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053988D5-A7C4-47CA-8DA4-C73495833E3C}" xr6:coauthVersionLast="47" xr6:coauthVersionMax="47" xr10:uidLastSave="{00000000-0000-0000-0000-000000000000}"/>
  <bookViews>
    <workbookView xWindow="-150" yWindow="720" windowWidth="28800" windowHeight="14040" tabRatio="500" activeTab="1" xr2:uid="{00000000-000D-0000-FFFF-FFFF00000000}"/>
  </bookViews>
  <sheets>
    <sheet name="Dashboard" sheetId="1" r:id="rId1"/>
    <sheet name="Inputs" sheetId="2" r:id="rId2"/>
    <sheet name="Reverse DCF" sheetId="3" r:id="rId3"/>
    <sheet name="Segment Build" sheetId="4" r:id="rId4"/>
    <sheet name="Sensitivity" sheetId="5" r:id="rId5"/>
    <sheet name="Monte Carlo" sheetId="6" r:id="rId6"/>
    <sheet name="Chart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016" i="6" l="1"/>
  <c r="P5016" i="6"/>
  <c r="K5016" i="6"/>
  <c r="W5015" i="6"/>
  <c r="P5015" i="6"/>
  <c r="K5015" i="6"/>
  <c r="W5014" i="6"/>
  <c r="P5014" i="6"/>
  <c r="K5014" i="6"/>
  <c r="W5013" i="6"/>
  <c r="P5013" i="6"/>
  <c r="K5013" i="6"/>
  <c r="W5012" i="6"/>
  <c r="P5012" i="6"/>
  <c r="K5012" i="6"/>
  <c r="W5011" i="6"/>
  <c r="P5011" i="6"/>
  <c r="K5011" i="6"/>
  <c r="W5010" i="6"/>
  <c r="P5010" i="6"/>
  <c r="K5010" i="6"/>
  <c r="W5009" i="6"/>
  <c r="P5009" i="6"/>
  <c r="K5009" i="6"/>
  <c r="W5008" i="6"/>
  <c r="P5008" i="6"/>
  <c r="K5008" i="6"/>
  <c r="W5007" i="6"/>
  <c r="P5007" i="6"/>
  <c r="K5007" i="6"/>
  <c r="W5006" i="6"/>
  <c r="P5006" i="6"/>
  <c r="K5006" i="6"/>
  <c r="W5005" i="6"/>
  <c r="P5005" i="6"/>
  <c r="K5005" i="6"/>
  <c r="W5004" i="6"/>
  <c r="P5004" i="6"/>
  <c r="K5004" i="6"/>
  <c r="W5003" i="6"/>
  <c r="P5003" i="6"/>
  <c r="K5003" i="6"/>
  <c r="W5002" i="6"/>
  <c r="P5002" i="6"/>
  <c r="K5002" i="6"/>
  <c r="W5001" i="6"/>
  <c r="P5001" i="6"/>
  <c r="K5001" i="6"/>
  <c r="W5000" i="6"/>
  <c r="P5000" i="6"/>
  <c r="K5000" i="6"/>
  <c r="W4999" i="6"/>
  <c r="P4999" i="6"/>
  <c r="K4999" i="6"/>
  <c r="W4998" i="6"/>
  <c r="P4998" i="6"/>
  <c r="K4998" i="6"/>
  <c r="W4997" i="6"/>
  <c r="P4997" i="6"/>
  <c r="K4997" i="6"/>
  <c r="W4996" i="6"/>
  <c r="P4996" i="6"/>
  <c r="K4996" i="6"/>
  <c r="W4995" i="6"/>
  <c r="P4995" i="6"/>
  <c r="K4995" i="6"/>
  <c r="W4994" i="6"/>
  <c r="P4994" i="6"/>
  <c r="K4994" i="6"/>
  <c r="W4993" i="6"/>
  <c r="P4993" i="6"/>
  <c r="K4993" i="6"/>
  <c r="W4992" i="6"/>
  <c r="P4992" i="6"/>
  <c r="K4992" i="6"/>
  <c r="W4991" i="6"/>
  <c r="P4991" i="6"/>
  <c r="K4991" i="6"/>
  <c r="W4990" i="6"/>
  <c r="P4990" i="6"/>
  <c r="K4990" i="6"/>
  <c r="W4989" i="6"/>
  <c r="P4989" i="6"/>
  <c r="K4989" i="6"/>
  <c r="W4988" i="6"/>
  <c r="P4988" i="6"/>
  <c r="K4988" i="6"/>
  <c r="W4987" i="6"/>
  <c r="P4987" i="6"/>
  <c r="K4987" i="6"/>
  <c r="W4986" i="6"/>
  <c r="P4986" i="6"/>
  <c r="K4986" i="6"/>
  <c r="W4985" i="6"/>
  <c r="P4985" i="6"/>
  <c r="K4985" i="6"/>
  <c r="W4984" i="6"/>
  <c r="P4984" i="6"/>
  <c r="K4984" i="6"/>
  <c r="W4983" i="6"/>
  <c r="P4983" i="6"/>
  <c r="K4983" i="6"/>
  <c r="W4982" i="6"/>
  <c r="P4982" i="6"/>
  <c r="K4982" i="6"/>
  <c r="W4981" i="6"/>
  <c r="P4981" i="6"/>
  <c r="K4981" i="6"/>
  <c r="W4980" i="6"/>
  <c r="P4980" i="6"/>
  <c r="K4980" i="6"/>
  <c r="W4979" i="6"/>
  <c r="P4979" i="6"/>
  <c r="K4979" i="6"/>
  <c r="W4978" i="6"/>
  <c r="P4978" i="6"/>
  <c r="K4978" i="6"/>
  <c r="W4977" i="6"/>
  <c r="P4977" i="6"/>
  <c r="K4977" i="6"/>
  <c r="W4976" i="6"/>
  <c r="P4976" i="6"/>
  <c r="K4976" i="6"/>
  <c r="W4975" i="6"/>
  <c r="P4975" i="6"/>
  <c r="K4975" i="6"/>
  <c r="W4974" i="6"/>
  <c r="P4974" i="6"/>
  <c r="K4974" i="6"/>
  <c r="W4973" i="6"/>
  <c r="P4973" i="6"/>
  <c r="K4973" i="6"/>
  <c r="W4972" i="6"/>
  <c r="P4972" i="6"/>
  <c r="K4972" i="6"/>
  <c r="W4971" i="6"/>
  <c r="P4971" i="6"/>
  <c r="K4971" i="6"/>
  <c r="W4970" i="6"/>
  <c r="P4970" i="6"/>
  <c r="K4970" i="6"/>
  <c r="W4969" i="6"/>
  <c r="P4969" i="6"/>
  <c r="K4969" i="6"/>
  <c r="W4968" i="6"/>
  <c r="P4968" i="6"/>
  <c r="K4968" i="6"/>
  <c r="W4967" i="6"/>
  <c r="P4967" i="6"/>
  <c r="K4967" i="6"/>
  <c r="W4966" i="6"/>
  <c r="P4966" i="6"/>
  <c r="K4966" i="6"/>
  <c r="W4965" i="6"/>
  <c r="P4965" i="6"/>
  <c r="K4965" i="6"/>
  <c r="W4964" i="6"/>
  <c r="P4964" i="6"/>
  <c r="K4964" i="6"/>
  <c r="W4963" i="6"/>
  <c r="P4963" i="6"/>
  <c r="K4963" i="6"/>
  <c r="W4962" i="6"/>
  <c r="P4962" i="6"/>
  <c r="K4962" i="6"/>
  <c r="W4961" i="6"/>
  <c r="P4961" i="6"/>
  <c r="K4961" i="6"/>
  <c r="W4960" i="6"/>
  <c r="P4960" i="6"/>
  <c r="K4960" i="6"/>
  <c r="W4959" i="6"/>
  <c r="P4959" i="6"/>
  <c r="K4959" i="6"/>
  <c r="W4958" i="6"/>
  <c r="P4958" i="6"/>
  <c r="K4958" i="6"/>
  <c r="W4957" i="6"/>
  <c r="P4957" i="6"/>
  <c r="K4957" i="6"/>
  <c r="W4956" i="6"/>
  <c r="P4956" i="6"/>
  <c r="K4956" i="6"/>
  <c r="W4955" i="6"/>
  <c r="P4955" i="6"/>
  <c r="K4955" i="6"/>
  <c r="W4954" i="6"/>
  <c r="P4954" i="6"/>
  <c r="K4954" i="6"/>
  <c r="W4953" i="6"/>
  <c r="P4953" i="6"/>
  <c r="K4953" i="6"/>
  <c r="W4952" i="6"/>
  <c r="P4952" i="6"/>
  <c r="K4952" i="6"/>
  <c r="W4951" i="6"/>
  <c r="P4951" i="6"/>
  <c r="K4951" i="6"/>
  <c r="W4950" i="6"/>
  <c r="P4950" i="6"/>
  <c r="K4950" i="6"/>
  <c r="W4949" i="6"/>
  <c r="P4949" i="6"/>
  <c r="K4949" i="6"/>
  <c r="W4948" i="6"/>
  <c r="P4948" i="6"/>
  <c r="K4948" i="6"/>
  <c r="W4947" i="6"/>
  <c r="P4947" i="6"/>
  <c r="K4947" i="6"/>
  <c r="W4946" i="6"/>
  <c r="P4946" i="6"/>
  <c r="K4946" i="6"/>
  <c r="W4945" i="6"/>
  <c r="P4945" i="6"/>
  <c r="K4945" i="6"/>
  <c r="W4944" i="6"/>
  <c r="P4944" i="6"/>
  <c r="K4944" i="6"/>
  <c r="W4943" i="6"/>
  <c r="P4943" i="6"/>
  <c r="K4943" i="6"/>
  <c r="W4942" i="6"/>
  <c r="P4942" i="6"/>
  <c r="K4942" i="6"/>
  <c r="W4941" i="6"/>
  <c r="P4941" i="6"/>
  <c r="K4941" i="6"/>
  <c r="W4940" i="6"/>
  <c r="P4940" i="6"/>
  <c r="K4940" i="6"/>
  <c r="W4939" i="6"/>
  <c r="P4939" i="6"/>
  <c r="K4939" i="6"/>
  <c r="W4938" i="6"/>
  <c r="P4938" i="6"/>
  <c r="K4938" i="6"/>
  <c r="W4937" i="6"/>
  <c r="P4937" i="6"/>
  <c r="K4937" i="6"/>
  <c r="W4936" i="6"/>
  <c r="P4936" i="6"/>
  <c r="K4936" i="6"/>
  <c r="W4935" i="6"/>
  <c r="P4935" i="6"/>
  <c r="K4935" i="6"/>
  <c r="W4934" i="6"/>
  <c r="P4934" i="6"/>
  <c r="K4934" i="6"/>
  <c r="W4933" i="6"/>
  <c r="P4933" i="6"/>
  <c r="K4933" i="6"/>
  <c r="W4932" i="6"/>
  <c r="P4932" i="6"/>
  <c r="K4932" i="6"/>
  <c r="W4931" i="6"/>
  <c r="P4931" i="6"/>
  <c r="K4931" i="6"/>
  <c r="W4930" i="6"/>
  <c r="P4930" i="6"/>
  <c r="K4930" i="6"/>
  <c r="W4929" i="6"/>
  <c r="P4929" i="6"/>
  <c r="K4929" i="6"/>
  <c r="W4928" i="6"/>
  <c r="P4928" i="6"/>
  <c r="K4928" i="6"/>
  <c r="W4927" i="6"/>
  <c r="P4927" i="6"/>
  <c r="K4927" i="6"/>
  <c r="W4926" i="6"/>
  <c r="P4926" i="6"/>
  <c r="K4926" i="6"/>
  <c r="W4925" i="6"/>
  <c r="P4925" i="6"/>
  <c r="K4925" i="6"/>
  <c r="W4924" i="6"/>
  <c r="P4924" i="6"/>
  <c r="K4924" i="6"/>
  <c r="W4923" i="6"/>
  <c r="P4923" i="6"/>
  <c r="K4923" i="6"/>
  <c r="W4922" i="6"/>
  <c r="P4922" i="6"/>
  <c r="K4922" i="6"/>
  <c r="W4921" i="6"/>
  <c r="P4921" i="6"/>
  <c r="K4921" i="6"/>
  <c r="W4920" i="6"/>
  <c r="P4920" i="6"/>
  <c r="K4920" i="6"/>
  <c r="W4919" i="6"/>
  <c r="P4919" i="6"/>
  <c r="K4919" i="6"/>
  <c r="W4918" i="6"/>
  <c r="P4918" i="6"/>
  <c r="K4918" i="6"/>
  <c r="W4917" i="6"/>
  <c r="P4917" i="6"/>
  <c r="K4917" i="6"/>
  <c r="W4916" i="6"/>
  <c r="P4916" i="6"/>
  <c r="K4916" i="6"/>
  <c r="W4915" i="6"/>
  <c r="P4915" i="6"/>
  <c r="K4915" i="6"/>
  <c r="W4914" i="6"/>
  <c r="P4914" i="6"/>
  <c r="K4914" i="6"/>
  <c r="W4913" i="6"/>
  <c r="P4913" i="6"/>
  <c r="K4913" i="6"/>
  <c r="W4912" i="6"/>
  <c r="P4912" i="6"/>
  <c r="K4912" i="6"/>
  <c r="W4911" i="6"/>
  <c r="P4911" i="6"/>
  <c r="K4911" i="6"/>
  <c r="W4910" i="6"/>
  <c r="P4910" i="6"/>
  <c r="K4910" i="6"/>
  <c r="W4909" i="6"/>
  <c r="P4909" i="6"/>
  <c r="K4909" i="6"/>
  <c r="W4908" i="6"/>
  <c r="P4908" i="6"/>
  <c r="K4908" i="6"/>
  <c r="W4907" i="6"/>
  <c r="P4907" i="6"/>
  <c r="K4907" i="6"/>
  <c r="W4906" i="6"/>
  <c r="P4906" i="6"/>
  <c r="K4906" i="6"/>
  <c r="W4905" i="6"/>
  <c r="P4905" i="6"/>
  <c r="K4905" i="6"/>
  <c r="W4904" i="6"/>
  <c r="P4904" i="6"/>
  <c r="K4904" i="6"/>
  <c r="W4903" i="6"/>
  <c r="P4903" i="6"/>
  <c r="K4903" i="6"/>
  <c r="W4902" i="6"/>
  <c r="P4902" i="6"/>
  <c r="K4902" i="6"/>
  <c r="W4901" i="6"/>
  <c r="P4901" i="6"/>
  <c r="K4901" i="6"/>
  <c r="W4900" i="6"/>
  <c r="P4900" i="6"/>
  <c r="K4900" i="6"/>
  <c r="W4899" i="6"/>
  <c r="P4899" i="6"/>
  <c r="K4899" i="6"/>
  <c r="W4898" i="6"/>
  <c r="P4898" i="6"/>
  <c r="K4898" i="6"/>
  <c r="W4897" i="6"/>
  <c r="P4897" i="6"/>
  <c r="K4897" i="6"/>
  <c r="W4896" i="6"/>
  <c r="P4896" i="6"/>
  <c r="K4896" i="6"/>
  <c r="W4895" i="6"/>
  <c r="P4895" i="6"/>
  <c r="K4895" i="6"/>
  <c r="W4894" i="6"/>
  <c r="P4894" i="6"/>
  <c r="K4894" i="6"/>
  <c r="W4893" i="6"/>
  <c r="P4893" i="6"/>
  <c r="K4893" i="6"/>
  <c r="W4892" i="6"/>
  <c r="P4892" i="6"/>
  <c r="K4892" i="6"/>
  <c r="W4891" i="6"/>
  <c r="P4891" i="6"/>
  <c r="K4891" i="6"/>
  <c r="W4890" i="6"/>
  <c r="P4890" i="6"/>
  <c r="K4890" i="6"/>
  <c r="W4889" i="6"/>
  <c r="P4889" i="6"/>
  <c r="K4889" i="6"/>
  <c r="W4888" i="6"/>
  <c r="P4888" i="6"/>
  <c r="K4888" i="6"/>
  <c r="W4887" i="6"/>
  <c r="P4887" i="6"/>
  <c r="K4887" i="6"/>
  <c r="W4886" i="6"/>
  <c r="P4886" i="6"/>
  <c r="K4886" i="6"/>
  <c r="W4885" i="6"/>
  <c r="P4885" i="6"/>
  <c r="K4885" i="6"/>
  <c r="W4884" i="6"/>
  <c r="P4884" i="6"/>
  <c r="K4884" i="6"/>
  <c r="W4883" i="6"/>
  <c r="P4883" i="6"/>
  <c r="K4883" i="6"/>
  <c r="W4882" i="6"/>
  <c r="P4882" i="6"/>
  <c r="K4882" i="6"/>
  <c r="W4881" i="6"/>
  <c r="P4881" i="6"/>
  <c r="K4881" i="6"/>
  <c r="W4880" i="6"/>
  <c r="P4880" i="6"/>
  <c r="K4880" i="6"/>
  <c r="W4879" i="6"/>
  <c r="P4879" i="6"/>
  <c r="K4879" i="6"/>
  <c r="W4878" i="6"/>
  <c r="P4878" i="6"/>
  <c r="K4878" i="6"/>
  <c r="W4877" i="6"/>
  <c r="P4877" i="6"/>
  <c r="K4877" i="6"/>
  <c r="W4876" i="6"/>
  <c r="P4876" i="6"/>
  <c r="K4876" i="6"/>
  <c r="W4875" i="6"/>
  <c r="P4875" i="6"/>
  <c r="K4875" i="6"/>
  <c r="W4874" i="6"/>
  <c r="P4874" i="6"/>
  <c r="K4874" i="6"/>
  <c r="W4873" i="6"/>
  <c r="P4873" i="6"/>
  <c r="K4873" i="6"/>
  <c r="W4872" i="6"/>
  <c r="P4872" i="6"/>
  <c r="K4872" i="6"/>
  <c r="W4871" i="6"/>
  <c r="P4871" i="6"/>
  <c r="K4871" i="6"/>
  <c r="W4870" i="6"/>
  <c r="P4870" i="6"/>
  <c r="K4870" i="6"/>
  <c r="W4869" i="6"/>
  <c r="P4869" i="6"/>
  <c r="K4869" i="6"/>
  <c r="W4868" i="6"/>
  <c r="P4868" i="6"/>
  <c r="K4868" i="6"/>
  <c r="W4867" i="6"/>
  <c r="P4867" i="6"/>
  <c r="K4867" i="6"/>
  <c r="W4866" i="6"/>
  <c r="P4866" i="6"/>
  <c r="K4866" i="6"/>
  <c r="W4865" i="6"/>
  <c r="P4865" i="6"/>
  <c r="K4865" i="6"/>
  <c r="W4864" i="6"/>
  <c r="P4864" i="6"/>
  <c r="K4864" i="6"/>
  <c r="W4863" i="6"/>
  <c r="P4863" i="6"/>
  <c r="K4863" i="6"/>
  <c r="W4862" i="6"/>
  <c r="P4862" i="6"/>
  <c r="K4862" i="6"/>
  <c r="W4861" i="6"/>
  <c r="P4861" i="6"/>
  <c r="K4861" i="6"/>
  <c r="W4860" i="6"/>
  <c r="P4860" i="6"/>
  <c r="K4860" i="6"/>
  <c r="W4859" i="6"/>
  <c r="P4859" i="6"/>
  <c r="K4859" i="6"/>
  <c r="W4858" i="6"/>
  <c r="P4858" i="6"/>
  <c r="K4858" i="6"/>
  <c r="W4857" i="6"/>
  <c r="P4857" i="6"/>
  <c r="K4857" i="6"/>
  <c r="W4856" i="6"/>
  <c r="P4856" i="6"/>
  <c r="K4856" i="6"/>
  <c r="W4855" i="6"/>
  <c r="P4855" i="6"/>
  <c r="K4855" i="6"/>
  <c r="W4854" i="6"/>
  <c r="P4854" i="6"/>
  <c r="K4854" i="6"/>
  <c r="W4853" i="6"/>
  <c r="P4853" i="6"/>
  <c r="K4853" i="6"/>
  <c r="W4852" i="6"/>
  <c r="P4852" i="6"/>
  <c r="K4852" i="6"/>
  <c r="W4851" i="6"/>
  <c r="P4851" i="6"/>
  <c r="K4851" i="6"/>
  <c r="W4850" i="6"/>
  <c r="P4850" i="6"/>
  <c r="K4850" i="6"/>
  <c r="W4849" i="6"/>
  <c r="P4849" i="6"/>
  <c r="K4849" i="6"/>
  <c r="W4848" i="6"/>
  <c r="P4848" i="6"/>
  <c r="K4848" i="6"/>
  <c r="W4847" i="6"/>
  <c r="P4847" i="6"/>
  <c r="K4847" i="6"/>
  <c r="W4846" i="6"/>
  <c r="P4846" i="6"/>
  <c r="K4846" i="6"/>
  <c r="W4845" i="6"/>
  <c r="P4845" i="6"/>
  <c r="K4845" i="6"/>
  <c r="W4844" i="6"/>
  <c r="P4844" i="6"/>
  <c r="K4844" i="6"/>
  <c r="W4843" i="6"/>
  <c r="P4843" i="6"/>
  <c r="K4843" i="6"/>
  <c r="W4842" i="6"/>
  <c r="P4842" i="6"/>
  <c r="K4842" i="6"/>
  <c r="W4841" i="6"/>
  <c r="P4841" i="6"/>
  <c r="K4841" i="6"/>
  <c r="W4840" i="6"/>
  <c r="P4840" i="6"/>
  <c r="K4840" i="6"/>
  <c r="W4839" i="6"/>
  <c r="P4839" i="6"/>
  <c r="K4839" i="6"/>
  <c r="W4838" i="6"/>
  <c r="P4838" i="6"/>
  <c r="K4838" i="6"/>
  <c r="W4837" i="6"/>
  <c r="P4837" i="6"/>
  <c r="K4837" i="6"/>
  <c r="W4836" i="6"/>
  <c r="P4836" i="6"/>
  <c r="K4836" i="6"/>
  <c r="W4835" i="6"/>
  <c r="P4835" i="6"/>
  <c r="K4835" i="6"/>
  <c r="W4834" i="6"/>
  <c r="P4834" i="6"/>
  <c r="K4834" i="6"/>
  <c r="W4833" i="6"/>
  <c r="P4833" i="6"/>
  <c r="K4833" i="6"/>
  <c r="W4832" i="6"/>
  <c r="P4832" i="6"/>
  <c r="K4832" i="6"/>
  <c r="W4831" i="6"/>
  <c r="P4831" i="6"/>
  <c r="K4831" i="6"/>
  <c r="W4830" i="6"/>
  <c r="P4830" i="6"/>
  <c r="K4830" i="6"/>
  <c r="W4829" i="6"/>
  <c r="P4829" i="6"/>
  <c r="K4829" i="6"/>
  <c r="W4828" i="6"/>
  <c r="P4828" i="6"/>
  <c r="K4828" i="6"/>
  <c r="W4827" i="6"/>
  <c r="P4827" i="6"/>
  <c r="K4827" i="6"/>
  <c r="W4826" i="6"/>
  <c r="P4826" i="6"/>
  <c r="K4826" i="6"/>
  <c r="W4825" i="6"/>
  <c r="P4825" i="6"/>
  <c r="K4825" i="6"/>
  <c r="W4824" i="6"/>
  <c r="P4824" i="6"/>
  <c r="K4824" i="6"/>
  <c r="W4823" i="6"/>
  <c r="P4823" i="6"/>
  <c r="K4823" i="6"/>
  <c r="W4822" i="6"/>
  <c r="P4822" i="6"/>
  <c r="K4822" i="6"/>
  <c r="W4821" i="6"/>
  <c r="P4821" i="6"/>
  <c r="K4821" i="6"/>
  <c r="W4820" i="6"/>
  <c r="P4820" i="6"/>
  <c r="K4820" i="6"/>
  <c r="W4819" i="6"/>
  <c r="P4819" i="6"/>
  <c r="K4819" i="6"/>
  <c r="W4818" i="6"/>
  <c r="P4818" i="6"/>
  <c r="K4818" i="6"/>
  <c r="W4817" i="6"/>
  <c r="P4817" i="6"/>
  <c r="K4817" i="6"/>
  <c r="W4816" i="6"/>
  <c r="P4816" i="6"/>
  <c r="K4816" i="6"/>
  <c r="W4815" i="6"/>
  <c r="P4815" i="6"/>
  <c r="K4815" i="6"/>
  <c r="W4814" i="6"/>
  <c r="P4814" i="6"/>
  <c r="K4814" i="6"/>
  <c r="W4813" i="6"/>
  <c r="P4813" i="6"/>
  <c r="K4813" i="6"/>
  <c r="W4812" i="6"/>
  <c r="P4812" i="6"/>
  <c r="K4812" i="6"/>
  <c r="W4811" i="6"/>
  <c r="P4811" i="6"/>
  <c r="K4811" i="6"/>
  <c r="W4810" i="6"/>
  <c r="P4810" i="6"/>
  <c r="K4810" i="6"/>
  <c r="W4809" i="6"/>
  <c r="P4809" i="6"/>
  <c r="K4809" i="6"/>
  <c r="W4808" i="6"/>
  <c r="P4808" i="6"/>
  <c r="K4808" i="6"/>
  <c r="W4807" i="6"/>
  <c r="P4807" i="6"/>
  <c r="K4807" i="6"/>
  <c r="W4806" i="6"/>
  <c r="P4806" i="6"/>
  <c r="K4806" i="6"/>
  <c r="W4805" i="6"/>
  <c r="P4805" i="6"/>
  <c r="K4805" i="6"/>
  <c r="W4804" i="6"/>
  <c r="P4804" i="6"/>
  <c r="K4804" i="6"/>
  <c r="W4803" i="6"/>
  <c r="P4803" i="6"/>
  <c r="K4803" i="6"/>
  <c r="W4802" i="6"/>
  <c r="P4802" i="6"/>
  <c r="K4802" i="6"/>
  <c r="W4801" i="6"/>
  <c r="P4801" i="6"/>
  <c r="K4801" i="6"/>
  <c r="W4800" i="6"/>
  <c r="P4800" i="6"/>
  <c r="K4800" i="6"/>
  <c r="W4799" i="6"/>
  <c r="P4799" i="6"/>
  <c r="K4799" i="6"/>
  <c r="W4798" i="6"/>
  <c r="P4798" i="6"/>
  <c r="K4798" i="6"/>
  <c r="W4797" i="6"/>
  <c r="P4797" i="6"/>
  <c r="K4797" i="6"/>
  <c r="W4796" i="6"/>
  <c r="P4796" i="6"/>
  <c r="K4796" i="6"/>
  <c r="W4795" i="6"/>
  <c r="P4795" i="6"/>
  <c r="K4795" i="6"/>
  <c r="W4794" i="6"/>
  <c r="P4794" i="6"/>
  <c r="K4794" i="6"/>
  <c r="W4793" i="6"/>
  <c r="P4793" i="6"/>
  <c r="K4793" i="6"/>
  <c r="W4792" i="6"/>
  <c r="P4792" i="6"/>
  <c r="K4792" i="6"/>
  <c r="W4791" i="6"/>
  <c r="P4791" i="6"/>
  <c r="K4791" i="6"/>
  <c r="W4790" i="6"/>
  <c r="P4790" i="6"/>
  <c r="K4790" i="6"/>
  <c r="W4789" i="6"/>
  <c r="P4789" i="6"/>
  <c r="K4789" i="6"/>
  <c r="W4788" i="6"/>
  <c r="P4788" i="6"/>
  <c r="K4788" i="6"/>
  <c r="W4787" i="6"/>
  <c r="P4787" i="6"/>
  <c r="K4787" i="6"/>
  <c r="W4786" i="6"/>
  <c r="P4786" i="6"/>
  <c r="K4786" i="6"/>
  <c r="W4785" i="6"/>
  <c r="P4785" i="6"/>
  <c r="K4785" i="6"/>
  <c r="W4784" i="6"/>
  <c r="P4784" i="6"/>
  <c r="K4784" i="6"/>
  <c r="W4783" i="6"/>
  <c r="P4783" i="6"/>
  <c r="K4783" i="6"/>
  <c r="W4782" i="6"/>
  <c r="P4782" i="6"/>
  <c r="K4782" i="6"/>
  <c r="W4781" i="6"/>
  <c r="P4781" i="6"/>
  <c r="K4781" i="6"/>
  <c r="W4780" i="6"/>
  <c r="P4780" i="6"/>
  <c r="K4780" i="6"/>
  <c r="W4779" i="6"/>
  <c r="P4779" i="6"/>
  <c r="K4779" i="6"/>
  <c r="W4778" i="6"/>
  <c r="P4778" i="6"/>
  <c r="K4778" i="6"/>
  <c r="W4777" i="6"/>
  <c r="P4777" i="6"/>
  <c r="K4777" i="6"/>
  <c r="W4776" i="6"/>
  <c r="P4776" i="6"/>
  <c r="K4776" i="6"/>
  <c r="W4775" i="6"/>
  <c r="P4775" i="6"/>
  <c r="K4775" i="6"/>
  <c r="W4774" i="6"/>
  <c r="P4774" i="6"/>
  <c r="K4774" i="6"/>
  <c r="W4773" i="6"/>
  <c r="P4773" i="6"/>
  <c r="K4773" i="6"/>
  <c r="W4772" i="6"/>
  <c r="P4772" i="6"/>
  <c r="K4772" i="6"/>
  <c r="W4771" i="6"/>
  <c r="P4771" i="6"/>
  <c r="K4771" i="6"/>
  <c r="W4770" i="6"/>
  <c r="P4770" i="6"/>
  <c r="K4770" i="6"/>
  <c r="W4769" i="6"/>
  <c r="P4769" i="6"/>
  <c r="K4769" i="6"/>
  <c r="W4768" i="6"/>
  <c r="P4768" i="6"/>
  <c r="K4768" i="6"/>
  <c r="W4767" i="6"/>
  <c r="P4767" i="6"/>
  <c r="K4767" i="6"/>
  <c r="W4766" i="6"/>
  <c r="P4766" i="6"/>
  <c r="K4766" i="6"/>
  <c r="W4765" i="6"/>
  <c r="P4765" i="6"/>
  <c r="K4765" i="6"/>
  <c r="W4764" i="6"/>
  <c r="P4764" i="6"/>
  <c r="K4764" i="6"/>
  <c r="W4763" i="6"/>
  <c r="P4763" i="6"/>
  <c r="K4763" i="6"/>
  <c r="W4762" i="6"/>
  <c r="P4762" i="6"/>
  <c r="K4762" i="6"/>
  <c r="W4761" i="6"/>
  <c r="P4761" i="6"/>
  <c r="K4761" i="6"/>
  <c r="W4760" i="6"/>
  <c r="P4760" i="6"/>
  <c r="K4760" i="6"/>
  <c r="W4759" i="6"/>
  <c r="P4759" i="6"/>
  <c r="K4759" i="6"/>
  <c r="W4758" i="6"/>
  <c r="P4758" i="6"/>
  <c r="K4758" i="6"/>
  <c r="W4757" i="6"/>
  <c r="P4757" i="6"/>
  <c r="K4757" i="6"/>
  <c r="W4756" i="6"/>
  <c r="P4756" i="6"/>
  <c r="K4756" i="6"/>
  <c r="W4755" i="6"/>
  <c r="P4755" i="6"/>
  <c r="K4755" i="6"/>
  <c r="W4754" i="6"/>
  <c r="P4754" i="6"/>
  <c r="K4754" i="6"/>
  <c r="W4753" i="6"/>
  <c r="P4753" i="6"/>
  <c r="K4753" i="6"/>
  <c r="W4752" i="6"/>
  <c r="P4752" i="6"/>
  <c r="K4752" i="6"/>
  <c r="W4751" i="6"/>
  <c r="P4751" i="6"/>
  <c r="K4751" i="6"/>
  <c r="W4750" i="6"/>
  <c r="P4750" i="6"/>
  <c r="K4750" i="6"/>
  <c r="W4749" i="6"/>
  <c r="P4749" i="6"/>
  <c r="K4749" i="6"/>
  <c r="W4748" i="6"/>
  <c r="P4748" i="6"/>
  <c r="K4748" i="6"/>
  <c r="W4747" i="6"/>
  <c r="P4747" i="6"/>
  <c r="K4747" i="6"/>
  <c r="W4746" i="6"/>
  <c r="P4746" i="6"/>
  <c r="K4746" i="6"/>
  <c r="W4745" i="6"/>
  <c r="P4745" i="6"/>
  <c r="K4745" i="6"/>
  <c r="W4744" i="6"/>
  <c r="P4744" i="6"/>
  <c r="K4744" i="6"/>
  <c r="W4743" i="6"/>
  <c r="P4743" i="6"/>
  <c r="K4743" i="6"/>
  <c r="W4742" i="6"/>
  <c r="P4742" i="6"/>
  <c r="K4742" i="6"/>
  <c r="W4741" i="6"/>
  <c r="P4741" i="6"/>
  <c r="K4741" i="6"/>
  <c r="W4740" i="6"/>
  <c r="P4740" i="6"/>
  <c r="K4740" i="6"/>
  <c r="W4739" i="6"/>
  <c r="P4739" i="6"/>
  <c r="K4739" i="6"/>
  <c r="W4738" i="6"/>
  <c r="P4738" i="6"/>
  <c r="K4738" i="6"/>
  <c r="W4737" i="6"/>
  <c r="P4737" i="6"/>
  <c r="K4737" i="6"/>
  <c r="W4736" i="6"/>
  <c r="P4736" i="6"/>
  <c r="K4736" i="6"/>
  <c r="W4735" i="6"/>
  <c r="P4735" i="6"/>
  <c r="K4735" i="6"/>
  <c r="W4734" i="6"/>
  <c r="P4734" i="6"/>
  <c r="K4734" i="6"/>
  <c r="W4733" i="6"/>
  <c r="P4733" i="6"/>
  <c r="K4733" i="6"/>
  <c r="W4732" i="6"/>
  <c r="P4732" i="6"/>
  <c r="K4732" i="6"/>
  <c r="W4731" i="6"/>
  <c r="P4731" i="6"/>
  <c r="K4731" i="6"/>
  <c r="W4730" i="6"/>
  <c r="P4730" i="6"/>
  <c r="K4730" i="6"/>
  <c r="W4729" i="6"/>
  <c r="P4729" i="6"/>
  <c r="K4729" i="6"/>
  <c r="W4728" i="6"/>
  <c r="P4728" i="6"/>
  <c r="K4728" i="6"/>
  <c r="W4727" i="6"/>
  <c r="P4727" i="6"/>
  <c r="K4727" i="6"/>
  <c r="W4726" i="6"/>
  <c r="P4726" i="6"/>
  <c r="K4726" i="6"/>
  <c r="W4725" i="6"/>
  <c r="P4725" i="6"/>
  <c r="K4725" i="6"/>
  <c r="W4724" i="6"/>
  <c r="P4724" i="6"/>
  <c r="K4724" i="6"/>
  <c r="W4723" i="6"/>
  <c r="P4723" i="6"/>
  <c r="K4723" i="6"/>
  <c r="W4722" i="6"/>
  <c r="P4722" i="6"/>
  <c r="K4722" i="6"/>
  <c r="W4721" i="6"/>
  <c r="P4721" i="6"/>
  <c r="K4721" i="6"/>
  <c r="W4720" i="6"/>
  <c r="P4720" i="6"/>
  <c r="K4720" i="6"/>
  <c r="W4719" i="6"/>
  <c r="P4719" i="6"/>
  <c r="K4719" i="6"/>
  <c r="W4718" i="6"/>
  <c r="P4718" i="6"/>
  <c r="K4718" i="6"/>
  <c r="W4717" i="6"/>
  <c r="P4717" i="6"/>
  <c r="K4717" i="6"/>
  <c r="W4716" i="6"/>
  <c r="P4716" i="6"/>
  <c r="K4716" i="6"/>
  <c r="W4715" i="6"/>
  <c r="P4715" i="6"/>
  <c r="K4715" i="6"/>
  <c r="W4714" i="6"/>
  <c r="P4714" i="6"/>
  <c r="K4714" i="6"/>
  <c r="W4713" i="6"/>
  <c r="P4713" i="6"/>
  <c r="K4713" i="6"/>
  <c r="W4712" i="6"/>
  <c r="P4712" i="6"/>
  <c r="K4712" i="6"/>
  <c r="W4711" i="6"/>
  <c r="P4711" i="6"/>
  <c r="K4711" i="6"/>
  <c r="W4710" i="6"/>
  <c r="P4710" i="6"/>
  <c r="K4710" i="6"/>
  <c r="W4709" i="6"/>
  <c r="P4709" i="6"/>
  <c r="K4709" i="6"/>
  <c r="W4708" i="6"/>
  <c r="P4708" i="6"/>
  <c r="K4708" i="6"/>
  <c r="W4707" i="6"/>
  <c r="P4707" i="6"/>
  <c r="K4707" i="6"/>
  <c r="W4706" i="6"/>
  <c r="P4706" i="6"/>
  <c r="K4706" i="6"/>
  <c r="W4705" i="6"/>
  <c r="P4705" i="6"/>
  <c r="K4705" i="6"/>
  <c r="W4704" i="6"/>
  <c r="P4704" i="6"/>
  <c r="K4704" i="6"/>
  <c r="W4703" i="6"/>
  <c r="P4703" i="6"/>
  <c r="K4703" i="6"/>
  <c r="W4702" i="6"/>
  <c r="P4702" i="6"/>
  <c r="K4702" i="6"/>
  <c r="W4701" i="6"/>
  <c r="P4701" i="6"/>
  <c r="K4701" i="6"/>
  <c r="W4700" i="6"/>
  <c r="P4700" i="6"/>
  <c r="K4700" i="6"/>
  <c r="W4699" i="6"/>
  <c r="P4699" i="6"/>
  <c r="K4699" i="6"/>
  <c r="W4698" i="6"/>
  <c r="P4698" i="6"/>
  <c r="K4698" i="6"/>
  <c r="W4697" i="6"/>
  <c r="P4697" i="6"/>
  <c r="K4697" i="6"/>
  <c r="W4696" i="6"/>
  <c r="P4696" i="6"/>
  <c r="K4696" i="6"/>
  <c r="W4695" i="6"/>
  <c r="P4695" i="6"/>
  <c r="K4695" i="6"/>
  <c r="W4694" i="6"/>
  <c r="P4694" i="6"/>
  <c r="K4694" i="6"/>
  <c r="W4693" i="6"/>
  <c r="P4693" i="6"/>
  <c r="K4693" i="6"/>
  <c r="W4692" i="6"/>
  <c r="P4692" i="6"/>
  <c r="K4692" i="6"/>
  <c r="W4691" i="6"/>
  <c r="P4691" i="6"/>
  <c r="K4691" i="6"/>
  <c r="W4690" i="6"/>
  <c r="P4690" i="6"/>
  <c r="K4690" i="6"/>
  <c r="W4689" i="6"/>
  <c r="P4689" i="6"/>
  <c r="K4689" i="6"/>
  <c r="W4688" i="6"/>
  <c r="P4688" i="6"/>
  <c r="K4688" i="6"/>
  <c r="W4687" i="6"/>
  <c r="P4687" i="6"/>
  <c r="K4687" i="6"/>
  <c r="W4686" i="6"/>
  <c r="P4686" i="6"/>
  <c r="K4686" i="6"/>
  <c r="W4685" i="6"/>
  <c r="P4685" i="6"/>
  <c r="K4685" i="6"/>
  <c r="W4684" i="6"/>
  <c r="P4684" i="6"/>
  <c r="K4684" i="6"/>
  <c r="W4683" i="6"/>
  <c r="P4683" i="6"/>
  <c r="K4683" i="6"/>
  <c r="W4682" i="6"/>
  <c r="P4682" i="6"/>
  <c r="K4682" i="6"/>
  <c r="W4681" i="6"/>
  <c r="P4681" i="6"/>
  <c r="K4681" i="6"/>
  <c r="W4680" i="6"/>
  <c r="P4680" i="6"/>
  <c r="K4680" i="6"/>
  <c r="W4679" i="6"/>
  <c r="P4679" i="6"/>
  <c r="K4679" i="6"/>
  <c r="W4678" i="6"/>
  <c r="P4678" i="6"/>
  <c r="K4678" i="6"/>
  <c r="W4677" i="6"/>
  <c r="P4677" i="6"/>
  <c r="K4677" i="6"/>
  <c r="W4676" i="6"/>
  <c r="P4676" i="6"/>
  <c r="K4676" i="6"/>
  <c r="W4675" i="6"/>
  <c r="P4675" i="6"/>
  <c r="K4675" i="6"/>
  <c r="W4674" i="6"/>
  <c r="P4674" i="6"/>
  <c r="K4674" i="6"/>
  <c r="W4673" i="6"/>
  <c r="P4673" i="6"/>
  <c r="K4673" i="6"/>
  <c r="W4672" i="6"/>
  <c r="P4672" i="6"/>
  <c r="K4672" i="6"/>
  <c r="W4671" i="6"/>
  <c r="P4671" i="6"/>
  <c r="K4671" i="6"/>
  <c r="W4670" i="6"/>
  <c r="P4670" i="6"/>
  <c r="K4670" i="6"/>
  <c r="W4669" i="6"/>
  <c r="P4669" i="6"/>
  <c r="K4669" i="6"/>
  <c r="W4668" i="6"/>
  <c r="P4668" i="6"/>
  <c r="K4668" i="6"/>
  <c r="W4667" i="6"/>
  <c r="P4667" i="6"/>
  <c r="K4667" i="6"/>
  <c r="W4666" i="6"/>
  <c r="P4666" i="6"/>
  <c r="K4666" i="6"/>
  <c r="W4665" i="6"/>
  <c r="P4665" i="6"/>
  <c r="K4665" i="6"/>
  <c r="W4664" i="6"/>
  <c r="P4664" i="6"/>
  <c r="K4664" i="6"/>
  <c r="W4663" i="6"/>
  <c r="P4663" i="6"/>
  <c r="K4663" i="6"/>
  <c r="W4662" i="6"/>
  <c r="P4662" i="6"/>
  <c r="K4662" i="6"/>
  <c r="W4661" i="6"/>
  <c r="P4661" i="6"/>
  <c r="K4661" i="6"/>
  <c r="W4660" i="6"/>
  <c r="P4660" i="6"/>
  <c r="K4660" i="6"/>
  <c r="W4659" i="6"/>
  <c r="P4659" i="6"/>
  <c r="K4659" i="6"/>
  <c r="W4658" i="6"/>
  <c r="P4658" i="6"/>
  <c r="K4658" i="6"/>
  <c r="W4657" i="6"/>
  <c r="P4657" i="6"/>
  <c r="K4657" i="6"/>
  <c r="W4656" i="6"/>
  <c r="P4656" i="6"/>
  <c r="K4656" i="6"/>
  <c r="W4655" i="6"/>
  <c r="P4655" i="6"/>
  <c r="K4655" i="6"/>
  <c r="W4654" i="6"/>
  <c r="P4654" i="6"/>
  <c r="K4654" i="6"/>
  <c r="W4653" i="6"/>
  <c r="P4653" i="6"/>
  <c r="K4653" i="6"/>
  <c r="W4652" i="6"/>
  <c r="P4652" i="6"/>
  <c r="K4652" i="6"/>
  <c r="W4651" i="6"/>
  <c r="P4651" i="6"/>
  <c r="K4651" i="6"/>
  <c r="W4650" i="6"/>
  <c r="P4650" i="6"/>
  <c r="K4650" i="6"/>
  <c r="W4649" i="6"/>
  <c r="P4649" i="6"/>
  <c r="K4649" i="6"/>
  <c r="W4648" i="6"/>
  <c r="P4648" i="6"/>
  <c r="K4648" i="6"/>
  <c r="W4647" i="6"/>
  <c r="P4647" i="6"/>
  <c r="K4647" i="6"/>
  <c r="W4646" i="6"/>
  <c r="P4646" i="6"/>
  <c r="K4646" i="6"/>
  <c r="W4645" i="6"/>
  <c r="P4645" i="6"/>
  <c r="K4645" i="6"/>
  <c r="W4644" i="6"/>
  <c r="P4644" i="6"/>
  <c r="K4644" i="6"/>
  <c r="W4643" i="6"/>
  <c r="P4643" i="6"/>
  <c r="K4643" i="6"/>
  <c r="W4642" i="6"/>
  <c r="P4642" i="6"/>
  <c r="K4642" i="6"/>
  <c r="W4641" i="6"/>
  <c r="P4641" i="6"/>
  <c r="K4641" i="6"/>
  <c r="W4640" i="6"/>
  <c r="P4640" i="6"/>
  <c r="K4640" i="6"/>
  <c r="W4639" i="6"/>
  <c r="P4639" i="6"/>
  <c r="K4639" i="6"/>
  <c r="W4638" i="6"/>
  <c r="P4638" i="6"/>
  <c r="K4638" i="6"/>
  <c r="W4637" i="6"/>
  <c r="P4637" i="6"/>
  <c r="K4637" i="6"/>
  <c r="W4636" i="6"/>
  <c r="P4636" i="6"/>
  <c r="K4636" i="6"/>
  <c r="W4635" i="6"/>
  <c r="P4635" i="6"/>
  <c r="K4635" i="6"/>
  <c r="W4634" i="6"/>
  <c r="U4634" i="6"/>
  <c r="T4634" i="6"/>
  <c r="S4634" i="6"/>
  <c r="R4634" i="6"/>
  <c r="Q4634" i="6"/>
  <c r="P4634" i="6"/>
  <c r="K4634" i="6"/>
  <c r="W4633" i="6"/>
  <c r="U4633" i="6"/>
  <c r="T4633" i="6"/>
  <c r="S4633" i="6"/>
  <c r="R4633" i="6"/>
  <c r="Q4633" i="6"/>
  <c r="P4633" i="6"/>
  <c r="K4633" i="6"/>
  <c r="W4632" i="6"/>
  <c r="U4632" i="6"/>
  <c r="T4632" i="6"/>
  <c r="S4632" i="6"/>
  <c r="R4632" i="6"/>
  <c r="Q4632" i="6"/>
  <c r="P4632" i="6"/>
  <c r="K4632" i="6"/>
  <c r="W4631" i="6"/>
  <c r="U4631" i="6"/>
  <c r="T4631" i="6"/>
  <c r="S4631" i="6"/>
  <c r="R4631" i="6"/>
  <c r="Q4631" i="6"/>
  <c r="P4631" i="6"/>
  <c r="K4631" i="6"/>
  <c r="W4630" i="6"/>
  <c r="U4630" i="6"/>
  <c r="T4630" i="6"/>
  <c r="S4630" i="6"/>
  <c r="R4630" i="6"/>
  <c r="Q4630" i="6"/>
  <c r="P4630" i="6"/>
  <c r="K4630" i="6"/>
  <c r="W4629" i="6"/>
  <c r="U4629" i="6"/>
  <c r="T4629" i="6"/>
  <c r="S4629" i="6"/>
  <c r="R4629" i="6"/>
  <c r="Q4629" i="6"/>
  <c r="P4629" i="6"/>
  <c r="K4629" i="6"/>
  <c r="W4628" i="6"/>
  <c r="U4628" i="6"/>
  <c r="T4628" i="6"/>
  <c r="S4628" i="6"/>
  <c r="R4628" i="6"/>
  <c r="Q4628" i="6"/>
  <c r="P4628" i="6"/>
  <c r="K4628" i="6"/>
  <c r="W4627" i="6"/>
  <c r="U4627" i="6"/>
  <c r="T4627" i="6"/>
  <c r="S4627" i="6"/>
  <c r="R4627" i="6"/>
  <c r="Q4627" i="6"/>
  <c r="P4627" i="6"/>
  <c r="K4627" i="6"/>
  <c r="W4626" i="6"/>
  <c r="U4626" i="6"/>
  <c r="T4626" i="6"/>
  <c r="S4626" i="6"/>
  <c r="R4626" i="6"/>
  <c r="Q4626" i="6"/>
  <c r="P4626" i="6"/>
  <c r="K4626" i="6"/>
  <c r="W4625" i="6"/>
  <c r="U4625" i="6"/>
  <c r="T4625" i="6"/>
  <c r="S4625" i="6"/>
  <c r="R4625" i="6"/>
  <c r="Q4625" i="6"/>
  <c r="P4625" i="6"/>
  <c r="K4625" i="6"/>
  <c r="W4624" i="6"/>
  <c r="U4624" i="6"/>
  <c r="T4624" i="6"/>
  <c r="S4624" i="6"/>
  <c r="R4624" i="6"/>
  <c r="Q4624" i="6"/>
  <c r="P4624" i="6"/>
  <c r="K4624" i="6"/>
  <c r="W4623" i="6"/>
  <c r="U4623" i="6"/>
  <c r="T4623" i="6"/>
  <c r="S4623" i="6"/>
  <c r="R4623" i="6"/>
  <c r="Q4623" i="6"/>
  <c r="P4623" i="6"/>
  <c r="K4623" i="6"/>
  <c r="W4622" i="6"/>
  <c r="U4622" i="6"/>
  <c r="T4622" i="6"/>
  <c r="S4622" i="6"/>
  <c r="R4622" i="6"/>
  <c r="Q4622" i="6"/>
  <c r="P4622" i="6"/>
  <c r="K4622" i="6"/>
  <c r="W4621" i="6"/>
  <c r="U4621" i="6"/>
  <c r="T4621" i="6"/>
  <c r="S4621" i="6"/>
  <c r="R4621" i="6"/>
  <c r="Q4621" i="6"/>
  <c r="P4621" i="6"/>
  <c r="K4621" i="6"/>
  <c r="W4620" i="6"/>
  <c r="U4620" i="6"/>
  <c r="T4620" i="6"/>
  <c r="S4620" i="6"/>
  <c r="R4620" i="6"/>
  <c r="Q4620" i="6"/>
  <c r="P4620" i="6"/>
  <c r="K4620" i="6"/>
  <c r="W4619" i="6"/>
  <c r="U4619" i="6"/>
  <c r="T4619" i="6"/>
  <c r="S4619" i="6"/>
  <c r="R4619" i="6"/>
  <c r="Q4619" i="6"/>
  <c r="P4619" i="6"/>
  <c r="K4619" i="6"/>
  <c r="W4618" i="6"/>
  <c r="U4618" i="6"/>
  <c r="T4618" i="6"/>
  <c r="S4618" i="6"/>
  <c r="R4618" i="6"/>
  <c r="Q4618" i="6"/>
  <c r="P4618" i="6"/>
  <c r="K4618" i="6"/>
  <c r="W4617" i="6"/>
  <c r="U4617" i="6"/>
  <c r="T4617" i="6"/>
  <c r="S4617" i="6"/>
  <c r="R4617" i="6"/>
  <c r="Q4617" i="6"/>
  <c r="P4617" i="6"/>
  <c r="K4617" i="6"/>
  <c r="W4616" i="6"/>
  <c r="U4616" i="6"/>
  <c r="T4616" i="6"/>
  <c r="S4616" i="6"/>
  <c r="R4616" i="6"/>
  <c r="Q4616" i="6"/>
  <c r="P4616" i="6"/>
  <c r="K4616" i="6"/>
  <c r="W4615" i="6"/>
  <c r="U4615" i="6"/>
  <c r="T4615" i="6"/>
  <c r="S4615" i="6"/>
  <c r="R4615" i="6"/>
  <c r="Q4615" i="6"/>
  <c r="P4615" i="6"/>
  <c r="K4615" i="6"/>
  <c r="W4614" i="6"/>
  <c r="U4614" i="6"/>
  <c r="T4614" i="6"/>
  <c r="S4614" i="6"/>
  <c r="R4614" i="6"/>
  <c r="Q4614" i="6"/>
  <c r="P4614" i="6"/>
  <c r="K4614" i="6"/>
  <c r="W4613" i="6"/>
  <c r="U4613" i="6"/>
  <c r="T4613" i="6"/>
  <c r="S4613" i="6"/>
  <c r="R4613" i="6"/>
  <c r="Q4613" i="6"/>
  <c r="P4613" i="6"/>
  <c r="K4613" i="6"/>
  <c r="W4612" i="6"/>
  <c r="U4612" i="6"/>
  <c r="T4612" i="6"/>
  <c r="S4612" i="6"/>
  <c r="R4612" i="6"/>
  <c r="Q4612" i="6"/>
  <c r="P4612" i="6"/>
  <c r="K4612" i="6"/>
  <c r="W4611" i="6"/>
  <c r="U4611" i="6"/>
  <c r="T4611" i="6"/>
  <c r="S4611" i="6"/>
  <c r="R4611" i="6"/>
  <c r="Q4611" i="6"/>
  <c r="P4611" i="6"/>
  <c r="K4611" i="6"/>
  <c r="W4610" i="6"/>
  <c r="U4610" i="6"/>
  <c r="T4610" i="6"/>
  <c r="S4610" i="6"/>
  <c r="R4610" i="6"/>
  <c r="Q4610" i="6"/>
  <c r="P4610" i="6"/>
  <c r="K4610" i="6"/>
  <c r="W4609" i="6"/>
  <c r="U4609" i="6"/>
  <c r="T4609" i="6"/>
  <c r="S4609" i="6"/>
  <c r="R4609" i="6"/>
  <c r="Q4609" i="6"/>
  <c r="P4609" i="6"/>
  <c r="K4609" i="6"/>
  <c r="W4608" i="6"/>
  <c r="U4608" i="6"/>
  <c r="T4608" i="6"/>
  <c r="S4608" i="6"/>
  <c r="R4608" i="6"/>
  <c r="Q4608" i="6"/>
  <c r="P4608" i="6"/>
  <c r="K4608" i="6"/>
  <c r="W4607" i="6"/>
  <c r="U4607" i="6"/>
  <c r="T4607" i="6"/>
  <c r="S4607" i="6"/>
  <c r="R4607" i="6"/>
  <c r="Q4607" i="6"/>
  <c r="P4607" i="6"/>
  <c r="K4607" i="6"/>
  <c r="W4606" i="6"/>
  <c r="U4606" i="6"/>
  <c r="T4606" i="6"/>
  <c r="S4606" i="6"/>
  <c r="R4606" i="6"/>
  <c r="Q4606" i="6"/>
  <c r="P4606" i="6"/>
  <c r="K4606" i="6"/>
  <c r="W4605" i="6"/>
  <c r="U4605" i="6"/>
  <c r="T4605" i="6"/>
  <c r="S4605" i="6"/>
  <c r="R4605" i="6"/>
  <c r="Q4605" i="6"/>
  <c r="P4605" i="6"/>
  <c r="K4605" i="6"/>
  <c r="W4604" i="6"/>
  <c r="U4604" i="6"/>
  <c r="T4604" i="6"/>
  <c r="S4604" i="6"/>
  <c r="R4604" i="6"/>
  <c r="Q4604" i="6"/>
  <c r="P4604" i="6"/>
  <c r="K4604" i="6"/>
  <c r="W4603" i="6"/>
  <c r="U4603" i="6"/>
  <c r="T4603" i="6"/>
  <c r="S4603" i="6"/>
  <c r="R4603" i="6"/>
  <c r="Q4603" i="6"/>
  <c r="P4603" i="6"/>
  <c r="K4603" i="6"/>
  <c r="W4602" i="6"/>
  <c r="U4602" i="6"/>
  <c r="T4602" i="6"/>
  <c r="S4602" i="6"/>
  <c r="R4602" i="6"/>
  <c r="Q4602" i="6"/>
  <c r="P4602" i="6"/>
  <c r="K4602" i="6"/>
  <c r="W4601" i="6"/>
  <c r="U4601" i="6"/>
  <c r="T4601" i="6"/>
  <c r="S4601" i="6"/>
  <c r="R4601" i="6"/>
  <c r="Q4601" i="6"/>
  <c r="P4601" i="6"/>
  <c r="K4601" i="6"/>
  <c r="W4600" i="6"/>
  <c r="U4600" i="6"/>
  <c r="T4600" i="6"/>
  <c r="S4600" i="6"/>
  <c r="R4600" i="6"/>
  <c r="Q4600" i="6"/>
  <c r="P4600" i="6"/>
  <c r="K4600" i="6"/>
  <c r="W4599" i="6"/>
  <c r="U4599" i="6"/>
  <c r="T4599" i="6"/>
  <c r="S4599" i="6"/>
  <c r="R4599" i="6"/>
  <c r="Q4599" i="6"/>
  <c r="P4599" i="6"/>
  <c r="K4599" i="6"/>
  <c r="W4598" i="6"/>
  <c r="P4598" i="6"/>
  <c r="K4598" i="6"/>
  <c r="W4597" i="6"/>
  <c r="P4597" i="6"/>
  <c r="K4597" i="6"/>
  <c r="W4596" i="6"/>
  <c r="P4596" i="6"/>
  <c r="K4596" i="6"/>
  <c r="W4595" i="6"/>
  <c r="P4595" i="6"/>
  <c r="K4595" i="6"/>
  <c r="W4594" i="6"/>
  <c r="P4594" i="6"/>
  <c r="K4594" i="6"/>
  <c r="W4593" i="6"/>
  <c r="P4593" i="6"/>
  <c r="K4593" i="6"/>
  <c r="W4592" i="6"/>
  <c r="P4592" i="6"/>
  <c r="K4592" i="6"/>
  <c r="W4591" i="6"/>
  <c r="P4591" i="6"/>
  <c r="K4591" i="6"/>
  <c r="W4590" i="6"/>
  <c r="P4590" i="6"/>
  <c r="K4590" i="6"/>
  <c r="W4589" i="6"/>
  <c r="P4589" i="6"/>
  <c r="K4589" i="6"/>
  <c r="W4588" i="6"/>
  <c r="P4588" i="6"/>
  <c r="K4588" i="6"/>
  <c r="W4587" i="6"/>
  <c r="P4587" i="6"/>
  <c r="K4587" i="6"/>
  <c r="W4586" i="6"/>
  <c r="P4586" i="6"/>
  <c r="K4586" i="6"/>
  <c r="W4585" i="6"/>
  <c r="P4585" i="6"/>
  <c r="K4585" i="6"/>
  <c r="W4584" i="6"/>
  <c r="P4584" i="6"/>
  <c r="K4584" i="6"/>
  <c r="W4583" i="6"/>
  <c r="P4583" i="6"/>
  <c r="K4583" i="6"/>
  <c r="W4582" i="6"/>
  <c r="P4582" i="6"/>
  <c r="K4582" i="6"/>
  <c r="W4581" i="6"/>
  <c r="P4581" i="6"/>
  <c r="K4581" i="6"/>
  <c r="W4580" i="6"/>
  <c r="P4580" i="6"/>
  <c r="K4580" i="6"/>
  <c r="W4579" i="6"/>
  <c r="P4579" i="6"/>
  <c r="K4579" i="6"/>
  <c r="W4578" i="6"/>
  <c r="P4578" i="6"/>
  <c r="K4578" i="6"/>
  <c r="W4577" i="6"/>
  <c r="P4577" i="6"/>
  <c r="K4577" i="6"/>
  <c r="W4576" i="6"/>
  <c r="P4576" i="6"/>
  <c r="K4576" i="6"/>
  <c r="W4575" i="6"/>
  <c r="P4575" i="6"/>
  <c r="K4575" i="6"/>
  <c r="W4574" i="6"/>
  <c r="P4574" i="6"/>
  <c r="K4574" i="6"/>
  <c r="W4573" i="6"/>
  <c r="P4573" i="6"/>
  <c r="K4573" i="6"/>
  <c r="W4572" i="6"/>
  <c r="P4572" i="6"/>
  <c r="K4572" i="6"/>
  <c r="W4571" i="6"/>
  <c r="P4571" i="6"/>
  <c r="K4571" i="6"/>
  <c r="W4570" i="6"/>
  <c r="P4570" i="6"/>
  <c r="K4570" i="6"/>
  <c r="W4569" i="6"/>
  <c r="P4569" i="6"/>
  <c r="K4569" i="6"/>
  <c r="W4568" i="6"/>
  <c r="P4568" i="6"/>
  <c r="K4568" i="6"/>
  <c r="W4567" i="6"/>
  <c r="P4567" i="6"/>
  <c r="K4567" i="6"/>
  <c r="W4566" i="6"/>
  <c r="P4566" i="6"/>
  <c r="K4566" i="6"/>
  <c r="W4565" i="6"/>
  <c r="P4565" i="6"/>
  <c r="K4565" i="6"/>
  <c r="W4564" i="6"/>
  <c r="P4564" i="6"/>
  <c r="K4564" i="6"/>
  <c r="W4563" i="6"/>
  <c r="P4563" i="6"/>
  <c r="K4563" i="6"/>
  <c r="W4562" i="6"/>
  <c r="P4562" i="6"/>
  <c r="K4562" i="6"/>
  <c r="W4561" i="6"/>
  <c r="P4561" i="6"/>
  <c r="K4561" i="6"/>
  <c r="W4560" i="6"/>
  <c r="P4560" i="6"/>
  <c r="K4560" i="6"/>
  <c r="W4559" i="6"/>
  <c r="P4559" i="6"/>
  <c r="K4559" i="6"/>
  <c r="W4558" i="6"/>
  <c r="P4558" i="6"/>
  <c r="K4558" i="6"/>
  <c r="W4557" i="6"/>
  <c r="P4557" i="6"/>
  <c r="K4557" i="6"/>
  <c r="W4556" i="6"/>
  <c r="P4556" i="6"/>
  <c r="K4556" i="6"/>
  <c r="W4555" i="6"/>
  <c r="P4555" i="6"/>
  <c r="K4555" i="6"/>
  <c r="W4554" i="6"/>
  <c r="P4554" i="6"/>
  <c r="K4554" i="6"/>
  <c r="W4553" i="6"/>
  <c r="P4553" i="6"/>
  <c r="K4553" i="6"/>
  <c r="W4552" i="6"/>
  <c r="P4552" i="6"/>
  <c r="K4552" i="6"/>
  <c r="W4551" i="6"/>
  <c r="P4551" i="6"/>
  <c r="K4551" i="6"/>
  <c r="W4550" i="6"/>
  <c r="P4550" i="6"/>
  <c r="K4550" i="6"/>
  <c r="W4549" i="6"/>
  <c r="P4549" i="6"/>
  <c r="K4549" i="6"/>
  <c r="W4548" i="6"/>
  <c r="P4548" i="6"/>
  <c r="K4548" i="6"/>
  <c r="W4547" i="6"/>
  <c r="P4547" i="6"/>
  <c r="K4547" i="6"/>
  <c r="W4546" i="6"/>
  <c r="P4546" i="6"/>
  <c r="K4546" i="6"/>
  <c r="W4545" i="6"/>
  <c r="P4545" i="6"/>
  <c r="K4545" i="6"/>
  <c r="W4544" i="6"/>
  <c r="P4544" i="6"/>
  <c r="K4544" i="6"/>
  <c r="W4543" i="6"/>
  <c r="P4543" i="6"/>
  <c r="K4543" i="6"/>
  <c r="W4542" i="6"/>
  <c r="P4542" i="6"/>
  <c r="K4542" i="6"/>
  <c r="W4541" i="6"/>
  <c r="P4541" i="6"/>
  <c r="K4541" i="6"/>
  <c r="W4540" i="6"/>
  <c r="P4540" i="6"/>
  <c r="K4540" i="6"/>
  <c r="W4539" i="6"/>
  <c r="P4539" i="6"/>
  <c r="K4539" i="6"/>
  <c r="W4538" i="6"/>
  <c r="P4538" i="6"/>
  <c r="K4538" i="6"/>
  <c r="W4537" i="6"/>
  <c r="P4537" i="6"/>
  <c r="K4537" i="6"/>
  <c r="W4536" i="6"/>
  <c r="P4536" i="6"/>
  <c r="K4536" i="6"/>
  <c r="W4535" i="6"/>
  <c r="P4535" i="6"/>
  <c r="K4535" i="6"/>
  <c r="W4534" i="6"/>
  <c r="P4534" i="6"/>
  <c r="K4534" i="6"/>
  <c r="W4533" i="6"/>
  <c r="P4533" i="6"/>
  <c r="K4533" i="6"/>
  <c r="W4532" i="6"/>
  <c r="P4532" i="6"/>
  <c r="K4532" i="6"/>
  <c r="W4531" i="6"/>
  <c r="P4531" i="6"/>
  <c r="K4531" i="6"/>
  <c r="W4530" i="6"/>
  <c r="P4530" i="6"/>
  <c r="K4530" i="6"/>
  <c r="W4529" i="6"/>
  <c r="P4529" i="6"/>
  <c r="K4529" i="6"/>
  <c r="W4528" i="6"/>
  <c r="P4528" i="6"/>
  <c r="K4528" i="6"/>
  <c r="W4527" i="6"/>
  <c r="P4527" i="6"/>
  <c r="K4527" i="6"/>
  <c r="W4526" i="6"/>
  <c r="P4526" i="6"/>
  <c r="K4526" i="6"/>
  <c r="W4525" i="6"/>
  <c r="P4525" i="6"/>
  <c r="K4525" i="6"/>
  <c r="W4524" i="6"/>
  <c r="P4524" i="6"/>
  <c r="K4524" i="6"/>
  <c r="W4523" i="6"/>
  <c r="P4523" i="6"/>
  <c r="K4523" i="6"/>
  <c r="W4522" i="6"/>
  <c r="P4522" i="6"/>
  <c r="K4522" i="6"/>
  <c r="W4521" i="6"/>
  <c r="P4521" i="6"/>
  <c r="K4521" i="6"/>
  <c r="W4520" i="6"/>
  <c r="P4520" i="6"/>
  <c r="K4520" i="6"/>
  <c r="W4519" i="6"/>
  <c r="P4519" i="6"/>
  <c r="K4519" i="6"/>
  <c r="W4518" i="6"/>
  <c r="P4518" i="6"/>
  <c r="K4518" i="6"/>
  <c r="W4517" i="6"/>
  <c r="P4517" i="6"/>
  <c r="K4517" i="6"/>
  <c r="W4516" i="6"/>
  <c r="P4516" i="6"/>
  <c r="K4516" i="6"/>
  <c r="W4515" i="6"/>
  <c r="P4515" i="6"/>
  <c r="K4515" i="6"/>
  <c r="W4514" i="6"/>
  <c r="P4514" i="6"/>
  <c r="K4514" i="6"/>
  <c r="W4513" i="6"/>
  <c r="P4513" i="6"/>
  <c r="K4513" i="6"/>
  <c r="W4512" i="6"/>
  <c r="P4512" i="6"/>
  <c r="K4512" i="6"/>
  <c r="W4511" i="6"/>
  <c r="P4511" i="6"/>
  <c r="K4511" i="6"/>
  <c r="W4510" i="6"/>
  <c r="P4510" i="6"/>
  <c r="K4510" i="6"/>
  <c r="W4509" i="6"/>
  <c r="P4509" i="6"/>
  <c r="K4509" i="6"/>
  <c r="W4508" i="6"/>
  <c r="P4508" i="6"/>
  <c r="K4508" i="6"/>
  <c r="W4507" i="6"/>
  <c r="P4507" i="6"/>
  <c r="K4507" i="6"/>
  <c r="W4506" i="6"/>
  <c r="P4506" i="6"/>
  <c r="K4506" i="6"/>
  <c r="W4505" i="6"/>
  <c r="P4505" i="6"/>
  <c r="K4505" i="6"/>
  <c r="W4504" i="6"/>
  <c r="P4504" i="6"/>
  <c r="K4504" i="6"/>
  <c r="W4503" i="6"/>
  <c r="P4503" i="6"/>
  <c r="K4503" i="6"/>
  <c r="W4502" i="6"/>
  <c r="P4502" i="6"/>
  <c r="K4502" i="6"/>
  <c r="W4501" i="6"/>
  <c r="P4501" i="6"/>
  <c r="K4501" i="6"/>
  <c r="W4500" i="6"/>
  <c r="P4500" i="6"/>
  <c r="K4500" i="6"/>
  <c r="W4499" i="6"/>
  <c r="P4499" i="6"/>
  <c r="K4499" i="6"/>
  <c r="W4498" i="6"/>
  <c r="P4498" i="6"/>
  <c r="K4498" i="6"/>
  <c r="W4497" i="6"/>
  <c r="P4497" i="6"/>
  <c r="K4497" i="6"/>
  <c r="W4496" i="6"/>
  <c r="P4496" i="6"/>
  <c r="K4496" i="6"/>
  <c r="W4495" i="6"/>
  <c r="P4495" i="6"/>
  <c r="K4495" i="6"/>
  <c r="W4494" i="6"/>
  <c r="P4494" i="6"/>
  <c r="K4494" i="6"/>
  <c r="W4493" i="6"/>
  <c r="P4493" i="6"/>
  <c r="K4493" i="6"/>
  <c r="W4492" i="6"/>
  <c r="P4492" i="6"/>
  <c r="K4492" i="6"/>
  <c r="W4491" i="6"/>
  <c r="P4491" i="6"/>
  <c r="K4491" i="6"/>
  <c r="W4490" i="6"/>
  <c r="P4490" i="6"/>
  <c r="K4490" i="6"/>
  <c r="W4489" i="6"/>
  <c r="P4489" i="6"/>
  <c r="K4489" i="6"/>
  <c r="W4488" i="6"/>
  <c r="P4488" i="6"/>
  <c r="K4488" i="6"/>
  <c r="W4487" i="6"/>
  <c r="P4487" i="6"/>
  <c r="K4487" i="6"/>
  <c r="W4486" i="6"/>
  <c r="P4486" i="6"/>
  <c r="K4486" i="6"/>
  <c r="W4485" i="6"/>
  <c r="P4485" i="6"/>
  <c r="K4485" i="6"/>
  <c r="W4484" i="6"/>
  <c r="P4484" i="6"/>
  <c r="K4484" i="6"/>
  <c r="W4483" i="6"/>
  <c r="P4483" i="6"/>
  <c r="K4483" i="6"/>
  <c r="W4482" i="6"/>
  <c r="P4482" i="6"/>
  <c r="K4482" i="6"/>
  <c r="W4481" i="6"/>
  <c r="P4481" i="6"/>
  <c r="K4481" i="6"/>
  <c r="W4480" i="6"/>
  <c r="P4480" i="6"/>
  <c r="K4480" i="6"/>
  <c r="W4479" i="6"/>
  <c r="P4479" i="6"/>
  <c r="K4479" i="6"/>
  <c r="W4478" i="6"/>
  <c r="P4478" i="6"/>
  <c r="K4478" i="6"/>
  <c r="W4477" i="6"/>
  <c r="P4477" i="6"/>
  <c r="K4477" i="6"/>
  <c r="W4476" i="6"/>
  <c r="P4476" i="6"/>
  <c r="K4476" i="6"/>
  <c r="W4475" i="6"/>
  <c r="P4475" i="6"/>
  <c r="K4475" i="6"/>
  <c r="W4474" i="6"/>
  <c r="P4474" i="6"/>
  <c r="K4474" i="6"/>
  <c r="W4473" i="6"/>
  <c r="P4473" i="6"/>
  <c r="K4473" i="6"/>
  <c r="W4472" i="6"/>
  <c r="P4472" i="6"/>
  <c r="K4472" i="6"/>
  <c r="W4471" i="6"/>
  <c r="P4471" i="6"/>
  <c r="K4471" i="6"/>
  <c r="W4470" i="6"/>
  <c r="P4470" i="6"/>
  <c r="K4470" i="6"/>
  <c r="W4469" i="6"/>
  <c r="P4469" i="6"/>
  <c r="K4469" i="6"/>
  <c r="W4468" i="6"/>
  <c r="P4468" i="6"/>
  <c r="K4468" i="6"/>
  <c r="W4467" i="6"/>
  <c r="P4467" i="6"/>
  <c r="K4467" i="6"/>
  <c r="W4466" i="6"/>
  <c r="P4466" i="6"/>
  <c r="K4466" i="6"/>
  <c r="W4465" i="6"/>
  <c r="P4465" i="6"/>
  <c r="K4465" i="6"/>
  <c r="W4464" i="6"/>
  <c r="P4464" i="6"/>
  <c r="K4464" i="6"/>
  <c r="W4463" i="6"/>
  <c r="P4463" i="6"/>
  <c r="K4463" i="6"/>
  <c r="W4462" i="6"/>
  <c r="P4462" i="6"/>
  <c r="K4462" i="6"/>
  <c r="W4461" i="6"/>
  <c r="P4461" i="6"/>
  <c r="K4461" i="6"/>
  <c r="W4460" i="6"/>
  <c r="P4460" i="6"/>
  <c r="K4460" i="6"/>
  <c r="W4459" i="6"/>
  <c r="P4459" i="6"/>
  <c r="K4459" i="6"/>
  <c r="W4458" i="6"/>
  <c r="P4458" i="6"/>
  <c r="K4458" i="6"/>
  <c r="W4457" i="6"/>
  <c r="P4457" i="6"/>
  <c r="K4457" i="6"/>
  <c r="W4456" i="6"/>
  <c r="P4456" i="6"/>
  <c r="K4456" i="6"/>
  <c r="W4455" i="6"/>
  <c r="P4455" i="6"/>
  <c r="K4455" i="6"/>
  <c r="W4454" i="6"/>
  <c r="P4454" i="6"/>
  <c r="K4454" i="6"/>
  <c r="W4453" i="6"/>
  <c r="P4453" i="6"/>
  <c r="K4453" i="6"/>
  <c r="W4452" i="6"/>
  <c r="P4452" i="6"/>
  <c r="K4452" i="6"/>
  <c r="W4451" i="6"/>
  <c r="P4451" i="6"/>
  <c r="K4451" i="6"/>
  <c r="W4450" i="6"/>
  <c r="P4450" i="6"/>
  <c r="K4450" i="6"/>
  <c r="W4449" i="6"/>
  <c r="P4449" i="6"/>
  <c r="K4449" i="6"/>
  <c r="W4448" i="6"/>
  <c r="P4448" i="6"/>
  <c r="K4448" i="6"/>
  <c r="W4447" i="6"/>
  <c r="P4447" i="6"/>
  <c r="K4447" i="6"/>
  <c r="W4446" i="6"/>
  <c r="P4446" i="6"/>
  <c r="K4446" i="6"/>
  <c r="W4445" i="6"/>
  <c r="P4445" i="6"/>
  <c r="K4445" i="6"/>
  <c r="W4444" i="6"/>
  <c r="P4444" i="6"/>
  <c r="K4444" i="6"/>
  <c r="W4443" i="6"/>
  <c r="P4443" i="6"/>
  <c r="K4443" i="6"/>
  <c r="W4442" i="6"/>
  <c r="P4442" i="6"/>
  <c r="K4442" i="6"/>
  <c r="W4441" i="6"/>
  <c r="P4441" i="6"/>
  <c r="K4441" i="6"/>
  <c r="W4440" i="6"/>
  <c r="P4440" i="6"/>
  <c r="K4440" i="6"/>
  <c r="W4439" i="6"/>
  <c r="P4439" i="6"/>
  <c r="K4439" i="6"/>
  <c r="W4438" i="6"/>
  <c r="P4438" i="6"/>
  <c r="K4438" i="6"/>
  <c r="W4437" i="6"/>
  <c r="P4437" i="6"/>
  <c r="K4437" i="6"/>
  <c r="W4436" i="6"/>
  <c r="P4436" i="6"/>
  <c r="K4436" i="6"/>
  <c r="W4435" i="6"/>
  <c r="P4435" i="6"/>
  <c r="K4435" i="6"/>
  <c r="W4434" i="6"/>
  <c r="P4434" i="6"/>
  <c r="K4434" i="6"/>
  <c r="W4433" i="6"/>
  <c r="P4433" i="6"/>
  <c r="K4433" i="6"/>
  <c r="W4432" i="6"/>
  <c r="P4432" i="6"/>
  <c r="K4432" i="6"/>
  <c r="W4431" i="6"/>
  <c r="P4431" i="6"/>
  <c r="K4431" i="6"/>
  <c r="W4430" i="6"/>
  <c r="P4430" i="6"/>
  <c r="K4430" i="6"/>
  <c r="W4429" i="6"/>
  <c r="P4429" i="6"/>
  <c r="K4429" i="6"/>
  <c r="W4428" i="6"/>
  <c r="P4428" i="6"/>
  <c r="K4428" i="6"/>
  <c r="W4427" i="6"/>
  <c r="P4427" i="6"/>
  <c r="K4427" i="6"/>
  <c r="W4426" i="6"/>
  <c r="P4426" i="6"/>
  <c r="K4426" i="6"/>
  <c r="W4425" i="6"/>
  <c r="P4425" i="6"/>
  <c r="K4425" i="6"/>
  <c r="W4424" i="6"/>
  <c r="P4424" i="6"/>
  <c r="K4424" i="6"/>
  <c r="W4423" i="6"/>
  <c r="P4423" i="6"/>
  <c r="K4423" i="6"/>
  <c r="W4422" i="6"/>
  <c r="P4422" i="6"/>
  <c r="K4422" i="6"/>
  <c r="W4421" i="6"/>
  <c r="P4421" i="6"/>
  <c r="K4421" i="6"/>
  <c r="W4420" i="6"/>
  <c r="P4420" i="6"/>
  <c r="K4420" i="6"/>
  <c r="W4419" i="6"/>
  <c r="P4419" i="6"/>
  <c r="K4419" i="6"/>
  <c r="W4418" i="6"/>
  <c r="P4418" i="6"/>
  <c r="K4418" i="6"/>
  <c r="W4417" i="6"/>
  <c r="P4417" i="6"/>
  <c r="K4417" i="6"/>
  <c r="W4416" i="6"/>
  <c r="P4416" i="6"/>
  <c r="K4416" i="6"/>
  <c r="W4415" i="6"/>
  <c r="P4415" i="6"/>
  <c r="K4415" i="6"/>
  <c r="W4414" i="6"/>
  <c r="P4414" i="6"/>
  <c r="K4414" i="6"/>
  <c r="W4413" i="6"/>
  <c r="P4413" i="6"/>
  <c r="K4413" i="6"/>
  <c r="W4412" i="6"/>
  <c r="P4412" i="6"/>
  <c r="K4412" i="6"/>
  <c r="W4411" i="6"/>
  <c r="P4411" i="6"/>
  <c r="K4411" i="6"/>
  <c r="W4410" i="6"/>
  <c r="P4410" i="6"/>
  <c r="K4410" i="6"/>
  <c r="W4409" i="6"/>
  <c r="P4409" i="6"/>
  <c r="K4409" i="6"/>
  <c r="W4408" i="6"/>
  <c r="P4408" i="6"/>
  <c r="K4408" i="6"/>
  <c r="W4407" i="6"/>
  <c r="P4407" i="6"/>
  <c r="K4407" i="6"/>
  <c r="W4406" i="6"/>
  <c r="P4406" i="6"/>
  <c r="K4406" i="6"/>
  <c r="W4405" i="6"/>
  <c r="P4405" i="6"/>
  <c r="K4405" i="6"/>
  <c r="W4404" i="6"/>
  <c r="P4404" i="6"/>
  <c r="K4404" i="6"/>
  <c r="W4403" i="6"/>
  <c r="P4403" i="6"/>
  <c r="K4403" i="6"/>
  <c r="W4402" i="6"/>
  <c r="P4402" i="6"/>
  <c r="K4402" i="6"/>
  <c r="W4401" i="6"/>
  <c r="P4401" i="6"/>
  <c r="K4401" i="6"/>
  <c r="W4400" i="6"/>
  <c r="P4400" i="6"/>
  <c r="K4400" i="6"/>
  <c r="W4399" i="6"/>
  <c r="P4399" i="6"/>
  <c r="K4399" i="6"/>
  <c r="W4398" i="6"/>
  <c r="P4398" i="6"/>
  <c r="K4398" i="6"/>
  <c r="W4397" i="6"/>
  <c r="P4397" i="6"/>
  <c r="K4397" i="6"/>
  <c r="W4396" i="6"/>
  <c r="P4396" i="6"/>
  <c r="K4396" i="6"/>
  <c r="W4395" i="6"/>
  <c r="P4395" i="6"/>
  <c r="K4395" i="6"/>
  <c r="W4394" i="6"/>
  <c r="P4394" i="6"/>
  <c r="K4394" i="6"/>
  <c r="W4393" i="6"/>
  <c r="P4393" i="6"/>
  <c r="K4393" i="6"/>
  <c r="W4392" i="6"/>
  <c r="P4392" i="6"/>
  <c r="K4392" i="6"/>
  <c r="W4391" i="6"/>
  <c r="P4391" i="6"/>
  <c r="K4391" i="6"/>
  <c r="W4390" i="6"/>
  <c r="P4390" i="6"/>
  <c r="K4390" i="6"/>
  <c r="W4389" i="6"/>
  <c r="P4389" i="6"/>
  <c r="K4389" i="6"/>
  <c r="W4388" i="6"/>
  <c r="P4388" i="6"/>
  <c r="K4388" i="6"/>
  <c r="W4387" i="6"/>
  <c r="P4387" i="6"/>
  <c r="K4387" i="6"/>
  <c r="W4386" i="6"/>
  <c r="P4386" i="6"/>
  <c r="K4386" i="6"/>
  <c r="W4385" i="6"/>
  <c r="P4385" i="6"/>
  <c r="K4385" i="6"/>
  <c r="W4384" i="6"/>
  <c r="P4384" i="6"/>
  <c r="K4384" i="6"/>
  <c r="W4383" i="6"/>
  <c r="P4383" i="6"/>
  <c r="K4383" i="6"/>
  <c r="W4382" i="6"/>
  <c r="P4382" i="6"/>
  <c r="K4382" i="6"/>
  <c r="W4381" i="6"/>
  <c r="P4381" i="6"/>
  <c r="K4381" i="6"/>
  <c r="W4380" i="6"/>
  <c r="P4380" i="6"/>
  <c r="K4380" i="6"/>
  <c r="W4379" i="6"/>
  <c r="P4379" i="6"/>
  <c r="K4379" i="6"/>
  <c r="W4378" i="6"/>
  <c r="P4378" i="6"/>
  <c r="K4378" i="6"/>
  <c r="W4377" i="6"/>
  <c r="P4377" i="6"/>
  <c r="K4377" i="6"/>
  <c r="W4376" i="6"/>
  <c r="P4376" i="6"/>
  <c r="K4376" i="6"/>
  <c r="W4375" i="6"/>
  <c r="P4375" i="6"/>
  <c r="K4375" i="6"/>
  <c r="W4374" i="6"/>
  <c r="P4374" i="6"/>
  <c r="K4374" i="6"/>
  <c r="W4373" i="6"/>
  <c r="P4373" i="6"/>
  <c r="K4373" i="6"/>
  <c r="W4372" i="6"/>
  <c r="P4372" i="6"/>
  <c r="K4372" i="6"/>
  <c r="W4371" i="6"/>
  <c r="P4371" i="6"/>
  <c r="K4371" i="6"/>
  <c r="W4370" i="6"/>
  <c r="P4370" i="6"/>
  <c r="K4370" i="6"/>
  <c r="W4369" i="6"/>
  <c r="P4369" i="6"/>
  <c r="K4369" i="6"/>
  <c r="W4368" i="6"/>
  <c r="P4368" i="6"/>
  <c r="K4368" i="6"/>
  <c r="W4367" i="6"/>
  <c r="P4367" i="6"/>
  <c r="K4367" i="6"/>
  <c r="W4366" i="6"/>
  <c r="P4366" i="6"/>
  <c r="K4366" i="6"/>
  <c r="W4365" i="6"/>
  <c r="P4365" i="6"/>
  <c r="K4365" i="6"/>
  <c r="W4364" i="6"/>
  <c r="P4364" i="6"/>
  <c r="K4364" i="6"/>
  <c r="W4363" i="6"/>
  <c r="P4363" i="6"/>
  <c r="K4363" i="6"/>
  <c r="W4362" i="6"/>
  <c r="P4362" i="6"/>
  <c r="K4362" i="6"/>
  <c r="W4361" i="6"/>
  <c r="P4361" i="6"/>
  <c r="K4361" i="6"/>
  <c r="W4360" i="6"/>
  <c r="P4360" i="6"/>
  <c r="K4360" i="6"/>
  <c r="W4359" i="6"/>
  <c r="P4359" i="6"/>
  <c r="K4359" i="6"/>
  <c r="W4358" i="6"/>
  <c r="P4358" i="6"/>
  <c r="K4358" i="6"/>
  <c r="W4357" i="6"/>
  <c r="P4357" i="6"/>
  <c r="K4357" i="6"/>
  <c r="W4356" i="6"/>
  <c r="P4356" i="6"/>
  <c r="K4356" i="6"/>
  <c r="W4355" i="6"/>
  <c r="P4355" i="6"/>
  <c r="K4355" i="6"/>
  <c r="W4354" i="6"/>
  <c r="P4354" i="6"/>
  <c r="K4354" i="6"/>
  <c r="W4353" i="6"/>
  <c r="P4353" i="6"/>
  <c r="K4353" i="6"/>
  <c r="W4352" i="6"/>
  <c r="P4352" i="6"/>
  <c r="K4352" i="6"/>
  <c r="W4351" i="6"/>
  <c r="P4351" i="6"/>
  <c r="K4351" i="6"/>
  <c r="W4350" i="6"/>
  <c r="P4350" i="6"/>
  <c r="K4350" i="6"/>
  <c r="W4349" i="6"/>
  <c r="P4349" i="6"/>
  <c r="K4349" i="6"/>
  <c r="W4348" i="6"/>
  <c r="P4348" i="6"/>
  <c r="K4348" i="6"/>
  <c r="W4347" i="6"/>
  <c r="P4347" i="6"/>
  <c r="K4347" i="6"/>
  <c r="W4346" i="6"/>
  <c r="P4346" i="6"/>
  <c r="K4346" i="6"/>
  <c r="W4345" i="6"/>
  <c r="P4345" i="6"/>
  <c r="K4345" i="6"/>
  <c r="W4344" i="6"/>
  <c r="P4344" i="6"/>
  <c r="K4344" i="6"/>
  <c r="W4343" i="6"/>
  <c r="P4343" i="6"/>
  <c r="K4343" i="6"/>
  <c r="W4342" i="6"/>
  <c r="P4342" i="6"/>
  <c r="K4342" i="6"/>
  <c r="W4341" i="6"/>
  <c r="P4341" i="6"/>
  <c r="K4341" i="6"/>
  <c r="W4340" i="6"/>
  <c r="P4340" i="6"/>
  <c r="K4340" i="6"/>
  <c r="W4339" i="6"/>
  <c r="P4339" i="6"/>
  <c r="K4339" i="6"/>
  <c r="W4338" i="6"/>
  <c r="P4338" i="6"/>
  <c r="K4338" i="6"/>
  <c r="W4337" i="6"/>
  <c r="P4337" i="6"/>
  <c r="K4337" i="6"/>
  <c r="W4336" i="6"/>
  <c r="P4336" i="6"/>
  <c r="K4336" i="6"/>
  <c r="W4335" i="6"/>
  <c r="P4335" i="6"/>
  <c r="K4335" i="6"/>
  <c r="W4334" i="6"/>
  <c r="P4334" i="6"/>
  <c r="K4334" i="6"/>
  <c r="W4333" i="6"/>
  <c r="P4333" i="6"/>
  <c r="K4333" i="6"/>
  <c r="W4332" i="6"/>
  <c r="P4332" i="6"/>
  <c r="K4332" i="6"/>
  <c r="W4331" i="6"/>
  <c r="P4331" i="6"/>
  <c r="K4331" i="6"/>
  <c r="W4330" i="6"/>
  <c r="P4330" i="6"/>
  <c r="K4330" i="6"/>
  <c r="W4329" i="6"/>
  <c r="P4329" i="6"/>
  <c r="K4329" i="6"/>
  <c r="W4328" i="6"/>
  <c r="P4328" i="6"/>
  <c r="K4328" i="6"/>
  <c r="W4327" i="6"/>
  <c r="P4327" i="6"/>
  <c r="K4327" i="6"/>
  <c r="W4326" i="6"/>
  <c r="P4326" i="6"/>
  <c r="K4326" i="6"/>
  <c r="W4325" i="6"/>
  <c r="P4325" i="6"/>
  <c r="K4325" i="6"/>
  <c r="W4324" i="6"/>
  <c r="P4324" i="6"/>
  <c r="K4324" i="6"/>
  <c r="W4323" i="6"/>
  <c r="P4323" i="6"/>
  <c r="K4323" i="6"/>
  <c r="W4322" i="6"/>
  <c r="P4322" i="6"/>
  <c r="K4322" i="6"/>
  <c r="W4321" i="6"/>
  <c r="P4321" i="6"/>
  <c r="K4321" i="6"/>
  <c r="W4320" i="6"/>
  <c r="P4320" i="6"/>
  <c r="K4320" i="6"/>
  <c r="W4319" i="6"/>
  <c r="P4319" i="6"/>
  <c r="K4319" i="6"/>
  <c r="W4318" i="6"/>
  <c r="P4318" i="6"/>
  <c r="K4318" i="6"/>
  <c r="W4317" i="6"/>
  <c r="P4317" i="6"/>
  <c r="K4317" i="6"/>
  <c r="W4316" i="6"/>
  <c r="P4316" i="6"/>
  <c r="K4316" i="6"/>
  <c r="W4315" i="6"/>
  <c r="P4315" i="6"/>
  <c r="K4315" i="6"/>
  <c r="W4314" i="6"/>
  <c r="P4314" i="6"/>
  <c r="K4314" i="6"/>
  <c r="W4313" i="6"/>
  <c r="P4313" i="6"/>
  <c r="K4313" i="6"/>
  <c r="W4312" i="6"/>
  <c r="P4312" i="6"/>
  <c r="K4312" i="6"/>
  <c r="W4311" i="6"/>
  <c r="P4311" i="6"/>
  <c r="K4311" i="6"/>
  <c r="W4310" i="6"/>
  <c r="P4310" i="6"/>
  <c r="K4310" i="6"/>
  <c r="W4309" i="6"/>
  <c r="P4309" i="6"/>
  <c r="K4309" i="6"/>
  <c r="W4308" i="6"/>
  <c r="P4308" i="6"/>
  <c r="K4308" i="6"/>
  <c r="W4307" i="6"/>
  <c r="P4307" i="6"/>
  <c r="K4307" i="6"/>
  <c r="W4306" i="6"/>
  <c r="P4306" i="6"/>
  <c r="K4306" i="6"/>
  <c r="W4305" i="6"/>
  <c r="P4305" i="6"/>
  <c r="K4305" i="6"/>
  <c r="W4304" i="6"/>
  <c r="P4304" i="6"/>
  <c r="K4304" i="6"/>
  <c r="W4303" i="6"/>
  <c r="P4303" i="6"/>
  <c r="K4303" i="6"/>
  <c r="W4302" i="6"/>
  <c r="P4302" i="6"/>
  <c r="K4302" i="6"/>
  <c r="W4301" i="6"/>
  <c r="P4301" i="6"/>
  <c r="K4301" i="6"/>
  <c r="W4300" i="6"/>
  <c r="P4300" i="6"/>
  <c r="K4300" i="6"/>
  <c r="W4299" i="6"/>
  <c r="P4299" i="6"/>
  <c r="K4299" i="6"/>
  <c r="W4298" i="6"/>
  <c r="P4298" i="6"/>
  <c r="K4298" i="6"/>
  <c r="W4297" i="6"/>
  <c r="P4297" i="6"/>
  <c r="K4297" i="6"/>
  <c r="W4296" i="6"/>
  <c r="P4296" i="6"/>
  <c r="K4296" i="6"/>
  <c r="W4295" i="6"/>
  <c r="P4295" i="6"/>
  <c r="K4295" i="6"/>
  <c r="W4294" i="6"/>
  <c r="P4294" i="6"/>
  <c r="K4294" i="6"/>
  <c r="W4293" i="6"/>
  <c r="P4293" i="6"/>
  <c r="K4293" i="6"/>
  <c r="W4292" i="6"/>
  <c r="P4292" i="6"/>
  <c r="K4292" i="6"/>
  <c r="W4291" i="6"/>
  <c r="P4291" i="6"/>
  <c r="K4291" i="6"/>
  <c r="W4290" i="6"/>
  <c r="P4290" i="6"/>
  <c r="K4290" i="6"/>
  <c r="W4289" i="6"/>
  <c r="P4289" i="6"/>
  <c r="K4289" i="6"/>
  <c r="W4288" i="6"/>
  <c r="P4288" i="6"/>
  <c r="K4288" i="6"/>
  <c r="W4287" i="6"/>
  <c r="P4287" i="6"/>
  <c r="K4287" i="6"/>
  <c r="W4286" i="6"/>
  <c r="P4286" i="6"/>
  <c r="K4286" i="6"/>
  <c r="W4285" i="6"/>
  <c r="P4285" i="6"/>
  <c r="K4285" i="6"/>
  <c r="W4284" i="6"/>
  <c r="P4284" i="6"/>
  <c r="K4284" i="6"/>
  <c r="W4283" i="6"/>
  <c r="P4283" i="6"/>
  <c r="K4283" i="6"/>
  <c r="W4282" i="6"/>
  <c r="P4282" i="6"/>
  <c r="K4282" i="6"/>
  <c r="W4281" i="6"/>
  <c r="P4281" i="6"/>
  <c r="K4281" i="6"/>
  <c r="W4280" i="6"/>
  <c r="P4280" i="6"/>
  <c r="K4280" i="6"/>
  <c r="W4279" i="6"/>
  <c r="P4279" i="6"/>
  <c r="K4279" i="6"/>
  <c r="W4278" i="6"/>
  <c r="P4278" i="6"/>
  <c r="K4278" i="6"/>
  <c r="W4277" i="6"/>
  <c r="P4277" i="6"/>
  <c r="K4277" i="6"/>
  <c r="W4276" i="6"/>
  <c r="P4276" i="6"/>
  <c r="K4276" i="6"/>
  <c r="W4275" i="6"/>
  <c r="P4275" i="6"/>
  <c r="K4275" i="6"/>
  <c r="W4274" i="6"/>
  <c r="P4274" i="6"/>
  <c r="K4274" i="6"/>
  <c r="W4273" i="6"/>
  <c r="P4273" i="6"/>
  <c r="K4273" i="6"/>
  <c r="W4272" i="6"/>
  <c r="P4272" i="6"/>
  <c r="K4272" i="6"/>
  <c r="W4271" i="6"/>
  <c r="P4271" i="6"/>
  <c r="K4271" i="6"/>
  <c r="W4270" i="6"/>
  <c r="P4270" i="6"/>
  <c r="K4270" i="6"/>
  <c r="W4269" i="6"/>
  <c r="P4269" i="6"/>
  <c r="K4269" i="6"/>
  <c r="W4268" i="6"/>
  <c r="P4268" i="6"/>
  <c r="K4268" i="6"/>
  <c r="W4267" i="6"/>
  <c r="P4267" i="6"/>
  <c r="K4267" i="6"/>
  <c r="W4266" i="6"/>
  <c r="P4266" i="6"/>
  <c r="K4266" i="6"/>
  <c r="W4265" i="6"/>
  <c r="P4265" i="6"/>
  <c r="K4265" i="6"/>
  <c r="W4264" i="6"/>
  <c r="P4264" i="6"/>
  <c r="K4264" i="6"/>
  <c r="W4263" i="6"/>
  <c r="P4263" i="6"/>
  <c r="K4263" i="6"/>
  <c r="W4262" i="6"/>
  <c r="P4262" i="6"/>
  <c r="K4262" i="6"/>
  <c r="W4261" i="6"/>
  <c r="P4261" i="6"/>
  <c r="K4261" i="6"/>
  <c r="W4260" i="6"/>
  <c r="P4260" i="6"/>
  <c r="K4260" i="6"/>
  <c r="W4259" i="6"/>
  <c r="P4259" i="6"/>
  <c r="K4259" i="6"/>
  <c r="W4258" i="6"/>
  <c r="P4258" i="6"/>
  <c r="K4258" i="6"/>
  <c r="W4257" i="6"/>
  <c r="P4257" i="6"/>
  <c r="K4257" i="6"/>
  <c r="W4256" i="6"/>
  <c r="P4256" i="6"/>
  <c r="K4256" i="6"/>
  <c r="W4255" i="6"/>
  <c r="P4255" i="6"/>
  <c r="K4255" i="6"/>
  <c r="W4254" i="6"/>
  <c r="P4254" i="6"/>
  <c r="K4254" i="6"/>
  <c r="W4253" i="6"/>
  <c r="P4253" i="6"/>
  <c r="K4253" i="6"/>
  <c r="W4252" i="6"/>
  <c r="P4252" i="6"/>
  <c r="K4252" i="6"/>
  <c r="W4251" i="6"/>
  <c r="P4251" i="6"/>
  <c r="K4251" i="6"/>
  <c r="W4250" i="6"/>
  <c r="P4250" i="6"/>
  <c r="K4250" i="6"/>
  <c r="W4249" i="6"/>
  <c r="P4249" i="6"/>
  <c r="K4249" i="6"/>
  <c r="W4248" i="6"/>
  <c r="P4248" i="6"/>
  <c r="K4248" i="6"/>
  <c r="W4247" i="6"/>
  <c r="P4247" i="6"/>
  <c r="K4247" i="6"/>
  <c r="W4246" i="6"/>
  <c r="P4246" i="6"/>
  <c r="K4246" i="6"/>
  <c r="W4245" i="6"/>
  <c r="P4245" i="6"/>
  <c r="K4245" i="6"/>
  <c r="W4244" i="6"/>
  <c r="P4244" i="6"/>
  <c r="K4244" i="6"/>
  <c r="W4243" i="6"/>
  <c r="P4243" i="6"/>
  <c r="K4243" i="6"/>
  <c r="W4242" i="6"/>
  <c r="P4242" i="6"/>
  <c r="K4242" i="6"/>
  <c r="W4241" i="6"/>
  <c r="P4241" i="6"/>
  <c r="K4241" i="6"/>
  <c r="W4240" i="6"/>
  <c r="P4240" i="6"/>
  <c r="K4240" i="6"/>
  <c r="W4239" i="6"/>
  <c r="P4239" i="6"/>
  <c r="K4239" i="6"/>
  <c r="W4238" i="6"/>
  <c r="P4238" i="6"/>
  <c r="K4238" i="6"/>
  <c r="W4237" i="6"/>
  <c r="P4237" i="6"/>
  <c r="K4237" i="6"/>
  <c r="W4236" i="6"/>
  <c r="P4236" i="6"/>
  <c r="K4236" i="6"/>
  <c r="W4235" i="6"/>
  <c r="P4235" i="6"/>
  <c r="K4235" i="6"/>
  <c r="W4234" i="6"/>
  <c r="P4234" i="6"/>
  <c r="K4234" i="6"/>
  <c r="W4233" i="6"/>
  <c r="P4233" i="6"/>
  <c r="K4233" i="6"/>
  <c r="W4232" i="6"/>
  <c r="P4232" i="6"/>
  <c r="K4232" i="6"/>
  <c r="W4231" i="6"/>
  <c r="P4231" i="6"/>
  <c r="K4231" i="6"/>
  <c r="W4230" i="6"/>
  <c r="P4230" i="6"/>
  <c r="K4230" i="6"/>
  <c r="W4229" i="6"/>
  <c r="P4229" i="6"/>
  <c r="K4229" i="6"/>
  <c r="W4228" i="6"/>
  <c r="P4228" i="6"/>
  <c r="K4228" i="6"/>
  <c r="W4227" i="6"/>
  <c r="P4227" i="6"/>
  <c r="K4227" i="6"/>
  <c r="W4226" i="6"/>
  <c r="P4226" i="6"/>
  <c r="K4226" i="6"/>
  <c r="W4225" i="6"/>
  <c r="P4225" i="6"/>
  <c r="K4225" i="6"/>
  <c r="W4224" i="6"/>
  <c r="P4224" i="6"/>
  <c r="K4224" i="6"/>
  <c r="W4223" i="6"/>
  <c r="P4223" i="6"/>
  <c r="K4223" i="6"/>
  <c r="W4222" i="6"/>
  <c r="P4222" i="6"/>
  <c r="K4222" i="6"/>
  <c r="W4221" i="6"/>
  <c r="P4221" i="6"/>
  <c r="K4221" i="6"/>
  <c r="W4220" i="6"/>
  <c r="P4220" i="6"/>
  <c r="K4220" i="6"/>
  <c r="W4219" i="6"/>
  <c r="P4219" i="6"/>
  <c r="K4219" i="6"/>
  <c r="W4218" i="6"/>
  <c r="P4218" i="6"/>
  <c r="K4218" i="6"/>
  <c r="W4217" i="6"/>
  <c r="P4217" i="6"/>
  <c r="K4217" i="6"/>
  <c r="W4216" i="6"/>
  <c r="P4216" i="6"/>
  <c r="K4216" i="6"/>
  <c r="W4215" i="6"/>
  <c r="P4215" i="6"/>
  <c r="K4215" i="6"/>
  <c r="W4214" i="6"/>
  <c r="P4214" i="6"/>
  <c r="K4214" i="6"/>
  <c r="W4213" i="6"/>
  <c r="P4213" i="6"/>
  <c r="K4213" i="6"/>
  <c r="W4212" i="6"/>
  <c r="P4212" i="6"/>
  <c r="K4212" i="6"/>
  <c r="W4211" i="6"/>
  <c r="P4211" i="6"/>
  <c r="K4211" i="6"/>
  <c r="W4210" i="6"/>
  <c r="P4210" i="6"/>
  <c r="K4210" i="6"/>
  <c r="W4209" i="6"/>
  <c r="P4209" i="6"/>
  <c r="K4209" i="6"/>
  <c r="W4208" i="6"/>
  <c r="P4208" i="6"/>
  <c r="K4208" i="6"/>
  <c r="W4207" i="6"/>
  <c r="P4207" i="6"/>
  <c r="K4207" i="6"/>
  <c r="W4206" i="6"/>
  <c r="P4206" i="6"/>
  <c r="K4206" i="6"/>
  <c r="W4205" i="6"/>
  <c r="P4205" i="6"/>
  <c r="K4205" i="6"/>
  <c r="W4204" i="6"/>
  <c r="P4204" i="6"/>
  <c r="K4204" i="6"/>
  <c r="W4203" i="6"/>
  <c r="P4203" i="6"/>
  <c r="K4203" i="6"/>
  <c r="W4202" i="6"/>
  <c r="P4202" i="6"/>
  <c r="K4202" i="6"/>
  <c r="W4201" i="6"/>
  <c r="P4201" i="6"/>
  <c r="K4201" i="6"/>
  <c r="W4200" i="6"/>
  <c r="P4200" i="6"/>
  <c r="K4200" i="6"/>
  <c r="W4199" i="6"/>
  <c r="P4199" i="6"/>
  <c r="K4199" i="6"/>
  <c r="W4198" i="6"/>
  <c r="P4198" i="6"/>
  <c r="K4198" i="6"/>
  <c r="W4197" i="6"/>
  <c r="P4197" i="6"/>
  <c r="K4197" i="6"/>
  <c r="W4196" i="6"/>
  <c r="P4196" i="6"/>
  <c r="K4196" i="6"/>
  <c r="W4195" i="6"/>
  <c r="P4195" i="6"/>
  <c r="K4195" i="6"/>
  <c r="W4194" i="6"/>
  <c r="P4194" i="6"/>
  <c r="K4194" i="6"/>
  <c r="W4193" i="6"/>
  <c r="P4193" i="6"/>
  <c r="K4193" i="6"/>
  <c r="W4192" i="6"/>
  <c r="P4192" i="6"/>
  <c r="K4192" i="6"/>
  <c r="W4191" i="6"/>
  <c r="P4191" i="6"/>
  <c r="K4191" i="6"/>
  <c r="W4190" i="6"/>
  <c r="P4190" i="6"/>
  <c r="K4190" i="6"/>
  <c r="W4189" i="6"/>
  <c r="P4189" i="6"/>
  <c r="K4189" i="6"/>
  <c r="W4188" i="6"/>
  <c r="P4188" i="6"/>
  <c r="K4188" i="6"/>
  <c r="W4187" i="6"/>
  <c r="P4187" i="6"/>
  <c r="K4187" i="6"/>
  <c r="W4186" i="6"/>
  <c r="P4186" i="6"/>
  <c r="K4186" i="6"/>
  <c r="W4185" i="6"/>
  <c r="P4185" i="6"/>
  <c r="K4185" i="6"/>
  <c r="W4184" i="6"/>
  <c r="P4184" i="6"/>
  <c r="K4184" i="6"/>
  <c r="W4183" i="6"/>
  <c r="P4183" i="6"/>
  <c r="K4183" i="6"/>
  <c r="W4182" i="6"/>
  <c r="P4182" i="6"/>
  <c r="K4182" i="6"/>
  <c r="W4181" i="6"/>
  <c r="P4181" i="6"/>
  <c r="K4181" i="6"/>
  <c r="W4180" i="6"/>
  <c r="P4180" i="6"/>
  <c r="K4180" i="6"/>
  <c r="W4179" i="6"/>
  <c r="P4179" i="6"/>
  <c r="K4179" i="6"/>
  <c r="W4178" i="6"/>
  <c r="P4178" i="6"/>
  <c r="K4178" i="6"/>
  <c r="W4177" i="6"/>
  <c r="P4177" i="6"/>
  <c r="K4177" i="6"/>
  <c r="W4176" i="6"/>
  <c r="P4176" i="6"/>
  <c r="K4176" i="6"/>
  <c r="W4175" i="6"/>
  <c r="P4175" i="6"/>
  <c r="K4175" i="6"/>
  <c r="W4174" i="6"/>
  <c r="P4174" i="6"/>
  <c r="K4174" i="6"/>
  <c r="W4173" i="6"/>
  <c r="P4173" i="6"/>
  <c r="K4173" i="6"/>
  <c r="W4172" i="6"/>
  <c r="P4172" i="6"/>
  <c r="K4172" i="6"/>
  <c r="W4171" i="6"/>
  <c r="P4171" i="6"/>
  <c r="K4171" i="6"/>
  <c r="W4170" i="6"/>
  <c r="P4170" i="6"/>
  <c r="K4170" i="6"/>
  <c r="W4169" i="6"/>
  <c r="P4169" i="6"/>
  <c r="K4169" i="6"/>
  <c r="W4168" i="6"/>
  <c r="P4168" i="6"/>
  <c r="K4168" i="6"/>
  <c r="W4167" i="6"/>
  <c r="P4167" i="6"/>
  <c r="K4167" i="6"/>
  <c r="W4166" i="6"/>
  <c r="P4166" i="6"/>
  <c r="K4166" i="6"/>
  <c r="W4165" i="6"/>
  <c r="P4165" i="6"/>
  <c r="K4165" i="6"/>
  <c r="W4164" i="6"/>
  <c r="P4164" i="6"/>
  <c r="K4164" i="6"/>
  <c r="W4163" i="6"/>
  <c r="P4163" i="6"/>
  <c r="K4163" i="6"/>
  <c r="W4162" i="6"/>
  <c r="P4162" i="6"/>
  <c r="K4162" i="6"/>
  <c r="W4161" i="6"/>
  <c r="P4161" i="6"/>
  <c r="K4161" i="6"/>
  <c r="W4160" i="6"/>
  <c r="P4160" i="6"/>
  <c r="K4160" i="6"/>
  <c r="W4159" i="6"/>
  <c r="P4159" i="6"/>
  <c r="K4159" i="6"/>
  <c r="W4158" i="6"/>
  <c r="P4158" i="6"/>
  <c r="K4158" i="6"/>
  <c r="W4157" i="6"/>
  <c r="P4157" i="6"/>
  <c r="K4157" i="6"/>
  <c r="W4156" i="6"/>
  <c r="P4156" i="6"/>
  <c r="K4156" i="6"/>
  <c r="W4155" i="6"/>
  <c r="P4155" i="6"/>
  <c r="K4155" i="6"/>
  <c r="W4154" i="6"/>
  <c r="P4154" i="6"/>
  <c r="K4154" i="6"/>
  <c r="W4153" i="6"/>
  <c r="P4153" i="6"/>
  <c r="K4153" i="6"/>
  <c r="W4152" i="6"/>
  <c r="P4152" i="6"/>
  <c r="K4152" i="6"/>
  <c r="W4151" i="6"/>
  <c r="P4151" i="6"/>
  <c r="K4151" i="6"/>
  <c r="W4150" i="6"/>
  <c r="P4150" i="6"/>
  <c r="K4150" i="6"/>
  <c r="W4149" i="6"/>
  <c r="P4149" i="6"/>
  <c r="K4149" i="6"/>
  <c r="W4148" i="6"/>
  <c r="P4148" i="6"/>
  <c r="K4148" i="6"/>
  <c r="W4147" i="6"/>
  <c r="P4147" i="6"/>
  <c r="K4147" i="6"/>
  <c r="W4146" i="6"/>
  <c r="P4146" i="6"/>
  <c r="K4146" i="6"/>
  <c r="W4145" i="6"/>
  <c r="P4145" i="6"/>
  <c r="K4145" i="6"/>
  <c r="W4144" i="6"/>
  <c r="P4144" i="6"/>
  <c r="K4144" i="6"/>
  <c r="W4143" i="6"/>
  <c r="P4143" i="6"/>
  <c r="K4143" i="6"/>
  <c r="W4142" i="6"/>
  <c r="P4142" i="6"/>
  <c r="K4142" i="6"/>
  <c r="W4141" i="6"/>
  <c r="P4141" i="6"/>
  <c r="K4141" i="6"/>
  <c r="W4140" i="6"/>
  <c r="P4140" i="6"/>
  <c r="K4140" i="6"/>
  <c r="W4139" i="6"/>
  <c r="P4139" i="6"/>
  <c r="K4139" i="6"/>
  <c r="W4138" i="6"/>
  <c r="P4138" i="6"/>
  <c r="K4138" i="6"/>
  <c r="W4137" i="6"/>
  <c r="P4137" i="6"/>
  <c r="K4137" i="6"/>
  <c r="W4136" i="6"/>
  <c r="P4136" i="6"/>
  <c r="K4136" i="6"/>
  <c r="W4135" i="6"/>
  <c r="P4135" i="6"/>
  <c r="K4135" i="6"/>
  <c r="W4134" i="6"/>
  <c r="P4134" i="6"/>
  <c r="K4134" i="6"/>
  <c r="W4133" i="6"/>
  <c r="P4133" i="6"/>
  <c r="K4133" i="6"/>
  <c r="W4132" i="6"/>
  <c r="P4132" i="6"/>
  <c r="K4132" i="6"/>
  <c r="W4131" i="6"/>
  <c r="P4131" i="6"/>
  <c r="K4131" i="6"/>
  <c r="W4130" i="6"/>
  <c r="P4130" i="6"/>
  <c r="K4130" i="6"/>
  <c r="W4129" i="6"/>
  <c r="P4129" i="6"/>
  <c r="K4129" i="6"/>
  <c r="W4128" i="6"/>
  <c r="P4128" i="6"/>
  <c r="K4128" i="6"/>
  <c r="W4127" i="6"/>
  <c r="P4127" i="6"/>
  <c r="K4127" i="6"/>
  <c r="W4126" i="6"/>
  <c r="P4126" i="6"/>
  <c r="K4126" i="6"/>
  <c r="W4125" i="6"/>
  <c r="P4125" i="6"/>
  <c r="K4125" i="6"/>
  <c r="W4124" i="6"/>
  <c r="P4124" i="6"/>
  <c r="K4124" i="6"/>
  <c r="W4123" i="6"/>
  <c r="P4123" i="6"/>
  <c r="K4123" i="6"/>
  <c r="W4122" i="6"/>
  <c r="P4122" i="6"/>
  <c r="K4122" i="6"/>
  <c r="W4121" i="6"/>
  <c r="P4121" i="6"/>
  <c r="K4121" i="6"/>
  <c r="W4120" i="6"/>
  <c r="P4120" i="6"/>
  <c r="K4120" i="6"/>
  <c r="W4119" i="6"/>
  <c r="P4119" i="6"/>
  <c r="K4119" i="6"/>
  <c r="W4118" i="6"/>
  <c r="P4118" i="6"/>
  <c r="K4118" i="6"/>
  <c r="W4117" i="6"/>
  <c r="P4117" i="6"/>
  <c r="K4117" i="6"/>
  <c r="W4116" i="6"/>
  <c r="P4116" i="6"/>
  <c r="K4116" i="6"/>
  <c r="W4115" i="6"/>
  <c r="P4115" i="6"/>
  <c r="K4115" i="6"/>
  <c r="W4114" i="6"/>
  <c r="P4114" i="6"/>
  <c r="K4114" i="6"/>
  <c r="W4113" i="6"/>
  <c r="P4113" i="6"/>
  <c r="K4113" i="6"/>
  <c r="W4112" i="6"/>
  <c r="P4112" i="6"/>
  <c r="K4112" i="6"/>
  <c r="W4111" i="6"/>
  <c r="P4111" i="6"/>
  <c r="K4111" i="6"/>
  <c r="W4110" i="6"/>
  <c r="P4110" i="6"/>
  <c r="K4110" i="6"/>
  <c r="W4109" i="6"/>
  <c r="P4109" i="6"/>
  <c r="K4109" i="6"/>
  <c r="W4108" i="6"/>
  <c r="P4108" i="6"/>
  <c r="K4108" i="6"/>
  <c r="W4107" i="6"/>
  <c r="P4107" i="6"/>
  <c r="K4107" i="6"/>
  <c r="W4106" i="6"/>
  <c r="P4106" i="6"/>
  <c r="K4106" i="6"/>
  <c r="W4105" i="6"/>
  <c r="P4105" i="6"/>
  <c r="K4105" i="6"/>
  <c r="W4104" i="6"/>
  <c r="P4104" i="6"/>
  <c r="K4104" i="6"/>
  <c r="W4103" i="6"/>
  <c r="P4103" i="6"/>
  <c r="K4103" i="6"/>
  <c r="W4102" i="6"/>
  <c r="P4102" i="6"/>
  <c r="K4102" i="6"/>
  <c r="W4101" i="6"/>
  <c r="P4101" i="6"/>
  <c r="K4101" i="6"/>
  <c r="W4100" i="6"/>
  <c r="P4100" i="6"/>
  <c r="K4100" i="6"/>
  <c r="W4099" i="6"/>
  <c r="P4099" i="6"/>
  <c r="K4099" i="6"/>
  <c r="W4098" i="6"/>
  <c r="P4098" i="6"/>
  <c r="K4098" i="6"/>
  <c r="W4097" i="6"/>
  <c r="P4097" i="6"/>
  <c r="K4097" i="6"/>
  <c r="W4096" i="6"/>
  <c r="P4096" i="6"/>
  <c r="K4096" i="6"/>
  <c r="W4095" i="6"/>
  <c r="P4095" i="6"/>
  <c r="K4095" i="6"/>
  <c r="W4094" i="6"/>
  <c r="P4094" i="6"/>
  <c r="K4094" i="6"/>
  <c r="W4093" i="6"/>
  <c r="P4093" i="6"/>
  <c r="K4093" i="6"/>
  <c r="W4092" i="6"/>
  <c r="P4092" i="6"/>
  <c r="K4092" i="6"/>
  <c r="W4091" i="6"/>
  <c r="P4091" i="6"/>
  <c r="K4091" i="6"/>
  <c r="W4090" i="6"/>
  <c r="P4090" i="6"/>
  <c r="K4090" i="6"/>
  <c r="W4089" i="6"/>
  <c r="P4089" i="6"/>
  <c r="K4089" i="6"/>
  <c r="W4088" i="6"/>
  <c r="P4088" i="6"/>
  <c r="K4088" i="6"/>
  <c r="W4087" i="6"/>
  <c r="P4087" i="6"/>
  <c r="K4087" i="6"/>
  <c r="W4086" i="6"/>
  <c r="P4086" i="6"/>
  <c r="K4086" i="6"/>
  <c r="W4085" i="6"/>
  <c r="P4085" i="6"/>
  <c r="K4085" i="6"/>
  <c r="W4084" i="6"/>
  <c r="P4084" i="6"/>
  <c r="K4084" i="6"/>
  <c r="W4083" i="6"/>
  <c r="P4083" i="6"/>
  <c r="K4083" i="6"/>
  <c r="W4082" i="6"/>
  <c r="P4082" i="6"/>
  <c r="K4082" i="6"/>
  <c r="W4081" i="6"/>
  <c r="P4081" i="6"/>
  <c r="K4081" i="6"/>
  <c r="W4080" i="6"/>
  <c r="P4080" i="6"/>
  <c r="K4080" i="6"/>
  <c r="W4079" i="6"/>
  <c r="P4079" i="6"/>
  <c r="K4079" i="6"/>
  <c r="W4078" i="6"/>
  <c r="P4078" i="6"/>
  <c r="K4078" i="6"/>
  <c r="W4077" i="6"/>
  <c r="P4077" i="6"/>
  <c r="K4077" i="6"/>
  <c r="W4076" i="6"/>
  <c r="P4076" i="6"/>
  <c r="K4076" i="6"/>
  <c r="W4075" i="6"/>
  <c r="P4075" i="6"/>
  <c r="K4075" i="6"/>
  <c r="W4074" i="6"/>
  <c r="P4074" i="6"/>
  <c r="K4074" i="6"/>
  <c r="W4073" i="6"/>
  <c r="P4073" i="6"/>
  <c r="K4073" i="6"/>
  <c r="W4072" i="6"/>
  <c r="P4072" i="6"/>
  <c r="K4072" i="6"/>
  <c r="W4071" i="6"/>
  <c r="P4071" i="6"/>
  <c r="K4071" i="6"/>
  <c r="W4070" i="6"/>
  <c r="P4070" i="6"/>
  <c r="K4070" i="6"/>
  <c r="W4069" i="6"/>
  <c r="P4069" i="6"/>
  <c r="K4069" i="6"/>
  <c r="W4068" i="6"/>
  <c r="P4068" i="6"/>
  <c r="K4068" i="6"/>
  <c r="W4067" i="6"/>
  <c r="P4067" i="6"/>
  <c r="K4067" i="6"/>
  <c r="W4066" i="6"/>
  <c r="P4066" i="6"/>
  <c r="K4066" i="6"/>
  <c r="W4065" i="6"/>
  <c r="P4065" i="6"/>
  <c r="K4065" i="6"/>
  <c r="W4064" i="6"/>
  <c r="P4064" i="6"/>
  <c r="K4064" i="6"/>
  <c r="W4063" i="6"/>
  <c r="P4063" i="6"/>
  <c r="K4063" i="6"/>
  <c r="W4062" i="6"/>
  <c r="P4062" i="6"/>
  <c r="K4062" i="6"/>
  <c r="W4061" i="6"/>
  <c r="P4061" i="6"/>
  <c r="K4061" i="6"/>
  <c r="W4060" i="6"/>
  <c r="P4060" i="6"/>
  <c r="K4060" i="6"/>
  <c r="W4059" i="6"/>
  <c r="P4059" i="6"/>
  <c r="K4059" i="6"/>
  <c r="W4058" i="6"/>
  <c r="P4058" i="6"/>
  <c r="K4058" i="6"/>
  <c r="W4057" i="6"/>
  <c r="P4057" i="6"/>
  <c r="K4057" i="6"/>
  <c r="W4056" i="6"/>
  <c r="P4056" i="6"/>
  <c r="K4056" i="6"/>
  <c r="W4055" i="6"/>
  <c r="P4055" i="6"/>
  <c r="K4055" i="6"/>
  <c r="W4054" i="6"/>
  <c r="P4054" i="6"/>
  <c r="K4054" i="6"/>
  <c r="W4053" i="6"/>
  <c r="P4053" i="6"/>
  <c r="K4053" i="6"/>
  <c r="W4052" i="6"/>
  <c r="P4052" i="6"/>
  <c r="K4052" i="6"/>
  <c r="W4051" i="6"/>
  <c r="P4051" i="6"/>
  <c r="K4051" i="6"/>
  <c r="W4050" i="6"/>
  <c r="P4050" i="6"/>
  <c r="K4050" i="6"/>
  <c r="W4049" i="6"/>
  <c r="P4049" i="6"/>
  <c r="K4049" i="6"/>
  <c r="W4048" i="6"/>
  <c r="P4048" i="6"/>
  <c r="K4048" i="6"/>
  <c r="W4047" i="6"/>
  <c r="P4047" i="6"/>
  <c r="K4047" i="6"/>
  <c r="W4046" i="6"/>
  <c r="P4046" i="6"/>
  <c r="K4046" i="6"/>
  <c r="W4045" i="6"/>
  <c r="P4045" i="6"/>
  <c r="K4045" i="6"/>
  <c r="W4044" i="6"/>
  <c r="P4044" i="6"/>
  <c r="K4044" i="6"/>
  <c r="W4043" i="6"/>
  <c r="P4043" i="6"/>
  <c r="K4043" i="6"/>
  <c r="W4042" i="6"/>
  <c r="P4042" i="6"/>
  <c r="K4042" i="6"/>
  <c r="W4041" i="6"/>
  <c r="P4041" i="6"/>
  <c r="K4041" i="6"/>
  <c r="W4040" i="6"/>
  <c r="P4040" i="6"/>
  <c r="K4040" i="6"/>
  <c r="W4039" i="6"/>
  <c r="P4039" i="6"/>
  <c r="K4039" i="6"/>
  <c r="W4038" i="6"/>
  <c r="P4038" i="6"/>
  <c r="K4038" i="6"/>
  <c r="W4037" i="6"/>
  <c r="P4037" i="6"/>
  <c r="K4037" i="6"/>
  <c r="W4036" i="6"/>
  <c r="P4036" i="6"/>
  <c r="K4036" i="6"/>
  <c r="W4035" i="6"/>
  <c r="P4035" i="6"/>
  <c r="K4035" i="6"/>
  <c r="W4034" i="6"/>
  <c r="P4034" i="6"/>
  <c r="K4034" i="6"/>
  <c r="W4033" i="6"/>
  <c r="P4033" i="6"/>
  <c r="K4033" i="6"/>
  <c r="W4032" i="6"/>
  <c r="P4032" i="6"/>
  <c r="K4032" i="6"/>
  <c r="W4031" i="6"/>
  <c r="P4031" i="6"/>
  <c r="K4031" i="6"/>
  <c r="W4030" i="6"/>
  <c r="P4030" i="6"/>
  <c r="K4030" i="6"/>
  <c r="W4029" i="6"/>
  <c r="P4029" i="6"/>
  <c r="K4029" i="6"/>
  <c r="W4028" i="6"/>
  <c r="P4028" i="6"/>
  <c r="K4028" i="6"/>
  <c r="W4027" i="6"/>
  <c r="P4027" i="6"/>
  <c r="K4027" i="6"/>
  <c r="W4026" i="6"/>
  <c r="P4026" i="6"/>
  <c r="K4026" i="6"/>
  <c r="W4025" i="6"/>
  <c r="P4025" i="6"/>
  <c r="K4025" i="6"/>
  <c r="W4024" i="6"/>
  <c r="P4024" i="6"/>
  <c r="K4024" i="6"/>
  <c r="W4023" i="6"/>
  <c r="P4023" i="6"/>
  <c r="K4023" i="6"/>
  <c r="W4022" i="6"/>
  <c r="P4022" i="6"/>
  <c r="K4022" i="6"/>
  <c r="W4021" i="6"/>
  <c r="P4021" i="6"/>
  <c r="K4021" i="6"/>
  <c r="W4020" i="6"/>
  <c r="P4020" i="6"/>
  <c r="K4020" i="6"/>
  <c r="W4019" i="6"/>
  <c r="P4019" i="6"/>
  <c r="K4019" i="6"/>
  <c r="W4018" i="6"/>
  <c r="P4018" i="6"/>
  <c r="K4018" i="6"/>
  <c r="W4017" i="6"/>
  <c r="P4017" i="6"/>
  <c r="K4017" i="6"/>
  <c r="W4016" i="6"/>
  <c r="P4016" i="6"/>
  <c r="K4016" i="6"/>
  <c r="W4015" i="6"/>
  <c r="P4015" i="6"/>
  <c r="K4015" i="6"/>
  <c r="W4014" i="6"/>
  <c r="P4014" i="6"/>
  <c r="K4014" i="6"/>
  <c r="W4013" i="6"/>
  <c r="P4013" i="6"/>
  <c r="K4013" i="6"/>
  <c r="W4012" i="6"/>
  <c r="P4012" i="6"/>
  <c r="K4012" i="6"/>
  <c r="W4011" i="6"/>
  <c r="P4011" i="6"/>
  <c r="K4011" i="6"/>
  <c r="W4010" i="6"/>
  <c r="P4010" i="6"/>
  <c r="K4010" i="6"/>
  <c r="W4009" i="6"/>
  <c r="P4009" i="6"/>
  <c r="K4009" i="6"/>
  <c r="W4008" i="6"/>
  <c r="P4008" i="6"/>
  <c r="K4008" i="6"/>
  <c r="W4007" i="6"/>
  <c r="P4007" i="6"/>
  <c r="K4007" i="6"/>
  <c r="W4006" i="6"/>
  <c r="P4006" i="6"/>
  <c r="K4006" i="6"/>
  <c r="W4005" i="6"/>
  <c r="P4005" i="6"/>
  <c r="K4005" i="6"/>
  <c r="W4004" i="6"/>
  <c r="P4004" i="6"/>
  <c r="K4004" i="6"/>
  <c r="W4003" i="6"/>
  <c r="P4003" i="6"/>
  <c r="K4003" i="6"/>
  <c r="W4002" i="6"/>
  <c r="P4002" i="6"/>
  <c r="K4002" i="6"/>
  <c r="W4001" i="6"/>
  <c r="P4001" i="6"/>
  <c r="K4001" i="6"/>
  <c r="W4000" i="6"/>
  <c r="P4000" i="6"/>
  <c r="K4000" i="6"/>
  <c r="W3999" i="6"/>
  <c r="P3999" i="6"/>
  <c r="K3999" i="6"/>
  <c r="W3998" i="6"/>
  <c r="P3998" i="6"/>
  <c r="K3998" i="6"/>
  <c r="W3997" i="6"/>
  <c r="P3997" i="6"/>
  <c r="K3997" i="6"/>
  <c r="W3996" i="6"/>
  <c r="P3996" i="6"/>
  <c r="K3996" i="6"/>
  <c r="W3995" i="6"/>
  <c r="P3995" i="6"/>
  <c r="K3995" i="6"/>
  <c r="W3994" i="6"/>
  <c r="P3994" i="6"/>
  <c r="K3994" i="6"/>
  <c r="W3993" i="6"/>
  <c r="P3993" i="6"/>
  <c r="K3993" i="6"/>
  <c r="W3992" i="6"/>
  <c r="P3992" i="6"/>
  <c r="K3992" i="6"/>
  <c r="W3991" i="6"/>
  <c r="P3991" i="6"/>
  <c r="K3991" i="6"/>
  <c r="W3990" i="6"/>
  <c r="P3990" i="6"/>
  <c r="K3990" i="6"/>
  <c r="W3989" i="6"/>
  <c r="P3989" i="6"/>
  <c r="K3989" i="6"/>
  <c r="W3988" i="6"/>
  <c r="P3988" i="6"/>
  <c r="K3988" i="6"/>
  <c r="W3987" i="6"/>
  <c r="P3987" i="6"/>
  <c r="K3987" i="6"/>
  <c r="W3986" i="6"/>
  <c r="P3986" i="6"/>
  <c r="K3986" i="6"/>
  <c r="W3985" i="6"/>
  <c r="P3985" i="6"/>
  <c r="K3985" i="6"/>
  <c r="W3984" i="6"/>
  <c r="P3984" i="6"/>
  <c r="K3984" i="6"/>
  <c r="W3983" i="6"/>
  <c r="P3983" i="6"/>
  <c r="K3983" i="6"/>
  <c r="W3982" i="6"/>
  <c r="P3982" i="6"/>
  <c r="K3982" i="6"/>
  <c r="W3981" i="6"/>
  <c r="P3981" i="6"/>
  <c r="K3981" i="6"/>
  <c r="W3980" i="6"/>
  <c r="P3980" i="6"/>
  <c r="K3980" i="6"/>
  <c r="W3979" i="6"/>
  <c r="P3979" i="6"/>
  <c r="K3979" i="6"/>
  <c r="W3978" i="6"/>
  <c r="P3978" i="6"/>
  <c r="K3978" i="6"/>
  <c r="W3977" i="6"/>
  <c r="P3977" i="6"/>
  <c r="K3977" i="6"/>
  <c r="W3976" i="6"/>
  <c r="P3976" i="6"/>
  <c r="K3976" i="6"/>
  <c r="W3975" i="6"/>
  <c r="P3975" i="6"/>
  <c r="K3975" i="6"/>
  <c r="W3974" i="6"/>
  <c r="P3974" i="6"/>
  <c r="K3974" i="6"/>
  <c r="W3973" i="6"/>
  <c r="P3973" i="6"/>
  <c r="K3973" i="6"/>
  <c r="W3972" i="6"/>
  <c r="P3972" i="6"/>
  <c r="K3972" i="6"/>
  <c r="W3971" i="6"/>
  <c r="P3971" i="6"/>
  <c r="K3971" i="6"/>
  <c r="W3970" i="6"/>
  <c r="P3970" i="6"/>
  <c r="K3970" i="6"/>
  <c r="W3969" i="6"/>
  <c r="P3969" i="6"/>
  <c r="K3969" i="6"/>
  <c r="W3968" i="6"/>
  <c r="P3968" i="6"/>
  <c r="K3968" i="6"/>
  <c r="W3967" i="6"/>
  <c r="P3967" i="6"/>
  <c r="K3967" i="6"/>
  <c r="W3966" i="6"/>
  <c r="P3966" i="6"/>
  <c r="K3966" i="6"/>
  <c r="W3965" i="6"/>
  <c r="P3965" i="6"/>
  <c r="K3965" i="6"/>
  <c r="W3964" i="6"/>
  <c r="P3964" i="6"/>
  <c r="K3964" i="6"/>
  <c r="W3963" i="6"/>
  <c r="P3963" i="6"/>
  <c r="K3963" i="6"/>
  <c r="W3962" i="6"/>
  <c r="P3962" i="6"/>
  <c r="K3962" i="6"/>
  <c r="W3961" i="6"/>
  <c r="P3961" i="6"/>
  <c r="K3961" i="6"/>
  <c r="W3960" i="6"/>
  <c r="P3960" i="6"/>
  <c r="K3960" i="6"/>
  <c r="W3959" i="6"/>
  <c r="P3959" i="6"/>
  <c r="K3959" i="6"/>
  <c r="W3958" i="6"/>
  <c r="P3958" i="6"/>
  <c r="K3958" i="6"/>
  <c r="W3957" i="6"/>
  <c r="P3957" i="6"/>
  <c r="K3957" i="6"/>
  <c r="W3956" i="6"/>
  <c r="P3956" i="6"/>
  <c r="K3956" i="6"/>
  <c r="W3955" i="6"/>
  <c r="P3955" i="6"/>
  <c r="K3955" i="6"/>
  <c r="W3954" i="6"/>
  <c r="P3954" i="6"/>
  <c r="K3954" i="6"/>
  <c r="W3953" i="6"/>
  <c r="P3953" i="6"/>
  <c r="K3953" i="6"/>
  <c r="W3952" i="6"/>
  <c r="P3952" i="6"/>
  <c r="K3952" i="6"/>
  <c r="W3951" i="6"/>
  <c r="P3951" i="6"/>
  <c r="K3951" i="6"/>
  <c r="W3950" i="6"/>
  <c r="P3950" i="6"/>
  <c r="K3950" i="6"/>
  <c r="W3949" i="6"/>
  <c r="P3949" i="6"/>
  <c r="K3949" i="6"/>
  <c r="W3948" i="6"/>
  <c r="P3948" i="6"/>
  <c r="K3948" i="6"/>
  <c r="W3947" i="6"/>
  <c r="P3947" i="6"/>
  <c r="K3947" i="6"/>
  <c r="W3946" i="6"/>
  <c r="P3946" i="6"/>
  <c r="K3946" i="6"/>
  <c r="W3945" i="6"/>
  <c r="P3945" i="6"/>
  <c r="K3945" i="6"/>
  <c r="W3944" i="6"/>
  <c r="P3944" i="6"/>
  <c r="K3944" i="6"/>
  <c r="W3943" i="6"/>
  <c r="P3943" i="6"/>
  <c r="K3943" i="6"/>
  <c r="W3942" i="6"/>
  <c r="P3942" i="6"/>
  <c r="K3942" i="6"/>
  <c r="W3941" i="6"/>
  <c r="P3941" i="6"/>
  <c r="K3941" i="6"/>
  <c r="W3940" i="6"/>
  <c r="P3940" i="6"/>
  <c r="K3940" i="6"/>
  <c r="W3939" i="6"/>
  <c r="P3939" i="6"/>
  <c r="K3939" i="6"/>
  <c r="W3938" i="6"/>
  <c r="P3938" i="6"/>
  <c r="K3938" i="6"/>
  <c r="W3937" i="6"/>
  <c r="P3937" i="6"/>
  <c r="K3937" i="6"/>
  <c r="W3936" i="6"/>
  <c r="P3936" i="6"/>
  <c r="K3936" i="6"/>
  <c r="W3935" i="6"/>
  <c r="P3935" i="6"/>
  <c r="K3935" i="6"/>
  <c r="W3934" i="6"/>
  <c r="P3934" i="6"/>
  <c r="K3934" i="6"/>
  <c r="W3933" i="6"/>
  <c r="P3933" i="6"/>
  <c r="K3933" i="6"/>
  <c r="W3932" i="6"/>
  <c r="P3932" i="6"/>
  <c r="K3932" i="6"/>
  <c r="W3931" i="6"/>
  <c r="P3931" i="6"/>
  <c r="K3931" i="6"/>
  <c r="W3930" i="6"/>
  <c r="P3930" i="6"/>
  <c r="K3930" i="6"/>
  <c r="W3929" i="6"/>
  <c r="P3929" i="6"/>
  <c r="K3929" i="6"/>
  <c r="W3928" i="6"/>
  <c r="P3928" i="6"/>
  <c r="K3928" i="6"/>
  <c r="W3927" i="6"/>
  <c r="P3927" i="6"/>
  <c r="K3927" i="6"/>
  <c r="W3926" i="6"/>
  <c r="P3926" i="6"/>
  <c r="K3926" i="6"/>
  <c r="W3925" i="6"/>
  <c r="P3925" i="6"/>
  <c r="K3925" i="6"/>
  <c r="W3924" i="6"/>
  <c r="P3924" i="6"/>
  <c r="K3924" i="6"/>
  <c r="W3923" i="6"/>
  <c r="P3923" i="6"/>
  <c r="K3923" i="6"/>
  <c r="W3922" i="6"/>
  <c r="P3922" i="6"/>
  <c r="K3922" i="6"/>
  <c r="W3921" i="6"/>
  <c r="P3921" i="6"/>
  <c r="K3921" i="6"/>
  <c r="W3920" i="6"/>
  <c r="P3920" i="6"/>
  <c r="K3920" i="6"/>
  <c r="W3919" i="6"/>
  <c r="P3919" i="6"/>
  <c r="K3919" i="6"/>
  <c r="W3918" i="6"/>
  <c r="P3918" i="6"/>
  <c r="K3918" i="6"/>
  <c r="W3917" i="6"/>
  <c r="P3917" i="6"/>
  <c r="K3917" i="6"/>
  <c r="W3916" i="6"/>
  <c r="P3916" i="6"/>
  <c r="K3916" i="6"/>
  <c r="W3915" i="6"/>
  <c r="P3915" i="6"/>
  <c r="K3915" i="6"/>
  <c r="W3914" i="6"/>
  <c r="P3914" i="6"/>
  <c r="K3914" i="6"/>
  <c r="W3913" i="6"/>
  <c r="P3913" i="6"/>
  <c r="K3913" i="6"/>
  <c r="W3912" i="6"/>
  <c r="P3912" i="6"/>
  <c r="K3912" i="6"/>
  <c r="W3911" i="6"/>
  <c r="P3911" i="6"/>
  <c r="K3911" i="6"/>
  <c r="W3910" i="6"/>
  <c r="P3910" i="6"/>
  <c r="K3910" i="6"/>
  <c r="W3909" i="6"/>
  <c r="P3909" i="6"/>
  <c r="K3909" i="6"/>
  <c r="W3908" i="6"/>
  <c r="P3908" i="6"/>
  <c r="K3908" i="6"/>
  <c r="W3907" i="6"/>
  <c r="P3907" i="6"/>
  <c r="K3907" i="6"/>
  <c r="W3906" i="6"/>
  <c r="P3906" i="6"/>
  <c r="K3906" i="6"/>
  <c r="W3905" i="6"/>
  <c r="P3905" i="6"/>
  <c r="K3905" i="6"/>
  <c r="W3904" i="6"/>
  <c r="P3904" i="6"/>
  <c r="K3904" i="6"/>
  <c r="W3903" i="6"/>
  <c r="P3903" i="6"/>
  <c r="K3903" i="6"/>
  <c r="W3902" i="6"/>
  <c r="P3902" i="6"/>
  <c r="K3902" i="6"/>
  <c r="W3901" i="6"/>
  <c r="P3901" i="6"/>
  <c r="K3901" i="6"/>
  <c r="W3900" i="6"/>
  <c r="P3900" i="6"/>
  <c r="K3900" i="6"/>
  <c r="W3899" i="6"/>
  <c r="P3899" i="6"/>
  <c r="K3899" i="6"/>
  <c r="W3898" i="6"/>
  <c r="P3898" i="6"/>
  <c r="K3898" i="6"/>
  <c r="W3897" i="6"/>
  <c r="P3897" i="6"/>
  <c r="K3897" i="6"/>
  <c r="W3896" i="6"/>
  <c r="P3896" i="6"/>
  <c r="K3896" i="6"/>
  <c r="W3895" i="6"/>
  <c r="P3895" i="6"/>
  <c r="K3895" i="6"/>
  <c r="W3894" i="6"/>
  <c r="P3894" i="6"/>
  <c r="K3894" i="6"/>
  <c r="W3893" i="6"/>
  <c r="P3893" i="6"/>
  <c r="K3893" i="6"/>
  <c r="W3892" i="6"/>
  <c r="P3892" i="6"/>
  <c r="K3892" i="6"/>
  <c r="W3891" i="6"/>
  <c r="P3891" i="6"/>
  <c r="K3891" i="6"/>
  <c r="W3890" i="6"/>
  <c r="P3890" i="6"/>
  <c r="K3890" i="6"/>
  <c r="W3889" i="6"/>
  <c r="P3889" i="6"/>
  <c r="K3889" i="6"/>
  <c r="W3888" i="6"/>
  <c r="P3888" i="6"/>
  <c r="K3888" i="6"/>
  <c r="W3887" i="6"/>
  <c r="P3887" i="6"/>
  <c r="K3887" i="6"/>
  <c r="W3886" i="6"/>
  <c r="P3886" i="6"/>
  <c r="K3886" i="6"/>
  <c r="W3885" i="6"/>
  <c r="P3885" i="6"/>
  <c r="K3885" i="6"/>
  <c r="W3884" i="6"/>
  <c r="P3884" i="6"/>
  <c r="K3884" i="6"/>
  <c r="W3883" i="6"/>
  <c r="P3883" i="6"/>
  <c r="K3883" i="6"/>
  <c r="W3882" i="6"/>
  <c r="P3882" i="6"/>
  <c r="K3882" i="6"/>
  <c r="W3881" i="6"/>
  <c r="P3881" i="6"/>
  <c r="K3881" i="6"/>
  <c r="W3880" i="6"/>
  <c r="P3880" i="6"/>
  <c r="K3880" i="6"/>
  <c r="W3879" i="6"/>
  <c r="P3879" i="6"/>
  <c r="K3879" i="6"/>
  <c r="W3878" i="6"/>
  <c r="P3878" i="6"/>
  <c r="K3878" i="6"/>
  <c r="W3877" i="6"/>
  <c r="P3877" i="6"/>
  <c r="K3877" i="6"/>
  <c r="W3876" i="6"/>
  <c r="P3876" i="6"/>
  <c r="K3876" i="6"/>
  <c r="W3875" i="6"/>
  <c r="P3875" i="6"/>
  <c r="K3875" i="6"/>
  <c r="W3874" i="6"/>
  <c r="P3874" i="6"/>
  <c r="K3874" i="6"/>
  <c r="W3873" i="6"/>
  <c r="P3873" i="6"/>
  <c r="K3873" i="6"/>
  <c r="W3872" i="6"/>
  <c r="P3872" i="6"/>
  <c r="K3872" i="6"/>
  <c r="W3871" i="6"/>
  <c r="P3871" i="6"/>
  <c r="K3871" i="6"/>
  <c r="W3870" i="6"/>
  <c r="P3870" i="6"/>
  <c r="K3870" i="6"/>
  <c r="W3869" i="6"/>
  <c r="P3869" i="6"/>
  <c r="K3869" i="6"/>
  <c r="W3868" i="6"/>
  <c r="P3868" i="6"/>
  <c r="K3868" i="6"/>
  <c r="W3867" i="6"/>
  <c r="P3867" i="6"/>
  <c r="K3867" i="6"/>
  <c r="W3866" i="6"/>
  <c r="P3866" i="6"/>
  <c r="K3866" i="6"/>
  <c r="W3865" i="6"/>
  <c r="P3865" i="6"/>
  <c r="K3865" i="6"/>
  <c r="W3864" i="6"/>
  <c r="P3864" i="6"/>
  <c r="K3864" i="6"/>
  <c r="W3863" i="6"/>
  <c r="P3863" i="6"/>
  <c r="K3863" i="6"/>
  <c r="W3862" i="6"/>
  <c r="P3862" i="6"/>
  <c r="K3862" i="6"/>
  <c r="W3861" i="6"/>
  <c r="P3861" i="6"/>
  <c r="K3861" i="6"/>
  <c r="W3860" i="6"/>
  <c r="P3860" i="6"/>
  <c r="K3860" i="6"/>
  <c r="W3859" i="6"/>
  <c r="P3859" i="6"/>
  <c r="K3859" i="6"/>
  <c r="W3858" i="6"/>
  <c r="P3858" i="6"/>
  <c r="K3858" i="6"/>
  <c r="W3857" i="6"/>
  <c r="P3857" i="6"/>
  <c r="K3857" i="6"/>
  <c r="W3856" i="6"/>
  <c r="P3856" i="6"/>
  <c r="K3856" i="6"/>
  <c r="W3855" i="6"/>
  <c r="P3855" i="6"/>
  <c r="K3855" i="6"/>
  <c r="W3854" i="6"/>
  <c r="P3854" i="6"/>
  <c r="K3854" i="6"/>
  <c r="W3853" i="6"/>
  <c r="P3853" i="6"/>
  <c r="K3853" i="6"/>
  <c r="W3852" i="6"/>
  <c r="P3852" i="6"/>
  <c r="K3852" i="6"/>
  <c r="W3851" i="6"/>
  <c r="P3851" i="6"/>
  <c r="K3851" i="6"/>
  <c r="W3850" i="6"/>
  <c r="P3850" i="6"/>
  <c r="K3850" i="6"/>
  <c r="W3849" i="6"/>
  <c r="P3849" i="6"/>
  <c r="K3849" i="6"/>
  <c r="W3848" i="6"/>
  <c r="P3848" i="6"/>
  <c r="K3848" i="6"/>
  <c r="W3847" i="6"/>
  <c r="P3847" i="6"/>
  <c r="K3847" i="6"/>
  <c r="W3846" i="6"/>
  <c r="P3846" i="6"/>
  <c r="K3846" i="6"/>
  <c r="W3845" i="6"/>
  <c r="P3845" i="6"/>
  <c r="K3845" i="6"/>
  <c r="W3844" i="6"/>
  <c r="P3844" i="6"/>
  <c r="K3844" i="6"/>
  <c r="W3843" i="6"/>
  <c r="P3843" i="6"/>
  <c r="K3843" i="6"/>
  <c r="W3842" i="6"/>
  <c r="P3842" i="6"/>
  <c r="K3842" i="6"/>
  <c r="W3841" i="6"/>
  <c r="P3841" i="6"/>
  <c r="K3841" i="6"/>
  <c r="W3840" i="6"/>
  <c r="P3840" i="6"/>
  <c r="K3840" i="6"/>
  <c r="W3839" i="6"/>
  <c r="P3839" i="6"/>
  <c r="K3839" i="6"/>
  <c r="W3838" i="6"/>
  <c r="P3838" i="6"/>
  <c r="K3838" i="6"/>
  <c r="W3837" i="6"/>
  <c r="P3837" i="6"/>
  <c r="K3837" i="6"/>
  <c r="W3836" i="6"/>
  <c r="P3836" i="6"/>
  <c r="K3836" i="6"/>
  <c r="W3835" i="6"/>
  <c r="P3835" i="6"/>
  <c r="K3835" i="6"/>
  <c r="W3834" i="6"/>
  <c r="P3834" i="6"/>
  <c r="K3834" i="6"/>
  <c r="W3833" i="6"/>
  <c r="P3833" i="6"/>
  <c r="K3833" i="6"/>
  <c r="W3832" i="6"/>
  <c r="P3832" i="6"/>
  <c r="K3832" i="6"/>
  <c r="W3831" i="6"/>
  <c r="P3831" i="6"/>
  <c r="K3831" i="6"/>
  <c r="W3830" i="6"/>
  <c r="P3830" i="6"/>
  <c r="K3830" i="6"/>
  <c r="W3829" i="6"/>
  <c r="P3829" i="6"/>
  <c r="K3829" i="6"/>
  <c r="W3828" i="6"/>
  <c r="P3828" i="6"/>
  <c r="K3828" i="6"/>
  <c r="W3827" i="6"/>
  <c r="P3827" i="6"/>
  <c r="K3827" i="6"/>
  <c r="W3826" i="6"/>
  <c r="P3826" i="6"/>
  <c r="K3826" i="6"/>
  <c r="W3825" i="6"/>
  <c r="P3825" i="6"/>
  <c r="K3825" i="6"/>
  <c r="W3824" i="6"/>
  <c r="P3824" i="6"/>
  <c r="K3824" i="6"/>
  <c r="W3823" i="6"/>
  <c r="P3823" i="6"/>
  <c r="K3823" i="6"/>
  <c r="W3822" i="6"/>
  <c r="P3822" i="6"/>
  <c r="K3822" i="6"/>
  <c r="W3821" i="6"/>
  <c r="P3821" i="6"/>
  <c r="K3821" i="6"/>
  <c r="W3820" i="6"/>
  <c r="P3820" i="6"/>
  <c r="K3820" i="6"/>
  <c r="W3819" i="6"/>
  <c r="P3819" i="6"/>
  <c r="K3819" i="6"/>
  <c r="W3818" i="6"/>
  <c r="P3818" i="6"/>
  <c r="K3818" i="6"/>
  <c r="W3817" i="6"/>
  <c r="P3817" i="6"/>
  <c r="K3817" i="6"/>
  <c r="W3816" i="6"/>
  <c r="P3816" i="6"/>
  <c r="K3816" i="6"/>
  <c r="W3815" i="6"/>
  <c r="P3815" i="6"/>
  <c r="K3815" i="6"/>
  <c r="W3814" i="6"/>
  <c r="P3814" i="6"/>
  <c r="K3814" i="6"/>
  <c r="W3813" i="6"/>
  <c r="P3813" i="6"/>
  <c r="K3813" i="6"/>
  <c r="W3812" i="6"/>
  <c r="P3812" i="6"/>
  <c r="K3812" i="6"/>
  <c r="W3811" i="6"/>
  <c r="P3811" i="6"/>
  <c r="K3811" i="6"/>
  <c r="W3810" i="6"/>
  <c r="P3810" i="6"/>
  <c r="K3810" i="6"/>
  <c r="W3809" i="6"/>
  <c r="P3809" i="6"/>
  <c r="K3809" i="6"/>
  <c r="W3808" i="6"/>
  <c r="P3808" i="6"/>
  <c r="K3808" i="6"/>
  <c r="W3807" i="6"/>
  <c r="P3807" i="6"/>
  <c r="K3807" i="6"/>
  <c r="W3806" i="6"/>
  <c r="P3806" i="6"/>
  <c r="K3806" i="6"/>
  <c r="W3805" i="6"/>
  <c r="P3805" i="6"/>
  <c r="K3805" i="6"/>
  <c r="W3804" i="6"/>
  <c r="P3804" i="6"/>
  <c r="K3804" i="6"/>
  <c r="W3803" i="6"/>
  <c r="P3803" i="6"/>
  <c r="K3803" i="6"/>
  <c r="W3802" i="6"/>
  <c r="P3802" i="6"/>
  <c r="K3802" i="6"/>
  <c r="W3801" i="6"/>
  <c r="P3801" i="6"/>
  <c r="K3801" i="6"/>
  <c r="W3800" i="6"/>
  <c r="P3800" i="6"/>
  <c r="K3800" i="6"/>
  <c r="W3799" i="6"/>
  <c r="P3799" i="6"/>
  <c r="K3799" i="6"/>
  <c r="W3798" i="6"/>
  <c r="P3798" i="6"/>
  <c r="K3798" i="6"/>
  <c r="W3797" i="6"/>
  <c r="P3797" i="6"/>
  <c r="K3797" i="6"/>
  <c r="W3796" i="6"/>
  <c r="P3796" i="6"/>
  <c r="K3796" i="6"/>
  <c r="W3795" i="6"/>
  <c r="P3795" i="6"/>
  <c r="K3795" i="6"/>
  <c r="W3794" i="6"/>
  <c r="P3794" i="6"/>
  <c r="K3794" i="6"/>
  <c r="W3793" i="6"/>
  <c r="P3793" i="6"/>
  <c r="K3793" i="6"/>
  <c r="W3792" i="6"/>
  <c r="P3792" i="6"/>
  <c r="K3792" i="6"/>
  <c r="W3791" i="6"/>
  <c r="P3791" i="6"/>
  <c r="K3791" i="6"/>
  <c r="W3790" i="6"/>
  <c r="P3790" i="6"/>
  <c r="K3790" i="6"/>
  <c r="W3789" i="6"/>
  <c r="P3789" i="6"/>
  <c r="K3789" i="6"/>
  <c r="W3788" i="6"/>
  <c r="P3788" i="6"/>
  <c r="K3788" i="6"/>
  <c r="W3787" i="6"/>
  <c r="P3787" i="6"/>
  <c r="K3787" i="6"/>
  <c r="W3786" i="6"/>
  <c r="P3786" i="6"/>
  <c r="K3786" i="6"/>
  <c r="W3785" i="6"/>
  <c r="P3785" i="6"/>
  <c r="K3785" i="6"/>
  <c r="W3784" i="6"/>
  <c r="P3784" i="6"/>
  <c r="K3784" i="6"/>
  <c r="W3783" i="6"/>
  <c r="P3783" i="6"/>
  <c r="K3783" i="6"/>
  <c r="W3782" i="6"/>
  <c r="P3782" i="6"/>
  <c r="K3782" i="6"/>
  <c r="W3781" i="6"/>
  <c r="P3781" i="6"/>
  <c r="K3781" i="6"/>
  <c r="W3780" i="6"/>
  <c r="P3780" i="6"/>
  <c r="K3780" i="6"/>
  <c r="W3779" i="6"/>
  <c r="P3779" i="6"/>
  <c r="K3779" i="6"/>
  <c r="W3778" i="6"/>
  <c r="P3778" i="6"/>
  <c r="K3778" i="6"/>
  <c r="W3777" i="6"/>
  <c r="P3777" i="6"/>
  <c r="K3777" i="6"/>
  <c r="W3776" i="6"/>
  <c r="P3776" i="6"/>
  <c r="K3776" i="6"/>
  <c r="W3775" i="6"/>
  <c r="P3775" i="6"/>
  <c r="K3775" i="6"/>
  <c r="W3774" i="6"/>
  <c r="P3774" i="6"/>
  <c r="K3774" i="6"/>
  <c r="W3773" i="6"/>
  <c r="P3773" i="6"/>
  <c r="K3773" i="6"/>
  <c r="W3772" i="6"/>
  <c r="P3772" i="6"/>
  <c r="K3772" i="6"/>
  <c r="W3771" i="6"/>
  <c r="P3771" i="6"/>
  <c r="K3771" i="6"/>
  <c r="W3770" i="6"/>
  <c r="P3770" i="6"/>
  <c r="K3770" i="6"/>
  <c r="W3769" i="6"/>
  <c r="P3769" i="6"/>
  <c r="K3769" i="6"/>
  <c r="W3768" i="6"/>
  <c r="P3768" i="6"/>
  <c r="K3768" i="6"/>
  <c r="W3767" i="6"/>
  <c r="P3767" i="6"/>
  <c r="K3767" i="6"/>
  <c r="W3766" i="6"/>
  <c r="P3766" i="6"/>
  <c r="K3766" i="6"/>
  <c r="W3765" i="6"/>
  <c r="P3765" i="6"/>
  <c r="K3765" i="6"/>
  <c r="W3764" i="6"/>
  <c r="P3764" i="6"/>
  <c r="K3764" i="6"/>
  <c r="W3763" i="6"/>
  <c r="P3763" i="6"/>
  <c r="K3763" i="6"/>
  <c r="W3762" i="6"/>
  <c r="P3762" i="6"/>
  <c r="K3762" i="6"/>
  <c r="W3761" i="6"/>
  <c r="P3761" i="6"/>
  <c r="K3761" i="6"/>
  <c r="W3760" i="6"/>
  <c r="P3760" i="6"/>
  <c r="K3760" i="6"/>
  <c r="W3759" i="6"/>
  <c r="P3759" i="6"/>
  <c r="K3759" i="6"/>
  <c r="W3758" i="6"/>
  <c r="P3758" i="6"/>
  <c r="K3758" i="6"/>
  <c r="W3757" i="6"/>
  <c r="P3757" i="6"/>
  <c r="K3757" i="6"/>
  <c r="W3756" i="6"/>
  <c r="P3756" i="6"/>
  <c r="K3756" i="6"/>
  <c r="W3755" i="6"/>
  <c r="P3755" i="6"/>
  <c r="K3755" i="6"/>
  <c r="W3754" i="6"/>
  <c r="P3754" i="6"/>
  <c r="K3754" i="6"/>
  <c r="W3753" i="6"/>
  <c r="P3753" i="6"/>
  <c r="K3753" i="6"/>
  <c r="W3752" i="6"/>
  <c r="P3752" i="6"/>
  <c r="K3752" i="6"/>
  <c r="W3751" i="6"/>
  <c r="P3751" i="6"/>
  <c r="K3751" i="6"/>
  <c r="W3750" i="6"/>
  <c r="P3750" i="6"/>
  <c r="K3750" i="6"/>
  <c r="W3749" i="6"/>
  <c r="P3749" i="6"/>
  <c r="K3749" i="6"/>
  <c r="W3748" i="6"/>
  <c r="P3748" i="6"/>
  <c r="K3748" i="6"/>
  <c r="W3747" i="6"/>
  <c r="P3747" i="6"/>
  <c r="K3747" i="6"/>
  <c r="W3746" i="6"/>
  <c r="P3746" i="6"/>
  <c r="K3746" i="6"/>
  <c r="W3745" i="6"/>
  <c r="P3745" i="6"/>
  <c r="K3745" i="6"/>
  <c r="W3744" i="6"/>
  <c r="P3744" i="6"/>
  <c r="K3744" i="6"/>
  <c r="W3743" i="6"/>
  <c r="P3743" i="6"/>
  <c r="K3743" i="6"/>
  <c r="W3742" i="6"/>
  <c r="P3742" i="6"/>
  <c r="K3742" i="6"/>
  <c r="W3741" i="6"/>
  <c r="P3741" i="6"/>
  <c r="K3741" i="6"/>
  <c r="W3740" i="6"/>
  <c r="P3740" i="6"/>
  <c r="K3740" i="6"/>
  <c r="W3739" i="6"/>
  <c r="P3739" i="6"/>
  <c r="K3739" i="6"/>
  <c r="W3738" i="6"/>
  <c r="P3738" i="6"/>
  <c r="K3738" i="6"/>
  <c r="W3737" i="6"/>
  <c r="P3737" i="6"/>
  <c r="K3737" i="6"/>
  <c r="W3736" i="6"/>
  <c r="P3736" i="6"/>
  <c r="K3736" i="6"/>
  <c r="W3735" i="6"/>
  <c r="P3735" i="6"/>
  <c r="K3735" i="6"/>
  <c r="W3734" i="6"/>
  <c r="P3734" i="6"/>
  <c r="K3734" i="6"/>
  <c r="W3733" i="6"/>
  <c r="P3733" i="6"/>
  <c r="K3733" i="6"/>
  <c r="W3732" i="6"/>
  <c r="P3732" i="6"/>
  <c r="K3732" i="6"/>
  <c r="W3731" i="6"/>
  <c r="P3731" i="6"/>
  <c r="K3731" i="6"/>
  <c r="W3730" i="6"/>
  <c r="P3730" i="6"/>
  <c r="K3730" i="6"/>
  <c r="W3729" i="6"/>
  <c r="P3729" i="6"/>
  <c r="K3729" i="6"/>
  <c r="W3728" i="6"/>
  <c r="P3728" i="6"/>
  <c r="K3728" i="6"/>
  <c r="W3727" i="6"/>
  <c r="P3727" i="6"/>
  <c r="K3727" i="6"/>
  <c r="W3726" i="6"/>
  <c r="P3726" i="6"/>
  <c r="K3726" i="6"/>
  <c r="W3725" i="6"/>
  <c r="P3725" i="6"/>
  <c r="K3725" i="6"/>
  <c r="W3724" i="6"/>
  <c r="P3724" i="6"/>
  <c r="K3724" i="6"/>
  <c r="W3723" i="6"/>
  <c r="P3723" i="6"/>
  <c r="K3723" i="6"/>
  <c r="W3722" i="6"/>
  <c r="P3722" i="6"/>
  <c r="K3722" i="6"/>
  <c r="W3721" i="6"/>
  <c r="P3721" i="6"/>
  <c r="K3721" i="6"/>
  <c r="W3720" i="6"/>
  <c r="P3720" i="6"/>
  <c r="K3720" i="6"/>
  <c r="W3719" i="6"/>
  <c r="P3719" i="6"/>
  <c r="K3719" i="6"/>
  <c r="W3718" i="6"/>
  <c r="P3718" i="6"/>
  <c r="K3718" i="6"/>
  <c r="W3717" i="6"/>
  <c r="P3717" i="6"/>
  <c r="K3717" i="6"/>
  <c r="W3716" i="6"/>
  <c r="P3716" i="6"/>
  <c r="K3716" i="6"/>
  <c r="W3715" i="6"/>
  <c r="P3715" i="6"/>
  <c r="K3715" i="6"/>
  <c r="W3714" i="6"/>
  <c r="P3714" i="6"/>
  <c r="K3714" i="6"/>
  <c r="W3713" i="6"/>
  <c r="P3713" i="6"/>
  <c r="K3713" i="6"/>
  <c r="W3712" i="6"/>
  <c r="P3712" i="6"/>
  <c r="K3712" i="6"/>
  <c r="W3711" i="6"/>
  <c r="P3711" i="6"/>
  <c r="K3711" i="6"/>
  <c r="W3710" i="6"/>
  <c r="P3710" i="6"/>
  <c r="K3710" i="6"/>
  <c r="W3709" i="6"/>
  <c r="P3709" i="6"/>
  <c r="K3709" i="6"/>
  <c r="W3708" i="6"/>
  <c r="P3708" i="6"/>
  <c r="K3708" i="6"/>
  <c r="W3707" i="6"/>
  <c r="P3707" i="6"/>
  <c r="K3707" i="6"/>
  <c r="W3706" i="6"/>
  <c r="P3706" i="6"/>
  <c r="K3706" i="6"/>
  <c r="W3705" i="6"/>
  <c r="P3705" i="6"/>
  <c r="K3705" i="6"/>
  <c r="W3704" i="6"/>
  <c r="P3704" i="6"/>
  <c r="K3704" i="6"/>
  <c r="W3703" i="6"/>
  <c r="P3703" i="6"/>
  <c r="K3703" i="6"/>
  <c r="W3702" i="6"/>
  <c r="P3702" i="6"/>
  <c r="K3702" i="6"/>
  <c r="W3701" i="6"/>
  <c r="P3701" i="6"/>
  <c r="K3701" i="6"/>
  <c r="W3700" i="6"/>
  <c r="P3700" i="6"/>
  <c r="K3700" i="6"/>
  <c r="W3699" i="6"/>
  <c r="P3699" i="6"/>
  <c r="K3699" i="6"/>
  <c r="W3698" i="6"/>
  <c r="P3698" i="6"/>
  <c r="K3698" i="6"/>
  <c r="W3697" i="6"/>
  <c r="P3697" i="6"/>
  <c r="K3697" i="6"/>
  <c r="W3696" i="6"/>
  <c r="P3696" i="6"/>
  <c r="K3696" i="6"/>
  <c r="W3695" i="6"/>
  <c r="P3695" i="6"/>
  <c r="K3695" i="6"/>
  <c r="W3694" i="6"/>
  <c r="P3694" i="6"/>
  <c r="K3694" i="6"/>
  <c r="W3693" i="6"/>
  <c r="P3693" i="6"/>
  <c r="K3693" i="6"/>
  <c r="W3692" i="6"/>
  <c r="P3692" i="6"/>
  <c r="K3692" i="6"/>
  <c r="W3691" i="6"/>
  <c r="P3691" i="6"/>
  <c r="K3691" i="6"/>
  <c r="W3690" i="6"/>
  <c r="P3690" i="6"/>
  <c r="K3690" i="6"/>
  <c r="W3689" i="6"/>
  <c r="P3689" i="6"/>
  <c r="K3689" i="6"/>
  <c r="W3688" i="6"/>
  <c r="P3688" i="6"/>
  <c r="K3688" i="6"/>
  <c r="W3687" i="6"/>
  <c r="P3687" i="6"/>
  <c r="K3687" i="6"/>
  <c r="W3686" i="6"/>
  <c r="P3686" i="6"/>
  <c r="K3686" i="6"/>
  <c r="W3685" i="6"/>
  <c r="P3685" i="6"/>
  <c r="K3685" i="6"/>
  <c r="W3684" i="6"/>
  <c r="P3684" i="6"/>
  <c r="K3684" i="6"/>
  <c r="W3683" i="6"/>
  <c r="P3683" i="6"/>
  <c r="K3683" i="6"/>
  <c r="W3682" i="6"/>
  <c r="P3682" i="6"/>
  <c r="K3682" i="6"/>
  <c r="W3681" i="6"/>
  <c r="P3681" i="6"/>
  <c r="K3681" i="6"/>
  <c r="W3680" i="6"/>
  <c r="P3680" i="6"/>
  <c r="K3680" i="6"/>
  <c r="W3679" i="6"/>
  <c r="P3679" i="6"/>
  <c r="K3679" i="6"/>
  <c r="W3678" i="6"/>
  <c r="P3678" i="6"/>
  <c r="K3678" i="6"/>
  <c r="W3677" i="6"/>
  <c r="P3677" i="6"/>
  <c r="K3677" i="6"/>
  <c r="W3676" i="6"/>
  <c r="P3676" i="6"/>
  <c r="K3676" i="6"/>
  <c r="W3675" i="6"/>
  <c r="P3675" i="6"/>
  <c r="K3675" i="6"/>
  <c r="W3674" i="6"/>
  <c r="P3674" i="6"/>
  <c r="K3674" i="6"/>
  <c r="W3673" i="6"/>
  <c r="P3673" i="6"/>
  <c r="K3673" i="6"/>
  <c r="W3672" i="6"/>
  <c r="P3672" i="6"/>
  <c r="K3672" i="6"/>
  <c r="W3671" i="6"/>
  <c r="P3671" i="6"/>
  <c r="K3671" i="6"/>
  <c r="W3670" i="6"/>
  <c r="P3670" i="6"/>
  <c r="K3670" i="6"/>
  <c r="W3669" i="6"/>
  <c r="P3669" i="6"/>
  <c r="K3669" i="6"/>
  <c r="W3668" i="6"/>
  <c r="P3668" i="6"/>
  <c r="K3668" i="6"/>
  <c r="W3667" i="6"/>
  <c r="P3667" i="6"/>
  <c r="K3667" i="6"/>
  <c r="W3666" i="6"/>
  <c r="P3666" i="6"/>
  <c r="K3666" i="6"/>
  <c r="W3665" i="6"/>
  <c r="P3665" i="6"/>
  <c r="K3665" i="6"/>
  <c r="W3664" i="6"/>
  <c r="P3664" i="6"/>
  <c r="K3664" i="6"/>
  <c r="W3663" i="6"/>
  <c r="P3663" i="6"/>
  <c r="K3663" i="6"/>
  <c r="W3662" i="6"/>
  <c r="P3662" i="6"/>
  <c r="K3662" i="6"/>
  <c r="W3661" i="6"/>
  <c r="P3661" i="6"/>
  <c r="K3661" i="6"/>
  <c r="W3660" i="6"/>
  <c r="P3660" i="6"/>
  <c r="K3660" i="6"/>
  <c r="W3659" i="6"/>
  <c r="P3659" i="6"/>
  <c r="K3659" i="6"/>
  <c r="W3658" i="6"/>
  <c r="P3658" i="6"/>
  <c r="K3658" i="6"/>
  <c r="W3657" i="6"/>
  <c r="P3657" i="6"/>
  <c r="K3657" i="6"/>
  <c r="W3656" i="6"/>
  <c r="P3656" i="6"/>
  <c r="K3656" i="6"/>
  <c r="W3655" i="6"/>
  <c r="P3655" i="6"/>
  <c r="K3655" i="6"/>
  <c r="W3654" i="6"/>
  <c r="P3654" i="6"/>
  <c r="K3654" i="6"/>
  <c r="W3653" i="6"/>
  <c r="P3653" i="6"/>
  <c r="K3653" i="6"/>
  <c r="W3652" i="6"/>
  <c r="P3652" i="6"/>
  <c r="K3652" i="6"/>
  <c r="W3651" i="6"/>
  <c r="P3651" i="6"/>
  <c r="K3651" i="6"/>
  <c r="W3650" i="6"/>
  <c r="P3650" i="6"/>
  <c r="K3650" i="6"/>
  <c r="W3649" i="6"/>
  <c r="P3649" i="6"/>
  <c r="K3649" i="6"/>
  <c r="W3648" i="6"/>
  <c r="P3648" i="6"/>
  <c r="K3648" i="6"/>
  <c r="W3647" i="6"/>
  <c r="P3647" i="6"/>
  <c r="K3647" i="6"/>
  <c r="W3646" i="6"/>
  <c r="P3646" i="6"/>
  <c r="K3646" i="6"/>
  <c r="W3645" i="6"/>
  <c r="P3645" i="6"/>
  <c r="K3645" i="6"/>
  <c r="W3644" i="6"/>
  <c r="P3644" i="6"/>
  <c r="K3644" i="6"/>
  <c r="W3643" i="6"/>
  <c r="P3643" i="6"/>
  <c r="K3643" i="6"/>
  <c r="W3642" i="6"/>
  <c r="P3642" i="6"/>
  <c r="K3642" i="6"/>
  <c r="W3641" i="6"/>
  <c r="P3641" i="6"/>
  <c r="K3641" i="6"/>
  <c r="W3640" i="6"/>
  <c r="P3640" i="6"/>
  <c r="K3640" i="6"/>
  <c r="W3639" i="6"/>
  <c r="P3639" i="6"/>
  <c r="K3639" i="6"/>
  <c r="W3638" i="6"/>
  <c r="P3638" i="6"/>
  <c r="K3638" i="6"/>
  <c r="W3637" i="6"/>
  <c r="P3637" i="6"/>
  <c r="K3637" i="6"/>
  <c r="W3636" i="6"/>
  <c r="P3636" i="6"/>
  <c r="K3636" i="6"/>
  <c r="W3635" i="6"/>
  <c r="P3635" i="6"/>
  <c r="K3635" i="6"/>
  <c r="W3634" i="6"/>
  <c r="P3634" i="6"/>
  <c r="K3634" i="6"/>
  <c r="W3633" i="6"/>
  <c r="P3633" i="6"/>
  <c r="K3633" i="6"/>
  <c r="W3632" i="6"/>
  <c r="P3632" i="6"/>
  <c r="K3632" i="6"/>
  <c r="W3631" i="6"/>
  <c r="P3631" i="6"/>
  <c r="K3631" i="6"/>
  <c r="W3630" i="6"/>
  <c r="P3630" i="6"/>
  <c r="K3630" i="6"/>
  <c r="W3629" i="6"/>
  <c r="P3629" i="6"/>
  <c r="K3629" i="6"/>
  <c r="W3628" i="6"/>
  <c r="P3628" i="6"/>
  <c r="K3628" i="6"/>
  <c r="W3627" i="6"/>
  <c r="P3627" i="6"/>
  <c r="K3627" i="6"/>
  <c r="W3626" i="6"/>
  <c r="P3626" i="6"/>
  <c r="K3626" i="6"/>
  <c r="W3625" i="6"/>
  <c r="P3625" i="6"/>
  <c r="K3625" i="6"/>
  <c r="W3624" i="6"/>
  <c r="P3624" i="6"/>
  <c r="K3624" i="6"/>
  <c r="W3623" i="6"/>
  <c r="P3623" i="6"/>
  <c r="K3623" i="6"/>
  <c r="W3622" i="6"/>
  <c r="P3622" i="6"/>
  <c r="K3622" i="6"/>
  <c r="W3621" i="6"/>
  <c r="P3621" i="6"/>
  <c r="K3621" i="6"/>
  <c r="W3620" i="6"/>
  <c r="P3620" i="6"/>
  <c r="K3620" i="6"/>
  <c r="W3619" i="6"/>
  <c r="P3619" i="6"/>
  <c r="K3619" i="6"/>
  <c r="W3618" i="6"/>
  <c r="P3618" i="6"/>
  <c r="K3618" i="6"/>
  <c r="W3617" i="6"/>
  <c r="P3617" i="6"/>
  <c r="K3617" i="6"/>
  <c r="W3616" i="6"/>
  <c r="P3616" i="6"/>
  <c r="K3616" i="6"/>
  <c r="W3615" i="6"/>
  <c r="P3615" i="6"/>
  <c r="K3615" i="6"/>
  <c r="W3614" i="6"/>
  <c r="P3614" i="6"/>
  <c r="K3614" i="6"/>
  <c r="W3613" i="6"/>
  <c r="P3613" i="6"/>
  <c r="K3613" i="6"/>
  <c r="W3612" i="6"/>
  <c r="P3612" i="6"/>
  <c r="K3612" i="6"/>
  <c r="W3611" i="6"/>
  <c r="P3611" i="6"/>
  <c r="K3611" i="6"/>
  <c r="W3610" i="6"/>
  <c r="P3610" i="6"/>
  <c r="K3610" i="6"/>
  <c r="W3609" i="6"/>
  <c r="P3609" i="6"/>
  <c r="K3609" i="6"/>
  <c r="W3608" i="6"/>
  <c r="P3608" i="6"/>
  <c r="K3608" i="6"/>
  <c r="W3607" i="6"/>
  <c r="P3607" i="6"/>
  <c r="K3607" i="6"/>
  <c r="W3606" i="6"/>
  <c r="P3606" i="6"/>
  <c r="K3606" i="6"/>
  <c r="W3605" i="6"/>
  <c r="P3605" i="6"/>
  <c r="K3605" i="6"/>
  <c r="W3604" i="6"/>
  <c r="P3604" i="6"/>
  <c r="K3604" i="6"/>
  <c r="W3603" i="6"/>
  <c r="P3603" i="6"/>
  <c r="K3603" i="6"/>
  <c r="W3602" i="6"/>
  <c r="P3602" i="6"/>
  <c r="K3602" i="6"/>
  <c r="W3601" i="6"/>
  <c r="P3601" i="6"/>
  <c r="K3601" i="6"/>
  <c r="W3600" i="6"/>
  <c r="P3600" i="6"/>
  <c r="K3600" i="6"/>
  <c r="W3599" i="6"/>
  <c r="P3599" i="6"/>
  <c r="K3599" i="6"/>
  <c r="W3598" i="6"/>
  <c r="P3598" i="6"/>
  <c r="K3598" i="6"/>
  <c r="W3597" i="6"/>
  <c r="P3597" i="6"/>
  <c r="K3597" i="6"/>
  <c r="W3596" i="6"/>
  <c r="P3596" i="6"/>
  <c r="K3596" i="6"/>
  <c r="W3595" i="6"/>
  <c r="P3595" i="6"/>
  <c r="K3595" i="6"/>
  <c r="W3594" i="6"/>
  <c r="P3594" i="6"/>
  <c r="K3594" i="6"/>
  <c r="W3593" i="6"/>
  <c r="P3593" i="6"/>
  <c r="K3593" i="6"/>
  <c r="W3592" i="6"/>
  <c r="P3592" i="6"/>
  <c r="K3592" i="6"/>
  <c r="W3591" i="6"/>
  <c r="P3591" i="6"/>
  <c r="K3591" i="6"/>
  <c r="W3590" i="6"/>
  <c r="P3590" i="6"/>
  <c r="K3590" i="6"/>
  <c r="W3589" i="6"/>
  <c r="P3589" i="6"/>
  <c r="K3589" i="6"/>
  <c r="W3588" i="6"/>
  <c r="P3588" i="6"/>
  <c r="K3588" i="6"/>
  <c r="W3587" i="6"/>
  <c r="P3587" i="6"/>
  <c r="K3587" i="6"/>
  <c r="W3586" i="6"/>
  <c r="P3586" i="6"/>
  <c r="K3586" i="6"/>
  <c r="W3585" i="6"/>
  <c r="P3585" i="6"/>
  <c r="K3585" i="6"/>
  <c r="W3584" i="6"/>
  <c r="P3584" i="6"/>
  <c r="K3584" i="6"/>
  <c r="W3583" i="6"/>
  <c r="P3583" i="6"/>
  <c r="K3583" i="6"/>
  <c r="W3582" i="6"/>
  <c r="P3582" i="6"/>
  <c r="K3582" i="6"/>
  <c r="W3581" i="6"/>
  <c r="P3581" i="6"/>
  <c r="K3581" i="6"/>
  <c r="W3580" i="6"/>
  <c r="P3580" i="6"/>
  <c r="K3580" i="6"/>
  <c r="W3579" i="6"/>
  <c r="P3579" i="6"/>
  <c r="K3579" i="6"/>
  <c r="W3578" i="6"/>
  <c r="P3578" i="6"/>
  <c r="K3578" i="6"/>
  <c r="W3577" i="6"/>
  <c r="P3577" i="6"/>
  <c r="K3577" i="6"/>
  <c r="W3576" i="6"/>
  <c r="P3576" i="6"/>
  <c r="K3576" i="6"/>
  <c r="W3575" i="6"/>
  <c r="P3575" i="6"/>
  <c r="K3575" i="6"/>
  <c r="W3574" i="6"/>
  <c r="P3574" i="6"/>
  <c r="K3574" i="6"/>
  <c r="W3573" i="6"/>
  <c r="P3573" i="6"/>
  <c r="K3573" i="6"/>
  <c r="W3572" i="6"/>
  <c r="P3572" i="6"/>
  <c r="K3572" i="6"/>
  <c r="W3571" i="6"/>
  <c r="P3571" i="6"/>
  <c r="K3571" i="6"/>
  <c r="W3570" i="6"/>
  <c r="P3570" i="6"/>
  <c r="K3570" i="6"/>
  <c r="W3569" i="6"/>
  <c r="P3569" i="6"/>
  <c r="K3569" i="6"/>
  <c r="W3568" i="6"/>
  <c r="P3568" i="6"/>
  <c r="K3568" i="6"/>
  <c r="W3567" i="6"/>
  <c r="P3567" i="6"/>
  <c r="K3567" i="6"/>
  <c r="W3566" i="6"/>
  <c r="P3566" i="6"/>
  <c r="K3566" i="6"/>
  <c r="W3565" i="6"/>
  <c r="P3565" i="6"/>
  <c r="K3565" i="6"/>
  <c r="W3564" i="6"/>
  <c r="P3564" i="6"/>
  <c r="K3564" i="6"/>
  <c r="W3563" i="6"/>
  <c r="P3563" i="6"/>
  <c r="K3563" i="6"/>
  <c r="W3562" i="6"/>
  <c r="P3562" i="6"/>
  <c r="K3562" i="6"/>
  <c r="W3561" i="6"/>
  <c r="P3561" i="6"/>
  <c r="K3561" i="6"/>
  <c r="W3560" i="6"/>
  <c r="P3560" i="6"/>
  <c r="K3560" i="6"/>
  <c r="W3559" i="6"/>
  <c r="P3559" i="6"/>
  <c r="K3559" i="6"/>
  <c r="W3558" i="6"/>
  <c r="P3558" i="6"/>
  <c r="K3558" i="6"/>
  <c r="W3557" i="6"/>
  <c r="P3557" i="6"/>
  <c r="K3557" i="6"/>
  <c r="W3556" i="6"/>
  <c r="P3556" i="6"/>
  <c r="K3556" i="6"/>
  <c r="W3555" i="6"/>
  <c r="P3555" i="6"/>
  <c r="K3555" i="6"/>
  <c r="W3554" i="6"/>
  <c r="P3554" i="6"/>
  <c r="K3554" i="6"/>
  <c r="W3553" i="6"/>
  <c r="P3553" i="6"/>
  <c r="K3553" i="6"/>
  <c r="W3552" i="6"/>
  <c r="P3552" i="6"/>
  <c r="K3552" i="6"/>
  <c r="W3551" i="6"/>
  <c r="P3551" i="6"/>
  <c r="K3551" i="6"/>
  <c r="W3550" i="6"/>
  <c r="P3550" i="6"/>
  <c r="K3550" i="6"/>
  <c r="W3549" i="6"/>
  <c r="P3549" i="6"/>
  <c r="K3549" i="6"/>
  <c r="W3548" i="6"/>
  <c r="P3548" i="6"/>
  <c r="K3548" i="6"/>
  <c r="W3547" i="6"/>
  <c r="P3547" i="6"/>
  <c r="K3547" i="6"/>
  <c r="W3546" i="6"/>
  <c r="P3546" i="6"/>
  <c r="K3546" i="6"/>
  <c r="W3545" i="6"/>
  <c r="P3545" i="6"/>
  <c r="K3545" i="6"/>
  <c r="W3544" i="6"/>
  <c r="P3544" i="6"/>
  <c r="K3544" i="6"/>
  <c r="W3543" i="6"/>
  <c r="P3543" i="6"/>
  <c r="K3543" i="6"/>
  <c r="W3542" i="6"/>
  <c r="P3542" i="6"/>
  <c r="K3542" i="6"/>
  <c r="W3541" i="6"/>
  <c r="P3541" i="6"/>
  <c r="K3541" i="6"/>
  <c r="W3540" i="6"/>
  <c r="P3540" i="6"/>
  <c r="K3540" i="6"/>
  <c r="W3539" i="6"/>
  <c r="P3539" i="6"/>
  <c r="K3539" i="6"/>
  <c r="W3538" i="6"/>
  <c r="P3538" i="6"/>
  <c r="K3538" i="6"/>
  <c r="W3537" i="6"/>
  <c r="P3537" i="6"/>
  <c r="K3537" i="6"/>
  <c r="W3536" i="6"/>
  <c r="P3536" i="6"/>
  <c r="K3536" i="6"/>
  <c r="W3535" i="6"/>
  <c r="P3535" i="6"/>
  <c r="K3535" i="6"/>
  <c r="W3534" i="6"/>
  <c r="P3534" i="6"/>
  <c r="K3534" i="6"/>
  <c r="W3533" i="6"/>
  <c r="P3533" i="6"/>
  <c r="K3533" i="6"/>
  <c r="W3532" i="6"/>
  <c r="P3532" i="6"/>
  <c r="K3532" i="6"/>
  <c r="W3531" i="6"/>
  <c r="P3531" i="6"/>
  <c r="K3531" i="6"/>
  <c r="W3530" i="6"/>
  <c r="P3530" i="6"/>
  <c r="K3530" i="6"/>
  <c r="W3529" i="6"/>
  <c r="P3529" i="6"/>
  <c r="K3529" i="6"/>
  <c r="W3528" i="6"/>
  <c r="P3528" i="6"/>
  <c r="K3528" i="6"/>
  <c r="W3527" i="6"/>
  <c r="P3527" i="6"/>
  <c r="K3527" i="6"/>
  <c r="W3526" i="6"/>
  <c r="P3526" i="6"/>
  <c r="K3526" i="6"/>
  <c r="W3525" i="6"/>
  <c r="P3525" i="6"/>
  <c r="K3525" i="6"/>
  <c r="W3524" i="6"/>
  <c r="P3524" i="6"/>
  <c r="K3524" i="6"/>
  <c r="W3523" i="6"/>
  <c r="P3523" i="6"/>
  <c r="K3523" i="6"/>
  <c r="W3522" i="6"/>
  <c r="P3522" i="6"/>
  <c r="K3522" i="6"/>
  <c r="W3521" i="6"/>
  <c r="P3521" i="6"/>
  <c r="K3521" i="6"/>
  <c r="W3520" i="6"/>
  <c r="P3520" i="6"/>
  <c r="K3520" i="6"/>
  <c r="W3519" i="6"/>
  <c r="P3519" i="6"/>
  <c r="K3519" i="6"/>
  <c r="W3518" i="6"/>
  <c r="P3518" i="6"/>
  <c r="K3518" i="6"/>
  <c r="W3517" i="6"/>
  <c r="P3517" i="6"/>
  <c r="K3517" i="6"/>
  <c r="W3516" i="6"/>
  <c r="P3516" i="6"/>
  <c r="K3516" i="6"/>
  <c r="W3515" i="6"/>
  <c r="P3515" i="6"/>
  <c r="K3515" i="6"/>
  <c r="W3514" i="6"/>
  <c r="P3514" i="6"/>
  <c r="K3514" i="6"/>
  <c r="W3513" i="6"/>
  <c r="P3513" i="6"/>
  <c r="K3513" i="6"/>
  <c r="W3512" i="6"/>
  <c r="P3512" i="6"/>
  <c r="K3512" i="6"/>
  <c r="W3511" i="6"/>
  <c r="P3511" i="6"/>
  <c r="K3511" i="6"/>
  <c r="W3510" i="6"/>
  <c r="P3510" i="6"/>
  <c r="K3510" i="6"/>
  <c r="W3509" i="6"/>
  <c r="P3509" i="6"/>
  <c r="K3509" i="6"/>
  <c r="W3508" i="6"/>
  <c r="P3508" i="6"/>
  <c r="K3508" i="6"/>
  <c r="W3507" i="6"/>
  <c r="P3507" i="6"/>
  <c r="K3507" i="6"/>
  <c r="W3506" i="6"/>
  <c r="P3506" i="6"/>
  <c r="K3506" i="6"/>
  <c r="W3505" i="6"/>
  <c r="P3505" i="6"/>
  <c r="K3505" i="6"/>
  <c r="W3504" i="6"/>
  <c r="P3504" i="6"/>
  <c r="K3504" i="6"/>
  <c r="W3503" i="6"/>
  <c r="P3503" i="6"/>
  <c r="K3503" i="6"/>
  <c r="W3502" i="6"/>
  <c r="P3502" i="6"/>
  <c r="K3502" i="6"/>
  <c r="W3501" i="6"/>
  <c r="P3501" i="6"/>
  <c r="K3501" i="6"/>
  <c r="W3500" i="6"/>
  <c r="P3500" i="6"/>
  <c r="K3500" i="6"/>
  <c r="W3499" i="6"/>
  <c r="P3499" i="6"/>
  <c r="K3499" i="6"/>
  <c r="W3498" i="6"/>
  <c r="P3498" i="6"/>
  <c r="K3498" i="6"/>
  <c r="W3497" i="6"/>
  <c r="P3497" i="6"/>
  <c r="K3497" i="6"/>
  <c r="W3496" i="6"/>
  <c r="P3496" i="6"/>
  <c r="K3496" i="6"/>
  <c r="W3495" i="6"/>
  <c r="P3495" i="6"/>
  <c r="K3495" i="6"/>
  <c r="W3494" i="6"/>
  <c r="P3494" i="6"/>
  <c r="K3494" i="6"/>
  <c r="W3493" i="6"/>
  <c r="P3493" i="6"/>
  <c r="K3493" i="6"/>
  <c r="W3492" i="6"/>
  <c r="P3492" i="6"/>
  <c r="K3492" i="6"/>
  <c r="W3491" i="6"/>
  <c r="P3491" i="6"/>
  <c r="K3491" i="6"/>
  <c r="W3490" i="6"/>
  <c r="P3490" i="6"/>
  <c r="K3490" i="6"/>
  <c r="W3489" i="6"/>
  <c r="P3489" i="6"/>
  <c r="K3489" i="6"/>
  <c r="W3488" i="6"/>
  <c r="P3488" i="6"/>
  <c r="K3488" i="6"/>
  <c r="W3487" i="6"/>
  <c r="P3487" i="6"/>
  <c r="K3487" i="6"/>
  <c r="W3486" i="6"/>
  <c r="P3486" i="6"/>
  <c r="K3486" i="6"/>
  <c r="W3485" i="6"/>
  <c r="P3485" i="6"/>
  <c r="K3485" i="6"/>
  <c r="W3484" i="6"/>
  <c r="P3484" i="6"/>
  <c r="K3484" i="6"/>
  <c r="W3483" i="6"/>
  <c r="P3483" i="6"/>
  <c r="K3483" i="6"/>
  <c r="W3482" i="6"/>
  <c r="P3482" i="6"/>
  <c r="K3482" i="6"/>
  <c r="W3481" i="6"/>
  <c r="P3481" i="6"/>
  <c r="K3481" i="6"/>
  <c r="W3480" i="6"/>
  <c r="P3480" i="6"/>
  <c r="K3480" i="6"/>
  <c r="W3479" i="6"/>
  <c r="P3479" i="6"/>
  <c r="K3479" i="6"/>
  <c r="W3478" i="6"/>
  <c r="P3478" i="6"/>
  <c r="K3478" i="6"/>
  <c r="W3477" i="6"/>
  <c r="P3477" i="6"/>
  <c r="K3477" i="6"/>
  <c r="W3476" i="6"/>
  <c r="P3476" i="6"/>
  <c r="K3476" i="6"/>
  <c r="W3475" i="6"/>
  <c r="P3475" i="6"/>
  <c r="K3475" i="6"/>
  <c r="W3474" i="6"/>
  <c r="P3474" i="6"/>
  <c r="K3474" i="6"/>
  <c r="W3473" i="6"/>
  <c r="P3473" i="6"/>
  <c r="K3473" i="6"/>
  <c r="W3472" i="6"/>
  <c r="P3472" i="6"/>
  <c r="K3472" i="6"/>
  <c r="W3471" i="6"/>
  <c r="P3471" i="6"/>
  <c r="K3471" i="6"/>
  <c r="W3470" i="6"/>
  <c r="P3470" i="6"/>
  <c r="K3470" i="6"/>
  <c r="W3469" i="6"/>
  <c r="P3469" i="6"/>
  <c r="K3469" i="6"/>
  <c r="W3468" i="6"/>
  <c r="P3468" i="6"/>
  <c r="K3468" i="6"/>
  <c r="W3467" i="6"/>
  <c r="P3467" i="6"/>
  <c r="K3467" i="6"/>
  <c r="W3466" i="6"/>
  <c r="P3466" i="6"/>
  <c r="K3466" i="6"/>
  <c r="W3465" i="6"/>
  <c r="P3465" i="6"/>
  <c r="K3465" i="6"/>
  <c r="W3464" i="6"/>
  <c r="P3464" i="6"/>
  <c r="K3464" i="6"/>
  <c r="W3463" i="6"/>
  <c r="P3463" i="6"/>
  <c r="K3463" i="6"/>
  <c r="W3462" i="6"/>
  <c r="P3462" i="6"/>
  <c r="K3462" i="6"/>
  <c r="W3461" i="6"/>
  <c r="P3461" i="6"/>
  <c r="K3461" i="6"/>
  <c r="W3460" i="6"/>
  <c r="P3460" i="6"/>
  <c r="K3460" i="6"/>
  <c r="W3459" i="6"/>
  <c r="P3459" i="6"/>
  <c r="K3459" i="6"/>
  <c r="W3458" i="6"/>
  <c r="P3458" i="6"/>
  <c r="K3458" i="6"/>
  <c r="W3457" i="6"/>
  <c r="P3457" i="6"/>
  <c r="K3457" i="6"/>
  <c r="W3456" i="6"/>
  <c r="P3456" i="6"/>
  <c r="K3456" i="6"/>
  <c r="W3455" i="6"/>
  <c r="P3455" i="6"/>
  <c r="K3455" i="6"/>
  <c r="W3454" i="6"/>
  <c r="P3454" i="6"/>
  <c r="K3454" i="6"/>
  <c r="W3453" i="6"/>
  <c r="P3453" i="6"/>
  <c r="K3453" i="6"/>
  <c r="W3452" i="6"/>
  <c r="P3452" i="6"/>
  <c r="K3452" i="6"/>
  <c r="W3451" i="6"/>
  <c r="P3451" i="6"/>
  <c r="K3451" i="6"/>
  <c r="W3450" i="6"/>
  <c r="P3450" i="6"/>
  <c r="K3450" i="6"/>
  <c r="W3449" i="6"/>
  <c r="P3449" i="6"/>
  <c r="K3449" i="6"/>
  <c r="W3448" i="6"/>
  <c r="P3448" i="6"/>
  <c r="K3448" i="6"/>
  <c r="W3447" i="6"/>
  <c r="P3447" i="6"/>
  <c r="K3447" i="6"/>
  <c r="W3446" i="6"/>
  <c r="P3446" i="6"/>
  <c r="K3446" i="6"/>
  <c r="W3445" i="6"/>
  <c r="P3445" i="6"/>
  <c r="K3445" i="6"/>
  <c r="W3444" i="6"/>
  <c r="P3444" i="6"/>
  <c r="K3444" i="6"/>
  <c r="W3443" i="6"/>
  <c r="P3443" i="6"/>
  <c r="K3443" i="6"/>
  <c r="W3442" i="6"/>
  <c r="P3442" i="6"/>
  <c r="K3442" i="6"/>
  <c r="W3441" i="6"/>
  <c r="P3441" i="6"/>
  <c r="K3441" i="6"/>
  <c r="W3440" i="6"/>
  <c r="P3440" i="6"/>
  <c r="K3440" i="6"/>
  <c r="W3439" i="6"/>
  <c r="P3439" i="6"/>
  <c r="K3439" i="6"/>
  <c r="W3438" i="6"/>
  <c r="P3438" i="6"/>
  <c r="K3438" i="6"/>
  <c r="W3437" i="6"/>
  <c r="P3437" i="6"/>
  <c r="K3437" i="6"/>
  <c r="W3436" i="6"/>
  <c r="P3436" i="6"/>
  <c r="K3436" i="6"/>
  <c r="W3435" i="6"/>
  <c r="P3435" i="6"/>
  <c r="K3435" i="6"/>
  <c r="W3434" i="6"/>
  <c r="P3434" i="6"/>
  <c r="K3434" i="6"/>
  <c r="W3433" i="6"/>
  <c r="P3433" i="6"/>
  <c r="K3433" i="6"/>
  <c r="W3432" i="6"/>
  <c r="P3432" i="6"/>
  <c r="K3432" i="6"/>
  <c r="W3431" i="6"/>
  <c r="P3431" i="6"/>
  <c r="K3431" i="6"/>
  <c r="W3430" i="6"/>
  <c r="P3430" i="6"/>
  <c r="K3430" i="6"/>
  <c r="W3429" i="6"/>
  <c r="P3429" i="6"/>
  <c r="K3429" i="6"/>
  <c r="W3428" i="6"/>
  <c r="P3428" i="6"/>
  <c r="K3428" i="6"/>
  <c r="W3427" i="6"/>
  <c r="P3427" i="6"/>
  <c r="K3427" i="6"/>
  <c r="W3426" i="6"/>
  <c r="P3426" i="6"/>
  <c r="K3426" i="6"/>
  <c r="W3425" i="6"/>
  <c r="P3425" i="6"/>
  <c r="K3425" i="6"/>
  <c r="W3424" i="6"/>
  <c r="P3424" i="6"/>
  <c r="K3424" i="6"/>
  <c r="W3423" i="6"/>
  <c r="P3423" i="6"/>
  <c r="K3423" i="6"/>
  <c r="W3422" i="6"/>
  <c r="P3422" i="6"/>
  <c r="K3422" i="6"/>
  <c r="W3421" i="6"/>
  <c r="P3421" i="6"/>
  <c r="K3421" i="6"/>
  <c r="W3420" i="6"/>
  <c r="P3420" i="6"/>
  <c r="K3420" i="6"/>
  <c r="W3419" i="6"/>
  <c r="P3419" i="6"/>
  <c r="K3419" i="6"/>
  <c r="W3418" i="6"/>
  <c r="P3418" i="6"/>
  <c r="K3418" i="6"/>
  <c r="W3417" i="6"/>
  <c r="P3417" i="6"/>
  <c r="K3417" i="6"/>
  <c r="W3416" i="6"/>
  <c r="P3416" i="6"/>
  <c r="K3416" i="6"/>
  <c r="W3415" i="6"/>
  <c r="P3415" i="6"/>
  <c r="K3415" i="6"/>
  <c r="W3414" i="6"/>
  <c r="P3414" i="6"/>
  <c r="K3414" i="6"/>
  <c r="W3413" i="6"/>
  <c r="P3413" i="6"/>
  <c r="K3413" i="6"/>
  <c r="W3412" i="6"/>
  <c r="P3412" i="6"/>
  <c r="K3412" i="6"/>
  <c r="W3411" i="6"/>
  <c r="P3411" i="6"/>
  <c r="K3411" i="6"/>
  <c r="W3410" i="6"/>
  <c r="P3410" i="6"/>
  <c r="K3410" i="6"/>
  <c r="W3409" i="6"/>
  <c r="P3409" i="6"/>
  <c r="K3409" i="6"/>
  <c r="W3408" i="6"/>
  <c r="P3408" i="6"/>
  <c r="K3408" i="6"/>
  <c r="W3407" i="6"/>
  <c r="P3407" i="6"/>
  <c r="K3407" i="6"/>
  <c r="W3406" i="6"/>
  <c r="P3406" i="6"/>
  <c r="K3406" i="6"/>
  <c r="W3405" i="6"/>
  <c r="P3405" i="6"/>
  <c r="K3405" i="6"/>
  <c r="W3404" i="6"/>
  <c r="P3404" i="6"/>
  <c r="K3404" i="6"/>
  <c r="W3403" i="6"/>
  <c r="P3403" i="6"/>
  <c r="K3403" i="6"/>
  <c r="W3402" i="6"/>
  <c r="P3402" i="6"/>
  <c r="K3402" i="6"/>
  <c r="W3401" i="6"/>
  <c r="P3401" i="6"/>
  <c r="K3401" i="6"/>
  <c r="W3400" i="6"/>
  <c r="P3400" i="6"/>
  <c r="K3400" i="6"/>
  <c r="W3399" i="6"/>
  <c r="P3399" i="6"/>
  <c r="K3399" i="6"/>
  <c r="W3398" i="6"/>
  <c r="P3398" i="6"/>
  <c r="K3398" i="6"/>
  <c r="W3397" i="6"/>
  <c r="P3397" i="6"/>
  <c r="K3397" i="6"/>
  <c r="W3396" i="6"/>
  <c r="P3396" i="6"/>
  <c r="K3396" i="6"/>
  <c r="W3395" i="6"/>
  <c r="P3395" i="6"/>
  <c r="K3395" i="6"/>
  <c r="W3394" i="6"/>
  <c r="P3394" i="6"/>
  <c r="K3394" i="6"/>
  <c r="W3393" i="6"/>
  <c r="P3393" i="6"/>
  <c r="K3393" i="6"/>
  <c r="W3392" i="6"/>
  <c r="P3392" i="6"/>
  <c r="K3392" i="6"/>
  <c r="W3391" i="6"/>
  <c r="P3391" i="6"/>
  <c r="K3391" i="6"/>
  <c r="W3390" i="6"/>
  <c r="P3390" i="6"/>
  <c r="K3390" i="6"/>
  <c r="W3389" i="6"/>
  <c r="P3389" i="6"/>
  <c r="K3389" i="6"/>
  <c r="W3388" i="6"/>
  <c r="P3388" i="6"/>
  <c r="K3388" i="6"/>
  <c r="W3387" i="6"/>
  <c r="P3387" i="6"/>
  <c r="K3387" i="6"/>
  <c r="W3386" i="6"/>
  <c r="P3386" i="6"/>
  <c r="K3386" i="6"/>
  <c r="W3385" i="6"/>
  <c r="P3385" i="6"/>
  <c r="K3385" i="6"/>
  <c r="W3384" i="6"/>
  <c r="P3384" i="6"/>
  <c r="K3384" i="6"/>
  <c r="W3383" i="6"/>
  <c r="P3383" i="6"/>
  <c r="K3383" i="6"/>
  <c r="W3382" i="6"/>
  <c r="P3382" i="6"/>
  <c r="K3382" i="6"/>
  <c r="W3381" i="6"/>
  <c r="P3381" i="6"/>
  <c r="K3381" i="6"/>
  <c r="W3380" i="6"/>
  <c r="P3380" i="6"/>
  <c r="K3380" i="6"/>
  <c r="W3379" i="6"/>
  <c r="P3379" i="6"/>
  <c r="K3379" i="6"/>
  <c r="W3378" i="6"/>
  <c r="P3378" i="6"/>
  <c r="K3378" i="6"/>
  <c r="W3377" i="6"/>
  <c r="P3377" i="6"/>
  <c r="K3377" i="6"/>
  <c r="W3376" i="6"/>
  <c r="P3376" i="6"/>
  <c r="K3376" i="6"/>
  <c r="W3375" i="6"/>
  <c r="P3375" i="6"/>
  <c r="K3375" i="6"/>
  <c r="W3374" i="6"/>
  <c r="P3374" i="6"/>
  <c r="K3374" i="6"/>
  <c r="W3373" i="6"/>
  <c r="P3373" i="6"/>
  <c r="K3373" i="6"/>
  <c r="W3372" i="6"/>
  <c r="P3372" i="6"/>
  <c r="K3372" i="6"/>
  <c r="W3371" i="6"/>
  <c r="P3371" i="6"/>
  <c r="K3371" i="6"/>
  <c r="W3370" i="6"/>
  <c r="P3370" i="6"/>
  <c r="K3370" i="6"/>
  <c r="W3369" i="6"/>
  <c r="P3369" i="6"/>
  <c r="K3369" i="6"/>
  <c r="W3368" i="6"/>
  <c r="P3368" i="6"/>
  <c r="K3368" i="6"/>
  <c r="W3367" i="6"/>
  <c r="P3367" i="6"/>
  <c r="K3367" i="6"/>
  <c r="W3366" i="6"/>
  <c r="P3366" i="6"/>
  <c r="K3366" i="6"/>
  <c r="W3365" i="6"/>
  <c r="P3365" i="6"/>
  <c r="K3365" i="6"/>
  <c r="W3364" i="6"/>
  <c r="P3364" i="6"/>
  <c r="K3364" i="6"/>
  <c r="W3363" i="6"/>
  <c r="P3363" i="6"/>
  <c r="K3363" i="6"/>
  <c r="W3362" i="6"/>
  <c r="P3362" i="6"/>
  <c r="K3362" i="6"/>
  <c r="W3361" i="6"/>
  <c r="P3361" i="6"/>
  <c r="K3361" i="6"/>
  <c r="W3360" i="6"/>
  <c r="P3360" i="6"/>
  <c r="K3360" i="6"/>
  <c r="W3359" i="6"/>
  <c r="P3359" i="6"/>
  <c r="K3359" i="6"/>
  <c r="W3358" i="6"/>
  <c r="P3358" i="6"/>
  <c r="K3358" i="6"/>
  <c r="W3357" i="6"/>
  <c r="P3357" i="6"/>
  <c r="K3357" i="6"/>
  <c r="W3356" i="6"/>
  <c r="P3356" i="6"/>
  <c r="K3356" i="6"/>
  <c r="W3355" i="6"/>
  <c r="P3355" i="6"/>
  <c r="K3355" i="6"/>
  <c r="W3354" i="6"/>
  <c r="P3354" i="6"/>
  <c r="K3354" i="6"/>
  <c r="W3353" i="6"/>
  <c r="P3353" i="6"/>
  <c r="K3353" i="6"/>
  <c r="W3352" i="6"/>
  <c r="P3352" i="6"/>
  <c r="K3352" i="6"/>
  <c r="W3351" i="6"/>
  <c r="P3351" i="6"/>
  <c r="K3351" i="6"/>
  <c r="W3350" i="6"/>
  <c r="P3350" i="6"/>
  <c r="K3350" i="6"/>
  <c r="W3349" i="6"/>
  <c r="P3349" i="6"/>
  <c r="K3349" i="6"/>
  <c r="W3348" i="6"/>
  <c r="P3348" i="6"/>
  <c r="K3348" i="6"/>
  <c r="W3347" i="6"/>
  <c r="P3347" i="6"/>
  <c r="K3347" i="6"/>
  <c r="W3346" i="6"/>
  <c r="P3346" i="6"/>
  <c r="K3346" i="6"/>
  <c r="W3345" i="6"/>
  <c r="P3345" i="6"/>
  <c r="K3345" i="6"/>
  <c r="W3344" i="6"/>
  <c r="P3344" i="6"/>
  <c r="K3344" i="6"/>
  <c r="W3343" i="6"/>
  <c r="P3343" i="6"/>
  <c r="K3343" i="6"/>
  <c r="W3342" i="6"/>
  <c r="P3342" i="6"/>
  <c r="K3342" i="6"/>
  <c r="W3341" i="6"/>
  <c r="P3341" i="6"/>
  <c r="K3341" i="6"/>
  <c r="W3340" i="6"/>
  <c r="P3340" i="6"/>
  <c r="K3340" i="6"/>
  <c r="W3339" i="6"/>
  <c r="P3339" i="6"/>
  <c r="K3339" i="6"/>
  <c r="W3338" i="6"/>
  <c r="P3338" i="6"/>
  <c r="K3338" i="6"/>
  <c r="W3337" i="6"/>
  <c r="P3337" i="6"/>
  <c r="K3337" i="6"/>
  <c r="W3336" i="6"/>
  <c r="P3336" i="6"/>
  <c r="K3336" i="6"/>
  <c r="W3335" i="6"/>
  <c r="P3335" i="6"/>
  <c r="K3335" i="6"/>
  <c r="W3334" i="6"/>
  <c r="P3334" i="6"/>
  <c r="K3334" i="6"/>
  <c r="W3333" i="6"/>
  <c r="P3333" i="6"/>
  <c r="K3333" i="6"/>
  <c r="W3332" i="6"/>
  <c r="P3332" i="6"/>
  <c r="K3332" i="6"/>
  <c r="W3331" i="6"/>
  <c r="P3331" i="6"/>
  <c r="K3331" i="6"/>
  <c r="W3330" i="6"/>
  <c r="P3330" i="6"/>
  <c r="K3330" i="6"/>
  <c r="W3329" i="6"/>
  <c r="P3329" i="6"/>
  <c r="K3329" i="6"/>
  <c r="W3328" i="6"/>
  <c r="P3328" i="6"/>
  <c r="K3328" i="6"/>
  <c r="W3327" i="6"/>
  <c r="P3327" i="6"/>
  <c r="K3327" i="6"/>
  <c r="W3326" i="6"/>
  <c r="P3326" i="6"/>
  <c r="K3326" i="6"/>
  <c r="W3325" i="6"/>
  <c r="P3325" i="6"/>
  <c r="K3325" i="6"/>
  <c r="W3324" i="6"/>
  <c r="P3324" i="6"/>
  <c r="K3324" i="6"/>
  <c r="W3323" i="6"/>
  <c r="P3323" i="6"/>
  <c r="K3323" i="6"/>
  <c r="W3322" i="6"/>
  <c r="P3322" i="6"/>
  <c r="K3322" i="6"/>
  <c r="W3321" i="6"/>
  <c r="P3321" i="6"/>
  <c r="K3321" i="6"/>
  <c r="W3320" i="6"/>
  <c r="P3320" i="6"/>
  <c r="K3320" i="6"/>
  <c r="W3319" i="6"/>
  <c r="P3319" i="6"/>
  <c r="K3319" i="6"/>
  <c r="W3318" i="6"/>
  <c r="P3318" i="6"/>
  <c r="K3318" i="6"/>
  <c r="W3317" i="6"/>
  <c r="P3317" i="6"/>
  <c r="K3317" i="6"/>
  <c r="W3316" i="6"/>
  <c r="P3316" i="6"/>
  <c r="K3316" i="6"/>
  <c r="W3315" i="6"/>
  <c r="P3315" i="6"/>
  <c r="K3315" i="6"/>
  <c r="W3314" i="6"/>
  <c r="P3314" i="6"/>
  <c r="K3314" i="6"/>
  <c r="W3313" i="6"/>
  <c r="P3313" i="6"/>
  <c r="K3313" i="6"/>
  <c r="W3312" i="6"/>
  <c r="P3312" i="6"/>
  <c r="K3312" i="6"/>
  <c r="W3311" i="6"/>
  <c r="P3311" i="6"/>
  <c r="K3311" i="6"/>
  <c r="W3310" i="6"/>
  <c r="P3310" i="6"/>
  <c r="K3310" i="6"/>
  <c r="W3309" i="6"/>
  <c r="P3309" i="6"/>
  <c r="K3309" i="6"/>
  <c r="W3308" i="6"/>
  <c r="P3308" i="6"/>
  <c r="K3308" i="6"/>
  <c r="W3307" i="6"/>
  <c r="P3307" i="6"/>
  <c r="K3307" i="6"/>
  <c r="W3306" i="6"/>
  <c r="P3306" i="6"/>
  <c r="K3306" i="6"/>
  <c r="W3305" i="6"/>
  <c r="P3305" i="6"/>
  <c r="K3305" i="6"/>
  <c r="W3304" i="6"/>
  <c r="P3304" i="6"/>
  <c r="K3304" i="6"/>
  <c r="W3303" i="6"/>
  <c r="P3303" i="6"/>
  <c r="K3303" i="6"/>
  <c r="W3302" i="6"/>
  <c r="P3302" i="6"/>
  <c r="K3302" i="6"/>
  <c r="W3301" i="6"/>
  <c r="P3301" i="6"/>
  <c r="K3301" i="6"/>
  <c r="W3300" i="6"/>
  <c r="P3300" i="6"/>
  <c r="K3300" i="6"/>
  <c r="W3299" i="6"/>
  <c r="P3299" i="6"/>
  <c r="K3299" i="6"/>
  <c r="W3298" i="6"/>
  <c r="P3298" i="6"/>
  <c r="K3298" i="6"/>
  <c r="W3297" i="6"/>
  <c r="P3297" i="6"/>
  <c r="K3297" i="6"/>
  <c r="W3296" i="6"/>
  <c r="P3296" i="6"/>
  <c r="K3296" i="6"/>
  <c r="W3295" i="6"/>
  <c r="P3295" i="6"/>
  <c r="K3295" i="6"/>
  <c r="W3294" i="6"/>
  <c r="P3294" i="6"/>
  <c r="K3294" i="6"/>
  <c r="W3293" i="6"/>
  <c r="P3293" i="6"/>
  <c r="K3293" i="6"/>
  <c r="W3292" i="6"/>
  <c r="P3292" i="6"/>
  <c r="K3292" i="6"/>
  <c r="W3291" i="6"/>
  <c r="P3291" i="6"/>
  <c r="K3291" i="6"/>
  <c r="W3290" i="6"/>
  <c r="P3290" i="6"/>
  <c r="K3290" i="6"/>
  <c r="W3289" i="6"/>
  <c r="P3289" i="6"/>
  <c r="K3289" i="6"/>
  <c r="W3288" i="6"/>
  <c r="P3288" i="6"/>
  <c r="K3288" i="6"/>
  <c r="W3287" i="6"/>
  <c r="P3287" i="6"/>
  <c r="K3287" i="6"/>
  <c r="W3286" i="6"/>
  <c r="P3286" i="6"/>
  <c r="K3286" i="6"/>
  <c r="W3285" i="6"/>
  <c r="P3285" i="6"/>
  <c r="K3285" i="6"/>
  <c r="W3284" i="6"/>
  <c r="P3284" i="6"/>
  <c r="K3284" i="6"/>
  <c r="W3283" i="6"/>
  <c r="P3283" i="6"/>
  <c r="K3283" i="6"/>
  <c r="W3282" i="6"/>
  <c r="P3282" i="6"/>
  <c r="K3282" i="6"/>
  <c r="W3281" i="6"/>
  <c r="P3281" i="6"/>
  <c r="K3281" i="6"/>
  <c r="W3280" i="6"/>
  <c r="P3280" i="6"/>
  <c r="K3280" i="6"/>
  <c r="W3279" i="6"/>
  <c r="P3279" i="6"/>
  <c r="K3279" i="6"/>
  <c r="W3278" i="6"/>
  <c r="P3278" i="6"/>
  <c r="K3278" i="6"/>
  <c r="W3277" i="6"/>
  <c r="P3277" i="6"/>
  <c r="K3277" i="6"/>
  <c r="W3276" i="6"/>
  <c r="P3276" i="6"/>
  <c r="K3276" i="6"/>
  <c r="W3275" i="6"/>
  <c r="P3275" i="6"/>
  <c r="K3275" i="6"/>
  <c r="W3274" i="6"/>
  <c r="P3274" i="6"/>
  <c r="K3274" i="6"/>
  <c r="W3273" i="6"/>
  <c r="P3273" i="6"/>
  <c r="K3273" i="6"/>
  <c r="W3272" i="6"/>
  <c r="P3272" i="6"/>
  <c r="K3272" i="6"/>
  <c r="W3271" i="6"/>
  <c r="P3271" i="6"/>
  <c r="K3271" i="6"/>
  <c r="W3270" i="6"/>
  <c r="P3270" i="6"/>
  <c r="K3270" i="6"/>
  <c r="W3269" i="6"/>
  <c r="P3269" i="6"/>
  <c r="K3269" i="6"/>
  <c r="W3268" i="6"/>
  <c r="P3268" i="6"/>
  <c r="K3268" i="6"/>
  <c r="W3267" i="6"/>
  <c r="P3267" i="6"/>
  <c r="K3267" i="6"/>
  <c r="W3266" i="6"/>
  <c r="P3266" i="6"/>
  <c r="K3266" i="6"/>
  <c r="W3265" i="6"/>
  <c r="P3265" i="6"/>
  <c r="K3265" i="6"/>
  <c r="W3264" i="6"/>
  <c r="P3264" i="6"/>
  <c r="K3264" i="6"/>
  <c r="W3263" i="6"/>
  <c r="P3263" i="6"/>
  <c r="K3263" i="6"/>
  <c r="W3262" i="6"/>
  <c r="P3262" i="6"/>
  <c r="K3262" i="6"/>
  <c r="W3261" i="6"/>
  <c r="P3261" i="6"/>
  <c r="K3261" i="6"/>
  <c r="W3260" i="6"/>
  <c r="P3260" i="6"/>
  <c r="K3260" i="6"/>
  <c r="W3259" i="6"/>
  <c r="P3259" i="6"/>
  <c r="K3259" i="6"/>
  <c r="W3258" i="6"/>
  <c r="P3258" i="6"/>
  <c r="K3258" i="6"/>
  <c r="W3257" i="6"/>
  <c r="P3257" i="6"/>
  <c r="K3257" i="6"/>
  <c r="W3256" i="6"/>
  <c r="P3256" i="6"/>
  <c r="K3256" i="6"/>
  <c r="W3255" i="6"/>
  <c r="P3255" i="6"/>
  <c r="K3255" i="6"/>
  <c r="W3254" i="6"/>
  <c r="P3254" i="6"/>
  <c r="K3254" i="6"/>
  <c r="W3253" i="6"/>
  <c r="P3253" i="6"/>
  <c r="K3253" i="6"/>
  <c r="W3252" i="6"/>
  <c r="P3252" i="6"/>
  <c r="K3252" i="6"/>
  <c r="W3251" i="6"/>
  <c r="P3251" i="6"/>
  <c r="K3251" i="6"/>
  <c r="W3250" i="6"/>
  <c r="P3250" i="6"/>
  <c r="K3250" i="6"/>
  <c r="W3249" i="6"/>
  <c r="P3249" i="6"/>
  <c r="K3249" i="6"/>
  <c r="W3248" i="6"/>
  <c r="P3248" i="6"/>
  <c r="K3248" i="6"/>
  <c r="W3247" i="6"/>
  <c r="P3247" i="6"/>
  <c r="K3247" i="6"/>
  <c r="W3246" i="6"/>
  <c r="P3246" i="6"/>
  <c r="K3246" i="6"/>
  <c r="W3245" i="6"/>
  <c r="P3245" i="6"/>
  <c r="K3245" i="6"/>
  <c r="W3244" i="6"/>
  <c r="P3244" i="6"/>
  <c r="K3244" i="6"/>
  <c r="W3243" i="6"/>
  <c r="P3243" i="6"/>
  <c r="K3243" i="6"/>
  <c r="W3242" i="6"/>
  <c r="P3242" i="6"/>
  <c r="K3242" i="6"/>
  <c r="W3241" i="6"/>
  <c r="P3241" i="6"/>
  <c r="K3241" i="6"/>
  <c r="W3240" i="6"/>
  <c r="P3240" i="6"/>
  <c r="K3240" i="6"/>
  <c r="W3239" i="6"/>
  <c r="P3239" i="6"/>
  <c r="K3239" i="6"/>
  <c r="W3238" i="6"/>
  <c r="P3238" i="6"/>
  <c r="K3238" i="6"/>
  <c r="W3237" i="6"/>
  <c r="P3237" i="6"/>
  <c r="K3237" i="6"/>
  <c r="W3236" i="6"/>
  <c r="P3236" i="6"/>
  <c r="K3236" i="6"/>
  <c r="W3235" i="6"/>
  <c r="P3235" i="6"/>
  <c r="K3235" i="6"/>
  <c r="W3234" i="6"/>
  <c r="P3234" i="6"/>
  <c r="K3234" i="6"/>
  <c r="W3233" i="6"/>
  <c r="P3233" i="6"/>
  <c r="K3233" i="6"/>
  <c r="W3232" i="6"/>
  <c r="P3232" i="6"/>
  <c r="K3232" i="6"/>
  <c r="W3231" i="6"/>
  <c r="P3231" i="6"/>
  <c r="K3231" i="6"/>
  <c r="W3230" i="6"/>
  <c r="P3230" i="6"/>
  <c r="K3230" i="6"/>
  <c r="W3229" i="6"/>
  <c r="P3229" i="6"/>
  <c r="K3229" i="6"/>
  <c r="W3228" i="6"/>
  <c r="P3228" i="6"/>
  <c r="K3228" i="6"/>
  <c r="W3227" i="6"/>
  <c r="P3227" i="6"/>
  <c r="K3227" i="6"/>
  <c r="W3226" i="6"/>
  <c r="P3226" i="6"/>
  <c r="K3226" i="6"/>
  <c r="W3225" i="6"/>
  <c r="P3225" i="6"/>
  <c r="K3225" i="6"/>
  <c r="W3224" i="6"/>
  <c r="P3224" i="6"/>
  <c r="K3224" i="6"/>
  <c r="W3223" i="6"/>
  <c r="P3223" i="6"/>
  <c r="K3223" i="6"/>
  <c r="W3222" i="6"/>
  <c r="P3222" i="6"/>
  <c r="K3222" i="6"/>
  <c r="W3221" i="6"/>
  <c r="P3221" i="6"/>
  <c r="K3221" i="6"/>
  <c r="W3220" i="6"/>
  <c r="P3220" i="6"/>
  <c r="K3220" i="6"/>
  <c r="W3219" i="6"/>
  <c r="P3219" i="6"/>
  <c r="K3219" i="6"/>
  <c r="W3218" i="6"/>
  <c r="P3218" i="6"/>
  <c r="K3218" i="6"/>
  <c r="W3217" i="6"/>
  <c r="P3217" i="6"/>
  <c r="K3217" i="6"/>
  <c r="W3216" i="6"/>
  <c r="P3216" i="6"/>
  <c r="K3216" i="6"/>
  <c r="W3215" i="6"/>
  <c r="P3215" i="6"/>
  <c r="K3215" i="6"/>
  <c r="W3214" i="6"/>
  <c r="P3214" i="6"/>
  <c r="K3214" i="6"/>
  <c r="W3213" i="6"/>
  <c r="P3213" i="6"/>
  <c r="K3213" i="6"/>
  <c r="W3212" i="6"/>
  <c r="P3212" i="6"/>
  <c r="K3212" i="6"/>
  <c r="W3211" i="6"/>
  <c r="P3211" i="6"/>
  <c r="K3211" i="6"/>
  <c r="W3210" i="6"/>
  <c r="P3210" i="6"/>
  <c r="K3210" i="6"/>
  <c r="W3209" i="6"/>
  <c r="P3209" i="6"/>
  <c r="K3209" i="6"/>
  <c r="W3208" i="6"/>
  <c r="P3208" i="6"/>
  <c r="K3208" i="6"/>
  <c r="W3207" i="6"/>
  <c r="P3207" i="6"/>
  <c r="K3207" i="6"/>
  <c r="W3206" i="6"/>
  <c r="P3206" i="6"/>
  <c r="K3206" i="6"/>
  <c r="W3205" i="6"/>
  <c r="P3205" i="6"/>
  <c r="K3205" i="6"/>
  <c r="W3204" i="6"/>
  <c r="P3204" i="6"/>
  <c r="K3204" i="6"/>
  <c r="W3203" i="6"/>
  <c r="P3203" i="6"/>
  <c r="K3203" i="6"/>
  <c r="W3202" i="6"/>
  <c r="P3202" i="6"/>
  <c r="K3202" i="6"/>
  <c r="W3201" i="6"/>
  <c r="P3201" i="6"/>
  <c r="K3201" i="6"/>
  <c r="W3200" i="6"/>
  <c r="P3200" i="6"/>
  <c r="K3200" i="6"/>
  <c r="W3199" i="6"/>
  <c r="P3199" i="6"/>
  <c r="K3199" i="6"/>
  <c r="W3198" i="6"/>
  <c r="P3198" i="6"/>
  <c r="K3198" i="6"/>
  <c r="W3197" i="6"/>
  <c r="P3197" i="6"/>
  <c r="K3197" i="6"/>
  <c r="W3196" i="6"/>
  <c r="P3196" i="6"/>
  <c r="K3196" i="6"/>
  <c r="W3195" i="6"/>
  <c r="P3195" i="6"/>
  <c r="K3195" i="6"/>
  <c r="W3194" i="6"/>
  <c r="P3194" i="6"/>
  <c r="K3194" i="6"/>
  <c r="W3193" i="6"/>
  <c r="P3193" i="6"/>
  <c r="K3193" i="6"/>
  <c r="W3192" i="6"/>
  <c r="P3192" i="6"/>
  <c r="K3192" i="6"/>
  <c r="W3191" i="6"/>
  <c r="P3191" i="6"/>
  <c r="K3191" i="6"/>
  <c r="W3190" i="6"/>
  <c r="P3190" i="6"/>
  <c r="K3190" i="6"/>
  <c r="W3189" i="6"/>
  <c r="P3189" i="6"/>
  <c r="K3189" i="6"/>
  <c r="W3188" i="6"/>
  <c r="P3188" i="6"/>
  <c r="K3188" i="6"/>
  <c r="W3187" i="6"/>
  <c r="P3187" i="6"/>
  <c r="K3187" i="6"/>
  <c r="W3186" i="6"/>
  <c r="P3186" i="6"/>
  <c r="K3186" i="6"/>
  <c r="W3185" i="6"/>
  <c r="P3185" i="6"/>
  <c r="K3185" i="6"/>
  <c r="W3184" i="6"/>
  <c r="P3184" i="6"/>
  <c r="K3184" i="6"/>
  <c r="W3183" i="6"/>
  <c r="P3183" i="6"/>
  <c r="K3183" i="6"/>
  <c r="W3182" i="6"/>
  <c r="P3182" i="6"/>
  <c r="K3182" i="6"/>
  <c r="W3181" i="6"/>
  <c r="P3181" i="6"/>
  <c r="K3181" i="6"/>
  <c r="W3180" i="6"/>
  <c r="P3180" i="6"/>
  <c r="K3180" i="6"/>
  <c r="W3179" i="6"/>
  <c r="P3179" i="6"/>
  <c r="K3179" i="6"/>
  <c r="W3178" i="6"/>
  <c r="P3178" i="6"/>
  <c r="K3178" i="6"/>
  <c r="W3177" i="6"/>
  <c r="P3177" i="6"/>
  <c r="K3177" i="6"/>
  <c r="W3176" i="6"/>
  <c r="P3176" i="6"/>
  <c r="K3176" i="6"/>
  <c r="W3175" i="6"/>
  <c r="P3175" i="6"/>
  <c r="K3175" i="6"/>
  <c r="W3174" i="6"/>
  <c r="P3174" i="6"/>
  <c r="K3174" i="6"/>
  <c r="W3173" i="6"/>
  <c r="P3173" i="6"/>
  <c r="K3173" i="6"/>
  <c r="W3172" i="6"/>
  <c r="P3172" i="6"/>
  <c r="K3172" i="6"/>
  <c r="W3171" i="6"/>
  <c r="P3171" i="6"/>
  <c r="K3171" i="6"/>
  <c r="W3170" i="6"/>
  <c r="P3170" i="6"/>
  <c r="K3170" i="6"/>
  <c r="W3169" i="6"/>
  <c r="P3169" i="6"/>
  <c r="K3169" i="6"/>
  <c r="W3168" i="6"/>
  <c r="P3168" i="6"/>
  <c r="K3168" i="6"/>
  <c r="W3167" i="6"/>
  <c r="P3167" i="6"/>
  <c r="K3167" i="6"/>
  <c r="W3166" i="6"/>
  <c r="P3166" i="6"/>
  <c r="K3166" i="6"/>
  <c r="W3165" i="6"/>
  <c r="P3165" i="6"/>
  <c r="K3165" i="6"/>
  <c r="W3164" i="6"/>
  <c r="P3164" i="6"/>
  <c r="K3164" i="6"/>
  <c r="W3163" i="6"/>
  <c r="P3163" i="6"/>
  <c r="K3163" i="6"/>
  <c r="W3162" i="6"/>
  <c r="P3162" i="6"/>
  <c r="K3162" i="6"/>
  <c r="W3161" i="6"/>
  <c r="P3161" i="6"/>
  <c r="K3161" i="6"/>
  <c r="W3160" i="6"/>
  <c r="P3160" i="6"/>
  <c r="K3160" i="6"/>
  <c r="W3159" i="6"/>
  <c r="P3159" i="6"/>
  <c r="K3159" i="6"/>
  <c r="W3158" i="6"/>
  <c r="P3158" i="6"/>
  <c r="K3158" i="6"/>
  <c r="W3157" i="6"/>
  <c r="P3157" i="6"/>
  <c r="K3157" i="6"/>
  <c r="W3156" i="6"/>
  <c r="P3156" i="6"/>
  <c r="K3156" i="6"/>
  <c r="W3155" i="6"/>
  <c r="P3155" i="6"/>
  <c r="K3155" i="6"/>
  <c r="W3154" i="6"/>
  <c r="P3154" i="6"/>
  <c r="K3154" i="6"/>
  <c r="W3153" i="6"/>
  <c r="P3153" i="6"/>
  <c r="K3153" i="6"/>
  <c r="W3152" i="6"/>
  <c r="P3152" i="6"/>
  <c r="K3152" i="6"/>
  <c r="W3151" i="6"/>
  <c r="P3151" i="6"/>
  <c r="K3151" i="6"/>
  <c r="W3150" i="6"/>
  <c r="P3150" i="6"/>
  <c r="K3150" i="6"/>
  <c r="W3149" i="6"/>
  <c r="P3149" i="6"/>
  <c r="K3149" i="6"/>
  <c r="W3148" i="6"/>
  <c r="P3148" i="6"/>
  <c r="K3148" i="6"/>
  <c r="W3147" i="6"/>
  <c r="P3147" i="6"/>
  <c r="K3147" i="6"/>
  <c r="W3146" i="6"/>
  <c r="P3146" i="6"/>
  <c r="K3146" i="6"/>
  <c r="W3145" i="6"/>
  <c r="P3145" i="6"/>
  <c r="K3145" i="6"/>
  <c r="W3144" i="6"/>
  <c r="P3144" i="6"/>
  <c r="K3144" i="6"/>
  <c r="W3143" i="6"/>
  <c r="P3143" i="6"/>
  <c r="K3143" i="6"/>
  <c r="W3142" i="6"/>
  <c r="P3142" i="6"/>
  <c r="K3142" i="6"/>
  <c r="W3141" i="6"/>
  <c r="P3141" i="6"/>
  <c r="K3141" i="6"/>
  <c r="W3140" i="6"/>
  <c r="P3140" i="6"/>
  <c r="K3140" i="6"/>
  <c r="W3139" i="6"/>
  <c r="P3139" i="6"/>
  <c r="K3139" i="6"/>
  <c r="W3138" i="6"/>
  <c r="P3138" i="6"/>
  <c r="K3138" i="6"/>
  <c r="W3137" i="6"/>
  <c r="P3137" i="6"/>
  <c r="K3137" i="6"/>
  <c r="W3136" i="6"/>
  <c r="P3136" i="6"/>
  <c r="K3136" i="6"/>
  <c r="W3135" i="6"/>
  <c r="P3135" i="6"/>
  <c r="K3135" i="6"/>
  <c r="W3134" i="6"/>
  <c r="P3134" i="6"/>
  <c r="K3134" i="6"/>
  <c r="W3133" i="6"/>
  <c r="P3133" i="6"/>
  <c r="K3133" i="6"/>
  <c r="W3132" i="6"/>
  <c r="P3132" i="6"/>
  <c r="K3132" i="6"/>
  <c r="W3131" i="6"/>
  <c r="P3131" i="6"/>
  <c r="K3131" i="6"/>
  <c r="W3130" i="6"/>
  <c r="P3130" i="6"/>
  <c r="K3130" i="6"/>
  <c r="W3129" i="6"/>
  <c r="P3129" i="6"/>
  <c r="K3129" i="6"/>
  <c r="W3128" i="6"/>
  <c r="P3128" i="6"/>
  <c r="K3128" i="6"/>
  <c r="W3127" i="6"/>
  <c r="P3127" i="6"/>
  <c r="K3127" i="6"/>
  <c r="W3126" i="6"/>
  <c r="P3126" i="6"/>
  <c r="K3126" i="6"/>
  <c r="W3125" i="6"/>
  <c r="P3125" i="6"/>
  <c r="K3125" i="6"/>
  <c r="W3124" i="6"/>
  <c r="P3124" i="6"/>
  <c r="K3124" i="6"/>
  <c r="W3123" i="6"/>
  <c r="P3123" i="6"/>
  <c r="K3123" i="6"/>
  <c r="W3122" i="6"/>
  <c r="P3122" i="6"/>
  <c r="K3122" i="6"/>
  <c r="W3121" i="6"/>
  <c r="P3121" i="6"/>
  <c r="K3121" i="6"/>
  <c r="W3120" i="6"/>
  <c r="P3120" i="6"/>
  <c r="K3120" i="6"/>
  <c r="W3119" i="6"/>
  <c r="P3119" i="6"/>
  <c r="K3119" i="6"/>
  <c r="W3118" i="6"/>
  <c r="P3118" i="6"/>
  <c r="K3118" i="6"/>
  <c r="W3117" i="6"/>
  <c r="P3117" i="6"/>
  <c r="K3117" i="6"/>
  <c r="W3116" i="6"/>
  <c r="P3116" i="6"/>
  <c r="K3116" i="6"/>
  <c r="W3115" i="6"/>
  <c r="P3115" i="6"/>
  <c r="K3115" i="6"/>
  <c r="W3114" i="6"/>
  <c r="P3114" i="6"/>
  <c r="K3114" i="6"/>
  <c r="W3113" i="6"/>
  <c r="P3113" i="6"/>
  <c r="K3113" i="6"/>
  <c r="W3112" i="6"/>
  <c r="P3112" i="6"/>
  <c r="K3112" i="6"/>
  <c r="W3111" i="6"/>
  <c r="P3111" i="6"/>
  <c r="K3111" i="6"/>
  <c r="W3110" i="6"/>
  <c r="P3110" i="6"/>
  <c r="K3110" i="6"/>
  <c r="W3109" i="6"/>
  <c r="P3109" i="6"/>
  <c r="K3109" i="6"/>
  <c r="W3108" i="6"/>
  <c r="P3108" i="6"/>
  <c r="K3108" i="6"/>
  <c r="W3107" i="6"/>
  <c r="P3107" i="6"/>
  <c r="K3107" i="6"/>
  <c r="W3106" i="6"/>
  <c r="P3106" i="6"/>
  <c r="K3106" i="6"/>
  <c r="W3105" i="6"/>
  <c r="P3105" i="6"/>
  <c r="K3105" i="6"/>
  <c r="W3104" i="6"/>
  <c r="P3104" i="6"/>
  <c r="K3104" i="6"/>
  <c r="W3103" i="6"/>
  <c r="P3103" i="6"/>
  <c r="K3103" i="6"/>
  <c r="W3102" i="6"/>
  <c r="P3102" i="6"/>
  <c r="K3102" i="6"/>
  <c r="W3101" i="6"/>
  <c r="P3101" i="6"/>
  <c r="K3101" i="6"/>
  <c r="W3100" i="6"/>
  <c r="P3100" i="6"/>
  <c r="K3100" i="6"/>
  <c r="W3099" i="6"/>
  <c r="P3099" i="6"/>
  <c r="K3099" i="6"/>
  <c r="W3098" i="6"/>
  <c r="P3098" i="6"/>
  <c r="K3098" i="6"/>
  <c r="W3097" i="6"/>
  <c r="P3097" i="6"/>
  <c r="K3097" i="6"/>
  <c r="W3096" i="6"/>
  <c r="P3096" i="6"/>
  <c r="K3096" i="6"/>
  <c r="W3095" i="6"/>
  <c r="P3095" i="6"/>
  <c r="K3095" i="6"/>
  <c r="W3094" i="6"/>
  <c r="P3094" i="6"/>
  <c r="K3094" i="6"/>
  <c r="W3093" i="6"/>
  <c r="P3093" i="6"/>
  <c r="K3093" i="6"/>
  <c r="W3092" i="6"/>
  <c r="P3092" i="6"/>
  <c r="K3092" i="6"/>
  <c r="W3091" i="6"/>
  <c r="P3091" i="6"/>
  <c r="K3091" i="6"/>
  <c r="W3090" i="6"/>
  <c r="P3090" i="6"/>
  <c r="K3090" i="6"/>
  <c r="W3089" i="6"/>
  <c r="P3089" i="6"/>
  <c r="K3089" i="6"/>
  <c r="W3088" i="6"/>
  <c r="P3088" i="6"/>
  <c r="K3088" i="6"/>
  <c r="W3087" i="6"/>
  <c r="P3087" i="6"/>
  <c r="K3087" i="6"/>
  <c r="W3086" i="6"/>
  <c r="P3086" i="6"/>
  <c r="K3086" i="6"/>
  <c r="W3085" i="6"/>
  <c r="P3085" i="6"/>
  <c r="K3085" i="6"/>
  <c r="W3084" i="6"/>
  <c r="P3084" i="6"/>
  <c r="K3084" i="6"/>
  <c r="W3083" i="6"/>
  <c r="P3083" i="6"/>
  <c r="K3083" i="6"/>
  <c r="W3082" i="6"/>
  <c r="P3082" i="6"/>
  <c r="K3082" i="6"/>
  <c r="W3081" i="6"/>
  <c r="P3081" i="6"/>
  <c r="K3081" i="6"/>
  <c r="W3080" i="6"/>
  <c r="P3080" i="6"/>
  <c r="K3080" i="6"/>
  <c r="W3079" i="6"/>
  <c r="P3079" i="6"/>
  <c r="K3079" i="6"/>
  <c r="W3078" i="6"/>
  <c r="P3078" i="6"/>
  <c r="K3078" i="6"/>
  <c r="W3077" i="6"/>
  <c r="P3077" i="6"/>
  <c r="K3077" i="6"/>
  <c r="W3076" i="6"/>
  <c r="P3076" i="6"/>
  <c r="K3076" i="6"/>
  <c r="W3075" i="6"/>
  <c r="P3075" i="6"/>
  <c r="K3075" i="6"/>
  <c r="W3074" i="6"/>
  <c r="P3074" i="6"/>
  <c r="K3074" i="6"/>
  <c r="W3073" i="6"/>
  <c r="P3073" i="6"/>
  <c r="K3073" i="6"/>
  <c r="W3072" i="6"/>
  <c r="P3072" i="6"/>
  <c r="K3072" i="6"/>
  <c r="W3071" i="6"/>
  <c r="P3071" i="6"/>
  <c r="K3071" i="6"/>
  <c r="W3070" i="6"/>
  <c r="P3070" i="6"/>
  <c r="K3070" i="6"/>
  <c r="W3069" i="6"/>
  <c r="P3069" i="6"/>
  <c r="K3069" i="6"/>
  <c r="W3068" i="6"/>
  <c r="P3068" i="6"/>
  <c r="K3068" i="6"/>
  <c r="W3067" i="6"/>
  <c r="P3067" i="6"/>
  <c r="K3067" i="6"/>
  <c r="W3066" i="6"/>
  <c r="P3066" i="6"/>
  <c r="K3066" i="6"/>
  <c r="W3065" i="6"/>
  <c r="P3065" i="6"/>
  <c r="K3065" i="6"/>
  <c r="W3064" i="6"/>
  <c r="P3064" i="6"/>
  <c r="K3064" i="6"/>
  <c r="W3063" i="6"/>
  <c r="P3063" i="6"/>
  <c r="K3063" i="6"/>
  <c r="W3062" i="6"/>
  <c r="P3062" i="6"/>
  <c r="K3062" i="6"/>
  <c r="W3061" i="6"/>
  <c r="P3061" i="6"/>
  <c r="K3061" i="6"/>
  <c r="W3060" i="6"/>
  <c r="P3060" i="6"/>
  <c r="K3060" i="6"/>
  <c r="W3059" i="6"/>
  <c r="P3059" i="6"/>
  <c r="K3059" i="6"/>
  <c r="W3058" i="6"/>
  <c r="P3058" i="6"/>
  <c r="K3058" i="6"/>
  <c r="W3057" i="6"/>
  <c r="P3057" i="6"/>
  <c r="K3057" i="6"/>
  <c r="W3056" i="6"/>
  <c r="P3056" i="6"/>
  <c r="K3056" i="6"/>
  <c r="W3055" i="6"/>
  <c r="P3055" i="6"/>
  <c r="K3055" i="6"/>
  <c r="W3054" i="6"/>
  <c r="P3054" i="6"/>
  <c r="K3054" i="6"/>
  <c r="W3053" i="6"/>
  <c r="P3053" i="6"/>
  <c r="K3053" i="6"/>
  <c r="W3052" i="6"/>
  <c r="P3052" i="6"/>
  <c r="K3052" i="6"/>
  <c r="W3051" i="6"/>
  <c r="P3051" i="6"/>
  <c r="K3051" i="6"/>
  <c r="W3050" i="6"/>
  <c r="P3050" i="6"/>
  <c r="K3050" i="6"/>
  <c r="W3049" i="6"/>
  <c r="P3049" i="6"/>
  <c r="K3049" i="6"/>
  <c r="W3048" i="6"/>
  <c r="P3048" i="6"/>
  <c r="K3048" i="6"/>
  <c r="W3047" i="6"/>
  <c r="P3047" i="6"/>
  <c r="K3047" i="6"/>
  <c r="W3046" i="6"/>
  <c r="P3046" i="6"/>
  <c r="K3046" i="6"/>
  <c r="W3045" i="6"/>
  <c r="P3045" i="6"/>
  <c r="K3045" i="6"/>
  <c r="W3044" i="6"/>
  <c r="P3044" i="6"/>
  <c r="K3044" i="6"/>
  <c r="W3043" i="6"/>
  <c r="P3043" i="6"/>
  <c r="K3043" i="6"/>
  <c r="W3042" i="6"/>
  <c r="P3042" i="6"/>
  <c r="K3042" i="6"/>
  <c r="W3041" i="6"/>
  <c r="P3041" i="6"/>
  <c r="K3041" i="6"/>
  <c r="W3040" i="6"/>
  <c r="P3040" i="6"/>
  <c r="K3040" i="6"/>
  <c r="W3039" i="6"/>
  <c r="P3039" i="6"/>
  <c r="K3039" i="6"/>
  <c r="W3038" i="6"/>
  <c r="P3038" i="6"/>
  <c r="K3038" i="6"/>
  <c r="W3037" i="6"/>
  <c r="P3037" i="6"/>
  <c r="K3037" i="6"/>
  <c r="W3036" i="6"/>
  <c r="P3036" i="6"/>
  <c r="K3036" i="6"/>
  <c r="W3035" i="6"/>
  <c r="P3035" i="6"/>
  <c r="K3035" i="6"/>
  <c r="W3034" i="6"/>
  <c r="P3034" i="6"/>
  <c r="K3034" i="6"/>
  <c r="W3033" i="6"/>
  <c r="P3033" i="6"/>
  <c r="K3033" i="6"/>
  <c r="W3032" i="6"/>
  <c r="P3032" i="6"/>
  <c r="K3032" i="6"/>
  <c r="W3031" i="6"/>
  <c r="P3031" i="6"/>
  <c r="K3031" i="6"/>
  <c r="W3030" i="6"/>
  <c r="P3030" i="6"/>
  <c r="K3030" i="6"/>
  <c r="W3029" i="6"/>
  <c r="P3029" i="6"/>
  <c r="K3029" i="6"/>
  <c r="W3028" i="6"/>
  <c r="P3028" i="6"/>
  <c r="K3028" i="6"/>
  <c r="W3027" i="6"/>
  <c r="P3027" i="6"/>
  <c r="K3027" i="6"/>
  <c r="W3026" i="6"/>
  <c r="P3026" i="6"/>
  <c r="K3026" i="6"/>
  <c r="W3025" i="6"/>
  <c r="P3025" i="6"/>
  <c r="K3025" i="6"/>
  <c r="W3024" i="6"/>
  <c r="P3024" i="6"/>
  <c r="K3024" i="6"/>
  <c r="W3023" i="6"/>
  <c r="P3023" i="6"/>
  <c r="K3023" i="6"/>
  <c r="W3022" i="6"/>
  <c r="P3022" i="6"/>
  <c r="K3022" i="6"/>
  <c r="W3021" i="6"/>
  <c r="P3021" i="6"/>
  <c r="K3021" i="6"/>
  <c r="W3020" i="6"/>
  <c r="P3020" i="6"/>
  <c r="K3020" i="6"/>
  <c r="W3019" i="6"/>
  <c r="P3019" i="6"/>
  <c r="K3019" i="6"/>
  <c r="W3018" i="6"/>
  <c r="P3018" i="6"/>
  <c r="K3018" i="6"/>
  <c r="W3017" i="6"/>
  <c r="P3017" i="6"/>
  <c r="K3017" i="6"/>
  <c r="W3016" i="6"/>
  <c r="P3016" i="6"/>
  <c r="K3016" i="6"/>
  <c r="W3015" i="6"/>
  <c r="P3015" i="6"/>
  <c r="K3015" i="6"/>
  <c r="W3014" i="6"/>
  <c r="P3014" i="6"/>
  <c r="K3014" i="6"/>
  <c r="W3013" i="6"/>
  <c r="P3013" i="6"/>
  <c r="K3013" i="6"/>
  <c r="W3012" i="6"/>
  <c r="P3012" i="6"/>
  <c r="K3012" i="6"/>
  <c r="W3011" i="6"/>
  <c r="P3011" i="6"/>
  <c r="K3011" i="6"/>
  <c r="W3010" i="6"/>
  <c r="P3010" i="6"/>
  <c r="K3010" i="6"/>
  <c r="W3009" i="6"/>
  <c r="P3009" i="6"/>
  <c r="K3009" i="6"/>
  <c r="W3008" i="6"/>
  <c r="P3008" i="6"/>
  <c r="K3008" i="6"/>
  <c r="W3007" i="6"/>
  <c r="P3007" i="6"/>
  <c r="K3007" i="6"/>
  <c r="W3006" i="6"/>
  <c r="P3006" i="6"/>
  <c r="K3006" i="6"/>
  <c r="W3005" i="6"/>
  <c r="P3005" i="6"/>
  <c r="K3005" i="6"/>
  <c r="W3004" i="6"/>
  <c r="P3004" i="6"/>
  <c r="K3004" i="6"/>
  <c r="W3003" i="6"/>
  <c r="P3003" i="6"/>
  <c r="K3003" i="6"/>
  <c r="W3002" i="6"/>
  <c r="P3002" i="6"/>
  <c r="K3002" i="6"/>
  <c r="W3001" i="6"/>
  <c r="P3001" i="6"/>
  <c r="K3001" i="6"/>
  <c r="W3000" i="6"/>
  <c r="P3000" i="6"/>
  <c r="K3000" i="6"/>
  <c r="W2999" i="6"/>
  <c r="P2999" i="6"/>
  <c r="K2999" i="6"/>
  <c r="W2998" i="6"/>
  <c r="P2998" i="6"/>
  <c r="K2998" i="6"/>
  <c r="W2997" i="6"/>
  <c r="P2997" i="6"/>
  <c r="K2997" i="6"/>
  <c r="W2996" i="6"/>
  <c r="P2996" i="6"/>
  <c r="K2996" i="6"/>
  <c r="W2995" i="6"/>
  <c r="P2995" i="6"/>
  <c r="K2995" i="6"/>
  <c r="W2994" i="6"/>
  <c r="P2994" i="6"/>
  <c r="K2994" i="6"/>
  <c r="W2993" i="6"/>
  <c r="P2993" i="6"/>
  <c r="K2993" i="6"/>
  <c r="W2992" i="6"/>
  <c r="P2992" i="6"/>
  <c r="K2992" i="6"/>
  <c r="W2991" i="6"/>
  <c r="P2991" i="6"/>
  <c r="K2991" i="6"/>
  <c r="W2990" i="6"/>
  <c r="P2990" i="6"/>
  <c r="K2990" i="6"/>
  <c r="W2989" i="6"/>
  <c r="P2989" i="6"/>
  <c r="K2989" i="6"/>
  <c r="W2988" i="6"/>
  <c r="P2988" i="6"/>
  <c r="K2988" i="6"/>
  <c r="W2987" i="6"/>
  <c r="P2987" i="6"/>
  <c r="K2987" i="6"/>
  <c r="W2986" i="6"/>
  <c r="P2986" i="6"/>
  <c r="K2986" i="6"/>
  <c r="W2985" i="6"/>
  <c r="P2985" i="6"/>
  <c r="K2985" i="6"/>
  <c r="W2984" i="6"/>
  <c r="P2984" i="6"/>
  <c r="K2984" i="6"/>
  <c r="W2983" i="6"/>
  <c r="P2983" i="6"/>
  <c r="K2983" i="6"/>
  <c r="W2982" i="6"/>
  <c r="P2982" i="6"/>
  <c r="K2982" i="6"/>
  <c r="W2981" i="6"/>
  <c r="P2981" i="6"/>
  <c r="K2981" i="6"/>
  <c r="W2980" i="6"/>
  <c r="P2980" i="6"/>
  <c r="K2980" i="6"/>
  <c r="W2979" i="6"/>
  <c r="P2979" i="6"/>
  <c r="K2979" i="6"/>
  <c r="W2978" i="6"/>
  <c r="P2978" i="6"/>
  <c r="K2978" i="6"/>
  <c r="W2977" i="6"/>
  <c r="P2977" i="6"/>
  <c r="K2977" i="6"/>
  <c r="W2976" i="6"/>
  <c r="P2976" i="6"/>
  <c r="K2976" i="6"/>
  <c r="W2975" i="6"/>
  <c r="P2975" i="6"/>
  <c r="K2975" i="6"/>
  <c r="W2974" i="6"/>
  <c r="P2974" i="6"/>
  <c r="K2974" i="6"/>
  <c r="W2973" i="6"/>
  <c r="P2973" i="6"/>
  <c r="K2973" i="6"/>
  <c r="W2972" i="6"/>
  <c r="P2972" i="6"/>
  <c r="K2972" i="6"/>
  <c r="W2971" i="6"/>
  <c r="P2971" i="6"/>
  <c r="K2971" i="6"/>
  <c r="W2970" i="6"/>
  <c r="P2970" i="6"/>
  <c r="K2970" i="6"/>
  <c r="W2969" i="6"/>
  <c r="P2969" i="6"/>
  <c r="K2969" i="6"/>
  <c r="W2968" i="6"/>
  <c r="P2968" i="6"/>
  <c r="K2968" i="6"/>
  <c r="W2967" i="6"/>
  <c r="P2967" i="6"/>
  <c r="K2967" i="6"/>
  <c r="W2966" i="6"/>
  <c r="P2966" i="6"/>
  <c r="K2966" i="6"/>
  <c r="W2965" i="6"/>
  <c r="P2965" i="6"/>
  <c r="K2965" i="6"/>
  <c r="W2964" i="6"/>
  <c r="P2964" i="6"/>
  <c r="K2964" i="6"/>
  <c r="W2963" i="6"/>
  <c r="P2963" i="6"/>
  <c r="K2963" i="6"/>
  <c r="W2962" i="6"/>
  <c r="P2962" i="6"/>
  <c r="K2962" i="6"/>
  <c r="W2961" i="6"/>
  <c r="P2961" i="6"/>
  <c r="K2961" i="6"/>
  <c r="W2960" i="6"/>
  <c r="P2960" i="6"/>
  <c r="K2960" i="6"/>
  <c r="W2959" i="6"/>
  <c r="P2959" i="6"/>
  <c r="K2959" i="6"/>
  <c r="W2958" i="6"/>
  <c r="P2958" i="6"/>
  <c r="K2958" i="6"/>
  <c r="W2957" i="6"/>
  <c r="P2957" i="6"/>
  <c r="K2957" i="6"/>
  <c r="W2956" i="6"/>
  <c r="P2956" i="6"/>
  <c r="K2956" i="6"/>
  <c r="W2955" i="6"/>
  <c r="P2955" i="6"/>
  <c r="K2955" i="6"/>
  <c r="W2954" i="6"/>
  <c r="P2954" i="6"/>
  <c r="K2954" i="6"/>
  <c r="W2953" i="6"/>
  <c r="P2953" i="6"/>
  <c r="K2953" i="6"/>
  <c r="W2952" i="6"/>
  <c r="P2952" i="6"/>
  <c r="K2952" i="6"/>
  <c r="W2951" i="6"/>
  <c r="P2951" i="6"/>
  <c r="K2951" i="6"/>
  <c r="W2950" i="6"/>
  <c r="P2950" i="6"/>
  <c r="K2950" i="6"/>
  <c r="W2949" i="6"/>
  <c r="P2949" i="6"/>
  <c r="K2949" i="6"/>
  <c r="W2948" i="6"/>
  <c r="P2948" i="6"/>
  <c r="K2948" i="6"/>
  <c r="W2947" i="6"/>
  <c r="P2947" i="6"/>
  <c r="K2947" i="6"/>
  <c r="W2946" i="6"/>
  <c r="P2946" i="6"/>
  <c r="K2946" i="6"/>
  <c r="W2945" i="6"/>
  <c r="P2945" i="6"/>
  <c r="K2945" i="6"/>
  <c r="W2944" i="6"/>
  <c r="P2944" i="6"/>
  <c r="K2944" i="6"/>
  <c r="W2943" i="6"/>
  <c r="P2943" i="6"/>
  <c r="K2943" i="6"/>
  <c r="W2942" i="6"/>
  <c r="P2942" i="6"/>
  <c r="K2942" i="6"/>
  <c r="W2941" i="6"/>
  <c r="P2941" i="6"/>
  <c r="K2941" i="6"/>
  <c r="W2940" i="6"/>
  <c r="P2940" i="6"/>
  <c r="K2940" i="6"/>
  <c r="W2939" i="6"/>
  <c r="P2939" i="6"/>
  <c r="K2939" i="6"/>
  <c r="W2938" i="6"/>
  <c r="P2938" i="6"/>
  <c r="K2938" i="6"/>
  <c r="W2937" i="6"/>
  <c r="P2937" i="6"/>
  <c r="K2937" i="6"/>
  <c r="W2936" i="6"/>
  <c r="P2936" i="6"/>
  <c r="K2936" i="6"/>
  <c r="W2935" i="6"/>
  <c r="P2935" i="6"/>
  <c r="K2935" i="6"/>
  <c r="W2934" i="6"/>
  <c r="P2934" i="6"/>
  <c r="K2934" i="6"/>
  <c r="W2933" i="6"/>
  <c r="P2933" i="6"/>
  <c r="K2933" i="6"/>
  <c r="W2932" i="6"/>
  <c r="P2932" i="6"/>
  <c r="K2932" i="6"/>
  <c r="W2931" i="6"/>
  <c r="P2931" i="6"/>
  <c r="K2931" i="6"/>
  <c r="W2930" i="6"/>
  <c r="P2930" i="6"/>
  <c r="K2930" i="6"/>
  <c r="W2929" i="6"/>
  <c r="P2929" i="6"/>
  <c r="K2929" i="6"/>
  <c r="W2928" i="6"/>
  <c r="P2928" i="6"/>
  <c r="K2928" i="6"/>
  <c r="W2927" i="6"/>
  <c r="P2927" i="6"/>
  <c r="K2927" i="6"/>
  <c r="W2926" i="6"/>
  <c r="P2926" i="6"/>
  <c r="K2926" i="6"/>
  <c r="W2925" i="6"/>
  <c r="P2925" i="6"/>
  <c r="K2925" i="6"/>
  <c r="W2924" i="6"/>
  <c r="P2924" i="6"/>
  <c r="K2924" i="6"/>
  <c r="W2923" i="6"/>
  <c r="P2923" i="6"/>
  <c r="K2923" i="6"/>
  <c r="W2922" i="6"/>
  <c r="P2922" i="6"/>
  <c r="K2922" i="6"/>
  <c r="W2921" i="6"/>
  <c r="P2921" i="6"/>
  <c r="K2921" i="6"/>
  <c r="W2920" i="6"/>
  <c r="P2920" i="6"/>
  <c r="K2920" i="6"/>
  <c r="W2919" i="6"/>
  <c r="P2919" i="6"/>
  <c r="K2919" i="6"/>
  <c r="W2918" i="6"/>
  <c r="P2918" i="6"/>
  <c r="K2918" i="6"/>
  <c r="W2917" i="6"/>
  <c r="P2917" i="6"/>
  <c r="K2917" i="6"/>
  <c r="W2916" i="6"/>
  <c r="P2916" i="6"/>
  <c r="K2916" i="6"/>
  <c r="W2915" i="6"/>
  <c r="P2915" i="6"/>
  <c r="K2915" i="6"/>
  <c r="W2914" i="6"/>
  <c r="P2914" i="6"/>
  <c r="K2914" i="6"/>
  <c r="W2913" i="6"/>
  <c r="P2913" i="6"/>
  <c r="K2913" i="6"/>
  <c r="W2912" i="6"/>
  <c r="P2912" i="6"/>
  <c r="K2912" i="6"/>
  <c r="W2911" i="6"/>
  <c r="P2911" i="6"/>
  <c r="K2911" i="6"/>
  <c r="W2910" i="6"/>
  <c r="P2910" i="6"/>
  <c r="K2910" i="6"/>
  <c r="W2909" i="6"/>
  <c r="P2909" i="6"/>
  <c r="K2909" i="6"/>
  <c r="W2908" i="6"/>
  <c r="P2908" i="6"/>
  <c r="K2908" i="6"/>
  <c r="W2907" i="6"/>
  <c r="P2907" i="6"/>
  <c r="K2907" i="6"/>
  <c r="W2906" i="6"/>
  <c r="P2906" i="6"/>
  <c r="K2906" i="6"/>
  <c r="W2905" i="6"/>
  <c r="P2905" i="6"/>
  <c r="K2905" i="6"/>
  <c r="W2904" i="6"/>
  <c r="P2904" i="6"/>
  <c r="K2904" i="6"/>
  <c r="W2903" i="6"/>
  <c r="P2903" i="6"/>
  <c r="K2903" i="6"/>
  <c r="W2902" i="6"/>
  <c r="P2902" i="6"/>
  <c r="K2902" i="6"/>
  <c r="W2901" i="6"/>
  <c r="P2901" i="6"/>
  <c r="K2901" i="6"/>
  <c r="W2900" i="6"/>
  <c r="P2900" i="6"/>
  <c r="K2900" i="6"/>
  <c r="W2899" i="6"/>
  <c r="P2899" i="6"/>
  <c r="K2899" i="6"/>
  <c r="W2898" i="6"/>
  <c r="P2898" i="6"/>
  <c r="K2898" i="6"/>
  <c r="W2897" i="6"/>
  <c r="P2897" i="6"/>
  <c r="K2897" i="6"/>
  <c r="W2896" i="6"/>
  <c r="P2896" i="6"/>
  <c r="K2896" i="6"/>
  <c r="W2895" i="6"/>
  <c r="P2895" i="6"/>
  <c r="K2895" i="6"/>
  <c r="W2894" i="6"/>
  <c r="P2894" i="6"/>
  <c r="K2894" i="6"/>
  <c r="W2893" i="6"/>
  <c r="P2893" i="6"/>
  <c r="K2893" i="6"/>
  <c r="W2892" i="6"/>
  <c r="P2892" i="6"/>
  <c r="K2892" i="6"/>
  <c r="W2891" i="6"/>
  <c r="P2891" i="6"/>
  <c r="K2891" i="6"/>
  <c r="W2890" i="6"/>
  <c r="P2890" i="6"/>
  <c r="K2890" i="6"/>
  <c r="W2889" i="6"/>
  <c r="P2889" i="6"/>
  <c r="K2889" i="6"/>
  <c r="W2888" i="6"/>
  <c r="P2888" i="6"/>
  <c r="K2888" i="6"/>
  <c r="W2887" i="6"/>
  <c r="P2887" i="6"/>
  <c r="K2887" i="6"/>
  <c r="W2886" i="6"/>
  <c r="P2886" i="6"/>
  <c r="K2886" i="6"/>
  <c r="W2885" i="6"/>
  <c r="P2885" i="6"/>
  <c r="K2885" i="6"/>
  <c r="W2884" i="6"/>
  <c r="P2884" i="6"/>
  <c r="K2884" i="6"/>
  <c r="W2883" i="6"/>
  <c r="P2883" i="6"/>
  <c r="K2883" i="6"/>
  <c r="W2882" i="6"/>
  <c r="P2882" i="6"/>
  <c r="K2882" i="6"/>
  <c r="W2881" i="6"/>
  <c r="P2881" i="6"/>
  <c r="K2881" i="6"/>
  <c r="W2880" i="6"/>
  <c r="P2880" i="6"/>
  <c r="K2880" i="6"/>
  <c r="W2879" i="6"/>
  <c r="P2879" i="6"/>
  <c r="K2879" i="6"/>
  <c r="W2878" i="6"/>
  <c r="P2878" i="6"/>
  <c r="K2878" i="6"/>
  <c r="W2877" i="6"/>
  <c r="P2877" i="6"/>
  <c r="K2877" i="6"/>
  <c r="W2876" i="6"/>
  <c r="P2876" i="6"/>
  <c r="K2876" i="6"/>
  <c r="W2875" i="6"/>
  <c r="P2875" i="6"/>
  <c r="K2875" i="6"/>
  <c r="W2874" i="6"/>
  <c r="P2874" i="6"/>
  <c r="K2874" i="6"/>
  <c r="W2873" i="6"/>
  <c r="P2873" i="6"/>
  <c r="K2873" i="6"/>
  <c r="W2872" i="6"/>
  <c r="P2872" i="6"/>
  <c r="K2872" i="6"/>
  <c r="W2871" i="6"/>
  <c r="P2871" i="6"/>
  <c r="K2871" i="6"/>
  <c r="W2870" i="6"/>
  <c r="P2870" i="6"/>
  <c r="K2870" i="6"/>
  <c r="W2869" i="6"/>
  <c r="P2869" i="6"/>
  <c r="K2869" i="6"/>
  <c r="W2868" i="6"/>
  <c r="P2868" i="6"/>
  <c r="K2868" i="6"/>
  <c r="W2867" i="6"/>
  <c r="P2867" i="6"/>
  <c r="K2867" i="6"/>
  <c r="W2866" i="6"/>
  <c r="P2866" i="6"/>
  <c r="K2866" i="6"/>
  <c r="W2865" i="6"/>
  <c r="P2865" i="6"/>
  <c r="K2865" i="6"/>
  <c r="W2864" i="6"/>
  <c r="P2864" i="6"/>
  <c r="K2864" i="6"/>
  <c r="W2863" i="6"/>
  <c r="P2863" i="6"/>
  <c r="K2863" i="6"/>
  <c r="W2862" i="6"/>
  <c r="P2862" i="6"/>
  <c r="K2862" i="6"/>
  <c r="W2861" i="6"/>
  <c r="P2861" i="6"/>
  <c r="K2861" i="6"/>
  <c r="W2860" i="6"/>
  <c r="P2860" i="6"/>
  <c r="K2860" i="6"/>
  <c r="W2859" i="6"/>
  <c r="P2859" i="6"/>
  <c r="K2859" i="6"/>
  <c r="W2858" i="6"/>
  <c r="P2858" i="6"/>
  <c r="K2858" i="6"/>
  <c r="W2857" i="6"/>
  <c r="P2857" i="6"/>
  <c r="K2857" i="6"/>
  <c r="W2856" i="6"/>
  <c r="P2856" i="6"/>
  <c r="K2856" i="6"/>
  <c r="W2855" i="6"/>
  <c r="P2855" i="6"/>
  <c r="K2855" i="6"/>
  <c r="W2854" i="6"/>
  <c r="P2854" i="6"/>
  <c r="K2854" i="6"/>
  <c r="W2853" i="6"/>
  <c r="P2853" i="6"/>
  <c r="K2853" i="6"/>
  <c r="W2852" i="6"/>
  <c r="P2852" i="6"/>
  <c r="K2852" i="6"/>
  <c r="W2851" i="6"/>
  <c r="P2851" i="6"/>
  <c r="K2851" i="6"/>
  <c r="W2850" i="6"/>
  <c r="P2850" i="6"/>
  <c r="K2850" i="6"/>
  <c r="W2849" i="6"/>
  <c r="P2849" i="6"/>
  <c r="K2849" i="6"/>
  <c r="W2848" i="6"/>
  <c r="P2848" i="6"/>
  <c r="K2848" i="6"/>
  <c r="W2847" i="6"/>
  <c r="P2847" i="6"/>
  <c r="K2847" i="6"/>
  <c r="W2846" i="6"/>
  <c r="P2846" i="6"/>
  <c r="K2846" i="6"/>
  <c r="W2845" i="6"/>
  <c r="P2845" i="6"/>
  <c r="K2845" i="6"/>
  <c r="W2844" i="6"/>
  <c r="P2844" i="6"/>
  <c r="K2844" i="6"/>
  <c r="W2843" i="6"/>
  <c r="P2843" i="6"/>
  <c r="K2843" i="6"/>
  <c r="W2842" i="6"/>
  <c r="P2842" i="6"/>
  <c r="K2842" i="6"/>
  <c r="W2841" i="6"/>
  <c r="P2841" i="6"/>
  <c r="K2841" i="6"/>
  <c r="W2840" i="6"/>
  <c r="P2840" i="6"/>
  <c r="K2840" i="6"/>
  <c r="W2839" i="6"/>
  <c r="P2839" i="6"/>
  <c r="K2839" i="6"/>
  <c r="W2838" i="6"/>
  <c r="P2838" i="6"/>
  <c r="K2838" i="6"/>
  <c r="W2837" i="6"/>
  <c r="P2837" i="6"/>
  <c r="K2837" i="6"/>
  <c r="W2836" i="6"/>
  <c r="P2836" i="6"/>
  <c r="K2836" i="6"/>
  <c r="W2835" i="6"/>
  <c r="P2835" i="6"/>
  <c r="K2835" i="6"/>
  <c r="W2834" i="6"/>
  <c r="P2834" i="6"/>
  <c r="K2834" i="6"/>
  <c r="W2833" i="6"/>
  <c r="P2833" i="6"/>
  <c r="K2833" i="6"/>
  <c r="W2832" i="6"/>
  <c r="P2832" i="6"/>
  <c r="K2832" i="6"/>
  <c r="W2831" i="6"/>
  <c r="P2831" i="6"/>
  <c r="K2831" i="6"/>
  <c r="W2830" i="6"/>
  <c r="P2830" i="6"/>
  <c r="K2830" i="6"/>
  <c r="W2829" i="6"/>
  <c r="P2829" i="6"/>
  <c r="K2829" i="6"/>
  <c r="W2828" i="6"/>
  <c r="P2828" i="6"/>
  <c r="K2828" i="6"/>
  <c r="W2827" i="6"/>
  <c r="P2827" i="6"/>
  <c r="K2827" i="6"/>
  <c r="W2826" i="6"/>
  <c r="P2826" i="6"/>
  <c r="K2826" i="6"/>
  <c r="W2825" i="6"/>
  <c r="P2825" i="6"/>
  <c r="K2825" i="6"/>
  <c r="W2824" i="6"/>
  <c r="P2824" i="6"/>
  <c r="K2824" i="6"/>
  <c r="W2823" i="6"/>
  <c r="P2823" i="6"/>
  <c r="K2823" i="6"/>
  <c r="W2822" i="6"/>
  <c r="P2822" i="6"/>
  <c r="K2822" i="6"/>
  <c r="W2821" i="6"/>
  <c r="P2821" i="6"/>
  <c r="K2821" i="6"/>
  <c r="W2820" i="6"/>
  <c r="P2820" i="6"/>
  <c r="K2820" i="6"/>
  <c r="W2819" i="6"/>
  <c r="P2819" i="6"/>
  <c r="K2819" i="6"/>
  <c r="W2818" i="6"/>
  <c r="P2818" i="6"/>
  <c r="K2818" i="6"/>
  <c r="W2817" i="6"/>
  <c r="P2817" i="6"/>
  <c r="K2817" i="6"/>
  <c r="W2816" i="6"/>
  <c r="P2816" i="6"/>
  <c r="K2816" i="6"/>
  <c r="W2815" i="6"/>
  <c r="P2815" i="6"/>
  <c r="K2815" i="6"/>
  <c r="W2814" i="6"/>
  <c r="P2814" i="6"/>
  <c r="K2814" i="6"/>
  <c r="W2813" i="6"/>
  <c r="P2813" i="6"/>
  <c r="K2813" i="6"/>
  <c r="W2812" i="6"/>
  <c r="P2812" i="6"/>
  <c r="K2812" i="6"/>
  <c r="W2811" i="6"/>
  <c r="P2811" i="6"/>
  <c r="K2811" i="6"/>
  <c r="W2810" i="6"/>
  <c r="P2810" i="6"/>
  <c r="K2810" i="6"/>
  <c r="W2809" i="6"/>
  <c r="P2809" i="6"/>
  <c r="K2809" i="6"/>
  <c r="W2808" i="6"/>
  <c r="P2808" i="6"/>
  <c r="K2808" i="6"/>
  <c r="W2807" i="6"/>
  <c r="P2807" i="6"/>
  <c r="K2807" i="6"/>
  <c r="W2806" i="6"/>
  <c r="P2806" i="6"/>
  <c r="K2806" i="6"/>
  <c r="W2805" i="6"/>
  <c r="P2805" i="6"/>
  <c r="K2805" i="6"/>
  <c r="W2804" i="6"/>
  <c r="P2804" i="6"/>
  <c r="K2804" i="6"/>
  <c r="W2803" i="6"/>
  <c r="P2803" i="6"/>
  <c r="K2803" i="6"/>
  <c r="W2802" i="6"/>
  <c r="P2802" i="6"/>
  <c r="K2802" i="6"/>
  <c r="W2801" i="6"/>
  <c r="P2801" i="6"/>
  <c r="K2801" i="6"/>
  <c r="W2800" i="6"/>
  <c r="P2800" i="6"/>
  <c r="K2800" i="6"/>
  <c r="W2799" i="6"/>
  <c r="P2799" i="6"/>
  <c r="K2799" i="6"/>
  <c r="W2798" i="6"/>
  <c r="P2798" i="6"/>
  <c r="K2798" i="6"/>
  <c r="W2797" i="6"/>
  <c r="P2797" i="6"/>
  <c r="K2797" i="6"/>
  <c r="W2796" i="6"/>
  <c r="P2796" i="6"/>
  <c r="K2796" i="6"/>
  <c r="W2795" i="6"/>
  <c r="P2795" i="6"/>
  <c r="K2795" i="6"/>
  <c r="W2794" i="6"/>
  <c r="P2794" i="6"/>
  <c r="K2794" i="6"/>
  <c r="W2793" i="6"/>
  <c r="P2793" i="6"/>
  <c r="K2793" i="6"/>
  <c r="W2792" i="6"/>
  <c r="P2792" i="6"/>
  <c r="K2792" i="6"/>
  <c r="W2791" i="6"/>
  <c r="P2791" i="6"/>
  <c r="K2791" i="6"/>
  <c r="W2790" i="6"/>
  <c r="P2790" i="6"/>
  <c r="K2790" i="6"/>
  <c r="W2789" i="6"/>
  <c r="P2789" i="6"/>
  <c r="K2789" i="6"/>
  <c r="W2788" i="6"/>
  <c r="P2788" i="6"/>
  <c r="K2788" i="6"/>
  <c r="W2787" i="6"/>
  <c r="P2787" i="6"/>
  <c r="K2787" i="6"/>
  <c r="W2786" i="6"/>
  <c r="P2786" i="6"/>
  <c r="K2786" i="6"/>
  <c r="W2785" i="6"/>
  <c r="P2785" i="6"/>
  <c r="K2785" i="6"/>
  <c r="W2784" i="6"/>
  <c r="P2784" i="6"/>
  <c r="K2784" i="6"/>
  <c r="W2783" i="6"/>
  <c r="P2783" i="6"/>
  <c r="K2783" i="6"/>
  <c r="W2782" i="6"/>
  <c r="P2782" i="6"/>
  <c r="K2782" i="6"/>
  <c r="W2781" i="6"/>
  <c r="P2781" i="6"/>
  <c r="K2781" i="6"/>
  <c r="W2780" i="6"/>
  <c r="P2780" i="6"/>
  <c r="K2780" i="6"/>
  <c r="W2779" i="6"/>
  <c r="P2779" i="6"/>
  <c r="K2779" i="6"/>
  <c r="W2778" i="6"/>
  <c r="P2778" i="6"/>
  <c r="K2778" i="6"/>
  <c r="W2777" i="6"/>
  <c r="P2777" i="6"/>
  <c r="K2777" i="6"/>
  <c r="W2776" i="6"/>
  <c r="P2776" i="6"/>
  <c r="K2776" i="6"/>
  <c r="W2775" i="6"/>
  <c r="P2775" i="6"/>
  <c r="K2775" i="6"/>
  <c r="W2774" i="6"/>
  <c r="P2774" i="6"/>
  <c r="K2774" i="6"/>
  <c r="W2773" i="6"/>
  <c r="P2773" i="6"/>
  <c r="K2773" i="6"/>
  <c r="W2772" i="6"/>
  <c r="P2772" i="6"/>
  <c r="K2772" i="6"/>
  <c r="W2771" i="6"/>
  <c r="P2771" i="6"/>
  <c r="K2771" i="6"/>
  <c r="W2770" i="6"/>
  <c r="P2770" i="6"/>
  <c r="K2770" i="6"/>
  <c r="W2769" i="6"/>
  <c r="P2769" i="6"/>
  <c r="K2769" i="6"/>
  <c r="W2768" i="6"/>
  <c r="P2768" i="6"/>
  <c r="K2768" i="6"/>
  <c r="W2767" i="6"/>
  <c r="P2767" i="6"/>
  <c r="K2767" i="6"/>
  <c r="W2766" i="6"/>
  <c r="P2766" i="6"/>
  <c r="K2766" i="6"/>
  <c r="W2765" i="6"/>
  <c r="P2765" i="6"/>
  <c r="K2765" i="6"/>
  <c r="W2764" i="6"/>
  <c r="P2764" i="6"/>
  <c r="K2764" i="6"/>
  <c r="W2763" i="6"/>
  <c r="P2763" i="6"/>
  <c r="K2763" i="6"/>
  <c r="W2762" i="6"/>
  <c r="P2762" i="6"/>
  <c r="K2762" i="6"/>
  <c r="W2761" i="6"/>
  <c r="P2761" i="6"/>
  <c r="K2761" i="6"/>
  <c r="W2760" i="6"/>
  <c r="P2760" i="6"/>
  <c r="K2760" i="6"/>
  <c r="W2759" i="6"/>
  <c r="P2759" i="6"/>
  <c r="K2759" i="6"/>
  <c r="W2758" i="6"/>
  <c r="P2758" i="6"/>
  <c r="K2758" i="6"/>
  <c r="W2757" i="6"/>
  <c r="P2757" i="6"/>
  <c r="K2757" i="6"/>
  <c r="W2756" i="6"/>
  <c r="P2756" i="6"/>
  <c r="K2756" i="6"/>
  <c r="W2755" i="6"/>
  <c r="P2755" i="6"/>
  <c r="K2755" i="6"/>
  <c r="W2754" i="6"/>
  <c r="P2754" i="6"/>
  <c r="K2754" i="6"/>
  <c r="W2753" i="6"/>
  <c r="P2753" i="6"/>
  <c r="K2753" i="6"/>
  <c r="W2752" i="6"/>
  <c r="P2752" i="6"/>
  <c r="K2752" i="6"/>
  <c r="W2751" i="6"/>
  <c r="P2751" i="6"/>
  <c r="K2751" i="6"/>
  <c r="W2750" i="6"/>
  <c r="P2750" i="6"/>
  <c r="K2750" i="6"/>
  <c r="W2749" i="6"/>
  <c r="P2749" i="6"/>
  <c r="K2749" i="6"/>
  <c r="W2748" i="6"/>
  <c r="P2748" i="6"/>
  <c r="K2748" i="6"/>
  <c r="W2747" i="6"/>
  <c r="P2747" i="6"/>
  <c r="K2747" i="6"/>
  <c r="W2746" i="6"/>
  <c r="P2746" i="6"/>
  <c r="K2746" i="6"/>
  <c r="W2745" i="6"/>
  <c r="P2745" i="6"/>
  <c r="K2745" i="6"/>
  <c r="W2744" i="6"/>
  <c r="P2744" i="6"/>
  <c r="K2744" i="6"/>
  <c r="W2743" i="6"/>
  <c r="P2743" i="6"/>
  <c r="K2743" i="6"/>
  <c r="W2742" i="6"/>
  <c r="P2742" i="6"/>
  <c r="K2742" i="6"/>
  <c r="W2741" i="6"/>
  <c r="P2741" i="6"/>
  <c r="K2741" i="6"/>
  <c r="W2740" i="6"/>
  <c r="P2740" i="6"/>
  <c r="K2740" i="6"/>
  <c r="W2739" i="6"/>
  <c r="P2739" i="6"/>
  <c r="K2739" i="6"/>
  <c r="W2738" i="6"/>
  <c r="P2738" i="6"/>
  <c r="K2738" i="6"/>
  <c r="W2737" i="6"/>
  <c r="P2737" i="6"/>
  <c r="K2737" i="6"/>
  <c r="W2736" i="6"/>
  <c r="P2736" i="6"/>
  <c r="K2736" i="6"/>
  <c r="W2735" i="6"/>
  <c r="P2735" i="6"/>
  <c r="K2735" i="6"/>
  <c r="W2734" i="6"/>
  <c r="P2734" i="6"/>
  <c r="K2734" i="6"/>
  <c r="W2733" i="6"/>
  <c r="P2733" i="6"/>
  <c r="K2733" i="6"/>
  <c r="W2732" i="6"/>
  <c r="P2732" i="6"/>
  <c r="K2732" i="6"/>
  <c r="W2731" i="6"/>
  <c r="P2731" i="6"/>
  <c r="K2731" i="6"/>
  <c r="W2730" i="6"/>
  <c r="P2730" i="6"/>
  <c r="K2730" i="6"/>
  <c r="W2729" i="6"/>
  <c r="P2729" i="6"/>
  <c r="K2729" i="6"/>
  <c r="W2728" i="6"/>
  <c r="P2728" i="6"/>
  <c r="K2728" i="6"/>
  <c r="W2727" i="6"/>
  <c r="P2727" i="6"/>
  <c r="K2727" i="6"/>
  <c r="W2726" i="6"/>
  <c r="P2726" i="6"/>
  <c r="K2726" i="6"/>
  <c r="W2725" i="6"/>
  <c r="P2725" i="6"/>
  <c r="K2725" i="6"/>
  <c r="W2724" i="6"/>
  <c r="P2724" i="6"/>
  <c r="K2724" i="6"/>
  <c r="W2723" i="6"/>
  <c r="P2723" i="6"/>
  <c r="K2723" i="6"/>
  <c r="W2722" i="6"/>
  <c r="P2722" i="6"/>
  <c r="K2722" i="6"/>
  <c r="W2721" i="6"/>
  <c r="P2721" i="6"/>
  <c r="K2721" i="6"/>
  <c r="W2720" i="6"/>
  <c r="P2720" i="6"/>
  <c r="K2720" i="6"/>
  <c r="W2719" i="6"/>
  <c r="P2719" i="6"/>
  <c r="K2719" i="6"/>
  <c r="W2718" i="6"/>
  <c r="P2718" i="6"/>
  <c r="K2718" i="6"/>
  <c r="W2717" i="6"/>
  <c r="P2717" i="6"/>
  <c r="K2717" i="6"/>
  <c r="W2716" i="6"/>
  <c r="P2716" i="6"/>
  <c r="K2716" i="6"/>
  <c r="W2715" i="6"/>
  <c r="P2715" i="6"/>
  <c r="K2715" i="6"/>
  <c r="W2714" i="6"/>
  <c r="P2714" i="6"/>
  <c r="K2714" i="6"/>
  <c r="W2713" i="6"/>
  <c r="P2713" i="6"/>
  <c r="K2713" i="6"/>
  <c r="W2712" i="6"/>
  <c r="P2712" i="6"/>
  <c r="K2712" i="6"/>
  <c r="W2711" i="6"/>
  <c r="P2711" i="6"/>
  <c r="K2711" i="6"/>
  <c r="W2710" i="6"/>
  <c r="P2710" i="6"/>
  <c r="K2710" i="6"/>
  <c r="W2709" i="6"/>
  <c r="P2709" i="6"/>
  <c r="K2709" i="6"/>
  <c r="W2708" i="6"/>
  <c r="P2708" i="6"/>
  <c r="K2708" i="6"/>
  <c r="W2707" i="6"/>
  <c r="P2707" i="6"/>
  <c r="K2707" i="6"/>
  <c r="W2706" i="6"/>
  <c r="P2706" i="6"/>
  <c r="K2706" i="6"/>
  <c r="W2705" i="6"/>
  <c r="P2705" i="6"/>
  <c r="K2705" i="6"/>
  <c r="W2704" i="6"/>
  <c r="P2704" i="6"/>
  <c r="K2704" i="6"/>
  <c r="W2703" i="6"/>
  <c r="P2703" i="6"/>
  <c r="K2703" i="6"/>
  <c r="W2702" i="6"/>
  <c r="P2702" i="6"/>
  <c r="K2702" i="6"/>
  <c r="W2701" i="6"/>
  <c r="P2701" i="6"/>
  <c r="K2701" i="6"/>
  <c r="W2700" i="6"/>
  <c r="P2700" i="6"/>
  <c r="K2700" i="6"/>
  <c r="W2699" i="6"/>
  <c r="P2699" i="6"/>
  <c r="K2699" i="6"/>
  <c r="W2698" i="6"/>
  <c r="P2698" i="6"/>
  <c r="K2698" i="6"/>
  <c r="W2697" i="6"/>
  <c r="P2697" i="6"/>
  <c r="K2697" i="6"/>
  <c r="W2696" i="6"/>
  <c r="P2696" i="6"/>
  <c r="K2696" i="6"/>
  <c r="W2695" i="6"/>
  <c r="P2695" i="6"/>
  <c r="K2695" i="6"/>
  <c r="W2694" i="6"/>
  <c r="P2694" i="6"/>
  <c r="K2694" i="6"/>
  <c r="W2693" i="6"/>
  <c r="P2693" i="6"/>
  <c r="K2693" i="6"/>
  <c r="W2692" i="6"/>
  <c r="P2692" i="6"/>
  <c r="K2692" i="6"/>
  <c r="W2691" i="6"/>
  <c r="P2691" i="6"/>
  <c r="K2691" i="6"/>
  <c r="W2690" i="6"/>
  <c r="P2690" i="6"/>
  <c r="K2690" i="6"/>
  <c r="W2689" i="6"/>
  <c r="P2689" i="6"/>
  <c r="K2689" i="6"/>
  <c r="W2688" i="6"/>
  <c r="P2688" i="6"/>
  <c r="K2688" i="6"/>
  <c r="W2687" i="6"/>
  <c r="P2687" i="6"/>
  <c r="K2687" i="6"/>
  <c r="W2686" i="6"/>
  <c r="P2686" i="6"/>
  <c r="K2686" i="6"/>
  <c r="W2685" i="6"/>
  <c r="P2685" i="6"/>
  <c r="K2685" i="6"/>
  <c r="W2684" i="6"/>
  <c r="P2684" i="6"/>
  <c r="K2684" i="6"/>
  <c r="W2683" i="6"/>
  <c r="P2683" i="6"/>
  <c r="K2683" i="6"/>
  <c r="W2682" i="6"/>
  <c r="P2682" i="6"/>
  <c r="K2682" i="6"/>
  <c r="W2681" i="6"/>
  <c r="P2681" i="6"/>
  <c r="K2681" i="6"/>
  <c r="W2680" i="6"/>
  <c r="P2680" i="6"/>
  <c r="K2680" i="6"/>
  <c r="W2679" i="6"/>
  <c r="P2679" i="6"/>
  <c r="K2679" i="6"/>
  <c r="W2678" i="6"/>
  <c r="P2678" i="6"/>
  <c r="K2678" i="6"/>
  <c r="W2677" i="6"/>
  <c r="P2677" i="6"/>
  <c r="K2677" i="6"/>
  <c r="W2676" i="6"/>
  <c r="P2676" i="6"/>
  <c r="K2676" i="6"/>
  <c r="W2675" i="6"/>
  <c r="P2675" i="6"/>
  <c r="K2675" i="6"/>
  <c r="W2674" i="6"/>
  <c r="P2674" i="6"/>
  <c r="K2674" i="6"/>
  <c r="W2673" i="6"/>
  <c r="P2673" i="6"/>
  <c r="K2673" i="6"/>
  <c r="W2672" i="6"/>
  <c r="P2672" i="6"/>
  <c r="K2672" i="6"/>
  <c r="W2671" i="6"/>
  <c r="P2671" i="6"/>
  <c r="K2671" i="6"/>
  <c r="W2670" i="6"/>
  <c r="P2670" i="6"/>
  <c r="K2670" i="6"/>
  <c r="W2669" i="6"/>
  <c r="P2669" i="6"/>
  <c r="K2669" i="6"/>
  <c r="W2668" i="6"/>
  <c r="P2668" i="6"/>
  <c r="K2668" i="6"/>
  <c r="W2667" i="6"/>
  <c r="P2667" i="6"/>
  <c r="K2667" i="6"/>
  <c r="W2666" i="6"/>
  <c r="P2666" i="6"/>
  <c r="K2666" i="6"/>
  <c r="W2665" i="6"/>
  <c r="P2665" i="6"/>
  <c r="K2665" i="6"/>
  <c r="W2664" i="6"/>
  <c r="P2664" i="6"/>
  <c r="K2664" i="6"/>
  <c r="W2663" i="6"/>
  <c r="P2663" i="6"/>
  <c r="K2663" i="6"/>
  <c r="W2662" i="6"/>
  <c r="P2662" i="6"/>
  <c r="K2662" i="6"/>
  <c r="W2661" i="6"/>
  <c r="P2661" i="6"/>
  <c r="K2661" i="6"/>
  <c r="W2660" i="6"/>
  <c r="P2660" i="6"/>
  <c r="K2660" i="6"/>
  <c r="W2659" i="6"/>
  <c r="P2659" i="6"/>
  <c r="K2659" i="6"/>
  <c r="W2658" i="6"/>
  <c r="P2658" i="6"/>
  <c r="K2658" i="6"/>
  <c r="W2657" i="6"/>
  <c r="P2657" i="6"/>
  <c r="K2657" i="6"/>
  <c r="W2656" i="6"/>
  <c r="P2656" i="6"/>
  <c r="K2656" i="6"/>
  <c r="W2655" i="6"/>
  <c r="P2655" i="6"/>
  <c r="K2655" i="6"/>
  <c r="W2654" i="6"/>
  <c r="P2654" i="6"/>
  <c r="K2654" i="6"/>
  <c r="W2653" i="6"/>
  <c r="P2653" i="6"/>
  <c r="K2653" i="6"/>
  <c r="W2652" i="6"/>
  <c r="P2652" i="6"/>
  <c r="K2652" i="6"/>
  <c r="W2651" i="6"/>
  <c r="P2651" i="6"/>
  <c r="K2651" i="6"/>
  <c r="W2650" i="6"/>
  <c r="P2650" i="6"/>
  <c r="K2650" i="6"/>
  <c r="W2649" i="6"/>
  <c r="P2649" i="6"/>
  <c r="K2649" i="6"/>
  <c r="W2648" i="6"/>
  <c r="P2648" i="6"/>
  <c r="K2648" i="6"/>
  <c r="W2647" i="6"/>
  <c r="P2647" i="6"/>
  <c r="K2647" i="6"/>
  <c r="W2646" i="6"/>
  <c r="P2646" i="6"/>
  <c r="K2646" i="6"/>
  <c r="W2645" i="6"/>
  <c r="P2645" i="6"/>
  <c r="K2645" i="6"/>
  <c r="W2644" i="6"/>
  <c r="P2644" i="6"/>
  <c r="K2644" i="6"/>
  <c r="W2643" i="6"/>
  <c r="P2643" i="6"/>
  <c r="K2643" i="6"/>
  <c r="W2642" i="6"/>
  <c r="P2642" i="6"/>
  <c r="K2642" i="6"/>
  <c r="W2641" i="6"/>
  <c r="P2641" i="6"/>
  <c r="K2641" i="6"/>
  <c r="W2640" i="6"/>
  <c r="P2640" i="6"/>
  <c r="K2640" i="6"/>
  <c r="W2639" i="6"/>
  <c r="P2639" i="6"/>
  <c r="K2639" i="6"/>
  <c r="W2638" i="6"/>
  <c r="P2638" i="6"/>
  <c r="K2638" i="6"/>
  <c r="W2637" i="6"/>
  <c r="P2637" i="6"/>
  <c r="K2637" i="6"/>
  <c r="W2636" i="6"/>
  <c r="P2636" i="6"/>
  <c r="K2636" i="6"/>
  <c r="W2635" i="6"/>
  <c r="P2635" i="6"/>
  <c r="K2635" i="6"/>
  <c r="W2634" i="6"/>
  <c r="P2634" i="6"/>
  <c r="K2634" i="6"/>
  <c r="W2633" i="6"/>
  <c r="P2633" i="6"/>
  <c r="K2633" i="6"/>
  <c r="W2632" i="6"/>
  <c r="P2632" i="6"/>
  <c r="K2632" i="6"/>
  <c r="W2631" i="6"/>
  <c r="P2631" i="6"/>
  <c r="K2631" i="6"/>
  <c r="W2630" i="6"/>
  <c r="P2630" i="6"/>
  <c r="K2630" i="6"/>
  <c r="W2629" i="6"/>
  <c r="P2629" i="6"/>
  <c r="K2629" i="6"/>
  <c r="W2628" i="6"/>
  <c r="P2628" i="6"/>
  <c r="K2628" i="6"/>
  <c r="W2627" i="6"/>
  <c r="P2627" i="6"/>
  <c r="K2627" i="6"/>
  <c r="W2626" i="6"/>
  <c r="P2626" i="6"/>
  <c r="K2626" i="6"/>
  <c r="W2625" i="6"/>
  <c r="P2625" i="6"/>
  <c r="K2625" i="6"/>
  <c r="W2624" i="6"/>
  <c r="P2624" i="6"/>
  <c r="K2624" i="6"/>
  <c r="W2623" i="6"/>
  <c r="P2623" i="6"/>
  <c r="K2623" i="6"/>
  <c r="W2622" i="6"/>
  <c r="P2622" i="6"/>
  <c r="K2622" i="6"/>
  <c r="W2621" i="6"/>
  <c r="P2621" i="6"/>
  <c r="K2621" i="6"/>
  <c r="W2620" i="6"/>
  <c r="P2620" i="6"/>
  <c r="K2620" i="6"/>
  <c r="W2619" i="6"/>
  <c r="P2619" i="6"/>
  <c r="K2619" i="6"/>
  <c r="W2618" i="6"/>
  <c r="P2618" i="6"/>
  <c r="K2618" i="6"/>
  <c r="W2617" i="6"/>
  <c r="P2617" i="6"/>
  <c r="K2617" i="6"/>
  <c r="W2616" i="6"/>
  <c r="P2616" i="6"/>
  <c r="K2616" i="6"/>
  <c r="W2615" i="6"/>
  <c r="P2615" i="6"/>
  <c r="K2615" i="6"/>
  <c r="W2614" i="6"/>
  <c r="P2614" i="6"/>
  <c r="K2614" i="6"/>
  <c r="W2613" i="6"/>
  <c r="P2613" i="6"/>
  <c r="K2613" i="6"/>
  <c r="W2612" i="6"/>
  <c r="P2612" i="6"/>
  <c r="K2612" i="6"/>
  <c r="W2611" i="6"/>
  <c r="P2611" i="6"/>
  <c r="K2611" i="6"/>
  <c r="W2610" i="6"/>
  <c r="P2610" i="6"/>
  <c r="K2610" i="6"/>
  <c r="W2609" i="6"/>
  <c r="P2609" i="6"/>
  <c r="K2609" i="6"/>
  <c r="W2608" i="6"/>
  <c r="P2608" i="6"/>
  <c r="K2608" i="6"/>
  <c r="W2607" i="6"/>
  <c r="P2607" i="6"/>
  <c r="K2607" i="6"/>
  <c r="W2606" i="6"/>
  <c r="P2606" i="6"/>
  <c r="K2606" i="6"/>
  <c r="W2605" i="6"/>
  <c r="P2605" i="6"/>
  <c r="K2605" i="6"/>
  <c r="W2604" i="6"/>
  <c r="P2604" i="6"/>
  <c r="K2604" i="6"/>
  <c r="W2603" i="6"/>
  <c r="P2603" i="6"/>
  <c r="K2603" i="6"/>
  <c r="W2602" i="6"/>
  <c r="P2602" i="6"/>
  <c r="K2602" i="6"/>
  <c r="W2601" i="6"/>
  <c r="P2601" i="6"/>
  <c r="K2601" i="6"/>
  <c r="W2600" i="6"/>
  <c r="P2600" i="6"/>
  <c r="K2600" i="6"/>
  <c r="W2599" i="6"/>
  <c r="P2599" i="6"/>
  <c r="K2599" i="6"/>
  <c r="W2598" i="6"/>
  <c r="P2598" i="6"/>
  <c r="K2598" i="6"/>
  <c r="W2597" i="6"/>
  <c r="P2597" i="6"/>
  <c r="K2597" i="6"/>
  <c r="W2596" i="6"/>
  <c r="P2596" i="6"/>
  <c r="K2596" i="6"/>
  <c r="W2595" i="6"/>
  <c r="P2595" i="6"/>
  <c r="K2595" i="6"/>
  <c r="W2594" i="6"/>
  <c r="P2594" i="6"/>
  <c r="K2594" i="6"/>
  <c r="W2593" i="6"/>
  <c r="P2593" i="6"/>
  <c r="K2593" i="6"/>
  <c r="W2592" i="6"/>
  <c r="P2592" i="6"/>
  <c r="K2592" i="6"/>
  <c r="W2591" i="6"/>
  <c r="P2591" i="6"/>
  <c r="K2591" i="6"/>
  <c r="W2590" i="6"/>
  <c r="P2590" i="6"/>
  <c r="K2590" i="6"/>
  <c r="W2589" i="6"/>
  <c r="P2589" i="6"/>
  <c r="K2589" i="6"/>
  <c r="W2588" i="6"/>
  <c r="P2588" i="6"/>
  <c r="K2588" i="6"/>
  <c r="W2587" i="6"/>
  <c r="P2587" i="6"/>
  <c r="K2587" i="6"/>
  <c r="W2586" i="6"/>
  <c r="P2586" i="6"/>
  <c r="K2586" i="6"/>
  <c r="W2585" i="6"/>
  <c r="P2585" i="6"/>
  <c r="K2585" i="6"/>
  <c r="W2584" i="6"/>
  <c r="P2584" i="6"/>
  <c r="K2584" i="6"/>
  <c r="W2583" i="6"/>
  <c r="P2583" i="6"/>
  <c r="K2583" i="6"/>
  <c r="W2582" i="6"/>
  <c r="P2582" i="6"/>
  <c r="K2582" i="6"/>
  <c r="W2581" i="6"/>
  <c r="P2581" i="6"/>
  <c r="K2581" i="6"/>
  <c r="W2580" i="6"/>
  <c r="P2580" i="6"/>
  <c r="K2580" i="6"/>
  <c r="W2579" i="6"/>
  <c r="P2579" i="6"/>
  <c r="K2579" i="6"/>
  <c r="W2578" i="6"/>
  <c r="P2578" i="6"/>
  <c r="K2578" i="6"/>
  <c r="W2577" i="6"/>
  <c r="P2577" i="6"/>
  <c r="K2577" i="6"/>
  <c r="W2576" i="6"/>
  <c r="P2576" i="6"/>
  <c r="K2576" i="6"/>
  <c r="W2575" i="6"/>
  <c r="P2575" i="6"/>
  <c r="K2575" i="6"/>
  <c r="W2574" i="6"/>
  <c r="P2574" i="6"/>
  <c r="K2574" i="6"/>
  <c r="W2573" i="6"/>
  <c r="P2573" i="6"/>
  <c r="K2573" i="6"/>
  <c r="W2572" i="6"/>
  <c r="P2572" i="6"/>
  <c r="K2572" i="6"/>
  <c r="W2571" i="6"/>
  <c r="P2571" i="6"/>
  <c r="K2571" i="6"/>
  <c r="W2570" i="6"/>
  <c r="P2570" i="6"/>
  <c r="K2570" i="6"/>
  <c r="W2569" i="6"/>
  <c r="P2569" i="6"/>
  <c r="K2569" i="6"/>
  <c r="W2568" i="6"/>
  <c r="P2568" i="6"/>
  <c r="K2568" i="6"/>
  <c r="W2567" i="6"/>
  <c r="P2567" i="6"/>
  <c r="K2567" i="6"/>
  <c r="W2566" i="6"/>
  <c r="P2566" i="6"/>
  <c r="K2566" i="6"/>
  <c r="W2565" i="6"/>
  <c r="P2565" i="6"/>
  <c r="K2565" i="6"/>
  <c r="W2564" i="6"/>
  <c r="P2564" i="6"/>
  <c r="K2564" i="6"/>
  <c r="W2563" i="6"/>
  <c r="P2563" i="6"/>
  <c r="K2563" i="6"/>
  <c r="W2562" i="6"/>
  <c r="P2562" i="6"/>
  <c r="K2562" i="6"/>
  <c r="W2561" i="6"/>
  <c r="P2561" i="6"/>
  <c r="K2561" i="6"/>
  <c r="W2560" i="6"/>
  <c r="P2560" i="6"/>
  <c r="K2560" i="6"/>
  <c r="W2559" i="6"/>
  <c r="P2559" i="6"/>
  <c r="K2559" i="6"/>
  <c r="W2558" i="6"/>
  <c r="P2558" i="6"/>
  <c r="K2558" i="6"/>
  <c r="W2557" i="6"/>
  <c r="P2557" i="6"/>
  <c r="K2557" i="6"/>
  <c r="W2556" i="6"/>
  <c r="P2556" i="6"/>
  <c r="K2556" i="6"/>
  <c r="W2555" i="6"/>
  <c r="P2555" i="6"/>
  <c r="K2555" i="6"/>
  <c r="W2554" i="6"/>
  <c r="P2554" i="6"/>
  <c r="K2554" i="6"/>
  <c r="W2553" i="6"/>
  <c r="P2553" i="6"/>
  <c r="K2553" i="6"/>
  <c r="W2552" i="6"/>
  <c r="P2552" i="6"/>
  <c r="K2552" i="6"/>
  <c r="W2551" i="6"/>
  <c r="P2551" i="6"/>
  <c r="K2551" i="6"/>
  <c r="W2550" i="6"/>
  <c r="P2550" i="6"/>
  <c r="K2550" i="6"/>
  <c r="W2549" i="6"/>
  <c r="P2549" i="6"/>
  <c r="K2549" i="6"/>
  <c r="W2548" i="6"/>
  <c r="P2548" i="6"/>
  <c r="K2548" i="6"/>
  <c r="W2547" i="6"/>
  <c r="P2547" i="6"/>
  <c r="K2547" i="6"/>
  <c r="W2546" i="6"/>
  <c r="P2546" i="6"/>
  <c r="K2546" i="6"/>
  <c r="W2545" i="6"/>
  <c r="P2545" i="6"/>
  <c r="K2545" i="6"/>
  <c r="W2544" i="6"/>
  <c r="P2544" i="6"/>
  <c r="K2544" i="6"/>
  <c r="W2543" i="6"/>
  <c r="P2543" i="6"/>
  <c r="K2543" i="6"/>
  <c r="W2542" i="6"/>
  <c r="P2542" i="6"/>
  <c r="K2542" i="6"/>
  <c r="W2541" i="6"/>
  <c r="P2541" i="6"/>
  <c r="K2541" i="6"/>
  <c r="W2540" i="6"/>
  <c r="P2540" i="6"/>
  <c r="K2540" i="6"/>
  <c r="W2539" i="6"/>
  <c r="P2539" i="6"/>
  <c r="K2539" i="6"/>
  <c r="W2538" i="6"/>
  <c r="P2538" i="6"/>
  <c r="K2538" i="6"/>
  <c r="W2537" i="6"/>
  <c r="P2537" i="6"/>
  <c r="K2537" i="6"/>
  <c r="W2536" i="6"/>
  <c r="P2536" i="6"/>
  <c r="K2536" i="6"/>
  <c r="W2535" i="6"/>
  <c r="P2535" i="6"/>
  <c r="K2535" i="6"/>
  <c r="W2534" i="6"/>
  <c r="P2534" i="6"/>
  <c r="K2534" i="6"/>
  <c r="W2533" i="6"/>
  <c r="P2533" i="6"/>
  <c r="K2533" i="6"/>
  <c r="W2532" i="6"/>
  <c r="P2532" i="6"/>
  <c r="K2532" i="6"/>
  <c r="W2531" i="6"/>
  <c r="P2531" i="6"/>
  <c r="K2531" i="6"/>
  <c r="W2530" i="6"/>
  <c r="P2530" i="6"/>
  <c r="K2530" i="6"/>
  <c r="W2529" i="6"/>
  <c r="P2529" i="6"/>
  <c r="K2529" i="6"/>
  <c r="W2528" i="6"/>
  <c r="P2528" i="6"/>
  <c r="K2528" i="6"/>
  <c r="W2527" i="6"/>
  <c r="P2527" i="6"/>
  <c r="K2527" i="6"/>
  <c r="W2526" i="6"/>
  <c r="P2526" i="6"/>
  <c r="K2526" i="6"/>
  <c r="W2525" i="6"/>
  <c r="P2525" i="6"/>
  <c r="K2525" i="6"/>
  <c r="W2524" i="6"/>
  <c r="P2524" i="6"/>
  <c r="K2524" i="6"/>
  <c r="W2523" i="6"/>
  <c r="P2523" i="6"/>
  <c r="K2523" i="6"/>
  <c r="W2522" i="6"/>
  <c r="P2522" i="6"/>
  <c r="K2522" i="6"/>
  <c r="W2521" i="6"/>
  <c r="P2521" i="6"/>
  <c r="K2521" i="6"/>
  <c r="W2520" i="6"/>
  <c r="P2520" i="6"/>
  <c r="K2520" i="6"/>
  <c r="W2519" i="6"/>
  <c r="P2519" i="6"/>
  <c r="K2519" i="6"/>
  <c r="W2518" i="6"/>
  <c r="P2518" i="6"/>
  <c r="K2518" i="6"/>
  <c r="W2517" i="6"/>
  <c r="P2517" i="6"/>
  <c r="K2517" i="6"/>
  <c r="W2516" i="6"/>
  <c r="P2516" i="6"/>
  <c r="K2516" i="6"/>
  <c r="W2515" i="6"/>
  <c r="P2515" i="6"/>
  <c r="K2515" i="6"/>
  <c r="W2514" i="6"/>
  <c r="P2514" i="6"/>
  <c r="K2514" i="6"/>
  <c r="W2513" i="6"/>
  <c r="P2513" i="6"/>
  <c r="K2513" i="6"/>
  <c r="W2512" i="6"/>
  <c r="P2512" i="6"/>
  <c r="K2512" i="6"/>
  <c r="W2511" i="6"/>
  <c r="P2511" i="6"/>
  <c r="K2511" i="6"/>
  <c r="W2510" i="6"/>
  <c r="P2510" i="6"/>
  <c r="K2510" i="6"/>
  <c r="W2509" i="6"/>
  <c r="P2509" i="6"/>
  <c r="K2509" i="6"/>
  <c r="W2508" i="6"/>
  <c r="P2508" i="6"/>
  <c r="K2508" i="6"/>
  <c r="W2507" i="6"/>
  <c r="P2507" i="6"/>
  <c r="K2507" i="6"/>
  <c r="W2506" i="6"/>
  <c r="P2506" i="6"/>
  <c r="K2506" i="6"/>
  <c r="W2505" i="6"/>
  <c r="P2505" i="6"/>
  <c r="K2505" i="6"/>
  <c r="W2504" i="6"/>
  <c r="P2504" i="6"/>
  <c r="K2504" i="6"/>
  <c r="W2503" i="6"/>
  <c r="P2503" i="6"/>
  <c r="K2503" i="6"/>
  <c r="W2502" i="6"/>
  <c r="P2502" i="6"/>
  <c r="K2502" i="6"/>
  <c r="W2501" i="6"/>
  <c r="P2501" i="6"/>
  <c r="K2501" i="6"/>
  <c r="W2500" i="6"/>
  <c r="P2500" i="6"/>
  <c r="K2500" i="6"/>
  <c r="W2499" i="6"/>
  <c r="P2499" i="6"/>
  <c r="K2499" i="6"/>
  <c r="W2498" i="6"/>
  <c r="P2498" i="6"/>
  <c r="K2498" i="6"/>
  <c r="W2497" i="6"/>
  <c r="P2497" i="6"/>
  <c r="K2497" i="6"/>
  <c r="W2496" i="6"/>
  <c r="P2496" i="6"/>
  <c r="K2496" i="6"/>
  <c r="W2495" i="6"/>
  <c r="P2495" i="6"/>
  <c r="K2495" i="6"/>
  <c r="W2494" i="6"/>
  <c r="P2494" i="6"/>
  <c r="K2494" i="6"/>
  <c r="W2493" i="6"/>
  <c r="P2493" i="6"/>
  <c r="K2493" i="6"/>
  <c r="W2492" i="6"/>
  <c r="P2492" i="6"/>
  <c r="K2492" i="6"/>
  <c r="W2491" i="6"/>
  <c r="P2491" i="6"/>
  <c r="K2491" i="6"/>
  <c r="W2490" i="6"/>
  <c r="P2490" i="6"/>
  <c r="K2490" i="6"/>
  <c r="W2489" i="6"/>
  <c r="P2489" i="6"/>
  <c r="K2489" i="6"/>
  <c r="W2488" i="6"/>
  <c r="P2488" i="6"/>
  <c r="K2488" i="6"/>
  <c r="W2487" i="6"/>
  <c r="P2487" i="6"/>
  <c r="K2487" i="6"/>
  <c r="W2486" i="6"/>
  <c r="P2486" i="6"/>
  <c r="K2486" i="6"/>
  <c r="W2485" i="6"/>
  <c r="P2485" i="6"/>
  <c r="K2485" i="6"/>
  <c r="W2484" i="6"/>
  <c r="P2484" i="6"/>
  <c r="K2484" i="6"/>
  <c r="W2483" i="6"/>
  <c r="P2483" i="6"/>
  <c r="K2483" i="6"/>
  <c r="W2482" i="6"/>
  <c r="P2482" i="6"/>
  <c r="K2482" i="6"/>
  <c r="W2481" i="6"/>
  <c r="P2481" i="6"/>
  <c r="K2481" i="6"/>
  <c r="W2480" i="6"/>
  <c r="P2480" i="6"/>
  <c r="K2480" i="6"/>
  <c r="W2479" i="6"/>
  <c r="P2479" i="6"/>
  <c r="K2479" i="6"/>
  <c r="W2478" i="6"/>
  <c r="P2478" i="6"/>
  <c r="K2478" i="6"/>
  <c r="W2477" i="6"/>
  <c r="P2477" i="6"/>
  <c r="K2477" i="6"/>
  <c r="W2476" i="6"/>
  <c r="P2476" i="6"/>
  <c r="K2476" i="6"/>
  <c r="W2475" i="6"/>
  <c r="P2475" i="6"/>
  <c r="K2475" i="6"/>
  <c r="W2474" i="6"/>
  <c r="P2474" i="6"/>
  <c r="K2474" i="6"/>
  <c r="W2473" i="6"/>
  <c r="P2473" i="6"/>
  <c r="K2473" i="6"/>
  <c r="W2472" i="6"/>
  <c r="P2472" i="6"/>
  <c r="K2472" i="6"/>
  <c r="W2471" i="6"/>
  <c r="P2471" i="6"/>
  <c r="K2471" i="6"/>
  <c r="W2470" i="6"/>
  <c r="P2470" i="6"/>
  <c r="K2470" i="6"/>
  <c r="W2469" i="6"/>
  <c r="P2469" i="6"/>
  <c r="K2469" i="6"/>
  <c r="W2468" i="6"/>
  <c r="P2468" i="6"/>
  <c r="K2468" i="6"/>
  <c r="W2467" i="6"/>
  <c r="P2467" i="6"/>
  <c r="K2467" i="6"/>
  <c r="W2466" i="6"/>
  <c r="P2466" i="6"/>
  <c r="K2466" i="6"/>
  <c r="W2465" i="6"/>
  <c r="P2465" i="6"/>
  <c r="K2465" i="6"/>
  <c r="W2464" i="6"/>
  <c r="P2464" i="6"/>
  <c r="K2464" i="6"/>
  <c r="W2463" i="6"/>
  <c r="P2463" i="6"/>
  <c r="K2463" i="6"/>
  <c r="W2462" i="6"/>
  <c r="P2462" i="6"/>
  <c r="K2462" i="6"/>
  <c r="W2461" i="6"/>
  <c r="P2461" i="6"/>
  <c r="K2461" i="6"/>
  <c r="W2460" i="6"/>
  <c r="P2460" i="6"/>
  <c r="K2460" i="6"/>
  <c r="W2459" i="6"/>
  <c r="P2459" i="6"/>
  <c r="K2459" i="6"/>
  <c r="W2458" i="6"/>
  <c r="P2458" i="6"/>
  <c r="K2458" i="6"/>
  <c r="W2457" i="6"/>
  <c r="P2457" i="6"/>
  <c r="K2457" i="6"/>
  <c r="W2456" i="6"/>
  <c r="P2456" i="6"/>
  <c r="K2456" i="6"/>
  <c r="W2455" i="6"/>
  <c r="P2455" i="6"/>
  <c r="K2455" i="6"/>
  <c r="W2454" i="6"/>
  <c r="P2454" i="6"/>
  <c r="K2454" i="6"/>
  <c r="W2453" i="6"/>
  <c r="P2453" i="6"/>
  <c r="K2453" i="6"/>
  <c r="W2452" i="6"/>
  <c r="P2452" i="6"/>
  <c r="K2452" i="6"/>
  <c r="W2451" i="6"/>
  <c r="P2451" i="6"/>
  <c r="K2451" i="6"/>
  <c r="W2450" i="6"/>
  <c r="P2450" i="6"/>
  <c r="K2450" i="6"/>
  <c r="W2449" i="6"/>
  <c r="P2449" i="6"/>
  <c r="K2449" i="6"/>
  <c r="W2448" i="6"/>
  <c r="P2448" i="6"/>
  <c r="K2448" i="6"/>
  <c r="W2447" i="6"/>
  <c r="P2447" i="6"/>
  <c r="K2447" i="6"/>
  <c r="W2446" i="6"/>
  <c r="P2446" i="6"/>
  <c r="K2446" i="6"/>
  <c r="W2445" i="6"/>
  <c r="P2445" i="6"/>
  <c r="K2445" i="6"/>
  <c r="W2444" i="6"/>
  <c r="P2444" i="6"/>
  <c r="K2444" i="6"/>
  <c r="W2443" i="6"/>
  <c r="P2443" i="6"/>
  <c r="K2443" i="6"/>
  <c r="W2442" i="6"/>
  <c r="P2442" i="6"/>
  <c r="K2442" i="6"/>
  <c r="W2441" i="6"/>
  <c r="P2441" i="6"/>
  <c r="K2441" i="6"/>
  <c r="W2440" i="6"/>
  <c r="P2440" i="6"/>
  <c r="K2440" i="6"/>
  <c r="W2439" i="6"/>
  <c r="P2439" i="6"/>
  <c r="K2439" i="6"/>
  <c r="W2438" i="6"/>
  <c r="P2438" i="6"/>
  <c r="K2438" i="6"/>
  <c r="W2437" i="6"/>
  <c r="P2437" i="6"/>
  <c r="K2437" i="6"/>
  <c r="W2436" i="6"/>
  <c r="P2436" i="6"/>
  <c r="K2436" i="6"/>
  <c r="W2435" i="6"/>
  <c r="P2435" i="6"/>
  <c r="K2435" i="6"/>
  <c r="W2434" i="6"/>
  <c r="P2434" i="6"/>
  <c r="K2434" i="6"/>
  <c r="W2433" i="6"/>
  <c r="P2433" i="6"/>
  <c r="K2433" i="6"/>
  <c r="W2432" i="6"/>
  <c r="P2432" i="6"/>
  <c r="K2432" i="6"/>
  <c r="W2431" i="6"/>
  <c r="P2431" i="6"/>
  <c r="K2431" i="6"/>
  <c r="W2430" i="6"/>
  <c r="P2430" i="6"/>
  <c r="K2430" i="6"/>
  <c r="W2429" i="6"/>
  <c r="P2429" i="6"/>
  <c r="K2429" i="6"/>
  <c r="W2428" i="6"/>
  <c r="P2428" i="6"/>
  <c r="K2428" i="6"/>
  <c r="W2427" i="6"/>
  <c r="P2427" i="6"/>
  <c r="K2427" i="6"/>
  <c r="W2426" i="6"/>
  <c r="P2426" i="6"/>
  <c r="K2426" i="6"/>
  <c r="W2425" i="6"/>
  <c r="P2425" i="6"/>
  <c r="K2425" i="6"/>
  <c r="W2424" i="6"/>
  <c r="P2424" i="6"/>
  <c r="K2424" i="6"/>
  <c r="W2423" i="6"/>
  <c r="P2423" i="6"/>
  <c r="K2423" i="6"/>
  <c r="W2422" i="6"/>
  <c r="P2422" i="6"/>
  <c r="K2422" i="6"/>
  <c r="W2421" i="6"/>
  <c r="P2421" i="6"/>
  <c r="K2421" i="6"/>
  <c r="W2420" i="6"/>
  <c r="P2420" i="6"/>
  <c r="K2420" i="6"/>
  <c r="W2419" i="6"/>
  <c r="P2419" i="6"/>
  <c r="K2419" i="6"/>
  <c r="W2418" i="6"/>
  <c r="P2418" i="6"/>
  <c r="K2418" i="6"/>
  <c r="W2417" i="6"/>
  <c r="P2417" i="6"/>
  <c r="K2417" i="6"/>
  <c r="W2416" i="6"/>
  <c r="P2416" i="6"/>
  <c r="K2416" i="6"/>
  <c r="W2415" i="6"/>
  <c r="P2415" i="6"/>
  <c r="K2415" i="6"/>
  <c r="W2414" i="6"/>
  <c r="P2414" i="6"/>
  <c r="K2414" i="6"/>
  <c r="W2413" i="6"/>
  <c r="P2413" i="6"/>
  <c r="K2413" i="6"/>
  <c r="W2412" i="6"/>
  <c r="P2412" i="6"/>
  <c r="K2412" i="6"/>
  <c r="W2411" i="6"/>
  <c r="P2411" i="6"/>
  <c r="K2411" i="6"/>
  <c r="W2410" i="6"/>
  <c r="P2410" i="6"/>
  <c r="K2410" i="6"/>
  <c r="W2409" i="6"/>
  <c r="P2409" i="6"/>
  <c r="K2409" i="6"/>
  <c r="W2408" i="6"/>
  <c r="P2408" i="6"/>
  <c r="K2408" i="6"/>
  <c r="W2407" i="6"/>
  <c r="P2407" i="6"/>
  <c r="K2407" i="6"/>
  <c r="W2406" i="6"/>
  <c r="P2406" i="6"/>
  <c r="K2406" i="6"/>
  <c r="W2405" i="6"/>
  <c r="P2405" i="6"/>
  <c r="K2405" i="6"/>
  <c r="W2404" i="6"/>
  <c r="P2404" i="6"/>
  <c r="K2404" i="6"/>
  <c r="W2403" i="6"/>
  <c r="P2403" i="6"/>
  <c r="K2403" i="6"/>
  <c r="W2402" i="6"/>
  <c r="P2402" i="6"/>
  <c r="K2402" i="6"/>
  <c r="W2401" i="6"/>
  <c r="P2401" i="6"/>
  <c r="K2401" i="6"/>
  <c r="W2400" i="6"/>
  <c r="P2400" i="6"/>
  <c r="K2400" i="6"/>
  <c r="W2399" i="6"/>
  <c r="P2399" i="6"/>
  <c r="K2399" i="6"/>
  <c r="W2398" i="6"/>
  <c r="P2398" i="6"/>
  <c r="K2398" i="6"/>
  <c r="W2397" i="6"/>
  <c r="P2397" i="6"/>
  <c r="K2397" i="6"/>
  <c r="W2396" i="6"/>
  <c r="P2396" i="6"/>
  <c r="K2396" i="6"/>
  <c r="W2395" i="6"/>
  <c r="P2395" i="6"/>
  <c r="K2395" i="6"/>
  <c r="W2394" i="6"/>
  <c r="P2394" i="6"/>
  <c r="K2394" i="6"/>
  <c r="W2393" i="6"/>
  <c r="P2393" i="6"/>
  <c r="K2393" i="6"/>
  <c r="W2392" i="6"/>
  <c r="P2392" i="6"/>
  <c r="K2392" i="6"/>
  <c r="W2391" i="6"/>
  <c r="P2391" i="6"/>
  <c r="K2391" i="6"/>
  <c r="W2390" i="6"/>
  <c r="P2390" i="6"/>
  <c r="K2390" i="6"/>
  <c r="W2389" i="6"/>
  <c r="P2389" i="6"/>
  <c r="K2389" i="6"/>
  <c r="W2388" i="6"/>
  <c r="P2388" i="6"/>
  <c r="K2388" i="6"/>
  <c r="W2387" i="6"/>
  <c r="P2387" i="6"/>
  <c r="K2387" i="6"/>
  <c r="W2386" i="6"/>
  <c r="P2386" i="6"/>
  <c r="K2386" i="6"/>
  <c r="W2385" i="6"/>
  <c r="P2385" i="6"/>
  <c r="K2385" i="6"/>
  <c r="W2384" i="6"/>
  <c r="P2384" i="6"/>
  <c r="K2384" i="6"/>
  <c r="W2383" i="6"/>
  <c r="P2383" i="6"/>
  <c r="K2383" i="6"/>
  <c r="W2382" i="6"/>
  <c r="P2382" i="6"/>
  <c r="K2382" i="6"/>
  <c r="W2381" i="6"/>
  <c r="P2381" i="6"/>
  <c r="K2381" i="6"/>
  <c r="W2380" i="6"/>
  <c r="P2380" i="6"/>
  <c r="K2380" i="6"/>
  <c r="W2379" i="6"/>
  <c r="P2379" i="6"/>
  <c r="K2379" i="6"/>
  <c r="W2378" i="6"/>
  <c r="P2378" i="6"/>
  <c r="K2378" i="6"/>
  <c r="W2377" i="6"/>
  <c r="P2377" i="6"/>
  <c r="K2377" i="6"/>
  <c r="W2376" i="6"/>
  <c r="P2376" i="6"/>
  <c r="K2376" i="6"/>
  <c r="W2375" i="6"/>
  <c r="P2375" i="6"/>
  <c r="K2375" i="6"/>
  <c r="W2374" i="6"/>
  <c r="P2374" i="6"/>
  <c r="K2374" i="6"/>
  <c r="W2373" i="6"/>
  <c r="P2373" i="6"/>
  <c r="K2373" i="6"/>
  <c r="W2372" i="6"/>
  <c r="P2372" i="6"/>
  <c r="K2372" i="6"/>
  <c r="W2371" i="6"/>
  <c r="P2371" i="6"/>
  <c r="K2371" i="6"/>
  <c r="W2370" i="6"/>
  <c r="P2370" i="6"/>
  <c r="K2370" i="6"/>
  <c r="W2369" i="6"/>
  <c r="P2369" i="6"/>
  <c r="K2369" i="6"/>
  <c r="W2368" i="6"/>
  <c r="P2368" i="6"/>
  <c r="K2368" i="6"/>
  <c r="W2367" i="6"/>
  <c r="P2367" i="6"/>
  <c r="K2367" i="6"/>
  <c r="W2366" i="6"/>
  <c r="P2366" i="6"/>
  <c r="K2366" i="6"/>
  <c r="W2365" i="6"/>
  <c r="P2365" i="6"/>
  <c r="K2365" i="6"/>
  <c r="W2364" i="6"/>
  <c r="P2364" i="6"/>
  <c r="K2364" i="6"/>
  <c r="W2363" i="6"/>
  <c r="P2363" i="6"/>
  <c r="K2363" i="6"/>
  <c r="W2362" i="6"/>
  <c r="P2362" i="6"/>
  <c r="K2362" i="6"/>
  <c r="W2361" i="6"/>
  <c r="P2361" i="6"/>
  <c r="K2361" i="6"/>
  <c r="W2360" i="6"/>
  <c r="P2360" i="6"/>
  <c r="K2360" i="6"/>
  <c r="W2359" i="6"/>
  <c r="P2359" i="6"/>
  <c r="K2359" i="6"/>
  <c r="W2358" i="6"/>
  <c r="P2358" i="6"/>
  <c r="K2358" i="6"/>
  <c r="W2357" i="6"/>
  <c r="P2357" i="6"/>
  <c r="K2357" i="6"/>
  <c r="W2356" i="6"/>
  <c r="P2356" i="6"/>
  <c r="K2356" i="6"/>
  <c r="W2355" i="6"/>
  <c r="P2355" i="6"/>
  <c r="K2355" i="6"/>
  <c r="W2354" i="6"/>
  <c r="P2354" i="6"/>
  <c r="K2354" i="6"/>
  <c r="W2353" i="6"/>
  <c r="P2353" i="6"/>
  <c r="K2353" i="6"/>
  <c r="W2352" i="6"/>
  <c r="P2352" i="6"/>
  <c r="K2352" i="6"/>
  <c r="W2351" i="6"/>
  <c r="P2351" i="6"/>
  <c r="K2351" i="6"/>
  <c r="W2350" i="6"/>
  <c r="P2350" i="6"/>
  <c r="K2350" i="6"/>
  <c r="W2349" i="6"/>
  <c r="P2349" i="6"/>
  <c r="K2349" i="6"/>
  <c r="W2348" i="6"/>
  <c r="P2348" i="6"/>
  <c r="K2348" i="6"/>
  <c r="W2347" i="6"/>
  <c r="P2347" i="6"/>
  <c r="K2347" i="6"/>
  <c r="W2346" i="6"/>
  <c r="P2346" i="6"/>
  <c r="K2346" i="6"/>
  <c r="W2345" i="6"/>
  <c r="P2345" i="6"/>
  <c r="K2345" i="6"/>
  <c r="W2344" i="6"/>
  <c r="P2344" i="6"/>
  <c r="K2344" i="6"/>
  <c r="W2343" i="6"/>
  <c r="P2343" i="6"/>
  <c r="K2343" i="6"/>
  <c r="W2342" i="6"/>
  <c r="P2342" i="6"/>
  <c r="K2342" i="6"/>
  <c r="W2341" i="6"/>
  <c r="P2341" i="6"/>
  <c r="K2341" i="6"/>
  <c r="W2340" i="6"/>
  <c r="P2340" i="6"/>
  <c r="K2340" i="6"/>
  <c r="W2339" i="6"/>
  <c r="P2339" i="6"/>
  <c r="K2339" i="6"/>
  <c r="W2338" i="6"/>
  <c r="P2338" i="6"/>
  <c r="K2338" i="6"/>
  <c r="W2337" i="6"/>
  <c r="P2337" i="6"/>
  <c r="K2337" i="6"/>
  <c r="W2336" i="6"/>
  <c r="P2336" i="6"/>
  <c r="K2336" i="6"/>
  <c r="W2335" i="6"/>
  <c r="P2335" i="6"/>
  <c r="K2335" i="6"/>
  <c r="W2334" i="6"/>
  <c r="P2334" i="6"/>
  <c r="K2334" i="6"/>
  <c r="W2333" i="6"/>
  <c r="P2333" i="6"/>
  <c r="K2333" i="6"/>
  <c r="W2332" i="6"/>
  <c r="P2332" i="6"/>
  <c r="K2332" i="6"/>
  <c r="W2331" i="6"/>
  <c r="P2331" i="6"/>
  <c r="K2331" i="6"/>
  <c r="W2330" i="6"/>
  <c r="P2330" i="6"/>
  <c r="K2330" i="6"/>
  <c r="W2329" i="6"/>
  <c r="P2329" i="6"/>
  <c r="K2329" i="6"/>
  <c r="W2328" i="6"/>
  <c r="P2328" i="6"/>
  <c r="K2328" i="6"/>
  <c r="W2327" i="6"/>
  <c r="P2327" i="6"/>
  <c r="K2327" i="6"/>
  <c r="W2326" i="6"/>
  <c r="P2326" i="6"/>
  <c r="K2326" i="6"/>
  <c r="W2325" i="6"/>
  <c r="P2325" i="6"/>
  <c r="K2325" i="6"/>
  <c r="W2324" i="6"/>
  <c r="P2324" i="6"/>
  <c r="K2324" i="6"/>
  <c r="W2323" i="6"/>
  <c r="P2323" i="6"/>
  <c r="K2323" i="6"/>
  <c r="W2322" i="6"/>
  <c r="P2322" i="6"/>
  <c r="K2322" i="6"/>
  <c r="W2321" i="6"/>
  <c r="P2321" i="6"/>
  <c r="K2321" i="6"/>
  <c r="W2320" i="6"/>
  <c r="P2320" i="6"/>
  <c r="K2320" i="6"/>
  <c r="W2319" i="6"/>
  <c r="P2319" i="6"/>
  <c r="K2319" i="6"/>
  <c r="W2318" i="6"/>
  <c r="P2318" i="6"/>
  <c r="K2318" i="6"/>
  <c r="W2317" i="6"/>
  <c r="P2317" i="6"/>
  <c r="K2317" i="6"/>
  <c r="W2316" i="6"/>
  <c r="P2316" i="6"/>
  <c r="K2316" i="6"/>
  <c r="W2315" i="6"/>
  <c r="P2315" i="6"/>
  <c r="K2315" i="6"/>
  <c r="W2314" i="6"/>
  <c r="P2314" i="6"/>
  <c r="K2314" i="6"/>
  <c r="W2313" i="6"/>
  <c r="P2313" i="6"/>
  <c r="K2313" i="6"/>
  <c r="W2312" i="6"/>
  <c r="P2312" i="6"/>
  <c r="K2312" i="6"/>
  <c r="W2311" i="6"/>
  <c r="P2311" i="6"/>
  <c r="K2311" i="6"/>
  <c r="W2310" i="6"/>
  <c r="P2310" i="6"/>
  <c r="K2310" i="6"/>
  <c r="W2309" i="6"/>
  <c r="P2309" i="6"/>
  <c r="K2309" i="6"/>
  <c r="W2308" i="6"/>
  <c r="P2308" i="6"/>
  <c r="K2308" i="6"/>
  <c r="W2307" i="6"/>
  <c r="P2307" i="6"/>
  <c r="K2307" i="6"/>
  <c r="W2306" i="6"/>
  <c r="P2306" i="6"/>
  <c r="K2306" i="6"/>
  <c r="W2305" i="6"/>
  <c r="P2305" i="6"/>
  <c r="K2305" i="6"/>
  <c r="W2304" i="6"/>
  <c r="P2304" i="6"/>
  <c r="K2304" i="6"/>
  <c r="W2303" i="6"/>
  <c r="P2303" i="6"/>
  <c r="K2303" i="6"/>
  <c r="W2302" i="6"/>
  <c r="P2302" i="6"/>
  <c r="K2302" i="6"/>
  <c r="W2301" i="6"/>
  <c r="P2301" i="6"/>
  <c r="K2301" i="6"/>
  <c r="W2300" i="6"/>
  <c r="P2300" i="6"/>
  <c r="K2300" i="6"/>
  <c r="W2299" i="6"/>
  <c r="P2299" i="6"/>
  <c r="K2299" i="6"/>
  <c r="W2298" i="6"/>
  <c r="P2298" i="6"/>
  <c r="K2298" i="6"/>
  <c r="W2297" i="6"/>
  <c r="P2297" i="6"/>
  <c r="K2297" i="6"/>
  <c r="W2296" i="6"/>
  <c r="P2296" i="6"/>
  <c r="K2296" i="6"/>
  <c r="W2295" i="6"/>
  <c r="P2295" i="6"/>
  <c r="K2295" i="6"/>
  <c r="W2294" i="6"/>
  <c r="P2294" i="6"/>
  <c r="K2294" i="6"/>
  <c r="W2293" i="6"/>
  <c r="P2293" i="6"/>
  <c r="K2293" i="6"/>
  <c r="W2292" i="6"/>
  <c r="P2292" i="6"/>
  <c r="K2292" i="6"/>
  <c r="W2291" i="6"/>
  <c r="P2291" i="6"/>
  <c r="K2291" i="6"/>
  <c r="W2290" i="6"/>
  <c r="P2290" i="6"/>
  <c r="K2290" i="6"/>
  <c r="W2289" i="6"/>
  <c r="P2289" i="6"/>
  <c r="K2289" i="6"/>
  <c r="W2288" i="6"/>
  <c r="P2288" i="6"/>
  <c r="K2288" i="6"/>
  <c r="W2287" i="6"/>
  <c r="P2287" i="6"/>
  <c r="K2287" i="6"/>
  <c r="W2286" i="6"/>
  <c r="P2286" i="6"/>
  <c r="K2286" i="6"/>
  <c r="W2285" i="6"/>
  <c r="P2285" i="6"/>
  <c r="K2285" i="6"/>
  <c r="W2284" i="6"/>
  <c r="P2284" i="6"/>
  <c r="K2284" i="6"/>
  <c r="W2283" i="6"/>
  <c r="P2283" i="6"/>
  <c r="K2283" i="6"/>
  <c r="W2282" i="6"/>
  <c r="P2282" i="6"/>
  <c r="K2282" i="6"/>
  <c r="W2281" i="6"/>
  <c r="P2281" i="6"/>
  <c r="K2281" i="6"/>
  <c r="W2280" i="6"/>
  <c r="P2280" i="6"/>
  <c r="K2280" i="6"/>
  <c r="W2279" i="6"/>
  <c r="P2279" i="6"/>
  <c r="K2279" i="6"/>
  <c r="W2278" i="6"/>
  <c r="P2278" i="6"/>
  <c r="K2278" i="6"/>
  <c r="W2277" i="6"/>
  <c r="P2277" i="6"/>
  <c r="K2277" i="6"/>
  <c r="W2276" i="6"/>
  <c r="P2276" i="6"/>
  <c r="K2276" i="6"/>
  <c r="W2275" i="6"/>
  <c r="P2275" i="6"/>
  <c r="K2275" i="6"/>
  <c r="W2274" i="6"/>
  <c r="P2274" i="6"/>
  <c r="K2274" i="6"/>
  <c r="W2273" i="6"/>
  <c r="P2273" i="6"/>
  <c r="K2273" i="6"/>
  <c r="W2272" i="6"/>
  <c r="P2272" i="6"/>
  <c r="K2272" i="6"/>
  <c r="W2271" i="6"/>
  <c r="P2271" i="6"/>
  <c r="K2271" i="6"/>
  <c r="W2270" i="6"/>
  <c r="P2270" i="6"/>
  <c r="K2270" i="6"/>
  <c r="W2269" i="6"/>
  <c r="P2269" i="6"/>
  <c r="K2269" i="6"/>
  <c r="W2268" i="6"/>
  <c r="P2268" i="6"/>
  <c r="K2268" i="6"/>
  <c r="W2267" i="6"/>
  <c r="P2267" i="6"/>
  <c r="K2267" i="6"/>
  <c r="W2266" i="6"/>
  <c r="P2266" i="6"/>
  <c r="K2266" i="6"/>
  <c r="W2265" i="6"/>
  <c r="P2265" i="6"/>
  <c r="K2265" i="6"/>
  <c r="W2264" i="6"/>
  <c r="P2264" i="6"/>
  <c r="K2264" i="6"/>
  <c r="W2263" i="6"/>
  <c r="P2263" i="6"/>
  <c r="K2263" i="6"/>
  <c r="W2262" i="6"/>
  <c r="P2262" i="6"/>
  <c r="K2262" i="6"/>
  <c r="W2261" i="6"/>
  <c r="P2261" i="6"/>
  <c r="K2261" i="6"/>
  <c r="W2260" i="6"/>
  <c r="P2260" i="6"/>
  <c r="K2260" i="6"/>
  <c r="W2259" i="6"/>
  <c r="P2259" i="6"/>
  <c r="K2259" i="6"/>
  <c r="W2258" i="6"/>
  <c r="P2258" i="6"/>
  <c r="K2258" i="6"/>
  <c r="W2257" i="6"/>
  <c r="P2257" i="6"/>
  <c r="K2257" i="6"/>
  <c r="W2256" i="6"/>
  <c r="P2256" i="6"/>
  <c r="K2256" i="6"/>
  <c r="W2255" i="6"/>
  <c r="P2255" i="6"/>
  <c r="K2255" i="6"/>
  <c r="W2254" i="6"/>
  <c r="P2254" i="6"/>
  <c r="K2254" i="6"/>
  <c r="W2253" i="6"/>
  <c r="P2253" i="6"/>
  <c r="K2253" i="6"/>
  <c r="W2252" i="6"/>
  <c r="P2252" i="6"/>
  <c r="K2252" i="6"/>
  <c r="W2251" i="6"/>
  <c r="P2251" i="6"/>
  <c r="K2251" i="6"/>
  <c r="W2250" i="6"/>
  <c r="P2250" i="6"/>
  <c r="K2250" i="6"/>
  <c r="W2249" i="6"/>
  <c r="P2249" i="6"/>
  <c r="K2249" i="6"/>
  <c r="W2248" i="6"/>
  <c r="P2248" i="6"/>
  <c r="K2248" i="6"/>
  <c r="W2247" i="6"/>
  <c r="P2247" i="6"/>
  <c r="K2247" i="6"/>
  <c r="W2246" i="6"/>
  <c r="P2246" i="6"/>
  <c r="K2246" i="6"/>
  <c r="W2245" i="6"/>
  <c r="P2245" i="6"/>
  <c r="K2245" i="6"/>
  <c r="W2244" i="6"/>
  <c r="P2244" i="6"/>
  <c r="K2244" i="6"/>
  <c r="W2243" i="6"/>
  <c r="P2243" i="6"/>
  <c r="K2243" i="6"/>
  <c r="W2242" i="6"/>
  <c r="P2242" i="6"/>
  <c r="K2242" i="6"/>
  <c r="W2241" i="6"/>
  <c r="P2241" i="6"/>
  <c r="K2241" i="6"/>
  <c r="W2240" i="6"/>
  <c r="P2240" i="6"/>
  <c r="K2240" i="6"/>
  <c r="W2239" i="6"/>
  <c r="P2239" i="6"/>
  <c r="K2239" i="6"/>
  <c r="W2238" i="6"/>
  <c r="P2238" i="6"/>
  <c r="K2238" i="6"/>
  <c r="W2237" i="6"/>
  <c r="P2237" i="6"/>
  <c r="K2237" i="6"/>
  <c r="W2236" i="6"/>
  <c r="P2236" i="6"/>
  <c r="K2236" i="6"/>
  <c r="W2235" i="6"/>
  <c r="P2235" i="6"/>
  <c r="K2235" i="6"/>
  <c r="W2234" i="6"/>
  <c r="P2234" i="6"/>
  <c r="K2234" i="6"/>
  <c r="W2233" i="6"/>
  <c r="P2233" i="6"/>
  <c r="K2233" i="6"/>
  <c r="W2232" i="6"/>
  <c r="P2232" i="6"/>
  <c r="K2232" i="6"/>
  <c r="W2231" i="6"/>
  <c r="P2231" i="6"/>
  <c r="K2231" i="6"/>
  <c r="W2230" i="6"/>
  <c r="P2230" i="6"/>
  <c r="K2230" i="6"/>
  <c r="W2229" i="6"/>
  <c r="P2229" i="6"/>
  <c r="K2229" i="6"/>
  <c r="W2228" i="6"/>
  <c r="P2228" i="6"/>
  <c r="K2228" i="6"/>
  <c r="W2227" i="6"/>
  <c r="P2227" i="6"/>
  <c r="K2227" i="6"/>
  <c r="W2226" i="6"/>
  <c r="P2226" i="6"/>
  <c r="K2226" i="6"/>
  <c r="W2225" i="6"/>
  <c r="P2225" i="6"/>
  <c r="K2225" i="6"/>
  <c r="W2224" i="6"/>
  <c r="P2224" i="6"/>
  <c r="K2224" i="6"/>
  <c r="W2223" i="6"/>
  <c r="P2223" i="6"/>
  <c r="K2223" i="6"/>
  <c r="W2222" i="6"/>
  <c r="P2222" i="6"/>
  <c r="K2222" i="6"/>
  <c r="W2221" i="6"/>
  <c r="P2221" i="6"/>
  <c r="K2221" i="6"/>
  <c r="W2220" i="6"/>
  <c r="P2220" i="6"/>
  <c r="K2220" i="6"/>
  <c r="W2219" i="6"/>
  <c r="P2219" i="6"/>
  <c r="K2219" i="6"/>
  <c r="W2218" i="6"/>
  <c r="P2218" i="6"/>
  <c r="K2218" i="6"/>
  <c r="W2217" i="6"/>
  <c r="P2217" i="6"/>
  <c r="K2217" i="6"/>
  <c r="W2216" i="6"/>
  <c r="P2216" i="6"/>
  <c r="K2216" i="6"/>
  <c r="W2215" i="6"/>
  <c r="P2215" i="6"/>
  <c r="K2215" i="6"/>
  <c r="W2214" i="6"/>
  <c r="P2214" i="6"/>
  <c r="K2214" i="6"/>
  <c r="W2213" i="6"/>
  <c r="P2213" i="6"/>
  <c r="K2213" i="6"/>
  <c r="W2212" i="6"/>
  <c r="P2212" i="6"/>
  <c r="K2212" i="6"/>
  <c r="W2211" i="6"/>
  <c r="P2211" i="6"/>
  <c r="K2211" i="6"/>
  <c r="W2210" i="6"/>
  <c r="P2210" i="6"/>
  <c r="K2210" i="6"/>
  <c r="W2209" i="6"/>
  <c r="P2209" i="6"/>
  <c r="K2209" i="6"/>
  <c r="W2208" i="6"/>
  <c r="P2208" i="6"/>
  <c r="K2208" i="6"/>
  <c r="W2207" i="6"/>
  <c r="P2207" i="6"/>
  <c r="K2207" i="6"/>
  <c r="W2206" i="6"/>
  <c r="P2206" i="6"/>
  <c r="K2206" i="6"/>
  <c r="W2205" i="6"/>
  <c r="P2205" i="6"/>
  <c r="K2205" i="6"/>
  <c r="W2204" i="6"/>
  <c r="P2204" i="6"/>
  <c r="K2204" i="6"/>
  <c r="W2203" i="6"/>
  <c r="P2203" i="6"/>
  <c r="K2203" i="6"/>
  <c r="W2202" i="6"/>
  <c r="P2202" i="6"/>
  <c r="K2202" i="6"/>
  <c r="W2201" i="6"/>
  <c r="P2201" i="6"/>
  <c r="K2201" i="6"/>
  <c r="W2200" i="6"/>
  <c r="P2200" i="6"/>
  <c r="K2200" i="6"/>
  <c r="W2199" i="6"/>
  <c r="P2199" i="6"/>
  <c r="K2199" i="6"/>
  <c r="W2198" i="6"/>
  <c r="P2198" i="6"/>
  <c r="K2198" i="6"/>
  <c r="W2197" i="6"/>
  <c r="P2197" i="6"/>
  <c r="K2197" i="6"/>
  <c r="W2196" i="6"/>
  <c r="P2196" i="6"/>
  <c r="K2196" i="6"/>
  <c r="W2195" i="6"/>
  <c r="P2195" i="6"/>
  <c r="K2195" i="6"/>
  <c r="W2194" i="6"/>
  <c r="P2194" i="6"/>
  <c r="K2194" i="6"/>
  <c r="W2193" i="6"/>
  <c r="P2193" i="6"/>
  <c r="K2193" i="6"/>
  <c r="W2192" i="6"/>
  <c r="P2192" i="6"/>
  <c r="K2192" i="6"/>
  <c r="W2191" i="6"/>
  <c r="P2191" i="6"/>
  <c r="K2191" i="6"/>
  <c r="W2190" i="6"/>
  <c r="P2190" i="6"/>
  <c r="K2190" i="6"/>
  <c r="W2189" i="6"/>
  <c r="P2189" i="6"/>
  <c r="K2189" i="6"/>
  <c r="W2188" i="6"/>
  <c r="P2188" i="6"/>
  <c r="K2188" i="6"/>
  <c r="W2187" i="6"/>
  <c r="P2187" i="6"/>
  <c r="K2187" i="6"/>
  <c r="W2186" i="6"/>
  <c r="P2186" i="6"/>
  <c r="K2186" i="6"/>
  <c r="W2185" i="6"/>
  <c r="P2185" i="6"/>
  <c r="K2185" i="6"/>
  <c r="W2184" i="6"/>
  <c r="P2184" i="6"/>
  <c r="K2184" i="6"/>
  <c r="W2183" i="6"/>
  <c r="P2183" i="6"/>
  <c r="K2183" i="6"/>
  <c r="W2182" i="6"/>
  <c r="P2182" i="6"/>
  <c r="K2182" i="6"/>
  <c r="W2181" i="6"/>
  <c r="P2181" i="6"/>
  <c r="K2181" i="6"/>
  <c r="W2180" i="6"/>
  <c r="P2180" i="6"/>
  <c r="K2180" i="6"/>
  <c r="W2179" i="6"/>
  <c r="P2179" i="6"/>
  <c r="K2179" i="6"/>
  <c r="W2178" i="6"/>
  <c r="P2178" i="6"/>
  <c r="K2178" i="6"/>
  <c r="W2177" i="6"/>
  <c r="P2177" i="6"/>
  <c r="K2177" i="6"/>
  <c r="W2176" i="6"/>
  <c r="P2176" i="6"/>
  <c r="K2176" i="6"/>
  <c r="W2175" i="6"/>
  <c r="P2175" i="6"/>
  <c r="K2175" i="6"/>
  <c r="W2174" i="6"/>
  <c r="P2174" i="6"/>
  <c r="K2174" i="6"/>
  <c r="W2173" i="6"/>
  <c r="P2173" i="6"/>
  <c r="K2173" i="6"/>
  <c r="W2172" i="6"/>
  <c r="P2172" i="6"/>
  <c r="K2172" i="6"/>
  <c r="W2171" i="6"/>
  <c r="P2171" i="6"/>
  <c r="K2171" i="6"/>
  <c r="W2170" i="6"/>
  <c r="P2170" i="6"/>
  <c r="K2170" i="6"/>
  <c r="W2169" i="6"/>
  <c r="P2169" i="6"/>
  <c r="K2169" i="6"/>
  <c r="W2168" i="6"/>
  <c r="P2168" i="6"/>
  <c r="K2168" i="6"/>
  <c r="W2167" i="6"/>
  <c r="P2167" i="6"/>
  <c r="K2167" i="6"/>
  <c r="W2166" i="6"/>
  <c r="P2166" i="6"/>
  <c r="K2166" i="6"/>
  <c r="W2165" i="6"/>
  <c r="P2165" i="6"/>
  <c r="K2165" i="6"/>
  <c r="W2164" i="6"/>
  <c r="P2164" i="6"/>
  <c r="K2164" i="6"/>
  <c r="W2163" i="6"/>
  <c r="P2163" i="6"/>
  <c r="K2163" i="6"/>
  <c r="W2162" i="6"/>
  <c r="P2162" i="6"/>
  <c r="K2162" i="6"/>
  <c r="W2161" i="6"/>
  <c r="P2161" i="6"/>
  <c r="K2161" i="6"/>
  <c r="W2160" i="6"/>
  <c r="P2160" i="6"/>
  <c r="K2160" i="6"/>
  <c r="W2159" i="6"/>
  <c r="P2159" i="6"/>
  <c r="K2159" i="6"/>
  <c r="W2158" i="6"/>
  <c r="P2158" i="6"/>
  <c r="K2158" i="6"/>
  <c r="W2157" i="6"/>
  <c r="P2157" i="6"/>
  <c r="K2157" i="6"/>
  <c r="W2156" i="6"/>
  <c r="P2156" i="6"/>
  <c r="K2156" i="6"/>
  <c r="W2155" i="6"/>
  <c r="P2155" i="6"/>
  <c r="K2155" i="6"/>
  <c r="W2154" i="6"/>
  <c r="P2154" i="6"/>
  <c r="K2154" i="6"/>
  <c r="W2153" i="6"/>
  <c r="P2153" i="6"/>
  <c r="K2153" i="6"/>
  <c r="W2152" i="6"/>
  <c r="P2152" i="6"/>
  <c r="K2152" i="6"/>
  <c r="W2151" i="6"/>
  <c r="P2151" i="6"/>
  <c r="K2151" i="6"/>
  <c r="W2150" i="6"/>
  <c r="P2150" i="6"/>
  <c r="K2150" i="6"/>
  <c r="W2149" i="6"/>
  <c r="P2149" i="6"/>
  <c r="K2149" i="6"/>
  <c r="W2148" i="6"/>
  <c r="P2148" i="6"/>
  <c r="K2148" i="6"/>
  <c r="W2147" i="6"/>
  <c r="P2147" i="6"/>
  <c r="K2147" i="6"/>
  <c r="W2146" i="6"/>
  <c r="P2146" i="6"/>
  <c r="K2146" i="6"/>
  <c r="W2145" i="6"/>
  <c r="P2145" i="6"/>
  <c r="K2145" i="6"/>
  <c r="W2144" i="6"/>
  <c r="P2144" i="6"/>
  <c r="K2144" i="6"/>
  <c r="W2143" i="6"/>
  <c r="P2143" i="6"/>
  <c r="K2143" i="6"/>
  <c r="W2142" i="6"/>
  <c r="P2142" i="6"/>
  <c r="K2142" i="6"/>
  <c r="W2141" i="6"/>
  <c r="P2141" i="6"/>
  <c r="K2141" i="6"/>
  <c r="W2140" i="6"/>
  <c r="P2140" i="6"/>
  <c r="K2140" i="6"/>
  <c r="W2139" i="6"/>
  <c r="P2139" i="6"/>
  <c r="K2139" i="6"/>
  <c r="W2138" i="6"/>
  <c r="P2138" i="6"/>
  <c r="K2138" i="6"/>
  <c r="W2137" i="6"/>
  <c r="P2137" i="6"/>
  <c r="K2137" i="6"/>
  <c r="W2136" i="6"/>
  <c r="P2136" i="6"/>
  <c r="K2136" i="6"/>
  <c r="W2135" i="6"/>
  <c r="P2135" i="6"/>
  <c r="K2135" i="6"/>
  <c r="W2134" i="6"/>
  <c r="P2134" i="6"/>
  <c r="K2134" i="6"/>
  <c r="W2133" i="6"/>
  <c r="P2133" i="6"/>
  <c r="K2133" i="6"/>
  <c r="W2132" i="6"/>
  <c r="P2132" i="6"/>
  <c r="K2132" i="6"/>
  <c r="W2131" i="6"/>
  <c r="P2131" i="6"/>
  <c r="K2131" i="6"/>
  <c r="W2130" i="6"/>
  <c r="P2130" i="6"/>
  <c r="K2130" i="6"/>
  <c r="W2129" i="6"/>
  <c r="P2129" i="6"/>
  <c r="K2129" i="6"/>
  <c r="W2128" i="6"/>
  <c r="P2128" i="6"/>
  <c r="K2128" i="6"/>
  <c r="W2127" i="6"/>
  <c r="P2127" i="6"/>
  <c r="K2127" i="6"/>
  <c r="W2126" i="6"/>
  <c r="P2126" i="6"/>
  <c r="K2126" i="6"/>
  <c r="W2125" i="6"/>
  <c r="P2125" i="6"/>
  <c r="K2125" i="6"/>
  <c r="W2124" i="6"/>
  <c r="P2124" i="6"/>
  <c r="K2124" i="6"/>
  <c r="W2123" i="6"/>
  <c r="P2123" i="6"/>
  <c r="K2123" i="6"/>
  <c r="W2122" i="6"/>
  <c r="P2122" i="6"/>
  <c r="K2122" i="6"/>
  <c r="W2121" i="6"/>
  <c r="P2121" i="6"/>
  <c r="K2121" i="6"/>
  <c r="W2120" i="6"/>
  <c r="P2120" i="6"/>
  <c r="K2120" i="6"/>
  <c r="W2119" i="6"/>
  <c r="P2119" i="6"/>
  <c r="K2119" i="6"/>
  <c r="W2118" i="6"/>
  <c r="P2118" i="6"/>
  <c r="K2118" i="6"/>
  <c r="W2117" i="6"/>
  <c r="P2117" i="6"/>
  <c r="K2117" i="6"/>
  <c r="W2116" i="6"/>
  <c r="P2116" i="6"/>
  <c r="K2116" i="6"/>
  <c r="W2115" i="6"/>
  <c r="P2115" i="6"/>
  <c r="K2115" i="6"/>
  <c r="W2114" i="6"/>
  <c r="P2114" i="6"/>
  <c r="K2114" i="6"/>
  <c r="W2113" i="6"/>
  <c r="P2113" i="6"/>
  <c r="K2113" i="6"/>
  <c r="W2112" i="6"/>
  <c r="P2112" i="6"/>
  <c r="K2112" i="6"/>
  <c r="W2111" i="6"/>
  <c r="P2111" i="6"/>
  <c r="K2111" i="6"/>
  <c r="W2110" i="6"/>
  <c r="P2110" i="6"/>
  <c r="K2110" i="6"/>
  <c r="W2109" i="6"/>
  <c r="P2109" i="6"/>
  <c r="K2109" i="6"/>
  <c r="W2108" i="6"/>
  <c r="P2108" i="6"/>
  <c r="K2108" i="6"/>
  <c r="W2107" i="6"/>
  <c r="P2107" i="6"/>
  <c r="K2107" i="6"/>
  <c r="W2106" i="6"/>
  <c r="P2106" i="6"/>
  <c r="K2106" i="6"/>
  <c r="W2105" i="6"/>
  <c r="P2105" i="6"/>
  <c r="K2105" i="6"/>
  <c r="W2104" i="6"/>
  <c r="P2104" i="6"/>
  <c r="K2104" i="6"/>
  <c r="W2103" i="6"/>
  <c r="P2103" i="6"/>
  <c r="K2103" i="6"/>
  <c r="W2102" i="6"/>
  <c r="P2102" i="6"/>
  <c r="K2102" i="6"/>
  <c r="W2101" i="6"/>
  <c r="P2101" i="6"/>
  <c r="K2101" i="6"/>
  <c r="W2100" i="6"/>
  <c r="P2100" i="6"/>
  <c r="K2100" i="6"/>
  <c r="W2099" i="6"/>
  <c r="P2099" i="6"/>
  <c r="K2099" i="6"/>
  <c r="W2098" i="6"/>
  <c r="P2098" i="6"/>
  <c r="K2098" i="6"/>
  <c r="W2097" i="6"/>
  <c r="P2097" i="6"/>
  <c r="K2097" i="6"/>
  <c r="W2096" i="6"/>
  <c r="P2096" i="6"/>
  <c r="K2096" i="6"/>
  <c r="W2095" i="6"/>
  <c r="P2095" i="6"/>
  <c r="K2095" i="6"/>
  <c r="W2094" i="6"/>
  <c r="P2094" i="6"/>
  <c r="K2094" i="6"/>
  <c r="W2093" i="6"/>
  <c r="P2093" i="6"/>
  <c r="K2093" i="6"/>
  <c r="W2092" i="6"/>
  <c r="P2092" i="6"/>
  <c r="K2092" i="6"/>
  <c r="W2091" i="6"/>
  <c r="P2091" i="6"/>
  <c r="K2091" i="6"/>
  <c r="W2090" i="6"/>
  <c r="P2090" i="6"/>
  <c r="K2090" i="6"/>
  <c r="W2089" i="6"/>
  <c r="P2089" i="6"/>
  <c r="K2089" i="6"/>
  <c r="W2088" i="6"/>
  <c r="P2088" i="6"/>
  <c r="K2088" i="6"/>
  <c r="W2087" i="6"/>
  <c r="P2087" i="6"/>
  <c r="K2087" i="6"/>
  <c r="W2086" i="6"/>
  <c r="P2086" i="6"/>
  <c r="K2086" i="6"/>
  <c r="W2085" i="6"/>
  <c r="P2085" i="6"/>
  <c r="K2085" i="6"/>
  <c r="W2084" i="6"/>
  <c r="P2084" i="6"/>
  <c r="K2084" i="6"/>
  <c r="W2083" i="6"/>
  <c r="P2083" i="6"/>
  <c r="K2083" i="6"/>
  <c r="W2082" i="6"/>
  <c r="P2082" i="6"/>
  <c r="K2082" i="6"/>
  <c r="W2081" i="6"/>
  <c r="P2081" i="6"/>
  <c r="K2081" i="6"/>
  <c r="W2080" i="6"/>
  <c r="P2080" i="6"/>
  <c r="K2080" i="6"/>
  <c r="W2079" i="6"/>
  <c r="P2079" i="6"/>
  <c r="K2079" i="6"/>
  <c r="W2078" i="6"/>
  <c r="P2078" i="6"/>
  <c r="K2078" i="6"/>
  <c r="W2077" i="6"/>
  <c r="P2077" i="6"/>
  <c r="K2077" i="6"/>
  <c r="W2076" i="6"/>
  <c r="P2076" i="6"/>
  <c r="K2076" i="6"/>
  <c r="W2075" i="6"/>
  <c r="P2075" i="6"/>
  <c r="K2075" i="6"/>
  <c r="W2074" i="6"/>
  <c r="P2074" i="6"/>
  <c r="K2074" i="6"/>
  <c r="W2073" i="6"/>
  <c r="P2073" i="6"/>
  <c r="K2073" i="6"/>
  <c r="W2072" i="6"/>
  <c r="P2072" i="6"/>
  <c r="K2072" i="6"/>
  <c r="W2071" i="6"/>
  <c r="P2071" i="6"/>
  <c r="K2071" i="6"/>
  <c r="W2070" i="6"/>
  <c r="P2070" i="6"/>
  <c r="K2070" i="6"/>
  <c r="W2069" i="6"/>
  <c r="P2069" i="6"/>
  <c r="K2069" i="6"/>
  <c r="W2068" i="6"/>
  <c r="P2068" i="6"/>
  <c r="K2068" i="6"/>
  <c r="W2067" i="6"/>
  <c r="P2067" i="6"/>
  <c r="K2067" i="6"/>
  <c r="W2066" i="6"/>
  <c r="P2066" i="6"/>
  <c r="K2066" i="6"/>
  <c r="W2065" i="6"/>
  <c r="P2065" i="6"/>
  <c r="K2065" i="6"/>
  <c r="W2064" i="6"/>
  <c r="P2064" i="6"/>
  <c r="K2064" i="6"/>
  <c r="W2063" i="6"/>
  <c r="P2063" i="6"/>
  <c r="K2063" i="6"/>
  <c r="W2062" i="6"/>
  <c r="P2062" i="6"/>
  <c r="K2062" i="6"/>
  <c r="W2061" i="6"/>
  <c r="P2061" i="6"/>
  <c r="K2061" i="6"/>
  <c r="W2060" i="6"/>
  <c r="P2060" i="6"/>
  <c r="K2060" i="6"/>
  <c r="W2059" i="6"/>
  <c r="P2059" i="6"/>
  <c r="K2059" i="6"/>
  <c r="W2058" i="6"/>
  <c r="P2058" i="6"/>
  <c r="K2058" i="6"/>
  <c r="W2057" i="6"/>
  <c r="P2057" i="6"/>
  <c r="K2057" i="6"/>
  <c r="W2056" i="6"/>
  <c r="P2056" i="6"/>
  <c r="K2056" i="6"/>
  <c r="W2055" i="6"/>
  <c r="P2055" i="6"/>
  <c r="K2055" i="6"/>
  <c r="W2054" i="6"/>
  <c r="P2054" i="6"/>
  <c r="K2054" i="6"/>
  <c r="W2053" i="6"/>
  <c r="P2053" i="6"/>
  <c r="K2053" i="6"/>
  <c r="W2052" i="6"/>
  <c r="P2052" i="6"/>
  <c r="K2052" i="6"/>
  <c r="W2051" i="6"/>
  <c r="P2051" i="6"/>
  <c r="K2051" i="6"/>
  <c r="W2050" i="6"/>
  <c r="P2050" i="6"/>
  <c r="K2050" i="6"/>
  <c r="W2049" i="6"/>
  <c r="P2049" i="6"/>
  <c r="K2049" i="6"/>
  <c r="W2048" i="6"/>
  <c r="P2048" i="6"/>
  <c r="K2048" i="6"/>
  <c r="W2047" i="6"/>
  <c r="P2047" i="6"/>
  <c r="K2047" i="6"/>
  <c r="W2046" i="6"/>
  <c r="P2046" i="6"/>
  <c r="K2046" i="6"/>
  <c r="W2045" i="6"/>
  <c r="P2045" i="6"/>
  <c r="K2045" i="6"/>
  <c r="W2044" i="6"/>
  <c r="P2044" i="6"/>
  <c r="K2044" i="6"/>
  <c r="W2043" i="6"/>
  <c r="P2043" i="6"/>
  <c r="K2043" i="6"/>
  <c r="W2042" i="6"/>
  <c r="P2042" i="6"/>
  <c r="K2042" i="6"/>
  <c r="W2041" i="6"/>
  <c r="P2041" i="6"/>
  <c r="K2041" i="6"/>
  <c r="W2040" i="6"/>
  <c r="P2040" i="6"/>
  <c r="K2040" i="6"/>
  <c r="W2039" i="6"/>
  <c r="P2039" i="6"/>
  <c r="K2039" i="6"/>
  <c r="W2038" i="6"/>
  <c r="P2038" i="6"/>
  <c r="K2038" i="6"/>
  <c r="W2037" i="6"/>
  <c r="P2037" i="6"/>
  <c r="K2037" i="6"/>
  <c r="W2036" i="6"/>
  <c r="P2036" i="6"/>
  <c r="K2036" i="6"/>
  <c r="W2035" i="6"/>
  <c r="P2035" i="6"/>
  <c r="K2035" i="6"/>
  <c r="W2034" i="6"/>
  <c r="P2034" i="6"/>
  <c r="K2034" i="6"/>
  <c r="W2033" i="6"/>
  <c r="P2033" i="6"/>
  <c r="K2033" i="6"/>
  <c r="W2032" i="6"/>
  <c r="P2032" i="6"/>
  <c r="K2032" i="6"/>
  <c r="W2031" i="6"/>
  <c r="P2031" i="6"/>
  <c r="K2031" i="6"/>
  <c r="W2030" i="6"/>
  <c r="P2030" i="6"/>
  <c r="K2030" i="6"/>
  <c r="W2029" i="6"/>
  <c r="P2029" i="6"/>
  <c r="K2029" i="6"/>
  <c r="W2028" i="6"/>
  <c r="P2028" i="6"/>
  <c r="K2028" i="6"/>
  <c r="W2027" i="6"/>
  <c r="P2027" i="6"/>
  <c r="K2027" i="6"/>
  <c r="W2026" i="6"/>
  <c r="P2026" i="6"/>
  <c r="K2026" i="6"/>
  <c r="W2025" i="6"/>
  <c r="P2025" i="6"/>
  <c r="K2025" i="6"/>
  <c r="W2024" i="6"/>
  <c r="P2024" i="6"/>
  <c r="K2024" i="6"/>
  <c r="W2023" i="6"/>
  <c r="P2023" i="6"/>
  <c r="K2023" i="6"/>
  <c r="W2022" i="6"/>
  <c r="P2022" i="6"/>
  <c r="K2022" i="6"/>
  <c r="W2021" i="6"/>
  <c r="P2021" i="6"/>
  <c r="K2021" i="6"/>
  <c r="W2020" i="6"/>
  <c r="P2020" i="6"/>
  <c r="K2020" i="6"/>
  <c r="W2019" i="6"/>
  <c r="P2019" i="6"/>
  <c r="K2019" i="6"/>
  <c r="W2018" i="6"/>
  <c r="P2018" i="6"/>
  <c r="K2018" i="6"/>
  <c r="W2017" i="6"/>
  <c r="P2017" i="6"/>
  <c r="K2017" i="6"/>
  <c r="W2016" i="6"/>
  <c r="P2016" i="6"/>
  <c r="K2016" i="6"/>
  <c r="W2015" i="6"/>
  <c r="P2015" i="6"/>
  <c r="K2015" i="6"/>
  <c r="W2014" i="6"/>
  <c r="P2014" i="6"/>
  <c r="K2014" i="6"/>
  <c r="W2013" i="6"/>
  <c r="P2013" i="6"/>
  <c r="K2013" i="6"/>
  <c r="W2012" i="6"/>
  <c r="P2012" i="6"/>
  <c r="K2012" i="6"/>
  <c r="W2011" i="6"/>
  <c r="P2011" i="6"/>
  <c r="K2011" i="6"/>
  <c r="W2010" i="6"/>
  <c r="P2010" i="6"/>
  <c r="K2010" i="6"/>
  <c r="W2009" i="6"/>
  <c r="P2009" i="6"/>
  <c r="K2009" i="6"/>
  <c r="W2008" i="6"/>
  <c r="P2008" i="6"/>
  <c r="K2008" i="6"/>
  <c r="W2007" i="6"/>
  <c r="P2007" i="6"/>
  <c r="K2007" i="6"/>
  <c r="W2006" i="6"/>
  <c r="P2006" i="6"/>
  <c r="K2006" i="6"/>
  <c r="W2005" i="6"/>
  <c r="P2005" i="6"/>
  <c r="K2005" i="6"/>
  <c r="W2004" i="6"/>
  <c r="P2004" i="6"/>
  <c r="K2004" i="6"/>
  <c r="W2003" i="6"/>
  <c r="P2003" i="6"/>
  <c r="K2003" i="6"/>
  <c r="W2002" i="6"/>
  <c r="P2002" i="6"/>
  <c r="K2002" i="6"/>
  <c r="W2001" i="6"/>
  <c r="P2001" i="6"/>
  <c r="K2001" i="6"/>
  <c r="W2000" i="6"/>
  <c r="P2000" i="6"/>
  <c r="K2000" i="6"/>
  <c r="W1999" i="6"/>
  <c r="P1999" i="6"/>
  <c r="K1999" i="6"/>
  <c r="W1998" i="6"/>
  <c r="P1998" i="6"/>
  <c r="K1998" i="6"/>
  <c r="W1997" i="6"/>
  <c r="P1997" i="6"/>
  <c r="K1997" i="6"/>
  <c r="W1996" i="6"/>
  <c r="P1996" i="6"/>
  <c r="K1996" i="6"/>
  <c r="W1995" i="6"/>
  <c r="P1995" i="6"/>
  <c r="K1995" i="6"/>
  <c r="W1994" i="6"/>
  <c r="P1994" i="6"/>
  <c r="K1994" i="6"/>
  <c r="W1993" i="6"/>
  <c r="P1993" i="6"/>
  <c r="K1993" i="6"/>
  <c r="W1992" i="6"/>
  <c r="P1992" i="6"/>
  <c r="K1992" i="6"/>
  <c r="W1991" i="6"/>
  <c r="P1991" i="6"/>
  <c r="K1991" i="6"/>
  <c r="W1990" i="6"/>
  <c r="P1990" i="6"/>
  <c r="K1990" i="6"/>
  <c r="W1989" i="6"/>
  <c r="P1989" i="6"/>
  <c r="K1989" i="6"/>
  <c r="W1988" i="6"/>
  <c r="P1988" i="6"/>
  <c r="K1988" i="6"/>
  <c r="W1987" i="6"/>
  <c r="P1987" i="6"/>
  <c r="K1987" i="6"/>
  <c r="W1986" i="6"/>
  <c r="P1986" i="6"/>
  <c r="K1986" i="6"/>
  <c r="W1985" i="6"/>
  <c r="P1985" i="6"/>
  <c r="K1985" i="6"/>
  <c r="W1984" i="6"/>
  <c r="P1984" i="6"/>
  <c r="K1984" i="6"/>
  <c r="W1983" i="6"/>
  <c r="P1983" i="6"/>
  <c r="K1983" i="6"/>
  <c r="W1982" i="6"/>
  <c r="P1982" i="6"/>
  <c r="K1982" i="6"/>
  <c r="W1981" i="6"/>
  <c r="P1981" i="6"/>
  <c r="K1981" i="6"/>
  <c r="W1980" i="6"/>
  <c r="P1980" i="6"/>
  <c r="K1980" i="6"/>
  <c r="W1979" i="6"/>
  <c r="P1979" i="6"/>
  <c r="K1979" i="6"/>
  <c r="W1978" i="6"/>
  <c r="P1978" i="6"/>
  <c r="K1978" i="6"/>
  <c r="W1977" i="6"/>
  <c r="P1977" i="6"/>
  <c r="K1977" i="6"/>
  <c r="W1976" i="6"/>
  <c r="P1976" i="6"/>
  <c r="K1976" i="6"/>
  <c r="W1975" i="6"/>
  <c r="P1975" i="6"/>
  <c r="K1975" i="6"/>
  <c r="W1974" i="6"/>
  <c r="P1974" i="6"/>
  <c r="K1974" i="6"/>
  <c r="W1973" i="6"/>
  <c r="P1973" i="6"/>
  <c r="K1973" i="6"/>
  <c r="W1972" i="6"/>
  <c r="P1972" i="6"/>
  <c r="K1972" i="6"/>
  <c r="W1971" i="6"/>
  <c r="P1971" i="6"/>
  <c r="K1971" i="6"/>
  <c r="W1970" i="6"/>
  <c r="P1970" i="6"/>
  <c r="K1970" i="6"/>
  <c r="W1969" i="6"/>
  <c r="P1969" i="6"/>
  <c r="K1969" i="6"/>
  <c r="W1968" i="6"/>
  <c r="P1968" i="6"/>
  <c r="K1968" i="6"/>
  <c r="W1967" i="6"/>
  <c r="P1967" i="6"/>
  <c r="K1967" i="6"/>
  <c r="W1966" i="6"/>
  <c r="P1966" i="6"/>
  <c r="K1966" i="6"/>
  <c r="W1965" i="6"/>
  <c r="P1965" i="6"/>
  <c r="K1965" i="6"/>
  <c r="W1964" i="6"/>
  <c r="P1964" i="6"/>
  <c r="K1964" i="6"/>
  <c r="W1963" i="6"/>
  <c r="P1963" i="6"/>
  <c r="K1963" i="6"/>
  <c r="W1962" i="6"/>
  <c r="P1962" i="6"/>
  <c r="K1962" i="6"/>
  <c r="W1961" i="6"/>
  <c r="P1961" i="6"/>
  <c r="K1961" i="6"/>
  <c r="W1960" i="6"/>
  <c r="P1960" i="6"/>
  <c r="K1960" i="6"/>
  <c r="W1959" i="6"/>
  <c r="P1959" i="6"/>
  <c r="K1959" i="6"/>
  <c r="W1958" i="6"/>
  <c r="P1958" i="6"/>
  <c r="K1958" i="6"/>
  <c r="W1957" i="6"/>
  <c r="P1957" i="6"/>
  <c r="K1957" i="6"/>
  <c r="W1956" i="6"/>
  <c r="P1956" i="6"/>
  <c r="K1956" i="6"/>
  <c r="W1955" i="6"/>
  <c r="P1955" i="6"/>
  <c r="K1955" i="6"/>
  <c r="W1954" i="6"/>
  <c r="P1954" i="6"/>
  <c r="K1954" i="6"/>
  <c r="W1953" i="6"/>
  <c r="P1953" i="6"/>
  <c r="K1953" i="6"/>
  <c r="W1952" i="6"/>
  <c r="P1952" i="6"/>
  <c r="K1952" i="6"/>
  <c r="W1951" i="6"/>
  <c r="P1951" i="6"/>
  <c r="K1951" i="6"/>
  <c r="W1950" i="6"/>
  <c r="P1950" i="6"/>
  <c r="K1950" i="6"/>
  <c r="W1949" i="6"/>
  <c r="P1949" i="6"/>
  <c r="K1949" i="6"/>
  <c r="W1948" i="6"/>
  <c r="P1948" i="6"/>
  <c r="K1948" i="6"/>
  <c r="W1947" i="6"/>
  <c r="P1947" i="6"/>
  <c r="K1947" i="6"/>
  <c r="W1946" i="6"/>
  <c r="P1946" i="6"/>
  <c r="K1946" i="6"/>
  <c r="W1945" i="6"/>
  <c r="P1945" i="6"/>
  <c r="K1945" i="6"/>
  <c r="W1944" i="6"/>
  <c r="P1944" i="6"/>
  <c r="K1944" i="6"/>
  <c r="W1943" i="6"/>
  <c r="P1943" i="6"/>
  <c r="K1943" i="6"/>
  <c r="W1942" i="6"/>
  <c r="P1942" i="6"/>
  <c r="K1942" i="6"/>
  <c r="W1941" i="6"/>
  <c r="P1941" i="6"/>
  <c r="K1941" i="6"/>
  <c r="W1940" i="6"/>
  <c r="P1940" i="6"/>
  <c r="K1940" i="6"/>
  <c r="W1939" i="6"/>
  <c r="P1939" i="6"/>
  <c r="K1939" i="6"/>
  <c r="W1938" i="6"/>
  <c r="P1938" i="6"/>
  <c r="K1938" i="6"/>
  <c r="W1937" i="6"/>
  <c r="P1937" i="6"/>
  <c r="K1937" i="6"/>
  <c r="W1936" i="6"/>
  <c r="P1936" i="6"/>
  <c r="K1936" i="6"/>
  <c r="W1935" i="6"/>
  <c r="P1935" i="6"/>
  <c r="K1935" i="6"/>
  <c r="W1934" i="6"/>
  <c r="P1934" i="6"/>
  <c r="K1934" i="6"/>
  <c r="W1933" i="6"/>
  <c r="P1933" i="6"/>
  <c r="K1933" i="6"/>
  <c r="W1932" i="6"/>
  <c r="P1932" i="6"/>
  <c r="K1932" i="6"/>
  <c r="W1931" i="6"/>
  <c r="P1931" i="6"/>
  <c r="K1931" i="6"/>
  <c r="W1930" i="6"/>
  <c r="P1930" i="6"/>
  <c r="K1930" i="6"/>
  <c r="W1929" i="6"/>
  <c r="P1929" i="6"/>
  <c r="K1929" i="6"/>
  <c r="W1928" i="6"/>
  <c r="P1928" i="6"/>
  <c r="K1928" i="6"/>
  <c r="W1927" i="6"/>
  <c r="P1927" i="6"/>
  <c r="K1927" i="6"/>
  <c r="W1926" i="6"/>
  <c r="P1926" i="6"/>
  <c r="K1926" i="6"/>
  <c r="W1925" i="6"/>
  <c r="P1925" i="6"/>
  <c r="K1925" i="6"/>
  <c r="W1924" i="6"/>
  <c r="P1924" i="6"/>
  <c r="K1924" i="6"/>
  <c r="W1923" i="6"/>
  <c r="P1923" i="6"/>
  <c r="K1923" i="6"/>
  <c r="W1922" i="6"/>
  <c r="P1922" i="6"/>
  <c r="K1922" i="6"/>
  <c r="W1921" i="6"/>
  <c r="P1921" i="6"/>
  <c r="K1921" i="6"/>
  <c r="W1920" i="6"/>
  <c r="P1920" i="6"/>
  <c r="K1920" i="6"/>
  <c r="W1919" i="6"/>
  <c r="P1919" i="6"/>
  <c r="K1919" i="6"/>
  <c r="W1918" i="6"/>
  <c r="P1918" i="6"/>
  <c r="K1918" i="6"/>
  <c r="W1917" i="6"/>
  <c r="P1917" i="6"/>
  <c r="K1917" i="6"/>
  <c r="W1916" i="6"/>
  <c r="P1916" i="6"/>
  <c r="K1916" i="6"/>
  <c r="W1915" i="6"/>
  <c r="P1915" i="6"/>
  <c r="K1915" i="6"/>
  <c r="W1914" i="6"/>
  <c r="P1914" i="6"/>
  <c r="K1914" i="6"/>
  <c r="W1913" i="6"/>
  <c r="P1913" i="6"/>
  <c r="K1913" i="6"/>
  <c r="W1912" i="6"/>
  <c r="P1912" i="6"/>
  <c r="K1912" i="6"/>
  <c r="W1911" i="6"/>
  <c r="P1911" i="6"/>
  <c r="K1911" i="6"/>
  <c r="W1910" i="6"/>
  <c r="P1910" i="6"/>
  <c r="K1910" i="6"/>
  <c r="W1909" i="6"/>
  <c r="P1909" i="6"/>
  <c r="K1909" i="6"/>
  <c r="W1908" i="6"/>
  <c r="P1908" i="6"/>
  <c r="K1908" i="6"/>
  <c r="W1907" i="6"/>
  <c r="P1907" i="6"/>
  <c r="K1907" i="6"/>
  <c r="W1906" i="6"/>
  <c r="P1906" i="6"/>
  <c r="K1906" i="6"/>
  <c r="W1905" i="6"/>
  <c r="P1905" i="6"/>
  <c r="K1905" i="6"/>
  <c r="W1904" i="6"/>
  <c r="P1904" i="6"/>
  <c r="K1904" i="6"/>
  <c r="W1903" i="6"/>
  <c r="P1903" i="6"/>
  <c r="K1903" i="6"/>
  <c r="W1902" i="6"/>
  <c r="P1902" i="6"/>
  <c r="K1902" i="6"/>
  <c r="W1901" i="6"/>
  <c r="P1901" i="6"/>
  <c r="K1901" i="6"/>
  <c r="W1900" i="6"/>
  <c r="P1900" i="6"/>
  <c r="K1900" i="6"/>
  <c r="W1899" i="6"/>
  <c r="P1899" i="6"/>
  <c r="K1899" i="6"/>
  <c r="W1898" i="6"/>
  <c r="P1898" i="6"/>
  <c r="K1898" i="6"/>
  <c r="W1897" i="6"/>
  <c r="P1897" i="6"/>
  <c r="K1897" i="6"/>
  <c r="W1896" i="6"/>
  <c r="P1896" i="6"/>
  <c r="K1896" i="6"/>
  <c r="W1895" i="6"/>
  <c r="P1895" i="6"/>
  <c r="K1895" i="6"/>
  <c r="W1894" i="6"/>
  <c r="P1894" i="6"/>
  <c r="K1894" i="6"/>
  <c r="W1893" i="6"/>
  <c r="P1893" i="6"/>
  <c r="K1893" i="6"/>
  <c r="W1892" i="6"/>
  <c r="P1892" i="6"/>
  <c r="K1892" i="6"/>
  <c r="W1891" i="6"/>
  <c r="P1891" i="6"/>
  <c r="K1891" i="6"/>
  <c r="W1890" i="6"/>
  <c r="P1890" i="6"/>
  <c r="K1890" i="6"/>
  <c r="W1889" i="6"/>
  <c r="P1889" i="6"/>
  <c r="K1889" i="6"/>
  <c r="W1888" i="6"/>
  <c r="P1888" i="6"/>
  <c r="K1888" i="6"/>
  <c r="W1887" i="6"/>
  <c r="P1887" i="6"/>
  <c r="K1887" i="6"/>
  <c r="W1886" i="6"/>
  <c r="P1886" i="6"/>
  <c r="K1886" i="6"/>
  <c r="W1885" i="6"/>
  <c r="P1885" i="6"/>
  <c r="K1885" i="6"/>
  <c r="W1884" i="6"/>
  <c r="P1884" i="6"/>
  <c r="K1884" i="6"/>
  <c r="W1883" i="6"/>
  <c r="P1883" i="6"/>
  <c r="K1883" i="6"/>
  <c r="W1882" i="6"/>
  <c r="P1882" i="6"/>
  <c r="K1882" i="6"/>
  <c r="W1881" i="6"/>
  <c r="P1881" i="6"/>
  <c r="K1881" i="6"/>
  <c r="W1880" i="6"/>
  <c r="P1880" i="6"/>
  <c r="K1880" i="6"/>
  <c r="W1879" i="6"/>
  <c r="P1879" i="6"/>
  <c r="K1879" i="6"/>
  <c r="W1878" i="6"/>
  <c r="P1878" i="6"/>
  <c r="K1878" i="6"/>
  <c r="W1877" i="6"/>
  <c r="P1877" i="6"/>
  <c r="K1877" i="6"/>
  <c r="W1876" i="6"/>
  <c r="P1876" i="6"/>
  <c r="K1876" i="6"/>
  <c r="W1875" i="6"/>
  <c r="P1875" i="6"/>
  <c r="K1875" i="6"/>
  <c r="W1874" i="6"/>
  <c r="P1874" i="6"/>
  <c r="K1874" i="6"/>
  <c r="W1873" i="6"/>
  <c r="P1873" i="6"/>
  <c r="K1873" i="6"/>
  <c r="W1872" i="6"/>
  <c r="P1872" i="6"/>
  <c r="K1872" i="6"/>
  <c r="W1871" i="6"/>
  <c r="P1871" i="6"/>
  <c r="K1871" i="6"/>
  <c r="W1870" i="6"/>
  <c r="P1870" i="6"/>
  <c r="K1870" i="6"/>
  <c r="W1869" i="6"/>
  <c r="P1869" i="6"/>
  <c r="K1869" i="6"/>
  <c r="W1868" i="6"/>
  <c r="P1868" i="6"/>
  <c r="K1868" i="6"/>
  <c r="W1867" i="6"/>
  <c r="P1867" i="6"/>
  <c r="K1867" i="6"/>
  <c r="W1866" i="6"/>
  <c r="P1866" i="6"/>
  <c r="K1866" i="6"/>
  <c r="W1865" i="6"/>
  <c r="P1865" i="6"/>
  <c r="K1865" i="6"/>
  <c r="W1864" i="6"/>
  <c r="P1864" i="6"/>
  <c r="K1864" i="6"/>
  <c r="W1863" i="6"/>
  <c r="P1863" i="6"/>
  <c r="K1863" i="6"/>
  <c r="W1862" i="6"/>
  <c r="P1862" i="6"/>
  <c r="K1862" i="6"/>
  <c r="W1861" i="6"/>
  <c r="P1861" i="6"/>
  <c r="K1861" i="6"/>
  <c r="W1860" i="6"/>
  <c r="P1860" i="6"/>
  <c r="K1860" i="6"/>
  <c r="W1859" i="6"/>
  <c r="P1859" i="6"/>
  <c r="K1859" i="6"/>
  <c r="W1858" i="6"/>
  <c r="P1858" i="6"/>
  <c r="K1858" i="6"/>
  <c r="W1857" i="6"/>
  <c r="P1857" i="6"/>
  <c r="K1857" i="6"/>
  <c r="W1856" i="6"/>
  <c r="P1856" i="6"/>
  <c r="K1856" i="6"/>
  <c r="W1855" i="6"/>
  <c r="P1855" i="6"/>
  <c r="K1855" i="6"/>
  <c r="W1854" i="6"/>
  <c r="P1854" i="6"/>
  <c r="K1854" i="6"/>
  <c r="W1853" i="6"/>
  <c r="P1853" i="6"/>
  <c r="K1853" i="6"/>
  <c r="W1852" i="6"/>
  <c r="P1852" i="6"/>
  <c r="K1852" i="6"/>
  <c r="W1851" i="6"/>
  <c r="P1851" i="6"/>
  <c r="K1851" i="6"/>
  <c r="W1850" i="6"/>
  <c r="P1850" i="6"/>
  <c r="K1850" i="6"/>
  <c r="W1849" i="6"/>
  <c r="P1849" i="6"/>
  <c r="K1849" i="6"/>
  <c r="W1848" i="6"/>
  <c r="P1848" i="6"/>
  <c r="K1848" i="6"/>
  <c r="W1847" i="6"/>
  <c r="P1847" i="6"/>
  <c r="K1847" i="6"/>
  <c r="W1846" i="6"/>
  <c r="P1846" i="6"/>
  <c r="K1846" i="6"/>
  <c r="W1845" i="6"/>
  <c r="P1845" i="6"/>
  <c r="K1845" i="6"/>
  <c r="W1844" i="6"/>
  <c r="P1844" i="6"/>
  <c r="K1844" i="6"/>
  <c r="W1843" i="6"/>
  <c r="P1843" i="6"/>
  <c r="K1843" i="6"/>
  <c r="W1842" i="6"/>
  <c r="P1842" i="6"/>
  <c r="K1842" i="6"/>
  <c r="W1841" i="6"/>
  <c r="P1841" i="6"/>
  <c r="K1841" i="6"/>
  <c r="W1840" i="6"/>
  <c r="P1840" i="6"/>
  <c r="K1840" i="6"/>
  <c r="W1839" i="6"/>
  <c r="P1839" i="6"/>
  <c r="K1839" i="6"/>
  <c r="W1838" i="6"/>
  <c r="P1838" i="6"/>
  <c r="K1838" i="6"/>
  <c r="W1837" i="6"/>
  <c r="P1837" i="6"/>
  <c r="K1837" i="6"/>
  <c r="W1836" i="6"/>
  <c r="P1836" i="6"/>
  <c r="K1836" i="6"/>
  <c r="W1835" i="6"/>
  <c r="P1835" i="6"/>
  <c r="K1835" i="6"/>
  <c r="W1834" i="6"/>
  <c r="P1834" i="6"/>
  <c r="K1834" i="6"/>
  <c r="W1833" i="6"/>
  <c r="P1833" i="6"/>
  <c r="K1833" i="6"/>
  <c r="W1832" i="6"/>
  <c r="P1832" i="6"/>
  <c r="K1832" i="6"/>
  <c r="W1831" i="6"/>
  <c r="P1831" i="6"/>
  <c r="K1831" i="6"/>
  <c r="W1830" i="6"/>
  <c r="P1830" i="6"/>
  <c r="K1830" i="6"/>
  <c r="W1829" i="6"/>
  <c r="P1829" i="6"/>
  <c r="K1829" i="6"/>
  <c r="W1828" i="6"/>
  <c r="P1828" i="6"/>
  <c r="K1828" i="6"/>
  <c r="W1827" i="6"/>
  <c r="P1827" i="6"/>
  <c r="K1827" i="6"/>
  <c r="W1826" i="6"/>
  <c r="P1826" i="6"/>
  <c r="K1826" i="6"/>
  <c r="W1825" i="6"/>
  <c r="P1825" i="6"/>
  <c r="K1825" i="6"/>
  <c r="W1824" i="6"/>
  <c r="P1824" i="6"/>
  <c r="K1824" i="6"/>
  <c r="W1823" i="6"/>
  <c r="P1823" i="6"/>
  <c r="K1823" i="6"/>
  <c r="W1822" i="6"/>
  <c r="P1822" i="6"/>
  <c r="K1822" i="6"/>
  <c r="W1821" i="6"/>
  <c r="P1821" i="6"/>
  <c r="K1821" i="6"/>
  <c r="W1820" i="6"/>
  <c r="P1820" i="6"/>
  <c r="K1820" i="6"/>
  <c r="W1819" i="6"/>
  <c r="P1819" i="6"/>
  <c r="K1819" i="6"/>
  <c r="W1818" i="6"/>
  <c r="P1818" i="6"/>
  <c r="K1818" i="6"/>
  <c r="W1817" i="6"/>
  <c r="P1817" i="6"/>
  <c r="K1817" i="6"/>
  <c r="W1816" i="6"/>
  <c r="P1816" i="6"/>
  <c r="K1816" i="6"/>
  <c r="W1815" i="6"/>
  <c r="P1815" i="6"/>
  <c r="K1815" i="6"/>
  <c r="W1814" i="6"/>
  <c r="P1814" i="6"/>
  <c r="K1814" i="6"/>
  <c r="W1813" i="6"/>
  <c r="P1813" i="6"/>
  <c r="K1813" i="6"/>
  <c r="W1812" i="6"/>
  <c r="P1812" i="6"/>
  <c r="K1812" i="6"/>
  <c r="W1811" i="6"/>
  <c r="P1811" i="6"/>
  <c r="K1811" i="6"/>
  <c r="W1810" i="6"/>
  <c r="P1810" i="6"/>
  <c r="K1810" i="6"/>
  <c r="W1809" i="6"/>
  <c r="P1809" i="6"/>
  <c r="K1809" i="6"/>
  <c r="W1808" i="6"/>
  <c r="P1808" i="6"/>
  <c r="K1808" i="6"/>
  <c r="W1807" i="6"/>
  <c r="P1807" i="6"/>
  <c r="K1807" i="6"/>
  <c r="W1806" i="6"/>
  <c r="P1806" i="6"/>
  <c r="K1806" i="6"/>
  <c r="W1805" i="6"/>
  <c r="P1805" i="6"/>
  <c r="K1805" i="6"/>
  <c r="W1804" i="6"/>
  <c r="P1804" i="6"/>
  <c r="K1804" i="6"/>
  <c r="W1803" i="6"/>
  <c r="P1803" i="6"/>
  <c r="K1803" i="6"/>
  <c r="W1802" i="6"/>
  <c r="P1802" i="6"/>
  <c r="K1802" i="6"/>
  <c r="W1801" i="6"/>
  <c r="P1801" i="6"/>
  <c r="K1801" i="6"/>
  <c r="W1800" i="6"/>
  <c r="P1800" i="6"/>
  <c r="K1800" i="6"/>
  <c r="W1799" i="6"/>
  <c r="P1799" i="6"/>
  <c r="K1799" i="6"/>
  <c r="W1798" i="6"/>
  <c r="P1798" i="6"/>
  <c r="K1798" i="6"/>
  <c r="W1797" i="6"/>
  <c r="P1797" i="6"/>
  <c r="K1797" i="6"/>
  <c r="W1796" i="6"/>
  <c r="P1796" i="6"/>
  <c r="K1796" i="6"/>
  <c r="W1795" i="6"/>
  <c r="P1795" i="6"/>
  <c r="K1795" i="6"/>
  <c r="W1794" i="6"/>
  <c r="P1794" i="6"/>
  <c r="K1794" i="6"/>
  <c r="W1793" i="6"/>
  <c r="P1793" i="6"/>
  <c r="K1793" i="6"/>
  <c r="W1792" i="6"/>
  <c r="P1792" i="6"/>
  <c r="K1792" i="6"/>
  <c r="W1791" i="6"/>
  <c r="P1791" i="6"/>
  <c r="K1791" i="6"/>
  <c r="W1790" i="6"/>
  <c r="P1790" i="6"/>
  <c r="K1790" i="6"/>
  <c r="W1789" i="6"/>
  <c r="P1789" i="6"/>
  <c r="K1789" i="6"/>
  <c r="W1788" i="6"/>
  <c r="P1788" i="6"/>
  <c r="K1788" i="6"/>
  <c r="W1787" i="6"/>
  <c r="P1787" i="6"/>
  <c r="K1787" i="6"/>
  <c r="W1786" i="6"/>
  <c r="P1786" i="6"/>
  <c r="K1786" i="6"/>
  <c r="W1785" i="6"/>
  <c r="P1785" i="6"/>
  <c r="K1785" i="6"/>
  <c r="W1784" i="6"/>
  <c r="P1784" i="6"/>
  <c r="K1784" i="6"/>
  <c r="W1783" i="6"/>
  <c r="P1783" i="6"/>
  <c r="K1783" i="6"/>
  <c r="W1782" i="6"/>
  <c r="P1782" i="6"/>
  <c r="K1782" i="6"/>
  <c r="W1781" i="6"/>
  <c r="P1781" i="6"/>
  <c r="K1781" i="6"/>
  <c r="W1780" i="6"/>
  <c r="P1780" i="6"/>
  <c r="K1780" i="6"/>
  <c r="W1779" i="6"/>
  <c r="P1779" i="6"/>
  <c r="K1779" i="6"/>
  <c r="W1778" i="6"/>
  <c r="P1778" i="6"/>
  <c r="K1778" i="6"/>
  <c r="W1777" i="6"/>
  <c r="P1777" i="6"/>
  <c r="K1777" i="6"/>
  <c r="W1776" i="6"/>
  <c r="P1776" i="6"/>
  <c r="K1776" i="6"/>
  <c r="W1775" i="6"/>
  <c r="P1775" i="6"/>
  <c r="K1775" i="6"/>
  <c r="W1774" i="6"/>
  <c r="P1774" i="6"/>
  <c r="K1774" i="6"/>
  <c r="W1773" i="6"/>
  <c r="P1773" i="6"/>
  <c r="K1773" i="6"/>
  <c r="W1772" i="6"/>
  <c r="P1772" i="6"/>
  <c r="K1772" i="6"/>
  <c r="W1771" i="6"/>
  <c r="P1771" i="6"/>
  <c r="K1771" i="6"/>
  <c r="W1770" i="6"/>
  <c r="P1770" i="6"/>
  <c r="K1770" i="6"/>
  <c r="W1769" i="6"/>
  <c r="P1769" i="6"/>
  <c r="K1769" i="6"/>
  <c r="W1768" i="6"/>
  <c r="P1768" i="6"/>
  <c r="K1768" i="6"/>
  <c r="W1767" i="6"/>
  <c r="P1767" i="6"/>
  <c r="K1767" i="6"/>
  <c r="W1766" i="6"/>
  <c r="P1766" i="6"/>
  <c r="K1766" i="6"/>
  <c r="W1765" i="6"/>
  <c r="P1765" i="6"/>
  <c r="K1765" i="6"/>
  <c r="W1764" i="6"/>
  <c r="P1764" i="6"/>
  <c r="K1764" i="6"/>
  <c r="W1763" i="6"/>
  <c r="P1763" i="6"/>
  <c r="K1763" i="6"/>
  <c r="W1762" i="6"/>
  <c r="P1762" i="6"/>
  <c r="K1762" i="6"/>
  <c r="W1761" i="6"/>
  <c r="P1761" i="6"/>
  <c r="K1761" i="6"/>
  <c r="W1760" i="6"/>
  <c r="P1760" i="6"/>
  <c r="K1760" i="6"/>
  <c r="W1759" i="6"/>
  <c r="P1759" i="6"/>
  <c r="K1759" i="6"/>
  <c r="W1758" i="6"/>
  <c r="P1758" i="6"/>
  <c r="K1758" i="6"/>
  <c r="W1757" i="6"/>
  <c r="P1757" i="6"/>
  <c r="K1757" i="6"/>
  <c r="W1756" i="6"/>
  <c r="P1756" i="6"/>
  <c r="K1756" i="6"/>
  <c r="W1755" i="6"/>
  <c r="P1755" i="6"/>
  <c r="K1755" i="6"/>
  <c r="W1754" i="6"/>
  <c r="P1754" i="6"/>
  <c r="K1754" i="6"/>
  <c r="W1753" i="6"/>
  <c r="P1753" i="6"/>
  <c r="K1753" i="6"/>
  <c r="W1752" i="6"/>
  <c r="P1752" i="6"/>
  <c r="K1752" i="6"/>
  <c r="W1751" i="6"/>
  <c r="P1751" i="6"/>
  <c r="K1751" i="6"/>
  <c r="W1750" i="6"/>
  <c r="P1750" i="6"/>
  <c r="K1750" i="6"/>
  <c r="W1749" i="6"/>
  <c r="P1749" i="6"/>
  <c r="K1749" i="6"/>
  <c r="W1748" i="6"/>
  <c r="P1748" i="6"/>
  <c r="K1748" i="6"/>
  <c r="W1747" i="6"/>
  <c r="P1747" i="6"/>
  <c r="K1747" i="6"/>
  <c r="W1746" i="6"/>
  <c r="P1746" i="6"/>
  <c r="K1746" i="6"/>
  <c r="W1745" i="6"/>
  <c r="P1745" i="6"/>
  <c r="K1745" i="6"/>
  <c r="W1744" i="6"/>
  <c r="P1744" i="6"/>
  <c r="K1744" i="6"/>
  <c r="W1743" i="6"/>
  <c r="P1743" i="6"/>
  <c r="K1743" i="6"/>
  <c r="W1742" i="6"/>
  <c r="P1742" i="6"/>
  <c r="K1742" i="6"/>
  <c r="W1741" i="6"/>
  <c r="P1741" i="6"/>
  <c r="K1741" i="6"/>
  <c r="W1740" i="6"/>
  <c r="P1740" i="6"/>
  <c r="K1740" i="6"/>
  <c r="W1739" i="6"/>
  <c r="P1739" i="6"/>
  <c r="K1739" i="6"/>
  <c r="W1738" i="6"/>
  <c r="P1738" i="6"/>
  <c r="K1738" i="6"/>
  <c r="W1737" i="6"/>
  <c r="P1737" i="6"/>
  <c r="K1737" i="6"/>
  <c r="W1736" i="6"/>
  <c r="P1736" i="6"/>
  <c r="K1736" i="6"/>
  <c r="W1735" i="6"/>
  <c r="P1735" i="6"/>
  <c r="K1735" i="6"/>
  <c r="W1734" i="6"/>
  <c r="P1734" i="6"/>
  <c r="K1734" i="6"/>
  <c r="W1733" i="6"/>
  <c r="P1733" i="6"/>
  <c r="K1733" i="6"/>
  <c r="W1732" i="6"/>
  <c r="P1732" i="6"/>
  <c r="K1732" i="6"/>
  <c r="W1731" i="6"/>
  <c r="P1731" i="6"/>
  <c r="K1731" i="6"/>
  <c r="W1730" i="6"/>
  <c r="P1730" i="6"/>
  <c r="K1730" i="6"/>
  <c r="W1729" i="6"/>
  <c r="P1729" i="6"/>
  <c r="K1729" i="6"/>
  <c r="W1728" i="6"/>
  <c r="P1728" i="6"/>
  <c r="K1728" i="6"/>
  <c r="W1727" i="6"/>
  <c r="P1727" i="6"/>
  <c r="K1727" i="6"/>
  <c r="W1726" i="6"/>
  <c r="P1726" i="6"/>
  <c r="K1726" i="6"/>
  <c r="W1725" i="6"/>
  <c r="P1725" i="6"/>
  <c r="K1725" i="6"/>
  <c r="W1724" i="6"/>
  <c r="P1724" i="6"/>
  <c r="K1724" i="6"/>
  <c r="W1723" i="6"/>
  <c r="P1723" i="6"/>
  <c r="K1723" i="6"/>
  <c r="W1722" i="6"/>
  <c r="P1722" i="6"/>
  <c r="K1722" i="6"/>
  <c r="W1721" i="6"/>
  <c r="P1721" i="6"/>
  <c r="K1721" i="6"/>
  <c r="W1720" i="6"/>
  <c r="P1720" i="6"/>
  <c r="K1720" i="6"/>
  <c r="W1719" i="6"/>
  <c r="P1719" i="6"/>
  <c r="K1719" i="6"/>
  <c r="W1718" i="6"/>
  <c r="P1718" i="6"/>
  <c r="K1718" i="6"/>
  <c r="W1717" i="6"/>
  <c r="P1717" i="6"/>
  <c r="K1717" i="6"/>
  <c r="W1716" i="6"/>
  <c r="P1716" i="6"/>
  <c r="K1716" i="6"/>
  <c r="W1715" i="6"/>
  <c r="P1715" i="6"/>
  <c r="K1715" i="6"/>
  <c r="W1714" i="6"/>
  <c r="P1714" i="6"/>
  <c r="K1714" i="6"/>
  <c r="W1713" i="6"/>
  <c r="P1713" i="6"/>
  <c r="K1713" i="6"/>
  <c r="W1712" i="6"/>
  <c r="P1712" i="6"/>
  <c r="K1712" i="6"/>
  <c r="W1711" i="6"/>
  <c r="P1711" i="6"/>
  <c r="K1711" i="6"/>
  <c r="W1710" i="6"/>
  <c r="P1710" i="6"/>
  <c r="K1710" i="6"/>
  <c r="W1709" i="6"/>
  <c r="P1709" i="6"/>
  <c r="K1709" i="6"/>
  <c r="W1708" i="6"/>
  <c r="P1708" i="6"/>
  <c r="K1708" i="6"/>
  <c r="W1707" i="6"/>
  <c r="P1707" i="6"/>
  <c r="K1707" i="6"/>
  <c r="W1706" i="6"/>
  <c r="P1706" i="6"/>
  <c r="K1706" i="6"/>
  <c r="W1705" i="6"/>
  <c r="P1705" i="6"/>
  <c r="K1705" i="6"/>
  <c r="W1704" i="6"/>
  <c r="P1704" i="6"/>
  <c r="K1704" i="6"/>
  <c r="W1703" i="6"/>
  <c r="P1703" i="6"/>
  <c r="K1703" i="6"/>
  <c r="W1702" i="6"/>
  <c r="P1702" i="6"/>
  <c r="K1702" i="6"/>
  <c r="W1701" i="6"/>
  <c r="P1701" i="6"/>
  <c r="K1701" i="6"/>
  <c r="W1700" i="6"/>
  <c r="P1700" i="6"/>
  <c r="K1700" i="6"/>
  <c r="W1699" i="6"/>
  <c r="P1699" i="6"/>
  <c r="K1699" i="6"/>
  <c r="W1698" i="6"/>
  <c r="P1698" i="6"/>
  <c r="K1698" i="6"/>
  <c r="W1697" i="6"/>
  <c r="P1697" i="6"/>
  <c r="K1697" i="6"/>
  <c r="W1696" i="6"/>
  <c r="P1696" i="6"/>
  <c r="K1696" i="6"/>
  <c r="W1695" i="6"/>
  <c r="P1695" i="6"/>
  <c r="K1695" i="6"/>
  <c r="W1694" i="6"/>
  <c r="P1694" i="6"/>
  <c r="K1694" i="6"/>
  <c r="W1693" i="6"/>
  <c r="P1693" i="6"/>
  <c r="K1693" i="6"/>
  <c r="W1692" i="6"/>
  <c r="P1692" i="6"/>
  <c r="K1692" i="6"/>
  <c r="W1691" i="6"/>
  <c r="P1691" i="6"/>
  <c r="K1691" i="6"/>
  <c r="W1690" i="6"/>
  <c r="P1690" i="6"/>
  <c r="K1690" i="6"/>
  <c r="W1689" i="6"/>
  <c r="P1689" i="6"/>
  <c r="K1689" i="6"/>
  <c r="W1688" i="6"/>
  <c r="P1688" i="6"/>
  <c r="K1688" i="6"/>
  <c r="W1687" i="6"/>
  <c r="P1687" i="6"/>
  <c r="K1687" i="6"/>
  <c r="W1686" i="6"/>
  <c r="P1686" i="6"/>
  <c r="K1686" i="6"/>
  <c r="W1685" i="6"/>
  <c r="P1685" i="6"/>
  <c r="K1685" i="6"/>
  <c r="W1684" i="6"/>
  <c r="P1684" i="6"/>
  <c r="K1684" i="6"/>
  <c r="W1683" i="6"/>
  <c r="P1683" i="6"/>
  <c r="K1683" i="6"/>
  <c r="W1682" i="6"/>
  <c r="P1682" i="6"/>
  <c r="K1682" i="6"/>
  <c r="W1681" i="6"/>
  <c r="P1681" i="6"/>
  <c r="K1681" i="6"/>
  <c r="W1680" i="6"/>
  <c r="P1680" i="6"/>
  <c r="K1680" i="6"/>
  <c r="W1679" i="6"/>
  <c r="P1679" i="6"/>
  <c r="K1679" i="6"/>
  <c r="W1678" i="6"/>
  <c r="P1678" i="6"/>
  <c r="K1678" i="6"/>
  <c r="W1677" i="6"/>
  <c r="P1677" i="6"/>
  <c r="K1677" i="6"/>
  <c r="W1676" i="6"/>
  <c r="P1676" i="6"/>
  <c r="K1676" i="6"/>
  <c r="W1675" i="6"/>
  <c r="P1675" i="6"/>
  <c r="K1675" i="6"/>
  <c r="W1674" i="6"/>
  <c r="P1674" i="6"/>
  <c r="K1674" i="6"/>
  <c r="W1673" i="6"/>
  <c r="P1673" i="6"/>
  <c r="K1673" i="6"/>
  <c r="W1672" i="6"/>
  <c r="P1672" i="6"/>
  <c r="K1672" i="6"/>
  <c r="W1671" i="6"/>
  <c r="P1671" i="6"/>
  <c r="K1671" i="6"/>
  <c r="W1670" i="6"/>
  <c r="P1670" i="6"/>
  <c r="K1670" i="6"/>
  <c r="W1669" i="6"/>
  <c r="P1669" i="6"/>
  <c r="K1669" i="6"/>
  <c r="W1668" i="6"/>
  <c r="P1668" i="6"/>
  <c r="K1668" i="6"/>
  <c r="W1667" i="6"/>
  <c r="P1667" i="6"/>
  <c r="K1667" i="6"/>
  <c r="W1666" i="6"/>
  <c r="P1666" i="6"/>
  <c r="K1666" i="6"/>
  <c r="W1665" i="6"/>
  <c r="P1665" i="6"/>
  <c r="K1665" i="6"/>
  <c r="W1664" i="6"/>
  <c r="P1664" i="6"/>
  <c r="K1664" i="6"/>
  <c r="W1663" i="6"/>
  <c r="P1663" i="6"/>
  <c r="K1663" i="6"/>
  <c r="W1662" i="6"/>
  <c r="P1662" i="6"/>
  <c r="K1662" i="6"/>
  <c r="W1661" i="6"/>
  <c r="P1661" i="6"/>
  <c r="K1661" i="6"/>
  <c r="W1660" i="6"/>
  <c r="P1660" i="6"/>
  <c r="K1660" i="6"/>
  <c r="W1659" i="6"/>
  <c r="P1659" i="6"/>
  <c r="K1659" i="6"/>
  <c r="W1658" i="6"/>
  <c r="P1658" i="6"/>
  <c r="K1658" i="6"/>
  <c r="W1657" i="6"/>
  <c r="P1657" i="6"/>
  <c r="K1657" i="6"/>
  <c r="W1656" i="6"/>
  <c r="P1656" i="6"/>
  <c r="K1656" i="6"/>
  <c r="W1655" i="6"/>
  <c r="P1655" i="6"/>
  <c r="K1655" i="6"/>
  <c r="W1654" i="6"/>
  <c r="P1654" i="6"/>
  <c r="K1654" i="6"/>
  <c r="W1653" i="6"/>
  <c r="P1653" i="6"/>
  <c r="K1653" i="6"/>
  <c r="W1652" i="6"/>
  <c r="P1652" i="6"/>
  <c r="K1652" i="6"/>
  <c r="W1651" i="6"/>
  <c r="P1651" i="6"/>
  <c r="K1651" i="6"/>
  <c r="W1650" i="6"/>
  <c r="P1650" i="6"/>
  <c r="K1650" i="6"/>
  <c r="W1649" i="6"/>
  <c r="P1649" i="6"/>
  <c r="K1649" i="6"/>
  <c r="W1648" i="6"/>
  <c r="P1648" i="6"/>
  <c r="K1648" i="6"/>
  <c r="W1647" i="6"/>
  <c r="P1647" i="6"/>
  <c r="K1647" i="6"/>
  <c r="W1646" i="6"/>
  <c r="P1646" i="6"/>
  <c r="K1646" i="6"/>
  <c r="W1645" i="6"/>
  <c r="P1645" i="6"/>
  <c r="K1645" i="6"/>
  <c r="W1644" i="6"/>
  <c r="P1644" i="6"/>
  <c r="K1644" i="6"/>
  <c r="W1643" i="6"/>
  <c r="P1643" i="6"/>
  <c r="K1643" i="6"/>
  <c r="W1642" i="6"/>
  <c r="P1642" i="6"/>
  <c r="K1642" i="6"/>
  <c r="W1641" i="6"/>
  <c r="P1641" i="6"/>
  <c r="K1641" i="6"/>
  <c r="W1640" i="6"/>
  <c r="P1640" i="6"/>
  <c r="K1640" i="6"/>
  <c r="W1639" i="6"/>
  <c r="P1639" i="6"/>
  <c r="K1639" i="6"/>
  <c r="W1638" i="6"/>
  <c r="P1638" i="6"/>
  <c r="K1638" i="6"/>
  <c r="W1637" i="6"/>
  <c r="P1637" i="6"/>
  <c r="K1637" i="6"/>
  <c r="W1636" i="6"/>
  <c r="P1636" i="6"/>
  <c r="K1636" i="6"/>
  <c r="W1635" i="6"/>
  <c r="P1635" i="6"/>
  <c r="K1635" i="6"/>
  <c r="W1634" i="6"/>
  <c r="P1634" i="6"/>
  <c r="K1634" i="6"/>
  <c r="W1633" i="6"/>
  <c r="P1633" i="6"/>
  <c r="K1633" i="6"/>
  <c r="W1632" i="6"/>
  <c r="P1632" i="6"/>
  <c r="K1632" i="6"/>
  <c r="W1631" i="6"/>
  <c r="P1631" i="6"/>
  <c r="K1631" i="6"/>
  <c r="W1630" i="6"/>
  <c r="P1630" i="6"/>
  <c r="K1630" i="6"/>
  <c r="W1629" i="6"/>
  <c r="P1629" i="6"/>
  <c r="K1629" i="6"/>
  <c r="W1628" i="6"/>
  <c r="P1628" i="6"/>
  <c r="K1628" i="6"/>
  <c r="W1627" i="6"/>
  <c r="P1627" i="6"/>
  <c r="K1627" i="6"/>
  <c r="W1626" i="6"/>
  <c r="P1626" i="6"/>
  <c r="K1626" i="6"/>
  <c r="W1625" i="6"/>
  <c r="P1625" i="6"/>
  <c r="K1625" i="6"/>
  <c r="W1624" i="6"/>
  <c r="P1624" i="6"/>
  <c r="K1624" i="6"/>
  <c r="W1623" i="6"/>
  <c r="P1623" i="6"/>
  <c r="K1623" i="6"/>
  <c r="W1622" i="6"/>
  <c r="P1622" i="6"/>
  <c r="K1622" i="6"/>
  <c r="W1621" i="6"/>
  <c r="P1621" i="6"/>
  <c r="K1621" i="6"/>
  <c r="W1620" i="6"/>
  <c r="P1620" i="6"/>
  <c r="K1620" i="6"/>
  <c r="W1619" i="6"/>
  <c r="P1619" i="6"/>
  <c r="K1619" i="6"/>
  <c r="W1618" i="6"/>
  <c r="P1618" i="6"/>
  <c r="K1618" i="6"/>
  <c r="W1617" i="6"/>
  <c r="P1617" i="6"/>
  <c r="K1617" i="6"/>
  <c r="W1616" i="6"/>
  <c r="P1616" i="6"/>
  <c r="K1616" i="6"/>
  <c r="W1615" i="6"/>
  <c r="P1615" i="6"/>
  <c r="K1615" i="6"/>
  <c r="W1614" i="6"/>
  <c r="P1614" i="6"/>
  <c r="K1614" i="6"/>
  <c r="W1613" i="6"/>
  <c r="P1613" i="6"/>
  <c r="K1613" i="6"/>
  <c r="W1612" i="6"/>
  <c r="P1612" i="6"/>
  <c r="K1612" i="6"/>
  <c r="W1611" i="6"/>
  <c r="P1611" i="6"/>
  <c r="K1611" i="6"/>
  <c r="W1610" i="6"/>
  <c r="P1610" i="6"/>
  <c r="K1610" i="6"/>
  <c r="W1609" i="6"/>
  <c r="P1609" i="6"/>
  <c r="K1609" i="6"/>
  <c r="W1608" i="6"/>
  <c r="P1608" i="6"/>
  <c r="K1608" i="6"/>
  <c r="W1607" i="6"/>
  <c r="P1607" i="6"/>
  <c r="K1607" i="6"/>
  <c r="W1606" i="6"/>
  <c r="P1606" i="6"/>
  <c r="K1606" i="6"/>
  <c r="W1605" i="6"/>
  <c r="P1605" i="6"/>
  <c r="K1605" i="6"/>
  <c r="W1604" i="6"/>
  <c r="P1604" i="6"/>
  <c r="K1604" i="6"/>
  <c r="W1603" i="6"/>
  <c r="P1603" i="6"/>
  <c r="K1603" i="6"/>
  <c r="W1602" i="6"/>
  <c r="P1602" i="6"/>
  <c r="K1602" i="6"/>
  <c r="W1601" i="6"/>
  <c r="P1601" i="6"/>
  <c r="K1601" i="6"/>
  <c r="W1600" i="6"/>
  <c r="P1600" i="6"/>
  <c r="K1600" i="6"/>
  <c r="W1599" i="6"/>
  <c r="P1599" i="6"/>
  <c r="K1599" i="6"/>
  <c r="W1598" i="6"/>
  <c r="P1598" i="6"/>
  <c r="K1598" i="6"/>
  <c r="W1597" i="6"/>
  <c r="P1597" i="6"/>
  <c r="K1597" i="6"/>
  <c r="W1596" i="6"/>
  <c r="P1596" i="6"/>
  <c r="K1596" i="6"/>
  <c r="W1595" i="6"/>
  <c r="P1595" i="6"/>
  <c r="K1595" i="6"/>
  <c r="W1594" i="6"/>
  <c r="P1594" i="6"/>
  <c r="K1594" i="6"/>
  <c r="W1593" i="6"/>
  <c r="P1593" i="6"/>
  <c r="K1593" i="6"/>
  <c r="W1592" i="6"/>
  <c r="P1592" i="6"/>
  <c r="K1592" i="6"/>
  <c r="W1591" i="6"/>
  <c r="P1591" i="6"/>
  <c r="K1591" i="6"/>
  <c r="W1590" i="6"/>
  <c r="P1590" i="6"/>
  <c r="K1590" i="6"/>
  <c r="W1589" i="6"/>
  <c r="P1589" i="6"/>
  <c r="K1589" i="6"/>
  <c r="W1588" i="6"/>
  <c r="P1588" i="6"/>
  <c r="K1588" i="6"/>
  <c r="W1587" i="6"/>
  <c r="P1587" i="6"/>
  <c r="K1587" i="6"/>
  <c r="W1586" i="6"/>
  <c r="P1586" i="6"/>
  <c r="K1586" i="6"/>
  <c r="W1585" i="6"/>
  <c r="P1585" i="6"/>
  <c r="K1585" i="6"/>
  <c r="W1584" i="6"/>
  <c r="P1584" i="6"/>
  <c r="K1584" i="6"/>
  <c r="W1583" i="6"/>
  <c r="P1583" i="6"/>
  <c r="K1583" i="6"/>
  <c r="W1582" i="6"/>
  <c r="P1582" i="6"/>
  <c r="K1582" i="6"/>
  <c r="W1581" i="6"/>
  <c r="P1581" i="6"/>
  <c r="K1581" i="6"/>
  <c r="W1580" i="6"/>
  <c r="P1580" i="6"/>
  <c r="K1580" i="6"/>
  <c r="W1579" i="6"/>
  <c r="P1579" i="6"/>
  <c r="K1579" i="6"/>
  <c r="W1578" i="6"/>
  <c r="P1578" i="6"/>
  <c r="K1578" i="6"/>
  <c r="W1577" i="6"/>
  <c r="P1577" i="6"/>
  <c r="K1577" i="6"/>
  <c r="W1576" i="6"/>
  <c r="P1576" i="6"/>
  <c r="K1576" i="6"/>
  <c r="W1575" i="6"/>
  <c r="P1575" i="6"/>
  <c r="K1575" i="6"/>
  <c r="W1574" i="6"/>
  <c r="P1574" i="6"/>
  <c r="K1574" i="6"/>
  <c r="W1573" i="6"/>
  <c r="P1573" i="6"/>
  <c r="K1573" i="6"/>
  <c r="W1572" i="6"/>
  <c r="P1572" i="6"/>
  <c r="K1572" i="6"/>
  <c r="W1571" i="6"/>
  <c r="P1571" i="6"/>
  <c r="K1571" i="6"/>
  <c r="W1570" i="6"/>
  <c r="P1570" i="6"/>
  <c r="K1570" i="6"/>
  <c r="W1569" i="6"/>
  <c r="P1569" i="6"/>
  <c r="K1569" i="6"/>
  <c r="W1568" i="6"/>
  <c r="P1568" i="6"/>
  <c r="K1568" i="6"/>
  <c r="W1567" i="6"/>
  <c r="P1567" i="6"/>
  <c r="K1567" i="6"/>
  <c r="W1566" i="6"/>
  <c r="P1566" i="6"/>
  <c r="K1566" i="6"/>
  <c r="W1565" i="6"/>
  <c r="P1565" i="6"/>
  <c r="K1565" i="6"/>
  <c r="W1564" i="6"/>
  <c r="P1564" i="6"/>
  <c r="K1564" i="6"/>
  <c r="W1563" i="6"/>
  <c r="P1563" i="6"/>
  <c r="K1563" i="6"/>
  <c r="W1562" i="6"/>
  <c r="P1562" i="6"/>
  <c r="K1562" i="6"/>
  <c r="W1561" i="6"/>
  <c r="P1561" i="6"/>
  <c r="K1561" i="6"/>
  <c r="W1560" i="6"/>
  <c r="P1560" i="6"/>
  <c r="K1560" i="6"/>
  <c r="W1559" i="6"/>
  <c r="P1559" i="6"/>
  <c r="K1559" i="6"/>
  <c r="W1558" i="6"/>
  <c r="P1558" i="6"/>
  <c r="K1558" i="6"/>
  <c r="W1557" i="6"/>
  <c r="P1557" i="6"/>
  <c r="K1557" i="6"/>
  <c r="W1556" i="6"/>
  <c r="P1556" i="6"/>
  <c r="K1556" i="6"/>
  <c r="W1555" i="6"/>
  <c r="P1555" i="6"/>
  <c r="K1555" i="6"/>
  <c r="W1554" i="6"/>
  <c r="P1554" i="6"/>
  <c r="K1554" i="6"/>
  <c r="W1553" i="6"/>
  <c r="P1553" i="6"/>
  <c r="K1553" i="6"/>
  <c r="W1552" i="6"/>
  <c r="P1552" i="6"/>
  <c r="K1552" i="6"/>
  <c r="W1551" i="6"/>
  <c r="P1551" i="6"/>
  <c r="K1551" i="6"/>
  <c r="W1550" i="6"/>
  <c r="P1550" i="6"/>
  <c r="K1550" i="6"/>
  <c r="W1549" i="6"/>
  <c r="P1549" i="6"/>
  <c r="K1549" i="6"/>
  <c r="W1548" i="6"/>
  <c r="P1548" i="6"/>
  <c r="K1548" i="6"/>
  <c r="W1547" i="6"/>
  <c r="P1547" i="6"/>
  <c r="K1547" i="6"/>
  <c r="W1546" i="6"/>
  <c r="P1546" i="6"/>
  <c r="K1546" i="6"/>
  <c r="W1545" i="6"/>
  <c r="P1545" i="6"/>
  <c r="K1545" i="6"/>
  <c r="W1544" i="6"/>
  <c r="P1544" i="6"/>
  <c r="K1544" i="6"/>
  <c r="W1543" i="6"/>
  <c r="P1543" i="6"/>
  <c r="K1543" i="6"/>
  <c r="W1542" i="6"/>
  <c r="P1542" i="6"/>
  <c r="K1542" i="6"/>
  <c r="W1541" i="6"/>
  <c r="P1541" i="6"/>
  <c r="K1541" i="6"/>
  <c r="W1540" i="6"/>
  <c r="P1540" i="6"/>
  <c r="K1540" i="6"/>
  <c r="W1539" i="6"/>
  <c r="P1539" i="6"/>
  <c r="K1539" i="6"/>
  <c r="W1538" i="6"/>
  <c r="P1538" i="6"/>
  <c r="K1538" i="6"/>
  <c r="W1537" i="6"/>
  <c r="P1537" i="6"/>
  <c r="K1537" i="6"/>
  <c r="W1536" i="6"/>
  <c r="P1536" i="6"/>
  <c r="K1536" i="6"/>
  <c r="W1535" i="6"/>
  <c r="P1535" i="6"/>
  <c r="K1535" i="6"/>
  <c r="W1534" i="6"/>
  <c r="P1534" i="6"/>
  <c r="K1534" i="6"/>
  <c r="W1533" i="6"/>
  <c r="P1533" i="6"/>
  <c r="K1533" i="6"/>
  <c r="W1532" i="6"/>
  <c r="P1532" i="6"/>
  <c r="K1532" i="6"/>
  <c r="W1531" i="6"/>
  <c r="P1531" i="6"/>
  <c r="K1531" i="6"/>
  <c r="W1530" i="6"/>
  <c r="P1530" i="6"/>
  <c r="K1530" i="6"/>
  <c r="W1529" i="6"/>
  <c r="P1529" i="6"/>
  <c r="K1529" i="6"/>
  <c r="W1528" i="6"/>
  <c r="P1528" i="6"/>
  <c r="K1528" i="6"/>
  <c r="W1527" i="6"/>
  <c r="P1527" i="6"/>
  <c r="K1527" i="6"/>
  <c r="W1526" i="6"/>
  <c r="P1526" i="6"/>
  <c r="K1526" i="6"/>
  <c r="W1525" i="6"/>
  <c r="P1525" i="6"/>
  <c r="K1525" i="6"/>
  <c r="W1524" i="6"/>
  <c r="P1524" i="6"/>
  <c r="K1524" i="6"/>
  <c r="W1523" i="6"/>
  <c r="P1523" i="6"/>
  <c r="K1523" i="6"/>
  <c r="W1522" i="6"/>
  <c r="P1522" i="6"/>
  <c r="K1522" i="6"/>
  <c r="W1521" i="6"/>
  <c r="P1521" i="6"/>
  <c r="K1521" i="6"/>
  <c r="W1520" i="6"/>
  <c r="P1520" i="6"/>
  <c r="K1520" i="6"/>
  <c r="W1519" i="6"/>
  <c r="P1519" i="6"/>
  <c r="K1519" i="6"/>
  <c r="W1518" i="6"/>
  <c r="P1518" i="6"/>
  <c r="K1518" i="6"/>
  <c r="W1517" i="6"/>
  <c r="P1517" i="6"/>
  <c r="K1517" i="6"/>
  <c r="W1516" i="6"/>
  <c r="P1516" i="6"/>
  <c r="K1516" i="6"/>
  <c r="W1515" i="6"/>
  <c r="P1515" i="6"/>
  <c r="K1515" i="6"/>
  <c r="W1514" i="6"/>
  <c r="P1514" i="6"/>
  <c r="K1514" i="6"/>
  <c r="W1513" i="6"/>
  <c r="P1513" i="6"/>
  <c r="K1513" i="6"/>
  <c r="W1512" i="6"/>
  <c r="P1512" i="6"/>
  <c r="K1512" i="6"/>
  <c r="W1511" i="6"/>
  <c r="P1511" i="6"/>
  <c r="K1511" i="6"/>
  <c r="W1510" i="6"/>
  <c r="P1510" i="6"/>
  <c r="K1510" i="6"/>
  <c r="W1509" i="6"/>
  <c r="P1509" i="6"/>
  <c r="K1509" i="6"/>
  <c r="W1508" i="6"/>
  <c r="P1508" i="6"/>
  <c r="K1508" i="6"/>
  <c r="W1507" i="6"/>
  <c r="P1507" i="6"/>
  <c r="K1507" i="6"/>
  <c r="W1506" i="6"/>
  <c r="P1506" i="6"/>
  <c r="K1506" i="6"/>
  <c r="W1505" i="6"/>
  <c r="P1505" i="6"/>
  <c r="K1505" i="6"/>
  <c r="W1504" i="6"/>
  <c r="P1504" i="6"/>
  <c r="K1504" i="6"/>
  <c r="W1503" i="6"/>
  <c r="P1503" i="6"/>
  <c r="K1503" i="6"/>
  <c r="W1502" i="6"/>
  <c r="P1502" i="6"/>
  <c r="K1502" i="6"/>
  <c r="W1501" i="6"/>
  <c r="P1501" i="6"/>
  <c r="K1501" i="6"/>
  <c r="W1500" i="6"/>
  <c r="P1500" i="6"/>
  <c r="K1500" i="6"/>
  <c r="W1499" i="6"/>
  <c r="P1499" i="6"/>
  <c r="K1499" i="6"/>
  <c r="W1498" i="6"/>
  <c r="P1498" i="6"/>
  <c r="K1498" i="6"/>
  <c r="W1497" i="6"/>
  <c r="P1497" i="6"/>
  <c r="K1497" i="6"/>
  <c r="W1496" i="6"/>
  <c r="P1496" i="6"/>
  <c r="K1496" i="6"/>
  <c r="W1495" i="6"/>
  <c r="P1495" i="6"/>
  <c r="K1495" i="6"/>
  <c r="W1494" i="6"/>
  <c r="P1494" i="6"/>
  <c r="K1494" i="6"/>
  <c r="W1493" i="6"/>
  <c r="P1493" i="6"/>
  <c r="K1493" i="6"/>
  <c r="W1492" i="6"/>
  <c r="P1492" i="6"/>
  <c r="K1492" i="6"/>
  <c r="W1491" i="6"/>
  <c r="P1491" i="6"/>
  <c r="K1491" i="6"/>
  <c r="W1490" i="6"/>
  <c r="P1490" i="6"/>
  <c r="K1490" i="6"/>
  <c r="W1489" i="6"/>
  <c r="P1489" i="6"/>
  <c r="K1489" i="6"/>
  <c r="W1488" i="6"/>
  <c r="P1488" i="6"/>
  <c r="K1488" i="6"/>
  <c r="W1487" i="6"/>
  <c r="P1487" i="6"/>
  <c r="K1487" i="6"/>
  <c r="W1486" i="6"/>
  <c r="P1486" i="6"/>
  <c r="K1486" i="6"/>
  <c r="W1485" i="6"/>
  <c r="P1485" i="6"/>
  <c r="K1485" i="6"/>
  <c r="W1484" i="6"/>
  <c r="P1484" i="6"/>
  <c r="K1484" i="6"/>
  <c r="W1483" i="6"/>
  <c r="P1483" i="6"/>
  <c r="K1483" i="6"/>
  <c r="W1482" i="6"/>
  <c r="P1482" i="6"/>
  <c r="K1482" i="6"/>
  <c r="W1481" i="6"/>
  <c r="P1481" i="6"/>
  <c r="K1481" i="6"/>
  <c r="W1480" i="6"/>
  <c r="P1480" i="6"/>
  <c r="K1480" i="6"/>
  <c r="W1479" i="6"/>
  <c r="P1479" i="6"/>
  <c r="K1479" i="6"/>
  <c r="W1478" i="6"/>
  <c r="P1478" i="6"/>
  <c r="K1478" i="6"/>
  <c r="W1477" i="6"/>
  <c r="P1477" i="6"/>
  <c r="K1477" i="6"/>
  <c r="W1476" i="6"/>
  <c r="P1476" i="6"/>
  <c r="K1476" i="6"/>
  <c r="W1475" i="6"/>
  <c r="P1475" i="6"/>
  <c r="K1475" i="6"/>
  <c r="W1474" i="6"/>
  <c r="P1474" i="6"/>
  <c r="K1474" i="6"/>
  <c r="W1473" i="6"/>
  <c r="P1473" i="6"/>
  <c r="K1473" i="6"/>
  <c r="W1472" i="6"/>
  <c r="P1472" i="6"/>
  <c r="K1472" i="6"/>
  <c r="W1471" i="6"/>
  <c r="P1471" i="6"/>
  <c r="K1471" i="6"/>
  <c r="W1470" i="6"/>
  <c r="P1470" i="6"/>
  <c r="K1470" i="6"/>
  <c r="W1469" i="6"/>
  <c r="P1469" i="6"/>
  <c r="K1469" i="6"/>
  <c r="W1468" i="6"/>
  <c r="P1468" i="6"/>
  <c r="K1468" i="6"/>
  <c r="W1467" i="6"/>
  <c r="P1467" i="6"/>
  <c r="K1467" i="6"/>
  <c r="W1466" i="6"/>
  <c r="P1466" i="6"/>
  <c r="K1466" i="6"/>
  <c r="W1465" i="6"/>
  <c r="P1465" i="6"/>
  <c r="K1465" i="6"/>
  <c r="W1464" i="6"/>
  <c r="P1464" i="6"/>
  <c r="K1464" i="6"/>
  <c r="W1463" i="6"/>
  <c r="P1463" i="6"/>
  <c r="K1463" i="6"/>
  <c r="W1462" i="6"/>
  <c r="P1462" i="6"/>
  <c r="K1462" i="6"/>
  <c r="W1461" i="6"/>
  <c r="P1461" i="6"/>
  <c r="K1461" i="6"/>
  <c r="W1460" i="6"/>
  <c r="P1460" i="6"/>
  <c r="K1460" i="6"/>
  <c r="W1459" i="6"/>
  <c r="P1459" i="6"/>
  <c r="K1459" i="6"/>
  <c r="W1458" i="6"/>
  <c r="P1458" i="6"/>
  <c r="K1458" i="6"/>
  <c r="W1457" i="6"/>
  <c r="P1457" i="6"/>
  <c r="K1457" i="6"/>
  <c r="W1456" i="6"/>
  <c r="P1456" i="6"/>
  <c r="K1456" i="6"/>
  <c r="W1455" i="6"/>
  <c r="P1455" i="6"/>
  <c r="K1455" i="6"/>
  <c r="W1454" i="6"/>
  <c r="P1454" i="6"/>
  <c r="K1454" i="6"/>
  <c r="W1453" i="6"/>
  <c r="P1453" i="6"/>
  <c r="K1453" i="6"/>
  <c r="W1452" i="6"/>
  <c r="P1452" i="6"/>
  <c r="K1452" i="6"/>
  <c r="W1451" i="6"/>
  <c r="P1451" i="6"/>
  <c r="K1451" i="6"/>
  <c r="W1450" i="6"/>
  <c r="P1450" i="6"/>
  <c r="K1450" i="6"/>
  <c r="W1449" i="6"/>
  <c r="P1449" i="6"/>
  <c r="K1449" i="6"/>
  <c r="W1448" i="6"/>
  <c r="P1448" i="6"/>
  <c r="K1448" i="6"/>
  <c r="W1447" i="6"/>
  <c r="P1447" i="6"/>
  <c r="K1447" i="6"/>
  <c r="W1446" i="6"/>
  <c r="P1446" i="6"/>
  <c r="K1446" i="6"/>
  <c r="W1445" i="6"/>
  <c r="P1445" i="6"/>
  <c r="K1445" i="6"/>
  <c r="W1444" i="6"/>
  <c r="P1444" i="6"/>
  <c r="K1444" i="6"/>
  <c r="W1443" i="6"/>
  <c r="P1443" i="6"/>
  <c r="K1443" i="6"/>
  <c r="W1442" i="6"/>
  <c r="P1442" i="6"/>
  <c r="K1442" i="6"/>
  <c r="W1441" i="6"/>
  <c r="P1441" i="6"/>
  <c r="K1441" i="6"/>
  <c r="W1440" i="6"/>
  <c r="P1440" i="6"/>
  <c r="K1440" i="6"/>
  <c r="W1439" i="6"/>
  <c r="P1439" i="6"/>
  <c r="K1439" i="6"/>
  <c r="W1438" i="6"/>
  <c r="P1438" i="6"/>
  <c r="K1438" i="6"/>
  <c r="W1437" i="6"/>
  <c r="P1437" i="6"/>
  <c r="K1437" i="6"/>
  <c r="W1436" i="6"/>
  <c r="P1436" i="6"/>
  <c r="K1436" i="6"/>
  <c r="W1435" i="6"/>
  <c r="P1435" i="6"/>
  <c r="K1435" i="6"/>
  <c r="W1434" i="6"/>
  <c r="P1434" i="6"/>
  <c r="K1434" i="6"/>
  <c r="W1433" i="6"/>
  <c r="P1433" i="6"/>
  <c r="K1433" i="6"/>
  <c r="W1432" i="6"/>
  <c r="P1432" i="6"/>
  <c r="K1432" i="6"/>
  <c r="W1431" i="6"/>
  <c r="P1431" i="6"/>
  <c r="K1431" i="6"/>
  <c r="W1430" i="6"/>
  <c r="P1430" i="6"/>
  <c r="K1430" i="6"/>
  <c r="W1429" i="6"/>
  <c r="P1429" i="6"/>
  <c r="K1429" i="6"/>
  <c r="W1428" i="6"/>
  <c r="P1428" i="6"/>
  <c r="K1428" i="6"/>
  <c r="W1427" i="6"/>
  <c r="P1427" i="6"/>
  <c r="K1427" i="6"/>
  <c r="W1426" i="6"/>
  <c r="P1426" i="6"/>
  <c r="K1426" i="6"/>
  <c r="W1425" i="6"/>
  <c r="P1425" i="6"/>
  <c r="K1425" i="6"/>
  <c r="W1424" i="6"/>
  <c r="P1424" i="6"/>
  <c r="K1424" i="6"/>
  <c r="W1423" i="6"/>
  <c r="P1423" i="6"/>
  <c r="K1423" i="6"/>
  <c r="W1422" i="6"/>
  <c r="P1422" i="6"/>
  <c r="K1422" i="6"/>
  <c r="W1421" i="6"/>
  <c r="P1421" i="6"/>
  <c r="K1421" i="6"/>
  <c r="W1420" i="6"/>
  <c r="P1420" i="6"/>
  <c r="K1420" i="6"/>
  <c r="W1419" i="6"/>
  <c r="P1419" i="6"/>
  <c r="K1419" i="6"/>
  <c r="W1418" i="6"/>
  <c r="P1418" i="6"/>
  <c r="K1418" i="6"/>
  <c r="W1417" i="6"/>
  <c r="P1417" i="6"/>
  <c r="K1417" i="6"/>
  <c r="W1416" i="6"/>
  <c r="P1416" i="6"/>
  <c r="K1416" i="6"/>
  <c r="W1415" i="6"/>
  <c r="P1415" i="6"/>
  <c r="K1415" i="6"/>
  <c r="W1414" i="6"/>
  <c r="P1414" i="6"/>
  <c r="K1414" i="6"/>
  <c r="W1413" i="6"/>
  <c r="P1413" i="6"/>
  <c r="K1413" i="6"/>
  <c r="W1412" i="6"/>
  <c r="P1412" i="6"/>
  <c r="K1412" i="6"/>
  <c r="W1411" i="6"/>
  <c r="P1411" i="6"/>
  <c r="K1411" i="6"/>
  <c r="W1410" i="6"/>
  <c r="P1410" i="6"/>
  <c r="K1410" i="6"/>
  <c r="W1409" i="6"/>
  <c r="P1409" i="6"/>
  <c r="K1409" i="6"/>
  <c r="W1408" i="6"/>
  <c r="P1408" i="6"/>
  <c r="K1408" i="6"/>
  <c r="W1407" i="6"/>
  <c r="P1407" i="6"/>
  <c r="K1407" i="6"/>
  <c r="W1406" i="6"/>
  <c r="P1406" i="6"/>
  <c r="K1406" i="6"/>
  <c r="W1405" i="6"/>
  <c r="P1405" i="6"/>
  <c r="K1405" i="6"/>
  <c r="W1404" i="6"/>
  <c r="P1404" i="6"/>
  <c r="K1404" i="6"/>
  <c r="W1403" i="6"/>
  <c r="P1403" i="6"/>
  <c r="K1403" i="6"/>
  <c r="W1402" i="6"/>
  <c r="P1402" i="6"/>
  <c r="K1402" i="6"/>
  <c r="W1401" i="6"/>
  <c r="P1401" i="6"/>
  <c r="K1401" i="6"/>
  <c r="W1400" i="6"/>
  <c r="P1400" i="6"/>
  <c r="K1400" i="6"/>
  <c r="W1399" i="6"/>
  <c r="P1399" i="6"/>
  <c r="K1399" i="6"/>
  <c r="W1398" i="6"/>
  <c r="P1398" i="6"/>
  <c r="K1398" i="6"/>
  <c r="W1397" i="6"/>
  <c r="P1397" i="6"/>
  <c r="K1397" i="6"/>
  <c r="W1396" i="6"/>
  <c r="P1396" i="6"/>
  <c r="K1396" i="6"/>
  <c r="W1395" i="6"/>
  <c r="P1395" i="6"/>
  <c r="K1395" i="6"/>
  <c r="W1394" i="6"/>
  <c r="P1394" i="6"/>
  <c r="K1394" i="6"/>
  <c r="W1393" i="6"/>
  <c r="P1393" i="6"/>
  <c r="K1393" i="6"/>
  <c r="W1392" i="6"/>
  <c r="P1392" i="6"/>
  <c r="K1392" i="6"/>
  <c r="W1391" i="6"/>
  <c r="P1391" i="6"/>
  <c r="K1391" i="6"/>
  <c r="W1390" i="6"/>
  <c r="P1390" i="6"/>
  <c r="K1390" i="6"/>
  <c r="W1389" i="6"/>
  <c r="P1389" i="6"/>
  <c r="K1389" i="6"/>
  <c r="W1388" i="6"/>
  <c r="P1388" i="6"/>
  <c r="K1388" i="6"/>
  <c r="W1387" i="6"/>
  <c r="P1387" i="6"/>
  <c r="K1387" i="6"/>
  <c r="W1386" i="6"/>
  <c r="U1386" i="6"/>
  <c r="T1386" i="6"/>
  <c r="S1386" i="6"/>
  <c r="R1386" i="6"/>
  <c r="Q1386" i="6"/>
  <c r="P1386" i="6"/>
  <c r="K1386" i="6"/>
  <c r="W1385" i="6"/>
  <c r="U1385" i="6"/>
  <c r="T1385" i="6"/>
  <c r="S1385" i="6"/>
  <c r="R1385" i="6"/>
  <c r="Q1385" i="6"/>
  <c r="P1385" i="6"/>
  <c r="K1385" i="6"/>
  <c r="W1384" i="6"/>
  <c r="U1384" i="6"/>
  <c r="T1384" i="6"/>
  <c r="S1384" i="6"/>
  <c r="R1384" i="6"/>
  <c r="Q1384" i="6"/>
  <c r="P1384" i="6"/>
  <c r="K1384" i="6"/>
  <c r="W1383" i="6"/>
  <c r="U1383" i="6"/>
  <c r="T1383" i="6"/>
  <c r="S1383" i="6"/>
  <c r="R1383" i="6"/>
  <c r="Q1383" i="6"/>
  <c r="P1383" i="6"/>
  <c r="K1383" i="6"/>
  <c r="W1382" i="6"/>
  <c r="U1382" i="6"/>
  <c r="T1382" i="6"/>
  <c r="S1382" i="6"/>
  <c r="R1382" i="6"/>
  <c r="Q1382" i="6"/>
  <c r="P1382" i="6"/>
  <c r="K1382" i="6"/>
  <c r="W1381" i="6"/>
  <c r="U1381" i="6"/>
  <c r="T1381" i="6"/>
  <c r="S1381" i="6"/>
  <c r="R1381" i="6"/>
  <c r="Q1381" i="6"/>
  <c r="P1381" i="6"/>
  <c r="K1381" i="6"/>
  <c r="W1380" i="6"/>
  <c r="U1380" i="6"/>
  <c r="T1380" i="6"/>
  <c r="S1380" i="6"/>
  <c r="R1380" i="6"/>
  <c r="Q1380" i="6"/>
  <c r="P1380" i="6"/>
  <c r="K1380" i="6"/>
  <c r="W1379" i="6"/>
  <c r="U1379" i="6"/>
  <c r="T1379" i="6"/>
  <c r="S1379" i="6"/>
  <c r="R1379" i="6"/>
  <c r="Q1379" i="6"/>
  <c r="P1379" i="6"/>
  <c r="K1379" i="6"/>
  <c r="W1378" i="6"/>
  <c r="U1378" i="6"/>
  <c r="T1378" i="6"/>
  <c r="S1378" i="6"/>
  <c r="R1378" i="6"/>
  <c r="Q1378" i="6"/>
  <c r="P1378" i="6"/>
  <c r="K1378" i="6"/>
  <c r="W1377" i="6"/>
  <c r="U1377" i="6"/>
  <c r="T1377" i="6"/>
  <c r="S1377" i="6"/>
  <c r="R1377" i="6"/>
  <c r="Q1377" i="6"/>
  <c r="P1377" i="6"/>
  <c r="K1377" i="6"/>
  <c r="W1376" i="6"/>
  <c r="U1376" i="6"/>
  <c r="T1376" i="6"/>
  <c r="S1376" i="6"/>
  <c r="R1376" i="6"/>
  <c r="Q1376" i="6"/>
  <c r="P1376" i="6"/>
  <c r="K1376" i="6"/>
  <c r="W1375" i="6"/>
  <c r="U1375" i="6"/>
  <c r="T1375" i="6"/>
  <c r="S1375" i="6"/>
  <c r="R1375" i="6"/>
  <c r="Q1375" i="6"/>
  <c r="P1375" i="6"/>
  <c r="K1375" i="6"/>
  <c r="W1374" i="6"/>
  <c r="U1374" i="6"/>
  <c r="T1374" i="6"/>
  <c r="S1374" i="6"/>
  <c r="R1374" i="6"/>
  <c r="Q1374" i="6"/>
  <c r="P1374" i="6"/>
  <c r="K1374" i="6"/>
  <c r="W1373" i="6"/>
  <c r="U1373" i="6"/>
  <c r="T1373" i="6"/>
  <c r="S1373" i="6"/>
  <c r="R1373" i="6"/>
  <c r="Q1373" i="6"/>
  <c r="P1373" i="6"/>
  <c r="K1373" i="6"/>
  <c r="W1372" i="6"/>
  <c r="U1372" i="6"/>
  <c r="T1372" i="6"/>
  <c r="S1372" i="6"/>
  <c r="R1372" i="6"/>
  <c r="Q1372" i="6"/>
  <c r="P1372" i="6"/>
  <c r="K1372" i="6"/>
  <c r="W1371" i="6"/>
  <c r="U1371" i="6"/>
  <c r="T1371" i="6"/>
  <c r="S1371" i="6"/>
  <c r="R1371" i="6"/>
  <c r="Q1371" i="6"/>
  <c r="P1371" i="6"/>
  <c r="K1371" i="6"/>
  <c r="W1370" i="6"/>
  <c r="U1370" i="6"/>
  <c r="T1370" i="6"/>
  <c r="S1370" i="6"/>
  <c r="R1370" i="6"/>
  <c r="Q1370" i="6"/>
  <c r="P1370" i="6"/>
  <c r="K1370" i="6"/>
  <c r="W1369" i="6"/>
  <c r="U1369" i="6"/>
  <c r="T1369" i="6"/>
  <c r="S1369" i="6"/>
  <c r="R1369" i="6"/>
  <c r="Q1369" i="6"/>
  <c r="P1369" i="6"/>
  <c r="K1369" i="6"/>
  <c r="W1368" i="6"/>
  <c r="U1368" i="6"/>
  <c r="T1368" i="6"/>
  <c r="S1368" i="6"/>
  <c r="R1368" i="6"/>
  <c r="Q1368" i="6"/>
  <c r="P1368" i="6"/>
  <c r="K1368" i="6"/>
  <c r="W1367" i="6"/>
  <c r="U1367" i="6"/>
  <c r="T1367" i="6"/>
  <c r="S1367" i="6"/>
  <c r="R1367" i="6"/>
  <c r="Q1367" i="6"/>
  <c r="P1367" i="6"/>
  <c r="K1367" i="6"/>
  <c r="W1366" i="6"/>
  <c r="U1366" i="6"/>
  <c r="T1366" i="6"/>
  <c r="S1366" i="6"/>
  <c r="R1366" i="6"/>
  <c r="Q1366" i="6"/>
  <c r="P1366" i="6"/>
  <c r="K1366" i="6"/>
  <c r="W1365" i="6"/>
  <c r="U1365" i="6"/>
  <c r="T1365" i="6"/>
  <c r="S1365" i="6"/>
  <c r="R1365" i="6"/>
  <c r="Q1365" i="6"/>
  <c r="P1365" i="6"/>
  <c r="K1365" i="6"/>
  <c r="W1364" i="6"/>
  <c r="U1364" i="6"/>
  <c r="T1364" i="6"/>
  <c r="S1364" i="6"/>
  <c r="R1364" i="6"/>
  <c r="Q1364" i="6"/>
  <c r="P1364" i="6"/>
  <c r="K1364" i="6"/>
  <c r="W1363" i="6"/>
  <c r="U1363" i="6"/>
  <c r="T1363" i="6"/>
  <c r="S1363" i="6"/>
  <c r="R1363" i="6"/>
  <c r="Q1363" i="6"/>
  <c r="P1363" i="6"/>
  <c r="K1363" i="6"/>
  <c r="W1362" i="6"/>
  <c r="U1362" i="6"/>
  <c r="T1362" i="6"/>
  <c r="S1362" i="6"/>
  <c r="R1362" i="6"/>
  <c r="Q1362" i="6"/>
  <c r="P1362" i="6"/>
  <c r="K1362" i="6"/>
  <c r="W1361" i="6"/>
  <c r="U1361" i="6"/>
  <c r="T1361" i="6"/>
  <c r="S1361" i="6"/>
  <c r="R1361" i="6"/>
  <c r="Q1361" i="6"/>
  <c r="P1361" i="6"/>
  <c r="K1361" i="6"/>
  <c r="W1360" i="6"/>
  <c r="U1360" i="6"/>
  <c r="T1360" i="6"/>
  <c r="S1360" i="6"/>
  <c r="R1360" i="6"/>
  <c r="Q1360" i="6"/>
  <c r="P1360" i="6"/>
  <c r="K1360" i="6"/>
  <c r="W1359" i="6"/>
  <c r="U1359" i="6"/>
  <c r="T1359" i="6"/>
  <c r="S1359" i="6"/>
  <c r="R1359" i="6"/>
  <c r="Q1359" i="6"/>
  <c r="P1359" i="6"/>
  <c r="K1359" i="6"/>
  <c r="W1358" i="6"/>
  <c r="U1358" i="6"/>
  <c r="T1358" i="6"/>
  <c r="S1358" i="6"/>
  <c r="R1358" i="6"/>
  <c r="Q1358" i="6"/>
  <c r="P1358" i="6"/>
  <c r="K1358" i="6"/>
  <c r="W1357" i="6"/>
  <c r="U1357" i="6"/>
  <c r="T1357" i="6"/>
  <c r="S1357" i="6"/>
  <c r="R1357" i="6"/>
  <c r="Q1357" i="6"/>
  <c r="P1357" i="6"/>
  <c r="K1357" i="6"/>
  <c r="W1356" i="6"/>
  <c r="U1356" i="6"/>
  <c r="T1356" i="6"/>
  <c r="S1356" i="6"/>
  <c r="R1356" i="6"/>
  <c r="Q1356" i="6"/>
  <c r="P1356" i="6"/>
  <c r="K1356" i="6"/>
  <c r="W1355" i="6"/>
  <c r="U1355" i="6"/>
  <c r="T1355" i="6"/>
  <c r="S1355" i="6"/>
  <c r="R1355" i="6"/>
  <c r="Q1355" i="6"/>
  <c r="P1355" i="6"/>
  <c r="K1355" i="6"/>
  <c r="W1354" i="6"/>
  <c r="U1354" i="6"/>
  <c r="T1354" i="6"/>
  <c r="S1354" i="6"/>
  <c r="R1354" i="6"/>
  <c r="Q1354" i="6"/>
  <c r="P1354" i="6"/>
  <c r="K1354" i="6"/>
  <c r="W1353" i="6"/>
  <c r="U1353" i="6"/>
  <c r="T1353" i="6"/>
  <c r="S1353" i="6"/>
  <c r="R1353" i="6"/>
  <c r="Q1353" i="6"/>
  <c r="P1353" i="6"/>
  <c r="K1353" i="6"/>
  <c r="W1352" i="6"/>
  <c r="U1352" i="6"/>
  <c r="T1352" i="6"/>
  <c r="S1352" i="6"/>
  <c r="R1352" i="6"/>
  <c r="Q1352" i="6"/>
  <c r="P1352" i="6"/>
  <c r="K1352" i="6"/>
  <c r="W1351" i="6"/>
  <c r="U1351" i="6"/>
  <c r="T1351" i="6"/>
  <c r="S1351" i="6"/>
  <c r="R1351" i="6"/>
  <c r="Q1351" i="6"/>
  <c r="P1351" i="6"/>
  <c r="K1351" i="6"/>
  <c r="W1350" i="6"/>
  <c r="U1350" i="6"/>
  <c r="T1350" i="6"/>
  <c r="S1350" i="6"/>
  <c r="R1350" i="6"/>
  <c r="Q1350" i="6"/>
  <c r="P1350" i="6"/>
  <c r="K1350" i="6"/>
  <c r="W1349" i="6"/>
  <c r="U1349" i="6"/>
  <c r="T1349" i="6"/>
  <c r="S1349" i="6"/>
  <c r="R1349" i="6"/>
  <c r="Q1349" i="6"/>
  <c r="P1349" i="6"/>
  <c r="K1349" i="6"/>
  <c r="W1348" i="6"/>
  <c r="U1348" i="6"/>
  <c r="T1348" i="6"/>
  <c r="S1348" i="6"/>
  <c r="R1348" i="6"/>
  <c r="Q1348" i="6"/>
  <c r="P1348" i="6"/>
  <c r="K1348" i="6"/>
  <c r="W1347" i="6"/>
  <c r="U1347" i="6"/>
  <c r="T1347" i="6"/>
  <c r="S1347" i="6"/>
  <c r="R1347" i="6"/>
  <c r="Q1347" i="6"/>
  <c r="P1347" i="6"/>
  <c r="K1347" i="6"/>
  <c r="W1346" i="6"/>
  <c r="U1346" i="6"/>
  <c r="T1346" i="6"/>
  <c r="S1346" i="6"/>
  <c r="R1346" i="6"/>
  <c r="Q1346" i="6"/>
  <c r="P1346" i="6"/>
  <c r="K1346" i="6"/>
  <c r="W1345" i="6"/>
  <c r="U1345" i="6"/>
  <c r="T1345" i="6"/>
  <c r="S1345" i="6"/>
  <c r="R1345" i="6"/>
  <c r="Q1345" i="6"/>
  <c r="P1345" i="6"/>
  <c r="K1345" i="6"/>
  <c r="W1344" i="6"/>
  <c r="U1344" i="6"/>
  <c r="T1344" i="6"/>
  <c r="S1344" i="6"/>
  <c r="R1344" i="6"/>
  <c r="Q1344" i="6"/>
  <c r="P1344" i="6"/>
  <c r="K1344" i="6"/>
  <c r="W1343" i="6"/>
  <c r="U1343" i="6"/>
  <c r="T1343" i="6"/>
  <c r="S1343" i="6"/>
  <c r="R1343" i="6"/>
  <c r="Q1343" i="6"/>
  <c r="P1343" i="6"/>
  <c r="K1343" i="6"/>
  <c r="W1342" i="6"/>
  <c r="U1342" i="6"/>
  <c r="T1342" i="6"/>
  <c r="S1342" i="6"/>
  <c r="R1342" i="6"/>
  <c r="Q1342" i="6"/>
  <c r="P1342" i="6"/>
  <c r="K1342" i="6"/>
  <c r="W1341" i="6"/>
  <c r="U1341" i="6"/>
  <c r="T1341" i="6"/>
  <c r="S1341" i="6"/>
  <c r="R1341" i="6"/>
  <c r="Q1341" i="6"/>
  <c r="P1341" i="6"/>
  <c r="K1341" i="6"/>
  <c r="W1340" i="6"/>
  <c r="U1340" i="6"/>
  <c r="T1340" i="6"/>
  <c r="S1340" i="6"/>
  <c r="R1340" i="6"/>
  <c r="Q1340" i="6"/>
  <c r="P1340" i="6"/>
  <c r="K1340" i="6"/>
  <c r="W1339" i="6"/>
  <c r="U1339" i="6"/>
  <c r="T1339" i="6"/>
  <c r="S1339" i="6"/>
  <c r="R1339" i="6"/>
  <c r="Q1339" i="6"/>
  <c r="P1339" i="6"/>
  <c r="K1339" i="6"/>
  <c r="W1338" i="6"/>
  <c r="U1338" i="6"/>
  <c r="T1338" i="6"/>
  <c r="S1338" i="6"/>
  <c r="R1338" i="6"/>
  <c r="Q1338" i="6"/>
  <c r="P1338" i="6"/>
  <c r="K1338" i="6"/>
  <c r="W1337" i="6"/>
  <c r="U1337" i="6"/>
  <c r="T1337" i="6"/>
  <c r="S1337" i="6"/>
  <c r="R1337" i="6"/>
  <c r="Q1337" i="6"/>
  <c r="P1337" i="6"/>
  <c r="K1337" i="6"/>
  <c r="W1336" i="6"/>
  <c r="U1336" i="6"/>
  <c r="T1336" i="6"/>
  <c r="S1336" i="6"/>
  <c r="R1336" i="6"/>
  <c r="Q1336" i="6"/>
  <c r="P1336" i="6"/>
  <c r="K1336" i="6"/>
  <c r="W1335" i="6"/>
  <c r="U1335" i="6"/>
  <c r="T1335" i="6"/>
  <c r="S1335" i="6"/>
  <c r="R1335" i="6"/>
  <c r="Q1335" i="6"/>
  <c r="P1335" i="6"/>
  <c r="K1335" i="6"/>
  <c r="W1334" i="6"/>
  <c r="U1334" i="6"/>
  <c r="T1334" i="6"/>
  <c r="S1334" i="6"/>
  <c r="R1334" i="6"/>
  <c r="Q1334" i="6"/>
  <c r="P1334" i="6"/>
  <c r="K1334" i="6"/>
  <c r="W1333" i="6"/>
  <c r="U1333" i="6"/>
  <c r="T1333" i="6"/>
  <c r="S1333" i="6"/>
  <c r="R1333" i="6"/>
  <c r="Q1333" i="6"/>
  <c r="P1333" i="6"/>
  <c r="K1333" i="6"/>
  <c r="W1332" i="6"/>
  <c r="U1332" i="6"/>
  <c r="T1332" i="6"/>
  <c r="S1332" i="6"/>
  <c r="R1332" i="6"/>
  <c r="Q1332" i="6"/>
  <c r="P1332" i="6"/>
  <c r="K1332" i="6"/>
  <c r="W1331" i="6"/>
  <c r="U1331" i="6"/>
  <c r="T1331" i="6"/>
  <c r="S1331" i="6"/>
  <c r="R1331" i="6"/>
  <c r="Q1331" i="6"/>
  <c r="P1331" i="6"/>
  <c r="K1331" i="6"/>
  <c r="W1330" i="6"/>
  <c r="U1330" i="6"/>
  <c r="T1330" i="6"/>
  <c r="S1330" i="6"/>
  <c r="R1330" i="6"/>
  <c r="Q1330" i="6"/>
  <c r="P1330" i="6"/>
  <c r="K1330" i="6"/>
  <c r="W1329" i="6"/>
  <c r="U1329" i="6"/>
  <c r="T1329" i="6"/>
  <c r="S1329" i="6"/>
  <c r="R1329" i="6"/>
  <c r="Q1329" i="6"/>
  <c r="P1329" i="6"/>
  <c r="K1329" i="6"/>
  <c r="W1328" i="6"/>
  <c r="U1328" i="6"/>
  <c r="T1328" i="6"/>
  <c r="S1328" i="6"/>
  <c r="R1328" i="6"/>
  <c r="Q1328" i="6"/>
  <c r="P1328" i="6"/>
  <c r="K1328" i="6"/>
  <c r="W1327" i="6"/>
  <c r="U1327" i="6"/>
  <c r="T1327" i="6"/>
  <c r="S1327" i="6"/>
  <c r="R1327" i="6"/>
  <c r="Q1327" i="6"/>
  <c r="P1327" i="6"/>
  <c r="K1327" i="6"/>
  <c r="W1326" i="6"/>
  <c r="U1326" i="6"/>
  <c r="T1326" i="6"/>
  <c r="S1326" i="6"/>
  <c r="R1326" i="6"/>
  <c r="Q1326" i="6"/>
  <c r="P1326" i="6"/>
  <c r="K1326" i="6"/>
  <c r="W1325" i="6"/>
  <c r="U1325" i="6"/>
  <c r="T1325" i="6"/>
  <c r="S1325" i="6"/>
  <c r="R1325" i="6"/>
  <c r="Q1325" i="6"/>
  <c r="P1325" i="6"/>
  <c r="K1325" i="6"/>
  <c r="W1324" i="6"/>
  <c r="U1324" i="6"/>
  <c r="T1324" i="6"/>
  <c r="S1324" i="6"/>
  <c r="R1324" i="6"/>
  <c r="Q1324" i="6"/>
  <c r="P1324" i="6"/>
  <c r="K1324" i="6"/>
  <c r="W1323" i="6"/>
  <c r="U1323" i="6"/>
  <c r="T1323" i="6"/>
  <c r="S1323" i="6"/>
  <c r="R1323" i="6"/>
  <c r="Q1323" i="6"/>
  <c r="P1323" i="6"/>
  <c r="K1323" i="6"/>
  <c r="W1322" i="6"/>
  <c r="U1322" i="6"/>
  <c r="T1322" i="6"/>
  <c r="S1322" i="6"/>
  <c r="R1322" i="6"/>
  <c r="Q1322" i="6"/>
  <c r="P1322" i="6"/>
  <c r="K1322" i="6"/>
  <c r="W1321" i="6"/>
  <c r="U1321" i="6"/>
  <c r="T1321" i="6"/>
  <c r="S1321" i="6"/>
  <c r="R1321" i="6"/>
  <c r="Q1321" i="6"/>
  <c r="P1321" i="6"/>
  <c r="K1321" i="6"/>
  <c r="W1320" i="6"/>
  <c r="U1320" i="6"/>
  <c r="T1320" i="6"/>
  <c r="S1320" i="6"/>
  <c r="R1320" i="6"/>
  <c r="Q1320" i="6"/>
  <c r="P1320" i="6"/>
  <c r="K1320" i="6"/>
  <c r="W1319" i="6"/>
  <c r="U1319" i="6"/>
  <c r="T1319" i="6"/>
  <c r="S1319" i="6"/>
  <c r="R1319" i="6"/>
  <c r="Q1319" i="6"/>
  <c r="P1319" i="6"/>
  <c r="K1319" i="6"/>
  <c r="W1318" i="6"/>
  <c r="U1318" i="6"/>
  <c r="T1318" i="6"/>
  <c r="S1318" i="6"/>
  <c r="R1318" i="6"/>
  <c r="Q1318" i="6"/>
  <c r="P1318" i="6"/>
  <c r="K1318" i="6"/>
  <c r="W1317" i="6"/>
  <c r="U1317" i="6"/>
  <c r="T1317" i="6"/>
  <c r="S1317" i="6"/>
  <c r="R1317" i="6"/>
  <c r="Q1317" i="6"/>
  <c r="P1317" i="6"/>
  <c r="K1317" i="6"/>
  <c r="W1316" i="6"/>
  <c r="U1316" i="6"/>
  <c r="T1316" i="6"/>
  <c r="S1316" i="6"/>
  <c r="R1316" i="6"/>
  <c r="Q1316" i="6"/>
  <c r="P1316" i="6"/>
  <c r="K1316" i="6"/>
  <c r="W1315" i="6"/>
  <c r="U1315" i="6"/>
  <c r="T1315" i="6"/>
  <c r="S1315" i="6"/>
  <c r="R1315" i="6"/>
  <c r="Q1315" i="6"/>
  <c r="P1315" i="6"/>
  <c r="K1315" i="6"/>
  <c r="W1314" i="6"/>
  <c r="U1314" i="6"/>
  <c r="T1314" i="6"/>
  <c r="S1314" i="6"/>
  <c r="R1314" i="6"/>
  <c r="Q1314" i="6"/>
  <c r="P1314" i="6"/>
  <c r="K1314" i="6"/>
  <c r="W1313" i="6"/>
  <c r="U1313" i="6"/>
  <c r="T1313" i="6"/>
  <c r="S1313" i="6"/>
  <c r="R1313" i="6"/>
  <c r="Q1313" i="6"/>
  <c r="P1313" i="6"/>
  <c r="K1313" i="6"/>
  <c r="W1312" i="6"/>
  <c r="U1312" i="6"/>
  <c r="T1312" i="6"/>
  <c r="S1312" i="6"/>
  <c r="R1312" i="6"/>
  <c r="Q1312" i="6"/>
  <c r="P1312" i="6"/>
  <c r="K1312" i="6"/>
  <c r="W1311" i="6"/>
  <c r="U1311" i="6"/>
  <c r="T1311" i="6"/>
  <c r="S1311" i="6"/>
  <c r="R1311" i="6"/>
  <c r="Q1311" i="6"/>
  <c r="P1311" i="6"/>
  <c r="K1311" i="6"/>
  <c r="W1310" i="6"/>
  <c r="U1310" i="6"/>
  <c r="T1310" i="6"/>
  <c r="S1310" i="6"/>
  <c r="R1310" i="6"/>
  <c r="Q1310" i="6"/>
  <c r="P1310" i="6"/>
  <c r="K1310" i="6"/>
  <c r="W1309" i="6"/>
  <c r="U1309" i="6"/>
  <c r="T1309" i="6"/>
  <c r="S1309" i="6"/>
  <c r="R1309" i="6"/>
  <c r="Q1309" i="6"/>
  <c r="P1309" i="6"/>
  <c r="K1309" i="6"/>
  <c r="W1308" i="6"/>
  <c r="U1308" i="6"/>
  <c r="T1308" i="6"/>
  <c r="S1308" i="6"/>
  <c r="R1308" i="6"/>
  <c r="Q1308" i="6"/>
  <c r="P1308" i="6"/>
  <c r="K1308" i="6"/>
  <c r="W1307" i="6"/>
  <c r="U1307" i="6"/>
  <c r="T1307" i="6"/>
  <c r="S1307" i="6"/>
  <c r="R1307" i="6"/>
  <c r="Q1307" i="6"/>
  <c r="P1307" i="6"/>
  <c r="K1307" i="6"/>
  <c r="W1306" i="6"/>
  <c r="U1306" i="6"/>
  <c r="T1306" i="6"/>
  <c r="S1306" i="6"/>
  <c r="R1306" i="6"/>
  <c r="Q1306" i="6"/>
  <c r="P1306" i="6"/>
  <c r="K1306" i="6"/>
  <c r="W1305" i="6"/>
  <c r="U1305" i="6"/>
  <c r="T1305" i="6"/>
  <c r="S1305" i="6"/>
  <c r="R1305" i="6"/>
  <c r="Q1305" i="6"/>
  <c r="P1305" i="6"/>
  <c r="K1305" i="6"/>
  <c r="W1304" i="6"/>
  <c r="U1304" i="6"/>
  <c r="T1304" i="6"/>
  <c r="S1304" i="6"/>
  <c r="R1304" i="6"/>
  <c r="Q1304" i="6"/>
  <c r="P1304" i="6"/>
  <c r="K1304" i="6"/>
  <c r="W1303" i="6"/>
  <c r="U1303" i="6"/>
  <c r="T1303" i="6"/>
  <c r="S1303" i="6"/>
  <c r="R1303" i="6"/>
  <c r="Q1303" i="6"/>
  <c r="P1303" i="6"/>
  <c r="K1303" i="6"/>
  <c r="W1302" i="6"/>
  <c r="U1302" i="6"/>
  <c r="T1302" i="6"/>
  <c r="S1302" i="6"/>
  <c r="R1302" i="6"/>
  <c r="Q1302" i="6"/>
  <c r="P1302" i="6"/>
  <c r="K1302" i="6"/>
  <c r="W1301" i="6"/>
  <c r="U1301" i="6"/>
  <c r="T1301" i="6"/>
  <c r="S1301" i="6"/>
  <c r="R1301" i="6"/>
  <c r="Q1301" i="6"/>
  <c r="P1301" i="6"/>
  <c r="K1301" i="6"/>
  <c r="W1300" i="6"/>
  <c r="U1300" i="6"/>
  <c r="T1300" i="6"/>
  <c r="S1300" i="6"/>
  <c r="R1300" i="6"/>
  <c r="Q1300" i="6"/>
  <c r="P1300" i="6"/>
  <c r="K1300" i="6"/>
  <c r="W1299" i="6"/>
  <c r="U1299" i="6"/>
  <c r="T1299" i="6"/>
  <c r="S1299" i="6"/>
  <c r="R1299" i="6"/>
  <c r="Q1299" i="6"/>
  <c r="P1299" i="6"/>
  <c r="K1299" i="6"/>
  <c r="W1298" i="6"/>
  <c r="U1298" i="6"/>
  <c r="T1298" i="6"/>
  <c r="S1298" i="6"/>
  <c r="R1298" i="6"/>
  <c r="Q1298" i="6"/>
  <c r="P1298" i="6"/>
  <c r="K1298" i="6"/>
  <c r="W1297" i="6"/>
  <c r="U1297" i="6"/>
  <c r="T1297" i="6"/>
  <c r="S1297" i="6"/>
  <c r="R1297" i="6"/>
  <c r="Q1297" i="6"/>
  <c r="P1297" i="6"/>
  <c r="K1297" i="6"/>
  <c r="W1296" i="6"/>
  <c r="U1296" i="6"/>
  <c r="T1296" i="6"/>
  <c r="S1296" i="6"/>
  <c r="R1296" i="6"/>
  <c r="Q1296" i="6"/>
  <c r="P1296" i="6"/>
  <c r="K1296" i="6"/>
  <c r="W1295" i="6"/>
  <c r="U1295" i="6"/>
  <c r="T1295" i="6"/>
  <c r="S1295" i="6"/>
  <c r="R1295" i="6"/>
  <c r="Q1295" i="6"/>
  <c r="P1295" i="6"/>
  <c r="K1295" i="6"/>
  <c r="W1294" i="6"/>
  <c r="U1294" i="6"/>
  <c r="T1294" i="6"/>
  <c r="S1294" i="6"/>
  <c r="R1294" i="6"/>
  <c r="Q1294" i="6"/>
  <c r="P1294" i="6"/>
  <c r="K1294" i="6"/>
  <c r="W1293" i="6"/>
  <c r="U1293" i="6"/>
  <c r="T1293" i="6"/>
  <c r="S1293" i="6"/>
  <c r="R1293" i="6"/>
  <c r="Q1293" i="6"/>
  <c r="P1293" i="6"/>
  <c r="K1293" i="6"/>
  <c r="W1292" i="6"/>
  <c r="U1292" i="6"/>
  <c r="T1292" i="6"/>
  <c r="S1292" i="6"/>
  <c r="R1292" i="6"/>
  <c r="Q1292" i="6"/>
  <c r="P1292" i="6"/>
  <c r="K1292" i="6"/>
  <c r="W1291" i="6"/>
  <c r="U1291" i="6"/>
  <c r="T1291" i="6"/>
  <c r="S1291" i="6"/>
  <c r="R1291" i="6"/>
  <c r="Q1291" i="6"/>
  <c r="P1291" i="6"/>
  <c r="K1291" i="6"/>
  <c r="W1290" i="6"/>
  <c r="U1290" i="6"/>
  <c r="T1290" i="6"/>
  <c r="S1290" i="6"/>
  <c r="R1290" i="6"/>
  <c r="Q1290" i="6"/>
  <c r="P1290" i="6"/>
  <c r="K1290" i="6"/>
  <c r="W1289" i="6"/>
  <c r="U1289" i="6"/>
  <c r="T1289" i="6"/>
  <c r="S1289" i="6"/>
  <c r="R1289" i="6"/>
  <c r="Q1289" i="6"/>
  <c r="P1289" i="6"/>
  <c r="K1289" i="6"/>
  <c r="W1288" i="6"/>
  <c r="U1288" i="6"/>
  <c r="T1288" i="6"/>
  <c r="S1288" i="6"/>
  <c r="R1288" i="6"/>
  <c r="Q1288" i="6"/>
  <c r="P1288" i="6"/>
  <c r="K1288" i="6"/>
  <c r="W1287" i="6"/>
  <c r="U1287" i="6"/>
  <c r="T1287" i="6"/>
  <c r="S1287" i="6"/>
  <c r="R1287" i="6"/>
  <c r="Q1287" i="6"/>
  <c r="P1287" i="6"/>
  <c r="K1287" i="6"/>
  <c r="W1286" i="6"/>
  <c r="U1286" i="6"/>
  <c r="T1286" i="6"/>
  <c r="S1286" i="6"/>
  <c r="R1286" i="6"/>
  <c r="Q1286" i="6"/>
  <c r="P1286" i="6"/>
  <c r="K1286" i="6"/>
  <c r="W1285" i="6"/>
  <c r="U1285" i="6"/>
  <c r="T1285" i="6"/>
  <c r="S1285" i="6"/>
  <c r="R1285" i="6"/>
  <c r="Q1285" i="6"/>
  <c r="P1285" i="6"/>
  <c r="K1285" i="6"/>
  <c r="W1284" i="6"/>
  <c r="U1284" i="6"/>
  <c r="T1284" i="6"/>
  <c r="S1284" i="6"/>
  <c r="R1284" i="6"/>
  <c r="Q1284" i="6"/>
  <c r="P1284" i="6"/>
  <c r="K1284" i="6"/>
  <c r="W1283" i="6"/>
  <c r="U1283" i="6"/>
  <c r="T1283" i="6"/>
  <c r="S1283" i="6"/>
  <c r="R1283" i="6"/>
  <c r="Q1283" i="6"/>
  <c r="P1283" i="6"/>
  <c r="K1283" i="6"/>
  <c r="W1282" i="6"/>
  <c r="U1282" i="6"/>
  <c r="T1282" i="6"/>
  <c r="S1282" i="6"/>
  <c r="R1282" i="6"/>
  <c r="Q1282" i="6"/>
  <c r="P1282" i="6"/>
  <c r="K1282" i="6"/>
  <c r="W1281" i="6"/>
  <c r="U1281" i="6"/>
  <c r="T1281" i="6"/>
  <c r="S1281" i="6"/>
  <c r="R1281" i="6"/>
  <c r="Q1281" i="6"/>
  <c r="P1281" i="6"/>
  <c r="K1281" i="6"/>
  <c r="W1280" i="6"/>
  <c r="U1280" i="6"/>
  <c r="T1280" i="6"/>
  <c r="S1280" i="6"/>
  <c r="R1280" i="6"/>
  <c r="Q1280" i="6"/>
  <c r="P1280" i="6"/>
  <c r="K1280" i="6"/>
  <c r="W1279" i="6"/>
  <c r="U1279" i="6"/>
  <c r="T1279" i="6"/>
  <c r="S1279" i="6"/>
  <c r="R1279" i="6"/>
  <c r="Q1279" i="6"/>
  <c r="P1279" i="6"/>
  <c r="K1279" i="6"/>
  <c r="W1278" i="6"/>
  <c r="U1278" i="6"/>
  <c r="T1278" i="6"/>
  <c r="S1278" i="6"/>
  <c r="R1278" i="6"/>
  <c r="Q1278" i="6"/>
  <c r="P1278" i="6"/>
  <c r="K1278" i="6"/>
  <c r="W1277" i="6"/>
  <c r="U1277" i="6"/>
  <c r="T1277" i="6"/>
  <c r="S1277" i="6"/>
  <c r="R1277" i="6"/>
  <c r="Q1277" i="6"/>
  <c r="P1277" i="6"/>
  <c r="K1277" i="6"/>
  <c r="W1276" i="6"/>
  <c r="U1276" i="6"/>
  <c r="T1276" i="6"/>
  <c r="S1276" i="6"/>
  <c r="R1276" i="6"/>
  <c r="Q1276" i="6"/>
  <c r="P1276" i="6"/>
  <c r="K1276" i="6"/>
  <c r="W1275" i="6"/>
  <c r="U1275" i="6"/>
  <c r="T1275" i="6"/>
  <c r="S1275" i="6"/>
  <c r="R1275" i="6"/>
  <c r="Q1275" i="6"/>
  <c r="P1275" i="6"/>
  <c r="K1275" i="6"/>
  <c r="W1274" i="6"/>
  <c r="U1274" i="6"/>
  <c r="T1274" i="6"/>
  <c r="S1274" i="6"/>
  <c r="R1274" i="6"/>
  <c r="Q1274" i="6"/>
  <c r="P1274" i="6"/>
  <c r="K1274" i="6"/>
  <c r="W1273" i="6"/>
  <c r="U1273" i="6"/>
  <c r="T1273" i="6"/>
  <c r="S1273" i="6"/>
  <c r="R1273" i="6"/>
  <c r="Q1273" i="6"/>
  <c r="P1273" i="6"/>
  <c r="K1273" i="6"/>
  <c r="W1272" i="6"/>
  <c r="U1272" i="6"/>
  <c r="T1272" i="6"/>
  <c r="S1272" i="6"/>
  <c r="R1272" i="6"/>
  <c r="Q1272" i="6"/>
  <c r="P1272" i="6"/>
  <c r="K1272" i="6"/>
  <c r="W1271" i="6"/>
  <c r="U1271" i="6"/>
  <c r="T1271" i="6"/>
  <c r="S1271" i="6"/>
  <c r="R1271" i="6"/>
  <c r="Q1271" i="6"/>
  <c r="P1271" i="6"/>
  <c r="K1271" i="6"/>
  <c r="W1270" i="6"/>
  <c r="U1270" i="6"/>
  <c r="T1270" i="6"/>
  <c r="S1270" i="6"/>
  <c r="R1270" i="6"/>
  <c r="Q1270" i="6"/>
  <c r="P1270" i="6"/>
  <c r="K1270" i="6"/>
  <c r="W1269" i="6"/>
  <c r="U1269" i="6"/>
  <c r="T1269" i="6"/>
  <c r="S1269" i="6"/>
  <c r="R1269" i="6"/>
  <c r="Q1269" i="6"/>
  <c r="P1269" i="6"/>
  <c r="K1269" i="6"/>
  <c r="W1268" i="6"/>
  <c r="U1268" i="6"/>
  <c r="T1268" i="6"/>
  <c r="S1268" i="6"/>
  <c r="R1268" i="6"/>
  <c r="Q1268" i="6"/>
  <c r="P1268" i="6"/>
  <c r="K1268" i="6"/>
  <c r="W1267" i="6"/>
  <c r="U1267" i="6"/>
  <c r="T1267" i="6"/>
  <c r="S1267" i="6"/>
  <c r="R1267" i="6"/>
  <c r="Q1267" i="6"/>
  <c r="P1267" i="6"/>
  <c r="K1267" i="6"/>
  <c r="W1266" i="6"/>
  <c r="U1266" i="6"/>
  <c r="T1266" i="6"/>
  <c r="S1266" i="6"/>
  <c r="R1266" i="6"/>
  <c r="Q1266" i="6"/>
  <c r="P1266" i="6"/>
  <c r="K1266" i="6"/>
  <c r="W1265" i="6"/>
  <c r="U1265" i="6"/>
  <c r="T1265" i="6"/>
  <c r="S1265" i="6"/>
  <c r="R1265" i="6"/>
  <c r="Q1265" i="6"/>
  <c r="P1265" i="6"/>
  <c r="K1265" i="6"/>
  <c r="W1264" i="6"/>
  <c r="U1264" i="6"/>
  <c r="T1264" i="6"/>
  <c r="S1264" i="6"/>
  <c r="R1264" i="6"/>
  <c r="Q1264" i="6"/>
  <c r="P1264" i="6"/>
  <c r="K1264" i="6"/>
  <c r="W1263" i="6"/>
  <c r="U1263" i="6"/>
  <c r="T1263" i="6"/>
  <c r="S1263" i="6"/>
  <c r="R1263" i="6"/>
  <c r="Q1263" i="6"/>
  <c r="P1263" i="6"/>
  <c r="K1263" i="6"/>
  <c r="W1262" i="6"/>
  <c r="U1262" i="6"/>
  <c r="T1262" i="6"/>
  <c r="S1262" i="6"/>
  <c r="R1262" i="6"/>
  <c r="Q1262" i="6"/>
  <c r="P1262" i="6"/>
  <c r="K1262" i="6"/>
  <c r="W1261" i="6"/>
  <c r="U1261" i="6"/>
  <c r="T1261" i="6"/>
  <c r="S1261" i="6"/>
  <c r="R1261" i="6"/>
  <c r="Q1261" i="6"/>
  <c r="P1261" i="6"/>
  <c r="K1261" i="6"/>
  <c r="W1260" i="6"/>
  <c r="U1260" i="6"/>
  <c r="T1260" i="6"/>
  <c r="S1260" i="6"/>
  <c r="R1260" i="6"/>
  <c r="Q1260" i="6"/>
  <c r="P1260" i="6"/>
  <c r="K1260" i="6"/>
  <c r="W1259" i="6"/>
  <c r="U1259" i="6"/>
  <c r="T1259" i="6"/>
  <c r="S1259" i="6"/>
  <c r="R1259" i="6"/>
  <c r="Q1259" i="6"/>
  <c r="P1259" i="6"/>
  <c r="K1259" i="6"/>
  <c r="W1258" i="6"/>
  <c r="U1258" i="6"/>
  <c r="T1258" i="6"/>
  <c r="S1258" i="6"/>
  <c r="R1258" i="6"/>
  <c r="Q1258" i="6"/>
  <c r="P1258" i="6"/>
  <c r="K1258" i="6"/>
  <c r="W1257" i="6"/>
  <c r="U1257" i="6"/>
  <c r="T1257" i="6"/>
  <c r="S1257" i="6"/>
  <c r="R1257" i="6"/>
  <c r="Q1257" i="6"/>
  <c r="P1257" i="6"/>
  <c r="K1257" i="6"/>
  <c r="W1256" i="6"/>
  <c r="P1256" i="6"/>
  <c r="K1256" i="6"/>
  <c r="W1255" i="6"/>
  <c r="P1255" i="6"/>
  <c r="K1255" i="6"/>
  <c r="W1254" i="6"/>
  <c r="P1254" i="6"/>
  <c r="K1254" i="6"/>
  <c r="W1253" i="6"/>
  <c r="P1253" i="6"/>
  <c r="K1253" i="6"/>
  <c r="W1252" i="6"/>
  <c r="P1252" i="6"/>
  <c r="K1252" i="6"/>
  <c r="W1251" i="6"/>
  <c r="P1251" i="6"/>
  <c r="K1251" i="6"/>
  <c r="W1250" i="6"/>
  <c r="P1250" i="6"/>
  <c r="K1250" i="6"/>
  <c r="W1249" i="6"/>
  <c r="P1249" i="6"/>
  <c r="K1249" i="6"/>
  <c r="W1248" i="6"/>
  <c r="P1248" i="6"/>
  <c r="K1248" i="6"/>
  <c r="W1247" i="6"/>
  <c r="P1247" i="6"/>
  <c r="K1247" i="6"/>
  <c r="W1246" i="6"/>
  <c r="P1246" i="6"/>
  <c r="K1246" i="6"/>
  <c r="W1245" i="6"/>
  <c r="P1245" i="6"/>
  <c r="K1245" i="6"/>
  <c r="W1244" i="6"/>
  <c r="P1244" i="6"/>
  <c r="K1244" i="6"/>
  <c r="W1243" i="6"/>
  <c r="P1243" i="6"/>
  <c r="K1243" i="6"/>
  <c r="W1242" i="6"/>
  <c r="P1242" i="6"/>
  <c r="K1242" i="6"/>
  <c r="W1241" i="6"/>
  <c r="P1241" i="6"/>
  <c r="K1241" i="6"/>
  <c r="W1240" i="6"/>
  <c r="P1240" i="6"/>
  <c r="K1240" i="6"/>
  <c r="W1239" i="6"/>
  <c r="P1239" i="6"/>
  <c r="K1239" i="6"/>
  <c r="W1238" i="6"/>
  <c r="P1238" i="6"/>
  <c r="K1238" i="6"/>
  <c r="W1237" i="6"/>
  <c r="P1237" i="6"/>
  <c r="K1237" i="6"/>
  <c r="W1236" i="6"/>
  <c r="P1236" i="6"/>
  <c r="K1236" i="6"/>
  <c r="W1235" i="6"/>
  <c r="P1235" i="6"/>
  <c r="K1235" i="6"/>
  <c r="W1234" i="6"/>
  <c r="P1234" i="6"/>
  <c r="K1234" i="6"/>
  <c r="W1233" i="6"/>
  <c r="P1233" i="6"/>
  <c r="K1233" i="6"/>
  <c r="W1232" i="6"/>
  <c r="P1232" i="6"/>
  <c r="K1232" i="6"/>
  <c r="W1231" i="6"/>
  <c r="P1231" i="6"/>
  <c r="K1231" i="6"/>
  <c r="W1230" i="6"/>
  <c r="P1230" i="6"/>
  <c r="K1230" i="6"/>
  <c r="W1229" i="6"/>
  <c r="P1229" i="6"/>
  <c r="K1229" i="6"/>
  <c r="W1228" i="6"/>
  <c r="P1228" i="6"/>
  <c r="K1228" i="6"/>
  <c r="W1227" i="6"/>
  <c r="P1227" i="6"/>
  <c r="K1227" i="6"/>
  <c r="W1226" i="6"/>
  <c r="P1226" i="6"/>
  <c r="K1226" i="6"/>
  <c r="W1225" i="6"/>
  <c r="P1225" i="6"/>
  <c r="K1225" i="6"/>
  <c r="W1224" i="6"/>
  <c r="P1224" i="6"/>
  <c r="K1224" i="6"/>
  <c r="W1223" i="6"/>
  <c r="P1223" i="6"/>
  <c r="K1223" i="6"/>
  <c r="W1222" i="6"/>
  <c r="P1222" i="6"/>
  <c r="K1222" i="6"/>
  <c r="W1221" i="6"/>
  <c r="P1221" i="6"/>
  <c r="K1221" i="6"/>
  <c r="W1220" i="6"/>
  <c r="P1220" i="6"/>
  <c r="K1220" i="6"/>
  <c r="W1219" i="6"/>
  <c r="P1219" i="6"/>
  <c r="K1219" i="6"/>
  <c r="W1218" i="6"/>
  <c r="P1218" i="6"/>
  <c r="K1218" i="6"/>
  <c r="W1217" i="6"/>
  <c r="P1217" i="6"/>
  <c r="K1217" i="6"/>
  <c r="W1216" i="6"/>
  <c r="P1216" i="6"/>
  <c r="K1216" i="6"/>
  <c r="W1215" i="6"/>
  <c r="P1215" i="6"/>
  <c r="K1215" i="6"/>
  <c r="W1214" i="6"/>
  <c r="P1214" i="6"/>
  <c r="K1214" i="6"/>
  <c r="W1213" i="6"/>
  <c r="P1213" i="6"/>
  <c r="K1213" i="6"/>
  <c r="W1212" i="6"/>
  <c r="P1212" i="6"/>
  <c r="K1212" i="6"/>
  <c r="W1211" i="6"/>
  <c r="P1211" i="6"/>
  <c r="K1211" i="6"/>
  <c r="W1210" i="6"/>
  <c r="P1210" i="6"/>
  <c r="K1210" i="6"/>
  <c r="W1209" i="6"/>
  <c r="P1209" i="6"/>
  <c r="K1209" i="6"/>
  <c r="W1208" i="6"/>
  <c r="P1208" i="6"/>
  <c r="K1208" i="6"/>
  <c r="W1207" i="6"/>
  <c r="P1207" i="6"/>
  <c r="K1207" i="6"/>
  <c r="W1206" i="6"/>
  <c r="P1206" i="6"/>
  <c r="K1206" i="6"/>
  <c r="W1205" i="6"/>
  <c r="P1205" i="6"/>
  <c r="K1205" i="6"/>
  <c r="W1204" i="6"/>
  <c r="P1204" i="6"/>
  <c r="K1204" i="6"/>
  <c r="W1203" i="6"/>
  <c r="P1203" i="6"/>
  <c r="K1203" i="6"/>
  <c r="W1202" i="6"/>
  <c r="P1202" i="6"/>
  <c r="K1202" i="6"/>
  <c r="W1201" i="6"/>
  <c r="P1201" i="6"/>
  <c r="K1201" i="6"/>
  <c r="W1200" i="6"/>
  <c r="P1200" i="6"/>
  <c r="K1200" i="6"/>
  <c r="W1199" i="6"/>
  <c r="P1199" i="6"/>
  <c r="K1199" i="6"/>
  <c r="W1198" i="6"/>
  <c r="P1198" i="6"/>
  <c r="K1198" i="6"/>
  <c r="W1197" i="6"/>
  <c r="P1197" i="6"/>
  <c r="K1197" i="6"/>
  <c r="W1196" i="6"/>
  <c r="P1196" i="6"/>
  <c r="K1196" i="6"/>
  <c r="W1195" i="6"/>
  <c r="P1195" i="6"/>
  <c r="K1195" i="6"/>
  <c r="W1194" i="6"/>
  <c r="P1194" i="6"/>
  <c r="K1194" i="6"/>
  <c r="W1193" i="6"/>
  <c r="P1193" i="6"/>
  <c r="K1193" i="6"/>
  <c r="W1192" i="6"/>
  <c r="P1192" i="6"/>
  <c r="K1192" i="6"/>
  <c r="W1191" i="6"/>
  <c r="P1191" i="6"/>
  <c r="K1191" i="6"/>
  <c r="W1190" i="6"/>
  <c r="P1190" i="6"/>
  <c r="K1190" i="6"/>
  <c r="W1189" i="6"/>
  <c r="P1189" i="6"/>
  <c r="K1189" i="6"/>
  <c r="W1188" i="6"/>
  <c r="P1188" i="6"/>
  <c r="K1188" i="6"/>
  <c r="W1187" i="6"/>
  <c r="P1187" i="6"/>
  <c r="K1187" i="6"/>
  <c r="W1186" i="6"/>
  <c r="P1186" i="6"/>
  <c r="K1186" i="6"/>
  <c r="W1185" i="6"/>
  <c r="P1185" i="6"/>
  <c r="K1185" i="6"/>
  <c r="W1184" i="6"/>
  <c r="P1184" i="6"/>
  <c r="K1184" i="6"/>
  <c r="W1183" i="6"/>
  <c r="P1183" i="6"/>
  <c r="K1183" i="6"/>
  <c r="W1182" i="6"/>
  <c r="P1182" i="6"/>
  <c r="K1182" i="6"/>
  <c r="W1181" i="6"/>
  <c r="P1181" i="6"/>
  <c r="K1181" i="6"/>
  <c r="W1180" i="6"/>
  <c r="P1180" i="6"/>
  <c r="K1180" i="6"/>
  <c r="W1179" i="6"/>
  <c r="P1179" i="6"/>
  <c r="K1179" i="6"/>
  <c r="W1178" i="6"/>
  <c r="P1178" i="6"/>
  <c r="K1178" i="6"/>
  <c r="W1177" i="6"/>
  <c r="P1177" i="6"/>
  <c r="K1177" i="6"/>
  <c r="W1176" i="6"/>
  <c r="P1176" i="6"/>
  <c r="K1176" i="6"/>
  <c r="W1175" i="6"/>
  <c r="P1175" i="6"/>
  <c r="K1175" i="6"/>
  <c r="W1174" i="6"/>
  <c r="P1174" i="6"/>
  <c r="K1174" i="6"/>
  <c r="W1173" i="6"/>
  <c r="P1173" i="6"/>
  <c r="K1173" i="6"/>
  <c r="W1172" i="6"/>
  <c r="P1172" i="6"/>
  <c r="K1172" i="6"/>
  <c r="W1171" i="6"/>
  <c r="P1171" i="6"/>
  <c r="K1171" i="6"/>
  <c r="W1170" i="6"/>
  <c r="P1170" i="6"/>
  <c r="K1170" i="6"/>
  <c r="W1169" i="6"/>
  <c r="P1169" i="6"/>
  <c r="K1169" i="6"/>
  <c r="W1168" i="6"/>
  <c r="P1168" i="6"/>
  <c r="K1168" i="6"/>
  <c r="W1167" i="6"/>
  <c r="P1167" i="6"/>
  <c r="K1167" i="6"/>
  <c r="W1166" i="6"/>
  <c r="P1166" i="6"/>
  <c r="K1166" i="6"/>
  <c r="W1165" i="6"/>
  <c r="P1165" i="6"/>
  <c r="K1165" i="6"/>
  <c r="W1164" i="6"/>
  <c r="P1164" i="6"/>
  <c r="K1164" i="6"/>
  <c r="W1163" i="6"/>
  <c r="P1163" i="6"/>
  <c r="K1163" i="6"/>
  <c r="W1162" i="6"/>
  <c r="P1162" i="6"/>
  <c r="K1162" i="6"/>
  <c r="W1161" i="6"/>
  <c r="P1161" i="6"/>
  <c r="K1161" i="6"/>
  <c r="W1160" i="6"/>
  <c r="P1160" i="6"/>
  <c r="K1160" i="6"/>
  <c r="W1159" i="6"/>
  <c r="P1159" i="6"/>
  <c r="K1159" i="6"/>
  <c r="W1158" i="6"/>
  <c r="P1158" i="6"/>
  <c r="K1158" i="6"/>
  <c r="W1157" i="6"/>
  <c r="P1157" i="6"/>
  <c r="K1157" i="6"/>
  <c r="W1156" i="6"/>
  <c r="P1156" i="6"/>
  <c r="K1156" i="6"/>
  <c r="W1155" i="6"/>
  <c r="P1155" i="6"/>
  <c r="K1155" i="6"/>
  <c r="W1154" i="6"/>
  <c r="P1154" i="6"/>
  <c r="K1154" i="6"/>
  <c r="W1153" i="6"/>
  <c r="P1153" i="6"/>
  <c r="K1153" i="6"/>
  <c r="W1152" i="6"/>
  <c r="P1152" i="6"/>
  <c r="K1152" i="6"/>
  <c r="W1151" i="6"/>
  <c r="P1151" i="6"/>
  <c r="K1151" i="6"/>
  <c r="W1150" i="6"/>
  <c r="P1150" i="6"/>
  <c r="K1150" i="6"/>
  <c r="W1149" i="6"/>
  <c r="P1149" i="6"/>
  <c r="K1149" i="6"/>
  <c r="W1148" i="6"/>
  <c r="P1148" i="6"/>
  <c r="K1148" i="6"/>
  <c r="W1147" i="6"/>
  <c r="P1147" i="6"/>
  <c r="K1147" i="6"/>
  <c r="W1146" i="6"/>
  <c r="P1146" i="6"/>
  <c r="K1146" i="6"/>
  <c r="W1145" i="6"/>
  <c r="P1145" i="6"/>
  <c r="K1145" i="6"/>
  <c r="W1144" i="6"/>
  <c r="P1144" i="6"/>
  <c r="K1144" i="6"/>
  <c r="W1143" i="6"/>
  <c r="P1143" i="6"/>
  <c r="K1143" i="6"/>
  <c r="W1142" i="6"/>
  <c r="P1142" i="6"/>
  <c r="K1142" i="6"/>
  <c r="W1141" i="6"/>
  <c r="P1141" i="6"/>
  <c r="K1141" i="6"/>
  <c r="W1140" i="6"/>
  <c r="P1140" i="6"/>
  <c r="K1140" i="6"/>
  <c r="W1139" i="6"/>
  <c r="P1139" i="6"/>
  <c r="K1139" i="6"/>
  <c r="W1138" i="6"/>
  <c r="P1138" i="6"/>
  <c r="K1138" i="6"/>
  <c r="W1137" i="6"/>
  <c r="P1137" i="6"/>
  <c r="K1137" i="6"/>
  <c r="W1136" i="6"/>
  <c r="P1136" i="6"/>
  <c r="K1136" i="6"/>
  <c r="W1135" i="6"/>
  <c r="P1135" i="6"/>
  <c r="K1135" i="6"/>
  <c r="W1134" i="6"/>
  <c r="P1134" i="6"/>
  <c r="K1134" i="6"/>
  <c r="W1133" i="6"/>
  <c r="P1133" i="6"/>
  <c r="K1133" i="6"/>
  <c r="W1132" i="6"/>
  <c r="P1132" i="6"/>
  <c r="K1132" i="6"/>
  <c r="W1131" i="6"/>
  <c r="P1131" i="6"/>
  <c r="K1131" i="6"/>
  <c r="W1130" i="6"/>
  <c r="P1130" i="6"/>
  <c r="K1130" i="6"/>
  <c r="W1129" i="6"/>
  <c r="P1129" i="6"/>
  <c r="K1129" i="6"/>
  <c r="W1128" i="6"/>
  <c r="P1128" i="6"/>
  <c r="K1128" i="6"/>
  <c r="W1127" i="6"/>
  <c r="P1127" i="6"/>
  <c r="K1127" i="6"/>
  <c r="W1126" i="6"/>
  <c r="P1126" i="6"/>
  <c r="K1126" i="6"/>
  <c r="W1125" i="6"/>
  <c r="P1125" i="6"/>
  <c r="K1125" i="6"/>
  <c r="W1124" i="6"/>
  <c r="P1124" i="6"/>
  <c r="K1124" i="6"/>
  <c r="W1123" i="6"/>
  <c r="P1123" i="6"/>
  <c r="K1123" i="6"/>
  <c r="W1122" i="6"/>
  <c r="P1122" i="6"/>
  <c r="K1122" i="6"/>
  <c r="W1121" i="6"/>
  <c r="P1121" i="6"/>
  <c r="K1121" i="6"/>
  <c r="W1120" i="6"/>
  <c r="P1120" i="6"/>
  <c r="K1120" i="6"/>
  <c r="W1119" i="6"/>
  <c r="P1119" i="6"/>
  <c r="K1119" i="6"/>
  <c r="W1118" i="6"/>
  <c r="P1118" i="6"/>
  <c r="K1118" i="6"/>
  <c r="W1117" i="6"/>
  <c r="P1117" i="6"/>
  <c r="K1117" i="6"/>
  <c r="W1116" i="6"/>
  <c r="P1116" i="6"/>
  <c r="K1116" i="6"/>
  <c r="W1115" i="6"/>
  <c r="P1115" i="6"/>
  <c r="K1115" i="6"/>
  <c r="W1114" i="6"/>
  <c r="P1114" i="6"/>
  <c r="K1114" i="6"/>
  <c r="W1113" i="6"/>
  <c r="P1113" i="6"/>
  <c r="K1113" i="6"/>
  <c r="W1112" i="6"/>
  <c r="P1112" i="6"/>
  <c r="K1112" i="6"/>
  <c r="W1111" i="6"/>
  <c r="P1111" i="6"/>
  <c r="K1111" i="6"/>
  <c r="W1110" i="6"/>
  <c r="P1110" i="6"/>
  <c r="K1110" i="6"/>
  <c r="W1109" i="6"/>
  <c r="P1109" i="6"/>
  <c r="K1109" i="6"/>
  <c r="W1108" i="6"/>
  <c r="P1108" i="6"/>
  <c r="K1108" i="6"/>
  <c r="W1107" i="6"/>
  <c r="P1107" i="6"/>
  <c r="K1107" i="6"/>
  <c r="W1106" i="6"/>
  <c r="P1106" i="6"/>
  <c r="K1106" i="6"/>
  <c r="W1105" i="6"/>
  <c r="P1105" i="6"/>
  <c r="K1105" i="6"/>
  <c r="W1104" i="6"/>
  <c r="P1104" i="6"/>
  <c r="K1104" i="6"/>
  <c r="W1103" i="6"/>
  <c r="P1103" i="6"/>
  <c r="K1103" i="6"/>
  <c r="W1102" i="6"/>
  <c r="P1102" i="6"/>
  <c r="K1102" i="6"/>
  <c r="W1101" i="6"/>
  <c r="P1101" i="6"/>
  <c r="K1101" i="6"/>
  <c r="W1100" i="6"/>
  <c r="P1100" i="6"/>
  <c r="K1100" i="6"/>
  <c r="W1099" i="6"/>
  <c r="P1099" i="6"/>
  <c r="K1099" i="6"/>
  <c r="W1098" i="6"/>
  <c r="P1098" i="6"/>
  <c r="K1098" i="6"/>
  <c r="W1097" i="6"/>
  <c r="P1097" i="6"/>
  <c r="K1097" i="6"/>
  <c r="W1096" i="6"/>
  <c r="P1096" i="6"/>
  <c r="K1096" i="6"/>
  <c r="W1095" i="6"/>
  <c r="P1095" i="6"/>
  <c r="K1095" i="6"/>
  <c r="W1094" i="6"/>
  <c r="P1094" i="6"/>
  <c r="K1094" i="6"/>
  <c r="W1093" i="6"/>
  <c r="P1093" i="6"/>
  <c r="K1093" i="6"/>
  <c r="W1092" i="6"/>
  <c r="P1092" i="6"/>
  <c r="K1092" i="6"/>
  <c r="W1091" i="6"/>
  <c r="P1091" i="6"/>
  <c r="K1091" i="6"/>
  <c r="W1090" i="6"/>
  <c r="P1090" i="6"/>
  <c r="K1090" i="6"/>
  <c r="W1089" i="6"/>
  <c r="P1089" i="6"/>
  <c r="K1089" i="6"/>
  <c r="W1088" i="6"/>
  <c r="P1088" i="6"/>
  <c r="K1088" i="6"/>
  <c r="W1087" i="6"/>
  <c r="P1087" i="6"/>
  <c r="K1087" i="6"/>
  <c r="W1086" i="6"/>
  <c r="P1086" i="6"/>
  <c r="K1086" i="6"/>
  <c r="W1085" i="6"/>
  <c r="P1085" i="6"/>
  <c r="K1085" i="6"/>
  <c r="W1084" i="6"/>
  <c r="P1084" i="6"/>
  <c r="K1084" i="6"/>
  <c r="W1083" i="6"/>
  <c r="P1083" i="6"/>
  <c r="K1083" i="6"/>
  <c r="W1082" i="6"/>
  <c r="P1082" i="6"/>
  <c r="K1082" i="6"/>
  <c r="W1081" i="6"/>
  <c r="P1081" i="6"/>
  <c r="K1081" i="6"/>
  <c r="W1080" i="6"/>
  <c r="P1080" i="6"/>
  <c r="K1080" i="6"/>
  <c r="W1079" i="6"/>
  <c r="P1079" i="6"/>
  <c r="K1079" i="6"/>
  <c r="W1078" i="6"/>
  <c r="P1078" i="6"/>
  <c r="K1078" i="6"/>
  <c r="W1077" i="6"/>
  <c r="P1077" i="6"/>
  <c r="K1077" i="6"/>
  <c r="W1076" i="6"/>
  <c r="P1076" i="6"/>
  <c r="K1076" i="6"/>
  <c r="W1075" i="6"/>
  <c r="P1075" i="6"/>
  <c r="K1075" i="6"/>
  <c r="W1074" i="6"/>
  <c r="P1074" i="6"/>
  <c r="K1074" i="6"/>
  <c r="W1073" i="6"/>
  <c r="P1073" i="6"/>
  <c r="K1073" i="6"/>
  <c r="W1072" i="6"/>
  <c r="P1072" i="6"/>
  <c r="K1072" i="6"/>
  <c r="W1071" i="6"/>
  <c r="P1071" i="6"/>
  <c r="K1071" i="6"/>
  <c r="W1070" i="6"/>
  <c r="P1070" i="6"/>
  <c r="K1070" i="6"/>
  <c r="W1069" i="6"/>
  <c r="P1069" i="6"/>
  <c r="K1069" i="6"/>
  <c r="W1068" i="6"/>
  <c r="P1068" i="6"/>
  <c r="K1068" i="6"/>
  <c r="W1067" i="6"/>
  <c r="P1067" i="6"/>
  <c r="K1067" i="6"/>
  <c r="W1066" i="6"/>
  <c r="P1066" i="6"/>
  <c r="K1066" i="6"/>
  <c r="W1065" i="6"/>
  <c r="P1065" i="6"/>
  <c r="K1065" i="6"/>
  <c r="W1064" i="6"/>
  <c r="P1064" i="6"/>
  <c r="K1064" i="6"/>
  <c r="W1063" i="6"/>
  <c r="P1063" i="6"/>
  <c r="K1063" i="6"/>
  <c r="W1062" i="6"/>
  <c r="P1062" i="6"/>
  <c r="K1062" i="6"/>
  <c r="W1061" i="6"/>
  <c r="P1061" i="6"/>
  <c r="K1061" i="6"/>
  <c r="W1060" i="6"/>
  <c r="P1060" i="6"/>
  <c r="K1060" i="6"/>
  <c r="W1059" i="6"/>
  <c r="P1059" i="6"/>
  <c r="K1059" i="6"/>
  <c r="W1058" i="6"/>
  <c r="P1058" i="6"/>
  <c r="K1058" i="6"/>
  <c r="W1057" i="6"/>
  <c r="P1057" i="6"/>
  <c r="K1057" i="6"/>
  <c r="W1056" i="6"/>
  <c r="P1056" i="6"/>
  <c r="K1056" i="6"/>
  <c r="W1055" i="6"/>
  <c r="P1055" i="6"/>
  <c r="K1055" i="6"/>
  <c r="W1054" i="6"/>
  <c r="P1054" i="6"/>
  <c r="K1054" i="6"/>
  <c r="W1053" i="6"/>
  <c r="P1053" i="6"/>
  <c r="K1053" i="6"/>
  <c r="W1052" i="6"/>
  <c r="P1052" i="6"/>
  <c r="K1052" i="6"/>
  <c r="W1051" i="6"/>
  <c r="P1051" i="6"/>
  <c r="K1051" i="6"/>
  <c r="W1050" i="6"/>
  <c r="P1050" i="6"/>
  <c r="K1050" i="6"/>
  <c r="W1049" i="6"/>
  <c r="P1049" i="6"/>
  <c r="K1049" i="6"/>
  <c r="W1048" i="6"/>
  <c r="P1048" i="6"/>
  <c r="K1048" i="6"/>
  <c r="W1047" i="6"/>
  <c r="P1047" i="6"/>
  <c r="K1047" i="6"/>
  <c r="W1046" i="6"/>
  <c r="P1046" i="6"/>
  <c r="K1046" i="6"/>
  <c r="W1045" i="6"/>
  <c r="P1045" i="6"/>
  <c r="K1045" i="6"/>
  <c r="W1044" i="6"/>
  <c r="P1044" i="6"/>
  <c r="K1044" i="6"/>
  <c r="W1043" i="6"/>
  <c r="P1043" i="6"/>
  <c r="K1043" i="6"/>
  <c r="W1042" i="6"/>
  <c r="P1042" i="6"/>
  <c r="K1042" i="6"/>
  <c r="W1041" i="6"/>
  <c r="P1041" i="6"/>
  <c r="K1041" i="6"/>
  <c r="W1040" i="6"/>
  <c r="P1040" i="6"/>
  <c r="K1040" i="6"/>
  <c r="W1039" i="6"/>
  <c r="P1039" i="6"/>
  <c r="K1039" i="6"/>
  <c r="W1038" i="6"/>
  <c r="P1038" i="6"/>
  <c r="K1038" i="6"/>
  <c r="W1037" i="6"/>
  <c r="P1037" i="6"/>
  <c r="K1037" i="6"/>
  <c r="W1036" i="6"/>
  <c r="P1036" i="6"/>
  <c r="K1036" i="6"/>
  <c r="W1035" i="6"/>
  <c r="P1035" i="6"/>
  <c r="K1035" i="6"/>
  <c r="W1034" i="6"/>
  <c r="P1034" i="6"/>
  <c r="K1034" i="6"/>
  <c r="W1033" i="6"/>
  <c r="P1033" i="6"/>
  <c r="K1033" i="6"/>
  <c r="W1032" i="6"/>
  <c r="P1032" i="6"/>
  <c r="K1032" i="6"/>
  <c r="W1031" i="6"/>
  <c r="P1031" i="6"/>
  <c r="K1031" i="6"/>
  <c r="W1030" i="6"/>
  <c r="P1030" i="6"/>
  <c r="K1030" i="6"/>
  <c r="W1029" i="6"/>
  <c r="P1029" i="6"/>
  <c r="K1029" i="6"/>
  <c r="W1028" i="6"/>
  <c r="P1028" i="6"/>
  <c r="K1028" i="6"/>
  <c r="W1027" i="6"/>
  <c r="P1027" i="6"/>
  <c r="K1027" i="6"/>
  <c r="W1026" i="6"/>
  <c r="P1026" i="6"/>
  <c r="K1026" i="6"/>
  <c r="W1025" i="6"/>
  <c r="P1025" i="6"/>
  <c r="K1025" i="6"/>
  <c r="W1024" i="6"/>
  <c r="P1024" i="6"/>
  <c r="K1024" i="6"/>
  <c r="W1023" i="6"/>
  <c r="P1023" i="6"/>
  <c r="K1023" i="6"/>
  <c r="W1022" i="6"/>
  <c r="P1022" i="6"/>
  <c r="K1022" i="6"/>
  <c r="W1021" i="6"/>
  <c r="P1021" i="6"/>
  <c r="K1021" i="6"/>
  <c r="W1020" i="6"/>
  <c r="P1020" i="6"/>
  <c r="K1020" i="6"/>
  <c r="W1019" i="6"/>
  <c r="P1019" i="6"/>
  <c r="K1019" i="6"/>
  <c r="W1018" i="6"/>
  <c r="P1018" i="6"/>
  <c r="K1018" i="6"/>
  <c r="W1017" i="6"/>
  <c r="P1017" i="6"/>
  <c r="K1017" i="6"/>
  <c r="W1016" i="6"/>
  <c r="P1016" i="6"/>
  <c r="K1016" i="6"/>
  <c r="W1015" i="6"/>
  <c r="P1015" i="6"/>
  <c r="K1015" i="6"/>
  <c r="W1014" i="6"/>
  <c r="P1014" i="6"/>
  <c r="K1014" i="6"/>
  <c r="W1013" i="6"/>
  <c r="P1013" i="6"/>
  <c r="K1013" i="6"/>
  <c r="W1012" i="6"/>
  <c r="P1012" i="6"/>
  <c r="K1012" i="6"/>
  <c r="W1011" i="6"/>
  <c r="P1011" i="6"/>
  <c r="K1011" i="6"/>
  <c r="W1010" i="6"/>
  <c r="P1010" i="6"/>
  <c r="K1010" i="6"/>
  <c r="W1009" i="6"/>
  <c r="P1009" i="6"/>
  <c r="K1009" i="6"/>
  <c r="W1008" i="6"/>
  <c r="P1008" i="6"/>
  <c r="K1008" i="6"/>
  <c r="W1007" i="6"/>
  <c r="P1007" i="6"/>
  <c r="K1007" i="6"/>
  <c r="W1006" i="6"/>
  <c r="P1006" i="6"/>
  <c r="K1006" i="6"/>
  <c r="W1005" i="6"/>
  <c r="P1005" i="6"/>
  <c r="K1005" i="6"/>
  <c r="W1004" i="6"/>
  <c r="P1004" i="6"/>
  <c r="K1004" i="6"/>
  <c r="W1003" i="6"/>
  <c r="P1003" i="6"/>
  <c r="K1003" i="6"/>
  <c r="W1002" i="6"/>
  <c r="P1002" i="6"/>
  <c r="K1002" i="6"/>
  <c r="W1001" i="6"/>
  <c r="P1001" i="6"/>
  <c r="K1001" i="6"/>
  <c r="W1000" i="6"/>
  <c r="P1000" i="6"/>
  <c r="K1000" i="6"/>
  <c r="W999" i="6"/>
  <c r="P999" i="6"/>
  <c r="K999" i="6"/>
  <c r="W998" i="6"/>
  <c r="P998" i="6"/>
  <c r="K998" i="6"/>
  <c r="W997" i="6"/>
  <c r="P997" i="6"/>
  <c r="K997" i="6"/>
  <c r="W996" i="6"/>
  <c r="P996" i="6"/>
  <c r="K996" i="6"/>
  <c r="W995" i="6"/>
  <c r="P995" i="6"/>
  <c r="K995" i="6"/>
  <c r="W994" i="6"/>
  <c r="P994" i="6"/>
  <c r="K994" i="6"/>
  <c r="W993" i="6"/>
  <c r="P993" i="6"/>
  <c r="K993" i="6"/>
  <c r="W992" i="6"/>
  <c r="P992" i="6"/>
  <c r="K992" i="6"/>
  <c r="W991" i="6"/>
  <c r="P991" i="6"/>
  <c r="K991" i="6"/>
  <c r="W990" i="6"/>
  <c r="P990" i="6"/>
  <c r="K990" i="6"/>
  <c r="W989" i="6"/>
  <c r="P989" i="6"/>
  <c r="K989" i="6"/>
  <c r="W988" i="6"/>
  <c r="P988" i="6"/>
  <c r="K988" i="6"/>
  <c r="W987" i="6"/>
  <c r="P987" i="6"/>
  <c r="K987" i="6"/>
  <c r="W986" i="6"/>
  <c r="P986" i="6"/>
  <c r="K986" i="6"/>
  <c r="W985" i="6"/>
  <c r="P985" i="6"/>
  <c r="K985" i="6"/>
  <c r="W984" i="6"/>
  <c r="P984" i="6"/>
  <c r="K984" i="6"/>
  <c r="W983" i="6"/>
  <c r="P983" i="6"/>
  <c r="K983" i="6"/>
  <c r="W982" i="6"/>
  <c r="P982" i="6"/>
  <c r="K982" i="6"/>
  <c r="W981" i="6"/>
  <c r="P981" i="6"/>
  <c r="K981" i="6"/>
  <c r="W980" i="6"/>
  <c r="P980" i="6"/>
  <c r="K980" i="6"/>
  <c r="W979" i="6"/>
  <c r="P979" i="6"/>
  <c r="K979" i="6"/>
  <c r="W978" i="6"/>
  <c r="P978" i="6"/>
  <c r="K978" i="6"/>
  <c r="W977" i="6"/>
  <c r="P977" i="6"/>
  <c r="K977" i="6"/>
  <c r="W976" i="6"/>
  <c r="P976" i="6"/>
  <c r="K976" i="6"/>
  <c r="W975" i="6"/>
  <c r="P975" i="6"/>
  <c r="K975" i="6"/>
  <c r="W974" i="6"/>
  <c r="P974" i="6"/>
  <c r="K974" i="6"/>
  <c r="W973" i="6"/>
  <c r="P973" i="6"/>
  <c r="K973" i="6"/>
  <c r="W972" i="6"/>
  <c r="P972" i="6"/>
  <c r="K972" i="6"/>
  <c r="W971" i="6"/>
  <c r="P971" i="6"/>
  <c r="K971" i="6"/>
  <c r="W970" i="6"/>
  <c r="P970" i="6"/>
  <c r="K970" i="6"/>
  <c r="W969" i="6"/>
  <c r="P969" i="6"/>
  <c r="K969" i="6"/>
  <c r="W968" i="6"/>
  <c r="P968" i="6"/>
  <c r="K968" i="6"/>
  <c r="W967" i="6"/>
  <c r="P967" i="6"/>
  <c r="K967" i="6"/>
  <c r="W966" i="6"/>
  <c r="P966" i="6"/>
  <c r="K966" i="6"/>
  <c r="W965" i="6"/>
  <c r="P965" i="6"/>
  <c r="K965" i="6"/>
  <c r="W964" i="6"/>
  <c r="P964" i="6"/>
  <c r="K964" i="6"/>
  <c r="W963" i="6"/>
  <c r="P963" i="6"/>
  <c r="K963" i="6"/>
  <c r="W962" i="6"/>
  <c r="P962" i="6"/>
  <c r="K962" i="6"/>
  <c r="W961" i="6"/>
  <c r="P961" i="6"/>
  <c r="K961" i="6"/>
  <c r="W960" i="6"/>
  <c r="P960" i="6"/>
  <c r="K960" i="6"/>
  <c r="W959" i="6"/>
  <c r="P959" i="6"/>
  <c r="K959" i="6"/>
  <c r="W958" i="6"/>
  <c r="P958" i="6"/>
  <c r="K958" i="6"/>
  <c r="W957" i="6"/>
  <c r="P957" i="6"/>
  <c r="K957" i="6"/>
  <c r="W956" i="6"/>
  <c r="P956" i="6"/>
  <c r="K956" i="6"/>
  <c r="W955" i="6"/>
  <c r="P955" i="6"/>
  <c r="K955" i="6"/>
  <c r="W954" i="6"/>
  <c r="P954" i="6"/>
  <c r="K954" i="6"/>
  <c r="W953" i="6"/>
  <c r="P953" i="6"/>
  <c r="K953" i="6"/>
  <c r="W952" i="6"/>
  <c r="P952" i="6"/>
  <c r="K952" i="6"/>
  <c r="W951" i="6"/>
  <c r="P951" i="6"/>
  <c r="K951" i="6"/>
  <c r="W950" i="6"/>
  <c r="P950" i="6"/>
  <c r="K950" i="6"/>
  <c r="W949" i="6"/>
  <c r="P949" i="6"/>
  <c r="K949" i="6"/>
  <c r="W948" i="6"/>
  <c r="P948" i="6"/>
  <c r="K948" i="6"/>
  <c r="W947" i="6"/>
  <c r="P947" i="6"/>
  <c r="K947" i="6"/>
  <c r="W946" i="6"/>
  <c r="P946" i="6"/>
  <c r="K946" i="6"/>
  <c r="W945" i="6"/>
  <c r="P945" i="6"/>
  <c r="K945" i="6"/>
  <c r="W944" i="6"/>
  <c r="P944" i="6"/>
  <c r="K944" i="6"/>
  <c r="W943" i="6"/>
  <c r="P943" i="6"/>
  <c r="K943" i="6"/>
  <c r="W942" i="6"/>
  <c r="P942" i="6"/>
  <c r="K942" i="6"/>
  <c r="W941" i="6"/>
  <c r="P941" i="6"/>
  <c r="K941" i="6"/>
  <c r="W940" i="6"/>
  <c r="P940" i="6"/>
  <c r="K940" i="6"/>
  <c r="W939" i="6"/>
  <c r="P939" i="6"/>
  <c r="K939" i="6"/>
  <c r="W938" i="6"/>
  <c r="P938" i="6"/>
  <c r="K938" i="6"/>
  <c r="W937" i="6"/>
  <c r="P937" i="6"/>
  <c r="K937" i="6"/>
  <c r="W936" i="6"/>
  <c r="P936" i="6"/>
  <c r="K936" i="6"/>
  <c r="W935" i="6"/>
  <c r="P935" i="6"/>
  <c r="K935" i="6"/>
  <c r="W934" i="6"/>
  <c r="P934" i="6"/>
  <c r="K934" i="6"/>
  <c r="W933" i="6"/>
  <c r="P933" i="6"/>
  <c r="K933" i="6"/>
  <c r="W932" i="6"/>
  <c r="P932" i="6"/>
  <c r="K932" i="6"/>
  <c r="W931" i="6"/>
  <c r="P931" i="6"/>
  <c r="K931" i="6"/>
  <c r="W930" i="6"/>
  <c r="P930" i="6"/>
  <c r="K930" i="6"/>
  <c r="W929" i="6"/>
  <c r="P929" i="6"/>
  <c r="K929" i="6"/>
  <c r="W928" i="6"/>
  <c r="P928" i="6"/>
  <c r="K928" i="6"/>
  <c r="W927" i="6"/>
  <c r="P927" i="6"/>
  <c r="K927" i="6"/>
  <c r="W926" i="6"/>
  <c r="P926" i="6"/>
  <c r="K926" i="6"/>
  <c r="W925" i="6"/>
  <c r="P925" i="6"/>
  <c r="K925" i="6"/>
  <c r="W924" i="6"/>
  <c r="P924" i="6"/>
  <c r="K924" i="6"/>
  <c r="W923" i="6"/>
  <c r="P923" i="6"/>
  <c r="K923" i="6"/>
  <c r="W922" i="6"/>
  <c r="P922" i="6"/>
  <c r="K922" i="6"/>
  <c r="W921" i="6"/>
  <c r="P921" i="6"/>
  <c r="K921" i="6"/>
  <c r="W920" i="6"/>
  <c r="P920" i="6"/>
  <c r="K920" i="6"/>
  <c r="W919" i="6"/>
  <c r="P919" i="6"/>
  <c r="K919" i="6"/>
  <c r="W918" i="6"/>
  <c r="P918" i="6"/>
  <c r="K918" i="6"/>
  <c r="W917" i="6"/>
  <c r="P917" i="6"/>
  <c r="K917" i="6"/>
  <c r="W916" i="6"/>
  <c r="P916" i="6"/>
  <c r="K916" i="6"/>
  <c r="W915" i="6"/>
  <c r="P915" i="6"/>
  <c r="K915" i="6"/>
  <c r="W914" i="6"/>
  <c r="P914" i="6"/>
  <c r="K914" i="6"/>
  <c r="W913" i="6"/>
  <c r="P913" i="6"/>
  <c r="K913" i="6"/>
  <c r="W912" i="6"/>
  <c r="P912" i="6"/>
  <c r="K912" i="6"/>
  <c r="W911" i="6"/>
  <c r="P911" i="6"/>
  <c r="K911" i="6"/>
  <c r="W910" i="6"/>
  <c r="P910" i="6"/>
  <c r="K910" i="6"/>
  <c r="W909" i="6"/>
  <c r="P909" i="6"/>
  <c r="K909" i="6"/>
  <c r="W908" i="6"/>
  <c r="P908" i="6"/>
  <c r="K908" i="6"/>
  <c r="W907" i="6"/>
  <c r="P907" i="6"/>
  <c r="K907" i="6"/>
  <c r="W906" i="6"/>
  <c r="P906" i="6"/>
  <c r="K906" i="6"/>
  <c r="W905" i="6"/>
  <c r="P905" i="6"/>
  <c r="K905" i="6"/>
  <c r="W904" i="6"/>
  <c r="P904" i="6"/>
  <c r="K904" i="6"/>
  <c r="W903" i="6"/>
  <c r="P903" i="6"/>
  <c r="K903" i="6"/>
  <c r="W902" i="6"/>
  <c r="P902" i="6"/>
  <c r="K902" i="6"/>
  <c r="W901" i="6"/>
  <c r="P901" i="6"/>
  <c r="K901" i="6"/>
  <c r="W900" i="6"/>
  <c r="P900" i="6"/>
  <c r="K900" i="6"/>
  <c r="W899" i="6"/>
  <c r="P899" i="6"/>
  <c r="K899" i="6"/>
  <c r="W898" i="6"/>
  <c r="P898" i="6"/>
  <c r="K898" i="6"/>
  <c r="W897" i="6"/>
  <c r="P897" i="6"/>
  <c r="K897" i="6"/>
  <c r="W896" i="6"/>
  <c r="P896" i="6"/>
  <c r="K896" i="6"/>
  <c r="W895" i="6"/>
  <c r="P895" i="6"/>
  <c r="K895" i="6"/>
  <c r="W894" i="6"/>
  <c r="P894" i="6"/>
  <c r="K894" i="6"/>
  <c r="W893" i="6"/>
  <c r="U893" i="6"/>
  <c r="T893" i="6"/>
  <c r="S893" i="6"/>
  <c r="R893" i="6"/>
  <c r="Q893" i="6"/>
  <c r="P893" i="6"/>
  <c r="K893" i="6"/>
  <c r="W892" i="6"/>
  <c r="U892" i="6"/>
  <c r="T892" i="6"/>
  <c r="S892" i="6"/>
  <c r="R892" i="6"/>
  <c r="Q892" i="6"/>
  <c r="P892" i="6"/>
  <c r="K892" i="6"/>
  <c r="W891" i="6"/>
  <c r="U891" i="6"/>
  <c r="T891" i="6"/>
  <c r="S891" i="6"/>
  <c r="R891" i="6"/>
  <c r="Q891" i="6"/>
  <c r="P891" i="6"/>
  <c r="K891" i="6"/>
  <c r="W890" i="6"/>
  <c r="U890" i="6"/>
  <c r="T890" i="6"/>
  <c r="S890" i="6"/>
  <c r="R890" i="6"/>
  <c r="Q890" i="6"/>
  <c r="P890" i="6"/>
  <c r="K890" i="6"/>
  <c r="W889" i="6"/>
  <c r="U889" i="6"/>
  <c r="T889" i="6"/>
  <c r="S889" i="6"/>
  <c r="R889" i="6"/>
  <c r="Q889" i="6"/>
  <c r="P889" i="6"/>
  <c r="K889" i="6"/>
  <c r="W888" i="6"/>
  <c r="U888" i="6"/>
  <c r="T888" i="6"/>
  <c r="S888" i="6"/>
  <c r="R888" i="6"/>
  <c r="Q888" i="6"/>
  <c r="P888" i="6"/>
  <c r="K888" i="6"/>
  <c r="W887" i="6"/>
  <c r="U887" i="6"/>
  <c r="T887" i="6"/>
  <c r="S887" i="6"/>
  <c r="R887" i="6"/>
  <c r="Q887" i="6"/>
  <c r="P887" i="6"/>
  <c r="K887" i="6"/>
  <c r="W886" i="6"/>
  <c r="U886" i="6"/>
  <c r="T886" i="6"/>
  <c r="S886" i="6"/>
  <c r="R886" i="6"/>
  <c r="Q886" i="6"/>
  <c r="P886" i="6"/>
  <c r="K886" i="6"/>
  <c r="W885" i="6"/>
  <c r="U885" i="6"/>
  <c r="T885" i="6"/>
  <c r="S885" i="6"/>
  <c r="R885" i="6"/>
  <c r="Q885" i="6"/>
  <c r="P885" i="6"/>
  <c r="K885" i="6"/>
  <c r="W884" i="6"/>
  <c r="U884" i="6"/>
  <c r="T884" i="6"/>
  <c r="S884" i="6"/>
  <c r="R884" i="6"/>
  <c r="Q884" i="6"/>
  <c r="P884" i="6"/>
  <c r="K884" i="6"/>
  <c r="W883" i="6"/>
  <c r="U883" i="6"/>
  <c r="T883" i="6"/>
  <c r="S883" i="6"/>
  <c r="R883" i="6"/>
  <c r="Q883" i="6"/>
  <c r="P883" i="6"/>
  <c r="K883" i="6"/>
  <c r="W882" i="6"/>
  <c r="U882" i="6"/>
  <c r="T882" i="6"/>
  <c r="S882" i="6"/>
  <c r="R882" i="6"/>
  <c r="Q882" i="6"/>
  <c r="P882" i="6"/>
  <c r="K882" i="6"/>
  <c r="W881" i="6"/>
  <c r="U881" i="6"/>
  <c r="T881" i="6"/>
  <c r="S881" i="6"/>
  <c r="R881" i="6"/>
  <c r="Q881" i="6"/>
  <c r="P881" i="6"/>
  <c r="K881" i="6"/>
  <c r="W880" i="6"/>
  <c r="U880" i="6"/>
  <c r="T880" i="6"/>
  <c r="S880" i="6"/>
  <c r="R880" i="6"/>
  <c r="Q880" i="6"/>
  <c r="P880" i="6"/>
  <c r="K880" i="6"/>
  <c r="W879" i="6"/>
  <c r="U879" i="6"/>
  <c r="T879" i="6"/>
  <c r="S879" i="6"/>
  <c r="R879" i="6"/>
  <c r="Q879" i="6"/>
  <c r="P879" i="6"/>
  <c r="K879" i="6"/>
  <c r="W878" i="6"/>
  <c r="U878" i="6"/>
  <c r="T878" i="6"/>
  <c r="S878" i="6"/>
  <c r="R878" i="6"/>
  <c r="Q878" i="6"/>
  <c r="P878" i="6"/>
  <c r="K878" i="6"/>
  <c r="W877" i="6"/>
  <c r="U877" i="6"/>
  <c r="T877" i="6"/>
  <c r="S877" i="6"/>
  <c r="R877" i="6"/>
  <c r="Q877" i="6"/>
  <c r="P877" i="6"/>
  <c r="K877" i="6"/>
  <c r="W876" i="6"/>
  <c r="U876" i="6"/>
  <c r="T876" i="6"/>
  <c r="S876" i="6"/>
  <c r="R876" i="6"/>
  <c r="Q876" i="6"/>
  <c r="P876" i="6"/>
  <c r="K876" i="6"/>
  <c r="W875" i="6"/>
  <c r="U875" i="6"/>
  <c r="T875" i="6"/>
  <c r="S875" i="6"/>
  <c r="R875" i="6"/>
  <c r="Q875" i="6"/>
  <c r="P875" i="6"/>
  <c r="K875" i="6"/>
  <c r="W874" i="6"/>
  <c r="U874" i="6"/>
  <c r="T874" i="6"/>
  <c r="S874" i="6"/>
  <c r="R874" i="6"/>
  <c r="Q874" i="6"/>
  <c r="P874" i="6"/>
  <c r="K874" i="6"/>
  <c r="W873" i="6"/>
  <c r="U873" i="6"/>
  <c r="T873" i="6"/>
  <c r="S873" i="6"/>
  <c r="R873" i="6"/>
  <c r="Q873" i="6"/>
  <c r="P873" i="6"/>
  <c r="K873" i="6"/>
  <c r="W872" i="6"/>
  <c r="U872" i="6"/>
  <c r="T872" i="6"/>
  <c r="S872" i="6"/>
  <c r="R872" i="6"/>
  <c r="Q872" i="6"/>
  <c r="P872" i="6"/>
  <c r="K872" i="6"/>
  <c r="W871" i="6"/>
  <c r="U871" i="6"/>
  <c r="T871" i="6"/>
  <c r="S871" i="6"/>
  <c r="R871" i="6"/>
  <c r="Q871" i="6"/>
  <c r="P871" i="6"/>
  <c r="K871" i="6"/>
  <c r="W870" i="6"/>
  <c r="U870" i="6"/>
  <c r="T870" i="6"/>
  <c r="S870" i="6"/>
  <c r="R870" i="6"/>
  <c r="Q870" i="6"/>
  <c r="P870" i="6"/>
  <c r="K870" i="6"/>
  <c r="W869" i="6"/>
  <c r="U869" i="6"/>
  <c r="T869" i="6"/>
  <c r="S869" i="6"/>
  <c r="R869" i="6"/>
  <c r="Q869" i="6"/>
  <c r="P869" i="6"/>
  <c r="K869" i="6"/>
  <c r="W868" i="6"/>
  <c r="U868" i="6"/>
  <c r="T868" i="6"/>
  <c r="S868" i="6"/>
  <c r="R868" i="6"/>
  <c r="Q868" i="6"/>
  <c r="P868" i="6"/>
  <c r="K868" i="6"/>
  <c r="W867" i="6"/>
  <c r="U867" i="6"/>
  <c r="T867" i="6"/>
  <c r="S867" i="6"/>
  <c r="R867" i="6"/>
  <c r="Q867" i="6"/>
  <c r="P867" i="6"/>
  <c r="K867" i="6"/>
  <c r="W866" i="6"/>
  <c r="U866" i="6"/>
  <c r="T866" i="6"/>
  <c r="S866" i="6"/>
  <c r="R866" i="6"/>
  <c r="Q866" i="6"/>
  <c r="P866" i="6"/>
  <c r="K866" i="6"/>
  <c r="W865" i="6"/>
  <c r="U865" i="6"/>
  <c r="T865" i="6"/>
  <c r="S865" i="6"/>
  <c r="R865" i="6"/>
  <c r="Q865" i="6"/>
  <c r="P865" i="6"/>
  <c r="K865" i="6"/>
  <c r="W864" i="6"/>
  <c r="U864" i="6"/>
  <c r="T864" i="6"/>
  <c r="S864" i="6"/>
  <c r="R864" i="6"/>
  <c r="Q864" i="6"/>
  <c r="P864" i="6"/>
  <c r="K864" i="6"/>
  <c r="W863" i="6"/>
  <c r="U863" i="6"/>
  <c r="T863" i="6"/>
  <c r="S863" i="6"/>
  <c r="R863" i="6"/>
  <c r="Q863" i="6"/>
  <c r="P863" i="6"/>
  <c r="K863" i="6"/>
  <c r="W862" i="6"/>
  <c r="U862" i="6"/>
  <c r="T862" i="6"/>
  <c r="S862" i="6"/>
  <c r="R862" i="6"/>
  <c r="Q862" i="6"/>
  <c r="P862" i="6"/>
  <c r="K862" i="6"/>
  <c r="W861" i="6"/>
  <c r="U861" i="6"/>
  <c r="T861" i="6"/>
  <c r="S861" i="6"/>
  <c r="R861" i="6"/>
  <c r="Q861" i="6"/>
  <c r="P861" i="6"/>
  <c r="K861" i="6"/>
  <c r="W860" i="6"/>
  <c r="U860" i="6"/>
  <c r="T860" i="6"/>
  <c r="S860" i="6"/>
  <c r="R860" i="6"/>
  <c r="Q860" i="6"/>
  <c r="P860" i="6"/>
  <c r="K860" i="6"/>
  <c r="W859" i="6"/>
  <c r="U859" i="6"/>
  <c r="T859" i="6"/>
  <c r="S859" i="6"/>
  <c r="R859" i="6"/>
  <c r="Q859" i="6"/>
  <c r="P859" i="6"/>
  <c r="K859" i="6"/>
  <c r="W858" i="6"/>
  <c r="U858" i="6"/>
  <c r="T858" i="6"/>
  <c r="S858" i="6"/>
  <c r="R858" i="6"/>
  <c r="Q858" i="6"/>
  <c r="P858" i="6"/>
  <c r="K858" i="6"/>
  <c r="W857" i="6"/>
  <c r="U857" i="6"/>
  <c r="T857" i="6"/>
  <c r="S857" i="6"/>
  <c r="R857" i="6"/>
  <c r="Q857" i="6"/>
  <c r="P857" i="6"/>
  <c r="K857" i="6"/>
  <c r="W856" i="6"/>
  <c r="U856" i="6"/>
  <c r="T856" i="6"/>
  <c r="S856" i="6"/>
  <c r="R856" i="6"/>
  <c r="Q856" i="6"/>
  <c r="P856" i="6"/>
  <c r="K856" i="6"/>
  <c r="W855" i="6"/>
  <c r="U855" i="6"/>
  <c r="T855" i="6"/>
  <c r="S855" i="6"/>
  <c r="R855" i="6"/>
  <c r="Q855" i="6"/>
  <c r="P855" i="6"/>
  <c r="K855" i="6"/>
  <c r="W854" i="6"/>
  <c r="U854" i="6"/>
  <c r="T854" i="6"/>
  <c r="S854" i="6"/>
  <c r="R854" i="6"/>
  <c r="Q854" i="6"/>
  <c r="P854" i="6"/>
  <c r="K854" i="6"/>
  <c r="W853" i="6"/>
  <c r="U853" i="6"/>
  <c r="T853" i="6"/>
  <c r="S853" i="6"/>
  <c r="R853" i="6"/>
  <c r="Q853" i="6"/>
  <c r="P853" i="6"/>
  <c r="K853" i="6"/>
  <c r="W852" i="6"/>
  <c r="U852" i="6"/>
  <c r="T852" i="6"/>
  <c r="S852" i="6"/>
  <c r="R852" i="6"/>
  <c r="Q852" i="6"/>
  <c r="P852" i="6"/>
  <c r="K852" i="6"/>
  <c r="W851" i="6"/>
  <c r="U851" i="6"/>
  <c r="T851" i="6"/>
  <c r="S851" i="6"/>
  <c r="R851" i="6"/>
  <c r="Q851" i="6"/>
  <c r="P851" i="6"/>
  <c r="K851" i="6"/>
  <c r="W850" i="6"/>
  <c r="U850" i="6"/>
  <c r="T850" i="6"/>
  <c r="S850" i="6"/>
  <c r="R850" i="6"/>
  <c r="Q850" i="6"/>
  <c r="P850" i="6"/>
  <c r="K850" i="6"/>
  <c r="W849" i="6"/>
  <c r="U849" i="6"/>
  <c r="T849" i="6"/>
  <c r="S849" i="6"/>
  <c r="R849" i="6"/>
  <c r="Q849" i="6"/>
  <c r="P849" i="6"/>
  <c r="K849" i="6"/>
  <c r="W848" i="6"/>
  <c r="U848" i="6"/>
  <c r="T848" i="6"/>
  <c r="S848" i="6"/>
  <c r="R848" i="6"/>
  <c r="Q848" i="6"/>
  <c r="P848" i="6"/>
  <c r="K848" i="6"/>
  <c r="W847" i="6"/>
  <c r="U847" i="6"/>
  <c r="T847" i="6"/>
  <c r="S847" i="6"/>
  <c r="R847" i="6"/>
  <c r="Q847" i="6"/>
  <c r="P847" i="6"/>
  <c r="K847" i="6"/>
  <c r="W846" i="6"/>
  <c r="U846" i="6"/>
  <c r="T846" i="6"/>
  <c r="S846" i="6"/>
  <c r="R846" i="6"/>
  <c r="Q846" i="6"/>
  <c r="P846" i="6"/>
  <c r="K846" i="6"/>
  <c r="W845" i="6"/>
  <c r="U845" i="6"/>
  <c r="T845" i="6"/>
  <c r="S845" i="6"/>
  <c r="R845" i="6"/>
  <c r="Q845" i="6"/>
  <c r="P845" i="6"/>
  <c r="K845" i="6"/>
  <c r="W844" i="6"/>
  <c r="U844" i="6"/>
  <c r="T844" i="6"/>
  <c r="S844" i="6"/>
  <c r="R844" i="6"/>
  <c r="Q844" i="6"/>
  <c r="P844" i="6"/>
  <c r="K844" i="6"/>
  <c r="W843" i="6"/>
  <c r="U843" i="6"/>
  <c r="T843" i="6"/>
  <c r="S843" i="6"/>
  <c r="R843" i="6"/>
  <c r="Q843" i="6"/>
  <c r="P843" i="6"/>
  <c r="K843" i="6"/>
  <c r="W842" i="6"/>
  <c r="U842" i="6"/>
  <c r="T842" i="6"/>
  <c r="S842" i="6"/>
  <c r="R842" i="6"/>
  <c r="Q842" i="6"/>
  <c r="P842" i="6"/>
  <c r="K842" i="6"/>
  <c r="W841" i="6"/>
  <c r="U841" i="6"/>
  <c r="T841" i="6"/>
  <c r="S841" i="6"/>
  <c r="R841" i="6"/>
  <c r="Q841" i="6"/>
  <c r="P841" i="6"/>
  <c r="K841" i="6"/>
  <c r="W840" i="6"/>
  <c r="U840" i="6"/>
  <c r="T840" i="6"/>
  <c r="S840" i="6"/>
  <c r="R840" i="6"/>
  <c r="Q840" i="6"/>
  <c r="P840" i="6"/>
  <c r="K840" i="6"/>
  <c r="W839" i="6"/>
  <c r="U839" i="6"/>
  <c r="T839" i="6"/>
  <c r="S839" i="6"/>
  <c r="R839" i="6"/>
  <c r="Q839" i="6"/>
  <c r="P839" i="6"/>
  <c r="K839" i="6"/>
  <c r="W838" i="6"/>
  <c r="P838" i="6"/>
  <c r="K838" i="6"/>
  <c r="W837" i="6"/>
  <c r="P837" i="6"/>
  <c r="K837" i="6"/>
  <c r="W836" i="6"/>
  <c r="P836" i="6"/>
  <c r="K836" i="6"/>
  <c r="W835" i="6"/>
  <c r="P835" i="6"/>
  <c r="K835" i="6"/>
  <c r="W834" i="6"/>
  <c r="P834" i="6"/>
  <c r="K834" i="6"/>
  <c r="W833" i="6"/>
  <c r="P833" i="6"/>
  <c r="K833" i="6"/>
  <c r="W832" i="6"/>
  <c r="P832" i="6"/>
  <c r="K832" i="6"/>
  <c r="W831" i="6"/>
  <c r="P831" i="6"/>
  <c r="K831" i="6"/>
  <c r="W830" i="6"/>
  <c r="P830" i="6"/>
  <c r="K830" i="6"/>
  <c r="W829" i="6"/>
  <c r="P829" i="6"/>
  <c r="K829" i="6"/>
  <c r="W828" i="6"/>
  <c r="P828" i="6"/>
  <c r="K828" i="6"/>
  <c r="W827" i="6"/>
  <c r="P827" i="6"/>
  <c r="K827" i="6"/>
  <c r="W826" i="6"/>
  <c r="P826" i="6"/>
  <c r="K826" i="6"/>
  <c r="W825" i="6"/>
  <c r="P825" i="6"/>
  <c r="K825" i="6"/>
  <c r="W824" i="6"/>
  <c r="P824" i="6"/>
  <c r="K824" i="6"/>
  <c r="W823" i="6"/>
  <c r="P823" i="6"/>
  <c r="K823" i="6"/>
  <c r="W822" i="6"/>
  <c r="P822" i="6"/>
  <c r="K822" i="6"/>
  <c r="W821" i="6"/>
  <c r="P821" i="6"/>
  <c r="K821" i="6"/>
  <c r="W820" i="6"/>
  <c r="P820" i="6"/>
  <c r="K820" i="6"/>
  <c r="W819" i="6"/>
  <c r="P819" i="6"/>
  <c r="K819" i="6"/>
  <c r="W818" i="6"/>
  <c r="P818" i="6"/>
  <c r="K818" i="6"/>
  <c r="W817" i="6"/>
  <c r="P817" i="6"/>
  <c r="K817" i="6"/>
  <c r="W816" i="6"/>
  <c r="P816" i="6"/>
  <c r="K816" i="6"/>
  <c r="W815" i="6"/>
  <c r="P815" i="6"/>
  <c r="K815" i="6"/>
  <c r="W814" i="6"/>
  <c r="P814" i="6"/>
  <c r="K814" i="6"/>
  <c r="W813" i="6"/>
  <c r="P813" i="6"/>
  <c r="K813" i="6"/>
  <c r="W812" i="6"/>
  <c r="P812" i="6"/>
  <c r="K812" i="6"/>
  <c r="W811" i="6"/>
  <c r="P811" i="6"/>
  <c r="K811" i="6"/>
  <c r="W810" i="6"/>
  <c r="P810" i="6"/>
  <c r="K810" i="6"/>
  <c r="W809" i="6"/>
  <c r="P809" i="6"/>
  <c r="K809" i="6"/>
  <c r="W808" i="6"/>
  <c r="P808" i="6"/>
  <c r="K808" i="6"/>
  <c r="W807" i="6"/>
  <c r="P807" i="6"/>
  <c r="K807" i="6"/>
  <c r="W806" i="6"/>
  <c r="P806" i="6"/>
  <c r="K806" i="6"/>
  <c r="W805" i="6"/>
  <c r="P805" i="6"/>
  <c r="K805" i="6"/>
  <c r="W804" i="6"/>
  <c r="P804" i="6"/>
  <c r="K804" i="6"/>
  <c r="W803" i="6"/>
  <c r="P803" i="6"/>
  <c r="K803" i="6"/>
  <c r="W802" i="6"/>
  <c r="P802" i="6"/>
  <c r="K802" i="6"/>
  <c r="W801" i="6"/>
  <c r="P801" i="6"/>
  <c r="K801" i="6"/>
  <c r="W800" i="6"/>
  <c r="P800" i="6"/>
  <c r="K800" i="6"/>
  <c r="W799" i="6"/>
  <c r="P799" i="6"/>
  <c r="K799" i="6"/>
  <c r="W798" i="6"/>
  <c r="P798" i="6"/>
  <c r="K798" i="6"/>
  <c r="W797" i="6"/>
  <c r="P797" i="6"/>
  <c r="K797" i="6"/>
  <c r="W796" i="6"/>
  <c r="P796" i="6"/>
  <c r="K796" i="6"/>
  <c r="W795" i="6"/>
  <c r="P795" i="6"/>
  <c r="K795" i="6"/>
  <c r="W794" i="6"/>
  <c r="P794" i="6"/>
  <c r="K794" i="6"/>
  <c r="W793" i="6"/>
  <c r="P793" i="6"/>
  <c r="K793" i="6"/>
  <c r="W792" i="6"/>
  <c r="P792" i="6"/>
  <c r="K792" i="6"/>
  <c r="W791" i="6"/>
  <c r="P791" i="6"/>
  <c r="K791" i="6"/>
  <c r="W790" i="6"/>
  <c r="P790" i="6"/>
  <c r="K790" i="6"/>
  <c r="W789" i="6"/>
  <c r="P789" i="6"/>
  <c r="K789" i="6"/>
  <c r="W788" i="6"/>
  <c r="P788" i="6"/>
  <c r="K788" i="6"/>
  <c r="W787" i="6"/>
  <c r="P787" i="6"/>
  <c r="K787" i="6"/>
  <c r="W786" i="6"/>
  <c r="P786" i="6"/>
  <c r="K786" i="6"/>
  <c r="W785" i="6"/>
  <c r="P785" i="6"/>
  <c r="K785" i="6"/>
  <c r="W784" i="6"/>
  <c r="P784" i="6"/>
  <c r="K784" i="6"/>
  <c r="W783" i="6"/>
  <c r="P783" i="6"/>
  <c r="K783" i="6"/>
  <c r="W782" i="6"/>
  <c r="P782" i="6"/>
  <c r="K782" i="6"/>
  <c r="W781" i="6"/>
  <c r="P781" i="6"/>
  <c r="K781" i="6"/>
  <c r="W780" i="6"/>
  <c r="P780" i="6"/>
  <c r="K780" i="6"/>
  <c r="W779" i="6"/>
  <c r="P779" i="6"/>
  <c r="K779" i="6"/>
  <c r="W778" i="6"/>
  <c r="P778" i="6"/>
  <c r="K778" i="6"/>
  <c r="W777" i="6"/>
  <c r="P777" i="6"/>
  <c r="K777" i="6"/>
  <c r="W776" i="6"/>
  <c r="P776" i="6"/>
  <c r="K776" i="6"/>
  <c r="W775" i="6"/>
  <c r="P775" i="6"/>
  <c r="K775" i="6"/>
  <c r="W774" i="6"/>
  <c r="P774" i="6"/>
  <c r="K774" i="6"/>
  <c r="W773" i="6"/>
  <c r="P773" i="6"/>
  <c r="K773" i="6"/>
  <c r="W772" i="6"/>
  <c r="P772" i="6"/>
  <c r="K772" i="6"/>
  <c r="W771" i="6"/>
  <c r="P771" i="6"/>
  <c r="K771" i="6"/>
  <c r="W770" i="6"/>
  <c r="P770" i="6"/>
  <c r="K770" i="6"/>
  <c r="W769" i="6"/>
  <c r="P769" i="6"/>
  <c r="K769" i="6"/>
  <c r="W768" i="6"/>
  <c r="P768" i="6"/>
  <c r="K768" i="6"/>
  <c r="W767" i="6"/>
  <c r="P767" i="6"/>
  <c r="K767" i="6"/>
  <c r="W766" i="6"/>
  <c r="P766" i="6"/>
  <c r="K766" i="6"/>
  <c r="W765" i="6"/>
  <c r="P765" i="6"/>
  <c r="K765" i="6"/>
  <c r="W764" i="6"/>
  <c r="P764" i="6"/>
  <c r="K764" i="6"/>
  <c r="W763" i="6"/>
  <c r="P763" i="6"/>
  <c r="K763" i="6"/>
  <c r="W762" i="6"/>
  <c r="P762" i="6"/>
  <c r="K762" i="6"/>
  <c r="W761" i="6"/>
  <c r="P761" i="6"/>
  <c r="K761" i="6"/>
  <c r="W760" i="6"/>
  <c r="P760" i="6"/>
  <c r="K760" i="6"/>
  <c r="W759" i="6"/>
  <c r="P759" i="6"/>
  <c r="K759" i="6"/>
  <c r="W758" i="6"/>
  <c r="P758" i="6"/>
  <c r="K758" i="6"/>
  <c r="W757" i="6"/>
  <c r="P757" i="6"/>
  <c r="K757" i="6"/>
  <c r="W756" i="6"/>
  <c r="P756" i="6"/>
  <c r="K756" i="6"/>
  <c r="W755" i="6"/>
  <c r="P755" i="6"/>
  <c r="K755" i="6"/>
  <c r="W754" i="6"/>
  <c r="P754" i="6"/>
  <c r="K754" i="6"/>
  <c r="W753" i="6"/>
  <c r="P753" i="6"/>
  <c r="K753" i="6"/>
  <c r="W752" i="6"/>
  <c r="P752" i="6"/>
  <c r="K752" i="6"/>
  <c r="W751" i="6"/>
  <c r="P751" i="6"/>
  <c r="K751" i="6"/>
  <c r="W750" i="6"/>
  <c r="P750" i="6"/>
  <c r="K750" i="6"/>
  <c r="W749" i="6"/>
  <c r="P749" i="6"/>
  <c r="K749" i="6"/>
  <c r="W748" i="6"/>
  <c r="P748" i="6"/>
  <c r="K748" i="6"/>
  <c r="W747" i="6"/>
  <c r="P747" i="6"/>
  <c r="K747" i="6"/>
  <c r="W746" i="6"/>
  <c r="P746" i="6"/>
  <c r="K746" i="6"/>
  <c r="W745" i="6"/>
  <c r="P745" i="6"/>
  <c r="K745" i="6"/>
  <c r="W744" i="6"/>
  <c r="P744" i="6"/>
  <c r="K744" i="6"/>
  <c r="W743" i="6"/>
  <c r="P743" i="6"/>
  <c r="K743" i="6"/>
  <c r="W742" i="6"/>
  <c r="P742" i="6"/>
  <c r="K742" i="6"/>
  <c r="W741" i="6"/>
  <c r="P741" i="6"/>
  <c r="K741" i="6"/>
  <c r="W740" i="6"/>
  <c r="P740" i="6"/>
  <c r="K740" i="6"/>
  <c r="W739" i="6"/>
  <c r="P739" i="6"/>
  <c r="K739" i="6"/>
  <c r="W738" i="6"/>
  <c r="P738" i="6"/>
  <c r="K738" i="6"/>
  <c r="W737" i="6"/>
  <c r="P737" i="6"/>
  <c r="K737" i="6"/>
  <c r="W736" i="6"/>
  <c r="P736" i="6"/>
  <c r="K736" i="6"/>
  <c r="W735" i="6"/>
  <c r="P735" i="6"/>
  <c r="K735" i="6"/>
  <c r="W734" i="6"/>
  <c r="P734" i="6"/>
  <c r="K734" i="6"/>
  <c r="W733" i="6"/>
  <c r="P733" i="6"/>
  <c r="K733" i="6"/>
  <c r="W732" i="6"/>
  <c r="P732" i="6"/>
  <c r="K732" i="6"/>
  <c r="W731" i="6"/>
  <c r="P731" i="6"/>
  <c r="K731" i="6"/>
  <c r="W730" i="6"/>
  <c r="P730" i="6"/>
  <c r="K730" i="6"/>
  <c r="W729" i="6"/>
  <c r="P729" i="6"/>
  <c r="K729" i="6"/>
  <c r="W728" i="6"/>
  <c r="P728" i="6"/>
  <c r="K728" i="6"/>
  <c r="W727" i="6"/>
  <c r="P727" i="6"/>
  <c r="K727" i="6"/>
  <c r="W726" i="6"/>
  <c r="P726" i="6"/>
  <c r="K726" i="6"/>
  <c r="W725" i="6"/>
  <c r="P725" i="6"/>
  <c r="K725" i="6"/>
  <c r="W724" i="6"/>
  <c r="P724" i="6"/>
  <c r="K724" i="6"/>
  <c r="W723" i="6"/>
  <c r="P723" i="6"/>
  <c r="K723" i="6"/>
  <c r="W722" i="6"/>
  <c r="P722" i="6"/>
  <c r="K722" i="6"/>
  <c r="W721" i="6"/>
  <c r="P721" i="6"/>
  <c r="K721" i="6"/>
  <c r="W720" i="6"/>
  <c r="P720" i="6"/>
  <c r="K720" i="6"/>
  <c r="W719" i="6"/>
  <c r="P719" i="6"/>
  <c r="K719" i="6"/>
  <c r="W718" i="6"/>
  <c r="P718" i="6"/>
  <c r="K718" i="6"/>
  <c r="W717" i="6"/>
  <c r="P717" i="6"/>
  <c r="K717" i="6"/>
  <c r="W716" i="6"/>
  <c r="P716" i="6"/>
  <c r="K716" i="6"/>
  <c r="W715" i="6"/>
  <c r="P715" i="6"/>
  <c r="K715" i="6"/>
  <c r="W714" i="6"/>
  <c r="P714" i="6"/>
  <c r="K714" i="6"/>
  <c r="W713" i="6"/>
  <c r="P713" i="6"/>
  <c r="K713" i="6"/>
  <c r="W712" i="6"/>
  <c r="P712" i="6"/>
  <c r="K712" i="6"/>
  <c r="W711" i="6"/>
  <c r="P711" i="6"/>
  <c r="K711" i="6"/>
  <c r="W710" i="6"/>
  <c r="P710" i="6"/>
  <c r="K710" i="6"/>
  <c r="W709" i="6"/>
  <c r="P709" i="6"/>
  <c r="K709" i="6"/>
  <c r="W708" i="6"/>
  <c r="P708" i="6"/>
  <c r="K708" i="6"/>
  <c r="W707" i="6"/>
  <c r="P707" i="6"/>
  <c r="K707" i="6"/>
  <c r="W706" i="6"/>
  <c r="P706" i="6"/>
  <c r="K706" i="6"/>
  <c r="W705" i="6"/>
  <c r="P705" i="6"/>
  <c r="K705" i="6"/>
  <c r="W704" i="6"/>
  <c r="P704" i="6"/>
  <c r="K704" i="6"/>
  <c r="W703" i="6"/>
  <c r="P703" i="6"/>
  <c r="K703" i="6"/>
  <c r="W702" i="6"/>
  <c r="P702" i="6"/>
  <c r="K702" i="6"/>
  <c r="W701" i="6"/>
  <c r="P701" i="6"/>
  <c r="K701" i="6"/>
  <c r="W700" i="6"/>
  <c r="P700" i="6"/>
  <c r="K700" i="6"/>
  <c r="W699" i="6"/>
  <c r="P699" i="6"/>
  <c r="K699" i="6"/>
  <c r="W698" i="6"/>
  <c r="P698" i="6"/>
  <c r="K698" i="6"/>
  <c r="W697" i="6"/>
  <c r="P697" i="6"/>
  <c r="K697" i="6"/>
  <c r="W696" i="6"/>
  <c r="P696" i="6"/>
  <c r="K696" i="6"/>
  <c r="W695" i="6"/>
  <c r="P695" i="6"/>
  <c r="K695" i="6"/>
  <c r="W694" i="6"/>
  <c r="P694" i="6"/>
  <c r="K694" i="6"/>
  <c r="W693" i="6"/>
  <c r="P693" i="6"/>
  <c r="K693" i="6"/>
  <c r="W692" i="6"/>
  <c r="P692" i="6"/>
  <c r="K692" i="6"/>
  <c r="W691" i="6"/>
  <c r="P691" i="6"/>
  <c r="K691" i="6"/>
  <c r="W690" i="6"/>
  <c r="P690" i="6"/>
  <c r="K690" i="6"/>
  <c r="W689" i="6"/>
  <c r="P689" i="6"/>
  <c r="K689" i="6"/>
  <c r="W688" i="6"/>
  <c r="P688" i="6"/>
  <c r="K688" i="6"/>
  <c r="W687" i="6"/>
  <c r="P687" i="6"/>
  <c r="K687" i="6"/>
  <c r="W686" i="6"/>
  <c r="P686" i="6"/>
  <c r="K686" i="6"/>
  <c r="W685" i="6"/>
  <c r="P685" i="6"/>
  <c r="K685" i="6"/>
  <c r="W684" i="6"/>
  <c r="P684" i="6"/>
  <c r="K684" i="6"/>
  <c r="W683" i="6"/>
  <c r="P683" i="6"/>
  <c r="K683" i="6"/>
  <c r="W682" i="6"/>
  <c r="P682" i="6"/>
  <c r="K682" i="6"/>
  <c r="W681" i="6"/>
  <c r="P681" i="6"/>
  <c r="K681" i="6"/>
  <c r="W680" i="6"/>
  <c r="P680" i="6"/>
  <c r="K680" i="6"/>
  <c r="W679" i="6"/>
  <c r="P679" i="6"/>
  <c r="K679" i="6"/>
  <c r="W678" i="6"/>
  <c r="P678" i="6"/>
  <c r="K678" i="6"/>
  <c r="W677" i="6"/>
  <c r="P677" i="6"/>
  <c r="K677" i="6"/>
  <c r="W676" i="6"/>
  <c r="P676" i="6"/>
  <c r="K676" i="6"/>
  <c r="W675" i="6"/>
  <c r="P675" i="6"/>
  <c r="K675" i="6"/>
  <c r="W674" i="6"/>
  <c r="P674" i="6"/>
  <c r="K674" i="6"/>
  <c r="W673" i="6"/>
  <c r="P673" i="6"/>
  <c r="K673" i="6"/>
  <c r="W672" i="6"/>
  <c r="P672" i="6"/>
  <c r="K672" i="6"/>
  <c r="W671" i="6"/>
  <c r="P671" i="6"/>
  <c r="K671" i="6"/>
  <c r="W670" i="6"/>
  <c r="P670" i="6"/>
  <c r="K670" i="6"/>
  <c r="W669" i="6"/>
  <c r="P669" i="6"/>
  <c r="K669" i="6"/>
  <c r="W668" i="6"/>
  <c r="P668" i="6"/>
  <c r="K668" i="6"/>
  <c r="W667" i="6"/>
  <c r="P667" i="6"/>
  <c r="K667" i="6"/>
  <c r="W666" i="6"/>
  <c r="P666" i="6"/>
  <c r="K666" i="6"/>
  <c r="W665" i="6"/>
  <c r="P665" i="6"/>
  <c r="K665" i="6"/>
  <c r="W664" i="6"/>
  <c r="P664" i="6"/>
  <c r="K664" i="6"/>
  <c r="W663" i="6"/>
  <c r="P663" i="6"/>
  <c r="K663" i="6"/>
  <c r="W662" i="6"/>
  <c r="P662" i="6"/>
  <c r="K662" i="6"/>
  <c r="W661" i="6"/>
  <c r="P661" i="6"/>
  <c r="K661" i="6"/>
  <c r="W660" i="6"/>
  <c r="P660" i="6"/>
  <c r="K660" i="6"/>
  <c r="W659" i="6"/>
  <c r="P659" i="6"/>
  <c r="K659" i="6"/>
  <c r="W658" i="6"/>
  <c r="P658" i="6"/>
  <c r="K658" i="6"/>
  <c r="W657" i="6"/>
  <c r="P657" i="6"/>
  <c r="K657" i="6"/>
  <c r="W656" i="6"/>
  <c r="P656" i="6"/>
  <c r="K656" i="6"/>
  <c r="W655" i="6"/>
  <c r="P655" i="6"/>
  <c r="K655" i="6"/>
  <c r="W654" i="6"/>
  <c r="P654" i="6"/>
  <c r="K654" i="6"/>
  <c r="W653" i="6"/>
  <c r="P653" i="6"/>
  <c r="K653" i="6"/>
  <c r="W652" i="6"/>
  <c r="P652" i="6"/>
  <c r="K652" i="6"/>
  <c r="W651" i="6"/>
  <c r="P651" i="6"/>
  <c r="K651" i="6"/>
  <c r="W650" i="6"/>
  <c r="P650" i="6"/>
  <c r="K650" i="6"/>
  <c r="W649" i="6"/>
  <c r="P649" i="6"/>
  <c r="K649" i="6"/>
  <c r="W648" i="6"/>
  <c r="P648" i="6"/>
  <c r="K648" i="6"/>
  <c r="W647" i="6"/>
  <c r="P647" i="6"/>
  <c r="K647" i="6"/>
  <c r="W646" i="6"/>
  <c r="P646" i="6"/>
  <c r="K646" i="6"/>
  <c r="W645" i="6"/>
  <c r="P645" i="6"/>
  <c r="K645" i="6"/>
  <c r="W644" i="6"/>
  <c r="P644" i="6"/>
  <c r="K644" i="6"/>
  <c r="W643" i="6"/>
  <c r="P643" i="6"/>
  <c r="K643" i="6"/>
  <c r="W642" i="6"/>
  <c r="P642" i="6"/>
  <c r="K642" i="6"/>
  <c r="W641" i="6"/>
  <c r="P641" i="6"/>
  <c r="K641" i="6"/>
  <c r="W640" i="6"/>
  <c r="P640" i="6"/>
  <c r="K640" i="6"/>
  <c r="W639" i="6"/>
  <c r="P639" i="6"/>
  <c r="K639" i="6"/>
  <c r="W638" i="6"/>
  <c r="P638" i="6"/>
  <c r="K638" i="6"/>
  <c r="W637" i="6"/>
  <c r="P637" i="6"/>
  <c r="K637" i="6"/>
  <c r="W636" i="6"/>
  <c r="P636" i="6"/>
  <c r="K636" i="6"/>
  <c r="W635" i="6"/>
  <c r="P635" i="6"/>
  <c r="K635" i="6"/>
  <c r="W634" i="6"/>
  <c r="P634" i="6"/>
  <c r="K634" i="6"/>
  <c r="W633" i="6"/>
  <c r="P633" i="6"/>
  <c r="K633" i="6"/>
  <c r="W632" i="6"/>
  <c r="P632" i="6"/>
  <c r="K632" i="6"/>
  <c r="W631" i="6"/>
  <c r="P631" i="6"/>
  <c r="K631" i="6"/>
  <c r="W630" i="6"/>
  <c r="P630" i="6"/>
  <c r="K630" i="6"/>
  <c r="W629" i="6"/>
  <c r="P629" i="6"/>
  <c r="K629" i="6"/>
  <c r="W628" i="6"/>
  <c r="P628" i="6"/>
  <c r="K628" i="6"/>
  <c r="W627" i="6"/>
  <c r="P627" i="6"/>
  <c r="K627" i="6"/>
  <c r="W626" i="6"/>
  <c r="P626" i="6"/>
  <c r="K626" i="6"/>
  <c r="W625" i="6"/>
  <c r="P625" i="6"/>
  <c r="K625" i="6"/>
  <c r="W624" i="6"/>
  <c r="P624" i="6"/>
  <c r="K624" i="6"/>
  <c r="W623" i="6"/>
  <c r="P623" i="6"/>
  <c r="K623" i="6"/>
  <c r="W622" i="6"/>
  <c r="P622" i="6"/>
  <c r="K622" i="6"/>
  <c r="W621" i="6"/>
  <c r="P621" i="6"/>
  <c r="K621" i="6"/>
  <c r="W620" i="6"/>
  <c r="P620" i="6"/>
  <c r="K620" i="6"/>
  <c r="W619" i="6"/>
  <c r="P619" i="6"/>
  <c r="K619" i="6"/>
  <c r="W618" i="6"/>
  <c r="P618" i="6"/>
  <c r="K618" i="6"/>
  <c r="W617" i="6"/>
  <c r="P617" i="6"/>
  <c r="K617" i="6"/>
  <c r="W616" i="6"/>
  <c r="P616" i="6"/>
  <c r="K616" i="6"/>
  <c r="W615" i="6"/>
  <c r="P615" i="6"/>
  <c r="K615" i="6"/>
  <c r="W614" i="6"/>
  <c r="P614" i="6"/>
  <c r="K614" i="6"/>
  <c r="W613" i="6"/>
  <c r="P613" i="6"/>
  <c r="K613" i="6"/>
  <c r="W612" i="6"/>
  <c r="P612" i="6"/>
  <c r="K612" i="6"/>
  <c r="W611" i="6"/>
  <c r="P611" i="6"/>
  <c r="K611" i="6"/>
  <c r="W610" i="6"/>
  <c r="P610" i="6"/>
  <c r="K610" i="6"/>
  <c r="W609" i="6"/>
  <c r="P609" i="6"/>
  <c r="K609" i="6"/>
  <c r="W608" i="6"/>
  <c r="P608" i="6"/>
  <c r="K608" i="6"/>
  <c r="W607" i="6"/>
  <c r="P607" i="6"/>
  <c r="K607" i="6"/>
  <c r="W606" i="6"/>
  <c r="P606" i="6"/>
  <c r="K606" i="6"/>
  <c r="W605" i="6"/>
  <c r="P605" i="6"/>
  <c r="K605" i="6"/>
  <c r="W604" i="6"/>
  <c r="P604" i="6"/>
  <c r="K604" i="6"/>
  <c r="W603" i="6"/>
  <c r="P603" i="6"/>
  <c r="K603" i="6"/>
  <c r="W602" i="6"/>
  <c r="P602" i="6"/>
  <c r="K602" i="6"/>
  <c r="W601" i="6"/>
  <c r="P601" i="6"/>
  <c r="K601" i="6"/>
  <c r="W600" i="6"/>
  <c r="P600" i="6"/>
  <c r="K600" i="6"/>
  <c r="W599" i="6"/>
  <c r="P599" i="6"/>
  <c r="K599" i="6"/>
  <c r="W598" i="6"/>
  <c r="P598" i="6"/>
  <c r="K598" i="6"/>
  <c r="W597" i="6"/>
  <c r="P597" i="6"/>
  <c r="K597" i="6"/>
  <c r="W596" i="6"/>
  <c r="P596" i="6"/>
  <c r="K596" i="6"/>
  <c r="W595" i="6"/>
  <c r="P595" i="6"/>
  <c r="K595" i="6"/>
  <c r="W594" i="6"/>
  <c r="P594" i="6"/>
  <c r="K594" i="6"/>
  <c r="W593" i="6"/>
  <c r="P593" i="6"/>
  <c r="K593" i="6"/>
  <c r="W592" i="6"/>
  <c r="P592" i="6"/>
  <c r="K592" i="6"/>
  <c r="W591" i="6"/>
  <c r="P591" i="6"/>
  <c r="K591" i="6"/>
  <c r="W590" i="6"/>
  <c r="P590" i="6"/>
  <c r="K590" i="6"/>
  <c r="W589" i="6"/>
  <c r="P589" i="6"/>
  <c r="K589" i="6"/>
  <c r="W588" i="6"/>
  <c r="P588" i="6"/>
  <c r="K588" i="6"/>
  <c r="W587" i="6"/>
  <c r="P587" i="6"/>
  <c r="K587" i="6"/>
  <c r="W586" i="6"/>
  <c r="P586" i="6"/>
  <c r="K586" i="6"/>
  <c r="W585" i="6"/>
  <c r="P585" i="6"/>
  <c r="K585" i="6"/>
  <c r="W584" i="6"/>
  <c r="P584" i="6"/>
  <c r="K584" i="6"/>
  <c r="W583" i="6"/>
  <c r="P583" i="6"/>
  <c r="K583" i="6"/>
  <c r="W582" i="6"/>
  <c r="P582" i="6"/>
  <c r="K582" i="6"/>
  <c r="W581" i="6"/>
  <c r="P581" i="6"/>
  <c r="K581" i="6"/>
  <c r="W580" i="6"/>
  <c r="P580" i="6"/>
  <c r="K580" i="6"/>
  <c r="W579" i="6"/>
  <c r="P579" i="6"/>
  <c r="K579" i="6"/>
  <c r="W578" i="6"/>
  <c r="P578" i="6"/>
  <c r="K578" i="6"/>
  <c r="W577" i="6"/>
  <c r="P577" i="6"/>
  <c r="K577" i="6"/>
  <c r="W576" i="6"/>
  <c r="P576" i="6"/>
  <c r="K576" i="6"/>
  <c r="W575" i="6"/>
  <c r="P575" i="6"/>
  <c r="K575" i="6"/>
  <c r="W574" i="6"/>
  <c r="P574" i="6"/>
  <c r="K574" i="6"/>
  <c r="W573" i="6"/>
  <c r="P573" i="6"/>
  <c r="K573" i="6"/>
  <c r="W572" i="6"/>
  <c r="P572" i="6"/>
  <c r="K572" i="6"/>
  <c r="W571" i="6"/>
  <c r="P571" i="6"/>
  <c r="K571" i="6"/>
  <c r="W570" i="6"/>
  <c r="P570" i="6"/>
  <c r="K570" i="6"/>
  <c r="W569" i="6"/>
  <c r="P569" i="6"/>
  <c r="K569" i="6"/>
  <c r="W568" i="6"/>
  <c r="P568" i="6"/>
  <c r="K568" i="6"/>
  <c r="W567" i="6"/>
  <c r="P567" i="6"/>
  <c r="K567" i="6"/>
  <c r="W566" i="6"/>
  <c r="P566" i="6"/>
  <c r="K566" i="6"/>
  <c r="W565" i="6"/>
  <c r="P565" i="6"/>
  <c r="K565" i="6"/>
  <c r="W564" i="6"/>
  <c r="P564" i="6"/>
  <c r="K564" i="6"/>
  <c r="W563" i="6"/>
  <c r="P563" i="6"/>
  <c r="K563" i="6"/>
  <c r="W562" i="6"/>
  <c r="P562" i="6"/>
  <c r="K562" i="6"/>
  <c r="W561" i="6"/>
  <c r="P561" i="6"/>
  <c r="K561" i="6"/>
  <c r="W560" i="6"/>
  <c r="P560" i="6"/>
  <c r="K560" i="6"/>
  <c r="W559" i="6"/>
  <c r="P559" i="6"/>
  <c r="K559" i="6"/>
  <c r="W558" i="6"/>
  <c r="P558" i="6"/>
  <c r="K558" i="6"/>
  <c r="W557" i="6"/>
  <c r="P557" i="6"/>
  <c r="K557" i="6"/>
  <c r="W556" i="6"/>
  <c r="P556" i="6"/>
  <c r="K556" i="6"/>
  <c r="W555" i="6"/>
  <c r="P555" i="6"/>
  <c r="K555" i="6"/>
  <c r="W554" i="6"/>
  <c r="P554" i="6"/>
  <c r="K554" i="6"/>
  <c r="W553" i="6"/>
  <c r="P553" i="6"/>
  <c r="K553" i="6"/>
  <c r="W552" i="6"/>
  <c r="P552" i="6"/>
  <c r="K552" i="6"/>
  <c r="W551" i="6"/>
  <c r="P551" i="6"/>
  <c r="K551" i="6"/>
  <c r="W550" i="6"/>
  <c r="P550" i="6"/>
  <c r="K550" i="6"/>
  <c r="W549" i="6"/>
  <c r="P549" i="6"/>
  <c r="K549" i="6"/>
  <c r="W548" i="6"/>
  <c r="P548" i="6"/>
  <c r="K548" i="6"/>
  <c r="W547" i="6"/>
  <c r="P547" i="6"/>
  <c r="K547" i="6"/>
  <c r="W546" i="6"/>
  <c r="P546" i="6"/>
  <c r="K546" i="6"/>
  <c r="W545" i="6"/>
  <c r="P545" i="6"/>
  <c r="K545" i="6"/>
  <c r="W544" i="6"/>
  <c r="P544" i="6"/>
  <c r="K544" i="6"/>
  <c r="W543" i="6"/>
  <c r="P543" i="6"/>
  <c r="K543" i="6"/>
  <c r="W542" i="6"/>
  <c r="P542" i="6"/>
  <c r="K542" i="6"/>
  <c r="W541" i="6"/>
  <c r="P541" i="6"/>
  <c r="K541" i="6"/>
  <c r="W540" i="6"/>
  <c r="P540" i="6"/>
  <c r="K540" i="6"/>
  <c r="W539" i="6"/>
  <c r="P539" i="6"/>
  <c r="K539" i="6"/>
  <c r="W538" i="6"/>
  <c r="P538" i="6"/>
  <c r="K538" i="6"/>
  <c r="W537" i="6"/>
  <c r="P537" i="6"/>
  <c r="K537" i="6"/>
  <c r="W536" i="6"/>
  <c r="P536" i="6"/>
  <c r="K536" i="6"/>
  <c r="W535" i="6"/>
  <c r="P535" i="6"/>
  <c r="K535" i="6"/>
  <c r="W534" i="6"/>
  <c r="P534" i="6"/>
  <c r="K534" i="6"/>
  <c r="W533" i="6"/>
  <c r="P533" i="6"/>
  <c r="K533" i="6"/>
  <c r="W532" i="6"/>
  <c r="P532" i="6"/>
  <c r="K532" i="6"/>
  <c r="W531" i="6"/>
  <c r="P531" i="6"/>
  <c r="K531" i="6"/>
  <c r="W530" i="6"/>
  <c r="P530" i="6"/>
  <c r="K530" i="6"/>
  <c r="W529" i="6"/>
  <c r="P529" i="6"/>
  <c r="K529" i="6"/>
  <c r="W528" i="6"/>
  <c r="P528" i="6"/>
  <c r="K528" i="6"/>
  <c r="W527" i="6"/>
  <c r="P527" i="6"/>
  <c r="K527" i="6"/>
  <c r="W526" i="6"/>
  <c r="P526" i="6"/>
  <c r="K526" i="6"/>
  <c r="W525" i="6"/>
  <c r="P525" i="6"/>
  <c r="K525" i="6"/>
  <c r="W524" i="6"/>
  <c r="P524" i="6"/>
  <c r="K524" i="6"/>
  <c r="W523" i="6"/>
  <c r="P523" i="6"/>
  <c r="K523" i="6"/>
  <c r="W522" i="6"/>
  <c r="P522" i="6"/>
  <c r="K522" i="6"/>
  <c r="W521" i="6"/>
  <c r="P521" i="6"/>
  <c r="K521" i="6"/>
  <c r="W520" i="6"/>
  <c r="P520" i="6"/>
  <c r="K520" i="6"/>
  <c r="W519" i="6"/>
  <c r="P519" i="6"/>
  <c r="K519" i="6"/>
  <c r="W518" i="6"/>
  <c r="P518" i="6"/>
  <c r="K518" i="6"/>
  <c r="W517" i="6"/>
  <c r="P517" i="6"/>
  <c r="K517" i="6"/>
  <c r="W516" i="6"/>
  <c r="P516" i="6"/>
  <c r="K516" i="6"/>
  <c r="W515" i="6"/>
  <c r="P515" i="6"/>
  <c r="K515" i="6"/>
  <c r="W514" i="6"/>
  <c r="P514" i="6"/>
  <c r="K514" i="6"/>
  <c r="W513" i="6"/>
  <c r="P513" i="6"/>
  <c r="K513" i="6"/>
  <c r="W512" i="6"/>
  <c r="P512" i="6"/>
  <c r="K512" i="6"/>
  <c r="W511" i="6"/>
  <c r="P511" i="6"/>
  <c r="K511" i="6"/>
  <c r="W510" i="6"/>
  <c r="P510" i="6"/>
  <c r="K510" i="6"/>
  <c r="W509" i="6"/>
  <c r="P509" i="6"/>
  <c r="K509" i="6"/>
  <c r="W508" i="6"/>
  <c r="P508" i="6"/>
  <c r="K508" i="6"/>
  <c r="W507" i="6"/>
  <c r="P507" i="6"/>
  <c r="K507" i="6"/>
  <c r="W506" i="6"/>
  <c r="P506" i="6"/>
  <c r="K506" i="6"/>
  <c r="W505" i="6"/>
  <c r="P505" i="6"/>
  <c r="K505" i="6"/>
  <c r="W504" i="6"/>
  <c r="P504" i="6"/>
  <c r="K504" i="6"/>
  <c r="W503" i="6"/>
  <c r="P503" i="6"/>
  <c r="K503" i="6"/>
  <c r="W502" i="6"/>
  <c r="P502" i="6"/>
  <c r="K502" i="6"/>
  <c r="W501" i="6"/>
  <c r="P501" i="6"/>
  <c r="K501" i="6"/>
  <c r="W500" i="6"/>
  <c r="P500" i="6"/>
  <c r="K500" i="6"/>
  <c r="W499" i="6"/>
  <c r="P499" i="6"/>
  <c r="K499" i="6"/>
  <c r="W498" i="6"/>
  <c r="P498" i="6"/>
  <c r="K498" i="6"/>
  <c r="W497" i="6"/>
  <c r="P497" i="6"/>
  <c r="K497" i="6"/>
  <c r="W496" i="6"/>
  <c r="P496" i="6"/>
  <c r="K496" i="6"/>
  <c r="W495" i="6"/>
  <c r="P495" i="6"/>
  <c r="K495" i="6"/>
  <c r="W494" i="6"/>
  <c r="P494" i="6"/>
  <c r="K494" i="6"/>
  <c r="W493" i="6"/>
  <c r="P493" i="6"/>
  <c r="K493" i="6"/>
  <c r="W492" i="6"/>
  <c r="P492" i="6"/>
  <c r="K492" i="6"/>
  <c r="W491" i="6"/>
  <c r="P491" i="6"/>
  <c r="K491" i="6"/>
  <c r="W490" i="6"/>
  <c r="P490" i="6"/>
  <c r="K490" i="6"/>
  <c r="W489" i="6"/>
  <c r="P489" i="6"/>
  <c r="K489" i="6"/>
  <c r="W488" i="6"/>
  <c r="P488" i="6"/>
  <c r="K488" i="6"/>
  <c r="W487" i="6"/>
  <c r="P487" i="6"/>
  <c r="K487" i="6"/>
  <c r="W486" i="6"/>
  <c r="P486" i="6"/>
  <c r="K486" i="6"/>
  <c r="W485" i="6"/>
  <c r="P485" i="6"/>
  <c r="K485" i="6"/>
  <c r="W484" i="6"/>
  <c r="P484" i="6"/>
  <c r="K484" i="6"/>
  <c r="W483" i="6"/>
  <c r="P483" i="6"/>
  <c r="K483" i="6"/>
  <c r="W482" i="6"/>
  <c r="P482" i="6"/>
  <c r="K482" i="6"/>
  <c r="W481" i="6"/>
  <c r="P481" i="6"/>
  <c r="K481" i="6"/>
  <c r="W480" i="6"/>
  <c r="P480" i="6"/>
  <c r="K480" i="6"/>
  <c r="W479" i="6"/>
  <c r="P479" i="6"/>
  <c r="K479" i="6"/>
  <c r="W478" i="6"/>
  <c r="P478" i="6"/>
  <c r="K478" i="6"/>
  <c r="W477" i="6"/>
  <c r="P477" i="6"/>
  <c r="K477" i="6"/>
  <c r="W476" i="6"/>
  <c r="P476" i="6"/>
  <c r="K476" i="6"/>
  <c r="W475" i="6"/>
  <c r="P475" i="6"/>
  <c r="K475" i="6"/>
  <c r="W474" i="6"/>
  <c r="P474" i="6"/>
  <c r="K474" i="6"/>
  <c r="W473" i="6"/>
  <c r="P473" i="6"/>
  <c r="K473" i="6"/>
  <c r="W472" i="6"/>
  <c r="P472" i="6"/>
  <c r="K472" i="6"/>
  <c r="W471" i="6"/>
  <c r="P471" i="6"/>
  <c r="K471" i="6"/>
  <c r="W470" i="6"/>
  <c r="P470" i="6"/>
  <c r="K470" i="6"/>
  <c r="W469" i="6"/>
  <c r="P469" i="6"/>
  <c r="K469" i="6"/>
  <c r="W468" i="6"/>
  <c r="P468" i="6"/>
  <c r="K468" i="6"/>
  <c r="W467" i="6"/>
  <c r="P467" i="6"/>
  <c r="K467" i="6"/>
  <c r="W466" i="6"/>
  <c r="P466" i="6"/>
  <c r="K466" i="6"/>
  <c r="W465" i="6"/>
  <c r="P465" i="6"/>
  <c r="K465" i="6"/>
  <c r="W464" i="6"/>
  <c r="P464" i="6"/>
  <c r="K464" i="6"/>
  <c r="W463" i="6"/>
  <c r="P463" i="6"/>
  <c r="K463" i="6"/>
  <c r="W462" i="6"/>
  <c r="P462" i="6"/>
  <c r="K462" i="6"/>
  <c r="W461" i="6"/>
  <c r="P461" i="6"/>
  <c r="K461" i="6"/>
  <c r="W460" i="6"/>
  <c r="P460" i="6"/>
  <c r="K460" i="6"/>
  <c r="W459" i="6"/>
  <c r="P459" i="6"/>
  <c r="K459" i="6"/>
  <c r="W458" i="6"/>
  <c r="P458" i="6"/>
  <c r="K458" i="6"/>
  <c r="W457" i="6"/>
  <c r="P457" i="6"/>
  <c r="K457" i="6"/>
  <c r="W456" i="6"/>
  <c r="P456" i="6"/>
  <c r="K456" i="6"/>
  <c r="W455" i="6"/>
  <c r="P455" i="6"/>
  <c r="K455" i="6"/>
  <c r="W454" i="6"/>
  <c r="P454" i="6"/>
  <c r="K454" i="6"/>
  <c r="W453" i="6"/>
  <c r="P453" i="6"/>
  <c r="K453" i="6"/>
  <c r="W452" i="6"/>
  <c r="P452" i="6"/>
  <c r="K452" i="6"/>
  <c r="W451" i="6"/>
  <c r="P451" i="6"/>
  <c r="K451" i="6"/>
  <c r="W450" i="6"/>
  <c r="P450" i="6"/>
  <c r="K450" i="6"/>
  <c r="W449" i="6"/>
  <c r="P449" i="6"/>
  <c r="K449" i="6"/>
  <c r="W448" i="6"/>
  <c r="P448" i="6"/>
  <c r="K448" i="6"/>
  <c r="W447" i="6"/>
  <c r="P447" i="6"/>
  <c r="K447" i="6"/>
  <c r="W446" i="6"/>
  <c r="P446" i="6"/>
  <c r="K446" i="6"/>
  <c r="W445" i="6"/>
  <c r="P445" i="6"/>
  <c r="K445" i="6"/>
  <c r="W444" i="6"/>
  <c r="P444" i="6"/>
  <c r="K444" i="6"/>
  <c r="W443" i="6"/>
  <c r="P443" i="6"/>
  <c r="K443" i="6"/>
  <c r="W442" i="6"/>
  <c r="P442" i="6"/>
  <c r="K442" i="6"/>
  <c r="W441" i="6"/>
  <c r="P441" i="6"/>
  <c r="K441" i="6"/>
  <c r="W440" i="6"/>
  <c r="P440" i="6"/>
  <c r="K440" i="6"/>
  <c r="W439" i="6"/>
  <c r="P439" i="6"/>
  <c r="K439" i="6"/>
  <c r="W438" i="6"/>
  <c r="P438" i="6"/>
  <c r="K438" i="6"/>
  <c r="W437" i="6"/>
  <c r="P437" i="6"/>
  <c r="K437" i="6"/>
  <c r="W436" i="6"/>
  <c r="P436" i="6"/>
  <c r="K436" i="6"/>
  <c r="W435" i="6"/>
  <c r="P435" i="6"/>
  <c r="K435" i="6"/>
  <c r="W434" i="6"/>
  <c r="P434" i="6"/>
  <c r="K434" i="6"/>
  <c r="W433" i="6"/>
  <c r="P433" i="6"/>
  <c r="K433" i="6"/>
  <c r="W432" i="6"/>
  <c r="P432" i="6"/>
  <c r="K432" i="6"/>
  <c r="W431" i="6"/>
  <c r="P431" i="6"/>
  <c r="K431" i="6"/>
  <c r="W430" i="6"/>
  <c r="P430" i="6"/>
  <c r="K430" i="6"/>
  <c r="W429" i="6"/>
  <c r="P429" i="6"/>
  <c r="K429" i="6"/>
  <c r="W428" i="6"/>
  <c r="P428" i="6"/>
  <c r="K428" i="6"/>
  <c r="W427" i="6"/>
  <c r="P427" i="6"/>
  <c r="K427" i="6"/>
  <c r="W426" i="6"/>
  <c r="P426" i="6"/>
  <c r="K426" i="6"/>
  <c r="W425" i="6"/>
  <c r="P425" i="6"/>
  <c r="K425" i="6"/>
  <c r="W424" i="6"/>
  <c r="P424" i="6"/>
  <c r="K424" i="6"/>
  <c r="W423" i="6"/>
  <c r="P423" i="6"/>
  <c r="K423" i="6"/>
  <c r="W422" i="6"/>
  <c r="P422" i="6"/>
  <c r="K422" i="6"/>
  <c r="W421" i="6"/>
  <c r="P421" i="6"/>
  <c r="K421" i="6"/>
  <c r="W420" i="6"/>
  <c r="P420" i="6"/>
  <c r="K420" i="6"/>
  <c r="W419" i="6"/>
  <c r="P419" i="6"/>
  <c r="K419" i="6"/>
  <c r="W418" i="6"/>
  <c r="P418" i="6"/>
  <c r="K418" i="6"/>
  <c r="W417" i="6"/>
  <c r="P417" i="6"/>
  <c r="K417" i="6"/>
  <c r="W416" i="6"/>
  <c r="P416" i="6"/>
  <c r="K416" i="6"/>
  <c r="W415" i="6"/>
  <c r="P415" i="6"/>
  <c r="K415" i="6"/>
  <c r="W414" i="6"/>
  <c r="P414" i="6"/>
  <c r="K414" i="6"/>
  <c r="W413" i="6"/>
  <c r="P413" i="6"/>
  <c r="K413" i="6"/>
  <c r="W412" i="6"/>
  <c r="P412" i="6"/>
  <c r="K412" i="6"/>
  <c r="W411" i="6"/>
  <c r="P411" i="6"/>
  <c r="K411" i="6"/>
  <c r="W410" i="6"/>
  <c r="P410" i="6"/>
  <c r="K410" i="6"/>
  <c r="W409" i="6"/>
  <c r="P409" i="6"/>
  <c r="K409" i="6"/>
  <c r="W408" i="6"/>
  <c r="P408" i="6"/>
  <c r="K408" i="6"/>
  <c r="W407" i="6"/>
  <c r="P407" i="6"/>
  <c r="K407" i="6"/>
  <c r="W406" i="6"/>
  <c r="P406" i="6"/>
  <c r="K406" i="6"/>
  <c r="W405" i="6"/>
  <c r="P405" i="6"/>
  <c r="K405" i="6"/>
  <c r="W404" i="6"/>
  <c r="P404" i="6"/>
  <c r="K404" i="6"/>
  <c r="W403" i="6"/>
  <c r="P403" i="6"/>
  <c r="K403" i="6"/>
  <c r="W402" i="6"/>
  <c r="P402" i="6"/>
  <c r="K402" i="6"/>
  <c r="W401" i="6"/>
  <c r="P401" i="6"/>
  <c r="K401" i="6"/>
  <c r="W400" i="6"/>
  <c r="P400" i="6"/>
  <c r="K400" i="6"/>
  <c r="W399" i="6"/>
  <c r="P399" i="6"/>
  <c r="K399" i="6"/>
  <c r="W398" i="6"/>
  <c r="P398" i="6"/>
  <c r="K398" i="6"/>
  <c r="W397" i="6"/>
  <c r="P397" i="6"/>
  <c r="K397" i="6"/>
  <c r="W396" i="6"/>
  <c r="P396" i="6"/>
  <c r="K396" i="6"/>
  <c r="W395" i="6"/>
  <c r="P395" i="6"/>
  <c r="K395" i="6"/>
  <c r="W394" i="6"/>
  <c r="P394" i="6"/>
  <c r="K394" i="6"/>
  <c r="W393" i="6"/>
  <c r="P393" i="6"/>
  <c r="K393" i="6"/>
  <c r="W392" i="6"/>
  <c r="P392" i="6"/>
  <c r="K392" i="6"/>
  <c r="W391" i="6"/>
  <c r="P391" i="6"/>
  <c r="K391" i="6"/>
  <c r="W390" i="6"/>
  <c r="P390" i="6"/>
  <c r="K390" i="6"/>
  <c r="W389" i="6"/>
  <c r="P389" i="6"/>
  <c r="K389" i="6"/>
  <c r="W388" i="6"/>
  <c r="P388" i="6"/>
  <c r="K388" i="6"/>
  <c r="W387" i="6"/>
  <c r="P387" i="6"/>
  <c r="K387" i="6"/>
  <c r="W386" i="6"/>
  <c r="P386" i="6"/>
  <c r="K386" i="6"/>
  <c r="W385" i="6"/>
  <c r="P385" i="6"/>
  <c r="K385" i="6"/>
  <c r="W384" i="6"/>
  <c r="P384" i="6"/>
  <c r="K384" i="6"/>
  <c r="W383" i="6"/>
  <c r="P383" i="6"/>
  <c r="K383" i="6"/>
  <c r="W382" i="6"/>
  <c r="P382" i="6"/>
  <c r="K382" i="6"/>
  <c r="W381" i="6"/>
  <c r="P381" i="6"/>
  <c r="K381" i="6"/>
  <c r="W380" i="6"/>
  <c r="P380" i="6"/>
  <c r="K380" i="6"/>
  <c r="W379" i="6"/>
  <c r="P379" i="6"/>
  <c r="K379" i="6"/>
  <c r="W378" i="6"/>
  <c r="P378" i="6"/>
  <c r="K378" i="6"/>
  <c r="W377" i="6"/>
  <c r="P377" i="6"/>
  <c r="K377" i="6"/>
  <c r="W376" i="6"/>
  <c r="P376" i="6"/>
  <c r="K376" i="6"/>
  <c r="W375" i="6"/>
  <c r="P375" i="6"/>
  <c r="K375" i="6"/>
  <c r="W374" i="6"/>
  <c r="P374" i="6"/>
  <c r="K374" i="6"/>
  <c r="W373" i="6"/>
  <c r="P373" i="6"/>
  <c r="K373" i="6"/>
  <c r="W372" i="6"/>
  <c r="P372" i="6"/>
  <c r="K372" i="6"/>
  <c r="W371" i="6"/>
  <c r="P371" i="6"/>
  <c r="K371" i="6"/>
  <c r="W370" i="6"/>
  <c r="P370" i="6"/>
  <c r="K370" i="6"/>
  <c r="W369" i="6"/>
  <c r="P369" i="6"/>
  <c r="K369" i="6"/>
  <c r="W368" i="6"/>
  <c r="P368" i="6"/>
  <c r="K368" i="6"/>
  <c r="W367" i="6"/>
  <c r="P367" i="6"/>
  <c r="K367" i="6"/>
  <c r="W366" i="6"/>
  <c r="P366" i="6"/>
  <c r="K366" i="6"/>
  <c r="W365" i="6"/>
  <c r="P365" i="6"/>
  <c r="K365" i="6"/>
  <c r="W364" i="6"/>
  <c r="P364" i="6"/>
  <c r="K364" i="6"/>
  <c r="W363" i="6"/>
  <c r="P363" i="6"/>
  <c r="K363" i="6"/>
  <c r="W362" i="6"/>
  <c r="P362" i="6"/>
  <c r="K362" i="6"/>
  <c r="W361" i="6"/>
  <c r="P361" i="6"/>
  <c r="K361" i="6"/>
  <c r="W360" i="6"/>
  <c r="P360" i="6"/>
  <c r="K360" i="6"/>
  <c r="W359" i="6"/>
  <c r="P359" i="6"/>
  <c r="K359" i="6"/>
  <c r="W358" i="6"/>
  <c r="P358" i="6"/>
  <c r="K358" i="6"/>
  <c r="W357" i="6"/>
  <c r="P357" i="6"/>
  <c r="K357" i="6"/>
  <c r="W356" i="6"/>
  <c r="P356" i="6"/>
  <c r="K356" i="6"/>
  <c r="W355" i="6"/>
  <c r="P355" i="6"/>
  <c r="K355" i="6"/>
  <c r="W354" i="6"/>
  <c r="P354" i="6"/>
  <c r="K354" i="6"/>
  <c r="W353" i="6"/>
  <c r="P353" i="6"/>
  <c r="K353" i="6"/>
  <c r="W352" i="6"/>
  <c r="P352" i="6"/>
  <c r="K352" i="6"/>
  <c r="W351" i="6"/>
  <c r="P351" i="6"/>
  <c r="K351" i="6"/>
  <c r="W350" i="6"/>
  <c r="P350" i="6"/>
  <c r="K350" i="6"/>
  <c r="W349" i="6"/>
  <c r="P349" i="6"/>
  <c r="K349" i="6"/>
  <c r="W348" i="6"/>
  <c r="P348" i="6"/>
  <c r="K348" i="6"/>
  <c r="W347" i="6"/>
  <c r="P347" i="6"/>
  <c r="K347" i="6"/>
  <c r="W346" i="6"/>
  <c r="P346" i="6"/>
  <c r="K346" i="6"/>
  <c r="W345" i="6"/>
  <c r="P345" i="6"/>
  <c r="K345" i="6"/>
  <c r="W344" i="6"/>
  <c r="P344" i="6"/>
  <c r="K344" i="6"/>
  <c r="W343" i="6"/>
  <c r="P343" i="6"/>
  <c r="K343" i="6"/>
  <c r="W342" i="6"/>
  <c r="P342" i="6"/>
  <c r="K342" i="6"/>
  <c r="W341" i="6"/>
  <c r="P341" i="6"/>
  <c r="K341" i="6"/>
  <c r="W340" i="6"/>
  <c r="P340" i="6"/>
  <c r="K340" i="6"/>
  <c r="W339" i="6"/>
  <c r="P339" i="6"/>
  <c r="K339" i="6"/>
  <c r="W338" i="6"/>
  <c r="P338" i="6"/>
  <c r="K338" i="6"/>
  <c r="W337" i="6"/>
  <c r="P337" i="6"/>
  <c r="K337" i="6"/>
  <c r="W336" i="6"/>
  <c r="P336" i="6"/>
  <c r="K336" i="6"/>
  <c r="W335" i="6"/>
  <c r="P335" i="6"/>
  <c r="K335" i="6"/>
  <c r="W334" i="6"/>
  <c r="P334" i="6"/>
  <c r="K334" i="6"/>
  <c r="W333" i="6"/>
  <c r="P333" i="6"/>
  <c r="K333" i="6"/>
  <c r="W332" i="6"/>
  <c r="P332" i="6"/>
  <c r="K332" i="6"/>
  <c r="W331" i="6"/>
  <c r="P331" i="6"/>
  <c r="K331" i="6"/>
  <c r="W330" i="6"/>
  <c r="P330" i="6"/>
  <c r="K330" i="6"/>
  <c r="W329" i="6"/>
  <c r="P329" i="6"/>
  <c r="K329" i="6"/>
  <c r="W328" i="6"/>
  <c r="P328" i="6"/>
  <c r="K328" i="6"/>
  <c r="W327" i="6"/>
  <c r="P327" i="6"/>
  <c r="K327" i="6"/>
  <c r="W326" i="6"/>
  <c r="P326" i="6"/>
  <c r="K326" i="6"/>
  <c r="W325" i="6"/>
  <c r="P325" i="6"/>
  <c r="K325" i="6"/>
  <c r="W324" i="6"/>
  <c r="P324" i="6"/>
  <c r="K324" i="6"/>
  <c r="W323" i="6"/>
  <c r="P323" i="6"/>
  <c r="K323" i="6"/>
  <c r="W322" i="6"/>
  <c r="P322" i="6"/>
  <c r="K322" i="6"/>
  <c r="W321" i="6"/>
  <c r="P321" i="6"/>
  <c r="K321" i="6"/>
  <c r="W320" i="6"/>
  <c r="P320" i="6"/>
  <c r="K320" i="6"/>
  <c r="W319" i="6"/>
  <c r="P319" i="6"/>
  <c r="K319" i="6"/>
  <c r="W318" i="6"/>
  <c r="P318" i="6"/>
  <c r="K318" i="6"/>
  <c r="W317" i="6"/>
  <c r="P317" i="6"/>
  <c r="K317" i="6"/>
  <c r="W316" i="6"/>
  <c r="P316" i="6"/>
  <c r="K316" i="6"/>
  <c r="W315" i="6"/>
  <c r="P315" i="6"/>
  <c r="K315" i="6"/>
  <c r="W314" i="6"/>
  <c r="P314" i="6"/>
  <c r="K314" i="6"/>
  <c r="W313" i="6"/>
  <c r="P313" i="6"/>
  <c r="K313" i="6"/>
  <c r="W312" i="6"/>
  <c r="P312" i="6"/>
  <c r="K312" i="6"/>
  <c r="W311" i="6"/>
  <c r="P311" i="6"/>
  <c r="K311" i="6"/>
  <c r="W310" i="6"/>
  <c r="P310" i="6"/>
  <c r="K310" i="6"/>
  <c r="W309" i="6"/>
  <c r="P309" i="6"/>
  <c r="K309" i="6"/>
  <c r="W308" i="6"/>
  <c r="P308" i="6"/>
  <c r="K308" i="6"/>
  <c r="W307" i="6"/>
  <c r="P307" i="6"/>
  <c r="K307" i="6"/>
  <c r="W306" i="6"/>
  <c r="P306" i="6"/>
  <c r="K306" i="6"/>
  <c r="W305" i="6"/>
  <c r="P305" i="6"/>
  <c r="K305" i="6"/>
  <c r="W304" i="6"/>
  <c r="P304" i="6"/>
  <c r="K304" i="6"/>
  <c r="W303" i="6"/>
  <c r="P303" i="6"/>
  <c r="K303" i="6"/>
  <c r="W302" i="6"/>
  <c r="P302" i="6"/>
  <c r="K302" i="6"/>
  <c r="W301" i="6"/>
  <c r="P301" i="6"/>
  <c r="K301" i="6"/>
  <c r="W300" i="6"/>
  <c r="P300" i="6"/>
  <c r="K300" i="6"/>
  <c r="W299" i="6"/>
  <c r="P299" i="6"/>
  <c r="K299" i="6"/>
  <c r="W298" i="6"/>
  <c r="P298" i="6"/>
  <c r="K298" i="6"/>
  <c r="W297" i="6"/>
  <c r="P297" i="6"/>
  <c r="K297" i="6"/>
  <c r="W296" i="6"/>
  <c r="P296" i="6"/>
  <c r="K296" i="6"/>
  <c r="W295" i="6"/>
  <c r="P295" i="6"/>
  <c r="K295" i="6"/>
  <c r="W294" i="6"/>
  <c r="P294" i="6"/>
  <c r="K294" i="6"/>
  <c r="W293" i="6"/>
  <c r="P293" i="6"/>
  <c r="K293" i="6"/>
  <c r="W292" i="6"/>
  <c r="P292" i="6"/>
  <c r="K292" i="6"/>
  <c r="W291" i="6"/>
  <c r="P291" i="6"/>
  <c r="K291" i="6"/>
  <c r="W290" i="6"/>
  <c r="P290" i="6"/>
  <c r="K290" i="6"/>
  <c r="W289" i="6"/>
  <c r="P289" i="6"/>
  <c r="K289" i="6"/>
  <c r="W288" i="6"/>
  <c r="P288" i="6"/>
  <c r="K288" i="6"/>
  <c r="W287" i="6"/>
  <c r="P287" i="6"/>
  <c r="K287" i="6"/>
  <c r="W286" i="6"/>
  <c r="P286" i="6"/>
  <c r="K286" i="6"/>
  <c r="W285" i="6"/>
  <c r="P285" i="6"/>
  <c r="K285" i="6"/>
  <c r="W284" i="6"/>
  <c r="P284" i="6"/>
  <c r="K284" i="6"/>
  <c r="W283" i="6"/>
  <c r="P283" i="6"/>
  <c r="K283" i="6"/>
  <c r="W282" i="6"/>
  <c r="P282" i="6"/>
  <c r="K282" i="6"/>
  <c r="W281" i="6"/>
  <c r="P281" i="6"/>
  <c r="K281" i="6"/>
  <c r="W280" i="6"/>
  <c r="P280" i="6"/>
  <c r="K280" i="6"/>
  <c r="W279" i="6"/>
  <c r="P279" i="6"/>
  <c r="K279" i="6"/>
  <c r="W278" i="6"/>
  <c r="P278" i="6"/>
  <c r="K278" i="6"/>
  <c r="W277" i="6"/>
  <c r="P277" i="6"/>
  <c r="K277" i="6"/>
  <c r="W276" i="6"/>
  <c r="P276" i="6"/>
  <c r="K276" i="6"/>
  <c r="W275" i="6"/>
  <c r="P275" i="6"/>
  <c r="K275" i="6"/>
  <c r="W274" i="6"/>
  <c r="P274" i="6"/>
  <c r="K274" i="6"/>
  <c r="W273" i="6"/>
  <c r="P273" i="6"/>
  <c r="K273" i="6"/>
  <c r="W272" i="6"/>
  <c r="P272" i="6"/>
  <c r="K272" i="6"/>
  <c r="W271" i="6"/>
  <c r="P271" i="6"/>
  <c r="K271" i="6"/>
  <c r="W270" i="6"/>
  <c r="P270" i="6"/>
  <c r="K270" i="6"/>
  <c r="W269" i="6"/>
  <c r="P269" i="6"/>
  <c r="K269" i="6"/>
  <c r="W268" i="6"/>
  <c r="P268" i="6"/>
  <c r="K268" i="6"/>
  <c r="W267" i="6"/>
  <c r="P267" i="6"/>
  <c r="K267" i="6"/>
  <c r="W266" i="6"/>
  <c r="P266" i="6"/>
  <c r="K266" i="6"/>
  <c r="W265" i="6"/>
  <c r="P265" i="6"/>
  <c r="K265" i="6"/>
  <c r="W264" i="6"/>
  <c r="P264" i="6"/>
  <c r="K264" i="6"/>
  <c r="W263" i="6"/>
  <c r="P263" i="6"/>
  <c r="K263" i="6"/>
  <c r="W262" i="6"/>
  <c r="P262" i="6"/>
  <c r="K262" i="6"/>
  <c r="W261" i="6"/>
  <c r="P261" i="6"/>
  <c r="K261" i="6"/>
  <c r="W260" i="6"/>
  <c r="P260" i="6"/>
  <c r="K260" i="6"/>
  <c r="W259" i="6"/>
  <c r="P259" i="6"/>
  <c r="K259" i="6"/>
  <c r="W258" i="6"/>
  <c r="P258" i="6"/>
  <c r="K258" i="6"/>
  <c r="W257" i="6"/>
  <c r="P257" i="6"/>
  <c r="K257" i="6"/>
  <c r="W256" i="6"/>
  <c r="P256" i="6"/>
  <c r="K256" i="6"/>
  <c r="W255" i="6"/>
  <c r="P255" i="6"/>
  <c r="K255" i="6"/>
  <c r="W254" i="6"/>
  <c r="P254" i="6"/>
  <c r="K254" i="6"/>
  <c r="W253" i="6"/>
  <c r="P253" i="6"/>
  <c r="K253" i="6"/>
  <c r="W252" i="6"/>
  <c r="P252" i="6"/>
  <c r="K252" i="6"/>
  <c r="W251" i="6"/>
  <c r="P251" i="6"/>
  <c r="K251" i="6"/>
  <c r="W250" i="6"/>
  <c r="P250" i="6"/>
  <c r="K250" i="6"/>
  <c r="W249" i="6"/>
  <c r="P249" i="6"/>
  <c r="K249" i="6"/>
  <c r="W248" i="6"/>
  <c r="P248" i="6"/>
  <c r="K248" i="6"/>
  <c r="W247" i="6"/>
  <c r="P247" i="6"/>
  <c r="K247" i="6"/>
  <c r="W246" i="6"/>
  <c r="P246" i="6"/>
  <c r="K246" i="6"/>
  <c r="W245" i="6"/>
  <c r="P245" i="6"/>
  <c r="K245" i="6"/>
  <c r="W244" i="6"/>
  <c r="P244" i="6"/>
  <c r="K244" i="6"/>
  <c r="W243" i="6"/>
  <c r="P243" i="6"/>
  <c r="K243" i="6"/>
  <c r="W242" i="6"/>
  <c r="P242" i="6"/>
  <c r="K242" i="6"/>
  <c r="W241" i="6"/>
  <c r="P241" i="6"/>
  <c r="K241" i="6"/>
  <c r="W240" i="6"/>
  <c r="P240" i="6"/>
  <c r="K240" i="6"/>
  <c r="W239" i="6"/>
  <c r="P239" i="6"/>
  <c r="K239" i="6"/>
  <c r="W238" i="6"/>
  <c r="P238" i="6"/>
  <c r="K238" i="6"/>
  <c r="W237" i="6"/>
  <c r="P237" i="6"/>
  <c r="K237" i="6"/>
  <c r="W236" i="6"/>
  <c r="P236" i="6"/>
  <c r="K236" i="6"/>
  <c r="W235" i="6"/>
  <c r="P235" i="6"/>
  <c r="K235" i="6"/>
  <c r="W234" i="6"/>
  <c r="P234" i="6"/>
  <c r="K234" i="6"/>
  <c r="W233" i="6"/>
  <c r="P233" i="6"/>
  <c r="K233" i="6"/>
  <c r="W232" i="6"/>
  <c r="P232" i="6"/>
  <c r="K232" i="6"/>
  <c r="W231" i="6"/>
  <c r="P231" i="6"/>
  <c r="K231" i="6"/>
  <c r="W230" i="6"/>
  <c r="P230" i="6"/>
  <c r="K230" i="6"/>
  <c r="W229" i="6"/>
  <c r="P229" i="6"/>
  <c r="K229" i="6"/>
  <c r="W228" i="6"/>
  <c r="P228" i="6"/>
  <c r="K228" i="6"/>
  <c r="W227" i="6"/>
  <c r="P227" i="6"/>
  <c r="K227" i="6"/>
  <c r="W226" i="6"/>
  <c r="P226" i="6"/>
  <c r="K226" i="6"/>
  <c r="W225" i="6"/>
  <c r="P225" i="6"/>
  <c r="K225" i="6"/>
  <c r="W224" i="6"/>
  <c r="P224" i="6"/>
  <c r="K224" i="6"/>
  <c r="W223" i="6"/>
  <c r="P223" i="6"/>
  <c r="K223" i="6"/>
  <c r="W222" i="6"/>
  <c r="P222" i="6"/>
  <c r="K222" i="6"/>
  <c r="W221" i="6"/>
  <c r="P221" i="6"/>
  <c r="K221" i="6"/>
  <c r="W220" i="6"/>
  <c r="P220" i="6"/>
  <c r="K220" i="6"/>
  <c r="W219" i="6"/>
  <c r="P219" i="6"/>
  <c r="K219" i="6"/>
  <c r="W218" i="6"/>
  <c r="P218" i="6"/>
  <c r="K218" i="6"/>
  <c r="W217" i="6"/>
  <c r="P217" i="6"/>
  <c r="K217" i="6"/>
  <c r="W216" i="6"/>
  <c r="P216" i="6"/>
  <c r="K216" i="6"/>
  <c r="W215" i="6"/>
  <c r="P215" i="6"/>
  <c r="K215" i="6"/>
  <c r="W214" i="6"/>
  <c r="P214" i="6"/>
  <c r="K214" i="6"/>
  <c r="W213" i="6"/>
  <c r="P213" i="6"/>
  <c r="K213" i="6"/>
  <c r="W212" i="6"/>
  <c r="P212" i="6"/>
  <c r="K212" i="6"/>
  <c r="W211" i="6"/>
  <c r="P211" i="6"/>
  <c r="K211" i="6"/>
  <c r="W210" i="6"/>
  <c r="P210" i="6"/>
  <c r="K210" i="6"/>
  <c r="W209" i="6"/>
  <c r="P209" i="6"/>
  <c r="K209" i="6"/>
  <c r="W208" i="6"/>
  <c r="P208" i="6"/>
  <c r="K208" i="6"/>
  <c r="W207" i="6"/>
  <c r="P207" i="6"/>
  <c r="K207" i="6"/>
  <c r="W206" i="6"/>
  <c r="P206" i="6"/>
  <c r="K206" i="6"/>
  <c r="W205" i="6"/>
  <c r="P205" i="6"/>
  <c r="K205" i="6"/>
  <c r="W204" i="6"/>
  <c r="P204" i="6"/>
  <c r="K204" i="6"/>
  <c r="W203" i="6"/>
  <c r="P203" i="6"/>
  <c r="K203" i="6"/>
  <c r="W202" i="6"/>
  <c r="P202" i="6"/>
  <c r="K202" i="6"/>
  <c r="W201" i="6"/>
  <c r="P201" i="6"/>
  <c r="K201" i="6"/>
  <c r="W200" i="6"/>
  <c r="P200" i="6"/>
  <c r="K200" i="6"/>
  <c r="W199" i="6"/>
  <c r="P199" i="6"/>
  <c r="K199" i="6"/>
  <c r="W198" i="6"/>
  <c r="P198" i="6"/>
  <c r="K198" i="6"/>
  <c r="W197" i="6"/>
  <c r="P197" i="6"/>
  <c r="K197" i="6"/>
  <c r="W196" i="6"/>
  <c r="P196" i="6"/>
  <c r="K196" i="6"/>
  <c r="W195" i="6"/>
  <c r="P195" i="6"/>
  <c r="K195" i="6"/>
  <c r="W194" i="6"/>
  <c r="P194" i="6"/>
  <c r="K194" i="6"/>
  <c r="W193" i="6"/>
  <c r="P193" i="6"/>
  <c r="K193" i="6"/>
  <c r="W192" i="6"/>
  <c r="P192" i="6"/>
  <c r="K192" i="6"/>
  <c r="W191" i="6"/>
  <c r="P191" i="6"/>
  <c r="K191" i="6"/>
  <c r="W190" i="6"/>
  <c r="P190" i="6"/>
  <c r="K190" i="6"/>
  <c r="W189" i="6"/>
  <c r="P189" i="6"/>
  <c r="K189" i="6"/>
  <c r="W188" i="6"/>
  <c r="P188" i="6"/>
  <c r="K188" i="6"/>
  <c r="W187" i="6"/>
  <c r="P187" i="6"/>
  <c r="K187" i="6"/>
  <c r="W186" i="6"/>
  <c r="P186" i="6"/>
  <c r="K186" i="6"/>
  <c r="W185" i="6"/>
  <c r="P185" i="6"/>
  <c r="K185" i="6"/>
  <c r="W184" i="6"/>
  <c r="P184" i="6"/>
  <c r="K184" i="6"/>
  <c r="W183" i="6"/>
  <c r="P183" i="6"/>
  <c r="K183" i="6"/>
  <c r="W182" i="6"/>
  <c r="P182" i="6"/>
  <c r="K182" i="6"/>
  <c r="W181" i="6"/>
  <c r="P181" i="6"/>
  <c r="K181" i="6"/>
  <c r="W180" i="6"/>
  <c r="P180" i="6"/>
  <c r="K180" i="6"/>
  <c r="W179" i="6"/>
  <c r="P179" i="6"/>
  <c r="K179" i="6"/>
  <c r="W178" i="6"/>
  <c r="P178" i="6"/>
  <c r="K178" i="6"/>
  <c r="W177" i="6"/>
  <c r="P177" i="6"/>
  <c r="K177" i="6"/>
  <c r="W176" i="6"/>
  <c r="P176" i="6"/>
  <c r="K176" i="6"/>
  <c r="W175" i="6"/>
  <c r="P175" i="6"/>
  <c r="K175" i="6"/>
  <c r="W174" i="6"/>
  <c r="P174" i="6"/>
  <c r="K174" i="6"/>
  <c r="W173" i="6"/>
  <c r="P173" i="6"/>
  <c r="K173" i="6"/>
  <c r="W172" i="6"/>
  <c r="P172" i="6"/>
  <c r="K172" i="6"/>
  <c r="W171" i="6"/>
  <c r="P171" i="6"/>
  <c r="K171" i="6"/>
  <c r="W170" i="6"/>
  <c r="P170" i="6"/>
  <c r="K170" i="6"/>
  <c r="W169" i="6"/>
  <c r="P169" i="6"/>
  <c r="K169" i="6"/>
  <c r="W168" i="6"/>
  <c r="P168" i="6"/>
  <c r="K168" i="6"/>
  <c r="W167" i="6"/>
  <c r="P167" i="6"/>
  <c r="K167" i="6"/>
  <c r="W166" i="6"/>
  <c r="P166" i="6"/>
  <c r="K166" i="6"/>
  <c r="W165" i="6"/>
  <c r="P165" i="6"/>
  <c r="K165" i="6"/>
  <c r="W164" i="6"/>
  <c r="P164" i="6"/>
  <c r="K164" i="6"/>
  <c r="W163" i="6"/>
  <c r="P163" i="6"/>
  <c r="K163" i="6"/>
  <c r="W162" i="6"/>
  <c r="P162" i="6"/>
  <c r="K162" i="6"/>
  <c r="W161" i="6"/>
  <c r="P161" i="6"/>
  <c r="K161" i="6"/>
  <c r="W160" i="6"/>
  <c r="P160" i="6"/>
  <c r="K160" i="6"/>
  <c r="W159" i="6"/>
  <c r="P159" i="6"/>
  <c r="K159" i="6"/>
  <c r="W158" i="6"/>
  <c r="P158" i="6"/>
  <c r="K158" i="6"/>
  <c r="W157" i="6"/>
  <c r="P157" i="6"/>
  <c r="K157" i="6"/>
  <c r="W156" i="6"/>
  <c r="P156" i="6"/>
  <c r="K156" i="6"/>
  <c r="W155" i="6"/>
  <c r="P155" i="6"/>
  <c r="K155" i="6"/>
  <c r="W154" i="6"/>
  <c r="P154" i="6"/>
  <c r="K154" i="6"/>
  <c r="W153" i="6"/>
  <c r="P153" i="6"/>
  <c r="K153" i="6"/>
  <c r="W152" i="6"/>
  <c r="P152" i="6"/>
  <c r="K152" i="6"/>
  <c r="W151" i="6"/>
  <c r="P151" i="6"/>
  <c r="K151" i="6"/>
  <c r="W150" i="6"/>
  <c r="P150" i="6"/>
  <c r="K150" i="6"/>
  <c r="W149" i="6"/>
  <c r="P149" i="6"/>
  <c r="K149" i="6"/>
  <c r="W148" i="6"/>
  <c r="P148" i="6"/>
  <c r="K148" i="6"/>
  <c r="W147" i="6"/>
  <c r="P147" i="6"/>
  <c r="K147" i="6"/>
  <c r="W146" i="6"/>
  <c r="P146" i="6"/>
  <c r="K146" i="6"/>
  <c r="W145" i="6"/>
  <c r="P145" i="6"/>
  <c r="K145" i="6"/>
  <c r="W144" i="6"/>
  <c r="P144" i="6"/>
  <c r="K144" i="6"/>
  <c r="W143" i="6"/>
  <c r="P143" i="6"/>
  <c r="K143" i="6"/>
  <c r="W142" i="6"/>
  <c r="P142" i="6"/>
  <c r="K142" i="6"/>
  <c r="W141" i="6"/>
  <c r="P141" i="6"/>
  <c r="K141" i="6"/>
  <c r="W140" i="6"/>
  <c r="P140" i="6"/>
  <c r="K140" i="6"/>
  <c r="W139" i="6"/>
  <c r="P139" i="6"/>
  <c r="K139" i="6"/>
  <c r="W138" i="6"/>
  <c r="P138" i="6"/>
  <c r="K138" i="6"/>
  <c r="W137" i="6"/>
  <c r="P137" i="6"/>
  <c r="K137" i="6"/>
  <c r="W136" i="6"/>
  <c r="P136" i="6"/>
  <c r="K136" i="6"/>
  <c r="W135" i="6"/>
  <c r="P135" i="6"/>
  <c r="K135" i="6"/>
  <c r="W134" i="6"/>
  <c r="P134" i="6"/>
  <c r="K134" i="6"/>
  <c r="W133" i="6"/>
  <c r="P133" i="6"/>
  <c r="K133" i="6"/>
  <c r="W132" i="6"/>
  <c r="P132" i="6"/>
  <c r="K132" i="6"/>
  <c r="W131" i="6"/>
  <c r="P131" i="6"/>
  <c r="K131" i="6"/>
  <c r="W130" i="6"/>
  <c r="P130" i="6"/>
  <c r="K130" i="6"/>
  <c r="W129" i="6"/>
  <c r="P129" i="6"/>
  <c r="K129" i="6"/>
  <c r="W128" i="6"/>
  <c r="P128" i="6"/>
  <c r="K128" i="6"/>
  <c r="W127" i="6"/>
  <c r="P127" i="6"/>
  <c r="K127" i="6"/>
  <c r="W126" i="6"/>
  <c r="P126" i="6"/>
  <c r="K126" i="6"/>
  <c r="W125" i="6"/>
  <c r="P125" i="6"/>
  <c r="K125" i="6"/>
  <c r="W124" i="6"/>
  <c r="P124" i="6"/>
  <c r="K124" i="6"/>
  <c r="W123" i="6"/>
  <c r="P123" i="6"/>
  <c r="K123" i="6"/>
  <c r="W122" i="6"/>
  <c r="P122" i="6"/>
  <c r="K122" i="6"/>
  <c r="W121" i="6"/>
  <c r="P121" i="6"/>
  <c r="K121" i="6"/>
  <c r="W120" i="6"/>
  <c r="P120" i="6"/>
  <c r="K120" i="6"/>
  <c r="W119" i="6"/>
  <c r="P119" i="6"/>
  <c r="K119" i="6"/>
  <c r="W118" i="6"/>
  <c r="P118" i="6"/>
  <c r="K118" i="6"/>
  <c r="W117" i="6"/>
  <c r="P117" i="6"/>
  <c r="K117" i="6"/>
  <c r="W116" i="6"/>
  <c r="P116" i="6"/>
  <c r="K116" i="6"/>
  <c r="W115" i="6"/>
  <c r="P115" i="6"/>
  <c r="K115" i="6"/>
  <c r="W114" i="6"/>
  <c r="P114" i="6"/>
  <c r="K114" i="6"/>
  <c r="W113" i="6"/>
  <c r="P113" i="6"/>
  <c r="K113" i="6"/>
  <c r="W112" i="6"/>
  <c r="P112" i="6"/>
  <c r="K112" i="6"/>
  <c r="W111" i="6"/>
  <c r="P111" i="6"/>
  <c r="K111" i="6"/>
  <c r="W110" i="6"/>
  <c r="P110" i="6"/>
  <c r="K110" i="6"/>
  <c r="W109" i="6"/>
  <c r="P109" i="6"/>
  <c r="K109" i="6"/>
  <c r="W108" i="6"/>
  <c r="P108" i="6"/>
  <c r="K108" i="6"/>
  <c r="W107" i="6"/>
  <c r="P107" i="6"/>
  <c r="K107" i="6"/>
  <c r="W106" i="6"/>
  <c r="P106" i="6"/>
  <c r="K106" i="6"/>
  <c r="W105" i="6"/>
  <c r="P105" i="6"/>
  <c r="K105" i="6"/>
  <c r="W104" i="6"/>
  <c r="P104" i="6"/>
  <c r="K104" i="6"/>
  <c r="W103" i="6"/>
  <c r="P103" i="6"/>
  <c r="K103" i="6"/>
  <c r="W102" i="6"/>
  <c r="P102" i="6"/>
  <c r="K102" i="6"/>
  <c r="W101" i="6"/>
  <c r="P101" i="6"/>
  <c r="K101" i="6"/>
  <c r="W100" i="6"/>
  <c r="P100" i="6"/>
  <c r="K100" i="6"/>
  <c r="W99" i="6"/>
  <c r="P99" i="6"/>
  <c r="K99" i="6"/>
  <c r="W98" i="6"/>
  <c r="P98" i="6"/>
  <c r="K98" i="6"/>
  <c r="W97" i="6"/>
  <c r="P97" i="6"/>
  <c r="K97" i="6"/>
  <c r="W96" i="6"/>
  <c r="P96" i="6"/>
  <c r="K96" i="6"/>
  <c r="W95" i="6"/>
  <c r="P95" i="6"/>
  <c r="K95" i="6"/>
  <c r="W94" i="6"/>
  <c r="P94" i="6"/>
  <c r="K94" i="6"/>
  <c r="W93" i="6"/>
  <c r="P93" i="6"/>
  <c r="K93" i="6"/>
  <c r="W92" i="6"/>
  <c r="P92" i="6"/>
  <c r="K92" i="6"/>
  <c r="W91" i="6"/>
  <c r="P91" i="6"/>
  <c r="K91" i="6"/>
  <c r="W90" i="6"/>
  <c r="P90" i="6"/>
  <c r="K90" i="6"/>
  <c r="W89" i="6"/>
  <c r="P89" i="6"/>
  <c r="K89" i="6"/>
  <c r="W88" i="6"/>
  <c r="P88" i="6"/>
  <c r="K88" i="6"/>
  <c r="W87" i="6"/>
  <c r="P87" i="6"/>
  <c r="K87" i="6"/>
  <c r="W86" i="6"/>
  <c r="P86" i="6"/>
  <c r="K86" i="6"/>
  <c r="W85" i="6"/>
  <c r="P85" i="6"/>
  <c r="K85" i="6"/>
  <c r="W84" i="6"/>
  <c r="P84" i="6"/>
  <c r="K84" i="6"/>
  <c r="W83" i="6"/>
  <c r="P83" i="6"/>
  <c r="K83" i="6"/>
  <c r="W82" i="6"/>
  <c r="P82" i="6"/>
  <c r="K82" i="6"/>
  <c r="W81" i="6"/>
  <c r="P81" i="6"/>
  <c r="K81" i="6"/>
  <c r="W80" i="6"/>
  <c r="P80" i="6"/>
  <c r="K80" i="6"/>
  <c r="W79" i="6"/>
  <c r="P79" i="6"/>
  <c r="K79" i="6"/>
  <c r="W78" i="6"/>
  <c r="P78" i="6"/>
  <c r="K78" i="6"/>
  <c r="W77" i="6"/>
  <c r="P77" i="6"/>
  <c r="K77" i="6"/>
  <c r="W76" i="6"/>
  <c r="P76" i="6"/>
  <c r="K76" i="6"/>
  <c r="W75" i="6"/>
  <c r="P75" i="6"/>
  <c r="K75" i="6"/>
  <c r="W74" i="6"/>
  <c r="P74" i="6"/>
  <c r="K74" i="6"/>
  <c r="W73" i="6"/>
  <c r="P73" i="6"/>
  <c r="K73" i="6"/>
  <c r="W72" i="6"/>
  <c r="P72" i="6"/>
  <c r="K72" i="6"/>
  <c r="W71" i="6"/>
  <c r="P71" i="6"/>
  <c r="K71" i="6"/>
  <c r="W70" i="6"/>
  <c r="P70" i="6"/>
  <c r="K70" i="6"/>
  <c r="W69" i="6"/>
  <c r="P69" i="6"/>
  <c r="K69" i="6"/>
  <c r="W68" i="6"/>
  <c r="P68" i="6"/>
  <c r="K68" i="6"/>
  <c r="W67" i="6"/>
  <c r="P67" i="6"/>
  <c r="K67" i="6"/>
  <c r="W66" i="6"/>
  <c r="P66" i="6"/>
  <c r="K66" i="6"/>
  <c r="W65" i="6"/>
  <c r="P65" i="6"/>
  <c r="K65" i="6"/>
  <c r="W64" i="6"/>
  <c r="P64" i="6"/>
  <c r="K64" i="6"/>
  <c r="W63" i="6"/>
  <c r="P63" i="6"/>
  <c r="K63" i="6"/>
  <c r="W62" i="6"/>
  <c r="P62" i="6"/>
  <c r="K62" i="6"/>
  <c r="W61" i="6"/>
  <c r="P61" i="6"/>
  <c r="K61" i="6"/>
  <c r="W60" i="6"/>
  <c r="P60" i="6"/>
  <c r="K60" i="6"/>
  <c r="W59" i="6"/>
  <c r="P59" i="6"/>
  <c r="K59" i="6"/>
  <c r="W58" i="6"/>
  <c r="P58" i="6"/>
  <c r="K58" i="6"/>
  <c r="W57" i="6"/>
  <c r="P57" i="6"/>
  <c r="K57" i="6"/>
  <c r="W56" i="6"/>
  <c r="P56" i="6"/>
  <c r="K56" i="6"/>
  <c r="W55" i="6"/>
  <c r="P55" i="6"/>
  <c r="K55" i="6"/>
  <c r="W54" i="6"/>
  <c r="P54" i="6"/>
  <c r="K54" i="6"/>
  <c r="W53" i="6"/>
  <c r="P53" i="6"/>
  <c r="K53" i="6"/>
  <c r="W52" i="6"/>
  <c r="P52" i="6"/>
  <c r="K52" i="6"/>
  <c r="W51" i="6"/>
  <c r="P51" i="6"/>
  <c r="K51" i="6"/>
  <c r="W50" i="6"/>
  <c r="P50" i="6"/>
  <c r="K50" i="6"/>
  <c r="W49" i="6"/>
  <c r="P49" i="6"/>
  <c r="K49" i="6"/>
  <c r="W48" i="6"/>
  <c r="P48" i="6"/>
  <c r="K48" i="6"/>
  <c r="W47" i="6"/>
  <c r="P47" i="6"/>
  <c r="K47" i="6"/>
  <c r="W46" i="6"/>
  <c r="P46" i="6"/>
  <c r="K46" i="6"/>
  <c r="W45" i="6"/>
  <c r="P45" i="6"/>
  <c r="K45" i="6"/>
  <c r="W44" i="6"/>
  <c r="P44" i="6"/>
  <c r="K44" i="6"/>
  <c r="W43" i="6"/>
  <c r="P43" i="6"/>
  <c r="K43" i="6"/>
  <c r="W42" i="6"/>
  <c r="P42" i="6"/>
  <c r="K42" i="6"/>
  <c r="W41" i="6"/>
  <c r="P41" i="6"/>
  <c r="K41" i="6"/>
  <c r="W40" i="6"/>
  <c r="P40" i="6"/>
  <c r="K40" i="6"/>
  <c r="W39" i="6"/>
  <c r="P39" i="6"/>
  <c r="K39" i="6"/>
  <c r="W38" i="6"/>
  <c r="P38" i="6"/>
  <c r="K38" i="6"/>
  <c r="W37" i="6"/>
  <c r="P37" i="6"/>
  <c r="K37" i="6"/>
  <c r="W36" i="6"/>
  <c r="P36" i="6"/>
  <c r="K36" i="6"/>
  <c r="W35" i="6"/>
  <c r="P35" i="6"/>
  <c r="K35" i="6"/>
  <c r="W34" i="6"/>
  <c r="P34" i="6"/>
  <c r="K34" i="6"/>
  <c r="W33" i="6"/>
  <c r="P33" i="6"/>
  <c r="K33" i="6"/>
  <c r="W32" i="6"/>
  <c r="P32" i="6"/>
  <c r="K32" i="6"/>
  <c r="W31" i="6"/>
  <c r="P31" i="6"/>
  <c r="K31" i="6"/>
  <c r="W30" i="6"/>
  <c r="P30" i="6"/>
  <c r="K30" i="6"/>
  <c r="W29" i="6"/>
  <c r="P29" i="6"/>
  <c r="K29" i="6"/>
  <c r="W28" i="6"/>
  <c r="P28" i="6"/>
  <c r="K28" i="6"/>
  <c r="W27" i="6"/>
  <c r="P27" i="6"/>
  <c r="K27" i="6"/>
  <c r="W26" i="6"/>
  <c r="P26" i="6"/>
  <c r="K26" i="6"/>
  <c r="W25" i="6"/>
  <c r="P25" i="6"/>
  <c r="K25" i="6"/>
  <c r="W24" i="6"/>
  <c r="P24" i="6"/>
  <c r="K24" i="6"/>
  <c r="W23" i="6"/>
  <c r="P23" i="6"/>
  <c r="K23" i="6"/>
  <c r="W22" i="6"/>
  <c r="P22" i="6"/>
  <c r="K22" i="6"/>
  <c r="W21" i="6"/>
  <c r="P21" i="6"/>
  <c r="K21" i="6"/>
  <c r="W20" i="6"/>
  <c r="P20" i="6"/>
  <c r="K20" i="6"/>
  <c r="W19" i="6"/>
  <c r="P19" i="6"/>
  <c r="K19" i="6"/>
  <c r="W18" i="6"/>
  <c r="P18" i="6"/>
  <c r="K18" i="6"/>
  <c r="W17" i="6"/>
  <c r="P17" i="6"/>
  <c r="K17" i="6"/>
  <c r="B13" i="6"/>
  <c r="B18" i="4"/>
  <c r="B6" i="4"/>
  <c r="B18" i="3"/>
  <c r="B16" i="3"/>
  <c r="F7" i="3"/>
  <c r="E7" i="3"/>
  <c r="D7" i="3"/>
  <c r="C7" i="3"/>
  <c r="B7" i="3"/>
  <c r="F6" i="3"/>
  <c r="E6" i="3"/>
  <c r="D6" i="3"/>
  <c r="C6" i="3"/>
  <c r="B6" i="3"/>
  <c r="B5" i="3"/>
  <c r="B32" i="2"/>
  <c r="B31" i="2"/>
  <c r="B30" i="2"/>
  <c r="B29" i="2"/>
  <c r="B17" i="2"/>
  <c r="B10" i="2"/>
  <c r="B9" i="2"/>
  <c r="B6" i="2"/>
  <c r="B8" i="1"/>
  <c r="B7" i="1"/>
  <c r="B6" i="1"/>
  <c r="B5" i="1"/>
  <c r="B4" i="1"/>
  <c r="N12" i="7"/>
  <c r="N11" i="7"/>
  <c r="N10" i="7"/>
  <c r="N9" i="7"/>
  <c r="N8" i="7"/>
  <c r="N7" i="7"/>
  <c r="N6" i="7"/>
  <c r="N5" i="7"/>
  <c r="N4" i="7"/>
  <c r="N3" i="7"/>
  <c r="N2" i="7"/>
  <c r="E2" i="7"/>
  <c r="B2" i="7"/>
  <c r="U5016" i="6" l="1"/>
  <c r="AA5016" i="6" s="1"/>
  <c r="T5016" i="6"/>
  <c r="S5016" i="6"/>
  <c r="R5016" i="6"/>
  <c r="Q5016" i="6"/>
  <c r="V5016" i="6" s="1"/>
  <c r="U5015" i="6"/>
  <c r="AA5015" i="6" s="1"/>
  <c r="T5015" i="6"/>
  <c r="S5015" i="6"/>
  <c r="R5015" i="6"/>
  <c r="Q5015" i="6"/>
  <c r="V5015" i="6" s="1"/>
  <c r="U5014" i="6"/>
  <c r="AA5014" i="6" s="1"/>
  <c r="T5014" i="6"/>
  <c r="S5014" i="6"/>
  <c r="R5014" i="6"/>
  <c r="Q5014" i="6"/>
  <c r="V5014" i="6" s="1"/>
  <c r="U5013" i="6"/>
  <c r="AA5013" i="6" s="1"/>
  <c r="T5013" i="6"/>
  <c r="S5013" i="6"/>
  <c r="R5013" i="6"/>
  <c r="Q5013" i="6"/>
  <c r="V5013" i="6" s="1"/>
  <c r="U5012" i="6"/>
  <c r="AA5012" i="6" s="1"/>
  <c r="T5012" i="6"/>
  <c r="S5012" i="6"/>
  <c r="R5012" i="6"/>
  <c r="Q5012" i="6"/>
  <c r="V5012" i="6" s="1"/>
  <c r="U5011" i="6"/>
  <c r="AA5011" i="6" s="1"/>
  <c r="T5011" i="6"/>
  <c r="S5011" i="6"/>
  <c r="R5011" i="6"/>
  <c r="Q5011" i="6"/>
  <c r="V5011" i="6" s="1"/>
  <c r="U5010" i="6"/>
  <c r="AA5010" i="6" s="1"/>
  <c r="T5010" i="6"/>
  <c r="S5010" i="6"/>
  <c r="R5010" i="6"/>
  <c r="Q5010" i="6"/>
  <c r="V5010" i="6" s="1"/>
  <c r="U5009" i="6"/>
  <c r="AA5009" i="6" s="1"/>
  <c r="T5009" i="6"/>
  <c r="S5009" i="6"/>
  <c r="R5009" i="6"/>
  <c r="Q5009" i="6"/>
  <c r="V5009" i="6" s="1"/>
  <c r="U5008" i="6"/>
  <c r="AA5008" i="6" s="1"/>
  <c r="T5008" i="6"/>
  <c r="S5008" i="6"/>
  <c r="R5008" i="6"/>
  <c r="Q5008" i="6"/>
  <c r="V5008" i="6" s="1"/>
  <c r="U5007" i="6"/>
  <c r="AA5007" i="6" s="1"/>
  <c r="T5007" i="6"/>
  <c r="S5007" i="6"/>
  <c r="R5007" i="6"/>
  <c r="Q5007" i="6"/>
  <c r="V5007" i="6" s="1"/>
  <c r="U5006" i="6"/>
  <c r="AA5006" i="6" s="1"/>
  <c r="T5006" i="6"/>
  <c r="S5006" i="6"/>
  <c r="R5006" i="6"/>
  <c r="Q5006" i="6"/>
  <c r="V5006" i="6" s="1"/>
  <c r="U5005" i="6"/>
  <c r="AA5005" i="6" s="1"/>
  <c r="T5005" i="6"/>
  <c r="S5005" i="6"/>
  <c r="R5005" i="6"/>
  <c r="Q5005" i="6"/>
  <c r="V5005" i="6" s="1"/>
  <c r="U5004" i="6"/>
  <c r="AA5004" i="6" s="1"/>
  <c r="T5004" i="6"/>
  <c r="S5004" i="6"/>
  <c r="R5004" i="6"/>
  <c r="Q5004" i="6"/>
  <c r="V5004" i="6" s="1"/>
  <c r="U5003" i="6"/>
  <c r="AA5003" i="6" s="1"/>
  <c r="T5003" i="6"/>
  <c r="S5003" i="6"/>
  <c r="R5003" i="6"/>
  <c r="Q5003" i="6"/>
  <c r="V5003" i="6" s="1"/>
  <c r="U5002" i="6"/>
  <c r="AA5002" i="6" s="1"/>
  <c r="T5002" i="6"/>
  <c r="S5002" i="6"/>
  <c r="R5002" i="6"/>
  <c r="Q5002" i="6"/>
  <c r="V5002" i="6" s="1"/>
  <c r="U5001" i="6"/>
  <c r="AA5001" i="6" s="1"/>
  <c r="T5001" i="6"/>
  <c r="S5001" i="6"/>
  <c r="R5001" i="6"/>
  <c r="Q5001" i="6"/>
  <c r="V5001" i="6" s="1"/>
  <c r="U5000" i="6"/>
  <c r="AA5000" i="6" s="1"/>
  <c r="T5000" i="6"/>
  <c r="S5000" i="6"/>
  <c r="R5000" i="6"/>
  <c r="Q5000" i="6"/>
  <c r="V5000" i="6" s="1"/>
  <c r="U4999" i="6"/>
  <c r="AA4999" i="6" s="1"/>
  <c r="T4999" i="6"/>
  <c r="S4999" i="6"/>
  <c r="R4999" i="6"/>
  <c r="Q4999" i="6"/>
  <c r="V4999" i="6" s="1"/>
  <c r="U4998" i="6"/>
  <c r="AA4998" i="6" s="1"/>
  <c r="T4998" i="6"/>
  <c r="S4998" i="6"/>
  <c r="R4998" i="6"/>
  <c r="Q4998" i="6"/>
  <c r="V4998" i="6" s="1"/>
  <c r="U4997" i="6"/>
  <c r="AA4997" i="6" s="1"/>
  <c r="T4997" i="6"/>
  <c r="S4997" i="6"/>
  <c r="R4997" i="6"/>
  <c r="Q4997" i="6"/>
  <c r="V4997" i="6" s="1"/>
  <c r="U4996" i="6"/>
  <c r="AA4996" i="6" s="1"/>
  <c r="T4996" i="6"/>
  <c r="S4996" i="6"/>
  <c r="R4996" i="6"/>
  <c r="Q4996" i="6"/>
  <c r="V4996" i="6" s="1"/>
  <c r="U4995" i="6"/>
  <c r="AA4995" i="6" s="1"/>
  <c r="T4995" i="6"/>
  <c r="S4995" i="6"/>
  <c r="R4995" i="6"/>
  <c r="Q4995" i="6"/>
  <c r="V4995" i="6" s="1"/>
  <c r="U4994" i="6"/>
  <c r="AA4994" i="6" s="1"/>
  <c r="T4994" i="6"/>
  <c r="S4994" i="6"/>
  <c r="R4994" i="6"/>
  <c r="Q4994" i="6"/>
  <c r="V4994" i="6" s="1"/>
  <c r="U4993" i="6"/>
  <c r="AA4993" i="6" s="1"/>
  <c r="T4993" i="6"/>
  <c r="S4993" i="6"/>
  <c r="R4993" i="6"/>
  <c r="Q4993" i="6"/>
  <c r="V4993" i="6" s="1"/>
  <c r="U4992" i="6"/>
  <c r="AA4992" i="6" s="1"/>
  <c r="T4992" i="6"/>
  <c r="S4992" i="6"/>
  <c r="R4992" i="6"/>
  <c r="Q4992" i="6"/>
  <c r="V4992" i="6" s="1"/>
  <c r="U4991" i="6"/>
  <c r="AA4991" i="6" s="1"/>
  <c r="T4991" i="6"/>
  <c r="S4991" i="6"/>
  <c r="R4991" i="6"/>
  <c r="Q4991" i="6"/>
  <c r="V4991" i="6" s="1"/>
  <c r="U4990" i="6"/>
  <c r="AA4990" i="6" s="1"/>
  <c r="T4990" i="6"/>
  <c r="S4990" i="6"/>
  <c r="R4990" i="6"/>
  <c r="Q4990" i="6"/>
  <c r="V4990" i="6" s="1"/>
  <c r="U4989" i="6"/>
  <c r="AA4989" i="6" s="1"/>
  <c r="T4989" i="6"/>
  <c r="S4989" i="6"/>
  <c r="R4989" i="6"/>
  <c r="Q4989" i="6"/>
  <c r="V4989" i="6" s="1"/>
  <c r="U4988" i="6"/>
  <c r="AA4988" i="6" s="1"/>
  <c r="T4988" i="6"/>
  <c r="S4988" i="6"/>
  <c r="R4988" i="6"/>
  <c r="Q4988" i="6"/>
  <c r="V4988" i="6" s="1"/>
  <c r="U4987" i="6"/>
  <c r="AA4987" i="6" s="1"/>
  <c r="T4987" i="6"/>
  <c r="S4987" i="6"/>
  <c r="R4987" i="6"/>
  <c r="Q4987" i="6"/>
  <c r="V4987" i="6" s="1"/>
  <c r="U4986" i="6"/>
  <c r="AA4986" i="6" s="1"/>
  <c r="T4986" i="6"/>
  <c r="S4986" i="6"/>
  <c r="R4986" i="6"/>
  <c r="Q4986" i="6"/>
  <c r="V4986" i="6" s="1"/>
  <c r="U4985" i="6"/>
  <c r="AA4985" i="6" s="1"/>
  <c r="T4985" i="6"/>
  <c r="S4985" i="6"/>
  <c r="R4985" i="6"/>
  <c r="Q4985" i="6"/>
  <c r="V4985" i="6" s="1"/>
  <c r="U4984" i="6"/>
  <c r="AA4984" i="6" s="1"/>
  <c r="T4984" i="6"/>
  <c r="S4984" i="6"/>
  <c r="R4984" i="6"/>
  <c r="Q4984" i="6"/>
  <c r="V4984" i="6" s="1"/>
  <c r="U4983" i="6"/>
  <c r="AA4983" i="6" s="1"/>
  <c r="T4983" i="6"/>
  <c r="S4983" i="6"/>
  <c r="R4983" i="6"/>
  <c r="Q4983" i="6"/>
  <c r="V4983" i="6" s="1"/>
  <c r="U4982" i="6"/>
  <c r="AA4982" i="6" s="1"/>
  <c r="T4982" i="6"/>
  <c r="S4982" i="6"/>
  <c r="R4982" i="6"/>
  <c r="Q4982" i="6"/>
  <c r="V4982" i="6" s="1"/>
  <c r="U4981" i="6"/>
  <c r="AA4981" i="6" s="1"/>
  <c r="T4981" i="6"/>
  <c r="S4981" i="6"/>
  <c r="R4981" i="6"/>
  <c r="Q4981" i="6"/>
  <c r="V4981" i="6" s="1"/>
  <c r="U4980" i="6"/>
  <c r="AA4980" i="6" s="1"/>
  <c r="T4980" i="6"/>
  <c r="S4980" i="6"/>
  <c r="R4980" i="6"/>
  <c r="Q4980" i="6"/>
  <c r="V4980" i="6" s="1"/>
  <c r="U4979" i="6"/>
  <c r="AA4979" i="6" s="1"/>
  <c r="T4979" i="6"/>
  <c r="S4979" i="6"/>
  <c r="R4979" i="6"/>
  <c r="Q4979" i="6"/>
  <c r="V4979" i="6" s="1"/>
  <c r="U4978" i="6"/>
  <c r="AA4978" i="6" s="1"/>
  <c r="T4978" i="6"/>
  <c r="S4978" i="6"/>
  <c r="R4978" i="6"/>
  <c r="Q4978" i="6"/>
  <c r="V4978" i="6" s="1"/>
  <c r="U4977" i="6"/>
  <c r="AA4977" i="6" s="1"/>
  <c r="T4977" i="6"/>
  <c r="S4977" i="6"/>
  <c r="R4977" i="6"/>
  <c r="Q4977" i="6"/>
  <c r="V4977" i="6" s="1"/>
  <c r="U4976" i="6"/>
  <c r="AA4976" i="6" s="1"/>
  <c r="T4976" i="6"/>
  <c r="S4976" i="6"/>
  <c r="R4976" i="6"/>
  <c r="Q4976" i="6"/>
  <c r="V4976" i="6" s="1"/>
  <c r="U4975" i="6"/>
  <c r="AA4975" i="6" s="1"/>
  <c r="T4975" i="6"/>
  <c r="S4975" i="6"/>
  <c r="R4975" i="6"/>
  <c r="Q4975" i="6"/>
  <c r="V4975" i="6" s="1"/>
  <c r="U4974" i="6"/>
  <c r="AA4974" i="6" s="1"/>
  <c r="T4974" i="6"/>
  <c r="S4974" i="6"/>
  <c r="R4974" i="6"/>
  <c r="Q4974" i="6"/>
  <c r="V4974" i="6" s="1"/>
  <c r="U4973" i="6"/>
  <c r="AA4973" i="6" s="1"/>
  <c r="T4973" i="6"/>
  <c r="S4973" i="6"/>
  <c r="R4973" i="6"/>
  <c r="Q4973" i="6"/>
  <c r="V4973" i="6" s="1"/>
  <c r="U4972" i="6"/>
  <c r="AA4972" i="6" s="1"/>
  <c r="T4972" i="6"/>
  <c r="S4972" i="6"/>
  <c r="R4972" i="6"/>
  <c r="Q4972" i="6"/>
  <c r="V4972" i="6" s="1"/>
  <c r="U4971" i="6"/>
  <c r="AA4971" i="6" s="1"/>
  <c r="T4971" i="6"/>
  <c r="S4971" i="6"/>
  <c r="R4971" i="6"/>
  <c r="Q4971" i="6"/>
  <c r="V4971" i="6" s="1"/>
  <c r="U4970" i="6"/>
  <c r="AA4970" i="6" s="1"/>
  <c r="T4970" i="6"/>
  <c r="S4970" i="6"/>
  <c r="R4970" i="6"/>
  <c r="Q4970" i="6"/>
  <c r="V4970" i="6" s="1"/>
  <c r="U4969" i="6"/>
  <c r="AA4969" i="6" s="1"/>
  <c r="T4969" i="6"/>
  <c r="S4969" i="6"/>
  <c r="R4969" i="6"/>
  <c r="Q4969" i="6"/>
  <c r="V4969" i="6" s="1"/>
  <c r="U4968" i="6"/>
  <c r="AA4968" i="6" s="1"/>
  <c r="T4968" i="6"/>
  <c r="S4968" i="6"/>
  <c r="R4968" i="6"/>
  <c r="Q4968" i="6"/>
  <c r="V4968" i="6" s="1"/>
  <c r="U4967" i="6"/>
  <c r="AA4967" i="6" s="1"/>
  <c r="T4967" i="6"/>
  <c r="S4967" i="6"/>
  <c r="R4967" i="6"/>
  <c r="Q4967" i="6"/>
  <c r="V4967" i="6" s="1"/>
  <c r="U4966" i="6"/>
  <c r="AA4966" i="6" s="1"/>
  <c r="T4966" i="6"/>
  <c r="S4966" i="6"/>
  <c r="R4966" i="6"/>
  <c r="Q4966" i="6"/>
  <c r="V4966" i="6" s="1"/>
  <c r="U4965" i="6"/>
  <c r="AA4965" i="6" s="1"/>
  <c r="T4965" i="6"/>
  <c r="S4965" i="6"/>
  <c r="R4965" i="6"/>
  <c r="Q4965" i="6"/>
  <c r="V4965" i="6" s="1"/>
  <c r="U4964" i="6"/>
  <c r="AA4964" i="6" s="1"/>
  <c r="T4964" i="6"/>
  <c r="S4964" i="6"/>
  <c r="R4964" i="6"/>
  <c r="Q4964" i="6"/>
  <c r="V4964" i="6" s="1"/>
  <c r="U4963" i="6"/>
  <c r="AA4963" i="6" s="1"/>
  <c r="T4963" i="6"/>
  <c r="S4963" i="6"/>
  <c r="R4963" i="6"/>
  <c r="Q4963" i="6"/>
  <c r="V4963" i="6" s="1"/>
  <c r="U4962" i="6"/>
  <c r="AA4962" i="6" s="1"/>
  <c r="T4962" i="6"/>
  <c r="S4962" i="6"/>
  <c r="R4962" i="6"/>
  <c r="Q4962" i="6"/>
  <c r="V4962" i="6" s="1"/>
  <c r="U4961" i="6"/>
  <c r="AA4961" i="6" s="1"/>
  <c r="T4961" i="6"/>
  <c r="S4961" i="6"/>
  <c r="R4961" i="6"/>
  <c r="Q4961" i="6"/>
  <c r="V4961" i="6" s="1"/>
  <c r="U4960" i="6"/>
  <c r="AA4960" i="6" s="1"/>
  <c r="T4960" i="6"/>
  <c r="S4960" i="6"/>
  <c r="R4960" i="6"/>
  <c r="Q4960" i="6"/>
  <c r="V4960" i="6" s="1"/>
  <c r="U4959" i="6"/>
  <c r="AA4959" i="6" s="1"/>
  <c r="T4959" i="6"/>
  <c r="S4959" i="6"/>
  <c r="R4959" i="6"/>
  <c r="Q4959" i="6"/>
  <c r="V4959" i="6" s="1"/>
  <c r="U4958" i="6"/>
  <c r="AA4958" i="6" s="1"/>
  <c r="T4958" i="6"/>
  <c r="S4958" i="6"/>
  <c r="R4958" i="6"/>
  <c r="Q4958" i="6"/>
  <c r="V4958" i="6" s="1"/>
  <c r="U4957" i="6"/>
  <c r="AA4957" i="6" s="1"/>
  <c r="T4957" i="6"/>
  <c r="S4957" i="6"/>
  <c r="R4957" i="6"/>
  <c r="Q4957" i="6"/>
  <c r="V4957" i="6" s="1"/>
  <c r="U4956" i="6"/>
  <c r="AA4956" i="6" s="1"/>
  <c r="T4956" i="6"/>
  <c r="S4956" i="6"/>
  <c r="R4956" i="6"/>
  <c r="Q4956" i="6"/>
  <c r="V4956" i="6" s="1"/>
  <c r="U4955" i="6"/>
  <c r="AA4955" i="6" s="1"/>
  <c r="T4955" i="6"/>
  <c r="S4955" i="6"/>
  <c r="R4955" i="6"/>
  <c r="Q4955" i="6"/>
  <c r="V4955" i="6" s="1"/>
  <c r="U4954" i="6"/>
  <c r="AA4954" i="6" s="1"/>
  <c r="T4954" i="6"/>
  <c r="S4954" i="6"/>
  <c r="R4954" i="6"/>
  <c r="Q4954" i="6"/>
  <c r="V4954" i="6" s="1"/>
  <c r="U4953" i="6"/>
  <c r="AA4953" i="6" s="1"/>
  <c r="T4953" i="6"/>
  <c r="S4953" i="6"/>
  <c r="R4953" i="6"/>
  <c r="Q4953" i="6"/>
  <c r="V4953" i="6" s="1"/>
  <c r="U4952" i="6"/>
  <c r="AA4952" i="6" s="1"/>
  <c r="T4952" i="6"/>
  <c r="S4952" i="6"/>
  <c r="R4952" i="6"/>
  <c r="Q4952" i="6"/>
  <c r="V4952" i="6" s="1"/>
  <c r="U4951" i="6"/>
  <c r="AA4951" i="6" s="1"/>
  <c r="T4951" i="6"/>
  <c r="S4951" i="6"/>
  <c r="R4951" i="6"/>
  <c r="Q4951" i="6"/>
  <c r="V4951" i="6" s="1"/>
  <c r="U4950" i="6"/>
  <c r="AA4950" i="6" s="1"/>
  <c r="T4950" i="6"/>
  <c r="S4950" i="6"/>
  <c r="R4950" i="6"/>
  <c r="Q4950" i="6"/>
  <c r="V4950" i="6" s="1"/>
  <c r="U4949" i="6"/>
  <c r="AA4949" i="6" s="1"/>
  <c r="T4949" i="6"/>
  <c r="S4949" i="6"/>
  <c r="R4949" i="6"/>
  <c r="Q4949" i="6"/>
  <c r="V4949" i="6" s="1"/>
  <c r="U4948" i="6"/>
  <c r="AA4948" i="6" s="1"/>
  <c r="T4948" i="6"/>
  <c r="S4948" i="6"/>
  <c r="R4948" i="6"/>
  <c r="Q4948" i="6"/>
  <c r="V4948" i="6" s="1"/>
  <c r="U4947" i="6"/>
  <c r="AA4947" i="6" s="1"/>
  <c r="T4947" i="6"/>
  <c r="S4947" i="6"/>
  <c r="R4947" i="6"/>
  <c r="Q4947" i="6"/>
  <c r="V4947" i="6" s="1"/>
  <c r="U4946" i="6"/>
  <c r="AA4946" i="6" s="1"/>
  <c r="T4946" i="6"/>
  <c r="S4946" i="6"/>
  <c r="R4946" i="6"/>
  <c r="Q4946" i="6"/>
  <c r="V4946" i="6" s="1"/>
  <c r="U4945" i="6"/>
  <c r="AA4945" i="6" s="1"/>
  <c r="T4945" i="6"/>
  <c r="S4945" i="6"/>
  <c r="R4945" i="6"/>
  <c r="Q4945" i="6"/>
  <c r="V4945" i="6" s="1"/>
  <c r="U4944" i="6"/>
  <c r="AA4944" i="6" s="1"/>
  <c r="T4944" i="6"/>
  <c r="S4944" i="6"/>
  <c r="R4944" i="6"/>
  <c r="Q4944" i="6"/>
  <c r="V4944" i="6" s="1"/>
  <c r="U4943" i="6"/>
  <c r="AA4943" i="6" s="1"/>
  <c r="T4943" i="6"/>
  <c r="S4943" i="6"/>
  <c r="R4943" i="6"/>
  <c r="Q4943" i="6"/>
  <c r="V4943" i="6" s="1"/>
  <c r="U4942" i="6"/>
  <c r="AA4942" i="6" s="1"/>
  <c r="T4942" i="6"/>
  <c r="S4942" i="6"/>
  <c r="R4942" i="6"/>
  <c r="Q4942" i="6"/>
  <c r="V4942" i="6" s="1"/>
  <c r="U4941" i="6"/>
  <c r="AA4941" i="6" s="1"/>
  <c r="T4941" i="6"/>
  <c r="S4941" i="6"/>
  <c r="R4941" i="6"/>
  <c r="Q4941" i="6"/>
  <c r="V4941" i="6" s="1"/>
  <c r="U4940" i="6"/>
  <c r="AA4940" i="6" s="1"/>
  <c r="T4940" i="6"/>
  <c r="S4940" i="6"/>
  <c r="R4940" i="6"/>
  <c r="Q4940" i="6"/>
  <c r="V4940" i="6" s="1"/>
  <c r="U4939" i="6"/>
  <c r="AA4939" i="6" s="1"/>
  <c r="T4939" i="6"/>
  <c r="S4939" i="6"/>
  <c r="R4939" i="6"/>
  <c r="Q4939" i="6"/>
  <c r="V4939" i="6" s="1"/>
  <c r="U4938" i="6"/>
  <c r="AA4938" i="6" s="1"/>
  <c r="T4938" i="6"/>
  <c r="S4938" i="6"/>
  <c r="R4938" i="6"/>
  <c r="Q4938" i="6"/>
  <c r="V4938" i="6" s="1"/>
  <c r="U4937" i="6"/>
  <c r="AA4937" i="6" s="1"/>
  <c r="T4937" i="6"/>
  <c r="S4937" i="6"/>
  <c r="R4937" i="6"/>
  <c r="Q4937" i="6"/>
  <c r="V4937" i="6" s="1"/>
  <c r="U4936" i="6"/>
  <c r="AA4936" i="6" s="1"/>
  <c r="T4936" i="6"/>
  <c r="S4936" i="6"/>
  <c r="R4936" i="6"/>
  <c r="Q4936" i="6"/>
  <c r="V4936" i="6" s="1"/>
  <c r="U4935" i="6"/>
  <c r="AA4935" i="6" s="1"/>
  <c r="T4935" i="6"/>
  <c r="S4935" i="6"/>
  <c r="R4935" i="6"/>
  <c r="Q4935" i="6"/>
  <c r="V4935" i="6" s="1"/>
  <c r="U4934" i="6"/>
  <c r="AA4934" i="6" s="1"/>
  <c r="T4934" i="6"/>
  <c r="S4934" i="6"/>
  <c r="R4934" i="6"/>
  <c r="Q4934" i="6"/>
  <c r="V4934" i="6" s="1"/>
  <c r="U4933" i="6"/>
  <c r="AA4933" i="6" s="1"/>
  <c r="T4933" i="6"/>
  <c r="S4933" i="6"/>
  <c r="R4933" i="6"/>
  <c r="Q4933" i="6"/>
  <c r="V4933" i="6" s="1"/>
  <c r="U4932" i="6"/>
  <c r="AA4932" i="6" s="1"/>
  <c r="T4932" i="6"/>
  <c r="S4932" i="6"/>
  <c r="R4932" i="6"/>
  <c r="Q4932" i="6"/>
  <c r="V4932" i="6" s="1"/>
  <c r="U4931" i="6"/>
  <c r="AA4931" i="6" s="1"/>
  <c r="T4931" i="6"/>
  <c r="S4931" i="6"/>
  <c r="R4931" i="6"/>
  <c r="Q4931" i="6"/>
  <c r="V4931" i="6" s="1"/>
  <c r="U4930" i="6"/>
  <c r="AA4930" i="6" s="1"/>
  <c r="T4930" i="6"/>
  <c r="S4930" i="6"/>
  <c r="R4930" i="6"/>
  <c r="Q4930" i="6"/>
  <c r="V4930" i="6" s="1"/>
  <c r="U4929" i="6"/>
  <c r="AA4929" i="6" s="1"/>
  <c r="T4929" i="6"/>
  <c r="S4929" i="6"/>
  <c r="R4929" i="6"/>
  <c r="Q4929" i="6"/>
  <c r="V4929" i="6" s="1"/>
  <c r="U4928" i="6"/>
  <c r="AA4928" i="6" s="1"/>
  <c r="T4928" i="6"/>
  <c r="S4928" i="6"/>
  <c r="R4928" i="6"/>
  <c r="Q4928" i="6"/>
  <c r="V4928" i="6" s="1"/>
  <c r="U4927" i="6"/>
  <c r="AA4927" i="6" s="1"/>
  <c r="T4927" i="6"/>
  <c r="S4927" i="6"/>
  <c r="R4927" i="6"/>
  <c r="Q4927" i="6"/>
  <c r="V4927" i="6" s="1"/>
  <c r="U4926" i="6"/>
  <c r="AA4926" i="6" s="1"/>
  <c r="T4926" i="6"/>
  <c r="S4926" i="6"/>
  <c r="R4926" i="6"/>
  <c r="Q4926" i="6"/>
  <c r="V4926" i="6" s="1"/>
  <c r="U4925" i="6"/>
  <c r="AA4925" i="6" s="1"/>
  <c r="T4925" i="6"/>
  <c r="S4925" i="6"/>
  <c r="R4925" i="6"/>
  <c r="Q4925" i="6"/>
  <c r="V4925" i="6" s="1"/>
  <c r="U4924" i="6"/>
  <c r="AA4924" i="6" s="1"/>
  <c r="T4924" i="6"/>
  <c r="S4924" i="6"/>
  <c r="R4924" i="6"/>
  <c r="Q4924" i="6"/>
  <c r="V4924" i="6" s="1"/>
  <c r="U4923" i="6"/>
  <c r="AA4923" i="6" s="1"/>
  <c r="T4923" i="6"/>
  <c r="S4923" i="6"/>
  <c r="R4923" i="6"/>
  <c r="Q4923" i="6"/>
  <c r="V4923" i="6" s="1"/>
  <c r="U4922" i="6"/>
  <c r="AA4922" i="6" s="1"/>
  <c r="T4922" i="6"/>
  <c r="S4922" i="6"/>
  <c r="R4922" i="6"/>
  <c r="Q4922" i="6"/>
  <c r="V4922" i="6" s="1"/>
  <c r="U4921" i="6"/>
  <c r="AA4921" i="6" s="1"/>
  <c r="T4921" i="6"/>
  <c r="S4921" i="6"/>
  <c r="R4921" i="6"/>
  <c r="Q4921" i="6"/>
  <c r="V4921" i="6" s="1"/>
  <c r="U4920" i="6"/>
  <c r="AA4920" i="6" s="1"/>
  <c r="T4920" i="6"/>
  <c r="S4920" i="6"/>
  <c r="R4920" i="6"/>
  <c r="Q4920" i="6"/>
  <c r="V4920" i="6" s="1"/>
  <c r="U4919" i="6"/>
  <c r="AA4919" i="6" s="1"/>
  <c r="T4919" i="6"/>
  <c r="S4919" i="6"/>
  <c r="R4919" i="6"/>
  <c r="Q4919" i="6"/>
  <c r="V4919" i="6" s="1"/>
  <c r="U4918" i="6"/>
  <c r="AA4918" i="6" s="1"/>
  <c r="T4918" i="6"/>
  <c r="S4918" i="6"/>
  <c r="R4918" i="6"/>
  <c r="Q4918" i="6"/>
  <c r="V4918" i="6" s="1"/>
  <c r="U4917" i="6"/>
  <c r="AA4917" i="6" s="1"/>
  <c r="T4917" i="6"/>
  <c r="S4917" i="6"/>
  <c r="R4917" i="6"/>
  <c r="Q4917" i="6"/>
  <c r="V4917" i="6" s="1"/>
  <c r="U4916" i="6"/>
  <c r="AA4916" i="6" s="1"/>
  <c r="T4916" i="6"/>
  <c r="S4916" i="6"/>
  <c r="R4916" i="6"/>
  <c r="Q4916" i="6"/>
  <c r="V4916" i="6" s="1"/>
  <c r="U4915" i="6"/>
  <c r="AA4915" i="6" s="1"/>
  <c r="T4915" i="6"/>
  <c r="S4915" i="6"/>
  <c r="R4915" i="6"/>
  <c r="Q4915" i="6"/>
  <c r="V4915" i="6" s="1"/>
  <c r="U4914" i="6"/>
  <c r="AA4914" i="6" s="1"/>
  <c r="T4914" i="6"/>
  <c r="S4914" i="6"/>
  <c r="R4914" i="6"/>
  <c r="Q4914" i="6"/>
  <c r="V4914" i="6" s="1"/>
  <c r="U4913" i="6"/>
  <c r="AA4913" i="6" s="1"/>
  <c r="T4913" i="6"/>
  <c r="S4913" i="6"/>
  <c r="R4913" i="6"/>
  <c r="Q4913" i="6"/>
  <c r="V4913" i="6" s="1"/>
  <c r="U4912" i="6"/>
  <c r="AA4912" i="6" s="1"/>
  <c r="T4912" i="6"/>
  <c r="S4912" i="6"/>
  <c r="R4912" i="6"/>
  <c r="Q4912" i="6"/>
  <c r="V4912" i="6" s="1"/>
  <c r="U4911" i="6"/>
  <c r="AA4911" i="6" s="1"/>
  <c r="T4911" i="6"/>
  <c r="S4911" i="6"/>
  <c r="R4911" i="6"/>
  <c r="Q4911" i="6"/>
  <c r="V4911" i="6" s="1"/>
  <c r="U4910" i="6"/>
  <c r="AA4910" i="6" s="1"/>
  <c r="T4910" i="6"/>
  <c r="S4910" i="6"/>
  <c r="R4910" i="6"/>
  <c r="Q4910" i="6"/>
  <c r="V4910" i="6" s="1"/>
  <c r="U4909" i="6"/>
  <c r="AA4909" i="6" s="1"/>
  <c r="T4909" i="6"/>
  <c r="S4909" i="6"/>
  <c r="R4909" i="6"/>
  <c r="Q4909" i="6"/>
  <c r="V4909" i="6" s="1"/>
  <c r="U4908" i="6"/>
  <c r="AA4908" i="6" s="1"/>
  <c r="T4908" i="6"/>
  <c r="S4908" i="6"/>
  <c r="R4908" i="6"/>
  <c r="Q4908" i="6"/>
  <c r="V4908" i="6" s="1"/>
  <c r="U4907" i="6"/>
  <c r="AA4907" i="6" s="1"/>
  <c r="T4907" i="6"/>
  <c r="S4907" i="6"/>
  <c r="R4907" i="6"/>
  <c r="Q4907" i="6"/>
  <c r="V4907" i="6" s="1"/>
  <c r="U4906" i="6"/>
  <c r="AA4906" i="6" s="1"/>
  <c r="T4906" i="6"/>
  <c r="S4906" i="6"/>
  <c r="R4906" i="6"/>
  <c r="Q4906" i="6"/>
  <c r="V4906" i="6" s="1"/>
  <c r="U4905" i="6"/>
  <c r="AA4905" i="6" s="1"/>
  <c r="T4905" i="6"/>
  <c r="S4905" i="6"/>
  <c r="R4905" i="6"/>
  <c r="Q4905" i="6"/>
  <c r="V4905" i="6" s="1"/>
  <c r="U4904" i="6"/>
  <c r="AA4904" i="6" s="1"/>
  <c r="T4904" i="6"/>
  <c r="S4904" i="6"/>
  <c r="R4904" i="6"/>
  <c r="Q4904" i="6"/>
  <c r="V4904" i="6" s="1"/>
  <c r="U4903" i="6"/>
  <c r="AA4903" i="6" s="1"/>
  <c r="T4903" i="6"/>
  <c r="S4903" i="6"/>
  <c r="R4903" i="6"/>
  <c r="Q4903" i="6"/>
  <c r="V4903" i="6" s="1"/>
  <c r="U4902" i="6"/>
  <c r="AA4902" i="6" s="1"/>
  <c r="T4902" i="6"/>
  <c r="S4902" i="6"/>
  <c r="R4902" i="6"/>
  <c r="Q4902" i="6"/>
  <c r="V4902" i="6" s="1"/>
  <c r="U4901" i="6"/>
  <c r="AA4901" i="6" s="1"/>
  <c r="T4901" i="6"/>
  <c r="S4901" i="6"/>
  <c r="R4901" i="6"/>
  <c r="Q4901" i="6"/>
  <c r="V4901" i="6" s="1"/>
  <c r="U4900" i="6"/>
  <c r="AA4900" i="6" s="1"/>
  <c r="T4900" i="6"/>
  <c r="S4900" i="6"/>
  <c r="R4900" i="6"/>
  <c r="Q4900" i="6"/>
  <c r="V4900" i="6" s="1"/>
  <c r="U4899" i="6"/>
  <c r="AA4899" i="6" s="1"/>
  <c r="T4899" i="6"/>
  <c r="S4899" i="6"/>
  <c r="R4899" i="6"/>
  <c r="Q4899" i="6"/>
  <c r="V4899" i="6" s="1"/>
  <c r="U4898" i="6"/>
  <c r="AA4898" i="6" s="1"/>
  <c r="T4898" i="6"/>
  <c r="S4898" i="6"/>
  <c r="R4898" i="6"/>
  <c r="Q4898" i="6"/>
  <c r="V4898" i="6" s="1"/>
  <c r="U4897" i="6"/>
  <c r="AA4897" i="6" s="1"/>
  <c r="T4897" i="6"/>
  <c r="S4897" i="6"/>
  <c r="R4897" i="6"/>
  <c r="Q4897" i="6"/>
  <c r="V4897" i="6" s="1"/>
  <c r="U4896" i="6"/>
  <c r="AA4896" i="6" s="1"/>
  <c r="T4896" i="6"/>
  <c r="S4896" i="6"/>
  <c r="R4896" i="6"/>
  <c r="Q4896" i="6"/>
  <c r="V4896" i="6" s="1"/>
  <c r="U4895" i="6"/>
  <c r="AA4895" i="6" s="1"/>
  <c r="T4895" i="6"/>
  <c r="S4895" i="6"/>
  <c r="R4895" i="6"/>
  <c r="Q4895" i="6"/>
  <c r="V4895" i="6" s="1"/>
  <c r="U4894" i="6"/>
  <c r="AA4894" i="6" s="1"/>
  <c r="T4894" i="6"/>
  <c r="S4894" i="6"/>
  <c r="R4894" i="6"/>
  <c r="Q4894" i="6"/>
  <c r="V4894" i="6" s="1"/>
  <c r="U4893" i="6"/>
  <c r="AA4893" i="6" s="1"/>
  <c r="T4893" i="6"/>
  <c r="S4893" i="6"/>
  <c r="R4893" i="6"/>
  <c r="Q4893" i="6"/>
  <c r="V4893" i="6" s="1"/>
  <c r="U4892" i="6"/>
  <c r="AA4892" i="6" s="1"/>
  <c r="T4892" i="6"/>
  <c r="S4892" i="6"/>
  <c r="R4892" i="6"/>
  <c r="Q4892" i="6"/>
  <c r="V4892" i="6" s="1"/>
  <c r="U4891" i="6"/>
  <c r="AA4891" i="6" s="1"/>
  <c r="T4891" i="6"/>
  <c r="S4891" i="6"/>
  <c r="R4891" i="6"/>
  <c r="Q4891" i="6"/>
  <c r="V4891" i="6" s="1"/>
  <c r="U4890" i="6"/>
  <c r="AA4890" i="6" s="1"/>
  <c r="T4890" i="6"/>
  <c r="S4890" i="6"/>
  <c r="R4890" i="6"/>
  <c r="Q4890" i="6"/>
  <c r="V4890" i="6" s="1"/>
  <c r="U4889" i="6"/>
  <c r="AA4889" i="6" s="1"/>
  <c r="T4889" i="6"/>
  <c r="S4889" i="6"/>
  <c r="R4889" i="6"/>
  <c r="Q4889" i="6"/>
  <c r="V4889" i="6" s="1"/>
  <c r="U4888" i="6"/>
  <c r="AA4888" i="6" s="1"/>
  <c r="T4888" i="6"/>
  <c r="S4888" i="6"/>
  <c r="R4888" i="6"/>
  <c r="Q4888" i="6"/>
  <c r="V4888" i="6" s="1"/>
  <c r="U4887" i="6"/>
  <c r="AA4887" i="6" s="1"/>
  <c r="T4887" i="6"/>
  <c r="S4887" i="6"/>
  <c r="R4887" i="6"/>
  <c r="Q4887" i="6"/>
  <c r="V4887" i="6" s="1"/>
  <c r="U4886" i="6"/>
  <c r="AA4886" i="6" s="1"/>
  <c r="T4886" i="6"/>
  <c r="S4886" i="6"/>
  <c r="R4886" i="6"/>
  <c r="Q4886" i="6"/>
  <c r="V4886" i="6" s="1"/>
  <c r="U4885" i="6"/>
  <c r="AA4885" i="6" s="1"/>
  <c r="T4885" i="6"/>
  <c r="S4885" i="6"/>
  <c r="R4885" i="6"/>
  <c r="Q4885" i="6"/>
  <c r="V4885" i="6" s="1"/>
  <c r="U4884" i="6"/>
  <c r="AA4884" i="6" s="1"/>
  <c r="T4884" i="6"/>
  <c r="S4884" i="6"/>
  <c r="R4884" i="6"/>
  <c r="Q4884" i="6"/>
  <c r="V4884" i="6" s="1"/>
  <c r="U4883" i="6"/>
  <c r="AA4883" i="6" s="1"/>
  <c r="T4883" i="6"/>
  <c r="S4883" i="6"/>
  <c r="R4883" i="6"/>
  <c r="Q4883" i="6"/>
  <c r="V4883" i="6" s="1"/>
  <c r="U4882" i="6"/>
  <c r="AA4882" i="6" s="1"/>
  <c r="T4882" i="6"/>
  <c r="S4882" i="6"/>
  <c r="R4882" i="6"/>
  <c r="Q4882" i="6"/>
  <c r="V4882" i="6" s="1"/>
  <c r="U4881" i="6"/>
  <c r="AA4881" i="6" s="1"/>
  <c r="T4881" i="6"/>
  <c r="S4881" i="6"/>
  <c r="R4881" i="6"/>
  <c r="Q4881" i="6"/>
  <c r="V4881" i="6" s="1"/>
  <c r="U4880" i="6"/>
  <c r="AA4880" i="6" s="1"/>
  <c r="T4880" i="6"/>
  <c r="S4880" i="6"/>
  <c r="R4880" i="6"/>
  <c r="Q4880" i="6"/>
  <c r="V4880" i="6" s="1"/>
  <c r="U4879" i="6"/>
  <c r="AA4879" i="6" s="1"/>
  <c r="T4879" i="6"/>
  <c r="S4879" i="6"/>
  <c r="R4879" i="6"/>
  <c r="Q4879" i="6"/>
  <c r="V4879" i="6" s="1"/>
  <c r="U4878" i="6"/>
  <c r="AA4878" i="6" s="1"/>
  <c r="T4878" i="6"/>
  <c r="S4878" i="6"/>
  <c r="R4878" i="6"/>
  <c r="Q4878" i="6"/>
  <c r="V4878" i="6" s="1"/>
  <c r="U4877" i="6"/>
  <c r="AA4877" i="6" s="1"/>
  <c r="T4877" i="6"/>
  <c r="S4877" i="6"/>
  <c r="R4877" i="6"/>
  <c r="Q4877" i="6"/>
  <c r="V4877" i="6" s="1"/>
  <c r="U4876" i="6"/>
  <c r="AA4876" i="6" s="1"/>
  <c r="T4876" i="6"/>
  <c r="S4876" i="6"/>
  <c r="R4876" i="6"/>
  <c r="Q4876" i="6"/>
  <c r="V4876" i="6" s="1"/>
  <c r="U4875" i="6"/>
  <c r="AA4875" i="6" s="1"/>
  <c r="T4875" i="6"/>
  <c r="S4875" i="6"/>
  <c r="R4875" i="6"/>
  <c r="Q4875" i="6"/>
  <c r="V4875" i="6" s="1"/>
  <c r="U4874" i="6"/>
  <c r="AA4874" i="6" s="1"/>
  <c r="T4874" i="6"/>
  <c r="S4874" i="6"/>
  <c r="R4874" i="6"/>
  <c r="Q4874" i="6"/>
  <c r="V4874" i="6" s="1"/>
  <c r="U4873" i="6"/>
  <c r="AA4873" i="6" s="1"/>
  <c r="T4873" i="6"/>
  <c r="S4873" i="6"/>
  <c r="R4873" i="6"/>
  <c r="Q4873" i="6"/>
  <c r="V4873" i="6" s="1"/>
  <c r="U4872" i="6"/>
  <c r="AA4872" i="6" s="1"/>
  <c r="T4872" i="6"/>
  <c r="S4872" i="6"/>
  <c r="R4872" i="6"/>
  <c r="Q4872" i="6"/>
  <c r="V4872" i="6" s="1"/>
  <c r="U4871" i="6"/>
  <c r="AA4871" i="6" s="1"/>
  <c r="T4871" i="6"/>
  <c r="S4871" i="6"/>
  <c r="R4871" i="6"/>
  <c r="Q4871" i="6"/>
  <c r="V4871" i="6" s="1"/>
  <c r="U4870" i="6"/>
  <c r="AA4870" i="6" s="1"/>
  <c r="T4870" i="6"/>
  <c r="S4870" i="6"/>
  <c r="R4870" i="6"/>
  <c r="Q4870" i="6"/>
  <c r="V4870" i="6" s="1"/>
  <c r="U4869" i="6"/>
  <c r="AA4869" i="6" s="1"/>
  <c r="T4869" i="6"/>
  <c r="S4869" i="6"/>
  <c r="R4869" i="6"/>
  <c r="Q4869" i="6"/>
  <c r="V4869" i="6" s="1"/>
  <c r="U4868" i="6"/>
  <c r="AA4868" i="6" s="1"/>
  <c r="T4868" i="6"/>
  <c r="S4868" i="6"/>
  <c r="R4868" i="6"/>
  <c r="Q4868" i="6"/>
  <c r="V4868" i="6" s="1"/>
  <c r="U4867" i="6"/>
  <c r="AA4867" i="6" s="1"/>
  <c r="T4867" i="6"/>
  <c r="S4867" i="6"/>
  <c r="R4867" i="6"/>
  <c r="Q4867" i="6"/>
  <c r="V4867" i="6" s="1"/>
  <c r="U4866" i="6"/>
  <c r="AA4866" i="6" s="1"/>
  <c r="T4866" i="6"/>
  <c r="S4866" i="6"/>
  <c r="R4866" i="6"/>
  <c r="Q4866" i="6"/>
  <c r="V4866" i="6" s="1"/>
  <c r="U4865" i="6"/>
  <c r="AA4865" i="6" s="1"/>
  <c r="T4865" i="6"/>
  <c r="S4865" i="6"/>
  <c r="R4865" i="6"/>
  <c r="Q4865" i="6"/>
  <c r="V4865" i="6" s="1"/>
  <c r="U4864" i="6"/>
  <c r="AA4864" i="6" s="1"/>
  <c r="T4864" i="6"/>
  <c r="S4864" i="6"/>
  <c r="R4864" i="6"/>
  <c r="Q4864" i="6"/>
  <c r="V4864" i="6" s="1"/>
  <c r="U4863" i="6"/>
  <c r="AA4863" i="6" s="1"/>
  <c r="T4863" i="6"/>
  <c r="S4863" i="6"/>
  <c r="R4863" i="6"/>
  <c r="Q4863" i="6"/>
  <c r="V4863" i="6" s="1"/>
  <c r="U4862" i="6"/>
  <c r="AA4862" i="6" s="1"/>
  <c r="T4862" i="6"/>
  <c r="S4862" i="6"/>
  <c r="R4862" i="6"/>
  <c r="Q4862" i="6"/>
  <c r="V4862" i="6" s="1"/>
  <c r="U4861" i="6"/>
  <c r="AA4861" i="6" s="1"/>
  <c r="T4861" i="6"/>
  <c r="S4861" i="6"/>
  <c r="R4861" i="6"/>
  <c r="Q4861" i="6"/>
  <c r="V4861" i="6" s="1"/>
  <c r="U4860" i="6"/>
  <c r="AA4860" i="6" s="1"/>
  <c r="T4860" i="6"/>
  <c r="S4860" i="6"/>
  <c r="R4860" i="6"/>
  <c r="Q4860" i="6"/>
  <c r="V4860" i="6" s="1"/>
  <c r="U4859" i="6"/>
  <c r="AA4859" i="6" s="1"/>
  <c r="T4859" i="6"/>
  <c r="S4859" i="6"/>
  <c r="R4859" i="6"/>
  <c r="Q4859" i="6"/>
  <c r="V4859" i="6" s="1"/>
  <c r="U4858" i="6"/>
  <c r="AA4858" i="6" s="1"/>
  <c r="T4858" i="6"/>
  <c r="S4858" i="6"/>
  <c r="R4858" i="6"/>
  <c r="Q4858" i="6"/>
  <c r="V4858" i="6" s="1"/>
  <c r="U4857" i="6"/>
  <c r="AA4857" i="6" s="1"/>
  <c r="T4857" i="6"/>
  <c r="S4857" i="6"/>
  <c r="R4857" i="6"/>
  <c r="Q4857" i="6"/>
  <c r="V4857" i="6" s="1"/>
  <c r="U4856" i="6"/>
  <c r="AA4856" i="6" s="1"/>
  <c r="T4856" i="6"/>
  <c r="S4856" i="6"/>
  <c r="R4856" i="6"/>
  <c r="Q4856" i="6"/>
  <c r="V4856" i="6" s="1"/>
  <c r="U4855" i="6"/>
  <c r="AA4855" i="6" s="1"/>
  <c r="T4855" i="6"/>
  <c r="S4855" i="6"/>
  <c r="R4855" i="6"/>
  <c r="Q4855" i="6"/>
  <c r="V4855" i="6" s="1"/>
  <c r="U4854" i="6"/>
  <c r="AA4854" i="6" s="1"/>
  <c r="T4854" i="6"/>
  <c r="S4854" i="6"/>
  <c r="R4854" i="6"/>
  <c r="Q4854" i="6"/>
  <c r="V4854" i="6" s="1"/>
  <c r="U4853" i="6"/>
  <c r="AA4853" i="6" s="1"/>
  <c r="T4853" i="6"/>
  <c r="S4853" i="6"/>
  <c r="R4853" i="6"/>
  <c r="Q4853" i="6"/>
  <c r="V4853" i="6" s="1"/>
  <c r="U4852" i="6"/>
  <c r="AA4852" i="6" s="1"/>
  <c r="T4852" i="6"/>
  <c r="S4852" i="6"/>
  <c r="R4852" i="6"/>
  <c r="Q4852" i="6"/>
  <c r="V4852" i="6" s="1"/>
  <c r="U4851" i="6"/>
  <c r="AA4851" i="6" s="1"/>
  <c r="T4851" i="6"/>
  <c r="S4851" i="6"/>
  <c r="R4851" i="6"/>
  <c r="Q4851" i="6"/>
  <c r="V4851" i="6" s="1"/>
  <c r="U4850" i="6"/>
  <c r="AA4850" i="6" s="1"/>
  <c r="T4850" i="6"/>
  <c r="S4850" i="6"/>
  <c r="R4850" i="6"/>
  <c r="Q4850" i="6"/>
  <c r="V4850" i="6" s="1"/>
  <c r="U4849" i="6"/>
  <c r="AA4849" i="6" s="1"/>
  <c r="T4849" i="6"/>
  <c r="S4849" i="6"/>
  <c r="R4849" i="6"/>
  <c r="Q4849" i="6"/>
  <c r="V4849" i="6" s="1"/>
  <c r="U4848" i="6"/>
  <c r="AA4848" i="6" s="1"/>
  <c r="T4848" i="6"/>
  <c r="S4848" i="6"/>
  <c r="R4848" i="6"/>
  <c r="Q4848" i="6"/>
  <c r="V4848" i="6" s="1"/>
  <c r="U4847" i="6"/>
  <c r="AA4847" i="6" s="1"/>
  <c r="T4847" i="6"/>
  <c r="S4847" i="6"/>
  <c r="R4847" i="6"/>
  <c r="Q4847" i="6"/>
  <c r="V4847" i="6" s="1"/>
  <c r="U4846" i="6"/>
  <c r="AA4846" i="6" s="1"/>
  <c r="T4846" i="6"/>
  <c r="S4846" i="6"/>
  <c r="R4846" i="6"/>
  <c r="Q4846" i="6"/>
  <c r="V4846" i="6" s="1"/>
  <c r="U4845" i="6"/>
  <c r="AA4845" i="6" s="1"/>
  <c r="T4845" i="6"/>
  <c r="S4845" i="6"/>
  <c r="R4845" i="6"/>
  <c r="Q4845" i="6"/>
  <c r="V4845" i="6" s="1"/>
  <c r="U4844" i="6"/>
  <c r="AA4844" i="6" s="1"/>
  <c r="T4844" i="6"/>
  <c r="S4844" i="6"/>
  <c r="R4844" i="6"/>
  <c r="Q4844" i="6"/>
  <c r="V4844" i="6" s="1"/>
  <c r="U4843" i="6"/>
  <c r="AA4843" i="6" s="1"/>
  <c r="T4843" i="6"/>
  <c r="S4843" i="6"/>
  <c r="R4843" i="6"/>
  <c r="Q4843" i="6"/>
  <c r="V4843" i="6" s="1"/>
  <c r="U4842" i="6"/>
  <c r="AA4842" i="6" s="1"/>
  <c r="T4842" i="6"/>
  <c r="S4842" i="6"/>
  <c r="R4842" i="6"/>
  <c r="Q4842" i="6"/>
  <c r="V4842" i="6" s="1"/>
  <c r="U4841" i="6"/>
  <c r="AA4841" i="6" s="1"/>
  <c r="T4841" i="6"/>
  <c r="S4841" i="6"/>
  <c r="R4841" i="6"/>
  <c r="Q4841" i="6"/>
  <c r="V4841" i="6" s="1"/>
  <c r="U4840" i="6"/>
  <c r="AA4840" i="6" s="1"/>
  <c r="T4840" i="6"/>
  <c r="S4840" i="6"/>
  <c r="R4840" i="6"/>
  <c r="Q4840" i="6"/>
  <c r="V4840" i="6" s="1"/>
  <c r="U4839" i="6"/>
  <c r="AA4839" i="6" s="1"/>
  <c r="T4839" i="6"/>
  <c r="S4839" i="6"/>
  <c r="R4839" i="6"/>
  <c r="Q4839" i="6"/>
  <c r="V4839" i="6" s="1"/>
  <c r="U4838" i="6"/>
  <c r="AA4838" i="6" s="1"/>
  <c r="T4838" i="6"/>
  <c r="S4838" i="6"/>
  <c r="R4838" i="6"/>
  <c r="Q4838" i="6"/>
  <c r="V4838" i="6" s="1"/>
  <c r="U4837" i="6"/>
  <c r="AA4837" i="6" s="1"/>
  <c r="T4837" i="6"/>
  <c r="S4837" i="6"/>
  <c r="R4837" i="6"/>
  <c r="Q4837" i="6"/>
  <c r="V4837" i="6" s="1"/>
  <c r="U4836" i="6"/>
  <c r="AA4836" i="6" s="1"/>
  <c r="T4836" i="6"/>
  <c r="S4836" i="6"/>
  <c r="R4836" i="6"/>
  <c r="Q4836" i="6"/>
  <c r="V4836" i="6" s="1"/>
  <c r="U4835" i="6"/>
  <c r="AA4835" i="6" s="1"/>
  <c r="T4835" i="6"/>
  <c r="S4835" i="6"/>
  <c r="R4835" i="6"/>
  <c r="Q4835" i="6"/>
  <c r="V4835" i="6" s="1"/>
  <c r="U4834" i="6"/>
  <c r="AA4834" i="6" s="1"/>
  <c r="T4834" i="6"/>
  <c r="S4834" i="6"/>
  <c r="R4834" i="6"/>
  <c r="Q4834" i="6"/>
  <c r="V4834" i="6" s="1"/>
  <c r="U4833" i="6"/>
  <c r="AA4833" i="6" s="1"/>
  <c r="T4833" i="6"/>
  <c r="S4833" i="6"/>
  <c r="R4833" i="6"/>
  <c r="Q4833" i="6"/>
  <c r="V4833" i="6" s="1"/>
  <c r="U4832" i="6"/>
  <c r="AA4832" i="6" s="1"/>
  <c r="T4832" i="6"/>
  <c r="S4832" i="6"/>
  <c r="R4832" i="6"/>
  <c r="Q4832" i="6"/>
  <c r="V4832" i="6" s="1"/>
  <c r="U4831" i="6"/>
  <c r="AA4831" i="6" s="1"/>
  <c r="T4831" i="6"/>
  <c r="S4831" i="6"/>
  <c r="R4831" i="6"/>
  <c r="Q4831" i="6"/>
  <c r="V4831" i="6" s="1"/>
  <c r="U4830" i="6"/>
  <c r="AA4830" i="6" s="1"/>
  <c r="T4830" i="6"/>
  <c r="S4830" i="6"/>
  <c r="R4830" i="6"/>
  <c r="Q4830" i="6"/>
  <c r="V4830" i="6" s="1"/>
  <c r="U4829" i="6"/>
  <c r="AA4829" i="6" s="1"/>
  <c r="T4829" i="6"/>
  <c r="S4829" i="6"/>
  <c r="R4829" i="6"/>
  <c r="Q4829" i="6"/>
  <c r="V4829" i="6" s="1"/>
  <c r="U4828" i="6"/>
  <c r="AA4828" i="6" s="1"/>
  <c r="T4828" i="6"/>
  <c r="S4828" i="6"/>
  <c r="R4828" i="6"/>
  <c r="Q4828" i="6"/>
  <c r="V4828" i="6" s="1"/>
  <c r="U4827" i="6"/>
  <c r="AA4827" i="6" s="1"/>
  <c r="T4827" i="6"/>
  <c r="S4827" i="6"/>
  <c r="R4827" i="6"/>
  <c r="Q4827" i="6"/>
  <c r="V4827" i="6" s="1"/>
  <c r="U4826" i="6"/>
  <c r="AA4826" i="6" s="1"/>
  <c r="T4826" i="6"/>
  <c r="S4826" i="6"/>
  <c r="R4826" i="6"/>
  <c r="Q4826" i="6"/>
  <c r="V4826" i="6" s="1"/>
  <c r="U4825" i="6"/>
  <c r="AA4825" i="6" s="1"/>
  <c r="T4825" i="6"/>
  <c r="S4825" i="6"/>
  <c r="R4825" i="6"/>
  <c r="Q4825" i="6"/>
  <c r="V4825" i="6" s="1"/>
  <c r="U4824" i="6"/>
  <c r="AA4824" i="6" s="1"/>
  <c r="T4824" i="6"/>
  <c r="S4824" i="6"/>
  <c r="R4824" i="6"/>
  <c r="Q4824" i="6"/>
  <c r="V4824" i="6" s="1"/>
  <c r="U4823" i="6"/>
  <c r="AA4823" i="6" s="1"/>
  <c r="T4823" i="6"/>
  <c r="S4823" i="6"/>
  <c r="R4823" i="6"/>
  <c r="Q4823" i="6"/>
  <c r="V4823" i="6" s="1"/>
  <c r="U4822" i="6"/>
  <c r="AA4822" i="6" s="1"/>
  <c r="T4822" i="6"/>
  <c r="S4822" i="6"/>
  <c r="R4822" i="6"/>
  <c r="Q4822" i="6"/>
  <c r="V4822" i="6" s="1"/>
  <c r="U4821" i="6"/>
  <c r="AA4821" i="6" s="1"/>
  <c r="T4821" i="6"/>
  <c r="S4821" i="6"/>
  <c r="R4821" i="6"/>
  <c r="Q4821" i="6"/>
  <c r="V4821" i="6" s="1"/>
  <c r="U4820" i="6"/>
  <c r="AA4820" i="6" s="1"/>
  <c r="T4820" i="6"/>
  <c r="S4820" i="6"/>
  <c r="R4820" i="6"/>
  <c r="Q4820" i="6"/>
  <c r="V4820" i="6" s="1"/>
  <c r="U4819" i="6"/>
  <c r="AA4819" i="6" s="1"/>
  <c r="T4819" i="6"/>
  <c r="S4819" i="6"/>
  <c r="R4819" i="6"/>
  <c r="Q4819" i="6"/>
  <c r="V4819" i="6" s="1"/>
  <c r="U4818" i="6"/>
  <c r="AA4818" i="6" s="1"/>
  <c r="T4818" i="6"/>
  <c r="S4818" i="6"/>
  <c r="R4818" i="6"/>
  <c r="Q4818" i="6"/>
  <c r="V4818" i="6" s="1"/>
  <c r="U4817" i="6"/>
  <c r="AA4817" i="6" s="1"/>
  <c r="T4817" i="6"/>
  <c r="S4817" i="6"/>
  <c r="R4817" i="6"/>
  <c r="Q4817" i="6"/>
  <c r="V4817" i="6" s="1"/>
  <c r="U4816" i="6"/>
  <c r="AA4816" i="6" s="1"/>
  <c r="T4816" i="6"/>
  <c r="S4816" i="6"/>
  <c r="R4816" i="6"/>
  <c r="Q4816" i="6"/>
  <c r="V4816" i="6" s="1"/>
  <c r="U4815" i="6"/>
  <c r="AA4815" i="6" s="1"/>
  <c r="T4815" i="6"/>
  <c r="S4815" i="6"/>
  <c r="R4815" i="6"/>
  <c r="Q4815" i="6"/>
  <c r="V4815" i="6" s="1"/>
  <c r="U4814" i="6"/>
  <c r="AA4814" i="6" s="1"/>
  <c r="T4814" i="6"/>
  <c r="S4814" i="6"/>
  <c r="R4814" i="6"/>
  <c r="Q4814" i="6"/>
  <c r="V4814" i="6" s="1"/>
  <c r="U4813" i="6"/>
  <c r="AA4813" i="6" s="1"/>
  <c r="T4813" i="6"/>
  <c r="S4813" i="6"/>
  <c r="R4813" i="6"/>
  <c r="Q4813" i="6"/>
  <c r="V4813" i="6" s="1"/>
  <c r="U4812" i="6"/>
  <c r="AA4812" i="6" s="1"/>
  <c r="T4812" i="6"/>
  <c r="S4812" i="6"/>
  <c r="R4812" i="6"/>
  <c r="Q4812" i="6"/>
  <c r="V4812" i="6" s="1"/>
  <c r="U4811" i="6"/>
  <c r="AA4811" i="6" s="1"/>
  <c r="T4811" i="6"/>
  <c r="S4811" i="6"/>
  <c r="R4811" i="6"/>
  <c r="Q4811" i="6"/>
  <c r="V4811" i="6" s="1"/>
  <c r="U4810" i="6"/>
  <c r="AA4810" i="6" s="1"/>
  <c r="T4810" i="6"/>
  <c r="S4810" i="6"/>
  <c r="R4810" i="6"/>
  <c r="Q4810" i="6"/>
  <c r="V4810" i="6" s="1"/>
  <c r="U4809" i="6"/>
  <c r="AA4809" i="6" s="1"/>
  <c r="T4809" i="6"/>
  <c r="S4809" i="6"/>
  <c r="R4809" i="6"/>
  <c r="Q4809" i="6"/>
  <c r="V4809" i="6" s="1"/>
  <c r="U4808" i="6"/>
  <c r="AA4808" i="6" s="1"/>
  <c r="T4808" i="6"/>
  <c r="S4808" i="6"/>
  <c r="R4808" i="6"/>
  <c r="Q4808" i="6"/>
  <c r="V4808" i="6" s="1"/>
  <c r="U4807" i="6"/>
  <c r="AA4807" i="6" s="1"/>
  <c r="T4807" i="6"/>
  <c r="S4807" i="6"/>
  <c r="R4807" i="6"/>
  <c r="Q4807" i="6"/>
  <c r="V4807" i="6" s="1"/>
  <c r="U4806" i="6"/>
  <c r="AA4806" i="6" s="1"/>
  <c r="T4806" i="6"/>
  <c r="S4806" i="6"/>
  <c r="R4806" i="6"/>
  <c r="Q4806" i="6"/>
  <c r="V4806" i="6" s="1"/>
  <c r="U4805" i="6"/>
  <c r="AA4805" i="6" s="1"/>
  <c r="T4805" i="6"/>
  <c r="S4805" i="6"/>
  <c r="R4805" i="6"/>
  <c r="Q4805" i="6"/>
  <c r="V4805" i="6" s="1"/>
  <c r="U4804" i="6"/>
  <c r="AA4804" i="6" s="1"/>
  <c r="T4804" i="6"/>
  <c r="S4804" i="6"/>
  <c r="R4804" i="6"/>
  <c r="Q4804" i="6"/>
  <c r="V4804" i="6" s="1"/>
  <c r="U4803" i="6"/>
  <c r="AA4803" i="6" s="1"/>
  <c r="T4803" i="6"/>
  <c r="S4803" i="6"/>
  <c r="R4803" i="6"/>
  <c r="Q4803" i="6"/>
  <c r="V4803" i="6" s="1"/>
  <c r="U4802" i="6"/>
  <c r="AA4802" i="6" s="1"/>
  <c r="T4802" i="6"/>
  <c r="S4802" i="6"/>
  <c r="R4802" i="6"/>
  <c r="Q4802" i="6"/>
  <c r="V4802" i="6" s="1"/>
  <c r="U4801" i="6"/>
  <c r="AA4801" i="6" s="1"/>
  <c r="T4801" i="6"/>
  <c r="S4801" i="6"/>
  <c r="R4801" i="6"/>
  <c r="Q4801" i="6"/>
  <c r="V4801" i="6" s="1"/>
  <c r="U4800" i="6"/>
  <c r="AA4800" i="6" s="1"/>
  <c r="T4800" i="6"/>
  <c r="S4800" i="6"/>
  <c r="R4800" i="6"/>
  <c r="Q4800" i="6"/>
  <c r="V4800" i="6" s="1"/>
  <c r="U4799" i="6"/>
  <c r="AA4799" i="6" s="1"/>
  <c r="T4799" i="6"/>
  <c r="S4799" i="6"/>
  <c r="R4799" i="6"/>
  <c r="Q4799" i="6"/>
  <c r="V4799" i="6" s="1"/>
  <c r="U4798" i="6"/>
  <c r="AA4798" i="6" s="1"/>
  <c r="T4798" i="6"/>
  <c r="S4798" i="6"/>
  <c r="R4798" i="6"/>
  <c r="Q4798" i="6"/>
  <c r="V4798" i="6" s="1"/>
  <c r="U4797" i="6"/>
  <c r="AA4797" i="6" s="1"/>
  <c r="T4797" i="6"/>
  <c r="S4797" i="6"/>
  <c r="R4797" i="6"/>
  <c r="Q4797" i="6"/>
  <c r="V4797" i="6" s="1"/>
  <c r="U4796" i="6"/>
  <c r="AA4796" i="6" s="1"/>
  <c r="T4796" i="6"/>
  <c r="S4796" i="6"/>
  <c r="R4796" i="6"/>
  <c r="Q4796" i="6"/>
  <c r="V4796" i="6" s="1"/>
  <c r="U4795" i="6"/>
  <c r="AA4795" i="6" s="1"/>
  <c r="T4795" i="6"/>
  <c r="S4795" i="6"/>
  <c r="R4795" i="6"/>
  <c r="Q4795" i="6"/>
  <c r="V4795" i="6" s="1"/>
  <c r="U4794" i="6"/>
  <c r="AA4794" i="6" s="1"/>
  <c r="T4794" i="6"/>
  <c r="S4794" i="6"/>
  <c r="R4794" i="6"/>
  <c r="Q4794" i="6"/>
  <c r="V4794" i="6" s="1"/>
  <c r="U4793" i="6"/>
  <c r="AA4793" i="6" s="1"/>
  <c r="T4793" i="6"/>
  <c r="S4793" i="6"/>
  <c r="R4793" i="6"/>
  <c r="Q4793" i="6"/>
  <c r="V4793" i="6" s="1"/>
  <c r="U4792" i="6"/>
  <c r="AA4792" i="6" s="1"/>
  <c r="T4792" i="6"/>
  <c r="S4792" i="6"/>
  <c r="R4792" i="6"/>
  <c r="Q4792" i="6"/>
  <c r="V4792" i="6" s="1"/>
  <c r="U4791" i="6"/>
  <c r="AA4791" i="6" s="1"/>
  <c r="T4791" i="6"/>
  <c r="S4791" i="6"/>
  <c r="R4791" i="6"/>
  <c r="Q4791" i="6"/>
  <c r="V4791" i="6" s="1"/>
  <c r="U4790" i="6"/>
  <c r="AA4790" i="6" s="1"/>
  <c r="T4790" i="6"/>
  <c r="S4790" i="6"/>
  <c r="R4790" i="6"/>
  <c r="Q4790" i="6"/>
  <c r="V4790" i="6" s="1"/>
  <c r="U4789" i="6"/>
  <c r="AA4789" i="6" s="1"/>
  <c r="T4789" i="6"/>
  <c r="S4789" i="6"/>
  <c r="R4789" i="6"/>
  <c r="Q4789" i="6"/>
  <c r="V4789" i="6" s="1"/>
  <c r="U4788" i="6"/>
  <c r="AA4788" i="6" s="1"/>
  <c r="T4788" i="6"/>
  <c r="S4788" i="6"/>
  <c r="R4788" i="6"/>
  <c r="Q4788" i="6"/>
  <c r="V4788" i="6" s="1"/>
  <c r="U4787" i="6"/>
  <c r="AA4787" i="6" s="1"/>
  <c r="T4787" i="6"/>
  <c r="S4787" i="6"/>
  <c r="R4787" i="6"/>
  <c r="Q4787" i="6"/>
  <c r="V4787" i="6" s="1"/>
  <c r="U4786" i="6"/>
  <c r="AA4786" i="6" s="1"/>
  <c r="T4786" i="6"/>
  <c r="S4786" i="6"/>
  <c r="R4786" i="6"/>
  <c r="Q4786" i="6"/>
  <c r="V4786" i="6" s="1"/>
  <c r="U4785" i="6"/>
  <c r="AA4785" i="6" s="1"/>
  <c r="T4785" i="6"/>
  <c r="S4785" i="6"/>
  <c r="R4785" i="6"/>
  <c r="Q4785" i="6"/>
  <c r="V4785" i="6" s="1"/>
  <c r="U4784" i="6"/>
  <c r="AA4784" i="6" s="1"/>
  <c r="T4784" i="6"/>
  <c r="S4784" i="6"/>
  <c r="R4784" i="6"/>
  <c r="Q4784" i="6"/>
  <c r="V4784" i="6" s="1"/>
  <c r="U4783" i="6"/>
  <c r="AA4783" i="6" s="1"/>
  <c r="T4783" i="6"/>
  <c r="S4783" i="6"/>
  <c r="R4783" i="6"/>
  <c r="Q4783" i="6"/>
  <c r="V4783" i="6" s="1"/>
  <c r="U4782" i="6"/>
  <c r="AA4782" i="6" s="1"/>
  <c r="T4782" i="6"/>
  <c r="S4782" i="6"/>
  <c r="R4782" i="6"/>
  <c r="Q4782" i="6"/>
  <c r="V4782" i="6" s="1"/>
  <c r="U4781" i="6"/>
  <c r="AA4781" i="6" s="1"/>
  <c r="T4781" i="6"/>
  <c r="S4781" i="6"/>
  <c r="R4781" i="6"/>
  <c r="Q4781" i="6"/>
  <c r="V4781" i="6" s="1"/>
  <c r="U4780" i="6"/>
  <c r="AA4780" i="6" s="1"/>
  <c r="T4780" i="6"/>
  <c r="S4780" i="6"/>
  <c r="R4780" i="6"/>
  <c r="Q4780" i="6"/>
  <c r="V4780" i="6" s="1"/>
  <c r="U4779" i="6"/>
  <c r="AA4779" i="6" s="1"/>
  <c r="T4779" i="6"/>
  <c r="S4779" i="6"/>
  <c r="R4779" i="6"/>
  <c r="Q4779" i="6"/>
  <c r="V4779" i="6" s="1"/>
  <c r="U4778" i="6"/>
  <c r="AA4778" i="6" s="1"/>
  <c r="T4778" i="6"/>
  <c r="S4778" i="6"/>
  <c r="R4778" i="6"/>
  <c r="Q4778" i="6"/>
  <c r="V4778" i="6" s="1"/>
  <c r="U4777" i="6"/>
  <c r="AA4777" i="6" s="1"/>
  <c r="T4777" i="6"/>
  <c r="S4777" i="6"/>
  <c r="R4777" i="6"/>
  <c r="Q4777" i="6"/>
  <c r="V4777" i="6" s="1"/>
  <c r="U4776" i="6"/>
  <c r="AA4776" i="6" s="1"/>
  <c r="T4776" i="6"/>
  <c r="S4776" i="6"/>
  <c r="R4776" i="6"/>
  <c r="Q4776" i="6"/>
  <c r="V4776" i="6" s="1"/>
  <c r="U4775" i="6"/>
  <c r="AA4775" i="6" s="1"/>
  <c r="T4775" i="6"/>
  <c r="S4775" i="6"/>
  <c r="R4775" i="6"/>
  <c r="Q4775" i="6"/>
  <c r="V4775" i="6" s="1"/>
  <c r="U4774" i="6"/>
  <c r="AA4774" i="6" s="1"/>
  <c r="T4774" i="6"/>
  <c r="S4774" i="6"/>
  <c r="R4774" i="6"/>
  <c r="Q4774" i="6"/>
  <c r="V4774" i="6" s="1"/>
  <c r="U4773" i="6"/>
  <c r="AA4773" i="6" s="1"/>
  <c r="T4773" i="6"/>
  <c r="S4773" i="6"/>
  <c r="R4773" i="6"/>
  <c r="Q4773" i="6"/>
  <c r="V4773" i="6" s="1"/>
  <c r="U4772" i="6"/>
  <c r="AA4772" i="6" s="1"/>
  <c r="T4772" i="6"/>
  <c r="S4772" i="6"/>
  <c r="R4772" i="6"/>
  <c r="Q4772" i="6"/>
  <c r="V4772" i="6" s="1"/>
  <c r="U4771" i="6"/>
  <c r="AA4771" i="6" s="1"/>
  <c r="T4771" i="6"/>
  <c r="S4771" i="6"/>
  <c r="R4771" i="6"/>
  <c r="Q4771" i="6"/>
  <c r="V4771" i="6" s="1"/>
  <c r="U4770" i="6"/>
  <c r="AA4770" i="6" s="1"/>
  <c r="T4770" i="6"/>
  <c r="S4770" i="6"/>
  <c r="R4770" i="6"/>
  <c r="Q4770" i="6"/>
  <c r="V4770" i="6" s="1"/>
  <c r="U4769" i="6"/>
  <c r="AA4769" i="6" s="1"/>
  <c r="T4769" i="6"/>
  <c r="S4769" i="6"/>
  <c r="R4769" i="6"/>
  <c r="Q4769" i="6"/>
  <c r="V4769" i="6" s="1"/>
  <c r="U4768" i="6"/>
  <c r="AA4768" i="6" s="1"/>
  <c r="T4768" i="6"/>
  <c r="S4768" i="6"/>
  <c r="R4768" i="6"/>
  <c r="Q4768" i="6"/>
  <c r="V4768" i="6" s="1"/>
  <c r="U4767" i="6"/>
  <c r="AA4767" i="6" s="1"/>
  <c r="T4767" i="6"/>
  <c r="S4767" i="6"/>
  <c r="R4767" i="6"/>
  <c r="Q4767" i="6"/>
  <c r="V4767" i="6" s="1"/>
  <c r="U4766" i="6"/>
  <c r="AA4766" i="6" s="1"/>
  <c r="T4766" i="6"/>
  <c r="S4766" i="6"/>
  <c r="R4766" i="6"/>
  <c r="Q4766" i="6"/>
  <c r="V4766" i="6" s="1"/>
  <c r="U4765" i="6"/>
  <c r="AA4765" i="6" s="1"/>
  <c r="T4765" i="6"/>
  <c r="S4765" i="6"/>
  <c r="R4765" i="6"/>
  <c r="Q4765" i="6"/>
  <c r="V4765" i="6" s="1"/>
  <c r="U4764" i="6"/>
  <c r="AA4764" i="6" s="1"/>
  <c r="T4764" i="6"/>
  <c r="S4764" i="6"/>
  <c r="R4764" i="6"/>
  <c r="Q4764" i="6"/>
  <c r="V4764" i="6" s="1"/>
  <c r="U4763" i="6"/>
  <c r="AA4763" i="6" s="1"/>
  <c r="T4763" i="6"/>
  <c r="S4763" i="6"/>
  <c r="R4763" i="6"/>
  <c r="Q4763" i="6"/>
  <c r="V4763" i="6" s="1"/>
  <c r="U4762" i="6"/>
  <c r="AA4762" i="6" s="1"/>
  <c r="T4762" i="6"/>
  <c r="S4762" i="6"/>
  <c r="R4762" i="6"/>
  <c r="Q4762" i="6"/>
  <c r="V4762" i="6" s="1"/>
  <c r="U4761" i="6"/>
  <c r="AA4761" i="6" s="1"/>
  <c r="T4761" i="6"/>
  <c r="S4761" i="6"/>
  <c r="R4761" i="6"/>
  <c r="Q4761" i="6"/>
  <c r="V4761" i="6" s="1"/>
  <c r="U4760" i="6"/>
  <c r="AA4760" i="6" s="1"/>
  <c r="T4760" i="6"/>
  <c r="S4760" i="6"/>
  <c r="R4760" i="6"/>
  <c r="Q4760" i="6"/>
  <c r="V4760" i="6" s="1"/>
  <c r="U4759" i="6"/>
  <c r="AA4759" i="6" s="1"/>
  <c r="T4759" i="6"/>
  <c r="S4759" i="6"/>
  <c r="R4759" i="6"/>
  <c r="Q4759" i="6"/>
  <c r="V4759" i="6" s="1"/>
  <c r="U4758" i="6"/>
  <c r="AA4758" i="6" s="1"/>
  <c r="T4758" i="6"/>
  <c r="S4758" i="6"/>
  <c r="R4758" i="6"/>
  <c r="Q4758" i="6"/>
  <c r="V4758" i="6" s="1"/>
  <c r="U4757" i="6"/>
  <c r="AA4757" i="6" s="1"/>
  <c r="T4757" i="6"/>
  <c r="S4757" i="6"/>
  <c r="R4757" i="6"/>
  <c r="Q4757" i="6"/>
  <c r="V4757" i="6" s="1"/>
  <c r="U4756" i="6"/>
  <c r="AA4756" i="6" s="1"/>
  <c r="T4756" i="6"/>
  <c r="S4756" i="6"/>
  <c r="R4756" i="6"/>
  <c r="Q4756" i="6"/>
  <c r="V4756" i="6" s="1"/>
  <c r="U4755" i="6"/>
  <c r="AA4755" i="6" s="1"/>
  <c r="T4755" i="6"/>
  <c r="S4755" i="6"/>
  <c r="R4755" i="6"/>
  <c r="Q4755" i="6"/>
  <c r="V4755" i="6" s="1"/>
  <c r="U4754" i="6"/>
  <c r="AA4754" i="6" s="1"/>
  <c r="T4754" i="6"/>
  <c r="S4754" i="6"/>
  <c r="R4754" i="6"/>
  <c r="Q4754" i="6"/>
  <c r="V4754" i="6" s="1"/>
  <c r="U4753" i="6"/>
  <c r="AA4753" i="6" s="1"/>
  <c r="T4753" i="6"/>
  <c r="S4753" i="6"/>
  <c r="R4753" i="6"/>
  <c r="Q4753" i="6"/>
  <c r="V4753" i="6" s="1"/>
  <c r="U4752" i="6"/>
  <c r="AA4752" i="6" s="1"/>
  <c r="T4752" i="6"/>
  <c r="S4752" i="6"/>
  <c r="R4752" i="6"/>
  <c r="Q4752" i="6"/>
  <c r="V4752" i="6" s="1"/>
  <c r="U4751" i="6"/>
  <c r="AA4751" i="6" s="1"/>
  <c r="T4751" i="6"/>
  <c r="S4751" i="6"/>
  <c r="R4751" i="6"/>
  <c r="Q4751" i="6"/>
  <c r="V4751" i="6" s="1"/>
  <c r="U4750" i="6"/>
  <c r="AA4750" i="6" s="1"/>
  <c r="T4750" i="6"/>
  <c r="S4750" i="6"/>
  <c r="R4750" i="6"/>
  <c r="Q4750" i="6"/>
  <c r="V4750" i="6" s="1"/>
  <c r="U4749" i="6"/>
  <c r="AA4749" i="6" s="1"/>
  <c r="T4749" i="6"/>
  <c r="S4749" i="6"/>
  <c r="R4749" i="6"/>
  <c r="Q4749" i="6"/>
  <c r="V4749" i="6" s="1"/>
  <c r="U4748" i="6"/>
  <c r="AA4748" i="6" s="1"/>
  <c r="T4748" i="6"/>
  <c r="S4748" i="6"/>
  <c r="R4748" i="6"/>
  <c r="Q4748" i="6"/>
  <c r="V4748" i="6" s="1"/>
  <c r="U4747" i="6"/>
  <c r="AA4747" i="6" s="1"/>
  <c r="T4747" i="6"/>
  <c r="S4747" i="6"/>
  <c r="R4747" i="6"/>
  <c r="Q4747" i="6"/>
  <c r="V4747" i="6" s="1"/>
  <c r="U4746" i="6"/>
  <c r="AA4746" i="6" s="1"/>
  <c r="T4746" i="6"/>
  <c r="S4746" i="6"/>
  <c r="R4746" i="6"/>
  <c r="Q4746" i="6"/>
  <c r="V4746" i="6" s="1"/>
  <c r="U4745" i="6"/>
  <c r="AA4745" i="6" s="1"/>
  <c r="T4745" i="6"/>
  <c r="S4745" i="6"/>
  <c r="R4745" i="6"/>
  <c r="Q4745" i="6"/>
  <c r="V4745" i="6" s="1"/>
  <c r="U4744" i="6"/>
  <c r="AA4744" i="6" s="1"/>
  <c r="T4744" i="6"/>
  <c r="S4744" i="6"/>
  <c r="R4744" i="6"/>
  <c r="Q4744" i="6"/>
  <c r="V4744" i="6" s="1"/>
  <c r="U4743" i="6"/>
  <c r="AA4743" i="6" s="1"/>
  <c r="T4743" i="6"/>
  <c r="S4743" i="6"/>
  <c r="R4743" i="6"/>
  <c r="Q4743" i="6"/>
  <c r="V4743" i="6" s="1"/>
  <c r="U4742" i="6"/>
  <c r="AA4742" i="6" s="1"/>
  <c r="T4742" i="6"/>
  <c r="S4742" i="6"/>
  <c r="R4742" i="6"/>
  <c r="Q4742" i="6"/>
  <c r="V4742" i="6" s="1"/>
  <c r="U4741" i="6"/>
  <c r="AA4741" i="6" s="1"/>
  <c r="T4741" i="6"/>
  <c r="S4741" i="6"/>
  <c r="R4741" i="6"/>
  <c r="Q4741" i="6"/>
  <c r="V4741" i="6" s="1"/>
  <c r="U4740" i="6"/>
  <c r="AA4740" i="6" s="1"/>
  <c r="T4740" i="6"/>
  <c r="S4740" i="6"/>
  <c r="R4740" i="6"/>
  <c r="Q4740" i="6"/>
  <c r="V4740" i="6" s="1"/>
  <c r="U4739" i="6"/>
  <c r="AA4739" i="6" s="1"/>
  <c r="T4739" i="6"/>
  <c r="S4739" i="6"/>
  <c r="R4739" i="6"/>
  <c r="Q4739" i="6"/>
  <c r="V4739" i="6" s="1"/>
  <c r="U4738" i="6"/>
  <c r="AA4738" i="6" s="1"/>
  <c r="T4738" i="6"/>
  <c r="S4738" i="6"/>
  <c r="R4738" i="6"/>
  <c r="Q4738" i="6"/>
  <c r="V4738" i="6" s="1"/>
  <c r="U4737" i="6"/>
  <c r="AA4737" i="6" s="1"/>
  <c r="T4737" i="6"/>
  <c r="S4737" i="6"/>
  <c r="R4737" i="6"/>
  <c r="Q4737" i="6"/>
  <c r="V4737" i="6" s="1"/>
  <c r="U4736" i="6"/>
  <c r="AA4736" i="6" s="1"/>
  <c r="T4736" i="6"/>
  <c r="S4736" i="6"/>
  <c r="R4736" i="6"/>
  <c r="Q4736" i="6"/>
  <c r="V4736" i="6" s="1"/>
  <c r="U4735" i="6"/>
  <c r="AA4735" i="6" s="1"/>
  <c r="T4735" i="6"/>
  <c r="S4735" i="6"/>
  <c r="R4735" i="6"/>
  <c r="Q4735" i="6"/>
  <c r="V4735" i="6" s="1"/>
  <c r="U4734" i="6"/>
  <c r="AA4734" i="6" s="1"/>
  <c r="T4734" i="6"/>
  <c r="S4734" i="6"/>
  <c r="R4734" i="6"/>
  <c r="Q4734" i="6"/>
  <c r="V4734" i="6" s="1"/>
  <c r="U4733" i="6"/>
  <c r="AA4733" i="6" s="1"/>
  <c r="T4733" i="6"/>
  <c r="S4733" i="6"/>
  <c r="R4733" i="6"/>
  <c r="Q4733" i="6"/>
  <c r="V4733" i="6" s="1"/>
  <c r="U4732" i="6"/>
  <c r="AA4732" i="6" s="1"/>
  <c r="T4732" i="6"/>
  <c r="S4732" i="6"/>
  <c r="R4732" i="6"/>
  <c r="Q4732" i="6"/>
  <c r="V4732" i="6" s="1"/>
  <c r="U4731" i="6"/>
  <c r="AA4731" i="6" s="1"/>
  <c r="T4731" i="6"/>
  <c r="S4731" i="6"/>
  <c r="R4731" i="6"/>
  <c r="Q4731" i="6"/>
  <c r="V4731" i="6" s="1"/>
  <c r="U4730" i="6"/>
  <c r="AA4730" i="6" s="1"/>
  <c r="T4730" i="6"/>
  <c r="S4730" i="6"/>
  <c r="R4730" i="6"/>
  <c r="Q4730" i="6"/>
  <c r="V4730" i="6" s="1"/>
  <c r="U4729" i="6"/>
  <c r="AA4729" i="6" s="1"/>
  <c r="T4729" i="6"/>
  <c r="S4729" i="6"/>
  <c r="R4729" i="6"/>
  <c r="Q4729" i="6"/>
  <c r="V4729" i="6" s="1"/>
  <c r="U4728" i="6"/>
  <c r="AA4728" i="6" s="1"/>
  <c r="T4728" i="6"/>
  <c r="S4728" i="6"/>
  <c r="R4728" i="6"/>
  <c r="Q4728" i="6"/>
  <c r="V4728" i="6" s="1"/>
  <c r="U4727" i="6"/>
  <c r="AA4727" i="6" s="1"/>
  <c r="T4727" i="6"/>
  <c r="S4727" i="6"/>
  <c r="R4727" i="6"/>
  <c r="Q4727" i="6"/>
  <c r="V4727" i="6" s="1"/>
  <c r="U4726" i="6"/>
  <c r="AA4726" i="6" s="1"/>
  <c r="T4726" i="6"/>
  <c r="S4726" i="6"/>
  <c r="R4726" i="6"/>
  <c r="Q4726" i="6"/>
  <c r="V4726" i="6" s="1"/>
  <c r="U4725" i="6"/>
  <c r="AA4725" i="6" s="1"/>
  <c r="T4725" i="6"/>
  <c r="S4725" i="6"/>
  <c r="R4725" i="6"/>
  <c r="Q4725" i="6"/>
  <c r="V4725" i="6" s="1"/>
  <c r="U4724" i="6"/>
  <c r="AA4724" i="6" s="1"/>
  <c r="T4724" i="6"/>
  <c r="S4724" i="6"/>
  <c r="R4724" i="6"/>
  <c r="Q4724" i="6"/>
  <c r="V4724" i="6" s="1"/>
  <c r="U4723" i="6"/>
  <c r="AA4723" i="6" s="1"/>
  <c r="T4723" i="6"/>
  <c r="S4723" i="6"/>
  <c r="R4723" i="6"/>
  <c r="Q4723" i="6"/>
  <c r="V4723" i="6" s="1"/>
  <c r="U4722" i="6"/>
  <c r="AA4722" i="6" s="1"/>
  <c r="T4722" i="6"/>
  <c r="S4722" i="6"/>
  <c r="R4722" i="6"/>
  <c r="Q4722" i="6"/>
  <c r="V4722" i="6" s="1"/>
  <c r="U4721" i="6"/>
  <c r="AA4721" i="6" s="1"/>
  <c r="T4721" i="6"/>
  <c r="S4721" i="6"/>
  <c r="R4721" i="6"/>
  <c r="Q4721" i="6"/>
  <c r="V4721" i="6" s="1"/>
  <c r="U4720" i="6"/>
  <c r="AA4720" i="6" s="1"/>
  <c r="T4720" i="6"/>
  <c r="S4720" i="6"/>
  <c r="R4720" i="6"/>
  <c r="Q4720" i="6"/>
  <c r="V4720" i="6" s="1"/>
  <c r="U4719" i="6"/>
  <c r="AA4719" i="6" s="1"/>
  <c r="T4719" i="6"/>
  <c r="S4719" i="6"/>
  <c r="R4719" i="6"/>
  <c r="Q4719" i="6"/>
  <c r="V4719" i="6" s="1"/>
  <c r="U4718" i="6"/>
  <c r="AA4718" i="6" s="1"/>
  <c r="T4718" i="6"/>
  <c r="S4718" i="6"/>
  <c r="R4718" i="6"/>
  <c r="Q4718" i="6"/>
  <c r="V4718" i="6" s="1"/>
  <c r="U4717" i="6"/>
  <c r="AA4717" i="6" s="1"/>
  <c r="T4717" i="6"/>
  <c r="S4717" i="6"/>
  <c r="R4717" i="6"/>
  <c r="Q4717" i="6"/>
  <c r="V4717" i="6" s="1"/>
  <c r="U4716" i="6"/>
  <c r="AA4716" i="6" s="1"/>
  <c r="T4716" i="6"/>
  <c r="S4716" i="6"/>
  <c r="R4716" i="6"/>
  <c r="Q4716" i="6"/>
  <c r="V4716" i="6" s="1"/>
  <c r="U4715" i="6"/>
  <c r="AA4715" i="6" s="1"/>
  <c r="T4715" i="6"/>
  <c r="S4715" i="6"/>
  <c r="R4715" i="6"/>
  <c r="Q4715" i="6"/>
  <c r="V4715" i="6" s="1"/>
  <c r="U4714" i="6"/>
  <c r="AA4714" i="6" s="1"/>
  <c r="T4714" i="6"/>
  <c r="S4714" i="6"/>
  <c r="R4714" i="6"/>
  <c r="Q4714" i="6"/>
  <c r="V4714" i="6" s="1"/>
  <c r="U4713" i="6"/>
  <c r="AA4713" i="6" s="1"/>
  <c r="T4713" i="6"/>
  <c r="S4713" i="6"/>
  <c r="R4713" i="6"/>
  <c r="Q4713" i="6"/>
  <c r="V4713" i="6" s="1"/>
  <c r="U4712" i="6"/>
  <c r="AA4712" i="6" s="1"/>
  <c r="T4712" i="6"/>
  <c r="S4712" i="6"/>
  <c r="R4712" i="6"/>
  <c r="Q4712" i="6"/>
  <c r="V4712" i="6" s="1"/>
  <c r="U4711" i="6"/>
  <c r="AA4711" i="6" s="1"/>
  <c r="T4711" i="6"/>
  <c r="S4711" i="6"/>
  <c r="R4711" i="6"/>
  <c r="Q4711" i="6"/>
  <c r="V4711" i="6" s="1"/>
  <c r="U4710" i="6"/>
  <c r="AA4710" i="6" s="1"/>
  <c r="T4710" i="6"/>
  <c r="S4710" i="6"/>
  <c r="R4710" i="6"/>
  <c r="Q4710" i="6"/>
  <c r="V4710" i="6" s="1"/>
  <c r="U4709" i="6"/>
  <c r="AA4709" i="6" s="1"/>
  <c r="T4709" i="6"/>
  <c r="S4709" i="6"/>
  <c r="R4709" i="6"/>
  <c r="Q4709" i="6"/>
  <c r="V4709" i="6" s="1"/>
  <c r="U4708" i="6"/>
  <c r="AA4708" i="6" s="1"/>
  <c r="T4708" i="6"/>
  <c r="S4708" i="6"/>
  <c r="R4708" i="6"/>
  <c r="Q4708" i="6"/>
  <c r="V4708" i="6" s="1"/>
  <c r="U4707" i="6"/>
  <c r="AA4707" i="6" s="1"/>
  <c r="T4707" i="6"/>
  <c r="S4707" i="6"/>
  <c r="R4707" i="6"/>
  <c r="Q4707" i="6"/>
  <c r="V4707" i="6" s="1"/>
  <c r="U4706" i="6"/>
  <c r="AA4706" i="6" s="1"/>
  <c r="T4706" i="6"/>
  <c r="S4706" i="6"/>
  <c r="R4706" i="6"/>
  <c r="Q4706" i="6"/>
  <c r="V4706" i="6" s="1"/>
  <c r="U4705" i="6"/>
  <c r="AA4705" i="6" s="1"/>
  <c r="T4705" i="6"/>
  <c r="S4705" i="6"/>
  <c r="R4705" i="6"/>
  <c r="Q4705" i="6"/>
  <c r="V4705" i="6" s="1"/>
  <c r="U4704" i="6"/>
  <c r="AA4704" i="6" s="1"/>
  <c r="T4704" i="6"/>
  <c r="S4704" i="6"/>
  <c r="R4704" i="6"/>
  <c r="Q4704" i="6"/>
  <c r="V4704" i="6" s="1"/>
  <c r="U4703" i="6"/>
  <c r="AA4703" i="6" s="1"/>
  <c r="T4703" i="6"/>
  <c r="S4703" i="6"/>
  <c r="R4703" i="6"/>
  <c r="Q4703" i="6"/>
  <c r="V4703" i="6" s="1"/>
  <c r="U4702" i="6"/>
  <c r="AA4702" i="6" s="1"/>
  <c r="T4702" i="6"/>
  <c r="S4702" i="6"/>
  <c r="R4702" i="6"/>
  <c r="Q4702" i="6"/>
  <c r="V4702" i="6" s="1"/>
  <c r="U4701" i="6"/>
  <c r="AA4701" i="6" s="1"/>
  <c r="T4701" i="6"/>
  <c r="S4701" i="6"/>
  <c r="R4701" i="6"/>
  <c r="Q4701" i="6"/>
  <c r="V4701" i="6" s="1"/>
  <c r="U4700" i="6"/>
  <c r="AA4700" i="6" s="1"/>
  <c r="T4700" i="6"/>
  <c r="S4700" i="6"/>
  <c r="R4700" i="6"/>
  <c r="Q4700" i="6"/>
  <c r="V4700" i="6" s="1"/>
  <c r="U4699" i="6"/>
  <c r="AA4699" i="6" s="1"/>
  <c r="T4699" i="6"/>
  <c r="S4699" i="6"/>
  <c r="R4699" i="6"/>
  <c r="Q4699" i="6"/>
  <c r="V4699" i="6" s="1"/>
  <c r="U4698" i="6"/>
  <c r="AA4698" i="6" s="1"/>
  <c r="T4698" i="6"/>
  <c r="S4698" i="6"/>
  <c r="R4698" i="6"/>
  <c r="Q4698" i="6"/>
  <c r="V4698" i="6" s="1"/>
  <c r="U4697" i="6"/>
  <c r="AA4697" i="6" s="1"/>
  <c r="T4697" i="6"/>
  <c r="S4697" i="6"/>
  <c r="R4697" i="6"/>
  <c r="Q4697" i="6"/>
  <c r="V4697" i="6" s="1"/>
  <c r="U4696" i="6"/>
  <c r="AA4696" i="6" s="1"/>
  <c r="T4696" i="6"/>
  <c r="S4696" i="6"/>
  <c r="R4696" i="6"/>
  <c r="Q4696" i="6"/>
  <c r="V4696" i="6" s="1"/>
  <c r="U4695" i="6"/>
  <c r="AA4695" i="6" s="1"/>
  <c r="T4695" i="6"/>
  <c r="S4695" i="6"/>
  <c r="R4695" i="6"/>
  <c r="Q4695" i="6"/>
  <c r="V4695" i="6" s="1"/>
  <c r="U4694" i="6"/>
  <c r="AA4694" i="6" s="1"/>
  <c r="T4694" i="6"/>
  <c r="S4694" i="6"/>
  <c r="R4694" i="6"/>
  <c r="Q4694" i="6"/>
  <c r="V4694" i="6" s="1"/>
  <c r="U4693" i="6"/>
  <c r="AA4693" i="6" s="1"/>
  <c r="T4693" i="6"/>
  <c r="S4693" i="6"/>
  <c r="R4693" i="6"/>
  <c r="Q4693" i="6"/>
  <c r="V4693" i="6" s="1"/>
  <c r="U4692" i="6"/>
  <c r="AA4692" i="6" s="1"/>
  <c r="T4692" i="6"/>
  <c r="S4692" i="6"/>
  <c r="R4692" i="6"/>
  <c r="Q4692" i="6"/>
  <c r="V4692" i="6" s="1"/>
  <c r="U4691" i="6"/>
  <c r="AA4691" i="6" s="1"/>
  <c r="T4691" i="6"/>
  <c r="S4691" i="6"/>
  <c r="R4691" i="6"/>
  <c r="Q4691" i="6"/>
  <c r="V4691" i="6" s="1"/>
  <c r="U4690" i="6"/>
  <c r="AA4690" i="6" s="1"/>
  <c r="T4690" i="6"/>
  <c r="S4690" i="6"/>
  <c r="R4690" i="6"/>
  <c r="Q4690" i="6"/>
  <c r="V4690" i="6" s="1"/>
  <c r="U4689" i="6"/>
  <c r="AA4689" i="6" s="1"/>
  <c r="T4689" i="6"/>
  <c r="S4689" i="6"/>
  <c r="R4689" i="6"/>
  <c r="Q4689" i="6"/>
  <c r="V4689" i="6" s="1"/>
  <c r="U4688" i="6"/>
  <c r="AA4688" i="6" s="1"/>
  <c r="T4688" i="6"/>
  <c r="S4688" i="6"/>
  <c r="R4688" i="6"/>
  <c r="Q4688" i="6"/>
  <c r="V4688" i="6" s="1"/>
  <c r="U4687" i="6"/>
  <c r="AA4687" i="6" s="1"/>
  <c r="T4687" i="6"/>
  <c r="S4687" i="6"/>
  <c r="R4687" i="6"/>
  <c r="Q4687" i="6"/>
  <c r="V4687" i="6" s="1"/>
  <c r="U4686" i="6"/>
  <c r="AA4686" i="6" s="1"/>
  <c r="T4686" i="6"/>
  <c r="S4686" i="6"/>
  <c r="R4686" i="6"/>
  <c r="Q4686" i="6"/>
  <c r="V4686" i="6" s="1"/>
  <c r="U4685" i="6"/>
  <c r="AA4685" i="6" s="1"/>
  <c r="T4685" i="6"/>
  <c r="S4685" i="6"/>
  <c r="R4685" i="6"/>
  <c r="Q4685" i="6"/>
  <c r="V4685" i="6" s="1"/>
  <c r="U4684" i="6"/>
  <c r="AA4684" i="6" s="1"/>
  <c r="T4684" i="6"/>
  <c r="S4684" i="6"/>
  <c r="R4684" i="6"/>
  <c r="Q4684" i="6"/>
  <c r="V4684" i="6" s="1"/>
  <c r="U4683" i="6"/>
  <c r="AA4683" i="6" s="1"/>
  <c r="T4683" i="6"/>
  <c r="S4683" i="6"/>
  <c r="R4683" i="6"/>
  <c r="Q4683" i="6"/>
  <c r="V4683" i="6" s="1"/>
  <c r="U4682" i="6"/>
  <c r="AA4682" i="6" s="1"/>
  <c r="T4682" i="6"/>
  <c r="S4682" i="6"/>
  <c r="R4682" i="6"/>
  <c r="Q4682" i="6"/>
  <c r="V4682" i="6" s="1"/>
  <c r="U4681" i="6"/>
  <c r="AA4681" i="6" s="1"/>
  <c r="T4681" i="6"/>
  <c r="S4681" i="6"/>
  <c r="R4681" i="6"/>
  <c r="Q4681" i="6"/>
  <c r="V4681" i="6" s="1"/>
  <c r="U4680" i="6"/>
  <c r="AA4680" i="6" s="1"/>
  <c r="T4680" i="6"/>
  <c r="S4680" i="6"/>
  <c r="R4680" i="6"/>
  <c r="Q4680" i="6"/>
  <c r="V4680" i="6" s="1"/>
  <c r="U4679" i="6"/>
  <c r="AA4679" i="6" s="1"/>
  <c r="T4679" i="6"/>
  <c r="S4679" i="6"/>
  <c r="R4679" i="6"/>
  <c r="Q4679" i="6"/>
  <c r="V4679" i="6" s="1"/>
  <c r="U4678" i="6"/>
  <c r="AA4678" i="6" s="1"/>
  <c r="T4678" i="6"/>
  <c r="S4678" i="6"/>
  <c r="R4678" i="6"/>
  <c r="Q4678" i="6"/>
  <c r="V4678" i="6" s="1"/>
  <c r="U4677" i="6"/>
  <c r="AA4677" i="6" s="1"/>
  <c r="T4677" i="6"/>
  <c r="S4677" i="6"/>
  <c r="R4677" i="6"/>
  <c r="Q4677" i="6"/>
  <c r="V4677" i="6" s="1"/>
  <c r="U4676" i="6"/>
  <c r="AA4676" i="6" s="1"/>
  <c r="T4676" i="6"/>
  <c r="S4676" i="6"/>
  <c r="R4676" i="6"/>
  <c r="Q4676" i="6"/>
  <c r="V4676" i="6" s="1"/>
  <c r="U4675" i="6"/>
  <c r="AA4675" i="6" s="1"/>
  <c r="T4675" i="6"/>
  <c r="S4675" i="6"/>
  <c r="R4675" i="6"/>
  <c r="Q4675" i="6"/>
  <c r="V4675" i="6" s="1"/>
  <c r="U4674" i="6"/>
  <c r="AA4674" i="6" s="1"/>
  <c r="T4674" i="6"/>
  <c r="S4674" i="6"/>
  <c r="R4674" i="6"/>
  <c r="Q4674" i="6"/>
  <c r="V4674" i="6" s="1"/>
  <c r="U4673" i="6"/>
  <c r="AA4673" i="6" s="1"/>
  <c r="T4673" i="6"/>
  <c r="S4673" i="6"/>
  <c r="R4673" i="6"/>
  <c r="Q4673" i="6"/>
  <c r="V4673" i="6" s="1"/>
  <c r="U4672" i="6"/>
  <c r="AA4672" i="6" s="1"/>
  <c r="T4672" i="6"/>
  <c r="S4672" i="6"/>
  <c r="R4672" i="6"/>
  <c r="Q4672" i="6"/>
  <c r="V4672" i="6" s="1"/>
  <c r="U4671" i="6"/>
  <c r="AA4671" i="6" s="1"/>
  <c r="T4671" i="6"/>
  <c r="S4671" i="6"/>
  <c r="R4671" i="6"/>
  <c r="Q4671" i="6"/>
  <c r="V4671" i="6" s="1"/>
  <c r="U4670" i="6"/>
  <c r="AA4670" i="6" s="1"/>
  <c r="T4670" i="6"/>
  <c r="S4670" i="6"/>
  <c r="R4670" i="6"/>
  <c r="Q4670" i="6"/>
  <c r="V4670" i="6" s="1"/>
  <c r="U4669" i="6"/>
  <c r="AA4669" i="6" s="1"/>
  <c r="T4669" i="6"/>
  <c r="S4669" i="6"/>
  <c r="R4669" i="6"/>
  <c r="Q4669" i="6"/>
  <c r="V4669" i="6" s="1"/>
  <c r="U4668" i="6"/>
  <c r="AA4668" i="6" s="1"/>
  <c r="T4668" i="6"/>
  <c r="S4668" i="6"/>
  <c r="R4668" i="6"/>
  <c r="Q4668" i="6"/>
  <c r="V4668" i="6" s="1"/>
  <c r="U4667" i="6"/>
  <c r="AA4667" i="6" s="1"/>
  <c r="T4667" i="6"/>
  <c r="S4667" i="6"/>
  <c r="R4667" i="6"/>
  <c r="Q4667" i="6"/>
  <c r="V4667" i="6" s="1"/>
  <c r="U4666" i="6"/>
  <c r="AA4666" i="6" s="1"/>
  <c r="T4666" i="6"/>
  <c r="S4666" i="6"/>
  <c r="R4666" i="6"/>
  <c r="Q4666" i="6"/>
  <c r="V4666" i="6" s="1"/>
  <c r="U4665" i="6"/>
  <c r="AA4665" i="6" s="1"/>
  <c r="T4665" i="6"/>
  <c r="S4665" i="6"/>
  <c r="R4665" i="6"/>
  <c r="Q4665" i="6"/>
  <c r="V4665" i="6" s="1"/>
  <c r="U4664" i="6"/>
  <c r="AA4664" i="6" s="1"/>
  <c r="T4664" i="6"/>
  <c r="S4664" i="6"/>
  <c r="R4664" i="6"/>
  <c r="Q4664" i="6"/>
  <c r="V4664" i="6" s="1"/>
  <c r="U4663" i="6"/>
  <c r="AA4663" i="6" s="1"/>
  <c r="T4663" i="6"/>
  <c r="S4663" i="6"/>
  <c r="R4663" i="6"/>
  <c r="Q4663" i="6"/>
  <c r="V4663" i="6" s="1"/>
  <c r="U4662" i="6"/>
  <c r="AA4662" i="6" s="1"/>
  <c r="T4662" i="6"/>
  <c r="S4662" i="6"/>
  <c r="R4662" i="6"/>
  <c r="Q4662" i="6"/>
  <c r="V4662" i="6" s="1"/>
  <c r="U4661" i="6"/>
  <c r="AA4661" i="6" s="1"/>
  <c r="T4661" i="6"/>
  <c r="S4661" i="6"/>
  <c r="R4661" i="6"/>
  <c r="Q4661" i="6"/>
  <c r="V4661" i="6" s="1"/>
  <c r="U4660" i="6"/>
  <c r="AA4660" i="6" s="1"/>
  <c r="T4660" i="6"/>
  <c r="S4660" i="6"/>
  <c r="R4660" i="6"/>
  <c r="Q4660" i="6"/>
  <c r="V4660" i="6" s="1"/>
  <c r="U4659" i="6"/>
  <c r="AA4659" i="6" s="1"/>
  <c r="T4659" i="6"/>
  <c r="S4659" i="6"/>
  <c r="R4659" i="6"/>
  <c r="Q4659" i="6"/>
  <c r="V4659" i="6" s="1"/>
  <c r="U4658" i="6"/>
  <c r="AA4658" i="6" s="1"/>
  <c r="T4658" i="6"/>
  <c r="S4658" i="6"/>
  <c r="R4658" i="6"/>
  <c r="Q4658" i="6"/>
  <c r="V4658" i="6" s="1"/>
  <c r="U4657" i="6"/>
  <c r="AA4657" i="6" s="1"/>
  <c r="T4657" i="6"/>
  <c r="S4657" i="6"/>
  <c r="R4657" i="6"/>
  <c r="Q4657" i="6"/>
  <c r="V4657" i="6" s="1"/>
  <c r="U4656" i="6"/>
  <c r="AA4656" i="6" s="1"/>
  <c r="T4656" i="6"/>
  <c r="S4656" i="6"/>
  <c r="R4656" i="6"/>
  <c r="Q4656" i="6"/>
  <c r="V4656" i="6" s="1"/>
  <c r="U4655" i="6"/>
  <c r="AA4655" i="6" s="1"/>
  <c r="T4655" i="6"/>
  <c r="S4655" i="6"/>
  <c r="R4655" i="6"/>
  <c r="Q4655" i="6"/>
  <c r="V4655" i="6" s="1"/>
  <c r="U4654" i="6"/>
  <c r="AA4654" i="6" s="1"/>
  <c r="T4654" i="6"/>
  <c r="S4654" i="6"/>
  <c r="R4654" i="6"/>
  <c r="Q4654" i="6"/>
  <c r="V4654" i="6" s="1"/>
  <c r="U4653" i="6"/>
  <c r="AA4653" i="6" s="1"/>
  <c r="T4653" i="6"/>
  <c r="S4653" i="6"/>
  <c r="R4653" i="6"/>
  <c r="Q4653" i="6"/>
  <c r="V4653" i="6" s="1"/>
  <c r="U4652" i="6"/>
  <c r="AA4652" i="6" s="1"/>
  <c r="T4652" i="6"/>
  <c r="S4652" i="6"/>
  <c r="R4652" i="6"/>
  <c r="Q4652" i="6"/>
  <c r="V4652" i="6" s="1"/>
  <c r="U4651" i="6"/>
  <c r="AA4651" i="6" s="1"/>
  <c r="T4651" i="6"/>
  <c r="S4651" i="6"/>
  <c r="R4651" i="6"/>
  <c r="Q4651" i="6"/>
  <c r="V4651" i="6" s="1"/>
  <c r="U4650" i="6"/>
  <c r="AA4650" i="6" s="1"/>
  <c r="T4650" i="6"/>
  <c r="S4650" i="6"/>
  <c r="R4650" i="6"/>
  <c r="Q4650" i="6"/>
  <c r="V4650" i="6" s="1"/>
  <c r="U4649" i="6"/>
  <c r="AA4649" i="6" s="1"/>
  <c r="T4649" i="6"/>
  <c r="S4649" i="6"/>
  <c r="R4649" i="6"/>
  <c r="Q4649" i="6"/>
  <c r="V4649" i="6" s="1"/>
  <c r="U4648" i="6"/>
  <c r="AA4648" i="6" s="1"/>
  <c r="T4648" i="6"/>
  <c r="S4648" i="6"/>
  <c r="R4648" i="6"/>
  <c r="Q4648" i="6"/>
  <c r="V4648" i="6" s="1"/>
  <c r="U4647" i="6"/>
  <c r="AA4647" i="6" s="1"/>
  <c r="T4647" i="6"/>
  <c r="S4647" i="6"/>
  <c r="R4647" i="6"/>
  <c r="Q4647" i="6"/>
  <c r="V4647" i="6" s="1"/>
  <c r="U4646" i="6"/>
  <c r="AA4646" i="6" s="1"/>
  <c r="T4646" i="6"/>
  <c r="S4646" i="6"/>
  <c r="R4646" i="6"/>
  <c r="Q4646" i="6"/>
  <c r="V4646" i="6" s="1"/>
  <c r="U4645" i="6"/>
  <c r="AA4645" i="6" s="1"/>
  <c r="T4645" i="6"/>
  <c r="S4645" i="6"/>
  <c r="R4645" i="6"/>
  <c r="Q4645" i="6"/>
  <c r="V4645" i="6" s="1"/>
  <c r="U4644" i="6"/>
  <c r="AA4644" i="6" s="1"/>
  <c r="T4644" i="6"/>
  <c r="S4644" i="6"/>
  <c r="R4644" i="6"/>
  <c r="Q4644" i="6"/>
  <c r="V4644" i="6" s="1"/>
  <c r="U4643" i="6"/>
  <c r="AA4643" i="6" s="1"/>
  <c r="T4643" i="6"/>
  <c r="S4643" i="6"/>
  <c r="R4643" i="6"/>
  <c r="Q4643" i="6"/>
  <c r="V4643" i="6" s="1"/>
  <c r="U4642" i="6"/>
  <c r="AA4642" i="6" s="1"/>
  <c r="T4642" i="6"/>
  <c r="S4642" i="6"/>
  <c r="R4642" i="6"/>
  <c r="Q4642" i="6"/>
  <c r="V4642" i="6" s="1"/>
  <c r="U4641" i="6"/>
  <c r="AA4641" i="6" s="1"/>
  <c r="T4641" i="6"/>
  <c r="S4641" i="6"/>
  <c r="R4641" i="6"/>
  <c r="Q4641" i="6"/>
  <c r="V4641" i="6" s="1"/>
  <c r="U4640" i="6"/>
  <c r="AA4640" i="6" s="1"/>
  <c r="T4640" i="6"/>
  <c r="S4640" i="6"/>
  <c r="R4640" i="6"/>
  <c r="Q4640" i="6"/>
  <c r="V4640" i="6" s="1"/>
  <c r="U4639" i="6"/>
  <c r="AA4639" i="6" s="1"/>
  <c r="T4639" i="6"/>
  <c r="S4639" i="6"/>
  <c r="R4639" i="6"/>
  <c r="Q4639" i="6"/>
  <c r="V4639" i="6" s="1"/>
  <c r="U4638" i="6"/>
  <c r="AA4638" i="6" s="1"/>
  <c r="T4638" i="6"/>
  <c r="S4638" i="6"/>
  <c r="R4638" i="6"/>
  <c r="Q4638" i="6"/>
  <c r="V4638" i="6" s="1"/>
  <c r="U4637" i="6"/>
  <c r="AA4637" i="6" s="1"/>
  <c r="T4637" i="6"/>
  <c r="S4637" i="6"/>
  <c r="R4637" i="6"/>
  <c r="Q4637" i="6"/>
  <c r="V4637" i="6" s="1"/>
  <c r="U4636" i="6"/>
  <c r="AA4636" i="6" s="1"/>
  <c r="T4636" i="6"/>
  <c r="S4636" i="6"/>
  <c r="R4636" i="6"/>
  <c r="Q4636" i="6"/>
  <c r="V4636" i="6" s="1"/>
  <c r="U4635" i="6"/>
  <c r="AA4635" i="6" s="1"/>
  <c r="T4635" i="6"/>
  <c r="S4635" i="6"/>
  <c r="R4635" i="6"/>
  <c r="Q4635" i="6"/>
  <c r="V4635" i="6" s="1"/>
  <c r="AA4634" i="6"/>
  <c r="V4634" i="6"/>
  <c r="AA4633" i="6"/>
  <c r="V4633" i="6"/>
  <c r="AA4632" i="6"/>
  <c r="V4632" i="6"/>
  <c r="AA4631" i="6"/>
  <c r="V4631" i="6"/>
  <c r="AA4630" i="6"/>
  <c r="V4630" i="6"/>
  <c r="AA4629" i="6"/>
  <c r="V4629" i="6"/>
  <c r="AA4628" i="6"/>
  <c r="V4628" i="6"/>
  <c r="AA4627" i="6"/>
  <c r="V4627" i="6"/>
  <c r="AA4626" i="6"/>
  <c r="V4626" i="6"/>
  <c r="AA4625" i="6"/>
  <c r="V4625" i="6"/>
  <c r="AA4624" i="6"/>
  <c r="V4624" i="6"/>
  <c r="V4623" i="6"/>
  <c r="V4622" i="6"/>
  <c r="AA4621" i="6"/>
  <c r="AA4620" i="6"/>
  <c r="V4620" i="6"/>
  <c r="V4619" i="6"/>
  <c r="AA4618" i="6"/>
  <c r="V4618" i="6"/>
  <c r="Z4617" i="6"/>
  <c r="AA4616" i="6"/>
  <c r="V4614" i="6"/>
  <c r="V4613" i="6"/>
  <c r="AA4612" i="6"/>
  <c r="V4612" i="6"/>
  <c r="AA4610" i="6"/>
  <c r="V4610" i="6"/>
  <c r="V4607" i="6"/>
  <c r="AA4605" i="6"/>
  <c r="X4605" i="6"/>
  <c r="AA4604" i="6"/>
  <c r="V4604" i="6"/>
  <c r="V4603" i="6"/>
  <c r="V4602" i="6"/>
  <c r="AA4601" i="6"/>
  <c r="V872" i="6"/>
  <c r="Y871" i="6"/>
  <c r="V865" i="6"/>
  <c r="V863" i="6"/>
  <c r="AA860" i="6"/>
  <c r="X860" i="6"/>
  <c r="X859" i="6"/>
  <c r="Y854" i="6"/>
  <c r="V850" i="6"/>
  <c r="Z848" i="6"/>
  <c r="Z847" i="6"/>
  <c r="AA843" i="6"/>
  <c r="Z842" i="6"/>
  <c r="Y840" i="6"/>
  <c r="U4598" i="6"/>
  <c r="AA4598" i="6" s="1"/>
  <c r="T4598" i="6"/>
  <c r="S4598" i="6"/>
  <c r="R4598" i="6"/>
  <c r="Q4598" i="6"/>
  <c r="V4598" i="6" s="1"/>
  <c r="U4597" i="6"/>
  <c r="AA4597" i="6" s="1"/>
  <c r="T4597" i="6"/>
  <c r="S4597" i="6"/>
  <c r="R4597" i="6"/>
  <c r="Q4597" i="6"/>
  <c r="V4597" i="6" s="1"/>
  <c r="U4596" i="6"/>
  <c r="AA4596" i="6" s="1"/>
  <c r="T4596" i="6"/>
  <c r="S4596" i="6"/>
  <c r="R4596" i="6"/>
  <c r="Q4596" i="6"/>
  <c r="V4596" i="6" s="1"/>
  <c r="U4595" i="6"/>
  <c r="AA4595" i="6" s="1"/>
  <c r="T4595" i="6"/>
  <c r="S4595" i="6"/>
  <c r="R4595" i="6"/>
  <c r="Q4595" i="6"/>
  <c r="V4595" i="6" s="1"/>
  <c r="U4594" i="6"/>
  <c r="AA4594" i="6" s="1"/>
  <c r="T4594" i="6"/>
  <c r="S4594" i="6"/>
  <c r="R4594" i="6"/>
  <c r="Q4594" i="6"/>
  <c r="V4594" i="6" s="1"/>
  <c r="U4593" i="6"/>
  <c r="AA4593" i="6" s="1"/>
  <c r="T4593" i="6"/>
  <c r="S4593" i="6"/>
  <c r="R4593" i="6"/>
  <c r="Q4593" i="6"/>
  <c r="V4593" i="6" s="1"/>
  <c r="U4592" i="6"/>
  <c r="AA4592" i="6" s="1"/>
  <c r="T4592" i="6"/>
  <c r="S4592" i="6"/>
  <c r="R4592" i="6"/>
  <c r="Q4592" i="6"/>
  <c r="V4592" i="6" s="1"/>
  <c r="U4591" i="6"/>
  <c r="AA4591" i="6" s="1"/>
  <c r="T4591" i="6"/>
  <c r="S4591" i="6"/>
  <c r="R4591" i="6"/>
  <c r="Q4591" i="6"/>
  <c r="V4591" i="6" s="1"/>
  <c r="U4590" i="6"/>
  <c r="AA4590" i="6" s="1"/>
  <c r="T4590" i="6"/>
  <c r="S4590" i="6"/>
  <c r="R4590" i="6"/>
  <c r="Q4590" i="6"/>
  <c r="V4590" i="6" s="1"/>
  <c r="U4589" i="6"/>
  <c r="AA4589" i="6" s="1"/>
  <c r="T4589" i="6"/>
  <c r="S4589" i="6"/>
  <c r="R4589" i="6"/>
  <c r="Q4589" i="6"/>
  <c r="V4589" i="6" s="1"/>
  <c r="U4588" i="6"/>
  <c r="AA4588" i="6" s="1"/>
  <c r="T4588" i="6"/>
  <c r="S4588" i="6"/>
  <c r="R4588" i="6"/>
  <c r="Q4588" i="6"/>
  <c r="V4588" i="6" s="1"/>
  <c r="U4587" i="6"/>
  <c r="AA4587" i="6" s="1"/>
  <c r="T4587" i="6"/>
  <c r="S4587" i="6"/>
  <c r="R4587" i="6"/>
  <c r="Q4587" i="6"/>
  <c r="V4587" i="6" s="1"/>
  <c r="U4586" i="6"/>
  <c r="AA4586" i="6" s="1"/>
  <c r="T4586" i="6"/>
  <c r="S4586" i="6"/>
  <c r="R4586" i="6"/>
  <c r="Q4586" i="6"/>
  <c r="V4586" i="6" s="1"/>
  <c r="U4585" i="6"/>
  <c r="AA4585" i="6" s="1"/>
  <c r="T4585" i="6"/>
  <c r="S4585" i="6"/>
  <c r="R4585" i="6"/>
  <c r="Q4585" i="6"/>
  <c r="V4585" i="6" s="1"/>
  <c r="U4584" i="6"/>
  <c r="AA4584" i="6" s="1"/>
  <c r="T4584" i="6"/>
  <c r="S4584" i="6"/>
  <c r="R4584" i="6"/>
  <c r="Q4584" i="6"/>
  <c r="V4584" i="6" s="1"/>
  <c r="U4583" i="6"/>
  <c r="AA4583" i="6" s="1"/>
  <c r="T4583" i="6"/>
  <c r="S4583" i="6"/>
  <c r="R4583" i="6"/>
  <c r="Q4583" i="6"/>
  <c r="V4583" i="6" s="1"/>
  <c r="U4582" i="6"/>
  <c r="AA4582" i="6" s="1"/>
  <c r="T4582" i="6"/>
  <c r="S4582" i="6"/>
  <c r="R4582" i="6"/>
  <c r="Q4582" i="6"/>
  <c r="V4582" i="6" s="1"/>
  <c r="U4581" i="6"/>
  <c r="AA4581" i="6" s="1"/>
  <c r="T4581" i="6"/>
  <c r="S4581" i="6"/>
  <c r="R4581" i="6"/>
  <c r="Q4581" i="6"/>
  <c r="V4581" i="6" s="1"/>
  <c r="U4580" i="6"/>
  <c r="AA4580" i="6" s="1"/>
  <c r="T4580" i="6"/>
  <c r="S4580" i="6"/>
  <c r="R4580" i="6"/>
  <c r="Q4580" i="6"/>
  <c r="V4580" i="6" s="1"/>
  <c r="U4579" i="6"/>
  <c r="AA4579" i="6" s="1"/>
  <c r="T4579" i="6"/>
  <c r="S4579" i="6"/>
  <c r="R4579" i="6"/>
  <c r="Q4579" i="6"/>
  <c r="V4579" i="6" s="1"/>
  <c r="U4578" i="6"/>
  <c r="AA4578" i="6" s="1"/>
  <c r="T4578" i="6"/>
  <c r="S4578" i="6"/>
  <c r="R4578" i="6"/>
  <c r="Q4578" i="6"/>
  <c r="V4578" i="6" s="1"/>
  <c r="U4577" i="6"/>
  <c r="AA4577" i="6" s="1"/>
  <c r="T4577" i="6"/>
  <c r="S4577" i="6"/>
  <c r="R4577" i="6"/>
  <c r="Q4577" i="6"/>
  <c r="V4577" i="6" s="1"/>
  <c r="U4576" i="6"/>
  <c r="AA4576" i="6" s="1"/>
  <c r="T4576" i="6"/>
  <c r="S4576" i="6"/>
  <c r="R4576" i="6"/>
  <c r="Q4576" i="6"/>
  <c r="V4576" i="6" s="1"/>
  <c r="U4575" i="6"/>
  <c r="AA4575" i="6" s="1"/>
  <c r="T4575" i="6"/>
  <c r="S4575" i="6"/>
  <c r="R4575" i="6"/>
  <c r="Q4575" i="6"/>
  <c r="V4575" i="6" s="1"/>
  <c r="U4574" i="6"/>
  <c r="AA4574" i="6" s="1"/>
  <c r="T4574" i="6"/>
  <c r="S4574" i="6"/>
  <c r="R4574" i="6"/>
  <c r="Q4574" i="6"/>
  <c r="V4574" i="6" s="1"/>
  <c r="U4573" i="6"/>
  <c r="AA4573" i="6" s="1"/>
  <c r="T4573" i="6"/>
  <c r="S4573" i="6"/>
  <c r="R4573" i="6"/>
  <c r="Q4573" i="6"/>
  <c r="V4573" i="6" s="1"/>
  <c r="U4572" i="6"/>
  <c r="AA4572" i="6" s="1"/>
  <c r="T4572" i="6"/>
  <c r="S4572" i="6"/>
  <c r="R4572" i="6"/>
  <c r="Q4572" i="6"/>
  <c r="V4572" i="6" s="1"/>
  <c r="U4571" i="6"/>
  <c r="AA4571" i="6" s="1"/>
  <c r="T4571" i="6"/>
  <c r="S4571" i="6"/>
  <c r="R4571" i="6"/>
  <c r="Q4571" i="6"/>
  <c r="V4571" i="6" s="1"/>
  <c r="U4570" i="6"/>
  <c r="AA4570" i="6" s="1"/>
  <c r="T4570" i="6"/>
  <c r="S4570" i="6"/>
  <c r="R4570" i="6"/>
  <c r="Q4570" i="6"/>
  <c r="V4570" i="6" s="1"/>
  <c r="U4569" i="6"/>
  <c r="AA4569" i="6" s="1"/>
  <c r="T4569" i="6"/>
  <c r="S4569" i="6"/>
  <c r="R4569" i="6"/>
  <c r="Q4569" i="6"/>
  <c r="V4569" i="6" s="1"/>
  <c r="U4568" i="6"/>
  <c r="AA4568" i="6" s="1"/>
  <c r="T4568" i="6"/>
  <c r="S4568" i="6"/>
  <c r="R4568" i="6"/>
  <c r="Q4568" i="6"/>
  <c r="V4568" i="6" s="1"/>
  <c r="U4567" i="6"/>
  <c r="AA4567" i="6" s="1"/>
  <c r="T4567" i="6"/>
  <c r="S4567" i="6"/>
  <c r="R4567" i="6"/>
  <c r="Q4567" i="6"/>
  <c r="V4567" i="6" s="1"/>
  <c r="U4566" i="6"/>
  <c r="AA4566" i="6" s="1"/>
  <c r="T4566" i="6"/>
  <c r="S4566" i="6"/>
  <c r="R4566" i="6"/>
  <c r="Q4566" i="6"/>
  <c r="V4566" i="6" s="1"/>
  <c r="U4565" i="6"/>
  <c r="AA4565" i="6" s="1"/>
  <c r="T4565" i="6"/>
  <c r="S4565" i="6"/>
  <c r="R4565" i="6"/>
  <c r="Q4565" i="6"/>
  <c r="V4565" i="6" s="1"/>
  <c r="U4564" i="6"/>
  <c r="AA4564" i="6" s="1"/>
  <c r="T4564" i="6"/>
  <c r="S4564" i="6"/>
  <c r="R4564" i="6"/>
  <c r="Q4564" i="6"/>
  <c r="V4564" i="6" s="1"/>
  <c r="U4563" i="6"/>
  <c r="AA4563" i="6" s="1"/>
  <c r="T4563" i="6"/>
  <c r="S4563" i="6"/>
  <c r="R4563" i="6"/>
  <c r="Q4563" i="6"/>
  <c r="V4563" i="6" s="1"/>
  <c r="U4562" i="6"/>
  <c r="AA4562" i="6" s="1"/>
  <c r="T4562" i="6"/>
  <c r="S4562" i="6"/>
  <c r="R4562" i="6"/>
  <c r="Q4562" i="6"/>
  <c r="V4562" i="6" s="1"/>
  <c r="U4561" i="6"/>
  <c r="AA4561" i="6" s="1"/>
  <c r="T4561" i="6"/>
  <c r="S4561" i="6"/>
  <c r="R4561" i="6"/>
  <c r="Q4561" i="6"/>
  <c r="V4561" i="6" s="1"/>
  <c r="U4560" i="6"/>
  <c r="AA4560" i="6" s="1"/>
  <c r="T4560" i="6"/>
  <c r="S4560" i="6"/>
  <c r="R4560" i="6"/>
  <c r="Q4560" i="6"/>
  <c r="V4560" i="6" s="1"/>
  <c r="U4559" i="6"/>
  <c r="AA4559" i="6" s="1"/>
  <c r="T4559" i="6"/>
  <c r="S4559" i="6"/>
  <c r="R4559" i="6"/>
  <c r="Q4559" i="6"/>
  <c r="V4559" i="6" s="1"/>
  <c r="U4558" i="6"/>
  <c r="AA4558" i="6" s="1"/>
  <c r="T4558" i="6"/>
  <c r="S4558" i="6"/>
  <c r="R4558" i="6"/>
  <c r="Q4558" i="6"/>
  <c r="V4558" i="6" s="1"/>
  <c r="U4557" i="6"/>
  <c r="AA4557" i="6" s="1"/>
  <c r="T4557" i="6"/>
  <c r="S4557" i="6"/>
  <c r="R4557" i="6"/>
  <c r="Q4557" i="6"/>
  <c r="V4557" i="6" s="1"/>
  <c r="U4556" i="6"/>
  <c r="AA4556" i="6" s="1"/>
  <c r="T4556" i="6"/>
  <c r="S4556" i="6"/>
  <c r="R4556" i="6"/>
  <c r="Q4556" i="6"/>
  <c r="V4556" i="6" s="1"/>
  <c r="U4555" i="6"/>
  <c r="AA4555" i="6" s="1"/>
  <c r="T4555" i="6"/>
  <c r="S4555" i="6"/>
  <c r="R4555" i="6"/>
  <c r="Q4555" i="6"/>
  <c r="V4555" i="6" s="1"/>
  <c r="U4554" i="6"/>
  <c r="AA4554" i="6" s="1"/>
  <c r="T4554" i="6"/>
  <c r="S4554" i="6"/>
  <c r="R4554" i="6"/>
  <c r="Q4554" i="6"/>
  <c r="V4554" i="6" s="1"/>
  <c r="U4553" i="6"/>
  <c r="AA4553" i="6" s="1"/>
  <c r="T4553" i="6"/>
  <c r="S4553" i="6"/>
  <c r="R4553" i="6"/>
  <c r="Q4553" i="6"/>
  <c r="V4553" i="6" s="1"/>
  <c r="U4552" i="6"/>
  <c r="AA4552" i="6" s="1"/>
  <c r="T4552" i="6"/>
  <c r="S4552" i="6"/>
  <c r="R4552" i="6"/>
  <c r="Q4552" i="6"/>
  <c r="V4552" i="6" s="1"/>
  <c r="U4551" i="6"/>
  <c r="AA4551" i="6" s="1"/>
  <c r="T4551" i="6"/>
  <c r="S4551" i="6"/>
  <c r="R4551" i="6"/>
  <c r="Q4551" i="6"/>
  <c r="V4551" i="6" s="1"/>
  <c r="U4550" i="6"/>
  <c r="AA4550" i="6" s="1"/>
  <c r="T4550" i="6"/>
  <c r="S4550" i="6"/>
  <c r="R4550" i="6"/>
  <c r="Q4550" i="6"/>
  <c r="V4550" i="6" s="1"/>
  <c r="U4549" i="6"/>
  <c r="AA4549" i="6" s="1"/>
  <c r="T4549" i="6"/>
  <c r="S4549" i="6"/>
  <c r="R4549" i="6"/>
  <c r="Q4549" i="6"/>
  <c r="V4549" i="6" s="1"/>
  <c r="U4548" i="6"/>
  <c r="AA4548" i="6" s="1"/>
  <c r="T4548" i="6"/>
  <c r="S4548" i="6"/>
  <c r="R4548" i="6"/>
  <c r="Q4548" i="6"/>
  <c r="V4548" i="6" s="1"/>
  <c r="U4547" i="6"/>
  <c r="AA4547" i="6" s="1"/>
  <c r="T4547" i="6"/>
  <c r="S4547" i="6"/>
  <c r="R4547" i="6"/>
  <c r="Q4547" i="6"/>
  <c r="V4547" i="6" s="1"/>
  <c r="U4546" i="6"/>
  <c r="AA4546" i="6" s="1"/>
  <c r="T4546" i="6"/>
  <c r="S4546" i="6"/>
  <c r="R4546" i="6"/>
  <c r="Q4546" i="6"/>
  <c r="V4546" i="6" s="1"/>
  <c r="U4545" i="6"/>
  <c r="AA4545" i="6" s="1"/>
  <c r="T4545" i="6"/>
  <c r="S4545" i="6"/>
  <c r="R4545" i="6"/>
  <c r="Q4545" i="6"/>
  <c r="V4545" i="6" s="1"/>
  <c r="U4544" i="6"/>
  <c r="AA4544" i="6" s="1"/>
  <c r="T4544" i="6"/>
  <c r="S4544" i="6"/>
  <c r="R4544" i="6"/>
  <c r="Q4544" i="6"/>
  <c r="V4544" i="6" s="1"/>
  <c r="U4543" i="6"/>
  <c r="AA4543" i="6" s="1"/>
  <c r="T4543" i="6"/>
  <c r="S4543" i="6"/>
  <c r="R4543" i="6"/>
  <c r="Q4543" i="6"/>
  <c r="V4543" i="6" s="1"/>
  <c r="U4542" i="6"/>
  <c r="AA4542" i="6" s="1"/>
  <c r="T4542" i="6"/>
  <c r="S4542" i="6"/>
  <c r="R4542" i="6"/>
  <c r="Q4542" i="6"/>
  <c r="V4542" i="6" s="1"/>
  <c r="U4541" i="6"/>
  <c r="AA4541" i="6" s="1"/>
  <c r="T4541" i="6"/>
  <c r="S4541" i="6"/>
  <c r="R4541" i="6"/>
  <c r="Q4541" i="6"/>
  <c r="V4541" i="6" s="1"/>
  <c r="U4540" i="6"/>
  <c r="AA4540" i="6" s="1"/>
  <c r="T4540" i="6"/>
  <c r="S4540" i="6"/>
  <c r="R4540" i="6"/>
  <c r="Q4540" i="6"/>
  <c r="V4540" i="6" s="1"/>
  <c r="U4539" i="6"/>
  <c r="AA4539" i="6" s="1"/>
  <c r="T4539" i="6"/>
  <c r="S4539" i="6"/>
  <c r="R4539" i="6"/>
  <c r="Q4539" i="6"/>
  <c r="V4539" i="6" s="1"/>
  <c r="U4538" i="6"/>
  <c r="AA4538" i="6" s="1"/>
  <c r="T4538" i="6"/>
  <c r="S4538" i="6"/>
  <c r="R4538" i="6"/>
  <c r="Q4538" i="6"/>
  <c r="V4538" i="6" s="1"/>
  <c r="U4537" i="6"/>
  <c r="AA4537" i="6" s="1"/>
  <c r="T4537" i="6"/>
  <c r="S4537" i="6"/>
  <c r="R4537" i="6"/>
  <c r="Q4537" i="6"/>
  <c r="V4537" i="6" s="1"/>
  <c r="U4536" i="6"/>
  <c r="AA4536" i="6" s="1"/>
  <c r="T4536" i="6"/>
  <c r="S4536" i="6"/>
  <c r="R4536" i="6"/>
  <c r="Q4536" i="6"/>
  <c r="V4536" i="6" s="1"/>
  <c r="U4535" i="6"/>
  <c r="AA4535" i="6" s="1"/>
  <c r="T4535" i="6"/>
  <c r="S4535" i="6"/>
  <c r="R4535" i="6"/>
  <c r="Q4535" i="6"/>
  <c r="V4535" i="6" s="1"/>
  <c r="U4534" i="6"/>
  <c r="AA4534" i="6" s="1"/>
  <c r="T4534" i="6"/>
  <c r="S4534" i="6"/>
  <c r="R4534" i="6"/>
  <c r="Q4534" i="6"/>
  <c r="V4534" i="6" s="1"/>
  <c r="U4533" i="6"/>
  <c r="AA4533" i="6" s="1"/>
  <c r="T4533" i="6"/>
  <c r="S4533" i="6"/>
  <c r="R4533" i="6"/>
  <c r="Q4533" i="6"/>
  <c r="V4533" i="6" s="1"/>
  <c r="U4532" i="6"/>
  <c r="AA4532" i="6" s="1"/>
  <c r="T4532" i="6"/>
  <c r="S4532" i="6"/>
  <c r="R4532" i="6"/>
  <c r="Q4532" i="6"/>
  <c r="V4532" i="6" s="1"/>
  <c r="U4531" i="6"/>
  <c r="AA4531" i="6" s="1"/>
  <c r="T4531" i="6"/>
  <c r="S4531" i="6"/>
  <c r="R4531" i="6"/>
  <c r="Q4531" i="6"/>
  <c r="V4531" i="6" s="1"/>
  <c r="U4530" i="6"/>
  <c r="AA4530" i="6" s="1"/>
  <c r="T4530" i="6"/>
  <c r="S4530" i="6"/>
  <c r="R4530" i="6"/>
  <c r="Q4530" i="6"/>
  <c r="V4530" i="6" s="1"/>
  <c r="U4529" i="6"/>
  <c r="AA4529" i="6" s="1"/>
  <c r="T4529" i="6"/>
  <c r="S4529" i="6"/>
  <c r="R4529" i="6"/>
  <c r="Q4529" i="6"/>
  <c r="V4529" i="6" s="1"/>
  <c r="U4528" i="6"/>
  <c r="AA4528" i="6" s="1"/>
  <c r="T4528" i="6"/>
  <c r="S4528" i="6"/>
  <c r="R4528" i="6"/>
  <c r="Q4528" i="6"/>
  <c r="V4528" i="6" s="1"/>
  <c r="U4527" i="6"/>
  <c r="AA4527" i="6" s="1"/>
  <c r="T4527" i="6"/>
  <c r="S4527" i="6"/>
  <c r="R4527" i="6"/>
  <c r="Q4527" i="6"/>
  <c r="V4527" i="6" s="1"/>
  <c r="U4526" i="6"/>
  <c r="AA4526" i="6" s="1"/>
  <c r="T4526" i="6"/>
  <c r="S4526" i="6"/>
  <c r="R4526" i="6"/>
  <c r="Q4526" i="6"/>
  <c r="V4526" i="6" s="1"/>
  <c r="U4525" i="6"/>
  <c r="AA4525" i="6" s="1"/>
  <c r="T4525" i="6"/>
  <c r="S4525" i="6"/>
  <c r="R4525" i="6"/>
  <c r="Q4525" i="6"/>
  <c r="V4525" i="6" s="1"/>
  <c r="U4524" i="6"/>
  <c r="AA4524" i="6" s="1"/>
  <c r="T4524" i="6"/>
  <c r="S4524" i="6"/>
  <c r="R4524" i="6"/>
  <c r="Q4524" i="6"/>
  <c r="V4524" i="6" s="1"/>
  <c r="U4523" i="6"/>
  <c r="AA4523" i="6" s="1"/>
  <c r="T4523" i="6"/>
  <c r="S4523" i="6"/>
  <c r="R4523" i="6"/>
  <c r="Q4523" i="6"/>
  <c r="V4523" i="6" s="1"/>
  <c r="U4522" i="6"/>
  <c r="AA4522" i="6" s="1"/>
  <c r="T4522" i="6"/>
  <c r="S4522" i="6"/>
  <c r="R4522" i="6"/>
  <c r="Q4522" i="6"/>
  <c r="V4522" i="6" s="1"/>
  <c r="U4521" i="6"/>
  <c r="AA4521" i="6" s="1"/>
  <c r="T4521" i="6"/>
  <c r="S4521" i="6"/>
  <c r="R4521" i="6"/>
  <c r="Q4521" i="6"/>
  <c r="V4521" i="6" s="1"/>
  <c r="U4520" i="6"/>
  <c r="AA4520" i="6" s="1"/>
  <c r="T4520" i="6"/>
  <c r="S4520" i="6"/>
  <c r="R4520" i="6"/>
  <c r="Q4520" i="6"/>
  <c r="V4520" i="6" s="1"/>
  <c r="U4519" i="6"/>
  <c r="AA4519" i="6" s="1"/>
  <c r="T4519" i="6"/>
  <c r="S4519" i="6"/>
  <c r="R4519" i="6"/>
  <c r="Q4519" i="6"/>
  <c r="V4519" i="6" s="1"/>
  <c r="U4518" i="6"/>
  <c r="AA4518" i="6" s="1"/>
  <c r="T4518" i="6"/>
  <c r="S4518" i="6"/>
  <c r="R4518" i="6"/>
  <c r="Q4518" i="6"/>
  <c r="V4518" i="6" s="1"/>
  <c r="U4517" i="6"/>
  <c r="AA4517" i="6" s="1"/>
  <c r="T4517" i="6"/>
  <c r="S4517" i="6"/>
  <c r="R4517" i="6"/>
  <c r="Q4517" i="6"/>
  <c r="V4517" i="6" s="1"/>
  <c r="U4516" i="6"/>
  <c r="AA4516" i="6" s="1"/>
  <c r="T4516" i="6"/>
  <c r="S4516" i="6"/>
  <c r="R4516" i="6"/>
  <c r="Q4516" i="6"/>
  <c r="V4516" i="6" s="1"/>
  <c r="U4515" i="6"/>
  <c r="AA4515" i="6" s="1"/>
  <c r="T4515" i="6"/>
  <c r="S4515" i="6"/>
  <c r="R4515" i="6"/>
  <c r="Q4515" i="6"/>
  <c r="V4515" i="6" s="1"/>
  <c r="U4514" i="6"/>
  <c r="AA4514" i="6" s="1"/>
  <c r="T4514" i="6"/>
  <c r="S4514" i="6"/>
  <c r="R4514" i="6"/>
  <c r="Q4514" i="6"/>
  <c r="V4514" i="6" s="1"/>
  <c r="U4513" i="6"/>
  <c r="AA4513" i="6" s="1"/>
  <c r="T4513" i="6"/>
  <c r="S4513" i="6"/>
  <c r="R4513" i="6"/>
  <c r="Q4513" i="6"/>
  <c r="V4513" i="6" s="1"/>
  <c r="U4512" i="6"/>
  <c r="AA4512" i="6" s="1"/>
  <c r="T4512" i="6"/>
  <c r="S4512" i="6"/>
  <c r="R4512" i="6"/>
  <c r="Q4512" i="6"/>
  <c r="V4512" i="6" s="1"/>
  <c r="U4511" i="6"/>
  <c r="AA4511" i="6" s="1"/>
  <c r="T4511" i="6"/>
  <c r="S4511" i="6"/>
  <c r="R4511" i="6"/>
  <c r="Q4511" i="6"/>
  <c r="V4511" i="6" s="1"/>
  <c r="U4510" i="6"/>
  <c r="AA4510" i="6" s="1"/>
  <c r="T4510" i="6"/>
  <c r="S4510" i="6"/>
  <c r="R4510" i="6"/>
  <c r="Q4510" i="6"/>
  <c r="V4510" i="6" s="1"/>
  <c r="U4509" i="6"/>
  <c r="AA4509" i="6" s="1"/>
  <c r="T4509" i="6"/>
  <c r="S4509" i="6"/>
  <c r="R4509" i="6"/>
  <c r="Q4509" i="6"/>
  <c r="V4509" i="6" s="1"/>
  <c r="U4508" i="6"/>
  <c r="AA4508" i="6" s="1"/>
  <c r="T4508" i="6"/>
  <c r="S4508" i="6"/>
  <c r="R4508" i="6"/>
  <c r="Q4508" i="6"/>
  <c r="V4508" i="6" s="1"/>
  <c r="U4507" i="6"/>
  <c r="AA4507" i="6" s="1"/>
  <c r="T4507" i="6"/>
  <c r="S4507" i="6"/>
  <c r="R4507" i="6"/>
  <c r="Q4507" i="6"/>
  <c r="V4507" i="6" s="1"/>
  <c r="U4506" i="6"/>
  <c r="AA4506" i="6" s="1"/>
  <c r="T4506" i="6"/>
  <c r="S4506" i="6"/>
  <c r="R4506" i="6"/>
  <c r="Q4506" i="6"/>
  <c r="V4506" i="6" s="1"/>
  <c r="U4505" i="6"/>
  <c r="AA4505" i="6" s="1"/>
  <c r="T4505" i="6"/>
  <c r="S4505" i="6"/>
  <c r="R4505" i="6"/>
  <c r="Q4505" i="6"/>
  <c r="V4505" i="6" s="1"/>
  <c r="U4504" i="6"/>
  <c r="AA4504" i="6" s="1"/>
  <c r="T4504" i="6"/>
  <c r="S4504" i="6"/>
  <c r="R4504" i="6"/>
  <c r="Q4504" i="6"/>
  <c r="V4504" i="6" s="1"/>
  <c r="U4503" i="6"/>
  <c r="AA4503" i="6" s="1"/>
  <c r="T4503" i="6"/>
  <c r="S4503" i="6"/>
  <c r="R4503" i="6"/>
  <c r="Q4503" i="6"/>
  <c r="V4503" i="6" s="1"/>
  <c r="U4502" i="6"/>
  <c r="AA4502" i="6" s="1"/>
  <c r="T4502" i="6"/>
  <c r="S4502" i="6"/>
  <c r="R4502" i="6"/>
  <c r="Q4502" i="6"/>
  <c r="V4502" i="6" s="1"/>
  <c r="U4501" i="6"/>
  <c r="AA4501" i="6" s="1"/>
  <c r="T4501" i="6"/>
  <c r="S4501" i="6"/>
  <c r="R4501" i="6"/>
  <c r="Q4501" i="6"/>
  <c r="V4501" i="6" s="1"/>
  <c r="U4500" i="6"/>
  <c r="AA4500" i="6" s="1"/>
  <c r="T4500" i="6"/>
  <c r="S4500" i="6"/>
  <c r="R4500" i="6"/>
  <c r="Q4500" i="6"/>
  <c r="V4500" i="6" s="1"/>
  <c r="U4499" i="6"/>
  <c r="AA4499" i="6" s="1"/>
  <c r="T4499" i="6"/>
  <c r="S4499" i="6"/>
  <c r="R4499" i="6"/>
  <c r="Q4499" i="6"/>
  <c r="V4499" i="6" s="1"/>
  <c r="U4498" i="6"/>
  <c r="AA4498" i="6" s="1"/>
  <c r="T4498" i="6"/>
  <c r="S4498" i="6"/>
  <c r="R4498" i="6"/>
  <c r="Q4498" i="6"/>
  <c r="V4498" i="6" s="1"/>
  <c r="U4497" i="6"/>
  <c r="AA4497" i="6" s="1"/>
  <c r="T4497" i="6"/>
  <c r="S4497" i="6"/>
  <c r="R4497" i="6"/>
  <c r="Q4497" i="6"/>
  <c r="V4497" i="6" s="1"/>
  <c r="U4496" i="6"/>
  <c r="AA4496" i="6" s="1"/>
  <c r="T4496" i="6"/>
  <c r="S4496" i="6"/>
  <c r="R4496" i="6"/>
  <c r="Q4496" i="6"/>
  <c r="V4496" i="6" s="1"/>
  <c r="U4495" i="6"/>
  <c r="AA4495" i="6" s="1"/>
  <c r="T4495" i="6"/>
  <c r="S4495" i="6"/>
  <c r="R4495" i="6"/>
  <c r="Q4495" i="6"/>
  <c r="V4495" i="6" s="1"/>
  <c r="U4494" i="6"/>
  <c r="AA4494" i="6" s="1"/>
  <c r="T4494" i="6"/>
  <c r="S4494" i="6"/>
  <c r="R4494" i="6"/>
  <c r="Q4494" i="6"/>
  <c r="V4494" i="6" s="1"/>
  <c r="U4493" i="6"/>
  <c r="AA4493" i="6" s="1"/>
  <c r="T4493" i="6"/>
  <c r="S4493" i="6"/>
  <c r="R4493" i="6"/>
  <c r="Q4493" i="6"/>
  <c r="V4493" i="6" s="1"/>
  <c r="U4492" i="6"/>
  <c r="AA4492" i="6" s="1"/>
  <c r="T4492" i="6"/>
  <c r="S4492" i="6"/>
  <c r="R4492" i="6"/>
  <c r="Q4492" i="6"/>
  <c r="V4492" i="6" s="1"/>
  <c r="U4491" i="6"/>
  <c r="AA4491" i="6" s="1"/>
  <c r="T4491" i="6"/>
  <c r="S4491" i="6"/>
  <c r="R4491" i="6"/>
  <c r="Q4491" i="6"/>
  <c r="V4491" i="6" s="1"/>
  <c r="U4490" i="6"/>
  <c r="AA4490" i="6" s="1"/>
  <c r="T4490" i="6"/>
  <c r="S4490" i="6"/>
  <c r="R4490" i="6"/>
  <c r="Q4490" i="6"/>
  <c r="V4490" i="6" s="1"/>
  <c r="U4489" i="6"/>
  <c r="AA4489" i="6" s="1"/>
  <c r="T4489" i="6"/>
  <c r="S4489" i="6"/>
  <c r="R4489" i="6"/>
  <c r="Q4489" i="6"/>
  <c r="V4489" i="6" s="1"/>
  <c r="U4488" i="6"/>
  <c r="AA4488" i="6" s="1"/>
  <c r="T4488" i="6"/>
  <c r="S4488" i="6"/>
  <c r="R4488" i="6"/>
  <c r="Q4488" i="6"/>
  <c r="V4488" i="6" s="1"/>
  <c r="U4487" i="6"/>
  <c r="AA4487" i="6" s="1"/>
  <c r="T4487" i="6"/>
  <c r="S4487" i="6"/>
  <c r="R4487" i="6"/>
  <c r="Q4487" i="6"/>
  <c r="V4487" i="6" s="1"/>
  <c r="U4486" i="6"/>
  <c r="AA4486" i="6" s="1"/>
  <c r="T4486" i="6"/>
  <c r="S4486" i="6"/>
  <c r="R4486" i="6"/>
  <c r="Q4486" i="6"/>
  <c r="V4486" i="6" s="1"/>
  <c r="U4485" i="6"/>
  <c r="AA4485" i="6" s="1"/>
  <c r="T4485" i="6"/>
  <c r="S4485" i="6"/>
  <c r="R4485" i="6"/>
  <c r="Q4485" i="6"/>
  <c r="V4485" i="6" s="1"/>
  <c r="U4484" i="6"/>
  <c r="AA4484" i="6" s="1"/>
  <c r="T4484" i="6"/>
  <c r="S4484" i="6"/>
  <c r="R4484" i="6"/>
  <c r="Q4484" i="6"/>
  <c r="V4484" i="6" s="1"/>
  <c r="U4483" i="6"/>
  <c r="AA4483" i="6" s="1"/>
  <c r="T4483" i="6"/>
  <c r="S4483" i="6"/>
  <c r="R4483" i="6"/>
  <c r="Q4483" i="6"/>
  <c r="V4483" i="6" s="1"/>
  <c r="U4482" i="6"/>
  <c r="AA4482" i="6" s="1"/>
  <c r="T4482" i="6"/>
  <c r="S4482" i="6"/>
  <c r="R4482" i="6"/>
  <c r="Q4482" i="6"/>
  <c r="V4482" i="6" s="1"/>
  <c r="U4481" i="6"/>
  <c r="AA4481" i="6" s="1"/>
  <c r="T4481" i="6"/>
  <c r="S4481" i="6"/>
  <c r="R4481" i="6"/>
  <c r="Q4481" i="6"/>
  <c r="V4481" i="6" s="1"/>
  <c r="U4480" i="6"/>
  <c r="AA4480" i="6" s="1"/>
  <c r="T4480" i="6"/>
  <c r="S4480" i="6"/>
  <c r="R4480" i="6"/>
  <c r="Q4480" i="6"/>
  <c r="V4480" i="6" s="1"/>
  <c r="U4479" i="6"/>
  <c r="AA4479" i="6" s="1"/>
  <c r="T4479" i="6"/>
  <c r="S4479" i="6"/>
  <c r="R4479" i="6"/>
  <c r="Q4479" i="6"/>
  <c r="V4479" i="6" s="1"/>
  <c r="U4478" i="6"/>
  <c r="AA4478" i="6" s="1"/>
  <c r="T4478" i="6"/>
  <c r="S4478" i="6"/>
  <c r="R4478" i="6"/>
  <c r="Q4478" i="6"/>
  <c r="V4478" i="6" s="1"/>
  <c r="U4477" i="6"/>
  <c r="AA4477" i="6" s="1"/>
  <c r="T4477" i="6"/>
  <c r="S4477" i="6"/>
  <c r="R4477" i="6"/>
  <c r="Q4477" i="6"/>
  <c r="V4477" i="6" s="1"/>
  <c r="U4476" i="6"/>
  <c r="AA4476" i="6" s="1"/>
  <c r="T4476" i="6"/>
  <c r="S4476" i="6"/>
  <c r="R4476" i="6"/>
  <c r="Q4476" i="6"/>
  <c r="V4476" i="6" s="1"/>
  <c r="U4475" i="6"/>
  <c r="AA4475" i="6" s="1"/>
  <c r="T4475" i="6"/>
  <c r="S4475" i="6"/>
  <c r="R4475" i="6"/>
  <c r="Q4475" i="6"/>
  <c r="V4475" i="6" s="1"/>
  <c r="U4474" i="6"/>
  <c r="AA4474" i="6" s="1"/>
  <c r="T4474" i="6"/>
  <c r="S4474" i="6"/>
  <c r="R4474" i="6"/>
  <c r="Q4474" i="6"/>
  <c r="V4474" i="6" s="1"/>
  <c r="U4473" i="6"/>
  <c r="AA4473" i="6" s="1"/>
  <c r="T4473" i="6"/>
  <c r="S4473" i="6"/>
  <c r="R4473" i="6"/>
  <c r="Q4473" i="6"/>
  <c r="V4473" i="6" s="1"/>
  <c r="U4472" i="6"/>
  <c r="AA4472" i="6" s="1"/>
  <c r="T4472" i="6"/>
  <c r="S4472" i="6"/>
  <c r="R4472" i="6"/>
  <c r="Q4472" i="6"/>
  <c r="V4472" i="6" s="1"/>
  <c r="U4471" i="6"/>
  <c r="AA4471" i="6" s="1"/>
  <c r="T4471" i="6"/>
  <c r="S4471" i="6"/>
  <c r="R4471" i="6"/>
  <c r="Q4471" i="6"/>
  <c r="V4471" i="6" s="1"/>
  <c r="U4470" i="6"/>
  <c r="AA4470" i="6" s="1"/>
  <c r="T4470" i="6"/>
  <c r="S4470" i="6"/>
  <c r="R4470" i="6"/>
  <c r="Q4470" i="6"/>
  <c r="V4470" i="6" s="1"/>
  <c r="U4469" i="6"/>
  <c r="AA4469" i="6" s="1"/>
  <c r="T4469" i="6"/>
  <c r="S4469" i="6"/>
  <c r="R4469" i="6"/>
  <c r="Q4469" i="6"/>
  <c r="V4469" i="6" s="1"/>
  <c r="U4468" i="6"/>
  <c r="AA4468" i="6" s="1"/>
  <c r="T4468" i="6"/>
  <c r="S4468" i="6"/>
  <c r="R4468" i="6"/>
  <c r="Q4468" i="6"/>
  <c r="V4468" i="6" s="1"/>
  <c r="U4467" i="6"/>
  <c r="AA4467" i="6" s="1"/>
  <c r="T4467" i="6"/>
  <c r="S4467" i="6"/>
  <c r="R4467" i="6"/>
  <c r="Q4467" i="6"/>
  <c r="V4467" i="6" s="1"/>
  <c r="U4466" i="6"/>
  <c r="AA4466" i="6" s="1"/>
  <c r="T4466" i="6"/>
  <c r="S4466" i="6"/>
  <c r="R4466" i="6"/>
  <c r="Q4466" i="6"/>
  <c r="V4466" i="6" s="1"/>
  <c r="U4465" i="6"/>
  <c r="AA4465" i="6" s="1"/>
  <c r="T4465" i="6"/>
  <c r="S4465" i="6"/>
  <c r="R4465" i="6"/>
  <c r="Q4465" i="6"/>
  <c r="V4465" i="6" s="1"/>
  <c r="U4464" i="6"/>
  <c r="AA4464" i="6" s="1"/>
  <c r="T4464" i="6"/>
  <c r="S4464" i="6"/>
  <c r="R4464" i="6"/>
  <c r="Q4464" i="6"/>
  <c r="V4464" i="6" s="1"/>
  <c r="U4463" i="6"/>
  <c r="AA4463" i="6" s="1"/>
  <c r="T4463" i="6"/>
  <c r="S4463" i="6"/>
  <c r="R4463" i="6"/>
  <c r="Q4463" i="6"/>
  <c r="V4463" i="6" s="1"/>
  <c r="U4462" i="6"/>
  <c r="AA4462" i="6" s="1"/>
  <c r="T4462" i="6"/>
  <c r="S4462" i="6"/>
  <c r="R4462" i="6"/>
  <c r="Q4462" i="6"/>
  <c r="V4462" i="6" s="1"/>
  <c r="U4461" i="6"/>
  <c r="AA4461" i="6" s="1"/>
  <c r="T4461" i="6"/>
  <c r="S4461" i="6"/>
  <c r="R4461" i="6"/>
  <c r="Q4461" i="6"/>
  <c r="V4461" i="6" s="1"/>
  <c r="U4460" i="6"/>
  <c r="AA4460" i="6" s="1"/>
  <c r="T4460" i="6"/>
  <c r="S4460" i="6"/>
  <c r="R4460" i="6"/>
  <c r="Q4460" i="6"/>
  <c r="V4460" i="6" s="1"/>
  <c r="U4459" i="6"/>
  <c r="AA4459" i="6" s="1"/>
  <c r="T4459" i="6"/>
  <c r="S4459" i="6"/>
  <c r="R4459" i="6"/>
  <c r="Q4459" i="6"/>
  <c r="V4459" i="6" s="1"/>
  <c r="U4458" i="6"/>
  <c r="AA4458" i="6" s="1"/>
  <c r="T4458" i="6"/>
  <c r="S4458" i="6"/>
  <c r="R4458" i="6"/>
  <c r="Q4458" i="6"/>
  <c r="V4458" i="6" s="1"/>
  <c r="U4457" i="6"/>
  <c r="AA4457" i="6" s="1"/>
  <c r="T4457" i="6"/>
  <c r="S4457" i="6"/>
  <c r="R4457" i="6"/>
  <c r="Q4457" i="6"/>
  <c r="V4457" i="6" s="1"/>
  <c r="U4456" i="6"/>
  <c r="AA4456" i="6" s="1"/>
  <c r="T4456" i="6"/>
  <c r="S4456" i="6"/>
  <c r="R4456" i="6"/>
  <c r="Q4456" i="6"/>
  <c r="V4456" i="6" s="1"/>
  <c r="U4455" i="6"/>
  <c r="AA4455" i="6" s="1"/>
  <c r="T4455" i="6"/>
  <c r="S4455" i="6"/>
  <c r="R4455" i="6"/>
  <c r="Q4455" i="6"/>
  <c r="V4455" i="6" s="1"/>
  <c r="U4454" i="6"/>
  <c r="AA4454" i="6" s="1"/>
  <c r="T4454" i="6"/>
  <c r="S4454" i="6"/>
  <c r="R4454" i="6"/>
  <c r="Q4454" i="6"/>
  <c r="V4454" i="6" s="1"/>
  <c r="U4453" i="6"/>
  <c r="AA4453" i="6" s="1"/>
  <c r="T4453" i="6"/>
  <c r="S4453" i="6"/>
  <c r="R4453" i="6"/>
  <c r="Q4453" i="6"/>
  <c r="V4453" i="6" s="1"/>
  <c r="U4452" i="6"/>
  <c r="AA4452" i="6" s="1"/>
  <c r="T4452" i="6"/>
  <c r="S4452" i="6"/>
  <c r="R4452" i="6"/>
  <c r="Q4452" i="6"/>
  <c r="V4452" i="6" s="1"/>
  <c r="U4451" i="6"/>
  <c r="AA4451" i="6" s="1"/>
  <c r="T4451" i="6"/>
  <c r="S4451" i="6"/>
  <c r="R4451" i="6"/>
  <c r="Q4451" i="6"/>
  <c r="V4451" i="6" s="1"/>
  <c r="U4450" i="6"/>
  <c r="AA4450" i="6" s="1"/>
  <c r="T4450" i="6"/>
  <c r="S4450" i="6"/>
  <c r="R4450" i="6"/>
  <c r="Q4450" i="6"/>
  <c r="V4450" i="6" s="1"/>
  <c r="U4449" i="6"/>
  <c r="AA4449" i="6" s="1"/>
  <c r="T4449" i="6"/>
  <c r="S4449" i="6"/>
  <c r="R4449" i="6"/>
  <c r="Q4449" i="6"/>
  <c r="V4449" i="6" s="1"/>
  <c r="U4448" i="6"/>
  <c r="AA4448" i="6" s="1"/>
  <c r="T4448" i="6"/>
  <c r="S4448" i="6"/>
  <c r="R4448" i="6"/>
  <c r="Q4448" i="6"/>
  <c r="V4448" i="6" s="1"/>
  <c r="U4447" i="6"/>
  <c r="AA4447" i="6" s="1"/>
  <c r="T4447" i="6"/>
  <c r="S4447" i="6"/>
  <c r="R4447" i="6"/>
  <c r="Q4447" i="6"/>
  <c r="V4447" i="6" s="1"/>
  <c r="U4446" i="6"/>
  <c r="AA4446" i="6" s="1"/>
  <c r="T4446" i="6"/>
  <c r="S4446" i="6"/>
  <c r="R4446" i="6"/>
  <c r="Q4446" i="6"/>
  <c r="V4446" i="6" s="1"/>
  <c r="U4445" i="6"/>
  <c r="AA4445" i="6" s="1"/>
  <c r="T4445" i="6"/>
  <c r="S4445" i="6"/>
  <c r="R4445" i="6"/>
  <c r="Q4445" i="6"/>
  <c r="V4445" i="6" s="1"/>
  <c r="U4444" i="6"/>
  <c r="AA4444" i="6" s="1"/>
  <c r="T4444" i="6"/>
  <c r="S4444" i="6"/>
  <c r="R4444" i="6"/>
  <c r="Q4444" i="6"/>
  <c r="V4444" i="6" s="1"/>
  <c r="U4443" i="6"/>
  <c r="AA4443" i="6" s="1"/>
  <c r="T4443" i="6"/>
  <c r="S4443" i="6"/>
  <c r="R4443" i="6"/>
  <c r="Q4443" i="6"/>
  <c r="V4443" i="6" s="1"/>
  <c r="U4442" i="6"/>
  <c r="AA4442" i="6" s="1"/>
  <c r="T4442" i="6"/>
  <c r="S4442" i="6"/>
  <c r="R4442" i="6"/>
  <c r="Q4442" i="6"/>
  <c r="V4442" i="6" s="1"/>
  <c r="U4441" i="6"/>
  <c r="AA4441" i="6" s="1"/>
  <c r="T4441" i="6"/>
  <c r="S4441" i="6"/>
  <c r="R4441" i="6"/>
  <c r="Q4441" i="6"/>
  <c r="V4441" i="6" s="1"/>
  <c r="U4440" i="6"/>
  <c r="AA4440" i="6" s="1"/>
  <c r="T4440" i="6"/>
  <c r="S4440" i="6"/>
  <c r="R4440" i="6"/>
  <c r="Q4440" i="6"/>
  <c r="V4440" i="6" s="1"/>
  <c r="U4439" i="6"/>
  <c r="AA4439" i="6" s="1"/>
  <c r="T4439" i="6"/>
  <c r="S4439" i="6"/>
  <c r="R4439" i="6"/>
  <c r="Q4439" i="6"/>
  <c r="V4439" i="6" s="1"/>
  <c r="U4438" i="6"/>
  <c r="AA4438" i="6" s="1"/>
  <c r="T4438" i="6"/>
  <c r="S4438" i="6"/>
  <c r="R4438" i="6"/>
  <c r="Q4438" i="6"/>
  <c r="V4438" i="6" s="1"/>
  <c r="U4437" i="6"/>
  <c r="AA4437" i="6" s="1"/>
  <c r="T4437" i="6"/>
  <c r="S4437" i="6"/>
  <c r="R4437" i="6"/>
  <c r="Q4437" i="6"/>
  <c r="V4437" i="6" s="1"/>
  <c r="U4436" i="6"/>
  <c r="AA4436" i="6" s="1"/>
  <c r="T4436" i="6"/>
  <c r="S4436" i="6"/>
  <c r="R4436" i="6"/>
  <c r="Q4436" i="6"/>
  <c r="V4436" i="6" s="1"/>
  <c r="U4435" i="6"/>
  <c r="AA4435" i="6" s="1"/>
  <c r="T4435" i="6"/>
  <c r="S4435" i="6"/>
  <c r="R4435" i="6"/>
  <c r="Q4435" i="6"/>
  <c r="V4435" i="6" s="1"/>
  <c r="U4434" i="6"/>
  <c r="AA4434" i="6" s="1"/>
  <c r="T4434" i="6"/>
  <c r="S4434" i="6"/>
  <c r="R4434" i="6"/>
  <c r="Q4434" i="6"/>
  <c r="V4434" i="6" s="1"/>
  <c r="U4433" i="6"/>
  <c r="AA4433" i="6" s="1"/>
  <c r="T4433" i="6"/>
  <c r="S4433" i="6"/>
  <c r="R4433" i="6"/>
  <c r="Q4433" i="6"/>
  <c r="V4433" i="6" s="1"/>
  <c r="U4432" i="6"/>
  <c r="AA4432" i="6" s="1"/>
  <c r="T4432" i="6"/>
  <c r="S4432" i="6"/>
  <c r="R4432" i="6"/>
  <c r="Q4432" i="6"/>
  <c r="V4432" i="6" s="1"/>
  <c r="U4431" i="6"/>
  <c r="AA4431" i="6" s="1"/>
  <c r="T4431" i="6"/>
  <c r="S4431" i="6"/>
  <c r="R4431" i="6"/>
  <c r="Q4431" i="6"/>
  <c r="V4431" i="6" s="1"/>
  <c r="U4430" i="6"/>
  <c r="AA4430" i="6" s="1"/>
  <c r="T4430" i="6"/>
  <c r="S4430" i="6"/>
  <c r="R4430" i="6"/>
  <c r="Q4430" i="6"/>
  <c r="V4430" i="6" s="1"/>
  <c r="U4429" i="6"/>
  <c r="AA4429" i="6" s="1"/>
  <c r="T4429" i="6"/>
  <c r="S4429" i="6"/>
  <c r="R4429" i="6"/>
  <c r="Q4429" i="6"/>
  <c r="V4429" i="6" s="1"/>
  <c r="U4428" i="6"/>
  <c r="AA4428" i="6" s="1"/>
  <c r="T4428" i="6"/>
  <c r="S4428" i="6"/>
  <c r="R4428" i="6"/>
  <c r="Q4428" i="6"/>
  <c r="V4428" i="6" s="1"/>
  <c r="U4427" i="6"/>
  <c r="AA4427" i="6" s="1"/>
  <c r="T4427" i="6"/>
  <c r="S4427" i="6"/>
  <c r="R4427" i="6"/>
  <c r="Q4427" i="6"/>
  <c r="V4427" i="6" s="1"/>
  <c r="U4426" i="6"/>
  <c r="AA4426" i="6" s="1"/>
  <c r="T4426" i="6"/>
  <c r="S4426" i="6"/>
  <c r="R4426" i="6"/>
  <c r="Q4426" i="6"/>
  <c r="V4426" i="6" s="1"/>
  <c r="U4425" i="6"/>
  <c r="AA4425" i="6" s="1"/>
  <c r="T4425" i="6"/>
  <c r="S4425" i="6"/>
  <c r="R4425" i="6"/>
  <c r="Q4425" i="6"/>
  <c r="V4425" i="6" s="1"/>
  <c r="U4424" i="6"/>
  <c r="AA4424" i="6" s="1"/>
  <c r="T4424" i="6"/>
  <c r="S4424" i="6"/>
  <c r="R4424" i="6"/>
  <c r="Q4424" i="6"/>
  <c r="V4424" i="6" s="1"/>
  <c r="U4423" i="6"/>
  <c r="AA4423" i="6" s="1"/>
  <c r="T4423" i="6"/>
  <c r="S4423" i="6"/>
  <c r="R4423" i="6"/>
  <c r="Q4423" i="6"/>
  <c r="V4423" i="6" s="1"/>
  <c r="U4422" i="6"/>
  <c r="AA4422" i="6" s="1"/>
  <c r="T4422" i="6"/>
  <c r="S4422" i="6"/>
  <c r="R4422" i="6"/>
  <c r="Q4422" i="6"/>
  <c r="V4422" i="6" s="1"/>
  <c r="U4421" i="6"/>
  <c r="AA4421" i="6" s="1"/>
  <c r="T4421" i="6"/>
  <c r="S4421" i="6"/>
  <c r="R4421" i="6"/>
  <c r="Q4421" i="6"/>
  <c r="V4421" i="6" s="1"/>
  <c r="U4420" i="6"/>
  <c r="AA4420" i="6" s="1"/>
  <c r="T4420" i="6"/>
  <c r="S4420" i="6"/>
  <c r="R4420" i="6"/>
  <c r="Q4420" i="6"/>
  <c r="V4420" i="6" s="1"/>
  <c r="U4419" i="6"/>
  <c r="AA4419" i="6" s="1"/>
  <c r="T4419" i="6"/>
  <c r="S4419" i="6"/>
  <c r="R4419" i="6"/>
  <c r="Q4419" i="6"/>
  <c r="V4419" i="6" s="1"/>
  <c r="U4418" i="6"/>
  <c r="AA4418" i="6" s="1"/>
  <c r="T4418" i="6"/>
  <c r="S4418" i="6"/>
  <c r="R4418" i="6"/>
  <c r="Q4418" i="6"/>
  <c r="V4418" i="6" s="1"/>
  <c r="U4417" i="6"/>
  <c r="AA4417" i="6" s="1"/>
  <c r="T4417" i="6"/>
  <c r="S4417" i="6"/>
  <c r="R4417" i="6"/>
  <c r="Q4417" i="6"/>
  <c r="V4417" i="6" s="1"/>
  <c r="U4416" i="6"/>
  <c r="AA4416" i="6" s="1"/>
  <c r="T4416" i="6"/>
  <c r="S4416" i="6"/>
  <c r="R4416" i="6"/>
  <c r="Q4416" i="6"/>
  <c r="V4416" i="6" s="1"/>
  <c r="U4415" i="6"/>
  <c r="AA4415" i="6" s="1"/>
  <c r="T4415" i="6"/>
  <c r="S4415" i="6"/>
  <c r="R4415" i="6"/>
  <c r="Q4415" i="6"/>
  <c r="V4415" i="6" s="1"/>
  <c r="U4414" i="6"/>
  <c r="AA4414" i="6" s="1"/>
  <c r="T4414" i="6"/>
  <c r="S4414" i="6"/>
  <c r="R4414" i="6"/>
  <c r="Q4414" i="6"/>
  <c r="V4414" i="6" s="1"/>
  <c r="U4413" i="6"/>
  <c r="AA4413" i="6" s="1"/>
  <c r="T4413" i="6"/>
  <c r="S4413" i="6"/>
  <c r="R4413" i="6"/>
  <c r="Q4413" i="6"/>
  <c r="V4413" i="6" s="1"/>
  <c r="U4412" i="6"/>
  <c r="AA4412" i="6" s="1"/>
  <c r="T4412" i="6"/>
  <c r="S4412" i="6"/>
  <c r="R4412" i="6"/>
  <c r="Q4412" i="6"/>
  <c r="V4412" i="6" s="1"/>
  <c r="U4411" i="6"/>
  <c r="AA4411" i="6" s="1"/>
  <c r="T4411" i="6"/>
  <c r="S4411" i="6"/>
  <c r="R4411" i="6"/>
  <c r="Q4411" i="6"/>
  <c r="V4411" i="6" s="1"/>
  <c r="U4410" i="6"/>
  <c r="AA4410" i="6" s="1"/>
  <c r="T4410" i="6"/>
  <c r="S4410" i="6"/>
  <c r="R4410" i="6"/>
  <c r="Q4410" i="6"/>
  <c r="V4410" i="6" s="1"/>
  <c r="U4409" i="6"/>
  <c r="AA4409" i="6" s="1"/>
  <c r="T4409" i="6"/>
  <c r="S4409" i="6"/>
  <c r="R4409" i="6"/>
  <c r="Q4409" i="6"/>
  <c r="V4409" i="6" s="1"/>
  <c r="U4408" i="6"/>
  <c r="AA4408" i="6" s="1"/>
  <c r="T4408" i="6"/>
  <c r="S4408" i="6"/>
  <c r="R4408" i="6"/>
  <c r="Q4408" i="6"/>
  <c r="V4408" i="6" s="1"/>
  <c r="U4407" i="6"/>
  <c r="AA4407" i="6" s="1"/>
  <c r="T4407" i="6"/>
  <c r="S4407" i="6"/>
  <c r="R4407" i="6"/>
  <c r="Q4407" i="6"/>
  <c r="V4407" i="6" s="1"/>
  <c r="U4406" i="6"/>
  <c r="AA4406" i="6" s="1"/>
  <c r="T4406" i="6"/>
  <c r="S4406" i="6"/>
  <c r="R4406" i="6"/>
  <c r="Q4406" i="6"/>
  <c r="V4406" i="6" s="1"/>
  <c r="U4405" i="6"/>
  <c r="AA4405" i="6" s="1"/>
  <c r="T4405" i="6"/>
  <c r="S4405" i="6"/>
  <c r="R4405" i="6"/>
  <c r="Q4405" i="6"/>
  <c r="V4405" i="6" s="1"/>
  <c r="U4404" i="6"/>
  <c r="AA4404" i="6" s="1"/>
  <c r="T4404" i="6"/>
  <c r="S4404" i="6"/>
  <c r="R4404" i="6"/>
  <c r="Q4404" i="6"/>
  <c r="V4404" i="6" s="1"/>
  <c r="U4403" i="6"/>
  <c r="AA4403" i="6" s="1"/>
  <c r="T4403" i="6"/>
  <c r="S4403" i="6"/>
  <c r="R4403" i="6"/>
  <c r="Q4403" i="6"/>
  <c r="V4403" i="6" s="1"/>
  <c r="U4402" i="6"/>
  <c r="AA4402" i="6" s="1"/>
  <c r="T4402" i="6"/>
  <c r="S4402" i="6"/>
  <c r="R4402" i="6"/>
  <c r="Q4402" i="6"/>
  <c r="V4402" i="6" s="1"/>
  <c r="U4401" i="6"/>
  <c r="AA4401" i="6" s="1"/>
  <c r="T4401" i="6"/>
  <c r="S4401" i="6"/>
  <c r="R4401" i="6"/>
  <c r="Q4401" i="6"/>
  <c r="V4401" i="6" s="1"/>
  <c r="U4400" i="6"/>
  <c r="AA4400" i="6" s="1"/>
  <c r="T4400" i="6"/>
  <c r="S4400" i="6"/>
  <c r="R4400" i="6"/>
  <c r="Q4400" i="6"/>
  <c r="V4400" i="6" s="1"/>
  <c r="U4399" i="6"/>
  <c r="AA4399" i="6" s="1"/>
  <c r="T4399" i="6"/>
  <c r="S4399" i="6"/>
  <c r="R4399" i="6"/>
  <c r="Q4399" i="6"/>
  <c r="V4399" i="6" s="1"/>
  <c r="U4398" i="6"/>
  <c r="AA4398" i="6" s="1"/>
  <c r="T4398" i="6"/>
  <c r="S4398" i="6"/>
  <c r="R4398" i="6"/>
  <c r="Q4398" i="6"/>
  <c r="V4398" i="6" s="1"/>
  <c r="U4397" i="6"/>
  <c r="AA4397" i="6" s="1"/>
  <c r="T4397" i="6"/>
  <c r="S4397" i="6"/>
  <c r="R4397" i="6"/>
  <c r="Q4397" i="6"/>
  <c r="V4397" i="6" s="1"/>
  <c r="U4396" i="6"/>
  <c r="AA4396" i="6" s="1"/>
  <c r="T4396" i="6"/>
  <c r="S4396" i="6"/>
  <c r="R4396" i="6"/>
  <c r="Q4396" i="6"/>
  <c r="V4396" i="6" s="1"/>
  <c r="U4395" i="6"/>
  <c r="AA4395" i="6" s="1"/>
  <c r="T4395" i="6"/>
  <c r="S4395" i="6"/>
  <c r="R4395" i="6"/>
  <c r="Q4395" i="6"/>
  <c r="V4395" i="6" s="1"/>
  <c r="U4394" i="6"/>
  <c r="AA4394" i="6" s="1"/>
  <c r="T4394" i="6"/>
  <c r="S4394" i="6"/>
  <c r="R4394" i="6"/>
  <c r="Q4394" i="6"/>
  <c r="V4394" i="6" s="1"/>
  <c r="U4393" i="6"/>
  <c r="AA4393" i="6" s="1"/>
  <c r="T4393" i="6"/>
  <c r="S4393" i="6"/>
  <c r="R4393" i="6"/>
  <c r="Q4393" i="6"/>
  <c r="V4393" i="6" s="1"/>
  <c r="U4392" i="6"/>
  <c r="AA4392" i="6" s="1"/>
  <c r="T4392" i="6"/>
  <c r="S4392" i="6"/>
  <c r="R4392" i="6"/>
  <c r="Q4392" i="6"/>
  <c r="V4392" i="6" s="1"/>
  <c r="U4391" i="6"/>
  <c r="AA4391" i="6" s="1"/>
  <c r="T4391" i="6"/>
  <c r="S4391" i="6"/>
  <c r="R4391" i="6"/>
  <c r="Q4391" i="6"/>
  <c r="V4391" i="6" s="1"/>
  <c r="U4390" i="6"/>
  <c r="AA4390" i="6" s="1"/>
  <c r="T4390" i="6"/>
  <c r="S4390" i="6"/>
  <c r="R4390" i="6"/>
  <c r="Q4390" i="6"/>
  <c r="V4390" i="6" s="1"/>
  <c r="U4389" i="6"/>
  <c r="AA4389" i="6" s="1"/>
  <c r="T4389" i="6"/>
  <c r="S4389" i="6"/>
  <c r="R4389" i="6"/>
  <c r="Q4389" i="6"/>
  <c r="V4389" i="6" s="1"/>
  <c r="U4388" i="6"/>
  <c r="AA4388" i="6" s="1"/>
  <c r="T4388" i="6"/>
  <c r="S4388" i="6"/>
  <c r="R4388" i="6"/>
  <c r="Q4388" i="6"/>
  <c r="V4388" i="6" s="1"/>
  <c r="U4387" i="6"/>
  <c r="AA4387" i="6" s="1"/>
  <c r="T4387" i="6"/>
  <c r="S4387" i="6"/>
  <c r="R4387" i="6"/>
  <c r="Q4387" i="6"/>
  <c r="V4387" i="6" s="1"/>
  <c r="U4386" i="6"/>
  <c r="AA4386" i="6" s="1"/>
  <c r="T4386" i="6"/>
  <c r="S4386" i="6"/>
  <c r="R4386" i="6"/>
  <c r="Q4386" i="6"/>
  <c r="V4386" i="6" s="1"/>
  <c r="U4385" i="6"/>
  <c r="AA4385" i="6" s="1"/>
  <c r="T4385" i="6"/>
  <c r="S4385" i="6"/>
  <c r="R4385" i="6"/>
  <c r="Q4385" i="6"/>
  <c r="V4385" i="6" s="1"/>
  <c r="U4384" i="6"/>
  <c r="AA4384" i="6" s="1"/>
  <c r="T4384" i="6"/>
  <c r="S4384" i="6"/>
  <c r="R4384" i="6"/>
  <c r="Q4384" i="6"/>
  <c r="V4384" i="6" s="1"/>
  <c r="U4383" i="6"/>
  <c r="AA4383" i="6" s="1"/>
  <c r="T4383" i="6"/>
  <c r="S4383" i="6"/>
  <c r="R4383" i="6"/>
  <c r="Q4383" i="6"/>
  <c r="V4383" i="6" s="1"/>
  <c r="U4382" i="6"/>
  <c r="AA4382" i="6" s="1"/>
  <c r="T4382" i="6"/>
  <c r="S4382" i="6"/>
  <c r="R4382" i="6"/>
  <c r="Q4382" i="6"/>
  <c r="V4382" i="6" s="1"/>
  <c r="U4381" i="6"/>
  <c r="AA4381" i="6" s="1"/>
  <c r="T4381" i="6"/>
  <c r="S4381" i="6"/>
  <c r="R4381" i="6"/>
  <c r="Q4381" i="6"/>
  <c r="V4381" i="6" s="1"/>
  <c r="U4380" i="6"/>
  <c r="AA4380" i="6" s="1"/>
  <c r="T4380" i="6"/>
  <c r="S4380" i="6"/>
  <c r="R4380" i="6"/>
  <c r="Q4380" i="6"/>
  <c r="V4380" i="6" s="1"/>
  <c r="U4379" i="6"/>
  <c r="AA4379" i="6" s="1"/>
  <c r="T4379" i="6"/>
  <c r="S4379" i="6"/>
  <c r="R4379" i="6"/>
  <c r="Q4379" i="6"/>
  <c r="V4379" i="6" s="1"/>
  <c r="U4378" i="6"/>
  <c r="AA4378" i="6" s="1"/>
  <c r="T4378" i="6"/>
  <c r="S4378" i="6"/>
  <c r="R4378" i="6"/>
  <c r="Q4378" i="6"/>
  <c r="V4378" i="6" s="1"/>
  <c r="U4377" i="6"/>
  <c r="AA4377" i="6" s="1"/>
  <c r="T4377" i="6"/>
  <c r="S4377" i="6"/>
  <c r="R4377" i="6"/>
  <c r="Q4377" i="6"/>
  <c r="V4377" i="6" s="1"/>
  <c r="U4376" i="6"/>
  <c r="AA4376" i="6" s="1"/>
  <c r="T4376" i="6"/>
  <c r="S4376" i="6"/>
  <c r="R4376" i="6"/>
  <c r="Q4376" i="6"/>
  <c r="V4376" i="6" s="1"/>
  <c r="U4375" i="6"/>
  <c r="AA4375" i="6" s="1"/>
  <c r="T4375" i="6"/>
  <c r="S4375" i="6"/>
  <c r="R4375" i="6"/>
  <c r="Q4375" i="6"/>
  <c r="V4375" i="6" s="1"/>
  <c r="U4374" i="6"/>
  <c r="AA4374" i="6" s="1"/>
  <c r="T4374" i="6"/>
  <c r="S4374" i="6"/>
  <c r="R4374" i="6"/>
  <c r="Q4374" i="6"/>
  <c r="V4374" i="6" s="1"/>
  <c r="U4373" i="6"/>
  <c r="AA4373" i="6" s="1"/>
  <c r="T4373" i="6"/>
  <c r="S4373" i="6"/>
  <c r="R4373" i="6"/>
  <c r="Q4373" i="6"/>
  <c r="V4373" i="6" s="1"/>
  <c r="U4372" i="6"/>
  <c r="AA4372" i="6" s="1"/>
  <c r="T4372" i="6"/>
  <c r="S4372" i="6"/>
  <c r="R4372" i="6"/>
  <c r="Q4372" i="6"/>
  <c r="V4372" i="6" s="1"/>
  <c r="U4371" i="6"/>
  <c r="AA4371" i="6" s="1"/>
  <c r="T4371" i="6"/>
  <c r="S4371" i="6"/>
  <c r="R4371" i="6"/>
  <c r="Q4371" i="6"/>
  <c r="V4371" i="6" s="1"/>
  <c r="U4370" i="6"/>
  <c r="AA4370" i="6" s="1"/>
  <c r="T4370" i="6"/>
  <c r="S4370" i="6"/>
  <c r="R4370" i="6"/>
  <c r="Q4370" i="6"/>
  <c r="V4370" i="6" s="1"/>
  <c r="U4369" i="6"/>
  <c r="AA4369" i="6" s="1"/>
  <c r="T4369" i="6"/>
  <c r="S4369" i="6"/>
  <c r="R4369" i="6"/>
  <c r="Q4369" i="6"/>
  <c r="V4369" i="6" s="1"/>
  <c r="U4368" i="6"/>
  <c r="AA4368" i="6" s="1"/>
  <c r="T4368" i="6"/>
  <c r="S4368" i="6"/>
  <c r="R4368" i="6"/>
  <c r="Q4368" i="6"/>
  <c r="V4368" i="6" s="1"/>
  <c r="U4367" i="6"/>
  <c r="AA4367" i="6" s="1"/>
  <c r="T4367" i="6"/>
  <c r="S4367" i="6"/>
  <c r="R4367" i="6"/>
  <c r="Q4367" i="6"/>
  <c r="V4367" i="6" s="1"/>
  <c r="U4366" i="6"/>
  <c r="AA4366" i="6" s="1"/>
  <c r="T4366" i="6"/>
  <c r="S4366" i="6"/>
  <c r="R4366" i="6"/>
  <c r="Q4366" i="6"/>
  <c r="V4366" i="6" s="1"/>
  <c r="U4365" i="6"/>
  <c r="AA4365" i="6" s="1"/>
  <c r="T4365" i="6"/>
  <c r="S4365" i="6"/>
  <c r="R4365" i="6"/>
  <c r="Q4365" i="6"/>
  <c r="V4365" i="6" s="1"/>
  <c r="U4364" i="6"/>
  <c r="AA4364" i="6" s="1"/>
  <c r="T4364" i="6"/>
  <c r="S4364" i="6"/>
  <c r="R4364" i="6"/>
  <c r="Q4364" i="6"/>
  <c r="V4364" i="6" s="1"/>
  <c r="U4363" i="6"/>
  <c r="AA4363" i="6" s="1"/>
  <c r="T4363" i="6"/>
  <c r="S4363" i="6"/>
  <c r="R4363" i="6"/>
  <c r="Q4363" i="6"/>
  <c r="V4363" i="6" s="1"/>
  <c r="U4362" i="6"/>
  <c r="AA4362" i="6" s="1"/>
  <c r="T4362" i="6"/>
  <c r="S4362" i="6"/>
  <c r="R4362" i="6"/>
  <c r="Q4362" i="6"/>
  <c r="V4362" i="6" s="1"/>
  <c r="U4361" i="6"/>
  <c r="AA4361" i="6" s="1"/>
  <c r="T4361" i="6"/>
  <c r="S4361" i="6"/>
  <c r="R4361" i="6"/>
  <c r="Q4361" i="6"/>
  <c r="V4361" i="6" s="1"/>
  <c r="U4360" i="6"/>
  <c r="AA4360" i="6" s="1"/>
  <c r="T4360" i="6"/>
  <c r="S4360" i="6"/>
  <c r="R4360" i="6"/>
  <c r="Q4360" i="6"/>
  <c r="V4360" i="6" s="1"/>
  <c r="U4359" i="6"/>
  <c r="AA4359" i="6" s="1"/>
  <c r="T4359" i="6"/>
  <c r="S4359" i="6"/>
  <c r="R4359" i="6"/>
  <c r="Q4359" i="6"/>
  <c r="V4359" i="6" s="1"/>
  <c r="U4358" i="6"/>
  <c r="AA4358" i="6" s="1"/>
  <c r="T4358" i="6"/>
  <c r="S4358" i="6"/>
  <c r="R4358" i="6"/>
  <c r="Q4358" i="6"/>
  <c r="V4358" i="6" s="1"/>
  <c r="U4357" i="6"/>
  <c r="AA4357" i="6" s="1"/>
  <c r="T4357" i="6"/>
  <c r="S4357" i="6"/>
  <c r="R4357" i="6"/>
  <c r="Q4357" i="6"/>
  <c r="V4357" i="6" s="1"/>
  <c r="U4356" i="6"/>
  <c r="AA4356" i="6" s="1"/>
  <c r="T4356" i="6"/>
  <c r="S4356" i="6"/>
  <c r="R4356" i="6"/>
  <c r="Q4356" i="6"/>
  <c r="V4356" i="6" s="1"/>
  <c r="U4355" i="6"/>
  <c r="AA4355" i="6" s="1"/>
  <c r="T4355" i="6"/>
  <c r="S4355" i="6"/>
  <c r="R4355" i="6"/>
  <c r="Q4355" i="6"/>
  <c r="V4355" i="6" s="1"/>
  <c r="U4354" i="6"/>
  <c r="AA4354" i="6" s="1"/>
  <c r="T4354" i="6"/>
  <c r="S4354" i="6"/>
  <c r="R4354" i="6"/>
  <c r="Q4354" i="6"/>
  <c r="V4354" i="6" s="1"/>
  <c r="U4353" i="6"/>
  <c r="AA4353" i="6" s="1"/>
  <c r="T4353" i="6"/>
  <c r="S4353" i="6"/>
  <c r="R4353" i="6"/>
  <c r="Q4353" i="6"/>
  <c r="V4353" i="6" s="1"/>
  <c r="U4352" i="6"/>
  <c r="AA4352" i="6" s="1"/>
  <c r="T4352" i="6"/>
  <c r="S4352" i="6"/>
  <c r="R4352" i="6"/>
  <c r="Q4352" i="6"/>
  <c r="V4352" i="6" s="1"/>
  <c r="U4351" i="6"/>
  <c r="AA4351" i="6" s="1"/>
  <c r="T4351" i="6"/>
  <c r="S4351" i="6"/>
  <c r="R4351" i="6"/>
  <c r="Q4351" i="6"/>
  <c r="V4351" i="6" s="1"/>
  <c r="U4350" i="6"/>
  <c r="AA4350" i="6" s="1"/>
  <c r="T4350" i="6"/>
  <c r="S4350" i="6"/>
  <c r="R4350" i="6"/>
  <c r="Q4350" i="6"/>
  <c r="V4350" i="6" s="1"/>
  <c r="U4349" i="6"/>
  <c r="AA4349" i="6" s="1"/>
  <c r="T4349" i="6"/>
  <c r="S4349" i="6"/>
  <c r="R4349" i="6"/>
  <c r="Q4349" i="6"/>
  <c r="V4349" i="6" s="1"/>
  <c r="U4348" i="6"/>
  <c r="AA4348" i="6" s="1"/>
  <c r="T4348" i="6"/>
  <c r="S4348" i="6"/>
  <c r="R4348" i="6"/>
  <c r="Q4348" i="6"/>
  <c r="V4348" i="6" s="1"/>
  <c r="U4347" i="6"/>
  <c r="AA4347" i="6" s="1"/>
  <c r="T4347" i="6"/>
  <c r="S4347" i="6"/>
  <c r="R4347" i="6"/>
  <c r="Q4347" i="6"/>
  <c r="V4347" i="6" s="1"/>
  <c r="U4346" i="6"/>
  <c r="AA4346" i="6" s="1"/>
  <c r="T4346" i="6"/>
  <c r="S4346" i="6"/>
  <c r="R4346" i="6"/>
  <c r="Q4346" i="6"/>
  <c r="V4346" i="6" s="1"/>
  <c r="U4345" i="6"/>
  <c r="AA4345" i="6" s="1"/>
  <c r="T4345" i="6"/>
  <c r="S4345" i="6"/>
  <c r="R4345" i="6"/>
  <c r="Q4345" i="6"/>
  <c r="V4345" i="6" s="1"/>
  <c r="U4344" i="6"/>
  <c r="AA4344" i="6" s="1"/>
  <c r="T4344" i="6"/>
  <c r="S4344" i="6"/>
  <c r="R4344" i="6"/>
  <c r="Q4344" i="6"/>
  <c r="V4344" i="6" s="1"/>
  <c r="U4343" i="6"/>
  <c r="AA4343" i="6" s="1"/>
  <c r="T4343" i="6"/>
  <c r="S4343" i="6"/>
  <c r="R4343" i="6"/>
  <c r="Q4343" i="6"/>
  <c r="V4343" i="6" s="1"/>
  <c r="U4342" i="6"/>
  <c r="AA4342" i="6" s="1"/>
  <c r="T4342" i="6"/>
  <c r="S4342" i="6"/>
  <c r="R4342" i="6"/>
  <c r="Q4342" i="6"/>
  <c r="V4342" i="6" s="1"/>
  <c r="U4341" i="6"/>
  <c r="AA4341" i="6" s="1"/>
  <c r="T4341" i="6"/>
  <c r="S4341" i="6"/>
  <c r="R4341" i="6"/>
  <c r="Q4341" i="6"/>
  <c r="V4341" i="6" s="1"/>
  <c r="U4340" i="6"/>
  <c r="AA4340" i="6" s="1"/>
  <c r="T4340" i="6"/>
  <c r="S4340" i="6"/>
  <c r="R4340" i="6"/>
  <c r="Q4340" i="6"/>
  <c r="V4340" i="6" s="1"/>
  <c r="U4339" i="6"/>
  <c r="AA4339" i="6" s="1"/>
  <c r="T4339" i="6"/>
  <c r="S4339" i="6"/>
  <c r="R4339" i="6"/>
  <c r="Q4339" i="6"/>
  <c r="V4339" i="6" s="1"/>
  <c r="U4338" i="6"/>
  <c r="AA4338" i="6" s="1"/>
  <c r="T4338" i="6"/>
  <c r="S4338" i="6"/>
  <c r="R4338" i="6"/>
  <c r="Q4338" i="6"/>
  <c r="V4338" i="6" s="1"/>
  <c r="U4337" i="6"/>
  <c r="AA4337" i="6" s="1"/>
  <c r="T4337" i="6"/>
  <c r="S4337" i="6"/>
  <c r="R4337" i="6"/>
  <c r="Q4337" i="6"/>
  <c r="V4337" i="6" s="1"/>
  <c r="U4336" i="6"/>
  <c r="AA4336" i="6" s="1"/>
  <c r="T4336" i="6"/>
  <c r="S4336" i="6"/>
  <c r="R4336" i="6"/>
  <c r="Q4336" i="6"/>
  <c r="V4336" i="6" s="1"/>
  <c r="U4335" i="6"/>
  <c r="AA4335" i="6" s="1"/>
  <c r="T4335" i="6"/>
  <c r="S4335" i="6"/>
  <c r="R4335" i="6"/>
  <c r="Q4335" i="6"/>
  <c r="V4335" i="6" s="1"/>
  <c r="U4334" i="6"/>
  <c r="AA4334" i="6" s="1"/>
  <c r="T4334" i="6"/>
  <c r="S4334" i="6"/>
  <c r="R4334" i="6"/>
  <c r="Q4334" i="6"/>
  <c r="V4334" i="6" s="1"/>
  <c r="U4333" i="6"/>
  <c r="AA4333" i="6" s="1"/>
  <c r="T4333" i="6"/>
  <c r="S4333" i="6"/>
  <c r="R4333" i="6"/>
  <c r="Q4333" i="6"/>
  <c r="V4333" i="6" s="1"/>
  <c r="U4332" i="6"/>
  <c r="AA4332" i="6" s="1"/>
  <c r="T4332" i="6"/>
  <c r="S4332" i="6"/>
  <c r="R4332" i="6"/>
  <c r="Q4332" i="6"/>
  <c r="V4332" i="6" s="1"/>
  <c r="U4331" i="6"/>
  <c r="AA4331" i="6" s="1"/>
  <c r="T4331" i="6"/>
  <c r="S4331" i="6"/>
  <c r="R4331" i="6"/>
  <c r="Q4331" i="6"/>
  <c r="V4331" i="6" s="1"/>
  <c r="U4330" i="6"/>
  <c r="AA4330" i="6" s="1"/>
  <c r="T4330" i="6"/>
  <c r="S4330" i="6"/>
  <c r="R4330" i="6"/>
  <c r="Q4330" i="6"/>
  <c r="V4330" i="6" s="1"/>
  <c r="U4329" i="6"/>
  <c r="AA4329" i="6" s="1"/>
  <c r="T4329" i="6"/>
  <c r="S4329" i="6"/>
  <c r="R4329" i="6"/>
  <c r="Q4329" i="6"/>
  <c r="V4329" i="6" s="1"/>
  <c r="U4328" i="6"/>
  <c r="AA4328" i="6" s="1"/>
  <c r="T4328" i="6"/>
  <c r="S4328" i="6"/>
  <c r="R4328" i="6"/>
  <c r="Q4328" i="6"/>
  <c r="V4328" i="6" s="1"/>
  <c r="U4327" i="6"/>
  <c r="AA4327" i="6" s="1"/>
  <c r="T4327" i="6"/>
  <c r="S4327" i="6"/>
  <c r="R4327" i="6"/>
  <c r="Q4327" i="6"/>
  <c r="V4327" i="6" s="1"/>
  <c r="U4326" i="6"/>
  <c r="AA4326" i="6" s="1"/>
  <c r="T4326" i="6"/>
  <c r="S4326" i="6"/>
  <c r="R4326" i="6"/>
  <c r="Q4326" i="6"/>
  <c r="V4326" i="6" s="1"/>
  <c r="U4325" i="6"/>
  <c r="AA4325" i="6" s="1"/>
  <c r="T4325" i="6"/>
  <c r="S4325" i="6"/>
  <c r="R4325" i="6"/>
  <c r="Q4325" i="6"/>
  <c r="V4325" i="6" s="1"/>
  <c r="U4324" i="6"/>
  <c r="AA4324" i="6" s="1"/>
  <c r="T4324" i="6"/>
  <c r="S4324" i="6"/>
  <c r="R4324" i="6"/>
  <c r="Q4324" i="6"/>
  <c r="V4324" i="6" s="1"/>
  <c r="U4323" i="6"/>
  <c r="AA4323" i="6" s="1"/>
  <c r="T4323" i="6"/>
  <c r="S4323" i="6"/>
  <c r="R4323" i="6"/>
  <c r="Q4323" i="6"/>
  <c r="V4323" i="6" s="1"/>
  <c r="U4322" i="6"/>
  <c r="AA4322" i="6" s="1"/>
  <c r="T4322" i="6"/>
  <c r="S4322" i="6"/>
  <c r="R4322" i="6"/>
  <c r="Q4322" i="6"/>
  <c r="V4322" i="6" s="1"/>
  <c r="U4321" i="6"/>
  <c r="AA4321" i="6" s="1"/>
  <c r="T4321" i="6"/>
  <c r="S4321" i="6"/>
  <c r="R4321" i="6"/>
  <c r="Q4321" i="6"/>
  <c r="V4321" i="6" s="1"/>
  <c r="U4320" i="6"/>
  <c r="AA4320" i="6" s="1"/>
  <c r="T4320" i="6"/>
  <c r="S4320" i="6"/>
  <c r="R4320" i="6"/>
  <c r="Q4320" i="6"/>
  <c r="V4320" i="6" s="1"/>
  <c r="U4319" i="6"/>
  <c r="AA4319" i="6" s="1"/>
  <c r="T4319" i="6"/>
  <c r="S4319" i="6"/>
  <c r="R4319" i="6"/>
  <c r="Q4319" i="6"/>
  <c r="V4319" i="6" s="1"/>
  <c r="U4318" i="6"/>
  <c r="AA4318" i="6" s="1"/>
  <c r="T4318" i="6"/>
  <c r="S4318" i="6"/>
  <c r="R4318" i="6"/>
  <c r="Q4318" i="6"/>
  <c r="V4318" i="6" s="1"/>
  <c r="U4317" i="6"/>
  <c r="AA4317" i="6" s="1"/>
  <c r="T4317" i="6"/>
  <c r="S4317" i="6"/>
  <c r="R4317" i="6"/>
  <c r="Q4317" i="6"/>
  <c r="V4317" i="6" s="1"/>
  <c r="U4316" i="6"/>
  <c r="AA4316" i="6" s="1"/>
  <c r="T4316" i="6"/>
  <c r="S4316" i="6"/>
  <c r="R4316" i="6"/>
  <c r="Q4316" i="6"/>
  <c r="V4316" i="6" s="1"/>
  <c r="U4315" i="6"/>
  <c r="AA4315" i="6" s="1"/>
  <c r="T4315" i="6"/>
  <c r="S4315" i="6"/>
  <c r="R4315" i="6"/>
  <c r="Q4315" i="6"/>
  <c r="V4315" i="6" s="1"/>
  <c r="U4314" i="6"/>
  <c r="AA4314" i="6" s="1"/>
  <c r="T4314" i="6"/>
  <c r="S4314" i="6"/>
  <c r="R4314" i="6"/>
  <c r="Q4314" i="6"/>
  <c r="V4314" i="6" s="1"/>
  <c r="U4313" i="6"/>
  <c r="AA4313" i="6" s="1"/>
  <c r="T4313" i="6"/>
  <c r="S4313" i="6"/>
  <c r="R4313" i="6"/>
  <c r="Q4313" i="6"/>
  <c r="V4313" i="6" s="1"/>
  <c r="U4312" i="6"/>
  <c r="AA4312" i="6" s="1"/>
  <c r="T4312" i="6"/>
  <c r="S4312" i="6"/>
  <c r="R4312" i="6"/>
  <c r="Q4312" i="6"/>
  <c r="V4312" i="6" s="1"/>
  <c r="U4311" i="6"/>
  <c r="AA4311" i="6" s="1"/>
  <c r="T4311" i="6"/>
  <c r="S4311" i="6"/>
  <c r="R4311" i="6"/>
  <c r="Q4311" i="6"/>
  <c r="V4311" i="6" s="1"/>
  <c r="U4310" i="6"/>
  <c r="AA4310" i="6" s="1"/>
  <c r="T4310" i="6"/>
  <c r="S4310" i="6"/>
  <c r="R4310" i="6"/>
  <c r="Q4310" i="6"/>
  <c r="V4310" i="6" s="1"/>
  <c r="U4309" i="6"/>
  <c r="AA4309" i="6" s="1"/>
  <c r="T4309" i="6"/>
  <c r="S4309" i="6"/>
  <c r="R4309" i="6"/>
  <c r="Q4309" i="6"/>
  <c r="V4309" i="6" s="1"/>
  <c r="U4308" i="6"/>
  <c r="AA4308" i="6" s="1"/>
  <c r="T4308" i="6"/>
  <c r="S4308" i="6"/>
  <c r="R4308" i="6"/>
  <c r="Q4308" i="6"/>
  <c r="V4308" i="6" s="1"/>
  <c r="U4307" i="6"/>
  <c r="AA4307" i="6" s="1"/>
  <c r="T4307" i="6"/>
  <c r="S4307" i="6"/>
  <c r="R4307" i="6"/>
  <c r="Q4307" i="6"/>
  <c r="V4307" i="6" s="1"/>
  <c r="U4306" i="6"/>
  <c r="AA4306" i="6" s="1"/>
  <c r="T4306" i="6"/>
  <c r="S4306" i="6"/>
  <c r="R4306" i="6"/>
  <c r="Q4306" i="6"/>
  <c r="V4306" i="6" s="1"/>
  <c r="U4305" i="6"/>
  <c r="AA4305" i="6" s="1"/>
  <c r="T4305" i="6"/>
  <c r="S4305" i="6"/>
  <c r="R4305" i="6"/>
  <c r="Q4305" i="6"/>
  <c r="V4305" i="6" s="1"/>
  <c r="U4304" i="6"/>
  <c r="AA4304" i="6" s="1"/>
  <c r="T4304" i="6"/>
  <c r="S4304" i="6"/>
  <c r="R4304" i="6"/>
  <c r="Q4304" i="6"/>
  <c r="V4304" i="6" s="1"/>
  <c r="U4303" i="6"/>
  <c r="AA4303" i="6" s="1"/>
  <c r="T4303" i="6"/>
  <c r="S4303" i="6"/>
  <c r="R4303" i="6"/>
  <c r="Q4303" i="6"/>
  <c r="V4303" i="6" s="1"/>
  <c r="U4302" i="6"/>
  <c r="AA4302" i="6" s="1"/>
  <c r="T4302" i="6"/>
  <c r="S4302" i="6"/>
  <c r="R4302" i="6"/>
  <c r="Q4302" i="6"/>
  <c r="V4302" i="6" s="1"/>
  <c r="U4301" i="6"/>
  <c r="AA4301" i="6" s="1"/>
  <c r="T4301" i="6"/>
  <c r="S4301" i="6"/>
  <c r="R4301" i="6"/>
  <c r="Q4301" i="6"/>
  <c r="V4301" i="6" s="1"/>
  <c r="U4300" i="6"/>
  <c r="AA4300" i="6" s="1"/>
  <c r="T4300" i="6"/>
  <c r="S4300" i="6"/>
  <c r="R4300" i="6"/>
  <c r="Q4300" i="6"/>
  <c r="V4300" i="6" s="1"/>
  <c r="U4299" i="6"/>
  <c r="AA4299" i="6" s="1"/>
  <c r="T4299" i="6"/>
  <c r="S4299" i="6"/>
  <c r="R4299" i="6"/>
  <c r="Q4299" i="6"/>
  <c r="V4299" i="6" s="1"/>
  <c r="U4298" i="6"/>
  <c r="AA4298" i="6" s="1"/>
  <c r="T4298" i="6"/>
  <c r="S4298" i="6"/>
  <c r="R4298" i="6"/>
  <c r="Q4298" i="6"/>
  <c r="V4298" i="6" s="1"/>
  <c r="U4297" i="6"/>
  <c r="AA4297" i="6" s="1"/>
  <c r="T4297" i="6"/>
  <c r="S4297" i="6"/>
  <c r="R4297" i="6"/>
  <c r="Q4297" i="6"/>
  <c r="V4297" i="6" s="1"/>
  <c r="U4296" i="6"/>
  <c r="AA4296" i="6" s="1"/>
  <c r="T4296" i="6"/>
  <c r="S4296" i="6"/>
  <c r="R4296" i="6"/>
  <c r="Q4296" i="6"/>
  <c r="V4296" i="6" s="1"/>
  <c r="U4295" i="6"/>
  <c r="AA4295" i="6" s="1"/>
  <c r="T4295" i="6"/>
  <c r="S4295" i="6"/>
  <c r="R4295" i="6"/>
  <c r="Q4295" i="6"/>
  <c r="V4295" i="6" s="1"/>
  <c r="U4294" i="6"/>
  <c r="AA4294" i="6" s="1"/>
  <c r="T4294" i="6"/>
  <c r="S4294" i="6"/>
  <c r="R4294" i="6"/>
  <c r="Q4294" i="6"/>
  <c r="V4294" i="6" s="1"/>
  <c r="U4293" i="6"/>
  <c r="AA4293" i="6" s="1"/>
  <c r="T4293" i="6"/>
  <c r="S4293" i="6"/>
  <c r="R4293" i="6"/>
  <c r="Q4293" i="6"/>
  <c r="V4293" i="6" s="1"/>
  <c r="U4292" i="6"/>
  <c r="AA4292" i="6" s="1"/>
  <c r="T4292" i="6"/>
  <c r="S4292" i="6"/>
  <c r="R4292" i="6"/>
  <c r="Q4292" i="6"/>
  <c r="V4292" i="6" s="1"/>
  <c r="U4291" i="6"/>
  <c r="AA4291" i="6" s="1"/>
  <c r="T4291" i="6"/>
  <c r="S4291" i="6"/>
  <c r="R4291" i="6"/>
  <c r="Q4291" i="6"/>
  <c r="V4291" i="6" s="1"/>
  <c r="U4290" i="6"/>
  <c r="AA4290" i="6" s="1"/>
  <c r="T4290" i="6"/>
  <c r="S4290" i="6"/>
  <c r="R4290" i="6"/>
  <c r="Q4290" i="6"/>
  <c r="V4290" i="6" s="1"/>
  <c r="U4289" i="6"/>
  <c r="AA4289" i="6" s="1"/>
  <c r="T4289" i="6"/>
  <c r="S4289" i="6"/>
  <c r="R4289" i="6"/>
  <c r="Q4289" i="6"/>
  <c r="V4289" i="6" s="1"/>
  <c r="U4288" i="6"/>
  <c r="AA4288" i="6" s="1"/>
  <c r="T4288" i="6"/>
  <c r="S4288" i="6"/>
  <c r="R4288" i="6"/>
  <c r="Q4288" i="6"/>
  <c r="V4288" i="6" s="1"/>
  <c r="U4287" i="6"/>
  <c r="AA4287" i="6" s="1"/>
  <c r="T4287" i="6"/>
  <c r="S4287" i="6"/>
  <c r="R4287" i="6"/>
  <c r="Q4287" i="6"/>
  <c r="V4287" i="6" s="1"/>
  <c r="U4286" i="6"/>
  <c r="AA4286" i="6" s="1"/>
  <c r="T4286" i="6"/>
  <c r="S4286" i="6"/>
  <c r="R4286" i="6"/>
  <c r="Q4286" i="6"/>
  <c r="V4286" i="6" s="1"/>
  <c r="U4285" i="6"/>
  <c r="AA4285" i="6" s="1"/>
  <c r="T4285" i="6"/>
  <c r="S4285" i="6"/>
  <c r="R4285" i="6"/>
  <c r="Q4285" i="6"/>
  <c r="V4285" i="6" s="1"/>
  <c r="U4284" i="6"/>
  <c r="AA4284" i="6" s="1"/>
  <c r="T4284" i="6"/>
  <c r="S4284" i="6"/>
  <c r="R4284" i="6"/>
  <c r="Q4284" i="6"/>
  <c r="V4284" i="6" s="1"/>
  <c r="U4283" i="6"/>
  <c r="AA4283" i="6" s="1"/>
  <c r="T4283" i="6"/>
  <c r="S4283" i="6"/>
  <c r="R4283" i="6"/>
  <c r="Q4283" i="6"/>
  <c r="V4283" i="6" s="1"/>
  <c r="U4282" i="6"/>
  <c r="AA4282" i="6" s="1"/>
  <c r="T4282" i="6"/>
  <c r="S4282" i="6"/>
  <c r="R4282" i="6"/>
  <c r="Q4282" i="6"/>
  <c r="V4282" i="6" s="1"/>
  <c r="U4281" i="6"/>
  <c r="AA4281" i="6" s="1"/>
  <c r="T4281" i="6"/>
  <c r="S4281" i="6"/>
  <c r="R4281" i="6"/>
  <c r="Q4281" i="6"/>
  <c r="V4281" i="6" s="1"/>
  <c r="U4280" i="6"/>
  <c r="AA4280" i="6" s="1"/>
  <c r="T4280" i="6"/>
  <c r="S4280" i="6"/>
  <c r="R4280" i="6"/>
  <c r="Q4280" i="6"/>
  <c r="V4280" i="6" s="1"/>
  <c r="U4279" i="6"/>
  <c r="AA4279" i="6" s="1"/>
  <c r="T4279" i="6"/>
  <c r="S4279" i="6"/>
  <c r="R4279" i="6"/>
  <c r="Q4279" i="6"/>
  <c r="V4279" i="6" s="1"/>
  <c r="U4278" i="6"/>
  <c r="AA4278" i="6" s="1"/>
  <c r="T4278" i="6"/>
  <c r="S4278" i="6"/>
  <c r="R4278" i="6"/>
  <c r="Q4278" i="6"/>
  <c r="V4278" i="6" s="1"/>
  <c r="U4277" i="6"/>
  <c r="AA4277" i="6" s="1"/>
  <c r="T4277" i="6"/>
  <c r="S4277" i="6"/>
  <c r="R4277" i="6"/>
  <c r="Q4277" i="6"/>
  <c r="V4277" i="6" s="1"/>
  <c r="U4276" i="6"/>
  <c r="AA4276" i="6" s="1"/>
  <c r="T4276" i="6"/>
  <c r="S4276" i="6"/>
  <c r="R4276" i="6"/>
  <c r="Q4276" i="6"/>
  <c r="V4276" i="6" s="1"/>
  <c r="U4275" i="6"/>
  <c r="AA4275" i="6" s="1"/>
  <c r="T4275" i="6"/>
  <c r="S4275" i="6"/>
  <c r="R4275" i="6"/>
  <c r="Q4275" i="6"/>
  <c r="V4275" i="6" s="1"/>
  <c r="U4274" i="6"/>
  <c r="AA4274" i="6" s="1"/>
  <c r="T4274" i="6"/>
  <c r="S4274" i="6"/>
  <c r="R4274" i="6"/>
  <c r="Q4274" i="6"/>
  <c r="V4274" i="6" s="1"/>
  <c r="U4273" i="6"/>
  <c r="AA4273" i="6" s="1"/>
  <c r="T4273" i="6"/>
  <c r="S4273" i="6"/>
  <c r="R4273" i="6"/>
  <c r="Q4273" i="6"/>
  <c r="V4273" i="6" s="1"/>
  <c r="U4272" i="6"/>
  <c r="AA4272" i="6" s="1"/>
  <c r="T4272" i="6"/>
  <c r="S4272" i="6"/>
  <c r="R4272" i="6"/>
  <c r="Q4272" i="6"/>
  <c r="V4272" i="6" s="1"/>
  <c r="U4271" i="6"/>
  <c r="AA4271" i="6" s="1"/>
  <c r="T4271" i="6"/>
  <c r="S4271" i="6"/>
  <c r="R4271" i="6"/>
  <c r="Q4271" i="6"/>
  <c r="V4271" i="6" s="1"/>
  <c r="U4270" i="6"/>
  <c r="AA4270" i="6" s="1"/>
  <c r="T4270" i="6"/>
  <c r="S4270" i="6"/>
  <c r="R4270" i="6"/>
  <c r="Q4270" i="6"/>
  <c r="V4270" i="6" s="1"/>
  <c r="U4269" i="6"/>
  <c r="AA4269" i="6" s="1"/>
  <c r="T4269" i="6"/>
  <c r="S4269" i="6"/>
  <c r="R4269" i="6"/>
  <c r="Q4269" i="6"/>
  <c r="V4269" i="6" s="1"/>
  <c r="U4268" i="6"/>
  <c r="AA4268" i="6" s="1"/>
  <c r="T4268" i="6"/>
  <c r="S4268" i="6"/>
  <c r="R4268" i="6"/>
  <c r="Q4268" i="6"/>
  <c r="V4268" i="6" s="1"/>
  <c r="U4267" i="6"/>
  <c r="AA4267" i="6" s="1"/>
  <c r="T4267" i="6"/>
  <c r="S4267" i="6"/>
  <c r="R4267" i="6"/>
  <c r="Q4267" i="6"/>
  <c r="V4267" i="6" s="1"/>
  <c r="U4266" i="6"/>
  <c r="AA4266" i="6" s="1"/>
  <c r="T4266" i="6"/>
  <c r="S4266" i="6"/>
  <c r="R4266" i="6"/>
  <c r="Q4266" i="6"/>
  <c r="V4266" i="6" s="1"/>
  <c r="U4265" i="6"/>
  <c r="AA4265" i="6" s="1"/>
  <c r="T4265" i="6"/>
  <c r="S4265" i="6"/>
  <c r="R4265" i="6"/>
  <c r="Q4265" i="6"/>
  <c r="V4265" i="6" s="1"/>
  <c r="U4264" i="6"/>
  <c r="AA4264" i="6" s="1"/>
  <c r="T4264" i="6"/>
  <c r="S4264" i="6"/>
  <c r="R4264" i="6"/>
  <c r="Q4264" i="6"/>
  <c r="V4264" i="6" s="1"/>
  <c r="U4263" i="6"/>
  <c r="AA4263" i="6" s="1"/>
  <c r="T4263" i="6"/>
  <c r="S4263" i="6"/>
  <c r="R4263" i="6"/>
  <c r="Q4263" i="6"/>
  <c r="V4263" i="6" s="1"/>
  <c r="U4262" i="6"/>
  <c r="AA4262" i="6" s="1"/>
  <c r="T4262" i="6"/>
  <c r="S4262" i="6"/>
  <c r="R4262" i="6"/>
  <c r="Q4262" i="6"/>
  <c r="V4262" i="6" s="1"/>
  <c r="U4261" i="6"/>
  <c r="AA4261" i="6" s="1"/>
  <c r="T4261" i="6"/>
  <c r="S4261" i="6"/>
  <c r="R4261" i="6"/>
  <c r="Q4261" i="6"/>
  <c r="V4261" i="6" s="1"/>
  <c r="U4260" i="6"/>
  <c r="AA4260" i="6" s="1"/>
  <c r="T4260" i="6"/>
  <c r="S4260" i="6"/>
  <c r="R4260" i="6"/>
  <c r="Q4260" i="6"/>
  <c r="V4260" i="6" s="1"/>
  <c r="U4259" i="6"/>
  <c r="AA4259" i="6" s="1"/>
  <c r="T4259" i="6"/>
  <c r="S4259" i="6"/>
  <c r="R4259" i="6"/>
  <c r="Q4259" i="6"/>
  <c r="V4259" i="6" s="1"/>
  <c r="U4258" i="6"/>
  <c r="AA4258" i="6" s="1"/>
  <c r="T4258" i="6"/>
  <c r="S4258" i="6"/>
  <c r="R4258" i="6"/>
  <c r="Q4258" i="6"/>
  <c r="V4258" i="6" s="1"/>
  <c r="U4257" i="6"/>
  <c r="AA4257" i="6" s="1"/>
  <c r="T4257" i="6"/>
  <c r="S4257" i="6"/>
  <c r="R4257" i="6"/>
  <c r="Q4257" i="6"/>
  <c r="V4257" i="6" s="1"/>
  <c r="U4256" i="6"/>
  <c r="AA4256" i="6" s="1"/>
  <c r="T4256" i="6"/>
  <c r="S4256" i="6"/>
  <c r="R4256" i="6"/>
  <c r="Q4256" i="6"/>
  <c r="V4256" i="6" s="1"/>
  <c r="U4255" i="6"/>
  <c r="AA4255" i="6" s="1"/>
  <c r="T4255" i="6"/>
  <c r="S4255" i="6"/>
  <c r="R4255" i="6"/>
  <c r="Q4255" i="6"/>
  <c r="V4255" i="6" s="1"/>
  <c r="U4254" i="6"/>
  <c r="AA4254" i="6" s="1"/>
  <c r="T4254" i="6"/>
  <c r="S4254" i="6"/>
  <c r="R4254" i="6"/>
  <c r="Q4254" i="6"/>
  <c r="V4254" i="6" s="1"/>
  <c r="U4253" i="6"/>
  <c r="AA4253" i="6" s="1"/>
  <c r="T4253" i="6"/>
  <c r="S4253" i="6"/>
  <c r="R4253" i="6"/>
  <c r="Q4253" i="6"/>
  <c r="V4253" i="6" s="1"/>
  <c r="U4252" i="6"/>
  <c r="AA4252" i="6" s="1"/>
  <c r="T4252" i="6"/>
  <c r="S4252" i="6"/>
  <c r="R4252" i="6"/>
  <c r="Q4252" i="6"/>
  <c r="V4252" i="6" s="1"/>
  <c r="U4251" i="6"/>
  <c r="AA4251" i="6" s="1"/>
  <c r="T4251" i="6"/>
  <c r="S4251" i="6"/>
  <c r="R4251" i="6"/>
  <c r="Q4251" i="6"/>
  <c r="V4251" i="6" s="1"/>
  <c r="U4250" i="6"/>
  <c r="AA4250" i="6" s="1"/>
  <c r="T4250" i="6"/>
  <c r="S4250" i="6"/>
  <c r="R4250" i="6"/>
  <c r="Q4250" i="6"/>
  <c r="V4250" i="6" s="1"/>
  <c r="U4249" i="6"/>
  <c r="AA4249" i="6" s="1"/>
  <c r="T4249" i="6"/>
  <c r="S4249" i="6"/>
  <c r="R4249" i="6"/>
  <c r="Q4249" i="6"/>
  <c r="V4249" i="6" s="1"/>
  <c r="U4248" i="6"/>
  <c r="AA4248" i="6" s="1"/>
  <c r="T4248" i="6"/>
  <c r="S4248" i="6"/>
  <c r="R4248" i="6"/>
  <c r="Q4248" i="6"/>
  <c r="V4248" i="6" s="1"/>
  <c r="U4247" i="6"/>
  <c r="AA4247" i="6" s="1"/>
  <c r="T4247" i="6"/>
  <c r="S4247" i="6"/>
  <c r="R4247" i="6"/>
  <c r="Q4247" i="6"/>
  <c r="V4247" i="6" s="1"/>
  <c r="U4246" i="6"/>
  <c r="AA4246" i="6" s="1"/>
  <c r="T4246" i="6"/>
  <c r="S4246" i="6"/>
  <c r="R4246" i="6"/>
  <c r="Q4246" i="6"/>
  <c r="V4246" i="6" s="1"/>
  <c r="U4245" i="6"/>
  <c r="AA4245" i="6" s="1"/>
  <c r="T4245" i="6"/>
  <c r="S4245" i="6"/>
  <c r="R4245" i="6"/>
  <c r="Q4245" i="6"/>
  <c r="V4245" i="6" s="1"/>
  <c r="U4244" i="6"/>
  <c r="AA4244" i="6" s="1"/>
  <c r="T4244" i="6"/>
  <c r="S4244" i="6"/>
  <c r="R4244" i="6"/>
  <c r="Q4244" i="6"/>
  <c r="V4244" i="6" s="1"/>
  <c r="U4243" i="6"/>
  <c r="AA4243" i="6" s="1"/>
  <c r="T4243" i="6"/>
  <c r="S4243" i="6"/>
  <c r="R4243" i="6"/>
  <c r="Q4243" i="6"/>
  <c r="V4243" i="6" s="1"/>
  <c r="U4242" i="6"/>
  <c r="AA4242" i="6" s="1"/>
  <c r="T4242" i="6"/>
  <c r="S4242" i="6"/>
  <c r="R4242" i="6"/>
  <c r="Q4242" i="6"/>
  <c r="V4242" i="6" s="1"/>
  <c r="U4241" i="6"/>
  <c r="AA4241" i="6" s="1"/>
  <c r="T4241" i="6"/>
  <c r="S4241" i="6"/>
  <c r="R4241" i="6"/>
  <c r="Q4241" i="6"/>
  <c r="V4241" i="6" s="1"/>
  <c r="U4240" i="6"/>
  <c r="AA4240" i="6" s="1"/>
  <c r="T4240" i="6"/>
  <c r="S4240" i="6"/>
  <c r="R4240" i="6"/>
  <c r="Q4240" i="6"/>
  <c r="V4240" i="6" s="1"/>
  <c r="U4239" i="6"/>
  <c r="AA4239" i="6" s="1"/>
  <c r="T4239" i="6"/>
  <c r="S4239" i="6"/>
  <c r="R4239" i="6"/>
  <c r="Q4239" i="6"/>
  <c r="V4239" i="6" s="1"/>
  <c r="U4238" i="6"/>
  <c r="AA4238" i="6" s="1"/>
  <c r="T4238" i="6"/>
  <c r="S4238" i="6"/>
  <c r="R4238" i="6"/>
  <c r="Q4238" i="6"/>
  <c r="V4238" i="6" s="1"/>
  <c r="U4237" i="6"/>
  <c r="AA4237" i="6" s="1"/>
  <c r="T4237" i="6"/>
  <c r="S4237" i="6"/>
  <c r="R4237" i="6"/>
  <c r="Q4237" i="6"/>
  <c r="V4237" i="6" s="1"/>
  <c r="U4236" i="6"/>
  <c r="AA4236" i="6" s="1"/>
  <c r="T4236" i="6"/>
  <c r="S4236" i="6"/>
  <c r="R4236" i="6"/>
  <c r="Q4236" i="6"/>
  <c r="V4236" i="6" s="1"/>
  <c r="U4235" i="6"/>
  <c r="AA4235" i="6" s="1"/>
  <c r="T4235" i="6"/>
  <c r="S4235" i="6"/>
  <c r="R4235" i="6"/>
  <c r="Q4235" i="6"/>
  <c r="V4235" i="6" s="1"/>
  <c r="U4234" i="6"/>
  <c r="AA4234" i="6" s="1"/>
  <c r="T4234" i="6"/>
  <c r="S4234" i="6"/>
  <c r="R4234" i="6"/>
  <c r="Q4234" i="6"/>
  <c r="V4234" i="6" s="1"/>
  <c r="U4233" i="6"/>
  <c r="AA4233" i="6" s="1"/>
  <c r="T4233" i="6"/>
  <c r="S4233" i="6"/>
  <c r="R4233" i="6"/>
  <c r="Q4233" i="6"/>
  <c r="V4233" i="6" s="1"/>
  <c r="U4232" i="6"/>
  <c r="AA4232" i="6" s="1"/>
  <c r="T4232" i="6"/>
  <c r="S4232" i="6"/>
  <c r="R4232" i="6"/>
  <c r="Q4232" i="6"/>
  <c r="V4232" i="6" s="1"/>
  <c r="U4231" i="6"/>
  <c r="AA4231" i="6" s="1"/>
  <c r="T4231" i="6"/>
  <c r="S4231" i="6"/>
  <c r="R4231" i="6"/>
  <c r="Q4231" i="6"/>
  <c r="V4231" i="6" s="1"/>
  <c r="U4230" i="6"/>
  <c r="AA4230" i="6" s="1"/>
  <c r="T4230" i="6"/>
  <c r="S4230" i="6"/>
  <c r="R4230" i="6"/>
  <c r="Q4230" i="6"/>
  <c r="V4230" i="6" s="1"/>
  <c r="U4229" i="6"/>
  <c r="AA4229" i="6" s="1"/>
  <c r="T4229" i="6"/>
  <c r="S4229" i="6"/>
  <c r="R4229" i="6"/>
  <c r="Q4229" i="6"/>
  <c r="V4229" i="6" s="1"/>
  <c r="U4228" i="6"/>
  <c r="AA4228" i="6" s="1"/>
  <c r="T4228" i="6"/>
  <c r="S4228" i="6"/>
  <c r="R4228" i="6"/>
  <c r="Q4228" i="6"/>
  <c r="V4228" i="6" s="1"/>
  <c r="U4227" i="6"/>
  <c r="AA4227" i="6" s="1"/>
  <c r="T4227" i="6"/>
  <c r="S4227" i="6"/>
  <c r="R4227" i="6"/>
  <c r="Q4227" i="6"/>
  <c r="V4227" i="6" s="1"/>
  <c r="U4226" i="6"/>
  <c r="AA4226" i="6" s="1"/>
  <c r="T4226" i="6"/>
  <c r="S4226" i="6"/>
  <c r="R4226" i="6"/>
  <c r="Q4226" i="6"/>
  <c r="V4226" i="6" s="1"/>
  <c r="U4225" i="6"/>
  <c r="AA4225" i="6" s="1"/>
  <c r="T4225" i="6"/>
  <c r="S4225" i="6"/>
  <c r="R4225" i="6"/>
  <c r="Q4225" i="6"/>
  <c r="V4225" i="6" s="1"/>
  <c r="U4224" i="6"/>
  <c r="AA4224" i="6" s="1"/>
  <c r="T4224" i="6"/>
  <c r="S4224" i="6"/>
  <c r="R4224" i="6"/>
  <c r="Q4224" i="6"/>
  <c r="V4224" i="6" s="1"/>
  <c r="U4223" i="6"/>
  <c r="AA4223" i="6" s="1"/>
  <c r="T4223" i="6"/>
  <c r="S4223" i="6"/>
  <c r="R4223" i="6"/>
  <c r="Q4223" i="6"/>
  <c r="V4223" i="6" s="1"/>
  <c r="U4222" i="6"/>
  <c r="AA4222" i="6" s="1"/>
  <c r="T4222" i="6"/>
  <c r="S4222" i="6"/>
  <c r="R4222" i="6"/>
  <c r="Q4222" i="6"/>
  <c r="V4222" i="6" s="1"/>
  <c r="U4221" i="6"/>
  <c r="AA4221" i="6" s="1"/>
  <c r="T4221" i="6"/>
  <c r="S4221" i="6"/>
  <c r="R4221" i="6"/>
  <c r="Q4221" i="6"/>
  <c r="V4221" i="6" s="1"/>
  <c r="U4220" i="6"/>
  <c r="AA4220" i="6" s="1"/>
  <c r="T4220" i="6"/>
  <c r="S4220" i="6"/>
  <c r="R4220" i="6"/>
  <c r="Q4220" i="6"/>
  <c r="V4220" i="6" s="1"/>
  <c r="U4219" i="6"/>
  <c r="AA4219" i="6" s="1"/>
  <c r="T4219" i="6"/>
  <c r="S4219" i="6"/>
  <c r="R4219" i="6"/>
  <c r="Q4219" i="6"/>
  <c r="V4219" i="6" s="1"/>
  <c r="U4218" i="6"/>
  <c r="AA4218" i="6" s="1"/>
  <c r="T4218" i="6"/>
  <c r="S4218" i="6"/>
  <c r="R4218" i="6"/>
  <c r="Q4218" i="6"/>
  <c r="V4218" i="6" s="1"/>
  <c r="U4217" i="6"/>
  <c r="AA4217" i="6" s="1"/>
  <c r="T4217" i="6"/>
  <c r="S4217" i="6"/>
  <c r="R4217" i="6"/>
  <c r="Q4217" i="6"/>
  <c r="V4217" i="6" s="1"/>
  <c r="U4216" i="6"/>
  <c r="AA4216" i="6" s="1"/>
  <c r="T4216" i="6"/>
  <c r="S4216" i="6"/>
  <c r="R4216" i="6"/>
  <c r="Q4216" i="6"/>
  <c r="V4216" i="6" s="1"/>
  <c r="U4215" i="6"/>
  <c r="AA4215" i="6" s="1"/>
  <c r="T4215" i="6"/>
  <c r="S4215" i="6"/>
  <c r="R4215" i="6"/>
  <c r="Q4215" i="6"/>
  <c r="V4215" i="6" s="1"/>
  <c r="U4214" i="6"/>
  <c r="AA4214" i="6" s="1"/>
  <c r="T4214" i="6"/>
  <c r="S4214" i="6"/>
  <c r="R4214" i="6"/>
  <c r="Q4214" i="6"/>
  <c r="V4214" i="6" s="1"/>
  <c r="U4213" i="6"/>
  <c r="AA4213" i="6" s="1"/>
  <c r="T4213" i="6"/>
  <c r="S4213" i="6"/>
  <c r="R4213" i="6"/>
  <c r="Q4213" i="6"/>
  <c r="V4213" i="6" s="1"/>
  <c r="U4212" i="6"/>
  <c r="AA4212" i="6" s="1"/>
  <c r="T4212" i="6"/>
  <c r="S4212" i="6"/>
  <c r="R4212" i="6"/>
  <c r="Q4212" i="6"/>
  <c r="V4212" i="6" s="1"/>
  <c r="U4211" i="6"/>
  <c r="AA4211" i="6" s="1"/>
  <c r="T4211" i="6"/>
  <c r="S4211" i="6"/>
  <c r="R4211" i="6"/>
  <c r="Q4211" i="6"/>
  <c r="V4211" i="6" s="1"/>
  <c r="U4210" i="6"/>
  <c r="AA4210" i="6" s="1"/>
  <c r="T4210" i="6"/>
  <c r="S4210" i="6"/>
  <c r="R4210" i="6"/>
  <c r="Q4210" i="6"/>
  <c r="V4210" i="6" s="1"/>
  <c r="U4209" i="6"/>
  <c r="AA4209" i="6" s="1"/>
  <c r="T4209" i="6"/>
  <c r="S4209" i="6"/>
  <c r="R4209" i="6"/>
  <c r="Q4209" i="6"/>
  <c r="V4209" i="6" s="1"/>
  <c r="U4208" i="6"/>
  <c r="AA4208" i="6" s="1"/>
  <c r="T4208" i="6"/>
  <c r="S4208" i="6"/>
  <c r="R4208" i="6"/>
  <c r="Q4208" i="6"/>
  <c r="V4208" i="6" s="1"/>
  <c r="U4207" i="6"/>
  <c r="AA4207" i="6" s="1"/>
  <c r="T4207" i="6"/>
  <c r="S4207" i="6"/>
  <c r="R4207" i="6"/>
  <c r="Q4207" i="6"/>
  <c r="V4207" i="6" s="1"/>
  <c r="U4206" i="6"/>
  <c r="AA4206" i="6" s="1"/>
  <c r="T4206" i="6"/>
  <c r="S4206" i="6"/>
  <c r="R4206" i="6"/>
  <c r="Q4206" i="6"/>
  <c r="V4206" i="6" s="1"/>
  <c r="U4205" i="6"/>
  <c r="AA4205" i="6" s="1"/>
  <c r="T4205" i="6"/>
  <c r="S4205" i="6"/>
  <c r="R4205" i="6"/>
  <c r="Q4205" i="6"/>
  <c r="V4205" i="6" s="1"/>
  <c r="U4204" i="6"/>
  <c r="AA4204" i="6" s="1"/>
  <c r="T4204" i="6"/>
  <c r="S4204" i="6"/>
  <c r="R4204" i="6"/>
  <c r="Q4204" i="6"/>
  <c r="V4204" i="6" s="1"/>
  <c r="U4203" i="6"/>
  <c r="AA4203" i="6" s="1"/>
  <c r="T4203" i="6"/>
  <c r="S4203" i="6"/>
  <c r="R4203" i="6"/>
  <c r="Q4203" i="6"/>
  <c r="V4203" i="6" s="1"/>
  <c r="U4202" i="6"/>
  <c r="AA4202" i="6" s="1"/>
  <c r="T4202" i="6"/>
  <c r="S4202" i="6"/>
  <c r="R4202" i="6"/>
  <c r="Q4202" i="6"/>
  <c r="V4202" i="6" s="1"/>
  <c r="U4201" i="6"/>
  <c r="AA4201" i="6" s="1"/>
  <c r="T4201" i="6"/>
  <c r="S4201" i="6"/>
  <c r="R4201" i="6"/>
  <c r="Q4201" i="6"/>
  <c r="V4201" i="6" s="1"/>
  <c r="U4200" i="6"/>
  <c r="AA4200" i="6" s="1"/>
  <c r="T4200" i="6"/>
  <c r="S4200" i="6"/>
  <c r="R4200" i="6"/>
  <c r="Q4200" i="6"/>
  <c r="V4200" i="6" s="1"/>
  <c r="U4199" i="6"/>
  <c r="AA4199" i="6" s="1"/>
  <c r="T4199" i="6"/>
  <c r="S4199" i="6"/>
  <c r="R4199" i="6"/>
  <c r="Q4199" i="6"/>
  <c r="V4199" i="6" s="1"/>
  <c r="U4198" i="6"/>
  <c r="AA4198" i="6" s="1"/>
  <c r="T4198" i="6"/>
  <c r="S4198" i="6"/>
  <c r="R4198" i="6"/>
  <c r="Q4198" i="6"/>
  <c r="V4198" i="6" s="1"/>
  <c r="U4197" i="6"/>
  <c r="AA4197" i="6" s="1"/>
  <c r="T4197" i="6"/>
  <c r="S4197" i="6"/>
  <c r="R4197" i="6"/>
  <c r="Q4197" i="6"/>
  <c r="V4197" i="6" s="1"/>
  <c r="U4196" i="6"/>
  <c r="AA4196" i="6" s="1"/>
  <c r="T4196" i="6"/>
  <c r="S4196" i="6"/>
  <c r="R4196" i="6"/>
  <c r="Q4196" i="6"/>
  <c r="V4196" i="6" s="1"/>
  <c r="U4195" i="6"/>
  <c r="AA4195" i="6" s="1"/>
  <c r="T4195" i="6"/>
  <c r="S4195" i="6"/>
  <c r="R4195" i="6"/>
  <c r="Q4195" i="6"/>
  <c r="V4195" i="6" s="1"/>
  <c r="U4194" i="6"/>
  <c r="AA4194" i="6" s="1"/>
  <c r="T4194" i="6"/>
  <c r="S4194" i="6"/>
  <c r="R4194" i="6"/>
  <c r="Q4194" i="6"/>
  <c r="V4194" i="6" s="1"/>
  <c r="U4193" i="6"/>
  <c r="AA4193" i="6" s="1"/>
  <c r="T4193" i="6"/>
  <c r="S4193" i="6"/>
  <c r="R4193" i="6"/>
  <c r="Q4193" i="6"/>
  <c r="V4193" i="6" s="1"/>
  <c r="U4192" i="6"/>
  <c r="AA4192" i="6" s="1"/>
  <c r="T4192" i="6"/>
  <c r="S4192" i="6"/>
  <c r="R4192" i="6"/>
  <c r="Q4192" i="6"/>
  <c r="V4192" i="6" s="1"/>
  <c r="U4191" i="6"/>
  <c r="AA4191" i="6" s="1"/>
  <c r="T4191" i="6"/>
  <c r="S4191" i="6"/>
  <c r="R4191" i="6"/>
  <c r="Q4191" i="6"/>
  <c r="V4191" i="6" s="1"/>
  <c r="U4190" i="6"/>
  <c r="AA4190" i="6" s="1"/>
  <c r="T4190" i="6"/>
  <c r="S4190" i="6"/>
  <c r="R4190" i="6"/>
  <c r="Q4190" i="6"/>
  <c r="V4190" i="6" s="1"/>
  <c r="U4189" i="6"/>
  <c r="AA4189" i="6" s="1"/>
  <c r="T4189" i="6"/>
  <c r="S4189" i="6"/>
  <c r="R4189" i="6"/>
  <c r="Q4189" i="6"/>
  <c r="V4189" i="6" s="1"/>
  <c r="U4188" i="6"/>
  <c r="AA4188" i="6" s="1"/>
  <c r="T4188" i="6"/>
  <c r="S4188" i="6"/>
  <c r="R4188" i="6"/>
  <c r="Q4188" i="6"/>
  <c r="V4188" i="6" s="1"/>
  <c r="U4187" i="6"/>
  <c r="AA4187" i="6" s="1"/>
  <c r="T4187" i="6"/>
  <c r="S4187" i="6"/>
  <c r="R4187" i="6"/>
  <c r="Q4187" i="6"/>
  <c r="V4187" i="6" s="1"/>
  <c r="U4186" i="6"/>
  <c r="AA4186" i="6" s="1"/>
  <c r="T4186" i="6"/>
  <c r="S4186" i="6"/>
  <c r="R4186" i="6"/>
  <c r="Q4186" i="6"/>
  <c r="V4186" i="6" s="1"/>
  <c r="U4185" i="6"/>
  <c r="AA4185" i="6" s="1"/>
  <c r="T4185" i="6"/>
  <c r="S4185" i="6"/>
  <c r="R4185" i="6"/>
  <c r="Q4185" i="6"/>
  <c r="V4185" i="6" s="1"/>
  <c r="U4184" i="6"/>
  <c r="AA4184" i="6" s="1"/>
  <c r="T4184" i="6"/>
  <c r="S4184" i="6"/>
  <c r="R4184" i="6"/>
  <c r="Q4184" i="6"/>
  <c r="V4184" i="6" s="1"/>
  <c r="U4183" i="6"/>
  <c r="AA4183" i="6" s="1"/>
  <c r="T4183" i="6"/>
  <c r="S4183" i="6"/>
  <c r="R4183" i="6"/>
  <c r="Q4183" i="6"/>
  <c r="V4183" i="6" s="1"/>
  <c r="U4182" i="6"/>
  <c r="AA4182" i="6" s="1"/>
  <c r="T4182" i="6"/>
  <c r="S4182" i="6"/>
  <c r="R4182" i="6"/>
  <c r="Q4182" i="6"/>
  <c r="V4182" i="6" s="1"/>
  <c r="U4181" i="6"/>
  <c r="AA4181" i="6" s="1"/>
  <c r="T4181" i="6"/>
  <c r="Z4181" i="6" s="1"/>
  <c r="S4181" i="6"/>
  <c r="Y4181" i="6" s="1"/>
  <c r="R4181" i="6"/>
  <c r="X4181" i="6" s="1"/>
  <c r="T1414" i="6"/>
  <c r="Z1414" i="6" s="1"/>
  <c r="U1413" i="6"/>
  <c r="AA1413" i="6" s="1"/>
  <c r="AC1413" i="6" s="1"/>
  <c r="Q1412" i="6"/>
  <c r="V1412" i="6" s="1"/>
  <c r="Q1411" i="6"/>
  <c r="V1411" i="6" s="1"/>
  <c r="R1409" i="6"/>
  <c r="X1409" i="6" s="1"/>
  <c r="U1407" i="6"/>
  <c r="AA1407" i="6" s="1"/>
  <c r="R1405" i="6"/>
  <c r="X1405" i="6" s="1"/>
  <c r="R1404" i="6"/>
  <c r="X1404" i="6" s="1"/>
  <c r="S1403" i="6"/>
  <c r="Y1403" i="6" s="1"/>
  <c r="S1402" i="6"/>
  <c r="Y1402" i="6" s="1"/>
  <c r="S1400" i="6"/>
  <c r="Y1400" i="6" s="1"/>
  <c r="U1399" i="6"/>
  <c r="AA1399" i="6" s="1"/>
  <c r="R1398" i="6"/>
  <c r="X1398" i="6" s="1"/>
  <c r="U1396" i="6"/>
  <c r="AA1396" i="6" s="1"/>
  <c r="Q1394" i="6"/>
  <c r="V1394" i="6" s="1"/>
  <c r="U1391" i="6"/>
  <c r="AA1391" i="6" s="1"/>
  <c r="L1391" i="6" s="1"/>
  <c r="T1390" i="6"/>
  <c r="Z1390" i="6" s="1"/>
  <c r="R1388" i="6"/>
  <c r="X1388" i="6" s="1"/>
  <c r="T1387" i="6"/>
  <c r="Z1387" i="6" s="1"/>
  <c r="AB1386" i="6"/>
  <c r="X1384" i="6"/>
  <c r="V1381" i="6"/>
  <c r="Y1379" i="6"/>
  <c r="V1376" i="6"/>
  <c r="AA1374" i="6"/>
  <c r="AA1371" i="6"/>
  <c r="V1371" i="6"/>
  <c r="Z1370" i="6"/>
  <c r="X1370" i="6"/>
  <c r="Y1367" i="6"/>
  <c r="V1363" i="6"/>
  <c r="Z1362" i="6"/>
  <c r="X1362" i="6"/>
  <c r="V1360" i="6"/>
  <c r="AA1359" i="6"/>
  <c r="Y1359" i="6"/>
  <c r="V1358" i="6"/>
  <c r="AA1356" i="6"/>
  <c r="Y1356" i="6"/>
  <c r="AA1353" i="6"/>
  <c r="Y1349" i="6"/>
  <c r="Z1346" i="6"/>
  <c r="V1345" i="6"/>
  <c r="X1343" i="6"/>
  <c r="Z1341" i="6"/>
  <c r="X1341" i="6"/>
  <c r="Z1339" i="6"/>
  <c r="X1334" i="6"/>
  <c r="AA1331" i="6"/>
  <c r="Y1331" i="6"/>
  <c r="AA1327" i="6"/>
  <c r="Y1327" i="6"/>
  <c r="AA1322" i="6"/>
  <c r="V1319" i="6"/>
  <c r="AA1312" i="6"/>
  <c r="AA1311" i="6"/>
  <c r="V1311" i="6"/>
  <c r="AA1304" i="6"/>
  <c r="V1304" i="6"/>
  <c r="V1295" i="6"/>
  <c r="AA1293" i="6"/>
  <c r="AA1290" i="6"/>
  <c r="V1290" i="6"/>
  <c r="V1278" i="6"/>
  <c r="AA1273" i="6"/>
  <c r="AA1259" i="6"/>
  <c r="V1259" i="6"/>
  <c r="AA866" i="6"/>
  <c r="V858" i="6"/>
  <c r="AA856" i="6"/>
  <c r="V856" i="6"/>
  <c r="AA852" i="6"/>
  <c r="AA848" i="6"/>
  <c r="V847" i="6"/>
  <c r="Q4181" i="6"/>
  <c r="V4181" i="6" s="1"/>
  <c r="U4180" i="6"/>
  <c r="AA4180" i="6" s="1"/>
  <c r="T4180" i="6"/>
  <c r="S4180" i="6"/>
  <c r="R4180" i="6"/>
  <c r="Q4180" i="6"/>
  <c r="V4180" i="6" s="1"/>
  <c r="U4179" i="6"/>
  <c r="AA4179" i="6" s="1"/>
  <c r="T4179" i="6"/>
  <c r="S4179" i="6"/>
  <c r="R4179" i="6"/>
  <c r="Q4179" i="6"/>
  <c r="V4179" i="6" s="1"/>
  <c r="U4178" i="6"/>
  <c r="AA4178" i="6" s="1"/>
  <c r="T4178" i="6"/>
  <c r="S4178" i="6"/>
  <c r="R4178" i="6"/>
  <c r="Q4178" i="6"/>
  <c r="V4178" i="6" s="1"/>
  <c r="U4177" i="6"/>
  <c r="AA4177" i="6" s="1"/>
  <c r="T4177" i="6"/>
  <c r="S4177" i="6"/>
  <c r="R4177" i="6"/>
  <c r="Q4177" i="6"/>
  <c r="V4177" i="6" s="1"/>
  <c r="U4176" i="6"/>
  <c r="AA4176" i="6" s="1"/>
  <c r="T4176" i="6"/>
  <c r="S4176" i="6"/>
  <c r="R4176" i="6"/>
  <c r="Q4176" i="6"/>
  <c r="V4176" i="6" s="1"/>
  <c r="U4175" i="6"/>
  <c r="AA4175" i="6" s="1"/>
  <c r="T4175" i="6"/>
  <c r="S4175" i="6"/>
  <c r="R4175" i="6"/>
  <c r="Q4175" i="6"/>
  <c r="V4175" i="6" s="1"/>
  <c r="U4174" i="6"/>
  <c r="AA4174" i="6" s="1"/>
  <c r="T4174" i="6"/>
  <c r="S4174" i="6"/>
  <c r="R4174" i="6"/>
  <c r="Q4174" i="6"/>
  <c r="V4174" i="6" s="1"/>
  <c r="U4173" i="6"/>
  <c r="AA4173" i="6" s="1"/>
  <c r="T4173" i="6"/>
  <c r="S4173" i="6"/>
  <c r="R4173" i="6"/>
  <c r="Q4173" i="6"/>
  <c r="V4173" i="6" s="1"/>
  <c r="U4172" i="6"/>
  <c r="AA4172" i="6" s="1"/>
  <c r="T4172" i="6"/>
  <c r="S4172" i="6"/>
  <c r="R4172" i="6"/>
  <c r="Q4172" i="6"/>
  <c r="V4172" i="6" s="1"/>
  <c r="U4171" i="6"/>
  <c r="AA4171" i="6" s="1"/>
  <c r="T4171" i="6"/>
  <c r="S4171" i="6"/>
  <c r="R4171" i="6"/>
  <c r="Q4171" i="6"/>
  <c r="V4171" i="6" s="1"/>
  <c r="U4170" i="6"/>
  <c r="AA4170" i="6" s="1"/>
  <c r="T4170" i="6"/>
  <c r="S4170" i="6"/>
  <c r="R4170" i="6"/>
  <c r="Q4170" i="6"/>
  <c r="V4170" i="6" s="1"/>
  <c r="U4169" i="6"/>
  <c r="AA4169" i="6" s="1"/>
  <c r="T4169" i="6"/>
  <c r="S4169" i="6"/>
  <c r="R4169" i="6"/>
  <c r="Q4169" i="6"/>
  <c r="V4169" i="6" s="1"/>
  <c r="U4168" i="6"/>
  <c r="AA4168" i="6" s="1"/>
  <c r="T4168" i="6"/>
  <c r="S4168" i="6"/>
  <c r="R4168" i="6"/>
  <c r="Q4168" i="6"/>
  <c r="V4168" i="6" s="1"/>
  <c r="U4167" i="6"/>
  <c r="AA4167" i="6" s="1"/>
  <c r="T4167" i="6"/>
  <c r="S4167" i="6"/>
  <c r="R4167" i="6"/>
  <c r="Q4167" i="6"/>
  <c r="V4167" i="6" s="1"/>
  <c r="U4166" i="6"/>
  <c r="AA4166" i="6" s="1"/>
  <c r="T4166" i="6"/>
  <c r="S4166" i="6"/>
  <c r="R4166" i="6"/>
  <c r="Q4166" i="6"/>
  <c r="V4166" i="6" s="1"/>
  <c r="U4165" i="6"/>
  <c r="AA4165" i="6" s="1"/>
  <c r="T4165" i="6"/>
  <c r="S4165" i="6"/>
  <c r="R4165" i="6"/>
  <c r="Q4165" i="6"/>
  <c r="V4165" i="6" s="1"/>
  <c r="U4164" i="6"/>
  <c r="AA4164" i="6" s="1"/>
  <c r="T4164" i="6"/>
  <c r="S4164" i="6"/>
  <c r="R4164" i="6"/>
  <c r="Q4164" i="6"/>
  <c r="V4164" i="6" s="1"/>
  <c r="U4163" i="6"/>
  <c r="AA4163" i="6" s="1"/>
  <c r="T4163" i="6"/>
  <c r="S4163" i="6"/>
  <c r="R4163" i="6"/>
  <c r="Q4163" i="6"/>
  <c r="V4163" i="6" s="1"/>
  <c r="U4162" i="6"/>
  <c r="AA4162" i="6" s="1"/>
  <c r="T4162" i="6"/>
  <c r="S4162" i="6"/>
  <c r="R4162" i="6"/>
  <c r="Q4162" i="6"/>
  <c r="V4162" i="6" s="1"/>
  <c r="U4161" i="6"/>
  <c r="AA4161" i="6" s="1"/>
  <c r="T4161" i="6"/>
  <c r="S4161" i="6"/>
  <c r="R4161" i="6"/>
  <c r="Q4161" i="6"/>
  <c r="V4161" i="6" s="1"/>
  <c r="U4160" i="6"/>
  <c r="AA4160" i="6" s="1"/>
  <c r="T4160" i="6"/>
  <c r="S4160" i="6"/>
  <c r="R4160" i="6"/>
  <c r="Q4160" i="6"/>
  <c r="V4160" i="6" s="1"/>
  <c r="U4159" i="6"/>
  <c r="AA4159" i="6" s="1"/>
  <c r="T4159" i="6"/>
  <c r="S4159" i="6"/>
  <c r="R4159" i="6"/>
  <c r="Q4159" i="6"/>
  <c r="V4159" i="6" s="1"/>
  <c r="U4158" i="6"/>
  <c r="AA4158" i="6" s="1"/>
  <c r="T4158" i="6"/>
  <c r="S4158" i="6"/>
  <c r="R4158" i="6"/>
  <c r="Q4158" i="6"/>
  <c r="V4158" i="6" s="1"/>
  <c r="U4157" i="6"/>
  <c r="AA4157" i="6" s="1"/>
  <c r="T4157" i="6"/>
  <c r="S4157" i="6"/>
  <c r="R4157" i="6"/>
  <c r="Q4157" i="6"/>
  <c r="V4157" i="6" s="1"/>
  <c r="U4156" i="6"/>
  <c r="AA4156" i="6" s="1"/>
  <c r="T4156" i="6"/>
  <c r="S4156" i="6"/>
  <c r="R4156" i="6"/>
  <c r="Q4156" i="6"/>
  <c r="V4156" i="6" s="1"/>
  <c r="U4155" i="6"/>
  <c r="AA4155" i="6" s="1"/>
  <c r="T4155" i="6"/>
  <c r="S4155" i="6"/>
  <c r="R4155" i="6"/>
  <c r="Q4155" i="6"/>
  <c r="V4155" i="6" s="1"/>
  <c r="U4154" i="6"/>
  <c r="AA4154" i="6" s="1"/>
  <c r="T4154" i="6"/>
  <c r="S4154" i="6"/>
  <c r="R4154" i="6"/>
  <c r="Q4154" i="6"/>
  <c r="V4154" i="6" s="1"/>
  <c r="U4153" i="6"/>
  <c r="AA4153" i="6" s="1"/>
  <c r="T4153" i="6"/>
  <c r="S4153" i="6"/>
  <c r="R4153" i="6"/>
  <c r="Q4153" i="6"/>
  <c r="V4153" i="6" s="1"/>
  <c r="U4152" i="6"/>
  <c r="AA4152" i="6" s="1"/>
  <c r="T4152" i="6"/>
  <c r="S4152" i="6"/>
  <c r="R4152" i="6"/>
  <c r="Q4152" i="6"/>
  <c r="V4152" i="6" s="1"/>
  <c r="U4151" i="6"/>
  <c r="AA4151" i="6" s="1"/>
  <c r="T4151" i="6"/>
  <c r="S4151" i="6"/>
  <c r="R4151" i="6"/>
  <c r="Q4151" i="6"/>
  <c r="V4151" i="6" s="1"/>
  <c r="U4150" i="6"/>
  <c r="AA4150" i="6" s="1"/>
  <c r="T4150" i="6"/>
  <c r="S4150" i="6"/>
  <c r="R4150" i="6"/>
  <c r="Q4150" i="6"/>
  <c r="V4150" i="6" s="1"/>
  <c r="U4149" i="6"/>
  <c r="AA4149" i="6" s="1"/>
  <c r="T4149" i="6"/>
  <c r="S4149" i="6"/>
  <c r="R4149" i="6"/>
  <c r="Q4149" i="6"/>
  <c r="V4149" i="6" s="1"/>
  <c r="U4148" i="6"/>
  <c r="AA4148" i="6" s="1"/>
  <c r="T4148" i="6"/>
  <c r="S4148" i="6"/>
  <c r="R4148" i="6"/>
  <c r="Q4148" i="6"/>
  <c r="V4148" i="6" s="1"/>
  <c r="U4147" i="6"/>
  <c r="AA4147" i="6" s="1"/>
  <c r="T4147" i="6"/>
  <c r="S4147" i="6"/>
  <c r="R4147" i="6"/>
  <c r="Q4147" i="6"/>
  <c r="V4147" i="6" s="1"/>
  <c r="U4146" i="6"/>
  <c r="AA4146" i="6" s="1"/>
  <c r="T4146" i="6"/>
  <c r="S4146" i="6"/>
  <c r="R4146" i="6"/>
  <c r="Q4146" i="6"/>
  <c r="V4146" i="6" s="1"/>
  <c r="U4145" i="6"/>
  <c r="AA4145" i="6" s="1"/>
  <c r="T4145" i="6"/>
  <c r="S4145" i="6"/>
  <c r="R4145" i="6"/>
  <c r="Q4145" i="6"/>
  <c r="V4145" i="6" s="1"/>
  <c r="U4144" i="6"/>
  <c r="AA4144" i="6" s="1"/>
  <c r="T4144" i="6"/>
  <c r="S4144" i="6"/>
  <c r="R4144" i="6"/>
  <c r="Q4144" i="6"/>
  <c r="V4144" i="6" s="1"/>
  <c r="U4143" i="6"/>
  <c r="AA4143" i="6" s="1"/>
  <c r="T4143" i="6"/>
  <c r="S4143" i="6"/>
  <c r="R4143" i="6"/>
  <c r="Q4143" i="6"/>
  <c r="V4143" i="6" s="1"/>
  <c r="U4142" i="6"/>
  <c r="AA4142" i="6" s="1"/>
  <c r="T4142" i="6"/>
  <c r="S4142" i="6"/>
  <c r="R4142" i="6"/>
  <c r="Q4142" i="6"/>
  <c r="V4142" i="6" s="1"/>
  <c r="U4141" i="6"/>
  <c r="AA4141" i="6" s="1"/>
  <c r="T4141" i="6"/>
  <c r="S4141" i="6"/>
  <c r="R4141" i="6"/>
  <c r="Q4141" i="6"/>
  <c r="V4141" i="6" s="1"/>
  <c r="U4140" i="6"/>
  <c r="AA4140" i="6" s="1"/>
  <c r="T4140" i="6"/>
  <c r="S4140" i="6"/>
  <c r="R4140" i="6"/>
  <c r="Q4140" i="6"/>
  <c r="V4140" i="6" s="1"/>
  <c r="U4139" i="6"/>
  <c r="AA4139" i="6" s="1"/>
  <c r="T4139" i="6"/>
  <c r="S4139" i="6"/>
  <c r="R4139" i="6"/>
  <c r="Q4139" i="6"/>
  <c r="V4139" i="6" s="1"/>
  <c r="U4138" i="6"/>
  <c r="AA4138" i="6" s="1"/>
  <c r="T4138" i="6"/>
  <c r="S4138" i="6"/>
  <c r="R4138" i="6"/>
  <c r="Q4138" i="6"/>
  <c r="V4138" i="6" s="1"/>
  <c r="U4137" i="6"/>
  <c r="AA4137" i="6" s="1"/>
  <c r="T4137" i="6"/>
  <c r="S4137" i="6"/>
  <c r="R4137" i="6"/>
  <c r="Q4137" i="6"/>
  <c r="V4137" i="6" s="1"/>
  <c r="U4136" i="6"/>
  <c r="AA4136" i="6" s="1"/>
  <c r="T4136" i="6"/>
  <c r="S4136" i="6"/>
  <c r="R4136" i="6"/>
  <c r="Q4136" i="6"/>
  <c r="V4136" i="6" s="1"/>
  <c r="U4135" i="6"/>
  <c r="AA4135" i="6" s="1"/>
  <c r="T4135" i="6"/>
  <c r="S4135" i="6"/>
  <c r="R4135" i="6"/>
  <c r="Q4135" i="6"/>
  <c r="V4135" i="6" s="1"/>
  <c r="U4134" i="6"/>
  <c r="AA4134" i="6" s="1"/>
  <c r="T4134" i="6"/>
  <c r="S4134" i="6"/>
  <c r="R4134" i="6"/>
  <c r="Q4134" i="6"/>
  <c r="V4134" i="6" s="1"/>
  <c r="U4133" i="6"/>
  <c r="AA4133" i="6" s="1"/>
  <c r="T4133" i="6"/>
  <c r="S4133" i="6"/>
  <c r="R4133" i="6"/>
  <c r="Q4133" i="6"/>
  <c r="V4133" i="6" s="1"/>
  <c r="U4132" i="6"/>
  <c r="AA4132" i="6" s="1"/>
  <c r="T4132" i="6"/>
  <c r="S4132" i="6"/>
  <c r="R4132" i="6"/>
  <c r="Q4132" i="6"/>
  <c r="V4132" i="6" s="1"/>
  <c r="U4131" i="6"/>
  <c r="AA4131" i="6" s="1"/>
  <c r="T4131" i="6"/>
  <c r="S4131" i="6"/>
  <c r="R4131" i="6"/>
  <c r="Q4131" i="6"/>
  <c r="V4131" i="6" s="1"/>
  <c r="U4130" i="6"/>
  <c r="AA4130" i="6" s="1"/>
  <c r="T4130" i="6"/>
  <c r="S4130" i="6"/>
  <c r="R4130" i="6"/>
  <c r="Q4130" i="6"/>
  <c r="V4130" i="6" s="1"/>
  <c r="U4129" i="6"/>
  <c r="AA4129" i="6" s="1"/>
  <c r="T4129" i="6"/>
  <c r="S4129" i="6"/>
  <c r="R4129" i="6"/>
  <c r="Q4129" i="6"/>
  <c r="V4129" i="6" s="1"/>
  <c r="U4128" i="6"/>
  <c r="AA4128" i="6" s="1"/>
  <c r="T4128" i="6"/>
  <c r="S4128" i="6"/>
  <c r="R4128" i="6"/>
  <c r="Q4128" i="6"/>
  <c r="V4128" i="6" s="1"/>
  <c r="U4127" i="6"/>
  <c r="AA4127" i="6" s="1"/>
  <c r="T4127" i="6"/>
  <c r="S4127" i="6"/>
  <c r="R4127" i="6"/>
  <c r="Q4127" i="6"/>
  <c r="V4127" i="6" s="1"/>
  <c r="U4126" i="6"/>
  <c r="AA4126" i="6" s="1"/>
  <c r="T4126" i="6"/>
  <c r="S4126" i="6"/>
  <c r="R4126" i="6"/>
  <c r="Q4126" i="6"/>
  <c r="V4126" i="6" s="1"/>
  <c r="U4125" i="6"/>
  <c r="AA4125" i="6" s="1"/>
  <c r="T4125" i="6"/>
  <c r="S4125" i="6"/>
  <c r="R4125" i="6"/>
  <c r="Q4125" i="6"/>
  <c r="V4125" i="6" s="1"/>
  <c r="U4124" i="6"/>
  <c r="AA4124" i="6" s="1"/>
  <c r="T4124" i="6"/>
  <c r="S4124" i="6"/>
  <c r="R4124" i="6"/>
  <c r="Q4124" i="6"/>
  <c r="V4124" i="6" s="1"/>
  <c r="U4123" i="6"/>
  <c r="AA4123" i="6" s="1"/>
  <c r="T4123" i="6"/>
  <c r="S4123" i="6"/>
  <c r="R4123" i="6"/>
  <c r="Q4123" i="6"/>
  <c r="V4123" i="6" s="1"/>
  <c r="U4122" i="6"/>
  <c r="AA4122" i="6" s="1"/>
  <c r="T4122" i="6"/>
  <c r="S4122" i="6"/>
  <c r="R4122" i="6"/>
  <c r="Q4122" i="6"/>
  <c r="V4122" i="6" s="1"/>
  <c r="U4121" i="6"/>
  <c r="AA4121" i="6" s="1"/>
  <c r="T4121" i="6"/>
  <c r="S4121" i="6"/>
  <c r="R4121" i="6"/>
  <c r="Q4121" i="6"/>
  <c r="V4121" i="6" s="1"/>
  <c r="U4120" i="6"/>
  <c r="AA4120" i="6" s="1"/>
  <c r="T4120" i="6"/>
  <c r="S4120" i="6"/>
  <c r="R4120" i="6"/>
  <c r="Q4120" i="6"/>
  <c r="V4120" i="6" s="1"/>
  <c r="U4119" i="6"/>
  <c r="AA4119" i="6" s="1"/>
  <c r="T4119" i="6"/>
  <c r="S4119" i="6"/>
  <c r="R4119" i="6"/>
  <c r="Q4119" i="6"/>
  <c r="V4119" i="6" s="1"/>
  <c r="U4118" i="6"/>
  <c r="AA4118" i="6" s="1"/>
  <c r="T4118" i="6"/>
  <c r="S4118" i="6"/>
  <c r="R4118" i="6"/>
  <c r="Q4118" i="6"/>
  <c r="V4118" i="6" s="1"/>
  <c r="U4117" i="6"/>
  <c r="AA4117" i="6" s="1"/>
  <c r="T4117" i="6"/>
  <c r="S4117" i="6"/>
  <c r="R4117" i="6"/>
  <c r="Q4117" i="6"/>
  <c r="V4117" i="6" s="1"/>
  <c r="U4116" i="6"/>
  <c r="AA4116" i="6" s="1"/>
  <c r="T4116" i="6"/>
  <c r="S4116" i="6"/>
  <c r="R4116" i="6"/>
  <c r="Q4116" i="6"/>
  <c r="V4116" i="6" s="1"/>
  <c r="U4115" i="6"/>
  <c r="AA4115" i="6" s="1"/>
  <c r="T4115" i="6"/>
  <c r="S4115" i="6"/>
  <c r="R4115" i="6"/>
  <c r="Q4115" i="6"/>
  <c r="V4115" i="6" s="1"/>
  <c r="U4114" i="6"/>
  <c r="AA4114" i="6" s="1"/>
  <c r="T4114" i="6"/>
  <c r="S4114" i="6"/>
  <c r="R4114" i="6"/>
  <c r="Q4114" i="6"/>
  <c r="V4114" i="6" s="1"/>
  <c r="U4113" i="6"/>
  <c r="AA4113" i="6" s="1"/>
  <c r="T4113" i="6"/>
  <c r="S4113" i="6"/>
  <c r="R4113" i="6"/>
  <c r="Q4113" i="6"/>
  <c r="V4113" i="6" s="1"/>
  <c r="U4112" i="6"/>
  <c r="AA4112" i="6" s="1"/>
  <c r="T4112" i="6"/>
  <c r="S4112" i="6"/>
  <c r="R4112" i="6"/>
  <c r="Q4112" i="6"/>
  <c r="V4112" i="6" s="1"/>
  <c r="U4111" i="6"/>
  <c r="AA4111" i="6" s="1"/>
  <c r="T4111" i="6"/>
  <c r="S4111" i="6"/>
  <c r="R4111" i="6"/>
  <c r="Q4111" i="6"/>
  <c r="V4111" i="6" s="1"/>
  <c r="U4110" i="6"/>
  <c r="AA4110" i="6" s="1"/>
  <c r="T4110" i="6"/>
  <c r="S4110" i="6"/>
  <c r="R4110" i="6"/>
  <c r="Q4110" i="6"/>
  <c r="V4110" i="6" s="1"/>
  <c r="U4109" i="6"/>
  <c r="AA4109" i="6" s="1"/>
  <c r="T4109" i="6"/>
  <c r="S4109" i="6"/>
  <c r="R4109" i="6"/>
  <c r="Q4109" i="6"/>
  <c r="V4109" i="6" s="1"/>
  <c r="U4108" i="6"/>
  <c r="AA4108" i="6" s="1"/>
  <c r="T4108" i="6"/>
  <c r="S4108" i="6"/>
  <c r="R4108" i="6"/>
  <c r="Q4108" i="6"/>
  <c r="V4108" i="6" s="1"/>
  <c r="U4107" i="6"/>
  <c r="AA4107" i="6" s="1"/>
  <c r="T4107" i="6"/>
  <c r="S4107" i="6"/>
  <c r="R4107" i="6"/>
  <c r="Q4107" i="6"/>
  <c r="V4107" i="6" s="1"/>
  <c r="U4106" i="6"/>
  <c r="AA4106" i="6" s="1"/>
  <c r="T4106" i="6"/>
  <c r="S4106" i="6"/>
  <c r="R4106" i="6"/>
  <c r="Q4106" i="6"/>
  <c r="V4106" i="6" s="1"/>
  <c r="U4105" i="6"/>
  <c r="AA4105" i="6" s="1"/>
  <c r="T4105" i="6"/>
  <c r="S4105" i="6"/>
  <c r="R4105" i="6"/>
  <c r="Q4105" i="6"/>
  <c r="V4105" i="6" s="1"/>
  <c r="U4104" i="6"/>
  <c r="AA4104" i="6" s="1"/>
  <c r="T4104" i="6"/>
  <c r="S4104" i="6"/>
  <c r="R4104" i="6"/>
  <c r="Q4104" i="6"/>
  <c r="V4104" i="6" s="1"/>
  <c r="U4103" i="6"/>
  <c r="AA4103" i="6" s="1"/>
  <c r="T4103" i="6"/>
  <c r="S4103" i="6"/>
  <c r="R4103" i="6"/>
  <c r="Q4103" i="6"/>
  <c r="V4103" i="6" s="1"/>
  <c r="U4102" i="6"/>
  <c r="AA4102" i="6" s="1"/>
  <c r="T4102" i="6"/>
  <c r="S4102" i="6"/>
  <c r="R4102" i="6"/>
  <c r="Q4102" i="6"/>
  <c r="V4102" i="6" s="1"/>
  <c r="U4101" i="6"/>
  <c r="AA4101" i="6" s="1"/>
  <c r="T4101" i="6"/>
  <c r="S4101" i="6"/>
  <c r="R4101" i="6"/>
  <c r="Q4101" i="6"/>
  <c r="V4101" i="6" s="1"/>
  <c r="U4100" i="6"/>
  <c r="AA4100" i="6" s="1"/>
  <c r="T4100" i="6"/>
  <c r="S4100" i="6"/>
  <c r="R4100" i="6"/>
  <c r="Q4100" i="6"/>
  <c r="V4100" i="6" s="1"/>
  <c r="U4099" i="6"/>
  <c r="AA4099" i="6" s="1"/>
  <c r="T4099" i="6"/>
  <c r="S4099" i="6"/>
  <c r="R4099" i="6"/>
  <c r="Q4099" i="6"/>
  <c r="V4099" i="6" s="1"/>
  <c r="U4098" i="6"/>
  <c r="AA4098" i="6" s="1"/>
  <c r="T4098" i="6"/>
  <c r="S4098" i="6"/>
  <c r="R4098" i="6"/>
  <c r="Q4098" i="6"/>
  <c r="V4098" i="6" s="1"/>
  <c r="U4097" i="6"/>
  <c r="AA4097" i="6" s="1"/>
  <c r="T4097" i="6"/>
  <c r="S4097" i="6"/>
  <c r="R4097" i="6"/>
  <c r="Q4097" i="6"/>
  <c r="V4097" i="6" s="1"/>
  <c r="U4096" i="6"/>
  <c r="AA4096" i="6" s="1"/>
  <c r="T4096" i="6"/>
  <c r="S4096" i="6"/>
  <c r="R4096" i="6"/>
  <c r="Q4096" i="6"/>
  <c r="V4096" i="6" s="1"/>
  <c r="U4095" i="6"/>
  <c r="AA4095" i="6" s="1"/>
  <c r="T4095" i="6"/>
  <c r="S4095" i="6"/>
  <c r="R4095" i="6"/>
  <c r="Q4095" i="6"/>
  <c r="V4095" i="6" s="1"/>
  <c r="U4094" i="6"/>
  <c r="AA4094" i="6" s="1"/>
  <c r="T4094" i="6"/>
  <c r="S4094" i="6"/>
  <c r="R4094" i="6"/>
  <c r="Q4094" i="6"/>
  <c r="V4094" i="6" s="1"/>
  <c r="U4093" i="6"/>
  <c r="AA4093" i="6" s="1"/>
  <c r="T4093" i="6"/>
  <c r="S4093" i="6"/>
  <c r="R4093" i="6"/>
  <c r="Q4093" i="6"/>
  <c r="V4093" i="6" s="1"/>
  <c r="U4092" i="6"/>
  <c r="AA4092" i="6" s="1"/>
  <c r="T4092" i="6"/>
  <c r="S4092" i="6"/>
  <c r="R4092" i="6"/>
  <c r="Q4092" i="6"/>
  <c r="V4092" i="6" s="1"/>
  <c r="U4091" i="6"/>
  <c r="AA4091" i="6" s="1"/>
  <c r="T4091" i="6"/>
  <c r="S4091" i="6"/>
  <c r="R4091" i="6"/>
  <c r="Q4091" i="6"/>
  <c r="V4091" i="6" s="1"/>
  <c r="U4090" i="6"/>
  <c r="AA4090" i="6" s="1"/>
  <c r="T4090" i="6"/>
  <c r="S4090" i="6"/>
  <c r="R4090" i="6"/>
  <c r="Q4090" i="6"/>
  <c r="V4090" i="6" s="1"/>
  <c r="U4089" i="6"/>
  <c r="AA4089" i="6" s="1"/>
  <c r="T4089" i="6"/>
  <c r="S4089" i="6"/>
  <c r="R4089" i="6"/>
  <c r="Q4089" i="6"/>
  <c r="V4089" i="6" s="1"/>
  <c r="U4088" i="6"/>
  <c r="AA4088" i="6" s="1"/>
  <c r="T4088" i="6"/>
  <c r="S4088" i="6"/>
  <c r="R4088" i="6"/>
  <c r="Q4088" i="6"/>
  <c r="V4088" i="6" s="1"/>
  <c r="U4087" i="6"/>
  <c r="AA4087" i="6" s="1"/>
  <c r="T4087" i="6"/>
  <c r="S4087" i="6"/>
  <c r="R4087" i="6"/>
  <c r="Q4087" i="6"/>
  <c r="V4087" i="6" s="1"/>
  <c r="U4086" i="6"/>
  <c r="AA4086" i="6" s="1"/>
  <c r="T4086" i="6"/>
  <c r="S4086" i="6"/>
  <c r="R4086" i="6"/>
  <c r="Q4086" i="6"/>
  <c r="V4086" i="6" s="1"/>
  <c r="U4085" i="6"/>
  <c r="AA4085" i="6" s="1"/>
  <c r="T4085" i="6"/>
  <c r="S4085" i="6"/>
  <c r="R4085" i="6"/>
  <c r="Q4085" i="6"/>
  <c r="V4085" i="6" s="1"/>
  <c r="U4084" i="6"/>
  <c r="AA4084" i="6" s="1"/>
  <c r="T4084" i="6"/>
  <c r="S4084" i="6"/>
  <c r="R4084" i="6"/>
  <c r="Q4084" i="6"/>
  <c r="V4084" i="6" s="1"/>
  <c r="U4083" i="6"/>
  <c r="AA4083" i="6" s="1"/>
  <c r="T4083" i="6"/>
  <c r="S4083" i="6"/>
  <c r="R4083" i="6"/>
  <c r="Q4083" i="6"/>
  <c r="V4083" i="6" s="1"/>
  <c r="U4082" i="6"/>
  <c r="AA4082" i="6" s="1"/>
  <c r="T4082" i="6"/>
  <c r="S4082" i="6"/>
  <c r="R4082" i="6"/>
  <c r="Q4082" i="6"/>
  <c r="V4082" i="6" s="1"/>
  <c r="U4081" i="6"/>
  <c r="AA4081" i="6" s="1"/>
  <c r="T4081" i="6"/>
  <c r="S4081" i="6"/>
  <c r="R4081" i="6"/>
  <c r="Q4081" i="6"/>
  <c r="V4081" i="6" s="1"/>
  <c r="U4080" i="6"/>
  <c r="AA4080" i="6" s="1"/>
  <c r="T4080" i="6"/>
  <c r="S4080" i="6"/>
  <c r="R4080" i="6"/>
  <c r="Q4080" i="6"/>
  <c r="V4080" i="6" s="1"/>
  <c r="U4079" i="6"/>
  <c r="AA4079" i="6" s="1"/>
  <c r="T4079" i="6"/>
  <c r="S4079" i="6"/>
  <c r="R4079" i="6"/>
  <c r="Q4079" i="6"/>
  <c r="V4079" i="6" s="1"/>
  <c r="U4078" i="6"/>
  <c r="AA4078" i="6" s="1"/>
  <c r="T4078" i="6"/>
  <c r="S4078" i="6"/>
  <c r="R4078" i="6"/>
  <c r="Q4078" i="6"/>
  <c r="V4078" i="6" s="1"/>
  <c r="U4077" i="6"/>
  <c r="AA4077" i="6" s="1"/>
  <c r="T4077" i="6"/>
  <c r="S4077" i="6"/>
  <c r="R4077" i="6"/>
  <c r="Q4077" i="6"/>
  <c r="V4077" i="6" s="1"/>
  <c r="U4076" i="6"/>
  <c r="AA4076" i="6" s="1"/>
  <c r="T4076" i="6"/>
  <c r="S4076" i="6"/>
  <c r="R4076" i="6"/>
  <c r="Q4076" i="6"/>
  <c r="V4076" i="6" s="1"/>
  <c r="U4075" i="6"/>
  <c r="AA4075" i="6" s="1"/>
  <c r="T4075" i="6"/>
  <c r="S4075" i="6"/>
  <c r="R4075" i="6"/>
  <c r="Q4075" i="6"/>
  <c r="V4075" i="6" s="1"/>
  <c r="U4074" i="6"/>
  <c r="AA4074" i="6" s="1"/>
  <c r="T4074" i="6"/>
  <c r="S4074" i="6"/>
  <c r="R4074" i="6"/>
  <c r="Q4074" i="6"/>
  <c r="V4074" i="6" s="1"/>
  <c r="U4073" i="6"/>
  <c r="AA4073" i="6" s="1"/>
  <c r="T4073" i="6"/>
  <c r="S4073" i="6"/>
  <c r="R4073" i="6"/>
  <c r="Q4073" i="6"/>
  <c r="V4073" i="6" s="1"/>
  <c r="U4072" i="6"/>
  <c r="AA4072" i="6" s="1"/>
  <c r="T4072" i="6"/>
  <c r="S4072" i="6"/>
  <c r="R4072" i="6"/>
  <c r="Q4072" i="6"/>
  <c r="V4072" i="6" s="1"/>
  <c r="U4071" i="6"/>
  <c r="AA4071" i="6" s="1"/>
  <c r="T4071" i="6"/>
  <c r="S4071" i="6"/>
  <c r="R4071" i="6"/>
  <c r="Q4071" i="6"/>
  <c r="V4071" i="6" s="1"/>
  <c r="U4070" i="6"/>
  <c r="AA4070" i="6" s="1"/>
  <c r="T4070" i="6"/>
  <c r="S4070" i="6"/>
  <c r="R4070" i="6"/>
  <c r="Q4070" i="6"/>
  <c r="V4070" i="6" s="1"/>
  <c r="U4069" i="6"/>
  <c r="AA4069" i="6" s="1"/>
  <c r="T4069" i="6"/>
  <c r="S4069" i="6"/>
  <c r="R4069" i="6"/>
  <c r="Q4069" i="6"/>
  <c r="V4069" i="6" s="1"/>
  <c r="U4068" i="6"/>
  <c r="AA4068" i="6" s="1"/>
  <c r="T4068" i="6"/>
  <c r="S4068" i="6"/>
  <c r="R4068" i="6"/>
  <c r="Q4068" i="6"/>
  <c r="V4068" i="6" s="1"/>
  <c r="U4067" i="6"/>
  <c r="AA4067" i="6" s="1"/>
  <c r="T4067" i="6"/>
  <c r="S4067" i="6"/>
  <c r="R4067" i="6"/>
  <c r="Q4067" i="6"/>
  <c r="V4067" i="6" s="1"/>
  <c r="U4066" i="6"/>
  <c r="AA4066" i="6" s="1"/>
  <c r="T4066" i="6"/>
  <c r="S4066" i="6"/>
  <c r="R4066" i="6"/>
  <c r="Q4066" i="6"/>
  <c r="V4066" i="6" s="1"/>
  <c r="U4065" i="6"/>
  <c r="AA4065" i="6" s="1"/>
  <c r="T4065" i="6"/>
  <c r="S4065" i="6"/>
  <c r="R4065" i="6"/>
  <c r="Q4065" i="6"/>
  <c r="V4065" i="6" s="1"/>
  <c r="U4064" i="6"/>
  <c r="AA4064" i="6" s="1"/>
  <c r="T4064" i="6"/>
  <c r="S4064" i="6"/>
  <c r="R4064" i="6"/>
  <c r="Q4064" i="6"/>
  <c r="V4064" i="6" s="1"/>
  <c r="U4063" i="6"/>
  <c r="AA4063" i="6" s="1"/>
  <c r="T4063" i="6"/>
  <c r="S4063" i="6"/>
  <c r="R4063" i="6"/>
  <c r="Q4063" i="6"/>
  <c r="V4063" i="6" s="1"/>
  <c r="U4062" i="6"/>
  <c r="AA4062" i="6" s="1"/>
  <c r="T4062" i="6"/>
  <c r="S4062" i="6"/>
  <c r="R4062" i="6"/>
  <c r="Q4062" i="6"/>
  <c r="V4062" i="6" s="1"/>
  <c r="U4061" i="6"/>
  <c r="AA4061" i="6" s="1"/>
  <c r="T4061" i="6"/>
  <c r="S4061" i="6"/>
  <c r="R4061" i="6"/>
  <c r="Q4061" i="6"/>
  <c r="V4061" i="6" s="1"/>
  <c r="U4060" i="6"/>
  <c r="AA4060" i="6" s="1"/>
  <c r="T4060" i="6"/>
  <c r="S4060" i="6"/>
  <c r="R4060" i="6"/>
  <c r="Q4060" i="6"/>
  <c r="V4060" i="6" s="1"/>
  <c r="U4059" i="6"/>
  <c r="AA4059" i="6" s="1"/>
  <c r="T4059" i="6"/>
  <c r="S4059" i="6"/>
  <c r="R4059" i="6"/>
  <c r="Q4059" i="6"/>
  <c r="V4059" i="6" s="1"/>
  <c r="U4058" i="6"/>
  <c r="AA4058" i="6" s="1"/>
  <c r="T4058" i="6"/>
  <c r="S4058" i="6"/>
  <c r="R4058" i="6"/>
  <c r="Q4058" i="6"/>
  <c r="V4058" i="6" s="1"/>
  <c r="U4057" i="6"/>
  <c r="AA4057" i="6" s="1"/>
  <c r="T4057" i="6"/>
  <c r="S4057" i="6"/>
  <c r="R4057" i="6"/>
  <c r="Q4057" i="6"/>
  <c r="V4057" i="6" s="1"/>
  <c r="U4056" i="6"/>
  <c r="AA4056" i="6" s="1"/>
  <c r="T4056" i="6"/>
  <c r="S4056" i="6"/>
  <c r="R4056" i="6"/>
  <c r="Q4056" i="6"/>
  <c r="V4056" i="6" s="1"/>
  <c r="U4055" i="6"/>
  <c r="AA4055" i="6" s="1"/>
  <c r="T4055" i="6"/>
  <c r="S4055" i="6"/>
  <c r="R4055" i="6"/>
  <c r="Q4055" i="6"/>
  <c r="V4055" i="6" s="1"/>
  <c r="U4054" i="6"/>
  <c r="AA4054" i="6" s="1"/>
  <c r="T4054" i="6"/>
  <c r="S4054" i="6"/>
  <c r="R4054" i="6"/>
  <c r="Q4054" i="6"/>
  <c r="V4054" i="6" s="1"/>
  <c r="U4053" i="6"/>
  <c r="AA4053" i="6" s="1"/>
  <c r="T4053" i="6"/>
  <c r="S4053" i="6"/>
  <c r="R4053" i="6"/>
  <c r="Q4053" i="6"/>
  <c r="V4053" i="6" s="1"/>
  <c r="U4052" i="6"/>
  <c r="AA4052" i="6" s="1"/>
  <c r="T4052" i="6"/>
  <c r="S4052" i="6"/>
  <c r="R4052" i="6"/>
  <c r="Q4052" i="6"/>
  <c r="V4052" i="6" s="1"/>
  <c r="U4051" i="6"/>
  <c r="AA4051" i="6" s="1"/>
  <c r="T4051" i="6"/>
  <c r="S4051" i="6"/>
  <c r="R4051" i="6"/>
  <c r="Q4051" i="6"/>
  <c r="V4051" i="6" s="1"/>
  <c r="U4050" i="6"/>
  <c r="AA4050" i="6" s="1"/>
  <c r="T4050" i="6"/>
  <c r="S4050" i="6"/>
  <c r="R4050" i="6"/>
  <c r="Q4050" i="6"/>
  <c r="V4050" i="6" s="1"/>
  <c r="U4049" i="6"/>
  <c r="AA4049" i="6" s="1"/>
  <c r="T4049" i="6"/>
  <c r="S4049" i="6"/>
  <c r="R4049" i="6"/>
  <c r="Q4049" i="6"/>
  <c r="V4049" i="6" s="1"/>
  <c r="U4048" i="6"/>
  <c r="AA4048" i="6" s="1"/>
  <c r="T4048" i="6"/>
  <c r="S4048" i="6"/>
  <c r="R4048" i="6"/>
  <c r="Q4048" i="6"/>
  <c r="V4048" i="6" s="1"/>
  <c r="U4047" i="6"/>
  <c r="AA4047" i="6" s="1"/>
  <c r="T4047" i="6"/>
  <c r="S4047" i="6"/>
  <c r="R4047" i="6"/>
  <c r="Q4047" i="6"/>
  <c r="V4047" i="6" s="1"/>
  <c r="U4046" i="6"/>
  <c r="AA4046" i="6" s="1"/>
  <c r="T4046" i="6"/>
  <c r="S4046" i="6"/>
  <c r="R4046" i="6"/>
  <c r="Q4046" i="6"/>
  <c r="V4046" i="6" s="1"/>
  <c r="U4045" i="6"/>
  <c r="AA4045" i="6" s="1"/>
  <c r="T4045" i="6"/>
  <c r="S4045" i="6"/>
  <c r="R4045" i="6"/>
  <c r="Q4045" i="6"/>
  <c r="V4045" i="6" s="1"/>
  <c r="U4044" i="6"/>
  <c r="AA4044" i="6" s="1"/>
  <c r="T4044" i="6"/>
  <c r="S4044" i="6"/>
  <c r="R4044" i="6"/>
  <c r="Q4044" i="6"/>
  <c r="V4044" i="6" s="1"/>
  <c r="U4043" i="6"/>
  <c r="AA4043" i="6" s="1"/>
  <c r="T4043" i="6"/>
  <c r="S4043" i="6"/>
  <c r="R4043" i="6"/>
  <c r="Q4043" i="6"/>
  <c r="V4043" i="6" s="1"/>
  <c r="U4042" i="6"/>
  <c r="AA4042" i="6" s="1"/>
  <c r="T4042" i="6"/>
  <c r="S4042" i="6"/>
  <c r="R4042" i="6"/>
  <c r="Q4042" i="6"/>
  <c r="V4042" i="6" s="1"/>
  <c r="U4041" i="6"/>
  <c r="AA4041" i="6" s="1"/>
  <c r="T4041" i="6"/>
  <c r="S4041" i="6"/>
  <c r="R4041" i="6"/>
  <c r="Q4041" i="6"/>
  <c r="V4041" i="6" s="1"/>
  <c r="U4040" i="6"/>
  <c r="AA4040" i="6" s="1"/>
  <c r="T4040" i="6"/>
  <c r="S4040" i="6"/>
  <c r="R4040" i="6"/>
  <c r="Q4040" i="6"/>
  <c r="V4040" i="6" s="1"/>
  <c r="U4039" i="6"/>
  <c r="AA4039" i="6" s="1"/>
  <c r="T4039" i="6"/>
  <c r="S4039" i="6"/>
  <c r="R4039" i="6"/>
  <c r="Q4039" i="6"/>
  <c r="V4039" i="6" s="1"/>
  <c r="U4038" i="6"/>
  <c r="AA4038" i="6" s="1"/>
  <c r="T4038" i="6"/>
  <c r="S4038" i="6"/>
  <c r="R4038" i="6"/>
  <c r="Q4038" i="6"/>
  <c r="V4038" i="6" s="1"/>
  <c r="U4037" i="6"/>
  <c r="AA4037" i="6" s="1"/>
  <c r="T4037" i="6"/>
  <c r="S4037" i="6"/>
  <c r="R4037" i="6"/>
  <c r="Q4037" i="6"/>
  <c r="V4037" i="6" s="1"/>
  <c r="U4036" i="6"/>
  <c r="AA4036" i="6" s="1"/>
  <c r="T4036" i="6"/>
  <c r="S4036" i="6"/>
  <c r="R4036" i="6"/>
  <c r="Q4036" i="6"/>
  <c r="V4036" i="6" s="1"/>
  <c r="U4035" i="6"/>
  <c r="AA4035" i="6" s="1"/>
  <c r="T4035" i="6"/>
  <c r="S4035" i="6"/>
  <c r="R4035" i="6"/>
  <c r="Q4035" i="6"/>
  <c r="V4035" i="6" s="1"/>
  <c r="U4034" i="6"/>
  <c r="AA4034" i="6" s="1"/>
  <c r="T4034" i="6"/>
  <c r="S4034" i="6"/>
  <c r="R4034" i="6"/>
  <c r="Q4034" i="6"/>
  <c r="V4034" i="6" s="1"/>
  <c r="U4033" i="6"/>
  <c r="AA4033" i="6" s="1"/>
  <c r="T4033" i="6"/>
  <c r="S4033" i="6"/>
  <c r="R4033" i="6"/>
  <c r="Q4033" i="6"/>
  <c r="V4033" i="6" s="1"/>
  <c r="U4032" i="6"/>
  <c r="AA4032" i="6" s="1"/>
  <c r="T4032" i="6"/>
  <c r="S4032" i="6"/>
  <c r="R4032" i="6"/>
  <c r="Q4032" i="6"/>
  <c r="V4032" i="6" s="1"/>
  <c r="U4031" i="6"/>
  <c r="AA4031" i="6" s="1"/>
  <c r="T4031" i="6"/>
  <c r="S4031" i="6"/>
  <c r="R4031" i="6"/>
  <c r="Q4031" i="6"/>
  <c r="V4031" i="6" s="1"/>
  <c r="U4030" i="6"/>
  <c r="AA4030" i="6" s="1"/>
  <c r="T4030" i="6"/>
  <c r="S4030" i="6"/>
  <c r="R4030" i="6"/>
  <c r="Q4030" i="6"/>
  <c r="V4030" i="6" s="1"/>
  <c r="U4029" i="6"/>
  <c r="AA4029" i="6" s="1"/>
  <c r="T4029" i="6"/>
  <c r="S4029" i="6"/>
  <c r="R4029" i="6"/>
  <c r="Q4029" i="6"/>
  <c r="V4029" i="6" s="1"/>
  <c r="U4028" i="6"/>
  <c r="AA4028" i="6" s="1"/>
  <c r="T4028" i="6"/>
  <c r="S4028" i="6"/>
  <c r="R4028" i="6"/>
  <c r="Q4028" i="6"/>
  <c r="V4028" i="6" s="1"/>
  <c r="U4027" i="6"/>
  <c r="AA4027" i="6" s="1"/>
  <c r="T4027" i="6"/>
  <c r="S4027" i="6"/>
  <c r="R4027" i="6"/>
  <c r="Q4027" i="6"/>
  <c r="V4027" i="6" s="1"/>
  <c r="U4026" i="6"/>
  <c r="AA4026" i="6" s="1"/>
  <c r="T4026" i="6"/>
  <c r="S4026" i="6"/>
  <c r="R4026" i="6"/>
  <c r="Q4026" i="6"/>
  <c r="V4026" i="6" s="1"/>
  <c r="U4025" i="6"/>
  <c r="AA4025" i="6" s="1"/>
  <c r="T4025" i="6"/>
  <c r="S4025" i="6"/>
  <c r="R4025" i="6"/>
  <c r="Q4025" i="6"/>
  <c r="V4025" i="6" s="1"/>
  <c r="U4024" i="6"/>
  <c r="AA4024" i="6" s="1"/>
  <c r="T4024" i="6"/>
  <c r="S4024" i="6"/>
  <c r="R4024" i="6"/>
  <c r="Q4024" i="6"/>
  <c r="V4024" i="6" s="1"/>
  <c r="U4023" i="6"/>
  <c r="AA4023" i="6" s="1"/>
  <c r="T4023" i="6"/>
  <c r="S4023" i="6"/>
  <c r="R4023" i="6"/>
  <c r="Q4023" i="6"/>
  <c r="V4023" i="6" s="1"/>
  <c r="U4022" i="6"/>
  <c r="AA4022" i="6" s="1"/>
  <c r="T4022" i="6"/>
  <c r="S4022" i="6"/>
  <c r="R4022" i="6"/>
  <c r="Q4022" i="6"/>
  <c r="V4022" i="6" s="1"/>
  <c r="U4021" i="6"/>
  <c r="AA4021" i="6" s="1"/>
  <c r="T4021" i="6"/>
  <c r="S4021" i="6"/>
  <c r="R4021" i="6"/>
  <c r="Q4021" i="6"/>
  <c r="V4021" i="6" s="1"/>
  <c r="U4020" i="6"/>
  <c r="AA4020" i="6" s="1"/>
  <c r="T4020" i="6"/>
  <c r="S4020" i="6"/>
  <c r="R4020" i="6"/>
  <c r="Q4020" i="6"/>
  <c r="V4020" i="6" s="1"/>
  <c r="U4019" i="6"/>
  <c r="AA4019" i="6" s="1"/>
  <c r="T4019" i="6"/>
  <c r="S4019" i="6"/>
  <c r="R4019" i="6"/>
  <c r="Q4019" i="6"/>
  <c r="V4019" i="6" s="1"/>
  <c r="U4018" i="6"/>
  <c r="AA4018" i="6" s="1"/>
  <c r="T4018" i="6"/>
  <c r="S4018" i="6"/>
  <c r="R4018" i="6"/>
  <c r="Q4018" i="6"/>
  <c r="V4018" i="6" s="1"/>
  <c r="U4017" i="6"/>
  <c r="AA4017" i="6" s="1"/>
  <c r="T4017" i="6"/>
  <c r="S4017" i="6"/>
  <c r="R4017" i="6"/>
  <c r="Q4017" i="6"/>
  <c r="V4017" i="6" s="1"/>
  <c r="U4016" i="6"/>
  <c r="AA4016" i="6" s="1"/>
  <c r="T4016" i="6"/>
  <c r="S4016" i="6"/>
  <c r="R4016" i="6"/>
  <c r="Q4016" i="6"/>
  <c r="V4016" i="6" s="1"/>
  <c r="U4015" i="6"/>
  <c r="AA4015" i="6" s="1"/>
  <c r="T4015" i="6"/>
  <c r="S4015" i="6"/>
  <c r="R4015" i="6"/>
  <c r="Q4015" i="6"/>
  <c r="V4015" i="6" s="1"/>
  <c r="U4014" i="6"/>
  <c r="AA4014" i="6" s="1"/>
  <c r="T4014" i="6"/>
  <c r="S4014" i="6"/>
  <c r="R4014" i="6"/>
  <c r="Q4014" i="6"/>
  <c r="V4014" i="6" s="1"/>
  <c r="U4013" i="6"/>
  <c r="AA4013" i="6" s="1"/>
  <c r="T4013" i="6"/>
  <c r="S4013" i="6"/>
  <c r="R4013" i="6"/>
  <c r="Q4013" i="6"/>
  <c r="V4013" i="6" s="1"/>
  <c r="U4012" i="6"/>
  <c r="AA4012" i="6" s="1"/>
  <c r="T4012" i="6"/>
  <c r="S4012" i="6"/>
  <c r="R4012" i="6"/>
  <c r="Q4012" i="6"/>
  <c r="V4012" i="6" s="1"/>
  <c r="U4011" i="6"/>
  <c r="AA4011" i="6" s="1"/>
  <c r="T4011" i="6"/>
  <c r="S4011" i="6"/>
  <c r="R4011" i="6"/>
  <c r="Q4011" i="6"/>
  <c r="V4011" i="6" s="1"/>
  <c r="U4010" i="6"/>
  <c r="AA4010" i="6" s="1"/>
  <c r="T4010" i="6"/>
  <c r="S4010" i="6"/>
  <c r="R4010" i="6"/>
  <c r="Q4010" i="6"/>
  <c r="V4010" i="6" s="1"/>
  <c r="U4009" i="6"/>
  <c r="AA4009" i="6" s="1"/>
  <c r="T4009" i="6"/>
  <c r="S4009" i="6"/>
  <c r="R4009" i="6"/>
  <c r="Q4009" i="6"/>
  <c r="V4009" i="6" s="1"/>
  <c r="U4008" i="6"/>
  <c r="AA4008" i="6" s="1"/>
  <c r="T4008" i="6"/>
  <c r="S4008" i="6"/>
  <c r="R4008" i="6"/>
  <c r="Q4008" i="6"/>
  <c r="V4008" i="6" s="1"/>
  <c r="U4007" i="6"/>
  <c r="AA4007" i="6" s="1"/>
  <c r="T4007" i="6"/>
  <c r="S4007" i="6"/>
  <c r="R4007" i="6"/>
  <c r="Q4007" i="6"/>
  <c r="V4007" i="6" s="1"/>
  <c r="U4006" i="6"/>
  <c r="AA4006" i="6" s="1"/>
  <c r="T4006" i="6"/>
  <c r="S4006" i="6"/>
  <c r="R4006" i="6"/>
  <c r="Q4006" i="6"/>
  <c r="V4006" i="6" s="1"/>
  <c r="U4005" i="6"/>
  <c r="AA4005" i="6" s="1"/>
  <c r="T4005" i="6"/>
  <c r="S4005" i="6"/>
  <c r="R4005" i="6"/>
  <c r="Q4005" i="6"/>
  <c r="V4005" i="6" s="1"/>
  <c r="U4004" i="6"/>
  <c r="AA4004" i="6" s="1"/>
  <c r="T4004" i="6"/>
  <c r="S4004" i="6"/>
  <c r="R4004" i="6"/>
  <c r="Q4004" i="6"/>
  <c r="V4004" i="6" s="1"/>
  <c r="U4003" i="6"/>
  <c r="AA4003" i="6" s="1"/>
  <c r="T4003" i="6"/>
  <c r="S4003" i="6"/>
  <c r="R4003" i="6"/>
  <c r="Q4003" i="6"/>
  <c r="V4003" i="6" s="1"/>
  <c r="U4002" i="6"/>
  <c r="AA4002" i="6" s="1"/>
  <c r="T4002" i="6"/>
  <c r="S4002" i="6"/>
  <c r="R4002" i="6"/>
  <c r="Q4002" i="6"/>
  <c r="V4002" i="6" s="1"/>
  <c r="U4001" i="6"/>
  <c r="AA4001" i="6" s="1"/>
  <c r="T4001" i="6"/>
  <c r="S4001" i="6"/>
  <c r="R4001" i="6"/>
  <c r="Q4001" i="6"/>
  <c r="V4001" i="6" s="1"/>
  <c r="U4000" i="6"/>
  <c r="AA4000" i="6" s="1"/>
  <c r="T4000" i="6"/>
  <c r="S4000" i="6"/>
  <c r="R4000" i="6"/>
  <c r="Q4000" i="6"/>
  <c r="V4000" i="6" s="1"/>
  <c r="U3999" i="6"/>
  <c r="AA3999" i="6" s="1"/>
  <c r="T3999" i="6"/>
  <c r="S3999" i="6"/>
  <c r="R3999" i="6"/>
  <c r="Q3999" i="6"/>
  <c r="V3999" i="6" s="1"/>
  <c r="U3998" i="6"/>
  <c r="AA3998" i="6" s="1"/>
  <c r="T3998" i="6"/>
  <c r="S3998" i="6"/>
  <c r="R3998" i="6"/>
  <c r="Q3998" i="6"/>
  <c r="V3998" i="6" s="1"/>
  <c r="U3997" i="6"/>
  <c r="AA3997" i="6" s="1"/>
  <c r="T3997" i="6"/>
  <c r="S3997" i="6"/>
  <c r="R3997" i="6"/>
  <c r="Q3997" i="6"/>
  <c r="V3997" i="6" s="1"/>
  <c r="U3996" i="6"/>
  <c r="AA3996" i="6" s="1"/>
  <c r="T3996" i="6"/>
  <c r="S3996" i="6"/>
  <c r="R3996" i="6"/>
  <c r="Q3996" i="6"/>
  <c r="V3996" i="6" s="1"/>
  <c r="U3995" i="6"/>
  <c r="AA3995" i="6" s="1"/>
  <c r="T3995" i="6"/>
  <c r="S3995" i="6"/>
  <c r="R3995" i="6"/>
  <c r="Q3995" i="6"/>
  <c r="V3995" i="6" s="1"/>
  <c r="U3994" i="6"/>
  <c r="AA3994" i="6" s="1"/>
  <c r="T3994" i="6"/>
  <c r="S3994" i="6"/>
  <c r="R3994" i="6"/>
  <c r="Q3994" i="6"/>
  <c r="V3994" i="6" s="1"/>
  <c r="U3993" i="6"/>
  <c r="AA3993" i="6" s="1"/>
  <c r="T3993" i="6"/>
  <c r="S3993" i="6"/>
  <c r="R3993" i="6"/>
  <c r="Q3993" i="6"/>
  <c r="V3993" i="6" s="1"/>
  <c r="U3992" i="6"/>
  <c r="AA3992" i="6" s="1"/>
  <c r="T3992" i="6"/>
  <c r="S3992" i="6"/>
  <c r="R3992" i="6"/>
  <c r="Q3992" i="6"/>
  <c r="V3992" i="6" s="1"/>
  <c r="U3991" i="6"/>
  <c r="AA3991" i="6" s="1"/>
  <c r="T3991" i="6"/>
  <c r="S3991" i="6"/>
  <c r="R3991" i="6"/>
  <c r="Q3991" i="6"/>
  <c r="V3991" i="6" s="1"/>
  <c r="U3990" i="6"/>
  <c r="AA3990" i="6" s="1"/>
  <c r="T3990" i="6"/>
  <c r="S3990" i="6"/>
  <c r="R3990" i="6"/>
  <c r="Q3990" i="6"/>
  <c r="V3990" i="6" s="1"/>
  <c r="U3989" i="6"/>
  <c r="AA3989" i="6" s="1"/>
  <c r="T3989" i="6"/>
  <c r="S3989" i="6"/>
  <c r="R3989" i="6"/>
  <c r="Q3989" i="6"/>
  <c r="V3989" i="6" s="1"/>
  <c r="U3988" i="6"/>
  <c r="AA3988" i="6" s="1"/>
  <c r="T3988" i="6"/>
  <c r="S3988" i="6"/>
  <c r="R3988" i="6"/>
  <c r="Q3988" i="6"/>
  <c r="V3988" i="6" s="1"/>
  <c r="U3987" i="6"/>
  <c r="AA3987" i="6" s="1"/>
  <c r="T3987" i="6"/>
  <c r="S3987" i="6"/>
  <c r="R3987" i="6"/>
  <c r="Q3987" i="6"/>
  <c r="V3987" i="6" s="1"/>
  <c r="U3986" i="6"/>
  <c r="AA3986" i="6" s="1"/>
  <c r="T3986" i="6"/>
  <c r="S3986" i="6"/>
  <c r="R3986" i="6"/>
  <c r="Q3986" i="6"/>
  <c r="V3986" i="6" s="1"/>
  <c r="U3985" i="6"/>
  <c r="AA3985" i="6" s="1"/>
  <c r="T3985" i="6"/>
  <c r="S3985" i="6"/>
  <c r="R3985" i="6"/>
  <c r="Q3985" i="6"/>
  <c r="V3985" i="6" s="1"/>
  <c r="U3984" i="6"/>
  <c r="AA3984" i="6" s="1"/>
  <c r="T3984" i="6"/>
  <c r="S3984" i="6"/>
  <c r="R3984" i="6"/>
  <c r="Q3984" i="6"/>
  <c r="V3984" i="6" s="1"/>
  <c r="U3983" i="6"/>
  <c r="AA3983" i="6" s="1"/>
  <c r="T3983" i="6"/>
  <c r="S3983" i="6"/>
  <c r="R3983" i="6"/>
  <c r="Q3983" i="6"/>
  <c r="V3983" i="6" s="1"/>
  <c r="U3982" i="6"/>
  <c r="AA3982" i="6" s="1"/>
  <c r="T3982" i="6"/>
  <c r="S3982" i="6"/>
  <c r="R3982" i="6"/>
  <c r="Q3982" i="6"/>
  <c r="V3982" i="6" s="1"/>
  <c r="U3981" i="6"/>
  <c r="AA3981" i="6" s="1"/>
  <c r="T3981" i="6"/>
  <c r="S3981" i="6"/>
  <c r="R3981" i="6"/>
  <c r="Q3981" i="6"/>
  <c r="V3981" i="6" s="1"/>
  <c r="U3980" i="6"/>
  <c r="AA3980" i="6" s="1"/>
  <c r="T3980" i="6"/>
  <c r="S3980" i="6"/>
  <c r="R3980" i="6"/>
  <c r="Q3980" i="6"/>
  <c r="V3980" i="6" s="1"/>
  <c r="U3979" i="6"/>
  <c r="AA3979" i="6" s="1"/>
  <c r="T3979" i="6"/>
  <c r="S3979" i="6"/>
  <c r="R3979" i="6"/>
  <c r="Q3979" i="6"/>
  <c r="V3979" i="6" s="1"/>
  <c r="U3978" i="6"/>
  <c r="AA3978" i="6" s="1"/>
  <c r="T3978" i="6"/>
  <c r="S3978" i="6"/>
  <c r="R3978" i="6"/>
  <c r="Q3978" i="6"/>
  <c r="V3978" i="6" s="1"/>
  <c r="U3977" i="6"/>
  <c r="AA3977" i="6" s="1"/>
  <c r="T3977" i="6"/>
  <c r="S3977" i="6"/>
  <c r="R3977" i="6"/>
  <c r="Q3977" i="6"/>
  <c r="V3977" i="6" s="1"/>
  <c r="U3976" i="6"/>
  <c r="AA3976" i="6" s="1"/>
  <c r="T3976" i="6"/>
  <c r="S3976" i="6"/>
  <c r="R3976" i="6"/>
  <c r="Q3976" i="6"/>
  <c r="V3976" i="6" s="1"/>
  <c r="U3975" i="6"/>
  <c r="AA3975" i="6" s="1"/>
  <c r="T3975" i="6"/>
  <c r="S3975" i="6"/>
  <c r="R3975" i="6"/>
  <c r="Q3975" i="6"/>
  <c r="V3975" i="6" s="1"/>
  <c r="U3974" i="6"/>
  <c r="AA3974" i="6" s="1"/>
  <c r="T3974" i="6"/>
  <c r="S3974" i="6"/>
  <c r="R3974" i="6"/>
  <c r="Q3974" i="6"/>
  <c r="V3974" i="6" s="1"/>
  <c r="U3973" i="6"/>
  <c r="AA3973" i="6" s="1"/>
  <c r="T3973" i="6"/>
  <c r="S3973" i="6"/>
  <c r="R3973" i="6"/>
  <c r="Q3973" i="6"/>
  <c r="V3973" i="6" s="1"/>
  <c r="U3972" i="6"/>
  <c r="AA3972" i="6" s="1"/>
  <c r="T3972" i="6"/>
  <c r="S3972" i="6"/>
  <c r="R3972" i="6"/>
  <c r="Q3972" i="6"/>
  <c r="V3972" i="6" s="1"/>
  <c r="U3971" i="6"/>
  <c r="AA3971" i="6" s="1"/>
  <c r="T3971" i="6"/>
  <c r="S3971" i="6"/>
  <c r="R3971" i="6"/>
  <c r="Q3971" i="6"/>
  <c r="V3971" i="6" s="1"/>
  <c r="U3970" i="6"/>
  <c r="AA3970" i="6" s="1"/>
  <c r="T3970" i="6"/>
  <c r="S3970" i="6"/>
  <c r="R3970" i="6"/>
  <c r="Q3970" i="6"/>
  <c r="V3970" i="6" s="1"/>
  <c r="U3969" i="6"/>
  <c r="AA3969" i="6" s="1"/>
  <c r="T3969" i="6"/>
  <c r="S3969" i="6"/>
  <c r="R3969" i="6"/>
  <c r="Q3969" i="6"/>
  <c r="V3969" i="6" s="1"/>
  <c r="U3968" i="6"/>
  <c r="AA3968" i="6" s="1"/>
  <c r="T3968" i="6"/>
  <c r="S3968" i="6"/>
  <c r="R3968" i="6"/>
  <c r="Q3968" i="6"/>
  <c r="V3968" i="6" s="1"/>
  <c r="U3967" i="6"/>
  <c r="AA3967" i="6" s="1"/>
  <c r="T3967" i="6"/>
  <c r="S3967" i="6"/>
  <c r="R3967" i="6"/>
  <c r="Q3967" i="6"/>
  <c r="V3967" i="6" s="1"/>
  <c r="U3966" i="6"/>
  <c r="AA3966" i="6" s="1"/>
  <c r="T3966" i="6"/>
  <c r="S3966" i="6"/>
  <c r="R3966" i="6"/>
  <c r="Q3966" i="6"/>
  <c r="V3966" i="6" s="1"/>
  <c r="U3965" i="6"/>
  <c r="AA3965" i="6" s="1"/>
  <c r="T3965" i="6"/>
  <c r="S3965" i="6"/>
  <c r="R3965" i="6"/>
  <c r="Q3965" i="6"/>
  <c r="V3965" i="6" s="1"/>
  <c r="U3964" i="6"/>
  <c r="AA3964" i="6" s="1"/>
  <c r="T3964" i="6"/>
  <c r="S3964" i="6"/>
  <c r="R3964" i="6"/>
  <c r="Q3964" i="6"/>
  <c r="V3964" i="6" s="1"/>
  <c r="U3963" i="6"/>
  <c r="AA3963" i="6" s="1"/>
  <c r="T3963" i="6"/>
  <c r="S3963" i="6"/>
  <c r="R3963" i="6"/>
  <c r="Q3963" i="6"/>
  <c r="V3963" i="6" s="1"/>
  <c r="U3962" i="6"/>
  <c r="AA3962" i="6" s="1"/>
  <c r="T3962" i="6"/>
  <c r="S3962" i="6"/>
  <c r="R3962" i="6"/>
  <c r="Q3962" i="6"/>
  <c r="V3962" i="6" s="1"/>
  <c r="U3961" i="6"/>
  <c r="AA3961" i="6" s="1"/>
  <c r="T3961" i="6"/>
  <c r="S3961" i="6"/>
  <c r="R3961" i="6"/>
  <c r="Q3961" i="6"/>
  <c r="V3961" i="6" s="1"/>
  <c r="U3960" i="6"/>
  <c r="AA3960" i="6" s="1"/>
  <c r="T3960" i="6"/>
  <c r="S3960" i="6"/>
  <c r="R3960" i="6"/>
  <c r="Q3960" i="6"/>
  <c r="V3960" i="6" s="1"/>
  <c r="U3959" i="6"/>
  <c r="AA3959" i="6" s="1"/>
  <c r="T3959" i="6"/>
  <c r="S3959" i="6"/>
  <c r="R3959" i="6"/>
  <c r="Q3959" i="6"/>
  <c r="V3959" i="6" s="1"/>
  <c r="U3958" i="6"/>
  <c r="AA3958" i="6" s="1"/>
  <c r="T3958" i="6"/>
  <c r="S3958" i="6"/>
  <c r="R3958" i="6"/>
  <c r="Q3958" i="6"/>
  <c r="V3958" i="6" s="1"/>
  <c r="U3957" i="6"/>
  <c r="AA3957" i="6" s="1"/>
  <c r="T3957" i="6"/>
  <c r="S3957" i="6"/>
  <c r="R3957" i="6"/>
  <c r="Q3957" i="6"/>
  <c r="V3957" i="6" s="1"/>
  <c r="U3956" i="6"/>
  <c r="AA3956" i="6" s="1"/>
  <c r="T3956" i="6"/>
  <c r="S3956" i="6"/>
  <c r="R3956" i="6"/>
  <c r="Q3956" i="6"/>
  <c r="V3956" i="6" s="1"/>
  <c r="U3955" i="6"/>
  <c r="AA3955" i="6" s="1"/>
  <c r="T3955" i="6"/>
  <c r="S3955" i="6"/>
  <c r="R3955" i="6"/>
  <c r="Q3955" i="6"/>
  <c r="V3955" i="6" s="1"/>
  <c r="U3954" i="6"/>
  <c r="AA3954" i="6" s="1"/>
  <c r="T3954" i="6"/>
  <c r="S3954" i="6"/>
  <c r="R3954" i="6"/>
  <c r="Q3954" i="6"/>
  <c r="V3954" i="6" s="1"/>
  <c r="U3953" i="6"/>
  <c r="AA3953" i="6" s="1"/>
  <c r="T3953" i="6"/>
  <c r="S3953" i="6"/>
  <c r="R3953" i="6"/>
  <c r="Q3953" i="6"/>
  <c r="V3953" i="6" s="1"/>
  <c r="U3952" i="6"/>
  <c r="AA3952" i="6" s="1"/>
  <c r="T3952" i="6"/>
  <c r="S3952" i="6"/>
  <c r="R3952" i="6"/>
  <c r="Q3952" i="6"/>
  <c r="V3952" i="6" s="1"/>
  <c r="U3951" i="6"/>
  <c r="AA3951" i="6" s="1"/>
  <c r="T3951" i="6"/>
  <c r="S3951" i="6"/>
  <c r="R3951" i="6"/>
  <c r="Q3951" i="6"/>
  <c r="V3951" i="6" s="1"/>
  <c r="U3950" i="6"/>
  <c r="AA3950" i="6" s="1"/>
  <c r="T3950" i="6"/>
  <c r="S3950" i="6"/>
  <c r="R3950" i="6"/>
  <c r="Q3950" i="6"/>
  <c r="V3950" i="6" s="1"/>
  <c r="U3949" i="6"/>
  <c r="AA3949" i="6" s="1"/>
  <c r="T3949" i="6"/>
  <c r="S3949" i="6"/>
  <c r="R3949" i="6"/>
  <c r="Q3949" i="6"/>
  <c r="V3949" i="6" s="1"/>
  <c r="U3948" i="6"/>
  <c r="AA3948" i="6" s="1"/>
  <c r="T3948" i="6"/>
  <c r="S3948" i="6"/>
  <c r="R3948" i="6"/>
  <c r="Q3948" i="6"/>
  <c r="V3948" i="6" s="1"/>
  <c r="U3947" i="6"/>
  <c r="AA3947" i="6" s="1"/>
  <c r="T3947" i="6"/>
  <c r="S3947" i="6"/>
  <c r="R3947" i="6"/>
  <c r="Q3947" i="6"/>
  <c r="V3947" i="6" s="1"/>
  <c r="U3946" i="6"/>
  <c r="AA3946" i="6" s="1"/>
  <c r="T3946" i="6"/>
  <c r="S3946" i="6"/>
  <c r="R3946" i="6"/>
  <c r="Q3946" i="6"/>
  <c r="V3946" i="6" s="1"/>
  <c r="U3945" i="6"/>
  <c r="AA3945" i="6" s="1"/>
  <c r="T3945" i="6"/>
  <c r="S3945" i="6"/>
  <c r="R3945" i="6"/>
  <c r="Q3945" i="6"/>
  <c r="V3945" i="6" s="1"/>
  <c r="U3944" i="6"/>
  <c r="AA3944" i="6" s="1"/>
  <c r="T3944" i="6"/>
  <c r="S3944" i="6"/>
  <c r="R3944" i="6"/>
  <c r="Q3944" i="6"/>
  <c r="V3944" i="6" s="1"/>
  <c r="U3943" i="6"/>
  <c r="AA3943" i="6" s="1"/>
  <c r="T3943" i="6"/>
  <c r="S3943" i="6"/>
  <c r="R3943" i="6"/>
  <c r="Q3943" i="6"/>
  <c r="V3943" i="6" s="1"/>
  <c r="U3942" i="6"/>
  <c r="AA3942" i="6" s="1"/>
  <c r="T3942" i="6"/>
  <c r="S3942" i="6"/>
  <c r="R3942" i="6"/>
  <c r="Q3942" i="6"/>
  <c r="V3942" i="6" s="1"/>
  <c r="U3941" i="6"/>
  <c r="AA3941" i="6" s="1"/>
  <c r="T3941" i="6"/>
  <c r="S3941" i="6"/>
  <c r="R3941" i="6"/>
  <c r="Q3941" i="6"/>
  <c r="V3941" i="6" s="1"/>
  <c r="U3940" i="6"/>
  <c r="AA3940" i="6" s="1"/>
  <c r="T3940" i="6"/>
  <c r="S3940" i="6"/>
  <c r="R3940" i="6"/>
  <c r="Q3940" i="6"/>
  <c r="V3940" i="6" s="1"/>
  <c r="U3939" i="6"/>
  <c r="AA3939" i="6" s="1"/>
  <c r="T3939" i="6"/>
  <c r="S3939" i="6"/>
  <c r="R3939" i="6"/>
  <c r="Q3939" i="6"/>
  <c r="V3939" i="6" s="1"/>
  <c r="U3938" i="6"/>
  <c r="AA3938" i="6" s="1"/>
  <c r="T3938" i="6"/>
  <c r="S3938" i="6"/>
  <c r="R3938" i="6"/>
  <c r="Q3938" i="6"/>
  <c r="V3938" i="6" s="1"/>
  <c r="U3937" i="6"/>
  <c r="AA3937" i="6" s="1"/>
  <c r="T3937" i="6"/>
  <c r="S3937" i="6"/>
  <c r="R3937" i="6"/>
  <c r="Q3937" i="6"/>
  <c r="V3937" i="6" s="1"/>
  <c r="U3936" i="6"/>
  <c r="AA3936" i="6" s="1"/>
  <c r="T3936" i="6"/>
  <c r="S3936" i="6"/>
  <c r="R3936" i="6"/>
  <c r="Q3936" i="6"/>
  <c r="V3936" i="6" s="1"/>
  <c r="U3935" i="6"/>
  <c r="AA3935" i="6" s="1"/>
  <c r="T3935" i="6"/>
  <c r="S3935" i="6"/>
  <c r="R3935" i="6"/>
  <c r="Q3935" i="6"/>
  <c r="V3935" i="6" s="1"/>
  <c r="U3934" i="6"/>
  <c r="AA3934" i="6" s="1"/>
  <c r="T3934" i="6"/>
  <c r="S3934" i="6"/>
  <c r="R3934" i="6"/>
  <c r="Q3934" i="6"/>
  <c r="V3934" i="6" s="1"/>
  <c r="U3933" i="6"/>
  <c r="AA3933" i="6" s="1"/>
  <c r="T3933" i="6"/>
  <c r="S3933" i="6"/>
  <c r="R3933" i="6"/>
  <c r="Q3933" i="6"/>
  <c r="V3933" i="6" s="1"/>
  <c r="U3932" i="6"/>
  <c r="AA3932" i="6" s="1"/>
  <c r="T3932" i="6"/>
  <c r="S3932" i="6"/>
  <c r="R3932" i="6"/>
  <c r="Q3932" i="6"/>
  <c r="V3932" i="6" s="1"/>
  <c r="U3931" i="6"/>
  <c r="AA3931" i="6" s="1"/>
  <c r="T3931" i="6"/>
  <c r="S3931" i="6"/>
  <c r="R3931" i="6"/>
  <c r="Q3931" i="6"/>
  <c r="V3931" i="6" s="1"/>
  <c r="U3930" i="6"/>
  <c r="AA3930" i="6" s="1"/>
  <c r="T3930" i="6"/>
  <c r="S3930" i="6"/>
  <c r="R3930" i="6"/>
  <c r="Q3930" i="6"/>
  <c r="V3930" i="6" s="1"/>
  <c r="U3929" i="6"/>
  <c r="AA3929" i="6" s="1"/>
  <c r="T3929" i="6"/>
  <c r="S3929" i="6"/>
  <c r="R3929" i="6"/>
  <c r="Q3929" i="6"/>
  <c r="V3929" i="6" s="1"/>
  <c r="U3928" i="6"/>
  <c r="AA3928" i="6" s="1"/>
  <c r="T3928" i="6"/>
  <c r="S3928" i="6"/>
  <c r="R3928" i="6"/>
  <c r="Q3928" i="6"/>
  <c r="V3928" i="6" s="1"/>
  <c r="U3927" i="6"/>
  <c r="AA3927" i="6" s="1"/>
  <c r="T3927" i="6"/>
  <c r="S3927" i="6"/>
  <c r="R3927" i="6"/>
  <c r="Q3927" i="6"/>
  <c r="V3927" i="6" s="1"/>
  <c r="U3926" i="6"/>
  <c r="AA3926" i="6" s="1"/>
  <c r="T3926" i="6"/>
  <c r="S3926" i="6"/>
  <c r="R3926" i="6"/>
  <c r="Q3926" i="6"/>
  <c r="V3926" i="6" s="1"/>
  <c r="U3925" i="6"/>
  <c r="AA3925" i="6" s="1"/>
  <c r="T3925" i="6"/>
  <c r="S3925" i="6"/>
  <c r="R3925" i="6"/>
  <c r="Q3925" i="6"/>
  <c r="V3925" i="6" s="1"/>
  <c r="U3924" i="6"/>
  <c r="AA3924" i="6" s="1"/>
  <c r="T3924" i="6"/>
  <c r="S3924" i="6"/>
  <c r="R3924" i="6"/>
  <c r="Q3924" i="6"/>
  <c r="V3924" i="6" s="1"/>
  <c r="U3923" i="6"/>
  <c r="AA3923" i="6" s="1"/>
  <c r="T3923" i="6"/>
  <c r="S3923" i="6"/>
  <c r="R3923" i="6"/>
  <c r="Q3923" i="6"/>
  <c r="V3923" i="6" s="1"/>
  <c r="U3922" i="6"/>
  <c r="AA3922" i="6" s="1"/>
  <c r="T3922" i="6"/>
  <c r="S3922" i="6"/>
  <c r="R3922" i="6"/>
  <c r="Q3922" i="6"/>
  <c r="V3922" i="6" s="1"/>
  <c r="U3921" i="6"/>
  <c r="AA3921" i="6" s="1"/>
  <c r="T3921" i="6"/>
  <c r="S3921" i="6"/>
  <c r="R3921" i="6"/>
  <c r="Q3921" i="6"/>
  <c r="V3921" i="6" s="1"/>
  <c r="U3920" i="6"/>
  <c r="AA3920" i="6" s="1"/>
  <c r="T3920" i="6"/>
  <c r="S3920" i="6"/>
  <c r="R3920" i="6"/>
  <c r="Q3920" i="6"/>
  <c r="V3920" i="6" s="1"/>
  <c r="U3919" i="6"/>
  <c r="AA3919" i="6" s="1"/>
  <c r="T3919" i="6"/>
  <c r="S3919" i="6"/>
  <c r="R3919" i="6"/>
  <c r="Q3919" i="6"/>
  <c r="V3919" i="6" s="1"/>
  <c r="U3918" i="6"/>
  <c r="AA3918" i="6" s="1"/>
  <c r="T3918" i="6"/>
  <c r="S3918" i="6"/>
  <c r="R3918" i="6"/>
  <c r="Q3918" i="6"/>
  <c r="V3918" i="6" s="1"/>
  <c r="U3917" i="6"/>
  <c r="AA3917" i="6" s="1"/>
  <c r="T3917" i="6"/>
  <c r="S3917" i="6"/>
  <c r="R3917" i="6"/>
  <c r="Q3917" i="6"/>
  <c r="V3917" i="6" s="1"/>
  <c r="U3916" i="6"/>
  <c r="AA3916" i="6" s="1"/>
  <c r="T3916" i="6"/>
  <c r="S3916" i="6"/>
  <c r="R3916" i="6"/>
  <c r="Q3916" i="6"/>
  <c r="V3916" i="6" s="1"/>
  <c r="U3915" i="6"/>
  <c r="AA3915" i="6" s="1"/>
  <c r="T3915" i="6"/>
  <c r="S3915" i="6"/>
  <c r="R3915" i="6"/>
  <c r="Q3915" i="6"/>
  <c r="V3915" i="6" s="1"/>
  <c r="U3914" i="6"/>
  <c r="AA3914" i="6" s="1"/>
  <c r="T3914" i="6"/>
  <c r="S3914" i="6"/>
  <c r="R3914" i="6"/>
  <c r="Q3914" i="6"/>
  <c r="V3914" i="6" s="1"/>
  <c r="U3913" i="6"/>
  <c r="AA3913" i="6" s="1"/>
  <c r="T3913" i="6"/>
  <c r="S3913" i="6"/>
  <c r="R3913" i="6"/>
  <c r="Q3913" i="6"/>
  <c r="V3913" i="6" s="1"/>
  <c r="U3912" i="6"/>
  <c r="AA3912" i="6" s="1"/>
  <c r="T3912" i="6"/>
  <c r="S3912" i="6"/>
  <c r="R3912" i="6"/>
  <c r="Q3912" i="6"/>
  <c r="V3912" i="6" s="1"/>
  <c r="U3911" i="6"/>
  <c r="AA3911" i="6" s="1"/>
  <c r="T3911" i="6"/>
  <c r="S3911" i="6"/>
  <c r="R3911" i="6"/>
  <c r="Q3911" i="6"/>
  <c r="V3911" i="6" s="1"/>
  <c r="U3910" i="6"/>
  <c r="AA3910" i="6" s="1"/>
  <c r="T3910" i="6"/>
  <c r="S3910" i="6"/>
  <c r="R3910" i="6"/>
  <c r="Q3910" i="6"/>
  <c r="V3910" i="6" s="1"/>
  <c r="U3909" i="6"/>
  <c r="AA3909" i="6" s="1"/>
  <c r="T3909" i="6"/>
  <c r="S3909" i="6"/>
  <c r="R3909" i="6"/>
  <c r="Q3909" i="6"/>
  <c r="V3909" i="6" s="1"/>
  <c r="U3908" i="6"/>
  <c r="AA3908" i="6" s="1"/>
  <c r="T3908" i="6"/>
  <c r="S3908" i="6"/>
  <c r="R3908" i="6"/>
  <c r="Q3908" i="6"/>
  <c r="V3908" i="6" s="1"/>
  <c r="U3907" i="6"/>
  <c r="AA3907" i="6" s="1"/>
  <c r="T3907" i="6"/>
  <c r="S3907" i="6"/>
  <c r="R3907" i="6"/>
  <c r="Q3907" i="6"/>
  <c r="V3907" i="6" s="1"/>
  <c r="U3906" i="6"/>
  <c r="AA3906" i="6" s="1"/>
  <c r="T3906" i="6"/>
  <c r="S3906" i="6"/>
  <c r="R3906" i="6"/>
  <c r="Q3906" i="6"/>
  <c r="V3906" i="6" s="1"/>
  <c r="U3905" i="6"/>
  <c r="AA3905" i="6" s="1"/>
  <c r="T3905" i="6"/>
  <c r="S3905" i="6"/>
  <c r="R3905" i="6"/>
  <c r="Q3905" i="6"/>
  <c r="V3905" i="6" s="1"/>
  <c r="U3904" i="6"/>
  <c r="AA3904" i="6" s="1"/>
  <c r="T3904" i="6"/>
  <c r="S3904" i="6"/>
  <c r="R3904" i="6"/>
  <c r="Q3904" i="6"/>
  <c r="V3904" i="6" s="1"/>
  <c r="U3903" i="6"/>
  <c r="AA3903" i="6" s="1"/>
  <c r="T3903" i="6"/>
  <c r="S3903" i="6"/>
  <c r="R3903" i="6"/>
  <c r="Q3903" i="6"/>
  <c r="V3903" i="6" s="1"/>
  <c r="U3902" i="6"/>
  <c r="AA3902" i="6" s="1"/>
  <c r="T3902" i="6"/>
  <c r="S3902" i="6"/>
  <c r="R3902" i="6"/>
  <c r="Q3902" i="6"/>
  <c r="V3902" i="6" s="1"/>
  <c r="U3901" i="6"/>
  <c r="AA3901" i="6" s="1"/>
  <c r="T3901" i="6"/>
  <c r="S3901" i="6"/>
  <c r="R3901" i="6"/>
  <c r="Q3901" i="6"/>
  <c r="V3901" i="6" s="1"/>
  <c r="U3900" i="6"/>
  <c r="AA3900" i="6" s="1"/>
  <c r="T3900" i="6"/>
  <c r="S3900" i="6"/>
  <c r="R3900" i="6"/>
  <c r="Q3900" i="6"/>
  <c r="V3900" i="6" s="1"/>
  <c r="U3899" i="6"/>
  <c r="AA3899" i="6" s="1"/>
  <c r="T3899" i="6"/>
  <c r="S3899" i="6"/>
  <c r="R3899" i="6"/>
  <c r="Q3899" i="6"/>
  <c r="V3899" i="6" s="1"/>
  <c r="U3898" i="6"/>
  <c r="AA3898" i="6" s="1"/>
  <c r="T3898" i="6"/>
  <c r="S3898" i="6"/>
  <c r="R3898" i="6"/>
  <c r="Q3898" i="6"/>
  <c r="V3898" i="6" s="1"/>
  <c r="U3897" i="6"/>
  <c r="AA3897" i="6" s="1"/>
  <c r="T3897" i="6"/>
  <c r="S3897" i="6"/>
  <c r="R3897" i="6"/>
  <c r="Q3897" i="6"/>
  <c r="V3897" i="6" s="1"/>
  <c r="U3896" i="6"/>
  <c r="AA3896" i="6" s="1"/>
  <c r="T3896" i="6"/>
  <c r="S3896" i="6"/>
  <c r="R3896" i="6"/>
  <c r="Q3896" i="6"/>
  <c r="V3896" i="6" s="1"/>
  <c r="U3895" i="6"/>
  <c r="AA3895" i="6" s="1"/>
  <c r="T3895" i="6"/>
  <c r="S3895" i="6"/>
  <c r="R3895" i="6"/>
  <c r="Q3895" i="6"/>
  <c r="V3895" i="6" s="1"/>
  <c r="U3894" i="6"/>
  <c r="AA3894" i="6" s="1"/>
  <c r="T3894" i="6"/>
  <c r="S3894" i="6"/>
  <c r="R3894" i="6"/>
  <c r="Q3894" i="6"/>
  <c r="V3894" i="6" s="1"/>
  <c r="U3893" i="6"/>
  <c r="AA3893" i="6" s="1"/>
  <c r="T3893" i="6"/>
  <c r="S3893" i="6"/>
  <c r="R3893" i="6"/>
  <c r="Q3893" i="6"/>
  <c r="V3893" i="6" s="1"/>
  <c r="U3892" i="6"/>
  <c r="AA3892" i="6" s="1"/>
  <c r="T3892" i="6"/>
  <c r="S3892" i="6"/>
  <c r="R3892" i="6"/>
  <c r="Q3892" i="6"/>
  <c r="V3892" i="6" s="1"/>
  <c r="U3891" i="6"/>
  <c r="AA3891" i="6" s="1"/>
  <c r="T3891" i="6"/>
  <c r="S3891" i="6"/>
  <c r="R3891" i="6"/>
  <c r="Q3891" i="6"/>
  <c r="V3891" i="6" s="1"/>
  <c r="U3890" i="6"/>
  <c r="AA3890" i="6" s="1"/>
  <c r="T3890" i="6"/>
  <c r="S3890" i="6"/>
  <c r="R3890" i="6"/>
  <c r="Q3890" i="6"/>
  <c r="V3890" i="6" s="1"/>
  <c r="U3889" i="6"/>
  <c r="AA3889" i="6" s="1"/>
  <c r="T3889" i="6"/>
  <c r="S3889" i="6"/>
  <c r="R3889" i="6"/>
  <c r="Q3889" i="6"/>
  <c r="V3889" i="6" s="1"/>
  <c r="U3888" i="6"/>
  <c r="AA3888" i="6" s="1"/>
  <c r="T3888" i="6"/>
  <c r="S3888" i="6"/>
  <c r="R3888" i="6"/>
  <c r="Q3888" i="6"/>
  <c r="V3888" i="6" s="1"/>
  <c r="U3887" i="6"/>
  <c r="AA3887" i="6" s="1"/>
  <c r="T3887" i="6"/>
  <c r="S3887" i="6"/>
  <c r="R3887" i="6"/>
  <c r="Q3887" i="6"/>
  <c r="V3887" i="6" s="1"/>
  <c r="U3886" i="6"/>
  <c r="AA3886" i="6" s="1"/>
  <c r="T3886" i="6"/>
  <c r="S3886" i="6"/>
  <c r="R3886" i="6"/>
  <c r="Q3886" i="6"/>
  <c r="V3886" i="6" s="1"/>
  <c r="U3885" i="6"/>
  <c r="AA3885" i="6" s="1"/>
  <c r="T3885" i="6"/>
  <c r="S3885" i="6"/>
  <c r="R3885" i="6"/>
  <c r="Q3885" i="6"/>
  <c r="V3885" i="6" s="1"/>
  <c r="U3884" i="6"/>
  <c r="AA3884" i="6" s="1"/>
  <c r="T3884" i="6"/>
  <c r="S3884" i="6"/>
  <c r="R3884" i="6"/>
  <c r="Q3884" i="6"/>
  <c r="V3884" i="6" s="1"/>
  <c r="U3883" i="6"/>
  <c r="AA3883" i="6" s="1"/>
  <c r="T3883" i="6"/>
  <c r="S3883" i="6"/>
  <c r="R3883" i="6"/>
  <c r="Q3883" i="6"/>
  <c r="V3883" i="6" s="1"/>
  <c r="U3882" i="6"/>
  <c r="AA3882" i="6" s="1"/>
  <c r="T3882" i="6"/>
  <c r="S3882" i="6"/>
  <c r="R3882" i="6"/>
  <c r="Q3882" i="6"/>
  <c r="V3882" i="6" s="1"/>
  <c r="U3881" i="6"/>
  <c r="AA3881" i="6" s="1"/>
  <c r="T3881" i="6"/>
  <c r="S3881" i="6"/>
  <c r="R3881" i="6"/>
  <c r="Q3881" i="6"/>
  <c r="V3881" i="6" s="1"/>
  <c r="U3880" i="6"/>
  <c r="AA3880" i="6" s="1"/>
  <c r="T3880" i="6"/>
  <c r="S3880" i="6"/>
  <c r="R3880" i="6"/>
  <c r="Q3880" i="6"/>
  <c r="V3880" i="6" s="1"/>
  <c r="U3879" i="6"/>
  <c r="AA3879" i="6" s="1"/>
  <c r="T3879" i="6"/>
  <c r="S3879" i="6"/>
  <c r="R3879" i="6"/>
  <c r="Q3879" i="6"/>
  <c r="V3879" i="6" s="1"/>
  <c r="U3878" i="6"/>
  <c r="AA3878" i="6" s="1"/>
  <c r="T3878" i="6"/>
  <c r="S3878" i="6"/>
  <c r="R3878" i="6"/>
  <c r="Q3878" i="6"/>
  <c r="V3878" i="6" s="1"/>
  <c r="U3877" i="6"/>
  <c r="AA3877" i="6" s="1"/>
  <c r="T3877" i="6"/>
  <c r="S3877" i="6"/>
  <c r="R3877" i="6"/>
  <c r="Q3877" i="6"/>
  <c r="V3877" i="6" s="1"/>
  <c r="U3876" i="6"/>
  <c r="AA3876" i="6" s="1"/>
  <c r="T3876" i="6"/>
  <c r="S3876" i="6"/>
  <c r="R3876" i="6"/>
  <c r="Q3876" i="6"/>
  <c r="V3876" i="6" s="1"/>
  <c r="U3875" i="6"/>
  <c r="AA3875" i="6" s="1"/>
  <c r="T3875" i="6"/>
  <c r="S3875" i="6"/>
  <c r="R3875" i="6"/>
  <c r="Q3875" i="6"/>
  <c r="V3875" i="6" s="1"/>
  <c r="U3874" i="6"/>
  <c r="AA3874" i="6" s="1"/>
  <c r="T3874" i="6"/>
  <c r="S3874" i="6"/>
  <c r="R3874" i="6"/>
  <c r="Q3874" i="6"/>
  <c r="V3874" i="6" s="1"/>
  <c r="U3873" i="6"/>
  <c r="AA3873" i="6" s="1"/>
  <c r="T3873" i="6"/>
  <c r="S3873" i="6"/>
  <c r="R3873" i="6"/>
  <c r="Q3873" i="6"/>
  <c r="V3873" i="6" s="1"/>
  <c r="U3872" i="6"/>
  <c r="AA3872" i="6" s="1"/>
  <c r="T3872" i="6"/>
  <c r="S3872" i="6"/>
  <c r="R3872" i="6"/>
  <c r="Q3872" i="6"/>
  <c r="V3872" i="6" s="1"/>
  <c r="U3871" i="6"/>
  <c r="AA3871" i="6" s="1"/>
  <c r="T3871" i="6"/>
  <c r="S3871" i="6"/>
  <c r="R3871" i="6"/>
  <c r="Q3871" i="6"/>
  <c r="V3871" i="6" s="1"/>
  <c r="U3870" i="6"/>
  <c r="AA3870" i="6" s="1"/>
  <c r="T3870" i="6"/>
  <c r="S3870" i="6"/>
  <c r="R3870" i="6"/>
  <c r="Q3870" i="6"/>
  <c r="V3870" i="6" s="1"/>
  <c r="U3869" i="6"/>
  <c r="AA3869" i="6" s="1"/>
  <c r="T3869" i="6"/>
  <c r="S3869" i="6"/>
  <c r="R3869" i="6"/>
  <c r="Q3869" i="6"/>
  <c r="V3869" i="6" s="1"/>
  <c r="U3868" i="6"/>
  <c r="AA3868" i="6" s="1"/>
  <c r="T3868" i="6"/>
  <c r="S3868" i="6"/>
  <c r="R3868" i="6"/>
  <c r="Q3868" i="6"/>
  <c r="V3868" i="6" s="1"/>
  <c r="U3867" i="6"/>
  <c r="AA3867" i="6" s="1"/>
  <c r="T3867" i="6"/>
  <c r="S3867" i="6"/>
  <c r="R3867" i="6"/>
  <c r="Q3867" i="6"/>
  <c r="V3867" i="6" s="1"/>
  <c r="U3866" i="6"/>
  <c r="AA3866" i="6" s="1"/>
  <c r="T3866" i="6"/>
  <c r="S3866" i="6"/>
  <c r="R3866" i="6"/>
  <c r="Q3866" i="6"/>
  <c r="V3866" i="6" s="1"/>
  <c r="U3865" i="6"/>
  <c r="AA3865" i="6" s="1"/>
  <c r="T3865" i="6"/>
  <c r="S3865" i="6"/>
  <c r="R3865" i="6"/>
  <c r="Q3865" i="6"/>
  <c r="V3865" i="6" s="1"/>
  <c r="U3864" i="6"/>
  <c r="AA3864" i="6" s="1"/>
  <c r="T3864" i="6"/>
  <c r="S3864" i="6"/>
  <c r="R3864" i="6"/>
  <c r="Q3864" i="6"/>
  <c r="V3864" i="6" s="1"/>
  <c r="U3863" i="6"/>
  <c r="AA3863" i="6" s="1"/>
  <c r="T3863" i="6"/>
  <c r="S3863" i="6"/>
  <c r="R3863" i="6"/>
  <c r="Q3863" i="6"/>
  <c r="V3863" i="6" s="1"/>
  <c r="U3862" i="6"/>
  <c r="AA3862" i="6" s="1"/>
  <c r="T3862" i="6"/>
  <c r="S3862" i="6"/>
  <c r="R3862" i="6"/>
  <c r="Q3862" i="6"/>
  <c r="V3862" i="6" s="1"/>
  <c r="U3861" i="6"/>
  <c r="AA3861" i="6" s="1"/>
  <c r="T3861" i="6"/>
  <c r="S3861" i="6"/>
  <c r="R3861" i="6"/>
  <c r="Q3861" i="6"/>
  <c r="V3861" i="6" s="1"/>
  <c r="U3860" i="6"/>
  <c r="AA3860" i="6" s="1"/>
  <c r="T3860" i="6"/>
  <c r="S3860" i="6"/>
  <c r="R3860" i="6"/>
  <c r="Q3860" i="6"/>
  <c r="V3860" i="6" s="1"/>
  <c r="U3859" i="6"/>
  <c r="AA3859" i="6" s="1"/>
  <c r="T3859" i="6"/>
  <c r="S3859" i="6"/>
  <c r="R3859" i="6"/>
  <c r="Q3859" i="6"/>
  <c r="V3859" i="6" s="1"/>
  <c r="U3858" i="6"/>
  <c r="AA3858" i="6" s="1"/>
  <c r="T3858" i="6"/>
  <c r="S3858" i="6"/>
  <c r="R3858" i="6"/>
  <c r="Q3858" i="6"/>
  <c r="V3858" i="6" s="1"/>
  <c r="U3857" i="6"/>
  <c r="AA3857" i="6" s="1"/>
  <c r="T3857" i="6"/>
  <c r="S3857" i="6"/>
  <c r="R3857" i="6"/>
  <c r="Q3857" i="6"/>
  <c r="V3857" i="6" s="1"/>
  <c r="U3856" i="6"/>
  <c r="AA3856" i="6" s="1"/>
  <c r="T3856" i="6"/>
  <c r="S3856" i="6"/>
  <c r="R3856" i="6"/>
  <c r="Q3856" i="6"/>
  <c r="V3856" i="6" s="1"/>
  <c r="U3855" i="6"/>
  <c r="AA3855" i="6" s="1"/>
  <c r="T3855" i="6"/>
  <c r="S3855" i="6"/>
  <c r="R3855" i="6"/>
  <c r="Q3855" i="6"/>
  <c r="V3855" i="6" s="1"/>
  <c r="U3854" i="6"/>
  <c r="AA3854" i="6" s="1"/>
  <c r="T3854" i="6"/>
  <c r="S3854" i="6"/>
  <c r="R3854" i="6"/>
  <c r="Q3854" i="6"/>
  <c r="V3854" i="6" s="1"/>
  <c r="U3853" i="6"/>
  <c r="AA3853" i="6" s="1"/>
  <c r="T3853" i="6"/>
  <c r="S3853" i="6"/>
  <c r="R3853" i="6"/>
  <c r="Q3853" i="6"/>
  <c r="V3853" i="6" s="1"/>
  <c r="U3852" i="6"/>
  <c r="AA3852" i="6" s="1"/>
  <c r="T3852" i="6"/>
  <c r="S3852" i="6"/>
  <c r="R3852" i="6"/>
  <c r="Q3852" i="6"/>
  <c r="V3852" i="6" s="1"/>
  <c r="U3851" i="6"/>
  <c r="AA3851" i="6" s="1"/>
  <c r="T3851" i="6"/>
  <c r="S3851" i="6"/>
  <c r="R3851" i="6"/>
  <c r="Q3851" i="6"/>
  <c r="V3851" i="6" s="1"/>
  <c r="U3850" i="6"/>
  <c r="AA3850" i="6" s="1"/>
  <c r="T3850" i="6"/>
  <c r="S3850" i="6"/>
  <c r="R3850" i="6"/>
  <c r="Q3850" i="6"/>
  <c r="V3850" i="6" s="1"/>
  <c r="U3849" i="6"/>
  <c r="AA3849" i="6" s="1"/>
  <c r="T3849" i="6"/>
  <c r="S3849" i="6"/>
  <c r="R3849" i="6"/>
  <c r="Q3849" i="6"/>
  <c r="V3849" i="6" s="1"/>
  <c r="U3848" i="6"/>
  <c r="AA3848" i="6" s="1"/>
  <c r="T3848" i="6"/>
  <c r="S3848" i="6"/>
  <c r="R3848" i="6"/>
  <c r="Q3848" i="6"/>
  <c r="V3848" i="6" s="1"/>
  <c r="U3847" i="6"/>
  <c r="AA3847" i="6" s="1"/>
  <c r="T3847" i="6"/>
  <c r="S3847" i="6"/>
  <c r="R3847" i="6"/>
  <c r="Q3847" i="6"/>
  <c r="V3847" i="6" s="1"/>
  <c r="U3846" i="6"/>
  <c r="AA3846" i="6" s="1"/>
  <c r="T3846" i="6"/>
  <c r="S3846" i="6"/>
  <c r="R3846" i="6"/>
  <c r="Q3846" i="6"/>
  <c r="V3846" i="6" s="1"/>
  <c r="U3845" i="6"/>
  <c r="AA3845" i="6" s="1"/>
  <c r="T3845" i="6"/>
  <c r="S3845" i="6"/>
  <c r="R3845" i="6"/>
  <c r="Q3845" i="6"/>
  <c r="V3845" i="6" s="1"/>
  <c r="U3844" i="6"/>
  <c r="AA3844" i="6" s="1"/>
  <c r="T3844" i="6"/>
  <c r="S3844" i="6"/>
  <c r="R3844" i="6"/>
  <c r="Q3844" i="6"/>
  <c r="V3844" i="6" s="1"/>
  <c r="U3843" i="6"/>
  <c r="AA3843" i="6" s="1"/>
  <c r="T3843" i="6"/>
  <c r="S3843" i="6"/>
  <c r="R3843" i="6"/>
  <c r="Q3843" i="6"/>
  <c r="V3843" i="6" s="1"/>
  <c r="U3842" i="6"/>
  <c r="AA3842" i="6" s="1"/>
  <c r="T3842" i="6"/>
  <c r="S3842" i="6"/>
  <c r="R3842" i="6"/>
  <c r="Q3842" i="6"/>
  <c r="V3842" i="6" s="1"/>
  <c r="U3841" i="6"/>
  <c r="AA3841" i="6" s="1"/>
  <c r="T3841" i="6"/>
  <c r="S3841" i="6"/>
  <c r="R3841" i="6"/>
  <c r="Q3841" i="6"/>
  <c r="V3841" i="6" s="1"/>
  <c r="U3840" i="6"/>
  <c r="AA3840" i="6" s="1"/>
  <c r="T3840" i="6"/>
  <c r="S3840" i="6"/>
  <c r="R3840" i="6"/>
  <c r="Q3840" i="6"/>
  <c r="V3840" i="6" s="1"/>
  <c r="U3839" i="6"/>
  <c r="AA3839" i="6" s="1"/>
  <c r="T3839" i="6"/>
  <c r="S3839" i="6"/>
  <c r="R3839" i="6"/>
  <c r="Q3839" i="6"/>
  <c r="V3839" i="6" s="1"/>
  <c r="U3838" i="6"/>
  <c r="AA3838" i="6" s="1"/>
  <c r="T3838" i="6"/>
  <c r="S3838" i="6"/>
  <c r="R3838" i="6"/>
  <c r="Q3838" i="6"/>
  <c r="V3838" i="6" s="1"/>
  <c r="U3837" i="6"/>
  <c r="AA3837" i="6" s="1"/>
  <c r="T3837" i="6"/>
  <c r="S3837" i="6"/>
  <c r="R3837" i="6"/>
  <c r="Q3837" i="6"/>
  <c r="V3837" i="6" s="1"/>
  <c r="U3836" i="6"/>
  <c r="AA3836" i="6" s="1"/>
  <c r="T3836" i="6"/>
  <c r="S3836" i="6"/>
  <c r="R3836" i="6"/>
  <c r="Q3836" i="6"/>
  <c r="V3836" i="6" s="1"/>
  <c r="U3835" i="6"/>
  <c r="AA3835" i="6" s="1"/>
  <c r="T3835" i="6"/>
  <c r="S3835" i="6"/>
  <c r="R3835" i="6"/>
  <c r="Q3835" i="6"/>
  <c r="V3835" i="6" s="1"/>
  <c r="U3834" i="6"/>
  <c r="AA3834" i="6" s="1"/>
  <c r="T3834" i="6"/>
  <c r="S3834" i="6"/>
  <c r="R3834" i="6"/>
  <c r="Q3834" i="6"/>
  <c r="V3834" i="6" s="1"/>
  <c r="U3833" i="6"/>
  <c r="AA3833" i="6" s="1"/>
  <c r="T3833" i="6"/>
  <c r="S3833" i="6"/>
  <c r="R3833" i="6"/>
  <c r="Q3833" i="6"/>
  <c r="V3833" i="6" s="1"/>
  <c r="U3832" i="6"/>
  <c r="AA3832" i="6" s="1"/>
  <c r="T3832" i="6"/>
  <c r="S3832" i="6"/>
  <c r="R3832" i="6"/>
  <c r="Q3832" i="6"/>
  <c r="V3832" i="6" s="1"/>
  <c r="U3831" i="6"/>
  <c r="AA3831" i="6" s="1"/>
  <c r="T3831" i="6"/>
  <c r="S3831" i="6"/>
  <c r="R3831" i="6"/>
  <c r="Q3831" i="6"/>
  <c r="V3831" i="6" s="1"/>
  <c r="U3830" i="6"/>
  <c r="AA3830" i="6" s="1"/>
  <c r="T3830" i="6"/>
  <c r="S3830" i="6"/>
  <c r="R3830" i="6"/>
  <c r="Q3830" i="6"/>
  <c r="V3830" i="6" s="1"/>
  <c r="U3829" i="6"/>
  <c r="AA3829" i="6" s="1"/>
  <c r="T3829" i="6"/>
  <c r="S3829" i="6"/>
  <c r="R3829" i="6"/>
  <c r="Q3829" i="6"/>
  <c r="V3829" i="6" s="1"/>
  <c r="U3828" i="6"/>
  <c r="AA3828" i="6" s="1"/>
  <c r="T3828" i="6"/>
  <c r="S3828" i="6"/>
  <c r="R3828" i="6"/>
  <c r="Q3828" i="6"/>
  <c r="V3828" i="6" s="1"/>
  <c r="U3827" i="6"/>
  <c r="AA3827" i="6" s="1"/>
  <c r="T3827" i="6"/>
  <c r="S3827" i="6"/>
  <c r="R3827" i="6"/>
  <c r="Q3827" i="6"/>
  <c r="V3827" i="6" s="1"/>
  <c r="U3826" i="6"/>
  <c r="AA3826" i="6" s="1"/>
  <c r="T3826" i="6"/>
  <c r="S3826" i="6"/>
  <c r="R3826" i="6"/>
  <c r="Q3826" i="6"/>
  <c r="V3826" i="6" s="1"/>
  <c r="U3825" i="6"/>
  <c r="AA3825" i="6" s="1"/>
  <c r="T3825" i="6"/>
  <c r="S3825" i="6"/>
  <c r="R3825" i="6"/>
  <c r="Q3825" i="6"/>
  <c r="V3825" i="6" s="1"/>
  <c r="U3824" i="6"/>
  <c r="AA3824" i="6" s="1"/>
  <c r="T3824" i="6"/>
  <c r="S3824" i="6"/>
  <c r="R3824" i="6"/>
  <c r="Q3824" i="6"/>
  <c r="V3824" i="6" s="1"/>
  <c r="U3823" i="6"/>
  <c r="AA3823" i="6" s="1"/>
  <c r="T3823" i="6"/>
  <c r="S3823" i="6"/>
  <c r="R3823" i="6"/>
  <c r="Q3823" i="6"/>
  <c r="V3823" i="6" s="1"/>
  <c r="U3822" i="6"/>
  <c r="AA3822" i="6" s="1"/>
  <c r="T3822" i="6"/>
  <c r="S3822" i="6"/>
  <c r="R3822" i="6"/>
  <c r="Q3822" i="6"/>
  <c r="V3822" i="6" s="1"/>
  <c r="U3821" i="6"/>
  <c r="AA3821" i="6" s="1"/>
  <c r="T3821" i="6"/>
  <c r="S3821" i="6"/>
  <c r="R3821" i="6"/>
  <c r="Q3821" i="6"/>
  <c r="V3821" i="6" s="1"/>
  <c r="U3820" i="6"/>
  <c r="AA3820" i="6" s="1"/>
  <c r="T3820" i="6"/>
  <c r="S3820" i="6"/>
  <c r="R3820" i="6"/>
  <c r="Q3820" i="6"/>
  <c r="V3820" i="6" s="1"/>
  <c r="U3819" i="6"/>
  <c r="AA3819" i="6" s="1"/>
  <c r="T3819" i="6"/>
  <c r="S3819" i="6"/>
  <c r="R3819" i="6"/>
  <c r="Q3819" i="6"/>
  <c r="V3819" i="6" s="1"/>
  <c r="U3818" i="6"/>
  <c r="AA3818" i="6" s="1"/>
  <c r="T3818" i="6"/>
  <c r="S3818" i="6"/>
  <c r="R3818" i="6"/>
  <c r="Q3818" i="6"/>
  <c r="V3818" i="6" s="1"/>
  <c r="U3817" i="6"/>
  <c r="AA3817" i="6" s="1"/>
  <c r="T3817" i="6"/>
  <c r="S3817" i="6"/>
  <c r="R3817" i="6"/>
  <c r="Q3817" i="6"/>
  <c r="V3817" i="6" s="1"/>
  <c r="U3816" i="6"/>
  <c r="AA3816" i="6" s="1"/>
  <c r="T3816" i="6"/>
  <c r="S3816" i="6"/>
  <c r="R3816" i="6"/>
  <c r="Q3816" i="6"/>
  <c r="V3816" i="6" s="1"/>
  <c r="U3815" i="6"/>
  <c r="AA3815" i="6" s="1"/>
  <c r="T3815" i="6"/>
  <c r="S3815" i="6"/>
  <c r="R3815" i="6"/>
  <c r="Q3815" i="6"/>
  <c r="V3815" i="6" s="1"/>
  <c r="U3814" i="6"/>
  <c r="AA3814" i="6" s="1"/>
  <c r="T3814" i="6"/>
  <c r="S3814" i="6"/>
  <c r="R3814" i="6"/>
  <c r="Q3814" i="6"/>
  <c r="V3814" i="6" s="1"/>
  <c r="U3813" i="6"/>
  <c r="AA3813" i="6" s="1"/>
  <c r="T3813" i="6"/>
  <c r="S3813" i="6"/>
  <c r="R3813" i="6"/>
  <c r="Q3813" i="6"/>
  <c r="V3813" i="6" s="1"/>
  <c r="U3812" i="6"/>
  <c r="AA3812" i="6" s="1"/>
  <c r="T3812" i="6"/>
  <c r="S3812" i="6"/>
  <c r="R3812" i="6"/>
  <c r="Q3812" i="6"/>
  <c r="V3812" i="6" s="1"/>
  <c r="U3811" i="6"/>
  <c r="AA3811" i="6" s="1"/>
  <c r="T3811" i="6"/>
  <c r="S3811" i="6"/>
  <c r="R3811" i="6"/>
  <c r="Q3811" i="6"/>
  <c r="V3811" i="6" s="1"/>
  <c r="U3810" i="6"/>
  <c r="AA3810" i="6" s="1"/>
  <c r="T3810" i="6"/>
  <c r="S3810" i="6"/>
  <c r="R3810" i="6"/>
  <c r="Q3810" i="6"/>
  <c r="V3810" i="6" s="1"/>
  <c r="U3809" i="6"/>
  <c r="AA3809" i="6" s="1"/>
  <c r="T3809" i="6"/>
  <c r="S3809" i="6"/>
  <c r="R3809" i="6"/>
  <c r="Q3809" i="6"/>
  <c r="V3809" i="6" s="1"/>
  <c r="U3808" i="6"/>
  <c r="AA3808" i="6" s="1"/>
  <c r="T3808" i="6"/>
  <c r="S3808" i="6"/>
  <c r="R3808" i="6"/>
  <c r="Q3808" i="6"/>
  <c r="V3808" i="6" s="1"/>
  <c r="U3807" i="6"/>
  <c r="AA3807" i="6" s="1"/>
  <c r="T3807" i="6"/>
  <c r="S3807" i="6"/>
  <c r="R3807" i="6"/>
  <c r="Q3807" i="6"/>
  <c r="V3807" i="6" s="1"/>
  <c r="U3806" i="6"/>
  <c r="AA3806" i="6" s="1"/>
  <c r="T3806" i="6"/>
  <c r="S3806" i="6"/>
  <c r="R3806" i="6"/>
  <c r="Q3806" i="6"/>
  <c r="V3806" i="6" s="1"/>
  <c r="U3805" i="6"/>
  <c r="AA3805" i="6" s="1"/>
  <c r="T3805" i="6"/>
  <c r="S3805" i="6"/>
  <c r="R3805" i="6"/>
  <c r="Q3805" i="6"/>
  <c r="V3805" i="6" s="1"/>
  <c r="U3804" i="6"/>
  <c r="AA3804" i="6" s="1"/>
  <c r="T3804" i="6"/>
  <c r="S3804" i="6"/>
  <c r="R3804" i="6"/>
  <c r="Q3804" i="6"/>
  <c r="V3804" i="6" s="1"/>
  <c r="U3803" i="6"/>
  <c r="AA3803" i="6" s="1"/>
  <c r="T3803" i="6"/>
  <c r="S3803" i="6"/>
  <c r="R3803" i="6"/>
  <c r="Q3803" i="6"/>
  <c r="V3803" i="6" s="1"/>
  <c r="U3802" i="6"/>
  <c r="AA3802" i="6" s="1"/>
  <c r="T3802" i="6"/>
  <c r="S3802" i="6"/>
  <c r="R3802" i="6"/>
  <c r="Q3802" i="6"/>
  <c r="V3802" i="6" s="1"/>
  <c r="U3801" i="6"/>
  <c r="AA3801" i="6" s="1"/>
  <c r="T3801" i="6"/>
  <c r="S3801" i="6"/>
  <c r="R3801" i="6"/>
  <c r="Q3801" i="6"/>
  <c r="V3801" i="6" s="1"/>
  <c r="U3800" i="6"/>
  <c r="AA3800" i="6" s="1"/>
  <c r="T3800" i="6"/>
  <c r="S3800" i="6"/>
  <c r="R3800" i="6"/>
  <c r="Q3800" i="6"/>
  <c r="V3800" i="6" s="1"/>
  <c r="U3799" i="6"/>
  <c r="AA3799" i="6" s="1"/>
  <c r="T3799" i="6"/>
  <c r="S3799" i="6"/>
  <c r="R3799" i="6"/>
  <c r="Q3799" i="6"/>
  <c r="V3799" i="6" s="1"/>
  <c r="U3798" i="6"/>
  <c r="AA3798" i="6" s="1"/>
  <c r="T3798" i="6"/>
  <c r="S3798" i="6"/>
  <c r="R3798" i="6"/>
  <c r="Q3798" i="6"/>
  <c r="V3798" i="6" s="1"/>
  <c r="U3797" i="6"/>
  <c r="AA3797" i="6" s="1"/>
  <c r="T3797" i="6"/>
  <c r="S3797" i="6"/>
  <c r="R3797" i="6"/>
  <c r="Q3797" i="6"/>
  <c r="V3797" i="6" s="1"/>
  <c r="U3796" i="6"/>
  <c r="AA3796" i="6" s="1"/>
  <c r="T3796" i="6"/>
  <c r="S3796" i="6"/>
  <c r="R3796" i="6"/>
  <c r="Q3796" i="6"/>
  <c r="V3796" i="6" s="1"/>
  <c r="U3795" i="6"/>
  <c r="AA3795" i="6" s="1"/>
  <c r="T3795" i="6"/>
  <c r="S3795" i="6"/>
  <c r="R3795" i="6"/>
  <c r="Q3795" i="6"/>
  <c r="V3795" i="6" s="1"/>
  <c r="U3794" i="6"/>
  <c r="AA3794" i="6" s="1"/>
  <c r="T3794" i="6"/>
  <c r="S3794" i="6"/>
  <c r="R3794" i="6"/>
  <c r="Q3794" i="6"/>
  <c r="V3794" i="6" s="1"/>
  <c r="U3793" i="6"/>
  <c r="AA3793" i="6" s="1"/>
  <c r="T3793" i="6"/>
  <c r="S3793" i="6"/>
  <c r="R3793" i="6"/>
  <c r="Q3793" i="6"/>
  <c r="V3793" i="6" s="1"/>
  <c r="U3792" i="6"/>
  <c r="AA3792" i="6" s="1"/>
  <c r="T3792" i="6"/>
  <c r="S3792" i="6"/>
  <c r="R3792" i="6"/>
  <c r="Q3792" i="6"/>
  <c r="V3792" i="6" s="1"/>
  <c r="U3791" i="6"/>
  <c r="AA3791" i="6" s="1"/>
  <c r="T3791" i="6"/>
  <c r="S3791" i="6"/>
  <c r="R3791" i="6"/>
  <c r="Q3791" i="6"/>
  <c r="V3791" i="6" s="1"/>
  <c r="U3790" i="6"/>
  <c r="AA3790" i="6" s="1"/>
  <c r="T3790" i="6"/>
  <c r="S3790" i="6"/>
  <c r="R3790" i="6"/>
  <c r="Q3790" i="6"/>
  <c r="V3790" i="6" s="1"/>
  <c r="U3789" i="6"/>
  <c r="AA3789" i="6" s="1"/>
  <c r="T3789" i="6"/>
  <c r="S3789" i="6"/>
  <c r="R3789" i="6"/>
  <c r="Q3789" i="6"/>
  <c r="V3789" i="6" s="1"/>
  <c r="U3788" i="6"/>
  <c r="AA3788" i="6" s="1"/>
  <c r="T3788" i="6"/>
  <c r="S3788" i="6"/>
  <c r="R3788" i="6"/>
  <c r="Q3788" i="6"/>
  <c r="V3788" i="6" s="1"/>
  <c r="U3787" i="6"/>
  <c r="AA3787" i="6" s="1"/>
  <c r="T3787" i="6"/>
  <c r="S3787" i="6"/>
  <c r="R3787" i="6"/>
  <c r="Q3787" i="6"/>
  <c r="V3787" i="6" s="1"/>
  <c r="U3786" i="6"/>
  <c r="AA3786" i="6" s="1"/>
  <c r="T3786" i="6"/>
  <c r="S3786" i="6"/>
  <c r="R3786" i="6"/>
  <c r="Q3786" i="6"/>
  <c r="V3786" i="6" s="1"/>
  <c r="U3785" i="6"/>
  <c r="AA3785" i="6" s="1"/>
  <c r="T3785" i="6"/>
  <c r="S3785" i="6"/>
  <c r="R3785" i="6"/>
  <c r="Q3785" i="6"/>
  <c r="V3785" i="6" s="1"/>
  <c r="U3784" i="6"/>
  <c r="AA3784" i="6" s="1"/>
  <c r="T3784" i="6"/>
  <c r="S3784" i="6"/>
  <c r="R3784" i="6"/>
  <c r="Q3784" i="6"/>
  <c r="V3784" i="6" s="1"/>
  <c r="U3783" i="6"/>
  <c r="AA3783" i="6" s="1"/>
  <c r="T3783" i="6"/>
  <c r="S3783" i="6"/>
  <c r="R3783" i="6"/>
  <c r="Q3783" i="6"/>
  <c r="V3783" i="6" s="1"/>
  <c r="U3782" i="6"/>
  <c r="AA3782" i="6" s="1"/>
  <c r="T3782" i="6"/>
  <c r="S3782" i="6"/>
  <c r="R3782" i="6"/>
  <c r="Q3782" i="6"/>
  <c r="V3782" i="6" s="1"/>
  <c r="U3781" i="6"/>
  <c r="AA3781" i="6" s="1"/>
  <c r="T3781" i="6"/>
  <c r="S3781" i="6"/>
  <c r="R3781" i="6"/>
  <c r="Q3781" i="6"/>
  <c r="V3781" i="6" s="1"/>
  <c r="U3780" i="6"/>
  <c r="AA3780" i="6" s="1"/>
  <c r="T3780" i="6"/>
  <c r="S3780" i="6"/>
  <c r="R3780" i="6"/>
  <c r="Q3780" i="6"/>
  <c r="V3780" i="6" s="1"/>
  <c r="U3779" i="6"/>
  <c r="AA3779" i="6" s="1"/>
  <c r="T3779" i="6"/>
  <c r="S3779" i="6"/>
  <c r="R3779" i="6"/>
  <c r="Q3779" i="6"/>
  <c r="V3779" i="6" s="1"/>
  <c r="U3778" i="6"/>
  <c r="AA3778" i="6" s="1"/>
  <c r="T3778" i="6"/>
  <c r="S3778" i="6"/>
  <c r="R3778" i="6"/>
  <c r="Q3778" i="6"/>
  <c r="V3778" i="6" s="1"/>
  <c r="U3777" i="6"/>
  <c r="AA3777" i="6" s="1"/>
  <c r="T3777" i="6"/>
  <c r="S3777" i="6"/>
  <c r="R3777" i="6"/>
  <c r="Q3777" i="6"/>
  <c r="V3777" i="6" s="1"/>
  <c r="U3776" i="6"/>
  <c r="AA3776" i="6" s="1"/>
  <c r="T3776" i="6"/>
  <c r="Z3776" i="6" s="1"/>
  <c r="S3776" i="6"/>
  <c r="Y3776" i="6" s="1"/>
  <c r="R3776" i="6"/>
  <c r="X3776" i="6" s="1"/>
  <c r="Q3776" i="6"/>
  <c r="V3776" i="6" s="1"/>
  <c r="U3775" i="6"/>
  <c r="AA3775" i="6" s="1"/>
  <c r="T3775" i="6"/>
  <c r="S3775" i="6"/>
  <c r="R3775" i="6"/>
  <c r="Q3775" i="6"/>
  <c r="V3775" i="6" s="1"/>
  <c r="U3774" i="6"/>
  <c r="AA3774" i="6" s="1"/>
  <c r="T3774" i="6"/>
  <c r="S3774" i="6"/>
  <c r="R3774" i="6"/>
  <c r="Q3774" i="6"/>
  <c r="V3774" i="6" s="1"/>
  <c r="U3773" i="6"/>
  <c r="AA3773" i="6" s="1"/>
  <c r="T3773" i="6"/>
  <c r="S3773" i="6"/>
  <c r="R3773" i="6"/>
  <c r="Q3773" i="6"/>
  <c r="V3773" i="6" s="1"/>
  <c r="U3772" i="6"/>
  <c r="AA3772" i="6" s="1"/>
  <c r="T3772" i="6"/>
  <c r="S3772" i="6"/>
  <c r="R3772" i="6"/>
  <c r="Q3772" i="6"/>
  <c r="V3772" i="6" s="1"/>
  <c r="U3771" i="6"/>
  <c r="AA3771" i="6" s="1"/>
  <c r="T3771" i="6"/>
  <c r="S3771" i="6"/>
  <c r="R3771" i="6"/>
  <c r="Q3771" i="6"/>
  <c r="V3771" i="6" s="1"/>
  <c r="U3770" i="6"/>
  <c r="AA3770" i="6" s="1"/>
  <c r="T3770" i="6"/>
  <c r="S3770" i="6"/>
  <c r="R3770" i="6"/>
  <c r="Q3770" i="6"/>
  <c r="V3770" i="6" s="1"/>
  <c r="U3769" i="6"/>
  <c r="AA3769" i="6" s="1"/>
  <c r="T3769" i="6"/>
  <c r="S3769" i="6"/>
  <c r="R3769" i="6"/>
  <c r="Q3769" i="6"/>
  <c r="V3769" i="6" s="1"/>
  <c r="U3768" i="6"/>
  <c r="AA3768" i="6" s="1"/>
  <c r="T3768" i="6"/>
  <c r="S3768" i="6"/>
  <c r="R3768" i="6"/>
  <c r="Q3768" i="6"/>
  <c r="V3768" i="6" s="1"/>
  <c r="U3767" i="6"/>
  <c r="AA3767" i="6" s="1"/>
  <c r="T3767" i="6"/>
  <c r="S3767" i="6"/>
  <c r="R3767" i="6"/>
  <c r="Q3767" i="6"/>
  <c r="V3767" i="6" s="1"/>
  <c r="U3766" i="6"/>
  <c r="AA3766" i="6" s="1"/>
  <c r="T3766" i="6"/>
  <c r="S3766" i="6"/>
  <c r="R3766" i="6"/>
  <c r="Q3766" i="6"/>
  <c r="V3766" i="6" s="1"/>
  <c r="U3765" i="6"/>
  <c r="AA3765" i="6" s="1"/>
  <c r="T3765" i="6"/>
  <c r="S3765" i="6"/>
  <c r="R3765" i="6"/>
  <c r="Q3765" i="6"/>
  <c r="V3765" i="6" s="1"/>
  <c r="U3764" i="6"/>
  <c r="AA3764" i="6" s="1"/>
  <c r="T3764" i="6"/>
  <c r="S3764" i="6"/>
  <c r="R3764" i="6"/>
  <c r="Q3764" i="6"/>
  <c r="V3764" i="6" s="1"/>
  <c r="U1736" i="6"/>
  <c r="AA1736" i="6" s="1"/>
  <c r="S1735" i="6"/>
  <c r="R1734" i="6"/>
  <c r="Q1733" i="6"/>
  <c r="V1733" i="6" s="1"/>
  <c r="Q1731" i="6"/>
  <c r="V1731" i="6" s="1"/>
  <c r="S1730" i="6"/>
  <c r="Q1728" i="6"/>
  <c r="V1728" i="6" s="1"/>
  <c r="U1726" i="6"/>
  <c r="AA1726" i="6" s="1"/>
  <c r="Q1725" i="6"/>
  <c r="V1725" i="6" s="1"/>
  <c r="U1724" i="6"/>
  <c r="AA1724" i="6" s="1"/>
  <c r="T1723" i="6"/>
  <c r="Q1721" i="6"/>
  <c r="V1721" i="6" s="1"/>
  <c r="S1720" i="6"/>
  <c r="U1719" i="6"/>
  <c r="AA1719" i="6" s="1"/>
  <c r="R1718" i="6"/>
  <c r="Q1717" i="6"/>
  <c r="V1717" i="6" s="1"/>
  <c r="S1716" i="6"/>
  <c r="R1715" i="6"/>
  <c r="Q1713" i="6"/>
  <c r="V1713" i="6" s="1"/>
  <c r="T1712" i="6"/>
  <c r="U1711" i="6"/>
  <c r="AA1711" i="6" s="1"/>
  <c r="S1710" i="6"/>
  <c r="T1709" i="6"/>
  <c r="R1707" i="6"/>
  <c r="U1706" i="6"/>
  <c r="AA1706" i="6" s="1"/>
  <c r="AC1706" i="6" s="1"/>
  <c r="AD1706" i="6" s="1"/>
  <c r="R1705" i="6"/>
  <c r="S1704" i="6"/>
  <c r="S1703" i="6"/>
  <c r="Q1701" i="6"/>
  <c r="V1701" i="6" s="1"/>
  <c r="R1700" i="6"/>
  <c r="T1699" i="6"/>
  <c r="U1697" i="6"/>
  <c r="AA1697" i="6" s="1"/>
  <c r="S1694" i="6"/>
  <c r="Q1693" i="6"/>
  <c r="V1693" i="6" s="1"/>
  <c r="T1691" i="6"/>
  <c r="U1690" i="6"/>
  <c r="AA1690" i="6" s="1"/>
  <c r="R1689" i="6"/>
  <c r="R1688" i="6"/>
  <c r="U1687" i="6"/>
  <c r="AA1687" i="6" s="1"/>
  <c r="Q1686" i="6"/>
  <c r="V1686" i="6" s="1"/>
  <c r="Q1685" i="6"/>
  <c r="V1685" i="6" s="1"/>
  <c r="T1683" i="6"/>
  <c r="U1680" i="6"/>
  <c r="AA1680" i="6" s="1"/>
  <c r="Q1677" i="6"/>
  <c r="V1677" i="6" s="1"/>
  <c r="R1676" i="6"/>
  <c r="R1441" i="6"/>
  <c r="Q1440" i="6"/>
  <c r="V1440" i="6" s="1"/>
  <c r="T1439" i="6"/>
  <c r="R1438" i="6"/>
  <c r="Q1437" i="6"/>
  <c r="V1437" i="6" s="1"/>
  <c r="S1435" i="6"/>
  <c r="Q1433" i="6"/>
  <c r="V1433" i="6" s="1"/>
  <c r="U1432" i="6"/>
  <c r="AA1432" i="6" s="1"/>
  <c r="AC1432" i="6" s="1"/>
  <c r="L1432" i="6"/>
  <c r="S1429" i="6"/>
  <c r="Q1428" i="6"/>
  <c r="V1428" i="6" s="1"/>
  <c r="R1427" i="6"/>
  <c r="S1426" i="6"/>
  <c r="Q1425" i="6"/>
  <c r="V1425" i="6" s="1"/>
  <c r="Q1424" i="6"/>
  <c r="V1424" i="6" s="1"/>
  <c r="S1423" i="6"/>
  <c r="S1422" i="6"/>
  <c r="S1420" i="6"/>
  <c r="Q1418" i="6"/>
  <c r="V1418" i="6" s="1"/>
  <c r="U1417" i="6"/>
  <c r="AA1417" i="6" s="1"/>
  <c r="AC1417" i="6" s="1"/>
  <c r="S1414" i="6"/>
  <c r="R1413" i="6"/>
  <c r="S1410" i="6"/>
  <c r="R1408" i="6"/>
  <c r="S1406" i="6"/>
  <c r="Q1405" i="6"/>
  <c r="V1405" i="6" s="1"/>
  <c r="S1404" i="6"/>
  <c r="Q1403" i="6"/>
  <c r="V1403" i="6" s="1"/>
  <c r="Q1402" i="6"/>
  <c r="V1402" i="6" s="1"/>
  <c r="R1401" i="6"/>
  <c r="Q1400" i="6"/>
  <c r="V1400" i="6" s="1"/>
  <c r="R1399" i="6"/>
  <c r="R1395" i="6"/>
  <c r="T1394" i="6"/>
  <c r="U1393" i="6"/>
  <c r="AA1393" i="6" s="1"/>
  <c r="Q1393" i="6"/>
  <c r="V1393" i="6" s="1"/>
  <c r="T1392" i="6"/>
  <c r="S1391" i="6"/>
  <c r="S1390" i="6"/>
  <c r="S1389" i="6"/>
  <c r="Q1388" i="6"/>
  <c r="V1388" i="6" s="1"/>
  <c r="Y1386" i="6"/>
  <c r="V1383" i="6"/>
  <c r="AA1376" i="6"/>
  <c r="Z1372" i="6"/>
  <c r="X1372" i="6"/>
  <c r="AA1370" i="6"/>
  <c r="V1370" i="6"/>
  <c r="V1369" i="6"/>
  <c r="V1367" i="6"/>
  <c r="V1366" i="6"/>
  <c r="V1357" i="6"/>
  <c r="V1355" i="6"/>
  <c r="AA1346" i="6"/>
  <c r="Y1338" i="6"/>
  <c r="AA1336" i="6"/>
  <c r="AA1333" i="6"/>
  <c r="V1325" i="6"/>
  <c r="X1323" i="6"/>
  <c r="Z1318" i="6"/>
  <c r="AA1315" i="6"/>
  <c r="V1309" i="6"/>
  <c r="X1304" i="6"/>
  <c r="V1300" i="6"/>
  <c r="AA1298" i="6"/>
  <c r="V1296" i="6"/>
  <c r="X1291" i="6"/>
  <c r="Z1288" i="6"/>
  <c r="X1288" i="6"/>
  <c r="AA1282" i="6"/>
  <c r="V1282" i="6"/>
  <c r="AA1278" i="6"/>
  <c r="X1278" i="6"/>
  <c r="AA1276" i="6"/>
  <c r="Y1276" i="6"/>
  <c r="V1273" i="6"/>
  <c r="V1272" i="6"/>
  <c r="AA1270" i="6"/>
  <c r="AA1265" i="6"/>
  <c r="V1258" i="6"/>
  <c r="V868" i="6"/>
  <c r="Z867" i="6"/>
  <c r="V861" i="6"/>
  <c r="AA859" i="6"/>
  <c r="Y856" i="6"/>
  <c r="V854" i="6"/>
  <c r="Y853" i="6"/>
  <c r="V851" i="6"/>
  <c r="AA850" i="6"/>
  <c r="AA846" i="6"/>
  <c r="AA841" i="6"/>
  <c r="U3763" i="6"/>
  <c r="AA3763" i="6" s="1"/>
  <c r="T3763" i="6"/>
  <c r="S3763" i="6"/>
  <c r="R3763" i="6"/>
  <c r="Q3763" i="6"/>
  <c r="V3763" i="6" s="1"/>
  <c r="U3762" i="6"/>
  <c r="AA3762" i="6" s="1"/>
  <c r="T3762" i="6"/>
  <c r="S3762" i="6"/>
  <c r="R3762" i="6"/>
  <c r="Q3762" i="6"/>
  <c r="V3762" i="6" s="1"/>
  <c r="U3761" i="6"/>
  <c r="AA3761" i="6" s="1"/>
  <c r="T3761" i="6"/>
  <c r="S3761" i="6"/>
  <c r="R3761" i="6"/>
  <c r="Q3761" i="6"/>
  <c r="V3761" i="6" s="1"/>
  <c r="U3760" i="6"/>
  <c r="AA3760" i="6" s="1"/>
  <c r="T3760" i="6"/>
  <c r="S3760" i="6"/>
  <c r="R3760" i="6"/>
  <c r="Q3760" i="6"/>
  <c r="V3760" i="6" s="1"/>
  <c r="U3759" i="6"/>
  <c r="AA3759" i="6" s="1"/>
  <c r="T3759" i="6"/>
  <c r="S3759" i="6"/>
  <c r="R3759" i="6"/>
  <c r="Q3759" i="6"/>
  <c r="V3759" i="6" s="1"/>
  <c r="U3758" i="6"/>
  <c r="AA3758" i="6" s="1"/>
  <c r="T3758" i="6"/>
  <c r="S3758" i="6"/>
  <c r="R3758" i="6"/>
  <c r="Q3758" i="6"/>
  <c r="V3758" i="6" s="1"/>
  <c r="U3757" i="6"/>
  <c r="AA3757" i="6" s="1"/>
  <c r="T3757" i="6"/>
  <c r="S3757" i="6"/>
  <c r="R3757" i="6"/>
  <c r="Q3757" i="6"/>
  <c r="V3757" i="6" s="1"/>
  <c r="U3756" i="6"/>
  <c r="AA3756" i="6" s="1"/>
  <c r="T3756" i="6"/>
  <c r="S3756" i="6"/>
  <c r="R3756" i="6"/>
  <c r="Q3756" i="6"/>
  <c r="V3756" i="6" s="1"/>
  <c r="U3755" i="6"/>
  <c r="AA3755" i="6" s="1"/>
  <c r="T3755" i="6"/>
  <c r="S3755" i="6"/>
  <c r="R3755" i="6"/>
  <c r="Q3755" i="6"/>
  <c r="V3755" i="6" s="1"/>
  <c r="U3754" i="6"/>
  <c r="AA3754" i="6" s="1"/>
  <c r="T3754" i="6"/>
  <c r="S3754" i="6"/>
  <c r="R3754" i="6"/>
  <c r="Q3754" i="6"/>
  <c r="V3754" i="6" s="1"/>
  <c r="U3753" i="6"/>
  <c r="AA3753" i="6" s="1"/>
  <c r="T3753" i="6"/>
  <c r="S3753" i="6"/>
  <c r="R3753" i="6"/>
  <c r="Q3753" i="6"/>
  <c r="V3753" i="6" s="1"/>
  <c r="U3752" i="6"/>
  <c r="AA3752" i="6" s="1"/>
  <c r="T3752" i="6"/>
  <c r="S3752" i="6"/>
  <c r="R3752" i="6"/>
  <c r="Q3752" i="6"/>
  <c r="V3752" i="6" s="1"/>
  <c r="U3751" i="6"/>
  <c r="AA3751" i="6" s="1"/>
  <c r="T3751" i="6"/>
  <c r="S3751" i="6"/>
  <c r="R3751" i="6"/>
  <c r="Q3751" i="6"/>
  <c r="V3751" i="6" s="1"/>
  <c r="U3750" i="6"/>
  <c r="AA3750" i="6" s="1"/>
  <c r="T3750" i="6"/>
  <c r="S3750" i="6"/>
  <c r="R3750" i="6"/>
  <c r="Q3750" i="6"/>
  <c r="V3750" i="6" s="1"/>
  <c r="U3749" i="6"/>
  <c r="AA3749" i="6" s="1"/>
  <c r="T3749" i="6"/>
  <c r="S3749" i="6"/>
  <c r="R3749" i="6"/>
  <c r="Q3749" i="6"/>
  <c r="V3749" i="6" s="1"/>
  <c r="U3748" i="6"/>
  <c r="AA3748" i="6" s="1"/>
  <c r="T3748" i="6"/>
  <c r="S3748" i="6"/>
  <c r="R3748" i="6"/>
  <c r="Q3748" i="6"/>
  <c r="V3748" i="6" s="1"/>
  <c r="U3747" i="6"/>
  <c r="AA3747" i="6" s="1"/>
  <c r="T3747" i="6"/>
  <c r="S3747" i="6"/>
  <c r="R3747" i="6"/>
  <c r="Q3747" i="6"/>
  <c r="V3747" i="6" s="1"/>
  <c r="U3746" i="6"/>
  <c r="AA3746" i="6" s="1"/>
  <c r="T3746" i="6"/>
  <c r="S3746" i="6"/>
  <c r="R3746" i="6"/>
  <c r="Q3746" i="6"/>
  <c r="V3746" i="6" s="1"/>
  <c r="U3745" i="6"/>
  <c r="AA3745" i="6" s="1"/>
  <c r="T3745" i="6"/>
  <c r="S3745" i="6"/>
  <c r="R3745" i="6"/>
  <c r="Q3745" i="6"/>
  <c r="V3745" i="6" s="1"/>
  <c r="U3744" i="6"/>
  <c r="AA3744" i="6" s="1"/>
  <c r="T3744" i="6"/>
  <c r="S3744" i="6"/>
  <c r="R3744" i="6"/>
  <c r="Q3744" i="6"/>
  <c r="V3744" i="6" s="1"/>
  <c r="U3743" i="6"/>
  <c r="AA3743" i="6" s="1"/>
  <c r="T3743" i="6"/>
  <c r="S3743" i="6"/>
  <c r="R3743" i="6"/>
  <c r="Q3743" i="6"/>
  <c r="V3743" i="6" s="1"/>
  <c r="U3742" i="6"/>
  <c r="AA3742" i="6" s="1"/>
  <c r="T3742" i="6"/>
  <c r="S3742" i="6"/>
  <c r="R3742" i="6"/>
  <c r="Q3742" i="6"/>
  <c r="V3742" i="6" s="1"/>
  <c r="U3741" i="6"/>
  <c r="AA3741" i="6" s="1"/>
  <c r="T3741" i="6"/>
  <c r="S3741" i="6"/>
  <c r="R3741" i="6"/>
  <c r="Q3741" i="6"/>
  <c r="V3741" i="6" s="1"/>
  <c r="U3740" i="6"/>
  <c r="AA3740" i="6" s="1"/>
  <c r="T3740" i="6"/>
  <c r="S3740" i="6"/>
  <c r="R3740" i="6"/>
  <c r="Q3740" i="6"/>
  <c r="V3740" i="6" s="1"/>
  <c r="U3739" i="6"/>
  <c r="AA3739" i="6" s="1"/>
  <c r="T3739" i="6"/>
  <c r="S3739" i="6"/>
  <c r="R3739" i="6"/>
  <c r="Q3739" i="6"/>
  <c r="V3739" i="6" s="1"/>
  <c r="U3738" i="6"/>
  <c r="AA3738" i="6" s="1"/>
  <c r="T3738" i="6"/>
  <c r="S3738" i="6"/>
  <c r="R3738" i="6"/>
  <c r="Q3738" i="6"/>
  <c r="V3738" i="6" s="1"/>
  <c r="U3737" i="6"/>
  <c r="AA3737" i="6" s="1"/>
  <c r="T3737" i="6"/>
  <c r="S3737" i="6"/>
  <c r="R3737" i="6"/>
  <c r="Q3737" i="6"/>
  <c r="V3737" i="6" s="1"/>
  <c r="U3736" i="6"/>
  <c r="AA3736" i="6" s="1"/>
  <c r="T3736" i="6"/>
  <c r="S3736" i="6"/>
  <c r="R3736" i="6"/>
  <c r="Q3736" i="6"/>
  <c r="V3736" i="6" s="1"/>
  <c r="U3735" i="6"/>
  <c r="AA3735" i="6" s="1"/>
  <c r="T3735" i="6"/>
  <c r="S3735" i="6"/>
  <c r="R3735" i="6"/>
  <c r="Q3735" i="6"/>
  <c r="V3735" i="6" s="1"/>
  <c r="U3734" i="6"/>
  <c r="AA3734" i="6" s="1"/>
  <c r="T3734" i="6"/>
  <c r="S3734" i="6"/>
  <c r="R3734" i="6"/>
  <c r="Q3734" i="6"/>
  <c r="V3734" i="6" s="1"/>
  <c r="U3733" i="6"/>
  <c r="AA3733" i="6" s="1"/>
  <c r="T3733" i="6"/>
  <c r="S3733" i="6"/>
  <c r="R3733" i="6"/>
  <c r="Q3733" i="6"/>
  <c r="V3733" i="6" s="1"/>
  <c r="U3732" i="6"/>
  <c r="AA3732" i="6" s="1"/>
  <c r="T3732" i="6"/>
  <c r="S3732" i="6"/>
  <c r="R3732" i="6"/>
  <c r="Q3732" i="6"/>
  <c r="V3732" i="6" s="1"/>
  <c r="U3731" i="6"/>
  <c r="AA3731" i="6" s="1"/>
  <c r="T3731" i="6"/>
  <c r="S3731" i="6"/>
  <c r="R3731" i="6"/>
  <c r="Q3731" i="6"/>
  <c r="V3731" i="6" s="1"/>
  <c r="U3730" i="6"/>
  <c r="AA3730" i="6" s="1"/>
  <c r="T3730" i="6"/>
  <c r="S3730" i="6"/>
  <c r="R3730" i="6"/>
  <c r="Q3730" i="6"/>
  <c r="V3730" i="6" s="1"/>
  <c r="U3729" i="6"/>
  <c r="AA3729" i="6" s="1"/>
  <c r="T3729" i="6"/>
  <c r="S3729" i="6"/>
  <c r="R3729" i="6"/>
  <c r="Q3729" i="6"/>
  <c r="V3729" i="6" s="1"/>
  <c r="U3728" i="6"/>
  <c r="AA3728" i="6" s="1"/>
  <c r="T3728" i="6"/>
  <c r="S3728" i="6"/>
  <c r="R3728" i="6"/>
  <c r="Q3728" i="6"/>
  <c r="V3728" i="6" s="1"/>
  <c r="U3727" i="6"/>
  <c r="AA3727" i="6" s="1"/>
  <c r="T3727" i="6"/>
  <c r="S3727" i="6"/>
  <c r="R3727" i="6"/>
  <c r="Q3727" i="6"/>
  <c r="V3727" i="6" s="1"/>
  <c r="U3726" i="6"/>
  <c r="AA3726" i="6" s="1"/>
  <c r="T3726" i="6"/>
  <c r="S3726" i="6"/>
  <c r="R3726" i="6"/>
  <c r="Q3726" i="6"/>
  <c r="V3726" i="6" s="1"/>
  <c r="U3725" i="6"/>
  <c r="AA3725" i="6" s="1"/>
  <c r="T3725" i="6"/>
  <c r="S3725" i="6"/>
  <c r="R3725" i="6"/>
  <c r="Q3725" i="6"/>
  <c r="V3725" i="6" s="1"/>
  <c r="U3724" i="6"/>
  <c r="AA3724" i="6" s="1"/>
  <c r="T3724" i="6"/>
  <c r="S3724" i="6"/>
  <c r="R3724" i="6"/>
  <c r="Q3724" i="6"/>
  <c r="V3724" i="6" s="1"/>
  <c r="U3723" i="6"/>
  <c r="AA3723" i="6" s="1"/>
  <c r="T3723" i="6"/>
  <c r="S3723" i="6"/>
  <c r="R3723" i="6"/>
  <c r="Q3723" i="6"/>
  <c r="V3723" i="6" s="1"/>
  <c r="U3722" i="6"/>
  <c r="AA3722" i="6" s="1"/>
  <c r="T3722" i="6"/>
  <c r="S3722" i="6"/>
  <c r="R3722" i="6"/>
  <c r="Q3722" i="6"/>
  <c r="V3722" i="6" s="1"/>
  <c r="U3721" i="6"/>
  <c r="AA3721" i="6" s="1"/>
  <c r="T3721" i="6"/>
  <c r="S3721" i="6"/>
  <c r="R3721" i="6"/>
  <c r="Q3721" i="6"/>
  <c r="V3721" i="6" s="1"/>
  <c r="U3720" i="6"/>
  <c r="AA3720" i="6" s="1"/>
  <c r="T3720" i="6"/>
  <c r="S3720" i="6"/>
  <c r="R3720" i="6"/>
  <c r="Q3720" i="6"/>
  <c r="V3720" i="6" s="1"/>
  <c r="U3719" i="6"/>
  <c r="AA3719" i="6" s="1"/>
  <c r="T3719" i="6"/>
  <c r="S3719" i="6"/>
  <c r="R3719" i="6"/>
  <c r="Q3719" i="6"/>
  <c r="V3719" i="6" s="1"/>
  <c r="U3718" i="6"/>
  <c r="AA3718" i="6" s="1"/>
  <c r="T3718" i="6"/>
  <c r="S3718" i="6"/>
  <c r="R3718" i="6"/>
  <c r="Q3718" i="6"/>
  <c r="V3718" i="6" s="1"/>
  <c r="U3717" i="6"/>
  <c r="AA3717" i="6" s="1"/>
  <c r="T3717" i="6"/>
  <c r="S3717" i="6"/>
  <c r="R3717" i="6"/>
  <c r="Q3717" i="6"/>
  <c r="V3717" i="6" s="1"/>
  <c r="U3716" i="6"/>
  <c r="AA3716" i="6" s="1"/>
  <c r="T3716" i="6"/>
  <c r="S3716" i="6"/>
  <c r="R3716" i="6"/>
  <c r="Q3716" i="6"/>
  <c r="V3716" i="6" s="1"/>
  <c r="U3715" i="6"/>
  <c r="AA3715" i="6" s="1"/>
  <c r="T3715" i="6"/>
  <c r="S3715" i="6"/>
  <c r="R3715" i="6"/>
  <c r="Q3715" i="6"/>
  <c r="V3715" i="6" s="1"/>
  <c r="U3714" i="6"/>
  <c r="AA3714" i="6" s="1"/>
  <c r="T3714" i="6"/>
  <c r="S3714" i="6"/>
  <c r="R3714" i="6"/>
  <c r="Q3714" i="6"/>
  <c r="V3714" i="6" s="1"/>
  <c r="U3713" i="6"/>
  <c r="AA3713" i="6" s="1"/>
  <c r="T3713" i="6"/>
  <c r="S3713" i="6"/>
  <c r="R3713" i="6"/>
  <c r="Q3713" i="6"/>
  <c r="V3713" i="6" s="1"/>
  <c r="U3712" i="6"/>
  <c r="AA3712" i="6" s="1"/>
  <c r="T3712" i="6"/>
  <c r="S3712" i="6"/>
  <c r="R3712" i="6"/>
  <c r="Q3712" i="6"/>
  <c r="V3712" i="6" s="1"/>
  <c r="U3711" i="6"/>
  <c r="AA3711" i="6" s="1"/>
  <c r="T3711" i="6"/>
  <c r="S3711" i="6"/>
  <c r="R3711" i="6"/>
  <c r="Q3711" i="6"/>
  <c r="V3711" i="6" s="1"/>
  <c r="U3710" i="6"/>
  <c r="AA3710" i="6" s="1"/>
  <c r="T3710" i="6"/>
  <c r="S3710" i="6"/>
  <c r="R3710" i="6"/>
  <c r="Q3710" i="6"/>
  <c r="V3710" i="6" s="1"/>
  <c r="U3709" i="6"/>
  <c r="AA3709" i="6" s="1"/>
  <c r="T3709" i="6"/>
  <c r="S3709" i="6"/>
  <c r="R3709" i="6"/>
  <c r="Q3709" i="6"/>
  <c r="V3709" i="6" s="1"/>
  <c r="U3708" i="6"/>
  <c r="AA3708" i="6" s="1"/>
  <c r="T3708" i="6"/>
  <c r="S3708" i="6"/>
  <c r="R3708" i="6"/>
  <c r="Q3708" i="6"/>
  <c r="V3708" i="6" s="1"/>
  <c r="U3707" i="6"/>
  <c r="AA3707" i="6" s="1"/>
  <c r="T3707" i="6"/>
  <c r="S3707" i="6"/>
  <c r="R3707" i="6"/>
  <c r="Q3707" i="6"/>
  <c r="V3707" i="6" s="1"/>
  <c r="U3706" i="6"/>
  <c r="AA3706" i="6" s="1"/>
  <c r="T3706" i="6"/>
  <c r="S3706" i="6"/>
  <c r="R3706" i="6"/>
  <c r="Q3706" i="6"/>
  <c r="V3706" i="6" s="1"/>
  <c r="U3705" i="6"/>
  <c r="AA3705" i="6" s="1"/>
  <c r="T3705" i="6"/>
  <c r="S3705" i="6"/>
  <c r="R3705" i="6"/>
  <c r="Q3705" i="6"/>
  <c r="V3705" i="6" s="1"/>
  <c r="U3704" i="6"/>
  <c r="AA3704" i="6" s="1"/>
  <c r="T3704" i="6"/>
  <c r="S3704" i="6"/>
  <c r="R3704" i="6"/>
  <c r="Q3704" i="6"/>
  <c r="V3704" i="6" s="1"/>
  <c r="U3703" i="6"/>
  <c r="AA3703" i="6" s="1"/>
  <c r="T3703" i="6"/>
  <c r="S3703" i="6"/>
  <c r="R3703" i="6"/>
  <c r="Q3703" i="6"/>
  <c r="V3703" i="6" s="1"/>
  <c r="U3702" i="6"/>
  <c r="AA3702" i="6" s="1"/>
  <c r="T3702" i="6"/>
  <c r="S3702" i="6"/>
  <c r="R3702" i="6"/>
  <c r="Q3702" i="6"/>
  <c r="V3702" i="6" s="1"/>
  <c r="U3701" i="6"/>
  <c r="AA3701" i="6" s="1"/>
  <c r="T3701" i="6"/>
  <c r="S3701" i="6"/>
  <c r="R3701" i="6"/>
  <c r="Q3701" i="6"/>
  <c r="V3701" i="6" s="1"/>
  <c r="U3700" i="6"/>
  <c r="AA3700" i="6" s="1"/>
  <c r="T3700" i="6"/>
  <c r="S3700" i="6"/>
  <c r="R3700" i="6"/>
  <c r="Q3700" i="6"/>
  <c r="V3700" i="6" s="1"/>
  <c r="U3699" i="6"/>
  <c r="AA3699" i="6" s="1"/>
  <c r="T3699" i="6"/>
  <c r="S3699" i="6"/>
  <c r="R3699" i="6"/>
  <c r="Q3699" i="6"/>
  <c r="V3699" i="6" s="1"/>
  <c r="U3698" i="6"/>
  <c r="AA3698" i="6" s="1"/>
  <c r="T3698" i="6"/>
  <c r="S3698" i="6"/>
  <c r="R3698" i="6"/>
  <c r="Q3698" i="6"/>
  <c r="V3698" i="6" s="1"/>
  <c r="U3697" i="6"/>
  <c r="AA3697" i="6" s="1"/>
  <c r="T3697" i="6"/>
  <c r="S3697" i="6"/>
  <c r="R3697" i="6"/>
  <c r="Q3697" i="6"/>
  <c r="V3697" i="6" s="1"/>
  <c r="U3696" i="6"/>
  <c r="AA3696" i="6" s="1"/>
  <c r="T3696" i="6"/>
  <c r="S3696" i="6"/>
  <c r="R3696" i="6"/>
  <c r="Q3696" i="6"/>
  <c r="V3696" i="6" s="1"/>
  <c r="U3695" i="6"/>
  <c r="AA3695" i="6" s="1"/>
  <c r="T3695" i="6"/>
  <c r="S3695" i="6"/>
  <c r="R3695" i="6"/>
  <c r="Q3695" i="6"/>
  <c r="V3695" i="6" s="1"/>
  <c r="U3694" i="6"/>
  <c r="AA3694" i="6" s="1"/>
  <c r="T3694" i="6"/>
  <c r="S3694" i="6"/>
  <c r="R3694" i="6"/>
  <c r="Q3694" i="6"/>
  <c r="V3694" i="6" s="1"/>
  <c r="U3693" i="6"/>
  <c r="AA3693" i="6" s="1"/>
  <c r="T3693" i="6"/>
  <c r="S3693" i="6"/>
  <c r="R3693" i="6"/>
  <c r="Q3693" i="6"/>
  <c r="V3693" i="6" s="1"/>
  <c r="U3692" i="6"/>
  <c r="AA3692" i="6" s="1"/>
  <c r="T3692" i="6"/>
  <c r="S3692" i="6"/>
  <c r="R3692" i="6"/>
  <c r="Q3692" i="6"/>
  <c r="V3692" i="6" s="1"/>
  <c r="U3691" i="6"/>
  <c r="AA3691" i="6" s="1"/>
  <c r="T3691" i="6"/>
  <c r="S3691" i="6"/>
  <c r="R3691" i="6"/>
  <c r="Q3691" i="6"/>
  <c r="V3691" i="6" s="1"/>
  <c r="U3690" i="6"/>
  <c r="AA3690" i="6" s="1"/>
  <c r="T3690" i="6"/>
  <c r="S3690" i="6"/>
  <c r="R3690" i="6"/>
  <c r="Q3690" i="6"/>
  <c r="V3690" i="6" s="1"/>
  <c r="U3689" i="6"/>
  <c r="AA3689" i="6" s="1"/>
  <c r="T3689" i="6"/>
  <c r="S3689" i="6"/>
  <c r="R3689" i="6"/>
  <c r="Q3689" i="6"/>
  <c r="V3689" i="6" s="1"/>
  <c r="U3688" i="6"/>
  <c r="AA3688" i="6" s="1"/>
  <c r="T3688" i="6"/>
  <c r="S3688" i="6"/>
  <c r="R3688" i="6"/>
  <c r="Q3688" i="6"/>
  <c r="V3688" i="6" s="1"/>
  <c r="U3687" i="6"/>
  <c r="AA3687" i="6" s="1"/>
  <c r="T3687" i="6"/>
  <c r="S3687" i="6"/>
  <c r="R3687" i="6"/>
  <c r="Q3687" i="6"/>
  <c r="V3687" i="6" s="1"/>
  <c r="U3686" i="6"/>
  <c r="AA3686" i="6" s="1"/>
  <c r="T3686" i="6"/>
  <c r="S3686" i="6"/>
  <c r="R3686" i="6"/>
  <c r="Q3686" i="6"/>
  <c r="V3686" i="6" s="1"/>
  <c r="U3685" i="6"/>
  <c r="AA3685" i="6" s="1"/>
  <c r="T3685" i="6"/>
  <c r="S3685" i="6"/>
  <c r="R3685" i="6"/>
  <c r="Q3685" i="6"/>
  <c r="V3685" i="6" s="1"/>
  <c r="U3684" i="6"/>
  <c r="AA3684" i="6" s="1"/>
  <c r="T3684" i="6"/>
  <c r="S3684" i="6"/>
  <c r="R3684" i="6"/>
  <c r="Q3684" i="6"/>
  <c r="V3684" i="6" s="1"/>
  <c r="U3683" i="6"/>
  <c r="AA3683" i="6" s="1"/>
  <c r="T3683" i="6"/>
  <c r="S3683" i="6"/>
  <c r="R3683" i="6"/>
  <c r="Q3683" i="6"/>
  <c r="V3683" i="6" s="1"/>
  <c r="U3682" i="6"/>
  <c r="AA3682" i="6" s="1"/>
  <c r="T3682" i="6"/>
  <c r="S3682" i="6"/>
  <c r="R3682" i="6"/>
  <c r="Q3682" i="6"/>
  <c r="V3682" i="6" s="1"/>
  <c r="U3681" i="6"/>
  <c r="AA3681" i="6" s="1"/>
  <c r="T3681" i="6"/>
  <c r="S3681" i="6"/>
  <c r="R3681" i="6"/>
  <c r="Q3681" i="6"/>
  <c r="V3681" i="6" s="1"/>
  <c r="U3680" i="6"/>
  <c r="AA3680" i="6" s="1"/>
  <c r="T3680" i="6"/>
  <c r="S3680" i="6"/>
  <c r="R3680" i="6"/>
  <c r="Q3680" i="6"/>
  <c r="V3680" i="6" s="1"/>
  <c r="U3679" i="6"/>
  <c r="AA3679" i="6" s="1"/>
  <c r="T3679" i="6"/>
  <c r="S3679" i="6"/>
  <c r="R3679" i="6"/>
  <c r="Q3679" i="6"/>
  <c r="V3679" i="6" s="1"/>
  <c r="U3678" i="6"/>
  <c r="AA3678" i="6" s="1"/>
  <c r="T3678" i="6"/>
  <c r="S3678" i="6"/>
  <c r="R3678" i="6"/>
  <c r="Q3678" i="6"/>
  <c r="V3678" i="6" s="1"/>
  <c r="U3677" i="6"/>
  <c r="AA3677" i="6" s="1"/>
  <c r="T3677" i="6"/>
  <c r="S3677" i="6"/>
  <c r="R3677" i="6"/>
  <c r="Q3677" i="6"/>
  <c r="V3677" i="6" s="1"/>
  <c r="U3676" i="6"/>
  <c r="AA3676" i="6" s="1"/>
  <c r="T3676" i="6"/>
  <c r="S3676" i="6"/>
  <c r="R3676" i="6"/>
  <c r="Q3676" i="6"/>
  <c r="V3676" i="6" s="1"/>
  <c r="U3675" i="6"/>
  <c r="AA3675" i="6" s="1"/>
  <c r="T3675" i="6"/>
  <c r="S3675" i="6"/>
  <c r="R3675" i="6"/>
  <c r="Q3675" i="6"/>
  <c r="V3675" i="6" s="1"/>
  <c r="U3674" i="6"/>
  <c r="AA3674" i="6" s="1"/>
  <c r="T3674" i="6"/>
  <c r="S3674" i="6"/>
  <c r="R3674" i="6"/>
  <c r="Q3674" i="6"/>
  <c r="V3674" i="6" s="1"/>
  <c r="U3673" i="6"/>
  <c r="AA3673" i="6" s="1"/>
  <c r="T3673" i="6"/>
  <c r="S3673" i="6"/>
  <c r="R3673" i="6"/>
  <c r="Q3673" i="6"/>
  <c r="V3673" i="6" s="1"/>
  <c r="U3672" i="6"/>
  <c r="AA3672" i="6" s="1"/>
  <c r="T3672" i="6"/>
  <c r="S3672" i="6"/>
  <c r="R3672" i="6"/>
  <c r="Q3672" i="6"/>
  <c r="V3672" i="6" s="1"/>
  <c r="U3671" i="6"/>
  <c r="AA3671" i="6" s="1"/>
  <c r="T3671" i="6"/>
  <c r="S3671" i="6"/>
  <c r="R3671" i="6"/>
  <c r="Q3671" i="6"/>
  <c r="V3671" i="6" s="1"/>
  <c r="U3670" i="6"/>
  <c r="AA3670" i="6" s="1"/>
  <c r="T3670" i="6"/>
  <c r="S3670" i="6"/>
  <c r="R3670" i="6"/>
  <c r="Q3670" i="6"/>
  <c r="V3670" i="6" s="1"/>
  <c r="U3669" i="6"/>
  <c r="AA3669" i="6" s="1"/>
  <c r="T3669" i="6"/>
  <c r="S3669" i="6"/>
  <c r="R3669" i="6"/>
  <c r="Q3669" i="6"/>
  <c r="V3669" i="6" s="1"/>
  <c r="U3668" i="6"/>
  <c r="AA3668" i="6" s="1"/>
  <c r="T3668" i="6"/>
  <c r="S3668" i="6"/>
  <c r="R3668" i="6"/>
  <c r="Q3668" i="6"/>
  <c r="V3668" i="6" s="1"/>
  <c r="U3667" i="6"/>
  <c r="AA3667" i="6" s="1"/>
  <c r="T3667" i="6"/>
  <c r="S3667" i="6"/>
  <c r="R3667" i="6"/>
  <c r="Q3667" i="6"/>
  <c r="V3667" i="6" s="1"/>
  <c r="U3666" i="6"/>
  <c r="AA3666" i="6" s="1"/>
  <c r="T3666" i="6"/>
  <c r="S3666" i="6"/>
  <c r="R3666" i="6"/>
  <c r="Q3666" i="6"/>
  <c r="V3666" i="6" s="1"/>
  <c r="U3665" i="6"/>
  <c r="AA3665" i="6" s="1"/>
  <c r="T3665" i="6"/>
  <c r="S3665" i="6"/>
  <c r="R3665" i="6"/>
  <c r="Q3665" i="6"/>
  <c r="V3665" i="6" s="1"/>
  <c r="U3664" i="6"/>
  <c r="AA3664" i="6" s="1"/>
  <c r="T3664" i="6"/>
  <c r="S3664" i="6"/>
  <c r="R3664" i="6"/>
  <c r="Q3664" i="6"/>
  <c r="V3664" i="6" s="1"/>
  <c r="U3663" i="6"/>
  <c r="AA3663" i="6" s="1"/>
  <c r="T3663" i="6"/>
  <c r="S3663" i="6"/>
  <c r="R3663" i="6"/>
  <c r="Q3663" i="6"/>
  <c r="V3663" i="6" s="1"/>
  <c r="U3662" i="6"/>
  <c r="AA3662" i="6" s="1"/>
  <c r="T3662" i="6"/>
  <c r="S3662" i="6"/>
  <c r="R3662" i="6"/>
  <c r="Q3662" i="6"/>
  <c r="V3662" i="6" s="1"/>
  <c r="U3661" i="6"/>
  <c r="AA3661" i="6" s="1"/>
  <c r="T3661" i="6"/>
  <c r="S3661" i="6"/>
  <c r="R3661" i="6"/>
  <c r="Q3661" i="6"/>
  <c r="V3661" i="6" s="1"/>
  <c r="U3660" i="6"/>
  <c r="AA3660" i="6" s="1"/>
  <c r="T3660" i="6"/>
  <c r="S3660" i="6"/>
  <c r="R3660" i="6"/>
  <c r="Q3660" i="6"/>
  <c r="V3660" i="6" s="1"/>
  <c r="U3659" i="6"/>
  <c r="AA3659" i="6" s="1"/>
  <c r="T3659" i="6"/>
  <c r="S3659" i="6"/>
  <c r="R3659" i="6"/>
  <c r="Q3659" i="6"/>
  <c r="V3659" i="6" s="1"/>
  <c r="U3658" i="6"/>
  <c r="AA3658" i="6" s="1"/>
  <c r="T3658" i="6"/>
  <c r="S3658" i="6"/>
  <c r="R3658" i="6"/>
  <c r="Q3658" i="6"/>
  <c r="V3658" i="6" s="1"/>
  <c r="U3657" i="6"/>
  <c r="AA3657" i="6" s="1"/>
  <c r="T3657" i="6"/>
  <c r="S3657" i="6"/>
  <c r="R3657" i="6"/>
  <c r="Q3657" i="6"/>
  <c r="V3657" i="6" s="1"/>
  <c r="U3656" i="6"/>
  <c r="AA3656" i="6" s="1"/>
  <c r="T3656" i="6"/>
  <c r="S3656" i="6"/>
  <c r="R3656" i="6"/>
  <c r="Q3656" i="6"/>
  <c r="V3656" i="6" s="1"/>
  <c r="U3655" i="6"/>
  <c r="AA3655" i="6" s="1"/>
  <c r="T3655" i="6"/>
  <c r="S3655" i="6"/>
  <c r="R3655" i="6"/>
  <c r="Q3655" i="6"/>
  <c r="V3655" i="6" s="1"/>
  <c r="U3654" i="6"/>
  <c r="AA3654" i="6" s="1"/>
  <c r="T3654" i="6"/>
  <c r="S3654" i="6"/>
  <c r="R3654" i="6"/>
  <c r="Q3654" i="6"/>
  <c r="V3654" i="6" s="1"/>
  <c r="U3653" i="6"/>
  <c r="AA3653" i="6" s="1"/>
  <c r="T3653" i="6"/>
  <c r="S3653" i="6"/>
  <c r="R3653" i="6"/>
  <c r="Q3653" i="6"/>
  <c r="V3653" i="6" s="1"/>
  <c r="U3652" i="6"/>
  <c r="AA3652" i="6" s="1"/>
  <c r="T3652" i="6"/>
  <c r="S3652" i="6"/>
  <c r="R3652" i="6"/>
  <c r="Q3652" i="6"/>
  <c r="V3652" i="6" s="1"/>
  <c r="U3651" i="6"/>
  <c r="AA3651" i="6" s="1"/>
  <c r="T3651" i="6"/>
  <c r="S3651" i="6"/>
  <c r="R3651" i="6"/>
  <c r="Q3651" i="6"/>
  <c r="V3651" i="6" s="1"/>
  <c r="U3650" i="6"/>
  <c r="AA3650" i="6" s="1"/>
  <c r="T3650" i="6"/>
  <c r="S3650" i="6"/>
  <c r="R3650" i="6"/>
  <c r="Q3650" i="6"/>
  <c r="V3650" i="6" s="1"/>
  <c r="U3649" i="6"/>
  <c r="AA3649" i="6" s="1"/>
  <c r="T3649" i="6"/>
  <c r="S3649" i="6"/>
  <c r="R3649" i="6"/>
  <c r="Q3649" i="6"/>
  <c r="V3649" i="6" s="1"/>
  <c r="U3648" i="6"/>
  <c r="AA3648" i="6" s="1"/>
  <c r="T3648" i="6"/>
  <c r="S3648" i="6"/>
  <c r="R3648" i="6"/>
  <c r="Q3648" i="6"/>
  <c r="V3648" i="6" s="1"/>
  <c r="U3647" i="6"/>
  <c r="AA3647" i="6" s="1"/>
  <c r="T3647" i="6"/>
  <c r="S3647" i="6"/>
  <c r="R3647" i="6"/>
  <c r="Q3647" i="6"/>
  <c r="V3647" i="6" s="1"/>
  <c r="U3646" i="6"/>
  <c r="AA3646" i="6" s="1"/>
  <c r="T3646" i="6"/>
  <c r="S3646" i="6"/>
  <c r="R3646" i="6"/>
  <c r="Q3646" i="6"/>
  <c r="V3646" i="6" s="1"/>
  <c r="U3645" i="6"/>
  <c r="AA3645" i="6" s="1"/>
  <c r="T3645" i="6"/>
  <c r="S3645" i="6"/>
  <c r="R3645" i="6"/>
  <c r="Q3645" i="6"/>
  <c r="V3645" i="6" s="1"/>
  <c r="U3644" i="6"/>
  <c r="AA3644" i="6" s="1"/>
  <c r="T3644" i="6"/>
  <c r="S3644" i="6"/>
  <c r="R3644" i="6"/>
  <c r="Q3644" i="6"/>
  <c r="V3644" i="6" s="1"/>
  <c r="U3643" i="6"/>
  <c r="AA3643" i="6" s="1"/>
  <c r="T3643" i="6"/>
  <c r="S3643" i="6"/>
  <c r="R3643" i="6"/>
  <c r="Q3643" i="6"/>
  <c r="V3643" i="6" s="1"/>
  <c r="U3642" i="6"/>
  <c r="AA3642" i="6" s="1"/>
  <c r="T3642" i="6"/>
  <c r="S3642" i="6"/>
  <c r="R3642" i="6"/>
  <c r="Q3642" i="6"/>
  <c r="V3642" i="6" s="1"/>
  <c r="U3641" i="6"/>
  <c r="AA3641" i="6" s="1"/>
  <c r="T3641" i="6"/>
  <c r="S3641" i="6"/>
  <c r="R3641" i="6"/>
  <c r="Q3641" i="6"/>
  <c r="V3641" i="6" s="1"/>
  <c r="U3640" i="6"/>
  <c r="AA3640" i="6" s="1"/>
  <c r="T3640" i="6"/>
  <c r="S3640" i="6"/>
  <c r="R3640" i="6"/>
  <c r="Q3640" i="6"/>
  <c r="V3640" i="6" s="1"/>
  <c r="U3639" i="6"/>
  <c r="AA3639" i="6" s="1"/>
  <c r="T3639" i="6"/>
  <c r="S3639" i="6"/>
  <c r="R3639" i="6"/>
  <c r="Q3639" i="6"/>
  <c r="V3639" i="6" s="1"/>
  <c r="U3638" i="6"/>
  <c r="AA3638" i="6" s="1"/>
  <c r="T3638" i="6"/>
  <c r="S3638" i="6"/>
  <c r="R3638" i="6"/>
  <c r="Q3638" i="6"/>
  <c r="V3638" i="6" s="1"/>
  <c r="U3637" i="6"/>
  <c r="AA3637" i="6" s="1"/>
  <c r="T3637" i="6"/>
  <c r="S3637" i="6"/>
  <c r="R3637" i="6"/>
  <c r="Q3637" i="6"/>
  <c r="V3637" i="6" s="1"/>
  <c r="U3636" i="6"/>
  <c r="AA3636" i="6" s="1"/>
  <c r="T3636" i="6"/>
  <c r="S3636" i="6"/>
  <c r="R3636" i="6"/>
  <c r="Q3636" i="6"/>
  <c r="V3636" i="6" s="1"/>
  <c r="U3635" i="6"/>
  <c r="AA3635" i="6" s="1"/>
  <c r="T3635" i="6"/>
  <c r="S3635" i="6"/>
  <c r="R3635" i="6"/>
  <c r="Q3635" i="6"/>
  <c r="V3635" i="6" s="1"/>
  <c r="U3634" i="6"/>
  <c r="AA3634" i="6" s="1"/>
  <c r="T3634" i="6"/>
  <c r="S3634" i="6"/>
  <c r="R3634" i="6"/>
  <c r="Q3634" i="6"/>
  <c r="V3634" i="6" s="1"/>
  <c r="U3633" i="6"/>
  <c r="AA3633" i="6" s="1"/>
  <c r="T3633" i="6"/>
  <c r="S3633" i="6"/>
  <c r="R3633" i="6"/>
  <c r="Q3633" i="6"/>
  <c r="V3633" i="6" s="1"/>
  <c r="U3632" i="6"/>
  <c r="AA3632" i="6" s="1"/>
  <c r="T3632" i="6"/>
  <c r="S3632" i="6"/>
  <c r="R3632" i="6"/>
  <c r="Q3632" i="6"/>
  <c r="V3632" i="6" s="1"/>
  <c r="U3631" i="6"/>
  <c r="AA3631" i="6" s="1"/>
  <c r="T3631" i="6"/>
  <c r="S3631" i="6"/>
  <c r="R3631" i="6"/>
  <c r="Q3631" i="6"/>
  <c r="V3631" i="6" s="1"/>
  <c r="U3630" i="6"/>
  <c r="AA3630" i="6" s="1"/>
  <c r="T3630" i="6"/>
  <c r="S3630" i="6"/>
  <c r="R3630" i="6"/>
  <c r="Q3630" i="6"/>
  <c r="V3630" i="6" s="1"/>
  <c r="U3629" i="6"/>
  <c r="AA3629" i="6" s="1"/>
  <c r="T3629" i="6"/>
  <c r="S3629" i="6"/>
  <c r="R3629" i="6"/>
  <c r="Q3629" i="6"/>
  <c r="V3629" i="6" s="1"/>
  <c r="U3628" i="6"/>
  <c r="AA3628" i="6" s="1"/>
  <c r="T3628" i="6"/>
  <c r="S3628" i="6"/>
  <c r="R3628" i="6"/>
  <c r="Q3628" i="6"/>
  <c r="V3628" i="6" s="1"/>
  <c r="U3627" i="6"/>
  <c r="AA3627" i="6" s="1"/>
  <c r="T3627" i="6"/>
  <c r="S3627" i="6"/>
  <c r="R3627" i="6"/>
  <c r="Q3627" i="6"/>
  <c r="V3627" i="6" s="1"/>
  <c r="U3626" i="6"/>
  <c r="AA3626" i="6" s="1"/>
  <c r="T3626" i="6"/>
  <c r="S3626" i="6"/>
  <c r="R3626" i="6"/>
  <c r="Q3626" i="6"/>
  <c r="V3626" i="6" s="1"/>
  <c r="U3625" i="6"/>
  <c r="AA3625" i="6" s="1"/>
  <c r="T3625" i="6"/>
  <c r="S3625" i="6"/>
  <c r="R3625" i="6"/>
  <c r="Q3625" i="6"/>
  <c r="V3625" i="6" s="1"/>
  <c r="U3624" i="6"/>
  <c r="AA3624" i="6" s="1"/>
  <c r="T3624" i="6"/>
  <c r="S3624" i="6"/>
  <c r="R3624" i="6"/>
  <c r="Q3624" i="6"/>
  <c r="V3624" i="6" s="1"/>
  <c r="U3623" i="6"/>
  <c r="AA3623" i="6" s="1"/>
  <c r="T3623" i="6"/>
  <c r="S3623" i="6"/>
  <c r="R3623" i="6"/>
  <c r="Q3623" i="6"/>
  <c r="V3623" i="6" s="1"/>
  <c r="U3622" i="6"/>
  <c r="AA3622" i="6" s="1"/>
  <c r="T3622" i="6"/>
  <c r="S3622" i="6"/>
  <c r="R3622" i="6"/>
  <c r="Q3622" i="6"/>
  <c r="V3622" i="6" s="1"/>
  <c r="U3621" i="6"/>
  <c r="AA3621" i="6" s="1"/>
  <c r="T3621" i="6"/>
  <c r="S3621" i="6"/>
  <c r="R3621" i="6"/>
  <c r="Q3621" i="6"/>
  <c r="V3621" i="6" s="1"/>
  <c r="U3620" i="6"/>
  <c r="AA3620" i="6" s="1"/>
  <c r="T3620" i="6"/>
  <c r="S3620" i="6"/>
  <c r="R3620" i="6"/>
  <c r="Q3620" i="6"/>
  <c r="V3620" i="6" s="1"/>
  <c r="U3619" i="6"/>
  <c r="AA3619" i="6" s="1"/>
  <c r="T3619" i="6"/>
  <c r="S3619" i="6"/>
  <c r="R3619" i="6"/>
  <c r="Q3619" i="6"/>
  <c r="V3619" i="6" s="1"/>
  <c r="U3618" i="6"/>
  <c r="AA3618" i="6" s="1"/>
  <c r="T3618" i="6"/>
  <c r="S3618" i="6"/>
  <c r="R3618" i="6"/>
  <c r="Q3618" i="6"/>
  <c r="V3618" i="6" s="1"/>
  <c r="U3617" i="6"/>
  <c r="AA3617" i="6" s="1"/>
  <c r="T3617" i="6"/>
  <c r="S3617" i="6"/>
  <c r="R3617" i="6"/>
  <c r="Q3617" i="6"/>
  <c r="V3617" i="6" s="1"/>
  <c r="U3616" i="6"/>
  <c r="AA3616" i="6" s="1"/>
  <c r="T3616" i="6"/>
  <c r="S3616" i="6"/>
  <c r="R3616" i="6"/>
  <c r="Q3616" i="6"/>
  <c r="V3616" i="6" s="1"/>
  <c r="U3615" i="6"/>
  <c r="AA3615" i="6" s="1"/>
  <c r="T3615" i="6"/>
  <c r="S3615" i="6"/>
  <c r="R3615" i="6"/>
  <c r="Q3615" i="6"/>
  <c r="V3615" i="6" s="1"/>
  <c r="U3614" i="6"/>
  <c r="AA3614" i="6" s="1"/>
  <c r="T3614" i="6"/>
  <c r="S3614" i="6"/>
  <c r="R3614" i="6"/>
  <c r="Q3614" i="6"/>
  <c r="V3614" i="6" s="1"/>
  <c r="U3613" i="6"/>
  <c r="AA3613" i="6" s="1"/>
  <c r="T3613" i="6"/>
  <c r="S3613" i="6"/>
  <c r="R3613" i="6"/>
  <c r="Q3613" i="6"/>
  <c r="V3613" i="6" s="1"/>
  <c r="U3612" i="6"/>
  <c r="AA3612" i="6" s="1"/>
  <c r="T3612" i="6"/>
  <c r="S3612" i="6"/>
  <c r="R3612" i="6"/>
  <c r="Q3612" i="6"/>
  <c r="V3612" i="6" s="1"/>
  <c r="U3611" i="6"/>
  <c r="AA3611" i="6" s="1"/>
  <c r="T3611" i="6"/>
  <c r="S3611" i="6"/>
  <c r="R3611" i="6"/>
  <c r="Q3611" i="6"/>
  <c r="V3611" i="6" s="1"/>
  <c r="U3610" i="6"/>
  <c r="AA3610" i="6" s="1"/>
  <c r="T3610" i="6"/>
  <c r="S3610" i="6"/>
  <c r="R3610" i="6"/>
  <c r="Q3610" i="6"/>
  <c r="V3610" i="6" s="1"/>
  <c r="U3609" i="6"/>
  <c r="AA3609" i="6" s="1"/>
  <c r="T3609" i="6"/>
  <c r="S3609" i="6"/>
  <c r="R3609" i="6"/>
  <c r="Q3609" i="6"/>
  <c r="V3609" i="6" s="1"/>
  <c r="U3608" i="6"/>
  <c r="AA3608" i="6" s="1"/>
  <c r="T3608" i="6"/>
  <c r="S3608" i="6"/>
  <c r="R3608" i="6"/>
  <c r="Q3608" i="6"/>
  <c r="V3608" i="6" s="1"/>
  <c r="U3607" i="6"/>
  <c r="AA3607" i="6" s="1"/>
  <c r="T3607" i="6"/>
  <c r="S3607" i="6"/>
  <c r="R3607" i="6"/>
  <c r="Q3607" i="6"/>
  <c r="V3607" i="6" s="1"/>
  <c r="U3606" i="6"/>
  <c r="AA3606" i="6" s="1"/>
  <c r="T3606" i="6"/>
  <c r="S3606" i="6"/>
  <c r="R3606" i="6"/>
  <c r="Q3606" i="6"/>
  <c r="V3606" i="6" s="1"/>
  <c r="U3605" i="6"/>
  <c r="AA3605" i="6" s="1"/>
  <c r="T3605" i="6"/>
  <c r="S3605" i="6"/>
  <c r="R3605" i="6"/>
  <c r="Q3605" i="6"/>
  <c r="V3605" i="6" s="1"/>
  <c r="U3604" i="6"/>
  <c r="AA3604" i="6" s="1"/>
  <c r="T3604" i="6"/>
  <c r="S3604" i="6"/>
  <c r="R3604" i="6"/>
  <c r="Q3604" i="6"/>
  <c r="V3604" i="6" s="1"/>
  <c r="U3603" i="6"/>
  <c r="AA3603" i="6" s="1"/>
  <c r="T3603" i="6"/>
  <c r="S3603" i="6"/>
  <c r="R3603" i="6"/>
  <c r="Q3603" i="6"/>
  <c r="V3603" i="6" s="1"/>
  <c r="U3602" i="6"/>
  <c r="AA3602" i="6" s="1"/>
  <c r="T3602" i="6"/>
  <c r="S3602" i="6"/>
  <c r="R3602" i="6"/>
  <c r="Q3602" i="6"/>
  <c r="V3602" i="6" s="1"/>
  <c r="U3601" i="6"/>
  <c r="AA3601" i="6" s="1"/>
  <c r="T3601" i="6"/>
  <c r="S3601" i="6"/>
  <c r="R3601" i="6"/>
  <c r="Q3601" i="6"/>
  <c r="V3601" i="6" s="1"/>
  <c r="U3600" i="6"/>
  <c r="AA3600" i="6" s="1"/>
  <c r="T3600" i="6"/>
  <c r="S3600" i="6"/>
  <c r="R3600" i="6"/>
  <c r="Q3600" i="6"/>
  <c r="V3600" i="6" s="1"/>
  <c r="U3599" i="6"/>
  <c r="AA3599" i="6" s="1"/>
  <c r="T3599" i="6"/>
  <c r="S3599" i="6"/>
  <c r="R3599" i="6"/>
  <c r="Q3599" i="6"/>
  <c r="V3599" i="6" s="1"/>
  <c r="U3598" i="6"/>
  <c r="AA3598" i="6" s="1"/>
  <c r="T3598" i="6"/>
  <c r="S3598" i="6"/>
  <c r="R3598" i="6"/>
  <c r="Q3598" i="6"/>
  <c r="V3598" i="6" s="1"/>
  <c r="U3597" i="6"/>
  <c r="AA3597" i="6" s="1"/>
  <c r="T3597" i="6"/>
  <c r="S3597" i="6"/>
  <c r="R3597" i="6"/>
  <c r="Q3597" i="6"/>
  <c r="V3597" i="6" s="1"/>
  <c r="U3596" i="6"/>
  <c r="AA3596" i="6" s="1"/>
  <c r="T3596" i="6"/>
  <c r="S3596" i="6"/>
  <c r="R3596" i="6"/>
  <c r="Q3596" i="6"/>
  <c r="V3596" i="6" s="1"/>
  <c r="U3595" i="6"/>
  <c r="AA3595" i="6" s="1"/>
  <c r="T3595" i="6"/>
  <c r="S3595" i="6"/>
  <c r="R3595" i="6"/>
  <c r="Q3595" i="6"/>
  <c r="V3595" i="6" s="1"/>
  <c r="U3594" i="6"/>
  <c r="AA3594" i="6" s="1"/>
  <c r="T3594" i="6"/>
  <c r="S3594" i="6"/>
  <c r="R3594" i="6"/>
  <c r="Q3594" i="6"/>
  <c r="V3594" i="6" s="1"/>
  <c r="U3593" i="6"/>
  <c r="AA3593" i="6" s="1"/>
  <c r="T3593" i="6"/>
  <c r="S3593" i="6"/>
  <c r="R3593" i="6"/>
  <c r="Q3593" i="6"/>
  <c r="V3593" i="6" s="1"/>
  <c r="U3592" i="6"/>
  <c r="AA3592" i="6" s="1"/>
  <c r="T3592" i="6"/>
  <c r="S3592" i="6"/>
  <c r="R3592" i="6"/>
  <c r="Q3592" i="6"/>
  <c r="V3592" i="6" s="1"/>
  <c r="U3591" i="6"/>
  <c r="AA3591" i="6" s="1"/>
  <c r="T3591" i="6"/>
  <c r="S3591" i="6"/>
  <c r="R3591" i="6"/>
  <c r="Q3591" i="6"/>
  <c r="V3591" i="6" s="1"/>
  <c r="U3590" i="6"/>
  <c r="AA3590" i="6" s="1"/>
  <c r="T3590" i="6"/>
  <c r="S3590" i="6"/>
  <c r="R3590" i="6"/>
  <c r="Q3590" i="6"/>
  <c r="V3590" i="6" s="1"/>
  <c r="U3589" i="6"/>
  <c r="AA3589" i="6" s="1"/>
  <c r="T3589" i="6"/>
  <c r="S3589" i="6"/>
  <c r="R3589" i="6"/>
  <c r="Q3589" i="6"/>
  <c r="V3589" i="6" s="1"/>
  <c r="U3588" i="6"/>
  <c r="AA3588" i="6" s="1"/>
  <c r="T3588" i="6"/>
  <c r="S3588" i="6"/>
  <c r="R3588" i="6"/>
  <c r="Q3588" i="6"/>
  <c r="V3588" i="6" s="1"/>
  <c r="U3587" i="6"/>
  <c r="AA3587" i="6" s="1"/>
  <c r="T3587" i="6"/>
  <c r="S3587" i="6"/>
  <c r="R3587" i="6"/>
  <c r="Q3587" i="6"/>
  <c r="V3587" i="6" s="1"/>
  <c r="U3586" i="6"/>
  <c r="AA3586" i="6" s="1"/>
  <c r="T3586" i="6"/>
  <c r="S3586" i="6"/>
  <c r="R3586" i="6"/>
  <c r="Q3586" i="6"/>
  <c r="V3586" i="6" s="1"/>
  <c r="U3585" i="6"/>
  <c r="AA3585" i="6" s="1"/>
  <c r="T3585" i="6"/>
  <c r="S3585" i="6"/>
  <c r="R3585" i="6"/>
  <c r="Q3585" i="6"/>
  <c r="V3585" i="6" s="1"/>
  <c r="U3584" i="6"/>
  <c r="AA3584" i="6" s="1"/>
  <c r="T3584" i="6"/>
  <c r="S3584" i="6"/>
  <c r="R3584" i="6"/>
  <c r="Q3584" i="6"/>
  <c r="V3584" i="6" s="1"/>
  <c r="U3583" i="6"/>
  <c r="AA3583" i="6" s="1"/>
  <c r="T3583" i="6"/>
  <c r="S3583" i="6"/>
  <c r="R3583" i="6"/>
  <c r="Q3583" i="6"/>
  <c r="V3583" i="6" s="1"/>
  <c r="U3582" i="6"/>
  <c r="AA3582" i="6" s="1"/>
  <c r="T3582" i="6"/>
  <c r="S3582" i="6"/>
  <c r="R3582" i="6"/>
  <c r="Q3582" i="6"/>
  <c r="V3582" i="6" s="1"/>
  <c r="U3581" i="6"/>
  <c r="AA3581" i="6" s="1"/>
  <c r="T3581" i="6"/>
  <c r="S3581" i="6"/>
  <c r="R3581" i="6"/>
  <c r="Q3581" i="6"/>
  <c r="V3581" i="6" s="1"/>
  <c r="U3580" i="6"/>
  <c r="AA3580" i="6" s="1"/>
  <c r="T3580" i="6"/>
  <c r="S3580" i="6"/>
  <c r="R3580" i="6"/>
  <c r="Q3580" i="6"/>
  <c r="V3580" i="6" s="1"/>
  <c r="U3579" i="6"/>
  <c r="AA3579" i="6" s="1"/>
  <c r="T3579" i="6"/>
  <c r="S3579" i="6"/>
  <c r="R3579" i="6"/>
  <c r="Q3579" i="6"/>
  <c r="V3579" i="6" s="1"/>
  <c r="U3578" i="6"/>
  <c r="AA3578" i="6" s="1"/>
  <c r="T3578" i="6"/>
  <c r="S3578" i="6"/>
  <c r="R3578" i="6"/>
  <c r="Q3578" i="6"/>
  <c r="V3578" i="6" s="1"/>
  <c r="U3577" i="6"/>
  <c r="AA3577" i="6" s="1"/>
  <c r="T3577" i="6"/>
  <c r="S3577" i="6"/>
  <c r="R3577" i="6"/>
  <c r="Q3577" i="6"/>
  <c r="V3577" i="6" s="1"/>
  <c r="U3576" i="6"/>
  <c r="AA3576" i="6" s="1"/>
  <c r="T3576" i="6"/>
  <c r="S3576" i="6"/>
  <c r="R3576" i="6"/>
  <c r="Q3576" i="6"/>
  <c r="V3576" i="6" s="1"/>
  <c r="U3575" i="6"/>
  <c r="AA3575" i="6" s="1"/>
  <c r="T3575" i="6"/>
  <c r="S3575" i="6"/>
  <c r="R3575" i="6"/>
  <c r="Q3575" i="6"/>
  <c r="V3575" i="6" s="1"/>
  <c r="U3574" i="6"/>
  <c r="AA3574" i="6" s="1"/>
  <c r="T3574" i="6"/>
  <c r="S3574" i="6"/>
  <c r="R3574" i="6"/>
  <c r="Q3574" i="6"/>
  <c r="V3574" i="6" s="1"/>
  <c r="U3573" i="6"/>
  <c r="AA3573" i="6" s="1"/>
  <c r="T3573" i="6"/>
  <c r="S3573" i="6"/>
  <c r="R3573" i="6"/>
  <c r="Q3573" i="6"/>
  <c r="V3573" i="6" s="1"/>
  <c r="U3572" i="6"/>
  <c r="AA3572" i="6" s="1"/>
  <c r="T3572" i="6"/>
  <c r="S3572" i="6"/>
  <c r="R3572" i="6"/>
  <c r="Q3572" i="6"/>
  <c r="V3572" i="6" s="1"/>
  <c r="U3571" i="6"/>
  <c r="AA3571" i="6" s="1"/>
  <c r="T3571" i="6"/>
  <c r="S3571" i="6"/>
  <c r="R3571" i="6"/>
  <c r="Q3571" i="6"/>
  <c r="V3571" i="6" s="1"/>
  <c r="U3570" i="6"/>
  <c r="AA3570" i="6" s="1"/>
  <c r="T3570" i="6"/>
  <c r="S3570" i="6"/>
  <c r="R3570" i="6"/>
  <c r="Q3570" i="6"/>
  <c r="V3570" i="6" s="1"/>
  <c r="U3569" i="6"/>
  <c r="AA3569" i="6" s="1"/>
  <c r="T3569" i="6"/>
  <c r="S3569" i="6"/>
  <c r="R3569" i="6"/>
  <c r="Q3569" i="6"/>
  <c r="V3569" i="6" s="1"/>
  <c r="U3568" i="6"/>
  <c r="AA3568" i="6" s="1"/>
  <c r="T3568" i="6"/>
  <c r="S3568" i="6"/>
  <c r="R3568" i="6"/>
  <c r="Q3568" i="6"/>
  <c r="V3568" i="6" s="1"/>
  <c r="U3567" i="6"/>
  <c r="AA3567" i="6" s="1"/>
  <c r="T3567" i="6"/>
  <c r="S3567" i="6"/>
  <c r="R3567" i="6"/>
  <c r="Q3567" i="6"/>
  <c r="V3567" i="6" s="1"/>
  <c r="U3566" i="6"/>
  <c r="AA3566" i="6" s="1"/>
  <c r="T3566" i="6"/>
  <c r="S3566" i="6"/>
  <c r="R3566" i="6"/>
  <c r="Q3566" i="6"/>
  <c r="V3566" i="6" s="1"/>
  <c r="U3565" i="6"/>
  <c r="AA3565" i="6" s="1"/>
  <c r="T3565" i="6"/>
  <c r="S3565" i="6"/>
  <c r="R3565" i="6"/>
  <c r="Q3565" i="6"/>
  <c r="V3565" i="6" s="1"/>
  <c r="U3564" i="6"/>
  <c r="AA3564" i="6" s="1"/>
  <c r="T3564" i="6"/>
  <c r="S3564" i="6"/>
  <c r="R3564" i="6"/>
  <c r="Q3564" i="6"/>
  <c r="V3564" i="6" s="1"/>
  <c r="U3563" i="6"/>
  <c r="AA3563" i="6" s="1"/>
  <c r="T3563" i="6"/>
  <c r="S3563" i="6"/>
  <c r="R3563" i="6"/>
  <c r="Q3563" i="6"/>
  <c r="V3563" i="6" s="1"/>
  <c r="U3562" i="6"/>
  <c r="AA3562" i="6" s="1"/>
  <c r="T3562" i="6"/>
  <c r="S3562" i="6"/>
  <c r="R3562" i="6"/>
  <c r="Q3562" i="6"/>
  <c r="V3562" i="6" s="1"/>
  <c r="U3561" i="6"/>
  <c r="AA3561" i="6" s="1"/>
  <c r="T3561" i="6"/>
  <c r="S3561" i="6"/>
  <c r="R3561" i="6"/>
  <c r="Q3561" i="6"/>
  <c r="V3561" i="6" s="1"/>
  <c r="U3560" i="6"/>
  <c r="AA3560" i="6" s="1"/>
  <c r="T3560" i="6"/>
  <c r="S3560" i="6"/>
  <c r="R3560" i="6"/>
  <c r="Q3560" i="6"/>
  <c r="V3560" i="6" s="1"/>
  <c r="U3559" i="6"/>
  <c r="AA3559" i="6" s="1"/>
  <c r="T3559" i="6"/>
  <c r="S3559" i="6"/>
  <c r="R3559" i="6"/>
  <c r="Q3559" i="6"/>
  <c r="V3559" i="6" s="1"/>
  <c r="U3558" i="6"/>
  <c r="AA3558" i="6" s="1"/>
  <c r="T3558" i="6"/>
  <c r="S3558" i="6"/>
  <c r="R3558" i="6"/>
  <c r="Q3558" i="6"/>
  <c r="V3558" i="6" s="1"/>
  <c r="U3557" i="6"/>
  <c r="AA3557" i="6" s="1"/>
  <c r="T3557" i="6"/>
  <c r="S3557" i="6"/>
  <c r="R3557" i="6"/>
  <c r="Q3557" i="6"/>
  <c r="V3557" i="6" s="1"/>
  <c r="U3556" i="6"/>
  <c r="AA3556" i="6" s="1"/>
  <c r="T3556" i="6"/>
  <c r="S3556" i="6"/>
  <c r="R3556" i="6"/>
  <c r="Q3556" i="6"/>
  <c r="V3556" i="6" s="1"/>
  <c r="U3555" i="6"/>
  <c r="AA3555" i="6" s="1"/>
  <c r="T3555" i="6"/>
  <c r="S3555" i="6"/>
  <c r="R3555" i="6"/>
  <c r="Q3555" i="6"/>
  <c r="V3555" i="6" s="1"/>
  <c r="U3554" i="6"/>
  <c r="AA3554" i="6" s="1"/>
  <c r="T3554" i="6"/>
  <c r="S3554" i="6"/>
  <c r="R3554" i="6"/>
  <c r="Q3554" i="6"/>
  <c r="V3554" i="6" s="1"/>
  <c r="U3553" i="6"/>
  <c r="AA3553" i="6" s="1"/>
  <c r="T3553" i="6"/>
  <c r="S3553" i="6"/>
  <c r="R3553" i="6"/>
  <c r="Q3553" i="6"/>
  <c r="V3553" i="6" s="1"/>
  <c r="U3552" i="6"/>
  <c r="AA3552" i="6" s="1"/>
  <c r="T3552" i="6"/>
  <c r="S3552" i="6"/>
  <c r="R3552" i="6"/>
  <c r="Q3552" i="6"/>
  <c r="V3552" i="6" s="1"/>
  <c r="U3551" i="6"/>
  <c r="AA3551" i="6" s="1"/>
  <c r="T3551" i="6"/>
  <c r="S3551" i="6"/>
  <c r="R3551" i="6"/>
  <c r="Q3551" i="6"/>
  <c r="V3551" i="6" s="1"/>
  <c r="U3550" i="6"/>
  <c r="AA3550" i="6" s="1"/>
  <c r="T3550" i="6"/>
  <c r="S3550" i="6"/>
  <c r="R3550" i="6"/>
  <c r="Q3550" i="6"/>
  <c r="V3550" i="6" s="1"/>
  <c r="U3549" i="6"/>
  <c r="AA3549" i="6" s="1"/>
  <c r="T3549" i="6"/>
  <c r="S3549" i="6"/>
  <c r="R3549" i="6"/>
  <c r="Q3549" i="6"/>
  <c r="V3549" i="6" s="1"/>
  <c r="U3548" i="6"/>
  <c r="AA3548" i="6" s="1"/>
  <c r="T3548" i="6"/>
  <c r="S3548" i="6"/>
  <c r="R3548" i="6"/>
  <c r="Q3548" i="6"/>
  <c r="V3548" i="6" s="1"/>
  <c r="U3547" i="6"/>
  <c r="AA3547" i="6" s="1"/>
  <c r="T3547" i="6"/>
  <c r="S3547" i="6"/>
  <c r="R3547" i="6"/>
  <c r="Q3547" i="6"/>
  <c r="V3547" i="6" s="1"/>
  <c r="U3546" i="6"/>
  <c r="AA3546" i="6" s="1"/>
  <c r="T3546" i="6"/>
  <c r="S3546" i="6"/>
  <c r="R3546" i="6"/>
  <c r="Q3546" i="6"/>
  <c r="V3546" i="6" s="1"/>
  <c r="U3545" i="6"/>
  <c r="AA3545" i="6" s="1"/>
  <c r="T3545" i="6"/>
  <c r="S3545" i="6"/>
  <c r="R3545" i="6"/>
  <c r="Q3545" i="6"/>
  <c r="V3545" i="6" s="1"/>
  <c r="U3544" i="6"/>
  <c r="AA3544" i="6" s="1"/>
  <c r="T3544" i="6"/>
  <c r="S3544" i="6"/>
  <c r="R3544" i="6"/>
  <c r="Q3544" i="6"/>
  <c r="V3544" i="6" s="1"/>
  <c r="U3543" i="6"/>
  <c r="AA3543" i="6" s="1"/>
  <c r="T3543" i="6"/>
  <c r="S3543" i="6"/>
  <c r="R3543" i="6"/>
  <c r="Q3543" i="6"/>
  <c r="V3543" i="6" s="1"/>
  <c r="U3542" i="6"/>
  <c r="AA3542" i="6" s="1"/>
  <c r="T3542" i="6"/>
  <c r="S3542" i="6"/>
  <c r="R3542" i="6"/>
  <c r="Q3542" i="6"/>
  <c r="V3542" i="6" s="1"/>
  <c r="U3541" i="6"/>
  <c r="AA3541" i="6" s="1"/>
  <c r="T3541" i="6"/>
  <c r="S3541" i="6"/>
  <c r="R3541" i="6"/>
  <c r="Q3541" i="6"/>
  <c r="V3541" i="6" s="1"/>
  <c r="U3540" i="6"/>
  <c r="AA3540" i="6" s="1"/>
  <c r="T3540" i="6"/>
  <c r="S3540" i="6"/>
  <c r="R3540" i="6"/>
  <c r="Q3540" i="6"/>
  <c r="V3540" i="6" s="1"/>
  <c r="U3539" i="6"/>
  <c r="AA3539" i="6" s="1"/>
  <c r="T3539" i="6"/>
  <c r="S3539" i="6"/>
  <c r="R3539" i="6"/>
  <c r="Q3539" i="6"/>
  <c r="V3539" i="6" s="1"/>
  <c r="U3538" i="6"/>
  <c r="AA3538" i="6" s="1"/>
  <c r="T3538" i="6"/>
  <c r="S3538" i="6"/>
  <c r="R3538" i="6"/>
  <c r="Q3538" i="6"/>
  <c r="V3538" i="6" s="1"/>
  <c r="U3537" i="6"/>
  <c r="AA3537" i="6" s="1"/>
  <c r="T3537" i="6"/>
  <c r="S3537" i="6"/>
  <c r="R3537" i="6"/>
  <c r="Q3537" i="6"/>
  <c r="V3537" i="6" s="1"/>
  <c r="U3536" i="6"/>
  <c r="AA3536" i="6" s="1"/>
  <c r="T3536" i="6"/>
  <c r="S3536" i="6"/>
  <c r="R3536" i="6"/>
  <c r="Q3536" i="6"/>
  <c r="V3536" i="6" s="1"/>
  <c r="U3535" i="6"/>
  <c r="AA3535" i="6" s="1"/>
  <c r="T3535" i="6"/>
  <c r="S3535" i="6"/>
  <c r="R3535" i="6"/>
  <c r="Q3535" i="6"/>
  <c r="V3535" i="6" s="1"/>
  <c r="U3534" i="6"/>
  <c r="AA3534" i="6" s="1"/>
  <c r="T3534" i="6"/>
  <c r="S3534" i="6"/>
  <c r="R3534" i="6"/>
  <c r="Q3534" i="6"/>
  <c r="V3534" i="6" s="1"/>
  <c r="U3533" i="6"/>
  <c r="AA3533" i="6" s="1"/>
  <c r="T3533" i="6"/>
  <c r="S3533" i="6"/>
  <c r="R3533" i="6"/>
  <c r="Q3533" i="6"/>
  <c r="V3533" i="6" s="1"/>
  <c r="U3532" i="6"/>
  <c r="AA3532" i="6" s="1"/>
  <c r="T3532" i="6"/>
  <c r="S3532" i="6"/>
  <c r="R3532" i="6"/>
  <c r="Q3532" i="6"/>
  <c r="V3532" i="6" s="1"/>
  <c r="U3531" i="6"/>
  <c r="AA3531" i="6" s="1"/>
  <c r="T3531" i="6"/>
  <c r="S3531" i="6"/>
  <c r="R3531" i="6"/>
  <c r="Q3531" i="6"/>
  <c r="V3531" i="6" s="1"/>
  <c r="U3530" i="6"/>
  <c r="AA3530" i="6" s="1"/>
  <c r="T3530" i="6"/>
  <c r="S3530" i="6"/>
  <c r="R3530" i="6"/>
  <c r="Q3530" i="6"/>
  <c r="V3530" i="6" s="1"/>
  <c r="U3529" i="6"/>
  <c r="AA3529" i="6" s="1"/>
  <c r="T3529" i="6"/>
  <c r="S3529" i="6"/>
  <c r="R3529" i="6"/>
  <c r="Q3529" i="6"/>
  <c r="V3529" i="6" s="1"/>
  <c r="U3528" i="6"/>
  <c r="AA3528" i="6" s="1"/>
  <c r="T3528" i="6"/>
  <c r="S3528" i="6"/>
  <c r="R3528" i="6"/>
  <c r="Q3528" i="6"/>
  <c r="V3528" i="6" s="1"/>
  <c r="U3527" i="6"/>
  <c r="AA3527" i="6" s="1"/>
  <c r="T3527" i="6"/>
  <c r="S3527" i="6"/>
  <c r="R3527" i="6"/>
  <c r="Q3527" i="6"/>
  <c r="V3527" i="6" s="1"/>
  <c r="U3526" i="6"/>
  <c r="AA3526" i="6" s="1"/>
  <c r="T3526" i="6"/>
  <c r="S3526" i="6"/>
  <c r="R3526" i="6"/>
  <c r="Q3526" i="6"/>
  <c r="V3526" i="6" s="1"/>
  <c r="U3525" i="6"/>
  <c r="AA3525" i="6" s="1"/>
  <c r="T3525" i="6"/>
  <c r="S3525" i="6"/>
  <c r="R3525" i="6"/>
  <c r="Q3525" i="6"/>
  <c r="V3525" i="6" s="1"/>
  <c r="U3524" i="6"/>
  <c r="AA3524" i="6" s="1"/>
  <c r="T3524" i="6"/>
  <c r="S3524" i="6"/>
  <c r="R3524" i="6"/>
  <c r="Q3524" i="6"/>
  <c r="V3524" i="6" s="1"/>
  <c r="U3523" i="6"/>
  <c r="AA3523" i="6" s="1"/>
  <c r="T3523" i="6"/>
  <c r="S3523" i="6"/>
  <c r="R3523" i="6"/>
  <c r="Q3523" i="6"/>
  <c r="V3523" i="6" s="1"/>
  <c r="U3522" i="6"/>
  <c r="AA3522" i="6" s="1"/>
  <c r="T3522" i="6"/>
  <c r="S3522" i="6"/>
  <c r="R3522" i="6"/>
  <c r="Q3522" i="6"/>
  <c r="V3522" i="6" s="1"/>
  <c r="U3521" i="6"/>
  <c r="AA3521" i="6" s="1"/>
  <c r="T3521" i="6"/>
  <c r="S3521" i="6"/>
  <c r="R3521" i="6"/>
  <c r="Q3521" i="6"/>
  <c r="V3521" i="6" s="1"/>
  <c r="U3520" i="6"/>
  <c r="AA3520" i="6" s="1"/>
  <c r="T3520" i="6"/>
  <c r="S3520" i="6"/>
  <c r="R3520" i="6"/>
  <c r="Q3520" i="6"/>
  <c r="V3520" i="6" s="1"/>
  <c r="U3519" i="6"/>
  <c r="AA3519" i="6" s="1"/>
  <c r="T3519" i="6"/>
  <c r="S3519" i="6"/>
  <c r="R3519" i="6"/>
  <c r="Q3519" i="6"/>
  <c r="V3519" i="6" s="1"/>
  <c r="U3518" i="6"/>
  <c r="AA3518" i="6" s="1"/>
  <c r="T3518" i="6"/>
  <c r="S3518" i="6"/>
  <c r="R3518" i="6"/>
  <c r="Q3518" i="6"/>
  <c r="V3518" i="6" s="1"/>
  <c r="U3517" i="6"/>
  <c r="AA3517" i="6" s="1"/>
  <c r="T3517" i="6"/>
  <c r="S3517" i="6"/>
  <c r="R3517" i="6"/>
  <c r="Q3517" i="6"/>
  <c r="V3517" i="6" s="1"/>
  <c r="U3516" i="6"/>
  <c r="AA3516" i="6" s="1"/>
  <c r="T3516" i="6"/>
  <c r="S3516" i="6"/>
  <c r="R3516" i="6"/>
  <c r="Q3516" i="6"/>
  <c r="V3516" i="6" s="1"/>
  <c r="U3515" i="6"/>
  <c r="AA3515" i="6" s="1"/>
  <c r="T3515" i="6"/>
  <c r="S3515" i="6"/>
  <c r="R3515" i="6"/>
  <c r="Q3515" i="6"/>
  <c r="V3515" i="6" s="1"/>
  <c r="U3514" i="6"/>
  <c r="AA3514" i="6" s="1"/>
  <c r="T3514" i="6"/>
  <c r="S3514" i="6"/>
  <c r="R3514" i="6"/>
  <c r="Q3514" i="6"/>
  <c r="V3514" i="6" s="1"/>
  <c r="U3513" i="6"/>
  <c r="AA3513" i="6" s="1"/>
  <c r="T3513" i="6"/>
  <c r="S3513" i="6"/>
  <c r="R3513" i="6"/>
  <c r="Q3513" i="6"/>
  <c r="V3513" i="6" s="1"/>
  <c r="U3512" i="6"/>
  <c r="AA3512" i="6" s="1"/>
  <c r="T3512" i="6"/>
  <c r="S3512" i="6"/>
  <c r="R3512" i="6"/>
  <c r="Q3512" i="6"/>
  <c r="V3512" i="6" s="1"/>
  <c r="U3511" i="6"/>
  <c r="AA3511" i="6" s="1"/>
  <c r="T3511" i="6"/>
  <c r="S3511" i="6"/>
  <c r="R3511" i="6"/>
  <c r="Q3511" i="6"/>
  <c r="V3511" i="6" s="1"/>
  <c r="U3510" i="6"/>
  <c r="AA3510" i="6" s="1"/>
  <c r="T3510" i="6"/>
  <c r="S3510" i="6"/>
  <c r="R3510" i="6"/>
  <c r="Q3510" i="6"/>
  <c r="V3510" i="6" s="1"/>
  <c r="U3509" i="6"/>
  <c r="AA3509" i="6" s="1"/>
  <c r="T3509" i="6"/>
  <c r="S3509" i="6"/>
  <c r="R3509" i="6"/>
  <c r="Q3509" i="6"/>
  <c r="V3509" i="6" s="1"/>
  <c r="U3508" i="6"/>
  <c r="AA3508" i="6" s="1"/>
  <c r="T3508" i="6"/>
  <c r="S3508" i="6"/>
  <c r="R3508" i="6"/>
  <c r="Q3508" i="6"/>
  <c r="V3508" i="6" s="1"/>
  <c r="U3507" i="6"/>
  <c r="AA3507" i="6" s="1"/>
  <c r="T3507" i="6"/>
  <c r="S3507" i="6"/>
  <c r="R3507" i="6"/>
  <c r="Q3507" i="6"/>
  <c r="V3507" i="6" s="1"/>
  <c r="U3506" i="6"/>
  <c r="AA3506" i="6" s="1"/>
  <c r="T3506" i="6"/>
  <c r="S3506" i="6"/>
  <c r="R3506" i="6"/>
  <c r="Q3506" i="6"/>
  <c r="V3506" i="6" s="1"/>
  <c r="U3505" i="6"/>
  <c r="AA3505" i="6" s="1"/>
  <c r="T3505" i="6"/>
  <c r="S3505" i="6"/>
  <c r="R3505" i="6"/>
  <c r="Q3505" i="6"/>
  <c r="V3505" i="6" s="1"/>
  <c r="U3504" i="6"/>
  <c r="AA3504" i="6" s="1"/>
  <c r="T3504" i="6"/>
  <c r="S3504" i="6"/>
  <c r="R3504" i="6"/>
  <c r="Q3504" i="6"/>
  <c r="V3504" i="6" s="1"/>
  <c r="U3503" i="6"/>
  <c r="AA3503" i="6" s="1"/>
  <c r="T3503" i="6"/>
  <c r="S3503" i="6"/>
  <c r="R3503" i="6"/>
  <c r="Q3503" i="6"/>
  <c r="V3503" i="6" s="1"/>
  <c r="U3502" i="6"/>
  <c r="AA3502" i="6" s="1"/>
  <c r="T3502" i="6"/>
  <c r="S3502" i="6"/>
  <c r="R3502" i="6"/>
  <c r="Q3502" i="6"/>
  <c r="V3502" i="6" s="1"/>
  <c r="U3501" i="6"/>
  <c r="AA3501" i="6" s="1"/>
  <c r="T3501" i="6"/>
  <c r="S3501" i="6"/>
  <c r="R3501" i="6"/>
  <c r="Q3501" i="6"/>
  <c r="V3501" i="6" s="1"/>
  <c r="U3500" i="6"/>
  <c r="AA3500" i="6" s="1"/>
  <c r="T3500" i="6"/>
  <c r="S3500" i="6"/>
  <c r="R3500" i="6"/>
  <c r="Q3500" i="6"/>
  <c r="V3500" i="6" s="1"/>
  <c r="U3499" i="6"/>
  <c r="AA3499" i="6" s="1"/>
  <c r="T3499" i="6"/>
  <c r="S3499" i="6"/>
  <c r="R3499" i="6"/>
  <c r="Q3499" i="6"/>
  <c r="V3499" i="6" s="1"/>
  <c r="U3498" i="6"/>
  <c r="AA3498" i="6" s="1"/>
  <c r="T3498" i="6"/>
  <c r="S3498" i="6"/>
  <c r="R3498" i="6"/>
  <c r="Q3498" i="6"/>
  <c r="V3498" i="6" s="1"/>
  <c r="U3497" i="6"/>
  <c r="AA3497" i="6" s="1"/>
  <c r="T3497" i="6"/>
  <c r="S3497" i="6"/>
  <c r="R3497" i="6"/>
  <c r="Q3497" i="6"/>
  <c r="V3497" i="6" s="1"/>
  <c r="U3496" i="6"/>
  <c r="AA3496" i="6" s="1"/>
  <c r="T3496" i="6"/>
  <c r="S3496" i="6"/>
  <c r="R3496" i="6"/>
  <c r="Q3496" i="6"/>
  <c r="V3496" i="6" s="1"/>
  <c r="U3495" i="6"/>
  <c r="AA3495" i="6" s="1"/>
  <c r="T3495" i="6"/>
  <c r="S3495" i="6"/>
  <c r="R3495" i="6"/>
  <c r="Q3495" i="6"/>
  <c r="V3495" i="6" s="1"/>
  <c r="U3494" i="6"/>
  <c r="AA3494" i="6" s="1"/>
  <c r="T3494" i="6"/>
  <c r="S3494" i="6"/>
  <c r="R3494" i="6"/>
  <c r="Q3494" i="6"/>
  <c r="V3494" i="6" s="1"/>
  <c r="U3493" i="6"/>
  <c r="AA3493" i="6" s="1"/>
  <c r="T3493" i="6"/>
  <c r="S3493" i="6"/>
  <c r="R3493" i="6"/>
  <c r="Q3493" i="6"/>
  <c r="V3493" i="6" s="1"/>
  <c r="U3492" i="6"/>
  <c r="AA3492" i="6" s="1"/>
  <c r="T3492" i="6"/>
  <c r="S3492" i="6"/>
  <c r="R3492" i="6"/>
  <c r="Q3492" i="6"/>
  <c r="V3492" i="6" s="1"/>
  <c r="U3491" i="6"/>
  <c r="AA3491" i="6" s="1"/>
  <c r="T3491" i="6"/>
  <c r="S3491" i="6"/>
  <c r="R3491" i="6"/>
  <c r="Q3491" i="6"/>
  <c r="V3491" i="6" s="1"/>
  <c r="U3490" i="6"/>
  <c r="AA3490" i="6" s="1"/>
  <c r="T3490" i="6"/>
  <c r="S3490" i="6"/>
  <c r="R3490" i="6"/>
  <c r="Q3490" i="6"/>
  <c r="V3490" i="6" s="1"/>
  <c r="U3489" i="6"/>
  <c r="AA3489" i="6" s="1"/>
  <c r="T3489" i="6"/>
  <c r="S3489" i="6"/>
  <c r="R3489" i="6"/>
  <c r="Q3489" i="6"/>
  <c r="V3489" i="6" s="1"/>
  <c r="U3488" i="6"/>
  <c r="AA3488" i="6" s="1"/>
  <c r="T3488" i="6"/>
  <c r="S3488" i="6"/>
  <c r="R3488" i="6"/>
  <c r="Q3488" i="6"/>
  <c r="V3488" i="6" s="1"/>
  <c r="U3487" i="6"/>
  <c r="AA3487" i="6" s="1"/>
  <c r="T3487" i="6"/>
  <c r="S3487" i="6"/>
  <c r="R3487" i="6"/>
  <c r="Q3487" i="6"/>
  <c r="V3487" i="6" s="1"/>
  <c r="U3486" i="6"/>
  <c r="AA3486" i="6" s="1"/>
  <c r="T3486" i="6"/>
  <c r="S3486" i="6"/>
  <c r="R3486" i="6"/>
  <c r="Q3486" i="6"/>
  <c r="V3486" i="6" s="1"/>
  <c r="U3485" i="6"/>
  <c r="AA3485" i="6" s="1"/>
  <c r="T3485" i="6"/>
  <c r="S3485" i="6"/>
  <c r="R3485" i="6"/>
  <c r="Q3485" i="6"/>
  <c r="V3485" i="6" s="1"/>
  <c r="U3484" i="6"/>
  <c r="AA3484" i="6" s="1"/>
  <c r="T3484" i="6"/>
  <c r="S3484" i="6"/>
  <c r="R3484" i="6"/>
  <c r="Q3484" i="6"/>
  <c r="V3484" i="6" s="1"/>
  <c r="U3483" i="6"/>
  <c r="AA3483" i="6" s="1"/>
  <c r="T3483" i="6"/>
  <c r="S3483" i="6"/>
  <c r="R3483" i="6"/>
  <c r="Q3483" i="6"/>
  <c r="V3483" i="6" s="1"/>
  <c r="U3482" i="6"/>
  <c r="AA3482" i="6" s="1"/>
  <c r="T3482" i="6"/>
  <c r="S3482" i="6"/>
  <c r="R3482" i="6"/>
  <c r="Q3482" i="6"/>
  <c r="V3482" i="6" s="1"/>
  <c r="U3481" i="6"/>
  <c r="AA3481" i="6" s="1"/>
  <c r="T3481" i="6"/>
  <c r="S3481" i="6"/>
  <c r="R3481" i="6"/>
  <c r="Q3481" i="6"/>
  <c r="V3481" i="6" s="1"/>
  <c r="U3480" i="6"/>
  <c r="AA3480" i="6" s="1"/>
  <c r="T3480" i="6"/>
  <c r="S3480" i="6"/>
  <c r="R3480" i="6"/>
  <c r="Q3480" i="6"/>
  <c r="V3480" i="6" s="1"/>
  <c r="U3479" i="6"/>
  <c r="AA3479" i="6" s="1"/>
  <c r="T3479" i="6"/>
  <c r="S3479" i="6"/>
  <c r="R3479" i="6"/>
  <c r="Q3479" i="6"/>
  <c r="V3479" i="6" s="1"/>
  <c r="U3478" i="6"/>
  <c r="AA3478" i="6" s="1"/>
  <c r="T3478" i="6"/>
  <c r="S3478" i="6"/>
  <c r="R3478" i="6"/>
  <c r="Q3478" i="6"/>
  <c r="V3478" i="6" s="1"/>
  <c r="U3477" i="6"/>
  <c r="AA3477" i="6" s="1"/>
  <c r="T3477" i="6"/>
  <c r="S3477" i="6"/>
  <c r="R3477" i="6"/>
  <c r="Q3477" i="6"/>
  <c r="V3477" i="6" s="1"/>
  <c r="U3476" i="6"/>
  <c r="AA3476" i="6" s="1"/>
  <c r="T3476" i="6"/>
  <c r="S3476" i="6"/>
  <c r="R3476" i="6"/>
  <c r="Q3476" i="6"/>
  <c r="V3476" i="6" s="1"/>
  <c r="U3475" i="6"/>
  <c r="AA3475" i="6" s="1"/>
  <c r="T3475" i="6"/>
  <c r="S3475" i="6"/>
  <c r="R3475" i="6"/>
  <c r="Q3475" i="6"/>
  <c r="V3475" i="6" s="1"/>
  <c r="U3474" i="6"/>
  <c r="AA3474" i="6" s="1"/>
  <c r="T3474" i="6"/>
  <c r="S3474" i="6"/>
  <c r="R3474" i="6"/>
  <c r="Q3474" i="6"/>
  <c r="V3474" i="6" s="1"/>
  <c r="U3473" i="6"/>
  <c r="AA3473" i="6" s="1"/>
  <c r="T3473" i="6"/>
  <c r="S3473" i="6"/>
  <c r="R3473" i="6"/>
  <c r="Q3473" i="6"/>
  <c r="V3473" i="6" s="1"/>
  <c r="U3472" i="6"/>
  <c r="AA3472" i="6" s="1"/>
  <c r="T3472" i="6"/>
  <c r="S3472" i="6"/>
  <c r="R3472" i="6"/>
  <c r="Q3472" i="6"/>
  <c r="V3472" i="6" s="1"/>
  <c r="U3471" i="6"/>
  <c r="AA3471" i="6" s="1"/>
  <c r="T3471" i="6"/>
  <c r="S3471" i="6"/>
  <c r="R3471" i="6"/>
  <c r="Q3471" i="6"/>
  <c r="V3471" i="6" s="1"/>
  <c r="U3470" i="6"/>
  <c r="AA3470" i="6" s="1"/>
  <c r="T3470" i="6"/>
  <c r="S3470" i="6"/>
  <c r="R3470" i="6"/>
  <c r="Q3470" i="6"/>
  <c r="V3470" i="6" s="1"/>
  <c r="U3469" i="6"/>
  <c r="AA3469" i="6" s="1"/>
  <c r="T3469" i="6"/>
  <c r="S3469" i="6"/>
  <c r="R3469" i="6"/>
  <c r="Q3469" i="6"/>
  <c r="V3469" i="6" s="1"/>
  <c r="U3468" i="6"/>
  <c r="AA3468" i="6" s="1"/>
  <c r="T3468" i="6"/>
  <c r="S3468" i="6"/>
  <c r="R3468" i="6"/>
  <c r="Q3468" i="6"/>
  <c r="V3468" i="6" s="1"/>
  <c r="U3467" i="6"/>
  <c r="AA3467" i="6" s="1"/>
  <c r="T3467" i="6"/>
  <c r="S3467" i="6"/>
  <c r="R3467" i="6"/>
  <c r="Q3467" i="6"/>
  <c r="V3467" i="6" s="1"/>
  <c r="U3466" i="6"/>
  <c r="AA3466" i="6" s="1"/>
  <c r="T3466" i="6"/>
  <c r="S3466" i="6"/>
  <c r="R3466" i="6"/>
  <c r="Q3466" i="6"/>
  <c r="V3466" i="6" s="1"/>
  <c r="U3465" i="6"/>
  <c r="AA3465" i="6" s="1"/>
  <c r="T3465" i="6"/>
  <c r="S3465" i="6"/>
  <c r="R3465" i="6"/>
  <c r="Q3465" i="6"/>
  <c r="V3465" i="6" s="1"/>
  <c r="U3464" i="6"/>
  <c r="AA3464" i="6" s="1"/>
  <c r="T3464" i="6"/>
  <c r="S3464" i="6"/>
  <c r="R3464" i="6"/>
  <c r="Q3464" i="6"/>
  <c r="V3464" i="6" s="1"/>
  <c r="U3463" i="6"/>
  <c r="AA3463" i="6" s="1"/>
  <c r="T3463" i="6"/>
  <c r="S3463" i="6"/>
  <c r="R3463" i="6"/>
  <c r="Q3463" i="6"/>
  <c r="V3463" i="6" s="1"/>
  <c r="U3462" i="6"/>
  <c r="AA3462" i="6" s="1"/>
  <c r="T3462" i="6"/>
  <c r="S3462" i="6"/>
  <c r="R3462" i="6"/>
  <c r="Q3462" i="6"/>
  <c r="V3462" i="6" s="1"/>
  <c r="U3461" i="6"/>
  <c r="AA3461" i="6" s="1"/>
  <c r="T3461" i="6"/>
  <c r="S3461" i="6"/>
  <c r="R3461" i="6"/>
  <c r="Q3461" i="6"/>
  <c r="V3461" i="6" s="1"/>
  <c r="U3460" i="6"/>
  <c r="AA3460" i="6" s="1"/>
  <c r="T3460" i="6"/>
  <c r="S3460" i="6"/>
  <c r="R3460" i="6"/>
  <c r="Q3460" i="6"/>
  <c r="V3460" i="6" s="1"/>
  <c r="U3459" i="6"/>
  <c r="AA3459" i="6" s="1"/>
  <c r="T3459" i="6"/>
  <c r="S3459" i="6"/>
  <c r="R3459" i="6"/>
  <c r="Q3459" i="6"/>
  <c r="V3459" i="6" s="1"/>
  <c r="U3458" i="6"/>
  <c r="AA3458" i="6" s="1"/>
  <c r="T3458" i="6"/>
  <c r="S3458" i="6"/>
  <c r="R3458" i="6"/>
  <c r="Q3458" i="6"/>
  <c r="V3458" i="6" s="1"/>
  <c r="U3457" i="6"/>
  <c r="AA3457" i="6" s="1"/>
  <c r="T3457" i="6"/>
  <c r="S3457" i="6"/>
  <c r="R3457" i="6"/>
  <c r="Q3457" i="6"/>
  <c r="V3457" i="6" s="1"/>
  <c r="U3456" i="6"/>
  <c r="AA3456" i="6" s="1"/>
  <c r="T3456" i="6"/>
  <c r="S3456" i="6"/>
  <c r="R3456" i="6"/>
  <c r="Q3456" i="6"/>
  <c r="V3456" i="6" s="1"/>
  <c r="U3455" i="6"/>
  <c r="AA3455" i="6" s="1"/>
  <c r="T3455" i="6"/>
  <c r="S3455" i="6"/>
  <c r="R3455" i="6"/>
  <c r="Q3455" i="6"/>
  <c r="V3455" i="6" s="1"/>
  <c r="U3454" i="6"/>
  <c r="AA3454" i="6" s="1"/>
  <c r="T3454" i="6"/>
  <c r="S3454" i="6"/>
  <c r="R3454" i="6"/>
  <c r="Q3454" i="6"/>
  <c r="V3454" i="6" s="1"/>
  <c r="U3453" i="6"/>
  <c r="AA3453" i="6" s="1"/>
  <c r="T3453" i="6"/>
  <c r="S3453" i="6"/>
  <c r="R3453" i="6"/>
  <c r="Q3453" i="6"/>
  <c r="V3453" i="6" s="1"/>
  <c r="U3452" i="6"/>
  <c r="AA3452" i="6" s="1"/>
  <c r="T3452" i="6"/>
  <c r="S3452" i="6"/>
  <c r="R3452" i="6"/>
  <c r="Q3452" i="6"/>
  <c r="V3452" i="6" s="1"/>
  <c r="U3451" i="6"/>
  <c r="AA3451" i="6" s="1"/>
  <c r="T3451" i="6"/>
  <c r="S3451" i="6"/>
  <c r="R3451" i="6"/>
  <c r="Q3451" i="6"/>
  <c r="V3451" i="6" s="1"/>
  <c r="U3450" i="6"/>
  <c r="AA3450" i="6" s="1"/>
  <c r="T3450" i="6"/>
  <c r="S3450" i="6"/>
  <c r="R3450" i="6"/>
  <c r="Q3450" i="6"/>
  <c r="V3450" i="6" s="1"/>
  <c r="U3449" i="6"/>
  <c r="AA3449" i="6" s="1"/>
  <c r="T3449" i="6"/>
  <c r="S3449" i="6"/>
  <c r="R3449" i="6"/>
  <c r="Q3449" i="6"/>
  <c r="V3449" i="6" s="1"/>
  <c r="U3448" i="6"/>
  <c r="AA3448" i="6" s="1"/>
  <c r="T3448" i="6"/>
  <c r="S3448" i="6"/>
  <c r="R3448" i="6"/>
  <c r="Q3448" i="6"/>
  <c r="V3448" i="6" s="1"/>
  <c r="U3447" i="6"/>
  <c r="AA3447" i="6" s="1"/>
  <c r="T3447" i="6"/>
  <c r="S3447" i="6"/>
  <c r="R3447" i="6"/>
  <c r="Q3447" i="6"/>
  <c r="V3447" i="6" s="1"/>
  <c r="U3446" i="6"/>
  <c r="AA3446" i="6" s="1"/>
  <c r="T3446" i="6"/>
  <c r="S3446" i="6"/>
  <c r="R3446" i="6"/>
  <c r="Q3446" i="6"/>
  <c r="V3446" i="6" s="1"/>
  <c r="U3445" i="6"/>
  <c r="AA3445" i="6" s="1"/>
  <c r="T3445" i="6"/>
  <c r="S3445" i="6"/>
  <c r="R3445" i="6"/>
  <c r="Q3445" i="6"/>
  <c r="V3445" i="6" s="1"/>
  <c r="U3444" i="6"/>
  <c r="AA3444" i="6" s="1"/>
  <c r="T3444" i="6"/>
  <c r="S3444" i="6"/>
  <c r="R3444" i="6"/>
  <c r="Q3444" i="6"/>
  <c r="V3444" i="6" s="1"/>
  <c r="U3443" i="6"/>
  <c r="AA3443" i="6" s="1"/>
  <c r="T3443" i="6"/>
  <c r="S3443" i="6"/>
  <c r="R3443" i="6"/>
  <c r="Q3443" i="6"/>
  <c r="V3443" i="6" s="1"/>
  <c r="U3442" i="6"/>
  <c r="AA3442" i="6" s="1"/>
  <c r="T3442" i="6"/>
  <c r="S3442" i="6"/>
  <c r="R3442" i="6"/>
  <c r="Q3442" i="6"/>
  <c r="V3442" i="6" s="1"/>
  <c r="U3441" i="6"/>
  <c r="AA3441" i="6" s="1"/>
  <c r="T3441" i="6"/>
  <c r="S3441" i="6"/>
  <c r="R3441" i="6"/>
  <c r="Q3441" i="6"/>
  <c r="V3441" i="6" s="1"/>
  <c r="U3440" i="6"/>
  <c r="AA3440" i="6" s="1"/>
  <c r="T3440" i="6"/>
  <c r="S3440" i="6"/>
  <c r="R3440" i="6"/>
  <c r="Q3440" i="6"/>
  <c r="V3440" i="6" s="1"/>
  <c r="U3439" i="6"/>
  <c r="AA3439" i="6" s="1"/>
  <c r="T3439" i="6"/>
  <c r="S3439" i="6"/>
  <c r="R3439" i="6"/>
  <c r="Q3439" i="6"/>
  <c r="V3439" i="6" s="1"/>
  <c r="U3438" i="6"/>
  <c r="AA3438" i="6" s="1"/>
  <c r="T3438" i="6"/>
  <c r="S3438" i="6"/>
  <c r="R3438" i="6"/>
  <c r="Q3438" i="6"/>
  <c r="V3438" i="6" s="1"/>
  <c r="U3437" i="6"/>
  <c r="AA3437" i="6" s="1"/>
  <c r="T3437" i="6"/>
  <c r="S3437" i="6"/>
  <c r="R3437" i="6"/>
  <c r="Q3437" i="6"/>
  <c r="V3437" i="6" s="1"/>
  <c r="U3436" i="6"/>
  <c r="AA3436" i="6" s="1"/>
  <c r="T3436" i="6"/>
  <c r="S3436" i="6"/>
  <c r="R3436" i="6"/>
  <c r="Q3436" i="6"/>
  <c r="V3436" i="6" s="1"/>
  <c r="U3435" i="6"/>
  <c r="AA3435" i="6" s="1"/>
  <c r="T3435" i="6"/>
  <c r="S3435" i="6"/>
  <c r="R3435" i="6"/>
  <c r="Q3435" i="6"/>
  <c r="V3435" i="6" s="1"/>
  <c r="U3434" i="6"/>
  <c r="AA3434" i="6" s="1"/>
  <c r="T3434" i="6"/>
  <c r="S3434" i="6"/>
  <c r="R3434" i="6"/>
  <c r="Q3434" i="6"/>
  <c r="V3434" i="6" s="1"/>
  <c r="U3433" i="6"/>
  <c r="AA3433" i="6" s="1"/>
  <c r="T3433" i="6"/>
  <c r="S3433" i="6"/>
  <c r="R3433" i="6"/>
  <c r="Q3433" i="6"/>
  <c r="V3433" i="6" s="1"/>
  <c r="U3432" i="6"/>
  <c r="AA3432" i="6" s="1"/>
  <c r="T3432" i="6"/>
  <c r="S3432" i="6"/>
  <c r="R3432" i="6"/>
  <c r="Q3432" i="6"/>
  <c r="V3432" i="6" s="1"/>
  <c r="U3431" i="6"/>
  <c r="AA3431" i="6" s="1"/>
  <c r="T3431" i="6"/>
  <c r="S3431" i="6"/>
  <c r="R3431" i="6"/>
  <c r="Q3431" i="6"/>
  <c r="V3431" i="6" s="1"/>
  <c r="U3430" i="6"/>
  <c r="AA3430" i="6" s="1"/>
  <c r="T3430" i="6"/>
  <c r="S3430" i="6"/>
  <c r="R3430" i="6"/>
  <c r="Q3430" i="6"/>
  <c r="V3430" i="6" s="1"/>
  <c r="U3429" i="6"/>
  <c r="AA3429" i="6" s="1"/>
  <c r="T3429" i="6"/>
  <c r="S3429" i="6"/>
  <c r="R3429" i="6"/>
  <c r="Q3429" i="6"/>
  <c r="V3429" i="6" s="1"/>
  <c r="U3428" i="6"/>
  <c r="AA3428" i="6" s="1"/>
  <c r="T3428" i="6"/>
  <c r="S3428" i="6"/>
  <c r="R3428" i="6"/>
  <c r="Q3428" i="6"/>
  <c r="V3428" i="6" s="1"/>
  <c r="U3427" i="6"/>
  <c r="AA3427" i="6" s="1"/>
  <c r="T3427" i="6"/>
  <c r="S3427" i="6"/>
  <c r="R3427" i="6"/>
  <c r="Q3427" i="6"/>
  <c r="V3427" i="6" s="1"/>
  <c r="U3426" i="6"/>
  <c r="AA3426" i="6" s="1"/>
  <c r="T3426" i="6"/>
  <c r="S3426" i="6"/>
  <c r="R3426" i="6"/>
  <c r="Q3426" i="6"/>
  <c r="V3426" i="6" s="1"/>
  <c r="U3425" i="6"/>
  <c r="AA3425" i="6" s="1"/>
  <c r="T3425" i="6"/>
  <c r="S3425" i="6"/>
  <c r="R3425" i="6"/>
  <c r="Q3425" i="6"/>
  <c r="V3425" i="6" s="1"/>
  <c r="U3424" i="6"/>
  <c r="AA3424" i="6" s="1"/>
  <c r="T3424" i="6"/>
  <c r="S3424" i="6"/>
  <c r="R3424" i="6"/>
  <c r="Q3424" i="6"/>
  <c r="V3424" i="6" s="1"/>
  <c r="U3423" i="6"/>
  <c r="AA3423" i="6" s="1"/>
  <c r="T3423" i="6"/>
  <c r="S3423" i="6"/>
  <c r="R3423" i="6"/>
  <c r="Q3423" i="6"/>
  <c r="V3423" i="6" s="1"/>
  <c r="U3422" i="6"/>
  <c r="AA3422" i="6" s="1"/>
  <c r="T3422" i="6"/>
  <c r="S3422" i="6"/>
  <c r="R3422" i="6"/>
  <c r="Q3422" i="6"/>
  <c r="V3422" i="6" s="1"/>
  <c r="U3421" i="6"/>
  <c r="AA3421" i="6" s="1"/>
  <c r="T3421" i="6"/>
  <c r="S3421" i="6"/>
  <c r="R3421" i="6"/>
  <c r="Q3421" i="6"/>
  <c r="V3421" i="6" s="1"/>
  <c r="U3420" i="6"/>
  <c r="AA3420" i="6" s="1"/>
  <c r="T3420" i="6"/>
  <c r="S3420" i="6"/>
  <c r="R3420" i="6"/>
  <c r="Q3420" i="6"/>
  <c r="V3420" i="6" s="1"/>
  <c r="U3419" i="6"/>
  <c r="AA3419" i="6" s="1"/>
  <c r="T3419" i="6"/>
  <c r="S3419" i="6"/>
  <c r="R3419" i="6"/>
  <c r="Q3419" i="6"/>
  <c r="V3419" i="6" s="1"/>
  <c r="U3418" i="6"/>
  <c r="AA3418" i="6" s="1"/>
  <c r="T3418" i="6"/>
  <c r="S3418" i="6"/>
  <c r="R3418" i="6"/>
  <c r="Q3418" i="6"/>
  <c r="V3418" i="6" s="1"/>
  <c r="U3417" i="6"/>
  <c r="AA3417" i="6" s="1"/>
  <c r="T3417" i="6"/>
  <c r="S3417" i="6"/>
  <c r="R3417" i="6"/>
  <c r="Q3417" i="6"/>
  <c r="V3417" i="6" s="1"/>
  <c r="U3416" i="6"/>
  <c r="AA3416" i="6" s="1"/>
  <c r="T3416" i="6"/>
  <c r="S3416" i="6"/>
  <c r="R3416" i="6"/>
  <c r="Q3416" i="6"/>
  <c r="V3416" i="6" s="1"/>
  <c r="U3415" i="6"/>
  <c r="AA3415" i="6" s="1"/>
  <c r="T3415" i="6"/>
  <c r="S3415" i="6"/>
  <c r="R3415" i="6"/>
  <c r="Q3415" i="6"/>
  <c r="V3415" i="6" s="1"/>
  <c r="U3414" i="6"/>
  <c r="AA3414" i="6" s="1"/>
  <c r="T3414" i="6"/>
  <c r="S3414" i="6"/>
  <c r="R3414" i="6"/>
  <c r="Q3414" i="6"/>
  <c r="V3414" i="6" s="1"/>
  <c r="U3413" i="6"/>
  <c r="AA3413" i="6" s="1"/>
  <c r="T3413" i="6"/>
  <c r="S3413" i="6"/>
  <c r="R3413" i="6"/>
  <c r="Q3413" i="6"/>
  <c r="V3413" i="6" s="1"/>
  <c r="U3412" i="6"/>
  <c r="AA3412" i="6" s="1"/>
  <c r="T3412" i="6"/>
  <c r="S3412" i="6"/>
  <c r="R3412" i="6"/>
  <c r="Q3412" i="6"/>
  <c r="V3412" i="6" s="1"/>
  <c r="U3411" i="6"/>
  <c r="AA3411" i="6" s="1"/>
  <c r="T3411" i="6"/>
  <c r="S3411" i="6"/>
  <c r="R3411" i="6"/>
  <c r="Q3411" i="6"/>
  <c r="V3411" i="6" s="1"/>
  <c r="U3410" i="6"/>
  <c r="AA3410" i="6" s="1"/>
  <c r="T3410" i="6"/>
  <c r="S3410" i="6"/>
  <c r="R3410" i="6"/>
  <c r="Q3410" i="6"/>
  <c r="V3410" i="6" s="1"/>
  <c r="U3409" i="6"/>
  <c r="AA3409" i="6" s="1"/>
  <c r="T3409" i="6"/>
  <c r="S3409" i="6"/>
  <c r="R3409" i="6"/>
  <c r="Q3409" i="6"/>
  <c r="V3409" i="6" s="1"/>
  <c r="U3408" i="6"/>
  <c r="AA3408" i="6" s="1"/>
  <c r="T3408" i="6"/>
  <c r="S3408" i="6"/>
  <c r="R3408" i="6"/>
  <c r="Q3408" i="6"/>
  <c r="V3408" i="6" s="1"/>
  <c r="U3407" i="6"/>
  <c r="AA3407" i="6" s="1"/>
  <c r="T3407" i="6"/>
  <c r="S3407" i="6"/>
  <c r="R3407" i="6"/>
  <c r="Q3407" i="6"/>
  <c r="V3407" i="6" s="1"/>
  <c r="U3406" i="6"/>
  <c r="AA3406" i="6" s="1"/>
  <c r="T3406" i="6"/>
  <c r="S3406" i="6"/>
  <c r="R3406" i="6"/>
  <c r="Q3406" i="6"/>
  <c r="V3406" i="6" s="1"/>
  <c r="U3405" i="6"/>
  <c r="AA3405" i="6" s="1"/>
  <c r="T3405" i="6"/>
  <c r="S3405" i="6"/>
  <c r="R3405" i="6"/>
  <c r="Q3405" i="6"/>
  <c r="V3405" i="6" s="1"/>
  <c r="U3404" i="6"/>
  <c r="AA3404" i="6" s="1"/>
  <c r="T3404" i="6"/>
  <c r="S3404" i="6"/>
  <c r="R3404" i="6"/>
  <c r="Q3404" i="6"/>
  <c r="V3404" i="6" s="1"/>
  <c r="U3403" i="6"/>
  <c r="AA3403" i="6" s="1"/>
  <c r="T3403" i="6"/>
  <c r="S3403" i="6"/>
  <c r="R3403" i="6"/>
  <c r="Q3403" i="6"/>
  <c r="V3403" i="6" s="1"/>
  <c r="U3402" i="6"/>
  <c r="AA3402" i="6" s="1"/>
  <c r="T3402" i="6"/>
  <c r="S3402" i="6"/>
  <c r="R3402" i="6"/>
  <c r="Q3402" i="6"/>
  <c r="V3402" i="6" s="1"/>
  <c r="U3401" i="6"/>
  <c r="AA3401" i="6" s="1"/>
  <c r="T3401" i="6"/>
  <c r="S3401" i="6"/>
  <c r="R3401" i="6"/>
  <c r="X3401" i="6" s="1"/>
  <c r="Q3401" i="6"/>
  <c r="V3401" i="6" s="1"/>
  <c r="U3400" i="6"/>
  <c r="AA3400" i="6" s="1"/>
  <c r="T3400" i="6"/>
  <c r="S3400" i="6"/>
  <c r="R3400" i="6"/>
  <c r="Q3400" i="6"/>
  <c r="V3400" i="6" s="1"/>
  <c r="U3399" i="6"/>
  <c r="AA3399" i="6" s="1"/>
  <c r="T3399" i="6"/>
  <c r="S3399" i="6"/>
  <c r="R3399" i="6"/>
  <c r="Q3399" i="6"/>
  <c r="V3399" i="6" s="1"/>
  <c r="U3398" i="6"/>
  <c r="AA3398" i="6" s="1"/>
  <c r="T3398" i="6"/>
  <c r="S3398" i="6"/>
  <c r="R3398" i="6"/>
  <c r="Q3398" i="6"/>
  <c r="V3398" i="6" s="1"/>
  <c r="U3397" i="6"/>
  <c r="AA3397" i="6" s="1"/>
  <c r="T3397" i="6"/>
  <c r="S3397" i="6"/>
  <c r="R3397" i="6"/>
  <c r="Q3397" i="6"/>
  <c r="V3397" i="6" s="1"/>
  <c r="U3396" i="6"/>
  <c r="AA3396" i="6" s="1"/>
  <c r="T3396" i="6"/>
  <c r="S3396" i="6"/>
  <c r="R3396" i="6"/>
  <c r="Q3396" i="6"/>
  <c r="V3396" i="6" s="1"/>
  <c r="U3395" i="6"/>
  <c r="AA3395" i="6" s="1"/>
  <c r="T3395" i="6"/>
  <c r="S3395" i="6"/>
  <c r="R3395" i="6"/>
  <c r="Q3395" i="6"/>
  <c r="V3395" i="6" s="1"/>
  <c r="U3394" i="6"/>
  <c r="AA3394" i="6" s="1"/>
  <c r="T3394" i="6"/>
  <c r="S3394" i="6"/>
  <c r="R3394" i="6"/>
  <c r="Q3394" i="6"/>
  <c r="V3394" i="6" s="1"/>
  <c r="U3393" i="6"/>
  <c r="AA3393" i="6" s="1"/>
  <c r="T3393" i="6"/>
  <c r="S3393" i="6"/>
  <c r="R3393" i="6"/>
  <c r="Q3393" i="6"/>
  <c r="V3393" i="6" s="1"/>
  <c r="U3392" i="6"/>
  <c r="AA3392" i="6" s="1"/>
  <c r="T3392" i="6"/>
  <c r="S3392" i="6"/>
  <c r="R3392" i="6"/>
  <c r="Q3392" i="6"/>
  <c r="V3392" i="6" s="1"/>
  <c r="U3391" i="6"/>
  <c r="AA3391" i="6" s="1"/>
  <c r="T3391" i="6"/>
  <c r="S3391" i="6"/>
  <c r="R3391" i="6"/>
  <c r="Q3391" i="6"/>
  <c r="V3391" i="6" s="1"/>
  <c r="U3390" i="6"/>
  <c r="AA3390" i="6" s="1"/>
  <c r="T3390" i="6"/>
  <c r="S3390" i="6"/>
  <c r="R3390" i="6"/>
  <c r="Q3390" i="6"/>
  <c r="V3390" i="6" s="1"/>
  <c r="U3389" i="6"/>
  <c r="AA3389" i="6" s="1"/>
  <c r="T3389" i="6"/>
  <c r="S3389" i="6"/>
  <c r="R3389" i="6"/>
  <c r="Q3389" i="6"/>
  <c r="V3389" i="6" s="1"/>
  <c r="U3388" i="6"/>
  <c r="AA3388" i="6" s="1"/>
  <c r="T3388" i="6"/>
  <c r="S3388" i="6"/>
  <c r="R3388" i="6"/>
  <c r="Q3388" i="6"/>
  <c r="V3388" i="6" s="1"/>
  <c r="U3387" i="6"/>
  <c r="AA3387" i="6" s="1"/>
  <c r="T3387" i="6"/>
  <c r="S3387" i="6"/>
  <c r="R3387" i="6"/>
  <c r="Q3387" i="6"/>
  <c r="V3387" i="6" s="1"/>
  <c r="U3386" i="6"/>
  <c r="AA3386" i="6" s="1"/>
  <c r="T3386" i="6"/>
  <c r="S3386" i="6"/>
  <c r="R3386" i="6"/>
  <c r="Q3386" i="6"/>
  <c r="V3386" i="6" s="1"/>
  <c r="U3385" i="6"/>
  <c r="AA3385" i="6" s="1"/>
  <c r="T3385" i="6"/>
  <c r="S3385" i="6"/>
  <c r="R3385" i="6"/>
  <c r="Q3385" i="6"/>
  <c r="V3385" i="6" s="1"/>
  <c r="U3384" i="6"/>
  <c r="AA3384" i="6" s="1"/>
  <c r="T3384" i="6"/>
  <c r="S3384" i="6"/>
  <c r="R3384" i="6"/>
  <c r="Q3384" i="6"/>
  <c r="V3384" i="6" s="1"/>
  <c r="U3383" i="6"/>
  <c r="AA3383" i="6" s="1"/>
  <c r="T3383" i="6"/>
  <c r="S3383" i="6"/>
  <c r="R3383" i="6"/>
  <c r="Q3383" i="6"/>
  <c r="V3383" i="6" s="1"/>
  <c r="U3382" i="6"/>
  <c r="AA3382" i="6" s="1"/>
  <c r="T3382" i="6"/>
  <c r="S3382" i="6"/>
  <c r="R3382" i="6"/>
  <c r="Q3382" i="6"/>
  <c r="V3382" i="6" s="1"/>
  <c r="U3381" i="6"/>
  <c r="AA3381" i="6" s="1"/>
  <c r="T3381" i="6"/>
  <c r="S3381" i="6"/>
  <c r="R3381" i="6"/>
  <c r="Q3381" i="6"/>
  <c r="V3381" i="6" s="1"/>
  <c r="U3380" i="6"/>
  <c r="AA3380" i="6" s="1"/>
  <c r="T3380" i="6"/>
  <c r="S3380" i="6"/>
  <c r="R3380" i="6"/>
  <c r="Q3380" i="6"/>
  <c r="V3380" i="6" s="1"/>
  <c r="U3379" i="6"/>
  <c r="AA3379" i="6" s="1"/>
  <c r="T3379" i="6"/>
  <c r="S3379" i="6"/>
  <c r="R3379" i="6"/>
  <c r="Q3379" i="6"/>
  <c r="V3379" i="6" s="1"/>
  <c r="U3378" i="6"/>
  <c r="AA3378" i="6" s="1"/>
  <c r="T3378" i="6"/>
  <c r="S3378" i="6"/>
  <c r="R3378" i="6"/>
  <c r="Q3378" i="6"/>
  <c r="V3378" i="6" s="1"/>
  <c r="U3377" i="6"/>
  <c r="AA3377" i="6" s="1"/>
  <c r="T3377" i="6"/>
  <c r="S3377" i="6"/>
  <c r="R3377" i="6"/>
  <c r="Q3377" i="6"/>
  <c r="V3377" i="6" s="1"/>
  <c r="U3376" i="6"/>
  <c r="AA3376" i="6" s="1"/>
  <c r="T3376" i="6"/>
  <c r="S3376" i="6"/>
  <c r="R3376" i="6"/>
  <c r="Q3376" i="6"/>
  <c r="V3376" i="6" s="1"/>
  <c r="U3375" i="6"/>
  <c r="AA3375" i="6" s="1"/>
  <c r="T3375" i="6"/>
  <c r="S3375" i="6"/>
  <c r="R3375" i="6"/>
  <c r="Q3375" i="6"/>
  <c r="V3375" i="6" s="1"/>
  <c r="U3374" i="6"/>
  <c r="AA3374" i="6" s="1"/>
  <c r="T3374" i="6"/>
  <c r="S3374" i="6"/>
  <c r="R3374" i="6"/>
  <c r="Q3374" i="6"/>
  <c r="V3374" i="6" s="1"/>
  <c r="U3373" i="6"/>
  <c r="AA3373" i="6" s="1"/>
  <c r="T3373" i="6"/>
  <c r="S3373" i="6"/>
  <c r="R3373" i="6"/>
  <c r="Q3373" i="6"/>
  <c r="V3373" i="6" s="1"/>
  <c r="U3372" i="6"/>
  <c r="AA3372" i="6" s="1"/>
  <c r="T3372" i="6"/>
  <c r="S3372" i="6"/>
  <c r="R3372" i="6"/>
  <c r="Q3372" i="6"/>
  <c r="V3372" i="6" s="1"/>
  <c r="U3371" i="6"/>
  <c r="AA3371" i="6" s="1"/>
  <c r="T3371" i="6"/>
  <c r="S3371" i="6"/>
  <c r="R3371" i="6"/>
  <c r="Q3371" i="6"/>
  <c r="V3371" i="6" s="1"/>
  <c r="U3370" i="6"/>
  <c r="AA3370" i="6" s="1"/>
  <c r="T3370" i="6"/>
  <c r="S3370" i="6"/>
  <c r="R3370" i="6"/>
  <c r="Q3370" i="6"/>
  <c r="V3370" i="6" s="1"/>
  <c r="U3369" i="6"/>
  <c r="AA3369" i="6" s="1"/>
  <c r="T3369" i="6"/>
  <c r="S3369" i="6"/>
  <c r="R3369" i="6"/>
  <c r="Q3369" i="6"/>
  <c r="V3369" i="6" s="1"/>
  <c r="U3368" i="6"/>
  <c r="AA3368" i="6" s="1"/>
  <c r="T3368" i="6"/>
  <c r="S3368" i="6"/>
  <c r="R3368" i="6"/>
  <c r="Q3368" i="6"/>
  <c r="V3368" i="6" s="1"/>
  <c r="U3367" i="6"/>
  <c r="AA3367" i="6" s="1"/>
  <c r="T3367" i="6"/>
  <c r="S3367" i="6"/>
  <c r="R3367" i="6"/>
  <c r="Q3367" i="6"/>
  <c r="V3367" i="6" s="1"/>
  <c r="U3366" i="6"/>
  <c r="AA3366" i="6" s="1"/>
  <c r="T3366" i="6"/>
  <c r="S3366" i="6"/>
  <c r="R3366" i="6"/>
  <c r="Q3366" i="6"/>
  <c r="V3366" i="6" s="1"/>
  <c r="U3365" i="6"/>
  <c r="AA3365" i="6" s="1"/>
  <c r="T3365" i="6"/>
  <c r="S3365" i="6"/>
  <c r="R3365" i="6"/>
  <c r="Q3365" i="6"/>
  <c r="V3365" i="6" s="1"/>
  <c r="U3364" i="6"/>
  <c r="AA3364" i="6" s="1"/>
  <c r="T3364" i="6"/>
  <c r="S3364" i="6"/>
  <c r="R3364" i="6"/>
  <c r="Q3364" i="6"/>
  <c r="V3364" i="6" s="1"/>
  <c r="U3363" i="6"/>
  <c r="AA3363" i="6" s="1"/>
  <c r="T3363" i="6"/>
  <c r="S3363" i="6"/>
  <c r="R3363" i="6"/>
  <c r="Q3363" i="6"/>
  <c r="V3363" i="6" s="1"/>
  <c r="U3362" i="6"/>
  <c r="AA3362" i="6" s="1"/>
  <c r="T3362" i="6"/>
  <c r="S3362" i="6"/>
  <c r="R3362" i="6"/>
  <c r="Q3362" i="6"/>
  <c r="V3362" i="6" s="1"/>
  <c r="U3361" i="6"/>
  <c r="AA3361" i="6" s="1"/>
  <c r="T3361" i="6"/>
  <c r="S3361" i="6"/>
  <c r="R3361" i="6"/>
  <c r="Q3361" i="6"/>
  <c r="V3361" i="6" s="1"/>
  <c r="U3360" i="6"/>
  <c r="AA3360" i="6" s="1"/>
  <c r="T3360" i="6"/>
  <c r="S3360" i="6"/>
  <c r="R3360" i="6"/>
  <c r="Q3360" i="6"/>
  <c r="V3360" i="6" s="1"/>
  <c r="U3359" i="6"/>
  <c r="AA3359" i="6" s="1"/>
  <c r="T3359" i="6"/>
  <c r="S3359" i="6"/>
  <c r="R3359" i="6"/>
  <c r="Q3359" i="6"/>
  <c r="V3359" i="6" s="1"/>
  <c r="U3358" i="6"/>
  <c r="AA3358" i="6" s="1"/>
  <c r="T3358" i="6"/>
  <c r="S3358" i="6"/>
  <c r="R3358" i="6"/>
  <c r="Q3358" i="6"/>
  <c r="V3358" i="6" s="1"/>
  <c r="U3357" i="6"/>
  <c r="AA3357" i="6" s="1"/>
  <c r="T3357" i="6"/>
  <c r="S3357" i="6"/>
  <c r="R3357" i="6"/>
  <c r="Q3357" i="6"/>
  <c r="V3357" i="6" s="1"/>
  <c r="U3356" i="6"/>
  <c r="AA3356" i="6" s="1"/>
  <c r="T3356" i="6"/>
  <c r="S3356" i="6"/>
  <c r="R3356" i="6"/>
  <c r="Q3356" i="6"/>
  <c r="V3356" i="6" s="1"/>
  <c r="U3355" i="6"/>
  <c r="AA3355" i="6" s="1"/>
  <c r="T3355" i="6"/>
  <c r="S3355" i="6"/>
  <c r="R3355" i="6"/>
  <c r="Q3355" i="6"/>
  <c r="V3355" i="6" s="1"/>
  <c r="U3354" i="6"/>
  <c r="AA3354" i="6" s="1"/>
  <c r="T3354" i="6"/>
  <c r="S3354" i="6"/>
  <c r="R3354" i="6"/>
  <c r="Q3354" i="6"/>
  <c r="V3354" i="6" s="1"/>
  <c r="U3353" i="6"/>
  <c r="AA3353" i="6" s="1"/>
  <c r="T3353" i="6"/>
  <c r="S3353" i="6"/>
  <c r="R3353" i="6"/>
  <c r="Q3353" i="6"/>
  <c r="V3353" i="6" s="1"/>
  <c r="U3352" i="6"/>
  <c r="AA3352" i="6" s="1"/>
  <c r="T3352" i="6"/>
  <c r="S3352" i="6"/>
  <c r="R3352" i="6"/>
  <c r="Q3352" i="6"/>
  <c r="V3352" i="6" s="1"/>
  <c r="U3351" i="6"/>
  <c r="AA3351" i="6" s="1"/>
  <c r="T3351" i="6"/>
  <c r="S3351" i="6"/>
  <c r="R3351" i="6"/>
  <c r="Q3351" i="6"/>
  <c r="V3351" i="6" s="1"/>
  <c r="U3350" i="6"/>
  <c r="AA3350" i="6" s="1"/>
  <c r="T3350" i="6"/>
  <c r="S3350" i="6"/>
  <c r="R3350" i="6"/>
  <c r="Q3350" i="6"/>
  <c r="V3350" i="6" s="1"/>
  <c r="U3349" i="6"/>
  <c r="AA3349" i="6" s="1"/>
  <c r="T3349" i="6"/>
  <c r="S3349" i="6"/>
  <c r="R3349" i="6"/>
  <c r="Q3349" i="6"/>
  <c r="V3349" i="6" s="1"/>
  <c r="U3348" i="6"/>
  <c r="AA3348" i="6" s="1"/>
  <c r="T3348" i="6"/>
  <c r="S3348" i="6"/>
  <c r="R3348" i="6"/>
  <c r="Q3348" i="6"/>
  <c r="V3348" i="6" s="1"/>
  <c r="U3347" i="6"/>
  <c r="AA3347" i="6" s="1"/>
  <c r="T3347" i="6"/>
  <c r="S3347" i="6"/>
  <c r="R3347" i="6"/>
  <c r="Q3347" i="6"/>
  <c r="V3347" i="6" s="1"/>
  <c r="U3346" i="6"/>
  <c r="AA3346" i="6" s="1"/>
  <c r="T3346" i="6"/>
  <c r="S3346" i="6"/>
  <c r="R3346" i="6"/>
  <c r="Q3346" i="6"/>
  <c r="V3346" i="6" s="1"/>
  <c r="T2528" i="6"/>
  <c r="Q2528" i="6"/>
  <c r="V2528" i="6" s="1"/>
  <c r="U2527" i="6"/>
  <c r="AA2527" i="6" s="1"/>
  <c r="L2527" i="6" s="1"/>
  <c r="R2527" i="6"/>
  <c r="S2526" i="6"/>
  <c r="T2525" i="6"/>
  <c r="Q2525" i="6"/>
  <c r="V2525" i="6" s="1"/>
  <c r="T2524" i="6"/>
  <c r="Q2524" i="6"/>
  <c r="V2524" i="6" s="1"/>
  <c r="S2523" i="6"/>
  <c r="S2522" i="6"/>
  <c r="S2521" i="6"/>
  <c r="U2520" i="6"/>
  <c r="AA2520" i="6" s="1"/>
  <c r="R2520" i="6"/>
  <c r="L2520" i="6"/>
  <c r="U2519" i="6"/>
  <c r="AA2519" i="6" s="1"/>
  <c r="R2519" i="6"/>
  <c r="U2518" i="6"/>
  <c r="AA2518" i="6" s="1"/>
  <c r="S2518" i="6"/>
  <c r="T2517" i="6"/>
  <c r="Q2517" i="6"/>
  <c r="V2517" i="6" s="1"/>
  <c r="S2516" i="6"/>
  <c r="T2515" i="6"/>
  <c r="Q2515" i="6"/>
  <c r="V2515" i="6" s="1"/>
  <c r="U2514" i="6"/>
  <c r="AA2514" i="6" s="1"/>
  <c r="Q2514" i="6"/>
  <c r="V2514" i="6" s="1"/>
  <c r="L2514" i="6"/>
  <c r="T2513" i="6"/>
  <c r="R2513" i="6"/>
  <c r="U2512" i="6"/>
  <c r="AA2512" i="6" s="1"/>
  <c r="R2512" i="6"/>
  <c r="L2512" i="6"/>
  <c r="T2511" i="6"/>
  <c r="Q2511" i="6"/>
  <c r="V2511" i="6" s="1"/>
  <c r="T2510" i="6"/>
  <c r="R2097" i="6"/>
  <c r="R2096" i="6"/>
  <c r="U2095" i="6"/>
  <c r="AA2095" i="6" s="1"/>
  <c r="Q2095" i="6"/>
  <c r="V2095" i="6" s="1"/>
  <c r="T2094" i="6"/>
  <c r="R2093" i="6"/>
  <c r="U2092" i="6"/>
  <c r="AA2092" i="6" s="1"/>
  <c r="R2092" i="6"/>
  <c r="R1748" i="6"/>
  <c r="R1747" i="6"/>
  <c r="T1746" i="6"/>
  <c r="R1745" i="6"/>
  <c r="U1744" i="6"/>
  <c r="AA1744" i="6" s="1"/>
  <c r="S1743" i="6"/>
  <c r="S1742" i="6"/>
  <c r="R1741" i="6"/>
  <c r="Q1740" i="6"/>
  <c r="V1740" i="6" s="1"/>
  <c r="R1739" i="6"/>
  <c r="U1738" i="6"/>
  <c r="AA1738" i="6" s="1"/>
  <c r="AC1736" i="6"/>
  <c r="AD1736" i="6" s="1"/>
  <c r="R1736" i="6"/>
  <c r="L1736" i="6"/>
  <c r="R1735" i="6"/>
  <c r="S1734" i="6"/>
  <c r="R1733" i="6"/>
  <c r="X1733" i="6" s="1"/>
  <c r="S1732" i="6"/>
  <c r="U1730" i="6"/>
  <c r="AA1730" i="6" s="1"/>
  <c r="Q1730" i="6"/>
  <c r="V1730" i="6" s="1"/>
  <c r="S1729" i="6"/>
  <c r="S1728" i="6"/>
  <c r="Y1728" i="6" s="1"/>
  <c r="S1727" i="6"/>
  <c r="AC1726" i="6"/>
  <c r="AD1726" i="6" s="1"/>
  <c r="R1726" i="6"/>
  <c r="L1726" i="6"/>
  <c r="AC1724" i="6"/>
  <c r="AD1724" i="6" s="1"/>
  <c r="R1724" i="6"/>
  <c r="Q1723" i="6"/>
  <c r="V1723" i="6" s="1"/>
  <c r="Q1722" i="6"/>
  <c r="V1722" i="6" s="1"/>
  <c r="T1721" i="6"/>
  <c r="Z1721" i="6" s="1"/>
  <c r="Q1720" i="6"/>
  <c r="V1720" i="6" s="1"/>
  <c r="S1719" i="6"/>
  <c r="Q1718" i="6"/>
  <c r="V1718" i="6" s="1"/>
  <c r="S1717" i="6"/>
  <c r="Y1717" i="6" s="1"/>
  <c r="R1716" i="6"/>
  <c r="U1715" i="6"/>
  <c r="AA1715" i="6" s="1"/>
  <c r="S1714" i="6"/>
  <c r="U1712" i="6"/>
  <c r="AA1712" i="6" s="1"/>
  <c r="S1711" i="6"/>
  <c r="R1710" i="6"/>
  <c r="S1709" i="6"/>
  <c r="T1708" i="6"/>
  <c r="Q1707" i="6"/>
  <c r="V1707" i="6" s="1"/>
  <c r="T1706" i="6"/>
  <c r="L1706" i="6"/>
  <c r="Q1705" i="6"/>
  <c r="V1705" i="6" s="1"/>
  <c r="U1704" i="6"/>
  <c r="AA1704" i="6" s="1"/>
  <c r="L1704" i="6" s="1"/>
  <c r="U1702" i="6"/>
  <c r="AA1702" i="6" s="1"/>
  <c r="AC1702" i="6" s="1"/>
  <c r="AD1702" i="6" s="1"/>
  <c r="S1699" i="6"/>
  <c r="R1698" i="6"/>
  <c r="T1697" i="6"/>
  <c r="S1696" i="6"/>
  <c r="U1695" i="6"/>
  <c r="AA1695" i="6" s="1"/>
  <c r="L1695" i="6" s="1"/>
  <c r="Q1694" i="6"/>
  <c r="V1694" i="6" s="1"/>
  <c r="S1692" i="6"/>
  <c r="S1691" i="6"/>
  <c r="S1690" i="6"/>
  <c r="T1689" i="6"/>
  <c r="U1688" i="6"/>
  <c r="AA1688" i="6" s="1"/>
  <c r="R1687" i="6"/>
  <c r="S1686" i="6"/>
  <c r="Y1686" i="6" s="1"/>
  <c r="T1685" i="6"/>
  <c r="Z1685" i="6" s="1"/>
  <c r="R1684" i="6"/>
  <c r="S1683" i="6"/>
  <c r="S1682" i="6"/>
  <c r="Q1681" i="6"/>
  <c r="V1681" i="6" s="1"/>
  <c r="Q1679" i="6"/>
  <c r="V1679" i="6" s="1"/>
  <c r="S1678" i="6"/>
  <c r="T1676" i="6"/>
  <c r="T1675" i="6"/>
  <c r="S1674" i="6"/>
  <c r="T1440" i="6"/>
  <c r="Z1440" i="6" s="1"/>
  <c r="T1438" i="6"/>
  <c r="U1437" i="6"/>
  <c r="AA1437" i="6" s="1"/>
  <c r="R1436" i="6"/>
  <c r="Q1435" i="6"/>
  <c r="V1435" i="6" s="1"/>
  <c r="R1434" i="6"/>
  <c r="S1433" i="6"/>
  <c r="Y1433" i="6" s="1"/>
  <c r="AD1432" i="6"/>
  <c r="Q1432" i="6"/>
  <c r="V1432" i="6" s="1"/>
  <c r="Q1431" i="6"/>
  <c r="V1431" i="6" s="1"/>
  <c r="T1430" i="6"/>
  <c r="T1429" i="6"/>
  <c r="Q1427" i="6"/>
  <c r="V1427" i="6" s="1"/>
  <c r="Q1426" i="6"/>
  <c r="V1426" i="6" s="1"/>
  <c r="U1425" i="6"/>
  <c r="AA1425" i="6" s="1"/>
  <c r="T1424" i="6"/>
  <c r="Z1424" i="6" s="1"/>
  <c r="U1423" i="6"/>
  <c r="AA1423" i="6" s="1"/>
  <c r="U1422" i="6"/>
  <c r="AA1422" i="6" s="1"/>
  <c r="AC1422" i="6" s="1"/>
  <c r="AD1422" i="6" s="1"/>
  <c r="Q1422" i="6"/>
  <c r="V1422" i="6" s="1"/>
  <c r="S1421" i="6"/>
  <c r="S1419" i="6"/>
  <c r="U1418" i="6"/>
  <c r="AA1418" i="6" s="1"/>
  <c r="S1417" i="6"/>
  <c r="Q1416" i="6"/>
  <c r="V1416" i="6" s="1"/>
  <c r="Q1415" i="6"/>
  <c r="V1415" i="6" s="1"/>
  <c r="U1412" i="6"/>
  <c r="AA1412" i="6" s="1"/>
  <c r="U1411" i="6"/>
  <c r="AA1411" i="6" s="1"/>
  <c r="U1409" i="6"/>
  <c r="AA1409" i="6" s="1"/>
  <c r="T1408" i="6"/>
  <c r="S1407" i="6"/>
  <c r="U1406" i="6"/>
  <c r="AA1406" i="6" s="1"/>
  <c r="S1405" i="6"/>
  <c r="Y1405" i="6" s="1"/>
  <c r="U1404" i="6"/>
  <c r="AA1404" i="6" s="1"/>
  <c r="U1403" i="6"/>
  <c r="AA1403" i="6" s="1"/>
  <c r="AC1403" i="6" s="1"/>
  <c r="AD1403" i="6" s="1"/>
  <c r="L1403" i="6"/>
  <c r="S1401" i="6"/>
  <c r="U1400" i="6"/>
  <c r="AA1400" i="6" s="1"/>
  <c r="U1397" i="6"/>
  <c r="AA1397" i="6" s="1"/>
  <c r="Q1396" i="6"/>
  <c r="V1396" i="6" s="1"/>
  <c r="U1394" i="6"/>
  <c r="AA1394" i="6" s="1"/>
  <c r="T1393" i="6"/>
  <c r="Z1393" i="6" s="1"/>
  <c r="T1389" i="6"/>
  <c r="Z1386" i="6"/>
  <c r="AA1380" i="6"/>
  <c r="V1380" i="6"/>
  <c r="Y1372" i="6"/>
  <c r="X1367" i="6"/>
  <c r="AA1358" i="6"/>
  <c r="AA1354" i="6"/>
  <c r="V1352" i="6"/>
  <c r="AA1351" i="6"/>
  <c r="AA1349" i="6"/>
  <c r="V1348" i="6"/>
  <c r="V1346" i="6"/>
  <c r="AA1340" i="6"/>
  <c r="V1337" i="6"/>
  <c r="V1334" i="6"/>
  <c r="V1327" i="6"/>
  <c r="AA1326" i="6"/>
  <c r="V1326" i="6"/>
  <c r="V1324" i="6"/>
  <c r="V1322" i="6"/>
  <c r="Z1319" i="6"/>
  <c r="X1319" i="6"/>
  <c r="AA1310" i="6"/>
  <c r="V1310" i="6"/>
  <c r="AA1309" i="6"/>
  <c r="X1309" i="6"/>
  <c r="V1306" i="6"/>
  <c r="Z1305" i="6"/>
  <c r="X1305" i="6"/>
  <c r="AA1302" i="6"/>
  <c r="V1302" i="6"/>
  <c r="V1299" i="6"/>
  <c r="V1286" i="6"/>
  <c r="V1284" i="6"/>
  <c r="AA1281" i="6"/>
  <c r="Z1269" i="6"/>
  <c r="X1269" i="6"/>
  <c r="Z1263" i="6"/>
  <c r="X1263" i="6"/>
  <c r="AA1260" i="6"/>
  <c r="V1260" i="6"/>
  <c r="AA1258" i="6"/>
  <c r="Y869" i="6"/>
  <c r="X867" i="6"/>
  <c r="V862" i="6"/>
  <c r="Y861" i="6"/>
  <c r="X858" i="6"/>
  <c r="V852" i="6"/>
  <c r="Y849" i="6"/>
  <c r="AA847" i="6"/>
  <c r="V845" i="6"/>
  <c r="AA839" i="6"/>
  <c r="U3345" i="6"/>
  <c r="AA3345" i="6" s="1"/>
  <c r="T3345" i="6"/>
  <c r="S3345" i="6"/>
  <c r="R3345" i="6"/>
  <c r="Q3345" i="6"/>
  <c r="V3345" i="6" s="1"/>
  <c r="U3344" i="6"/>
  <c r="AA3344" i="6" s="1"/>
  <c r="T3344" i="6"/>
  <c r="S3344" i="6"/>
  <c r="R3344" i="6"/>
  <c r="Q3344" i="6"/>
  <c r="V3344" i="6" s="1"/>
  <c r="U3343" i="6"/>
  <c r="AA3343" i="6" s="1"/>
  <c r="T3343" i="6"/>
  <c r="S3343" i="6"/>
  <c r="R3343" i="6"/>
  <c r="Q3343" i="6"/>
  <c r="V3343" i="6" s="1"/>
  <c r="U3342" i="6"/>
  <c r="AA3342" i="6" s="1"/>
  <c r="T3342" i="6"/>
  <c r="S3342" i="6"/>
  <c r="R3342" i="6"/>
  <c r="Q3342" i="6"/>
  <c r="V3342" i="6" s="1"/>
  <c r="U3341" i="6"/>
  <c r="AA3341" i="6" s="1"/>
  <c r="T3341" i="6"/>
  <c r="S3341" i="6"/>
  <c r="R3341" i="6"/>
  <c r="Q3341" i="6"/>
  <c r="V3341" i="6" s="1"/>
  <c r="U3340" i="6"/>
  <c r="AA3340" i="6" s="1"/>
  <c r="T3340" i="6"/>
  <c r="S3340" i="6"/>
  <c r="R3340" i="6"/>
  <c r="Q3340" i="6"/>
  <c r="V3340" i="6" s="1"/>
  <c r="U3339" i="6"/>
  <c r="AA3339" i="6" s="1"/>
  <c r="T3339" i="6"/>
  <c r="S3339" i="6"/>
  <c r="R3339" i="6"/>
  <c r="Q3339" i="6"/>
  <c r="V3339" i="6" s="1"/>
  <c r="U3338" i="6"/>
  <c r="AA3338" i="6" s="1"/>
  <c r="T3338" i="6"/>
  <c r="S3338" i="6"/>
  <c r="R3338" i="6"/>
  <c r="Q3338" i="6"/>
  <c r="V3338" i="6" s="1"/>
  <c r="U3337" i="6"/>
  <c r="AA3337" i="6" s="1"/>
  <c r="T3337" i="6"/>
  <c r="S3337" i="6"/>
  <c r="R3337" i="6"/>
  <c r="Q3337" i="6"/>
  <c r="V3337" i="6" s="1"/>
  <c r="U3336" i="6"/>
  <c r="AA3336" i="6" s="1"/>
  <c r="T3336" i="6"/>
  <c r="S3336" i="6"/>
  <c r="R3336" i="6"/>
  <c r="Q3336" i="6"/>
  <c r="V3336" i="6" s="1"/>
  <c r="U3335" i="6"/>
  <c r="AA3335" i="6" s="1"/>
  <c r="T3335" i="6"/>
  <c r="S3335" i="6"/>
  <c r="R3335" i="6"/>
  <c r="Q3335" i="6"/>
  <c r="V3335" i="6" s="1"/>
  <c r="U3334" i="6"/>
  <c r="AA3334" i="6" s="1"/>
  <c r="T3334" i="6"/>
  <c r="S3334" i="6"/>
  <c r="R3334" i="6"/>
  <c r="Q3334" i="6"/>
  <c r="V3334" i="6" s="1"/>
  <c r="U3333" i="6"/>
  <c r="AA3333" i="6" s="1"/>
  <c r="T3333" i="6"/>
  <c r="S3333" i="6"/>
  <c r="R3333" i="6"/>
  <c r="Q3333" i="6"/>
  <c r="V3333" i="6" s="1"/>
  <c r="U3332" i="6"/>
  <c r="AA3332" i="6" s="1"/>
  <c r="T3332" i="6"/>
  <c r="S3332" i="6"/>
  <c r="R3332" i="6"/>
  <c r="Q3332" i="6"/>
  <c r="V3332" i="6" s="1"/>
  <c r="U3331" i="6"/>
  <c r="AA3331" i="6" s="1"/>
  <c r="T3331" i="6"/>
  <c r="S3331" i="6"/>
  <c r="R3331" i="6"/>
  <c r="Q3331" i="6"/>
  <c r="V3331" i="6" s="1"/>
  <c r="U3330" i="6"/>
  <c r="AA3330" i="6" s="1"/>
  <c r="T3330" i="6"/>
  <c r="S3330" i="6"/>
  <c r="R3330" i="6"/>
  <c r="Q3330" i="6"/>
  <c r="V3330" i="6" s="1"/>
  <c r="U3329" i="6"/>
  <c r="AA3329" i="6" s="1"/>
  <c r="T3329" i="6"/>
  <c r="S3329" i="6"/>
  <c r="R3329" i="6"/>
  <c r="Q3329" i="6"/>
  <c r="V3329" i="6" s="1"/>
  <c r="U3328" i="6"/>
  <c r="AA3328" i="6" s="1"/>
  <c r="T3328" i="6"/>
  <c r="S3328" i="6"/>
  <c r="R3328" i="6"/>
  <c r="Q3328" i="6"/>
  <c r="V3328" i="6" s="1"/>
  <c r="U3327" i="6"/>
  <c r="AA3327" i="6" s="1"/>
  <c r="T3327" i="6"/>
  <c r="S3327" i="6"/>
  <c r="R3327" i="6"/>
  <c r="Q3327" i="6"/>
  <c r="V3327" i="6" s="1"/>
  <c r="U3326" i="6"/>
  <c r="AA3326" i="6" s="1"/>
  <c r="T3326" i="6"/>
  <c r="S3326" i="6"/>
  <c r="R3326" i="6"/>
  <c r="Q3326" i="6"/>
  <c r="V3326" i="6" s="1"/>
  <c r="U3325" i="6"/>
  <c r="AA3325" i="6" s="1"/>
  <c r="T3325" i="6"/>
  <c r="S3325" i="6"/>
  <c r="R3325" i="6"/>
  <c r="Q3325" i="6"/>
  <c r="V3325" i="6" s="1"/>
  <c r="U3324" i="6"/>
  <c r="AA3324" i="6" s="1"/>
  <c r="T3324" i="6"/>
  <c r="S3324" i="6"/>
  <c r="R3324" i="6"/>
  <c r="Q3324" i="6"/>
  <c r="V3324" i="6" s="1"/>
  <c r="U3323" i="6"/>
  <c r="AA3323" i="6" s="1"/>
  <c r="T3323" i="6"/>
  <c r="S3323" i="6"/>
  <c r="R3323" i="6"/>
  <c r="Q3323" i="6"/>
  <c r="V3323" i="6" s="1"/>
  <c r="U3322" i="6"/>
  <c r="AA3322" i="6" s="1"/>
  <c r="T3322" i="6"/>
  <c r="S3322" i="6"/>
  <c r="R3322" i="6"/>
  <c r="Q3322" i="6"/>
  <c r="V3322" i="6" s="1"/>
  <c r="U3321" i="6"/>
  <c r="AA3321" i="6" s="1"/>
  <c r="T3321" i="6"/>
  <c r="S3321" i="6"/>
  <c r="R3321" i="6"/>
  <c r="Q3321" i="6"/>
  <c r="V3321" i="6" s="1"/>
  <c r="U3320" i="6"/>
  <c r="AA3320" i="6" s="1"/>
  <c r="T3320" i="6"/>
  <c r="S3320" i="6"/>
  <c r="R3320" i="6"/>
  <c r="Q3320" i="6"/>
  <c r="V3320" i="6" s="1"/>
  <c r="U3319" i="6"/>
  <c r="AA3319" i="6" s="1"/>
  <c r="T3319" i="6"/>
  <c r="S3319" i="6"/>
  <c r="R3319" i="6"/>
  <c r="Q3319" i="6"/>
  <c r="V3319" i="6" s="1"/>
  <c r="U3318" i="6"/>
  <c r="AA3318" i="6" s="1"/>
  <c r="T3318" i="6"/>
  <c r="S3318" i="6"/>
  <c r="R3318" i="6"/>
  <c r="Q3318" i="6"/>
  <c r="V3318" i="6" s="1"/>
  <c r="U3317" i="6"/>
  <c r="AA3317" i="6" s="1"/>
  <c r="T3317" i="6"/>
  <c r="S3317" i="6"/>
  <c r="R3317" i="6"/>
  <c r="Q3317" i="6"/>
  <c r="V3317" i="6" s="1"/>
  <c r="U3316" i="6"/>
  <c r="AA3316" i="6" s="1"/>
  <c r="T3316" i="6"/>
  <c r="S3316" i="6"/>
  <c r="R3316" i="6"/>
  <c r="Q3316" i="6"/>
  <c r="V3316" i="6" s="1"/>
  <c r="U3315" i="6"/>
  <c r="AA3315" i="6" s="1"/>
  <c r="T3315" i="6"/>
  <c r="S3315" i="6"/>
  <c r="R3315" i="6"/>
  <c r="Q3315" i="6"/>
  <c r="V3315" i="6" s="1"/>
  <c r="U3314" i="6"/>
  <c r="AA3314" i="6" s="1"/>
  <c r="T3314" i="6"/>
  <c r="S3314" i="6"/>
  <c r="R3314" i="6"/>
  <c r="Q3314" i="6"/>
  <c r="V3314" i="6" s="1"/>
  <c r="U3313" i="6"/>
  <c r="AA3313" i="6" s="1"/>
  <c r="T3313" i="6"/>
  <c r="S3313" i="6"/>
  <c r="R3313" i="6"/>
  <c r="Q3313" i="6"/>
  <c r="V3313" i="6" s="1"/>
  <c r="U3312" i="6"/>
  <c r="AA3312" i="6" s="1"/>
  <c r="T3312" i="6"/>
  <c r="S3312" i="6"/>
  <c r="R3312" i="6"/>
  <c r="Q3312" i="6"/>
  <c r="V3312" i="6" s="1"/>
  <c r="U3311" i="6"/>
  <c r="AA3311" i="6" s="1"/>
  <c r="T3311" i="6"/>
  <c r="S3311" i="6"/>
  <c r="R3311" i="6"/>
  <c r="Q3311" i="6"/>
  <c r="V3311" i="6" s="1"/>
  <c r="U3310" i="6"/>
  <c r="AA3310" i="6" s="1"/>
  <c r="T3310" i="6"/>
  <c r="S3310" i="6"/>
  <c r="R3310" i="6"/>
  <c r="Q3310" i="6"/>
  <c r="V3310" i="6" s="1"/>
  <c r="U3309" i="6"/>
  <c r="AA3309" i="6" s="1"/>
  <c r="T3309" i="6"/>
  <c r="S3309" i="6"/>
  <c r="R3309" i="6"/>
  <c r="Q3309" i="6"/>
  <c r="V3309" i="6" s="1"/>
  <c r="U3308" i="6"/>
  <c r="AA3308" i="6" s="1"/>
  <c r="T3308" i="6"/>
  <c r="S3308" i="6"/>
  <c r="R3308" i="6"/>
  <c r="Q3308" i="6"/>
  <c r="V3308" i="6" s="1"/>
  <c r="U3307" i="6"/>
  <c r="AA3307" i="6" s="1"/>
  <c r="T3307" i="6"/>
  <c r="S3307" i="6"/>
  <c r="R3307" i="6"/>
  <c r="Q3307" i="6"/>
  <c r="V3307" i="6" s="1"/>
  <c r="U3306" i="6"/>
  <c r="AA3306" i="6" s="1"/>
  <c r="T3306" i="6"/>
  <c r="S3306" i="6"/>
  <c r="R3306" i="6"/>
  <c r="Q3306" i="6"/>
  <c r="V3306" i="6" s="1"/>
  <c r="U3305" i="6"/>
  <c r="AA3305" i="6" s="1"/>
  <c r="T3305" i="6"/>
  <c r="S3305" i="6"/>
  <c r="R3305" i="6"/>
  <c r="Q3305" i="6"/>
  <c r="V3305" i="6" s="1"/>
  <c r="U3304" i="6"/>
  <c r="AA3304" i="6" s="1"/>
  <c r="T3304" i="6"/>
  <c r="S3304" i="6"/>
  <c r="R3304" i="6"/>
  <c r="Q3304" i="6"/>
  <c r="V3304" i="6" s="1"/>
  <c r="U3303" i="6"/>
  <c r="AA3303" i="6" s="1"/>
  <c r="T3303" i="6"/>
  <c r="S3303" i="6"/>
  <c r="R3303" i="6"/>
  <c r="Q3303" i="6"/>
  <c r="V3303" i="6" s="1"/>
  <c r="U3302" i="6"/>
  <c r="AA3302" i="6" s="1"/>
  <c r="T3302" i="6"/>
  <c r="S3302" i="6"/>
  <c r="R3302" i="6"/>
  <c r="Q3302" i="6"/>
  <c r="V3302" i="6" s="1"/>
  <c r="U3301" i="6"/>
  <c r="AA3301" i="6" s="1"/>
  <c r="T3301" i="6"/>
  <c r="S3301" i="6"/>
  <c r="R3301" i="6"/>
  <c r="Q3301" i="6"/>
  <c r="V3301" i="6" s="1"/>
  <c r="U3300" i="6"/>
  <c r="AA3300" i="6" s="1"/>
  <c r="T3300" i="6"/>
  <c r="S3300" i="6"/>
  <c r="R3300" i="6"/>
  <c r="Q3300" i="6"/>
  <c r="V3300" i="6" s="1"/>
  <c r="U3299" i="6"/>
  <c r="AA3299" i="6" s="1"/>
  <c r="T3299" i="6"/>
  <c r="S3299" i="6"/>
  <c r="R3299" i="6"/>
  <c r="Q3299" i="6"/>
  <c r="V3299" i="6" s="1"/>
  <c r="U3298" i="6"/>
  <c r="AA3298" i="6" s="1"/>
  <c r="T3298" i="6"/>
  <c r="S3298" i="6"/>
  <c r="R3298" i="6"/>
  <c r="Q3298" i="6"/>
  <c r="V3298" i="6" s="1"/>
  <c r="U3297" i="6"/>
  <c r="AA3297" i="6" s="1"/>
  <c r="T3297" i="6"/>
  <c r="S3297" i="6"/>
  <c r="R3297" i="6"/>
  <c r="Q3297" i="6"/>
  <c r="V3297" i="6" s="1"/>
  <c r="U3296" i="6"/>
  <c r="AA3296" i="6" s="1"/>
  <c r="T3296" i="6"/>
  <c r="S3296" i="6"/>
  <c r="R3296" i="6"/>
  <c r="Q3296" i="6"/>
  <c r="V3296" i="6" s="1"/>
  <c r="U3295" i="6"/>
  <c r="AA3295" i="6" s="1"/>
  <c r="T3295" i="6"/>
  <c r="S3295" i="6"/>
  <c r="R3295" i="6"/>
  <c r="Q3295" i="6"/>
  <c r="V3295" i="6" s="1"/>
  <c r="U3294" i="6"/>
  <c r="AA3294" i="6" s="1"/>
  <c r="T3294" i="6"/>
  <c r="S3294" i="6"/>
  <c r="R3294" i="6"/>
  <c r="Q3294" i="6"/>
  <c r="V3294" i="6" s="1"/>
  <c r="U3293" i="6"/>
  <c r="AA3293" i="6" s="1"/>
  <c r="T3293" i="6"/>
  <c r="S3293" i="6"/>
  <c r="R3293" i="6"/>
  <c r="Q3293" i="6"/>
  <c r="V3293" i="6" s="1"/>
  <c r="U3292" i="6"/>
  <c r="AA3292" i="6" s="1"/>
  <c r="T3292" i="6"/>
  <c r="S3292" i="6"/>
  <c r="R3292" i="6"/>
  <c r="Q3292" i="6"/>
  <c r="V3292" i="6" s="1"/>
  <c r="U3291" i="6"/>
  <c r="AA3291" i="6" s="1"/>
  <c r="T3291" i="6"/>
  <c r="S3291" i="6"/>
  <c r="R3291" i="6"/>
  <c r="Q3291" i="6"/>
  <c r="V3291" i="6" s="1"/>
  <c r="U3290" i="6"/>
  <c r="AA3290" i="6" s="1"/>
  <c r="T3290" i="6"/>
  <c r="S3290" i="6"/>
  <c r="R3290" i="6"/>
  <c r="Q3290" i="6"/>
  <c r="V3290" i="6" s="1"/>
  <c r="U3289" i="6"/>
  <c r="AA3289" i="6" s="1"/>
  <c r="T3289" i="6"/>
  <c r="S3289" i="6"/>
  <c r="R3289" i="6"/>
  <c r="Q3289" i="6"/>
  <c r="V3289" i="6" s="1"/>
  <c r="U3288" i="6"/>
  <c r="AA3288" i="6" s="1"/>
  <c r="T3288" i="6"/>
  <c r="S3288" i="6"/>
  <c r="R3288" i="6"/>
  <c r="Q3288" i="6"/>
  <c r="V3288" i="6" s="1"/>
  <c r="U3287" i="6"/>
  <c r="AA3287" i="6" s="1"/>
  <c r="T3287" i="6"/>
  <c r="S3287" i="6"/>
  <c r="R3287" i="6"/>
  <c r="Q3287" i="6"/>
  <c r="V3287" i="6" s="1"/>
  <c r="U3286" i="6"/>
  <c r="AA3286" i="6" s="1"/>
  <c r="T3286" i="6"/>
  <c r="S3286" i="6"/>
  <c r="R3286" i="6"/>
  <c r="Q3286" i="6"/>
  <c r="V3286" i="6" s="1"/>
  <c r="U3285" i="6"/>
  <c r="AA3285" i="6" s="1"/>
  <c r="T3285" i="6"/>
  <c r="S3285" i="6"/>
  <c r="R3285" i="6"/>
  <c r="Q3285" i="6"/>
  <c r="V3285" i="6" s="1"/>
  <c r="U3284" i="6"/>
  <c r="AA3284" i="6" s="1"/>
  <c r="T3284" i="6"/>
  <c r="S3284" i="6"/>
  <c r="R3284" i="6"/>
  <c r="Q3284" i="6"/>
  <c r="V3284" i="6" s="1"/>
  <c r="U3283" i="6"/>
  <c r="AA3283" i="6" s="1"/>
  <c r="T3283" i="6"/>
  <c r="S3283" i="6"/>
  <c r="R3283" i="6"/>
  <c r="Q3283" i="6"/>
  <c r="V3283" i="6" s="1"/>
  <c r="U3282" i="6"/>
  <c r="AA3282" i="6" s="1"/>
  <c r="T3282" i="6"/>
  <c r="S3282" i="6"/>
  <c r="R3282" i="6"/>
  <c r="Q3282" i="6"/>
  <c r="V3282" i="6" s="1"/>
  <c r="U3281" i="6"/>
  <c r="AA3281" i="6" s="1"/>
  <c r="T3281" i="6"/>
  <c r="S3281" i="6"/>
  <c r="R3281" i="6"/>
  <c r="Q3281" i="6"/>
  <c r="V3281" i="6" s="1"/>
  <c r="U3280" i="6"/>
  <c r="AA3280" i="6" s="1"/>
  <c r="T3280" i="6"/>
  <c r="S3280" i="6"/>
  <c r="R3280" i="6"/>
  <c r="Q3280" i="6"/>
  <c r="V3280" i="6" s="1"/>
  <c r="U3279" i="6"/>
  <c r="AA3279" i="6" s="1"/>
  <c r="T3279" i="6"/>
  <c r="S3279" i="6"/>
  <c r="R3279" i="6"/>
  <c r="Q3279" i="6"/>
  <c r="V3279" i="6" s="1"/>
  <c r="U3278" i="6"/>
  <c r="AA3278" i="6" s="1"/>
  <c r="T3278" i="6"/>
  <c r="S3278" i="6"/>
  <c r="R3278" i="6"/>
  <c r="Q3278" i="6"/>
  <c r="V3278" i="6" s="1"/>
  <c r="U3277" i="6"/>
  <c r="AA3277" i="6" s="1"/>
  <c r="T3277" i="6"/>
  <c r="S3277" i="6"/>
  <c r="R3277" i="6"/>
  <c r="Q3277" i="6"/>
  <c r="V3277" i="6" s="1"/>
  <c r="U3276" i="6"/>
  <c r="AA3276" i="6" s="1"/>
  <c r="T3276" i="6"/>
  <c r="S3276" i="6"/>
  <c r="R3276" i="6"/>
  <c r="Q3276" i="6"/>
  <c r="V3276" i="6" s="1"/>
  <c r="U3275" i="6"/>
  <c r="AA3275" i="6" s="1"/>
  <c r="T3275" i="6"/>
  <c r="S3275" i="6"/>
  <c r="R3275" i="6"/>
  <c r="Q3275" i="6"/>
  <c r="V3275" i="6" s="1"/>
  <c r="U3274" i="6"/>
  <c r="AA3274" i="6" s="1"/>
  <c r="T3274" i="6"/>
  <c r="S3274" i="6"/>
  <c r="R3274" i="6"/>
  <c r="Q3274" i="6"/>
  <c r="V3274" i="6" s="1"/>
  <c r="U3273" i="6"/>
  <c r="AA3273" i="6" s="1"/>
  <c r="T3273" i="6"/>
  <c r="S3273" i="6"/>
  <c r="R3273" i="6"/>
  <c r="Q3273" i="6"/>
  <c r="V3273" i="6" s="1"/>
  <c r="U3272" i="6"/>
  <c r="AA3272" i="6" s="1"/>
  <c r="T3272" i="6"/>
  <c r="S3272" i="6"/>
  <c r="R3272" i="6"/>
  <c r="Q3272" i="6"/>
  <c r="V3272" i="6" s="1"/>
  <c r="U3271" i="6"/>
  <c r="AA3271" i="6" s="1"/>
  <c r="T3271" i="6"/>
  <c r="S3271" i="6"/>
  <c r="R3271" i="6"/>
  <c r="Q3271" i="6"/>
  <c r="V3271" i="6" s="1"/>
  <c r="U3270" i="6"/>
  <c r="AA3270" i="6" s="1"/>
  <c r="T3270" i="6"/>
  <c r="S3270" i="6"/>
  <c r="R3270" i="6"/>
  <c r="Q3270" i="6"/>
  <c r="V3270" i="6" s="1"/>
  <c r="U3269" i="6"/>
  <c r="AA3269" i="6" s="1"/>
  <c r="T3269" i="6"/>
  <c r="S3269" i="6"/>
  <c r="R3269" i="6"/>
  <c r="Q3269" i="6"/>
  <c r="V3269" i="6" s="1"/>
  <c r="U3268" i="6"/>
  <c r="AA3268" i="6" s="1"/>
  <c r="T3268" i="6"/>
  <c r="S3268" i="6"/>
  <c r="R3268" i="6"/>
  <c r="Q3268" i="6"/>
  <c r="V3268" i="6" s="1"/>
  <c r="U3267" i="6"/>
  <c r="AA3267" i="6" s="1"/>
  <c r="T3267" i="6"/>
  <c r="S3267" i="6"/>
  <c r="R3267" i="6"/>
  <c r="Q3267" i="6"/>
  <c r="V3267" i="6" s="1"/>
  <c r="U3266" i="6"/>
  <c r="AA3266" i="6" s="1"/>
  <c r="T3266" i="6"/>
  <c r="S3266" i="6"/>
  <c r="R3266" i="6"/>
  <c r="Q3266" i="6"/>
  <c r="V3266" i="6" s="1"/>
  <c r="U3265" i="6"/>
  <c r="AA3265" i="6" s="1"/>
  <c r="T3265" i="6"/>
  <c r="S3265" i="6"/>
  <c r="R3265" i="6"/>
  <c r="Q3265" i="6"/>
  <c r="V3265" i="6" s="1"/>
  <c r="U3264" i="6"/>
  <c r="AA3264" i="6" s="1"/>
  <c r="T3264" i="6"/>
  <c r="S3264" i="6"/>
  <c r="R3264" i="6"/>
  <c r="Q3264" i="6"/>
  <c r="V3264" i="6" s="1"/>
  <c r="U3263" i="6"/>
  <c r="AA3263" i="6" s="1"/>
  <c r="T3263" i="6"/>
  <c r="S3263" i="6"/>
  <c r="R3263" i="6"/>
  <c r="Q3263" i="6"/>
  <c r="V3263" i="6" s="1"/>
  <c r="U3262" i="6"/>
  <c r="AA3262" i="6" s="1"/>
  <c r="T3262" i="6"/>
  <c r="S3262" i="6"/>
  <c r="R3262" i="6"/>
  <c r="Q3262" i="6"/>
  <c r="V3262" i="6" s="1"/>
  <c r="U3261" i="6"/>
  <c r="AA3261" i="6" s="1"/>
  <c r="T3261" i="6"/>
  <c r="S3261" i="6"/>
  <c r="R3261" i="6"/>
  <c r="Q3261" i="6"/>
  <c r="V3261" i="6" s="1"/>
  <c r="U3260" i="6"/>
  <c r="AA3260" i="6" s="1"/>
  <c r="T3260" i="6"/>
  <c r="S3260" i="6"/>
  <c r="R3260" i="6"/>
  <c r="Q3260" i="6"/>
  <c r="V3260" i="6" s="1"/>
  <c r="U3259" i="6"/>
  <c r="AA3259" i="6" s="1"/>
  <c r="T3259" i="6"/>
  <c r="S3259" i="6"/>
  <c r="R3259" i="6"/>
  <c r="Q3259" i="6"/>
  <c r="V3259" i="6" s="1"/>
  <c r="U3258" i="6"/>
  <c r="AA3258" i="6" s="1"/>
  <c r="T3258" i="6"/>
  <c r="S3258" i="6"/>
  <c r="R3258" i="6"/>
  <c r="Q3258" i="6"/>
  <c r="V3258" i="6" s="1"/>
  <c r="U3257" i="6"/>
  <c r="AA3257" i="6" s="1"/>
  <c r="T3257" i="6"/>
  <c r="S3257" i="6"/>
  <c r="R3257" i="6"/>
  <c r="Q3257" i="6"/>
  <c r="V3257" i="6" s="1"/>
  <c r="U3256" i="6"/>
  <c r="AA3256" i="6" s="1"/>
  <c r="T3256" i="6"/>
  <c r="S3256" i="6"/>
  <c r="R3256" i="6"/>
  <c r="Q3256" i="6"/>
  <c r="V3256" i="6" s="1"/>
  <c r="U3255" i="6"/>
  <c r="AA3255" i="6" s="1"/>
  <c r="T3255" i="6"/>
  <c r="S3255" i="6"/>
  <c r="R3255" i="6"/>
  <c r="Q3255" i="6"/>
  <c r="V3255" i="6" s="1"/>
  <c r="U3254" i="6"/>
  <c r="AA3254" i="6" s="1"/>
  <c r="T3254" i="6"/>
  <c r="S3254" i="6"/>
  <c r="R3254" i="6"/>
  <c r="Q3254" i="6"/>
  <c r="V3254" i="6" s="1"/>
  <c r="U3253" i="6"/>
  <c r="AA3253" i="6" s="1"/>
  <c r="T3253" i="6"/>
  <c r="S3253" i="6"/>
  <c r="R3253" i="6"/>
  <c r="Q3253" i="6"/>
  <c r="V3253" i="6" s="1"/>
  <c r="U3252" i="6"/>
  <c r="AA3252" i="6" s="1"/>
  <c r="T3252" i="6"/>
  <c r="S3252" i="6"/>
  <c r="R3252" i="6"/>
  <c r="Q3252" i="6"/>
  <c r="V3252" i="6" s="1"/>
  <c r="U3251" i="6"/>
  <c r="AA3251" i="6" s="1"/>
  <c r="T3251" i="6"/>
  <c r="S3251" i="6"/>
  <c r="R3251" i="6"/>
  <c r="Q3251" i="6"/>
  <c r="V3251" i="6" s="1"/>
  <c r="U3250" i="6"/>
  <c r="AA3250" i="6" s="1"/>
  <c r="T3250" i="6"/>
  <c r="S3250" i="6"/>
  <c r="R3250" i="6"/>
  <c r="Q3250" i="6"/>
  <c r="V3250" i="6" s="1"/>
  <c r="U3249" i="6"/>
  <c r="AA3249" i="6" s="1"/>
  <c r="T3249" i="6"/>
  <c r="S3249" i="6"/>
  <c r="R3249" i="6"/>
  <c r="Q3249" i="6"/>
  <c r="V3249" i="6" s="1"/>
  <c r="U3248" i="6"/>
  <c r="AA3248" i="6" s="1"/>
  <c r="T3248" i="6"/>
  <c r="S3248" i="6"/>
  <c r="R3248" i="6"/>
  <c r="Q3248" i="6"/>
  <c r="V3248" i="6" s="1"/>
  <c r="U3247" i="6"/>
  <c r="AA3247" i="6" s="1"/>
  <c r="T3247" i="6"/>
  <c r="S3247" i="6"/>
  <c r="R3247" i="6"/>
  <c r="Q3247" i="6"/>
  <c r="V3247" i="6" s="1"/>
  <c r="U3246" i="6"/>
  <c r="AA3246" i="6" s="1"/>
  <c r="T3246" i="6"/>
  <c r="S3246" i="6"/>
  <c r="R3246" i="6"/>
  <c r="Q3246" i="6"/>
  <c r="V3246" i="6" s="1"/>
  <c r="U3245" i="6"/>
  <c r="AA3245" i="6" s="1"/>
  <c r="T3245" i="6"/>
  <c r="S3245" i="6"/>
  <c r="R3245" i="6"/>
  <c r="Q3245" i="6"/>
  <c r="V3245" i="6" s="1"/>
  <c r="U3244" i="6"/>
  <c r="AA3244" i="6" s="1"/>
  <c r="T3244" i="6"/>
  <c r="S3244" i="6"/>
  <c r="R3244" i="6"/>
  <c r="Q3244" i="6"/>
  <c r="V3244" i="6" s="1"/>
  <c r="U3243" i="6"/>
  <c r="AA3243" i="6" s="1"/>
  <c r="T3243" i="6"/>
  <c r="S3243" i="6"/>
  <c r="R3243" i="6"/>
  <c r="Q3243" i="6"/>
  <c r="V3243" i="6" s="1"/>
  <c r="U3242" i="6"/>
  <c r="AA3242" i="6" s="1"/>
  <c r="T3242" i="6"/>
  <c r="S3242" i="6"/>
  <c r="R3242" i="6"/>
  <c r="Q3242" i="6"/>
  <c r="V3242" i="6" s="1"/>
  <c r="U3241" i="6"/>
  <c r="AA3241" i="6" s="1"/>
  <c r="T3241" i="6"/>
  <c r="S3241" i="6"/>
  <c r="R3241" i="6"/>
  <c r="Q3241" i="6"/>
  <c r="V3241" i="6" s="1"/>
  <c r="U3240" i="6"/>
  <c r="AA3240" i="6" s="1"/>
  <c r="T3240" i="6"/>
  <c r="S3240" i="6"/>
  <c r="R3240" i="6"/>
  <c r="Q3240" i="6"/>
  <c r="V3240" i="6" s="1"/>
  <c r="U3239" i="6"/>
  <c r="AA3239" i="6" s="1"/>
  <c r="T3239" i="6"/>
  <c r="S3239" i="6"/>
  <c r="R3239" i="6"/>
  <c r="Q3239" i="6"/>
  <c r="V3239" i="6" s="1"/>
  <c r="U3238" i="6"/>
  <c r="AA3238" i="6" s="1"/>
  <c r="T3238" i="6"/>
  <c r="S3238" i="6"/>
  <c r="R3238" i="6"/>
  <c r="Q3238" i="6"/>
  <c r="V3238" i="6" s="1"/>
  <c r="U3237" i="6"/>
  <c r="AA3237" i="6" s="1"/>
  <c r="T3237" i="6"/>
  <c r="S3237" i="6"/>
  <c r="R3237" i="6"/>
  <c r="Q3237" i="6"/>
  <c r="V3237" i="6" s="1"/>
  <c r="U3236" i="6"/>
  <c r="AA3236" i="6" s="1"/>
  <c r="T3236" i="6"/>
  <c r="S3236" i="6"/>
  <c r="R3236" i="6"/>
  <c r="Q3236" i="6"/>
  <c r="V3236" i="6" s="1"/>
  <c r="U3235" i="6"/>
  <c r="AA3235" i="6" s="1"/>
  <c r="T3235" i="6"/>
  <c r="S3235" i="6"/>
  <c r="R3235" i="6"/>
  <c r="Q3235" i="6"/>
  <c r="V3235" i="6" s="1"/>
  <c r="U3234" i="6"/>
  <c r="AA3234" i="6" s="1"/>
  <c r="T3234" i="6"/>
  <c r="S3234" i="6"/>
  <c r="R3234" i="6"/>
  <c r="Q3234" i="6"/>
  <c r="V3234" i="6" s="1"/>
  <c r="U3233" i="6"/>
  <c r="AA3233" i="6" s="1"/>
  <c r="T3233" i="6"/>
  <c r="S3233" i="6"/>
  <c r="R3233" i="6"/>
  <c r="Q3233" i="6"/>
  <c r="V3233" i="6" s="1"/>
  <c r="U3232" i="6"/>
  <c r="AA3232" i="6" s="1"/>
  <c r="T3232" i="6"/>
  <c r="S3232" i="6"/>
  <c r="R3232" i="6"/>
  <c r="Q3232" i="6"/>
  <c r="V3232" i="6" s="1"/>
  <c r="U3231" i="6"/>
  <c r="AA3231" i="6" s="1"/>
  <c r="T3231" i="6"/>
  <c r="S3231" i="6"/>
  <c r="R3231" i="6"/>
  <c r="Q3231" i="6"/>
  <c r="V3231" i="6" s="1"/>
  <c r="U3230" i="6"/>
  <c r="AA3230" i="6" s="1"/>
  <c r="T3230" i="6"/>
  <c r="S3230" i="6"/>
  <c r="R3230" i="6"/>
  <c r="Q3230" i="6"/>
  <c r="V3230" i="6" s="1"/>
  <c r="U3229" i="6"/>
  <c r="AA3229" i="6" s="1"/>
  <c r="T3229" i="6"/>
  <c r="S3229" i="6"/>
  <c r="R3229" i="6"/>
  <c r="Q3229" i="6"/>
  <c r="V3229" i="6" s="1"/>
  <c r="U3228" i="6"/>
  <c r="AA3228" i="6" s="1"/>
  <c r="T3228" i="6"/>
  <c r="S3228" i="6"/>
  <c r="R3228" i="6"/>
  <c r="Q3228" i="6"/>
  <c r="V3228" i="6" s="1"/>
  <c r="U3227" i="6"/>
  <c r="AA3227" i="6" s="1"/>
  <c r="T3227" i="6"/>
  <c r="S3227" i="6"/>
  <c r="R3227" i="6"/>
  <c r="Q3227" i="6"/>
  <c r="V3227" i="6" s="1"/>
  <c r="U3226" i="6"/>
  <c r="AA3226" i="6" s="1"/>
  <c r="T3226" i="6"/>
  <c r="S3226" i="6"/>
  <c r="R3226" i="6"/>
  <c r="Q3226" i="6"/>
  <c r="V3226" i="6" s="1"/>
  <c r="U3225" i="6"/>
  <c r="AA3225" i="6" s="1"/>
  <c r="T3225" i="6"/>
  <c r="S3225" i="6"/>
  <c r="R3225" i="6"/>
  <c r="Q3225" i="6"/>
  <c r="V3225" i="6" s="1"/>
  <c r="U3224" i="6"/>
  <c r="AA3224" i="6" s="1"/>
  <c r="T3224" i="6"/>
  <c r="S3224" i="6"/>
  <c r="R3224" i="6"/>
  <c r="Q3224" i="6"/>
  <c r="V3224" i="6" s="1"/>
  <c r="U3223" i="6"/>
  <c r="AA3223" i="6" s="1"/>
  <c r="T3223" i="6"/>
  <c r="S3223" i="6"/>
  <c r="R3223" i="6"/>
  <c r="Q3223" i="6"/>
  <c r="V3223" i="6" s="1"/>
  <c r="U3222" i="6"/>
  <c r="AA3222" i="6" s="1"/>
  <c r="T3222" i="6"/>
  <c r="S3222" i="6"/>
  <c r="R3222" i="6"/>
  <c r="Q3222" i="6"/>
  <c r="V3222" i="6" s="1"/>
  <c r="U3221" i="6"/>
  <c r="AA3221" i="6" s="1"/>
  <c r="T3221" i="6"/>
  <c r="S3221" i="6"/>
  <c r="R3221" i="6"/>
  <c r="Q3221" i="6"/>
  <c r="V3221" i="6" s="1"/>
  <c r="U3220" i="6"/>
  <c r="AA3220" i="6" s="1"/>
  <c r="T3220" i="6"/>
  <c r="S3220" i="6"/>
  <c r="R3220" i="6"/>
  <c r="Q3220" i="6"/>
  <c r="V3220" i="6" s="1"/>
  <c r="U3219" i="6"/>
  <c r="AA3219" i="6" s="1"/>
  <c r="T3219" i="6"/>
  <c r="S3219" i="6"/>
  <c r="R3219" i="6"/>
  <c r="Q3219" i="6"/>
  <c r="V3219" i="6" s="1"/>
  <c r="U3218" i="6"/>
  <c r="AA3218" i="6" s="1"/>
  <c r="T3218" i="6"/>
  <c r="S3218" i="6"/>
  <c r="R3218" i="6"/>
  <c r="Q3218" i="6"/>
  <c r="V3218" i="6" s="1"/>
  <c r="U3217" i="6"/>
  <c r="AA3217" i="6" s="1"/>
  <c r="T3217" i="6"/>
  <c r="S3217" i="6"/>
  <c r="R3217" i="6"/>
  <c r="Q3217" i="6"/>
  <c r="V3217" i="6" s="1"/>
  <c r="U3216" i="6"/>
  <c r="AA3216" i="6" s="1"/>
  <c r="T3216" i="6"/>
  <c r="S3216" i="6"/>
  <c r="R3216" i="6"/>
  <c r="Q3216" i="6"/>
  <c r="V3216" i="6" s="1"/>
  <c r="U3215" i="6"/>
  <c r="AA3215" i="6" s="1"/>
  <c r="T3215" i="6"/>
  <c r="S3215" i="6"/>
  <c r="R3215" i="6"/>
  <c r="Q3215" i="6"/>
  <c r="V3215" i="6" s="1"/>
  <c r="U3214" i="6"/>
  <c r="AA3214" i="6" s="1"/>
  <c r="T3214" i="6"/>
  <c r="S3214" i="6"/>
  <c r="R3214" i="6"/>
  <c r="Q3214" i="6"/>
  <c r="V3214" i="6" s="1"/>
  <c r="U3213" i="6"/>
  <c r="AA3213" i="6" s="1"/>
  <c r="T3213" i="6"/>
  <c r="S3213" i="6"/>
  <c r="R3213" i="6"/>
  <c r="Q3213" i="6"/>
  <c r="V3213" i="6" s="1"/>
  <c r="U3212" i="6"/>
  <c r="AA3212" i="6" s="1"/>
  <c r="T3212" i="6"/>
  <c r="S3212" i="6"/>
  <c r="R3212" i="6"/>
  <c r="Q3212" i="6"/>
  <c r="V3212" i="6" s="1"/>
  <c r="U3211" i="6"/>
  <c r="AA3211" i="6" s="1"/>
  <c r="T3211" i="6"/>
  <c r="S3211" i="6"/>
  <c r="R3211" i="6"/>
  <c r="Q3211" i="6"/>
  <c r="V3211" i="6" s="1"/>
  <c r="U3210" i="6"/>
  <c r="AA3210" i="6" s="1"/>
  <c r="T3210" i="6"/>
  <c r="S3210" i="6"/>
  <c r="R3210" i="6"/>
  <c r="Q3210" i="6"/>
  <c r="V3210" i="6" s="1"/>
  <c r="U3209" i="6"/>
  <c r="AA3209" i="6" s="1"/>
  <c r="T3209" i="6"/>
  <c r="S3209" i="6"/>
  <c r="R3209" i="6"/>
  <c r="Q3209" i="6"/>
  <c r="V3209" i="6" s="1"/>
  <c r="U3208" i="6"/>
  <c r="AA3208" i="6" s="1"/>
  <c r="T3208" i="6"/>
  <c r="S3208" i="6"/>
  <c r="R3208" i="6"/>
  <c r="Q3208" i="6"/>
  <c r="V3208" i="6" s="1"/>
  <c r="U3207" i="6"/>
  <c r="AA3207" i="6" s="1"/>
  <c r="T3207" i="6"/>
  <c r="S3207" i="6"/>
  <c r="R3207" i="6"/>
  <c r="Q3207" i="6"/>
  <c r="V3207" i="6" s="1"/>
  <c r="U3206" i="6"/>
  <c r="AA3206" i="6" s="1"/>
  <c r="T3206" i="6"/>
  <c r="S3206" i="6"/>
  <c r="R3206" i="6"/>
  <c r="Q3206" i="6"/>
  <c r="V3206" i="6" s="1"/>
  <c r="U3205" i="6"/>
  <c r="AA3205" i="6" s="1"/>
  <c r="T3205" i="6"/>
  <c r="S3205" i="6"/>
  <c r="R3205" i="6"/>
  <c r="Q3205" i="6"/>
  <c r="V3205" i="6" s="1"/>
  <c r="U3204" i="6"/>
  <c r="AA3204" i="6" s="1"/>
  <c r="T3204" i="6"/>
  <c r="S3204" i="6"/>
  <c r="R3204" i="6"/>
  <c r="Q3204" i="6"/>
  <c r="V3204" i="6" s="1"/>
  <c r="U3203" i="6"/>
  <c r="AA3203" i="6" s="1"/>
  <c r="T3203" i="6"/>
  <c r="S3203" i="6"/>
  <c r="R3203" i="6"/>
  <c r="Q3203" i="6"/>
  <c r="V3203" i="6" s="1"/>
  <c r="U3202" i="6"/>
  <c r="AA3202" i="6" s="1"/>
  <c r="T3202" i="6"/>
  <c r="S3202" i="6"/>
  <c r="R3202" i="6"/>
  <c r="Q3202" i="6"/>
  <c r="V3202" i="6" s="1"/>
  <c r="U3201" i="6"/>
  <c r="AA3201" i="6" s="1"/>
  <c r="T3201" i="6"/>
  <c r="S3201" i="6"/>
  <c r="R3201" i="6"/>
  <c r="Q3201" i="6"/>
  <c r="V3201" i="6" s="1"/>
  <c r="U3200" i="6"/>
  <c r="AA3200" i="6" s="1"/>
  <c r="T3200" i="6"/>
  <c r="S3200" i="6"/>
  <c r="R3200" i="6"/>
  <c r="Q3200" i="6"/>
  <c r="V3200" i="6" s="1"/>
  <c r="U3199" i="6"/>
  <c r="AA3199" i="6" s="1"/>
  <c r="T3199" i="6"/>
  <c r="S3199" i="6"/>
  <c r="R3199" i="6"/>
  <c r="Q3199" i="6"/>
  <c r="V3199" i="6" s="1"/>
  <c r="U3198" i="6"/>
  <c r="AA3198" i="6" s="1"/>
  <c r="T3198" i="6"/>
  <c r="S3198" i="6"/>
  <c r="R3198" i="6"/>
  <c r="Q3198" i="6"/>
  <c r="V3198" i="6" s="1"/>
  <c r="U3197" i="6"/>
  <c r="AA3197" i="6" s="1"/>
  <c r="T3197" i="6"/>
  <c r="S3197" i="6"/>
  <c r="R3197" i="6"/>
  <c r="Q3197" i="6"/>
  <c r="V3197" i="6" s="1"/>
  <c r="U3196" i="6"/>
  <c r="AA3196" i="6" s="1"/>
  <c r="T3196" i="6"/>
  <c r="S3196" i="6"/>
  <c r="R3196" i="6"/>
  <c r="Q3196" i="6"/>
  <c r="V3196" i="6" s="1"/>
  <c r="U3195" i="6"/>
  <c r="AA3195" i="6" s="1"/>
  <c r="T3195" i="6"/>
  <c r="S3195" i="6"/>
  <c r="R3195" i="6"/>
  <c r="Q3195" i="6"/>
  <c r="V3195" i="6" s="1"/>
  <c r="U3194" i="6"/>
  <c r="AA3194" i="6" s="1"/>
  <c r="T3194" i="6"/>
  <c r="S3194" i="6"/>
  <c r="R3194" i="6"/>
  <c r="Q3194" i="6"/>
  <c r="V3194" i="6" s="1"/>
  <c r="U3193" i="6"/>
  <c r="AA3193" i="6" s="1"/>
  <c r="T3193" i="6"/>
  <c r="S3193" i="6"/>
  <c r="R3193" i="6"/>
  <c r="Q3193" i="6"/>
  <c r="V3193" i="6" s="1"/>
  <c r="U3192" i="6"/>
  <c r="AA3192" i="6" s="1"/>
  <c r="T3192" i="6"/>
  <c r="S3192" i="6"/>
  <c r="R3192" i="6"/>
  <c r="Q3192" i="6"/>
  <c r="V3192" i="6" s="1"/>
  <c r="U3191" i="6"/>
  <c r="AA3191" i="6" s="1"/>
  <c r="T3191" i="6"/>
  <c r="S3191" i="6"/>
  <c r="R3191" i="6"/>
  <c r="Q3191" i="6"/>
  <c r="V3191" i="6" s="1"/>
  <c r="U3190" i="6"/>
  <c r="AA3190" i="6" s="1"/>
  <c r="T3190" i="6"/>
  <c r="S3190" i="6"/>
  <c r="R3190" i="6"/>
  <c r="Q3190" i="6"/>
  <c r="V3190" i="6" s="1"/>
  <c r="U3189" i="6"/>
  <c r="AA3189" i="6" s="1"/>
  <c r="T3189" i="6"/>
  <c r="S3189" i="6"/>
  <c r="R3189" i="6"/>
  <c r="Q3189" i="6"/>
  <c r="V3189" i="6" s="1"/>
  <c r="U3188" i="6"/>
  <c r="AA3188" i="6" s="1"/>
  <c r="T3188" i="6"/>
  <c r="S3188" i="6"/>
  <c r="R3188" i="6"/>
  <c r="Q3188" i="6"/>
  <c r="V3188" i="6" s="1"/>
  <c r="U3187" i="6"/>
  <c r="AA3187" i="6" s="1"/>
  <c r="T3187" i="6"/>
  <c r="S3187" i="6"/>
  <c r="R3187" i="6"/>
  <c r="Q3187" i="6"/>
  <c r="V3187" i="6" s="1"/>
  <c r="U3186" i="6"/>
  <c r="AA3186" i="6" s="1"/>
  <c r="T3186" i="6"/>
  <c r="S3186" i="6"/>
  <c r="R3186" i="6"/>
  <c r="Q3186" i="6"/>
  <c r="V3186" i="6" s="1"/>
  <c r="U3185" i="6"/>
  <c r="AA3185" i="6" s="1"/>
  <c r="T3185" i="6"/>
  <c r="S3185" i="6"/>
  <c r="R3185" i="6"/>
  <c r="Q3185" i="6"/>
  <c r="V3185" i="6" s="1"/>
  <c r="U3184" i="6"/>
  <c r="AA3184" i="6" s="1"/>
  <c r="T3184" i="6"/>
  <c r="S3184" i="6"/>
  <c r="R3184" i="6"/>
  <c r="Q3184" i="6"/>
  <c r="V3184" i="6" s="1"/>
  <c r="U3183" i="6"/>
  <c r="AA3183" i="6" s="1"/>
  <c r="T3183" i="6"/>
  <c r="S3183" i="6"/>
  <c r="R3183" i="6"/>
  <c r="Q3183" i="6"/>
  <c r="V3183" i="6" s="1"/>
  <c r="U3182" i="6"/>
  <c r="AA3182" i="6" s="1"/>
  <c r="T3182" i="6"/>
  <c r="S3182" i="6"/>
  <c r="R3182" i="6"/>
  <c r="Q3182" i="6"/>
  <c r="V3182" i="6" s="1"/>
  <c r="U3181" i="6"/>
  <c r="AA3181" i="6" s="1"/>
  <c r="T3181" i="6"/>
  <c r="S3181" i="6"/>
  <c r="R3181" i="6"/>
  <c r="Q3181" i="6"/>
  <c r="V3181" i="6" s="1"/>
  <c r="U3180" i="6"/>
  <c r="AA3180" i="6" s="1"/>
  <c r="T3180" i="6"/>
  <c r="S3180" i="6"/>
  <c r="R3180" i="6"/>
  <c r="Q3180" i="6"/>
  <c r="V3180" i="6" s="1"/>
  <c r="U3179" i="6"/>
  <c r="AA3179" i="6" s="1"/>
  <c r="T3179" i="6"/>
  <c r="S3179" i="6"/>
  <c r="R3179" i="6"/>
  <c r="Q3179" i="6"/>
  <c r="V3179" i="6" s="1"/>
  <c r="U3178" i="6"/>
  <c r="AA3178" i="6" s="1"/>
  <c r="T3178" i="6"/>
  <c r="S3178" i="6"/>
  <c r="R3178" i="6"/>
  <c r="Q3178" i="6"/>
  <c r="V3178" i="6" s="1"/>
  <c r="U3177" i="6"/>
  <c r="AA3177" i="6" s="1"/>
  <c r="T3177" i="6"/>
  <c r="S3177" i="6"/>
  <c r="R3177" i="6"/>
  <c r="Q3177" i="6"/>
  <c r="V3177" i="6" s="1"/>
  <c r="U3176" i="6"/>
  <c r="AA3176" i="6" s="1"/>
  <c r="T3176" i="6"/>
  <c r="S3176" i="6"/>
  <c r="R3176" i="6"/>
  <c r="Q3176" i="6"/>
  <c r="V3176" i="6" s="1"/>
  <c r="U3175" i="6"/>
  <c r="AA3175" i="6" s="1"/>
  <c r="T3175" i="6"/>
  <c r="S3175" i="6"/>
  <c r="R3175" i="6"/>
  <c r="Q3175" i="6"/>
  <c r="V3175" i="6" s="1"/>
  <c r="U3174" i="6"/>
  <c r="AA3174" i="6" s="1"/>
  <c r="T3174" i="6"/>
  <c r="S3174" i="6"/>
  <c r="R3174" i="6"/>
  <c r="Q3174" i="6"/>
  <c r="V3174" i="6" s="1"/>
  <c r="U3173" i="6"/>
  <c r="AA3173" i="6" s="1"/>
  <c r="T3173" i="6"/>
  <c r="S3173" i="6"/>
  <c r="R3173" i="6"/>
  <c r="Q3173" i="6"/>
  <c r="V3173" i="6" s="1"/>
  <c r="U3172" i="6"/>
  <c r="AA3172" i="6" s="1"/>
  <c r="T3172" i="6"/>
  <c r="S3172" i="6"/>
  <c r="R3172" i="6"/>
  <c r="Q3172" i="6"/>
  <c r="V3172" i="6" s="1"/>
  <c r="U3171" i="6"/>
  <c r="AA3171" i="6" s="1"/>
  <c r="T3171" i="6"/>
  <c r="S3171" i="6"/>
  <c r="R3171" i="6"/>
  <c r="Q3171" i="6"/>
  <c r="V3171" i="6" s="1"/>
  <c r="U3170" i="6"/>
  <c r="AA3170" i="6" s="1"/>
  <c r="T3170" i="6"/>
  <c r="S3170" i="6"/>
  <c r="R3170" i="6"/>
  <c r="Q3170" i="6"/>
  <c r="V3170" i="6" s="1"/>
  <c r="U3169" i="6"/>
  <c r="AA3169" i="6" s="1"/>
  <c r="T3169" i="6"/>
  <c r="S3169" i="6"/>
  <c r="R3169" i="6"/>
  <c r="Q3169" i="6"/>
  <c r="V3169" i="6" s="1"/>
  <c r="U3168" i="6"/>
  <c r="AA3168" i="6" s="1"/>
  <c r="T3168" i="6"/>
  <c r="S3168" i="6"/>
  <c r="R3168" i="6"/>
  <c r="Q3168" i="6"/>
  <c r="V3168" i="6" s="1"/>
  <c r="U3167" i="6"/>
  <c r="AA3167" i="6" s="1"/>
  <c r="T3167" i="6"/>
  <c r="S3167" i="6"/>
  <c r="R3167" i="6"/>
  <c r="Q3167" i="6"/>
  <c r="V3167" i="6" s="1"/>
  <c r="U3166" i="6"/>
  <c r="AA3166" i="6" s="1"/>
  <c r="T3166" i="6"/>
  <c r="S3166" i="6"/>
  <c r="R3166" i="6"/>
  <c r="Q3166" i="6"/>
  <c r="V3166" i="6" s="1"/>
  <c r="U3165" i="6"/>
  <c r="AA3165" i="6" s="1"/>
  <c r="T3165" i="6"/>
  <c r="S3165" i="6"/>
  <c r="R3165" i="6"/>
  <c r="Q3165" i="6"/>
  <c r="V3165" i="6" s="1"/>
  <c r="U3164" i="6"/>
  <c r="AA3164" i="6" s="1"/>
  <c r="T3164" i="6"/>
  <c r="S3164" i="6"/>
  <c r="R3164" i="6"/>
  <c r="Q3164" i="6"/>
  <c r="V3164" i="6" s="1"/>
  <c r="U3163" i="6"/>
  <c r="AA3163" i="6" s="1"/>
  <c r="T3163" i="6"/>
  <c r="S3163" i="6"/>
  <c r="R3163" i="6"/>
  <c r="Q3163" i="6"/>
  <c r="V3163" i="6" s="1"/>
  <c r="U3162" i="6"/>
  <c r="AA3162" i="6" s="1"/>
  <c r="T3162" i="6"/>
  <c r="S3162" i="6"/>
  <c r="R3162" i="6"/>
  <c r="Q3162" i="6"/>
  <c r="V3162" i="6" s="1"/>
  <c r="U3161" i="6"/>
  <c r="AA3161" i="6" s="1"/>
  <c r="T3161" i="6"/>
  <c r="S3161" i="6"/>
  <c r="R3161" i="6"/>
  <c r="Q3161" i="6"/>
  <c r="V3161" i="6" s="1"/>
  <c r="U3160" i="6"/>
  <c r="AA3160" i="6" s="1"/>
  <c r="T3160" i="6"/>
  <c r="S3160" i="6"/>
  <c r="R3160" i="6"/>
  <c r="Q3160" i="6"/>
  <c r="V3160" i="6" s="1"/>
  <c r="U3159" i="6"/>
  <c r="AA3159" i="6" s="1"/>
  <c r="T3159" i="6"/>
  <c r="S3159" i="6"/>
  <c r="R3159" i="6"/>
  <c r="Q3159" i="6"/>
  <c r="V3159" i="6" s="1"/>
  <c r="U3158" i="6"/>
  <c r="AA3158" i="6" s="1"/>
  <c r="T3158" i="6"/>
  <c r="S3158" i="6"/>
  <c r="R3158" i="6"/>
  <c r="Q3158" i="6"/>
  <c r="V3158" i="6" s="1"/>
  <c r="U3157" i="6"/>
  <c r="AA3157" i="6" s="1"/>
  <c r="T3157" i="6"/>
  <c r="S3157" i="6"/>
  <c r="R3157" i="6"/>
  <c r="Q3157" i="6"/>
  <c r="V3157" i="6" s="1"/>
  <c r="U3156" i="6"/>
  <c r="AA3156" i="6" s="1"/>
  <c r="T3156" i="6"/>
  <c r="S3156" i="6"/>
  <c r="R3156" i="6"/>
  <c r="Q3156" i="6"/>
  <c r="V3156" i="6" s="1"/>
  <c r="U3155" i="6"/>
  <c r="AA3155" i="6" s="1"/>
  <c r="T3155" i="6"/>
  <c r="S3155" i="6"/>
  <c r="R3155" i="6"/>
  <c r="Q3155" i="6"/>
  <c r="V3155" i="6" s="1"/>
  <c r="U3154" i="6"/>
  <c r="AA3154" i="6" s="1"/>
  <c r="T3154" i="6"/>
  <c r="S3154" i="6"/>
  <c r="R3154" i="6"/>
  <c r="Q3154" i="6"/>
  <c r="V3154" i="6" s="1"/>
  <c r="U3153" i="6"/>
  <c r="AA3153" i="6" s="1"/>
  <c r="T3153" i="6"/>
  <c r="S3153" i="6"/>
  <c r="R3153" i="6"/>
  <c r="Q3153" i="6"/>
  <c r="V3153" i="6" s="1"/>
  <c r="U3152" i="6"/>
  <c r="AA3152" i="6" s="1"/>
  <c r="T3152" i="6"/>
  <c r="S3152" i="6"/>
  <c r="R3152" i="6"/>
  <c r="Q3152" i="6"/>
  <c r="V3152" i="6" s="1"/>
  <c r="U3151" i="6"/>
  <c r="AA3151" i="6" s="1"/>
  <c r="T3151" i="6"/>
  <c r="S3151" i="6"/>
  <c r="R3151" i="6"/>
  <c r="Q3151" i="6"/>
  <c r="V3151" i="6" s="1"/>
  <c r="U3150" i="6"/>
  <c r="AA3150" i="6" s="1"/>
  <c r="T3150" i="6"/>
  <c r="S3150" i="6"/>
  <c r="R3150" i="6"/>
  <c r="Q3150" i="6"/>
  <c r="V3150" i="6" s="1"/>
  <c r="U3149" i="6"/>
  <c r="AA3149" i="6" s="1"/>
  <c r="T3149" i="6"/>
  <c r="S3149" i="6"/>
  <c r="R3149" i="6"/>
  <c r="Q3149" i="6"/>
  <c r="V3149" i="6" s="1"/>
  <c r="U3148" i="6"/>
  <c r="AA3148" i="6" s="1"/>
  <c r="T3148" i="6"/>
  <c r="S3148" i="6"/>
  <c r="R3148" i="6"/>
  <c r="Q3148" i="6"/>
  <c r="V3148" i="6" s="1"/>
  <c r="U3147" i="6"/>
  <c r="AA3147" i="6" s="1"/>
  <c r="T3147" i="6"/>
  <c r="S3147" i="6"/>
  <c r="R3147" i="6"/>
  <c r="Q3147" i="6"/>
  <c r="V3147" i="6" s="1"/>
  <c r="U3146" i="6"/>
  <c r="AA3146" i="6" s="1"/>
  <c r="T3146" i="6"/>
  <c r="S3146" i="6"/>
  <c r="R3146" i="6"/>
  <c r="Q3146" i="6"/>
  <c r="V3146" i="6" s="1"/>
  <c r="U3145" i="6"/>
  <c r="AA3145" i="6" s="1"/>
  <c r="T3145" i="6"/>
  <c r="S3145" i="6"/>
  <c r="R3145" i="6"/>
  <c r="Q3145" i="6"/>
  <c r="V3145" i="6" s="1"/>
  <c r="U3144" i="6"/>
  <c r="AA3144" i="6" s="1"/>
  <c r="T3144" i="6"/>
  <c r="S3144" i="6"/>
  <c r="R3144" i="6"/>
  <c r="Q3144" i="6"/>
  <c r="V3144" i="6" s="1"/>
  <c r="U3143" i="6"/>
  <c r="AA3143" i="6" s="1"/>
  <c r="T3143" i="6"/>
  <c r="S3143" i="6"/>
  <c r="R3143" i="6"/>
  <c r="Q3143" i="6"/>
  <c r="V3143" i="6" s="1"/>
  <c r="U3142" i="6"/>
  <c r="AA3142" i="6" s="1"/>
  <c r="T3142" i="6"/>
  <c r="S3142" i="6"/>
  <c r="R3142" i="6"/>
  <c r="Q3142" i="6"/>
  <c r="V3142" i="6" s="1"/>
  <c r="U3141" i="6"/>
  <c r="AA3141" i="6" s="1"/>
  <c r="T3141" i="6"/>
  <c r="S3141" i="6"/>
  <c r="R3141" i="6"/>
  <c r="Q3141" i="6"/>
  <c r="V3141" i="6" s="1"/>
  <c r="U3140" i="6"/>
  <c r="AA3140" i="6" s="1"/>
  <c r="T3140" i="6"/>
  <c r="S3140" i="6"/>
  <c r="R3140" i="6"/>
  <c r="Q3140" i="6"/>
  <c r="V3140" i="6" s="1"/>
  <c r="U3139" i="6"/>
  <c r="AA3139" i="6" s="1"/>
  <c r="T3139" i="6"/>
  <c r="S3139" i="6"/>
  <c r="R3139" i="6"/>
  <c r="Q3139" i="6"/>
  <c r="V3139" i="6" s="1"/>
  <c r="U3138" i="6"/>
  <c r="AA3138" i="6" s="1"/>
  <c r="T3138" i="6"/>
  <c r="S3138" i="6"/>
  <c r="R3138" i="6"/>
  <c r="Q3138" i="6"/>
  <c r="V3138" i="6" s="1"/>
  <c r="U3137" i="6"/>
  <c r="AA3137" i="6" s="1"/>
  <c r="T3137" i="6"/>
  <c r="S3137" i="6"/>
  <c r="R3137" i="6"/>
  <c r="Q3137" i="6"/>
  <c r="V3137" i="6" s="1"/>
  <c r="U3136" i="6"/>
  <c r="AA3136" i="6" s="1"/>
  <c r="T3136" i="6"/>
  <c r="S3136" i="6"/>
  <c r="R3136" i="6"/>
  <c r="Q3136" i="6"/>
  <c r="V3136" i="6" s="1"/>
  <c r="U3135" i="6"/>
  <c r="AA3135" i="6" s="1"/>
  <c r="T3135" i="6"/>
  <c r="S3135" i="6"/>
  <c r="R3135" i="6"/>
  <c r="Q3135" i="6"/>
  <c r="V3135" i="6" s="1"/>
  <c r="U3134" i="6"/>
  <c r="AA3134" i="6" s="1"/>
  <c r="T3134" i="6"/>
  <c r="S3134" i="6"/>
  <c r="R3134" i="6"/>
  <c r="Q3134" i="6"/>
  <c r="V3134" i="6" s="1"/>
  <c r="U3133" i="6"/>
  <c r="AA3133" i="6" s="1"/>
  <c r="T3133" i="6"/>
  <c r="S3133" i="6"/>
  <c r="R3133" i="6"/>
  <c r="Q3133" i="6"/>
  <c r="V3133" i="6" s="1"/>
  <c r="U3132" i="6"/>
  <c r="AA3132" i="6" s="1"/>
  <c r="T3132" i="6"/>
  <c r="S3132" i="6"/>
  <c r="R3132" i="6"/>
  <c r="Q3132" i="6"/>
  <c r="V3132" i="6" s="1"/>
  <c r="U3131" i="6"/>
  <c r="AA3131" i="6" s="1"/>
  <c r="T3131" i="6"/>
  <c r="S3131" i="6"/>
  <c r="R3131" i="6"/>
  <c r="Q3131" i="6"/>
  <c r="V3131" i="6" s="1"/>
  <c r="U3130" i="6"/>
  <c r="AA3130" i="6" s="1"/>
  <c r="T3130" i="6"/>
  <c r="S3130" i="6"/>
  <c r="R3130" i="6"/>
  <c r="Q3130" i="6"/>
  <c r="V3130" i="6" s="1"/>
  <c r="U3129" i="6"/>
  <c r="AA3129" i="6" s="1"/>
  <c r="T3129" i="6"/>
  <c r="S3129" i="6"/>
  <c r="R3129" i="6"/>
  <c r="Q3129" i="6"/>
  <c r="V3129" i="6" s="1"/>
  <c r="U3128" i="6"/>
  <c r="AA3128" i="6" s="1"/>
  <c r="T3128" i="6"/>
  <c r="S3128" i="6"/>
  <c r="R3128" i="6"/>
  <c r="Q3128" i="6"/>
  <c r="V3128" i="6" s="1"/>
  <c r="U3127" i="6"/>
  <c r="AA3127" i="6" s="1"/>
  <c r="T3127" i="6"/>
  <c r="S3127" i="6"/>
  <c r="R3127" i="6"/>
  <c r="Q3127" i="6"/>
  <c r="V3127" i="6" s="1"/>
  <c r="U3126" i="6"/>
  <c r="AA3126" i="6" s="1"/>
  <c r="T3126" i="6"/>
  <c r="S3126" i="6"/>
  <c r="R3126" i="6"/>
  <c r="Q3126" i="6"/>
  <c r="V3126" i="6" s="1"/>
  <c r="U3125" i="6"/>
  <c r="AA3125" i="6" s="1"/>
  <c r="T3125" i="6"/>
  <c r="S3125" i="6"/>
  <c r="R3125" i="6"/>
  <c r="Q3125" i="6"/>
  <c r="V3125" i="6" s="1"/>
  <c r="U3124" i="6"/>
  <c r="AA3124" i="6" s="1"/>
  <c r="T3124" i="6"/>
  <c r="S3124" i="6"/>
  <c r="R3124" i="6"/>
  <c r="Q3124" i="6"/>
  <c r="V3124" i="6" s="1"/>
  <c r="U3123" i="6"/>
  <c r="AA3123" i="6" s="1"/>
  <c r="T3123" i="6"/>
  <c r="S3123" i="6"/>
  <c r="R3123" i="6"/>
  <c r="Q3123" i="6"/>
  <c r="V3123" i="6" s="1"/>
  <c r="U3122" i="6"/>
  <c r="AA3122" i="6" s="1"/>
  <c r="T3122" i="6"/>
  <c r="S3122" i="6"/>
  <c r="R3122" i="6"/>
  <c r="Q3122" i="6"/>
  <c r="V3122" i="6" s="1"/>
  <c r="U3121" i="6"/>
  <c r="AA3121" i="6" s="1"/>
  <c r="T3121" i="6"/>
  <c r="S3121" i="6"/>
  <c r="R3121" i="6"/>
  <c r="Q3121" i="6"/>
  <c r="V3121" i="6" s="1"/>
  <c r="U3120" i="6"/>
  <c r="AA3120" i="6" s="1"/>
  <c r="T3120" i="6"/>
  <c r="S3120" i="6"/>
  <c r="R3120" i="6"/>
  <c r="Q3120" i="6"/>
  <c r="V3120" i="6" s="1"/>
  <c r="U3119" i="6"/>
  <c r="AA3119" i="6" s="1"/>
  <c r="T3119" i="6"/>
  <c r="S3119" i="6"/>
  <c r="R3119" i="6"/>
  <c r="Q3119" i="6"/>
  <c r="V3119" i="6" s="1"/>
  <c r="U3118" i="6"/>
  <c r="AA3118" i="6" s="1"/>
  <c r="T3118" i="6"/>
  <c r="S3118" i="6"/>
  <c r="R3118" i="6"/>
  <c r="Q3118" i="6"/>
  <c r="V3118" i="6" s="1"/>
  <c r="U3117" i="6"/>
  <c r="AA3117" i="6" s="1"/>
  <c r="T3117" i="6"/>
  <c r="S3117" i="6"/>
  <c r="R3117" i="6"/>
  <c r="Q3117" i="6"/>
  <c r="V3117" i="6" s="1"/>
  <c r="U3116" i="6"/>
  <c r="AA3116" i="6" s="1"/>
  <c r="T3116" i="6"/>
  <c r="S3116" i="6"/>
  <c r="R3116" i="6"/>
  <c r="Q3116" i="6"/>
  <c r="V3116" i="6" s="1"/>
  <c r="U3115" i="6"/>
  <c r="AA3115" i="6" s="1"/>
  <c r="T3115" i="6"/>
  <c r="S3115" i="6"/>
  <c r="R3115" i="6"/>
  <c r="Q3115" i="6"/>
  <c r="V3115" i="6" s="1"/>
  <c r="U3114" i="6"/>
  <c r="AA3114" i="6" s="1"/>
  <c r="T3114" i="6"/>
  <c r="S3114" i="6"/>
  <c r="R3114" i="6"/>
  <c r="Q3114" i="6"/>
  <c r="V3114" i="6" s="1"/>
  <c r="U3113" i="6"/>
  <c r="AA3113" i="6" s="1"/>
  <c r="T3113" i="6"/>
  <c r="S3113" i="6"/>
  <c r="R3113" i="6"/>
  <c r="Q3113" i="6"/>
  <c r="V3113" i="6" s="1"/>
  <c r="U3112" i="6"/>
  <c r="AA3112" i="6" s="1"/>
  <c r="T3112" i="6"/>
  <c r="S3112" i="6"/>
  <c r="R3112" i="6"/>
  <c r="Q3112" i="6"/>
  <c r="V3112" i="6" s="1"/>
  <c r="U3111" i="6"/>
  <c r="AA3111" i="6" s="1"/>
  <c r="T3111" i="6"/>
  <c r="S3111" i="6"/>
  <c r="R3111" i="6"/>
  <c r="Q3111" i="6"/>
  <c r="V3111" i="6" s="1"/>
  <c r="U3110" i="6"/>
  <c r="AA3110" i="6" s="1"/>
  <c r="T3110" i="6"/>
  <c r="S3110" i="6"/>
  <c r="R3110" i="6"/>
  <c r="Q3110" i="6"/>
  <c r="V3110" i="6" s="1"/>
  <c r="U3109" i="6"/>
  <c r="AA3109" i="6" s="1"/>
  <c r="T3109" i="6"/>
  <c r="S3109" i="6"/>
  <c r="R3109" i="6"/>
  <c r="Q3109" i="6"/>
  <c r="V3109" i="6" s="1"/>
  <c r="U3108" i="6"/>
  <c r="AA3108" i="6" s="1"/>
  <c r="T3108" i="6"/>
  <c r="S3108" i="6"/>
  <c r="R3108" i="6"/>
  <c r="Q3108" i="6"/>
  <c r="V3108" i="6" s="1"/>
  <c r="U3107" i="6"/>
  <c r="AA3107" i="6" s="1"/>
  <c r="T3107" i="6"/>
  <c r="S3107" i="6"/>
  <c r="R3107" i="6"/>
  <c r="Q3107" i="6"/>
  <c r="V3107" i="6" s="1"/>
  <c r="U3106" i="6"/>
  <c r="AA3106" i="6" s="1"/>
  <c r="T3106" i="6"/>
  <c r="S3106" i="6"/>
  <c r="R3106" i="6"/>
  <c r="Q3106" i="6"/>
  <c r="V3106" i="6" s="1"/>
  <c r="U3105" i="6"/>
  <c r="AA3105" i="6" s="1"/>
  <c r="T3105" i="6"/>
  <c r="S3105" i="6"/>
  <c r="R3105" i="6"/>
  <c r="Q3105" i="6"/>
  <c r="V3105" i="6" s="1"/>
  <c r="U3104" i="6"/>
  <c r="AA3104" i="6" s="1"/>
  <c r="T3104" i="6"/>
  <c r="S3104" i="6"/>
  <c r="R3104" i="6"/>
  <c r="Q3104" i="6"/>
  <c r="V3104" i="6" s="1"/>
  <c r="U3103" i="6"/>
  <c r="AA3103" i="6" s="1"/>
  <c r="T3103" i="6"/>
  <c r="S3103" i="6"/>
  <c r="R3103" i="6"/>
  <c r="Q3103" i="6"/>
  <c r="V3103" i="6" s="1"/>
  <c r="U3102" i="6"/>
  <c r="AA3102" i="6" s="1"/>
  <c r="T3102" i="6"/>
  <c r="S3102" i="6"/>
  <c r="R3102" i="6"/>
  <c r="Q3102" i="6"/>
  <c r="V3102" i="6" s="1"/>
  <c r="U3101" i="6"/>
  <c r="AA3101" i="6" s="1"/>
  <c r="T3101" i="6"/>
  <c r="S3101" i="6"/>
  <c r="R3101" i="6"/>
  <c r="Q3101" i="6"/>
  <c r="V3101" i="6" s="1"/>
  <c r="U3100" i="6"/>
  <c r="AA3100" i="6" s="1"/>
  <c r="T3100" i="6"/>
  <c r="S3100" i="6"/>
  <c r="R3100" i="6"/>
  <c r="Q3100" i="6"/>
  <c r="V3100" i="6" s="1"/>
  <c r="U3099" i="6"/>
  <c r="AA3099" i="6" s="1"/>
  <c r="T3099" i="6"/>
  <c r="S3099" i="6"/>
  <c r="R3099" i="6"/>
  <c r="Q3099" i="6"/>
  <c r="V3099" i="6" s="1"/>
  <c r="U3098" i="6"/>
  <c r="AA3098" i="6" s="1"/>
  <c r="T3098" i="6"/>
  <c r="S3098" i="6"/>
  <c r="R3098" i="6"/>
  <c r="Q3098" i="6"/>
  <c r="V3098" i="6" s="1"/>
  <c r="U3097" i="6"/>
  <c r="AA3097" i="6" s="1"/>
  <c r="T3097" i="6"/>
  <c r="S3097" i="6"/>
  <c r="R3097" i="6"/>
  <c r="Q3097" i="6"/>
  <c r="V3097" i="6" s="1"/>
  <c r="U3096" i="6"/>
  <c r="AA3096" i="6" s="1"/>
  <c r="T3096" i="6"/>
  <c r="S3096" i="6"/>
  <c r="R3096" i="6"/>
  <c r="Q3096" i="6"/>
  <c r="V3096" i="6" s="1"/>
  <c r="U3095" i="6"/>
  <c r="AA3095" i="6" s="1"/>
  <c r="T3095" i="6"/>
  <c r="S3095" i="6"/>
  <c r="R3095" i="6"/>
  <c r="Q3095" i="6"/>
  <c r="V3095" i="6" s="1"/>
  <c r="U3094" i="6"/>
  <c r="AA3094" i="6" s="1"/>
  <c r="T3094" i="6"/>
  <c r="S3094" i="6"/>
  <c r="R3094" i="6"/>
  <c r="Q3094" i="6"/>
  <c r="V3094" i="6" s="1"/>
  <c r="U3093" i="6"/>
  <c r="AA3093" i="6" s="1"/>
  <c r="T3093" i="6"/>
  <c r="S3093" i="6"/>
  <c r="R3093" i="6"/>
  <c r="Q3093" i="6"/>
  <c r="V3093" i="6" s="1"/>
  <c r="U3092" i="6"/>
  <c r="AA3092" i="6" s="1"/>
  <c r="T3092" i="6"/>
  <c r="S3092" i="6"/>
  <c r="R3092" i="6"/>
  <c r="Q3092" i="6"/>
  <c r="V3092" i="6" s="1"/>
  <c r="U3091" i="6"/>
  <c r="AA3091" i="6" s="1"/>
  <c r="T3091" i="6"/>
  <c r="S3091" i="6"/>
  <c r="R3091" i="6"/>
  <c r="Q3091" i="6"/>
  <c r="V3091" i="6" s="1"/>
  <c r="U3090" i="6"/>
  <c r="AA3090" i="6" s="1"/>
  <c r="T3090" i="6"/>
  <c r="S3090" i="6"/>
  <c r="R3090" i="6"/>
  <c r="Q3090" i="6"/>
  <c r="V3090" i="6" s="1"/>
  <c r="U3089" i="6"/>
  <c r="AA3089" i="6" s="1"/>
  <c r="T3089" i="6"/>
  <c r="S3089" i="6"/>
  <c r="R3089" i="6"/>
  <c r="Q3089" i="6"/>
  <c r="V3089" i="6" s="1"/>
  <c r="U3088" i="6"/>
  <c r="AA3088" i="6" s="1"/>
  <c r="T3088" i="6"/>
  <c r="S3088" i="6"/>
  <c r="R3088" i="6"/>
  <c r="Q3088" i="6"/>
  <c r="V3088" i="6" s="1"/>
  <c r="U3087" i="6"/>
  <c r="AA3087" i="6" s="1"/>
  <c r="T3087" i="6"/>
  <c r="S3087" i="6"/>
  <c r="R3087" i="6"/>
  <c r="Q3087" i="6"/>
  <c r="V3087" i="6" s="1"/>
  <c r="U3086" i="6"/>
  <c r="AA3086" i="6" s="1"/>
  <c r="T3086" i="6"/>
  <c r="S3086" i="6"/>
  <c r="R3086" i="6"/>
  <c r="Q3086" i="6"/>
  <c r="V3086" i="6" s="1"/>
  <c r="U3085" i="6"/>
  <c r="AA3085" i="6" s="1"/>
  <c r="T3085" i="6"/>
  <c r="S3085" i="6"/>
  <c r="R3085" i="6"/>
  <c r="Q3085" i="6"/>
  <c r="V3085" i="6" s="1"/>
  <c r="U3084" i="6"/>
  <c r="AA3084" i="6" s="1"/>
  <c r="T3084" i="6"/>
  <c r="S3084" i="6"/>
  <c r="R3084" i="6"/>
  <c r="Q3084" i="6"/>
  <c r="V3084" i="6" s="1"/>
  <c r="U3083" i="6"/>
  <c r="AA3083" i="6" s="1"/>
  <c r="T3083" i="6"/>
  <c r="S3083" i="6"/>
  <c r="R3083" i="6"/>
  <c r="Q3083" i="6"/>
  <c r="V3083" i="6" s="1"/>
  <c r="U3082" i="6"/>
  <c r="AA3082" i="6" s="1"/>
  <c r="T3082" i="6"/>
  <c r="S3082" i="6"/>
  <c r="R3082" i="6"/>
  <c r="Q3082" i="6"/>
  <c r="V3082" i="6" s="1"/>
  <c r="U3081" i="6"/>
  <c r="AA3081" i="6" s="1"/>
  <c r="T3081" i="6"/>
  <c r="S3081" i="6"/>
  <c r="R3081" i="6"/>
  <c r="Q3081" i="6"/>
  <c r="V3081" i="6" s="1"/>
  <c r="U3080" i="6"/>
  <c r="AA3080" i="6" s="1"/>
  <c r="T3080" i="6"/>
  <c r="S3080" i="6"/>
  <c r="R3080" i="6"/>
  <c r="Q3080" i="6"/>
  <c r="V3080" i="6" s="1"/>
  <c r="U3079" i="6"/>
  <c r="AA3079" i="6" s="1"/>
  <c r="T3079" i="6"/>
  <c r="S3079" i="6"/>
  <c r="R3079" i="6"/>
  <c r="Q3079" i="6"/>
  <c r="V3079" i="6" s="1"/>
  <c r="U3078" i="6"/>
  <c r="AA3078" i="6" s="1"/>
  <c r="T3078" i="6"/>
  <c r="S3078" i="6"/>
  <c r="R3078" i="6"/>
  <c r="Q3078" i="6"/>
  <c r="V3078" i="6" s="1"/>
  <c r="U3077" i="6"/>
  <c r="AA3077" i="6" s="1"/>
  <c r="T3077" i="6"/>
  <c r="S3077" i="6"/>
  <c r="R3077" i="6"/>
  <c r="Q3077" i="6"/>
  <c r="V3077" i="6" s="1"/>
  <c r="U3076" i="6"/>
  <c r="AA3076" i="6" s="1"/>
  <c r="T3076" i="6"/>
  <c r="S3076" i="6"/>
  <c r="R3076" i="6"/>
  <c r="Q3076" i="6"/>
  <c r="V3076" i="6" s="1"/>
  <c r="U3075" i="6"/>
  <c r="AA3075" i="6" s="1"/>
  <c r="T3075" i="6"/>
  <c r="S3075" i="6"/>
  <c r="R3075" i="6"/>
  <c r="Q3075" i="6"/>
  <c r="V3075" i="6" s="1"/>
  <c r="U3074" i="6"/>
  <c r="AA3074" i="6" s="1"/>
  <c r="T3074" i="6"/>
  <c r="S3074" i="6"/>
  <c r="R3074" i="6"/>
  <c r="Q3074" i="6"/>
  <c r="V3074" i="6" s="1"/>
  <c r="U3073" i="6"/>
  <c r="AA3073" i="6" s="1"/>
  <c r="T3073" i="6"/>
  <c r="S3073" i="6"/>
  <c r="R3073" i="6"/>
  <c r="Q3073" i="6"/>
  <c r="V3073" i="6" s="1"/>
  <c r="U3072" i="6"/>
  <c r="AA3072" i="6" s="1"/>
  <c r="T3072" i="6"/>
  <c r="S3072" i="6"/>
  <c r="R3072" i="6"/>
  <c r="Q3072" i="6"/>
  <c r="V3072" i="6" s="1"/>
  <c r="U3071" i="6"/>
  <c r="AA3071" i="6" s="1"/>
  <c r="T3071" i="6"/>
  <c r="S3071" i="6"/>
  <c r="R3071" i="6"/>
  <c r="Q3071" i="6"/>
  <c r="V3071" i="6" s="1"/>
  <c r="U3070" i="6"/>
  <c r="AA3070" i="6" s="1"/>
  <c r="T3070" i="6"/>
  <c r="S3070" i="6"/>
  <c r="R3070" i="6"/>
  <c r="Q3070" i="6"/>
  <c r="V3070" i="6" s="1"/>
  <c r="U3069" i="6"/>
  <c r="AA3069" i="6" s="1"/>
  <c r="T3069" i="6"/>
  <c r="S3069" i="6"/>
  <c r="R3069" i="6"/>
  <c r="Q3069" i="6"/>
  <c r="V3069" i="6" s="1"/>
  <c r="U3068" i="6"/>
  <c r="AA3068" i="6" s="1"/>
  <c r="T3068" i="6"/>
  <c r="S3068" i="6"/>
  <c r="R3068" i="6"/>
  <c r="Q3068" i="6"/>
  <c r="V3068" i="6" s="1"/>
  <c r="U3067" i="6"/>
  <c r="AA3067" i="6" s="1"/>
  <c r="T3067" i="6"/>
  <c r="S3067" i="6"/>
  <c r="R3067" i="6"/>
  <c r="Q3067" i="6"/>
  <c r="V3067" i="6" s="1"/>
  <c r="U3066" i="6"/>
  <c r="AA3066" i="6" s="1"/>
  <c r="T3066" i="6"/>
  <c r="S3066" i="6"/>
  <c r="R3066" i="6"/>
  <c r="Q3066" i="6"/>
  <c r="V3066" i="6" s="1"/>
  <c r="U3065" i="6"/>
  <c r="AA3065" i="6" s="1"/>
  <c r="T3065" i="6"/>
  <c r="S3065" i="6"/>
  <c r="R3065" i="6"/>
  <c r="Q3065" i="6"/>
  <c r="V3065" i="6" s="1"/>
  <c r="U3064" i="6"/>
  <c r="AA3064" i="6" s="1"/>
  <c r="T3064" i="6"/>
  <c r="S3064" i="6"/>
  <c r="R3064" i="6"/>
  <c r="Q3064" i="6"/>
  <c r="V3064" i="6" s="1"/>
  <c r="U3063" i="6"/>
  <c r="AA3063" i="6" s="1"/>
  <c r="T3063" i="6"/>
  <c r="S3063" i="6"/>
  <c r="R3063" i="6"/>
  <c r="Q3063" i="6"/>
  <c r="V3063" i="6" s="1"/>
  <c r="U3062" i="6"/>
  <c r="AA3062" i="6" s="1"/>
  <c r="T3062" i="6"/>
  <c r="S3062" i="6"/>
  <c r="R3062" i="6"/>
  <c r="Q3062" i="6"/>
  <c r="V3062" i="6" s="1"/>
  <c r="U3061" i="6"/>
  <c r="AA3061" i="6" s="1"/>
  <c r="T3061" i="6"/>
  <c r="S3061" i="6"/>
  <c r="R3061" i="6"/>
  <c r="Q3061" i="6"/>
  <c r="V3061" i="6" s="1"/>
  <c r="U3060" i="6"/>
  <c r="AA3060" i="6" s="1"/>
  <c r="T3060" i="6"/>
  <c r="S3060" i="6"/>
  <c r="R3060" i="6"/>
  <c r="Q3060" i="6"/>
  <c r="V3060" i="6" s="1"/>
  <c r="U3059" i="6"/>
  <c r="AA3059" i="6" s="1"/>
  <c r="T3059" i="6"/>
  <c r="S3059" i="6"/>
  <c r="R3059" i="6"/>
  <c r="Q3059" i="6"/>
  <c r="V3059" i="6" s="1"/>
  <c r="U3058" i="6"/>
  <c r="AA3058" i="6" s="1"/>
  <c r="T3058" i="6"/>
  <c r="S3058" i="6"/>
  <c r="R3058" i="6"/>
  <c r="Q3058" i="6"/>
  <c r="V3058" i="6" s="1"/>
  <c r="U3057" i="6"/>
  <c r="AA3057" i="6" s="1"/>
  <c r="T3057" i="6"/>
  <c r="S3057" i="6"/>
  <c r="R3057" i="6"/>
  <c r="Q3057" i="6"/>
  <c r="V3057" i="6" s="1"/>
  <c r="U3056" i="6"/>
  <c r="AA3056" i="6" s="1"/>
  <c r="T3056" i="6"/>
  <c r="S3056" i="6"/>
  <c r="R3056" i="6"/>
  <c r="Q3056" i="6"/>
  <c r="V3056" i="6" s="1"/>
  <c r="U3055" i="6"/>
  <c r="AA3055" i="6" s="1"/>
  <c r="T3055" i="6"/>
  <c r="S3055" i="6"/>
  <c r="R3055" i="6"/>
  <c r="Q3055" i="6"/>
  <c r="V3055" i="6" s="1"/>
  <c r="U3054" i="6"/>
  <c r="AA3054" i="6" s="1"/>
  <c r="T3054" i="6"/>
  <c r="S3054" i="6"/>
  <c r="R3054" i="6"/>
  <c r="Q3054" i="6"/>
  <c r="V3054" i="6" s="1"/>
  <c r="U3053" i="6"/>
  <c r="AA3053" i="6" s="1"/>
  <c r="T3053" i="6"/>
  <c r="S3053" i="6"/>
  <c r="R3053" i="6"/>
  <c r="Q3053" i="6"/>
  <c r="V3053" i="6" s="1"/>
  <c r="U3052" i="6"/>
  <c r="AA3052" i="6" s="1"/>
  <c r="T3052" i="6"/>
  <c r="S3052" i="6"/>
  <c r="R3052" i="6"/>
  <c r="Q3052" i="6"/>
  <c r="V3052" i="6" s="1"/>
  <c r="U3051" i="6"/>
  <c r="AA3051" i="6" s="1"/>
  <c r="T3051" i="6"/>
  <c r="S3051" i="6"/>
  <c r="R3051" i="6"/>
  <c r="Q3051" i="6"/>
  <c r="V3051" i="6" s="1"/>
  <c r="U3050" i="6"/>
  <c r="AA3050" i="6" s="1"/>
  <c r="T3050" i="6"/>
  <c r="S3050" i="6"/>
  <c r="R3050" i="6"/>
  <c r="Q3050" i="6"/>
  <c r="V3050" i="6" s="1"/>
  <c r="U3049" i="6"/>
  <c r="AA3049" i="6" s="1"/>
  <c r="T3049" i="6"/>
  <c r="S3049" i="6"/>
  <c r="R3049" i="6"/>
  <c r="Q3049" i="6"/>
  <c r="V3049" i="6" s="1"/>
  <c r="U3048" i="6"/>
  <c r="AA3048" i="6" s="1"/>
  <c r="T3048" i="6"/>
  <c r="S3048" i="6"/>
  <c r="R3048" i="6"/>
  <c r="Q3048" i="6"/>
  <c r="V3048" i="6" s="1"/>
  <c r="U3047" i="6"/>
  <c r="AA3047" i="6" s="1"/>
  <c r="T3047" i="6"/>
  <c r="S3047" i="6"/>
  <c r="R3047" i="6"/>
  <c r="Q3047" i="6"/>
  <c r="V3047" i="6" s="1"/>
  <c r="U3046" i="6"/>
  <c r="AA3046" i="6" s="1"/>
  <c r="T3046" i="6"/>
  <c r="S3046" i="6"/>
  <c r="R3046" i="6"/>
  <c r="Q3046" i="6"/>
  <c r="V3046" i="6" s="1"/>
  <c r="U3045" i="6"/>
  <c r="AA3045" i="6" s="1"/>
  <c r="T3045" i="6"/>
  <c r="S3045" i="6"/>
  <c r="R3045" i="6"/>
  <c r="Q3045" i="6"/>
  <c r="V3045" i="6" s="1"/>
  <c r="U3044" i="6"/>
  <c r="AA3044" i="6" s="1"/>
  <c r="T3044" i="6"/>
  <c r="S3044" i="6"/>
  <c r="R3044" i="6"/>
  <c r="Q3044" i="6"/>
  <c r="V3044" i="6" s="1"/>
  <c r="U3043" i="6"/>
  <c r="AA3043" i="6" s="1"/>
  <c r="T3043" i="6"/>
  <c r="S3043" i="6"/>
  <c r="R3043" i="6"/>
  <c r="Q3043" i="6"/>
  <c r="V3043" i="6" s="1"/>
  <c r="U3042" i="6"/>
  <c r="AA3042" i="6" s="1"/>
  <c r="T3042" i="6"/>
  <c r="S3042" i="6"/>
  <c r="R3042" i="6"/>
  <c r="Q3042" i="6"/>
  <c r="V3042" i="6" s="1"/>
  <c r="U3041" i="6"/>
  <c r="AA3041" i="6" s="1"/>
  <c r="T3041" i="6"/>
  <c r="S3041" i="6"/>
  <c r="R3041" i="6"/>
  <c r="Q3041" i="6"/>
  <c r="V3041" i="6" s="1"/>
  <c r="U3040" i="6"/>
  <c r="AA3040" i="6" s="1"/>
  <c r="T3040" i="6"/>
  <c r="S3040" i="6"/>
  <c r="R3040" i="6"/>
  <c r="Q3040" i="6"/>
  <c r="V3040" i="6" s="1"/>
  <c r="U3039" i="6"/>
  <c r="AA3039" i="6" s="1"/>
  <c r="T3039" i="6"/>
  <c r="S3039" i="6"/>
  <c r="R3039" i="6"/>
  <c r="Q3039" i="6"/>
  <c r="V3039" i="6" s="1"/>
  <c r="U3038" i="6"/>
  <c r="AA3038" i="6" s="1"/>
  <c r="T3038" i="6"/>
  <c r="S3038" i="6"/>
  <c r="R3038" i="6"/>
  <c r="Q3038" i="6"/>
  <c r="V3038" i="6" s="1"/>
  <c r="U3037" i="6"/>
  <c r="AA3037" i="6" s="1"/>
  <c r="T3037" i="6"/>
  <c r="S3037" i="6"/>
  <c r="R3037" i="6"/>
  <c r="Q3037" i="6"/>
  <c r="V3037" i="6" s="1"/>
  <c r="U3036" i="6"/>
  <c r="AA3036" i="6" s="1"/>
  <c r="T3036" i="6"/>
  <c r="S3036" i="6"/>
  <c r="R3036" i="6"/>
  <c r="Q3036" i="6"/>
  <c r="V3036" i="6" s="1"/>
  <c r="U3035" i="6"/>
  <c r="AA3035" i="6" s="1"/>
  <c r="T3035" i="6"/>
  <c r="S3035" i="6"/>
  <c r="R3035" i="6"/>
  <c r="Q3035" i="6"/>
  <c r="V3035" i="6" s="1"/>
  <c r="U3034" i="6"/>
  <c r="AA3034" i="6" s="1"/>
  <c r="T3034" i="6"/>
  <c r="S3034" i="6"/>
  <c r="R3034" i="6"/>
  <c r="Q3034" i="6"/>
  <c r="V3034" i="6" s="1"/>
  <c r="U3033" i="6"/>
  <c r="AA3033" i="6" s="1"/>
  <c r="T3033" i="6"/>
  <c r="S3033" i="6"/>
  <c r="R3033" i="6"/>
  <c r="Q3033" i="6"/>
  <c r="V3033" i="6" s="1"/>
  <c r="U3032" i="6"/>
  <c r="AA3032" i="6" s="1"/>
  <c r="T3032" i="6"/>
  <c r="S3032" i="6"/>
  <c r="R3032" i="6"/>
  <c r="Q3032" i="6"/>
  <c r="V3032" i="6" s="1"/>
  <c r="U3031" i="6"/>
  <c r="AA3031" i="6" s="1"/>
  <c r="T3031" i="6"/>
  <c r="S3031" i="6"/>
  <c r="R3031" i="6"/>
  <c r="Q3031" i="6"/>
  <c r="V3031" i="6" s="1"/>
  <c r="U3030" i="6"/>
  <c r="AA3030" i="6" s="1"/>
  <c r="T3030" i="6"/>
  <c r="S3030" i="6"/>
  <c r="R3030" i="6"/>
  <c r="Q3030" i="6"/>
  <c r="V3030" i="6" s="1"/>
  <c r="U3029" i="6"/>
  <c r="AA3029" i="6" s="1"/>
  <c r="T3029" i="6"/>
  <c r="S3029" i="6"/>
  <c r="R3029" i="6"/>
  <c r="Q3029" i="6"/>
  <c r="V3029" i="6" s="1"/>
  <c r="U3028" i="6"/>
  <c r="AA3028" i="6" s="1"/>
  <c r="T3028" i="6"/>
  <c r="S3028" i="6"/>
  <c r="R3028" i="6"/>
  <c r="Q3028" i="6"/>
  <c r="V3028" i="6" s="1"/>
  <c r="U3027" i="6"/>
  <c r="AA3027" i="6" s="1"/>
  <c r="T3027" i="6"/>
  <c r="Z3027" i="6" s="1"/>
  <c r="S3027" i="6"/>
  <c r="Y3027" i="6" s="1"/>
  <c r="R3027" i="6"/>
  <c r="X3027" i="6" s="1"/>
  <c r="Q3027" i="6"/>
  <c r="V3027" i="6" s="1"/>
  <c r="U3026" i="6"/>
  <c r="AA3026" i="6" s="1"/>
  <c r="T3026" i="6"/>
  <c r="S3026" i="6"/>
  <c r="R3026" i="6"/>
  <c r="Q3026" i="6"/>
  <c r="V3026" i="6" s="1"/>
  <c r="U3025" i="6"/>
  <c r="AA3025" i="6" s="1"/>
  <c r="T3025" i="6"/>
  <c r="S3025" i="6"/>
  <c r="R3025" i="6"/>
  <c r="Q3025" i="6"/>
  <c r="V3025" i="6" s="1"/>
  <c r="U3024" i="6"/>
  <c r="AA3024" i="6" s="1"/>
  <c r="T3024" i="6"/>
  <c r="S3024" i="6"/>
  <c r="R3024" i="6"/>
  <c r="Q3024" i="6"/>
  <c r="V3024" i="6" s="1"/>
  <c r="U3023" i="6"/>
  <c r="AA3023" i="6" s="1"/>
  <c r="T3023" i="6"/>
  <c r="S3023" i="6"/>
  <c r="R3023" i="6"/>
  <c r="Q3023" i="6"/>
  <c r="V3023" i="6" s="1"/>
  <c r="U3022" i="6"/>
  <c r="AA3022" i="6" s="1"/>
  <c r="T3022" i="6"/>
  <c r="S3022" i="6"/>
  <c r="R3022" i="6"/>
  <c r="Q3022" i="6"/>
  <c r="V3022" i="6" s="1"/>
  <c r="U3021" i="6"/>
  <c r="AA3021" i="6" s="1"/>
  <c r="T3021" i="6"/>
  <c r="S3021" i="6"/>
  <c r="R3021" i="6"/>
  <c r="Q3021" i="6"/>
  <c r="V3021" i="6" s="1"/>
  <c r="U3020" i="6"/>
  <c r="AA3020" i="6" s="1"/>
  <c r="T3020" i="6"/>
  <c r="S3020" i="6"/>
  <c r="R3020" i="6"/>
  <c r="Q3020" i="6"/>
  <c r="V3020" i="6" s="1"/>
  <c r="U3019" i="6"/>
  <c r="AA3019" i="6" s="1"/>
  <c r="T3019" i="6"/>
  <c r="S3019" i="6"/>
  <c r="R3019" i="6"/>
  <c r="Q3019" i="6"/>
  <c r="V3019" i="6" s="1"/>
  <c r="U3018" i="6"/>
  <c r="AA3018" i="6" s="1"/>
  <c r="T3018" i="6"/>
  <c r="S3018" i="6"/>
  <c r="R3018" i="6"/>
  <c r="Q3018" i="6"/>
  <c r="V3018" i="6" s="1"/>
  <c r="U3017" i="6"/>
  <c r="AA3017" i="6" s="1"/>
  <c r="T3017" i="6"/>
  <c r="S3017" i="6"/>
  <c r="R3017" i="6"/>
  <c r="Q3017" i="6"/>
  <c r="V3017" i="6" s="1"/>
  <c r="U3016" i="6"/>
  <c r="AA3016" i="6" s="1"/>
  <c r="T3016" i="6"/>
  <c r="S3016" i="6"/>
  <c r="R3016" i="6"/>
  <c r="Q3016" i="6"/>
  <c r="V3016" i="6" s="1"/>
  <c r="U3015" i="6"/>
  <c r="AA3015" i="6" s="1"/>
  <c r="T3015" i="6"/>
  <c r="S3015" i="6"/>
  <c r="R3015" i="6"/>
  <c r="Q3015" i="6"/>
  <c r="V3015" i="6" s="1"/>
  <c r="U3014" i="6"/>
  <c r="AA3014" i="6" s="1"/>
  <c r="T3014" i="6"/>
  <c r="S3014" i="6"/>
  <c r="R3014" i="6"/>
  <c r="Q3014" i="6"/>
  <c r="V3014" i="6" s="1"/>
  <c r="U3013" i="6"/>
  <c r="AA3013" i="6" s="1"/>
  <c r="T3013" i="6"/>
  <c r="S3013" i="6"/>
  <c r="R3013" i="6"/>
  <c r="Q3013" i="6"/>
  <c r="V3013" i="6" s="1"/>
  <c r="U3012" i="6"/>
  <c r="AA3012" i="6" s="1"/>
  <c r="T3012" i="6"/>
  <c r="S3012" i="6"/>
  <c r="R3012" i="6"/>
  <c r="Q3012" i="6"/>
  <c r="V3012" i="6" s="1"/>
  <c r="U3011" i="6"/>
  <c r="AA3011" i="6" s="1"/>
  <c r="T3011" i="6"/>
  <c r="S3011" i="6"/>
  <c r="R3011" i="6"/>
  <c r="Q3011" i="6"/>
  <c r="V3011" i="6" s="1"/>
  <c r="U3010" i="6"/>
  <c r="AA3010" i="6" s="1"/>
  <c r="T3010" i="6"/>
  <c r="S3010" i="6"/>
  <c r="R3010" i="6"/>
  <c r="Q3010" i="6"/>
  <c r="V3010" i="6" s="1"/>
  <c r="U3009" i="6"/>
  <c r="AA3009" i="6" s="1"/>
  <c r="T3009" i="6"/>
  <c r="S3009" i="6"/>
  <c r="R3009" i="6"/>
  <c r="Q3009" i="6"/>
  <c r="V3009" i="6" s="1"/>
  <c r="U3008" i="6"/>
  <c r="AA3008" i="6" s="1"/>
  <c r="T3008" i="6"/>
  <c r="S3008" i="6"/>
  <c r="R3008" i="6"/>
  <c r="Q3008" i="6"/>
  <c r="V3008" i="6" s="1"/>
  <c r="U3007" i="6"/>
  <c r="AA3007" i="6" s="1"/>
  <c r="T3007" i="6"/>
  <c r="S3007" i="6"/>
  <c r="R3007" i="6"/>
  <c r="Q3007" i="6"/>
  <c r="V3007" i="6" s="1"/>
  <c r="U3006" i="6"/>
  <c r="AA3006" i="6" s="1"/>
  <c r="T3006" i="6"/>
  <c r="S3006" i="6"/>
  <c r="R3006" i="6"/>
  <c r="Q3006" i="6"/>
  <c r="V3006" i="6" s="1"/>
  <c r="U3005" i="6"/>
  <c r="AA3005" i="6" s="1"/>
  <c r="T3005" i="6"/>
  <c r="S3005" i="6"/>
  <c r="R3005" i="6"/>
  <c r="Q3005" i="6"/>
  <c r="V3005" i="6" s="1"/>
  <c r="U3004" i="6"/>
  <c r="AA3004" i="6" s="1"/>
  <c r="T3004" i="6"/>
  <c r="S3004" i="6"/>
  <c r="R3004" i="6"/>
  <c r="Q3004" i="6"/>
  <c r="V3004" i="6" s="1"/>
  <c r="U3003" i="6"/>
  <c r="AA3003" i="6" s="1"/>
  <c r="T3003" i="6"/>
  <c r="S3003" i="6"/>
  <c r="R3003" i="6"/>
  <c r="Q3003" i="6"/>
  <c r="V3003" i="6" s="1"/>
  <c r="U3002" i="6"/>
  <c r="AA3002" i="6" s="1"/>
  <c r="T3002" i="6"/>
  <c r="S3002" i="6"/>
  <c r="R3002" i="6"/>
  <c r="Q3002" i="6"/>
  <c r="V3002" i="6" s="1"/>
  <c r="U3001" i="6"/>
  <c r="AA3001" i="6" s="1"/>
  <c r="T3001" i="6"/>
  <c r="S3001" i="6"/>
  <c r="R3001" i="6"/>
  <c r="Q3001" i="6"/>
  <c r="V3001" i="6" s="1"/>
  <c r="U3000" i="6"/>
  <c r="AA3000" i="6" s="1"/>
  <c r="T3000" i="6"/>
  <c r="S3000" i="6"/>
  <c r="R3000" i="6"/>
  <c r="Q3000" i="6"/>
  <c r="V3000" i="6" s="1"/>
  <c r="U2999" i="6"/>
  <c r="AA2999" i="6" s="1"/>
  <c r="T2999" i="6"/>
  <c r="S2999" i="6"/>
  <c r="R2999" i="6"/>
  <c r="Q2999" i="6"/>
  <c r="V2999" i="6" s="1"/>
  <c r="U2998" i="6"/>
  <c r="AA2998" i="6" s="1"/>
  <c r="T2998" i="6"/>
  <c r="S2998" i="6"/>
  <c r="R2998" i="6"/>
  <c r="Q2998" i="6"/>
  <c r="V2998" i="6" s="1"/>
  <c r="U2997" i="6"/>
  <c r="AA2997" i="6" s="1"/>
  <c r="T2997" i="6"/>
  <c r="S2997" i="6"/>
  <c r="R2997" i="6"/>
  <c r="Q2997" i="6"/>
  <c r="V2997" i="6" s="1"/>
  <c r="U2996" i="6"/>
  <c r="AA2996" i="6" s="1"/>
  <c r="T2996" i="6"/>
  <c r="S2996" i="6"/>
  <c r="R2996" i="6"/>
  <c r="Q2996" i="6"/>
  <c r="V2996" i="6" s="1"/>
  <c r="U2995" i="6"/>
  <c r="AA2995" i="6" s="1"/>
  <c r="T2995" i="6"/>
  <c r="S2995" i="6"/>
  <c r="R2995" i="6"/>
  <c r="Q2995" i="6"/>
  <c r="V2995" i="6" s="1"/>
  <c r="U2994" i="6"/>
  <c r="AA2994" i="6" s="1"/>
  <c r="T2994" i="6"/>
  <c r="S2994" i="6"/>
  <c r="R2994" i="6"/>
  <c r="Q2994" i="6"/>
  <c r="V2994" i="6" s="1"/>
  <c r="U2993" i="6"/>
  <c r="AA2993" i="6" s="1"/>
  <c r="T2993" i="6"/>
  <c r="S2993" i="6"/>
  <c r="R2993" i="6"/>
  <c r="Q2993" i="6"/>
  <c r="V2993" i="6" s="1"/>
  <c r="U2992" i="6"/>
  <c r="AA2992" i="6" s="1"/>
  <c r="T2992" i="6"/>
  <c r="S2992" i="6"/>
  <c r="R2992" i="6"/>
  <c r="Q2992" i="6"/>
  <c r="V2992" i="6" s="1"/>
  <c r="U2991" i="6"/>
  <c r="AA2991" i="6" s="1"/>
  <c r="T2991" i="6"/>
  <c r="S2991" i="6"/>
  <c r="R2991" i="6"/>
  <c r="Q2991" i="6"/>
  <c r="V2991" i="6" s="1"/>
  <c r="U2990" i="6"/>
  <c r="AA2990" i="6" s="1"/>
  <c r="T2990" i="6"/>
  <c r="S2990" i="6"/>
  <c r="R2990" i="6"/>
  <c r="Q2990" i="6"/>
  <c r="V2990" i="6" s="1"/>
  <c r="U2989" i="6"/>
  <c r="AA2989" i="6" s="1"/>
  <c r="T2989" i="6"/>
  <c r="S2989" i="6"/>
  <c r="R2989" i="6"/>
  <c r="Q2989" i="6"/>
  <c r="V2989" i="6" s="1"/>
  <c r="U2988" i="6"/>
  <c r="AA2988" i="6" s="1"/>
  <c r="T2988" i="6"/>
  <c r="S2988" i="6"/>
  <c r="R2988" i="6"/>
  <c r="Q2988" i="6"/>
  <c r="V2988" i="6" s="1"/>
  <c r="U2987" i="6"/>
  <c r="AA2987" i="6" s="1"/>
  <c r="T2987" i="6"/>
  <c r="S2987" i="6"/>
  <c r="R2987" i="6"/>
  <c r="Q2987" i="6"/>
  <c r="V2987" i="6" s="1"/>
  <c r="U2986" i="6"/>
  <c r="AA2986" i="6" s="1"/>
  <c r="T2986" i="6"/>
  <c r="S2986" i="6"/>
  <c r="R2986" i="6"/>
  <c r="Q2986" i="6"/>
  <c r="V2986" i="6" s="1"/>
  <c r="U2985" i="6"/>
  <c r="AA2985" i="6" s="1"/>
  <c r="T2985" i="6"/>
  <c r="S2985" i="6"/>
  <c r="R2985" i="6"/>
  <c r="Q2985" i="6"/>
  <c r="V2985" i="6" s="1"/>
  <c r="U2984" i="6"/>
  <c r="AA2984" i="6" s="1"/>
  <c r="T2984" i="6"/>
  <c r="S2984" i="6"/>
  <c r="R2984" i="6"/>
  <c r="Q2984" i="6"/>
  <c r="V2984" i="6" s="1"/>
  <c r="U2983" i="6"/>
  <c r="AA2983" i="6" s="1"/>
  <c r="T2983" i="6"/>
  <c r="S2983" i="6"/>
  <c r="R2983" i="6"/>
  <c r="Q2983" i="6"/>
  <c r="V2983" i="6" s="1"/>
  <c r="U2982" i="6"/>
  <c r="AA2982" i="6" s="1"/>
  <c r="T2982" i="6"/>
  <c r="S2982" i="6"/>
  <c r="R2982" i="6"/>
  <c r="Q2982" i="6"/>
  <c r="V2982" i="6" s="1"/>
  <c r="U2981" i="6"/>
  <c r="AA2981" i="6" s="1"/>
  <c r="T2981" i="6"/>
  <c r="S2981" i="6"/>
  <c r="R2981" i="6"/>
  <c r="Q2981" i="6"/>
  <c r="V2981" i="6" s="1"/>
  <c r="U2980" i="6"/>
  <c r="AA2980" i="6" s="1"/>
  <c r="T2980" i="6"/>
  <c r="S2980" i="6"/>
  <c r="R2980" i="6"/>
  <c r="Q2980" i="6"/>
  <c r="V2980" i="6" s="1"/>
  <c r="U2979" i="6"/>
  <c r="AA2979" i="6" s="1"/>
  <c r="T2979" i="6"/>
  <c r="S2979" i="6"/>
  <c r="R2979" i="6"/>
  <c r="Q2979" i="6"/>
  <c r="V2979" i="6" s="1"/>
  <c r="U2978" i="6"/>
  <c r="AA2978" i="6" s="1"/>
  <c r="T2978" i="6"/>
  <c r="S2978" i="6"/>
  <c r="R2978" i="6"/>
  <c r="Q2978" i="6"/>
  <c r="V2978" i="6" s="1"/>
  <c r="U2977" i="6"/>
  <c r="AA2977" i="6" s="1"/>
  <c r="T2977" i="6"/>
  <c r="S2977" i="6"/>
  <c r="R2977" i="6"/>
  <c r="Q2977" i="6"/>
  <c r="V2977" i="6" s="1"/>
  <c r="U2976" i="6"/>
  <c r="AA2976" i="6" s="1"/>
  <c r="T2976" i="6"/>
  <c r="S2976" i="6"/>
  <c r="R2976" i="6"/>
  <c r="Q2976" i="6"/>
  <c r="V2976" i="6" s="1"/>
  <c r="U2975" i="6"/>
  <c r="AA2975" i="6" s="1"/>
  <c r="T2975" i="6"/>
  <c r="S2975" i="6"/>
  <c r="R2975" i="6"/>
  <c r="Q2975" i="6"/>
  <c r="V2975" i="6" s="1"/>
  <c r="U2974" i="6"/>
  <c r="AA2974" i="6" s="1"/>
  <c r="T2974" i="6"/>
  <c r="S2974" i="6"/>
  <c r="R2974" i="6"/>
  <c r="Q2974" i="6"/>
  <c r="V2974" i="6" s="1"/>
  <c r="U2973" i="6"/>
  <c r="AA2973" i="6" s="1"/>
  <c r="T2973" i="6"/>
  <c r="S2973" i="6"/>
  <c r="R2973" i="6"/>
  <c r="Q2973" i="6"/>
  <c r="V2973" i="6" s="1"/>
  <c r="U2972" i="6"/>
  <c r="AA2972" i="6" s="1"/>
  <c r="T2972" i="6"/>
  <c r="S2972" i="6"/>
  <c r="R2972" i="6"/>
  <c r="Q2972" i="6"/>
  <c r="V2972" i="6" s="1"/>
  <c r="U2971" i="6"/>
  <c r="AA2971" i="6" s="1"/>
  <c r="T2971" i="6"/>
  <c r="S2971" i="6"/>
  <c r="R2971" i="6"/>
  <c r="Q2971" i="6"/>
  <c r="V2971" i="6" s="1"/>
  <c r="U2970" i="6"/>
  <c r="AA2970" i="6" s="1"/>
  <c r="T2970" i="6"/>
  <c r="S2970" i="6"/>
  <c r="R2970" i="6"/>
  <c r="Q2970" i="6"/>
  <c r="V2970" i="6" s="1"/>
  <c r="U2969" i="6"/>
  <c r="AA2969" i="6" s="1"/>
  <c r="T2969" i="6"/>
  <c r="S2969" i="6"/>
  <c r="R2969" i="6"/>
  <c r="Q2969" i="6"/>
  <c r="V2969" i="6" s="1"/>
  <c r="U2968" i="6"/>
  <c r="AA2968" i="6" s="1"/>
  <c r="T2968" i="6"/>
  <c r="S2968" i="6"/>
  <c r="R2968" i="6"/>
  <c r="Q2968" i="6"/>
  <c r="V2968" i="6" s="1"/>
  <c r="U2967" i="6"/>
  <c r="AA2967" i="6" s="1"/>
  <c r="T2967" i="6"/>
  <c r="S2967" i="6"/>
  <c r="R2967" i="6"/>
  <c r="Q2967" i="6"/>
  <c r="V2967" i="6" s="1"/>
  <c r="U2966" i="6"/>
  <c r="AA2966" i="6" s="1"/>
  <c r="T2966" i="6"/>
  <c r="S2966" i="6"/>
  <c r="R2966" i="6"/>
  <c r="Q2966" i="6"/>
  <c r="V2966" i="6" s="1"/>
  <c r="U2965" i="6"/>
  <c r="AA2965" i="6" s="1"/>
  <c r="T2965" i="6"/>
  <c r="S2965" i="6"/>
  <c r="R2965" i="6"/>
  <c r="Q2965" i="6"/>
  <c r="V2965" i="6" s="1"/>
  <c r="U2964" i="6"/>
  <c r="AA2964" i="6" s="1"/>
  <c r="T2964" i="6"/>
  <c r="S2964" i="6"/>
  <c r="R2964" i="6"/>
  <c r="Q2964" i="6"/>
  <c r="V2964" i="6" s="1"/>
  <c r="U2963" i="6"/>
  <c r="AA2963" i="6" s="1"/>
  <c r="T2963" i="6"/>
  <c r="S2963" i="6"/>
  <c r="R2963" i="6"/>
  <c r="Q2963" i="6"/>
  <c r="V2963" i="6" s="1"/>
  <c r="U2962" i="6"/>
  <c r="AA2962" i="6" s="1"/>
  <c r="T2962" i="6"/>
  <c r="S2962" i="6"/>
  <c r="R2962" i="6"/>
  <c r="Q2962" i="6"/>
  <c r="V2962" i="6" s="1"/>
  <c r="U2961" i="6"/>
  <c r="AA2961" i="6" s="1"/>
  <c r="T2961" i="6"/>
  <c r="S2961" i="6"/>
  <c r="R2961" i="6"/>
  <c r="Q2961" i="6"/>
  <c r="V2961" i="6" s="1"/>
  <c r="U2960" i="6"/>
  <c r="AA2960" i="6" s="1"/>
  <c r="T2960" i="6"/>
  <c r="S2960" i="6"/>
  <c r="R2960" i="6"/>
  <c r="Q2960" i="6"/>
  <c r="V2960" i="6" s="1"/>
  <c r="U2959" i="6"/>
  <c r="AA2959" i="6" s="1"/>
  <c r="T2959" i="6"/>
  <c r="S2959" i="6"/>
  <c r="R2959" i="6"/>
  <c r="Q2959" i="6"/>
  <c r="V2959" i="6" s="1"/>
  <c r="U2958" i="6"/>
  <c r="AA2958" i="6" s="1"/>
  <c r="T2958" i="6"/>
  <c r="S2958" i="6"/>
  <c r="R2958" i="6"/>
  <c r="Q2958" i="6"/>
  <c r="V2958" i="6" s="1"/>
  <c r="U2957" i="6"/>
  <c r="AA2957" i="6" s="1"/>
  <c r="T2957" i="6"/>
  <c r="S2957" i="6"/>
  <c r="R2957" i="6"/>
  <c r="Q2957" i="6"/>
  <c r="V2957" i="6" s="1"/>
  <c r="U2956" i="6"/>
  <c r="AA2956" i="6" s="1"/>
  <c r="T2956" i="6"/>
  <c r="S2956" i="6"/>
  <c r="R2956" i="6"/>
  <c r="Q2956" i="6"/>
  <c r="V2956" i="6" s="1"/>
  <c r="U2955" i="6"/>
  <c r="AA2955" i="6" s="1"/>
  <c r="T2955" i="6"/>
  <c r="S2955" i="6"/>
  <c r="R2955" i="6"/>
  <c r="Q2955" i="6"/>
  <c r="V2955" i="6" s="1"/>
  <c r="U2954" i="6"/>
  <c r="AA2954" i="6" s="1"/>
  <c r="T2954" i="6"/>
  <c r="S2954" i="6"/>
  <c r="R2954" i="6"/>
  <c r="Q2954" i="6"/>
  <c r="V2954" i="6" s="1"/>
  <c r="U2953" i="6"/>
  <c r="AA2953" i="6" s="1"/>
  <c r="T2953" i="6"/>
  <c r="S2953" i="6"/>
  <c r="R2953" i="6"/>
  <c r="Q2953" i="6"/>
  <c r="V2953" i="6" s="1"/>
  <c r="U2952" i="6"/>
  <c r="AA2952" i="6" s="1"/>
  <c r="T2952" i="6"/>
  <c r="S2952" i="6"/>
  <c r="R2952" i="6"/>
  <c r="Q2952" i="6"/>
  <c r="V2952" i="6" s="1"/>
  <c r="U2951" i="6"/>
  <c r="AA2951" i="6" s="1"/>
  <c r="T2951" i="6"/>
  <c r="S2951" i="6"/>
  <c r="R2951" i="6"/>
  <c r="Q2951" i="6"/>
  <c r="V2951" i="6" s="1"/>
  <c r="U2950" i="6"/>
  <c r="AA2950" i="6" s="1"/>
  <c r="T2950" i="6"/>
  <c r="S2950" i="6"/>
  <c r="R2950" i="6"/>
  <c r="Q2950" i="6"/>
  <c r="V2950" i="6" s="1"/>
  <c r="U2949" i="6"/>
  <c r="AA2949" i="6" s="1"/>
  <c r="T2949" i="6"/>
  <c r="S2949" i="6"/>
  <c r="R2949" i="6"/>
  <c r="Q2949" i="6"/>
  <c r="V2949" i="6" s="1"/>
  <c r="U2948" i="6"/>
  <c r="AA2948" i="6" s="1"/>
  <c r="T2948" i="6"/>
  <c r="S2948" i="6"/>
  <c r="R2948" i="6"/>
  <c r="Q2948" i="6"/>
  <c r="V2948" i="6" s="1"/>
  <c r="U2947" i="6"/>
  <c r="AA2947" i="6" s="1"/>
  <c r="T2947" i="6"/>
  <c r="S2947" i="6"/>
  <c r="R2947" i="6"/>
  <c r="Q2947" i="6"/>
  <c r="V2947" i="6" s="1"/>
  <c r="U2946" i="6"/>
  <c r="AA2946" i="6" s="1"/>
  <c r="T2946" i="6"/>
  <c r="S2946" i="6"/>
  <c r="R2946" i="6"/>
  <c r="Q2946" i="6"/>
  <c r="V2946" i="6" s="1"/>
  <c r="U2945" i="6"/>
  <c r="AA2945" i="6" s="1"/>
  <c r="T2945" i="6"/>
  <c r="S2945" i="6"/>
  <c r="R2945" i="6"/>
  <c r="Q2945" i="6"/>
  <c r="V2945" i="6" s="1"/>
  <c r="U2944" i="6"/>
  <c r="AA2944" i="6" s="1"/>
  <c r="T2944" i="6"/>
  <c r="S2944" i="6"/>
  <c r="R2944" i="6"/>
  <c r="Q2944" i="6"/>
  <c r="V2944" i="6" s="1"/>
  <c r="U2943" i="6"/>
  <c r="AA2943" i="6" s="1"/>
  <c r="T2943" i="6"/>
  <c r="S2943" i="6"/>
  <c r="R2943" i="6"/>
  <c r="Q2943" i="6"/>
  <c r="V2943" i="6" s="1"/>
  <c r="U2942" i="6"/>
  <c r="AA2942" i="6" s="1"/>
  <c r="T2942" i="6"/>
  <c r="S2942" i="6"/>
  <c r="R2942" i="6"/>
  <c r="Q2942" i="6"/>
  <c r="V2942" i="6" s="1"/>
  <c r="U2941" i="6"/>
  <c r="AA2941" i="6" s="1"/>
  <c r="T2941" i="6"/>
  <c r="S2941" i="6"/>
  <c r="R2941" i="6"/>
  <c r="Q2941" i="6"/>
  <c r="V2941" i="6" s="1"/>
  <c r="U2940" i="6"/>
  <c r="AA2940" i="6" s="1"/>
  <c r="T2940" i="6"/>
  <c r="S2940" i="6"/>
  <c r="R2940" i="6"/>
  <c r="Q2940" i="6"/>
  <c r="V2940" i="6" s="1"/>
  <c r="U2939" i="6"/>
  <c r="AA2939" i="6" s="1"/>
  <c r="T2939" i="6"/>
  <c r="S2939" i="6"/>
  <c r="R2939" i="6"/>
  <c r="Q2939" i="6"/>
  <c r="V2939" i="6" s="1"/>
  <c r="U2938" i="6"/>
  <c r="AA2938" i="6" s="1"/>
  <c r="T2938" i="6"/>
  <c r="S2938" i="6"/>
  <c r="R2938" i="6"/>
  <c r="Q2938" i="6"/>
  <c r="V2938" i="6" s="1"/>
  <c r="U2937" i="6"/>
  <c r="AA2937" i="6" s="1"/>
  <c r="T2937" i="6"/>
  <c r="S2937" i="6"/>
  <c r="R2937" i="6"/>
  <c r="Q2937" i="6"/>
  <c r="V2937" i="6" s="1"/>
  <c r="U2936" i="6"/>
  <c r="AA2936" i="6" s="1"/>
  <c r="T2936" i="6"/>
  <c r="S2936" i="6"/>
  <c r="R2936" i="6"/>
  <c r="Q2936" i="6"/>
  <c r="V2936" i="6" s="1"/>
  <c r="U2935" i="6"/>
  <c r="AA2935" i="6" s="1"/>
  <c r="T2935" i="6"/>
  <c r="S2935" i="6"/>
  <c r="R2935" i="6"/>
  <c r="Q2935" i="6"/>
  <c r="V2935" i="6" s="1"/>
  <c r="U2934" i="6"/>
  <c r="AA2934" i="6" s="1"/>
  <c r="T2934" i="6"/>
  <c r="S2934" i="6"/>
  <c r="R2934" i="6"/>
  <c r="Q2934" i="6"/>
  <c r="V2934" i="6" s="1"/>
  <c r="U2933" i="6"/>
  <c r="AA2933" i="6" s="1"/>
  <c r="T2933" i="6"/>
  <c r="S2933" i="6"/>
  <c r="R2933" i="6"/>
  <c r="Q2933" i="6"/>
  <c r="V2933" i="6" s="1"/>
  <c r="U2932" i="6"/>
  <c r="AA2932" i="6" s="1"/>
  <c r="T2932" i="6"/>
  <c r="S2932" i="6"/>
  <c r="R2932" i="6"/>
  <c r="Q2932" i="6"/>
  <c r="V2932" i="6" s="1"/>
  <c r="U2931" i="6"/>
  <c r="AA2931" i="6" s="1"/>
  <c r="T2931" i="6"/>
  <c r="S2931" i="6"/>
  <c r="R2931" i="6"/>
  <c r="Q2931" i="6"/>
  <c r="V2931" i="6" s="1"/>
  <c r="U2930" i="6"/>
  <c r="AA2930" i="6" s="1"/>
  <c r="T2930" i="6"/>
  <c r="S2930" i="6"/>
  <c r="R2930" i="6"/>
  <c r="Q2930" i="6"/>
  <c r="V2930" i="6" s="1"/>
  <c r="U2929" i="6"/>
  <c r="AA2929" i="6" s="1"/>
  <c r="T2929" i="6"/>
  <c r="S2929" i="6"/>
  <c r="R2929" i="6"/>
  <c r="Q2929" i="6"/>
  <c r="V2929" i="6" s="1"/>
  <c r="U2928" i="6"/>
  <c r="AA2928" i="6" s="1"/>
  <c r="T2928" i="6"/>
  <c r="S2928" i="6"/>
  <c r="R2928" i="6"/>
  <c r="Q2928" i="6"/>
  <c r="V2928" i="6" s="1"/>
  <c r="T2547" i="6"/>
  <c r="R2547" i="6"/>
  <c r="U2546" i="6"/>
  <c r="AA2546" i="6" s="1"/>
  <c r="S2546" i="6"/>
  <c r="Q2546" i="6"/>
  <c r="V2546" i="6" s="1"/>
  <c r="U2545" i="6"/>
  <c r="AA2545" i="6" s="1"/>
  <c r="L2545" i="6" s="1"/>
  <c r="S2545" i="6"/>
  <c r="T2544" i="6"/>
  <c r="S2544" i="6"/>
  <c r="Q2544" i="6"/>
  <c r="V2544" i="6" s="1"/>
  <c r="U2543" i="6"/>
  <c r="AA2543" i="6" s="1"/>
  <c r="L2543" i="6" s="1"/>
  <c r="R2543" i="6"/>
  <c r="Q2543" i="6"/>
  <c r="V2543" i="6" s="1"/>
  <c r="U2542" i="6"/>
  <c r="AA2542" i="6" s="1"/>
  <c r="L2542" i="6" s="1"/>
  <c r="S2542" i="6"/>
  <c r="Q2542" i="6"/>
  <c r="V2542" i="6" s="1"/>
  <c r="U2541" i="6"/>
  <c r="AA2541" i="6" s="1"/>
  <c r="S2541" i="6"/>
  <c r="Q2541" i="6"/>
  <c r="V2541" i="6" s="1"/>
  <c r="L2541" i="6"/>
  <c r="T2540" i="6"/>
  <c r="R2540" i="6"/>
  <c r="U2539" i="6"/>
  <c r="AA2539" i="6" s="1"/>
  <c r="R2539" i="6"/>
  <c r="Q2539" i="6"/>
  <c r="V2539" i="6" s="1"/>
  <c r="U2538" i="6"/>
  <c r="AA2538" i="6" s="1"/>
  <c r="S2538" i="6"/>
  <c r="Q2538" i="6"/>
  <c r="V2538" i="6" s="1"/>
  <c r="U2537" i="6"/>
  <c r="AA2537" i="6" s="1"/>
  <c r="S2537" i="6"/>
  <c r="Q2537" i="6"/>
  <c r="V2537" i="6" s="1"/>
  <c r="T2536" i="6"/>
  <c r="R2536" i="6"/>
  <c r="T2535" i="6"/>
  <c r="Q2535" i="6"/>
  <c r="V2535" i="6" s="1"/>
  <c r="U2534" i="6"/>
  <c r="AA2534" i="6" s="1"/>
  <c r="L2534" i="6" s="1"/>
  <c r="S2534" i="6"/>
  <c r="Q2534" i="6"/>
  <c r="V2534" i="6" s="1"/>
  <c r="T2533" i="6"/>
  <c r="Q2533" i="6"/>
  <c r="V2533" i="6" s="1"/>
  <c r="T2532" i="6"/>
  <c r="R2532" i="6"/>
  <c r="U2531" i="6"/>
  <c r="AA2531" i="6" s="1"/>
  <c r="S2531" i="6"/>
  <c r="Q2531" i="6"/>
  <c r="V2531" i="6" s="1"/>
  <c r="T2530" i="6"/>
  <c r="R2530" i="6"/>
  <c r="T2529" i="6"/>
  <c r="R2529" i="6"/>
  <c r="U2528" i="6"/>
  <c r="AA2528" i="6" s="1"/>
  <c r="R2528" i="6"/>
  <c r="X2528" i="6" s="1"/>
  <c r="T2527" i="6"/>
  <c r="U2526" i="6"/>
  <c r="AA2526" i="6" s="1"/>
  <c r="R2526" i="6"/>
  <c r="L2526" i="6"/>
  <c r="S2525" i="6"/>
  <c r="Y2525" i="6" s="1"/>
  <c r="U2524" i="6"/>
  <c r="AA2524" i="6" s="1"/>
  <c r="S2524" i="6"/>
  <c r="Y2524" i="6" s="1"/>
  <c r="T2523" i="6"/>
  <c r="Q2523" i="6"/>
  <c r="V2523" i="6" s="1"/>
  <c r="T2522" i="6"/>
  <c r="Q2522" i="6"/>
  <c r="V2522" i="6" s="1"/>
  <c r="T2521" i="6"/>
  <c r="Q2521" i="6"/>
  <c r="V2521" i="6" s="1"/>
  <c r="T2520" i="6"/>
  <c r="Q2520" i="6"/>
  <c r="V2520" i="6" s="1"/>
  <c r="S2519" i="6"/>
  <c r="T2518" i="6"/>
  <c r="Q2518" i="6"/>
  <c r="V2518" i="6" s="1"/>
  <c r="U2517" i="6"/>
  <c r="AA2517" i="6" s="1"/>
  <c r="R2517" i="6"/>
  <c r="X2517" i="6" s="1"/>
  <c r="U2516" i="6"/>
  <c r="AA2516" i="6" s="1"/>
  <c r="R2516" i="6"/>
  <c r="S2515" i="6"/>
  <c r="Y2515" i="6" s="1"/>
  <c r="T2514" i="6"/>
  <c r="Z2514" i="6" s="1"/>
  <c r="R2514" i="6"/>
  <c r="X2514" i="6" s="1"/>
  <c r="S2513" i="6"/>
  <c r="AC2512" i="6"/>
  <c r="AD2512" i="6" s="1"/>
  <c r="S2512" i="6"/>
  <c r="U2511" i="6"/>
  <c r="AA2511" i="6" s="1"/>
  <c r="R2511" i="6"/>
  <c r="X2511" i="6" s="1"/>
  <c r="S2510" i="6"/>
  <c r="S2097" i="6"/>
  <c r="U2096" i="6"/>
  <c r="AA2096" i="6" s="1"/>
  <c r="Q2096" i="6"/>
  <c r="V2096" i="6" s="1"/>
  <c r="S2095" i="6"/>
  <c r="Y2095" i="6" s="1"/>
  <c r="R2094" i="6"/>
  <c r="U2093" i="6"/>
  <c r="AA2093" i="6" s="1"/>
  <c r="T2092" i="6"/>
  <c r="T1748" i="6"/>
  <c r="T1747" i="6"/>
  <c r="U1746" i="6"/>
  <c r="AA1746" i="6" s="1"/>
  <c r="S1745" i="6"/>
  <c r="AC1744" i="6"/>
  <c r="AD1744" i="6" s="1"/>
  <c r="R1744" i="6"/>
  <c r="T1743" i="6"/>
  <c r="R1742" i="6"/>
  <c r="T1741" i="6"/>
  <c r="R1740" i="6"/>
  <c r="X1740" i="6" s="1"/>
  <c r="U1739" i="6"/>
  <c r="AA1739" i="6" s="1"/>
  <c r="AC1738" i="6"/>
  <c r="AD1738" i="6" s="1"/>
  <c r="R1738" i="6"/>
  <c r="L1738" i="6"/>
  <c r="Q1737" i="6"/>
  <c r="V1737" i="6" s="1"/>
  <c r="Q1734" i="6"/>
  <c r="V1734" i="6" s="1"/>
  <c r="U1733" i="6"/>
  <c r="AA1733" i="6" s="1"/>
  <c r="U1732" i="6"/>
  <c r="AA1732" i="6" s="1"/>
  <c r="AC1732" i="6" s="1"/>
  <c r="AD1732" i="6" s="1"/>
  <c r="L1732" i="6"/>
  <c r="T1731" i="6"/>
  <c r="Z1731" i="6" s="1"/>
  <c r="R1729" i="6"/>
  <c r="T1728" i="6"/>
  <c r="Z1728" i="6" s="1"/>
  <c r="T1727" i="6"/>
  <c r="T1725" i="6"/>
  <c r="Z1725" i="6" s="1"/>
  <c r="S1724" i="6"/>
  <c r="L1724" i="6"/>
  <c r="U1723" i="6"/>
  <c r="AA1723" i="6" s="1"/>
  <c r="T1722" i="6"/>
  <c r="Z1722" i="6" s="1"/>
  <c r="U1721" i="6"/>
  <c r="AA1721" i="6" s="1"/>
  <c r="T1720" i="6"/>
  <c r="Z1720" i="6" s="1"/>
  <c r="Q1719" i="6"/>
  <c r="V1719" i="6" s="1"/>
  <c r="T1718" i="6"/>
  <c r="Z1718" i="6" s="1"/>
  <c r="U1717" i="6"/>
  <c r="AA1717" i="6" s="1"/>
  <c r="Q1716" i="6"/>
  <c r="V1716" i="6" s="1"/>
  <c r="S1715" i="6"/>
  <c r="U1714" i="6"/>
  <c r="AA1714" i="6" s="1"/>
  <c r="T1713" i="6"/>
  <c r="Z1713" i="6" s="1"/>
  <c r="R1712" i="6"/>
  <c r="Q1710" i="6"/>
  <c r="V1710" i="6" s="1"/>
  <c r="U1709" i="6"/>
  <c r="AA1709" i="6" s="1"/>
  <c r="R1708" i="6"/>
  <c r="U1707" i="6"/>
  <c r="AA1707" i="6" s="1"/>
  <c r="Q1706" i="6"/>
  <c r="V1706" i="6" s="1"/>
  <c r="Q1704" i="6"/>
  <c r="V1704" i="6" s="1"/>
  <c r="R1703" i="6"/>
  <c r="R1702" i="6"/>
  <c r="R1701" i="6"/>
  <c r="X1701" i="6" s="1"/>
  <c r="U1700" i="6"/>
  <c r="AA1700" i="6" s="1"/>
  <c r="R1699" i="6"/>
  <c r="T1698" i="6"/>
  <c r="S1697" i="6"/>
  <c r="T1696" i="6"/>
  <c r="AC1695" i="6"/>
  <c r="AD1695" i="6" s="1"/>
  <c r="T1695" i="6"/>
  <c r="T1694" i="6"/>
  <c r="Z1694" i="6" s="1"/>
  <c r="R1693" i="6"/>
  <c r="X1693" i="6" s="1"/>
  <c r="Q1692" i="6"/>
  <c r="V1692" i="6" s="1"/>
  <c r="U1691" i="6"/>
  <c r="AA1691" i="6" s="1"/>
  <c r="AC1691" i="6" s="1"/>
  <c r="AD1691" i="6" s="1"/>
  <c r="Q1690" i="6"/>
  <c r="V1690" i="6" s="1"/>
  <c r="U1689" i="6"/>
  <c r="AA1689" i="6" s="1"/>
  <c r="T1688" i="6"/>
  <c r="AC1687" i="6"/>
  <c r="AD1687" i="6" s="1"/>
  <c r="Q1687" i="6"/>
  <c r="V1687" i="6" s="1"/>
  <c r="U1686" i="6"/>
  <c r="AA1686" i="6" s="1"/>
  <c r="S1684" i="6"/>
  <c r="U1683" i="6"/>
  <c r="AA1683" i="6" s="1"/>
  <c r="Q1682" i="6"/>
  <c r="V1682" i="6" s="1"/>
  <c r="U1681" i="6"/>
  <c r="AA1681" i="6" s="1"/>
  <c r="Q1680" i="6"/>
  <c r="V1680" i="6" s="1"/>
  <c r="U1679" i="6"/>
  <c r="AA1679" i="6" s="1"/>
  <c r="R1678" i="6"/>
  <c r="R1677" i="6"/>
  <c r="X1677" i="6" s="1"/>
  <c r="S1676" i="6"/>
  <c r="R1675" i="6"/>
  <c r="S1440" i="6"/>
  <c r="Y1440" i="6" s="1"/>
  <c r="U1439" i="6"/>
  <c r="AA1439" i="6" s="1"/>
  <c r="AC1439" i="6" s="1"/>
  <c r="AD1439" i="6" s="1"/>
  <c r="L1439" i="6"/>
  <c r="S1438" i="6"/>
  <c r="T1437" i="6"/>
  <c r="Z1437" i="6" s="1"/>
  <c r="R1435" i="6"/>
  <c r="X1435" i="6" s="1"/>
  <c r="S1432" i="6"/>
  <c r="Y1432" i="6" s="1"/>
  <c r="T1431" i="6"/>
  <c r="Z1431" i="6" s="1"/>
  <c r="Q1430" i="6"/>
  <c r="V1430" i="6" s="1"/>
  <c r="R1429" i="6"/>
  <c r="T1428" i="6"/>
  <c r="Z1428" i="6" s="1"/>
  <c r="T1426" i="6"/>
  <c r="Z1426" i="6" s="1"/>
  <c r="R1425" i="6"/>
  <c r="X1425" i="6" s="1"/>
  <c r="T1423" i="6"/>
  <c r="T1422" i="6"/>
  <c r="Z1422" i="6" s="1"/>
  <c r="L1422" i="6"/>
  <c r="Q1421" i="6"/>
  <c r="V1421" i="6" s="1"/>
  <c r="R1420" i="6"/>
  <c r="T1418" i="6"/>
  <c r="Z1418" i="6" s="1"/>
  <c r="AD1417" i="6"/>
  <c r="R1417" i="6"/>
  <c r="U1416" i="6"/>
  <c r="AA1416" i="6" s="1"/>
  <c r="U1415" i="6"/>
  <c r="AA1415" i="6" s="1"/>
  <c r="R1411" i="6"/>
  <c r="U1410" i="6"/>
  <c r="AA1410" i="6" s="1"/>
  <c r="Q1409" i="6"/>
  <c r="V1409" i="6" s="1"/>
  <c r="T1407" i="6"/>
  <c r="Q1406" i="6"/>
  <c r="V1406" i="6" s="1"/>
  <c r="R1403" i="6"/>
  <c r="X1403" i="6" s="1"/>
  <c r="T1401" i="6"/>
  <c r="L1400" i="6"/>
  <c r="T1399" i="6"/>
  <c r="T1398" i="6"/>
  <c r="T1397" i="6"/>
  <c r="S1395" i="6"/>
  <c r="S1392" i="6"/>
  <c r="Q1389" i="6"/>
  <c r="V1389" i="6" s="1"/>
  <c r="U1388" i="6"/>
  <c r="AA1388" i="6" s="1"/>
  <c r="Q1387" i="6"/>
  <c r="V1387" i="6" s="1"/>
  <c r="X1386" i="6"/>
  <c r="AA1385" i="6"/>
  <c r="AA1382" i="6"/>
  <c r="V1382" i="6"/>
  <c r="AA1378" i="6"/>
  <c r="V1378" i="6"/>
  <c r="V1374" i="6"/>
  <c r="AA1372" i="6"/>
  <c r="V1368" i="6"/>
  <c r="AA1367" i="6"/>
  <c r="V1364" i="6"/>
  <c r="V1361" i="6"/>
  <c r="Z1356" i="6"/>
  <c r="V1354" i="6"/>
  <c r="Z1352" i="6"/>
  <c r="AA1347" i="6"/>
  <c r="V1342" i="6"/>
  <c r="V1341" i="6"/>
  <c r="AA1339" i="6"/>
  <c r="V1339" i="6"/>
  <c r="Y1337" i="6"/>
  <c r="Z1330" i="6"/>
  <c r="X1330" i="6"/>
  <c r="AA1325" i="6"/>
  <c r="Y1325" i="6"/>
  <c r="Z1322" i="6"/>
  <c r="V1320" i="6"/>
  <c r="V1317" i="6"/>
  <c r="V1315" i="6"/>
  <c r="AA1313" i="6"/>
  <c r="V1313" i="6"/>
  <c r="Z1311" i="6"/>
  <c r="X1311" i="6"/>
  <c r="V1308" i="6"/>
  <c r="AA1306" i="6"/>
  <c r="Y1306" i="6"/>
  <c r="Z1304" i="6"/>
  <c r="V1301" i="6"/>
  <c r="Y1300" i="6"/>
  <c r="V1297" i="6"/>
  <c r="Z1295" i="6"/>
  <c r="X1295" i="6"/>
  <c r="AA1292" i="6"/>
  <c r="Z1290" i="6"/>
  <c r="X1290" i="6"/>
  <c r="X1289" i="6"/>
  <c r="Z1286" i="6"/>
  <c r="V1285" i="6"/>
  <c r="V1283" i="6"/>
  <c r="V1281" i="6"/>
  <c r="V1280" i="6"/>
  <c r="V1279" i="6"/>
  <c r="AA1277" i="6"/>
  <c r="AA1275" i="6"/>
  <c r="Z1275" i="6"/>
  <c r="AA1271" i="6"/>
  <c r="V1271" i="6"/>
  <c r="V1268" i="6"/>
  <c r="V1265" i="6"/>
  <c r="AA1263" i="6"/>
  <c r="Y1263" i="6"/>
  <c r="AA1257" i="6"/>
  <c r="AA871" i="6"/>
  <c r="V871" i="6"/>
  <c r="AA870" i="6"/>
  <c r="Y867" i="6"/>
  <c r="Z858" i="6"/>
  <c r="X848" i="6"/>
  <c r="U2927" i="6"/>
  <c r="AA2927" i="6" s="1"/>
  <c r="T2927" i="6"/>
  <c r="S2927" i="6"/>
  <c r="R2927" i="6"/>
  <c r="Q2927" i="6"/>
  <c r="V2927" i="6" s="1"/>
  <c r="U2926" i="6"/>
  <c r="AA2926" i="6" s="1"/>
  <c r="T2926" i="6"/>
  <c r="S2926" i="6"/>
  <c r="R2926" i="6"/>
  <c r="Q2926" i="6"/>
  <c r="V2926" i="6" s="1"/>
  <c r="U2925" i="6"/>
  <c r="AA2925" i="6" s="1"/>
  <c r="T2925" i="6"/>
  <c r="S2925" i="6"/>
  <c r="R2925" i="6"/>
  <c r="Q2925" i="6"/>
  <c r="V2925" i="6" s="1"/>
  <c r="U2924" i="6"/>
  <c r="AA2924" i="6" s="1"/>
  <c r="T2924" i="6"/>
  <c r="S2924" i="6"/>
  <c r="R2924" i="6"/>
  <c r="Q2924" i="6"/>
  <c r="V2924" i="6" s="1"/>
  <c r="U2923" i="6"/>
  <c r="AA2923" i="6" s="1"/>
  <c r="T2923" i="6"/>
  <c r="S2923" i="6"/>
  <c r="R2923" i="6"/>
  <c r="Q2923" i="6"/>
  <c r="V2923" i="6" s="1"/>
  <c r="U2922" i="6"/>
  <c r="AA2922" i="6" s="1"/>
  <c r="T2922" i="6"/>
  <c r="S2922" i="6"/>
  <c r="R2922" i="6"/>
  <c r="Q2922" i="6"/>
  <c r="V2922" i="6" s="1"/>
  <c r="U2921" i="6"/>
  <c r="AA2921" i="6" s="1"/>
  <c r="T2921" i="6"/>
  <c r="S2921" i="6"/>
  <c r="R2921" i="6"/>
  <c r="Q2921" i="6"/>
  <c r="V2921" i="6" s="1"/>
  <c r="U2920" i="6"/>
  <c r="AA2920" i="6" s="1"/>
  <c r="T2920" i="6"/>
  <c r="S2920" i="6"/>
  <c r="R2920" i="6"/>
  <c r="Q2920" i="6"/>
  <c r="V2920" i="6" s="1"/>
  <c r="U2919" i="6"/>
  <c r="AA2919" i="6" s="1"/>
  <c r="T2919" i="6"/>
  <c r="S2919" i="6"/>
  <c r="R2919" i="6"/>
  <c r="Q2919" i="6"/>
  <c r="V2919" i="6" s="1"/>
  <c r="U2918" i="6"/>
  <c r="AA2918" i="6" s="1"/>
  <c r="T2918" i="6"/>
  <c r="S2918" i="6"/>
  <c r="R2918" i="6"/>
  <c r="Q2918" i="6"/>
  <c r="V2918" i="6" s="1"/>
  <c r="U2917" i="6"/>
  <c r="AA2917" i="6" s="1"/>
  <c r="T2917" i="6"/>
  <c r="S2917" i="6"/>
  <c r="R2917" i="6"/>
  <c r="Q2917" i="6"/>
  <c r="V2917" i="6" s="1"/>
  <c r="U2916" i="6"/>
  <c r="AA2916" i="6" s="1"/>
  <c r="T2916" i="6"/>
  <c r="S2916" i="6"/>
  <c r="R2916" i="6"/>
  <c r="Q2916" i="6"/>
  <c r="V2916" i="6" s="1"/>
  <c r="U2915" i="6"/>
  <c r="AA2915" i="6" s="1"/>
  <c r="T2915" i="6"/>
  <c r="S2915" i="6"/>
  <c r="R2915" i="6"/>
  <c r="Q2915" i="6"/>
  <c r="V2915" i="6" s="1"/>
  <c r="U2914" i="6"/>
  <c r="AA2914" i="6" s="1"/>
  <c r="T2914" i="6"/>
  <c r="S2914" i="6"/>
  <c r="R2914" i="6"/>
  <c r="Q2914" i="6"/>
  <c r="V2914" i="6" s="1"/>
  <c r="U2913" i="6"/>
  <c r="AA2913" i="6" s="1"/>
  <c r="T2913" i="6"/>
  <c r="S2913" i="6"/>
  <c r="R2913" i="6"/>
  <c r="Q2913" i="6"/>
  <c r="V2913" i="6" s="1"/>
  <c r="U2912" i="6"/>
  <c r="AA2912" i="6" s="1"/>
  <c r="T2912" i="6"/>
  <c r="S2912" i="6"/>
  <c r="R2912" i="6"/>
  <c r="Q2912" i="6"/>
  <c r="V2912" i="6" s="1"/>
  <c r="U2911" i="6"/>
  <c r="AA2911" i="6" s="1"/>
  <c r="T2911" i="6"/>
  <c r="S2911" i="6"/>
  <c r="R2911" i="6"/>
  <c r="Q2911" i="6"/>
  <c r="V2911" i="6" s="1"/>
  <c r="U2910" i="6"/>
  <c r="AA2910" i="6" s="1"/>
  <c r="T2910" i="6"/>
  <c r="S2910" i="6"/>
  <c r="R2910" i="6"/>
  <c r="Q2910" i="6"/>
  <c r="V2910" i="6" s="1"/>
  <c r="U2909" i="6"/>
  <c r="AA2909" i="6" s="1"/>
  <c r="T2909" i="6"/>
  <c r="S2909" i="6"/>
  <c r="R2909" i="6"/>
  <c r="Q2909" i="6"/>
  <c r="V2909" i="6" s="1"/>
  <c r="U2908" i="6"/>
  <c r="AA2908" i="6" s="1"/>
  <c r="T2908" i="6"/>
  <c r="S2908" i="6"/>
  <c r="R2908" i="6"/>
  <c r="Q2908" i="6"/>
  <c r="V2908" i="6" s="1"/>
  <c r="U2907" i="6"/>
  <c r="AA2907" i="6" s="1"/>
  <c r="T2907" i="6"/>
  <c r="S2907" i="6"/>
  <c r="R2907" i="6"/>
  <c r="Q2907" i="6"/>
  <c r="V2907" i="6" s="1"/>
  <c r="U2906" i="6"/>
  <c r="AA2906" i="6" s="1"/>
  <c r="T2906" i="6"/>
  <c r="S2906" i="6"/>
  <c r="R2906" i="6"/>
  <c r="Q2906" i="6"/>
  <c r="V2906" i="6" s="1"/>
  <c r="U2905" i="6"/>
  <c r="AA2905" i="6" s="1"/>
  <c r="T2905" i="6"/>
  <c r="S2905" i="6"/>
  <c r="R2905" i="6"/>
  <c r="Q2905" i="6"/>
  <c r="V2905" i="6" s="1"/>
  <c r="U2904" i="6"/>
  <c r="AA2904" i="6" s="1"/>
  <c r="T2904" i="6"/>
  <c r="S2904" i="6"/>
  <c r="R2904" i="6"/>
  <c r="Q2904" i="6"/>
  <c r="V2904" i="6" s="1"/>
  <c r="U2903" i="6"/>
  <c r="AA2903" i="6" s="1"/>
  <c r="T2903" i="6"/>
  <c r="S2903" i="6"/>
  <c r="R2903" i="6"/>
  <c r="Q2903" i="6"/>
  <c r="V2903" i="6" s="1"/>
  <c r="U2902" i="6"/>
  <c r="AA2902" i="6" s="1"/>
  <c r="T2902" i="6"/>
  <c r="S2902" i="6"/>
  <c r="R2902" i="6"/>
  <c r="Q2902" i="6"/>
  <c r="V2902" i="6" s="1"/>
  <c r="U2901" i="6"/>
  <c r="AA2901" i="6" s="1"/>
  <c r="T2901" i="6"/>
  <c r="S2901" i="6"/>
  <c r="R2901" i="6"/>
  <c r="Q2901" i="6"/>
  <c r="V2901" i="6" s="1"/>
  <c r="U2900" i="6"/>
  <c r="AA2900" i="6" s="1"/>
  <c r="T2900" i="6"/>
  <c r="S2900" i="6"/>
  <c r="R2900" i="6"/>
  <c r="Q2900" i="6"/>
  <c r="V2900" i="6" s="1"/>
  <c r="U2899" i="6"/>
  <c r="AA2899" i="6" s="1"/>
  <c r="T2899" i="6"/>
  <c r="S2899" i="6"/>
  <c r="R2899" i="6"/>
  <c r="Q2899" i="6"/>
  <c r="V2899" i="6" s="1"/>
  <c r="U2898" i="6"/>
  <c r="AA2898" i="6" s="1"/>
  <c r="T2898" i="6"/>
  <c r="S2898" i="6"/>
  <c r="R2898" i="6"/>
  <c r="Q2898" i="6"/>
  <c r="V2898" i="6" s="1"/>
  <c r="U2897" i="6"/>
  <c r="AA2897" i="6" s="1"/>
  <c r="T2897" i="6"/>
  <c r="S2897" i="6"/>
  <c r="R2897" i="6"/>
  <c r="Q2897" i="6"/>
  <c r="V2897" i="6" s="1"/>
  <c r="U2896" i="6"/>
  <c r="AA2896" i="6" s="1"/>
  <c r="T2896" i="6"/>
  <c r="S2896" i="6"/>
  <c r="R2896" i="6"/>
  <c r="Q2896" i="6"/>
  <c r="V2896" i="6" s="1"/>
  <c r="U2895" i="6"/>
  <c r="AA2895" i="6" s="1"/>
  <c r="T2895" i="6"/>
  <c r="S2895" i="6"/>
  <c r="R2895" i="6"/>
  <c r="Q2895" i="6"/>
  <c r="V2895" i="6" s="1"/>
  <c r="U2894" i="6"/>
  <c r="AA2894" i="6" s="1"/>
  <c r="T2894" i="6"/>
  <c r="S2894" i="6"/>
  <c r="R2894" i="6"/>
  <c r="Q2894" i="6"/>
  <c r="V2894" i="6" s="1"/>
  <c r="U2893" i="6"/>
  <c r="AA2893" i="6" s="1"/>
  <c r="T2893" i="6"/>
  <c r="S2893" i="6"/>
  <c r="R2893" i="6"/>
  <c r="Q2893" i="6"/>
  <c r="V2893" i="6" s="1"/>
  <c r="U2892" i="6"/>
  <c r="AA2892" i="6" s="1"/>
  <c r="T2892" i="6"/>
  <c r="S2892" i="6"/>
  <c r="R2892" i="6"/>
  <c r="Q2892" i="6"/>
  <c r="V2892" i="6" s="1"/>
  <c r="U2891" i="6"/>
  <c r="AA2891" i="6" s="1"/>
  <c r="T2891" i="6"/>
  <c r="S2891" i="6"/>
  <c r="R2891" i="6"/>
  <c r="Q2891" i="6"/>
  <c r="V2891" i="6" s="1"/>
  <c r="U2890" i="6"/>
  <c r="AA2890" i="6" s="1"/>
  <c r="T2890" i="6"/>
  <c r="S2890" i="6"/>
  <c r="R2890" i="6"/>
  <c r="Q2890" i="6"/>
  <c r="V2890" i="6" s="1"/>
  <c r="U2889" i="6"/>
  <c r="AA2889" i="6" s="1"/>
  <c r="T2889" i="6"/>
  <c r="S2889" i="6"/>
  <c r="R2889" i="6"/>
  <c r="Q2889" i="6"/>
  <c r="V2889" i="6" s="1"/>
  <c r="U2888" i="6"/>
  <c r="AA2888" i="6" s="1"/>
  <c r="T2888" i="6"/>
  <c r="S2888" i="6"/>
  <c r="R2888" i="6"/>
  <c r="Q2888" i="6"/>
  <c r="V2888" i="6" s="1"/>
  <c r="U2887" i="6"/>
  <c r="AA2887" i="6" s="1"/>
  <c r="T2887" i="6"/>
  <c r="S2887" i="6"/>
  <c r="R2887" i="6"/>
  <c r="Q2887" i="6"/>
  <c r="V2887" i="6" s="1"/>
  <c r="U2886" i="6"/>
  <c r="AA2886" i="6" s="1"/>
  <c r="T2886" i="6"/>
  <c r="S2886" i="6"/>
  <c r="R2886" i="6"/>
  <c r="Q2886" i="6"/>
  <c r="V2886" i="6" s="1"/>
  <c r="U2885" i="6"/>
  <c r="AA2885" i="6" s="1"/>
  <c r="T2885" i="6"/>
  <c r="S2885" i="6"/>
  <c r="R2885" i="6"/>
  <c r="Q2885" i="6"/>
  <c r="V2885" i="6" s="1"/>
  <c r="U2884" i="6"/>
  <c r="AA2884" i="6" s="1"/>
  <c r="T2884" i="6"/>
  <c r="S2884" i="6"/>
  <c r="R2884" i="6"/>
  <c r="Q2884" i="6"/>
  <c r="V2884" i="6" s="1"/>
  <c r="U2883" i="6"/>
  <c r="AA2883" i="6" s="1"/>
  <c r="T2883" i="6"/>
  <c r="S2883" i="6"/>
  <c r="R2883" i="6"/>
  <c r="Q2883" i="6"/>
  <c r="V2883" i="6" s="1"/>
  <c r="U2882" i="6"/>
  <c r="AA2882" i="6" s="1"/>
  <c r="T2882" i="6"/>
  <c r="S2882" i="6"/>
  <c r="R2882" i="6"/>
  <c r="Q2882" i="6"/>
  <c r="V2882" i="6" s="1"/>
  <c r="U2881" i="6"/>
  <c r="AA2881" i="6" s="1"/>
  <c r="T2881" i="6"/>
  <c r="S2881" i="6"/>
  <c r="R2881" i="6"/>
  <c r="Q2881" i="6"/>
  <c r="V2881" i="6" s="1"/>
  <c r="U2880" i="6"/>
  <c r="AA2880" i="6" s="1"/>
  <c r="T2880" i="6"/>
  <c r="S2880" i="6"/>
  <c r="R2880" i="6"/>
  <c r="Q2880" i="6"/>
  <c r="V2880" i="6" s="1"/>
  <c r="U2879" i="6"/>
  <c r="AA2879" i="6" s="1"/>
  <c r="T2879" i="6"/>
  <c r="S2879" i="6"/>
  <c r="R2879" i="6"/>
  <c r="Q2879" i="6"/>
  <c r="V2879" i="6" s="1"/>
  <c r="U2878" i="6"/>
  <c r="AA2878" i="6" s="1"/>
  <c r="T2878" i="6"/>
  <c r="S2878" i="6"/>
  <c r="R2878" i="6"/>
  <c r="Q2878" i="6"/>
  <c r="V2878" i="6" s="1"/>
  <c r="U2877" i="6"/>
  <c r="AA2877" i="6" s="1"/>
  <c r="T2877" i="6"/>
  <c r="S2877" i="6"/>
  <c r="R2877" i="6"/>
  <c r="Q2877" i="6"/>
  <c r="V2877" i="6" s="1"/>
  <c r="U2876" i="6"/>
  <c r="AA2876" i="6" s="1"/>
  <c r="T2876" i="6"/>
  <c r="S2876" i="6"/>
  <c r="R2876" i="6"/>
  <c r="Q2876" i="6"/>
  <c r="V2876" i="6" s="1"/>
  <c r="U2875" i="6"/>
  <c r="AA2875" i="6" s="1"/>
  <c r="T2875" i="6"/>
  <c r="S2875" i="6"/>
  <c r="R2875" i="6"/>
  <c r="Q2875" i="6"/>
  <c r="V2875" i="6" s="1"/>
  <c r="U2874" i="6"/>
  <c r="AA2874" i="6" s="1"/>
  <c r="T2874" i="6"/>
  <c r="S2874" i="6"/>
  <c r="R2874" i="6"/>
  <c r="Q2874" i="6"/>
  <c r="V2874" i="6" s="1"/>
  <c r="U2873" i="6"/>
  <c r="AA2873" i="6" s="1"/>
  <c r="T2873" i="6"/>
  <c r="S2873" i="6"/>
  <c r="R2873" i="6"/>
  <c r="Q2873" i="6"/>
  <c r="V2873" i="6" s="1"/>
  <c r="U2872" i="6"/>
  <c r="AA2872" i="6" s="1"/>
  <c r="T2872" i="6"/>
  <c r="S2872" i="6"/>
  <c r="R2872" i="6"/>
  <c r="Q2872" i="6"/>
  <c r="V2872" i="6" s="1"/>
  <c r="U2871" i="6"/>
  <c r="AA2871" i="6" s="1"/>
  <c r="T2871" i="6"/>
  <c r="S2871" i="6"/>
  <c r="R2871" i="6"/>
  <c r="Q2871" i="6"/>
  <c r="V2871" i="6" s="1"/>
  <c r="U2870" i="6"/>
  <c r="AA2870" i="6" s="1"/>
  <c r="T2870" i="6"/>
  <c r="S2870" i="6"/>
  <c r="R2870" i="6"/>
  <c r="Q2870" i="6"/>
  <c r="V2870" i="6" s="1"/>
  <c r="U2869" i="6"/>
  <c r="AA2869" i="6" s="1"/>
  <c r="T2869" i="6"/>
  <c r="S2869" i="6"/>
  <c r="R2869" i="6"/>
  <c r="Q2869" i="6"/>
  <c r="V2869" i="6" s="1"/>
  <c r="U2868" i="6"/>
  <c r="AA2868" i="6" s="1"/>
  <c r="T2868" i="6"/>
  <c r="S2868" i="6"/>
  <c r="R2868" i="6"/>
  <c r="Q2868" i="6"/>
  <c r="V2868" i="6" s="1"/>
  <c r="U2867" i="6"/>
  <c r="AA2867" i="6" s="1"/>
  <c r="T2867" i="6"/>
  <c r="S2867" i="6"/>
  <c r="R2867" i="6"/>
  <c r="Q2867" i="6"/>
  <c r="V2867" i="6" s="1"/>
  <c r="U2866" i="6"/>
  <c r="AA2866" i="6" s="1"/>
  <c r="T2866" i="6"/>
  <c r="S2866" i="6"/>
  <c r="R2866" i="6"/>
  <c r="Q2866" i="6"/>
  <c r="V2866" i="6" s="1"/>
  <c r="U2865" i="6"/>
  <c r="AA2865" i="6" s="1"/>
  <c r="T2865" i="6"/>
  <c r="S2865" i="6"/>
  <c r="R2865" i="6"/>
  <c r="Q2865" i="6"/>
  <c r="V2865" i="6" s="1"/>
  <c r="U2864" i="6"/>
  <c r="AA2864" i="6" s="1"/>
  <c r="T2864" i="6"/>
  <c r="S2864" i="6"/>
  <c r="R2864" i="6"/>
  <c r="Q2864" i="6"/>
  <c r="V2864" i="6" s="1"/>
  <c r="U2863" i="6"/>
  <c r="AA2863" i="6" s="1"/>
  <c r="T2863" i="6"/>
  <c r="S2863" i="6"/>
  <c r="R2863" i="6"/>
  <c r="Q2863" i="6"/>
  <c r="V2863" i="6" s="1"/>
  <c r="U2862" i="6"/>
  <c r="AA2862" i="6" s="1"/>
  <c r="T2862" i="6"/>
  <c r="S2862" i="6"/>
  <c r="R2862" i="6"/>
  <c r="Q2862" i="6"/>
  <c r="V2862" i="6" s="1"/>
  <c r="U2861" i="6"/>
  <c r="AA2861" i="6" s="1"/>
  <c r="T2861" i="6"/>
  <c r="S2861" i="6"/>
  <c r="R2861" i="6"/>
  <c r="Q2861" i="6"/>
  <c r="V2861" i="6" s="1"/>
  <c r="U2860" i="6"/>
  <c r="AA2860" i="6" s="1"/>
  <c r="T2860" i="6"/>
  <c r="S2860" i="6"/>
  <c r="R2860" i="6"/>
  <c r="Q2860" i="6"/>
  <c r="V2860" i="6" s="1"/>
  <c r="U2859" i="6"/>
  <c r="AA2859" i="6" s="1"/>
  <c r="T2859" i="6"/>
  <c r="S2859" i="6"/>
  <c r="R2859" i="6"/>
  <c r="Q2859" i="6"/>
  <c r="V2859" i="6" s="1"/>
  <c r="U2858" i="6"/>
  <c r="AA2858" i="6" s="1"/>
  <c r="T2858" i="6"/>
  <c r="S2858" i="6"/>
  <c r="R2858" i="6"/>
  <c r="Q2858" i="6"/>
  <c r="V2858" i="6" s="1"/>
  <c r="U2857" i="6"/>
  <c r="AA2857" i="6" s="1"/>
  <c r="T2857" i="6"/>
  <c r="S2857" i="6"/>
  <c r="R2857" i="6"/>
  <c r="Q2857" i="6"/>
  <c r="V2857" i="6" s="1"/>
  <c r="U2856" i="6"/>
  <c r="AA2856" i="6" s="1"/>
  <c r="T2856" i="6"/>
  <c r="S2856" i="6"/>
  <c r="R2856" i="6"/>
  <c r="Q2856" i="6"/>
  <c r="V2856" i="6" s="1"/>
  <c r="U2855" i="6"/>
  <c r="AA2855" i="6" s="1"/>
  <c r="T2855" i="6"/>
  <c r="S2855" i="6"/>
  <c r="R2855" i="6"/>
  <c r="Q2855" i="6"/>
  <c r="V2855" i="6" s="1"/>
  <c r="U2854" i="6"/>
  <c r="AA2854" i="6" s="1"/>
  <c r="T2854" i="6"/>
  <c r="S2854" i="6"/>
  <c r="R2854" i="6"/>
  <c r="Q2854" i="6"/>
  <c r="V2854" i="6" s="1"/>
  <c r="U2853" i="6"/>
  <c r="AA2853" i="6" s="1"/>
  <c r="T2853" i="6"/>
  <c r="S2853" i="6"/>
  <c r="R2853" i="6"/>
  <c r="Q2853" i="6"/>
  <c r="V2853" i="6" s="1"/>
  <c r="U2852" i="6"/>
  <c r="AA2852" i="6" s="1"/>
  <c r="T2852" i="6"/>
  <c r="S2852" i="6"/>
  <c r="R2852" i="6"/>
  <c r="Q2852" i="6"/>
  <c r="V2852" i="6" s="1"/>
  <c r="U2851" i="6"/>
  <c r="AA2851" i="6" s="1"/>
  <c r="T2851" i="6"/>
  <c r="S2851" i="6"/>
  <c r="R2851" i="6"/>
  <c r="Q2851" i="6"/>
  <c r="V2851" i="6" s="1"/>
  <c r="U2850" i="6"/>
  <c r="AA2850" i="6" s="1"/>
  <c r="T2850" i="6"/>
  <c r="S2850" i="6"/>
  <c r="R2850" i="6"/>
  <c r="Q2850" i="6"/>
  <c r="V2850" i="6" s="1"/>
  <c r="U2849" i="6"/>
  <c r="AA2849" i="6" s="1"/>
  <c r="T2849" i="6"/>
  <c r="S2849" i="6"/>
  <c r="R2849" i="6"/>
  <c r="Q2849" i="6"/>
  <c r="V2849" i="6" s="1"/>
  <c r="U2848" i="6"/>
  <c r="AA2848" i="6" s="1"/>
  <c r="T2848" i="6"/>
  <c r="S2848" i="6"/>
  <c r="R2848" i="6"/>
  <c r="Q2848" i="6"/>
  <c r="V2848" i="6" s="1"/>
  <c r="U2847" i="6"/>
  <c r="AA2847" i="6" s="1"/>
  <c r="T2847" i="6"/>
  <c r="S2847" i="6"/>
  <c r="R2847" i="6"/>
  <c r="Q2847" i="6"/>
  <c r="V2847" i="6" s="1"/>
  <c r="U2846" i="6"/>
  <c r="AA2846" i="6" s="1"/>
  <c r="T2846" i="6"/>
  <c r="S2846" i="6"/>
  <c r="R2846" i="6"/>
  <c r="Q2846" i="6"/>
  <c r="V2846" i="6" s="1"/>
  <c r="U2845" i="6"/>
  <c r="AA2845" i="6" s="1"/>
  <c r="T2845" i="6"/>
  <c r="S2845" i="6"/>
  <c r="R2845" i="6"/>
  <c r="Q2845" i="6"/>
  <c r="V2845" i="6" s="1"/>
  <c r="U2844" i="6"/>
  <c r="AA2844" i="6" s="1"/>
  <c r="T2844" i="6"/>
  <c r="S2844" i="6"/>
  <c r="R2844" i="6"/>
  <c r="Q2844" i="6"/>
  <c r="V2844" i="6" s="1"/>
  <c r="U2843" i="6"/>
  <c r="AA2843" i="6" s="1"/>
  <c r="T2843" i="6"/>
  <c r="S2843" i="6"/>
  <c r="R2843" i="6"/>
  <c r="Q2843" i="6"/>
  <c r="V2843" i="6" s="1"/>
  <c r="U2842" i="6"/>
  <c r="AA2842" i="6" s="1"/>
  <c r="T2842" i="6"/>
  <c r="S2842" i="6"/>
  <c r="R2842" i="6"/>
  <c r="Q2842" i="6"/>
  <c r="V2842" i="6" s="1"/>
  <c r="U2841" i="6"/>
  <c r="AA2841" i="6" s="1"/>
  <c r="T2841" i="6"/>
  <c r="S2841" i="6"/>
  <c r="R2841" i="6"/>
  <c r="Q2841" i="6"/>
  <c r="V2841" i="6" s="1"/>
  <c r="U2840" i="6"/>
  <c r="AA2840" i="6" s="1"/>
  <c r="T2840" i="6"/>
  <c r="S2840" i="6"/>
  <c r="R2840" i="6"/>
  <c r="Q2840" i="6"/>
  <c r="V2840" i="6" s="1"/>
  <c r="U2839" i="6"/>
  <c r="AA2839" i="6" s="1"/>
  <c r="T2839" i="6"/>
  <c r="S2839" i="6"/>
  <c r="R2839" i="6"/>
  <c r="Q2839" i="6"/>
  <c r="V2839" i="6" s="1"/>
  <c r="U2838" i="6"/>
  <c r="AA2838" i="6" s="1"/>
  <c r="T2838" i="6"/>
  <c r="S2838" i="6"/>
  <c r="R2838" i="6"/>
  <c r="Q2838" i="6"/>
  <c r="V2838" i="6" s="1"/>
  <c r="U2837" i="6"/>
  <c r="AA2837" i="6" s="1"/>
  <c r="T2837" i="6"/>
  <c r="S2837" i="6"/>
  <c r="R2837" i="6"/>
  <c r="Q2837" i="6"/>
  <c r="V2837" i="6" s="1"/>
  <c r="U2836" i="6"/>
  <c r="AA2836" i="6" s="1"/>
  <c r="T2836" i="6"/>
  <c r="S2836" i="6"/>
  <c r="R2836" i="6"/>
  <c r="Q2836" i="6"/>
  <c r="V2836" i="6" s="1"/>
  <c r="U2835" i="6"/>
  <c r="AA2835" i="6" s="1"/>
  <c r="T2835" i="6"/>
  <c r="S2835" i="6"/>
  <c r="R2835" i="6"/>
  <c r="Q2835" i="6"/>
  <c r="V2835" i="6" s="1"/>
  <c r="U2834" i="6"/>
  <c r="AA2834" i="6" s="1"/>
  <c r="T2834" i="6"/>
  <c r="S2834" i="6"/>
  <c r="R2834" i="6"/>
  <c r="Q2834" i="6"/>
  <c r="V2834" i="6" s="1"/>
  <c r="U2833" i="6"/>
  <c r="AA2833" i="6" s="1"/>
  <c r="T2833" i="6"/>
  <c r="S2833" i="6"/>
  <c r="R2833" i="6"/>
  <c r="Q2833" i="6"/>
  <c r="V2833" i="6" s="1"/>
  <c r="U2832" i="6"/>
  <c r="AA2832" i="6" s="1"/>
  <c r="T2832" i="6"/>
  <c r="S2832" i="6"/>
  <c r="R2832" i="6"/>
  <c r="Q2832" i="6"/>
  <c r="V2832" i="6" s="1"/>
  <c r="U2831" i="6"/>
  <c r="AA2831" i="6" s="1"/>
  <c r="T2831" i="6"/>
  <c r="S2831" i="6"/>
  <c r="R2831" i="6"/>
  <c r="Q2831" i="6"/>
  <c r="V2831" i="6" s="1"/>
  <c r="U2830" i="6"/>
  <c r="AA2830" i="6" s="1"/>
  <c r="T2830" i="6"/>
  <c r="S2830" i="6"/>
  <c r="R2830" i="6"/>
  <c r="Q2830" i="6"/>
  <c r="V2830" i="6" s="1"/>
  <c r="U2829" i="6"/>
  <c r="AA2829" i="6" s="1"/>
  <c r="T2829" i="6"/>
  <c r="S2829" i="6"/>
  <c r="R2829" i="6"/>
  <c r="Q2829" i="6"/>
  <c r="V2829" i="6" s="1"/>
  <c r="U2828" i="6"/>
  <c r="AA2828" i="6" s="1"/>
  <c r="T2828" i="6"/>
  <c r="S2828" i="6"/>
  <c r="R2828" i="6"/>
  <c r="Q2828" i="6"/>
  <c r="V2828" i="6" s="1"/>
  <c r="U2827" i="6"/>
  <c r="AA2827" i="6" s="1"/>
  <c r="T2827" i="6"/>
  <c r="S2827" i="6"/>
  <c r="R2827" i="6"/>
  <c r="Q2827" i="6"/>
  <c r="V2827" i="6" s="1"/>
  <c r="U2826" i="6"/>
  <c r="AA2826" i="6" s="1"/>
  <c r="T2826" i="6"/>
  <c r="S2826" i="6"/>
  <c r="R2826" i="6"/>
  <c r="Q2826" i="6"/>
  <c r="V2826" i="6" s="1"/>
  <c r="U2825" i="6"/>
  <c r="AA2825" i="6" s="1"/>
  <c r="T2825" i="6"/>
  <c r="S2825" i="6"/>
  <c r="R2825" i="6"/>
  <c r="Q2825" i="6"/>
  <c r="V2825" i="6" s="1"/>
  <c r="U2824" i="6"/>
  <c r="AA2824" i="6" s="1"/>
  <c r="T2824" i="6"/>
  <c r="S2824" i="6"/>
  <c r="R2824" i="6"/>
  <c r="Q2824" i="6"/>
  <c r="V2824" i="6" s="1"/>
  <c r="U2823" i="6"/>
  <c r="AA2823" i="6" s="1"/>
  <c r="T2823" i="6"/>
  <c r="S2823" i="6"/>
  <c r="R2823" i="6"/>
  <c r="Q2823" i="6"/>
  <c r="V2823" i="6" s="1"/>
  <c r="U2822" i="6"/>
  <c r="AA2822" i="6" s="1"/>
  <c r="T2822" i="6"/>
  <c r="S2822" i="6"/>
  <c r="R2822" i="6"/>
  <c r="Q2822" i="6"/>
  <c r="V2822" i="6" s="1"/>
  <c r="U2821" i="6"/>
  <c r="AA2821" i="6" s="1"/>
  <c r="T2821" i="6"/>
  <c r="S2821" i="6"/>
  <c r="R2821" i="6"/>
  <c r="Q2821" i="6"/>
  <c r="V2821" i="6" s="1"/>
  <c r="U2820" i="6"/>
  <c r="AA2820" i="6" s="1"/>
  <c r="T2820" i="6"/>
  <c r="S2820" i="6"/>
  <c r="R2820" i="6"/>
  <c r="Q2820" i="6"/>
  <c r="V2820" i="6" s="1"/>
  <c r="U2819" i="6"/>
  <c r="AA2819" i="6" s="1"/>
  <c r="T2819" i="6"/>
  <c r="S2819" i="6"/>
  <c r="R2819" i="6"/>
  <c r="Q2819" i="6"/>
  <c r="V2819" i="6" s="1"/>
  <c r="U2818" i="6"/>
  <c r="AA2818" i="6" s="1"/>
  <c r="T2818" i="6"/>
  <c r="S2818" i="6"/>
  <c r="R2818" i="6"/>
  <c r="Q2818" i="6"/>
  <c r="V2818" i="6" s="1"/>
  <c r="U2817" i="6"/>
  <c r="AA2817" i="6" s="1"/>
  <c r="T2817" i="6"/>
  <c r="S2817" i="6"/>
  <c r="R2817" i="6"/>
  <c r="Q2817" i="6"/>
  <c r="V2817" i="6" s="1"/>
  <c r="U2816" i="6"/>
  <c r="AA2816" i="6" s="1"/>
  <c r="T2816" i="6"/>
  <c r="S2816" i="6"/>
  <c r="R2816" i="6"/>
  <c r="Q2816" i="6"/>
  <c r="V2816" i="6" s="1"/>
  <c r="U2815" i="6"/>
  <c r="AA2815" i="6" s="1"/>
  <c r="T2815" i="6"/>
  <c r="S2815" i="6"/>
  <c r="R2815" i="6"/>
  <c r="Q2815" i="6"/>
  <c r="V2815" i="6" s="1"/>
  <c r="U2814" i="6"/>
  <c r="AA2814" i="6" s="1"/>
  <c r="T2814" i="6"/>
  <c r="S2814" i="6"/>
  <c r="R2814" i="6"/>
  <c r="Q2814" i="6"/>
  <c r="V2814" i="6" s="1"/>
  <c r="U2813" i="6"/>
  <c r="AA2813" i="6" s="1"/>
  <c r="T2813" i="6"/>
  <c r="S2813" i="6"/>
  <c r="R2813" i="6"/>
  <c r="Q2813" i="6"/>
  <c r="V2813" i="6" s="1"/>
  <c r="U2812" i="6"/>
  <c r="AA2812" i="6" s="1"/>
  <c r="T2812" i="6"/>
  <c r="S2812" i="6"/>
  <c r="R2812" i="6"/>
  <c r="Q2812" i="6"/>
  <c r="V2812" i="6" s="1"/>
  <c r="U2811" i="6"/>
  <c r="AA2811" i="6" s="1"/>
  <c r="T2811" i="6"/>
  <c r="S2811" i="6"/>
  <c r="R2811" i="6"/>
  <c r="Q2811" i="6"/>
  <c r="V2811" i="6" s="1"/>
  <c r="U2810" i="6"/>
  <c r="AA2810" i="6" s="1"/>
  <c r="T2810" i="6"/>
  <c r="S2810" i="6"/>
  <c r="R2810" i="6"/>
  <c r="Q2810" i="6"/>
  <c r="V2810" i="6" s="1"/>
  <c r="U2809" i="6"/>
  <c r="AA2809" i="6" s="1"/>
  <c r="T2809" i="6"/>
  <c r="S2809" i="6"/>
  <c r="R2809" i="6"/>
  <c r="Q2809" i="6"/>
  <c r="V2809" i="6" s="1"/>
  <c r="U2808" i="6"/>
  <c r="AA2808" i="6" s="1"/>
  <c r="T2808" i="6"/>
  <c r="S2808" i="6"/>
  <c r="R2808" i="6"/>
  <c r="Q2808" i="6"/>
  <c r="V2808" i="6" s="1"/>
  <c r="U2807" i="6"/>
  <c r="AA2807" i="6" s="1"/>
  <c r="T2807" i="6"/>
  <c r="S2807" i="6"/>
  <c r="R2807" i="6"/>
  <c r="Q2807" i="6"/>
  <c r="V2807" i="6" s="1"/>
  <c r="U2806" i="6"/>
  <c r="AA2806" i="6" s="1"/>
  <c r="T2806" i="6"/>
  <c r="S2806" i="6"/>
  <c r="R2806" i="6"/>
  <c r="Q2806" i="6"/>
  <c r="V2806" i="6" s="1"/>
  <c r="U2805" i="6"/>
  <c r="AA2805" i="6" s="1"/>
  <c r="T2805" i="6"/>
  <c r="S2805" i="6"/>
  <c r="R2805" i="6"/>
  <c r="Q2805" i="6"/>
  <c r="V2805" i="6" s="1"/>
  <c r="U2804" i="6"/>
  <c r="AA2804" i="6" s="1"/>
  <c r="T2804" i="6"/>
  <c r="S2804" i="6"/>
  <c r="R2804" i="6"/>
  <c r="Q2804" i="6"/>
  <c r="V2804" i="6" s="1"/>
  <c r="U2803" i="6"/>
  <c r="AA2803" i="6" s="1"/>
  <c r="T2803" i="6"/>
  <c r="S2803" i="6"/>
  <c r="R2803" i="6"/>
  <c r="Q2803" i="6"/>
  <c r="V2803" i="6" s="1"/>
  <c r="U2802" i="6"/>
  <c r="AA2802" i="6" s="1"/>
  <c r="T2802" i="6"/>
  <c r="S2802" i="6"/>
  <c r="R2802" i="6"/>
  <c r="Q2802" i="6"/>
  <c r="V2802" i="6" s="1"/>
  <c r="U2801" i="6"/>
  <c r="AA2801" i="6" s="1"/>
  <c r="T2801" i="6"/>
  <c r="S2801" i="6"/>
  <c r="R2801" i="6"/>
  <c r="Q2801" i="6"/>
  <c r="V2801" i="6" s="1"/>
  <c r="U2800" i="6"/>
  <c r="AA2800" i="6" s="1"/>
  <c r="T2800" i="6"/>
  <c r="S2800" i="6"/>
  <c r="R2800" i="6"/>
  <c r="Q2800" i="6"/>
  <c r="V2800" i="6" s="1"/>
  <c r="U2799" i="6"/>
  <c r="AA2799" i="6" s="1"/>
  <c r="T2799" i="6"/>
  <c r="S2799" i="6"/>
  <c r="R2799" i="6"/>
  <c r="Q2799" i="6"/>
  <c r="V2799" i="6" s="1"/>
  <c r="U2798" i="6"/>
  <c r="AA2798" i="6" s="1"/>
  <c r="T2798" i="6"/>
  <c r="S2798" i="6"/>
  <c r="R2798" i="6"/>
  <c r="Q2798" i="6"/>
  <c r="V2798" i="6" s="1"/>
  <c r="U2797" i="6"/>
  <c r="AA2797" i="6" s="1"/>
  <c r="T2797" i="6"/>
  <c r="S2797" i="6"/>
  <c r="R2797" i="6"/>
  <c r="Q2797" i="6"/>
  <c r="V2797" i="6" s="1"/>
  <c r="U2796" i="6"/>
  <c r="AA2796" i="6" s="1"/>
  <c r="T2796" i="6"/>
  <c r="S2796" i="6"/>
  <c r="R2796" i="6"/>
  <c r="Q2796" i="6"/>
  <c r="V2796" i="6" s="1"/>
  <c r="U2795" i="6"/>
  <c r="AA2795" i="6" s="1"/>
  <c r="T2795" i="6"/>
  <c r="S2795" i="6"/>
  <c r="R2795" i="6"/>
  <c r="Q2795" i="6"/>
  <c r="V2795" i="6" s="1"/>
  <c r="U2794" i="6"/>
  <c r="AA2794" i="6" s="1"/>
  <c r="T2794" i="6"/>
  <c r="S2794" i="6"/>
  <c r="R2794" i="6"/>
  <c r="Q2794" i="6"/>
  <c r="V2794" i="6" s="1"/>
  <c r="U2793" i="6"/>
  <c r="AA2793" i="6" s="1"/>
  <c r="T2793" i="6"/>
  <c r="S2793" i="6"/>
  <c r="R2793" i="6"/>
  <c r="Q2793" i="6"/>
  <c r="V2793" i="6" s="1"/>
  <c r="U2792" i="6"/>
  <c r="AA2792" i="6" s="1"/>
  <c r="T2792" i="6"/>
  <c r="S2792" i="6"/>
  <c r="R2792" i="6"/>
  <c r="Q2792" i="6"/>
  <c r="V2792" i="6" s="1"/>
  <c r="U2791" i="6"/>
  <c r="AA2791" i="6" s="1"/>
  <c r="T2791" i="6"/>
  <c r="S2791" i="6"/>
  <c r="R2791" i="6"/>
  <c r="Q2791" i="6"/>
  <c r="V2791" i="6" s="1"/>
  <c r="U2790" i="6"/>
  <c r="AA2790" i="6" s="1"/>
  <c r="T2790" i="6"/>
  <c r="S2790" i="6"/>
  <c r="R2790" i="6"/>
  <c r="Q2790" i="6"/>
  <c r="V2790" i="6" s="1"/>
  <c r="U2789" i="6"/>
  <c r="AA2789" i="6" s="1"/>
  <c r="T2789" i="6"/>
  <c r="S2789" i="6"/>
  <c r="R2789" i="6"/>
  <c r="Q2789" i="6"/>
  <c r="V2789" i="6" s="1"/>
  <c r="U2788" i="6"/>
  <c r="AA2788" i="6" s="1"/>
  <c r="T2788" i="6"/>
  <c r="S2788" i="6"/>
  <c r="R2788" i="6"/>
  <c r="Q2788" i="6"/>
  <c r="V2788" i="6" s="1"/>
  <c r="U2787" i="6"/>
  <c r="AA2787" i="6" s="1"/>
  <c r="T2787" i="6"/>
  <c r="S2787" i="6"/>
  <c r="R2787" i="6"/>
  <c r="Q2787" i="6"/>
  <c r="V2787" i="6" s="1"/>
  <c r="U2786" i="6"/>
  <c r="AA2786" i="6" s="1"/>
  <c r="T2786" i="6"/>
  <c r="S2786" i="6"/>
  <c r="R2786" i="6"/>
  <c r="Q2786" i="6"/>
  <c r="V2786" i="6" s="1"/>
  <c r="U2785" i="6"/>
  <c r="AA2785" i="6" s="1"/>
  <c r="T2785" i="6"/>
  <c r="S2785" i="6"/>
  <c r="R2785" i="6"/>
  <c r="Q2785" i="6"/>
  <c r="V2785" i="6" s="1"/>
  <c r="U2784" i="6"/>
  <c r="AA2784" i="6" s="1"/>
  <c r="T2784" i="6"/>
  <c r="S2784" i="6"/>
  <c r="R2784" i="6"/>
  <c r="Q2784" i="6"/>
  <c r="V2784" i="6" s="1"/>
  <c r="U2783" i="6"/>
  <c r="AA2783" i="6" s="1"/>
  <c r="T2783" i="6"/>
  <c r="S2783" i="6"/>
  <c r="R2783" i="6"/>
  <c r="Q2783" i="6"/>
  <c r="V2783" i="6" s="1"/>
  <c r="U2782" i="6"/>
  <c r="AA2782" i="6" s="1"/>
  <c r="T2782" i="6"/>
  <c r="S2782" i="6"/>
  <c r="R2782" i="6"/>
  <c r="Q2782" i="6"/>
  <c r="V2782" i="6" s="1"/>
  <c r="U2781" i="6"/>
  <c r="AA2781" i="6" s="1"/>
  <c r="T2781" i="6"/>
  <c r="S2781" i="6"/>
  <c r="R2781" i="6"/>
  <c r="Q2781" i="6"/>
  <c r="V2781" i="6" s="1"/>
  <c r="U2780" i="6"/>
  <c r="AA2780" i="6" s="1"/>
  <c r="T2780" i="6"/>
  <c r="S2780" i="6"/>
  <c r="R2780" i="6"/>
  <c r="Q2780" i="6"/>
  <c r="V2780" i="6" s="1"/>
  <c r="U2779" i="6"/>
  <c r="AA2779" i="6" s="1"/>
  <c r="T2779" i="6"/>
  <c r="S2779" i="6"/>
  <c r="R2779" i="6"/>
  <c r="Q2779" i="6"/>
  <c r="V2779" i="6" s="1"/>
  <c r="U2778" i="6"/>
  <c r="AA2778" i="6" s="1"/>
  <c r="T2778" i="6"/>
  <c r="S2778" i="6"/>
  <c r="R2778" i="6"/>
  <c r="Q2778" i="6"/>
  <c r="V2778" i="6" s="1"/>
  <c r="U2777" i="6"/>
  <c r="AA2777" i="6" s="1"/>
  <c r="T2777" i="6"/>
  <c r="S2777" i="6"/>
  <c r="R2777" i="6"/>
  <c r="Q2777" i="6"/>
  <c r="V2777" i="6" s="1"/>
  <c r="U2776" i="6"/>
  <c r="AA2776" i="6" s="1"/>
  <c r="T2776" i="6"/>
  <c r="S2776" i="6"/>
  <c r="R2776" i="6"/>
  <c r="Q2776" i="6"/>
  <c r="V2776" i="6" s="1"/>
  <c r="U2775" i="6"/>
  <c r="AA2775" i="6" s="1"/>
  <c r="T2775" i="6"/>
  <c r="S2775" i="6"/>
  <c r="R2775" i="6"/>
  <c r="Q2775" i="6"/>
  <c r="V2775" i="6" s="1"/>
  <c r="U2774" i="6"/>
  <c r="AA2774" i="6" s="1"/>
  <c r="T2774" i="6"/>
  <c r="S2774" i="6"/>
  <c r="R2774" i="6"/>
  <c r="Q2774" i="6"/>
  <c r="V2774" i="6" s="1"/>
  <c r="U2773" i="6"/>
  <c r="AA2773" i="6" s="1"/>
  <c r="T2773" i="6"/>
  <c r="S2773" i="6"/>
  <c r="R2773" i="6"/>
  <c r="Q2773" i="6"/>
  <c r="V2773" i="6" s="1"/>
  <c r="U2772" i="6"/>
  <c r="AA2772" i="6" s="1"/>
  <c r="T2772" i="6"/>
  <c r="S2772" i="6"/>
  <c r="R2772" i="6"/>
  <c r="Q2772" i="6"/>
  <c r="V2772" i="6" s="1"/>
  <c r="U2771" i="6"/>
  <c r="AA2771" i="6" s="1"/>
  <c r="T2771" i="6"/>
  <c r="S2771" i="6"/>
  <c r="R2771" i="6"/>
  <c r="Q2771" i="6"/>
  <c r="V2771" i="6" s="1"/>
  <c r="U2770" i="6"/>
  <c r="AA2770" i="6" s="1"/>
  <c r="T2770" i="6"/>
  <c r="S2770" i="6"/>
  <c r="R2770" i="6"/>
  <c r="Q2770" i="6"/>
  <c r="V2770" i="6" s="1"/>
  <c r="U2769" i="6"/>
  <c r="AA2769" i="6" s="1"/>
  <c r="T2769" i="6"/>
  <c r="S2769" i="6"/>
  <c r="R2769" i="6"/>
  <c r="Q2769" i="6"/>
  <c r="V2769" i="6" s="1"/>
  <c r="U2768" i="6"/>
  <c r="AA2768" i="6" s="1"/>
  <c r="T2768" i="6"/>
  <c r="S2768" i="6"/>
  <c r="R2768" i="6"/>
  <c r="Q2768" i="6"/>
  <c r="V2768" i="6" s="1"/>
  <c r="U2767" i="6"/>
  <c r="AA2767" i="6" s="1"/>
  <c r="T2767" i="6"/>
  <c r="S2767" i="6"/>
  <c r="R2767" i="6"/>
  <c r="Q2767" i="6"/>
  <c r="V2767" i="6" s="1"/>
  <c r="U2766" i="6"/>
  <c r="AA2766" i="6" s="1"/>
  <c r="T2766" i="6"/>
  <c r="S2766" i="6"/>
  <c r="R2766" i="6"/>
  <c r="Q2766" i="6"/>
  <c r="V2766" i="6" s="1"/>
  <c r="U2765" i="6"/>
  <c r="AA2765" i="6" s="1"/>
  <c r="T2765" i="6"/>
  <c r="S2765" i="6"/>
  <c r="R2765" i="6"/>
  <c r="Q2765" i="6"/>
  <c r="V2765" i="6" s="1"/>
  <c r="U2764" i="6"/>
  <c r="AA2764" i="6" s="1"/>
  <c r="T2764" i="6"/>
  <c r="S2764" i="6"/>
  <c r="R2764" i="6"/>
  <c r="Q2764" i="6"/>
  <c r="V2764" i="6" s="1"/>
  <c r="U2763" i="6"/>
  <c r="AA2763" i="6" s="1"/>
  <c r="T2763" i="6"/>
  <c r="S2763" i="6"/>
  <c r="R2763" i="6"/>
  <c r="Q2763" i="6"/>
  <c r="V2763" i="6" s="1"/>
  <c r="U2762" i="6"/>
  <c r="AA2762" i="6" s="1"/>
  <c r="T2762" i="6"/>
  <c r="S2762" i="6"/>
  <c r="R2762" i="6"/>
  <c r="Q2762" i="6"/>
  <c r="V2762" i="6" s="1"/>
  <c r="U2761" i="6"/>
  <c r="AA2761" i="6" s="1"/>
  <c r="T2761" i="6"/>
  <c r="S2761" i="6"/>
  <c r="R2761" i="6"/>
  <c r="Q2761" i="6"/>
  <c r="V2761" i="6" s="1"/>
  <c r="U2760" i="6"/>
  <c r="AA2760" i="6" s="1"/>
  <c r="T2760" i="6"/>
  <c r="S2760" i="6"/>
  <c r="R2760" i="6"/>
  <c r="Q2760" i="6"/>
  <c r="V2760" i="6" s="1"/>
  <c r="U2759" i="6"/>
  <c r="AA2759" i="6" s="1"/>
  <c r="T2759" i="6"/>
  <c r="S2759" i="6"/>
  <c r="R2759" i="6"/>
  <c r="Q2759" i="6"/>
  <c r="V2759" i="6" s="1"/>
  <c r="U2758" i="6"/>
  <c r="AA2758" i="6" s="1"/>
  <c r="T2758" i="6"/>
  <c r="S2758" i="6"/>
  <c r="R2758" i="6"/>
  <c r="Q2758" i="6"/>
  <c r="V2758" i="6" s="1"/>
  <c r="U2757" i="6"/>
  <c r="AA2757" i="6" s="1"/>
  <c r="T2757" i="6"/>
  <c r="S2757" i="6"/>
  <c r="R2757" i="6"/>
  <c r="Q2757" i="6"/>
  <c r="V2757" i="6" s="1"/>
  <c r="U2756" i="6"/>
  <c r="AA2756" i="6" s="1"/>
  <c r="T2756" i="6"/>
  <c r="S2756" i="6"/>
  <c r="R2756" i="6"/>
  <c r="Q2756" i="6"/>
  <c r="V2756" i="6" s="1"/>
  <c r="U2755" i="6"/>
  <c r="AA2755" i="6" s="1"/>
  <c r="T2755" i="6"/>
  <c r="S2755" i="6"/>
  <c r="R2755" i="6"/>
  <c r="Q2755" i="6"/>
  <c r="V2755" i="6" s="1"/>
  <c r="U2754" i="6"/>
  <c r="AA2754" i="6" s="1"/>
  <c r="T2754" i="6"/>
  <c r="S2754" i="6"/>
  <c r="R2754" i="6"/>
  <c r="Q2754" i="6"/>
  <c r="V2754" i="6" s="1"/>
  <c r="U2753" i="6"/>
  <c r="AA2753" i="6" s="1"/>
  <c r="T2753" i="6"/>
  <c r="S2753" i="6"/>
  <c r="R2753" i="6"/>
  <c r="Q2753" i="6"/>
  <c r="V2753" i="6" s="1"/>
  <c r="U2752" i="6"/>
  <c r="AA2752" i="6" s="1"/>
  <c r="T2752" i="6"/>
  <c r="S2752" i="6"/>
  <c r="R2752" i="6"/>
  <c r="Q2752" i="6"/>
  <c r="V2752" i="6" s="1"/>
  <c r="U2751" i="6"/>
  <c r="AA2751" i="6" s="1"/>
  <c r="T2751" i="6"/>
  <c r="S2751" i="6"/>
  <c r="R2751" i="6"/>
  <c r="Q2751" i="6"/>
  <c r="V2751" i="6" s="1"/>
  <c r="U2750" i="6"/>
  <c r="AA2750" i="6" s="1"/>
  <c r="T2750" i="6"/>
  <c r="S2750" i="6"/>
  <c r="R2750" i="6"/>
  <c r="Q2750" i="6"/>
  <c r="V2750" i="6" s="1"/>
  <c r="U2749" i="6"/>
  <c r="AA2749" i="6" s="1"/>
  <c r="T2749" i="6"/>
  <c r="S2749" i="6"/>
  <c r="R2749" i="6"/>
  <c r="Q2749" i="6"/>
  <c r="V2749" i="6" s="1"/>
  <c r="U2748" i="6"/>
  <c r="AA2748" i="6" s="1"/>
  <c r="T2748" i="6"/>
  <c r="S2748" i="6"/>
  <c r="R2748" i="6"/>
  <c r="Q2748" i="6"/>
  <c r="V2748" i="6" s="1"/>
  <c r="U2747" i="6"/>
  <c r="AA2747" i="6" s="1"/>
  <c r="T2747" i="6"/>
  <c r="S2747" i="6"/>
  <c r="R2747" i="6"/>
  <c r="Q2747" i="6"/>
  <c r="V2747" i="6" s="1"/>
  <c r="U2746" i="6"/>
  <c r="AA2746" i="6" s="1"/>
  <c r="T2746" i="6"/>
  <c r="S2746" i="6"/>
  <c r="R2746" i="6"/>
  <c r="Q2746" i="6"/>
  <c r="V2746" i="6" s="1"/>
  <c r="U2745" i="6"/>
  <c r="AA2745" i="6" s="1"/>
  <c r="T2745" i="6"/>
  <c r="S2745" i="6"/>
  <c r="R2745" i="6"/>
  <c r="Q2745" i="6"/>
  <c r="V2745" i="6" s="1"/>
  <c r="U2744" i="6"/>
  <c r="AA2744" i="6" s="1"/>
  <c r="T2744" i="6"/>
  <c r="S2744" i="6"/>
  <c r="R2744" i="6"/>
  <c r="Q2744" i="6"/>
  <c r="V2744" i="6" s="1"/>
  <c r="U2743" i="6"/>
  <c r="AA2743" i="6" s="1"/>
  <c r="T2743" i="6"/>
  <c r="S2743" i="6"/>
  <c r="R2743" i="6"/>
  <c r="Q2743" i="6"/>
  <c r="V2743" i="6" s="1"/>
  <c r="U2742" i="6"/>
  <c r="AA2742" i="6" s="1"/>
  <c r="T2742" i="6"/>
  <c r="S2742" i="6"/>
  <c r="R2742" i="6"/>
  <c r="Q2742" i="6"/>
  <c r="V2742" i="6" s="1"/>
  <c r="U2741" i="6"/>
  <c r="AA2741" i="6" s="1"/>
  <c r="T2741" i="6"/>
  <c r="S2741" i="6"/>
  <c r="R2741" i="6"/>
  <c r="Q2741" i="6"/>
  <c r="V2741" i="6" s="1"/>
  <c r="U2740" i="6"/>
  <c r="AA2740" i="6" s="1"/>
  <c r="T2740" i="6"/>
  <c r="S2740" i="6"/>
  <c r="R2740" i="6"/>
  <c r="Q2740" i="6"/>
  <c r="V2740" i="6" s="1"/>
  <c r="U2739" i="6"/>
  <c r="AA2739" i="6" s="1"/>
  <c r="T2739" i="6"/>
  <c r="S2739" i="6"/>
  <c r="R2739" i="6"/>
  <c r="Q2739" i="6"/>
  <c r="V2739" i="6" s="1"/>
  <c r="U2738" i="6"/>
  <c r="AA2738" i="6" s="1"/>
  <c r="T2738" i="6"/>
  <c r="S2738" i="6"/>
  <c r="R2738" i="6"/>
  <c r="Q2738" i="6"/>
  <c r="V2738" i="6" s="1"/>
  <c r="U2737" i="6"/>
  <c r="AA2737" i="6" s="1"/>
  <c r="T2737" i="6"/>
  <c r="S2737" i="6"/>
  <c r="R2737" i="6"/>
  <c r="Q2737" i="6"/>
  <c r="V2737" i="6" s="1"/>
  <c r="U2736" i="6"/>
  <c r="AA2736" i="6" s="1"/>
  <c r="T2736" i="6"/>
  <c r="S2736" i="6"/>
  <c r="R2736" i="6"/>
  <c r="Q2736" i="6"/>
  <c r="V2736" i="6" s="1"/>
  <c r="U2735" i="6"/>
  <c r="AA2735" i="6" s="1"/>
  <c r="T2735" i="6"/>
  <c r="S2735" i="6"/>
  <c r="R2735" i="6"/>
  <c r="Q2735" i="6"/>
  <c r="V2735" i="6" s="1"/>
  <c r="U2734" i="6"/>
  <c r="AA2734" i="6" s="1"/>
  <c r="T2734" i="6"/>
  <c r="S2734" i="6"/>
  <c r="R2734" i="6"/>
  <c r="Q2734" i="6"/>
  <c r="V2734" i="6" s="1"/>
  <c r="U2733" i="6"/>
  <c r="AA2733" i="6" s="1"/>
  <c r="T2733" i="6"/>
  <c r="S2733" i="6"/>
  <c r="R2733" i="6"/>
  <c r="Q2733" i="6"/>
  <c r="V2733" i="6" s="1"/>
  <c r="U2732" i="6"/>
  <c r="AA2732" i="6" s="1"/>
  <c r="T2732" i="6"/>
  <c r="S2732" i="6"/>
  <c r="R2732" i="6"/>
  <c r="Q2732" i="6"/>
  <c r="V2732" i="6" s="1"/>
  <c r="U2731" i="6"/>
  <c r="AA2731" i="6" s="1"/>
  <c r="T2731" i="6"/>
  <c r="S2731" i="6"/>
  <c r="R2731" i="6"/>
  <c r="Q2731" i="6"/>
  <c r="V2731" i="6" s="1"/>
  <c r="U2730" i="6"/>
  <c r="AA2730" i="6" s="1"/>
  <c r="T2730" i="6"/>
  <c r="S2730" i="6"/>
  <c r="R2730" i="6"/>
  <c r="Q2730" i="6"/>
  <c r="V2730" i="6" s="1"/>
  <c r="U2729" i="6"/>
  <c r="AA2729" i="6" s="1"/>
  <c r="T2729" i="6"/>
  <c r="S2729" i="6"/>
  <c r="R2729" i="6"/>
  <c r="Q2729" i="6"/>
  <c r="V2729" i="6" s="1"/>
  <c r="U2728" i="6"/>
  <c r="AA2728" i="6" s="1"/>
  <c r="T2728" i="6"/>
  <c r="S2728" i="6"/>
  <c r="R2728" i="6"/>
  <c r="Q2728" i="6"/>
  <c r="V2728" i="6" s="1"/>
  <c r="U2727" i="6"/>
  <c r="AA2727" i="6" s="1"/>
  <c r="T2727" i="6"/>
  <c r="S2727" i="6"/>
  <c r="R2727" i="6"/>
  <c r="Q2727" i="6"/>
  <c r="V2727" i="6" s="1"/>
  <c r="U2726" i="6"/>
  <c r="AA2726" i="6" s="1"/>
  <c r="T2726" i="6"/>
  <c r="S2726" i="6"/>
  <c r="R2726" i="6"/>
  <c r="Q2726" i="6"/>
  <c r="V2726" i="6" s="1"/>
  <c r="U2725" i="6"/>
  <c r="AA2725" i="6" s="1"/>
  <c r="T2725" i="6"/>
  <c r="S2725" i="6"/>
  <c r="R2725" i="6"/>
  <c r="Q2725" i="6"/>
  <c r="V2725" i="6" s="1"/>
  <c r="U2724" i="6"/>
  <c r="AA2724" i="6" s="1"/>
  <c r="T2724" i="6"/>
  <c r="S2724" i="6"/>
  <c r="R2724" i="6"/>
  <c r="Q2724" i="6"/>
  <c r="V2724" i="6" s="1"/>
  <c r="U2723" i="6"/>
  <c r="AA2723" i="6" s="1"/>
  <c r="T2723" i="6"/>
  <c r="S2723" i="6"/>
  <c r="R2723" i="6"/>
  <c r="Q2723" i="6"/>
  <c r="V2723" i="6" s="1"/>
  <c r="U2722" i="6"/>
  <c r="AA2722" i="6" s="1"/>
  <c r="T2722" i="6"/>
  <c r="S2722" i="6"/>
  <c r="R2722" i="6"/>
  <c r="Q2722" i="6"/>
  <c r="V2722" i="6" s="1"/>
  <c r="U2721" i="6"/>
  <c r="AA2721" i="6" s="1"/>
  <c r="T2721" i="6"/>
  <c r="S2721" i="6"/>
  <c r="R2721" i="6"/>
  <c r="Q2721" i="6"/>
  <c r="V2721" i="6" s="1"/>
  <c r="U2720" i="6"/>
  <c r="AA2720" i="6" s="1"/>
  <c r="T2720" i="6"/>
  <c r="S2720" i="6"/>
  <c r="R2720" i="6"/>
  <c r="Q2720" i="6"/>
  <c r="V2720" i="6" s="1"/>
  <c r="U2719" i="6"/>
  <c r="AA2719" i="6" s="1"/>
  <c r="T2719" i="6"/>
  <c r="S2719" i="6"/>
  <c r="R2719" i="6"/>
  <c r="Q2719" i="6"/>
  <c r="V2719" i="6" s="1"/>
  <c r="U2718" i="6"/>
  <c r="AA2718" i="6" s="1"/>
  <c r="T2718" i="6"/>
  <c r="S2718" i="6"/>
  <c r="R2718" i="6"/>
  <c r="Q2718" i="6"/>
  <c r="V2718" i="6" s="1"/>
  <c r="U2717" i="6"/>
  <c r="AA2717" i="6" s="1"/>
  <c r="T2717" i="6"/>
  <c r="S2717" i="6"/>
  <c r="R2717" i="6"/>
  <c r="Q2717" i="6"/>
  <c r="V2717" i="6" s="1"/>
  <c r="U2716" i="6"/>
  <c r="AA2716" i="6" s="1"/>
  <c r="T2716" i="6"/>
  <c r="S2716" i="6"/>
  <c r="R2716" i="6"/>
  <c r="Q2716" i="6"/>
  <c r="V2716" i="6" s="1"/>
  <c r="U2715" i="6"/>
  <c r="AA2715" i="6" s="1"/>
  <c r="T2715" i="6"/>
  <c r="S2715" i="6"/>
  <c r="R2715" i="6"/>
  <c r="Q2715" i="6"/>
  <c r="V2715" i="6" s="1"/>
  <c r="U2714" i="6"/>
  <c r="AA2714" i="6" s="1"/>
  <c r="T2714" i="6"/>
  <c r="S2714" i="6"/>
  <c r="R2714" i="6"/>
  <c r="Q2714" i="6"/>
  <c r="V2714" i="6" s="1"/>
  <c r="U2713" i="6"/>
  <c r="AA2713" i="6" s="1"/>
  <c r="T2713" i="6"/>
  <c r="S2713" i="6"/>
  <c r="R2713" i="6"/>
  <c r="Q2713" i="6"/>
  <c r="V2713" i="6" s="1"/>
  <c r="U2712" i="6"/>
  <c r="AA2712" i="6" s="1"/>
  <c r="T2712" i="6"/>
  <c r="S2712" i="6"/>
  <c r="R2712" i="6"/>
  <c r="Q2712" i="6"/>
  <c r="V2712" i="6" s="1"/>
  <c r="U2711" i="6"/>
  <c r="AA2711" i="6" s="1"/>
  <c r="T2711" i="6"/>
  <c r="S2711" i="6"/>
  <c r="R2711" i="6"/>
  <c r="Q2711" i="6"/>
  <c r="V2711" i="6" s="1"/>
  <c r="U2710" i="6"/>
  <c r="AA2710" i="6" s="1"/>
  <c r="T2710" i="6"/>
  <c r="S2710" i="6"/>
  <c r="R2710" i="6"/>
  <c r="Q2710" i="6"/>
  <c r="V2710" i="6" s="1"/>
  <c r="U2709" i="6"/>
  <c r="AA2709" i="6" s="1"/>
  <c r="T2709" i="6"/>
  <c r="S2709" i="6"/>
  <c r="R2709" i="6"/>
  <c r="Q2709" i="6"/>
  <c r="V2709" i="6" s="1"/>
  <c r="U2708" i="6"/>
  <c r="AA2708" i="6" s="1"/>
  <c r="T2708" i="6"/>
  <c r="S2708" i="6"/>
  <c r="R2708" i="6"/>
  <c r="Q2708" i="6"/>
  <c r="V2708" i="6" s="1"/>
  <c r="U2707" i="6"/>
  <c r="AA2707" i="6" s="1"/>
  <c r="T2707" i="6"/>
  <c r="S2707" i="6"/>
  <c r="R2707" i="6"/>
  <c r="Q2707" i="6"/>
  <c r="V2707" i="6" s="1"/>
  <c r="U2706" i="6"/>
  <c r="AA2706" i="6" s="1"/>
  <c r="T2706" i="6"/>
  <c r="S2706" i="6"/>
  <c r="R2706" i="6"/>
  <c r="Q2706" i="6"/>
  <c r="V2706" i="6" s="1"/>
  <c r="U2705" i="6"/>
  <c r="AA2705" i="6" s="1"/>
  <c r="T2705" i="6"/>
  <c r="S2705" i="6"/>
  <c r="R2705" i="6"/>
  <c r="Q2705" i="6"/>
  <c r="V2705" i="6" s="1"/>
  <c r="U2704" i="6"/>
  <c r="AA2704" i="6" s="1"/>
  <c r="T2704" i="6"/>
  <c r="S2704" i="6"/>
  <c r="R2704" i="6"/>
  <c r="Q2704" i="6"/>
  <c r="V2704" i="6" s="1"/>
  <c r="U2703" i="6"/>
  <c r="AA2703" i="6" s="1"/>
  <c r="T2703" i="6"/>
  <c r="S2703" i="6"/>
  <c r="R2703" i="6"/>
  <c r="Q2703" i="6"/>
  <c r="V2703" i="6" s="1"/>
  <c r="U2702" i="6"/>
  <c r="AA2702" i="6" s="1"/>
  <c r="T2702" i="6"/>
  <c r="S2702" i="6"/>
  <c r="R2702" i="6"/>
  <c r="Q2702" i="6"/>
  <c r="V2702" i="6" s="1"/>
  <c r="U2701" i="6"/>
  <c r="AA2701" i="6" s="1"/>
  <c r="T2701" i="6"/>
  <c r="S2701" i="6"/>
  <c r="R2701" i="6"/>
  <c r="Q2701" i="6"/>
  <c r="V2701" i="6" s="1"/>
  <c r="U2700" i="6"/>
  <c r="AA2700" i="6" s="1"/>
  <c r="T2700" i="6"/>
  <c r="S2700" i="6"/>
  <c r="R2700" i="6"/>
  <c r="Q2700" i="6"/>
  <c r="V2700" i="6" s="1"/>
  <c r="U2699" i="6"/>
  <c r="AA2699" i="6" s="1"/>
  <c r="T2699" i="6"/>
  <c r="S2699" i="6"/>
  <c r="R2699" i="6"/>
  <c r="Q2699" i="6"/>
  <c r="V2699" i="6" s="1"/>
  <c r="U2698" i="6"/>
  <c r="AA2698" i="6" s="1"/>
  <c r="T2698" i="6"/>
  <c r="S2698" i="6"/>
  <c r="R2698" i="6"/>
  <c r="Q2698" i="6"/>
  <c r="V2698" i="6" s="1"/>
  <c r="U2697" i="6"/>
  <c r="AA2697" i="6" s="1"/>
  <c r="T2697" i="6"/>
  <c r="S2697" i="6"/>
  <c r="R2697" i="6"/>
  <c r="Q2697" i="6"/>
  <c r="V2697" i="6" s="1"/>
  <c r="U2696" i="6"/>
  <c r="AA2696" i="6" s="1"/>
  <c r="T2696" i="6"/>
  <c r="S2696" i="6"/>
  <c r="R2696" i="6"/>
  <c r="Q2696" i="6"/>
  <c r="V2696" i="6" s="1"/>
  <c r="U2695" i="6"/>
  <c r="AA2695" i="6" s="1"/>
  <c r="T2695" i="6"/>
  <c r="S2695" i="6"/>
  <c r="R2695" i="6"/>
  <c r="Q2695" i="6"/>
  <c r="V2695" i="6" s="1"/>
  <c r="U2694" i="6"/>
  <c r="AA2694" i="6" s="1"/>
  <c r="T2694" i="6"/>
  <c r="S2694" i="6"/>
  <c r="R2694" i="6"/>
  <c r="Q2694" i="6"/>
  <c r="V2694" i="6" s="1"/>
  <c r="U2693" i="6"/>
  <c r="AA2693" i="6" s="1"/>
  <c r="T2693" i="6"/>
  <c r="S2693" i="6"/>
  <c r="R2693" i="6"/>
  <c r="Q2693" i="6"/>
  <c r="V2693" i="6" s="1"/>
  <c r="U2692" i="6"/>
  <c r="AA2692" i="6" s="1"/>
  <c r="T2692" i="6"/>
  <c r="S2692" i="6"/>
  <c r="R2692" i="6"/>
  <c r="Q2692" i="6"/>
  <c r="V2692" i="6" s="1"/>
  <c r="U2691" i="6"/>
  <c r="AA2691" i="6" s="1"/>
  <c r="T2691" i="6"/>
  <c r="S2691" i="6"/>
  <c r="R2691" i="6"/>
  <c r="Q2691" i="6"/>
  <c r="V2691" i="6" s="1"/>
  <c r="U2690" i="6"/>
  <c r="AA2690" i="6" s="1"/>
  <c r="T2690" i="6"/>
  <c r="S2690" i="6"/>
  <c r="R2690" i="6"/>
  <c r="Q2690" i="6"/>
  <c r="V2690" i="6" s="1"/>
  <c r="U2689" i="6"/>
  <c r="AA2689" i="6" s="1"/>
  <c r="T2689" i="6"/>
  <c r="S2689" i="6"/>
  <c r="R2689" i="6"/>
  <c r="Q2689" i="6"/>
  <c r="V2689" i="6" s="1"/>
  <c r="U2688" i="6"/>
  <c r="AA2688" i="6" s="1"/>
  <c r="T2688" i="6"/>
  <c r="S2688" i="6"/>
  <c r="R2688" i="6"/>
  <c r="Q2688" i="6"/>
  <c r="V2688" i="6" s="1"/>
  <c r="U2687" i="6"/>
  <c r="AA2687" i="6" s="1"/>
  <c r="T2687" i="6"/>
  <c r="S2687" i="6"/>
  <c r="R2687" i="6"/>
  <c r="Q2687" i="6"/>
  <c r="V2687" i="6" s="1"/>
  <c r="U2686" i="6"/>
  <c r="AA2686" i="6" s="1"/>
  <c r="T2686" i="6"/>
  <c r="S2686" i="6"/>
  <c r="R2686" i="6"/>
  <c r="Q2686" i="6"/>
  <c r="V2686" i="6" s="1"/>
  <c r="U2685" i="6"/>
  <c r="AA2685" i="6" s="1"/>
  <c r="T2685" i="6"/>
  <c r="S2685" i="6"/>
  <c r="R2685" i="6"/>
  <c r="Q2685" i="6"/>
  <c r="V2685" i="6" s="1"/>
  <c r="U2684" i="6"/>
  <c r="AA2684" i="6" s="1"/>
  <c r="T2684" i="6"/>
  <c r="S2684" i="6"/>
  <c r="R2684" i="6"/>
  <c r="Q2684" i="6"/>
  <c r="V2684" i="6" s="1"/>
  <c r="U2683" i="6"/>
  <c r="AA2683" i="6" s="1"/>
  <c r="T2683" i="6"/>
  <c r="S2683" i="6"/>
  <c r="R2683" i="6"/>
  <c r="Q2683" i="6"/>
  <c r="V2683" i="6" s="1"/>
  <c r="U2682" i="6"/>
  <c r="AA2682" i="6" s="1"/>
  <c r="T2682" i="6"/>
  <c r="S2682" i="6"/>
  <c r="R2682" i="6"/>
  <c r="Q2682" i="6"/>
  <c r="V2682" i="6" s="1"/>
  <c r="U2681" i="6"/>
  <c r="AA2681" i="6" s="1"/>
  <c r="T2681" i="6"/>
  <c r="S2681" i="6"/>
  <c r="R2681" i="6"/>
  <c r="Q2681" i="6"/>
  <c r="V2681" i="6" s="1"/>
  <c r="U2680" i="6"/>
  <c r="AA2680" i="6" s="1"/>
  <c r="T2680" i="6"/>
  <c r="S2680" i="6"/>
  <c r="R2680" i="6"/>
  <c r="Q2680" i="6"/>
  <c r="V2680" i="6" s="1"/>
  <c r="U2679" i="6"/>
  <c r="AA2679" i="6" s="1"/>
  <c r="T2679" i="6"/>
  <c r="S2679" i="6"/>
  <c r="R2679" i="6"/>
  <c r="Q2679" i="6"/>
  <c r="V2679" i="6" s="1"/>
  <c r="U2678" i="6"/>
  <c r="AA2678" i="6" s="1"/>
  <c r="T2678" i="6"/>
  <c r="S2678" i="6"/>
  <c r="R2678" i="6"/>
  <c r="Q2678" i="6"/>
  <c r="V2678" i="6" s="1"/>
  <c r="U2677" i="6"/>
  <c r="AA2677" i="6" s="1"/>
  <c r="T2677" i="6"/>
  <c r="S2677" i="6"/>
  <c r="R2677" i="6"/>
  <c r="Q2677" i="6"/>
  <c r="V2677" i="6" s="1"/>
  <c r="U2676" i="6"/>
  <c r="AA2676" i="6" s="1"/>
  <c r="T2676" i="6"/>
  <c r="S2676" i="6"/>
  <c r="R2676" i="6"/>
  <c r="Q2676" i="6"/>
  <c r="V2676" i="6" s="1"/>
  <c r="U2675" i="6"/>
  <c r="AA2675" i="6" s="1"/>
  <c r="T2675" i="6"/>
  <c r="S2675" i="6"/>
  <c r="R2675" i="6"/>
  <c r="Q2675" i="6"/>
  <c r="V2675" i="6" s="1"/>
  <c r="U2674" i="6"/>
  <c r="AA2674" i="6" s="1"/>
  <c r="T2674" i="6"/>
  <c r="S2674" i="6"/>
  <c r="R2674" i="6"/>
  <c r="Q2674" i="6"/>
  <c r="V2674" i="6" s="1"/>
  <c r="U2673" i="6"/>
  <c r="AA2673" i="6" s="1"/>
  <c r="T2673" i="6"/>
  <c r="S2673" i="6"/>
  <c r="R2673" i="6"/>
  <c r="Q2673" i="6"/>
  <c r="V2673" i="6" s="1"/>
  <c r="U2672" i="6"/>
  <c r="AA2672" i="6" s="1"/>
  <c r="T2672" i="6"/>
  <c r="S2672" i="6"/>
  <c r="R2672" i="6"/>
  <c r="Q2672" i="6"/>
  <c r="V2672" i="6" s="1"/>
  <c r="U2671" i="6"/>
  <c r="AA2671" i="6" s="1"/>
  <c r="T2671" i="6"/>
  <c r="S2671" i="6"/>
  <c r="R2671" i="6"/>
  <c r="Q2671" i="6"/>
  <c r="V2671" i="6" s="1"/>
  <c r="U2670" i="6"/>
  <c r="AA2670" i="6" s="1"/>
  <c r="T2670" i="6"/>
  <c r="S2670" i="6"/>
  <c r="R2670" i="6"/>
  <c r="Q2670" i="6"/>
  <c r="V2670" i="6" s="1"/>
  <c r="U2669" i="6"/>
  <c r="AA2669" i="6" s="1"/>
  <c r="T2669" i="6"/>
  <c r="S2669" i="6"/>
  <c r="R2669" i="6"/>
  <c r="Q2669" i="6"/>
  <c r="V2669" i="6" s="1"/>
  <c r="U2668" i="6"/>
  <c r="AA2668" i="6" s="1"/>
  <c r="T2668" i="6"/>
  <c r="S2668" i="6"/>
  <c r="R2668" i="6"/>
  <c r="Q2668" i="6"/>
  <c r="V2668" i="6" s="1"/>
  <c r="U2667" i="6"/>
  <c r="AA2667" i="6" s="1"/>
  <c r="T2667" i="6"/>
  <c r="S2667" i="6"/>
  <c r="R2667" i="6"/>
  <c r="Q2667" i="6"/>
  <c r="V2667" i="6" s="1"/>
  <c r="U2666" i="6"/>
  <c r="AA2666" i="6" s="1"/>
  <c r="T2666" i="6"/>
  <c r="S2666" i="6"/>
  <c r="R2666" i="6"/>
  <c r="Q2666" i="6"/>
  <c r="V2666" i="6" s="1"/>
  <c r="U2665" i="6"/>
  <c r="AA2665" i="6" s="1"/>
  <c r="T2665" i="6"/>
  <c r="S2665" i="6"/>
  <c r="R2665" i="6"/>
  <c r="Q2665" i="6"/>
  <c r="V2665" i="6" s="1"/>
  <c r="U2664" i="6"/>
  <c r="AA2664" i="6" s="1"/>
  <c r="T2664" i="6"/>
  <c r="S2664" i="6"/>
  <c r="R2664" i="6"/>
  <c r="Q2664" i="6"/>
  <c r="V2664" i="6" s="1"/>
  <c r="U2663" i="6"/>
  <c r="AA2663" i="6" s="1"/>
  <c r="T2663" i="6"/>
  <c r="S2663" i="6"/>
  <c r="R2663" i="6"/>
  <c r="Q2663" i="6"/>
  <c r="V2663" i="6" s="1"/>
  <c r="U2662" i="6"/>
  <c r="AA2662" i="6" s="1"/>
  <c r="T2662" i="6"/>
  <c r="S2662" i="6"/>
  <c r="R2662" i="6"/>
  <c r="Q2662" i="6"/>
  <c r="V2662" i="6" s="1"/>
  <c r="U2661" i="6"/>
  <c r="AA2661" i="6" s="1"/>
  <c r="T2661" i="6"/>
  <c r="S2661" i="6"/>
  <c r="R2661" i="6"/>
  <c r="Q2661" i="6"/>
  <c r="V2661" i="6" s="1"/>
  <c r="U2660" i="6"/>
  <c r="AA2660" i="6" s="1"/>
  <c r="T2660" i="6"/>
  <c r="S2660" i="6"/>
  <c r="R2660" i="6"/>
  <c r="Q2660" i="6"/>
  <c r="V2660" i="6" s="1"/>
  <c r="U2659" i="6"/>
  <c r="AA2659" i="6" s="1"/>
  <c r="T2659" i="6"/>
  <c r="S2659" i="6"/>
  <c r="R2659" i="6"/>
  <c r="Q2659" i="6"/>
  <c r="V2659" i="6" s="1"/>
  <c r="U2658" i="6"/>
  <c r="AA2658" i="6" s="1"/>
  <c r="T2658" i="6"/>
  <c r="S2658" i="6"/>
  <c r="R2658" i="6"/>
  <c r="Q2658" i="6"/>
  <c r="V2658" i="6" s="1"/>
  <c r="U2657" i="6"/>
  <c r="AA2657" i="6" s="1"/>
  <c r="T2657" i="6"/>
  <c r="S2657" i="6"/>
  <c r="R2657" i="6"/>
  <c r="Q2657" i="6"/>
  <c r="V2657" i="6" s="1"/>
  <c r="U2656" i="6"/>
  <c r="AA2656" i="6" s="1"/>
  <c r="T2656" i="6"/>
  <c r="S2656" i="6"/>
  <c r="R2656" i="6"/>
  <c r="Q2656" i="6"/>
  <c r="V2656" i="6" s="1"/>
  <c r="U2655" i="6"/>
  <c r="AA2655" i="6" s="1"/>
  <c r="T2655" i="6"/>
  <c r="S2655" i="6"/>
  <c r="R2655" i="6"/>
  <c r="Q2655" i="6"/>
  <c r="V2655" i="6" s="1"/>
  <c r="U2654" i="6"/>
  <c r="AA2654" i="6" s="1"/>
  <c r="T2654" i="6"/>
  <c r="S2654" i="6"/>
  <c r="R2654" i="6"/>
  <c r="Q2654" i="6"/>
  <c r="V2654" i="6" s="1"/>
  <c r="U2653" i="6"/>
  <c r="AA2653" i="6" s="1"/>
  <c r="T2653" i="6"/>
  <c r="S2653" i="6"/>
  <c r="R2653" i="6"/>
  <c r="Q2653" i="6"/>
  <c r="V2653" i="6" s="1"/>
  <c r="U2652" i="6"/>
  <c r="AA2652" i="6" s="1"/>
  <c r="T2652" i="6"/>
  <c r="S2652" i="6"/>
  <c r="R2652" i="6"/>
  <c r="Q2652" i="6"/>
  <c r="V2652" i="6" s="1"/>
  <c r="U2651" i="6"/>
  <c r="AA2651" i="6" s="1"/>
  <c r="T2651" i="6"/>
  <c r="S2651" i="6"/>
  <c r="R2651" i="6"/>
  <c r="Q2651" i="6"/>
  <c r="V2651" i="6" s="1"/>
  <c r="U2650" i="6"/>
  <c r="AA2650" i="6" s="1"/>
  <c r="T2650" i="6"/>
  <c r="S2650" i="6"/>
  <c r="R2650" i="6"/>
  <c r="Q2650" i="6"/>
  <c r="V2650" i="6" s="1"/>
  <c r="U2649" i="6"/>
  <c r="AA2649" i="6" s="1"/>
  <c r="T2649" i="6"/>
  <c r="S2649" i="6"/>
  <c r="R2649" i="6"/>
  <c r="Q2649" i="6"/>
  <c r="V2649" i="6" s="1"/>
  <c r="U2648" i="6"/>
  <c r="AA2648" i="6" s="1"/>
  <c r="T2648" i="6"/>
  <c r="S2648" i="6"/>
  <c r="R2648" i="6"/>
  <c r="Q2648" i="6"/>
  <c r="V2648" i="6" s="1"/>
  <c r="U2647" i="6"/>
  <c r="AA2647" i="6" s="1"/>
  <c r="T2647" i="6"/>
  <c r="S2647" i="6"/>
  <c r="R2647" i="6"/>
  <c r="Q2647" i="6"/>
  <c r="V2647" i="6" s="1"/>
  <c r="U2646" i="6"/>
  <c r="AA2646" i="6" s="1"/>
  <c r="T2646" i="6"/>
  <c r="S2646" i="6"/>
  <c r="R2646" i="6"/>
  <c r="Q2646" i="6"/>
  <c r="V2646" i="6" s="1"/>
  <c r="U2645" i="6"/>
  <c r="AA2645" i="6" s="1"/>
  <c r="T2645" i="6"/>
  <c r="S2645" i="6"/>
  <c r="R2645" i="6"/>
  <c r="Q2645" i="6"/>
  <c r="V2645" i="6" s="1"/>
  <c r="U2644" i="6"/>
  <c r="AA2644" i="6" s="1"/>
  <c r="T2644" i="6"/>
  <c r="S2644" i="6"/>
  <c r="R2644" i="6"/>
  <c r="Q2644" i="6"/>
  <c r="V2644" i="6" s="1"/>
  <c r="U2643" i="6"/>
  <c r="AA2643" i="6" s="1"/>
  <c r="T2643" i="6"/>
  <c r="S2643" i="6"/>
  <c r="R2643" i="6"/>
  <c r="Q2643" i="6"/>
  <c r="V2643" i="6" s="1"/>
  <c r="U2642" i="6"/>
  <c r="AA2642" i="6" s="1"/>
  <c r="T2642" i="6"/>
  <c r="S2642" i="6"/>
  <c r="R2642" i="6"/>
  <c r="Q2642" i="6"/>
  <c r="V2642" i="6" s="1"/>
  <c r="U2641" i="6"/>
  <c r="AA2641" i="6" s="1"/>
  <c r="T2641" i="6"/>
  <c r="S2641" i="6"/>
  <c r="R2641" i="6"/>
  <c r="Q2641" i="6"/>
  <c r="V2641" i="6" s="1"/>
  <c r="U2640" i="6"/>
  <c r="AA2640" i="6" s="1"/>
  <c r="T2640" i="6"/>
  <c r="S2640" i="6"/>
  <c r="R2640" i="6"/>
  <c r="Q2640" i="6"/>
  <c r="V2640" i="6" s="1"/>
  <c r="U2639" i="6"/>
  <c r="AA2639" i="6" s="1"/>
  <c r="T2639" i="6"/>
  <c r="S2639" i="6"/>
  <c r="R2639" i="6"/>
  <c r="Q2639" i="6"/>
  <c r="V2639" i="6" s="1"/>
  <c r="U2638" i="6"/>
  <c r="AA2638" i="6" s="1"/>
  <c r="T2638" i="6"/>
  <c r="S2638" i="6"/>
  <c r="R2638" i="6"/>
  <c r="Q2638" i="6"/>
  <c r="V2638" i="6" s="1"/>
  <c r="U2637" i="6"/>
  <c r="AA2637" i="6" s="1"/>
  <c r="T2637" i="6"/>
  <c r="S2637" i="6"/>
  <c r="R2637" i="6"/>
  <c r="Q2637" i="6"/>
  <c r="V2637" i="6" s="1"/>
  <c r="U2636" i="6"/>
  <c r="AA2636" i="6" s="1"/>
  <c r="T2636" i="6"/>
  <c r="S2636" i="6"/>
  <c r="R2636" i="6"/>
  <c r="Q2636" i="6"/>
  <c r="V2636" i="6" s="1"/>
  <c r="U2635" i="6"/>
  <c r="AA2635" i="6" s="1"/>
  <c r="T2635" i="6"/>
  <c r="S2635" i="6"/>
  <c r="R2635" i="6"/>
  <c r="Q2635" i="6"/>
  <c r="V2635" i="6" s="1"/>
  <c r="U2634" i="6"/>
  <c r="AA2634" i="6" s="1"/>
  <c r="T2634" i="6"/>
  <c r="S2634" i="6"/>
  <c r="R2634" i="6"/>
  <c r="Q2634" i="6"/>
  <c r="V2634" i="6" s="1"/>
  <c r="U2633" i="6"/>
  <c r="AA2633" i="6" s="1"/>
  <c r="T2633" i="6"/>
  <c r="S2633" i="6"/>
  <c r="R2633" i="6"/>
  <c r="Q2633" i="6"/>
  <c r="V2633" i="6" s="1"/>
  <c r="U2632" i="6"/>
  <c r="AA2632" i="6" s="1"/>
  <c r="T2632" i="6"/>
  <c r="S2632" i="6"/>
  <c r="R2632" i="6"/>
  <c r="Q2632" i="6"/>
  <c r="V2632" i="6" s="1"/>
  <c r="U2631" i="6"/>
  <c r="AA2631" i="6" s="1"/>
  <c r="T2631" i="6"/>
  <c r="S2631" i="6"/>
  <c r="R2631" i="6"/>
  <c r="Q2631" i="6"/>
  <c r="V2631" i="6" s="1"/>
  <c r="U2630" i="6"/>
  <c r="AA2630" i="6" s="1"/>
  <c r="T2630" i="6"/>
  <c r="S2630" i="6"/>
  <c r="R2630" i="6"/>
  <c r="Q2630" i="6"/>
  <c r="V2630" i="6" s="1"/>
  <c r="U2629" i="6"/>
  <c r="AA2629" i="6" s="1"/>
  <c r="T2629" i="6"/>
  <c r="S2629" i="6"/>
  <c r="R2629" i="6"/>
  <c r="Q2629" i="6"/>
  <c r="V2629" i="6" s="1"/>
  <c r="U2628" i="6"/>
  <c r="AA2628" i="6" s="1"/>
  <c r="T2628" i="6"/>
  <c r="S2628" i="6"/>
  <c r="R2628" i="6"/>
  <c r="Q2628" i="6"/>
  <c r="V2628" i="6" s="1"/>
  <c r="U2627" i="6"/>
  <c r="AA2627" i="6" s="1"/>
  <c r="T2627" i="6"/>
  <c r="S2627" i="6"/>
  <c r="R2627" i="6"/>
  <c r="Q2627" i="6"/>
  <c r="V2627" i="6" s="1"/>
  <c r="U2626" i="6"/>
  <c r="AA2626" i="6" s="1"/>
  <c r="T2626" i="6"/>
  <c r="S2626" i="6"/>
  <c r="R2626" i="6"/>
  <c r="Q2626" i="6"/>
  <c r="V2626" i="6" s="1"/>
  <c r="U2625" i="6"/>
  <c r="AA2625" i="6" s="1"/>
  <c r="T2625" i="6"/>
  <c r="S2625" i="6"/>
  <c r="R2625" i="6"/>
  <c r="Q2625" i="6"/>
  <c r="V2625" i="6" s="1"/>
  <c r="U2624" i="6"/>
  <c r="AA2624" i="6" s="1"/>
  <c r="T2624" i="6"/>
  <c r="S2624" i="6"/>
  <c r="R2624" i="6"/>
  <c r="Q2624" i="6"/>
  <c r="V2624" i="6" s="1"/>
  <c r="U2623" i="6"/>
  <c r="AA2623" i="6" s="1"/>
  <c r="T2623" i="6"/>
  <c r="S2623" i="6"/>
  <c r="R2623" i="6"/>
  <c r="Q2623" i="6"/>
  <c r="V2623" i="6" s="1"/>
  <c r="U2622" i="6"/>
  <c r="AA2622" i="6" s="1"/>
  <c r="T2622" i="6"/>
  <c r="S2622" i="6"/>
  <c r="R2622" i="6"/>
  <c r="Q2622" i="6"/>
  <c r="V2622" i="6" s="1"/>
  <c r="U2621" i="6"/>
  <c r="AA2621" i="6" s="1"/>
  <c r="T2621" i="6"/>
  <c r="S2621" i="6"/>
  <c r="R2621" i="6"/>
  <c r="Q2621" i="6"/>
  <c r="V2621" i="6" s="1"/>
  <c r="U2620" i="6"/>
  <c r="AA2620" i="6" s="1"/>
  <c r="T2620" i="6"/>
  <c r="S2620" i="6"/>
  <c r="R2620" i="6"/>
  <c r="Q2620" i="6"/>
  <c r="V2620" i="6" s="1"/>
  <c r="U2619" i="6"/>
  <c r="AA2619" i="6" s="1"/>
  <c r="T2619" i="6"/>
  <c r="S2619" i="6"/>
  <c r="R2619" i="6"/>
  <c r="Q2619" i="6"/>
  <c r="V2619" i="6" s="1"/>
  <c r="U2618" i="6"/>
  <c r="AA2618" i="6" s="1"/>
  <c r="T2618" i="6"/>
  <c r="S2618" i="6"/>
  <c r="R2618" i="6"/>
  <c r="Q2618" i="6"/>
  <c r="V2618" i="6" s="1"/>
  <c r="U2617" i="6"/>
  <c r="AA2617" i="6" s="1"/>
  <c r="T2617" i="6"/>
  <c r="S2617" i="6"/>
  <c r="R2617" i="6"/>
  <c r="Q2617" i="6"/>
  <c r="V2617" i="6" s="1"/>
  <c r="U2616" i="6"/>
  <c r="AA2616" i="6" s="1"/>
  <c r="T2616" i="6"/>
  <c r="S2616" i="6"/>
  <c r="R2616" i="6"/>
  <c r="Q2616" i="6"/>
  <c r="V2616" i="6" s="1"/>
  <c r="U2615" i="6"/>
  <c r="AA2615" i="6" s="1"/>
  <c r="T2615" i="6"/>
  <c r="S2615" i="6"/>
  <c r="R2615" i="6"/>
  <c r="Q2615" i="6"/>
  <c r="V2615" i="6" s="1"/>
  <c r="U2614" i="6"/>
  <c r="AA2614" i="6" s="1"/>
  <c r="T2614" i="6"/>
  <c r="S2614" i="6"/>
  <c r="R2614" i="6"/>
  <c r="Q2614" i="6"/>
  <c r="V2614" i="6" s="1"/>
  <c r="U2613" i="6"/>
  <c r="AA2613" i="6" s="1"/>
  <c r="T2613" i="6"/>
  <c r="S2613" i="6"/>
  <c r="R2613" i="6"/>
  <c r="Q2613" i="6"/>
  <c r="V2613" i="6" s="1"/>
  <c r="U2612" i="6"/>
  <c r="AA2612" i="6" s="1"/>
  <c r="T2612" i="6"/>
  <c r="S2612" i="6"/>
  <c r="R2612" i="6"/>
  <c r="Q2612" i="6"/>
  <c r="V2612" i="6" s="1"/>
  <c r="U2611" i="6"/>
  <c r="AA2611" i="6" s="1"/>
  <c r="T2611" i="6"/>
  <c r="S2611" i="6"/>
  <c r="R2611" i="6"/>
  <c r="Q2611" i="6"/>
  <c r="V2611" i="6" s="1"/>
  <c r="U2610" i="6"/>
  <c r="AA2610" i="6" s="1"/>
  <c r="T2610" i="6"/>
  <c r="S2610" i="6"/>
  <c r="R2610" i="6"/>
  <c r="Q2610" i="6"/>
  <c r="V2610" i="6" s="1"/>
  <c r="U2609" i="6"/>
  <c r="AA2609" i="6" s="1"/>
  <c r="T2609" i="6"/>
  <c r="S2609" i="6"/>
  <c r="R2609" i="6"/>
  <c r="Q2609" i="6"/>
  <c r="V2609" i="6" s="1"/>
  <c r="U2608" i="6"/>
  <c r="AA2608" i="6" s="1"/>
  <c r="T2608" i="6"/>
  <c r="S2608" i="6"/>
  <c r="R2608" i="6"/>
  <c r="Q2608" i="6"/>
  <c r="V2608" i="6" s="1"/>
  <c r="U2607" i="6"/>
  <c r="AA2607" i="6" s="1"/>
  <c r="T2607" i="6"/>
  <c r="S2607" i="6"/>
  <c r="R2607" i="6"/>
  <c r="Q2607" i="6"/>
  <c r="V2607" i="6" s="1"/>
  <c r="U2606" i="6"/>
  <c r="AA2606" i="6" s="1"/>
  <c r="T2606" i="6"/>
  <c r="S2606" i="6"/>
  <c r="R2606" i="6"/>
  <c r="Q2606" i="6"/>
  <c r="V2606" i="6" s="1"/>
  <c r="U2605" i="6"/>
  <c r="AA2605" i="6" s="1"/>
  <c r="T2605" i="6"/>
  <c r="S2605" i="6"/>
  <c r="R2605" i="6"/>
  <c r="Q2605" i="6"/>
  <c r="V2605" i="6" s="1"/>
  <c r="U2604" i="6"/>
  <c r="AA2604" i="6" s="1"/>
  <c r="T2604" i="6"/>
  <c r="S2604" i="6"/>
  <c r="R2604" i="6"/>
  <c r="Q2604" i="6"/>
  <c r="V2604" i="6" s="1"/>
  <c r="U2603" i="6"/>
  <c r="AA2603" i="6" s="1"/>
  <c r="T2603" i="6"/>
  <c r="S2603" i="6"/>
  <c r="R2603" i="6"/>
  <c r="Q2603" i="6"/>
  <c r="V2603" i="6" s="1"/>
  <c r="U2602" i="6"/>
  <c r="AA2602" i="6" s="1"/>
  <c r="T2602" i="6"/>
  <c r="S2602" i="6"/>
  <c r="R2602" i="6"/>
  <c r="Q2602" i="6"/>
  <c r="V2602" i="6" s="1"/>
  <c r="U2601" i="6"/>
  <c r="AA2601" i="6" s="1"/>
  <c r="T2601" i="6"/>
  <c r="S2601" i="6"/>
  <c r="R2601" i="6"/>
  <c r="Q2601" i="6"/>
  <c r="V2601" i="6" s="1"/>
  <c r="U2600" i="6"/>
  <c r="AA2600" i="6" s="1"/>
  <c r="T2600" i="6"/>
  <c r="S2600" i="6"/>
  <c r="R2600" i="6"/>
  <c r="Q2600" i="6"/>
  <c r="V2600" i="6" s="1"/>
  <c r="U2599" i="6"/>
  <c r="AA2599" i="6" s="1"/>
  <c r="T2599" i="6"/>
  <c r="S2599" i="6"/>
  <c r="R2599" i="6"/>
  <c r="Q2599" i="6"/>
  <c r="V2599" i="6" s="1"/>
  <c r="U2598" i="6"/>
  <c r="AA2598" i="6" s="1"/>
  <c r="T2598" i="6"/>
  <c r="S2598" i="6"/>
  <c r="R2598" i="6"/>
  <c r="Q2598" i="6"/>
  <c r="V2598" i="6" s="1"/>
  <c r="U2597" i="6"/>
  <c r="AA2597" i="6" s="1"/>
  <c r="T2597" i="6"/>
  <c r="S2597" i="6"/>
  <c r="R2597" i="6"/>
  <c r="Q2597" i="6"/>
  <c r="V2597" i="6" s="1"/>
  <c r="U2596" i="6"/>
  <c r="AA2596" i="6" s="1"/>
  <c r="T2596" i="6"/>
  <c r="S2596" i="6"/>
  <c r="R2596" i="6"/>
  <c r="Q2596" i="6"/>
  <c r="V2596" i="6" s="1"/>
  <c r="U2595" i="6"/>
  <c r="AA2595" i="6" s="1"/>
  <c r="T2595" i="6"/>
  <c r="S2595" i="6"/>
  <c r="R2595" i="6"/>
  <c r="Q2595" i="6"/>
  <c r="V2595" i="6" s="1"/>
  <c r="U2594" i="6"/>
  <c r="AA2594" i="6" s="1"/>
  <c r="T2594" i="6"/>
  <c r="S2594" i="6"/>
  <c r="R2594" i="6"/>
  <c r="Q2594" i="6"/>
  <c r="V2594" i="6" s="1"/>
  <c r="U2593" i="6"/>
  <c r="AA2593" i="6" s="1"/>
  <c r="T2593" i="6"/>
  <c r="S2593" i="6"/>
  <c r="R2593" i="6"/>
  <c r="Q2593" i="6"/>
  <c r="V2593" i="6" s="1"/>
  <c r="U2592" i="6"/>
  <c r="AA2592" i="6" s="1"/>
  <c r="T2592" i="6"/>
  <c r="S2592" i="6"/>
  <c r="R2592" i="6"/>
  <c r="Q2592" i="6"/>
  <c r="V2592" i="6" s="1"/>
  <c r="U2591" i="6"/>
  <c r="AA2591" i="6" s="1"/>
  <c r="T2591" i="6"/>
  <c r="S2591" i="6"/>
  <c r="R2591" i="6"/>
  <c r="Q2591" i="6"/>
  <c r="V2591" i="6" s="1"/>
  <c r="U2590" i="6"/>
  <c r="AA2590" i="6" s="1"/>
  <c r="T2590" i="6"/>
  <c r="S2590" i="6"/>
  <c r="R2590" i="6"/>
  <c r="Q2590" i="6"/>
  <c r="V2590" i="6" s="1"/>
  <c r="U2589" i="6"/>
  <c r="AA2589" i="6" s="1"/>
  <c r="T2589" i="6"/>
  <c r="S2589" i="6"/>
  <c r="R2589" i="6"/>
  <c r="Q2589" i="6"/>
  <c r="V2589" i="6" s="1"/>
  <c r="U2588" i="6"/>
  <c r="AA2588" i="6" s="1"/>
  <c r="T2588" i="6"/>
  <c r="S2588" i="6"/>
  <c r="R2588" i="6"/>
  <c r="Q2588" i="6"/>
  <c r="V2588" i="6" s="1"/>
  <c r="U2587" i="6"/>
  <c r="AA2587" i="6" s="1"/>
  <c r="T2587" i="6"/>
  <c r="S2587" i="6"/>
  <c r="R2587" i="6"/>
  <c r="Q2587" i="6"/>
  <c r="V2587" i="6" s="1"/>
  <c r="U2586" i="6"/>
  <c r="AA2586" i="6" s="1"/>
  <c r="T2586" i="6"/>
  <c r="S2586" i="6"/>
  <c r="R2586" i="6"/>
  <c r="Q2586" i="6"/>
  <c r="V2586" i="6" s="1"/>
  <c r="U2585" i="6"/>
  <c r="AA2585" i="6" s="1"/>
  <c r="T2585" i="6"/>
  <c r="S2585" i="6"/>
  <c r="R2585" i="6"/>
  <c r="Q2585" i="6"/>
  <c r="V2585" i="6" s="1"/>
  <c r="U2584" i="6"/>
  <c r="AA2584" i="6" s="1"/>
  <c r="T2584" i="6"/>
  <c r="S2584" i="6"/>
  <c r="R2584" i="6"/>
  <c r="Q2584" i="6"/>
  <c r="V2584" i="6" s="1"/>
  <c r="U2583" i="6"/>
  <c r="AA2583" i="6" s="1"/>
  <c r="T2583" i="6"/>
  <c r="S2583" i="6"/>
  <c r="R2583" i="6"/>
  <c r="Q2583" i="6"/>
  <c r="V2583" i="6" s="1"/>
  <c r="U2582" i="6"/>
  <c r="AA2582" i="6" s="1"/>
  <c r="T2582" i="6"/>
  <c r="S2582" i="6"/>
  <c r="R2582" i="6"/>
  <c r="Q2582" i="6"/>
  <c r="V2582" i="6" s="1"/>
  <c r="U2581" i="6"/>
  <c r="AA2581" i="6" s="1"/>
  <c r="T2581" i="6"/>
  <c r="S2581" i="6"/>
  <c r="R2581" i="6"/>
  <c r="Q2581" i="6"/>
  <c r="V2581" i="6" s="1"/>
  <c r="U2580" i="6"/>
  <c r="AA2580" i="6" s="1"/>
  <c r="T2580" i="6"/>
  <c r="S2580" i="6"/>
  <c r="R2580" i="6"/>
  <c r="Q2580" i="6"/>
  <c r="V2580" i="6" s="1"/>
  <c r="U2579" i="6"/>
  <c r="AA2579" i="6" s="1"/>
  <c r="T2579" i="6"/>
  <c r="S2579" i="6"/>
  <c r="R2579" i="6"/>
  <c r="Q2579" i="6"/>
  <c r="V2579" i="6" s="1"/>
  <c r="U2578" i="6"/>
  <c r="AA2578" i="6" s="1"/>
  <c r="T2578" i="6"/>
  <c r="S2578" i="6"/>
  <c r="R2578" i="6"/>
  <c r="Q2578" i="6"/>
  <c r="V2578" i="6" s="1"/>
  <c r="U2577" i="6"/>
  <c r="AA2577" i="6" s="1"/>
  <c r="T2577" i="6"/>
  <c r="S2577" i="6"/>
  <c r="R2577" i="6"/>
  <c r="Q2577" i="6"/>
  <c r="V2577" i="6" s="1"/>
  <c r="U2576" i="6"/>
  <c r="AA2576" i="6" s="1"/>
  <c r="T2576" i="6"/>
  <c r="S2576" i="6"/>
  <c r="R2576" i="6"/>
  <c r="Q2576" i="6"/>
  <c r="V2576" i="6" s="1"/>
  <c r="U2575" i="6"/>
  <c r="AA2575" i="6" s="1"/>
  <c r="T2575" i="6"/>
  <c r="S2575" i="6"/>
  <c r="R2575" i="6"/>
  <c r="Q2575" i="6"/>
  <c r="V2575" i="6" s="1"/>
  <c r="U2574" i="6"/>
  <c r="AA2574" i="6" s="1"/>
  <c r="T2574" i="6"/>
  <c r="S2574" i="6"/>
  <c r="R2574" i="6"/>
  <c r="Q2574" i="6"/>
  <c r="V2574" i="6" s="1"/>
  <c r="U2573" i="6"/>
  <c r="AA2573" i="6" s="1"/>
  <c r="T2573" i="6"/>
  <c r="S2573" i="6"/>
  <c r="R2573" i="6"/>
  <c r="Q2573" i="6"/>
  <c r="V2573" i="6" s="1"/>
  <c r="U2572" i="6"/>
  <c r="AA2572" i="6" s="1"/>
  <c r="T2572" i="6"/>
  <c r="S2572" i="6"/>
  <c r="R2572" i="6"/>
  <c r="Q2572" i="6"/>
  <c r="V2572" i="6" s="1"/>
  <c r="U2571" i="6"/>
  <c r="AA2571" i="6" s="1"/>
  <c r="T2571" i="6"/>
  <c r="S2571" i="6"/>
  <c r="R2571" i="6"/>
  <c r="Q2571" i="6"/>
  <c r="V2571" i="6" s="1"/>
  <c r="U2570" i="6"/>
  <c r="AA2570" i="6" s="1"/>
  <c r="T2570" i="6"/>
  <c r="S2570" i="6"/>
  <c r="R2570" i="6"/>
  <c r="Q2570" i="6"/>
  <c r="V2570" i="6" s="1"/>
  <c r="U2569" i="6"/>
  <c r="AA2569" i="6" s="1"/>
  <c r="T2569" i="6"/>
  <c r="S2569" i="6"/>
  <c r="R2569" i="6"/>
  <c r="Q2569" i="6"/>
  <c r="V2569" i="6" s="1"/>
  <c r="U2568" i="6"/>
  <c r="AA2568" i="6" s="1"/>
  <c r="T2568" i="6"/>
  <c r="S2568" i="6"/>
  <c r="R2568" i="6"/>
  <c r="Q2568" i="6"/>
  <c r="V2568" i="6" s="1"/>
  <c r="U2567" i="6"/>
  <c r="AA2567" i="6" s="1"/>
  <c r="T2567" i="6"/>
  <c r="S2567" i="6"/>
  <c r="R2567" i="6"/>
  <c r="Q2567" i="6"/>
  <c r="V2567" i="6" s="1"/>
  <c r="U2566" i="6"/>
  <c r="AA2566" i="6" s="1"/>
  <c r="T2566" i="6"/>
  <c r="S2566" i="6"/>
  <c r="R2566" i="6"/>
  <c r="Q2566" i="6"/>
  <c r="V2566" i="6" s="1"/>
  <c r="U2565" i="6"/>
  <c r="AA2565" i="6" s="1"/>
  <c r="T2565" i="6"/>
  <c r="S2565" i="6"/>
  <c r="R2565" i="6"/>
  <c r="Q2565" i="6"/>
  <c r="V2565" i="6" s="1"/>
  <c r="U2564" i="6"/>
  <c r="AA2564" i="6" s="1"/>
  <c r="T2564" i="6"/>
  <c r="S2564" i="6"/>
  <c r="R2564" i="6"/>
  <c r="Q2564" i="6"/>
  <c r="V2564" i="6" s="1"/>
  <c r="U2563" i="6"/>
  <c r="AA2563" i="6" s="1"/>
  <c r="T2563" i="6"/>
  <c r="S2563" i="6"/>
  <c r="R2563" i="6"/>
  <c r="Q2563" i="6"/>
  <c r="V2563" i="6" s="1"/>
  <c r="U2562" i="6"/>
  <c r="AA2562" i="6" s="1"/>
  <c r="T2562" i="6"/>
  <c r="S2562" i="6"/>
  <c r="R2562" i="6"/>
  <c r="Q2562" i="6"/>
  <c r="V2562" i="6" s="1"/>
  <c r="U2561" i="6"/>
  <c r="AA2561" i="6" s="1"/>
  <c r="T2561" i="6"/>
  <c r="S2561" i="6"/>
  <c r="R2561" i="6"/>
  <c r="Q2561" i="6"/>
  <c r="V2561" i="6" s="1"/>
  <c r="U2560" i="6"/>
  <c r="AA2560" i="6" s="1"/>
  <c r="T2560" i="6"/>
  <c r="S2560" i="6"/>
  <c r="R2560" i="6"/>
  <c r="Q2560" i="6"/>
  <c r="V2560" i="6" s="1"/>
  <c r="U2559" i="6"/>
  <c r="AA2559" i="6" s="1"/>
  <c r="T2559" i="6"/>
  <c r="S2559" i="6"/>
  <c r="R2559" i="6"/>
  <c r="Q2559" i="6"/>
  <c r="V2559" i="6" s="1"/>
  <c r="U2558" i="6"/>
  <c r="AA2558" i="6" s="1"/>
  <c r="T2558" i="6"/>
  <c r="S2558" i="6"/>
  <c r="R2558" i="6"/>
  <c r="Q2558" i="6"/>
  <c r="V2558" i="6" s="1"/>
  <c r="U2557" i="6"/>
  <c r="AA2557" i="6" s="1"/>
  <c r="T2557" i="6"/>
  <c r="S2557" i="6"/>
  <c r="R2557" i="6"/>
  <c r="Q2557" i="6"/>
  <c r="V2557" i="6" s="1"/>
  <c r="U2556" i="6"/>
  <c r="AA2556" i="6" s="1"/>
  <c r="T2556" i="6"/>
  <c r="S2556" i="6"/>
  <c r="R2556" i="6"/>
  <c r="Q2556" i="6"/>
  <c r="V2556" i="6" s="1"/>
  <c r="U2555" i="6"/>
  <c r="AA2555" i="6" s="1"/>
  <c r="T2555" i="6"/>
  <c r="S2555" i="6"/>
  <c r="R2555" i="6"/>
  <c r="Q2555" i="6"/>
  <c r="V2555" i="6" s="1"/>
  <c r="U2554" i="6"/>
  <c r="AA2554" i="6" s="1"/>
  <c r="T2554" i="6"/>
  <c r="S2554" i="6"/>
  <c r="R2554" i="6"/>
  <c r="Q2554" i="6"/>
  <c r="V2554" i="6" s="1"/>
  <c r="U2553" i="6"/>
  <c r="AA2553" i="6" s="1"/>
  <c r="T2553" i="6"/>
  <c r="S2553" i="6"/>
  <c r="R2553" i="6"/>
  <c r="Q2553" i="6"/>
  <c r="V2553" i="6" s="1"/>
  <c r="U2552" i="6"/>
  <c r="AA2552" i="6" s="1"/>
  <c r="T2552" i="6"/>
  <c r="S2552" i="6"/>
  <c r="R2552" i="6"/>
  <c r="Q2552" i="6"/>
  <c r="V2552" i="6" s="1"/>
  <c r="U2551" i="6"/>
  <c r="AA2551" i="6" s="1"/>
  <c r="T2551" i="6"/>
  <c r="S2551" i="6"/>
  <c r="R2551" i="6"/>
  <c r="Q2551" i="6"/>
  <c r="V2551" i="6" s="1"/>
  <c r="U2550" i="6"/>
  <c r="AA2550" i="6" s="1"/>
  <c r="T2550" i="6"/>
  <c r="S2550" i="6"/>
  <c r="R2550" i="6"/>
  <c r="Q2550" i="6"/>
  <c r="V2550" i="6" s="1"/>
  <c r="U2549" i="6"/>
  <c r="AA2549" i="6" s="1"/>
  <c r="T2549" i="6"/>
  <c r="S2549" i="6"/>
  <c r="R2549" i="6"/>
  <c r="Q2549" i="6"/>
  <c r="V2549" i="6" s="1"/>
  <c r="U2548" i="6"/>
  <c r="AA2548" i="6" s="1"/>
  <c r="T2548" i="6"/>
  <c r="S2548" i="6"/>
  <c r="R2548" i="6"/>
  <c r="Q2548" i="6"/>
  <c r="V2548" i="6" s="1"/>
  <c r="U2547" i="6"/>
  <c r="AA2547" i="6" s="1"/>
  <c r="S2547" i="6"/>
  <c r="Q2547" i="6"/>
  <c r="V2547" i="6" s="1"/>
  <c r="T2546" i="6"/>
  <c r="Z2546" i="6" s="1"/>
  <c r="R2546" i="6"/>
  <c r="X2546" i="6" s="1"/>
  <c r="AC2545" i="6"/>
  <c r="AD2545" i="6" s="1"/>
  <c r="T2545" i="6"/>
  <c r="R2545" i="6"/>
  <c r="Q2545" i="6"/>
  <c r="V2545" i="6" s="1"/>
  <c r="U2544" i="6"/>
  <c r="AA2544" i="6" s="1"/>
  <c r="R2544" i="6"/>
  <c r="X2544" i="6" s="1"/>
  <c r="AC2543" i="6"/>
  <c r="AD2543" i="6" s="1"/>
  <c r="T2543" i="6"/>
  <c r="Z2543" i="6" s="1"/>
  <c r="S2543" i="6"/>
  <c r="Y2543" i="6" s="1"/>
  <c r="AC2542" i="6"/>
  <c r="AD2542" i="6" s="1"/>
  <c r="T2542" i="6"/>
  <c r="Z2542" i="6" s="1"/>
  <c r="R2542" i="6"/>
  <c r="X2542" i="6" s="1"/>
  <c r="AC2541" i="6"/>
  <c r="AD2541" i="6" s="1"/>
  <c r="T2541" i="6"/>
  <c r="Z2541" i="6" s="1"/>
  <c r="R2541" i="6"/>
  <c r="X2541" i="6" s="1"/>
  <c r="U2540" i="6"/>
  <c r="AA2540" i="6" s="1"/>
  <c r="S2540" i="6"/>
  <c r="Q2540" i="6"/>
  <c r="V2540" i="6" s="1"/>
  <c r="T2539" i="6"/>
  <c r="Z2539" i="6" s="1"/>
  <c r="S2539" i="6"/>
  <c r="Y2539" i="6" s="1"/>
  <c r="T2538" i="6"/>
  <c r="Z2538" i="6" s="1"/>
  <c r="R2538" i="6"/>
  <c r="X2538" i="6" s="1"/>
  <c r="T2537" i="6"/>
  <c r="Z2537" i="6" s="1"/>
  <c r="R2537" i="6"/>
  <c r="X2537" i="6" s="1"/>
  <c r="U2536" i="6"/>
  <c r="AA2536" i="6" s="1"/>
  <c r="S2536" i="6"/>
  <c r="Q2536" i="6"/>
  <c r="V2536" i="6" s="1"/>
  <c r="U2535" i="6"/>
  <c r="AA2535" i="6" s="1"/>
  <c r="S2535" i="6"/>
  <c r="Y2535" i="6" s="1"/>
  <c r="R2535" i="6"/>
  <c r="X2535" i="6" s="1"/>
  <c r="AC2534" i="6"/>
  <c r="AD2534" i="6" s="1"/>
  <c r="T2534" i="6"/>
  <c r="Z2534" i="6" s="1"/>
  <c r="R2534" i="6"/>
  <c r="X2534" i="6" s="1"/>
  <c r="U2533" i="6"/>
  <c r="AA2533" i="6" s="1"/>
  <c r="S2533" i="6"/>
  <c r="Y2533" i="6" s="1"/>
  <c r="R2533" i="6"/>
  <c r="X2533" i="6" s="1"/>
  <c r="U2532" i="6"/>
  <c r="AA2532" i="6" s="1"/>
  <c r="S2532" i="6"/>
  <c r="Q2532" i="6"/>
  <c r="V2532" i="6" s="1"/>
  <c r="T2531" i="6"/>
  <c r="Z2531" i="6" s="1"/>
  <c r="R2531" i="6"/>
  <c r="X2531" i="6" s="1"/>
  <c r="U2530" i="6"/>
  <c r="AA2530" i="6" s="1"/>
  <c r="S2530" i="6"/>
  <c r="Q2530" i="6"/>
  <c r="V2530" i="6" s="1"/>
  <c r="U2529" i="6"/>
  <c r="AA2529" i="6" s="1"/>
  <c r="S2529" i="6"/>
  <c r="Q2529" i="6"/>
  <c r="V2529" i="6" s="1"/>
  <c r="S2528" i="6"/>
  <c r="Y2528" i="6" s="1"/>
  <c r="AC2527" i="6"/>
  <c r="AD2527" i="6" s="1"/>
  <c r="S2527" i="6"/>
  <c r="Q2527" i="6"/>
  <c r="V2527" i="6" s="1"/>
  <c r="AC2526" i="6"/>
  <c r="AD2526" i="6" s="1"/>
  <c r="T2526" i="6"/>
  <c r="Q2526" i="6"/>
  <c r="V2526" i="6" s="1"/>
  <c r="U2525" i="6"/>
  <c r="AA2525" i="6" s="1"/>
  <c r="R2525" i="6"/>
  <c r="X2525" i="6" s="1"/>
  <c r="R2524" i="6"/>
  <c r="X2524" i="6" s="1"/>
  <c r="U2523" i="6"/>
  <c r="AA2523" i="6" s="1"/>
  <c r="R2523" i="6"/>
  <c r="X2523" i="6" s="1"/>
  <c r="U2522" i="6"/>
  <c r="AA2522" i="6" s="1"/>
  <c r="R2522" i="6"/>
  <c r="X2522" i="6" s="1"/>
  <c r="U2521" i="6"/>
  <c r="AA2521" i="6" s="1"/>
  <c r="R2521" i="6"/>
  <c r="X2521" i="6" s="1"/>
  <c r="AC2520" i="6"/>
  <c r="AD2520" i="6" s="1"/>
  <c r="S2520" i="6"/>
  <c r="Y2520" i="6" s="1"/>
  <c r="T2519" i="6"/>
  <c r="Q2519" i="6"/>
  <c r="V2519" i="6" s="1"/>
  <c r="R2518" i="6"/>
  <c r="X2518" i="6" s="1"/>
  <c r="S2517" i="6"/>
  <c r="Y2517" i="6" s="1"/>
  <c r="T2516" i="6"/>
  <c r="Q2516" i="6"/>
  <c r="V2516" i="6" s="1"/>
  <c r="U2515" i="6"/>
  <c r="AA2515" i="6" s="1"/>
  <c r="R2515" i="6"/>
  <c r="X2515" i="6" s="1"/>
  <c r="AC2514" i="6"/>
  <c r="AD2514" i="6" s="1"/>
  <c r="S2514" i="6"/>
  <c r="Y2514" i="6" s="1"/>
  <c r="U2513" i="6"/>
  <c r="AA2513" i="6" s="1"/>
  <c r="Q2513" i="6"/>
  <c r="V2513" i="6" s="1"/>
  <c r="T2512" i="6"/>
  <c r="Q2512" i="6"/>
  <c r="V2512" i="6" s="1"/>
  <c r="S2511" i="6"/>
  <c r="Y2511" i="6" s="1"/>
  <c r="U2510" i="6"/>
  <c r="AA2510" i="6" s="1"/>
  <c r="R2510" i="6"/>
  <c r="Q2510" i="6"/>
  <c r="V2510" i="6" s="1"/>
  <c r="U2097" i="6"/>
  <c r="AA2097" i="6" s="1"/>
  <c r="T2096" i="6"/>
  <c r="Z2096" i="6" s="1"/>
  <c r="T2095" i="6"/>
  <c r="Z2095" i="6" s="1"/>
  <c r="S2094" i="6"/>
  <c r="T2093" i="6"/>
  <c r="Q2093" i="6"/>
  <c r="V2093" i="6" s="1"/>
  <c r="Q2092" i="6"/>
  <c r="V2092" i="6" s="1"/>
  <c r="Q1748" i="6"/>
  <c r="V1748" i="6" s="1"/>
  <c r="U1747" i="6"/>
  <c r="AA1747" i="6" s="1"/>
  <c r="S1746" i="6"/>
  <c r="T1745" i="6"/>
  <c r="S1744" i="6"/>
  <c r="L1744" i="6"/>
  <c r="Q1743" i="6"/>
  <c r="V1743" i="6" s="1"/>
  <c r="T1742" i="6"/>
  <c r="S1741" i="6"/>
  <c r="S1740" i="6"/>
  <c r="Y1740" i="6" s="1"/>
  <c r="T1739" i="6"/>
  <c r="S1738" i="6"/>
  <c r="T1737" i="6"/>
  <c r="Z1737" i="6" s="1"/>
  <c r="T1736" i="6"/>
  <c r="U1735" i="6"/>
  <c r="AA1735" i="6" s="1"/>
  <c r="U1734" i="6"/>
  <c r="AA1734" i="6" s="1"/>
  <c r="Q1732" i="6"/>
  <c r="V1732" i="6" s="1"/>
  <c r="R1731" i="6"/>
  <c r="X1731" i="6" s="1"/>
  <c r="AC1730" i="6"/>
  <c r="AD1730" i="6" s="1"/>
  <c r="R1730" i="6"/>
  <c r="X1730" i="6" s="1"/>
  <c r="Q1729" i="6"/>
  <c r="V1729" i="6" s="1"/>
  <c r="U1728" i="6"/>
  <c r="AA1728" i="6" s="1"/>
  <c r="U1727" i="6"/>
  <c r="AA1727" i="6" s="1"/>
  <c r="T1726" i="6"/>
  <c r="U1725" i="6"/>
  <c r="AA1725" i="6" s="1"/>
  <c r="S1723" i="6"/>
  <c r="Y1723" i="6" s="1"/>
  <c r="R1722" i="6"/>
  <c r="X1722" i="6" s="1"/>
  <c r="S1721" i="6"/>
  <c r="Y1721" i="6" s="1"/>
  <c r="R1719" i="6"/>
  <c r="X1719" i="6" s="1"/>
  <c r="S1718" i="6"/>
  <c r="Y1718" i="6" s="1"/>
  <c r="R1717" i="6"/>
  <c r="X1717" i="6" s="1"/>
  <c r="T1715" i="6"/>
  <c r="T1714" i="6"/>
  <c r="U1713" i="6"/>
  <c r="AA1713" i="6" s="1"/>
  <c r="AC1713" i="6" s="1"/>
  <c r="AD1713" i="6" s="1"/>
  <c r="L1713" i="6"/>
  <c r="S1712" i="6"/>
  <c r="Q1711" i="6"/>
  <c r="V1711" i="6" s="1"/>
  <c r="U1710" i="6"/>
  <c r="AA1710" i="6" s="1"/>
  <c r="R1709" i="6"/>
  <c r="U1708" i="6"/>
  <c r="AA1708" i="6" s="1"/>
  <c r="S1706" i="6"/>
  <c r="Y1706" i="6" s="1"/>
  <c r="T1705" i="6"/>
  <c r="Z1705" i="6" s="1"/>
  <c r="AC1704" i="6"/>
  <c r="AD1704" i="6" s="1"/>
  <c r="T1704" i="6"/>
  <c r="Z1704" i="6" s="1"/>
  <c r="Q1703" i="6"/>
  <c r="V1703" i="6" s="1"/>
  <c r="Q1702" i="6"/>
  <c r="V1702" i="6" s="1"/>
  <c r="S1701" i="6"/>
  <c r="Y1701" i="6" s="1"/>
  <c r="T1700" i="6"/>
  <c r="U1699" i="6"/>
  <c r="AA1699" i="6" s="1"/>
  <c r="Q1698" i="6"/>
  <c r="V1698" i="6" s="1"/>
  <c r="AC1697" i="6"/>
  <c r="AD1697" i="6" s="1"/>
  <c r="Q1697" i="6"/>
  <c r="V1697" i="6" s="1"/>
  <c r="U1696" i="6"/>
  <c r="AA1696" i="6" s="1"/>
  <c r="Q1695" i="6"/>
  <c r="V1695" i="6" s="1"/>
  <c r="R1694" i="6"/>
  <c r="X1694" i="6" s="1"/>
  <c r="S1693" i="6"/>
  <c r="Y1693" i="6" s="1"/>
  <c r="R1692" i="6"/>
  <c r="X1692" i="6" s="1"/>
  <c r="L1691" i="6"/>
  <c r="R1690" i="6"/>
  <c r="X1690" i="6" s="1"/>
  <c r="Q1689" i="6"/>
  <c r="V1689" i="6" s="1"/>
  <c r="S1688" i="6"/>
  <c r="T1687" i="6"/>
  <c r="Z1687" i="6" s="1"/>
  <c r="L1687" i="6"/>
  <c r="U1685" i="6"/>
  <c r="AA1685" i="6" s="1"/>
  <c r="U1684" i="6"/>
  <c r="AA1684" i="6" s="1"/>
  <c r="R1682" i="6"/>
  <c r="X1682" i="6" s="1"/>
  <c r="S1681" i="6"/>
  <c r="Y1681" i="6" s="1"/>
  <c r="S1680" i="6"/>
  <c r="Y1680" i="6" s="1"/>
  <c r="S1679" i="6"/>
  <c r="Y1679" i="6" s="1"/>
  <c r="U1678" i="6"/>
  <c r="AA1678" i="6" s="1"/>
  <c r="U1677" i="6"/>
  <c r="AA1677" i="6" s="1"/>
  <c r="U1675" i="6"/>
  <c r="AA1675" i="6" s="1"/>
  <c r="T1674" i="6"/>
  <c r="R1440" i="6"/>
  <c r="X1440" i="6" s="1"/>
  <c r="Q1439" i="6"/>
  <c r="V1439" i="6" s="1"/>
  <c r="Q1438" i="6"/>
  <c r="V1438" i="6" s="1"/>
  <c r="U1436" i="6"/>
  <c r="AA1436" i="6" s="1"/>
  <c r="T1435" i="6"/>
  <c r="Z1435" i="6" s="1"/>
  <c r="U1434" i="6"/>
  <c r="AA1434" i="6" s="1"/>
  <c r="AC1434" i="6" s="1"/>
  <c r="AD1434" i="6" s="1"/>
  <c r="U1433" i="6"/>
  <c r="AA1433" i="6" s="1"/>
  <c r="R1428" i="6"/>
  <c r="X1428" i="6" s="1"/>
  <c r="U1426" i="6"/>
  <c r="AA1426" i="6" s="1"/>
  <c r="S1424" i="6"/>
  <c r="Y1424" i="6" s="1"/>
  <c r="T1421" i="6"/>
  <c r="Z1421" i="6" s="1"/>
  <c r="U1420" i="6"/>
  <c r="AA1420" i="6" s="1"/>
  <c r="Q1419" i="6"/>
  <c r="V1419" i="6" s="1"/>
  <c r="S1418" i="6"/>
  <c r="Y1418" i="6" s="1"/>
  <c r="L1417" i="6"/>
  <c r="R1415" i="6"/>
  <c r="X1415" i="6" s="1"/>
  <c r="T1413" i="6"/>
  <c r="T1412" i="6"/>
  <c r="R1410" i="6"/>
  <c r="S1409" i="6"/>
  <c r="Y1409" i="6" s="1"/>
  <c r="U1408" i="6"/>
  <c r="AA1408" i="6" s="1"/>
  <c r="T1406" i="6"/>
  <c r="Z1406" i="6" s="1"/>
  <c r="U1405" i="6"/>
  <c r="AA1405" i="6" s="1"/>
  <c r="L1405" i="6" s="1"/>
  <c r="Q1404" i="6"/>
  <c r="V1404" i="6" s="1"/>
  <c r="U1402" i="6"/>
  <c r="AA1402" i="6" s="1"/>
  <c r="Q1401" i="6"/>
  <c r="V1401" i="6" s="1"/>
  <c r="R1400" i="6"/>
  <c r="X1400" i="6" s="1"/>
  <c r="Q1397" i="6"/>
  <c r="V1397" i="6" s="1"/>
  <c r="S1396" i="6"/>
  <c r="Y1396" i="6" s="1"/>
  <c r="T1395" i="6"/>
  <c r="R1394" i="6"/>
  <c r="R1393" i="6"/>
  <c r="X1393" i="6" s="1"/>
  <c r="T1391" i="6"/>
  <c r="Q1390" i="6"/>
  <c r="V1390" i="6" s="1"/>
  <c r="U1389" i="6"/>
  <c r="AA1389" i="6" s="1"/>
  <c r="R1387" i="6"/>
  <c r="X1387" i="6" s="1"/>
  <c r="AA1386" i="6"/>
  <c r="V1385" i="6"/>
  <c r="Y1383" i="6"/>
  <c r="AA1381" i="6"/>
  <c r="AA1379" i="6"/>
  <c r="Y1374" i="6"/>
  <c r="AA1373" i="6"/>
  <c r="Y1373" i="6"/>
  <c r="Z1369" i="6"/>
  <c r="X1369" i="6"/>
  <c r="V1365" i="6"/>
  <c r="AA1361" i="6"/>
  <c r="Y1361" i="6"/>
  <c r="AA1357" i="6"/>
  <c r="X1357" i="6"/>
  <c r="AA1355" i="6"/>
  <c r="Y1355" i="6"/>
  <c r="Y1352" i="6"/>
  <c r="V1351" i="6"/>
  <c r="V1349" i="6"/>
  <c r="AA1348" i="6"/>
  <c r="Y1348" i="6"/>
  <c r="X1339" i="6"/>
  <c r="AA1337" i="6"/>
  <c r="AA1335" i="6"/>
  <c r="V1333" i="6"/>
  <c r="AA1329" i="6"/>
  <c r="V1329" i="6"/>
  <c r="Y1326" i="6"/>
  <c r="AA1323" i="6"/>
  <c r="Y1323" i="6"/>
  <c r="AA1320" i="6"/>
  <c r="X1320" i="6"/>
  <c r="Y1318" i="6"/>
  <c r="AA1316" i="6"/>
  <c r="V1316" i="6"/>
  <c r="AA1308" i="6"/>
  <c r="Y1308" i="6"/>
  <c r="AA1305" i="6"/>
  <c r="Z1302" i="6"/>
  <c r="AA1300" i="6"/>
  <c r="AA1299" i="6"/>
  <c r="Y1299" i="6"/>
  <c r="AA1297" i="6"/>
  <c r="X1297" i="6"/>
  <c r="Y1295" i="6"/>
  <c r="V1293" i="6"/>
  <c r="AA1289" i="6"/>
  <c r="AA1286" i="6"/>
  <c r="X1286" i="6"/>
  <c r="Z1279" i="6"/>
  <c r="Y1278" i="6"/>
  <c r="X1276" i="6"/>
  <c r="V1274" i="6"/>
  <c r="AA1272" i="6"/>
  <c r="Y1272" i="6"/>
  <c r="AA1269" i="6"/>
  <c r="AA1262" i="6"/>
  <c r="Z1260" i="6"/>
  <c r="AA872" i="6"/>
  <c r="X871" i="6"/>
  <c r="X862" i="6"/>
  <c r="X847" i="6"/>
  <c r="Y841" i="6"/>
  <c r="U2509" i="6"/>
  <c r="AA2509" i="6" s="1"/>
  <c r="T2509" i="6"/>
  <c r="S2509" i="6"/>
  <c r="R2509" i="6"/>
  <c r="Q2509" i="6"/>
  <c r="V2509" i="6" s="1"/>
  <c r="U2508" i="6"/>
  <c r="AA2508" i="6" s="1"/>
  <c r="T2508" i="6"/>
  <c r="S2508" i="6"/>
  <c r="R2508" i="6"/>
  <c r="Q2508" i="6"/>
  <c r="V2508" i="6" s="1"/>
  <c r="U2507" i="6"/>
  <c r="AA2507" i="6" s="1"/>
  <c r="T2507" i="6"/>
  <c r="S2507" i="6"/>
  <c r="R2507" i="6"/>
  <c r="Q2507" i="6"/>
  <c r="V2507" i="6" s="1"/>
  <c r="U2506" i="6"/>
  <c r="AA2506" i="6" s="1"/>
  <c r="T2506" i="6"/>
  <c r="S2506" i="6"/>
  <c r="R2506" i="6"/>
  <c r="Q2506" i="6"/>
  <c r="V2506" i="6" s="1"/>
  <c r="U2505" i="6"/>
  <c r="AA2505" i="6" s="1"/>
  <c r="T2505" i="6"/>
  <c r="S2505" i="6"/>
  <c r="R2505" i="6"/>
  <c r="Q2505" i="6"/>
  <c r="V2505" i="6" s="1"/>
  <c r="U2504" i="6"/>
  <c r="AA2504" i="6" s="1"/>
  <c r="T2504" i="6"/>
  <c r="S2504" i="6"/>
  <c r="R2504" i="6"/>
  <c r="Q2504" i="6"/>
  <c r="V2504" i="6" s="1"/>
  <c r="U2503" i="6"/>
  <c r="AA2503" i="6" s="1"/>
  <c r="T2503" i="6"/>
  <c r="S2503" i="6"/>
  <c r="R2503" i="6"/>
  <c r="Q2503" i="6"/>
  <c r="V2503" i="6" s="1"/>
  <c r="U2502" i="6"/>
  <c r="AA2502" i="6" s="1"/>
  <c r="T2502" i="6"/>
  <c r="S2502" i="6"/>
  <c r="R2502" i="6"/>
  <c r="Q2502" i="6"/>
  <c r="V2502" i="6" s="1"/>
  <c r="U2501" i="6"/>
  <c r="AA2501" i="6" s="1"/>
  <c r="T2501" i="6"/>
  <c r="S2501" i="6"/>
  <c r="R2501" i="6"/>
  <c r="Q2501" i="6"/>
  <c r="V2501" i="6" s="1"/>
  <c r="U2500" i="6"/>
  <c r="AA2500" i="6" s="1"/>
  <c r="T2500" i="6"/>
  <c r="S2500" i="6"/>
  <c r="R2500" i="6"/>
  <c r="Q2500" i="6"/>
  <c r="V2500" i="6" s="1"/>
  <c r="U2499" i="6"/>
  <c r="AA2499" i="6" s="1"/>
  <c r="T2499" i="6"/>
  <c r="S2499" i="6"/>
  <c r="R2499" i="6"/>
  <c r="Q2499" i="6"/>
  <c r="V2499" i="6" s="1"/>
  <c r="U2498" i="6"/>
  <c r="AA2498" i="6" s="1"/>
  <c r="T2498" i="6"/>
  <c r="S2498" i="6"/>
  <c r="R2498" i="6"/>
  <c r="Q2498" i="6"/>
  <c r="V2498" i="6" s="1"/>
  <c r="U2497" i="6"/>
  <c r="AA2497" i="6" s="1"/>
  <c r="T2497" i="6"/>
  <c r="S2497" i="6"/>
  <c r="R2497" i="6"/>
  <c r="Q2497" i="6"/>
  <c r="V2497" i="6" s="1"/>
  <c r="U2496" i="6"/>
  <c r="AA2496" i="6" s="1"/>
  <c r="T2496" i="6"/>
  <c r="S2496" i="6"/>
  <c r="R2496" i="6"/>
  <c r="Q2496" i="6"/>
  <c r="V2496" i="6" s="1"/>
  <c r="U2495" i="6"/>
  <c r="AA2495" i="6" s="1"/>
  <c r="T2495" i="6"/>
  <c r="S2495" i="6"/>
  <c r="R2495" i="6"/>
  <c r="Q2495" i="6"/>
  <c r="V2495" i="6" s="1"/>
  <c r="U2494" i="6"/>
  <c r="AA2494" i="6" s="1"/>
  <c r="T2494" i="6"/>
  <c r="S2494" i="6"/>
  <c r="R2494" i="6"/>
  <c r="Q2494" i="6"/>
  <c r="V2494" i="6" s="1"/>
  <c r="U2493" i="6"/>
  <c r="AA2493" i="6" s="1"/>
  <c r="T2493" i="6"/>
  <c r="S2493" i="6"/>
  <c r="R2493" i="6"/>
  <c r="Q2493" i="6"/>
  <c r="V2493" i="6" s="1"/>
  <c r="U2492" i="6"/>
  <c r="AA2492" i="6" s="1"/>
  <c r="T2492" i="6"/>
  <c r="S2492" i="6"/>
  <c r="R2492" i="6"/>
  <c r="Q2492" i="6"/>
  <c r="V2492" i="6" s="1"/>
  <c r="U2491" i="6"/>
  <c r="AA2491" i="6" s="1"/>
  <c r="T2491" i="6"/>
  <c r="S2491" i="6"/>
  <c r="R2491" i="6"/>
  <c r="Q2491" i="6"/>
  <c r="V2491" i="6" s="1"/>
  <c r="U2490" i="6"/>
  <c r="AA2490" i="6" s="1"/>
  <c r="T2490" i="6"/>
  <c r="S2490" i="6"/>
  <c r="R2490" i="6"/>
  <c r="Q2490" i="6"/>
  <c r="V2490" i="6" s="1"/>
  <c r="U2489" i="6"/>
  <c r="AA2489" i="6" s="1"/>
  <c r="T2489" i="6"/>
  <c r="S2489" i="6"/>
  <c r="R2489" i="6"/>
  <c r="Q2489" i="6"/>
  <c r="V2489" i="6" s="1"/>
  <c r="U2488" i="6"/>
  <c r="AA2488" i="6" s="1"/>
  <c r="T2488" i="6"/>
  <c r="S2488" i="6"/>
  <c r="R2488" i="6"/>
  <c r="Q2488" i="6"/>
  <c r="V2488" i="6" s="1"/>
  <c r="U2487" i="6"/>
  <c r="AA2487" i="6" s="1"/>
  <c r="T2487" i="6"/>
  <c r="S2487" i="6"/>
  <c r="R2487" i="6"/>
  <c r="Q2487" i="6"/>
  <c r="V2487" i="6" s="1"/>
  <c r="U2486" i="6"/>
  <c r="AA2486" i="6" s="1"/>
  <c r="T2486" i="6"/>
  <c r="S2486" i="6"/>
  <c r="R2486" i="6"/>
  <c r="Q2486" i="6"/>
  <c r="V2486" i="6" s="1"/>
  <c r="U2485" i="6"/>
  <c r="AA2485" i="6" s="1"/>
  <c r="T2485" i="6"/>
  <c r="S2485" i="6"/>
  <c r="R2485" i="6"/>
  <c r="Q2485" i="6"/>
  <c r="V2485" i="6" s="1"/>
  <c r="U2484" i="6"/>
  <c r="AA2484" i="6" s="1"/>
  <c r="T2484" i="6"/>
  <c r="S2484" i="6"/>
  <c r="R2484" i="6"/>
  <c r="Q2484" i="6"/>
  <c r="V2484" i="6" s="1"/>
  <c r="U2483" i="6"/>
  <c r="AA2483" i="6" s="1"/>
  <c r="T2483" i="6"/>
  <c r="S2483" i="6"/>
  <c r="R2483" i="6"/>
  <c r="Q2483" i="6"/>
  <c r="V2483" i="6" s="1"/>
  <c r="U2482" i="6"/>
  <c r="AA2482" i="6" s="1"/>
  <c r="T2482" i="6"/>
  <c r="S2482" i="6"/>
  <c r="R2482" i="6"/>
  <c r="Q2482" i="6"/>
  <c r="V2482" i="6" s="1"/>
  <c r="U2481" i="6"/>
  <c r="AA2481" i="6" s="1"/>
  <c r="T2481" i="6"/>
  <c r="S2481" i="6"/>
  <c r="R2481" i="6"/>
  <c r="Q2481" i="6"/>
  <c r="V2481" i="6" s="1"/>
  <c r="U2480" i="6"/>
  <c r="AA2480" i="6" s="1"/>
  <c r="T2480" i="6"/>
  <c r="S2480" i="6"/>
  <c r="R2480" i="6"/>
  <c r="Q2480" i="6"/>
  <c r="V2480" i="6" s="1"/>
  <c r="U2479" i="6"/>
  <c r="AA2479" i="6" s="1"/>
  <c r="T2479" i="6"/>
  <c r="S2479" i="6"/>
  <c r="R2479" i="6"/>
  <c r="Q2479" i="6"/>
  <c r="V2479" i="6" s="1"/>
  <c r="U2478" i="6"/>
  <c r="AA2478" i="6" s="1"/>
  <c r="T2478" i="6"/>
  <c r="S2478" i="6"/>
  <c r="R2478" i="6"/>
  <c r="Q2478" i="6"/>
  <c r="V2478" i="6" s="1"/>
  <c r="U2477" i="6"/>
  <c r="AA2477" i="6" s="1"/>
  <c r="T2477" i="6"/>
  <c r="S2477" i="6"/>
  <c r="R2477" i="6"/>
  <c r="Q2477" i="6"/>
  <c r="V2477" i="6" s="1"/>
  <c r="U2476" i="6"/>
  <c r="AA2476" i="6" s="1"/>
  <c r="T2476" i="6"/>
  <c r="S2476" i="6"/>
  <c r="R2476" i="6"/>
  <c r="Q2476" i="6"/>
  <c r="V2476" i="6" s="1"/>
  <c r="U2475" i="6"/>
  <c r="AA2475" i="6" s="1"/>
  <c r="T2475" i="6"/>
  <c r="S2475" i="6"/>
  <c r="R2475" i="6"/>
  <c r="Q2475" i="6"/>
  <c r="V2475" i="6" s="1"/>
  <c r="U2474" i="6"/>
  <c r="AA2474" i="6" s="1"/>
  <c r="T2474" i="6"/>
  <c r="S2474" i="6"/>
  <c r="R2474" i="6"/>
  <c r="Q2474" i="6"/>
  <c r="V2474" i="6" s="1"/>
  <c r="U2473" i="6"/>
  <c r="AA2473" i="6" s="1"/>
  <c r="T2473" i="6"/>
  <c r="S2473" i="6"/>
  <c r="R2473" i="6"/>
  <c r="Q2473" i="6"/>
  <c r="V2473" i="6" s="1"/>
  <c r="U2472" i="6"/>
  <c r="AA2472" i="6" s="1"/>
  <c r="T2472" i="6"/>
  <c r="S2472" i="6"/>
  <c r="R2472" i="6"/>
  <c r="Q2472" i="6"/>
  <c r="V2472" i="6" s="1"/>
  <c r="U2471" i="6"/>
  <c r="AA2471" i="6" s="1"/>
  <c r="T2471" i="6"/>
  <c r="S2471" i="6"/>
  <c r="R2471" i="6"/>
  <c r="Q2471" i="6"/>
  <c r="V2471" i="6" s="1"/>
  <c r="U2470" i="6"/>
  <c r="AA2470" i="6" s="1"/>
  <c r="T2470" i="6"/>
  <c r="S2470" i="6"/>
  <c r="R2470" i="6"/>
  <c r="Q2470" i="6"/>
  <c r="V2470" i="6" s="1"/>
  <c r="U2469" i="6"/>
  <c r="AA2469" i="6" s="1"/>
  <c r="T2469" i="6"/>
  <c r="S2469" i="6"/>
  <c r="R2469" i="6"/>
  <c r="Q2469" i="6"/>
  <c r="V2469" i="6" s="1"/>
  <c r="U2468" i="6"/>
  <c r="AA2468" i="6" s="1"/>
  <c r="T2468" i="6"/>
  <c r="S2468" i="6"/>
  <c r="R2468" i="6"/>
  <c r="Q2468" i="6"/>
  <c r="V2468" i="6" s="1"/>
  <c r="U2467" i="6"/>
  <c r="AA2467" i="6" s="1"/>
  <c r="T2467" i="6"/>
  <c r="S2467" i="6"/>
  <c r="R2467" i="6"/>
  <c r="Q2467" i="6"/>
  <c r="V2467" i="6" s="1"/>
  <c r="U2466" i="6"/>
  <c r="AA2466" i="6" s="1"/>
  <c r="T2466" i="6"/>
  <c r="S2466" i="6"/>
  <c r="R2466" i="6"/>
  <c r="Q2466" i="6"/>
  <c r="V2466" i="6" s="1"/>
  <c r="U2465" i="6"/>
  <c r="AA2465" i="6" s="1"/>
  <c r="T2465" i="6"/>
  <c r="S2465" i="6"/>
  <c r="R2465" i="6"/>
  <c r="Q2465" i="6"/>
  <c r="V2465" i="6" s="1"/>
  <c r="U2464" i="6"/>
  <c r="AA2464" i="6" s="1"/>
  <c r="T2464" i="6"/>
  <c r="S2464" i="6"/>
  <c r="R2464" i="6"/>
  <c r="Q2464" i="6"/>
  <c r="V2464" i="6" s="1"/>
  <c r="U2463" i="6"/>
  <c r="AA2463" i="6" s="1"/>
  <c r="T2463" i="6"/>
  <c r="S2463" i="6"/>
  <c r="R2463" i="6"/>
  <c r="Q2463" i="6"/>
  <c r="V2463" i="6" s="1"/>
  <c r="U2462" i="6"/>
  <c r="AA2462" i="6" s="1"/>
  <c r="T2462" i="6"/>
  <c r="S2462" i="6"/>
  <c r="R2462" i="6"/>
  <c r="Q2462" i="6"/>
  <c r="V2462" i="6" s="1"/>
  <c r="U2461" i="6"/>
  <c r="AA2461" i="6" s="1"/>
  <c r="T2461" i="6"/>
  <c r="S2461" i="6"/>
  <c r="R2461" i="6"/>
  <c r="Q2461" i="6"/>
  <c r="V2461" i="6" s="1"/>
  <c r="U2460" i="6"/>
  <c r="AA2460" i="6" s="1"/>
  <c r="T2460" i="6"/>
  <c r="S2460" i="6"/>
  <c r="R2460" i="6"/>
  <c r="Q2460" i="6"/>
  <c r="V2460" i="6" s="1"/>
  <c r="U2459" i="6"/>
  <c r="AA2459" i="6" s="1"/>
  <c r="T2459" i="6"/>
  <c r="S2459" i="6"/>
  <c r="R2459" i="6"/>
  <c r="Q2459" i="6"/>
  <c r="V2459" i="6" s="1"/>
  <c r="U2458" i="6"/>
  <c r="AA2458" i="6" s="1"/>
  <c r="T2458" i="6"/>
  <c r="S2458" i="6"/>
  <c r="R2458" i="6"/>
  <c r="Q2458" i="6"/>
  <c r="V2458" i="6" s="1"/>
  <c r="U2457" i="6"/>
  <c r="AA2457" i="6" s="1"/>
  <c r="T2457" i="6"/>
  <c r="S2457" i="6"/>
  <c r="R2457" i="6"/>
  <c r="Q2457" i="6"/>
  <c r="V2457" i="6" s="1"/>
  <c r="U2456" i="6"/>
  <c r="AA2456" i="6" s="1"/>
  <c r="T2456" i="6"/>
  <c r="S2456" i="6"/>
  <c r="R2456" i="6"/>
  <c r="Q2456" i="6"/>
  <c r="V2456" i="6" s="1"/>
  <c r="U2455" i="6"/>
  <c r="AA2455" i="6" s="1"/>
  <c r="T2455" i="6"/>
  <c r="S2455" i="6"/>
  <c r="R2455" i="6"/>
  <c r="Q2455" i="6"/>
  <c r="V2455" i="6" s="1"/>
  <c r="U2454" i="6"/>
  <c r="AA2454" i="6" s="1"/>
  <c r="T2454" i="6"/>
  <c r="S2454" i="6"/>
  <c r="R2454" i="6"/>
  <c r="Q2454" i="6"/>
  <c r="V2454" i="6" s="1"/>
  <c r="U2453" i="6"/>
  <c r="AA2453" i="6" s="1"/>
  <c r="T2453" i="6"/>
  <c r="S2453" i="6"/>
  <c r="R2453" i="6"/>
  <c r="Q2453" i="6"/>
  <c r="V2453" i="6" s="1"/>
  <c r="U2452" i="6"/>
  <c r="AA2452" i="6" s="1"/>
  <c r="T2452" i="6"/>
  <c r="S2452" i="6"/>
  <c r="R2452" i="6"/>
  <c r="Q2452" i="6"/>
  <c r="V2452" i="6" s="1"/>
  <c r="U2451" i="6"/>
  <c r="AA2451" i="6" s="1"/>
  <c r="T2451" i="6"/>
  <c r="S2451" i="6"/>
  <c r="R2451" i="6"/>
  <c r="Q2451" i="6"/>
  <c r="V2451" i="6" s="1"/>
  <c r="U2450" i="6"/>
  <c r="AA2450" i="6" s="1"/>
  <c r="T2450" i="6"/>
  <c r="S2450" i="6"/>
  <c r="R2450" i="6"/>
  <c r="Q2450" i="6"/>
  <c r="V2450" i="6" s="1"/>
  <c r="U2449" i="6"/>
  <c r="AA2449" i="6" s="1"/>
  <c r="T2449" i="6"/>
  <c r="S2449" i="6"/>
  <c r="R2449" i="6"/>
  <c r="Q2449" i="6"/>
  <c r="V2449" i="6" s="1"/>
  <c r="U2448" i="6"/>
  <c r="AA2448" i="6" s="1"/>
  <c r="T2448" i="6"/>
  <c r="S2448" i="6"/>
  <c r="R2448" i="6"/>
  <c r="Q2448" i="6"/>
  <c r="V2448" i="6" s="1"/>
  <c r="U2447" i="6"/>
  <c r="AA2447" i="6" s="1"/>
  <c r="T2447" i="6"/>
  <c r="S2447" i="6"/>
  <c r="R2447" i="6"/>
  <c r="Q2447" i="6"/>
  <c r="V2447" i="6" s="1"/>
  <c r="U2446" i="6"/>
  <c r="AA2446" i="6" s="1"/>
  <c r="T2446" i="6"/>
  <c r="S2446" i="6"/>
  <c r="R2446" i="6"/>
  <c r="Q2446" i="6"/>
  <c r="V2446" i="6" s="1"/>
  <c r="U2445" i="6"/>
  <c r="AA2445" i="6" s="1"/>
  <c r="T2445" i="6"/>
  <c r="S2445" i="6"/>
  <c r="R2445" i="6"/>
  <c r="Q2445" i="6"/>
  <c r="V2445" i="6" s="1"/>
  <c r="U2444" i="6"/>
  <c r="AA2444" i="6" s="1"/>
  <c r="T2444" i="6"/>
  <c r="S2444" i="6"/>
  <c r="R2444" i="6"/>
  <c r="Q2444" i="6"/>
  <c r="V2444" i="6" s="1"/>
  <c r="U2443" i="6"/>
  <c r="AA2443" i="6" s="1"/>
  <c r="T2443" i="6"/>
  <c r="S2443" i="6"/>
  <c r="R2443" i="6"/>
  <c r="Q2443" i="6"/>
  <c r="V2443" i="6" s="1"/>
  <c r="U2442" i="6"/>
  <c r="AA2442" i="6" s="1"/>
  <c r="T2442" i="6"/>
  <c r="S2442" i="6"/>
  <c r="R2442" i="6"/>
  <c r="Q2442" i="6"/>
  <c r="V2442" i="6" s="1"/>
  <c r="U2441" i="6"/>
  <c r="AA2441" i="6" s="1"/>
  <c r="T2441" i="6"/>
  <c r="S2441" i="6"/>
  <c r="R2441" i="6"/>
  <c r="Q2441" i="6"/>
  <c r="V2441" i="6" s="1"/>
  <c r="U2440" i="6"/>
  <c r="AA2440" i="6" s="1"/>
  <c r="T2440" i="6"/>
  <c r="S2440" i="6"/>
  <c r="R2440" i="6"/>
  <c r="Q2440" i="6"/>
  <c r="V2440" i="6" s="1"/>
  <c r="U2439" i="6"/>
  <c r="AA2439" i="6" s="1"/>
  <c r="T2439" i="6"/>
  <c r="S2439" i="6"/>
  <c r="R2439" i="6"/>
  <c r="Q2439" i="6"/>
  <c r="V2439" i="6" s="1"/>
  <c r="U2438" i="6"/>
  <c r="AA2438" i="6" s="1"/>
  <c r="T2438" i="6"/>
  <c r="S2438" i="6"/>
  <c r="R2438" i="6"/>
  <c r="Q2438" i="6"/>
  <c r="V2438" i="6" s="1"/>
  <c r="U2437" i="6"/>
  <c r="AA2437" i="6" s="1"/>
  <c r="T2437" i="6"/>
  <c r="S2437" i="6"/>
  <c r="R2437" i="6"/>
  <c r="Q2437" i="6"/>
  <c r="V2437" i="6" s="1"/>
  <c r="U2436" i="6"/>
  <c r="AA2436" i="6" s="1"/>
  <c r="T2436" i="6"/>
  <c r="S2436" i="6"/>
  <c r="R2436" i="6"/>
  <c r="Q2436" i="6"/>
  <c r="V2436" i="6" s="1"/>
  <c r="U2435" i="6"/>
  <c r="AA2435" i="6" s="1"/>
  <c r="T2435" i="6"/>
  <c r="S2435" i="6"/>
  <c r="R2435" i="6"/>
  <c r="Q2435" i="6"/>
  <c r="V2435" i="6" s="1"/>
  <c r="U2434" i="6"/>
  <c r="AA2434" i="6" s="1"/>
  <c r="T2434" i="6"/>
  <c r="S2434" i="6"/>
  <c r="R2434" i="6"/>
  <c r="Q2434" i="6"/>
  <c r="V2434" i="6" s="1"/>
  <c r="U2433" i="6"/>
  <c r="AA2433" i="6" s="1"/>
  <c r="T2433" i="6"/>
  <c r="S2433" i="6"/>
  <c r="R2433" i="6"/>
  <c r="Q2433" i="6"/>
  <c r="V2433" i="6" s="1"/>
  <c r="U2432" i="6"/>
  <c r="AA2432" i="6" s="1"/>
  <c r="T2432" i="6"/>
  <c r="S2432" i="6"/>
  <c r="R2432" i="6"/>
  <c r="Q2432" i="6"/>
  <c r="V2432" i="6" s="1"/>
  <c r="U2431" i="6"/>
  <c r="AA2431" i="6" s="1"/>
  <c r="T2431" i="6"/>
  <c r="S2431" i="6"/>
  <c r="R2431" i="6"/>
  <c r="Q2431" i="6"/>
  <c r="V2431" i="6" s="1"/>
  <c r="U2430" i="6"/>
  <c r="AA2430" i="6" s="1"/>
  <c r="T2430" i="6"/>
  <c r="S2430" i="6"/>
  <c r="R2430" i="6"/>
  <c r="Q2430" i="6"/>
  <c r="V2430" i="6" s="1"/>
  <c r="U2429" i="6"/>
  <c r="AA2429" i="6" s="1"/>
  <c r="T2429" i="6"/>
  <c r="S2429" i="6"/>
  <c r="R2429" i="6"/>
  <c r="Q2429" i="6"/>
  <c r="V2429" i="6" s="1"/>
  <c r="U2428" i="6"/>
  <c r="AA2428" i="6" s="1"/>
  <c r="T2428" i="6"/>
  <c r="S2428" i="6"/>
  <c r="R2428" i="6"/>
  <c r="Q2428" i="6"/>
  <c r="V2428" i="6" s="1"/>
  <c r="U2427" i="6"/>
  <c r="AA2427" i="6" s="1"/>
  <c r="T2427" i="6"/>
  <c r="S2427" i="6"/>
  <c r="R2427" i="6"/>
  <c r="Q2427" i="6"/>
  <c r="V2427" i="6" s="1"/>
  <c r="U2426" i="6"/>
  <c r="AA2426" i="6" s="1"/>
  <c r="T2426" i="6"/>
  <c r="S2426" i="6"/>
  <c r="R2426" i="6"/>
  <c r="Q2426" i="6"/>
  <c r="V2426" i="6" s="1"/>
  <c r="U2425" i="6"/>
  <c r="AA2425" i="6" s="1"/>
  <c r="T2425" i="6"/>
  <c r="S2425" i="6"/>
  <c r="R2425" i="6"/>
  <c r="Q2425" i="6"/>
  <c r="V2425" i="6" s="1"/>
  <c r="U2424" i="6"/>
  <c r="AA2424" i="6" s="1"/>
  <c r="T2424" i="6"/>
  <c r="S2424" i="6"/>
  <c r="R2424" i="6"/>
  <c r="Q2424" i="6"/>
  <c r="V2424" i="6" s="1"/>
  <c r="U2423" i="6"/>
  <c r="AA2423" i="6" s="1"/>
  <c r="T2423" i="6"/>
  <c r="S2423" i="6"/>
  <c r="R2423" i="6"/>
  <c r="Q2423" i="6"/>
  <c r="V2423" i="6" s="1"/>
  <c r="U2422" i="6"/>
  <c r="AA2422" i="6" s="1"/>
  <c r="T2422" i="6"/>
  <c r="S2422" i="6"/>
  <c r="R2422" i="6"/>
  <c r="Q2422" i="6"/>
  <c r="V2422" i="6" s="1"/>
  <c r="U2421" i="6"/>
  <c r="AA2421" i="6" s="1"/>
  <c r="T2421" i="6"/>
  <c r="S2421" i="6"/>
  <c r="R2421" i="6"/>
  <c r="Q2421" i="6"/>
  <c r="V2421" i="6" s="1"/>
  <c r="U2420" i="6"/>
  <c r="AA2420" i="6" s="1"/>
  <c r="T2420" i="6"/>
  <c r="S2420" i="6"/>
  <c r="R2420" i="6"/>
  <c r="Q2420" i="6"/>
  <c r="V2420" i="6" s="1"/>
  <c r="U2419" i="6"/>
  <c r="AA2419" i="6" s="1"/>
  <c r="T2419" i="6"/>
  <c r="S2419" i="6"/>
  <c r="R2419" i="6"/>
  <c r="Q2419" i="6"/>
  <c r="V2419" i="6" s="1"/>
  <c r="U2418" i="6"/>
  <c r="AA2418" i="6" s="1"/>
  <c r="T2418" i="6"/>
  <c r="S2418" i="6"/>
  <c r="R2418" i="6"/>
  <c r="Q2418" i="6"/>
  <c r="V2418" i="6" s="1"/>
  <c r="U2417" i="6"/>
  <c r="AA2417" i="6" s="1"/>
  <c r="T2417" i="6"/>
  <c r="S2417" i="6"/>
  <c r="R2417" i="6"/>
  <c r="Q2417" i="6"/>
  <c r="V2417" i="6" s="1"/>
  <c r="U2416" i="6"/>
  <c r="AA2416" i="6" s="1"/>
  <c r="T2416" i="6"/>
  <c r="S2416" i="6"/>
  <c r="R2416" i="6"/>
  <c r="Q2416" i="6"/>
  <c r="V2416" i="6" s="1"/>
  <c r="U2415" i="6"/>
  <c r="AA2415" i="6" s="1"/>
  <c r="T2415" i="6"/>
  <c r="S2415" i="6"/>
  <c r="R2415" i="6"/>
  <c r="Q2415" i="6"/>
  <c r="V2415" i="6" s="1"/>
  <c r="U2414" i="6"/>
  <c r="AA2414" i="6" s="1"/>
  <c r="T2414" i="6"/>
  <c r="S2414" i="6"/>
  <c r="R2414" i="6"/>
  <c r="Q2414" i="6"/>
  <c r="V2414" i="6" s="1"/>
  <c r="U2413" i="6"/>
  <c r="AA2413" i="6" s="1"/>
  <c r="T2413" i="6"/>
  <c r="S2413" i="6"/>
  <c r="R2413" i="6"/>
  <c r="Q2413" i="6"/>
  <c r="V2413" i="6" s="1"/>
  <c r="U2412" i="6"/>
  <c r="AA2412" i="6" s="1"/>
  <c r="T2412" i="6"/>
  <c r="S2412" i="6"/>
  <c r="R2412" i="6"/>
  <c r="Q2412" i="6"/>
  <c r="V2412" i="6" s="1"/>
  <c r="U2411" i="6"/>
  <c r="AA2411" i="6" s="1"/>
  <c r="T2411" i="6"/>
  <c r="S2411" i="6"/>
  <c r="R2411" i="6"/>
  <c r="Q2411" i="6"/>
  <c r="V2411" i="6" s="1"/>
  <c r="U2410" i="6"/>
  <c r="AA2410" i="6" s="1"/>
  <c r="T2410" i="6"/>
  <c r="S2410" i="6"/>
  <c r="R2410" i="6"/>
  <c r="Q2410" i="6"/>
  <c r="V2410" i="6" s="1"/>
  <c r="U2409" i="6"/>
  <c r="AA2409" i="6" s="1"/>
  <c r="T2409" i="6"/>
  <c r="S2409" i="6"/>
  <c r="R2409" i="6"/>
  <c r="Q2409" i="6"/>
  <c r="V2409" i="6" s="1"/>
  <c r="U2408" i="6"/>
  <c r="AA2408" i="6" s="1"/>
  <c r="T2408" i="6"/>
  <c r="S2408" i="6"/>
  <c r="R2408" i="6"/>
  <c r="Q2408" i="6"/>
  <c r="V2408" i="6" s="1"/>
  <c r="U2407" i="6"/>
  <c r="AA2407" i="6" s="1"/>
  <c r="T2407" i="6"/>
  <c r="S2407" i="6"/>
  <c r="R2407" i="6"/>
  <c r="Q2407" i="6"/>
  <c r="V2407" i="6" s="1"/>
  <c r="U2406" i="6"/>
  <c r="AA2406" i="6" s="1"/>
  <c r="T2406" i="6"/>
  <c r="S2406" i="6"/>
  <c r="R2406" i="6"/>
  <c r="Q2406" i="6"/>
  <c r="V2406" i="6" s="1"/>
  <c r="U2405" i="6"/>
  <c r="AA2405" i="6" s="1"/>
  <c r="T2405" i="6"/>
  <c r="S2405" i="6"/>
  <c r="R2405" i="6"/>
  <c r="Q2405" i="6"/>
  <c r="V2405" i="6" s="1"/>
  <c r="U2404" i="6"/>
  <c r="AA2404" i="6" s="1"/>
  <c r="T2404" i="6"/>
  <c r="S2404" i="6"/>
  <c r="R2404" i="6"/>
  <c r="Q2404" i="6"/>
  <c r="V2404" i="6" s="1"/>
  <c r="U2403" i="6"/>
  <c r="AA2403" i="6" s="1"/>
  <c r="T2403" i="6"/>
  <c r="S2403" i="6"/>
  <c r="R2403" i="6"/>
  <c r="Q2403" i="6"/>
  <c r="V2403" i="6" s="1"/>
  <c r="U2402" i="6"/>
  <c r="AA2402" i="6" s="1"/>
  <c r="T2402" i="6"/>
  <c r="S2402" i="6"/>
  <c r="R2402" i="6"/>
  <c r="Q2402" i="6"/>
  <c r="V2402" i="6" s="1"/>
  <c r="U2401" i="6"/>
  <c r="AA2401" i="6" s="1"/>
  <c r="T2401" i="6"/>
  <c r="S2401" i="6"/>
  <c r="R2401" i="6"/>
  <c r="Q2401" i="6"/>
  <c r="V2401" i="6" s="1"/>
  <c r="U2400" i="6"/>
  <c r="AA2400" i="6" s="1"/>
  <c r="T2400" i="6"/>
  <c r="S2400" i="6"/>
  <c r="R2400" i="6"/>
  <c r="Q2400" i="6"/>
  <c r="V2400" i="6" s="1"/>
  <c r="U2399" i="6"/>
  <c r="AA2399" i="6" s="1"/>
  <c r="T2399" i="6"/>
  <c r="S2399" i="6"/>
  <c r="R2399" i="6"/>
  <c r="Q2399" i="6"/>
  <c r="V2399" i="6" s="1"/>
  <c r="U2398" i="6"/>
  <c r="AA2398" i="6" s="1"/>
  <c r="T2398" i="6"/>
  <c r="S2398" i="6"/>
  <c r="R2398" i="6"/>
  <c r="Q2398" i="6"/>
  <c r="V2398" i="6" s="1"/>
  <c r="U2397" i="6"/>
  <c r="AA2397" i="6" s="1"/>
  <c r="T2397" i="6"/>
  <c r="S2397" i="6"/>
  <c r="R2397" i="6"/>
  <c r="Q2397" i="6"/>
  <c r="V2397" i="6" s="1"/>
  <c r="U2396" i="6"/>
  <c r="AA2396" i="6" s="1"/>
  <c r="T2396" i="6"/>
  <c r="S2396" i="6"/>
  <c r="R2396" i="6"/>
  <c r="Q2396" i="6"/>
  <c r="V2396" i="6" s="1"/>
  <c r="U2395" i="6"/>
  <c r="AA2395" i="6" s="1"/>
  <c r="T2395" i="6"/>
  <c r="S2395" i="6"/>
  <c r="R2395" i="6"/>
  <c r="Q2395" i="6"/>
  <c r="V2395" i="6" s="1"/>
  <c r="U2394" i="6"/>
  <c r="AA2394" i="6" s="1"/>
  <c r="T2394" i="6"/>
  <c r="S2394" i="6"/>
  <c r="R2394" i="6"/>
  <c r="Q2394" i="6"/>
  <c r="V2394" i="6" s="1"/>
  <c r="U2393" i="6"/>
  <c r="AA2393" i="6" s="1"/>
  <c r="T2393" i="6"/>
  <c r="S2393" i="6"/>
  <c r="R2393" i="6"/>
  <c r="Q2393" i="6"/>
  <c r="V2393" i="6" s="1"/>
  <c r="U2392" i="6"/>
  <c r="AA2392" i="6" s="1"/>
  <c r="T2392" i="6"/>
  <c r="S2392" i="6"/>
  <c r="R2392" i="6"/>
  <c r="Q2392" i="6"/>
  <c r="V2392" i="6" s="1"/>
  <c r="U2391" i="6"/>
  <c r="AA2391" i="6" s="1"/>
  <c r="T2391" i="6"/>
  <c r="S2391" i="6"/>
  <c r="R2391" i="6"/>
  <c r="Q2391" i="6"/>
  <c r="V2391" i="6" s="1"/>
  <c r="U2390" i="6"/>
  <c r="AA2390" i="6" s="1"/>
  <c r="T2390" i="6"/>
  <c r="S2390" i="6"/>
  <c r="R2390" i="6"/>
  <c r="Q2390" i="6"/>
  <c r="V2390" i="6" s="1"/>
  <c r="U2389" i="6"/>
  <c r="AA2389" i="6" s="1"/>
  <c r="T2389" i="6"/>
  <c r="S2389" i="6"/>
  <c r="R2389" i="6"/>
  <c r="Q2389" i="6"/>
  <c r="V2389" i="6" s="1"/>
  <c r="U2388" i="6"/>
  <c r="AA2388" i="6" s="1"/>
  <c r="T2388" i="6"/>
  <c r="S2388" i="6"/>
  <c r="R2388" i="6"/>
  <c r="Q2388" i="6"/>
  <c r="V2388" i="6" s="1"/>
  <c r="U2387" i="6"/>
  <c r="AA2387" i="6" s="1"/>
  <c r="T2387" i="6"/>
  <c r="S2387" i="6"/>
  <c r="R2387" i="6"/>
  <c r="Q2387" i="6"/>
  <c r="V2387" i="6" s="1"/>
  <c r="U2386" i="6"/>
  <c r="AA2386" i="6" s="1"/>
  <c r="T2386" i="6"/>
  <c r="S2386" i="6"/>
  <c r="R2386" i="6"/>
  <c r="Q2386" i="6"/>
  <c r="V2386" i="6" s="1"/>
  <c r="U2385" i="6"/>
  <c r="AA2385" i="6" s="1"/>
  <c r="T2385" i="6"/>
  <c r="S2385" i="6"/>
  <c r="R2385" i="6"/>
  <c r="Q2385" i="6"/>
  <c r="V2385" i="6" s="1"/>
  <c r="U2384" i="6"/>
  <c r="AA2384" i="6" s="1"/>
  <c r="T2384" i="6"/>
  <c r="S2384" i="6"/>
  <c r="R2384" i="6"/>
  <c r="Q2384" i="6"/>
  <c r="V2384" i="6" s="1"/>
  <c r="U2383" i="6"/>
  <c r="AA2383" i="6" s="1"/>
  <c r="T2383" i="6"/>
  <c r="S2383" i="6"/>
  <c r="R2383" i="6"/>
  <c r="Q2383" i="6"/>
  <c r="V2383" i="6" s="1"/>
  <c r="U2382" i="6"/>
  <c r="AA2382" i="6" s="1"/>
  <c r="T2382" i="6"/>
  <c r="S2382" i="6"/>
  <c r="R2382" i="6"/>
  <c r="Q2382" i="6"/>
  <c r="V2382" i="6" s="1"/>
  <c r="U2381" i="6"/>
  <c r="AA2381" i="6" s="1"/>
  <c r="T2381" i="6"/>
  <c r="S2381" i="6"/>
  <c r="R2381" i="6"/>
  <c r="Q2381" i="6"/>
  <c r="V2381" i="6" s="1"/>
  <c r="U2380" i="6"/>
  <c r="AA2380" i="6" s="1"/>
  <c r="T2380" i="6"/>
  <c r="S2380" i="6"/>
  <c r="R2380" i="6"/>
  <c r="Q2380" i="6"/>
  <c r="V2380" i="6" s="1"/>
  <c r="U2379" i="6"/>
  <c r="AA2379" i="6" s="1"/>
  <c r="T2379" i="6"/>
  <c r="S2379" i="6"/>
  <c r="R2379" i="6"/>
  <c r="Q2379" i="6"/>
  <c r="V2379" i="6" s="1"/>
  <c r="U2378" i="6"/>
  <c r="AA2378" i="6" s="1"/>
  <c r="T2378" i="6"/>
  <c r="S2378" i="6"/>
  <c r="R2378" i="6"/>
  <c r="Q2378" i="6"/>
  <c r="V2378" i="6" s="1"/>
  <c r="U2377" i="6"/>
  <c r="AA2377" i="6" s="1"/>
  <c r="T2377" i="6"/>
  <c r="S2377" i="6"/>
  <c r="R2377" i="6"/>
  <c r="Q2377" i="6"/>
  <c r="V2377" i="6" s="1"/>
  <c r="U2376" i="6"/>
  <c r="AA2376" i="6" s="1"/>
  <c r="T2376" i="6"/>
  <c r="S2376" i="6"/>
  <c r="R2376" i="6"/>
  <c r="Q2376" i="6"/>
  <c r="V2376" i="6" s="1"/>
  <c r="U2375" i="6"/>
  <c r="AA2375" i="6" s="1"/>
  <c r="T2375" i="6"/>
  <c r="S2375" i="6"/>
  <c r="R2375" i="6"/>
  <c r="Q2375" i="6"/>
  <c r="V2375" i="6" s="1"/>
  <c r="U2374" i="6"/>
  <c r="AA2374" i="6" s="1"/>
  <c r="T2374" i="6"/>
  <c r="S2374" i="6"/>
  <c r="R2374" i="6"/>
  <c r="Q2374" i="6"/>
  <c r="V2374" i="6" s="1"/>
  <c r="U2373" i="6"/>
  <c r="AA2373" i="6" s="1"/>
  <c r="T2373" i="6"/>
  <c r="S2373" i="6"/>
  <c r="R2373" i="6"/>
  <c r="Q2373" i="6"/>
  <c r="V2373" i="6" s="1"/>
  <c r="U2372" i="6"/>
  <c r="AA2372" i="6" s="1"/>
  <c r="T2372" i="6"/>
  <c r="S2372" i="6"/>
  <c r="R2372" i="6"/>
  <c r="Q2372" i="6"/>
  <c r="V2372" i="6" s="1"/>
  <c r="U2371" i="6"/>
  <c r="AA2371" i="6" s="1"/>
  <c r="T2371" i="6"/>
  <c r="S2371" i="6"/>
  <c r="R2371" i="6"/>
  <c r="Q2371" i="6"/>
  <c r="V2371" i="6" s="1"/>
  <c r="U2370" i="6"/>
  <c r="AA2370" i="6" s="1"/>
  <c r="T2370" i="6"/>
  <c r="S2370" i="6"/>
  <c r="R2370" i="6"/>
  <c r="Q2370" i="6"/>
  <c r="V2370" i="6" s="1"/>
  <c r="U2369" i="6"/>
  <c r="AA2369" i="6" s="1"/>
  <c r="T2369" i="6"/>
  <c r="S2369" i="6"/>
  <c r="R2369" i="6"/>
  <c r="Q2369" i="6"/>
  <c r="V2369" i="6" s="1"/>
  <c r="U2368" i="6"/>
  <c r="AA2368" i="6" s="1"/>
  <c r="T2368" i="6"/>
  <c r="S2368" i="6"/>
  <c r="R2368" i="6"/>
  <c r="Q2368" i="6"/>
  <c r="V2368" i="6" s="1"/>
  <c r="U2367" i="6"/>
  <c r="AA2367" i="6" s="1"/>
  <c r="T2367" i="6"/>
  <c r="S2367" i="6"/>
  <c r="R2367" i="6"/>
  <c r="Q2367" i="6"/>
  <c r="V2367" i="6" s="1"/>
  <c r="U2366" i="6"/>
  <c r="AA2366" i="6" s="1"/>
  <c r="T2366" i="6"/>
  <c r="S2366" i="6"/>
  <c r="R2366" i="6"/>
  <c r="Q2366" i="6"/>
  <c r="V2366" i="6" s="1"/>
  <c r="U2365" i="6"/>
  <c r="AA2365" i="6" s="1"/>
  <c r="T2365" i="6"/>
  <c r="S2365" i="6"/>
  <c r="R2365" i="6"/>
  <c r="Q2365" i="6"/>
  <c r="V2365" i="6" s="1"/>
  <c r="U2364" i="6"/>
  <c r="AA2364" i="6" s="1"/>
  <c r="T2364" i="6"/>
  <c r="S2364" i="6"/>
  <c r="R2364" i="6"/>
  <c r="Q2364" i="6"/>
  <c r="V2364" i="6" s="1"/>
  <c r="U2363" i="6"/>
  <c r="AA2363" i="6" s="1"/>
  <c r="T2363" i="6"/>
  <c r="S2363" i="6"/>
  <c r="R2363" i="6"/>
  <c r="Q2363" i="6"/>
  <c r="V2363" i="6" s="1"/>
  <c r="U2362" i="6"/>
  <c r="AA2362" i="6" s="1"/>
  <c r="T2362" i="6"/>
  <c r="S2362" i="6"/>
  <c r="R2362" i="6"/>
  <c r="Q2362" i="6"/>
  <c r="V2362" i="6" s="1"/>
  <c r="U2361" i="6"/>
  <c r="AA2361" i="6" s="1"/>
  <c r="T2361" i="6"/>
  <c r="S2361" i="6"/>
  <c r="R2361" i="6"/>
  <c r="Q2361" i="6"/>
  <c r="V2361" i="6" s="1"/>
  <c r="U2360" i="6"/>
  <c r="AA2360" i="6" s="1"/>
  <c r="T2360" i="6"/>
  <c r="S2360" i="6"/>
  <c r="R2360" i="6"/>
  <c r="Q2360" i="6"/>
  <c r="V2360" i="6" s="1"/>
  <c r="U2359" i="6"/>
  <c r="AA2359" i="6" s="1"/>
  <c r="T2359" i="6"/>
  <c r="S2359" i="6"/>
  <c r="R2359" i="6"/>
  <c r="Q2359" i="6"/>
  <c r="V2359" i="6" s="1"/>
  <c r="U2358" i="6"/>
  <c r="AA2358" i="6" s="1"/>
  <c r="T2358" i="6"/>
  <c r="S2358" i="6"/>
  <c r="R2358" i="6"/>
  <c r="Q2358" i="6"/>
  <c r="V2358" i="6" s="1"/>
  <c r="U2357" i="6"/>
  <c r="AA2357" i="6" s="1"/>
  <c r="T2357" i="6"/>
  <c r="S2357" i="6"/>
  <c r="R2357" i="6"/>
  <c r="Q2357" i="6"/>
  <c r="V2357" i="6" s="1"/>
  <c r="U2356" i="6"/>
  <c r="AA2356" i="6" s="1"/>
  <c r="T2356" i="6"/>
  <c r="S2356" i="6"/>
  <c r="R2356" i="6"/>
  <c r="Q2356" i="6"/>
  <c r="V2356" i="6" s="1"/>
  <c r="U2355" i="6"/>
  <c r="AA2355" i="6" s="1"/>
  <c r="T2355" i="6"/>
  <c r="S2355" i="6"/>
  <c r="R2355" i="6"/>
  <c r="Q2355" i="6"/>
  <c r="V2355" i="6" s="1"/>
  <c r="U2354" i="6"/>
  <c r="AA2354" i="6" s="1"/>
  <c r="T2354" i="6"/>
  <c r="S2354" i="6"/>
  <c r="R2354" i="6"/>
  <c r="Q2354" i="6"/>
  <c r="V2354" i="6" s="1"/>
  <c r="U2353" i="6"/>
  <c r="AA2353" i="6" s="1"/>
  <c r="T2353" i="6"/>
  <c r="S2353" i="6"/>
  <c r="R2353" i="6"/>
  <c r="Q2353" i="6"/>
  <c r="V2353" i="6" s="1"/>
  <c r="U2352" i="6"/>
  <c r="AA2352" i="6" s="1"/>
  <c r="T2352" i="6"/>
  <c r="S2352" i="6"/>
  <c r="R2352" i="6"/>
  <c r="Q2352" i="6"/>
  <c r="V2352" i="6" s="1"/>
  <c r="U2351" i="6"/>
  <c r="AA2351" i="6" s="1"/>
  <c r="T2351" i="6"/>
  <c r="S2351" i="6"/>
  <c r="R2351" i="6"/>
  <c r="Q2351" i="6"/>
  <c r="V2351" i="6" s="1"/>
  <c r="U2350" i="6"/>
  <c r="AA2350" i="6" s="1"/>
  <c r="T2350" i="6"/>
  <c r="S2350" i="6"/>
  <c r="R2350" i="6"/>
  <c r="Q2350" i="6"/>
  <c r="V2350" i="6" s="1"/>
  <c r="U2349" i="6"/>
  <c r="AA2349" i="6" s="1"/>
  <c r="T2349" i="6"/>
  <c r="S2349" i="6"/>
  <c r="R2349" i="6"/>
  <c r="Q2349" i="6"/>
  <c r="V2349" i="6" s="1"/>
  <c r="U2348" i="6"/>
  <c r="AA2348" i="6" s="1"/>
  <c r="T2348" i="6"/>
  <c r="S2348" i="6"/>
  <c r="R2348" i="6"/>
  <c r="Q2348" i="6"/>
  <c r="V2348" i="6" s="1"/>
  <c r="U2347" i="6"/>
  <c r="AA2347" i="6" s="1"/>
  <c r="T2347" i="6"/>
  <c r="S2347" i="6"/>
  <c r="R2347" i="6"/>
  <c r="Q2347" i="6"/>
  <c r="V2347" i="6" s="1"/>
  <c r="U2346" i="6"/>
  <c r="AA2346" i="6" s="1"/>
  <c r="T2346" i="6"/>
  <c r="S2346" i="6"/>
  <c r="R2346" i="6"/>
  <c r="Q2346" i="6"/>
  <c r="V2346" i="6" s="1"/>
  <c r="U2345" i="6"/>
  <c r="AA2345" i="6" s="1"/>
  <c r="T2345" i="6"/>
  <c r="S2345" i="6"/>
  <c r="R2345" i="6"/>
  <c r="Q2345" i="6"/>
  <c r="V2345" i="6" s="1"/>
  <c r="U2344" i="6"/>
  <c r="AA2344" i="6" s="1"/>
  <c r="T2344" i="6"/>
  <c r="S2344" i="6"/>
  <c r="R2344" i="6"/>
  <c r="Q2344" i="6"/>
  <c r="V2344" i="6" s="1"/>
  <c r="U2343" i="6"/>
  <c r="AA2343" i="6" s="1"/>
  <c r="T2343" i="6"/>
  <c r="S2343" i="6"/>
  <c r="R2343" i="6"/>
  <c r="Q2343" i="6"/>
  <c r="V2343" i="6" s="1"/>
  <c r="U2342" i="6"/>
  <c r="AA2342" i="6" s="1"/>
  <c r="T2342" i="6"/>
  <c r="S2342" i="6"/>
  <c r="R2342" i="6"/>
  <c r="Q2342" i="6"/>
  <c r="V2342" i="6" s="1"/>
  <c r="U2341" i="6"/>
  <c r="AA2341" i="6" s="1"/>
  <c r="T2341" i="6"/>
  <c r="S2341" i="6"/>
  <c r="R2341" i="6"/>
  <c r="Q2341" i="6"/>
  <c r="V2341" i="6" s="1"/>
  <c r="U2340" i="6"/>
  <c r="AA2340" i="6" s="1"/>
  <c r="T2340" i="6"/>
  <c r="S2340" i="6"/>
  <c r="R2340" i="6"/>
  <c r="Q2340" i="6"/>
  <c r="V2340" i="6" s="1"/>
  <c r="U2339" i="6"/>
  <c r="AA2339" i="6" s="1"/>
  <c r="T2339" i="6"/>
  <c r="S2339" i="6"/>
  <c r="R2339" i="6"/>
  <c r="Q2339" i="6"/>
  <c r="V2339" i="6" s="1"/>
  <c r="U2338" i="6"/>
  <c r="AA2338" i="6" s="1"/>
  <c r="T2338" i="6"/>
  <c r="S2338" i="6"/>
  <c r="R2338" i="6"/>
  <c r="Q2338" i="6"/>
  <c r="V2338" i="6" s="1"/>
  <c r="U2337" i="6"/>
  <c r="AA2337" i="6" s="1"/>
  <c r="T2337" i="6"/>
  <c r="S2337" i="6"/>
  <c r="R2337" i="6"/>
  <c r="Q2337" i="6"/>
  <c r="V2337" i="6" s="1"/>
  <c r="U2336" i="6"/>
  <c r="AA2336" i="6" s="1"/>
  <c r="T2336" i="6"/>
  <c r="S2336" i="6"/>
  <c r="R2336" i="6"/>
  <c r="Q2336" i="6"/>
  <c r="V2336" i="6" s="1"/>
  <c r="U2335" i="6"/>
  <c r="AA2335" i="6" s="1"/>
  <c r="T2335" i="6"/>
  <c r="S2335" i="6"/>
  <c r="R2335" i="6"/>
  <c r="Q2335" i="6"/>
  <c r="V2335" i="6" s="1"/>
  <c r="U2334" i="6"/>
  <c r="AA2334" i="6" s="1"/>
  <c r="T2334" i="6"/>
  <c r="S2334" i="6"/>
  <c r="R2334" i="6"/>
  <c r="Q2334" i="6"/>
  <c r="V2334" i="6" s="1"/>
  <c r="U2333" i="6"/>
  <c r="AA2333" i="6" s="1"/>
  <c r="T2333" i="6"/>
  <c r="S2333" i="6"/>
  <c r="R2333" i="6"/>
  <c r="Q2333" i="6"/>
  <c r="V2333" i="6" s="1"/>
  <c r="U2332" i="6"/>
  <c r="AA2332" i="6" s="1"/>
  <c r="T2332" i="6"/>
  <c r="S2332" i="6"/>
  <c r="R2332" i="6"/>
  <c r="Q2332" i="6"/>
  <c r="V2332" i="6" s="1"/>
  <c r="U2331" i="6"/>
  <c r="AA2331" i="6" s="1"/>
  <c r="T2331" i="6"/>
  <c r="S2331" i="6"/>
  <c r="R2331" i="6"/>
  <c r="Q2331" i="6"/>
  <c r="V2331" i="6" s="1"/>
  <c r="U2330" i="6"/>
  <c r="AA2330" i="6" s="1"/>
  <c r="T2330" i="6"/>
  <c r="S2330" i="6"/>
  <c r="R2330" i="6"/>
  <c r="Q2330" i="6"/>
  <c r="V2330" i="6" s="1"/>
  <c r="U2329" i="6"/>
  <c r="AA2329" i="6" s="1"/>
  <c r="T2329" i="6"/>
  <c r="S2329" i="6"/>
  <c r="R2329" i="6"/>
  <c r="Q2329" i="6"/>
  <c r="V2329" i="6" s="1"/>
  <c r="U2328" i="6"/>
  <c r="AA2328" i="6" s="1"/>
  <c r="T2328" i="6"/>
  <c r="S2328" i="6"/>
  <c r="R2328" i="6"/>
  <c r="Q2328" i="6"/>
  <c r="V2328" i="6" s="1"/>
  <c r="U2327" i="6"/>
  <c r="AA2327" i="6" s="1"/>
  <c r="T2327" i="6"/>
  <c r="S2327" i="6"/>
  <c r="R2327" i="6"/>
  <c r="Q2327" i="6"/>
  <c r="V2327" i="6" s="1"/>
  <c r="U2326" i="6"/>
  <c r="AA2326" i="6" s="1"/>
  <c r="T2326" i="6"/>
  <c r="S2326" i="6"/>
  <c r="R2326" i="6"/>
  <c r="Q2326" i="6"/>
  <c r="V2326" i="6" s="1"/>
  <c r="U2325" i="6"/>
  <c r="AA2325" i="6" s="1"/>
  <c r="T2325" i="6"/>
  <c r="S2325" i="6"/>
  <c r="R2325" i="6"/>
  <c r="Q2325" i="6"/>
  <c r="V2325" i="6" s="1"/>
  <c r="U2324" i="6"/>
  <c r="AA2324" i="6" s="1"/>
  <c r="T2324" i="6"/>
  <c r="S2324" i="6"/>
  <c r="R2324" i="6"/>
  <c r="Q2324" i="6"/>
  <c r="V2324" i="6" s="1"/>
  <c r="U2323" i="6"/>
  <c r="AA2323" i="6" s="1"/>
  <c r="T2323" i="6"/>
  <c r="S2323" i="6"/>
  <c r="R2323" i="6"/>
  <c r="Q2323" i="6"/>
  <c r="V2323" i="6" s="1"/>
  <c r="U2322" i="6"/>
  <c r="AA2322" i="6" s="1"/>
  <c r="T2322" i="6"/>
  <c r="S2322" i="6"/>
  <c r="R2322" i="6"/>
  <c r="Q2322" i="6"/>
  <c r="V2322" i="6" s="1"/>
  <c r="U2321" i="6"/>
  <c r="AA2321" i="6" s="1"/>
  <c r="T2321" i="6"/>
  <c r="S2321" i="6"/>
  <c r="R2321" i="6"/>
  <c r="Q2321" i="6"/>
  <c r="V2321" i="6" s="1"/>
  <c r="U2320" i="6"/>
  <c r="AA2320" i="6" s="1"/>
  <c r="T2320" i="6"/>
  <c r="S2320" i="6"/>
  <c r="R2320" i="6"/>
  <c r="Q2320" i="6"/>
  <c r="V2320" i="6" s="1"/>
  <c r="U2319" i="6"/>
  <c r="AA2319" i="6" s="1"/>
  <c r="T2319" i="6"/>
  <c r="S2319" i="6"/>
  <c r="R2319" i="6"/>
  <c r="Q2319" i="6"/>
  <c r="V2319" i="6" s="1"/>
  <c r="U2318" i="6"/>
  <c r="AA2318" i="6" s="1"/>
  <c r="T2318" i="6"/>
  <c r="S2318" i="6"/>
  <c r="R2318" i="6"/>
  <c r="Q2318" i="6"/>
  <c r="V2318" i="6" s="1"/>
  <c r="U2317" i="6"/>
  <c r="AA2317" i="6" s="1"/>
  <c r="T2317" i="6"/>
  <c r="S2317" i="6"/>
  <c r="R2317" i="6"/>
  <c r="Q2317" i="6"/>
  <c r="V2317" i="6" s="1"/>
  <c r="U2316" i="6"/>
  <c r="AA2316" i="6" s="1"/>
  <c r="T2316" i="6"/>
  <c r="S2316" i="6"/>
  <c r="R2316" i="6"/>
  <c r="Q2316" i="6"/>
  <c r="V2316" i="6" s="1"/>
  <c r="U2315" i="6"/>
  <c r="AA2315" i="6" s="1"/>
  <c r="T2315" i="6"/>
  <c r="S2315" i="6"/>
  <c r="R2315" i="6"/>
  <c r="Q2315" i="6"/>
  <c r="V2315" i="6" s="1"/>
  <c r="U2314" i="6"/>
  <c r="AA2314" i="6" s="1"/>
  <c r="T2314" i="6"/>
  <c r="S2314" i="6"/>
  <c r="R2314" i="6"/>
  <c r="Q2314" i="6"/>
  <c r="V2314" i="6" s="1"/>
  <c r="U2313" i="6"/>
  <c r="AA2313" i="6" s="1"/>
  <c r="T2313" i="6"/>
  <c r="S2313" i="6"/>
  <c r="R2313" i="6"/>
  <c r="Q2313" i="6"/>
  <c r="V2313" i="6" s="1"/>
  <c r="U2312" i="6"/>
  <c r="AA2312" i="6" s="1"/>
  <c r="T2312" i="6"/>
  <c r="S2312" i="6"/>
  <c r="R2312" i="6"/>
  <c r="Q2312" i="6"/>
  <c r="V2312" i="6" s="1"/>
  <c r="U2311" i="6"/>
  <c r="AA2311" i="6" s="1"/>
  <c r="T2311" i="6"/>
  <c r="S2311" i="6"/>
  <c r="R2311" i="6"/>
  <c r="Q2311" i="6"/>
  <c r="V2311" i="6" s="1"/>
  <c r="U2310" i="6"/>
  <c r="AA2310" i="6" s="1"/>
  <c r="T2310" i="6"/>
  <c r="S2310" i="6"/>
  <c r="R2310" i="6"/>
  <c r="Q2310" i="6"/>
  <c r="V2310" i="6" s="1"/>
  <c r="U2309" i="6"/>
  <c r="AA2309" i="6" s="1"/>
  <c r="T2309" i="6"/>
  <c r="S2309" i="6"/>
  <c r="R2309" i="6"/>
  <c r="Q2309" i="6"/>
  <c r="V2309" i="6" s="1"/>
  <c r="U2308" i="6"/>
  <c r="AA2308" i="6" s="1"/>
  <c r="T2308" i="6"/>
  <c r="S2308" i="6"/>
  <c r="R2308" i="6"/>
  <c r="Q2308" i="6"/>
  <c r="V2308" i="6" s="1"/>
  <c r="U2307" i="6"/>
  <c r="AA2307" i="6" s="1"/>
  <c r="T2307" i="6"/>
  <c r="S2307" i="6"/>
  <c r="R2307" i="6"/>
  <c r="Q2307" i="6"/>
  <c r="V2307" i="6" s="1"/>
  <c r="U2306" i="6"/>
  <c r="AA2306" i="6" s="1"/>
  <c r="T2306" i="6"/>
  <c r="S2306" i="6"/>
  <c r="R2306" i="6"/>
  <c r="Q2306" i="6"/>
  <c r="V2306" i="6" s="1"/>
  <c r="U2305" i="6"/>
  <c r="AA2305" i="6" s="1"/>
  <c r="T2305" i="6"/>
  <c r="S2305" i="6"/>
  <c r="R2305" i="6"/>
  <c r="Q2305" i="6"/>
  <c r="V2305" i="6" s="1"/>
  <c r="U2304" i="6"/>
  <c r="AA2304" i="6" s="1"/>
  <c r="T2304" i="6"/>
  <c r="S2304" i="6"/>
  <c r="R2304" i="6"/>
  <c r="Q2304" i="6"/>
  <c r="V2304" i="6" s="1"/>
  <c r="U2303" i="6"/>
  <c r="AA2303" i="6" s="1"/>
  <c r="T2303" i="6"/>
  <c r="S2303" i="6"/>
  <c r="R2303" i="6"/>
  <c r="Q2303" i="6"/>
  <c r="V2303" i="6" s="1"/>
  <c r="U2302" i="6"/>
  <c r="AA2302" i="6" s="1"/>
  <c r="T2302" i="6"/>
  <c r="S2302" i="6"/>
  <c r="R2302" i="6"/>
  <c r="Q2302" i="6"/>
  <c r="V2302" i="6" s="1"/>
  <c r="U2301" i="6"/>
  <c r="AA2301" i="6" s="1"/>
  <c r="T2301" i="6"/>
  <c r="S2301" i="6"/>
  <c r="R2301" i="6"/>
  <c r="Q2301" i="6"/>
  <c r="V2301" i="6" s="1"/>
  <c r="U2300" i="6"/>
  <c r="AA2300" i="6" s="1"/>
  <c r="T2300" i="6"/>
  <c r="S2300" i="6"/>
  <c r="R2300" i="6"/>
  <c r="Q2300" i="6"/>
  <c r="V2300" i="6" s="1"/>
  <c r="U2299" i="6"/>
  <c r="AA2299" i="6" s="1"/>
  <c r="T2299" i="6"/>
  <c r="S2299" i="6"/>
  <c r="R2299" i="6"/>
  <c r="Q2299" i="6"/>
  <c r="V2299" i="6" s="1"/>
  <c r="U2298" i="6"/>
  <c r="AA2298" i="6" s="1"/>
  <c r="T2298" i="6"/>
  <c r="S2298" i="6"/>
  <c r="R2298" i="6"/>
  <c r="Q2298" i="6"/>
  <c r="V2298" i="6" s="1"/>
  <c r="U2297" i="6"/>
  <c r="AA2297" i="6" s="1"/>
  <c r="T2297" i="6"/>
  <c r="S2297" i="6"/>
  <c r="R2297" i="6"/>
  <c r="Q2297" i="6"/>
  <c r="V2297" i="6" s="1"/>
  <c r="U2296" i="6"/>
  <c r="AA2296" i="6" s="1"/>
  <c r="T2296" i="6"/>
  <c r="S2296" i="6"/>
  <c r="R2296" i="6"/>
  <c r="Q2296" i="6"/>
  <c r="V2296" i="6" s="1"/>
  <c r="U2295" i="6"/>
  <c r="AA2295" i="6" s="1"/>
  <c r="T2295" i="6"/>
  <c r="S2295" i="6"/>
  <c r="R2295" i="6"/>
  <c r="Q2295" i="6"/>
  <c r="V2295" i="6" s="1"/>
  <c r="U2294" i="6"/>
  <c r="AA2294" i="6" s="1"/>
  <c r="T2294" i="6"/>
  <c r="S2294" i="6"/>
  <c r="R2294" i="6"/>
  <c r="Q2294" i="6"/>
  <c r="V2294" i="6" s="1"/>
  <c r="U2293" i="6"/>
  <c r="AA2293" i="6" s="1"/>
  <c r="T2293" i="6"/>
  <c r="S2293" i="6"/>
  <c r="R2293" i="6"/>
  <c r="Q2293" i="6"/>
  <c r="V2293" i="6" s="1"/>
  <c r="U2292" i="6"/>
  <c r="AA2292" i="6" s="1"/>
  <c r="T2292" i="6"/>
  <c r="S2292" i="6"/>
  <c r="R2292" i="6"/>
  <c r="Q2292" i="6"/>
  <c r="V2292" i="6" s="1"/>
  <c r="U2291" i="6"/>
  <c r="AA2291" i="6" s="1"/>
  <c r="T2291" i="6"/>
  <c r="S2291" i="6"/>
  <c r="R2291" i="6"/>
  <c r="Q2291" i="6"/>
  <c r="V2291" i="6" s="1"/>
  <c r="U2290" i="6"/>
  <c r="AA2290" i="6" s="1"/>
  <c r="T2290" i="6"/>
  <c r="S2290" i="6"/>
  <c r="R2290" i="6"/>
  <c r="Q2290" i="6"/>
  <c r="V2290" i="6" s="1"/>
  <c r="U2289" i="6"/>
  <c r="AA2289" i="6" s="1"/>
  <c r="T2289" i="6"/>
  <c r="S2289" i="6"/>
  <c r="R2289" i="6"/>
  <c r="Q2289" i="6"/>
  <c r="V2289" i="6" s="1"/>
  <c r="U2288" i="6"/>
  <c r="AA2288" i="6" s="1"/>
  <c r="T2288" i="6"/>
  <c r="S2288" i="6"/>
  <c r="R2288" i="6"/>
  <c r="Q2288" i="6"/>
  <c r="V2288" i="6" s="1"/>
  <c r="U2287" i="6"/>
  <c r="AA2287" i="6" s="1"/>
  <c r="T2287" i="6"/>
  <c r="S2287" i="6"/>
  <c r="R2287" i="6"/>
  <c r="Q2287" i="6"/>
  <c r="V2287" i="6" s="1"/>
  <c r="U2286" i="6"/>
  <c r="AA2286" i="6" s="1"/>
  <c r="T2286" i="6"/>
  <c r="S2286" i="6"/>
  <c r="R2286" i="6"/>
  <c r="X2286" i="6" s="1"/>
  <c r="Q2286" i="6"/>
  <c r="V2286" i="6" s="1"/>
  <c r="U2285" i="6"/>
  <c r="AA2285" i="6" s="1"/>
  <c r="T2285" i="6"/>
  <c r="S2285" i="6"/>
  <c r="R2285" i="6"/>
  <c r="Q2285" i="6"/>
  <c r="V2285" i="6" s="1"/>
  <c r="U2284" i="6"/>
  <c r="AA2284" i="6" s="1"/>
  <c r="T2284" i="6"/>
  <c r="S2284" i="6"/>
  <c r="R2284" i="6"/>
  <c r="Q2284" i="6"/>
  <c r="V2284" i="6" s="1"/>
  <c r="U2283" i="6"/>
  <c r="AA2283" i="6" s="1"/>
  <c r="T2283" i="6"/>
  <c r="S2283" i="6"/>
  <c r="R2283" i="6"/>
  <c r="Q2283" i="6"/>
  <c r="V2283" i="6" s="1"/>
  <c r="U2282" i="6"/>
  <c r="AA2282" i="6" s="1"/>
  <c r="T2282" i="6"/>
  <c r="S2282" i="6"/>
  <c r="R2282" i="6"/>
  <c r="Q2282" i="6"/>
  <c r="V2282" i="6" s="1"/>
  <c r="U2281" i="6"/>
  <c r="AA2281" i="6" s="1"/>
  <c r="T2281" i="6"/>
  <c r="S2281" i="6"/>
  <c r="R2281" i="6"/>
  <c r="Q2281" i="6"/>
  <c r="V2281" i="6" s="1"/>
  <c r="U2280" i="6"/>
  <c r="AA2280" i="6" s="1"/>
  <c r="T2280" i="6"/>
  <c r="S2280" i="6"/>
  <c r="R2280" i="6"/>
  <c r="Q2280" i="6"/>
  <c r="V2280" i="6" s="1"/>
  <c r="U2279" i="6"/>
  <c r="AA2279" i="6" s="1"/>
  <c r="T2279" i="6"/>
  <c r="S2279" i="6"/>
  <c r="R2279" i="6"/>
  <c r="Q2279" i="6"/>
  <c r="V2279" i="6" s="1"/>
  <c r="U2278" i="6"/>
  <c r="AA2278" i="6" s="1"/>
  <c r="T2278" i="6"/>
  <c r="S2278" i="6"/>
  <c r="R2278" i="6"/>
  <c r="X2278" i="6" s="1"/>
  <c r="Q2278" i="6"/>
  <c r="V2278" i="6" s="1"/>
  <c r="U2277" i="6"/>
  <c r="AA2277" i="6" s="1"/>
  <c r="T2277" i="6"/>
  <c r="S2277" i="6"/>
  <c r="R2277" i="6"/>
  <c r="Q2277" i="6"/>
  <c r="V2277" i="6" s="1"/>
  <c r="U2276" i="6"/>
  <c r="AA2276" i="6" s="1"/>
  <c r="T2276" i="6"/>
  <c r="S2276" i="6"/>
  <c r="R2276" i="6"/>
  <c r="Q2276" i="6"/>
  <c r="V2276" i="6" s="1"/>
  <c r="U2275" i="6"/>
  <c r="AA2275" i="6" s="1"/>
  <c r="T2275" i="6"/>
  <c r="S2275" i="6"/>
  <c r="R2275" i="6"/>
  <c r="Q2275" i="6"/>
  <c r="V2275" i="6" s="1"/>
  <c r="U2274" i="6"/>
  <c r="AA2274" i="6" s="1"/>
  <c r="T2274" i="6"/>
  <c r="S2274" i="6"/>
  <c r="R2274" i="6"/>
  <c r="Q2274" i="6"/>
  <c r="V2274" i="6" s="1"/>
  <c r="U2273" i="6"/>
  <c r="AA2273" i="6" s="1"/>
  <c r="T2273" i="6"/>
  <c r="S2273" i="6"/>
  <c r="R2273" i="6"/>
  <c r="Q2273" i="6"/>
  <c r="V2273" i="6" s="1"/>
  <c r="U2272" i="6"/>
  <c r="AA2272" i="6" s="1"/>
  <c r="T2272" i="6"/>
  <c r="Z2272" i="6" s="1"/>
  <c r="S2272" i="6"/>
  <c r="Y2272" i="6" s="1"/>
  <c r="R2272" i="6"/>
  <c r="X2272" i="6" s="1"/>
  <c r="Q2272" i="6"/>
  <c r="V2272" i="6" s="1"/>
  <c r="U2271" i="6"/>
  <c r="AA2271" i="6" s="1"/>
  <c r="T2271" i="6"/>
  <c r="S2271" i="6"/>
  <c r="R2271" i="6"/>
  <c r="Q2271" i="6"/>
  <c r="V2271" i="6" s="1"/>
  <c r="U2270" i="6"/>
  <c r="AA2270" i="6" s="1"/>
  <c r="T2270" i="6"/>
  <c r="S2270" i="6"/>
  <c r="R2270" i="6"/>
  <c r="Q2270" i="6"/>
  <c r="V2270" i="6" s="1"/>
  <c r="U2269" i="6"/>
  <c r="AA2269" i="6" s="1"/>
  <c r="T2269" i="6"/>
  <c r="S2269" i="6"/>
  <c r="R2269" i="6"/>
  <c r="Q2269" i="6"/>
  <c r="V2269" i="6" s="1"/>
  <c r="U2268" i="6"/>
  <c r="AA2268" i="6" s="1"/>
  <c r="T2268" i="6"/>
  <c r="S2268" i="6"/>
  <c r="R2268" i="6"/>
  <c r="Q2268" i="6"/>
  <c r="V2268" i="6" s="1"/>
  <c r="U2267" i="6"/>
  <c r="AA2267" i="6" s="1"/>
  <c r="T2267" i="6"/>
  <c r="S2267" i="6"/>
  <c r="R2267" i="6"/>
  <c r="Q2267" i="6"/>
  <c r="V2267" i="6" s="1"/>
  <c r="U2266" i="6"/>
  <c r="AA2266" i="6" s="1"/>
  <c r="T2266" i="6"/>
  <c r="S2266" i="6"/>
  <c r="R2266" i="6"/>
  <c r="Q2266" i="6"/>
  <c r="V2266" i="6" s="1"/>
  <c r="U2265" i="6"/>
  <c r="AA2265" i="6" s="1"/>
  <c r="T2265" i="6"/>
  <c r="S2265" i="6"/>
  <c r="R2265" i="6"/>
  <c r="Q2265" i="6"/>
  <c r="V2265" i="6" s="1"/>
  <c r="U2264" i="6"/>
  <c r="AA2264" i="6" s="1"/>
  <c r="T2264" i="6"/>
  <c r="S2264" i="6"/>
  <c r="R2264" i="6"/>
  <c r="Q2264" i="6"/>
  <c r="V2264" i="6" s="1"/>
  <c r="U2263" i="6"/>
  <c r="AA2263" i="6" s="1"/>
  <c r="T2263" i="6"/>
  <c r="S2263" i="6"/>
  <c r="R2263" i="6"/>
  <c r="Q2263" i="6"/>
  <c r="V2263" i="6" s="1"/>
  <c r="U2262" i="6"/>
  <c r="AA2262" i="6" s="1"/>
  <c r="T2262" i="6"/>
  <c r="S2262" i="6"/>
  <c r="R2262" i="6"/>
  <c r="Q2262" i="6"/>
  <c r="V2262" i="6" s="1"/>
  <c r="U2261" i="6"/>
  <c r="AA2261" i="6" s="1"/>
  <c r="T2261" i="6"/>
  <c r="S2261" i="6"/>
  <c r="R2261" i="6"/>
  <c r="Q2261" i="6"/>
  <c r="V2261" i="6" s="1"/>
  <c r="U2260" i="6"/>
  <c r="AA2260" i="6" s="1"/>
  <c r="T2260" i="6"/>
  <c r="S2260" i="6"/>
  <c r="R2260" i="6"/>
  <c r="Q2260" i="6"/>
  <c r="V2260" i="6" s="1"/>
  <c r="U2259" i="6"/>
  <c r="AA2259" i="6" s="1"/>
  <c r="T2259" i="6"/>
  <c r="S2259" i="6"/>
  <c r="R2259" i="6"/>
  <c r="Q2259" i="6"/>
  <c r="V2259" i="6" s="1"/>
  <c r="U2258" i="6"/>
  <c r="AA2258" i="6" s="1"/>
  <c r="T2258" i="6"/>
  <c r="S2258" i="6"/>
  <c r="R2258" i="6"/>
  <c r="Q2258" i="6"/>
  <c r="V2258" i="6" s="1"/>
  <c r="U2257" i="6"/>
  <c r="AA2257" i="6" s="1"/>
  <c r="T2257" i="6"/>
  <c r="S2257" i="6"/>
  <c r="R2257" i="6"/>
  <c r="Q2257" i="6"/>
  <c r="V2257" i="6" s="1"/>
  <c r="U2256" i="6"/>
  <c r="AA2256" i="6" s="1"/>
  <c r="T2256" i="6"/>
  <c r="S2256" i="6"/>
  <c r="R2256" i="6"/>
  <c r="Q2256" i="6"/>
  <c r="V2256" i="6" s="1"/>
  <c r="U2255" i="6"/>
  <c r="AA2255" i="6" s="1"/>
  <c r="T2255" i="6"/>
  <c r="S2255" i="6"/>
  <c r="R2255" i="6"/>
  <c r="Q2255" i="6"/>
  <c r="V2255" i="6" s="1"/>
  <c r="U2254" i="6"/>
  <c r="AA2254" i="6" s="1"/>
  <c r="T2254" i="6"/>
  <c r="S2254" i="6"/>
  <c r="R2254" i="6"/>
  <c r="Q2254" i="6"/>
  <c r="V2254" i="6" s="1"/>
  <c r="U2253" i="6"/>
  <c r="AA2253" i="6" s="1"/>
  <c r="T2253" i="6"/>
  <c r="S2253" i="6"/>
  <c r="R2253" i="6"/>
  <c r="Q2253" i="6"/>
  <c r="V2253" i="6" s="1"/>
  <c r="U2252" i="6"/>
  <c r="AA2252" i="6" s="1"/>
  <c r="T2252" i="6"/>
  <c r="S2252" i="6"/>
  <c r="R2252" i="6"/>
  <c r="Q2252" i="6"/>
  <c r="V2252" i="6" s="1"/>
  <c r="U2251" i="6"/>
  <c r="AA2251" i="6" s="1"/>
  <c r="T2251" i="6"/>
  <c r="S2251" i="6"/>
  <c r="R2251" i="6"/>
  <c r="Q2251" i="6"/>
  <c r="V2251" i="6" s="1"/>
  <c r="U2250" i="6"/>
  <c r="AA2250" i="6" s="1"/>
  <c r="T2250" i="6"/>
  <c r="S2250" i="6"/>
  <c r="R2250" i="6"/>
  <c r="Q2250" i="6"/>
  <c r="V2250" i="6" s="1"/>
  <c r="U2249" i="6"/>
  <c r="AA2249" i="6" s="1"/>
  <c r="T2249" i="6"/>
  <c r="S2249" i="6"/>
  <c r="R2249" i="6"/>
  <c r="Q2249" i="6"/>
  <c r="V2249" i="6" s="1"/>
  <c r="U2248" i="6"/>
  <c r="AA2248" i="6" s="1"/>
  <c r="T2248" i="6"/>
  <c r="S2248" i="6"/>
  <c r="R2248" i="6"/>
  <c r="Q2248" i="6"/>
  <c r="V2248" i="6" s="1"/>
  <c r="U2247" i="6"/>
  <c r="AA2247" i="6" s="1"/>
  <c r="T2247" i="6"/>
  <c r="S2247" i="6"/>
  <c r="R2247" i="6"/>
  <c r="Q2247" i="6"/>
  <c r="V2247" i="6" s="1"/>
  <c r="U2246" i="6"/>
  <c r="AA2246" i="6" s="1"/>
  <c r="T2246" i="6"/>
  <c r="S2246" i="6"/>
  <c r="R2246" i="6"/>
  <c r="Q2246" i="6"/>
  <c r="V2246" i="6" s="1"/>
  <c r="U2245" i="6"/>
  <c r="AA2245" i="6" s="1"/>
  <c r="T2245" i="6"/>
  <c r="S2245" i="6"/>
  <c r="R2245" i="6"/>
  <c r="Q2245" i="6"/>
  <c r="V2245" i="6" s="1"/>
  <c r="U2244" i="6"/>
  <c r="AA2244" i="6" s="1"/>
  <c r="T2244" i="6"/>
  <c r="S2244" i="6"/>
  <c r="R2244" i="6"/>
  <c r="Q2244" i="6"/>
  <c r="V2244" i="6" s="1"/>
  <c r="U2243" i="6"/>
  <c r="AA2243" i="6" s="1"/>
  <c r="T2243" i="6"/>
  <c r="S2243" i="6"/>
  <c r="R2243" i="6"/>
  <c r="Q2243" i="6"/>
  <c r="V2243" i="6" s="1"/>
  <c r="U2242" i="6"/>
  <c r="AA2242" i="6" s="1"/>
  <c r="T2242" i="6"/>
  <c r="S2242" i="6"/>
  <c r="R2242" i="6"/>
  <c r="Q2242" i="6"/>
  <c r="V2242" i="6" s="1"/>
  <c r="U2241" i="6"/>
  <c r="AA2241" i="6" s="1"/>
  <c r="T2241" i="6"/>
  <c r="S2241" i="6"/>
  <c r="R2241" i="6"/>
  <c r="Q2241" i="6"/>
  <c r="V2241" i="6" s="1"/>
  <c r="U2240" i="6"/>
  <c r="AA2240" i="6" s="1"/>
  <c r="T2240" i="6"/>
  <c r="S2240" i="6"/>
  <c r="R2240" i="6"/>
  <c r="Q2240" i="6"/>
  <c r="V2240" i="6" s="1"/>
  <c r="U2239" i="6"/>
  <c r="AA2239" i="6" s="1"/>
  <c r="T2239" i="6"/>
  <c r="S2239" i="6"/>
  <c r="R2239" i="6"/>
  <c r="Q2239" i="6"/>
  <c r="V2239" i="6" s="1"/>
  <c r="U2238" i="6"/>
  <c r="AA2238" i="6" s="1"/>
  <c r="T2238" i="6"/>
  <c r="S2238" i="6"/>
  <c r="R2238" i="6"/>
  <c r="Q2238" i="6"/>
  <c r="V2238" i="6" s="1"/>
  <c r="U2237" i="6"/>
  <c r="AA2237" i="6" s="1"/>
  <c r="T2237" i="6"/>
  <c r="S2237" i="6"/>
  <c r="R2237" i="6"/>
  <c r="Q2237" i="6"/>
  <c r="V2237" i="6" s="1"/>
  <c r="U2236" i="6"/>
  <c r="AA2236" i="6" s="1"/>
  <c r="T2236" i="6"/>
  <c r="S2236" i="6"/>
  <c r="R2236" i="6"/>
  <c r="Q2236" i="6"/>
  <c r="V2236" i="6" s="1"/>
  <c r="U2235" i="6"/>
  <c r="AA2235" i="6" s="1"/>
  <c r="T2235" i="6"/>
  <c r="S2235" i="6"/>
  <c r="R2235" i="6"/>
  <c r="Q2235" i="6"/>
  <c r="V2235" i="6" s="1"/>
  <c r="U2234" i="6"/>
  <c r="AA2234" i="6" s="1"/>
  <c r="T2234" i="6"/>
  <c r="S2234" i="6"/>
  <c r="R2234" i="6"/>
  <c r="Q2234" i="6"/>
  <c r="V2234" i="6" s="1"/>
  <c r="U2233" i="6"/>
  <c r="AA2233" i="6" s="1"/>
  <c r="T2233" i="6"/>
  <c r="S2233" i="6"/>
  <c r="R2233" i="6"/>
  <c r="Q2233" i="6"/>
  <c r="V2233" i="6" s="1"/>
  <c r="U2232" i="6"/>
  <c r="AA2232" i="6" s="1"/>
  <c r="T2232" i="6"/>
  <c r="S2232" i="6"/>
  <c r="R2232" i="6"/>
  <c r="Q2232" i="6"/>
  <c r="V2232" i="6" s="1"/>
  <c r="U2231" i="6"/>
  <c r="AA2231" i="6" s="1"/>
  <c r="T2231" i="6"/>
  <c r="S2231" i="6"/>
  <c r="R2231" i="6"/>
  <c r="Q2231" i="6"/>
  <c r="V2231" i="6" s="1"/>
  <c r="U2230" i="6"/>
  <c r="AA2230" i="6" s="1"/>
  <c r="T2230" i="6"/>
  <c r="S2230" i="6"/>
  <c r="R2230" i="6"/>
  <c r="Q2230" i="6"/>
  <c r="V2230" i="6" s="1"/>
  <c r="U2229" i="6"/>
  <c r="AA2229" i="6" s="1"/>
  <c r="T2229" i="6"/>
  <c r="S2229" i="6"/>
  <c r="R2229" i="6"/>
  <c r="Q2229" i="6"/>
  <c r="V2229" i="6" s="1"/>
  <c r="U2228" i="6"/>
  <c r="AA2228" i="6" s="1"/>
  <c r="T2228" i="6"/>
  <c r="S2228" i="6"/>
  <c r="R2228" i="6"/>
  <c r="Q2228" i="6"/>
  <c r="V2228" i="6" s="1"/>
  <c r="U2227" i="6"/>
  <c r="AA2227" i="6" s="1"/>
  <c r="T2227" i="6"/>
  <c r="S2227" i="6"/>
  <c r="R2227" i="6"/>
  <c r="Q2227" i="6"/>
  <c r="V2227" i="6" s="1"/>
  <c r="U2226" i="6"/>
  <c r="AA2226" i="6" s="1"/>
  <c r="T2226" i="6"/>
  <c r="S2226" i="6"/>
  <c r="R2226" i="6"/>
  <c r="Q2226" i="6"/>
  <c r="V2226" i="6" s="1"/>
  <c r="U2225" i="6"/>
  <c r="AA2225" i="6" s="1"/>
  <c r="T2225" i="6"/>
  <c r="S2225" i="6"/>
  <c r="R2225" i="6"/>
  <c r="Q2225" i="6"/>
  <c r="V2225" i="6" s="1"/>
  <c r="U2224" i="6"/>
  <c r="AA2224" i="6" s="1"/>
  <c r="T2224" i="6"/>
  <c r="S2224" i="6"/>
  <c r="R2224" i="6"/>
  <c r="Q2224" i="6"/>
  <c r="V2224" i="6" s="1"/>
  <c r="U2223" i="6"/>
  <c r="AA2223" i="6" s="1"/>
  <c r="T2223" i="6"/>
  <c r="S2223" i="6"/>
  <c r="R2223" i="6"/>
  <c r="Q2223" i="6"/>
  <c r="V2223" i="6" s="1"/>
  <c r="U2222" i="6"/>
  <c r="AA2222" i="6" s="1"/>
  <c r="T2222" i="6"/>
  <c r="S2222" i="6"/>
  <c r="R2222" i="6"/>
  <c r="Q2222" i="6"/>
  <c r="V2222" i="6" s="1"/>
  <c r="U2221" i="6"/>
  <c r="AA2221" i="6" s="1"/>
  <c r="T2221" i="6"/>
  <c r="S2221" i="6"/>
  <c r="R2221" i="6"/>
  <c r="Q2221" i="6"/>
  <c r="V2221" i="6" s="1"/>
  <c r="U2220" i="6"/>
  <c r="AA2220" i="6" s="1"/>
  <c r="T2220" i="6"/>
  <c r="S2220" i="6"/>
  <c r="R2220" i="6"/>
  <c r="Q2220" i="6"/>
  <c r="V2220" i="6" s="1"/>
  <c r="U2219" i="6"/>
  <c r="AA2219" i="6" s="1"/>
  <c r="T2219" i="6"/>
  <c r="S2219" i="6"/>
  <c r="R2219" i="6"/>
  <c r="Q2219" i="6"/>
  <c r="V2219" i="6" s="1"/>
  <c r="U2218" i="6"/>
  <c r="AA2218" i="6" s="1"/>
  <c r="T2218" i="6"/>
  <c r="S2218" i="6"/>
  <c r="R2218" i="6"/>
  <c r="Q2218" i="6"/>
  <c r="V2218" i="6" s="1"/>
  <c r="U2217" i="6"/>
  <c r="AA2217" i="6" s="1"/>
  <c r="T2217" i="6"/>
  <c r="S2217" i="6"/>
  <c r="R2217" i="6"/>
  <c r="Q2217" i="6"/>
  <c r="V2217" i="6" s="1"/>
  <c r="U2216" i="6"/>
  <c r="AA2216" i="6" s="1"/>
  <c r="T2216" i="6"/>
  <c r="S2216" i="6"/>
  <c r="R2216" i="6"/>
  <c r="Q2216" i="6"/>
  <c r="V2216" i="6" s="1"/>
  <c r="U2215" i="6"/>
  <c r="AA2215" i="6" s="1"/>
  <c r="T2215" i="6"/>
  <c r="S2215" i="6"/>
  <c r="R2215" i="6"/>
  <c r="Q2215" i="6"/>
  <c r="V2215" i="6" s="1"/>
  <c r="U2214" i="6"/>
  <c r="AA2214" i="6" s="1"/>
  <c r="T2214" i="6"/>
  <c r="S2214" i="6"/>
  <c r="R2214" i="6"/>
  <c r="Q2214" i="6"/>
  <c r="V2214" i="6" s="1"/>
  <c r="U2213" i="6"/>
  <c r="AA2213" i="6" s="1"/>
  <c r="T2213" i="6"/>
  <c r="S2213" i="6"/>
  <c r="R2213" i="6"/>
  <c r="Q2213" i="6"/>
  <c r="V2213" i="6" s="1"/>
  <c r="U2212" i="6"/>
  <c r="AA2212" i="6" s="1"/>
  <c r="T2212" i="6"/>
  <c r="S2212" i="6"/>
  <c r="R2212" i="6"/>
  <c r="Q2212" i="6"/>
  <c r="V2212" i="6" s="1"/>
  <c r="U2211" i="6"/>
  <c r="AA2211" i="6" s="1"/>
  <c r="T2211" i="6"/>
  <c r="S2211" i="6"/>
  <c r="R2211" i="6"/>
  <c r="Q2211" i="6"/>
  <c r="V2211" i="6" s="1"/>
  <c r="U2210" i="6"/>
  <c r="AA2210" i="6" s="1"/>
  <c r="T2210" i="6"/>
  <c r="S2210" i="6"/>
  <c r="R2210" i="6"/>
  <c r="Q2210" i="6"/>
  <c r="V2210" i="6" s="1"/>
  <c r="U2209" i="6"/>
  <c r="AA2209" i="6" s="1"/>
  <c r="T2209" i="6"/>
  <c r="S2209" i="6"/>
  <c r="R2209" i="6"/>
  <c r="Q2209" i="6"/>
  <c r="V2209" i="6" s="1"/>
  <c r="U2208" i="6"/>
  <c r="AA2208" i="6" s="1"/>
  <c r="T2208" i="6"/>
  <c r="S2208" i="6"/>
  <c r="R2208" i="6"/>
  <c r="Q2208" i="6"/>
  <c r="V2208" i="6" s="1"/>
  <c r="U2207" i="6"/>
  <c r="AA2207" i="6" s="1"/>
  <c r="T2207" i="6"/>
  <c r="S2207" i="6"/>
  <c r="R2207" i="6"/>
  <c r="Q2207" i="6"/>
  <c r="V2207" i="6" s="1"/>
  <c r="U2206" i="6"/>
  <c r="AA2206" i="6" s="1"/>
  <c r="T2206" i="6"/>
  <c r="S2206" i="6"/>
  <c r="R2206" i="6"/>
  <c r="Q2206" i="6"/>
  <c r="V2206" i="6" s="1"/>
  <c r="U2205" i="6"/>
  <c r="AA2205" i="6" s="1"/>
  <c r="T2205" i="6"/>
  <c r="S2205" i="6"/>
  <c r="R2205" i="6"/>
  <c r="Q2205" i="6"/>
  <c r="V2205" i="6" s="1"/>
  <c r="U2204" i="6"/>
  <c r="AA2204" i="6" s="1"/>
  <c r="T2204" i="6"/>
  <c r="S2204" i="6"/>
  <c r="R2204" i="6"/>
  <c r="Q2204" i="6"/>
  <c r="V2204" i="6" s="1"/>
  <c r="U2203" i="6"/>
  <c r="AA2203" i="6" s="1"/>
  <c r="T2203" i="6"/>
  <c r="S2203" i="6"/>
  <c r="R2203" i="6"/>
  <c r="Q2203" i="6"/>
  <c r="V2203" i="6" s="1"/>
  <c r="U2202" i="6"/>
  <c r="AA2202" i="6" s="1"/>
  <c r="T2202" i="6"/>
  <c r="S2202" i="6"/>
  <c r="R2202" i="6"/>
  <c r="Q2202" i="6"/>
  <c r="V2202" i="6" s="1"/>
  <c r="U2201" i="6"/>
  <c r="AA2201" i="6" s="1"/>
  <c r="T2201" i="6"/>
  <c r="S2201" i="6"/>
  <c r="R2201" i="6"/>
  <c r="Q2201" i="6"/>
  <c r="V2201" i="6" s="1"/>
  <c r="U2200" i="6"/>
  <c r="AA2200" i="6" s="1"/>
  <c r="T2200" i="6"/>
  <c r="S2200" i="6"/>
  <c r="R2200" i="6"/>
  <c r="Q2200" i="6"/>
  <c r="V2200" i="6" s="1"/>
  <c r="U2199" i="6"/>
  <c r="AA2199" i="6" s="1"/>
  <c r="T2199" i="6"/>
  <c r="S2199" i="6"/>
  <c r="R2199" i="6"/>
  <c r="Q2199" i="6"/>
  <c r="V2199" i="6" s="1"/>
  <c r="U2198" i="6"/>
  <c r="AA2198" i="6" s="1"/>
  <c r="T2198" i="6"/>
  <c r="S2198" i="6"/>
  <c r="R2198" i="6"/>
  <c r="Q2198" i="6"/>
  <c r="V2198" i="6" s="1"/>
  <c r="U2197" i="6"/>
  <c r="AA2197" i="6" s="1"/>
  <c r="T2197" i="6"/>
  <c r="S2197" i="6"/>
  <c r="R2197" i="6"/>
  <c r="Q2197" i="6"/>
  <c r="V2197" i="6" s="1"/>
  <c r="U2196" i="6"/>
  <c r="AA2196" i="6" s="1"/>
  <c r="T2196" i="6"/>
  <c r="S2196" i="6"/>
  <c r="R2196" i="6"/>
  <c r="Q2196" i="6"/>
  <c r="V2196" i="6" s="1"/>
  <c r="U2195" i="6"/>
  <c r="AA2195" i="6" s="1"/>
  <c r="T2195" i="6"/>
  <c r="S2195" i="6"/>
  <c r="R2195" i="6"/>
  <c r="Q2195" i="6"/>
  <c r="V2195" i="6" s="1"/>
  <c r="U2194" i="6"/>
  <c r="AA2194" i="6" s="1"/>
  <c r="T2194" i="6"/>
  <c r="S2194" i="6"/>
  <c r="R2194" i="6"/>
  <c r="Q2194" i="6"/>
  <c r="V2194" i="6" s="1"/>
  <c r="U2193" i="6"/>
  <c r="AA2193" i="6" s="1"/>
  <c r="T2193" i="6"/>
  <c r="S2193" i="6"/>
  <c r="R2193" i="6"/>
  <c r="Q2193" i="6"/>
  <c r="V2193" i="6" s="1"/>
  <c r="U2192" i="6"/>
  <c r="AA2192" i="6" s="1"/>
  <c r="T2192" i="6"/>
  <c r="S2192" i="6"/>
  <c r="R2192" i="6"/>
  <c r="Q2192" i="6"/>
  <c r="V2192" i="6" s="1"/>
  <c r="U2191" i="6"/>
  <c r="AA2191" i="6" s="1"/>
  <c r="T2191" i="6"/>
  <c r="S2191" i="6"/>
  <c r="R2191" i="6"/>
  <c r="Q2191" i="6"/>
  <c r="V2191" i="6" s="1"/>
  <c r="U2190" i="6"/>
  <c r="AA2190" i="6" s="1"/>
  <c r="T2190" i="6"/>
  <c r="S2190" i="6"/>
  <c r="R2190" i="6"/>
  <c r="Q2190" i="6"/>
  <c r="V2190" i="6" s="1"/>
  <c r="U2189" i="6"/>
  <c r="AA2189" i="6" s="1"/>
  <c r="T2189" i="6"/>
  <c r="S2189" i="6"/>
  <c r="R2189" i="6"/>
  <c r="Q2189" i="6"/>
  <c r="V2189" i="6" s="1"/>
  <c r="U2188" i="6"/>
  <c r="AA2188" i="6" s="1"/>
  <c r="T2188" i="6"/>
  <c r="S2188" i="6"/>
  <c r="R2188" i="6"/>
  <c r="Q2188" i="6"/>
  <c r="V2188" i="6" s="1"/>
  <c r="U2187" i="6"/>
  <c r="AA2187" i="6" s="1"/>
  <c r="T2187" i="6"/>
  <c r="S2187" i="6"/>
  <c r="R2187" i="6"/>
  <c r="Q2187" i="6"/>
  <c r="V2187" i="6" s="1"/>
  <c r="U2186" i="6"/>
  <c r="AA2186" i="6" s="1"/>
  <c r="T2186" i="6"/>
  <c r="S2186" i="6"/>
  <c r="R2186" i="6"/>
  <c r="Q2186" i="6"/>
  <c r="V2186" i="6" s="1"/>
  <c r="U2185" i="6"/>
  <c r="AA2185" i="6" s="1"/>
  <c r="T2185" i="6"/>
  <c r="S2185" i="6"/>
  <c r="R2185" i="6"/>
  <c r="Q2185" i="6"/>
  <c r="V2185" i="6" s="1"/>
  <c r="U2184" i="6"/>
  <c r="AA2184" i="6" s="1"/>
  <c r="T2184" i="6"/>
  <c r="S2184" i="6"/>
  <c r="R2184" i="6"/>
  <c r="Q2184" i="6"/>
  <c r="V2184" i="6" s="1"/>
  <c r="U2183" i="6"/>
  <c r="AA2183" i="6" s="1"/>
  <c r="T2183" i="6"/>
  <c r="S2183" i="6"/>
  <c r="R2183" i="6"/>
  <c r="Q2183" i="6"/>
  <c r="V2183" i="6" s="1"/>
  <c r="U2182" i="6"/>
  <c r="AA2182" i="6" s="1"/>
  <c r="T2182" i="6"/>
  <c r="S2182" i="6"/>
  <c r="R2182" i="6"/>
  <c r="Q2182" i="6"/>
  <c r="V2182" i="6" s="1"/>
  <c r="U2181" i="6"/>
  <c r="AA2181" i="6" s="1"/>
  <c r="T2181" i="6"/>
  <c r="S2181" i="6"/>
  <c r="R2181" i="6"/>
  <c r="Q2181" i="6"/>
  <c r="V2181" i="6" s="1"/>
  <c r="U2180" i="6"/>
  <c r="AA2180" i="6" s="1"/>
  <c r="T2180" i="6"/>
  <c r="S2180" i="6"/>
  <c r="R2180" i="6"/>
  <c r="Q2180" i="6"/>
  <c r="V2180" i="6" s="1"/>
  <c r="U2179" i="6"/>
  <c r="AA2179" i="6" s="1"/>
  <c r="T2179" i="6"/>
  <c r="S2179" i="6"/>
  <c r="R2179" i="6"/>
  <c r="Q2179" i="6"/>
  <c r="V2179" i="6" s="1"/>
  <c r="U2178" i="6"/>
  <c r="AA2178" i="6" s="1"/>
  <c r="T2178" i="6"/>
  <c r="S2178" i="6"/>
  <c r="R2178" i="6"/>
  <c r="Q2178" i="6"/>
  <c r="V2178" i="6" s="1"/>
  <c r="U2177" i="6"/>
  <c r="AA2177" i="6" s="1"/>
  <c r="T2177" i="6"/>
  <c r="S2177" i="6"/>
  <c r="R2177" i="6"/>
  <c r="Q2177" i="6"/>
  <c r="V2177" i="6" s="1"/>
  <c r="U2176" i="6"/>
  <c r="AA2176" i="6" s="1"/>
  <c r="T2176" i="6"/>
  <c r="S2176" i="6"/>
  <c r="R2176" i="6"/>
  <c r="Q2176" i="6"/>
  <c r="V2176" i="6" s="1"/>
  <c r="U2175" i="6"/>
  <c r="AA2175" i="6" s="1"/>
  <c r="T2175" i="6"/>
  <c r="S2175" i="6"/>
  <c r="R2175" i="6"/>
  <c r="Q2175" i="6"/>
  <c r="V2175" i="6" s="1"/>
  <c r="U2174" i="6"/>
  <c r="AA2174" i="6" s="1"/>
  <c r="T2174" i="6"/>
  <c r="S2174" i="6"/>
  <c r="R2174" i="6"/>
  <c r="Q2174" i="6"/>
  <c r="V2174" i="6" s="1"/>
  <c r="U2173" i="6"/>
  <c r="AA2173" i="6" s="1"/>
  <c r="T2173" i="6"/>
  <c r="S2173" i="6"/>
  <c r="R2173" i="6"/>
  <c r="Q2173" i="6"/>
  <c r="V2173" i="6" s="1"/>
  <c r="U2172" i="6"/>
  <c r="AA2172" i="6" s="1"/>
  <c r="T2172" i="6"/>
  <c r="S2172" i="6"/>
  <c r="R2172" i="6"/>
  <c r="Q2172" i="6"/>
  <c r="V2172" i="6" s="1"/>
  <c r="U2171" i="6"/>
  <c r="AA2171" i="6" s="1"/>
  <c r="T2171" i="6"/>
  <c r="S2171" i="6"/>
  <c r="R2171" i="6"/>
  <c r="Q2171" i="6"/>
  <c r="V2171" i="6" s="1"/>
  <c r="U2170" i="6"/>
  <c r="AA2170" i="6" s="1"/>
  <c r="T2170" i="6"/>
  <c r="S2170" i="6"/>
  <c r="R2170" i="6"/>
  <c r="Q2170" i="6"/>
  <c r="V2170" i="6" s="1"/>
  <c r="U2169" i="6"/>
  <c r="AA2169" i="6" s="1"/>
  <c r="T2169" i="6"/>
  <c r="S2169" i="6"/>
  <c r="R2169" i="6"/>
  <c r="Q2169" i="6"/>
  <c r="V2169" i="6" s="1"/>
  <c r="U2168" i="6"/>
  <c r="AA2168" i="6" s="1"/>
  <c r="T2168" i="6"/>
  <c r="S2168" i="6"/>
  <c r="R2168" i="6"/>
  <c r="Q2168" i="6"/>
  <c r="V2168" i="6" s="1"/>
  <c r="U2167" i="6"/>
  <c r="AA2167" i="6" s="1"/>
  <c r="T2167" i="6"/>
  <c r="S2167" i="6"/>
  <c r="R2167" i="6"/>
  <c r="Q2167" i="6"/>
  <c r="V2167" i="6" s="1"/>
  <c r="U2166" i="6"/>
  <c r="AA2166" i="6" s="1"/>
  <c r="T2166" i="6"/>
  <c r="S2166" i="6"/>
  <c r="R2166" i="6"/>
  <c r="Q2166" i="6"/>
  <c r="V2166" i="6" s="1"/>
  <c r="U2165" i="6"/>
  <c r="AA2165" i="6" s="1"/>
  <c r="T2165" i="6"/>
  <c r="S2165" i="6"/>
  <c r="R2165" i="6"/>
  <c r="Q2165" i="6"/>
  <c r="V2165" i="6" s="1"/>
  <c r="U2164" i="6"/>
  <c r="AA2164" i="6" s="1"/>
  <c r="T2164" i="6"/>
  <c r="S2164" i="6"/>
  <c r="R2164" i="6"/>
  <c r="Q2164" i="6"/>
  <c r="V2164" i="6" s="1"/>
  <c r="U2163" i="6"/>
  <c r="AA2163" i="6" s="1"/>
  <c r="T2163" i="6"/>
  <c r="S2163" i="6"/>
  <c r="R2163" i="6"/>
  <c r="Q2163" i="6"/>
  <c r="V2163" i="6" s="1"/>
  <c r="U2162" i="6"/>
  <c r="AA2162" i="6" s="1"/>
  <c r="T2162" i="6"/>
  <c r="S2162" i="6"/>
  <c r="R2162" i="6"/>
  <c r="Q2162" i="6"/>
  <c r="V2162" i="6" s="1"/>
  <c r="U2161" i="6"/>
  <c r="AA2161" i="6" s="1"/>
  <c r="T2161" i="6"/>
  <c r="S2161" i="6"/>
  <c r="R2161" i="6"/>
  <c r="Q2161" i="6"/>
  <c r="V2161" i="6" s="1"/>
  <c r="U2160" i="6"/>
  <c r="AA2160" i="6" s="1"/>
  <c r="T2160" i="6"/>
  <c r="S2160" i="6"/>
  <c r="R2160" i="6"/>
  <c r="Q2160" i="6"/>
  <c r="V2160" i="6" s="1"/>
  <c r="U2159" i="6"/>
  <c r="AA2159" i="6" s="1"/>
  <c r="T2159" i="6"/>
  <c r="S2159" i="6"/>
  <c r="R2159" i="6"/>
  <c r="Q2159" i="6"/>
  <c r="V2159" i="6" s="1"/>
  <c r="U2158" i="6"/>
  <c r="AA2158" i="6" s="1"/>
  <c r="T2158" i="6"/>
  <c r="S2158" i="6"/>
  <c r="R2158" i="6"/>
  <c r="Q2158" i="6"/>
  <c r="V2158" i="6" s="1"/>
  <c r="U2157" i="6"/>
  <c r="AA2157" i="6" s="1"/>
  <c r="T2157" i="6"/>
  <c r="S2157" i="6"/>
  <c r="R2157" i="6"/>
  <c r="Q2157" i="6"/>
  <c r="V2157" i="6" s="1"/>
  <c r="U2156" i="6"/>
  <c r="AA2156" i="6" s="1"/>
  <c r="T2156" i="6"/>
  <c r="S2156" i="6"/>
  <c r="R2156" i="6"/>
  <c r="Q2156" i="6"/>
  <c r="V2156" i="6" s="1"/>
  <c r="U2155" i="6"/>
  <c r="AA2155" i="6" s="1"/>
  <c r="T2155" i="6"/>
  <c r="S2155" i="6"/>
  <c r="R2155" i="6"/>
  <c r="Q2155" i="6"/>
  <c r="V2155" i="6" s="1"/>
  <c r="U2154" i="6"/>
  <c r="AA2154" i="6" s="1"/>
  <c r="T2154" i="6"/>
  <c r="S2154" i="6"/>
  <c r="R2154" i="6"/>
  <c r="Q2154" i="6"/>
  <c r="V2154" i="6" s="1"/>
  <c r="U2153" i="6"/>
  <c r="AA2153" i="6" s="1"/>
  <c r="T2153" i="6"/>
  <c r="S2153" i="6"/>
  <c r="R2153" i="6"/>
  <c r="Q2153" i="6"/>
  <c r="V2153" i="6" s="1"/>
  <c r="U2152" i="6"/>
  <c r="AA2152" i="6" s="1"/>
  <c r="T2152" i="6"/>
  <c r="S2152" i="6"/>
  <c r="R2152" i="6"/>
  <c r="Q2152" i="6"/>
  <c r="V2152" i="6" s="1"/>
  <c r="U2151" i="6"/>
  <c r="AA2151" i="6" s="1"/>
  <c r="T2151" i="6"/>
  <c r="S2151" i="6"/>
  <c r="R2151" i="6"/>
  <c r="Q2151" i="6"/>
  <c r="V2151" i="6" s="1"/>
  <c r="U2150" i="6"/>
  <c r="AA2150" i="6" s="1"/>
  <c r="T2150" i="6"/>
  <c r="S2150" i="6"/>
  <c r="R2150" i="6"/>
  <c r="Q2150" i="6"/>
  <c r="V2150" i="6" s="1"/>
  <c r="U2149" i="6"/>
  <c r="AA2149" i="6" s="1"/>
  <c r="T2149" i="6"/>
  <c r="S2149" i="6"/>
  <c r="R2149" i="6"/>
  <c r="Q2149" i="6"/>
  <c r="V2149" i="6" s="1"/>
  <c r="U2148" i="6"/>
  <c r="AA2148" i="6" s="1"/>
  <c r="T2148" i="6"/>
  <c r="S2148" i="6"/>
  <c r="R2148" i="6"/>
  <c r="Q2148" i="6"/>
  <c r="V2148" i="6" s="1"/>
  <c r="U2147" i="6"/>
  <c r="AA2147" i="6" s="1"/>
  <c r="T2147" i="6"/>
  <c r="S2147" i="6"/>
  <c r="R2147" i="6"/>
  <c r="Q2147" i="6"/>
  <c r="V2147" i="6" s="1"/>
  <c r="U2146" i="6"/>
  <c r="AA2146" i="6" s="1"/>
  <c r="T2146" i="6"/>
  <c r="S2146" i="6"/>
  <c r="R2146" i="6"/>
  <c r="Q2146" i="6"/>
  <c r="V2146" i="6" s="1"/>
  <c r="U2145" i="6"/>
  <c r="AA2145" i="6" s="1"/>
  <c r="T2145" i="6"/>
  <c r="S2145" i="6"/>
  <c r="R2145" i="6"/>
  <c r="Q2145" i="6"/>
  <c r="V2145" i="6" s="1"/>
  <c r="U2144" i="6"/>
  <c r="AA2144" i="6" s="1"/>
  <c r="T2144" i="6"/>
  <c r="S2144" i="6"/>
  <c r="R2144" i="6"/>
  <c r="Q2144" i="6"/>
  <c r="V2144" i="6" s="1"/>
  <c r="U2143" i="6"/>
  <c r="AA2143" i="6" s="1"/>
  <c r="T2143" i="6"/>
  <c r="S2143" i="6"/>
  <c r="R2143" i="6"/>
  <c r="Q2143" i="6"/>
  <c r="V2143" i="6" s="1"/>
  <c r="U2142" i="6"/>
  <c r="AA2142" i="6" s="1"/>
  <c r="T2142" i="6"/>
  <c r="S2142" i="6"/>
  <c r="R2142" i="6"/>
  <c r="Q2142" i="6"/>
  <c r="V2142" i="6" s="1"/>
  <c r="U2141" i="6"/>
  <c r="AA2141" i="6" s="1"/>
  <c r="T2141" i="6"/>
  <c r="S2141" i="6"/>
  <c r="R2141" i="6"/>
  <c r="Q2141" i="6"/>
  <c r="V2141" i="6" s="1"/>
  <c r="U2140" i="6"/>
  <c r="AA2140" i="6" s="1"/>
  <c r="T2140" i="6"/>
  <c r="S2140" i="6"/>
  <c r="R2140" i="6"/>
  <c r="Q2140" i="6"/>
  <c r="V2140" i="6" s="1"/>
  <c r="U2139" i="6"/>
  <c r="AA2139" i="6" s="1"/>
  <c r="T2139" i="6"/>
  <c r="S2139" i="6"/>
  <c r="R2139" i="6"/>
  <c r="Q2139" i="6"/>
  <c r="V2139" i="6" s="1"/>
  <c r="U2138" i="6"/>
  <c r="AA2138" i="6" s="1"/>
  <c r="T2138" i="6"/>
  <c r="S2138" i="6"/>
  <c r="R2138" i="6"/>
  <c r="Q2138" i="6"/>
  <c r="V2138" i="6" s="1"/>
  <c r="U2137" i="6"/>
  <c r="AA2137" i="6" s="1"/>
  <c r="T2137" i="6"/>
  <c r="S2137" i="6"/>
  <c r="R2137" i="6"/>
  <c r="Q2137" i="6"/>
  <c r="V2137" i="6" s="1"/>
  <c r="U2136" i="6"/>
  <c r="AA2136" i="6" s="1"/>
  <c r="T2136" i="6"/>
  <c r="S2136" i="6"/>
  <c r="R2136" i="6"/>
  <c r="Q2136" i="6"/>
  <c r="V2136" i="6" s="1"/>
  <c r="U2135" i="6"/>
  <c r="AA2135" i="6" s="1"/>
  <c r="T2135" i="6"/>
  <c r="S2135" i="6"/>
  <c r="R2135" i="6"/>
  <c r="Q2135" i="6"/>
  <c r="V2135" i="6" s="1"/>
  <c r="U2134" i="6"/>
  <c r="AA2134" i="6" s="1"/>
  <c r="T2134" i="6"/>
  <c r="S2134" i="6"/>
  <c r="R2134" i="6"/>
  <c r="Q2134" i="6"/>
  <c r="V2134" i="6" s="1"/>
  <c r="U2133" i="6"/>
  <c r="AA2133" i="6" s="1"/>
  <c r="T2133" i="6"/>
  <c r="S2133" i="6"/>
  <c r="R2133" i="6"/>
  <c r="Q2133" i="6"/>
  <c r="V2133" i="6" s="1"/>
  <c r="U2132" i="6"/>
  <c r="AA2132" i="6" s="1"/>
  <c r="T2132" i="6"/>
  <c r="S2132" i="6"/>
  <c r="R2132" i="6"/>
  <c r="Q2132" i="6"/>
  <c r="V2132" i="6" s="1"/>
  <c r="U2131" i="6"/>
  <c r="AA2131" i="6" s="1"/>
  <c r="T2131" i="6"/>
  <c r="S2131" i="6"/>
  <c r="R2131" i="6"/>
  <c r="Q2131" i="6"/>
  <c r="V2131" i="6" s="1"/>
  <c r="U2130" i="6"/>
  <c r="AA2130" i="6" s="1"/>
  <c r="T2130" i="6"/>
  <c r="S2130" i="6"/>
  <c r="R2130" i="6"/>
  <c r="Q2130" i="6"/>
  <c r="V2130" i="6" s="1"/>
  <c r="U2129" i="6"/>
  <c r="AA2129" i="6" s="1"/>
  <c r="T2129" i="6"/>
  <c r="S2129" i="6"/>
  <c r="R2129" i="6"/>
  <c r="Q2129" i="6"/>
  <c r="V2129" i="6" s="1"/>
  <c r="U2128" i="6"/>
  <c r="AA2128" i="6" s="1"/>
  <c r="T2128" i="6"/>
  <c r="S2128" i="6"/>
  <c r="R2128" i="6"/>
  <c r="Q2128" i="6"/>
  <c r="V2128" i="6" s="1"/>
  <c r="U2127" i="6"/>
  <c r="AA2127" i="6" s="1"/>
  <c r="T2127" i="6"/>
  <c r="S2127" i="6"/>
  <c r="R2127" i="6"/>
  <c r="Q2127" i="6"/>
  <c r="V2127" i="6" s="1"/>
  <c r="U2126" i="6"/>
  <c r="AA2126" i="6" s="1"/>
  <c r="T2126" i="6"/>
  <c r="S2126" i="6"/>
  <c r="R2126" i="6"/>
  <c r="Q2126" i="6"/>
  <c r="V2126" i="6" s="1"/>
  <c r="U2125" i="6"/>
  <c r="AA2125" i="6" s="1"/>
  <c r="T2125" i="6"/>
  <c r="S2125" i="6"/>
  <c r="R2125" i="6"/>
  <c r="Q2125" i="6"/>
  <c r="V2125" i="6" s="1"/>
  <c r="U2124" i="6"/>
  <c r="AA2124" i="6" s="1"/>
  <c r="T2124" i="6"/>
  <c r="S2124" i="6"/>
  <c r="R2124" i="6"/>
  <c r="Q2124" i="6"/>
  <c r="V2124" i="6" s="1"/>
  <c r="U2123" i="6"/>
  <c r="AA2123" i="6" s="1"/>
  <c r="T2123" i="6"/>
  <c r="S2123" i="6"/>
  <c r="R2123" i="6"/>
  <c r="Q2123" i="6"/>
  <c r="V2123" i="6" s="1"/>
  <c r="U2122" i="6"/>
  <c r="AA2122" i="6" s="1"/>
  <c r="T2122" i="6"/>
  <c r="S2122" i="6"/>
  <c r="R2122" i="6"/>
  <c r="Q2122" i="6"/>
  <c r="V2122" i="6" s="1"/>
  <c r="U2121" i="6"/>
  <c r="AA2121" i="6" s="1"/>
  <c r="T2121" i="6"/>
  <c r="S2121" i="6"/>
  <c r="R2121" i="6"/>
  <c r="Q2121" i="6"/>
  <c r="V2121" i="6" s="1"/>
  <c r="U2120" i="6"/>
  <c r="AA2120" i="6" s="1"/>
  <c r="T2120" i="6"/>
  <c r="S2120" i="6"/>
  <c r="R2120" i="6"/>
  <c r="Q2120" i="6"/>
  <c r="V2120" i="6" s="1"/>
  <c r="U2119" i="6"/>
  <c r="AA2119" i="6" s="1"/>
  <c r="T2119" i="6"/>
  <c r="S2119" i="6"/>
  <c r="R2119" i="6"/>
  <c r="Q2119" i="6"/>
  <c r="V2119" i="6" s="1"/>
  <c r="U2118" i="6"/>
  <c r="AA2118" i="6" s="1"/>
  <c r="T2118" i="6"/>
  <c r="S2118" i="6"/>
  <c r="R2118" i="6"/>
  <c r="Q2118" i="6"/>
  <c r="V2118" i="6" s="1"/>
  <c r="U2117" i="6"/>
  <c r="AA2117" i="6" s="1"/>
  <c r="T2117" i="6"/>
  <c r="S2117" i="6"/>
  <c r="R2117" i="6"/>
  <c r="Q2117" i="6"/>
  <c r="V2117" i="6" s="1"/>
  <c r="U2116" i="6"/>
  <c r="AA2116" i="6" s="1"/>
  <c r="T2116" i="6"/>
  <c r="S2116" i="6"/>
  <c r="R2116" i="6"/>
  <c r="Q2116" i="6"/>
  <c r="V2116" i="6" s="1"/>
  <c r="U2115" i="6"/>
  <c r="AA2115" i="6" s="1"/>
  <c r="T2115" i="6"/>
  <c r="S2115" i="6"/>
  <c r="R2115" i="6"/>
  <c r="Q2115" i="6"/>
  <c r="V2115" i="6" s="1"/>
  <c r="U2114" i="6"/>
  <c r="AA2114" i="6" s="1"/>
  <c r="T2114" i="6"/>
  <c r="S2114" i="6"/>
  <c r="R2114" i="6"/>
  <c r="Q2114" i="6"/>
  <c r="V2114" i="6" s="1"/>
  <c r="U2113" i="6"/>
  <c r="AA2113" i="6" s="1"/>
  <c r="T2113" i="6"/>
  <c r="S2113" i="6"/>
  <c r="R2113" i="6"/>
  <c r="Q2113" i="6"/>
  <c r="V2113" i="6" s="1"/>
  <c r="U2112" i="6"/>
  <c r="AA2112" i="6" s="1"/>
  <c r="T2112" i="6"/>
  <c r="S2112" i="6"/>
  <c r="R2112" i="6"/>
  <c r="Q2112" i="6"/>
  <c r="V2112" i="6" s="1"/>
  <c r="U2111" i="6"/>
  <c r="AA2111" i="6" s="1"/>
  <c r="T2111" i="6"/>
  <c r="S2111" i="6"/>
  <c r="R2111" i="6"/>
  <c r="Q2111" i="6"/>
  <c r="V2111" i="6" s="1"/>
  <c r="U2110" i="6"/>
  <c r="AA2110" i="6" s="1"/>
  <c r="T2110" i="6"/>
  <c r="S2110" i="6"/>
  <c r="R2110" i="6"/>
  <c r="Q2110" i="6"/>
  <c r="V2110" i="6" s="1"/>
  <c r="U2109" i="6"/>
  <c r="AA2109" i="6" s="1"/>
  <c r="T2109" i="6"/>
  <c r="S2109" i="6"/>
  <c r="R2109" i="6"/>
  <c r="Q2109" i="6"/>
  <c r="V2109" i="6" s="1"/>
  <c r="U2108" i="6"/>
  <c r="AA2108" i="6" s="1"/>
  <c r="T2108" i="6"/>
  <c r="S2108" i="6"/>
  <c r="R2108" i="6"/>
  <c r="Q2108" i="6"/>
  <c r="V2108" i="6" s="1"/>
  <c r="U2107" i="6"/>
  <c r="AA2107" i="6" s="1"/>
  <c r="T2107" i="6"/>
  <c r="S2107" i="6"/>
  <c r="R2107" i="6"/>
  <c r="Q2107" i="6"/>
  <c r="V2107" i="6" s="1"/>
  <c r="U2106" i="6"/>
  <c r="AA2106" i="6" s="1"/>
  <c r="T2106" i="6"/>
  <c r="S2106" i="6"/>
  <c r="R2106" i="6"/>
  <c r="Q2106" i="6"/>
  <c r="V2106" i="6" s="1"/>
  <c r="U2105" i="6"/>
  <c r="AA2105" i="6" s="1"/>
  <c r="T2105" i="6"/>
  <c r="S2105" i="6"/>
  <c r="R2105" i="6"/>
  <c r="Q2105" i="6"/>
  <c r="V2105" i="6" s="1"/>
  <c r="U2104" i="6"/>
  <c r="AA2104" i="6" s="1"/>
  <c r="T2104" i="6"/>
  <c r="S2104" i="6"/>
  <c r="R2104" i="6"/>
  <c r="Q2104" i="6"/>
  <c r="V2104" i="6" s="1"/>
  <c r="U2103" i="6"/>
  <c r="AA2103" i="6" s="1"/>
  <c r="T2103" i="6"/>
  <c r="S2103" i="6"/>
  <c r="R2103" i="6"/>
  <c r="Q2103" i="6"/>
  <c r="V2103" i="6" s="1"/>
  <c r="U2102" i="6"/>
  <c r="AA2102" i="6" s="1"/>
  <c r="T2102" i="6"/>
  <c r="S2102" i="6"/>
  <c r="R2102" i="6"/>
  <c r="Q2102" i="6"/>
  <c r="V2102" i="6" s="1"/>
  <c r="U2101" i="6"/>
  <c r="AA2101" i="6" s="1"/>
  <c r="T2101" i="6"/>
  <c r="S2101" i="6"/>
  <c r="R2101" i="6"/>
  <c r="Q2101" i="6"/>
  <c r="V2101" i="6" s="1"/>
  <c r="U2100" i="6"/>
  <c r="AA2100" i="6" s="1"/>
  <c r="T2100" i="6"/>
  <c r="S2100" i="6"/>
  <c r="R2100" i="6"/>
  <c r="Q2100" i="6"/>
  <c r="V2100" i="6" s="1"/>
  <c r="U2099" i="6"/>
  <c r="AA2099" i="6" s="1"/>
  <c r="T2099" i="6"/>
  <c r="S2099" i="6"/>
  <c r="R2099" i="6"/>
  <c r="Q2099" i="6"/>
  <c r="V2099" i="6" s="1"/>
  <c r="U2098" i="6"/>
  <c r="AA2098" i="6" s="1"/>
  <c r="T2098" i="6"/>
  <c r="S2098" i="6"/>
  <c r="R2098" i="6"/>
  <c r="Q2098" i="6"/>
  <c r="V2098" i="6" s="1"/>
  <c r="T2097" i="6"/>
  <c r="Q2097" i="6"/>
  <c r="V2097" i="6" s="1"/>
  <c r="S2096" i="6"/>
  <c r="Y2096" i="6" s="1"/>
  <c r="R2095" i="6"/>
  <c r="X2095" i="6" s="1"/>
  <c r="U2094" i="6"/>
  <c r="AA2094" i="6" s="1"/>
  <c r="Q2094" i="6"/>
  <c r="V2094" i="6" s="1"/>
  <c r="S2093" i="6"/>
  <c r="Y2093" i="6" s="1"/>
  <c r="S2092" i="6"/>
  <c r="Y2092" i="6" s="1"/>
  <c r="S1748" i="6"/>
  <c r="Y1748" i="6" s="1"/>
  <c r="Q1747" i="6"/>
  <c r="V1747" i="6" s="1"/>
  <c r="R1746" i="6"/>
  <c r="X1746" i="6" s="1"/>
  <c r="Q1745" i="6"/>
  <c r="V1745" i="6" s="1"/>
  <c r="Q1744" i="6"/>
  <c r="V1744" i="6" s="1"/>
  <c r="R1743" i="6"/>
  <c r="X1743" i="6" s="1"/>
  <c r="Q1742" i="6"/>
  <c r="V1742" i="6" s="1"/>
  <c r="U1741" i="6"/>
  <c r="AA1741" i="6" s="1"/>
  <c r="T1740" i="6"/>
  <c r="Z1740" i="6" s="1"/>
  <c r="Q1739" i="6"/>
  <c r="V1739" i="6" s="1"/>
  <c r="T1738" i="6"/>
  <c r="Z1738" i="6" s="1"/>
  <c r="U1737" i="6"/>
  <c r="AA1737" i="6" s="1"/>
  <c r="R1737" i="6"/>
  <c r="X1737" i="6" s="1"/>
  <c r="Q1736" i="6"/>
  <c r="V1736" i="6" s="1"/>
  <c r="Q1735" i="6"/>
  <c r="V1735" i="6" s="1"/>
  <c r="T1734" i="6"/>
  <c r="Z1734" i="6" s="1"/>
  <c r="S1733" i="6"/>
  <c r="Y1733" i="6" s="1"/>
  <c r="T1732" i="6"/>
  <c r="Z1732" i="6" s="1"/>
  <c r="U1731" i="6"/>
  <c r="AA1731" i="6" s="1"/>
  <c r="L1730" i="6"/>
  <c r="U1729" i="6"/>
  <c r="AA1729" i="6" s="1"/>
  <c r="AB1728" i="6"/>
  <c r="R1727" i="6"/>
  <c r="X1727" i="6" s="1"/>
  <c r="S1726" i="6"/>
  <c r="Y1726" i="6" s="1"/>
  <c r="R1725" i="6"/>
  <c r="X1725" i="6" s="1"/>
  <c r="T1724" i="6"/>
  <c r="Z1724" i="6" s="1"/>
  <c r="U1722" i="6"/>
  <c r="AA1722" i="6" s="1"/>
  <c r="R1720" i="6"/>
  <c r="X1720" i="6" s="1"/>
  <c r="U1718" i="6"/>
  <c r="AA1718" i="6" s="1"/>
  <c r="T1717" i="6"/>
  <c r="Z1717" i="6" s="1"/>
  <c r="U1716" i="6"/>
  <c r="AA1716" i="6" s="1"/>
  <c r="R1714" i="6"/>
  <c r="X1714" i="6" s="1"/>
  <c r="S1713" i="6"/>
  <c r="Y1713" i="6" s="1"/>
  <c r="Q1712" i="6"/>
  <c r="V1712" i="6" s="1"/>
  <c r="R1711" i="6"/>
  <c r="X1711" i="6" s="1"/>
  <c r="S1708" i="6"/>
  <c r="Y1708" i="6" s="1"/>
  <c r="S1707" i="6"/>
  <c r="Y1707" i="6" s="1"/>
  <c r="R1706" i="6"/>
  <c r="X1706" i="6" s="1"/>
  <c r="U1705" i="6"/>
  <c r="AA1705" i="6" s="1"/>
  <c r="U1703" i="6"/>
  <c r="AA1703" i="6" s="1"/>
  <c r="T1702" i="6"/>
  <c r="Z1702" i="6" s="1"/>
  <c r="L1702" i="6"/>
  <c r="T1701" i="6"/>
  <c r="Z1701" i="6" s="1"/>
  <c r="S1700" i="6"/>
  <c r="Y1700" i="6" s="1"/>
  <c r="Q1699" i="6"/>
  <c r="V1699" i="6" s="1"/>
  <c r="S1698" i="6"/>
  <c r="Y1698" i="6" s="1"/>
  <c r="L1697" i="6"/>
  <c r="R1696" i="6"/>
  <c r="X1696" i="6" s="1"/>
  <c r="S1695" i="6"/>
  <c r="Y1695" i="6" s="1"/>
  <c r="U1694" i="6"/>
  <c r="AA1694" i="6" s="1"/>
  <c r="U1693" i="6"/>
  <c r="AA1693" i="6" s="1"/>
  <c r="U1692" i="6"/>
  <c r="AA1692" i="6" s="1"/>
  <c r="R1691" i="6"/>
  <c r="X1691" i="6" s="1"/>
  <c r="T1690" i="6"/>
  <c r="Z1690" i="6" s="1"/>
  <c r="Q1688" i="6"/>
  <c r="V1688" i="6" s="1"/>
  <c r="S1687" i="6"/>
  <c r="Y1687" i="6" s="1"/>
  <c r="R1686" i="6"/>
  <c r="X1686" i="6" s="1"/>
  <c r="R1685" i="6"/>
  <c r="X1685" i="6" s="1"/>
  <c r="T1684" i="6"/>
  <c r="Z1684" i="6" s="1"/>
  <c r="R1683" i="6"/>
  <c r="X1683" i="6" s="1"/>
  <c r="T1682" i="6"/>
  <c r="Z1682" i="6" s="1"/>
  <c r="T1681" i="6"/>
  <c r="Z1681" i="6" s="1"/>
  <c r="T1680" i="6"/>
  <c r="Z1680" i="6" s="1"/>
  <c r="R1679" i="6"/>
  <c r="X1679" i="6" s="1"/>
  <c r="Q1678" i="6"/>
  <c r="V1678" i="6" s="1"/>
  <c r="S1677" i="6"/>
  <c r="Y1677" i="6" s="1"/>
  <c r="Q1676" i="6"/>
  <c r="V1676" i="6" s="1"/>
  <c r="Q1675" i="6"/>
  <c r="V1675" i="6" s="1"/>
  <c r="Q1441" i="6"/>
  <c r="V1441" i="6" s="1"/>
  <c r="U1440" i="6"/>
  <c r="AA1440" i="6" s="1"/>
  <c r="S1436" i="6"/>
  <c r="Q1434" i="6"/>
  <c r="V1434" i="6" s="1"/>
  <c r="R1433" i="6"/>
  <c r="X1433" i="6" s="1"/>
  <c r="T1432" i="6"/>
  <c r="Z1432" i="6" s="1"/>
  <c r="R1431" i="6"/>
  <c r="X1431" i="6" s="1"/>
  <c r="U1430" i="6"/>
  <c r="AA1430" i="6" s="1"/>
  <c r="U1427" i="6"/>
  <c r="AA1427" i="6" s="1"/>
  <c r="Q1423" i="6"/>
  <c r="V1423" i="6" s="1"/>
  <c r="R1422" i="6"/>
  <c r="X1422" i="6" s="1"/>
  <c r="R1421" i="6"/>
  <c r="X1421" i="6" s="1"/>
  <c r="T1420" i="6"/>
  <c r="R1419" i="6"/>
  <c r="X1419" i="6" s="1"/>
  <c r="R1418" i="6"/>
  <c r="X1418" i="6" s="1"/>
  <c r="Q1417" i="6"/>
  <c r="V1417" i="6" s="1"/>
  <c r="R1416" i="6"/>
  <c r="X1416" i="6" s="1"/>
  <c r="S1415" i="6"/>
  <c r="Y1415" i="6" s="1"/>
  <c r="U1414" i="6"/>
  <c r="AA1414" i="6" s="1"/>
  <c r="Q1413" i="6"/>
  <c r="V1413" i="6" s="1"/>
  <c r="S1412" i="6"/>
  <c r="T1409" i="6"/>
  <c r="Z1409" i="6" s="1"/>
  <c r="R1407" i="6"/>
  <c r="R1406" i="6"/>
  <c r="X1406" i="6" s="1"/>
  <c r="T1405" i="6"/>
  <c r="Z1405" i="6" s="1"/>
  <c r="AC1400" i="6"/>
  <c r="AD1400" i="6" s="1"/>
  <c r="U1398" i="6"/>
  <c r="AA1398" i="6" s="1"/>
  <c r="T1396" i="6"/>
  <c r="Z1396" i="6" s="1"/>
  <c r="Q1395" i="6"/>
  <c r="V1395" i="6" s="1"/>
  <c r="Q1392" i="6"/>
  <c r="V1392" i="6" s="1"/>
  <c r="Q1391" i="6"/>
  <c r="V1391" i="6" s="1"/>
  <c r="R1389" i="6"/>
  <c r="X1389" i="6" s="1"/>
  <c r="AA1384" i="6"/>
  <c r="V1384" i="6"/>
  <c r="Z1382" i="6"/>
  <c r="V1379" i="6"/>
  <c r="X1377" i="6"/>
  <c r="AA1375" i="6"/>
  <c r="X1375" i="6"/>
  <c r="AA1368" i="6"/>
  <c r="Y1368" i="6"/>
  <c r="AA1366" i="6"/>
  <c r="X1366" i="6"/>
  <c r="AA1364" i="6"/>
  <c r="X1364" i="6"/>
  <c r="Z1361" i="6"/>
  <c r="X1361" i="6"/>
  <c r="V1359" i="6"/>
  <c r="X1355" i="6"/>
  <c r="V1353" i="6"/>
  <c r="AA1352" i="6"/>
  <c r="X1352" i="6"/>
  <c r="AA1350" i="6"/>
  <c r="V1350" i="6"/>
  <c r="AA1344" i="6"/>
  <c r="V1344" i="6"/>
  <c r="V1340" i="6"/>
  <c r="Z1336" i="6"/>
  <c r="Z1335" i="6"/>
  <c r="X1335" i="6"/>
  <c r="V1332" i="6"/>
  <c r="V1331" i="6"/>
  <c r="V1328" i="6"/>
  <c r="AA1324" i="6"/>
  <c r="X1324" i="6"/>
  <c r="AA1319" i="6"/>
  <c r="Y1319" i="6"/>
  <c r="AA1317" i="6"/>
  <c r="Y1317" i="6"/>
  <c r="X1307" i="6"/>
  <c r="AA1303" i="6"/>
  <c r="Y1303" i="6"/>
  <c r="Z1299" i="6"/>
  <c r="X1298" i="6"/>
  <c r="AA1294" i="6"/>
  <c r="V1294" i="6"/>
  <c r="X1292" i="6"/>
  <c r="Z1287" i="6"/>
  <c r="AA1284" i="6"/>
  <c r="Y1284" i="6"/>
  <c r="AA1280" i="6"/>
  <c r="Y1280" i="6"/>
  <c r="V1277" i="6"/>
  <c r="AA1274" i="6"/>
  <c r="X1274" i="6"/>
  <c r="Z1272" i="6"/>
  <c r="V1270" i="6"/>
  <c r="AA1267" i="6"/>
  <c r="X1267" i="6"/>
  <c r="AA1264" i="6"/>
  <c r="V1264" i="6"/>
  <c r="V1262" i="6"/>
  <c r="X1260" i="6"/>
  <c r="V1257" i="6"/>
  <c r="Z871" i="6"/>
  <c r="Z869" i="6"/>
  <c r="Y868" i="6"/>
  <c r="AA865" i="6"/>
  <c r="X856" i="6"/>
  <c r="AA855" i="6"/>
  <c r="Z844" i="6"/>
  <c r="Z840" i="6"/>
  <c r="U2091" i="6"/>
  <c r="AA2091" i="6" s="1"/>
  <c r="T2091" i="6"/>
  <c r="S2091" i="6"/>
  <c r="R2091" i="6"/>
  <c r="Q2091" i="6"/>
  <c r="V2091" i="6" s="1"/>
  <c r="U2090" i="6"/>
  <c r="AA2090" i="6" s="1"/>
  <c r="T2090" i="6"/>
  <c r="S2090" i="6"/>
  <c r="R2090" i="6"/>
  <c r="Q2090" i="6"/>
  <c r="V2090" i="6" s="1"/>
  <c r="U2089" i="6"/>
  <c r="AA2089" i="6" s="1"/>
  <c r="T2089" i="6"/>
  <c r="S2089" i="6"/>
  <c r="R2089" i="6"/>
  <c r="Q2089" i="6"/>
  <c r="V2089" i="6" s="1"/>
  <c r="U2088" i="6"/>
  <c r="AA2088" i="6" s="1"/>
  <c r="T2088" i="6"/>
  <c r="S2088" i="6"/>
  <c r="R2088" i="6"/>
  <c r="Q2088" i="6"/>
  <c r="V2088" i="6" s="1"/>
  <c r="U2087" i="6"/>
  <c r="AA2087" i="6" s="1"/>
  <c r="T2087" i="6"/>
  <c r="S2087" i="6"/>
  <c r="R2087" i="6"/>
  <c r="Q2087" i="6"/>
  <c r="V2087" i="6" s="1"/>
  <c r="U2086" i="6"/>
  <c r="AA2086" i="6" s="1"/>
  <c r="T2086" i="6"/>
  <c r="S2086" i="6"/>
  <c r="R2086" i="6"/>
  <c r="Q2086" i="6"/>
  <c r="V2086" i="6" s="1"/>
  <c r="U2085" i="6"/>
  <c r="AA2085" i="6" s="1"/>
  <c r="T2085" i="6"/>
  <c r="S2085" i="6"/>
  <c r="R2085" i="6"/>
  <c r="Q2085" i="6"/>
  <c r="V2085" i="6" s="1"/>
  <c r="U2084" i="6"/>
  <c r="AA2084" i="6" s="1"/>
  <c r="T2084" i="6"/>
  <c r="S2084" i="6"/>
  <c r="R2084" i="6"/>
  <c r="Q2084" i="6"/>
  <c r="V2084" i="6" s="1"/>
  <c r="U2083" i="6"/>
  <c r="AA2083" i="6" s="1"/>
  <c r="T2083" i="6"/>
  <c r="S2083" i="6"/>
  <c r="R2083" i="6"/>
  <c r="Q2083" i="6"/>
  <c r="V2083" i="6" s="1"/>
  <c r="U2082" i="6"/>
  <c r="AA2082" i="6" s="1"/>
  <c r="T2082" i="6"/>
  <c r="S2082" i="6"/>
  <c r="R2082" i="6"/>
  <c r="Q2082" i="6"/>
  <c r="V2082" i="6" s="1"/>
  <c r="U2081" i="6"/>
  <c r="AA2081" i="6" s="1"/>
  <c r="T2081" i="6"/>
  <c r="S2081" i="6"/>
  <c r="R2081" i="6"/>
  <c r="Q2081" i="6"/>
  <c r="V2081" i="6" s="1"/>
  <c r="U2080" i="6"/>
  <c r="AA2080" i="6" s="1"/>
  <c r="T2080" i="6"/>
  <c r="S2080" i="6"/>
  <c r="R2080" i="6"/>
  <c r="Q2080" i="6"/>
  <c r="V2080" i="6" s="1"/>
  <c r="U2079" i="6"/>
  <c r="AA2079" i="6" s="1"/>
  <c r="T2079" i="6"/>
  <c r="S2079" i="6"/>
  <c r="R2079" i="6"/>
  <c r="Q2079" i="6"/>
  <c r="V2079" i="6" s="1"/>
  <c r="U2078" i="6"/>
  <c r="AA2078" i="6" s="1"/>
  <c r="T2078" i="6"/>
  <c r="S2078" i="6"/>
  <c r="R2078" i="6"/>
  <c r="Q2078" i="6"/>
  <c r="V2078" i="6" s="1"/>
  <c r="U2077" i="6"/>
  <c r="AA2077" i="6" s="1"/>
  <c r="T2077" i="6"/>
  <c r="S2077" i="6"/>
  <c r="R2077" i="6"/>
  <c r="Q2077" i="6"/>
  <c r="V2077" i="6" s="1"/>
  <c r="U2076" i="6"/>
  <c r="AA2076" i="6" s="1"/>
  <c r="T2076" i="6"/>
  <c r="S2076" i="6"/>
  <c r="R2076" i="6"/>
  <c r="Q2076" i="6"/>
  <c r="V2076" i="6" s="1"/>
  <c r="U2075" i="6"/>
  <c r="AA2075" i="6" s="1"/>
  <c r="T2075" i="6"/>
  <c r="S2075" i="6"/>
  <c r="R2075" i="6"/>
  <c r="Q2075" i="6"/>
  <c r="V2075" i="6" s="1"/>
  <c r="U2074" i="6"/>
  <c r="AA2074" i="6" s="1"/>
  <c r="T2074" i="6"/>
  <c r="S2074" i="6"/>
  <c r="R2074" i="6"/>
  <c r="Q2074" i="6"/>
  <c r="V2074" i="6" s="1"/>
  <c r="U2073" i="6"/>
  <c r="AA2073" i="6" s="1"/>
  <c r="T2073" i="6"/>
  <c r="S2073" i="6"/>
  <c r="R2073" i="6"/>
  <c r="Q2073" i="6"/>
  <c r="V2073" i="6" s="1"/>
  <c r="U2072" i="6"/>
  <c r="AA2072" i="6" s="1"/>
  <c r="T2072" i="6"/>
  <c r="S2072" i="6"/>
  <c r="R2072" i="6"/>
  <c r="Q2072" i="6"/>
  <c r="V2072" i="6" s="1"/>
  <c r="U2071" i="6"/>
  <c r="AA2071" i="6" s="1"/>
  <c r="T2071" i="6"/>
  <c r="S2071" i="6"/>
  <c r="R2071" i="6"/>
  <c r="Q2071" i="6"/>
  <c r="V2071" i="6" s="1"/>
  <c r="U2070" i="6"/>
  <c r="AA2070" i="6" s="1"/>
  <c r="T2070" i="6"/>
  <c r="S2070" i="6"/>
  <c r="R2070" i="6"/>
  <c r="Q2070" i="6"/>
  <c r="V2070" i="6" s="1"/>
  <c r="U2069" i="6"/>
  <c r="AA2069" i="6" s="1"/>
  <c r="T2069" i="6"/>
  <c r="S2069" i="6"/>
  <c r="R2069" i="6"/>
  <c r="Q2069" i="6"/>
  <c r="V2069" i="6" s="1"/>
  <c r="U2068" i="6"/>
  <c r="AA2068" i="6" s="1"/>
  <c r="T2068" i="6"/>
  <c r="S2068" i="6"/>
  <c r="R2068" i="6"/>
  <c r="Q2068" i="6"/>
  <c r="V2068" i="6" s="1"/>
  <c r="U2067" i="6"/>
  <c r="AA2067" i="6" s="1"/>
  <c r="T2067" i="6"/>
  <c r="S2067" i="6"/>
  <c r="R2067" i="6"/>
  <c r="Q2067" i="6"/>
  <c r="V2067" i="6" s="1"/>
  <c r="U2066" i="6"/>
  <c r="AA2066" i="6" s="1"/>
  <c r="T2066" i="6"/>
  <c r="S2066" i="6"/>
  <c r="R2066" i="6"/>
  <c r="Q2066" i="6"/>
  <c r="V2066" i="6" s="1"/>
  <c r="U2065" i="6"/>
  <c r="AA2065" i="6" s="1"/>
  <c r="T2065" i="6"/>
  <c r="S2065" i="6"/>
  <c r="R2065" i="6"/>
  <c r="Q2065" i="6"/>
  <c r="V2065" i="6" s="1"/>
  <c r="U2064" i="6"/>
  <c r="AA2064" i="6" s="1"/>
  <c r="T2064" i="6"/>
  <c r="S2064" i="6"/>
  <c r="R2064" i="6"/>
  <c r="Q2064" i="6"/>
  <c r="V2064" i="6" s="1"/>
  <c r="U2063" i="6"/>
  <c r="AA2063" i="6" s="1"/>
  <c r="T2063" i="6"/>
  <c r="S2063" i="6"/>
  <c r="R2063" i="6"/>
  <c r="Q2063" i="6"/>
  <c r="V2063" i="6" s="1"/>
  <c r="U2062" i="6"/>
  <c r="AA2062" i="6" s="1"/>
  <c r="T2062" i="6"/>
  <c r="S2062" i="6"/>
  <c r="R2062" i="6"/>
  <c r="Q2062" i="6"/>
  <c r="V2062" i="6" s="1"/>
  <c r="U2061" i="6"/>
  <c r="AA2061" i="6" s="1"/>
  <c r="T2061" i="6"/>
  <c r="S2061" i="6"/>
  <c r="R2061" i="6"/>
  <c r="Q2061" i="6"/>
  <c r="V2061" i="6" s="1"/>
  <c r="U2060" i="6"/>
  <c r="AA2060" i="6" s="1"/>
  <c r="T2060" i="6"/>
  <c r="S2060" i="6"/>
  <c r="R2060" i="6"/>
  <c r="Q2060" i="6"/>
  <c r="V2060" i="6" s="1"/>
  <c r="U2059" i="6"/>
  <c r="AA2059" i="6" s="1"/>
  <c r="T2059" i="6"/>
  <c r="S2059" i="6"/>
  <c r="R2059" i="6"/>
  <c r="Q2059" i="6"/>
  <c r="V2059" i="6" s="1"/>
  <c r="U2058" i="6"/>
  <c r="AA2058" i="6" s="1"/>
  <c r="T2058" i="6"/>
  <c r="S2058" i="6"/>
  <c r="R2058" i="6"/>
  <c r="Q2058" i="6"/>
  <c r="V2058" i="6" s="1"/>
  <c r="U2057" i="6"/>
  <c r="AA2057" i="6" s="1"/>
  <c r="T2057" i="6"/>
  <c r="S2057" i="6"/>
  <c r="R2057" i="6"/>
  <c r="Q2057" i="6"/>
  <c r="V2057" i="6" s="1"/>
  <c r="U2056" i="6"/>
  <c r="AA2056" i="6" s="1"/>
  <c r="T2056" i="6"/>
  <c r="S2056" i="6"/>
  <c r="R2056" i="6"/>
  <c r="Q2056" i="6"/>
  <c r="V2056" i="6" s="1"/>
  <c r="U2055" i="6"/>
  <c r="AA2055" i="6" s="1"/>
  <c r="T2055" i="6"/>
  <c r="S2055" i="6"/>
  <c r="R2055" i="6"/>
  <c r="Q2055" i="6"/>
  <c r="V2055" i="6" s="1"/>
  <c r="U2054" i="6"/>
  <c r="AA2054" i="6" s="1"/>
  <c r="T2054" i="6"/>
  <c r="S2054" i="6"/>
  <c r="R2054" i="6"/>
  <c r="Q2054" i="6"/>
  <c r="V2054" i="6" s="1"/>
  <c r="U2053" i="6"/>
  <c r="AA2053" i="6" s="1"/>
  <c r="T2053" i="6"/>
  <c r="S2053" i="6"/>
  <c r="R2053" i="6"/>
  <c r="Q2053" i="6"/>
  <c r="V2053" i="6" s="1"/>
  <c r="U2052" i="6"/>
  <c r="AA2052" i="6" s="1"/>
  <c r="T2052" i="6"/>
  <c r="S2052" i="6"/>
  <c r="R2052" i="6"/>
  <c r="Q2052" i="6"/>
  <c r="V2052" i="6" s="1"/>
  <c r="U2051" i="6"/>
  <c r="AA2051" i="6" s="1"/>
  <c r="T2051" i="6"/>
  <c r="S2051" i="6"/>
  <c r="R2051" i="6"/>
  <c r="Q2051" i="6"/>
  <c r="V2051" i="6" s="1"/>
  <c r="U2050" i="6"/>
  <c r="AA2050" i="6" s="1"/>
  <c r="T2050" i="6"/>
  <c r="S2050" i="6"/>
  <c r="R2050" i="6"/>
  <c r="Q2050" i="6"/>
  <c r="V2050" i="6" s="1"/>
  <c r="U2049" i="6"/>
  <c r="AA2049" i="6" s="1"/>
  <c r="T2049" i="6"/>
  <c r="S2049" i="6"/>
  <c r="R2049" i="6"/>
  <c r="Q2049" i="6"/>
  <c r="V2049" i="6" s="1"/>
  <c r="U2048" i="6"/>
  <c r="AA2048" i="6" s="1"/>
  <c r="T2048" i="6"/>
  <c r="S2048" i="6"/>
  <c r="R2048" i="6"/>
  <c r="Q2048" i="6"/>
  <c r="V2048" i="6" s="1"/>
  <c r="U2047" i="6"/>
  <c r="AA2047" i="6" s="1"/>
  <c r="T2047" i="6"/>
  <c r="S2047" i="6"/>
  <c r="R2047" i="6"/>
  <c r="Q2047" i="6"/>
  <c r="V2047" i="6" s="1"/>
  <c r="U2046" i="6"/>
  <c r="AA2046" i="6" s="1"/>
  <c r="T2046" i="6"/>
  <c r="S2046" i="6"/>
  <c r="R2046" i="6"/>
  <c r="Q2046" i="6"/>
  <c r="V2046" i="6" s="1"/>
  <c r="U2045" i="6"/>
  <c r="AA2045" i="6" s="1"/>
  <c r="T2045" i="6"/>
  <c r="S2045" i="6"/>
  <c r="R2045" i="6"/>
  <c r="Q2045" i="6"/>
  <c r="V2045" i="6" s="1"/>
  <c r="U2044" i="6"/>
  <c r="AA2044" i="6" s="1"/>
  <c r="T2044" i="6"/>
  <c r="S2044" i="6"/>
  <c r="R2044" i="6"/>
  <c r="Q2044" i="6"/>
  <c r="V2044" i="6" s="1"/>
  <c r="U2043" i="6"/>
  <c r="AA2043" i="6" s="1"/>
  <c r="T2043" i="6"/>
  <c r="S2043" i="6"/>
  <c r="R2043" i="6"/>
  <c r="Q2043" i="6"/>
  <c r="V2043" i="6" s="1"/>
  <c r="U2042" i="6"/>
  <c r="AA2042" i="6" s="1"/>
  <c r="T2042" i="6"/>
  <c r="S2042" i="6"/>
  <c r="R2042" i="6"/>
  <c r="Q2042" i="6"/>
  <c r="V2042" i="6" s="1"/>
  <c r="U2041" i="6"/>
  <c r="AA2041" i="6" s="1"/>
  <c r="T2041" i="6"/>
  <c r="S2041" i="6"/>
  <c r="R2041" i="6"/>
  <c r="Q2041" i="6"/>
  <c r="V2041" i="6" s="1"/>
  <c r="U2040" i="6"/>
  <c r="AA2040" i="6" s="1"/>
  <c r="T2040" i="6"/>
  <c r="S2040" i="6"/>
  <c r="R2040" i="6"/>
  <c r="Q2040" i="6"/>
  <c r="V2040" i="6" s="1"/>
  <c r="U2039" i="6"/>
  <c r="AA2039" i="6" s="1"/>
  <c r="T2039" i="6"/>
  <c r="S2039" i="6"/>
  <c r="R2039" i="6"/>
  <c r="Q2039" i="6"/>
  <c r="V2039" i="6" s="1"/>
  <c r="U2038" i="6"/>
  <c r="AA2038" i="6" s="1"/>
  <c r="T2038" i="6"/>
  <c r="S2038" i="6"/>
  <c r="R2038" i="6"/>
  <c r="Q2038" i="6"/>
  <c r="V2038" i="6" s="1"/>
  <c r="U2037" i="6"/>
  <c r="AA2037" i="6" s="1"/>
  <c r="T2037" i="6"/>
  <c r="S2037" i="6"/>
  <c r="R2037" i="6"/>
  <c r="Q2037" i="6"/>
  <c r="V2037" i="6" s="1"/>
  <c r="U2036" i="6"/>
  <c r="AA2036" i="6" s="1"/>
  <c r="T2036" i="6"/>
  <c r="S2036" i="6"/>
  <c r="R2036" i="6"/>
  <c r="Q2036" i="6"/>
  <c r="V2036" i="6" s="1"/>
  <c r="U2035" i="6"/>
  <c r="AA2035" i="6" s="1"/>
  <c r="T2035" i="6"/>
  <c r="S2035" i="6"/>
  <c r="R2035" i="6"/>
  <c r="Q2035" i="6"/>
  <c r="V2035" i="6" s="1"/>
  <c r="U2034" i="6"/>
  <c r="AA2034" i="6" s="1"/>
  <c r="T2034" i="6"/>
  <c r="S2034" i="6"/>
  <c r="R2034" i="6"/>
  <c r="Q2034" i="6"/>
  <c r="V2034" i="6" s="1"/>
  <c r="U2033" i="6"/>
  <c r="AA2033" i="6" s="1"/>
  <c r="T2033" i="6"/>
  <c r="S2033" i="6"/>
  <c r="R2033" i="6"/>
  <c r="Q2033" i="6"/>
  <c r="V2033" i="6" s="1"/>
  <c r="U2032" i="6"/>
  <c r="AA2032" i="6" s="1"/>
  <c r="T2032" i="6"/>
  <c r="S2032" i="6"/>
  <c r="R2032" i="6"/>
  <c r="Q2032" i="6"/>
  <c r="V2032" i="6" s="1"/>
  <c r="U2031" i="6"/>
  <c r="AA2031" i="6" s="1"/>
  <c r="T2031" i="6"/>
  <c r="S2031" i="6"/>
  <c r="R2031" i="6"/>
  <c r="Q2031" i="6"/>
  <c r="V2031" i="6" s="1"/>
  <c r="U2030" i="6"/>
  <c r="AA2030" i="6" s="1"/>
  <c r="T2030" i="6"/>
  <c r="S2030" i="6"/>
  <c r="R2030" i="6"/>
  <c r="Q2030" i="6"/>
  <c r="V2030" i="6" s="1"/>
  <c r="U2029" i="6"/>
  <c r="AA2029" i="6" s="1"/>
  <c r="T2029" i="6"/>
  <c r="S2029" i="6"/>
  <c r="R2029" i="6"/>
  <c r="Q2029" i="6"/>
  <c r="V2029" i="6" s="1"/>
  <c r="U2028" i="6"/>
  <c r="AA2028" i="6" s="1"/>
  <c r="T2028" i="6"/>
  <c r="S2028" i="6"/>
  <c r="R2028" i="6"/>
  <c r="Q2028" i="6"/>
  <c r="V2028" i="6" s="1"/>
  <c r="U2027" i="6"/>
  <c r="AA2027" i="6" s="1"/>
  <c r="T2027" i="6"/>
  <c r="S2027" i="6"/>
  <c r="R2027" i="6"/>
  <c r="Q2027" i="6"/>
  <c r="V2027" i="6" s="1"/>
  <c r="U2026" i="6"/>
  <c r="AA2026" i="6" s="1"/>
  <c r="T2026" i="6"/>
  <c r="S2026" i="6"/>
  <c r="R2026" i="6"/>
  <c r="Q2026" i="6"/>
  <c r="V2026" i="6" s="1"/>
  <c r="U2025" i="6"/>
  <c r="AA2025" i="6" s="1"/>
  <c r="T2025" i="6"/>
  <c r="S2025" i="6"/>
  <c r="R2025" i="6"/>
  <c r="Q2025" i="6"/>
  <c r="V2025" i="6" s="1"/>
  <c r="U2024" i="6"/>
  <c r="AA2024" i="6" s="1"/>
  <c r="T2024" i="6"/>
  <c r="S2024" i="6"/>
  <c r="R2024" i="6"/>
  <c r="Q2024" i="6"/>
  <c r="V2024" i="6" s="1"/>
  <c r="U2023" i="6"/>
  <c r="AA2023" i="6" s="1"/>
  <c r="T2023" i="6"/>
  <c r="S2023" i="6"/>
  <c r="R2023" i="6"/>
  <c r="Q2023" i="6"/>
  <c r="V2023" i="6" s="1"/>
  <c r="U2022" i="6"/>
  <c r="AA2022" i="6" s="1"/>
  <c r="T2022" i="6"/>
  <c r="S2022" i="6"/>
  <c r="R2022" i="6"/>
  <c r="Q2022" i="6"/>
  <c r="V2022" i="6" s="1"/>
  <c r="U2021" i="6"/>
  <c r="AA2021" i="6" s="1"/>
  <c r="T2021" i="6"/>
  <c r="S2021" i="6"/>
  <c r="R2021" i="6"/>
  <c r="Q2021" i="6"/>
  <c r="V2021" i="6" s="1"/>
  <c r="U2020" i="6"/>
  <c r="AA2020" i="6" s="1"/>
  <c r="T2020" i="6"/>
  <c r="S2020" i="6"/>
  <c r="R2020" i="6"/>
  <c r="Q2020" i="6"/>
  <c r="V2020" i="6" s="1"/>
  <c r="U2019" i="6"/>
  <c r="AA2019" i="6" s="1"/>
  <c r="T2019" i="6"/>
  <c r="S2019" i="6"/>
  <c r="R2019" i="6"/>
  <c r="Q2019" i="6"/>
  <c r="V2019" i="6" s="1"/>
  <c r="U2018" i="6"/>
  <c r="AA2018" i="6" s="1"/>
  <c r="T2018" i="6"/>
  <c r="S2018" i="6"/>
  <c r="R2018" i="6"/>
  <c r="Q2018" i="6"/>
  <c r="V2018" i="6" s="1"/>
  <c r="U2017" i="6"/>
  <c r="AA2017" i="6" s="1"/>
  <c r="T2017" i="6"/>
  <c r="S2017" i="6"/>
  <c r="R2017" i="6"/>
  <c r="Q2017" i="6"/>
  <c r="V2017" i="6" s="1"/>
  <c r="U2016" i="6"/>
  <c r="AA2016" i="6" s="1"/>
  <c r="T2016" i="6"/>
  <c r="S2016" i="6"/>
  <c r="R2016" i="6"/>
  <c r="Q2016" i="6"/>
  <c r="V2016" i="6" s="1"/>
  <c r="U2015" i="6"/>
  <c r="AA2015" i="6" s="1"/>
  <c r="T2015" i="6"/>
  <c r="S2015" i="6"/>
  <c r="R2015" i="6"/>
  <c r="Q2015" i="6"/>
  <c r="V2015" i="6" s="1"/>
  <c r="U2014" i="6"/>
  <c r="AA2014" i="6" s="1"/>
  <c r="T2014" i="6"/>
  <c r="S2014" i="6"/>
  <c r="R2014" i="6"/>
  <c r="Q2014" i="6"/>
  <c r="V2014" i="6" s="1"/>
  <c r="U2013" i="6"/>
  <c r="AA2013" i="6" s="1"/>
  <c r="T2013" i="6"/>
  <c r="S2013" i="6"/>
  <c r="R2013" i="6"/>
  <c r="Q2013" i="6"/>
  <c r="V2013" i="6" s="1"/>
  <c r="U2012" i="6"/>
  <c r="AA2012" i="6" s="1"/>
  <c r="T2012" i="6"/>
  <c r="S2012" i="6"/>
  <c r="R2012" i="6"/>
  <c r="Q2012" i="6"/>
  <c r="V2012" i="6" s="1"/>
  <c r="U2011" i="6"/>
  <c r="AA2011" i="6" s="1"/>
  <c r="T2011" i="6"/>
  <c r="S2011" i="6"/>
  <c r="R2011" i="6"/>
  <c r="Q2011" i="6"/>
  <c r="V2011" i="6" s="1"/>
  <c r="U2010" i="6"/>
  <c r="AA2010" i="6" s="1"/>
  <c r="T2010" i="6"/>
  <c r="S2010" i="6"/>
  <c r="R2010" i="6"/>
  <c r="Q2010" i="6"/>
  <c r="V2010" i="6" s="1"/>
  <c r="U2009" i="6"/>
  <c r="AA2009" i="6" s="1"/>
  <c r="T2009" i="6"/>
  <c r="S2009" i="6"/>
  <c r="R2009" i="6"/>
  <c r="Q2009" i="6"/>
  <c r="V2009" i="6" s="1"/>
  <c r="U2008" i="6"/>
  <c r="AA2008" i="6" s="1"/>
  <c r="T2008" i="6"/>
  <c r="S2008" i="6"/>
  <c r="R2008" i="6"/>
  <c r="Q2008" i="6"/>
  <c r="V2008" i="6" s="1"/>
  <c r="U2007" i="6"/>
  <c r="AA2007" i="6" s="1"/>
  <c r="T2007" i="6"/>
  <c r="S2007" i="6"/>
  <c r="R2007" i="6"/>
  <c r="Q2007" i="6"/>
  <c r="V2007" i="6" s="1"/>
  <c r="U2006" i="6"/>
  <c r="AA2006" i="6" s="1"/>
  <c r="T2006" i="6"/>
  <c r="S2006" i="6"/>
  <c r="R2006" i="6"/>
  <c r="Q2006" i="6"/>
  <c r="V2006" i="6" s="1"/>
  <c r="U2005" i="6"/>
  <c r="AA2005" i="6" s="1"/>
  <c r="T2005" i="6"/>
  <c r="S2005" i="6"/>
  <c r="R2005" i="6"/>
  <c r="Q2005" i="6"/>
  <c r="V2005" i="6" s="1"/>
  <c r="U2004" i="6"/>
  <c r="AA2004" i="6" s="1"/>
  <c r="T2004" i="6"/>
  <c r="S2004" i="6"/>
  <c r="R2004" i="6"/>
  <c r="Q2004" i="6"/>
  <c r="V2004" i="6" s="1"/>
  <c r="U2003" i="6"/>
  <c r="AA2003" i="6" s="1"/>
  <c r="T2003" i="6"/>
  <c r="S2003" i="6"/>
  <c r="R2003" i="6"/>
  <c r="Q2003" i="6"/>
  <c r="V2003" i="6" s="1"/>
  <c r="U2002" i="6"/>
  <c r="AA2002" i="6" s="1"/>
  <c r="T2002" i="6"/>
  <c r="S2002" i="6"/>
  <c r="R2002" i="6"/>
  <c r="Q2002" i="6"/>
  <c r="V2002" i="6" s="1"/>
  <c r="U2001" i="6"/>
  <c r="AA2001" i="6" s="1"/>
  <c r="T2001" i="6"/>
  <c r="S2001" i="6"/>
  <c r="R2001" i="6"/>
  <c r="Q2001" i="6"/>
  <c r="V2001" i="6" s="1"/>
  <c r="U2000" i="6"/>
  <c r="AA2000" i="6" s="1"/>
  <c r="T2000" i="6"/>
  <c r="S2000" i="6"/>
  <c r="R2000" i="6"/>
  <c r="Q2000" i="6"/>
  <c r="V2000" i="6" s="1"/>
  <c r="U1999" i="6"/>
  <c r="AA1999" i="6" s="1"/>
  <c r="T1999" i="6"/>
  <c r="S1999" i="6"/>
  <c r="R1999" i="6"/>
  <c r="Q1999" i="6"/>
  <c r="V1999" i="6" s="1"/>
  <c r="U1998" i="6"/>
  <c r="AA1998" i="6" s="1"/>
  <c r="T1998" i="6"/>
  <c r="S1998" i="6"/>
  <c r="R1998" i="6"/>
  <c r="Q1998" i="6"/>
  <c r="V1998" i="6" s="1"/>
  <c r="U1997" i="6"/>
  <c r="AA1997" i="6" s="1"/>
  <c r="T1997" i="6"/>
  <c r="S1997" i="6"/>
  <c r="R1997" i="6"/>
  <c r="Q1997" i="6"/>
  <c r="V1997" i="6" s="1"/>
  <c r="U1996" i="6"/>
  <c r="AA1996" i="6" s="1"/>
  <c r="T1996" i="6"/>
  <c r="S1996" i="6"/>
  <c r="R1996" i="6"/>
  <c r="Q1996" i="6"/>
  <c r="V1996" i="6" s="1"/>
  <c r="U1995" i="6"/>
  <c r="AA1995" i="6" s="1"/>
  <c r="T1995" i="6"/>
  <c r="S1995" i="6"/>
  <c r="R1995" i="6"/>
  <c r="Q1995" i="6"/>
  <c r="V1995" i="6" s="1"/>
  <c r="U1994" i="6"/>
  <c r="AA1994" i="6" s="1"/>
  <c r="T1994" i="6"/>
  <c r="S1994" i="6"/>
  <c r="R1994" i="6"/>
  <c r="Q1994" i="6"/>
  <c r="V1994" i="6" s="1"/>
  <c r="U1993" i="6"/>
  <c r="AA1993" i="6" s="1"/>
  <c r="T1993" i="6"/>
  <c r="S1993" i="6"/>
  <c r="R1993" i="6"/>
  <c r="Q1993" i="6"/>
  <c r="V1993" i="6" s="1"/>
  <c r="U1992" i="6"/>
  <c r="AA1992" i="6" s="1"/>
  <c r="T1992" i="6"/>
  <c r="S1992" i="6"/>
  <c r="R1992" i="6"/>
  <c r="Q1992" i="6"/>
  <c r="V1992" i="6" s="1"/>
  <c r="U1991" i="6"/>
  <c r="AA1991" i="6" s="1"/>
  <c r="T1991" i="6"/>
  <c r="S1991" i="6"/>
  <c r="R1991" i="6"/>
  <c r="Q1991" i="6"/>
  <c r="V1991" i="6" s="1"/>
  <c r="U1990" i="6"/>
  <c r="AA1990" i="6" s="1"/>
  <c r="T1990" i="6"/>
  <c r="S1990" i="6"/>
  <c r="R1990" i="6"/>
  <c r="Q1990" i="6"/>
  <c r="V1990" i="6" s="1"/>
  <c r="U1989" i="6"/>
  <c r="AA1989" i="6" s="1"/>
  <c r="T1989" i="6"/>
  <c r="S1989" i="6"/>
  <c r="R1989" i="6"/>
  <c r="Q1989" i="6"/>
  <c r="V1989" i="6" s="1"/>
  <c r="U1988" i="6"/>
  <c r="AA1988" i="6" s="1"/>
  <c r="T1988" i="6"/>
  <c r="S1988" i="6"/>
  <c r="R1988" i="6"/>
  <c r="Q1988" i="6"/>
  <c r="V1988" i="6" s="1"/>
  <c r="U1987" i="6"/>
  <c r="AA1987" i="6" s="1"/>
  <c r="T1987" i="6"/>
  <c r="S1987" i="6"/>
  <c r="R1987" i="6"/>
  <c r="Q1987" i="6"/>
  <c r="V1987" i="6" s="1"/>
  <c r="U1986" i="6"/>
  <c r="AA1986" i="6" s="1"/>
  <c r="T1986" i="6"/>
  <c r="S1986" i="6"/>
  <c r="R1986" i="6"/>
  <c r="Q1986" i="6"/>
  <c r="V1986" i="6" s="1"/>
  <c r="U1985" i="6"/>
  <c r="AA1985" i="6" s="1"/>
  <c r="T1985" i="6"/>
  <c r="S1985" i="6"/>
  <c r="R1985" i="6"/>
  <c r="Q1985" i="6"/>
  <c r="V1985" i="6" s="1"/>
  <c r="U1984" i="6"/>
  <c r="AA1984" i="6" s="1"/>
  <c r="T1984" i="6"/>
  <c r="S1984" i="6"/>
  <c r="R1984" i="6"/>
  <c r="Q1984" i="6"/>
  <c r="V1984" i="6" s="1"/>
  <c r="U1983" i="6"/>
  <c r="AA1983" i="6" s="1"/>
  <c r="T1983" i="6"/>
  <c r="S1983" i="6"/>
  <c r="R1983" i="6"/>
  <c r="Q1983" i="6"/>
  <c r="V1983" i="6" s="1"/>
  <c r="U1982" i="6"/>
  <c r="AA1982" i="6" s="1"/>
  <c r="T1982" i="6"/>
  <c r="S1982" i="6"/>
  <c r="R1982" i="6"/>
  <c r="Q1982" i="6"/>
  <c r="V1982" i="6" s="1"/>
  <c r="U1981" i="6"/>
  <c r="AA1981" i="6" s="1"/>
  <c r="T1981" i="6"/>
  <c r="S1981" i="6"/>
  <c r="R1981" i="6"/>
  <c r="Q1981" i="6"/>
  <c r="V1981" i="6" s="1"/>
  <c r="U1980" i="6"/>
  <c r="AA1980" i="6" s="1"/>
  <c r="T1980" i="6"/>
  <c r="S1980" i="6"/>
  <c r="R1980" i="6"/>
  <c r="Q1980" i="6"/>
  <c r="V1980" i="6" s="1"/>
  <c r="U1979" i="6"/>
  <c r="AA1979" i="6" s="1"/>
  <c r="T1979" i="6"/>
  <c r="S1979" i="6"/>
  <c r="R1979" i="6"/>
  <c r="Q1979" i="6"/>
  <c r="V1979" i="6" s="1"/>
  <c r="U1978" i="6"/>
  <c r="AA1978" i="6" s="1"/>
  <c r="T1978" i="6"/>
  <c r="S1978" i="6"/>
  <c r="R1978" i="6"/>
  <c r="Q1978" i="6"/>
  <c r="V1978" i="6" s="1"/>
  <c r="U1977" i="6"/>
  <c r="AA1977" i="6" s="1"/>
  <c r="T1977" i="6"/>
  <c r="S1977" i="6"/>
  <c r="R1977" i="6"/>
  <c r="Q1977" i="6"/>
  <c r="V1977" i="6" s="1"/>
  <c r="U1976" i="6"/>
  <c r="AA1976" i="6" s="1"/>
  <c r="T1976" i="6"/>
  <c r="S1976" i="6"/>
  <c r="R1976" i="6"/>
  <c r="Q1976" i="6"/>
  <c r="V1976" i="6" s="1"/>
  <c r="U1975" i="6"/>
  <c r="AA1975" i="6" s="1"/>
  <c r="T1975" i="6"/>
  <c r="S1975" i="6"/>
  <c r="R1975" i="6"/>
  <c r="Q1975" i="6"/>
  <c r="V1975" i="6" s="1"/>
  <c r="U1974" i="6"/>
  <c r="AA1974" i="6" s="1"/>
  <c r="T1974" i="6"/>
  <c r="S1974" i="6"/>
  <c r="R1974" i="6"/>
  <c r="Q1974" i="6"/>
  <c r="V1974" i="6" s="1"/>
  <c r="U1973" i="6"/>
  <c r="AA1973" i="6" s="1"/>
  <c r="T1973" i="6"/>
  <c r="S1973" i="6"/>
  <c r="R1973" i="6"/>
  <c r="Q1973" i="6"/>
  <c r="V1973" i="6" s="1"/>
  <c r="U1972" i="6"/>
  <c r="AA1972" i="6" s="1"/>
  <c r="T1972" i="6"/>
  <c r="S1972" i="6"/>
  <c r="R1972" i="6"/>
  <c r="Q1972" i="6"/>
  <c r="V1972" i="6" s="1"/>
  <c r="U1971" i="6"/>
  <c r="AA1971" i="6" s="1"/>
  <c r="T1971" i="6"/>
  <c r="S1971" i="6"/>
  <c r="R1971" i="6"/>
  <c r="Q1971" i="6"/>
  <c r="V1971" i="6" s="1"/>
  <c r="U1970" i="6"/>
  <c r="AA1970" i="6" s="1"/>
  <c r="T1970" i="6"/>
  <c r="S1970" i="6"/>
  <c r="R1970" i="6"/>
  <c r="Q1970" i="6"/>
  <c r="V1970" i="6" s="1"/>
  <c r="U1969" i="6"/>
  <c r="AA1969" i="6" s="1"/>
  <c r="T1969" i="6"/>
  <c r="S1969" i="6"/>
  <c r="R1969" i="6"/>
  <c r="Q1969" i="6"/>
  <c r="V1969" i="6" s="1"/>
  <c r="U1968" i="6"/>
  <c r="AA1968" i="6" s="1"/>
  <c r="T1968" i="6"/>
  <c r="S1968" i="6"/>
  <c r="R1968" i="6"/>
  <c r="Q1968" i="6"/>
  <c r="V1968" i="6" s="1"/>
  <c r="U1967" i="6"/>
  <c r="AA1967" i="6" s="1"/>
  <c r="T1967" i="6"/>
  <c r="S1967" i="6"/>
  <c r="R1967" i="6"/>
  <c r="Q1967" i="6"/>
  <c r="V1967" i="6" s="1"/>
  <c r="U1966" i="6"/>
  <c r="AA1966" i="6" s="1"/>
  <c r="T1966" i="6"/>
  <c r="S1966" i="6"/>
  <c r="R1966" i="6"/>
  <c r="Q1966" i="6"/>
  <c r="V1966" i="6" s="1"/>
  <c r="U1965" i="6"/>
  <c r="AA1965" i="6" s="1"/>
  <c r="T1965" i="6"/>
  <c r="S1965" i="6"/>
  <c r="R1965" i="6"/>
  <c r="Q1965" i="6"/>
  <c r="V1965" i="6" s="1"/>
  <c r="U1964" i="6"/>
  <c r="AA1964" i="6" s="1"/>
  <c r="T1964" i="6"/>
  <c r="S1964" i="6"/>
  <c r="R1964" i="6"/>
  <c r="Q1964" i="6"/>
  <c r="V1964" i="6" s="1"/>
  <c r="U1963" i="6"/>
  <c r="AA1963" i="6" s="1"/>
  <c r="T1963" i="6"/>
  <c r="S1963" i="6"/>
  <c r="R1963" i="6"/>
  <c r="Q1963" i="6"/>
  <c r="V1963" i="6" s="1"/>
  <c r="U1962" i="6"/>
  <c r="AA1962" i="6" s="1"/>
  <c r="T1962" i="6"/>
  <c r="S1962" i="6"/>
  <c r="R1962" i="6"/>
  <c r="Q1962" i="6"/>
  <c r="V1962" i="6" s="1"/>
  <c r="U1961" i="6"/>
  <c r="AA1961" i="6" s="1"/>
  <c r="T1961" i="6"/>
  <c r="S1961" i="6"/>
  <c r="R1961" i="6"/>
  <c r="Q1961" i="6"/>
  <c r="V1961" i="6" s="1"/>
  <c r="U1960" i="6"/>
  <c r="AA1960" i="6" s="1"/>
  <c r="T1960" i="6"/>
  <c r="S1960" i="6"/>
  <c r="R1960" i="6"/>
  <c r="Q1960" i="6"/>
  <c r="V1960" i="6" s="1"/>
  <c r="U1959" i="6"/>
  <c r="AA1959" i="6" s="1"/>
  <c r="T1959" i="6"/>
  <c r="S1959" i="6"/>
  <c r="R1959" i="6"/>
  <c r="Q1959" i="6"/>
  <c r="V1959" i="6" s="1"/>
  <c r="U1958" i="6"/>
  <c r="AA1958" i="6" s="1"/>
  <c r="T1958" i="6"/>
  <c r="S1958" i="6"/>
  <c r="R1958" i="6"/>
  <c r="Q1958" i="6"/>
  <c r="V1958" i="6" s="1"/>
  <c r="U1957" i="6"/>
  <c r="AA1957" i="6" s="1"/>
  <c r="T1957" i="6"/>
  <c r="S1957" i="6"/>
  <c r="R1957" i="6"/>
  <c r="Q1957" i="6"/>
  <c r="V1957" i="6" s="1"/>
  <c r="U1956" i="6"/>
  <c r="AA1956" i="6" s="1"/>
  <c r="T1956" i="6"/>
  <c r="S1956" i="6"/>
  <c r="R1956" i="6"/>
  <c r="Q1956" i="6"/>
  <c r="V1956" i="6" s="1"/>
  <c r="U1955" i="6"/>
  <c r="AA1955" i="6" s="1"/>
  <c r="T1955" i="6"/>
  <c r="S1955" i="6"/>
  <c r="R1955" i="6"/>
  <c r="Q1955" i="6"/>
  <c r="V1955" i="6" s="1"/>
  <c r="U1954" i="6"/>
  <c r="AA1954" i="6" s="1"/>
  <c r="T1954" i="6"/>
  <c r="S1954" i="6"/>
  <c r="R1954" i="6"/>
  <c r="Q1954" i="6"/>
  <c r="V1954" i="6" s="1"/>
  <c r="U1953" i="6"/>
  <c r="AA1953" i="6" s="1"/>
  <c r="T1953" i="6"/>
  <c r="S1953" i="6"/>
  <c r="R1953" i="6"/>
  <c r="Q1953" i="6"/>
  <c r="V1953" i="6" s="1"/>
  <c r="U1952" i="6"/>
  <c r="AA1952" i="6" s="1"/>
  <c r="T1952" i="6"/>
  <c r="S1952" i="6"/>
  <c r="R1952" i="6"/>
  <c r="Q1952" i="6"/>
  <c r="V1952" i="6" s="1"/>
  <c r="U1951" i="6"/>
  <c r="AA1951" i="6" s="1"/>
  <c r="T1951" i="6"/>
  <c r="S1951" i="6"/>
  <c r="R1951" i="6"/>
  <c r="Q1951" i="6"/>
  <c r="V1951" i="6" s="1"/>
  <c r="U1950" i="6"/>
  <c r="AA1950" i="6" s="1"/>
  <c r="T1950" i="6"/>
  <c r="S1950" i="6"/>
  <c r="R1950" i="6"/>
  <c r="Q1950" i="6"/>
  <c r="V1950" i="6" s="1"/>
  <c r="U1949" i="6"/>
  <c r="AA1949" i="6" s="1"/>
  <c r="T1949" i="6"/>
  <c r="S1949" i="6"/>
  <c r="R1949" i="6"/>
  <c r="Q1949" i="6"/>
  <c r="V1949" i="6" s="1"/>
  <c r="U1948" i="6"/>
  <c r="AA1948" i="6" s="1"/>
  <c r="T1948" i="6"/>
  <c r="S1948" i="6"/>
  <c r="R1948" i="6"/>
  <c r="Q1948" i="6"/>
  <c r="V1948" i="6" s="1"/>
  <c r="U1947" i="6"/>
  <c r="AA1947" i="6" s="1"/>
  <c r="T1947" i="6"/>
  <c r="S1947" i="6"/>
  <c r="R1947" i="6"/>
  <c r="Q1947" i="6"/>
  <c r="V1947" i="6" s="1"/>
  <c r="U1946" i="6"/>
  <c r="AA1946" i="6" s="1"/>
  <c r="T1946" i="6"/>
  <c r="S1946" i="6"/>
  <c r="R1946" i="6"/>
  <c r="Q1946" i="6"/>
  <c r="V1946" i="6" s="1"/>
  <c r="U1945" i="6"/>
  <c r="AA1945" i="6" s="1"/>
  <c r="T1945" i="6"/>
  <c r="S1945" i="6"/>
  <c r="R1945" i="6"/>
  <c r="Q1945" i="6"/>
  <c r="V1945" i="6" s="1"/>
  <c r="U1944" i="6"/>
  <c r="AA1944" i="6" s="1"/>
  <c r="T1944" i="6"/>
  <c r="S1944" i="6"/>
  <c r="R1944" i="6"/>
  <c r="Q1944" i="6"/>
  <c r="V1944" i="6" s="1"/>
  <c r="U1943" i="6"/>
  <c r="AA1943" i="6" s="1"/>
  <c r="T1943" i="6"/>
  <c r="S1943" i="6"/>
  <c r="R1943" i="6"/>
  <c r="Q1943" i="6"/>
  <c r="V1943" i="6" s="1"/>
  <c r="U1942" i="6"/>
  <c r="AA1942" i="6" s="1"/>
  <c r="T1942" i="6"/>
  <c r="S1942" i="6"/>
  <c r="R1942" i="6"/>
  <c r="Q1942" i="6"/>
  <c r="V1942" i="6" s="1"/>
  <c r="U1941" i="6"/>
  <c r="AA1941" i="6" s="1"/>
  <c r="T1941" i="6"/>
  <c r="S1941" i="6"/>
  <c r="R1941" i="6"/>
  <c r="Q1941" i="6"/>
  <c r="V1941" i="6" s="1"/>
  <c r="U1940" i="6"/>
  <c r="AA1940" i="6" s="1"/>
  <c r="T1940" i="6"/>
  <c r="S1940" i="6"/>
  <c r="R1940" i="6"/>
  <c r="Q1940" i="6"/>
  <c r="V1940" i="6" s="1"/>
  <c r="U1939" i="6"/>
  <c r="AA1939" i="6" s="1"/>
  <c r="T1939" i="6"/>
  <c r="S1939" i="6"/>
  <c r="R1939" i="6"/>
  <c r="Q1939" i="6"/>
  <c r="V1939" i="6" s="1"/>
  <c r="U1938" i="6"/>
  <c r="AA1938" i="6" s="1"/>
  <c r="T1938" i="6"/>
  <c r="S1938" i="6"/>
  <c r="R1938" i="6"/>
  <c r="Q1938" i="6"/>
  <c r="V1938" i="6" s="1"/>
  <c r="U1937" i="6"/>
  <c r="AA1937" i="6" s="1"/>
  <c r="T1937" i="6"/>
  <c r="S1937" i="6"/>
  <c r="R1937" i="6"/>
  <c r="Q1937" i="6"/>
  <c r="V1937" i="6" s="1"/>
  <c r="U1936" i="6"/>
  <c r="AA1936" i="6" s="1"/>
  <c r="T1936" i="6"/>
  <c r="S1936" i="6"/>
  <c r="R1936" i="6"/>
  <c r="Q1936" i="6"/>
  <c r="V1936" i="6" s="1"/>
  <c r="U1935" i="6"/>
  <c r="AA1935" i="6" s="1"/>
  <c r="T1935" i="6"/>
  <c r="S1935" i="6"/>
  <c r="R1935" i="6"/>
  <c r="Q1935" i="6"/>
  <c r="V1935" i="6" s="1"/>
  <c r="U1934" i="6"/>
  <c r="AA1934" i="6" s="1"/>
  <c r="T1934" i="6"/>
  <c r="S1934" i="6"/>
  <c r="R1934" i="6"/>
  <c r="Q1934" i="6"/>
  <c r="V1934" i="6" s="1"/>
  <c r="U1933" i="6"/>
  <c r="AA1933" i="6" s="1"/>
  <c r="T1933" i="6"/>
  <c r="S1933" i="6"/>
  <c r="R1933" i="6"/>
  <c r="Q1933" i="6"/>
  <c r="V1933" i="6" s="1"/>
  <c r="U1932" i="6"/>
  <c r="AA1932" i="6" s="1"/>
  <c r="T1932" i="6"/>
  <c r="S1932" i="6"/>
  <c r="R1932" i="6"/>
  <c r="Q1932" i="6"/>
  <c r="V1932" i="6" s="1"/>
  <c r="U1931" i="6"/>
  <c r="AA1931" i="6" s="1"/>
  <c r="T1931" i="6"/>
  <c r="S1931" i="6"/>
  <c r="R1931" i="6"/>
  <c r="Q1931" i="6"/>
  <c r="V1931" i="6" s="1"/>
  <c r="U1930" i="6"/>
  <c r="AA1930" i="6" s="1"/>
  <c r="T1930" i="6"/>
  <c r="S1930" i="6"/>
  <c r="R1930" i="6"/>
  <c r="Q1930" i="6"/>
  <c r="V1930" i="6" s="1"/>
  <c r="U1929" i="6"/>
  <c r="AA1929" i="6" s="1"/>
  <c r="T1929" i="6"/>
  <c r="S1929" i="6"/>
  <c r="R1929" i="6"/>
  <c r="Q1929" i="6"/>
  <c r="V1929" i="6" s="1"/>
  <c r="U1928" i="6"/>
  <c r="AA1928" i="6" s="1"/>
  <c r="T1928" i="6"/>
  <c r="S1928" i="6"/>
  <c r="R1928" i="6"/>
  <c r="Q1928" i="6"/>
  <c r="V1928" i="6" s="1"/>
  <c r="U1927" i="6"/>
  <c r="AA1927" i="6" s="1"/>
  <c r="T1927" i="6"/>
  <c r="S1927" i="6"/>
  <c r="R1927" i="6"/>
  <c r="Q1927" i="6"/>
  <c r="V1927" i="6" s="1"/>
  <c r="U1926" i="6"/>
  <c r="AA1926" i="6" s="1"/>
  <c r="T1926" i="6"/>
  <c r="S1926" i="6"/>
  <c r="R1926" i="6"/>
  <c r="Q1926" i="6"/>
  <c r="V1926" i="6" s="1"/>
  <c r="U1925" i="6"/>
  <c r="AA1925" i="6" s="1"/>
  <c r="T1925" i="6"/>
  <c r="S1925" i="6"/>
  <c r="R1925" i="6"/>
  <c r="Q1925" i="6"/>
  <c r="V1925" i="6" s="1"/>
  <c r="U1924" i="6"/>
  <c r="AA1924" i="6" s="1"/>
  <c r="T1924" i="6"/>
  <c r="S1924" i="6"/>
  <c r="R1924" i="6"/>
  <c r="Q1924" i="6"/>
  <c r="V1924" i="6" s="1"/>
  <c r="U1923" i="6"/>
  <c r="AA1923" i="6" s="1"/>
  <c r="T1923" i="6"/>
  <c r="S1923" i="6"/>
  <c r="R1923" i="6"/>
  <c r="Q1923" i="6"/>
  <c r="V1923" i="6" s="1"/>
  <c r="U1922" i="6"/>
  <c r="AA1922" i="6" s="1"/>
  <c r="T1922" i="6"/>
  <c r="S1922" i="6"/>
  <c r="R1922" i="6"/>
  <c r="Q1922" i="6"/>
  <c r="V1922" i="6" s="1"/>
  <c r="U1921" i="6"/>
  <c r="AA1921" i="6" s="1"/>
  <c r="T1921" i="6"/>
  <c r="S1921" i="6"/>
  <c r="R1921" i="6"/>
  <c r="Q1921" i="6"/>
  <c r="V1921" i="6" s="1"/>
  <c r="U1920" i="6"/>
  <c r="AA1920" i="6" s="1"/>
  <c r="T1920" i="6"/>
  <c r="S1920" i="6"/>
  <c r="R1920" i="6"/>
  <c r="Q1920" i="6"/>
  <c r="V1920" i="6" s="1"/>
  <c r="U1919" i="6"/>
  <c r="AA1919" i="6" s="1"/>
  <c r="T1919" i="6"/>
  <c r="S1919" i="6"/>
  <c r="R1919" i="6"/>
  <c r="Q1919" i="6"/>
  <c r="V1919" i="6" s="1"/>
  <c r="U1918" i="6"/>
  <c r="AA1918" i="6" s="1"/>
  <c r="T1918" i="6"/>
  <c r="S1918" i="6"/>
  <c r="R1918" i="6"/>
  <c r="Q1918" i="6"/>
  <c r="V1918" i="6" s="1"/>
  <c r="U1917" i="6"/>
  <c r="AA1917" i="6" s="1"/>
  <c r="T1917" i="6"/>
  <c r="S1917" i="6"/>
  <c r="R1917" i="6"/>
  <c r="Q1917" i="6"/>
  <c r="V1917" i="6" s="1"/>
  <c r="U1916" i="6"/>
  <c r="AA1916" i="6" s="1"/>
  <c r="T1916" i="6"/>
  <c r="S1916" i="6"/>
  <c r="R1916" i="6"/>
  <c r="Q1916" i="6"/>
  <c r="V1916" i="6" s="1"/>
  <c r="U1915" i="6"/>
  <c r="AA1915" i="6" s="1"/>
  <c r="T1915" i="6"/>
  <c r="S1915" i="6"/>
  <c r="R1915" i="6"/>
  <c r="Q1915" i="6"/>
  <c r="V1915" i="6" s="1"/>
  <c r="U1914" i="6"/>
  <c r="AA1914" i="6" s="1"/>
  <c r="T1914" i="6"/>
  <c r="S1914" i="6"/>
  <c r="R1914" i="6"/>
  <c r="Q1914" i="6"/>
  <c r="V1914" i="6" s="1"/>
  <c r="U1913" i="6"/>
  <c r="AA1913" i="6" s="1"/>
  <c r="T1913" i="6"/>
  <c r="S1913" i="6"/>
  <c r="R1913" i="6"/>
  <c r="Q1913" i="6"/>
  <c r="V1913" i="6" s="1"/>
  <c r="U1912" i="6"/>
  <c r="AA1912" i="6" s="1"/>
  <c r="T1912" i="6"/>
  <c r="S1912" i="6"/>
  <c r="R1912" i="6"/>
  <c r="Q1912" i="6"/>
  <c r="V1912" i="6" s="1"/>
  <c r="U1911" i="6"/>
  <c r="AA1911" i="6" s="1"/>
  <c r="T1911" i="6"/>
  <c r="S1911" i="6"/>
  <c r="R1911" i="6"/>
  <c r="Q1911" i="6"/>
  <c r="V1911" i="6" s="1"/>
  <c r="U1910" i="6"/>
  <c r="AA1910" i="6" s="1"/>
  <c r="T1910" i="6"/>
  <c r="S1910" i="6"/>
  <c r="R1910" i="6"/>
  <c r="Q1910" i="6"/>
  <c r="V1910" i="6" s="1"/>
  <c r="U1909" i="6"/>
  <c r="AA1909" i="6" s="1"/>
  <c r="T1909" i="6"/>
  <c r="S1909" i="6"/>
  <c r="R1909" i="6"/>
  <c r="Q1909" i="6"/>
  <c r="V1909" i="6" s="1"/>
  <c r="U1908" i="6"/>
  <c r="AA1908" i="6" s="1"/>
  <c r="T1908" i="6"/>
  <c r="S1908" i="6"/>
  <c r="R1908" i="6"/>
  <c r="Q1908" i="6"/>
  <c r="V1908" i="6" s="1"/>
  <c r="U1907" i="6"/>
  <c r="AA1907" i="6" s="1"/>
  <c r="T1907" i="6"/>
  <c r="S1907" i="6"/>
  <c r="R1907" i="6"/>
  <c r="Q1907" i="6"/>
  <c r="V1907" i="6" s="1"/>
  <c r="U1906" i="6"/>
  <c r="AA1906" i="6" s="1"/>
  <c r="T1906" i="6"/>
  <c r="S1906" i="6"/>
  <c r="R1906" i="6"/>
  <c r="Q1906" i="6"/>
  <c r="V1906" i="6" s="1"/>
  <c r="U1905" i="6"/>
  <c r="AA1905" i="6" s="1"/>
  <c r="T1905" i="6"/>
  <c r="S1905" i="6"/>
  <c r="R1905" i="6"/>
  <c r="Q1905" i="6"/>
  <c r="V1905" i="6" s="1"/>
  <c r="U1904" i="6"/>
  <c r="AA1904" i="6" s="1"/>
  <c r="T1904" i="6"/>
  <c r="S1904" i="6"/>
  <c r="R1904" i="6"/>
  <c r="Q1904" i="6"/>
  <c r="V1904" i="6" s="1"/>
  <c r="U1903" i="6"/>
  <c r="AA1903" i="6" s="1"/>
  <c r="T1903" i="6"/>
  <c r="S1903" i="6"/>
  <c r="R1903" i="6"/>
  <c r="Q1903" i="6"/>
  <c r="V1903" i="6" s="1"/>
  <c r="U1902" i="6"/>
  <c r="AA1902" i="6" s="1"/>
  <c r="T1902" i="6"/>
  <c r="S1902" i="6"/>
  <c r="R1902" i="6"/>
  <c r="Q1902" i="6"/>
  <c r="V1902" i="6" s="1"/>
  <c r="U1901" i="6"/>
  <c r="AA1901" i="6" s="1"/>
  <c r="T1901" i="6"/>
  <c r="S1901" i="6"/>
  <c r="R1901" i="6"/>
  <c r="Q1901" i="6"/>
  <c r="V1901" i="6" s="1"/>
  <c r="U1900" i="6"/>
  <c r="AA1900" i="6" s="1"/>
  <c r="T1900" i="6"/>
  <c r="S1900" i="6"/>
  <c r="R1900" i="6"/>
  <c r="Q1900" i="6"/>
  <c r="V1900" i="6" s="1"/>
  <c r="U1899" i="6"/>
  <c r="AA1899" i="6" s="1"/>
  <c r="T1899" i="6"/>
  <c r="S1899" i="6"/>
  <c r="R1899" i="6"/>
  <c r="Q1899" i="6"/>
  <c r="V1899" i="6" s="1"/>
  <c r="U1898" i="6"/>
  <c r="AA1898" i="6" s="1"/>
  <c r="T1898" i="6"/>
  <c r="S1898" i="6"/>
  <c r="R1898" i="6"/>
  <c r="Q1898" i="6"/>
  <c r="V1898" i="6" s="1"/>
  <c r="U1897" i="6"/>
  <c r="AA1897" i="6" s="1"/>
  <c r="T1897" i="6"/>
  <c r="S1897" i="6"/>
  <c r="R1897" i="6"/>
  <c r="Q1897" i="6"/>
  <c r="V1897" i="6" s="1"/>
  <c r="U1896" i="6"/>
  <c r="AA1896" i="6" s="1"/>
  <c r="T1896" i="6"/>
  <c r="S1896" i="6"/>
  <c r="R1896" i="6"/>
  <c r="Q1896" i="6"/>
  <c r="V1896" i="6" s="1"/>
  <c r="U1895" i="6"/>
  <c r="AA1895" i="6" s="1"/>
  <c r="T1895" i="6"/>
  <c r="S1895" i="6"/>
  <c r="R1895" i="6"/>
  <c r="Q1895" i="6"/>
  <c r="V1895" i="6" s="1"/>
  <c r="U1894" i="6"/>
  <c r="AA1894" i="6" s="1"/>
  <c r="T1894" i="6"/>
  <c r="S1894" i="6"/>
  <c r="R1894" i="6"/>
  <c r="Q1894" i="6"/>
  <c r="V1894" i="6" s="1"/>
  <c r="U1893" i="6"/>
  <c r="AA1893" i="6" s="1"/>
  <c r="T1893" i="6"/>
  <c r="S1893" i="6"/>
  <c r="R1893" i="6"/>
  <c r="Q1893" i="6"/>
  <c r="V1893" i="6" s="1"/>
  <c r="U1892" i="6"/>
  <c r="AA1892" i="6" s="1"/>
  <c r="T1892" i="6"/>
  <c r="S1892" i="6"/>
  <c r="R1892" i="6"/>
  <c r="Q1892" i="6"/>
  <c r="V1892" i="6" s="1"/>
  <c r="U1891" i="6"/>
  <c r="AA1891" i="6" s="1"/>
  <c r="T1891" i="6"/>
  <c r="S1891" i="6"/>
  <c r="R1891" i="6"/>
  <c r="Q1891" i="6"/>
  <c r="V1891" i="6" s="1"/>
  <c r="U1890" i="6"/>
  <c r="AA1890" i="6" s="1"/>
  <c r="T1890" i="6"/>
  <c r="S1890" i="6"/>
  <c r="R1890" i="6"/>
  <c r="Q1890" i="6"/>
  <c r="V1890" i="6" s="1"/>
  <c r="U1889" i="6"/>
  <c r="AA1889" i="6" s="1"/>
  <c r="T1889" i="6"/>
  <c r="S1889" i="6"/>
  <c r="R1889" i="6"/>
  <c r="Q1889" i="6"/>
  <c r="V1889" i="6" s="1"/>
  <c r="U1888" i="6"/>
  <c r="AA1888" i="6" s="1"/>
  <c r="T1888" i="6"/>
  <c r="S1888" i="6"/>
  <c r="R1888" i="6"/>
  <c r="Q1888" i="6"/>
  <c r="V1888" i="6" s="1"/>
  <c r="U1887" i="6"/>
  <c r="AA1887" i="6" s="1"/>
  <c r="T1887" i="6"/>
  <c r="S1887" i="6"/>
  <c r="R1887" i="6"/>
  <c r="Q1887" i="6"/>
  <c r="V1887" i="6" s="1"/>
  <c r="U1886" i="6"/>
  <c r="AA1886" i="6" s="1"/>
  <c r="T1886" i="6"/>
  <c r="S1886" i="6"/>
  <c r="R1886" i="6"/>
  <c r="Q1886" i="6"/>
  <c r="V1886" i="6" s="1"/>
  <c r="U1885" i="6"/>
  <c r="AA1885" i="6" s="1"/>
  <c r="T1885" i="6"/>
  <c r="S1885" i="6"/>
  <c r="R1885" i="6"/>
  <c r="Q1885" i="6"/>
  <c r="V1885" i="6" s="1"/>
  <c r="U1884" i="6"/>
  <c r="AA1884" i="6" s="1"/>
  <c r="T1884" i="6"/>
  <c r="S1884" i="6"/>
  <c r="R1884" i="6"/>
  <c r="Q1884" i="6"/>
  <c r="V1884" i="6" s="1"/>
  <c r="U1883" i="6"/>
  <c r="AA1883" i="6" s="1"/>
  <c r="T1883" i="6"/>
  <c r="S1883" i="6"/>
  <c r="R1883" i="6"/>
  <c r="Q1883" i="6"/>
  <c r="V1883" i="6" s="1"/>
  <c r="U1882" i="6"/>
  <c r="AA1882" i="6" s="1"/>
  <c r="T1882" i="6"/>
  <c r="S1882" i="6"/>
  <c r="R1882" i="6"/>
  <c r="Q1882" i="6"/>
  <c r="V1882" i="6" s="1"/>
  <c r="U1881" i="6"/>
  <c r="AA1881" i="6" s="1"/>
  <c r="T1881" i="6"/>
  <c r="S1881" i="6"/>
  <c r="R1881" i="6"/>
  <c r="Q1881" i="6"/>
  <c r="V1881" i="6" s="1"/>
  <c r="U1880" i="6"/>
  <c r="AA1880" i="6" s="1"/>
  <c r="T1880" i="6"/>
  <c r="S1880" i="6"/>
  <c r="R1880" i="6"/>
  <c r="Q1880" i="6"/>
  <c r="V1880" i="6" s="1"/>
  <c r="U1879" i="6"/>
  <c r="AA1879" i="6" s="1"/>
  <c r="T1879" i="6"/>
  <c r="S1879" i="6"/>
  <c r="R1879" i="6"/>
  <c r="Q1879" i="6"/>
  <c r="V1879" i="6" s="1"/>
  <c r="U1878" i="6"/>
  <c r="AA1878" i="6" s="1"/>
  <c r="T1878" i="6"/>
  <c r="S1878" i="6"/>
  <c r="R1878" i="6"/>
  <c r="Q1878" i="6"/>
  <c r="V1878" i="6" s="1"/>
  <c r="U1877" i="6"/>
  <c r="AA1877" i="6" s="1"/>
  <c r="T1877" i="6"/>
  <c r="S1877" i="6"/>
  <c r="R1877" i="6"/>
  <c r="Q1877" i="6"/>
  <c r="V1877" i="6" s="1"/>
  <c r="U1876" i="6"/>
  <c r="AA1876" i="6" s="1"/>
  <c r="T1876" i="6"/>
  <c r="S1876" i="6"/>
  <c r="R1876" i="6"/>
  <c r="Q1876" i="6"/>
  <c r="V1876" i="6" s="1"/>
  <c r="U1875" i="6"/>
  <c r="AA1875" i="6" s="1"/>
  <c r="T1875" i="6"/>
  <c r="S1875" i="6"/>
  <c r="R1875" i="6"/>
  <c r="Q1875" i="6"/>
  <c r="V1875" i="6" s="1"/>
  <c r="U1874" i="6"/>
  <c r="AA1874" i="6" s="1"/>
  <c r="T1874" i="6"/>
  <c r="S1874" i="6"/>
  <c r="R1874" i="6"/>
  <c r="Q1874" i="6"/>
  <c r="V1874" i="6" s="1"/>
  <c r="U1873" i="6"/>
  <c r="AA1873" i="6" s="1"/>
  <c r="T1873" i="6"/>
  <c r="S1873" i="6"/>
  <c r="R1873" i="6"/>
  <c r="Q1873" i="6"/>
  <c r="V1873" i="6" s="1"/>
  <c r="U1872" i="6"/>
  <c r="AA1872" i="6" s="1"/>
  <c r="T1872" i="6"/>
  <c r="S1872" i="6"/>
  <c r="R1872" i="6"/>
  <c r="Q1872" i="6"/>
  <c r="V1872" i="6" s="1"/>
  <c r="U1871" i="6"/>
  <c r="AA1871" i="6" s="1"/>
  <c r="T1871" i="6"/>
  <c r="S1871" i="6"/>
  <c r="R1871" i="6"/>
  <c r="Q1871" i="6"/>
  <c r="V1871" i="6" s="1"/>
  <c r="U1870" i="6"/>
  <c r="AA1870" i="6" s="1"/>
  <c r="T1870" i="6"/>
  <c r="S1870" i="6"/>
  <c r="R1870" i="6"/>
  <c r="Q1870" i="6"/>
  <c r="V1870" i="6" s="1"/>
  <c r="U1869" i="6"/>
  <c r="AA1869" i="6" s="1"/>
  <c r="T1869" i="6"/>
  <c r="S1869" i="6"/>
  <c r="R1869" i="6"/>
  <c r="Q1869" i="6"/>
  <c r="V1869" i="6" s="1"/>
  <c r="U1868" i="6"/>
  <c r="AA1868" i="6" s="1"/>
  <c r="T1868" i="6"/>
  <c r="S1868" i="6"/>
  <c r="R1868" i="6"/>
  <c r="Q1868" i="6"/>
  <c r="V1868" i="6" s="1"/>
  <c r="U1867" i="6"/>
  <c r="AA1867" i="6" s="1"/>
  <c r="T1867" i="6"/>
  <c r="S1867" i="6"/>
  <c r="R1867" i="6"/>
  <c r="Q1867" i="6"/>
  <c r="V1867" i="6" s="1"/>
  <c r="U1866" i="6"/>
  <c r="AA1866" i="6" s="1"/>
  <c r="T1866" i="6"/>
  <c r="S1866" i="6"/>
  <c r="R1866" i="6"/>
  <c r="Q1866" i="6"/>
  <c r="V1866" i="6" s="1"/>
  <c r="U1865" i="6"/>
  <c r="AA1865" i="6" s="1"/>
  <c r="T1865" i="6"/>
  <c r="S1865" i="6"/>
  <c r="R1865" i="6"/>
  <c r="Q1865" i="6"/>
  <c r="V1865" i="6" s="1"/>
  <c r="U1864" i="6"/>
  <c r="AA1864" i="6" s="1"/>
  <c r="T1864" i="6"/>
  <c r="S1864" i="6"/>
  <c r="R1864" i="6"/>
  <c r="Q1864" i="6"/>
  <c r="V1864" i="6" s="1"/>
  <c r="U1863" i="6"/>
  <c r="AA1863" i="6" s="1"/>
  <c r="T1863" i="6"/>
  <c r="S1863" i="6"/>
  <c r="R1863" i="6"/>
  <c r="Q1863" i="6"/>
  <c r="V1863" i="6" s="1"/>
  <c r="U1862" i="6"/>
  <c r="AA1862" i="6" s="1"/>
  <c r="T1862" i="6"/>
  <c r="S1862" i="6"/>
  <c r="R1862" i="6"/>
  <c r="Q1862" i="6"/>
  <c r="V1862" i="6" s="1"/>
  <c r="U1861" i="6"/>
  <c r="AA1861" i="6" s="1"/>
  <c r="T1861" i="6"/>
  <c r="S1861" i="6"/>
  <c r="R1861" i="6"/>
  <c r="Q1861" i="6"/>
  <c r="V1861" i="6" s="1"/>
  <c r="U1860" i="6"/>
  <c r="AA1860" i="6" s="1"/>
  <c r="T1860" i="6"/>
  <c r="S1860" i="6"/>
  <c r="R1860" i="6"/>
  <c r="Q1860" i="6"/>
  <c r="V1860" i="6" s="1"/>
  <c r="U1859" i="6"/>
  <c r="AA1859" i="6" s="1"/>
  <c r="T1859" i="6"/>
  <c r="S1859" i="6"/>
  <c r="R1859" i="6"/>
  <c r="Q1859" i="6"/>
  <c r="V1859" i="6" s="1"/>
  <c r="U1858" i="6"/>
  <c r="AA1858" i="6" s="1"/>
  <c r="T1858" i="6"/>
  <c r="S1858" i="6"/>
  <c r="R1858" i="6"/>
  <c r="Q1858" i="6"/>
  <c r="V1858" i="6" s="1"/>
  <c r="U1857" i="6"/>
  <c r="AA1857" i="6" s="1"/>
  <c r="T1857" i="6"/>
  <c r="S1857" i="6"/>
  <c r="R1857" i="6"/>
  <c r="Q1857" i="6"/>
  <c r="V1857" i="6" s="1"/>
  <c r="U1856" i="6"/>
  <c r="AA1856" i="6" s="1"/>
  <c r="T1856" i="6"/>
  <c r="S1856" i="6"/>
  <c r="R1856" i="6"/>
  <c r="Q1856" i="6"/>
  <c r="V1856" i="6" s="1"/>
  <c r="U1855" i="6"/>
  <c r="AA1855" i="6" s="1"/>
  <c r="T1855" i="6"/>
  <c r="S1855" i="6"/>
  <c r="R1855" i="6"/>
  <c r="Q1855" i="6"/>
  <c r="V1855" i="6" s="1"/>
  <c r="U1854" i="6"/>
  <c r="AA1854" i="6" s="1"/>
  <c r="T1854" i="6"/>
  <c r="S1854" i="6"/>
  <c r="R1854" i="6"/>
  <c r="Q1854" i="6"/>
  <c r="V1854" i="6" s="1"/>
  <c r="U1853" i="6"/>
  <c r="AA1853" i="6" s="1"/>
  <c r="T1853" i="6"/>
  <c r="S1853" i="6"/>
  <c r="R1853" i="6"/>
  <c r="Q1853" i="6"/>
  <c r="V1853" i="6" s="1"/>
  <c r="U1852" i="6"/>
  <c r="AA1852" i="6" s="1"/>
  <c r="T1852" i="6"/>
  <c r="S1852" i="6"/>
  <c r="R1852" i="6"/>
  <c r="Q1852" i="6"/>
  <c r="V1852" i="6" s="1"/>
  <c r="U1851" i="6"/>
  <c r="AA1851" i="6" s="1"/>
  <c r="T1851" i="6"/>
  <c r="S1851" i="6"/>
  <c r="R1851" i="6"/>
  <c r="Q1851" i="6"/>
  <c r="V1851" i="6" s="1"/>
  <c r="U1850" i="6"/>
  <c r="AA1850" i="6" s="1"/>
  <c r="T1850" i="6"/>
  <c r="S1850" i="6"/>
  <c r="R1850" i="6"/>
  <c r="Q1850" i="6"/>
  <c r="V1850" i="6" s="1"/>
  <c r="U1849" i="6"/>
  <c r="AA1849" i="6" s="1"/>
  <c r="T1849" i="6"/>
  <c r="S1849" i="6"/>
  <c r="R1849" i="6"/>
  <c r="Q1849" i="6"/>
  <c r="V1849" i="6" s="1"/>
  <c r="U1848" i="6"/>
  <c r="AA1848" i="6" s="1"/>
  <c r="T1848" i="6"/>
  <c r="S1848" i="6"/>
  <c r="R1848" i="6"/>
  <c r="Q1848" i="6"/>
  <c r="V1848" i="6" s="1"/>
  <c r="U1847" i="6"/>
  <c r="AA1847" i="6" s="1"/>
  <c r="T1847" i="6"/>
  <c r="S1847" i="6"/>
  <c r="R1847" i="6"/>
  <c r="Q1847" i="6"/>
  <c r="V1847" i="6" s="1"/>
  <c r="U1846" i="6"/>
  <c r="AA1846" i="6" s="1"/>
  <c r="T1846" i="6"/>
  <c r="S1846" i="6"/>
  <c r="R1846" i="6"/>
  <c r="Q1846" i="6"/>
  <c r="V1846" i="6" s="1"/>
  <c r="U1845" i="6"/>
  <c r="AA1845" i="6" s="1"/>
  <c r="T1845" i="6"/>
  <c r="S1845" i="6"/>
  <c r="R1845" i="6"/>
  <c r="Q1845" i="6"/>
  <c r="V1845" i="6" s="1"/>
  <c r="U1844" i="6"/>
  <c r="AA1844" i="6" s="1"/>
  <c r="T1844" i="6"/>
  <c r="S1844" i="6"/>
  <c r="R1844" i="6"/>
  <c r="Q1844" i="6"/>
  <c r="V1844" i="6" s="1"/>
  <c r="U1843" i="6"/>
  <c r="AA1843" i="6" s="1"/>
  <c r="T1843" i="6"/>
  <c r="S1843" i="6"/>
  <c r="R1843" i="6"/>
  <c r="Q1843" i="6"/>
  <c r="V1843" i="6" s="1"/>
  <c r="U1842" i="6"/>
  <c r="AA1842" i="6" s="1"/>
  <c r="T1842" i="6"/>
  <c r="S1842" i="6"/>
  <c r="R1842" i="6"/>
  <c r="Q1842" i="6"/>
  <c r="V1842" i="6" s="1"/>
  <c r="U1841" i="6"/>
  <c r="AA1841" i="6" s="1"/>
  <c r="T1841" i="6"/>
  <c r="S1841" i="6"/>
  <c r="R1841" i="6"/>
  <c r="Q1841" i="6"/>
  <c r="V1841" i="6" s="1"/>
  <c r="U1840" i="6"/>
  <c r="AA1840" i="6" s="1"/>
  <c r="T1840" i="6"/>
  <c r="S1840" i="6"/>
  <c r="R1840" i="6"/>
  <c r="Q1840" i="6"/>
  <c r="V1840" i="6" s="1"/>
  <c r="U1839" i="6"/>
  <c r="AA1839" i="6" s="1"/>
  <c r="T1839" i="6"/>
  <c r="S1839" i="6"/>
  <c r="R1839" i="6"/>
  <c r="Q1839" i="6"/>
  <c r="V1839" i="6" s="1"/>
  <c r="U1838" i="6"/>
  <c r="AA1838" i="6" s="1"/>
  <c r="T1838" i="6"/>
  <c r="S1838" i="6"/>
  <c r="R1838" i="6"/>
  <c r="Q1838" i="6"/>
  <c r="V1838" i="6" s="1"/>
  <c r="U1837" i="6"/>
  <c r="AA1837" i="6" s="1"/>
  <c r="T1837" i="6"/>
  <c r="S1837" i="6"/>
  <c r="R1837" i="6"/>
  <c r="Q1837" i="6"/>
  <c r="V1837" i="6" s="1"/>
  <c r="U1836" i="6"/>
  <c r="AA1836" i="6" s="1"/>
  <c r="T1836" i="6"/>
  <c r="S1836" i="6"/>
  <c r="R1836" i="6"/>
  <c r="Q1836" i="6"/>
  <c r="V1836" i="6" s="1"/>
  <c r="U1835" i="6"/>
  <c r="AA1835" i="6" s="1"/>
  <c r="T1835" i="6"/>
  <c r="S1835" i="6"/>
  <c r="R1835" i="6"/>
  <c r="Q1835" i="6"/>
  <c r="V1835" i="6" s="1"/>
  <c r="U1834" i="6"/>
  <c r="AA1834" i="6" s="1"/>
  <c r="T1834" i="6"/>
  <c r="S1834" i="6"/>
  <c r="R1834" i="6"/>
  <c r="Q1834" i="6"/>
  <c r="V1834" i="6" s="1"/>
  <c r="U1833" i="6"/>
  <c r="AA1833" i="6" s="1"/>
  <c r="T1833" i="6"/>
  <c r="S1833" i="6"/>
  <c r="R1833" i="6"/>
  <c r="Q1833" i="6"/>
  <c r="V1833" i="6" s="1"/>
  <c r="U1832" i="6"/>
  <c r="AA1832" i="6" s="1"/>
  <c r="T1832" i="6"/>
  <c r="S1832" i="6"/>
  <c r="R1832" i="6"/>
  <c r="Q1832" i="6"/>
  <c r="V1832" i="6" s="1"/>
  <c r="U1831" i="6"/>
  <c r="AA1831" i="6" s="1"/>
  <c r="T1831" i="6"/>
  <c r="S1831" i="6"/>
  <c r="R1831" i="6"/>
  <c r="Q1831" i="6"/>
  <c r="V1831" i="6" s="1"/>
  <c r="U1830" i="6"/>
  <c r="AA1830" i="6" s="1"/>
  <c r="T1830" i="6"/>
  <c r="S1830" i="6"/>
  <c r="R1830" i="6"/>
  <c r="Q1830" i="6"/>
  <c r="V1830" i="6" s="1"/>
  <c r="U1829" i="6"/>
  <c r="AA1829" i="6" s="1"/>
  <c r="T1829" i="6"/>
  <c r="S1829" i="6"/>
  <c r="R1829" i="6"/>
  <c r="Q1829" i="6"/>
  <c r="V1829" i="6" s="1"/>
  <c r="U1828" i="6"/>
  <c r="AA1828" i="6" s="1"/>
  <c r="T1828" i="6"/>
  <c r="S1828" i="6"/>
  <c r="R1828" i="6"/>
  <c r="Q1828" i="6"/>
  <c r="V1828" i="6" s="1"/>
  <c r="U1827" i="6"/>
  <c r="AA1827" i="6" s="1"/>
  <c r="T1827" i="6"/>
  <c r="S1827" i="6"/>
  <c r="R1827" i="6"/>
  <c r="Q1827" i="6"/>
  <c r="V1827" i="6" s="1"/>
  <c r="U1826" i="6"/>
  <c r="AA1826" i="6" s="1"/>
  <c r="T1826" i="6"/>
  <c r="S1826" i="6"/>
  <c r="R1826" i="6"/>
  <c r="Q1826" i="6"/>
  <c r="V1826" i="6" s="1"/>
  <c r="U1825" i="6"/>
  <c r="AA1825" i="6" s="1"/>
  <c r="T1825" i="6"/>
  <c r="S1825" i="6"/>
  <c r="R1825" i="6"/>
  <c r="Q1825" i="6"/>
  <c r="V1825" i="6" s="1"/>
  <c r="U1824" i="6"/>
  <c r="AA1824" i="6" s="1"/>
  <c r="T1824" i="6"/>
  <c r="S1824" i="6"/>
  <c r="R1824" i="6"/>
  <c r="Q1824" i="6"/>
  <c r="V1824" i="6" s="1"/>
  <c r="U1823" i="6"/>
  <c r="AA1823" i="6" s="1"/>
  <c r="T1823" i="6"/>
  <c r="S1823" i="6"/>
  <c r="R1823" i="6"/>
  <c r="Q1823" i="6"/>
  <c r="V1823" i="6" s="1"/>
  <c r="U1822" i="6"/>
  <c r="AA1822" i="6" s="1"/>
  <c r="T1822" i="6"/>
  <c r="S1822" i="6"/>
  <c r="R1822" i="6"/>
  <c r="Q1822" i="6"/>
  <c r="V1822" i="6" s="1"/>
  <c r="U1821" i="6"/>
  <c r="AA1821" i="6" s="1"/>
  <c r="T1821" i="6"/>
  <c r="S1821" i="6"/>
  <c r="R1821" i="6"/>
  <c r="Q1821" i="6"/>
  <c r="V1821" i="6" s="1"/>
  <c r="U1820" i="6"/>
  <c r="AA1820" i="6" s="1"/>
  <c r="T1820" i="6"/>
  <c r="S1820" i="6"/>
  <c r="R1820" i="6"/>
  <c r="Q1820" i="6"/>
  <c r="V1820" i="6" s="1"/>
  <c r="U1819" i="6"/>
  <c r="AA1819" i="6" s="1"/>
  <c r="T1819" i="6"/>
  <c r="S1819" i="6"/>
  <c r="R1819" i="6"/>
  <c r="Q1819" i="6"/>
  <c r="V1819" i="6" s="1"/>
  <c r="U1818" i="6"/>
  <c r="AA1818" i="6" s="1"/>
  <c r="T1818" i="6"/>
  <c r="S1818" i="6"/>
  <c r="R1818" i="6"/>
  <c r="Q1818" i="6"/>
  <c r="V1818" i="6" s="1"/>
  <c r="U1817" i="6"/>
  <c r="AA1817" i="6" s="1"/>
  <c r="T1817" i="6"/>
  <c r="S1817" i="6"/>
  <c r="R1817" i="6"/>
  <c r="Q1817" i="6"/>
  <c r="V1817" i="6" s="1"/>
  <c r="U1816" i="6"/>
  <c r="AA1816" i="6" s="1"/>
  <c r="T1816" i="6"/>
  <c r="S1816" i="6"/>
  <c r="R1816" i="6"/>
  <c r="Q1816" i="6"/>
  <c r="V1816" i="6" s="1"/>
  <c r="U1815" i="6"/>
  <c r="AA1815" i="6" s="1"/>
  <c r="T1815" i="6"/>
  <c r="S1815" i="6"/>
  <c r="R1815" i="6"/>
  <c r="Q1815" i="6"/>
  <c r="V1815" i="6" s="1"/>
  <c r="U1814" i="6"/>
  <c r="AA1814" i="6" s="1"/>
  <c r="T1814" i="6"/>
  <c r="S1814" i="6"/>
  <c r="R1814" i="6"/>
  <c r="Q1814" i="6"/>
  <c r="V1814" i="6" s="1"/>
  <c r="U1813" i="6"/>
  <c r="AA1813" i="6" s="1"/>
  <c r="T1813" i="6"/>
  <c r="S1813" i="6"/>
  <c r="R1813" i="6"/>
  <c r="Q1813" i="6"/>
  <c r="V1813" i="6" s="1"/>
  <c r="U1812" i="6"/>
  <c r="AA1812" i="6" s="1"/>
  <c r="T1812" i="6"/>
  <c r="S1812" i="6"/>
  <c r="R1812" i="6"/>
  <c r="Q1812" i="6"/>
  <c r="V1812" i="6" s="1"/>
  <c r="U1811" i="6"/>
  <c r="AA1811" i="6" s="1"/>
  <c r="T1811" i="6"/>
  <c r="S1811" i="6"/>
  <c r="R1811" i="6"/>
  <c r="Q1811" i="6"/>
  <c r="V1811" i="6" s="1"/>
  <c r="U1810" i="6"/>
  <c r="AA1810" i="6" s="1"/>
  <c r="T1810" i="6"/>
  <c r="S1810" i="6"/>
  <c r="R1810" i="6"/>
  <c r="Q1810" i="6"/>
  <c r="V1810" i="6" s="1"/>
  <c r="U1809" i="6"/>
  <c r="AA1809" i="6" s="1"/>
  <c r="T1809" i="6"/>
  <c r="S1809" i="6"/>
  <c r="R1809" i="6"/>
  <c r="Q1809" i="6"/>
  <c r="V1809" i="6" s="1"/>
  <c r="U1808" i="6"/>
  <c r="AA1808" i="6" s="1"/>
  <c r="T1808" i="6"/>
  <c r="S1808" i="6"/>
  <c r="R1808" i="6"/>
  <c r="Q1808" i="6"/>
  <c r="V1808" i="6" s="1"/>
  <c r="U1807" i="6"/>
  <c r="AA1807" i="6" s="1"/>
  <c r="T1807" i="6"/>
  <c r="S1807" i="6"/>
  <c r="R1807" i="6"/>
  <c r="Q1807" i="6"/>
  <c r="V1807" i="6" s="1"/>
  <c r="U1806" i="6"/>
  <c r="AA1806" i="6" s="1"/>
  <c r="T1806" i="6"/>
  <c r="S1806" i="6"/>
  <c r="R1806" i="6"/>
  <c r="Q1806" i="6"/>
  <c r="V1806" i="6" s="1"/>
  <c r="U1805" i="6"/>
  <c r="AA1805" i="6" s="1"/>
  <c r="T1805" i="6"/>
  <c r="S1805" i="6"/>
  <c r="R1805" i="6"/>
  <c r="Q1805" i="6"/>
  <c r="V1805" i="6" s="1"/>
  <c r="U1804" i="6"/>
  <c r="AA1804" i="6" s="1"/>
  <c r="T1804" i="6"/>
  <c r="S1804" i="6"/>
  <c r="R1804" i="6"/>
  <c r="Q1804" i="6"/>
  <c r="V1804" i="6" s="1"/>
  <c r="U1803" i="6"/>
  <c r="AA1803" i="6" s="1"/>
  <c r="T1803" i="6"/>
  <c r="S1803" i="6"/>
  <c r="R1803" i="6"/>
  <c r="Q1803" i="6"/>
  <c r="V1803" i="6" s="1"/>
  <c r="U1802" i="6"/>
  <c r="AA1802" i="6" s="1"/>
  <c r="T1802" i="6"/>
  <c r="S1802" i="6"/>
  <c r="R1802" i="6"/>
  <c r="Q1802" i="6"/>
  <c r="V1802" i="6" s="1"/>
  <c r="U1801" i="6"/>
  <c r="AA1801" i="6" s="1"/>
  <c r="T1801" i="6"/>
  <c r="S1801" i="6"/>
  <c r="R1801" i="6"/>
  <c r="Q1801" i="6"/>
  <c r="V1801" i="6" s="1"/>
  <c r="U1800" i="6"/>
  <c r="AA1800" i="6" s="1"/>
  <c r="T1800" i="6"/>
  <c r="S1800" i="6"/>
  <c r="R1800" i="6"/>
  <c r="Q1800" i="6"/>
  <c r="V1800" i="6" s="1"/>
  <c r="U1799" i="6"/>
  <c r="AA1799" i="6" s="1"/>
  <c r="T1799" i="6"/>
  <c r="S1799" i="6"/>
  <c r="R1799" i="6"/>
  <c r="Q1799" i="6"/>
  <c r="V1799" i="6" s="1"/>
  <c r="U1798" i="6"/>
  <c r="AA1798" i="6" s="1"/>
  <c r="T1798" i="6"/>
  <c r="S1798" i="6"/>
  <c r="R1798" i="6"/>
  <c r="Q1798" i="6"/>
  <c r="V1798" i="6" s="1"/>
  <c r="U1797" i="6"/>
  <c r="AA1797" i="6" s="1"/>
  <c r="T1797" i="6"/>
  <c r="S1797" i="6"/>
  <c r="R1797" i="6"/>
  <c r="Q1797" i="6"/>
  <c r="V1797" i="6" s="1"/>
  <c r="U1796" i="6"/>
  <c r="AA1796" i="6" s="1"/>
  <c r="T1796" i="6"/>
  <c r="S1796" i="6"/>
  <c r="R1796" i="6"/>
  <c r="Q1796" i="6"/>
  <c r="V1796" i="6" s="1"/>
  <c r="U1795" i="6"/>
  <c r="AA1795" i="6" s="1"/>
  <c r="T1795" i="6"/>
  <c r="S1795" i="6"/>
  <c r="R1795" i="6"/>
  <c r="Q1795" i="6"/>
  <c r="V1795" i="6" s="1"/>
  <c r="U1794" i="6"/>
  <c r="AA1794" i="6" s="1"/>
  <c r="T1794" i="6"/>
  <c r="S1794" i="6"/>
  <c r="R1794" i="6"/>
  <c r="Q1794" i="6"/>
  <c r="V1794" i="6" s="1"/>
  <c r="U1793" i="6"/>
  <c r="AA1793" i="6" s="1"/>
  <c r="T1793" i="6"/>
  <c r="S1793" i="6"/>
  <c r="R1793" i="6"/>
  <c r="Q1793" i="6"/>
  <c r="V1793" i="6" s="1"/>
  <c r="U1792" i="6"/>
  <c r="AA1792" i="6" s="1"/>
  <c r="T1792" i="6"/>
  <c r="S1792" i="6"/>
  <c r="R1792" i="6"/>
  <c r="Q1792" i="6"/>
  <c r="V1792" i="6" s="1"/>
  <c r="U1791" i="6"/>
  <c r="AA1791" i="6" s="1"/>
  <c r="T1791" i="6"/>
  <c r="S1791" i="6"/>
  <c r="R1791" i="6"/>
  <c r="Q1791" i="6"/>
  <c r="V1791" i="6" s="1"/>
  <c r="U1790" i="6"/>
  <c r="AA1790" i="6" s="1"/>
  <c r="T1790" i="6"/>
  <c r="S1790" i="6"/>
  <c r="R1790" i="6"/>
  <c r="Q1790" i="6"/>
  <c r="V1790" i="6" s="1"/>
  <c r="U1789" i="6"/>
  <c r="AA1789" i="6" s="1"/>
  <c r="T1789" i="6"/>
  <c r="S1789" i="6"/>
  <c r="R1789" i="6"/>
  <c r="Q1789" i="6"/>
  <c r="V1789" i="6" s="1"/>
  <c r="U1788" i="6"/>
  <c r="AA1788" i="6" s="1"/>
  <c r="T1788" i="6"/>
  <c r="S1788" i="6"/>
  <c r="R1788" i="6"/>
  <c r="Q1788" i="6"/>
  <c r="V1788" i="6" s="1"/>
  <c r="U1787" i="6"/>
  <c r="AA1787" i="6" s="1"/>
  <c r="T1787" i="6"/>
  <c r="S1787" i="6"/>
  <c r="R1787" i="6"/>
  <c r="Q1787" i="6"/>
  <c r="V1787" i="6" s="1"/>
  <c r="U1786" i="6"/>
  <c r="AA1786" i="6" s="1"/>
  <c r="T1786" i="6"/>
  <c r="S1786" i="6"/>
  <c r="R1786" i="6"/>
  <c r="Q1786" i="6"/>
  <c r="V1786" i="6" s="1"/>
  <c r="U1785" i="6"/>
  <c r="AA1785" i="6" s="1"/>
  <c r="T1785" i="6"/>
  <c r="S1785" i="6"/>
  <c r="R1785" i="6"/>
  <c r="Q1785" i="6"/>
  <c r="V1785" i="6" s="1"/>
  <c r="U1784" i="6"/>
  <c r="AA1784" i="6" s="1"/>
  <c r="T1784" i="6"/>
  <c r="S1784" i="6"/>
  <c r="R1784" i="6"/>
  <c r="Q1784" i="6"/>
  <c r="V1784" i="6" s="1"/>
  <c r="U1783" i="6"/>
  <c r="AA1783" i="6" s="1"/>
  <c r="T1783" i="6"/>
  <c r="S1783" i="6"/>
  <c r="R1783" i="6"/>
  <c r="Q1783" i="6"/>
  <c r="V1783" i="6" s="1"/>
  <c r="U1782" i="6"/>
  <c r="AA1782" i="6" s="1"/>
  <c r="T1782" i="6"/>
  <c r="S1782" i="6"/>
  <c r="R1782" i="6"/>
  <c r="Q1782" i="6"/>
  <c r="V1782" i="6" s="1"/>
  <c r="U1781" i="6"/>
  <c r="AA1781" i="6" s="1"/>
  <c r="T1781" i="6"/>
  <c r="S1781" i="6"/>
  <c r="R1781" i="6"/>
  <c r="Q1781" i="6"/>
  <c r="V1781" i="6" s="1"/>
  <c r="U1780" i="6"/>
  <c r="AA1780" i="6" s="1"/>
  <c r="T1780" i="6"/>
  <c r="S1780" i="6"/>
  <c r="R1780" i="6"/>
  <c r="Q1780" i="6"/>
  <c r="V1780" i="6" s="1"/>
  <c r="U1779" i="6"/>
  <c r="AA1779" i="6" s="1"/>
  <c r="T1779" i="6"/>
  <c r="S1779" i="6"/>
  <c r="R1779" i="6"/>
  <c r="Q1779" i="6"/>
  <c r="V1779" i="6" s="1"/>
  <c r="U1778" i="6"/>
  <c r="AA1778" i="6" s="1"/>
  <c r="T1778" i="6"/>
  <c r="S1778" i="6"/>
  <c r="R1778" i="6"/>
  <c r="Q1778" i="6"/>
  <c r="V1778" i="6" s="1"/>
  <c r="U1777" i="6"/>
  <c r="AA1777" i="6" s="1"/>
  <c r="T1777" i="6"/>
  <c r="S1777" i="6"/>
  <c r="R1777" i="6"/>
  <c r="Q1777" i="6"/>
  <c r="V1777" i="6" s="1"/>
  <c r="U1776" i="6"/>
  <c r="AA1776" i="6" s="1"/>
  <c r="T1776" i="6"/>
  <c r="S1776" i="6"/>
  <c r="R1776" i="6"/>
  <c r="Q1776" i="6"/>
  <c r="V1776" i="6" s="1"/>
  <c r="U1775" i="6"/>
  <c r="AA1775" i="6" s="1"/>
  <c r="T1775" i="6"/>
  <c r="S1775" i="6"/>
  <c r="R1775" i="6"/>
  <c r="Q1775" i="6"/>
  <c r="V1775" i="6" s="1"/>
  <c r="U1774" i="6"/>
  <c r="AA1774" i="6" s="1"/>
  <c r="T1774" i="6"/>
  <c r="S1774" i="6"/>
  <c r="R1774" i="6"/>
  <c r="Q1774" i="6"/>
  <c r="V1774" i="6" s="1"/>
  <c r="U1773" i="6"/>
  <c r="AA1773" i="6" s="1"/>
  <c r="T1773" i="6"/>
  <c r="S1773" i="6"/>
  <c r="R1773" i="6"/>
  <c r="Q1773" i="6"/>
  <c r="V1773" i="6" s="1"/>
  <c r="U1772" i="6"/>
  <c r="AA1772" i="6" s="1"/>
  <c r="T1772" i="6"/>
  <c r="S1772" i="6"/>
  <c r="R1772" i="6"/>
  <c r="Q1772" i="6"/>
  <c r="V1772" i="6" s="1"/>
  <c r="U1771" i="6"/>
  <c r="AA1771" i="6" s="1"/>
  <c r="T1771" i="6"/>
  <c r="S1771" i="6"/>
  <c r="R1771" i="6"/>
  <c r="Q1771" i="6"/>
  <c r="V1771" i="6" s="1"/>
  <c r="U1770" i="6"/>
  <c r="AA1770" i="6" s="1"/>
  <c r="T1770" i="6"/>
  <c r="S1770" i="6"/>
  <c r="R1770" i="6"/>
  <c r="Q1770" i="6"/>
  <c r="V1770" i="6" s="1"/>
  <c r="U1769" i="6"/>
  <c r="AA1769" i="6" s="1"/>
  <c r="T1769" i="6"/>
  <c r="S1769" i="6"/>
  <c r="R1769" i="6"/>
  <c r="Q1769" i="6"/>
  <c r="V1769" i="6" s="1"/>
  <c r="U1768" i="6"/>
  <c r="AA1768" i="6" s="1"/>
  <c r="T1768" i="6"/>
  <c r="S1768" i="6"/>
  <c r="R1768" i="6"/>
  <c r="Q1768" i="6"/>
  <c r="V1768" i="6" s="1"/>
  <c r="U1767" i="6"/>
  <c r="AA1767" i="6" s="1"/>
  <c r="T1767" i="6"/>
  <c r="S1767" i="6"/>
  <c r="R1767" i="6"/>
  <c r="Q1767" i="6"/>
  <c r="V1767" i="6" s="1"/>
  <c r="U1766" i="6"/>
  <c r="AA1766" i="6" s="1"/>
  <c r="T1766" i="6"/>
  <c r="S1766" i="6"/>
  <c r="R1766" i="6"/>
  <c r="Q1766" i="6"/>
  <c r="V1766" i="6" s="1"/>
  <c r="U1765" i="6"/>
  <c r="AA1765" i="6" s="1"/>
  <c r="T1765" i="6"/>
  <c r="S1765" i="6"/>
  <c r="R1765" i="6"/>
  <c r="Q1765" i="6"/>
  <c r="V1765" i="6" s="1"/>
  <c r="U1764" i="6"/>
  <c r="AA1764" i="6" s="1"/>
  <c r="T1764" i="6"/>
  <c r="S1764" i="6"/>
  <c r="R1764" i="6"/>
  <c r="Q1764" i="6"/>
  <c r="V1764" i="6" s="1"/>
  <c r="U1763" i="6"/>
  <c r="AA1763" i="6" s="1"/>
  <c r="T1763" i="6"/>
  <c r="S1763" i="6"/>
  <c r="R1763" i="6"/>
  <c r="Q1763" i="6"/>
  <c r="V1763" i="6" s="1"/>
  <c r="U1762" i="6"/>
  <c r="AA1762" i="6" s="1"/>
  <c r="T1762" i="6"/>
  <c r="S1762" i="6"/>
  <c r="R1762" i="6"/>
  <c r="Q1762" i="6"/>
  <c r="V1762" i="6" s="1"/>
  <c r="U1761" i="6"/>
  <c r="AA1761" i="6" s="1"/>
  <c r="T1761" i="6"/>
  <c r="S1761" i="6"/>
  <c r="R1761" i="6"/>
  <c r="Q1761" i="6"/>
  <c r="V1761" i="6" s="1"/>
  <c r="U1760" i="6"/>
  <c r="AA1760" i="6" s="1"/>
  <c r="T1760" i="6"/>
  <c r="S1760" i="6"/>
  <c r="R1760" i="6"/>
  <c r="Q1760" i="6"/>
  <c r="V1760" i="6" s="1"/>
  <c r="U1759" i="6"/>
  <c r="AA1759" i="6" s="1"/>
  <c r="T1759" i="6"/>
  <c r="S1759" i="6"/>
  <c r="R1759" i="6"/>
  <c r="Q1759" i="6"/>
  <c r="V1759" i="6" s="1"/>
  <c r="U1758" i="6"/>
  <c r="AA1758" i="6" s="1"/>
  <c r="T1758" i="6"/>
  <c r="S1758" i="6"/>
  <c r="R1758" i="6"/>
  <c r="Q1758" i="6"/>
  <c r="V1758" i="6" s="1"/>
  <c r="U1757" i="6"/>
  <c r="AA1757" i="6" s="1"/>
  <c r="T1757" i="6"/>
  <c r="S1757" i="6"/>
  <c r="R1757" i="6"/>
  <c r="Q1757" i="6"/>
  <c r="V1757" i="6" s="1"/>
  <c r="U1756" i="6"/>
  <c r="AA1756" i="6" s="1"/>
  <c r="T1756" i="6"/>
  <c r="S1756" i="6"/>
  <c r="R1756" i="6"/>
  <c r="Q1756" i="6"/>
  <c r="V1756" i="6" s="1"/>
  <c r="U1755" i="6"/>
  <c r="AA1755" i="6" s="1"/>
  <c r="T1755" i="6"/>
  <c r="S1755" i="6"/>
  <c r="R1755" i="6"/>
  <c r="Q1755" i="6"/>
  <c r="V1755" i="6" s="1"/>
  <c r="U1754" i="6"/>
  <c r="AA1754" i="6" s="1"/>
  <c r="T1754" i="6"/>
  <c r="S1754" i="6"/>
  <c r="R1754" i="6"/>
  <c r="Q1754" i="6"/>
  <c r="V1754" i="6" s="1"/>
  <c r="U1753" i="6"/>
  <c r="AA1753" i="6" s="1"/>
  <c r="T1753" i="6"/>
  <c r="S1753" i="6"/>
  <c r="R1753" i="6"/>
  <c r="Q1753" i="6"/>
  <c r="V1753" i="6" s="1"/>
  <c r="U1752" i="6"/>
  <c r="AA1752" i="6" s="1"/>
  <c r="T1752" i="6"/>
  <c r="S1752" i="6"/>
  <c r="R1752" i="6"/>
  <c r="Q1752" i="6"/>
  <c r="V1752" i="6" s="1"/>
  <c r="U1751" i="6"/>
  <c r="AA1751" i="6" s="1"/>
  <c r="T1751" i="6"/>
  <c r="S1751" i="6"/>
  <c r="R1751" i="6"/>
  <c r="Q1751" i="6"/>
  <c r="V1751" i="6" s="1"/>
  <c r="U1750" i="6"/>
  <c r="AA1750" i="6" s="1"/>
  <c r="T1750" i="6"/>
  <c r="S1750" i="6"/>
  <c r="R1750" i="6"/>
  <c r="Q1750" i="6"/>
  <c r="V1750" i="6" s="1"/>
  <c r="U1749" i="6"/>
  <c r="AA1749" i="6" s="1"/>
  <c r="T1749" i="6"/>
  <c r="S1749" i="6"/>
  <c r="R1749" i="6"/>
  <c r="Q1749" i="6"/>
  <c r="V1749" i="6" s="1"/>
  <c r="U1748" i="6"/>
  <c r="AA1748" i="6" s="1"/>
  <c r="S1747" i="6"/>
  <c r="Q1746" i="6"/>
  <c r="V1746" i="6" s="1"/>
  <c r="U1745" i="6"/>
  <c r="AA1745" i="6" s="1"/>
  <c r="T1744" i="6"/>
  <c r="U1743" i="6"/>
  <c r="AA1743" i="6" s="1"/>
  <c r="U1742" i="6"/>
  <c r="AA1742" i="6" s="1"/>
  <c r="Q1741" i="6"/>
  <c r="V1741" i="6" s="1"/>
  <c r="U1740" i="6"/>
  <c r="AA1740" i="6" s="1"/>
  <c r="S1739" i="6"/>
  <c r="Q1738" i="6"/>
  <c r="V1738" i="6" s="1"/>
  <c r="S1737" i="6"/>
  <c r="Y1737" i="6" s="1"/>
  <c r="S1736" i="6"/>
  <c r="T1735" i="6"/>
  <c r="T1733" i="6"/>
  <c r="Z1733" i="6" s="1"/>
  <c r="R1732" i="6"/>
  <c r="X1732" i="6" s="1"/>
  <c r="S1731" i="6"/>
  <c r="Y1731" i="6" s="1"/>
  <c r="T1730" i="6"/>
  <c r="Z1730" i="6" s="1"/>
  <c r="T1729" i="6"/>
  <c r="Z1729" i="6" s="1"/>
  <c r="R1728" i="6"/>
  <c r="X1728" i="6" s="1"/>
  <c r="Q1727" i="6"/>
  <c r="V1727" i="6" s="1"/>
  <c r="Q1726" i="6"/>
  <c r="V1726" i="6" s="1"/>
  <c r="S1725" i="6"/>
  <c r="Y1725" i="6" s="1"/>
  <c r="Q1724" i="6"/>
  <c r="V1724" i="6" s="1"/>
  <c r="R1723" i="6"/>
  <c r="X1723" i="6" s="1"/>
  <c r="S1722" i="6"/>
  <c r="Y1722" i="6" s="1"/>
  <c r="R1721" i="6"/>
  <c r="X1721" i="6" s="1"/>
  <c r="U1720" i="6"/>
  <c r="AA1720" i="6" s="1"/>
  <c r="T1719" i="6"/>
  <c r="Z1719" i="6" s="1"/>
  <c r="T1716" i="6"/>
  <c r="Z1716" i="6" s="1"/>
  <c r="Q1715" i="6"/>
  <c r="V1715" i="6" s="1"/>
  <c r="Q1714" i="6"/>
  <c r="V1714" i="6" s="1"/>
  <c r="R1713" i="6"/>
  <c r="X1713" i="6" s="1"/>
  <c r="T1711" i="6"/>
  <c r="Z1711" i="6" s="1"/>
  <c r="T1710" i="6"/>
  <c r="Z1710" i="6" s="1"/>
  <c r="Q1709" i="6"/>
  <c r="V1709" i="6" s="1"/>
  <c r="Q1708" i="6"/>
  <c r="V1708" i="6" s="1"/>
  <c r="T1707" i="6"/>
  <c r="Z1707" i="6" s="1"/>
  <c r="S1705" i="6"/>
  <c r="Y1705" i="6" s="1"/>
  <c r="R1704" i="6"/>
  <c r="X1704" i="6" s="1"/>
  <c r="T1703" i="6"/>
  <c r="Z1703" i="6" s="1"/>
  <c r="S1702" i="6"/>
  <c r="Y1702" i="6" s="1"/>
  <c r="U1701" i="6"/>
  <c r="AA1701" i="6" s="1"/>
  <c r="Q1700" i="6"/>
  <c r="V1700" i="6" s="1"/>
  <c r="U1698" i="6"/>
  <c r="AA1698" i="6" s="1"/>
  <c r="R1697" i="6"/>
  <c r="Q1696" i="6"/>
  <c r="V1696" i="6" s="1"/>
  <c r="R1695" i="6"/>
  <c r="T1693" i="6"/>
  <c r="Z1693" i="6" s="1"/>
  <c r="T1692" i="6"/>
  <c r="Z1692" i="6" s="1"/>
  <c r="Q1691" i="6"/>
  <c r="V1691" i="6" s="1"/>
  <c r="S1689" i="6"/>
  <c r="T1686" i="6"/>
  <c r="Z1686" i="6" s="1"/>
  <c r="S1685" i="6"/>
  <c r="Y1685" i="6" s="1"/>
  <c r="Q1684" i="6"/>
  <c r="V1684" i="6" s="1"/>
  <c r="Q1683" i="6"/>
  <c r="V1683" i="6" s="1"/>
  <c r="U1682" i="6"/>
  <c r="AA1682" i="6" s="1"/>
  <c r="R1681" i="6"/>
  <c r="X1681" i="6" s="1"/>
  <c r="R1680" i="6"/>
  <c r="X1680" i="6" s="1"/>
  <c r="T1679" i="6"/>
  <c r="Z1679" i="6" s="1"/>
  <c r="T1678" i="6"/>
  <c r="T1677" i="6"/>
  <c r="Z1677" i="6" s="1"/>
  <c r="U1676" i="6"/>
  <c r="AA1676" i="6" s="1"/>
  <c r="S1675" i="6"/>
  <c r="U1674" i="6"/>
  <c r="AA1674" i="6" s="1"/>
  <c r="R1439" i="6"/>
  <c r="R1437" i="6"/>
  <c r="X1437" i="6" s="1"/>
  <c r="T1436" i="6"/>
  <c r="U1435" i="6"/>
  <c r="AA1435" i="6" s="1"/>
  <c r="S1434" i="6"/>
  <c r="T1433" i="6"/>
  <c r="Z1433" i="6" s="1"/>
  <c r="U1431" i="6"/>
  <c r="AA1431" i="6" s="1"/>
  <c r="R1430" i="6"/>
  <c r="X1430" i="6" s="1"/>
  <c r="Q1429" i="6"/>
  <c r="V1429" i="6" s="1"/>
  <c r="U1428" i="6"/>
  <c r="AA1428" i="6" s="1"/>
  <c r="S1427" i="6"/>
  <c r="Y1427" i="6" s="1"/>
  <c r="T1425" i="6"/>
  <c r="Z1425" i="6" s="1"/>
  <c r="U1424" i="6"/>
  <c r="AA1424" i="6" s="1"/>
  <c r="R1423" i="6"/>
  <c r="U1421" i="6"/>
  <c r="AA1421" i="6" s="1"/>
  <c r="T1419" i="6"/>
  <c r="Z1419" i="6" s="1"/>
  <c r="T1417" i="6"/>
  <c r="T1416" i="6"/>
  <c r="Z1416" i="6" s="1"/>
  <c r="Q1414" i="6"/>
  <c r="V1414" i="6" s="1"/>
  <c r="S1413" i="6"/>
  <c r="R1412" i="6"/>
  <c r="T1411" i="6"/>
  <c r="T1410" i="6"/>
  <c r="S1408" i="6"/>
  <c r="AC1405" i="6"/>
  <c r="AD1405" i="6" s="1"/>
  <c r="T1403" i="6"/>
  <c r="Z1403" i="6" s="1"/>
  <c r="T1402" i="6"/>
  <c r="Z1402" i="6" s="1"/>
  <c r="U1401" i="6"/>
  <c r="AA1401" i="6" s="1"/>
  <c r="T1400" i="6"/>
  <c r="Z1400" i="6" s="1"/>
  <c r="S1399" i="6"/>
  <c r="S1398" i="6"/>
  <c r="R1397" i="6"/>
  <c r="X1397" i="6" s="1"/>
  <c r="R1396" i="6"/>
  <c r="X1396" i="6" s="1"/>
  <c r="U1395" i="6"/>
  <c r="AA1395" i="6" s="1"/>
  <c r="S1393" i="6"/>
  <c r="Y1393" i="6" s="1"/>
  <c r="U1392" i="6"/>
  <c r="AA1392" i="6" s="1"/>
  <c r="R1391" i="6"/>
  <c r="U1390" i="6"/>
  <c r="AA1390" i="6" s="1"/>
  <c r="T1388" i="6"/>
  <c r="Z1388" i="6" s="1"/>
  <c r="U1387" i="6"/>
  <c r="AA1387" i="6" s="1"/>
  <c r="Y1385" i="6"/>
  <c r="AA1377" i="6"/>
  <c r="V1377" i="6"/>
  <c r="V1375" i="6"/>
  <c r="Z1373" i="6"/>
  <c r="X1373" i="6"/>
  <c r="Z1367" i="6"/>
  <c r="AA1365" i="6"/>
  <c r="Y1365" i="6"/>
  <c r="V1362" i="6"/>
  <c r="AA1360" i="6"/>
  <c r="Z1357" i="6"/>
  <c r="X1354" i="6"/>
  <c r="V1347" i="6"/>
  <c r="AA1345" i="6"/>
  <c r="AA1343" i="6"/>
  <c r="V1343" i="6"/>
  <c r="AA1342" i="6"/>
  <c r="AA1338" i="6"/>
  <c r="Z1338" i="6"/>
  <c r="X1338" i="6"/>
  <c r="V1336" i="6"/>
  <c r="V1335" i="6"/>
  <c r="Y1334" i="6"/>
  <c r="AA1332" i="6"/>
  <c r="Z1327" i="6"/>
  <c r="X1327" i="6"/>
  <c r="Y1324" i="6"/>
  <c r="AA1321" i="6"/>
  <c r="V1321" i="6"/>
  <c r="Z1317" i="6"/>
  <c r="Z1314" i="6"/>
  <c r="X1314" i="6"/>
  <c r="V1312" i="6"/>
  <c r="Z1310" i="6"/>
  <c r="AA1307" i="6"/>
  <c r="V1307" i="6"/>
  <c r="Y1305" i="6"/>
  <c r="Z1303" i="6"/>
  <c r="Z1301" i="6"/>
  <c r="V1298" i="6"/>
  <c r="Z1297" i="6"/>
  <c r="AA1295" i="6"/>
  <c r="V1292" i="6"/>
  <c r="Z1291" i="6"/>
  <c r="Y1289" i="6"/>
  <c r="AA1287" i="6"/>
  <c r="V1287" i="6"/>
  <c r="AA1285" i="6"/>
  <c r="Y1285" i="6"/>
  <c r="AA1283" i="6"/>
  <c r="Z1283" i="6"/>
  <c r="Z1281" i="6"/>
  <c r="Z1278" i="6"/>
  <c r="X1275" i="6"/>
  <c r="X1272" i="6"/>
  <c r="Y1269" i="6"/>
  <c r="V1267" i="6"/>
  <c r="AA1266" i="6"/>
  <c r="V1266" i="6"/>
  <c r="AA1261" i="6"/>
  <c r="V1261" i="6"/>
  <c r="X1259" i="6"/>
  <c r="V864" i="6"/>
  <c r="V860" i="6"/>
  <c r="AA854" i="6"/>
  <c r="Z852" i="6"/>
  <c r="AA851" i="6"/>
  <c r="X849" i="6"/>
  <c r="V846" i="6"/>
  <c r="V844" i="6"/>
  <c r="V842" i="6"/>
  <c r="V839" i="6"/>
  <c r="R1674" i="6"/>
  <c r="Q1674" i="6"/>
  <c r="V1674" i="6" s="1"/>
  <c r="U1673" i="6"/>
  <c r="AA1673" i="6" s="1"/>
  <c r="T1673" i="6"/>
  <c r="S1673" i="6"/>
  <c r="R1673" i="6"/>
  <c r="Q1673" i="6"/>
  <c r="V1673" i="6" s="1"/>
  <c r="U1672" i="6"/>
  <c r="AA1672" i="6" s="1"/>
  <c r="T1672" i="6"/>
  <c r="S1672" i="6"/>
  <c r="R1672" i="6"/>
  <c r="Q1672" i="6"/>
  <c r="V1672" i="6" s="1"/>
  <c r="U1671" i="6"/>
  <c r="AA1671" i="6" s="1"/>
  <c r="T1671" i="6"/>
  <c r="S1671" i="6"/>
  <c r="R1671" i="6"/>
  <c r="Q1671" i="6"/>
  <c r="V1671" i="6" s="1"/>
  <c r="U1670" i="6"/>
  <c r="AA1670" i="6" s="1"/>
  <c r="T1670" i="6"/>
  <c r="S1670" i="6"/>
  <c r="R1670" i="6"/>
  <c r="Q1670" i="6"/>
  <c r="V1670" i="6" s="1"/>
  <c r="U1669" i="6"/>
  <c r="AA1669" i="6" s="1"/>
  <c r="T1669" i="6"/>
  <c r="S1669" i="6"/>
  <c r="R1669" i="6"/>
  <c r="Q1669" i="6"/>
  <c r="V1669" i="6" s="1"/>
  <c r="U1668" i="6"/>
  <c r="AA1668" i="6" s="1"/>
  <c r="T1668" i="6"/>
  <c r="S1668" i="6"/>
  <c r="R1668" i="6"/>
  <c r="Q1668" i="6"/>
  <c r="V1668" i="6" s="1"/>
  <c r="U1667" i="6"/>
  <c r="AA1667" i="6" s="1"/>
  <c r="T1667" i="6"/>
  <c r="S1667" i="6"/>
  <c r="R1667" i="6"/>
  <c r="Q1667" i="6"/>
  <c r="V1667" i="6" s="1"/>
  <c r="U1666" i="6"/>
  <c r="AA1666" i="6" s="1"/>
  <c r="T1666" i="6"/>
  <c r="S1666" i="6"/>
  <c r="R1666" i="6"/>
  <c r="Q1666" i="6"/>
  <c r="V1666" i="6" s="1"/>
  <c r="U1665" i="6"/>
  <c r="AA1665" i="6" s="1"/>
  <c r="T1665" i="6"/>
  <c r="S1665" i="6"/>
  <c r="R1665" i="6"/>
  <c r="Q1665" i="6"/>
  <c r="V1665" i="6" s="1"/>
  <c r="U1664" i="6"/>
  <c r="AA1664" i="6" s="1"/>
  <c r="T1664" i="6"/>
  <c r="S1664" i="6"/>
  <c r="R1664" i="6"/>
  <c r="Q1664" i="6"/>
  <c r="V1664" i="6" s="1"/>
  <c r="U1663" i="6"/>
  <c r="AA1663" i="6" s="1"/>
  <c r="T1663" i="6"/>
  <c r="S1663" i="6"/>
  <c r="R1663" i="6"/>
  <c r="Q1663" i="6"/>
  <c r="V1663" i="6" s="1"/>
  <c r="U1662" i="6"/>
  <c r="AA1662" i="6" s="1"/>
  <c r="T1662" i="6"/>
  <c r="S1662" i="6"/>
  <c r="R1662" i="6"/>
  <c r="Q1662" i="6"/>
  <c r="V1662" i="6" s="1"/>
  <c r="U1661" i="6"/>
  <c r="AA1661" i="6" s="1"/>
  <c r="T1661" i="6"/>
  <c r="S1661" i="6"/>
  <c r="R1661" i="6"/>
  <c r="Q1661" i="6"/>
  <c r="V1661" i="6" s="1"/>
  <c r="U1660" i="6"/>
  <c r="AA1660" i="6" s="1"/>
  <c r="T1660" i="6"/>
  <c r="S1660" i="6"/>
  <c r="R1660" i="6"/>
  <c r="Q1660" i="6"/>
  <c r="V1660" i="6" s="1"/>
  <c r="U1659" i="6"/>
  <c r="AA1659" i="6" s="1"/>
  <c r="T1659" i="6"/>
  <c r="S1659" i="6"/>
  <c r="R1659" i="6"/>
  <c r="Q1659" i="6"/>
  <c r="V1659" i="6" s="1"/>
  <c r="U1658" i="6"/>
  <c r="AA1658" i="6" s="1"/>
  <c r="T1658" i="6"/>
  <c r="S1658" i="6"/>
  <c r="R1658" i="6"/>
  <c r="Q1658" i="6"/>
  <c r="V1658" i="6" s="1"/>
  <c r="U1657" i="6"/>
  <c r="AA1657" i="6" s="1"/>
  <c r="T1657" i="6"/>
  <c r="S1657" i="6"/>
  <c r="R1657" i="6"/>
  <c r="Q1657" i="6"/>
  <c r="V1657" i="6" s="1"/>
  <c r="U1656" i="6"/>
  <c r="AA1656" i="6" s="1"/>
  <c r="T1656" i="6"/>
  <c r="S1656" i="6"/>
  <c r="R1656" i="6"/>
  <c r="Q1656" i="6"/>
  <c r="V1656" i="6" s="1"/>
  <c r="U1655" i="6"/>
  <c r="AA1655" i="6" s="1"/>
  <c r="T1655" i="6"/>
  <c r="S1655" i="6"/>
  <c r="R1655" i="6"/>
  <c r="Q1655" i="6"/>
  <c r="V1655" i="6" s="1"/>
  <c r="U1654" i="6"/>
  <c r="AA1654" i="6" s="1"/>
  <c r="T1654" i="6"/>
  <c r="S1654" i="6"/>
  <c r="R1654" i="6"/>
  <c r="Q1654" i="6"/>
  <c r="V1654" i="6" s="1"/>
  <c r="U1653" i="6"/>
  <c r="AA1653" i="6" s="1"/>
  <c r="T1653" i="6"/>
  <c r="S1653" i="6"/>
  <c r="R1653" i="6"/>
  <c r="Q1653" i="6"/>
  <c r="V1653" i="6" s="1"/>
  <c r="U1652" i="6"/>
  <c r="AA1652" i="6" s="1"/>
  <c r="T1652" i="6"/>
  <c r="S1652" i="6"/>
  <c r="R1652" i="6"/>
  <c r="Q1652" i="6"/>
  <c r="V1652" i="6" s="1"/>
  <c r="U1651" i="6"/>
  <c r="AA1651" i="6" s="1"/>
  <c r="T1651" i="6"/>
  <c r="S1651" i="6"/>
  <c r="R1651" i="6"/>
  <c r="Q1651" i="6"/>
  <c r="V1651" i="6" s="1"/>
  <c r="U1650" i="6"/>
  <c r="AA1650" i="6" s="1"/>
  <c r="T1650" i="6"/>
  <c r="S1650" i="6"/>
  <c r="R1650" i="6"/>
  <c r="Q1650" i="6"/>
  <c r="V1650" i="6" s="1"/>
  <c r="U1649" i="6"/>
  <c r="AA1649" i="6" s="1"/>
  <c r="T1649" i="6"/>
  <c r="S1649" i="6"/>
  <c r="R1649" i="6"/>
  <c r="Q1649" i="6"/>
  <c r="V1649" i="6" s="1"/>
  <c r="U1648" i="6"/>
  <c r="AA1648" i="6" s="1"/>
  <c r="T1648" i="6"/>
  <c r="S1648" i="6"/>
  <c r="R1648" i="6"/>
  <c r="Q1648" i="6"/>
  <c r="V1648" i="6" s="1"/>
  <c r="U1647" i="6"/>
  <c r="AA1647" i="6" s="1"/>
  <c r="T1647" i="6"/>
  <c r="S1647" i="6"/>
  <c r="R1647" i="6"/>
  <c r="Q1647" i="6"/>
  <c r="V1647" i="6" s="1"/>
  <c r="U1646" i="6"/>
  <c r="AA1646" i="6" s="1"/>
  <c r="T1646" i="6"/>
  <c r="S1646" i="6"/>
  <c r="R1646" i="6"/>
  <c r="Q1646" i="6"/>
  <c r="V1646" i="6" s="1"/>
  <c r="U1645" i="6"/>
  <c r="AA1645" i="6" s="1"/>
  <c r="T1645" i="6"/>
  <c r="S1645" i="6"/>
  <c r="R1645" i="6"/>
  <c r="Q1645" i="6"/>
  <c r="V1645" i="6" s="1"/>
  <c r="U1644" i="6"/>
  <c r="AA1644" i="6" s="1"/>
  <c r="T1644" i="6"/>
  <c r="S1644" i="6"/>
  <c r="R1644" i="6"/>
  <c r="Q1644" i="6"/>
  <c r="V1644" i="6" s="1"/>
  <c r="U1643" i="6"/>
  <c r="AA1643" i="6" s="1"/>
  <c r="T1643" i="6"/>
  <c r="S1643" i="6"/>
  <c r="R1643" i="6"/>
  <c r="Q1643" i="6"/>
  <c r="V1643" i="6" s="1"/>
  <c r="U1642" i="6"/>
  <c r="AA1642" i="6" s="1"/>
  <c r="T1642" i="6"/>
  <c r="S1642" i="6"/>
  <c r="R1642" i="6"/>
  <c r="Q1642" i="6"/>
  <c r="V1642" i="6" s="1"/>
  <c r="U1641" i="6"/>
  <c r="AA1641" i="6" s="1"/>
  <c r="T1641" i="6"/>
  <c r="S1641" i="6"/>
  <c r="R1641" i="6"/>
  <c r="Q1641" i="6"/>
  <c r="V1641" i="6" s="1"/>
  <c r="U1640" i="6"/>
  <c r="AA1640" i="6" s="1"/>
  <c r="T1640" i="6"/>
  <c r="S1640" i="6"/>
  <c r="R1640" i="6"/>
  <c r="Q1640" i="6"/>
  <c r="V1640" i="6" s="1"/>
  <c r="U1639" i="6"/>
  <c r="AA1639" i="6" s="1"/>
  <c r="T1639" i="6"/>
  <c r="S1639" i="6"/>
  <c r="R1639" i="6"/>
  <c r="Q1639" i="6"/>
  <c r="V1639" i="6" s="1"/>
  <c r="U1638" i="6"/>
  <c r="AA1638" i="6" s="1"/>
  <c r="T1638" i="6"/>
  <c r="S1638" i="6"/>
  <c r="R1638" i="6"/>
  <c r="Q1638" i="6"/>
  <c r="V1638" i="6" s="1"/>
  <c r="U1637" i="6"/>
  <c r="AA1637" i="6" s="1"/>
  <c r="T1637" i="6"/>
  <c r="S1637" i="6"/>
  <c r="R1637" i="6"/>
  <c r="Q1637" i="6"/>
  <c r="V1637" i="6" s="1"/>
  <c r="U1636" i="6"/>
  <c r="AA1636" i="6" s="1"/>
  <c r="T1636" i="6"/>
  <c r="S1636" i="6"/>
  <c r="R1636" i="6"/>
  <c r="Q1636" i="6"/>
  <c r="V1636" i="6" s="1"/>
  <c r="U1635" i="6"/>
  <c r="AA1635" i="6" s="1"/>
  <c r="T1635" i="6"/>
  <c r="S1635" i="6"/>
  <c r="R1635" i="6"/>
  <c r="Q1635" i="6"/>
  <c r="V1635" i="6" s="1"/>
  <c r="U1634" i="6"/>
  <c r="AA1634" i="6" s="1"/>
  <c r="T1634" i="6"/>
  <c r="S1634" i="6"/>
  <c r="R1634" i="6"/>
  <c r="Q1634" i="6"/>
  <c r="V1634" i="6" s="1"/>
  <c r="U1633" i="6"/>
  <c r="AA1633" i="6" s="1"/>
  <c r="T1633" i="6"/>
  <c r="S1633" i="6"/>
  <c r="R1633" i="6"/>
  <c r="Q1633" i="6"/>
  <c r="V1633" i="6" s="1"/>
  <c r="U1632" i="6"/>
  <c r="AA1632" i="6" s="1"/>
  <c r="T1632" i="6"/>
  <c r="S1632" i="6"/>
  <c r="R1632" i="6"/>
  <c r="Q1632" i="6"/>
  <c r="V1632" i="6" s="1"/>
  <c r="U1631" i="6"/>
  <c r="AA1631" i="6" s="1"/>
  <c r="T1631" i="6"/>
  <c r="S1631" i="6"/>
  <c r="R1631" i="6"/>
  <c r="Q1631" i="6"/>
  <c r="V1631" i="6" s="1"/>
  <c r="U1630" i="6"/>
  <c r="AA1630" i="6" s="1"/>
  <c r="T1630" i="6"/>
  <c r="S1630" i="6"/>
  <c r="R1630" i="6"/>
  <c r="Q1630" i="6"/>
  <c r="V1630" i="6" s="1"/>
  <c r="U1629" i="6"/>
  <c r="AA1629" i="6" s="1"/>
  <c r="T1629" i="6"/>
  <c r="S1629" i="6"/>
  <c r="R1629" i="6"/>
  <c r="Q1629" i="6"/>
  <c r="V1629" i="6" s="1"/>
  <c r="U1628" i="6"/>
  <c r="AA1628" i="6" s="1"/>
  <c r="T1628" i="6"/>
  <c r="S1628" i="6"/>
  <c r="R1628" i="6"/>
  <c r="Q1628" i="6"/>
  <c r="V1628" i="6" s="1"/>
  <c r="U1627" i="6"/>
  <c r="AA1627" i="6" s="1"/>
  <c r="T1627" i="6"/>
  <c r="S1627" i="6"/>
  <c r="R1627" i="6"/>
  <c r="Q1627" i="6"/>
  <c r="V1627" i="6" s="1"/>
  <c r="U1626" i="6"/>
  <c r="AA1626" i="6" s="1"/>
  <c r="T1626" i="6"/>
  <c r="S1626" i="6"/>
  <c r="R1626" i="6"/>
  <c r="Q1626" i="6"/>
  <c r="V1626" i="6" s="1"/>
  <c r="U1625" i="6"/>
  <c r="AA1625" i="6" s="1"/>
  <c r="T1625" i="6"/>
  <c r="S1625" i="6"/>
  <c r="R1625" i="6"/>
  <c r="Q1625" i="6"/>
  <c r="V1625" i="6" s="1"/>
  <c r="U1624" i="6"/>
  <c r="AA1624" i="6" s="1"/>
  <c r="T1624" i="6"/>
  <c r="S1624" i="6"/>
  <c r="R1624" i="6"/>
  <c r="Q1624" i="6"/>
  <c r="V1624" i="6" s="1"/>
  <c r="U1623" i="6"/>
  <c r="AA1623" i="6" s="1"/>
  <c r="T1623" i="6"/>
  <c r="S1623" i="6"/>
  <c r="R1623" i="6"/>
  <c r="Q1623" i="6"/>
  <c r="V1623" i="6" s="1"/>
  <c r="U1622" i="6"/>
  <c r="AA1622" i="6" s="1"/>
  <c r="T1622" i="6"/>
  <c r="S1622" i="6"/>
  <c r="R1622" i="6"/>
  <c r="Q1622" i="6"/>
  <c r="V1622" i="6" s="1"/>
  <c r="U1621" i="6"/>
  <c r="AA1621" i="6" s="1"/>
  <c r="T1621" i="6"/>
  <c r="S1621" i="6"/>
  <c r="R1621" i="6"/>
  <c r="Q1621" i="6"/>
  <c r="V1621" i="6" s="1"/>
  <c r="U1620" i="6"/>
  <c r="AA1620" i="6" s="1"/>
  <c r="T1620" i="6"/>
  <c r="S1620" i="6"/>
  <c r="R1620" i="6"/>
  <c r="Q1620" i="6"/>
  <c r="V1620" i="6" s="1"/>
  <c r="U1619" i="6"/>
  <c r="AA1619" i="6" s="1"/>
  <c r="T1619" i="6"/>
  <c r="S1619" i="6"/>
  <c r="R1619" i="6"/>
  <c r="Q1619" i="6"/>
  <c r="V1619" i="6" s="1"/>
  <c r="U1618" i="6"/>
  <c r="AA1618" i="6" s="1"/>
  <c r="T1618" i="6"/>
  <c r="S1618" i="6"/>
  <c r="R1618" i="6"/>
  <c r="Q1618" i="6"/>
  <c r="V1618" i="6" s="1"/>
  <c r="U1617" i="6"/>
  <c r="AA1617" i="6" s="1"/>
  <c r="T1617" i="6"/>
  <c r="S1617" i="6"/>
  <c r="R1617" i="6"/>
  <c r="Q1617" i="6"/>
  <c r="V1617" i="6" s="1"/>
  <c r="U1616" i="6"/>
  <c r="AA1616" i="6" s="1"/>
  <c r="T1616" i="6"/>
  <c r="S1616" i="6"/>
  <c r="R1616" i="6"/>
  <c r="Q1616" i="6"/>
  <c r="V1616" i="6" s="1"/>
  <c r="U1615" i="6"/>
  <c r="AA1615" i="6" s="1"/>
  <c r="T1615" i="6"/>
  <c r="S1615" i="6"/>
  <c r="R1615" i="6"/>
  <c r="Q1615" i="6"/>
  <c r="V1615" i="6" s="1"/>
  <c r="U1614" i="6"/>
  <c r="AA1614" i="6" s="1"/>
  <c r="T1614" i="6"/>
  <c r="S1614" i="6"/>
  <c r="R1614" i="6"/>
  <c r="Q1614" i="6"/>
  <c r="V1614" i="6" s="1"/>
  <c r="U1613" i="6"/>
  <c r="AA1613" i="6" s="1"/>
  <c r="T1613" i="6"/>
  <c r="S1613" i="6"/>
  <c r="R1613" i="6"/>
  <c r="Q1613" i="6"/>
  <c r="V1613" i="6" s="1"/>
  <c r="U1612" i="6"/>
  <c r="AA1612" i="6" s="1"/>
  <c r="T1612" i="6"/>
  <c r="S1612" i="6"/>
  <c r="R1612" i="6"/>
  <c r="Q1612" i="6"/>
  <c r="V1612" i="6" s="1"/>
  <c r="U1611" i="6"/>
  <c r="AA1611" i="6" s="1"/>
  <c r="T1611" i="6"/>
  <c r="S1611" i="6"/>
  <c r="R1611" i="6"/>
  <c r="Q1611" i="6"/>
  <c r="V1611" i="6" s="1"/>
  <c r="U1610" i="6"/>
  <c r="AA1610" i="6" s="1"/>
  <c r="T1610" i="6"/>
  <c r="S1610" i="6"/>
  <c r="R1610" i="6"/>
  <c r="Q1610" i="6"/>
  <c r="V1610" i="6" s="1"/>
  <c r="U1609" i="6"/>
  <c r="AA1609" i="6" s="1"/>
  <c r="T1609" i="6"/>
  <c r="S1609" i="6"/>
  <c r="R1609" i="6"/>
  <c r="Q1609" i="6"/>
  <c r="V1609" i="6" s="1"/>
  <c r="U1608" i="6"/>
  <c r="AA1608" i="6" s="1"/>
  <c r="T1608" i="6"/>
  <c r="S1608" i="6"/>
  <c r="R1608" i="6"/>
  <c r="Q1608" i="6"/>
  <c r="V1608" i="6" s="1"/>
  <c r="U1607" i="6"/>
  <c r="AA1607" i="6" s="1"/>
  <c r="T1607" i="6"/>
  <c r="S1607" i="6"/>
  <c r="R1607" i="6"/>
  <c r="Q1607" i="6"/>
  <c r="V1607" i="6" s="1"/>
  <c r="U1606" i="6"/>
  <c r="AA1606" i="6" s="1"/>
  <c r="T1606" i="6"/>
  <c r="S1606" i="6"/>
  <c r="R1606" i="6"/>
  <c r="Q1606" i="6"/>
  <c r="V1606" i="6" s="1"/>
  <c r="U1605" i="6"/>
  <c r="AA1605" i="6" s="1"/>
  <c r="T1605" i="6"/>
  <c r="S1605" i="6"/>
  <c r="R1605" i="6"/>
  <c r="Q1605" i="6"/>
  <c r="V1605" i="6" s="1"/>
  <c r="U1604" i="6"/>
  <c r="AA1604" i="6" s="1"/>
  <c r="T1604" i="6"/>
  <c r="S1604" i="6"/>
  <c r="R1604" i="6"/>
  <c r="Q1604" i="6"/>
  <c r="V1604" i="6" s="1"/>
  <c r="U1603" i="6"/>
  <c r="AA1603" i="6" s="1"/>
  <c r="T1603" i="6"/>
  <c r="S1603" i="6"/>
  <c r="R1603" i="6"/>
  <c r="Q1603" i="6"/>
  <c r="V1603" i="6" s="1"/>
  <c r="U1602" i="6"/>
  <c r="AA1602" i="6" s="1"/>
  <c r="T1602" i="6"/>
  <c r="S1602" i="6"/>
  <c r="R1602" i="6"/>
  <c r="Q1602" i="6"/>
  <c r="V1602" i="6" s="1"/>
  <c r="U1601" i="6"/>
  <c r="AA1601" i="6" s="1"/>
  <c r="T1601" i="6"/>
  <c r="S1601" i="6"/>
  <c r="R1601" i="6"/>
  <c r="Q1601" i="6"/>
  <c r="V1601" i="6" s="1"/>
  <c r="U1600" i="6"/>
  <c r="AA1600" i="6" s="1"/>
  <c r="T1600" i="6"/>
  <c r="S1600" i="6"/>
  <c r="R1600" i="6"/>
  <c r="Q1600" i="6"/>
  <c r="V1600" i="6" s="1"/>
  <c r="U1599" i="6"/>
  <c r="AA1599" i="6" s="1"/>
  <c r="T1599" i="6"/>
  <c r="S1599" i="6"/>
  <c r="R1599" i="6"/>
  <c r="Q1599" i="6"/>
  <c r="V1599" i="6" s="1"/>
  <c r="U1598" i="6"/>
  <c r="AA1598" i="6" s="1"/>
  <c r="T1598" i="6"/>
  <c r="S1598" i="6"/>
  <c r="R1598" i="6"/>
  <c r="Q1598" i="6"/>
  <c r="V1598" i="6" s="1"/>
  <c r="U1597" i="6"/>
  <c r="AA1597" i="6" s="1"/>
  <c r="T1597" i="6"/>
  <c r="S1597" i="6"/>
  <c r="R1597" i="6"/>
  <c r="Q1597" i="6"/>
  <c r="V1597" i="6" s="1"/>
  <c r="U1596" i="6"/>
  <c r="AA1596" i="6" s="1"/>
  <c r="T1596" i="6"/>
  <c r="S1596" i="6"/>
  <c r="R1596" i="6"/>
  <c r="Q1596" i="6"/>
  <c r="V1596" i="6" s="1"/>
  <c r="U1595" i="6"/>
  <c r="AA1595" i="6" s="1"/>
  <c r="T1595" i="6"/>
  <c r="S1595" i="6"/>
  <c r="R1595" i="6"/>
  <c r="Q1595" i="6"/>
  <c r="V1595" i="6" s="1"/>
  <c r="U1594" i="6"/>
  <c r="AA1594" i="6" s="1"/>
  <c r="T1594" i="6"/>
  <c r="S1594" i="6"/>
  <c r="R1594" i="6"/>
  <c r="Q1594" i="6"/>
  <c r="V1594" i="6" s="1"/>
  <c r="U1593" i="6"/>
  <c r="AA1593" i="6" s="1"/>
  <c r="T1593" i="6"/>
  <c r="S1593" i="6"/>
  <c r="R1593" i="6"/>
  <c r="Q1593" i="6"/>
  <c r="V1593" i="6" s="1"/>
  <c r="U1592" i="6"/>
  <c r="AA1592" i="6" s="1"/>
  <c r="T1592" i="6"/>
  <c r="S1592" i="6"/>
  <c r="R1592" i="6"/>
  <c r="Q1592" i="6"/>
  <c r="V1592" i="6" s="1"/>
  <c r="U1591" i="6"/>
  <c r="AA1591" i="6" s="1"/>
  <c r="T1591" i="6"/>
  <c r="S1591" i="6"/>
  <c r="R1591" i="6"/>
  <c r="Q1591" i="6"/>
  <c r="V1591" i="6" s="1"/>
  <c r="U1590" i="6"/>
  <c r="AA1590" i="6" s="1"/>
  <c r="T1590" i="6"/>
  <c r="S1590" i="6"/>
  <c r="R1590" i="6"/>
  <c r="Q1590" i="6"/>
  <c r="V1590" i="6" s="1"/>
  <c r="U1589" i="6"/>
  <c r="AA1589" i="6" s="1"/>
  <c r="T1589" i="6"/>
  <c r="S1589" i="6"/>
  <c r="R1589" i="6"/>
  <c r="Q1589" i="6"/>
  <c r="V1589" i="6" s="1"/>
  <c r="U1588" i="6"/>
  <c r="AA1588" i="6" s="1"/>
  <c r="T1588" i="6"/>
  <c r="S1588" i="6"/>
  <c r="R1588" i="6"/>
  <c r="Q1588" i="6"/>
  <c r="V1588" i="6" s="1"/>
  <c r="U1587" i="6"/>
  <c r="AA1587" i="6" s="1"/>
  <c r="T1587" i="6"/>
  <c r="S1587" i="6"/>
  <c r="R1587" i="6"/>
  <c r="Q1587" i="6"/>
  <c r="V1587" i="6" s="1"/>
  <c r="U1586" i="6"/>
  <c r="AA1586" i="6" s="1"/>
  <c r="T1586" i="6"/>
  <c r="S1586" i="6"/>
  <c r="R1586" i="6"/>
  <c r="Q1586" i="6"/>
  <c r="V1586" i="6" s="1"/>
  <c r="U1585" i="6"/>
  <c r="AA1585" i="6" s="1"/>
  <c r="T1585" i="6"/>
  <c r="S1585" i="6"/>
  <c r="R1585" i="6"/>
  <c r="Q1585" i="6"/>
  <c r="V1585" i="6" s="1"/>
  <c r="U1584" i="6"/>
  <c r="AA1584" i="6" s="1"/>
  <c r="T1584" i="6"/>
  <c r="S1584" i="6"/>
  <c r="R1584" i="6"/>
  <c r="Q1584" i="6"/>
  <c r="V1584" i="6" s="1"/>
  <c r="U1583" i="6"/>
  <c r="AA1583" i="6" s="1"/>
  <c r="T1583" i="6"/>
  <c r="S1583" i="6"/>
  <c r="R1583" i="6"/>
  <c r="Q1583" i="6"/>
  <c r="V1583" i="6" s="1"/>
  <c r="U1582" i="6"/>
  <c r="AA1582" i="6" s="1"/>
  <c r="T1582" i="6"/>
  <c r="S1582" i="6"/>
  <c r="R1582" i="6"/>
  <c r="Q1582" i="6"/>
  <c r="V1582" i="6" s="1"/>
  <c r="U1581" i="6"/>
  <c r="AA1581" i="6" s="1"/>
  <c r="T1581" i="6"/>
  <c r="S1581" i="6"/>
  <c r="R1581" i="6"/>
  <c r="Q1581" i="6"/>
  <c r="V1581" i="6" s="1"/>
  <c r="U1580" i="6"/>
  <c r="AA1580" i="6" s="1"/>
  <c r="T1580" i="6"/>
  <c r="S1580" i="6"/>
  <c r="R1580" i="6"/>
  <c r="Q1580" i="6"/>
  <c r="V1580" i="6" s="1"/>
  <c r="U1579" i="6"/>
  <c r="AA1579" i="6" s="1"/>
  <c r="T1579" i="6"/>
  <c r="S1579" i="6"/>
  <c r="R1579" i="6"/>
  <c r="Q1579" i="6"/>
  <c r="V1579" i="6" s="1"/>
  <c r="U1578" i="6"/>
  <c r="AA1578" i="6" s="1"/>
  <c r="T1578" i="6"/>
  <c r="S1578" i="6"/>
  <c r="R1578" i="6"/>
  <c r="Q1578" i="6"/>
  <c r="V1578" i="6" s="1"/>
  <c r="U1577" i="6"/>
  <c r="AA1577" i="6" s="1"/>
  <c r="T1577" i="6"/>
  <c r="S1577" i="6"/>
  <c r="R1577" i="6"/>
  <c r="Q1577" i="6"/>
  <c r="V1577" i="6" s="1"/>
  <c r="U1576" i="6"/>
  <c r="AA1576" i="6" s="1"/>
  <c r="T1576" i="6"/>
  <c r="S1576" i="6"/>
  <c r="R1576" i="6"/>
  <c r="Q1576" i="6"/>
  <c r="V1576" i="6" s="1"/>
  <c r="U1575" i="6"/>
  <c r="AA1575" i="6" s="1"/>
  <c r="T1575" i="6"/>
  <c r="S1575" i="6"/>
  <c r="R1575" i="6"/>
  <c r="Q1575" i="6"/>
  <c r="V1575" i="6" s="1"/>
  <c r="U1574" i="6"/>
  <c r="AA1574" i="6" s="1"/>
  <c r="T1574" i="6"/>
  <c r="S1574" i="6"/>
  <c r="R1574" i="6"/>
  <c r="Q1574" i="6"/>
  <c r="V1574" i="6" s="1"/>
  <c r="U1573" i="6"/>
  <c r="AA1573" i="6" s="1"/>
  <c r="T1573" i="6"/>
  <c r="S1573" i="6"/>
  <c r="R1573" i="6"/>
  <c r="Q1573" i="6"/>
  <c r="V1573" i="6" s="1"/>
  <c r="U1572" i="6"/>
  <c r="AA1572" i="6" s="1"/>
  <c r="T1572" i="6"/>
  <c r="S1572" i="6"/>
  <c r="R1572" i="6"/>
  <c r="Q1572" i="6"/>
  <c r="V1572" i="6" s="1"/>
  <c r="U1571" i="6"/>
  <c r="AA1571" i="6" s="1"/>
  <c r="T1571" i="6"/>
  <c r="S1571" i="6"/>
  <c r="R1571" i="6"/>
  <c r="Q1571" i="6"/>
  <c r="V1571" i="6" s="1"/>
  <c r="U1570" i="6"/>
  <c r="AA1570" i="6" s="1"/>
  <c r="T1570" i="6"/>
  <c r="S1570" i="6"/>
  <c r="R1570" i="6"/>
  <c r="Q1570" i="6"/>
  <c r="V1570" i="6" s="1"/>
  <c r="U1569" i="6"/>
  <c r="AA1569" i="6" s="1"/>
  <c r="T1569" i="6"/>
  <c r="S1569" i="6"/>
  <c r="R1569" i="6"/>
  <c r="Q1569" i="6"/>
  <c r="V1569" i="6" s="1"/>
  <c r="U1568" i="6"/>
  <c r="AA1568" i="6" s="1"/>
  <c r="T1568" i="6"/>
  <c r="S1568" i="6"/>
  <c r="R1568" i="6"/>
  <c r="Q1568" i="6"/>
  <c r="V1568" i="6" s="1"/>
  <c r="U1567" i="6"/>
  <c r="AA1567" i="6" s="1"/>
  <c r="T1567" i="6"/>
  <c r="S1567" i="6"/>
  <c r="R1567" i="6"/>
  <c r="Q1567" i="6"/>
  <c r="V1567" i="6" s="1"/>
  <c r="U1566" i="6"/>
  <c r="AA1566" i="6" s="1"/>
  <c r="T1566" i="6"/>
  <c r="S1566" i="6"/>
  <c r="R1566" i="6"/>
  <c r="Q1566" i="6"/>
  <c r="V1566" i="6" s="1"/>
  <c r="U1565" i="6"/>
  <c r="AA1565" i="6" s="1"/>
  <c r="T1565" i="6"/>
  <c r="S1565" i="6"/>
  <c r="R1565" i="6"/>
  <c r="Q1565" i="6"/>
  <c r="V1565" i="6" s="1"/>
  <c r="U1564" i="6"/>
  <c r="AA1564" i="6" s="1"/>
  <c r="T1564" i="6"/>
  <c r="S1564" i="6"/>
  <c r="R1564" i="6"/>
  <c r="Q1564" i="6"/>
  <c r="V1564" i="6" s="1"/>
  <c r="U1563" i="6"/>
  <c r="AA1563" i="6" s="1"/>
  <c r="T1563" i="6"/>
  <c r="S1563" i="6"/>
  <c r="R1563" i="6"/>
  <c r="Q1563" i="6"/>
  <c r="V1563" i="6" s="1"/>
  <c r="U1562" i="6"/>
  <c r="AA1562" i="6" s="1"/>
  <c r="T1562" i="6"/>
  <c r="S1562" i="6"/>
  <c r="R1562" i="6"/>
  <c r="Q1562" i="6"/>
  <c r="V1562" i="6" s="1"/>
  <c r="U1561" i="6"/>
  <c r="AA1561" i="6" s="1"/>
  <c r="T1561" i="6"/>
  <c r="S1561" i="6"/>
  <c r="R1561" i="6"/>
  <c r="Q1561" i="6"/>
  <c r="V1561" i="6" s="1"/>
  <c r="U1560" i="6"/>
  <c r="AA1560" i="6" s="1"/>
  <c r="T1560" i="6"/>
  <c r="S1560" i="6"/>
  <c r="R1560" i="6"/>
  <c r="Q1560" i="6"/>
  <c r="V1560" i="6" s="1"/>
  <c r="U1559" i="6"/>
  <c r="AA1559" i="6" s="1"/>
  <c r="T1559" i="6"/>
  <c r="S1559" i="6"/>
  <c r="R1559" i="6"/>
  <c r="Q1559" i="6"/>
  <c r="V1559" i="6" s="1"/>
  <c r="U1558" i="6"/>
  <c r="AA1558" i="6" s="1"/>
  <c r="T1558" i="6"/>
  <c r="S1558" i="6"/>
  <c r="R1558" i="6"/>
  <c r="Q1558" i="6"/>
  <c r="V1558" i="6" s="1"/>
  <c r="U1557" i="6"/>
  <c r="AA1557" i="6" s="1"/>
  <c r="T1557" i="6"/>
  <c r="S1557" i="6"/>
  <c r="R1557" i="6"/>
  <c r="Q1557" i="6"/>
  <c r="V1557" i="6" s="1"/>
  <c r="U1556" i="6"/>
  <c r="AA1556" i="6" s="1"/>
  <c r="T1556" i="6"/>
  <c r="S1556" i="6"/>
  <c r="R1556" i="6"/>
  <c r="Q1556" i="6"/>
  <c r="V1556" i="6" s="1"/>
  <c r="U1555" i="6"/>
  <c r="AA1555" i="6" s="1"/>
  <c r="T1555" i="6"/>
  <c r="S1555" i="6"/>
  <c r="R1555" i="6"/>
  <c r="Q1555" i="6"/>
  <c r="V1555" i="6" s="1"/>
  <c r="U1554" i="6"/>
  <c r="AA1554" i="6" s="1"/>
  <c r="T1554" i="6"/>
  <c r="S1554" i="6"/>
  <c r="R1554" i="6"/>
  <c r="Q1554" i="6"/>
  <c r="V1554" i="6" s="1"/>
  <c r="U1553" i="6"/>
  <c r="AA1553" i="6" s="1"/>
  <c r="T1553" i="6"/>
  <c r="S1553" i="6"/>
  <c r="R1553" i="6"/>
  <c r="Q1553" i="6"/>
  <c r="V1553" i="6" s="1"/>
  <c r="U1552" i="6"/>
  <c r="AA1552" i="6" s="1"/>
  <c r="T1552" i="6"/>
  <c r="S1552" i="6"/>
  <c r="R1552" i="6"/>
  <c r="Q1552" i="6"/>
  <c r="V1552" i="6" s="1"/>
  <c r="U1551" i="6"/>
  <c r="AA1551" i="6" s="1"/>
  <c r="T1551" i="6"/>
  <c r="S1551" i="6"/>
  <c r="R1551" i="6"/>
  <c r="Q1551" i="6"/>
  <c r="V1551" i="6" s="1"/>
  <c r="U1550" i="6"/>
  <c r="AA1550" i="6" s="1"/>
  <c r="T1550" i="6"/>
  <c r="S1550" i="6"/>
  <c r="R1550" i="6"/>
  <c r="Q1550" i="6"/>
  <c r="V1550" i="6" s="1"/>
  <c r="U1549" i="6"/>
  <c r="AA1549" i="6" s="1"/>
  <c r="T1549" i="6"/>
  <c r="S1549" i="6"/>
  <c r="R1549" i="6"/>
  <c r="Q1549" i="6"/>
  <c r="V1549" i="6" s="1"/>
  <c r="U1548" i="6"/>
  <c r="AA1548" i="6" s="1"/>
  <c r="T1548" i="6"/>
  <c r="S1548" i="6"/>
  <c r="R1548" i="6"/>
  <c r="Q1548" i="6"/>
  <c r="V1548" i="6" s="1"/>
  <c r="U1547" i="6"/>
  <c r="AA1547" i="6" s="1"/>
  <c r="T1547" i="6"/>
  <c r="S1547" i="6"/>
  <c r="R1547" i="6"/>
  <c r="Q1547" i="6"/>
  <c r="V1547" i="6" s="1"/>
  <c r="U1546" i="6"/>
  <c r="AA1546" i="6" s="1"/>
  <c r="T1546" i="6"/>
  <c r="S1546" i="6"/>
  <c r="R1546" i="6"/>
  <c r="Q1546" i="6"/>
  <c r="V1546" i="6" s="1"/>
  <c r="U1545" i="6"/>
  <c r="AA1545" i="6" s="1"/>
  <c r="T1545" i="6"/>
  <c r="S1545" i="6"/>
  <c r="R1545" i="6"/>
  <c r="Q1545" i="6"/>
  <c r="V1545" i="6" s="1"/>
  <c r="U1544" i="6"/>
  <c r="AA1544" i="6" s="1"/>
  <c r="T1544" i="6"/>
  <c r="S1544" i="6"/>
  <c r="R1544" i="6"/>
  <c r="Q1544" i="6"/>
  <c r="V1544" i="6" s="1"/>
  <c r="U1543" i="6"/>
  <c r="AA1543" i="6" s="1"/>
  <c r="T1543" i="6"/>
  <c r="S1543" i="6"/>
  <c r="R1543" i="6"/>
  <c r="Q1543" i="6"/>
  <c r="V1543" i="6" s="1"/>
  <c r="U1542" i="6"/>
  <c r="AA1542" i="6" s="1"/>
  <c r="T1542" i="6"/>
  <c r="S1542" i="6"/>
  <c r="R1542" i="6"/>
  <c r="Q1542" i="6"/>
  <c r="V1542" i="6" s="1"/>
  <c r="U1541" i="6"/>
  <c r="AA1541" i="6" s="1"/>
  <c r="T1541" i="6"/>
  <c r="S1541" i="6"/>
  <c r="R1541" i="6"/>
  <c r="Q1541" i="6"/>
  <c r="V1541" i="6" s="1"/>
  <c r="U1540" i="6"/>
  <c r="AA1540" i="6" s="1"/>
  <c r="T1540" i="6"/>
  <c r="S1540" i="6"/>
  <c r="R1540" i="6"/>
  <c r="Q1540" i="6"/>
  <c r="V1540" i="6" s="1"/>
  <c r="U1539" i="6"/>
  <c r="AA1539" i="6" s="1"/>
  <c r="T1539" i="6"/>
  <c r="S1539" i="6"/>
  <c r="R1539" i="6"/>
  <c r="Q1539" i="6"/>
  <c r="V1539" i="6" s="1"/>
  <c r="U1538" i="6"/>
  <c r="AA1538" i="6" s="1"/>
  <c r="T1538" i="6"/>
  <c r="S1538" i="6"/>
  <c r="R1538" i="6"/>
  <c r="Q1538" i="6"/>
  <c r="V1538" i="6" s="1"/>
  <c r="U1537" i="6"/>
  <c r="AA1537" i="6" s="1"/>
  <c r="T1537" i="6"/>
  <c r="S1537" i="6"/>
  <c r="R1537" i="6"/>
  <c r="Q1537" i="6"/>
  <c r="V1537" i="6" s="1"/>
  <c r="U1536" i="6"/>
  <c r="AA1536" i="6" s="1"/>
  <c r="T1536" i="6"/>
  <c r="S1536" i="6"/>
  <c r="R1536" i="6"/>
  <c r="Q1536" i="6"/>
  <c r="V1536" i="6" s="1"/>
  <c r="U1535" i="6"/>
  <c r="AA1535" i="6" s="1"/>
  <c r="T1535" i="6"/>
  <c r="S1535" i="6"/>
  <c r="R1535" i="6"/>
  <c r="Q1535" i="6"/>
  <c r="V1535" i="6" s="1"/>
  <c r="U1534" i="6"/>
  <c r="AA1534" i="6" s="1"/>
  <c r="T1534" i="6"/>
  <c r="S1534" i="6"/>
  <c r="R1534" i="6"/>
  <c r="Q1534" i="6"/>
  <c r="V1534" i="6" s="1"/>
  <c r="U1533" i="6"/>
  <c r="AA1533" i="6" s="1"/>
  <c r="T1533" i="6"/>
  <c r="S1533" i="6"/>
  <c r="R1533" i="6"/>
  <c r="Q1533" i="6"/>
  <c r="V1533" i="6" s="1"/>
  <c r="U1532" i="6"/>
  <c r="AA1532" i="6" s="1"/>
  <c r="T1532" i="6"/>
  <c r="S1532" i="6"/>
  <c r="R1532" i="6"/>
  <c r="Q1532" i="6"/>
  <c r="V1532" i="6" s="1"/>
  <c r="U1531" i="6"/>
  <c r="AA1531" i="6" s="1"/>
  <c r="T1531" i="6"/>
  <c r="S1531" i="6"/>
  <c r="R1531" i="6"/>
  <c r="Q1531" i="6"/>
  <c r="V1531" i="6" s="1"/>
  <c r="U1530" i="6"/>
  <c r="AA1530" i="6" s="1"/>
  <c r="T1530" i="6"/>
  <c r="S1530" i="6"/>
  <c r="R1530" i="6"/>
  <c r="Q1530" i="6"/>
  <c r="V1530" i="6" s="1"/>
  <c r="U1529" i="6"/>
  <c r="AA1529" i="6" s="1"/>
  <c r="T1529" i="6"/>
  <c r="S1529" i="6"/>
  <c r="R1529" i="6"/>
  <c r="Q1529" i="6"/>
  <c r="V1529" i="6" s="1"/>
  <c r="U1528" i="6"/>
  <c r="AA1528" i="6" s="1"/>
  <c r="T1528" i="6"/>
  <c r="S1528" i="6"/>
  <c r="R1528" i="6"/>
  <c r="Q1528" i="6"/>
  <c r="V1528" i="6" s="1"/>
  <c r="U1527" i="6"/>
  <c r="AA1527" i="6" s="1"/>
  <c r="T1527" i="6"/>
  <c r="S1527" i="6"/>
  <c r="R1527" i="6"/>
  <c r="Q1527" i="6"/>
  <c r="V1527" i="6" s="1"/>
  <c r="U1526" i="6"/>
  <c r="AA1526" i="6" s="1"/>
  <c r="T1526" i="6"/>
  <c r="S1526" i="6"/>
  <c r="R1526" i="6"/>
  <c r="Q1526" i="6"/>
  <c r="V1526" i="6" s="1"/>
  <c r="U1525" i="6"/>
  <c r="AA1525" i="6" s="1"/>
  <c r="T1525" i="6"/>
  <c r="S1525" i="6"/>
  <c r="R1525" i="6"/>
  <c r="Q1525" i="6"/>
  <c r="V1525" i="6" s="1"/>
  <c r="U1524" i="6"/>
  <c r="AA1524" i="6" s="1"/>
  <c r="T1524" i="6"/>
  <c r="S1524" i="6"/>
  <c r="R1524" i="6"/>
  <c r="Q1524" i="6"/>
  <c r="V1524" i="6" s="1"/>
  <c r="U1523" i="6"/>
  <c r="AA1523" i="6" s="1"/>
  <c r="T1523" i="6"/>
  <c r="S1523" i="6"/>
  <c r="R1523" i="6"/>
  <c r="Q1523" i="6"/>
  <c r="V1523" i="6" s="1"/>
  <c r="U1522" i="6"/>
  <c r="AA1522" i="6" s="1"/>
  <c r="T1522" i="6"/>
  <c r="S1522" i="6"/>
  <c r="R1522" i="6"/>
  <c r="Q1522" i="6"/>
  <c r="V1522" i="6" s="1"/>
  <c r="U1521" i="6"/>
  <c r="AA1521" i="6" s="1"/>
  <c r="T1521" i="6"/>
  <c r="S1521" i="6"/>
  <c r="R1521" i="6"/>
  <c r="Q1521" i="6"/>
  <c r="V1521" i="6" s="1"/>
  <c r="U1520" i="6"/>
  <c r="AA1520" i="6" s="1"/>
  <c r="T1520" i="6"/>
  <c r="S1520" i="6"/>
  <c r="R1520" i="6"/>
  <c r="Q1520" i="6"/>
  <c r="V1520" i="6" s="1"/>
  <c r="U1519" i="6"/>
  <c r="AA1519" i="6" s="1"/>
  <c r="T1519" i="6"/>
  <c r="S1519" i="6"/>
  <c r="R1519" i="6"/>
  <c r="Q1519" i="6"/>
  <c r="V1519" i="6" s="1"/>
  <c r="U1518" i="6"/>
  <c r="AA1518" i="6" s="1"/>
  <c r="T1518" i="6"/>
  <c r="S1518" i="6"/>
  <c r="R1518" i="6"/>
  <c r="Q1518" i="6"/>
  <c r="V1518" i="6" s="1"/>
  <c r="U1517" i="6"/>
  <c r="AA1517" i="6" s="1"/>
  <c r="T1517" i="6"/>
  <c r="S1517" i="6"/>
  <c r="R1517" i="6"/>
  <c r="Q1517" i="6"/>
  <c r="V1517" i="6" s="1"/>
  <c r="U1516" i="6"/>
  <c r="AA1516" i="6" s="1"/>
  <c r="T1516" i="6"/>
  <c r="S1516" i="6"/>
  <c r="R1516" i="6"/>
  <c r="Q1516" i="6"/>
  <c r="V1516" i="6" s="1"/>
  <c r="U1515" i="6"/>
  <c r="AA1515" i="6" s="1"/>
  <c r="T1515" i="6"/>
  <c r="S1515" i="6"/>
  <c r="R1515" i="6"/>
  <c r="Q1515" i="6"/>
  <c r="V1515" i="6" s="1"/>
  <c r="U1514" i="6"/>
  <c r="AA1514" i="6" s="1"/>
  <c r="T1514" i="6"/>
  <c r="S1514" i="6"/>
  <c r="R1514" i="6"/>
  <c r="Q1514" i="6"/>
  <c r="V1514" i="6" s="1"/>
  <c r="U1513" i="6"/>
  <c r="AA1513" i="6" s="1"/>
  <c r="T1513" i="6"/>
  <c r="S1513" i="6"/>
  <c r="R1513" i="6"/>
  <c r="Q1513" i="6"/>
  <c r="V1513" i="6" s="1"/>
  <c r="U1512" i="6"/>
  <c r="AA1512" i="6" s="1"/>
  <c r="T1512" i="6"/>
  <c r="S1512" i="6"/>
  <c r="R1512" i="6"/>
  <c r="Q1512" i="6"/>
  <c r="V1512" i="6" s="1"/>
  <c r="U1511" i="6"/>
  <c r="AA1511" i="6" s="1"/>
  <c r="T1511" i="6"/>
  <c r="S1511" i="6"/>
  <c r="R1511" i="6"/>
  <c r="Q1511" i="6"/>
  <c r="V1511" i="6" s="1"/>
  <c r="U1510" i="6"/>
  <c r="AA1510" i="6" s="1"/>
  <c r="T1510" i="6"/>
  <c r="S1510" i="6"/>
  <c r="R1510" i="6"/>
  <c r="Q1510" i="6"/>
  <c r="V1510" i="6" s="1"/>
  <c r="U1509" i="6"/>
  <c r="AA1509" i="6" s="1"/>
  <c r="T1509" i="6"/>
  <c r="S1509" i="6"/>
  <c r="R1509" i="6"/>
  <c r="Q1509" i="6"/>
  <c r="V1509" i="6" s="1"/>
  <c r="U1508" i="6"/>
  <c r="AA1508" i="6" s="1"/>
  <c r="T1508" i="6"/>
  <c r="S1508" i="6"/>
  <c r="R1508" i="6"/>
  <c r="Q1508" i="6"/>
  <c r="V1508" i="6" s="1"/>
  <c r="U1507" i="6"/>
  <c r="AA1507" i="6" s="1"/>
  <c r="T1507" i="6"/>
  <c r="S1507" i="6"/>
  <c r="R1507" i="6"/>
  <c r="Q1507" i="6"/>
  <c r="V1507" i="6" s="1"/>
  <c r="U1506" i="6"/>
  <c r="AA1506" i="6" s="1"/>
  <c r="T1506" i="6"/>
  <c r="S1506" i="6"/>
  <c r="R1506" i="6"/>
  <c r="Q1506" i="6"/>
  <c r="V1506" i="6" s="1"/>
  <c r="U1505" i="6"/>
  <c r="AA1505" i="6" s="1"/>
  <c r="T1505" i="6"/>
  <c r="S1505" i="6"/>
  <c r="R1505" i="6"/>
  <c r="Q1505" i="6"/>
  <c r="V1505" i="6" s="1"/>
  <c r="U1504" i="6"/>
  <c r="AA1504" i="6" s="1"/>
  <c r="T1504" i="6"/>
  <c r="S1504" i="6"/>
  <c r="R1504" i="6"/>
  <c r="Q1504" i="6"/>
  <c r="V1504" i="6" s="1"/>
  <c r="U1503" i="6"/>
  <c r="AA1503" i="6" s="1"/>
  <c r="T1503" i="6"/>
  <c r="S1503" i="6"/>
  <c r="R1503" i="6"/>
  <c r="Q1503" i="6"/>
  <c r="V1503" i="6" s="1"/>
  <c r="U1502" i="6"/>
  <c r="AA1502" i="6" s="1"/>
  <c r="T1502" i="6"/>
  <c r="S1502" i="6"/>
  <c r="R1502" i="6"/>
  <c r="Q1502" i="6"/>
  <c r="V1502" i="6" s="1"/>
  <c r="U1501" i="6"/>
  <c r="AA1501" i="6" s="1"/>
  <c r="T1501" i="6"/>
  <c r="S1501" i="6"/>
  <c r="R1501" i="6"/>
  <c r="Q1501" i="6"/>
  <c r="V1501" i="6" s="1"/>
  <c r="U1500" i="6"/>
  <c r="AA1500" i="6" s="1"/>
  <c r="T1500" i="6"/>
  <c r="S1500" i="6"/>
  <c r="R1500" i="6"/>
  <c r="Q1500" i="6"/>
  <c r="V1500" i="6" s="1"/>
  <c r="U1499" i="6"/>
  <c r="AA1499" i="6" s="1"/>
  <c r="T1499" i="6"/>
  <c r="S1499" i="6"/>
  <c r="R1499" i="6"/>
  <c r="Q1499" i="6"/>
  <c r="V1499" i="6" s="1"/>
  <c r="U1498" i="6"/>
  <c r="AA1498" i="6" s="1"/>
  <c r="T1498" i="6"/>
  <c r="S1498" i="6"/>
  <c r="R1498" i="6"/>
  <c r="Q1498" i="6"/>
  <c r="V1498" i="6" s="1"/>
  <c r="U1497" i="6"/>
  <c r="AA1497" i="6" s="1"/>
  <c r="T1497" i="6"/>
  <c r="S1497" i="6"/>
  <c r="R1497" i="6"/>
  <c r="Q1497" i="6"/>
  <c r="V1497" i="6" s="1"/>
  <c r="U1496" i="6"/>
  <c r="AA1496" i="6" s="1"/>
  <c r="T1496" i="6"/>
  <c r="S1496" i="6"/>
  <c r="R1496" i="6"/>
  <c r="Q1496" i="6"/>
  <c r="V1496" i="6" s="1"/>
  <c r="U1495" i="6"/>
  <c r="AA1495" i="6" s="1"/>
  <c r="T1495" i="6"/>
  <c r="S1495" i="6"/>
  <c r="R1495" i="6"/>
  <c r="Q1495" i="6"/>
  <c r="V1495" i="6" s="1"/>
  <c r="U1494" i="6"/>
  <c r="AA1494" i="6" s="1"/>
  <c r="T1494" i="6"/>
  <c r="S1494" i="6"/>
  <c r="R1494" i="6"/>
  <c r="Q1494" i="6"/>
  <c r="V1494" i="6" s="1"/>
  <c r="U1493" i="6"/>
  <c r="AA1493" i="6" s="1"/>
  <c r="T1493" i="6"/>
  <c r="S1493" i="6"/>
  <c r="R1493" i="6"/>
  <c r="Q1493" i="6"/>
  <c r="V1493" i="6" s="1"/>
  <c r="U1492" i="6"/>
  <c r="AA1492" i="6" s="1"/>
  <c r="T1492" i="6"/>
  <c r="S1492" i="6"/>
  <c r="R1492" i="6"/>
  <c r="Q1492" i="6"/>
  <c r="V1492" i="6" s="1"/>
  <c r="U1491" i="6"/>
  <c r="AA1491" i="6" s="1"/>
  <c r="T1491" i="6"/>
  <c r="S1491" i="6"/>
  <c r="R1491" i="6"/>
  <c r="Q1491" i="6"/>
  <c r="V1491" i="6" s="1"/>
  <c r="U1490" i="6"/>
  <c r="AA1490" i="6" s="1"/>
  <c r="T1490" i="6"/>
  <c r="S1490" i="6"/>
  <c r="R1490" i="6"/>
  <c r="Q1490" i="6"/>
  <c r="V1490" i="6" s="1"/>
  <c r="U1489" i="6"/>
  <c r="AA1489" i="6" s="1"/>
  <c r="T1489" i="6"/>
  <c r="S1489" i="6"/>
  <c r="R1489" i="6"/>
  <c r="Q1489" i="6"/>
  <c r="V1489" i="6" s="1"/>
  <c r="U1488" i="6"/>
  <c r="AA1488" i="6" s="1"/>
  <c r="T1488" i="6"/>
  <c r="S1488" i="6"/>
  <c r="R1488" i="6"/>
  <c r="Q1488" i="6"/>
  <c r="V1488" i="6" s="1"/>
  <c r="U1487" i="6"/>
  <c r="AA1487" i="6" s="1"/>
  <c r="T1487" i="6"/>
  <c r="S1487" i="6"/>
  <c r="R1487" i="6"/>
  <c r="Q1487" i="6"/>
  <c r="V1487" i="6" s="1"/>
  <c r="U1486" i="6"/>
  <c r="AA1486" i="6" s="1"/>
  <c r="T1486" i="6"/>
  <c r="S1486" i="6"/>
  <c r="R1486" i="6"/>
  <c r="Q1486" i="6"/>
  <c r="V1486" i="6" s="1"/>
  <c r="U1485" i="6"/>
  <c r="AA1485" i="6" s="1"/>
  <c r="T1485" i="6"/>
  <c r="S1485" i="6"/>
  <c r="R1485" i="6"/>
  <c r="Q1485" i="6"/>
  <c r="V1485" i="6" s="1"/>
  <c r="U1484" i="6"/>
  <c r="AA1484" i="6" s="1"/>
  <c r="T1484" i="6"/>
  <c r="S1484" i="6"/>
  <c r="R1484" i="6"/>
  <c r="Q1484" i="6"/>
  <c r="V1484" i="6" s="1"/>
  <c r="U1483" i="6"/>
  <c r="AA1483" i="6" s="1"/>
  <c r="T1483" i="6"/>
  <c r="S1483" i="6"/>
  <c r="R1483" i="6"/>
  <c r="Q1483" i="6"/>
  <c r="V1483" i="6" s="1"/>
  <c r="U1482" i="6"/>
  <c r="AA1482" i="6" s="1"/>
  <c r="T1482" i="6"/>
  <c r="S1482" i="6"/>
  <c r="R1482" i="6"/>
  <c r="Q1482" i="6"/>
  <c r="V1482" i="6" s="1"/>
  <c r="U1481" i="6"/>
  <c r="AA1481" i="6" s="1"/>
  <c r="T1481" i="6"/>
  <c r="S1481" i="6"/>
  <c r="R1481" i="6"/>
  <c r="Q1481" i="6"/>
  <c r="V1481" i="6" s="1"/>
  <c r="U1480" i="6"/>
  <c r="AA1480" i="6" s="1"/>
  <c r="T1480" i="6"/>
  <c r="S1480" i="6"/>
  <c r="R1480" i="6"/>
  <c r="Q1480" i="6"/>
  <c r="V1480" i="6" s="1"/>
  <c r="U1479" i="6"/>
  <c r="AA1479" i="6" s="1"/>
  <c r="T1479" i="6"/>
  <c r="S1479" i="6"/>
  <c r="R1479" i="6"/>
  <c r="Q1479" i="6"/>
  <c r="V1479" i="6" s="1"/>
  <c r="U1478" i="6"/>
  <c r="AA1478" i="6" s="1"/>
  <c r="T1478" i="6"/>
  <c r="S1478" i="6"/>
  <c r="R1478" i="6"/>
  <c r="Q1478" i="6"/>
  <c r="V1478" i="6" s="1"/>
  <c r="U1477" i="6"/>
  <c r="AA1477" i="6" s="1"/>
  <c r="T1477" i="6"/>
  <c r="S1477" i="6"/>
  <c r="R1477" i="6"/>
  <c r="Q1477" i="6"/>
  <c r="V1477" i="6" s="1"/>
  <c r="U1476" i="6"/>
  <c r="AA1476" i="6" s="1"/>
  <c r="T1476" i="6"/>
  <c r="S1476" i="6"/>
  <c r="R1476" i="6"/>
  <c r="Q1476" i="6"/>
  <c r="V1476" i="6" s="1"/>
  <c r="U1475" i="6"/>
  <c r="AA1475" i="6" s="1"/>
  <c r="T1475" i="6"/>
  <c r="S1475" i="6"/>
  <c r="R1475" i="6"/>
  <c r="Q1475" i="6"/>
  <c r="V1475" i="6" s="1"/>
  <c r="U1474" i="6"/>
  <c r="AA1474" i="6" s="1"/>
  <c r="T1474" i="6"/>
  <c r="S1474" i="6"/>
  <c r="R1474" i="6"/>
  <c r="Q1474" i="6"/>
  <c r="V1474" i="6" s="1"/>
  <c r="U1473" i="6"/>
  <c r="AA1473" i="6" s="1"/>
  <c r="T1473" i="6"/>
  <c r="S1473" i="6"/>
  <c r="R1473" i="6"/>
  <c r="Q1473" i="6"/>
  <c r="V1473" i="6" s="1"/>
  <c r="U1472" i="6"/>
  <c r="AA1472" i="6" s="1"/>
  <c r="T1472" i="6"/>
  <c r="S1472" i="6"/>
  <c r="R1472" i="6"/>
  <c r="Q1472" i="6"/>
  <c r="V1472" i="6" s="1"/>
  <c r="U1471" i="6"/>
  <c r="AA1471" i="6" s="1"/>
  <c r="T1471" i="6"/>
  <c r="S1471" i="6"/>
  <c r="R1471" i="6"/>
  <c r="Q1471" i="6"/>
  <c r="V1471" i="6" s="1"/>
  <c r="U1470" i="6"/>
  <c r="AA1470" i="6" s="1"/>
  <c r="T1470" i="6"/>
  <c r="S1470" i="6"/>
  <c r="R1470" i="6"/>
  <c r="Q1470" i="6"/>
  <c r="V1470" i="6" s="1"/>
  <c r="U1469" i="6"/>
  <c r="AA1469" i="6" s="1"/>
  <c r="T1469" i="6"/>
  <c r="S1469" i="6"/>
  <c r="R1469" i="6"/>
  <c r="Q1469" i="6"/>
  <c r="V1469" i="6" s="1"/>
  <c r="U1468" i="6"/>
  <c r="AA1468" i="6" s="1"/>
  <c r="T1468" i="6"/>
  <c r="S1468" i="6"/>
  <c r="R1468" i="6"/>
  <c r="Q1468" i="6"/>
  <c r="V1468" i="6" s="1"/>
  <c r="U1467" i="6"/>
  <c r="AA1467" i="6" s="1"/>
  <c r="T1467" i="6"/>
  <c r="S1467" i="6"/>
  <c r="R1467" i="6"/>
  <c r="Q1467" i="6"/>
  <c r="V1467" i="6" s="1"/>
  <c r="U1466" i="6"/>
  <c r="AA1466" i="6" s="1"/>
  <c r="T1466" i="6"/>
  <c r="S1466" i="6"/>
  <c r="R1466" i="6"/>
  <c r="Q1466" i="6"/>
  <c r="V1466" i="6" s="1"/>
  <c r="U1465" i="6"/>
  <c r="AA1465" i="6" s="1"/>
  <c r="T1465" i="6"/>
  <c r="S1465" i="6"/>
  <c r="R1465" i="6"/>
  <c r="Q1465" i="6"/>
  <c r="V1465" i="6" s="1"/>
  <c r="U1464" i="6"/>
  <c r="AA1464" i="6" s="1"/>
  <c r="T1464" i="6"/>
  <c r="S1464" i="6"/>
  <c r="R1464" i="6"/>
  <c r="Q1464" i="6"/>
  <c r="V1464" i="6" s="1"/>
  <c r="U1463" i="6"/>
  <c r="AA1463" i="6" s="1"/>
  <c r="T1463" i="6"/>
  <c r="S1463" i="6"/>
  <c r="R1463" i="6"/>
  <c r="Q1463" i="6"/>
  <c r="V1463" i="6" s="1"/>
  <c r="U1462" i="6"/>
  <c r="AA1462" i="6" s="1"/>
  <c r="T1462" i="6"/>
  <c r="S1462" i="6"/>
  <c r="R1462" i="6"/>
  <c r="Q1462" i="6"/>
  <c r="V1462" i="6" s="1"/>
  <c r="U1461" i="6"/>
  <c r="AA1461" i="6" s="1"/>
  <c r="T1461" i="6"/>
  <c r="S1461" i="6"/>
  <c r="R1461" i="6"/>
  <c r="Q1461" i="6"/>
  <c r="V1461" i="6" s="1"/>
  <c r="U1460" i="6"/>
  <c r="AA1460" i="6" s="1"/>
  <c r="T1460" i="6"/>
  <c r="S1460" i="6"/>
  <c r="R1460" i="6"/>
  <c r="Q1460" i="6"/>
  <c r="V1460" i="6" s="1"/>
  <c r="U1459" i="6"/>
  <c r="AA1459" i="6" s="1"/>
  <c r="T1459" i="6"/>
  <c r="S1459" i="6"/>
  <c r="R1459" i="6"/>
  <c r="Q1459" i="6"/>
  <c r="V1459" i="6" s="1"/>
  <c r="U1458" i="6"/>
  <c r="AA1458" i="6" s="1"/>
  <c r="T1458" i="6"/>
  <c r="S1458" i="6"/>
  <c r="R1458" i="6"/>
  <c r="Q1458" i="6"/>
  <c r="V1458" i="6" s="1"/>
  <c r="U1457" i="6"/>
  <c r="AA1457" i="6" s="1"/>
  <c r="T1457" i="6"/>
  <c r="S1457" i="6"/>
  <c r="R1457" i="6"/>
  <c r="Q1457" i="6"/>
  <c r="V1457" i="6" s="1"/>
  <c r="U1456" i="6"/>
  <c r="AA1456" i="6" s="1"/>
  <c r="T1456" i="6"/>
  <c r="S1456" i="6"/>
  <c r="R1456" i="6"/>
  <c r="Q1456" i="6"/>
  <c r="V1456" i="6" s="1"/>
  <c r="U1455" i="6"/>
  <c r="AA1455" i="6" s="1"/>
  <c r="T1455" i="6"/>
  <c r="S1455" i="6"/>
  <c r="R1455" i="6"/>
  <c r="Q1455" i="6"/>
  <c r="V1455" i="6" s="1"/>
  <c r="U1454" i="6"/>
  <c r="AA1454" i="6" s="1"/>
  <c r="T1454" i="6"/>
  <c r="S1454" i="6"/>
  <c r="R1454" i="6"/>
  <c r="Q1454" i="6"/>
  <c r="V1454" i="6" s="1"/>
  <c r="U1453" i="6"/>
  <c r="AA1453" i="6" s="1"/>
  <c r="T1453" i="6"/>
  <c r="S1453" i="6"/>
  <c r="R1453" i="6"/>
  <c r="Q1453" i="6"/>
  <c r="V1453" i="6" s="1"/>
  <c r="U1452" i="6"/>
  <c r="AA1452" i="6" s="1"/>
  <c r="T1452" i="6"/>
  <c r="S1452" i="6"/>
  <c r="R1452" i="6"/>
  <c r="Q1452" i="6"/>
  <c r="V1452" i="6" s="1"/>
  <c r="U1451" i="6"/>
  <c r="AA1451" i="6" s="1"/>
  <c r="T1451" i="6"/>
  <c r="S1451" i="6"/>
  <c r="R1451" i="6"/>
  <c r="Q1451" i="6"/>
  <c r="V1451" i="6" s="1"/>
  <c r="U1450" i="6"/>
  <c r="AA1450" i="6" s="1"/>
  <c r="T1450" i="6"/>
  <c r="S1450" i="6"/>
  <c r="R1450" i="6"/>
  <c r="Q1450" i="6"/>
  <c r="V1450" i="6" s="1"/>
  <c r="U1449" i="6"/>
  <c r="AA1449" i="6" s="1"/>
  <c r="T1449" i="6"/>
  <c r="S1449" i="6"/>
  <c r="R1449" i="6"/>
  <c r="Q1449" i="6"/>
  <c r="V1449" i="6" s="1"/>
  <c r="U1448" i="6"/>
  <c r="AA1448" i="6" s="1"/>
  <c r="T1448" i="6"/>
  <c r="S1448" i="6"/>
  <c r="R1448" i="6"/>
  <c r="Q1448" i="6"/>
  <c r="V1448" i="6" s="1"/>
  <c r="U1447" i="6"/>
  <c r="AA1447" i="6" s="1"/>
  <c r="T1447" i="6"/>
  <c r="S1447" i="6"/>
  <c r="R1447" i="6"/>
  <c r="Q1447" i="6"/>
  <c r="V1447" i="6" s="1"/>
  <c r="U1446" i="6"/>
  <c r="AA1446" i="6" s="1"/>
  <c r="T1446" i="6"/>
  <c r="S1446" i="6"/>
  <c r="R1446" i="6"/>
  <c r="Q1446" i="6"/>
  <c r="V1446" i="6" s="1"/>
  <c r="U1445" i="6"/>
  <c r="AA1445" i="6" s="1"/>
  <c r="T1445" i="6"/>
  <c r="S1445" i="6"/>
  <c r="R1445" i="6"/>
  <c r="Q1445" i="6"/>
  <c r="V1445" i="6" s="1"/>
  <c r="U1444" i="6"/>
  <c r="AA1444" i="6" s="1"/>
  <c r="T1444" i="6"/>
  <c r="S1444" i="6"/>
  <c r="R1444" i="6"/>
  <c r="Q1444" i="6"/>
  <c r="V1444" i="6" s="1"/>
  <c r="U1443" i="6"/>
  <c r="AA1443" i="6" s="1"/>
  <c r="T1443" i="6"/>
  <c r="S1443" i="6"/>
  <c r="R1443" i="6"/>
  <c r="Q1443" i="6"/>
  <c r="V1443" i="6" s="1"/>
  <c r="U1442" i="6"/>
  <c r="AA1442" i="6" s="1"/>
  <c r="T1442" i="6"/>
  <c r="S1442" i="6"/>
  <c r="R1442" i="6"/>
  <c r="Q1442" i="6"/>
  <c r="V1442" i="6" s="1"/>
  <c r="U1441" i="6"/>
  <c r="AA1441" i="6" s="1"/>
  <c r="T1441" i="6"/>
  <c r="Z1441" i="6" s="1"/>
  <c r="S1441" i="6"/>
  <c r="Y1441" i="6" s="1"/>
  <c r="S1439" i="6"/>
  <c r="Y1439" i="6" s="1"/>
  <c r="U1438" i="6"/>
  <c r="AA1438" i="6" s="1"/>
  <c r="S1437" i="6"/>
  <c r="Y1437" i="6" s="1"/>
  <c r="Q1436" i="6"/>
  <c r="V1436" i="6" s="1"/>
  <c r="T1434" i="6"/>
  <c r="Z1434" i="6" s="1"/>
  <c r="AB1433" i="6"/>
  <c r="R1432" i="6"/>
  <c r="X1432" i="6" s="1"/>
  <c r="S1431" i="6"/>
  <c r="Y1431" i="6" s="1"/>
  <c r="S1430" i="6"/>
  <c r="Y1430" i="6" s="1"/>
  <c r="U1429" i="6"/>
  <c r="AA1429" i="6" s="1"/>
  <c r="S1428" i="6"/>
  <c r="Y1428" i="6" s="1"/>
  <c r="T1427" i="6"/>
  <c r="Z1427" i="6" s="1"/>
  <c r="R1426" i="6"/>
  <c r="X1426" i="6" s="1"/>
  <c r="S1425" i="6"/>
  <c r="Y1425" i="6" s="1"/>
  <c r="R1424" i="6"/>
  <c r="X1424" i="6" s="1"/>
  <c r="Q1420" i="6"/>
  <c r="V1420" i="6" s="1"/>
  <c r="U1419" i="6"/>
  <c r="AA1419" i="6" s="1"/>
  <c r="S1416" i="6"/>
  <c r="Y1416" i="6" s="1"/>
  <c r="T1415" i="6"/>
  <c r="Z1415" i="6" s="1"/>
  <c r="R1414" i="6"/>
  <c r="X1414" i="6" s="1"/>
  <c r="S1411" i="6"/>
  <c r="Q1410" i="6"/>
  <c r="V1410" i="6" s="1"/>
  <c r="Q1408" i="6"/>
  <c r="V1408" i="6" s="1"/>
  <c r="Q1407" i="6"/>
  <c r="V1407" i="6" s="1"/>
  <c r="T1404" i="6"/>
  <c r="Z1404" i="6" s="1"/>
  <c r="R1402" i="6"/>
  <c r="X1402" i="6" s="1"/>
  <c r="Q1399" i="6"/>
  <c r="V1399" i="6" s="1"/>
  <c r="Q1398" i="6"/>
  <c r="V1398" i="6" s="1"/>
  <c r="S1397" i="6"/>
  <c r="Y1397" i="6" s="1"/>
  <c r="S1394" i="6"/>
  <c r="AB1393" i="6"/>
  <c r="R1392" i="6"/>
  <c r="X1392" i="6" s="1"/>
  <c r="R1390" i="6"/>
  <c r="S1388" i="6"/>
  <c r="S1387" i="6"/>
  <c r="V1386" i="6"/>
  <c r="AA1383" i="6"/>
  <c r="V1373" i="6"/>
  <c r="V1372" i="6"/>
  <c r="AA1369" i="6"/>
  <c r="AA1363" i="6"/>
  <c r="AA1362" i="6"/>
  <c r="V1356" i="6"/>
  <c r="AA1341" i="6"/>
  <c r="V1338" i="6"/>
  <c r="AA1334" i="6"/>
  <c r="AA1330" i="6"/>
  <c r="V1330" i="6"/>
  <c r="AA1328" i="6"/>
  <c r="V1323" i="6"/>
  <c r="AA1318" i="6"/>
  <c r="V1318" i="6"/>
  <c r="AA1314" i="6"/>
  <c r="V1314" i="6"/>
  <c r="V1305" i="6"/>
  <c r="V1303" i="6"/>
  <c r="AA1301" i="6"/>
  <c r="AA1296" i="6"/>
  <c r="AA1291" i="6"/>
  <c r="V1291" i="6"/>
  <c r="V1289" i="6"/>
  <c r="AA1288" i="6"/>
  <c r="V1288" i="6"/>
  <c r="AA1279" i="6"/>
  <c r="V1276" i="6"/>
  <c r="V1275" i="6"/>
  <c r="V1269" i="6"/>
  <c r="AA1268" i="6"/>
  <c r="V1263" i="6"/>
  <c r="Z1259" i="6"/>
  <c r="V867" i="6"/>
  <c r="AA858" i="6"/>
  <c r="Y858" i="6"/>
  <c r="V853" i="6"/>
  <c r="V848" i="6"/>
  <c r="AA845" i="6"/>
  <c r="V841" i="6"/>
  <c r="U1256" i="6"/>
  <c r="AA1256" i="6" s="1"/>
  <c r="T1256" i="6"/>
  <c r="S1256" i="6"/>
  <c r="R1256" i="6"/>
  <c r="Q1256" i="6"/>
  <c r="V1256" i="6" s="1"/>
  <c r="U1255" i="6"/>
  <c r="AA1255" i="6" s="1"/>
  <c r="T1255" i="6"/>
  <c r="S1255" i="6"/>
  <c r="R1255" i="6"/>
  <c r="Q1255" i="6"/>
  <c r="V1255" i="6" s="1"/>
  <c r="U1254" i="6"/>
  <c r="AA1254" i="6" s="1"/>
  <c r="T1254" i="6"/>
  <c r="S1254" i="6"/>
  <c r="R1254" i="6"/>
  <c r="Q1254" i="6"/>
  <c r="V1254" i="6" s="1"/>
  <c r="U1253" i="6"/>
  <c r="AA1253" i="6" s="1"/>
  <c r="T1253" i="6"/>
  <c r="S1253" i="6"/>
  <c r="R1253" i="6"/>
  <c r="Q1253" i="6"/>
  <c r="V1253" i="6" s="1"/>
  <c r="U1252" i="6"/>
  <c r="AA1252" i="6" s="1"/>
  <c r="T1252" i="6"/>
  <c r="S1252" i="6"/>
  <c r="R1252" i="6"/>
  <c r="Q1252" i="6"/>
  <c r="V1252" i="6" s="1"/>
  <c r="U1251" i="6"/>
  <c r="AA1251" i="6" s="1"/>
  <c r="T1251" i="6"/>
  <c r="S1251" i="6"/>
  <c r="R1251" i="6"/>
  <c r="Q1251" i="6"/>
  <c r="V1251" i="6" s="1"/>
  <c r="U1250" i="6"/>
  <c r="AA1250" i="6" s="1"/>
  <c r="T1250" i="6"/>
  <c r="S1250" i="6"/>
  <c r="R1250" i="6"/>
  <c r="Q1250" i="6"/>
  <c r="V1250" i="6" s="1"/>
  <c r="U1249" i="6"/>
  <c r="AA1249" i="6" s="1"/>
  <c r="T1249" i="6"/>
  <c r="S1249" i="6"/>
  <c r="R1249" i="6"/>
  <c r="Q1249" i="6"/>
  <c r="V1249" i="6" s="1"/>
  <c r="U1248" i="6"/>
  <c r="AA1248" i="6" s="1"/>
  <c r="T1248" i="6"/>
  <c r="S1248" i="6"/>
  <c r="R1248" i="6"/>
  <c r="Q1248" i="6"/>
  <c r="V1248" i="6" s="1"/>
  <c r="U1247" i="6"/>
  <c r="AA1247" i="6" s="1"/>
  <c r="T1247" i="6"/>
  <c r="S1247" i="6"/>
  <c r="R1247" i="6"/>
  <c r="Q1247" i="6"/>
  <c r="V1247" i="6" s="1"/>
  <c r="U1246" i="6"/>
  <c r="AA1246" i="6" s="1"/>
  <c r="T1246" i="6"/>
  <c r="S1246" i="6"/>
  <c r="R1246" i="6"/>
  <c r="Q1246" i="6"/>
  <c r="V1246" i="6" s="1"/>
  <c r="U1245" i="6"/>
  <c r="AA1245" i="6" s="1"/>
  <c r="T1245" i="6"/>
  <c r="S1245" i="6"/>
  <c r="R1245" i="6"/>
  <c r="Q1245" i="6"/>
  <c r="V1245" i="6" s="1"/>
  <c r="U1244" i="6"/>
  <c r="AA1244" i="6" s="1"/>
  <c r="T1244" i="6"/>
  <c r="S1244" i="6"/>
  <c r="R1244" i="6"/>
  <c r="Q1244" i="6"/>
  <c r="V1244" i="6" s="1"/>
  <c r="U1243" i="6"/>
  <c r="AA1243" i="6" s="1"/>
  <c r="T1243" i="6"/>
  <c r="S1243" i="6"/>
  <c r="R1243" i="6"/>
  <c r="Q1243" i="6"/>
  <c r="V1243" i="6" s="1"/>
  <c r="U1242" i="6"/>
  <c r="AA1242" i="6" s="1"/>
  <c r="T1242" i="6"/>
  <c r="S1242" i="6"/>
  <c r="R1242" i="6"/>
  <c r="Q1242" i="6"/>
  <c r="V1242" i="6" s="1"/>
  <c r="U1241" i="6"/>
  <c r="AA1241" i="6" s="1"/>
  <c r="T1241" i="6"/>
  <c r="S1241" i="6"/>
  <c r="R1241" i="6"/>
  <c r="Q1241" i="6"/>
  <c r="V1241" i="6" s="1"/>
  <c r="U1240" i="6"/>
  <c r="AA1240" i="6" s="1"/>
  <c r="T1240" i="6"/>
  <c r="S1240" i="6"/>
  <c r="R1240" i="6"/>
  <c r="Q1240" i="6"/>
  <c r="V1240" i="6" s="1"/>
  <c r="U1239" i="6"/>
  <c r="AA1239" i="6" s="1"/>
  <c r="T1239" i="6"/>
  <c r="S1239" i="6"/>
  <c r="R1239" i="6"/>
  <c r="Q1239" i="6"/>
  <c r="V1239" i="6" s="1"/>
  <c r="U1238" i="6"/>
  <c r="AA1238" i="6" s="1"/>
  <c r="T1238" i="6"/>
  <c r="S1238" i="6"/>
  <c r="R1238" i="6"/>
  <c r="Q1238" i="6"/>
  <c r="V1238" i="6" s="1"/>
  <c r="U1237" i="6"/>
  <c r="AA1237" i="6" s="1"/>
  <c r="T1237" i="6"/>
  <c r="S1237" i="6"/>
  <c r="R1237" i="6"/>
  <c r="Q1237" i="6"/>
  <c r="V1237" i="6" s="1"/>
  <c r="U1236" i="6"/>
  <c r="AA1236" i="6" s="1"/>
  <c r="T1236" i="6"/>
  <c r="S1236" i="6"/>
  <c r="R1236" i="6"/>
  <c r="Q1236" i="6"/>
  <c r="V1236" i="6" s="1"/>
  <c r="U1235" i="6"/>
  <c r="AA1235" i="6" s="1"/>
  <c r="T1235" i="6"/>
  <c r="S1235" i="6"/>
  <c r="R1235" i="6"/>
  <c r="Q1235" i="6"/>
  <c r="V1235" i="6" s="1"/>
  <c r="U1234" i="6"/>
  <c r="AA1234" i="6" s="1"/>
  <c r="T1234" i="6"/>
  <c r="S1234" i="6"/>
  <c r="R1234" i="6"/>
  <c r="Q1234" i="6"/>
  <c r="V1234" i="6" s="1"/>
  <c r="U1233" i="6"/>
  <c r="AA1233" i="6" s="1"/>
  <c r="T1233" i="6"/>
  <c r="S1233" i="6"/>
  <c r="R1233" i="6"/>
  <c r="Q1233" i="6"/>
  <c r="V1233" i="6" s="1"/>
  <c r="U1232" i="6"/>
  <c r="AA1232" i="6" s="1"/>
  <c r="T1232" i="6"/>
  <c r="S1232" i="6"/>
  <c r="R1232" i="6"/>
  <c r="Q1232" i="6"/>
  <c r="V1232" i="6" s="1"/>
  <c r="U1231" i="6"/>
  <c r="AA1231" i="6" s="1"/>
  <c r="T1231" i="6"/>
  <c r="S1231" i="6"/>
  <c r="R1231" i="6"/>
  <c r="Q1231" i="6"/>
  <c r="V1231" i="6" s="1"/>
  <c r="U1230" i="6"/>
  <c r="AA1230" i="6" s="1"/>
  <c r="T1230" i="6"/>
  <c r="S1230" i="6"/>
  <c r="R1230" i="6"/>
  <c r="Q1230" i="6"/>
  <c r="V1230" i="6" s="1"/>
  <c r="U1229" i="6"/>
  <c r="AA1229" i="6" s="1"/>
  <c r="T1229" i="6"/>
  <c r="S1229" i="6"/>
  <c r="R1229" i="6"/>
  <c r="Q1229" i="6"/>
  <c r="V1229" i="6" s="1"/>
  <c r="U1228" i="6"/>
  <c r="AA1228" i="6" s="1"/>
  <c r="T1228" i="6"/>
  <c r="S1228" i="6"/>
  <c r="R1228" i="6"/>
  <c r="Q1228" i="6"/>
  <c r="V1228" i="6" s="1"/>
  <c r="U1227" i="6"/>
  <c r="AA1227" i="6" s="1"/>
  <c r="T1227" i="6"/>
  <c r="S1227" i="6"/>
  <c r="R1227" i="6"/>
  <c r="Q1227" i="6"/>
  <c r="V1227" i="6" s="1"/>
  <c r="U1226" i="6"/>
  <c r="AA1226" i="6" s="1"/>
  <c r="T1226" i="6"/>
  <c r="S1226" i="6"/>
  <c r="R1226" i="6"/>
  <c r="Q1226" i="6"/>
  <c r="V1226" i="6" s="1"/>
  <c r="U1225" i="6"/>
  <c r="AA1225" i="6" s="1"/>
  <c r="T1225" i="6"/>
  <c r="S1225" i="6"/>
  <c r="R1225" i="6"/>
  <c r="Q1225" i="6"/>
  <c r="V1225" i="6" s="1"/>
  <c r="U1224" i="6"/>
  <c r="AA1224" i="6" s="1"/>
  <c r="T1224" i="6"/>
  <c r="S1224" i="6"/>
  <c r="R1224" i="6"/>
  <c r="Q1224" i="6"/>
  <c r="V1224" i="6" s="1"/>
  <c r="U1223" i="6"/>
  <c r="AA1223" i="6" s="1"/>
  <c r="T1223" i="6"/>
  <c r="S1223" i="6"/>
  <c r="R1223" i="6"/>
  <c r="Q1223" i="6"/>
  <c r="V1223" i="6" s="1"/>
  <c r="U1222" i="6"/>
  <c r="AA1222" i="6" s="1"/>
  <c r="T1222" i="6"/>
  <c r="S1222" i="6"/>
  <c r="R1222" i="6"/>
  <c r="Q1222" i="6"/>
  <c r="V1222" i="6" s="1"/>
  <c r="U1221" i="6"/>
  <c r="AA1221" i="6" s="1"/>
  <c r="T1221" i="6"/>
  <c r="S1221" i="6"/>
  <c r="R1221" i="6"/>
  <c r="Q1221" i="6"/>
  <c r="V1221" i="6" s="1"/>
  <c r="U1220" i="6"/>
  <c r="AA1220" i="6" s="1"/>
  <c r="T1220" i="6"/>
  <c r="S1220" i="6"/>
  <c r="R1220" i="6"/>
  <c r="Q1220" i="6"/>
  <c r="V1220" i="6" s="1"/>
  <c r="U1219" i="6"/>
  <c r="AA1219" i="6" s="1"/>
  <c r="T1219" i="6"/>
  <c r="S1219" i="6"/>
  <c r="R1219" i="6"/>
  <c r="Q1219" i="6"/>
  <c r="V1219" i="6" s="1"/>
  <c r="U1218" i="6"/>
  <c r="AA1218" i="6" s="1"/>
  <c r="T1218" i="6"/>
  <c r="S1218" i="6"/>
  <c r="R1218" i="6"/>
  <c r="Q1218" i="6"/>
  <c r="V1218" i="6" s="1"/>
  <c r="U1217" i="6"/>
  <c r="AA1217" i="6" s="1"/>
  <c r="T1217" i="6"/>
  <c r="S1217" i="6"/>
  <c r="R1217" i="6"/>
  <c r="Q1217" i="6"/>
  <c r="V1217" i="6" s="1"/>
  <c r="U1216" i="6"/>
  <c r="AA1216" i="6" s="1"/>
  <c r="T1216" i="6"/>
  <c r="S1216" i="6"/>
  <c r="R1216" i="6"/>
  <c r="Q1216" i="6"/>
  <c r="V1216" i="6" s="1"/>
  <c r="U1215" i="6"/>
  <c r="AA1215" i="6" s="1"/>
  <c r="T1215" i="6"/>
  <c r="S1215" i="6"/>
  <c r="R1215" i="6"/>
  <c r="Q1215" i="6"/>
  <c r="V1215" i="6" s="1"/>
  <c r="U1214" i="6"/>
  <c r="AA1214" i="6" s="1"/>
  <c r="T1214" i="6"/>
  <c r="S1214" i="6"/>
  <c r="R1214" i="6"/>
  <c r="Q1214" i="6"/>
  <c r="V1214" i="6" s="1"/>
  <c r="U1213" i="6"/>
  <c r="AA1213" i="6" s="1"/>
  <c r="T1213" i="6"/>
  <c r="S1213" i="6"/>
  <c r="R1213" i="6"/>
  <c r="Q1213" i="6"/>
  <c r="V1213" i="6" s="1"/>
  <c r="U1212" i="6"/>
  <c r="AA1212" i="6" s="1"/>
  <c r="T1212" i="6"/>
  <c r="S1212" i="6"/>
  <c r="R1212" i="6"/>
  <c r="Q1212" i="6"/>
  <c r="V1212" i="6" s="1"/>
  <c r="U1211" i="6"/>
  <c r="AA1211" i="6" s="1"/>
  <c r="T1211" i="6"/>
  <c r="S1211" i="6"/>
  <c r="R1211" i="6"/>
  <c r="Q1211" i="6"/>
  <c r="V1211" i="6" s="1"/>
  <c r="U1210" i="6"/>
  <c r="AA1210" i="6" s="1"/>
  <c r="T1210" i="6"/>
  <c r="S1210" i="6"/>
  <c r="R1210" i="6"/>
  <c r="Q1210" i="6"/>
  <c r="V1210" i="6" s="1"/>
  <c r="U1209" i="6"/>
  <c r="AA1209" i="6" s="1"/>
  <c r="T1209" i="6"/>
  <c r="S1209" i="6"/>
  <c r="R1209" i="6"/>
  <c r="Q1209" i="6"/>
  <c r="V1209" i="6" s="1"/>
  <c r="U1208" i="6"/>
  <c r="AA1208" i="6" s="1"/>
  <c r="T1208" i="6"/>
  <c r="S1208" i="6"/>
  <c r="R1208" i="6"/>
  <c r="Q1208" i="6"/>
  <c r="V1208" i="6" s="1"/>
  <c r="U1207" i="6"/>
  <c r="AA1207" i="6" s="1"/>
  <c r="T1207" i="6"/>
  <c r="S1207" i="6"/>
  <c r="R1207" i="6"/>
  <c r="Q1207" i="6"/>
  <c r="V1207" i="6" s="1"/>
  <c r="U1206" i="6"/>
  <c r="AA1206" i="6" s="1"/>
  <c r="T1206" i="6"/>
  <c r="S1206" i="6"/>
  <c r="R1206" i="6"/>
  <c r="Q1206" i="6"/>
  <c r="V1206" i="6" s="1"/>
  <c r="U1205" i="6"/>
  <c r="AA1205" i="6" s="1"/>
  <c r="T1205" i="6"/>
  <c r="S1205" i="6"/>
  <c r="R1205" i="6"/>
  <c r="Q1205" i="6"/>
  <c r="V1205" i="6" s="1"/>
  <c r="U1204" i="6"/>
  <c r="AA1204" i="6" s="1"/>
  <c r="T1204" i="6"/>
  <c r="S1204" i="6"/>
  <c r="R1204" i="6"/>
  <c r="Q1204" i="6"/>
  <c r="V1204" i="6" s="1"/>
  <c r="U1203" i="6"/>
  <c r="AA1203" i="6" s="1"/>
  <c r="T1203" i="6"/>
  <c r="S1203" i="6"/>
  <c r="R1203" i="6"/>
  <c r="Q1203" i="6"/>
  <c r="V1203" i="6" s="1"/>
  <c r="U1202" i="6"/>
  <c r="AA1202" i="6" s="1"/>
  <c r="T1202" i="6"/>
  <c r="S1202" i="6"/>
  <c r="R1202" i="6"/>
  <c r="Q1202" i="6"/>
  <c r="V1202" i="6" s="1"/>
  <c r="U1201" i="6"/>
  <c r="AA1201" i="6" s="1"/>
  <c r="T1201" i="6"/>
  <c r="S1201" i="6"/>
  <c r="R1201" i="6"/>
  <c r="Q1201" i="6"/>
  <c r="V1201" i="6" s="1"/>
  <c r="U1200" i="6"/>
  <c r="AA1200" i="6" s="1"/>
  <c r="T1200" i="6"/>
  <c r="S1200" i="6"/>
  <c r="R1200" i="6"/>
  <c r="Q1200" i="6"/>
  <c r="V1200" i="6" s="1"/>
  <c r="U1199" i="6"/>
  <c r="AA1199" i="6" s="1"/>
  <c r="T1199" i="6"/>
  <c r="S1199" i="6"/>
  <c r="R1199" i="6"/>
  <c r="Q1199" i="6"/>
  <c r="V1199" i="6" s="1"/>
  <c r="U1198" i="6"/>
  <c r="AA1198" i="6" s="1"/>
  <c r="T1198" i="6"/>
  <c r="S1198" i="6"/>
  <c r="R1198" i="6"/>
  <c r="Q1198" i="6"/>
  <c r="V1198" i="6" s="1"/>
  <c r="U1197" i="6"/>
  <c r="AA1197" i="6" s="1"/>
  <c r="T1197" i="6"/>
  <c r="S1197" i="6"/>
  <c r="R1197" i="6"/>
  <c r="Q1197" i="6"/>
  <c r="V1197" i="6" s="1"/>
  <c r="U1196" i="6"/>
  <c r="AA1196" i="6" s="1"/>
  <c r="T1196" i="6"/>
  <c r="S1196" i="6"/>
  <c r="R1196" i="6"/>
  <c r="Q1196" i="6"/>
  <c r="V1196" i="6" s="1"/>
  <c r="U1195" i="6"/>
  <c r="AA1195" i="6" s="1"/>
  <c r="T1195" i="6"/>
  <c r="S1195" i="6"/>
  <c r="R1195" i="6"/>
  <c r="Q1195" i="6"/>
  <c r="V1195" i="6" s="1"/>
  <c r="U1194" i="6"/>
  <c r="AA1194" i="6" s="1"/>
  <c r="T1194" i="6"/>
  <c r="S1194" i="6"/>
  <c r="R1194" i="6"/>
  <c r="Q1194" i="6"/>
  <c r="V1194" i="6" s="1"/>
  <c r="U1193" i="6"/>
  <c r="AA1193" i="6" s="1"/>
  <c r="T1193" i="6"/>
  <c r="S1193" i="6"/>
  <c r="R1193" i="6"/>
  <c r="Q1193" i="6"/>
  <c r="V1193" i="6" s="1"/>
  <c r="U1192" i="6"/>
  <c r="AA1192" i="6" s="1"/>
  <c r="T1192" i="6"/>
  <c r="S1192" i="6"/>
  <c r="R1192" i="6"/>
  <c r="Q1192" i="6"/>
  <c r="V1192" i="6" s="1"/>
  <c r="U1191" i="6"/>
  <c r="AA1191" i="6" s="1"/>
  <c r="T1191" i="6"/>
  <c r="S1191" i="6"/>
  <c r="R1191" i="6"/>
  <c r="Q1191" i="6"/>
  <c r="V1191" i="6" s="1"/>
  <c r="U1190" i="6"/>
  <c r="AA1190" i="6" s="1"/>
  <c r="T1190" i="6"/>
  <c r="S1190" i="6"/>
  <c r="R1190" i="6"/>
  <c r="Q1190" i="6"/>
  <c r="V1190" i="6" s="1"/>
  <c r="U1189" i="6"/>
  <c r="AA1189" i="6" s="1"/>
  <c r="T1189" i="6"/>
  <c r="S1189" i="6"/>
  <c r="R1189" i="6"/>
  <c r="Q1189" i="6"/>
  <c r="V1189" i="6" s="1"/>
  <c r="U1188" i="6"/>
  <c r="AA1188" i="6" s="1"/>
  <c r="T1188" i="6"/>
  <c r="S1188" i="6"/>
  <c r="R1188" i="6"/>
  <c r="Q1188" i="6"/>
  <c r="V1188" i="6" s="1"/>
  <c r="U1187" i="6"/>
  <c r="AA1187" i="6" s="1"/>
  <c r="T1187" i="6"/>
  <c r="S1187" i="6"/>
  <c r="R1187" i="6"/>
  <c r="Q1187" i="6"/>
  <c r="V1187" i="6" s="1"/>
  <c r="U1186" i="6"/>
  <c r="AA1186" i="6" s="1"/>
  <c r="T1186" i="6"/>
  <c r="S1186" i="6"/>
  <c r="R1186" i="6"/>
  <c r="Q1186" i="6"/>
  <c r="V1186" i="6" s="1"/>
  <c r="U1185" i="6"/>
  <c r="AA1185" i="6" s="1"/>
  <c r="T1185" i="6"/>
  <c r="S1185" i="6"/>
  <c r="R1185" i="6"/>
  <c r="Q1185" i="6"/>
  <c r="V1185" i="6" s="1"/>
  <c r="U1184" i="6"/>
  <c r="AA1184" i="6" s="1"/>
  <c r="T1184" i="6"/>
  <c r="S1184" i="6"/>
  <c r="R1184" i="6"/>
  <c r="Q1184" i="6"/>
  <c r="V1184" i="6" s="1"/>
  <c r="U1183" i="6"/>
  <c r="AA1183" i="6" s="1"/>
  <c r="T1183" i="6"/>
  <c r="S1183" i="6"/>
  <c r="R1183" i="6"/>
  <c r="Q1183" i="6"/>
  <c r="V1183" i="6" s="1"/>
  <c r="U1182" i="6"/>
  <c r="AA1182" i="6" s="1"/>
  <c r="T1182" i="6"/>
  <c r="S1182" i="6"/>
  <c r="R1182" i="6"/>
  <c r="Q1182" i="6"/>
  <c r="V1182" i="6" s="1"/>
  <c r="U1181" i="6"/>
  <c r="AA1181" i="6" s="1"/>
  <c r="T1181" i="6"/>
  <c r="S1181" i="6"/>
  <c r="R1181" i="6"/>
  <c r="Q1181" i="6"/>
  <c r="V1181" i="6" s="1"/>
  <c r="U1180" i="6"/>
  <c r="AA1180" i="6" s="1"/>
  <c r="T1180" i="6"/>
  <c r="S1180" i="6"/>
  <c r="R1180" i="6"/>
  <c r="Q1180" i="6"/>
  <c r="V1180" i="6" s="1"/>
  <c r="U1179" i="6"/>
  <c r="AA1179" i="6" s="1"/>
  <c r="T1179" i="6"/>
  <c r="S1179" i="6"/>
  <c r="R1179" i="6"/>
  <c r="Q1179" i="6"/>
  <c r="V1179" i="6" s="1"/>
  <c r="U1178" i="6"/>
  <c r="AA1178" i="6" s="1"/>
  <c r="T1178" i="6"/>
  <c r="S1178" i="6"/>
  <c r="R1178" i="6"/>
  <c r="Q1178" i="6"/>
  <c r="V1178" i="6" s="1"/>
  <c r="U1177" i="6"/>
  <c r="AA1177" i="6" s="1"/>
  <c r="T1177" i="6"/>
  <c r="S1177" i="6"/>
  <c r="R1177" i="6"/>
  <c r="Q1177" i="6"/>
  <c r="V1177" i="6" s="1"/>
  <c r="U1176" i="6"/>
  <c r="AA1176" i="6" s="1"/>
  <c r="T1176" i="6"/>
  <c r="S1176" i="6"/>
  <c r="R1176" i="6"/>
  <c r="Q1176" i="6"/>
  <c r="V1176" i="6" s="1"/>
  <c r="U1175" i="6"/>
  <c r="AA1175" i="6" s="1"/>
  <c r="T1175" i="6"/>
  <c r="S1175" i="6"/>
  <c r="R1175" i="6"/>
  <c r="Q1175" i="6"/>
  <c r="V1175" i="6" s="1"/>
  <c r="U1174" i="6"/>
  <c r="AA1174" i="6" s="1"/>
  <c r="T1174" i="6"/>
  <c r="S1174" i="6"/>
  <c r="R1174" i="6"/>
  <c r="Q1174" i="6"/>
  <c r="V1174" i="6" s="1"/>
  <c r="U1173" i="6"/>
  <c r="AA1173" i="6" s="1"/>
  <c r="T1173" i="6"/>
  <c r="S1173" i="6"/>
  <c r="R1173" i="6"/>
  <c r="Q1173" i="6"/>
  <c r="V1173" i="6" s="1"/>
  <c r="U1172" i="6"/>
  <c r="AA1172" i="6" s="1"/>
  <c r="T1172" i="6"/>
  <c r="S1172" i="6"/>
  <c r="R1172" i="6"/>
  <c r="Q1172" i="6"/>
  <c r="V1172" i="6" s="1"/>
  <c r="U1171" i="6"/>
  <c r="AA1171" i="6" s="1"/>
  <c r="T1171" i="6"/>
  <c r="S1171" i="6"/>
  <c r="R1171" i="6"/>
  <c r="Q1171" i="6"/>
  <c r="V1171" i="6" s="1"/>
  <c r="U1170" i="6"/>
  <c r="AA1170" i="6" s="1"/>
  <c r="T1170" i="6"/>
  <c r="S1170" i="6"/>
  <c r="R1170" i="6"/>
  <c r="Q1170" i="6"/>
  <c r="V1170" i="6" s="1"/>
  <c r="U1169" i="6"/>
  <c r="AA1169" i="6" s="1"/>
  <c r="T1169" i="6"/>
  <c r="S1169" i="6"/>
  <c r="R1169" i="6"/>
  <c r="Q1169" i="6"/>
  <c r="V1169" i="6" s="1"/>
  <c r="U1168" i="6"/>
  <c r="AA1168" i="6" s="1"/>
  <c r="T1168" i="6"/>
  <c r="S1168" i="6"/>
  <c r="R1168" i="6"/>
  <c r="Q1168" i="6"/>
  <c r="V1168" i="6" s="1"/>
  <c r="U1167" i="6"/>
  <c r="AA1167" i="6" s="1"/>
  <c r="T1167" i="6"/>
  <c r="S1167" i="6"/>
  <c r="R1167" i="6"/>
  <c r="Q1167" i="6"/>
  <c r="V1167" i="6" s="1"/>
  <c r="U1166" i="6"/>
  <c r="AA1166" i="6" s="1"/>
  <c r="T1166" i="6"/>
  <c r="S1166" i="6"/>
  <c r="R1166" i="6"/>
  <c r="Q1166" i="6"/>
  <c r="V1166" i="6" s="1"/>
  <c r="U1165" i="6"/>
  <c r="AA1165" i="6" s="1"/>
  <c r="T1165" i="6"/>
  <c r="S1165" i="6"/>
  <c r="R1165" i="6"/>
  <c r="Q1165" i="6"/>
  <c r="V1165" i="6" s="1"/>
  <c r="U1164" i="6"/>
  <c r="AA1164" i="6" s="1"/>
  <c r="T1164" i="6"/>
  <c r="S1164" i="6"/>
  <c r="R1164" i="6"/>
  <c r="Q1164" i="6"/>
  <c r="V1164" i="6" s="1"/>
  <c r="U1163" i="6"/>
  <c r="AA1163" i="6" s="1"/>
  <c r="T1163" i="6"/>
  <c r="S1163" i="6"/>
  <c r="R1163" i="6"/>
  <c r="Q1163" i="6"/>
  <c r="V1163" i="6" s="1"/>
  <c r="U1162" i="6"/>
  <c r="AA1162" i="6" s="1"/>
  <c r="T1162" i="6"/>
  <c r="S1162" i="6"/>
  <c r="R1162" i="6"/>
  <c r="Q1162" i="6"/>
  <c r="V1162" i="6" s="1"/>
  <c r="U1161" i="6"/>
  <c r="AA1161" i="6" s="1"/>
  <c r="T1161" i="6"/>
  <c r="S1161" i="6"/>
  <c r="R1161" i="6"/>
  <c r="Q1161" i="6"/>
  <c r="V1161" i="6" s="1"/>
  <c r="U1160" i="6"/>
  <c r="AA1160" i="6" s="1"/>
  <c r="T1160" i="6"/>
  <c r="S1160" i="6"/>
  <c r="R1160" i="6"/>
  <c r="Q1160" i="6"/>
  <c r="V1160" i="6" s="1"/>
  <c r="U1159" i="6"/>
  <c r="AA1159" i="6" s="1"/>
  <c r="T1159" i="6"/>
  <c r="S1159" i="6"/>
  <c r="R1159" i="6"/>
  <c r="Q1159" i="6"/>
  <c r="V1159" i="6" s="1"/>
  <c r="U1158" i="6"/>
  <c r="AA1158" i="6" s="1"/>
  <c r="T1158" i="6"/>
  <c r="S1158" i="6"/>
  <c r="R1158" i="6"/>
  <c r="Q1158" i="6"/>
  <c r="V1158" i="6" s="1"/>
  <c r="U1157" i="6"/>
  <c r="AA1157" i="6" s="1"/>
  <c r="T1157" i="6"/>
  <c r="S1157" i="6"/>
  <c r="R1157" i="6"/>
  <c r="Q1157" i="6"/>
  <c r="V1157" i="6" s="1"/>
  <c r="U1156" i="6"/>
  <c r="AA1156" i="6" s="1"/>
  <c r="T1156" i="6"/>
  <c r="S1156" i="6"/>
  <c r="R1156" i="6"/>
  <c r="Q1156" i="6"/>
  <c r="V1156" i="6" s="1"/>
  <c r="U1155" i="6"/>
  <c r="AA1155" i="6" s="1"/>
  <c r="T1155" i="6"/>
  <c r="S1155" i="6"/>
  <c r="R1155" i="6"/>
  <c r="Q1155" i="6"/>
  <c r="V1155" i="6" s="1"/>
  <c r="U1154" i="6"/>
  <c r="AA1154" i="6" s="1"/>
  <c r="T1154" i="6"/>
  <c r="S1154" i="6"/>
  <c r="R1154" i="6"/>
  <c r="Q1154" i="6"/>
  <c r="V1154" i="6" s="1"/>
  <c r="U1153" i="6"/>
  <c r="AA1153" i="6" s="1"/>
  <c r="T1153" i="6"/>
  <c r="S1153" i="6"/>
  <c r="R1153" i="6"/>
  <c r="Q1153" i="6"/>
  <c r="V1153" i="6" s="1"/>
  <c r="U1152" i="6"/>
  <c r="AA1152" i="6" s="1"/>
  <c r="T1152" i="6"/>
  <c r="S1152" i="6"/>
  <c r="R1152" i="6"/>
  <c r="Q1152" i="6"/>
  <c r="V1152" i="6" s="1"/>
  <c r="U1151" i="6"/>
  <c r="AA1151" i="6" s="1"/>
  <c r="T1151" i="6"/>
  <c r="S1151" i="6"/>
  <c r="R1151" i="6"/>
  <c r="Q1151" i="6"/>
  <c r="V1151" i="6" s="1"/>
  <c r="U1150" i="6"/>
  <c r="AA1150" i="6" s="1"/>
  <c r="T1150" i="6"/>
  <c r="S1150" i="6"/>
  <c r="R1150" i="6"/>
  <c r="Q1150" i="6"/>
  <c r="V1150" i="6" s="1"/>
  <c r="U1149" i="6"/>
  <c r="AA1149" i="6" s="1"/>
  <c r="T1149" i="6"/>
  <c r="S1149" i="6"/>
  <c r="R1149" i="6"/>
  <c r="Q1149" i="6"/>
  <c r="V1149" i="6" s="1"/>
  <c r="U1148" i="6"/>
  <c r="AA1148" i="6" s="1"/>
  <c r="T1148" i="6"/>
  <c r="S1148" i="6"/>
  <c r="R1148" i="6"/>
  <c r="Q1148" i="6"/>
  <c r="V1148" i="6" s="1"/>
  <c r="U1147" i="6"/>
  <c r="AA1147" i="6" s="1"/>
  <c r="T1147" i="6"/>
  <c r="S1147" i="6"/>
  <c r="R1147" i="6"/>
  <c r="Q1147" i="6"/>
  <c r="V1147" i="6" s="1"/>
  <c r="U1146" i="6"/>
  <c r="AA1146" i="6" s="1"/>
  <c r="T1146" i="6"/>
  <c r="S1146" i="6"/>
  <c r="R1146" i="6"/>
  <c r="Q1146" i="6"/>
  <c r="V1146" i="6" s="1"/>
  <c r="U1145" i="6"/>
  <c r="AA1145" i="6" s="1"/>
  <c r="T1145" i="6"/>
  <c r="S1145" i="6"/>
  <c r="R1145" i="6"/>
  <c r="Q1145" i="6"/>
  <c r="V1145" i="6" s="1"/>
  <c r="U1144" i="6"/>
  <c r="AA1144" i="6" s="1"/>
  <c r="T1144" i="6"/>
  <c r="S1144" i="6"/>
  <c r="R1144" i="6"/>
  <c r="Q1144" i="6"/>
  <c r="V1144" i="6" s="1"/>
  <c r="U1143" i="6"/>
  <c r="AA1143" i="6" s="1"/>
  <c r="T1143" i="6"/>
  <c r="S1143" i="6"/>
  <c r="R1143" i="6"/>
  <c r="Q1143" i="6"/>
  <c r="V1143" i="6" s="1"/>
  <c r="U1142" i="6"/>
  <c r="AA1142" i="6" s="1"/>
  <c r="T1142" i="6"/>
  <c r="S1142" i="6"/>
  <c r="R1142" i="6"/>
  <c r="Q1142" i="6"/>
  <c r="V1142" i="6" s="1"/>
  <c r="U1141" i="6"/>
  <c r="AA1141" i="6" s="1"/>
  <c r="T1141" i="6"/>
  <c r="S1141" i="6"/>
  <c r="R1141" i="6"/>
  <c r="Q1141" i="6"/>
  <c r="V1141" i="6" s="1"/>
  <c r="U1140" i="6"/>
  <c r="AA1140" i="6" s="1"/>
  <c r="T1140" i="6"/>
  <c r="S1140" i="6"/>
  <c r="R1140" i="6"/>
  <c r="Q1140" i="6"/>
  <c r="V1140" i="6" s="1"/>
  <c r="U1139" i="6"/>
  <c r="AA1139" i="6" s="1"/>
  <c r="T1139" i="6"/>
  <c r="S1139" i="6"/>
  <c r="R1139" i="6"/>
  <c r="Q1139" i="6"/>
  <c r="V1139" i="6" s="1"/>
  <c r="U1138" i="6"/>
  <c r="AA1138" i="6" s="1"/>
  <c r="T1138" i="6"/>
  <c r="S1138" i="6"/>
  <c r="R1138" i="6"/>
  <c r="Q1138" i="6"/>
  <c r="V1138" i="6" s="1"/>
  <c r="U1137" i="6"/>
  <c r="AA1137" i="6" s="1"/>
  <c r="T1137" i="6"/>
  <c r="S1137" i="6"/>
  <c r="R1137" i="6"/>
  <c r="Q1137" i="6"/>
  <c r="V1137" i="6" s="1"/>
  <c r="U1136" i="6"/>
  <c r="AA1136" i="6" s="1"/>
  <c r="T1136" i="6"/>
  <c r="S1136" i="6"/>
  <c r="R1136" i="6"/>
  <c r="Q1136" i="6"/>
  <c r="V1136" i="6" s="1"/>
  <c r="U1135" i="6"/>
  <c r="AA1135" i="6" s="1"/>
  <c r="T1135" i="6"/>
  <c r="S1135" i="6"/>
  <c r="R1135" i="6"/>
  <c r="Q1135" i="6"/>
  <c r="V1135" i="6" s="1"/>
  <c r="U1134" i="6"/>
  <c r="AA1134" i="6" s="1"/>
  <c r="T1134" i="6"/>
  <c r="S1134" i="6"/>
  <c r="R1134" i="6"/>
  <c r="Q1134" i="6"/>
  <c r="V1134" i="6" s="1"/>
  <c r="U1133" i="6"/>
  <c r="AA1133" i="6" s="1"/>
  <c r="T1133" i="6"/>
  <c r="S1133" i="6"/>
  <c r="R1133" i="6"/>
  <c r="Q1133" i="6"/>
  <c r="V1133" i="6" s="1"/>
  <c r="U1132" i="6"/>
  <c r="AA1132" i="6" s="1"/>
  <c r="T1132" i="6"/>
  <c r="S1132" i="6"/>
  <c r="R1132" i="6"/>
  <c r="Q1132" i="6"/>
  <c r="V1132" i="6" s="1"/>
  <c r="U1131" i="6"/>
  <c r="AA1131" i="6" s="1"/>
  <c r="T1131" i="6"/>
  <c r="S1131" i="6"/>
  <c r="R1131" i="6"/>
  <c r="Q1131" i="6"/>
  <c r="V1131" i="6" s="1"/>
  <c r="U1130" i="6"/>
  <c r="AA1130" i="6" s="1"/>
  <c r="T1130" i="6"/>
  <c r="S1130" i="6"/>
  <c r="R1130" i="6"/>
  <c r="Q1130" i="6"/>
  <c r="V1130" i="6" s="1"/>
  <c r="U1129" i="6"/>
  <c r="AA1129" i="6" s="1"/>
  <c r="T1129" i="6"/>
  <c r="S1129" i="6"/>
  <c r="R1129" i="6"/>
  <c r="Q1129" i="6"/>
  <c r="V1129" i="6" s="1"/>
  <c r="U1128" i="6"/>
  <c r="AA1128" i="6" s="1"/>
  <c r="T1128" i="6"/>
  <c r="S1128" i="6"/>
  <c r="R1128" i="6"/>
  <c r="Q1128" i="6"/>
  <c r="V1128" i="6" s="1"/>
  <c r="U1127" i="6"/>
  <c r="AA1127" i="6" s="1"/>
  <c r="T1127" i="6"/>
  <c r="S1127" i="6"/>
  <c r="R1127" i="6"/>
  <c r="Q1127" i="6"/>
  <c r="V1127" i="6" s="1"/>
  <c r="U1126" i="6"/>
  <c r="AA1126" i="6" s="1"/>
  <c r="T1126" i="6"/>
  <c r="S1126" i="6"/>
  <c r="R1126" i="6"/>
  <c r="Q1126" i="6"/>
  <c r="V1126" i="6" s="1"/>
  <c r="U1125" i="6"/>
  <c r="AA1125" i="6" s="1"/>
  <c r="T1125" i="6"/>
  <c r="S1125" i="6"/>
  <c r="R1125" i="6"/>
  <c r="Q1125" i="6"/>
  <c r="V1125" i="6" s="1"/>
  <c r="U1124" i="6"/>
  <c r="AA1124" i="6" s="1"/>
  <c r="T1124" i="6"/>
  <c r="S1124" i="6"/>
  <c r="R1124" i="6"/>
  <c r="Q1124" i="6"/>
  <c r="V1124" i="6" s="1"/>
  <c r="U1123" i="6"/>
  <c r="AA1123" i="6" s="1"/>
  <c r="T1123" i="6"/>
  <c r="S1123" i="6"/>
  <c r="R1123" i="6"/>
  <c r="Q1123" i="6"/>
  <c r="V1123" i="6" s="1"/>
  <c r="U1122" i="6"/>
  <c r="AA1122" i="6" s="1"/>
  <c r="T1122" i="6"/>
  <c r="S1122" i="6"/>
  <c r="R1122" i="6"/>
  <c r="Q1122" i="6"/>
  <c r="V1122" i="6" s="1"/>
  <c r="U1121" i="6"/>
  <c r="AA1121" i="6" s="1"/>
  <c r="T1121" i="6"/>
  <c r="S1121" i="6"/>
  <c r="R1121" i="6"/>
  <c r="Q1121" i="6"/>
  <c r="V1121" i="6" s="1"/>
  <c r="U1120" i="6"/>
  <c r="AA1120" i="6" s="1"/>
  <c r="T1120" i="6"/>
  <c r="S1120" i="6"/>
  <c r="R1120" i="6"/>
  <c r="Q1120" i="6"/>
  <c r="V1120" i="6" s="1"/>
  <c r="U1119" i="6"/>
  <c r="AA1119" i="6" s="1"/>
  <c r="T1119" i="6"/>
  <c r="S1119" i="6"/>
  <c r="R1119" i="6"/>
  <c r="Q1119" i="6"/>
  <c r="V1119" i="6" s="1"/>
  <c r="U1118" i="6"/>
  <c r="AA1118" i="6" s="1"/>
  <c r="T1118" i="6"/>
  <c r="S1118" i="6"/>
  <c r="R1118" i="6"/>
  <c r="Q1118" i="6"/>
  <c r="V1118" i="6" s="1"/>
  <c r="U1117" i="6"/>
  <c r="AA1117" i="6" s="1"/>
  <c r="T1117" i="6"/>
  <c r="S1117" i="6"/>
  <c r="R1117" i="6"/>
  <c r="Q1117" i="6"/>
  <c r="V1117" i="6" s="1"/>
  <c r="U1116" i="6"/>
  <c r="AA1116" i="6" s="1"/>
  <c r="T1116" i="6"/>
  <c r="S1116" i="6"/>
  <c r="R1116" i="6"/>
  <c r="Q1116" i="6"/>
  <c r="V1116" i="6" s="1"/>
  <c r="U1115" i="6"/>
  <c r="AA1115" i="6" s="1"/>
  <c r="T1115" i="6"/>
  <c r="S1115" i="6"/>
  <c r="R1115" i="6"/>
  <c r="Q1115" i="6"/>
  <c r="V1115" i="6" s="1"/>
  <c r="U1114" i="6"/>
  <c r="AA1114" i="6" s="1"/>
  <c r="T1114" i="6"/>
  <c r="S1114" i="6"/>
  <c r="R1114" i="6"/>
  <c r="Q1114" i="6"/>
  <c r="V1114" i="6" s="1"/>
  <c r="U1113" i="6"/>
  <c r="AA1113" i="6" s="1"/>
  <c r="T1113" i="6"/>
  <c r="S1113" i="6"/>
  <c r="R1113" i="6"/>
  <c r="Q1113" i="6"/>
  <c r="V1113" i="6" s="1"/>
  <c r="U1112" i="6"/>
  <c r="AA1112" i="6" s="1"/>
  <c r="T1112" i="6"/>
  <c r="S1112" i="6"/>
  <c r="R1112" i="6"/>
  <c r="Q1112" i="6"/>
  <c r="V1112" i="6" s="1"/>
  <c r="U1111" i="6"/>
  <c r="AA1111" i="6" s="1"/>
  <c r="T1111" i="6"/>
  <c r="S1111" i="6"/>
  <c r="R1111" i="6"/>
  <c r="Q1111" i="6"/>
  <c r="V1111" i="6" s="1"/>
  <c r="U1110" i="6"/>
  <c r="AA1110" i="6" s="1"/>
  <c r="T1110" i="6"/>
  <c r="S1110" i="6"/>
  <c r="R1110" i="6"/>
  <c r="Q1110" i="6"/>
  <c r="V1110" i="6" s="1"/>
  <c r="U1109" i="6"/>
  <c r="AA1109" i="6" s="1"/>
  <c r="T1109" i="6"/>
  <c r="S1109" i="6"/>
  <c r="R1109" i="6"/>
  <c r="Q1109" i="6"/>
  <c r="V1109" i="6" s="1"/>
  <c r="U1108" i="6"/>
  <c r="AA1108" i="6" s="1"/>
  <c r="T1108" i="6"/>
  <c r="S1108" i="6"/>
  <c r="R1108" i="6"/>
  <c r="Q1108" i="6"/>
  <c r="V1108" i="6" s="1"/>
  <c r="U1107" i="6"/>
  <c r="AA1107" i="6" s="1"/>
  <c r="T1107" i="6"/>
  <c r="S1107" i="6"/>
  <c r="R1107" i="6"/>
  <c r="Q1107" i="6"/>
  <c r="V1107" i="6" s="1"/>
  <c r="U1106" i="6"/>
  <c r="AA1106" i="6" s="1"/>
  <c r="T1106" i="6"/>
  <c r="S1106" i="6"/>
  <c r="R1106" i="6"/>
  <c r="Q1106" i="6"/>
  <c r="V1106" i="6" s="1"/>
  <c r="U1105" i="6"/>
  <c r="AA1105" i="6" s="1"/>
  <c r="T1105" i="6"/>
  <c r="S1105" i="6"/>
  <c r="R1105" i="6"/>
  <c r="Q1105" i="6"/>
  <c r="V1105" i="6" s="1"/>
  <c r="U1104" i="6"/>
  <c r="AA1104" i="6" s="1"/>
  <c r="T1104" i="6"/>
  <c r="S1104" i="6"/>
  <c r="R1104" i="6"/>
  <c r="Q1104" i="6"/>
  <c r="V1104" i="6" s="1"/>
  <c r="U1103" i="6"/>
  <c r="AA1103" i="6" s="1"/>
  <c r="T1103" i="6"/>
  <c r="S1103" i="6"/>
  <c r="R1103" i="6"/>
  <c r="Q1103" i="6"/>
  <c r="V1103" i="6" s="1"/>
  <c r="U1102" i="6"/>
  <c r="AA1102" i="6" s="1"/>
  <c r="T1102" i="6"/>
  <c r="S1102" i="6"/>
  <c r="R1102" i="6"/>
  <c r="Q1102" i="6"/>
  <c r="V1102" i="6" s="1"/>
  <c r="U1101" i="6"/>
  <c r="AA1101" i="6" s="1"/>
  <c r="T1101" i="6"/>
  <c r="S1101" i="6"/>
  <c r="R1101" i="6"/>
  <c r="Q1101" i="6"/>
  <c r="V1101" i="6" s="1"/>
  <c r="U1100" i="6"/>
  <c r="AA1100" i="6" s="1"/>
  <c r="T1100" i="6"/>
  <c r="S1100" i="6"/>
  <c r="R1100" i="6"/>
  <c r="Q1100" i="6"/>
  <c r="V1100" i="6" s="1"/>
  <c r="U1099" i="6"/>
  <c r="AA1099" i="6" s="1"/>
  <c r="T1099" i="6"/>
  <c r="S1099" i="6"/>
  <c r="R1099" i="6"/>
  <c r="Q1099" i="6"/>
  <c r="V1099" i="6" s="1"/>
  <c r="U1098" i="6"/>
  <c r="AA1098" i="6" s="1"/>
  <c r="T1098" i="6"/>
  <c r="S1098" i="6"/>
  <c r="R1098" i="6"/>
  <c r="Q1098" i="6"/>
  <c r="V1098" i="6" s="1"/>
  <c r="U1097" i="6"/>
  <c r="AA1097" i="6" s="1"/>
  <c r="T1097" i="6"/>
  <c r="S1097" i="6"/>
  <c r="R1097" i="6"/>
  <c r="Q1097" i="6"/>
  <c r="V1097" i="6" s="1"/>
  <c r="U1096" i="6"/>
  <c r="AA1096" i="6" s="1"/>
  <c r="T1096" i="6"/>
  <c r="S1096" i="6"/>
  <c r="R1096" i="6"/>
  <c r="Q1096" i="6"/>
  <c r="V1096" i="6" s="1"/>
  <c r="U1095" i="6"/>
  <c r="AA1095" i="6" s="1"/>
  <c r="T1095" i="6"/>
  <c r="S1095" i="6"/>
  <c r="R1095" i="6"/>
  <c r="Q1095" i="6"/>
  <c r="V1095" i="6" s="1"/>
  <c r="U1094" i="6"/>
  <c r="AA1094" i="6" s="1"/>
  <c r="T1094" i="6"/>
  <c r="S1094" i="6"/>
  <c r="R1094" i="6"/>
  <c r="Q1094" i="6"/>
  <c r="V1094" i="6" s="1"/>
  <c r="U1093" i="6"/>
  <c r="AA1093" i="6" s="1"/>
  <c r="T1093" i="6"/>
  <c r="S1093" i="6"/>
  <c r="R1093" i="6"/>
  <c r="Q1093" i="6"/>
  <c r="V1093" i="6" s="1"/>
  <c r="U1092" i="6"/>
  <c r="AA1092" i="6" s="1"/>
  <c r="T1092" i="6"/>
  <c r="S1092" i="6"/>
  <c r="R1092" i="6"/>
  <c r="Q1092" i="6"/>
  <c r="V1092" i="6" s="1"/>
  <c r="U1091" i="6"/>
  <c r="AA1091" i="6" s="1"/>
  <c r="T1091" i="6"/>
  <c r="S1091" i="6"/>
  <c r="R1091" i="6"/>
  <c r="Q1091" i="6"/>
  <c r="V1091" i="6" s="1"/>
  <c r="U1090" i="6"/>
  <c r="AA1090" i="6" s="1"/>
  <c r="T1090" i="6"/>
  <c r="S1090" i="6"/>
  <c r="R1090" i="6"/>
  <c r="Q1090" i="6"/>
  <c r="V1090" i="6" s="1"/>
  <c r="U1089" i="6"/>
  <c r="AA1089" i="6" s="1"/>
  <c r="T1089" i="6"/>
  <c r="S1089" i="6"/>
  <c r="R1089" i="6"/>
  <c r="Q1089" i="6"/>
  <c r="V1089" i="6" s="1"/>
  <c r="U1088" i="6"/>
  <c r="AA1088" i="6" s="1"/>
  <c r="T1088" i="6"/>
  <c r="S1088" i="6"/>
  <c r="R1088" i="6"/>
  <c r="Q1088" i="6"/>
  <c r="V1088" i="6" s="1"/>
  <c r="U1087" i="6"/>
  <c r="AA1087" i="6" s="1"/>
  <c r="T1087" i="6"/>
  <c r="S1087" i="6"/>
  <c r="R1087" i="6"/>
  <c r="Q1087" i="6"/>
  <c r="V1087" i="6" s="1"/>
  <c r="U1086" i="6"/>
  <c r="AA1086" i="6" s="1"/>
  <c r="T1086" i="6"/>
  <c r="S1086" i="6"/>
  <c r="R1086" i="6"/>
  <c r="Q1086" i="6"/>
  <c r="V1086" i="6" s="1"/>
  <c r="U1085" i="6"/>
  <c r="AA1085" i="6" s="1"/>
  <c r="T1085" i="6"/>
  <c r="S1085" i="6"/>
  <c r="R1085" i="6"/>
  <c r="Q1085" i="6"/>
  <c r="V1085" i="6" s="1"/>
  <c r="U1084" i="6"/>
  <c r="AA1084" i="6" s="1"/>
  <c r="T1084" i="6"/>
  <c r="S1084" i="6"/>
  <c r="R1084" i="6"/>
  <c r="Q1084" i="6"/>
  <c r="V1084" i="6" s="1"/>
  <c r="U1083" i="6"/>
  <c r="AA1083" i="6" s="1"/>
  <c r="T1083" i="6"/>
  <c r="S1083" i="6"/>
  <c r="R1083" i="6"/>
  <c r="Q1083" i="6"/>
  <c r="V1083" i="6" s="1"/>
  <c r="U1082" i="6"/>
  <c r="AA1082" i="6" s="1"/>
  <c r="T1082" i="6"/>
  <c r="S1082" i="6"/>
  <c r="R1082" i="6"/>
  <c r="Q1082" i="6"/>
  <c r="V1082" i="6" s="1"/>
  <c r="U1081" i="6"/>
  <c r="AA1081" i="6" s="1"/>
  <c r="T1081" i="6"/>
  <c r="S1081" i="6"/>
  <c r="R1081" i="6"/>
  <c r="Q1081" i="6"/>
  <c r="V1081" i="6" s="1"/>
  <c r="U1080" i="6"/>
  <c r="AA1080" i="6" s="1"/>
  <c r="T1080" i="6"/>
  <c r="S1080" i="6"/>
  <c r="R1080" i="6"/>
  <c r="Q1080" i="6"/>
  <c r="V1080" i="6" s="1"/>
  <c r="U1079" i="6"/>
  <c r="AA1079" i="6" s="1"/>
  <c r="T1079" i="6"/>
  <c r="S1079" i="6"/>
  <c r="R1079" i="6"/>
  <c r="Q1079" i="6"/>
  <c r="V1079" i="6" s="1"/>
  <c r="U1078" i="6"/>
  <c r="AA1078" i="6" s="1"/>
  <c r="T1078" i="6"/>
  <c r="S1078" i="6"/>
  <c r="R1078" i="6"/>
  <c r="Q1078" i="6"/>
  <c r="V1078" i="6" s="1"/>
  <c r="U1077" i="6"/>
  <c r="AA1077" i="6" s="1"/>
  <c r="T1077" i="6"/>
  <c r="S1077" i="6"/>
  <c r="R1077" i="6"/>
  <c r="Q1077" i="6"/>
  <c r="V1077" i="6" s="1"/>
  <c r="U1076" i="6"/>
  <c r="AA1076" i="6" s="1"/>
  <c r="T1076" i="6"/>
  <c r="S1076" i="6"/>
  <c r="R1076" i="6"/>
  <c r="Q1076" i="6"/>
  <c r="V1076" i="6" s="1"/>
  <c r="U1075" i="6"/>
  <c r="AA1075" i="6" s="1"/>
  <c r="T1075" i="6"/>
  <c r="S1075" i="6"/>
  <c r="R1075" i="6"/>
  <c r="Q1075" i="6"/>
  <c r="V1075" i="6" s="1"/>
  <c r="U1074" i="6"/>
  <c r="AA1074" i="6" s="1"/>
  <c r="T1074" i="6"/>
  <c r="S1074" i="6"/>
  <c r="R1074" i="6"/>
  <c r="Q1074" i="6"/>
  <c r="V1074" i="6" s="1"/>
  <c r="U1073" i="6"/>
  <c r="AA1073" i="6" s="1"/>
  <c r="T1073" i="6"/>
  <c r="S1073" i="6"/>
  <c r="R1073" i="6"/>
  <c r="Q1073" i="6"/>
  <c r="V1073" i="6" s="1"/>
  <c r="U1072" i="6"/>
  <c r="AA1072" i="6" s="1"/>
  <c r="T1072" i="6"/>
  <c r="S1072" i="6"/>
  <c r="R1072" i="6"/>
  <c r="Q1072" i="6"/>
  <c r="V1072" i="6" s="1"/>
  <c r="U1071" i="6"/>
  <c r="AA1071" i="6" s="1"/>
  <c r="T1071" i="6"/>
  <c r="S1071" i="6"/>
  <c r="R1071" i="6"/>
  <c r="Q1071" i="6"/>
  <c r="V1071" i="6" s="1"/>
  <c r="U1070" i="6"/>
  <c r="AA1070" i="6" s="1"/>
  <c r="T1070" i="6"/>
  <c r="S1070" i="6"/>
  <c r="R1070" i="6"/>
  <c r="Q1070" i="6"/>
  <c r="V1070" i="6" s="1"/>
  <c r="U1069" i="6"/>
  <c r="AA1069" i="6" s="1"/>
  <c r="T1069" i="6"/>
  <c r="S1069" i="6"/>
  <c r="R1069" i="6"/>
  <c r="Q1069" i="6"/>
  <c r="V1069" i="6" s="1"/>
  <c r="U1068" i="6"/>
  <c r="AA1068" i="6" s="1"/>
  <c r="T1068" i="6"/>
  <c r="S1068" i="6"/>
  <c r="R1068" i="6"/>
  <c r="Q1068" i="6"/>
  <c r="V1068" i="6" s="1"/>
  <c r="U1067" i="6"/>
  <c r="AA1067" i="6" s="1"/>
  <c r="T1067" i="6"/>
  <c r="S1067" i="6"/>
  <c r="R1067" i="6"/>
  <c r="Q1067" i="6"/>
  <c r="V1067" i="6" s="1"/>
  <c r="U1066" i="6"/>
  <c r="AA1066" i="6" s="1"/>
  <c r="T1066" i="6"/>
  <c r="S1066" i="6"/>
  <c r="R1066" i="6"/>
  <c r="Q1066" i="6"/>
  <c r="V1066" i="6" s="1"/>
  <c r="U1065" i="6"/>
  <c r="AA1065" i="6" s="1"/>
  <c r="T1065" i="6"/>
  <c r="S1065" i="6"/>
  <c r="R1065" i="6"/>
  <c r="Q1065" i="6"/>
  <c r="V1065" i="6" s="1"/>
  <c r="U1064" i="6"/>
  <c r="AA1064" i="6" s="1"/>
  <c r="T1064" i="6"/>
  <c r="S1064" i="6"/>
  <c r="R1064" i="6"/>
  <c r="Q1064" i="6"/>
  <c r="V1064" i="6" s="1"/>
  <c r="U1063" i="6"/>
  <c r="AA1063" i="6" s="1"/>
  <c r="T1063" i="6"/>
  <c r="S1063" i="6"/>
  <c r="R1063" i="6"/>
  <c r="Q1063" i="6"/>
  <c r="V1063" i="6" s="1"/>
  <c r="U1062" i="6"/>
  <c r="AA1062" i="6" s="1"/>
  <c r="T1062" i="6"/>
  <c r="S1062" i="6"/>
  <c r="R1062" i="6"/>
  <c r="Q1062" i="6"/>
  <c r="V1062" i="6" s="1"/>
  <c r="U1061" i="6"/>
  <c r="AA1061" i="6" s="1"/>
  <c r="T1061" i="6"/>
  <c r="S1061" i="6"/>
  <c r="R1061" i="6"/>
  <c r="Q1061" i="6"/>
  <c r="V1061" i="6" s="1"/>
  <c r="U1060" i="6"/>
  <c r="AA1060" i="6" s="1"/>
  <c r="T1060" i="6"/>
  <c r="S1060" i="6"/>
  <c r="R1060" i="6"/>
  <c r="Q1060" i="6"/>
  <c r="V1060" i="6" s="1"/>
  <c r="U1059" i="6"/>
  <c r="AA1059" i="6" s="1"/>
  <c r="T1059" i="6"/>
  <c r="S1059" i="6"/>
  <c r="R1059" i="6"/>
  <c r="Q1059" i="6"/>
  <c r="V1059" i="6" s="1"/>
  <c r="U1058" i="6"/>
  <c r="AA1058" i="6" s="1"/>
  <c r="T1058" i="6"/>
  <c r="S1058" i="6"/>
  <c r="R1058" i="6"/>
  <c r="Q1058" i="6"/>
  <c r="V1058" i="6" s="1"/>
  <c r="U1057" i="6"/>
  <c r="AA1057" i="6" s="1"/>
  <c r="T1057" i="6"/>
  <c r="S1057" i="6"/>
  <c r="R1057" i="6"/>
  <c r="Q1057" i="6"/>
  <c r="V1057" i="6" s="1"/>
  <c r="U1056" i="6"/>
  <c r="AA1056" i="6" s="1"/>
  <c r="T1056" i="6"/>
  <c r="S1056" i="6"/>
  <c r="R1056" i="6"/>
  <c r="Q1056" i="6"/>
  <c r="V1056" i="6" s="1"/>
  <c r="U1055" i="6"/>
  <c r="AA1055" i="6" s="1"/>
  <c r="T1055" i="6"/>
  <c r="S1055" i="6"/>
  <c r="R1055" i="6"/>
  <c r="Q1055" i="6"/>
  <c r="V1055" i="6" s="1"/>
  <c r="U1054" i="6"/>
  <c r="AA1054" i="6" s="1"/>
  <c r="T1054" i="6"/>
  <c r="S1054" i="6"/>
  <c r="R1054" i="6"/>
  <c r="Q1054" i="6"/>
  <c r="V1054" i="6" s="1"/>
  <c r="U1053" i="6"/>
  <c r="AA1053" i="6" s="1"/>
  <c r="T1053" i="6"/>
  <c r="S1053" i="6"/>
  <c r="R1053" i="6"/>
  <c r="Q1053" i="6"/>
  <c r="V1053" i="6" s="1"/>
  <c r="U1052" i="6"/>
  <c r="AA1052" i="6" s="1"/>
  <c r="T1052" i="6"/>
  <c r="S1052" i="6"/>
  <c r="R1052" i="6"/>
  <c r="Q1052" i="6"/>
  <c r="V1052" i="6" s="1"/>
  <c r="U1051" i="6"/>
  <c r="AA1051" i="6" s="1"/>
  <c r="T1051" i="6"/>
  <c r="S1051" i="6"/>
  <c r="R1051" i="6"/>
  <c r="Q1051" i="6"/>
  <c r="V1051" i="6" s="1"/>
  <c r="U1050" i="6"/>
  <c r="AA1050" i="6" s="1"/>
  <c r="T1050" i="6"/>
  <c r="S1050" i="6"/>
  <c r="R1050" i="6"/>
  <c r="Q1050" i="6"/>
  <c r="V1050" i="6" s="1"/>
  <c r="U1049" i="6"/>
  <c r="AA1049" i="6" s="1"/>
  <c r="T1049" i="6"/>
  <c r="S1049" i="6"/>
  <c r="R1049" i="6"/>
  <c r="Q1049" i="6"/>
  <c r="V1049" i="6" s="1"/>
  <c r="U1048" i="6"/>
  <c r="AA1048" i="6" s="1"/>
  <c r="T1048" i="6"/>
  <c r="S1048" i="6"/>
  <c r="R1048" i="6"/>
  <c r="Q1048" i="6"/>
  <c r="V1048" i="6" s="1"/>
  <c r="U1047" i="6"/>
  <c r="AA1047" i="6" s="1"/>
  <c r="T1047" i="6"/>
  <c r="S1047" i="6"/>
  <c r="R1047" i="6"/>
  <c r="Q1047" i="6"/>
  <c r="V1047" i="6" s="1"/>
  <c r="U1046" i="6"/>
  <c r="AA1046" i="6" s="1"/>
  <c r="T1046" i="6"/>
  <c r="S1046" i="6"/>
  <c r="R1046" i="6"/>
  <c r="Q1046" i="6"/>
  <c r="V1046" i="6" s="1"/>
  <c r="U1045" i="6"/>
  <c r="AA1045" i="6" s="1"/>
  <c r="T1045" i="6"/>
  <c r="S1045" i="6"/>
  <c r="R1045" i="6"/>
  <c r="Q1045" i="6"/>
  <c r="V1045" i="6" s="1"/>
  <c r="U1044" i="6"/>
  <c r="AA1044" i="6" s="1"/>
  <c r="T1044" i="6"/>
  <c r="S1044" i="6"/>
  <c r="R1044" i="6"/>
  <c r="Q1044" i="6"/>
  <c r="V1044" i="6" s="1"/>
  <c r="U1043" i="6"/>
  <c r="AA1043" i="6" s="1"/>
  <c r="T1043" i="6"/>
  <c r="S1043" i="6"/>
  <c r="R1043" i="6"/>
  <c r="Q1043" i="6"/>
  <c r="V1043" i="6" s="1"/>
  <c r="U1042" i="6"/>
  <c r="AA1042" i="6" s="1"/>
  <c r="T1042" i="6"/>
  <c r="S1042" i="6"/>
  <c r="R1042" i="6"/>
  <c r="Q1042" i="6"/>
  <c r="V1042" i="6" s="1"/>
  <c r="U1041" i="6"/>
  <c r="AA1041" i="6" s="1"/>
  <c r="T1041" i="6"/>
  <c r="S1041" i="6"/>
  <c r="R1041" i="6"/>
  <c r="Q1041" i="6"/>
  <c r="V1041" i="6" s="1"/>
  <c r="U1040" i="6"/>
  <c r="AA1040" i="6" s="1"/>
  <c r="T1040" i="6"/>
  <c r="S1040" i="6"/>
  <c r="R1040" i="6"/>
  <c r="Q1040" i="6"/>
  <c r="V1040" i="6" s="1"/>
  <c r="U1039" i="6"/>
  <c r="AA1039" i="6" s="1"/>
  <c r="T1039" i="6"/>
  <c r="S1039" i="6"/>
  <c r="R1039" i="6"/>
  <c r="Q1039" i="6"/>
  <c r="V1039" i="6" s="1"/>
  <c r="U1038" i="6"/>
  <c r="AA1038" i="6" s="1"/>
  <c r="T1038" i="6"/>
  <c r="S1038" i="6"/>
  <c r="R1038" i="6"/>
  <c r="Q1038" i="6"/>
  <c r="V1038" i="6" s="1"/>
  <c r="U1037" i="6"/>
  <c r="AA1037" i="6" s="1"/>
  <c r="T1037" i="6"/>
  <c r="S1037" i="6"/>
  <c r="R1037" i="6"/>
  <c r="Q1037" i="6"/>
  <c r="V1037" i="6" s="1"/>
  <c r="U1036" i="6"/>
  <c r="AA1036" i="6" s="1"/>
  <c r="T1036" i="6"/>
  <c r="S1036" i="6"/>
  <c r="R1036" i="6"/>
  <c r="Q1036" i="6"/>
  <c r="V1036" i="6" s="1"/>
  <c r="U1035" i="6"/>
  <c r="AA1035" i="6" s="1"/>
  <c r="T1035" i="6"/>
  <c r="S1035" i="6"/>
  <c r="R1035" i="6"/>
  <c r="Q1035" i="6"/>
  <c r="V1035" i="6" s="1"/>
  <c r="U1034" i="6"/>
  <c r="AA1034" i="6" s="1"/>
  <c r="T1034" i="6"/>
  <c r="S1034" i="6"/>
  <c r="R1034" i="6"/>
  <c r="Q1034" i="6"/>
  <c r="V1034" i="6" s="1"/>
  <c r="U1033" i="6"/>
  <c r="AA1033" i="6" s="1"/>
  <c r="T1033" i="6"/>
  <c r="S1033" i="6"/>
  <c r="R1033" i="6"/>
  <c r="Q1033" i="6"/>
  <c r="V1033" i="6" s="1"/>
  <c r="U1032" i="6"/>
  <c r="AA1032" i="6" s="1"/>
  <c r="T1032" i="6"/>
  <c r="S1032" i="6"/>
  <c r="R1032" i="6"/>
  <c r="Q1032" i="6"/>
  <c r="V1032" i="6" s="1"/>
  <c r="U1031" i="6"/>
  <c r="AA1031" i="6" s="1"/>
  <c r="T1031" i="6"/>
  <c r="S1031" i="6"/>
  <c r="R1031" i="6"/>
  <c r="Q1031" i="6"/>
  <c r="V1031" i="6" s="1"/>
  <c r="U1030" i="6"/>
  <c r="AA1030" i="6" s="1"/>
  <c r="T1030" i="6"/>
  <c r="S1030" i="6"/>
  <c r="R1030" i="6"/>
  <c r="Q1030" i="6"/>
  <c r="V1030" i="6" s="1"/>
  <c r="U1029" i="6"/>
  <c r="AA1029" i="6" s="1"/>
  <c r="T1029" i="6"/>
  <c r="S1029" i="6"/>
  <c r="R1029" i="6"/>
  <c r="Q1029" i="6"/>
  <c r="V1029" i="6" s="1"/>
  <c r="U1028" i="6"/>
  <c r="AA1028" i="6" s="1"/>
  <c r="T1028" i="6"/>
  <c r="S1028" i="6"/>
  <c r="R1028" i="6"/>
  <c r="Q1028" i="6"/>
  <c r="V1028" i="6" s="1"/>
  <c r="U1027" i="6"/>
  <c r="AA1027" i="6" s="1"/>
  <c r="T1027" i="6"/>
  <c r="S1027" i="6"/>
  <c r="R1027" i="6"/>
  <c r="Q1027" i="6"/>
  <c r="V1027" i="6" s="1"/>
  <c r="U1026" i="6"/>
  <c r="AA1026" i="6" s="1"/>
  <c r="T1026" i="6"/>
  <c r="S1026" i="6"/>
  <c r="R1026" i="6"/>
  <c r="Q1026" i="6"/>
  <c r="V1026" i="6" s="1"/>
  <c r="U1025" i="6"/>
  <c r="AA1025" i="6" s="1"/>
  <c r="T1025" i="6"/>
  <c r="S1025" i="6"/>
  <c r="R1025" i="6"/>
  <c r="Q1025" i="6"/>
  <c r="V1025" i="6" s="1"/>
  <c r="U1024" i="6"/>
  <c r="AA1024" i="6" s="1"/>
  <c r="T1024" i="6"/>
  <c r="S1024" i="6"/>
  <c r="R1024" i="6"/>
  <c r="Q1024" i="6"/>
  <c r="V1024" i="6" s="1"/>
  <c r="U1023" i="6"/>
  <c r="AA1023" i="6" s="1"/>
  <c r="T1023" i="6"/>
  <c r="S1023" i="6"/>
  <c r="R1023" i="6"/>
  <c r="Q1023" i="6"/>
  <c r="V1023" i="6" s="1"/>
  <c r="U1022" i="6"/>
  <c r="AA1022" i="6" s="1"/>
  <c r="T1022" i="6"/>
  <c r="S1022" i="6"/>
  <c r="R1022" i="6"/>
  <c r="Q1022" i="6"/>
  <c r="V1022" i="6" s="1"/>
  <c r="U1021" i="6"/>
  <c r="AA1021" i="6" s="1"/>
  <c r="T1021" i="6"/>
  <c r="S1021" i="6"/>
  <c r="R1021" i="6"/>
  <c r="Q1021" i="6"/>
  <c r="V1021" i="6" s="1"/>
  <c r="U1020" i="6"/>
  <c r="AA1020" i="6" s="1"/>
  <c r="T1020" i="6"/>
  <c r="S1020" i="6"/>
  <c r="R1020" i="6"/>
  <c r="Q1020" i="6"/>
  <c r="V1020" i="6" s="1"/>
  <c r="U1019" i="6"/>
  <c r="AA1019" i="6" s="1"/>
  <c r="T1019" i="6"/>
  <c r="S1019" i="6"/>
  <c r="R1019" i="6"/>
  <c r="Q1019" i="6"/>
  <c r="V1019" i="6" s="1"/>
  <c r="U1018" i="6"/>
  <c r="AA1018" i="6" s="1"/>
  <c r="T1018" i="6"/>
  <c r="S1018" i="6"/>
  <c r="R1018" i="6"/>
  <c r="Q1018" i="6"/>
  <c r="V1018" i="6" s="1"/>
  <c r="U1017" i="6"/>
  <c r="AA1017" i="6" s="1"/>
  <c r="T1017" i="6"/>
  <c r="S1017" i="6"/>
  <c r="R1017" i="6"/>
  <c r="Q1017" i="6"/>
  <c r="V1017" i="6" s="1"/>
  <c r="U1016" i="6"/>
  <c r="AA1016" i="6" s="1"/>
  <c r="T1016" i="6"/>
  <c r="S1016" i="6"/>
  <c r="R1016" i="6"/>
  <c r="Q1016" i="6"/>
  <c r="V1016" i="6" s="1"/>
  <c r="U1015" i="6"/>
  <c r="AA1015" i="6" s="1"/>
  <c r="T1015" i="6"/>
  <c r="S1015" i="6"/>
  <c r="R1015" i="6"/>
  <c r="Q1015" i="6"/>
  <c r="V1015" i="6" s="1"/>
  <c r="U1014" i="6"/>
  <c r="AA1014" i="6" s="1"/>
  <c r="T1014" i="6"/>
  <c r="S1014" i="6"/>
  <c r="R1014" i="6"/>
  <c r="Q1014" i="6"/>
  <c r="V1014" i="6" s="1"/>
  <c r="U1013" i="6"/>
  <c r="AA1013" i="6" s="1"/>
  <c r="T1013" i="6"/>
  <c r="S1013" i="6"/>
  <c r="R1013" i="6"/>
  <c r="Q1013" i="6"/>
  <c r="V1013" i="6" s="1"/>
  <c r="U1012" i="6"/>
  <c r="AA1012" i="6" s="1"/>
  <c r="T1012" i="6"/>
  <c r="S1012" i="6"/>
  <c r="R1012" i="6"/>
  <c r="Q1012" i="6"/>
  <c r="V1012" i="6" s="1"/>
  <c r="U1011" i="6"/>
  <c r="AA1011" i="6" s="1"/>
  <c r="T1011" i="6"/>
  <c r="S1011" i="6"/>
  <c r="R1011" i="6"/>
  <c r="Q1011" i="6"/>
  <c r="V1011" i="6" s="1"/>
  <c r="U1010" i="6"/>
  <c r="AA1010" i="6" s="1"/>
  <c r="T1010" i="6"/>
  <c r="S1010" i="6"/>
  <c r="R1010" i="6"/>
  <c r="Q1010" i="6"/>
  <c r="V1010" i="6" s="1"/>
  <c r="U1009" i="6"/>
  <c r="AA1009" i="6" s="1"/>
  <c r="T1009" i="6"/>
  <c r="S1009" i="6"/>
  <c r="R1009" i="6"/>
  <c r="Q1009" i="6"/>
  <c r="V1009" i="6" s="1"/>
  <c r="U1008" i="6"/>
  <c r="AA1008" i="6" s="1"/>
  <c r="T1008" i="6"/>
  <c r="S1008" i="6"/>
  <c r="R1008" i="6"/>
  <c r="Q1008" i="6"/>
  <c r="V1008" i="6" s="1"/>
  <c r="U1007" i="6"/>
  <c r="AA1007" i="6" s="1"/>
  <c r="T1007" i="6"/>
  <c r="S1007" i="6"/>
  <c r="R1007" i="6"/>
  <c r="Q1007" i="6"/>
  <c r="V1007" i="6" s="1"/>
  <c r="U1006" i="6"/>
  <c r="AA1006" i="6" s="1"/>
  <c r="T1006" i="6"/>
  <c r="S1006" i="6"/>
  <c r="R1006" i="6"/>
  <c r="Q1006" i="6"/>
  <c r="V1006" i="6" s="1"/>
  <c r="U1005" i="6"/>
  <c r="AA1005" i="6" s="1"/>
  <c r="T1005" i="6"/>
  <c r="S1005" i="6"/>
  <c r="R1005" i="6"/>
  <c r="Q1005" i="6"/>
  <c r="V1005" i="6" s="1"/>
  <c r="U1004" i="6"/>
  <c r="AA1004" i="6" s="1"/>
  <c r="T1004" i="6"/>
  <c r="S1004" i="6"/>
  <c r="R1004" i="6"/>
  <c r="Q1004" i="6"/>
  <c r="V1004" i="6" s="1"/>
  <c r="U1003" i="6"/>
  <c r="AA1003" i="6" s="1"/>
  <c r="T1003" i="6"/>
  <c r="S1003" i="6"/>
  <c r="R1003" i="6"/>
  <c r="Q1003" i="6"/>
  <c r="V1003" i="6" s="1"/>
  <c r="U1002" i="6"/>
  <c r="AA1002" i="6" s="1"/>
  <c r="T1002" i="6"/>
  <c r="S1002" i="6"/>
  <c r="R1002" i="6"/>
  <c r="Q1002" i="6"/>
  <c r="V1002" i="6" s="1"/>
  <c r="U1001" i="6"/>
  <c r="AA1001" i="6" s="1"/>
  <c r="T1001" i="6"/>
  <c r="S1001" i="6"/>
  <c r="R1001" i="6"/>
  <c r="Q1001" i="6"/>
  <c r="V1001" i="6" s="1"/>
  <c r="U1000" i="6"/>
  <c r="AA1000" i="6" s="1"/>
  <c r="T1000" i="6"/>
  <c r="S1000" i="6"/>
  <c r="R1000" i="6"/>
  <c r="Q1000" i="6"/>
  <c r="V1000" i="6" s="1"/>
  <c r="U999" i="6"/>
  <c r="AA999" i="6" s="1"/>
  <c r="T999" i="6"/>
  <c r="S999" i="6"/>
  <c r="R999" i="6"/>
  <c r="Q999" i="6"/>
  <c r="V999" i="6" s="1"/>
  <c r="U998" i="6"/>
  <c r="AA998" i="6" s="1"/>
  <c r="T998" i="6"/>
  <c r="S998" i="6"/>
  <c r="R998" i="6"/>
  <c r="Q998" i="6"/>
  <c r="V998" i="6" s="1"/>
  <c r="U997" i="6"/>
  <c r="AA997" i="6" s="1"/>
  <c r="T997" i="6"/>
  <c r="S997" i="6"/>
  <c r="R997" i="6"/>
  <c r="Q997" i="6"/>
  <c r="V997" i="6" s="1"/>
  <c r="U996" i="6"/>
  <c r="AA996" i="6" s="1"/>
  <c r="T996" i="6"/>
  <c r="S996" i="6"/>
  <c r="R996" i="6"/>
  <c r="Q996" i="6"/>
  <c r="V996" i="6" s="1"/>
  <c r="U995" i="6"/>
  <c r="AA995" i="6" s="1"/>
  <c r="T995" i="6"/>
  <c r="S995" i="6"/>
  <c r="R995" i="6"/>
  <c r="Q995" i="6"/>
  <c r="V995" i="6" s="1"/>
  <c r="U994" i="6"/>
  <c r="AA994" i="6" s="1"/>
  <c r="T994" i="6"/>
  <c r="S994" i="6"/>
  <c r="R994" i="6"/>
  <c r="Q994" i="6"/>
  <c r="V994" i="6" s="1"/>
  <c r="U993" i="6"/>
  <c r="AA993" i="6" s="1"/>
  <c r="T993" i="6"/>
  <c r="S993" i="6"/>
  <c r="R993" i="6"/>
  <c r="Q993" i="6"/>
  <c r="V993" i="6" s="1"/>
  <c r="U992" i="6"/>
  <c r="AA992" i="6" s="1"/>
  <c r="T992" i="6"/>
  <c r="S992" i="6"/>
  <c r="R992" i="6"/>
  <c r="Q992" i="6"/>
  <c r="V992" i="6" s="1"/>
  <c r="U991" i="6"/>
  <c r="AA991" i="6" s="1"/>
  <c r="T991" i="6"/>
  <c r="S991" i="6"/>
  <c r="R991" i="6"/>
  <c r="Q991" i="6"/>
  <c r="V991" i="6" s="1"/>
  <c r="U990" i="6"/>
  <c r="AA990" i="6" s="1"/>
  <c r="T990" i="6"/>
  <c r="S990" i="6"/>
  <c r="R990" i="6"/>
  <c r="Q990" i="6"/>
  <c r="V990" i="6" s="1"/>
  <c r="U989" i="6"/>
  <c r="AA989" i="6" s="1"/>
  <c r="T989" i="6"/>
  <c r="S989" i="6"/>
  <c r="R989" i="6"/>
  <c r="Q989" i="6"/>
  <c r="V989" i="6" s="1"/>
  <c r="U988" i="6"/>
  <c r="AA988" i="6" s="1"/>
  <c r="T988" i="6"/>
  <c r="S988" i="6"/>
  <c r="R988" i="6"/>
  <c r="Q988" i="6"/>
  <c r="V988" i="6" s="1"/>
  <c r="U987" i="6"/>
  <c r="AA987" i="6" s="1"/>
  <c r="T987" i="6"/>
  <c r="S987" i="6"/>
  <c r="R987" i="6"/>
  <c r="Q987" i="6"/>
  <c r="V987" i="6" s="1"/>
  <c r="U986" i="6"/>
  <c r="AA986" i="6" s="1"/>
  <c r="T986" i="6"/>
  <c r="S986" i="6"/>
  <c r="R986" i="6"/>
  <c r="Q986" i="6"/>
  <c r="V986" i="6" s="1"/>
  <c r="U985" i="6"/>
  <c r="AA985" i="6" s="1"/>
  <c r="T985" i="6"/>
  <c r="S985" i="6"/>
  <c r="R985" i="6"/>
  <c r="Q985" i="6"/>
  <c r="V985" i="6" s="1"/>
  <c r="U984" i="6"/>
  <c r="AA984" i="6" s="1"/>
  <c r="T984" i="6"/>
  <c r="S984" i="6"/>
  <c r="R984" i="6"/>
  <c r="Q984" i="6"/>
  <c r="V984" i="6" s="1"/>
  <c r="U983" i="6"/>
  <c r="AA983" i="6" s="1"/>
  <c r="T983" i="6"/>
  <c r="S983" i="6"/>
  <c r="R983" i="6"/>
  <c r="Q983" i="6"/>
  <c r="V983" i="6" s="1"/>
  <c r="U982" i="6"/>
  <c r="AA982" i="6" s="1"/>
  <c r="T982" i="6"/>
  <c r="S982" i="6"/>
  <c r="R982" i="6"/>
  <c r="Q982" i="6"/>
  <c r="V982" i="6" s="1"/>
  <c r="U981" i="6"/>
  <c r="AA981" i="6" s="1"/>
  <c r="T981" i="6"/>
  <c r="S981" i="6"/>
  <c r="R981" i="6"/>
  <c r="Q981" i="6"/>
  <c r="V981" i="6" s="1"/>
  <c r="U980" i="6"/>
  <c r="AA980" i="6" s="1"/>
  <c r="T980" i="6"/>
  <c r="S980" i="6"/>
  <c r="R980" i="6"/>
  <c r="Q980" i="6"/>
  <c r="V980" i="6" s="1"/>
  <c r="U979" i="6"/>
  <c r="AA979" i="6" s="1"/>
  <c r="T979" i="6"/>
  <c r="S979" i="6"/>
  <c r="R979" i="6"/>
  <c r="Q979" i="6"/>
  <c r="V979" i="6" s="1"/>
  <c r="U978" i="6"/>
  <c r="AA978" i="6" s="1"/>
  <c r="T978" i="6"/>
  <c r="S978" i="6"/>
  <c r="R978" i="6"/>
  <c r="Q978" i="6"/>
  <c r="V978" i="6" s="1"/>
  <c r="U977" i="6"/>
  <c r="AA977" i="6" s="1"/>
  <c r="T977" i="6"/>
  <c r="S977" i="6"/>
  <c r="R977" i="6"/>
  <c r="Q977" i="6"/>
  <c r="V977" i="6" s="1"/>
  <c r="U976" i="6"/>
  <c r="AA976" i="6" s="1"/>
  <c r="T976" i="6"/>
  <c r="S976" i="6"/>
  <c r="R976" i="6"/>
  <c r="Q976" i="6"/>
  <c r="V976" i="6" s="1"/>
  <c r="U975" i="6"/>
  <c r="AA975" i="6" s="1"/>
  <c r="T975" i="6"/>
  <c r="S975" i="6"/>
  <c r="R975" i="6"/>
  <c r="Q975" i="6"/>
  <c r="V975" i="6" s="1"/>
  <c r="U974" i="6"/>
  <c r="AA974" i="6" s="1"/>
  <c r="T974" i="6"/>
  <c r="S974" i="6"/>
  <c r="R974" i="6"/>
  <c r="Q974" i="6"/>
  <c r="V974" i="6" s="1"/>
  <c r="U973" i="6"/>
  <c r="AA973" i="6" s="1"/>
  <c r="T973" i="6"/>
  <c r="S973" i="6"/>
  <c r="R973" i="6"/>
  <c r="Q973" i="6"/>
  <c r="V973" i="6" s="1"/>
  <c r="U972" i="6"/>
  <c r="AA972" i="6" s="1"/>
  <c r="T972" i="6"/>
  <c r="S972" i="6"/>
  <c r="R972" i="6"/>
  <c r="Q972" i="6"/>
  <c r="V972" i="6" s="1"/>
  <c r="U971" i="6"/>
  <c r="AA971" i="6" s="1"/>
  <c r="T971" i="6"/>
  <c r="S971" i="6"/>
  <c r="R971" i="6"/>
  <c r="Q971" i="6"/>
  <c r="V971" i="6" s="1"/>
  <c r="U970" i="6"/>
  <c r="AA970" i="6" s="1"/>
  <c r="T970" i="6"/>
  <c r="S970" i="6"/>
  <c r="R970" i="6"/>
  <c r="Q970" i="6"/>
  <c r="V970" i="6" s="1"/>
  <c r="U969" i="6"/>
  <c r="AA969" i="6" s="1"/>
  <c r="T969" i="6"/>
  <c r="S969" i="6"/>
  <c r="R969" i="6"/>
  <c r="Q969" i="6"/>
  <c r="V969" i="6" s="1"/>
  <c r="U968" i="6"/>
  <c r="AA968" i="6" s="1"/>
  <c r="T968" i="6"/>
  <c r="S968" i="6"/>
  <c r="R968" i="6"/>
  <c r="Q968" i="6"/>
  <c r="V968" i="6" s="1"/>
  <c r="U967" i="6"/>
  <c r="AA967" i="6" s="1"/>
  <c r="T967" i="6"/>
  <c r="S967" i="6"/>
  <c r="R967" i="6"/>
  <c r="Q967" i="6"/>
  <c r="V967" i="6" s="1"/>
  <c r="U966" i="6"/>
  <c r="AA966" i="6" s="1"/>
  <c r="T966" i="6"/>
  <c r="S966" i="6"/>
  <c r="R966" i="6"/>
  <c r="Q966" i="6"/>
  <c r="V966" i="6" s="1"/>
  <c r="U965" i="6"/>
  <c r="AA965" i="6" s="1"/>
  <c r="T965" i="6"/>
  <c r="S965" i="6"/>
  <c r="R965" i="6"/>
  <c r="Q965" i="6"/>
  <c r="V965" i="6" s="1"/>
  <c r="U964" i="6"/>
  <c r="AA964" i="6" s="1"/>
  <c r="T964" i="6"/>
  <c r="S964" i="6"/>
  <c r="R964" i="6"/>
  <c r="Q964" i="6"/>
  <c r="V964" i="6" s="1"/>
  <c r="U963" i="6"/>
  <c r="AA963" i="6" s="1"/>
  <c r="T963" i="6"/>
  <c r="S963" i="6"/>
  <c r="R963" i="6"/>
  <c r="Q963" i="6"/>
  <c r="V963" i="6" s="1"/>
  <c r="U962" i="6"/>
  <c r="AA962" i="6" s="1"/>
  <c r="T962" i="6"/>
  <c r="S962" i="6"/>
  <c r="R962" i="6"/>
  <c r="Q962" i="6"/>
  <c r="V962" i="6" s="1"/>
  <c r="U961" i="6"/>
  <c r="AA961" i="6" s="1"/>
  <c r="T961" i="6"/>
  <c r="S961" i="6"/>
  <c r="R961" i="6"/>
  <c r="Q961" i="6"/>
  <c r="V961" i="6" s="1"/>
  <c r="U960" i="6"/>
  <c r="AA960" i="6" s="1"/>
  <c r="T960" i="6"/>
  <c r="S960" i="6"/>
  <c r="R960" i="6"/>
  <c r="Q960" i="6"/>
  <c r="V960" i="6" s="1"/>
  <c r="U959" i="6"/>
  <c r="AA959" i="6" s="1"/>
  <c r="T959" i="6"/>
  <c r="S959" i="6"/>
  <c r="R959" i="6"/>
  <c r="Q959" i="6"/>
  <c r="V959" i="6" s="1"/>
  <c r="U958" i="6"/>
  <c r="AA958" i="6" s="1"/>
  <c r="T958" i="6"/>
  <c r="S958" i="6"/>
  <c r="R958" i="6"/>
  <c r="Q958" i="6"/>
  <c r="V958" i="6" s="1"/>
  <c r="U957" i="6"/>
  <c r="AA957" i="6" s="1"/>
  <c r="T957" i="6"/>
  <c r="S957" i="6"/>
  <c r="R957" i="6"/>
  <c r="Q957" i="6"/>
  <c r="V957" i="6" s="1"/>
  <c r="U956" i="6"/>
  <c r="AA956" i="6" s="1"/>
  <c r="T956" i="6"/>
  <c r="S956" i="6"/>
  <c r="R956" i="6"/>
  <c r="Q956" i="6"/>
  <c r="V956" i="6" s="1"/>
  <c r="U955" i="6"/>
  <c r="AA955" i="6" s="1"/>
  <c r="T955" i="6"/>
  <c r="S955" i="6"/>
  <c r="R955" i="6"/>
  <c r="Q955" i="6"/>
  <c r="V955" i="6" s="1"/>
  <c r="U954" i="6"/>
  <c r="AA954" i="6" s="1"/>
  <c r="T954" i="6"/>
  <c r="S954" i="6"/>
  <c r="R954" i="6"/>
  <c r="Q954" i="6"/>
  <c r="V954" i="6" s="1"/>
  <c r="U953" i="6"/>
  <c r="AA953" i="6" s="1"/>
  <c r="T953" i="6"/>
  <c r="S953" i="6"/>
  <c r="R953" i="6"/>
  <c r="Q953" i="6"/>
  <c r="V953" i="6" s="1"/>
  <c r="U952" i="6"/>
  <c r="AA952" i="6" s="1"/>
  <c r="T952" i="6"/>
  <c r="S952" i="6"/>
  <c r="R952" i="6"/>
  <c r="Q952" i="6"/>
  <c r="V952" i="6" s="1"/>
  <c r="U951" i="6"/>
  <c r="AA951" i="6" s="1"/>
  <c r="T951" i="6"/>
  <c r="S951" i="6"/>
  <c r="R951" i="6"/>
  <c r="Q951" i="6"/>
  <c r="V951" i="6" s="1"/>
  <c r="U950" i="6"/>
  <c r="AA950" i="6" s="1"/>
  <c r="T950" i="6"/>
  <c r="S950" i="6"/>
  <c r="R950" i="6"/>
  <c r="Q950" i="6"/>
  <c r="V950" i="6" s="1"/>
  <c r="U949" i="6"/>
  <c r="AA949" i="6" s="1"/>
  <c r="T949" i="6"/>
  <c r="S949" i="6"/>
  <c r="R949" i="6"/>
  <c r="Q949" i="6"/>
  <c r="V949" i="6" s="1"/>
  <c r="U948" i="6"/>
  <c r="AA948" i="6" s="1"/>
  <c r="T948" i="6"/>
  <c r="S948" i="6"/>
  <c r="R948" i="6"/>
  <c r="Q948" i="6"/>
  <c r="V948" i="6" s="1"/>
  <c r="U947" i="6"/>
  <c r="AA947" i="6" s="1"/>
  <c r="T947" i="6"/>
  <c r="S947" i="6"/>
  <c r="R947" i="6"/>
  <c r="Q947" i="6"/>
  <c r="V947" i="6" s="1"/>
  <c r="U946" i="6"/>
  <c r="AA946" i="6" s="1"/>
  <c r="T946" i="6"/>
  <c r="S946" i="6"/>
  <c r="R946" i="6"/>
  <c r="Q946" i="6"/>
  <c r="V946" i="6" s="1"/>
  <c r="U945" i="6"/>
  <c r="AA945" i="6" s="1"/>
  <c r="T945" i="6"/>
  <c r="S945" i="6"/>
  <c r="R945" i="6"/>
  <c r="Q945" i="6"/>
  <c r="V945" i="6" s="1"/>
  <c r="U944" i="6"/>
  <c r="AA944" i="6" s="1"/>
  <c r="T944" i="6"/>
  <c r="S944" i="6"/>
  <c r="R944" i="6"/>
  <c r="Q944" i="6"/>
  <c r="V944" i="6" s="1"/>
  <c r="U943" i="6"/>
  <c r="AA943" i="6" s="1"/>
  <c r="T943" i="6"/>
  <c r="S943" i="6"/>
  <c r="R943" i="6"/>
  <c r="Q943" i="6"/>
  <c r="V943" i="6" s="1"/>
  <c r="U942" i="6"/>
  <c r="AA942" i="6" s="1"/>
  <c r="T942" i="6"/>
  <c r="S942" i="6"/>
  <c r="R942" i="6"/>
  <c r="Q942" i="6"/>
  <c r="V942" i="6" s="1"/>
  <c r="U941" i="6"/>
  <c r="AA941" i="6" s="1"/>
  <c r="T941" i="6"/>
  <c r="S941" i="6"/>
  <c r="R941" i="6"/>
  <c r="Q941" i="6"/>
  <c r="V941" i="6" s="1"/>
  <c r="U940" i="6"/>
  <c r="AA940" i="6" s="1"/>
  <c r="T940" i="6"/>
  <c r="S940" i="6"/>
  <c r="R940" i="6"/>
  <c r="Q940" i="6"/>
  <c r="V940" i="6" s="1"/>
  <c r="U939" i="6"/>
  <c r="AA939" i="6" s="1"/>
  <c r="T939" i="6"/>
  <c r="S939" i="6"/>
  <c r="R939" i="6"/>
  <c r="Q939" i="6"/>
  <c r="V939" i="6" s="1"/>
  <c r="U938" i="6"/>
  <c r="AA938" i="6" s="1"/>
  <c r="T938" i="6"/>
  <c r="S938" i="6"/>
  <c r="R938" i="6"/>
  <c r="Q938" i="6"/>
  <c r="V938" i="6" s="1"/>
  <c r="U937" i="6"/>
  <c r="AA937" i="6" s="1"/>
  <c r="T937" i="6"/>
  <c r="S937" i="6"/>
  <c r="R937" i="6"/>
  <c r="Q937" i="6"/>
  <c r="V937" i="6" s="1"/>
  <c r="U936" i="6"/>
  <c r="AA936" i="6" s="1"/>
  <c r="T936" i="6"/>
  <c r="S936" i="6"/>
  <c r="R936" i="6"/>
  <c r="Q936" i="6"/>
  <c r="V936" i="6" s="1"/>
  <c r="U935" i="6"/>
  <c r="AA935" i="6" s="1"/>
  <c r="T935" i="6"/>
  <c r="S935" i="6"/>
  <c r="R935" i="6"/>
  <c r="Q935" i="6"/>
  <c r="V935" i="6" s="1"/>
  <c r="U934" i="6"/>
  <c r="AA934" i="6" s="1"/>
  <c r="T934" i="6"/>
  <c r="S934" i="6"/>
  <c r="R934" i="6"/>
  <c r="Q934" i="6"/>
  <c r="V934" i="6" s="1"/>
  <c r="U933" i="6"/>
  <c r="AA933" i="6" s="1"/>
  <c r="T933" i="6"/>
  <c r="S933" i="6"/>
  <c r="R933" i="6"/>
  <c r="Q933" i="6"/>
  <c r="V933" i="6" s="1"/>
  <c r="U932" i="6"/>
  <c r="AA932" i="6" s="1"/>
  <c r="T932" i="6"/>
  <c r="S932" i="6"/>
  <c r="R932" i="6"/>
  <c r="Q932" i="6"/>
  <c r="V932" i="6" s="1"/>
  <c r="U931" i="6"/>
  <c r="AA931" i="6" s="1"/>
  <c r="T931" i="6"/>
  <c r="S931" i="6"/>
  <c r="R931" i="6"/>
  <c r="Q931" i="6"/>
  <c r="V931" i="6" s="1"/>
  <c r="U930" i="6"/>
  <c r="AA930" i="6" s="1"/>
  <c r="T930" i="6"/>
  <c r="S930" i="6"/>
  <c r="R930" i="6"/>
  <c r="Q930" i="6"/>
  <c r="V930" i="6" s="1"/>
  <c r="U929" i="6"/>
  <c r="AA929" i="6" s="1"/>
  <c r="T929" i="6"/>
  <c r="S929" i="6"/>
  <c r="R929" i="6"/>
  <c r="Q929" i="6"/>
  <c r="V929" i="6" s="1"/>
  <c r="U928" i="6"/>
  <c r="AA928" i="6" s="1"/>
  <c r="T928" i="6"/>
  <c r="S928" i="6"/>
  <c r="R928" i="6"/>
  <c r="Q928" i="6"/>
  <c r="V928" i="6" s="1"/>
  <c r="U927" i="6"/>
  <c r="AA927" i="6" s="1"/>
  <c r="T927" i="6"/>
  <c r="S927" i="6"/>
  <c r="R927" i="6"/>
  <c r="Q927" i="6"/>
  <c r="V927" i="6" s="1"/>
  <c r="U926" i="6"/>
  <c r="AA926" i="6" s="1"/>
  <c r="T926" i="6"/>
  <c r="S926" i="6"/>
  <c r="R926" i="6"/>
  <c r="Q926" i="6"/>
  <c r="V926" i="6" s="1"/>
  <c r="U925" i="6"/>
  <c r="AA925" i="6" s="1"/>
  <c r="T925" i="6"/>
  <c r="S925" i="6"/>
  <c r="R925" i="6"/>
  <c r="Q925" i="6"/>
  <c r="V925" i="6" s="1"/>
  <c r="U924" i="6"/>
  <c r="AA924" i="6" s="1"/>
  <c r="T924" i="6"/>
  <c r="S924" i="6"/>
  <c r="R924" i="6"/>
  <c r="Q924" i="6"/>
  <c r="V924" i="6" s="1"/>
  <c r="U923" i="6"/>
  <c r="AA923" i="6" s="1"/>
  <c r="T923" i="6"/>
  <c r="S923" i="6"/>
  <c r="R923" i="6"/>
  <c r="Q923" i="6"/>
  <c r="V923" i="6" s="1"/>
  <c r="U922" i="6"/>
  <c r="AA922" i="6" s="1"/>
  <c r="T922" i="6"/>
  <c r="S922" i="6"/>
  <c r="R922" i="6"/>
  <c r="Q922" i="6"/>
  <c r="V922" i="6" s="1"/>
  <c r="U921" i="6"/>
  <c r="AA921" i="6" s="1"/>
  <c r="T921" i="6"/>
  <c r="S921" i="6"/>
  <c r="R921" i="6"/>
  <c r="Q921" i="6"/>
  <c r="V921" i="6" s="1"/>
  <c r="U920" i="6"/>
  <c r="AA920" i="6" s="1"/>
  <c r="T920" i="6"/>
  <c r="S920" i="6"/>
  <c r="R920" i="6"/>
  <c r="Q920" i="6"/>
  <c r="V920" i="6" s="1"/>
  <c r="U919" i="6"/>
  <c r="AA919" i="6" s="1"/>
  <c r="T919" i="6"/>
  <c r="S919" i="6"/>
  <c r="R919" i="6"/>
  <c r="Q919" i="6"/>
  <c r="V919" i="6" s="1"/>
  <c r="U918" i="6"/>
  <c r="AA918" i="6" s="1"/>
  <c r="T918" i="6"/>
  <c r="S918" i="6"/>
  <c r="R918" i="6"/>
  <c r="Q918" i="6"/>
  <c r="V918" i="6" s="1"/>
  <c r="U917" i="6"/>
  <c r="AA917" i="6" s="1"/>
  <c r="T917" i="6"/>
  <c r="S917" i="6"/>
  <c r="R917" i="6"/>
  <c r="Q917" i="6"/>
  <c r="V917" i="6" s="1"/>
  <c r="U916" i="6"/>
  <c r="AA916" i="6" s="1"/>
  <c r="T916" i="6"/>
  <c r="S916" i="6"/>
  <c r="R916" i="6"/>
  <c r="Q916" i="6"/>
  <c r="V916" i="6" s="1"/>
  <c r="U915" i="6"/>
  <c r="AA915" i="6" s="1"/>
  <c r="T915" i="6"/>
  <c r="S915" i="6"/>
  <c r="R915" i="6"/>
  <c r="Q915" i="6"/>
  <c r="V915" i="6" s="1"/>
  <c r="U914" i="6"/>
  <c r="AA914" i="6" s="1"/>
  <c r="T914" i="6"/>
  <c r="S914" i="6"/>
  <c r="R914" i="6"/>
  <c r="Q914" i="6"/>
  <c r="V914" i="6" s="1"/>
  <c r="U913" i="6"/>
  <c r="AA913" i="6" s="1"/>
  <c r="T913" i="6"/>
  <c r="S913" i="6"/>
  <c r="R913" i="6"/>
  <c r="Q913" i="6"/>
  <c r="V913" i="6" s="1"/>
  <c r="U912" i="6"/>
  <c r="AA912" i="6" s="1"/>
  <c r="T912" i="6"/>
  <c r="S912" i="6"/>
  <c r="R912" i="6"/>
  <c r="Q912" i="6"/>
  <c r="V912" i="6" s="1"/>
  <c r="U911" i="6"/>
  <c r="AA911" i="6" s="1"/>
  <c r="T911" i="6"/>
  <c r="S911" i="6"/>
  <c r="R911" i="6"/>
  <c r="Q911" i="6"/>
  <c r="V911" i="6" s="1"/>
  <c r="U910" i="6"/>
  <c r="AA910" i="6" s="1"/>
  <c r="T910" i="6"/>
  <c r="S910" i="6"/>
  <c r="R910" i="6"/>
  <c r="Q910" i="6"/>
  <c r="V910" i="6" s="1"/>
  <c r="U909" i="6"/>
  <c r="AA909" i="6" s="1"/>
  <c r="T909" i="6"/>
  <c r="S909" i="6"/>
  <c r="R909" i="6"/>
  <c r="Q909" i="6"/>
  <c r="V909" i="6" s="1"/>
  <c r="U908" i="6"/>
  <c r="AA908" i="6" s="1"/>
  <c r="T908" i="6"/>
  <c r="S908" i="6"/>
  <c r="R908" i="6"/>
  <c r="Q908" i="6"/>
  <c r="V908" i="6" s="1"/>
  <c r="U907" i="6"/>
  <c r="AA907" i="6" s="1"/>
  <c r="T907" i="6"/>
  <c r="S907" i="6"/>
  <c r="R907" i="6"/>
  <c r="Q907" i="6"/>
  <c r="V907" i="6" s="1"/>
  <c r="U906" i="6"/>
  <c r="AA906" i="6" s="1"/>
  <c r="T906" i="6"/>
  <c r="S906" i="6"/>
  <c r="R906" i="6"/>
  <c r="Q906" i="6"/>
  <c r="V906" i="6" s="1"/>
  <c r="U905" i="6"/>
  <c r="AA905" i="6" s="1"/>
  <c r="T905" i="6"/>
  <c r="S905" i="6"/>
  <c r="R905" i="6"/>
  <c r="Q905" i="6"/>
  <c r="V905" i="6" s="1"/>
  <c r="U904" i="6"/>
  <c r="AA904" i="6" s="1"/>
  <c r="T904" i="6"/>
  <c r="S904" i="6"/>
  <c r="R904" i="6"/>
  <c r="Q904" i="6"/>
  <c r="V904" i="6" s="1"/>
  <c r="U903" i="6"/>
  <c r="AA903" i="6" s="1"/>
  <c r="T903" i="6"/>
  <c r="S903" i="6"/>
  <c r="R903" i="6"/>
  <c r="Q903" i="6"/>
  <c r="V903" i="6" s="1"/>
  <c r="U902" i="6"/>
  <c r="AA902" i="6" s="1"/>
  <c r="T902" i="6"/>
  <c r="S902" i="6"/>
  <c r="R902" i="6"/>
  <c r="Q902" i="6"/>
  <c r="V902" i="6" s="1"/>
  <c r="U901" i="6"/>
  <c r="AA901" i="6" s="1"/>
  <c r="T901" i="6"/>
  <c r="S901" i="6"/>
  <c r="R901" i="6"/>
  <c r="Q901" i="6"/>
  <c r="V901" i="6" s="1"/>
  <c r="U900" i="6"/>
  <c r="AA900" i="6" s="1"/>
  <c r="T900" i="6"/>
  <c r="S900" i="6"/>
  <c r="R900" i="6"/>
  <c r="Q900" i="6"/>
  <c r="V900" i="6" s="1"/>
  <c r="U899" i="6"/>
  <c r="AA899" i="6" s="1"/>
  <c r="T899" i="6"/>
  <c r="S899" i="6"/>
  <c r="R899" i="6"/>
  <c r="Q899" i="6"/>
  <c r="V899" i="6" s="1"/>
  <c r="U898" i="6"/>
  <c r="AA898" i="6" s="1"/>
  <c r="T898" i="6"/>
  <c r="S898" i="6"/>
  <c r="R898" i="6"/>
  <c r="Q898" i="6"/>
  <c r="V898" i="6" s="1"/>
  <c r="U897" i="6"/>
  <c r="AA897" i="6" s="1"/>
  <c r="T897" i="6"/>
  <c r="S897" i="6"/>
  <c r="R897" i="6"/>
  <c r="Q897" i="6"/>
  <c r="V897" i="6" s="1"/>
  <c r="U896" i="6"/>
  <c r="AA896" i="6" s="1"/>
  <c r="T896" i="6"/>
  <c r="S896" i="6"/>
  <c r="R896" i="6"/>
  <c r="Q896" i="6"/>
  <c r="V896" i="6" s="1"/>
  <c r="U895" i="6"/>
  <c r="AA895" i="6" s="1"/>
  <c r="T895" i="6"/>
  <c r="S895" i="6"/>
  <c r="R895" i="6"/>
  <c r="Q895" i="6"/>
  <c r="V895" i="6" s="1"/>
  <c r="U894" i="6"/>
  <c r="AA894" i="6" s="1"/>
  <c r="T894" i="6"/>
  <c r="S894" i="6"/>
  <c r="R894" i="6"/>
  <c r="Q894" i="6"/>
  <c r="V894" i="6" s="1"/>
  <c r="AA893" i="6"/>
  <c r="V893" i="6"/>
  <c r="AA892" i="6"/>
  <c r="V892" i="6"/>
  <c r="AA891" i="6"/>
  <c r="V891" i="6"/>
  <c r="AA890" i="6"/>
  <c r="V890" i="6"/>
  <c r="AA889" i="6"/>
  <c r="V889" i="6"/>
  <c r="AA888" i="6"/>
  <c r="V888" i="6"/>
  <c r="AA887" i="6"/>
  <c r="V887" i="6"/>
  <c r="AA886" i="6"/>
  <c r="V886" i="6"/>
  <c r="AA885" i="6"/>
  <c r="V885" i="6"/>
  <c r="AA884" i="6"/>
  <c r="V884" i="6"/>
  <c r="AA883" i="6"/>
  <c r="V883" i="6"/>
  <c r="AA882" i="6"/>
  <c r="V882" i="6"/>
  <c r="AA881" i="6"/>
  <c r="V881" i="6"/>
  <c r="AA880" i="6"/>
  <c r="V880" i="6"/>
  <c r="AA879" i="6"/>
  <c r="V879" i="6"/>
  <c r="AA878" i="6"/>
  <c r="V878" i="6"/>
  <c r="AA877" i="6"/>
  <c r="V877" i="6"/>
  <c r="AA876" i="6"/>
  <c r="V876" i="6"/>
  <c r="AA875" i="6"/>
  <c r="V875" i="6"/>
  <c r="AA874" i="6"/>
  <c r="V874" i="6"/>
  <c r="AA873" i="6"/>
  <c r="V873" i="6"/>
  <c r="V870" i="6"/>
  <c r="X869" i="6"/>
  <c r="AA864" i="6"/>
  <c r="X864" i="6"/>
  <c r="V859" i="6"/>
  <c r="AA857" i="6"/>
  <c r="Z854" i="6"/>
  <c r="X851" i="6"/>
  <c r="X845" i="6"/>
  <c r="AA844" i="6"/>
  <c r="V843" i="6"/>
  <c r="X840" i="6"/>
  <c r="Y839" i="6"/>
  <c r="U838" i="6"/>
  <c r="AA838" i="6" s="1"/>
  <c r="T838" i="6"/>
  <c r="S838" i="6"/>
  <c r="R838" i="6"/>
  <c r="Q838" i="6"/>
  <c r="V838" i="6" s="1"/>
  <c r="U837" i="6"/>
  <c r="AA837" i="6" s="1"/>
  <c r="T837" i="6"/>
  <c r="S837" i="6"/>
  <c r="R837" i="6"/>
  <c r="Q837" i="6"/>
  <c r="V837" i="6" s="1"/>
  <c r="U836" i="6"/>
  <c r="AA836" i="6" s="1"/>
  <c r="T836" i="6"/>
  <c r="S836" i="6"/>
  <c r="R836" i="6"/>
  <c r="Q836" i="6"/>
  <c r="V836" i="6" s="1"/>
  <c r="U835" i="6"/>
  <c r="AA835" i="6" s="1"/>
  <c r="T835" i="6"/>
  <c r="S835" i="6"/>
  <c r="R835" i="6"/>
  <c r="Q835" i="6"/>
  <c r="V835" i="6" s="1"/>
  <c r="U834" i="6"/>
  <c r="AA834" i="6" s="1"/>
  <c r="T834" i="6"/>
  <c r="S834" i="6"/>
  <c r="R834" i="6"/>
  <c r="Q834" i="6"/>
  <c r="V834" i="6" s="1"/>
  <c r="U833" i="6"/>
  <c r="AA833" i="6" s="1"/>
  <c r="T833" i="6"/>
  <c r="S833" i="6"/>
  <c r="R833" i="6"/>
  <c r="Q833" i="6"/>
  <c r="V833" i="6" s="1"/>
  <c r="U832" i="6"/>
  <c r="AA832" i="6" s="1"/>
  <c r="T832" i="6"/>
  <c r="S832" i="6"/>
  <c r="R832" i="6"/>
  <c r="Q832" i="6"/>
  <c r="V832" i="6" s="1"/>
  <c r="U831" i="6"/>
  <c r="AA831" i="6" s="1"/>
  <c r="T831" i="6"/>
  <c r="S831" i="6"/>
  <c r="R831" i="6"/>
  <c r="Q831" i="6"/>
  <c r="V831" i="6" s="1"/>
  <c r="U830" i="6"/>
  <c r="AA830" i="6" s="1"/>
  <c r="T830" i="6"/>
  <c r="S830" i="6"/>
  <c r="R830" i="6"/>
  <c r="Q830" i="6"/>
  <c r="V830" i="6" s="1"/>
  <c r="U829" i="6"/>
  <c r="AA829" i="6" s="1"/>
  <c r="T829" i="6"/>
  <c r="S829" i="6"/>
  <c r="R829" i="6"/>
  <c r="Q829" i="6"/>
  <c r="V829" i="6" s="1"/>
  <c r="U828" i="6"/>
  <c r="AA828" i="6" s="1"/>
  <c r="T828" i="6"/>
  <c r="S828" i="6"/>
  <c r="R828" i="6"/>
  <c r="Q828" i="6"/>
  <c r="V828" i="6" s="1"/>
  <c r="U827" i="6"/>
  <c r="AA827" i="6" s="1"/>
  <c r="T827" i="6"/>
  <c r="S827" i="6"/>
  <c r="R827" i="6"/>
  <c r="Q827" i="6"/>
  <c r="V827" i="6" s="1"/>
  <c r="U826" i="6"/>
  <c r="AA826" i="6" s="1"/>
  <c r="T826" i="6"/>
  <c r="S826" i="6"/>
  <c r="R826" i="6"/>
  <c r="Q826" i="6"/>
  <c r="V826" i="6" s="1"/>
  <c r="U825" i="6"/>
  <c r="AA825" i="6" s="1"/>
  <c r="T825" i="6"/>
  <c r="S825" i="6"/>
  <c r="R825" i="6"/>
  <c r="Q825" i="6"/>
  <c r="V825" i="6" s="1"/>
  <c r="U824" i="6"/>
  <c r="AA824" i="6" s="1"/>
  <c r="T824" i="6"/>
  <c r="S824" i="6"/>
  <c r="R824" i="6"/>
  <c r="Q824" i="6"/>
  <c r="V824" i="6" s="1"/>
  <c r="U823" i="6"/>
  <c r="AA823" i="6" s="1"/>
  <c r="T823" i="6"/>
  <c r="S823" i="6"/>
  <c r="R823" i="6"/>
  <c r="Q823" i="6"/>
  <c r="V823" i="6" s="1"/>
  <c r="U822" i="6"/>
  <c r="AA822" i="6" s="1"/>
  <c r="T822" i="6"/>
  <c r="S822" i="6"/>
  <c r="R822" i="6"/>
  <c r="Q822" i="6"/>
  <c r="V822" i="6" s="1"/>
  <c r="U821" i="6"/>
  <c r="AA821" i="6" s="1"/>
  <c r="T821" i="6"/>
  <c r="S821" i="6"/>
  <c r="R821" i="6"/>
  <c r="Q821" i="6"/>
  <c r="V821" i="6" s="1"/>
  <c r="U820" i="6"/>
  <c r="AA820" i="6" s="1"/>
  <c r="T820" i="6"/>
  <c r="S820" i="6"/>
  <c r="R820" i="6"/>
  <c r="Q820" i="6"/>
  <c r="V820" i="6" s="1"/>
  <c r="U819" i="6"/>
  <c r="AA819" i="6" s="1"/>
  <c r="T819" i="6"/>
  <c r="S819" i="6"/>
  <c r="R819" i="6"/>
  <c r="Q819" i="6"/>
  <c r="V819" i="6" s="1"/>
  <c r="U818" i="6"/>
  <c r="AA818" i="6" s="1"/>
  <c r="T818" i="6"/>
  <c r="Z818" i="6" s="1"/>
  <c r="S818" i="6"/>
  <c r="R818" i="6"/>
  <c r="Q818" i="6"/>
  <c r="V818" i="6" s="1"/>
  <c r="U817" i="6"/>
  <c r="AA817" i="6" s="1"/>
  <c r="T817" i="6"/>
  <c r="S817" i="6"/>
  <c r="R817" i="6"/>
  <c r="Q817" i="6"/>
  <c r="V817" i="6" s="1"/>
  <c r="U816" i="6"/>
  <c r="AA816" i="6" s="1"/>
  <c r="T816" i="6"/>
  <c r="S816" i="6"/>
  <c r="R816" i="6"/>
  <c r="Q816" i="6"/>
  <c r="V816" i="6" s="1"/>
  <c r="U815" i="6"/>
  <c r="AA815" i="6" s="1"/>
  <c r="T815" i="6"/>
  <c r="S815" i="6"/>
  <c r="R815" i="6"/>
  <c r="Q815" i="6"/>
  <c r="V815" i="6" s="1"/>
  <c r="U814" i="6"/>
  <c r="AA814" i="6" s="1"/>
  <c r="T814" i="6"/>
  <c r="S814" i="6"/>
  <c r="R814" i="6"/>
  <c r="Q814" i="6"/>
  <c r="V814" i="6" s="1"/>
  <c r="U813" i="6"/>
  <c r="AA813" i="6" s="1"/>
  <c r="T813" i="6"/>
  <c r="S813" i="6"/>
  <c r="R813" i="6"/>
  <c r="Q813" i="6"/>
  <c r="V813" i="6" s="1"/>
  <c r="U812" i="6"/>
  <c r="AA812" i="6" s="1"/>
  <c r="T812" i="6"/>
  <c r="S812" i="6"/>
  <c r="R812" i="6"/>
  <c r="Q812" i="6"/>
  <c r="V812" i="6" s="1"/>
  <c r="U811" i="6"/>
  <c r="AA811" i="6" s="1"/>
  <c r="T811" i="6"/>
  <c r="S811" i="6"/>
  <c r="R811" i="6"/>
  <c r="Q811" i="6"/>
  <c r="V811" i="6" s="1"/>
  <c r="U810" i="6"/>
  <c r="AA810" i="6" s="1"/>
  <c r="T810" i="6"/>
  <c r="S810" i="6"/>
  <c r="R810" i="6"/>
  <c r="Q810" i="6"/>
  <c r="V810" i="6" s="1"/>
  <c r="U809" i="6"/>
  <c r="AA809" i="6" s="1"/>
  <c r="T809" i="6"/>
  <c r="S809" i="6"/>
  <c r="R809" i="6"/>
  <c r="Q809" i="6"/>
  <c r="V809" i="6" s="1"/>
  <c r="U808" i="6"/>
  <c r="AA808" i="6" s="1"/>
  <c r="T808" i="6"/>
  <c r="S808" i="6"/>
  <c r="R808" i="6"/>
  <c r="Q808" i="6"/>
  <c r="V808" i="6" s="1"/>
  <c r="U807" i="6"/>
  <c r="AA807" i="6" s="1"/>
  <c r="T807" i="6"/>
  <c r="S807" i="6"/>
  <c r="R807" i="6"/>
  <c r="Q807" i="6"/>
  <c r="V807" i="6" s="1"/>
  <c r="U806" i="6"/>
  <c r="AA806" i="6" s="1"/>
  <c r="T806" i="6"/>
  <c r="S806" i="6"/>
  <c r="R806" i="6"/>
  <c r="Q806" i="6"/>
  <c r="V806" i="6" s="1"/>
  <c r="U805" i="6"/>
  <c r="AA805" i="6" s="1"/>
  <c r="T805" i="6"/>
  <c r="S805" i="6"/>
  <c r="R805" i="6"/>
  <c r="Q805" i="6"/>
  <c r="V805" i="6" s="1"/>
  <c r="U804" i="6"/>
  <c r="AA804" i="6" s="1"/>
  <c r="T804" i="6"/>
  <c r="S804" i="6"/>
  <c r="R804" i="6"/>
  <c r="Q804" i="6"/>
  <c r="V804" i="6" s="1"/>
  <c r="U803" i="6"/>
  <c r="AA803" i="6" s="1"/>
  <c r="T803" i="6"/>
  <c r="S803" i="6"/>
  <c r="R803" i="6"/>
  <c r="Q803" i="6"/>
  <c r="V803" i="6" s="1"/>
  <c r="U802" i="6"/>
  <c r="AA802" i="6" s="1"/>
  <c r="T802" i="6"/>
  <c r="S802" i="6"/>
  <c r="R802" i="6"/>
  <c r="Q802" i="6"/>
  <c r="V802" i="6" s="1"/>
  <c r="U801" i="6"/>
  <c r="AA801" i="6" s="1"/>
  <c r="T801" i="6"/>
  <c r="S801" i="6"/>
  <c r="R801" i="6"/>
  <c r="Q801" i="6"/>
  <c r="V801" i="6" s="1"/>
  <c r="U800" i="6"/>
  <c r="AA800" i="6" s="1"/>
  <c r="T800" i="6"/>
  <c r="S800" i="6"/>
  <c r="R800" i="6"/>
  <c r="Q800" i="6"/>
  <c r="V800" i="6" s="1"/>
  <c r="U799" i="6"/>
  <c r="AA799" i="6" s="1"/>
  <c r="T799" i="6"/>
  <c r="S799" i="6"/>
  <c r="R799" i="6"/>
  <c r="Q799" i="6"/>
  <c r="V799" i="6" s="1"/>
  <c r="U798" i="6"/>
  <c r="AA798" i="6" s="1"/>
  <c r="T798" i="6"/>
  <c r="S798" i="6"/>
  <c r="R798" i="6"/>
  <c r="Q798" i="6"/>
  <c r="V798" i="6" s="1"/>
  <c r="U797" i="6"/>
  <c r="AA797" i="6" s="1"/>
  <c r="T797" i="6"/>
  <c r="S797" i="6"/>
  <c r="R797" i="6"/>
  <c r="Q797" i="6"/>
  <c r="V797" i="6" s="1"/>
  <c r="U796" i="6"/>
  <c r="AA796" i="6" s="1"/>
  <c r="T796" i="6"/>
  <c r="S796" i="6"/>
  <c r="R796" i="6"/>
  <c r="Q796" i="6"/>
  <c r="V796" i="6" s="1"/>
  <c r="U795" i="6"/>
  <c r="AA795" i="6" s="1"/>
  <c r="T795" i="6"/>
  <c r="S795" i="6"/>
  <c r="R795" i="6"/>
  <c r="Q795" i="6"/>
  <c r="V795" i="6" s="1"/>
  <c r="U794" i="6"/>
  <c r="AA794" i="6" s="1"/>
  <c r="T794" i="6"/>
  <c r="S794" i="6"/>
  <c r="R794" i="6"/>
  <c r="Q794" i="6"/>
  <c r="V794" i="6" s="1"/>
  <c r="U793" i="6"/>
  <c r="AA793" i="6" s="1"/>
  <c r="T793" i="6"/>
  <c r="S793" i="6"/>
  <c r="R793" i="6"/>
  <c r="Q793" i="6"/>
  <c r="V793" i="6" s="1"/>
  <c r="U792" i="6"/>
  <c r="AA792" i="6" s="1"/>
  <c r="T792" i="6"/>
  <c r="S792" i="6"/>
  <c r="R792" i="6"/>
  <c r="Q792" i="6"/>
  <c r="V792" i="6" s="1"/>
  <c r="U791" i="6"/>
  <c r="AA791" i="6" s="1"/>
  <c r="T791" i="6"/>
  <c r="S791" i="6"/>
  <c r="R791" i="6"/>
  <c r="Q791" i="6"/>
  <c r="V791" i="6" s="1"/>
  <c r="U790" i="6"/>
  <c r="AA790" i="6" s="1"/>
  <c r="T790" i="6"/>
  <c r="S790" i="6"/>
  <c r="R790" i="6"/>
  <c r="Q790" i="6"/>
  <c r="V790" i="6" s="1"/>
  <c r="U789" i="6"/>
  <c r="AA789" i="6" s="1"/>
  <c r="T789" i="6"/>
  <c r="S789" i="6"/>
  <c r="R789" i="6"/>
  <c r="Q789" i="6"/>
  <c r="V789" i="6" s="1"/>
  <c r="U788" i="6"/>
  <c r="AA788" i="6" s="1"/>
  <c r="T788" i="6"/>
  <c r="S788" i="6"/>
  <c r="R788" i="6"/>
  <c r="Q788" i="6"/>
  <c r="V788" i="6" s="1"/>
  <c r="U787" i="6"/>
  <c r="AA787" i="6" s="1"/>
  <c r="T787" i="6"/>
  <c r="S787" i="6"/>
  <c r="R787" i="6"/>
  <c r="Q787" i="6"/>
  <c r="V787" i="6" s="1"/>
  <c r="U786" i="6"/>
  <c r="AA786" i="6" s="1"/>
  <c r="T786" i="6"/>
  <c r="S786" i="6"/>
  <c r="R786" i="6"/>
  <c r="Q786" i="6"/>
  <c r="V786" i="6" s="1"/>
  <c r="U785" i="6"/>
  <c r="AA785" i="6" s="1"/>
  <c r="T785" i="6"/>
  <c r="S785" i="6"/>
  <c r="R785" i="6"/>
  <c r="Q785" i="6"/>
  <c r="V785" i="6" s="1"/>
  <c r="U784" i="6"/>
  <c r="AA784" i="6" s="1"/>
  <c r="T784" i="6"/>
  <c r="S784" i="6"/>
  <c r="R784" i="6"/>
  <c r="Q784" i="6"/>
  <c r="V784" i="6" s="1"/>
  <c r="U783" i="6"/>
  <c r="AA783" i="6" s="1"/>
  <c r="T783" i="6"/>
  <c r="S783" i="6"/>
  <c r="R783" i="6"/>
  <c r="Q783" i="6"/>
  <c r="V783" i="6" s="1"/>
  <c r="U782" i="6"/>
  <c r="AA782" i="6" s="1"/>
  <c r="T782" i="6"/>
  <c r="S782" i="6"/>
  <c r="R782" i="6"/>
  <c r="Q782" i="6"/>
  <c r="V782" i="6" s="1"/>
  <c r="U781" i="6"/>
  <c r="AA781" i="6" s="1"/>
  <c r="T781" i="6"/>
  <c r="S781" i="6"/>
  <c r="R781" i="6"/>
  <c r="Q781" i="6"/>
  <c r="V781" i="6" s="1"/>
  <c r="U780" i="6"/>
  <c r="AA780" i="6" s="1"/>
  <c r="T780" i="6"/>
  <c r="S780" i="6"/>
  <c r="R780" i="6"/>
  <c r="Q780" i="6"/>
  <c r="V780" i="6" s="1"/>
  <c r="U779" i="6"/>
  <c r="AA779" i="6" s="1"/>
  <c r="T779" i="6"/>
  <c r="S779" i="6"/>
  <c r="R779" i="6"/>
  <c r="Q779" i="6"/>
  <c r="V779" i="6" s="1"/>
  <c r="U778" i="6"/>
  <c r="AA778" i="6" s="1"/>
  <c r="T778" i="6"/>
  <c r="S778" i="6"/>
  <c r="R778" i="6"/>
  <c r="Q778" i="6"/>
  <c r="V778" i="6" s="1"/>
  <c r="U777" i="6"/>
  <c r="AA777" i="6" s="1"/>
  <c r="T777" i="6"/>
  <c r="S777" i="6"/>
  <c r="R777" i="6"/>
  <c r="Q777" i="6"/>
  <c r="V777" i="6" s="1"/>
  <c r="U776" i="6"/>
  <c r="AA776" i="6" s="1"/>
  <c r="T776" i="6"/>
  <c r="S776" i="6"/>
  <c r="R776" i="6"/>
  <c r="Q776" i="6"/>
  <c r="V776" i="6" s="1"/>
  <c r="U775" i="6"/>
  <c r="AA775" i="6" s="1"/>
  <c r="T775" i="6"/>
  <c r="S775" i="6"/>
  <c r="R775" i="6"/>
  <c r="Q775" i="6"/>
  <c r="V775" i="6" s="1"/>
  <c r="U774" i="6"/>
  <c r="AA774" i="6" s="1"/>
  <c r="T774" i="6"/>
  <c r="S774" i="6"/>
  <c r="R774" i="6"/>
  <c r="Q774" i="6"/>
  <c r="V774" i="6" s="1"/>
  <c r="U773" i="6"/>
  <c r="AA773" i="6" s="1"/>
  <c r="T773" i="6"/>
  <c r="S773" i="6"/>
  <c r="R773" i="6"/>
  <c r="Q773" i="6"/>
  <c r="V773" i="6" s="1"/>
  <c r="U772" i="6"/>
  <c r="AA772" i="6" s="1"/>
  <c r="T772" i="6"/>
  <c r="S772" i="6"/>
  <c r="R772" i="6"/>
  <c r="Q772" i="6"/>
  <c r="V772" i="6" s="1"/>
  <c r="U771" i="6"/>
  <c r="AA771" i="6" s="1"/>
  <c r="T771" i="6"/>
  <c r="S771" i="6"/>
  <c r="R771" i="6"/>
  <c r="Q771" i="6"/>
  <c r="V771" i="6" s="1"/>
  <c r="U770" i="6"/>
  <c r="AA770" i="6" s="1"/>
  <c r="T770" i="6"/>
  <c r="S770" i="6"/>
  <c r="R770" i="6"/>
  <c r="Q770" i="6"/>
  <c r="V770" i="6" s="1"/>
  <c r="U769" i="6"/>
  <c r="AA769" i="6" s="1"/>
  <c r="T769" i="6"/>
  <c r="S769" i="6"/>
  <c r="R769" i="6"/>
  <c r="Q769" i="6"/>
  <c r="V769" i="6" s="1"/>
  <c r="U768" i="6"/>
  <c r="AA768" i="6" s="1"/>
  <c r="T768" i="6"/>
  <c r="S768" i="6"/>
  <c r="R768" i="6"/>
  <c r="Q768" i="6"/>
  <c r="V768" i="6" s="1"/>
  <c r="U767" i="6"/>
  <c r="AA767" i="6" s="1"/>
  <c r="T767" i="6"/>
  <c r="S767" i="6"/>
  <c r="R767" i="6"/>
  <c r="Q767" i="6"/>
  <c r="V767" i="6" s="1"/>
  <c r="U766" i="6"/>
  <c r="AA766" i="6" s="1"/>
  <c r="T766" i="6"/>
  <c r="S766" i="6"/>
  <c r="R766" i="6"/>
  <c r="Q766" i="6"/>
  <c r="V766" i="6" s="1"/>
  <c r="U765" i="6"/>
  <c r="AA765" i="6" s="1"/>
  <c r="T765" i="6"/>
  <c r="S765" i="6"/>
  <c r="R765" i="6"/>
  <c r="Q765" i="6"/>
  <c r="V765" i="6" s="1"/>
  <c r="U764" i="6"/>
  <c r="AA764" i="6" s="1"/>
  <c r="T764" i="6"/>
  <c r="S764" i="6"/>
  <c r="R764" i="6"/>
  <c r="Q764" i="6"/>
  <c r="V764" i="6" s="1"/>
  <c r="U763" i="6"/>
  <c r="AA763" i="6" s="1"/>
  <c r="T763" i="6"/>
  <c r="S763" i="6"/>
  <c r="R763" i="6"/>
  <c r="Q763" i="6"/>
  <c r="V763" i="6" s="1"/>
  <c r="U762" i="6"/>
  <c r="AA762" i="6" s="1"/>
  <c r="T762" i="6"/>
  <c r="S762" i="6"/>
  <c r="R762" i="6"/>
  <c r="Q762" i="6"/>
  <c r="V762" i="6" s="1"/>
  <c r="U761" i="6"/>
  <c r="AA761" i="6" s="1"/>
  <c r="T761" i="6"/>
  <c r="S761" i="6"/>
  <c r="R761" i="6"/>
  <c r="Q761" i="6"/>
  <c r="V761" i="6" s="1"/>
  <c r="U760" i="6"/>
  <c r="AA760" i="6" s="1"/>
  <c r="T760" i="6"/>
  <c r="S760" i="6"/>
  <c r="R760" i="6"/>
  <c r="Q760" i="6"/>
  <c r="V760" i="6" s="1"/>
  <c r="U759" i="6"/>
  <c r="AA759" i="6" s="1"/>
  <c r="T759" i="6"/>
  <c r="S759" i="6"/>
  <c r="R759" i="6"/>
  <c r="Q759" i="6"/>
  <c r="V759" i="6" s="1"/>
  <c r="U758" i="6"/>
  <c r="AA758" i="6" s="1"/>
  <c r="T758" i="6"/>
  <c r="S758" i="6"/>
  <c r="R758" i="6"/>
  <c r="Q758" i="6"/>
  <c r="V758" i="6" s="1"/>
  <c r="U757" i="6"/>
  <c r="AA757" i="6" s="1"/>
  <c r="T757" i="6"/>
  <c r="S757" i="6"/>
  <c r="R757" i="6"/>
  <c r="Q757" i="6"/>
  <c r="V757" i="6" s="1"/>
  <c r="U756" i="6"/>
  <c r="AA756" i="6" s="1"/>
  <c r="T756" i="6"/>
  <c r="S756" i="6"/>
  <c r="R756" i="6"/>
  <c r="Q756" i="6"/>
  <c r="V756" i="6" s="1"/>
  <c r="U755" i="6"/>
  <c r="AA755" i="6" s="1"/>
  <c r="T755" i="6"/>
  <c r="S755" i="6"/>
  <c r="R755" i="6"/>
  <c r="Q755" i="6"/>
  <c r="V755" i="6" s="1"/>
  <c r="U754" i="6"/>
  <c r="AA754" i="6" s="1"/>
  <c r="T754" i="6"/>
  <c r="S754" i="6"/>
  <c r="R754" i="6"/>
  <c r="Q754" i="6"/>
  <c r="V754" i="6" s="1"/>
  <c r="U753" i="6"/>
  <c r="AA753" i="6" s="1"/>
  <c r="T753" i="6"/>
  <c r="S753" i="6"/>
  <c r="R753" i="6"/>
  <c r="Q753" i="6"/>
  <c r="V753" i="6" s="1"/>
  <c r="U752" i="6"/>
  <c r="AA752" i="6" s="1"/>
  <c r="T752" i="6"/>
  <c r="S752" i="6"/>
  <c r="R752" i="6"/>
  <c r="Q752" i="6"/>
  <c r="V752" i="6" s="1"/>
  <c r="U751" i="6"/>
  <c r="AA751" i="6" s="1"/>
  <c r="T751" i="6"/>
  <c r="S751" i="6"/>
  <c r="R751" i="6"/>
  <c r="Q751" i="6"/>
  <c r="V751" i="6" s="1"/>
  <c r="U750" i="6"/>
  <c r="AA750" i="6" s="1"/>
  <c r="T750" i="6"/>
  <c r="S750" i="6"/>
  <c r="R750" i="6"/>
  <c r="Q750" i="6"/>
  <c r="V750" i="6" s="1"/>
  <c r="U749" i="6"/>
  <c r="AA749" i="6" s="1"/>
  <c r="T749" i="6"/>
  <c r="S749" i="6"/>
  <c r="R749" i="6"/>
  <c r="Q749" i="6"/>
  <c r="V749" i="6" s="1"/>
  <c r="U748" i="6"/>
  <c r="AA748" i="6" s="1"/>
  <c r="T748" i="6"/>
  <c r="S748" i="6"/>
  <c r="R748" i="6"/>
  <c r="Q748" i="6"/>
  <c r="V748" i="6" s="1"/>
  <c r="U747" i="6"/>
  <c r="AA747" i="6" s="1"/>
  <c r="T747" i="6"/>
  <c r="S747" i="6"/>
  <c r="R747" i="6"/>
  <c r="Q747" i="6"/>
  <c r="V747" i="6" s="1"/>
  <c r="U746" i="6"/>
  <c r="AA746" i="6" s="1"/>
  <c r="T746" i="6"/>
  <c r="S746" i="6"/>
  <c r="R746" i="6"/>
  <c r="Q746" i="6"/>
  <c r="V746" i="6" s="1"/>
  <c r="U745" i="6"/>
  <c r="AA745" i="6" s="1"/>
  <c r="T745" i="6"/>
  <c r="S745" i="6"/>
  <c r="R745" i="6"/>
  <c r="Q745" i="6"/>
  <c r="V745" i="6" s="1"/>
  <c r="U744" i="6"/>
  <c r="AA744" i="6" s="1"/>
  <c r="T744" i="6"/>
  <c r="S744" i="6"/>
  <c r="R744" i="6"/>
  <c r="Q744" i="6"/>
  <c r="V744" i="6" s="1"/>
  <c r="U743" i="6"/>
  <c r="AA743" i="6" s="1"/>
  <c r="T743" i="6"/>
  <c r="S743" i="6"/>
  <c r="R743" i="6"/>
  <c r="Q743" i="6"/>
  <c r="V743" i="6" s="1"/>
  <c r="U742" i="6"/>
  <c r="AA742" i="6" s="1"/>
  <c r="T742" i="6"/>
  <c r="S742" i="6"/>
  <c r="R742" i="6"/>
  <c r="Q742" i="6"/>
  <c r="V742" i="6" s="1"/>
  <c r="U741" i="6"/>
  <c r="AA741" i="6" s="1"/>
  <c r="T741" i="6"/>
  <c r="S741" i="6"/>
  <c r="R741" i="6"/>
  <c r="Q741" i="6"/>
  <c r="V741" i="6" s="1"/>
  <c r="U740" i="6"/>
  <c r="AA740" i="6" s="1"/>
  <c r="T740" i="6"/>
  <c r="S740" i="6"/>
  <c r="R740" i="6"/>
  <c r="Q740" i="6"/>
  <c r="V740" i="6" s="1"/>
  <c r="U739" i="6"/>
  <c r="AA739" i="6" s="1"/>
  <c r="T739" i="6"/>
  <c r="S739" i="6"/>
  <c r="R739" i="6"/>
  <c r="Q739" i="6"/>
  <c r="V739" i="6" s="1"/>
  <c r="U738" i="6"/>
  <c r="AA738" i="6" s="1"/>
  <c r="T738" i="6"/>
  <c r="S738" i="6"/>
  <c r="R738" i="6"/>
  <c r="Q738" i="6"/>
  <c r="V738" i="6" s="1"/>
  <c r="U737" i="6"/>
  <c r="AA737" i="6" s="1"/>
  <c r="T737" i="6"/>
  <c r="S737" i="6"/>
  <c r="R737" i="6"/>
  <c r="Q737" i="6"/>
  <c r="V737" i="6" s="1"/>
  <c r="U736" i="6"/>
  <c r="AA736" i="6" s="1"/>
  <c r="T736" i="6"/>
  <c r="S736" i="6"/>
  <c r="R736" i="6"/>
  <c r="Q736" i="6"/>
  <c r="V736" i="6" s="1"/>
  <c r="U735" i="6"/>
  <c r="AA735" i="6" s="1"/>
  <c r="T735" i="6"/>
  <c r="S735" i="6"/>
  <c r="R735" i="6"/>
  <c r="Q735" i="6"/>
  <c r="V735" i="6" s="1"/>
  <c r="U734" i="6"/>
  <c r="AA734" i="6" s="1"/>
  <c r="T734" i="6"/>
  <c r="S734" i="6"/>
  <c r="R734" i="6"/>
  <c r="Q734" i="6"/>
  <c r="V734" i="6" s="1"/>
  <c r="U733" i="6"/>
  <c r="AA733" i="6" s="1"/>
  <c r="T733" i="6"/>
  <c r="S733" i="6"/>
  <c r="R733" i="6"/>
  <c r="Q733" i="6"/>
  <c r="V733" i="6" s="1"/>
  <c r="U732" i="6"/>
  <c r="AA732" i="6" s="1"/>
  <c r="T732" i="6"/>
  <c r="S732" i="6"/>
  <c r="R732" i="6"/>
  <c r="Q732" i="6"/>
  <c r="V732" i="6" s="1"/>
  <c r="U731" i="6"/>
  <c r="AA731" i="6" s="1"/>
  <c r="T731" i="6"/>
  <c r="S731" i="6"/>
  <c r="R731" i="6"/>
  <c r="Q731" i="6"/>
  <c r="V731" i="6" s="1"/>
  <c r="U730" i="6"/>
  <c r="AA730" i="6" s="1"/>
  <c r="T730" i="6"/>
  <c r="S730" i="6"/>
  <c r="R730" i="6"/>
  <c r="Q730" i="6"/>
  <c r="V730" i="6" s="1"/>
  <c r="U729" i="6"/>
  <c r="AA729" i="6" s="1"/>
  <c r="T729" i="6"/>
  <c r="S729" i="6"/>
  <c r="R729" i="6"/>
  <c r="Q729" i="6"/>
  <c r="V729" i="6" s="1"/>
  <c r="U728" i="6"/>
  <c r="AA728" i="6" s="1"/>
  <c r="T728" i="6"/>
  <c r="S728" i="6"/>
  <c r="R728" i="6"/>
  <c r="Q728" i="6"/>
  <c r="V728" i="6" s="1"/>
  <c r="U727" i="6"/>
  <c r="AA727" i="6" s="1"/>
  <c r="T727" i="6"/>
  <c r="S727" i="6"/>
  <c r="R727" i="6"/>
  <c r="Q727" i="6"/>
  <c r="V727" i="6" s="1"/>
  <c r="U726" i="6"/>
  <c r="AA726" i="6" s="1"/>
  <c r="T726" i="6"/>
  <c r="S726" i="6"/>
  <c r="R726" i="6"/>
  <c r="Q726" i="6"/>
  <c r="V726" i="6" s="1"/>
  <c r="U725" i="6"/>
  <c r="AA725" i="6" s="1"/>
  <c r="T725" i="6"/>
  <c r="S725" i="6"/>
  <c r="R725" i="6"/>
  <c r="Q725" i="6"/>
  <c r="V725" i="6" s="1"/>
  <c r="U724" i="6"/>
  <c r="AA724" i="6" s="1"/>
  <c r="T724" i="6"/>
  <c r="S724" i="6"/>
  <c r="R724" i="6"/>
  <c r="Q724" i="6"/>
  <c r="V724" i="6" s="1"/>
  <c r="U723" i="6"/>
  <c r="AA723" i="6" s="1"/>
  <c r="T723" i="6"/>
  <c r="S723" i="6"/>
  <c r="R723" i="6"/>
  <c r="Q723" i="6"/>
  <c r="V723" i="6" s="1"/>
  <c r="U722" i="6"/>
  <c r="AA722" i="6" s="1"/>
  <c r="T722" i="6"/>
  <c r="S722" i="6"/>
  <c r="R722" i="6"/>
  <c r="Q722" i="6"/>
  <c r="V722" i="6" s="1"/>
  <c r="U721" i="6"/>
  <c r="AA721" i="6" s="1"/>
  <c r="T721" i="6"/>
  <c r="S721" i="6"/>
  <c r="R721" i="6"/>
  <c r="Q721" i="6"/>
  <c r="V721" i="6" s="1"/>
  <c r="U720" i="6"/>
  <c r="AA720" i="6" s="1"/>
  <c r="T720" i="6"/>
  <c r="S720" i="6"/>
  <c r="R720" i="6"/>
  <c r="Q720" i="6"/>
  <c r="V720" i="6" s="1"/>
  <c r="U719" i="6"/>
  <c r="AA719" i="6" s="1"/>
  <c r="T719" i="6"/>
  <c r="S719" i="6"/>
  <c r="R719" i="6"/>
  <c r="Q719" i="6"/>
  <c r="V719" i="6" s="1"/>
  <c r="U718" i="6"/>
  <c r="AA718" i="6" s="1"/>
  <c r="T718" i="6"/>
  <c r="S718" i="6"/>
  <c r="R718" i="6"/>
  <c r="Q718" i="6"/>
  <c r="V718" i="6" s="1"/>
  <c r="U717" i="6"/>
  <c r="AA717" i="6" s="1"/>
  <c r="T717" i="6"/>
  <c r="S717" i="6"/>
  <c r="R717" i="6"/>
  <c r="Q717" i="6"/>
  <c r="V717" i="6" s="1"/>
  <c r="U716" i="6"/>
  <c r="AA716" i="6" s="1"/>
  <c r="T716" i="6"/>
  <c r="S716" i="6"/>
  <c r="R716" i="6"/>
  <c r="Q716" i="6"/>
  <c r="V716" i="6" s="1"/>
  <c r="U715" i="6"/>
  <c r="AA715" i="6" s="1"/>
  <c r="T715" i="6"/>
  <c r="S715" i="6"/>
  <c r="R715" i="6"/>
  <c r="Q715" i="6"/>
  <c r="V715" i="6" s="1"/>
  <c r="U714" i="6"/>
  <c r="AA714" i="6" s="1"/>
  <c r="T714" i="6"/>
  <c r="S714" i="6"/>
  <c r="R714" i="6"/>
  <c r="Q714" i="6"/>
  <c r="V714" i="6" s="1"/>
  <c r="U713" i="6"/>
  <c r="AA713" i="6" s="1"/>
  <c r="T713" i="6"/>
  <c r="S713" i="6"/>
  <c r="R713" i="6"/>
  <c r="Q713" i="6"/>
  <c r="V713" i="6" s="1"/>
  <c r="U712" i="6"/>
  <c r="AA712" i="6" s="1"/>
  <c r="T712" i="6"/>
  <c r="S712" i="6"/>
  <c r="R712" i="6"/>
  <c r="Q712" i="6"/>
  <c r="V712" i="6" s="1"/>
  <c r="U711" i="6"/>
  <c r="AA711" i="6" s="1"/>
  <c r="T711" i="6"/>
  <c r="S711" i="6"/>
  <c r="R711" i="6"/>
  <c r="Q711" i="6"/>
  <c r="V711" i="6" s="1"/>
  <c r="U710" i="6"/>
  <c r="AA710" i="6" s="1"/>
  <c r="T710" i="6"/>
  <c r="S710" i="6"/>
  <c r="R710" i="6"/>
  <c r="Q710" i="6"/>
  <c r="V710" i="6" s="1"/>
  <c r="U709" i="6"/>
  <c r="AA709" i="6" s="1"/>
  <c r="T709" i="6"/>
  <c r="S709" i="6"/>
  <c r="R709" i="6"/>
  <c r="Q709" i="6"/>
  <c r="V709" i="6" s="1"/>
  <c r="U708" i="6"/>
  <c r="AA708" i="6" s="1"/>
  <c r="T708" i="6"/>
  <c r="S708" i="6"/>
  <c r="R708" i="6"/>
  <c r="Q708" i="6"/>
  <c r="V708" i="6" s="1"/>
  <c r="U707" i="6"/>
  <c r="AA707" i="6" s="1"/>
  <c r="T707" i="6"/>
  <c r="S707" i="6"/>
  <c r="R707" i="6"/>
  <c r="Q707" i="6"/>
  <c r="V707" i="6" s="1"/>
  <c r="U706" i="6"/>
  <c r="AA706" i="6" s="1"/>
  <c r="T706" i="6"/>
  <c r="S706" i="6"/>
  <c r="R706" i="6"/>
  <c r="Q706" i="6"/>
  <c r="V706" i="6" s="1"/>
  <c r="U705" i="6"/>
  <c r="AA705" i="6" s="1"/>
  <c r="T705" i="6"/>
  <c r="S705" i="6"/>
  <c r="R705" i="6"/>
  <c r="Q705" i="6"/>
  <c r="V705" i="6" s="1"/>
  <c r="U704" i="6"/>
  <c r="AA704" i="6" s="1"/>
  <c r="T704" i="6"/>
  <c r="S704" i="6"/>
  <c r="R704" i="6"/>
  <c r="Q704" i="6"/>
  <c r="V704" i="6" s="1"/>
  <c r="U703" i="6"/>
  <c r="AA703" i="6" s="1"/>
  <c r="T703" i="6"/>
  <c r="S703" i="6"/>
  <c r="R703" i="6"/>
  <c r="Q703" i="6"/>
  <c r="V703" i="6" s="1"/>
  <c r="U702" i="6"/>
  <c r="AA702" i="6" s="1"/>
  <c r="T702" i="6"/>
  <c r="S702" i="6"/>
  <c r="R702" i="6"/>
  <c r="Q702" i="6"/>
  <c r="V702" i="6" s="1"/>
  <c r="U701" i="6"/>
  <c r="AA701" i="6" s="1"/>
  <c r="T701" i="6"/>
  <c r="S701" i="6"/>
  <c r="R701" i="6"/>
  <c r="Q701" i="6"/>
  <c r="V701" i="6" s="1"/>
  <c r="U700" i="6"/>
  <c r="AA700" i="6" s="1"/>
  <c r="T700" i="6"/>
  <c r="S700" i="6"/>
  <c r="R700" i="6"/>
  <c r="Q700" i="6"/>
  <c r="V700" i="6" s="1"/>
  <c r="U699" i="6"/>
  <c r="AA699" i="6" s="1"/>
  <c r="T699" i="6"/>
  <c r="S699" i="6"/>
  <c r="R699" i="6"/>
  <c r="Q699" i="6"/>
  <c r="V699" i="6" s="1"/>
  <c r="U698" i="6"/>
  <c r="AA698" i="6" s="1"/>
  <c r="T698" i="6"/>
  <c r="S698" i="6"/>
  <c r="R698" i="6"/>
  <c r="Q698" i="6"/>
  <c r="V698" i="6" s="1"/>
  <c r="U697" i="6"/>
  <c r="AA697" i="6" s="1"/>
  <c r="T697" i="6"/>
  <c r="S697" i="6"/>
  <c r="R697" i="6"/>
  <c r="Q697" i="6"/>
  <c r="V697" i="6" s="1"/>
  <c r="U696" i="6"/>
  <c r="AA696" i="6" s="1"/>
  <c r="T696" i="6"/>
  <c r="S696" i="6"/>
  <c r="R696" i="6"/>
  <c r="Q696" i="6"/>
  <c r="V696" i="6" s="1"/>
  <c r="U695" i="6"/>
  <c r="AA695" i="6" s="1"/>
  <c r="T695" i="6"/>
  <c r="S695" i="6"/>
  <c r="R695" i="6"/>
  <c r="Q695" i="6"/>
  <c r="V695" i="6" s="1"/>
  <c r="U694" i="6"/>
  <c r="AA694" i="6" s="1"/>
  <c r="T694" i="6"/>
  <c r="S694" i="6"/>
  <c r="R694" i="6"/>
  <c r="Q694" i="6"/>
  <c r="V694" i="6" s="1"/>
  <c r="U693" i="6"/>
  <c r="AA693" i="6" s="1"/>
  <c r="T693" i="6"/>
  <c r="S693" i="6"/>
  <c r="R693" i="6"/>
  <c r="Q693" i="6"/>
  <c r="V693" i="6" s="1"/>
  <c r="U692" i="6"/>
  <c r="AA692" i="6" s="1"/>
  <c r="T692" i="6"/>
  <c r="S692" i="6"/>
  <c r="R692" i="6"/>
  <c r="Q692" i="6"/>
  <c r="V692" i="6" s="1"/>
  <c r="U691" i="6"/>
  <c r="AA691" i="6" s="1"/>
  <c r="T691" i="6"/>
  <c r="S691" i="6"/>
  <c r="R691" i="6"/>
  <c r="Q691" i="6"/>
  <c r="V691" i="6" s="1"/>
  <c r="U690" i="6"/>
  <c r="AA690" i="6" s="1"/>
  <c r="T690" i="6"/>
  <c r="S690" i="6"/>
  <c r="R690" i="6"/>
  <c r="Q690" i="6"/>
  <c r="V690" i="6" s="1"/>
  <c r="U689" i="6"/>
  <c r="AA689" i="6" s="1"/>
  <c r="T689" i="6"/>
  <c r="S689" i="6"/>
  <c r="R689" i="6"/>
  <c r="Q689" i="6"/>
  <c r="V689" i="6" s="1"/>
  <c r="U688" i="6"/>
  <c r="AA688" i="6" s="1"/>
  <c r="T688" i="6"/>
  <c r="S688" i="6"/>
  <c r="R688" i="6"/>
  <c r="Q688" i="6"/>
  <c r="V688" i="6" s="1"/>
  <c r="U687" i="6"/>
  <c r="AA687" i="6" s="1"/>
  <c r="T687" i="6"/>
  <c r="S687" i="6"/>
  <c r="R687" i="6"/>
  <c r="Q687" i="6"/>
  <c r="V687" i="6" s="1"/>
  <c r="U686" i="6"/>
  <c r="AA686" i="6" s="1"/>
  <c r="T686" i="6"/>
  <c r="S686" i="6"/>
  <c r="R686" i="6"/>
  <c r="Q686" i="6"/>
  <c r="V686" i="6" s="1"/>
  <c r="U685" i="6"/>
  <c r="AA685" i="6" s="1"/>
  <c r="T685" i="6"/>
  <c r="S685" i="6"/>
  <c r="R685" i="6"/>
  <c r="Q685" i="6"/>
  <c r="V685" i="6" s="1"/>
  <c r="U684" i="6"/>
  <c r="AA684" i="6" s="1"/>
  <c r="T684" i="6"/>
  <c r="S684" i="6"/>
  <c r="R684" i="6"/>
  <c r="Q684" i="6"/>
  <c r="V684" i="6" s="1"/>
  <c r="U683" i="6"/>
  <c r="AA683" i="6" s="1"/>
  <c r="T683" i="6"/>
  <c r="S683" i="6"/>
  <c r="R683" i="6"/>
  <c r="Q683" i="6"/>
  <c r="V683" i="6" s="1"/>
  <c r="U682" i="6"/>
  <c r="AA682" i="6" s="1"/>
  <c r="T682" i="6"/>
  <c r="S682" i="6"/>
  <c r="R682" i="6"/>
  <c r="Q682" i="6"/>
  <c r="V682" i="6" s="1"/>
  <c r="U681" i="6"/>
  <c r="AA681" i="6" s="1"/>
  <c r="T681" i="6"/>
  <c r="S681" i="6"/>
  <c r="R681" i="6"/>
  <c r="Q681" i="6"/>
  <c r="V681" i="6" s="1"/>
  <c r="U680" i="6"/>
  <c r="AA680" i="6" s="1"/>
  <c r="T680" i="6"/>
  <c r="S680" i="6"/>
  <c r="R680" i="6"/>
  <c r="Q680" i="6"/>
  <c r="V680" i="6" s="1"/>
  <c r="U679" i="6"/>
  <c r="AA679" i="6" s="1"/>
  <c r="T679" i="6"/>
  <c r="S679" i="6"/>
  <c r="R679" i="6"/>
  <c r="Q679" i="6"/>
  <c r="V679" i="6" s="1"/>
  <c r="U678" i="6"/>
  <c r="AA678" i="6" s="1"/>
  <c r="T678" i="6"/>
  <c r="S678" i="6"/>
  <c r="R678" i="6"/>
  <c r="Q678" i="6"/>
  <c r="V678" i="6" s="1"/>
  <c r="U677" i="6"/>
  <c r="AA677" i="6" s="1"/>
  <c r="T677" i="6"/>
  <c r="S677" i="6"/>
  <c r="R677" i="6"/>
  <c r="Q677" i="6"/>
  <c r="V677" i="6" s="1"/>
  <c r="U676" i="6"/>
  <c r="AA676" i="6" s="1"/>
  <c r="T676" i="6"/>
  <c r="S676" i="6"/>
  <c r="R676" i="6"/>
  <c r="Q676" i="6"/>
  <c r="V676" i="6" s="1"/>
  <c r="U675" i="6"/>
  <c r="AA675" i="6" s="1"/>
  <c r="T675" i="6"/>
  <c r="S675" i="6"/>
  <c r="R675" i="6"/>
  <c r="Q675" i="6"/>
  <c r="V675" i="6" s="1"/>
  <c r="U674" i="6"/>
  <c r="AA674" i="6" s="1"/>
  <c r="T674" i="6"/>
  <c r="S674" i="6"/>
  <c r="R674" i="6"/>
  <c r="Q674" i="6"/>
  <c r="V674" i="6" s="1"/>
  <c r="U673" i="6"/>
  <c r="AA673" i="6" s="1"/>
  <c r="T673" i="6"/>
  <c r="S673" i="6"/>
  <c r="R673" i="6"/>
  <c r="Q673" i="6"/>
  <c r="V673" i="6" s="1"/>
  <c r="U672" i="6"/>
  <c r="AA672" i="6" s="1"/>
  <c r="T672" i="6"/>
  <c r="S672" i="6"/>
  <c r="R672" i="6"/>
  <c r="Q672" i="6"/>
  <c r="V672" i="6" s="1"/>
  <c r="U671" i="6"/>
  <c r="AA671" i="6" s="1"/>
  <c r="T671" i="6"/>
  <c r="S671" i="6"/>
  <c r="R671" i="6"/>
  <c r="Q671" i="6"/>
  <c r="V671" i="6" s="1"/>
  <c r="U670" i="6"/>
  <c r="AA670" i="6" s="1"/>
  <c r="T670" i="6"/>
  <c r="S670" i="6"/>
  <c r="R670" i="6"/>
  <c r="Q670" i="6"/>
  <c r="V670" i="6" s="1"/>
  <c r="U669" i="6"/>
  <c r="AA669" i="6" s="1"/>
  <c r="T669" i="6"/>
  <c r="S669" i="6"/>
  <c r="R669" i="6"/>
  <c r="Q669" i="6"/>
  <c r="V669" i="6" s="1"/>
  <c r="U668" i="6"/>
  <c r="AA668" i="6" s="1"/>
  <c r="T668" i="6"/>
  <c r="S668" i="6"/>
  <c r="R668" i="6"/>
  <c r="Q668" i="6"/>
  <c r="V668" i="6" s="1"/>
  <c r="U667" i="6"/>
  <c r="AA667" i="6" s="1"/>
  <c r="T667" i="6"/>
  <c r="S667" i="6"/>
  <c r="R667" i="6"/>
  <c r="Q667" i="6"/>
  <c r="V667" i="6" s="1"/>
  <c r="U666" i="6"/>
  <c r="AA666" i="6" s="1"/>
  <c r="T666" i="6"/>
  <c r="S666" i="6"/>
  <c r="R666" i="6"/>
  <c r="Q666" i="6"/>
  <c r="V666" i="6" s="1"/>
  <c r="U665" i="6"/>
  <c r="AA665" i="6" s="1"/>
  <c r="T665" i="6"/>
  <c r="S665" i="6"/>
  <c r="R665" i="6"/>
  <c r="Q665" i="6"/>
  <c r="V665" i="6" s="1"/>
  <c r="U664" i="6"/>
  <c r="AA664" i="6" s="1"/>
  <c r="T664" i="6"/>
  <c r="S664" i="6"/>
  <c r="R664" i="6"/>
  <c r="Q664" i="6"/>
  <c r="V664" i="6" s="1"/>
  <c r="U663" i="6"/>
  <c r="AA663" i="6" s="1"/>
  <c r="T663" i="6"/>
  <c r="S663" i="6"/>
  <c r="R663" i="6"/>
  <c r="Q663" i="6"/>
  <c r="V663" i="6" s="1"/>
  <c r="U662" i="6"/>
  <c r="AA662" i="6" s="1"/>
  <c r="T662" i="6"/>
  <c r="S662" i="6"/>
  <c r="R662" i="6"/>
  <c r="Q662" i="6"/>
  <c r="V662" i="6" s="1"/>
  <c r="U661" i="6"/>
  <c r="AA661" i="6" s="1"/>
  <c r="T661" i="6"/>
  <c r="S661" i="6"/>
  <c r="R661" i="6"/>
  <c r="Q661" i="6"/>
  <c r="V661" i="6" s="1"/>
  <c r="U660" i="6"/>
  <c r="AA660" i="6" s="1"/>
  <c r="T660" i="6"/>
  <c r="S660" i="6"/>
  <c r="R660" i="6"/>
  <c r="Q660" i="6"/>
  <c r="V660" i="6" s="1"/>
  <c r="U659" i="6"/>
  <c r="AA659" i="6" s="1"/>
  <c r="T659" i="6"/>
  <c r="S659" i="6"/>
  <c r="R659" i="6"/>
  <c r="Q659" i="6"/>
  <c r="V659" i="6" s="1"/>
  <c r="U658" i="6"/>
  <c r="AA658" i="6" s="1"/>
  <c r="T658" i="6"/>
  <c r="S658" i="6"/>
  <c r="R658" i="6"/>
  <c r="Q658" i="6"/>
  <c r="V658" i="6" s="1"/>
  <c r="U657" i="6"/>
  <c r="AA657" i="6" s="1"/>
  <c r="T657" i="6"/>
  <c r="S657" i="6"/>
  <c r="R657" i="6"/>
  <c r="Q657" i="6"/>
  <c r="V657" i="6" s="1"/>
  <c r="U656" i="6"/>
  <c r="AA656" i="6" s="1"/>
  <c r="T656" i="6"/>
  <c r="S656" i="6"/>
  <c r="R656" i="6"/>
  <c r="Q656" i="6"/>
  <c r="V656" i="6" s="1"/>
  <c r="U655" i="6"/>
  <c r="AA655" i="6" s="1"/>
  <c r="T655" i="6"/>
  <c r="S655" i="6"/>
  <c r="R655" i="6"/>
  <c r="Q655" i="6"/>
  <c r="V655" i="6" s="1"/>
  <c r="U654" i="6"/>
  <c r="AA654" i="6" s="1"/>
  <c r="T654" i="6"/>
  <c r="S654" i="6"/>
  <c r="R654" i="6"/>
  <c r="Q654" i="6"/>
  <c r="V654" i="6" s="1"/>
  <c r="U653" i="6"/>
  <c r="AA653" i="6" s="1"/>
  <c r="T653" i="6"/>
  <c r="S653" i="6"/>
  <c r="R653" i="6"/>
  <c r="Q653" i="6"/>
  <c r="V653" i="6" s="1"/>
  <c r="U652" i="6"/>
  <c r="AA652" i="6" s="1"/>
  <c r="T652" i="6"/>
  <c r="S652" i="6"/>
  <c r="R652" i="6"/>
  <c r="Q652" i="6"/>
  <c r="V652" i="6" s="1"/>
  <c r="U651" i="6"/>
  <c r="AA651" i="6" s="1"/>
  <c r="T651" i="6"/>
  <c r="S651" i="6"/>
  <c r="R651" i="6"/>
  <c r="Q651" i="6"/>
  <c r="V651" i="6" s="1"/>
  <c r="U650" i="6"/>
  <c r="AA650" i="6" s="1"/>
  <c r="T650" i="6"/>
  <c r="S650" i="6"/>
  <c r="R650" i="6"/>
  <c r="Q650" i="6"/>
  <c r="V650" i="6" s="1"/>
  <c r="U649" i="6"/>
  <c r="AA649" i="6" s="1"/>
  <c r="T649" i="6"/>
  <c r="S649" i="6"/>
  <c r="R649" i="6"/>
  <c r="Q649" i="6"/>
  <c r="V649" i="6" s="1"/>
  <c r="U648" i="6"/>
  <c r="AA648" i="6" s="1"/>
  <c r="T648" i="6"/>
  <c r="S648" i="6"/>
  <c r="R648" i="6"/>
  <c r="Q648" i="6"/>
  <c r="V648" i="6" s="1"/>
  <c r="U647" i="6"/>
  <c r="AA647" i="6" s="1"/>
  <c r="T647" i="6"/>
  <c r="S647" i="6"/>
  <c r="R647" i="6"/>
  <c r="Q647" i="6"/>
  <c r="V647" i="6" s="1"/>
  <c r="U646" i="6"/>
  <c r="AA646" i="6" s="1"/>
  <c r="T646" i="6"/>
  <c r="S646" i="6"/>
  <c r="R646" i="6"/>
  <c r="Q646" i="6"/>
  <c r="V646" i="6" s="1"/>
  <c r="U645" i="6"/>
  <c r="AA645" i="6" s="1"/>
  <c r="T645" i="6"/>
  <c r="S645" i="6"/>
  <c r="R645" i="6"/>
  <c r="Q645" i="6"/>
  <c r="V645" i="6" s="1"/>
  <c r="U644" i="6"/>
  <c r="AA644" i="6" s="1"/>
  <c r="T644" i="6"/>
  <c r="S644" i="6"/>
  <c r="R644" i="6"/>
  <c r="Q644" i="6"/>
  <c r="V644" i="6" s="1"/>
  <c r="U643" i="6"/>
  <c r="AA643" i="6" s="1"/>
  <c r="T643" i="6"/>
  <c r="S643" i="6"/>
  <c r="R643" i="6"/>
  <c r="Q643" i="6"/>
  <c r="V643" i="6" s="1"/>
  <c r="U642" i="6"/>
  <c r="AA642" i="6" s="1"/>
  <c r="T642" i="6"/>
  <c r="S642" i="6"/>
  <c r="R642" i="6"/>
  <c r="Q642" i="6"/>
  <c r="V642" i="6" s="1"/>
  <c r="U641" i="6"/>
  <c r="AA641" i="6" s="1"/>
  <c r="T641" i="6"/>
  <c r="S641" i="6"/>
  <c r="R641" i="6"/>
  <c r="Q641" i="6"/>
  <c r="V641" i="6" s="1"/>
  <c r="U640" i="6"/>
  <c r="AA640" i="6" s="1"/>
  <c r="T640" i="6"/>
  <c r="S640" i="6"/>
  <c r="R640" i="6"/>
  <c r="Q640" i="6"/>
  <c r="V640" i="6" s="1"/>
  <c r="U639" i="6"/>
  <c r="AA639" i="6" s="1"/>
  <c r="T639" i="6"/>
  <c r="S639" i="6"/>
  <c r="R639" i="6"/>
  <c r="Q639" i="6"/>
  <c r="V639" i="6" s="1"/>
  <c r="U638" i="6"/>
  <c r="AA638" i="6" s="1"/>
  <c r="T638" i="6"/>
  <c r="S638" i="6"/>
  <c r="R638" i="6"/>
  <c r="Q638" i="6"/>
  <c r="V638" i="6" s="1"/>
  <c r="U637" i="6"/>
  <c r="AA637" i="6" s="1"/>
  <c r="T637" i="6"/>
  <c r="S637" i="6"/>
  <c r="R637" i="6"/>
  <c r="Q637" i="6"/>
  <c r="V637" i="6" s="1"/>
  <c r="U636" i="6"/>
  <c r="AA636" i="6" s="1"/>
  <c r="T636" i="6"/>
  <c r="S636" i="6"/>
  <c r="R636" i="6"/>
  <c r="Q636" i="6"/>
  <c r="V636" i="6" s="1"/>
  <c r="U635" i="6"/>
  <c r="AA635" i="6" s="1"/>
  <c r="T635" i="6"/>
  <c r="S635" i="6"/>
  <c r="R635" i="6"/>
  <c r="Q635" i="6"/>
  <c r="V635" i="6" s="1"/>
  <c r="U634" i="6"/>
  <c r="AA634" i="6" s="1"/>
  <c r="T634" i="6"/>
  <c r="S634" i="6"/>
  <c r="R634" i="6"/>
  <c r="Q634" i="6"/>
  <c r="V634" i="6" s="1"/>
  <c r="U633" i="6"/>
  <c r="AA633" i="6" s="1"/>
  <c r="T633" i="6"/>
  <c r="S633" i="6"/>
  <c r="R633" i="6"/>
  <c r="Q633" i="6"/>
  <c r="V633" i="6" s="1"/>
  <c r="U632" i="6"/>
  <c r="AA632" i="6" s="1"/>
  <c r="T632" i="6"/>
  <c r="S632" i="6"/>
  <c r="R632" i="6"/>
  <c r="Q632" i="6"/>
  <c r="V632" i="6" s="1"/>
  <c r="U631" i="6"/>
  <c r="AA631" i="6" s="1"/>
  <c r="T631" i="6"/>
  <c r="S631" i="6"/>
  <c r="R631" i="6"/>
  <c r="Q631" i="6"/>
  <c r="V631" i="6" s="1"/>
  <c r="U630" i="6"/>
  <c r="AA630" i="6" s="1"/>
  <c r="T630" i="6"/>
  <c r="S630" i="6"/>
  <c r="R630" i="6"/>
  <c r="Q630" i="6"/>
  <c r="V630" i="6" s="1"/>
  <c r="U629" i="6"/>
  <c r="AA629" i="6" s="1"/>
  <c r="T629" i="6"/>
  <c r="S629" i="6"/>
  <c r="R629" i="6"/>
  <c r="Q629" i="6"/>
  <c r="V629" i="6" s="1"/>
  <c r="U628" i="6"/>
  <c r="AA628" i="6" s="1"/>
  <c r="T628" i="6"/>
  <c r="S628" i="6"/>
  <c r="R628" i="6"/>
  <c r="Q628" i="6"/>
  <c r="V628" i="6" s="1"/>
  <c r="U627" i="6"/>
  <c r="AA627" i="6" s="1"/>
  <c r="T627" i="6"/>
  <c r="S627" i="6"/>
  <c r="R627" i="6"/>
  <c r="Q627" i="6"/>
  <c r="V627" i="6" s="1"/>
  <c r="U626" i="6"/>
  <c r="AA626" i="6" s="1"/>
  <c r="T626" i="6"/>
  <c r="S626" i="6"/>
  <c r="R626" i="6"/>
  <c r="Q626" i="6"/>
  <c r="V626" i="6" s="1"/>
  <c r="U625" i="6"/>
  <c r="AA625" i="6" s="1"/>
  <c r="T625" i="6"/>
  <c r="S625" i="6"/>
  <c r="R625" i="6"/>
  <c r="Q625" i="6"/>
  <c r="V625" i="6" s="1"/>
  <c r="U624" i="6"/>
  <c r="AA624" i="6" s="1"/>
  <c r="T624" i="6"/>
  <c r="S624" i="6"/>
  <c r="R624" i="6"/>
  <c r="Q624" i="6"/>
  <c r="V624" i="6" s="1"/>
  <c r="U623" i="6"/>
  <c r="AA623" i="6" s="1"/>
  <c r="T623" i="6"/>
  <c r="S623" i="6"/>
  <c r="R623" i="6"/>
  <c r="Q623" i="6"/>
  <c r="V623" i="6" s="1"/>
  <c r="U622" i="6"/>
  <c r="AA622" i="6" s="1"/>
  <c r="T622" i="6"/>
  <c r="S622" i="6"/>
  <c r="R622" i="6"/>
  <c r="Q622" i="6"/>
  <c r="V622" i="6" s="1"/>
  <c r="U621" i="6"/>
  <c r="AA621" i="6" s="1"/>
  <c r="T621" i="6"/>
  <c r="S621" i="6"/>
  <c r="R621" i="6"/>
  <c r="Q621" i="6"/>
  <c r="V621" i="6" s="1"/>
  <c r="U620" i="6"/>
  <c r="AA620" i="6" s="1"/>
  <c r="T620" i="6"/>
  <c r="S620" i="6"/>
  <c r="R620" i="6"/>
  <c r="Q620" i="6"/>
  <c r="V620" i="6" s="1"/>
  <c r="U619" i="6"/>
  <c r="AA619" i="6" s="1"/>
  <c r="T619" i="6"/>
  <c r="S619" i="6"/>
  <c r="R619" i="6"/>
  <c r="Q619" i="6"/>
  <c r="V619" i="6" s="1"/>
  <c r="U618" i="6"/>
  <c r="AA618" i="6" s="1"/>
  <c r="T618" i="6"/>
  <c r="S618" i="6"/>
  <c r="R618" i="6"/>
  <c r="Q618" i="6"/>
  <c r="V618" i="6" s="1"/>
  <c r="U617" i="6"/>
  <c r="AA617" i="6" s="1"/>
  <c r="T617" i="6"/>
  <c r="S617" i="6"/>
  <c r="R617" i="6"/>
  <c r="Q617" i="6"/>
  <c r="V617" i="6" s="1"/>
  <c r="U616" i="6"/>
  <c r="AA616" i="6" s="1"/>
  <c r="T616" i="6"/>
  <c r="S616" i="6"/>
  <c r="R616" i="6"/>
  <c r="Q616" i="6"/>
  <c r="V616" i="6" s="1"/>
  <c r="U615" i="6"/>
  <c r="AA615" i="6" s="1"/>
  <c r="T615" i="6"/>
  <c r="S615" i="6"/>
  <c r="R615" i="6"/>
  <c r="Q615" i="6"/>
  <c r="V615" i="6" s="1"/>
  <c r="U614" i="6"/>
  <c r="AA614" i="6" s="1"/>
  <c r="T614" i="6"/>
  <c r="S614" i="6"/>
  <c r="R614" i="6"/>
  <c r="Q614" i="6"/>
  <c r="V614" i="6" s="1"/>
  <c r="U613" i="6"/>
  <c r="AA613" i="6" s="1"/>
  <c r="T613" i="6"/>
  <c r="S613" i="6"/>
  <c r="R613" i="6"/>
  <c r="Q613" i="6"/>
  <c r="V613" i="6" s="1"/>
  <c r="U612" i="6"/>
  <c r="AA612" i="6" s="1"/>
  <c r="T612" i="6"/>
  <c r="S612" i="6"/>
  <c r="R612" i="6"/>
  <c r="Q612" i="6"/>
  <c r="V612" i="6" s="1"/>
  <c r="U611" i="6"/>
  <c r="AA611" i="6" s="1"/>
  <c r="T611" i="6"/>
  <c r="S611" i="6"/>
  <c r="R611" i="6"/>
  <c r="Q611" i="6"/>
  <c r="V611" i="6" s="1"/>
  <c r="U610" i="6"/>
  <c r="AA610" i="6" s="1"/>
  <c r="T610" i="6"/>
  <c r="S610" i="6"/>
  <c r="R610" i="6"/>
  <c r="Q610" i="6"/>
  <c r="V610" i="6" s="1"/>
  <c r="U609" i="6"/>
  <c r="AA609" i="6" s="1"/>
  <c r="T609" i="6"/>
  <c r="S609" i="6"/>
  <c r="R609" i="6"/>
  <c r="Q609" i="6"/>
  <c r="V609" i="6" s="1"/>
  <c r="U608" i="6"/>
  <c r="AA608" i="6" s="1"/>
  <c r="T608" i="6"/>
  <c r="S608" i="6"/>
  <c r="R608" i="6"/>
  <c r="Q608" i="6"/>
  <c r="V608" i="6" s="1"/>
  <c r="U607" i="6"/>
  <c r="AA607" i="6" s="1"/>
  <c r="T607" i="6"/>
  <c r="S607" i="6"/>
  <c r="R607" i="6"/>
  <c r="Q607" i="6"/>
  <c r="V607" i="6" s="1"/>
  <c r="U606" i="6"/>
  <c r="AA606" i="6" s="1"/>
  <c r="T606" i="6"/>
  <c r="S606" i="6"/>
  <c r="R606" i="6"/>
  <c r="Q606" i="6"/>
  <c r="V606" i="6" s="1"/>
  <c r="U605" i="6"/>
  <c r="AA605" i="6" s="1"/>
  <c r="T605" i="6"/>
  <c r="S605" i="6"/>
  <c r="R605" i="6"/>
  <c r="Q605" i="6"/>
  <c r="V605" i="6" s="1"/>
  <c r="U604" i="6"/>
  <c r="AA604" i="6" s="1"/>
  <c r="T604" i="6"/>
  <c r="S604" i="6"/>
  <c r="R604" i="6"/>
  <c r="Q604" i="6"/>
  <c r="V604" i="6" s="1"/>
  <c r="U603" i="6"/>
  <c r="AA603" i="6" s="1"/>
  <c r="T603" i="6"/>
  <c r="S603" i="6"/>
  <c r="R603" i="6"/>
  <c r="Q603" i="6"/>
  <c r="V603" i="6" s="1"/>
  <c r="U602" i="6"/>
  <c r="AA602" i="6" s="1"/>
  <c r="T602" i="6"/>
  <c r="S602" i="6"/>
  <c r="R602" i="6"/>
  <c r="Q602" i="6"/>
  <c r="V602" i="6" s="1"/>
  <c r="U601" i="6"/>
  <c r="AA601" i="6" s="1"/>
  <c r="T601" i="6"/>
  <c r="S601" i="6"/>
  <c r="R601" i="6"/>
  <c r="Q601" i="6"/>
  <c r="V601" i="6" s="1"/>
  <c r="U600" i="6"/>
  <c r="AA600" i="6" s="1"/>
  <c r="T600" i="6"/>
  <c r="S600" i="6"/>
  <c r="R600" i="6"/>
  <c r="Q600" i="6"/>
  <c r="V600" i="6" s="1"/>
  <c r="U599" i="6"/>
  <c r="AA599" i="6" s="1"/>
  <c r="T599" i="6"/>
  <c r="S599" i="6"/>
  <c r="R599" i="6"/>
  <c r="Q599" i="6"/>
  <c r="V599" i="6" s="1"/>
  <c r="U598" i="6"/>
  <c r="AA598" i="6" s="1"/>
  <c r="T598" i="6"/>
  <c r="S598" i="6"/>
  <c r="R598" i="6"/>
  <c r="Q598" i="6"/>
  <c r="V598" i="6" s="1"/>
  <c r="U597" i="6"/>
  <c r="AA597" i="6" s="1"/>
  <c r="T597" i="6"/>
  <c r="S597" i="6"/>
  <c r="R597" i="6"/>
  <c r="Q597" i="6"/>
  <c r="V597" i="6" s="1"/>
  <c r="U596" i="6"/>
  <c r="AA596" i="6" s="1"/>
  <c r="T596" i="6"/>
  <c r="S596" i="6"/>
  <c r="R596" i="6"/>
  <c r="Q596" i="6"/>
  <c r="V596" i="6" s="1"/>
  <c r="U595" i="6"/>
  <c r="AA595" i="6" s="1"/>
  <c r="T595" i="6"/>
  <c r="S595" i="6"/>
  <c r="R595" i="6"/>
  <c r="Q595" i="6"/>
  <c r="V595" i="6" s="1"/>
  <c r="U594" i="6"/>
  <c r="AA594" i="6" s="1"/>
  <c r="T594" i="6"/>
  <c r="S594" i="6"/>
  <c r="R594" i="6"/>
  <c r="Q594" i="6"/>
  <c r="V594" i="6" s="1"/>
  <c r="U593" i="6"/>
  <c r="AA593" i="6" s="1"/>
  <c r="T593" i="6"/>
  <c r="S593" i="6"/>
  <c r="R593" i="6"/>
  <c r="Q593" i="6"/>
  <c r="V593" i="6" s="1"/>
  <c r="U592" i="6"/>
  <c r="AA592" i="6" s="1"/>
  <c r="T592" i="6"/>
  <c r="S592" i="6"/>
  <c r="R592" i="6"/>
  <c r="Q592" i="6"/>
  <c r="V592" i="6" s="1"/>
  <c r="U591" i="6"/>
  <c r="AA591" i="6" s="1"/>
  <c r="T591" i="6"/>
  <c r="S591" i="6"/>
  <c r="R591" i="6"/>
  <c r="Q591" i="6"/>
  <c r="V591" i="6" s="1"/>
  <c r="U590" i="6"/>
  <c r="AA590" i="6" s="1"/>
  <c r="T590" i="6"/>
  <c r="S590" i="6"/>
  <c r="R590" i="6"/>
  <c r="Q590" i="6"/>
  <c r="V590" i="6" s="1"/>
  <c r="U589" i="6"/>
  <c r="AA589" i="6" s="1"/>
  <c r="T589" i="6"/>
  <c r="S589" i="6"/>
  <c r="R589" i="6"/>
  <c r="Q589" i="6"/>
  <c r="V589" i="6" s="1"/>
  <c r="U588" i="6"/>
  <c r="AA588" i="6" s="1"/>
  <c r="T588" i="6"/>
  <c r="S588" i="6"/>
  <c r="R588" i="6"/>
  <c r="Q588" i="6"/>
  <c r="V588" i="6" s="1"/>
  <c r="U587" i="6"/>
  <c r="AA587" i="6" s="1"/>
  <c r="T587" i="6"/>
  <c r="S587" i="6"/>
  <c r="R587" i="6"/>
  <c r="Q587" i="6"/>
  <c r="V587" i="6" s="1"/>
  <c r="U586" i="6"/>
  <c r="AA586" i="6" s="1"/>
  <c r="T586" i="6"/>
  <c r="S586" i="6"/>
  <c r="R586" i="6"/>
  <c r="Q586" i="6"/>
  <c r="V586" i="6" s="1"/>
  <c r="U585" i="6"/>
  <c r="AA585" i="6" s="1"/>
  <c r="T585" i="6"/>
  <c r="S585" i="6"/>
  <c r="R585" i="6"/>
  <c r="Q585" i="6"/>
  <c r="V585" i="6" s="1"/>
  <c r="U584" i="6"/>
  <c r="AA584" i="6" s="1"/>
  <c r="T584" i="6"/>
  <c r="S584" i="6"/>
  <c r="R584" i="6"/>
  <c r="Q584" i="6"/>
  <c r="V584" i="6" s="1"/>
  <c r="U583" i="6"/>
  <c r="AA583" i="6" s="1"/>
  <c r="T583" i="6"/>
  <c r="S583" i="6"/>
  <c r="R583" i="6"/>
  <c r="Q583" i="6"/>
  <c r="V583" i="6" s="1"/>
  <c r="U582" i="6"/>
  <c r="AA582" i="6" s="1"/>
  <c r="T582" i="6"/>
  <c r="S582" i="6"/>
  <c r="R582" i="6"/>
  <c r="Q582" i="6"/>
  <c r="V582" i="6" s="1"/>
  <c r="U581" i="6"/>
  <c r="AA581" i="6" s="1"/>
  <c r="T581" i="6"/>
  <c r="S581" i="6"/>
  <c r="R581" i="6"/>
  <c r="Q581" i="6"/>
  <c r="V581" i="6" s="1"/>
  <c r="U580" i="6"/>
  <c r="AA580" i="6" s="1"/>
  <c r="T580" i="6"/>
  <c r="S580" i="6"/>
  <c r="R580" i="6"/>
  <c r="Q580" i="6"/>
  <c r="V580" i="6" s="1"/>
  <c r="U579" i="6"/>
  <c r="AA579" i="6" s="1"/>
  <c r="T579" i="6"/>
  <c r="S579" i="6"/>
  <c r="R579" i="6"/>
  <c r="Q579" i="6"/>
  <c r="V579" i="6" s="1"/>
  <c r="U578" i="6"/>
  <c r="AA578" i="6" s="1"/>
  <c r="T578" i="6"/>
  <c r="S578" i="6"/>
  <c r="R578" i="6"/>
  <c r="Q578" i="6"/>
  <c r="V578" i="6" s="1"/>
  <c r="U577" i="6"/>
  <c r="AA577" i="6" s="1"/>
  <c r="T577" i="6"/>
  <c r="S577" i="6"/>
  <c r="R577" i="6"/>
  <c r="Q577" i="6"/>
  <c r="V577" i="6" s="1"/>
  <c r="U576" i="6"/>
  <c r="AA576" i="6" s="1"/>
  <c r="T576" i="6"/>
  <c r="S576" i="6"/>
  <c r="R576" i="6"/>
  <c r="Q576" i="6"/>
  <c r="V576" i="6" s="1"/>
  <c r="U575" i="6"/>
  <c r="AA575" i="6" s="1"/>
  <c r="T575" i="6"/>
  <c r="S575" i="6"/>
  <c r="R575" i="6"/>
  <c r="Q575" i="6"/>
  <c r="V575" i="6" s="1"/>
  <c r="U574" i="6"/>
  <c r="AA574" i="6" s="1"/>
  <c r="T574" i="6"/>
  <c r="S574" i="6"/>
  <c r="R574" i="6"/>
  <c r="Q574" i="6"/>
  <c r="V574" i="6" s="1"/>
  <c r="U573" i="6"/>
  <c r="AA573" i="6" s="1"/>
  <c r="T573" i="6"/>
  <c r="S573" i="6"/>
  <c r="R573" i="6"/>
  <c r="Q573" i="6"/>
  <c r="V573" i="6" s="1"/>
  <c r="U572" i="6"/>
  <c r="AA572" i="6" s="1"/>
  <c r="T572" i="6"/>
  <c r="S572" i="6"/>
  <c r="R572" i="6"/>
  <c r="Q572" i="6"/>
  <c r="V572" i="6" s="1"/>
  <c r="U571" i="6"/>
  <c r="AA571" i="6" s="1"/>
  <c r="T571" i="6"/>
  <c r="S571" i="6"/>
  <c r="R571" i="6"/>
  <c r="Q571" i="6"/>
  <c r="V571" i="6" s="1"/>
  <c r="U570" i="6"/>
  <c r="AA570" i="6" s="1"/>
  <c r="T570" i="6"/>
  <c r="S570" i="6"/>
  <c r="R570" i="6"/>
  <c r="Q570" i="6"/>
  <c r="V570" i="6" s="1"/>
  <c r="U569" i="6"/>
  <c r="AA569" i="6" s="1"/>
  <c r="T569" i="6"/>
  <c r="S569" i="6"/>
  <c r="R569" i="6"/>
  <c r="Q569" i="6"/>
  <c r="V569" i="6" s="1"/>
  <c r="U568" i="6"/>
  <c r="AA568" i="6" s="1"/>
  <c r="T568" i="6"/>
  <c r="S568" i="6"/>
  <c r="R568" i="6"/>
  <c r="Q568" i="6"/>
  <c r="V568" i="6" s="1"/>
  <c r="U567" i="6"/>
  <c r="AA567" i="6" s="1"/>
  <c r="T567" i="6"/>
  <c r="S567" i="6"/>
  <c r="R567" i="6"/>
  <c r="Q567" i="6"/>
  <c r="V567" i="6" s="1"/>
  <c r="U566" i="6"/>
  <c r="AA566" i="6" s="1"/>
  <c r="T566" i="6"/>
  <c r="S566" i="6"/>
  <c r="R566" i="6"/>
  <c r="Q566" i="6"/>
  <c r="V566" i="6" s="1"/>
  <c r="U565" i="6"/>
  <c r="AA565" i="6" s="1"/>
  <c r="T565" i="6"/>
  <c r="S565" i="6"/>
  <c r="R565" i="6"/>
  <c r="Q565" i="6"/>
  <c r="V565" i="6" s="1"/>
  <c r="U564" i="6"/>
  <c r="AA564" i="6" s="1"/>
  <c r="T564" i="6"/>
  <c r="S564" i="6"/>
  <c r="R564" i="6"/>
  <c r="Q564" i="6"/>
  <c r="V564" i="6" s="1"/>
  <c r="U563" i="6"/>
  <c r="AA563" i="6" s="1"/>
  <c r="T563" i="6"/>
  <c r="S563" i="6"/>
  <c r="R563" i="6"/>
  <c r="Q563" i="6"/>
  <c r="V563" i="6" s="1"/>
  <c r="U562" i="6"/>
  <c r="AA562" i="6" s="1"/>
  <c r="T562" i="6"/>
  <c r="S562" i="6"/>
  <c r="R562" i="6"/>
  <c r="Q562" i="6"/>
  <c r="V562" i="6" s="1"/>
  <c r="U561" i="6"/>
  <c r="AA561" i="6" s="1"/>
  <c r="T561" i="6"/>
  <c r="S561" i="6"/>
  <c r="R561" i="6"/>
  <c r="Q561" i="6"/>
  <c r="V561" i="6" s="1"/>
  <c r="U560" i="6"/>
  <c r="AA560" i="6" s="1"/>
  <c r="T560" i="6"/>
  <c r="S560" i="6"/>
  <c r="R560" i="6"/>
  <c r="Q560" i="6"/>
  <c r="V560" i="6" s="1"/>
  <c r="U559" i="6"/>
  <c r="AA559" i="6" s="1"/>
  <c r="T559" i="6"/>
  <c r="S559" i="6"/>
  <c r="R559" i="6"/>
  <c r="Q559" i="6"/>
  <c r="V559" i="6" s="1"/>
  <c r="U558" i="6"/>
  <c r="AA558" i="6" s="1"/>
  <c r="T558" i="6"/>
  <c r="S558" i="6"/>
  <c r="R558" i="6"/>
  <c r="Q558" i="6"/>
  <c r="V558" i="6" s="1"/>
  <c r="U557" i="6"/>
  <c r="AA557" i="6" s="1"/>
  <c r="T557" i="6"/>
  <c r="S557" i="6"/>
  <c r="R557" i="6"/>
  <c r="Q557" i="6"/>
  <c r="V557" i="6" s="1"/>
  <c r="U556" i="6"/>
  <c r="AA556" i="6" s="1"/>
  <c r="T556" i="6"/>
  <c r="S556" i="6"/>
  <c r="R556" i="6"/>
  <c r="Q556" i="6"/>
  <c r="V556" i="6" s="1"/>
  <c r="U555" i="6"/>
  <c r="AA555" i="6" s="1"/>
  <c r="T555" i="6"/>
  <c r="S555" i="6"/>
  <c r="R555" i="6"/>
  <c r="Q555" i="6"/>
  <c r="V555" i="6" s="1"/>
  <c r="U554" i="6"/>
  <c r="AA554" i="6" s="1"/>
  <c r="T554" i="6"/>
  <c r="S554" i="6"/>
  <c r="R554" i="6"/>
  <c r="Q554" i="6"/>
  <c r="V554" i="6" s="1"/>
  <c r="U553" i="6"/>
  <c r="AA553" i="6" s="1"/>
  <c r="T553" i="6"/>
  <c r="S553" i="6"/>
  <c r="R553" i="6"/>
  <c r="Q553" i="6"/>
  <c r="V553" i="6" s="1"/>
  <c r="U552" i="6"/>
  <c r="AA552" i="6" s="1"/>
  <c r="T552" i="6"/>
  <c r="S552" i="6"/>
  <c r="R552" i="6"/>
  <c r="Q552" i="6"/>
  <c r="V552" i="6" s="1"/>
  <c r="U551" i="6"/>
  <c r="AA551" i="6" s="1"/>
  <c r="T551" i="6"/>
  <c r="S551" i="6"/>
  <c r="R551" i="6"/>
  <c r="Q551" i="6"/>
  <c r="V551" i="6" s="1"/>
  <c r="U550" i="6"/>
  <c r="AA550" i="6" s="1"/>
  <c r="T550" i="6"/>
  <c r="S550" i="6"/>
  <c r="R550" i="6"/>
  <c r="Q550" i="6"/>
  <c r="V550" i="6" s="1"/>
  <c r="U549" i="6"/>
  <c r="AA549" i="6" s="1"/>
  <c r="T549" i="6"/>
  <c r="S549" i="6"/>
  <c r="R549" i="6"/>
  <c r="Q549" i="6"/>
  <c r="V549" i="6" s="1"/>
  <c r="U548" i="6"/>
  <c r="AA548" i="6" s="1"/>
  <c r="T548" i="6"/>
  <c r="S548" i="6"/>
  <c r="R548" i="6"/>
  <c r="Q548" i="6"/>
  <c r="V548" i="6" s="1"/>
  <c r="U547" i="6"/>
  <c r="AA547" i="6" s="1"/>
  <c r="T547" i="6"/>
  <c r="S547" i="6"/>
  <c r="R547" i="6"/>
  <c r="Q547" i="6"/>
  <c r="V547" i="6" s="1"/>
  <c r="U546" i="6"/>
  <c r="AA546" i="6" s="1"/>
  <c r="T546" i="6"/>
  <c r="S546" i="6"/>
  <c r="R546" i="6"/>
  <c r="Q546" i="6"/>
  <c r="V546" i="6" s="1"/>
  <c r="U545" i="6"/>
  <c r="AA545" i="6" s="1"/>
  <c r="T545" i="6"/>
  <c r="S545" i="6"/>
  <c r="R545" i="6"/>
  <c r="Q545" i="6"/>
  <c r="V545" i="6" s="1"/>
  <c r="U544" i="6"/>
  <c r="AA544" i="6" s="1"/>
  <c r="T544" i="6"/>
  <c r="S544" i="6"/>
  <c r="R544" i="6"/>
  <c r="Q544" i="6"/>
  <c r="V544" i="6" s="1"/>
  <c r="U543" i="6"/>
  <c r="AA543" i="6" s="1"/>
  <c r="T543" i="6"/>
  <c r="S543" i="6"/>
  <c r="R543" i="6"/>
  <c r="Q543" i="6"/>
  <c r="V543" i="6" s="1"/>
  <c r="U542" i="6"/>
  <c r="AA542" i="6" s="1"/>
  <c r="T542" i="6"/>
  <c r="S542" i="6"/>
  <c r="R542" i="6"/>
  <c r="Q542" i="6"/>
  <c r="V542" i="6" s="1"/>
  <c r="U541" i="6"/>
  <c r="AA541" i="6" s="1"/>
  <c r="T541" i="6"/>
  <c r="S541" i="6"/>
  <c r="R541" i="6"/>
  <c r="Q541" i="6"/>
  <c r="V541" i="6" s="1"/>
  <c r="U540" i="6"/>
  <c r="AA540" i="6" s="1"/>
  <c r="T540" i="6"/>
  <c r="S540" i="6"/>
  <c r="R540" i="6"/>
  <c r="Q540" i="6"/>
  <c r="V540" i="6" s="1"/>
  <c r="U539" i="6"/>
  <c r="AA539" i="6" s="1"/>
  <c r="T539" i="6"/>
  <c r="S539" i="6"/>
  <c r="R539" i="6"/>
  <c r="Q539" i="6"/>
  <c r="V539" i="6" s="1"/>
  <c r="U538" i="6"/>
  <c r="AA538" i="6" s="1"/>
  <c r="T538" i="6"/>
  <c r="S538" i="6"/>
  <c r="R538" i="6"/>
  <c r="Q538" i="6"/>
  <c r="V538" i="6" s="1"/>
  <c r="U537" i="6"/>
  <c r="AA537" i="6" s="1"/>
  <c r="T537" i="6"/>
  <c r="S537" i="6"/>
  <c r="R537" i="6"/>
  <c r="Q537" i="6"/>
  <c r="V537" i="6" s="1"/>
  <c r="U536" i="6"/>
  <c r="AA536" i="6" s="1"/>
  <c r="T536" i="6"/>
  <c r="S536" i="6"/>
  <c r="R536" i="6"/>
  <c r="Q536" i="6"/>
  <c r="V536" i="6" s="1"/>
  <c r="U535" i="6"/>
  <c r="AA535" i="6" s="1"/>
  <c r="T535" i="6"/>
  <c r="S535" i="6"/>
  <c r="R535" i="6"/>
  <c r="Q535" i="6"/>
  <c r="V535" i="6" s="1"/>
  <c r="U534" i="6"/>
  <c r="AA534" i="6" s="1"/>
  <c r="T534" i="6"/>
  <c r="S534" i="6"/>
  <c r="R534" i="6"/>
  <c r="Q534" i="6"/>
  <c r="V534" i="6" s="1"/>
  <c r="U533" i="6"/>
  <c r="AA533" i="6" s="1"/>
  <c r="T533" i="6"/>
  <c r="S533" i="6"/>
  <c r="R533" i="6"/>
  <c r="Q533" i="6"/>
  <c r="V533" i="6" s="1"/>
  <c r="U532" i="6"/>
  <c r="AA532" i="6" s="1"/>
  <c r="T532" i="6"/>
  <c r="S532" i="6"/>
  <c r="R532" i="6"/>
  <c r="Q532" i="6"/>
  <c r="V532" i="6" s="1"/>
  <c r="U531" i="6"/>
  <c r="AA531" i="6" s="1"/>
  <c r="T531" i="6"/>
  <c r="S531" i="6"/>
  <c r="R531" i="6"/>
  <c r="Q531" i="6"/>
  <c r="V531" i="6" s="1"/>
  <c r="U530" i="6"/>
  <c r="AA530" i="6" s="1"/>
  <c r="T530" i="6"/>
  <c r="S530" i="6"/>
  <c r="R530" i="6"/>
  <c r="Q530" i="6"/>
  <c r="V530" i="6" s="1"/>
  <c r="U529" i="6"/>
  <c r="AA529" i="6" s="1"/>
  <c r="T529" i="6"/>
  <c r="S529" i="6"/>
  <c r="R529" i="6"/>
  <c r="Q529" i="6"/>
  <c r="V529" i="6" s="1"/>
  <c r="U528" i="6"/>
  <c r="AA528" i="6" s="1"/>
  <c r="T528" i="6"/>
  <c r="S528" i="6"/>
  <c r="R528" i="6"/>
  <c r="Q528" i="6"/>
  <c r="V528" i="6" s="1"/>
  <c r="U527" i="6"/>
  <c r="AA527" i="6" s="1"/>
  <c r="T527" i="6"/>
  <c r="S527" i="6"/>
  <c r="R527" i="6"/>
  <c r="Q527" i="6"/>
  <c r="V527" i="6" s="1"/>
  <c r="U526" i="6"/>
  <c r="AA526" i="6" s="1"/>
  <c r="T526" i="6"/>
  <c r="S526" i="6"/>
  <c r="R526" i="6"/>
  <c r="Q526" i="6"/>
  <c r="V526" i="6" s="1"/>
  <c r="U525" i="6"/>
  <c r="AA525" i="6" s="1"/>
  <c r="T525" i="6"/>
  <c r="S525" i="6"/>
  <c r="R525" i="6"/>
  <c r="Q525" i="6"/>
  <c r="V525" i="6" s="1"/>
  <c r="U524" i="6"/>
  <c r="AA524" i="6" s="1"/>
  <c r="T524" i="6"/>
  <c r="S524" i="6"/>
  <c r="R524" i="6"/>
  <c r="Q524" i="6"/>
  <c r="V524" i="6" s="1"/>
  <c r="U523" i="6"/>
  <c r="AA523" i="6" s="1"/>
  <c r="T523" i="6"/>
  <c r="S523" i="6"/>
  <c r="R523" i="6"/>
  <c r="Q523" i="6"/>
  <c r="V523" i="6" s="1"/>
  <c r="U522" i="6"/>
  <c r="AA522" i="6" s="1"/>
  <c r="T522" i="6"/>
  <c r="S522" i="6"/>
  <c r="R522" i="6"/>
  <c r="Q522" i="6"/>
  <c r="V522" i="6" s="1"/>
  <c r="U521" i="6"/>
  <c r="AA521" i="6" s="1"/>
  <c r="T521" i="6"/>
  <c r="S521" i="6"/>
  <c r="R521" i="6"/>
  <c r="Q521" i="6"/>
  <c r="V521" i="6" s="1"/>
  <c r="U520" i="6"/>
  <c r="AA520" i="6" s="1"/>
  <c r="T520" i="6"/>
  <c r="S520" i="6"/>
  <c r="R520" i="6"/>
  <c r="Q520" i="6"/>
  <c r="V520" i="6" s="1"/>
  <c r="U519" i="6"/>
  <c r="AA519" i="6" s="1"/>
  <c r="T519" i="6"/>
  <c r="S519" i="6"/>
  <c r="R519" i="6"/>
  <c r="Q519" i="6"/>
  <c r="V519" i="6" s="1"/>
  <c r="U518" i="6"/>
  <c r="AA518" i="6" s="1"/>
  <c r="T518" i="6"/>
  <c r="S518" i="6"/>
  <c r="R518" i="6"/>
  <c r="Q518" i="6"/>
  <c r="V518" i="6" s="1"/>
  <c r="U517" i="6"/>
  <c r="AA517" i="6" s="1"/>
  <c r="T517" i="6"/>
  <c r="S517" i="6"/>
  <c r="R517" i="6"/>
  <c r="Q517" i="6"/>
  <c r="V517" i="6" s="1"/>
  <c r="U516" i="6"/>
  <c r="AA516" i="6" s="1"/>
  <c r="T516" i="6"/>
  <c r="S516" i="6"/>
  <c r="R516" i="6"/>
  <c r="Q516" i="6"/>
  <c r="V516" i="6" s="1"/>
  <c r="U515" i="6"/>
  <c r="AA515" i="6" s="1"/>
  <c r="T515" i="6"/>
  <c r="S515" i="6"/>
  <c r="R515" i="6"/>
  <c r="Q515" i="6"/>
  <c r="V515" i="6" s="1"/>
  <c r="U514" i="6"/>
  <c r="AA514" i="6" s="1"/>
  <c r="T514" i="6"/>
  <c r="S514" i="6"/>
  <c r="R514" i="6"/>
  <c r="Q514" i="6"/>
  <c r="V514" i="6" s="1"/>
  <c r="U513" i="6"/>
  <c r="AA513" i="6" s="1"/>
  <c r="T513" i="6"/>
  <c r="S513" i="6"/>
  <c r="R513" i="6"/>
  <c r="Q513" i="6"/>
  <c r="V513" i="6" s="1"/>
  <c r="U512" i="6"/>
  <c r="AA512" i="6" s="1"/>
  <c r="T512" i="6"/>
  <c r="S512" i="6"/>
  <c r="R512" i="6"/>
  <c r="Q512" i="6"/>
  <c r="V512" i="6" s="1"/>
  <c r="U511" i="6"/>
  <c r="AA511" i="6" s="1"/>
  <c r="T511" i="6"/>
  <c r="S511" i="6"/>
  <c r="R511" i="6"/>
  <c r="Q511" i="6"/>
  <c r="V511" i="6" s="1"/>
  <c r="U510" i="6"/>
  <c r="AA510" i="6" s="1"/>
  <c r="T510" i="6"/>
  <c r="S510" i="6"/>
  <c r="R510" i="6"/>
  <c r="Q510" i="6"/>
  <c r="V510" i="6" s="1"/>
  <c r="U509" i="6"/>
  <c r="AA509" i="6" s="1"/>
  <c r="T509" i="6"/>
  <c r="S509" i="6"/>
  <c r="R509" i="6"/>
  <c r="Q509" i="6"/>
  <c r="V509" i="6" s="1"/>
  <c r="U508" i="6"/>
  <c r="AA508" i="6" s="1"/>
  <c r="T508" i="6"/>
  <c r="S508" i="6"/>
  <c r="R508" i="6"/>
  <c r="Q508" i="6"/>
  <c r="V508" i="6" s="1"/>
  <c r="U507" i="6"/>
  <c r="AA507" i="6" s="1"/>
  <c r="T507" i="6"/>
  <c r="S507" i="6"/>
  <c r="R507" i="6"/>
  <c r="Q507" i="6"/>
  <c r="V507" i="6" s="1"/>
  <c r="U506" i="6"/>
  <c r="AA506" i="6" s="1"/>
  <c r="T506" i="6"/>
  <c r="S506" i="6"/>
  <c r="R506" i="6"/>
  <c r="Q506" i="6"/>
  <c r="V506" i="6" s="1"/>
  <c r="U505" i="6"/>
  <c r="AA505" i="6" s="1"/>
  <c r="T505" i="6"/>
  <c r="S505" i="6"/>
  <c r="R505" i="6"/>
  <c r="Q505" i="6"/>
  <c r="V505" i="6" s="1"/>
  <c r="U504" i="6"/>
  <c r="AA504" i="6" s="1"/>
  <c r="T504" i="6"/>
  <c r="S504" i="6"/>
  <c r="R504" i="6"/>
  <c r="Q504" i="6"/>
  <c r="V504" i="6" s="1"/>
  <c r="U503" i="6"/>
  <c r="AA503" i="6" s="1"/>
  <c r="T503" i="6"/>
  <c r="S503" i="6"/>
  <c r="R503" i="6"/>
  <c r="Q503" i="6"/>
  <c r="V503" i="6" s="1"/>
  <c r="U502" i="6"/>
  <c r="AA502" i="6" s="1"/>
  <c r="T502" i="6"/>
  <c r="S502" i="6"/>
  <c r="R502" i="6"/>
  <c r="Q502" i="6"/>
  <c r="V502" i="6" s="1"/>
  <c r="U501" i="6"/>
  <c r="AA501" i="6" s="1"/>
  <c r="T501" i="6"/>
  <c r="S501" i="6"/>
  <c r="R501" i="6"/>
  <c r="Q501" i="6"/>
  <c r="V501" i="6" s="1"/>
  <c r="U500" i="6"/>
  <c r="AA500" i="6" s="1"/>
  <c r="T500" i="6"/>
  <c r="S500" i="6"/>
  <c r="R500" i="6"/>
  <c r="Q500" i="6"/>
  <c r="V500" i="6" s="1"/>
  <c r="U499" i="6"/>
  <c r="AA499" i="6" s="1"/>
  <c r="T499" i="6"/>
  <c r="S499" i="6"/>
  <c r="R499" i="6"/>
  <c r="Q499" i="6"/>
  <c r="V499" i="6" s="1"/>
  <c r="U498" i="6"/>
  <c r="AA498" i="6" s="1"/>
  <c r="T498" i="6"/>
  <c r="S498" i="6"/>
  <c r="R498" i="6"/>
  <c r="Q498" i="6"/>
  <c r="V498" i="6" s="1"/>
  <c r="U497" i="6"/>
  <c r="AA497" i="6" s="1"/>
  <c r="T497" i="6"/>
  <c r="S497" i="6"/>
  <c r="R497" i="6"/>
  <c r="Q497" i="6"/>
  <c r="V497" i="6" s="1"/>
  <c r="U496" i="6"/>
  <c r="AA496" i="6" s="1"/>
  <c r="T496" i="6"/>
  <c r="S496" i="6"/>
  <c r="R496" i="6"/>
  <c r="Q496" i="6"/>
  <c r="V496" i="6" s="1"/>
  <c r="U495" i="6"/>
  <c r="AA495" i="6" s="1"/>
  <c r="T495" i="6"/>
  <c r="S495" i="6"/>
  <c r="R495" i="6"/>
  <c r="Q495" i="6"/>
  <c r="V495" i="6" s="1"/>
  <c r="U494" i="6"/>
  <c r="AA494" i="6" s="1"/>
  <c r="T494" i="6"/>
  <c r="S494" i="6"/>
  <c r="R494" i="6"/>
  <c r="Q494" i="6"/>
  <c r="V494" i="6" s="1"/>
  <c r="U493" i="6"/>
  <c r="AA493" i="6" s="1"/>
  <c r="T493" i="6"/>
  <c r="S493" i="6"/>
  <c r="R493" i="6"/>
  <c r="Q493" i="6"/>
  <c r="V493" i="6" s="1"/>
  <c r="U492" i="6"/>
  <c r="AA492" i="6" s="1"/>
  <c r="T492" i="6"/>
  <c r="S492" i="6"/>
  <c r="R492" i="6"/>
  <c r="Q492" i="6"/>
  <c r="V492" i="6" s="1"/>
  <c r="U491" i="6"/>
  <c r="AA491" i="6" s="1"/>
  <c r="T491" i="6"/>
  <c r="S491" i="6"/>
  <c r="R491" i="6"/>
  <c r="Q491" i="6"/>
  <c r="V491" i="6" s="1"/>
  <c r="U490" i="6"/>
  <c r="AA490" i="6" s="1"/>
  <c r="T490" i="6"/>
  <c r="S490" i="6"/>
  <c r="R490" i="6"/>
  <c r="Q490" i="6"/>
  <c r="V490" i="6" s="1"/>
  <c r="U489" i="6"/>
  <c r="AA489" i="6" s="1"/>
  <c r="T489" i="6"/>
  <c r="S489" i="6"/>
  <c r="R489" i="6"/>
  <c r="Q489" i="6"/>
  <c r="V489" i="6" s="1"/>
  <c r="U488" i="6"/>
  <c r="AA488" i="6" s="1"/>
  <c r="T488" i="6"/>
  <c r="S488" i="6"/>
  <c r="R488" i="6"/>
  <c r="Q488" i="6"/>
  <c r="V488" i="6" s="1"/>
  <c r="U487" i="6"/>
  <c r="AA487" i="6" s="1"/>
  <c r="T487" i="6"/>
  <c r="S487" i="6"/>
  <c r="R487" i="6"/>
  <c r="Q487" i="6"/>
  <c r="V487" i="6" s="1"/>
  <c r="U486" i="6"/>
  <c r="AA486" i="6" s="1"/>
  <c r="T486" i="6"/>
  <c r="S486" i="6"/>
  <c r="R486" i="6"/>
  <c r="Q486" i="6"/>
  <c r="V486" i="6" s="1"/>
  <c r="U485" i="6"/>
  <c r="AA485" i="6" s="1"/>
  <c r="T485" i="6"/>
  <c r="S485" i="6"/>
  <c r="R485" i="6"/>
  <c r="Q485" i="6"/>
  <c r="V485" i="6" s="1"/>
  <c r="U484" i="6"/>
  <c r="AA484" i="6" s="1"/>
  <c r="T484" i="6"/>
  <c r="S484" i="6"/>
  <c r="R484" i="6"/>
  <c r="Q484" i="6"/>
  <c r="V484" i="6" s="1"/>
  <c r="U483" i="6"/>
  <c r="AA483" i="6" s="1"/>
  <c r="T483" i="6"/>
  <c r="S483" i="6"/>
  <c r="R483" i="6"/>
  <c r="Q483" i="6"/>
  <c r="V483" i="6" s="1"/>
  <c r="U482" i="6"/>
  <c r="AA482" i="6" s="1"/>
  <c r="T482" i="6"/>
  <c r="S482" i="6"/>
  <c r="R482" i="6"/>
  <c r="Q482" i="6"/>
  <c r="V482" i="6" s="1"/>
  <c r="U481" i="6"/>
  <c r="AA481" i="6" s="1"/>
  <c r="T481" i="6"/>
  <c r="S481" i="6"/>
  <c r="R481" i="6"/>
  <c r="Q481" i="6"/>
  <c r="V481" i="6" s="1"/>
  <c r="U480" i="6"/>
  <c r="AA480" i="6" s="1"/>
  <c r="T480" i="6"/>
  <c r="S480" i="6"/>
  <c r="R480" i="6"/>
  <c r="Q480" i="6"/>
  <c r="V480" i="6" s="1"/>
  <c r="U479" i="6"/>
  <c r="AA479" i="6" s="1"/>
  <c r="T479" i="6"/>
  <c r="S479" i="6"/>
  <c r="R479" i="6"/>
  <c r="Q479" i="6"/>
  <c r="V479" i="6" s="1"/>
  <c r="U478" i="6"/>
  <c r="AA478" i="6" s="1"/>
  <c r="T478" i="6"/>
  <c r="S478" i="6"/>
  <c r="R478" i="6"/>
  <c r="Q478" i="6"/>
  <c r="V478" i="6" s="1"/>
  <c r="U477" i="6"/>
  <c r="AA477" i="6" s="1"/>
  <c r="T477" i="6"/>
  <c r="S477" i="6"/>
  <c r="R477" i="6"/>
  <c r="Q477" i="6"/>
  <c r="V477" i="6" s="1"/>
  <c r="U476" i="6"/>
  <c r="AA476" i="6" s="1"/>
  <c r="T476" i="6"/>
  <c r="S476" i="6"/>
  <c r="R476" i="6"/>
  <c r="Q476" i="6"/>
  <c r="V476" i="6" s="1"/>
  <c r="U475" i="6"/>
  <c r="AA475" i="6" s="1"/>
  <c r="T475" i="6"/>
  <c r="S475" i="6"/>
  <c r="R475" i="6"/>
  <c r="Q475" i="6"/>
  <c r="V475" i="6" s="1"/>
  <c r="U474" i="6"/>
  <c r="AA474" i="6" s="1"/>
  <c r="T474" i="6"/>
  <c r="S474" i="6"/>
  <c r="R474" i="6"/>
  <c r="Q474" i="6"/>
  <c r="V474" i="6" s="1"/>
  <c r="U473" i="6"/>
  <c r="AA473" i="6" s="1"/>
  <c r="T473" i="6"/>
  <c r="S473" i="6"/>
  <c r="R473" i="6"/>
  <c r="Q473" i="6"/>
  <c r="V473" i="6" s="1"/>
  <c r="U472" i="6"/>
  <c r="AA472" i="6" s="1"/>
  <c r="T472" i="6"/>
  <c r="S472" i="6"/>
  <c r="R472" i="6"/>
  <c r="Q472" i="6"/>
  <c r="V472" i="6" s="1"/>
  <c r="U471" i="6"/>
  <c r="AA471" i="6" s="1"/>
  <c r="T471" i="6"/>
  <c r="S471" i="6"/>
  <c r="R471" i="6"/>
  <c r="Q471" i="6"/>
  <c r="V471" i="6" s="1"/>
  <c r="U470" i="6"/>
  <c r="AA470" i="6" s="1"/>
  <c r="T470" i="6"/>
  <c r="S470" i="6"/>
  <c r="R470" i="6"/>
  <c r="Q470" i="6"/>
  <c r="V470" i="6" s="1"/>
  <c r="U469" i="6"/>
  <c r="AA469" i="6" s="1"/>
  <c r="T469" i="6"/>
  <c r="S469" i="6"/>
  <c r="R469" i="6"/>
  <c r="Q469" i="6"/>
  <c r="V469" i="6" s="1"/>
  <c r="U468" i="6"/>
  <c r="AA468" i="6" s="1"/>
  <c r="T468" i="6"/>
  <c r="S468" i="6"/>
  <c r="R468" i="6"/>
  <c r="Q468" i="6"/>
  <c r="V468" i="6" s="1"/>
  <c r="U467" i="6"/>
  <c r="AA467" i="6" s="1"/>
  <c r="T467" i="6"/>
  <c r="S467" i="6"/>
  <c r="R467" i="6"/>
  <c r="Q467" i="6"/>
  <c r="V467" i="6" s="1"/>
  <c r="U466" i="6"/>
  <c r="AA466" i="6" s="1"/>
  <c r="T466" i="6"/>
  <c r="S466" i="6"/>
  <c r="R466" i="6"/>
  <c r="Q466" i="6"/>
  <c r="V466" i="6" s="1"/>
  <c r="U465" i="6"/>
  <c r="AA465" i="6" s="1"/>
  <c r="T465" i="6"/>
  <c r="S465" i="6"/>
  <c r="R465" i="6"/>
  <c r="Q465" i="6"/>
  <c r="V465" i="6" s="1"/>
  <c r="U464" i="6"/>
  <c r="AA464" i="6" s="1"/>
  <c r="T464" i="6"/>
  <c r="S464" i="6"/>
  <c r="R464" i="6"/>
  <c r="Q464" i="6"/>
  <c r="V464" i="6" s="1"/>
  <c r="U463" i="6"/>
  <c r="AA463" i="6" s="1"/>
  <c r="T463" i="6"/>
  <c r="S463" i="6"/>
  <c r="R463" i="6"/>
  <c r="Q463" i="6"/>
  <c r="V463" i="6" s="1"/>
  <c r="U462" i="6"/>
  <c r="AA462" i="6" s="1"/>
  <c r="T462" i="6"/>
  <c r="S462" i="6"/>
  <c r="R462" i="6"/>
  <c r="Q462" i="6"/>
  <c r="V462" i="6" s="1"/>
  <c r="U461" i="6"/>
  <c r="AA461" i="6" s="1"/>
  <c r="T461" i="6"/>
  <c r="S461" i="6"/>
  <c r="R461" i="6"/>
  <c r="Q461" i="6"/>
  <c r="V461" i="6" s="1"/>
  <c r="U460" i="6"/>
  <c r="AA460" i="6" s="1"/>
  <c r="T460" i="6"/>
  <c r="S460" i="6"/>
  <c r="R460" i="6"/>
  <c r="Q460" i="6"/>
  <c r="V460" i="6" s="1"/>
  <c r="U459" i="6"/>
  <c r="AA459" i="6" s="1"/>
  <c r="T459" i="6"/>
  <c r="S459" i="6"/>
  <c r="R459" i="6"/>
  <c r="Q459" i="6"/>
  <c r="V459" i="6" s="1"/>
  <c r="U458" i="6"/>
  <c r="AA458" i="6" s="1"/>
  <c r="T458" i="6"/>
  <c r="S458" i="6"/>
  <c r="R458" i="6"/>
  <c r="Q458" i="6"/>
  <c r="V458" i="6" s="1"/>
  <c r="U457" i="6"/>
  <c r="AA457" i="6" s="1"/>
  <c r="T457" i="6"/>
  <c r="S457" i="6"/>
  <c r="R457" i="6"/>
  <c r="Q457" i="6"/>
  <c r="V457" i="6" s="1"/>
  <c r="U456" i="6"/>
  <c r="AA456" i="6" s="1"/>
  <c r="T456" i="6"/>
  <c r="S456" i="6"/>
  <c r="R456" i="6"/>
  <c r="Q456" i="6"/>
  <c r="V456" i="6" s="1"/>
  <c r="U455" i="6"/>
  <c r="AA455" i="6" s="1"/>
  <c r="T455" i="6"/>
  <c r="S455" i="6"/>
  <c r="R455" i="6"/>
  <c r="Q455" i="6"/>
  <c r="V455" i="6" s="1"/>
  <c r="U454" i="6"/>
  <c r="AA454" i="6" s="1"/>
  <c r="T454" i="6"/>
  <c r="S454" i="6"/>
  <c r="R454" i="6"/>
  <c r="Q454" i="6"/>
  <c r="V454" i="6" s="1"/>
  <c r="U453" i="6"/>
  <c r="AA453" i="6" s="1"/>
  <c r="T453" i="6"/>
  <c r="S453" i="6"/>
  <c r="R453" i="6"/>
  <c r="Q453" i="6"/>
  <c r="V453" i="6" s="1"/>
  <c r="U452" i="6"/>
  <c r="AA452" i="6" s="1"/>
  <c r="T452" i="6"/>
  <c r="S452" i="6"/>
  <c r="R452" i="6"/>
  <c r="Q452" i="6"/>
  <c r="V452" i="6" s="1"/>
  <c r="U451" i="6"/>
  <c r="AA451" i="6" s="1"/>
  <c r="T451" i="6"/>
  <c r="S451" i="6"/>
  <c r="R451" i="6"/>
  <c r="Q451" i="6"/>
  <c r="V451" i="6" s="1"/>
  <c r="U450" i="6"/>
  <c r="AA450" i="6" s="1"/>
  <c r="T450" i="6"/>
  <c r="S450" i="6"/>
  <c r="R450" i="6"/>
  <c r="Q450" i="6"/>
  <c r="V450" i="6" s="1"/>
  <c r="U449" i="6"/>
  <c r="AA449" i="6" s="1"/>
  <c r="T449" i="6"/>
  <c r="S449" i="6"/>
  <c r="R449" i="6"/>
  <c r="Q449" i="6"/>
  <c r="V449" i="6" s="1"/>
  <c r="U448" i="6"/>
  <c r="AA448" i="6" s="1"/>
  <c r="T448" i="6"/>
  <c r="S448" i="6"/>
  <c r="R448" i="6"/>
  <c r="Q448" i="6"/>
  <c r="V448" i="6" s="1"/>
  <c r="U447" i="6"/>
  <c r="AA447" i="6" s="1"/>
  <c r="T447" i="6"/>
  <c r="S447" i="6"/>
  <c r="R447" i="6"/>
  <c r="Q447" i="6"/>
  <c r="V447" i="6" s="1"/>
  <c r="U446" i="6"/>
  <c r="AA446" i="6" s="1"/>
  <c r="T446" i="6"/>
  <c r="S446" i="6"/>
  <c r="R446" i="6"/>
  <c r="Q446" i="6"/>
  <c r="V446" i="6" s="1"/>
  <c r="U445" i="6"/>
  <c r="AA445" i="6" s="1"/>
  <c r="T445" i="6"/>
  <c r="S445" i="6"/>
  <c r="R445" i="6"/>
  <c r="Q445" i="6"/>
  <c r="V445" i="6" s="1"/>
  <c r="U444" i="6"/>
  <c r="AA444" i="6" s="1"/>
  <c r="T444" i="6"/>
  <c r="S444" i="6"/>
  <c r="R444" i="6"/>
  <c r="Q444" i="6"/>
  <c r="V444" i="6" s="1"/>
  <c r="U443" i="6"/>
  <c r="AA443" i="6" s="1"/>
  <c r="T443" i="6"/>
  <c r="S443" i="6"/>
  <c r="R443" i="6"/>
  <c r="Q443" i="6"/>
  <c r="V443" i="6" s="1"/>
  <c r="U442" i="6"/>
  <c r="AA442" i="6" s="1"/>
  <c r="T442" i="6"/>
  <c r="S442" i="6"/>
  <c r="R442" i="6"/>
  <c r="Q442" i="6"/>
  <c r="V442" i="6" s="1"/>
  <c r="U441" i="6"/>
  <c r="AA441" i="6" s="1"/>
  <c r="T441" i="6"/>
  <c r="S441" i="6"/>
  <c r="R441" i="6"/>
  <c r="Q441" i="6"/>
  <c r="V441" i="6" s="1"/>
  <c r="U440" i="6"/>
  <c r="AA440" i="6" s="1"/>
  <c r="T440" i="6"/>
  <c r="S440" i="6"/>
  <c r="R440" i="6"/>
  <c r="Q440" i="6"/>
  <c r="V440" i="6" s="1"/>
  <c r="U439" i="6"/>
  <c r="AA439" i="6" s="1"/>
  <c r="T439" i="6"/>
  <c r="S439" i="6"/>
  <c r="R439" i="6"/>
  <c r="Q439" i="6"/>
  <c r="V439" i="6" s="1"/>
  <c r="U438" i="6"/>
  <c r="AA438" i="6" s="1"/>
  <c r="T438" i="6"/>
  <c r="S438" i="6"/>
  <c r="R438" i="6"/>
  <c r="Q438" i="6"/>
  <c r="V438" i="6" s="1"/>
  <c r="U437" i="6"/>
  <c r="AA437" i="6" s="1"/>
  <c r="T437" i="6"/>
  <c r="S437" i="6"/>
  <c r="R437" i="6"/>
  <c r="Q437" i="6"/>
  <c r="V437" i="6" s="1"/>
  <c r="U436" i="6"/>
  <c r="AA436" i="6" s="1"/>
  <c r="T436" i="6"/>
  <c r="S436" i="6"/>
  <c r="R436" i="6"/>
  <c r="Q436" i="6"/>
  <c r="V436" i="6" s="1"/>
  <c r="U435" i="6"/>
  <c r="AA435" i="6" s="1"/>
  <c r="T435" i="6"/>
  <c r="S435" i="6"/>
  <c r="R435" i="6"/>
  <c r="Q435" i="6"/>
  <c r="V435" i="6" s="1"/>
  <c r="U434" i="6"/>
  <c r="AA434" i="6" s="1"/>
  <c r="T434" i="6"/>
  <c r="S434" i="6"/>
  <c r="R434" i="6"/>
  <c r="Q434" i="6"/>
  <c r="V434" i="6" s="1"/>
  <c r="U433" i="6"/>
  <c r="AA433" i="6" s="1"/>
  <c r="T433" i="6"/>
  <c r="S433" i="6"/>
  <c r="R433" i="6"/>
  <c r="Q433" i="6"/>
  <c r="V433" i="6" s="1"/>
  <c r="U432" i="6"/>
  <c r="AA432" i="6" s="1"/>
  <c r="T432" i="6"/>
  <c r="S432" i="6"/>
  <c r="Y432" i="6" s="1"/>
  <c r="R432" i="6"/>
  <c r="Q432" i="6"/>
  <c r="V432" i="6" s="1"/>
  <c r="U431" i="6"/>
  <c r="AA431" i="6" s="1"/>
  <c r="T431" i="6"/>
  <c r="S431" i="6"/>
  <c r="R431" i="6"/>
  <c r="Q431" i="6"/>
  <c r="V431" i="6" s="1"/>
  <c r="U430" i="6"/>
  <c r="AA430" i="6" s="1"/>
  <c r="T430" i="6"/>
  <c r="S430" i="6"/>
  <c r="R430" i="6"/>
  <c r="Q430" i="6"/>
  <c r="V430" i="6" s="1"/>
  <c r="U429" i="6"/>
  <c r="AA429" i="6" s="1"/>
  <c r="T429" i="6"/>
  <c r="S429" i="6"/>
  <c r="R429" i="6"/>
  <c r="Q429" i="6"/>
  <c r="V429" i="6" s="1"/>
  <c r="U428" i="6"/>
  <c r="AA428" i="6" s="1"/>
  <c r="T428" i="6"/>
  <c r="S428" i="6"/>
  <c r="R428" i="6"/>
  <c r="Q428" i="6"/>
  <c r="V428" i="6" s="1"/>
  <c r="U427" i="6"/>
  <c r="AA427" i="6" s="1"/>
  <c r="T427" i="6"/>
  <c r="S427" i="6"/>
  <c r="R427" i="6"/>
  <c r="Q427" i="6"/>
  <c r="V427" i="6" s="1"/>
  <c r="U426" i="6"/>
  <c r="AA426" i="6" s="1"/>
  <c r="T426" i="6"/>
  <c r="S426" i="6"/>
  <c r="R426" i="6"/>
  <c r="Q426" i="6"/>
  <c r="V426" i="6" s="1"/>
  <c r="U425" i="6"/>
  <c r="AA425" i="6" s="1"/>
  <c r="T425" i="6"/>
  <c r="S425" i="6"/>
  <c r="R425" i="6"/>
  <c r="Q425" i="6"/>
  <c r="V425" i="6" s="1"/>
  <c r="U424" i="6"/>
  <c r="AA424" i="6" s="1"/>
  <c r="T424" i="6"/>
  <c r="S424" i="6"/>
  <c r="R424" i="6"/>
  <c r="X424" i="6" s="1"/>
  <c r="Q424" i="6"/>
  <c r="V424" i="6" s="1"/>
  <c r="U423" i="6"/>
  <c r="AA423" i="6" s="1"/>
  <c r="T423" i="6"/>
  <c r="S423" i="6"/>
  <c r="R423" i="6"/>
  <c r="Q423" i="6"/>
  <c r="V423" i="6" s="1"/>
  <c r="U422" i="6"/>
  <c r="AA422" i="6" s="1"/>
  <c r="T422" i="6"/>
  <c r="S422" i="6"/>
  <c r="R422" i="6"/>
  <c r="Q422" i="6"/>
  <c r="V422" i="6" s="1"/>
  <c r="U421" i="6"/>
  <c r="AA421" i="6" s="1"/>
  <c r="T421" i="6"/>
  <c r="S421" i="6"/>
  <c r="R421" i="6"/>
  <c r="Q421" i="6"/>
  <c r="V421" i="6" s="1"/>
  <c r="S57" i="6"/>
  <c r="Y57" i="6" s="1"/>
  <c r="T56" i="6"/>
  <c r="Z56" i="6" s="1"/>
  <c r="R56" i="6"/>
  <c r="X56" i="6" s="1"/>
  <c r="T55" i="6"/>
  <c r="Q55" i="6"/>
  <c r="V55" i="6" s="1"/>
  <c r="U54" i="6"/>
  <c r="AA54" i="6" s="1"/>
  <c r="R54" i="6"/>
  <c r="X54" i="6" s="1"/>
  <c r="T53" i="6"/>
  <c r="Z53" i="6" s="1"/>
  <c r="R53" i="6"/>
  <c r="X53" i="6" s="1"/>
  <c r="U52" i="6"/>
  <c r="AA52" i="6" s="1"/>
  <c r="S52" i="6"/>
  <c r="Q52" i="6"/>
  <c r="V52" i="6" s="1"/>
  <c r="T51" i="6"/>
  <c r="Z51" i="6" s="1"/>
  <c r="R51" i="6"/>
  <c r="X51" i="6" s="1"/>
  <c r="U50" i="6"/>
  <c r="AA50" i="6" s="1"/>
  <c r="S50" i="6"/>
  <c r="Q50" i="6"/>
  <c r="V50" i="6" s="1"/>
  <c r="U49" i="6"/>
  <c r="AA49" i="6" s="1"/>
  <c r="S49" i="6"/>
  <c r="Y49" i="6" s="1"/>
  <c r="T48" i="6"/>
  <c r="Z48" i="6" s="1"/>
  <c r="R48" i="6"/>
  <c r="X48" i="6" s="1"/>
  <c r="T47" i="6"/>
  <c r="Z47" i="6" s="1"/>
  <c r="R47" i="6"/>
  <c r="X47" i="6" s="1"/>
  <c r="T46" i="6"/>
  <c r="Z46" i="6" s="1"/>
  <c r="R46" i="6"/>
  <c r="X46" i="6" s="1"/>
  <c r="U45" i="6"/>
  <c r="AA45" i="6" s="1"/>
  <c r="S45" i="6"/>
  <c r="Q45" i="6"/>
  <c r="V45" i="6" s="1"/>
  <c r="U44" i="6"/>
  <c r="AA44" i="6" s="1"/>
  <c r="S44" i="6"/>
  <c r="Q44" i="6"/>
  <c r="V44" i="6" s="1"/>
  <c r="U43" i="6"/>
  <c r="AA43" i="6" s="1"/>
  <c r="S43" i="6"/>
  <c r="Q43" i="6"/>
  <c r="V43" i="6" s="1"/>
  <c r="T42" i="6"/>
  <c r="Z42" i="6" s="1"/>
  <c r="R42" i="6"/>
  <c r="X42" i="6" s="1"/>
  <c r="U41" i="6"/>
  <c r="AA41" i="6" s="1"/>
  <c r="S41" i="6"/>
  <c r="Q41" i="6"/>
  <c r="V41" i="6" s="1"/>
  <c r="T40" i="6"/>
  <c r="Z40" i="6" s="1"/>
  <c r="R40" i="6"/>
  <c r="X40" i="6" s="1"/>
  <c r="U39" i="6"/>
  <c r="AA39" i="6" s="1"/>
  <c r="L39" i="6" s="1"/>
  <c r="S39" i="6"/>
  <c r="Y39" i="6" s="1"/>
  <c r="T38" i="6"/>
  <c r="S38" i="6"/>
  <c r="Q38" i="6"/>
  <c r="V38" i="6" s="1"/>
  <c r="T37" i="6"/>
  <c r="Z37" i="6" s="1"/>
  <c r="R37" i="6"/>
  <c r="X37" i="6" s="1"/>
  <c r="U36" i="6"/>
  <c r="AA36" i="6" s="1"/>
  <c r="AC36" i="6" s="1"/>
  <c r="AD36" i="6" s="1"/>
  <c r="S36" i="6"/>
  <c r="Q36" i="6"/>
  <c r="V36" i="6" s="1"/>
  <c r="U35" i="6"/>
  <c r="AA35" i="6" s="1"/>
  <c r="S35" i="6"/>
  <c r="Q35" i="6"/>
  <c r="V35" i="6" s="1"/>
  <c r="U34" i="6"/>
  <c r="AA34" i="6" s="1"/>
  <c r="S34" i="6"/>
  <c r="Q34" i="6"/>
  <c r="V34" i="6" s="1"/>
  <c r="U33" i="6"/>
  <c r="AA33" i="6" s="1"/>
  <c r="AC33" i="6" s="1"/>
  <c r="AD33" i="6" s="1"/>
  <c r="S33" i="6"/>
  <c r="Q33" i="6"/>
  <c r="V33" i="6" s="1"/>
  <c r="U32" i="6"/>
  <c r="AA32" i="6" s="1"/>
  <c r="S32" i="6"/>
  <c r="Q32" i="6"/>
  <c r="V32" i="6" s="1"/>
  <c r="T31" i="6"/>
  <c r="R31" i="6"/>
  <c r="Q31" i="6"/>
  <c r="V31" i="6" s="1"/>
  <c r="T30" i="6"/>
  <c r="R30" i="6"/>
  <c r="U29" i="6"/>
  <c r="AA29" i="6" s="1"/>
  <c r="S29" i="6"/>
  <c r="Q29" i="6"/>
  <c r="V29" i="6" s="1"/>
  <c r="U28" i="6"/>
  <c r="AA28" i="6" s="1"/>
  <c r="S28" i="6"/>
  <c r="Q28" i="6"/>
  <c r="V28" i="6" s="1"/>
  <c r="U27" i="6"/>
  <c r="AA27" i="6" s="1"/>
  <c r="S27" i="6"/>
  <c r="Q27" i="6"/>
  <c r="V27" i="6" s="1"/>
  <c r="U26" i="6"/>
  <c r="AA26" i="6" s="1"/>
  <c r="T26" i="6"/>
  <c r="R26" i="6"/>
  <c r="T25" i="6"/>
  <c r="R25" i="6"/>
  <c r="T24" i="6"/>
  <c r="S24" i="6"/>
  <c r="Q24" i="6"/>
  <c r="V24" i="6" s="1"/>
  <c r="U23" i="6"/>
  <c r="AA23" i="6" s="1"/>
  <c r="L23" i="6" s="1"/>
  <c r="S23" i="6"/>
  <c r="Q23" i="6"/>
  <c r="V23" i="6" s="1"/>
  <c r="U22" i="6"/>
  <c r="AA22" i="6" s="1"/>
  <c r="L22" i="6" s="1"/>
  <c r="R22" i="6"/>
  <c r="T21" i="6"/>
  <c r="R21" i="6"/>
  <c r="U20" i="6"/>
  <c r="AA20" i="6" s="1"/>
  <c r="S20" i="6"/>
  <c r="Q20" i="6"/>
  <c r="V20" i="6" s="1"/>
  <c r="U19" i="6"/>
  <c r="AA19" i="6" s="1"/>
  <c r="R19" i="6"/>
  <c r="U18" i="6"/>
  <c r="AA18" i="6" s="1"/>
  <c r="S18" i="6"/>
  <c r="Q18" i="6"/>
  <c r="V18" i="6" s="1"/>
  <c r="U17" i="6"/>
  <c r="AA17" i="6" s="1"/>
  <c r="L17" i="6" s="1"/>
  <c r="S17" i="6"/>
  <c r="Q17" i="6"/>
  <c r="V17" i="6" s="1"/>
  <c r="E10" i="5"/>
  <c r="C10" i="5"/>
  <c r="E9" i="5"/>
  <c r="C9" i="5"/>
  <c r="B9" i="5"/>
  <c r="E8" i="5"/>
  <c r="C8" i="5"/>
  <c r="F7" i="5"/>
  <c r="D7" i="5"/>
  <c r="B7" i="5"/>
  <c r="E6" i="5"/>
  <c r="C6" i="5"/>
  <c r="F5" i="5"/>
  <c r="D5" i="5"/>
  <c r="B5" i="5"/>
  <c r="C18" i="4"/>
  <c r="D18" i="4" s="1"/>
  <c r="E18" i="4" s="1"/>
  <c r="F18" i="4" s="1"/>
  <c r="B14" i="4"/>
  <c r="B10" i="4"/>
  <c r="C10" i="4" s="1"/>
  <c r="D10" i="4" s="1"/>
  <c r="E10" i="4" s="1"/>
  <c r="B9" i="4"/>
  <c r="B7" i="4"/>
  <c r="B33" i="2"/>
  <c r="AA4623" i="6"/>
  <c r="AA4622" i="6"/>
  <c r="V4617" i="6"/>
  <c r="AA4614" i="6"/>
  <c r="AA4606" i="6"/>
  <c r="V4605" i="6"/>
  <c r="AA4602" i="6"/>
  <c r="AA4600" i="6"/>
  <c r="AA4599" i="6"/>
  <c r="AA869" i="6"/>
  <c r="V869" i="6"/>
  <c r="AA868" i="6"/>
  <c r="Z856" i="6"/>
  <c r="Z853" i="6"/>
  <c r="AA849" i="6"/>
  <c r="V849" i="6"/>
  <c r="Y848" i="6"/>
  <c r="AA842" i="6"/>
  <c r="AA840" i="6"/>
  <c r="V840" i="6"/>
  <c r="U420" i="6"/>
  <c r="AA420" i="6" s="1"/>
  <c r="T420" i="6"/>
  <c r="S420" i="6"/>
  <c r="R420" i="6"/>
  <c r="Q420" i="6"/>
  <c r="V420" i="6" s="1"/>
  <c r="U419" i="6"/>
  <c r="AA419" i="6" s="1"/>
  <c r="T419" i="6"/>
  <c r="S419" i="6"/>
  <c r="R419" i="6"/>
  <c r="Q419" i="6"/>
  <c r="V419" i="6" s="1"/>
  <c r="U418" i="6"/>
  <c r="AA418" i="6" s="1"/>
  <c r="T418" i="6"/>
  <c r="S418" i="6"/>
  <c r="R418" i="6"/>
  <c r="Q418" i="6"/>
  <c r="V418" i="6" s="1"/>
  <c r="U417" i="6"/>
  <c r="AA417" i="6" s="1"/>
  <c r="T417" i="6"/>
  <c r="S417" i="6"/>
  <c r="R417" i="6"/>
  <c r="Q417" i="6"/>
  <c r="V417" i="6" s="1"/>
  <c r="U416" i="6"/>
  <c r="AA416" i="6" s="1"/>
  <c r="T416" i="6"/>
  <c r="S416" i="6"/>
  <c r="R416" i="6"/>
  <c r="Q416" i="6"/>
  <c r="V416" i="6" s="1"/>
  <c r="U415" i="6"/>
  <c r="AA415" i="6" s="1"/>
  <c r="T415" i="6"/>
  <c r="S415" i="6"/>
  <c r="R415" i="6"/>
  <c r="Q415" i="6"/>
  <c r="V415" i="6" s="1"/>
  <c r="U414" i="6"/>
  <c r="AA414" i="6" s="1"/>
  <c r="T414" i="6"/>
  <c r="S414" i="6"/>
  <c r="R414" i="6"/>
  <c r="Q414" i="6"/>
  <c r="V414" i="6" s="1"/>
  <c r="U413" i="6"/>
  <c r="AA413" i="6" s="1"/>
  <c r="T413" i="6"/>
  <c r="S413" i="6"/>
  <c r="R413" i="6"/>
  <c r="Q413" i="6"/>
  <c r="V413" i="6" s="1"/>
  <c r="U412" i="6"/>
  <c r="AA412" i="6" s="1"/>
  <c r="T412" i="6"/>
  <c r="S412" i="6"/>
  <c r="R412" i="6"/>
  <c r="Q412" i="6"/>
  <c r="V412" i="6" s="1"/>
  <c r="U411" i="6"/>
  <c r="AA411" i="6" s="1"/>
  <c r="T411" i="6"/>
  <c r="S411" i="6"/>
  <c r="R411" i="6"/>
  <c r="Q411" i="6"/>
  <c r="V411" i="6" s="1"/>
  <c r="U410" i="6"/>
  <c r="AA410" i="6" s="1"/>
  <c r="T410" i="6"/>
  <c r="S410" i="6"/>
  <c r="R410" i="6"/>
  <c r="Q410" i="6"/>
  <c r="V410" i="6" s="1"/>
  <c r="U409" i="6"/>
  <c r="AA409" i="6" s="1"/>
  <c r="T409" i="6"/>
  <c r="S409" i="6"/>
  <c r="R409" i="6"/>
  <c r="Q409" i="6"/>
  <c r="V409" i="6" s="1"/>
  <c r="U408" i="6"/>
  <c r="AA408" i="6" s="1"/>
  <c r="T408" i="6"/>
  <c r="S408" i="6"/>
  <c r="R408" i="6"/>
  <c r="Q408" i="6"/>
  <c r="V408" i="6" s="1"/>
  <c r="U407" i="6"/>
  <c r="AA407" i="6" s="1"/>
  <c r="T407" i="6"/>
  <c r="S407" i="6"/>
  <c r="R407" i="6"/>
  <c r="Q407" i="6"/>
  <c r="V407" i="6" s="1"/>
  <c r="U406" i="6"/>
  <c r="AA406" i="6" s="1"/>
  <c r="T406" i="6"/>
  <c r="S406" i="6"/>
  <c r="R406" i="6"/>
  <c r="Q406" i="6"/>
  <c r="V406" i="6" s="1"/>
  <c r="U405" i="6"/>
  <c r="AA405" i="6" s="1"/>
  <c r="T405" i="6"/>
  <c r="S405" i="6"/>
  <c r="R405" i="6"/>
  <c r="Q405" i="6"/>
  <c r="V405" i="6" s="1"/>
  <c r="U404" i="6"/>
  <c r="AA404" i="6" s="1"/>
  <c r="T404" i="6"/>
  <c r="S404" i="6"/>
  <c r="R404" i="6"/>
  <c r="Q404" i="6"/>
  <c r="V404" i="6" s="1"/>
  <c r="U403" i="6"/>
  <c r="AA403" i="6" s="1"/>
  <c r="T403" i="6"/>
  <c r="S403" i="6"/>
  <c r="R403" i="6"/>
  <c r="Q403" i="6"/>
  <c r="V403" i="6" s="1"/>
  <c r="U402" i="6"/>
  <c r="AA402" i="6" s="1"/>
  <c r="T402" i="6"/>
  <c r="S402" i="6"/>
  <c r="R402" i="6"/>
  <c r="Q402" i="6"/>
  <c r="V402" i="6" s="1"/>
  <c r="U401" i="6"/>
  <c r="AA401" i="6" s="1"/>
  <c r="T401" i="6"/>
  <c r="S401" i="6"/>
  <c r="R401" i="6"/>
  <c r="Q401" i="6"/>
  <c r="V401" i="6" s="1"/>
  <c r="U400" i="6"/>
  <c r="AA400" i="6" s="1"/>
  <c r="T400" i="6"/>
  <c r="S400" i="6"/>
  <c r="R400" i="6"/>
  <c r="Q400" i="6"/>
  <c r="V400" i="6" s="1"/>
  <c r="U399" i="6"/>
  <c r="AA399" i="6" s="1"/>
  <c r="T399" i="6"/>
  <c r="S399" i="6"/>
  <c r="R399" i="6"/>
  <c r="Q399" i="6"/>
  <c r="V399" i="6" s="1"/>
  <c r="U398" i="6"/>
  <c r="AA398" i="6" s="1"/>
  <c r="T398" i="6"/>
  <c r="S398" i="6"/>
  <c r="R398" i="6"/>
  <c r="Q398" i="6"/>
  <c r="V398" i="6" s="1"/>
  <c r="U397" i="6"/>
  <c r="AA397" i="6" s="1"/>
  <c r="T397" i="6"/>
  <c r="S397" i="6"/>
  <c r="R397" i="6"/>
  <c r="Q397" i="6"/>
  <c r="V397" i="6" s="1"/>
  <c r="U396" i="6"/>
  <c r="AA396" i="6" s="1"/>
  <c r="T396" i="6"/>
  <c r="S396" i="6"/>
  <c r="R396" i="6"/>
  <c r="Q396" i="6"/>
  <c r="V396" i="6" s="1"/>
  <c r="U395" i="6"/>
  <c r="AA395" i="6" s="1"/>
  <c r="T395" i="6"/>
  <c r="S395" i="6"/>
  <c r="R395" i="6"/>
  <c r="Q395" i="6"/>
  <c r="V395" i="6" s="1"/>
  <c r="U394" i="6"/>
  <c r="AA394" i="6" s="1"/>
  <c r="T394" i="6"/>
  <c r="S394" i="6"/>
  <c r="R394" i="6"/>
  <c r="Q394" i="6"/>
  <c r="V394" i="6" s="1"/>
  <c r="U393" i="6"/>
  <c r="AA393" i="6" s="1"/>
  <c r="T393" i="6"/>
  <c r="S393" i="6"/>
  <c r="R393" i="6"/>
  <c r="Q393" i="6"/>
  <c r="V393" i="6" s="1"/>
  <c r="U392" i="6"/>
  <c r="AA392" i="6" s="1"/>
  <c r="T392" i="6"/>
  <c r="S392" i="6"/>
  <c r="R392" i="6"/>
  <c r="Q392" i="6"/>
  <c r="V392" i="6" s="1"/>
  <c r="U391" i="6"/>
  <c r="AA391" i="6" s="1"/>
  <c r="T391" i="6"/>
  <c r="S391" i="6"/>
  <c r="R391" i="6"/>
  <c r="Q391" i="6"/>
  <c r="V391" i="6" s="1"/>
  <c r="U390" i="6"/>
  <c r="AA390" i="6" s="1"/>
  <c r="T390" i="6"/>
  <c r="S390" i="6"/>
  <c r="R390" i="6"/>
  <c r="Q390" i="6"/>
  <c r="V390" i="6" s="1"/>
  <c r="U389" i="6"/>
  <c r="AA389" i="6" s="1"/>
  <c r="T389" i="6"/>
  <c r="S389" i="6"/>
  <c r="R389" i="6"/>
  <c r="Q389" i="6"/>
  <c r="V389" i="6" s="1"/>
  <c r="U388" i="6"/>
  <c r="AA388" i="6" s="1"/>
  <c r="T388" i="6"/>
  <c r="S388" i="6"/>
  <c r="R388" i="6"/>
  <c r="Q388" i="6"/>
  <c r="V388" i="6" s="1"/>
  <c r="U387" i="6"/>
  <c r="AA387" i="6" s="1"/>
  <c r="T387" i="6"/>
  <c r="S387" i="6"/>
  <c r="R387" i="6"/>
  <c r="Q387" i="6"/>
  <c r="V387" i="6" s="1"/>
  <c r="U386" i="6"/>
  <c r="AA386" i="6" s="1"/>
  <c r="T386" i="6"/>
  <c r="S386" i="6"/>
  <c r="R386" i="6"/>
  <c r="Q386" i="6"/>
  <c r="V386" i="6" s="1"/>
  <c r="U385" i="6"/>
  <c r="AA385" i="6" s="1"/>
  <c r="T385" i="6"/>
  <c r="S385" i="6"/>
  <c r="R385" i="6"/>
  <c r="Q385" i="6"/>
  <c r="V385" i="6" s="1"/>
  <c r="U384" i="6"/>
  <c r="AA384" i="6" s="1"/>
  <c r="T384" i="6"/>
  <c r="S384" i="6"/>
  <c r="R384" i="6"/>
  <c r="Q384" i="6"/>
  <c r="V384" i="6" s="1"/>
  <c r="U383" i="6"/>
  <c r="AA383" i="6" s="1"/>
  <c r="T383" i="6"/>
  <c r="S383" i="6"/>
  <c r="R383" i="6"/>
  <c r="Q383" i="6"/>
  <c r="V383" i="6" s="1"/>
  <c r="U382" i="6"/>
  <c r="AA382" i="6" s="1"/>
  <c r="T382" i="6"/>
  <c r="S382" i="6"/>
  <c r="R382" i="6"/>
  <c r="Q382" i="6"/>
  <c r="V382" i="6" s="1"/>
  <c r="U381" i="6"/>
  <c r="AA381" i="6" s="1"/>
  <c r="T381" i="6"/>
  <c r="S381" i="6"/>
  <c r="R381" i="6"/>
  <c r="Q381" i="6"/>
  <c r="V381" i="6" s="1"/>
  <c r="U380" i="6"/>
  <c r="AA380" i="6" s="1"/>
  <c r="T380" i="6"/>
  <c r="S380" i="6"/>
  <c r="R380" i="6"/>
  <c r="Q380" i="6"/>
  <c r="V380" i="6" s="1"/>
  <c r="U379" i="6"/>
  <c r="AA379" i="6" s="1"/>
  <c r="T379" i="6"/>
  <c r="S379" i="6"/>
  <c r="R379" i="6"/>
  <c r="Q379" i="6"/>
  <c r="V379" i="6" s="1"/>
  <c r="U378" i="6"/>
  <c r="AA378" i="6" s="1"/>
  <c r="T378" i="6"/>
  <c r="S378" i="6"/>
  <c r="R378" i="6"/>
  <c r="Q378" i="6"/>
  <c r="V378" i="6" s="1"/>
  <c r="U377" i="6"/>
  <c r="AA377" i="6" s="1"/>
  <c r="T377" i="6"/>
  <c r="S377" i="6"/>
  <c r="R377" i="6"/>
  <c r="Q377" i="6"/>
  <c r="V377" i="6" s="1"/>
  <c r="U376" i="6"/>
  <c r="AA376" i="6" s="1"/>
  <c r="T376" i="6"/>
  <c r="S376" i="6"/>
  <c r="R376" i="6"/>
  <c r="Q376" i="6"/>
  <c r="V376" i="6" s="1"/>
  <c r="U375" i="6"/>
  <c r="AA375" i="6" s="1"/>
  <c r="T375" i="6"/>
  <c r="S375" i="6"/>
  <c r="R375" i="6"/>
  <c r="Q375" i="6"/>
  <c r="V375" i="6" s="1"/>
  <c r="U374" i="6"/>
  <c r="AA374" i="6" s="1"/>
  <c r="T374" i="6"/>
  <c r="S374" i="6"/>
  <c r="R374" i="6"/>
  <c r="Q374" i="6"/>
  <c r="V374" i="6" s="1"/>
  <c r="U373" i="6"/>
  <c r="AA373" i="6" s="1"/>
  <c r="T373" i="6"/>
  <c r="S373" i="6"/>
  <c r="R373" i="6"/>
  <c r="Q373" i="6"/>
  <c r="V373" i="6" s="1"/>
  <c r="U372" i="6"/>
  <c r="AA372" i="6" s="1"/>
  <c r="T372" i="6"/>
  <c r="S372" i="6"/>
  <c r="R372" i="6"/>
  <c r="Q372" i="6"/>
  <c r="V372" i="6" s="1"/>
  <c r="U371" i="6"/>
  <c r="AA371" i="6" s="1"/>
  <c r="T371" i="6"/>
  <c r="S371" i="6"/>
  <c r="R371" i="6"/>
  <c r="Q371" i="6"/>
  <c r="V371" i="6" s="1"/>
  <c r="U370" i="6"/>
  <c r="AA370" i="6" s="1"/>
  <c r="T370" i="6"/>
  <c r="S370" i="6"/>
  <c r="R370" i="6"/>
  <c r="Q370" i="6"/>
  <c r="V370" i="6" s="1"/>
  <c r="U369" i="6"/>
  <c r="AA369" i="6" s="1"/>
  <c r="T369" i="6"/>
  <c r="S369" i="6"/>
  <c r="R369" i="6"/>
  <c r="Q369" i="6"/>
  <c r="V369" i="6" s="1"/>
  <c r="U368" i="6"/>
  <c r="AA368" i="6" s="1"/>
  <c r="T368" i="6"/>
  <c r="S368" i="6"/>
  <c r="R368" i="6"/>
  <c r="Q368" i="6"/>
  <c r="V368" i="6" s="1"/>
  <c r="U367" i="6"/>
  <c r="AA367" i="6" s="1"/>
  <c r="T367" i="6"/>
  <c r="S367" i="6"/>
  <c r="R367" i="6"/>
  <c r="Q367" i="6"/>
  <c r="V367" i="6" s="1"/>
  <c r="U366" i="6"/>
  <c r="AA366" i="6" s="1"/>
  <c r="T366" i="6"/>
  <c r="S366" i="6"/>
  <c r="R366" i="6"/>
  <c r="Q366" i="6"/>
  <c r="V366" i="6" s="1"/>
  <c r="U365" i="6"/>
  <c r="AA365" i="6" s="1"/>
  <c r="T365" i="6"/>
  <c r="S365" i="6"/>
  <c r="R365" i="6"/>
  <c r="Q365" i="6"/>
  <c r="V365" i="6" s="1"/>
  <c r="U364" i="6"/>
  <c r="AA364" i="6" s="1"/>
  <c r="T364" i="6"/>
  <c r="S364" i="6"/>
  <c r="R364" i="6"/>
  <c r="Q364" i="6"/>
  <c r="V364" i="6" s="1"/>
  <c r="U363" i="6"/>
  <c r="AA363" i="6" s="1"/>
  <c r="T363" i="6"/>
  <c r="S363" i="6"/>
  <c r="R363" i="6"/>
  <c r="Q363" i="6"/>
  <c r="V363" i="6" s="1"/>
  <c r="U362" i="6"/>
  <c r="AA362" i="6" s="1"/>
  <c r="T362" i="6"/>
  <c r="S362" i="6"/>
  <c r="R362" i="6"/>
  <c r="Q362" i="6"/>
  <c r="V362" i="6" s="1"/>
  <c r="U361" i="6"/>
  <c r="AA361" i="6" s="1"/>
  <c r="T361" i="6"/>
  <c r="S361" i="6"/>
  <c r="R361" i="6"/>
  <c r="Q361" i="6"/>
  <c r="V361" i="6" s="1"/>
  <c r="U360" i="6"/>
  <c r="AA360" i="6" s="1"/>
  <c r="T360" i="6"/>
  <c r="S360" i="6"/>
  <c r="R360" i="6"/>
  <c r="Q360" i="6"/>
  <c r="V360" i="6" s="1"/>
  <c r="U359" i="6"/>
  <c r="AA359" i="6" s="1"/>
  <c r="T359" i="6"/>
  <c r="S359" i="6"/>
  <c r="R359" i="6"/>
  <c r="Q359" i="6"/>
  <c r="V359" i="6" s="1"/>
  <c r="U358" i="6"/>
  <c r="AA358" i="6" s="1"/>
  <c r="T358" i="6"/>
  <c r="S358" i="6"/>
  <c r="R358" i="6"/>
  <c r="Q358" i="6"/>
  <c r="V358" i="6" s="1"/>
  <c r="U357" i="6"/>
  <c r="AA357" i="6" s="1"/>
  <c r="T357" i="6"/>
  <c r="S357" i="6"/>
  <c r="R357" i="6"/>
  <c r="Q357" i="6"/>
  <c r="V357" i="6" s="1"/>
  <c r="U356" i="6"/>
  <c r="AA356" i="6" s="1"/>
  <c r="T356" i="6"/>
  <c r="S356" i="6"/>
  <c r="R356" i="6"/>
  <c r="Q356" i="6"/>
  <c r="V356" i="6" s="1"/>
  <c r="U355" i="6"/>
  <c r="AA355" i="6" s="1"/>
  <c r="T355" i="6"/>
  <c r="S355" i="6"/>
  <c r="R355" i="6"/>
  <c r="Q355" i="6"/>
  <c r="V355" i="6" s="1"/>
  <c r="U354" i="6"/>
  <c r="AA354" i="6" s="1"/>
  <c r="T354" i="6"/>
  <c r="S354" i="6"/>
  <c r="R354" i="6"/>
  <c r="Q354" i="6"/>
  <c r="V354" i="6" s="1"/>
  <c r="U353" i="6"/>
  <c r="AA353" i="6" s="1"/>
  <c r="T353" i="6"/>
  <c r="S353" i="6"/>
  <c r="R353" i="6"/>
  <c r="Q353" i="6"/>
  <c r="V353" i="6" s="1"/>
  <c r="U352" i="6"/>
  <c r="AA352" i="6" s="1"/>
  <c r="T352" i="6"/>
  <c r="S352" i="6"/>
  <c r="R352" i="6"/>
  <c r="Q352" i="6"/>
  <c r="V352" i="6" s="1"/>
  <c r="U351" i="6"/>
  <c r="AA351" i="6" s="1"/>
  <c r="T351" i="6"/>
  <c r="S351" i="6"/>
  <c r="R351" i="6"/>
  <c r="Q351" i="6"/>
  <c r="V351" i="6" s="1"/>
  <c r="U350" i="6"/>
  <c r="AA350" i="6" s="1"/>
  <c r="T350" i="6"/>
  <c r="S350" i="6"/>
  <c r="R350" i="6"/>
  <c r="Q350" i="6"/>
  <c r="V350" i="6" s="1"/>
  <c r="U349" i="6"/>
  <c r="AA349" i="6" s="1"/>
  <c r="T349" i="6"/>
  <c r="S349" i="6"/>
  <c r="R349" i="6"/>
  <c r="Q349" i="6"/>
  <c r="V349" i="6" s="1"/>
  <c r="U348" i="6"/>
  <c r="AA348" i="6" s="1"/>
  <c r="T348" i="6"/>
  <c r="S348" i="6"/>
  <c r="R348" i="6"/>
  <c r="Q348" i="6"/>
  <c r="V348" i="6" s="1"/>
  <c r="U347" i="6"/>
  <c r="AA347" i="6" s="1"/>
  <c r="T347" i="6"/>
  <c r="S347" i="6"/>
  <c r="R347" i="6"/>
  <c r="Q347" i="6"/>
  <c r="V347" i="6" s="1"/>
  <c r="U346" i="6"/>
  <c r="AA346" i="6" s="1"/>
  <c r="T346" i="6"/>
  <c r="S346" i="6"/>
  <c r="R346" i="6"/>
  <c r="Q346" i="6"/>
  <c r="V346" i="6" s="1"/>
  <c r="U345" i="6"/>
  <c r="AA345" i="6" s="1"/>
  <c r="T345" i="6"/>
  <c r="S345" i="6"/>
  <c r="R345" i="6"/>
  <c r="Q345" i="6"/>
  <c r="V345" i="6" s="1"/>
  <c r="U344" i="6"/>
  <c r="AA344" i="6" s="1"/>
  <c r="T344" i="6"/>
  <c r="S344" i="6"/>
  <c r="R344" i="6"/>
  <c r="Q344" i="6"/>
  <c r="V344" i="6" s="1"/>
  <c r="U343" i="6"/>
  <c r="AA343" i="6" s="1"/>
  <c r="T343" i="6"/>
  <c r="S343" i="6"/>
  <c r="R343" i="6"/>
  <c r="Q343" i="6"/>
  <c r="V343" i="6" s="1"/>
  <c r="U342" i="6"/>
  <c r="AA342" i="6" s="1"/>
  <c r="T342" i="6"/>
  <c r="S342" i="6"/>
  <c r="R342" i="6"/>
  <c r="Q342" i="6"/>
  <c r="V342" i="6" s="1"/>
  <c r="U341" i="6"/>
  <c r="AA341" i="6" s="1"/>
  <c r="T341" i="6"/>
  <c r="S341" i="6"/>
  <c r="R341" i="6"/>
  <c r="Q341" i="6"/>
  <c r="V341" i="6" s="1"/>
  <c r="U340" i="6"/>
  <c r="AA340" i="6" s="1"/>
  <c r="T340" i="6"/>
  <c r="S340" i="6"/>
  <c r="R340" i="6"/>
  <c r="Q340" i="6"/>
  <c r="V340" i="6" s="1"/>
  <c r="U339" i="6"/>
  <c r="AA339" i="6" s="1"/>
  <c r="T339" i="6"/>
  <c r="S339" i="6"/>
  <c r="R339" i="6"/>
  <c r="Q339" i="6"/>
  <c r="V339" i="6" s="1"/>
  <c r="U338" i="6"/>
  <c r="AA338" i="6" s="1"/>
  <c r="T338" i="6"/>
  <c r="S338" i="6"/>
  <c r="R338" i="6"/>
  <c r="Q338" i="6"/>
  <c r="V338" i="6" s="1"/>
  <c r="U337" i="6"/>
  <c r="AA337" i="6" s="1"/>
  <c r="T337" i="6"/>
  <c r="S337" i="6"/>
  <c r="R337" i="6"/>
  <c r="Q337" i="6"/>
  <c r="V337" i="6" s="1"/>
  <c r="U336" i="6"/>
  <c r="AA336" i="6" s="1"/>
  <c r="T336" i="6"/>
  <c r="S336" i="6"/>
  <c r="R336" i="6"/>
  <c r="Q336" i="6"/>
  <c r="V336" i="6" s="1"/>
  <c r="U335" i="6"/>
  <c r="AA335" i="6" s="1"/>
  <c r="T335" i="6"/>
  <c r="S335" i="6"/>
  <c r="R335" i="6"/>
  <c r="Q335" i="6"/>
  <c r="V335" i="6" s="1"/>
  <c r="U334" i="6"/>
  <c r="AA334" i="6" s="1"/>
  <c r="T334" i="6"/>
  <c r="S334" i="6"/>
  <c r="R334" i="6"/>
  <c r="Q334" i="6"/>
  <c r="V334" i="6" s="1"/>
  <c r="U333" i="6"/>
  <c r="AA333" i="6" s="1"/>
  <c r="T333" i="6"/>
  <c r="S333" i="6"/>
  <c r="R333" i="6"/>
  <c r="Q333" i="6"/>
  <c r="V333" i="6" s="1"/>
  <c r="U332" i="6"/>
  <c r="AA332" i="6" s="1"/>
  <c r="T332" i="6"/>
  <c r="S332" i="6"/>
  <c r="R332" i="6"/>
  <c r="Q332" i="6"/>
  <c r="V332" i="6" s="1"/>
  <c r="U331" i="6"/>
  <c r="AA331" i="6" s="1"/>
  <c r="T331" i="6"/>
  <c r="S331" i="6"/>
  <c r="R331" i="6"/>
  <c r="Q331" i="6"/>
  <c r="V331" i="6" s="1"/>
  <c r="U330" i="6"/>
  <c r="AA330" i="6" s="1"/>
  <c r="T330" i="6"/>
  <c r="S330" i="6"/>
  <c r="R330" i="6"/>
  <c r="Q330" i="6"/>
  <c r="V330" i="6" s="1"/>
  <c r="U329" i="6"/>
  <c r="AA329" i="6" s="1"/>
  <c r="T329" i="6"/>
  <c r="S329" i="6"/>
  <c r="R329" i="6"/>
  <c r="Q329" i="6"/>
  <c r="V329" i="6" s="1"/>
  <c r="U328" i="6"/>
  <c r="AA328" i="6" s="1"/>
  <c r="T328" i="6"/>
  <c r="S328" i="6"/>
  <c r="R328" i="6"/>
  <c r="Q328" i="6"/>
  <c r="V328" i="6" s="1"/>
  <c r="U327" i="6"/>
  <c r="AA327" i="6" s="1"/>
  <c r="T327" i="6"/>
  <c r="S327" i="6"/>
  <c r="R327" i="6"/>
  <c r="Q327" i="6"/>
  <c r="V327" i="6" s="1"/>
  <c r="U326" i="6"/>
  <c r="AA326" i="6" s="1"/>
  <c r="T326" i="6"/>
  <c r="S326" i="6"/>
  <c r="R326" i="6"/>
  <c r="Q326" i="6"/>
  <c r="V326" i="6" s="1"/>
  <c r="U325" i="6"/>
  <c r="AA325" i="6" s="1"/>
  <c r="T325" i="6"/>
  <c r="S325" i="6"/>
  <c r="R325" i="6"/>
  <c r="Q325" i="6"/>
  <c r="V325" i="6" s="1"/>
  <c r="U324" i="6"/>
  <c r="AA324" i="6" s="1"/>
  <c r="T324" i="6"/>
  <c r="S324" i="6"/>
  <c r="R324" i="6"/>
  <c r="Q324" i="6"/>
  <c r="V324" i="6" s="1"/>
  <c r="U323" i="6"/>
  <c r="AA323" i="6" s="1"/>
  <c r="T323" i="6"/>
  <c r="S323" i="6"/>
  <c r="R323" i="6"/>
  <c r="Q323" i="6"/>
  <c r="V323" i="6" s="1"/>
  <c r="U322" i="6"/>
  <c r="AA322" i="6" s="1"/>
  <c r="T322" i="6"/>
  <c r="S322" i="6"/>
  <c r="R322" i="6"/>
  <c r="Q322" i="6"/>
  <c r="V322" i="6" s="1"/>
  <c r="U321" i="6"/>
  <c r="AA321" i="6" s="1"/>
  <c r="T321" i="6"/>
  <c r="S321" i="6"/>
  <c r="R321" i="6"/>
  <c r="Q321" i="6"/>
  <c r="V321" i="6" s="1"/>
  <c r="U320" i="6"/>
  <c r="AA320" i="6" s="1"/>
  <c r="T320" i="6"/>
  <c r="S320" i="6"/>
  <c r="R320" i="6"/>
  <c r="Q320" i="6"/>
  <c r="V320" i="6" s="1"/>
  <c r="U319" i="6"/>
  <c r="AA319" i="6" s="1"/>
  <c r="T319" i="6"/>
  <c r="S319" i="6"/>
  <c r="R319" i="6"/>
  <c r="Q319" i="6"/>
  <c r="V319" i="6" s="1"/>
  <c r="U318" i="6"/>
  <c r="AA318" i="6" s="1"/>
  <c r="T318" i="6"/>
  <c r="S318" i="6"/>
  <c r="R318" i="6"/>
  <c r="Q318" i="6"/>
  <c r="V318" i="6" s="1"/>
  <c r="U317" i="6"/>
  <c r="AA317" i="6" s="1"/>
  <c r="T317" i="6"/>
  <c r="S317" i="6"/>
  <c r="R317" i="6"/>
  <c r="Q317" i="6"/>
  <c r="V317" i="6" s="1"/>
  <c r="U316" i="6"/>
  <c r="AA316" i="6" s="1"/>
  <c r="T316" i="6"/>
  <c r="S316" i="6"/>
  <c r="R316" i="6"/>
  <c r="Q316" i="6"/>
  <c r="V316" i="6" s="1"/>
  <c r="U315" i="6"/>
  <c r="AA315" i="6" s="1"/>
  <c r="T315" i="6"/>
  <c r="S315" i="6"/>
  <c r="R315" i="6"/>
  <c r="Q315" i="6"/>
  <c r="V315" i="6" s="1"/>
  <c r="U314" i="6"/>
  <c r="AA314" i="6" s="1"/>
  <c r="T314" i="6"/>
  <c r="S314" i="6"/>
  <c r="R314" i="6"/>
  <c r="Q314" i="6"/>
  <c r="V314" i="6" s="1"/>
  <c r="U313" i="6"/>
  <c r="AA313" i="6" s="1"/>
  <c r="T313" i="6"/>
  <c r="S313" i="6"/>
  <c r="R313" i="6"/>
  <c r="Q313" i="6"/>
  <c r="V313" i="6" s="1"/>
  <c r="U312" i="6"/>
  <c r="AA312" i="6" s="1"/>
  <c r="T312" i="6"/>
  <c r="S312" i="6"/>
  <c r="R312" i="6"/>
  <c r="Q312" i="6"/>
  <c r="V312" i="6" s="1"/>
  <c r="U311" i="6"/>
  <c r="AA311" i="6" s="1"/>
  <c r="T311" i="6"/>
  <c r="S311" i="6"/>
  <c r="R311" i="6"/>
  <c r="Q311" i="6"/>
  <c r="V311" i="6" s="1"/>
  <c r="U310" i="6"/>
  <c r="AA310" i="6" s="1"/>
  <c r="T310" i="6"/>
  <c r="S310" i="6"/>
  <c r="R310" i="6"/>
  <c r="Q310" i="6"/>
  <c r="V310" i="6" s="1"/>
  <c r="U309" i="6"/>
  <c r="AA309" i="6" s="1"/>
  <c r="T309" i="6"/>
  <c r="S309" i="6"/>
  <c r="R309" i="6"/>
  <c r="Q309" i="6"/>
  <c r="V309" i="6" s="1"/>
  <c r="U308" i="6"/>
  <c r="AA308" i="6" s="1"/>
  <c r="T308" i="6"/>
  <c r="S308" i="6"/>
  <c r="R308" i="6"/>
  <c r="Q308" i="6"/>
  <c r="V308" i="6" s="1"/>
  <c r="U307" i="6"/>
  <c r="AA307" i="6" s="1"/>
  <c r="T307" i="6"/>
  <c r="S307" i="6"/>
  <c r="R307" i="6"/>
  <c r="Q307" i="6"/>
  <c r="V307" i="6" s="1"/>
  <c r="U306" i="6"/>
  <c r="AA306" i="6" s="1"/>
  <c r="T306" i="6"/>
  <c r="S306" i="6"/>
  <c r="R306" i="6"/>
  <c r="Q306" i="6"/>
  <c r="V306" i="6" s="1"/>
  <c r="U305" i="6"/>
  <c r="AA305" i="6" s="1"/>
  <c r="T305" i="6"/>
  <c r="S305" i="6"/>
  <c r="R305" i="6"/>
  <c r="Q305" i="6"/>
  <c r="V305" i="6" s="1"/>
  <c r="U304" i="6"/>
  <c r="AA304" i="6" s="1"/>
  <c r="T304" i="6"/>
  <c r="S304" i="6"/>
  <c r="R304" i="6"/>
  <c r="Q304" i="6"/>
  <c r="V304" i="6" s="1"/>
  <c r="U303" i="6"/>
  <c r="AA303" i="6" s="1"/>
  <c r="T303" i="6"/>
  <c r="S303" i="6"/>
  <c r="R303" i="6"/>
  <c r="Q303" i="6"/>
  <c r="V303" i="6" s="1"/>
  <c r="U302" i="6"/>
  <c r="AA302" i="6" s="1"/>
  <c r="T302" i="6"/>
  <c r="S302" i="6"/>
  <c r="R302" i="6"/>
  <c r="Q302" i="6"/>
  <c r="V302" i="6" s="1"/>
  <c r="U301" i="6"/>
  <c r="AA301" i="6" s="1"/>
  <c r="T301" i="6"/>
  <c r="S301" i="6"/>
  <c r="R301" i="6"/>
  <c r="Q301" i="6"/>
  <c r="V301" i="6" s="1"/>
  <c r="U300" i="6"/>
  <c r="AA300" i="6" s="1"/>
  <c r="T300" i="6"/>
  <c r="S300" i="6"/>
  <c r="R300" i="6"/>
  <c r="Q300" i="6"/>
  <c r="V300" i="6" s="1"/>
  <c r="U299" i="6"/>
  <c r="AA299" i="6" s="1"/>
  <c r="T299" i="6"/>
  <c r="S299" i="6"/>
  <c r="R299" i="6"/>
  <c r="Q299" i="6"/>
  <c r="V299" i="6" s="1"/>
  <c r="U298" i="6"/>
  <c r="AA298" i="6" s="1"/>
  <c r="T298" i="6"/>
  <c r="S298" i="6"/>
  <c r="R298" i="6"/>
  <c r="Q298" i="6"/>
  <c r="V298" i="6" s="1"/>
  <c r="U297" i="6"/>
  <c r="AA297" i="6" s="1"/>
  <c r="T297" i="6"/>
  <c r="S297" i="6"/>
  <c r="R297" i="6"/>
  <c r="Q297" i="6"/>
  <c r="V297" i="6" s="1"/>
  <c r="U296" i="6"/>
  <c r="AA296" i="6" s="1"/>
  <c r="T296" i="6"/>
  <c r="S296" i="6"/>
  <c r="R296" i="6"/>
  <c r="Q296" i="6"/>
  <c r="V296" i="6" s="1"/>
  <c r="U295" i="6"/>
  <c r="AA295" i="6" s="1"/>
  <c r="T295" i="6"/>
  <c r="S295" i="6"/>
  <c r="R295" i="6"/>
  <c r="Q295" i="6"/>
  <c r="V295" i="6" s="1"/>
  <c r="U294" i="6"/>
  <c r="AA294" i="6" s="1"/>
  <c r="T294" i="6"/>
  <c r="S294" i="6"/>
  <c r="R294" i="6"/>
  <c r="Q294" i="6"/>
  <c r="V294" i="6" s="1"/>
  <c r="U293" i="6"/>
  <c r="AA293" i="6" s="1"/>
  <c r="T293" i="6"/>
  <c r="S293" i="6"/>
  <c r="R293" i="6"/>
  <c r="Q293" i="6"/>
  <c r="V293" i="6" s="1"/>
  <c r="U292" i="6"/>
  <c r="AA292" i="6" s="1"/>
  <c r="T292" i="6"/>
  <c r="S292" i="6"/>
  <c r="R292" i="6"/>
  <c r="Q292" i="6"/>
  <c r="V292" i="6" s="1"/>
  <c r="U291" i="6"/>
  <c r="AA291" i="6" s="1"/>
  <c r="T291" i="6"/>
  <c r="S291" i="6"/>
  <c r="R291" i="6"/>
  <c r="Q291" i="6"/>
  <c r="V291" i="6" s="1"/>
  <c r="U290" i="6"/>
  <c r="AA290" i="6" s="1"/>
  <c r="T290" i="6"/>
  <c r="S290" i="6"/>
  <c r="R290" i="6"/>
  <c r="Q290" i="6"/>
  <c r="V290" i="6" s="1"/>
  <c r="U289" i="6"/>
  <c r="AA289" i="6" s="1"/>
  <c r="T289" i="6"/>
  <c r="S289" i="6"/>
  <c r="R289" i="6"/>
  <c r="Q289" i="6"/>
  <c r="V289" i="6" s="1"/>
  <c r="U288" i="6"/>
  <c r="AA288" i="6" s="1"/>
  <c r="T288" i="6"/>
  <c r="S288" i="6"/>
  <c r="R288" i="6"/>
  <c r="Q288" i="6"/>
  <c r="V288" i="6" s="1"/>
  <c r="U287" i="6"/>
  <c r="AA287" i="6" s="1"/>
  <c r="T287" i="6"/>
  <c r="S287" i="6"/>
  <c r="R287" i="6"/>
  <c r="Q287" i="6"/>
  <c r="V287" i="6" s="1"/>
  <c r="U286" i="6"/>
  <c r="AA286" i="6" s="1"/>
  <c r="T286" i="6"/>
  <c r="S286" i="6"/>
  <c r="R286" i="6"/>
  <c r="Q286" i="6"/>
  <c r="V286" i="6" s="1"/>
  <c r="U285" i="6"/>
  <c r="AA285" i="6" s="1"/>
  <c r="T285" i="6"/>
  <c r="S285" i="6"/>
  <c r="R285" i="6"/>
  <c r="Q285" i="6"/>
  <c r="V285" i="6" s="1"/>
  <c r="U284" i="6"/>
  <c r="AA284" i="6" s="1"/>
  <c r="T284" i="6"/>
  <c r="S284" i="6"/>
  <c r="R284" i="6"/>
  <c r="Q284" i="6"/>
  <c r="V284" i="6" s="1"/>
  <c r="U283" i="6"/>
  <c r="AA283" i="6" s="1"/>
  <c r="T283" i="6"/>
  <c r="S283" i="6"/>
  <c r="R283" i="6"/>
  <c r="Q283" i="6"/>
  <c r="V283" i="6" s="1"/>
  <c r="U282" i="6"/>
  <c r="AA282" i="6" s="1"/>
  <c r="T282" i="6"/>
  <c r="S282" i="6"/>
  <c r="R282" i="6"/>
  <c r="Q282" i="6"/>
  <c r="V282" i="6" s="1"/>
  <c r="U281" i="6"/>
  <c r="AA281" i="6" s="1"/>
  <c r="T281" i="6"/>
  <c r="S281" i="6"/>
  <c r="R281" i="6"/>
  <c r="Q281" i="6"/>
  <c r="V281" i="6" s="1"/>
  <c r="U280" i="6"/>
  <c r="AA280" i="6" s="1"/>
  <c r="T280" i="6"/>
  <c r="S280" i="6"/>
  <c r="R280" i="6"/>
  <c r="Q280" i="6"/>
  <c r="V280" i="6" s="1"/>
  <c r="U279" i="6"/>
  <c r="AA279" i="6" s="1"/>
  <c r="T279" i="6"/>
  <c r="S279" i="6"/>
  <c r="R279" i="6"/>
  <c r="Q279" i="6"/>
  <c r="V279" i="6" s="1"/>
  <c r="U278" i="6"/>
  <c r="AA278" i="6" s="1"/>
  <c r="T278" i="6"/>
  <c r="S278" i="6"/>
  <c r="R278" i="6"/>
  <c r="Q278" i="6"/>
  <c r="V278" i="6" s="1"/>
  <c r="U277" i="6"/>
  <c r="AA277" i="6" s="1"/>
  <c r="T277" i="6"/>
  <c r="S277" i="6"/>
  <c r="R277" i="6"/>
  <c r="Q277" i="6"/>
  <c r="V277" i="6" s="1"/>
  <c r="U276" i="6"/>
  <c r="AA276" i="6" s="1"/>
  <c r="T276" i="6"/>
  <c r="S276" i="6"/>
  <c r="R276" i="6"/>
  <c r="Q276" i="6"/>
  <c r="V276" i="6" s="1"/>
  <c r="U275" i="6"/>
  <c r="AA275" i="6" s="1"/>
  <c r="T275" i="6"/>
  <c r="S275" i="6"/>
  <c r="R275" i="6"/>
  <c r="Q275" i="6"/>
  <c r="V275" i="6" s="1"/>
  <c r="U274" i="6"/>
  <c r="AA274" i="6" s="1"/>
  <c r="T274" i="6"/>
  <c r="S274" i="6"/>
  <c r="R274" i="6"/>
  <c r="Q274" i="6"/>
  <c r="V274" i="6" s="1"/>
  <c r="U273" i="6"/>
  <c r="AA273" i="6" s="1"/>
  <c r="T273" i="6"/>
  <c r="S273" i="6"/>
  <c r="R273" i="6"/>
  <c r="Q273" i="6"/>
  <c r="V273" i="6" s="1"/>
  <c r="U272" i="6"/>
  <c r="AA272" i="6" s="1"/>
  <c r="T272" i="6"/>
  <c r="S272" i="6"/>
  <c r="R272" i="6"/>
  <c r="Q272" i="6"/>
  <c r="V272" i="6" s="1"/>
  <c r="U271" i="6"/>
  <c r="AA271" i="6" s="1"/>
  <c r="T271" i="6"/>
  <c r="S271" i="6"/>
  <c r="R271" i="6"/>
  <c r="Q271" i="6"/>
  <c r="V271" i="6" s="1"/>
  <c r="U270" i="6"/>
  <c r="AA270" i="6" s="1"/>
  <c r="T270" i="6"/>
  <c r="S270" i="6"/>
  <c r="R270" i="6"/>
  <c r="Q270" i="6"/>
  <c r="V270" i="6" s="1"/>
  <c r="U269" i="6"/>
  <c r="AA269" i="6" s="1"/>
  <c r="T269" i="6"/>
  <c r="S269" i="6"/>
  <c r="R269" i="6"/>
  <c r="Q269" i="6"/>
  <c r="V269" i="6" s="1"/>
  <c r="U268" i="6"/>
  <c r="AA268" i="6" s="1"/>
  <c r="T268" i="6"/>
  <c r="S268" i="6"/>
  <c r="R268" i="6"/>
  <c r="Q268" i="6"/>
  <c r="V268" i="6" s="1"/>
  <c r="U267" i="6"/>
  <c r="AA267" i="6" s="1"/>
  <c r="T267" i="6"/>
  <c r="S267" i="6"/>
  <c r="R267" i="6"/>
  <c r="Q267" i="6"/>
  <c r="V267" i="6" s="1"/>
  <c r="U266" i="6"/>
  <c r="AA266" i="6" s="1"/>
  <c r="T266" i="6"/>
  <c r="S266" i="6"/>
  <c r="R266" i="6"/>
  <c r="Q266" i="6"/>
  <c r="V266" i="6" s="1"/>
  <c r="U265" i="6"/>
  <c r="AA265" i="6" s="1"/>
  <c r="T265" i="6"/>
  <c r="S265" i="6"/>
  <c r="R265" i="6"/>
  <c r="Q265" i="6"/>
  <c r="V265" i="6" s="1"/>
  <c r="U264" i="6"/>
  <c r="AA264" i="6" s="1"/>
  <c r="T264" i="6"/>
  <c r="S264" i="6"/>
  <c r="R264" i="6"/>
  <c r="Q264" i="6"/>
  <c r="V264" i="6" s="1"/>
  <c r="U263" i="6"/>
  <c r="AA263" i="6" s="1"/>
  <c r="T263" i="6"/>
  <c r="S263" i="6"/>
  <c r="R263" i="6"/>
  <c r="Q263" i="6"/>
  <c r="V263" i="6" s="1"/>
  <c r="U262" i="6"/>
  <c r="AA262" i="6" s="1"/>
  <c r="T262" i="6"/>
  <c r="S262" i="6"/>
  <c r="R262" i="6"/>
  <c r="Q262" i="6"/>
  <c r="V262" i="6" s="1"/>
  <c r="U261" i="6"/>
  <c r="AA261" i="6" s="1"/>
  <c r="T261" i="6"/>
  <c r="S261" i="6"/>
  <c r="R261" i="6"/>
  <c r="Q261" i="6"/>
  <c r="V261" i="6" s="1"/>
  <c r="U260" i="6"/>
  <c r="AA260" i="6" s="1"/>
  <c r="T260" i="6"/>
  <c r="S260" i="6"/>
  <c r="R260" i="6"/>
  <c r="Q260" i="6"/>
  <c r="V260" i="6" s="1"/>
  <c r="U259" i="6"/>
  <c r="AA259" i="6" s="1"/>
  <c r="T259" i="6"/>
  <c r="S259" i="6"/>
  <c r="R259" i="6"/>
  <c r="Q259" i="6"/>
  <c r="V259" i="6" s="1"/>
  <c r="U258" i="6"/>
  <c r="AA258" i="6" s="1"/>
  <c r="T258" i="6"/>
  <c r="S258" i="6"/>
  <c r="R258" i="6"/>
  <c r="Q258" i="6"/>
  <c r="V258" i="6" s="1"/>
  <c r="U257" i="6"/>
  <c r="AA257" i="6" s="1"/>
  <c r="T257" i="6"/>
  <c r="S257" i="6"/>
  <c r="R257" i="6"/>
  <c r="Q257" i="6"/>
  <c r="V257" i="6" s="1"/>
  <c r="U256" i="6"/>
  <c r="AA256" i="6" s="1"/>
  <c r="T256" i="6"/>
  <c r="S256" i="6"/>
  <c r="R256" i="6"/>
  <c r="Q256" i="6"/>
  <c r="V256" i="6" s="1"/>
  <c r="U255" i="6"/>
  <c r="AA255" i="6" s="1"/>
  <c r="T255" i="6"/>
  <c r="S255" i="6"/>
  <c r="R255" i="6"/>
  <c r="Q255" i="6"/>
  <c r="V255" i="6" s="1"/>
  <c r="U254" i="6"/>
  <c r="AA254" i="6" s="1"/>
  <c r="T254" i="6"/>
  <c r="S254" i="6"/>
  <c r="R254" i="6"/>
  <c r="Q254" i="6"/>
  <c r="V254" i="6" s="1"/>
  <c r="U253" i="6"/>
  <c r="AA253" i="6" s="1"/>
  <c r="T253" i="6"/>
  <c r="S253" i="6"/>
  <c r="R253" i="6"/>
  <c r="Q253" i="6"/>
  <c r="V253" i="6" s="1"/>
  <c r="U252" i="6"/>
  <c r="AA252" i="6" s="1"/>
  <c r="T252" i="6"/>
  <c r="S252" i="6"/>
  <c r="R252" i="6"/>
  <c r="Q252" i="6"/>
  <c r="V252" i="6" s="1"/>
  <c r="U251" i="6"/>
  <c r="AA251" i="6" s="1"/>
  <c r="T251" i="6"/>
  <c r="S251" i="6"/>
  <c r="R251" i="6"/>
  <c r="Q251" i="6"/>
  <c r="V251" i="6" s="1"/>
  <c r="U250" i="6"/>
  <c r="AA250" i="6" s="1"/>
  <c r="T250" i="6"/>
  <c r="S250" i="6"/>
  <c r="R250" i="6"/>
  <c r="Q250" i="6"/>
  <c r="V250" i="6" s="1"/>
  <c r="U249" i="6"/>
  <c r="AA249" i="6" s="1"/>
  <c r="T249" i="6"/>
  <c r="S249" i="6"/>
  <c r="R249" i="6"/>
  <c r="Q249" i="6"/>
  <c r="V249" i="6" s="1"/>
  <c r="U248" i="6"/>
  <c r="AA248" i="6" s="1"/>
  <c r="T248" i="6"/>
  <c r="S248" i="6"/>
  <c r="R248" i="6"/>
  <c r="Q248" i="6"/>
  <c r="V248" i="6" s="1"/>
  <c r="U247" i="6"/>
  <c r="AA247" i="6" s="1"/>
  <c r="T247" i="6"/>
  <c r="S247" i="6"/>
  <c r="R247" i="6"/>
  <c r="Q247" i="6"/>
  <c r="V247" i="6" s="1"/>
  <c r="U246" i="6"/>
  <c r="AA246" i="6" s="1"/>
  <c r="T246" i="6"/>
  <c r="S246" i="6"/>
  <c r="R246" i="6"/>
  <c r="Q246" i="6"/>
  <c r="V246" i="6" s="1"/>
  <c r="U245" i="6"/>
  <c r="AA245" i="6" s="1"/>
  <c r="T245" i="6"/>
  <c r="S245" i="6"/>
  <c r="R245" i="6"/>
  <c r="Q245" i="6"/>
  <c r="V245" i="6" s="1"/>
  <c r="U244" i="6"/>
  <c r="AA244" i="6" s="1"/>
  <c r="T244" i="6"/>
  <c r="S244" i="6"/>
  <c r="R244" i="6"/>
  <c r="Q244" i="6"/>
  <c r="V244" i="6" s="1"/>
  <c r="U243" i="6"/>
  <c r="AA243" i="6" s="1"/>
  <c r="T243" i="6"/>
  <c r="S243" i="6"/>
  <c r="R243" i="6"/>
  <c r="Q243" i="6"/>
  <c r="V243" i="6" s="1"/>
  <c r="U242" i="6"/>
  <c r="AA242" i="6" s="1"/>
  <c r="T242" i="6"/>
  <c r="S242" i="6"/>
  <c r="R242" i="6"/>
  <c r="Q242" i="6"/>
  <c r="V242" i="6" s="1"/>
  <c r="U241" i="6"/>
  <c r="AA241" i="6" s="1"/>
  <c r="T241" i="6"/>
  <c r="S241" i="6"/>
  <c r="R241" i="6"/>
  <c r="Q241" i="6"/>
  <c r="V241" i="6" s="1"/>
  <c r="U240" i="6"/>
  <c r="AA240" i="6" s="1"/>
  <c r="T240" i="6"/>
  <c r="S240" i="6"/>
  <c r="R240" i="6"/>
  <c r="Q240" i="6"/>
  <c r="V240" i="6" s="1"/>
  <c r="U239" i="6"/>
  <c r="AA239" i="6" s="1"/>
  <c r="T239" i="6"/>
  <c r="S239" i="6"/>
  <c r="R239" i="6"/>
  <c r="Q239" i="6"/>
  <c r="V239" i="6" s="1"/>
  <c r="U238" i="6"/>
  <c r="AA238" i="6" s="1"/>
  <c r="T238" i="6"/>
  <c r="S238" i="6"/>
  <c r="R238" i="6"/>
  <c r="Q238" i="6"/>
  <c r="V238" i="6" s="1"/>
  <c r="U237" i="6"/>
  <c r="AA237" i="6" s="1"/>
  <c r="T237" i="6"/>
  <c r="S237" i="6"/>
  <c r="R237" i="6"/>
  <c r="Q237" i="6"/>
  <c r="V237" i="6" s="1"/>
  <c r="U236" i="6"/>
  <c r="AA236" i="6" s="1"/>
  <c r="T236" i="6"/>
  <c r="S236" i="6"/>
  <c r="R236" i="6"/>
  <c r="Q236" i="6"/>
  <c r="V236" i="6" s="1"/>
  <c r="U235" i="6"/>
  <c r="AA235" i="6" s="1"/>
  <c r="T235" i="6"/>
  <c r="S235" i="6"/>
  <c r="R235" i="6"/>
  <c r="Q235" i="6"/>
  <c r="V235" i="6" s="1"/>
  <c r="U234" i="6"/>
  <c r="AA234" i="6" s="1"/>
  <c r="T234" i="6"/>
  <c r="S234" i="6"/>
  <c r="R234" i="6"/>
  <c r="Q234" i="6"/>
  <c r="V234" i="6" s="1"/>
  <c r="U233" i="6"/>
  <c r="AA233" i="6" s="1"/>
  <c r="T233" i="6"/>
  <c r="S233" i="6"/>
  <c r="R233" i="6"/>
  <c r="Q233" i="6"/>
  <c r="V233" i="6" s="1"/>
  <c r="U232" i="6"/>
  <c r="AA232" i="6" s="1"/>
  <c r="T232" i="6"/>
  <c r="S232" i="6"/>
  <c r="R232" i="6"/>
  <c r="Q232" i="6"/>
  <c r="V232" i="6" s="1"/>
  <c r="U231" i="6"/>
  <c r="AA231" i="6" s="1"/>
  <c r="T231" i="6"/>
  <c r="S231" i="6"/>
  <c r="R231" i="6"/>
  <c r="Q231" i="6"/>
  <c r="V231" i="6" s="1"/>
  <c r="U230" i="6"/>
  <c r="AA230" i="6" s="1"/>
  <c r="T230" i="6"/>
  <c r="S230" i="6"/>
  <c r="R230" i="6"/>
  <c r="Q230" i="6"/>
  <c r="V230" i="6" s="1"/>
  <c r="U229" i="6"/>
  <c r="AA229" i="6" s="1"/>
  <c r="T229" i="6"/>
  <c r="S229" i="6"/>
  <c r="R229" i="6"/>
  <c r="Q229" i="6"/>
  <c r="V229" i="6" s="1"/>
  <c r="U228" i="6"/>
  <c r="AA228" i="6" s="1"/>
  <c r="T228" i="6"/>
  <c r="S228" i="6"/>
  <c r="R228" i="6"/>
  <c r="Q228" i="6"/>
  <c r="V228" i="6" s="1"/>
  <c r="U227" i="6"/>
  <c r="AA227" i="6" s="1"/>
  <c r="T227" i="6"/>
  <c r="S227" i="6"/>
  <c r="R227" i="6"/>
  <c r="Q227" i="6"/>
  <c r="V227" i="6" s="1"/>
  <c r="U226" i="6"/>
  <c r="AA226" i="6" s="1"/>
  <c r="T226" i="6"/>
  <c r="S226" i="6"/>
  <c r="R226" i="6"/>
  <c r="Q226" i="6"/>
  <c r="V226" i="6" s="1"/>
  <c r="U225" i="6"/>
  <c r="AA225" i="6" s="1"/>
  <c r="T225" i="6"/>
  <c r="S225" i="6"/>
  <c r="R225" i="6"/>
  <c r="Q225" i="6"/>
  <c r="V225" i="6" s="1"/>
  <c r="U224" i="6"/>
  <c r="AA224" i="6" s="1"/>
  <c r="T224" i="6"/>
  <c r="S224" i="6"/>
  <c r="R224" i="6"/>
  <c r="Q224" i="6"/>
  <c r="V224" i="6" s="1"/>
  <c r="U223" i="6"/>
  <c r="AA223" i="6" s="1"/>
  <c r="T223" i="6"/>
  <c r="S223" i="6"/>
  <c r="R223" i="6"/>
  <c r="Q223" i="6"/>
  <c r="V223" i="6" s="1"/>
  <c r="U222" i="6"/>
  <c r="AA222" i="6" s="1"/>
  <c r="T222" i="6"/>
  <c r="S222" i="6"/>
  <c r="R222" i="6"/>
  <c r="Q222" i="6"/>
  <c r="V222" i="6" s="1"/>
  <c r="U221" i="6"/>
  <c r="AA221" i="6" s="1"/>
  <c r="T221" i="6"/>
  <c r="S221" i="6"/>
  <c r="R221" i="6"/>
  <c r="Q221" i="6"/>
  <c r="V221" i="6" s="1"/>
  <c r="U220" i="6"/>
  <c r="AA220" i="6" s="1"/>
  <c r="T220" i="6"/>
  <c r="S220" i="6"/>
  <c r="R220" i="6"/>
  <c r="Q220" i="6"/>
  <c r="V220" i="6" s="1"/>
  <c r="U219" i="6"/>
  <c r="AA219" i="6" s="1"/>
  <c r="T219" i="6"/>
  <c r="S219" i="6"/>
  <c r="R219" i="6"/>
  <c r="Q219" i="6"/>
  <c r="V219" i="6" s="1"/>
  <c r="U218" i="6"/>
  <c r="AA218" i="6" s="1"/>
  <c r="T218" i="6"/>
  <c r="S218" i="6"/>
  <c r="R218" i="6"/>
  <c r="Q218" i="6"/>
  <c r="V218" i="6" s="1"/>
  <c r="U217" i="6"/>
  <c r="AA217" i="6" s="1"/>
  <c r="T217" i="6"/>
  <c r="S217" i="6"/>
  <c r="R217" i="6"/>
  <c r="Q217" i="6"/>
  <c r="V217" i="6" s="1"/>
  <c r="U216" i="6"/>
  <c r="AA216" i="6" s="1"/>
  <c r="T216" i="6"/>
  <c r="S216" i="6"/>
  <c r="R216" i="6"/>
  <c r="Q216" i="6"/>
  <c r="V216" i="6" s="1"/>
  <c r="U215" i="6"/>
  <c r="AA215" i="6" s="1"/>
  <c r="T215" i="6"/>
  <c r="S215" i="6"/>
  <c r="R215" i="6"/>
  <c r="Q215" i="6"/>
  <c r="V215" i="6" s="1"/>
  <c r="U214" i="6"/>
  <c r="AA214" i="6" s="1"/>
  <c r="T214" i="6"/>
  <c r="S214" i="6"/>
  <c r="R214" i="6"/>
  <c r="Q214" i="6"/>
  <c r="V214" i="6" s="1"/>
  <c r="U213" i="6"/>
  <c r="AA213" i="6" s="1"/>
  <c r="T213" i="6"/>
  <c r="S213" i="6"/>
  <c r="R213" i="6"/>
  <c r="Q213" i="6"/>
  <c r="V213" i="6" s="1"/>
  <c r="U212" i="6"/>
  <c r="AA212" i="6" s="1"/>
  <c r="T212" i="6"/>
  <c r="S212" i="6"/>
  <c r="R212" i="6"/>
  <c r="Q212" i="6"/>
  <c r="V212" i="6" s="1"/>
  <c r="U211" i="6"/>
  <c r="AA211" i="6" s="1"/>
  <c r="T211" i="6"/>
  <c r="S211" i="6"/>
  <c r="R211" i="6"/>
  <c r="Q211" i="6"/>
  <c r="V211" i="6" s="1"/>
  <c r="U210" i="6"/>
  <c r="AA210" i="6" s="1"/>
  <c r="T210" i="6"/>
  <c r="S210" i="6"/>
  <c r="R210" i="6"/>
  <c r="Q210" i="6"/>
  <c r="V210" i="6" s="1"/>
  <c r="U209" i="6"/>
  <c r="AA209" i="6" s="1"/>
  <c r="T209" i="6"/>
  <c r="S209" i="6"/>
  <c r="R209" i="6"/>
  <c r="Q209" i="6"/>
  <c r="V209" i="6" s="1"/>
  <c r="U208" i="6"/>
  <c r="AA208" i="6" s="1"/>
  <c r="T208" i="6"/>
  <c r="S208" i="6"/>
  <c r="R208" i="6"/>
  <c r="Q208" i="6"/>
  <c r="V208" i="6" s="1"/>
  <c r="U207" i="6"/>
  <c r="AA207" i="6" s="1"/>
  <c r="T207" i="6"/>
  <c r="S207" i="6"/>
  <c r="R207" i="6"/>
  <c r="Q207" i="6"/>
  <c r="V207" i="6" s="1"/>
  <c r="U206" i="6"/>
  <c r="AA206" i="6" s="1"/>
  <c r="T206" i="6"/>
  <c r="S206" i="6"/>
  <c r="R206" i="6"/>
  <c r="Q206" i="6"/>
  <c r="V206" i="6" s="1"/>
  <c r="U205" i="6"/>
  <c r="AA205" i="6" s="1"/>
  <c r="T205" i="6"/>
  <c r="S205" i="6"/>
  <c r="R205" i="6"/>
  <c r="Q205" i="6"/>
  <c r="V205" i="6" s="1"/>
  <c r="U204" i="6"/>
  <c r="AA204" i="6" s="1"/>
  <c r="T204" i="6"/>
  <c r="S204" i="6"/>
  <c r="R204" i="6"/>
  <c r="Q204" i="6"/>
  <c r="V204" i="6" s="1"/>
  <c r="U203" i="6"/>
  <c r="AA203" i="6" s="1"/>
  <c r="T203" i="6"/>
  <c r="S203" i="6"/>
  <c r="R203" i="6"/>
  <c r="Q203" i="6"/>
  <c r="V203" i="6" s="1"/>
  <c r="U202" i="6"/>
  <c r="AA202" i="6" s="1"/>
  <c r="T202" i="6"/>
  <c r="S202" i="6"/>
  <c r="R202" i="6"/>
  <c r="Q202" i="6"/>
  <c r="V202" i="6" s="1"/>
  <c r="U201" i="6"/>
  <c r="AA201" i="6" s="1"/>
  <c r="T201" i="6"/>
  <c r="S201" i="6"/>
  <c r="R201" i="6"/>
  <c r="Q201" i="6"/>
  <c r="V201" i="6" s="1"/>
  <c r="U200" i="6"/>
  <c r="AA200" i="6" s="1"/>
  <c r="T200" i="6"/>
  <c r="S200" i="6"/>
  <c r="R200" i="6"/>
  <c r="Q200" i="6"/>
  <c r="V200" i="6" s="1"/>
  <c r="U199" i="6"/>
  <c r="AA199" i="6" s="1"/>
  <c r="T199" i="6"/>
  <c r="S199" i="6"/>
  <c r="R199" i="6"/>
  <c r="Q199" i="6"/>
  <c r="V199" i="6" s="1"/>
  <c r="U198" i="6"/>
  <c r="AA198" i="6" s="1"/>
  <c r="T198" i="6"/>
  <c r="S198" i="6"/>
  <c r="R198" i="6"/>
  <c r="Q198" i="6"/>
  <c r="V198" i="6" s="1"/>
  <c r="U197" i="6"/>
  <c r="AA197" i="6" s="1"/>
  <c r="T197" i="6"/>
  <c r="S197" i="6"/>
  <c r="R197" i="6"/>
  <c r="Q197" i="6"/>
  <c r="V197" i="6" s="1"/>
  <c r="U196" i="6"/>
  <c r="AA196" i="6" s="1"/>
  <c r="T196" i="6"/>
  <c r="S196" i="6"/>
  <c r="R196" i="6"/>
  <c r="Q196" i="6"/>
  <c r="V196" i="6" s="1"/>
  <c r="U195" i="6"/>
  <c r="AA195" i="6" s="1"/>
  <c r="T195" i="6"/>
  <c r="S195" i="6"/>
  <c r="R195" i="6"/>
  <c r="Q195" i="6"/>
  <c r="V195" i="6" s="1"/>
  <c r="U194" i="6"/>
  <c r="AA194" i="6" s="1"/>
  <c r="T194" i="6"/>
  <c r="S194" i="6"/>
  <c r="R194" i="6"/>
  <c r="Q194" i="6"/>
  <c r="V194" i="6" s="1"/>
  <c r="U193" i="6"/>
  <c r="AA193" i="6" s="1"/>
  <c r="T193" i="6"/>
  <c r="S193" i="6"/>
  <c r="R193" i="6"/>
  <c r="Q193" i="6"/>
  <c r="V193" i="6" s="1"/>
  <c r="U192" i="6"/>
  <c r="AA192" i="6" s="1"/>
  <c r="T192" i="6"/>
  <c r="S192" i="6"/>
  <c r="R192" i="6"/>
  <c r="Q192" i="6"/>
  <c r="V192" i="6" s="1"/>
  <c r="U191" i="6"/>
  <c r="AA191" i="6" s="1"/>
  <c r="T191" i="6"/>
  <c r="S191" i="6"/>
  <c r="R191" i="6"/>
  <c r="Q191" i="6"/>
  <c r="V191" i="6" s="1"/>
  <c r="U190" i="6"/>
  <c r="AA190" i="6" s="1"/>
  <c r="T190" i="6"/>
  <c r="S190" i="6"/>
  <c r="R190" i="6"/>
  <c r="Q190" i="6"/>
  <c r="V190" i="6" s="1"/>
  <c r="U189" i="6"/>
  <c r="AA189" i="6" s="1"/>
  <c r="T189" i="6"/>
  <c r="S189" i="6"/>
  <c r="R189" i="6"/>
  <c r="Q189" i="6"/>
  <c r="V189" i="6" s="1"/>
  <c r="U188" i="6"/>
  <c r="AA188" i="6" s="1"/>
  <c r="T188" i="6"/>
  <c r="S188" i="6"/>
  <c r="R188" i="6"/>
  <c r="Q188" i="6"/>
  <c r="V188" i="6" s="1"/>
  <c r="U187" i="6"/>
  <c r="AA187" i="6" s="1"/>
  <c r="T187" i="6"/>
  <c r="S187" i="6"/>
  <c r="R187" i="6"/>
  <c r="Q187" i="6"/>
  <c r="V187" i="6" s="1"/>
  <c r="U186" i="6"/>
  <c r="AA186" i="6" s="1"/>
  <c r="T186" i="6"/>
  <c r="S186" i="6"/>
  <c r="R186" i="6"/>
  <c r="Q186" i="6"/>
  <c r="V186" i="6" s="1"/>
  <c r="U185" i="6"/>
  <c r="AA185" i="6" s="1"/>
  <c r="T185" i="6"/>
  <c r="S185" i="6"/>
  <c r="R185" i="6"/>
  <c r="Q185" i="6"/>
  <c r="V185" i="6" s="1"/>
  <c r="U184" i="6"/>
  <c r="AA184" i="6" s="1"/>
  <c r="T184" i="6"/>
  <c r="S184" i="6"/>
  <c r="R184" i="6"/>
  <c r="Q184" i="6"/>
  <c r="V184" i="6" s="1"/>
  <c r="U183" i="6"/>
  <c r="AA183" i="6" s="1"/>
  <c r="T183" i="6"/>
  <c r="S183" i="6"/>
  <c r="R183" i="6"/>
  <c r="Q183" i="6"/>
  <c r="V183" i="6" s="1"/>
  <c r="U182" i="6"/>
  <c r="AA182" i="6" s="1"/>
  <c r="T182" i="6"/>
  <c r="S182" i="6"/>
  <c r="R182" i="6"/>
  <c r="Q182" i="6"/>
  <c r="V182" i="6" s="1"/>
  <c r="U181" i="6"/>
  <c r="AA181" i="6" s="1"/>
  <c r="T181" i="6"/>
  <c r="S181" i="6"/>
  <c r="R181" i="6"/>
  <c r="Q181" i="6"/>
  <c r="V181" i="6" s="1"/>
  <c r="U180" i="6"/>
  <c r="AA180" i="6" s="1"/>
  <c r="T180" i="6"/>
  <c r="S180" i="6"/>
  <c r="R180" i="6"/>
  <c r="Q180" i="6"/>
  <c r="V180" i="6" s="1"/>
  <c r="U179" i="6"/>
  <c r="AA179" i="6" s="1"/>
  <c r="T179" i="6"/>
  <c r="S179" i="6"/>
  <c r="R179" i="6"/>
  <c r="Q179" i="6"/>
  <c r="V179" i="6" s="1"/>
  <c r="U178" i="6"/>
  <c r="AA178" i="6" s="1"/>
  <c r="T178" i="6"/>
  <c r="S178" i="6"/>
  <c r="R178" i="6"/>
  <c r="Q178" i="6"/>
  <c r="V178" i="6" s="1"/>
  <c r="U177" i="6"/>
  <c r="AA177" i="6" s="1"/>
  <c r="T177" i="6"/>
  <c r="S177" i="6"/>
  <c r="R177" i="6"/>
  <c r="Q177" i="6"/>
  <c r="V177" i="6" s="1"/>
  <c r="U176" i="6"/>
  <c r="AA176" i="6" s="1"/>
  <c r="T176" i="6"/>
  <c r="S176" i="6"/>
  <c r="R176" i="6"/>
  <c r="Q176" i="6"/>
  <c r="V176" i="6" s="1"/>
  <c r="U175" i="6"/>
  <c r="AA175" i="6" s="1"/>
  <c r="T175" i="6"/>
  <c r="S175" i="6"/>
  <c r="R175" i="6"/>
  <c r="Q175" i="6"/>
  <c r="V175" i="6" s="1"/>
  <c r="U174" i="6"/>
  <c r="AA174" i="6" s="1"/>
  <c r="T174" i="6"/>
  <c r="S174" i="6"/>
  <c r="R174" i="6"/>
  <c r="Q174" i="6"/>
  <c r="V174" i="6" s="1"/>
  <c r="U173" i="6"/>
  <c r="AA173" i="6" s="1"/>
  <c r="T173" i="6"/>
  <c r="S173" i="6"/>
  <c r="R173" i="6"/>
  <c r="Q173" i="6"/>
  <c r="V173" i="6" s="1"/>
  <c r="U172" i="6"/>
  <c r="AA172" i="6" s="1"/>
  <c r="T172" i="6"/>
  <c r="S172" i="6"/>
  <c r="R172" i="6"/>
  <c r="Q172" i="6"/>
  <c r="V172" i="6" s="1"/>
  <c r="U171" i="6"/>
  <c r="AA171" i="6" s="1"/>
  <c r="T171" i="6"/>
  <c r="S171" i="6"/>
  <c r="R171" i="6"/>
  <c r="Q171" i="6"/>
  <c r="V171" i="6" s="1"/>
  <c r="U170" i="6"/>
  <c r="AA170" i="6" s="1"/>
  <c r="T170" i="6"/>
  <c r="S170" i="6"/>
  <c r="R170" i="6"/>
  <c r="Q170" i="6"/>
  <c r="V170" i="6" s="1"/>
  <c r="U169" i="6"/>
  <c r="AA169" i="6" s="1"/>
  <c r="T169" i="6"/>
  <c r="S169" i="6"/>
  <c r="R169" i="6"/>
  <c r="Q169" i="6"/>
  <c r="V169" i="6" s="1"/>
  <c r="U168" i="6"/>
  <c r="AA168" i="6" s="1"/>
  <c r="T168" i="6"/>
  <c r="S168" i="6"/>
  <c r="R168" i="6"/>
  <c r="Q168" i="6"/>
  <c r="V168" i="6" s="1"/>
  <c r="U167" i="6"/>
  <c r="AA167" i="6" s="1"/>
  <c r="T167" i="6"/>
  <c r="S167" i="6"/>
  <c r="R167" i="6"/>
  <c r="Q167" i="6"/>
  <c r="V167" i="6" s="1"/>
  <c r="U166" i="6"/>
  <c r="AA166" i="6" s="1"/>
  <c r="T166" i="6"/>
  <c r="S166" i="6"/>
  <c r="R166" i="6"/>
  <c r="Q166" i="6"/>
  <c r="V166" i="6" s="1"/>
  <c r="U165" i="6"/>
  <c r="AA165" i="6" s="1"/>
  <c r="T165" i="6"/>
  <c r="S165" i="6"/>
  <c r="R165" i="6"/>
  <c r="Q165" i="6"/>
  <c r="V165" i="6" s="1"/>
  <c r="U164" i="6"/>
  <c r="AA164" i="6" s="1"/>
  <c r="T164" i="6"/>
  <c r="S164" i="6"/>
  <c r="R164" i="6"/>
  <c r="Q164" i="6"/>
  <c r="V164" i="6" s="1"/>
  <c r="U163" i="6"/>
  <c r="AA163" i="6" s="1"/>
  <c r="T163" i="6"/>
  <c r="S163" i="6"/>
  <c r="R163" i="6"/>
  <c r="Q163" i="6"/>
  <c r="V163" i="6" s="1"/>
  <c r="U162" i="6"/>
  <c r="AA162" i="6" s="1"/>
  <c r="T162" i="6"/>
  <c r="S162" i="6"/>
  <c r="R162" i="6"/>
  <c r="Q162" i="6"/>
  <c r="V162" i="6" s="1"/>
  <c r="U161" i="6"/>
  <c r="AA161" i="6" s="1"/>
  <c r="T161" i="6"/>
  <c r="S161" i="6"/>
  <c r="R161" i="6"/>
  <c r="Q161" i="6"/>
  <c r="V161" i="6" s="1"/>
  <c r="U160" i="6"/>
  <c r="AA160" i="6" s="1"/>
  <c r="T160" i="6"/>
  <c r="S160" i="6"/>
  <c r="R160" i="6"/>
  <c r="Q160" i="6"/>
  <c r="V160" i="6" s="1"/>
  <c r="U159" i="6"/>
  <c r="AA159" i="6" s="1"/>
  <c r="T159" i="6"/>
  <c r="S159" i="6"/>
  <c r="R159" i="6"/>
  <c r="Q159" i="6"/>
  <c r="V159" i="6" s="1"/>
  <c r="U158" i="6"/>
  <c r="AA158" i="6" s="1"/>
  <c r="T158" i="6"/>
  <c r="S158" i="6"/>
  <c r="R158" i="6"/>
  <c r="Q158" i="6"/>
  <c r="V158" i="6" s="1"/>
  <c r="U157" i="6"/>
  <c r="AA157" i="6" s="1"/>
  <c r="T157" i="6"/>
  <c r="S157" i="6"/>
  <c r="R157" i="6"/>
  <c r="Q157" i="6"/>
  <c r="V157" i="6" s="1"/>
  <c r="U156" i="6"/>
  <c r="AA156" i="6" s="1"/>
  <c r="T156" i="6"/>
  <c r="S156" i="6"/>
  <c r="R156" i="6"/>
  <c r="Q156" i="6"/>
  <c r="V156" i="6" s="1"/>
  <c r="U155" i="6"/>
  <c r="AA155" i="6" s="1"/>
  <c r="T155" i="6"/>
  <c r="S155" i="6"/>
  <c r="R155" i="6"/>
  <c r="Q155" i="6"/>
  <c r="V155" i="6" s="1"/>
  <c r="U154" i="6"/>
  <c r="AA154" i="6" s="1"/>
  <c r="T154" i="6"/>
  <c r="S154" i="6"/>
  <c r="R154" i="6"/>
  <c r="Q154" i="6"/>
  <c r="V154" i="6" s="1"/>
  <c r="U153" i="6"/>
  <c r="AA153" i="6" s="1"/>
  <c r="T153" i="6"/>
  <c r="S153" i="6"/>
  <c r="R153" i="6"/>
  <c r="Q153" i="6"/>
  <c r="V153" i="6" s="1"/>
  <c r="U152" i="6"/>
  <c r="AA152" i="6" s="1"/>
  <c r="T152" i="6"/>
  <c r="S152" i="6"/>
  <c r="R152" i="6"/>
  <c r="Q152" i="6"/>
  <c r="V152" i="6" s="1"/>
  <c r="U151" i="6"/>
  <c r="AA151" i="6" s="1"/>
  <c r="T151" i="6"/>
  <c r="S151" i="6"/>
  <c r="R151" i="6"/>
  <c r="Q151" i="6"/>
  <c r="V151" i="6" s="1"/>
  <c r="U150" i="6"/>
  <c r="AA150" i="6" s="1"/>
  <c r="T150" i="6"/>
  <c r="S150" i="6"/>
  <c r="R150" i="6"/>
  <c r="Q150" i="6"/>
  <c r="V150" i="6" s="1"/>
  <c r="U149" i="6"/>
  <c r="AA149" i="6" s="1"/>
  <c r="T149" i="6"/>
  <c r="S149" i="6"/>
  <c r="R149" i="6"/>
  <c r="Q149" i="6"/>
  <c r="V149" i="6" s="1"/>
  <c r="U148" i="6"/>
  <c r="AA148" i="6" s="1"/>
  <c r="T148" i="6"/>
  <c r="S148" i="6"/>
  <c r="R148" i="6"/>
  <c r="Q148" i="6"/>
  <c r="V148" i="6" s="1"/>
  <c r="U147" i="6"/>
  <c r="AA147" i="6" s="1"/>
  <c r="T147" i="6"/>
  <c r="S147" i="6"/>
  <c r="R147" i="6"/>
  <c r="Q147" i="6"/>
  <c r="V147" i="6" s="1"/>
  <c r="U146" i="6"/>
  <c r="AA146" i="6" s="1"/>
  <c r="T146" i="6"/>
  <c r="S146" i="6"/>
  <c r="R146" i="6"/>
  <c r="Q146" i="6"/>
  <c r="V146" i="6" s="1"/>
  <c r="U145" i="6"/>
  <c r="AA145" i="6" s="1"/>
  <c r="T145" i="6"/>
  <c r="S145" i="6"/>
  <c r="R145" i="6"/>
  <c r="Q145" i="6"/>
  <c r="V145" i="6" s="1"/>
  <c r="U144" i="6"/>
  <c r="AA144" i="6" s="1"/>
  <c r="T144" i="6"/>
  <c r="S144" i="6"/>
  <c r="R144" i="6"/>
  <c r="Q144" i="6"/>
  <c r="V144" i="6" s="1"/>
  <c r="U143" i="6"/>
  <c r="AA143" i="6" s="1"/>
  <c r="T143" i="6"/>
  <c r="S143" i="6"/>
  <c r="R143" i="6"/>
  <c r="Q143" i="6"/>
  <c r="V143" i="6" s="1"/>
  <c r="U142" i="6"/>
  <c r="AA142" i="6" s="1"/>
  <c r="T142" i="6"/>
  <c r="S142" i="6"/>
  <c r="R142" i="6"/>
  <c r="Q142" i="6"/>
  <c r="V142" i="6" s="1"/>
  <c r="U141" i="6"/>
  <c r="AA141" i="6" s="1"/>
  <c r="T141" i="6"/>
  <c r="S141" i="6"/>
  <c r="R141" i="6"/>
  <c r="Q141" i="6"/>
  <c r="V141" i="6" s="1"/>
  <c r="U140" i="6"/>
  <c r="AA140" i="6" s="1"/>
  <c r="T140" i="6"/>
  <c r="S140" i="6"/>
  <c r="R140" i="6"/>
  <c r="Q140" i="6"/>
  <c r="V140" i="6" s="1"/>
  <c r="U139" i="6"/>
  <c r="AA139" i="6" s="1"/>
  <c r="T139" i="6"/>
  <c r="S139" i="6"/>
  <c r="R139" i="6"/>
  <c r="Q139" i="6"/>
  <c r="V139" i="6" s="1"/>
  <c r="U138" i="6"/>
  <c r="AA138" i="6" s="1"/>
  <c r="T138" i="6"/>
  <c r="S138" i="6"/>
  <c r="R138" i="6"/>
  <c r="Q138" i="6"/>
  <c r="V138" i="6" s="1"/>
  <c r="U137" i="6"/>
  <c r="AA137" i="6" s="1"/>
  <c r="T137" i="6"/>
  <c r="S137" i="6"/>
  <c r="R137" i="6"/>
  <c r="Q137" i="6"/>
  <c r="V137" i="6" s="1"/>
  <c r="U136" i="6"/>
  <c r="AA136" i="6" s="1"/>
  <c r="T136" i="6"/>
  <c r="S136" i="6"/>
  <c r="R136" i="6"/>
  <c r="Q136" i="6"/>
  <c r="V136" i="6" s="1"/>
  <c r="U135" i="6"/>
  <c r="AA135" i="6" s="1"/>
  <c r="T135" i="6"/>
  <c r="S135" i="6"/>
  <c r="R135" i="6"/>
  <c r="Q135" i="6"/>
  <c r="V135" i="6" s="1"/>
  <c r="U134" i="6"/>
  <c r="AA134" i="6" s="1"/>
  <c r="T134" i="6"/>
  <c r="S134" i="6"/>
  <c r="R134" i="6"/>
  <c r="Q134" i="6"/>
  <c r="V134" i="6" s="1"/>
  <c r="U133" i="6"/>
  <c r="AA133" i="6" s="1"/>
  <c r="T133" i="6"/>
  <c r="S133" i="6"/>
  <c r="R133" i="6"/>
  <c r="Q133" i="6"/>
  <c r="V133" i="6" s="1"/>
  <c r="U132" i="6"/>
  <c r="AA132" i="6" s="1"/>
  <c r="T132" i="6"/>
  <c r="S132" i="6"/>
  <c r="R132" i="6"/>
  <c r="Q132" i="6"/>
  <c r="V132" i="6" s="1"/>
  <c r="U131" i="6"/>
  <c r="AA131" i="6" s="1"/>
  <c r="T131" i="6"/>
  <c r="S131" i="6"/>
  <c r="R131" i="6"/>
  <c r="Q131" i="6"/>
  <c r="V131" i="6" s="1"/>
  <c r="U130" i="6"/>
  <c r="AA130" i="6" s="1"/>
  <c r="T130" i="6"/>
  <c r="S130" i="6"/>
  <c r="R130" i="6"/>
  <c r="Q130" i="6"/>
  <c r="V130" i="6" s="1"/>
  <c r="U129" i="6"/>
  <c r="AA129" i="6" s="1"/>
  <c r="T129" i="6"/>
  <c r="S129" i="6"/>
  <c r="R129" i="6"/>
  <c r="Q129" i="6"/>
  <c r="V129" i="6" s="1"/>
  <c r="U128" i="6"/>
  <c r="AA128" i="6" s="1"/>
  <c r="T128" i="6"/>
  <c r="S128" i="6"/>
  <c r="R128" i="6"/>
  <c r="Q128" i="6"/>
  <c r="V128" i="6" s="1"/>
  <c r="U127" i="6"/>
  <c r="AA127" i="6" s="1"/>
  <c r="T127" i="6"/>
  <c r="S127" i="6"/>
  <c r="R127" i="6"/>
  <c r="Q127" i="6"/>
  <c r="V127" i="6" s="1"/>
  <c r="U126" i="6"/>
  <c r="AA126" i="6" s="1"/>
  <c r="T126" i="6"/>
  <c r="S126" i="6"/>
  <c r="R126" i="6"/>
  <c r="Q126" i="6"/>
  <c r="V126" i="6" s="1"/>
  <c r="U125" i="6"/>
  <c r="AA125" i="6" s="1"/>
  <c r="T125" i="6"/>
  <c r="S125" i="6"/>
  <c r="R125" i="6"/>
  <c r="Q125" i="6"/>
  <c r="V125" i="6" s="1"/>
  <c r="U124" i="6"/>
  <c r="AA124" i="6" s="1"/>
  <c r="T124" i="6"/>
  <c r="S124" i="6"/>
  <c r="R124" i="6"/>
  <c r="Q124" i="6"/>
  <c r="V124" i="6" s="1"/>
  <c r="U123" i="6"/>
  <c r="AA123" i="6" s="1"/>
  <c r="T123" i="6"/>
  <c r="S123" i="6"/>
  <c r="R123" i="6"/>
  <c r="Q123" i="6"/>
  <c r="V123" i="6" s="1"/>
  <c r="U122" i="6"/>
  <c r="AA122" i="6" s="1"/>
  <c r="T122" i="6"/>
  <c r="S122" i="6"/>
  <c r="R122" i="6"/>
  <c r="Q122" i="6"/>
  <c r="V122" i="6" s="1"/>
  <c r="U121" i="6"/>
  <c r="AA121" i="6" s="1"/>
  <c r="T121" i="6"/>
  <c r="S121" i="6"/>
  <c r="R121" i="6"/>
  <c r="Q121" i="6"/>
  <c r="V121" i="6" s="1"/>
  <c r="U120" i="6"/>
  <c r="AA120" i="6" s="1"/>
  <c r="T120" i="6"/>
  <c r="S120" i="6"/>
  <c r="R120" i="6"/>
  <c r="Q120" i="6"/>
  <c r="V120" i="6" s="1"/>
  <c r="U119" i="6"/>
  <c r="AA119" i="6" s="1"/>
  <c r="T119" i="6"/>
  <c r="S119" i="6"/>
  <c r="R119" i="6"/>
  <c r="Q119" i="6"/>
  <c r="V119" i="6" s="1"/>
  <c r="U118" i="6"/>
  <c r="AA118" i="6" s="1"/>
  <c r="T118" i="6"/>
  <c r="S118" i="6"/>
  <c r="R118" i="6"/>
  <c r="Q118" i="6"/>
  <c r="V118" i="6" s="1"/>
  <c r="U117" i="6"/>
  <c r="AA117" i="6" s="1"/>
  <c r="T117" i="6"/>
  <c r="S117" i="6"/>
  <c r="R117" i="6"/>
  <c r="Q117" i="6"/>
  <c r="V117" i="6" s="1"/>
  <c r="U116" i="6"/>
  <c r="AA116" i="6" s="1"/>
  <c r="T116" i="6"/>
  <c r="S116" i="6"/>
  <c r="R116" i="6"/>
  <c r="Q116" i="6"/>
  <c r="V116" i="6" s="1"/>
  <c r="U115" i="6"/>
  <c r="AA115" i="6" s="1"/>
  <c r="T115" i="6"/>
  <c r="S115" i="6"/>
  <c r="R115" i="6"/>
  <c r="Q115" i="6"/>
  <c r="V115" i="6" s="1"/>
  <c r="U114" i="6"/>
  <c r="AA114" i="6" s="1"/>
  <c r="T114" i="6"/>
  <c r="S114" i="6"/>
  <c r="R114" i="6"/>
  <c r="Q114" i="6"/>
  <c r="V114" i="6" s="1"/>
  <c r="U113" i="6"/>
  <c r="AA113" i="6" s="1"/>
  <c r="T113" i="6"/>
  <c r="S113" i="6"/>
  <c r="R113" i="6"/>
  <c r="Q113" i="6"/>
  <c r="V113" i="6" s="1"/>
  <c r="U112" i="6"/>
  <c r="AA112" i="6" s="1"/>
  <c r="T112" i="6"/>
  <c r="S112" i="6"/>
  <c r="R112" i="6"/>
  <c r="Q112" i="6"/>
  <c r="V112" i="6" s="1"/>
  <c r="U111" i="6"/>
  <c r="AA111" i="6" s="1"/>
  <c r="T111" i="6"/>
  <c r="S111" i="6"/>
  <c r="R111" i="6"/>
  <c r="Q111" i="6"/>
  <c r="V111" i="6" s="1"/>
  <c r="U110" i="6"/>
  <c r="AA110" i="6" s="1"/>
  <c r="T110" i="6"/>
  <c r="S110" i="6"/>
  <c r="R110" i="6"/>
  <c r="Q110" i="6"/>
  <c r="V110" i="6" s="1"/>
  <c r="U109" i="6"/>
  <c r="AA109" i="6" s="1"/>
  <c r="T109" i="6"/>
  <c r="S109" i="6"/>
  <c r="R109" i="6"/>
  <c r="Q109" i="6"/>
  <c r="V109" i="6" s="1"/>
  <c r="U108" i="6"/>
  <c r="AA108" i="6" s="1"/>
  <c r="T108" i="6"/>
  <c r="S108" i="6"/>
  <c r="R108" i="6"/>
  <c r="Q108" i="6"/>
  <c r="V108" i="6" s="1"/>
  <c r="U107" i="6"/>
  <c r="AA107" i="6" s="1"/>
  <c r="T107" i="6"/>
  <c r="S107" i="6"/>
  <c r="R107" i="6"/>
  <c r="Q107" i="6"/>
  <c r="V107" i="6" s="1"/>
  <c r="U106" i="6"/>
  <c r="AA106" i="6" s="1"/>
  <c r="T106" i="6"/>
  <c r="S106" i="6"/>
  <c r="R106" i="6"/>
  <c r="Q106" i="6"/>
  <c r="V106" i="6" s="1"/>
  <c r="U105" i="6"/>
  <c r="AA105" i="6" s="1"/>
  <c r="T105" i="6"/>
  <c r="S105" i="6"/>
  <c r="R105" i="6"/>
  <c r="Q105" i="6"/>
  <c r="V105" i="6" s="1"/>
  <c r="U104" i="6"/>
  <c r="AA104" i="6" s="1"/>
  <c r="T104" i="6"/>
  <c r="S104" i="6"/>
  <c r="R104" i="6"/>
  <c r="Q104" i="6"/>
  <c r="V104" i="6" s="1"/>
  <c r="U103" i="6"/>
  <c r="AA103" i="6" s="1"/>
  <c r="T103" i="6"/>
  <c r="S103" i="6"/>
  <c r="R103" i="6"/>
  <c r="Q103" i="6"/>
  <c r="V103" i="6" s="1"/>
  <c r="U102" i="6"/>
  <c r="AA102" i="6" s="1"/>
  <c r="T102" i="6"/>
  <c r="S102" i="6"/>
  <c r="R102" i="6"/>
  <c r="Q102" i="6"/>
  <c r="V102" i="6" s="1"/>
  <c r="U101" i="6"/>
  <c r="AA101" i="6" s="1"/>
  <c r="T101" i="6"/>
  <c r="S101" i="6"/>
  <c r="R101" i="6"/>
  <c r="Q101" i="6"/>
  <c r="V101" i="6" s="1"/>
  <c r="U100" i="6"/>
  <c r="AA100" i="6" s="1"/>
  <c r="T100" i="6"/>
  <c r="S100" i="6"/>
  <c r="R100" i="6"/>
  <c r="Q100" i="6"/>
  <c r="V100" i="6" s="1"/>
  <c r="U99" i="6"/>
  <c r="AA99" i="6" s="1"/>
  <c r="T99" i="6"/>
  <c r="S99" i="6"/>
  <c r="R99" i="6"/>
  <c r="Q99" i="6"/>
  <c r="V99" i="6" s="1"/>
  <c r="U98" i="6"/>
  <c r="AA98" i="6" s="1"/>
  <c r="T98" i="6"/>
  <c r="S98" i="6"/>
  <c r="R98" i="6"/>
  <c r="Q98" i="6"/>
  <c r="V98" i="6" s="1"/>
  <c r="U97" i="6"/>
  <c r="AA97" i="6" s="1"/>
  <c r="T97" i="6"/>
  <c r="S97" i="6"/>
  <c r="R97" i="6"/>
  <c r="Q97" i="6"/>
  <c r="V97" i="6" s="1"/>
  <c r="U96" i="6"/>
  <c r="AA96" i="6" s="1"/>
  <c r="T96" i="6"/>
  <c r="S96" i="6"/>
  <c r="R96" i="6"/>
  <c r="Q96" i="6"/>
  <c r="V96" i="6" s="1"/>
  <c r="U95" i="6"/>
  <c r="AA95" i="6" s="1"/>
  <c r="T95" i="6"/>
  <c r="S95" i="6"/>
  <c r="R95" i="6"/>
  <c r="Q95" i="6"/>
  <c r="V95" i="6" s="1"/>
  <c r="U94" i="6"/>
  <c r="AA94" i="6" s="1"/>
  <c r="T94" i="6"/>
  <c r="S94" i="6"/>
  <c r="R94" i="6"/>
  <c r="Q94" i="6"/>
  <c r="V94" i="6" s="1"/>
  <c r="U93" i="6"/>
  <c r="AA93" i="6" s="1"/>
  <c r="T93" i="6"/>
  <c r="S93" i="6"/>
  <c r="R93" i="6"/>
  <c r="Q93" i="6"/>
  <c r="V93" i="6" s="1"/>
  <c r="U92" i="6"/>
  <c r="AA92" i="6" s="1"/>
  <c r="T92" i="6"/>
  <c r="S92" i="6"/>
  <c r="R92" i="6"/>
  <c r="Q92" i="6"/>
  <c r="V92" i="6" s="1"/>
  <c r="U91" i="6"/>
  <c r="AA91" i="6" s="1"/>
  <c r="T91" i="6"/>
  <c r="S91" i="6"/>
  <c r="R91" i="6"/>
  <c r="Q91" i="6"/>
  <c r="V91" i="6" s="1"/>
  <c r="U90" i="6"/>
  <c r="AA90" i="6" s="1"/>
  <c r="T90" i="6"/>
  <c r="S90" i="6"/>
  <c r="R90" i="6"/>
  <c r="Q90" i="6"/>
  <c r="V90" i="6" s="1"/>
  <c r="U89" i="6"/>
  <c r="AA89" i="6" s="1"/>
  <c r="T89" i="6"/>
  <c r="S89" i="6"/>
  <c r="R89" i="6"/>
  <c r="Q89" i="6"/>
  <c r="V89" i="6" s="1"/>
  <c r="U88" i="6"/>
  <c r="AA88" i="6" s="1"/>
  <c r="T88" i="6"/>
  <c r="S88" i="6"/>
  <c r="R88" i="6"/>
  <c r="Q88" i="6"/>
  <c r="V88" i="6" s="1"/>
  <c r="U87" i="6"/>
  <c r="AA87" i="6" s="1"/>
  <c r="T87" i="6"/>
  <c r="S87" i="6"/>
  <c r="R87" i="6"/>
  <c r="Q87" i="6"/>
  <c r="V87" i="6" s="1"/>
  <c r="U86" i="6"/>
  <c r="AA86" i="6" s="1"/>
  <c r="T86" i="6"/>
  <c r="S86" i="6"/>
  <c r="R86" i="6"/>
  <c r="Q86" i="6"/>
  <c r="V86" i="6" s="1"/>
  <c r="U85" i="6"/>
  <c r="AA85" i="6" s="1"/>
  <c r="T85" i="6"/>
  <c r="S85" i="6"/>
  <c r="R85" i="6"/>
  <c r="Q85" i="6"/>
  <c r="V85" i="6" s="1"/>
  <c r="U84" i="6"/>
  <c r="AA84" i="6" s="1"/>
  <c r="T84" i="6"/>
  <c r="S84" i="6"/>
  <c r="R84" i="6"/>
  <c r="Q84" i="6"/>
  <c r="V84" i="6" s="1"/>
  <c r="U83" i="6"/>
  <c r="AA83" i="6" s="1"/>
  <c r="T83" i="6"/>
  <c r="S83" i="6"/>
  <c r="R83" i="6"/>
  <c r="Q83" i="6"/>
  <c r="V83" i="6" s="1"/>
  <c r="U82" i="6"/>
  <c r="AA82" i="6" s="1"/>
  <c r="T82" i="6"/>
  <c r="S82" i="6"/>
  <c r="R82" i="6"/>
  <c r="Q82" i="6"/>
  <c r="V82" i="6" s="1"/>
  <c r="U81" i="6"/>
  <c r="AA81" i="6" s="1"/>
  <c r="T81" i="6"/>
  <c r="S81" i="6"/>
  <c r="R81" i="6"/>
  <c r="Q81" i="6"/>
  <c r="V81" i="6" s="1"/>
  <c r="U80" i="6"/>
  <c r="AA80" i="6" s="1"/>
  <c r="T80" i="6"/>
  <c r="S80" i="6"/>
  <c r="R80" i="6"/>
  <c r="Q80" i="6"/>
  <c r="V80" i="6" s="1"/>
  <c r="U79" i="6"/>
  <c r="AA79" i="6" s="1"/>
  <c r="T79" i="6"/>
  <c r="S79" i="6"/>
  <c r="R79" i="6"/>
  <c r="Q79" i="6"/>
  <c r="V79" i="6" s="1"/>
  <c r="U78" i="6"/>
  <c r="AA78" i="6" s="1"/>
  <c r="T78" i="6"/>
  <c r="S78" i="6"/>
  <c r="R78" i="6"/>
  <c r="Q78" i="6"/>
  <c r="V78" i="6" s="1"/>
  <c r="U77" i="6"/>
  <c r="AA77" i="6" s="1"/>
  <c r="T77" i="6"/>
  <c r="S77" i="6"/>
  <c r="R77" i="6"/>
  <c r="Q77" i="6"/>
  <c r="V77" i="6" s="1"/>
  <c r="U76" i="6"/>
  <c r="AA76" i="6" s="1"/>
  <c r="T76" i="6"/>
  <c r="S76" i="6"/>
  <c r="R76" i="6"/>
  <c r="Q76" i="6"/>
  <c r="V76" i="6" s="1"/>
  <c r="U75" i="6"/>
  <c r="AA75" i="6" s="1"/>
  <c r="T75" i="6"/>
  <c r="S75" i="6"/>
  <c r="R75" i="6"/>
  <c r="Q75" i="6"/>
  <c r="V75" i="6" s="1"/>
  <c r="U74" i="6"/>
  <c r="AA74" i="6" s="1"/>
  <c r="T74" i="6"/>
  <c r="S74" i="6"/>
  <c r="R74" i="6"/>
  <c r="Q74" i="6"/>
  <c r="V74" i="6" s="1"/>
  <c r="U73" i="6"/>
  <c r="AA73" i="6" s="1"/>
  <c r="T73" i="6"/>
  <c r="S73" i="6"/>
  <c r="R73" i="6"/>
  <c r="Q73" i="6"/>
  <c r="V73" i="6" s="1"/>
  <c r="U72" i="6"/>
  <c r="AA72" i="6" s="1"/>
  <c r="T72" i="6"/>
  <c r="S72" i="6"/>
  <c r="R72" i="6"/>
  <c r="Q72" i="6"/>
  <c r="V72" i="6" s="1"/>
  <c r="U71" i="6"/>
  <c r="AA71" i="6" s="1"/>
  <c r="T71" i="6"/>
  <c r="S71" i="6"/>
  <c r="R71" i="6"/>
  <c r="Q71" i="6"/>
  <c r="V71" i="6" s="1"/>
  <c r="U70" i="6"/>
  <c r="AA70" i="6" s="1"/>
  <c r="T70" i="6"/>
  <c r="S70" i="6"/>
  <c r="R70" i="6"/>
  <c r="Q70" i="6"/>
  <c r="V70" i="6" s="1"/>
  <c r="U69" i="6"/>
  <c r="AA69" i="6" s="1"/>
  <c r="T69" i="6"/>
  <c r="S69" i="6"/>
  <c r="R69" i="6"/>
  <c r="Q69" i="6"/>
  <c r="V69" i="6" s="1"/>
  <c r="U68" i="6"/>
  <c r="AA68" i="6" s="1"/>
  <c r="T68" i="6"/>
  <c r="S68" i="6"/>
  <c r="R68" i="6"/>
  <c r="Q68" i="6"/>
  <c r="V68" i="6" s="1"/>
  <c r="U67" i="6"/>
  <c r="AA67" i="6" s="1"/>
  <c r="T67" i="6"/>
  <c r="S67" i="6"/>
  <c r="R67" i="6"/>
  <c r="Q67" i="6"/>
  <c r="V67" i="6" s="1"/>
  <c r="U66" i="6"/>
  <c r="AA66" i="6" s="1"/>
  <c r="T66" i="6"/>
  <c r="S66" i="6"/>
  <c r="R66" i="6"/>
  <c r="Q66" i="6"/>
  <c r="V66" i="6" s="1"/>
  <c r="U65" i="6"/>
  <c r="AA65" i="6" s="1"/>
  <c r="T65" i="6"/>
  <c r="S65" i="6"/>
  <c r="R65" i="6"/>
  <c r="Q65" i="6"/>
  <c r="V65" i="6" s="1"/>
  <c r="U64" i="6"/>
  <c r="AA64" i="6" s="1"/>
  <c r="T64" i="6"/>
  <c r="S64" i="6"/>
  <c r="R64" i="6"/>
  <c r="Q64" i="6"/>
  <c r="V64" i="6" s="1"/>
  <c r="U63" i="6"/>
  <c r="AA63" i="6" s="1"/>
  <c r="T63" i="6"/>
  <c r="S63" i="6"/>
  <c r="R63" i="6"/>
  <c r="Q63" i="6"/>
  <c r="V63" i="6" s="1"/>
  <c r="U62" i="6"/>
  <c r="AA62" i="6" s="1"/>
  <c r="T62" i="6"/>
  <c r="S62" i="6"/>
  <c r="R62" i="6"/>
  <c r="Q62" i="6"/>
  <c r="V62" i="6" s="1"/>
  <c r="U61" i="6"/>
  <c r="AA61" i="6" s="1"/>
  <c r="T61" i="6"/>
  <c r="S61" i="6"/>
  <c r="R61" i="6"/>
  <c r="Q61" i="6"/>
  <c r="V61" i="6" s="1"/>
  <c r="U60" i="6"/>
  <c r="AA60" i="6" s="1"/>
  <c r="T60" i="6"/>
  <c r="S60" i="6"/>
  <c r="R60" i="6"/>
  <c r="Q60" i="6"/>
  <c r="V60" i="6" s="1"/>
  <c r="U59" i="6"/>
  <c r="AA59" i="6" s="1"/>
  <c r="T59" i="6"/>
  <c r="S59" i="6"/>
  <c r="R59" i="6"/>
  <c r="Q59" i="6"/>
  <c r="V59" i="6" s="1"/>
  <c r="U58" i="6"/>
  <c r="AA58" i="6" s="1"/>
  <c r="T58" i="6"/>
  <c r="S58" i="6"/>
  <c r="R58" i="6"/>
  <c r="Q58" i="6"/>
  <c r="V58" i="6" s="1"/>
  <c r="U57" i="6"/>
  <c r="AA57" i="6" s="1"/>
  <c r="T57" i="6"/>
  <c r="R57" i="6"/>
  <c r="Q57" i="6"/>
  <c r="V57" i="6" s="1"/>
  <c r="U56" i="6"/>
  <c r="AA56" i="6" s="1"/>
  <c r="S56" i="6"/>
  <c r="Q56" i="6"/>
  <c r="V56" i="6" s="1"/>
  <c r="U55" i="6"/>
  <c r="AA55" i="6" s="1"/>
  <c r="S55" i="6"/>
  <c r="R55" i="6"/>
  <c r="T54" i="6"/>
  <c r="S54" i="6"/>
  <c r="Q54" i="6"/>
  <c r="V54" i="6" s="1"/>
  <c r="U53" i="6"/>
  <c r="AA53" i="6" s="1"/>
  <c r="S53" i="6"/>
  <c r="Q53" i="6"/>
  <c r="V53" i="6" s="1"/>
  <c r="T52" i="6"/>
  <c r="R52" i="6"/>
  <c r="U51" i="6"/>
  <c r="AA51" i="6" s="1"/>
  <c r="S51" i="6"/>
  <c r="Q51" i="6"/>
  <c r="V51" i="6" s="1"/>
  <c r="T50" i="6"/>
  <c r="R50" i="6"/>
  <c r="T49" i="6"/>
  <c r="R49" i="6"/>
  <c r="Q49" i="6"/>
  <c r="V49" i="6" s="1"/>
  <c r="U48" i="6"/>
  <c r="AA48" i="6" s="1"/>
  <c r="S48" i="6"/>
  <c r="Q48" i="6"/>
  <c r="V48" i="6" s="1"/>
  <c r="U47" i="6"/>
  <c r="AA47" i="6" s="1"/>
  <c r="S47" i="6"/>
  <c r="Q47" i="6"/>
  <c r="V47" i="6" s="1"/>
  <c r="U46" i="6"/>
  <c r="AA46" i="6" s="1"/>
  <c r="S46" i="6"/>
  <c r="Q46" i="6"/>
  <c r="V46" i="6" s="1"/>
  <c r="T45" i="6"/>
  <c r="R45" i="6"/>
  <c r="T44" i="6"/>
  <c r="R44" i="6"/>
  <c r="T43" i="6"/>
  <c r="R43" i="6"/>
  <c r="U42" i="6"/>
  <c r="AA42" i="6" s="1"/>
  <c r="S42" i="6"/>
  <c r="Q42" i="6"/>
  <c r="V42" i="6" s="1"/>
  <c r="T41" i="6"/>
  <c r="R41" i="6"/>
  <c r="U40" i="6"/>
  <c r="AA40" i="6" s="1"/>
  <c r="S40" i="6"/>
  <c r="Q40" i="6"/>
  <c r="V40" i="6" s="1"/>
  <c r="T39" i="6"/>
  <c r="R39" i="6"/>
  <c r="Q39" i="6"/>
  <c r="V39" i="6" s="1"/>
  <c r="U38" i="6"/>
  <c r="AA38" i="6" s="1"/>
  <c r="R38" i="6"/>
  <c r="U37" i="6"/>
  <c r="AA37" i="6" s="1"/>
  <c r="S37" i="6"/>
  <c r="Q37" i="6"/>
  <c r="V37" i="6" s="1"/>
  <c r="T36" i="6"/>
  <c r="R36" i="6"/>
  <c r="T35" i="6"/>
  <c r="R35" i="6"/>
  <c r="T34" i="6"/>
  <c r="R34" i="6"/>
  <c r="T33" i="6"/>
  <c r="R33" i="6"/>
  <c r="T32" i="6"/>
  <c r="R32" i="6"/>
  <c r="U31" i="6"/>
  <c r="AA31" i="6" s="1"/>
  <c r="S31" i="6"/>
  <c r="Y31" i="6" s="1"/>
  <c r="U30" i="6"/>
  <c r="AA30" i="6" s="1"/>
  <c r="S30" i="6"/>
  <c r="Q30" i="6"/>
  <c r="V30" i="6" s="1"/>
  <c r="T29" i="6"/>
  <c r="Z29" i="6" s="1"/>
  <c r="R29" i="6"/>
  <c r="X29" i="6" s="1"/>
  <c r="T28" i="6"/>
  <c r="Z28" i="6" s="1"/>
  <c r="R28" i="6"/>
  <c r="X28" i="6" s="1"/>
  <c r="T27" i="6"/>
  <c r="Z27" i="6" s="1"/>
  <c r="R27" i="6"/>
  <c r="X27" i="6" s="1"/>
  <c r="S26" i="6"/>
  <c r="Q26" i="6"/>
  <c r="V26" i="6" s="1"/>
  <c r="U25" i="6"/>
  <c r="AA25" i="6" s="1"/>
  <c r="S25" i="6"/>
  <c r="Q25" i="6"/>
  <c r="V25" i="6" s="1"/>
  <c r="U24" i="6"/>
  <c r="AA24" i="6" s="1"/>
  <c r="R24" i="6"/>
  <c r="X24" i="6" s="1"/>
  <c r="AC23" i="6"/>
  <c r="AD23" i="6" s="1"/>
  <c r="T23" i="6"/>
  <c r="Z23" i="6" s="1"/>
  <c r="R23" i="6"/>
  <c r="X23" i="6" s="1"/>
  <c r="AC22" i="6"/>
  <c r="AD22" i="6" s="1"/>
  <c r="T22" i="6"/>
  <c r="S22" i="6"/>
  <c r="Q22" i="6"/>
  <c r="V22" i="6" s="1"/>
  <c r="U21" i="6"/>
  <c r="AA21" i="6" s="1"/>
  <c r="S21" i="6"/>
  <c r="Q21" i="6"/>
  <c r="V21" i="6" s="1"/>
  <c r="T20" i="6"/>
  <c r="Z20" i="6" s="1"/>
  <c r="R20" i="6"/>
  <c r="X20" i="6" s="1"/>
  <c r="T19" i="6"/>
  <c r="S19" i="6"/>
  <c r="Q19" i="6"/>
  <c r="V19" i="6" s="1"/>
  <c r="T18" i="6"/>
  <c r="Z18" i="6" s="1"/>
  <c r="R18" i="6"/>
  <c r="X18" i="6" s="1"/>
  <c r="AC17" i="6"/>
  <c r="AD17" i="6" s="1"/>
  <c r="T17" i="6"/>
  <c r="Z17" i="6" s="1"/>
  <c r="R17" i="6"/>
  <c r="X17" i="6" s="1"/>
  <c r="I18" i="5"/>
  <c r="I17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D10" i="5"/>
  <c r="B10" i="5"/>
  <c r="F9" i="5"/>
  <c r="D9" i="5"/>
  <c r="F8" i="5"/>
  <c r="D8" i="5"/>
  <c r="B8" i="5"/>
  <c r="E7" i="5"/>
  <c r="C7" i="5"/>
  <c r="F6" i="5"/>
  <c r="D6" i="5"/>
  <c r="B6" i="5"/>
  <c r="E5" i="5"/>
  <c r="C5" i="5"/>
  <c r="F10" i="4"/>
  <c r="B8" i="4"/>
  <c r="B8" i="3"/>
  <c r="C5" i="3"/>
  <c r="Z4623" i="6"/>
  <c r="V4621" i="6"/>
  <c r="Z4620" i="6"/>
  <c r="AA4619" i="6"/>
  <c r="X4619" i="6"/>
  <c r="Z4618" i="6"/>
  <c r="AA4617" i="6"/>
  <c r="X4617" i="6"/>
  <c r="V4616" i="6"/>
  <c r="AA4615" i="6"/>
  <c r="V4615" i="6"/>
  <c r="Z4614" i="6"/>
  <c r="AA4613" i="6"/>
  <c r="X4613" i="6"/>
  <c r="Y4612" i="6"/>
  <c r="AA4611" i="6"/>
  <c r="V4611" i="6"/>
  <c r="Y4610" i="6"/>
  <c r="AA4609" i="6"/>
  <c r="V4609" i="6"/>
  <c r="AA4608" i="6"/>
  <c r="V4608" i="6"/>
  <c r="AA4607" i="6"/>
  <c r="X4607" i="6"/>
  <c r="V4606" i="6"/>
  <c r="Z4605" i="6"/>
  <c r="Z4604" i="6"/>
  <c r="AA4603" i="6"/>
  <c r="X4603" i="6"/>
  <c r="V4601" i="6"/>
  <c r="V4600" i="6"/>
  <c r="V4599" i="6"/>
  <c r="X872" i="6"/>
  <c r="AA867" i="6"/>
  <c r="V866" i="6"/>
  <c r="AA863" i="6"/>
  <c r="AA862" i="6"/>
  <c r="AA861" i="6"/>
  <c r="V857" i="6"/>
  <c r="V855" i="6"/>
  <c r="AA853" i="6"/>
  <c r="Z849" i="6"/>
  <c r="Y845" i="6"/>
  <c r="Y843" i="6"/>
  <c r="Z839" i="6"/>
  <c r="AC5016" i="6" l="1"/>
  <c r="AD5016" i="6" s="1"/>
  <c r="L5016" i="6"/>
  <c r="AC5015" i="6"/>
  <c r="AD5015" i="6" s="1"/>
  <c r="L5015" i="6"/>
  <c r="AC5014" i="6"/>
  <c r="AD5014" i="6" s="1"/>
  <c r="L5014" i="6"/>
  <c r="AC5013" i="6"/>
  <c r="AD5013" i="6" s="1"/>
  <c r="L5013" i="6"/>
  <c r="AC5012" i="6"/>
  <c r="AD5012" i="6" s="1"/>
  <c r="L5012" i="6"/>
  <c r="AC5011" i="6"/>
  <c r="AD5011" i="6" s="1"/>
  <c r="L5011" i="6"/>
  <c r="AC5010" i="6"/>
  <c r="AD5010" i="6" s="1"/>
  <c r="L5010" i="6"/>
  <c r="AC5009" i="6"/>
  <c r="AD5009" i="6" s="1"/>
  <c r="L5009" i="6"/>
  <c r="AC5008" i="6"/>
  <c r="AD5008" i="6" s="1"/>
  <c r="L5008" i="6"/>
  <c r="AC5007" i="6"/>
  <c r="AD5007" i="6" s="1"/>
  <c r="L5007" i="6"/>
  <c r="AC5006" i="6"/>
  <c r="AD5006" i="6" s="1"/>
  <c r="L5006" i="6"/>
  <c r="AC5005" i="6"/>
  <c r="AD5005" i="6" s="1"/>
  <c r="L5005" i="6"/>
  <c r="AC5004" i="6"/>
  <c r="AD5004" i="6" s="1"/>
  <c r="L5004" i="6"/>
  <c r="AC5003" i="6"/>
  <c r="AD5003" i="6" s="1"/>
  <c r="L5003" i="6"/>
  <c r="AC5002" i="6"/>
  <c r="AD5002" i="6" s="1"/>
  <c r="L5002" i="6"/>
  <c r="AC5001" i="6"/>
  <c r="AD5001" i="6" s="1"/>
  <c r="L5001" i="6"/>
  <c r="AC5000" i="6"/>
  <c r="AD5000" i="6" s="1"/>
  <c r="L5000" i="6"/>
  <c r="AC4999" i="6"/>
  <c r="AD4999" i="6" s="1"/>
  <c r="L4999" i="6"/>
  <c r="AC4998" i="6"/>
  <c r="AD4998" i="6" s="1"/>
  <c r="L4998" i="6"/>
  <c r="AC4997" i="6"/>
  <c r="AD4997" i="6" s="1"/>
  <c r="L4997" i="6"/>
  <c r="AC4996" i="6"/>
  <c r="AD4996" i="6" s="1"/>
  <c r="L4996" i="6"/>
  <c r="AC4995" i="6"/>
  <c r="AD4995" i="6" s="1"/>
  <c r="L4995" i="6"/>
  <c r="AC4994" i="6"/>
  <c r="AD4994" i="6" s="1"/>
  <c r="L4994" i="6"/>
  <c r="AC4993" i="6"/>
  <c r="AD4993" i="6" s="1"/>
  <c r="L4993" i="6"/>
  <c r="AC4992" i="6"/>
  <c r="AD4992" i="6" s="1"/>
  <c r="L4992" i="6"/>
  <c r="AC4991" i="6"/>
  <c r="AD4991" i="6" s="1"/>
  <c r="L4991" i="6"/>
  <c r="AC4990" i="6"/>
  <c r="AD4990" i="6" s="1"/>
  <c r="L4990" i="6"/>
  <c r="AC4989" i="6"/>
  <c r="AD4989" i="6" s="1"/>
  <c r="L4989" i="6"/>
  <c r="AC4988" i="6"/>
  <c r="AD4988" i="6" s="1"/>
  <c r="L4988" i="6"/>
  <c r="AC4987" i="6"/>
  <c r="AD4987" i="6" s="1"/>
  <c r="L4987" i="6"/>
  <c r="AC4986" i="6"/>
  <c r="AD4986" i="6" s="1"/>
  <c r="L4986" i="6"/>
  <c r="AC4985" i="6"/>
  <c r="AD4985" i="6" s="1"/>
  <c r="L4985" i="6"/>
  <c r="AC4984" i="6"/>
  <c r="AD4984" i="6" s="1"/>
  <c r="L4984" i="6"/>
  <c r="AC4983" i="6"/>
  <c r="AD4983" i="6" s="1"/>
  <c r="L4983" i="6"/>
  <c r="AC4982" i="6"/>
  <c r="AD4982" i="6" s="1"/>
  <c r="L4982" i="6"/>
  <c r="AC4981" i="6"/>
  <c r="AD4981" i="6" s="1"/>
  <c r="L4981" i="6"/>
  <c r="AC4980" i="6"/>
  <c r="AD4980" i="6" s="1"/>
  <c r="L4980" i="6"/>
  <c r="AC4979" i="6"/>
  <c r="AD4979" i="6" s="1"/>
  <c r="L4979" i="6"/>
  <c r="AC4978" i="6"/>
  <c r="AD4978" i="6" s="1"/>
  <c r="L4978" i="6"/>
  <c r="AC4977" i="6"/>
  <c r="AD4977" i="6" s="1"/>
  <c r="L4977" i="6"/>
  <c r="AC4976" i="6"/>
  <c r="AD4976" i="6" s="1"/>
  <c r="L4976" i="6"/>
  <c r="AC4975" i="6"/>
  <c r="AD4975" i="6" s="1"/>
  <c r="L4975" i="6"/>
  <c r="AC4974" i="6"/>
  <c r="AD4974" i="6" s="1"/>
  <c r="L4974" i="6"/>
  <c r="AC4973" i="6"/>
  <c r="AD4973" i="6" s="1"/>
  <c r="L4973" i="6"/>
  <c r="AC4972" i="6"/>
  <c r="AD4972" i="6" s="1"/>
  <c r="L4972" i="6"/>
  <c r="AC4971" i="6"/>
  <c r="AD4971" i="6" s="1"/>
  <c r="L4971" i="6"/>
  <c r="AC4970" i="6"/>
  <c r="AD4970" i="6" s="1"/>
  <c r="L4970" i="6"/>
  <c r="AC4969" i="6"/>
  <c r="AD4969" i="6" s="1"/>
  <c r="L4969" i="6"/>
  <c r="AC4968" i="6"/>
  <c r="AD4968" i="6" s="1"/>
  <c r="L4968" i="6"/>
  <c r="AC4967" i="6"/>
  <c r="AD4967" i="6" s="1"/>
  <c r="L4967" i="6"/>
  <c r="AC4966" i="6"/>
  <c r="AD4966" i="6" s="1"/>
  <c r="L4966" i="6"/>
  <c r="AC4965" i="6"/>
  <c r="AD4965" i="6" s="1"/>
  <c r="L4965" i="6"/>
  <c r="AC4964" i="6"/>
  <c r="AD4964" i="6" s="1"/>
  <c r="L4964" i="6"/>
  <c r="AC4963" i="6"/>
  <c r="AD4963" i="6" s="1"/>
  <c r="L4963" i="6"/>
  <c r="AC4962" i="6"/>
  <c r="AD4962" i="6" s="1"/>
  <c r="L4962" i="6"/>
  <c r="AC4961" i="6"/>
  <c r="AD4961" i="6" s="1"/>
  <c r="L4961" i="6"/>
  <c r="AC4960" i="6"/>
  <c r="AD4960" i="6" s="1"/>
  <c r="L4960" i="6"/>
  <c r="AC4959" i="6"/>
  <c r="AD4959" i="6" s="1"/>
  <c r="L4959" i="6"/>
  <c r="AC4958" i="6"/>
  <c r="AD4958" i="6" s="1"/>
  <c r="L4958" i="6"/>
  <c r="AC4957" i="6"/>
  <c r="AD4957" i="6" s="1"/>
  <c r="L4957" i="6"/>
  <c r="AC4956" i="6"/>
  <c r="AD4956" i="6" s="1"/>
  <c r="L4956" i="6"/>
  <c r="AC4955" i="6"/>
  <c r="AD4955" i="6" s="1"/>
  <c r="L4955" i="6"/>
  <c r="AC4954" i="6"/>
  <c r="AD4954" i="6" s="1"/>
  <c r="L4954" i="6"/>
  <c r="AC4953" i="6"/>
  <c r="AD4953" i="6" s="1"/>
  <c r="L4953" i="6"/>
  <c r="AC4952" i="6"/>
  <c r="AD4952" i="6" s="1"/>
  <c r="L4952" i="6"/>
  <c r="AC4951" i="6"/>
  <c r="AD4951" i="6" s="1"/>
  <c r="L4951" i="6"/>
  <c r="AC4950" i="6"/>
  <c r="AD4950" i="6" s="1"/>
  <c r="L4950" i="6"/>
  <c r="AC4949" i="6"/>
  <c r="AD4949" i="6" s="1"/>
  <c r="L4949" i="6"/>
  <c r="AC4948" i="6"/>
  <c r="AD4948" i="6" s="1"/>
  <c r="L4948" i="6"/>
  <c r="AC4947" i="6"/>
  <c r="AD4947" i="6" s="1"/>
  <c r="L4947" i="6"/>
  <c r="AC4946" i="6"/>
  <c r="AD4946" i="6" s="1"/>
  <c r="L4946" i="6"/>
  <c r="AC4945" i="6"/>
  <c r="AD4945" i="6" s="1"/>
  <c r="L4945" i="6"/>
  <c r="AC4944" i="6"/>
  <c r="AD4944" i="6" s="1"/>
  <c r="L4944" i="6"/>
  <c r="AC4943" i="6"/>
  <c r="AD4943" i="6" s="1"/>
  <c r="L4943" i="6"/>
  <c r="AC4942" i="6"/>
  <c r="AD4942" i="6" s="1"/>
  <c r="L4942" i="6"/>
  <c r="AC4941" i="6"/>
  <c r="AD4941" i="6" s="1"/>
  <c r="L4941" i="6"/>
  <c r="AC4940" i="6"/>
  <c r="AD4940" i="6" s="1"/>
  <c r="L4940" i="6"/>
  <c r="AC4939" i="6"/>
  <c r="AD4939" i="6" s="1"/>
  <c r="L4939" i="6"/>
  <c r="AC4938" i="6"/>
  <c r="AD4938" i="6" s="1"/>
  <c r="L4938" i="6"/>
  <c r="AC4937" i="6"/>
  <c r="AD4937" i="6" s="1"/>
  <c r="L4937" i="6"/>
  <c r="AC4936" i="6"/>
  <c r="AD4936" i="6" s="1"/>
  <c r="L4936" i="6"/>
  <c r="AC4935" i="6"/>
  <c r="AD4935" i="6" s="1"/>
  <c r="L4935" i="6"/>
  <c r="AC4934" i="6"/>
  <c r="AD4934" i="6" s="1"/>
  <c r="L4934" i="6"/>
  <c r="AC4933" i="6"/>
  <c r="AD4933" i="6" s="1"/>
  <c r="L4933" i="6"/>
  <c r="AC4932" i="6"/>
  <c r="AD4932" i="6" s="1"/>
  <c r="L4932" i="6"/>
  <c r="AC4931" i="6"/>
  <c r="AD4931" i="6" s="1"/>
  <c r="L4931" i="6"/>
  <c r="AC4930" i="6"/>
  <c r="AD4930" i="6" s="1"/>
  <c r="L4930" i="6"/>
  <c r="AC4929" i="6"/>
  <c r="AD4929" i="6" s="1"/>
  <c r="L4929" i="6"/>
  <c r="AC4928" i="6"/>
  <c r="AD4928" i="6" s="1"/>
  <c r="L4928" i="6"/>
  <c r="AC4927" i="6"/>
  <c r="AD4927" i="6" s="1"/>
  <c r="L4927" i="6"/>
  <c r="AC4926" i="6"/>
  <c r="AD4926" i="6" s="1"/>
  <c r="L4926" i="6"/>
  <c r="AC4925" i="6"/>
  <c r="AD4925" i="6" s="1"/>
  <c r="L4925" i="6"/>
  <c r="AC4924" i="6"/>
  <c r="AD4924" i="6" s="1"/>
  <c r="L4924" i="6"/>
  <c r="AC4923" i="6"/>
  <c r="AD4923" i="6" s="1"/>
  <c r="L4923" i="6"/>
  <c r="AC4922" i="6"/>
  <c r="AD4922" i="6" s="1"/>
  <c r="L4922" i="6"/>
  <c r="AC4921" i="6"/>
  <c r="AD4921" i="6" s="1"/>
  <c r="L4921" i="6"/>
  <c r="AC4920" i="6"/>
  <c r="AD4920" i="6" s="1"/>
  <c r="L4920" i="6"/>
  <c r="AC4919" i="6"/>
  <c r="AD4919" i="6" s="1"/>
  <c r="L4919" i="6"/>
  <c r="AC4918" i="6"/>
  <c r="AD4918" i="6" s="1"/>
  <c r="L4918" i="6"/>
  <c r="AC4917" i="6"/>
  <c r="AD4917" i="6" s="1"/>
  <c r="L4917" i="6"/>
  <c r="AC4916" i="6"/>
  <c r="AD4916" i="6" s="1"/>
  <c r="L4916" i="6"/>
  <c r="AC4915" i="6"/>
  <c r="AD4915" i="6" s="1"/>
  <c r="L4915" i="6"/>
  <c r="AC4914" i="6"/>
  <c r="AD4914" i="6" s="1"/>
  <c r="L4914" i="6"/>
  <c r="AC4913" i="6"/>
  <c r="AD4913" i="6" s="1"/>
  <c r="L4913" i="6"/>
  <c r="AC4912" i="6"/>
  <c r="AD4912" i="6" s="1"/>
  <c r="L4912" i="6"/>
  <c r="AC4911" i="6"/>
  <c r="AD4911" i="6" s="1"/>
  <c r="L4911" i="6"/>
  <c r="AC4910" i="6"/>
  <c r="AD4910" i="6" s="1"/>
  <c r="L4910" i="6"/>
  <c r="AC4909" i="6"/>
  <c r="AD4909" i="6" s="1"/>
  <c r="L4909" i="6"/>
  <c r="AC4908" i="6"/>
  <c r="AD4908" i="6" s="1"/>
  <c r="L4908" i="6"/>
  <c r="AC4907" i="6"/>
  <c r="AD4907" i="6" s="1"/>
  <c r="L4907" i="6"/>
  <c r="AC4906" i="6"/>
  <c r="AD4906" i="6" s="1"/>
  <c r="L4906" i="6"/>
  <c r="AC4905" i="6"/>
  <c r="AD4905" i="6" s="1"/>
  <c r="L4905" i="6"/>
  <c r="AC4904" i="6"/>
  <c r="AD4904" i="6" s="1"/>
  <c r="L4904" i="6"/>
  <c r="AC4903" i="6"/>
  <c r="AD4903" i="6" s="1"/>
  <c r="L4903" i="6"/>
  <c r="AC4902" i="6"/>
  <c r="AD4902" i="6" s="1"/>
  <c r="L4902" i="6"/>
  <c r="AC4901" i="6"/>
  <c r="AD4901" i="6" s="1"/>
  <c r="L4901" i="6"/>
  <c r="AC4900" i="6"/>
  <c r="AD4900" i="6" s="1"/>
  <c r="L4900" i="6"/>
  <c r="AC4899" i="6"/>
  <c r="AD4899" i="6" s="1"/>
  <c r="L4899" i="6"/>
  <c r="AC4898" i="6"/>
  <c r="AD4898" i="6" s="1"/>
  <c r="L4898" i="6"/>
  <c r="AC4897" i="6"/>
  <c r="AD4897" i="6" s="1"/>
  <c r="L4897" i="6"/>
  <c r="AC4896" i="6"/>
  <c r="AD4896" i="6" s="1"/>
  <c r="L4896" i="6"/>
  <c r="AC4895" i="6"/>
  <c r="AD4895" i="6" s="1"/>
  <c r="L4895" i="6"/>
  <c r="AC4894" i="6"/>
  <c r="AD4894" i="6" s="1"/>
  <c r="L4894" i="6"/>
  <c r="AC4893" i="6"/>
  <c r="AD4893" i="6" s="1"/>
  <c r="L4893" i="6"/>
  <c r="AC4892" i="6"/>
  <c r="AD4892" i="6" s="1"/>
  <c r="L4892" i="6"/>
  <c r="AC4891" i="6"/>
  <c r="AD4891" i="6" s="1"/>
  <c r="L4891" i="6"/>
  <c r="AC4890" i="6"/>
  <c r="AD4890" i="6" s="1"/>
  <c r="L4890" i="6"/>
  <c r="AC4889" i="6"/>
  <c r="AD4889" i="6" s="1"/>
  <c r="L4889" i="6"/>
  <c r="AC4888" i="6"/>
  <c r="AD4888" i="6" s="1"/>
  <c r="L4888" i="6"/>
  <c r="AC4887" i="6"/>
  <c r="AD4887" i="6" s="1"/>
  <c r="L4887" i="6"/>
  <c r="AC4886" i="6"/>
  <c r="AD4886" i="6" s="1"/>
  <c r="L4886" i="6"/>
  <c r="AC4885" i="6"/>
  <c r="AD4885" i="6" s="1"/>
  <c r="L4885" i="6"/>
  <c r="AC4884" i="6"/>
  <c r="AD4884" i="6" s="1"/>
  <c r="L4884" i="6"/>
  <c r="AC4883" i="6"/>
  <c r="AD4883" i="6" s="1"/>
  <c r="L4883" i="6"/>
  <c r="AC4882" i="6"/>
  <c r="AD4882" i="6" s="1"/>
  <c r="L4882" i="6"/>
  <c r="AC4881" i="6"/>
  <c r="AD4881" i="6" s="1"/>
  <c r="L4881" i="6"/>
  <c r="AC4880" i="6"/>
  <c r="AD4880" i="6" s="1"/>
  <c r="L4880" i="6"/>
  <c r="AC4879" i="6"/>
  <c r="AD4879" i="6" s="1"/>
  <c r="L4879" i="6"/>
  <c r="AC4878" i="6"/>
  <c r="AD4878" i="6" s="1"/>
  <c r="L4878" i="6"/>
  <c r="AC4877" i="6"/>
  <c r="AD4877" i="6" s="1"/>
  <c r="L4877" i="6"/>
  <c r="AC4876" i="6"/>
  <c r="AD4876" i="6" s="1"/>
  <c r="L4876" i="6"/>
  <c r="AC4875" i="6"/>
  <c r="AD4875" i="6" s="1"/>
  <c r="L4875" i="6"/>
  <c r="AC4874" i="6"/>
  <c r="AD4874" i="6" s="1"/>
  <c r="L4874" i="6"/>
  <c r="AC4873" i="6"/>
  <c r="AD4873" i="6" s="1"/>
  <c r="L4873" i="6"/>
  <c r="AC4872" i="6"/>
  <c r="AD4872" i="6" s="1"/>
  <c r="L4872" i="6"/>
  <c r="AC4871" i="6"/>
  <c r="AD4871" i="6" s="1"/>
  <c r="L4871" i="6"/>
  <c r="AC4870" i="6"/>
  <c r="AD4870" i="6" s="1"/>
  <c r="L4870" i="6"/>
  <c r="AC4869" i="6"/>
  <c r="AD4869" i="6" s="1"/>
  <c r="L4869" i="6"/>
  <c r="AC4868" i="6"/>
  <c r="AD4868" i="6" s="1"/>
  <c r="L4868" i="6"/>
  <c r="AC4867" i="6"/>
  <c r="AD4867" i="6" s="1"/>
  <c r="L4867" i="6"/>
  <c r="AC4866" i="6"/>
  <c r="AD4866" i="6" s="1"/>
  <c r="L4866" i="6"/>
  <c r="AC4865" i="6"/>
  <c r="AD4865" i="6" s="1"/>
  <c r="L4865" i="6"/>
  <c r="AC4864" i="6"/>
  <c r="AD4864" i="6" s="1"/>
  <c r="L4864" i="6"/>
  <c r="AC4863" i="6"/>
  <c r="AD4863" i="6" s="1"/>
  <c r="L4863" i="6"/>
  <c r="AC4862" i="6"/>
  <c r="AD4862" i="6" s="1"/>
  <c r="L4862" i="6"/>
  <c r="AC4861" i="6"/>
  <c r="AD4861" i="6" s="1"/>
  <c r="L4861" i="6"/>
  <c r="AC4860" i="6"/>
  <c r="AD4860" i="6" s="1"/>
  <c r="L4860" i="6"/>
  <c r="AC4859" i="6"/>
  <c r="AD4859" i="6" s="1"/>
  <c r="L4859" i="6"/>
  <c r="AC4858" i="6"/>
  <c r="AD4858" i="6" s="1"/>
  <c r="L4858" i="6"/>
  <c r="AC4857" i="6"/>
  <c r="AD4857" i="6" s="1"/>
  <c r="L4857" i="6"/>
  <c r="AC4856" i="6"/>
  <c r="AD4856" i="6" s="1"/>
  <c r="L4856" i="6"/>
  <c r="AC4855" i="6"/>
  <c r="AD4855" i="6" s="1"/>
  <c r="L4855" i="6"/>
  <c r="AC4854" i="6"/>
  <c r="AD4854" i="6" s="1"/>
  <c r="L4854" i="6"/>
  <c r="AC4853" i="6"/>
  <c r="AD4853" i="6" s="1"/>
  <c r="L4853" i="6"/>
  <c r="AC4852" i="6"/>
  <c r="AD4852" i="6" s="1"/>
  <c r="L4852" i="6"/>
  <c r="AC4851" i="6"/>
  <c r="AD4851" i="6" s="1"/>
  <c r="L4851" i="6"/>
  <c r="AC4850" i="6"/>
  <c r="AD4850" i="6" s="1"/>
  <c r="L4850" i="6"/>
  <c r="AC4849" i="6"/>
  <c r="AD4849" i="6" s="1"/>
  <c r="L4849" i="6"/>
  <c r="AC4848" i="6"/>
  <c r="AD4848" i="6" s="1"/>
  <c r="L4848" i="6"/>
  <c r="AC4847" i="6"/>
  <c r="AD4847" i="6" s="1"/>
  <c r="L4847" i="6"/>
  <c r="AC4846" i="6"/>
  <c r="AD4846" i="6" s="1"/>
  <c r="L4846" i="6"/>
  <c r="AC4845" i="6"/>
  <c r="AD4845" i="6" s="1"/>
  <c r="L4845" i="6"/>
  <c r="AC4844" i="6"/>
  <c r="AD4844" i="6" s="1"/>
  <c r="L4844" i="6"/>
  <c r="AC4843" i="6"/>
  <c r="AD4843" i="6" s="1"/>
  <c r="L4843" i="6"/>
  <c r="AC4842" i="6"/>
  <c r="AD4842" i="6" s="1"/>
  <c r="L4842" i="6"/>
  <c r="AC4841" i="6"/>
  <c r="AD4841" i="6" s="1"/>
  <c r="L4841" i="6"/>
  <c r="AC4840" i="6"/>
  <c r="AD4840" i="6" s="1"/>
  <c r="L4840" i="6"/>
  <c r="AC4839" i="6"/>
  <c r="AD4839" i="6" s="1"/>
  <c r="L4839" i="6"/>
  <c r="AC4838" i="6"/>
  <c r="AD4838" i="6" s="1"/>
  <c r="L4838" i="6"/>
  <c r="AC4837" i="6"/>
  <c r="AD4837" i="6" s="1"/>
  <c r="L4837" i="6"/>
  <c r="AC4836" i="6"/>
  <c r="AD4836" i="6" s="1"/>
  <c r="L4836" i="6"/>
  <c r="AC4835" i="6"/>
  <c r="AD4835" i="6" s="1"/>
  <c r="L4835" i="6"/>
  <c r="AC4834" i="6"/>
  <c r="AD4834" i="6" s="1"/>
  <c r="L4834" i="6"/>
  <c r="AC4833" i="6"/>
  <c r="AD4833" i="6" s="1"/>
  <c r="L4833" i="6"/>
  <c r="AC4832" i="6"/>
  <c r="AD4832" i="6" s="1"/>
  <c r="L4832" i="6"/>
  <c r="AC4831" i="6"/>
  <c r="AD4831" i="6" s="1"/>
  <c r="L4831" i="6"/>
  <c r="AC4830" i="6"/>
  <c r="AD4830" i="6" s="1"/>
  <c r="L4830" i="6"/>
  <c r="AC4829" i="6"/>
  <c r="AD4829" i="6" s="1"/>
  <c r="L4829" i="6"/>
  <c r="AC4828" i="6"/>
  <c r="AD4828" i="6" s="1"/>
  <c r="L4828" i="6"/>
  <c r="AC4827" i="6"/>
  <c r="AD4827" i="6" s="1"/>
  <c r="L4827" i="6"/>
  <c r="AC4826" i="6"/>
  <c r="AD4826" i="6" s="1"/>
  <c r="L4826" i="6"/>
  <c r="AC4825" i="6"/>
  <c r="AD4825" i="6" s="1"/>
  <c r="L4825" i="6"/>
  <c r="AC4824" i="6"/>
  <c r="AD4824" i="6" s="1"/>
  <c r="L4824" i="6"/>
  <c r="AC4823" i="6"/>
  <c r="AD4823" i="6" s="1"/>
  <c r="L4823" i="6"/>
  <c r="AC4822" i="6"/>
  <c r="AD4822" i="6" s="1"/>
  <c r="L4822" i="6"/>
  <c r="AC4821" i="6"/>
  <c r="AD4821" i="6" s="1"/>
  <c r="L4821" i="6"/>
  <c r="AC4820" i="6"/>
  <c r="AD4820" i="6" s="1"/>
  <c r="L4820" i="6"/>
  <c r="AC4819" i="6"/>
  <c r="AD4819" i="6" s="1"/>
  <c r="L4819" i="6"/>
  <c r="AC4818" i="6"/>
  <c r="AD4818" i="6" s="1"/>
  <c r="L4818" i="6"/>
  <c r="AC4817" i="6"/>
  <c r="AD4817" i="6" s="1"/>
  <c r="L4817" i="6"/>
  <c r="AC4816" i="6"/>
  <c r="AD4816" i="6" s="1"/>
  <c r="L4816" i="6"/>
  <c r="AC4815" i="6"/>
  <c r="AD4815" i="6" s="1"/>
  <c r="L4815" i="6"/>
  <c r="AC4814" i="6"/>
  <c r="AD4814" i="6" s="1"/>
  <c r="L4814" i="6"/>
  <c r="AC4813" i="6"/>
  <c r="AD4813" i="6" s="1"/>
  <c r="L4813" i="6"/>
  <c r="AC4812" i="6"/>
  <c r="AD4812" i="6" s="1"/>
  <c r="L4812" i="6"/>
  <c r="AC4811" i="6"/>
  <c r="AD4811" i="6" s="1"/>
  <c r="L4811" i="6"/>
  <c r="AC4810" i="6"/>
  <c r="AD4810" i="6" s="1"/>
  <c r="L4810" i="6"/>
  <c r="AC4809" i="6"/>
  <c r="AD4809" i="6" s="1"/>
  <c r="L4809" i="6"/>
  <c r="AC4808" i="6"/>
  <c r="AD4808" i="6" s="1"/>
  <c r="L4808" i="6"/>
  <c r="AC4807" i="6"/>
  <c r="AD4807" i="6" s="1"/>
  <c r="L4807" i="6"/>
  <c r="AC4806" i="6"/>
  <c r="AD4806" i="6" s="1"/>
  <c r="L4806" i="6"/>
  <c r="AC4805" i="6"/>
  <c r="AD4805" i="6" s="1"/>
  <c r="L4805" i="6"/>
  <c r="AC4804" i="6"/>
  <c r="AD4804" i="6" s="1"/>
  <c r="L4804" i="6"/>
  <c r="AC4803" i="6"/>
  <c r="AD4803" i="6" s="1"/>
  <c r="L4803" i="6"/>
  <c r="AC4802" i="6"/>
  <c r="AD4802" i="6" s="1"/>
  <c r="L4802" i="6"/>
  <c r="AC4801" i="6"/>
  <c r="AD4801" i="6" s="1"/>
  <c r="L4801" i="6"/>
  <c r="AC4800" i="6"/>
  <c r="AD4800" i="6" s="1"/>
  <c r="L4800" i="6"/>
  <c r="AC4799" i="6"/>
  <c r="AD4799" i="6" s="1"/>
  <c r="L4799" i="6"/>
  <c r="AC4798" i="6"/>
  <c r="AD4798" i="6" s="1"/>
  <c r="L4798" i="6"/>
  <c r="AC4797" i="6"/>
  <c r="AD4797" i="6" s="1"/>
  <c r="L4797" i="6"/>
  <c r="AC4796" i="6"/>
  <c r="AD4796" i="6" s="1"/>
  <c r="L4796" i="6"/>
  <c r="AC4795" i="6"/>
  <c r="AD4795" i="6" s="1"/>
  <c r="L4795" i="6"/>
  <c r="AC4794" i="6"/>
  <c r="AD4794" i="6" s="1"/>
  <c r="L4794" i="6"/>
  <c r="AC4793" i="6"/>
  <c r="AD4793" i="6" s="1"/>
  <c r="L4793" i="6"/>
  <c r="AC4792" i="6"/>
  <c r="AD4792" i="6" s="1"/>
  <c r="L4792" i="6"/>
  <c r="AC4791" i="6"/>
  <c r="AD4791" i="6" s="1"/>
  <c r="L4791" i="6"/>
  <c r="AC4790" i="6"/>
  <c r="AD4790" i="6" s="1"/>
  <c r="L4790" i="6"/>
  <c r="AC4789" i="6"/>
  <c r="AD4789" i="6" s="1"/>
  <c r="L4789" i="6"/>
  <c r="AC4788" i="6"/>
  <c r="AD4788" i="6" s="1"/>
  <c r="L4788" i="6"/>
  <c r="AC4787" i="6"/>
  <c r="AD4787" i="6" s="1"/>
  <c r="L4787" i="6"/>
  <c r="AC4786" i="6"/>
  <c r="AD4786" i="6" s="1"/>
  <c r="L4786" i="6"/>
  <c r="AC4785" i="6"/>
  <c r="AD4785" i="6" s="1"/>
  <c r="L4785" i="6"/>
  <c r="AC4784" i="6"/>
  <c r="AD4784" i="6" s="1"/>
  <c r="L4784" i="6"/>
  <c r="AC4783" i="6"/>
  <c r="AD4783" i="6" s="1"/>
  <c r="L4783" i="6"/>
  <c r="AC4782" i="6"/>
  <c r="AD4782" i="6" s="1"/>
  <c r="L4782" i="6"/>
  <c r="AC4781" i="6"/>
  <c r="AD4781" i="6" s="1"/>
  <c r="L4781" i="6"/>
  <c r="AC4780" i="6"/>
  <c r="AD4780" i="6" s="1"/>
  <c r="L4780" i="6"/>
  <c r="AC4779" i="6"/>
  <c r="AD4779" i="6" s="1"/>
  <c r="L4779" i="6"/>
  <c r="AC4778" i="6"/>
  <c r="AD4778" i="6" s="1"/>
  <c r="L4778" i="6"/>
  <c r="AC4777" i="6"/>
  <c r="AD4777" i="6" s="1"/>
  <c r="L4777" i="6"/>
  <c r="AC4776" i="6"/>
  <c r="AD4776" i="6" s="1"/>
  <c r="L4776" i="6"/>
  <c r="AC4775" i="6"/>
  <c r="AD4775" i="6" s="1"/>
  <c r="L4775" i="6"/>
  <c r="AC4774" i="6"/>
  <c r="AD4774" i="6" s="1"/>
  <c r="L4774" i="6"/>
  <c r="AC4773" i="6"/>
  <c r="AD4773" i="6" s="1"/>
  <c r="L4773" i="6"/>
  <c r="AC4772" i="6"/>
  <c r="AD4772" i="6" s="1"/>
  <c r="L4772" i="6"/>
  <c r="AC4771" i="6"/>
  <c r="AD4771" i="6" s="1"/>
  <c r="L4771" i="6"/>
  <c r="AC4770" i="6"/>
  <c r="AD4770" i="6" s="1"/>
  <c r="L4770" i="6"/>
  <c r="AC4769" i="6"/>
  <c r="AD4769" i="6" s="1"/>
  <c r="L4769" i="6"/>
  <c r="AC4768" i="6"/>
  <c r="AD4768" i="6" s="1"/>
  <c r="L4768" i="6"/>
  <c r="AC4767" i="6"/>
  <c r="AD4767" i="6" s="1"/>
  <c r="L4767" i="6"/>
  <c r="AC4766" i="6"/>
  <c r="AD4766" i="6" s="1"/>
  <c r="L4766" i="6"/>
  <c r="AC4765" i="6"/>
  <c r="AD4765" i="6" s="1"/>
  <c r="L4765" i="6"/>
  <c r="AC4764" i="6"/>
  <c r="AD4764" i="6" s="1"/>
  <c r="L4764" i="6"/>
  <c r="AC4763" i="6"/>
  <c r="AD4763" i="6" s="1"/>
  <c r="L4763" i="6"/>
  <c r="AC4762" i="6"/>
  <c r="AD4762" i="6" s="1"/>
  <c r="L4762" i="6"/>
  <c r="AC4761" i="6"/>
  <c r="AD4761" i="6" s="1"/>
  <c r="L4761" i="6"/>
  <c r="AC4760" i="6"/>
  <c r="AD4760" i="6" s="1"/>
  <c r="L4760" i="6"/>
  <c r="AC4759" i="6"/>
  <c r="AD4759" i="6" s="1"/>
  <c r="L4759" i="6"/>
  <c r="AC4758" i="6"/>
  <c r="AD4758" i="6" s="1"/>
  <c r="L4758" i="6"/>
  <c r="AC4757" i="6"/>
  <c r="AD4757" i="6" s="1"/>
  <c r="L4757" i="6"/>
  <c r="AC4756" i="6"/>
  <c r="AD4756" i="6" s="1"/>
  <c r="L4756" i="6"/>
  <c r="AC4755" i="6"/>
  <c r="AD4755" i="6" s="1"/>
  <c r="L4755" i="6"/>
  <c r="AC4754" i="6"/>
  <c r="AD4754" i="6" s="1"/>
  <c r="L4754" i="6"/>
  <c r="AC4753" i="6"/>
  <c r="AD4753" i="6" s="1"/>
  <c r="L4753" i="6"/>
  <c r="AC4752" i="6"/>
  <c r="AD4752" i="6" s="1"/>
  <c r="L4752" i="6"/>
  <c r="AC4751" i="6"/>
  <c r="AD4751" i="6" s="1"/>
  <c r="L4751" i="6"/>
  <c r="AC4750" i="6"/>
  <c r="AD4750" i="6" s="1"/>
  <c r="L4750" i="6"/>
  <c r="AC4749" i="6"/>
  <c r="AD4749" i="6" s="1"/>
  <c r="L4749" i="6"/>
  <c r="AC4748" i="6"/>
  <c r="AD4748" i="6" s="1"/>
  <c r="L4748" i="6"/>
  <c r="AC4747" i="6"/>
  <c r="AD4747" i="6" s="1"/>
  <c r="L4747" i="6"/>
  <c r="AC4746" i="6"/>
  <c r="AD4746" i="6" s="1"/>
  <c r="L4746" i="6"/>
  <c r="AC4745" i="6"/>
  <c r="AD4745" i="6" s="1"/>
  <c r="L4745" i="6"/>
  <c r="AC4744" i="6"/>
  <c r="AD4744" i="6" s="1"/>
  <c r="L4744" i="6"/>
  <c r="AC4743" i="6"/>
  <c r="AD4743" i="6" s="1"/>
  <c r="L4743" i="6"/>
  <c r="AC4742" i="6"/>
  <c r="AD4742" i="6" s="1"/>
  <c r="L4742" i="6"/>
  <c r="AC4741" i="6"/>
  <c r="AD4741" i="6" s="1"/>
  <c r="L4741" i="6"/>
  <c r="AC4740" i="6"/>
  <c r="AD4740" i="6" s="1"/>
  <c r="L4740" i="6"/>
  <c r="AC4739" i="6"/>
  <c r="AD4739" i="6" s="1"/>
  <c r="L4739" i="6"/>
  <c r="AC4738" i="6"/>
  <c r="AD4738" i="6" s="1"/>
  <c r="L4738" i="6"/>
  <c r="AC4737" i="6"/>
  <c r="AD4737" i="6" s="1"/>
  <c r="L4737" i="6"/>
  <c r="AC4736" i="6"/>
  <c r="AD4736" i="6" s="1"/>
  <c r="L4736" i="6"/>
  <c r="AC4735" i="6"/>
  <c r="AD4735" i="6" s="1"/>
  <c r="L4735" i="6"/>
  <c r="AC4734" i="6"/>
  <c r="AD4734" i="6" s="1"/>
  <c r="L4734" i="6"/>
  <c r="AC4733" i="6"/>
  <c r="AD4733" i="6" s="1"/>
  <c r="L4733" i="6"/>
  <c r="AC4732" i="6"/>
  <c r="AD4732" i="6" s="1"/>
  <c r="L4732" i="6"/>
  <c r="AC4731" i="6"/>
  <c r="AD4731" i="6" s="1"/>
  <c r="L4731" i="6"/>
  <c r="AC4730" i="6"/>
  <c r="AD4730" i="6" s="1"/>
  <c r="L4730" i="6"/>
  <c r="AC4729" i="6"/>
  <c r="AD4729" i="6" s="1"/>
  <c r="L4729" i="6"/>
  <c r="AC4728" i="6"/>
  <c r="AD4728" i="6" s="1"/>
  <c r="L4728" i="6"/>
  <c r="AC4727" i="6"/>
  <c r="AD4727" i="6" s="1"/>
  <c r="L4727" i="6"/>
  <c r="AC4726" i="6"/>
  <c r="AD4726" i="6" s="1"/>
  <c r="L4726" i="6"/>
  <c r="AC4725" i="6"/>
  <c r="AD4725" i="6" s="1"/>
  <c r="L4725" i="6"/>
  <c r="AC4724" i="6"/>
  <c r="AD4724" i="6" s="1"/>
  <c r="L4724" i="6"/>
  <c r="AC4723" i="6"/>
  <c r="AD4723" i="6" s="1"/>
  <c r="L4723" i="6"/>
  <c r="AC4722" i="6"/>
  <c r="AD4722" i="6" s="1"/>
  <c r="L4722" i="6"/>
  <c r="AC4721" i="6"/>
  <c r="AD4721" i="6" s="1"/>
  <c r="L4721" i="6"/>
  <c r="AC4720" i="6"/>
  <c r="AD4720" i="6" s="1"/>
  <c r="L4720" i="6"/>
  <c r="AC4719" i="6"/>
  <c r="AD4719" i="6" s="1"/>
  <c r="L4719" i="6"/>
  <c r="AC4718" i="6"/>
  <c r="AD4718" i="6" s="1"/>
  <c r="L4718" i="6"/>
  <c r="AC4717" i="6"/>
  <c r="AD4717" i="6" s="1"/>
  <c r="L4717" i="6"/>
  <c r="AC4716" i="6"/>
  <c r="AD4716" i="6" s="1"/>
  <c r="L4716" i="6"/>
  <c r="AC4715" i="6"/>
  <c r="AD4715" i="6" s="1"/>
  <c r="L4715" i="6"/>
  <c r="AC4714" i="6"/>
  <c r="AD4714" i="6" s="1"/>
  <c r="L4714" i="6"/>
  <c r="AC4713" i="6"/>
  <c r="AD4713" i="6" s="1"/>
  <c r="L4713" i="6"/>
  <c r="AC4712" i="6"/>
  <c r="AD4712" i="6" s="1"/>
  <c r="L4712" i="6"/>
  <c r="AC4711" i="6"/>
  <c r="AD4711" i="6" s="1"/>
  <c r="L4711" i="6"/>
  <c r="AC4710" i="6"/>
  <c r="AD4710" i="6" s="1"/>
  <c r="L4710" i="6"/>
  <c r="AC4709" i="6"/>
  <c r="AD4709" i="6" s="1"/>
  <c r="L4709" i="6"/>
  <c r="AC4708" i="6"/>
  <c r="AD4708" i="6" s="1"/>
  <c r="L4708" i="6"/>
  <c r="AC4707" i="6"/>
  <c r="AD4707" i="6" s="1"/>
  <c r="L4707" i="6"/>
  <c r="AC4706" i="6"/>
  <c r="AD4706" i="6" s="1"/>
  <c r="L4706" i="6"/>
  <c r="AC4705" i="6"/>
  <c r="AD4705" i="6" s="1"/>
  <c r="L4705" i="6"/>
  <c r="AC4704" i="6"/>
  <c r="AD4704" i="6" s="1"/>
  <c r="L4704" i="6"/>
  <c r="AC4703" i="6"/>
  <c r="AD4703" i="6" s="1"/>
  <c r="L4703" i="6"/>
  <c r="AC4702" i="6"/>
  <c r="AD4702" i="6" s="1"/>
  <c r="L4702" i="6"/>
  <c r="AC4701" i="6"/>
  <c r="AD4701" i="6" s="1"/>
  <c r="L4701" i="6"/>
  <c r="AC4700" i="6"/>
  <c r="AD4700" i="6" s="1"/>
  <c r="L4700" i="6"/>
  <c r="AC4699" i="6"/>
  <c r="AD4699" i="6" s="1"/>
  <c r="L4699" i="6"/>
  <c r="AC4698" i="6"/>
  <c r="AD4698" i="6" s="1"/>
  <c r="L4698" i="6"/>
  <c r="AC4697" i="6"/>
  <c r="AD4697" i="6" s="1"/>
  <c r="L4697" i="6"/>
  <c r="AC4696" i="6"/>
  <c r="AD4696" i="6" s="1"/>
  <c r="L4696" i="6"/>
  <c r="AC4695" i="6"/>
  <c r="AD4695" i="6" s="1"/>
  <c r="L4695" i="6"/>
  <c r="AC4694" i="6"/>
  <c r="AD4694" i="6" s="1"/>
  <c r="L4694" i="6"/>
  <c r="AC4693" i="6"/>
  <c r="AD4693" i="6" s="1"/>
  <c r="L4693" i="6"/>
  <c r="AC4692" i="6"/>
  <c r="AD4692" i="6" s="1"/>
  <c r="L4692" i="6"/>
  <c r="AC4691" i="6"/>
  <c r="AD4691" i="6" s="1"/>
  <c r="L4691" i="6"/>
  <c r="AC4690" i="6"/>
  <c r="AD4690" i="6" s="1"/>
  <c r="L4690" i="6"/>
  <c r="AC4689" i="6"/>
  <c r="AD4689" i="6" s="1"/>
  <c r="L4689" i="6"/>
  <c r="AC4688" i="6"/>
  <c r="AD4688" i="6" s="1"/>
  <c r="L4688" i="6"/>
  <c r="AC4687" i="6"/>
  <c r="AD4687" i="6" s="1"/>
  <c r="L4687" i="6"/>
  <c r="AC4686" i="6"/>
  <c r="AD4686" i="6" s="1"/>
  <c r="L4686" i="6"/>
  <c r="AC4685" i="6"/>
  <c r="AD4685" i="6" s="1"/>
  <c r="L4685" i="6"/>
  <c r="AC4684" i="6"/>
  <c r="AD4684" i="6" s="1"/>
  <c r="L4684" i="6"/>
  <c r="AC4683" i="6"/>
  <c r="AD4683" i="6" s="1"/>
  <c r="L4683" i="6"/>
  <c r="AC4682" i="6"/>
  <c r="AD4682" i="6" s="1"/>
  <c r="L4682" i="6"/>
  <c r="AC4681" i="6"/>
  <c r="AD4681" i="6" s="1"/>
  <c r="L4681" i="6"/>
  <c r="AC4680" i="6"/>
  <c r="AD4680" i="6" s="1"/>
  <c r="L4680" i="6"/>
  <c r="AC4679" i="6"/>
  <c r="AD4679" i="6" s="1"/>
  <c r="L4679" i="6"/>
  <c r="AC4678" i="6"/>
  <c r="AD4678" i="6" s="1"/>
  <c r="L4678" i="6"/>
  <c r="AC4677" i="6"/>
  <c r="AD4677" i="6" s="1"/>
  <c r="L4677" i="6"/>
  <c r="AC4676" i="6"/>
  <c r="AD4676" i="6" s="1"/>
  <c r="L4676" i="6"/>
  <c r="AC4675" i="6"/>
  <c r="AD4675" i="6" s="1"/>
  <c r="L4675" i="6"/>
  <c r="AC4674" i="6"/>
  <c r="AD4674" i="6" s="1"/>
  <c r="L4674" i="6"/>
  <c r="AC4673" i="6"/>
  <c r="AD4673" i="6" s="1"/>
  <c r="L4673" i="6"/>
  <c r="AC4672" i="6"/>
  <c r="AD4672" i="6" s="1"/>
  <c r="L4672" i="6"/>
  <c r="AC4671" i="6"/>
  <c r="AD4671" i="6" s="1"/>
  <c r="L4671" i="6"/>
  <c r="AC4670" i="6"/>
  <c r="AD4670" i="6" s="1"/>
  <c r="L4670" i="6"/>
  <c r="AC4669" i="6"/>
  <c r="AD4669" i="6" s="1"/>
  <c r="L4669" i="6"/>
  <c r="AC4668" i="6"/>
  <c r="AD4668" i="6" s="1"/>
  <c r="L4668" i="6"/>
  <c r="AC4667" i="6"/>
  <c r="AD4667" i="6" s="1"/>
  <c r="L4667" i="6"/>
  <c r="AC4666" i="6"/>
  <c r="AD4666" i="6" s="1"/>
  <c r="L4666" i="6"/>
  <c r="AC4665" i="6"/>
  <c r="AD4665" i="6" s="1"/>
  <c r="L4665" i="6"/>
  <c r="AC4664" i="6"/>
  <c r="AD4664" i="6" s="1"/>
  <c r="L4664" i="6"/>
  <c r="AC4663" i="6"/>
  <c r="AD4663" i="6" s="1"/>
  <c r="L4663" i="6"/>
  <c r="AC4662" i="6"/>
  <c r="AD4662" i="6" s="1"/>
  <c r="L4662" i="6"/>
  <c r="AC4661" i="6"/>
  <c r="AD4661" i="6" s="1"/>
  <c r="L4661" i="6"/>
  <c r="AC4660" i="6"/>
  <c r="AD4660" i="6" s="1"/>
  <c r="L4660" i="6"/>
  <c r="AC4659" i="6"/>
  <c r="AD4659" i="6" s="1"/>
  <c r="L4659" i="6"/>
  <c r="AC4658" i="6"/>
  <c r="AD4658" i="6" s="1"/>
  <c r="L4658" i="6"/>
  <c r="AC4657" i="6"/>
  <c r="AD4657" i="6" s="1"/>
  <c r="L4657" i="6"/>
  <c r="AC4656" i="6"/>
  <c r="AD4656" i="6" s="1"/>
  <c r="L4656" i="6"/>
  <c r="AC4655" i="6"/>
  <c r="AD4655" i="6" s="1"/>
  <c r="L4655" i="6"/>
  <c r="AC4654" i="6"/>
  <c r="AD4654" i="6" s="1"/>
  <c r="L4654" i="6"/>
  <c r="AC4653" i="6"/>
  <c r="AD4653" i="6" s="1"/>
  <c r="L4653" i="6"/>
  <c r="AC4652" i="6"/>
  <c r="AD4652" i="6" s="1"/>
  <c r="L4652" i="6"/>
  <c r="AC4651" i="6"/>
  <c r="AD4651" i="6" s="1"/>
  <c r="L4651" i="6"/>
  <c r="AC4650" i="6"/>
  <c r="AD4650" i="6" s="1"/>
  <c r="L4650" i="6"/>
  <c r="AC4649" i="6"/>
  <c r="AD4649" i="6" s="1"/>
  <c r="L4649" i="6"/>
  <c r="AC4648" i="6"/>
  <c r="AD4648" i="6" s="1"/>
  <c r="L4648" i="6"/>
  <c r="AC4647" i="6"/>
  <c r="AD4647" i="6" s="1"/>
  <c r="L4647" i="6"/>
  <c r="AC4646" i="6"/>
  <c r="AD4646" i="6" s="1"/>
  <c r="L4646" i="6"/>
  <c r="AC4645" i="6"/>
  <c r="AD4645" i="6" s="1"/>
  <c r="L4645" i="6"/>
  <c r="AC4644" i="6"/>
  <c r="AD4644" i="6" s="1"/>
  <c r="L4644" i="6"/>
  <c r="AC4643" i="6"/>
  <c r="AD4643" i="6" s="1"/>
  <c r="L4643" i="6"/>
  <c r="AC4642" i="6"/>
  <c r="AD4642" i="6" s="1"/>
  <c r="L4642" i="6"/>
  <c r="AC4641" i="6"/>
  <c r="AD4641" i="6" s="1"/>
  <c r="L4641" i="6"/>
  <c r="AC4640" i="6"/>
  <c r="AD4640" i="6" s="1"/>
  <c r="L4640" i="6"/>
  <c r="AC4639" i="6"/>
  <c r="AD4639" i="6" s="1"/>
  <c r="L4639" i="6"/>
  <c r="AC4638" i="6"/>
  <c r="AD4638" i="6" s="1"/>
  <c r="L4638" i="6"/>
  <c r="AC4637" i="6"/>
  <c r="AD4637" i="6" s="1"/>
  <c r="L4637" i="6"/>
  <c r="AC4636" i="6"/>
  <c r="AD4636" i="6" s="1"/>
  <c r="L4636" i="6"/>
  <c r="AC4635" i="6"/>
  <c r="AD4635" i="6" s="1"/>
  <c r="L4635" i="6"/>
  <c r="AC4634" i="6"/>
  <c r="AD4634" i="6" s="1"/>
  <c r="L4634" i="6"/>
  <c r="AC4633" i="6"/>
  <c r="AD4633" i="6" s="1"/>
  <c r="L4633" i="6"/>
  <c r="AC4632" i="6"/>
  <c r="AD4632" i="6" s="1"/>
  <c r="L4632" i="6"/>
  <c r="AC4631" i="6"/>
  <c r="AD4631" i="6" s="1"/>
  <c r="L4631" i="6"/>
  <c r="AC4630" i="6"/>
  <c r="AD4630" i="6" s="1"/>
  <c r="L4630" i="6"/>
  <c r="AC4629" i="6"/>
  <c r="AD4629" i="6" s="1"/>
  <c r="L4629" i="6"/>
  <c r="AC4628" i="6"/>
  <c r="AD4628" i="6" s="1"/>
  <c r="L4628" i="6"/>
  <c r="AC4627" i="6"/>
  <c r="AD4627" i="6" s="1"/>
  <c r="L4627" i="6"/>
  <c r="AC4626" i="6"/>
  <c r="AD4626" i="6" s="1"/>
  <c r="L4626" i="6"/>
  <c r="AC4625" i="6"/>
  <c r="AD4625" i="6" s="1"/>
  <c r="L4625" i="6"/>
  <c r="AC4624" i="6"/>
  <c r="AD4624" i="6" s="1"/>
  <c r="L4624" i="6"/>
  <c r="AC4621" i="6"/>
  <c r="AD4621" i="6" s="1"/>
  <c r="L4621" i="6"/>
  <c r="L4620" i="6"/>
  <c r="AC4620" i="6"/>
  <c r="AD4620" i="6" s="1"/>
  <c r="AC4618" i="6"/>
  <c r="AD4618" i="6" s="1"/>
  <c r="L4618" i="6"/>
  <c r="AC4616" i="6"/>
  <c r="AD4616" i="6" s="1"/>
  <c r="L4616" i="6"/>
  <c r="AC4612" i="6"/>
  <c r="AD4612" i="6" s="1"/>
  <c r="L4612" i="6"/>
  <c r="L4610" i="6"/>
  <c r="AC4610" i="6"/>
  <c r="AD4610" i="6" s="1"/>
  <c r="AC4605" i="6"/>
  <c r="AD4605" i="6" s="1"/>
  <c r="L4605" i="6"/>
  <c r="L4604" i="6"/>
  <c r="AC4604" i="6"/>
  <c r="AD4604" i="6" s="1"/>
  <c r="AC4601" i="6"/>
  <c r="AD4601" i="6" s="1"/>
  <c r="L4601" i="6"/>
  <c r="L860" i="6"/>
  <c r="AC860" i="6"/>
  <c r="AD860" i="6" s="1"/>
  <c r="L843" i="6"/>
  <c r="AC843" i="6"/>
  <c r="AD843" i="6" s="1"/>
  <c r="AC4598" i="6"/>
  <c r="AD4598" i="6" s="1"/>
  <c r="L4598" i="6"/>
  <c r="AC4597" i="6"/>
  <c r="AD4597" i="6" s="1"/>
  <c r="L4597" i="6"/>
  <c r="AC4596" i="6"/>
  <c r="AD4596" i="6" s="1"/>
  <c r="L4596" i="6"/>
  <c r="AC4595" i="6"/>
  <c r="AD4595" i="6" s="1"/>
  <c r="L4595" i="6"/>
  <c r="AC4594" i="6"/>
  <c r="AD4594" i="6" s="1"/>
  <c r="L4594" i="6"/>
  <c r="AC4593" i="6"/>
  <c r="AD4593" i="6" s="1"/>
  <c r="L4593" i="6"/>
  <c r="AC4592" i="6"/>
  <c r="AD4592" i="6" s="1"/>
  <c r="L4592" i="6"/>
  <c r="AC4591" i="6"/>
  <c r="AD4591" i="6" s="1"/>
  <c r="L4591" i="6"/>
  <c r="AC4590" i="6"/>
  <c r="AD4590" i="6" s="1"/>
  <c r="L4590" i="6"/>
  <c r="AC4589" i="6"/>
  <c r="AD4589" i="6" s="1"/>
  <c r="L4589" i="6"/>
  <c r="AC4588" i="6"/>
  <c r="AD4588" i="6" s="1"/>
  <c r="L4588" i="6"/>
  <c r="AC4587" i="6"/>
  <c r="AD4587" i="6" s="1"/>
  <c r="L4587" i="6"/>
  <c r="AC4586" i="6"/>
  <c r="AD4586" i="6" s="1"/>
  <c r="L4586" i="6"/>
  <c r="AC4585" i="6"/>
  <c r="AD4585" i="6" s="1"/>
  <c r="L4585" i="6"/>
  <c r="AC4584" i="6"/>
  <c r="AD4584" i="6" s="1"/>
  <c r="L4584" i="6"/>
  <c r="AC4583" i="6"/>
  <c r="AD4583" i="6" s="1"/>
  <c r="L4583" i="6"/>
  <c r="AC4582" i="6"/>
  <c r="AD4582" i="6" s="1"/>
  <c r="L4582" i="6"/>
  <c r="AC4581" i="6"/>
  <c r="AD4581" i="6" s="1"/>
  <c r="L4581" i="6"/>
  <c r="AC4580" i="6"/>
  <c r="AD4580" i="6" s="1"/>
  <c r="L4580" i="6"/>
  <c r="AC4579" i="6"/>
  <c r="AD4579" i="6" s="1"/>
  <c r="L4579" i="6"/>
  <c r="AC4578" i="6"/>
  <c r="AD4578" i="6" s="1"/>
  <c r="L4578" i="6"/>
  <c r="AC4577" i="6"/>
  <c r="AD4577" i="6" s="1"/>
  <c r="L4577" i="6"/>
  <c r="AC4576" i="6"/>
  <c r="AD4576" i="6" s="1"/>
  <c r="L4576" i="6"/>
  <c r="AC4575" i="6"/>
  <c r="AD4575" i="6" s="1"/>
  <c r="L4575" i="6"/>
  <c r="AC4574" i="6"/>
  <c r="AD4574" i="6" s="1"/>
  <c r="L4574" i="6"/>
  <c r="AC4573" i="6"/>
  <c r="AD4573" i="6" s="1"/>
  <c r="L4573" i="6"/>
  <c r="AC4572" i="6"/>
  <c r="AD4572" i="6" s="1"/>
  <c r="L4572" i="6"/>
  <c r="AC4571" i="6"/>
  <c r="AD4571" i="6" s="1"/>
  <c r="L4571" i="6"/>
  <c r="AC4570" i="6"/>
  <c r="AD4570" i="6" s="1"/>
  <c r="L4570" i="6"/>
  <c r="AC4569" i="6"/>
  <c r="AD4569" i="6" s="1"/>
  <c r="L4569" i="6"/>
  <c r="AC4568" i="6"/>
  <c r="AD4568" i="6" s="1"/>
  <c r="L4568" i="6"/>
  <c r="AC4567" i="6"/>
  <c r="AD4567" i="6" s="1"/>
  <c r="L4567" i="6"/>
  <c r="AC4566" i="6"/>
  <c r="AD4566" i="6" s="1"/>
  <c r="L4566" i="6"/>
  <c r="AC4565" i="6"/>
  <c r="AD4565" i="6" s="1"/>
  <c r="L4565" i="6"/>
  <c r="AC4564" i="6"/>
  <c r="AD4564" i="6" s="1"/>
  <c r="L4564" i="6"/>
  <c r="AC4563" i="6"/>
  <c r="AD4563" i="6" s="1"/>
  <c r="L4563" i="6"/>
  <c r="AC4562" i="6"/>
  <c r="AD4562" i="6" s="1"/>
  <c r="L4562" i="6"/>
  <c r="AC4561" i="6"/>
  <c r="AD4561" i="6" s="1"/>
  <c r="L4561" i="6"/>
  <c r="AC4560" i="6"/>
  <c r="AD4560" i="6" s="1"/>
  <c r="L4560" i="6"/>
  <c r="AC4559" i="6"/>
  <c r="AD4559" i="6" s="1"/>
  <c r="L4559" i="6"/>
  <c r="AC4558" i="6"/>
  <c r="AD4558" i="6" s="1"/>
  <c r="L4558" i="6"/>
  <c r="AC4557" i="6"/>
  <c r="AD4557" i="6" s="1"/>
  <c r="L4557" i="6"/>
  <c r="AC4556" i="6"/>
  <c r="AD4556" i="6" s="1"/>
  <c r="L4556" i="6"/>
  <c r="AC4555" i="6"/>
  <c r="AD4555" i="6" s="1"/>
  <c r="L4555" i="6"/>
  <c r="AC4554" i="6"/>
  <c r="AD4554" i="6" s="1"/>
  <c r="L4554" i="6"/>
  <c r="AC4553" i="6"/>
  <c r="AD4553" i="6" s="1"/>
  <c r="L4553" i="6"/>
  <c r="AC4552" i="6"/>
  <c r="AD4552" i="6" s="1"/>
  <c r="L4552" i="6"/>
  <c r="AC4551" i="6"/>
  <c r="AD4551" i="6" s="1"/>
  <c r="L4551" i="6"/>
  <c r="AC4550" i="6"/>
  <c r="AD4550" i="6" s="1"/>
  <c r="L4550" i="6"/>
  <c r="AC4549" i="6"/>
  <c r="AD4549" i="6" s="1"/>
  <c r="L4549" i="6"/>
  <c r="AC4548" i="6"/>
  <c r="AD4548" i="6" s="1"/>
  <c r="L4548" i="6"/>
  <c r="AC4547" i="6"/>
  <c r="AD4547" i="6" s="1"/>
  <c r="L4547" i="6"/>
  <c r="AC4546" i="6"/>
  <c r="AD4546" i="6" s="1"/>
  <c r="L4546" i="6"/>
  <c r="AC4545" i="6"/>
  <c r="AD4545" i="6" s="1"/>
  <c r="L4545" i="6"/>
  <c r="AC4544" i="6"/>
  <c r="AD4544" i="6" s="1"/>
  <c r="L4544" i="6"/>
  <c r="AC4543" i="6"/>
  <c r="AD4543" i="6" s="1"/>
  <c r="L4543" i="6"/>
  <c r="AC4542" i="6"/>
  <c r="AD4542" i="6" s="1"/>
  <c r="L4542" i="6"/>
  <c r="AC4541" i="6"/>
  <c r="AD4541" i="6" s="1"/>
  <c r="L4541" i="6"/>
  <c r="AC4540" i="6"/>
  <c r="AD4540" i="6" s="1"/>
  <c r="L4540" i="6"/>
  <c r="AC4539" i="6"/>
  <c r="AD4539" i="6" s="1"/>
  <c r="L4539" i="6"/>
  <c r="AC4538" i="6"/>
  <c r="AD4538" i="6" s="1"/>
  <c r="L4538" i="6"/>
  <c r="AC4537" i="6"/>
  <c r="AD4537" i="6" s="1"/>
  <c r="L4537" i="6"/>
  <c r="AC4536" i="6"/>
  <c r="AD4536" i="6" s="1"/>
  <c r="L4536" i="6"/>
  <c r="AC4535" i="6"/>
  <c r="AD4535" i="6" s="1"/>
  <c r="L4535" i="6"/>
  <c r="AC4534" i="6"/>
  <c r="AD4534" i="6" s="1"/>
  <c r="L4534" i="6"/>
  <c r="AC4533" i="6"/>
  <c r="AD4533" i="6" s="1"/>
  <c r="L4533" i="6"/>
  <c r="AC4532" i="6"/>
  <c r="AD4532" i="6" s="1"/>
  <c r="L4532" i="6"/>
  <c r="AC4531" i="6"/>
  <c r="AD4531" i="6" s="1"/>
  <c r="L4531" i="6"/>
  <c r="AC4530" i="6"/>
  <c r="AD4530" i="6" s="1"/>
  <c r="L4530" i="6"/>
  <c r="AC4529" i="6"/>
  <c r="AD4529" i="6" s="1"/>
  <c r="L4529" i="6"/>
  <c r="AC4528" i="6"/>
  <c r="AD4528" i="6" s="1"/>
  <c r="L4528" i="6"/>
  <c r="AC4527" i="6"/>
  <c r="AD4527" i="6" s="1"/>
  <c r="L4527" i="6"/>
  <c r="AC4526" i="6"/>
  <c r="AD4526" i="6" s="1"/>
  <c r="L4526" i="6"/>
  <c r="AC4525" i="6"/>
  <c r="AD4525" i="6" s="1"/>
  <c r="L4525" i="6"/>
  <c r="AC4524" i="6"/>
  <c r="AD4524" i="6" s="1"/>
  <c r="L4524" i="6"/>
  <c r="AC4523" i="6"/>
  <c r="AD4523" i="6" s="1"/>
  <c r="L4523" i="6"/>
  <c r="AC4522" i="6"/>
  <c r="AD4522" i="6" s="1"/>
  <c r="L4522" i="6"/>
  <c r="AC4521" i="6"/>
  <c r="AD4521" i="6" s="1"/>
  <c r="L4521" i="6"/>
  <c r="AC4520" i="6"/>
  <c r="AD4520" i="6" s="1"/>
  <c r="L4520" i="6"/>
  <c r="AC4519" i="6"/>
  <c r="AD4519" i="6" s="1"/>
  <c r="L4519" i="6"/>
  <c r="AC4518" i="6"/>
  <c r="AD4518" i="6" s="1"/>
  <c r="L4518" i="6"/>
  <c r="AC4517" i="6"/>
  <c r="AD4517" i="6" s="1"/>
  <c r="L4517" i="6"/>
  <c r="AC4516" i="6"/>
  <c r="AD4516" i="6" s="1"/>
  <c r="L4516" i="6"/>
  <c r="AC4515" i="6"/>
  <c r="AD4515" i="6" s="1"/>
  <c r="L4515" i="6"/>
  <c r="AC4514" i="6"/>
  <c r="AD4514" i="6" s="1"/>
  <c r="L4514" i="6"/>
  <c r="AC4513" i="6"/>
  <c r="AD4513" i="6" s="1"/>
  <c r="L4513" i="6"/>
  <c r="AC4512" i="6"/>
  <c r="AD4512" i="6" s="1"/>
  <c r="L4512" i="6"/>
  <c r="AC4511" i="6"/>
  <c r="AD4511" i="6" s="1"/>
  <c r="L4511" i="6"/>
  <c r="AC4510" i="6"/>
  <c r="AD4510" i="6" s="1"/>
  <c r="L4510" i="6"/>
  <c r="AC4509" i="6"/>
  <c r="AD4509" i="6" s="1"/>
  <c r="L4509" i="6"/>
  <c r="AC4508" i="6"/>
  <c r="AD4508" i="6" s="1"/>
  <c r="L4508" i="6"/>
  <c r="AC4507" i="6"/>
  <c r="AD4507" i="6" s="1"/>
  <c r="L4507" i="6"/>
  <c r="AC4506" i="6"/>
  <c r="AD4506" i="6" s="1"/>
  <c r="L4506" i="6"/>
  <c r="AC4505" i="6"/>
  <c r="AD4505" i="6" s="1"/>
  <c r="L4505" i="6"/>
  <c r="AC4504" i="6"/>
  <c r="AD4504" i="6" s="1"/>
  <c r="L4504" i="6"/>
  <c r="AC4503" i="6"/>
  <c r="AD4503" i="6" s="1"/>
  <c r="L4503" i="6"/>
  <c r="AC4502" i="6"/>
  <c r="AD4502" i="6" s="1"/>
  <c r="L4502" i="6"/>
  <c r="AC4501" i="6"/>
  <c r="AD4501" i="6" s="1"/>
  <c r="L4501" i="6"/>
  <c r="AC4500" i="6"/>
  <c r="AD4500" i="6" s="1"/>
  <c r="L4500" i="6"/>
  <c r="AC4499" i="6"/>
  <c r="AD4499" i="6" s="1"/>
  <c r="L4499" i="6"/>
  <c r="AC4498" i="6"/>
  <c r="AD4498" i="6" s="1"/>
  <c r="L4498" i="6"/>
  <c r="AC4497" i="6"/>
  <c r="AD4497" i="6" s="1"/>
  <c r="L4497" i="6"/>
  <c r="AC4496" i="6"/>
  <c r="AD4496" i="6" s="1"/>
  <c r="L4496" i="6"/>
  <c r="AC4495" i="6"/>
  <c r="AD4495" i="6" s="1"/>
  <c r="L4495" i="6"/>
  <c r="AC4494" i="6"/>
  <c r="AD4494" i="6" s="1"/>
  <c r="L4494" i="6"/>
  <c r="AC4493" i="6"/>
  <c r="AD4493" i="6" s="1"/>
  <c r="L4493" i="6"/>
  <c r="AC4492" i="6"/>
  <c r="AD4492" i="6" s="1"/>
  <c r="L4492" i="6"/>
  <c r="AC4491" i="6"/>
  <c r="AD4491" i="6" s="1"/>
  <c r="L4491" i="6"/>
  <c r="AC4490" i="6"/>
  <c r="AD4490" i="6" s="1"/>
  <c r="L4490" i="6"/>
  <c r="AC4489" i="6"/>
  <c r="AD4489" i="6" s="1"/>
  <c r="L4489" i="6"/>
  <c r="AC4488" i="6"/>
  <c r="AD4488" i="6" s="1"/>
  <c r="L4488" i="6"/>
  <c r="AC4487" i="6"/>
  <c r="AD4487" i="6" s="1"/>
  <c r="L4487" i="6"/>
  <c r="AC4486" i="6"/>
  <c r="AD4486" i="6" s="1"/>
  <c r="L4486" i="6"/>
  <c r="AC4485" i="6"/>
  <c r="AD4485" i="6" s="1"/>
  <c r="L4485" i="6"/>
  <c r="AC4484" i="6"/>
  <c r="AD4484" i="6" s="1"/>
  <c r="L4484" i="6"/>
  <c r="AC4483" i="6"/>
  <c r="AD4483" i="6" s="1"/>
  <c r="L4483" i="6"/>
  <c r="AC4482" i="6"/>
  <c r="AD4482" i="6" s="1"/>
  <c r="L4482" i="6"/>
  <c r="AC4481" i="6"/>
  <c r="AD4481" i="6" s="1"/>
  <c r="L4481" i="6"/>
  <c r="AC4480" i="6"/>
  <c r="AD4480" i="6" s="1"/>
  <c r="L4480" i="6"/>
  <c r="AC4479" i="6"/>
  <c r="AD4479" i="6" s="1"/>
  <c r="L4479" i="6"/>
  <c r="AC4478" i="6"/>
  <c r="AD4478" i="6" s="1"/>
  <c r="L4478" i="6"/>
  <c r="AC4477" i="6"/>
  <c r="AD4477" i="6" s="1"/>
  <c r="L4477" i="6"/>
  <c r="AC4476" i="6"/>
  <c r="AD4476" i="6" s="1"/>
  <c r="L4476" i="6"/>
  <c r="AC4475" i="6"/>
  <c r="AD4475" i="6" s="1"/>
  <c r="L4475" i="6"/>
  <c r="AC4474" i="6"/>
  <c r="AD4474" i="6" s="1"/>
  <c r="L4474" i="6"/>
  <c r="AC4473" i="6"/>
  <c r="AD4473" i="6" s="1"/>
  <c r="L4473" i="6"/>
  <c r="AC4472" i="6"/>
  <c r="AD4472" i="6" s="1"/>
  <c r="L4472" i="6"/>
  <c r="AC4471" i="6"/>
  <c r="AD4471" i="6" s="1"/>
  <c r="L4471" i="6"/>
  <c r="AC4470" i="6"/>
  <c r="AD4470" i="6" s="1"/>
  <c r="L4470" i="6"/>
  <c r="AC4469" i="6"/>
  <c r="AD4469" i="6" s="1"/>
  <c r="L4469" i="6"/>
  <c r="AC4468" i="6"/>
  <c r="AD4468" i="6" s="1"/>
  <c r="L4468" i="6"/>
  <c r="AC4467" i="6"/>
  <c r="AD4467" i="6" s="1"/>
  <c r="L4467" i="6"/>
  <c r="AC4466" i="6"/>
  <c r="AD4466" i="6" s="1"/>
  <c r="L4466" i="6"/>
  <c r="AC4465" i="6"/>
  <c r="AD4465" i="6" s="1"/>
  <c r="L4465" i="6"/>
  <c r="AC4464" i="6"/>
  <c r="AD4464" i="6" s="1"/>
  <c r="L4464" i="6"/>
  <c r="AC4463" i="6"/>
  <c r="AD4463" i="6" s="1"/>
  <c r="L4463" i="6"/>
  <c r="AC4462" i="6"/>
  <c r="AD4462" i="6" s="1"/>
  <c r="L4462" i="6"/>
  <c r="AC4461" i="6"/>
  <c r="AD4461" i="6" s="1"/>
  <c r="L4461" i="6"/>
  <c r="AC4460" i="6"/>
  <c r="AD4460" i="6" s="1"/>
  <c r="L4460" i="6"/>
  <c r="AC4459" i="6"/>
  <c r="AD4459" i="6" s="1"/>
  <c r="L4459" i="6"/>
  <c r="AC4458" i="6"/>
  <c r="AD4458" i="6" s="1"/>
  <c r="L4458" i="6"/>
  <c r="AC4457" i="6"/>
  <c r="AD4457" i="6" s="1"/>
  <c r="L4457" i="6"/>
  <c r="AC4456" i="6"/>
  <c r="AD4456" i="6" s="1"/>
  <c r="L4456" i="6"/>
  <c r="AC4455" i="6"/>
  <c r="AD4455" i="6" s="1"/>
  <c r="L4455" i="6"/>
  <c r="AC4454" i="6"/>
  <c r="AD4454" i="6" s="1"/>
  <c r="L4454" i="6"/>
  <c r="AC4453" i="6"/>
  <c r="AD4453" i="6" s="1"/>
  <c r="L4453" i="6"/>
  <c r="AC4452" i="6"/>
  <c r="AD4452" i="6" s="1"/>
  <c r="L4452" i="6"/>
  <c r="AC4451" i="6"/>
  <c r="AD4451" i="6" s="1"/>
  <c r="L4451" i="6"/>
  <c r="AC4450" i="6"/>
  <c r="AD4450" i="6" s="1"/>
  <c r="L4450" i="6"/>
  <c r="AC4449" i="6"/>
  <c r="AD4449" i="6" s="1"/>
  <c r="L4449" i="6"/>
  <c r="AC4448" i="6"/>
  <c r="AD4448" i="6" s="1"/>
  <c r="L4448" i="6"/>
  <c r="AC4447" i="6"/>
  <c r="AD4447" i="6" s="1"/>
  <c r="L4447" i="6"/>
  <c r="AC4446" i="6"/>
  <c r="AD4446" i="6" s="1"/>
  <c r="L4446" i="6"/>
  <c r="AC4445" i="6"/>
  <c r="AD4445" i="6" s="1"/>
  <c r="L4445" i="6"/>
  <c r="AC4444" i="6"/>
  <c r="AD4444" i="6" s="1"/>
  <c r="L4444" i="6"/>
  <c r="AC4443" i="6"/>
  <c r="AD4443" i="6" s="1"/>
  <c r="L4443" i="6"/>
  <c r="AC4442" i="6"/>
  <c r="AD4442" i="6" s="1"/>
  <c r="L4442" i="6"/>
  <c r="AC4441" i="6"/>
  <c r="AD4441" i="6" s="1"/>
  <c r="L4441" i="6"/>
  <c r="AC4440" i="6"/>
  <c r="AD4440" i="6" s="1"/>
  <c r="L4440" i="6"/>
  <c r="AC4439" i="6"/>
  <c r="AD4439" i="6" s="1"/>
  <c r="L4439" i="6"/>
  <c r="AC4438" i="6"/>
  <c r="AD4438" i="6" s="1"/>
  <c r="L4438" i="6"/>
  <c r="AC4437" i="6"/>
  <c r="AD4437" i="6" s="1"/>
  <c r="L4437" i="6"/>
  <c r="AC4436" i="6"/>
  <c r="AD4436" i="6" s="1"/>
  <c r="L4436" i="6"/>
  <c r="AC4435" i="6"/>
  <c r="AD4435" i="6" s="1"/>
  <c r="L4435" i="6"/>
  <c r="AC4434" i="6"/>
  <c r="AD4434" i="6" s="1"/>
  <c r="L4434" i="6"/>
  <c r="AC4433" i="6"/>
  <c r="AD4433" i="6" s="1"/>
  <c r="L4433" i="6"/>
  <c r="AC4432" i="6"/>
  <c r="AD4432" i="6" s="1"/>
  <c r="L4432" i="6"/>
  <c r="AC4431" i="6"/>
  <c r="AD4431" i="6" s="1"/>
  <c r="L4431" i="6"/>
  <c r="AC4430" i="6"/>
  <c r="AD4430" i="6" s="1"/>
  <c r="L4430" i="6"/>
  <c r="AC4429" i="6"/>
  <c r="AD4429" i="6" s="1"/>
  <c r="L4429" i="6"/>
  <c r="AC4428" i="6"/>
  <c r="AD4428" i="6" s="1"/>
  <c r="L4428" i="6"/>
  <c r="AC4427" i="6"/>
  <c r="AD4427" i="6" s="1"/>
  <c r="L4427" i="6"/>
  <c r="AC4426" i="6"/>
  <c r="AD4426" i="6" s="1"/>
  <c r="L4426" i="6"/>
  <c r="AC4425" i="6"/>
  <c r="AD4425" i="6" s="1"/>
  <c r="L4425" i="6"/>
  <c r="AC4424" i="6"/>
  <c r="AD4424" i="6" s="1"/>
  <c r="L4424" i="6"/>
  <c r="AC4423" i="6"/>
  <c r="AD4423" i="6" s="1"/>
  <c r="L4423" i="6"/>
  <c r="AC4422" i="6"/>
  <c r="AD4422" i="6" s="1"/>
  <c r="L4422" i="6"/>
  <c r="AC4421" i="6"/>
  <c r="AD4421" i="6" s="1"/>
  <c r="L4421" i="6"/>
  <c r="AC4420" i="6"/>
  <c r="AD4420" i="6" s="1"/>
  <c r="L4420" i="6"/>
  <c r="AC4419" i="6"/>
  <c r="AD4419" i="6" s="1"/>
  <c r="L4419" i="6"/>
  <c r="AC4418" i="6"/>
  <c r="AD4418" i="6" s="1"/>
  <c r="L4418" i="6"/>
  <c r="AC4417" i="6"/>
  <c r="AD4417" i="6" s="1"/>
  <c r="L4417" i="6"/>
  <c r="AC4416" i="6"/>
  <c r="AD4416" i="6" s="1"/>
  <c r="L4416" i="6"/>
  <c r="AC4415" i="6"/>
  <c r="AD4415" i="6" s="1"/>
  <c r="L4415" i="6"/>
  <c r="AC4414" i="6"/>
  <c r="AD4414" i="6" s="1"/>
  <c r="L4414" i="6"/>
  <c r="AC4413" i="6"/>
  <c r="AD4413" i="6" s="1"/>
  <c r="L4413" i="6"/>
  <c r="AC4412" i="6"/>
  <c r="AD4412" i="6" s="1"/>
  <c r="L4412" i="6"/>
  <c r="AC4411" i="6"/>
  <c r="AD4411" i="6" s="1"/>
  <c r="L4411" i="6"/>
  <c r="AC4410" i="6"/>
  <c r="AD4410" i="6" s="1"/>
  <c r="L4410" i="6"/>
  <c r="AC4409" i="6"/>
  <c r="AD4409" i="6" s="1"/>
  <c r="L4409" i="6"/>
  <c r="AC4408" i="6"/>
  <c r="AD4408" i="6" s="1"/>
  <c r="L4408" i="6"/>
  <c r="AC4407" i="6"/>
  <c r="AD4407" i="6" s="1"/>
  <c r="L4407" i="6"/>
  <c r="AC4406" i="6"/>
  <c r="AD4406" i="6" s="1"/>
  <c r="L4406" i="6"/>
  <c r="AC4405" i="6"/>
  <c r="AD4405" i="6" s="1"/>
  <c r="L4405" i="6"/>
  <c r="AC4404" i="6"/>
  <c r="AD4404" i="6" s="1"/>
  <c r="L4404" i="6"/>
  <c r="AC4403" i="6"/>
  <c r="AD4403" i="6" s="1"/>
  <c r="L4403" i="6"/>
  <c r="AC4402" i="6"/>
  <c r="AD4402" i="6" s="1"/>
  <c r="L4402" i="6"/>
  <c r="AC4401" i="6"/>
  <c r="AD4401" i="6" s="1"/>
  <c r="L4401" i="6"/>
  <c r="AC4400" i="6"/>
  <c r="AD4400" i="6" s="1"/>
  <c r="L4400" i="6"/>
  <c r="AC4399" i="6"/>
  <c r="AD4399" i="6" s="1"/>
  <c r="L4399" i="6"/>
  <c r="AC4398" i="6"/>
  <c r="AD4398" i="6" s="1"/>
  <c r="L4398" i="6"/>
  <c r="AC4397" i="6"/>
  <c r="AD4397" i="6" s="1"/>
  <c r="L4397" i="6"/>
  <c r="AC4396" i="6"/>
  <c r="AD4396" i="6" s="1"/>
  <c r="L4396" i="6"/>
  <c r="AC4395" i="6"/>
  <c r="AD4395" i="6" s="1"/>
  <c r="L4395" i="6"/>
  <c r="AC4394" i="6"/>
  <c r="AD4394" i="6" s="1"/>
  <c r="L4394" i="6"/>
  <c r="AC4393" i="6"/>
  <c r="AD4393" i="6" s="1"/>
  <c r="L4393" i="6"/>
  <c r="AC4392" i="6"/>
  <c r="AD4392" i="6" s="1"/>
  <c r="L4392" i="6"/>
  <c r="AC4391" i="6"/>
  <c r="AD4391" i="6" s="1"/>
  <c r="L4391" i="6"/>
  <c r="AC4390" i="6"/>
  <c r="AD4390" i="6" s="1"/>
  <c r="L4390" i="6"/>
  <c r="AC4389" i="6"/>
  <c r="AD4389" i="6" s="1"/>
  <c r="L4389" i="6"/>
  <c r="AC4388" i="6"/>
  <c r="AD4388" i="6" s="1"/>
  <c r="L4388" i="6"/>
  <c r="AC4387" i="6"/>
  <c r="AD4387" i="6" s="1"/>
  <c r="L4387" i="6"/>
  <c r="AC4386" i="6"/>
  <c r="AD4386" i="6" s="1"/>
  <c r="L4386" i="6"/>
  <c r="AC4385" i="6"/>
  <c r="AD4385" i="6" s="1"/>
  <c r="L4385" i="6"/>
  <c r="AC4384" i="6"/>
  <c r="AD4384" i="6" s="1"/>
  <c r="L4384" i="6"/>
  <c r="AC4383" i="6"/>
  <c r="AD4383" i="6" s="1"/>
  <c r="L4383" i="6"/>
  <c r="AC4382" i="6"/>
  <c r="AD4382" i="6" s="1"/>
  <c r="L4382" i="6"/>
  <c r="AC4381" i="6"/>
  <c r="AD4381" i="6" s="1"/>
  <c r="L4381" i="6"/>
  <c r="AC4380" i="6"/>
  <c r="AD4380" i="6" s="1"/>
  <c r="L4380" i="6"/>
  <c r="AC4379" i="6"/>
  <c r="AD4379" i="6" s="1"/>
  <c r="L4379" i="6"/>
  <c r="AC4378" i="6"/>
  <c r="AD4378" i="6" s="1"/>
  <c r="L4378" i="6"/>
  <c r="AC4377" i="6"/>
  <c r="AD4377" i="6" s="1"/>
  <c r="L4377" i="6"/>
  <c r="AC4376" i="6"/>
  <c r="AD4376" i="6" s="1"/>
  <c r="L4376" i="6"/>
  <c r="AC4375" i="6"/>
  <c r="AD4375" i="6" s="1"/>
  <c r="L4375" i="6"/>
  <c r="AC4374" i="6"/>
  <c r="AD4374" i="6" s="1"/>
  <c r="L4374" i="6"/>
  <c r="AC4373" i="6"/>
  <c r="AD4373" i="6" s="1"/>
  <c r="L4373" i="6"/>
  <c r="AC4372" i="6"/>
  <c r="AD4372" i="6" s="1"/>
  <c r="L4372" i="6"/>
  <c r="AC4371" i="6"/>
  <c r="AD4371" i="6" s="1"/>
  <c r="L4371" i="6"/>
  <c r="AC4370" i="6"/>
  <c r="AD4370" i="6" s="1"/>
  <c r="L4370" i="6"/>
  <c r="AC4369" i="6"/>
  <c r="AD4369" i="6" s="1"/>
  <c r="L4369" i="6"/>
  <c r="AC4368" i="6"/>
  <c r="AD4368" i="6" s="1"/>
  <c r="L4368" i="6"/>
  <c r="AC4367" i="6"/>
  <c r="AD4367" i="6" s="1"/>
  <c r="L4367" i="6"/>
  <c r="AC4366" i="6"/>
  <c r="AD4366" i="6" s="1"/>
  <c r="L4366" i="6"/>
  <c r="AC4365" i="6"/>
  <c r="AD4365" i="6" s="1"/>
  <c r="L4365" i="6"/>
  <c r="AC4364" i="6"/>
  <c r="AD4364" i="6" s="1"/>
  <c r="L4364" i="6"/>
  <c r="AC4363" i="6"/>
  <c r="AD4363" i="6" s="1"/>
  <c r="L4363" i="6"/>
  <c r="AC4362" i="6"/>
  <c r="AD4362" i="6" s="1"/>
  <c r="L4362" i="6"/>
  <c r="AC4361" i="6"/>
  <c r="AD4361" i="6" s="1"/>
  <c r="L4361" i="6"/>
  <c r="AC4360" i="6"/>
  <c r="AD4360" i="6" s="1"/>
  <c r="L4360" i="6"/>
  <c r="AC4359" i="6"/>
  <c r="AD4359" i="6" s="1"/>
  <c r="L4359" i="6"/>
  <c r="AC4358" i="6"/>
  <c r="AD4358" i="6" s="1"/>
  <c r="L4358" i="6"/>
  <c r="AC4357" i="6"/>
  <c r="AD4357" i="6" s="1"/>
  <c r="L4357" i="6"/>
  <c r="AC4356" i="6"/>
  <c r="AD4356" i="6" s="1"/>
  <c r="L4356" i="6"/>
  <c r="AC4355" i="6"/>
  <c r="AD4355" i="6" s="1"/>
  <c r="L4355" i="6"/>
  <c r="AC4354" i="6"/>
  <c r="AD4354" i="6" s="1"/>
  <c r="L4354" i="6"/>
  <c r="AC4353" i="6"/>
  <c r="AD4353" i="6" s="1"/>
  <c r="L4353" i="6"/>
  <c r="AC4352" i="6"/>
  <c r="AD4352" i="6" s="1"/>
  <c r="L4352" i="6"/>
  <c r="AC4351" i="6"/>
  <c r="AD4351" i="6" s="1"/>
  <c r="L4351" i="6"/>
  <c r="AC4350" i="6"/>
  <c r="AD4350" i="6" s="1"/>
  <c r="L4350" i="6"/>
  <c r="AC4349" i="6"/>
  <c r="AD4349" i="6" s="1"/>
  <c r="L4349" i="6"/>
  <c r="AC4348" i="6"/>
  <c r="AD4348" i="6" s="1"/>
  <c r="L4348" i="6"/>
  <c r="AC4347" i="6"/>
  <c r="AD4347" i="6" s="1"/>
  <c r="L4347" i="6"/>
  <c r="AC4346" i="6"/>
  <c r="AD4346" i="6" s="1"/>
  <c r="L4346" i="6"/>
  <c r="AC4345" i="6"/>
  <c r="AD4345" i="6" s="1"/>
  <c r="L4345" i="6"/>
  <c r="AC4344" i="6"/>
  <c r="AD4344" i="6" s="1"/>
  <c r="L4344" i="6"/>
  <c r="AC4343" i="6"/>
  <c r="AD4343" i="6" s="1"/>
  <c r="L4343" i="6"/>
  <c r="AC4342" i="6"/>
  <c r="AD4342" i="6" s="1"/>
  <c r="L4342" i="6"/>
  <c r="AC4341" i="6"/>
  <c r="AD4341" i="6" s="1"/>
  <c r="L4341" i="6"/>
  <c r="AC4340" i="6"/>
  <c r="AD4340" i="6" s="1"/>
  <c r="L4340" i="6"/>
  <c r="AC4339" i="6"/>
  <c r="AD4339" i="6" s="1"/>
  <c r="L4339" i="6"/>
  <c r="AC4338" i="6"/>
  <c r="AD4338" i="6" s="1"/>
  <c r="L4338" i="6"/>
  <c r="AC4337" i="6"/>
  <c r="AD4337" i="6" s="1"/>
  <c r="L4337" i="6"/>
  <c r="AC4336" i="6"/>
  <c r="AD4336" i="6" s="1"/>
  <c r="L4336" i="6"/>
  <c r="AC4335" i="6"/>
  <c r="AD4335" i="6" s="1"/>
  <c r="L4335" i="6"/>
  <c r="AC4334" i="6"/>
  <c r="AD4334" i="6" s="1"/>
  <c r="L4334" i="6"/>
  <c r="AC4333" i="6"/>
  <c r="AD4333" i="6" s="1"/>
  <c r="L4333" i="6"/>
  <c r="AC4332" i="6"/>
  <c r="AD4332" i="6" s="1"/>
  <c r="L4332" i="6"/>
  <c r="AC4331" i="6"/>
  <c r="AD4331" i="6" s="1"/>
  <c r="L4331" i="6"/>
  <c r="AC4330" i="6"/>
  <c r="AD4330" i="6" s="1"/>
  <c r="L4330" i="6"/>
  <c r="AC4329" i="6"/>
  <c r="AD4329" i="6" s="1"/>
  <c r="L4329" i="6"/>
  <c r="AC4328" i="6"/>
  <c r="AD4328" i="6" s="1"/>
  <c r="L4328" i="6"/>
  <c r="AC4327" i="6"/>
  <c r="AD4327" i="6" s="1"/>
  <c r="L4327" i="6"/>
  <c r="AC4326" i="6"/>
  <c r="AD4326" i="6" s="1"/>
  <c r="L4326" i="6"/>
  <c r="AC4325" i="6"/>
  <c r="AD4325" i="6" s="1"/>
  <c r="L4325" i="6"/>
  <c r="AC4324" i="6"/>
  <c r="AD4324" i="6" s="1"/>
  <c r="L4324" i="6"/>
  <c r="AC4323" i="6"/>
  <c r="AD4323" i="6" s="1"/>
  <c r="L4323" i="6"/>
  <c r="AC4322" i="6"/>
  <c r="AD4322" i="6" s="1"/>
  <c r="L4322" i="6"/>
  <c r="AC4321" i="6"/>
  <c r="AD4321" i="6" s="1"/>
  <c r="L4321" i="6"/>
  <c r="AC4320" i="6"/>
  <c r="AD4320" i="6" s="1"/>
  <c r="L4320" i="6"/>
  <c r="AC4319" i="6"/>
  <c r="AD4319" i="6" s="1"/>
  <c r="L4319" i="6"/>
  <c r="AC4318" i="6"/>
  <c r="AD4318" i="6" s="1"/>
  <c r="L4318" i="6"/>
  <c r="AC4317" i="6"/>
  <c r="AD4317" i="6" s="1"/>
  <c r="L4317" i="6"/>
  <c r="AC4316" i="6"/>
  <c r="AD4316" i="6" s="1"/>
  <c r="L4316" i="6"/>
  <c r="AC4315" i="6"/>
  <c r="AD4315" i="6" s="1"/>
  <c r="L4315" i="6"/>
  <c r="AC4314" i="6"/>
  <c r="AD4314" i="6" s="1"/>
  <c r="L4314" i="6"/>
  <c r="AC4313" i="6"/>
  <c r="AD4313" i="6" s="1"/>
  <c r="L4313" i="6"/>
  <c r="AC4312" i="6"/>
  <c r="AD4312" i="6" s="1"/>
  <c r="L4312" i="6"/>
  <c r="AC4311" i="6"/>
  <c r="AD4311" i="6" s="1"/>
  <c r="L4311" i="6"/>
  <c r="AC4310" i="6"/>
  <c r="AD4310" i="6" s="1"/>
  <c r="L4310" i="6"/>
  <c r="AC4309" i="6"/>
  <c r="AD4309" i="6" s="1"/>
  <c r="L4309" i="6"/>
  <c r="AC4308" i="6"/>
  <c r="AD4308" i="6" s="1"/>
  <c r="L4308" i="6"/>
  <c r="AC4307" i="6"/>
  <c r="AD4307" i="6" s="1"/>
  <c r="L4307" i="6"/>
  <c r="AC4306" i="6"/>
  <c r="AD4306" i="6" s="1"/>
  <c r="L4306" i="6"/>
  <c r="AC4305" i="6"/>
  <c r="AD4305" i="6" s="1"/>
  <c r="L4305" i="6"/>
  <c r="AC4304" i="6"/>
  <c r="AD4304" i="6" s="1"/>
  <c r="L4304" i="6"/>
  <c r="AC4303" i="6"/>
  <c r="AD4303" i="6" s="1"/>
  <c r="L4303" i="6"/>
  <c r="AC4302" i="6"/>
  <c r="AD4302" i="6" s="1"/>
  <c r="L4302" i="6"/>
  <c r="AC4301" i="6"/>
  <c r="AD4301" i="6" s="1"/>
  <c r="L4301" i="6"/>
  <c r="AC4300" i="6"/>
  <c r="AD4300" i="6" s="1"/>
  <c r="L4300" i="6"/>
  <c r="AC4299" i="6"/>
  <c r="AD4299" i="6" s="1"/>
  <c r="L4299" i="6"/>
  <c r="AC4298" i="6"/>
  <c r="AD4298" i="6" s="1"/>
  <c r="L4298" i="6"/>
  <c r="AC4297" i="6"/>
  <c r="AD4297" i="6" s="1"/>
  <c r="L4297" i="6"/>
  <c r="AC4296" i="6"/>
  <c r="AD4296" i="6" s="1"/>
  <c r="L4296" i="6"/>
  <c r="AC4295" i="6"/>
  <c r="AD4295" i="6" s="1"/>
  <c r="L4295" i="6"/>
  <c r="AC4294" i="6"/>
  <c r="AD4294" i="6" s="1"/>
  <c r="L4294" i="6"/>
  <c r="AC4293" i="6"/>
  <c r="AD4293" i="6" s="1"/>
  <c r="L4293" i="6"/>
  <c r="AC4292" i="6"/>
  <c r="AD4292" i="6" s="1"/>
  <c r="L4292" i="6"/>
  <c r="AC4291" i="6"/>
  <c r="AD4291" i="6" s="1"/>
  <c r="L4291" i="6"/>
  <c r="AC4290" i="6"/>
  <c r="AD4290" i="6" s="1"/>
  <c r="L4290" i="6"/>
  <c r="AC4289" i="6"/>
  <c r="AD4289" i="6" s="1"/>
  <c r="L4289" i="6"/>
  <c r="AC4288" i="6"/>
  <c r="AD4288" i="6" s="1"/>
  <c r="L4288" i="6"/>
  <c r="AC4287" i="6"/>
  <c r="AD4287" i="6" s="1"/>
  <c r="L4287" i="6"/>
  <c r="AC4286" i="6"/>
  <c r="AD4286" i="6" s="1"/>
  <c r="L4286" i="6"/>
  <c r="AC4285" i="6"/>
  <c r="AD4285" i="6" s="1"/>
  <c r="L4285" i="6"/>
  <c r="AC4284" i="6"/>
  <c r="AD4284" i="6" s="1"/>
  <c r="L4284" i="6"/>
  <c r="AC4283" i="6"/>
  <c r="AD4283" i="6" s="1"/>
  <c r="L4283" i="6"/>
  <c r="AC4282" i="6"/>
  <c r="AD4282" i="6" s="1"/>
  <c r="L4282" i="6"/>
  <c r="AC4281" i="6"/>
  <c r="AD4281" i="6" s="1"/>
  <c r="L4281" i="6"/>
  <c r="AC4280" i="6"/>
  <c r="AD4280" i="6" s="1"/>
  <c r="L4280" i="6"/>
  <c r="AC4279" i="6"/>
  <c r="AD4279" i="6" s="1"/>
  <c r="L4279" i="6"/>
  <c r="AC4278" i="6"/>
  <c r="AD4278" i="6" s="1"/>
  <c r="L4278" i="6"/>
  <c r="AC4277" i="6"/>
  <c r="AD4277" i="6" s="1"/>
  <c r="L4277" i="6"/>
  <c r="AC4276" i="6"/>
  <c r="AD4276" i="6" s="1"/>
  <c r="L4276" i="6"/>
  <c r="AC4275" i="6"/>
  <c r="AD4275" i="6" s="1"/>
  <c r="L4275" i="6"/>
  <c r="AC4274" i="6"/>
  <c r="AD4274" i="6" s="1"/>
  <c r="L4274" i="6"/>
  <c r="AC4273" i="6"/>
  <c r="AD4273" i="6" s="1"/>
  <c r="L4273" i="6"/>
  <c r="AC4272" i="6"/>
  <c r="AD4272" i="6" s="1"/>
  <c r="L4272" i="6"/>
  <c r="AC4271" i="6"/>
  <c r="AD4271" i="6" s="1"/>
  <c r="L4271" i="6"/>
  <c r="AC4270" i="6"/>
  <c r="AD4270" i="6" s="1"/>
  <c r="L4270" i="6"/>
  <c r="AC4269" i="6"/>
  <c r="AD4269" i="6" s="1"/>
  <c r="L4269" i="6"/>
  <c r="AC4268" i="6"/>
  <c r="AD4268" i="6" s="1"/>
  <c r="L4268" i="6"/>
  <c r="AC4267" i="6"/>
  <c r="AD4267" i="6" s="1"/>
  <c r="L4267" i="6"/>
  <c r="AC4266" i="6"/>
  <c r="AD4266" i="6" s="1"/>
  <c r="L4266" i="6"/>
  <c r="AC4265" i="6"/>
  <c r="AD4265" i="6" s="1"/>
  <c r="L4265" i="6"/>
  <c r="AC4264" i="6"/>
  <c r="AD4264" i="6" s="1"/>
  <c r="L4264" i="6"/>
  <c r="AC4263" i="6"/>
  <c r="AD4263" i="6" s="1"/>
  <c r="L4263" i="6"/>
  <c r="AC4262" i="6"/>
  <c r="AD4262" i="6" s="1"/>
  <c r="L4262" i="6"/>
  <c r="AC4261" i="6"/>
  <c r="AD4261" i="6" s="1"/>
  <c r="L4261" i="6"/>
  <c r="AC4260" i="6"/>
  <c r="AD4260" i="6" s="1"/>
  <c r="L4260" i="6"/>
  <c r="AC4259" i="6"/>
  <c r="AD4259" i="6" s="1"/>
  <c r="L4259" i="6"/>
  <c r="AC4258" i="6"/>
  <c r="AD4258" i="6" s="1"/>
  <c r="L4258" i="6"/>
  <c r="AC4257" i="6"/>
  <c r="AD4257" i="6" s="1"/>
  <c r="L4257" i="6"/>
  <c r="AC4256" i="6"/>
  <c r="AD4256" i="6" s="1"/>
  <c r="L4256" i="6"/>
  <c r="AC4255" i="6"/>
  <c r="AD4255" i="6" s="1"/>
  <c r="L4255" i="6"/>
  <c r="AC4254" i="6"/>
  <c r="AD4254" i="6" s="1"/>
  <c r="L4254" i="6"/>
  <c r="AC4253" i="6"/>
  <c r="AD4253" i="6" s="1"/>
  <c r="L4253" i="6"/>
  <c r="AC4252" i="6"/>
  <c r="AD4252" i="6" s="1"/>
  <c r="L4252" i="6"/>
  <c r="AC4251" i="6"/>
  <c r="AD4251" i="6" s="1"/>
  <c r="L4251" i="6"/>
  <c r="AC4250" i="6"/>
  <c r="AD4250" i="6" s="1"/>
  <c r="L4250" i="6"/>
  <c r="AC4249" i="6"/>
  <c r="AD4249" i="6" s="1"/>
  <c r="L4249" i="6"/>
  <c r="AC4248" i="6"/>
  <c r="AD4248" i="6" s="1"/>
  <c r="L4248" i="6"/>
  <c r="AC4247" i="6"/>
  <c r="AD4247" i="6" s="1"/>
  <c r="L4247" i="6"/>
  <c r="AC4246" i="6"/>
  <c r="AD4246" i="6" s="1"/>
  <c r="L4246" i="6"/>
  <c r="AC4245" i="6"/>
  <c r="AD4245" i="6" s="1"/>
  <c r="L4245" i="6"/>
  <c r="AC4244" i="6"/>
  <c r="AD4244" i="6" s="1"/>
  <c r="L4244" i="6"/>
  <c r="AC4243" i="6"/>
  <c r="AD4243" i="6" s="1"/>
  <c r="L4243" i="6"/>
  <c r="AC4242" i="6"/>
  <c r="AD4242" i="6" s="1"/>
  <c r="L4242" i="6"/>
  <c r="AC4241" i="6"/>
  <c r="AD4241" i="6" s="1"/>
  <c r="L4241" i="6"/>
  <c r="AC4240" i="6"/>
  <c r="AD4240" i="6" s="1"/>
  <c r="L4240" i="6"/>
  <c r="AC4239" i="6"/>
  <c r="AD4239" i="6" s="1"/>
  <c r="L4239" i="6"/>
  <c r="AC4238" i="6"/>
  <c r="AD4238" i="6" s="1"/>
  <c r="L4238" i="6"/>
  <c r="AC4237" i="6"/>
  <c r="AD4237" i="6" s="1"/>
  <c r="L4237" i="6"/>
  <c r="AC4236" i="6"/>
  <c r="AD4236" i="6" s="1"/>
  <c r="L4236" i="6"/>
  <c r="AC4235" i="6"/>
  <c r="AD4235" i="6" s="1"/>
  <c r="L4235" i="6"/>
  <c r="AC4234" i="6"/>
  <c r="AD4234" i="6" s="1"/>
  <c r="L4234" i="6"/>
  <c r="AC4233" i="6"/>
  <c r="AD4233" i="6" s="1"/>
  <c r="L4233" i="6"/>
  <c r="AC4232" i="6"/>
  <c r="AD4232" i="6" s="1"/>
  <c r="L4232" i="6"/>
  <c r="AC4231" i="6"/>
  <c r="AD4231" i="6" s="1"/>
  <c r="L4231" i="6"/>
  <c r="AC4230" i="6"/>
  <c r="AD4230" i="6" s="1"/>
  <c r="L4230" i="6"/>
  <c r="AC4229" i="6"/>
  <c r="AD4229" i="6" s="1"/>
  <c r="L4229" i="6"/>
  <c r="AC4228" i="6"/>
  <c r="AD4228" i="6" s="1"/>
  <c r="L4228" i="6"/>
  <c r="AC4227" i="6"/>
  <c r="AD4227" i="6" s="1"/>
  <c r="L4227" i="6"/>
  <c r="AC4226" i="6"/>
  <c r="AD4226" i="6" s="1"/>
  <c r="L4226" i="6"/>
  <c r="AC4225" i="6"/>
  <c r="AD4225" i="6" s="1"/>
  <c r="L4225" i="6"/>
  <c r="AC4224" i="6"/>
  <c r="AD4224" i="6" s="1"/>
  <c r="L4224" i="6"/>
  <c r="AC4223" i="6"/>
  <c r="AD4223" i="6" s="1"/>
  <c r="L4223" i="6"/>
  <c r="AC4222" i="6"/>
  <c r="AD4222" i="6" s="1"/>
  <c r="L4222" i="6"/>
  <c r="AC4221" i="6"/>
  <c r="AD4221" i="6" s="1"/>
  <c r="L4221" i="6"/>
  <c r="AC4220" i="6"/>
  <c r="AD4220" i="6" s="1"/>
  <c r="L4220" i="6"/>
  <c r="AC4219" i="6"/>
  <c r="AD4219" i="6" s="1"/>
  <c r="L4219" i="6"/>
  <c r="AC4218" i="6"/>
  <c r="AD4218" i="6" s="1"/>
  <c r="L4218" i="6"/>
  <c r="AC4217" i="6"/>
  <c r="AD4217" i="6" s="1"/>
  <c r="L4217" i="6"/>
  <c r="AC4216" i="6"/>
  <c r="AD4216" i="6" s="1"/>
  <c r="L4216" i="6"/>
  <c r="AC4215" i="6"/>
  <c r="AD4215" i="6" s="1"/>
  <c r="L4215" i="6"/>
  <c r="AC4214" i="6"/>
  <c r="AD4214" i="6" s="1"/>
  <c r="L4214" i="6"/>
  <c r="AC4213" i="6"/>
  <c r="AD4213" i="6" s="1"/>
  <c r="L4213" i="6"/>
  <c r="AC4212" i="6"/>
  <c r="AD4212" i="6" s="1"/>
  <c r="L4212" i="6"/>
  <c r="AC4211" i="6"/>
  <c r="AD4211" i="6" s="1"/>
  <c r="L4211" i="6"/>
  <c r="AC4210" i="6"/>
  <c r="AD4210" i="6" s="1"/>
  <c r="L4210" i="6"/>
  <c r="AC4209" i="6"/>
  <c r="AD4209" i="6" s="1"/>
  <c r="L4209" i="6"/>
  <c r="AC4208" i="6"/>
  <c r="AD4208" i="6" s="1"/>
  <c r="L4208" i="6"/>
  <c r="AC4207" i="6"/>
  <c r="AD4207" i="6" s="1"/>
  <c r="L4207" i="6"/>
  <c r="AC4206" i="6"/>
  <c r="AD4206" i="6" s="1"/>
  <c r="L4206" i="6"/>
  <c r="AC4205" i="6"/>
  <c r="AD4205" i="6" s="1"/>
  <c r="L4205" i="6"/>
  <c r="AC4204" i="6"/>
  <c r="AD4204" i="6" s="1"/>
  <c r="L4204" i="6"/>
  <c r="AC4203" i="6"/>
  <c r="AD4203" i="6" s="1"/>
  <c r="L4203" i="6"/>
  <c r="AC4202" i="6"/>
  <c r="AD4202" i="6" s="1"/>
  <c r="L4202" i="6"/>
  <c r="AC4201" i="6"/>
  <c r="AD4201" i="6" s="1"/>
  <c r="L4201" i="6"/>
  <c r="AC4200" i="6"/>
  <c r="AD4200" i="6" s="1"/>
  <c r="L4200" i="6"/>
  <c r="AC4199" i="6"/>
  <c r="AD4199" i="6" s="1"/>
  <c r="L4199" i="6"/>
  <c r="AC4198" i="6"/>
  <c r="AD4198" i="6" s="1"/>
  <c r="L4198" i="6"/>
  <c r="AC4197" i="6"/>
  <c r="AD4197" i="6" s="1"/>
  <c r="L4197" i="6"/>
  <c r="AC4196" i="6"/>
  <c r="AD4196" i="6" s="1"/>
  <c r="L4196" i="6"/>
  <c r="AC4195" i="6"/>
  <c r="AD4195" i="6" s="1"/>
  <c r="L4195" i="6"/>
  <c r="AC4194" i="6"/>
  <c r="AD4194" i="6" s="1"/>
  <c r="L4194" i="6"/>
  <c r="AC4193" i="6"/>
  <c r="AD4193" i="6" s="1"/>
  <c r="L4193" i="6"/>
  <c r="AC4192" i="6"/>
  <c r="AD4192" i="6" s="1"/>
  <c r="L4192" i="6"/>
  <c r="AC4191" i="6"/>
  <c r="AD4191" i="6" s="1"/>
  <c r="L4191" i="6"/>
  <c r="AC4190" i="6"/>
  <c r="AD4190" i="6" s="1"/>
  <c r="L4190" i="6"/>
  <c r="AC4189" i="6"/>
  <c r="AD4189" i="6" s="1"/>
  <c r="L4189" i="6"/>
  <c r="AC4188" i="6"/>
  <c r="AD4188" i="6" s="1"/>
  <c r="L4188" i="6"/>
  <c r="AC4187" i="6"/>
  <c r="AD4187" i="6" s="1"/>
  <c r="L4187" i="6"/>
  <c r="AC4186" i="6"/>
  <c r="AD4186" i="6" s="1"/>
  <c r="L4186" i="6"/>
  <c r="AC4185" i="6"/>
  <c r="AD4185" i="6" s="1"/>
  <c r="L4185" i="6"/>
  <c r="AC4184" i="6"/>
  <c r="AD4184" i="6" s="1"/>
  <c r="L4184" i="6"/>
  <c r="AC4183" i="6"/>
  <c r="AD4183" i="6" s="1"/>
  <c r="L4183" i="6"/>
  <c r="AC4182" i="6"/>
  <c r="AD4182" i="6" s="1"/>
  <c r="L4182" i="6"/>
  <c r="AC4181" i="6"/>
  <c r="AD4181" i="6" s="1"/>
  <c r="L4181" i="6"/>
  <c r="L1407" i="6"/>
  <c r="AC1407" i="6"/>
  <c r="AD1407" i="6" s="1"/>
  <c r="L1399" i="6"/>
  <c r="AC1399" i="6"/>
  <c r="AD1399" i="6" s="1"/>
  <c r="L1374" i="6"/>
  <c r="AC1374" i="6"/>
  <c r="AD1374" i="6" s="1"/>
  <c r="AC1371" i="6"/>
  <c r="AD1371" i="6" s="1"/>
  <c r="L1371" i="6"/>
  <c r="AC1359" i="6"/>
  <c r="AD1359" i="6" s="1"/>
  <c r="L1359" i="6"/>
  <c r="L1356" i="6"/>
  <c r="AC1356" i="6"/>
  <c r="AD1356" i="6" s="1"/>
  <c r="L1353" i="6"/>
  <c r="AC1353" i="6"/>
  <c r="AD1353" i="6" s="1"/>
  <c r="AC1331" i="6"/>
  <c r="AD1331" i="6" s="1"/>
  <c r="L1331" i="6"/>
  <c r="AC1327" i="6"/>
  <c r="AD1327" i="6" s="1"/>
  <c r="L1327" i="6"/>
  <c r="L1322" i="6"/>
  <c r="AC1322" i="6"/>
  <c r="AD1322" i="6" s="1"/>
  <c r="AC1312" i="6"/>
  <c r="AD1312" i="6" s="1"/>
  <c r="L1312" i="6"/>
  <c r="AC1311" i="6"/>
  <c r="AD1311" i="6" s="1"/>
  <c r="L1311" i="6"/>
  <c r="AC1304" i="6"/>
  <c r="AD1304" i="6" s="1"/>
  <c r="L1304" i="6"/>
  <c r="AC1293" i="6"/>
  <c r="AD1293" i="6" s="1"/>
  <c r="L1293" i="6"/>
  <c r="AC1290" i="6"/>
  <c r="AD1290" i="6" s="1"/>
  <c r="L1290" i="6"/>
  <c r="AC1273" i="6"/>
  <c r="AD1273" i="6" s="1"/>
  <c r="L1273" i="6"/>
  <c r="AC1259" i="6"/>
  <c r="AD1259" i="6" s="1"/>
  <c r="L1259" i="6"/>
  <c r="AC866" i="6"/>
  <c r="AD866" i="6" s="1"/>
  <c r="L866" i="6"/>
  <c r="AC856" i="6"/>
  <c r="AD856" i="6" s="1"/>
  <c r="L856" i="6"/>
  <c r="L852" i="6"/>
  <c r="AC852" i="6"/>
  <c r="AD852" i="6" s="1"/>
  <c r="L848" i="6"/>
  <c r="AC848" i="6"/>
  <c r="AD848" i="6" s="1"/>
  <c r="AC4180" i="6"/>
  <c r="AD4180" i="6" s="1"/>
  <c r="L4180" i="6"/>
  <c r="AC4179" i="6"/>
  <c r="AD4179" i="6" s="1"/>
  <c r="L4179" i="6"/>
  <c r="AC4178" i="6"/>
  <c r="AD4178" i="6" s="1"/>
  <c r="L4178" i="6"/>
  <c r="AC4177" i="6"/>
  <c r="AD4177" i="6" s="1"/>
  <c r="L4177" i="6"/>
  <c r="AC4176" i="6"/>
  <c r="AD4176" i="6" s="1"/>
  <c r="L4176" i="6"/>
  <c r="AC4175" i="6"/>
  <c r="AD4175" i="6" s="1"/>
  <c r="L4175" i="6"/>
  <c r="AC4174" i="6"/>
  <c r="AD4174" i="6" s="1"/>
  <c r="L4174" i="6"/>
  <c r="AC4173" i="6"/>
  <c r="AD4173" i="6" s="1"/>
  <c r="L4173" i="6"/>
  <c r="AC4172" i="6"/>
  <c r="AD4172" i="6" s="1"/>
  <c r="L4172" i="6"/>
  <c r="AC4171" i="6"/>
  <c r="AD4171" i="6" s="1"/>
  <c r="L4171" i="6"/>
  <c r="AC4170" i="6"/>
  <c r="AD4170" i="6" s="1"/>
  <c r="L4170" i="6"/>
  <c r="AC4169" i="6"/>
  <c r="AD4169" i="6" s="1"/>
  <c r="L4169" i="6"/>
  <c r="AC4168" i="6"/>
  <c r="AD4168" i="6" s="1"/>
  <c r="L4168" i="6"/>
  <c r="AC4167" i="6"/>
  <c r="AD4167" i="6" s="1"/>
  <c r="L4167" i="6"/>
  <c r="AC4166" i="6"/>
  <c r="AD4166" i="6" s="1"/>
  <c r="L4166" i="6"/>
  <c r="AC4165" i="6"/>
  <c r="AD4165" i="6" s="1"/>
  <c r="L4165" i="6"/>
  <c r="AC4164" i="6"/>
  <c r="AD4164" i="6" s="1"/>
  <c r="L4164" i="6"/>
  <c r="AC4163" i="6"/>
  <c r="AD4163" i="6" s="1"/>
  <c r="L4163" i="6"/>
  <c r="AC4162" i="6"/>
  <c r="AD4162" i="6" s="1"/>
  <c r="L4162" i="6"/>
  <c r="AC4161" i="6"/>
  <c r="AD4161" i="6" s="1"/>
  <c r="L4161" i="6"/>
  <c r="AC4160" i="6"/>
  <c r="AD4160" i="6" s="1"/>
  <c r="L4160" i="6"/>
  <c r="AC4159" i="6"/>
  <c r="AD4159" i="6" s="1"/>
  <c r="L4159" i="6"/>
  <c r="AC4158" i="6"/>
  <c r="AD4158" i="6" s="1"/>
  <c r="L4158" i="6"/>
  <c r="AC4157" i="6"/>
  <c r="AD4157" i="6" s="1"/>
  <c r="L4157" i="6"/>
  <c r="AC4156" i="6"/>
  <c r="AD4156" i="6" s="1"/>
  <c r="L4156" i="6"/>
  <c r="AC4155" i="6"/>
  <c r="AD4155" i="6" s="1"/>
  <c r="L4155" i="6"/>
  <c r="AC4154" i="6"/>
  <c r="AD4154" i="6" s="1"/>
  <c r="L4154" i="6"/>
  <c r="AC4153" i="6"/>
  <c r="AD4153" i="6" s="1"/>
  <c r="L4153" i="6"/>
  <c r="AC4152" i="6"/>
  <c r="AD4152" i="6" s="1"/>
  <c r="L4152" i="6"/>
  <c r="AC4151" i="6"/>
  <c r="AD4151" i="6" s="1"/>
  <c r="L4151" i="6"/>
  <c r="AC4150" i="6"/>
  <c r="AD4150" i="6" s="1"/>
  <c r="L4150" i="6"/>
  <c r="AC4149" i="6"/>
  <c r="AD4149" i="6" s="1"/>
  <c r="L4149" i="6"/>
  <c r="AC4148" i="6"/>
  <c r="AD4148" i="6" s="1"/>
  <c r="L4148" i="6"/>
  <c r="AC4147" i="6"/>
  <c r="AD4147" i="6" s="1"/>
  <c r="L4147" i="6"/>
  <c r="AC4146" i="6"/>
  <c r="AD4146" i="6" s="1"/>
  <c r="L4146" i="6"/>
  <c r="AC4145" i="6"/>
  <c r="AD4145" i="6" s="1"/>
  <c r="L4145" i="6"/>
  <c r="AC4144" i="6"/>
  <c r="AD4144" i="6" s="1"/>
  <c r="L4144" i="6"/>
  <c r="AC4143" i="6"/>
  <c r="AD4143" i="6" s="1"/>
  <c r="L4143" i="6"/>
  <c r="AC4142" i="6"/>
  <c r="AD4142" i="6" s="1"/>
  <c r="L4142" i="6"/>
  <c r="AC4141" i="6"/>
  <c r="AD4141" i="6" s="1"/>
  <c r="L4141" i="6"/>
  <c r="AC4140" i="6"/>
  <c r="AD4140" i="6" s="1"/>
  <c r="L4140" i="6"/>
  <c r="AC4139" i="6"/>
  <c r="AD4139" i="6" s="1"/>
  <c r="L4139" i="6"/>
  <c r="AC4138" i="6"/>
  <c r="AD4138" i="6" s="1"/>
  <c r="L4138" i="6"/>
  <c r="AC4137" i="6"/>
  <c r="AD4137" i="6" s="1"/>
  <c r="L4137" i="6"/>
  <c r="AC4136" i="6"/>
  <c r="AD4136" i="6" s="1"/>
  <c r="L4136" i="6"/>
  <c r="AC4135" i="6"/>
  <c r="AD4135" i="6" s="1"/>
  <c r="L4135" i="6"/>
  <c r="AC4134" i="6"/>
  <c r="AD4134" i="6" s="1"/>
  <c r="L4134" i="6"/>
  <c r="AC4133" i="6"/>
  <c r="AD4133" i="6" s="1"/>
  <c r="L4133" i="6"/>
  <c r="AC4132" i="6"/>
  <c r="AD4132" i="6" s="1"/>
  <c r="L4132" i="6"/>
  <c r="AC4131" i="6"/>
  <c r="AD4131" i="6" s="1"/>
  <c r="L4131" i="6"/>
  <c r="AC4130" i="6"/>
  <c r="AD4130" i="6" s="1"/>
  <c r="L4130" i="6"/>
  <c r="AC4129" i="6"/>
  <c r="AD4129" i="6" s="1"/>
  <c r="L4129" i="6"/>
  <c r="AC4128" i="6"/>
  <c r="AD4128" i="6" s="1"/>
  <c r="L4128" i="6"/>
  <c r="AC4127" i="6"/>
  <c r="AD4127" i="6" s="1"/>
  <c r="L4127" i="6"/>
  <c r="AC4126" i="6"/>
  <c r="AD4126" i="6" s="1"/>
  <c r="L4126" i="6"/>
  <c r="AC4125" i="6"/>
  <c r="AD4125" i="6" s="1"/>
  <c r="L4125" i="6"/>
  <c r="AC4124" i="6"/>
  <c r="AD4124" i="6" s="1"/>
  <c r="L4124" i="6"/>
  <c r="AC4123" i="6"/>
  <c r="AD4123" i="6" s="1"/>
  <c r="L4123" i="6"/>
  <c r="AC4122" i="6"/>
  <c r="AD4122" i="6" s="1"/>
  <c r="L4122" i="6"/>
  <c r="AC4121" i="6"/>
  <c r="AD4121" i="6" s="1"/>
  <c r="L4121" i="6"/>
  <c r="AC4120" i="6"/>
  <c r="AD4120" i="6" s="1"/>
  <c r="L4120" i="6"/>
  <c r="AC4119" i="6"/>
  <c r="AD4119" i="6" s="1"/>
  <c r="L4119" i="6"/>
  <c r="AC4118" i="6"/>
  <c r="AD4118" i="6" s="1"/>
  <c r="L4118" i="6"/>
  <c r="AC4117" i="6"/>
  <c r="AD4117" i="6" s="1"/>
  <c r="L4117" i="6"/>
  <c r="AC4116" i="6"/>
  <c r="AD4116" i="6" s="1"/>
  <c r="L4116" i="6"/>
  <c r="AC4115" i="6"/>
  <c r="AD4115" i="6" s="1"/>
  <c r="L4115" i="6"/>
  <c r="AC4114" i="6"/>
  <c r="AD4114" i="6" s="1"/>
  <c r="L4114" i="6"/>
  <c r="AC4113" i="6"/>
  <c r="AD4113" i="6" s="1"/>
  <c r="L4113" i="6"/>
  <c r="AC4112" i="6"/>
  <c r="AD4112" i="6" s="1"/>
  <c r="L4112" i="6"/>
  <c r="AC4111" i="6"/>
  <c r="AD4111" i="6" s="1"/>
  <c r="L4111" i="6"/>
  <c r="AC4110" i="6"/>
  <c r="AD4110" i="6" s="1"/>
  <c r="L4110" i="6"/>
  <c r="AC4109" i="6"/>
  <c r="AD4109" i="6" s="1"/>
  <c r="L4109" i="6"/>
  <c r="AC4108" i="6"/>
  <c r="AD4108" i="6" s="1"/>
  <c r="L4108" i="6"/>
  <c r="AC4107" i="6"/>
  <c r="AD4107" i="6" s="1"/>
  <c r="L4107" i="6"/>
  <c r="AC4106" i="6"/>
  <c r="AD4106" i="6" s="1"/>
  <c r="L4106" i="6"/>
  <c r="AC4105" i="6"/>
  <c r="AD4105" i="6" s="1"/>
  <c r="L4105" i="6"/>
  <c r="AC4104" i="6"/>
  <c r="AD4104" i="6" s="1"/>
  <c r="L4104" i="6"/>
  <c r="AC4103" i="6"/>
  <c r="AD4103" i="6" s="1"/>
  <c r="L4103" i="6"/>
  <c r="AC4102" i="6"/>
  <c r="AD4102" i="6" s="1"/>
  <c r="L4102" i="6"/>
  <c r="AC4101" i="6"/>
  <c r="AD4101" i="6" s="1"/>
  <c r="L4101" i="6"/>
  <c r="AC4100" i="6"/>
  <c r="AD4100" i="6" s="1"/>
  <c r="L4100" i="6"/>
  <c r="AC4099" i="6"/>
  <c r="AD4099" i="6" s="1"/>
  <c r="L4099" i="6"/>
  <c r="AC4098" i="6"/>
  <c r="AD4098" i="6" s="1"/>
  <c r="L4098" i="6"/>
  <c r="AC4097" i="6"/>
  <c r="AD4097" i="6" s="1"/>
  <c r="L4097" i="6"/>
  <c r="AC4096" i="6"/>
  <c r="AD4096" i="6" s="1"/>
  <c r="L4096" i="6"/>
  <c r="AC4095" i="6"/>
  <c r="AD4095" i="6" s="1"/>
  <c r="L4095" i="6"/>
  <c r="AC4094" i="6"/>
  <c r="AD4094" i="6" s="1"/>
  <c r="L4094" i="6"/>
  <c r="AC4093" i="6"/>
  <c r="AD4093" i="6" s="1"/>
  <c r="L4093" i="6"/>
  <c r="AC4092" i="6"/>
  <c r="AD4092" i="6" s="1"/>
  <c r="L4092" i="6"/>
  <c r="AC4091" i="6"/>
  <c r="AD4091" i="6" s="1"/>
  <c r="L4091" i="6"/>
  <c r="AC4090" i="6"/>
  <c r="AD4090" i="6" s="1"/>
  <c r="L4090" i="6"/>
  <c r="AC4089" i="6"/>
  <c r="AD4089" i="6" s="1"/>
  <c r="L4089" i="6"/>
  <c r="AC4088" i="6"/>
  <c r="AD4088" i="6" s="1"/>
  <c r="L4088" i="6"/>
  <c r="AC4087" i="6"/>
  <c r="AD4087" i="6" s="1"/>
  <c r="L4087" i="6"/>
  <c r="AC4086" i="6"/>
  <c r="AD4086" i="6" s="1"/>
  <c r="L4086" i="6"/>
  <c r="AC4085" i="6"/>
  <c r="AD4085" i="6" s="1"/>
  <c r="L4085" i="6"/>
  <c r="AC4084" i="6"/>
  <c r="AD4084" i="6" s="1"/>
  <c r="L4084" i="6"/>
  <c r="AC4083" i="6"/>
  <c r="AD4083" i="6" s="1"/>
  <c r="L4083" i="6"/>
  <c r="AC4082" i="6"/>
  <c r="AD4082" i="6" s="1"/>
  <c r="L4082" i="6"/>
  <c r="AC4081" i="6"/>
  <c r="AD4081" i="6" s="1"/>
  <c r="L4081" i="6"/>
  <c r="AC4080" i="6"/>
  <c r="AD4080" i="6" s="1"/>
  <c r="L4080" i="6"/>
  <c r="AC4079" i="6"/>
  <c r="AD4079" i="6" s="1"/>
  <c r="L4079" i="6"/>
  <c r="AC4078" i="6"/>
  <c r="AD4078" i="6" s="1"/>
  <c r="L4078" i="6"/>
  <c r="AC4077" i="6"/>
  <c r="AD4077" i="6" s="1"/>
  <c r="L4077" i="6"/>
  <c r="AC4076" i="6"/>
  <c r="AD4076" i="6" s="1"/>
  <c r="L4076" i="6"/>
  <c r="AC4075" i="6"/>
  <c r="AD4075" i="6" s="1"/>
  <c r="L4075" i="6"/>
  <c r="AC4074" i="6"/>
  <c r="AD4074" i="6" s="1"/>
  <c r="L4074" i="6"/>
  <c r="AC4073" i="6"/>
  <c r="AD4073" i="6" s="1"/>
  <c r="L4073" i="6"/>
  <c r="AC4072" i="6"/>
  <c r="AD4072" i="6" s="1"/>
  <c r="L4072" i="6"/>
  <c r="AC4071" i="6"/>
  <c r="AD4071" i="6" s="1"/>
  <c r="L4071" i="6"/>
  <c r="AC4070" i="6"/>
  <c r="AD4070" i="6" s="1"/>
  <c r="L4070" i="6"/>
  <c r="AC4069" i="6"/>
  <c r="AD4069" i="6" s="1"/>
  <c r="L4069" i="6"/>
  <c r="AC4068" i="6"/>
  <c r="AD4068" i="6" s="1"/>
  <c r="L4068" i="6"/>
  <c r="AC4067" i="6"/>
  <c r="AD4067" i="6" s="1"/>
  <c r="L4067" i="6"/>
  <c r="AC4066" i="6"/>
  <c r="AD4066" i="6" s="1"/>
  <c r="L4066" i="6"/>
  <c r="AC4065" i="6"/>
  <c r="AD4065" i="6" s="1"/>
  <c r="L4065" i="6"/>
  <c r="AC4064" i="6"/>
  <c r="AD4064" i="6" s="1"/>
  <c r="L4064" i="6"/>
  <c r="AC4063" i="6"/>
  <c r="AD4063" i="6" s="1"/>
  <c r="L4063" i="6"/>
  <c r="AC4062" i="6"/>
  <c r="AD4062" i="6" s="1"/>
  <c r="L4062" i="6"/>
  <c r="AC4061" i="6"/>
  <c r="AD4061" i="6" s="1"/>
  <c r="L4061" i="6"/>
  <c r="AC4060" i="6"/>
  <c r="AD4060" i="6" s="1"/>
  <c r="L4060" i="6"/>
  <c r="AC4059" i="6"/>
  <c r="AD4059" i="6" s="1"/>
  <c r="L4059" i="6"/>
  <c r="AC4058" i="6"/>
  <c r="AD4058" i="6" s="1"/>
  <c r="L4058" i="6"/>
  <c r="AC4057" i="6"/>
  <c r="AD4057" i="6" s="1"/>
  <c r="L4057" i="6"/>
  <c r="AC4056" i="6"/>
  <c r="AD4056" i="6" s="1"/>
  <c r="L4056" i="6"/>
  <c r="AC4055" i="6"/>
  <c r="AD4055" i="6" s="1"/>
  <c r="L4055" i="6"/>
  <c r="AC4054" i="6"/>
  <c r="AD4054" i="6" s="1"/>
  <c r="L4054" i="6"/>
  <c r="AC4053" i="6"/>
  <c r="AD4053" i="6" s="1"/>
  <c r="L4053" i="6"/>
  <c r="AC4052" i="6"/>
  <c r="AD4052" i="6" s="1"/>
  <c r="L4052" i="6"/>
  <c r="AC4051" i="6"/>
  <c r="AD4051" i="6" s="1"/>
  <c r="L4051" i="6"/>
  <c r="AC4050" i="6"/>
  <c r="AD4050" i="6" s="1"/>
  <c r="L4050" i="6"/>
  <c r="AC4049" i="6"/>
  <c r="AD4049" i="6" s="1"/>
  <c r="L4049" i="6"/>
  <c r="AC4048" i="6"/>
  <c r="AD4048" i="6" s="1"/>
  <c r="L4048" i="6"/>
  <c r="AC4047" i="6"/>
  <c r="AD4047" i="6" s="1"/>
  <c r="L4047" i="6"/>
  <c r="AC4046" i="6"/>
  <c r="AD4046" i="6" s="1"/>
  <c r="L4046" i="6"/>
  <c r="AC4045" i="6"/>
  <c r="AD4045" i="6" s="1"/>
  <c r="L4045" i="6"/>
  <c r="AC4044" i="6"/>
  <c r="AD4044" i="6" s="1"/>
  <c r="L4044" i="6"/>
  <c r="AC4043" i="6"/>
  <c r="AD4043" i="6" s="1"/>
  <c r="L4043" i="6"/>
  <c r="AC4042" i="6"/>
  <c r="AD4042" i="6" s="1"/>
  <c r="L4042" i="6"/>
  <c r="AC4041" i="6"/>
  <c r="AD4041" i="6" s="1"/>
  <c r="L4041" i="6"/>
  <c r="AC4040" i="6"/>
  <c r="AD4040" i="6" s="1"/>
  <c r="L4040" i="6"/>
  <c r="AC4039" i="6"/>
  <c r="AD4039" i="6" s="1"/>
  <c r="L4039" i="6"/>
  <c r="AC4038" i="6"/>
  <c r="AD4038" i="6" s="1"/>
  <c r="L4038" i="6"/>
  <c r="AC4037" i="6"/>
  <c r="AD4037" i="6" s="1"/>
  <c r="L4037" i="6"/>
  <c r="AC4036" i="6"/>
  <c r="AD4036" i="6" s="1"/>
  <c r="L4036" i="6"/>
  <c r="AC4035" i="6"/>
  <c r="AD4035" i="6" s="1"/>
  <c r="L4035" i="6"/>
  <c r="AC4034" i="6"/>
  <c r="AD4034" i="6" s="1"/>
  <c r="L4034" i="6"/>
  <c r="AC4033" i="6"/>
  <c r="AD4033" i="6" s="1"/>
  <c r="L4033" i="6"/>
  <c r="AC4032" i="6"/>
  <c r="AD4032" i="6" s="1"/>
  <c r="L4032" i="6"/>
  <c r="AC4031" i="6"/>
  <c r="AD4031" i="6" s="1"/>
  <c r="L4031" i="6"/>
  <c r="AC4030" i="6"/>
  <c r="AD4030" i="6" s="1"/>
  <c r="L4030" i="6"/>
  <c r="AC4029" i="6"/>
  <c r="AD4029" i="6" s="1"/>
  <c r="L4029" i="6"/>
  <c r="AC4028" i="6"/>
  <c r="AD4028" i="6" s="1"/>
  <c r="L4028" i="6"/>
  <c r="AC4027" i="6"/>
  <c r="AD4027" i="6" s="1"/>
  <c r="L4027" i="6"/>
  <c r="AC4026" i="6"/>
  <c r="AD4026" i="6" s="1"/>
  <c r="L4026" i="6"/>
  <c r="AC4025" i="6"/>
  <c r="AD4025" i="6" s="1"/>
  <c r="L4025" i="6"/>
  <c r="AC4024" i="6"/>
  <c r="AD4024" i="6" s="1"/>
  <c r="L4024" i="6"/>
  <c r="AC4023" i="6"/>
  <c r="AD4023" i="6" s="1"/>
  <c r="L4023" i="6"/>
  <c r="AC4022" i="6"/>
  <c r="AD4022" i="6" s="1"/>
  <c r="L4022" i="6"/>
  <c r="AC4021" i="6"/>
  <c r="AD4021" i="6" s="1"/>
  <c r="L4021" i="6"/>
  <c r="AC4020" i="6"/>
  <c r="AD4020" i="6" s="1"/>
  <c r="L4020" i="6"/>
  <c r="AC4019" i="6"/>
  <c r="AD4019" i="6" s="1"/>
  <c r="L4019" i="6"/>
  <c r="AC4018" i="6"/>
  <c r="AD4018" i="6" s="1"/>
  <c r="L4018" i="6"/>
  <c r="AC4017" i="6"/>
  <c r="AD4017" i="6" s="1"/>
  <c r="L4017" i="6"/>
  <c r="AC4016" i="6"/>
  <c r="AD4016" i="6" s="1"/>
  <c r="L4016" i="6"/>
  <c r="AC4015" i="6"/>
  <c r="AD4015" i="6" s="1"/>
  <c r="L4015" i="6"/>
  <c r="AC4014" i="6"/>
  <c r="AD4014" i="6" s="1"/>
  <c r="L4014" i="6"/>
  <c r="AC4013" i="6"/>
  <c r="AD4013" i="6" s="1"/>
  <c r="L4013" i="6"/>
  <c r="AC4012" i="6"/>
  <c r="AD4012" i="6" s="1"/>
  <c r="L4012" i="6"/>
  <c r="AC4011" i="6"/>
  <c r="AD4011" i="6" s="1"/>
  <c r="L4011" i="6"/>
  <c r="AC4010" i="6"/>
  <c r="AD4010" i="6" s="1"/>
  <c r="L4010" i="6"/>
  <c r="AC4009" i="6"/>
  <c r="AD4009" i="6" s="1"/>
  <c r="L4009" i="6"/>
  <c r="AC4008" i="6"/>
  <c r="AD4008" i="6" s="1"/>
  <c r="L4008" i="6"/>
  <c r="AC4007" i="6"/>
  <c r="AD4007" i="6" s="1"/>
  <c r="L4007" i="6"/>
  <c r="AC4006" i="6"/>
  <c r="AD4006" i="6" s="1"/>
  <c r="L4006" i="6"/>
  <c r="AC4005" i="6"/>
  <c r="AD4005" i="6" s="1"/>
  <c r="L4005" i="6"/>
  <c r="AC4004" i="6"/>
  <c r="AD4004" i="6" s="1"/>
  <c r="L4004" i="6"/>
  <c r="AC4003" i="6"/>
  <c r="AD4003" i="6" s="1"/>
  <c r="L4003" i="6"/>
  <c r="AC4002" i="6"/>
  <c r="AD4002" i="6" s="1"/>
  <c r="L4002" i="6"/>
  <c r="AC4001" i="6"/>
  <c r="AD4001" i="6" s="1"/>
  <c r="L4001" i="6"/>
  <c r="AC4000" i="6"/>
  <c r="AD4000" i="6" s="1"/>
  <c r="L4000" i="6"/>
  <c r="AC3999" i="6"/>
  <c r="AD3999" i="6" s="1"/>
  <c r="L3999" i="6"/>
  <c r="AC3998" i="6"/>
  <c r="AD3998" i="6" s="1"/>
  <c r="L3998" i="6"/>
  <c r="AC3997" i="6"/>
  <c r="AD3997" i="6" s="1"/>
  <c r="L3997" i="6"/>
  <c r="AC3996" i="6"/>
  <c r="AD3996" i="6" s="1"/>
  <c r="L3996" i="6"/>
  <c r="AC3995" i="6"/>
  <c r="AD3995" i="6" s="1"/>
  <c r="L3995" i="6"/>
  <c r="AC3994" i="6"/>
  <c r="AD3994" i="6" s="1"/>
  <c r="L3994" i="6"/>
  <c r="AC3993" i="6"/>
  <c r="AD3993" i="6" s="1"/>
  <c r="L3993" i="6"/>
  <c r="AC3992" i="6"/>
  <c r="AD3992" i="6" s="1"/>
  <c r="L3992" i="6"/>
  <c r="AC3991" i="6"/>
  <c r="AD3991" i="6" s="1"/>
  <c r="L3991" i="6"/>
  <c r="AC3990" i="6"/>
  <c r="AD3990" i="6" s="1"/>
  <c r="L3990" i="6"/>
  <c r="AC3989" i="6"/>
  <c r="AD3989" i="6" s="1"/>
  <c r="L3989" i="6"/>
  <c r="AC3988" i="6"/>
  <c r="AD3988" i="6" s="1"/>
  <c r="L3988" i="6"/>
  <c r="AC3987" i="6"/>
  <c r="AD3987" i="6" s="1"/>
  <c r="L3987" i="6"/>
  <c r="AC3986" i="6"/>
  <c r="AD3986" i="6" s="1"/>
  <c r="L3986" i="6"/>
  <c r="AC3985" i="6"/>
  <c r="AD3985" i="6" s="1"/>
  <c r="L3985" i="6"/>
  <c r="AC3984" i="6"/>
  <c r="AD3984" i="6" s="1"/>
  <c r="L3984" i="6"/>
  <c r="AC3983" i="6"/>
  <c r="AD3983" i="6" s="1"/>
  <c r="L3983" i="6"/>
  <c r="AC3982" i="6"/>
  <c r="AD3982" i="6" s="1"/>
  <c r="L3982" i="6"/>
  <c r="AC3981" i="6"/>
  <c r="AD3981" i="6" s="1"/>
  <c r="L3981" i="6"/>
  <c r="AC3980" i="6"/>
  <c r="AD3980" i="6" s="1"/>
  <c r="L3980" i="6"/>
  <c r="AC3979" i="6"/>
  <c r="AD3979" i="6" s="1"/>
  <c r="L3979" i="6"/>
  <c r="AC3978" i="6"/>
  <c r="AD3978" i="6" s="1"/>
  <c r="L3978" i="6"/>
  <c r="AC3977" i="6"/>
  <c r="AD3977" i="6" s="1"/>
  <c r="L3977" i="6"/>
  <c r="AC3976" i="6"/>
  <c r="AD3976" i="6" s="1"/>
  <c r="L3976" i="6"/>
  <c r="AC3975" i="6"/>
  <c r="AD3975" i="6" s="1"/>
  <c r="L3975" i="6"/>
  <c r="AC3974" i="6"/>
  <c r="AD3974" i="6" s="1"/>
  <c r="L3974" i="6"/>
  <c r="AC3973" i="6"/>
  <c r="AD3973" i="6" s="1"/>
  <c r="L3973" i="6"/>
  <c r="AC3972" i="6"/>
  <c r="AD3972" i="6" s="1"/>
  <c r="L3972" i="6"/>
  <c r="AC3971" i="6"/>
  <c r="AD3971" i="6" s="1"/>
  <c r="L3971" i="6"/>
  <c r="AC3970" i="6"/>
  <c r="AD3970" i="6" s="1"/>
  <c r="L3970" i="6"/>
  <c r="AC3969" i="6"/>
  <c r="AD3969" i="6" s="1"/>
  <c r="L3969" i="6"/>
  <c r="AC3968" i="6"/>
  <c r="AD3968" i="6" s="1"/>
  <c r="L3968" i="6"/>
  <c r="AC3967" i="6"/>
  <c r="AD3967" i="6" s="1"/>
  <c r="L3967" i="6"/>
  <c r="AC3966" i="6"/>
  <c r="AD3966" i="6" s="1"/>
  <c r="L3966" i="6"/>
  <c r="AC3965" i="6"/>
  <c r="AD3965" i="6" s="1"/>
  <c r="L3965" i="6"/>
  <c r="AC3964" i="6"/>
  <c r="AD3964" i="6" s="1"/>
  <c r="L3964" i="6"/>
  <c r="AC3963" i="6"/>
  <c r="AD3963" i="6" s="1"/>
  <c r="L3963" i="6"/>
  <c r="AC3962" i="6"/>
  <c r="AD3962" i="6" s="1"/>
  <c r="L3962" i="6"/>
  <c r="AC3961" i="6"/>
  <c r="AD3961" i="6" s="1"/>
  <c r="L3961" i="6"/>
  <c r="AC3960" i="6"/>
  <c r="AD3960" i="6" s="1"/>
  <c r="L3960" i="6"/>
  <c r="AC3959" i="6"/>
  <c r="AD3959" i="6" s="1"/>
  <c r="L3959" i="6"/>
  <c r="AC3958" i="6"/>
  <c r="AD3958" i="6" s="1"/>
  <c r="L3958" i="6"/>
  <c r="AC3957" i="6"/>
  <c r="AD3957" i="6" s="1"/>
  <c r="L3957" i="6"/>
  <c r="AC3956" i="6"/>
  <c r="AD3956" i="6" s="1"/>
  <c r="L3956" i="6"/>
  <c r="AC3955" i="6"/>
  <c r="AD3955" i="6" s="1"/>
  <c r="L3955" i="6"/>
  <c r="AC3954" i="6"/>
  <c r="AD3954" i="6" s="1"/>
  <c r="L3954" i="6"/>
  <c r="AC3953" i="6"/>
  <c r="AD3953" i="6" s="1"/>
  <c r="L3953" i="6"/>
  <c r="AC3952" i="6"/>
  <c r="AD3952" i="6" s="1"/>
  <c r="L3952" i="6"/>
  <c r="AC3951" i="6"/>
  <c r="AD3951" i="6" s="1"/>
  <c r="L3951" i="6"/>
  <c r="AC3950" i="6"/>
  <c r="AD3950" i="6" s="1"/>
  <c r="L3950" i="6"/>
  <c r="AC3949" i="6"/>
  <c r="AD3949" i="6" s="1"/>
  <c r="L3949" i="6"/>
  <c r="AC3948" i="6"/>
  <c r="AD3948" i="6" s="1"/>
  <c r="L3948" i="6"/>
  <c r="AC3947" i="6"/>
  <c r="AD3947" i="6" s="1"/>
  <c r="L3947" i="6"/>
  <c r="AC3946" i="6"/>
  <c r="AD3946" i="6" s="1"/>
  <c r="L3946" i="6"/>
  <c r="AC3945" i="6"/>
  <c r="AD3945" i="6" s="1"/>
  <c r="L3945" i="6"/>
  <c r="AC3944" i="6"/>
  <c r="AD3944" i="6" s="1"/>
  <c r="L3944" i="6"/>
  <c r="AC3943" i="6"/>
  <c r="AD3943" i="6" s="1"/>
  <c r="L3943" i="6"/>
  <c r="AC3942" i="6"/>
  <c r="AD3942" i="6" s="1"/>
  <c r="L3942" i="6"/>
  <c r="AC3941" i="6"/>
  <c r="AD3941" i="6" s="1"/>
  <c r="L3941" i="6"/>
  <c r="AC3940" i="6"/>
  <c r="AD3940" i="6" s="1"/>
  <c r="L3940" i="6"/>
  <c r="AC3939" i="6"/>
  <c r="AD3939" i="6" s="1"/>
  <c r="L3939" i="6"/>
  <c r="AC3938" i="6"/>
  <c r="AD3938" i="6" s="1"/>
  <c r="L3938" i="6"/>
  <c r="AC3937" i="6"/>
  <c r="AD3937" i="6" s="1"/>
  <c r="L3937" i="6"/>
  <c r="AC3936" i="6"/>
  <c r="AD3936" i="6" s="1"/>
  <c r="L3936" i="6"/>
  <c r="AC3935" i="6"/>
  <c r="AD3935" i="6" s="1"/>
  <c r="L3935" i="6"/>
  <c r="AC3934" i="6"/>
  <c r="AD3934" i="6" s="1"/>
  <c r="L3934" i="6"/>
  <c r="AC3933" i="6"/>
  <c r="AD3933" i="6" s="1"/>
  <c r="L3933" i="6"/>
  <c r="AC3932" i="6"/>
  <c r="AD3932" i="6" s="1"/>
  <c r="L3932" i="6"/>
  <c r="AC3931" i="6"/>
  <c r="AD3931" i="6" s="1"/>
  <c r="L3931" i="6"/>
  <c r="AC3930" i="6"/>
  <c r="AD3930" i="6" s="1"/>
  <c r="L3930" i="6"/>
  <c r="AC3929" i="6"/>
  <c r="AD3929" i="6" s="1"/>
  <c r="L3929" i="6"/>
  <c r="AC3928" i="6"/>
  <c r="AD3928" i="6" s="1"/>
  <c r="L3928" i="6"/>
  <c r="AC3927" i="6"/>
  <c r="AD3927" i="6" s="1"/>
  <c r="L3927" i="6"/>
  <c r="AC3926" i="6"/>
  <c r="AD3926" i="6" s="1"/>
  <c r="L3926" i="6"/>
  <c r="AC3925" i="6"/>
  <c r="AD3925" i="6" s="1"/>
  <c r="L3925" i="6"/>
  <c r="AC3924" i="6"/>
  <c r="AD3924" i="6" s="1"/>
  <c r="L3924" i="6"/>
  <c r="AC3923" i="6"/>
  <c r="AD3923" i="6" s="1"/>
  <c r="L3923" i="6"/>
  <c r="AC3922" i="6"/>
  <c r="AD3922" i="6" s="1"/>
  <c r="L3922" i="6"/>
  <c r="AC3921" i="6"/>
  <c r="AD3921" i="6" s="1"/>
  <c r="L3921" i="6"/>
  <c r="AC3920" i="6"/>
  <c r="AD3920" i="6" s="1"/>
  <c r="L3920" i="6"/>
  <c r="AC3919" i="6"/>
  <c r="AD3919" i="6" s="1"/>
  <c r="L3919" i="6"/>
  <c r="AC3918" i="6"/>
  <c r="AD3918" i="6" s="1"/>
  <c r="L3918" i="6"/>
  <c r="AC3917" i="6"/>
  <c r="AD3917" i="6" s="1"/>
  <c r="L3917" i="6"/>
  <c r="AC3916" i="6"/>
  <c r="AD3916" i="6" s="1"/>
  <c r="L3916" i="6"/>
  <c r="AC3915" i="6"/>
  <c r="AD3915" i="6" s="1"/>
  <c r="L3915" i="6"/>
  <c r="AC3914" i="6"/>
  <c r="AD3914" i="6" s="1"/>
  <c r="L3914" i="6"/>
  <c r="AC3913" i="6"/>
  <c r="AD3913" i="6" s="1"/>
  <c r="L3913" i="6"/>
  <c r="AC3912" i="6"/>
  <c r="AD3912" i="6" s="1"/>
  <c r="L3912" i="6"/>
  <c r="AC3911" i="6"/>
  <c r="AD3911" i="6" s="1"/>
  <c r="L3911" i="6"/>
  <c r="AC3910" i="6"/>
  <c r="AD3910" i="6" s="1"/>
  <c r="L3910" i="6"/>
  <c r="AC3909" i="6"/>
  <c r="AD3909" i="6" s="1"/>
  <c r="L3909" i="6"/>
  <c r="AC3908" i="6"/>
  <c r="AD3908" i="6" s="1"/>
  <c r="L3908" i="6"/>
  <c r="AC3907" i="6"/>
  <c r="AD3907" i="6" s="1"/>
  <c r="L3907" i="6"/>
  <c r="AC3906" i="6"/>
  <c r="AD3906" i="6" s="1"/>
  <c r="L3906" i="6"/>
  <c r="AC3905" i="6"/>
  <c r="AD3905" i="6" s="1"/>
  <c r="L3905" i="6"/>
  <c r="AC3904" i="6"/>
  <c r="AD3904" i="6" s="1"/>
  <c r="L3904" i="6"/>
  <c r="AC3903" i="6"/>
  <c r="AD3903" i="6" s="1"/>
  <c r="L3903" i="6"/>
  <c r="AC3902" i="6"/>
  <c r="AD3902" i="6" s="1"/>
  <c r="L3902" i="6"/>
  <c r="AC3901" i="6"/>
  <c r="AD3901" i="6" s="1"/>
  <c r="L3901" i="6"/>
  <c r="AC3900" i="6"/>
  <c r="AD3900" i="6" s="1"/>
  <c r="L3900" i="6"/>
  <c r="AC3899" i="6"/>
  <c r="AD3899" i="6" s="1"/>
  <c r="L3899" i="6"/>
  <c r="AC3898" i="6"/>
  <c r="AD3898" i="6" s="1"/>
  <c r="L3898" i="6"/>
  <c r="AC3897" i="6"/>
  <c r="AD3897" i="6" s="1"/>
  <c r="L3897" i="6"/>
  <c r="AC3896" i="6"/>
  <c r="AD3896" i="6" s="1"/>
  <c r="L3896" i="6"/>
  <c r="AC3895" i="6"/>
  <c r="AD3895" i="6" s="1"/>
  <c r="L3895" i="6"/>
  <c r="AC3894" i="6"/>
  <c r="AD3894" i="6" s="1"/>
  <c r="L3894" i="6"/>
  <c r="AC3893" i="6"/>
  <c r="AD3893" i="6" s="1"/>
  <c r="L3893" i="6"/>
  <c r="AC3892" i="6"/>
  <c r="AD3892" i="6" s="1"/>
  <c r="L3892" i="6"/>
  <c r="AC3891" i="6"/>
  <c r="AD3891" i="6" s="1"/>
  <c r="L3891" i="6"/>
  <c r="AC3890" i="6"/>
  <c r="AD3890" i="6" s="1"/>
  <c r="L3890" i="6"/>
  <c r="AC3889" i="6"/>
  <c r="AD3889" i="6" s="1"/>
  <c r="L3889" i="6"/>
  <c r="AC3888" i="6"/>
  <c r="AD3888" i="6" s="1"/>
  <c r="L3888" i="6"/>
  <c r="AC3887" i="6"/>
  <c r="AD3887" i="6" s="1"/>
  <c r="L3887" i="6"/>
  <c r="AC3886" i="6"/>
  <c r="AD3886" i="6" s="1"/>
  <c r="L3886" i="6"/>
  <c r="AC3885" i="6"/>
  <c r="AD3885" i="6" s="1"/>
  <c r="L3885" i="6"/>
  <c r="AC3884" i="6"/>
  <c r="AD3884" i="6" s="1"/>
  <c r="L3884" i="6"/>
  <c r="AC3883" i="6"/>
  <c r="AD3883" i="6" s="1"/>
  <c r="L3883" i="6"/>
  <c r="AC3882" i="6"/>
  <c r="AD3882" i="6" s="1"/>
  <c r="L3882" i="6"/>
  <c r="AC3881" i="6"/>
  <c r="AD3881" i="6" s="1"/>
  <c r="L3881" i="6"/>
  <c r="AC3880" i="6"/>
  <c r="AD3880" i="6" s="1"/>
  <c r="L3880" i="6"/>
  <c r="AC3879" i="6"/>
  <c r="AD3879" i="6" s="1"/>
  <c r="L3879" i="6"/>
  <c r="AC3878" i="6"/>
  <c r="AD3878" i="6" s="1"/>
  <c r="L3878" i="6"/>
  <c r="AC3877" i="6"/>
  <c r="AD3877" i="6" s="1"/>
  <c r="L3877" i="6"/>
  <c r="AC3876" i="6"/>
  <c r="AD3876" i="6" s="1"/>
  <c r="L3876" i="6"/>
  <c r="AC3875" i="6"/>
  <c r="AD3875" i="6" s="1"/>
  <c r="L3875" i="6"/>
  <c r="AC3874" i="6"/>
  <c r="AD3874" i="6" s="1"/>
  <c r="L3874" i="6"/>
  <c r="AC3873" i="6"/>
  <c r="AD3873" i="6" s="1"/>
  <c r="L3873" i="6"/>
  <c r="AC3872" i="6"/>
  <c r="AD3872" i="6" s="1"/>
  <c r="L3872" i="6"/>
  <c r="AC3871" i="6"/>
  <c r="AD3871" i="6" s="1"/>
  <c r="L3871" i="6"/>
  <c r="AC3870" i="6"/>
  <c r="AD3870" i="6" s="1"/>
  <c r="L3870" i="6"/>
  <c r="AC3869" i="6"/>
  <c r="AD3869" i="6" s="1"/>
  <c r="L3869" i="6"/>
  <c r="AC3868" i="6"/>
  <c r="AD3868" i="6" s="1"/>
  <c r="L3868" i="6"/>
  <c r="AC3867" i="6"/>
  <c r="AD3867" i="6" s="1"/>
  <c r="L3867" i="6"/>
  <c r="AC3866" i="6"/>
  <c r="AD3866" i="6" s="1"/>
  <c r="L3866" i="6"/>
  <c r="AC3865" i="6"/>
  <c r="AD3865" i="6" s="1"/>
  <c r="L3865" i="6"/>
  <c r="AC3864" i="6"/>
  <c r="AD3864" i="6" s="1"/>
  <c r="L3864" i="6"/>
  <c r="AC3863" i="6"/>
  <c r="AD3863" i="6" s="1"/>
  <c r="L3863" i="6"/>
  <c r="AC3862" i="6"/>
  <c r="AD3862" i="6" s="1"/>
  <c r="L3862" i="6"/>
  <c r="AC3861" i="6"/>
  <c r="AD3861" i="6" s="1"/>
  <c r="L3861" i="6"/>
  <c r="AC3860" i="6"/>
  <c r="AD3860" i="6" s="1"/>
  <c r="L3860" i="6"/>
  <c r="AC3859" i="6"/>
  <c r="AD3859" i="6" s="1"/>
  <c r="L3859" i="6"/>
  <c r="AC3858" i="6"/>
  <c r="AD3858" i="6" s="1"/>
  <c r="L3858" i="6"/>
  <c r="AC3857" i="6"/>
  <c r="AD3857" i="6" s="1"/>
  <c r="L3857" i="6"/>
  <c r="AC3856" i="6"/>
  <c r="AD3856" i="6" s="1"/>
  <c r="L3856" i="6"/>
  <c r="AC3855" i="6"/>
  <c r="AD3855" i="6" s="1"/>
  <c r="L3855" i="6"/>
  <c r="AC3854" i="6"/>
  <c r="AD3854" i="6" s="1"/>
  <c r="L3854" i="6"/>
  <c r="AC3853" i="6"/>
  <c r="AD3853" i="6" s="1"/>
  <c r="L3853" i="6"/>
  <c r="AC3852" i="6"/>
  <c r="AD3852" i="6" s="1"/>
  <c r="L3852" i="6"/>
  <c r="AC3851" i="6"/>
  <c r="AD3851" i="6" s="1"/>
  <c r="L3851" i="6"/>
  <c r="AC3850" i="6"/>
  <c r="AD3850" i="6" s="1"/>
  <c r="L3850" i="6"/>
  <c r="AC3849" i="6"/>
  <c r="AD3849" i="6" s="1"/>
  <c r="L3849" i="6"/>
  <c r="AC3848" i="6"/>
  <c r="AD3848" i="6" s="1"/>
  <c r="L3848" i="6"/>
  <c r="AC3847" i="6"/>
  <c r="AD3847" i="6" s="1"/>
  <c r="L3847" i="6"/>
  <c r="AC3846" i="6"/>
  <c r="AD3846" i="6" s="1"/>
  <c r="L3846" i="6"/>
  <c r="AC3845" i="6"/>
  <c r="AD3845" i="6" s="1"/>
  <c r="L3845" i="6"/>
  <c r="AC3844" i="6"/>
  <c r="AD3844" i="6" s="1"/>
  <c r="L3844" i="6"/>
  <c r="AC3843" i="6"/>
  <c r="AD3843" i="6" s="1"/>
  <c r="L3843" i="6"/>
  <c r="AC3842" i="6"/>
  <c r="AD3842" i="6" s="1"/>
  <c r="L3842" i="6"/>
  <c r="AC3841" i="6"/>
  <c r="AD3841" i="6" s="1"/>
  <c r="L3841" i="6"/>
  <c r="AC3840" i="6"/>
  <c r="AD3840" i="6" s="1"/>
  <c r="L3840" i="6"/>
  <c r="AC3839" i="6"/>
  <c r="AD3839" i="6" s="1"/>
  <c r="L3839" i="6"/>
  <c r="AC3838" i="6"/>
  <c r="AD3838" i="6" s="1"/>
  <c r="L3838" i="6"/>
  <c r="AC3837" i="6"/>
  <c r="AD3837" i="6" s="1"/>
  <c r="L3837" i="6"/>
  <c r="AC3836" i="6"/>
  <c r="AD3836" i="6" s="1"/>
  <c r="L3836" i="6"/>
  <c r="AC3835" i="6"/>
  <c r="AD3835" i="6" s="1"/>
  <c r="L3835" i="6"/>
  <c r="AC3834" i="6"/>
  <c r="AD3834" i="6" s="1"/>
  <c r="L3834" i="6"/>
  <c r="AC3833" i="6"/>
  <c r="AD3833" i="6" s="1"/>
  <c r="L3833" i="6"/>
  <c r="AC3832" i="6"/>
  <c r="AD3832" i="6" s="1"/>
  <c r="L3832" i="6"/>
  <c r="AC3831" i="6"/>
  <c r="AD3831" i="6" s="1"/>
  <c r="L3831" i="6"/>
  <c r="AC3830" i="6"/>
  <c r="AD3830" i="6" s="1"/>
  <c r="L3830" i="6"/>
  <c r="AC3829" i="6"/>
  <c r="AD3829" i="6" s="1"/>
  <c r="L3829" i="6"/>
  <c r="AC3828" i="6"/>
  <c r="AD3828" i="6" s="1"/>
  <c r="L3828" i="6"/>
  <c r="AC3827" i="6"/>
  <c r="AD3827" i="6" s="1"/>
  <c r="L3827" i="6"/>
  <c r="AC3826" i="6"/>
  <c r="AD3826" i="6" s="1"/>
  <c r="L3826" i="6"/>
  <c r="AC3825" i="6"/>
  <c r="AD3825" i="6" s="1"/>
  <c r="L3825" i="6"/>
  <c r="AC3824" i="6"/>
  <c r="AD3824" i="6" s="1"/>
  <c r="L3824" i="6"/>
  <c r="AC3823" i="6"/>
  <c r="AD3823" i="6" s="1"/>
  <c r="L3823" i="6"/>
  <c r="AC3822" i="6"/>
  <c r="AD3822" i="6" s="1"/>
  <c r="L3822" i="6"/>
  <c r="AC3821" i="6"/>
  <c r="AD3821" i="6" s="1"/>
  <c r="L3821" i="6"/>
  <c r="AC3820" i="6"/>
  <c r="AD3820" i="6" s="1"/>
  <c r="L3820" i="6"/>
  <c r="AC3819" i="6"/>
  <c r="AD3819" i="6" s="1"/>
  <c r="L3819" i="6"/>
  <c r="AC3818" i="6"/>
  <c r="AD3818" i="6" s="1"/>
  <c r="L3818" i="6"/>
  <c r="AC3817" i="6"/>
  <c r="AD3817" i="6" s="1"/>
  <c r="L3817" i="6"/>
  <c r="AC3816" i="6"/>
  <c r="AD3816" i="6" s="1"/>
  <c r="L3816" i="6"/>
  <c r="AC3815" i="6"/>
  <c r="AD3815" i="6" s="1"/>
  <c r="L3815" i="6"/>
  <c r="AC3814" i="6"/>
  <c r="AD3814" i="6" s="1"/>
  <c r="L3814" i="6"/>
  <c r="AC3813" i="6"/>
  <c r="AD3813" i="6" s="1"/>
  <c r="L3813" i="6"/>
  <c r="AC3812" i="6"/>
  <c r="AD3812" i="6" s="1"/>
  <c r="L3812" i="6"/>
  <c r="AC3811" i="6"/>
  <c r="AD3811" i="6" s="1"/>
  <c r="L3811" i="6"/>
  <c r="AC3810" i="6"/>
  <c r="AD3810" i="6" s="1"/>
  <c r="L3810" i="6"/>
  <c r="AC3809" i="6"/>
  <c r="AD3809" i="6" s="1"/>
  <c r="L3809" i="6"/>
  <c r="AC3808" i="6"/>
  <c r="AD3808" i="6" s="1"/>
  <c r="L3808" i="6"/>
  <c r="AC3807" i="6"/>
  <c r="AD3807" i="6" s="1"/>
  <c r="L3807" i="6"/>
  <c r="AC3806" i="6"/>
  <c r="AD3806" i="6" s="1"/>
  <c r="L3806" i="6"/>
  <c r="AC3805" i="6"/>
  <c r="AD3805" i="6" s="1"/>
  <c r="L3805" i="6"/>
  <c r="AC3804" i="6"/>
  <c r="AD3804" i="6" s="1"/>
  <c r="L3804" i="6"/>
  <c r="AC3803" i="6"/>
  <c r="AD3803" i="6" s="1"/>
  <c r="L3803" i="6"/>
  <c r="AC3802" i="6"/>
  <c r="AD3802" i="6" s="1"/>
  <c r="L3802" i="6"/>
  <c r="AC3801" i="6"/>
  <c r="AD3801" i="6" s="1"/>
  <c r="L3801" i="6"/>
  <c r="AC3800" i="6"/>
  <c r="AD3800" i="6" s="1"/>
  <c r="L3800" i="6"/>
  <c r="AC3799" i="6"/>
  <c r="AD3799" i="6" s="1"/>
  <c r="L3799" i="6"/>
  <c r="AC3798" i="6"/>
  <c r="AD3798" i="6" s="1"/>
  <c r="L3798" i="6"/>
  <c r="AC3797" i="6"/>
  <c r="AD3797" i="6" s="1"/>
  <c r="L3797" i="6"/>
  <c r="AC3796" i="6"/>
  <c r="AD3796" i="6" s="1"/>
  <c r="L3796" i="6"/>
  <c r="AC3795" i="6"/>
  <c r="AD3795" i="6" s="1"/>
  <c r="L3795" i="6"/>
  <c r="AC3794" i="6"/>
  <c r="AD3794" i="6" s="1"/>
  <c r="L3794" i="6"/>
  <c r="AC3793" i="6"/>
  <c r="AD3793" i="6" s="1"/>
  <c r="L3793" i="6"/>
  <c r="AC3792" i="6"/>
  <c r="AD3792" i="6" s="1"/>
  <c r="L3792" i="6"/>
  <c r="AC3791" i="6"/>
  <c r="AD3791" i="6" s="1"/>
  <c r="L3791" i="6"/>
  <c r="AC3790" i="6"/>
  <c r="AD3790" i="6" s="1"/>
  <c r="L3790" i="6"/>
  <c r="AC3789" i="6"/>
  <c r="AD3789" i="6" s="1"/>
  <c r="L3789" i="6"/>
  <c r="AC3788" i="6"/>
  <c r="AD3788" i="6" s="1"/>
  <c r="L3788" i="6"/>
  <c r="AC3787" i="6"/>
  <c r="AD3787" i="6" s="1"/>
  <c r="L3787" i="6"/>
  <c r="AC3786" i="6"/>
  <c r="AD3786" i="6" s="1"/>
  <c r="L3786" i="6"/>
  <c r="AC3785" i="6"/>
  <c r="AD3785" i="6" s="1"/>
  <c r="L3785" i="6"/>
  <c r="AC3784" i="6"/>
  <c r="AD3784" i="6" s="1"/>
  <c r="L3784" i="6"/>
  <c r="AC3783" i="6"/>
  <c r="AD3783" i="6" s="1"/>
  <c r="L3783" i="6"/>
  <c r="AC3782" i="6"/>
  <c r="AD3782" i="6" s="1"/>
  <c r="L3782" i="6"/>
  <c r="AC3781" i="6"/>
  <c r="AD3781" i="6" s="1"/>
  <c r="L3781" i="6"/>
  <c r="AC3780" i="6"/>
  <c r="AD3780" i="6" s="1"/>
  <c r="L3780" i="6"/>
  <c r="AC3779" i="6"/>
  <c r="AD3779" i="6" s="1"/>
  <c r="L3779" i="6"/>
  <c r="AC3778" i="6"/>
  <c r="AD3778" i="6" s="1"/>
  <c r="L3778" i="6"/>
  <c r="AC3777" i="6"/>
  <c r="AD3777" i="6" s="1"/>
  <c r="L3777" i="6"/>
  <c r="AC3776" i="6"/>
  <c r="AD3776" i="6" s="1"/>
  <c r="L3776" i="6"/>
  <c r="AC3775" i="6"/>
  <c r="AD3775" i="6" s="1"/>
  <c r="L3775" i="6"/>
  <c r="AC3774" i="6"/>
  <c r="AD3774" i="6" s="1"/>
  <c r="L3774" i="6"/>
  <c r="AC3773" i="6"/>
  <c r="AD3773" i="6" s="1"/>
  <c r="L3773" i="6"/>
  <c r="AC3772" i="6"/>
  <c r="AD3772" i="6" s="1"/>
  <c r="L3772" i="6"/>
  <c r="AC3771" i="6"/>
  <c r="AD3771" i="6" s="1"/>
  <c r="L3771" i="6"/>
  <c r="AC3770" i="6"/>
  <c r="AD3770" i="6" s="1"/>
  <c r="L3770" i="6"/>
  <c r="AC3769" i="6"/>
  <c r="AD3769" i="6" s="1"/>
  <c r="L3769" i="6"/>
  <c r="AC3768" i="6"/>
  <c r="AD3768" i="6" s="1"/>
  <c r="L3768" i="6"/>
  <c r="AC3767" i="6"/>
  <c r="AD3767" i="6" s="1"/>
  <c r="L3767" i="6"/>
  <c r="AC3766" i="6"/>
  <c r="AD3766" i="6" s="1"/>
  <c r="L3766" i="6"/>
  <c r="AC3765" i="6"/>
  <c r="AD3765" i="6" s="1"/>
  <c r="L3765" i="6"/>
  <c r="AC3764" i="6"/>
  <c r="AD3764" i="6" s="1"/>
  <c r="L3764" i="6"/>
  <c r="AC1719" i="6"/>
  <c r="AD1719" i="6" s="1"/>
  <c r="L1719" i="6"/>
  <c r="AC1711" i="6"/>
  <c r="AD1711" i="6" s="1"/>
  <c r="L1711" i="6"/>
  <c r="AC1690" i="6"/>
  <c r="AD1690" i="6" s="1"/>
  <c r="L1690" i="6"/>
  <c r="AC1680" i="6"/>
  <c r="AD1680" i="6" s="1"/>
  <c r="L1680" i="6"/>
  <c r="AC1393" i="6"/>
  <c r="AD1393" i="6" s="1"/>
  <c r="M1393" i="6" s="1"/>
  <c r="N1393" i="6" s="1"/>
  <c r="O1393" i="6" s="1"/>
  <c r="L1393" i="6"/>
  <c r="AC1376" i="6"/>
  <c r="AD1376" i="6" s="1"/>
  <c r="L1376" i="6"/>
  <c r="AC1370" i="6"/>
  <c r="AD1370" i="6" s="1"/>
  <c r="L1370" i="6"/>
  <c r="AC1346" i="6"/>
  <c r="AD1346" i="6" s="1"/>
  <c r="L1346" i="6"/>
  <c r="AC1336" i="6"/>
  <c r="AD1336" i="6" s="1"/>
  <c r="L1336" i="6"/>
  <c r="AC1333" i="6"/>
  <c r="AD1333" i="6" s="1"/>
  <c r="L1333" i="6"/>
  <c r="AC1315" i="6"/>
  <c r="AD1315" i="6" s="1"/>
  <c r="L1315" i="6"/>
  <c r="AC1298" i="6"/>
  <c r="AD1298" i="6" s="1"/>
  <c r="L1298" i="6"/>
  <c r="AC1282" i="6"/>
  <c r="AD1282" i="6" s="1"/>
  <c r="L1282" i="6"/>
  <c r="AC1278" i="6"/>
  <c r="AD1278" i="6" s="1"/>
  <c r="L1278" i="6"/>
  <c r="AC1276" i="6"/>
  <c r="AD1276" i="6" s="1"/>
  <c r="L1276" i="6"/>
  <c r="AC1270" i="6"/>
  <c r="AD1270" i="6" s="1"/>
  <c r="L1270" i="6"/>
  <c r="AC1265" i="6"/>
  <c r="AD1265" i="6" s="1"/>
  <c r="L1265" i="6"/>
  <c r="AC859" i="6"/>
  <c r="AD859" i="6" s="1"/>
  <c r="L859" i="6"/>
  <c r="L850" i="6"/>
  <c r="AC850" i="6"/>
  <c r="AD850" i="6" s="1"/>
  <c r="L846" i="6"/>
  <c r="AC846" i="6"/>
  <c r="AD846" i="6" s="1"/>
  <c r="AC841" i="6"/>
  <c r="AD841" i="6" s="1"/>
  <c r="L841" i="6"/>
  <c r="AC3763" i="6"/>
  <c r="AD3763" i="6" s="1"/>
  <c r="L3763" i="6"/>
  <c r="AC3762" i="6"/>
  <c r="AD3762" i="6" s="1"/>
  <c r="L3762" i="6"/>
  <c r="AC3761" i="6"/>
  <c r="AD3761" i="6" s="1"/>
  <c r="L3761" i="6"/>
  <c r="AC3760" i="6"/>
  <c r="AD3760" i="6" s="1"/>
  <c r="L3760" i="6"/>
  <c r="AC3759" i="6"/>
  <c r="AD3759" i="6" s="1"/>
  <c r="L3759" i="6"/>
  <c r="AC3758" i="6"/>
  <c r="AD3758" i="6" s="1"/>
  <c r="L3758" i="6"/>
  <c r="AC3757" i="6"/>
  <c r="AD3757" i="6" s="1"/>
  <c r="L3757" i="6"/>
  <c r="AC3756" i="6"/>
  <c r="AD3756" i="6" s="1"/>
  <c r="L3756" i="6"/>
  <c r="AC3755" i="6"/>
  <c r="AD3755" i="6" s="1"/>
  <c r="L3755" i="6"/>
  <c r="AC3754" i="6"/>
  <c r="AD3754" i="6" s="1"/>
  <c r="L3754" i="6"/>
  <c r="AC3753" i="6"/>
  <c r="AD3753" i="6" s="1"/>
  <c r="L3753" i="6"/>
  <c r="AC3752" i="6"/>
  <c r="AD3752" i="6" s="1"/>
  <c r="L3752" i="6"/>
  <c r="AC3751" i="6"/>
  <c r="AD3751" i="6" s="1"/>
  <c r="L3751" i="6"/>
  <c r="AC3750" i="6"/>
  <c r="AD3750" i="6" s="1"/>
  <c r="L3750" i="6"/>
  <c r="AC3749" i="6"/>
  <c r="AD3749" i="6" s="1"/>
  <c r="L3749" i="6"/>
  <c r="AC3748" i="6"/>
  <c r="AD3748" i="6" s="1"/>
  <c r="L3748" i="6"/>
  <c r="AC3747" i="6"/>
  <c r="AD3747" i="6" s="1"/>
  <c r="L3747" i="6"/>
  <c r="AC3746" i="6"/>
  <c r="AD3746" i="6" s="1"/>
  <c r="L3746" i="6"/>
  <c r="AC3745" i="6"/>
  <c r="AD3745" i="6" s="1"/>
  <c r="L3745" i="6"/>
  <c r="AC3744" i="6"/>
  <c r="AD3744" i="6" s="1"/>
  <c r="L3744" i="6"/>
  <c r="AC3743" i="6"/>
  <c r="AD3743" i="6" s="1"/>
  <c r="L3743" i="6"/>
  <c r="AC3742" i="6"/>
  <c r="AD3742" i="6" s="1"/>
  <c r="L3742" i="6"/>
  <c r="AC3741" i="6"/>
  <c r="AD3741" i="6" s="1"/>
  <c r="L3741" i="6"/>
  <c r="AC3740" i="6"/>
  <c r="AD3740" i="6" s="1"/>
  <c r="L3740" i="6"/>
  <c r="AC3739" i="6"/>
  <c r="AD3739" i="6" s="1"/>
  <c r="L3739" i="6"/>
  <c r="AC3738" i="6"/>
  <c r="AD3738" i="6" s="1"/>
  <c r="L3738" i="6"/>
  <c r="AC3737" i="6"/>
  <c r="AD3737" i="6" s="1"/>
  <c r="L3737" i="6"/>
  <c r="AC3736" i="6"/>
  <c r="AD3736" i="6" s="1"/>
  <c r="L3736" i="6"/>
  <c r="AC3735" i="6"/>
  <c r="AD3735" i="6" s="1"/>
  <c r="L3735" i="6"/>
  <c r="AC3734" i="6"/>
  <c r="AD3734" i="6" s="1"/>
  <c r="L3734" i="6"/>
  <c r="AC3733" i="6"/>
  <c r="AD3733" i="6" s="1"/>
  <c r="L3733" i="6"/>
  <c r="AC3732" i="6"/>
  <c r="AD3732" i="6" s="1"/>
  <c r="L3732" i="6"/>
  <c r="AC3731" i="6"/>
  <c r="AD3731" i="6" s="1"/>
  <c r="L3731" i="6"/>
  <c r="AC3730" i="6"/>
  <c r="AD3730" i="6" s="1"/>
  <c r="L3730" i="6"/>
  <c r="AC3729" i="6"/>
  <c r="AD3729" i="6" s="1"/>
  <c r="L3729" i="6"/>
  <c r="AC3728" i="6"/>
  <c r="AD3728" i="6" s="1"/>
  <c r="L3728" i="6"/>
  <c r="AC3727" i="6"/>
  <c r="AD3727" i="6" s="1"/>
  <c r="L3727" i="6"/>
  <c r="AC3726" i="6"/>
  <c r="AD3726" i="6" s="1"/>
  <c r="L3726" i="6"/>
  <c r="AC3725" i="6"/>
  <c r="AD3725" i="6" s="1"/>
  <c r="L3725" i="6"/>
  <c r="AC3724" i="6"/>
  <c r="AD3724" i="6" s="1"/>
  <c r="L3724" i="6"/>
  <c r="AC3723" i="6"/>
  <c r="AD3723" i="6" s="1"/>
  <c r="L3723" i="6"/>
  <c r="AC3722" i="6"/>
  <c r="AD3722" i="6" s="1"/>
  <c r="L3722" i="6"/>
  <c r="AC3721" i="6"/>
  <c r="AD3721" i="6" s="1"/>
  <c r="L3721" i="6"/>
  <c r="AC3720" i="6"/>
  <c r="AD3720" i="6" s="1"/>
  <c r="L3720" i="6"/>
  <c r="AC3719" i="6"/>
  <c r="AD3719" i="6" s="1"/>
  <c r="L3719" i="6"/>
  <c r="AC3718" i="6"/>
  <c r="AD3718" i="6" s="1"/>
  <c r="L3718" i="6"/>
  <c r="AC3717" i="6"/>
  <c r="AD3717" i="6" s="1"/>
  <c r="L3717" i="6"/>
  <c r="AC3716" i="6"/>
  <c r="AD3716" i="6" s="1"/>
  <c r="L3716" i="6"/>
  <c r="AC3715" i="6"/>
  <c r="AD3715" i="6" s="1"/>
  <c r="L3715" i="6"/>
  <c r="AC3714" i="6"/>
  <c r="AD3714" i="6" s="1"/>
  <c r="L3714" i="6"/>
  <c r="AC3713" i="6"/>
  <c r="AD3713" i="6" s="1"/>
  <c r="L3713" i="6"/>
  <c r="AC3712" i="6"/>
  <c r="AD3712" i="6" s="1"/>
  <c r="L3712" i="6"/>
  <c r="AC3711" i="6"/>
  <c r="AD3711" i="6" s="1"/>
  <c r="L3711" i="6"/>
  <c r="AC3710" i="6"/>
  <c r="AD3710" i="6" s="1"/>
  <c r="L3710" i="6"/>
  <c r="AC3709" i="6"/>
  <c r="AD3709" i="6" s="1"/>
  <c r="L3709" i="6"/>
  <c r="AC3708" i="6"/>
  <c r="AD3708" i="6" s="1"/>
  <c r="L3708" i="6"/>
  <c r="AC3707" i="6"/>
  <c r="AD3707" i="6" s="1"/>
  <c r="L3707" i="6"/>
  <c r="AC3706" i="6"/>
  <c r="AD3706" i="6" s="1"/>
  <c r="L3706" i="6"/>
  <c r="AC3705" i="6"/>
  <c r="AD3705" i="6" s="1"/>
  <c r="L3705" i="6"/>
  <c r="AC3704" i="6"/>
  <c r="AD3704" i="6" s="1"/>
  <c r="L3704" i="6"/>
  <c r="AC3703" i="6"/>
  <c r="AD3703" i="6" s="1"/>
  <c r="L3703" i="6"/>
  <c r="AC3702" i="6"/>
  <c r="AD3702" i="6" s="1"/>
  <c r="L3702" i="6"/>
  <c r="AC3701" i="6"/>
  <c r="AD3701" i="6" s="1"/>
  <c r="L3701" i="6"/>
  <c r="AC3700" i="6"/>
  <c r="AD3700" i="6" s="1"/>
  <c r="L3700" i="6"/>
  <c r="AC3699" i="6"/>
  <c r="AD3699" i="6" s="1"/>
  <c r="L3699" i="6"/>
  <c r="AC3698" i="6"/>
  <c r="AD3698" i="6" s="1"/>
  <c r="L3698" i="6"/>
  <c r="AC3697" i="6"/>
  <c r="AD3697" i="6" s="1"/>
  <c r="L3697" i="6"/>
  <c r="AC3696" i="6"/>
  <c r="AD3696" i="6" s="1"/>
  <c r="L3696" i="6"/>
  <c r="AC3695" i="6"/>
  <c r="AD3695" i="6" s="1"/>
  <c r="L3695" i="6"/>
  <c r="AC3694" i="6"/>
  <c r="AD3694" i="6" s="1"/>
  <c r="L3694" i="6"/>
  <c r="AC3693" i="6"/>
  <c r="AD3693" i="6" s="1"/>
  <c r="L3693" i="6"/>
  <c r="AC3692" i="6"/>
  <c r="AD3692" i="6" s="1"/>
  <c r="L3692" i="6"/>
  <c r="AC3691" i="6"/>
  <c r="AD3691" i="6" s="1"/>
  <c r="L3691" i="6"/>
  <c r="AC3690" i="6"/>
  <c r="AD3690" i="6" s="1"/>
  <c r="L3690" i="6"/>
  <c r="AC3689" i="6"/>
  <c r="AD3689" i="6" s="1"/>
  <c r="L3689" i="6"/>
  <c r="AC3688" i="6"/>
  <c r="AD3688" i="6" s="1"/>
  <c r="L3688" i="6"/>
  <c r="AC3687" i="6"/>
  <c r="AD3687" i="6" s="1"/>
  <c r="L3687" i="6"/>
  <c r="AC3686" i="6"/>
  <c r="AD3686" i="6" s="1"/>
  <c r="L3686" i="6"/>
  <c r="AC3685" i="6"/>
  <c r="AD3685" i="6" s="1"/>
  <c r="L3685" i="6"/>
  <c r="AC3684" i="6"/>
  <c r="AD3684" i="6" s="1"/>
  <c r="L3684" i="6"/>
  <c r="AC3683" i="6"/>
  <c r="AD3683" i="6" s="1"/>
  <c r="L3683" i="6"/>
  <c r="AC3682" i="6"/>
  <c r="AD3682" i="6" s="1"/>
  <c r="L3682" i="6"/>
  <c r="AC3681" i="6"/>
  <c r="AD3681" i="6" s="1"/>
  <c r="L3681" i="6"/>
  <c r="AC3680" i="6"/>
  <c r="AD3680" i="6" s="1"/>
  <c r="L3680" i="6"/>
  <c r="AC3679" i="6"/>
  <c r="AD3679" i="6" s="1"/>
  <c r="L3679" i="6"/>
  <c r="AC3678" i="6"/>
  <c r="AD3678" i="6" s="1"/>
  <c r="L3678" i="6"/>
  <c r="AC3677" i="6"/>
  <c r="AD3677" i="6" s="1"/>
  <c r="L3677" i="6"/>
  <c r="AC3676" i="6"/>
  <c r="AD3676" i="6" s="1"/>
  <c r="L3676" i="6"/>
  <c r="AC3675" i="6"/>
  <c r="AD3675" i="6" s="1"/>
  <c r="L3675" i="6"/>
  <c r="AC3674" i="6"/>
  <c r="AD3674" i="6" s="1"/>
  <c r="L3674" i="6"/>
  <c r="AC3673" i="6"/>
  <c r="AD3673" i="6" s="1"/>
  <c r="L3673" i="6"/>
  <c r="AC3672" i="6"/>
  <c r="AD3672" i="6" s="1"/>
  <c r="L3672" i="6"/>
  <c r="AC3671" i="6"/>
  <c r="AD3671" i="6" s="1"/>
  <c r="L3671" i="6"/>
  <c r="AC3670" i="6"/>
  <c r="AD3670" i="6" s="1"/>
  <c r="L3670" i="6"/>
  <c r="AC3669" i="6"/>
  <c r="AD3669" i="6" s="1"/>
  <c r="L3669" i="6"/>
  <c r="AC3668" i="6"/>
  <c r="AD3668" i="6" s="1"/>
  <c r="L3668" i="6"/>
  <c r="AC3667" i="6"/>
  <c r="AD3667" i="6" s="1"/>
  <c r="L3667" i="6"/>
  <c r="AC3666" i="6"/>
  <c r="AD3666" i="6" s="1"/>
  <c r="L3666" i="6"/>
  <c r="AC3665" i="6"/>
  <c r="AD3665" i="6" s="1"/>
  <c r="L3665" i="6"/>
  <c r="AC3664" i="6"/>
  <c r="AD3664" i="6" s="1"/>
  <c r="L3664" i="6"/>
  <c r="AC3663" i="6"/>
  <c r="AD3663" i="6" s="1"/>
  <c r="L3663" i="6"/>
  <c r="AC3662" i="6"/>
  <c r="AD3662" i="6" s="1"/>
  <c r="L3662" i="6"/>
  <c r="AC3661" i="6"/>
  <c r="AD3661" i="6" s="1"/>
  <c r="L3661" i="6"/>
  <c r="AC3660" i="6"/>
  <c r="AD3660" i="6" s="1"/>
  <c r="L3660" i="6"/>
  <c r="AC3659" i="6"/>
  <c r="AD3659" i="6" s="1"/>
  <c r="L3659" i="6"/>
  <c r="AC3658" i="6"/>
  <c r="AD3658" i="6" s="1"/>
  <c r="L3658" i="6"/>
  <c r="AC3657" i="6"/>
  <c r="AD3657" i="6" s="1"/>
  <c r="L3657" i="6"/>
  <c r="AC3656" i="6"/>
  <c r="AD3656" i="6" s="1"/>
  <c r="L3656" i="6"/>
  <c r="AC3655" i="6"/>
  <c r="AD3655" i="6" s="1"/>
  <c r="L3655" i="6"/>
  <c r="AC3654" i="6"/>
  <c r="AD3654" i="6" s="1"/>
  <c r="L3654" i="6"/>
  <c r="AC3653" i="6"/>
  <c r="AD3653" i="6" s="1"/>
  <c r="L3653" i="6"/>
  <c r="AC3652" i="6"/>
  <c r="AD3652" i="6" s="1"/>
  <c r="L3652" i="6"/>
  <c r="AC3651" i="6"/>
  <c r="AD3651" i="6" s="1"/>
  <c r="L3651" i="6"/>
  <c r="AC3650" i="6"/>
  <c r="AD3650" i="6" s="1"/>
  <c r="L3650" i="6"/>
  <c r="AC3649" i="6"/>
  <c r="AD3649" i="6" s="1"/>
  <c r="L3649" i="6"/>
  <c r="AC3648" i="6"/>
  <c r="AD3648" i="6" s="1"/>
  <c r="L3648" i="6"/>
  <c r="AC3647" i="6"/>
  <c r="AD3647" i="6" s="1"/>
  <c r="L3647" i="6"/>
  <c r="AC3646" i="6"/>
  <c r="AD3646" i="6" s="1"/>
  <c r="L3646" i="6"/>
  <c r="AC3645" i="6"/>
  <c r="AD3645" i="6" s="1"/>
  <c r="L3645" i="6"/>
  <c r="AC3644" i="6"/>
  <c r="AD3644" i="6" s="1"/>
  <c r="L3644" i="6"/>
  <c r="AC3643" i="6"/>
  <c r="AD3643" i="6" s="1"/>
  <c r="L3643" i="6"/>
  <c r="AC3642" i="6"/>
  <c r="AD3642" i="6" s="1"/>
  <c r="L3642" i="6"/>
  <c r="AC3641" i="6"/>
  <c r="AD3641" i="6" s="1"/>
  <c r="L3641" i="6"/>
  <c r="AC3640" i="6"/>
  <c r="AD3640" i="6" s="1"/>
  <c r="L3640" i="6"/>
  <c r="AC3639" i="6"/>
  <c r="AD3639" i="6" s="1"/>
  <c r="L3639" i="6"/>
  <c r="AC3638" i="6"/>
  <c r="AD3638" i="6" s="1"/>
  <c r="L3638" i="6"/>
  <c r="AC3637" i="6"/>
  <c r="AD3637" i="6" s="1"/>
  <c r="L3637" i="6"/>
  <c r="AC3636" i="6"/>
  <c r="AD3636" i="6" s="1"/>
  <c r="L3636" i="6"/>
  <c r="AC3635" i="6"/>
  <c r="AD3635" i="6" s="1"/>
  <c r="L3635" i="6"/>
  <c r="AC3634" i="6"/>
  <c r="AD3634" i="6" s="1"/>
  <c r="L3634" i="6"/>
  <c r="AC3633" i="6"/>
  <c r="AD3633" i="6" s="1"/>
  <c r="L3633" i="6"/>
  <c r="AC3632" i="6"/>
  <c r="AD3632" i="6" s="1"/>
  <c r="L3632" i="6"/>
  <c r="AC3631" i="6"/>
  <c r="AD3631" i="6" s="1"/>
  <c r="L3631" i="6"/>
  <c r="AC3630" i="6"/>
  <c r="AD3630" i="6" s="1"/>
  <c r="L3630" i="6"/>
  <c r="AC3629" i="6"/>
  <c r="AD3629" i="6" s="1"/>
  <c r="L3629" i="6"/>
  <c r="AC3628" i="6"/>
  <c r="AD3628" i="6" s="1"/>
  <c r="L3628" i="6"/>
  <c r="AC3627" i="6"/>
  <c r="AD3627" i="6" s="1"/>
  <c r="L3627" i="6"/>
  <c r="AC3626" i="6"/>
  <c r="AD3626" i="6" s="1"/>
  <c r="L3626" i="6"/>
  <c r="AC3625" i="6"/>
  <c r="AD3625" i="6" s="1"/>
  <c r="L3625" i="6"/>
  <c r="AC3624" i="6"/>
  <c r="AD3624" i="6" s="1"/>
  <c r="L3624" i="6"/>
  <c r="AC3623" i="6"/>
  <c r="AD3623" i="6" s="1"/>
  <c r="L3623" i="6"/>
  <c r="AC3622" i="6"/>
  <c r="AD3622" i="6" s="1"/>
  <c r="L3622" i="6"/>
  <c r="AC3621" i="6"/>
  <c r="AD3621" i="6" s="1"/>
  <c r="L3621" i="6"/>
  <c r="AC3620" i="6"/>
  <c r="AD3620" i="6" s="1"/>
  <c r="L3620" i="6"/>
  <c r="AC3619" i="6"/>
  <c r="AD3619" i="6" s="1"/>
  <c r="L3619" i="6"/>
  <c r="AC3618" i="6"/>
  <c r="AD3618" i="6" s="1"/>
  <c r="L3618" i="6"/>
  <c r="AC3617" i="6"/>
  <c r="AD3617" i="6" s="1"/>
  <c r="L3617" i="6"/>
  <c r="AC3616" i="6"/>
  <c r="AD3616" i="6" s="1"/>
  <c r="L3616" i="6"/>
  <c r="AC3615" i="6"/>
  <c r="AD3615" i="6" s="1"/>
  <c r="L3615" i="6"/>
  <c r="AC3614" i="6"/>
  <c r="AD3614" i="6" s="1"/>
  <c r="L3614" i="6"/>
  <c r="AC3613" i="6"/>
  <c r="AD3613" i="6" s="1"/>
  <c r="L3613" i="6"/>
  <c r="AC3612" i="6"/>
  <c r="AD3612" i="6" s="1"/>
  <c r="L3612" i="6"/>
  <c r="AC3611" i="6"/>
  <c r="AD3611" i="6" s="1"/>
  <c r="L3611" i="6"/>
  <c r="AC3610" i="6"/>
  <c r="AD3610" i="6" s="1"/>
  <c r="L3610" i="6"/>
  <c r="AC3609" i="6"/>
  <c r="AD3609" i="6" s="1"/>
  <c r="L3609" i="6"/>
  <c r="AC3608" i="6"/>
  <c r="AD3608" i="6" s="1"/>
  <c r="L3608" i="6"/>
  <c r="AC3607" i="6"/>
  <c r="AD3607" i="6" s="1"/>
  <c r="L3607" i="6"/>
  <c r="AC3606" i="6"/>
  <c r="AD3606" i="6" s="1"/>
  <c r="L3606" i="6"/>
  <c r="AC3605" i="6"/>
  <c r="AD3605" i="6" s="1"/>
  <c r="L3605" i="6"/>
  <c r="AC3604" i="6"/>
  <c r="AD3604" i="6" s="1"/>
  <c r="L3604" i="6"/>
  <c r="AC3603" i="6"/>
  <c r="AD3603" i="6" s="1"/>
  <c r="L3603" i="6"/>
  <c r="AC3602" i="6"/>
  <c r="AD3602" i="6" s="1"/>
  <c r="L3602" i="6"/>
  <c r="AC3601" i="6"/>
  <c r="AD3601" i="6" s="1"/>
  <c r="L3601" i="6"/>
  <c r="AC3600" i="6"/>
  <c r="AD3600" i="6" s="1"/>
  <c r="L3600" i="6"/>
  <c r="AC3599" i="6"/>
  <c r="AD3599" i="6" s="1"/>
  <c r="L3599" i="6"/>
  <c r="AC3598" i="6"/>
  <c r="AD3598" i="6" s="1"/>
  <c r="L3598" i="6"/>
  <c r="AC3597" i="6"/>
  <c r="AD3597" i="6" s="1"/>
  <c r="L3597" i="6"/>
  <c r="AC3596" i="6"/>
  <c r="AD3596" i="6" s="1"/>
  <c r="L3596" i="6"/>
  <c r="AC3595" i="6"/>
  <c r="AD3595" i="6" s="1"/>
  <c r="L3595" i="6"/>
  <c r="AC3594" i="6"/>
  <c r="AD3594" i="6" s="1"/>
  <c r="L3594" i="6"/>
  <c r="AC3593" i="6"/>
  <c r="AD3593" i="6" s="1"/>
  <c r="L3593" i="6"/>
  <c r="AC3592" i="6"/>
  <c r="AD3592" i="6" s="1"/>
  <c r="L3592" i="6"/>
  <c r="AC3591" i="6"/>
  <c r="AD3591" i="6" s="1"/>
  <c r="L3591" i="6"/>
  <c r="AC3590" i="6"/>
  <c r="AD3590" i="6" s="1"/>
  <c r="L3590" i="6"/>
  <c r="AC3589" i="6"/>
  <c r="AD3589" i="6" s="1"/>
  <c r="L3589" i="6"/>
  <c r="AC3588" i="6"/>
  <c r="AD3588" i="6" s="1"/>
  <c r="L3588" i="6"/>
  <c r="AC3587" i="6"/>
  <c r="AD3587" i="6" s="1"/>
  <c r="L3587" i="6"/>
  <c r="AC3586" i="6"/>
  <c r="AD3586" i="6" s="1"/>
  <c r="L3586" i="6"/>
  <c r="AC3585" i="6"/>
  <c r="AD3585" i="6" s="1"/>
  <c r="L3585" i="6"/>
  <c r="AC3584" i="6"/>
  <c r="AD3584" i="6" s="1"/>
  <c r="L3584" i="6"/>
  <c r="AC3583" i="6"/>
  <c r="AD3583" i="6" s="1"/>
  <c r="L3583" i="6"/>
  <c r="AC3582" i="6"/>
  <c r="AD3582" i="6" s="1"/>
  <c r="L3582" i="6"/>
  <c r="AC3581" i="6"/>
  <c r="AD3581" i="6" s="1"/>
  <c r="L3581" i="6"/>
  <c r="AC3580" i="6"/>
  <c r="AD3580" i="6" s="1"/>
  <c r="L3580" i="6"/>
  <c r="AC3579" i="6"/>
  <c r="AD3579" i="6" s="1"/>
  <c r="L3579" i="6"/>
  <c r="AC3578" i="6"/>
  <c r="AD3578" i="6" s="1"/>
  <c r="L3578" i="6"/>
  <c r="AC3577" i="6"/>
  <c r="AD3577" i="6" s="1"/>
  <c r="L3577" i="6"/>
  <c r="AC3576" i="6"/>
  <c r="AD3576" i="6" s="1"/>
  <c r="L3576" i="6"/>
  <c r="AC3575" i="6"/>
  <c r="AD3575" i="6" s="1"/>
  <c r="L3575" i="6"/>
  <c r="AC3574" i="6"/>
  <c r="AD3574" i="6" s="1"/>
  <c r="L3574" i="6"/>
  <c r="AC3573" i="6"/>
  <c r="AD3573" i="6" s="1"/>
  <c r="L3573" i="6"/>
  <c r="AC3572" i="6"/>
  <c r="AD3572" i="6" s="1"/>
  <c r="L3572" i="6"/>
  <c r="AC3571" i="6"/>
  <c r="AD3571" i="6" s="1"/>
  <c r="L3571" i="6"/>
  <c r="AC3570" i="6"/>
  <c r="AD3570" i="6" s="1"/>
  <c r="L3570" i="6"/>
  <c r="AC3569" i="6"/>
  <c r="AD3569" i="6" s="1"/>
  <c r="L3569" i="6"/>
  <c r="AC3568" i="6"/>
  <c r="AD3568" i="6" s="1"/>
  <c r="L3568" i="6"/>
  <c r="AC3567" i="6"/>
  <c r="AD3567" i="6" s="1"/>
  <c r="L3567" i="6"/>
  <c r="AC3566" i="6"/>
  <c r="AD3566" i="6" s="1"/>
  <c r="L3566" i="6"/>
  <c r="AC3565" i="6"/>
  <c r="AD3565" i="6" s="1"/>
  <c r="L3565" i="6"/>
  <c r="AC3564" i="6"/>
  <c r="AD3564" i="6" s="1"/>
  <c r="L3564" i="6"/>
  <c r="AC3563" i="6"/>
  <c r="AD3563" i="6" s="1"/>
  <c r="L3563" i="6"/>
  <c r="AC3562" i="6"/>
  <c r="AD3562" i="6" s="1"/>
  <c r="L3562" i="6"/>
  <c r="AC3561" i="6"/>
  <c r="AD3561" i="6" s="1"/>
  <c r="L3561" i="6"/>
  <c r="AC3560" i="6"/>
  <c r="AD3560" i="6" s="1"/>
  <c r="L3560" i="6"/>
  <c r="AC3559" i="6"/>
  <c r="AD3559" i="6" s="1"/>
  <c r="L3559" i="6"/>
  <c r="AC3558" i="6"/>
  <c r="AD3558" i="6" s="1"/>
  <c r="L3558" i="6"/>
  <c r="AC3557" i="6"/>
  <c r="AD3557" i="6" s="1"/>
  <c r="L3557" i="6"/>
  <c r="AC3556" i="6"/>
  <c r="AD3556" i="6" s="1"/>
  <c r="L3556" i="6"/>
  <c r="AC3555" i="6"/>
  <c r="AD3555" i="6" s="1"/>
  <c r="L3555" i="6"/>
  <c r="AC3554" i="6"/>
  <c r="AD3554" i="6" s="1"/>
  <c r="L3554" i="6"/>
  <c r="AC3553" i="6"/>
  <c r="AD3553" i="6" s="1"/>
  <c r="L3553" i="6"/>
  <c r="AC3552" i="6"/>
  <c r="AD3552" i="6" s="1"/>
  <c r="L3552" i="6"/>
  <c r="AC3551" i="6"/>
  <c r="AD3551" i="6" s="1"/>
  <c r="L3551" i="6"/>
  <c r="AC3550" i="6"/>
  <c r="AD3550" i="6" s="1"/>
  <c r="L3550" i="6"/>
  <c r="AC3549" i="6"/>
  <c r="AD3549" i="6" s="1"/>
  <c r="L3549" i="6"/>
  <c r="AC3548" i="6"/>
  <c r="AD3548" i="6" s="1"/>
  <c r="L3548" i="6"/>
  <c r="AC3547" i="6"/>
  <c r="AD3547" i="6" s="1"/>
  <c r="L3547" i="6"/>
  <c r="AC3546" i="6"/>
  <c r="AD3546" i="6" s="1"/>
  <c r="L3546" i="6"/>
  <c r="AC3545" i="6"/>
  <c r="AD3545" i="6" s="1"/>
  <c r="L3545" i="6"/>
  <c r="AC3544" i="6"/>
  <c r="AD3544" i="6" s="1"/>
  <c r="L3544" i="6"/>
  <c r="AC3543" i="6"/>
  <c r="AD3543" i="6" s="1"/>
  <c r="L3543" i="6"/>
  <c r="AC3542" i="6"/>
  <c r="AD3542" i="6" s="1"/>
  <c r="L3542" i="6"/>
  <c r="AC3541" i="6"/>
  <c r="AD3541" i="6" s="1"/>
  <c r="L3541" i="6"/>
  <c r="AC3540" i="6"/>
  <c r="AD3540" i="6" s="1"/>
  <c r="L3540" i="6"/>
  <c r="AC3539" i="6"/>
  <c r="AD3539" i="6" s="1"/>
  <c r="L3539" i="6"/>
  <c r="AC3538" i="6"/>
  <c r="AD3538" i="6" s="1"/>
  <c r="L3538" i="6"/>
  <c r="AC3537" i="6"/>
  <c r="AD3537" i="6" s="1"/>
  <c r="L3537" i="6"/>
  <c r="AC3536" i="6"/>
  <c r="AD3536" i="6" s="1"/>
  <c r="L3536" i="6"/>
  <c r="AC3535" i="6"/>
  <c r="AD3535" i="6" s="1"/>
  <c r="L3535" i="6"/>
  <c r="AC3534" i="6"/>
  <c r="AD3534" i="6" s="1"/>
  <c r="L3534" i="6"/>
  <c r="AC3533" i="6"/>
  <c r="AD3533" i="6" s="1"/>
  <c r="L3533" i="6"/>
  <c r="AC3532" i="6"/>
  <c r="AD3532" i="6" s="1"/>
  <c r="L3532" i="6"/>
  <c r="AC3531" i="6"/>
  <c r="AD3531" i="6" s="1"/>
  <c r="L3531" i="6"/>
  <c r="AC3530" i="6"/>
  <c r="AD3530" i="6" s="1"/>
  <c r="L3530" i="6"/>
  <c r="AC3529" i="6"/>
  <c r="AD3529" i="6" s="1"/>
  <c r="L3529" i="6"/>
  <c r="AC3528" i="6"/>
  <c r="AD3528" i="6" s="1"/>
  <c r="L3528" i="6"/>
  <c r="AC3527" i="6"/>
  <c r="AD3527" i="6" s="1"/>
  <c r="L3527" i="6"/>
  <c r="AC3526" i="6"/>
  <c r="AD3526" i="6" s="1"/>
  <c r="L3526" i="6"/>
  <c r="AC3525" i="6"/>
  <c r="AD3525" i="6" s="1"/>
  <c r="L3525" i="6"/>
  <c r="AC3524" i="6"/>
  <c r="AD3524" i="6" s="1"/>
  <c r="L3524" i="6"/>
  <c r="AC3523" i="6"/>
  <c r="AD3523" i="6" s="1"/>
  <c r="L3523" i="6"/>
  <c r="AC3522" i="6"/>
  <c r="AD3522" i="6" s="1"/>
  <c r="L3522" i="6"/>
  <c r="AC3521" i="6"/>
  <c r="AD3521" i="6" s="1"/>
  <c r="L3521" i="6"/>
  <c r="AC3520" i="6"/>
  <c r="AD3520" i="6" s="1"/>
  <c r="L3520" i="6"/>
  <c r="AC3519" i="6"/>
  <c r="AD3519" i="6" s="1"/>
  <c r="L3519" i="6"/>
  <c r="AC3518" i="6"/>
  <c r="AD3518" i="6" s="1"/>
  <c r="L3518" i="6"/>
  <c r="AC3517" i="6"/>
  <c r="AD3517" i="6" s="1"/>
  <c r="L3517" i="6"/>
  <c r="AC3516" i="6"/>
  <c r="AD3516" i="6" s="1"/>
  <c r="L3516" i="6"/>
  <c r="AC3515" i="6"/>
  <c r="AD3515" i="6" s="1"/>
  <c r="L3515" i="6"/>
  <c r="AC3514" i="6"/>
  <c r="AD3514" i="6" s="1"/>
  <c r="L3514" i="6"/>
  <c r="AC3513" i="6"/>
  <c r="AD3513" i="6" s="1"/>
  <c r="L3513" i="6"/>
  <c r="AC3512" i="6"/>
  <c r="AD3512" i="6" s="1"/>
  <c r="L3512" i="6"/>
  <c r="AC3511" i="6"/>
  <c r="AD3511" i="6" s="1"/>
  <c r="L3511" i="6"/>
  <c r="AC3510" i="6"/>
  <c r="AD3510" i="6" s="1"/>
  <c r="L3510" i="6"/>
  <c r="AC3509" i="6"/>
  <c r="AD3509" i="6" s="1"/>
  <c r="L3509" i="6"/>
  <c r="AC3508" i="6"/>
  <c r="AD3508" i="6" s="1"/>
  <c r="L3508" i="6"/>
  <c r="AC3507" i="6"/>
  <c r="AD3507" i="6" s="1"/>
  <c r="L3507" i="6"/>
  <c r="AC3506" i="6"/>
  <c r="AD3506" i="6" s="1"/>
  <c r="L3506" i="6"/>
  <c r="AC3505" i="6"/>
  <c r="AD3505" i="6" s="1"/>
  <c r="L3505" i="6"/>
  <c r="AC3504" i="6"/>
  <c r="AD3504" i="6" s="1"/>
  <c r="L3504" i="6"/>
  <c r="AC3503" i="6"/>
  <c r="AD3503" i="6" s="1"/>
  <c r="L3503" i="6"/>
  <c r="AC3502" i="6"/>
  <c r="AD3502" i="6" s="1"/>
  <c r="L3502" i="6"/>
  <c r="AC3501" i="6"/>
  <c r="AD3501" i="6" s="1"/>
  <c r="L3501" i="6"/>
  <c r="AC3500" i="6"/>
  <c r="AD3500" i="6" s="1"/>
  <c r="L3500" i="6"/>
  <c r="AC3499" i="6"/>
  <c r="AD3499" i="6" s="1"/>
  <c r="L3499" i="6"/>
  <c r="AC3498" i="6"/>
  <c r="AD3498" i="6" s="1"/>
  <c r="L3498" i="6"/>
  <c r="AC3497" i="6"/>
  <c r="AD3497" i="6" s="1"/>
  <c r="L3497" i="6"/>
  <c r="AC3496" i="6"/>
  <c r="AD3496" i="6" s="1"/>
  <c r="L3496" i="6"/>
  <c r="AC3495" i="6"/>
  <c r="AD3495" i="6" s="1"/>
  <c r="L3495" i="6"/>
  <c r="AC3494" i="6"/>
  <c r="AD3494" i="6" s="1"/>
  <c r="L3494" i="6"/>
  <c r="AC3493" i="6"/>
  <c r="AD3493" i="6" s="1"/>
  <c r="L3493" i="6"/>
  <c r="AC3492" i="6"/>
  <c r="AD3492" i="6" s="1"/>
  <c r="L3492" i="6"/>
  <c r="AC3491" i="6"/>
  <c r="AD3491" i="6" s="1"/>
  <c r="L3491" i="6"/>
  <c r="AC3490" i="6"/>
  <c r="AD3490" i="6" s="1"/>
  <c r="L3490" i="6"/>
  <c r="AC3489" i="6"/>
  <c r="AD3489" i="6" s="1"/>
  <c r="L3489" i="6"/>
  <c r="AC3488" i="6"/>
  <c r="AD3488" i="6" s="1"/>
  <c r="L3488" i="6"/>
  <c r="AC3487" i="6"/>
  <c r="AD3487" i="6" s="1"/>
  <c r="L3487" i="6"/>
  <c r="AC3486" i="6"/>
  <c r="AD3486" i="6" s="1"/>
  <c r="L3486" i="6"/>
  <c r="AC3485" i="6"/>
  <c r="AD3485" i="6" s="1"/>
  <c r="L3485" i="6"/>
  <c r="AC3484" i="6"/>
  <c r="AD3484" i="6" s="1"/>
  <c r="L3484" i="6"/>
  <c r="AC3483" i="6"/>
  <c r="AD3483" i="6" s="1"/>
  <c r="L3483" i="6"/>
  <c r="AC3482" i="6"/>
  <c r="AD3482" i="6" s="1"/>
  <c r="L3482" i="6"/>
  <c r="AC3481" i="6"/>
  <c r="AD3481" i="6" s="1"/>
  <c r="L3481" i="6"/>
  <c r="AC3480" i="6"/>
  <c r="AD3480" i="6" s="1"/>
  <c r="L3480" i="6"/>
  <c r="AC3479" i="6"/>
  <c r="AD3479" i="6" s="1"/>
  <c r="L3479" i="6"/>
  <c r="AC3478" i="6"/>
  <c r="AD3478" i="6" s="1"/>
  <c r="L3478" i="6"/>
  <c r="AC3477" i="6"/>
  <c r="AD3477" i="6" s="1"/>
  <c r="L3477" i="6"/>
  <c r="AC3476" i="6"/>
  <c r="AD3476" i="6" s="1"/>
  <c r="L3476" i="6"/>
  <c r="AC3475" i="6"/>
  <c r="AD3475" i="6" s="1"/>
  <c r="L3475" i="6"/>
  <c r="AC3474" i="6"/>
  <c r="AD3474" i="6" s="1"/>
  <c r="L3474" i="6"/>
  <c r="AC3473" i="6"/>
  <c r="AD3473" i="6" s="1"/>
  <c r="L3473" i="6"/>
  <c r="AC3472" i="6"/>
  <c r="AD3472" i="6" s="1"/>
  <c r="L3472" i="6"/>
  <c r="AC3471" i="6"/>
  <c r="AD3471" i="6" s="1"/>
  <c r="L3471" i="6"/>
  <c r="AC3470" i="6"/>
  <c r="AD3470" i="6" s="1"/>
  <c r="L3470" i="6"/>
  <c r="AC3469" i="6"/>
  <c r="AD3469" i="6" s="1"/>
  <c r="L3469" i="6"/>
  <c r="AC3468" i="6"/>
  <c r="AD3468" i="6" s="1"/>
  <c r="L3468" i="6"/>
  <c r="AC3467" i="6"/>
  <c r="AD3467" i="6" s="1"/>
  <c r="L3467" i="6"/>
  <c r="AC3466" i="6"/>
  <c r="AD3466" i="6" s="1"/>
  <c r="L3466" i="6"/>
  <c r="AC3465" i="6"/>
  <c r="AD3465" i="6" s="1"/>
  <c r="L3465" i="6"/>
  <c r="AC3464" i="6"/>
  <c r="AD3464" i="6" s="1"/>
  <c r="L3464" i="6"/>
  <c r="AC3463" i="6"/>
  <c r="AD3463" i="6" s="1"/>
  <c r="L3463" i="6"/>
  <c r="AC3462" i="6"/>
  <c r="AD3462" i="6" s="1"/>
  <c r="L3462" i="6"/>
  <c r="AC3461" i="6"/>
  <c r="AD3461" i="6" s="1"/>
  <c r="L3461" i="6"/>
  <c r="AC3460" i="6"/>
  <c r="AD3460" i="6" s="1"/>
  <c r="L3460" i="6"/>
  <c r="AC3459" i="6"/>
  <c r="AD3459" i="6" s="1"/>
  <c r="L3459" i="6"/>
  <c r="AC3458" i="6"/>
  <c r="AD3458" i="6" s="1"/>
  <c r="L3458" i="6"/>
  <c r="AC3457" i="6"/>
  <c r="AD3457" i="6" s="1"/>
  <c r="L3457" i="6"/>
  <c r="AC3456" i="6"/>
  <c r="AD3456" i="6" s="1"/>
  <c r="L3456" i="6"/>
  <c r="AC3455" i="6"/>
  <c r="AD3455" i="6" s="1"/>
  <c r="L3455" i="6"/>
  <c r="AC3454" i="6"/>
  <c r="AD3454" i="6" s="1"/>
  <c r="L3454" i="6"/>
  <c r="AC3453" i="6"/>
  <c r="AD3453" i="6" s="1"/>
  <c r="L3453" i="6"/>
  <c r="AC3452" i="6"/>
  <c r="AD3452" i="6" s="1"/>
  <c r="L3452" i="6"/>
  <c r="AC3451" i="6"/>
  <c r="AD3451" i="6" s="1"/>
  <c r="L3451" i="6"/>
  <c r="AC3450" i="6"/>
  <c r="AD3450" i="6" s="1"/>
  <c r="L3450" i="6"/>
  <c r="AC3449" i="6"/>
  <c r="AD3449" i="6" s="1"/>
  <c r="L3449" i="6"/>
  <c r="AC3448" i="6"/>
  <c r="AD3448" i="6" s="1"/>
  <c r="L3448" i="6"/>
  <c r="AC3447" i="6"/>
  <c r="AD3447" i="6" s="1"/>
  <c r="L3447" i="6"/>
  <c r="AC3446" i="6"/>
  <c r="AD3446" i="6" s="1"/>
  <c r="L3446" i="6"/>
  <c r="AC3445" i="6"/>
  <c r="AD3445" i="6" s="1"/>
  <c r="L3445" i="6"/>
  <c r="AC3444" i="6"/>
  <c r="AD3444" i="6" s="1"/>
  <c r="L3444" i="6"/>
  <c r="AC3443" i="6"/>
  <c r="AD3443" i="6" s="1"/>
  <c r="L3443" i="6"/>
  <c r="AC3442" i="6"/>
  <c r="AD3442" i="6" s="1"/>
  <c r="L3442" i="6"/>
  <c r="AC3441" i="6"/>
  <c r="AD3441" i="6" s="1"/>
  <c r="L3441" i="6"/>
  <c r="AC3440" i="6"/>
  <c r="AD3440" i="6" s="1"/>
  <c r="L3440" i="6"/>
  <c r="AC3439" i="6"/>
  <c r="AD3439" i="6" s="1"/>
  <c r="L3439" i="6"/>
  <c r="AC3438" i="6"/>
  <c r="AD3438" i="6" s="1"/>
  <c r="L3438" i="6"/>
  <c r="AC3437" i="6"/>
  <c r="AD3437" i="6" s="1"/>
  <c r="L3437" i="6"/>
  <c r="AC3436" i="6"/>
  <c r="AD3436" i="6" s="1"/>
  <c r="L3436" i="6"/>
  <c r="AC3435" i="6"/>
  <c r="AD3435" i="6" s="1"/>
  <c r="L3435" i="6"/>
  <c r="AC3434" i="6"/>
  <c r="AD3434" i="6" s="1"/>
  <c r="L3434" i="6"/>
  <c r="AC3433" i="6"/>
  <c r="AD3433" i="6" s="1"/>
  <c r="L3433" i="6"/>
  <c r="AC3432" i="6"/>
  <c r="AD3432" i="6" s="1"/>
  <c r="L3432" i="6"/>
  <c r="AC3431" i="6"/>
  <c r="AD3431" i="6" s="1"/>
  <c r="L3431" i="6"/>
  <c r="AC3430" i="6"/>
  <c r="AD3430" i="6" s="1"/>
  <c r="L3430" i="6"/>
  <c r="AC3429" i="6"/>
  <c r="AD3429" i="6" s="1"/>
  <c r="L3429" i="6"/>
  <c r="AC3428" i="6"/>
  <c r="AD3428" i="6" s="1"/>
  <c r="L3428" i="6"/>
  <c r="AC3427" i="6"/>
  <c r="AD3427" i="6" s="1"/>
  <c r="L3427" i="6"/>
  <c r="AC3426" i="6"/>
  <c r="AD3426" i="6" s="1"/>
  <c r="L3426" i="6"/>
  <c r="AC3425" i="6"/>
  <c r="AD3425" i="6" s="1"/>
  <c r="L3425" i="6"/>
  <c r="AC3424" i="6"/>
  <c r="AD3424" i="6" s="1"/>
  <c r="L3424" i="6"/>
  <c r="AC3423" i="6"/>
  <c r="AD3423" i="6" s="1"/>
  <c r="L3423" i="6"/>
  <c r="AC3422" i="6"/>
  <c r="AD3422" i="6" s="1"/>
  <c r="L3422" i="6"/>
  <c r="AC3421" i="6"/>
  <c r="AD3421" i="6" s="1"/>
  <c r="L3421" i="6"/>
  <c r="AC3420" i="6"/>
  <c r="AD3420" i="6" s="1"/>
  <c r="L3420" i="6"/>
  <c r="AC3419" i="6"/>
  <c r="AD3419" i="6" s="1"/>
  <c r="L3419" i="6"/>
  <c r="AC3418" i="6"/>
  <c r="AD3418" i="6" s="1"/>
  <c r="L3418" i="6"/>
  <c r="AC3417" i="6"/>
  <c r="AD3417" i="6" s="1"/>
  <c r="L3417" i="6"/>
  <c r="AC3416" i="6"/>
  <c r="AD3416" i="6" s="1"/>
  <c r="L3416" i="6"/>
  <c r="AC3415" i="6"/>
  <c r="AD3415" i="6" s="1"/>
  <c r="L3415" i="6"/>
  <c r="AC3414" i="6"/>
  <c r="AD3414" i="6" s="1"/>
  <c r="L3414" i="6"/>
  <c r="AC3413" i="6"/>
  <c r="AD3413" i="6" s="1"/>
  <c r="L3413" i="6"/>
  <c r="AC3412" i="6"/>
  <c r="AD3412" i="6" s="1"/>
  <c r="L3412" i="6"/>
  <c r="AC3411" i="6"/>
  <c r="AD3411" i="6" s="1"/>
  <c r="L3411" i="6"/>
  <c r="AC3410" i="6"/>
  <c r="AD3410" i="6" s="1"/>
  <c r="L3410" i="6"/>
  <c r="AC3409" i="6"/>
  <c r="AD3409" i="6" s="1"/>
  <c r="L3409" i="6"/>
  <c r="AC3408" i="6"/>
  <c r="AD3408" i="6" s="1"/>
  <c r="L3408" i="6"/>
  <c r="AC3407" i="6"/>
  <c r="AD3407" i="6" s="1"/>
  <c r="L3407" i="6"/>
  <c r="AC3406" i="6"/>
  <c r="AD3406" i="6" s="1"/>
  <c r="L3406" i="6"/>
  <c r="AC3405" i="6"/>
  <c r="AD3405" i="6" s="1"/>
  <c r="L3405" i="6"/>
  <c r="AC3404" i="6"/>
  <c r="AD3404" i="6" s="1"/>
  <c r="L3404" i="6"/>
  <c r="AC3403" i="6"/>
  <c r="AD3403" i="6" s="1"/>
  <c r="L3403" i="6"/>
  <c r="AC3402" i="6"/>
  <c r="AD3402" i="6" s="1"/>
  <c r="L3402" i="6"/>
  <c r="AC3401" i="6"/>
  <c r="AD3401" i="6" s="1"/>
  <c r="L3401" i="6"/>
  <c r="AC3400" i="6"/>
  <c r="AD3400" i="6" s="1"/>
  <c r="L3400" i="6"/>
  <c r="AC3399" i="6"/>
  <c r="AD3399" i="6" s="1"/>
  <c r="L3399" i="6"/>
  <c r="AC3398" i="6"/>
  <c r="AD3398" i="6" s="1"/>
  <c r="L3398" i="6"/>
  <c r="AC3397" i="6"/>
  <c r="AD3397" i="6" s="1"/>
  <c r="L3397" i="6"/>
  <c r="AC3396" i="6"/>
  <c r="AD3396" i="6" s="1"/>
  <c r="L3396" i="6"/>
  <c r="AC3395" i="6"/>
  <c r="AD3395" i="6" s="1"/>
  <c r="L3395" i="6"/>
  <c r="AC3394" i="6"/>
  <c r="AD3394" i="6" s="1"/>
  <c r="L3394" i="6"/>
  <c r="AC3393" i="6"/>
  <c r="AD3393" i="6" s="1"/>
  <c r="L3393" i="6"/>
  <c r="AC3392" i="6"/>
  <c r="AD3392" i="6" s="1"/>
  <c r="L3392" i="6"/>
  <c r="AC3391" i="6"/>
  <c r="AD3391" i="6" s="1"/>
  <c r="L3391" i="6"/>
  <c r="AC3390" i="6"/>
  <c r="AD3390" i="6" s="1"/>
  <c r="L3390" i="6"/>
  <c r="AC3389" i="6"/>
  <c r="AD3389" i="6" s="1"/>
  <c r="L3389" i="6"/>
  <c r="AC3388" i="6"/>
  <c r="AD3388" i="6" s="1"/>
  <c r="L3388" i="6"/>
  <c r="AC3387" i="6"/>
  <c r="AD3387" i="6" s="1"/>
  <c r="L3387" i="6"/>
  <c r="AC3386" i="6"/>
  <c r="AD3386" i="6" s="1"/>
  <c r="L3386" i="6"/>
  <c r="AC3385" i="6"/>
  <c r="AD3385" i="6" s="1"/>
  <c r="L3385" i="6"/>
  <c r="AC3384" i="6"/>
  <c r="AD3384" i="6" s="1"/>
  <c r="L3384" i="6"/>
  <c r="AC3383" i="6"/>
  <c r="AD3383" i="6" s="1"/>
  <c r="L3383" i="6"/>
  <c r="AC3382" i="6"/>
  <c r="AD3382" i="6" s="1"/>
  <c r="L3382" i="6"/>
  <c r="AC3381" i="6"/>
  <c r="AD3381" i="6" s="1"/>
  <c r="L3381" i="6"/>
  <c r="AC3380" i="6"/>
  <c r="AD3380" i="6" s="1"/>
  <c r="L3380" i="6"/>
  <c r="AC3379" i="6"/>
  <c r="AD3379" i="6" s="1"/>
  <c r="L3379" i="6"/>
  <c r="AC3378" i="6"/>
  <c r="AD3378" i="6" s="1"/>
  <c r="L3378" i="6"/>
  <c r="AC3377" i="6"/>
  <c r="AD3377" i="6" s="1"/>
  <c r="L3377" i="6"/>
  <c r="AC3376" i="6"/>
  <c r="AD3376" i="6" s="1"/>
  <c r="L3376" i="6"/>
  <c r="AC3375" i="6"/>
  <c r="AD3375" i="6" s="1"/>
  <c r="L3375" i="6"/>
  <c r="AC3374" i="6"/>
  <c r="AD3374" i="6" s="1"/>
  <c r="L3374" i="6"/>
  <c r="AC3373" i="6"/>
  <c r="AD3373" i="6" s="1"/>
  <c r="L3373" i="6"/>
  <c r="AC3372" i="6"/>
  <c r="AD3372" i="6" s="1"/>
  <c r="L3372" i="6"/>
  <c r="AC3371" i="6"/>
  <c r="AD3371" i="6" s="1"/>
  <c r="L3371" i="6"/>
  <c r="AC3370" i="6"/>
  <c r="AD3370" i="6" s="1"/>
  <c r="L3370" i="6"/>
  <c r="AC3369" i="6"/>
  <c r="AD3369" i="6" s="1"/>
  <c r="L3369" i="6"/>
  <c r="AC3368" i="6"/>
  <c r="AD3368" i="6" s="1"/>
  <c r="L3368" i="6"/>
  <c r="AC3367" i="6"/>
  <c r="AD3367" i="6" s="1"/>
  <c r="L3367" i="6"/>
  <c r="AC3366" i="6"/>
  <c r="AD3366" i="6" s="1"/>
  <c r="L3366" i="6"/>
  <c r="AC3365" i="6"/>
  <c r="AD3365" i="6" s="1"/>
  <c r="L3365" i="6"/>
  <c r="AC3364" i="6"/>
  <c r="AD3364" i="6" s="1"/>
  <c r="L3364" i="6"/>
  <c r="AC3363" i="6"/>
  <c r="AD3363" i="6" s="1"/>
  <c r="L3363" i="6"/>
  <c r="AC3362" i="6"/>
  <c r="AD3362" i="6" s="1"/>
  <c r="L3362" i="6"/>
  <c r="AC3361" i="6"/>
  <c r="AD3361" i="6" s="1"/>
  <c r="L3361" i="6"/>
  <c r="AC3360" i="6"/>
  <c r="AD3360" i="6" s="1"/>
  <c r="L3360" i="6"/>
  <c r="AC3359" i="6"/>
  <c r="AD3359" i="6" s="1"/>
  <c r="L3359" i="6"/>
  <c r="AC3358" i="6"/>
  <c r="AD3358" i="6" s="1"/>
  <c r="L3358" i="6"/>
  <c r="AC3357" i="6"/>
  <c r="AD3357" i="6" s="1"/>
  <c r="L3357" i="6"/>
  <c r="AC3356" i="6"/>
  <c r="AD3356" i="6" s="1"/>
  <c r="L3356" i="6"/>
  <c r="AC3355" i="6"/>
  <c r="AD3355" i="6" s="1"/>
  <c r="L3355" i="6"/>
  <c r="AC3354" i="6"/>
  <c r="AD3354" i="6" s="1"/>
  <c r="L3354" i="6"/>
  <c r="AC3353" i="6"/>
  <c r="AD3353" i="6" s="1"/>
  <c r="L3353" i="6"/>
  <c r="AC3352" i="6"/>
  <c r="AD3352" i="6" s="1"/>
  <c r="L3352" i="6"/>
  <c r="AC3351" i="6"/>
  <c r="AD3351" i="6" s="1"/>
  <c r="L3351" i="6"/>
  <c r="AC3350" i="6"/>
  <c r="AD3350" i="6" s="1"/>
  <c r="L3350" i="6"/>
  <c r="AC3349" i="6"/>
  <c r="AD3349" i="6" s="1"/>
  <c r="L3349" i="6"/>
  <c r="AC3348" i="6"/>
  <c r="AD3348" i="6" s="1"/>
  <c r="L3348" i="6"/>
  <c r="AC3347" i="6"/>
  <c r="AD3347" i="6" s="1"/>
  <c r="L3347" i="6"/>
  <c r="AC3346" i="6"/>
  <c r="AD3346" i="6" s="1"/>
  <c r="L3346" i="6"/>
  <c r="AC2519" i="6"/>
  <c r="AD2519" i="6" s="1"/>
  <c r="L2519" i="6"/>
  <c r="AC2518" i="6"/>
  <c r="AD2518" i="6" s="1"/>
  <c r="L2518" i="6"/>
  <c r="L2095" i="6"/>
  <c r="AC2095" i="6"/>
  <c r="AD2095" i="6" s="1"/>
  <c r="L2092" i="6"/>
  <c r="AC2092" i="6"/>
  <c r="AD2092" i="6" s="1"/>
  <c r="L1715" i="6"/>
  <c r="AC1715" i="6"/>
  <c r="AD1715" i="6" s="1"/>
  <c r="AC1712" i="6"/>
  <c r="AD1712" i="6" s="1"/>
  <c r="L1712" i="6"/>
  <c r="L1688" i="6"/>
  <c r="AC1688" i="6"/>
  <c r="AD1688" i="6" s="1"/>
  <c r="AC1437" i="6"/>
  <c r="AD1437" i="6" s="1"/>
  <c r="L1437" i="6"/>
  <c r="AC1425" i="6"/>
  <c r="AD1425" i="6" s="1"/>
  <c r="L1425" i="6"/>
  <c r="L1423" i="6"/>
  <c r="AC1423" i="6"/>
  <c r="AD1423" i="6" s="1"/>
  <c r="AC1418" i="6"/>
  <c r="AD1418" i="6" s="1"/>
  <c r="L1418" i="6"/>
  <c r="AC1412" i="6"/>
  <c r="AD1412" i="6" s="1"/>
  <c r="L1412" i="6"/>
  <c r="AC1411" i="6"/>
  <c r="AD1411" i="6" s="1"/>
  <c r="L1411" i="6"/>
  <c r="L1409" i="6"/>
  <c r="AC1409" i="6"/>
  <c r="AD1409" i="6" s="1"/>
  <c r="L1406" i="6"/>
  <c r="AC1406" i="6"/>
  <c r="AD1406" i="6" s="1"/>
  <c r="AC1404" i="6"/>
  <c r="AD1404" i="6" s="1"/>
  <c r="L1404" i="6"/>
  <c r="L1397" i="6"/>
  <c r="AC1397" i="6"/>
  <c r="AD1397" i="6" s="1"/>
  <c r="L1394" i="6"/>
  <c r="AC1394" i="6"/>
  <c r="AD1394" i="6" s="1"/>
  <c r="AC1380" i="6"/>
  <c r="AD1380" i="6" s="1"/>
  <c r="L1380" i="6"/>
  <c r="L1358" i="6"/>
  <c r="AC1358" i="6"/>
  <c r="AD1358" i="6" s="1"/>
  <c r="AC1354" i="6"/>
  <c r="AD1354" i="6" s="1"/>
  <c r="L1354" i="6"/>
  <c r="L1351" i="6"/>
  <c r="AC1351" i="6"/>
  <c r="AD1351" i="6" s="1"/>
  <c r="L1349" i="6"/>
  <c r="AC1349" i="6"/>
  <c r="AD1349" i="6" s="1"/>
  <c r="AC1340" i="6"/>
  <c r="AD1340" i="6" s="1"/>
  <c r="L1340" i="6"/>
  <c r="AC1326" i="6"/>
  <c r="AD1326" i="6" s="1"/>
  <c r="L1326" i="6"/>
  <c r="AC1310" i="6"/>
  <c r="AD1310" i="6" s="1"/>
  <c r="L1310" i="6"/>
  <c r="AC1309" i="6"/>
  <c r="AD1309" i="6" s="1"/>
  <c r="L1309" i="6"/>
  <c r="AC1302" i="6"/>
  <c r="AD1302" i="6" s="1"/>
  <c r="L1302" i="6"/>
  <c r="AC1281" i="6"/>
  <c r="AD1281" i="6" s="1"/>
  <c r="L1281" i="6"/>
  <c r="AC1260" i="6"/>
  <c r="AD1260" i="6" s="1"/>
  <c r="L1260" i="6"/>
  <c r="AC1258" i="6"/>
  <c r="AD1258" i="6" s="1"/>
  <c r="L1258" i="6"/>
  <c r="L847" i="6"/>
  <c r="AC847" i="6"/>
  <c r="AD847" i="6" s="1"/>
  <c r="AC839" i="6"/>
  <c r="AD839" i="6" s="1"/>
  <c r="L839" i="6"/>
  <c r="AC3345" i="6"/>
  <c r="AD3345" i="6" s="1"/>
  <c r="L3345" i="6"/>
  <c r="AC3344" i="6"/>
  <c r="AD3344" i="6" s="1"/>
  <c r="L3344" i="6"/>
  <c r="AC3343" i="6"/>
  <c r="AD3343" i="6" s="1"/>
  <c r="L3343" i="6"/>
  <c r="AC3342" i="6"/>
  <c r="AD3342" i="6" s="1"/>
  <c r="L3342" i="6"/>
  <c r="AC3341" i="6"/>
  <c r="AD3341" i="6" s="1"/>
  <c r="L3341" i="6"/>
  <c r="AC3340" i="6"/>
  <c r="AD3340" i="6" s="1"/>
  <c r="L3340" i="6"/>
  <c r="AC3339" i="6"/>
  <c r="AD3339" i="6" s="1"/>
  <c r="L3339" i="6"/>
  <c r="AC3338" i="6"/>
  <c r="AD3338" i="6" s="1"/>
  <c r="L3338" i="6"/>
  <c r="AC3337" i="6"/>
  <c r="AD3337" i="6" s="1"/>
  <c r="L3337" i="6"/>
  <c r="AC3336" i="6"/>
  <c r="AD3336" i="6" s="1"/>
  <c r="L3336" i="6"/>
  <c r="AC3335" i="6"/>
  <c r="AD3335" i="6" s="1"/>
  <c r="L3335" i="6"/>
  <c r="AC3334" i="6"/>
  <c r="AD3334" i="6" s="1"/>
  <c r="L3334" i="6"/>
  <c r="AC3333" i="6"/>
  <c r="AD3333" i="6" s="1"/>
  <c r="L3333" i="6"/>
  <c r="AC3332" i="6"/>
  <c r="AD3332" i="6" s="1"/>
  <c r="L3332" i="6"/>
  <c r="AC3331" i="6"/>
  <c r="AD3331" i="6" s="1"/>
  <c r="L3331" i="6"/>
  <c r="AC3330" i="6"/>
  <c r="AD3330" i="6" s="1"/>
  <c r="L3330" i="6"/>
  <c r="AC3329" i="6"/>
  <c r="AD3329" i="6" s="1"/>
  <c r="L3329" i="6"/>
  <c r="AC3328" i="6"/>
  <c r="AD3328" i="6" s="1"/>
  <c r="L3328" i="6"/>
  <c r="AC3327" i="6"/>
  <c r="AD3327" i="6" s="1"/>
  <c r="L3327" i="6"/>
  <c r="AC3326" i="6"/>
  <c r="AD3326" i="6" s="1"/>
  <c r="L3326" i="6"/>
  <c r="AC3325" i="6"/>
  <c r="AD3325" i="6" s="1"/>
  <c r="L3325" i="6"/>
  <c r="AC3324" i="6"/>
  <c r="AD3324" i="6" s="1"/>
  <c r="L3324" i="6"/>
  <c r="AC3323" i="6"/>
  <c r="AD3323" i="6" s="1"/>
  <c r="L3323" i="6"/>
  <c r="AC3322" i="6"/>
  <c r="AD3322" i="6" s="1"/>
  <c r="L3322" i="6"/>
  <c r="AC3321" i="6"/>
  <c r="AD3321" i="6" s="1"/>
  <c r="L3321" i="6"/>
  <c r="AC3320" i="6"/>
  <c r="AD3320" i="6" s="1"/>
  <c r="L3320" i="6"/>
  <c r="AC3319" i="6"/>
  <c r="AD3319" i="6" s="1"/>
  <c r="L3319" i="6"/>
  <c r="AC3318" i="6"/>
  <c r="AD3318" i="6" s="1"/>
  <c r="L3318" i="6"/>
  <c r="AC3317" i="6"/>
  <c r="AD3317" i="6" s="1"/>
  <c r="L3317" i="6"/>
  <c r="AC3316" i="6"/>
  <c r="AD3316" i="6" s="1"/>
  <c r="L3316" i="6"/>
  <c r="AC3315" i="6"/>
  <c r="AD3315" i="6" s="1"/>
  <c r="L3315" i="6"/>
  <c r="AC3314" i="6"/>
  <c r="AD3314" i="6" s="1"/>
  <c r="L3314" i="6"/>
  <c r="AC3313" i="6"/>
  <c r="AD3313" i="6" s="1"/>
  <c r="L3313" i="6"/>
  <c r="AC3312" i="6"/>
  <c r="AD3312" i="6" s="1"/>
  <c r="L3312" i="6"/>
  <c r="AC3311" i="6"/>
  <c r="AD3311" i="6" s="1"/>
  <c r="L3311" i="6"/>
  <c r="AC3310" i="6"/>
  <c r="AD3310" i="6" s="1"/>
  <c r="L3310" i="6"/>
  <c r="AC3309" i="6"/>
  <c r="AD3309" i="6" s="1"/>
  <c r="L3309" i="6"/>
  <c r="AC3308" i="6"/>
  <c r="AD3308" i="6" s="1"/>
  <c r="L3308" i="6"/>
  <c r="AC3307" i="6"/>
  <c r="AD3307" i="6" s="1"/>
  <c r="L3307" i="6"/>
  <c r="AC3306" i="6"/>
  <c r="AD3306" i="6" s="1"/>
  <c r="L3306" i="6"/>
  <c r="AC3305" i="6"/>
  <c r="AD3305" i="6" s="1"/>
  <c r="L3305" i="6"/>
  <c r="AC3304" i="6"/>
  <c r="AD3304" i="6" s="1"/>
  <c r="L3304" i="6"/>
  <c r="AC3303" i="6"/>
  <c r="AD3303" i="6" s="1"/>
  <c r="L3303" i="6"/>
  <c r="AC3302" i="6"/>
  <c r="AD3302" i="6" s="1"/>
  <c r="L3302" i="6"/>
  <c r="AC3301" i="6"/>
  <c r="AD3301" i="6" s="1"/>
  <c r="L3301" i="6"/>
  <c r="AC3300" i="6"/>
  <c r="AD3300" i="6" s="1"/>
  <c r="L3300" i="6"/>
  <c r="AC3299" i="6"/>
  <c r="AD3299" i="6" s="1"/>
  <c r="L3299" i="6"/>
  <c r="AC3298" i="6"/>
  <c r="AD3298" i="6" s="1"/>
  <c r="L3298" i="6"/>
  <c r="AC3297" i="6"/>
  <c r="AD3297" i="6" s="1"/>
  <c r="L3297" i="6"/>
  <c r="AC3296" i="6"/>
  <c r="AD3296" i="6" s="1"/>
  <c r="L3296" i="6"/>
  <c r="AC3295" i="6"/>
  <c r="AD3295" i="6" s="1"/>
  <c r="L3295" i="6"/>
  <c r="AC3294" i="6"/>
  <c r="AD3294" i="6" s="1"/>
  <c r="L3294" i="6"/>
  <c r="AC3293" i="6"/>
  <c r="AD3293" i="6" s="1"/>
  <c r="L3293" i="6"/>
  <c r="AC3292" i="6"/>
  <c r="AD3292" i="6" s="1"/>
  <c r="L3292" i="6"/>
  <c r="AC3291" i="6"/>
  <c r="AD3291" i="6" s="1"/>
  <c r="L3291" i="6"/>
  <c r="AC3290" i="6"/>
  <c r="AD3290" i="6" s="1"/>
  <c r="L3290" i="6"/>
  <c r="AC3289" i="6"/>
  <c r="AD3289" i="6" s="1"/>
  <c r="L3289" i="6"/>
  <c r="AC3288" i="6"/>
  <c r="AD3288" i="6" s="1"/>
  <c r="L3288" i="6"/>
  <c r="AC3287" i="6"/>
  <c r="AD3287" i="6" s="1"/>
  <c r="L3287" i="6"/>
  <c r="AC3286" i="6"/>
  <c r="AD3286" i="6" s="1"/>
  <c r="L3286" i="6"/>
  <c r="AC3285" i="6"/>
  <c r="AD3285" i="6" s="1"/>
  <c r="L3285" i="6"/>
  <c r="AC3284" i="6"/>
  <c r="AD3284" i="6" s="1"/>
  <c r="L3284" i="6"/>
  <c r="AC3283" i="6"/>
  <c r="AD3283" i="6" s="1"/>
  <c r="L3283" i="6"/>
  <c r="AC3282" i="6"/>
  <c r="AD3282" i="6" s="1"/>
  <c r="L3282" i="6"/>
  <c r="AC3281" i="6"/>
  <c r="AD3281" i="6" s="1"/>
  <c r="L3281" i="6"/>
  <c r="AC3280" i="6"/>
  <c r="AD3280" i="6" s="1"/>
  <c r="L3280" i="6"/>
  <c r="AC3279" i="6"/>
  <c r="AD3279" i="6" s="1"/>
  <c r="L3279" i="6"/>
  <c r="AC3278" i="6"/>
  <c r="AD3278" i="6" s="1"/>
  <c r="L3278" i="6"/>
  <c r="AC3277" i="6"/>
  <c r="AD3277" i="6" s="1"/>
  <c r="L3277" i="6"/>
  <c r="AC3276" i="6"/>
  <c r="AD3276" i="6" s="1"/>
  <c r="L3276" i="6"/>
  <c r="AC3275" i="6"/>
  <c r="AD3275" i="6" s="1"/>
  <c r="L3275" i="6"/>
  <c r="AC3274" i="6"/>
  <c r="AD3274" i="6" s="1"/>
  <c r="L3274" i="6"/>
  <c r="AC3273" i="6"/>
  <c r="AD3273" i="6" s="1"/>
  <c r="L3273" i="6"/>
  <c r="AC3272" i="6"/>
  <c r="AD3272" i="6" s="1"/>
  <c r="L3272" i="6"/>
  <c r="AC3271" i="6"/>
  <c r="AD3271" i="6" s="1"/>
  <c r="L3271" i="6"/>
  <c r="AC3270" i="6"/>
  <c r="AD3270" i="6" s="1"/>
  <c r="L3270" i="6"/>
  <c r="AC3269" i="6"/>
  <c r="AD3269" i="6" s="1"/>
  <c r="L3269" i="6"/>
  <c r="AC3268" i="6"/>
  <c r="AD3268" i="6" s="1"/>
  <c r="L3268" i="6"/>
  <c r="AC3267" i="6"/>
  <c r="AD3267" i="6" s="1"/>
  <c r="L3267" i="6"/>
  <c r="AC3266" i="6"/>
  <c r="AD3266" i="6" s="1"/>
  <c r="L3266" i="6"/>
  <c r="AC3265" i="6"/>
  <c r="AD3265" i="6" s="1"/>
  <c r="L3265" i="6"/>
  <c r="AC3264" i="6"/>
  <c r="AD3264" i="6" s="1"/>
  <c r="L3264" i="6"/>
  <c r="AC3263" i="6"/>
  <c r="AD3263" i="6" s="1"/>
  <c r="L3263" i="6"/>
  <c r="AC3262" i="6"/>
  <c r="AD3262" i="6" s="1"/>
  <c r="L3262" i="6"/>
  <c r="AC3261" i="6"/>
  <c r="AD3261" i="6" s="1"/>
  <c r="L3261" i="6"/>
  <c r="AC3260" i="6"/>
  <c r="AD3260" i="6" s="1"/>
  <c r="L3260" i="6"/>
  <c r="AC3259" i="6"/>
  <c r="AD3259" i="6" s="1"/>
  <c r="L3259" i="6"/>
  <c r="AC3258" i="6"/>
  <c r="AD3258" i="6" s="1"/>
  <c r="L3258" i="6"/>
  <c r="AC3257" i="6"/>
  <c r="AD3257" i="6" s="1"/>
  <c r="L3257" i="6"/>
  <c r="AC3256" i="6"/>
  <c r="AD3256" i="6" s="1"/>
  <c r="L3256" i="6"/>
  <c r="AC3255" i="6"/>
  <c r="AD3255" i="6" s="1"/>
  <c r="L3255" i="6"/>
  <c r="AC3254" i="6"/>
  <c r="AD3254" i="6" s="1"/>
  <c r="L3254" i="6"/>
  <c r="AC3253" i="6"/>
  <c r="AD3253" i="6" s="1"/>
  <c r="L3253" i="6"/>
  <c r="AC3252" i="6"/>
  <c r="AD3252" i="6" s="1"/>
  <c r="L3252" i="6"/>
  <c r="AC3251" i="6"/>
  <c r="AD3251" i="6" s="1"/>
  <c r="L3251" i="6"/>
  <c r="AC3250" i="6"/>
  <c r="AD3250" i="6" s="1"/>
  <c r="L3250" i="6"/>
  <c r="AC3249" i="6"/>
  <c r="AD3249" i="6" s="1"/>
  <c r="L3249" i="6"/>
  <c r="AC3248" i="6"/>
  <c r="AD3248" i="6" s="1"/>
  <c r="L3248" i="6"/>
  <c r="AC3247" i="6"/>
  <c r="AD3247" i="6" s="1"/>
  <c r="L3247" i="6"/>
  <c r="AC3246" i="6"/>
  <c r="AD3246" i="6" s="1"/>
  <c r="L3246" i="6"/>
  <c r="AC3245" i="6"/>
  <c r="AD3245" i="6" s="1"/>
  <c r="L3245" i="6"/>
  <c r="AC3244" i="6"/>
  <c r="AD3244" i="6" s="1"/>
  <c r="L3244" i="6"/>
  <c r="AC3243" i="6"/>
  <c r="AD3243" i="6" s="1"/>
  <c r="L3243" i="6"/>
  <c r="AC3242" i="6"/>
  <c r="AD3242" i="6" s="1"/>
  <c r="L3242" i="6"/>
  <c r="AC3241" i="6"/>
  <c r="AD3241" i="6" s="1"/>
  <c r="L3241" i="6"/>
  <c r="AC3240" i="6"/>
  <c r="AD3240" i="6" s="1"/>
  <c r="L3240" i="6"/>
  <c r="AC3239" i="6"/>
  <c r="AD3239" i="6" s="1"/>
  <c r="L3239" i="6"/>
  <c r="AC3238" i="6"/>
  <c r="AD3238" i="6" s="1"/>
  <c r="L3238" i="6"/>
  <c r="AC3237" i="6"/>
  <c r="AD3237" i="6" s="1"/>
  <c r="L3237" i="6"/>
  <c r="AC3236" i="6"/>
  <c r="AD3236" i="6" s="1"/>
  <c r="L3236" i="6"/>
  <c r="AC3235" i="6"/>
  <c r="AD3235" i="6" s="1"/>
  <c r="L3235" i="6"/>
  <c r="AC3234" i="6"/>
  <c r="AD3234" i="6" s="1"/>
  <c r="L3234" i="6"/>
  <c r="AC3233" i="6"/>
  <c r="AD3233" i="6" s="1"/>
  <c r="L3233" i="6"/>
  <c r="AC3232" i="6"/>
  <c r="AD3232" i="6" s="1"/>
  <c r="L3232" i="6"/>
  <c r="AC3231" i="6"/>
  <c r="AD3231" i="6" s="1"/>
  <c r="L3231" i="6"/>
  <c r="AC3230" i="6"/>
  <c r="AD3230" i="6" s="1"/>
  <c r="L3230" i="6"/>
  <c r="AC3229" i="6"/>
  <c r="AD3229" i="6" s="1"/>
  <c r="L3229" i="6"/>
  <c r="AC3228" i="6"/>
  <c r="AD3228" i="6" s="1"/>
  <c r="L3228" i="6"/>
  <c r="AC3227" i="6"/>
  <c r="AD3227" i="6" s="1"/>
  <c r="L3227" i="6"/>
  <c r="AC3226" i="6"/>
  <c r="AD3226" i="6" s="1"/>
  <c r="L3226" i="6"/>
  <c r="AC3225" i="6"/>
  <c r="AD3225" i="6" s="1"/>
  <c r="L3225" i="6"/>
  <c r="AC3224" i="6"/>
  <c r="AD3224" i="6" s="1"/>
  <c r="L3224" i="6"/>
  <c r="AC3223" i="6"/>
  <c r="AD3223" i="6" s="1"/>
  <c r="L3223" i="6"/>
  <c r="AC3222" i="6"/>
  <c r="AD3222" i="6" s="1"/>
  <c r="L3222" i="6"/>
  <c r="AC3221" i="6"/>
  <c r="AD3221" i="6" s="1"/>
  <c r="L3221" i="6"/>
  <c r="AC3220" i="6"/>
  <c r="AD3220" i="6" s="1"/>
  <c r="L3220" i="6"/>
  <c r="AC3219" i="6"/>
  <c r="AD3219" i="6" s="1"/>
  <c r="L3219" i="6"/>
  <c r="AC3218" i="6"/>
  <c r="AD3218" i="6" s="1"/>
  <c r="L3218" i="6"/>
  <c r="AC3217" i="6"/>
  <c r="AD3217" i="6" s="1"/>
  <c r="L3217" i="6"/>
  <c r="AC3216" i="6"/>
  <c r="AD3216" i="6" s="1"/>
  <c r="L3216" i="6"/>
  <c r="AC3215" i="6"/>
  <c r="AD3215" i="6" s="1"/>
  <c r="L3215" i="6"/>
  <c r="AC3214" i="6"/>
  <c r="AD3214" i="6" s="1"/>
  <c r="L3214" i="6"/>
  <c r="AC3213" i="6"/>
  <c r="AD3213" i="6" s="1"/>
  <c r="L3213" i="6"/>
  <c r="AC3212" i="6"/>
  <c r="AD3212" i="6" s="1"/>
  <c r="L3212" i="6"/>
  <c r="AC3211" i="6"/>
  <c r="AD3211" i="6" s="1"/>
  <c r="L3211" i="6"/>
  <c r="AC3210" i="6"/>
  <c r="AD3210" i="6" s="1"/>
  <c r="L3210" i="6"/>
  <c r="AC3209" i="6"/>
  <c r="AD3209" i="6" s="1"/>
  <c r="L3209" i="6"/>
  <c r="AC3208" i="6"/>
  <c r="AD3208" i="6" s="1"/>
  <c r="L3208" i="6"/>
  <c r="AC3207" i="6"/>
  <c r="AD3207" i="6" s="1"/>
  <c r="L3207" i="6"/>
  <c r="AC3206" i="6"/>
  <c r="AD3206" i="6" s="1"/>
  <c r="L3206" i="6"/>
  <c r="AC3205" i="6"/>
  <c r="AD3205" i="6" s="1"/>
  <c r="L3205" i="6"/>
  <c r="AC3204" i="6"/>
  <c r="AD3204" i="6" s="1"/>
  <c r="L3204" i="6"/>
  <c r="AC3203" i="6"/>
  <c r="AD3203" i="6" s="1"/>
  <c r="L3203" i="6"/>
  <c r="AC3202" i="6"/>
  <c r="AD3202" i="6" s="1"/>
  <c r="L3202" i="6"/>
  <c r="AC3201" i="6"/>
  <c r="AD3201" i="6" s="1"/>
  <c r="L3201" i="6"/>
  <c r="AC3200" i="6"/>
  <c r="AD3200" i="6" s="1"/>
  <c r="L3200" i="6"/>
  <c r="AC3199" i="6"/>
  <c r="AD3199" i="6" s="1"/>
  <c r="L3199" i="6"/>
  <c r="AC3198" i="6"/>
  <c r="AD3198" i="6" s="1"/>
  <c r="L3198" i="6"/>
  <c r="AC3197" i="6"/>
  <c r="AD3197" i="6" s="1"/>
  <c r="L3197" i="6"/>
  <c r="AC3196" i="6"/>
  <c r="AD3196" i="6" s="1"/>
  <c r="L3196" i="6"/>
  <c r="AC3195" i="6"/>
  <c r="AD3195" i="6" s="1"/>
  <c r="L3195" i="6"/>
  <c r="AC3194" i="6"/>
  <c r="AD3194" i="6" s="1"/>
  <c r="L3194" i="6"/>
  <c r="AC3193" i="6"/>
  <c r="AD3193" i="6" s="1"/>
  <c r="L3193" i="6"/>
  <c r="AC3192" i="6"/>
  <c r="AD3192" i="6" s="1"/>
  <c r="L3192" i="6"/>
  <c r="AC3191" i="6"/>
  <c r="AD3191" i="6" s="1"/>
  <c r="L3191" i="6"/>
  <c r="AC3190" i="6"/>
  <c r="AD3190" i="6" s="1"/>
  <c r="L3190" i="6"/>
  <c r="AC3189" i="6"/>
  <c r="AD3189" i="6" s="1"/>
  <c r="L3189" i="6"/>
  <c r="AC3188" i="6"/>
  <c r="AD3188" i="6" s="1"/>
  <c r="L3188" i="6"/>
  <c r="AC3187" i="6"/>
  <c r="AD3187" i="6" s="1"/>
  <c r="L3187" i="6"/>
  <c r="AC3186" i="6"/>
  <c r="AD3186" i="6" s="1"/>
  <c r="L3186" i="6"/>
  <c r="AC3185" i="6"/>
  <c r="AD3185" i="6" s="1"/>
  <c r="L3185" i="6"/>
  <c r="AC3184" i="6"/>
  <c r="AD3184" i="6" s="1"/>
  <c r="L3184" i="6"/>
  <c r="AC3183" i="6"/>
  <c r="AD3183" i="6" s="1"/>
  <c r="L3183" i="6"/>
  <c r="AC3182" i="6"/>
  <c r="AD3182" i="6" s="1"/>
  <c r="L3182" i="6"/>
  <c r="AC3181" i="6"/>
  <c r="AD3181" i="6" s="1"/>
  <c r="L3181" i="6"/>
  <c r="AC3180" i="6"/>
  <c r="AD3180" i="6" s="1"/>
  <c r="L3180" i="6"/>
  <c r="AC3179" i="6"/>
  <c r="AD3179" i="6" s="1"/>
  <c r="L3179" i="6"/>
  <c r="AC3178" i="6"/>
  <c r="AD3178" i="6" s="1"/>
  <c r="L3178" i="6"/>
  <c r="AC3177" i="6"/>
  <c r="AD3177" i="6" s="1"/>
  <c r="L3177" i="6"/>
  <c r="AC3176" i="6"/>
  <c r="AD3176" i="6" s="1"/>
  <c r="L3176" i="6"/>
  <c r="AC3175" i="6"/>
  <c r="AD3175" i="6" s="1"/>
  <c r="L3175" i="6"/>
  <c r="AC3174" i="6"/>
  <c r="AD3174" i="6" s="1"/>
  <c r="L3174" i="6"/>
  <c r="AC3173" i="6"/>
  <c r="AD3173" i="6" s="1"/>
  <c r="L3173" i="6"/>
  <c r="AC3172" i="6"/>
  <c r="AD3172" i="6" s="1"/>
  <c r="L3172" i="6"/>
  <c r="AC3171" i="6"/>
  <c r="AD3171" i="6" s="1"/>
  <c r="L3171" i="6"/>
  <c r="AC3170" i="6"/>
  <c r="AD3170" i="6" s="1"/>
  <c r="L3170" i="6"/>
  <c r="AC3169" i="6"/>
  <c r="AD3169" i="6" s="1"/>
  <c r="L3169" i="6"/>
  <c r="AC3168" i="6"/>
  <c r="AD3168" i="6" s="1"/>
  <c r="L3168" i="6"/>
  <c r="AC3167" i="6"/>
  <c r="AD3167" i="6" s="1"/>
  <c r="L3167" i="6"/>
  <c r="AC3166" i="6"/>
  <c r="AD3166" i="6" s="1"/>
  <c r="L3166" i="6"/>
  <c r="AC3165" i="6"/>
  <c r="AD3165" i="6" s="1"/>
  <c r="L3165" i="6"/>
  <c r="AC3164" i="6"/>
  <c r="AD3164" i="6" s="1"/>
  <c r="L3164" i="6"/>
  <c r="AC3163" i="6"/>
  <c r="AD3163" i="6" s="1"/>
  <c r="L3163" i="6"/>
  <c r="AC3162" i="6"/>
  <c r="AD3162" i="6" s="1"/>
  <c r="L3162" i="6"/>
  <c r="AC3161" i="6"/>
  <c r="AD3161" i="6" s="1"/>
  <c r="L3161" i="6"/>
  <c r="AC3160" i="6"/>
  <c r="AD3160" i="6" s="1"/>
  <c r="L3160" i="6"/>
  <c r="AC3159" i="6"/>
  <c r="AD3159" i="6" s="1"/>
  <c r="L3159" i="6"/>
  <c r="AC3158" i="6"/>
  <c r="AD3158" i="6" s="1"/>
  <c r="L3158" i="6"/>
  <c r="AC3157" i="6"/>
  <c r="AD3157" i="6" s="1"/>
  <c r="L3157" i="6"/>
  <c r="AC3156" i="6"/>
  <c r="AD3156" i="6" s="1"/>
  <c r="L3156" i="6"/>
  <c r="AC3155" i="6"/>
  <c r="AD3155" i="6" s="1"/>
  <c r="L3155" i="6"/>
  <c r="AC3154" i="6"/>
  <c r="AD3154" i="6" s="1"/>
  <c r="L3154" i="6"/>
  <c r="AC3153" i="6"/>
  <c r="AD3153" i="6" s="1"/>
  <c r="L3153" i="6"/>
  <c r="AC3152" i="6"/>
  <c r="AD3152" i="6" s="1"/>
  <c r="L3152" i="6"/>
  <c r="AC3151" i="6"/>
  <c r="AD3151" i="6" s="1"/>
  <c r="L3151" i="6"/>
  <c r="AC3150" i="6"/>
  <c r="AD3150" i="6" s="1"/>
  <c r="L3150" i="6"/>
  <c r="AC3149" i="6"/>
  <c r="AD3149" i="6" s="1"/>
  <c r="L3149" i="6"/>
  <c r="AC3148" i="6"/>
  <c r="AD3148" i="6" s="1"/>
  <c r="L3148" i="6"/>
  <c r="AC3147" i="6"/>
  <c r="AD3147" i="6" s="1"/>
  <c r="L3147" i="6"/>
  <c r="AC3146" i="6"/>
  <c r="AD3146" i="6" s="1"/>
  <c r="L3146" i="6"/>
  <c r="AC3145" i="6"/>
  <c r="AD3145" i="6" s="1"/>
  <c r="L3145" i="6"/>
  <c r="AC3144" i="6"/>
  <c r="AD3144" i="6" s="1"/>
  <c r="L3144" i="6"/>
  <c r="AC3143" i="6"/>
  <c r="AD3143" i="6" s="1"/>
  <c r="L3143" i="6"/>
  <c r="AC3142" i="6"/>
  <c r="AD3142" i="6" s="1"/>
  <c r="L3142" i="6"/>
  <c r="AC3141" i="6"/>
  <c r="AD3141" i="6" s="1"/>
  <c r="L3141" i="6"/>
  <c r="AC3140" i="6"/>
  <c r="AD3140" i="6" s="1"/>
  <c r="L3140" i="6"/>
  <c r="AC3139" i="6"/>
  <c r="AD3139" i="6" s="1"/>
  <c r="L3139" i="6"/>
  <c r="AC3138" i="6"/>
  <c r="AD3138" i="6" s="1"/>
  <c r="L3138" i="6"/>
  <c r="AC3137" i="6"/>
  <c r="AD3137" i="6" s="1"/>
  <c r="L3137" i="6"/>
  <c r="AC3136" i="6"/>
  <c r="AD3136" i="6" s="1"/>
  <c r="L3136" i="6"/>
  <c r="AC3135" i="6"/>
  <c r="AD3135" i="6" s="1"/>
  <c r="L3135" i="6"/>
  <c r="AC3134" i="6"/>
  <c r="AD3134" i="6" s="1"/>
  <c r="L3134" i="6"/>
  <c r="AC3133" i="6"/>
  <c r="AD3133" i="6" s="1"/>
  <c r="L3133" i="6"/>
  <c r="AC3132" i="6"/>
  <c r="AD3132" i="6" s="1"/>
  <c r="L3132" i="6"/>
  <c r="AC3131" i="6"/>
  <c r="AD3131" i="6" s="1"/>
  <c r="L3131" i="6"/>
  <c r="AC3130" i="6"/>
  <c r="AD3130" i="6" s="1"/>
  <c r="L3130" i="6"/>
  <c r="AC3129" i="6"/>
  <c r="AD3129" i="6" s="1"/>
  <c r="L3129" i="6"/>
  <c r="AC3128" i="6"/>
  <c r="AD3128" i="6" s="1"/>
  <c r="L3128" i="6"/>
  <c r="AC3127" i="6"/>
  <c r="AD3127" i="6" s="1"/>
  <c r="L3127" i="6"/>
  <c r="AC3126" i="6"/>
  <c r="AD3126" i="6" s="1"/>
  <c r="L3126" i="6"/>
  <c r="AC3125" i="6"/>
  <c r="AD3125" i="6" s="1"/>
  <c r="L3125" i="6"/>
  <c r="AC3124" i="6"/>
  <c r="AD3124" i="6" s="1"/>
  <c r="L3124" i="6"/>
  <c r="AC3123" i="6"/>
  <c r="AD3123" i="6" s="1"/>
  <c r="L3123" i="6"/>
  <c r="AC3122" i="6"/>
  <c r="AD3122" i="6" s="1"/>
  <c r="L3122" i="6"/>
  <c r="AC3121" i="6"/>
  <c r="AD3121" i="6" s="1"/>
  <c r="L3121" i="6"/>
  <c r="AC3120" i="6"/>
  <c r="AD3120" i="6" s="1"/>
  <c r="L3120" i="6"/>
  <c r="AC3119" i="6"/>
  <c r="AD3119" i="6" s="1"/>
  <c r="L3119" i="6"/>
  <c r="AC3118" i="6"/>
  <c r="AD3118" i="6" s="1"/>
  <c r="L3118" i="6"/>
  <c r="AC3117" i="6"/>
  <c r="AD3117" i="6" s="1"/>
  <c r="L3117" i="6"/>
  <c r="AC3116" i="6"/>
  <c r="AD3116" i="6" s="1"/>
  <c r="L3116" i="6"/>
  <c r="AC3115" i="6"/>
  <c r="AD3115" i="6" s="1"/>
  <c r="L3115" i="6"/>
  <c r="AC3114" i="6"/>
  <c r="AD3114" i="6" s="1"/>
  <c r="L3114" i="6"/>
  <c r="AC3113" i="6"/>
  <c r="AD3113" i="6" s="1"/>
  <c r="L3113" i="6"/>
  <c r="AC3112" i="6"/>
  <c r="AD3112" i="6" s="1"/>
  <c r="L3112" i="6"/>
  <c r="AC3111" i="6"/>
  <c r="AD3111" i="6" s="1"/>
  <c r="L3111" i="6"/>
  <c r="AC3110" i="6"/>
  <c r="AD3110" i="6" s="1"/>
  <c r="L3110" i="6"/>
  <c r="AC3109" i="6"/>
  <c r="AD3109" i="6" s="1"/>
  <c r="L3109" i="6"/>
  <c r="AC3108" i="6"/>
  <c r="AD3108" i="6" s="1"/>
  <c r="L3108" i="6"/>
  <c r="AC3107" i="6"/>
  <c r="AD3107" i="6" s="1"/>
  <c r="L3107" i="6"/>
  <c r="AC3106" i="6"/>
  <c r="AD3106" i="6" s="1"/>
  <c r="L3106" i="6"/>
  <c r="AC3105" i="6"/>
  <c r="AD3105" i="6" s="1"/>
  <c r="L3105" i="6"/>
  <c r="AC3104" i="6"/>
  <c r="AD3104" i="6" s="1"/>
  <c r="L3104" i="6"/>
  <c r="AC3103" i="6"/>
  <c r="AD3103" i="6" s="1"/>
  <c r="L3103" i="6"/>
  <c r="AC3102" i="6"/>
  <c r="AD3102" i="6" s="1"/>
  <c r="L3102" i="6"/>
  <c r="AC3101" i="6"/>
  <c r="AD3101" i="6" s="1"/>
  <c r="L3101" i="6"/>
  <c r="AC3100" i="6"/>
  <c r="AD3100" i="6" s="1"/>
  <c r="L3100" i="6"/>
  <c r="AC3099" i="6"/>
  <c r="AD3099" i="6" s="1"/>
  <c r="L3099" i="6"/>
  <c r="AC3098" i="6"/>
  <c r="AD3098" i="6" s="1"/>
  <c r="L3098" i="6"/>
  <c r="AC3097" i="6"/>
  <c r="AD3097" i="6" s="1"/>
  <c r="L3097" i="6"/>
  <c r="AC3096" i="6"/>
  <c r="AD3096" i="6" s="1"/>
  <c r="L3096" i="6"/>
  <c r="AC3095" i="6"/>
  <c r="AD3095" i="6" s="1"/>
  <c r="L3095" i="6"/>
  <c r="AC3094" i="6"/>
  <c r="AD3094" i="6" s="1"/>
  <c r="L3094" i="6"/>
  <c r="AC3093" i="6"/>
  <c r="AD3093" i="6" s="1"/>
  <c r="L3093" i="6"/>
  <c r="AC3092" i="6"/>
  <c r="AD3092" i="6" s="1"/>
  <c r="L3092" i="6"/>
  <c r="AC3091" i="6"/>
  <c r="AD3091" i="6" s="1"/>
  <c r="L3091" i="6"/>
  <c r="AC3090" i="6"/>
  <c r="AD3090" i="6" s="1"/>
  <c r="L3090" i="6"/>
  <c r="AC3089" i="6"/>
  <c r="AD3089" i="6" s="1"/>
  <c r="L3089" i="6"/>
  <c r="AC3088" i="6"/>
  <c r="AD3088" i="6" s="1"/>
  <c r="L3088" i="6"/>
  <c r="AC3087" i="6"/>
  <c r="AD3087" i="6" s="1"/>
  <c r="L3087" i="6"/>
  <c r="AC3086" i="6"/>
  <c r="AD3086" i="6" s="1"/>
  <c r="L3086" i="6"/>
  <c r="AC3085" i="6"/>
  <c r="AD3085" i="6" s="1"/>
  <c r="L3085" i="6"/>
  <c r="AC3084" i="6"/>
  <c r="AD3084" i="6" s="1"/>
  <c r="L3084" i="6"/>
  <c r="AC3083" i="6"/>
  <c r="AD3083" i="6" s="1"/>
  <c r="L3083" i="6"/>
  <c r="AC3082" i="6"/>
  <c r="AD3082" i="6" s="1"/>
  <c r="L3082" i="6"/>
  <c r="AC3081" i="6"/>
  <c r="AD3081" i="6" s="1"/>
  <c r="L3081" i="6"/>
  <c r="AC3080" i="6"/>
  <c r="AD3080" i="6" s="1"/>
  <c r="L3080" i="6"/>
  <c r="AC3079" i="6"/>
  <c r="AD3079" i="6" s="1"/>
  <c r="L3079" i="6"/>
  <c r="AC3078" i="6"/>
  <c r="AD3078" i="6" s="1"/>
  <c r="L3078" i="6"/>
  <c r="AC3077" i="6"/>
  <c r="AD3077" i="6" s="1"/>
  <c r="L3077" i="6"/>
  <c r="AC3076" i="6"/>
  <c r="AD3076" i="6" s="1"/>
  <c r="L3076" i="6"/>
  <c r="AC3075" i="6"/>
  <c r="AD3075" i="6" s="1"/>
  <c r="L3075" i="6"/>
  <c r="AC3074" i="6"/>
  <c r="AD3074" i="6" s="1"/>
  <c r="L3074" i="6"/>
  <c r="AC3073" i="6"/>
  <c r="AD3073" i="6" s="1"/>
  <c r="L3073" i="6"/>
  <c r="AC3072" i="6"/>
  <c r="AD3072" i="6" s="1"/>
  <c r="L3072" i="6"/>
  <c r="AC3071" i="6"/>
  <c r="AD3071" i="6" s="1"/>
  <c r="L3071" i="6"/>
  <c r="AC3070" i="6"/>
  <c r="AD3070" i="6" s="1"/>
  <c r="L3070" i="6"/>
  <c r="AC3069" i="6"/>
  <c r="AD3069" i="6" s="1"/>
  <c r="L3069" i="6"/>
  <c r="AC3068" i="6"/>
  <c r="AD3068" i="6" s="1"/>
  <c r="L3068" i="6"/>
  <c r="AC3067" i="6"/>
  <c r="AD3067" i="6" s="1"/>
  <c r="L3067" i="6"/>
  <c r="AC3066" i="6"/>
  <c r="AD3066" i="6" s="1"/>
  <c r="L3066" i="6"/>
  <c r="AC3065" i="6"/>
  <c r="AD3065" i="6" s="1"/>
  <c r="L3065" i="6"/>
  <c r="AC3064" i="6"/>
  <c r="AD3064" i="6" s="1"/>
  <c r="L3064" i="6"/>
  <c r="AC3063" i="6"/>
  <c r="AD3063" i="6" s="1"/>
  <c r="L3063" i="6"/>
  <c r="AC3062" i="6"/>
  <c r="AD3062" i="6" s="1"/>
  <c r="L3062" i="6"/>
  <c r="AC3061" i="6"/>
  <c r="AD3061" i="6" s="1"/>
  <c r="L3061" i="6"/>
  <c r="AC3060" i="6"/>
  <c r="AD3060" i="6" s="1"/>
  <c r="L3060" i="6"/>
  <c r="AC3059" i="6"/>
  <c r="AD3059" i="6" s="1"/>
  <c r="L3059" i="6"/>
  <c r="AC3058" i="6"/>
  <c r="AD3058" i="6" s="1"/>
  <c r="L3058" i="6"/>
  <c r="AC3057" i="6"/>
  <c r="AD3057" i="6" s="1"/>
  <c r="L3057" i="6"/>
  <c r="AC3056" i="6"/>
  <c r="AD3056" i="6" s="1"/>
  <c r="L3056" i="6"/>
  <c r="AC3055" i="6"/>
  <c r="AD3055" i="6" s="1"/>
  <c r="L3055" i="6"/>
  <c r="AC3054" i="6"/>
  <c r="AD3054" i="6" s="1"/>
  <c r="L3054" i="6"/>
  <c r="AC3053" i="6"/>
  <c r="AD3053" i="6" s="1"/>
  <c r="L3053" i="6"/>
  <c r="AC3052" i="6"/>
  <c r="AD3052" i="6" s="1"/>
  <c r="L3052" i="6"/>
  <c r="AC3051" i="6"/>
  <c r="AD3051" i="6" s="1"/>
  <c r="L3051" i="6"/>
  <c r="AC3050" i="6"/>
  <c r="AD3050" i="6" s="1"/>
  <c r="L3050" i="6"/>
  <c r="AC3049" i="6"/>
  <c r="AD3049" i="6" s="1"/>
  <c r="L3049" i="6"/>
  <c r="AC3048" i="6"/>
  <c r="AD3048" i="6" s="1"/>
  <c r="L3048" i="6"/>
  <c r="AC3047" i="6"/>
  <c r="AD3047" i="6" s="1"/>
  <c r="L3047" i="6"/>
  <c r="AC3046" i="6"/>
  <c r="AD3046" i="6" s="1"/>
  <c r="L3046" i="6"/>
  <c r="AC3045" i="6"/>
  <c r="AD3045" i="6" s="1"/>
  <c r="L3045" i="6"/>
  <c r="AC3044" i="6"/>
  <c r="AD3044" i="6" s="1"/>
  <c r="L3044" i="6"/>
  <c r="AC3043" i="6"/>
  <c r="AD3043" i="6" s="1"/>
  <c r="L3043" i="6"/>
  <c r="AC3042" i="6"/>
  <c r="AD3042" i="6" s="1"/>
  <c r="L3042" i="6"/>
  <c r="AC3041" i="6"/>
  <c r="AD3041" i="6" s="1"/>
  <c r="L3041" i="6"/>
  <c r="AC3040" i="6"/>
  <c r="AD3040" i="6" s="1"/>
  <c r="L3040" i="6"/>
  <c r="AC3039" i="6"/>
  <c r="AD3039" i="6" s="1"/>
  <c r="L3039" i="6"/>
  <c r="AC3038" i="6"/>
  <c r="AD3038" i="6" s="1"/>
  <c r="L3038" i="6"/>
  <c r="AC3037" i="6"/>
  <c r="AD3037" i="6" s="1"/>
  <c r="L3037" i="6"/>
  <c r="AC3036" i="6"/>
  <c r="AD3036" i="6" s="1"/>
  <c r="L3036" i="6"/>
  <c r="AC3035" i="6"/>
  <c r="AD3035" i="6" s="1"/>
  <c r="L3035" i="6"/>
  <c r="AC3034" i="6"/>
  <c r="AD3034" i="6" s="1"/>
  <c r="L3034" i="6"/>
  <c r="AC3033" i="6"/>
  <c r="AD3033" i="6" s="1"/>
  <c r="L3033" i="6"/>
  <c r="AC3032" i="6"/>
  <c r="AD3032" i="6" s="1"/>
  <c r="L3032" i="6"/>
  <c r="AC3031" i="6"/>
  <c r="AD3031" i="6" s="1"/>
  <c r="L3031" i="6"/>
  <c r="AC3030" i="6"/>
  <c r="AD3030" i="6" s="1"/>
  <c r="L3030" i="6"/>
  <c r="AC3029" i="6"/>
  <c r="AD3029" i="6" s="1"/>
  <c r="L3029" i="6"/>
  <c r="AC3028" i="6"/>
  <c r="AD3028" i="6" s="1"/>
  <c r="L3028" i="6"/>
  <c r="AC3027" i="6"/>
  <c r="AD3027" i="6" s="1"/>
  <c r="L3027" i="6"/>
  <c r="AC3026" i="6"/>
  <c r="AD3026" i="6" s="1"/>
  <c r="L3026" i="6"/>
  <c r="AC3025" i="6"/>
  <c r="AD3025" i="6" s="1"/>
  <c r="L3025" i="6"/>
  <c r="AC3024" i="6"/>
  <c r="AD3024" i="6" s="1"/>
  <c r="L3024" i="6"/>
  <c r="AC3023" i="6"/>
  <c r="AD3023" i="6" s="1"/>
  <c r="L3023" i="6"/>
  <c r="AC3022" i="6"/>
  <c r="AD3022" i="6" s="1"/>
  <c r="L3022" i="6"/>
  <c r="AC3021" i="6"/>
  <c r="AD3021" i="6" s="1"/>
  <c r="L3021" i="6"/>
  <c r="AC3020" i="6"/>
  <c r="AD3020" i="6" s="1"/>
  <c r="L3020" i="6"/>
  <c r="AC3019" i="6"/>
  <c r="AD3019" i="6" s="1"/>
  <c r="L3019" i="6"/>
  <c r="AC3018" i="6"/>
  <c r="AD3018" i="6" s="1"/>
  <c r="L3018" i="6"/>
  <c r="AC3017" i="6"/>
  <c r="AD3017" i="6" s="1"/>
  <c r="L3017" i="6"/>
  <c r="AC3016" i="6"/>
  <c r="AD3016" i="6" s="1"/>
  <c r="L3016" i="6"/>
  <c r="AC3015" i="6"/>
  <c r="AD3015" i="6" s="1"/>
  <c r="L3015" i="6"/>
  <c r="AC3014" i="6"/>
  <c r="AD3014" i="6" s="1"/>
  <c r="L3014" i="6"/>
  <c r="AC3013" i="6"/>
  <c r="AD3013" i="6" s="1"/>
  <c r="L3013" i="6"/>
  <c r="AC3012" i="6"/>
  <c r="AD3012" i="6" s="1"/>
  <c r="L3012" i="6"/>
  <c r="AC3011" i="6"/>
  <c r="AD3011" i="6" s="1"/>
  <c r="L3011" i="6"/>
  <c r="AC3010" i="6"/>
  <c r="AD3010" i="6" s="1"/>
  <c r="L3010" i="6"/>
  <c r="AC3009" i="6"/>
  <c r="AD3009" i="6" s="1"/>
  <c r="L3009" i="6"/>
  <c r="AC3008" i="6"/>
  <c r="AD3008" i="6" s="1"/>
  <c r="L3008" i="6"/>
  <c r="AC3007" i="6"/>
  <c r="AD3007" i="6" s="1"/>
  <c r="L3007" i="6"/>
  <c r="AC3006" i="6"/>
  <c r="AD3006" i="6" s="1"/>
  <c r="L3006" i="6"/>
  <c r="AC3005" i="6"/>
  <c r="AD3005" i="6" s="1"/>
  <c r="L3005" i="6"/>
  <c r="AC3004" i="6"/>
  <c r="AD3004" i="6" s="1"/>
  <c r="L3004" i="6"/>
  <c r="AC3003" i="6"/>
  <c r="AD3003" i="6" s="1"/>
  <c r="L3003" i="6"/>
  <c r="AC3002" i="6"/>
  <c r="AD3002" i="6" s="1"/>
  <c r="L3002" i="6"/>
  <c r="AC3001" i="6"/>
  <c r="AD3001" i="6" s="1"/>
  <c r="L3001" i="6"/>
  <c r="AC3000" i="6"/>
  <c r="AD3000" i="6" s="1"/>
  <c r="L3000" i="6"/>
  <c r="AC2999" i="6"/>
  <c r="AD2999" i="6" s="1"/>
  <c r="L2999" i="6"/>
  <c r="AC2998" i="6"/>
  <c r="AD2998" i="6" s="1"/>
  <c r="L2998" i="6"/>
  <c r="AC2997" i="6"/>
  <c r="AD2997" i="6" s="1"/>
  <c r="L2997" i="6"/>
  <c r="AC2996" i="6"/>
  <c r="AD2996" i="6" s="1"/>
  <c r="L2996" i="6"/>
  <c r="AC2995" i="6"/>
  <c r="AD2995" i="6" s="1"/>
  <c r="L2995" i="6"/>
  <c r="AC2994" i="6"/>
  <c r="AD2994" i="6" s="1"/>
  <c r="L2994" i="6"/>
  <c r="AC2993" i="6"/>
  <c r="AD2993" i="6" s="1"/>
  <c r="L2993" i="6"/>
  <c r="AC2992" i="6"/>
  <c r="AD2992" i="6" s="1"/>
  <c r="L2992" i="6"/>
  <c r="AC2991" i="6"/>
  <c r="AD2991" i="6" s="1"/>
  <c r="L2991" i="6"/>
  <c r="AC2990" i="6"/>
  <c r="AD2990" i="6" s="1"/>
  <c r="L2990" i="6"/>
  <c r="AC2989" i="6"/>
  <c r="AD2989" i="6" s="1"/>
  <c r="L2989" i="6"/>
  <c r="AC2988" i="6"/>
  <c r="AD2988" i="6" s="1"/>
  <c r="L2988" i="6"/>
  <c r="AC2987" i="6"/>
  <c r="AD2987" i="6" s="1"/>
  <c r="L2987" i="6"/>
  <c r="AC2986" i="6"/>
  <c r="AD2986" i="6" s="1"/>
  <c r="L2986" i="6"/>
  <c r="AC2985" i="6"/>
  <c r="AD2985" i="6" s="1"/>
  <c r="L2985" i="6"/>
  <c r="AC2984" i="6"/>
  <c r="AD2984" i="6" s="1"/>
  <c r="L2984" i="6"/>
  <c r="AC2983" i="6"/>
  <c r="AD2983" i="6" s="1"/>
  <c r="L2983" i="6"/>
  <c r="AC2982" i="6"/>
  <c r="AD2982" i="6" s="1"/>
  <c r="L2982" i="6"/>
  <c r="AC2981" i="6"/>
  <c r="AD2981" i="6" s="1"/>
  <c r="L2981" i="6"/>
  <c r="AC2980" i="6"/>
  <c r="AD2980" i="6" s="1"/>
  <c r="L2980" i="6"/>
  <c r="AC2979" i="6"/>
  <c r="AD2979" i="6" s="1"/>
  <c r="L2979" i="6"/>
  <c r="AC2978" i="6"/>
  <c r="AD2978" i="6" s="1"/>
  <c r="L2978" i="6"/>
  <c r="AC2977" i="6"/>
  <c r="AD2977" i="6" s="1"/>
  <c r="L2977" i="6"/>
  <c r="AC2976" i="6"/>
  <c r="AD2976" i="6" s="1"/>
  <c r="L2976" i="6"/>
  <c r="AC2975" i="6"/>
  <c r="AD2975" i="6" s="1"/>
  <c r="L2975" i="6"/>
  <c r="AC2974" i="6"/>
  <c r="AD2974" i="6" s="1"/>
  <c r="L2974" i="6"/>
  <c r="AC2973" i="6"/>
  <c r="AD2973" i="6" s="1"/>
  <c r="L2973" i="6"/>
  <c r="AC2972" i="6"/>
  <c r="AD2972" i="6" s="1"/>
  <c r="L2972" i="6"/>
  <c r="AC2971" i="6"/>
  <c r="AD2971" i="6" s="1"/>
  <c r="L2971" i="6"/>
  <c r="AC2970" i="6"/>
  <c r="AD2970" i="6" s="1"/>
  <c r="L2970" i="6"/>
  <c r="AC2969" i="6"/>
  <c r="AD2969" i="6" s="1"/>
  <c r="L2969" i="6"/>
  <c r="AC2968" i="6"/>
  <c r="AD2968" i="6" s="1"/>
  <c r="L2968" i="6"/>
  <c r="AC2967" i="6"/>
  <c r="AD2967" i="6" s="1"/>
  <c r="L2967" i="6"/>
  <c r="AC2966" i="6"/>
  <c r="AD2966" i="6" s="1"/>
  <c r="L2966" i="6"/>
  <c r="AC2965" i="6"/>
  <c r="AD2965" i="6" s="1"/>
  <c r="L2965" i="6"/>
  <c r="AC2964" i="6"/>
  <c r="AD2964" i="6" s="1"/>
  <c r="L2964" i="6"/>
  <c r="AC2963" i="6"/>
  <c r="AD2963" i="6" s="1"/>
  <c r="L2963" i="6"/>
  <c r="AC2962" i="6"/>
  <c r="AD2962" i="6" s="1"/>
  <c r="L2962" i="6"/>
  <c r="AC2961" i="6"/>
  <c r="AD2961" i="6" s="1"/>
  <c r="L2961" i="6"/>
  <c r="AC2960" i="6"/>
  <c r="AD2960" i="6" s="1"/>
  <c r="L2960" i="6"/>
  <c r="AC2959" i="6"/>
  <c r="AD2959" i="6" s="1"/>
  <c r="L2959" i="6"/>
  <c r="AC2958" i="6"/>
  <c r="AD2958" i="6" s="1"/>
  <c r="L2958" i="6"/>
  <c r="AC2957" i="6"/>
  <c r="AD2957" i="6" s="1"/>
  <c r="L2957" i="6"/>
  <c r="AC2956" i="6"/>
  <c r="AD2956" i="6" s="1"/>
  <c r="L2956" i="6"/>
  <c r="AC2955" i="6"/>
  <c r="AD2955" i="6" s="1"/>
  <c r="L2955" i="6"/>
  <c r="AC2954" i="6"/>
  <c r="AD2954" i="6" s="1"/>
  <c r="L2954" i="6"/>
  <c r="AC2953" i="6"/>
  <c r="AD2953" i="6" s="1"/>
  <c r="L2953" i="6"/>
  <c r="AC2952" i="6"/>
  <c r="AD2952" i="6" s="1"/>
  <c r="L2952" i="6"/>
  <c r="AC2951" i="6"/>
  <c r="AD2951" i="6" s="1"/>
  <c r="L2951" i="6"/>
  <c r="AC2950" i="6"/>
  <c r="AD2950" i="6" s="1"/>
  <c r="L2950" i="6"/>
  <c r="AC2949" i="6"/>
  <c r="AD2949" i="6" s="1"/>
  <c r="L2949" i="6"/>
  <c r="AC2948" i="6"/>
  <c r="AD2948" i="6" s="1"/>
  <c r="L2948" i="6"/>
  <c r="AC2947" i="6"/>
  <c r="AD2947" i="6" s="1"/>
  <c r="L2947" i="6"/>
  <c r="AC2946" i="6"/>
  <c r="AD2946" i="6" s="1"/>
  <c r="L2946" i="6"/>
  <c r="AC2945" i="6"/>
  <c r="AD2945" i="6" s="1"/>
  <c r="L2945" i="6"/>
  <c r="AC2944" i="6"/>
  <c r="AD2944" i="6" s="1"/>
  <c r="L2944" i="6"/>
  <c r="AC2943" i="6"/>
  <c r="AD2943" i="6" s="1"/>
  <c r="L2943" i="6"/>
  <c r="AC2942" i="6"/>
  <c r="AD2942" i="6" s="1"/>
  <c r="L2942" i="6"/>
  <c r="AC2941" i="6"/>
  <c r="AD2941" i="6" s="1"/>
  <c r="L2941" i="6"/>
  <c r="AC2940" i="6"/>
  <c r="AD2940" i="6" s="1"/>
  <c r="L2940" i="6"/>
  <c r="AC2939" i="6"/>
  <c r="AD2939" i="6" s="1"/>
  <c r="L2939" i="6"/>
  <c r="AC2938" i="6"/>
  <c r="AD2938" i="6" s="1"/>
  <c r="L2938" i="6"/>
  <c r="AC2937" i="6"/>
  <c r="AD2937" i="6" s="1"/>
  <c r="L2937" i="6"/>
  <c r="AC2936" i="6"/>
  <c r="AD2936" i="6" s="1"/>
  <c r="L2936" i="6"/>
  <c r="AC2935" i="6"/>
  <c r="AD2935" i="6" s="1"/>
  <c r="L2935" i="6"/>
  <c r="AC2934" i="6"/>
  <c r="AD2934" i="6" s="1"/>
  <c r="L2934" i="6"/>
  <c r="AC2933" i="6"/>
  <c r="AD2933" i="6" s="1"/>
  <c r="L2933" i="6"/>
  <c r="AC2932" i="6"/>
  <c r="AD2932" i="6" s="1"/>
  <c r="L2932" i="6"/>
  <c r="AC2931" i="6"/>
  <c r="AD2931" i="6" s="1"/>
  <c r="L2931" i="6"/>
  <c r="AC2930" i="6"/>
  <c r="AD2930" i="6" s="1"/>
  <c r="L2930" i="6"/>
  <c r="AC2929" i="6"/>
  <c r="AD2929" i="6" s="1"/>
  <c r="L2929" i="6"/>
  <c r="AC2928" i="6"/>
  <c r="AD2928" i="6" s="1"/>
  <c r="L2928" i="6"/>
  <c r="AC2546" i="6"/>
  <c r="AD2546" i="6" s="1"/>
  <c r="L2546" i="6"/>
  <c r="AC2539" i="6"/>
  <c r="AD2539" i="6" s="1"/>
  <c r="L2539" i="6"/>
  <c r="AC2538" i="6"/>
  <c r="AD2538" i="6" s="1"/>
  <c r="L2538" i="6"/>
  <c r="AC2537" i="6"/>
  <c r="AD2537" i="6" s="1"/>
  <c r="L2537" i="6"/>
  <c r="AC2531" i="6"/>
  <c r="AD2531" i="6" s="1"/>
  <c r="L2531" i="6"/>
  <c r="AC2528" i="6"/>
  <c r="AD2528" i="6" s="1"/>
  <c r="L2528" i="6"/>
  <c r="AC2524" i="6"/>
  <c r="AD2524" i="6" s="1"/>
  <c r="L2524" i="6"/>
  <c r="L2517" i="6"/>
  <c r="AC2517" i="6"/>
  <c r="AD2517" i="6" s="1"/>
  <c r="AC2516" i="6"/>
  <c r="AD2516" i="6" s="1"/>
  <c r="L2516" i="6"/>
  <c r="L2511" i="6"/>
  <c r="AC2511" i="6"/>
  <c r="AD2511" i="6" s="1"/>
  <c r="AC2096" i="6"/>
  <c r="AD2096" i="6" s="1"/>
  <c r="L2096" i="6"/>
  <c r="L2093" i="6"/>
  <c r="AC2093" i="6"/>
  <c r="AD2093" i="6" s="1"/>
  <c r="AC1746" i="6"/>
  <c r="AD1746" i="6" s="1"/>
  <c r="L1746" i="6"/>
  <c r="L1739" i="6"/>
  <c r="AC1739" i="6"/>
  <c r="AD1739" i="6" s="1"/>
  <c r="L1733" i="6"/>
  <c r="AC1733" i="6"/>
  <c r="AD1733" i="6" s="1"/>
  <c r="AC1723" i="6"/>
  <c r="AD1723" i="6" s="1"/>
  <c r="L1723" i="6"/>
  <c r="AC1721" i="6"/>
  <c r="AD1721" i="6" s="1"/>
  <c r="L1721" i="6"/>
  <c r="L1717" i="6"/>
  <c r="AC1717" i="6"/>
  <c r="AD1717" i="6" s="1"/>
  <c r="L1714" i="6"/>
  <c r="AC1714" i="6"/>
  <c r="AD1714" i="6" s="1"/>
  <c r="L1709" i="6"/>
  <c r="AC1709" i="6"/>
  <c r="AD1709" i="6" s="1"/>
  <c r="L1707" i="6"/>
  <c r="AC1707" i="6"/>
  <c r="AD1707" i="6" s="1"/>
  <c r="AC1700" i="6"/>
  <c r="AD1700" i="6" s="1"/>
  <c r="L1700" i="6"/>
  <c r="L1689" i="6"/>
  <c r="AC1689" i="6"/>
  <c r="AD1689" i="6" s="1"/>
  <c r="L1686" i="6"/>
  <c r="AC1686" i="6"/>
  <c r="AD1686" i="6" s="1"/>
  <c r="AC1683" i="6"/>
  <c r="AD1683" i="6" s="1"/>
  <c r="L1683" i="6"/>
  <c r="L1681" i="6"/>
  <c r="AC1681" i="6"/>
  <c r="AD1681" i="6" s="1"/>
  <c r="L1679" i="6"/>
  <c r="AC1679" i="6"/>
  <c r="AD1679" i="6" s="1"/>
  <c r="AC1416" i="6"/>
  <c r="AD1416" i="6" s="1"/>
  <c r="L1416" i="6"/>
  <c r="L1415" i="6"/>
  <c r="AC1415" i="6"/>
  <c r="AD1415" i="6" s="1"/>
  <c r="L1410" i="6"/>
  <c r="AC1410" i="6"/>
  <c r="AD1410" i="6" s="1"/>
  <c r="AC1388" i="6"/>
  <c r="AD1388" i="6" s="1"/>
  <c r="L1388" i="6"/>
  <c r="AC1385" i="6"/>
  <c r="AD1385" i="6" s="1"/>
  <c r="L1385" i="6"/>
  <c r="AC1382" i="6"/>
  <c r="AD1382" i="6" s="1"/>
  <c r="L1382" i="6"/>
  <c r="AC1378" i="6"/>
  <c r="AD1378" i="6" s="1"/>
  <c r="L1378" i="6"/>
  <c r="AC1372" i="6"/>
  <c r="AD1372" i="6" s="1"/>
  <c r="L1372" i="6"/>
  <c r="L1367" i="6"/>
  <c r="AC1367" i="6"/>
  <c r="AD1367" i="6" s="1"/>
  <c r="AC1347" i="6"/>
  <c r="AD1347" i="6" s="1"/>
  <c r="L1347" i="6"/>
  <c r="AC1339" i="6"/>
  <c r="AD1339" i="6" s="1"/>
  <c r="L1339" i="6"/>
  <c r="AC1325" i="6"/>
  <c r="AD1325" i="6" s="1"/>
  <c r="L1325" i="6"/>
  <c r="AC1313" i="6"/>
  <c r="AD1313" i="6" s="1"/>
  <c r="L1313" i="6"/>
  <c r="AC1306" i="6"/>
  <c r="AD1306" i="6" s="1"/>
  <c r="L1306" i="6"/>
  <c r="AC1292" i="6"/>
  <c r="AD1292" i="6" s="1"/>
  <c r="L1292" i="6"/>
  <c r="AC1277" i="6"/>
  <c r="AD1277" i="6" s="1"/>
  <c r="L1277" i="6"/>
  <c r="AC1275" i="6"/>
  <c r="AD1275" i="6" s="1"/>
  <c r="L1275" i="6"/>
  <c r="AC1271" i="6"/>
  <c r="AD1271" i="6" s="1"/>
  <c r="L1271" i="6"/>
  <c r="AC1263" i="6"/>
  <c r="AD1263" i="6" s="1"/>
  <c r="L1263" i="6"/>
  <c r="L1257" i="6"/>
  <c r="AC1257" i="6"/>
  <c r="AD1257" i="6" s="1"/>
  <c r="AC871" i="6"/>
  <c r="AD871" i="6" s="1"/>
  <c r="L871" i="6"/>
  <c r="AC870" i="6"/>
  <c r="AD870" i="6" s="1"/>
  <c r="L870" i="6"/>
  <c r="AC2927" i="6"/>
  <c r="AD2927" i="6" s="1"/>
  <c r="L2927" i="6"/>
  <c r="AC2926" i="6"/>
  <c r="AD2926" i="6" s="1"/>
  <c r="L2926" i="6"/>
  <c r="AC2925" i="6"/>
  <c r="AD2925" i="6" s="1"/>
  <c r="L2925" i="6"/>
  <c r="AC2924" i="6"/>
  <c r="AD2924" i="6" s="1"/>
  <c r="L2924" i="6"/>
  <c r="AC2923" i="6"/>
  <c r="AD2923" i="6" s="1"/>
  <c r="L2923" i="6"/>
  <c r="AC2922" i="6"/>
  <c r="AD2922" i="6" s="1"/>
  <c r="L2922" i="6"/>
  <c r="AC2921" i="6"/>
  <c r="AD2921" i="6" s="1"/>
  <c r="L2921" i="6"/>
  <c r="AC2920" i="6"/>
  <c r="AD2920" i="6" s="1"/>
  <c r="L2920" i="6"/>
  <c r="AC2919" i="6"/>
  <c r="AD2919" i="6" s="1"/>
  <c r="L2919" i="6"/>
  <c r="AC2918" i="6"/>
  <c r="AD2918" i="6" s="1"/>
  <c r="L2918" i="6"/>
  <c r="AC2917" i="6"/>
  <c r="AD2917" i="6" s="1"/>
  <c r="L2917" i="6"/>
  <c r="AC2916" i="6"/>
  <c r="AD2916" i="6" s="1"/>
  <c r="L2916" i="6"/>
  <c r="AC2915" i="6"/>
  <c r="AD2915" i="6" s="1"/>
  <c r="L2915" i="6"/>
  <c r="AC2914" i="6"/>
  <c r="AD2914" i="6" s="1"/>
  <c r="L2914" i="6"/>
  <c r="AC2913" i="6"/>
  <c r="AD2913" i="6" s="1"/>
  <c r="L2913" i="6"/>
  <c r="AC2912" i="6"/>
  <c r="AD2912" i="6" s="1"/>
  <c r="L2912" i="6"/>
  <c r="AC2911" i="6"/>
  <c r="AD2911" i="6" s="1"/>
  <c r="L2911" i="6"/>
  <c r="AC2910" i="6"/>
  <c r="AD2910" i="6" s="1"/>
  <c r="L2910" i="6"/>
  <c r="AC2909" i="6"/>
  <c r="AD2909" i="6" s="1"/>
  <c r="L2909" i="6"/>
  <c r="AC2908" i="6"/>
  <c r="AD2908" i="6" s="1"/>
  <c r="L2908" i="6"/>
  <c r="AC2907" i="6"/>
  <c r="AD2907" i="6" s="1"/>
  <c r="L2907" i="6"/>
  <c r="AC2906" i="6"/>
  <c r="AD2906" i="6" s="1"/>
  <c r="L2906" i="6"/>
  <c r="AC2905" i="6"/>
  <c r="AD2905" i="6" s="1"/>
  <c r="L2905" i="6"/>
  <c r="AC2904" i="6"/>
  <c r="AD2904" i="6" s="1"/>
  <c r="L2904" i="6"/>
  <c r="AC2903" i="6"/>
  <c r="AD2903" i="6" s="1"/>
  <c r="L2903" i="6"/>
  <c r="AC2902" i="6"/>
  <c r="AD2902" i="6" s="1"/>
  <c r="L2902" i="6"/>
  <c r="AC2901" i="6"/>
  <c r="AD2901" i="6" s="1"/>
  <c r="L2901" i="6"/>
  <c r="AC2900" i="6"/>
  <c r="AD2900" i="6" s="1"/>
  <c r="L2900" i="6"/>
  <c r="AC2899" i="6"/>
  <c r="AD2899" i="6" s="1"/>
  <c r="L2899" i="6"/>
  <c r="AC2898" i="6"/>
  <c r="AD2898" i="6" s="1"/>
  <c r="L2898" i="6"/>
  <c r="AC2897" i="6"/>
  <c r="AD2897" i="6" s="1"/>
  <c r="L2897" i="6"/>
  <c r="AC2896" i="6"/>
  <c r="AD2896" i="6" s="1"/>
  <c r="L2896" i="6"/>
  <c r="AC2895" i="6"/>
  <c r="AD2895" i="6" s="1"/>
  <c r="L2895" i="6"/>
  <c r="AC2894" i="6"/>
  <c r="AD2894" i="6" s="1"/>
  <c r="L2894" i="6"/>
  <c r="AC2893" i="6"/>
  <c r="AD2893" i="6" s="1"/>
  <c r="L2893" i="6"/>
  <c r="AC2892" i="6"/>
  <c r="AD2892" i="6" s="1"/>
  <c r="L2892" i="6"/>
  <c r="AC2891" i="6"/>
  <c r="AD2891" i="6" s="1"/>
  <c r="L2891" i="6"/>
  <c r="AC2890" i="6"/>
  <c r="AD2890" i="6" s="1"/>
  <c r="L2890" i="6"/>
  <c r="AC2889" i="6"/>
  <c r="AD2889" i="6" s="1"/>
  <c r="L2889" i="6"/>
  <c r="AC2888" i="6"/>
  <c r="AD2888" i="6" s="1"/>
  <c r="L2888" i="6"/>
  <c r="AC2887" i="6"/>
  <c r="AD2887" i="6" s="1"/>
  <c r="L2887" i="6"/>
  <c r="AC2886" i="6"/>
  <c r="AD2886" i="6" s="1"/>
  <c r="L2886" i="6"/>
  <c r="AC2885" i="6"/>
  <c r="AD2885" i="6" s="1"/>
  <c r="L2885" i="6"/>
  <c r="AC2884" i="6"/>
  <c r="AD2884" i="6" s="1"/>
  <c r="L2884" i="6"/>
  <c r="AC2883" i="6"/>
  <c r="AD2883" i="6" s="1"/>
  <c r="L2883" i="6"/>
  <c r="AC2882" i="6"/>
  <c r="AD2882" i="6" s="1"/>
  <c r="L2882" i="6"/>
  <c r="AC2881" i="6"/>
  <c r="AD2881" i="6" s="1"/>
  <c r="L2881" i="6"/>
  <c r="AC2880" i="6"/>
  <c r="AD2880" i="6" s="1"/>
  <c r="L2880" i="6"/>
  <c r="AC2879" i="6"/>
  <c r="AD2879" i="6" s="1"/>
  <c r="L2879" i="6"/>
  <c r="AC2878" i="6"/>
  <c r="AD2878" i="6" s="1"/>
  <c r="L2878" i="6"/>
  <c r="AC2877" i="6"/>
  <c r="AD2877" i="6" s="1"/>
  <c r="L2877" i="6"/>
  <c r="AC2876" i="6"/>
  <c r="AD2876" i="6" s="1"/>
  <c r="L2876" i="6"/>
  <c r="AC2875" i="6"/>
  <c r="AD2875" i="6" s="1"/>
  <c r="L2875" i="6"/>
  <c r="AC2874" i="6"/>
  <c r="AD2874" i="6" s="1"/>
  <c r="L2874" i="6"/>
  <c r="AC2873" i="6"/>
  <c r="AD2873" i="6" s="1"/>
  <c r="L2873" i="6"/>
  <c r="AC2872" i="6"/>
  <c r="AD2872" i="6" s="1"/>
  <c r="L2872" i="6"/>
  <c r="AC2871" i="6"/>
  <c r="AD2871" i="6" s="1"/>
  <c r="L2871" i="6"/>
  <c r="AC2870" i="6"/>
  <c r="AD2870" i="6" s="1"/>
  <c r="L2870" i="6"/>
  <c r="AC2869" i="6"/>
  <c r="AD2869" i="6" s="1"/>
  <c r="L2869" i="6"/>
  <c r="AC2868" i="6"/>
  <c r="AD2868" i="6" s="1"/>
  <c r="L2868" i="6"/>
  <c r="AC2867" i="6"/>
  <c r="AD2867" i="6" s="1"/>
  <c r="L2867" i="6"/>
  <c r="AC2866" i="6"/>
  <c r="AD2866" i="6" s="1"/>
  <c r="L2866" i="6"/>
  <c r="AC2865" i="6"/>
  <c r="AD2865" i="6" s="1"/>
  <c r="L2865" i="6"/>
  <c r="AC2864" i="6"/>
  <c r="AD2864" i="6" s="1"/>
  <c r="L2864" i="6"/>
  <c r="AC2863" i="6"/>
  <c r="AD2863" i="6" s="1"/>
  <c r="L2863" i="6"/>
  <c r="AC2862" i="6"/>
  <c r="AD2862" i="6" s="1"/>
  <c r="L2862" i="6"/>
  <c r="AC2861" i="6"/>
  <c r="AD2861" i="6" s="1"/>
  <c r="L2861" i="6"/>
  <c r="AC2860" i="6"/>
  <c r="AD2860" i="6" s="1"/>
  <c r="L2860" i="6"/>
  <c r="AC2859" i="6"/>
  <c r="AD2859" i="6" s="1"/>
  <c r="L2859" i="6"/>
  <c r="AC2858" i="6"/>
  <c r="AD2858" i="6" s="1"/>
  <c r="L2858" i="6"/>
  <c r="AC2857" i="6"/>
  <c r="AD2857" i="6" s="1"/>
  <c r="L2857" i="6"/>
  <c r="AC2856" i="6"/>
  <c r="AD2856" i="6" s="1"/>
  <c r="L2856" i="6"/>
  <c r="AC2855" i="6"/>
  <c r="AD2855" i="6" s="1"/>
  <c r="L2855" i="6"/>
  <c r="AC2854" i="6"/>
  <c r="AD2854" i="6" s="1"/>
  <c r="L2854" i="6"/>
  <c r="AC2853" i="6"/>
  <c r="AD2853" i="6" s="1"/>
  <c r="L2853" i="6"/>
  <c r="AC2852" i="6"/>
  <c r="AD2852" i="6" s="1"/>
  <c r="L2852" i="6"/>
  <c r="AC2851" i="6"/>
  <c r="AD2851" i="6" s="1"/>
  <c r="L2851" i="6"/>
  <c r="AC2850" i="6"/>
  <c r="AD2850" i="6" s="1"/>
  <c r="L2850" i="6"/>
  <c r="AC2849" i="6"/>
  <c r="AD2849" i="6" s="1"/>
  <c r="L2849" i="6"/>
  <c r="AC2848" i="6"/>
  <c r="AD2848" i="6" s="1"/>
  <c r="L2848" i="6"/>
  <c r="AC2847" i="6"/>
  <c r="AD2847" i="6" s="1"/>
  <c r="L2847" i="6"/>
  <c r="AC2846" i="6"/>
  <c r="AD2846" i="6" s="1"/>
  <c r="L2846" i="6"/>
  <c r="AC2845" i="6"/>
  <c r="AD2845" i="6" s="1"/>
  <c r="L2845" i="6"/>
  <c r="AC2844" i="6"/>
  <c r="AD2844" i="6" s="1"/>
  <c r="L2844" i="6"/>
  <c r="AC2843" i="6"/>
  <c r="AD2843" i="6" s="1"/>
  <c r="L2843" i="6"/>
  <c r="AC2842" i="6"/>
  <c r="AD2842" i="6" s="1"/>
  <c r="L2842" i="6"/>
  <c r="AC2841" i="6"/>
  <c r="AD2841" i="6" s="1"/>
  <c r="L2841" i="6"/>
  <c r="AC2840" i="6"/>
  <c r="AD2840" i="6" s="1"/>
  <c r="L2840" i="6"/>
  <c r="AC2839" i="6"/>
  <c r="AD2839" i="6" s="1"/>
  <c r="L2839" i="6"/>
  <c r="AC2838" i="6"/>
  <c r="AD2838" i="6" s="1"/>
  <c r="L2838" i="6"/>
  <c r="AC2837" i="6"/>
  <c r="AD2837" i="6" s="1"/>
  <c r="L2837" i="6"/>
  <c r="AC2836" i="6"/>
  <c r="AD2836" i="6" s="1"/>
  <c r="L2836" i="6"/>
  <c r="AC2835" i="6"/>
  <c r="AD2835" i="6" s="1"/>
  <c r="L2835" i="6"/>
  <c r="AC2834" i="6"/>
  <c r="AD2834" i="6" s="1"/>
  <c r="L2834" i="6"/>
  <c r="AC2833" i="6"/>
  <c r="AD2833" i="6" s="1"/>
  <c r="L2833" i="6"/>
  <c r="AC2832" i="6"/>
  <c r="AD2832" i="6" s="1"/>
  <c r="L2832" i="6"/>
  <c r="AC2831" i="6"/>
  <c r="AD2831" i="6" s="1"/>
  <c r="L2831" i="6"/>
  <c r="AC2830" i="6"/>
  <c r="AD2830" i="6" s="1"/>
  <c r="L2830" i="6"/>
  <c r="AC2829" i="6"/>
  <c r="AD2829" i="6" s="1"/>
  <c r="L2829" i="6"/>
  <c r="AC2828" i="6"/>
  <c r="AD2828" i="6" s="1"/>
  <c r="L2828" i="6"/>
  <c r="AC2827" i="6"/>
  <c r="AD2827" i="6" s="1"/>
  <c r="L2827" i="6"/>
  <c r="AC2826" i="6"/>
  <c r="AD2826" i="6" s="1"/>
  <c r="L2826" i="6"/>
  <c r="AC2825" i="6"/>
  <c r="AD2825" i="6" s="1"/>
  <c r="L2825" i="6"/>
  <c r="AC2824" i="6"/>
  <c r="AD2824" i="6" s="1"/>
  <c r="L2824" i="6"/>
  <c r="AC2823" i="6"/>
  <c r="AD2823" i="6" s="1"/>
  <c r="L2823" i="6"/>
  <c r="AC2822" i="6"/>
  <c r="AD2822" i="6" s="1"/>
  <c r="L2822" i="6"/>
  <c r="AC2821" i="6"/>
  <c r="AD2821" i="6" s="1"/>
  <c r="L2821" i="6"/>
  <c r="AC2820" i="6"/>
  <c r="AD2820" i="6" s="1"/>
  <c r="L2820" i="6"/>
  <c r="AC2819" i="6"/>
  <c r="AD2819" i="6" s="1"/>
  <c r="L2819" i="6"/>
  <c r="AC2818" i="6"/>
  <c r="AD2818" i="6" s="1"/>
  <c r="L2818" i="6"/>
  <c r="AC2817" i="6"/>
  <c r="AD2817" i="6" s="1"/>
  <c r="L2817" i="6"/>
  <c r="AC2816" i="6"/>
  <c r="AD2816" i="6" s="1"/>
  <c r="L2816" i="6"/>
  <c r="AC2815" i="6"/>
  <c r="AD2815" i="6" s="1"/>
  <c r="L2815" i="6"/>
  <c r="AC2814" i="6"/>
  <c r="AD2814" i="6" s="1"/>
  <c r="L2814" i="6"/>
  <c r="AC2813" i="6"/>
  <c r="AD2813" i="6" s="1"/>
  <c r="L2813" i="6"/>
  <c r="AC2812" i="6"/>
  <c r="AD2812" i="6" s="1"/>
  <c r="L2812" i="6"/>
  <c r="AC2811" i="6"/>
  <c r="AD2811" i="6" s="1"/>
  <c r="L2811" i="6"/>
  <c r="AC2810" i="6"/>
  <c r="AD2810" i="6" s="1"/>
  <c r="L2810" i="6"/>
  <c r="AC2809" i="6"/>
  <c r="AD2809" i="6" s="1"/>
  <c r="L2809" i="6"/>
  <c r="AC2808" i="6"/>
  <c r="AD2808" i="6" s="1"/>
  <c r="L2808" i="6"/>
  <c r="AC2807" i="6"/>
  <c r="AD2807" i="6" s="1"/>
  <c r="L2807" i="6"/>
  <c r="AC2806" i="6"/>
  <c r="AD2806" i="6" s="1"/>
  <c r="L2806" i="6"/>
  <c r="AC2805" i="6"/>
  <c r="AD2805" i="6" s="1"/>
  <c r="L2805" i="6"/>
  <c r="AC2804" i="6"/>
  <c r="AD2804" i="6" s="1"/>
  <c r="L2804" i="6"/>
  <c r="AC2803" i="6"/>
  <c r="AD2803" i="6" s="1"/>
  <c r="L2803" i="6"/>
  <c r="AC2802" i="6"/>
  <c r="AD2802" i="6" s="1"/>
  <c r="L2802" i="6"/>
  <c r="AC2801" i="6"/>
  <c r="AD2801" i="6" s="1"/>
  <c r="L2801" i="6"/>
  <c r="AC2800" i="6"/>
  <c r="AD2800" i="6" s="1"/>
  <c r="L2800" i="6"/>
  <c r="AC2799" i="6"/>
  <c r="AD2799" i="6" s="1"/>
  <c r="L2799" i="6"/>
  <c r="AC2798" i="6"/>
  <c r="AD2798" i="6" s="1"/>
  <c r="L2798" i="6"/>
  <c r="AC2797" i="6"/>
  <c r="AD2797" i="6" s="1"/>
  <c r="L2797" i="6"/>
  <c r="AC2796" i="6"/>
  <c r="AD2796" i="6" s="1"/>
  <c r="L2796" i="6"/>
  <c r="AC2795" i="6"/>
  <c r="AD2795" i="6" s="1"/>
  <c r="L2795" i="6"/>
  <c r="AC2794" i="6"/>
  <c r="AD2794" i="6" s="1"/>
  <c r="L2794" i="6"/>
  <c r="AC2793" i="6"/>
  <c r="AD2793" i="6" s="1"/>
  <c r="L2793" i="6"/>
  <c r="AC2792" i="6"/>
  <c r="AD2792" i="6" s="1"/>
  <c r="L2792" i="6"/>
  <c r="AC2791" i="6"/>
  <c r="AD2791" i="6" s="1"/>
  <c r="L2791" i="6"/>
  <c r="AC2790" i="6"/>
  <c r="AD2790" i="6" s="1"/>
  <c r="L2790" i="6"/>
  <c r="AC2789" i="6"/>
  <c r="AD2789" i="6" s="1"/>
  <c r="L2789" i="6"/>
  <c r="AC2788" i="6"/>
  <c r="AD2788" i="6" s="1"/>
  <c r="L2788" i="6"/>
  <c r="AC2787" i="6"/>
  <c r="AD2787" i="6" s="1"/>
  <c r="L2787" i="6"/>
  <c r="AC2786" i="6"/>
  <c r="AD2786" i="6" s="1"/>
  <c r="L2786" i="6"/>
  <c r="AC2785" i="6"/>
  <c r="AD2785" i="6" s="1"/>
  <c r="L2785" i="6"/>
  <c r="AC2784" i="6"/>
  <c r="AD2784" i="6" s="1"/>
  <c r="L2784" i="6"/>
  <c r="AC2783" i="6"/>
  <c r="AD2783" i="6" s="1"/>
  <c r="L2783" i="6"/>
  <c r="AC2782" i="6"/>
  <c r="AD2782" i="6" s="1"/>
  <c r="L2782" i="6"/>
  <c r="AC2781" i="6"/>
  <c r="AD2781" i="6" s="1"/>
  <c r="L2781" i="6"/>
  <c r="AC2780" i="6"/>
  <c r="AD2780" i="6" s="1"/>
  <c r="L2780" i="6"/>
  <c r="AC2779" i="6"/>
  <c r="AD2779" i="6" s="1"/>
  <c r="L2779" i="6"/>
  <c r="AC2778" i="6"/>
  <c r="AD2778" i="6" s="1"/>
  <c r="L2778" i="6"/>
  <c r="AC2777" i="6"/>
  <c r="AD2777" i="6" s="1"/>
  <c r="L2777" i="6"/>
  <c r="AC2776" i="6"/>
  <c r="AD2776" i="6" s="1"/>
  <c r="L2776" i="6"/>
  <c r="AC2775" i="6"/>
  <c r="AD2775" i="6" s="1"/>
  <c r="L2775" i="6"/>
  <c r="AC2774" i="6"/>
  <c r="AD2774" i="6" s="1"/>
  <c r="L2774" i="6"/>
  <c r="AC2773" i="6"/>
  <c r="AD2773" i="6" s="1"/>
  <c r="L2773" i="6"/>
  <c r="AC2772" i="6"/>
  <c r="AD2772" i="6" s="1"/>
  <c r="L2772" i="6"/>
  <c r="AC2771" i="6"/>
  <c r="AD2771" i="6" s="1"/>
  <c r="L2771" i="6"/>
  <c r="AC2770" i="6"/>
  <c r="AD2770" i="6" s="1"/>
  <c r="L2770" i="6"/>
  <c r="AC2769" i="6"/>
  <c r="AD2769" i="6" s="1"/>
  <c r="L2769" i="6"/>
  <c r="AC2768" i="6"/>
  <c r="AD2768" i="6" s="1"/>
  <c r="L2768" i="6"/>
  <c r="AC2767" i="6"/>
  <c r="AD2767" i="6" s="1"/>
  <c r="L2767" i="6"/>
  <c r="AC2766" i="6"/>
  <c r="AD2766" i="6" s="1"/>
  <c r="L2766" i="6"/>
  <c r="AC2765" i="6"/>
  <c r="AD2765" i="6" s="1"/>
  <c r="L2765" i="6"/>
  <c r="AC2764" i="6"/>
  <c r="AD2764" i="6" s="1"/>
  <c r="L2764" i="6"/>
  <c r="AC2763" i="6"/>
  <c r="AD2763" i="6" s="1"/>
  <c r="L2763" i="6"/>
  <c r="AC2762" i="6"/>
  <c r="AD2762" i="6" s="1"/>
  <c r="L2762" i="6"/>
  <c r="AC2761" i="6"/>
  <c r="AD2761" i="6" s="1"/>
  <c r="L2761" i="6"/>
  <c r="AC2760" i="6"/>
  <c r="AD2760" i="6" s="1"/>
  <c r="L2760" i="6"/>
  <c r="AC2759" i="6"/>
  <c r="AD2759" i="6" s="1"/>
  <c r="L2759" i="6"/>
  <c r="AC2758" i="6"/>
  <c r="AD2758" i="6" s="1"/>
  <c r="L2758" i="6"/>
  <c r="AC2757" i="6"/>
  <c r="AD2757" i="6" s="1"/>
  <c r="L2757" i="6"/>
  <c r="AC2756" i="6"/>
  <c r="AD2756" i="6" s="1"/>
  <c r="L2756" i="6"/>
  <c r="AC2755" i="6"/>
  <c r="AD2755" i="6" s="1"/>
  <c r="L2755" i="6"/>
  <c r="AC2754" i="6"/>
  <c r="AD2754" i="6" s="1"/>
  <c r="L2754" i="6"/>
  <c r="AC2753" i="6"/>
  <c r="AD2753" i="6" s="1"/>
  <c r="L2753" i="6"/>
  <c r="AC2752" i="6"/>
  <c r="AD2752" i="6" s="1"/>
  <c r="L2752" i="6"/>
  <c r="AC2751" i="6"/>
  <c r="AD2751" i="6" s="1"/>
  <c r="L2751" i="6"/>
  <c r="AC2750" i="6"/>
  <c r="AD2750" i="6" s="1"/>
  <c r="L2750" i="6"/>
  <c r="AC2749" i="6"/>
  <c r="AD2749" i="6" s="1"/>
  <c r="L2749" i="6"/>
  <c r="AC2748" i="6"/>
  <c r="AD2748" i="6" s="1"/>
  <c r="L2748" i="6"/>
  <c r="AC2747" i="6"/>
  <c r="AD2747" i="6" s="1"/>
  <c r="L2747" i="6"/>
  <c r="AC2746" i="6"/>
  <c r="AD2746" i="6" s="1"/>
  <c r="L2746" i="6"/>
  <c r="AC2745" i="6"/>
  <c r="AD2745" i="6" s="1"/>
  <c r="L2745" i="6"/>
  <c r="AC2744" i="6"/>
  <c r="AD2744" i="6" s="1"/>
  <c r="L2744" i="6"/>
  <c r="AC2743" i="6"/>
  <c r="AD2743" i="6" s="1"/>
  <c r="L2743" i="6"/>
  <c r="AC2742" i="6"/>
  <c r="AD2742" i="6" s="1"/>
  <c r="L2742" i="6"/>
  <c r="AC2741" i="6"/>
  <c r="AD2741" i="6" s="1"/>
  <c r="L2741" i="6"/>
  <c r="AC2740" i="6"/>
  <c r="AD2740" i="6" s="1"/>
  <c r="L2740" i="6"/>
  <c r="AC2739" i="6"/>
  <c r="AD2739" i="6" s="1"/>
  <c r="L2739" i="6"/>
  <c r="AC2738" i="6"/>
  <c r="AD2738" i="6" s="1"/>
  <c r="L2738" i="6"/>
  <c r="AC2737" i="6"/>
  <c r="AD2737" i="6" s="1"/>
  <c r="L2737" i="6"/>
  <c r="AC2736" i="6"/>
  <c r="AD2736" i="6" s="1"/>
  <c r="L2736" i="6"/>
  <c r="AC2735" i="6"/>
  <c r="AD2735" i="6" s="1"/>
  <c r="L2735" i="6"/>
  <c r="AC2734" i="6"/>
  <c r="AD2734" i="6" s="1"/>
  <c r="L2734" i="6"/>
  <c r="AC2733" i="6"/>
  <c r="AD2733" i="6" s="1"/>
  <c r="L2733" i="6"/>
  <c r="AC2732" i="6"/>
  <c r="AD2732" i="6" s="1"/>
  <c r="L2732" i="6"/>
  <c r="AC2731" i="6"/>
  <c r="AD2731" i="6" s="1"/>
  <c r="L2731" i="6"/>
  <c r="AC2730" i="6"/>
  <c r="AD2730" i="6" s="1"/>
  <c r="L2730" i="6"/>
  <c r="AC2729" i="6"/>
  <c r="AD2729" i="6" s="1"/>
  <c r="L2729" i="6"/>
  <c r="AC2728" i="6"/>
  <c r="AD2728" i="6" s="1"/>
  <c r="L2728" i="6"/>
  <c r="AC2727" i="6"/>
  <c r="AD2727" i="6" s="1"/>
  <c r="L2727" i="6"/>
  <c r="AC2726" i="6"/>
  <c r="AD2726" i="6" s="1"/>
  <c r="L2726" i="6"/>
  <c r="AC2725" i="6"/>
  <c r="AD2725" i="6" s="1"/>
  <c r="L2725" i="6"/>
  <c r="AC2724" i="6"/>
  <c r="AD2724" i="6" s="1"/>
  <c r="L2724" i="6"/>
  <c r="AC2723" i="6"/>
  <c r="AD2723" i="6" s="1"/>
  <c r="L2723" i="6"/>
  <c r="AC2722" i="6"/>
  <c r="AD2722" i="6" s="1"/>
  <c r="L2722" i="6"/>
  <c r="AC2721" i="6"/>
  <c r="AD2721" i="6" s="1"/>
  <c r="L2721" i="6"/>
  <c r="AC2720" i="6"/>
  <c r="AD2720" i="6" s="1"/>
  <c r="L2720" i="6"/>
  <c r="AC2719" i="6"/>
  <c r="AD2719" i="6" s="1"/>
  <c r="L2719" i="6"/>
  <c r="AC2718" i="6"/>
  <c r="AD2718" i="6" s="1"/>
  <c r="L2718" i="6"/>
  <c r="AC2717" i="6"/>
  <c r="AD2717" i="6" s="1"/>
  <c r="L2717" i="6"/>
  <c r="AC2716" i="6"/>
  <c r="AD2716" i="6" s="1"/>
  <c r="L2716" i="6"/>
  <c r="AC2715" i="6"/>
  <c r="AD2715" i="6" s="1"/>
  <c r="L2715" i="6"/>
  <c r="AC2714" i="6"/>
  <c r="AD2714" i="6" s="1"/>
  <c r="L2714" i="6"/>
  <c r="AC2713" i="6"/>
  <c r="AD2713" i="6" s="1"/>
  <c r="L2713" i="6"/>
  <c r="AC2712" i="6"/>
  <c r="AD2712" i="6" s="1"/>
  <c r="L2712" i="6"/>
  <c r="AC2711" i="6"/>
  <c r="AD2711" i="6" s="1"/>
  <c r="L2711" i="6"/>
  <c r="AC2710" i="6"/>
  <c r="AD2710" i="6" s="1"/>
  <c r="L2710" i="6"/>
  <c r="AC2709" i="6"/>
  <c r="AD2709" i="6" s="1"/>
  <c r="L2709" i="6"/>
  <c r="AC2708" i="6"/>
  <c r="AD2708" i="6" s="1"/>
  <c r="L2708" i="6"/>
  <c r="AC2707" i="6"/>
  <c r="AD2707" i="6" s="1"/>
  <c r="L2707" i="6"/>
  <c r="AC2706" i="6"/>
  <c r="AD2706" i="6" s="1"/>
  <c r="L2706" i="6"/>
  <c r="AC2705" i="6"/>
  <c r="AD2705" i="6" s="1"/>
  <c r="L2705" i="6"/>
  <c r="AC2704" i="6"/>
  <c r="AD2704" i="6" s="1"/>
  <c r="L2704" i="6"/>
  <c r="AC2703" i="6"/>
  <c r="AD2703" i="6" s="1"/>
  <c r="L2703" i="6"/>
  <c r="AC2702" i="6"/>
  <c r="AD2702" i="6" s="1"/>
  <c r="L2702" i="6"/>
  <c r="AC2701" i="6"/>
  <c r="AD2701" i="6" s="1"/>
  <c r="L2701" i="6"/>
  <c r="AC2700" i="6"/>
  <c r="AD2700" i="6" s="1"/>
  <c r="L2700" i="6"/>
  <c r="AC2699" i="6"/>
  <c r="AD2699" i="6" s="1"/>
  <c r="L2699" i="6"/>
  <c r="AC2698" i="6"/>
  <c r="AD2698" i="6" s="1"/>
  <c r="L2698" i="6"/>
  <c r="AC2697" i="6"/>
  <c r="AD2697" i="6" s="1"/>
  <c r="L2697" i="6"/>
  <c r="AC2696" i="6"/>
  <c r="AD2696" i="6" s="1"/>
  <c r="L2696" i="6"/>
  <c r="AC2695" i="6"/>
  <c r="AD2695" i="6" s="1"/>
  <c r="L2695" i="6"/>
  <c r="AC2694" i="6"/>
  <c r="AD2694" i="6" s="1"/>
  <c r="L2694" i="6"/>
  <c r="AC2693" i="6"/>
  <c r="AD2693" i="6" s="1"/>
  <c r="L2693" i="6"/>
  <c r="AC2692" i="6"/>
  <c r="AD2692" i="6" s="1"/>
  <c r="L2692" i="6"/>
  <c r="AC2691" i="6"/>
  <c r="AD2691" i="6" s="1"/>
  <c r="L2691" i="6"/>
  <c r="AC2690" i="6"/>
  <c r="AD2690" i="6" s="1"/>
  <c r="L2690" i="6"/>
  <c r="AC2689" i="6"/>
  <c r="AD2689" i="6" s="1"/>
  <c r="L2689" i="6"/>
  <c r="AC2688" i="6"/>
  <c r="AD2688" i="6" s="1"/>
  <c r="L2688" i="6"/>
  <c r="AC2687" i="6"/>
  <c r="AD2687" i="6" s="1"/>
  <c r="L2687" i="6"/>
  <c r="AC2686" i="6"/>
  <c r="AD2686" i="6" s="1"/>
  <c r="L2686" i="6"/>
  <c r="AC2685" i="6"/>
  <c r="AD2685" i="6" s="1"/>
  <c r="L2685" i="6"/>
  <c r="AC2684" i="6"/>
  <c r="AD2684" i="6" s="1"/>
  <c r="L2684" i="6"/>
  <c r="AC2683" i="6"/>
  <c r="AD2683" i="6" s="1"/>
  <c r="L2683" i="6"/>
  <c r="AC2682" i="6"/>
  <c r="AD2682" i="6" s="1"/>
  <c r="L2682" i="6"/>
  <c r="AC2681" i="6"/>
  <c r="AD2681" i="6" s="1"/>
  <c r="L2681" i="6"/>
  <c r="AC2680" i="6"/>
  <c r="AD2680" i="6" s="1"/>
  <c r="L2680" i="6"/>
  <c r="AC2679" i="6"/>
  <c r="AD2679" i="6" s="1"/>
  <c r="L2679" i="6"/>
  <c r="AC2678" i="6"/>
  <c r="AD2678" i="6" s="1"/>
  <c r="L2678" i="6"/>
  <c r="AC2677" i="6"/>
  <c r="AD2677" i="6" s="1"/>
  <c r="L2677" i="6"/>
  <c r="AC2676" i="6"/>
  <c r="AD2676" i="6" s="1"/>
  <c r="L2676" i="6"/>
  <c r="AC2675" i="6"/>
  <c r="AD2675" i="6" s="1"/>
  <c r="L2675" i="6"/>
  <c r="AC2674" i="6"/>
  <c r="AD2674" i="6" s="1"/>
  <c r="L2674" i="6"/>
  <c r="AC2673" i="6"/>
  <c r="AD2673" i="6" s="1"/>
  <c r="L2673" i="6"/>
  <c r="AC2672" i="6"/>
  <c r="AD2672" i="6" s="1"/>
  <c r="L2672" i="6"/>
  <c r="AC2671" i="6"/>
  <c r="AD2671" i="6" s="1"/>
  <c r="L2671" i="6"/>
  <c r="AC2670" i="6"/>
  <c r="AD2670" i="6" s="1"/>
  <c r="L2670" i="6"/>
  <c r="AC2669" i="6"/>
  <c r="AD2669" i="6" s="1"/>
  <c r="L2669" i="6"/>
  <c r="AC2668" i="6"/>
  <c r="AD2668" i="6" s="1"/>
  <c r="L2668" i="6"/>
  <c r="AC2667" i="6"/>
  <c r="AD2667" i="6" s="1"/>
  <c r="L2667" i="6"/>
  <c r="AC2666" i="6"/>
  <c r="AD2666" i="6" s="1"/>
  <c r="L2666" i="6"/>
  <c r="AC2665" i="6"/>
  <c r="AD2665" i="6" s="1"/>
  <c r="L2665" i="6"/>
  <c r="AC2664" i="6"/>
  <c r="AD2664" i="6" s="1"/>
  <c r="L2664" i="6"/>
  <c r="AC2663" i="6"/>
  <c r="AD2663" i="6" s="1"/>
  <c r="L2663" i="6"/>
  <c r="AC2662" i="6"/>
  <c r="AD2662" i="6" s="1"/>
  <c r="L2662" i="6"/>
  <c r="AC2661" i="6"/>
  <c r="AD2661" i="6" s="1"/>
  <c r="L2661" i="6"/>
  <c r="AC2660" i="6"/>
  <c r="AD2660" i="6" s="1"/>
  <c r="L2660" i="6"/>
  <c r="AC2659" i="6"/>
  <c r="AD2659" i="6" s="1"/>
  <c r="L2659" i="6"/>
  <c r="AC2658" i="6"/>
  <c r="AD2658" i="6" s="1"/>
  <c r="L2658" i="6"/>
  <c r="AC2657" i="6"/>
  <c r="AD2657" i="6" s="1"/>
  <c r="L2657" i="6"/>
  <c r="AC2656" i="6"/>
  <c r="AD2656" i="6" s="1"/>
  <c r="L2656" i="6"/>
  <c r="AC2655" i="6"/>
  <c r="AD2655" i="6" s="1"/>
  <c r="L2655" i="6"/>
  <c r="AC2654" i="6"/>
  <c r="AD2654" i="6" s="1"/>
  <c r="L2654" i="6"/>
  <c r="AC2653" i="6"/>
  <c r="AD2653" i="6" s="1"/>
  <c r="L2653" i="6"/>
  <c r="AC2652" i="6"/>
  <c r="AD2652" i="6" s="1"/>
  <c r="L2652" i="6"/>
  <c r="AC2651" i="6"/>
  <c r="AD2651" i="6" s="1"/>
  <c r="L2651" i="6"/>
  <c r="AC2650" i="6"/>
  <c r="AD2650" i="6" s="1"/>
  <c r="L2650" i="6"/>
  <c r="AC2649" i="6"/>
  <c r="AD2649" i="6" s="1"/>
  <c r="L2649" i="6"/>
  <c r="AC2648" i="6"/>
  <c r="AD2648" i="6" s="1"/>
  <c r="L2648" i="6"/>
  <c r="AC2647" i="6"/>
  <c r="AD2647" i="6" s="1"/>
  <c r="L2647" i="6"/>
  <c r="AC2646" i="6"/>
  <c r="AD2646" i="6" s="1"/>
  <c r="L2646" i="6"/>
  <c r="AC2645" i="6"/>
  <c r="AD2645" i="6" s="1"/>
  <c r="L2645" i="6"/>
  <c r="AC2644" i="6"/>
  <c r="AD2644" i="6" s="1"/>
  <c r="L2644" i="6"/>
  <c r="AC2643" i="6"/>
  <c r="AD2643" i="6" s="1"/>
  <c r="L2643" i="6"/>
  <c r="AC2642" i="6"/>
  <c r="AD2642" i="6" s="1"/>
  <c r="L2642" i="6"/>
  <c r="AC2641" i="6"/>
  <c r="AD2641" i="6" s="1"/>
  <c r="L2641" i="6"/>
  <c r="AC2640" i="6"/>
  <c r="AD2640" i="6" s="1"/>
  <c r="L2640" i="6"/>
  <c r="AC2639" i="6"/>
  <c r="AD2639" i="6" s="1"/>
  <c r="L2639" i="6"/>
  <c r="AC2638" i="6"/>
  <c r="AD2638" i="6" s="1"/>
  <c r="L2638" i="6"/>
  <c r="AC2637" i="6"/>
  <c r="AD2637" i="6" s="1"/>
  <c r="L2637" i="6"/>
  <c r="AC2636" i="6"/>
  <c r="AD2636" i="6" s="1"/>
  <c r="L2636" i="6"/>
  <c r="AC2635" i="6"/>
  <c r="AD2635" i="6" s="1"/>
  <c r="L2635" i="6"/>
  <c r="AC2634" i="6"/>
  <c r="AD2634" i="6" s="1"/>
  <c r="L2634" i="6"/>
  <c r="AC2633" i="6"/>
  <c r="AD2633" i="6" s="1"/>
  <c r="L2633" i="6"/>
  <c r="AC2632" i="6"/>
  <c r="AD2632" i="6" s="1"/>
  <c r="L2632" i="6"/>
  <c r="AC2631" i="6"/>
  <c r="AD2631" i="6" s="1"/>
  <c r="L2631" i="6"/>
  <c r="AC2630" i="6"/>
  <c r="AD2630" i="6" s="1"/>
  <c r="L2630" i="6"/>
  <c r="AC2629" i="6"/>
  <c r="AD2629" i="6" s="1"/>
  <c r="L2629" i="6"/>
  <c r="AC2628" i="6"/>
  <c r="AD2628" i="6" s="1"/>
  <c r="L2628" i="6"/>
  <c r="AC2627" i="6"/>
  <c r="AD2627" i="6" s="1"/>
  <c r="L2627" i="6"/>
  <c r="AC2626" i="6"/>
  <c r="AD2626" i="6" s="1"/>
  <c r="L2626" i="6"/>
  <c r="AC2625" i="6"/>
  <c r="AD2625" i="6" s="1"/>
  <c r="L2625" i="6"/>
  <c r="AC2624" i="6"/>
  <c r="AD2624" i="6" s="1"/>
  <c r="L2624" i="6"/>
  <c r="AC2623" i="6"/>
  <c r="AD2623" i="6" s="1"/>
  <c r="L2623" i="6"/>
  <c r="AC2622" i="6"/>
  <c r="AD2622" i="6" s="1"/>
  <c r="L2622" i="6"/>
  <c r="AC2621" i="6"/>
  <c r="AD2621" i="6" s="1"/>
  <c r="L2621" i="6"/>
  <c r="AC2620" i="6"/>
  <c r="AD2620" i="6" s="1"/>
  <c r="L2620" i="6"/>
  <c r="AC2619" i="6"/>
  <c r="AD2619" i="6" s="1"/>
  <c r="L2619" i="6"/>
  <c r="AC2618" i="6"/>
  <c r="AD2618" i="6" s="1"/>
  <c r="L2618" i="6"/>
  <c r="AC2617" i="6"/>
  <c r="AD2617" i="6" s="1"/>
  <c r="L2617" i="6"/>
  <c r="AC2616" i="6"/>
  <c r="AD2616" i="6" s="1"/>
  <c r="L2616" i="6"/>
  <c r="AC2615" i="6"/>
  <c r="AD2615" i="6" s="1"/>
  <c r="L2615" i="6"/>
  <c r="AC2614" i="6"/>
  <c r="AD2614" i="6" s="1"/>
  <c r="L2614" i="6"/>
  <c r="AC2613" i="6"/>
  <c r="AD2613" i="6" s="1"/>
  <c r="L2613" i="6"/>
  <c r="AC2612" i="6"/>
  <c r="AD2612" i="6" s="1"/>
  <c r="L2612" i="6"/>
  <c r="AC2611" i="6"/>
  <c r="AD2611" i="6" s="1"/>
  <c r="L2611" i="6"/>
  <c r="AC2610" i="6"/>
  <c r="AD2610" i="6" s="1"/>
  <c r="L2610" i="6"/>
  <c r="AC2609" i="6"/>
  <c r="AD2609" i="6" s="1"/>
  <c r="L2609" i="6"/>
  <c r="AC2608" i="6"/>
  <c r="AD2608" i="6" s="1"/>
  <c r="L2608" i="6"/>
  <c r="AC2607" i="6"/>
  <c r="AD2607" i="6" s="1"/>
  <c r="L2607" i="6"/>
  <c r="AC2606" i="6"/>
  <c r="AD2606" i="6" s="1"/>
  <c r="L2606" i="6"/>
  <c r="AC2605" i="6"/>
  <c r="AD2605" i="6" s="1"/>
  <c r="L2605" i="6"/>
  <c r="AC2604" i="6"/>
  <c r="AD2604" i="6" s="1"/>
  <c r="L2604" i="6"/>
  <c r="AC2603" i="6"/>
  <c r="AD2603" i="6" s="1"/>
  <c r="L2603" i="6"/>
  <c r="AC2602" i="6"/>
  <c r="AD2602" i="6" s="1"/>
  <c r="L2602" i="6"/>
  <c r="AC2601" i="6"/>
  <c r="AD2601" i="6" s="1"/>
  <c r="L2601" i="6"/>
  <c r="AC2600" i="6"/>
  <c r="AD2600" i="6" s="1"/>
  <c r="L2600" i="6"/>
  <c r="AC2599" i="6"/>
  <c r="AD2599" i="6" s="1"/>
  <c r="L2599" i="6"/>
  <c r="AC2598" i="6"/>
  <c r="AD2598" i="6" s="1"/>
  <c r="L2598" i="6"/>
  <c r="AC2597" i="6"/>
  <c r="AD2597" i="6" s="1"/>
  <c r="L2597" i="6"/>
  <c r="AC2596" i="6"/>
  <c r="AD2596" i="6" s="1"/>
  <c r="L2596" i="6"/>
  <c r="AC2595" i="6"/>
  <c r="AD2595" i="6" s="1"/>
  <c r="L2595" i="6"/>
  <c r="AC2594" i="6"/>
  <c r="AD2594" i="6" s="1"/>
  <c r="L2594" i="6"/>
  <c r="AC2593" i="6"/>
  <c r="AD2593" i="6" s="1"/>
  <c r="L2593" i="6"/>
  <c r="AC2592" i="6"/>
  <c r="AD2592" i="6" s="1"/>
  <c r="L2592" i="6"/>
  <c r="AC2591" i="6"/>
  <c r="AD2591" i="6" s="1"/>
  <c r="L2591" i="6"/>
  <c r="AC2590" i="6"/>
  <c r="AD2590" i="6" s="1"/>
  <c r="L2590" i="6"/>
  <c r="AC2589" i="6"/>
  <c r="AD2589" i="6" s="1"/>
  <c r="L2589" i="6"/>
  <c r="AC2588" i="6"/>
  <c r="AD2588" i="6" s="1"/>
  <c r="L2588" i="6"/>
  <c r="AC2587" i="6"/>
  <c r="AD2587" i="6" s="1"/>
  <c r="L2587" i="6"/>
  <c r="AC2586" i="6"/>
  <c r="AD2586" i="6" s="1"/>
  <c r="L2586" i="6"/>
  <c r="AC2585" i="6"/>
  <c r="AD2585" i="6" s="1"/>
  <c r="L2585" i="6"/>
  <c r="AC2584" i="6"/>
  <c r="AD2584" i="6" s="1"/>
  <c r="L2584" i="6"/>
  <c r="AC2583" i="6"/>
  <c r="AD2583" i="6" s="1"/>
  <c r="L2583" i="6"/>
  <c r="AC2582" i="6"/>
  <c r="AD2582" i="6" s="1"/>
  <c r="L2582" i="6"/>
  <c r="AC2581" i="6"/>
  <c r="AD2581" i="6" s="1"/>
  <c r="L2581" i="6"/>
  <c r="AC2580" i="6"/>
  <c r="AD2580" i="6" s="1"/>
  <c r="L2580" i="6"/>
  <c r="AC2579" i="6"/>
  <c r="AD2579" i="6" s="1"/>
  <c r="L2579" i="6"/>
  <c r="AC2578" i="6"/>
  <c r="AD2578" i="6" s="1"/>
  <c r="L2578" i="6"/>
  <c r="AC2577" i="6"/>
  <c r="AD2577" i="6" s="1"/>
  <c r="L2577" i="6"/>
  <c r="AC2576" i="6"/>
  <c r="AD2576" i="6" s="1"/>
  <c r="L2576" i="6"/>
  <c r="AC2575" i="6"/>
  <c r="AD2575" i="6" s="1"/>
  <c r="L2575" i="6"/>
  <c r="AC2574" i="6"/>
  <c r="AD2574" i="6" s="1"/>
  <c r="L2574" i="6"/>
  <c r="AC2573" i="6"/>
  <c r="AD2573" i="6" s="1"/>
  <c r="L2573" i="6"/>
  <c r="AC2572" i="6"/>
  <c r="AD2572" i="6" s="1"/>
  <c r="L2572" i="6"/>
  <c r="AC2571" i="6"/>
  <c r="AD2571" i="6" s="1"/>
  <c r="L2571" i="6"/>
  <c r="AC2570" i="6"/>
  <c r="AD2570" i="6" s="1"/>
  <c r="L2570" i="6"/>
  <c r="AC2569" i="6"/>
  <c r="AD2569" i="6" s="1"/>
  <c r="L2569" i="6"/>
  <c r="AC2568" i="6"/>
  <c r="AD2568" i="6" s="1"/>
  <c r="L2568" i="6"/>
  <c r="AC2567" i="6"/>
  <c r="AD2567" i="6" s="1"/>
  <c r="L2567" i="6"/>
  <c r="AC2566" i="6"/>
  <c r="AD2566" i="6" s="1"/>
  <c r="L2566" i="6"/>
  <c r="AC2565" i="6"/>
  <c r="AD2565" i="6" s="1"/>
  <c r="L2565" i="6"/>
  <c r="AC2564" i="6"/>
  <c r="AD2564" i="6" s="1"/>
  <c r="L2564" i="6"/>
  <c r="AC2563" i="6"/>
  <c r="AD2563" i="6" s="1"/>
  <c r="L2563" i="6"/>
  <c r="AC2562" i="6"/>
  <c r="AD2562" i="6" s="1"/>
  <c r="L2562" i="6"/>
  <c r="AC2561" i="6"/>
  <c r="AD2561" i="6" s="1"/>
  <c r="L2561" i="6"/>
  <c r="AC2560" i="6"/>
  <c r="AD2560" i="6" s="1"/>
  <c r="L2560" i="6"/>
  <c r="AC2559" i="6"/>
  <c r="AD2559" i="6" s="1"/>
  <c r="L2559" i="6"/>
  <c r="AC2558" i="6"/>
  <c r="AD2558" i="6" s="1"/>
  <c r="L2558" i="6"/>
  <c r="AC2557" i="6"/>
  <c r="AD2557" i="6" s="1"/>
  <c r="L2557" i="6"/>
  <c r="AC2556" i="6"/>
  <c r="AD2556" i="6" s="1"/>
  <c r="L2556" i="6"/>
  <c r="AC2555" i="6"/>
  <c r="AD2555" i="6" s="1"/>
  <c r="L2555" i="6"/>
  <c r="AC2554" i="6"/>
  <c r="AD2554" i="6" s="1"/>
  <c r="L2554" i="6"/>
  <c r="AC2553" i="6"/>
  <c r="AD2553" i="6" s="1"/>
  <c r="L2553" i="6"/>
  <c r="AC2552" i="6"/>
  <c r="AD2552" i="6" s="1"/>
  <c r="L2552" i="6"/>
  <c r="AC2551" i="6"/>
  <c r="AD2551" i="6" s="1"/>
  <c r="L2551" i="6"/>
  <c r="AC2550" i="6"/>
  <c r="AD2550" i="6" s="1"/>
  <c r="L2550" i="6"/>
  <c r="AC2549" i="6"/>
  <c r="AD2549" i="6" s="1"/>
  <c r="L2549" i="6"/>
  <c r="AC2548" i="6"/>
  <c r="AD2548" i="6" s="1"/>
  <c r="L2548" i="6"/>
  <c r="AC2547" i="6"/>
  <c r="AD2547" i="6" s="1"/>
  <c r="L2547" i="6"/>
  <c r="AC2544" i="6"/>
  <c r="AD2544" i="6" s="1"/>
  <c r="L2544" i="6"/>
  <c r="L2540" i="6"/>
  <c r="AC2540" i="6"/>
  <c r="AD2540" i="6" s="1"/>
  <c r="AC2536" i="6"/>
  <c r="AD2536" i="6" s="1"/>
  <c r="L2536" i="6"/>
  <c r="AC2535" i="6"/>
  <c r="AD2535" i="6" s="1"/>
  <c r="L2535" i="6"/>
  <c r="AC2533" i="6"/>
  <c r="AD2533" i="6" s="1"/>
  <c r="L2533" i="6"/>
  <c r="AC2532" i="6"/>
  <c r="AD2532" i="6" s="1"/>
  <c r="L2532" i="6"/>
  <c r="AC2530" i="6"/>
  <c r="AD2530" i="6" s="1"/>
  <c r="L2530" i="6"/>
  <c r="L2529" i="6"/>
  <c r="AC2529" i="6"/>
  <c r="AD2529" i="6" s="1"/>
  <c r="AC2525" i="6"/>
  <c r="AD2525" i="6" s="1"/>
  <c r="L2525" i="6"/>
  <c r="AC2523" i="6"/>
  <c r="AD2523" i="6" s="1"/>
  <c r="L2523" i="6"/>
  <c r="L2522" i="6"/>
  <c r="AC2522" i="6"/>
  <c r="AD2522" i="6" s="1"/>
  <c r="AC2521" i="6"/>
  <c r="AD2521" i="6" s="1"/>
  <c r="L2521" i="6"/>
  <c r="L2515" i="6"/>
  <c r="AC2515" i="6"/>
  <c r="AD2515" i="6" s="1"/>
  <c r="AC2513" i="6"/>
  <c r="AD2513" i="6" s="1"/>
  <c r="L2513" i="6"/>
  <c r="AC2510" i="6"/>
  <c r="AD2510" i="6" s="1"/>
  <c r="L2510" i="6"/>
  <c r="L2097" i="6"/>
  <c r="AC2097" i="6"/>
  <c r="AD2097" i="6" s="1"/>
  <c r="L1747" i="6"/>
  <c r="AC1747" i="6"/>
  <c r="AD1747" i="6" s="1"/>
  <c r="AC1735" i="6"/>
  <c r="AD1735" i="6" s="1"/>
  <c r="L1735" i="6"/>
  <c r="AC1734" i="6"/>
  <c r="AD1734" i="6" s="1"/>
  <c r="L1734" i="6"/>
  <c r="AC1728" i="6"/>
  <c r="AD1728" i="6" s="1"/>
  <c r="M1728" i="6" s="1"/>
  <c r="N1728" i="6" s="1"/>
  <c r="O1728" i="6" s="1"/>
  <c r="L1728" i="6"/>
  <c r="L1727" i="6"/>
  <c r="AC1727" i="6"/>
  <c r="AD1727" i="6" s="1"/>
  <c r="AC1725" i="6"/>
  <c r="AD1725" i="6" s="1"/>
  <c r="L1725" i="6"/>
  <c r="AC1710" i="6"/>
  <c r="AD1710" i="6" s="1"/>
  <c r="L1710" i="6"/>
  <c r="L1708" i="6"/>
  <c r="AC1708" i="6"/>
  <c r="AD1708" i="6" s="1"/>
  <c r="L1699" i="6"/>
  <c r="AC1699" i="6"/>
  <c r="AD1699" i="6" s="1"/>
  <c r="L1696" i="6"/>
  <c r="AC1696" i="6"/>
  <c r="AD1696" i="6" s="1"/>
  <c r="AC1685" i="6"/>
  <c r="AD1685" i="6" s="1"/>
  <c r="L1685" i="6"/>
  <c r="L1684" i="6"/>
  <c r="AC1684" i="6"/>
  <c r="AD1684" i="6" s="1"/>
  <c r="L1678" i="6"/>
  <c r="AC1678" i="6"/>
  <c r="AD1678" i="6" s="1"/>
  <c r="L1677" i="6"/>
  <c r="AC1677" i="6"/>
  <c r="AD1677" i="6" s="1"/>
  <c r="AC1675" i="6"/>
  <c r="AD1675" i="6" s="1"/>
  <c r="L1675" i="6"/>
  <c r="AC1436" i="6"/>
  <c r="AD1436" i="6" s="1"/>
  <c r="L1436" i="6"/>
  <c r="L1433" i="6"/>
  <c r="AC1433" i="6"/>
  <c r="AD1433" i="6" s="1"/>
  <c r="M1433" i="6" s="1"/>
  <c r="N1433" i="6" s="1"/>
  <c r="O1433" i="6" s="1"/>
  <c r="L1426" i="6"/>
  <c r="AC1426" i="6"/>
  <c r="AD1426" i="6" s="1"/>
  <c r="L1420" i="6"/>
  <c r="AC1420" i="6"/>
  <c r="AD1420" i="6" s="1"/>
  <c r="L1408" i="6"/>
  <c r="AC1408" i="6"/>
  <c r="AD1408" i="6" s="1"/>
  <c r="AC1402" i="6"/>
  <c r="AD1402" i="6" s="1"/>
  <c r="L1402" i="6"/>
  <c r="L1389" i="6"/>
  <c r="AC1389" i="6"/>
  <c r="AD1389" i="6" s="1"/>
  <c r="L1386" i="6"/>
  <c r="AC1386" i="6"/>
  <c r="AD1386" i="6" s="1"/>
  <c r="M1386" i="6" s="1"/>
  <c r="N1386" i="6" s="1"/>
  <c r="O1386" i="6" s="1"/>
  <c r="AC1381" i="6"/>
  <c r="AD1381" i="6" s="1"/>
  <c r="L1381" i="6"/>
  <c r="AC1379" i="6"/>
  <c r="AD1379" i="6" s="1"/>
  <c r="L1379" i="6"/>
  <c r="AC1373" i="6"/>
  <c r="AD1373" i="6" s="1"/>
  <c r="L1373" i="6"/>
  <c r="AC1361" i="6"/>
  <c r="AD1361" i="6" s="1"/>
  <c r="L1361" i="6"/>
  <c r="AC1357" i="6"/>
  <c r="AD1357" i="6" s="1"/>
  <c r="L1357" i="6"/>
  <c r="AC1355" i="6"/>
  <c r="AD1355" i="6" s="1"/>
  <c r="L1355" i="6"/>
  <c r="AC1348" i="6"/>
  <c r="AD1348" i="6" s="1"/>
  <c r="L1348" i="6"/>
  <c r="AC1337" i="6"/>
  <c r="AD1337" i="6" s="1"/>
  <c r="L1337" i="6"/>
  <c r="AC1335" i="6"/>
  <c r="AD1335" i="6" s="1"/>
  <c r="L1335" i="6"/>
  <c r="AC1329" i="6"/>
  <c r="AD1329" i="6" s="1"/>
  <c r="L1329" i="6"/>
  <c r="AC1323" i="6"/>
  <c r="AD1323" i="6" s="1"/>
  <c r="L1323" i="6"/>
  <c r="AC1320" i="6"/>
  <c r="AD1320" i="6" s="1"/>
  <c r="L1320" i="6"/>
  <c r="L1316" i="6"/>
  <c r="AC1316" i="6"/>
  <c r="AD1316" i="6" s="1"/>
  <c r="AC1308" i="6"/>
  <c r="AD1308" i="6" s="1"/>
  <c r="L1308" i="6"/>
  <c r="L1305" i="6"/>
  <c r="AC1305" i="6"/>
  <c r="AD1305" i="6" s="1"/>
  <c r="AC1300" i="6"/>
  <c r="AD1300" i="6" s="1"/>
  <c r="L1300" i="6"/>
  <c r="AC1299" i="6"/>
  <c r="AD1299" i="6" s="1"/>
  <c r="L1299" i="6"/>
  <c r="AC1297" i="6"/>
  <c r="AD1297" i="6" s="1"/>
  <c r="L1297" i="6"/>
  <c r="L1289" i="6"/>
  <c r="AC1289" i="6"/>
  <c r="AD1289" i="6" s="1"/>
  <c r="AC1286" i="6"/>
  <c r="AD1286" i="6" s="1"/>
  <c r="L1286" i="6"/>
  <c r="AC1272" i="6"/>
  <c r="AD1272" i="6" s="1"/>
  <c r="L1272" i="6"/>
  <c r="L1269" i="6"/>
  <c r="AC1269" i="6"/>
  <c r="AD1269" i="6" s="1"/>
  <c r="AC1262" i="6"/>
  <c r="AD1262" i="6" s="1"/>
  <c r="L1262" i="6"/>
  <c r="L872" i="6"/>
  <c r="AC872" i="6"/>
  <c r="AD872" i="6" s="1"/>
  <c r="AC2509" i="6"/>
  <c r="AD2509" i="6" s="1"/>
  <c r="L2509" i="6"/>
  <c r="AC2508" i="6"/>
  <c r="AD2508" i="6" s="1"/>
  <c r="L2508" i="6"/>
  <c r="AC2507" i="6"/>
  <c r="AD2507" i="6" s="1"/>
  <c r="L2507" i="6"/>
  <c r="AC2506" i="6"/>
  <c r="AD2506" i="6" s="1"/>
  <c r="L2506" i="6"/>
  <c r="AC2505" i="6"/>
  <c r="AD2505" i="6" s="1"/>
  <c r="L2505" i="6"/>
  <c r="AC2504" i="6"/>
  <c r="AD2504" i="6" s="1"/>
  <c r="L2504" i="6"/>
  <c r="AC2503" i="6"/>
  <c r="AD2503" i="6" s="1"/>
  <c r="L2503" i="6"/>
  <c r="AC2502" i="6"/>
  <c r="AD2502" i="6" s="1"/>
  <c r="L2502" i="6"/>
  <c r="AC2501" i="6"/>
  <c r="AD2501" i="6" s="1"/>
  <c r="L2501" i="6"/>
  <c r="AC2500" i="6"/>
  <c r="AD2500" i="6" s="1"/>
  <c r="L2500" i="6"/>
  <c r="AC2499" i="6"/>
  <c r="AD2499" i="6" s="1"/>
  <c r="L2499" i="6"/>
  <c r="AC2498" i="6"/>
  <c r="AD2498" i="6" s="1"/>
  <c r="L2498" i="6"/>
  <c r="AC2497" i="6"/>
  <c r="AD2497" i="6" s="1"/>
  <c r="L2497" i="6"/>
  <c r="AC2496" i="6"/>
  <c r="AD2496" i="6" s="1"/>
  <c r="L2496" i="6"/>
  <c r="AC2495" i="6"/>
  <c r="AD2495" i="6" s="1"/>
  <c r="L2495" i="6"/>
  <c r="AC2494" i="6"/>
  <c r="AD2494" i="6" s="1"/>
  <c r="L2494" i="6"/>
  <c r="AC2493" i="6"/>
  <c r="AD2493" i="6" s="1"/>
  <c r="L2493" i="6"/>
  <c r="AC2492" i="6"/>
  <c r="AD2492" i="6" s="1"/>
  <c r="L2492" i="6"/>
  <c r="AC2491" i="6"/>
  <c r="AD2491" i="6" s="1"/>
  <c r="L2491" i="6"/>
  <c r="AC2490" i="6"/>
  <c r="AD2490" i="6" s="1"/>
  <c r="L2490" i="6"/>
  <c r="AC2489" i="6"/>
  <c r="AD2489" i="6" s="1"/>
  <c r="L2489" i="6"/>
  <c r="AC2488" i="6"/>
  <c r="AD2488" i="6" s="1"/>
  <c r="L2488" i="6"/>
  <c r="AC2487" i="6"/>
  <c r="AD2487" i="6" s="1"/>
  <c r="L2487" i="6"/>
  <c r="AC2486" i="6"/>
  <c r="AD2486" i="6" s="1"/>
  <c r="L2486" i="6"/>
  <c r="AC2485" i="6"/>
  <c r="AD2485" i="6" s="1"/>
  <c r="L2485" i="6"/>
  <c r="AC2484" i="6"/>
  <c r="AD2484" i="6" s="1"/>
  <c r="L2484" i="6"/>
  <c r="AC2483" i="6"/>
  <c r="AD2483" i="6" s="1"/>
  <c r="L2483" i="6"/>
  <c r="AC2482" i="6"/>
  <c r="AD2482" i="6" s="1"/>
  <c r="L2482" i="6"/>
  <c r="AC2481" i="6"/>
  <c r="AD2481" i="6" s="1"/>
  <c r="L2481" i="6"/>
  <c r="AC2480" i="6"/>
  <c r="AD2480" i="6" s="1"/>
  <c r="L2480" i="6"/>
  <c r="AC2479" i="6"/>
  <c r="AD2479" i="6" s="1"/>
  <c r="L2479" i="6"/>
  <c r="AC2478" i="6"/>
  <c r="AD2478" i="6" s="1"/>
  <c r="L2478" i="6"/>
  <c r="AC2477" i="6"/>
  <c r="AD2477" i="6" s="1"/>
  <c r="L2477" i="6"/>
  <c r="AC2476" i="6"/>
  <c r="AD2476" i="6" s="1"/>
  <c r="L2476" i="6"/>
  <c r="AC2475" i="6"/>
  <c r="AD2475" i="6" s="1"/>
  <c r="L2475" i="6"/>
  <c r="AC2474" i="6"/>
  <c r="AD2474" i="6" s="1"/>
  <c r="L2474" i="6"/>
  <c r="AC2473" i="6"/>
  <c r="AD2473" i="6" s="1"/>
  <c r="L2473" i="6"/>
  <c r="AC2472" i="6"/>
  <c r="AD2472" i="6" s="1"/>
  <c r="L2472" i="6"/>
  <c r="AC2471" i="6"/>
  <c r="AD2471" i="6" s="1"/>
  <c r="L2471" i="6"/>
  <c r="AC2470" i="6"/>
  <c r="AD2470" i="6" s="1"/>
  <c r="L2470" i="6"/>
  <c r="AC2469" i="6"/>
  <c r="AD2469" i="6" s="1"/>
  <c r="L2469" i="6"/>
  <c r="AC2468" i="6"/>
  <c r="AD2468" i="6" s="1"/>
  <c r="L2468" i="6"/>
  <c r="AC2467" i="6"/>
  <c r="AD2467" i="6" s="1"/>
  <c r="L2467" i="6"/>
  <c r="AC2466" i="6"/>
  <c r="AD2466" i="6" s="1"/>
  <c r="L2466" i="6"/>
  <c r="AC2465" i="6"/>
  <c r="AD2465" i="6" s="1"/>
  <c r="L2465" i="6"/>
  <c r="AC2464" i="6"/>
  <c r="AD2464" i="6" s="1"/>
  <c r="L2464" i="6"/>
  <c r="AC2463" i="6"/>
  <c r="AD2463" i="6" s="1"/>
  <c r="L2463" i="6"/>
  <c r="AC2462" i="6"/>
  <c r="AD2462" i="6" s="1"/>
  <c r="L2462" i="6"/>
  <c r="AC2461" i="6"/>
  <c r="AD2461" i="6" s="1"/>
  <c r="L2461" i="6"/>
  <c r="AC2460" i="6"/>
  <c r="AD2460" i="6" s="1"/>
  <c r="L2460" i="6"/>
  <c r="AC2459" i="6"/>
  <c r="AD2459" i="6" s="1"/>
  <c r="L2459" i="6"/>
  <c r="AC2458" i="6"/>
  <c r="AD2458" i="6" s="1"/>
  <c r="L2458" i="6"/>
  <c r="AC2457" i="6"/>
  <c r="AD2457" i="6" s="1"/>
  <c r="L2457" i="6"/>
  <c r="AC2456" i="6"/>
  <c r="AD2456" i="6" s="1"/>
  <c r="L2456" i="6"/>
  <c r="AC2455" i="6"/>
  <c r="AD2455" i="6" s="1"/>
  <c r="L2455" i="6"/>
  <c r="AC2454" i="6"/>
  <c r="AD2454" i="6" s="1"/>
  <c r="L2454" i="6"/>
  <c r="AC2453" i="6"/>
  <c r="AD2453" i="6" s="1"/>
  <c r="L2453" i="6"/>
  <c r="AC2452" i="6"/>
  <c r="AD2452" i="6" s="1"/>
  <c r="L2452" i="6"/>
  <c r="AC2451" i="6"/>
  <c r="AD2451" i="6" s="1"/>
  <c r="L2451" i="6"/>
  <c r="AC2450" i="6"/>
  <c r="AD2450" i="6" s="1"/>
  <c r="L2450" i="6"/>
  <c r="AC2449" i="6"/>
  <c r="AD2449" i="6" s="1"/>
  <c r="L2449" i="6"/>
  <c r="AC2448" i="6"/>
  <c r="AD2448" i="6" s="1"/>
  <c r="L2448" i="6"/>
  <c r="AC2447" i="6"/>
  <c r="AD2447" i="6" s="1"/>
  <c r="L2447" i="6"/>
  <c r="AC2446" i="6"/>
  <c r="AD2446" i="6" s="1"/>
  <c r="L2446" i="6"/>
  <c r="AC2445" i="6"/>
  <c r="AD2445" i="6" s="1"/>
  <c r="L2445" i="6"/>
  <c r="AC2444" i="6"/>
  <c r="AD2444" i="6" s="1"/>
  <c r="L2444" i="6"/>
  <c r="AC2443" i="6"/>
  <c r="AD2443" i="6" s="1"/>
  <c r="L2443" i="6"/>
  <c r="AC2442" i="6"/>
  <c r="AD2442" i="6" s="1"/>
  <c r="L2442" i="6"/>
  <c r="AC2441" i="6"/>
  <c r="AD2441" i="6" s="1"/>
  <c r="L2441" i="6"/>
  <c r="AC2440" i="6"/>
  <c r="AD2440" i="6" s="1"/>
  <c r="L2440" i="6"/>
  <c r="AC2439" i="6"/>
  <c r="AD2439" i="6" s="1"/>
  <c r="L2439" i="6"/>
  <c r="AC2438" i="6"/>
  <c r="AD2438" i="6" s="1"/>
  <c r="L2438" i="6"/>
  <c r="AC2437" i="6"/>
  <c r="AD2437" i="6" s="1"/>
  <c r="L2437" i="6"/>
  <c r="AC2436" i="6"/>
  <c r="AD2436" i="6" s="1"/>
  <c r="L2436" i="6"/>
  <c r="AC2435" i="6"/>
  <c r="AD2435" i="6" s="1"/>
  <c r="L2435" i="6"/>
  <c r="AC2434" i="6"/>
  <c r="AD2434" i="6" s="1"/>
  <c r="L2434" i="6"/>
  <c r="AC2433" i="6"/>
  <c r="AD2433" i="6" s="1"/>
  <c r="L2433" i="6"/>
  <c r="AC2432" i="6"/>
  <c r="AD2432" i="6" s="1"/>
  <c r="L2432" i="6"/>
  <c r="AC2431" i="6"/>
  <c r="AD2431" i="6" s="1"/>
  <c r="L2431" i="6"/>
  <c r="AC2430" i="6"/>
  <c r="AD2430" i="6" s="1"/>
  <c r="L2430" i="6"/>
  <c r="AC2429" i="6"/>
  <c r="AD2429" i="6" s="1"/>
  <c r="L2429" i="6"/>
  <c r="AC2428" i="6"/>
  <c r="AD2428" i="6" s="1"/>
  <c r="L2428" i="6"/>
  <c r="AC2427" i="6"/>
  <c r="AD2427" i="6" s="1"/>
  <c r="L2427" i="6"/>
  <c r="AC2426" i="6"/>
  <c r="AD2426" i="6" s="1"/>
  <c r="L2426" i="6"/>
  <c r="AC2425" i="6"/>
  <c r="AD2425" i="6" s="1"/>
  <c r="L2425" i="6"/>
  <c r="AC2424" i="6"/>
  <c r="AD2424" i="6" s="1"/>
  <c r="L2424" i="6"/>
  <c r="AC2423" i="6"/>
  <c r="AD2423" i="6" s="1"/>
  <c r="L2423" i="6"/>
  <c r="AC2422" i="6"/>
  <c r="AD2422" i="6" s="1"/>
  <c r="L2422" i="6"/>
  <c r="AC2421" i="6"/>
  <c r="AD2421" i="6" s="1"/>
  <c r="L2421" i="6"/>
  <c r="AC2420" i="6"/>
  <c r="AD2420" i="6" s="1"/>
  <c r="L2420" i="6"/>
  <c r="AC2419" i="6"/>
  <c r="AD2419" i="6" s="1"/>
  <c r="L2419" i="6"/>
  <c r="AC2418" i="6"/>
  <c r="AD2418" i="6" s="1"/>
  <c r="L2418" i="6"/>
  <c r="AC2417" i="6"/>
  <c r="AD2417" i="6" s="1"/>
  <c r="L2417" i="6"/>
  <c r="AC2416" i="6"/>
  <c r="AD2416" i="6" s="1"/>
  <c r="L2416" i="6"/>
  <c r="AC2415" i="6"/>
  <c r="AD2415" i="6" s="1"/>
  <c r="L2415" i="6"/>
  <c r="AC2414" i="6"/>
  <c r="AD2414" i="6" s="1"/>
  <c r="L2414" i="6"/>
  <c r="AC2413" i="6"/>
  <c r="AD2413" i="6" s="1"/>
  <c r="L2413" i="6"/>
  <c r="AC2412" i="6"/>
  <c r="AD2412" i="6" s="1"/>
  <c r="L2412" i="6"/>
  <c r="AC2411" i="6"/>
  <c r="AD2411" i="6" s="1"/>
  <c r="L2411" i="6"/>
  <c r="AC2410" i="6"/>
  <c r="AD2410" i="6" s="1"/>
  <c r="L2410" i="6"/>
  <c r="AC2409" i="6"/>
  <c r="AD2409" i="6" s="1"/>
  <c r="L2409" i="6"/>
  <c r="AC2408" i="6"/>
  <c r="AD2408" i="6" s="1"/>
  <c r="L2408" i="6"/>
  <c r="AC2407" i="6"/>
  <c r="AD2407" i="6" s="1"/>
  <c r="L2407" i="6"/>
  <c r="AC2406" i="6"/>
  <c r="AD2406" i="6" s="1"/>
  <c r="L2406" i="6"/>
  <c r="AC2405" i="6"/>
  <c r="AD2405" i="6" s="1"/>
  <c r="L2405" i="6"/>
  <c r="AC2404" i="6"/>
  <c r="AD2404" i="6" s="1"/>
  <c r="L2404" i="6"/>
  <c r="AC2403" i="6"/>
  <c r="AD2403" i="6" s="1"/>
  <c r="L2403" i="6"/>
  <c r="AC2402" i="6"/>
  <c r="AD2402" i="6" s="1"/>
  <c r="L2402" i="6"/>
  <c r="AC2401" i="6"/>
  <c r="AD2401" i="6" s="1"/>
  <c r="L2401" i="6"/>
  <c r="AC2400" i="6"/>
  <c r="AD2400" i="6" s="1"/>
  <c r="L2400" i="6"/>
  <c r="AC2399" i="6"/>
  <c r="AD2399" i="6" s="1"/>
  <c r="L2399" i="6"/>
  <c r="AC2398" i="6"/>
  <c r="AD2398" i="6" s="1"/>
  <c r="L2398" i="6"/>
  <c r="AC2397" i="6"/>
  <c r="AD2397" i="6" s="1"/>
  <c r="L2397" i="6"/>
  <c r="AC2396" i="6"/>
  <c r="AD2396" i="6" s="1"/>
  <c r="L2396" i="6"/>
  <c r="AC2395" i="6"/>
  <c r="AD2395" i="6" s="1"/>
  <c r="L2395" i="6"/>
  <c r="AC2394" i="6"/>
  <c r="AD2394" i="6" s="1"/>
  <c r="L2394" i="6"/>
  <c r="AC2393" i="6"/>
  <c r="AD2393" i="6" s="1"/>
  <c r="L2393" i="6"/>
  <c r="AC2392" i="6"/>
  <c r="AD2392" i="6" s="1"/>
  <c r="L2392" i="6"/>
  <c r="AC2391" i="6"/>
  <c r="AD2391" i="6" s="1"/>
  <c r="L2391" i="6"/>
  <c r="AC2390" i="6"/>
  <c r="AD2390" i="6" s="1"/>
  <c r="L2390" i="6"/>
  <c r="AC2389" i="6"/>
  <c r="AD2389" i="6" s="1"/>
  <c r="L2389" i="6"/>
  <c r="AC2388" i="6"/>
  <c r="AD2388" i="6" s="1"/>
  <c r="L2388" i="6"/>
  <c r="AC2387" i="6"/>
  <c r="AD2387" i="6" s="1"/>
  <c r="L2387" i="6"/>
  <c r="AC2386" i="6"/>
  <c r="AD2386" i="6" s="1"/>
  <c r="L2386" i="6"/>
  <c r="AC2385" i="6"/>
  <c r="AD2385" i="6" s="1"/>
  <c r="L2385" i="6"/>
  <c r="AC2384" i="6"/>
  <c r="AD2384" i="6" s="1"/>
  <c r="L2384" i="6"/>
  <c r="AC2383" i="6"/>
  <c r="AD2383" i="6" s="1"/>
  <c r="L2383" i="6"/>
  <c r="AC2382" i="6"/>
  <c r="AD2382" i="6" s="1"/>
  <c r="L2382" i="6"/>
  <c r="AC2381" i="6"/>
  <c r="AD2381" i="6" s="1"/>
  <c r="L2381" i="6"/>
  <c r="AC2380" i="6"/>
  <c r="AD2380" i="6" s="1"/>
  <c r="L2380" i="6"/>
  <c r="AC2379" i="6"/>
  <c r="AD2379" i="6" s="1"/>
  <c r="L2379" i="6"/>
  <c r="AC2378" i="6"/>
  <c r="AD2378" i="6" s="1"/>
  <c r="L2378" i="6"/>
  <c r="AC2377" i="6"/>
  <c r="AD2377" i="6" s="1"/>
  <c r="L2377" i="6"/>
  <c r="AC2376" i="6"/>
  <c r="AD2376" i="6" s="1"/>
  <c r="L2376" i="6"/>
  <c r="AC2375" i="6"/>
  <c r="AD2375" i="6" s="1"/>
  <c r="L2375" i="6"/>
  <c r="AC2374" i="6"/>
  <c r="AD2374" i="6" s="1"/>
  <c r="L2374" i="6"/>
  <c r="AC2373" i="6"/>
  <c r="AD2373" i="6" s="1"/>
  <c r="L2373" i="6"/>
  <c r="AC2372" i="6"/>
  <c r="AD2372" i="6" s="1"/>
  <c r="L2372" i="6"/>
  <c r="AC2371" i="6"/>
  <c r="AD2371" i="6" s="1"/>
  <c r="L2371" i="6"/>
  <c r="AC2370" i="6"/>
  <c r="AD2370" i="6" s="1"/>
  <c r="L2370" i="6"/>
  <c r="AC2369" i="6"/>
  <c r="AD2369" i="6" s="1"/>
  <c r="L2369" i="6"/>
  <c r="AC2368" i="6"/>
  <c r="AD2368" i="6" s="1"/>
  <c r="L2368" i="6"/>
  <c r="AC2367" i="6"/>
  <c r="AD2367" i="6" s="1"/>
  <c r="L2367" i="6"/>
  <c r="AC2366" i="6"/>
  <c r="AD2366" i="6" s="1"/>
  <c r="L2366" i="6"/>
  <c r="AC2365" i="6"/>
  <c r="AD2365" i="6" s="1"/>
  <c r="L2365" i="6"/>
  <c r="AC2364" i="6"/>
  <c r="AD2364" i="6" s="1"/>
  <c r="L2364" i="6"/>
  <c r="AC2363" i="6"/>
  <c r="AD2363" i="6" s="1"/>
  <c r="L2363" i="6"/>
  <c r="AC2362" i="6"/>
  <c r="AD2362" i="6" s="1"/>
  <c r="L2362" i="6"/>
  <c r="AC2361" i="6"/>
  <c r="AD2361" i="6" s="1"/>
  <c r="L2361" i="6"/>
  <c r="AC2360" i="6"/>
  <c r="AD2360" i="6" s="1"/>
  <c r="L2360" i="6"/>
  <c r="AC2359" i="6"/>
  <c r="AD2359" i="6" s="1"/>
  <c r="L2359" i="6"/>
  <c r="AC2358" i="6"/>
  <c r="AD2358" i="6" s="1"/>
  <c r="L2358" i="6"/>
  <c r="AC2357" i="6"/>
  <c r="AD2357" i="6" s="1"/>
  <c r="L2357" i="6"/>
  <c r="AC2356" i="6"/>
  <c r="AD2356" i="6" s="1"/>
  <c r="L2356" i="6"/>
  <c r="AC2355" i="6"/>
  <c r="AD2355" i="6" s="1"/>
  <c r="L2355" i="6"/>
  <c r="AC2354" i="6"/>
  <c r="AD2354" i="6" s="1"/>
  <c r="L2354" i="6"/>
  <c r="AC2353" i="6"/>
  <c r="AD2353" i="6" s="1"/>
  <c r="L2353" i="6"/>
  <c r="AC2352" i="6"/>
  <c r="AD2352" i="6" s="1"/>
  <c r="L2352" i="6"/>
  <c r="AC2351" i="6"/>
  <c r="AD2351" i="6" s="1"/>
  <c r="L2351" i="6"/>
  <c r="AC2350" i="6"/>
  <c r="AD2350" i="6" s="1"/>
  <c r="L2350" i="6"/>
  <c r="AC2349" i="6"/>
  <c r="AD2349" i="6" s="1"/>
  <c r="L2349" i="6"/>
  <c r="AC2348" i="6"/>
  <c r="AD2348" i="6" s="1"/>
  <c r="L2348" i="6"/>
  <c r="AC2347" i="6"/>
  <c r="AD2347" i="6" s="1"/>
  <c r="L2347" i="6"/>
  <c r="AC2346" i="6"/>
  <c r="AD2346" i="6" s="1"/>
  <c r="L2346" i="6"/>
  <c r="AC2345" i="6"/>
  <c r="AD2345" i="6" s="1"/>
  <c r="L2345" i="6"/>
  <c r="AC2344" i="6"/>
  <c r="AD2344" i="6" s="1"/>
  <c r="L2344" i="6"/>
  <c r="AC2343" i="6"/>
  <c r="AD2343" i="6" s="1"/>
  <c r="L2343" i="6"/>
  <c r="AC2342" i="6"/>
  <c r="AD2342" i="6" s="1"/>
  <c r="L2342" i="6"/>
  <c r="AC2341" i="6"/>
  <c r="AD2341" i="6" s="1"/>
  <c r="L2341" i="6"/>
  <c r="AC2340" i="6"/>
  <c r="AD2340" i="6" s="1"/>
  <c r="L2340" i="6"/>
  <c r="AC2339" i="6"/>
  <c r="AD2339" i="6" s="1"/>
  <c r="L2339" i="6"/>
  <c r="AC2338" i="6"/>
  <c r="AD2338" i="6" s="1"/>
  <c r="L2338" i="6"/>
  <c r="AC2337" i="6"/>
  <c r="AD2337" i="6" s="1"/>
  <c r="L2337" i="6"/>
  <c r="AC2336" i="6"/>
  <c r="AD2336" i="6" s="1"/>
  <c r="L2336" i="6"/>
  <c r="AC2335" i="6"/>
  <c r="AD2335" i="6" s="1"/>
  <c r="L2335" i="6"/>
  <c r="AC2334" i="6"/>
  <c r="AD2334" i="6" s="1"/>
  <c r="L2334" i="6"/>
  <c r="AC2333" i="6"/>
  <c r="AD2333" i="6" s="1"/>
  <c r="L2333" i="6"/>
  <c r="AC2332" i="6"/>
  <c r="AD2332" i="6" s="1"/>
  <c r="L2332" i="6"/>
  <c r="AC2331" i="6"/>
  <c r="AD2331" i="6" s="1"/>
  <c r="L2331" i="6"/>
  <c r="AC2330" i="6"/>
  <c r="AD2330" i="6" s="1"/>
  <c r="L2330" i="6"/>
  <c r="AC2329" i="6"/>
  <c r="AD2329" i="6" s="1"/>
  <c r="L2329" i="6"/>
  <c r="AC2328" i="6"/>
  <c r="AD2328" i="6" s="1"/>
  <c r="L2328" i="6"/>
  <c r="AC2327" i="6"/>
  <c r="AD2327" i="6" s="1"/>
  <c r="L2327" i="6"/>
  <c r="AC2326" i="6"/>
  <c r="AD2326" i="6" s="1"/>
  <c r="L2326" i="6"/>
  <c r="AC2325" i="6"/>
  <c r="AD2325" i="6" s="1"/>
  <c r="L2325" i="6"/>
  <c r="AC2324" i="6"/>
  <c r="AD2324" i="6" s="1"/>
  <c r="L2324" i="6"/>
  <c r="AC2323" i="6"/>
  <c r="AD2323" i="6" s="1"/>
  <c r="L2323" i="6"/>
  <c r="AC2322" i="6"/>
  <c r="AD2322" i="6" s="1"/>
  <c r="L2322" i="6"/>
  <c r="AC2321" i="6"/>
  <c r="AD2321" i="6" s="1"/>
  <c r="L2321" i="6"/>
  <c r="AC2320" i="6"/>
  <c r="AD2320" i="6" s="1"/>
  <c r="L2320" i="6"/>
  <c r="AC2319" i="6"/>
  <c r="AD2319" i="6" s="1"/>
  <c r="L2319" i="6"/>
  <c r="AC2318" i="6"/>
  <c r="AD2318" i="6" s="1"/>
  <c r="L2318" i="6"/>
  <c r="AC2317" i="6"/>
  <c r="AD2317" i="6" s="1"/>
  <c r="L2317" i="6"/>
  <c r="AC2316" i="6"/>
  <c r="AD2316" i="6" s="1"/>
  <c r="L2316" i="6"/>
  <c r="AC2315" i="6"/>
  <c r="AD2315" i="6" s="1"/>
  <c r="L2315" i="6"/>
  <c r="AC2314" i="6"/>
  <c r="AD2314" i="6" s="1"/>
  <c r="L2314" i="6"/>
  <c r="AC2313" i="6"/>
  <c r="AD2313" i="6" s="1"/>
  <c r="L2313" i="6"/>
  <c r="AC2312" i="6"/>
  <c r="AD2312" i="6" s="1"/>
  <c r="L2312" i="6"/>
  <c r="AC2311" i="6"/>
  <c r="AD2311" i="6" s="1"/>
  <c r="L2311" i="6"/>
  <c r="AC2310" i="6"/>
  <c r="AD2310" i="6" s="1"/>
  <c r="L2310" i="6"/>
  <c r="AC2309" i="6"/>
  <c r="AD2309" i="6" s="1"/>
  <c r="L2309" i="6"/>
  <c r="AC2308" i="6"/>
  <c r="AD2308" i="6" s="1"/>
  <c r="L2308" i="6"/>
  <c r="AC2307" i="6"/>
  <c r="AD2307" i="6" s="1"/>
  <c r="L2307" i="6"/>
  <c r="AC2306" i="6"/>
  <c r="AD2306" i="6" s="1"/>
  <c r="L2306" i="6"/>
  <c r="AC2305" i="6"/>
  <c r="AD2305" i="6" s="1"/>
  <c r="L2305" i="6"/>
  <c r="AC2304" i="6"/>
  <c r="AD2304" i="6" s="1"/>
  <c r="L2304" i="6"/>
  <c r="AC2303" i="6"/>
  <c r="AD2303" i="6" s="1"/>
  <c r="L2303" i="6"/>
  <c r="AC2302" i="6"/>
  <c r="AD2302" i="6" s="1"/>
  <c r="L2302" i="6"/>
  <c r="AC2301" i="6"/>
  <c r="AD2301" i="6" s="1"/>
  <c r="L2301" i="6"/>
  <c r="AC2300" i="6"/>
  <c r="AD2300" i="6" s="1"/>
  <c r="L2300" i="6"/>
  <c r="AC2299" i="6"/>
  <c r="AD2299" i="6" s="1"/>
  <c r="L2299" i="6"/>
  <c r="AC2298" i="6"/>
  <c r="AD2298" i="6" s="1"/>
  <c r="L2298" i="6"/>
  <c r="AC2297" i="6"/>
  <c r="AD2297" i="6" s="1"/>
  <c r="L2297" i="6"/>
  <c r="AC2296" i="6"/>
  <c r="AD2296" i="6" s="1"/>
  <c r="L2296" i="6"/>
  <c r="AC2295" i="6"/>
  <c r="AD2295" i="6" s="1"/>
  <c r="L2295" i="6"/>
  <c r="AC2294" i="6"/>
  <c r="AD2294" i="6" s="1"/>
  <c r="L2294" i="6"/>
  <c r="AC2293" i="6"/>
  <c r="AD2293" i="6" s="1"/>
  <c r="L2293" i="6"/>
  <c r="AC2292" i="6"/>
  <c r="AD2292" i="6" s="1"/>
  <c r="L2292" i="6"/>
  <c r="AC2291" i="6"/>
  <c r="AD2291" i="6" s="1"/>
  <c r="L2291" i="6"/>
  <c r="AC2290" i="6"/>
  <c r="AD2290" i="6" s="1"/>
  <c r="L2290" i="6"/>
  <c r="AC2289" i="6"/>
  <c r="AD2289" i="6" s="1"/>
  <c r="L2289" i="6"/>
  <c r="AC2288" i="6"/>
  <c r="AD2288" i="6" s="1"/>
  <c r="L2288" i="6"/>
  <c r="AC2287" i="6"/>
  <c r="AD2287" i="6" s="1"/>
  <c r="L2287" i="6"/>
  <c r="AC2286" i="6"/>
  <c r="AD2286" i="6" s="1"/>
  <c r="L2286" i="6"/>
  <c r="AC2285" i="6"/>
  <c r="AD2285" i="6" s="1"/>
  <c r="L2285" i="6"/>
  <c r="AC2284" i="6"/>
  <c r="AD2284" i="6" s="1"/>
  <c r="L2284" i="6"/>
  <c r="AC2283" i="6"/>
  <c r="AD2283" i="6" s="1"/>
  <c r="L2283" i="6"/>
  <c r="AC2282" i="6"/>
  <c r="AD2282" i="6" s="1"/>
  <c r="L2282" i="6"/>
  <c r="AC2281" i="6"/>
  <c r="AD2281" i="6" s="1"/>
  <c r="L2281" i="6"/>
  <c r="AC2280" i="6"/>
  <c r="AD2280" i="6" s="1"/>
  <c r="L2280" i="6"/>
  <c r="AC2279" i="6"/>
  <c r="AD2279" i="6" s="1"/>
  <c r="L2279" i="6"/>
  <c r="AC2278" i="6"/>
  <c r="AD2278" i="6" s="1"/>
  <c r="L2278" i="6"/>
  <c r="AC2277" i="6"/>
  <c r="AD2277" i="6" s="1"/>
  <c r="L2277" i="6"/>
  <c r="AC2276" i="6"/>
  <c r="AD2276" i="6" s="1"/>
  <c r="L2276" i="6"/>
  <c r="AC2275" i="6"/>
  <c r="AD2275" i="6" s="1"/>
  <c r="L2275" i="6"/>
  <c r="AC2274" i="6"/>
  <c r="AD2274" i="6" s="1"/>
  <c r="L2274" i="6"/>
  <c r="AC2273" i="6"/>
  <c r="AD2273" i="6" s="1"/>
  <c r="L2273" i="6"/>
  <c r="AC2272" i="6"/>
  <c r="AD2272" i="6" s="1"/>
  <c r="L2272" i="6"/>
  <c r="AC2271" i="6"/>
  <c r="AD2271" i="6" s="1"/>
  <c r="L2271" i="6"/>
  <c r="AC2270" i="6"/>
  <c r="AD2270" i="6" s="1"/>
  <c r="L2270" i="6"/>
  <c r="AC2269" i="6"/>
  <c r="AD2269" i="6" s="1"/>
  <c r="L2269" i="6"/>
  <c r="AC2268" i="6"/>
  <c r="AD2268" i="6" s="1"/>
  <c r="L2268" i="6"/>
  <c r="AC2267" i="6"/>
  <c r="AD2267" i="6" s="1"/>
  <c r="L2267" i="6"/>
  <c r="AC2266" i="6"/>
  <c r="AD2266" i="6" s="1"/>
  <c r="L2266" i="6"/>
  <c r="AC2265" i="6"/>
  <c r="AD2265" i="6" s="1"/>
  <c r="L2265" i="6"/>
  <c r="AC2264" i="6"/>
  <c r="AD2264" i="6" s="1"/>
  <c r="L2264" i="6"/>
  <c r="AC2263" i="6"/>
  <c r="AD2263" i="6" s="1"/>
  <c r="L2263" i="6"/>
  <c r="AC2262" i="6"/>
  <c r="AD2262" i="6" s="1"/>
  <c r="L2262" i="6"/>
  <c r="AC2261" i="6"/>
  <c r="AD2261" i="6" s="1"/>
  <c r="L2261" i="6"/>
  <c r="AC2260" i="6"/>
  <c r="AD2260" i="6" s="1"/>
  <c r="L2260" i="6"/>
  <c r="AC2259" i="6"/>
  <c r="AD2259" i="6" s="1"/>
  <c r="L2259" i="6"/>
  <c r="AC2258" i="6"/>
  <c r="AD2258" i="6" s="1"/>
  <c r="L2258" i="6"/>
  <c r="AC2257" i="6"/>
  <c r="AD2257" i="6" s="1"/>
  <c r="L2257" i="6"/>
  <c r="AC2256" i="6"/>
  <c r="AD2256" i="6" s="1"/>
  <c r="L2256" i="6"/>
  <c r="AC2255" i="6"/>
  <c r="AD2255" i="6" s="1"/>
  <c r="L2255" i="6"/>
  <c r="AC2254" i="6"/>
  <c r="AD2254" i="6" s="1"/>
  <c r="L2254" i="6"/>
  <c r="AC2253" i="6"/>
  <c r="AD2253" i="6" s="1"/>
  <c r="L2253" i="6"/>
  <c r="AC2252" i="6"/>
  <c r="AD2252" i="6" s="1"/>
  <c r="L2252" i="6"/>
  <c r="AC2251" i="6"/>
  <c r="AD2251" i="6" s="1"/>
  <c r="L2251" i="6"/>
  <c r="AC2250" i="6"/>
  <c r="AD2250" i="6" s="1"/>
  <c r="L2250" i="6"/>
  <c r="AC2249" i="6"/>
  <c r="AD2249" i="6" s="1"/>
  <c r="L2249" i="6"/>
  <c r="AC2248" i="6"/>
  <c r="AD2248" i="6" s="1"/>
  <c r="L2248" i="6"/>
  <c r="AC2247" i="6"/>
  <c r="AD2247" i="6" s="1"/>
  <c r="L2247" i="6"/>
  <c r="AC2246" i="6"/>
  <c r="AD2246" i="6" s="1"/>
  <c r="L2246" i="6"/>
  <c r="AC2245" i="6"/>
  <c r="AD2245" i="6" s="1"/>
  <c r="L2245" i="6"/>
  <c r="AC2244" i="6"/>
  <c r="AD2244" i="6" s="1"/>
  <c r="L2244" i="6"/>
  <c r="AC2243" i="6"/>
  <c r="AD2243" i="6" s="1"/>
  <c r="L2243" i="6"/>
  <c r="AC2242" i="6"/>
  <c r="AD2242" i="6" s="1"/>
  <c r="L2242" i="6"/>
  <c r="AC2241" i="6"/>
  <c r="AD2241" i="6" s="1"/>
  <c r="L2241" i="6"/>
  <c r="AC2240" i="6"/>
  <c r="AD2240" i="6" s="1"/>
  <c r="L2240" i="6"/>
  <c r="AC2239" i="6"/>
  <c r="AD2239" i="6" s="1"/>
  <c r="L2239" i="6"/>
  <c r="AC2238" i="6"/>
  <c r="AD2238" i="6" s="1"/>
  <c r="L2238" i="6"/>
  <c r="AC2237" i="6"/>
  <c r="AD2237" i="6" s="1"/>
  <c r="L2237" i="6"/>
  <c r="AC2236" i="6"/>
  <c r="AD2236" i="6" s="1"/>
  <c r="L2236" i="6"/>
  <c r="AC2235" i="6"/>
  <c r="AD2235" i="6" s="1"/>
  <c r="L2235" i="6"/>
  <c r="AC2234" i="6"/>
  <c r="AD2234" i="6" s="1"/>
  <c r="L2234" i="6"/>
  <c r="AC2233" i="6"/>
  <c r="AD2233" i="6" s="1"/>
  <c r="L2233" i="6"/>
  <c r="AC2232" i="6"/>
  <c r="AD2232" i="6" s="1"/>
  <c r="L2232" i="6"/>
  <c r="AC2231" i="6"/>
  <c r="AD2231" i="6" s="1"/>
  <c r="L2231" i="6"/>
  <c r="AC2230" i="6"/>
  <c r="AD2230" i="6" s="1"/>
  <c r="L2230" i="6"/>
  <c r="AC2229" i="6"/>
  <c r="AD2229" i="6" s="1"/>
  <c r="L2229" i="6"/>
  <c r="AC2228" i="6"/>
  <c r="AD2228" i="6" s="1"/>
  <c r="L2228" i="6"/>
  <c r="AC2227" i="6"/>
  <c r="AD2227" i="6" s="1"/>
  <c r="L2227" i="6"/>
  <c r="AC2226" i="6"/>
  <c r="AD2226" i="6" s="1"/>
  <c r="L2226" i="6"/>
  <c r="AC2225" i="6"/>
  <c r="AD2225" i="6" s="1"/>
  <c r="L2225" i="6"/>
  <c r="AC2224" i="6"/>
  <c r="AD2224" i="6" s="1"/>
  <c r="L2224" i="6"/>
  <c r="AC2223" i="6"/>
  <c r="AD2223" i="6" s="1"/>
  <c r="L2223" i="6"/>
  <c r="AC2222" i="6"/>
  <c r="AD2222" i="6" s="1"/>
  <c r="L2222" i="6"/>
  <c r="AC2221" i="6"/>
  <c r="AD2221" i="6" s="1"/>
  <c r="L2221" i="6"/>
  <c r="AC2220" i="6"/>
  <c r="AD2220" i="6" s="1"/>
  <c r="L2220" i="6"/>
  <c r="AC2219" i="6"/>
  <c r="AD2219" i="6" s="1"/>
  <c r="L2219" i="6"/>
  <c r="AC2218" i="6"/>
  <c r="AD2218" i="6" s="1"/>
  <c r="L2218" i="6"/>
  <c r="AC2217" i="6"/>
  <c r="AD2217" i="6" s="1"/>
  <c r="L2217" i="6"/>
  <c r="AC2216" i="6"/>
  <c r="AD2216" i="6" s="1"/>
  <c r="L2216" i="6"/>
  <c r="AC2215" i="6"/>
  <c r="AD2215" i="6" s="1"/>
  <c r="L2215" i="6"/>
  <c r="AC2214" i="6"/>
  <c r="AD2214" i="6" s="1"/>
  <c r="L2214" i="6"/>
  <c r="AC2213" i="6"/>
  <c r="AD2213" i="6" s="1"/>
  <c r="L2213" i="6"/>
  <c r="AC2212" i="6"/>
  <c r="AD2212" i="6" s="1"/>
  <c r="L2212" i="6"/>
  <c r="AC2211" i="6"/>
  <c r="AD2211" i="6" s="1"/>
  <c r="L2211" i="6"/>
  <c r="AC2210" i="6"/>
  <c r="AD2210" i="6" s="1"/>
  <c r="L2210" i="6"/>
  <c r="AC2209" i="6"/>
  <c r="AD2209" i="6" s="1"/>
  <c r="L2209" i="6"/>
  <c r="AC2208" i="6"/>
  <c r="AD2208" i="6" s="1"/>
  <c r="L2208" i="6"/>
  <c r="AC2207" i="6"/>
  <c r="AD2207" i="6" s="1"/>
  <c r="L2207" i="6"/>
  <c r="AC2206" i="6"/>
  <c r="AD2206" i="6" s="1"/>
  <c r="L2206" i="6"/>
  <c r="AC2205" i="6"/>
  <c r="AD2205" i="6" s="1"/>
  <c r="L2205" i="6"/>
  <c r="AC2204" i="6"/>
  <c r="AD2204" i="6" s="1"/>
  <c r="L2204" i="6"/>
  <c r="AC2203" i="6"/>
  <c r="AD2203" i="6" s="1"/>
  <c r="L2203" i="6"/>
  <c r="AC2202" i="6"/>
  <c r="AD2202" i="6" s="1"/>
  <c r="L2202" i="6"/>
  <c r="AC2201" i="6"/>
  <c r="AD2201" i="6" s="1"/>
  <c r="L2201" i="6"/>
  <c r="AC2200" i="6"/>
  <c r="AD2200" i="6" s="1"/>
  <c r="L2200" i="6"/>
  <c r="AC2199" i="6"/>
  <c r="AD2199" i="6" s="1"/>
  <c r="L2199" i="6"/>
  <c r="AC2198" i="6"/>
  <c r="AD2198" i="6" s="1"/>
  <c r="L2198" i="6"/>
  <c r="AC2197" i="6"/>
  <c r="AD2197" i="6" s="1"/>
  <c r="L2197" i="6"/>
  <c r="AC2196" i="6"/>
  <c r="AD2196" i="6" s="1"/>
  <c r="L2196" i="6"/>
  <c r="AC2195" i="6"/>
  <c r="AD2195" i="6" s="1"/>
  <c r="L2195" i="6"/>
  <c r="AC2194" i="6"/>
  <c r="AD2194" i="6" s="1"/>
  <c r="L2194" i="6"/>
  <c r="AC2193" i="6"/>
  <c r="AD2193" i="6" s="1"/>
  <c r="L2193" i="6"/>
  <c r="AC2192" i="6"/>
  <c r="AD2192" i="6" s="1"/>
  <c r="L2192" i="6"/>
  <c r="AC2191" i="6"/>
  <c r="AD2191" i="6" s="1"/>
  <c r="L2191" i="6"/>
  <c r="AC2190" i="6"/>
  <c r="AD2190" i="6" s="1"/>
  <c r="L2190" i="6"/>
  <c r="AC2189" i="6"/>
  <c r="AD2189" i="6" s="1"/>
  <c r="L2189" i="6"/>
  <c r="AC2188" i="6"/>
  <c r="AD2188" i="6" s="1"/>
  <c r="L2188" i="6"/>
  <c r="AC2187" i="6"/>
  <c r="AD2187" i="6" s="1"/>
  <c r="L2187" i="6"/>
  <c r="AC2186" i="6"/>
  <c r="AD2186" i="6" s="1"/>
  <c r="L2186" i="6"/>
  <c r="AC2185" i="6"/>
  <c r="AD2185" i="6" s="1"/>
  <c r="L2185" i="6"/>
  <c r="AC2184" i="6"/>
  <c r="AD2184" i="6" s="1"/>
  <c r="L2184" i="6"/>
  <c r="AC2183" i="6"/>
  <c r="AD2183" i="6" s="1"/>
  <c r="L2183" i="6"/>
  <c r="AC2182" i="6"/>
  <c r="AD2182" i="6" s="1"/>
  <c r="L2182" i="6"/>
  <c r="AC2181" i="6"/>
  <c r="AD2181" i="6" s="1"/>
  <c r="L2181" i="6"/>
  <c r="AC2180" i="6"/>
  <c r="AD2180" i="6" s="1"/>
  <c r="L2180" i="6"/>
  <c r="AC2179" i="6"/>
  <c r="AD2179" i="6" s="1"/>
  <c r="L2179" i="6"/>
  <c r="AC2178" i="6"/>
  <c r="AD2178" i="6" s="1"/>
  <c r="L2178" i="6"/>
  <c r="AC2177" i="6"/>
  <c r="AD2177" i="6" s="1"/>
  <c r="L2177" i="6"/>
  <c r="AC2176" i="6"/>
  <c r="AD2176" i="6" s="1"/>
  <c r="L2176" i="6"/>
  <c r="AC2175" i="6"/>
  <c r="AD2175" i="6" s="1"/>
  <c r="L2175" i="6"/>
  <c r="AC2174" i="6"/>
  <c r="AD2174" i="6" s="1"/>
  <c r="L2174" i="6"/>
  <c r="AC2173" i="6"/>
  <c r="AD2173" i="6" s="1"/>
  <c r="L2173" i="6"/>
  <c r="AC2172" i="6"/>
  <c r="AD2172" i="6" s="1"/>
  <c r="L2172" i="6"/>
  <c r="AC2171" i="6"/>
  <c r="AD2171" i="6" s="1"/>
  <c r="L2171" i="6"/>
  <c r="AC2170" i="6"/>
  <c r="AD2170" i="6" s="1"/>
  <c r="L2170" i="6"/>
  <c r="AC2169" i="6"/>
  <c r="AD2169" i="6" s="1"/>
  <c r="L2169" i="6"/>
  <c r="AC2168" i="6"/>
  <c r="AD2168" i="6" s="1"/>
  <c r="L2168" i="6"/>
  <c r="AC2167" i="6"/>
  <c r="AD2167" i="6" s="1"/>
  <c r="L2167" i="6"/>
  <c r="AC2166" i="6"/>
  <c r="AD2166" i="6" s="1"/>
  <c r="L2166" i="6"/>
  <c r="AC2165" i="6"/>
  <c r="AD2165" i="6" s="1"/>
  <c r="L2165" i="6"/>
  <c r="AC2164" i="6"/>
  <c r="AD2164" i="6" s="1"/>
  <c r="L2164" i="6"/>
  <c r="AC2163" i="6"/>
  <c r="AD2163" i="6" s="1"/>
  <c r="L2163" i="6"/>
  <c r="AC2162" i="6"/>
  <c r="AD2162" i="6" s="1"/>
  <c r="L2162" i="6"/>
  <c r="AC2161" i="6"/>
  <c r="AD2161" i="6" s="1"/>
  <c r="L2161" i="6"/>
  <c r="AC2160" i="6"/>
  <c r="AD2160" i="6" s="1"/>
  <c r="L2160" i="6"/>
  <c r="AC2159" i="6"/>
  <c r="AD2159" i="6" s="1"/>
  <c r="L2159" i="6"/>
  <c r="AC2158" i="6"/>
  <c r="AD2158" i="6" s="1"/>
  <c r="L2158" i="6"/>
  <c r="AC2157" i="6"/>
  <c r="AD2157" i="6" s="1"/>
  <c r="L2157" i="6"/>
  <c r="AC2156" i="6"/>
  <c r="AD2156" i="6" s="1"/>
  <c r="L2156" i="6"/>
  <c r="AC2155" i="6"/>
  <c r="AD2155" i="6" s="1"/>
  <c r="L2155" i="6"/>
  <c r="AC2154" i="6"/>
  <c r="AD2154" i="6" s="1"/>
  <c r="L2154" i="6"/>
  <c r="AC2153" i="6"/>
  <c r="AD2153" i="6" s="1"/>
  <c r="L2153" i="6"/>
  <c r="AC2152" i="6"/>
  <c r="AD2152" i="6" s="1"/>
  <c r="L2152" i="6"/>
  <c r="AC2151" i="6"/>
  <c r="AD2151" i="6" s="1"/>
  <c r="L2151" i="6"/>
  <c r="AC2150" i="6"/>
  <c r="AD2150" i="6" s="1"/>
  <c r="L2150" i="6"/>
  <c r="AC2149" i="6"/>
  <c r="AD2149" i="6" s="1"/>
  <c r="L2149" i="6"/>
  <c r="AC2148" i="6"/>
  <c r="AD2148" i="6" s="1"/>
  <c r="L2148" i="6"/>
  <c r="AC2147" i="6"/>
  <c r="AD2147" i="6" s="1"/>
  <c r="L2147" i="6"/>
  <c r="AC2146" i="6"/>
  <c r="AD2146" i="6" s="1"/>
  <c r="L2146" i="6"/>
  <c r="AC2145" i="6"/>
  <c r="AD2145" i="6" s="1"/>
  <c r="L2145" i="6"/>
  <c r="AC2144" i="6"/>
  <c r="AD2144" i="6" s="1"/>
  <c r="L2144" i="6"/>
  <c r="AC2143" i="6"/>
  <c r="AD2143" i="6" s="1"/>
  <c r="L2143" i="6"/>
  <c r="AC2142" i="6"/>
  <c r="AD2142" i="6" s="1"/>
  <c r="L2142" i="6"/>
  <c r="AC2141" i="6"/>
  <c r="AD2141" i="6" s="1"/>
  <c r="L2141" i="6"/>
  <c r="AC2140" i="6"/>
  <c r="AD2140" i="6" s="1"/>
  <c r="L2140" i="6"/>
  <c r="AC2139" i="6"/>
  <c r="AD2139" i="6" s="1"/>
  <c r="L2139" i="6"/>
  <c r="AC2138" i="6"/>
  <c r="AD2138" i="6" s="1"/>
  <c r="L2138" i="6"/>
  <c r="AC2137" i="6"/>
  <c r="AD2137" i="6" s="1"/>
  <c r="L2137" i="6"/>
  <c r="AC2136" i="6"/>
  <c r="AD2136" i="6" s="1"/>
  <c r="L2136" i="6"/>
  <c r="AC2135" i="6"/>
  <c r="AD2135" i="6" s="1"/>
  <c r="L2135" i="6"/>
  <c r="AC2134" i="6"/>
  <c r="AD2134" i="6" s="1"/>
  <c r="L2134" i="6"/>
  <c r="AC2133" i="6"/>
  <c r="AD2133" i="6" s="1"/>
  <c r="L2133" i="6"/>
  <c r="AC2132" i="6"/>
  <c r="AD2132" i="6" s="1"/>
  <c r="L2132" i="6"/>
  <c r="AC2131" i="6"/>
  <c r="AD2131" i="6" s="1"/>
  <c r="L2131" i="6"/>
  <c r="AC2130" i="6"/>
  <c r="AD2130" i="6" s="1"/>
  <c r="L2130" i="6"/>
  <c r="AC2129" i="6"/>
  <c r="AD2129" i="6" s="1"/>
  <c r="L2129" i="6"/>
  <c r="AC2128" i="6"/>
  <c r="AD2128" i="6" s="1"/>
  <c r="L2128" i="6"/>
  <c r="AC2127" i="6"/>
  <c r="AD2127" i="6" s="1"/>
  <c r="L2127" i="6"/>
  <c r="AC2126" i="6"/>
  <c r="AD2126" i="6" s="1"/>
  <c r="L2126" i="6"/>
  <c r="AC2125" i="6"/>
  <c r="AD2125" i="6" s="1"/>
  <c r="L2125" i="6"/>
  <c r="AC2124" i="6"/>
  <c r="AD2124" i="6" s="1"/>
  <c r="L2124" i="6"/>
  <c r="AC2123" i="6"/>
  <c r="AD2123" i="6" s="1"/>
  <c r="L2123" i="6"/>
  <c r="AC2122" i="6"/>
  <c r="AD2122" i="6" s="1"/>
  <c r="L2122" i="6"/>
  <c r="AC2121" i="6"/>
  <c r="AD2121" i="6" s="1"/>
  <c r="L2121" i="6"/>
  <c r="AC2120" i="6"/>
  <c r="AD2120" i="6" s="1"/>
  <c r="L2120" i="6"/>
  <c r="AC2119" i="6"/>
  <c r="AD2119" i="6" s="1"/>
  <c r="L2119" i="6"/>
  <c r="AC2118" i="6"/>
  <c r="AD2118" i="6" s="1"/>
  <c r="L2118" i="6"/>
  <c r="AC2117" i="6"/>
  <c r="AD2117" i="6" s="1"/>
  <c r="L2117" i="6"/>
  <c r="AC2116" i="6"/>
  <c r="AD2116" i="6" s="1"/>
  <c r="L2116" i="6"/>
  <c r="AC2115" i="6"/>
  <c r="AD2115" i="6" s="1"/>
  <c r="L2115" i="6"/>
  <c r="AC2114" i="6"/>
  <c r="AD2114" i="6" s="1"/>
  <c r="L2114" i="6"/>
  <c r="AC2113" i="6"/>
  <c r="AD2113" i="6" s="1"/>
  <c r="L2113" i="6"/>
  <c r="AC2112" i="6"/>
  <c r="AD2112" i="6" s="1"/>
  <c r="L2112" i="6"/>
  <c r="AC2111" i="6"/>
  <c r="AD2111" i="6" s="1"/>
  <c r="L2111" i="6"/>
  <c r="AC2110" i="6"/>
  <c r="AD2110" i="6" s="1"/>
  <c r="L2110" i="6"/>
  <c r="AC2109" i="6"/>
  <c r="AD2109" i="6" s="1"/>
  <c r="L2109" i="6"/>
  <c r="AC2108" i="6"/>
  <c r="AD2108" i="6" s="1"/>
  <c r="L2108" i="6"/>
  <c r="AC2107" i="6"/>
  <c r="AD2107" i="6" s="1"/>
  <c r="L2107" i="6"/>
  <c r="AC2106" i="6"/>
  <c r="AD2106" i="6" s="1"/>
  <c r="L2106" i="6"/>
  <c r="AC2105" i="6"/>
  <c r="AD2105" i="6" s="1"/>
  <c r="L2105" i="6"/>
  <c r="AC2104" i="6"/>
  <c r="AD2104" i="6" s="1"/>
  <c r="L2104" i="6"/>
  <c r="AC2103" i="6"/>
  <c r="AD2103" i="6" s="1"/>
  <c r="L2103" i="6"/>
  <c r="AC2102" i="6"/>
  <c r="AD2102" i="6" s="1"/>
  <c r="L2102" i="6"/>
  <c r="AC2101" i="6"/>
  <c r="AD2101" i="6" s="1"/>
  <c r="L2101" i="6"/>
  <c r="AC2100" i="6"/>
  <c r="AD2100" i="6" s="1"/>
  <c r="L2100" i="6"/>
  <c r="AC2099" i="6"/>
  <c r="AD2099" i="6" s="1"/>
  <c r="L2099" i="6"/>
  <c r="AC2098" i="6"/>
  <c r="AD2098" i="6" s="1"/>
  <c r="L2098" i="6"/>
  <c r="AC2094" i="6"/>
  <c r="AD2094" i="6" s="1"/>
  <c r="L2094" i="6"/>
  <c r="L1741" i="6"/>
  <c r="AC1741" i="6"/>
  <c r="AD1741" i="6" s="1"/>
  <c r="AC1737" i="6"/>
  <c r="AD1737" i="6" s="1"/>
  <c r="L1737" i="6"/>
  <c r="L1731" i="6"/>
  <c r="AC1731" i="6"/>
  <c r="AD1731" i="6" s="1"/>
  <c r="AC1729" i="6"/>
  <c r="AD1729" i="6" s="1"/>
  <c r="L1729" i="6"/>
  <c r="AC1722" i="6"/>
  <c r="AD1722" i="6" s="1"/>
  <c r="L1722" i="6"/>
  <c r="AC1718" i="6"/>
  <c r="AD1718" i="6" s="1"/>
  <c r="L1718" i="6"/>
  <c r="AC1716" i="6"/>
  <c r="AD1716" i="6" s="1"/>
  <c r="L1716" i="6"/>
  <c r="L1705" i="6"/>
  <c r="AC1705" i="6"/>
  <c r="AD1705" i="6" s="1"/>
  <c r="L1703" i="6"/>
  <c r="AC1703" i="6"/>
  <c r="AD1703" i="6" s="1"/>
  <c r="L1694" i="6"/>
  <c r="AC1694" i="6"/>
  <c r="AD1694" i="6" s="1"/>
  <c r="AC1693" i="6"/>
  <c r="AD1693" i="6" s="1"/>
  <c r="L1693" i="6"/>
  <c r="AC1692" i="6"/>
  <c r="AD1692" i="6" s="1"/>
  <c r="L1692" i="6"/>
  <c r="L1440" i="6"/>
  <c r="AC1440" i="6"/>
  <c r="AD1440" i="6" s="1"/>
  <c r="L1430" i="6"/>
  <c r="AC1430" i="6"/>
  <c r="AD1430" i="6" s="1"/>
  <c r="AC1427" i="6"/>
  <c r="AD1427" i="6" s="1"/>
  <c r="L1427" i="6"/>
  <c r="L1414" i="6"/>
  <c r="AC1414" i="6"/>
  <c r="AD1414" i="6" s="1"/>
  <c r="AC1398" i="6"/>
  <c r="AD1398" i="6" s="1"/>
  <c r="L1398" i="6"/>
  <c r="AC1384" i="6"/>
  <c r="AD1384" i="6" s="1"/>
  <c r="L1384" i="6"/>
  <c r="AC1375" i="6"/>
  <c r="AD1375" i="6" s="1"/>
  <c r="L1375" i="6"/>
  <c r="AC1368" i="6"/>
  <c r="AD1368" i="6" s="1"/>
  <c r="L1368" i="6"/>
  <c r="AC1366" i="6"/>
  <c r="AD1366" i="6" s="1"/>
  <c r="L1366" i="6"/>
  <c r="AC1364" i="6"/>
  <c r="AD1364" i="6" s="1"/>
  <c r="L1364" i="6"/>
  <c r="L1352" i="6"/>
  <c r="AC1352" i="6"/>
  <c r="AD1352" i="6" s="1"/>
  <c r="AC1350" i="6"/>
  <c r="AD1350" i="6" s="1"/>
  <c r="L1350" i="6"/>
  <c r="L1344" i="6"/>
  <c r="AC1344" i="6"/>
  <c r="AD1344" i="6" s="1"/>
  <c r="L1324" i="6"/>
  <c r="AC1324" i="6"/>
  <c r="AD1324" i="6" s="1"/>
  <c r="AC1319" i="6"/>
  <c r="AD1319" i="6" s="1"/>
  <c r="L1319" i="6"/>
  <c r="AC1317" i="6"/>
  <c r="AD1317" i="6" s="1"/>
  <c r="L1317" i="6"/>
  <c r="L1303" i="6"/>
  <c r="AC1303" i="6"/>
  <c r="AD1303" i="6" s="1"/>
  <c r="AC1294" i="6"/>
  <c r="AD1294" i="6" s="1"/>
  <c r="L1294" i="6"/>
  <c r="AC1284" i="6"/>
  <c r="AD1284" i="6" s="1"/>
  <c r="L1284" i="6"/>
  <c r="AC1280" i="6"/>
  <c r="AD1280" i="6" s="1"/>
  <c r="L1280" i="6"/>
  <c r="AC1274" i="6"/>
  <c r="AD1274" i="6" s="1"/>
  <c r="L1274" i="6"/>
  <c r="AC1267" i="6"/>
  <c r="AD1267" i="6" s="1"/>
  <c r="L1267" i="6"/>
  <c r="AC1264" i="6"/>
  <c r="AD1264" i="6" s="1"/>
  <c r="L1264" i="6"/>
  <c r="AC865" i="6"/>
  <c r="AD865" i="6" s="1"/>
  <c r="L865" i="6"/>
  <c r="L855" i="6"/>
  <c r="AC855" i="6"/>
  <c r="AD855" i="6" s="1"/>
  <c r="AC2091" i="6"/>
  <c r="AD2091" i="6" s="1"/>
  <c r="L2091" i="6"/>
  <c r="AC2090" i="6"/>
  <c r="AD2090" i="6" s="1"/>
  <c r="L2090" i="6"/>
  <c r="AC2089" i="6"/>
  <c r="AD2089" i="6" s="1"/>
  <c r="L2089" i="6"/>
  <c r="AC2088" i="6"/>
  <c r="AD2088" i="6" s="1"/>
  <c r="L2088" i="6"/>
  <c r="AC2087" i="6"/>
  <c r="AD2087" i="6" s="1"/>
  <c r="L2087" i="6"/>
  <c r="AC2086" i="6"/>
  <c r="AD2086" i="6" s="1"/>
  <c r="L2086" i="6"/>
  <c r="AC2085" i="6"/>
  <c r="AD2085" i="6" s="1"/>
  <c r="L2085" i="6"/>
  <c r="AC2084" i="6"/>
  <c r="AD2084" i="6" s="1"/>
  <c r="L2084" i="6"/>
  <c r="AC2083" i="6"/>
  <c r="AD2083" i="6" s="1"/>
  <c r="L2083" i="6"/>
  <c r="AC2082" i="6"/>
  <c r="AD2082" i="6" s="1"/>
  <c r="L2082" i="6"/>
  <c r="AC2081" i="6"/>
  <c r="AD2081" i="6" s="1"/>
  <c r="L2081" i="6"/>
  <c r="AC2080" i="6"/>
  <c r="AD2080" i="6" s="1"/>
  <c r="L2080" i="6"/>
  <c r="AC2079" i="6"/>
  <c r="AD2079" i="6" s="1"/>
  <c r="L2079" i="6"/>
  <c r="AC2078" i="6"/>
  <c r="AD2078" i="6" s="1"/>
  <c r="L2078" i="6"/>
  <c r="AC2077" i="6"/>
  <c r="AD2077" i="6" s="1"/>
  <c r="L2077" i="6"/>
  <c r="AC2076" i="6"/>
  <c r="AD2076" i="6" s="1"/>
  <c r="L2076" i="6"/>
  <c r="AC2075" i="6"/>
  <c r="AD2075" i="6" s="1"/>
  <c r="L2075" i="6"/>
  <c r="AC2074" i="6"/>
  <c r="AD2074" i="6" s="1"/>
  <c r="L2074" i="6"/>
  <c r="AC2073" i="6"/>
  <c r="AD2073" i="6" s="1"/>
  <c r="L2073" i="6"/>
  <c r="AC2072" i="6"/>
  <c r="AD2072" i="6" s="1"/>
  <c r="L2072" i="6"/>
  <c r="AC2071" i="6"/>
  <c r="AD2071" i="6" s="1"/>
  <c r="L2071" i="6"/>
  <c r="AC2070" i="6"/>
  <c r="AD2070" i="6" s="1"/>
  <c r="L2070" i="6"/>
  <c r="AC2069" i="6"/>
  <c r="AD2069" i="6" s="1"/>
  <c r="L2069" i="6"/>
  <c r="AC2068" i="6"/>
  <c r="AD2068" i="6" s="1"/>
  <c r="L2068" i="6"/>
  <c r="AC2067" i="6"/>
  <c r="AD2067" i="6" s="1"/>
  <c r="L2067" i="6"/>
  <c r="AC2066" i="6"/>
  <c r="AD2066" i="6" s="1"/>
  <c r="L2066" i="6"/>
  <c r="AC2065" i="6"/>
  <c r="AD2065" i="6" s="1"/>
  <c r="L2065" i="6"/>
  <c r="AC2064" i="6"/>
  <c r="AD2064" i="6" s="1"/>
  <c r="L2064" i="6"/>
  <c r="AC2063" i="6"/>
  <c r="AD2063" i="6" s="1"/>
  <c r="L2063" i="6"/>
  <c r="AC2062" i="6"/>
  <c r="AD2062" i="6" s="1"/>
  <c r="L2062" i="6"/>
  <c r="AC2061" i="6"/>
  <c r="AD2061" i="6" s="1"/>
  <c r="L2061" i="6"/>
  <c r="AC2060" i="6"/>
  <c r="AD2060" i="6" s="1"/>
  <c r="L2060" i="6"/>
  <c r="AC2059" i="6"/>
  <c r="AD2059" i="6" s="1"/>
  <c r="L2059" i="6"/>
  <c r="AC2058" i="6"/>
  <c r="AD2058" i="6" s="1"/>
  <c r="L2058" i="6"/>
  <c r="AC2057" i="6"/>
  <c r="AD2057" i="6" s="1"/>
  <c r="L2057" i="6"/>
  <c r="AC2056" i="6"/>
  <c r="AD2056" i="6" s="1"/>
  <c r="L2056" i="6"/>
  <c r="AC2055" i="6"/>
  <c r="AD2055" i="6" s="1"/>
  <c r="L2055" i="6"/>
  <c r="AC2054" i="6"/>
  <c r="AD2054" i="6" s="1"/>
  <c r="L2054" i="6"/>
  <c r="AC2053" i="6"/>
  <c r="AD2053" i="6" s="1"/>
  <c r="L2053" i="6"/>
  <c r="AC2052" i="6"/>
  <c r="AD2052" i="6" s="1"/>
  <c r="L2052" i="6"/>
  <c r="AC2051" i="6"/>
  <c r="AD2051" i="6" s="1"/>
  <c r="L2051" i="6"/>
  <c r="AC2050" i="6"/>
  <c r="AD2050" i="6" s="1"/>
  <c r="L2050" i="6"/>
  <c r="AC2049" i="6"/>
  <c r="AD2049" i="6" s="1"/>
  <c r="L2049" i="6"/>
  <c r="AC2048" i="6"/>
  <c r="AD2048" i="6" s="1"/>
  <c r="L2048" i="6"/>
  <c r="AC2047" i="6"/>
  <c r="AD2047" i="6" s="1"/>
  <c r="L2047" i="6"/>
  <c r="AC2046" i="6"/>
  <c r="AD2046" i="6" s="1"/>
  <c r="L2046" i="6"/>
  <c r="AC2045" i="6"/>
  <c r="AD2045" i="6" s="1"/>
  <c r="L2045" i="6"/>
  <c r="AC2044" i="6"/>
  <c r="AD2044" i="6" s="1"/>
  <c r="L2044" i="6"/>
  <c r="AC2043" i="6"/>
  <c r="AD2043" i="6" s="1"/>
  <c r="L2043" i="6"/>
  <c r="AC2042" i="6"/>
  <c r="AD2042" i="6" s="1"/>
  <c r="L2042" i="6"/>
  <c r="AC2041" i="6"/>
  <c r="AD2041" i="6" s="1"/>
  <c r="L2041" i="6"/>
  <c r="AC2040" i="6"/>
  <c r="AD2040" i="6" s="1"/>
  <c r="L2040" i="6"/>
  <c r="AC2039" i="6"/>
  <c r="AD2039" i="6" s="1"/>
  <c r="L2039" i="6"/>
  <c r="AC2038" i="6"/>
  <c r="AD2038" i="6" s="1"/>
  <c r="L2038" i="6"/>
  <c r="AC2037" i="6"/>
  <c r="AD2037" i="6" s="1"/>
  <c r="L2037" i="6"/>
  <c r="AC2036" i="6"/>
  <c r="AD2036" i="6" s="1"/>
  <c r="L2036" i="6"/>
  <c r="AC2035" i="6"/>
  <c r="AD2035" i="6" s="1"/>
  <c r="L2035" i="6"/>
  <c r="AC2034" i="6"/>
  <c r="AD2034" i="6" s="1"/>
  <c r="L2034" i="6"/>
  <c r="AC2033" i="6"/>
  <c r="AD2033" i="6" s="1"/>
  <c r="L2033" i="6"/>
  <c r="AC2032" i="6"/>
  <c r="AD2032" i="6" s="1"/>
  <c r="L2032" i="6"/>
  <c r="AC2031" i="6"/>
  <c r="AD2031" i="6" s="1"/>
  <c r="L2031" i="6"/>
  <c r="AC2030" i="6"/>
  <c r="AD2030" i="6" s="1"/>
  <c r="L2030" i="6"/>
  <c r="AC2029" i="6"/>
  <c r="AD2029" i="6" s="1"/>
  <c r="L2029" i="6"/>
  <c r="AC2028" i="6"/>
  <c r="AD2028" i="6" s="1"/>
  <c r="L2028" i="6"/>
  <c r="AC2027" i="6"/>
  <c r="AD2027" i="6" s="1"/>
  <c r="L2027" i="6"/>
  <c r="AC2026" i="6"/>
  <c r="AD2026" i="6" s="1"/>
  <c r="L2026" i="6"/>
  <c r="AC2025" i="6"/>
  <c r="AD2025" i="6" s="1"/>
  <c r="L2025" i="6"/>
  <c r="AC2024" i="6"/>
  <c r="AD2024" i="6" s="1"/>
  <c r="L2024" i="6"/>
  <c r="AC2023" i="6"/>
  <c r="AD2023" i="6" s="1"/>
  <c r="L2023" i="6"/>
  <c r="AC2022" i="6"/>
  <c r="AD2022" i="6" s="1"/>
  <c r="L2022" i="6"/>
  <c r="AC2021" i="6"/>
  <c r="AD2021" i="6" s="1"/>
  <c r="L2021" i="6"/>
  <c r="AC2020" i="6"/>
  <c r="AD2020" i="6" s="1"/>
  <c r="L2020" i="6"/>
  <c r="AC2019" i="6"/>
  <c r="AD2019" i="6" s="1"/>
  <c r="L2019" i="6"/>
  <c r="AC2018" i="6"/>
  <c r="AD2018" i="6" s="1"/>
  <c r="L2018" i="6"/>
  <c r="AC2017" i="6"/>
  <c r="AD2017" i="6" s="1"/>
  <c r="L2017" i="6"/>
  <c r="AC2016" i="6"/>
  <c r="AD2016" i="6" s="1"/>
  <c r="L2016" i="6"/>
  <c r="AC2015" i="6"/>
  <c r="AD2015" i="6" s="1"/>
  <c r="L2015" i="6"/>
  <c r="AC2014" i="6"/>
  <c r="AD2014" i="6" s="1"/>
  <c r="L2014" i="6"/>
  <c r="AC2013" i="6"/>
  <c r="AD2013" i="6" s="1"/>
  <c r="L2013" i="6"/>
  <c r="AC2012" i="6"/>
  <c r="AD2012" i="6" s="1"/>
  <c r="L2012" i="6"/>
  <c r="AC2011" i="6"/>
  <c r="AD2011" i="6" s="1"/>
  <c r="L2011" i="6"/>
  <c r="AC2010" i="6"/>
  <c r="AD2010" i="6" s="1"/>
  <c r="L2010" i="6"/>
  <c r="AC2009" i="6"/>
  <c r="AD2009" i="6" s="1"/>
  <c r="L2009" i="6"/>
  <c r="AC2008" i="6"/>
  <c r="AD2008" i="6" s="1"/>
  <c r="L2008" i="6"/>
  <c r="AC2007" i="6"/>
  <c r="AD2007" i="6" s="1"/>
  <c r="L2007" i="6"/>
  <c r="AC2006" i="6"/>
  <c r="AD2006" i="6" s="1"/>
  <c r="L2006" i="6"/>
  <c r="AC2005" i="6"/>
  <c r="AD2005" i="6" s="1"/>
  <c r="L2005" i="6"/>
  <c r="AC2004" i="6"/>
  <c r="AD2004" i="6" s="1"/>
  <c r="L2004" i="6"/>
  <c r="AC2003" i="6"/>
  <c r="AD2003" i="6" s="1"/>
  <c r="L2003" i="6"/>
  <c r="AC2002" i="6"/>
  <c r="AD2002" i="6" s="1"/>
  <c r="L2002" i="6"/>
  <c r="AC2001" i="6"/>
  <c r="AD2001" i="6" s="1"/>
  <c r="L2001" i="6"/>
  <c r="AC2000" i="6"/>
  <c r="AD2000" i="6" s="1"/>
  <c r="L2000" i="6"/>
  <c r="AC1999" i="6"/>
  <c r="AD1999" i="6" s="1"/>
  <c r="L1999" i="6"/>
  <c r="AC1998" i="6"/>
  <c r="AD1998" i="6" s="1"/>
  <c r="L1998" i="6"/>
  <c r="AC1997" i="6"/>
  <c r="AD1997" i="6" s="1"/>
  <c r="L1997" i="6"/>
  <c r="AC1996" i="6"/>
  <c r="AD1996" i="6" s="1"/>
  <c r="L1996" i="6"/>
  <c r="AC1995" i="6"/>
  <c r="AD1995" i="6" s="1"/>
  <c r="L1995" i="6"/>
  <c r="AC1994" i="6"/>
  <c r="AD1994" i="6" s="1"/>
  <c r="L1994" i="6"/>
  <c r="AC1993" i="6"/>
  <c r="AD1993" i="6" s="1"/>
  <c r="L1993" i="6"/>
  <c r="AC1992" i="6"/>
  <c r="AD1992" i="6" s="1"/>
  <c r="L1992" i="6"/>
  <c r="AC1991" i="6"/>
  <c r="AD1991" i="6" s="1"/>
  <c r="L1991" i="6"/>
  <c r="AC1990" i="6"/>
  <c r="AD1990" i="6" s="1"/>
  <c r="L1990" i="6"/>
  <c r="AC1989" i="6"/>
  <c r="AD1989" i="6" s="1"/>
  <c r="L1989" i="6"/>
  <c r="AC1988" i="6"/>
  <c r="AD1988" i="6" s="1"/>
  <c r="L1988" i="6"/>
  <c r="AC1987" i="6"/>
  <c r="AD1987" i="6" s="1"/>
  <c r="L1987" i="6"/>
  <c r="AC1986" i="6"/>
  <c r="AD1986" i="6" s="1"/>
  <c r="L1986" i="6"/>
  <c r="AC1985" i="6"/>
  <c r="AD1985" i="6" s="1"/>
  <c r="L1985" i="6"/>
  <c r="AC1984" i="6"/>
  <c r="AD1984" i="6" s="1"/>
  <c r="L1984" i="6"/>
  <c r="AC1983" i="6"/>
  <c r="AD1983" i="6" s="1"/>
  <c r="L1983" i="6"/>
  <c r="AC1982" i="6"/>
  <c r="AD1982" i="6" s="1"/>
  <c r="L1982" i="6"/>
  <c r="AC1981" i="6"/>
  <c r="AD1981" i="6" s="1"/>
  <c r="L1981" i="6"/>
  <c r="AC1980" i="6"/>
  <c r="AD1980" i="6" s="1"/>
  <c r="L1980" i="6"/>
  <c r="AC1979" i="6"/>
  <c r="AD1979" i="6" s="1"/>
  <c r="L1979" i="6"/>
  <c r="AC1978" i="6"/>
  <c r="AD1978" i="6" s="1"/>
  <c r="L1978" i="6"/>
  <c r="AC1977" i="6"/>
  <c r="AD1977" i="6" s="1"/>
  <c r="L1977" i="6"/>
  <c r="AC1976" i="6"/>
  <c r="AD1976" i="6" s="1"/>
  <c r="L1976" i="6"/>
  <c r="AC1975" i="6"/>
  <c r="AD1975" i="6" s="1"/>
  <c r="L1975" i="6"/>
  <c r="AC1974" i="6"/>
  <c r="AD1974" i="6" s="1"/>
  <c r="L1974" i="6"/>
  <c r="AC1973" i="6"/>
  <c r="AD1973" i="6" s="1"/>
  <c r="L1973" i="6"/>
  <c r="AC1972" i="6"/>
  <c r="AD1972" i="6" s="1"/>
  <c r="L1972" i="6"/>
  <c r="AC1971" i="6"/>
  <c r="AD1971" i="6" s="1"/>
  <c r="L1971" i="6"/>
  <c r="AC1970" i="6"/>
  <c r="AD1970" i="6" s="1"/>
  <c r="L1970" i="6"/>
  <c r="AC1969" i="6"/>
  <c r="AD1969" i="6" s="1"/>
  <c r="L1969" i="6"/>
  <c r="AC1968" i="6"/>
  <c r="AD1968" i="6" s="1"/>
  <c r="L1968" i="6"/>
  <c r="AC1967" i="6"/>
  <c r="AD1967" i="6" s="1"/>
  <c r="L1967" i="6"/>
  <c r="AC1966" i="6"/>
  <c r="AD1966" i="6" s="1"/>
  <c r="L1966" i="6"/>
  <c r="AC1965" i="6"/>
  <c r="AD1965" i="6" s="1"/>
  <c r="L1965" i="6"/>
  <c r="AC1964" i="6"/>
  <c r="AD1964" i="6" s="1"/>
  <c r="L1964" i="6"/>
  <c r="AC1963" i="6"/>
  <c r="AD1963" i="6" s="1"/>
  <c r="L1963" i="6"/>
  <c r="AC1962" i="6"/>
  <c r="AD1962" i="6" s="1"/>
  <c r="L1962" i="6"/>
  <c r="AC1961" i="6"/>
  <c r="AD1961" i="6" s="1"/>
  <c r="L1961" i="6"/>
  <c r="AC1960" i="6"/>
  <c r="AD1960" i="6" s="1"/>
  <c r="L1960" i="6"/>
  <c r="AC1959" i="6"/>
  <c r="AD1959" i="6" s="1"/>
  <c r="L1959" i="6"/>
  <c r="AC1958" i="6"/>
  <c r="AD1958" i="6" s="1"/>
  <c r="L1958" i="6"/>
  <c r="AC1957" i="6"/>
  <c r="AD1957" i="6" s="1"/>
  <c r="L1957" i="6"/>
  <c r="AC1956" i="6"/>
  <c r="AD1956" i="6" s="1"/>
  <c r="L1956" i="6"/>
  <c r="AC1955" i="6"/>
  <c r="AD1955" i="6" s="1"/>
  <c r="L1955" i="6"/>
  <c r="AC1954" i="6"/>
  <c r="AD1954" i="6" s="1"/>
  <c r="L1954" i="6"/>
  <c r="AC1953" i="6"/>
  <c r="AD1953" i="6" s="1"/>
  <c r="L1953" i="6"/>
  <c r="AC1952" i="6"/>
  <c r="AD1952" i="6" s="1"/>
  <c r="L1952" i="6"/>
  <c r="AC1951" i="6"/>
  <c r="AD1951" i="6" s="1"/>
  <c r="L1951" i="6"/>
  <c r="AC1950" i="6"/>
  <c r="AD1950" i="6" s="1"/>
  <c r="L1950" i="6"/>
  <c r="AC1949" i="6"/>
  <c r="AD1949" i="6" s="1"/>
  <c r="L1949" i="6"/>
  <c r="AC1948" i="6"/>
  <c r="AD1948" i="6" s="1"/>
  <c r="L1948" i="6"/>
  <c r="AC1947" i="6"/>
  <c r="AD1947" i="6" s="1"/>
  <c r="L1947" i="6"/>
  <c r="AC1946" i="6"/>
  <c r="AD1946" i="6" s="1"/>
  <c r="L1946" i="6"/>
  <c r="AC1945" i="6"/>
  <c r="AD1945" i="6" s="1"/>
  <c r="L1945" i="6"/>
  <c r="AC1944" i="6"/>
  <c r="AD1944" i="6" s="1"/>
  <c r="L1944" i="6"/>
  <c r="AC1943" i="6"/>
  <c r="AD1943" i="6" s="1"/>
  <c r="L1943" i="6"/>
  <c r="AC1942" i="6"/>
  <c r="AD1942" i="6" s="1"/>
  <c r="L1942" i="6"/>
  <c r="AC1941" i="6"/>
  <c r="AD1941" i="6" s="1"/>
  <c r="L1941" i="6"/>
  <c r="AC1940" i="6"/>
  <c r="AD1940" i="6" s="1"/>
  <c r="L1940" i="6"/>
  <c r="AC1939" i="6"/>
  <c r="AD1939" i="6" s="1"/>
  <c r="L1939" i="6"/>
  <c r="AC1938" i="6"/>
  <c r="AD1938" i="6" s="1"/>
  <c r="L1938" i="6"/>
  <c r="AC1937" i="6"/>
  <c r="AD1937" i="6" s="1"/>
  <c r="L1937" i="6"/>
  <c r="AC1936" i="6"/>
  <c r="AD1936" i="6" s="1"/>
  <c r="L1936" i="6"/>
  <c r="AC1935" i="6"/>
  <c r="AD1935" i="6" s="1"/>
  <c r="L1935" i="6"/>
  <c r="AC1934" i="6"/>
  <c r="AD1934" i="6" s="1"/>
  <c r="L1934" i="6"/>
  <c r="AC1933" i="6"/>
  <c r="AD1933" i="6" s="1"/>
  <c r="L1933" i="6"/>
  <c r="AC1932" i="6"/>
  <c r="AD1932" i="6" s="1"/>
  <c r="L1932" i="6"/>
  <c r="AC1931" i="6"/>
  <c r="AD1931" i="6" s="1"/>
  <c r="L1931" i="6"/>
  <c r="AC1930" i="6"/>
  <c r="AD1930" i="6" s="1"/>
  <c r="L1930" i="6"/>
  <c r="AC1929" i="6"/>
  <c r="AD1929" i="6" s="1"/>
  <c r="L1929" i="6"/>
  <c r="AC1928" i="6"/>
  <c r="AD1928" i="6" s="1"/>
  <c r="L1928" i="6"/>
  <c r="AC1927" i="6"/>
  <c r="AD1927" i="6" s="1"/>
  <c r="L1927" i="6"/>
  <c r="AC1926" i="6"/>
  <c r="AD1926" i="6" s="1"/>
  <c r="L1926" i="6"/>
  <c r="AC1925" i="6"/>
  <c r="AD1925" i="6" s="1"/>
  <c r="L1925" i="6"/>
  <c r="AC1924" i="6"/>
  <c r="AD1924" i="6" s="1"/>
  <c r="L1924" i="6"/>
  <c r="AC1923" i="6"/>
  <c r="AD1923" i="6" s="1"/>
  <c r="L1923" i="6"/>
  <c r="AC1922" i="6"/>
  <c r="AD1922" i="6" s="1"/>
  <c r="L1922" i="6"/>
  <c r="AC1921" i="6"/>
  <c r="AD1921" i="6" s="1"/>
  <c r="L1921" i="6"/>
  <c r="AC1920" i="6"/>
  <c r="AD1920" i="6" s="1"/>
  <c r="L1920" i="6"/>
  <c r="AC1919" i="6"/>
  <c r="AD1919" i="6" s="1"/>
  <c r="L1919" i="6"/>
  <c r="AC1918" i="6"/>
  <c r="AD1918" i="6" s="1"/>
  <c r="L1918" i="6"/>
  <c r="AC1917" i="6"/>
  <c r="AD1917" i="6" s="1"/>
  <c r="L1917" i="6"/>
  <c r="AC1916" i="6"/>
  <c r="AD1916" i="6" s="1"/>
  <c r="L1916" i="6"/>
  <c r="AC1915" i="6"/>
  <c r="AD1915" i="6" s="1"/>
  <c r="L1915" i="6"/>
  <c r="AC1914" i="6"/>
  <c r="AD1914" i="6" s="1"/>
  <c r="L1914" i="6"/>
  <c r="AC1913" i="6"/>
  <c r="AD1913" i="6" s="1"/>
  <c r="L1913" i="6"/>
  <c r="AC1912" i="6"/>
  <c r="AD1912" i="6" s="1"/>
  <c r="L1912" i="6"/>
  <c r="AC1911" i="6"/>
  <c r="AD1911" i="6" s="1"/>
  <c r="L1911" i="6"/>
  <c r="AC1910" i="6"/>
  <c r="AD1910" i="6" s="1"/>
  <c r="L1910" i="6"/>
  <c r="AC1909" i="6"/>
  <c r="AD1909" i="6" s="1"/>
  <c r="L1909" i="6"/>
  <c r="AC1908" i="6"/>
  <c r="AD1908" i="6" s="1"/>
  <c r="L1908" i="6"/>
  <c r="AC1907" i="6"/>
  <c r="AD1907" i="6" s="1"/>
  <c r="L1907" i="6"/>
  <c r="AC1906" i="6"/>
  <c r="AD1906" i="6" s="1"/>
  <c r="L1906" i="6"/>
  <c r="AC1905" i="6"/>
  <c r="AD1905" i="6" s="1"/>
  <c r="L1905" i="6"/>
  <c r="AC1904" i="6"/>
  <c r="AD1904" i="6" s="1"/>
  <c r="L1904" i="6"/>
  <c r="AC1903" i="6"/>
  <c r="AD1903" i="6" s="1"/>
  <c r="L1903" i="6"/>
  <c r="AC1902" i="6"/>
  <c r="AD1902" i="6" s="1"/>
  <c r="L1902" i="6"/>
  <c r="AC1901" i="6"/>
  <c r="AD1901" i="6" s="1"/>
  <c r="L1901" i="6"/>
  <c r="AC1900" i="6"/>
  <c r="AD1900" i="6" s="1"/>
  <c r="L1900" i="6"/>
  <c r="AC1899" i="6"/>
  <c r="AD1899" i="6" s="1"/>
  <c r="L1899" i="6"/>
  <c r="AC1898" i="6"/>
  <c r="AD1898" i="6" s="1"/>
  <c r="L1898" i="6"/>
  <c r="AC1897" i="6"/>
  <c r="AD1897" i="6" s="1"/>
  <c r="L1897" i="6"/>
  <c r="AC1896" i="6"/>
  <c r="AD1896" i="6" s="1"/>
  <c r="L1896" i="6"/>
  <c r="AC1895" i="6"/>
  <c r="AD1895" i="6" s="1"/>
  <c r="L1895" i="6"/>
  <c r="AC1894" i="6"/>
  <c r="AD1894" i="6" s="1"/>
  <c r="L1894" i="6"/>
  <c r="AC1893" i="6"/>
  <c r="AD1893" i="6" s="1"/>
  <c r="L1893" i="6"/>
  <c r="AC1892" i="6"/>
  <c r="AD1892" i="6" s="1"/>
  <c r="L1892" i="6"/>
  <c r="AC1891" i="6"/>
  <c r="AD1891" i="6" s="1"/>
  <c r="L1891" i="6"/>
  <c r="AC1890" i="6"/>
  <c r="AD1890" i="6" s="1"/>
  <c r="L1890" i="6"/>
  <c r="AC1889" i="6"/>
  <c r="AD1889" i="6" s="1"/>
  <c r="L1889" i="6"/>
  <c r="AC1888" i="6"/>
  <c r="AD1888" i="6" s="1"/>
  <c r="L1888" i="6"/>
  <c r="AC1887" i="6"/>
  <c r="AD1887" i="6" s="1"/>
  <c r="L1887" i="6"/>
  <c r="AC1886" i="6"/>
  <c r="AD1886" i="6" s="1"/>
  <c r="L1886" i="6"/>
  <c r="AC1885" i="6"/>
  <c r="AD1885" i="6" s="1"/>
  <c r="L1885" i="6"/>
  <c r="AC1884" i="6"/>
  <c r="AD1884" i="6" s="1"/>
  <c r="L1884" i="6"/>
  <c r="AC1883" i="6"/>
  <c r="AD1883" i="6" s="1"/>
  <c r="L1883" i="6"/>
  <c r="AC1882" i="6"/>
  <c r="AD1882" i="6" s="1"/>
  <c r="L1882" i="6"/>
  <c r="AC1881" i="6"/>
  <c r="AD1881" i="6" s="1"/>
  <c r="L1881" i="6"/>
  <c r="AC1880" i="6"/>
  <c r="AD1880" i="6" s="1"/>
  <c r="L1880" i="6"/>
  <c r="AC1879" i="6"/>
  <c r="AD1879" i="6" s="1"/>
  <c r="L1879" i="6"/>
  <c r="AC1878" i="6"/>
  <c r="AD1878" i="6" s="1"/>
  <c r="L1878" i="6"/>
  <c r="AC1877" i="6"/>
  <c r="AD1877" i="6" s="1"/>
  <c r="L1877" i="6"/>
  <c r="AC1876" i="6"/>
  <c r="AD1876" i="6" s="1"/>
  <c r="L1876" i="6"/>
  <c r="AC1875" i="6"/>
  <c r="AD1875" i="6" s="1"/>
  <c r="L1875" i="6"/>
  <c r="AC1874" i="6"/>
  <c r="AD1874" i="6" s="1"/>
  <c r="L1874" i="6"/>
  <c r="AC1873" i="6"/>
  <c r="AD1873" i="6" s="1"/>
  <c r="L1873" i="6"/>
  <c r="AC1872" i="6"/>
  <c r="AD1872" i="6" s="1"/>
  <c r="L1872" i="6"/>
  <c r="AC1871" i="6"/>
  <c r="AD1871" i="6" s="1"/>
  <c r="L1871" i="6"/>
  <c r="AC1870" i="6"/>
  <c r="AD1870" i="6" s="1"/>
  <c r="L1870" i="6"/>
  <c r="AC1869" i="6"/>
  <c r="AD1869" i="6" s="1"/>
  <c r="L1869" i="6"/>
  <c r="AC1868" i="6"/>
  <c r="AD1868" i="6" s="1"/>
  <c r="L1868" i="6"/>
  <c r="AC1867" i="6"/>
  <c r="AD1867" i="6" s="1"/>
  <c r="L1867" i="6"/>
  <c r="AC1866" i="6"/>
  <c r="AD1866" i="6" s="1"/>
  <c r="L1866" i="6"/>
  <c r="AC1865" i="6"/>
  <c r="AD1865" i="6" s="1"/>
  <c r="L1865" i="6"/>
  <c r="AC1864" i="6"/>
  <c r="AD1864" i="6" s="1"/>
  <c r="L1864" i="6"/>
  <c r="AC1863" i="6"/>
  <c r="AD1863" i="6" s="1"/>
  <c r="L1863" i="6"/>
  <c r="AC1862" i="6"/>
  <c r="AD1862" i="6" s="1"/>
  <c r="L1862" i="6"/>
  <c r="AC1861" i="6"/>
  <c r="AD1861" i="6" s="1"/>
  <c r="L1861" i="6"/>
  <c r="AC1860" i="6"/>
  <c r="AD1860" i="6" s="1"/>
  <c r="L1860" i="6"/>
  <c r="AC1859" i="6"/>
  <c r="AD1859" i="6" s="1"/>
  <c r="L1859" i="6"/>
  <c r="AC1858" i="6"/>
  <c r="AD1858" i="6" s="1"/>
  <c r="L1858" i="6"/>
  <c r="AC1857" i="6"/>
  <c r="AD1857" i="6" s="1"/>
  <c r="L1857" i="6"/>
  <c r="AC1856" i="6"/>
  <c r="AD1856" i="6" s="1"/>
  <c r="L1856" i="6"/>
  <c r="AC1855" i="6"/>
  <c r="AD1855" i="6" s="1"/>
  <c r="L1855" i="6"/>
  <c r="AC1854" i="6"/>
  <c r="AD1854" i="6" s="1"/>
  <c r="L1854" i="6"/>
  <c r="AC1853" i="6"/>
  <c r="AD1853" i="6" s="1"/>
  <c r="L1853" i="6"/>
  <c r="AC1852" i="6"/>
  <c r="AD1852" i="6" s="1"/>
  <c r="L1852" i="6"/>
  <c r="AC1851" i="6"/>
  <c r="AD1851" i="6" s="1"/>
  <c r="L1851" i="6"/>
  <c r="AC1850" i="6"/>
  <c r="AD1850" i="6" s="1"/>
  <c r="L1850" i="6"/>
  <c r="AC1849" i="6"/>
  <c r="AD1849" i="6" s="1"/>
  <c r="L1849" i="6"/>
  <c r="AC1848" i="6"/>
  <c r="AD1848" i="6" s="1"/>
  <c r="L1848" i="6"/>
  <c r="AC1847" i="6"/>
  <c r="AD1847" i="6" s="1"/>
  <c r="L1847" i="6"/>
  <c r="AC1846" i="6"/>
  <c r="AD1846" i="6" s="1"/>
  <c r="L1846" i="6"/>
  <c r="AC1845" i="6"/>
  <c r="AD1845" i="6" s="1"/>
  <c r="L1845" i="6"/>
  <c r="AC1844" i="6"/>
  <c r="AD1844" i="6" s="1"/>
  <c r="L1844" i="6"/>
  <c r="AC1843" i="6"/>
  <c r="AD1843" i="6" s="1"/>
  <c r="L1843" i="6"/>
  <c r="AC1842" i="6"/>
  <c r="AD1842" i="6" s="1"/>
  <c r="L1842" i="6"/>
  <c r="AC1841" i="6"/>
  <c r="AD1841" i="6" s="1"/>
  <c r="L1841" i="6"/>
  <c r="AC1840" i="6"/>
  <c r="AD1840" i="6" s="1"/>
  <c r="L1840" i="6"/>
  <c r="AC1839" i="6"/>
  <c r="AD1839" i="6" s="1"/>
  <c r="L1839" i="6"/>
  <c r="AC1838" i="6"/>
  <c r="AD1838" i="6" s="1"/>
  <c r="L1838" i="6"/>
  <c r="AC1837" i="6"/>
  <c r="AD1837" i="6" s="1"/>
  <c r="L1837" i="6"/>
  <c r="AC1836" i="6"/>
  <c r="AD1836" i="6" s="1"/>
  <c r="L1836" i="6"/>
  <c r="AC1835" i="6"/>
  <c r="AD1835" i="6" s="1"/>
  <c r="L1835" i="6"/>
  <c r="AC1834" i="6"/>
  <c r="AD1834" i="6" s="1"/>
  <c r="L1834" i="6"/>
  <c r="AC1833" i="6"/>
  <c r="AD1833" i="6" s="1"/>
  <c r="L1833" i="6"/>
  <c r="AC1832" i="6"/>
  <c r="AD1832" i="6" s="1"/>
  <c r="L1832" i="6"/>
  <c r="AC1831" i="6"/>
  <c r="AD1831" i="6" s="1"/>
  <c r="L1831" i="6"/>
  <c r="AC1830" i="6"/>
  <c r="AD1830" i="6" s="1"/>
  <c r="L1830" i="6"/>
  <c r="AC1829" i="6"/>
  <c r="AD1829" i="6" s="1"/>
  <c r="L1829" i="6"/>
  <c r="AC1828" i="6"/>
  <c r="AD1828" i="6" s="1"/>
  <c r="L1828" i="6"/>
  <c r="AC1827" i="6"/>
  <c r="AD1827" i="6" s="1"/>
  <c r="L1827" i="6"/>
  <c r="AC1826" i="6"/>
  <c r="AD1826" i="6" s="1"/>
  <c r="L1826" i="6"/>
  <c r="AC1825" i="6"/>
  <c r="AD1825" i="6" s="1"/>
  <c r="L1825" i="6"/>
  <c r="AC1824" i="6"/>
  <c r="AD1824" i="6" s="1"/>
  <c r="L1824" i="6"/>
  <c r="AC1823" i="6"/>
  <c r="AD1823" i="6" s="1"/>
  <c r="L1823" i="6"/>
  <c r="AC1822" i="6"/>
  <c r="AD1822" i="6" s="1"/>
  <c r="L1822" i="6"/>
  <c r="AC1821" i="6"/>
  <c r="AD1821" i="6" s="1"/>
  <c r="L1821" i="6"/>
  <c r="AC1820" i="6"/>
  <c r="AD1820" i="6" s="1"/>
  <c r="L1820" i="6"/>
  <c r="AC1819" i="6"/>
  <c r="AD1819" i="6" s="1"/>
  <c r="L1819" i="6"/>
  <c r="AC1818" i="6"/>
  <c r="AD1818" i="6" s="1"/>
  <c r="L1818" i="6"/>
  <c r="AC1817" i="6"/>
  <c r="AD1817" i="6" s="1"/>
  <c r="L1817" i="6"/>
  <c r="AC1816" i="6"/>
  <c r="AD1816" i="6" s="1"/>
  <c r="L1816" i="6"/>
  <c r="AC1815" i="6"/>
  <c r="AD1815" i="6" s="1"/>
  <c r="L1815" i="6"/>
  <c r="AC1814" i="6"/>
  <c r="AD1814" i="6" s="1"/>
  <c r="L1814" i="6"/>
  <c r="AC1813" i="6"/>
  <c r="AD1813" i="6" s="1"/>
  <c r="L1813" i="6"/>
  <c r="AC1812" i="6"/>
  <c r="AD1812" i="6" s="1"/>
  <c r="L1812" i="6"/>
  <c r="AC1811" i="6"/>
  <c r="AD1811" i="6" s="1"/>
  <c r="L1811" i="6"/>
  <c r="AC1810" i="6"/>
  <c r="AD1810" i="6" s="1"/>
  <c r="L1810" i="6"/>
  <c r="AC1809" i="6"/>
  <c r="AD1809" i="6" s="1"/>
  <c r="L1809" i="6"/>
  <c r="AC1808" i="6"/>
  <c r="AD1808" i="6" s="1"/>
  <c r="L1808" i="6"/>
  <c r="AC1807" i="6"/>
  <c r="AD1807" i="6" s="1"/>
  <c r="L1807" i="6"/>
  <c r="AC1806" i="6"/>
  <c r="AD1806" i="6" s="1"/>
  <c r="L1806" i="6"/>
  <c r="AC1805" i="6"/>
  <c r="AD1805" i="6" s="1"/>
  <c r="L1805" i="6"/>
  <c r="AC1804" i="6"/>
  <c r="AD1804" i="6" s="1"/>
  <c r="L1804" i="6"/>
  <c r="AC1803" i="6"/>
  <c r="AD1803" i="6" s="1"/>
  <c r="L1803" i="6"/>
  <c r="AC1802" i="6"/>
  <c r="AD1802" i="6" s="1"/>
  <c r="L1802" i="6"/>
  <c r="AC1801" i="6"/>
  <c r="AD1801" i="6" s="1"/>
  <c r="L1801" i="6"/>
  <c r="AC1800" i="6"/>
  <c r="AD1800" i="6" s="1"/>
  <c r="L1800" i="6"/>
  <c r="AC1799" i="6"/>
  <c r="AD1799" i="6" s="1"/>
  <c r="L1799" i="6"/>
  <c r="AC1798" i="6"/>
  <c r="AD1798" i="6" s="1"/>
  <c r="L1798" i="6"/>
  <c r="AC1797" i="6"/>
  <c r="AD1797" i="6" s="1"/>
  <c r="L1797" i="6"/>
  <c r="AC1796" i="6"/>
  <c r="AD1796" i="6" s="1"/>
  <c r="L1796" i="6"/>
  <c r="AC1795" i="6"/>
  <c r="AD1795" i="6" s="1"/>
  <c r="L1795" i="6"/>
  <c r="AC1794" i="6"/>
  <c r="AD1794" i="6" s="1"/>
  <c r="L1794" i="6"/>
  <c r="AC1793" i="6"/>
  <c r="AD1793" i="6" s="1"/>
  <c r="L1793" i="6"/>
  <c r="AC1792" i="6"/>
  <c r="AD1792" i="6" s="1"/>
  <c r="L1792" i="6"/>
  <c r="AC1791" i="6"/>
  <c r="AD1791" i="6" s="1"/>
  <c r="L1791" i="6"/>
  <c r="AC1790" i="6"/>
  <c r="AD1790" i="6" s="1"/>
  <c r="L1790" i="6"/>
  <c r="AC1789" i="6"/>
  <c r="AD1789" i="6" s="1"/>
  <c r="L1789" i="6"/>
  <c r="AC1788" i="6"/>
  <c r="AD1788" i="6" s="1"/>
  <c r="L1788" i="6"/>
  <c r="AC1787" i="6"/>
  <c r="AD1787" i="6" s="1"/>
  <c r="L1787" i="6"/>
  <c r="AC1786" i="6"/>
  <c r="AD1786" i="6" s="1"/>
  <c r="L1786" i="6"/>
  <c r="AC1785" i="6"/>
  <c r="AD1785" i="6" s="1"/>
  <c r="L1785" i="6"/>
  <c r="AC1784" i="6"/>
  <c r="AD1784" i="6" s="1"/>
  <c r="L1784" i="6"/>
  <c r="AC1783" i="6"/>
  <c r="AD1783" i="6" s="1"/>
  <c r="L1783" i="6"/>
  <c r="AC1782" i="6"/>
  <c r="AD1782" i="6" s="1"/>
  <c r="L1782" i="6"/>
  <c r="AC1781" i="6"/>
  <c r="AD1781" i="6" s="1"/>
  <c r="L1781" i="6"/>
  <c r="AC1780" i="6"/>
  <c r="AD1780" i="6" s="1"/>
  <c r="L1780" i="6"/>
  <c r="AC1779" i="6"/>
  <c r="AD1779" i="6" s="1"/>
  <c r="L1779" i="6"/>
  <c r="AC1778" i="6"/>
  <c r="AD1778" i="6" s="1"/>
  <c r="L1778" i="6"/>
  <c r="AC1777" i="6"/>
  <c r="AD1777" i="6" s="1"/>
  <c r="L1777" i="6"/>
  <c r="AC1776" i="6"/>
  <c r="AD1776" i="6" s="1"/>
  <c r="L1776" i="6"/>
  <c r="AC1775" i="6"/>
  <c r="AD1775" i="6" s="1"/>
  <c r="L1775" i="6"/>
  <c r="AC1774" i="6"/>
  <c r="AD1774" i="6" s="1"/>
  <c r="L1774" i="6"/>
  <c r="AC1773" i="6"/>
  <c r="AD1773" i="6" s="1"/>
  <c r="L1773" i="6"/>
  <c r="AC1772" i="6"/>
  <c r="AD1772" i="6" s="1"/>
  <c r="L1772" i="6"/>
  <c r="AC1771" i="6"/>
  <c r="AD1771" i="6" s="1"/>
  <c r="L1771" i="6"/>
  <c r="AC1770" i="6"/>
  <c r="AD1770" i="6" s="1"/>
  <c r="L1770" i="6"/>
  <c r="AC1769" i="6"/>
  <c r="AD1769" i="6" s="1"/>
  <c r="L1769" i="6"/>
  <c r="AC1768" i="6"/>
  <c r="AD1768" i="6" s="1"/>
  <c r="L1768" i="6"/>
  <c r="AC1767" i="6"/>
  <c r="AD1767" i="6" s="1"/>
  <c r="L1767" i="6"/>
  <c r="AC1766" i="6"/>
  <c r="AD1766" i="6" s="1"/>
  <c r="L1766" i="6"/>
  <c r="AC1765" i="6"/>
  <c r="AD1765" i="6" s="1"/>
  <c r="L1765" i="6"/>
  <c r="AC1764" i="6"/>
  <c r="AD1764" i="6" s="1"/>
  <c r="L1764" i="6"/>
  <c r="AC1763" i="6"/>
  <c r="AD1763" i="6" s="1"/>
  <c r="L1763" i="6"/>
  <c r="AC1762" i="6"/>
  <c r="AD1762" i="6" s="1"/>
  <c r="L1762" i="6"/>
  <c r="AC1761" i="6"/>
  <c r="AD1761" i="6" s="1"/>
  <c r="L1761" i="6"/>
  <c r="AC1760" i="6"/>
  <c r="AD1760" i="6" s="1"/>
  <c r="L1760" i="6"/>
  <c r="AC1759" i="6"/>
  <c r="AD1759" i="6" s="1"/>
  <c r="L1759" i="6"/>
  <c r="AC1758" i="6"/>
  <c r="AD1758" i="6" s="1"/>
  <c r="L1758" i="6"/>
  <c r="AC1757" i="6"/>
  <c r="AD1757" i="6" s="1"/>
  <c r="L1757" i="6"/>
  <c r="AC1756" i="6"/>
  <c r="AD1756" i="6" s="1"/>
  <c r="L1756" i="6"/>
  <c r="AC1755" i="6"/>
  <c r="AD1755" i="6" s="1"/>
  <c r="L1755" i="6"/>
  <c r="AC1754" i="6"/>
  <c r="AD1754" i="6" s="1"/>
  <c r="L1754" i="6"/>
  <c r="AC1753" i="6"/>
  <c r="AD1753" i="6" s="1"/>
  <c r="L1753" i="6"/>
  <c r="AC1752" i="6"/>
  <c r="AD1752" i="6" s="1"/>
  <c r="L1752" i="6"/>
  <c r="AC1751" i="6"/>
  <c r="AD1751" i="6" s="1"/>
  <c r="L1751" i="6"/>
  <c r="AC1750" i="6"/>
  <c r="AD1750" i="6" s="1"/>
  <c r="L1750" i="6"/>
  <c r="AC1749" i="6"/>
  <c r="AD1749" i="6" s="1"/>
  <c r="L1749" i="6"/>
  <c r="AC1748" i="6"/>
  <c r="AD1748" i="6" s="1"/>
  <c r="L1748" i="6"/>
  <c r="AC1745" i="6"/>
  <c r="AD1745" i="6" s="1"/>
  <c r="L1745" i="6"/>
  <c r="L1743" i="6"/>
  <c r="AC1743" i="6"/>
  <c r="AD1743" i="6" s="1"/>
  <c r="L1742" i="6"/>
  <c r="AC1742" i="6"/>
  <c r="AD1742" i="6" s="1"/>
  <c r="AC1740" i="6"/>
  <c r="AD1740" i="6" s="1"/>
  <c r="L1740" i="6"/>
  <c r="AC1720" i="6"/>
  <c r="AD1720" i="6" s="1"/>
  <c r="L1720" i="6"/>
  <c r="L1701" i="6"/>
  <c r="AC1701" i="6"/>
  <c r="AD1701" i="6" s="1"/>
  <c r="AC1698" i="6"/>
  <c r="AD1698" i="6" s="1"/>
  <c r="L1698" i="6"/>
  <c r="AC1682" i="6"/>
  <c r="AD1682" i="6" s="1"/>
  <c r="L1682" i="6"/>
  <c r="AC1676" i="6"/>
  <c r="AD1676" i="6" s="1"/>
  <c r="L1676" i="6"/>
  <c r="AC1674" i="6"/>
  <c r="AD1674" i="6" s="1"/>
  <c r="L1674" i="6"/>
  <c r="L1435" i="6"/>
  <c r="AC1435" i="6"/>
  <c r="AD1435" i="6" s="1"/>
  <c r="L1431" i="6"/>
  <c r="AC1431" i="6"/>
  <c r="AD1431" i="6" s="1"/>
  <c r="AC1428" i="6"/>
  <c r="AD1428" i="6" s="1"/>
  <c r="L1428" i="6"/>
  <c r="L1424" i="6"/>
  <c r="AC1424" i="6"/>
  <c r="AD1424" i="6" s="1"/>
  <c r="AC1421" i="6"/>
  <c r="AD1421" i="6" s="1"/>
  <c r="L1421" i="6"/>
  <c r="AC1401" i="6"/>
  <c r="AD1401" i="6" s="1"/>
  <c r="L1401" i="6"/>
  <c r="AC1395" i="6"/>
  <c r="AD1395" i="6" s="1"/>
  <c r="L1395" i="6"/>
  <c r="L1392" i="6"/>
  <c r="AC1392" i="6"/>
  <c r="AD1392" i="6" s="1"/>
  <c r="L1390" i="6"/>
  <c r="AC1390" i="6"/>
  <c r="AD1390" i="6" s="1"/>
  <c r="L1387" i="6"/>
  <c r="AC1387" i="6"/>
  <c r="AD1387" i="6" s="1"/>
  <c r="AC1377" i="6"/>
  <c r="AD1377" i="6" s="1"/>
  <c r="L1377" i="6"/>
  <c r="AC1365" i="6"/>
  <c r="AD1365" i="6" s="1"/>
  <c r="L1365" i="6"/>
  <c r="L1360" i="6"/>
  <c r="AC1360" i="6"/>
  <c r="AD1360" i="6" s="1"/>
  <c r="L1345" i="6"/>
  <c r="AC1345" i="6"/>
  <c r="AD1345" i="6" s="1"/>
  <c r="AC1343" i="6"/>
  <c r="AD1343" i="6" s="1"/>
  <c r="L1343" i="6"/>
  <c r="AC1342" i="6"/>
  <c r="AD1342" i="6" s="1"/>
  <c r="L1342" i="6"/>
  <c r="AC1338" i="6"/>
  <c r="AD1338" i="6" s="1"/>
  <c r="L1338" i="6"/>
  <c r="AC1332" i="6"/>
  <c r="AD1332" i="6" s="1"/>
  <c r="L1332" i="6"/>
  <c r="AC1321" i="6"/>
  <c r="AD1321" i="6" s="1"/>
  <c r="L1321" i="6"/>
  <c r="AC1307" i="6"/>
  <c r="AD1307" i="6" s="1"/>
  <c r="L1307" i="6"/>
  <c r="L1295" i="6"/>
  <c r="AC1295" i="6"/>
  <c r="AD1295" i="6" s="1"/>
  <c r="AC1287" i="6"/>
  <c r="AD1287" i="6" s="1"/>
  <c r="L1287" i="6"/>
  <c r="AC1285" i="6"/>
  <c r="AD1285" i="6" s="1"/>
  <c r="L1285" i="6"/>
  <c r="AC1283" i="6"/>
  <c r="AD1283" i="6" s="1"/>
  <c r="L1283" i="6"/>
  <c r="AC1266" i="6"/>
  <c r="AD1266" i="6" s="1"/>
  <c r="L1266" i="6"/>
  <c r="AC1261" i="6"/>
  <c r="AD1261" i="6" s="1"/>
  <c r="L1261" i="6"/>
  <c r="AC854" i="6"/>
  <c r="AD854" i="6" s="1"/>
  <c r="L854" i="6"/>
  <c r="L851" i="6"/>
  <c r="AC851" i="6"/>
  <c r="AD851" i="6" s="1"/>
  <c r="AC1673" i="6"/>
  <c r="AD1673" i="6" s="1"/>
  <c r="L1673" i="6"/>
  <c r="AC1672" i="6"/>
  <c r="AD1672" i="6" s="1"/>
  <c r="L1672" i="6"/>
  <c r="AC1671" i="6"/>
  <c r="AD1671" i="6" s="1"/>
  <c r="L1671" i="6"/>
  <c r="AC1670" i="6"/>
  <c r="AD1670" i="6" s="1"/>
  <c r="L1670" i="6"/>
  <c r="AC1669" i="6"/>
  <c r="AD1669" i="6" s="1"/>
  <c r="L1669" i="6"/>
  <c r="AC1668" i="6"/>
  <c r="AD1668" i="6" s="1"/>
  <c r="L1668" i="6"/>
  <c r="AC1667" i="6"/>
  <c r="AD1667" i="6" s="1"/>
  <c r="L1667" i="6"/>
  <c r="AC1666" i="6"/>
  <c r="AD1666" i="6" s="1"/>
  <c r="L1666" i="6"/>
  <c r="AC1665" i="6"/>
  <c r="AD1665" i="6" s="1"/>
  <c r="L1665" i="6"/>
  <c r="AC1664" i="6"/>
  <c r="AD1664" i="6" s="1"/>
  <c r="L1664" i="6"/>
  <c r="AC1663" i="6"/>
  <c r="AD1663" i="6" s="1"/>
  <c r="L1663" i="6"/>
  <c r="AC1662" i="6"/>
  <c r="AD1662" i="6" s="1"/>
  <c r="L1662" i="6"/>
  <c r="AC1661" i="6"/>
  <c r="AD1661" i="6" s="1"/>
  <c r="L1661" i="6"/>
  <c r="AC1660" i="6"/>
  <c r="AD1660" i="6" s="1"/>
  <c r="L1660" i="6"/>
  <c r="AC1659" i="6"/>
  <c r="AD1659" i="6" s="1"/>
  <c r="L1659" i="6"/>
  <c r="AC1658" i="6"/>
  <c r="AD1658" i="6" s="1"/>
  <c r="L1658" i="6"/>
  <c r="AC1657" i="6"/>
  <c r="AD1657" i="6" s="1"/>
  <c r="L1657" i="6"/>
  <c r="AC1656" i="6"/>
  <c r="AD1656" i="6" s="1"/>
  <c r="L1656" i="6"/>
  <c r="AC1655" i="6"/>
  <c r="AD1655" i="6" s="1"/>
  <c r="L1655" i="6"/>
  <c r="AC1654" i="6"/>
  <c r="AD1654" i="6" s="1"/>
  <c r="L1654" i="6"/>
  <c r="AC1653" i="6"/>
  <c r="AD1653" i="6" s="1"/>
  <c r="L1653" i="6"/>
  <c r="AC1652" i="6"/>
  <c r="AD1652" i="6" s="1"/>
  <c r="L1652" i="6"/>
  <c r="AC1651" i="6"/>
  <c r="AD1651" i="6" s="1"/>
  <c r="L1651" i="6"/>
  <c r="AC1650" i="6"/>
  <c r="AD1650" i="6" s="1"/>
  <c r="L1650" i="6"/>
  <c r="AC1649" i="6"/>
  <c r="AD1649" i="6" s="1"/>
  <c r="L1649" i="6"/>
  <c r="AC1648" i="6"/>
  <c r="AD1648" i="6" s="1"/>
  <c r="L1648" i="6"/>
  <c r="AC1647" i="6"/>
  <c r="AD1647" i="6" s="1"/>
  <c r="L1647" i="6"/>
  <c r="AC1646" i="6"/>
  <c r="AD1646" i="6" s="1"/>
  <c r="L1646" i="6"/>
  <c r="AC1645" i="6"/>
  <c r="AD1645" i="6" s="1"/>
  <c r="L1645" i="6"/>
  <c r="AC1644" i="6"/>
  <c r="AD1644" i="6" s="1"/>
  <c r="L1644" i="6"/>
  <c r="AC1643" i="6"/>
  <c r="AD1643" i="6" s="1"/>
  <c r="L1643" i="6"/>
  <c r="AC1642" i="6"/>
  <c r="AD1642" i="6" s="1"/>
  <c r="L1642" i="6"/>
  <c r="AC1641" i="6"/>
  <c r="AD1641" i="6" s="1"/>
  <c r="L1641" i="6"/>
  <c r="AC1640" i="6"/>
  <c r="AD1640" i="6" s="1"/>
  <c r="L1640" i="6"/>
  <c r="AC1639" i="6"/>
  <c r="AD1639" i="6" s="1"/>
  <c r="L1639" i="6"/>
  <c r="AC1638" i="6"/>
  <c r="AD1638" i="6" s="1"/>
  <c r="L1638" i="6"/>
  <c r="AC1637" i="6"/>
  <c r="AD1637" i="6" s="1"/>
  <c r="L1637" i="6"/>
  <c r="AC1636" i="6"/>
  <c r="AD1636" i="6" s="1"/>
  <c r="L1636" i="6"/>
  <c r="AC1635" i="6"/>
  <c r="AD1635" i="6" s="1"/>
  <c r="L1635" i="6"/>
  <c r="AC1634" i="6"/>
  <c r="AD1634" i="6" s="1"/>
  <c r="L1634" i="6"/>
  <c r="AC1633" i="6"/>
  <c r="AD1633" i="6" s="1"/>
  <c r="L1633" i="6"/>
  <c r="AC1632" i="6"/>
  <c r="AD1632" i="6" s="1"/>
  <c r="L1632" i="6"/>
  <c r="AC1631" i="6"/>
  <c r="AD1631" i="6" s="1"/>
  <c r="L1631" i="6"/>
  <c r="AC1630" i="6"/>
  <c r="AD1630" i="6" s="1"/>
  <c r="L1630" i="6"/>
  <c r="AC1629" i="6"/>
  <c r="AD1629" i="6" s="1"/>
  <c r="L1629" i="6"/>
  <c r="AC1628" i="6"/>
  <c r="AD1628" i="6" s="1"/>
  <c r="L1628" i="6"/>
  <c r="AC1627" i="6"/>
  <c r="AD1627" i="6" s="1"/>
  <c r="L1627" i="6"/>
  <c r="AC1626" i="6"/>
  <c r="AD1626" i="6" s="1"/>
  <c r="L1626" i="6"/>
  <c r="AC1625" i="6"/>
  <c r="AD1625" i="6" s="1"/>
  <c r="L1625" i="6"/>
  <c r="AC1624" i="6"/>
  <c r="AD1624" i="6" s="1"/>
  <c r="L1624" i="6"/>
  <c r="AC1623" i="6"/>
  <c r="AD1623" i="6" s="1"/>
  <c r="L1623" i="6"/>
  <c r="AC1622" i="6"/>
  <c r="AD1622" i="6" s="1"/>
  <c r="L1622" i="6"/>
  <c r="AC1621" i="6"/>
  <c r="AD1621" i="6" s="1"/>
  <c r="L1621" i="6"/>
  <c r="AC1620" i="6"/>
  <c r="AD1620" i="6" s="1"/>
  <c r="L1620" i="6"/>
  <c r="AC1619" i="6"/>
  <c r="AD1619" i="6" s="1"/>
  <c r="L1619" i="6"/>
  <c r="AC1618" i="6"/>
  <c r="AD1618" i="6" s="1"/>
  <c r="L1618" i="6"/>
  <c r="AC1617" i="6"/>
  <c r="AD1617" i="6" s="1"/>
  <c r="L1617" i="6"/>
  <c r="AC1616" i="6"/>
  <c r="AD1616" i="6" s="1"/>
  <c r="L1616" i="6"/>
  <c r="AC1615" i="6"/>
  <c r="AD1615" i="6" s="1"/>
  <c r="L1615" i="6"/>
  <c r="AC1614" i="6"/>
  <c r="AD1614" i="6" s="1"/>
  <c r="L1614" i="6"/>
  <c r="AC1613" i="6"/>
  <c r="AD1613" i="6" s="1"/>
  <c r="L1613" i="6"/>
  <c r="AC1612" i="6"/>
  <c r="AD1612" i="6" s="1"/>
  <c r="L1612" i="6"/>
  <c r="AC1611" i="6"/>
  <c r="AD1611" i="6" s="1"/>
  <c r="L1611" i="6"/>
  <c r="AC1610" i="6"/>
  <c r="AD1610" i="6" s="1"/>
  <c r="L1610" i="6"/>
  <c r="AC1609" i="6"/>
  <c r="AD1609" i="6" s="1"/>
  <c r="L1609" i="6"/>
  <c r="AC1608" i="6"/>
  <c r="AD1608" i="6" s="1"/>
  <c r="L1608" i="6"/>
  <c r="AC1607" i="6"/>
  <c r="AD1607" i="6" s="1"/>
  <c r="L1607" i="6"/>
  <c r="AC1606" i="6"/>
  <c r="AD1606" i="6" s="1"/>
  <c r="L1606" i="6"/>
  <c r="AC1605" i="6"/>
  <c r="AD1605" i="6" s="1"/>
  <c r="L1605" i="6"/>
  <c r="AC1604" i="6"/>
  <c r="AD1604" i="6" s="1"/>
  <c r="L1604" i="6"/>
  <c r="AC1603" i="6"/>
  <c r="AD1603" i="6" s="1"/>
  <c r="L1603" i="6"/>
  <c r="AC1602" i="6"/>
  <c r="AD1602" i="6" s="1"/>
  <c r="L1602" i="6"/>
  <c r="AC1601" i="6"/>
  <c r="AD1601" i="6" s="1"/>
  <c r="L1601" i="6"/>
  <c r="AC1600" i="6"/>
  <c r="AD1600" i="6" s="1"/>
  <c r="L1600" i="6"/>
  <c r="AC1599" i="6"/>
  <c r="AD1599" i="6" s="1"/>
  <c r="L1599" i="6"/>
  <c r="AC1598" i="6"/>
  <c r="AD1598" i="6" s="1"/>
  <c r="L1598" i="6"/>
  <c r="AC1597" i="6"/>
  <c r="AD1597" i="6" s="1"/>
  <c r="L1597" i="6"/>
  <c r="AC1596" i="6"/>
  <c r="AD1596" i="6" s="1"/>
  <c r="L1596" i="6"/>
  <c r="AC1595" i="6"/>
  <c r="AD1595" i="6" s="1"/>
  <c r="L1595" i="6"/>
  <c r="AC1594" i="6"/>
  <c r="AD1594" i="6" s="1"/>
  <c r="L1594" i="6"/>
  <c r="AC1593" i="6"/>
  <c r="AD1593" i="6" s="1"/>
  <c r="L1593" i="6"/>
  <c r="AC1592" i="6"/>
  <c r="AD1592" i="6" s="1"/>
  <c r="L1592" i="6"/>
  <c r="AC1591" i="6"/>
  <c r="AD1591" i="6" s="1"/>
  <c r="L1591" i="6"/>
  <c r="AC1590" i="6"/>
  <c r="AD1590" i="6" s="1"/>
  <c r="L1590" i="6"/>
  <c r="AC1589" i="6"/>
  <c r="AD1589" i="6" s="1"/>
  <c r="L1589" i="6"/>
  <c r="AC1588" i="6"/>
  <c r="AD1588" i="6" s="1"/>
  <c r="L1588" i="6"/>
  <c r="AC1587" i="6"/>
  <c r="AD1587" i="6" s="1"/>
  <c r="L1587" i="6"/>
  <c r="AC1586" i="6"/>
  <c r="AD1586" i="6" s="1"/>
  <c r="L1586" i="6"/>
  <c r="AC1585" i="6"/>
  <c r="AD1585" i="6" s="1"/>
  <c r="L1585" i="6"/>
  <c r="AC1584" i="6"/>
  <c r="AD1584" i="6" s="1"/>
  <c r="L1584" i="6"/>
  <c r="AC1583" i="6"/>
  <c r="AD1583" i="6" s="1"/>
  <c r="L1583" i="6"/>
  <c r="AC1582" i="6"/>
  <c r="AD1582" i="6" s="1"/>
  <c r="L1582" i="6"/>
  <c r="AC1581" i="6"/>
  <c r="AD1581" i="6" s="1"/>
  <c r="L1581" i="6"/>
  <c r="AC1580" i="6"/>
  <c r="AD1580" i="6" s="1"/>
  <c r="L1580" i="6"/>
  <c r="AC1579" i="6"/>
  <c r="AD1579" i="6" s="1"/>
  <c r="L1579" i="6"/>
  <c r="AC1578" i="6"/>
  <c r="AD1578" i="6" s="1"/>
  <c r="L1578" i="6"/>
  <c r="AC1577" i="6"/>
  <c r="AD1577" i="6" s="1"/>
  <c r="L1577" i="6"/>
  <c r="AC1576" i="6"/>
  <c r="AD1576" i="6" s="1"/>
  <c r="L1576" i="6"/>
  <c r="AC1575" i="6"/>
  <c r="AD1575" i="6" s="1"/>
  <c r="L1575" i="6"/>
  <c r="AC1574" i="6"/>
  <c r="AD1574" i="6" s="1"/>
  <c r="L1574" i="6"/>
  <c r="AC1573" i="6"/>
  <c r="AD1573" i="6" s="1"/>
  <c r="L1573" i="6"/>
  <c r="AC1572" i="6"/>
  <c r="AD1572" i="6" s="1"/>
  <c r="L1572" i="6"/>
  <c r="AC1571" i="6"/>
  <c r="AD1571" i="6" s="1"/>
  <c r="L1571" i="6"/>
  <c r="AC1570" i="6"/>
  <c r="AD1570" i="6" s="1"/>
  <c r="L1570" i="6"/>
  <c r="AC1569" i="6"/>
  <c r="AD1569" i="6" s="1"/>
  <c r="L1569" i="6"/>
  <c r="AC1568" i="6"/>
  <c r="AD1568" i="6" s="1"/>
  <c r="L1568" i="6"/>
  <c r="AC1567" i="6"/>
  <c r="AD1567" i="6" s="1"/>
  <c r="L1567" i="6"/>
  <c r="AC1566" i="6"/>
  <c r="AD1566" i="6" s="1"/>
  <c r="L1566" i="6"/>
  <c r="AC1565" i="6"/>
  <c r="AD1565" i="6" s="1"/>
  <c r="L1565" i="6"/>
  <c r="AC1564" i="6"/>
  <c r="AD1564" i="6" s="1"/>
  <c r="L1564" i="6"/>
  <c r="AC1563" i="6"/>
  <c r="AD1563" i="6" s="1"/>
  <c r="L1563" i="6"/>
  <c r="AC1562" i="6"/>
  <c r="AD1562" i="6" s="1"/>
  <c r="L1562" i="6"/>
  <c r="AC1561" i="6"/>
  <c r="AD1561" i="6" s="1"/>
  <c r="L1561" i="6"/>
  <c r="AC1560" i="6"/>
  <c r="AD1560" i="6" s="1"/>
  <c r="L1560" i="6"/>
  <c r="AC1559" i="6"/>
  <c r="AD1559" i="6" s="1"/>
  <c r="L1559" i="6"/>
  <c r="AC1558" i="6"/>
  <c r="AD1558" i="6" s="1"/>
  <c r="L1558" i="6"/>
  <c r="AC1557" i="6"/>
  <c r="AD1557" i="6" s="1"/>
  <c r="L1557" i="6"/>
  <c r="AC1556" i="6"/>
  <c r="AD1556" i="6" s="1"/>
  <c r="L1556" i="6"/>
  <c r="AC1555" i="6"/>
  <c r="AD1555" i="6" s="1"/>
  <c r="L1555" i="6"/>
  <c r="AC1554" i="6"/>
  <c r="AD1554" i="6" s="1"/>
  <c r="L1554" i="6"/>
  <c r="AC1553" i="6"/>
  <c r="AD1553" i="6" s="1"/>
  <c r="L1553" i="6"/>
  <c r="AC1552" i="6"/>
  <c r="AD1552" i="6" s="1"/>
  <c r="L1552" i="6"/>
  <c r="AC1551" i="6"/>
  <c r="AD1551" i="6" s="1"/>
  <c r="L1551" i="6"/>
  <c r="AC1550" i="6"/>
  <c r="AD1550" i="6" s="1"/>
  <c r="L1550" i="6"/>
  <c r="AC1549" i="6"/>
  <c r="AD1549" i="6" s="1"/>
  <c r="L1549" i="6"/>
  <c r="AC1548" i="6"/>
  <c r="AD1548" i="6" s="1"/>
  <c r="L1548" i="6"/>
  <c r="AC1547" i="6"/>
  <c r="AD1547" i="6" s="1"/>
  <c r="L1547" i="6"/>
  <c r="AC1546" i="6"/>
  <c r="AD1546" i="6" s="1"/>
  <c r="L1546" i="6"/>
  <c r="AC1545" i="6"/>
  <c r="AD1545" i="6" s="1"/>
  <c r="L1545" i="6"/>
  <c r="AC1544" i="6"/>
  <c r="AD1544" i="6" s="1"/>
  <c r="L1544" i="6"/>
  <c r="AC1543" i="6"/>
  <c r="AD1543" i="6" s="1"/>
  <c r="L1543" i="6"/>
  <c r="AC1542" i="6"/>
  <c r="AD1542" i="6" s="1"/>
  <c r="L1542" i="6"/>
  <c r="AC1541" i="6"/>
  <c r="AD1541" i="6" s="1"/>
  <c r="L1541" i="6"/>
  <c r="AC1540" i="6"/>
  <c r="AD1540" i="6" s="1"/>
  <c r="L1540" i="6"/>
  <c r="AC1539" i="6"/>
  <c r="AD1539" i="6" s="1"/>
  <c r="L1539" i="6"/>
  <c r="AC1538" i="6"/>
  <c r="AD1538" i="6" s="1"/>
  <c r="L1538" i="6"/>
  <c r="AC1537" i="6"/>
  <c r="AD1537" i="6" s="1"/>
  <c r="L1537" i="6"/>
  <c r="AC1536" i="6"/>
  <c r="AD1536" i="6" s="1"/>
  <c r="L1536" i="6"/>
  <c r="AC1535" i="6"/>
  <c r="AD1535" i="6" s="1"/>
  <c r="L1535" i="6"/>
  <c r="AC1534" i="6"/>
  <c r="AD1534" i="6" s="1"/>
  <c r="L1534" i="6"/>
  <c r="AC1533" i="6"/>
  <c r="AD1533" i="6" s="1"/>
  <c r="L1533" i="6"/>
  <c r="AC1532" i="6"/>
  <c r="AD1532" i="6" s="1"/>
  <c r="L1532" i="6"/>
  <c r="AC1531" i="6"/>
  <c r="AD1531" i="6" s="1"/>
  <c r="L1531" i="6"/>
  <c r="AC1530" i="6"/>
  <c r="AD1530" i="6" s="1"/>
  <c r="L1530" i="6"/>
  <c r="AC1529" i="6"/>
  <c r="AD1529" i="6" s="1"/>
  <c r="L1529" i="6"/>
  <c r="AC1528" i="6"/>
  <c r="AD1528" i="6" s="1"/>
  <c r="L1528" i="6"/>
  <c r="AC1527" i="6"/>
  <c r="AD1527" i="6" s="1"/>
  <c r="L1527" i="6"/>
  <c r="AC1526" i="6"/>
  <c r="AD1526" i="6" s="1"/>
  <c r="L1526" i="6"/>
  <c r="AC1525" i="6"/>
  <c r="AD1525" i="6" s="1"/>
  <c r="L1525" i="6"/>
  <c r="AC1524" i="6"/>
  <c r="AD1524" i="6" s="1"/>
  <c r="L1524" i="6"/>
  <c r="AC1523" i="6"/>
  <c r="AD1523" i="6" s="1"/>
  <c r="L1523" i="6"/>
  <c r="AC1522" i="6"/>
  <c r="AD1522" i="6" s="1"/>
  <c r="L1522" i="6"/>
  <c r="AC1521" i="6"/>
  <c r="AD1521" i="6" s="1"/>
  <c r="L1521" i="6"/>
  <c r="AC1520" i="6"/>
  <c r="AD1520" i="6" s="1"/>
  <c r="L1520" i="6"/>
  <c r="AC1519" i="6"/>
  <c r="AD1519" i="6" s="1"/>
  <c r="L1519" i="6"/>
  <c r="AC1518" i="6"/>
  <c r="AD1518" i="6" s="1"/>
  <c r="L1518" i="6"/>
  <c r="AC1517" i="6"/>
  <c r="AD1517" i="6" s="1"/>
  <c r="L1517" i="6"/>
  <c r="AC1516" i="6"/>
  <c r="AD1516" i="6" s="1"/>
  <c r="L1516" i="6"/>
  <c r="AC1515" i="6"/>
  <c r="AD1515" i="6" s="1"/>
  <c r="L1515" i="6"/>
  <c r="AC1514" i="6"/>
  <c r="AD1514" i="6" s="1"/>
  <c r="L1514" i="6"/>
  <c r="AC1513" i="6"/>
  <c r="AD1513" i="6" s="1"/>
  <c r="L1513" i="6"/>
  <c r="AC1512" i="6"/>
  <c r="AD1512" i="6" s="1"/>
  <c r="L1512" i="6"/>
  <c r="AC1511" i="6"/>
  <c r="AD1511" i="6" s="1"/>
  <c r="L1511" i="6"/>
  <c r="AC1510" i="6"/>
  <c r="AD1510" i="6" s="1"/>
  <c r="L1510" i="6"/>
  <c r="AC1509" i="6"/>
  <c r="AD1509" i="6" s="1"/>
  <c r="L1509" i="6"/>
  <c r="AC1508" i="6"/>
  <c r="AD1508" i="6" s="1"/>
  <c r="L1508" i="6"/>
  <c r="AC1507" i="6"/>
  <c r="AD1507" i="6" s="1"/>
  <c r="L1507" i="6"/>
  <c r="AC1506" i="6"/>
  <c r="AD1506" i="6" s="1"/>
  <c r="L1506" i="6"/>
  <c r="AC1505" i="6"/>
  <c r="AD1505" i="6" s="1"/>
  <c r="L1505" i="6"/>
  <c r="AC1504" i="6"/>
  <c r="AD1504" i="6" s="1"/>
  <c r="L1504" i="6"/>
  <c r="AC1503" i="6"/>
  <c r="AD1503" i="6" s="1"/>
  <c r="L1503" i="6"/>
  <c r="AC1502" i="6"/>
  <c r="AD1502" i="6" s="1"/>
  <c r="L1502" i="6"/>
  <c r="AC1501" i="6"/>
  <c r="AD1501" i="6" s="1"/>
  <c r="L1501" i="6"/>
  <c r="AC1500" i="6"/>
  <c r="AD1500" i="6" s="1"/>
  <c r="L1500" i="6"/>
  <c r="AC1499" i="6"/>
  <c r="AD1499" i="6" s="1"/>
  <c r="L1499" i="6"/>
  <c r="AC1498" i="6"/>
  <c r="AD1498" i="6" s="1"/>
  <c r="L1498" i="6"/>
  <c r="AC1497" i="6"/>
  <c r="AD1497" i="6" s="1"/>
  <c r="L1497" i="6"/>
  <c r="AC1496" i="6"/>
  <c r="AD1496" i="6" s="1"/>
  <c r="L1496" i="6"/>
  <c r="AC1495" i="6"/>
  <c r="AD1495" i="6" s="1"/>
  <c r="L1495" i="6"/>
  <c r="AC1494" i="6"/>
  <c r="AD1494" i="6" s="1"/>
  <c r="L1494" i="6"/>
  <c r="AC1493" i="6"/>
  <c r="AD1493" i="6" s="1"/>
  <c r="L1493" i="6"/>
  <c r="AC1492" i="6"/>
  <c r="AD1492" i="6" s="1"/>
  <c r="L1492" i="6"/>
  <c r="AC1491" i="6"/>
  <c r="AD1491" i="6" s="1"/>
  <c r="L1491" i="6"/>
  <c r="AC1490" i="6"/>
  <c r="AD1490" i="6" s="1"/>
  <c r="L1490" i="6"/>
  <c r="AC1489" i="6"/>
  <c r="AD1489" i="6" s="1"/>
  <c r="L1489" i="6"/>
  <c r="AC1488" i="6"/>
  <c r="AD1488" i="6" s="1"/>
  <c r="L1488" i="6"/>
  <c r="AC1487" i="6"/>
  <c r="AD1487" i="6" s="1"/>
  <c r="L1487" i="6"/>
  <c r="AC1486" i="6"/>
  <c r="AD1486" i="6" s="1"/>
  <c r="L1486" i="6"/>
  <c r="AC1485" i="6"/>
  <c r="AD1485" i="6" s="1"/>
  <c r="L1485" i="6"/>
  <c r="AC1484" i="6"/>
  <c r="AD1484" i="6" s="1"/>
  <c r="L1484" i="6"/>
  <c r="AC1483" i="6"/>
  <c r="AD1483" i="6" s="1"/>
  <c r="L1483" i="6"/>
  <c r="AC1482" i="6"/>
  <c r="AD1482" i="6" s="1"/>
  <c r="L1482" i="6"/>
  <c r="AC1481" i="6"/>
  <c r="AD1481" i="6" s="1"/>
  <c r="L1481" i="6"/>
  <c r="AC1480" i="6"/>
  <c r="AD1480" i="6" s="1"/>
  <c r="L1480" i="6"/>
  <c r="AC1479" i="6"/>
  <c r="AD1479" i="6" s="1"/>
  <c r="L1479" i="6"/>
  <c r="AC1478" i="6"/>
  <c r="AD1478" i="6" s="1"/>
  <c r="L1478" i="6"/>
  <c r="AC1477" i="6"/>
  <c r="AD1477" i="6" s="1"/>
  <c r="L1477" i="6"/>
  <c r="AC1476" i="6"/>
  <c r="AD1476" i="6" s="1"/>
  <c r="L1476" i="6"/>
  <c r="AC1475" i="6"/>
  <c r="AD1475" i="6" s="1"/>
  <c r="L1475" i="6"/>
  <c r="AC1474" i="6"/>
  <c r="AD1474" i="6" s="1"/>
  <c r="L1474" i="6"/>
  <c r="AC1473" i="6"/>
  <c r="AD1473" i="6" s="1"/>
  <c r="L1473" i="6"/>
  <c r="AC1472" i="6"/>
  <c r="AD1472" i="6" s="1"/>
  <c r="L1472" i="6"/>
  <c r="AC1471" i="6"/>
  <c r="AD1471" i="6" s="1"/>
  <c r="L1471" i="6"/>
  <c r="AC1470" i="6"/>
  <c r="AD1470" i="6" s="1"/>
  <c r="L1470" i="6"/>
  <c r="AC1469" i="6"/>
  <c r="AD1469" i="6" s="1"/>
  <c r="L1469" i="6"/>
  <c r="AC1468" i="6"/>
  <c r="AD1468" i="6" s="1"/>
  <c r="L1468" i="6"/>
  <c r="AC1467" i="6"/>
  <c r="AD1467" i="6" s="1"/>
  <c r="L1467" i="6"/>
  <c r="AC1466" i="6"/>
  <c r="AD1466" i="6" s="1"/>
  <c r="L1466" i="6"/>
  <c r="AC1465" i="6"/>
  <c r="AD1465" i="6" s="1"/>
  <c r="L1465" i="6"/>
  <c r="AC1464" i="6"/>
  <c r="AD1464" i="6" s="1"/>
  <c r="L1464" i="6"/>
  <c r="AC1463" i="6"/>
  <c r="AD1463" i="6" s="1"/>
  <c r="L1463" i="6"/>
  <c r="AC1462" i="6"/>
  <c r="AD1462" i="6" s="1"/>
  <c r="L1462" i="6"/>
  <c r="AC1461" i="6"/>
  <c r="AD1461" i="6" s="1"/>
  <c r="L1461" i="6"/>
  <c r="AC1460" i="6"/>
  <c r="AD1460" i="6" s="1"/>
  <c r="L1460" i="6"/>
  <c r="AC1459" i="6"/>
  <c r="AD1459" i="6" s="1"/>
  <c r="L1459" i="6"/>
  <c r="AC1458" i="6"/>
  <c r="AD1458" i="6" s="1"/>
  <c r="L1458" i="6"/>
  <c r="AC1457" i="6"/>
  <c r="AD1457" i="6" s="1"/>
  <c r="L1457" i="6"/>
  <c r="AC1456" i="6"/>
  <c r="AD1456" i="6" s="1"/>
  <c r="L1456" i="6"/>
  <c r="AC1455" i="6"/>
  <c r="AD1455" i="6" s="1"/>
  <c r="L1455" i="6"/>
  <c r="AC1454" i="6"/>
  <c r="AD1454" i="6" s="1"/>
  <c r="L1454" i="6"/>
  <c r="AC1453" i="6"/>
  <c r="AD1453" i="6" s="1"/>
  <c r="L1453" i="6"/>
  <c r="AC1452" i="6"/>
  <c r="AD1452" i="6" s="1"/>
  <c r="L1452" i="6"/>
  <c r="AC1451" i="6"/>
  <c r="AD1451" i="6" s="1"/>
  <c r="L1451" i="6"/>
  <c r="AC1450" i="6"/>
  <c r="AD1450" i="6" s="1"/>
  <c r="L1450" i="6"/>
  <c r="AC1449" i="6"/>
  <c r="AD1449" i="6" s="1"/>
  <c r="L1449" i="6"/>
  <c r="AC1448" i="6"/>
  <c r="AD1448" i="6" s="1"/>
  <c r="L1448" i="6"/>
  <c r="AC1447" i="6"/>
  <c r="AD1447" i="6" s="1"/>
  <c r="L1447" i="6"/>
  <c r="AC1446" i="6"/>
  <c r="AD1446" i="6" s="1"/>
  <c r="L1446" i="6"/>
  <c r="AC1445" i="6"/>
  <c r="AD1445" i="6" s="1"/>
  <c r="L1445" i="6"/>
  <c r="AC1444" i="6"/>
  <c r="AD1444" i="6" s="1"/>
  <c r="L1444" i="6"/>
  <c r="AC1443" i="6"/>
  <c r="AD1443" i="6" s="1"/>
  <c r="L1443" i="6"/>
  <c r="AC1442" i="6"/>
  <c r="AD1442" i="6" s="1"/>
  <c r="L1442" i="6"/>
  <c r="AC1441" i="6"/>
  <c r="AD1441" i="6" s="1"/>
  <c r="L1441" i="6"/>
  <c r="L1438" i="6"/>
  <c r="AC1438" i="6"/>
  <c r="AD1438" i="6" s="1"/>
  <c r="AC1429" i="6"/>
  <c r="AD1429" i="6" s="1"/>
  <c r="L1429" i="6"/>
  <c r="AC1419" i="6"/>
  <c r="AD1419" i="6" s="1"/>
  <c r="L1419" i="6"/>
  <c r="AC1383" i="6"/>
  <c r="AD1383" i="6" s="1"/>
  <c r="L1383" i="6"/>
  <c r="AC1369" i="6"/>
  <c r="AD1369" i="6" s="1"/>
  <c r="L1369" i="6"/>
  <c r="AC1363" i="6"/>
  <c r="AD1363" i="6" s="1"/>
  <c r="L1363" i="6"/>
  <c r="L1362" i="6"/>
  <c r="AC1362" i="6"/>
  <c r="AD1362" i="6" s="1"/>
  <c r="AC1341" i="6"/>
  <c r="AD1341" i="6" s="1"/>
  <c r="L1341" i="6"/>
  <c r="L1334" i="6"/>
  <c r="AC1334" i="6"/>
  <c r="AD1334" i="6" s="1"/>
  <c r="AC1330" i="6"/>
  <c r="AD1330" i="6" s="1"/>
  <c r="L1330" i="6"/>
  <c r="AC1328" i="6"/>
  <c r="AD1328" i="6" s="1"/>
  <c r="L1328" i="6"/>
  <c r="AC1318" i="6"/>
  <c r="AD1318" i="6" s="1"/>
  <c r="L1318" i="6"/>
  <c r="AC1314" i="6"/>
  <c r="AD1314" i="6" s="1"/>
  <c r="L1314" i="6"/>
  <c r="AC1301" i="6"/>
  <c r="AD1301" i="6" s="1"/>
  <c r="L1301" i="6"/>
  <c r="AC1296" i="6"/>
  <c r="AD1296" i="6" s="1"/>
  <c r="L1296" i="6"/>
  <c r="AC1291" i="6"/>
  <c r="AD1291" i="6" s="1"/>
  <c r="L1291" i="6"/>
  <c r="AC1288" i="6"/>
  <c r="AD1288" i="6" s="1"/>
  <c r="L1288" i="6"/>
  <c r="AC1279" i="6"/>
  <c r="AD1279" i="6" s="1"/>
  <c r="L1279" i="6"/>
  <c r="AC1268" i="6"/>
  <c r="AD1268" i="6" s="1"/>
  <c r="L1268" i="6"/>
  <c r="AC858" i="6"/>
  <c r="AD858" i="6" s="1"/>
  <c r="L858" i="6"/>
  <c r="AC845" i="6"/>
  <c r="AD845" i="6" s="1"/>
  <c r="L845" i="6"/>
  <c r="AC1256" i="6"/>
  <c r="AD1256" i="6" s="1"/>
  <c r="L1256" i="6"/>
  <c r="AC1255" i="6"/>
  <c r="AD1255" i="6" s="1"/>
  <c r="L1255" i="6"/>
  <c r="AC1254" i="6"/>
  <c r="AD1254" i="6" s="1"/>
  <c r="L1254" i="6"/>
  <c r="AC1253" i="6"/>
  <c r="AD1253" i="6" s="1"/>
  <c r="L1253" i="6"/>
  <c r="AC1252" i="6"/>
  <c r="AD1252" i="6" s="1"/>
  <c r="L1252" i="6"/>
  <c r="AC1251" i="6"/>
  <c r="AD1251" i="6" s="1"/>
  <c r="L1251" i="6"/>
  <c r="AC1250" i="6"/>
  <c r="AD1250" i="6" s="1"/>
  <c r="L1250" i="6"/>
  <c r="AC1249" i="6"/>
  <c r="AD1249" i="6" s="1"/>
  <c r="L1249" i="6"/>
  <c r="AC1248" i="6"/>
  <c r="AD1248" i="6" s="1"/>
  <c r="L1248" i="6"/>
  <c r="AC1247" i="6"/>
  <c r="AD1247" i="6" s="1"/>
  <c r="L1247" i="6"/>
  <c r="AC1246" i="6"/>
  <c r="AD1246" i="6" s="1"/>
  <c r="L1246" i="6"/>
  <c r="AC1245" i="6"/>
  <c r="AD1245" i="6" s="1"/>
  <c r="L1245" i="6"/>
  <c r="AC1244" i="6"/>
  <c r="AD1244" i="6" s="1"/>
  <c r="L1244" i="6"/>
  <c r="AC1243" i="6"/>
  <c r="AD1243" i="6" s="1"/>
  <c r="L1243" i="6"/>
  <c r="AC1242" i="6"/>
  <c r="AD1242" i="6" s="1"/>
  <c r="L1242" i="6"/>
  <c r="AC1241" i="6"/>
  <c r="AD1241" i="6" s="1"/>
  <c r="L1241" i="6"/>
  <c r="AC1240" i="6"/>
  <c r="AD1240" i="6" s="1"/>
  <c r="L1240" i="6"/>
  <c r="AC1239" i="6"/>
  <c r="AD1239" i="6" s="1"/>
  <c r="L1239" i="6"/>
  <c r="AC1238" i="6"/>
  <c r="AD1238" i="6" s="1"/>
  <c r="L1238" i="6"/>
  <c r="AC1237" i="6"/>
  <c r="AD1237" i="6" s="1"/>
  <c r="L1237" i="6"/>
  <c r="AC1236" i="6"/>
  <c r="AD1236" i="6" s="1"/>
  <c r="L1236" i="6"/>
  <c r="AC1235" i="6"/>
  <c r="AD1235" i="6" s="1"/>
  <c r="L1235" i="6"/>
  <c r="AC1234" i="6"/>
  <c r="AD1234" i="6" s="1"/>
  <c r="L1234" i="6"/>
  <c r="AC1233" i="6"/>
  <c r="AD1233" i="6" s="1"/>
  <c r="L1233" i="6"/>
  <c r="AC1232" i="6"/>
  <c r="AD1232" i="6" s="1"/>
  <c r="L1232" i="6"/>
  <c r="AC1231" i="6"/>
  <c r="AD1231" i="6" s="1"/>
  <c r="L1231" i="6"/>
  <c r="AC1230" i="6"/>
  <c r="AD1230" i="6" s="1"/>
  <c r="L1230" i="6"/>
  <c r="AC1229" i="6"/>
  <c r="AD1229" i="6" s="1"/>
  <c r="L1229" i="6"/>
  <c r="AC1228" i="6"/>
  <c r="AD1228" i="6" s="1"/>
  <c r="L1228" i="6"/>
  <c r="AC1227" i="6"/>
  <c r="AD1227" i="6" s="1"/>
  <c r="L1227" i="6"/>
  <c r="AC1226" i="6"/>
  <c r="AD1226" i="6" s="1"/>
  <c r="L1226" i="6"/>
  <c r="AC1225" i="6"/>
  <c r="AD1225" i="6" s="1"/>
  <c r="L1225" i="6"/>
  <c r="AC1224" i="6"/>
  <c r="AD1224" i="6" s="1"/>
  <c r="L1224" i="6"/>
  <c r="AC1223" i="6"/>
  <c r="AD1223" i="6" s="1"/>
  <c r="L1223" i="6"/>
  <c r="AC1222" i="6"/>
  <c r="AD1222" i="6" s="1"/>
  <c r="L1222" i="6"/>
  <c r="AC1221" i="6"/>
  <c r="AD1221" i="6" s="1"/>
  <c r="L1221" i="6"/>
  <c r="AC1220" i="6"/>
  <c r="AD1220" i="6" s="1"/>
  <c r="L1220" i="6"/>
  <c r="AC1219" i="6"/>
  <c r="AD1219" i="6" s="1"/>
  <c r="L1219" i="6"/>
  <c r="AC1218" i="6"/>
  <c r="AD1218" i="6" s="1"/>
  <c r="L1218" i="6"/>
  <c r="AC1217" i="6"/>
  <c r="AD1217" i="6" s="1"/>
  <c r="L1217" i="6"/>
  <c r="AC1216" i="6"/>
  <c r="AD1216" i="6" s="1"/>
  <c r="L1216" i="6"/>
  <c r="AC1215" i="6"/>
  <c r="AD1215" i="6" s="1"/>
  <c r="L1215" i="6"/>
  <c r="AC1214" i="6"/>
  <c r="AD1214" i="6" s="1"/>
  <c r="L1214" i="6"/>
  <c r="AC1213" i="6"/>
  <c r="AD1213" i="6" s="1"/>
  <c r="L1213" i="6"/>
  <c r="AC1212" i="6"/>
  <c r="AD1212" i="6" s="1"/>
  <c r="L1212" i="6"/>
  <c r="AC1211" i="6"/>
  <c r="AD1211" i="6" s="1"/>
  <c r="L1211" i="6"/>
  <c r="AC1210" i="6"/>
  <c r="AD1210" i="6" s="1"/>
  <c r="L1210" i="6"/>
  <c r="AC1209" i="6"/>
  <c r="AD1209" i="6" s="1"/>
  <c r="L1209" i="6"/>
  <c r="AC1208" i="6"/>
  <c r="AD1208" i="6" s="1"/>
  <c r="L1208" i="6"/>
  <c r="AC1207" i="6"/>
  <c r="AD1207" i="6" s="1"/>
  <c r="L1207" i="6"/>
  <c r="AC1206" i="6"/>
  <c r="AD1206" i="6" s="1"/>
  <c r="L1206" i="6"/>
  <c r="AC1205" i="6"/>
  <c r="AD1205" i="6" s="1"/>
  <c r="L1205" i="6"/>
  <c r="AC1204" i="6"/>
  <c r="AD1204" i="6" s="1"/>
  <c r="L1204" i="6"/>
  <c r="AC1203" i="6"/>
  <c r="AD1203" i="6" s="1"/>
  <c r="L1203" i="6"/>
  <c r="AC1202" i="6"/>
  <c r="AD1202" i="6" s="1"/>
  <c r="L1202" i="6"/>
  <c r="AC1201" i="6"/>
  <c r="AD1201" i="6" s="1"/>
  <c r="L1201" i="6"/>
  <c r="AC1200" i="6"/>
  <c r="AD1200" i="6" s="1"/>
  <c r="L1200" i="6"/>
  <c r="AC1199" i="6"/>
  <c r="AD1199" i="6" s="1"/>
  <c r="L1199" i="6"/>
  <c r="AC1198" i="6"/>
  <c r="AD1198" i="6" s="1"/>
  <c r="L1198" i="6"/>
  <c r="AC1197" i="6"/>
  <c r="AD1197" i="6" s="1"/>
  <c r="L1197" i="6"/>
  <c r="AC1196" i="6"/>
  <c r="AD1196" i="6" s="1"/>
  <c r="L1196" i="6"/>
  <c r="AC1195" i="6"/>
  <c r="AD1195" i="6" s="1"/>
  <c r="L1195" i="6"/>
  <c r="AC1194" i="6"/>
  <c r="AD1194" i="6" s="1"/>
  <c r="L1194" i="6"/>
  <c r="AC1193" i="6"/>
  <c r="AD1193" i="6" s="1"/>
  <c r="L1193" i="6"/>
  <c r="AC1192" i="6"/>
  <c r="AD1192" i="6" s="1"/>
  <c r="L1192" i="6"/>
  <c r="AC1191" i="6"/>
  <c r="AD1191" i="6" s="1"/>
  <c r="L1191" i="6"/>
  <c r="AC1190" i="6"/>
  <c r="AD1190" i="6" s="1"/>
  <c r="L1190" i="6"/>
  <c r="AC1189" i="6"/>
  <c r="AD1189" i="6" s="1"/>
  <c r="L1189" i="6"/>
  <c r="AC1188" i="6"/>
  <c r="AD1188" i="6" s="1"/>
  <c r="L1188" i="6"/>
  <c r="AC1187" i="6"/>
  <c r="AD1187" i="6" s="1"/>
  <c r="L1187" i="6"/>
  <c r="AC1186" i="6"/>
  <c r="AD1186" i="6" s="1"/>
  <c r="L1186" i="6"/>
  <c r="AC1185" i="6"/>
  <c r="AD1185" i="6" s="1"/>
  <c r="L1185" i="6"/>
  <c r="AC1184" i="6"/>
  <c r="AD1184" i="6" s="1"/>
  <c r="L1184" i="6"/>
  <c r="AC1183" i="6"/>
  <c r="AD1183" i="6" s="1"/>
  <c r="L1183" i="6"/>
  <c r="AC1182" i="6"/>
  <c r="AD1182" i="6" s="1"/>
  <c r="L1182" i="6"/>
  <c r="AC1181" i="6"/>
  <c r="AD1181" i="6" s="1"/>
  <c r="L1181" i="6"/>
  <c r="AC1180" i="6"/>
  <c r="AD1180" i="6" s="1"/>
  <c r="L1180" i="6"/>
  <c r="AC1179" i="6"/>
  <c r="AD1179" i="6" s="1"/>
  <c r="L1179" i="6"/>
  <c r="AC1178" i="6"/>
  <c r="AD1178" i="6" s="1"/>
  <c r="L1178" i="6"/>
  <c r="AC1177" i="6"/>
  <c r="AD1177" i="6" s="1"/>
  <c r="L1177" i="6"/>
  <c r="AC1176" i="6"/>
  <c r="AD1176" i="6" s="1"/>
  <c r="L1176" i="6"/>
  <c r="AC1175" i="6"/>
  <c r="AD1175" i="6" s="1"/>
  <c r="L1175" i="6"/>
  <c r="AC1174" i="6"/>
  <c r="AD1174" i="6" s="1"/>
  <c r="L1174" i="6"/>
  <c r="AC1173" i="6"/>
  <c r="AD1173" i="6" s="1"/>
  <c r="L1173" i="6"/>
  <c r="AC1172" i="6"/>
  <c r="AD1172" i="6" s="1"/>
  <c r="L1172" i="6"/>
  <c r="AC1171" i="6"/>
  <c r="AD1171" i="6" s="1"/>
  <c r="L1171" i="6"/>
  <c r="AC1170" i="6"/>
  <c r="AD1170" i="6" s="1"/>
  <c r="L1170" i="6"/>
  <c r="AC1169" i="6"/>
  <c r="AD1169" i="6" s="1"/>
  <c r="L1169" i="6"/>
  <c r="AC1168" i="6"/>
  <c r="AD1168" i="6" s="1"/>
  <c r="L1168" i="6"/>
  <c r="AC1167" i="6"/>
  <c r="AD1167" i="6" s="1"/>
  <c r="L1167" i="6"/>
  <c r="AC1166" i="6"/>
  <c r="AD1166" i="6" s="1"/>
  <c r="L1166" i="6"/>
  <c r="AC1165" i="6"/>
  <c r="AD1165" i="6" s="1"/>
  <c r="L1165" i="6"/>
  <c r="AC1164" i="6"/>
  <c r="AD1164" i="6" s="1"/>
  <c r="L1164" i="6"/>
  <c r="AC1163" i="6"/>
  <c r="AD1163" i="6" s="1"/>
  <c r="L1163" i="6"/>
  <c r="AC1162" i="6"/>
  <c r="AD1162" i="6" s="1"/>
  <c r="L1162" i="6"/>
  <c r="AC1161" i="6"/>
  <c r="AD1161" i="6" s="1"/>
  <c r="L1161" i="6"/>
  <c r="AC1160" i="6"/>
  <c r="AD1160" i="6" s="1"/>
  <c r="L1160" i="6"/>
  <c r="AC1159" i="6"/>
  <c r="AD1159" i="6" s="1"/>
  <c r="L1159" i="6"/>
  <c r="AC1158" i="6"/>
  <c r="AD1158" i="6" s="1"/>
  <c r="L1158" i="6"/>
  <c r="AC1157" i="6"/>
  <c r="AD1157" i="6" s="1"/>
  <c r="L1157" i="6"/>
  <c r="AC1156" i="6"/>
  <c r="AD1156" i="6" s="1"/>
  <c r="L1156" i="6"/>
  <c r="AC1155" i="6"/>
  <c r="AD1155" i="6" s="1"/>
  <c r="L1155" i="6"/>
  <c r="AC1154" i="6"/>
  <c r="AD1154" i="6" s="1"/>
  <c r="L1154" i="6"/>
  <c r="AC1153" i="6"/>
  <c r="AD1153" i="6" s="1"/>
  <c r="L1153" i="6"/>
  <c r="AC1152" i="6"/>
  <c r="AD1152" i="6" s="1"/>
  <c r="L1152" i="6"/>
  <c r="AC1151" i="6"/>
  <c r="AD1151" i="6" s="1"/>
  <c r="L1151" i="6"/>
  <c r="AC1150" i="6"/>
  <c r="AD1150" i="6" s="1"/>
  <c r="L1150" i="6"/>
  <c r="AC1149" i="6"/>
  <c r="AD1149" i="6" s="1"/>
  <c r="L1149" i="6"/>
  <c r="AC1148" i="6"/>
  <c r="AD1148" i="6" s="1"/>
  <c r="L1148" i="6"/>
  <c r="AC1147" i="6"/>
  <c r="AD1147" i="6" s="1"/>
  <c r="L1147" i="6"/>
  <c r="AC1146" i="6"/>
  <c r="AD1146" i="6" s="1"/>
  <c r="L1146" i="6"/>
  <c r="AC1145" i="6"/>
  <c r="AD1145" i="6" s="1"/>
  <c r="L1145" i="6"/>
  <c r="AC1144" i="6"/>
  <c r="AD1144" i="6" s="1"/>
  <c r="L1144" i="6"/>
  <c r="AC1143" i="6"/>
  <c r="AD1143" i="6" s="1"/>
  <c r="L1143" i="6"/>
  <c r="AC1142" i="6"/>
  <c r="AD1142" i="6" s="1"/>
  <c r="L1142" i="6"/>
  <c r="AC1141" i="6"/>
  <c r="AD1141" i="6" s="1"/>
  <c r="L1141" i="6"/>
  <c r="AC1140" i="6"/>
  <c r="AD1140" i="6" s="1"/>
  <c r="L1140" i="6"/>
  <c r="AC1139" i="6"/>
  <c r="AD1139" i="6" s="1"/>
  <c r="L1139" i="6"/>
  <c r="AC1138" i="6"/>
  <c r="AD1138" i="6" s="1"/>
  <c r="L1138" i="6"/>
  <c r="AC1137" i="6"/>
  <c r="AD1137" i="6" s="1"/>
  <c r="L1137" i="6"/>
  <c r="AC1136" i="6"/>
  <c r="AD1136" i="6" s="1"/>
  <c r="L1136" i="6"/>
  <c r="AC1135" i="6"/>
  <c r="AD1135" i="6" s="1"/>
  <c r="L1135" i="6"/>
  <c r="AC1134" i="6"/>
  <c r="AD1134" i="6" s="1"/>
  <c r="L1134" i="6"/>
  <c r="AC1133" i="6"/>
  <c r="AD1133" i="6" s="1"/>
  <c r="L1133" i="6"/>
  <c r="AC1132" i="6"/>
  <c r="AD1132" i="6" s="1"/>
  <c r="L1132" i="6"/>
  <c r="AC1131" i="6"/>
  <c r="AD1131" i="6" s="1"/>
  <c r="L1131" i="6"/>
  <c r="AC1130" i="6"/>
  <c r="AD1130" i="6" s="1"/>
  <c r="L1130" i="6"/>
  <c r="AC1129" i="6"/>
  <c r="AD1129" i="6" s="1"/>
  <c r="L1129" i="6"/>
  <c r="AC1128" i="6"/>
  <c r="AD1128" i="6" s="1"/>
  <c r="L1128" i="6"/>
  <c r="AC1127" i="6"/>
  <c r="AD1127" i="6" s="1"/>
  <c r="L1127" i="6"/>
  <c r="AC1126" i="6"/>
  <c r="AD1126" i="6" s="1"/>
  <c r="L1126" i="6"/>
  <c r="AC1125" i="6"/>
  <c r="AD1125" i="6" s="1"/>
  <c r="L1125" i="6"/>
  <c r="AC1124" i="6"/>
  <c r="AD1124" i="6" s="1"/>
  <c r="L1124" i="6"/>
  <c r="AC1123" i="6"/>
  <c r="AD1123" i="6" s="1"/>
  <c r="L1123" i="6"/>
  <c r="AC1122" i="6"/>
  <c r="AD1122" i="6" s="1"/>
  <c r="L1122" i="6"/>
  <c r="AC1121" i="6"/>
  <c r="AD1121" i="6" s="1"/>
  <c r="L1121" i="6"/>
  <c r="AC1120" i="6"/>
  <c r="AD1120" i="6" s="1"/>
  <c r="L1120" i="6"/>
  <c r="AC1119" i="6"/>
  <c r="AD1119" i="6" s="1"/>
  <c r="L1119" i="6"/>
  <c r="AC1118" i="6"/>
  <c r="AD1118" i="6" s="1"/>
  <c r="L1118" i="6"/>
  <c r="AC1117" i="6"/>
  <c r="AD1117" i="6" s="1"/>
  <c r="L1117" i="6"/>
  <c r="AC1116" i="6"/>
  <c r="AD1116" i="6" s="1"/>
  <c r="L1116" i="6"/>
  <c r="AC1115" i="6"/>
  <c r="AD1115" i="6" s="1"/>
  <c r="L1115" i="6"/>
  <c r="AC1114" i="6"/>
  <c r="AD1114" i="6" s="1"/>
  <c r="L1114" i="6"/>
  <c r="AC1113" i="6"/>
  <c r="AD1113" i="6" s="1"/>
  <c r="L1113" i="6"/>
  <c r="AC1112" i="6"/>
  <c r="AD1112" i="6" s="1"/>
  <c r="L1112" i="6"/>
  <c r="AC1111" i="6"/>
  <c r="AD1111" i="6" s="1"/>
  <c r="L1111" i="6"/>
  <c r="AC1110" i="6"/>
  <c r="AD1110" i="6" s="1"/>
  <c r="L1110" i="6"/>
  <c r="AC1109" i="6"/>
  <c r="AD1109" i="6" s="1"/>
  <c r="L1109" i="6"/>
  <c r="AC1108" i="6"/>
  <c r="AD1108" i="6" s="1"/>
  <c r="L1108" i="6"/>
  <c r="AC1107" i="6"/>
  <c r="AD1107" i="6" s="1"/>
  <c r="L1107" i="6"/>
  <c r="AC1106" i="6"/>
  <c r="AD1106" i="6" s="1"/>
  <c r="L1106" i="6"/>
  <c r="AC1105" i="6"/>
  <c r="AD1105" i="6" s="1"/>
  <c r="L1105" i="6"/>
  <c r="AC1104" i="6"/>
  <c r="AD1104" i="6" s="1"/>
  <c r="L1104" i="6"/>
  <c r="AC1103" i="6"/>
  <c r="AD1103" i="6" s="1"/>
  <c r="L1103" i="6"/>
  <c r="AC1102" i="6"/>
  <c r="AD1102" i="6" s="1"/>
  <c r="L1102" i="6"/>
  <c r="AC1101" i="6"/>
  <c r="AD1101" i="6" s="1"/>
  <c r="L1101" i="6"/>
  <c r="AC1100" i="6"/>
  <c r="AD1100" i="6" s="1"/>
  <c r="L1100" i="6"/>
  <c r="AC1099" i="6"/>
  <c r="AD1099" i="6" s="1"/>
  <c r="L1099" i="6"/>
  <c r="AC1098" i="6"/>
  <c r="AD1098" i="6" s="1"/>
  <c r="L1098" i="6"/>
  <c r="AC1097" i="6"/>
  <c r="AD1097" i="6" s="1"/>
  <c r="L1097" i="6"/>
  <c r="AC1096" i="6"/>
  <c r="AD1096" i="6" s="1"/>
  <c r="L1096" i="6"/>
  <c r="AC1095" i="6"/>
  <c r="AD1095" i="6" s="1"/>
  <c r="L1095" i="6"/>
  <c r="AC1094" i="6"/>
  <c r="AD1094" i="6" s="1"/>
  <c r="L1094" i="6"/>
  <c r="AC1093" i="6"/>
  <c r="AD1093" i="6" s="1"/>
  <c r="L1093" i="6"/>
  <c r="AC1092" i="6"/>
  <c r="AD1092" i="6" s="1"/>
  <c r="L1092" i="6"/>
  <c r="AC1091" i="6"/>
  <c r="AD1091" i="6" s="1"/>
  <c r="L1091" i="6"/>
  <c r="AC1090" i="6"/>
  <c r="AD1090" i="6" s="1"/>
  <c r="L1090" i="6"/>
  <c r="AC1089" i="6"/>
  <c r="AD1089" i="6" s="1"/>
  <c r="L1089" i="6"/>
  <c r="AC1088" i="6"/>
  <c r="AD1088" i="6" s="1"/>
  <c r="L1088" i="6"/>
  <c r="AC1087" i="6"/>
  <c r="AD1087" i="6" s="1"/>
  <c r="L1087" i="6"/>
  <c r="AC1086" i="6"/>
  <c r="AD1086" i="6" s="1"/>
  <c r="L1086" i="6"/>
  <c r="AC1085" i="6"/>
  <c r="AD1085" i="6" s="1"/>
  <c r="L1085" i="6"/>
  <c r="AC1084" i="6"/>
  <c r="AD1084" i="6" s="1"/>
  <c r="L1084" i="6"/>
  <c r="AC1083" i="6"/>
  <c r="AD1083" i="6" s="1"/>
  <c r="L1083" i="6"/>
  <c r="AC1082" i="6"/>
  <c r="AD1082" i="6" s="1"/>
  <c r="L1082" i="6"/>
  <c r="AC1081" i="6"/>
  <c r="AD1081" i="6" s="1"/>
  <c r="L1081" i="6"/>
  <c r="AC1080" i="6"/>
  <c r="AD1080" i="6" s="1"/>
  <c r="L1080" i="6"/>
  <c r="AC1079" i="6"/>
  <c r="AD1079" i="6" s="1"/>
  <c r="L1079" i="6"/>
  <c r="AC1078" i="6"/>
  <c r="AD1078" i="6" s="1"/>
  <c r="L1078" i="6"/>
  <c r="AC1077" i="6"/>
  <c r="AD1077" i="6" s="1"/>
  <c r="L1077" i="6"/>
  <c r="AC1076" i="6"/>
  <c r="AD1076" i="6" s="1"/>
  <c r="L1076" i="6"/>
  <c r="AC1075" i="6"/>
  <c r="AD1075" i="6" s="1"/>
  <c r="L1075" i="6"/>
  <c r="AC1074" i="6"/>
  <c r="AD1074" i="6" s="1"/>
  <c r="L1074" i="6"/>
  <c r="AC1073" i="6"/>
  <c r="AD1073" i="6" s="1"/>
  <c r="L1073" i="6"/>
  <c r="AC1072" i="6"/>
  <c r="AD1072" i="6" s="1"/>
  <c r="L1072" i="6"/>
  <c r="AC1071" i="6"/>
  <c r="AD1071" i="6" s="1"/>
  <c r="L1071" i="6"/>
  <c r="AC1070" i="6"/>
  <c r="AD1070" i="6" s="1"/>
  <c r="L1070" i="6"/>
  <c r="AC1069" i="6"/>
  <c r="AD1069" i="6" s="1"/>
  <c r="L1069" i="6"/>
  <c r="AC1068" i="6"/>
  <c r="AD1068" i="6" s="1"/>
  <c r="L1068" i="6"/>
  <c r="AC1067" i="6"/>
  <c r="AD1067" i="6" s="1"/>
  <c r="L1067" i="6"/>
  <c r="AC1066" i="6"/>
  <c r="AD1066" i="6" s="1"/>
  <c r="L1066" i="6"/>
  <c r="AC1065" i="6"/>
  <c r="AD1065" i="6" s="1"/>
  <c r="L1065" i="6"/>
  <c r="AC1064" i="6"/>
  <c r="AD1064" i="6" s="1"/>
  <c r="L1064" i="6"/>
  <c r="AC1063" i="6"/>
  <c r="AD1063" i="6" s="1"/>
  <c r="L1063" i="6"/>
  <c r="AC1062" i="6"/>
  <c r="AD1062" i="6" s="1"/>
  <c r="L1062" i="6"/>
  <c r="AC1061" i="6"/>
  <c r="AD1061" i="6" s="1"/>
  <c r="L1061" i="6"/>
  <c r="AC1060" i="6"/>
  <c r="AD1060" i="6" s="1"/>
  <c r="L1060" i="6"/>
  <c r="AC1059" i="6"/>
  <c r="AD1059" i="6" s="1"/>
  <c r="L1059" i="6"/>
  <c r="AC1058" i="6"/>
  <c r="AD1058" i="6" s="1"/>
  <c r="L1058" i="6"/>
  <c r="AC1057" i="6"/>
  <c r="AD1057" i="6" s="1"/>
  <c r="L1057" i="6"/>
  <c r="AC1056" i="6"/>
  <c r="AD1056" i="6" s="1"/>
  <c r="L1056" i="6"/>
  <c r="AC1055" i="6"/>
  <c r="AD1055" i="6" s="1"/>
  <c r="L1055" i="6"/>
  <c r="AC1054" i="6"/>
  <c r="AD1054" i="6" s="1"/>
  <c r="L1054" i="6"/>
  <c r="AC1053" i="6"/>
  <c r="AD1053" i="6" s="1"/>
  <c r="L1053" i="6"/>
  <c r="AC1052" i="6"/>
  <c r="AD1052" i="6" s="1"/>
  <c r="L1052" i="6"/>
  <c r="AC1051" i="6"/>
  <c r="AD1051" i="6" s="1"/>
  <c r="L1051" i="6"/>
  <c r="AC1050" i="6"/>
  <c r="AD1050" i="6" s="1"/>
  <c r="L1050" i="6"/>
  <c r="AC1049" i="6"/>
  <c r="AD1049" i="6" s="1"/>
  <c r="L1049" i="6"/>
  <c r="AC1048" i="6"/>
  <c r="AD1048" i="6" s="1"/>
  <c r="L1048" i="6"/>
  <c r="AC1047" i="6"/>
  <c r="AD1047" i="6" s="1"/>
  <c r="L1047" i="6"/>
  <c r="AC1046" i="6"/>
  <c r="AD1046" i="6" s="1"/>
  <c r="L1046" i="6"/>
  <c r="AC1045" i="6"/>
  <c r="AD1045" i="6" s="1"/>
  <c r="L1045" i="6"/>
  <c r="AC1044" i="6"/>
  <c r="AD1044" i="6" s="1"/>
  <c r="L1044" i="6"/>
  <c r="AC1043" i="6"/>
  <c r="AD1043" i="6" s="1"/>
  <c r="L1043" i="6"/>
  <c r="AC1042" i="6"/>
  <c r="AD1042" i="6" s="1"/>
  <c r="L1042" i="6"/>
  <c r="AC1041" i="6"/>
  <c r="AD1041" i="6" s="1"/>
  <c r="L1041" i="6"/>
  <c r="AC1040" i="6"/>
  <c r="AD1040" i="6" s="1"/>
  <c r="L1040" i="6"/>
  <c r="AC1039" i="6"/>
  <c r="AD1039" i="6" s="1"/>
  <c r="L1039" i="6"/>
  <c r="AC1038" i="6"/>
  <c r="AD1038" i="6" s="1"/>
  <c r="L1038" i="6"/>
  <c r="AC1037" i="6"/>
  <c r="AD1037" i="6" s="1"/>
  <c r="L1037" i="6"/>
  <c r="AC1036" i="6"/>
  <c r="AD1036" i="6" s="1"/>
  <c r="L1036" i="6"/>
  <c r="AC1035" i="6"/>
  <c r="AD1035" i="6" s="1"/>
  <c r="L1035" i="6"/>
  <c r="AC1034" i="6"/>
  <c r="AD1034" i="6" s="1"/>
  <c r="L1034" i="6"/>
  <c r="AC1033" i="6"/>
  <c r="AD1033" i="6" s="1"/>
  <c r="L1033" i="6"/>
  <c r="AC1032" i="6"/>
  <c r="AD1032" i="6" s="1"/>
  <c r="L1032" i="6"/>
  <c r="AC1031" i="6"/>
  <c r="AD1031" i="6" s="1"/>
  <c r="L1031" i="6"/>
  <c r="AC1030" i="6"/>
  <c r="AD1030" i="6" s="1"/>
  <c r="L1030" i="6"/>
  <c r="AC1029" i="6"/>
  <c r="AD1029" i="6" s="1"/>
  <c r="L1029" i="6"/>
  <c r="AC1028" i="6"/>
  <c r="AD1028" i="6" s="1"/>
  <c r="L1028" i="6"/>
  <c r="AC1027" i="6"/>
  <c r="AD1027" i="6" s="1"/>
  <c r="L1027" i="6"/>
  <c r="AC1026" i="6"/>
  <c r="AD1026" i="6" s="1"/>
  <c r="L1026" i="6"/>
  <c r="AC1025" i="6"/>
  <c r="AD1025" i="6" s="1"/>
  <c r="L1025" i="6"/>
  <c r="AC1024" i="6"/>
  <c r="AD1024" i="6" s="1"/>
  <c r="L1024" i="6"/>
  <c r="AC1023" i="6"/>
  <c r="AD1023" i="6" s="1"/>
  <c r="L1023" i="6"/>
  <c r="AC1022" i="6"/>
  <c r="AD1022" i="6" s="1"/>
  <c r="L1022" i="6"/>
  <c r="AC1021" i="6"/>
  <c r="AD1021" i="6" s="1"/>
  <c r="L1021" i="6"/>
  <c r="AC1020" i="6"/>
  <c r="AD1020" i="6" s="1"/>
  <c r="L1020" i="6"/>
  <c r="AC1019" i="6"/>
  <c r="AD1019" i="6" s="1"/>
  <c r="L1019" i="6"/>
  <c r="AC1018" i="6"/>
  <c r="AD1018" i="6" s="1"/>
  <c r="L1018" i="6"/>
  <c r="AC1017" i="6"/>
  <c r="AD1017" i="6" s="1"/>
  <c r="L1017" i="6"/>
  <c r="AC1016" i="6"/>
  <c r="AD1016" i="6" s="1"/>
  <c r="L1016" i="6"/>
  <c r="AC1015" i="6"/>
  <c r="AD1015" i="6" s="1"/>
  <c r="L1015" i="6"/>
  <c r="AC1014" i="6"/>
  <c r="AD1014" i="6" s="1"/>
  <c r="L1014" i="6"/>
  <c r="AC1013" i="6"/>
  <c r="AD1013" i="6" s="1"/>
  <c r="L1013" i="6"/>
  <c r="AC1012" i="6"/>
  <c r="AD1012" i="6" s="1"/>
  <c r="L1012" i="6"/>
  <c r="AC1011" i="6"/>
  <c r="AD1011" i="6" s="1"/>
  <c r="L1011" i="6"/>
  <c r="AC1010" i="6"/>
  <c r="AD1010" i="6" s="1"/>
  <c r="L1010" i="6"/>
  <c r="AC1009" i="6"/>
  <c r="AD1009" i="6" s="1"/>
  <c r="L1009" i="6"/>
  <c r="AC1008" i="6"/>
  <c r="AD1008" i="6" s="1"/>
  <c r="L1008" i="6"/>
  <c r="AC1007" i="6"/>
  <c r="AD1007" i="6" s="1"/>
  <c r="L1007" i="6"/>
  <c r="AC1006" i="6"/>
  <c r="AD1006" i="6" s="1"/>
  <c r="L1006" i="6"/>
  <c r="AC1005" i="6"/>
  <c r="AD1005" i="6" s="1"/>
  <c r="L1005" i="6"/>
  <c r="AC1004" i="6"/>
  <c r="AD1004" i="6" s="1"/>
  <c r="L1004" i="6"/>
  <c r="AC1003" i="6"/>
  <c r="AD1003" i="6" s="1"/>
  <c r="L1003" i="6"/>
  <c r="AC1002" i="6"/>
  <c r="AD1002" i="6" s="1"/>
  <c r="L1002" i="6"/>
  <c r="AC1001" i="6"/>
  <c r="AD1001" i="6" s="1"/>
  <c r="L1001" i="6"/>
  <c r="AC1000" i="6"/>
  <c r="AD1000" i="6" s="1"/>
  <c r="L1000" i="6"/>
  <c r="AC999" i="6"/>
  <c r="AD999" i="6" s="1"/>
  <c r="L999" i="6"/>
  <c r="AC998" i="6"/>
  <c r="AD998" i="6" s="1"/>
  <c r="L998" i="6"/>
  <c r="AC997" i="6"/>
  <c r="AD997" i="6" s="1"/>
  <c r="L997" i="6"/>
  <c r="AC996" i="6"/>
  <c r="AD996" i="6" s="1"/>
  <c r="L996" i="6"/>
  <c r="AC995" i="6"/>
  <c r="AD995" i="6" s="1"/>
  <c r="L995" i="6"/>
  <c r="AC994" i="6"/>
  <c r="AD994" i="6" s="1"/>
  <c r="L994" i="6"/>
  <c r="AC993" i="6"/>
  <c r="AD993" i="6" s="1"/>
  <c r="L993" i="6"/>
  <c r="AC992" i="6"/>
  <c r="AD992" i="6" s="1"/>
  <c r="L992" i="6"/>
  <c r="AC991" i="6"/>
  <c r="AD991" i="6" s="1"/>
  <c r="L991" i="6"/>
  <c r="AC990" i="6"/>
  <c r="AD990" i="6" s="1"/>
  <c r="L990" i="6"/>
  <c r="AC989" i="6"/>
  <c r="AD989" i="6" s="1"/>
  <c r="L989" i="6"/>
  <c r="AC988" i="6"/>
  <c r="AD988" i="6" s="1"/>
  <c r="L988" i="6"/>
  <c r="AC987" i="6"/>
  <c r="AD987" i="6" s="1"/>
  <c r="L987" i="6"/>
  <c r="AC986" i="6"/>
  <c r="AD986" i="6" s="1"/>
  <c r="L986" i="6"/>
  <c r="AC985" i="6"/>
  <c r="AD985" i="6" s="1"/>
  <c r="L985" i="6"/>
  <c r="AC984" i="6"/>
  <c r="AD984" i="6" s="1"/>
  <c r="L984" i="6"/>
  <c r="AC983" i="6"/>
  <c r="AD983" i="6" s="1"/>
  <c r="L983" i="6"/>
  <c r="AC982" i="6"/>
  <c r="AD982" i="6" s="1"/>
  <c r="L982" i="6"/>
  <c r="AC981" i="6"/>
  <c r="AD981" i="6" s="1"/>
  <c r="L981" i="6"/>
  <c r="AC980" i="6"/>
  <c r="AD980" i="6" s="1"/>
  <c r="L980" i="6"/>
  <c r="AC979" i="6"/>
  <c r="AD979" i="6" s="1"/>
  <c r="L979" i="6"/>
  <c r="AC978" i="6"/>
  <c r="AD978" i="6" s="1"/>
  <c r="L978" i="6"/>
  <c r="AC977" i="6"/>
  <c r="AD977" i="6" s="1"/>
  <c r="L977" i="6"/>
  <c r="AC976" i="6"/>
  <c r="AD976" i="6" s="1"/>
  <c r="L976" i="6"/>
  <c r="AC975" i="6"/>
  <c r="AD975" i="6" s="1"/>
  <c r="L975" i="6"/>
  <c r="AC974" i="6"/>
  <c r="AD974" i="6" s="1"/>
  <c r="L974" i="6"/>
  <c r="AC973" i="6"/>
  <c r="AD973" i="6" s="1"/>
  <c r="L973" i="6"/>
  <c r="AC972" i="6"/>
  <c r="AD972" i="6" s="1"/>
  <c r="L972" i="6"/>
  <c r="AC971" i="6"/>
  <c r="AD971" i="6" s="1"/>
  <c r="L971" i="6"/>
  <c r="AC970" i="6"/>
  <c r="AD970" i="6" s="1"/>
  <c r="L970" i="6"/>
  <c r="AC969" i="6"/>
  <c r="AD969" i="6" s="1"/>
  <c r="L969" i="6"/>
  <c r="AC968" i="6"/>
  <c r="AD968" i="6" s="1"/>
  <c r="L968" i="6"/>
  <c r="AC967" i="6"/>
  <c r="AD967" i="6" s="1"/>
  <c r="L967" i="6"/>
  <c r="AC966" i="6"/>
  <c r="AD966" i="6" s="1"/>
  <c r="L966" i="6"/>
  <c r="AC965" i="6"/>
  <c r="AD965" i="6" s="1"/>
  <c r="L965" i="6"/>
  <c r="AC964" i="6"/>
  <c r="AD964" i="6" s="1"/>
  <c r="L964" i="6"/>
  <c r="AC963" i="6"/>
  <c r="AD963" i="6" s="1"/>
  <c r="L963" i="6"/>
  <c r="AC962" i="6"/>
  <c r="AD962" i="6" s="1"/>
  <c r="L962" i="6"/>
  <c r="AC961" i="6"/>
  <c r="AD961" i="6" s="1"/>
  <c r="L961" i="6"/>
  <c r="AC960" i="6"/>
  <c r="AD960" i="6" s="1"/>
  <c r="L960" i="6"/>
  <c r="AC959" i="6"/>
  <c r="AD959" i="6" s="1"/>
  <c r="L959" i="6"/>
  <c r="AC958" i="6"/>
  <c r="AD958" i="6" s="1"/>
  <c r="L958" i="6"/>
  <c r="AC957" i="6"/>
  <c r="AD957" i="6" s="1"/>
  <c r="L957" i="6"/>
  <c r="AC956" i="6"/>
  <c r="AD956" i="6" s="1"/>
  <c r="L956" i="6"/>
  <c r="AC955" i="6"/>
  <c r="AD955" i="6" s="1"/>
  <c r="L955" i="6"/>
  <c r="AC954" i="6"/>
  <c r="AD954" i="6" s="1"/>
  <c r="L954" i="6"/>
  <c r="AC953" i="6"/>
  <c r="AD953" i="6" s="1"/>
  <c r="L953" i="6"/>
  <c r="AC952" i="6"/>
  <c r="AD952" i="6" s="1"/>
  <c r="L952" i="6"/>
  <c r="AC951" i="6"/>
  <c r="AD951" i="6" s="1"/>
  <c r="L951" i="6"/>
  <c r="AC950" i="6"/>
  <c r="AD950" i="6" s="1"/>
  <c r="L950" i="6"/>
  <c r="AC949" i="6"/>
  <c r="AD949" i="6" s="1"/>
  <c r="L949" i="6"/>
  <c r="AC948" i="6"/>
  <c r="AD948" i="6" s="1"/>
  <c r="L948" i="6"/>
  <c r="AC947" i="6"/>
  <c r="AD947" i="6" s="1"/>
  <c r="L947" i="6"/>
  <c r="AC946" i="6"/>
  <c r="AD946" i="6" s="1"/>
  <c r="L946" i="6"/>
  <c r="AC945" i="6"/>
  <c r="AD945" i="6" s="1"/>
  <c r="L945" i="6"/>
  <c r="AC944" i="6"/>
  <c r="AD944" i="6" s="1"/>
  <c r="L944" i="6"/>
  <c r="AC943" i="6"/>
  <c r="AD943" i="6" s="1"/>
  <c r="L943" i="6"/>
  <c r="AC942" i="6"/>
  <c r="AD942" i="6" s="1"/>
  <c r="L942" i="6"/>
  <c r="AC941" i="6"/>
  <c r="AD941" i="6" s="1"/>
  <c r="L941" i="6"/>
  <c r="AC940" i="6"/>
  <c r="AD940" i="6" s="1"/>
  <c r="L940" i="6"/>
  <c r="AC939" i="6"/>
  <c r="AD939" i="6" s="1"/>
  <c r="L939" i="6"/>
  <c r="AC938" i="6"/>
  <c r="AD938" i="6" s="1"/>
  <c r="L938" i="6"/>
  <c r="AC937" i="6"/>
  <c r="AD937" i="6" s="1"/>
  <c r="L937" i="6"/>
  <c r="AC936" i="6"/>
  <c r="AD936" i="6" s="1"/>
  <c r="L936" i="6"/>
  <c r="AC935" i="6"/>
  <c r="AD935" i="6" s="1"/>
  <c r="L935" i="6"/>
  <c r="AC934" i="6"/>
  <c r="AD934" i="6" s="1"/>
  <c r="L934" i="6"/>
  <c r="AC933" i="6"/>
  <c r="AD933" i="6" s="1"/>
  <c r="L933" i="6"/>
  <c r="AC932" i="6"/>
  <c r="AD932" i="6" s="1"/>
  <c r="L932" i="6"/>
  <c r="AC931" i="6"/>
  <c r="AD931" i="6" s="1"/>
  <c r="L931" i="6"/>
  <c r="AC930" i="6"/>
  <c r="AD930" i="6" s="1"/>
  <c r="L930" i="6"/>
  <c r="AC929" i="6"/>
  <c r="AD929" i="6" s="1"/>
  <c r="L929" i="6"/>
  <c r="AC928" i="6"/>
  <c r="AD928" i="6" s="1"/>
  <c r="L928" i="6"/>
  <c r="AC927" i="6"/>
  <c r="AD927" i="6" s="1"/>
  <c r="L927" i="6"/>
  <c r="AC926" i="6"/>
  <c r="AD926" i="6" s="1"/>
  <c r="L926" i="6"/>
  <c r="AC925" i="6"/>
  <c r="AD925" i="6" s="1"/>
  <c r="L925" i="6"/>
  <c r="AC924" i="6"/>
  <c r="AD924" i="6" s="1"/>
  <c r="L924" i="6"/>
  <c r="AC923" i="6"/>
  <c r="AD923" i="6" s="1"/>
  <c r="L923" i="6"/>
  <c r="AC922" i="6"/>
  <c r="AD922" i="6" s="1"/>
  <c r="L922" i="6"/>
  <c r="AC921" i="6"/>
  <c r="AD921" i="6" s="1"/>
  <c r="L921" i="6"/>
  <c r="AC920" i="6"/>
  <c r="AD920" i="6" s="1"/>
  <c r="L920" i="6"/>
  <c r="AC919" i="6"/>
  <c r="AD919" i="6" s="1"/>
  <c r="L919" i="6"/>
  <c r="AC918" i="6"/>
  <c r="AD918" i="6" s="1"/>
  <c r="L918" i="6"/>
  <c r="AC917" i="6"/>
  <c r="AD917" i="6" s="1"/>
  <c r="L917" i="6"/>
  <c r="AC916" i="6"/>
  <c r="AD916" i="6" s="1"/>
  <c r="L916" i="6"/>
  <c r="AC915" i="6"/>
  <c r="AD915" i="6" s="1"/>
  <c r="L915" i="6"/>
  <c r="AC914" i="6"/>
  <c r="AD914" i="6" s="1"/>
  <c r="L914" i="6"/>
  <c r="AC913" i="6"/>
  <c r="AD913" i="6" s="1"/>
  <c r="L913" i="6"/>
  <c r="AC912" i="6"/>
  <c r="AD912" i="6" s="1"/>
  <c r="L912" i="6"/>
  <c r="AC911" i="6"/>
  <c r="AD911" i="6" s="1"/>
  <c r="L911" i="6"/>
  <c r="AC910" i="6"/>
  <c r="AD910" i="6" s="1"/>
  <c r="L910" i="6"/>
  <c r="AC909" i="6"/>
  <c r="AD909" i="6" s="1"/>
  <c r="L909" i="6"/>
  <c r="AC908" i="6"/>
  <c r="AD908" i="6" s="1"/>
  <c r="L908" i="6"/>
  <c r="AC907" i="6"/>
  <c r="AD907" i="6" s="1"/>
  <c r="L907" i="6"/>
  <c r="AC906" i="6"/>
  <c r="AD906" i="6" s="1"/>
  <c r="L906" i="6"/>
  <c r="AC905" i="6"/>
  <c r="AD905" i="6" s="1"/>
  <c r="L905" i="6"/>
  <c r="AC904" i="6"/>
  <c r="AD904" i="6" s="1"/>
  <c r="L904" i="6"/>
  <c r="AC903" i="6"/>
  <c r="AD903" i="6" s="1"/>
  <c r="L903" i="6"/>
  <c r="AC902" i="6"/>
  <c r="AD902" i="6" s="1"/>
  <c r="L902" i="6"/>
  <c r="AC901" i="6"/>
  <c r="AD901" i="6" s="1"/>
  <c r="L901" i="6"/>
  <c r="AC900" i="6"/>
  <c r="AD900" i="6" s="1"/>
  <c r="L900" i="6"/>
  <c r="AC899" i="6"/>
  <c r="AD899" i="6" s="1"/>
  <c r="L899" i="6"/>
  <c r="AC898" i="6"/>
  <c r="AD898" i="6" s="1"/>
  <c r="L898" i="6"/>
  <c r="AC897" i="6"/>
  <c r="AD897" i="6" s="1"/>
  <c r="L897" i="6"/>
  <c r="AC896" i="6"/>
  <c r="AD896" i="6" s="1"/>
  <c r="L896" i="6"/>
  <c r="AC895" i="6"/>
  <c r="AD895" i="6" s="1"/>
  <c r="L895" i="6"/>
  <c r="AC894" i="6"/>
  <c r="AD894" i="6" s="1"/>
  <c r="L894" i="6"/>
  <c r="AC893" i="6"/>
  <c r="AD893" i="6" s="1"/>
  <c r="L893" i="6"/>
  <c r="AC892" i="6"/>
  <c r="AD892" i="6" s="1"/>
  <c r="L892" i="6"/>
  <c r="AC891" i="6"/>
  <c r="AD891" i="6" s="1"/>
  <c r="L891" i="6"/>
  <c r="AC890" i="6"/>
  <c r="AD890" i="6" s="1"/>
  <c r="L890" i="6"/>
  <c r="AC889" i="6"/>
  <c r="AD889" i="6" s="1"/>
  <c r="L889" i="6"/>
  <c r="AC888" i="6"/>
  <c r="AD888" i="6" s="1"/>
  <c r="L888" i="6"/>
  <c r="AC887" i="6"/>
  <c r="AD887" i="6" s="1"/>
  <c r="L887" i="6"/>
  <c r="AC886" i="6"/>
  <c r="AD886" i="6" s="1"/>
  <c r="L886" i="6"/>
  <c r="AC885" i="6"/>
  <c r="AD885" i="6" s="1"/>
  <c r="L885" i="6"/>
  <c r="AC884" i="6"/>
  <c r="AD884" i="6" s="1"/>
  <c r="L884" i="6"/>
  <c r="AC883" i="6"/>
  <c r="AD883" i="6" s="1"/>
  <c r="L883" i="6"/>
  <c r="AC882" i="6"/>
  <c r="AD882" i="6" s="1"/>
  <c r="L882" i="6"/>
  <c r="AC881" i="6"/>
  <c r="AD881" i="6" s="1"/>
  <c r="L881" i="6"/>
  <c r="AC880" i="6"/>
  <c r="AD880" i="6" s="1"/>
  <c r="L880" i="6"/>
  <c r="AC879" i="6"/>
  <c r="AD879" i="6" s="1"/>
  <c r="L879" i="6"/>
  <c r="AC878" i="6"/>
  <c r="AD878" i="6" s="1"/>
  <c r="L878" i="6"/>
  <c r="AC877" i="6"/>
  <c r="AD877" i="6" s="1"/>
  <c r="L877" i="6"/>
  <c r="AC876" i="6"/>
  <c r="AD876" i="6" s="1"/>
  <c r="L876" i="6"/>
  <c r="AC875" i="6"/>
  <c r="AD875" i="6" s="1"/>
  <c r="L875" i="6"/>
  <c r="AC874" i="6"/>
  <c r="AD874" i="6" s="1"/>
  <c r="L874" i="6"/>
  <c r="AC873" i="6"/>
  <c r="AD873" i="6" s="1"/>
  <c r="L873" i="6"/>
  <c r="AC864" i="6"/>
  <c r="AD864" i="6" s="1"/>
  <c r="L864" i="6"/>
  <c r="L857" i="6"/>
  <c r="AC857" i="6"/>
  <c r="AD857" i="6" s="1"/>
  <c r="L844" i="6"/>
  <c r="AC844" i="6"/>
  <c r="AD844" i="6" s="1"/>
  <c r="AC838" i="6"/>
  <c r="AD838" i="6" s="1"/>
  <c r="L838" i="6"/>
  <c r="AC837" i="6"/>
  <c r="AD837" i="6" s="1"/>
  <c r="L837" i="6"/>
  <c r="AC836" i="6"/>
  <c r="AD836" i="6" s="1"/>
  <c r="L836" i="6"/>
  <c r="AC835" i="6"/>
  <c r="AD835" i="6" s="1"/>
  <c r="L835" i="6"/>
  <c r="AC834" i="6"/>
  <c r="AD834" i="6" s="1"/>
  <c r="L834" i="6"/>
  <c r="AC833" i="6"/>
  <c r="AD833" i="6" s="1"/>
  <c r="L833" i="6"/>
  <c r="AC832" i="6"/>
  <c r="AD832" i="6" s="1"/>
  <c r="L832" i="6"/>
  <c r="AC831" i="6"/>
  <c r="AD831" i="6" s="1"/>
  <c r="L831" i="6"/>
  <c r="AC830" i="6"/>
  <c r="AD830" i="6" s="1"/>
  <c r="L830" i="6"/>
  <c r="AC829" i="6"/>
  <c r="AD829" i="6" s="1"/>
  <c r="L829" i="6"/>
  <c r="AC828" i="6"/>
  <c r="AD828" i="6" s="1"/>
  <c r="L828" i="6"/>
  <c r="AC827" i="6"/>
  <c r="AD827" i="6" s="1"/>
  <c r="L827" i="6"/>
  <c r="AC826" i="6"/>
  <c r="AD826" i="6" s="1"/>
  <c r="L826" i="6"/>
  <c r="AC825" i="6"/>
  <c r="AD825" i="6" s="1"/>
  <c r="L825" i="6"/>
  <c r="AC824" i="6"/>
  <c r="AD824" i="6" s="1"/>
  <c r="L824" i="6"/>
  <c r="AC823" i="6"/>
  <c r="AD823" i="6" s="1"/>
  <c r="L823" i="6"/>
  <c r="AC822" i="6"/>
  <c r="AD822" i="6" s="1"/>
  <c r="L822" i="6"/>
  <c r="AC821" i="6"/>
  <c r="AD821" i="6" s="1"/>
  <c r="L821" i="6"/>
  <c r="AC820" i="6"/>
  <c r="AD820" i="6" s="1"/>
  <c r="L820" i="6"/>
  <c r="AC819" i="6"/>
  <c r="AD819" i="6" s="1"/>
  <c r="L819" i="6"/>
  <c r="AC818" i="6"/>
  <c r="AD818" i="6" s="1"/>
  <c r="L818" i="6"/>
  <c r="AC817" i="6"/>
  <c r="AD817" i="6" s="1"/>
  <c r="L817" i="6"/>
  <c r="AC816" i="6"/>
  <c r="AD816" i="6" s="1"/>
  <c r="L816" i="6"/>
  <c r="AC815" i="6"/>
  <c r="AD815" i="6" s="1"/>
  <c r="L815" i="6"/>
  <c r="AC814" i="6"/>
  <c r="AD814" i="6" s="1"/>
  <c r="L814" i="6"/>
  <c r="AC813" i="6"/>
  <c r="AD813" i="6" s="1"/>
  <c r="L813" i="6"/>
  <c r="AC812" i="6"/>
  <c r="AD812" i="6" s="1"/>
  <c r="L812" i="6"/>
  <c r="AC811" i="6"/>
  <c r="AD811" i="6" s="1"/>
  <c r="L811" i="6"/>
  <c r="AC810" i="6"/>
  <c r="AD810" i="6" s="1"/>
  <c r="L810" i="6"/>
  <c r="AC809" i="6"/>
  <c r="AD809" i="6" s="1"/>
  <c r="L809" i="6"/>
  <c r="AC808" i="6"/>
  <c r="AD808" i="6" s="1"/>
  <c r="L808" i="6"/>
  <c r="AC807" i="6"/>
  <c r="AD807" i="6" s="1"/>
  <c r="L807" i="6"/>
  <c r="AC806" i="6"/>
  <c r="AD806" i="6" s="1"/>
  <c r="L806" i="6"/>
  <c r="AC805" i="6"/>
  <c r="AD805" i="6" s="1"/>
  <c r="L805" i="6"/>
  <c r="AC804" i="6"/>
  <c r="AD804" i="6" s="1"/>
  <c r="L804" i="6"/>
  <c r="AC803" i="6"/>
  <c r="AD803" i="6" s="1"/>
  <c r="L803" i="6"/>
  <c r="AC802" i="6"/>
  <c r="AD802" i="6" s="1"/>
  <c r="L802" i="6"/>
  <c r="AC801" i="6"/>
  <c r="AD801" i="6" s="1"/>
  <c r="L801" i="6"/>
  <c r="AC800" i="6"/>
  <c r="AD800" i="6" s="1"/>
  <c r="L800" i="6"/>
  <c r="AC799" i="6"/>
  <c r="AD799" i="6" s="1"/>
  <c r="L799" i="6"/>
  <c r="AC798" i="6"/>
  <c r="AD798" i="6" s="1"/>
  <c r="L798" i="6"/>
  <c r="AC797" i="6"/>
  <c r="AD797" i="6" s="1"/>
  <c r="L797" i="6"/>
  <c r="AC796" i="6"/>
  <c r="AD796" i="6" s="1"/>
  <c r="L796" i="6"/>
  <c r="AC795" i="6"/>
  <c r="AD795" i="6" s="1"/>
  <c r="L795" i="6"/>
  <c r="AC794" i="6"/>
  <c r="AD794" i="6" s="1"/>
  <c r="L794" i="6"/>
  <c r="AC793" i="6"/>
  <c r="AD793" i="6" s="1"/>
  <c r="L793" i="6"/>
  <c r="AC792" i="6"/>
  <c r="AD792" i="6" s="1"/>
  <c r="L792" i="6"/>
  <c r="AC791" i="6"/>
  <c r="AD791" i="6" s="1"/>
  <c r="L791" i="6"/>
  <c r="AC790" i="6"/>
  <c r="AD790" i="6" s="1"/>
  <c r="L790" i="6"/>
  <c r="AC789" i="6"/>
  <c r="AD789" i="6" s="1"/>
  <c r="L789" i="6"/>
  <c r="AC788" i="6"/>
  <c r="AD788" i="6" s="1"/>
  <c r="L788" i="6"/>
  <c r="AC787" i="6"/>
  <c r="AD787" i="6" s="1"/>
  <c r="L787" i="6"/>
  <c r="AC786" i="6"/>
  <c r="AD786" i="6" s="1"/>
  <c r="L786" i="6"/>
  <c r="AC785" i="6"/>
  <c r="AD785" i="6" s="1"/>
  <c r="L785" i="6"/>
  <c r="AC784" i="6"/>
  <c r="AD784" i="6" s="1"/>
  <c r="L784" i="6"/>
  <c r="AC783" i="6"/>
  <c r="AD783" i="6" s="1"/>
  <c r="L783" i="6"/>
  <c r="AC782" i="6"/>
  <c r="AD782" i="6" s="1"/>
  <c r="L782" i="6"/>
  <c r="AC781" i="6"/>
  <c r="AD781" i="6" s="1"/>
  <c r="L781" i="6"/>
  <c r="AC780" i="6"/>
  <c r="AD780" i="6" s="1"/>
  <c r="L780" i="6"/>
  <c r="AC779" i="6"/>
  <c r="AD779" i="6" s="1"/>
  <c r="L779" i="6"/>
  <c r="AC778" i="6"/>
  <c r="AD778" i="6" s="1"/>
  <c r="L778" i="6"/>
  <c r="AC777" i="6"/>
  <c r="AD777" i="6" s="1"/>
  <c r="L777" i="6"/>
  <c r="AC776" i="6"/>
  <c r="AD776" i="6" s="1"/>
  <c r="L776" i="6"/>
  <c r="AC775" i="6"/>
  <c r="AD775" i="6" s="1"/>
  <c r="L775" i="6"/>
  <c r="AC774" i="6"/>
  <c r="AD774" i="6" s="1"/>
  <c r="L774" i="6"/>
  <c r="AC773" i="6"/>
  <c r="AD773" i="6" s="1"/>
  <c r="L773" i="6"/>
  <c r="AC772" i="6"/>
  <c r="AD772" i="6" s="1"/>
  <c r="L772" i="6"/>
  <c r="AC771" i="6"/>
  <c r="AD771" i="6" s="1"/>
  <c r="L771" i="6"/>
  <c r="AC770" i="6"/>
  <c r="AD770" i="6" s="1"/>
  <c r="L770" i="6"/>
  <c r="AC769" i="6"/>
  <c r="AD769" i="6" s="1"/>
  <c r="L769" i="6"/>
  <c r="AC768" i="6"/>
  <c r="AD768" i="6" s="1"/>
  <c r="L768" i="6"/>
  <c r="AC767" i="6"/>
  <c r="AD767" i="6" s="1"/>
  <c r="L767" i="6"/>
  <c r="AC766" i="6"/>
  <c r="AD766" i="6" s="1"/>
  <c r="L766" i="6"/>
  <c r="AC765" i="6"/>
  <c r="AD765" i="6" s="1"/>
  <c r="L765" i="6"/>
  <c r="AC764" i="6"/>
  <c r="AD764" i="6" s="1"/>
  <c r="L764" i="6"/>
  <c r="AC763" i="6"/>
  <c r="AD763" i="6" s="1"/>
  <c r="L763" i="6"/>
  <c r="AC762" i="6"/>
  <c r="AD762" i="6" s="1"/>
  <c r="L762" i="6"/>
  <c r="AC761" i="6"/>
  <c r="AD761" i="6" s="1"/>
  <c r="L761" i="6"/>
  <c r="AC760" i="6"/>
  <c r="AD760" i="6" s="1"/>
  <c r="L760" i="6"/>
  <c r="AC759" i="6"/>
  <c r="AD759" i="6" s="1"/>
  <c r="L759" i="6"/>
  <c r="AC758" i="6"/>
  <c r="AD758" i="6" s="1"/>
  <c r="L758" i="6"/>
  <c r="AC757" i="6"/>
  <c r="AD757" i="6" s="1"/>
  <c r="L757" i="6"/>
  <c r="AC756" i="6"/>
  <c r="AD756" i="6" s="1"/>
  <c r="L756" i="6"/>
  <c r="AC755" i="6"/>
  <c r="AD755" i="6" s="1"/>
  <c r="L755" i="6"/>
  <c r="AC754" i="6"/>
  <c r="AD754" i="6" s="1"/>
  <c r="L754" i="6"/>
  <c r="AC753" i="6"/>
  <c r="AD753" i="6" s="1"/>
  <c r="L753" i="6"/>
  <c r="AC752" i="6"/>
  <c r="AD752" i="6" s="1"/>
  <c r="L752" i="6"/>
  <c r="AC751" i="6"/>
  <c r="AD751" i="6" s="1"/>
  <c r="L751" i="6"/>
  <c r="AC750" i="6"/>
  <c r="AD750" i="6" s="1"/>
  <c r="L750" i="6"/>
  <c r="AC749" i="6"/>
  <c r="AD749" i="6" s="1"/>
  <c r="L749" i="6"/>
  <c r="AC748" i="6"/>
  <c r="AD748" i="6" s="1"/>
  <c r="L748" i="6"/>
  <c r="AC747" i="6"/>
  <c r="AD747" i="6" s="1"/>
  <c r="L747" i="6"/>
  <c r="AC746" i="6"/>
  <c r="AD746" i="6" s="1"/>
  <c r="L746" i="6"/>
  <c r="AC745" i="6"/>
  <c r="AD745" i="6" s="1"/>
  <c r="L745" i="6"/>
  <c r="AC744" i="6"/>
  <c r="AD744" i="6" s="1"/>
  <c r="L744" i="6"/>
  <c r="AC743" i="6"/>
  <c r="AD743" i="6" s="1"/>
  <c r="L743" i="6"/>
  <c r="AC742" i="6"/>
  <c r="AD742" i="6" s="1"/>
  <c r="L742" i="6"/>
  <c r="AC741" i="6"/>
  <c r="AD741" i="6" s="1"/>
  <c r="L741" i="6"/>
  <c r="AC740" i="6"/>
  <c r="AD740" i="6" s="1"/>
  <c r="L740" i="6"/>
  <c r="AC739" i="6"/>
  <c r="AD739" i="6" s="1"/>
  <c r="L739" i="6"/>
  <c r="AC738" i="6"/>
  <c r="AD738" i="6" s="1"/>
  <c r="L738" i="6"/>
  <c r="AC737" i="6"/>
  <c r="AD737" i="6" s="1"/>
  <c r="L737" i="6"/>
  <c r="AC736" i="6"/>
  <c r="AD736" i="6" s="1"/>
  <c r="L736" i="6"/>
  <c r="AC735" i="6"/>
  <c r="AD735" i="6" s="1"/>
  <c r="L735" i="6"/>
  <c r="AC734" i="6"/>
  <c r="AD734" i="6" s="1"/>
  <c r="L734" i="6"/>
  <c r="AC733" i="6"/>
  <c r="AD733" i="6" s="1"/>
  <c r="L733" i="6"/>
  <c r="AC732" i="6"/>
  <c r="AD732" i="6" s="1"/>
  <c r="L732" i="6"/>
  <c r="AC731" i="6"/>
  <c r="AD731" i="6" s="1"/>
  <c r="L731" i="6"/>
  <c r="AC730" i="6"/>
  <c r="AD730" i="6" s="1"/>
  <c r="L730" i="6"/>
  <c r="AC729" i="6"/>
  <c r="AD729" i="6" s="1"/>
  <c r="L729" i="6"/>
  <c r="AC728" i="6"/>
  <c r="AD728" i="6" s="1"/>
  <c r="L728" i="6"/>
  <c r="AC727" i="6"/>
  <c r="AD727" i="6" s="1"/>
  <c r="L727" i="6"/>
  <c r="AC726" i="6"/>
  <c r="AD726" i="6" s="1"/>
  <c r="L726" i="6"/>
  <c r="AC725" i="6"/>
  <c r="AD725" i="6" s="1"/>
  <c r="L725" i="6"/>
  <c r="AC724" i="6"/>
  <c r="AD724" i="6" s="1"/>
  <c r="L724" i="6"/>
  <c r="AC723" i="6"/>
  <c r="AD723" i="6" s="1"/>
  <c r="L723" i="6"/>
  <c r="AC722" i="6"/>
  <c r="AD722" i="6" s="1"/>
  <c r="L722" i="6"/>
  <c r="AC721" i="6"/>
  <c r="AD721" i="6" s="1"/>
  <c r="L721" i="6"/>
  <c r="AC720" i="6"/>
  <c r="AD720" i="6" s="1"/>
  <c r="L720" i="6"/>
  <c r="AC719" i="6"/>
  <c r="AD719" i="6" s="1"/>
  <c r="L719" i="6"/>
  <c r="AC718" i="6"/>
  <c r="AD718" i="6" s="1"/>
  <c r="L718" i="6"/>
  <c r="AC717" i="6"/>
  <c r="AD717" i="6" s="1"/>
  <c r="L717" i="6"/>
  <c r="AC716" i="6"/>
  <c r="AD716" i="6" s="1"/>
  <c r="L716" i="6"/>
  <c r="AC715" i="6"/>
  <c r="AD715" i="6" s="1"/>
  <c r="L715" i="6"/>
  <c r="AC714" i="6"/>
  <c r="AD714" i="6" s="1"/>
  <c r="L714" i="6"/>
  <c r="AC713" i="6"/>
  <c r="AD713" i="6" s="1"/>
  <c r="L713" i="6"/>
  <c r="AC712" i="6"/>
  <c r="AD712" i="6" s="1"/>
  <c r="L712" i="6"/>
  <c r="AC711" i="6"/>
  <c r="AD711" i="6" s="1"/>
  <c r="L711" i="6"/>
  <c r="AC710" i="6"/>
  <c r="AD710" i="6" s="1"/>
  <c r="L710" i="6"/>
  <c r="AC709" i="6"/>
  <c r="AD709" i="6" s="1"/>
  <c r="L709" i="6"/>
  <c r="AC708" i="6"/>
  <c r="AD708" i="6" s="1"/>
  <c r="L708" i="6"/>
  <c r="AC707" i="6"/>
  <c r="AD707" i="6" s="1"/>
  <c r="L707" i="6"/>
  <c r="AC706" i="6"/>
  <c r="AD706" i="6" s="1"/>
  <c r="L706" i="6"/>
  <c r="AC705" i="6"/>
  <c r="AD705" i="6" s="1"/>
  <c r="L705" i="6"/>
  <c r="AC704" i="6"/>
  <c r="AD704" i="6" s="1"/>
  <c r="L704" i="6"/>
  <c r="AC703" i="6"/>
  <c r="AD703" i="6" s="1"/>
  <c r="L703" i="6"/>
  <c r="AC702" i="6"/>
  <c r="AD702" i="6" s="1"/>
  <c r="L702" i="6"/>
  <c r="AC701" i="6"/>
  <c r="AD701" i="6" s="1"/>
  <c r="L701" i="6"/>
  <c r="AC700" i="6"/>
  <c r="AD700" i="6" s="1"/>
  <c r="L700" i="6"/>
  <c r="AC699" i="6"/>
  <c r="AD699" i="6" s="1"/>
  <c r="L699" i="6"/>
  <c r="AC698" i="6"/>
  <c r="AD698" i="6" s="1"/>
  <c r="L698" i="6"/>
  <c r="AC697" i="6"/>
  <c r="AD697" i="6" s="1"/>
  <c r="L697" i="6"/>
  <c r="AC696" i="6"/>
  <c r="AD696" i="6" s="1"/>
  <c r="L696" i="6"/>
  <c r="AC695" i="6"/>
  <c r="AD695" i="6" s="1"/>
  <c r="L695" i="6"/>
  <c r="AC694" i="6"/>
  <c r="AD694" i="6" s="1"/>
  <c r="L694" i="6"/>
  <c r="AC693" i="6"/>
  <c r="AD693" i="6" s="1"/>
  <c r="L693" i="6"/>
  <c r="AC692" i="6"/>
  <c r="AD692" i="6" s="1"/>
  <c r="L692" i="6"/>
  <c r="AC691" i="6"/>
  <c r="AD691" i="6" s="1"/>
  <c r="L691" i="6"/>
  <c r="AC690" i="6"/>
  <c r="AD690" i="6" s="1"/>
  <c r="L690" i="6"/>
  <c r="AC689" i="6"/>
  <c r="AD689" i="6" s="1"/>
  <c r="L689" i="6"/>
  <c r="AC688" i="6"/>
  <c r="AD688" i="6" s="1"/>
  <c r="L688" i="6"/>
  <c r="AC687" i="6"/>
  <c r="AD687" i="6" s="1"/>
  <c r="L687" i="6"/>
  <c r="AC686" i="6"/>
  <c r="AD686" i="6" s="1"/>
  <c r="L686" i="6"/>
  <c r="AC685" i="6"/>
  <c r="AD685" i="6" s="1"/>
  <c r="L685" i="6"/>
  <c r="AC684" i="6"/>
  <c r="AD684" i="6" s="1"/>
  <c r="L684" i="6"/>
  <c r="AC683" i="6"/>
  <c r="AD683" i="6" s="1"/>
  <c r="L683" i="6"/>
  <c r="AC682" i="6"/>
  <c r="AD682" i="6" s="1"/>
  <c r="L682" i="6"/>
  <c r="AC681" i="6"/>
  <c r="AD681" i="6" s="1"/>
  <c r="L681" i="6"/>
  <c r="AC680" i="6"/>
  <c r="AD680" i="6" s="1"/>
  <c r="L680" i="6"/>
  <c r="AC679" i="6"/>
  <c r="AD679" i="6" s="1"/>
  <c r="L679" i="6"/>
  <c r="AC678" i="6"/>
  <c r="AD678" i="6" s="1"/>
  <c r="L678" i="6"/>
  <c r="AC677" i="6"/>
  <c r="AD677" i="6" s="1"/>
  <c r="L677" i="6"/>
  <c r="AC676" i="6"/>
  <c r="AD676" i="6" s="1"/>
  <c r="L676" i="6"/>
  <c r="AC675" i="6"/>
  <c r="AD675" i="6" s="1"/>
  <c r="L675" i="6"/>
  <c r="AC674" i="6"/>
  <c r="AD674" i="6" s="1"/>
  <c r="L674" i="6"/>
  <c r="AC673" i="6"/>
  <c r="AD673" i="6" s="1"/>
  <c r="L673" i="6"/>
  <c r="AC672" i="6"/>
  <c r="AD672" i="6" s="1"/>
  <c r="L672" i="6"/>
  <c r="AC671" i="6"/>
  <c r="AD671" i="6" s="1"/>
  <c r="L671" i="6"/>
  <c r="AC670" i="6"/>
  <c r="AD670" i="6" s="1"/>
  <c r="L670" i="6"/>
  <c r="AC669" i="6"/>
  <c r="AD669" i="6" s="1"/>
  <c r="L669" i="6"/>
  <c r="AC668" i="6"/>
  <c r="AD668" i="6" s="1"/>
  <c r="L668" i="6"/>
  <c r="AC667" i="6"/>
  <c r="AD667" i="6" s="1"/>
  <c r="L667" i="6"/>
  <c r="AC666" i="6"/>
  <c r="AD666" i="6" s="1"/>
  <c r="L666" i="6"/>
  <c r="AC665" i="6"/>
  <c r="AD665" i="6" s="1"/>
  <c r="L665" i="6"/>
  <c r="AC664" i="6"/>
  <c r="AD664" i="6" s="1"/>
  <c r="L664" i="6"/>
  <c r="AC663" i="6"/>
  <c r="AD663" i="6" s="1"/>
  <c r="L663" i="6"/>
  <c r="AC662" i="6"/>
  <c r="AD662" i="6" s="1"/>
  <c r="L662" i="6"/>
  <c r="AC661" i="6"/>
  <c r="AD661" i="6" s="1"/>
  <c r="L661" i="6"/>
  <c r="AC660" i="6"/>
  <c r="AD660" i="6" s="1"/>
  <c r="L660" i="6"/>
  <c r="AC659" i="6"/>
  <c r="AD659" i="6" s="1"/>
  <c r="L659" i="6"/>
  <c r="AC658" i="6"/>
  <c r="AD658" i="6" s="1"/>
  <c r="L658" i="6"/>
  <c r="AC657" i="6"/>
  <c r="AD657" i="6" s="1"/>
  <c r="L657" i="6"/>
  <c r="AC656" i="6"/>
  <c r="AD656" i="6" s="1"/>
  <c r="L656" i="6"/>
  <c r="AC655" i="6"/>
  <c r="AD655" i="6" s="1"/>
  <c r="L655" i="6"/>
  <c r="AC654" i="6"/>
  <c r="AD654" i="6" s="1"/>
  <c r="L654" i="6"/>
  <c r="AC653" i="6"/>
  <c r="AD653" i="6" s="1"/>
  <c r="L653" i="6"/>
  <c r="AC652" i="6"/>
  <c r="AD652" i="6" s="1"/>
  <c r="L652" i="6"/>
  <c r="AC651" i="6"/>
  <c r="AD651" i="6" s="1"/>
  <c r="L651" i="6"/>
  <c r="AC650" i="6"/>
  <c r="AD650" i="6" s="1"/>
  <c r="L650" i="6"/>
  <c r="AC649" i="6"/>
  <c r="AD649" i="6" s="1"/>
  <c r="L649" i="6"/>
  <c r="AC648" i="6"/>
  <c r="AD648" i="6" s="1"/>
  <c r="L648" i="6"/>
  <c r="AC647" i="6"/>
  <c r="AD647" i="6" s="1"/>
  <c r="L647" i="6"/>
  <c r="AC646" i="6"/>
  <c r="AD646" i="6" s="1"/>
  <c r="L646" i="6"/>
  <c r="AC645" i="6"/>
  <c r="AD645" i="6" s="1"/>
  <c r="L645" i="6"/>
  <c r="AC644" i="6"/>
  <c r="AD644" i="6" s="1"/>
  <c r="L644" i="6"/>
  <c r="AC643" i="6"/>
  <c r="AD643" i="6" s="1"/>
  <c r="L643" i="6"/>
  <c r="AC642" i="6"/>
  <c r="AD642" i="6" s="1"/>
  <c r="L642" i="6"/>
  <c r="AC641" i="6"/>
  <c r="AD641" i="6" s="1"/>
  <c r="L641" i="6"/>
  <c r="AC640" i="6"/>
  <c r="AD640" i="6" s="1"/>
  <c r="L640" i="6"/>
  <c r="AC639" i="6"/>
  <c r="AD639" i="6" s="1"/>
  <c r="L639" i="6"/>
  <c r="AC638" i="6"/>
  <c r="AD638" i="6" s="1"/>
  <c r="L638" i="6"/>
  <c r="AC637" i="6"/>
  <c r="AD637" i="6" s="1"/>
  <c r="L637" i="6"/>
  <c r="AC636" i="6"/>
  <c r="AD636" i="6" s="1"/>
  <c r="L636" i="6"/>
  <c r="AC635" i="6"/>
  <c r="AD635" i="6" s="1"/>
  <c r="L635" i="6"/>
  <c r="AC634" i="6"/>
  <c r="AD634" i="6" s="1"/>
  <c r="L634" i="6"/>
  <c r="AC633" i="6"/>
  <c r="AD633" i="6" s="1"/>
  <c r="L633" i="6"/>
  <c r="AC632" i="6"/>
  <c r="AD632" i="6" s="1"/>
  <c r="L632" i="6"/>
  <c r="AC631" i="6"/>
  <c r="AD631" i="6" s="1"/>
  <c r="L631" i="6"/>
  <c r="AC630" i="6"/>
  <c r="AD630" i="6" s="1"/>
  <c r="L630" i="6"/>
  <c r="AC629" i="6"/>
  <c r="AD629" i="6" s="1"/>
  <c r="L629" i="6"/>
  <c r="AC628" i="6"/>
  <c r="AD628" i="6" s="1"/>
  <c r="L628" i="6"/>
  <c r="AC627" i="6"/>
  <c r="AD627" i="6" s="1"/>
  <c r="L627" i="6"/>
  <c r="AC626" i="6"/>
  <c r="AD626" i="6" s="1"/>
  <c r="L626" i="6"/>
  <c r="AC625" i="6"/>
  <c r="AD625" i="6" s="1"/>
  <c r="L625" i="6"/>
  <c r="AC624" i="6"/>
  <c r="AD624" i="6" s="1"/>
  <c r="L624" i="6"/>
  <c r="AC623" i="6"/>
  <c r="AD623" i="6" s="1"/>
  <c r="L623" i="6"/>
  <c r="AC622" i="6"/>
  <c r="AD622" i="6" s="1"/>
  <c r="L622" i="6"/>
  <c r="AC621" i="6"/>
  <c r="AD621" i="6" s="1"/>
  <c r="L621" i="6"/>
  <c r="AC620" i="6"/>
  <c r="AD620" i="6" s="1"/>
  <c r="L620" i="6"/>
  <c r="AC619" i="6"/>
  <c r="AD619" i="6" s="1"/>
  <c r="L619" i="6"/>
  <c r="AC618" i="6"/>
  <c r="AD618" i="6" s="1"/>
  <c r="L618" i="6"/>
  <c r="AC617" i="6"/>
  <c r="AD617" i="6" s="1"/>
  <c r="L617" i="6"/>
  <c r="AC616" i="6"/>
  <c r="AD616" i="6" s="1"/>
  <c r="L616" i="6"/>
  <c r="AC615" i="6"/>
  <c r="AD615" i="6" s="1"/>
  <c r="L615" i="6"/>
  <c r="AC614" i="6"/>
  <c r="AD614" i="6" s="1"/>
  <c r="L614" i="6"/>
  <c r="AC613" i="6"/>
  <c r="AD613" i="6" s="1"/>
  <c r="L613" i="6"/>
  <c r="AC612" i="6"/>
  <c r="AD612" i="6" s="1"/>
  <c r="L612" i="6"/>
  <c r="AC611" i="6"/>
  <c r="AD611" i="6" s="1"/>
  <c r="L611" i="6"/>
  <c r="AC610" i="6"/>
  <c r="AD610" i="6" s="1"/>
  <c r="L610" i="6"/>
  <c r="AC609" i="6"/>
  <c r="AD609" i="6" s="1"/>
  <c r="L609" i="6"/>
  <c r="AC608" i="6"/>
  <c r="AD608" i="6" s="1"/>
  <c r="L608" i="6"/>
  <c r="AC607" i="6"/>
  <c r="AD607" i="6" s="1"/>
  <c r="L607" i="6"/>
  <c r="AC606" i="6"/>
  <c r="AD606" i="6" s="1"/>
  <c r="L606" i="6"/>
  <c r="AC605" i="6"/>
  <c r="AD605" i="6" s="1"/>
  <c r="L605" i="6"/>
  <c r="AC604" i="6"/>
  <c r="AD604" i="6" s="1"/>
  <c r="L604" i="6"/>
  <c r="AC603" i="6"/>
  <c r="AD603" i="6" s="1"/>
  <c r="L603" i="6"/>
  <c r="AC602" i="6"/>
  <c r="AD602" i="6" s="1"/>
  <c r="L602" i="6"/>
  <c r="AC601" i="6"/>
  <c r="AD601" i="6" s="1"/>
  <c r="L601" i="6"/>
  <c r="AC600" i="6"/>
  <c r="AD600" i="6" s="1"/>
  <c r="L600" i="6"/>
  <c r="AC599" i="6"/>
  <c r="AD599" i="6" s="1"/>
  <c r="L599" i="6"/>
  <c r="AC598" i="6"/>
  <c r="AD598" i="6" s="1"/>
  <c r="L598" i="6"/>
  <c r="AC597" i="6"/>
  <c r="AD597" i="6" s="1"/>
  <c r="L597" i="6"/>
  <c r="AC596" i="6"/>
  <c r="AD596" i="6" s="1"/>
  <c r="L596" i="6"/>
  <c r="AC595" i="6"/>
  <c r="AD595" i="6" s="1"/>
  <c r="L595" i="6"/>
  <c r="AC594" i="6"/>
  <c r="AD594" i="6" s="1"/>
  <c r="L594" i="6"/>
  <c r="AC593" i="6"/>
  <c r="AD593" i="6" s="1"/>
  <c r="L593" i="6"/>
  <c r="AC592" i="6"/>
  <c r="AD592" i="6" s="1"/>
  <c r="L592" i="6"/>
  <c r="AC591" i="6"/>
  <c r="AD591" i="6" s="1"/>
  <c r="L591" i="6"/>
  <c r="AC590" i="6"/>
  <c r="AD590" i="6" s="1"/>
  <c r="L590" i="6"/>
  <c r="AC589" i="6"/>
  <c r="AD589" i="6" s="1"/>
  <c r="L589" i="6"/>
  <c r="AC588" i="6"/>
  <c r="AD588" i="6" s="1"/>
  <c r="L588" i="6"/>
  <c r="AC587" i="6"/>
  <c r="AD587" i="6" s="1"/>
  <c r="L587" i="6"/>
  <c r="AC586" i="6"/>
  <c r="AD586" i="6" s="1"/>
  <c r="L586" i="6"/>
  <c r="AC585" i="6"/>
  <c r="AD585" i="6" s="1"/>
  <c r="L585" i="6"/>
  <c r="AC584" i="6"/>
  <c r="AD584" i="6" s="1"/>
  <c r="L584" i="6"/>
  <c r="AC583" i="6"/>
  <c r="AD583" i="6" s="1"/>
  <c r="L583" i="6"/>
  <c r="AC582" i="6"/>
  <c r="AD582" i="6" s="1"/>
  <c r="L582" i="6"/>
  <c r="AC581" i="6"/>
  <c r="AD581" i="6" s="1"/>
  <c r="L581" i="6"/>
  <c r="AC580" i="6"/>
  <c r="AD580" i="6" s="1"/>
  <c r="L580" i="6"/>
  <c r="AC579" i="6"/>
  <c r="AD579" i="6" s="1"/>
  <c r="L579" i="6"/>
  <c r="AC578" i="6"/>
  <c r="AD578" i="6" s="1"/>
  <c r="L578" i="6"/>
  <c r="AC577" i="6"/>
  <c r="AD577" i="6" s="1"/>
  <c r="L577" i="6"/>
  <c r="AC576" i="6"/>
  <c r="AD576" i="6" s="1"/>
  <c r="L576" i="6"/>
  <c r="AC575" i="6"/>
  <c r="AD575" i="6" s="1"/>
  <c r="L575" i="6"/>
  <c r="AC574" i="6"/>
  <c r="AD574" i="6" s="1"/>
  <c r="L574" i="6"/>
  <c r="AC573" i="6"/>
  <c r="AD573" i="6" s="1"/>
  <c r="L573" i="6"/>
  <c r="AC572" i="6"/>
  <c r="AD572" i="6" s="1"/>
  <c r="L572" i="6"/>
  <c r="AC571" i="6"/>
  <c r="AD571" i="6" s="1"/>
  <c r="L571" i="6"/>
  <c r="AC570" i="6"/>
  <c r="AD570" i="6" s="1"/>
  <c r="L570" i="6"/>
  <c r="AC569" i="6"/>
  <c r="AD569" i="6" s="1"/>
  <c r="L569" i="6"/>
  <c r="AC568" i="6"/>
  <c r="AD568" i="6" s="1"/>
  <c r="L568" i="6"/>
  <c r="AC567" i="6"/>
  <c r="AD567" i="6" s="1"/>
  <c r="L567" i="6"/>
  <c r="AC566" i="6"/>
  <c r="AD566" i="6" s="1"/>
  <c r="L566" i="6"/>
  <c r="AC565" i="6"/>
  <c r="AD565" i="6" s="1"/>
  <c r="L565" i="6"/>
  <c r="AC564" i="6"/>
  <c r="AD564" i="6" s="1"/>
  <c r="L564" i="6"/>
  <c r="AC563" i="6"/>
  <c r="AD563" i="6" s="1"/>
  <c r="L563" i="6"/>
  <c r="AC562" i="6"/>
  <c r="AD562" i="6" s="1"/>
  <c r="L562" i="6"/>
  <c r="AC561" i="6"/>
  <c r="AD561" i="6" s="1"/>
  <c r="L561" i="6"/>
  <c r="AC560" i="6"/>
  <c r="AD560" i="6" s="1"/>
  <c r="L560" i="6"/>
  <c r="AC559" i="6"/>
  <c r="AD559" i="6" s="1"/>
  <c r="L559" i="6"/>
  <c r="AC558" i="6"/>
  <c r="AD558" i="6" s="1"/>
  <c r="L558" i="6"/>
  <c r="AC557" i="6"/>
  <c r="AD557" i="6" s="1"/>
  <c r="L557" i="6"/>
  <c r="AC556" i="6"/>
  <c r="AD556" i="6" s="1"/>
  <c r="L556" i="6"/>
  <c r="AC555" i="6"/>
  <c r="AD555" i="6" s="1"/>
  <c r="L555" i="6"/>
  <c r="AC554" i="6"/>
  <c r="AD554" i="6" s="1"/>
  <c r="L554" i="6"/>
  <c r="AC553" i="6"/>
  <c r="AD553" i="6" s="1"/>
  <c r="L553" i="6"/>
  <c r="AC552" i="6"/>
  <c r="AD552" i="6" s="1"/>
  <c r="L552" i="6"/>
  <c r="AC551" i="6"/>
  <c r="AD551" i="6" s="1"/>
  <c r="L551" i="6"/>
  <c r="AC550" i="6"/>
  <c r="AD550" i="6" s="1"/>
  <c r="L550" i="6"/>
  <c r="AC549" i="6"/>
  <c r="AD549" i="6" s="1"/>
  <c r="L549" i="6"/>
  <c r="AC548" i="6"/>
  <c r="AD548" i="6" s="1"/>
  <c r="L548" i="6"/>
  <c r="AC547" i="6"/>
  <c r="AD547" i="6" s="1"/>
  <c r="L547" i="6"/>
  <c r="AC546" i="6"/>
  <c r="AD546" i="6" s="1"/>
  <c r="L546" i="6"/>
  <c r="AC545" i="6"/>
  <c r="AD545" i="6" s="1"/>
  <c r="L545" i="6"/>
  <c r="AC544" i="6"/>
  <c r="AD544" i="6" s="1"/>
  <c r="L544" i="6"/>
  <c r="AC543" i="6"/>
  <c r="AD543" i="6" s="1"/>
  <c r="L543" i="6"/>
  <c r="AC542" i="6"/>
  <c r="AD542" i="6" s="1"/>
  <c r="L542" i="6"/>
  <c r="AC541" i="6"/>
  <c r="AD541" i="6" s="1"/>
  <c r="L541" i="6"/>
  <c r="AC540" i="6"/>
  <c r="AD540" i="6" s="1"/>
  <c r="L540" i="6"/>
  <c r="AC539" i="6"/>
  <c r="AD539" i="6" s="1"/>
  <c r="L539" i="6"/>
  <c r="AC538" i="6"/>
  <c r="AD538" i="6" s="1"/>
  <c r="L538" i="6"/>
  <c r="AC537" i="6"/>
  <c r="AD537" i="6" s="1"/>
  <c r="L537" i="6"/>
  <c r="AC536" i="6"/>
  <c r="AD536" i="6" s="1"/>
  <c r="L536" i="6"/>
  <c r="AC535" i="6"/>
  <c r="AD535" i="6" s="1"/>
  <c r="L535" i="6"/>
  <c r="AC534" i="6"/>
  <c r="AD534" i="6" s="1"/>
  <c r="L534" i="6"/>
  <c r="AC533" i="6"/>
  <c r="AD533" i="6" s="1"/>
  <c r="L533" i="6"/>
  <c r="AC532" i="6"/>
  <c r="AD532" i="6" s="1"/>
  <c r="L532" i="6"/>
  <c r="AC531" i="6"/>
  <c r="AD531" i="6" s="1"/>
  <c r="L531" i="6"/>
  <c r="AC530" i="6"/>
  <c r="AD530" i="6" s="1"/>
  <c r="L530" i="6"/>
  <c r="AC529" i="6"/>
  <c r="AD529" i="6" s="1"/>
  <c r="L529" i="6"/>
  <c r="AC528" i="6"/>
  <c r="AD528" i="6" s="1"/>
  <c r="L528" i="6"/>
  <c r="AC527" i="6"/>
  <c r="AD527" i="6" s="1"/>
  <c r="L527" i="6"/>
  <c r="AC526" i="6"/>
  <c r="AD526" i="6" s="1"/>
  <c r="L526" i="6"/>
  <c r="AC525" i="6"/>
  <c r="AD525" i="6" s="1"/>
  <c r="L525" i="6"/>
  <c r="AC524" i="6"/>
  <c r="AD524" i="6" s="1"/>
  <c r="L524" i="6"/>
  <c r="AC523" i="6"/>
  <c r="AD523" i="6" s="1"/>
  <c r="L523" i="6"/>
  <c r="AC522" i="6"/>
  <c r="AD522" i="6" s="1"/>
  <c r="L522" i="6"/>
  <c r="AC521" i="6"/>
  <c r="AD521" i="6" s="1"/>
  <c r="L521" i="6"/>
  <c r="AC520" i="6"/>
  <c r="AD520" i="6" s="1"/>
  <c r="L520" i="6"/>
  <c r="AC519" i="6"/>
  <c r="AD519" i="6" s="1"/>
  <c r="L519" i="6"/>
  <c r="AC518" i="6"/>
  <c r="AD518" i="6" s="1"/>
  <c r="L518" i="6"/>
  <c r="AC517" i="6"/>
  <c r="AD517" i="6" s="1"/>
  <c r="L517" i="6"/>
  <c r="AC516" i="6"/>
  <c r="AD516" i="6" s="1"/>
  <c r="L516" i="6"/>
  <c r="AC515" i="6"/>
  <c r="AD515" i="6" s="1"/>
  <c r="L515" i="6"/>
  <c r="AC514" i="6"/>
  <c r="AD514" i="6" s="1"/>
  <c r="L514" i="6"/>
  <c r="AC513" i="6"/>
  <c r="AD513" i="6" s="1"/>
  <c r="L513" i="6"/>
  <c r="AC512" i="6"/>
  <c r="AD512" i="6" s="1"/>
  <c r="L512" i="6"/>
  <c r="AC511" i="6"/>
  <c r="AD511" i="6" s="1"/>
  <c r="L511" i="6"/>
  <c r="AC510" i="6"/>
  <c r="AD510" i="6" s="1"/>
  <c r="L510" i="6"/>
  <c r="AC509" i="6"/>
  <c r="AD509" i="6" s="1"/>
  <c r="L509" i="6"/>
  <c r="AC508" i="6"/>
  <c r="AD508" i="6" s="1"/>
  <c r="L508" i="6"/>
  <c r="AC507" i="6"/>
  <c r="AD507" i="6" s="1"/>
  <c r="L507" i="6"/>
  <c r="AC506" i="6"/>
  <c r="AD506" i="6" s="1"/>
  <c r="L506" i="6"/>
  <c r="AC505" i="6"/>
  <c r="AD505" i="6" s="1"/>
  <c r="L505" i="6"/>
  <c r="AC504" i="6"/>
  <c r="AD504" i="6" s="1"/>
  <c r="L504" i="6"/>
  <c r="AC503" i="6"/>
  <c r="AD503" i="6" s="1"/>
  <c r="L503" i="6"/>
  <c r="AC502" i="6"/>
  <c r="AD502" i="6" s="1"/>
  <c r="L502" i="6"/>
  <c r="AC501" i="6"/>
  <c r="AD501" i="6" s="1"/>
  <c r="L501" i="6"/>
  <c r="AC500" i="6"/>
  <c r="AD500" i="6" s="1"/>
  <c r="L500" i="6"/>
  <c r="AC499" i="6"/>
  <c r="AD499" i="6" s="1"/>
  <c r="L499" i="6"/>
  <c r="AC498" i="6"/>
  <c r="AD498" i="6" s="1"/>
  <c r="L498" i="6"/>
  <c r="AC497" i="6"/>
  <c r="AD497" i="6" s="1"/>
  <c r="L497" i="6"/>
  <c r="AC496" i="6"/>
  <c r="AD496" i="6" s="1"/>
  <c r="L496" i="6"/>
  <c r="AC495" i="6"/>
  <c r="AD495" i="6" s="1"/>
  <c r="L495" i="6"/>
  <c r="AC494" i="6"/>
  <c r="AD494" i="6" s="1"/>
  <c r="L494" i="6"/>
  <c r="AC493" i="6"/>
  <c r="AD493" i="6" s="1"/>
  <c r="L493" i="6"/>
  <c r="AC492" i="6"/>
  <c r="AD492" i="6" s="1"/>
  <c r="L492" i="6"/>
  <c r="AC491" i="6"/>
  <c r="AD491" i="6" s="1"/>
  <c r="L491" i="6"/>
  <c r="AC490" i="6"/>
  <c r="AD490" i="6" s="1"/>
  <c r="L490" i="6"/>
  <c r="AC489" i="6"/>
  <c r="AD489" i="6" s="1"/>
  <c r="L489" i="6"/>
  <c r="AC488" i="6"/>
  <c r="AD488" i="6" s="1"/>
  <c r="L488" i="6"/>
  <c r="AC487" i="6"/>
  <c r="AD487" i="6" s="1"/>
  <c r="L487" i="6"/>
  <c r="AC486" i="6"/>
  <c r="AD486" i="6" s="1"/>
  <c r="L486" i="6"/>
  <c r="AC485" i="6"/>
  <c r="AD485" i="6" s="1"/>
  <c r="L485" i="6"/>
  <c r="AC484" i="6"/>
  <c r="AD484" i="6" s="1"/>
  <c r="L484" i="6"/>
  <c r="AC483" i="6"/>
  <c r="AD483" i="6" s="1"/>
  <c r="L483" i="6"/>
  <c r="AC482" i="6"/>
  <c r="AD482" i="6" s="1"/>
  <c r="L482" i="6"/>
  <c r="AC481" i="6"/>
  <c r="AD481" i="6" s="1"/>
  <c r="L481" i="6"/>
  <c r="AC480" i="6"/>
  <c r="AD480" i="6" s="1"/>
  <c r="L480" i="6"/>
  <c r="AC479" i="6"/>
  <c r="AD479" i="6" s="1"/>
  <c r="L479" i="6"/>
  <c r="AC478" i="6"/>
  <c r="AD478" i="6" s="1"/>
  <c r="L478" i="6"/>
  <c r="AC477" i="6"/>
  <c r="AD477" i="6" s="1"/>
  <c r="L477" i="6"/>
  <c r="AC476" i="6"/>
  <c r="AD476" i="6" s="1"/>
  <c r="L476" i="6"/>
  <c r="AC475" i="6"/>
  <c r="AD475" i="6" s="1"/>
  <c r="L475" i="6"/>
  <c r="AC474" i="6"/>
  <c r="AD474" i="6" s="1"/>
  <c r="L474" i="6"/>
  <c r="AC473" i="6"/>
  <c r="AD473" i="6" s="1"/>
  <c r="L473" i="6"/>
  <c r="AC472" i="6"/>
  <c r="AD472" i="6" s="1"/>
  <c r="L472" i="6"/>
  <c r="AC471" i="6"/>
  <c r="AD471" i="6" s="1"/>
  <c r="L471" i="6"/>
  <c r="AC470" i="6"/>
  <c r="AD470" i="6" s="1"/>
  <c r="L470" i="6"/>
  <c r="AC469" i="6"/>
  <c r="AD469" i="6" s="1"/>
  <c r="L469" i="6"/>
  <c r="AC468" i="6"/>
  <c r="AD468" i="6" s="1"/>
  <c r="L468" i="6"/>
  <c r="AC467" i="6"/>
  <c r="AD467" i="6" s="1"/>
  <c r="L467" i="6"/>
  <c r="AC466" i="6"/>
  <c r="AD466" i="6" s="1"/>
  <c r="L466" i="6"/>
  <c r="AC465" i="6"/>
  <c r="AD465" i="6" s="1"/>
  <c r="L465" i="6"/>
  <c r="AC464" i="6"/>
  <c r="AD464" i="6" s="1"/>
  <c r="L464" i="6"/>
  <c r="AC463" i="6"/>
  <c r="AD463" i="6" s="1"/>
  <c r="L463" i="6"/>
  <c r="AC462" i="6"/>
  <c r="AD462" i="6" s="1"/>
  <c r="L462" i="6"/>
  <c r="AC461" i="6"/>
  <c r="AD461" i="6" s="1"/>
  <c r="L461" i="6"/>
  <c r="AC460" i="6"/>
  <c r="AD460" i="6" s="1"/>
  <c r="L460" i="6"/>
  <c r="AC459" i="6"/>
  <c r="AD459" i="6" s="1"/>
  <c r="L459" i="6"/>
  <c r="AC458" i="6"/>
  <c r="AD458" i="6" s="1"/>
  <c r="L458" i="6"/>
  <c r="AC457" i="6"/>
  <c r="AD457" i="6" s="1"/>
  <c r="L457" i="6"/>
  <c r="AC456" i="6"/>
  <c r="AD456" i="6" s="1"/>
  <c r="L456" i="6"/>
  <c r="AC455" i="6"/>
  <c r="AD455" i="6" s="1"/>
  <c r="L455" i="6"/>
  <c r="AC454" i="6"/>
  <c r="AD454" i="6" s="1"/>
  <c r="L454" i="6"/>
  <c r="AC453" i="6"/>
  <c r="AD453" i="6" s="1"/>
  <c r="L453" i="6"/>
  <c r="AC452" i="6"/>
  <c r="AD452" i="6" s="1"/>
  <c r="L452" i="6"/>
  <c r="AC451" i="6"/>
  <c r="AD451" i="6" s="1"/>
  <c r="L451" i="6"/>
  <c r="AC450" i="6"/>
  <c r="AD450" i="6" s="1"/>
  <c r="L450" i="6"/>
  <c r="AC449" i="6"/>
  <c r="AD449" i="6" s="1"/>
  <c r="L449" i="6"/>
  <c r="AC448" i="6"/>
  <c r="AD448" i="6" s="1"/>
  <c r="L448" i="6"/>
  <c r="AC447" i="6"/>
  <c r="AD447" i="6" s="1"/>
  <c r="L447" i="6"/>
  <c r="AC446" i="6"/>
  <c r="AD446" i="6" s="1"/>
  <c r="L446" i="6"/>
  <c r="AC445" i="6"/>
  <c r="AD445" i="6" s="1"/>
  <c r="L445" i="6"/>
  <c r="AC444" i="6"/>
  <c r="AD444" i="6" s="1"/>
  <c r="L444" i="6"/>
  <c r="AC443" i="6"/>
  <c r="AD443" i="6" s="1"/>
  <c r="L443" i="6"/>
  <c r="AC442" i="6"/>
  <c r="AD442" i="6" s="1"/>
  <c r="L442" i="6"/>
  <c r="AC441" i="6"/>
  <c r="AD441" i="6" s="1"/>
  <c r="L441" i="6"/>
  <c r="AC440" i="6"/>
  <c r="AD440" i="6" s="1"/>
  <c r="L440" i="6"/>
  <c r="AC439" i="6"/>
  <c r="AD439" i="6" s="1"/>
  <c r="L439" i="6"/>
  <c r="AC438" i="6"/>
  <c r="AD438" i="6" s="1"/>
  <c r="L438" i="6"/>
  <c r="AC437" i="6"/>
  <c r="AD437" i="6" s="1"/>
  <c r="L437" i="6"/>
  <c r="AC436" i="6"/>
  <c r="AD436" i="6" s="1"/>
  <c r="L436" i="6"/>
  <c r="AC435" i="6"/>
  <c r="AD435" i="6" s="1"/>
  <c r="L435" i="6"/>
  <c r="AC434" i="6"/>
  <c r="AD434" i="6" s="1"/>
  <c r="L434" i="6"/>
  <c r="AC433" i="6"/>
  <c r="AD433" i="6" s="1"/>
  <c r="L433" i="6"/>
  <c r="AC432" i="6"/>
  <c r="AD432" i="6" s="1"/>
  <c r="L432" i="6"/>
  <c r="AC431" i="6"/>
  <c r="AD431" i="6" s="1"/>
  <c r="L431" i="6"/>
  <c r="AC430" i="6"/>
  <c r="AD430" i="6" s="1"/>
  <c r="L430" i="6"/>
  <c r="AC429" i="6"/>
  <c r="AD429" i="6" s="1"/>
  <c r="L429" i="6"/>
  <c r="AC428" i="6"/>
  <c r="AD428" i="6" s="1"/>
  <c r="L428" i="6"/>
  <c r="AC427" i="6"/>
  <c r="AD427" i="6" s="1"/>
  <c r="L427" i="6"/>
  <c r="AC426" i="6"/>
  <c r="AD426" i="6" s="1"/>
  <c r="L426" i="6"/>
  <c r="AC425" i="6"/>
  <c r="AD425" i="6" s="1"/>
  <c r="L425" i="6"/>
  <c r="AC424" i="6"/>
  <c r="AD424" i="6" s="1"/>
  <c r="L424" i="6"/>
  <c r="AC423" i="6"/>
  <c r="AD423" i="6" s="1"/>
  <c r="L423" i="6"/>
  <c r="AC422" i="6"/>
  <c r="AD422" i="6" s="1"/>
  <c r="L422" i="6"/>
  <c r="AC421" i="6"/>
  <c r="AD421" i="6" s="1"/>
  <c r="L421" i="6"/>
  <c r="AC54" i="6"/>
  <c r="AD54" i="6" s="1"/>
  <c r="L54" i="6"/>
  <c r="AC52" i="6"/>
  <c r="AD52" i="6" s="1"/>
  <c r="L52" i="6"/>
  <c r="AC50" i="6"/>
  <c r="AD50" i="6" s="1"/>
  <c r="L50" i="6"/>
  <c r="L49" i="6"/>
  <c r="AC49" i="6"/>
  <c r="AD49" i="6" s="1"/>
  <c r="AC45" i="6"/>
  <c r="AD45" i="6" s="1"/>
  <c r="L45" i="6"/>
  <c r="AC44" i="6"/>
  <c r="AD44" i="6" s="1"/>
  <c r="L44" i="6"/>
  <c r="AC43" i="6"/>
  <c r="AD43" i="6" s="1"/>
  <c r="L43" i="6"/>
  <c r="AC41" i="6"/>
  <c r="AD41" i="6" s="1"/>
  <c r="L41" i="6"/>
  <c r="AC35" i="6"/>
  <c r="AD35" i="6" s="1"/>
  <c r="L35" i="6"/>
  <c r="AC32" i="6"/>
  <c r="AD32" i="6" s="1"/>
  <c r="L32" i="6"/>
  <c r="L29" i="6"/>
  <c r="AC29" i="6"/>
  <c r="AD29" i="6" s="1"/>
  <c r="AC28" i="6"/>
  <c r="AD28" i="6" s="1"/>
  <c r="L28" i="6"/>
  <c r="AC27" i="6"/>
  <c r="AD27" i="6" s="1"/>
  <c r="L27" i="6"/>
  <c r="AC26" i="6"/>
  <c r="AD26" i="6" s="1"/>
  <c r="L26" i="6"/>
  <c r="AC20" i="6"/>
  <c r="AD20" i="6" s="1"/>
  <c r="L20" i="6"/>
  <c r="AC19" i="6"/>
  <c r="AD19" i="6" s="1"/>
  <c r="L19" i="6"/>
  <c r="AC18" i="6"/>
  <c r="AD18" i="6" s="1"/>
  <c r="L18" i="6"/>
  <c r="C9" i="4"/>
  <c r="B17" i="4"/>
  <c r="H2" i="7"/>
  <c r="C7" i="4"/>
  <c r="B15" i="4"/>
  <c r="F2" i="7"/>
  <c r="B9" i="1"/>
  <c r="B34" i="2"/>
  <c r="AC4623" i="6"/>
  <c r="AD4623" i="6" s="1"/>
  <c r="L4623" i="6"/>
  <c r="AC4622" i="6"/>
  <c r="AD4622" i="6" s="1"/>
  <c r="L4622" i="6"/>
  <c r="AC4614" i="6"/>
  <c r="AD4614" i="6" s="1"/>
  <c r="L4614" i="6"/>
  <c r="AC4606" i="6"/>
  <c r="AD4606" i="6" s="1"/>
  <c r="L4606" i="6"/>
  <c r="AC4602" i="6"/>
  <c r="AD4602" i="6" s="1"/>
  <c r="L4602" i="6"/>
  <c r="AC4600" i="6"/>
  <c r="AD4600" i="6" s="1"/>
  <c r="L4600" i="6"/>
  <c r="AC4599" i="6"/>
  <c r="AD4599" i="6" s="1"/>
  <c r="L4599" i="6"/>
  <c r="AC869" i="6"/>
  <c r="AD869" i="6" s="1"/>
  <c r="L869" i="6"/>
  <c r="AC868" i="6"/>
  <c r="AD868" i="6" s="1"/>
  <c r="L868" i="6"/>
  <c r="L849" i="6"/>
  <c r="AC849" i="6"/>
  <c r="AD849" i="6" s="1"/>
  <c r="AC842" i="6"/>
  <c r="AD842" i="6" s="1"/>
  <c r="L842" i="6"/>
  <c r="AC840" i="6"/>
  <c r="AD840" i="6" s="1"/>
  <c r="L840" i="6"/>
  <c r="AC420" i="6"/>
  <c r="AD420" i="6" s="1"/>
  <c r="L420" i="6"/>
  <c r="AC419" i="6"/>
  <c r="AD419" i="6" s="1"/>
  <c r="L419" i="6"/>
  <c r="AC418" i="6"/>
  <c r="AD418" i="6" s="1"/>
  <c r="L418" i="6"/>
  <c r="AC417" i="6"/>
  <c r="AD417" i="6" s="1"/>
  <c r="L417" i="6"/>
  <c r="AC416" i="6"/>
  <c r="AD416" i="6" s="1"/>
  <c r="L416" i="6"/>
  <c r="AC415" i="6"/>
  <c r="AD415" i="6" s="1"/>
  <c r="L415" i="6"/>
  <c r="AC414" i="6"/>
  <c r="AD414" i="6" s="1"/>
  <c r="L414" i="6"/>
  <c r="AC413" i="6"/>
  <c r="AD413" i="6" s="1"/>
  <c r="L413" i="6"/>
  <c r="AC412" i="6"/>
  <c r="AD412" i="6" s="1"/>
  <c r="L412" i="6"/>
  <c r="AC411" i="6"/>
  <c r="AD411" i="6" s="1"/>
  <c r="L411" i="6"/>
  <c r="AC410" i="6"/>
  <c r="AD410" i="6" s="1"/>
  <c r="L410" i="6"/>
  <c r="AC409" i="6"/>
  <c r="AD409" i="6" s="1"/>
  <c r="L409" i="6"/>
  <c r="AC408" i="6"/>
  <c r="AD408" i="6" s="1"/>
  <c r="L408" i="6"/>
  <c r="AC407" i="6"/>
  <c r="AD407" i="6" s="1"/>
  <c r="L407" i="6"/>
  <c r="AC406" i="6"/>
  <c r="AD406" i="6" s="1"/>
  <c r="L406" i="6"/>
  <c r="AC405" i="6"/>
  <c r="AD405" i="6" s="1"/>
  <c r="L405" i="6"/>
  <c r="AC404" i="6"/>
  <c r="AD404" i="6" s="1"/>
  <c r="L404" i="6"/>
  <c r="AC403" i="6"/>
  <c r="AD403" i="6" s="1"/>
  <c r="L403" i="6"/>
  <c r="AC402" i="6"/>
  <c r="AD402" i="6" s="1"/>
  <c r="L402" i="6"/>
  <c r="AC401" i="6"/>
  <c r="AD401" i="6" s="1"/>
  <c r="L401" i="6"/>
  <c r="AC400" i="6"/>
  <c r="AD400" i="6" s="1"/>
  <c r="L400" i="6"/>
  <c r="AC399" i="6"/>
  <c r="AD399" i="6" s="1"/>
  <c r="L399" i="6"/>
  <c r="AC398" i="6"/>
  <c r="AD398" i="6" s="1"/>
  <c r="L398" i="6"/>
  <c r="AC397" i="6"/>
  <c r="AD397" i="6" s="1"/>
  <c r="L397" i="6"/>
  <c r="AC396" i="6"/>
  <c r="AD396" i="6" s="1"/>
  <c r="L396" i="6"/>
  <c r="AC395" i="6"/>
  <c r="AD395" i="6" s="1"/>
  <c r="L395" i="6"/>
  <c r="AC394" i="6"/>
  <c r="AD394" i="6" s="1"/>
  <c r="L394" i="6"/>
  <c r="AC393" i="6"/>
  <c r="AD393" i="6" s="1"/>
  <c r="L393" i="6"/>
  <c r="AC392" i="6"/>
  <c r="AD392" i="6" s="1"/>
  <c r="L392" i="6"/>
  <c r="AC391" i="6"/>
  <c r="AD391" i="6" s="1"/>
  <c r="L391" i="6"/>
  <c r="AC390" i="6"/>
  <c r="AD390" i="6" s="1"/>
  <c r="L390" i="6"/>
  <c r="AC389" i="6"/>
  <c r="AD389" i="6" s="1"/>
  <c r="L389" i="6"/>
  <c r="AC388" i="6"/>
  <c r="AD388" i="6" s="1"/>
  <c r="L388" i="6"/>
  <c r="AC387" i="6"/>
  <c r="AD387" i="6" s="1"/>
  <c r="L387" i="6"/>
  <c r="AC386" i="6"/>
  <c r="AD386" i="6" s="1"/>
  <c r="L386" i="6"/>
  <c r="AC385" i="6"/>
  <c r="AD385" i="6" s="1"/>
  <c r="L385" i="6"/>
  <c r="AC384" i="6"/>
  <c r="AD384" i="6" s="1"/>
  <c r="L384" i="6"/>
  <c r="AC383" i="6"/>
  <c r="AD383" i="6" s="1"/>
  <c r="L383" i="6"/>
  <c r="AC382" i="6"/>
  <c r="AD382" i="6" s="1"/>
  <c r="L382" i="6"/>
  <c r="AC381" i="6"/>
  <c r="AD381" i="6" s="1"/>
  <c r="L381" i="6"/>
  <c r="AC380" i="6"/>
  <c r="AD380" i="6" s="1"/>
  <c r="L380" i="6"/>
  <c r="AC379" i="6"/>
  <c r="AD379" i="6" s="1"/>
  <c r="L379" i="6"/>
  <c r="AC378" i="6"/>
  <c r="AD378" i="6" s="1"/>
  <c r="L378" i="6"/>
  <c r="AC377" i="6"/>
  <c r="AD377" i="6" s="1"/>
  <c r="L377" i="6"/>
  <c r="AC376" i="6"/>
  <c r="AD376" i="6" s="1"/>
  <c r="L376" i="6"/>
  <c r="AC375" i="6"/>
  <c r="AD375" i="6" s="1"/>
  <c r="L375" i="6"/>
  <c r="AC374" i="6"/>
  <c r="AD374" i="6" s="1"/>
  <c r="L374" i="6"/>
  <c r="AC373" i="6"/>
  <c r="AD373" i="6" s="1"/>
  <c r="L373" i="6"/>
  <c r="AC372" i="6"/>
  <c r="AD372" i="6" s="1"/>
  <c r="L372" i="6"/>
  <c r="AC371" i="6"/>
  <c r="AD371" i="6" s="1"/>
  <c r="L371" i="6"/>
  <c r="AC370" i="6"/>
  <c r="AD370" i="6" s="1"/>
  <c r="L370" i="6"/>
  <c r="AC369" i="6"/>
  <c r="AD369" i="6" s="1"/>
  <c r="L369" i="6"/>
  <c r="AC368" i="6"/>
  <c r="AD368" i="6" s="1"/>
  <c r="L368" i="6"/>
  <c r="AC367" i="6"/>
  <c r="AD367" i="6" s="1"/>
  <c r="L367" i="6"/>
  <c r="AC366" i="6"/>
  <c r="AD366" i="6" s="1"/>
  <c r="L366" i="6"/>
  <c r="AC365" i="6"/>
  <c r="AD365" i="6" s="1"/>
  <c r="L365" i="6"/>
  <c r="AC364" i="6"/>
  <c r="AD364" i="6" s="1"/>
  <c r="L364" i="6"/>
  <c r="AC363" i="6"/>
  <c r="AD363" i="6" s="1"/>
  <c r="L363" i="6"/>
  <c r="AC362" i="6"/>
  <c r="AD362" i="6" s="1"/>
  <c r="L362" i="6"/>
  <c r="AC361" i="6"/>
  <c r="AD361" i="6" s="1"/>
  <c r="L361" i="6"/>
  <c r="AC360" i="6"/>
  <c r="AD360" i="6" s="1"/>
  <c r="L360" i="6"/>
  <c r="AC359" i="6"/>
  <c r="AD359" i="6" s="1"/>
  <c r="L359" i="6"/>
  <c r="AC358" i="6"/>
  <c r="AD358" i="6" s="1"/>
  <c r="L358" i="6"/>
  <c r="AC357" i="6"/>
  <c r="AD357" i="6" s="1"/>
  <c r="L357" i="6"/>
  <c r="AC356" i="6"/>
  <c r="AD356" i="6" s="1"/>
  <c r="L356" i="6"/>
  <c r="AC355" i="6"/>
  <c r="AD355" i="6" s="1"/>
  <c r="L355" i="6"/>
  <c r="AC354" i="6"/>
  <c r="AD354" i="6" s="1"/>
  <c r="L354" i="6"/>
  <c r="AC353" i="6"/>
  <c r="AD353" i="6" s="1"/>
  <c r="L353" i="6"/>
  <c r="AC352" i="6"/>
  <c r="AD352" i="6" s="1"/>
  <c r="L352" i="6"/>
  <c r="AC351" i="6"/>
  <c r="AD351" i="6" s="1"/>
  <c r="L351" i="6"/>
  <c r="AC350" i="6"/>
  <c r="AD350" i="6" s="1"/>
  <c r="L350" i="6"/>
  <c r="AC349" i="6"/>
  <c r="AD349" i="6" s="1"/>
  <c r="L349" i="6"/>
  <c r="AC348" i="6"/>
  <c r="AD348" i="6" s="1"/>
  <c r="L348" i="6"/>
  <c r="AC347" i="6"/>
  <c r="AD347" i="6" s="1"/>
  <c r="L347" i="6"/>
  <c r="AC346" i="6"/>
  <c r="AD346" i="6" s="1"/>
  <c r="L346" i="6"/>
  <c r="AC345" i="6"/>
  <c r="AD345" i="6" s="1"/>
  <c r="L345" i="6"/>
  <c r="AC344" i="6"/>
  <c r="AD344" i="6" s="1"/>
  <c r="L344" i="6"/>
  <c r="AC343" i="6"/>
  <c r="AD343" i="6" s="1"/>
  <c r="L343" i="6"/>
  <c r="AC342" i="6"/>
  <c r="AD342" i="6" s="1"/>
  <c r="L342" i="6"/>
  <c r="AC341" i="6"/>
  <c r="AD341" i="6" s="1"/>
  <c r="L341" i="6"/>
  <c r="AC340" i="6"/>
  <c r="AD340" i="6" s="1"/>
  <c r="L340" i="6"/>
  <c r="AC339" i="6"/>
  <c r="AD339" i="6" s="1"/>
  <c r="L339" i="6"/>
  <c r="AC338" i="6"/>
  <c r="AD338" i="6" s="1"/>
  <c r="L338" i="6"/>
  <c r="AC337" i="6"/>
  <c r="AD337" i="6" s="1"/>
  <c r="L337" i="6"/>
  <c r="AC336" i="6"/>
  <c r="AD336" i="6" s="1"/>
  <c r="L336" i="6"/>
  <c r="AC335" i="6"/>
  <c r="AD335" i="6" s="1"/>
  <c r="L335" i="6"/>
  <c r="AC334" i="6"/>
  <c r="AD334" i="6" s="1"/>
  <c r="L334" i="6"/>
  <c r="AC333" i="6"/>
  <c r="AD333" i="6" s="1"/>
  <c r="L333" i="6"/>
  <c r="AC332" i="6"/>
  <c r="AD332" i="6" s="1"/>
  <c r="L332" i="6"/>
  <c r="AC331" i="6"/>
  <c r="AD331" i="6" s="1"/>
  <c r="L331" i="6"/>
  <c r="AC330" i="6"/>
  <c r="AD330" i="6" s="1"/>
  <c r="L330" i="6"/>
  <c r="AC329" i="6"/>
  <c r="AD329" i="6" s="1"/>
  <c r="L329" i="6"/>
  <c r="AC328" i="6"/>
  <c r="AD328" i="6" s="1"/>
  <c r="L328" i="6"/>
  <c r="AC327" i="6"/>
  <c r="AD327" i="6" s="1"/>
  <c r="L327" i="6"/>
  <c r="AC326" i="6"/>
  <c r="AD326" i="6" s="1"/>
  <c r="L326" i="6"/>
  <c r="AC325" i="6"/>
  <c r="AD325" i="6" s="1"/>
  <c r="L325" i="6"/>
  <c r="AC324" i="6"/>
  <c r="AD324" i="6" s="1"/>
  <c r="L324" i="6"/>
  <c r="AC323" i="6"/>
  <c r="AD323" i="6" s="1"/>
  <c r="L323" i="6"/>
  <c r="AC322" i="6"/>
  <c r="AD322" i="6" s="1"/>
  <c r="L322" i="6"/>
  <c r="AC321" i="6"/>
  <c r="AD321" i="6" s="1"/>
  <c r="L321" i="6"/>
  <c r="AC320" i="6"/>
  <c r="AD320" i="6" s="1"/>
  <c r="L320" i="6"/>
  <c r="AC319" i="6"/>
  <c r="AD319" i="6" s="1"/>
  <c r="L319" i="6"/>
  <c r="AC318" i="6"/>
  <c r="AD318" i="6" s="1"/>
  <c r="L318" i="6"/>
  <c r="AC317" i="6"/>
  <c r="AD317" i="6" s="1"/>
  <c r="L317" i="6"/>
  <c r="AC316" i="6"/>
  <c r="AD316" i="6" s="1"/>
  <c r="L316" i="6"/>
  <c r="AC315" i="6"/>
  <c r="AD315" i="6" s="1"/>
  <c r="L315" i="6"/>
  <c r="AC314" i="6"/>
  <c r="AD314" i="6" s="1"/>
  <c r="L314" i="6"/>
  <c r="AC313" i="6"/>
  <c r="AD313" i="6" s="1"/>
  <c r="L313" i="6"/>
  <c r="AC312" i="6"/>
  <c r="AD312" i="6" s="1"/>
  <c r="L312" i="6"/>
  <c r="AC311" i="6"/>
  <c r="AD311" i="6" s="1"/>
  <c r="L311" i="6"/>
  <c r="AC310" i="6"/>
  <c r="AD310" i="6" s="1"/>
  <c r="L310" i="6"/>
  <c r="AC309" i="6"/>
  <c r="AD309" i="6" s="1"/>
  <c r="L309" i="6"/>
  <c r="AC308" i="6"/>
  <c r="AD308" i="6" s="1"/>
  <c r="L308" i="6"/>
  <c r="AC307" i="6"/>
  <c r="AD307" i="6" s="1"/>
  <c r="L307" i="6"/>
  <c r="AC306" i="6"/>
  <c r="AD306" i="6" s="1"/>
  <c r="L306" i="6"/>
  <c r="AC305" i="6"/>
  <c r="AD305" i="6" s="1"/>
  <c r="L305" i="6"/>
  <c r="AC304" i="6"/>
  <c r="AD304" i="6" s="1"/>
  <c r="L304" i="6"/>
  <c r="AC303" i="6"/>
  <c r="AD303" i="6" s="1"/>
  <c r="L303" i="6"/>
  <c r="AC302" i="6"/>
  <c r="AD302" i="6" s="1"/>
  <c r="L302" i="6"/>
  <c r="AC301" i="6"/>
  <c r="AD301" i="6" s="1"/>
  <c r="L301" i="6"/>
  <c r="AC300" i="6"/>
  <c r="AD300" i="6" s="1"/>
  <c r="L300" i="6"/>
  <c r="AC299" i="6"/>
  <c r="AD299" i="6" s="1"/>
  <c r="L299" i="6"/>
  <c r="AC298" i="6"/>
  <c r="AD298" i="6" s="1"/>
  <c r="L298" i="6"/>
  <c r="AC297" i="6"/>
  <c r="AD297" i="6" s="1"/>
  <c r="L297" i="6"/>
  <c r="AC296" i="6"/>
  <c r="AD296" i="6" s="1"/>
  <c r="L296" i="6"/>
  <c r="AC295" i="6"/>
  <c r="AD295" i="6" s="1"/>
  <c r="L295" i="6"/>
  <c r="AC294" i="6"/>
  <c r="AD294" i="6" s="1"/>
  <c r="L294" i="6"/>
  <c r="AC293" i="6"/>
  <c r="AD293" i="6" s="1"/>
  <c r="L293" i="6"/>
  <c r="AC292" i="6"/>
  <c r="AD292" i="6" s="1"/>
  <c r="L292" i="6"/>
  <c r="AC291" i="6"/>
  <c r="AD291" i="6" s="1"/>
  <c r="L291" i="6"/>
  <c r="AC290" i="6"/>
  <c r="AD290" i="6" s="1"/>
  <c r="L290" i="6"/>
  <c r="AC289" i="6"/>
  <c r="AD289" i="6" s="1"/>
  <c r="L289" i="6"/>
  <c r="AC288" i="6"/>
  <c r="AD288" i="6" s="1"/>
  <c r="L288" i="6"/>
  <c r="AC287" i="6"/>
  <c r="AD287" i="6" s="1"/>
  <c r="L287" i="6"/>
  <c r="AC286" i="6"/>
  <c r="AD286" i="6" s="1"/>
  <c r="L286" i="6"/>
  <c r="AC285" i="6"/>
  <c r="AD285" i="6" s="1"/>
  <c r="L285" i="6"/>
  <c r="AC284" i="6"/>
  <c r="AD284" i="6" s="1"/>
  <c r="L284" i="6"/>
  <c r="AC283" i="6"/>
  <c r="AD283" i="6" s="1"/>
  <c r="L283" i="6"/>
  <c r="AC282" i="6"/>
  <c r="AD282" i="6" s="1"/>
  <c r="L282" i="6"/>
  <c r="AC281" i="6"/>
  <c r="AD281" i="6" s="1"/>
  <c r="L281" i="6"/>
  <c r="AC280" i="6"/>
  <c r="AD280" i="6" s="1"/>
  <c r="L280" i="6"/>
  <c r="AC279" i="6"/>
  <c r="AD279" i="6" s="1"/>
  <c r="L279" i="6"/>
  <c r="AC278" i="6"/>
  <c r="AD278" i="6" s="1"/>
  <c r="L278" i="6"/>
  <c r="AC277" i="6"/>
  <c r="AD277" i="6" s="1"/>
  <c r="L277" i="6"/>
  <c r="AC276" i="6"/>
  <c r="AD276" i="6" s="1"/>
  <c r="L276" i="6"/>
  <c r="AC275" i="6"/>
  <c r="AD275" i="6" s="1"/>
  <c r="L275" i="6"/>
  <c r="AC274" i="6"/>
  <c r="AD274" i="6" s="1"/>
  <c r="L274" i="6"/>
  <c r="AC273" i="6"/>
  <c r="AD273" i="6" s="1"/>
  <c r="L273" i="6"/>
  <c r="AC272" i="6"/>
  <c r="AD272" i="6" s="1"/>
  <c r="L272" i="6"/>
  <c r="AC271" i="6"/>
  <c r="AD271" i="6" s="1"/>
  <c r="L271" i="6"/>
  <c r="AC270" i="6"/>
  <c r="AD270" i="6" s="1"/>
  <c r="L270" i="6"/>
  <c r="AC269" i="6"/>
  <c r="AD269" i="6" s="1"/>
  <c r="L269" i="6"/>
  <c r="AC268" i="6"/>
  <c r="AD268" i="6" s="1"/>
  <c r="L268" i="6"/>
  <c r="AC267" i="6"/>
  <c r="AD267" i="6" s="1"/>
  <c r="L267" i="6"/>
  <c r="AC266" i="6"/>
  <c r="AD266" i="6" s="1"/>
  <c r="L266" i="6"/>
  <c r="AC265" i="6"/>
  <c r="AD265" i="6" s="1"/>
  <c r="L265" i="6"/>
  <c r="AC264" i="6"/>
  <c r="AD264" i="6" s="1"/>
  <c r="L264" i="6"/>
  <c r="AC263" i="6"/>
  <c r="AD263" i="6" s="1"/>
  <c r="L263" i="6"/>
  <c r="AC262" i="6"/>
  <c r="AD262" i="6" s="1"/>
  <c r="L262" i="6"/>
  <c r="AC261" i="6"/>
  <c r="AD261" i="6" s="1"/>
  <c r="L261" i="6"/>
  <c r="AC260" i="6"/>
  <c r="AD260" i="6" s="1"/>
  <c r="L260" i="6"/>
  <c r="AC259" i="6"/>
  <c r="AD259" i="6" s="1"/>
  <c r="L259" i="6"/>
  <c r="AC258" i="6"/>
  <c r="AD258" i="6" s="1"/>
  <c r="L258" i="6"/>
  <c r="AC257" i="6"/>
  <c r="AD257" i="6" s="1"/>
  <c r="L257" i="6"/>
  <c r="AC256" i="6"/>
  <c r="AD256" i="6" s="1"/>
  <c r="L256" i="6"/>
  <c r="AC255" i="6"/>
  <c r="AD255" i="6" s="1"/>
  <c r="L255" i="6"/>
  <c r="AC254" i="6"/>
  <c r="AD254" i="6" s="1"/>
  <c r="L254" i="6"/>
  <c r="AC253" i="6"/>
  <c r="AD253" i="6" s="1"/>
  <c r="L253" i="6"/>
  <c r="AC252" i="6"/>
  <c r="AD252" i="6" s="1"/>
  <c r="L252" i="6"/>
  <c r="AC251" i="6"/>
  <c r="AD251" i="6" s="1"/>
  <c r="L251" i="6"/>
  <c r="AC250" i="6"/>
  <c r="AD250" i="6" s="1"/>
  <c r="L250" i="6"/>
  <c r="AC249" i="6"/>
  <c r="AD249" i="6" s="1"/>
  <c r="L249" i="6"/>
  <c r="AC248" i="6"/>
  <c r="AD248" i="6" s="1"/>
  <c r="L248" i="6"/>
  <c r="AC247" i="6"/>
  <c r="AD247" i="6" s="1"/>
  <c r="L247" i="6"/>
  <c r="AC246" i="6"/>
  <c r="AD246" i="6" s="1"/>
  <c r="L246" i="6"/>
  <c r="AC245" i="6"/>
  <c r="AD245" i="6" s="1"/>
  <c r="L245" i="6"/>
  <c r="AC244" i="6"/>
  <c r="AD244" i="6" s="1"/>
  <c r="L244" i="6"/>
  <c r="AC243" i="6"/>
  <c r="AD243" i="6" s="1"/>
  <c r="L243" i="6"/>
  <c r="AC242" i="6"/>
  <c r="AD242" i="6" s="1"/>
  <c r="L242" i="6"/>
  <c r="AC241" i="6"/>
  <c r="AD241" i="6" s="1"/>
  <c r="L241" i="6"/>
  <c r="AC240" i="6"/>
  <c r="AD240" i="6" s="1"/>
  <c r="L240" i="6"/>
  <c r="AC239" i="6"/>
  <c r="AD239" i="6" s="1"/>
  <c r="L239" i="6"/>
  <c r="AC238" i="6"/>
  <c r="AD238" i="6" s="1"/>
  <c r="L238" i="6"/>
  <c r="AC237" i="6"/>
  <c r="AD237" i="6" s="1"/>
  <c r="L237" i="6"/>
  <c r="AC236" i="6"/>
  <c r="AD236" i="6" s="1"/>
  <c r="L236" i="6"/>
  <c r="AC235" i="6"/>
  <c r="AD235" i="6" s="1"/>
  <c r="L235" i="6"/>
  <c r="AC234" i="6"/>
  <c r="AD234" i="6" s="1"/>
  <c r="L234" i="6"/>
  <c r="AC233" i="6"/>
  <c r="AD233" i="6" s="1"/>
  <c r="L233" i="6"/>
  <c r="AC232" i="6"/>
  <c r="AD232" i="6" s="1"/>
  <c r="L232" i="6"/>
  <c r="AC231" i="6"/>
  <c r="AD231" i="6" s="1"/>
  <c r="L231" i="6"/>
  <c r="AC230" i="6"/>
  <c r="AD230" i="6" s="1"/>
  <c r="L230" i="6"/>
  <c r="AC229" i="6"/>
  <c r="AD229" i="6" s="1"/>
  <c r="L229" i="6"/>
  <c r="AC228" i="6"/>
  <c r="AD228" i="6" s="1"/>
  <c r="L228" i="6"/>
  <c r="AC227" i="6"/>
  <c r="AD227" i="6" s="1"/>
  <c r="L227" i="6"/>
  <c r="AC226" i="6"/>
  <c r="AD226" i="6" s="1"/>
  <c r="L226" i="6"/>
  <c r="AC225" i="6"/>
  <c r="AD225" i="6" s="1"/>
  <c r="L225" i="6"/>
  <c r="AC224" i="6"/>
  <c r="AD224" i="6" s="1"/>
  <c r="L224" i="6"/>
  <c r="AC223" i="6"/>
  <c r="AD223" i="6" s="1"/>
  <c r="L223" i="6"/>
  <c r="AC222" i="6"/>
  <c r="AD222" i="6" s="1"/>
  <c r="L222" i="6"/>
  <c r="AC221" i="6"/>
  <c r="AD221" i="6" s="1"/>
  <c r="L221" i="6"/>
  <c r="AC220" i="6"/>
  <c r="AD220" i="6" s="1"/>
  <c r="L220" i="6"/>
  <c r="AC219" i="6"/>
  <c r="AD219" i="6" s="1"/>
  <c r="L219" i="6"/>
  <c r="AC218" i="6"/>
  <c r="AD218" i="6" s="1"/>
  <c r="L218" i="6"/>
  <c r="AC217" i="6"/>
  <c r="AD217" i="6" s="1"/>
  <c r="L217" i="6"/>
  <c r="AC216" i="6"/>
  <c r="AD216" i="6" s="1"/>
  <c r="L216" i="6"/>
  <c r="AC215" i="6"/>
  <c r="AD215" i="6" s="1"/>
  <c r="L215" i="6"/>
  <c r="AC214" i="6"/>
  <c r="AD214" i="6" s="1"/>
  <c r="L214" i="6"/>
  <c r="AC213" i="6"/>
  <c r="AD213" i="6" s="1"/>
  <c r="L213" i="6"/>
  <c r="AC212" i="6"/>
  <c r="AD212" i="6" s="1"/>
  <c r="L212" i="6"/>
  <c r="AC211" i="6"/>
  <c r="AD211" i="6" s="1"/>
  <c r="L211" i="6"/>
  <c r="AC210" i="6"/>
  <c r="AD210" i="6" s="1"/>
  <c r="L210" i="6"/>
  <c r="AC209" i="6"/>
  <c r="AD209" i="6" s="1"/>
  <c r="L209" i="6"/>
  <c r="AC208" i="6"/>
  <c r="AD208" i="6" s="1"/>
  <c r="L208" i="6"/>
  <c r="AC207" i="6"/>
  <c r="AD207" i="6" s="1"/>
  <c r="L207" i="6"/>
  <c r="AC206" i="6"/>
  <c r="AD206" i="6" s="1"/>
  <c r="L206" i="6"/>
  <c r="AC205" i="6"/>
  <c r="AD205" i="6" s="1"/>
  <c r="L205" i="6"/>
  <c r="AC204" i="6"/>
  <c r="AD204" i="6" s="1"/>
  <c r="L204" i="6"/>
  <c r="AC203" i="6"/>
  <c r="AD203" i="6" s="1"/>
  <c r="L203" i="6"/>
  <c r="AC202" i="6"/>
  <c r="AD202" i="6" s="1"/>
  <c r="L202" i="6"/>
  <c r="AC201" i="6"/>
  <c r="AD201" i="6" s="1"/>
  <c r="L201" i="6"/>
  <c r="AC200" i="6"/>
  <c r="AD200" i="6" s="1"/>
  <c r="L200" i="6"/>
  <c r="AC199" i="6"/>
  <c r="AD199" i="6" s="1"/>
  <c r="L199" i="6"/>
  <c r="AC198" i="6"/>
  <c r="AD198" i="6" s="1"/>
  <c r="L198" i="6"/>
  <c r="AC197" i="6"/>
  <c r="AD197" i="6" s="1"/>
  <c r="L197" i="6"/>
  <c r="AC196" i="6"/>
  <c r="AD196" i="6" s="1"/>
  <c r="L196" i="6"/>
  <c r="AC195" i="6"/>
  <c r="AD195" i="6" s="1"/>
  <c r="L195" i="6"/>
  <c r="AC194" i="6"/>
  <c r="AD194" i="6" s="1"/>
  <c r="L194" i="6"/>
  <c r="AC193" i="6"/>
  <c r="AD193" i="6" s="1"/>
  <c r="L193" i="6"/>
  <c r="AC192" i="6"/>
  <c r="AD192" i="6" s="1"/>
  <c r="L192" i="6"/>
  <c r="AC191" i="6"/>
  <c r="AD191" i="6" s="1"/>
  <c r="L191" i="6"/>
  <c r="AC190" i="6"/>
  <c r="AD190" i="6" s="1"/>
  <c r="L190" i="6"/>
  <c r="AC189" i="6"/>
  <c r="AD189" i="6" s="1"/>
  <c r="L189" i="6"/>
  <c r="AC188" i="6"/>
  <c r="AD188" i="6" s="1"/>
  <c r="L188" i="6"/>
  <c r="AC187" i="6"/>
  <c r="AD187" i="6" s="1"/>
  <c r="L187" i="6"/>
  <c r="AC186" i="6"/>
  <c r="AD186" i="6" s="1"/>
  <c r="L186" i="6"/>
  <c r="AC185" i="6"/>
  <c r="AD185" i="6" s="1"/>
  <c r="L185" i="6"/>
  <c r="AC184" i="6"/>
  <c r="AD184" i="6" s="1"/>
  <c r="L184" i="6"/>
  <c r="AC183" i="6"/>
  <c r="AD183" i="6" s="1"/>
  <c r="L183" i="6"/>
  <c r="AC182" i="6"/>
  <c r="AD182" i="6" s="1"/>
  <c r="L182" i="6"/>
  <c r="AC181" i="6"/>
  <c r="AD181" i="6" s="1"/>
  <c r="L181" i="6"/>
  <c r="AC180" i="6"/>
  <c r="AD180" i="6" s="1"/>
  <c r="L180" i="6"/>
  <c r="AC179" i="6"/>
  <c r="AD179" i="6" s="1"/>
  <c r="L179" i="6"/>
  <c r="AC178" i="6"/>
  <c r="AD178" i="6" s="1"/>
  <c r="L178" i="6"/>
  <c r="AC177" i="6"/>
  <c r="AD177" i="6" s="1"/>
  <c r="L177" i="6"/>
  <c r="AC176" i="6"/>
  <c r="AD176" i="6" s="1"/>
  <c r="L176" i="6"/>
  <c r="AC175" i="6"/>
  <c r="AD175" i="6" s="1"/>
  <c r="L175" i="6"/>
  <c r="AC174" i="6"/>
  <c r="AD174" i="6" s="1"/>
  <c r="L174" i="6"/>
  <c r="AC173" i="6"/>
  <c r="AD173" i="6" s="1"/>
  <c r="L173" i="6"/>
  <c r="AC172" i="6"/>
  <c r="AD172" i="6" s="1"/>
  <c r="L172" i="6"/>
  <c r="AC171" i="6"/>
  <c r="AD171" i="6" s="1"/>
  <c r="L171" i="6"/>
  <c r="AC170" i="6"/>
  <c r="AD170" i="6" s="1"/>
  <c r="L170" i="6"/>
  <c r="AC169" i="6"/>
  <c r="AD169" i="6" s="1"/>
  <c r="L169" i="6"/>
  <c r="AC168" i="6"/>
  <c r="AD168" i="6" s="1"/>
  <c r="L168" i="6"/>
  <c r="AC167" i="6"/>
  <c r="AD167" i="6" s="1"/>
  <c r="L167" i="6"/>
  <c r="AC166" i="6"/>
  <c r="AD166" i="6" s="1"/>
  <c r="L166" i="6"/>
  <c r="AC165" i="6"/>
  <c r="AD165" i="6" s="1"/>
  <c r="L165" i="6"/>
  <c r="AC164" i="6"/>
  <c r="AD164" i="6" s="1"/>
  <c r="L164" i="6"/>
  <c r="AC163" i="6"/>
  <c r="AD163" i="6" s="1"/>
  <c r="L163" i="6"/>
  <c r="AC162" i="6"/>
  <c r="AD162" i="6" s="1"/>
  <c r="L162" i="6"/>
  <c r="AC161" i="6"/>
  <c r="AD161" i="6" s="1"/>
  <c r="L161" i="6"/>
  <c r="AC160" i="6"/>
  <c r="AD160" i="6" s="1"/>
  <c r="L160" i="6"/>
  <c r="AC159" i="6"/>
  <c r="AD159" i="6" s="1"/>
  <c r="L159" i="6"/>
  <c r="AC158" i="6"/>
  <c r="AD158" i="6" s="1"/>
  <c r="L158" i="6"/>
  <c r="AC157" i="6"/>
  <c r="AD157" i="6" s="1"/>
  <c r="L157" i="6"/>
  <c r="AC156" i="6"/>
  <c r="AD156" i="6" s="1"/>
  <c r="L156" i="6"/>
  <c r="AC155" i="6"/>
  <c r="AD155" i="6" s="1"/>
  <c r="L155" i="6"/>
  <c r="AC154" i="6"/>
  <c r="AD154" i="6" s="1"/>
  <c r="L154" i="6"/>
  <c r="AC153" i="6"/>
  <c r="AD153" i="6" s="1"/>
  <c r="L153" i="6"/>
  <c r="AC152" i="6"/>
  <c r="AD152" i="6" s="1"/>
  <c r="L152" i="6"/>
  <c r="AC151" i="6"/>
  <c r="AD151" i="6" s="1"/>
  <c r="L151" i="6"/>
  <c r="AC150" i="6"/>
  <c r="AD150" i="6" s="1"/>
  <c r="L150" i="6"/>
  <c r="AC149" i="6"/>
  <c r="AD149" i="6" s="1"/>
  <c r="L149" i="6"/>
  <c r="AC148" i="6"/>
  <c r="AD148" i="6" s="1"/>
  <c r="L148" i="6"/>
  <c r="AC147" i="6"/>
  <c r="AD147" i="6" s="1"/>
  <c r="L147" i="6"/>
  <c r="AC146" i="6"/>
  <c r="AD146" i="6" s="1"/>
  <c r="L146" i="6"/>
  <c r="AC145" i="6"/>
  <c r="AD145" i="6" s="1"/>
  <c r="L145" i="6"/>
  <c r="AC144" i="6"/>
  <c r="AD144" i="6" s="1"/>
  <c r="L144" i="6"/>
  <c r="AC143" i="6"/>
  <c r="AD143" i="6" s="1"/>
  <c r="L143" i="6"/>
  <c r="AC142" i="6"/>
  <c r="AD142" i="6" s="1"/>
  <c r="L142" i="6"/>
  <c r="AC141" i="6"/>
  <c r="AD141" i="6" s="1"/>
  <c r="L141" i="6"/>
  <c r="AC140" i="6"/>
  <c r="AD140" i="6" s="1"/>
  <c r="L140" i="6"/>
  <c r="AC139" i="6"/>
  <c r="AD139" i="6" s="1"/>
  <c r="L139" i="6"/>
  <c r="AC138" i="6"/>
  <c r="AD138" i="6" s="1"/>
  <c r="L138" i="6"/>
  <c r="AC137" i="6"/>
  <c r="AD137" i="6" s="1"/>
  <c r="L137" i="6"/>
  <c r="AC136" i="6"/>
  <c r="AD136" i="6" s="1"/>
  <c r="L136" i="6"/>
  <c r="AC135" i="6"/>
  <c r="AD135" i="6" s="1"/>
  <c r="L135" i="6"/>
  <c r="AC134" i="6"/>
  <c r="AD134" i="6" s="1"/>
  <c r="L134" i="6"/>
  <c r="AC133" i="6"/>
  <c r="AD133" i="6" s="1"/>
  <c r="L133" i="6"/>
  <c r="AC132" i="6"/>
  <c r="AD132" i="6" s="1"/>
  <c r="L132" i="6"/>
  <c r="AC131" i="6"/>
  <c r="AD131" i="6" s="1"/>
  <c r="L131" i="6"/>
  <c r="AC130" i="6"/>
  <c r="AD130" i="6" s="1"/>
  <c r="L130" i="6"/>
  <c r="AC129" i="6"/>
  <c r="AD129" i="6" s="1"/>
  <c r="L129" i="6"/>
  <c r="AC128" i="6"/>
  <c r="AD128" i="6" s="1"/>
  <c r="L128" i="6"/>
  <c r="AC127" i="6"/>
  <c r="AD127" i="6" s="1"/>
  <c r="L127" i="6"/>
  <c r="AC126" i="6"/>
  <c r="AD126" i="6" s="1"/>
  <c r="L126" i="6"/>
  <c r="AC125" i="6"/>
  <c r="AD125" i="6" s="1"/>
  <c r="L125" i="6"/>
  <c r="AC124" i="6"/>
  <c r="AD124" i="6" s="1"/>
  <c r="L124" i="6"/>
  <c r="AC123" i="6"/>
  <c r="AD123" i="6" s="1"/>
  <c r="L123" i="6"/>
  <c r="AC122" i="6"/>
  <c r="AD122" i="6" s="1"/>
  <c r="L122" i="6"/>
  <c r="AC121" i="6"/>
  <c r="AD121" i="6" s="1"/>
  <c r="L121" i="6"/>
  <c r="AC120" i="6"/>
  <c r="AD120" i="6" s="1"/>
  <c r="L120" i="6"/>
  <c r="AC119" i="6"/>
  <c r="AD119" i="6" s="1"/>
  <c r="L119" i="6"/>
  <c r="AC118" i="6"/>
  <c r="AD118" i="6" s="1"/>
  <c r="L118" i="6"/>
  <c r="AC117" i="6"/>
  <c r="AD117" i="6" s="1"/>
  <c r="L117" i="6"/>
  <c r="AC116" i="6"/>
  <c r="AD116" i="6" s="1"/>
  <c r="L116" i="6"/>
  <c r="AC115" i="6"/>
  <c r="AD115" i="6" s="1"/>
  <c r="L115" i="6"/>
  <c r="AC114" i="6"/>
  <c r="AD114" i="6" s="1"/>
  <c r="L114" i="6"/>
  <c r="AC113" i="6"/>
  <c r="AD113" i="6" s="1"/>
  <c r="L113" i="6"/>
  <c r="AC112" i="6"/>
  <c r="AD112" i="6" s="1"/>
  <c r="L112" i="6"/>
  <c r="AC111" i="6"/>
  <c r="AD111" i="6" s="1"/>
  <c r="L111" i="6"/>
  <c r="AC110" i="6"/>
  <c r="AD110" i="6" s="1"/>
  <c r="L110" i="6"/>
  <c r="AC109" i="6"/>
  <c r="AD109" i="6" s="1"/>
  <c r="L109" i="6"/>
  <c r="AC108" i="6"/>
  <c r="AD108" i="6" s="1"/>
  <c r="L108" i="6"/>
  <c r="AC107" i="6"/>
  <c r="AD107" i="6" s="1"/>
  <c r="L107" i="6"/>
  <c r="AC106" i="6"/>
  <c r="AD106" i="6" s="1"/>
  <c r="L106" i="6"/>
  <c r="AC105" i="6"/>
  <c r="AD105" i="6" s="1"/>
  <c r="L105" i="6"/>
  <c r="AC104" i="6"/>
  <c r="AD104" i="6" s="1"/>
  <c r="L104" i="6"/>
  <c r="AC103" i="6"/>
  <c r="AD103" i="6" s="1"/>
  <c r="L103" i="6"/>
  <c r="AC102" i="6"/>
  <c r="AD102" i="6" s="1"/>
  <c r="L102" i="6"/>
  <c r="AC101" i="6"/>
  <c r="AD101" i="6" s="1"/>
  <c r="L101" i="6"/>
  <c r="AC100" i="6"/>
  <c r="AD100" i="6" s="1"/>
  <c r="L100" i="6"/>
  <c r="AC99" i="6"/>
  <c r="AD99" i="6" s="1"/>
  <c r="L99" i="6"/>
  <c r="AC98" i="6"/>
  <c r="AD98" i="6" s="1"/>
  <c r="L98" i="6"/>
  <c r="AC97" i="6"/>
  <c r="AD97" i="6" s="1"/>
  <c r="L97" i="6"/>
  <c r="AC96" i="6"/>
  <c r="AD96" i="6" s="1"/>
  <c r="L96" i="6"/>
  <c r="AC95" i="6"/>
  <c r="AD95" i="6" s="1"/>
  <c r="L95" i="6"/>
  <c r="AC94" i="6"/>
  <c r="AD94" i="6" s="1"/>
  <c r="L94" i="6"/>
  <c r="AC93" i="6"/>
  <c r="AD93" i="6" s="1"/>
  <c r="L93" i="6"/>
  <c r="AC92" i="6"/>
  <c r="AD92" i="6" s="1"/>
  <c r="L92" i="6"/>
  <c r="AC91" i="6"/>
  <c r="AD91" i="6" s="1"/>
  <c r="L91" i="6"/>
  <c r="AC90" i="6"/>
  <c r="AD90" i="6" s="1"/>
  <c r="L90" i="6"/>
  <c r="AC89" i="6"/>
  <c r="AD89" i="6" s="1"/>
  <c r="L89" i="6"/>
  <c r="AC88" i="6"/>
  <c r="AD88" i="6" s="1"/>
  <c r="L88" i="6"/>
  <c r="AC87" i="6"/>
  <c r="AD87" i="6" s="1"/>
  <c r="L87" i="6"/>
  <c r="AC86" i="6"/>
  <c r="AD86" i="6" s="1"/>
  <c r="L86" i="6"/>
  <c r="AC85" i="6"/>
  <c r="AD85" i="6" s="1"/>
  <c r="L85" i="6"/>
  <c r="AC84" i="6"/>
  <c r="AD84" i="6" s="1"/>
  <c r="L84" i="6"/>
  <c r="AC83" i="6"/>
  <c r="AD83" i="6" s="1"/>
  <c r="L83" i="6"/>
  <c r="AC82" i="6"/>
  <c r="AD82" i="6" s="1"/>
  <c r="L82" i="6"/>
  <c r="AC81" i="6"/>
  <c r="AD81" i="6" s="1"/>
  <c r="L81" i="6"/>
  <c r="AC80" i="6"/>
  <c r="AD80" i="6" s="1"/>
  <c r="L80" i="6"/>
  <c r="AC79" i="6"/>
  <c r="AD79" i="6" s="1"/>
  <c r="L79" i="6"/>
  <c r="AC78" i="6"/>
  <c r="AD78" i="6" s="1"/>
  <c r="L78" i="6"/>
  <c r="AC77" i="6"/>
  <c r="AD77" i="6" s="1"/>
  <c r="L77" i="6"/>
  <c r="AC76" i="6"/>
  <c r="AD76" i="6" s="1"/>
  <c r="L76" i="6"/>
  <c r="AC75" i="6"/>
  <c r="AD75" i="6" s="1"/>
  <c r="L75" i="6"/>
  <c r="AC74" i="6"/>
  <c r="AD74" i="6" s="1"/>
  <c r="L74" i="6"/>
  <c r="AC73" i="6"/>
  <c r="AD73" i="6" s="1"/>
  <c r="L73" i="6"/>
  <c r="AC72" i="6"/>
  <c r="AD72" i="6" s="1"/>
  <c r="L72" i="6"/>
  <c r="AC71" i="6"/>
  <c r="AD71" i="6" s="1"/>
  <c r="L71" i="6"/>
  <c r="AC70" i="6"/>
  <c r="AD70" i="6" s="1"/>
  <c r="L70" i="6"/>
  <c r="AC69" i="6"/>
  <c r="AD69" i="6" s="1"/>
  <c r="L69" i="6"/>
  <c r="AC68" i="6"/>
  <c r="AD68" i="6" s="1"/>
  <c r="L68" i="6"/>
  <c r="AC67" i="6"/>
  <c r="AD67" i="6" s="1"/>
  <c r="L67" i="6"/>
  <c r="AC66" i="6"/>
  <c r="AD66" i="6" s="1"/>
  <c r="L66" i="6"/>
  <c r="AC65" i="6"/>
  <c r="AD65" i="6" s="1"/>
  <c r="L65" i="6"/>
  <c r="AC64" i="6"/>
  <c r="AD64" i="6" s="1"/>
  <c r="L64" i="6"/>
  <c r="AC63" i="6"/>
  <c r="AD63" i="6" s="1"/>
  <c r="L63" i="6"/>
  <c r="AC62" i="6"/>
  <c r="AD62" i="6" s="1"/>
  <c r="L62" i="6"/>
  <c r="AC61" i="6"/>
  <c r="AD61" i="6" s="1"/>
  <c r="L61" i="6"/>
  <c r="AC60" i="6"/>
  <c r="AD60" i="6" s="1"/>
  <c r="L60" i="6"/>
  <c r="AC59" i="6"/>
  <c r="AD59" i="6" s="1"/>
  <c r="L59" i="6"/>
  <c r="AC58" i="6"/>
  <c r="AD58" i="6" s="1"/>
  <c r="L58" i="6"/>
  <c r="AC57" i="6"/>
  <c r="AD57" i="6" s="1"/>
  <c r="L57" i="6"/>
  <c r="AC56" i="6"/>
  <c r="AD56" i="6" s="1"/>
  <c r="L56" i="6"/>
  <c r="AC55" i="6"/>
  <c r="AD55" i="6" s="1"/>
  <c r="L55" i="6"/>
  <c r="AC53" i="6"/>
  <c r="AD53" i="6" s="1"/>
  <c r="L53" i="6"/>
  <c r="AC51" i="6"/>
  <c r="AD51" i="6" s="1"/>
  <c r="L51" i="6"/>
  <c r="AC48" i="6"/>
  <c r="AD48" i="6" s="1"/>
  <c r="L48" i="6"/>
  <c r="AC47" i="6"/>
  <c r="AD47" i="6" s="1"/>
  <c r="L47" i="6"/>
  <c r="AC46" i="6"/>
  <c r="AD46" i="6" s="1"/>
  <c r="L46" i="6"/>
  <c r="AC42" i="6"/>
  <c r="AD42" i="6" s="1"/>
  <c r="L42" i="6"/>
  <c r="AC40" i="6"/>
  <c r="AD40" i="6" s="1"/>
  <c r="L40" i="6"/>
  <c r="AC38" i="6"/>
  <c r="AD38" i="6" s="1"/>
  <c r="L38" i="6"/>
  <c r="AC37" i="6"/>
  <c r="AD37" i="6" s="1"/>
  <c r="L37" i="6"/>
  <c r="AC31" i="6"/>
  <c r="AD31" i="6" s="1"/>
  <c r="L31" i="6"/>
  <c r="AC30" i="6"/>
  <c r="AD30" i="6" s="1"/>
  <c r="L30" i="6"/>
  <c r="AC25" i="6"/>
  <c r="AD25" i="6" s="1"/>
  <c r="L25" i="6"/>
  <c r="AC24" i="6"/>
  <c r="AD24" i="6" s="1"/>
  <c r="L24" i="6"/>
  <c r="AC21" i="6"/>
  <c r="AD21" i="6" s="1"/>
  <c r="L21" i="6"/>
  <c r="G2" i="7"/>
  <c r="C8" i="4"/>
  <c r="B16" i="4"/>
  <c r="B3" i="7"/>
  <c r="D5" i="3"/>
  <c r="C8" i="3"/>
  <c r="L4619" i="6"/>
  <c r="AC4619" i="6"/>
  <c r="AD4619" i="6" s="1"/>
  <c r="AC4617" i="6"/>
  <c r="AD4617" i="6" s="1"/>
  <c r="L4617" i="6"/>
  <c r="L4615" i="6"/>
  <c r="AC4615" i="6"/>
  <c r="AD4615" i="6" s="1"/>
  <c r="L4613" i="6"/>
  <c r="AC4613" i="6"/>
  <c r="AD4613" i="6" s="1"/>
  <c r="AC4611" i="6"/>
  <c r="AD4611" i="6" s="1"/>
  <c r="L4611" i="6"/>
  <c r="AC4609" i="6"/>
  <c r="AD4609" i="6" s="1"/>
  <c r="L4609" i="6"/>
  <c r="AC4608" i="6"/>
  <c r="AD4608" i="6" s="1"/>
  <c r="L4608" i="6"/>
  <c r="AC4607" i="6"/>
  <c r="AD4607" i="6" s="1"/>
  <c r="L4607" i="6"/>
  <c r="L4603" i="6"/>
  <c r="AC4603" i="6"/>
  <c r="AD4603" i="6" s="1"/>
  <c r="L867" i="6"/>
  <c r="AC867" i="6"/>
  <c r="AD867" i="6" s="1"/>
  <c r="AC863" i="6"/>
  <c r="AD863" i="6" s="1"/>
  <c r="L863" i="6"/>
  <c r="AC862" i="6"/>
  <c r="AD862" i="6" s="1"/>
  <c r="L862" i="6"/>
  <c r="L861" i="6"/>
  <c r="AC861" i="6"/>
  <c r="AD861" i="6" s="1"/>
  <c r="L853" i="6"/>
  <c r="AC853" i="6"/>
  <c r="AD853" i="6" s="1"/>
  <c r="Z5016" i="6"/>
  <c r="Y5016" i="6"/>
  <c r="X5016" i="6"/>
  <c r="AB5016" i="6" s="1"/>
  <c r="M5016" i="6" s="1"/>
  <c r="N5016" i="6" s="1"/>
  <c r="O5016" i="6" s="1"/>
  <c r="Z5015" i="6"/>
  <c r="Y5015" i="6"/>
  <c r="X5015" i="6"/>
  <c r="AB5015" i="6" s="1"/>
  <c r="M5015" i="6" s="1"/>
  <c r="N5015" i="6" s="1"/>
  <c r="O5015" i="6" s="1"/>
  <c r="Z5014" i="6"/>
  <c r="Y5014" i="6"/>
  <c r="X5014" i="6"/>
  <c r="AB5014" i="6" s="1"/>
  <c r="M5014" i="6" s="1"/>
  <c r="N5014" i="6" s="1"/>
  <c r="O5014" i="6" s="1"/>
  <c r="Z5013" i="6"/>
  <c r="Y5013" i="6"/>
  <c r="X5013" i="6"/>
  <c r="AB5013" i="6" s="1"/>
  <c r="M5013" i="6" s="1"/>
  <c r="N5013" i="6" s="1"/>
  <c r="O5013" i="6" s="1"/>
  <c r="Z5012" i="6"/>
  <c r="Y5012" i="6"/>
  <c r="X5012" i="6"/>
  <c r="AB5012" i="6" s="1"/>
  <c r="M5012" i="6" s="1"/>
  <c r="N5012" i="6" s="1"/>
  <c r="O5012" i="6" s="1"/>
  <c r="Z5011" i="6"/>
  <c r="Y5011" i="6"/>
  <c r="X5011" i="6"/>
  <c r="AB5011" i="6" s="1"/>
  <c r="M5011" i="6" s="1"/>
  <c r="N5011" i="6" s="1"/>
  <c r="O5011" i="6" s="1"/>
  <c r="Z5010" i="6"/>
  <c r="Y5010" i="6"/>
  <c r="X5010" i="6"/>
  <c r="AB5010" i="6" s="1"/>
  <c r="M5010" i="6" s="1"/>
  <c r="N5010" i="6" s="1"/>
  <c r="O5010" i="6" s="1"/>
  <c r="Z5009" i="6"/>
  <c r="Y5009" i="6"/>
  <c r="X5009" i="6"/>
  <c r="AB5009" i="6" s="1"/>
  <c r="M5009" i="6" s="1"/>
  <c r="N5009" i="6" s="1"/>
  <c r="O5009" i="6" s="1"/>
  <c r="Z5008" i="6"/>
  <c r="Y5008" i="6"/>
  <c r="X5008" i="6"/>
  <c r="AB5008" i="6" s="1"/>
  <c r="M5008" i="6" s="1"/>
  <c r="N5008" i="6" s="1"/>
  <c r="O5008" i="6" s="1"/>
  <c r="Z5007" i="6"/>
  <c r="Y5007" i="6"/>
  <c r="X5007" i="6"/>
  <c r="AB5007" i="6" s="1"/>
  <c r="M5007" i="6" s="1"/>
  <c r="N5007" i="6" s="1"/>
  <c r="O5007" i="6" s="1"/>
  <c r="Z5006" i="6"/>
  <c r="Y5006" i="6"/>
  <c r="X5006" i="6"/>
  <c r="AB5006" i="6" s="1"/>
  <c r="M5006" i="6" s="1"/>
  <c r="N5006" i="6" s="1"/>
  <c r="O5006" i="6" s="1"/>
  <c r="Z5005" i="6"/>
  <c r="Y5005" i="6"/>
  <c r="X5005" i="6"/>
  <c r="AB5005" i="6" s="1"/>
  <c r="M5005" i="6" s="1"/>
  <c r="N5005" i="6" s="1"/>
  <c r="O5005" i="6" s="1"/>
  <c r="Z5004" i="6"/>
  <c r="Y5004" i="6"/>
  <c r="X5004" i="6"/>
  <c r="AB5004" i="6" s="1"/>
  <c r="M5004" i="6" s="1"/>
  <c r="N5004" i="6" s="1"/>
  <c r="O5004" i="6" s="1"/>
  <c r="Z5003" i="6"/>
  <c r="Y5003" i="6"/>
  <c r="X5003" i="6"/>
  <c r="AB5003" i="6" s="1"/>
  <c r="M5003" i="6" s="1"/>
  <c r="N5003" i="6" s="1"/>
  <c r="O5003" i="6" s="1"/>
  <c r="Z5002" i="6"/>
  <c r="Y5002" i="6"/>
  <c r="X5002" i="6"/>
  <c r="AB5002" i="6" s="1"/>
  <c r="M5002" i="6" s="1"/>
  <c r="N5002" i="6" s="1"/>
  <c r="O5002" i="6" s="1"/>
  <c r="Z5001" i="6"/>
  <c r="Y5001" i="6"/>
  <c r="X5001" i="6"/>
  <c r="AB5001" i="6" s="1"/>
  <c r="M5001" i="6" s="1"/>
  <c r="N5001" i="6" s="1"/>
  <c r="O5001" i="6" s="1"/>
  <c r="Z5000" i="6"/>
  <c r="Y5000" i="6"/>
  <c r="X5000" i="6"/>
  <c r="AB5000" i="6" s="1"/>
  <c r="M5000" i="6" s="1"/>
  <c r="N5000" i="6" s="1"/>
  <c r="O5000" i="6" s="1"/>
  <c r="Z4999" i="6"/>
  <c r="Y4999" i="6"/>
  <c r="X4999" i="6"/>
  <c r="AB4999" i="6" s="1"/>
  <c r="M4999" i="6" s="1"/>
  <c r="N4999" i="6" s="1"/>
  <c r="O4999" i="6" s="1"/>
  <c r="Z4998" i="6"/>
  <c r="Y4998" i="6"/>
  <c r="X4998" i="6"/>
  <c r="AB4998" i="6" s="1"/>
  <c r="M4998" i="6" s="1"/>
  <c r="N4998" i="6" s="1"/>
  <c r="O4998" i="6" s="1"/>
  <c r="Z4997" i="6"/>
  <c r="Y4997" i="6"/>
  <c r="X4997" i="6"/>
  <c r="AB4997" i="6" s="1"/>
  <c r="M4997" i="6" s="1"/>
  <c r="N4997" i="6" s="1"/>
  <c r="O4997" i="6" s="1"/>
  <c r="Z4996" i="6"/>
  <c r="Y4996" i="6"/>
  <c r="X4996" i="6"/>
  <c r="AB4996" i="6" s="1"/>
  <c r="M4996" i="6" s="1"/>
  <c r="N4996" i="6" s="1"/>
  <c r="O4996" i="6" s="1"/>
  <c r="Z4995" i="6"/>
  <c r="Y4995" i="6"/>
  <c r="X4995" i="6"/>
  <c r="AB4995" i="6" s="1"/>
  <c r="M4995" i="6" s="1"/>
  <c r="N4995" i="6" s="1"/>
  <c r="O4995" i="6" s="1"/>
  <c r="Z4994" i="6"/>
  <c r="Y4994" i="6"/>
  <c r="X4994" i="6"/>
  <c r="AB4994" i="6" s="1"/>
  <c r="M4994" i="6" s="1"/>
  <c r="N4994" i="6" s="1"/>
  <c r="O4994" i="6" s="1"/>
  <c r="Z4993" i="6"/>
  <c r="Y4993" i="6"/>
  <c r="X4993" i="6"/>
  <c r="AB4993" i="6" s="1"/>
  <c r="M4993" i="6" s="1"/>
  <c r="N4993" i="6" s="1"/>
  <c r="O4993" i="6" s="1"/>
  <c r="Z4992" i="6"/>
  <c r="Y4992" i="6"/>
  <c r="X4992" i="6"/>
  <c r="AB4992" i="6" s="1"/>
  <c r="M4992" i="6" s="1"/>
  <c r="N4992" i="6" s="1"/>
  <c r="O4992" i="6" s="1"/>
  <c r="Z4991" i="6"/>
  <c r="Y4991" i="6"/>
  <c r="X4991" i="6"/>
  <c r="AB4991" i="6" s="1"/>
  <c r="M4991" i="6" s="1"/>
  <c r="N4991" i="6" s="1"/>
  <c r="O4991" i="6" s="1"/>
  <c r="Z4990" i="6"/>
  <c r="Y4990" i="6"/>
  <c r="X4990" i="6"/>
  <c r="AB4990" i="6" s="1"/>
  <c r="M4990" i="6" s="1"/>
  <c r="N4990" i="6" s="1"/>
  <c r="O4990" i="6" s="1"/>
  <c r="Z4989" i="6"/>
  <c r="Y4989" i="6"/>
  <c r="X4989" i="6"/>
  <c r="AB4989" i="6" s="1"/>
  <c r="M4989" i="6" s="1"/>
  <c r="N4989" i="6" s="1"/>
  <c r="O4989" i="6" s="1"/>
  <c r="Z4988" i="6"/>
  <c r="Y4988" i="6"/>
  <c r="X4988" i="6"/>
  <c r="AB4988" i="6" s="1"/>
  <c r="M4988" i="6" s="1"/>
  <c r="N4988" i="6" s="1"/>
  <c r="O4988" i="6" s="1"/>
  <c r="Z4987" i="6"/>
  <c r="Y4987" i="6"/>
  <c r="X4987" i="6"/>
  <c r="AB4987" i="6" s="1"/>
  <c r="M4987" i="6" s="1"/>
  <c r="N4987" i="6" s="1"/>
  <c r="O4987" i="6" s="1"/>
  <c r="Z4986" i="6"/>
  <c r="Y4986" i="6"/>
  <c r="X4986" i="6"/>
  <c r="AB4986" i="6" s="1"/>
  <c r="M4986" i="6" s="1"/>
  <c r="N4986" i="6" s="1"/>
  <c r="O4986" i="6" s="1"/>
  <c r="Z4985" i="6"/>
  <c r="Y4985" i="6"/>
  <c r="X4985" i="6"/>
  <c r="AB4985" i="6" s="1"/>
  <c r="M4985" i="6" s="1"/>
  <c r="N4985" i="6" s="1"/>
  <c r="O4985" i="6" s="1"/>
  <c r="Z4984" i="6"/>
  <c r="Y4984" i="6"/>
  <c r="X4984" i="6"/>
  <c r="AB4984" i="6" s="1"/>
  <c r="M4984" i="6" s="1"/>
  <c r="N4984" i="6" s="1"/>
  <c r="O4984" i="6" s="1"/>
  <c r="Z4983" i="6"/>
  <c r="Y4983" i="6"/>
  <c r="X4983" i="6"/>
  <c r="AB4983" i="6" s="1"/>
  <c r="M4983" i="6" s="1"/>
  <c r="N4983" i="6" s="1"/>
  <c r="O4983" i="6" s="1"/>
  <c r="Z4982" i="6"/>
  <c r="Y4982" i="6"/>
  <c r="X4982" i="6"/>
  <c r="AB4982" i="6" s="1"/>
  <c r="M4982" i="6" s="1"/>
  <c r="N4982" i="6" s="1"/>
  <c r="O4982" i="6" s="1"/>
  <c r="Z4981" i="6"/>
  <c r="Y4981" i="6"/>
  <c r="X4981" i="6"/>
  <c r="AB4981" i="6" s="1"/>
  <c r="M4981" i="6" s="1"/>
  <c r="N4981" i="6" s="1"/>
  <c r="O4981" i="6" s="1"/>
  <c r="Z4980" i="6"/>
  <c r="Y4980" i="6"/>
  <c r="X4980" i="6"/>
  <c r="AB4980" i="6" s="1"/>
  <c r="M4980" i="6" s="1"/>
  <c r="N4980" i="6" s="1"/>
  <c r="O4980" i="6" s="1"/>
  <c r="Z4979" i="6"/>
  <c r="Y4979" i="6"/>
  <c r="X4979" i="6"/>
  <c r="AB4979" i="6" s="1"/>
  <c r="M4979" i="6" s="1"/>
  <c r="N4979" i="6" s="1"/>
  <c r="O4979" i="6" s="1"/>
  <c r="Z4978" i="6"/>
  <c r="Y4978" i="6"/>
  <c r="X4978" i="6"/>
  <c r="AB4978" i="6" s="1"/>
  <c r="M4978" i="6" s="1"/>
  <c r="N4978" i="6" s="1"/>
  <c r="O4978" i="6" s="1"/>
  <c r="Z4977" i="6"/>
  <c r="Y4977" i="6"/>
  <c r="X4977" i="6"/>
  <c r="AB4977" i="6" s="1"/>
  <c r="M4977" i="6" s="1"/>
  <c r="N4977" i="6" s="1"/>
  <c r="O4977" i="6" s="1"/>
  <c r="Z4976" i="6"/>
  <c r="Y4976" i="6"/>
  <c r="X4976" i="6"/>
  <c r="AB4976" i="6" s="1"/>
  <c r="M4976" i="6" s="1"/>
  <c r="N4976" i="6" s="1"/>
  <c r="O4976" i="6" s="1"/>
  <c r="Z4975" i="6"/>
  <c r="Y4975" i="6"/>
  <c r="X4975" i="6"/>
  <c r="AB4975" i="6" s="1"/>
  <c r="M4975" i="6" s="1"/>
  <c r="N4975" i="6" s="1"/>
  <c r="O4975" i="6" s="1"/>
  <c r="Z4974" i="6"/>
  <c r="Y4974" i="6"/>
  <c r="X4974" i="6"/>
  <c r="AB4974" i="6" s="1"/>
  <c r="M4974" i="6" s="1"/>
  <c r="N4974" i="6" s="1"/>
  <c r="O4974" i="6" s="1"/>
  <c r="Z4973" i="6"/>
  <c r="Y4973" i="6"/>
  <c r="X4973" i="6"/>
  <c r="AB4973" i="6" s="1"/>
  <c r="M4973" i="6" s="1"/>
  <c r="N4973" i="6" s="1"/>
  <c r="O4973" i="6" s="1"/>
  <c r="Z4972" i="6"/>
  <c r="Y4972" i="6"/>
  <c r="X4972" i="6"/>
  <c r="AB4972" i="6" s="1"/>
  <c r="M4972" i="6" s="1"/>
  <c r="N4972" i="6" s="1"/>
  <c r="O4972" i="6" s="1"/>
  <c r="Z4971" i="6"/>
  <c r="Y4971" i="6"/>
  <c r="X4971" i="6"/>
  <c r="AB4971" i="6" s="1"/>
  <c r="M4971" i="6" s="1"/>
  <c r="N4971" i="6" s="1"/>
  <c r="O4971" i="6" s="1"/>
  <c r="Z4970" i="6"/>
  <c r="Y4970" i="6"/>
  <c r="X4970" i="6"/>
  <c r="AB4970" i="6" s="1"/>
  <c r="M4970" i="6" s="1"/>
  <c r="N4970" i="6" s="1"/>
  <c r="O4970" i="6" s="1"/>
  <c r="Z4969" i="6"/>
  <c r="Y4969" i="6"/>
  <c r="X4969" i="6"/>
  <c r="AB4969" i="6" s="1"/>
  <c r="M4969" i="6" s="1"/>
  <c r="N4969" i="6" s="1"/>
  <c r="O4969" i="6" s="1"/>
  <c r="Z4968" i="6"/>
  <c r="Y4968" i="6"/>
  <c r="X4968" i="6"/>
  <c r="AB4968" i="6" s="1"/>
  <c r="M4968" i="6" s="1"/>
  <c r="N4968" i="6" s="1"/>
  <c r="O4968" i="6" s="1"/>
  <c r="Z4967" i="6"/>
  <c r="Y4967" i="6"/>
  <c r="X4967" i="6"/>
  <c r="AB4967" i="6" s="1"/>
  <c r="M4967" i="6" s="1"/>
  <c r="N4967" i="6" s="1"/>
  <c r="O4967" i="6" s="1"/>
  <c r="Z4966" i="6"/>
  <c r="Y4966" i="6"/>
  <c r="X4966" i="6"/>
  <c r="AB4966" i="6" s="1"/>
  <c r="M4966" i="6" s="1"/>
  <c r="N4966" i="6" s="1"/>
  <c r="O4966" i="6" s="1"/>
  <c r="Z4965" i="6"/>
  <c r="Y4965" i="6"/>
  <c r="X4965" i="6"/>
  <c r="AB4965" i="6" s="1"/>
  <c r="M4965" i="6" s="1"/>
  <c r="N4965" i="6" s="1"/>
  <c r="O4965" i="6" s="1"/>
  <c r="Z4964" i="6"/>
  <c r="Y4964" i="6"/>
  <c r="X4964" i="6"/>
  <c r="AB4964" i="6" s="1"/>
  <c r="M4964" i="6" s="1"/>
  <c r="N4964" i="6" s="1"/>
  <c r="O4964" i="6" s="1"/>
  <c r="Z4963" i="6"/>
  <c r="Y4963" i="6"/>
  <c r="X4963" i="6"/>
  <c r="AB4963" i="6" s="1"/>
  <c r="M4963" i="6" s="1"/>
  <c r="N4963" i="6" s="1"/>
  <c r="O4963" i="6" s="1"/>
  <c r="Z4962" i="6"/>
  <c r="Y4962" i="6"/>
  <c r="X4962" i="6"/>
  <c r="AB4962" i="6" s="1"/>
  <c r="M4962" i="6" s="1"/>
  <c r="N4962" i="6" s="1"/>
  <c r="O4962" i="6" s="1"/>
  <c r="Z4961" i="6"/>
  <c r="Y4961" i="6"/>
  <c r="X4961" i="6"/>
  <c r="AB4961" i="6" s="1"/>
  <c r="M4961" i="6" s="1"/>
  <c r="N4961" i="6" s="1"/>
  <c r="O4961" i="6" s="1"/>
  <c r="Z4960" i="6"/>
  <c r="Y4960" i="6"/>
  <c r="X4960" i="6"/>
  <c r="AB4960" i="6" s="1"/>
  <c r="M4960" i="6" s="1"/>
  <c r="N4960" i="6" s="1"/>
  <c r="O4960" i="6" s="1"/>
  <c r="Z4959" i="6"/>
  <c r="Y4959" i="6"/>
  <c r="X4959" i="6"/>
  <c r="AB4959" i="6" s="1"/>
  <c r="M4959" i="6" s="1"/>
  <c r="N4959" i="6" s="1"/>
  <c r="O4959" i="6" s="1"/>
  <c r="Z4958" i="6"/>
  <c r="Y4958" i="6"/>
  <c r="X4958" i="6"/>
  <c r="AB4958" i="6" s="1"/>
  <c r="M4958" i="6" s="1"/>
  <c r="N4958" i="6" s="1"/>
  <c r="O4958" i="6" s="1"/>
  <c r="Z4957" i="6"/>
  <c r="Y4957" i="6"/>
  <c r="X4957" i="6"/>
  <c r="AB4957" i="6" s="1"/>
  <c r="M4957" i="6" s="1"/>
  <c r="N4957" i="6" s="1"/>
  <c r="O4957" i="6" s="1"/>
  <c r="Z4956" i="6"/>
  <c r="Y4956" i="6"/>
  <c r="X4956" i="6"/>
  <c r="AB4956" i="6" s="1"/>
  <c r="M4956" i="6" s="1"/>
  <c r="N4956" i="6" s="1"/>
  <c r="O4956" i="6" s="1"/>
  <c r="Z4955" i="6"/>
  <c r="Y4955" i="6"/>
  <c r="X4955" i="6"/>
  <c r="AB4955" i="6" s="1"/>
  <c r="M4955" i="6" s="1"/>
  <c r="N4955" i="6" s="1"/>
  <c r="O4955" i="6" s="1"/>
  <c r="Z4954" i="6"/>
  <c r="Y4954" i="6"/>
  <c r="X4954" i="6"/>
  <c r="AB4954" i="6" s="1"/>
  <c r="M4954" i="6" s="1"/>
  <c r="N4954" i="6" s="1"/>
  <c r="O4954" i="6" s="1"/>
  <c r="Z4953" i="6"/>
  <c r="Y4953" i="6"/>
  <c r="X4953" i="6"/>
  <c r="AB4953" i="6" s="1"/>
  <c r="M4953" i="6" s="1"/>
  <c r="N4953" i="6" s="1"/>
  <c r="O4953" i="6" s="1"/>
  <c r="Z4952" i="6"/>
  <c r="Y4952" i="6"/>
  <c r="X4952" i="6"/>
  <c r="AB4952" i="6" s="1"/>
  <c r="M4952" i="6" s="1"/>
  <c r="N4952" i="6" s="1"/>
  <c r="O4952" i="6" s="1"/>
  <c r="Z4951" i="6"/>
  <c r="Y4951" i="6"/>
  <c r="X4951" i="6"/>
  <c r="AB4951" i="6" s="1"/>
  <c r="M4951" i="6" s="1"/>
  <c r="N4951" i="6" s="1"/>
  <c r="O4951" i="6" s="1"/>
  <c r="Z4950" i="6"/>
  <c r="Y4950" i="6"/>
  <c r="X4950" i="6"/>
  <c r="AB4950" i="6" s="1"/>
  <c r="M4950" i="6" s="1"/>
  <c r="N4950" i="6" s="1"/>
  <c r="O4950" i="6" s="1"/>
  <c r="Z4949" i="6"/>
  <c r="Y4949" i="6"/>
  <c r="X4949" i="6"/>
  <c r="AB4949" i="6" s="1"/>
  <c r="M4949" i="6" s="1"/>
  <c r="N4949" i="6" s="1"/>
  <c r="O4949" i="6" s="1"/>
  <c r="Z4948" i="6"/>
  <c r="Y4948" i="6"/>
  <c r="X4948" i="6"/>
  <c r="AB4948" i="6" s="1"/>
  <c r="M4948" i="6" s="1"/>
  <c r="N4948" i="6" s="1"/>
  <c r="O4948" i="6" s="1"/>
  <c r="Z4947" i="6"/>
  <c r="Y4947" i="6"/>
  <c r="X4947" i="6"/>
  <c r="AB4947" i="6" s="1"/>
  <c r="M4947" i="6" s="1"/>
  <c r="N4947" i="6" s="1"/>
  <c r="O4947" i="6" s="1"/>
  <c r="Z4946" i="6"/>
  <c r="Y4946" i="6"/>
  <c r="X4946" i="6"/>
  <c r="AB4946" i="6" s="1"/>
  <c r="M4946" i="6" s="1"/>
  <c r="N4946" i="6" s="1"/>
  <c r="O4946" i="6" s="1"/>
  <c r="Z4945" i="6"/>
  <c r="Y4945" i="6"/>
  <c r="X4945" i="6"/>
  <c r="AB4945" i="6" s="1"/>
  <c r="M4945" i="6" s="1"/>
  <c r="N4945" i="6" s="1"/>
  <c r="O4945" i="6" s="1"/>
  <c r="Z4944" i="6"/>
  <c r="Y4944" i="6"/>
  <c r="X4944" i="6"/>
  <c r="AB4944" i="6" s="1"/>
  <c r="M4944" i="6" s="1"/>
  <c r="N4944" i="6" s="1"/>
  <c r="O4944" i="6" s="1"/>
  <c r="Z4943" i="6"/>
  <c r="Y4943" i="6"/>
  <c r="X4943" i="6"/>
  <c r="AB4943" i="6" s="1"/>
  <c r="M4943" i="6" s="1"/>
  <c r="N4943" i="6" s="1"/>
  <c r="O4943" i="6" s="1"/>
  <c r="Z4942" i="6"/>
  <c r="Y4942" i="6"/>
  <c r="X4942" i="6"/>
  <c r="AB4942" i="6" s="1"/>
  <c r="M4942" i="6" s="1"/>
  <c r="N4942" i="6" s="1"/>
  <c r="O4942" i="6" s="1"/>
  <c r="Z4941" i="6"/>
  <c r="Y4941" i="6"/>
  <c r="X4941" i="6"/>
  <c r="AB4941" i="6" s="1"/>
  <c r="M4941" i="6" s="1"/>
  <c r="N4941" i="6" s="1"/>
  <c r="O4941" i="6" s="1"/>
  <c r="Z4940" i="6"/>
  <c r="Y4940" i="6"/>
  <c r="X4940" i="6"/>
  <c r="AB4940" i="6" s="1"/>
  <c r="M4940" i="6" s="1"/>
  <c r="N4940" i="6" s="1"/>
  <c r="O4940" i="6" s="1"/>
  <c r="Z4939" i="6"/>
  <c r="Y4939" i="6"/>
  <c r="X4939" i="6"/>
  <c r="AB4939" i="6" s="1"/>
  <c r="M4939" i="6" s="1"/>
  <c r="N4939" i="6" s="1"/>
  <c r="O4939" i="6" s="1"/>
  <c r="Z4938" i="6"/>
  <c r="Y4938" i="6"/>
  <c r="X4938" i="6"/>
  <c r="AB4938" i="6" s="1"/>
  <c r="M4938" i="6" s="1"/>
  <c r="N4938" i="6" s="1"/>
  <c r="O4938" i="6" s="1"/>
  <c r="Z4937" i="6"/>
  <c r="Y4937" i="6"/>
  <c r="X4937" i="6"/>
  <c r="AB4937" i="6" s="1"/>
  <c r="M4937" i="6" s="1"/>
  <c r="N4937" i="6" s="1"/>
  <c r="O4937" i="6" s="1"/>
  <c r="Z4936" i="6"/>
  <c r="Y4936" i="6"/>
  <c r="X4936" i="6"/>
  <c r="AB4936" i="6" s="1"/>
  <c r="M4936" i="6" s="1"/>
  <c r="N4936" i="6" s="1"/>
  <c r="O4936" i="6" s="1"/>
  <c r="Z4935" i="6"/>
  <c r="Y4935" i="6"/>
  <c r="X4935" i="6"/>
  <c r="AB4935" i="6" s="1"/>
  <c r="M4935" i="6" s="1"/>
  <c r="N4935" i="6" s="1"/>
  <c r="O4935" i="6" s="1"/>
  <c r="Z4934" i="6"/>
  <c r="Y4934" i="6"/>
  <c r="X4934" i="6"/>
  <c r="AB4934" i="6" s="1"/>
  <c r="M4934" i="6" s="1"/>
  <c r="N4934" i="6" s="1"/>
  <c r="O4934" i="6" s="1"/>
  <c r="Z4933" i="6"/>
  <c r="Y4933" i="6"/>
  <c r="X4933" i="6"/>
  <c r="AB4933" i="6" s="1"/>
  <c r="M4933" i="6" s="1"/>
  <c r="N4933" i="6" s="1"/>
  <c r="O4933" i="6" s="1"/>
  <c r="Z4932" i="6"/>
  <c r="Y4932" i="6"/>
  <c r="X4932" i="6"/>
  <c r="AB4932" i="6" s="1"/>
  <c r="M4932" i="6" s="1"/>
  <c r="N4932" i="6" s="1"/>
  <c r="O4932" i="6" s="1"/>
  <c r="Z4931" i="6"/>
  <c r="Y4931" i="6"/>
  <c r="X4931" i="6"/>
  <c r="AB4931" i="6" s="1"/>
  <c r="M4931" i="6" s="1"/>
  <c r="N4931" i="6" s="1"/>
  <c r="O4931" i="6" s="1"/>
  <c r="Z4930" i="6"/>
  <c r="Y4930" i="6"/>
  <c r="X4930" i="6"/>
  <c r="AB4930" i="6" s="1"/>
  <c r="M4930" i="6" s="1"/>
  <c r="N4930" i="6" s="1"/>
  <c r="O4930" i="6" s="1"/>
  <c r="Z4929" i="6"/>
  <c r="Y4929" i="6"/>
  <c r="X4929" i="6"/>
  <c r="AB4929" i="6" s="1"/>
  <c r="M4929" i="6" s="1"/>
  <c r="N4929" i="6" s="1"/>
  <c r="O4929" i="6" s="1"/>
  <c r="Z4928" i="6"/>
  <c r="Y4928" i="6"/>
  <c r="X4928" i="6"/>
  <c r="AB4928" i="6" s="1"/>
  <c r="M4928" i="6" s="1"/>
  <c r="N4928" i="6" s="1"/>
  <c r="O4928" i="6" s="1"/>
  <c r="Z4927" i="6"/>
  <c r="Y4927" i="6"/>
  <c r="X4927" i="6"/>
  <c r="AB4927" i="6" s="1"/>
  <c r="M4927" i="6" s="1"/>
  <c r="N4927" i="6" s="1"/>
  <c r="O4927" i="6" s="1"/>
  <c r="Z4926" i="6"/>
  <c r="Y4926" i="6"/>
  <c r="X4926" i="6"/>
  <c r="AB4926" i="6" s="1"/>
  <c r="M4926" i="6" s="1"/>
  <c r="N4926" i="6" s="1"/>
  <c r="O4926" i="6" s="1"/>
  <c r="Z4925" i="6"/>
  <c r="Y4925" i="6"/>
  <c r="X4925" i="6"/>
  <c r="AB4925" i="6" s="1"/>
  <c r="M4925" i="6" s="1"/>
  <c r="N4925" i="6" s="1"/>
  <c r="O4925" i="6" s="1"/>
  <c r="Z4924" i="6"/>
  <c r="Y4924" i="6"/>
  <c r="X4924" i="6"/>
  <c r="AB4924" i="6" s="1"/>
  <c r="M4924" i="6" s="1"/>
  <c r="N4924" i="6" s="1"/>
  <c r="O4924" i="6" s="1"/>
  <c r="Z4923" i="6"/>
  <c r="Y4923" i="6"/>
  <c r="X4923" i="6"/>
  <c r="AB4923" i="6" s="1"/>
  <c r="M4923" i="6" s="1"/>
  <c r="N4923" i="6" s="1"/>
  <c r="O4923" i="6" s="1"/>
  <c r="Z4922" i="6"/>
  <c r="Y4922" i="6"/>
  <c r="X4922" i="6"/>
  <c r="AB4922" i="6" s="1"/>
  <c r="M4922" i="6" s="1"/>
  <c r="N4922" i="6" s="1"/>
  <c r="O4922" i="6" s="1"/>
  <c r="Z4921" i="6"/>
  <c r="Y4921" i="6"/>
  <c r="X4921" i="6"/>
  <c r="AB4921" i="6" s="1"/>
  <c r="M4921" i="6" s="1"/>
  <c r="N4921" i="6" s="1"/>
  <c r="O4921" i="6" s="1"/>
  <c r="Z4920" i="6"/>
  <c r="Y4920" i="6"/>
  <c r="X4920" i="6"/>
  <c r="AB4920" i="6" s="1"/>
  <c r="M4920" i="6" s="1"/>
  <c r="N4920" i="6" s="1"/>
  <c r="O4920" i="6" s="1"/>
  <c r="Z4919" i="6"/>
  <c r="Y4919" i="6"/>
  <c r="X4919" i="6"/>
  <c r="AB4919" i="6" s="1"/>
  <c r="M4919" i="6" s="1"/>
  <c r="N4919" i="6" s="1"/>
  <c r="O4919" i="6" s="1"/>
  <c r="Z4918" i="6"/>
  <c r="Y4918" i="6"/>
  <c r="X4918" i="6"/>
  <c r="AB4918" i="6" s="1"/>
  <c r="M4918" i="6" s="1"/>
  <c r="N4918" i="6" s="1"/>
  <c r="O4918" i="6" s="1"/>
  <c r="Z4917" i="6"/>
  <c r="Y4917" i="6"/>
  <c r="X4917" i="6"/>
  <c r="AB4917" i="6" s="1"/>
  <c r="M4917" i="6" s="1"/>
  <c r="N4917" i="6" s="1"/>
  <c r="O4917" i="6" s="1"/>
  <c r="Z4916" i="6"/>
  <c r="Y4916" i="6"/>
  <c r="X4916" i="6"/>
  <c r="AB4916" i="6" s="1"/>
  <c r="M4916" i="6" s="1"/>
  <c r="N4916" i="6" s="1"/>
  <c r="O4916" i="6" s="1"/>
  <c r="Z4915" i="6"/>
  <c r="Y4915" i="6"/>
  <c r="X4915" i="6"/>
  <c r="AB4915" i="6" s="1"/>
  <c r="M4915" i="6" s="1"/>
  <c r="N4915" i="6" s="1"/>
  <c r="O4915" i="6" s="1"/>
  <c r="Z4914" i="6"/>
  <c r="Y4914" i="6"/>
  <c r="X4914" i="6"/>
  <c r="AB4914" i="6" s="1"/>
  <c r="M4914" i="6" s="1"/>
  <c r="N4914" i="6" s="1"/>
  <c r="O4914" i="6" s="1"/>
  <c r="Z4913" i="6"/>
  <c r="Y4913" i="6"/>
  <c r="X4913" i="6"/>
  <c r="AB4913" i="6" s="1"/>
  <c r="M4913" i="6" s="1"/>
  <c r="N4913" i="6" s="1"/>
  <c r="O4913" i="6" s="1"/>
  <c r="Z4912" i="6"/>
  <c r="Y4912" i="6"/>
  <c r="X4912" i="6"/>
  <c r="AB4912" i="6" s="1"/>
  <c r="M4912" i="6" s="1"/>
  <c r="N4912" i="6" s="1"/>
  <c r="O4912" i="6" s="1"/>
  <c r="Z4911" i="6"/>
  <c r="Y4911" i="6"/>
  <c r="X4911" i="6"/>
  <c r="AB4911" i="6" s="1"/>
  <c r="M4911" i="6" s="1"/>
  <c r="N4911" i="6" s="1"/>
  <c r="O4911" i="6" s="1"/>
  <c r="Z4910" i="6"/>
  <c r="Y4910" i="6"/>
  <c r="X4910" i="6"/>
  <c r="AB4910" i="6" s="1"/>
  <c r="M4910" i="6" s="1"/>
  <c r="N4910" i="6" s="1"/>
  <c r="O4910" i="6" s="1"/>
  <c r="Z4909" i="6"/>
  <c r="Y4909" i="6"/>
  <c r="X4909" i="6"/>
  <c r="AB4909" i="6" s="1"/>
  <c r="M4909" i="6" s="1"/>
  <c r="N4909" i="6" s="1"/>
  <c r="O4909" i="6" s="1"/>
  <c r="Z4908" i="6"/>
  <c r="Y4908" i="6"/>
  <c r="X4908" i="6"/>
  <c r="AB4908" i="6" s="1"/>
  <c r="M4908" i="6" s="1"/>
  <c r="N4908" i="6" s="1"/>
  <c r="O4908" i="6" s="1"/>
  <c r="Z4907" i="6"/>
  <c r="Y4907" i="6"/>
  <c r="X4907" i="6"/>
  <c r="AB4907" i="6" s="1"/>
  <c r="M4907" i="6" s="1"/>
  <c r="N4907" i="6" s="1"/>
  <c r="O4907" i="6" s="1"/>
  <c r="Z4906" i="6"/>
  <c r="Y4906" i="6"/>
  <c r="X4906" i="6"/>
  <c r="AB4906" i="6" s="1"/>
  <c r="M4906" i="6" s="1"/>
  <c r="N4906" i="6" s="1"/>
  <c r="O4906" i="6" s="1"/>
  <c r="Z4905" i="6"/>
  <c r="Y4905" i="6"/>
  <c r="X4905" i="6"/>
  <c r="AB4905" i="6" s="1"/>
  <c r="M4905" i="6" s="1"/>
  <c r="N4905" i="6" s="1"/>
  <c r="O4905" i="6" s="1"/>
  <c r="Z4904" i="6"/>
  <c r="Y4904" i="6"/>
  <c r="X4904" i="6"/>
  <c r="AB4904" i="6" s="1"/>
  <c r="M4904" i="6" s="1"/>
  <c r="N4904" i="6" s="1"/>
  <c r="O4904" i="6" s="1"/>
  <c r="Z4903" i="6"/>
  <c r="Y4903" i="6"/>
  <c r="X4903" i="6"/>
  <c r="AB4903" i="6" s="1"/>
  <c r="M4903" i="6" s="1"/>
  <c r="N4903" i="6" s="1"/>
  <c r="O4903" i="6" s="1"/>
  <c r="Z4902" i="6"/>
  <c r="Y4902" i="6"/>
  <c r="X4902" i="6"/>
  <c r="AB4902" i="6" s="1"/>
  <c r="M4902" i="6" s="1"/>
  <c r="N4902" i="6" s="1"/>
  <c r="O4902" i="6" s="1"/>
  <c r="Z4901" i="6"/>
  <c r="Y4901" i="6"/>
  <c r="X4901" i="6"/>
  <c r="AB4901" i="6" s="1"/>
  <c r="M4901" i="6" s="1"/>
  <c r="N4901" i="6" s="1"/>
  <c r="O4901" i="6" s="1"/>
  <c r="Z4900" i="6"/>
  <c r="Y4900" i="6"/>
  <c r="X4900" i="6"/>
  <c r="AB4900" i="6" s="1"/>
  <c r="M4900" i="6" s="1"/>
  <c r="N4900" i="6" s="1"/>
  <c r="O4900" i="6" s="1"/>
  <c r="Z4899" i="6"/>
  <c r="Y4899" i="6"/>
  <c r="X4899" i="6"/>
  <c r="AB4899" i="6" s="1"/>
  <c r="M4899" i="6" s="1"/>
  <c r="N4899" i="6" s="1"/>
  <c r="O4899" i="6" s="1"/>
  <c r="Z4898" i="6"/>
  <c r="Y4898" i="6"/>
  <c r="X4898" i="6"/>
  <c r="AB4898" i="6" s="1"/>
  <c r="M4898" i="6" s="1"/>
  <c r="N4898" i="6" s="1"/>
  <c r="O4898" i="6" s="1"/>
  <c r="Z4897" i="6"/>
  <c r="Y4897" i="6"/>
  <c r="X4897" i="6"/>
  <c r="AB4897" i="6" s="1"/>
  <c r="M4897" i="6" s="1"/>
  <c r="N4897" i="6" s="1"/>
  <c r="O4897" i="6" s="1"/>
  <c r="Z4896" i="6"/>
  <c r="Y4896" i="6"/>
  <c r="X4896" i="6"/>
  <c r="AB4896" i="6" s="1"/>
  <c r="M4896" i="6" s="1"/>
  <c r="N4896" i="6" s="1"/>
  <c r="O4896" i="6" s="1"/>
  <c r="Z4895" i="6"/>
  <c r="Y4895" i="6"/>
  <c r="X4895" i="6"/>
  <c r="AB4895" i="6" s="1"/>
  <c r="M4895" i="6" s="1"/>
  <c r="N4895" i="6" s="1"/>
  <c r="O4895" i="6" s="1"/>
  <c r="Z4894" i="6"/>
  <c r="Y4894" i="6"/>
  <c r="X4894" i="6"/>
  <c r="AB4894" i="6" s="1"/>
  <c r="M4894" i="6" s="1"/>
  <c r="N4894" i="6" s="1"/>
  <c r="O4894" i="6" s="1"/>
  <c r="Z4893" i="6"/>
  <c r="Y4893" i="6"/>
  <c r="X4893" i="6"/>
  <c r="AB4893" i="6" s="1"/>
  <c r="M4893" i="6" s="1"/>
  <c r="N4893" i="6" s="1"/>
  <c r="O4893" i="6" s="1"/>
  <c r="Z4892" i="6"/>
  <c r="Y4892" i="6"/>
  <c r="X4892" i="6"/>
  <c r="AB4892" i="6" s="1"/>
  <c r="M4892" i="6" s="1"/>
  <c r="N4892" i="6" s="1"/>
  <c r="O4892" i="6" s="1"/>
  <c r="Z4891" i="6"/>
  <c r="Y4891" i="6"/>
  <c r="X4891" i="6"/>
  <c r="AB4891" i="6" s="1"/>
  <c r="M4891" i="6" s="1"/>
  <c r="N4891" i="6" s="1"/>
  <c r="O4891" i="6" s="1"/>
  <c r="Z4890" i="6"/>
  <c r="Y4890" i="6"/>
  <c r="X4890" i="6"/>
  <c r="AB4890" i="6" s="1"/>
  <c r="M4890" i="6" s="1"/>
  <c r="N4890" i="6" s="1"/>
  <c r="O4890" i="6" s="1"/>
  <c r="Z4889" i="6"/>
  <c r="Y4889" i="6"/>
  <c r="X4889" i="6"/>
  <c r="AB4889" i="6" s="1"/>
  <c r="M4889" i="6" s="1"/>
  <c r="N4889" i="6" s="1"/>
  <c r="O4889" i="6" s="1"/>
  <c r="Z4888" i="6"/>
  <c r="Y4888" i="6"/>
  <c r="X4888" i="6"/>
  <c r="AB4888" i="6" s="1"/>
  <c r="M4888" i="6" s="1"/>
  <c r="N4888" i="6" s="1"/>
  <c r="O4888" i="6" s="1"/>
  <c r="Z4887" i="6"/>
  <c r="Y4887" i="6"/>
  <c r="X4887" i="6"/>
  <c r="AB4887" i="6" s="1"/>
  <c r="M4887" i="6" s="1"/>
  <c r="N4887" i="6" s="1"/>
  <c r="O4887" i="6" s="1"/>
  <c r="Z4886" i="6"/>
  <c r="Y4886" i="6"/>
  <c r="X4886" i="6"/>
  <c r="AB4886" i="6" s="1"/>
  <c r="M4886" i="6" s="1"/>
  <c r="N4886" i="6" s="1"/>
  <c r="O4886" i="6" s="1"/>
  <c r="Z4885" i="6"/>
  <c r="Y4885" i="6"/>
  <c r="X4885" i="6"/>
  <c r="AB4885" i="6" s="1"/>
  <c r="M4885" i="6" s="1"/>
  <c r="N4885" i="6" s="1"/>
  <c r="O4885" i="6" s="1"/>
  <c r="Z4884" i="6"/>
  <c r="Y4884" i="6"/>
  <c r="X4884" i="6"/>
  <c r="AB4884" i="6" s="1"/>
  <c r="M4884" i="6" s="1"/>
  <c r="N4884" i="6" s="1"/>
  <c r="O4884" i="6" s="1"/>
  <c r="Z4883" i="6"/>
  <c r="Y4883" i="6"/>
  <c r="X4883" i="6"/>
  <c r="AB4883" i="6" s="1"/>
  <c r="M4883" i="6" s="1"/>
  <c r="N4883" i="6" s="1"/>
  <c r="O4883" i="6" s="1"/>
  <c r="Z4882" i="6"/>
  <c r="Y4882" i="6"/>
  <c r="X4882" i="6"/>
  <c r="AB4882" i="6" s="1"/>
  <c r="M4882" i="6" s="1"/>
  <c r="N4882" i="6" s="1"/>
  <c r="O4882" i="6" s="1"/>
  <c r="Z4881" i="6"/>
  <c r="Y4881" i="6"/>
  <c r="X4881" i="6"/>
  <c r="AB4881" i="6" s="1"/>
  <c r="M4881" i="6" s="1"/>
  <c r="N4881" i="6" s="1"/>
  <c r="O4881" i="6" s="1"/>
  <c r="Z4880" i="6"/>
  <c r="Y4880" i="6"/>
  <c r="X4880" i="6"/>
  <c r="AB4880" i="6" s="1"/>
  <c r="M4880" i="6" s="1"/>
  <c r="N4880" i="6" s="1"/>
  <c r="O4880" i="6" s="1"/>
  <c r="Z4879" i="6"/>
  <c r="Y4879" i="6"/>
  <c r="X4879" i="6"/>
  <c r="AB4879" i="6" s="1"/>
  <c r="M4879" i="6" s="1"/>
  <c r="N4879" i="6" s="1"/>
  <c r="O4879" i="6" s="1"/>
  <c r="Z4878" i="6"/>
  <c r="Y4878" i="6"/>
  <c r="X4878" i="6"/>
  <c r="AB4878" i="6" s="1"/>
  <c r="M4878" i="6" s="1"/>
  <c r="N4878" i="6" s="1"/>
  <c r="O4878" i="6" s="1"/>
  <c r="Z4877" i="6"/>
  <c r="Y4877" i="6"/>
  <c r="X4877" i="6"/>
  <c r="AB4877" i="6" s="1"/>
  <c r="M4877" i="6" s="1"/>
  <c r="N4877" i="6" s="1"/>
  <c r="O4877" i="6" s="1"/>
  <c r="Z4876" i="6"/>
  <c r="Y4876" i="6"/>
  <c r="X4876" i="6"/>
  <c r="AB4876" i="6" s="1"/>
  <c r="M4876" i="6" s="1"/>
  <c r="N4876" i="6" s="1"/>
  <c r="O4876" i="6" s="1"/>
  <c r="Z4875" i="6"/>
  <c r="Y4875" i="6"/>
  <c r="X4875" i="6"/>
  <c r="AB4875" i="6" s="1"/>
  <c r="M4875" i="6" s="1"/>
  <c r="N4875" i="6" s="1"/>
  <c r="O4875" i="6" s="1"/>
  <c r="Z4874" i="6"/>
  <c r="Y4874" i="6"/>
  <c r="X4874" i="6"/>
  <c r="AB4874" i="6" s="1"/>
  <c r="M4874" i="6" s="1"/>
  <c r="N4874" i="6" s="1"/>
  <c r="O4874" i="6" s="1"/>
  <c r="Z4873" i="6"/>
  <c r="Y4873" i="6"/>
  <c r="X4873" i="6"/>
  <c r="AB4873" i="6" s="1"/>
  <c r="M4873" i="6" s="1"/>
  <c r="N4873" i="6" s="1"/>
  <c r="O4873" i="6" s="1"/>
  <c r="Z4872" i="6"/>
  <c r="Y4872" i="6"/>
  <c r="X4872" i="6"/>
  <c r="AB4872" i="6" s="1"/>
  <c r="M4872" i="6" s="1"/>
  <c r="N4872" i="6" s="1"/>
  <c r="O4872" i="6" s="1"/>
  <c r="Z4871" i="6"/>
  <c r="Y4871" i="6"/>
  <c r="X4871" i="6"/>
  <c r="AB4871" i="6" s="1"/>
  <c r="M4871" i="6" s="1"/>
  <c r="N4871" i="6" s="1"/>
  <c r="O4871" i="6" s="1"/>
  <c r="Z4870" i="6"/>
  <c r="Y4870" i="6"/>
  <c r="X4870" i="6"/>
  <c r="AB4870" i="6" s="1"/>
  <c r="M4870" i="6" s="1"/>
  <c r="N4870" i="6" s="1"/>
  <c r="O4870" i="6" s="1"/>
  <c r="Z4869" i="6"/>
  <c r="Y4869" i="6"/>
  <c r="X4869" i="6"/>
  <c r="AB4869" i="6" s="1"/>
  <c r="M4869" i="6" s="1"/>
  <c r="N4869" i="6" s="1"/>
  <c r="O4869" i="6" s="1"/>
  <c r="Z4868" i="6"/>
  <c r="Y4868" i="6"/>
  <c r="X4868" i="6"/>
  <c r="AB4868" i="6" s="1"/>
  <c r="M4868" i="6" s="1"/>
  <c r="N4868" i="6" s="1"/>
  <c r="O4868" i="6" s="1"/>
  <c r="Z4867" i="6"/>
  <c r="Y4867" i="6"/>
  <c r="X4867" i="6"/>
  <c r="AB4867" i="6" s="1"/>
  <c r="M4867" i="6" s="1"/>
  <c r="N4867" i="6" s="1"/>
  <c r="O4867" i="6" s="1"/>
  <c r="Z4866" i="6"/>
  <c r="Y4866" i="6"/>
  <c r="X4866" i="6"/>
  <c r="AB4866" i="6" s="1"/>
  <c r="M4866" i="6" s="1"/>
  <c r="N4866" i="6" s="1"/>
  <c r="O4866" i="6" s="1"/>
  <c r="Z4865" i="6"/>
  <c r="Y4865" i="6"/>
  <c r="X4865" i="6"/>
  <c r="AB4865" i="6" s="1"/>
  <c r="M4865" i="6" s="1"/>
  <c r="N4865" i="6" s="1"/>
  <c r="O4865" i="6" s="1"/>
  <c r="Z4864" i="6"/>
  <c r="Y4864" i="6"/>
  <c r="X4864" i="6"/>
  <c r="AB4864" i="6" s="1"/>
  <c r="M4864" i="6" s="1"/>
  <c r="N4864" i="6" s="1"/>
  <c r="O4864" i="6" s="1"/>
  <c r="Z4863" i="6"/>
  <c r="Y4863" i="6"/>
  <c r="X4863" i="6"/>
  <c r="AB4863" i="6" s="1"/>
  <c r="M4863" i="6" s="1"/>
  <c r="N4863" i="6" s="1"/>
  <c r="O4863" i="6" s="1"/>
  <c r="Z4862" i="6"/>
  <c r="Y4862" i="6"/>
  <c r="X4862" i="6"/>
  <c r="AB4862" i="6" s="1"/>
  <c r="M4862" i="6" s="1"/>
  <c r="N4862" i="6" s="1"/>
  <c r="O4862" i="6" s="1"/>
  <c r="Z4861" i="6"/>
  <c r="Y4861" i="6"/>
  <c r="X4861" i="6"/>
  <c r="AB4861" i="6" s="1"/>
  <c r="M4861" i="6" s="1"/>
  <c r="N4861" i="6" s="1"/>
  <c r="O4861" i="6" s="1"/>
  <c r="Z4860" i="6"/>
  <c r="Y4860" i="6"/>
  <c r="X4860" i="6"/>
  <c r="AB4860" i="6" s="1"/>
  <c r="M4860" i="6" s="1"/>
  <c r="N4860" i="6" s="1"/>
  <c r="O4860" i="6" s="1"/>
  <c r="Z4859" i="6"/>
  <c r="Y4859" i="6"/>
  <c r="X4859" i="6"/>
  <c r="AB4859" i="6" s="1"/>
  <c r="M4859" i="6" s="1"/>
  <c r="N4859" i="6" s="1"/>
  <c r="O4859" i="6" s="1"/>
  <c r="Z4858" i="6"/>
  <c r="Y4858" i="6"/>
  <c r="X4858" i="6"/>
  <c r="AB4858" i="6" s="1"/>
  <c r="M4858" i="6" s="1"/>
  <c r="N4858" i="6" s="1"/>
  <c r="O4858" i="6" s="1"/>
  <c r="Z4857" i="6"/>
  <c r="Y4857" i="6"/>
  <c r="X4857" i="6"/>
  <c r="AB4857" i="6" s="1"/>
  <c r="M4857" i="6" s="1"/>
  <c r="N4857" i="6" s="1"/>
  <c r="O4857" i="6" s="1"/>
  <c r="Z4856" i="6"/>
  <c r="Y4856" i="6"/>
  <c r="X4856" i="6"/>
  <c r="AB4856" i="6" s="1"/>
  <c r="M4856" i="6" s="1"/>
  <c r="N4856" i="6" s="1"/>
  <c r="O4856" i="6" s="1"/>
  <c r="Z4855" i="6"/>
  <c r="Y4855" i="6"/>
  <c r="X4855" i="6"/>
  <c r="AB4855" i="6" s="1"/>
  <c r="M4855" i="6" s="1"/>
  <c r="N4855" i="6" s="1"/>
  <c r="O4855" i="6" s="1"/>
  <c r="Z4854" i="6"/>
  <c r="Y4854" i="6"/>
  <c r="X4854" i="6"/>
  <c r="AB4854" i="6" s="1"/>
  <c r="M4854" i="6" s="1"/>
  <c r="N4854" i="6" s="1"/>
  <c r="O4854" i="6" s="1"/>
  <c r="Z4853" i="6"/>
  <c r="Y4853" i="6"/>
  <c r="X4853" i="6"/>
  <c r="AB4853" i="6" s="1"/>
  <c r="M4853" i="6" s="1"/>
  <c r="N4853" i="6" s="1"/>
  <c r="O4853" i="6" s="1"/>
  <c r="Z4852" i="6"/>
  <c r="Y4852" i="6"/>
  <c r="X4852" i="6"/>
  <c r="AB4852" i="6" s="1"/>
  <c r="M4852" i="6" s="1"/>
  <c r="N4852" i="6" s="1"/>
  <c r="O4852" i="6" s="1"/>
  <c r="Z4851" i="6"/>
  <c r="Y4851" i="6"/>
  <c r="X4851" i="6"/>
  <c r="AB4851" i="6" s="1"/>
  <c r="M4851" i="6" s="1"/>
  <c r="N4851" i="6" s="1"/>
  <c r="O4851" i="6" s="1"/>
  <c r="Z4850" i="6"/>
  <c r="Y4850" i="6"/>
  <c r="X4850" i="6"/>
  <c r="AB4850" i="6" s="1"/>
  <c r="M4850" i="6" s="1"/>
  <c r="N4850" i="6" s="1"/>
  <c r="O4850" i="6" s="1"/>
  <c r="Z4849" i="6"/>
  <c r="Y4849" i="6"/>
  <c r="X4849" i="6"/>
  <c r="AB4849" i="6" s="1"/>
  <c r="M4849" i="6" s="1"/>
  <c r="N4849" i="6" s="1"/>
  <c r="O4849" i="6" s="1"/>
  <c r="Z4848" i="6"/>
  <c r="Y4848" i="6"/>
  <c r="X4848" i="6"/>
  <c r="AB4848" i="6" s="1"/>
  <c r="M4848" i="6" s="1"/>
  <c r="N4848" i="6" s="1"/>
  <c r="O4848" i="6" s="1"/>
  <c r="Z4847" i="6"/>
  <c r="Y4847" i="6"/>
  <c r="X4847" i="6"/>
  <c r="AB4847" i="6" s="1"/>
  <c r="M4847" i="6" s="1"/>
  <c r="N4847" i="6" s="1"/>
  <c r="O4847" i="6" s="1"/>
  <c r="Z4846" i="6"/>
  <c r="Y4846" i="6"/>
  <c r="X4846" i="6"/>
  <c r="AB4846" i="6" s="1"/>
  <c r="M4846" i="6" s="1"/>
  <c r="N4846" i="6" s="1"/>
  <c r="O4846" i="6" s="1"/>
  <c r="Z4845" i="6"/>
  <c r="Y4845" i="6"/>
  <c r="X4845" i="6"/>
  <c r="AB4845" i="6" s="1"/>
  <c r="M4845" i="6" s="1"/>
  <c r="N4845" i="6" s="1"/>
  <c r="O4845" i="6" s="1"/>
  <c r="Z4844" i="6"/>
  <c r="Y4844" i="6"/>
  <c r="X4844" i="6"/>
  <c r="AB4844" i="6" s="1"/>
  <c r="M4844" i="6" s="1"/>
  <c r="N4844" i="6" s="1"/>
  <c r="O4844" i="6" s="1"/>
  <c r="Z4843" i="6"/>
  <c r="Y4843" i="6"/>
  <c r="X4843" i="6"/>
  <c r="AB4843" i="6" s="1"/>
  <c r="M4843" i="6" s="1"/>
  <c r="N4843" i="6" s="1"/>
  <c r="O4843" i="6" s="1"/>
  <c r="Z4842" i="6"/>
  <c r="Y4842" i="6"/>
  <c r="X4842" i="6"/>
  <c r="AB4842" i="6" s="1"/>
  <c r="M4842" i="6" s="1"/>
  <c r="N4842" i="6" s="1"/>
  <c r="O4842" i="6" s="1"/>
  <c r="Z4841" i="6"/>
  <c r="Y4841" i="6"/>
  <c r="X4841" i="6"/>
  <c r="AB4841" i="6" s="1"/>
  <c r="M4841" i="6" s="1"/>
  <c r="N4841" i="6" s="1"/>
  <c r="O4841" i="6" s="1"/>
  <c r="Z4840" i="6"/>
  <c r="Y4840" i="6"/>
  <c r="X4840" i="6"/>
  <c r="AB4840" i="6" s="1"/>
  <c r="M4840" i="6" s="1"/>
  <c r="N4840" i="6" s="1"/>
  <c r="O4840" i="6" s="1"/>
  <c r="Z4839" i="6"/>
  <c r="Y4839" i="6"/>
  <c r="X4839" i="6"/>
  <c r="AB4839" i="6" s="1"/>
  <c r="M4839" i="6" s="1"/>
  <c r="N4839" i="6" s="1"/>
  <c r="O4839" i="6" s="1"/>
  <c r="Z4838" i="6"/>
  <c r="Y4838" i="6"/>
  <c r="X4838" i="6"/>
  <c r="AB4838" i="6" s="1"/>
  <c r="M4838" i="6" s="1"/>
  <c r="N4838" i="6" s="1"/>
  <c r="O4838" i="6" s="1"/>
  <c r="Z4837" i="6"/>
  <c r="Y4837" i="6"/>
  <c r="X4837" i="6"/>
  <c r="AB4837" i="6" s="1"/>
  <c r="M4837" i="6" s="1"/>
  <c r="N4837" i="6" s="1"/>
  <c r="O4837" i="6" s="1"/>
  <c r="Z4836" i="6"/>
  <c r="Y4836" i="6"/>
  <c r="X4836" i="6"/>
  <c r="AB4836" i="6" s="1"/>
  <c r="M4836" i="6" s="1"/>
  <c r="N4836" i="6" s="1"/>
  <c r="O4836" i="6" s="1"/>
  <c r="Z4835" i="6"/>
  <c r="Y4835" i="6"/>
  <c r="X4835" i="6"/>
  <c r="AB4835" i="6" s="1"/>
  <c r="M4835" i="6" s="1"/>
  <c r="N4835" i="6" s="1"/>
  <c r="O4835" i="6" s="1"/>
  <c r="Z4834" i="6"/>
  <c r="Y4834" i="6"/>
  <c r="X4834" i="6"/>
  <c r="AB4834" i="6" s="1"/>
  <c r="M4834" i="6" s="1"/>
  <c r="N4834" i="6" s="1"/>
  <c r="O4834" i="6" s="1"/>
  <c r="Z4833" i="6"/>
  <c r="Y4833" i="6"/>
  <c r="X4833" i="6"/>
  <c r="AB4833" i="6" s="1"/>
  <c r="M4833" i="6" s="1"/>
  <c r="N4833" i="6" s="1"/>
  <c r="O4833" i="6" s="1"/>
  <c r="Z4832" i="6"/>
  <c r="Y4832" i="6"/>
  <c r="X4832" i="6"/>
  <c r="AB4832" i="6" s="1"/>
  <c r="M4832" i="6" s="1"/>
  <c r="N4832" i="6" s="1"/>
  <c r="O4832" i="6" s="1"/>
  <c r="Z4831" i="6"/>
  <c r="Y4831" i="6"/>
  <c r="X4831" i="6"/>
  <c r="AB4831" i="6" s="1"/>
  <c r="M4831" i="6" s="1"/>
  <c r="N4831" i="6" s="1"/>
  <c r="O4831" i="6" s="1"/>
  <c r="Z4830" i="6"/>
  <c r="Y4830" i="6"/>
  <c r="X4830" i="6"/>
  <c r="AB4830" i="6" s="1"/>
  <c r="M4830" i="6" s="1"/>
  <c r="N4830" i="6" s="1"/>
  <c r="O4830" i="6" s="1"/>
  <c r="Z4829" i="6"/>
  <c r="Y4829" i="6"/>
  <c r="X4829" i="6"/>
  <c r="AB4829" i="6" s="1"/>
  <c r="M4829" i="6" s="1"/>
  <c r="N4829" i="6" s="1"/>
  <c r="O4829" i="6" s="1"/>
  <c r="Z4828" i="6"/>
  <c r="Y4828" i="6"/>
  <c r="X4828" i="6"/>
  <c r="AB4828" i="6" s="1"/>
  <c r="M4828" i="6" s="1"/>
  <c r="N4828" i="6" s="1"/>
  <c r="O4828" i="6" s="1"/>
  <c r="Z4827" i="6"/>
  <c r="Y4827" i="6"/>
  <c r="X4827" i="6"/>
  <c r="AB4827" i="6" s="1"/>
  <c r="M4827" i="6" s="1"/>
  <c r="N4827" i="6" s="1"/>
  <c r="O4827" i="6" s="1"/>
  <c r="Z4826" i="6"/>
  <c r="Y4826" i="6"/>
  <c r="X4826" i="6"/>
  <c r="AB4826" i="6" s="1"/>
  <c r="M4826" i="6" s="1"/>
  <c r="N4826" i="6" s="1"/>
  <c r="O4826" i="6" s="1"/>
  <c r="Z4825" i="6"/>
  <c r="Y4825" i="6"/>
  <c r="X4825" i="6"/>
  <c r="AB4825" i="6" s="1"/>
  <c r="M4825" i="6" s="1"/>
  <c r="N4825" i="6" s="1"/>
  <c r="O4825" i="6" s="1"/>
  <c r="Z4824" i="6"/>
  <c r="Y4824" i="6"/>
  <c r="X4824" i="6"/>
  <c r="AB4824" i="6" s="1"/>
  <c r="M4824" i="6" s="1"/>
  <c r="N4824" i="6" s="1"/>
  <c r="O4824" i="6" s="1"/>
  <c r="Z4823" i="6"/>
  <c r="Y4823" i="6"/>
  <c r="X4823" i="6"/>
  <c r="AB4823" i="6" s="1"/>
  <c r="M4823" i="6" s="1"/>
  <c r="N4823" i="6" s="1"/>
  <c r="O4823" i="6" s="1"/>
  <c r="Z4822" i="6"/>
  <c r="Y4822" i="6"/>
  <c r="X4822" i="6"/>
  <c r="AB4822" i="6" s="1"/>
  <c r="M4822" i="6" s="1"/>
  <c r="N4822" i="6" s="1"/>
  <c r="O4822" i="6" s="1"/>
  <c r="Z4821" i="6"/>
  <c r="Y4821" i="6"/>
  <c r="X4821" i="6"/>
  <c r="AB4821" i="6" s="1"/>
  <c r="M4821" i="6" s="1"/>
  <c r="N4821" i="6" s="1"/>
  <c r="O4821" i="6" s="1"/>
  <c r="Z4820" i="6"/>
  <c r="Y4820" i="6"/>
  <c r="X4820" i="6"/>
  <c r="AB4820" i="6" s="1"/>
  <c r="M4820" i="6" s="1"/>
  <c r="N4820" i="6" s="1"/>
  <c r="O4820" i="6" s="1"/>
  <c r="Z4819" i="6"/>
  <c r="Y4819" i="6"/>
  <c r="X4819" i="6"/>
  <c r="AB4819" i="6" s="1"/>
  <c r="M4819" i="6" s="1"/>
  <c r="N4819" i="6" s="1"/>
  <c r="O4819" i="6" s="1"/>
  <c r="Z4818" i="6"/>
  <c r="Y4818" i="6"/>
  <c r="X4818" i="6"/>
  <c r="AB4818" i="6" s="1"/>
  <c r="M4818" i="6" s="1"/>
  <c r="N4818" i="6" s="1"/>
  <c r="O4818" i="6" s="1"/>
  <c r="Z4817" i="6"/>
  <c r="Y4817" i="6"/>
  <c r="X4817" i="6"/>
  <c r="AB4817" i="6" s="1"/>
  <c r="M4817" i="6" s="1"/>
  <c r="N4817" i="6" s="1"/>
  <c r="O4817" i="6" s="1"/>
  <c r="Z4816" i="6"/>
  <c r="Y4816" i="6"/>
  <c r="X4816" i="6"/>
  <c r="AB4816" i="6" s="1"/>
  <c r="M4816" i="6" s="1"/>
  <c r="N4816" i="6" s="1"/>
  <c r="O4816" i="6" s="1"/>
  <c r="Z4815" i="6"/>
  <c r="Y4815" i="6"/>
  <c r="X4815" i="6"/>
  <c r="AB4815" i="6" s="1"/>
  <c r="M4815" i="6" s="1"/>
  <c r="N4815" i="6" s="1"/>
  <c r="O4815" i="6" s="1"/>
  <c r="Z4814" i="6"/>
  <c r="Y4814" i="6"/>
  <c r="X4814" i="6"/>
  <c r="AB4814" i="6" s="1"/>
  <c r="M4814" i="6" s="1"/>
  <c r="N4814" i="6" s="1"/>
  <c r="O4814" i="6" s="1"/>
  <c r="Z4813" i="6"/>
  <c r="Y4813" i="6"/>
  <c r="X4813" i="6"/>
  <c r="AB4813" i="6" s="1"/>
  <c r="M4813" i="6" s="1"/>
  <c r="N4813" i="6" s="1"/>
  <c r="O4813" i="6" s="1"/>
  <c r="Z4812" i="6"/>
  <c r="Y4812" i="6"/>
  <c r="X4812" i="6"/>
  <c r="AB4812" i="6" s="1"/>
  <c r="M4812" i="6" s="1"/>
  <c r="N4812" i="6" s="1"/>
  <c r="O4812" i="6" s="1"/>
  <c r="Z4811" i="6"/>
  <c r="Y4811" i="6"/>
  <c r="X4811" i="6"/>
  <c r="AB4811" i="6" s="1"/>
  <c r="M4811" i="6" s="1"/>
  <c r="N4811" i="6" s="1"/>
  <c r="O4811" i="6" s="1"/>
  <c r="Z4810" i="6"/>
  <c r="Y4810" i="6"/>
  <c r="X4810" i="6"/>
  <c r="AB4810" i="6" s="1"/>
  <c r="M4810" i="6" s="1"/>
  <c r="N4810" i="6" s="1"/>
  <c r="O4810" i="6" s="1"/>
  <c r="Z4809" i="6"/>
  <c r="Y4809" i="6"/>
  <c r="X4809" i="6"/>
  <c r="AB4809" i="6" s="1"/>
  <c r="M4809" i="6" s="1"/>
  <c r="N4809" i="6" s="1"/>
  <c r="O4809" i="6" s="1"/>
  <c r="Z4808" i="6"/>
  <c r="Y4808" i="6"/>
  <c r="X4808" i="6"/>
  <c r="AB4808" i="6" s="1"/>
  <c r="M4808" i="6" s="1"/>
  <c r="N4808" i="6" s="1"/>
  <c r="O4808" i="6" s="1"/>
  <c r="Z4807" i="6"/>
  <c r="Y4807" i="6"/>
  <c r="X4807" i="6"/>
  <c r="AB4807" i="6" s="1"/>
  <c r="M4807" i="6" s="1"/>
  <c r="N4807" i="6" s="1"/>
  <c r="O4807" i="6" s="1"/>
  <c r="Z4806" i="6"/>
  <c r="Y4806" i="6"/>
  <c r="X4806" i="6"/>
  <c r="AB4806" i="6" s="1"/>
  <c r="M4806" i="6" s="1"/>
  <c r="N4806" i="6" s="1"/>
  <c r="O4806" i="6" s="1"/>
  <c r="Z4805" i="6"/>
  <c r="Y4805" i="6"/>
  <c r="X4805" i="6"/>
  <c r="AB4805" i="6" s="1"/>
  <c r="M4805" i="6" s="1"/>
  <c r="N4805" i="6" s="1"/>
  <c r="O4805" i="6" s="1"/>
  <c r="Z4804" i="6"/>
  <c r="Y4804" i="6"/>
  <c r="X4804" i="6"/>
  <c r="AB4804" i="6" s="1"/>
  <c r="M4804" i="6" s="1"/>
  <c r="N4804" i="6" s="1"/>
  <c r="O4804" i="6" s="1"/>
  <c r="Z4803" i="6"/>
  <c r="Y4803" i="6"/>
  <c r="X4803" i="6"/>
  <c r="AB4803" i="6" s="1"/>
  <c r="M4803" i="6" s="1"/>
  <c r="N4803" i="6" s="1"/>
  <c r="O4803" i="6" s="1"/>
  <c r="Z4802" i="6"/>
  <c r="Y4802" i="6"/>
  <c r="X4802" i="6"/>
  <c r="AB4802" i="6" s="1"/>
  <c r="M4802" i="6" s="1"/>
  <c r="N4802" i="6" s="1"/>
  <c r="O4802" i="6" s="1"/>
  <c r="Z4801" i="6"/>
  <c r="Y4801" i="6"/>
  <c r="X4801" i="6"/>
  <c r="AB4801" i="6" s="1"/>
  <c r="M4801" i="6" s="1"/>
  <c r="N4801" i="6" s="1"/>
  <c r="O4801" i="6" s="1"/>
  <c r="Z4800" i="6"/>
  <c r="Y4800" i="6"/>
  <c r="X4800" i="6"/>
  <c r="AB4800" i="6" s="1"/>
  <c r="M4800" i="6" s="1"/>
  <c r="N4800" i="6" s="1"/>
  <c r="O4800" i="6" s="1"/>
  <c r="Z4799" i="6"/>
  <c r="Y4799" i="6"/>
  <c r="X4799" i="6"/>
  <c r="AB4799" i="6" s="1"/>
  <c r="M4799" i="6" s="1"/>
  <c r="N4799" i="6" s="1"/>
  <c r="O4799" i="6" s="1"/>
  <c r="Z4798" i="6"/>
  <c r="Y4798" i="6"/>
  <c r="X4798" i="6"/>
  <c r="AB4798" i="6" s="1"/>
  <c r="M4798" i="6" s="1"/>
  <c r="N4798" i="6" s="1"/>
  <c r="O4798" i="6" s="1"/>
  <c r="Z4797" i="6"/>
  <c r="Y4797" i="6"/>
  <c r="X4797" i="6"/>
  <c r="AB4797" i="6" s="1"/>
  <c r="M4797" i="6" s="1"/>
  <c r="N4797" i="6" s="1"/>
  <c r="O4797" i="6" s="1"/>
  <c r="Z4796" i="6"/>
  <c r="Y4796" i="6"/>
  <c r="X4796" i="6"/>
  <c r="AB4796" i="6" s="1"/>
  <c r="M4796" i="6" s="1"/>
  <c r="N4796" i="6" s="1"/>
  <c r="O4796" i="6" s="1"/>
  <c r="Z4795" i="6"/>
  <c r="Y4795" i="6"/>
  <c r="X4795" i="6"/>
  <c r="AB4795" i="6" s="1"/>
  <c r="M4795" i="6" s="1"/>
  <c r="N4795" i="6" s="1"/>
  <c r="O4795" i="6" s="1"/>
  <c r="Z4794" i="6"/>
  <c r="Y4794" i="6"/>
  <c r="X4794" i="6"/>
  <c r="AB4794" i="6" s="1"/>
  <c r="M4794" i="6" s="1"/>
  <c r="N4794" i="6" s="1"/>
  <c r="O4794" i="6" s="1"/>
  <c r="Z4793" i="6"/>
  <c r="Y4793" i="6"/>
  <c r="X4793" i="6"/>
  <c r="AB4793" i="6" s="1"/>
  <c r="M4793" i="6" s="1"/>
  <c r="N4793" i="6" s="1"/>
  <c r="O4793" i="6" s="1"/>
  <c r="Z4792" i="6"/>
  <c r="Y4792" i="6"/>
  <c r="X4792" i="6"/>
  <c r="AB4792" i="6" s="1"/>
  <c r="Z4791" i="6"/>
  <c r="Y4791" i="6"/>
  <c r="X4791" i="6"/>
  <c r="AB4791" i="6" s="1"/>
  <c r="Z4790" i="6"/>
  <c r="Y4790" i="6"/>
  <c r="X4790" i="6"/>
  <c r="AB4790" i="6" s="1"/>
  <c r="Z4789" i="6"/>
  <c r="Y4789" i="6"/>
  <c r="X4789" i="6"/>
  <c r="AB4789" i="6" s="1"/>
  <c r="Z4788" i="6"/>
  <c r="Y4788" i="6"/>
  <c r="X4788" i="6"/>
  <c r="AB4788" i="6" s="1"/>
  <c r="Z4787" i="6"/>
  <c r="Y4787" i="6"/>
  <c r="X4787" i="6"/>
  <c r="AB4787" i="6" s="1"/>
  <c r="Z4786" i="6"/>
  <c r="Y4786" i="6"/>
  <c r="X4786" i="6"/>
  <c r="AB4786" i="6" s="1"/>
  <c r="Z4785" i="6"/>
  <c r="Y4785" i="6"/>
  <c r="X4785" i="6"/>
  <c r="AB4785" i="6" s="1"/>
  <c r="Z4784" i="6"/>
  <c r="Y4784" i="6"/>
  <c r="X4784" i="6"/>
  <c r="AB4784" i="6" s="1"/>
  <c r="Z4783" i="6"/>
  <c r="Y4783" i="6"/>
  <c r="X4783" i="6"/>
  <c r="AB4783" i="6" s="1"/>
  <c r="Z4782" i="6"/>
  <c r="Y4782" i="6"/>
  <c r="X4782" i="6"/>
  <c r="AB4782" i="6" s="1"/>
  <c r="Z4781" i="6"/>
  <c r="Y4781" i="6"/>
  <c r="X4781" i="6"/>
  <c r="AB4781" i="6" s="1"/>
  <c r="Z4780" i="6"/>
  <c r="Y4780" i="6"/>
  <c r="X4780" i="6"/>
  <c r="AB4780" i="6" s="1"/>
  <c r="Z4779" i="6"/>
  <c r="Y4779" i="6"/>
  <c r="X4779" i="6"/>
  <c r="AB4779" i="6" s="1"/>
  <c r="Z4778" i="6"/>
  <c r="Y4778" i="6"/>
  <c r="X4778" i="6"/>
  <c r="AB4778" i="6" s="1"/>
  <c r="Z4777" i="6"/>
  <c r="Y4777" i="6"/>
  <c r="X4777" i="6"/>
  <c r="AB4777" i="6" s="1"/>
  <c r="Z4776" i="6"/>
  <c r="Y4776" i="6"/>
  <c r="X4776" i="6"/>
  <c r="AB4776" i="6" s="1"/>
  <c r="Z4775" i="6"/>
  <c r="Y4775" i="6"/>
  <c r="X4775" i="6"/>
  <c r="AB4775" i="6" s="1"/>
  <c r="Z4774" i="6"/>
  <c r="Y4774" i="6"/>
  <c r="X4774" i="6"/>
  <c r="AB4774" i="6" s="1"/>
  <c r="Z4773" i="6"/>
  <c r="Y4773" i="6"/>
  <c r="X4773" i="6"/>
  <c r="AB4773" i="6" s="1"/>
  <c r="Z4772" i="6"/>
  <c r="Y4772" i="6"/>
  <c r="X4772" i="6"/>
  <c r="AB4772" i="6" s="1"/>
  <c r="Z4771" i="6"/>
  <c r="Y4771" i="6"/>
  <c r="X4771" i="6"/>
  <c r="AB4771" i="6" s="1"/>
  <c r="Z4770" i="6"/>
  <c r="Y4770" i="6"/>
  <c r="X4770" i="6"/>
  <c r="AB4770" i="6" s="1"/>
  <c r="Z4769" i="6"/>
  <c r="Y4769" i="6"/>
  <c r="X4769" i="6"/>
  <c r="AB4769" i="6" s="1"/>
  <c r="Z4768" i="6"/>
  <c r="Y4768" i="6"/>
  <c r="X4768" i="6"/>
  <c r="AB4768" i="6" s="1"/>
  <c r="Z4767" i="6"/>
  <c r="Y4767" i="6"/>
  <c r="X4767" i="6"/>
  <c r="AB4767" i="6" s="1"/>
  <c r="Z4766" i="6"/>
  <c r="Y4766" i="6"/>
  <c r="X4766" i="6"/>
  <c r="AB4766" i="6" s="1"/>
  <c r="Z4765" i="6"/>
  <c r="Y4765" i="6"/>
  <c r="X4765" i="6"/>
  <c r="AB4765" i="6" s="1"/>
  <c r="Z4764" i="6"/>
  <c r="Y4764" i="6"/>
  <c r="X4764" i="6"/>
  <c r="AB4764" i="6" s="1"/>
  <c r="Z4763" i="6"/>
  <c r="Y4763" i="6"/>
  <c r="X4763" i="6"/>
  <c r="AB4763" i="6" s="1"/>
  <c r="Z4762" i="6"/>
  <c r="Y4762" i="6"/>
  <c r="X4762" i="6"/>
  <c r="AB4762" i="6" s="1"/>
  <c r="Z4761" i="6"/>
  <c r="Y4761" i="6"/>
  <c r="X4761" i="6"/>
  <c r="AB4761" i="6" s="1"/>
  <c r="Z4760" i="6"/>
  <c r="Y4760" i="6"/>
  <c r="X4760" i="6"/>
  <c r="AB4760" i="6" s="1"/>
  <c r="Z4759" i="6"/>
  <c r="Y4759" i="6"/>
  <c r="X4759" i="6"/>
  <c r="AB4759" i="6" s="1"/>
  <c r="Z4758" i="6"/>
  <c r="Y4758" i="6"/>
  <c r="X4758" i="6"/>
  <c r="AB4758" i="6" s="1"/>
  <c r="Z4757" i="6"/>
  <c r="Y4757" i="6"/>
  <c r="X4757" i="6"/>
  <c r="AB4757" i="6" s="1"/>
  <c r="Z4756" i="6"/>
  <c r="Y4756" i="6"/>
  <c r="X4756" i="6"/>
  <c r="AB4756" i="6" s="1"/>
  <c r="Z4755" i="6"/>
  <c r="Y4755" i="6"/>
  <c r="X4755" i="6"/>
  <c r="AB4755" i="6" s="1"/>
  <c r="Z4754" i="6"/>
  <c r="Y4754" i="6"/>
  <c r="X4754" i="6"/>
  <c r="AB4754" i="6" s="1"/>
  <c r="Z4753" i="6"/>
  <c r="Y4753" i="6"/>
  <c r="X4753" i="6"/>
  <c r="AB4753" i="6" s="1"/>
  <c r="Z4752" i="6"/>
  <c r="Y4752" i="6"/>
  <c r="X4752" i="6"/>
  <c r="AB4752" i="6" s="1"/>
  <c r="Z4751" i="6"/>
  <c r="Y4751" i="6"/>
  <c r="X4751" i="6"/>
  <c r="AB4751" i="6" s="1"/>
  <c r="Z4750" i="6"/>
  <c r="Y4750" i="6"/>
  <c r="X4750" i="6"/>
  <c r="AB4750" i="6" s="1"/>
  <c r="Z4749" i="6"/>
  <c r="Y4749" i="6"/>
  <c r="X4749" i="6"/>
  <c r="AB4749" i="6" s="1"/>
  <c r="Z4748" i="6"/>
  <c r="Y4748" i="6"/>
  <c r="X4748" i="6"/>
  <c r="AB4748" i="6" s="1"/>
  <c r="Z4747" i="6"/>
  <c r="Y4747" i="6"/>
  <c r="X4747" i="6"/>
  <c r="AB4747" i="6" s="1"/>
  <c r="Z4746" i="6"/>
  <c r="Y4746" i="6"/>
  <c r="X4746" i="6"/>
  <c r="AB4746" i="6" s="1"/>
  <c r="Z4745" i="6"/>
  <c r="Y4745" i="6"/>
  <c r="X4745" i="6"/>
  <c r="AB4745" i="6" s="1"/>
  <c r="Z4744" i="6"/>
  <c r="Y4744" i="6"/>
  <c r="X4744" i="6"/>
  <c r="AB4744" i="6" s="1"/>
  <c r="Z4743" i="6"/>
  <c r="Y4743" i="6"/>
  <c r="X4743" i="6"/>
  <c r="AB4743" i="6" s="1"/>
  <c r="Z4742" i="6"/>
  <c r="Y4742" i="6"/>
  <c r="X4742" i="6"/>
  <c r="AB4742" i="6" s="1"/>
  <c r="Z4741" i="6"/>
  <c r="Y4741" i="6"/>
  <c r="X4741" i="6"/>
  <c r="AB4741" i="6" s="1"/>
  <c r="Z4740" i="6"/>
  <c r="Y4740" i="6"/>
  <c r="X4740" i="6"/>
  <c r="AB4740" i="6" s="1"/>
  <c r="Z4739" i="6"/>
  <c r="Y4739" i="6"/>
  <c r="X4739" i="6"/>
  <c r="AB4739" i="6" s="1"/>
  <c r="Z4738" i="6"/>
  <c r="Y4738" i="6"/>
  <c r="X4738" i="6"/>
  <c r="AB4738" i="6" s="1"/>
  <c r="Z4737" i="6"/>
  <c r="Y4737" i="6"/>
  <c r="X4737" i="6"/>
  <c r="AB4737" i="6" s="1"/>
  <c r="Z4736" i="6"/>
  <c r="Y4736" i="6"/>
  <c r="X4736" i="6"/>
  <c r="AB4736" i="6" s="1"/>
  <c r="Z4735" i="6"/>
  <c r="Y4735" i="6"/>
  <c r="X4735" i="6"/>
  <c r="AB4735" i="6" s="1"/>
  <c r="Z4734" i="6"/>
  <c r="Y4734" i="6"/>
  <c r="X4734" i="6"/>
  <c r="AB4734" i="6" s="1"/>
  <c r="Z4733" i="6"/>
  <c r="Y4733" i="6"/>
  <c r="X4733" i="6"/>
  <c r="AB4733" i="6" s="1"/>
  <c r="Z4732" i="6"/>
  <c r="Y4732" i="6"/>
  <c r="X4732" i="6"/>
  <c r="AB4732" i="6" s="1"/>
  <c r="Z4731" i="6"/>
  <c r="Y4731" i="6"/>
  <c r="X4731" i="6"/>
  <c r="AB4731" i="6" s="1"/>
  <c r="Z4730" i="6"/>
  <c r="Y4730" i="6"/>
  <c r="X4730" i="6"/>
  <c r="AB4730" i="6" s="1"/>
  <c r="Z4729" i="6"/>
  <c r="Y4729" i="6"/>
  <c r="X4729" i="6"/>
  <c r="AB4729" i="6" s="1"/>
  <c r="Z4728" i="6"/>
  <c r="Y4728" i="6"/>
  <c r="X4728" i="6"/>
  <c r="AB4728" i="6" s="1"/>
  <c r="Z4727" i="6"/>
  <c r="Y4727" i="6"/>
  <c r="X4727" i="6"/>
  <c r="AB4727" i="6" s="1"/>
  <c r="Z4726" i="6"/>
  <c r="Y4726" i="6"/>
  <c r="X4726" i="6"/>
  <c r="AB4726" i="6" s="1"/>
  <c r="Z4725" i="6"/>
  <c r="Y4725" i="6"/>
  <c r="X4725" i="6"/>
  <c r="AB4725" i="6" s="1"/>
  <c r="Z4724" i="6"/>
  <c r="Y4724" i="6"/>
  <c r="X4724" i="6"/>
  <c r="AB4724" i="6" s="1"/>
  <c r="Z4723" i="6"/>
  <c r="Y4723" i="6"/>
  <c r="X4723" i="6"/>
  <c r="AB4723" i="6" s="1"/>
  <c r="Z4722" i="6"/>
  <c r="Y4722" i="6"/>
  <c r="X4722" i="6"/>
  <c r="AB4722" i="6" s="1"/>
  <c r="Z4721" i="6"/>
  <c r="Y4721" i="6"/>
  <c r="X4721" i="6"/>
  <c r="AB4721" i="6" s="1"/>
  <c r="Z4720" i="6"/>
  <c r="Y4720" i="6"/>
  <c r="X4720" i="6"/>
  <c r="AB4720" i="6" s="1"/>
  <c r="Z4719" i="6"/>
  <c r="Y4719" i="6"/>
  <c r="X4719" i="6"/>
  <c r="AB4719" i="6" s="1"/>
  <c r="Z4718" i="6"/>
  <c r="Y4718" i="6"/>
  <c r="X4718" i="6"/>
  <c r="AB4718" i="6" s="1"/>
  <c r="Z4717" i="6"/>
  <c r="Y4717" i="6"/>
  <c r="X4717" i="6"/>
  <c r="AB4717" i="6" s="1"/>
  <c r="Z4716" i="6"/>
  <c r="Y4716" i="6"/>
  <c r="X4716" i="6"/>
  <c r="AB4716" i="6" s="1"/>
  <c r="Z4715" i="6"/>
  <c r="Y4715" i="6"/>
  <c r="X4715" i="6"/>
  <c r="AB4715" i="6" s="1"/>
  <c r="Z4714" i="6"/>
  <c r="Y4714" i="6"/>
  <c r="X4714" i="6"/>
  <c r="AB4714" i="6" s="1"/>
  <c r="Z4713" i="6"/>
  <c r="Y4713" i="6"/>
  <c r="X4713" i="6"/>
  <c r="AB4713" i="6" s="1"/>
  <c r="Z4712" i="6"/>
  <c r="Y4712" i="6"/>
  <c r="X4712" i="6"/>
  <c r="AB4712" i="6" s="1"/>
  <c r="Z4711" i="6"/>
  <c r="Y4711" i="6"/>
  <c r="X4711" i="6"/>
  <c r="AB4711" i="6" s="1"/>
  <c r="Z4710" i="6"/>
  <c r="Y4710" i="6"/>
  <c r="X4710" i="6"/>
  <c r="AB4710" i="6" s="1"/>
  <c r="Z4709" i="6"/>
  <c r="Y4709" i="6"/>
  <c r="X4709" i="6"/>
  <c r="AB4709" i="6" s="1"/>
  <c r="Z4708" i="6"/>
  <c r="Y4708" i="6"/>
  <c r="X4708" i="6"/>
  <c r="AB4708" i="6" s="1"/>
  <c r="Z4707" i="6"/>
  <c r="Y4707" i="6"/>
  <c r="X4707" i="6"/>
  <c r="AB4707" i="6" s="1"/>
  <c r="Z4706" i="6"/>
  <c r="Y4706" i="6"/>
  <c r="X4706" i="6"/>
  <c r="AB4706" i="6" s="1"/>
  <c r="Z4705" i="6"/>
  <c r="Y4705" i="6"/>
  <c r="X4705" i="6"/>
  <c r="AB4705" i="6" s="1"/>
  <c r="Z4704" i="6"/>
  <c r="Y4704" i="6"/>
  <c r="X4704" i="6"/>
  <c r="AB4704" i="6" s="1"/>
  <c r="M4704" i="6" s="1"/>
  <c r="N4704" i="6" s="1"/>
  <c r="O4704" i="6" s="1"/>
  <c r="Z4703" i="6"/>
  <c r="Y4703" i="6"/>
  <c r="X4703" i="6"/>
  <c r="AB4703" i="6" s="1"/>
  <c r="M4703" i="6" s="1"/>
  <c r="N4703" i="6" s="1"/>
  <c r="O4703" i="6" s="1"/>
  <c r="Z4702" i="6"/>
  <c r="Y4702" i="6"/>
  <c r="X4702" i="6"/>
  <c r="AB4702" i="6" s="1"/>
  <c r="M4702" i="6" s="1"/>
  <c r="N4702" i="6" s="1"/>
  <c r="O4702" i="6" s="1"/>
  <c r="Z4701" i="6"/>
  <c r="Y4701" i="6"/>
  <c r="X4701" i="6"/>
  <c r="AB4701" i="6" s="1"/>
  <c r="M4701" i="6" s="1"/>
  <c r="N4701" i="6" s="1"/>
  <c r="O4701" i="6" s="1"/>
  <c r="Z4700" i="6"/>
  <c r="Y4700" i="6"/>
  <c r="X4700" i="6"/>
  <c r="AB4700" i="6" s="1"/>
  <c r="M4700" i="6" s="1"/>
  <c r="N4700" i="6" s="1"/>
  <c r="O4700" i="6" s="1"/>
  <c r="Z4699" i="6"/>
  <c r="Y4699" i="6"/>
  <c r="X4699" i="6"/>
  <c r="AB4699" i="6" s="1"/>
  <c r="M4699" i="6" s="1"/>
  <c r="N4699" i="6" s="1"/>
  <c r="O4699" i="6" s="1"/>
  <c r="Z4698" i="6"/>
  <c r="Y4698" i="6"/>
  <c r="X4698" i="6"/>
  <c r="AB4698" i="6" s="1"/>
  <c r="M4698" i="6" s="1"/>
  <c r="N4698" i="6" s="1"/>
  <c r="O4698" i="6" s="1"/>
  <c r="Z4697" i="6"/>
  <c r="Y4697" i="6"/>
  <c r="X4697" i="6"/>
  <c r="AB4697" i="6" s="1"/>
  <c r="M4697" i="6" s="1"/>
  <c r="N4697" i="6" s="1"/>
  <c r="O4697" i="6" s="1"/>
  <c r="Z4696" i="6"/>
  <c r="Y4696" i="6"/>
  <c r="X4696" i="6"/>
  <c r="AB4696" i="6" s="1"/>
  <c r="M4696" i="6" s="1"/>
  <c r="N4696" i="6" s="1"/>
  <c r="O4696" i="6" s="1"/>
  <c r="Z4695" i="6"/>
  <c r="Y4695" i="6"/>
  <c r="X4695" i="6"/>
  <c r="AB4695" i="6" s="1"/>
  <c r="M4695" i="6" s="1"/>
  <c r="N4695" i="6" s="1"/>
  <c r="O4695" i="6" s="1"/>
  <c r="Z4694" i="6"/>
  <c r="Y4694" i="6"/>
  <c r="X4694" i="6"/>
  <c r="AB4694" i="6" s="1"/>
  <c r="M4694" i="6" s="1"/>
  <c r="N4694" i="6" s="1"/>
  <c r="O4694" i="6" s="1"/>
  <c r="Z4693" i="6"/>
  <c r="Y4693" i="6"/>
  <c r="X4693" i="6"/>
  <c r="AB4693" i="6" s="1"/>
  <c r="M4693" i="6" s="1"/>
  <c r="N4693" i="6" s="1"/>
  <c r="O4693" i="6" s="1"/>
  <c r="Z4692" i="6"/>
  <c r="Y4692" i="6"/>
  <c r="X4692" i="6"/>
  <c r="AB4692" i="6" s="1"/>
  <c r="M4692" i="6" s="1"/>
  <c r="N4692" i="6" s="1"/>
  <c r="O4692" i="6" s="1"/>
  <c r="Z4691" i="6"/>
  <c r="Y4691" i="6"/>
  <c r="X4691" i="6"/>
  <c r="AB4691" i="6" s="1"/>
  <c r="M4691" i="6" s="1"/>
  <c r="N4691" i="6" s="1"/>
  <c r="O4691" i="6" s="1"/>
  <c r="Z4690" i="6"/>
  <c r="Y4690" i="6"/>
  <c r="X4690" i="6"/>
  <c r="AB4690" i="6" s="1"/>
  <c r="M4690" i="6" s="1"/>
  <c r="N4690" i="6" s="1"/>
  <c r="O4690" i="6" s="1"/>
  <c r="Z4689" i="6"/>
  <c r="Y4689" i="6"/>
  <c r="X4689" i="6"/>
  <c r="AB4689" i="6" s="1"/>
  <c r="M4689" i="6" s="1"/>
  <c r="N4689" i="6" s="1"/>
  <c r="O4689" i="6" s="1"/>
  <c r="Z4688" i="6"/>
  <c r="Y4688" i="6"/>
  <c r="X4688" i="6"/>
  <c r="AB4688" i="6" s="1"/>
  <c r="M4688" i="6" s="1"/>
  <c r="N4688" i="6" s="1"/>
  <c r="O4688" i="6" s="1"/>
  <c r="Z4687" i="6"/>
  <c r="Y4687" i="6"/>
  <c r="X4687" i="6"/>
  <c r="AB4687" i="6" s="1"/>
  <c r="M4687" i="6" s="1"/>
  <c r="N4687" i="6" s="1"/>
  <c r="O4687" i="6" s="1"/>
  <c r="Z4686" i="6"/>
  <c r="Y4686" i="6"/>
  <c r="X4686" i="6"/>
  <c r="AB4686" i="6" s="1"/>
  <c r="M4686" i="6" s="1"/>
  <c r="N4686" i="6" s="1"/>
  <c r="O4686" i="6" s="1"/>
  <c r="Z4685" i="6"/>
  <c r="Y4685" i="6"/>
  <c r="X4685" i="6"/>
  <c r="AB4685" i="6" s="1"/>
  <c r="M4685" i="6" s="1"/>
  <c r="N4685" i="6" s="1"/>
  <c r="O4685" i="6" s="1"/>
  <c r="Z4684" i="6"/>
  <c r="Y4684" i="6"/>
  <c r="X4684" i="6"/>
  <c r="AB4684" i="6" s="1"/>
  <c r="M4684" i="6" s="1"/>
  <c r="N4684" i="6" s="1"/>
  <c r="O4684" i="6" s="1"/>
  <c r="Z4683" i="6"/>
  <c r="Y4683" i="6"/>
  <c r="X4683" i="6"/>
  <c r="AB4683" i="6" s="1"/>
  <c r="M4683" i="6" s="1"/>
  <c r="N4683" i="6" s="1"/>
  <c r="O4683" i="6" s="1"/>
  <c r="Z4682" i="6"/>
  <c r="Y4682" i="6"/>
  <c r="X4682" i="6"/>
  <c r="AB4682" i="6" s="1"/>
  <c r="M4682" i="6" s="1"/>
  <c r="N4682" i="6" s="1"/>
  <c r="O4682" i="6" s="1"/>
  <c r="Z4681" i="6"/>
  <c r="Y4681" i="6"/>
  <c r="X4681" i="6"/>
  <c r="AB4681" i="6" s="1"/>
  <c r="M4681" i="6" s="1"/>
  <c r="N4681" i="6" s="1"/>
  <c r="O4681" i="6" s="1"/>
  <c r="Z4680" i="6"/>
  <c r="Y4680" i="6"/>
  <c r="X4680" i="6"/>
  <c r="AB4680" i="6" s="1"/>
  <c r="M4680" i="6" s="1"/>
  <c r="N4680" i="6" s="1"/>
  <c r="O4680" i="6" s="1"/>
  <c r="Z4679" i="6"/>
  <c r="Y4679" i="6"/>
  <c r="X4679" i="6"/>
  <c r="AB4679" i="6" s="1"/>
  <c r="M4679" i="6" s="1"/>
  <c r="N4679" i="6" s="1"/>
  <c r="O4679" i="6" s="1"/>
  <c r="Z4678" i="6"/>
  <c r="Y4678" i="6"/>
  <c r="X4678" i="6"/>
  <c r="AB4678" i="6" s="1"/>
  <c r="M4678" i="6" s="1"/>
  <c r="N4678" i="6" s="1"/>
  <c r="O4678" i="6" s="1"/>
  <c r="Z4677" i="6"/>
  <c r="Y4677" i="6"/>
  <c r="X4677" i="6"/>
  <c r="AB4677" i="6" s="1"/>
  <c r="M4677" i="6" s="1"/>
  <c r="N4677" i="6" s="1"/>
  <c r="O4677" i="6" s="1"/>
  <c r="Z4676" i="6"/>
  <c r="Y4676" i="6"/>
  <c r="X4676" i="6"/>
  <c r="AB4676" i="6" s="1"/>
  <c r="M4676" i="6" s="1"/>
  <c r="N4676" i="6" s="1"/>
  <c r="O4676" i="6" s="1"/>
  <c r="Z4675" i="6"/>
  <c r="Y4675" i="6"/>
  <c r="X4675" i="6"/>
  <c r="AB4675" i="6" s="1"/>
  <c r="M4675" i="6" s="1"/>
  <c r="N4675" i="6" s="1"/>
  <c r="O4675" i="6" s="1"/>
  <c r="Z4674" i="6"/>
  <c r="Y4674" i="6"/>
  <c r="X4674" i="6"/>
  <c r="AB4674" i="6" s="1"/>
  <c r="M4674" i="6" s="1"/>
  <c r="N4674" i="6" s="1"/>
  <c r="O4674" i="6" s="1"/>
  <c r="Z4673" i="6"/>
  <c r="Y4673" i="6"/>
  <c r="X4673" i="6"/>
  <c r="AB4673" i="6" s="1"/>
  <c r="M4673" i="6" s="1"/>
  <c r="N4673" i="6" s="1"/>
  <c r="O4673" i="6" s="1"/>
  <c r="Z4672" i="6"/>
  <c r="Y4672" i="6"/>
  <c r="X4672" i="6"/>
  <c r="AB4672" i="6" s="1"/>
  <c r="M4672" i="6" s="1"/>
  <c r="N4672" i="6" s="1"/>
  <c r="O4672" i="6" s="1"/>
  <c r="Z4671" i="6"/>
  <c r="Y4671" i="6"/>
  <c r="X4671" i="6"/>
  <c r="AB4671" i="6" s="1"/>
  <c r="M4671" i="6" s="1"/>
  <c r="N4671" i="6" s="1"/>
  <c r="O4671" i="6" s="1"/>
  <c r="Z4670" i="6"/>
  <c r="Y4670" i="6"/>
  <c r="X4670" i="6"/>
  <c r="AB4670" i="6" s="1"/>
  <c r="M4670" i="6" s="1"/>
  <c r="N4670" i="6" s="1"/>
  <c r="O4670" i="6" s="1"/>
  <c r="Z4669" i="6"/>
  <c r="Y4669" i="6"/>
  <c r="X4669" i="6"/>
  <c r="AB4669" i="6" s="1"/>
  <c r="M4669" i="6" s="1"/>
  <c r="N4669" i="6" s="1"/>
  <c r="O4669" i="6" s="1"/>
  <c r="Z4668" i="6"/>
  <c r="Y4668" i="6"/>
  <c r="X4668" i="6"/>
  <c r="AB4668" i="6" s="1"/>
  <c r="M4668" i="6" s="1"/>
  <c r="N4668" i="6" s="1"/>
  <c r="O4668" i="6" s="1"/>
  <c r="Z4667" i="6"/>
  <c r="Y4667" i="6"/>
  <c r="X4667" i="6"/>
  <c r="AB4667" i="6" s="1"/>
  <c r="M4667" i="6" s="1"/>
  <c r="N4667" i="6" s="1"/>
  <c r="O4667" i="6" s="1"/>
  <c r="Z4666" i="6"/>
  <c r="Y4666" i="6"/>
  <c r="X4666" i="6"/>
  <c r="AB4666" i="6" s="1"/>
  <c r="M4666" i="6" s="1"/>
  <c r="N4666" i="6" s="1"/>
  <c r="O4666" i="6" s="1"/>
  <c r="Z4665" i="6"/>
  <c r="Y4665" i="6"/>
  <c r="X4665" i="6"/>
  <c r="AB4665" i="6" s="1"/>
  <c r="M4665" i="6" s="1"/>
  <c r="N4665" i="6" s="1"/>
  <c r="O4665" i="6" s="1"/>
  <c r="Z4664" i="6"/>
  <c r="Y4664" i="6"/>
  <c r="X4664" i="6"/>
  <c r="AB4664" i="6" s="1"/>
  <c r="M4664" i="6" s="1"/>
  <c r="N4664" i="6" s="1"/>
  <c r="O4664" i="6" s="1"/>
  <c r="Z4663" i="6"/>
  <c r="Y4663" i="6"/>
  <c r="X4663" i="6"/>
  <c r="AB4663" i="6" s="1"/>
  <c r="M4663" i="6" s="1"/>
  <c r="N4663" i="6" s="1"/>
  <c r="O4663" i="6" s="1"/>
  <c r="Z4662" i="6"/>
  <c r="Y4662" i="6"/>
  <c r="X4662" i="6"/>
  <c r="AB4662" i="6" s="1"/>
  <c r="M4662" i="6" s="1"/>
  <c r="N4662" i="6" s="1"/>
  <c r="O4662" i="6" s="1"/>
  <c r="Z4661" i="6"/>
  <c r="Y4661" i="6"/>
  <c r="X4661" i="6"/>
  <c r="AB4661" i="6" s="1"/>
  <c r="M4661" i="6" s="1"/>
  <c r="N4661" i="6" s="1"/>
  <c r="O4661" i="6" s="1"/>
  <c r="Z4660" i="6"/>
  <c r="Y4660" i="6"/>
  <c r="X4660" i="6"/>
  <c r="AB4660" i="6" s="1"/>
  <c r="M4660" i="6" s="1"/>
  <c r="N4660" i="6" s="1"/>
  <c r="O4660" i="6" s="1"/>
  <c r="Z4659" i="6"/>
  <c r="Y4659" i="6"/>
  <c r="X4659" i="6"/>
  <c r="AB4659" i="6" s="1"/>
  <c r="M4659" i="6" s="1"/>
  <c r="N4659" i="6" s="1"/>
  <c r="O4659" i="6" s="1"/>
  <c r="Z4658" i="6"/>
  <c r="Y4658" i="6"/>
  <c r="X4658" i="6"/>
  <c r="AB4658" i="6" s="1"/>
  <c r="M4658" i="6" s="1"/>
  <c r="N4658" i="6" s="1"/>
  <c r="O4658" i="6" s="1"/>
  <c r="Z4657" i="6"/>
  <c r="Y4657" i="6"/>
  <c r="X4657" i="6"/>
  <c r="AB4657" i="6" s="1"/>
  <c r="M4657" i="6" s="1"/>
  <c r="N4657" i="6" s="1"/>
  <c r="O4657" i="6" s="1"/>
  <c r="Z4656" i="6"/>
  <c r="Y4656" i="6"/>
  <c r="X4656" i="6"/>
  <c r="AB4656" i="6" s="1"/>
  <c r="M4656" i="6" s="1"/>
  <c r="N4656" i="6" s="1"/>
  <c r="O4656" i="6" s="1"/>
  <c r="Z4655" i="6"/>
  <c r="Y4655" i="6"/>
  <c r="X4655" i="6"/>
  <c r="AB4655" i="6" s="1"/>
  <c r="M4655" i="6" s="1"/>
  <c r="N4655" i="6" s="1"/>
  <c r="O4655" i="6" s="1"/>
  <c r="Z4654" i="6"/>
  <c r="Y4654" i="6"/>
  <c r="X4654" i="6"/>
  <c r="AB4654" i="6" s="1"/>
  <c r="M4654" i="6" s="1"/>
  <c r="N4654" i="6" s="1"/>
  <c r="O4654" i="6" s="1"/>
  <c r="Z4653" i="6"/>
  <c r="Y4653" i="6"/>
  <c r="X4653" i="6"/>
  <c r="AB4653" i="6" s="1"/>
  <c r="M4653" i="6" s="1"/>
  <c r="N4653" i="6" s="1"/>
  <c r="O4653" i="6" s="1"/>
  <c r="Z4652" i="6"/>
  <c r="Y4652" i="6"/>
  <c r="X4652" i="6"/>
  <c r="AB4652" i="6" s="1"/>
  <c r="M4652" i="6" s="1"/>
  <c r="N4652" i="6" s="1"/>
  <c r="O4652" i="6" s="1"/>
  <c r="Z4651" i="6"/>
  <c r="Y4651" i="6"/>
  <c r="X4651" i="6"/>
  <c r="AB4651" i="6" s="1"/>
  <c r="M4651" i="6" s="1"/>
  <c r="N4651" i="6" s="1"/>
  <c r="O4651" i="6" s="1"/>
  <c r="Z4650" i="6"/>
  <c r="Y4650" i="6"/>
  <c r="X4650" i="6"/>
  <c r="AB4650" i="6" s="1"/>
  <c r="M4650" i="6" s="1"/>
  <c r="N4650" i="6" s="1"/>
  <c r="O4650" i="6" s="1"/>
  <c r="Z4649" i="6"/>
  <c r="Y4649" i="6"/>
  <c r="X4649" i="6"/>
  <c r="AB4649" i="6" s="1"/>
  <c r="M4649" i="6" s="1"/>
  <c r="N4649" i="6" s="1"/>
  <c r="O4649" i="6" s="1"/>
  <c r="Z4648" i="6"/>
  <c r="Y4648" i="6"/>
  <c r="X4648" i="6"/>
  <c r="AB4648" i="6" s="1"/>
  <c r="M4648" i="6" s="1"/>
  <c r="N4648" i="6" s="1"/>
  <c r="O4648" i="6" s="1"/>
  <c r="Z4647" i="6"/>
  <c r="Y4647" i="6"/>
  <c r="X4647" i="6"/>
  <c r="AB4647" i="6" s="1"/>
  <c r="M4647" i="6" s="1"/>
  <c r="N4647" i="6" s="1"/>
  <c r="O4647" i="6" s="1"/>
  <c r="Z4646" i="6"/>
  <c r="Y4646" i="6"/>
  <c r="X4646" i="6"/>
  <c r="AB4646" i="6" s="1"/>
  <c r="M4646" i="6" s="1"/>
  <c r="N4646" i="6" s="1"/>
  <c r="O4646" i="6" s="1"/>
  <c r="Z4645" i="6"/>
  <c r="Y4645" i="6"/>
  <c r="X4645" i="6"/>
  <c r="AB4645" i="6" s="1"/>
  <c r="M4645" i="6" s="1"/>
  <c r="N4645" i="6" s="1"/>
  <c r="O4645" i="6" s="1"/>
  <c r="Z4644" i="6"/>
  <c r="Y4644" i="6"/>
  <c r="X4644" i="6"/>
  <c r="AB4644" i="6" s="1"/>
  <c r="M4644" i="6" s="1"/>
  <c r="N4644" i="6" s="1"/>
  <c r="O4644" i="6" s="1"/>
  <c r="Z4643" i="6"/>
  <c r="Y4643" i="6"/>
  <c r="X4643" i="6"/>
  <c r="AB4643" i="6" s="1"/>
  <c r="M4643" i="6" s="1"/>
  <c r="N4643" i="6" s="1"/>
  <c r="O4643" i="6" s="1"/>
  <c r="Z4642" i="6"/>
  <c r="Y4642" i="6"/>
  <c r="X4642" i="6"/>
  <c r="AB4642" i="6" s="1"/>
  <c r="M4642" i="6" s="1"/>
  <c r="N4642" i="6" s="1"/>
  <c r="O4642" i="6" s="1"/>
  <c r="Z4641" i="6"/>
  <c r="Y4641" i="6"/>
  <c r="X4641" i="6"/>
  <c r="AB4641" i="6" s="1"/>
  <c r="M4641" i="6" s="1"/>
  <c r="N4641" i="6" s="1"/>
  <c r="O4641" i="6" s="1"/>
  <c r="Z4640" i="6"/>
  <c r="Y4640" i="6"/>
  <c r="X4640" i="6"/>
  <c r="AB4640" i="6" s="1"/>
  <c r="M4640" i="6" s="1"/>
  <c r="N4640" i="6" s="1"/>
  <c r="O4640" i="6" s="1"/>
  <c r="Z4639" i="6"/>
  <c r="Y4639" i="6"/>
  <c r="X4639" i="6"/>
  <c r="AB4639" i="6" s="1"/>
  <c r="M4639" i="6" s="1"/>
  <c r="N4639" i="6" s="1"/>
  <c r="O4639" i="6" s="1"/>
  <c r="Z4638" i="6"/>
  <c r="Y4638" i="6"/>
  <c r="X4638" i="6"/>
  <c r="AB4638" i="6" s="1"/>
  <c r="M4638" i="6" s="1"/>
  <c r="N4638" i="6" s="1"/>
  <c r="O4638" i="6" s="1"/>
  <c r="Z4637" i="6"/>
  <c r="Y4637" i="6"/>
  <c r="X4637" i="6"/>
  <c r="AB4637" i="6" s="1"/>
  <c r="M4637" i="6" s="1"/>
  <c r="N4637" i="6" s="1"/>
  <c r="O4637" i="6" s="1"/>
  <c r="Z4636" i="6"/>
  <c r="Y4636" i="6"/>
  <c r="X4636" i="6"/>
  <c r="AB4636" i="6" s="1"/>
  <c r="M4636" i="6" s="1"/>
  <c r="N4636" i="6" s="1"/>
  <c r="O4636" i="6" s="1"/>
  <c r="Z4635" i="6"/>
  <c r="Y4635" i="6"/>
  <c r="X4635" i="6"/>
  <c r="AB4635" i="6" s="1"/>
  <c r="M4635" i="6" s="1"/>
  <c r="N4635" i="6" s="1"/>
  <c r="O4635" i="6" s="1"/>
  <c r="Z4634" i="6"/>
  <c r="Y4634" i="6"/>
  <c r="X4634" i="6"/>
  <c r="AB4634" i="6" s="1"/>
  <c r="M4634" i="6" s="1"/>
  <c r="N4634" i="6" s="1"/>
  <c r="O4634" i="6" s="1"/>
  <c r="Z4633" i="6"/>
  <c r="Y4633" i="6"/>
  <c r="X4633" i="6"/>
  <c r="AB4633" i="6" s="1"/>
  <c r="M4633" i="6" s="1"/>
  <c r="N4633" i="6" s="1"/>
  <c r="O4633" i="6" s="1"/>
  <c r="Z4632" i="6"/>
  <c r="Y4632" i="6"/>
  <c r="X4632" i="6"/>
  <c r="AB4632" i="6" s="1"/>
  <c r="M4632" i="6" s="1"/>
  <c r="N4632" i="6" s="1"/>
  <c r="O4632" i="6" s="1"/>
  <c r="Z4631" i="6"/>
  <c r="Y4631" i="6"/>
  <c r="X4631" i="6"/>
  <c r="AB4631" i="6" s="1"/>
  <c r="M4631" i="6" s="1"/>
  <c r="N4631" i="6" s="1"/>
  <c r="O4631" i="6" s="1"/>
  <c r="Z4630" i="6"/>
  <c r="Y4630" i="6"/>
  <c r="X4630" i="6"/>
  <c r="AB4630" i="6" s="1"/>
  <c r="M4630" i="6" s="1"/>
  <c r="N4630" i="6" s="1"/>
  <c r="O4630" i="6" s="1"/>
  <c r="Z4629" i="6"/>
  <c r="Y4629" i="6"/>
  <c r="X4629" i="6"/>
  <c r="AB4629" i="6" s="1"/>
  <c r="M4629" i="6" s="1"/>
  <c r="N4629" i="6" s="1"/>
  <c r="O4629" i="6" s="1"/>
  <c r="Z4628" i="6"/>
  <c r="Y4628" i="6"/>
  <c r="X4628" i="6"/>
  <c r="AB4628" i="6" s="1"/>
  <c r="M4628" i="6" s="1"/>
  <c r="N4628" i="6" s="1"/>
  <c r="O4628" i="6" s="1"/>
  <c r="Z4627" i="6"/>
  <c r="Y4627" i="6"/>
  <c r="X4627" i="6"/>
  <c r="AB4627" i="6" s="1"/>
  <c r="M4627" i="6" s="1"/>
  <c r="N4627" i="6" s="1"/>
  <c r="O4627" i="6" s="1"/>
  <c r="Z4626" i="6"/>
  <c r="Y4626" i="6"/>
  <c r="X4626" i="6"/>
  <c r="AB4626" i="6" s="1"/>
  <c r="M4626" i="6" s="1"/>
  <c r="N4626" i="6" s="1"/>
  <c r="O4626" i="6" s="1"/>
  <c r="Z4625" i="6"/>
  <c r="Y4625" i="6"/>
  <c r="X4625" i="6"/>
  <c r="AB4625" i="6" s="1"/>
  <c r="M4625" i="6" s="1"/>
  <c r="N4625" i="6" s="1"/>
  <c r="O4625" i="6" s="1"/>
  <c r="Y4624" i="6"/>
  <c r="X4624" i="6"/>
  <c r="AB4624" i="6" s="1"/>
  <c r="M4624" i="6" s="1"/>
  <c r="N4624" i="6" s="1"/>
  <c r="O4624" i="6" s="1"/>
  <c r="Y4623" i="6"/>
  <c r="X4623" i="6"/>
  <c r="AB4623" i="6" s="1"/>
  <c r="Z4622" i="6"/>
  <c r="Y4622" i="6"/>
  <c r="Y4621" i="6"/>
  <c r="X4620" i="6"/>
  <c r="AB4620" i="6" s="1"/>
  <c r="M4620" i="6" s="1"/>
  <c r="Z4619" i="6"/>
  <c r="Y4618" i="6"/>
  <c r="AB4617" i="6"/>
  <c r="X4616" i="6"/>
  <c r="Z4615" i="6"/>
  <c r="X4615" i="6"/>
  <c r="AB4615" i="6" s="1"/>
  <c r="Y4614" i="6"/>
  <c r="Z4613" i="6"/>
  <c r="Y4613" i="6"/>
  <c r="Z4612" i="6"/>
  <c r="X4612" i="6"/>
  <c r="AB4612" i="6" s="1"/>
  <c r="M4612" i="6" s="1"/>
  <c r="N4612" i="6" s="1"/>
  <c r="O4612" i="6" s="1"/>
  <c r="Z4611" i="6"/>
  <c r="X4611" i="6"/>
  <c r="AB4611" i="6" s="1"/>
  <c r="X4610" i="6"/>
  <c r="AB4610" i="6" s="1"/>
  <c r="M4610" i="6" s="1"/>
  <c r="X4609" i="6"/>
  <c r="AB4609" i="6" s="1"/>
  <c r="Y4607" i="6"/>
  <c r="Z4606" i="6"/>
  <c r="AB4605" i="6"/>
  <c r="M4605" i="6" s="1"/>
  <c r="N4605" i="6" s="1"/>
  <c r="O4605" i="6" s="1"/>
  <c r="Y4604" i="6"/>
  <c r="Y4603" i="6"/>
  <c r="Y4602" i="6"/>
  <c r="X4601" i="6"/>
  <c r="Z4600" i="6"/>
  <c r="X4600" i="6"/>
  <c r="AB4600" i="6" s="1"/>
  <c r="Z4599" i="6"/>
  <c r="Z863" i="6"/>
  <c r="Y857" i="6"/>
  <c r="Z4598" i="6"/>
  <c r="Y4598" i="6"/>
  <c r="X4598" i="6"/>
  <c r="AB4598" i="6" s="1"/>
  <c r="M4598" i="6" s="1"/>
  <c r="N4598" i="6" s="1"/>
  <c r="O4598" i="6" s="1"/>
  <c r="Z4597" i="6"/>
  <c r="Y4597" i="6"/>
  <c r="X4597" i="6"/>
  <c r="AB4597" i="6" s="1"/>
  <c r="M4597" i="6" s="1"/>
  <c r="N4597" i="6" s="1"/>
  <c r="O4597" i="6" s="1"/>
  <c r="Z4596" i="6"/>
  <c r="Y4596" i="6"/>
  <c r="X4596" i="6"/>
  <c r="AB4596" i="6" s="1"/>
  <c r="M4596" i="6" s="1"/>
  <c r="N4596" i="6" s="1"/>
  <c r="O4596" i="6" s="1"/>
  <c r="Z4595" i="6"/>
  <c r="Y4595" i="6"/>
  <c r="X4595" i="6"/>
  <c r="AB4595" i="6" s="1"/>
  <c r="M4595" i="6" s="1"/>
  <c r="N4595" i="6" s="1"/>
  <c r="O4595" i="6" s="1"/>
  <c r="Z4594" i="6"/>
  <c r="Y4594" i="6"/>
  <c r="X4594" i="6"/>
  <c r="AB4594" i="6" s="1"/>
  <c r="M4594" i="6" s="1"/>
  <c r="N4594" i="6" s="1"/>
  <c r="O4594" i="6" s="1"/>
  <c r="Z4593" i="6"/>
  <c r="Y4593" i="6"/>
  <c r="X4593" i="6"/>
  <c r="AB4593" i="6" s="1"/>
  <c r="M4593" i="6" s="1"/>
  <c r="N4593" i="6" s="1"/>
  <c r="O4593" i="6" s="1"/>
  <c r="Z4592" i="6"/>
  <c r="Y4592" i="6"/>
  <c r="X4592" i="6"/>
  <c r="AB4592" i="6" s="1"/>
  <c r="M4592" i="6" s="1"/>
  <c r="N4592" i="6" s="1"/>
  <c r="O4592" i="6" s="1"/>
  <c r="Z4591" i="6"/>
  <c r="Y4591" i="6"/>
  <c r="X4591" i="6"/>
  <c r="AB4591" i="6" s="1"/>
  <c r="M4591" i="6" s="1"/>
  <c r="N4591" i="6" s="1"/>
  <c r="O4591" i="6" s="1"/>
  <c r="Z4590" i="6"/>
  <c r="Y4590" i="6"/>
  <c r="X4590" i="6"/>
  <c r="AB4590" i="6" s="1"/>
  <c r="M4590" i="6" s="1"/>
  <c r="N4590" i="6" s="1"/>
  <c r="O4590" i="6" s="1"/>
  <c r="Z4589" i="6"/>
  <c r="Y4589" i="6"/>
  <c r="X4589" i="6"/>
  <c r="AB4589" i="6" s="1"/>
  <c r="M4589" i="6" s="1"/>
  <c r="N4589" i="6" s="1"/>
  <c r="O4589" i="6" s="1"/>
  <c r="Z4588" i="6"/>
  <c r="Y4588" i="6"/>
  <c r="X4588" i="6"/>
  <c r="AB4588" i="6" s="1"/>
  <c r="M4588" i="6" s="1"/>
  <c r="N4588" i="6" s="1"/>
  <c r="O4588" i="6" s="1"/>
  <c r="Z4587" i="6"/>
  <c r="Y4587" i="6"/>
  <c r="X4587" i="6"/>
  <c r="AB4587" i="6" s="1"/>
  <c r="M4587" i="6" s="1"/>
  <c r="N4587" i="6" s="1"/>
  <c r="O4587" i="6" s="1"/>
  <c r="Z4586" i="6"/>
  <c r="Y4586" i="6"/>
  <c r="X4586" i="6"/>
  <c r="AB4586" i="6" s="1"/>
  <c r="M4586" i="6" s="1"/>
  <c r="N4586" i="6" s="1"/>
  <c r="O4586" i="6" s="1"/>
  <c r="Z4585" i="6"/>
  <c r="Y4585" i="6"/>
  <c r="X4585" i="6"/>
  <c r="AB4585" i="6" s="1"/>
  <c r="M4585" i="6" s="1"/>
  <c r="N4585" i="6" s="1"/>
  <c r="O4585" i="6" s="1"/>
  <c r="Z4584" i="6"/>
  <c r="Y4584" i="6"/>
  <c r="X4584" i="6"/>
  <c r="AB4584" i="6" s="1"/>
  <c r="M4584" i="6" s="1"/>
  <c r="N4584" i="6" s="1"/>
  <c r="O4584" i="6" s="1"/>
  <c r="Z4183" i="6"/>
  <c r="X4183" i="6"/>
  <c r="AB4183" i="6" s="1"/>
  <c r="Y4182" i="6"/>
  <c r="Y1371" i="6"/>
  <c r="Y1345" i="6"/>
  <c r="Y2291" i="6"/>
  <c r="Y2290" i="6"/>
  <c r="Y2289" i="6"/>
  <c r="Z2288" i="6"/>
  <c r="Z2285" i="6"/>
  <c r="X2282" i="6"/>
  <c r="Z2280" i="6"/>
  <c r="Y2276" i="6"/>
  <c r="Z4583" i="6"/>
  <c r="Y4583" i="6"/>
  <c r="X4583" i="6"/>
  <c r="AB4583" i="6" s="1"/>
  <c r="M4583" i="6" s="1"/>
  <c r="N4583" i="6" s="1"/>
  <c r="O4583" i="6" s="1"/>
  <c r="Z4582" i="6"/>
  <c r="Y4582" i="6"/>
  <c r="X4582" i="6"/>
  <c r="AB4582" i="6" s="1"/>
  <c r="M4582" i="6" s="1"/>
  <c r="N4582" i="6" s="1"/>
  <c r="O4582" i="6" s="1"/>
  <c r="Z4581" i="6"/>
  <c r="Y4581" i="6"/>
  <c r="X4581" i="6"/>
  <c r="AB4581" i="6" s="1"/>
  <c r="M4581" i="6" s="1"/>
  <c r="N4581" i="6" s="1"/>
  <c r="O4581" i="6" s="1"/>
  <c r="Z4580" i="6"/>
  <c r="Y4580" i="6"/>
  <c r="X4580" i="6"/>
  <c r="AB4580" i="6" s="1"/>
  <c r="M4580" i="6" s="1"/>
  <c r="N4580" i="6" s="1"/>
  <c r="O4580" i="6" s="1"/>
  <c r="Z4579" i="6"/>
  <c r="Y4579" i="6"/>
  <c r="X4579" i="6"/>
  <c r="AB4579" i="6" s="1"/>
  <c r="M4579" i="6" s="1"/>
  <c r="N4579" i="6" s="1"/>
  <c r="O4579" i="6" s="1"/>
  <c r="Z4578" i="6"/>
  <c r="Y4578" i="6"/>
  <c r="X4578" i="6"/>
  <c r="AB4578" i="6" s="1"/>
  <c r="M4578" i="6" s="1"/>
  <c r="N4578" i="6" s="1"/>
  <c r="O4578" i="6" s="1"/>
  <c r="Z4577" i="6"/>
  <c r="Y4577" i="6"/>
  <c r="X4577" i="6"/>
  <c r="AB4577" i="6" s="1"/>
  <c r="M4577" i="6" s="1"/>
  <c r="N4577" i="6" s="1"/>
  <c r="O4577" i="6" s="1"/>
  <c r="Z4576" i="6"/>
  <c r="Y4576" i="6"/>
  <c r="X4576" i="6"/>
  <c r="AB4576" i="6" s="1"/>
  <c r="M4576" i="6" s="1"/>
  <c r="N4576" i="6" s="1"/>
  <c r="O4576" i="6" s="1"/>
  <c r="Z4575" i="6"/>
  <c r="Y4575" i="6"/>
  <c r="X4575" i="6"/>
  <c r="AB4575" i="6" s="1"/>
  <c r="M4575" i="6" s="1"/>
  <c r="N4575" i="6" s="1"/>
  <c r="O4575" i="6" s="1"/>
  <c r="Z4574" i="6"/>
  <c r="Y4574" i="6"/>
  <c r="X4574" i="6"/>
  <c r="AB4574" i="6" s="1"/>
  <c r="M4574" i="6" s="1"/>
  <c r="N4574" i="6" s="1"/>
  <c r="O4574" i="6" s="1"/>
  <c r="Z4573" i="6"/>
  <c r="Y4573" i="6"/>
  <c r="X4573" i="6"/>
  <c r="AB4573" i="6" s="1"/>
  <c r="M4573" i="6" s="1"/>
  <c r="N4573" i="6" s="1"/>
  <c r="O4573" i="6" s="1"/>
  <c r="Z4572" i="6"/>
  <c r="Y4572" i="6"/>
  <c r="X4572" i="6"/>
  <c r="AB4572" i="6" s="1"/>
  <c r="M4572" i="6" s="1"/>
  <c r="N4572" i="6" s="1"/>
  <c r="O4572" i="6" s="1"/>
  <c r="Z4571" i="6"/>
  <c r="Y4571" i="6"/>
  <c r="X4571" i="6"/>
  <c r="AB4571" i="6" s="1"/>
  <c r="M4571" i="6" s="1"/>
  <c r="N4571" i="6" s="1"/>
  <c r="O4571" i="6" s="1"/>
  <c r="Z4570" i="6"/>
  <c r="Y4570" i="6"/>
  <c r="X4570" i="6"/>
  <c r="AB4570" i="6" s="1"/>
  <c r="M4570" i="6" s="1"/>
  <c r="N4570" i="6" s="1"/>
  <c r="O4570" i="6" s="1"/>
  <c r="Z4569" i="6"/>
  <c r="Y4569" i="6"/>
  <c r="X4569" i="6"/>
  <c r="AB4569" i="6" s="1"/>
  <c r="M4569" i="6" s="1"/>
  <c r="N4569" i="6" s="1"/>
  <c r="O4569" i="6" s="1"/>
  <c r="Z4568" i="6"/>
  <c r="Y4568" i="6"/>
  <c r="X4568" i="6"/>
  <c r="AB4568" i="6" s="1"/>
  <c r="M4568" i="6" s="1"/>
  <c r="N4568" i="6" s="1"/>
  <c r="O4568" i="6" s="1"/>
  <c r="Z4567" i="6"/>
  <c r="Y4567" i="6"/>
  <c r="X4567" i="6"/>
  <c r="AB4567" i="6" s="1"/>
  <c r="M4567" i="6" s="1"/>
  <c r="N4567" i="6" s="1"/>
  <c r="O4567" i="6" s="1"/>
  <c r="Z4566" i="6"/>
  <c r="Y4566" i="6"/>
  <c r="X4566" i="6"/>
  <c r="AB4566" i="6" s="1"/>
  <c r="M4566" i="6" s="1"/>
  <c r="N4566" i="6" s="1"/>
  <c r="O4566" i="6" s="1"/>
  <c r="Z4565" i="6"/>
  <c r="Y4565" i="6"/>
  <c r="X4565" i="6"/>
  <c r="AB4565" i="6" s="1"/>
  <c r="M4565" i="6" s="1"/>
  <c r="N4565" i="6" s="1"/>
  <c r="O4565" i="6" s="1"/>
  <c r="Z4564" i="6"/>
  <c r="Y4564" i="6"/>
  <c r="X4564" i="6"/>
  <c r="AB4564" i="6" s="1"/>
  <c r="M4564" i="6" s="1"/>
  <c r="N4564" i="6" s="1"/>
  <c r="O4564" i="6" s="1"/>
  <c r="Z4563" i="6"/>
  <c r="Y4563" i="6"/>
  <c r="X4563" i="6"/>
  <c r="AB4563" i="6" s="1"/>
  <c r="M4563" i="6" s="1"/>
  <c r="N4563" i="6" s="1"/>
  <c r="O4563" i="6" s="1"/>
  <c r="Z4562" i="6"/>
  <c r="Y4562" i="6"/>
  <c r="X4562" i="6"/>
  <c r="AB4562" i="6" s="1"/>
  <c r="M4562" i="6" s="1"/>
  <c r="N4562" i="6" s="1"/>
  <c r="O4562" i="6" s="1"/>
  <c r="Z4561" i="6"/>
  <c r="Y4561" i="6"/>
  <c r="X4561" i="6"/>
  <c r="AB4561" i="6" s="1"/>
  <c r="M4561" i="6" s="1"/>
  <c r="N4561" i="6" s="1"/>
  <c r="O4561" i="6" s="1"/>
  <c r="Z4560" i="6"/>
  <c r="Y4560" i="6"/>
  <c r="X4560" i="6"/>
  <c r="AB4560" i="6" s="1"/>
  <c r="M4560" i="6" s="1"/>
  <c r="N4560" i="6" s="1"/>
  <c r="O4560" i="6" s="1"/>
  <c r="Z4559" i="6"/>
  <c r="Y4559" i="6"/>
  <c r="X4559" i="6"/>
  <c r="AB4559" i="6" s="1"/>
  <c r="M4559" i="6" s="1"/>
  <c r="N4559" i="6" s="1"/>
  <c r="O4559" i="6" s="1"/>
  <c r="Z4558" i="6"/>
  <c r="Y4558" i="6"/>
  <c r="X4558" i="6"/>
  <c r="AB4558" i="6" s="1"/>
  <c r="M4558" i="6" s="1"/>
  <c r="N4558" i="6" s="1"/>
  <c r="O4558" i="6" s="1"/>
  <c r="Z4557" i="6"/>
  <c r="Y4557" i="6"/>
  <c r="X4557" i="6"/>
  <c r="AB4557" i="6" s="1"/>
  <c r="M4557" i="6" s="1"/>
  <c r="N4557" i="6" s="1"/>
  <c r="O4557" i="6" s="1"/>
  <c r="Z4556" i="6"/>
  <c r="Y4556" i="6"/>
  <c r="X4556" i="6"/>
  <c r="AB4556" i="6" s="1"/>
  <c r="M4556" i="6" s="1"/>
  <c r="N4556" i="6" s="1"/>
  <c r="O4556" i="6" s="1"/>
  <c r="Z4555" i="6"/>
  <c r="Y4555" i="6"/>
  <c r="X4555" i="6"/>
  <c r="AB4555" i="6" s="1"/>
  <c r="M4555" i="6" s="1"/>
  <c r="N4555" i="6" s="1"/>
  <c r="O4555" i="6" s="1"/>
  <c r="Z4554" i="6"/>
  <c r="Y4554" i="6"/>
  <c r="X4554" i="6"/>
  <c r="AB4554" i="6" s="1"/>
  <c r="M4554" i="6" s="1"/>
  <c r="N4554" i="6" s="1"/>
  <c r="O4554" i="6" s="1"/>
  <c r="Z4553" i="6"/>
  <c r="Y4553" i="6"/>
  <c r="X4553" i="6"/>
  <c r="AB4553" i="6" s="1"/>
  <c r="M4553" i="6" s="1"/>
  <c r="N4553" i="6" s="1"/>
  <c r="O4553" i="6" s="1"/>
  <c r="Z4552" i="6"/>
  <c r="Y4552" i="6"/>
  <c r="X4552" i="6"/>
  <c r="AB4552" i="6" s="1"/>
  <c r="M4552" i="6" s="1"/>
  <c r="N4552" i="6" s="1"/>
  <c r="O4552" i="6" s="1"/>
  <c r="Z4551" i="6"/>
  <c r="Y4551" i="6"/>
  <c r="X4551" i="6"/>
  <c r="AB4551" i="6" s="1"/>
  <c r="M4551" i="6" s="1"/>
  <c r="N4551" i="6" s="1"/>
  <c r="O4551" i="6" s="1"/>
  <c r="Z4550" i="6"/>
  <c r="Y4550" i="6"/>
  <c r="X4550" i="6"/>
  <c r="AB4550" i="6" s="1"/>
  <c r="M4550" i="6" s="1"/>
  <c r="N4550" i="6" s="1"/>
  <c r="O4550" i="6" s="1"/>
  <c r="Z4549" i="6"/>
  <c r="Y4549" i="6"/>
  <c r="X4549" i="6"/>
  <c r="AB4549" i="6" s="1"/>
  <c r="M4549" i="6" s="1"/>
  <c r="N4549" i="6" s="1"/>
  <c r="O4549" i="6" s="1"/>
  <c r="Z4548" i="6"/>
  <c r="Y4548" i="6"/>
  <c r="X4548" i="6"/>
  <c r="AB4548" i="6" s="1"/>
  <c r="M4548" i="6" s="1"/>
  <c r="N4548" i="6" s="1"/>
  <c r="O4548" i="6" s="1"/>
  <c r="Z4547" i="6"/>
  <c r="Y4547" i="6"/>
  <c r="X4547" i="6"/>
  <c r="AB4547" i="6" s="1"/>
  <c r="M4547" i="6" s="1"/>
  <c r="N4547" i="6" s="1"/>
  <c r="O4547" i="6" s="1"/>
  <c r="Z4546" i="6"/>
  <c r="Y4546" i="6"/>
  <c r="X4546" i="6"/>
  <c r="AB4546" i="6" s="1"/>
  <c r="M4546" i="6" s="1"/>
  <c r="N4546" i="6" s="1"/>
  <c r="O4546" i="6" s="1"/>
  <c r="Z4545" i="6"/>
  <c r="Y4545" i="6"/>
  <c r="X4545" i="6"/>
  <c r="AB4545" i="6" s="1"/>
  <c r="M4545" i="6" s="1"/>
  <c r="N4545" i="6" s="1"/>
  <c r="O4545" i="6" s="1"/>
  <c r="Z4544" i="6"/>
  <c r="Y4544" i="6"/>
  <c r="X4544" i="6"/>
  <c r="AB4544" i="6" s="1"/>
  <c r="M4544" i="6" s="1"/>
  <c r="N4544" i="6" s="1"/>
  <c r="O4544" i="6" s="1"/>
  <c r="Z4543" i="6"/>
  <c r="Y4543" i="6"/>
  <c r="X4543" i="6"/>
  <c r="AB4543" i="6" s="1"/>
  <c r="M4543" i="6" s="1"/>
  <c r="N4543" i="6" s="1"/>
  <c r="O4543" i="6" s="1"/>
  <c r="Z4542" i="6"/>
  <c r="Y4542" i="6"/>
  <c r="X4542" i="6"/>
  <c r="AB4542" i="6" s="1"/>
  <c r="M4542" i="6" s="1"/>
  <c r="N4542" i="6" s="1"/>
  <c r="O4542" i="6" s="1"/>
  <c r="Z4541" i="6"/>
  <c r="Y4541" i="6"/>
  <c r="X4541" i="6"/>
  <c r="AB4541" i="6" s="1"/>
  <c r="M4541" i="6" s="1"/>
  <c r="N4541" i="6" s="1"/>
  <c r="O4541" i="6" s="1"/>
  <c r="Z4540" i="6"/>
  <c r="Y4540" i="6"/>
  <c r="X4540" i="6"/>
  <c r="AB4540" i="6" s="1"/>
  <c r="M4540" i="6" s="1"/>
  <c r="N4540" i="6" s="1"/>
  <c r="O4540" i="6" s="1"/>
  <c r="Z4539" i="6"/>
  <c r="Y4539" i="6"/>
  <c r="X4539" i="6"/>
  <c r="AB4539" i="6" s="1"/>
  <c r="M4539" i="6" s="1"/>
  <c r="N4539" i="6" s="1"/>
  <c r="O4539" i="6" s="1"/>
  <c r="Z4538" i="6"/>
  <c r="Y4538" i="6"/>
  <c r="X4538" i="6"/>
  <c r="AB4538" i="6" s="1"/>
  <c r="M4538" i="6" s="1"/>
  <c r="N4538" i="6" s="1"/>
  <c r="O4538" i="6" s="1"/>
  <c r="Z4537" i="6"/>
  <c r="Y4537" i="6"/>
  <c r="X4537" i="6"/>
  <c r="AB4537" i="6" s="1"/>
  <c r="M4537" i="6" s="1"/>
  <c r="N4537" i="6" s="1"/>
  <c r="O4537" i="6" s="1"/>
  <c r="Z4536" i="6"/>
  <c r="Y4536" i="6"/>
  <c r="X4536" i="6"/>
  <c r="AB4536" i="6" s="1"/>
  <c r="M4536" i="6" s="1"/>
  <c r="N4536" i="6" s="1"/>
  <c r="O4536" i="6" s="1"/>
  <c r="Z4535" i="6"/>
  <c r="Y4535" i="6"/>
  <c r="X4535" i="6"/>
  <c r="AB4535" i="6" s="1"/>
  <c r="M4535" i="6" s="1"/>
  <c r="N4535" i="6" s="1"/>
  <c r="O4535" i="6" s="1"/>
  <c r="Z4534" i="6"/>
  <c r="Y4534" i="6"/>
  <c r="X4534" i="6"/>
  <c r="AB4534" i="6" s="1"/>
  <c r="M4534" i="6" s="1"/>
  <c r="N4534" i="6" s="1"/>
  <c r="O4534" i="6" s="1"/>
  <c r="Z4533" i="6"/>
  <c r="Y4533" i="6"/>
  <c r="X4533" i="6"/>
  <c r="AB4533" i="6" s="1"/>
  <c r="M4533" i="6" s="1"/>
  <c r="N4533" i="6" s="1"/>
  <c r="O4533" i="6" s="1"/>
  <c r="Z4532" i="6"/>
  <c r="Y4532" i="6"/>
  <c r="X4532" i="6"/>
  <c r="AB4532" i="6" s="1"/>
  <c r="M4532" i="6" s="1"/>
  <c r="N4532" i="6" s="1"/>
  <c r="O4532" i="6" s="1"/>
  <c r="Z4531" i="6"/>
  <c r="Y4531" i="6"/>
  <c r="X4531" i="6"/>
  <c r="AB4531" i="6" s="1"/>
  <c r="M4531" i="6" s="1"/>
  <c r="N4531" i="6" s="1"/>
  <c r="O4531" i="6" s="1"/>
  <c r="Z4530" i="6"/>
  <c r="Y4530" i="6"/>
  <c r="X4530" i="6"/>
  <c r="AB4530" i="6" s="1"/>
  <c r="M4530" i="6" s="1"/>
  <c r="N4530" i="6" s="1"/>
  <c r="O4530" i="6" s="1"/>
  <c r="Z4529" i="6"/>
  <c r="Y4529" i="6"/>
  <c r="X4529" i="6"/>
  <c r="AB4529" i="6" s="1"/>
  <c r="M4529" i="6" s="1"/>
  <c r="N4529" i="6" s="1"/>
  <c r="O4529" i="6" s="1"/>
  <c r="Z4528" i="6"/>
  <c r="Y4528" i="6"/>
  <c r="X4528" i="6"/>
  <c r="AB4528" i="6" s="1"/>
  <c r="M4528" i="6" s="1"/>
  <c r="N4528" i="6" s="1"/>
  <c r="O4528" i="6" s="1"/>
  <c r="Z4527" i="6"/>
  <c r="Y4527" i="6"/>
  <c r="X4527" i="6"/>
  <c r="AB4527" i="6" s="1"/>
  <c r="M4527" i="6" s="1"/>
  <c r="N4527" i="6" s="1"/>
  <c r="O4527" i="6" s="1"/>
  <c r="Z4526" i="6"/>
  <c r="Y4526" i="6"/>
  <c r="X4526" i="6"/>
  <c r="AB4526" i="6" s="1"/>
  <c r="M4526" i="6" s="1"/>
  <c r="N4526" i="6" s="1"/>
  <c r="O4526" i="6" s="1"/>
  <c r="Z4525" i="6"/>
  <c r="Y4525" i="6"/>
  <c r="X4525" i="6"/>
  <c r="AB4525" i="6" s="1"/>
  <c r="M4525" i="6" s="1"/>
  <c r="N4525" i="6" s="1"/>
  <c r="O4525" i="6" s="1"/>
  <c r="Z4524" i="6"/>
  <c r="Y4524" i="6"/>
  <c r="X4524" i="6"/>
  <c r="AB4524" i="6" s="1"/>
  <c r="M4524" i="6" s="1"/>
  <c r="N4524" i="6" s="1"/>
  <c r="O4524" i="6" s="1"/>
  <c r="Z4523" i="6"/>
  <c r="Y4523" i="6"/>
  <c r="X4523" i="6"/>
  <c r="AB4523" i="6" s="1"/>
  <c r="M4523" i="6" s="1"/>
  <c r="N4523" i="6" s="1"/>
  <c r="O4523" i="6" s="1"/>
  <c r="Z4522" i="6"/>
  <c r="Y4522" i="6"/>
  <c r="X4522" i="6"/>
  <c r="AB4522" i="6" s="1"/>
  <c r="M4522" i="6" s="1"/>
  <c r="N4522" i="6" s="1"/>
  <c r="O4522" i="6" s="1"/>
  <c r="Z4521" i="6"/>
  <c r="Y4521" i="6"/>
  <c r="X4521" i="6"/>
  <c r="AB4521" i="6" s="1"/>
  <c r="M4521" i="6" s="1"/>
  <c r="N4521" i="6" s="1"/>
  <c r="O4521" i="6" s="1"/>
  <c r="Z4520" i="6"/>
  <c r="Y4520" i="6"/>
  <c r="X4520" i="6"/>
  <c r="AB4520" i="6" s="1"/>
  <c r="M4520" i="6" s="1"/>
  <c r="N4520" i="6" s="1"/>
  <c r="O4520" i="6" s="1"/>
  <c r="Z4519" i="6"/>
  <c r="Y4519" i="6"/>
  <c r="X4519" i="6"/>
  <c r="AB4519" i="6" s="1"/>
  <c r="M4519" i="6" s="1"/>
  <c r="N4519" i="6" s="1"/>
  <c r="O4519" i="6" s="1"/>
  <c r="Z4518" i="6"/>
  <c r="Y4518" i="6"/>
  <c r="X4518" i="6"/>
  <c r="AB4518" i="6" s="1"/>
  <c r="M4518" i="6" s="1"/>
  <c r="N4518" i="6" s="1"/>
  <c r="O4518" i="6" s="1"/>
  <c r="Z4517" i="6"/>
  <c r="Y4517" i="6"/>
  <c r="X4517" i="6"/>
  <c r="AB4517" i="6" s="1"/>
  <c r="M4517" i="6" s="1"/>
  <c r="N4517" i="6" s="1"/>
  <c r="O4517" i="6" s="1"/>
  <c r="Z4516" i="6"/>
  <c r="Y4516" i="6"/>
  <c r="X4516" i="6"/>
  <c r="AB4516" i="6" s="1"/>
  <c r="M4516" i="6" s="1"/>
  <c r="N4516" i="6" s="1"/>
  <c r="O4516" i="6" s="1"/>
  <c r="Z4515" i="6"/>
  <c r="Y4515" i="6"/>
  <c r="X4515" i="6"/>
  <c r="AB4515" i="6" s="1"/>
  <c r="M4515" i="6" s="1"/>
  <c r="N4515" i="6" s="1"/>
  <c r="O4515" i="6" s="1"/>
  <c r="Z4514" i="6"/>
  <c r="Y4514" i="6"/>
  <c r="X4514" i="6"/>
  <c r="AB4514" i="6" s="1"/>
  <c r="M4514" i="6" s="1"/>
  <c r="N4514" i="6" s="1"/>
  <c r="O4514" i="6" s="1"/>
  <c r="Z4513" i="6"/>
  <c r="Y4513" i="6"/>
  <c r="X4513" i="6"/>
  <c r="AB4513" i="6" s="1"/>
  <c r="M4513" i="6" s="1"/>
  <c r="N4513" i="6" s="1"/>
  <c r="O4513" i="6" s="1"/>
  <c r="Z4512" i="6"/>
  <c r="Y4512" i="6"/>
  <c r="X4512" i="6"/>
  <c r="AB4512" i="6" s="1"/>
  <c r="M4512" i="6" s="1"/>
  <c r="N4512" i="6" s="1"/>
  <c r="O4512" i="6" s="1"/>
  <c r="Z4511" i="6"/>
  <c r="Y4511" i="6"/>
  <c r="X4511" i="6"/>
  <c r="AB4511" i="6" s="1"/>
  <c r="M4511" i="6" s="1"/>
  <c r="N4511" i="6" s="1"/>
  <c r="O4511" i="6" s="1"/>
  <c r="Z4510" i="6"/>
  <c r="Y4510" i="6"/>
  <c r="X4510" i="6"/>
  <c r="AB4510" i="6" s="1"/>
  <c r="M4510" i="6" s="1"/>
  <c r="N4510" i="6" s="1"/>
  <c r="O4510" i="6" s="1"/>
  <c r="Z4509" i="6"/>
  <c r="Y4509" i="6"/>
  <c r="X4509" i="6"/>
  <c r="AB4509" i="6" s="1"/>
  <c r="M4509" i="6" s="1"/>
  <c r="N4509" i="6" s="1"/>
  <c r="O4509" i="6" s="1"/>
  <c r="Z4508" i="6"/>
  <c r="Y4508" i="6"/>
  <c r="X4508" i="6"/>
  <c r="AB4508" i="6" s="1"/>
  <c r="M4508" i="6" s="1"/>
  <c r="N4508" i="6" s="1"/>
  <c r="O4508" i="6" s="1"/>
  <c r="Z4507" i="6"/>
  <c r="Y4507" i="6"/>
  <c r="X4507" i="6"/>
  <c r="AB4507" i="6" s="1"/>
  <c r="M4507" i="6" s="1"/>
  <c r="N4507" i="6" s="1"/>
  <c r="O4507" i="6" s="1"/>
  <c r="Z4506" i="6"/>
  <c r="Y4506" i="6"/>
  <c r="X4506" i="6"/>
  <c r="AB4506" i="6" s="1"/>
  <c r="M4506" i="6" s="1"/>
  <c r="N4506" i="6" s="1"/>
  <c r="O4506" i="6" s="1"/>
  <c r="Z4505" i="6"/>
  <c r="Y4505" i="6"/>
  <c r="X4505" i="6"/>
  <c r="AB4505" i="6" s="1"/>
  <c r="M4505" i="6" s="1"/>
  <c r="N4505" i="6" s="1"/>
  <c r="O4505" i="6" s="1"/>
  <c r="Z4504" i="6"/>
  <c r="Y4504" i="6"/>
  <c r="X4504" i="6"/>
  <c r="AB4504" i="6" s="1"/>
  <c r="M4504" i="6" s="1"/>
  <c r="N4504" i="6" s="1"/>
  <c r="O4504" i="6" s="1"/>
  <c r="Z4503" i="6"/>
  <c r="Y4503" i="6"/>
  <c r="X4503" i="6"/>
  <c r="AB4503" i="6" s="1"/>
  <c r="M4503" i="6" s="1"/>
  <c r="N4503" i="6" s="1"/>
  <c r="O4503" i="6" s="1"/>
  <c r="Z4502" i="6"/>
  <c r="Y4502" i="6"/>
  <c r="X4502" i="6"/>
  <c r="AB4502" i="6" s="1"/>
  <c r="M4502" i="6" s="1"/>
  <c r="N4502" i="6" s="1"/>
  <c r="O4502" i="6" s="1"/>
  <c r="Z4501" i="6"/>
  <c r="Y4501" i="6"/>
  <c r="X4501" i="6"/>
  <c r="AB4501" i="6" s="1"/>
  <c r="M4501" i="6" s="1"/>
  <c r="N4501" i="6" s="1"/>
  <c r="O4501" i="6" s="1"/>
  <c r="Z4500" i="6"/>
  <c r="Y4500" i="6"/>
  <c r="X4500" i="6"/>
  <c r="AB4500" i="6" s="1"/>
  <c r="M4500" i="6" s="1"/>
  <c r="N4500" i="6" s="1"/>
  <c r="O4500" i="6" s="1"/>
  <c r="Z4499" i="6"/>
  <c r="Y4499" i="6"/>
  <c r="X4499" i="6"/>
  <c r="AB4499" i="6" s="1"/>
  <c r="M4499" i="6" s="1"/>
  <c r="N4499" i="6" s="1"/>
  <c r="O4499" i="6" s="1"/>
  <c r="Z4498" i="6"/>
  <c r="Y4498" i="6"/>
  <c r="X4498" i="6"/>
  <c r="AB4498" i="6" s="1"/>
  <c r="M4498" i="6" s="1"/>
  <c r="N4498" i="6" s="1"/>
  <c r="O4498" i="6" s="1"/>
  <c r="Z4497" i="6"/>
  <c r="Y4497" i="6"/>
  <c r="X4497" i="6"/>
  <c r="AB4497" i="6" s="1"/>
  <c r="M4497" i="6" s="1"/>
  <c r="N4497" i="6" s="1"/>
  <c r="O4497" i="6" s="1"/>
  <c r="Z4496" i="6"/>
  <c r="Y4496" i="6"/>
  <c r="X4496" i="6"/>
  <c r="AB4496" i="6" s="1"/>
  <c r="M4496" i="6" s="1"/>
  <c r="N4496" i="6" s="1"/>
  <c r="O4496" i="6" s="1"/>
  <c r="Z4495" i="6"/>
  <c r="Y4495" i="6"/>
  <c r="X4495" i="6"/>
  <c r="AB4495" i="6" s="1"/>
  <c r="M4495" i="6" s="1"/>
  <c r="N4495" i="6" s="1"/>
  <c r="O4495" i="6" s="1"/>
  <c r="Z4494" i="6"/>
  <c r="Y4494" i="6"/>
  <c r="X4494" i="6"/>
  <c r="AB4494" i="6" s="1"/>
  <c r="M4494" i="6" s="1"/>
  <c r="N4494" i="6" s="1"/>
  <c r="O4494" i="6" s="1"/>
  <c r="Z4493" i="6"/>
  <c r="Y4493" i="6"/>
  <c r="X4493" i="6"/>
  <c r="AB4493" i="6" s="1"/>
  <c r="M4493" i="6" s="1"/>
  <c r="N4493" i="6" s="1"/>
  <c r="O4493" i="6" s="1"/>
  <c r="Z4492" i="6"/>
  <c r="Y4492" i="6"/>
  <c r="X4492" i="6"/>
  <c r="AB4492" i="6" s="1"/>
  <c r="M4492" i="6" s="1"/>
  <c r="N4492" i="6" s="1"/>
  <c r="O4492" i="6" s="1"/>
  <c r="Z4491" i="6"/>
  <c r="Y4491" i="6"/>
  <c r="X4491" i="6"/>
  <c r="AB4491" i="6" s="1"/>
  <c r="M4491" i="6" s="1"/>
  <c r="N4491" i="6" s="1"/>
  <c r="O4491" i="6" s="1"/>
  <c r="Z4490" i="6"/>
  <c r="Y4490" i="6"/>
  <c r="X4490" i="6"/>
  <c r="AB4490" i="6" s="1"/>
  <c r="M4490" i="6" s="1"/>
  <c r="N4490" i="6" s="1"/>
  <c r="O4490" i="6" s="1"/>
  <c r="Z4489" i="6"/>
  <c r="Y4489" i="6"/>
  <c r="X4489" i="6"/>
  <c r="AB4489" i="6" s="1"/>
  <c r="M4489" i="6" s="1"/>
  <c r="N4489" i="6" s="1"/>
  <c r="O4489" i="6" s="1"/>
  <c r="Z4488" i="6"/>
  <c r="Y4488" i="6"/>
  <c r="X4488" i="6"/>
  <c r="AB4488" i="6" s="1"/>
  <c r="M4488" i="6" s="1"/>
  <c r="N4488" i="6" s="1"/>
  <c r="O4488" i="6" s="1"/>
  <c r="Z4487" i="6"/>
  <c r="Y4487" i="6"/>
  <c r="X4487" i="6"/>
  <c r="AB4487" i="6" s="1"/>
  <c r="M4487" i="6" s="1"/>
  <c r="N4487" i="6" s="1"/>
  <c r="O4487" i="6" s="1"/>
  <c r="Z4486" i="6"/>
  <c r="Y4486" i="6"/>
  <c r="X4486" i="6"/>
  <c r="AB4486" i="6" s="1"/>
  <c r="M4486" i="6" s="1"/>
  <c r="N4486" i="6" s="1"/>
  <c r="O4486" i="6" s="1"/>
  <c r="Z4485" i="6"/>
  <c r="Y4485" i="6"/>
  <c r="X4485" i="6"/>
  <c r="AB4485" i="6" s="1"/>
  <c r="M4485" i="6" s="1"/>
  <c r="N4485" i="6" s="1"/>
  <c r="O4485" i="6" s="1"/>
  <c r="Z4484" i="6"/>
  <c r="Y4484" i="6"/>
  <c r="X4484" i="6"/>
  <c r="AB4484" i="6" s="1"/>
  <c r="M4484" i="6" s="1"/>
  <c r="N4484" i="6" s="1"/>
  <c r="O4484" i="6" s="1"/>
  <c r="Z4483" i="6"/>
  <c r="Y4483" i="6"/>
  <c r="X4483" i="6"/>
  <c r="AB4483" i="6" s="1"/>
  <c r="M4483" i="6" s="1"/>
  <c r="N4483" i="6" s="1"/>
  <c r="O4483" i="6" s="1"/>
  <c r="Z4482" i="6"/>
  <c r="Y4482" i="6"/>
  <c r="X4482" i="6"/>
  <c r="AB4482" i="6" s="1"/>
  <c r="M4482" i="6" s="1"/>
  <c r="N4482" i="6" s="1"/>
  <c r="O4482" i="6" s="1"/>
  <c r="Z4481" i="6"/>
  <c r="Y4481" i="6"/>
  <c r="X4481" i="6"/>
  <c r="AB4481" i="6" s="1"/>
  <c r="M4481" i="6" s="1"/>
  <c r="N4481" i="6" s="1"/>
  <c r="O4481" i="6" s="1"/>
  <c r="Z4480" i="6"/>
  <c r="Y4480" i="6"/>
  <c r="X4480" i="6"/>
  <c r="AB4480" i="6" s="1"/>
  <c r="M4480" i="6" s="1"/>
  <c r="N4480" i="6" s="1"/>
  <c r="O4480" i="6" s="1"/>
  <c r="Z4479" i="6"/>
  <c r="Y4479" i="6"/>
  <c r="X4479" i="6"/>
  <c r="AB4479" i="6" s="1"/>
  <c r="M4479" i="6" s="1"/>
  <c r="N4479" i="6" s="1"/>
  <c r="O4479" i="6" s="1"/>
  <c r="Z4478" i="6"/>
  <c r="Y4478" i="6"/>
  <c r="X4478" i="6"/>
  <c r="AB4478" i="6" s="1"/>
  <c r="M4478" i="6" s="1"/>
  <c r="N4478" i="6" s="1"/>
  <c r="O4478" i="6" s="1"/>
  <c r="Z4477" i="6"/>
  <c r="Y4477" i="6"/>
  <c r="X4477" i="6"/>
  <c r="AB4477" i="6" s="1"/>
  <c r="M4477" i="6" s="1"/>
  <c r="N4477" i="6" s="1"/>
  <c r="O4477" i="6" s="1"/>
  <c r="Z4476" i="6"/>
  <c r="Y4476" i="6"/>
  <c r="X4476" i="6"/>
  <c r="AB4476" i="6" s="1"/>
  <c r="M4476" i="6" s="1"/>
  <c r="N4476" i="6" s="1"/>
  <c r="O4476" i="6" s="1"/>
  <c r="Z4475" i="6"/>
  <c r="Y4475" i="6"/>
  <c r="X4475" i="6"/>
  <c r="AB4475" i="6" s="1"/>
  <c r="M4475" i="6" s="1"/>
  <c r="N4475" i="6" s="1"/>
  <c r="O4475" i="6" s="1"/>
  <c r="Z4474" i="6"/>
  <c r="Y4474" i="6"/>
  <c r="X4474" i="6"/>
  <c r="AB4474" i="6" s="1"/>
  <c r="M4474" i="6" s="1"/>
  <c r="N4474" i="6" s="1"/>
  <c r="O4474" i="6" s="1"/>
  <c r="Z4473" i="6"/>
  <c r="Y4473" i="6"/>
  <c r="X4473" i="6"/>
  <c r="AB4473" i="6" s="1"/>
  <c r="M4473" i="6" s="1"/>
  <c r="N4473" i="6" s="1"/>
  <c r="O4473" i="6" s="1"/>
  <c r="Z4472" i="6"/>
  <c r="Y4472" i="6"/>
  <c r="X4472" i="6"/>
  <c r="AB4472" i="6" s="1"/>
  <c r="M4472" i="6" s="1"/>
  <c r="N4472" i="6" s="1"/>
  <c r="O4472" i="6" s="1"/>
  <c r="Z4471" i="6"/>
  <c r="Y4471" i="6"/>
  <c r="X4471" i="6"/>
  <c r="AB4471" i="6" s="1"/>
  <c r="M4471" i="6" s="1"/>
  <c r="N4471" i="6" s="1"/>
  <c r="O4471" i="6" s="1"/>
  <c r="Z4470" i="6"/>
  <c r="Y4470" i="6"/>
  <c r="X4470" i="6"/>
  <c r="AB4470" i="6" s="1"/>
  <c r="M4470" i="6" s="1"/>
  <c r="N4470" i="6" s="1"/>
  <c r="O4470" i="6" s="1"/>
  <c r="Z4469" i="6"/>
  <c r="Y4469" i="6"/>
  <c r="X4469" i="6"/>
  <c r="AB4469" i="6" s="1"/>
  <c r="M4469" i="6" s="1"/>
  <c r="N4469" i="6" s="1"/>
  <c r="O4469" i="6" s="1"/>
  <c r="Z4468" i="6"/>
  <c r="Y4468" i="6"/>
  <c r="X4468" i="6"/>
  <c r="AB4468" i="6" s="1"/>
  <c r="M4468" i="6" s="1"/>
  <c r="N4468" i="6" s="1"/>
  <c r="O4468" i="6" s="1"/>
  <c r="Z4467" i="6"/>
  <c r="Y4467" i="6"/>
  <c r="X4467" i="6"/>
  <c r="AB4467" i="6" s="1"/>
  <c r="M4467" i="6" s="1"/>
  <c r="N4467" i="6" s="1"/>
  <c r="O4467" i="6" s="1"/>
  <c r="Z4466" i="6"/>
  <c r="Y4466" i="6"/>
  <c r="X4466" i="6"/>
  <c r="AB4466" i="6" s="1"/>
  <c r="M4466" i="6" s="1"/>
  <c r="N4466" i="6" s="1"/>
  <c r="O4466" i="6" s="1"/>
  <c r="Z4465" i="6"/>
  <c r="Y4465" i="6"/>
  <c r="X4465" i="6"/>
  <c r="AB4465" i="6" s="1"/>
  <c r="M4465" i="6" s="1"/>
  <c r="N4465" i="6" s="1"/>
  <c r="O4465" i="6" s="1"/>
  <c r="Z4464" i="6"/>
  <c r="Y4464" i="6"/>
  <c r="X4464" i="6"/>
  <c r="AB4464" i="6" s="1"/>
  <c r="M4464" i="6" s="1"/>
  <c r="N4464" i="6" s="1"/>
  <c r="O4464" i="6" s="1"/>
  <c r="Z4463" i="6"/>
  <c r="Y4463" i="6"/>
  <c r="X4463" i="6"/>
  <c r="AB4463" i="6" s="1"/>
  <c r="M4463" i="6" s="1"/>
  <c r="N4463" i="6" s="1"/>
  <c r="O4463" i="6" s="1"/>
  <c r="Z4462" i="6"/>
  <c r="Y4462" i="6"/>
  <c r="X4462" i="6"/>
  <c r="AB4462" i="6" s="1"/>
  <c r="M4462" i="6" s="1"/>
  <c r="N4462" i="6" s="1"/>
  <c r="O4462" i="6" s="1"/>
  <c r="Z4461" i="6"/>
  <c r="Y4461" i="6"/>
  <c r="X4461" i="6"/>
  <c r="AB4461" i="6" s="1"/>
  <c r="M4461" i="6" s="1"/>
  <c r="N4461" i="6" s="1"/>
  <c r="O4461" i="6" s="1"/>
  <c r="Z4460" i="6"/>
  <c r="Y4460" i="6"/>
  <c r="X4460" i="6"/>
  <c r="AB4460" i="6" s="1"/>
  <c r="M4460" i="6" s="1"/>
  <c r="N4460" i="6" s="1"/>
  <c r="O4460" i="6" s="1"/>
  <c r="Z4459" i="6"/>
  <c r="Y4459" i="6"/>
  <c r="X4459" i="6"/>
  <c r="AB4459" i="6" s="1"/>
  <c r="M4459" i="6" s="1"/>
  <c r="N4459" i="6" s="1"/>
  <c r="O4459" i="6" s="1"/>
  <c r="Z4458" i="6"/>
  <c r="Y4458" i="6"/>
  <c r="X4458" i="6"/>
  <c r="AB4458" i="6" s="1"/>
  <c r="M4458" i="6" s="1"/>
  <c r="N4458" i="6" s="1"/>
  <c r="O4458" i="6" s="1"/>
  <c r="Z4457" i="6"/>
  <c r="Y4457" i="6"/>
  <c r="X4457" i="6"/>
  <c r="AB4457" i="6" s="1"/>
  <c r="M4457" i="6" s="1"/>
  <c r="N4457" i="6" s="1"/>
  <c r="O4457" i="6" s="1"/>
  <c r="Z4456" i="6"/>
  <c r="Y4456" i="6"/>
  <c r="X4456" i="6"/>
  <c r="AB4456" i="6" s="1"/>
  <c r="M4456" i="6" s="1"/>
  <c r="N4456" i="6" s="1"/>
  <c r="O4456" i="6" s="1"/>
  <c r="Z4455" i="6"/>
  <c r="Y4455" i="6"/>
  <c r="X4455" i="6"/>
  <c r="AB4455" i="6" s="1"/>
  <c r="M4455" i="6" s="1"/>
  <c r="N4455" i="6" s="1"/>
  <c r="O4455" i="6" s="1"/>
  <c r="Z4454" i="6"/>
  <c r="Y4454" i="6"/>
  <c r="X4454" i="6"/>
  <c r="AB4454" i="6" s="1"/>
  <c r="M4454" i="6" s="1"/>
  <c r="N4454" i="6" s="1"/>
  <c r="O4454" i="6" s="1"/>
  <c r="Z4453" i="6"/>
  <c r="Y4453" i="6"/>
  <c r="X4453" i="6"/>
  <c r="AB4453" i="6" s="1"/>
  <c r="M4453" i="6" s="1"/>
  <c r="N4453" i="6" s="1"/>
  <c r="O4453" i="6" s="1"/>
  <c r="Z4452" i="6"/>
  <c r="Y4452" i="6"/>
  <c r="X4452" i="6"/>
  <c r="AB4452" i="6" s="1"/>
  <c r="M4452" i="6" s="1"/>
  <c r="N4452" i="6" s="1"/>
  <c r="O4452" i="6" s="1"/>
  <c r="Z4451" i="6"/>
  <c r="Y4451" i="6"/>
  <c r="X4451" i="6"/>
  <c r="AB4451" i="6" s="1"/>
  <c r="M4451" i="6" s="1"/>
  <c r="N4451" i="6" s="1"/>
  <c r="O4451" i="6" s="1"/>
  <c r="Z4450" i="6"/>
  <c r="Y4450" i="6"/>
  <c r="X4450" i="6"/>
  <c r="AB4450" i="6" s="1"/>
  <c r="M4450" i="6" s="1"/>
  <c r="N4450" i="6" s="1"/>
  <c r="O4450" i="6" s="1"/>
  <c r="Z4449" i="6"/>
  <c r="Y4449" i="6"/>
  <c r="X4449" i="6"/>
  <c r="AB4449" i="6" s="1"/>
  <c r="M4449" i="6" s="1"/>
  <c r="N4449" i="6" s="1"/>
  <c r="O4449" i="6" s="1"/>
  <c r="Z4448" i="6"/>
  <c r="Y4448" i="6"/>
  <c r="X4448" i="6"/>
  <c r="AB4448" i="6" s="1"/>
  <c r="M4448" i="6" s="1"/>
  <c r="N4448" i="6" s="1"/>
  <c r="O4448" i="6" s="1"/>
  <c r="Z4447" i="6"/>
  <c r="Y4447" i="6"/>
  <c r="X4447" i="6"/>
  <c r="AB4447" i="6" s="1"/>
  <c r="M4447" i="6" s="1"/>
  <c r="N4447" i="6" s="1"/>
  <c r="O4447" i="6" s="1"/>
  <c r="Z4446" i="6"/>
  <c r="Y4446" i="6"/>
  <c r="X4446" i="6"/>
  <c r="AB4446" i="6" s="1"/>
  <c r="M4446" i="6" s="1"/>
  <c r="N4446" i="6" s="1"/>
  <c r="O4446" i="6" s="1"/>
  <c r="Z4445" i="6"/>
  <c r="Y4445" i="6"/>
  <c r="X4445" i="6"/>
  <c r="AB4445" i="6" s="1"/>
  <c r="M4445" i="6" s="1"/>
  <c r="N4445" i="6" s="1"/>
  <c r="O4445" i="6" s="1"/>
  <c r="Z4444" i="6"/>
  <c r="Y4444" i="6"/>
  <c r="X4444" i="6"/>
  <c r="AB4444" i="6" s="1"/>
  <c r="M4444" i="6" s="1"/>
  <c r="N4444" i="6" s="1"/>
  <c r="O4444" i="6" s="1"/>
  <c r="Z4443" i="6"/>
  <c r="Y4443" i="6"/>
  <c r="X4443" i="6"/>
  <c r="AB4443" i="6" s="1"/>
  <c r="M4443" i="6" s="1"/>
  <c r="N4443" i="6" s="1"/>
  <c r="O4443" i="6" s="1"/>
  <c r="Z4442" i="6"/>
  <c r="Y4442" i="6"/>
  <c r="X4442" i="6"/>
  <c r="AB4442" i="6" s="1"/>
  <c r="M4442" i="6" s="1"/>
  <c r="N4442" i="6" s="1"/>
  <c r="O4442" i="6" s="1"/>
  <c r="Z4441" i="6"/>
  <c r="Y4441" i="6"/>
  <c r="X4441" i="6"/>
  <c r="AB4441" i="6" s="1"/>
  <c r="M4441" i="6" s="1"/>
  <c r="N4441" i="6" s="1"/>
  <c r="O4441" i="6" s="1"/>
  <c r="Z4440" i="6"/>
  <c r="Y4440" i="6"/>
  <c r="X4440" i="6"/>
  <c r="AB4440" i="6" s="1"/>
  <c r="M4440" i="6" s="1"/>
  <c r="N4440" i="6" s="1"/>
  <c r="O4440" i="6" s="1"/>
  <c r="Z4439" i="6"/>
  <c r="Y4439" i="6"/>
  <c r="X4439" i="6"/>
  <c r="AB4439" i="6" s="1"/>
  <c r="M4439" i="6" s="1"/>
  <c r="N4439" i="6" s="1"/>
  <c r="O4439" i="6" s="1"/>
  <c r="Z4438" i="6"/>
  <c r="Y4438" i="6"/>
  <c r="X4438" i="6"/>
  <c r="AB4438" i="6" s="1"/>
  <c r="M4438" i="6" s="1"/>
  <c r="N4438" i="6" s="1"/>
  <c r="O4438" i="6" s="1"/>
  <c r="Z4437" i="6"/>
  <c r="Y4437" i="6"/>
  <c r="X4437" i="6"/>
  <c r="AB4437" i="6" s="1"/>
  <c r="M4437" i="6" s="1"/>
  <c r="N4437" i="6" s="1"/>
  <c r="O4437" i="6" s="1"/>
  <c r="Z4436" i="6"/>
  <c r="Y4436" i="6"/>
  <c r="X4436" i="6"/>
  <c r="AB4436" i="6" s="1"/>
  <c r="M4436" i="6" s="1"/>
  <c r="N4436" i="6" s="1"/>
  <c r="O4436" i="6" s="1"/>
  <c r="Z4435" i="6"/>
  <c r="Y4435" i="6"/>
  <c r="X4435" i="6"/>
  <c r="AB4435" i="6" s="1"/>
  <c r="M4435" i="6" s="1"/>
  <c r="N4435" i="6" s="1"/>
  <c r="O4435" i="6" s="1"/>
  <c r="Z4434" i="6"/>
  <c r="Y4434" i="6"/>
  <c r="X4434" i="6"/>
  <c r="AB4434" i="6" s="1"/>
  <c r="M4434" i="6" s="1"/>
  <c r="N4434" i="6" s="1"/>
  <c r="O4434" i="6" s="1"/>
  <c r="Z4433" i="6"/>
  <c r="Y4433" i="6"/>
  <c r="X4433" i="6"/>
  <c r="AB4433" i="6" s="1"/>
  <c r="M4433" i="6" s="1"/>
  <c r="N4433" i="6" s="1"/>
  <c r="O4433" i="6" s="1"/>
  <c r="Z4432" i="6"/>
  <c r="Y4432" i="6"/>
  <c r="X4432" i="6"/>
  <c r="AB4432" i="6" s="1"/>
  <c r="M4432" i="6" s="1"/>
  <c r="N4432" i="6" s="1"/>
  <c r="O4432" i="6" s="1"/>
  <c r="Z4431" i="6"/>
  <c r="Y4431" i="6"/>
  <c r="X4431" i="6"/>
  <c r="AB4431" i="6" s="1"/>
  <c r="M4431" i="6" s="1"/>
  <c r="N4431" i="6" s="1"/>
  <c r="O4431" i="6" s="1"/>
  <c r="Z4430" i="6"/>
  <c r="Y4430" i="6"/>
  <c r="X4430" i="6"/>
  <c r="AB4430" i="6" s="1"/>
  <c r="M4430" i="6" s="1"/>
  <c r="N4430" i="6" s="1"/>
  <c r="O4430" i="6" s="1"/>
  <c r="Z4429" i="6"/>
  <c r="Y4429" i="6"/>
  <c r="X4429" i="6"/>
  <c r="AB4429" i="6" s="1"/>
  <c r="M4429" i="6" s="1"/>
  <c r="N4429" i="6" s="1"/>
  <c r="O4429" i="6" s="1"/>
  <c r="Z4428" i="6"/>
  <c r="Y4428" i="6"/>
  <c r="X4428" i="6"/>
  <c r="AB4428" i="6" s="1"/>
  <c r="M4428" i="6" s="1"/>
  <c r="N4428" i="6" s="1"/>
  <c r="O4428" i="6" s="1"/>
  <c r="Z4427" i="6"/>
  <c r="Y4427" i="6"/>
  <c r="X4427" i="6"/>
  <c r="AB4427" i="6" s="1"/>
  <c r="M4427" i="6" s="1"/>
  <c r="N4427" i="6" s="1"/>
  <c r="O4427" i="6" s="1"/>
  <c r="Z4426" i="6"/>
  <c r="Y4426" i="6"/>
  <c r="X4426" i="6"/>
  <c r="AB4426" i="6" s="1"/>
  <c r="M4426" i="6" s="1"/>
  <c r="N4426" i="6" s="1"/>
  <c r="O4426" i="6" s="1"/>
  <c r="Z4425" i="6"/>
  <c r="Y4425" i="6"/>
  <c r="X4425" i="6"/>
  <c r="AB4425" i="6" s="1"/>
  <c r="M4425" i="6" s="1"/>
  <c r="N4425" i="6" s="1"/>
  <c r="O4425" i="6" s="1"/>
  <c r="Z4424" i="6"/>
  <c r="Y4424" i="6"/>
  <c r="X4424" i="6"/>
  <c r="AB4424" i="6" s="1"/>
  <c r="M4424" i="6" s="1"/>
  <c r="N4424" i="6" s="1"/>
  <c r="O4424" i="6" s="1"/>
  <c r="Z4423" i="6"/>
  <c r="Y4423" i="6"/>
  <c r="X4423" i="6"/>
  <c r="AB4423" i="6" s="1"/>
  <c r="M4423" i="6" s="1"/>
  <c r="N4423" i="6" s="1"/>
  <c r="O4423" i="6" s="1"/>
  <c r="Z4422" i="6"/>
  <c r="Y4422" i="6"/>
  <c r="X4422" i="6"/>
  <c r="AB4422" i="6" s="1"/>
  <c r="M4422" i="6" s="1"/>
  <c r="N4422" i="6" s="1"/>
  <c r="O4422" i="6" s="1"/>
  <c r="Z4421" i="6"/>
  <c r="Y4421" i="6"/>
  <c r="X4421" i="6"/>
  <c r="AB4421" i="6" s="1"/>
  <c r="M4421" i="6" s="1"/>
  <c r="N4421" i="6" s="1"/>
  <c r="O4421" i="6" s="1"/>
  <c r="Z4420" i="6"/>
  <c r="Y4420" i="6"/>
  <c r="X4420" i="6"/>
  <c r="AB4420" i="6" s="1"/>
  <c r="M4420" i="6" s="1"/>
  <c r="N4420" i="6" s="1"/>
  <c r="O4420" i="6" s="1"/>
  <c r="Z4419" i="6"/>
  <c r="Y4419" i="6"/>
  <c r="X4419" i="6"/>
  <c r="AB4419" i="6" s="1"/>
  <c r="M4419" i="6" s="1"/>
  <c r="N4419" i="6" s="1"/>
  <c r="O4419" i="6" s="1"/>
  <c r="Z4418" i="6"/>
  <c r="Y4418" i="6"/>
  <c r="X4418" i="6"/>
  <c r="AB4418" i="6" s="1"/>
  <c r="M4418" i="6" s="1"/>
  <c r="N4418" i="6" s="1"/>
  <c r="O4418" i="6" s="1"/>
  <c r="Z4417" i="6"/>
  <c r="Y4417" i="6"/>
  <c r="X4417" i="6"/>
  <c r="AB4417" i="6" s="1"/>
  <c r="M4417" i="6" s="1"/>
  <c r="N4417" i="6" s="1"/>
  <c r="O4417" i="6" s="1"/>
  <c r="Z4416" i="6"/>
  <c r="Y4416" i="6"/>
  <c r="X4416" i="6"/>
  <c r="AB4416" i="6" s="1"/>
  <c r="M4416" i="6" s="1"/>
  <c r="N4416" i="6" s="1"/>
  <c r="O4416" i="6" s="1"/>
  <c r="Z4415" i="6"/>
  <c r="Y4415" i="6"/>
  <c r="X4415" i="6"/>
  <c r="AB4415" i="6" s="1"/>
  <c r="M4415" i="6" s="1"/>
  <c r="N4415" i="6" s="1"/>
  <c r="O4415" i="6" s="1"/>
  <c r="Z4414" i="6"/>
  <c r="Y4414" i="6"/>
  <c r="X4414" i="6"/>
  <c r="AB4414" i="6" s="1"/>
  <c r="M4414" i="6" s="1"/>
  <c r="N4414" i="6" s="1"/>
  <c r="O4414" i="6" s="1"/>
  <c r="Z4413" i="6"/>
  <c r="Y4413" i="6"/>
  <c r="X4413" i="6"/>
  <c r="AB4413" i="6" s="1"/>
  <c r="M4413" i="6" s="1"/>
  <c r="N4413" i="6" s="1"/>
  <c r="O4413" i="6" s="1"/>
  <c r="Z4412" i="6"/>
  <c r="Y4412" i="6"/>
  <c r="X4412" i="6"/>
  <c r="AB4412" i="6" s="1"/>
  <c r="M4412" i="6" s="1"/>
  <c r="N4412" i="6" s="1"/>
  <c r="O4412" i="6" s="1"/>
  <c r="Z4411" i="6"/>
  <c r="Y4411" i="6"/>
  <c r="X4411" i="6"/>
  <c r="AB4411" i="6" s="1"/>
  <c r="M4411" i="6" s="1"/>
  <c r="N4411" i="6" s="1"/>
  <c r="O4411" i="6" s="1"/>
  <c r="Z4410" i="6"/>
  <c r="Y4410" i="6"/>
  <c r="X4410" i="6"/>
  <c r="AB4410" i="6" s="1"/>
  <c r="M4410" i="6" s="1"/>
  <c r="N4410" i="6" s="1"/>
  <c r="O4410" i="6" s="1"/>
  <c r="Z4409" i="6"/>
  <c r="Y4409" i="6"/>
  <c r="X4409" i="6"/>
  <c r="AB4409" i="6" s="1"/>
  <c r="M4409" i="6" s="1"/>
  <c r="N4409" i="6" s="1"/>
  <c r="O4409" i="6" s="1"/>
  <c r="Z4408" i="6"/>
  <c r="Y4408" i="6"/>
  <c r="X4408" i="6"/>
  <c r="AB4408" i="6" s="1"/>
  <c r="M4408" i="6" s="1"/>
  <c r="N4408" i="6" s="1"/>
  <c r="O4408" i="6" s="1"/>
  <c r="Z4407" i="6"/>
  <c r="Y4407" i="6"/>
  <c r="X4407" i="6"/>
  <c r="AB4407" i="6" s="1"/>
  <c r="M4407" i="6" s="1"/>
  <c r="N4407" i="6" s="1"/>
  <c r="O4407" i="6" s="1"/>
  <c r="Z4406" i="6"/>
  <c r="Y4406" i="6"/>
  <c r="X4406" i="6"/>
  <c r="AB4406" i="6" s="1"/>
  <c r="M4406" i="6" s="1"/>
  <c r="N4406" i="6" s="1"/>
  <c r="O4406" i="6" s="1"/>
  <c r="Z4405" i="6"/>
  <c r="Y4405" i="6"/>
  <c r="X4405" i="6"/>
  <c r="AB4405" i="6" s="1"/>
  <c r="M4405" i="6" s="1"/>
  <c r="N4405" i="6" s="1"/>
  <c r="O4405" i="6" s="1"/>
  <c r="Z4404" i="6"/>
  <c r="Y4404" i="6"/>
  <c r="X4404" i="6"/>
  <c r="AB4404" i="6" s="1"/>
  <c r="M4404" i="6" s="1"/>
  <c r="N4404" i="6" s="1"/>
  <c r="O4404" i="6" s="1"/>
  <c r="Z4403" i="6"/>
  <c r="Y4403" i="6"/>
  <c r="X4403" i="6"/>
  <c r="AB4403" i="6" s="1"/>
  <c r="M4403" i="6" s="1"/>
  <c r="N4403" i="6" s="1"/>
  <c r="O4403" i="6" s="1"/>
  <c r="Z4402" i="6"/>
  <c r="Y4402" i="6"/>
  <c r="X4402" i="6"/>
  <c r="AB4402" i="6" s="1"/>
  <c r="M4402" i="6" s="1"/>
  <c r="N4402" i="6" s="1"/>
  <c r="O4402" i="6" s="1"/>
  <c r="Z4401" i="6"/>
  <c r="Y4401" i="6"/>
  <c r="X4401" i="6"/>
  <c r="AB4401" i="6" s="1"/>
  <c r="M4401" i="6" s="1"/>
  <c r="N4401" i="6" s="1"/>
  <c r="O4401" i="6" s="1"/>
  <c r="Z4400" i="6"/>
  <c r="Y4400" i="6"/>
  <c r="X4400" i="6"/>
  <c r="AB4400" i="6" s="1"/>
  <c r="M4400" i="6" s="1"/>
  <c r="N4400" i="6" s="1"/>
  <c r="O4400" i="6" s="1"/>
  <c r="Z4399" i="6"/>
  <c r="Y4399" i="6"/>
  <c r="X4399" i="6"/>
  <c r="AB4399" i="6" s="1"/>
  <c r="M4399" i="6" s="1"/>
  <c r="N4399" i="6" s="1"/>
  <c r="O4399" i="6" s="1"/>
  <c r="Z4398" i="6"/>
  <c r="Y4398" i="6"/>
  <c r="X4398" i="6"/>
  <c r="AB4398" i="6" s="1"/>
  <c r="M4398" i="6" s="1"/>
  <c r="N4398" i="6" s="1"/>
  <c r="O4398" i="6" s="1"/>
  <c r="Z4397" i="6"/>
  <c r="Y4397" i="6"/>
  <c r="X4397" i="6"/>
  <c r="AB4397" i="6" s="1"/>
  <c r="M4397" i="6" s="1"/>
  <c r="N4397" i="6" s="1"/>
  <c r="O4397" i="6" s="1"/>
  <c r="Z4396" i="6"/>
  <c r="Y4396" i="6"/>
  <c r="X4396" i="6"/>
  <c r="AB4396" i="6" s="1"/>
  <c r="M4396" i="6" s="1"/>
  <c r="N4396" i="6" s="1"/>
  <c r="O4396" i="6" s="1"/>
  <c r="Z4395" i="6"/>
  <c r="Y4395" i="6"/>
  <c r="X4395" i="6"/>
  <c r="AB4395" i="6" s="1"/>
  <c r="M4395" i="6" s="1"/>
  <c r="N4395" i="6" s="1"/>
  <c r="O4395" i="6" s="1"/>
  <c r="Z4394" i="6"/>
  <c r="Y4394" i="6"/>
  <c r="X4394" i="6"/>
  <c r="AB4394" i="6" s="1"/>
  <c r="M4394" i="6" s="1"/>
  <c r="N4394" i="6" s="1"/>
  <c r="O4394" i="6" s="1"/>
  <c r="Z4393" i="6"/>
  <c r="Y4393" i="6"/>
  <c r="X4393" i="6"/>
  <c r="AB4393" i="6" s="1"/>
  <c r="M4393" i="6" s="1"/>
  <c r="N4393" i="6" s="1"/>
  <c r="O4393" i="6" s="1"/>
  <c r="Z4392" i="6"/>
  <c r="Y4392" i="6"/>
  <c r="X4392" i="6"/>
  <c r="AB4392" i="6" s="1"/>
  <c r="M4392" i="6" s="1"/>
  <c r="N4392" i="6" s="1"/>
  <c r="O4392" i="6" s="1"/>
  <c r="Z4391" i="6"/>
  <c r="Y4391" i="6"/>
  <c r="X4391" i="6"/>
  <c r="AB4391" i="6" s="1"/>
  <c r="M4391" i="6" s="1"/>
  <c r="N4391" i="6" s="1"/>
  <c r="O4391" i="6" s="1"/>
  <c r="Z4390" i="6"/>
  <c r="Y4390" i="6"/>
  <c r="X4390" i="6"/>
  <c r="AB4390" i="6" s="1"/>
  <c r="M4390" i="6" s="1"/>
  <c r="N4390" i="6" s="1"/>
  <c r="O4390" i="6" s="1"/>
  <c r="Z4389" i="6"/>
  <c r="Y4389" i="6"/>
  <c r="X4389" i="6"/>
  <c r="AB4389" i="6" s="1"/>
  <c r="M4389" i="6" s="1"/>
  <c r="N4389" i="6" s="1"/>
  <c r="O4389" i="6" s="1"/>
  <c r="Z4388" i="6"/>
  <c r="Y4388" i="6"/>
  <c r="X4388" i="6"/>
  <c r="AB4388" i="6" s="1"/>
  <c r="M4388" i="6" s="1"/>
  <c r="N4388" i="6" s="1"/>
  <c r="O4388" i="6" s="1"/>
  <c r="Z4387" i="6"/>
  <c r="Y4387" i="6"/>
  <c r="X4387" i="6"/>
  <c r="AB4387" i="6" s="1"/>
  <c r="M4387" i="6" s="1"/>
  <c r="N4387" i="6" s="1"/>
  <c r="O4387" i="6" s="1"/>
  <c r="Z4386" i="6"/>
  <c r="Y4386" i="6"/>
  <c r="X4386" i="6"/>
  <c r="AB4386" i="6" s="1"/>
  <c r="M4386" i="6" s="1"/>
  <c r="N4386" i="6" s="1"/>
  <c r="O4386" i="6" s="1"/>
  <c r="Z4385" i="6"/>
  <c r="Y4385" i="6"/>
  <c r="X4385" i="6"/>
  <c r="AB4385" i="6" s="1"/>
  <c r="M4385" i="6" s="1"/>
  <c r="N4385" i="6" s="1"/>
  <c r="O4385" i="6" s="1"/>
  <c r="Z4384" i="6"/>
  <c r="Y4384" i="6"/>
  <c r="X4384" i="6"/>
  <c r="AB4384" i="6" s="1"/>
  <c r="M4384" i="6" s="1"/>
  <c r="N4384" i="6" s="1"/>
  <c r="O4384" i="6" s="1"/>
  <c r="Z4383" i="6"/>
  <c r="Y4383" i="6"/>
  <c r="X4383" i="6"/>
  <c r="AB4383" i="6" s="1"/>
  <c r="M4383" i="6" s="1"/>
  <c r="N4383" i="6" s="1"/>
  <c r="O4383" i="6" s="1"/>
  <c r="Z4382" i="6"/>
  <c r="Y4382" i="6"/>
  <c r="X4382" i="6"/>
  <c r="AB4382" i="6" s="1"/>
  <c r="M4382" i="6" s="1"/>
  <c r="N4382" i="6" s="1"/>
  <c r="O4382" i="6" s="1"/>
  <c r="Z4381" i="6"/>
  <c r="Y4381" i="6"/>
  <c r="X4381" i="6"/>
  <c r="AB4381" i="6" s="1"/>
  <c r="M4381" i="6" s="1"/>
  <c r="N4381" i="6" s="1"/>
  <c r="O4381" i="6" s="1"/>
  <c r="Z4380" i="6"/>
  <c r="Y4380" i="6"/>
  <c r="X4380" i="6"/>
  <c r="AB4380" i="6" s="1"/>
  <c r="M4380" i="6" s="1"/>
  <c r="N4380" i="6" s="1"/>
  <c r="O4380" i="6" s="1"/>
  <c r="Z4379" i="6"/>
  <c r="Y4379" i="6"/>
  <c r="X4379" i="6"/>
  <c r="AB4379" i="6" s="1"/>
  <c r="M4379" i="6" s="1"/>
  <c r="N4379" i="6" s="1"/>
  <c r="O4379" i="6" s="1"/>
  <c r="Z4378" i="6"/>
  <c r="Y4378" i="6"/>
  <c r="X4378" i="6"/>
  <c r="AB4378" i="6" s="1"/>
  <c r="M4378" i="6" s="1"/>
  <c r="N4378" i="6" s="1"/>
  <c r="O4378" i="6" s="1"/>
  <c r="Z4377" i="6"/>
  <c r="Y4377" i="6"/>
  <c r="X4377" i="6"/>
  <c r="AB4377" i="6" s="1"/>
  <c r="M4377" i="6" s="1"/>
  <c r="N4377" i="6" s="1"/>
  <c r="O4377" i="6" s="1"/>
  <c r="Z4376" i="6"/>
  <c r="Y4376" i="6"/>
  <c r="X4376" i="6"/>
  <c r="AB4376" i="6" s="1"/>
  <c r="M4376" i="6" s="1"/>
  <c r="N4376" i="6" s="1"/>
  <c r="O4376" i="6" s="1"/>
  <c r="Z4375" i="6"/>
  <c r="Y4375" i="6"/>
  <c r="X4375" i="6"/>
  <c r="AB4375" i="6" s="1"/>
  <c r="M4375" i="6" s="1"/>
  <c r="N4375" i="6" s="1"/>
  <c r="O4375" i="6" s="1"/>
  <c r="Z4374" i="6"/>
  <c r="Y4374" i="6"/>
  <c r="X4374" i="6"/>
  <c r="AB4374" i="6" s="1"/>
  <c r="M4374" i="6" s="1"/>
  <c r="N4374" i="6" s="1"/>
  <c r="O4374" i="6" s="1"/>
  <c r="Z4373" i="6"/>
  <c r="Y4373" i="6"/>
  <c r="X4373" i="6"/>
  <c r="AB4373" i="6" s="1"/>
  <c r="M4373" i="6" s="1"/>
  <c r="N4373" i="6" s="1"/>
  <c r="O4373" i="6" s="1"/>
  <c r="Z4372" i="6"/>
  <c r="Y4372" i="6"/>
  <c r="X4372" i="6"/>
  <c r="AB4372" i="6" s="1"/>
  <c r="M4372" i="6" s="1"/>
  <c r="N4372" i="6" s="1"/>
  <c r="O4372" i="6" s="1"/>
  <c r="Z4371" i="6"/>
  <c r="Y4371" i="6"/>
  <c r="X4371" i="6"/>
  <c r="AB4371" i="6" s="1"/>
  <c r="M4371" i="6" s="1"/>
  <c r="N4371" i="6" s="1"/>
  <c r="O4371" i="6" s="1"/>
  <c r="Z4370" i="6"/>
  <c r="Y4370" i="6"/>
  <c r="X4370" i="6"/>
  <c r="AB4370" i="6" s="1"/>
  <c r="M4370" i="6" s="1"/>
  <c r="N4370" i="6" s="1"/>
  <c r="O4370" i="6" s="1"/>
  <c r="Z4369" i="6"/>
  <c r="Y4369" i="6"/>
  <c r="X4369" i="6"/>
  <c r="AB4369" i="6" s="1"/>
  <c r="M4369" i="6" s="1"/>
  <c r="N4369" i="6" s="1"/>
  <c r="O4369" i="6" s="1"/>
  <c r="Z4368" i="6"/>
  <c r="Y4368" i="6"/>
  <c r="X4368" i="6"/>
  <c r="AB4368" i="6" s="1"/>
  <c r="M4368" i="6" s="1"/>
  <c r="N4368" i="6" s="1"/>
  <c r="O4368" i="6" s="1"/>
  <c r="Z4367" i="6"/>
  <c r="Y4367" i="6"/>
  <c r="X4367" i="6"/>
  <c r="AB4367" i="6" s="1"/>
  <c r="M4367" i="6" s="1"/>
  <c r="N4367" i="6" s="1"/>
  <c r="O4367" i="6" s="1"/>
  <c r="Z4366" i="6"/>
  <c r="Y4366" i="6"/>
  <c r="X4366" i="6"/>
  <c r="AB4366" i="6" s="1"/>
  <c r="M4366" i="6" s="1"/>
  <c r="N4366" i="6" s="1"/>
  <c r="O4366" i="6" s="1"/>
  <c r="Z4365" i="6"/>
  <c r="Y4365" i="6"/>
  <c r="X4365" i="6"/>
  <c r="AB4365" i="6" s="1"/>
  <c r="M4365" i="6" s="1"/>
  <c r="N4365" i="6" s="1"/>
  <c r="O4365" i="6" s="1"/>
  <c r="Z4364" i="6"/>
  <c r="Y4364" i="6"/>
  <c r="X4364" i="6"/>
  <c r="AB4364" i="6" s="1"/>
  <c r="M4364" i="6" s="1"/>
  <c r="N4364" i="6" s="1"/>
  <c r="O4364" i="6" s="1"/>
  <c r="Z4363" i="6"/>
  <c r="Y4363" i="6"/>
  <c r="X4363" i="6"/>
  <c r="AB4363" i="6" s="1"/>
  <c r="M4363" i="6" s="1"/>
  <c r="N4363" i="6" s="1"/>
  <c r="O4363" i="6" s="1"/>
  <c r="Z4362" i="6"/>
  <c r="Y4362" i="6"/>
  <c r="X4362" i="6"/>
  <c r="AB4362" i="6" s="1"/>
  <c r="M4362" i="6" s="1"/>
  <c r="N4362" i="6" s="1"/>
  <c r="O4362" i="6" s="1"/>
  <c r="Z4361" i="6"/>
  <c r="Y4361" i="6"/>
  <c r="X4361" i="6"/>
  <c r="AB4361" i="6" s="1"/>
  <c r="M4361" i="6" s="1"/>
  <c r="N4361" i="6" s="1"/>
  <c r="O4361" i="6" s="1"/>
  <c r="Z4360" i="6"/>
  <c r="Y4360" i="6"/>
  <c r="X4360" i="6"/>
  <c r="AB4360" i="6" s="1"/>
  <c r="M4360" i="6" s="1"/>
  <c r="N4360" i="6" s="1"/>
  <c r="O4360" i="6" s="1"/>
  <c r="Z4359" i="6"/>
  <c r="Y4359" i="6"/>
  <c r="X4359" i="6"/>
  <c r="AB4359" i="6" s="1"/>
  <c r="M4359" i="6" s="1"/>
  <c r="N4359" i="6" s="1"/>
  <c r="O4359" i="6" s="1"/>
  <c r="Z4358" i="6"/>
  <c r="Y4358" i="6"/>
  <c r="X4358" i="6"/>
  <c r="AB4358" i="6" s="1"/>
  <c r="M4358" i="6" s="1"/>
  <c r="N4358" i="6" s="1"/>
  <c r="O4358" i="6" s="1"/>
  <c r="Z4357" i="6"/>
  <c r="Y4357" i="6"/>
  <c r="X4357" i="6"/>
  <c r="AB4357" i="6" s="1"/>
  <c r="M4357" i="6" s="1"/>
  <c r="N4357" i="6" s="1"/>
  <c r="O4357" i="6" s="1"/>
  <c r="Z4356" i="6"/>
  <c r="Y4356" i="6"/>
  <c r="X4356" i="6"/>
  <c r="AB4356" i="6" s="1"/>
  <c r="M4356" i="6" s="1"/>
  <c r="N4356" i="6" s="1"/>
  <c r="O4356" i="6" s="1"/>
  <c r="Z4355" i="6"/>
  <c r="Y4355" i="6"/>
  <c r="X4355" i="6"/>
  <c r="AB4355" i="6" s="1"/>
  <c r="M4355" i="6" s="1"/>
  <c r="N4355" i="6" s="1"/>
  <c r="O4355" i="6" s="1"/>
  <c r="Z4354" i="6"/>
  <c r="Y4354" i="6"/>
  <c r="X4354" i="6"/>
  <c r="AB4354" i="6" s="1"/>
  <c r="M4354" i="6" s="1"/>
  <c r="N4354" i="6" s="1"/>
  <c r="O4354" i="6" s="1"/>
  <c r="Z4353" i="6"/>
  <c r="Y4353" i="6"/>
  <c r="X4353" i="6"/>
  <c r="AB4353" i="6" s="1"/>
  <c r="M4353" i="6" s="1"/>
  <c r="N4353" i="6" s="1"/>
  <c r="O4353" i="6" s="1"/>
  <c r="Z4352" i="6"/>
  <c r="Y4352" i="6"/>
  <c r="X4352" i="6"/>
  <c r="AB4352" i="6" s="1"/>
  <c r="M4352" i="6" s="1"/>
  <c r="N4352" i="6" s="1"/>
  <c r="O4352" i="6" s="1"/>
  <c r="Z4351" i="6"/>
  <c r="Y4351" i="6"/>
  <c r="X4351" i="6"/>
  <c r="AB4351" i="6" s="1"/>
  <c r="M4351" i="6" s="1"/>
  <c r="N4351" i="6" s="1"/>
  <c r="O4351" i="6" s="1"/>
  <c r="Z4350" i="6"/>
  <c r="Y4350" i="6"/>
  <c r="X4350" i="6"/>
  <c r="AB4350" i="6" s="1"/>
  <c r="M4350" i="6" s="1"/>
  <c r="N4350" i="6" s="1"/>
  <c r="O4350" i="6" s="1"/>
  <c r="Z4349" i="6"/>
  <c r="Y4349" i="6"/>
  <c r="X4349" i="6"/>
  <c r="AB4349" i="6" s="1"/>
  <c r="M4349" i="6" s="1"/>
  <c r="N4349" i="6" s="1"/>
  <c r="O4349" i="6" s="1"/>
  <c r="Z4348" i="6"/>
  <c r="Y4348" i="6"/>
  <c r="X4348" i="6"/>
  <c r="AB4348" i="6" s="1"/>
  <c r="M4348" i="6" s="1"/>
  <c r="N4348" i="6" s="1"/>
  <c r="O4348" i="6" s="1"/>
  <c r="Z4347" i="6"/>
  <c r="Y4347" i="6"/>
  <c r="X4347" i="6"/>
  <c r="AB4347" i="6" s="1"/>
  <c r="M4347" i="6" s="1"/>
  <c r="N4347" i="6" s="1"/>
  <c r="O4347" i="6" s="1"/>
  <c r="Z4346" i="6"/>
  <c r="Y4346" i="6"/>
  <c r="X4346" i="6"/>
  <c r="AB4346" i="6" s="1"/>
  <c r="M4346" i="6" s="1"/>
  <c r="N4346" i="6" s="1"/>
  <c r="O4346" i="6" s="1"/>
  <c r="Z4345" i="6"/>
  <c r="Y4345" i="6"/>
  <c r="X4345" i="6"/>
  <c r="AB4345" i="6" s="1"/>
  <c r="M4345" i="6" s="1"/>
  <c r="N4345" i="6" s="1"/>
  <c r="O4345" i="6" s="1"/>
  <c r="Z4344" i="6"/>
  <c r="Y4344" i="6"/>
  <c r="X4344" i="6"/>
  <c r="AB4344" i="6" s="1"/>
  <c r="M4344" i="6" s="1"/>
  <c r="N4344" i="6" s="1"/>
  <c r="O4344" i="6" s="1"/>
  <c r="Z4343" i="6"/>
  <c r="Y4343" i="6"/>
  <c r="X4343" i="6"/>
  <c r="AB4343" i="6" s="1"/>
  <c r="M4343" i="6" s="1"/>
  <c r="N4343" i="6" s="1"/>
  <c r="O4343" i="6" s="1"/>
  <c r="Z4342" i="6"/>
  <c r="Y4342" i="6"/>
  <c r="X4342" i="6"/>
  <c r="AB4342" i="6" s="1"/>
  <c r="M4342" i="6" s="1"/>
  <c r="N4342" i="6" s="1"/>
  <c r="O4342" i="6" s="1"/>
  <c r="Z4341" i="6"/>
  <c r="Y4341" i="6"/>
  <c r="X4341" i="6"/>
  <c r="AB4341" i="6" s="1"/>
  <c r="M4341" i="6" s="1"/>
  <c r="N4341" i="6" s="1"/>
  <c r="O4341" i="6" s="1"/>
  <c r="Z4340" i="6"/>
  <c r="Y4340" i="6"/>
  <c r="X4340" i="6"/>
  <c r="AB4340" i="6" s="1"/>
  <c r="M4340" i="6" s="1"/>
  <c r="N4340" i="6" s="1"/>
  <c r="O4340" i="6" s="1"/>
  <c r="Z4339" i="6"/>
  <c r="Y4339" i="6"/>
  <c r="X4339" i="6"/>
  <c r="AB4339" i="6" s="1"/>
  <c r="M4339" i="6" s="1"/>
  <c r="N4339" i="6" s="1"/>
  <c r="O4339" i="6" s="1"/>
  <c r="Z4338" i="6"/>
  <c r="Y4338" i="6"/>
  <c r="X4338" i="6"/>
  <c r="AB4338" i="6" s="1"/>
  <c r="M4338" i="6" s="1"/>
  <c r="N4338" i="6" s="1"/>
  <c r="O4338" i="6" s="1"/>
  <c r="Z4337" i="6"/>
  <c r="Y4337" i="6"/>
  <c r="X4337" i="6"/>
  <c r="AB4337" i="6" s="1"/>
  <c r="M4337" i="6" s="1"/>
  <c r="N4337" i="6" s="1"/>
  <c r="O4337" i="6" s="1"/>
  <c r="Z4336" i="6"/>
  <c r="Y4336" i="6"/>
  <c r="X4336" i="6"/>
  <c r="AB4336" i="6" s="1"/>
  <c r="M4336" i="6" s="1"/>
  <c r="N4336" i="6" s="1"/>
  <c r="O4336" i="6" s="1"/>
  <c r="Z4335" i="6"/>
  <c r="Y4335" i="6"/>
  <c r="X4335" i="6"/>
  <c r="AB4335" i="6" s="1"/>
  <c r="M4335" i="6" s="1"/>
  <c r="N4335" i="6" s="1"/>
  <c r="O4335" i="6" s="1"/>
  <c r="Z4334" i="6"/>
  <c r="Y4334" i="6"/>
  <c r="X4334" i="6"/>
  <c r="AB4334" i="6" s="1"/>
  <c r="M4334" i="6" s="1"/>
  <c r="N4334" i="6" s="1"/>
  <c r="O4334" i="6" s="1"/>
  <c r="Z4333" i="6"/>
  <c r="Y4333" i="6"/>
  <c r="X4333" i="6"/>
  <c r="AB4333" i="6" s="1"/>
  <c r="M4333" i="6" s="1"/>
  <c r="N4333" i="6" s="1"/>
  <c r="O4333" i="6" s="1"/>
  <c r="Z4332" i="6"/>
  <c r="Y4332" i="6"/>
  <c r="X4332" i="6"/>
  <c r="AB4332" i="6" s="1"/>
  <c r="M4332" i="6" s="1"/>
  <c r="N4332" i="6" s="1"/>
  <c r="O4332" i="6" s="1"/>
  <c r="Z4331" i="6"/>
  <c r="Y4331" i="6"/>
  <c r="X4331" i="6"/>
  <c r="AB4331" i="6" s="1"/>
  <c r="M4331" i="6" s="1"/>
  <c r="N4331" i="6" s="1"/>
  <c r="O4331" i="6" s="1"/>
  <c r="Z4330" i="6"/>
  <c r="Y4330" i="6"/>
  <c r="X4330" i="6"/>
  <c r="AB4330" i="6" s="1"/>
  <c r="M4330" i="6" s="1"/>
  <c r="N4330" i="6" s="1"/>
  <c r="O4330" i="6" s="1"/>
  <c r="Z4329" i="6"/>
  <c r="Y4329" i="6"/>
  <c r="X4329" i="6"/>
  <c r="AB4329" i="6" s="1"/>
  <c r="M4329" i="6" s="1"/>
  <c r="N4329" i="6" s="1"/>
  <c r="O4329" i="6" s="1"/>
  <c r="Z4328" i="6"/>
  <c r="Y4328" i="6"/>
  <c r="X4328" i="6"/>
  <c r="AB4328" i="6" s="1"/>
  <c r="M4328" i="6" s="1"/>
  <c r="N4328" i="6" s="1"/>
  <c r="O4328" i="6" s="1"/>
  <c r="Z4327" i="6"/>
  <c r="Y4327" i="6"/>
  <c r="X4327" i="6"/>
  <c r="AB4327" i="6" s="1"/>
  <c r="M4327" i="6" s="1"/>
  <c r="N4327" i="6" s="1"/>
  <c r="O4327" i="6" s="1"/>
  <c r="Z4326" i="6"/>
  <c r="Y4326" i="6"/>
  <c r="X4326" i="6"/>
  <c r="AB4326" i="6" s="1"/>
  <c r="M4326" i="6" s="1"/>
  <c r="N4326" i="6" s="1"/>
  <c r="O4326" i="6" s="1"/>
  <c r="Z4325" i="6"/>
  <c r="Y4325" i="6"/>
  <c r="X4325" i="6"/>
  <c r="AB4325" i="6" s="1"/>
  <c r="M4325" i="6" s="1"/>
  <c r="N4325" i="6" s="1"/>
  <c r="O4325" i="6" s="1"/>
  <c r="Z4324" i="6"/>
  <c r="Y4324" i="6"/>
  <c r="X4324" i="6"/>
  <c r="AB4324" i="6" s="1"/>
  <c r="M4324" i="6" s="1"/>
  <c r="N4324" i="6" s="1"/>
  <c r="O4324" i="6" s="1"/>
  <c r="Z4323" i="6"/>
  <c r="Y4323" i="6"/>
  <c r="X4323" i="6"/>
  <c r="AB4323" i="6" s="1"/>
  <c r="M4323" i="6" s="1"/>
  <c r="N4323" i="6" s="1"/>
  <c r="O4323" i="6" s="1"/>
  <c r="Z4322" i="6"/>
  <c r="Y4322" i="6"/>
  <c r="X4322" i="6"/>
  <c r="AB4322" i="6" s="1"/>
  <c r="M4322" i="6" s="1"/>
  <c r="N4322" i="6" s="1"/>
  <c r="O4322" i="6" s="1"/>
  <c r="Z4321" i="6"/>
  <c r="Y4321" i="6"/>
  <c r="X4321" i="6"/>
  <c r="AB4321" i="6" s="1"/>
  <c r="M4321" i="6" s="1"/>
  <c r="N4321" i="6" s="1"/>
  <c r="O4321" i="6" s="1"/>
  <c r="Z4320" i="6"/>
  <c r="Y4320" i="6"/>
  <c r="X4320" i="6"/>
  <c r="AB4320" i="6" s="1"/>
  <c r="M4320" i="6" s="1"/>
  <c r="N4320" i="6" s="1"/>
  <c r="O4320" i="6" s="1"/>
  <c r="Z4319" i="6"/>
  <c r="Y4319" i="6"/>
  <c r="X4319" i="6"/>
  <c r="AB4319" i="6" s="1"/>
  <c r="M4319" i="6" s="1"/>
  <c r="N4319" i="6" s="1"/>
  <c r="O4319" i="6" s="1"/>
  <c r="Z4318" i="6"/>
  <c r="Y4318" i="6"/>
  <c r="X4318" i="6"/>
  <c r="AB4318" i="6" s="1"/>
  <c r="M4318" i="6" s="1"/>
  <c r="N4318" i="6" s="1"/>
  <c r="O4318" i="6" s="1"/>
  <c r="Z4317" i="6"/>
  <c r="Y4317" i="6"/>
  <c r="X4317" i="6"/>
  <c r="AB4317" i="6" s="1"/>
  <c r="M4317" i="6" s="1"/>
  <c r="N4317" i="6" s="1"/>
  <c r="O4317" i="6" s="1"/>
  <c r="Z4316" i="6"/>
  <c r="Y4316" i="6"/>
  <c r="X4316" i="6"/>
  <c r="AB4316" i="6" s="1"/>
  <c r="M4316" i="6" s="1"/>
  <c r="N4316" i="6" s="1"/>
  <c r="O4316" i="6" s="1"/>
  <c r="Z4315" i="6"/>
  <c r="Y4315" i="6"/>
  <c r="X4315" i="6"/>
  <c r="AB4315" i="6" s="1"/>
  <c r="M4315" i="6" s="1"/>
  <c r="N4315" i="6" s="1"/>
  <c r="O4315" i="6" s="1"/>
  <c r="Z4314" i="6"/>
  <c r="Y4314" i="6"/>
  <c r="X4314" i="6"/>
  <c r="AB4314" i="6" s="1"/>
  <c r="M4314" i="6" s="1"/>
  <c r="N4314" i="6" s="1"/>
  <c r="O4314" i="6" s="1"/>
  <c r="Z4313" i="6"/>
  <c r="Y4313" i="6"/>
  <c r="X4313" i="6"/>
  <c r="AB4313" i="6" s="1"/>
  <c r="M4313" i="6" s="1"/>
  <c r="N4313" i="6" s="1"/>
  <c r="O4313" i="6" s="1"/>
  <c r="Z4312" i="6"/>
  <c r="Y4312" i="6"/>
  <c r="X4312" i="6"/>
  <c r="AB4312" i="6" s="1"/>
  <c r="M4312" i="6" s="1"/>
  <c r="N4312" i="6" s="1"/>
  <c r="O4312" i="6" s="1"/>
  <c r="Z4311" i="6"/>
  <c r="Y4311" i="6"/>
  <c r="X4311" i="6"/>
  <c r="AB4311" i="6" s="1"/>
  <c r="M4311" i="6" s="1"/>
  <c r="N4311" i="6" s="1"/>
  <c r="O4311" i="6" s="1"/>
  <c r="Z4310" i="6"/>
  <c r="Y4310" i="6"/>
  <c r="X4310" i="6"/>
  <c r="AB4310" i="6" s="1"/>
  <c r="M4310" i="6" s="1"/>
  <c r="N4310" i="6" s="1"/>
  <c r="O4310" i="6" s="1"/>
  <c r="Z4309" i="6"/>
  <c r="Y4309" i="6"/>
  <c r="X4309" i="6"/>
  <c r="AB4309" i="6" s="1"/>
  <c r="M4309" i="6" s="1"/>
  <c r="N4309" i="6" s="1"/>
  <c r="O4309" i="6" s="1"/>
  <c r="Z4308" i="6"/>
  <c r="Y4308" i="6"/>
  <c r="X4308" i="6"/>
  <c r="AB4308" i="6" s="1"/>
  <c r="M4308" i="6" s="1"/>
  <c r="N4308" i="6" s="1"/>
  <c r="O4308" i="6" s="1"/>
  <c r="Z4307" i="6"/>
  <c r="Y4307" i="6"/>
  <c r="X4307" i="6"/>
  <c r="AB4307" i="6" s="1"/>
  <c r="M4307" i="6" s="1"/>
  <c r="N4307" i="6" s="1"/>
  <c r="O4307" i="6" s="1"/>
  <c r="Z4306" i="6"/>
  <c r="Y4306" i="6"/>
  <c r="X4306" i="6"/>
  <c r="AB4306" i="6" s="1"/>
  <c r="M4306" i="6" s="1"/>
  <c r="N4306" i="6" s="1"/>
  <c r="O4306" i="6" s="1"/>
  <c r="Z4305" i="6"/>
  <c r="Y4305" i="6"/>
  <c r="X4305" i="6"/>
  <c r="AB4305" i="6" s="1"/>
  <c r="M4305" i="6" s="1"/>
  <c r="N4305" i="6" s="1"/>
  <c r="O4305" i="6" s="1"/>
  <c r="Z4304" i="6"/>
  <c r="Y4304" i="6"/>
  <c r="X4304" i="6"/>
  <c r="AB4304" i="6" s="1"/>
  <c r="M4304" i="6" s="1"/>
  <c r="N4304" i="6" s="1"/>
  <c r="O4304" i="6" s="1"/>
  <c r="Z4303" i="6"/>
  <c r="Y4303" i="6"/>
  <c r="X4303" i="6"/>
  <c r="AB4303" i="6" s="1"/>
  <c r="M4303" i="6" s="1"/>
  <c r="N4303" i="6" s="1"/>
  <c r="O4303" i="6" s="1"/>
  <c r="Z4302" i="6"/>
  <c r="Y4302" i="6"/>
  <c r="X4302" i="6"/>
  <c r="AB4302" i="6" s="1"/>
  <c r="M4302" i="6" s="1"/>
  <c r="N4302" i="6" s="1"/>
  <c r="O4302" i="6" s="1"/>
  <c r="Z4301" i="6"/>
  <c r="Y4301" i="6"/>
  <c r="X4301" i="6"/>
  <c r="AB4301" i="6" s="1"/>
  <c r="M4301" i="6" s="1"/>
  <c r="N4301" i="6" s="1"/>
  <c r="O4301" i="6" s="1"/>
  <c r="Z4300" i="6"/>
  <c r="Y4300" i="6"/>
  <c r="X4300" i="6"/>
  <c r="AB4300" i="6" s="1"/>
  <c r="M4300" i="6" s="1"/>
  <c r="N4300" i="6" s="1"/>
  <c r="O4300" i="6" s="1"/>
  <c r="Z4299" i="6"/>
  <c r="Y4299" i="6"/>
  <c r="X4299" i="6"/>
  <c r="AB4299" i="6" s="1"/>
  <c r="M4299" i="6" s="1"/>
  <c r="N4299" i="6" s="1"/>
  <c r="O4299" i="6" s="1"/>
  <c r="Z4298" i="6"/>
  <c r="Y4298" i="6"/>
  <c r="X4298" i="6"/>
  <c r="AB4298" i="6" s="1"/>
  <c r="M4298" i="6" s="1"/>
  <c r="N4298" i="6" s="1"/>
  <c r="O4298" i="6" s="1"/>
  <c r="Z4297" i="6"/>
  <c r="Y4297" i="6"/>
  <c r="X4297" i="6"/>
  <c r="AB4297" i="6" s="1"/>
  <c r="M4297" i="6" s="1"/>
  <c r="N4297" i="6" s="1"/>
  <c r="O4297" i="6" s="1"/>
  <c r="Z4296" i="6"/>
  <c r="Y4296" i="6"/>
  <c r="X4296" i="6"/>
  <c r="AB4296" i="6" s="1"/>
  <c r="M4296" i="6" s="1"/>
  <c r="N4296" i="6" s="1"/>
  <c r="O4296" i="6" s="1"/>
  <c r="Z4295" i="6"/>
  <c r="Y4295" i="6"/>
  <c r="X4295" i="6"/>
  <c r="AB4295" i="6" s="1"/>
  <c r="M4295" i="6" s="1"/>
  <c r="N4295" i="6" s="1"/>
  <c r="O4295" i="6" s="1"/>
  <c r="Z4294" i="6"/>
  <c r="Y4294" i="6"/>
  <c r="X4294" i="6"/>
  <c r="AB4294" i="6" s="1"/>
  <c r="M4294" i="6" s="1"/>
  <c r="N4294" i="6" s="1"/>
  <c r="O4294" i="6" s="1"/>
  <c r="Z4293" i="6"/>
  <c r="Y4293" i="6"/>
  <c r="X4293" i="6"/>
  <c r="AB4293" i="6" s="1"/>
  <c r="M4293" i="6" s="1"/>
  <c r="N4293" i="6" s="1"/>
  <c r="O4293" i="6" s="1"/>
  <c r="Z4292" i="6"/>
  <c r="Y4292" i="6"/>
  <c r="X4292" i="6"/>
  <c r="AB4292" i="6" s="1"/>
  <c r="M4292" i="6" s="1"/>
  <c r="N4292" i="6" s="1"/>
  <c r="O4292" i="6" s="1"/>
  <c r="Z4291" i="6"/>
  <c r="Y4291" i="6"/>
  <c r="X4291" i="6"/>
  <c r="AB4291" i="6" s="1"/>
  <c r="M4291" i="6" s="1"/>
  <c r="N4291" i="6" s="1"/>
  <c r="O4291" i="6" s="1"/>
  <c r="Z4290" i="6"/>
  <c r="Y4290" i="6"/>
  <c r="X4290" i="6"/>
  <c r="AB4290" i="6" s="1"/>
  <c r="M4290" i="6" s="1"/>
  <c r="N4290" i="6" s="1"/>
  <c r="O4290" i="6" s="1"/>
  <c r="Z4289" i="6"/>
  <c r="Y4289" i="6"/>
  <c r="X4289" i="6"/>
  <c r="AB4289" i="6" s="1"/>
  <c r="M4289" i="6" s="1"/>
  <c r="N4289" i="6" s="1"/>
  <c r="O4289" i="6" s="1"/>
  <c r="Z4288" i="6"/>
  <c r="Y4288" i="6"/>
  <c r="X4288" i="6"/>
  <c r="AB4288" i="6" s="1"/>
  <c r="M4288" i="6" s="1"/>
  <c r="N4288" i="6" s="1"/>
  <c r="O4288" i="6" s="1"/>
  <c r="Z4287" i="6"/>
  <c r="Y4287" i="6"/>
  <c r="X4287" i="6"/>
  <c r="AB4287" i="6" s="1"/>
  <c r="M4287" i="6" s="1"/>
  <c r="N4287" i="6" s="1"/>
  <c r="O4287" i="6" s="1"/>
  <c r="Z4286" i="6"/>
  <c r="Y4286" i="6"/>
  <c r="X4286" i="6"/>
  <c r="AB4286" i="6" s="1"/>
  <c r="M4286" i="6" s="1"/>
  <c r="N4286" i="6" s="1"/>
  <c r="O4286" i="6" s="1"/>
  <c r="Z4285" i="6"/>
  <c r="Y4285" i="6"/>
  <c r="X4285" i="6"/>
  <c r="AB4285" i="6" s="1"/>
  <c r="M4285" i="6" s="1"/>
  <c r="N4285" i="6" s="1"/>
  <c r="O4285" i="6" s="1"/>
  <c r="Z4284" i="6"/>
  <c r="Y4284" i="6"/>
  <c r="X4284" i="6"/>
  <c r="AB4284" i="6" s="1"/>
  <c r="M4284" i="6" s="1"/>
  <c r="N4284" i="6" s="1"/>
  <c r="O4284" i="6" s="1"/>
  <c r="Z4283" i="6"/>
  <c r="Y4283" i="6"/>
  <c r="X4283" i="6"/>
  <c r="AB4283" i="6" s="1"/>
  <c r="M4283" i="6" s="1"/>
  <c r="N4283" i="6" s="1"/>
  <c r="O4283" i="6" s="1"/>
  <c r="Z4282" i="6"/>
  <c r="Y4282" i="6"/>
  <c r="X4282" i="6"/>
  <c r="AB4282" i="6" s="1"/>
  <c r="M4282" i="6" s="1"/>
  <c r="N4282" i="6" s="1"/>
  <c r="O4282" i="6" s="1"/>
  <c r="Z4281" i="6"/>
  <c r="Y4281" i="6"/>
  <c r="X4281" i="6"/>
  <c r="AB4281" i="6" s="1"/>
  <c r="M4281" i="6" s="1"/>
  <c r="N4281" i="6" s="1"/>
  <c r="O4281" i="6" s="1"/>
  <c r="Z4280" i="6"/>
  <c r="Y4280" i="6"/>
  <c r="X4280" i="6"/>
  <c r="AB4280" i="6" s="1"/>
  <c r="M4280" i="6" s="1"/>
  <c r="N4280" i="6" s="1"/>
  <c r="O4280" i="6" s="1"/>
  <c r="Z4279" i="6"/>
  <c r="Y4279" i="6"/>
  <c r="X4279" i="6"/>
  <c r="AB4279" i="6" s="1"/>
  <c r="M4279" i="6" s="1"/>
  <c r="N4279" i="6" s="1"/>
  <c r="O4279" i="6" s="1"/>
  <c r="Z4278" i="6"/>
  <c r="Y4278" i="6"/>
  <c r="X4278" i="6"/>
  <c r="AB4278" i="6" s="1"/>
  <c r="M4278" i="6" s="1"/>
  <c r="N4278" i="6" s="1"/>
  <c r="O4278" i="6" s="1"/>
  <c r="Z4277" i="6"/>
  <c r="Y4277" i="6"/>
  <c r="X4277" i="6"/>
  <c r="AB4277" i="6" s="1"/>
  <c r="M4277" i="6" s="1"/>
  <c r="N4277" i="6" s="1"/>
  <c r="O4277" i="6" s="1"/>
  <c r="Z4276" i="6"/>
  <c r="Y4276" i="6"/>
  <c r="X4276" i="6"/>
  <c r="AB4276" i="6" s="1"/>
  <c r="M4276" i="6" s="1"/>
  <c r="N4276" i="6" s="1"/>
  <c r="O4276" i="6" s="1"/>
  <c r="Z4275" i="6"/>
  <c r="Y4275" i="6"/>
  <c r="X4275" i="6"/>
  <c r="AB4275" i="6" s="1"/>
  <c r="M4275" i="6" s="1"/>
  <c r="N4275" i="6" s="1"/>
  <c r="O4275" i="6" s="1"/>
  <c r="Z4274" i="6"/>
  <c r="Y4274" i="6"/>
  <c r="X4274" i="6"/>
  <c r="AB4274" i="6" s="1"/>
  <c r="M4274" i="6" s="1"/>
  <c r="N4274" i="6" s="1"/>
  <c r="O4274" i="6" s="1"/>
  <c r="Z4273" i="6"/>
  <c r="Y4273" i="6"/>
  <c r="X4273" i="6"/>
  <c r="AB4273" i="6" s="1"/>
  <c r="M4273" i="6" s="1"/>
  <c r="N4273" i="6" s="1"/>
  <c r="O4273" i="6" s="1"/>
  <c r="Z4272" i="6"/>
  <c r="Y4272" i="6"/>
  <c r="X4272" i="6"/>
  <c r="AB4272" i="6" s="1"/>
  <c r="M4272" i="6" s="1"/>
  <c r="N4272" i="6" s="1"/>
  <c r="O4272" i="6" s="1"/>
  <c r="Z4271" i="6"/>
  <c r="Y4271" i="6"/>
  <c r="X4271" i="6"/>
  <c r="AB4271" i="6" s="1"/>
  <c r="M4271" i="6" s="1"/>
  <c r="N4271" i="6" s="1"/>
  <c r="O4271" i="6" s="1"/>
  <c r="Z4270" i="6"/>
  <c r="Y4270" i="6"/>
  <c r="X4270" i="6"/>
  <c r="AB4270" i="6" s="1"/>
  <c r="M4270" i="6" s="1"/>
  <c r="N4270" i="6" s="1"/>
  <c r="O4270" i="6" s="1"/>
  <c r="Z4269" i="6"/>
  <c r="Y4269" i="6"/>
  <c r="X4269" i="6"/>
  <c r="AB4269" i="6" s="1"/>
  <c r="M4269" i="6" s="1"/>
  <c r="N4269" i="6" s="1"/>
  <c r="O4269" i="6" s="1"/>
  <c r="Z4268" i="6"/>
  <c r="Y4268" i="6"/>
  <c r="X4268" i="6"/>
  <c r="AB4268" i="6" s="1"/>
  <c r="M4268" i="6" s="1"/>
  <c r="N4268" i="6" s="1"/>
  <c r="O4268" i="6" s="1"/>
  <c r="Z4267" i="6"/>
  <c r="Y4267" i="6"/>
  <c r="X4267" i="6"/>
  <c r="AB4267" i="6" s="1"/>
  <c r="M4267" i="6" s="1"/>
  <c r="N4267" i="6" s="1"/>
  <c r="O4267" i="6" s="1"/>
  <c r="Z4266" i="6"/>
  <c r="Y4266" i="6"/>
  <c r="X4266" i="6"/>
  <c r="AB4266" i="6" s="1"/>
  <c r="M4266" i="6" s="1"/>
  <c r="N4266" i="6" s="1"/>
  <c r="O4266" i="6" s="1"/>
  <c r="Z4265" i="6"/>
  <c r="Y4265" i="6"/>
  <c r="X4265" i="6"/>
  <c r="AB4265" i="6" s="1"/>
  <c r="M4265" i="6" s="1"/>
  <c r="N4265" i="6" s="1"/>
  <c r="O4265" i="6" s="1"/>
  <c r="Z4264" i="6"/>
  <c r="Y4264" i="6"/>
  <c r="X4264" i="6"/>
  <c r="AB4264" i="6" s="1"/>
  <c r="M4264" i="6" s="1"/>
  <c r="N4264" i="6" s="1"/>
  <c r="O4264" i="6" s="1"/>
  <c r="Z4263" i="6"/>
  <c r="Y4263" i="6"/>
  <c r="X4263" i="6"/>
  <c r="AB4263" i="6" s="1"/>
  <c r="M4263" i="6" s="1"/>
  <c r="N4263" i="6" s="1"/>
  <c r="O4263" i="6" s="1"/>
  <c r="Z4262" i="6"/>
  <c r="Y4262" i="6"/>
  <c r="X4262" i="6"/>
  <c r="AB4262" i="6" s="1"/>
  <c r="M4262" i="6" s="1"/>
  <c r="N4262" i="6" s="1"/>
  <c r="O4262" i="6" s="1"/>
  <c r="Z4261" i="6"/>
  <c r="Y4261" i="6"/>
  <c r="X4261" i="6"/>
  <c r="AB4261" i="6" s="1"/>
  <c r="M4261" i="6" s="1"/>
  <c r="N4261" i="6" s="1"/>
  <c r="O4261" i="6" s="1"/>
  <c r="Z4260" i="6"/>
  <c r="Y4260" i="6"/>
  <c r="X4260" i="6"/>
  <c r="AB4260" i="6" s="1"/>
  <c r="M4260" i="6" s="1"/>
  <c r="N4260" i="6" s="1"/>
  <c r="O4260" i="6" s="1"/>
  <c r="Z4259" i="6"/>
  <c r="Y4259" i="6"/>
  <c r="X4259" i="6"/>
  <c r="AB4259" i="6" s="1"/>
  <c r="M4259" i="6" s="1"/>
  <c r="N4259" i="6" s="1"/>
  <c r="O4259" i="6" s="1"/>
  <c r="Z4258" i="6"/>
  <c r="Y4258" i="6"/>
  <c r="X4258" i="6"/>
  <c r="AB4258" i="6" s="1"/>
  <c r="M4258" i="6" s="1"/>
  <c r="N4258" i="6" s="1"/>
  <c r="O4258" i="6" s="1"/>
  <c r="Z4257" i="6"/>
  <c r="Y4257" i="6"/>
  <c r="X4257" i="6"/>
  <c r="AB4257" i="6" s="1"/>
  <c r="M4257" i="6" s="1"/>
  <c r="N4257" i="6" s="1"/>
  <c r="O4257" i="6" s="1"/>
  <c r="Z4256" i="6"/>
  <c r="Y4256" i="6"/>
  <c r="X4256" i="6"/>
  <c r="AB4256" i="6" s="1"/>
  <c r="M4256" i="6" s="1"/>
  <c r="N4256" i="6" s="1"/>
  <c r="O4256" i="6" s="1"/>
  <c r="Z4255" i="6"/>
  <c r="Y4255" i="6"/>
  <c r="X4255" i="6"/>
  <c r="AB4255" i="6" s="1"/>
  <c r="M4255" i="6" s="1"/>
  <c r="N4255" i="6" s="1"/>
  <c r="O4255" i="6" s="1"/>
  <c r="Z4254" i="6"/>
  <c r="Y4254" i="6"/>
  <c r="X4254" i="6"/>
  <c r="AB4254" i="6" s="1"/>
  <c r="M4254" i="6" s="1"/>
  <c r="N4254" i="6" s="1"/>
  <c r="O4254" i="6" s="1"/>
  <c r="Z4253" i="6"/>
  <c r="Y4253" i="6"/>
  <c r="X4253" i="6"/>
  <c r="AB4253" i="6" s="1"/>
  <c r="M4253" i="6" s="1"/>
  <c r="N4253" i="6" s="1"/>
  <c r="O4253" i="6" s="1"/>
  <c r="Z4252" i="6"/>
  <c r="Y4252" i="6"/>
  <c r="X4252" i="6"/>
  <c r="AB4252" i="6" s="1"/>
  <c r="M4252" i="6" s="1"/>
  <c r="N4252" i="6" s="1"/>
  <c r="O4252" i="6" s="1"/>
  <c r="Z4251" i="6"/>
  <c r="Y4251" i="6"/>
  <c r="X4251" i="6"/>
  <c r="AB4251" i="6" s="1"/>
  <c r="M4251" i="6" s="1"/>
  <c r="N4251" i="6" s="1"/>
  <c r="O4251" i="6" s="1"/>
  <c r="Z4250" i="6"/>
  <c r="Y4250" i="6"/>
  <c r="X4250" i="6"/>
  <c r="AB4250" i="6" s="1"/>
  <c r="M4250" i="6" s="1"/>
  <c r="N4250" i="6" s="1"/>
  <c r="O4250" i="6" s="1"/>
  <c r="Z4249" i="6"/>
  <c r="Y4249" i="6"/>
  <c r="X4249" i="6"/>
  <c r="AB4249" i="6" s="1"/>
  <c r="M4249" i="6" s="1"/>
  <c r="N4249" i="6" s="1"/>
  <c r="O4249" i="6" s="1"/>
  <c r="Z4248" i="6"/>
  <c r="Y4248" i="6"/>
  <c r="X4248" i="6"/>
  <c r="AB4248" i="6" s="1"/>
  <c r="M4248" i="6" s="1"/>
  <c r="N4248" i="6" s="1"/>
  <c r="O4248" i="6" s="1"/>
  <c r="Z4247" i="6"/>
  <c r="Y4247" i="6"/>
  <c r="X4247" i="6"/>
  <c r="AB4247" i="6" s="1"/>
  <c r="M4247" i="6" s="1"/>
  <c r="N4247" i="6" s="1"/>
  <c r="O4247" i="6" s="1"/>
  <c r="Z4246" i="6"/>
  <c r="Y4246" i="6"/>
  <c r="X4246" i="6"/>
  <c r="AB4246" i="6" s="1"/>
  <c r="M4246" i="6" s="1"/>
  <c r="N4246" i="6" s="1"/>
  <c r="O4246" i="6" s="1"/>
  <c r="Z4245" i="6"/>
  <c r="Y4245" i="6"/>
  <c r="X4245" i="6"/>
  <c r="AB4245" i="6" s="1"/>
  <c r="M4245" i="6" s="1"/>
  <c r="N4245" i="6" s="1"/>
  <c r="O4245" i="6" s="1"/>
  <c r="Z4244" i="6"/>
  <c r="Y4244" i="6"/>
  <c r="X4244" i="6"/>
  <c r="AB4244" i="6" s="1"/>
  <c r="M4244" i="6" s="1"/>
  <c r="N4244" i="6" s="1"/>
  <c r="O4244" i="6" s="1"/>
  <c r="Z4243" i="6"/>
  <c r="Y4243" i="6"/>
  <c r="X4243" i="6"/>
  <c r="AB4243" i="6" s="1"/>
  <c r="M4243" i="6" s="1"/>
  <c r="N4243" i="6" s="1"/>
  <c r="O4243" i="6" s="1"/>
  <c r="Z4242" i="6"/>
  <c r="Y4242" i="6"/>
  <c r="X4242" i="6"/>
  <c r="AB4242" i="6" s="1"/>
  <c r="M4242" i="6" s="1"/>
  <c r="N4242" i="6" s="1"/>
  <c r="O4242" i="6" s="1"/>
  <c r="Z4241" i="6"/>
  <c r="Y4241" i="6"/>
  <c r="X4241" i="6"/>
  <c r="AB4241" i="6" s="1"/>
  <c r="M4241" i="6" s="1"/>
  <c r="N4241" i="6" s="1"/>
  <c r="O4241" i="6" s="1"/>
  <c r="Z4240" i="6"/>
  <c r="Y4240" i="6"/>
  <c r="X4240" i="6"/>
  <c r="AB4240" i="6" s="1"/>
  <c r="M4240" i="6" s="1"/>
  <c r="N4240" i="6" s="1"/>
  <c r="O4240" i="6" s="1"/>
  <c r="Z4239" i="6"/>
  <c r="Y4239" i="6"/>
  <c r="X4239" i="6"/>
  <c r="AB4239" i="6" s="1"/>
  <c r="M4239" i="6" s="1"/>
  <c r="N4239" i="6" s="1"/>
  <c r="O4239" i="6" s="1"/>
  <c r="Z4238" i="6"/>
  <c r="Y4238" i="6"/>
  <c r="X4238" i="6"/>
  <c r="AB4238" i="6" s="1"/>
  <c r="M4238" i="6" s="1"/>
  <c r="N4238" i="6" s="1"/>
  <c r="O4238" i="6" s="1"/>
  <c r="Z4237" i="6"/>
  <c r="Y4237" i="6"/>
  <c r="X4237" i="6"/>
  <c r="AB4237" i="6" s="1"/>
  <c r="M4237" i="6" s="1"/>
  <c r="N4237" i="6" s="1"/>
  <c r="O4237" i="6" s="1"/>
  <c r="Z4236" i="6"/>
  <c r="Y4236" i="6"/>
  <c r="X4236" i="6"/>
  <c r="AB4236" i="6" s="1"/>
  <c r="M4236" i="6" s="1"/>
  <c r="N4236" i="6" s="1"/>
  <c r="O4236" i="6" s="1"/>
  <c r="Z4235" i="6"/>
  <c r="Y4235" i="6"/>
  <c r="X4235" i="6"/>
  <c r="AB4235" i="6" s="1"/>
  <c r="M4235" i="6" s="1"/>
  <c r="N4235" i="6" s="1"/>
  <c r="O4235" i="6" s="1"/>
  <c r="Z4234" i="6"/>
  <c r="Y4234" i="6"/>
  <c r="X4234" i="6"/>
  <c r="AB4234" i="6" s="1"/>
  <c r="M4234" i="6" s="1"/>
  <c r="N4234" i="6" s="1"/>
  <c r="O4234" i="6" s="1"/>
  <c r="Z4233" i="6"/>
  <c r="Y4233" i="6"/>
  <c r="X4233" i="6"/>
  <c r="AB4233" i="6" s="1"/>
  <c r="M4233" i="6" s="1"/>
  <c r="N4233" i="6" s="1"/>
  <c r="O4233" i="6" s="1"/>
  <c r="Z4232" i="6"/>
  <c r="Y4232" i="6"/>
  <c r="X4232" i="6"/>
  <c r="AB4232" i="6" s="1"/>
  <c r="M4232" i="6" s="1"/>
  <c r="N4232" i="6" s="1"/>
  <c r="O4232" i="6" s="1"/>
  <c r="Z4231" i="6"/>
  <c r="Y4231" i="6"/>
  <c r="X4231" i="6"/>
  <c r="AB4231" i="6" s="1"/>
  <c r="M4231" i="6" s="1"/>
  <c r="N4231" i="6" s="1"/>
  <c r="O4231" i="6" s="1"/>
  <c r="Z4230" i="6"/>
  <c r="Y4230" i="6"/>
  <c r="X4230" i="6"/>
  <c r="AB4230" i="6" s="1"/>
  <c r="M4230" i="6" s="1"/>
  <c r="N4230" i="6" s="1"/>
  <c r="O4230" i="6" s="1"/>
  <c r="Z4229" i="6"/>
  <c r="Y4229" i="6"/>
  <c r="X4229" i="6"/>
  <c r="AB4229" i="6" s="1"/>
  <c r="M4229" i="6" s="1"/>
  <c r="N4229" i="6" s="1"/>
  <c r="O4229" i="6" s="1"/>
  <c r="Z4228" i="6"/>
  <c r="Y4228" i="6"/>
  <c r="X4228" i="6"/>
  <c r="AB4228" i="6" s="1"/>
  <c r="M4228" i="6" s="1"/>
  <c r="N4228" i="6" s="1"/>
  <c r="O4228" i="6" s="1"/>
  <c r="Z4227" i="6"/>
  <c r="Y4227" i="6"/>
  <c r="X4227" i="6"/>
  <c r="AB4227" i="6" s="1"/>
  <c r="M4227" i="6" s="1"/>
  <c r="N4227" i="6" s="1"/>
  <c r="O4227" i="6" s="1"/>
  <c r="Z4226" i="6"/>
  <c r="Y4226" i="6"/>
  <c r="X4226" i="6"/>
  <c r="AB4226" i="6" s="1"/>
  <c r="M4226" i="6" s="1"/>
  <c r="N4226" i="6" s="1"/>
  <c r="O4226" i="6" s="1"/>
  <c r="Z4225" i="6"/>
  <c r="Y4225" i="6"/>
  <c r="X4225" i="6"/>
  <c r="AB4225" i="6" s="1"/>
  <c r="M4225" i="6" s="1"/>
  <c r="N4225" i="6" s="1"/>
  <c r="O4225" i="6" s="1"/>
  <c r="Z4224" i="6"/>
  <c r="Y4224" i="6"/>
  <c r="X4224" i="6"/>
  <c r="AB4224" i="6" s="1"/>
  <c r="M4224" i="6" s="1"/>
  <c r="N4224" i="6" s="1"/>
  <c r="O4224" i="6" s="1"/>
  <c r="Z4223" i="6"/>
  <c r="Y4223" i="6"/>
  <c r="X4223" i="6"/>
  <c r="AB4223" i="6" s="1"/>
  <c r="M4223" i="6" s="1"/>
  <c r="N4223" i="6" s="1"/>
  <c r="O4223" i="6" s="1"/>
  <c r="Z4222" i="6"/>
  <c r="Y4222" i="6"/>
  <c r="X4222" i="6"/>
  <c r="AB4222" i="6" s="1"/>
  <c r="M4222" i="6" s="1"/>
  <c r="N4222" i="6" s="1"/>
  <c r="O4222" i="6" s="1"/>
  <c r="Z4221" i="6"/>
  <c r="Y4221" i="6"/>
  <c r="X4221" i="6"/>
  <c r="AB4221" i="6" s="1"/>
  <c r="M4221" i="6" s="1"/>
  <c r="N4221" i="6" s="1"/>
  <c r="O4221" i="6" s="1"/>
  <c r="Z4220" i="6"/>
  <c r="Y4220" i="6"/>
  <c r="X4220" i="6"/>
  <c r="AB4220" i="6" s="1"/>
  <c r="M4220" i="6" s="1"/>
  <c r="N4220" i="6" s="1"/>
  <c r="O4220" i="6" s="1"/>
  <c r="Z4219" i="6"/>
  <c r="Y4219" i="6"/>
  <c r="X4219" i="6"/>
  <c r="AB4219" i="6" s="1"/>
  <c r="M4219" i="6" s="1"/>
  <c r="N4219" i="6" s="1"/>
  <c r="O4219" i="6" s="1"/>
  <c r="Z4218" i="6"/>
  <c r="Y4218" i="6"/>
  <c r="X4218" i="6"/>
  <c r="AB4218" i="6" s="1"/>
  <c r="M4218" i="6" s="1"/>
  <c r="N4218" i="6" s="1"/>
  <c r="O4218" i="6" s="1"/>
  <c r="Z4217" i="6"/>
  <c r="Y4217" i="6"/>
  <c r="X4217" i="6"/>
  <c r="AB4217" i="6" s="1"/>
  <c r="M4217" i="6" s="1"/>
  <c r="N4217" i="6" s="1"/>
  <c r="O4217" i="6" s="1"/>
  <c r="Z4216" i="6"/>
  <c r="Y4216" i="6"/>
  <c r="X4216" i="6"/>
  <c r="AB4216" i="6" s="1"/>
  <c r="M4216" i="6" s="1"/>
  <c r="N4216" i="6" s="1"/>
  <c r="O4216" i="6" s="1"/>
  <c r="Z4215" i="6"/>
  <c r="Y4215" i="6"/>
  <c r="X4215" i="6"/>
  <c r="AB4215" i="6" s="1"/>
  <c r="M4215" i="6" s="1"/>
  <c r="N4215" i="6" s="1"/>
  <c r="O4215" i="6" s="1"/>
  <c r="Z4214" i="6"/>
  <c r="Y4214" i="6"/>
  <c r="X4214" i="6"/>
  <c r="AB4214" i="6" s="1"/>
  <c r="M4214" i="6" s="1"/>
  <c r="N4214" i="6" s="1"/>
  <c r="O4214" i="6" s="1"/>
  <c r="Z4213" i="6"/>
  <c r="Y4213" i="6"/>
  <c r="X4213" i="6"/>
  <c r="AB4213" i="6" s="1"/>
  <c r="M4213" i="6" s="1"/>
  <c r="N4213" i="6" s="1"/>
  <c r="O4213" i="6" s="1"/>
  <c r="Z4212" i="6"/>
  <c r="Y4212" i="6"/>
  <c r="X4212" i="6"/>
  <c r="AB4212" i="6" s="1"/>
  <c r="M4212" i="6" s="1"/>
  <c r="N4212" i="6" s="1"/>
  <c r="O4212" i="6" s="1"/>
  <c r="Z4211" i="6"/>
  <c r="Y4211" i="6"/>
  <c r="X4211" i="6"/>
  <c r="AB4211" i="6" s="1"/>
  <c r="M4211" i="6" s="1"/>
  <c r="N4211" i="6" s="1"/>
  <c r="O4211" i="6" s="1"/>
  <c r="Z4210" i="6"/>
  <c r="Y4210" i="6"/>
  <c r="X4210" i="6"/>
  <c r="AB4210" i="6" s="1"/>
  <c r="M4210" i="6" s="1"/>
  <c r="N4210" i="6" s="1"/>
  <c r="O4210" i="6" s="1"/>
  <c r="Z4209" i="6"/>
  <c r="Y4209" i="6"/>
  <c r="X4209" i="6"/>
  <c r="AB4209" i="6" s="1"/>
  <c r="M4209" i="6" s="1"/>
  <c r="N4209" i="6" s="1"/>
  <c r="O4209" i="6" s="1"/>
  <c r="Z4208" i="6"/>
  <c r="Y4208" i="6"/>
  <c r="X4208" i="6"/>
  <c r="AB4208" i="6" s="1"/>
  <c r="M4208" i="6" s="1"/>
  <c r="N4208" i="6" s="1"/>
  <c r="O4208" i="6" s="1"/>
  <c r="Z4207" i="6"/>
  <c r="Y4207" i="6"/>
  <c r="X4207" i="6"/>
  <c r="AB4207" i="6" s="1"/>
  <c r="M4207" i="6" s="1"/>
  <c r="N4207" i="6" s="1"/>
  <c r="O4207" i="6" s="1"/>
  <c r="Z4206" i="6"/>
  <c r="Y4206" i="6"/>
  <c r="X4206" i="6"/>
  <c r="AB4206" i="6" s="1"/>
  <c r="M4206" i="6" s="1"/>
  <c r="N4206" i="6" s="1"/>
  <c r="O4206" i="6" s="1"/>
  <c r="Z4205" i="6"/>
  <c r="Y4205" i="6"/>
  <c r="X4205" i="6"/>
  <c r="AB4205" i="6" s="1"/>
  <c r="M4205" i="6" s="1"/>
  <c r="N4205" i="6" s="1"/>
  <c r="O4205" i="6" s="1"/>
  <c r="Z4204" i="6"/>
  <c r="Y4204" i="6"/>
  <c r="X4204" i="6"/>
  <c r="AB4204" i="6" s="1"/>
  <c r="M4204" i="6" s="1"/>
  <c r="N4204" i="6" s="1"/>
  <c r="O4204" i="6" s="1"/>
  <c r="Z4203" i="6"/>
  <c r="Y4203" i="6"/>
  <c r="X4203" i="6"/>
  <c r="AB4203" i="6" s="1"/>
  <c r="M4203" i="6" s="1"/>
  <c r="N4203" i="6" s="1"/>
  <c r="O4203" i="6" s="1"/>
  <c r="Z4202" i="6"/>
  <c r="Y4202" i="6"/>
  <c r="X4202" i="6"/>
  <c r="AB4202" i="6" s="1"/>
  <c r="M4202" i="6" s="1"/>
  <c r="N4202" i="6" s="1"/>
  <c r="O4202" i="6" s="1"/>
  <c r="Z4201" i="6"/>
  <c r="Y4201" i="6"/>
  <c r="X4201" i="6"/>
  <c r="AB4201" i="6" s="1"/>
  <c r="M4201" i="6" s="1"/>
  <c r="N4201" i="6" s="1"/>
  <c r="O4201" i="6" s="1"/>
  <c r="Z4200" i="6"/>
  <c r="Y4200" i="6"/>
  <c r="X4200" i="6"/>
  <c r="AB4200" i="6" s="1"/>
  <c r="M4200" i="6" s="1"/>
  <c r="N4200" i="6" s="1"/>
  <c r="O4200" i="6" s="1"/>
  <c r="Z4199" i="6"/>
  <c r="Y4199" i="6"/>
  <c r="X4199" i="6"/>
  <c r="AB4199" i="6" s="1"/>
  <c r="M4199" i="6" s="1"/>
  <c r="N4199" i="6" s="1"/>
  <c r="O4199" i="6" s="1"/>
  <c r="Z4198" i="6"/>
  <c r="Y4198" i="6"/>
  <c r="X4198" i="6"/>
  <c r="AB4198" i="6" s="1"/>
  <c r="M4198" i="6" s="1"/>
  <c r="N4198" i="6" s="1"/>
  <c r="O4198" i="6" s="1"/>
  <c r="Z4197" i="6"/>
  <c r="Y4197" i="6"/>
  <c r="X4197" i="6"/>
  <c r="AB4197" i="6" s="1"/>
  <c r="M4197" i="6" s="1"/>
  <c r="N4197" i="6" s="1"/>
  <c r="O4197" i="6" s="1"/>
  <c r="Z4196" i="6"/>
  <c r="Y4196" i="6"/>
  <c r="X4196" i="6"/>
  <c r="AB4196" i="6" s="1"/>
  <c r="Z4195" i="6"/>
  <c r="Y4195" i="6"/>
  <c r="X4195" i="6"/>
  <c r="AB4195" i="6" s="1"/>
  <c r="Z4194" i="6"/>
  <c r="Y4194" i="6"/>
  <c r="X4194" i="6"/>
  <c r="AB4194" i="6" s="1"/>
  <c r="Z4193" i="6"/>
  <c r="Y4193" i="6"/>
  <c r="X4193" i="6"/>
  <c r="AB4193" i="6" s="1"/>
  <c r="Z4192" i="6"/>
  <c r="Y4192" i="6"/>
  <c r="X4192" i="6"/>
  <c r="AB4192" i="6" s="1"/>
  <c r="Z4191" i="6"/>
  <c r="Y4191" i="6"/>
  <c r="X4191" i="6"/>
  <c r="AB4191" i="6" s="1"/>
  <c r="Z4190" i="6"/>
  <c r="Y4190" i="6"/>
  <c r="X4190" i="6"/>
  <c r="AB4190" i="6" s="1"/>
  <c r="Z4189" i="6"/>
  <c r="Y4189" i="6"/>
  <c r="X4189" i="6"/>
  <c r="AB4189" i="6" s="1"/>
  <c r="Z4188" i="6"/>
  <c r="Y4188" i="6"/>
  <c r="X4188" i="6"/>
  <c r="AB4188" i="6" s="1"/>
  <c r="Z4187" i="6"/>
  <c r="Y4187" i="6"/>
  <c r="X4187" i="6"/>
  <c r="AB4187" i="6" s="1"/>
  <c r="Z4186" i="6"/>
  <c r="Y4186" i="6"/>
  <c r="X4186" i="6"/>
  <c r="AB4186" i="6" s="1"/>
  <c r="Z4185" i="6"/>
  <c r="Y4185" i="6"/>
  <c r="X4185" i="6"/>
  <c r="AB4185" i="6" s="1"/>
  <c r="Z4184" i="6"/>
  <c r="Y4184" i="6"/>
  <c r="X4184" i="6"/>
  <c r="AB4184" i="6" s="1"/>
  <c r="Y4183" i="6"/>
  <c r="Z4182" i="6"/>
  <c r="X4182" i="6"/>
  <c r="AB4181" i="6"/>
  <c r="AB1396" i="6"/>
  <c r="Y1376" i="6"/>
  <c r="Z1363" i="6"/>
  <c r="Z1360" i="6"/>
  <c r="Z2292" i="6"/>
  <c r="Z2290" i="6"/>
  <c r="X2284" i="6"/>
  <c r="X2281" i="6"/>
  <c r="Z2279" i="6"/>
  <c r="X2277" i="6"/>
  <c r="AB2272" i="6"/>
  <c r="Z1325" i="6"/>
  <c r="X1322" i="6"/>
  <c r="X1318" i="6"/>
  <c r="AB1318" i="6" s="1"/>
  <c r="Y1311" i="6"/>
  <c r="X1310" i="6"/>
  <c r="X1308" i="6"/>
  <c r="Z1306" i="6"/>
  <c r="Y1304" i="6"/>
  <c r="AB1304" i="6" s="1"/>
  <c r="X1302" i="6"/>
  <c r="X1300" i="6"/>
  <c r="Y1298" i="6"/>
  <c r="Z1296" i="6"/>
  <c r="Y1290" i="6"/>
  <c r="X1287" i="6"/>
  <c r="X1285" i="6"/>
  <c r="Y1282" i="6"/>
  <c r="Z1276" i="6"/>
  <c r="Z1273" i="6"/>
  <c r="Y1270" i="6"/>
  <c r="Y1267" i="6"/>
  <c r="Z1264" i="6"/>
  <c r="X1261" i="6"/>
  <c r="Y1259" i="6"/>
  <c r="Y1258" i="6"/>
  <c r="Y864" i="6"/>
  <c r="Y863" i="6"/>
  <c r="Y862" i="6"/>
  <c r="Z861" i="6"/>
  <c r="X853" i="6"/>
  <c r="AB853" i="6" s="1"/>
  <c r="X852" i="6"/>
  <c r="Y851" i="6"/>
  <c r="Y847" i="6"/>
  <c r="AB847" i="6" s="1"/>
  <c r="X846" i="6"/>
  <c r="Y844" i="6"/>
  <c r="X841" i="6"/>
  <c r="Z4180" i="6"/>
  <c r="Y4180" i="6"/>
  <c r="X4180" i="6"/>
  <c r="AB4180" i="6" s="1"/>
  <c r="Z4179" i="6"/>
  <c r="Y4179" i="6"/>
  <c r="X4179" i="6"/>
  <c r="AB4179" i="6" s="1"/>
  <c r="Z4178" i="6"/>
  <c r="Y4178" i="6"/>
  <c r="X4178" i="6"/>
  <c r="AB4178" i="6" s="1"/>
  <c r="Z4177" i="6"/>
  <c r="Y4177" i="6"/>
  <c r="X4177" i="6"/>
  <c r="AB4177" i="6" s="1"/>
  <c r="Z4176" i="6"/>
  <c r="Y4176" i="6"/>
  <c r="X4176" i="6"/>
  <c r="AB4176" i="6" s="1"/>
  <c r="Z4175" i="6"/>
  <c r="Y4175" i="6"/>
  <c r="X4175" i="6"/>
  <c r="AB4175" i="6" s="1"/>
  <c r="Z4174" i="6"/>
  <c r="Y4174" i="6"/>
  <c r="X4174" i="6"/>
  <c r="AB4174" i="6" s="1"/>
  <c r="Z4173" i="6"/>
  <c r="Y4173" i="6"/>
  <c r="X4173" i="6"/>
  <c r="AB4173" i="6" s="1"/>
  <c r="Z4172" i="6"/>
  <c r="Y4172" i="6"/>
  <c r="X4172" i="6"/>
  <c r="AB4172" i="6" s="1"/>
  <c r="Z4171" i="6"/>
  <c r="Y4171" i="6"/>
  <c r="X4171" i="6"/>
  <c r="AB4171" i="6" s="1"/>
  <c r="Z4170" i="6"/>
  <c r="Y4170" i="6"/>
  <c r="X4170" i="6"/>
  <c r="AB4170" i="6" s="1"/>
  <c r="Z4169" i="6"/>
  <c r="Y4169" i="6"/>
  <c r="X4169" i="6"/>
  <c r="AB4169" i="6" s="1"/>
  <c r="Z4168" i="6"/>
  <c r="Y4168" i="6"/>
  <c r="X4168" i="6"/>
  <c r="AB4168" i="6" s="1"/>
  <c r="Z4167" i="6"/>
  <c r="Y4167" i="6"/>
  <c r="X4167" i="6"/>
  <c r="AB4167" i="6" s="1"/>
  <c r="Z4166" i="6"/>
  <c r="Y4166" i="6"/>
  <c r="X4166" i="6"/>
  <c r="AB4166" i="6" s="1"/>
  <c r="Z4165" i="6"/>
  <c r="Y4165" i="6"/>
  <c r="X4165" i="6"/>
  <c r="AB4165" i="6" s="1"/>
  <c r="Z4164" i="6"/>
  <c r="Y4164" i="6"/>
  <c r="X4164" i="6"/>
  <c r="AB4164" i="6" s="1"/>
  <c r="Z4163" i="6"/>
  <c r="Y4163" i="6"/>
  <c r="X4163" i="6"/>
  <c r="AB4163" i="6" s="1"/>
  <c r="Z4162" i="6"/>
  <c r="Y4162" i="6"/>
  <c r="X4162" i="6"/>
  <c r="AB4162" i="6" s="1"/>
  <c r="Z4161" i="6"/>
  <c r="Y4161" i="6"/>
  <c r="X4161" i="6"/>
  <c r="AB4161" i="6" s="1"/>
  <c r="Z4160" i="6"/>
  <c r="Y4160" i="6"/>
  <c r="X4160" i="6"/>
  <c r="AB4160" i="6" s="1"/>
  <c r="Z4159" i="6"/>
  <c r="Y4159" i="6"/>
  <c r="X4159" i="6"/>
  <c r="AB4159" i="6" s="1"/>
  <c r="Z4158" i="6"/>
  <c r="Y4158" i="6"/>
  <c r="X4158" i="6"/>
  <c r="AB4158" i="6" s="1"/>
  <c r="Z4157" i="6"/>
  <c r="Y4157" i="6"/>
  <c r="X4157" i="6"/>
  <c r="AB4157" i="6" s="1"/>
  <c r="Z4156" i="6"/>
  <c r="Y4156" i="6"/>
  <c r="X4156" i="6"/>
  <c r="AB4156" i="6" s="1"/>
  <c r="Z4155" i="6"/>
  <c r="Y4155" i="6"/>
  <c r="X4155" i="6"/>
  <c r="AB4155" i="6" s="1"/>
  <c r="Z4154" i="6"/>
  <c r="Y4154" i="6"/>
  <c r="X4154" i="6"/>
  <c r="AB4154" i="6" s="1"/>
  <c r="Z4153" i="6"/>
  <c r="Y4153" i="6"/>
  <c r="X4153" i="6"/>
  <c r="AB4153" i="6" s="1"/>
  <c r="Z4152" i="6"/>
  <c r="Y4152" i="6"/>
  <c r="X4152" i="6"/>
  <c r="AB4152" i="6" s="1"/>
  <c r="Z4151" i="6"/>
  <c r="Y4151" i="6"/>
  <c r="X4151" i="6"/>
  <c r="AB4151" i="6" s="1"/>
  <c r="Z4150" i="6"/>
  <c r="Y4150" i="6"/>
  <c r="X4150" i="6"/>
  <c r="AB4150" i="6" s="1"/>
  <c r="Z4149" i="6"/>
  <c r="Y4149" i="6"/>
  <c r="X4149" i="6"/>
  <c r="AB4149" i="6" s="1"/>
  <c r="Z4148" i="6"/>
  <c r="Y4148" i="6"/>
  <c r="X4148" i="6"/>
  <c r="AB4148" i="6" s="1"/>
  <c r="Z4147" i="6"/>
  <c r="Y4147" i="6"/>
  <c r="X4147" i="6"/>
  <c r="AB4147" i="6" s="1"/>
  <c r="Z4146" i="6"/>
  <c r="Y4146" i="6"/>
  <c r="X4146" i="6"/>
  <c r="AB4146" i="6" s="1"/>
  <c r="Z4145" i="6"/>
  <c r="Y4145" i="6"/>
  <c r="X4145" i="6"/>
  <c r="AB4145" i="6" s="1"/>
  <c r="Z4144" i="6"/>
  <c r="Y4144" i="6"/>
  <c r="X4144" i="6"/>
  <c r="AB4144" i="6" s="1"/>
  <c r="Z4143" i="6"/>
  <c r="Y4143" i="6"/>
  <c r="X4143" i="6"/>
  <c r="AB4143" i="6" s="1"/>
  <c r="Z4142" i="6"/>
  <c r="Y4142" i="6"/>
  <c r="X4142" i="6"/>
  <c r="AB4142" i="6" s="1"/>
  <c r="Z4141" i="6"/>
  <c r="Y4141" i="6"/>
  <c r="X4141" i="6"/>
  <c r="AB4141" i="6" s="1"/>
  <c r="Z4140" i="6"/>
  <c r="Y4140" i="6"/>
  <c r="X4140" i="6"/>
  <c r="AB4140" i="6" s="1"/>
  <c r="Z4139" i="6"/>
  <c r="Y4139" i="6"/>
  <c r="X4139" i="6"/>
  <c r="AB4139" i="6" s="1"/>
  <c r="Z4138" i="6"/>
  <c r="Y4138" i="6"/>
  <c r="X4138" i="6"/>
  <c r="AB4138" i="6" s="1"/>
  <c r="Z4137" i="6"/>
  <c r="Y4137" i="6"/>
  <c r="X4137" i="6"/>
  <c r="AB4137" i="6" s="1"/>
  <c r="Z4136" i="6"/>
  <c r="Y4136" i="6"/>
  <c r="X4136" i="6"/>
  <c r="AB4136" i="6" s="1"/>
  <c r="Z4135" i="6"/>
  <c r="Y4135" i="6"/>
  <c r="X4135" i="6"/>
  <c r="AB4135" i="6" s="1"/>
  <c r="Z4134" i="6"/>
  <c r="Y4134" i="6"/>
  <c r="X4134" i="6"/>
  <c r="AB4134" i="6" s="1"/>
  <c r="Z4133" i="6"/>
  <c r="Y4133" i="6"/>
  <c r="X4133" i="6"/>
  <c r="AB4133" i="6" s="1"/>
  <c r="Z4132" i="6"/>
  <c r="Y4132" i="6"/>
  <c r="X4132" i="6"/>
  <c r="AB4132" i="6" s="1"/>
  <c r="Z4131" i="6"/>
  <c r="Y4131" i="6"/>
  <c r="X4131" i="6"/>
  <c r="AB4131" i="6" s="1"/>
  <c r="Z4130" i="6"/>
  <c r="Y4130" i="6"/>
  <c r="X4130" i="6"/>
  <c r="AB4130" i="6" s="1"/>
  <c r="Z4129" i="6"/>
  <c r="Y4129" i="6"/>
  <c r="X4129" i="6"/>
  <c r="AB4129" i="6" s="1"/>
  <c r="Z4128" i="6"/>
  <c r="Y4128" i="6"/>
  <c r="X4128" i="6"/>
  <c r="AB4128" i="6" s="1"/>
  <c r="Z4127" i="6"/>
  <c r="Y4127" i="6"/>
  <c r="X4127" i="6"/>
  <c r="AB4127" i="6" s="1"/>
  <c r="Z4126" i="6"/>
  <c r="Y4126" i="6"/>
  <c r="X4126" i="6"/>
  <c r="AB4126" i="6" s="1"/>
  <c r="Z4125" i="6"/>
  <c r="Y4125" i="6"/>
  <c r="X4125" i="6"/>
  <c r="AB4125" i="6" s="1"/>
  <c r="Z4124" i="6"/>
  <c r="Y4124" i="6"/>
  <c r="X4124" i="6"/>
  <c r="AB4124" i="6" s="1"/>
  <c r="Z4123" i="6"/>
  <c r="Y4123" i="6"/>
  <c r="X4123" i="6"/>
  <c r="AB4123" i="6" s="1"/>
  <c r="Z4122" i="6"/>
  <c r="Y4122" i="6"/>
  <c r="X4122" i="6"/>
  <c r="AB4122" i="6" s="1"/>
  <c r="Z4121" i="6"/>
  <c r="Y4121" i="6"/>
  <c r="X4121" i="6"/>
  <c r="AB4121" i="6" s="1"/>
  <c r="Z4120" i="6"/>
  <c r="Y4120" i="6"/>
  <c r="X4120" i="6"/>
  <c r="AB4120" i="6" s="1"/>
  <c r="Z4119" i="6"/>
  <c r="Y4119" i="6"/>
  <c r="X4119" i="6"/>
  <c r="AB4119" i="6" s="1"/>
  <c r="Z4118" i="6"/>
  <c r="Y4118" i="6"/>
  <c r="X4118" i="6"/>
  <c r="AB4118" i="6" s="1"/>
  <c r="Z4117" i="6"/>
  <c r="Y4117" i="6"/>
  <c r="X4117" i="6"/>
  <c r="AB4117" i="6" s="1"/>
  <c r="Z4116" i="6"/>
  <c r="Y4116" i="6"/>
  <c r="X4116" i="6"/>
  <c r="AB4116" i="6" s="1"/>
  <c r="Z4115" i="6"/>
  <c r="Y4115" i="6"/>
  <c r="X4115" i="6"/>
  <c r="AB4115" i="6" s="1"/>
  <c r="Z4114" i="6"/>
  <c r="Y4114" i="6"/>
  <c r="X4114" i="6"/>
  <c r="AB4114" i="6" s="1"/>
  <c r="Z4113" i="6"/>
  <c r="Y4113" i="6"/>
  <c r="X4113" i="6"/>
  <c r="AB4113" i="6" s="1"/>
  <c r="Z4112" i="6"/>
  <c r="Y4112" i="6"/>
  <c r="X4112" i="6"/>
  <c r="AB4112" i="6" s="1"/>
  <c r="Z4111" i="6"/>
  <c r="Y4111" i="6"/>
  <c r="X4111" i="6"/>
  <c r="AB4111" i="6" s="1"/>
  <c r="Z4110" i="6"/>
  <c r="Y4110" i="6"/>
  <c r="X4110" i="6"/>
  <c r="AB4110" i="6" s="1"/>
  <c r="Z4109" i="6"/>
  <c r="Y4109" i="6"/>
  <c r="X4109" i="6"/>
  <c r="AB4109" i="6" s="1"/>
  <c r="Z4108" i="6"/>
  <c r="Y4108" i="6"/>
  <c r="X4108" i="6"/>
  <c r="AB4108" i="6" s="1"/>
  <c r="Z4107" i="6"/>
  <c r="Y4107" i="6"/>
  <c r="X4107" i="6"/>
  <c r="AB4107" i="6" s="1"/>
  <c r="Z4106" i="6"/>
  <c r="Y4106" i="6"/>
  <c r="X4106" i="6"/>
  <c r="AB4106" i="6" s="1"/>
  <c r="Z4105" i="6"/>
  <c r="Y4105" i="6"/>
  <c r="X4105" i="6"/>
  <c r="AB4105" i="6" s="1"/>
  <c r="Z4104" i="6"/>
  <c r="Y4104" i="6"/>
  <c r="X4104" i="6"/>
  <c r="AB4104" i="6" s="1"/>
  <c r="Z4103" i="6"/>
  <c r="Y4103" i="6"/>
  <c r="X4103" i="6"/>
  <c r="AB4103" i="6" s="1"/>
  <c r="Z4102" i="6"/>
  <c r="Y4102" i="6"/>
  <c r="X4102" i="6"/>
  <c r="AB4102" i="6" s="1"/>
  <c r="Z4101" i="6"/>
  <c r="Y4101" i="6"/>
  <c r="X4101" i="6"/>
  <c r="AB4101" i="6" s="1"/>
  <c r="Z4100" i="6"/>
  <c r="Y4100" i="6"/>
  <c r="X4100" i="6"/>
  <c r="AB4100" i="6" s="1"/>
  <c r="Z4099" i="6"/>
  <c r="Y4099" i="6"/>
  <c r="X4099" i="6"/>
  <c r="AB4099" i="6" s="1"/>
  <c r="Z4098" i="6"/>
  <c r="Y4098" i="6"/>
  <c r="X4098" i="6"/>
  <c r="AB4098" i="6" s="1"/>
  <c r="Z4097" i="6"/>
  <c r="Y4097" i="6"/>
  <c r="X4097" i="6"/>
  <c r="AB4097" i="6" s="1"/>
  <c r="Z4096" i="6"/>
  <c r="Y4096" i="6"/>
  <c r="X4096" i="6"/>
  <c r="AB4096" i="6" s="1"/>
  <c r="Z4095" i="6"/>
  <c r="Y4095" i="6"/>
  <c r="X4095" i="6"/>
  <c r="AB4095" i="6" s="1"/>
  <c r="Z4094" i="6"/>
  <c r="Y4094" i="6"/>
  <c r="X4094" i="6"/>
  <c r="AB4094" i="6" s="1"/>
  <c r="Z4093" i="6"/>
  <c r="Y4093" i="6"/>
  <c r="X4093" i="6"/>
  <c r="AB4093" i="6" s="1"/>
  <c r="Z4092" i="6"/>
  <c r="Y4092" i="6"/>
  <c r="X4092" i="6"/>
  <c r="AB4092" i="6" s="1"/>
  <c r="Z4091" i="6"/>
  <c r="Y4091" i="6"/>
  <c r="X4091" i="6"/>
  <c r="AB4091" i="6" s="1"/>
  <c r="Z4090" i="6"/>
  <c r="Y4090" i="6"/>
  <c r="X4090" i="6"/>
  <c r="AB4090" i="6" s="1"/>
  <c r="Z4089" i="6"/>
  <c r="Y4089" i="6"/>
  <c r="X4089" i="6"/>
  <c r="AB4089" i="6" s="1"/>
  <c r="Z4088" i="6"/>
  <c r="Y4088" i="6"/>
  <c r="X4088" i="6"/>
  <c r="AB4088" i="6" s="1"/>
  <c r="Z4087" i="6"/>
  <c r="Y4087" i="6"/>
  <c r="X4087" i="6"/>
  <c r="AB4087" i="6" s="1"/>
  <c r="Z4086" i="6"/>
  <c r="Y4086" i="6"/>
  <c r="X4086" i="6"/>
  <c r="AB4086" i="6" s="1"/>
  <c r="Z4085" i="6"/>
  <c r="Y4085" i="6"/>
  <c r="X4085" i="6"/>
  <c r="AB4085" i="6" s="1"/>
  <c r="Z4084" i="6"/>
  <c r="Y4084" i="6"/>
  <c r="X4084" i="6"/>
  <c r="AB4084" i="6" s="1"/>
  <c r="Z4083" i="6"/>
  <c r="Y4083" i="6"/>
  <c r="X4083" i="6"/>
  <c r="AB4083" i="6" s="1"/>
  <c r="Z4082" i="6"/>
  <c r="Y4082" i="6"/>
  <c r="X4082" i="6"/>
  <c r="AB4082" i="6" s="1"/>
  <c r="Z4081" i="6"/>
  <c r="Y4081" i="6"/>
  <c r="X4081" i="6"/>
  <c r="AB4081" i="6" s="1"/>
  <c r="Z4080" i="6"/>
  <c r="Y4080" i="6"/>
  <c r="X4080" i="6"/>
  <c r="AB4080" i="6" s="1"/>
  <c r="Z4079" i="6"/>
  <c r="Y4079" i="6"/>
  <c r="X4079" i="6"/>
  <c r="AB4079" i="6" s="1"/>
  <c r="Z4078" i="6"/>
  <c r="Y4078" i="6"/>
  <c r="X4078" i="6"/>
  <c r="AB4078" i="6" s="1"/>
  <c r="Z4077" i="6"/>
  <c r="Y4077" i="6"/>
  <c r="X4077" i="6"/>
  <c r="AB4077" i="6" s="1"/>
  <c r="Z4076" i="6"/>
  <c r="Y4076" i="6"/>
  <c r="X4076" i="6"/>
  <c r="AB4076" i="6" s="1"/>
  <c r="Z4075" i="6"/>
  <c r="Y4075" i="6"/>
  <c r="X4075" i="6"/>
  <c r="AB4075" i="6" s="1"/>
  <c r="Z4074" i="6"/>
  <c r="Y4074" i="6"/>
  <c r="X4074" i="6"/>
  <c r="AB4074" i="6" s="1"/>
  <c r="Z4073" i="6"/>
  <c r="Y4073" i="6"/>
  <c r="X4073" i="6"/>
  <c r="AB4073" i="6" s="1"/>
  <c r="Z4072" i="6"/>
  <c r="Y4072" i="6"/>
  <c r="X4072" i="6"/>
  <c r="AB4072" i="6" s="1"/>
  <c r="Z4071" i="6"/>
  <c r="Y4071" i="6"/>
  <c r="X4071" i="6"/>
  <c r="AB4071" i="6" s="1"/>
  <c r="Z4070" i="6"/>
  <c r="Y4070" i="6"/>
  <c r="X4070" i="6"/>
  <c r="AB4070" i="6" s="1"/>
  <c r="Z4069" i="6"/>
  <c r="Y4069" i="6"/>
  <c r="X4069" i="6"/>
  <c r="AB4069" i="6" s="1"/>
  <c r="Z4068" i="6"/>
  <c r="Y4068" i="6"/>
  <c r="X4068" i="6"/>
  <c r="AB4068" i="6" s="1"/>
  <c r="Z4067" i="6"/>
  <c r="Y4067" i="6"/>
  <c r="X4067" i="6"/>
  <c r="AB4067" i="6" s="1"/>
  <c r="Z4066" i="6"/>
  <c r="Y4066" i="6"/>
  <c r="X4066" i="6"/>
  <c r="AB4066" i="6" s="1"/>
  <c r="Z4065" i="6"/>
  <c r="Y4065" i="6"/>
  <c r="X4065" i="6"/>
  <c r="AB4065" i="6" s="1"/>
  <c r="Z4064" i="6"/>
  <c r="Y4064" i="6"/>
  <c r="X4064" i="6"/>
  <c r="AB4064" i="6" s="1"/>
  <c r="Z4063" i="6"/>
  <c r="Y4063" i="6"/>
  <c r="X4063" i="6"/>
  <c r="AB4063" i="6" s="1"/>
  <c r="Z4062" i="6"/>
  <c r="Y4062" i="6"/>
  <c r="X4062" i="6"/>
  <c r="AB4062" i="6" s="1"/>
  <c r="Z4061" i="6"/>
  <c r="Y4061" i="6"/>
  <c r="X4061" i="6"/>
  <c r="AB4061" i="6" s="1"/>
  <c r="Z4060" i="6"/>
  <c r="Y4060" i="6"/>
  <c r="X4060" i="6"/>
  <c r="AB4060" i="6" s="1"/>
  <c r="Z4059" i="6"/>
  <c r="Y4059" i="6"/>
  <c r="X4059" i="6"/>
  <c r="AB4059" i="6" s="1"/>
  <c r="Z4058" i="6"/>
  <c r="Y4058" i="6"/>
  <c r="X4058" i="6"/>
  <c r="AB4058" i="6" s="1"/>
  <c r="Z4057" i="6"/>
  <c r="Y4057" i="6"/>
  <c r="X4057" i="6"/>
  <c r="AB4057" i="6" s="1"/>
  <c r="Z4056" i="6"/>
  <c r="Y4056" i="6"/>
  <c r="X4056" i="6"/>
  <c r="AB4056" i="6" s="1"/>
  <c r="Z4055" i="6"/>
  <c r="Y4055" i="6"/>
  <c r="X4055" i="6"/>
  <c r="AB4055" i="6" s="1"/>
  <c r="Z4054" i="6"/>
  <c r="Y4054" i="6"/>
  <c r="X4054" i="6"/>
  <c r="AB4054" i="6" s="1"/>
  <c r="Z4053" i="6"/>
  <c r="Y4053" i="6"/>
  <c r="X4053" i="6"/>
  <c r="AB4053" i="6" s="1"/>
  <c r="Z4052" i="6"/>
  <c r="Y4052" i="6"/>
  <c r="X4052" i="6"/>
  <c r="AB4052" i="6" s="1"/>
  <c r="Z4051" i="6"/>
  <c r="Y4051" i="6"/>
  <c r="X4051" i="6"/>
  <c r="AB4051" i="6" s="1"/>
  <c r="Z4050" i="6"/>
  <c r="Y4050" i="6"/>
  <c r="X4050" i="6"/>
  <c r="AB4050" i="6" s="1"/>
  <c r="Z4049" i="6"/>
  <c r="Y4049" i="6"/>
  <c r="X4049" i="6"/>
  <c r="AB4049" i="6" s="1"/>
  <c r="Z4048" i="6"/>
  <c r="Y4048" i="6"/>
  <c r="X4048" i="6"/>
  <c r="AB4048" i="6" s="1"/>
  <c r="Z4047" i="6"/>
  <c r="Y4047" i="6"/>
  <c r="X4047" i="6"/>
  <c r="AB4047" i="6" s="1"/>
  <c r="Z4046" i="6"/>
  <c r="Y4046" i="6"/>
  <c r="X4046" i="6"/>
  <c r="AB4046" i="6" s="1"/>
  <c r="Z4045" i="6"/>
  <c r="Y4045" i="6"/>
  <c r="X4045" i="6"/>
  <c r="AB4045" i="6" s="1"/>
  <c r="Z4044" i="6"/>
  <c r="Y4044" i="6"/>
  <c r="X4044" i="6"/>
  <c r="AB4044" i="6" s="1"/>
  <c r="Z4043" i="6"/>
  <c r="Y4043" i="6"/>
  <c r="X4043" i="6"/>
  <c r="AB4043" i="6" s="1"/>
  <c r="Z4042" i="6"/>
  <c r="Y4042" i="6"/>
  <c r="X4042" i="6"/>
  <c r="AB4042" i="6" s="1"/>
  <c r="Z4041" i="6"/>
  <c r="Y4041" i="6"/>
  <c r="X4041" i="6"/>
  <c r="AB4041" i="6" s="1"/>
  <c r="Z4040" i="6"/>
  <c r="Y4040" i="6"/>
  <c r="X4040" i="6"/>
  <c r="AB4040" i="6" s="1"/>
  <c r="Z4039" i="6"/>
  <c r="Y4039" i="6"/>
  <c r="X4039" i="6"/>
  <c r="AB4039" i="6" s="1"/>
  <c r="Z4038" i="6"/>
  <c r="Y4038" i="6"/>
  <c r="X4038" i="6"/>
  <c r="AB4038" i="6" s="1"/>
  <c r="Z4037" i="6"/>
  <c r="Y4037" i="6"/>
  <c r="X4037" i="6"/>
  <c r="AB4037" i="6" s="1"/>
  <c r="Z4036" i="6"/>
  <c r="Y4036" i="6"/>
  <c r="X4036" i="6"/>
  <c r="AB4036" i="6" s="1"/>
  <c r="Z4035" i="6"/>
  <c r="Y4035" i="6"/>
  <c r="X4035" i="6"/>
  <c r="AB4035" i="6" s="1"/>
  <c r="Z4034" i="6"/>
  <c r="Y4034" i="6"/>
  <c r="X4034" i="6"/>
  <c r="AB4034" i="6" s="1"/>
  <c r="Z4033" i="6"/>
  <c r="Y4033" i="6"/>
  <c r="X4033" i="6"/>
  <c r="AB4033" i="6" s="1"/>
  <c r="Z4032" i="6"/>
  <c r="Y4032" i="6"/>
  <c r="X4032" i="6"/>
  <c r="AB4032" i="6" s="1"/>
  <c r="Z4031" i="6"/>
  <c r="Y4031" i="6"/>
  <c r="X4031" i="6"/>
  <c r="AB4031" i="6" s="1"/>
  <c r="Z4030" i="6"/>
  <c r="Y4030" i="6"/>
  <c r="X4030" i="6"/>
  <c r="AB4030" i="6" s="1"/>
  <c r="Z4029" i="6"/>
  <c r="Y4029" i="6"/>
  <c r="X4029" i="6"/>
  <c r="AB4029" i="6" s="1"/>
  <c r="Z4028" i="6"/>
  <c r="Y4028" i="6"/>
  <c r="X4028" i="6"/>
  <c r="AB4028" i="6" s="1"/>
  <c r="Z4027" i="6"/>
  <c r="Y4027" i="6"/>
  <c r="X4027" i="6"/>
  <c r="AB4027" i="6" s="1"/>
  <c r="Z4026" i="6"/>
  <c r="Y4026" i="6"/>
  <c r="X4026" i="6"/>
  <c r="AB4026" i="6" s="1"/>
  <c r="Z4025" i="6"/>
  <c r="Y4025" i="6"/>
  <c r="X4025" i="6"/>
  <c r="AB4025" i="6" s="1"/>
  <c r="Z4024" i="6"/>
  <c r="Y4024" i="6"/>
  <c r="X4024" i="6"/>
  <c r="AB4024" i="6" s="1"/>
  <c r="Z4023" i="6"/>
  <c r="Y4023" i="6"/>
  <c r="X4023" i="6"/>
  <c r="AB4023" i="6" s="1"/>
  <c r="Z4022" i="6"/>
  <c r="Y4022" i="6"/>
  <c r="X4022" i="6"/>
  <c r="AB4022" i="6" s="1"/>
  <c r="Z4021" i="6"/>
  <c r="Y4021" i="6"/>
  <c r="X4021" i="6"/>
  <c r="AB4021" i="6" s="1"/>
  <c r="Z4020" i="6"/>
  <c r="Y4020" i="6"/>
  <c r="X4020" i="6"/>
  <c r="AB4020" i="6" s="1"/>
  <c r="Z4019" i="6"/>
  <c r="Y4019" i="6"/>
  <c r="X4019" i="6"/>
  <c r="AB4019" i="6" s="1"/>
  <c r="Z4018" i="6"/>
  <c r="Y4018" i="6"/>
  <c r="X4018" i="6"/>
  <c r="AB4018" i="6" s="1"/>
  <c r="Z4017" i="6"/>
  <c r="Y4017" i="6"/>
  <c r="X4017" i="6"/>
  <c r="AB4017" i="6" s="1"/>
  <c r="Z4016" i="6"/>
  <c r="Y4016" i="6"/>
  <c r="X4016" i="6"/>
  <c r="AB4016" i="6" s="1"/>
  <c r="Z4015" i="6"/>
  <c r="Y4015" i="6"/>
  <c r="X4015" i="6"/>
  <c r="AB4015" i="6" s="1"/>
  <c r="Z4014" i="6"/>
  <c r="Y4014" i="6"/>
  <c r="X4014" i="6"/>
  <c r="AB4014" i="6" s="1"/>
  <c r="Z4013" i="6"/>
  <c r="Y4013" i="6"/>
  <c r="X4013" i="6"/>
  <c r="AB4013" i="6" s="1"/>
  <c r="Z4012" i="6"/>
  <c r="Y4012" i="6"/>
  <c r="X4012" i="6"/>
  <c r="AB4012" i="6" s="1"/>
  <c r="Z4011" i="6"/>
  <c r="Y4011" i="6"/>
  <c r="X4011" i="6"/>
  <c r="AB4011" i="6" s="1"/>
  <c r="Z4010" i="6"/>
  <c r="Y4010" i="6"/>
  <c r="X4010" i="6"/>
  <c r="AB4010" i="6" s="1"/>
  <c r="Z4009" i="6"/>
  <c r="Y4009" i="6"/>
  <c r="X4009" i="6"/>
  <c r="AB4009" i="6" s="1"/>
  <c r="Z4008" i="6"/>
  <c r="Y4008" i="6"/>
  <c r="X4008" i="6"/>
  <c r="AB4008" i="6" s="1"/>
  <c r="Z4007" i="6"/>
  <c r="Y4007" i="6"/>
  <c r="X4007" i="6"/>
  <c r="AB4007" i="6" s="1"/>
  <c r="Z4006" i="6"/>
  <c r="Y4006" i="6"/>
  <c r="X4006" i="6"/>
  <c r="AB4006" i="6" s="1"/>
  <c r="Z4005" i="6"/>
  <c r="Y4005" i="6"/>
  <c r="X4005" i="6"/>
  <c r="AB4005" i="6" s="1"/>
  <c r="Z4004" i="6"/>
  <c r="Y4004" i="6"/>
  <c r="X4004" i="6"/>
  <c r="AB4004" i="6" s="1"/>
  <c r="Z4003" i="6"/>
  <c r="Y4003" i="6"/>
  <c r="X4003" i="6"/>
  <c r="AB4003" i="6" s="1"/>
  <c r="Z4002" i="6"/>
  <c r="Y4002" i="6"/>
  <c r="X4002" i="6"/>
  <c r="AB4002" i="6" s="1"/>
  <c r="Z4001" i="6"/>
  <c r="Y4001" i="6"/>
  <c r="X4001" i="6"/>
  <c r="AB4001" i="6" s="1"/>
  <c r="Z4000" i="6"/>
  <c r="Y4000" i="6"/>
  <c r="X4000" i="6"/>
  <c r="AB4000" i="6" s="1"/>
  <c r="Z3999" i="6"/>
  <c r="Y3999" i="6"/>
  <c r="X3999" i="6"/>
  <c r="AB3999" i="6" s="1"/>
  <c r="Z3998" i="6"/>
  <c r="Y3998" i="6"/>
  <c r="X3998" i="6"/>
  <c r="AB3998" i="6" s="1"/>
  <c r="Z3997" i="6"/>
  <c r="Y3997" i="6"/>
  <c r="X3997" i="6"/>
  <c r="AB3997" i="6" s="1"/>
  <c r="Z3996" i="6"/>
  <c r="Y3996" i="6"/>
  <c r="X3996" i="6"/>
  <c r="AB3996" i="6" s="1"/>
  <c r="Z3995" i="6"/>
  <c r="Y3995" i="6"/>
  <c r="X3995" i="6"/>
  <c r="AB3995" i="6" s="1"/>
  <c r="Z3994" i="6"/>
  <c r="Y3994" i="6"/>
  <c r="X3994" i="6"/>
  <c r="AB3994" i="6" s="1"/>
  <c r="Z3993" i="6"/>
  <c r="Y3993" i="6"/>
  <c r="X3993" i="6"/>
  <c r="AB3993" i="6" s="1"/>
  <c r="Z3992" i="6"/>
  <c r="Y3992" i="6"/>
  <c r="X3992" i="6"/>
  <c r="AB3992" i="6" s="1"/>
  <c r="Z3991" i="6"/>
  <c r="Y3991" i="6"/>
  <c r="X3991" i="6"/>
  <c r="AB3991" i="6" s="1"/>
  <c r="Z3990" i="6"/>
  <c r="Y3990" i="6"/>
  <c r="X3990" i="6"/>
  <c r="AB3990" i="6" s="1"/>
  <c r="Z3989" i="6"/>
  <c r="Y3989" i="6"/>
  <c r="X3989" i="6"/>
  <c r="AB3989" i="6" s="1"/>
  <c r="Z3988" i="6"/>
  <c r="Y3988" i="6"/>
  <c r="X3988" i="6"/>
  <c r="AB3988" i="6" s="1"/>
  <c r="Z3987" i="6"/>
  <c r="Y3987" i="6"/>
  <c r="X3987" i="6"/>
  <c r="AB3987" i="6" s="1"/>
  <c r="Z3986" i="6"/>
  <c r="Y3986" i="6"/>
  <c r="X3986" i="6"/>
  <c r="AB3986" i="6" s="1"/>
  <c r="Z3985" i="6"/>
  <c r="Y3985" i="6"/>
  <c r="X3985" i="6"/>
  <c r="AB3985" i="6" s="1"/>
  <c r="Z3984" i="6"/>
  <c r="Y3984" i="6"/>
  <c r="X3984" i="6"/>
  <c r="AB3984" i="6" s="1"/>
  <c r="Z3983" i="6"/>
  <c r="Y3983" i="6"/>
  <c r="X3983" i="6"/>
  <c r="AB3983" i="6" s="1"/>
  <c r="Z3982" i="6"/>
  <c r="Y3982" i="6"/>
  <c r="X3982" i="6"/>
  <c r="AB3982" i="6" s="1"/>
  <c r="Z3981" i="6"/>
  <c r="Y3981" i="6"/>
  <c r="X3981" i="6"/>
  <c r="AB3981" i="6" s="1"/>
  <c r="Z3980" i="6"/>
  <c r="Y3980" i="6"/>
  <c r="X3980" i="6"/>
  <c r="AB3980" i="6" s="1"/>
  <c r="Z3979" i="6"/>
  <c r="Y3979" i="6"/>
  <c r="X3979" i="6"/>
  <c r="AB3979" i="6" s="1"/>
  <c r="Z3978" i="6"/>
  <c r="Y3978" i="6"/>
  <c r="X3978" i="6"/>
  <c r="AB3978" i="6" s="1"/>
  <c r="Z3977" i="6"/>
  <c r="Y3977" i="6"/>
  <c r="X3977" i="6"/>
  <c r="AB3977" i="6" s="1"/>
  <c r="Z3976" i="6"/>
  <c r="Y3976" i="6"/>
  <c r="X3976" i="6"/>
  <c r="AB3976" i="6" s="1"/>
  <c r="Z3975" i="6"/>
  <c r="Y3975" i="6"/>
  <c r="X3975" i="6"/>
  <c r="AB3975" i="6" s="1"/>
  <c r="Z3974" i="6"/>
  <c r="Y3974" i="6"/>
  <c r="X3974" i="6"/>
  <c r="AB3974" i="6" s="1"/>
  <c r="Z3973" i="6"/>
  <c r="Y3973" i="6"/>
  <c r="X3973" i="6"/>
  <c r="AB3973" i="6" s="1"/>
  <c r="Z3972" i="6"/>
  <c r="Y3972" i="6"/>
  <c r="X3972" i="6"/>
  <c r="AB3972" i="6" s="1"/>
  <c r="Z3971" i="6"/>
  <c r="Y3971" i="6"/>
  <c r="X3971" i="6"/>
  <c r="AB3971" i="6" s="1"/>
  <c r="Z3970" i="6"/>
  <c r="Y3970" i="6"/>
  <c r="X3970" i="6"/>
  <c r="AB3970" i="6" s="1"/>
  <c r="Z3969" i="6"/>
  <c r="Y3969" i="6"/>
  <c r="X3969" i="6"/>
  <c r="AB3969" i="6" s="1"/>
  <c r="Z3968" i="6"/>
  <c r="Y3968" i="6"/>
  <c r="X3968" i="6"/>
  <c r="AB3968" i="6" s="1"/>
  <c r="Z3967" i="6"/>
  <c r="Y3967" i="6"/>
  <c r="X3967" i="6"/>
  <c r="AB3967" i="6" s="1"/>
  <c r="Z3966" i="6"/>
  <c r="Y3966" i="6"/>
  <c r="X3966" i="6"/>
  <c r="AB3966" i="6" s="1"/>
  <c r="Z3965" i="6"/>
  <c r="Y3965" i="6"/>
  <c r="X3965" i="6"/>
  <c r="AB3965" i="6" s="1"/>
  <c r="Z3964" i="6"/>
  <c r="Y3964" i="6"/>
  <c r="X3964" i="6"/>
  <c r="AB3964" i="6" s="1"/>
  <c r="Z3963" i="6"/>
  <c r="Y3963" i="6"/>
  <c r="X3963" i="6"/>
  <c r="AB3963" i="6" s="1"/>
  <c r="Z3962" i="6"/>
  <c r="Y3962" i="6"/>
  <c r="X3962" i="6"/>
  <c r="AB3962" i="6" s="1"/>
  <c r="Z3961" i="6"/>
  <c r="Y3961" i="6"/>
  <c r="X3961" i="6"/>
  <c r="AB3961" i="6" s="1"/>
  <c r="Z3960" i="6"/>
  <c r="Y3960" i="6"/>
  <c r="X3960" i="6"/>
  <c r="AB3960" i="6" s="1"/>
  <c r="Z3959" i="6"/>
  <c r="Y3959" i="6"/>
  <c r="X3959" i="6"/>
  <c r="AB3959" i="6" s="1"/>
  <c r="Z3958" i="6"/>
  <c r="Y3958" i="6"/>
  <c r="X3958" i="6"/>
  <c r="AB3958" i="6" s="1"/>
  <c r="Z3957" i="6"/>
  <c r="Y3957" i="6"/>
  <c r="X3957" i="6"/>
  <c r="AB3957" i="6" s="1"/>
  <c r="Z3956" i="6"/>
  <c r="Y3956" i="6"/>
  <c r="X3956" i="6"/>
  <c r="AB3956" i="6" s="1"/>
  <c r="Z3955" i="6"/>
  <c r="Y3955" i="6"/>
  <c r="X3955" i="6"/>
  <c r="AB3955" i="6" s="1"/>
  <c r="Z3954" i="6"/>
  <c r="Y3954" i="6"/>
  <c r="X3954" i="6"/>
  <c r="AB3954" i="6" s="1"/>
  <c r="Z3953" i="6"/>
  <c r="Y3953" i="6"/>
  <c r="X3953" i="6"/>
  <c r="AB3953" i="6" s="1"/>
  <c r="Z3952" i="6"/>
  <c r="Y3952" i="6"/>
  <c r="X3952" i="6"/>
  <c r="AB3952" i="6" s="1"/>
  <c r="Z3951" i="6"/>
  <c r="Y3951" i="6"/>
  <c r="X3951" i="6"/>
  <c r="AB3951" i="6" s="1"/>
  <c r="Z3950" i="6"/>
  <c r="Y3950" i="6"/>
  <c r="X3950" i="6"/>
  <c r="AB3950" i="6" s="1"/>
  <c r="Z3949" i="6"/>
  <c r="Y3949" i="6"/>
  <c r="X3949" i="6"/>
  <c r="AB3949" i="6" s="1"/>
  <c r="Z3948" i="6"/>
  <c r="Y3948" i="6"/>
  <c r="X3948" i="6"/>
  <c r="AB3948" i="6" s="1"/>
  <c r="Z3947" i="6"/>
  <c r="Y3947" i="6"/>
  <c r="X3947" i="6"/>
  <c r="AB3947" i="6" s="1"/>
  <c r="Z3946" i="6"/>
  <c r="Y3946" i="6"/>
  <c r="X3946" i="6"/>
  <c r="AB3946" i="6" s="1"/>
  <c r="Z3945" i="6"/>
  <c r="Y3945" i="6"/>
  <c r="X3945" i="6"/>
  <c r="AB3945" i="6" s="1"/>
  <c r="Z3944" i="6"/>
  <c r="Y3944" i="6"/>
  <c r="X3944" i="6"/>
  <c r="AB3944" i="6" s="1"/>
  <c r="Z3943" i="6"/>
  <c r="Y3943" i="6"/>
  <c r="X3943" i="6"/>
  <c r="AB3943" i="6" s="1"/>
  <c r="Z3942" i="6"/>
  <c r="Y3942" i="6"/>
  <c r="X3942" i="6"/>
  <c r="AB3942" i="6" s="1"/>
  <c r="Z3941" i="6"/>
  <c r="Y3941" i="6"/>
  <c r="X3941" i="6"/>
  <c r="AB3941" i="6" s="1"/>
  <c r="Z3940" i="6"/>
  <c r="Y3940" i="6"/>
  <c r="X3940" i="6"/>
  <c r="AB3940" i="6" s="1"/>
  <c r="Z3939" i="6"/>
  <c r="Y3939" i="6"/>
  <c r="X3939" i="6"/>
  <c r="AB3939" i="6" s="1"/>
  <c r="Z3938" i="6"/>
  <c r="Y3938" i="6"/>
  <c r="X3938" i="6"/>
  <c r="AB3938" i="6" s="1"/>
  <c r="Z3937" i="6"/>
  <c r="Y3937" i="6"/>
  <c r="X3937" i="6"/>
  <c r="AB3937" i="6" s="1"/>
  <c r="Z3936" i="6"/>
  <c r="Y3936" i="6"/>
  <c r="X3936" i="6"/>
  <c r="AB3936" i="6" s="1"/>
  <c r="Z3935" i="6"/>
  <c r="Y3935" i="6"/>
  <c r="X3935" i="6"/>
  <c r="AB3935" i="6" s="1"/>
  <c r="Z3934" i="6"/>
  <c r="Y3934" i="6"/>
  <c r="X3934" i="6"/>
  <c r="AB3934" i="6" s="1"/>
  <c r="Z3933" i="6"/>
  <c r="Y3933" i="6"/>
  <c r="X3933" i="6"/>
  <c r="AB3933" i="6" s="1"/>
  <c r="Z3932" i="6"/>
  <c r="Y3932" i="6"/>
  <c r="X3932" i="6"/>
  <c r="AB3932" i="6" s="1"/>
  <c r="Z3931" i="6"/>
  <c r="Y3931" i="6"/>
  <c r="X3931" i="6"/>
  <c r="AB3931" i="6" s="1"/>
  <c r="Z3930" i="6"/>
  <c r="Y3930" i="6"/>
  <c r="X3930" i="6"/>
  <c r="AB3930" i="6" s="1"/>
  <c r="Z3929" i="6"/>
  <c r="Y3929" i="6"/>
  <c r="X3929" i="6"/>
  <c r="AB3929" i="6" s="1"/>
  <c r="Z3928" i="6"/>
  <c r="Y3928" i="6"/>
  <c r="X3928" i="6"/>
  <c r="AB3928" i="6" s="1"/>
  <c r="Z3927" i="6"/>
  <c r="Y3927" i="6"/>
  <c r="X3927" i="6"/>
  <c r="AB3927" i="6" s="1"/>
  <c r="Z3926" i="6"/>
  <c r="Y3926" i="6"/>
  <c r="X3926" i="6"/>
  <c r="AB3926" i="6" s="1"/>
  <c r="Z3925" i="6"/>
  <c r="Y3925" i="6"/>
  <c r="X3925" i="6"/>
  <c r="AB3925" i="6" s="1"/>
  <c r="Z3924" i="6"/>
  <c r="Y3924" i="6"/>
  <c r="X3924" i="6"/>
  <c r="AB3924" i="6" s="1"/>
  <c r="Z3923" i="6"/>
  <c r="Y3923" i="6"/>
  <c r="X3923" i="6"/>
  <c r="AB3923" i="6" s="1"/>
  <c r="Z3922" i="6"/>
  <c r="Y3922" i="6"/>
  <c r="X3922" i="6"/>
  <c r="AB3922" i="6" s="1"/>
  <c r="Z3921" i="6"/>
  <c r="Y3921" i="6"/>
  <c r="X3921" i="6"/>
  <c r="AB3921" i="6" s="1"/>
  <c r="Z3920" i="6"/>
  <c r="Y3920" i="6"/>
  <c r="X3920" i="6"/>
  <c r="AB3920" i="6" s="1"/>
  <c r="Z3919" i="6"/>
  <c r="Y3919" i="6"/>
  <c r="X3919" i="6"/>
  <c r="AB3919" i="6" s="1"/>
  <c r="Z3918" i="6"/>
  <c r="Y3918" i="6"/>
  <c r="X3918" i="6"/>
  <c r="AB3918" i="6" s="1"/>
  <c r="Z3917" i="6"/>
  <c r="Y3917" i="6"/>
  <c r="X3917" i="6"/>
  <c r="AB3917" i="6" s="1"/>
  <c r="Z3916" i="6"/>
  <c r="Y3916" i="6"/>
  <c r="X3916" i="6"/>
  <c r="AB3916" i="6" s="1"/>
  <c r="Z3915" i="6"/>
  <c r="Y3915" i="6"/>
  <c r="X3915" i="6"/>
  <c r="AB3915" i="6" s="1"/>
  <c r="Z3914" i="6"/>
  <c r="Y3914" i="6"/>
  <c r="X3914" i="6"/>
  <c r="AB3914" i="6" s="1"/>
  <c r="Z3913" i="6"/>
  <c r="Y3913" i="6"/>
  <c r="X3913" i="6"/>
  <c r="AB3913" i="6" s="1"/>
  <c r="Z3912" i="6"/>
  <c r="Y3912" i="6"/>
  <c r="X3912" i="6"/>
  <c r="AB3912" i="6" s="1"/>
  <c r="Z3911" i="6"/>
  <c r="Y3911" i="6"/>
  <c r="X3911" i="6"/>
  <c r="AB3911" i="6" s="1"/>
  <c r="Z3910" i="6"/>
  <c r="Y3910" i="6"/>
  <c r="X3910" i="6"/>
  <c r="AB3910" i="6" s="1"/>
  <c r="Z3909" i="6"/>
  <c r="Y3909" i="6"/>
  <c r="X3909" i="6"/>
  <c r="AB3909" i="6" s="1"/>
  <c r="Z3908" i="6"/>
  <c r="Y3908" i="6"/>
  <c r="X3908" i="6"/>
  <c r="AB3908" i="6" s="1"/>
  <c r="Z3907" i="6"/>
  <c r="Y3907" i="6"/>
  <c r="X3907" i="6"/>
  <c r="AB3907" i="6" s="1"/>
  <c r="Z3906" i="6"/>
  <c r="Y3906" i="6"/>
  <c r="X3906" i="6"/>
  <c r="AB3906" i="6" s="1"/>
  <c r="Z3905" i="6"/>
  <c r="Y3905" i="6"/>
  <c r="X3905" i="6"/>
  <c r="AB3905" i="6" s="1"/>
  <c r="Z3904" i="6"/>
  <c r="Y3904" i="6"/>
  <c r="X3904" i="6"/>
  <c r="AB3904" i="6" s="1"/>
  <c r="Z3903" i="6"/>
  <c r="Y3903" i="6"/>
  <c r="X3903" i="6"/>
  <c r="AB3903" i="6" s="1"/>
  <c r="Z3902" i="6"/>
  <c r="Y3902" i="6"/>
  <c r="X3902" i="6"/>
  <c r="AB3902" i="6" s="1"/>
  <c r="Z3901" i="6"/>
  <c r="Y3901" i="6"/>
  <c r="X3901" i="6"/>
  <c r="AB3901" i="6" s="1"/>
  <c r="Z3900" i="6"/>
  <c r="Y3900" i="6"/>
  <c r="X3900" i="6"/>
  <c r="AB3900" i="6" s="1"/>
  <c r="Z3899" i="6"/>
  <c r="Y3899" i="6"/>
  <c r="X3899" i="6"/>
  <c r="AB3899" i="6" s="1"/>
  <c r="Z3898" i="6"/>
  <c r="Y3898" i="6"/>
  <c r="X3898" i="6"/>
  <c r="AB3898" i="6" s="1"/>
  <c r="Z3897" i="6"/>
  <c r="Y3897" i="6"/>
  <c r="X3897" i="6"/>
  <c r="AB3897" i="6" s="1"/>
  <c r="Z3896" i="6"/>
  <c r="Y3896" i="6"/>
  <c r="X3896" i="6"/>
  <c r="AB3896" i="6" s="1"/>
  <c r="Z3895" i="6"/>
  <c r="Y3895" i="6"/>
  <c r="X3895" i="6"/>
  <c r="AB3895" i="6" s="1"/>
  <c r="Z3894" i="6"/>
  <c r="Y3894" i="6"/>
  <c r="X3894" i="6"/>
  <c r="AB3894" i="6" s="1"/>
  <c r="Z3893" i="6"/>
  <c r="Y3893" i="6"/>
  <c r="X3893" i="6"/>
  <c r="AB3893" i="6" s="1"/>
  <c r="Z3892" i="6"/>
  <c r="Y3892" i="6"/>
  <c r="X3892" i="6"/>
  <c r="AB3892" i="6" s="1"/>
  <c r="Z3891" i="6"/>
  <c r="Y3891" i="6"/>
  <c r="X3891" i="6"/>
  <c r="AB3891" i="6" s="1"/>
  <c r="Z3890" i="6"/>
  <c r="Y3890" i="6"/>
  <c r="X3890" i="6"/>
  <c r="AB3890" i="6" s="1"/>
  <c r="Z3889" i="6"/>
  <c r="Y3889" i="6"/>
  <c r="X3889" i="6"/>
  <c r="AB3889" i="6" s="1"/>
  <c r="Z3888" i="6"/>
  <c r="Y3888" i="6"/>
  <c r="X3888" i="6"/>
  <c r="AB3888" i="6" s="1"/>
  <c r="Z3887" i="6"/>
  <c r="Y3887" i="6"/>
  <c r="X3887" i="6"/>
  <c r="AB3887" i="6" s="1"/>
  <c r="Z3886" i="6"/>
  <c r="Y3886" i="6"/>
  <c r="X3886" i="6"/>
  <c r="AB3886" i="6" s="1"/>
  <c r="Z3885" i="6"/>
  <c r="Y3885" i="6"/>
  <c r="X3885" i="6"/>
  <c r="AB3885" i="6" s="1"/>
  <c r="Z3884" i="6"/>
  <c r="Y3884" i="6"/>
  <c r="X3884" i="6"/>
  <c r="AB3884" i="6" s="1"/>
  <c r="Z3883" i="6"/>
  <c r="Y3883" i="6"/>
  <c r="X3883" i="6"/>
  <c r="AB3883" i="6" s="1"/>
  <c r="Z3882" i="6"/>
  <c r="Y3882" i="6"/>
  <c r="X3882" i="6"/>
  <c r="AB3882" i="6" s="1"/>
  <c r="Z3881" i="6"/>
  <c r="Y3881" i="6"/>
  <c r="X3881" i="6"/>
  <c r="AB3881" i="6" s="1"/>
  <c r="Z3880" i="6"/>
  <c r="Y3880" i="6"/>
  <c r="X3880" i="6"/>
  <c r="AB3880" i="6" s="1"/>
  <c r="Z3879" i="6"/>
  <c r="Y3879" i="6"/>
  <c r="X3879" i="6"/>
  <c r="AB3879" i="6" s="1"/>
  <c r="Z3878" i="6"/>
  <c r="Y3878" i="6"/>
  <c r="X3878" i="6"/>
  <c r="AB3878" i="6" s="1"/>
  <c r="Z3877" i="6"/>
  <c r="Y3877" i="6"/>
  <c r="X3877" i="6"/>
  <c r="AB3877" i="6" s="1"/>
  <c r="Z3876" i="6"/>
  <c r="Y3876" i="6"/>
  <c r="X3876" i="6"/>
  <c r="AB3876" i="6" s="1"/>
  <c r="Z3875" i="6"/>
  <c r="Y3875" i="6"/>
  <c r="X3875" i="6"/>
  <c r="AB3875" i="6" s="1"/>
  <c r="Z3874" i="6"/>
  <c r="Y3874" i="6"/>
  <c r="X3874" i="6"/>
  <c r="AB3874" i="6" s="1"/>
  <c r="Z3873" i="6"/>
  <c r="Y3873" i="6"/>
  <c r="X3873" i="6"/>
  <c r="AB3873" i="6" s="1"/>
  <c r="Z3872" i="6"/>
  <c r="Y3872" i="6"/>
  <c r="X3872" i="6"/>
  <c r="AB3872" i="6" s="1"/>
  <c r="Z3871" i="6"/>
  <c r="Y3871" i="6"/>
  <c r="X3871" i="6"/>
  <c r="AB3871" i="6" s="1"/>
  <c r="Z3870" i="6"/>
  <c r="Y3870" i="6"/>
  <c r="X3870" i="6"/>
  <c r="AB3870" i="6" s="1"/>
  <c r="Z3869" i="6"/>
  <c r="Y3869" i="6"/>
  <c r="X3869" i="6"/>
  <c r="AB3869" i="6" s="1"/>
  <c r="Z3868" i="6"/>
  <c r="Y3868" i="6"/>
  <c r="X3868" i="6"/>
  <c r="AB3868" i="6" s="1"/>
  <c r="Z3867" i="6"/>
  <c r="Y3867" i="6"/>
  <c r="X3867" i="6"/>
  <c r="AB3867" i="6" s="1"/>
  <c r="Z3866" i="6"/>
  <c r="Y3866" i="6"/>
  <c r="X3866" i="6"/>
  <c r="AB3866" i="6" s="1"/>
  <c r="Z3865" i="6"/>
  <c r="Y3865" i="6"/>
  <c r="X3865" i="6"/>
  <c r="AB3865" i="6" s="1"/>
  <c r="Z3864" i="6"/>
  <c r="Y3864" i="6"/>
  <c r="X3864" i="6"/>
  <c r="AB3864" i="6" s="1"/>
  <c r="Z3863" i="6"/>
  <c r="Y3863" i="6"/>
  <c r="X3863" i="6"/>
  <c r="AB3863" i="6" s="1"/>
  <c r="Z3862" i="6"/>
  <c r="Y3862" i="6"/>
  <c r="X3862" i="6"/>
  <c r="AB3862" i="6" s="1"/>
  <c r="Z3861" i="6"/>
  <c r="Y3861" i="6"/>
  <c r="X3861" i="6"/>
  <c r="AB3861" i="6" s="1"/>
  <c r="Z3860" i="6"/>
  <c r="Y3860" i="6"/>
  <c r="X3860" i="6"/>
  <c r="AB3860" i="6" s="1"/>
  <c r="Z3859" i="6"/>
  <c r="Y3859" i="6"/>
  <c r="X3859" i="6"/>
  <c r="AB3859" i="6" s="1"/>
  <c r="Z3858" i="6"/>
  <c r="Y3858" i="6"/>
  <c r="X3858" i="6"/>
  <c r="AB3858" i="6" s="1"/>
  <c r="Z3857" i="6"/>
  <c r="Y3857" i="6"/>
  <c r="X3857" i="6"/>
  <c r="AB3857" i="6" s="1"/>
  <c r="Z3856" i="6"/>
  <c r="Y3856" i="6"/>
  <c r="X3856" i="6"/>
  <c r="AB3856" i="6" s="1"/>
  <c r="Z3855" i="6"/>
  <c r="Y3855" i="6"/>
  <c r="X3855" i="6"/>
  <c r="AB3855" i="6" s="1"/>
  <c r="Z3854" i="6"/>
  <c r="Y3854" i="6"/>
  <c r="X3854" i="6"/>
  <c r="AB3854" i="6" s="1"/>
  <c r="Z3853" i="6"/>
  <c r="Y3853" i="6"/>
  <c r="X3853" i="6"/>
  <c r="AB3853" i="6" s="1"/>
  <c r="Z3852" i="6"/>
  <c r="Y3852" i="6"/>
  <c r="X3852" i="6"/>
  <c r="AB3852" i="6" s="1"/>
  <c r="Z3851" i="6"/>
  <c r="Y3851" i="6"/>
  <c r="X3851" i="6"/>
  <c r="AB3851" i="6" s="1"/>
  <c r="Z3850" i="6"/>
  <c r="Y3850" i="6"/>
  <c r="X3850" i="6"/>
  <c r="AB3850" i="6" s="1"/>
  <c r="Z3849" i="6"/>
  <c r="Y3849" i="6"/>
  <c r="X3849" i="6"/>
  <c r="AB3849" i="6" s="1"/>
  <c r="Z3848" i="6"/>
  <c r="Y3848" i="6"/>
  <c r="X3848" i="6"/>
  <c r="AB3848" i="6" s="1"/>
  <c r="Z3847" i="6"/>
  <c r="Y3847" i="6"/>
  <c r="X3847" i="6"/>
  <c r="AB3847" i="6" s="1"/>
  <c r="Z3846" i="6"/>
  <c r="Y3846" i="6"/>
  <c r="X3846" i="6"/>
  <c r="AB3846" i="6" s="1"/>
  <c r="Z3845" i="6"/>
  <c r="Y3845" i="6"/>
  <c r="X3845" i="6"/>
  <c r="AB3845" i="6" s="1"/>
  <c r="Z3844" i="6"/>
  <c r="Y3844" i="6"/>
  <c r="X3844" i="6"/>
  <c r="AB3844" i="6" s="1"/>
  <c r="Z3843" i="6"/>
  <c r="Y3843" i="6"/>
  <c r="X3843" i="6"/>
  <c r="AB3843" i="6" s="1"/>
  <c r="Z3842" i="6"/>
  <c r="Y3842" i="6"/>
  <c r="X3842" i="6"/>
  <c r="AB3842" i="6" s="1"/>
  <c r="Z3841" i="6"/>
  <c r="Y3841" i="6"/>
  <c r="X3841" i="6"/>
  <c r="AB3841" i="6" s="1"/>
  <c r="Z3840" i="6"/>
  <c r="Y3840" i="6"/>
  <c r="X3840" i="6"/>
  <c r="AB3840" i="6" s="1"/>
  <c r="Z3839" i="6"/>
  <c r="Y3839" i="6"/>
  <c r="X3839" i="6"/>
  <c r="AB3839" i="6" s="1"/>
  <c r="Z3838" i="6"/>
  <c r="Y3838" i="6"/>
  <c r="X3838" i="6"/>
  <c r="AB3838" i="6" s="1"/>
  <c r="Z3837" i="6"/>
  <c r="Y3837" i="6"/>
  <c r="X3837" i="6"/>
  <c r="AB3837" i="6" s="1"/>
  <c r="Z3836" i="6"/>
  <c r="Y3836" i="6"/>
  <c r="X3836" i="6"/>
  <c r="AB3836" i="6" s="1"/>
  <c r="Z3835" i="6"/>
  <c r="Y3835" i="6"/>
  <c r="X3835" i="6"/>
  <c r="AB3835" i="6" s="1"/>
  <c r="Z3834" i="6"/>
  <c r="Y3834" i="6"/>
  <c r="X3834" i="6"/>
  <c r="AB3834" i="6" s="1"/>
  <c r="Z3833" i="6"/>
  <c r="Y3833" i="6"/>
  <c r="X3833" i="6"/>
  <c r="AB3833" i="6" s="1"/>
  <c r="Z3832" i="6"/>
  <c r="Y3832" i="6"/>
  <c r="X3832" i="6"/>
  <c r="AB3832" i="6" s="1"/>
  <c r="Z3831" i="6"/>
  <c r="Y3831" i="6"/>
  <c r="X3831" i="6"/>
  <c r="AB3831" i="6" s="1"/>
  <c r="Z3830" i="6"/>
  <c r="Y3830" i="6"/>
  <c r="X3830" i="6"/>
  <c r="AB3830" i="6" s="1"/>
  <c r="Z3829" i="6"/>
  <c r="Y3829" i="6"/>
  <c r="X3829" i="6"/>
  <c r="AB3829" i="6" s="1"/>
  <c r="Z3828" i="6"/>
  <c r="Y3828" i="6"/>
  <c r="X3828" i="6"/>
  <c r="AB3828" i="6" s="1"/>
  <c r="Z3827" i="6"/>
  <c r="Y3827" i="6"/>
  <c r="X3827" i="6"/>
  <c r="AB3827" i="6" s="1"/>
  <c r="Z3826" i="6"/>
  <c r="Y3826" i="6"/>
  <c r="X3826" i="6"/>
  <c r="AB3826" i="6" s="1"/>
  <c r="Z3825" i="6"/>
  <c r="Y3825" i="6"/>
  <c r="X3825" i="6"/>
  <c r="AB3825" i="6" s="1"/>
  <c r="Z3824" i="6"/>
  <c r="Y3824" i="6"/>
  <c r="X3824" i="6"/>
  <c r="AB3824" i="6" s="1"/>
  <c r="Z3823" i="6"/>
  <c r="Y3823" i="6"/>
  <c r="X3823" i="6"/>
  <c r="AB3823" i="6" s="1"/>
  <c r="Z3822" i="6"/>
  <c r="Y3822" i="6"/>
  <c r="X3822" i="6"/>
  <c r="AB3822" i="6" s="1"/>
  <c r="Z3821" i="6"/>
  <c r="Y3821" i="6"/>
  <c r="X3821" i="6"/>
  <c r="AB3821" i="6" s="1"/>
  <c r="Z3820" i="6"/>
  <c r="Y3820" i="6"/>
  <c r="X3820" i="6"/>
  <c r="AB3820" i="6" s="1"/>
  <c r="Z3819" i="6"/>
  <c r="Y3819" i="6"/>
  <c r="X3819" i="6"/>
  <c r="AB3819" i="6" s="1"/>
  <c r="Z3818" i="6"/>
  <c r="Y3818" i="6"/>
  <c r="X3818" i="6"/>
  <c r="AB3818" i="6" s="1"/>
  <c r="Z3817" i="6"/>
  <c r="Y3817" i="6"/>
  <c r="X3817" i="6"/>
  <c r="AB3817" i="6" s="1"/>
  <c r="Z3816" i="6"/>
  <c r="Y3816" i="6"/>
  <c r="X3816" i="6"/>
  <c r="AB3816" i="6" s="1"/>
  <c r="Z3815" i="6"/>
  <c r="Y3815" i="6"/>
  <c r="X3815" i="6"/>
  <c r="AB3815" i="6" s="1"/>
  <c r="Z3814" i="6"/>
  <c r="Y3814" i="6"/>
  <c r="X3814" i="6"/>
  <c r="AB3814" i="6" s="1"/>
  <c r="Z3813" i="6"/>
  <c r="Y3813" i="6"/>
  <c r="X3813" i="6"/>
  <c r="AB3813" i="6" s="1"/>
  <c r="Z3812" i="6"/>
  <c r="Y3812" i="6"/>
  <c r="X3812" i="6"/>
  <c r="AB3812" i="6" s="1"/>
  <c r="Z3811" i="6"/>
  <c r="Y3811" i="6"/>
  <c r="X3811" i="6"/>
  <c r="AB3811" i="6" s="1"/>
  <c r="Z3810" i="6"/>
  <c r="Y3810" i="6"/>
  <c r="X3810" i="6"/>
  <c r="AB3810" i="6" s="1"/>
  <c r="Z3809" i="6"/>
  <c r="Y3809" i="6"/>
  <c r="X3809" i="6"/>
  <c r="AB3809" i="6" s="1"/>
  <c r="Z3808" i="6"/>
  <c r="Y3808" i="6"/>
  <c r="X3808" i="6"/>
  <c r="AB3808" i="6" s="1"/>
  <c r="Z3807" i="6"/>
  <c r="Y3807" i="6"/>
  <c r="X3807" i="6"/>
  <c r="AB3807" i="6" s="1"/>
  <c r="Z3806" i="6"/>
  <c r="Y3806" i="6"/>
  <c r="X3806" i="6"/>
  <c r="AB3806" i="6" s="1"/>
  <c r="Z3805" i="6"/>
  <c r="Y3805" i="6"/>
  <c r="X3805" i="6"/>
  <c r="AB3805" i="6" s="1"/>
  <c r="Z3804" i="6"/>
  <c r="Y3804" i="6"/>
  <c r="X3804" i="6"/>
  <c r="AB3804" i="6" s="1"/>
  <c r="Z3803" i="6"/>
  <c r="Y3803" i="6"/>
  <c r="X3803" i="6"/>
  <c r="AB3803" i="6" s="1"/>
  <c r="Z3802" i="6"/>
  <c r="Y3802" i="6"/>
  <c r="X3802" i="6"/>
  <c r="AB3802" i="6" s="1"/>
  <c r="Z3801" i="6"/>
  <c r="Y3801" i="6"/>
  <c r="X3801" i="6"/>
  <c r="AB3801" i="6" s="1"/>
  <c r="Z3800" i="6"/>
  <c r="Y3800" i="6"/>
  <c r="X3800" i="6"/>
  <c r="AB3800" i="6" s="1"/>
  <c r="Z3799" i="6"/>
  <c r="Y3799" i="6"/>
  <c r="X3799" i="6"/>
  <c r="AB3799" i="6" s="1"/>
  <c r="Z3798" i="6"/>
  <c r="Y3798" i="6"/>
  <c r="X3798" i="6"/>
  <c r="AB3798" i="6" s="1"/>
  <c r="Z3797" i="6"/>
  <c r="Y3797" i="6"/>
  <c r="X3797" i="6"/>
  <c r="AB3797" i="6" s="1"/>
  <c r="Z3796" i="6"/>
  <c r="Y3796" i="6"/>
  <c r="X3796" i="6"/>
  <c r="AB3796" i="6" s="1"/>
  <c r="Z3795" i="6"/>
  <c r="Y3795" i="6"/>
  <c r="X3795" i="6"/>
  <c r="AB3795" i="6" s="1"/>
  <c r="Z3794" i="6"/>
  <c r="Y3794" i="6"/>
  <c r="X3794" i="6"/>
  <c r="AB3794" i="6" s="1"/>
  <c r="Z3793" i="6"/>
  <c r="Y3793" i="6"/>
  <c r="X3793" i="6"/>
  <c r="AB3793" i="6" s="1"/>
  <c r="Z3792" i="6"/>
  <c r="Y3792" i="6"/>
  <c r="X3792" i="6"/>
  <c r="AB3792" i="6" s="1"/>
  <c r="Z3791" i="6"/>
  <c r="Y3791" i="6"/>
  <c r="X3791" i="6"/>
  <c r="AB3791" i="6" s="1"/>
  <c r="Z3790" i="6"/>
  <c r="Y3790" i="6"/>
  <c r="X3790" i="6"/>
  <c r="AB3790" i="6" s="1"/>
  <c r="Z3789" i="6"/>
  <c r="Y3789" i="6"/>
  <c r="X3789" i="6"/>
  <c r="AB3789" i="6" s="1"/>
  <c r="Z3788" i="6"/>
  <c r="Y3788" i="6"/>
  <c r="X3788" i="6"/>
  <c r="AB3788" i="6" s="1"/>
  <c r="Z3787" i="6"/>
  <c r="Y3787" i="6"/>
  <c r="X3787" i="6"/>
  <c r="AB3787" i="6" s="1"/>
  <c r="Z3786" i="6"/>
  <c r="Y3786" i="6"/>
  <c r="X3786" i="6"/>
  <c r="AB3786" i="6" s="1"/>
  <c r="Z3785" i="6"/>
  <c r="Y3785" i="6"/>
  <c r="X3785" i="6"/>
  <c r="AB3785" i="6" s="1"/>
  <c r="Z3784" i="6"/>
  <c r="Y3784" i="6"/>
  <c r="X3784" i="6"/>
  <c r="AB3784" i="6" s="1"/>
  <c r="Z3783" i="6"/>
  <c r="Y3783" i="6"/>
  <c r="X3783" i="6"/>
  <c r="AB3783" i="6" s="1"/>
  <c r="Z3782" i="6"/>
  <c r="Y3782" i="6"/>
  <c r="X3782" i="6"/>
  <c r="AB3782" i="6" s="1"/>
  <c r="Z3781" i="6"/>
  <c r="Y3781" i="6"/>
  <c r="X3781" i="6"/>
  <c r="AB3781" i="6" s="1"/>
  <c r="Z3780" i="6"/>
  <c r="Y3780" i="6"/>
  <c r="X3780" i="6"/>
  <c r="AB3780" i="6" s="1"/>
  <c r="Z3779" i="6"/>
  <c r="Y3779" i="6"/>
  <c r="X3779" i="6"/>
  <c r="AB3779" i="6" s="1"/>
  <c r="Z3778" i="6"/>
  <c r="Y3778" i="6"/>
  <c r="X3778" i="6"/>
  <c r="AB3778" i="6" s="1"/>
  <c r="Z3777" i="6"/>
  <c r="Y3777" i="6"/>
  <c r="X3777" i="6"/>
  <c r="AB3777" i="6" s="1"/>
  <c r="AB3776" i="6"/>
  <c r="Z3404" i="6"/>
  <c r="Z3403" i="6"/>
  <c r="X3403" i="6"/>
  <c r="AB3403" i="6" s="1"/>
  <c r="M3403" i="6" s="1"/>
  <c r="N3403" i="6"/>
  <c r="O3403" i="6" s="1"/>
  <c r="X3402" i="6"/>
  <c r="AB3402" i="6" s="1"/>
  <c r="M3402" i="6" s="1"/>
  <c r="N3402" i="6" s="1"/>
  <c r="O3402" i="6" s="1"/>
  <c r="AB3401" i="6"/>
  <c r="M3401" i="6" s="1"/>
  <c r="N3401" i="6" s="1"/>
  <c r="O3401" i="6" s="1"/>
  <c r="Z3400" i="6"/>
  <c r="Y3399" i="6"/>
  <c r="Z3398" i="6"/>
  <c r="X3398" i="6"/>
  <c r="AB3398" i="6" s="1"/>
  <c r="M3398" i="6" s="1"/>
  <c r="N3398" i="6"/>
  <c r="O3398" i="6" s="1"/>
  <c r="Z3397" i="6"/>
  <c r="X3397" i="6"/>
  <c r="AB3397" i="6" s="1"/>
  <c r="M3397" i="6" s="1"/>
  <c r="N3397" i="6" s="1"/>
  <c r="O3397" i="6" s="1"/>
  <c r="Y3396" i="6"/>
  <c r="Y3028" i="6"/>
  <c r="AB3027" i="6"/>
  <c r="M3027" i="6" s="1"/>
  <c r="N3027" i="6" s="1"/>
  <c r="O3027" i="6" s="1"/>
  <c r="Y2679" i="6"/>
  <c r="X2678" i="6"/>
  <c r="AB2678" i="6" s="1"/>
  <c r="M2678" i="6" s="1"/>
  <c r="Y2677" i="6"/>
  <c r="X2673" i="6"/>
  <c r="AB2673" i="6" s="1"/>
  <c r="M2673" i="6" s="1"/>
  <c r="Y2672" i="6"/>
  <c r="Z2671" i="6"/>
  <c r="Z2670" i="6"/>
  <c r="Z2669" i="6"/>
  <c r="Z2299" i="6"/>
  <c r="X2298" i="6"/>
  <c r="Y2297" i="6"/>
  <c r="X2296" i="6"/>
  <c r="AB2296" i="6" s="1"/>
  <c r="M2296" i="6" s="1"/>
  <c r="N2296" i="6" s="1"/>
  <c r="O2296" i="6" s="1"/>
  <c r="X2290" i="6"/>
  <c r="AB2290" i="6" s="1"/>
  <c r="M2290" i="6" s="1"/>
  <c r="N2290" i="6" s="1"/>
  <c r="O2290" i="6" s="1"/>
  <c r="Y2288" i="6"/>
  <c r="Z2287" i="6"/>
  <c r="X2283" i="6"/>
  <c r="Z2281" i="6"/>
  <c r="Z2275" i="6"/>
  <c r="Z3775" i="6"/>
  <c r="Y3775" i="6"/>
  <c r="X3775" i="6"/>
  <c r="AB3775" i="6" s="1"/>
  <c r="M3775" i="6" s="1"/>
  <c r="N3775" i="6" s="1"/>
  <c r="O3775" i="6" s="1"/>
  <c r="Z3774" i="6"/>
  <c r="Y3774" i="6"/>
  <c r="X3774" i="6"/>
  <c r="AB3774" i="6" s="1"/>
  <c r="M3774" i="6" s="1"/>
  <c r="N3774" i="6" s="1"/>
  <c r="O3774" i="6" s="1"/>
  <c r="Z3773" i="6"/>
  <c r="Y3773" i="6"/>
  <c r="X3773" i="6"/>
  <c r="AB3773" i="6" s="1"/>
  <c r="M3773" i="6" s="1"/>
  <c r="N3773" i="6" s="1"/>
  <c r="O3773" i="6" s="1"/>
  <c r="Z3772" i="6"/>
  <c r="Y3772" i="6"/>
  <c r="X3772" i="6"/>
  <c r="AB3772" i="6" s="1"/>
  <c r="M3772" i="6" s="1"/>
  <c r="N3772" i="6" s="1"/>
  <c r="O3772" i="6" s="1"/>
  <c r="Z3771" i="6"/>
  <c r="Y3771" i="6"/>
  <c r="X3771" i="6"/>
  <c r="AB3771" i="6" s="1"/>
  <c r="M3771" i="6" s="1"/>
  <c r="N3771" i="6" s="1"/>
  <c r="O3771" i="6" s="1"/>
  <c r="Z3770" i="6"/>
  <c r="Y3770" i="6"/>
  <c r="X3770" i="6"/>
  <c r="AB3770" i="6" s="1"/>
  <c r="M3770" i="6" s="1"/>
  <c r="N3770" i="6" s="1"/>
  <c r="O3770" i="6" s="1"/>
  <c r="Z3769" i="6"/>
  <c r="Y3769" i="6"/>
  <c r="X3769" i="6"/>
  <c r="AB3769" i="6" s="1"/>
  <c r="M3769" i="6" s="1"/>
  <c r="N3769" i="6" s="1"/>
  <c r="O3769" i="6" s="1"/>
  <c r="Z3768" i="6"/>
  <c r="Y3768" i="6"/>
  <c r="X3768" i="6"/>
  <c r="AB3768" i="6" s="1"/>
  <c r="M3768" i="6" s="1"/>
  <c r="N3768" i="6" s="1"/>
  <c r="O3768" i="6" s="1"/>
  <c r="Z3767" i="6"/>
  <c r="Y3767" i="6"/>
  <c r="X3767" i="6"/>
  <c r="AB3767" i="6" s="1"/>
  <c r="M3767" i="6" s="1"/>
  <c r="N3767" i="6" s="1"/>
  <c r="O3767" i="6" s="1"/>
  <c r="Z3766" i="6"/>
  <c r="Y3766" i="6"/>
  <c r="X3766" i="6"/>
  <c r="AB3766" i="6" s="1"/>
  <c r="M3766" i="6" s="1"/>
  <c r="N3766" i="6" s="1"/>
  <c r="O3766" i="6" s="1"/>
  <c r="Z3765" i="6"/>
  <c r="Y3765" i="6"/>
  <c r="X3765" i="6"/>
  <c r="AB3765" i="6" s="1"/>
  <c r="M3765" i="6" s="1"/>
  <c r="N3765" i="6" s="1"/>
  <c r="O3765" i="6" s="1"/>
  <c r="Z3764" i="6"/>
  <c r="Y3764" i="6"/>
  <c r="X3764" i="6"/>
  <c r="AB3764" i="6" s="1"/>
  <c r="M3764" i="6" s="1"/>
  <c r="N3764" i="6" s="1"/>
  <c r="O3764" i="6" s="1"/>
  <c r="Y1735" i="6"/>
  <c r="X1734" i="6"/>
  <c r="AB1734" i="6" s="1"/>
  <c r="M1734" i="6" s="1"/>
  <c r="N1734" i="6" s="1"/>
  <c r="O1734" i="6" s="1"/>
  <c r="Y1730" i="6"/>
  <c r="AB1725" i="6"/>
  <c r="M1725" i="6" s="1"/>
  <c r="N1725" i="6" s="1"/>
  <c r="O1725" i="6" s="1"/>
  <c r="Z1723" i="6"/>
  <c r="AB1722" i="6"/>
  <c r="M1722" i="6" s="1"/>
  <c r="N1722" i="6" s="1"/>
  <c r="O1722" i="6" s="1"/>
  <c r="Y1720" i="6"/>
  <c r="X1718" i="6"/>
  <c r="AB1718" i="6" s="1"/>
  <c r="M1718" i="6" s="1"/>
  <c r="N1718" i="6" s="1"/>
  <c r="O1718" i="6" s="1"/>
  <c r="Y1716" i="6"/>
  <c r="X1715" i="6"/>
  <c r="AB1715" i="6" s="1"/>
  <c r="M1715" i="6" s="1"/>
  <c r="N1715" i="6" s="1"/>
  <c r="O1715" i="6" s="1"/>
  <c r="AB1714" i="6"/>
  <c r="M1714" i="6" s="1"/>
  <c r="N1714" i="6" s="1"/>
  <c r="O1714" i="6" s="1"/>
  <c r="Z1712" i="6"/>
  <c r="Y1710" i="6"/>
  <c r="Z1709" i="6"/>
  <c r="X1707" i="6"/>
  <c r="AB1707" i="6" s="1"/>
  <c r="M1707" i="6" s="1"/>
  <c r="N1707" i="6" s="1"/>
  <c r="O1707" i="6" s="1"/>
  <c r="X1705" i="6"/>
  <c r="AB1705" i="6" s="1"/>
  <c r="M1705" i="6" s="1"/>
  <c r="N1705" i="6" s="1"/>
  <c r="O1705" i="6" s="1"/>
  <c r="Y1704" i="6"/>
  <c r="Y1703" i="6"/>
  <c r="X1700" i="6"/>
  <c r="AB1700" i="6" s="1"/>
  <c r="M1700" i="6" s="1"/>
  <c r="N1700" i="6" s="1"/>
  <c r="O1700" i="6" s="1"/>
  <c r="Z1699" i="6"/>
  <c r="AB1696" i="6"/>
  <c r="M1696" i="6" s="1"/>
  <c r="N1696" i="6" s="1"/>
  <c r="O1696" i="6" s="1"/>
  <c r="Y1694" i="6"/>
  <c r="Z1691" i="6"/>
  <c r="X1689" i="6"/>
  <c r="AB1689" i="6" s="1"/>
  <c r="M1689" i="6" s="1"/>
  <c r="N1689" i="6" s="1"/>
  <c r="O1689" i="6" s="1"/>
  <c r="X1688" i="6"/>
  <c r="AB1688" i="6" s="1"/>
  <c r="M1688" i="6" s="1"/>
  <c r="N1688" i="6" s="1"/>
  <c r="O1688" i="6" s="1"/>
  <c r="Z1683" i="6"/>
  <c r="AB1682" i="6"/>
  <c r="M1682" i="6" s="1"/>
  <c r="N1682" i="6" s="1"/>
  <c r="O1682" i="6" s="1"/>
  <c r="X1676" i="6"/>
  <c r="AB1676" i="6" s="1"/>
  <c r="M1676" i="6" s="1"/>
  <c r="N1676" i="6" s="1"/>
  <c r="O1676" i="6" s="1"/>
  <c r="X1441" i="6"/>
  <c r="AB1441" i="6" s="1"/>
  <c r="M1441" i="6" s="1"/>
  <c r="N1441" i="6" s="1"/>
  <c r="O1441" i="6" s="1"/>
  <c r="AB1440" i="6"/>
  <c r="M1440" i="6" s="1"/>
  <c r="N1440" i="6" s="1"/>
  <c r="O1440" i="6" s="1"/>
  <c r="Z1439" i="6"/>
  <c r="X1438" i="6"/>
  <c r="AB1438" i="6" s="1"/>
  <c r="M1438" i="6" s="1"/>
  <c r="N1438" i="6" s="1"/>
  <c r="O1438" i="6" s="1"/>
  <c r="Y1435" i="6"/>
  <c r="Y1429" i="6"/>
  <c r="X1427" i="6"/>
  <c r="AB1427" i="6" s="1"/>
  <c r="M1427" i="6" s="1"/>
  <c r="N1427" i="6" s="1"/>
  <c r="O1427" i="6" s="1"/>
  <c r="Y1426" i="6"/>
  <c r="AB1424" i="6"/>
  <c r="M1424" i="6" s="1"/>
  <c r="N1424" i="6" s="1"/>
  <c r="O1424" i="6" s="1"/>
  <c r="Y1423" i="6"/>
  <c r="Y1422" i="6"/>
  <c r="AB1421" i="6"/>
  <c r="M1421" i="6" s="1"/>
  <c r="N1421" i="6" s="1"/>
  <c r="O1421" i="6" s="1"/>
  <c r="Y1420" i="6"/>
  <c r="Y1414" i="6"/>
  <c r="X1413" i="6"/>
  <c r="AB1413" i="6" s="1"/>
  <c r="M1413" i="6" s="1"/>
  <c r="N1413" i="6" s="1"/>
  <c r="O1413" i="6" s="1"/>
  <c r="Y1410" i="6"/>
  <c r="X1408" i="6"/>
  <c r="AB1408" i="6" s="1"/>
  <c r="M1408" i="6" s="1"/>
  <c r="N1408" i="6" s="1"/>
  <c r="O1408" i="6" s="1"/>
  <c r="Y1406" i="6"/>
  <c r="Y1404" i="6"/>
  <c r="X1401" i="6"/>
  <c r="AB1401" i="6" s="1"/>
  <c r="M1401" i="6" s="1"/>
  <c r="N1401" i="6" s="1"/>
  <c r="O1401" i="6" s="1"/>
  <c r="X1399" i="6"/>
  <c r="AB1399" i="6" s="1"/>
  <c r="M1399" i="6" s="1"/>
  <c r="N1399" i="6" s="1"/>
  <c r="O1399" i="6" s="1"/>
  <c r="X1395" i="6"/>
  <c r="AB1395" i="6" s="1"/>
  <c r="M1395" i="6" s="1"/>
  <c r="N1395" i="6" s="1"/>
  <c r="O1395" i="6" s="1"/>
  <c r="Z1394" i="6"/>
  <c r="Z1392" i="6"/>
  <c r="Y1391" i="6"/>
  <c r="Y1390" i="6"/>
  <c r="Y1389" i="6"/>
  <c r="Y1380" i="6"/>
  <c r="X1376" i="6"/>
  <c r="AB1376" i="6" s="1"/>
  <c r="M1376" i="6" s="1"/>
  <c r="N1376" i="6" s="1"/>
  <c r="O1376" i="6" s="1"/>
  <c r="X1374" i="6"/>
  <c r="AB1374" i="6" s="1"/>
  <c r="M1374" i="6" s="1"/>
  <c r="N1374" i="6" s="1"/>
  <c r="O1374" i="6" s="1"/>
  <c r="AB1372" i="6"/>
  <c r="M1372" i="6" s="1"/>
  <c r="N1372" i="6" s="1"/>
  <c r="O1372" i="6" s="1"/>
  <c r="Y1370" i="6"/>
  <c r="Y1366" i="6"/>
  <c r="Z1364" i="6"/>
  <c r="Y1357" i="6"/>
  <c r="Z1355" i="6"/>
  <c r="Z1353" i="6"/>
  <c r="X1353" i="6"/>
  <c r="Z1348" i="6"/>
  <c r="X1348" i="6"/>
  <c r="AB1348" i="6" s="1"/>
  <c r="M1348" i="6" s="1"/>
  <c r="N1348" i="6" s="1"/>
  <c r="O1348" i="6" s="1"/>
  <c r="X1346" i="6"/>
  <c r="AB1346" i="6" s="1"/>
  <c r="M1346" i="6" s="1"/>
  <c r="N1346" i="6" s="1"/>
  <c r="O1346" i="6" s="1"/>
  <c r="Z1344" i="6"/>
  <c r="AB1338" i="6"/>
  <c r="M1338" i="6" s="1"/>
  <c r="N1338" i="6" s="1"/>
  <c r="O1338" i="6" s="1"/>
  <c r="Y1336" i="6"/>
  <c r="X1333" i="6"/>
  <c r="Z1329" i="6"/>
  <c r="X1329" i="6"/>
  <c r="AB1329" i="6" s="1"/>
  <c r="M1329" i="6" s="1"/>
  <c r="N1329" i="6" s="1"/>
  <c r="O1329" i="6" s="1"/>
  <c r="Z1326" i="6"/>
  <c r="Z1321" i="6"/>
  <c r="X1321" i="6"/>
  <c r="AB1321" i="6" s="1"/>
  <c r="M1321" i="6" s="1"/>
  <c r="N1321" i="6" s="1"/>
  <c r="O1321" i="6" s="1"/>
  <c r="Y1315" i="6"/>
  <c r="Z1313" i="6"/>
  <c r="Z1312" i="6"/>
  <c r="Y1309" i="6"/>
  <c r="Z1307" i="6"/>
  <c r="Z1300" i="6"/>
  <c r="X1296" i="6"/>
  <c r="Z1285" i="6"/>
  <c r="X1282" i="6"/>
  <c r="X1280" i="6"/>
  <c r="AB1280" i="6" s="1"/>
  <c r="M1280" i="6" s="1"/>
  <c r="N1280" i="6" s="1"/>
  <c r="O1280" i="6" s="1"/>
  <c r="Y1273" i="6"/>
  <c r="X1270" i="6"/>
  <c r="Y1265" i="6"/>
  <c r="Z1262" i="6"/>
  <c r="Z1258" i="6"/>
  <c r="X1258" i="6"/>
  <c r="AB1258" i="6" s="1"/>
  <c r="M1258" i="6" s="1"/>
  <c r="N1258" i="6" s="1"/>
  <c r="O1258" i="6" s="1"/>
  <c r="Y870" i="6"/>
  <c r="Z868" i="6"/>
  <c r="AB867" i="6"/>
  <c r="X865" i="6"/>
  <c r="AB865" i="6" s="1"/>
  <c r="M865" i="6" s="1"/>
  <c r="N865" i="6" s="1"/>
  <c r="O865" i="6" s="1"/>
  <c r="Y860" i="6"/>
  <c r="AB856" i="6"/>
  <c r="M856" i="6" s="1"/>
  <c r="N856" i="6" s="1"/>
  <c r="O856" i="6" s="1"/>
  <c r="Z855" i="6"/>
  <c r="Z851" i="6"/>
  <c r="Z845" i="6"/>
  <c r="X843" i="6"/>
  <c r="AB843" i="6" s="1"/>
  <c r="M843" i="6" s="1"/>
  <c r="N843" i="6" s="1"/>
  <c r="O843" i="6" s="1"/>
  <c r="Z3763" i="6"/>
  <c r="Y3763" i="6"/>
  <c r="X3763" i="6"/>
  <c r="AB3763" i="6" s="1"/>
  <c r="M3763" i="6" s="1"/>
  <c r="N3763" i="6" s="1"/>
  <c r="O3763" i="6" s="1"/>
  <c r="Z3762" i="6"/>
  <c r="Y3762" i="6"/>
  <c r="X3762" i="6"/>
  <c r="AB3762" i="6" s="1"/>
  <c r="M3762" i="6" s="1"/>
  <c r="N3762" i="6" s="1"/>
  <c r="O3762" i="6" s="1"/>
  <c r="Z3761" i="6"/>
  <c r="Y3761" i="6"/>
  <c r="X3761" i="6"/>
  <c r="AB3761" i="6" s="1"/>
  <c r="M3761" i="6" s="1"/>
  <c r="N3761" i="6" s="1"/>
  <c r="O3761" i="6" s="1"/>
  <c r="Z3760" i="6"/>
  <c r="Y3760" i="6"/>
  <c r="X3760" i="6"/>
  <c r="AB3760" i="6" s="1"/>
  <c r="M3760" i="6" s="1"/>
  <c r="N3760" i="6" s="1"/>
  <c r="O3760" i="6" s="1"/>
  <c r="Z3759" i="6"/>
  <c r="Y3759" i="6"/>
  <c r="X3759" i="6"/>
  <c r="AB3759" i="6" s="1"/>
  <c r="M3759" i="6" s="1"/>
  <c r="N3759" i="6" s="1"/>
  <c r="O3759" i="6" s="1"/>
  <c r="Z3758" i="6"/>
  <c r="Y3758" i="6"/>
  <c r="X3758" i="6"/>
  <c r="AB3758" i="6" s="1"/>
  <c r="M3758" i="6" s="1"/>
  <c r="N3758" i="6" s="1"/>
  <c r="O3758" i="6" s="1"/>
  <c r="Z3757" i="6"/>
  <c r="Y3757" i="6"/>
  <c r="X3757" i="6"/>
  <c r="AB3757" i="6" s="1"/>
  <c r="M3757" i="6" s="1"/>
  <c r="N3757" i="6" s="1"/>
  <c r="O3757" i="6" s="1"/>
  <c r="Z3756" i="6"/>
  <c r="Y3756" i="6"/>
  <c r="X3756" i="6"/>
  <c r="AB3756" i="6" s="1"/>
  <c r="M3756" i="6" s="1"/>
  <c r="N3756" i="6" s="1"/>
  <c r="O3756" i="6" s="1"/>
  <c r="Z3755" i="6"/>
  <c r="Y3755" i="6"/>
  <c r="X3755" i="6"/>
  <c r="AB3755" i="6" s="1"/>
  <c r="M3755" i="6" s="1"/>
  <c r="N3755" i="6" s="1"/>
  <c r="O3755" i="6" s="1"/>
  <c r="Z3754" i="6"/>
  <c r="Y3754" i="6"/>
  <c r="X3754" i="6"/>
  <c r="AB3754" i="6" s="1"/>
  <c r="M3754" i="6" s="1"/>
  <c r="N3754" i="6" s="1"/>
  <c r="O3754" i="6" s="1"/>
  <c r="Z3753" i="6"/>
  <c r="Y3753" i="6"/>
  <c r="X3753" i="6"/>
  <c r="AB3753" i="6" s="1"/>
  <c r="M3753" i="6" s="1"/>
  <c r="N3753" i="6" s="1"/>
  <c r="O3753" i="6" s="1"/>
  <c r="Z3752" i="6"/>
  <c r="Y3752" i="6"/>
  <c r="X3752" i="6"/>
  <c r="AB3752" i="6" s="1"/>
  <c r="M3752" i="6" s="1"/>
  <c r="N3752" i="6" s="1"/>
  <c r="O3752" i="6" s="1"/>
  <c r="Z3751" i="6"/>
  <c r="Y3751" i="6"/>
  <c r="X3751" i="6"/>
  <c r="AB3751" i="6" s="1"/>
  <c r="M3751" i="6" s="1"/>
  <c r="N3751" i="6" s="1"/>
  <c r="O3751" i="6" s="1"/>
  <c r="Z3750" i="6"/>
  <c r="Y3750" i="6"/>
  <c r="X3750" i="6"/>
  <c r="AB3750" i="6" s="1"/>
  <c r="M3750" i="6" s="1"/>
  <c r="N3750" i="6" s="1"/>
  <c r="O3750" i="6" s="1"/>
  <c r="Z3749" i="6"/>
  <c r="Y3749" i="6"/>
  <c r="X3749" i="6"/>
  <c r="AB3749" i="6" s="1"/>
  <c r="M3749" i="6" s="1"/>
  <c r="N3749" i="6" s="1"/>
  <c r="O3749" i="6" s="1"/>
  <c r="Z3748" i="6"/>
  <c r="Y3748" i="6"/>
  <c r="X3748" i="6"/>
  <c r="AB3748" i="6" s="1"/>
  <c r="M3748" i="6" s="1"/>
  <c r="N3748" i="6" s="1"/>
  <c r="O3748" i="6" s="1"/>
  <c r="Z3747" i="6"/>
  <c r="Y3747" i="6"/>
  <c r="X3747" i="6"/>
  <c r="AB3747" i="6" s="1"/>
  <c r="M3747" i="6" s="1"/>
  <c r="N3747" i="6" s="1"/>
  <c r="O3747" i="6" s="1"/>
  <c r="Z3746" i="6"/>
  <c r="Y3746" i="6"/>
  <c r="X3746" i="6"/>
  <c r="AB3746" i="6" s="1"/>
  <c r="M3746" i="6" s="1"/>
  <c r="N3746" i="6" s="1"/>
  <c r="O3746" i="6" s="1"/>
  <c r="Z3745" i="6"/>
  <c r="Y3745" i="6"/>
  <c r="X3745" i="6"/>
  <c r="AB3745" i="6" s="1"/>
  <c r="M3745" i="6" s="1"/>
  <c r="N3745" i="6" s="1"/>
  <c r="O3745" i="6" s="1"/>
  <c r="Z3744" i="6"/>
  <c r="Y3744" i="6"/>
  <c r="X3744" i="6"/>
  <c r="AB3744" i="6" s="1"/>
  <c r="M3744" i="6" s="1"/>
  <c r="N3744" i="6" s="1"/>
  <c r="O3744" i="6" s="1"/>
  <c r="Z3743" i="6"/>
  <c r="Y3743" i="6"/>
  <c r="X3743" i="6"/>
  <c r="AB3743" i="6" s="1"/>
  <c r="M3743" i="6" s="1"/>
  <c r="N3743" i="6" s="1"/>
  <c r="O3743" i="6" s="1"/>
  <c r="Z3742" i="6"/>
  <c r="Y3742" i="6"/>
  <c r="X3742" i="6"/>
  <c r="AB3742" i="6" s="1"/>
  <c r="M3742" i="6" s="1"/>
  <c r="N3742" i="6" s="1"/>
  <c r="O3742" i="6" s="1"/>
  <c r="Z3741" i="6"/>
  <c r="Y3741" i="6"/>
  <c r="X3741" i="6"/>
  <c r="AB3741" i="6" s="1"/>
  <c r="M3741" i="6" s="1"/>
  <c r="N3741" i="6" s="1"/>
  <c r="O3741" i="6" s="1"/>
  <c r="Z3740" i="6"/>
  <c r="Y3740" i="6"/>
  <c r="X3740" i="6"/>
  <c r="AB3740" i="6" s="1"/>
  <c r="M3740" i="6" s="1"/>
  <c r="N3740" i="6" s="1"/>
  <c r="O3740" i="6" s="1"/>
  <c r="Z3739" i="6"/>
  <c r="Y3739" i="6"/>
  <c r="X3739" i="6"/>
  <c r="AB3739" i="6" s="1"/>
  <c r="M3739" i="6" s="1"/>
  <c r="N3739" i="6" s="1"/>
  <c r="O3739" i="6" s="1"/>
  <c r="Z3738" i="6"/>
  <c r="Y3738" i="6"/>
  <c r="X3738" i="6"/>
  <c r="AB3738" i="6" s="1"/>
  <c r="M3738" i="6" s="1"/>
  <c r="N3738" i="6" s="1"/>
  <c r="O3738" i="6" s="1"/>
  <c r="Z3737" i="6"/>
  <c r="Y3737" i="6"/>
  <c r="X3737" i="6"/>
  <c r="AB3737" i="6" s="1"/>
  <c r="M3737" i="6" s="1"/>
  <c r="N3737" i="6" s="1"/>
  <c r="O3737" i="6" s="1"/>
  <c r="Z3736" i="6"/>
  <c r="Y3736" i="6"/>
  <c r="X3736" i="6"/>
  <c r="AB3736" i="6" s="1"/>
  <c r="M3736" i="6" s="1"/>
  <c r="N3736" i="6" s="1"/>
  <c r="O3736" i="6" s="1"/>
  <c r="Z3735" i="6"/>
  <c r="Y3735" i="6"/>
  <c r="X3735" i="6"/>
  <c r="AB3735" i="6" s="1"/>
  <c r="M3735" i="6" s="1"/>
  <c r="N3735" i="6" s="1"/>
  <c r="O3735" i="6" s="1"/>
  <c r="Z3734" i="6"/>
  <c r="Y3734" i="6"/>
  <c r="X3734" i="6"/>
  <c r="AB3734" i="6" s="1"/>
  <c r="M3734" i="6" s="1"/>
  <c r="N3734" i="6" s="1"/>
  <c r="O3734" i="6" s="1"/>
  <c r="Z3733" i="6"/>
  <c r="Y3733" i="6"/>
  <c r="X3733" i="6"/>
  <c r="AB3733" i="6" s="1"/>
  <c r="M3733" i="6" s="1"/>
  <c r="N3733" i="6" s="1"/>
  <c r="O3733" i="6" s="1"/>
  <c r="Z3732" i="6"/>
  <c r="Y3732" i="6"/>
  <c r="X3732" i="6"/>
  <c r="AB3732" i="6" s="1"/>
  <c r="M3732" i="6" s="1"/>
  <c r="N3732" i="6" s="1"/>
  <c r="O3732" i="6" s="1"/>
  <c r="Z3731" i="6"/>
  <c r="Y3731" i="6"/>
  <c r="X3731" i="6"/>
  <c r="AB3731" i="6" s="1"/>
  <c r="M3731" i="6" s="1"/>
  <c r="N3731" i="6" s="1"/>
  <c r="O3731" i="6" s="1"/>
  <c r="Z3730" i="6"/>
  <c r="Y3730" i="6"/>
  <c r="X3730" i="6"/>
  <c r="AB3730" i="6" s="1"/>
  <c r="M3730" i="6" s="1"/>
  <c r="N3730" i="6" s="1"/>
  <c r="O3730" i="6" s="1"/>
  <c r="Z3729" i="6"/>
  <c r="Y3729" i="6"/>
  <c r="X3729" i="6"/>
  <c r="AB3729" i="6" s="1"/>
  <c r="M3729" i="6" s="1"/>
  <c r="N3729" i="6" s="1"/>
  <c r="O3729" i="6" s="1"/>
  <c r="Z3728" i="6"/>
  <c r="Y3728" i="6"/>
  <c r="X3728" i="6"/>
  <c r="AB3728" i="6" s="1"/>
  <c r="M3728" i="6" s="1"/>
  <c r="N3728" i="6" s="1"/>
  <c r="O3728" i="6" s="1"/>
  <c r="Z3727" i="6"/>
  <c r="Y3727" i="6"/>
  <c r="X3727" i="6"/>
  <c r="AB3727" i="6" s="1"/>
  <c r="M3727" i="6" s="1"/>
  <c r="N3727" i="6" s="1"/>
  <c r="O3727" i="6" s="1"/>
  <c r="Z3726" i="6"/>
  <c r="Y3726" i="6"/>
  <c r="X3726" i="6"/>
  <c r="AB3726" i="6" s="1"/>
  <c r="M3726" i="6" s="1"/>
  <c r="N3726" i="6" s="1"/>
  <c r="O3726" i="6" s="1"/>
  <c r="Z3725" i="6"/>
  <c r="Y3725" i="6"/>
  <c r="X3725" i="6"/>
  <c r="AB3725" i="6" s="1"/>
  <c r="M3725" i="6" s="1"/>
  <c r="N3725" i="6" s="1"/>
  <c r="O3725" i="6" s="1"/>
  <c r="Z3724" i="6"/>
  <c r="Y3724" i="6"/>
  <c r="X3724" i="6"/>
  <c r="AB3724" i="6" s="1"/>
  <c r="M3724" i="6" s="1"/>
  <c r="N3724" i="6" s="1"/>
  <c r="O3724" i="6" s="1"/>
  <c r="Z3723" i="6"/>
  <c r="Y3723" i="6"/>
  <c r="X3723" i="6"/>
  <c r="AB3723" i="6" s="1"/>
  <c r="M3723" i="6" s="1"/>
  <c r="N3723" i="6" s="1"/>
  <c r="O3723" i="6" s="1"/>
  <c r="Z3722" i="6"/>
  <c r="Y3722" i="6"/>
  <c r="X3722" i="6"/>
  <c r="AB3722" i="6" s="1"/>
  <c r="M3722" i="6" s="1"/>
  <c r="N3722" i="6" s="1"/>
  <c r="O3722" i="6" s="1"/>
  <c r="Z3721" i="6"/>
  <c r="Y3721" i="6"/>
  <c r="X3721" i="6"/>
  <c r="AB3721" i="6" s="1"/>
  <c r="M3721" i="6" s="1"/>
  <c r="N3721" i="6" s="1"/>
  <c r="O3721" i="6" s="1"/>
  <c r="Z3720" i="6"/>
  <c r="Y3720" i="6"/>
  <c r="X3720" i="6"/>
  <c r="AB3720" i="6" s="1"/>
  <c r="M3720" i="6" s="1"/>
  <c r="N3720" i="6" s="1"/>
  <c r="O3720" i="6" s="1"/>
  <c r="Z3719" i="6"/>
  <c r="Y3719" i="6"/>
  <c r="X3719" i="6"/>
  <c r="AB3719" i="6" s="1"/>
  <c r="M3719" i="6" s="1"/>
  <c r="N3719" i="6" s="1"/>
  <c r="O3719" i="6" s="1"/>
  <c r="Z3718" i="6"/>
  <c r="Y3718" i="6"/>
  <c r="X3718" i="6"/>
  <c r="AB3718" i="6" s="1"/>
  <c r="M3718" i="6" s="1"/>
  <c r="N3718" i="6" s="1"/>
  <c r="O3718" i="6" s="1"/>
  <c r="Z3717" i="6"/>
  <c r="Y3717" i="6"/>
  <c r="X3717" i="6"/>
  <c r="AB3717" i="6" s="1"/>
  <c r="M3717" i="6" s="1"/>
  <c r="N3717" i="6" s="1"/>
  <c r="O3717" i="6" s="1"/>
  <c r="Z3716" i="6"/>
  <c r="Y3716" i="6"/>
  <c r="X3716" i="6"/>
  <c r="AB3716" i="6" s="1"/>
  <c r="M3716" i="6" s="1"/>
  <c r="N3716" i="6" s="1"/>
  <c r="O3716" i="6" s="1"/>
  <c r="Z3715" i="6"/>
  <c r="Y3715" i="6"/>
  <c r="X3715" i="6"/>
  <c r="AB3715" i="6" s="1"/>
  <c r="M3715" i="6" s="1"/>
  <c r="N3715" i="6" s="1"/>
  <c r="O3715" i="6" s="1"/>
  <c r="Z3714" i="6"/>
  <c r="Y3714" i="6"/>
  <c r="X3714" i="6"/>
  <c r="AB3714" i="6" s="1"/>
  <c r="M3714" i="6" s="1"/>
  <c r="N3714" i="6" s="1"/>
  <c r="O3714" i="6" s="1"/>
  <c r="Z3713" i="6"/>
  <c r="Y3713" i="6"/>
  <c r="X3713" i="6"/>
  <c r="AB3713" i="6" s="1"/>
  <c r="M3713" i="6" s="1"/>
  <c r="N3713" i="6" s="1"/>
  <c r="O3713" i="6" s="1"/>
  <c r="Z3712" i="6"/>
  <c r="Y3712" i="6"/>
  <c r="X3712" i="6"/>
  <c r="AB3712" i="6" s="1"/>
  <c r="M3712" i="6" s="1"/>
  <c r="N3712" i="6" s="1"/>
  <c r="O3712" i="6" s="1"/>
  <c r="Z3711" i="6"/>
  <c r="Y3711" i="6"/>
  <c r="X3711" i="6"/>
  <c r="AB3711" i="6" s="1"/>
  <c r="M3711" i="6" s="1"/>
  <c r="N3711" i="6" s="1"/>
  <c r="O3711" i="6" s="1"/>
  <c r="Z3710" i="6"/>
  <c r="Y3710" i="6"/>
  <c r="X3710" i="6"/>
  <c r="AB3710" i="6" s="1"/>
  <c r="M3710" i="6" s="1"/>
  <c r="N3710" i="6" s="1"/>
  <c r="O3710" i="6" s="1"/>
  <c r="Z3709" i="6"/>
  <c r="Y3709" i="6"/>
  <c r="X3709" i="6"/>
  <c r="AB3709" i="6" s="1"/>
  <c r="M3709" i="6" s="1"/>
  <c r="N3709" i="6" s="1"/>
  <c r="O3709" i="6" s="1"/>
  <c r="Z3708" i="6"/>
  <c r="Y3708" i="6"/>
  <c r="X3708" i="6"/>
  <c r="AB3708" i="6" s="1"/>
  <c r="M3708" i="6" s="1"/>
  <c r="N3708" i="6" s="1"/>
  <c r="O3708" i="6" s="1"/>
  <c r="Z3707" i="6"/>
  <c r="Y3707" i="6"/>
  <c r="X3707" i="6"/>
  <c r="AB3707" i="6" s="1"/>
  <c r="M3707" i="6" s="1"/>
  <c r="N3707" i="6" s="1"/>
  <c r="O3707" i="6" s="1"/>
  <c r="Z3706" i="6"/>
  <c r="Y3706" i="6"/>
  <c r="X3706" i="6"/>
  <c r="AB3706" i="6" s="1"/>
  <c r="M3706" i="6" s="1"/>
  <c r="N3706" i="6" s="1"/>
  <c r="O3706" i="6" s="1"/>
  <c r="Z3705" i="6"/>
  <c r="Y3705" i="6"/>
  <c r="X3705" i="6"/>
  <c r="AB3705" i="6" s="1"/>
  <c r="M3705" i="6" s="1"/>
  <c r="N3705" i="6" s="1"/>
  <c r="O3705" i="6" s="1"/>
  <c r="Z3704" i="6"/>
  <c r="Y3704" i="6"/>
  <c r="X3704" i="6"/>
  <c r="AB3704" i="6" s="1"/>
  <c r="M3704" i="6" s="1"/>
  <c r="N3704" i="6" s="1"/>
  <c r="O3704" i="6" s="1"/>
  <c r="Z3703" i="6"/>
  <c r="Y3703" i="6"/>
  <c r="X3703" i="6"/>
  <c r="AB3703" i="6" s="1"/>
  <c r="M3703" i="6" s="1"/>
  <c r="N3703" i="6" s="1"/>
  <c r="O3703" i="6" s="1"/>
  <c r="Z3702" i="6"/>
  <c r="Y3702" i="6"/>
  <c r="X3702" i="6"/>
  <c r="AB3702" i="6" s="1"/>
  <c r="M3702" i="6" s="1"/>
  <c r="N3702" i="6" s="1"/>
  <c r="O3702" i="6" s="1"/>
  <c r="Z3701" i="6"/>
  <c r="Y3701" i="6"/>
  <c r="X3701" i="6"/>
  <c r="AB3701" i="6" s="1"/>
  <c r="M3701" i="6" s="1"/>
  <c r="N3701" i="6" s="1"/>
  <c r="O3701" i="6" s="1"/>
  <c r="Z3700" i="6"/>
  <c r="Y3700" i="6"/>
  <c r="X3700" i="6"/>
  <c r="AB3700" i="6" s="1"/>
  <c r="M3700" i="6" s="1"/>
  <c r="N3700" i="6" s="1"/>
  <c r="O3700" i="6" s="1"/>
  <c r="Z3699" i="6"/>
  <c r="Y3699" i="6"/>
  <c r="X3699" i="6"/>
  <c r="AB3699" i="6" s="1"/>
  <c r="M3699" i="6" s="1"/>
  <c r="N3699" i="6" s="1"/>
  <c r="O3699" i="6" s="1"/>
  <c r="Z3698" i="6"/>
  <c r="Y3698" i="6"/>
  <c r="X3698" i="6"/>
  <c r="AB3698" i="6" s="1"/>
  <c r="M3698" i="6" s="1"/>
  <c r="N3698" i="6" s="1"/>
  <c r="O3698" i="6" s="1"/>
  <c r="Z3697" i="6"/>
  <c r="Y3697" i="6"/>
  <c r="X3697" i="6"/>
  <c r="AB3697" i="6" s="1"/>
  <c r="M3697" i="6" s="1"/>
  <c r="N3697" i="6" s="1"/>
  <c r="O3697" i="6" s="1"/>
  <c r="Z3696" i="6"/>
  <c r="Y3696" i="6"/>
  <c r="X3696" i="6"/>
  <c r="AB3696" i="6" s="1"/>
  <c r="M3696" i="6" s="1"/>
  <c r="N3696" i="6" s="1"/>
  <c r="O3696" i="6" s="1"/>
  <c r="Z3695" i="6"/>
  <c r="Y3695" i="6"/>
  <c r="X3695" i="6"/>
  <c r="AB3695" i="6" s="1"/>
  <c r="M3695" i="6" s="1"/>
  <c r="N3695" i="6" s="1"/>
  <c r="O3695" i="6" s="1"/>
  <c r="Z3694" i="6"/>
  <c r="Y3694" i="6"/>
  <c r="X3694" i="6"/>
  <c r="AB3694" i="6" s="1"/>
  <c r="M3694" i="6" s="1"/>
  <c r="N3694" i="6" s="1"/>
  <c r="O3694" i="6" s="1"/>
  <c r="Z3693" i="6"/>
  <c r="Y3693" i="6"/>
  <c r="X3693" i="6"/>
  <c r="AB3693" i="6" s="1"/>
  <c r="M3693" i="6" s="1"/>
  <c r="N3693" i="6" s="1"/>
  <c r="O3693" i="6" s="1"/>
  <c r="Z3692" i="6"/>
  <c r="Y3692" i="6"/>
  <c r="X3692" i="6"/>
  <c r="AB3692" i="6" s="1"/>
  <c r="M3692" i="6" s="1"/>
  <c r="N3692" i="6" s="1"/>
  <c r="O3692" i="6" s="1"/>
  <c r="Z3691" i="6"/>
  <c r="Y3691" i="6"/>
  <c r="X3691" i="6"/>
  <c r="AB3691" i="6" s="1"/>
  <c r="M3691" i="6" s="1"/>
  <c r="N3691" i="6" s="1"/>
  <c r="O3691" i="6" s="1"/>
  <c r="Z3690" i="6"/>
  <c r="Y3690" i="6"/>
  <c r="X3690" i="6"/>
  <c r="AB3690" i="6" s="1"/>
  <c r="M3690" i="6" s="1"/>
  <c r="N3690" i="6" s="1"/>
  <c r="O3690" i="6" s="1"/>
  <c r="Z3689" i="6"/>
  <c r="Y3689" i="6"/>
  <c r="X3689" i="6"/>
  <c r="AB3689" i="6" s="1"/>
  <c r="M3689" i="6" s="1"/>
  <c r="N3689" i="6" s="1"/>
  <c r="O3689" i="6" s="1"/>
  <c r="Z3688" i="6"/>
  <c r="Y3688" i="6"/>
  <c r="X3688" i="6"/>
  <c r="AB3688" i="6" s="1"/>
  <c r="M3688" i="6" s="1"/>
  <c r="N3688" i="6" s="1"/>
  <c r="O3688" i="6" s="1"/>
  <c r="Z3687" i="6"/>
  <c r="Y3687" i="6"/>
  <c r="X3687" i="6"/>
  <c r="AB3687" i="6" s="1"/>
  <c r="M3687" i="6" s="1"/>
  <c r="N3687" i="6" s="1"/>
  <c r="O3687" i="6" s="1"/>
  <c r="Z3686" i="6"/>
  <c r="Y3686" i="6"/>
  <c r="X3686" i="6"/>
  <c r="AB3686" i="6" s="1"/>
  <c r="M3686" i="6" s="1"/>
  <c r="N3686" i="6" s="1"/>
  <c r="O3686" i="6" s="1"/>
  <c r="Z3685" i="6"/>
  <c r="Y3685" i="6"/>
  <c r="X3685" i="6"/>
  <c r="AB3685" i="6" s="1"/>
  <c r="M3685" i="6" s="1"/>
  <c r="N3685" i="6" s="1"/>
  <c r="O3685" i="6" s="1"/>
  <c r="Z3684" i="6"/>
  <c r="Y3684" i="6"/>
  <c r="X3684" i="6"/>
  <c r="AB3684" i="6" s="1"/>
  <c r="M3684" i="6" s="1"/>
  <c r="N3684" i="6" s="1"/>
  <c r="O3684" i="6" s="1"/>
  <c r="Z3683" i="6"/>
  <c r="Y3683" i="6"/>
  <c r="X3683" i="6"/>
  <c r="AB3683" i="6" s="1"/>
  <c r="M3683" i="6" s="1"/>
  <c r="N3683" i="6" s="1"/>
  <c r="O3683" i="6" s="1"/>
  <c r="Z3682" i="6"/>
  <c r="Y3682" i="6"/>
  <c r="X3682" i="6"/>
  <c r="AB3682" i="6" s="1"/>
  <c r="M3682" i="6" s="1"/>
  <c r="N3682" i="6" s="1"/>
  <c r="O3682" i="6" s="1"/>
  <c r="Z3681" i="6"/>
  <c r="Y3681" i="6"/>
  <c r="X3681" i="6"/>
  <c r="AB3681" i="6" s="1"/>
  <c r="Z3680" i="6"/>
  <c r="Y3680" i="6"/>
  <c r="X3680" i="6"/>
  <c r="AB3680" i="6" s="1"/>
  <c r="Z3679" i="6"/>
  <c r="Y3679" i="6"/>
  <c r="X3679" i="6"/>
  <c r="AB3679" i="6" s="1"/>
  <c r="Z3678" i="6"/>
  <c r="Y3678" i="6"/>
  <c r="X3678" i="6"/>
  <c r="AB3678" i="6" s="1"/>
  <c r="Z3677" i="6"/>
  <c r="Y3677" i="6"/>
  <c r="X3677" i="6"/>
  <c r="AB3677" i="6" s="1"/>
  <c r="Z3676" i="6"/>
  <c r="Y3676" i="6"/>
  <c r="X3676" i="6"/>
  <c r="AB3676" i="6" s="1"/>
  <c r="Z3675" i="6"/>
  <c r="Y3675" i="6"/>
  <c r="X3675" i="6"/>
  <c r="AB3675" i="6" s="1"/>
  <c r="Z3674" i="6"/>
  <c r="Y3674" i="6"/>
  <c r="X3674" i="6"/>
  <c r="AB3674" i="6" s="1"/>
  <c r="Z3673" i="6"/>
  <c r="Y3673" i="6"/>
  <c r="X3673" i="6"/>
  <c r="AB3673" i="6" s="1"/>
  <c r="M3673" i="6" s="1"/>
  <c r="N3673" i="6" s="1"/>
  <c r="O3673" i="6" s="1"/>
  <c r="Z3672" i="6"/>
  <c r="Y3672" i="6"/>
  <c r="X3672" i="6"/>
  <c r="AB3672" i="6" s="1"/>
  <c r="M3672" i="6" s="1"/>
  <c r="N3672" i="6" s="1"/>
  <c r="O3672" i="6" s="1"/>
  <c r="Z3671" i="6"/>
  <c r="Y3671" i="6"/>
  <c r="X3671" i="6"/>
  <c r="AB3671" i="6" s="1"/>
  <c r="M3671" i="6" s="1"/>
  <c r="N3671" i="6" s="1"/>
  <c r="O3671" i="6" s="1"/>
  <c r="Z3670" i="6"/>
  <c r="Y3670" i="6"/>
  <c r="X3670" i="6"/>
  <c r="AB3670" i="6" s="1"/>
  <c r="M3670" i="6" s="1"/>
  <c r="N3670" i="6" s="1"/>
  <c r="O3670" i="6" s="1"/>
  <c r="Z3669" i="6"/>
  <c r="Y3669" i="6"/>
  <c r="X3669" i="6"/>
  <c r="AB3669" i="6" s="1"/>
  <c r="M3669" i="6" s="1"/>
  <c r="N3669" i="6" s="1"/>
  <c r="O3669" i="6" s="1"/>
  <c r="Z3668" i="6"/>
  <c r="Y3668" i="6"/>
  <c r="X3668" i="6"/>
  <c r="AB3668" i="6" s="1"/>
  <c r="M3668" i="6" s="1"/>
  <c r="N3668" i="6" s="1"/>
  <c r="O3668" i="6" s="1"/>
  <c r="Z3667" i="6"/>
  <c r="Y3667" i="6"/>
  <c r="X3667" i="6"/>
  <c r="AB3667" i="6" s="1"/>
  <c r="M3667" i="6" s="1"/>
  <c r="N3667" i="6" s="1"/>
  <c r="O3667" i="6" s="1"/>
  <c r="Z3666" i="6"/>
  <c r="Y3666" i="6"/>
  <c r="X3666" i="6"/>
  <c r="AB3666" i="6" s="1"/>
  <c r="M3666" i="6" s="1"/>
  <c r="N3666" i="6" s="1"/>
  <c r="O3666" i="6" s="1"/>
  <c r="Z3665" i="6"/>
  <c r="Y3665" i="6"/>
  <c r="X3665" i="6"/>
  <c r="AB3665" i="6" s="1"/>
  <c r="M3665" i="6" s="1"/>
  <c r="N3665" i="6" s="1"/>
  <c r="O3665" i="6" s="1"/>
  <c r="Z3664" i="6"/>
  <c r="Y3664" i="6"/>
  <c r="X3664" i="6"/>
  <c r="AB3664" i="6" s="1"/>
  <c r="M3664" i="6" s="1"/>
  <c r="N3664" i="6" s="1"/>
  <c r="O3664" i="6" s="1"/>
  <c r="Z3663" i="6"/>
  <c r="Y3663" i="6"/>
  <c r="X3663" i="6"/>
  <c r="AB3663" i="6" s="1"/>
  <c r="M3663" i="6" s="1"/>
  <c r="N3663" i="6" s="1"/>
  <c r="O3663" i="6" s="1"/>
  <c r="Z3662" i="6"/>
  <c r="Y3662" i="6"/>
  <c r="X3662" i="6"/>
  <c r="AB3662" i="6" s="1"/>
  <c r="M3662" i="6" s="1"/>
  <c r="N3662" i="6" s="1"/>
  <c r="O3662" i="6" s="1"/>
  <c r="Z3661" i="6"/>
  <c r="Y3661" i="6"/>
  <c r="X3661" i="6"/>
  <c r="AB3661" i="6" s="1"/>
  <c r="M3661" i="6" s="1"/>
  <c r="N3661" i="6" s="1"/>
  <c r="O3661" i="6" s="1"/>
  <c r="Z3660" i="6"/>
  <c r="Y3660" i="6"/>
  <c r="X3660" i="6"/>
  <c r="AB3660" i="6" s="1"/>
  <c r="M3660" i="6" s="1"/>
  <c r="N3660" i="6" s="1"/>
  <c r="O3660" i="6" s="1"/>
  <c r="Z3659" i="6"/>
  <c r="Y3659" i="6"/>
  <c r="X3659" i="6"/>
  <c r="AB3659" i="6" s="1"/>
  <c r="M3659" i="6" s="1"/>
  <c r="N3659" i="6" s="1"/>
  <c r="O3659" i="6" s="1"/>
  <c r="Z3658" i="6"/>
  <c r="Y3658" i="6"/>
  <c r="X3658" i="6"/>
  <c r="AB3658" i="6" s="1"/>
  <c r="M3658" i="6" s="1"/>
  <c r="N3658" i="6" s="1"/>
  <c r="O3658" i="6" s="1"/>
  <c r="Z3657" i="6"/>
  <c r="Y3657" i="6"/>
  <c r="X3657" i="6"/>
  <c r="AB3657" i="6" s="1"/>
  <c r="M3657" i="6" s="1"/>
  <c r="N3657" i="6" s="1"/>
  <c r="O3657" i="6" s="1"/>
  <c r="Z3656" i="6"/>
  <c r="Y3656" i="6"/>
  <c r="X3656" i="6"/>
  <c r="AB3656" i="6" s="1"/>
  <c r="M3656" i="6" s="1"/>
  <c r="N3656" i="6" s="1"/>
  <c r="O3656" i="6" s="1"/>
  <c r="Z3655" i="6"/>
  <c r="Y3655" i="6"/>
  <c r="X3655" i="6"/>
  <c r="AB3655" i="6" s="1"/>
  <c r="M3655" i="6" s="1"/>
  <c r="N3655" i="6" s="1"/>
  <c r="O3655" i="6" s="1"/>
  <c r="Z3654" i="6"/>
  <c r="Y3654" i="6"/>
  <c r="X3654" i="6"/>
  <c r="AB3654" i="6" s="1"/>
  <c r="M3654" i="6" s="1"/>
  <c r="N3654" i="6" s="1"/>
  <c r="O3654" i="6" s="1"/>
  <c r="Z3653" i="6"/>
  <c r="Y3653" i="6"/>
  <c r="X3653" i="6"/>
  <c r="AB3653" i="6" s="1"/>
  <c r="M3653" i="6" s="1"/>
  <c r="N3653" i="6" s="1"/>
  <c r="O3653" i="6" s="1"/>
  <c r="Z3652" i="6"/>
  <c r="Y3652" i="6"/>
  <c r="X3652" i="6"/>
  <c r="AB3652" i="6" s="1"/>
  <c r="M3652" i="6" s="1"/>
  <c r="N3652" i="6" s="1"/>
  <c r="O3652" i="6" s="1"/>
  <c r="Z3651" i="6"/>
  <c r="Y3651" i="6"/>
  <c r="X3651" i="6"/>
  <c r="AB3651" i="6" s="1"/>
  <c r="M3651" i="6" s="1"/>
  <c r="N3651" i="6" s="1"/>
  <c r="O3651" i="6" s="1"/>
  <c r="Z3650" i="6"/>
  <c r="Y3650" i="6"/>
  <c r="X3650" i="6"/>
  <c r="AB3650" i="6" s="1"/>
  <c r="M3650" i="6" s="1"/>
  <c r="N3650" i="6" s="1"/>
  <c r="O3650" i="6" s="1"/>
  <c r="Z3649" i="6"/>
  <c r="Y3649" i="6"/>
  <c r="X3649" i="6"/>
  <c r="AB3649" i="6" s="1"/>
  <c r="M3649" i="6" s="1"/>
  <c r="N3649" i="6" s="1"/>
  <c r="O3649" i="6" s="1"/>
  <c r="Z3648" i="6"/>
  <c r="Y3648" i="6"/>
  <c r="X3648" i="6"/>
  <c r="AB3648" i="6" s="1"/>
  <c r="M3648" i="6" s="1"/>
  <c r="N3648" i="6" s="1"/>
  <c r="O3648" i="6" s="1"/>
  <c r="Z3647" i="6"/>
  <c r="Y3647" i="6"/>
  <c r="X3647" i="6"/>
  <c r="AB3647" i="6" s="1"/>
  <c r="M3647" i="6" s="1"/>
  <c r="N3647" i="6" s="1"/>
  <c r="O3647" i="6" s="1"/>
  <c r="Z3646" i="6"/>
  <c r="Y3646" i="6"/>
  <c r="X3646" i="6"/>
  <c r="AB3646" i="6" s="1"/>
  <c r="M3646" i="6" s="1"/>
  <c r="N3646" i="6" s="1"/>
  <c r="O3646" i="6" s="1"/>
  <c r="Z3645" i="6"/>
  <c r="Y3645" i="6"/>
  <c r="X3645" i="6"/>
  <c r="AB3645" i="6" s="1"/>
  <c r="M3645" i="6" s="1"/>
  <c r="N3645" i="6" s="1"/>
  <c r="O3645" i="6" s="1"/>
  <c r="Z3644" i="6"/>
  <c r="Y3644" i="6"/>
  <c r="X3644" i="6"/>
  <c r="AB3644" i="6" s="1"/>
  <c r="M3644" i="6" s="1"/>
  <c r="N3644" i="6" s="1"/>
  <c r="O3644" i="6" s="1"/>
  <c r="Z3643" i="6"/>
  <c r="Y3643" i="6"/>
  <c r="X3643" i="6"/>
  <c r="AB3643" i="6" s="1"/>
  <c r="M3643" i="6" s="1"/>
  <c r="N3643" i="6" s="1"/>
  <c r="O3643" i="6" s="1"/>
  <c r="Z3642" i="6"/>
  <c r="Y3642" i="6"/>
  <c r="X3642" i="6"/>
  <c r="AB3642" i="6" s="1"/>
  <c r="M3642" i="6" s="1"/>
  <c r="N3642" i="6" s="1"/>
  <c r="O3642" i="6" s="1"/>
  <c r="Z3641" i="6"/>
  <c r="Y3641" i="6"/>
  <c r="X3641" i="6"/>
  <c r="AB3641" i="6" s="1"/>
  <c r="M3641" i="6" s="1"/>
  <c r="N3641" i="6" s="1"/>
  <c r="O3641" i="6" s="1"/>
  <c r="Z3640" i="6"/>
  <c r="Y3640" i="6"/>
  <c r="X3640" i="6"/>
  <c r="AB3640" i="6" s="1"/>
  <c r="M3640" i="6" s="1"/>
  <c r="N3640" i="6" s="1"/>
  <c r="O3640" i="6" s="1"/>
  <c r="Z3639" i="6"/>
  <c r="Y3639" i="6"/>
  <c r="X3639" i="6"/>
  <c r="AB3639" i="6" s="1"/>
  <c r="M3639" i="6" s="1"/>
  <c r="N3639" i="6" s="1"/>
  <c r="O3639" i="6" s="1"/>
  <c r="Z3638" i="6"/>
  <c r="Y3638" i="6"/>
  <c r="X3638" i="6"/>
  <c r="AB3638" i="6" s="1"/>
  <c r="M3638" i="6" s="1"/>
  <c r="N3638" i="6" s="1"/>
  <c r="O3638" i="6" s="1"/>
  <c r="Z3637" i="6"/>
  <c r="Y3637" i="6"/>
  <c r="X3637" i="6"/>
  <c r="AB3637" i="6" s="1"/>
  <c r="M3637" i="6" s="1"/>
  <c r="N3637" i="6" s="1"/>
  <c r="O3637" i="6" s="1"/>
  <c r="Z3636" i="6"/>
  <c r="Y3636" i="6"/>
  <c r="X3636" i="6"/>
  <c r="AB3636" i="6" s="1"/>
  <c r="M3636" i="6" s="1"/>
  <c r="N3636" i="6" s="1"/>
  <c r="O3636" i="6" s="1"/>
  <c r="Z3635" i="6"/>
  <c r="Y3635" i="6"/>
  <c r="X3635" i="6"/>
  <c r="AB3635" i="6" s="1"/>
  <c r="M3635" i="6" s="1"/>
  <c r="N3635" i="6" s="1"/>
  <c r="O3635" i="6" s="1"/>
  <c r="Z3634" i="6"/>
  <c r="Y3634" i="6"/>
  <c r="X3634" i="6"/>
  <c r="AB3634" i="6" s="1"/>
  <c r="M3634" i="6" s="1"/>
  <c r="N3634" i="6" s="1"/>
  <c r="O3634" i="6" s="1"/>
  <c r="Z3633" i="6"/>
  <c r="Y3633" i="6"/>
  <c r="X3633" i="6"/>
  <c r="AB3633" i="6" s="1"/>
  <c r="M3633" i="6" s="1"/>
  <c r="N3633" i="6" s="1"/>
  <c r="O3633" i="6" s="1"/>
  <c r="Z3632" i="6"/>
  <c r="Y3632" i="6"/>
  <c r="X3632" i="6"/>
  <c r="AB3632" i="6" s="1"/>
  <c r="M3632" i="6" s="1"/>
  <c r="N3632" i="6" s="1"/>
  <c r="O3632" i="6" s="1"/>
  <c r="Z3631" i="6"/>
  <c r="Y3631" i="6"/>
  <c r="X3631" i="6"/>
  <c r="AB3631" i="6" s="1"/>
  <c r="M3631" i="6" s="1"/>
  <c r="N3631" i="6" s="1"/>
  <c r="O3631" i="6" s="1"/>
  <c r="Z3630" i="6"/>
  <c r="Y3630" i="6"/>
  <c r="X3630" i="6"/>
  <c r="AB3630" i="6" s="1"/>
  <c r="M3630" i="6" s="1"/>
  <c r="N3630" i="6" s="1"/>
  <c r="O3630" i="6" s="1"/>
  <c r="Z3629" i="6"/>
  <c r="Y3629" i="6"/>
  <c r="X3629" i="6"/>
  <c r="AB3629" i="6" s="1"/>
  <c r="M3629" i="6" s="1"/>
  <c r="N3629" i="6" s="1"/>
  <c r="O3629" i="6" s="1"/>
  <c r="Z3628" i="6"/>
  <c r="Y3628" i="6"/>
  <c r="X3628" i="6"/>
  <c r="AB3628" i="6" s="1"/>
  <c r="M3628" i="6" s="1"/>
  <c r="N3628" i="6" s="1"/>
  <c r="O3628" i="6" s="1"/>
  <c r="Z3627" i="6"/>
  <c r="Y3627" i="6"/>
  <c r="X3627" i="6"/>
  <c r="AB3627" i="6" s="1"/>
  <c r="M3627" i="6" s="1"/>
  <c r="N3627" i="6" s="1"/>
  <c r="O3627" i="6" s="1"/>
  <c r="Z3626" i="6"/>
  <c r="Y3626" i="6"/>
  <c r="X3626" i="6"/>
  <c r="AB3626" i="6" s="1"/>
  <c r="M3626" i="6" s="1"/>
  <c r="N3626" i="6" s="1"/>
  <c r="O3626" i="6" s="1"/>
  <c r="Z3625" i="6"/>
  <c r="Y3625" i="6"/>
  <c r="X3625" i="6"/>
  <c r="AB3625" i="6" s="1"/>
  <c r="M3625" i="6" s="1"/>
  <c r="N3625" i="6" s="1"/>
  <c r="O3625" i="6" s="1"/>
  <c r="Z3624" i="6"/>
  <c r="Y3624" i="6"/>
  <c r="X3624" i="6"/>
  <c r="AB3624" i="6" s="1"/>
  <c r="M3624" i="6" s="1"/>
  <c r="N3624" i="6" s="1"/>
  <c r="O3624" i="6" s="1"/>
  <c r="Z3623" i="6"/>
  <c r="Y3623" i="6"/>
  <c r="X3623" i="6"/>
  <c r="AB3623" i="6" s="1"/>
  <c r="M3623" i="6" s="1"/>
  <c r="N3623" i="6" s="1"/>
  <c r="O3623" i="6" s="1"/>
  <c r="Z3622" i="6"/>
  <c r="Y3622" i="6"/>
  <c r="X3622" i="6"/>
  <c r="AB3622" i="6" s="1"/>
  <c r="M3622" i="6" s="1"/>
  <c r="N3622" i="6" s="1"/>
  <c r="O3622" i="6" s="1"/>
  <c r="Z3621" i="6"/>
  <c r="Y3621" i="6"/>
  <c r="X3621" i="6"/>
  <c r="AB3621" i="6" s="1"/>
  <c r="M3621" i="6" s="1"/>
  <c r="N3621" i="6" s="1"/>
  <c r="O3621" i="6" s="1"/>
  <c r="Z3620" i="6"/>
  <c r="Y3620" i="6"/>
  <c r="X3620" i="6"/>
  <c r="AB3620" i="6" s="1"/>
  <c r="M3620" i="6" s="1"/>
  <c r="N3620" i="6" s="1"/>
  <c r="O3620" i="6" s="1"/>
  <c r="Z3619" i="6"/>
  <c r="Y3619" i="6"/>
  <c r="X3619" i="6"/>
  <c r="AB3619" i="6" s="1"/>
  <c r="M3619" i="6" s="1"/>
  <c r="N3619" i="6" s="1"/>
  <c r="O3619" i="6" s="1"/>
  <c r="Z3618" i="6"/>
  <c r="Y3618" i="6"/>
  <c r="X3618" i="6"/>
  <c r="AB3618" i="6" s="1"/>
  <c r="M3618" i="6" s="1"/>
  <c r="N3618" i="6" s="1"/>
  <c r="O3618" i="6" s="1"/>
  <c r="Z3617" i="6"/>
  <c r="Y3617" i="6"/>
  <c r="X3617" i="6"/>
  <c r="AB3617" i="6" s="1"/>
  <c r="M3617" i="6" s="1"/>
  <c r="N3617" i="6" s="1"/>
  <c r="O3617" i="6" s="1"/>
  <c r="Z3616" i="6"/>
  <c r="Y3616" i="6"/>
  <c r="X3616" i="6"/>
  <c r="AB3616" i="6" s="1"/>
  <c r="M3616" i="6" s="1"/>
  <c r="N3616" i="6" s="1"/>
  <c r="O3616" i="6" s="1"/>
  <c r="Z3615" i="6"/>
  <c r="Y3615" i="6"/>
  <c r="X3615" i="6"/>
  <c r="AB3615" i="6" s="1"/>
  <c r="M3615" i="6" s="1"/>
  <c r="N3615" i="6" s="1"/>
  <c r="O3615" i="6" s="1"/>
  <c r="Z3614" i="6"/>
  <c r="Y3614" i="6"/>
  <c r="X3614" i="6"/>
  <c r="AB3614" i="6" s="1"/>
  <c r="M3614" i="6" s="1"/>
  <c r="N3614" i="6" s="1"/>
  <c r="O3614" i="6" s="1"/>
  <c r="Z3613" i="6"/>
  <c r="Y3613" i="6"/>
  <c r="X3613" i="6"/>
  <c r="AB3613" i="6" s="1"/>
  <c r="M3613" i="6" s="1"/>
  <c r="N3613" i="6" s="1"/>
  <c r="O3613" i="6" s="1"/>
  <c r="Z3612" i="6"/>
  <c r="Y3612" i="6"/>
  <c r="X3612" i="6"/>
  <c r="AB3612" i="6" s="1"/>
  <c r="M3612" i="6" s="1"/>
  <c r="N3612" i="6" s="1"/>
  <c r="O3612" i="6" s="1"/>
  <c r="Z3611" i="6"/>
  <c r="Y3611" i="6"/>
  <c r="X3611" i="6"/>
  <c r="AB3611" i="6" s="1"/>
  <c r="M3611" i="6" s="1"/>
  <c r="N3611" i="6" s="1"/>
  <c r="O3611" i="6" s="1"/>
  <c r="Z3610" i="6"/>
  <c r="Y3610" i="6"/>
  <c r="X3610" i="6"/>
  <c r="AB3610" i="6" s="1"/>
  <c r="M3610" i="6" s="1"/>
  <c r="N3610" i="6" s="1"/>
  <c r="O3610" i="6" s="1"/>
  <c r="Z3609" i="6"/>
  <c r="Y3609" i="6"/>
  <c r="X3609" i="6"/>
  <c r="AB3609" i="6" s="1"/>
  <c r="M3609" i="6" s="1"/>
  <c r="N3609" i="6" s="1"/>
  <c r="O3609" i="6" s="1"/>
  <c r="Z3608" i="6"/>
  <c r="Y3608" i="6"/>
  <c r="X3608" i="6"/>
  <c r="AB3608" i="6" s="1"/>
  <c r="M3608" i="6" s="1"/>
  <c r="N3608" i="6" s="1"/>
  <c r="O3608" i="6" s="1"/>
  <c r="Z3607" i="6"/>
  <c r="Y3607" i="6"/>
  <c r="X3607" i="6"/>
  <c r="AB3607" i="6" s="1"/>
  <c r="M3607" i="6" s="1"/>
  <c r="N3607" i="6" s="1"/>
  <c r="O3607" i="6" s="1"/>
  <c r="Z3606" i="6"/>
  <c r="Y3606" i="6"/>
  <c r="X3606" i="6"/>
  <c r="AB3606" i="6" s="1"/>
  <c r="M3606" i="6" s="1"/>
  <c r="N3606" i="6" s="1"/>
  <c r="O3606" i="6" s="1"/>
  <c r="Z3605" i="6"/>
  <c r="Y3605" i="6"/>
  <c r="X3605" i="6"/>
  <c r="AB3605" i="6" s="1"/>
  <c r="M3605" i="6" s="1"/>
  <c r="N3605" i="6" s="1"/>
  <c r="O3605" i="6" s="1"/>
  <c r="Z3604" i="6"/>
  <c r="Y3604" i="6"/>
  <c r="X3604" i="6"/>
  <c r="AB3604" i="6" s="1"/>
  <c r="M3604" i="6" s="1"/>
  <c r="N3604" i="6" s="1"/>
  <c r="O3604" i="6" s="1"/>
  <c r="Z3603" i="6"/>
  <c r="Y3603" i="6"/>
  <c r="X3603" i="6"/>
  <c r="AB3603" i="6" s="1"/>
  <c r="M3603" i="6" s="1"/>
  <c r="N3603" i="6" s="1"/>
  <c r="O3603" i="6" s="1"/>
  <c r="Z3602" i="6"/>
  <c r="Y3602" i="6"/>
  <c r="X3602" i="6"/>
  <c r="AB3602" i="6" s="1"/>
  <c r="M3602" i="6" s="1"/>
  <c r="N3602" i="6" s="1"/>
  <c r="O3602" i="6" s="1"/>
  <c r="Z3601" i="6"/>
  <c r="Y3601" i="6"/>
  <c r="X3601" i="6"/>
  <c r="AB3601" i="6" s="1"/>
  <c r="M3601" i="6" s="1"/>
  <c r="N3601" i="6" s="1"/>
  <c r="O3601" i="6" s="1"/>
  <c r="Z3600" i="6"/>
  <c r="Y3600" i="6"/>
  <c r="X3600" i="6"/>
  <c r="AB3600" i="6" s="1"/>
  <c r="M3600" i="6" s="1"/>
  <c r="N3600" i="6" s="1"/>
  <c r="O3600" i="6" s="1"/>
  <c r="Z3599" i="6"/>
  <c r="Y3599" i="6"/>
  <c r="X3599" i="6"/>
  <c r="AB3599" i="6" s="1"/>
  <c r="M3599" i="6" s="1"/>
  <c r="N3599" i="6" s="1"/>
  <c r="O3599" i="6" s="1"/>
  <c r="Z3598" i="6"/>
  <c r="Y3598" i="6"/>
  <c r="X3598" i="6"/>
  <c r="AB3598" i="6" s="1"/>
  <c r="M3598" i="6" s="1"/>
  <c r="N3598" i="6" s="1"/>
  <c r="O3598" i="6" s="1"/>
  <c r="Z3597" i="6"/>
  <c r="Y3597" i="6"/>
  <c r="X3597" i="6"/>
  <c r="AB3597" i="6" s="1"/>
  <c r="M3597" i="6" s="1"/>
  <c r="N3597" i="6" s="1"/>
  <c r="O3597" i="6" s="1"/>
  <c r="Z3596" i="6"/>
  <c r="Y3596" i="6"/>
  <c r="X3596" i="6"/>
  <c r="AB3596" i="6" s="1"/>
  <c r="M3596" i="6" s="1"/>
  <c r="N3596" i="6" s="1"/>
  <c r="O3596" i="6" s="1"/>
  <c r="Z3595" i="6"/>
  <c r="Y3595" i="6"/>
  <c r="X3595" i="6"/>
  <c r="AB3595" i="6" s="1"/>
  <c r="M3595" i="6" s="1"/>
  <c r="N3595" i="6" s="1"/>
  <c r="O3595" i="6" s="1"/>
  <c r="Z3594" i="6"/>
  <c r="Y3594" i="6"/>
  <c r="X3594" i="6"/>
  <c r="AB3594" i="6" s="1"/>
  <c r="M3594" i="6" s="1"/>
  <c r="N3594" i="6" s="1"/>
  <c r="O3594" i="6" s="1"/>
  <c r="Z3593" i="6"/>
  <c r="Y3593" i="6"/>
  <c r="X3593" i="6"/>
  <c r="AB3593" i="6" s="1"/>
  <c r="M3593" i="6" s="1"/>
  <c r="N3593" i="6" s="1"/>
  <c r="O3593" i="6" s="1"/>
  <c r="Z3592" i="6"/>
  <c r="Y3592" i="6"/>
  <c r="X3592" i="6"/>
  <c r="AB3592" i="6" s="1"/>
  <c r="M3592" i="6" s="1"/>
  <c r="N3592" i="6" s="1"/>
  <c r="O3592" i="6" s="1"/>
  <c r="Z3591" i="6"/>
  <c r="Y3591" i="6"/>
  <c r="X3591" i="6"/>
  <c r="AB3591" i="6" s="1"/>
  <c r="M3591" i="6" s="1"/>
  <c r="N3591" i="6" s="1"/>
  <c r="O3591" i="6" s="1"/>
  <c r="Z3590" i="6"/>
  <c r="Y3590" i="6"/>
  <c r="X3590" i="6"/>
  <c r="AB3590" i="6" s="1"/>
  <c r="M3590" i="6" s="1"/>
  <c r="N3590" i="6" s="1"/>
  <c r="O3590" i="6" s="1"/>
  <c r="Z3589" i="6"/>
  <c r="Y3589" i="6"/>
  <c r="X3589" i="6"/>
  <c r="AB3589" i="6" s="1"/>
  <c r="M3589" i="6" s="1"/>
  <c r="N3589" i="6" s="1"/>
  <c r="O3589" i="6" s="1"/>
  <c r="Z3588" i="6"/>
  <c r="Y3588" i="6"/>
  <c r="X3588" i="6"/>
  <c r="AB3588" i="6" s="1"/>
  <c r="M3588" i="6" s="1"/>
  <c r="N3588" i="6" s="1"/>
  <c r="O3588" i="6" s="1"/>
  <c r="Z3587" i="6"/>
  <c r="Y3587" i="6"/>
  <c r="X3587" i="6"/>
  <c r="AB3587" i="6" s="1"/>
  <c r="M3587" i="6" s="1"/>
  <c r="N3587" i="6" s="1"/>
  <c r="O3587" i="6" s="1"/>
  <c r="Z3586" i="6"/>
  <c r="Y3586" i="6"/>
  <c r="X3586" i="6"/>
  <c r="AB3586" i="6" s="1"/>
  <c r="M3586" i="6" s="1"/>
  <c r="N3586" i="6" s="1"/>
  <c r="O3586" i="6" s="1"/>
  <c r="Z3585" i="6"/>
  <c r="Y3585" i="6"/>
  <c r="X3585" i="6"/>
  <c r="AB3585" i="6" s="1"/>
  <c r="M3585" i="6" s="1"/>
  <c r="N3585" i="6" s="1"/>
  <c r="O3585" i="6" s="1"/>
  <c r="Z3584" i="6"/>
  <c r="Y3584" i="6"/>
  <c r="X3584" i="6"/>
  <c r="AB3584" i="6" s="1"/>
  <c r="M3584" i="6" s="1"/>
  <c r="N3584" i="6" s="1"/>
  <c r="O3584" i="6" s="1"/>
  <c r="Z3583" i="6"/>
  <c r="Y3583" i="6"/>
  <c r="X3583" i="6"/>
  <c r="AB3583" i="6" s="1"/>
  <c r="M3583" i="6" s="1"/>
  <c r="N3583" i="6" s="1"/>
  <c r="O3583" i="6" s="1"/>
  <c r="Z3582" i="6"/>
  <c r="Y3582" i="6"/>
  <c r="X3582" i="6"/>
  <c r="AB3582" i="6" s="1"/>
  <c r="M3582" i="6" s="1"/>
  <c r="N3582" i="6" s="1"/>
  <c r="O3582" i="6" s="1"/>
  <c r="Z3581" i="6"/>
  <c r="Y3581" i="6"/>
  <c r="X3581" i="6"/>
  <c r="AB3581" i="6" s="1"/>
  <c r="M3581" i="6" s="1"/>
  <c r="N3581" i="6" s="1"/>
  <c r="O3581" i="6" s="1"/>
  <c r="Z3580" i="6"/>
  <c r="Y3580" i="6"/>
  <c r="X3580" i="6"/>
  <c r="AB3580" i="6" s="1"/>
  <c r="M3580" i="6" s="1"/>
  <c r="N3580" i="6" s="1"/>
  <c r="O3580" i="6" s="1"/>
  <c r="Z3579" i="6"/>
  <c r="Y3579" i="6"/>
  <c r="X3579" i="6"/>
  <c r="AB3579" i="6" s="1"/>
  <c r="M3579" i="6" s="1"/>
  <c r="N3579" i="6" s="1"/>
  <c r="O3579" i="6" s="1"/>
  <c r="Z3578" i="6"/>
  <c r="Y3578" i="6"/>
  <c r="X3578" i="6"/>
  <c r="AB3578" i="6" s="1"/>
  <c r="M3578" i="6" s="1"/>
  <c r="N3578" i="6" s="1"/>
  <c r="O3578" i="6" s="1"/>
  <c r="Z3577" i="6"/>
  <c r="Y3577" i="6"/>
  <c r="X3577" i="6"/>
  <c r="AB3577" i="6" s="1"/>
  <c r="M3577" i="6" s="1"/>
  <c r="N3577" i="6" s="1"/>
  <c r="O3577" i="6" s="1"/>
  <c r="Z3576" i="6"/>
  <c r="Y3576" i="6"/>
  <c r="X3576" i="6"/>
  <c r="AB3576" i="6" s="1"/>
  <c r="M3576" i="6" s="1"/>
  <c r="N3576" i="6" s="1"/>
  <c r="O3576" i="6" s="1"/>
  <c r="Z3575" i="6"/>
  <c r="Y3575" i="6"/>
  <c r="X3575" i="6"/>
  <c r="AB3575" i="6" s="1"/>
  <c r="M3575" i="6" s="1"/>
  <c r="N3575" i="6" s="1"/>
  <c r="O3575" i="6" s="1"/>
  <c r="Z3574" i="6"/>
  <c r="Y3574" i="6"/>
  <c r="X3574" i="6"/>
  <c r="AB3574" i="6" s="1"/>
  <c r="M3574" i="6" s="1"/>
  <c r="N3574" i="6" s="1"/>
  <c r="O3574" i="6" s="1"/>
  <c r="Z3573" i="6"/>
  <c r="Y3573" i="6"/>
  <c r="X3573" i="6"/>
  <c r="AB3573" i="6" s="1"/>
  <c r="M3573" i="6" s="1"/>
  <c r="N3573" i="6" s="1"/>
  <c r="O3573" i="6" s="1"/>
  <c r="Z3572" i="6"/>
  <c r="Y3572" i="6"/>
  <c r="X3572" i="6"/>
  <c r="AB3572" i="6" s="1"/>
  <c r="M3572" i="6" s="1"/>
  <c r="N3572" i="6" s="1"/>
  <c r="O3572" i="6" s="1"/>
  <c r="Z3571" i="6"/>
  <c r="Y3571" i="6"/>
  <c r="X3571" i="6"/>
  <c r="AB3571" i="6" s="1"/>
  <c r="M3571" i="6" s="1"/>
  <c r="N3571" i="6" s="1"/>
  <c r="O3571" i="6" s="1"/>
  <c r="Z3570" i="6"/>
  <c r="Y3570" i="6"/>
  <c r="X3570" i="6"/>
  <c r="AB3570" i="6" s="1"/>
  <c r="M3570" i="6" s="1"/>
  <c r="N3570" i="6" s="1"/>
  <c r="O3570" i="6" s="1"/>
  <c r="Z3569" i="6"/>
  <c r="Y3569" i="6"/>
  <c r="X3569" i="6"/>
  <c r="AB3569" i="6" s="1"/>
  <c r="M3569" i="6" s="1"/>
  <c r="N3569" i="6" s="1"/>
  <c r="O3569" i="6" s="1"/>
  <c r="Z3568" i="6"/>
  <c r="Y3568" i="6"/>
  <c r="X3568" i="6"/>
  <c r="AB3568" i="6" s="1"/>
  <c r="M3568" i="6" s="1"/>
  <c r="N3568" i="6" s="1"/>
  <c r="O3568" i="6" s="1"/>
  <c r="Z3567" i="6"/>
  <c r="Y3567" i="6"/>
  <c r="X3567" i="6"/>
  <c r="AB3567" i="6" s="1"/>
  <c r="M3567" i="6" s="1"/>
  <c r="N3567" i="6" s="1"/>
  <c r="O3567" i="6" s="1"/>
  <c r="Z3566" i="6"/>
  <c r="Y3566" i="6"/>
  <c r="X3566" i="6"/>
  <c r="AB3566" i="6" s="1"/>
  <c r="M3566" i="6" s="1"/>
  <c r="N3566" i="6" s="1"/>
  <c r="O3566" i="6" s="1"/>
  <c r="Z3565" i="6"/>
  <c r="Y3565" i="6"/>
  <c r="X3565" i="6"/>
  <c r="AB3565" i="6" s="1"/>
  <c r="M3565" i="6" s="1"/>
  <c r="N3565" i="6" s="1"/>
  <c r="O3565" i="6" s="1"/>
  <c r="Z3564" i="6"/>
  <c r="Y3564" i="6"/>
  <c r="X3564" i="6"/>
  <c r="AB3564" i="6" s="1"/>
  <c r="M3564" i="6" s="1"/>
  <c r="N3564" i="6" s="1"/>
  <c r="O3564" i="6" s="1"/>
  <c r="Z3563" i="6"/>
  <c r="Y3563" i="6"/>
  <c r="X3563" i="6"/>
  <c r="AB3563" i="6" s="1"/>
  <c r="M3563" i="6" s="1"/>
  <c r="N3563" i="6" s="1"/>
  <c r="O3563" i="6" s="1"/>
  <c r="Z3562" i="6"/>
  <c r="Y3562" i="6"/>
  <c r="X3562" i="6"/>
  <c r="AB3562" i="6" s="1"/>
  <c r="M3562" i="6" s="1"/>
  <c r="N3562" i="6" s="1"/>
  <c r="O3562" i="6" s="1"/>
  <c r="Z3561" i="6"/>
  <c r="Y3561" i="6"/>
  <c r="X3561" i="6"/>
  <c r="AB3561" i="6" s="1"/>
  <c r="M3561" i="6" s="1"/>
  <c r="N3561" i="6" s="1"/>
  <c r="O3561" i="6" s="1"/>
  <c r="Z3560" i="6"/>
  <c r="Y3560" i="6"/>
  <c r="X3560" i="6"/>
  <c r="AB3560" i="6" s="1"/>
  <c r="M3560" i="6" s="1"/>
  <c r="N3560" i="6" s="1"/>
  <c r="O3560" i="6" s="1"/>
  <c r="Z3559" i="6"/>
  <c r="Y3559" i="6"/>
  <c r="X3559" i="6"/>
  <c r="AB3559" i="6" s="1"/>
  <c r="M3559" i="6" s="1"/>
  <c r="N3559" i="6" s="1"/>
  <c r="O3559" i="6" s="1"/>
  <c r="Z3558" i="6"/>
  <c r="Y3558" i="6"/>
  <c r="X3558" i="6"/>
  <c r="AB3558" i="6" s="1"/>
  <c r="M3558" i="6" s="1"/>
  <c r="N3558" i="6" s="1"/>
  <c r="O3558" i="6" s="1"/>
  <c r="Z3557" i="6"/>
  <c r="Y3557" i="6"/>
  <c r="X3557" i="6"/>
  <c r="AB3557" i="6" s="1"/>
  <c r="M3557" i="6" s="1"/>
  <c r="N3557" i="6" s="1"/>
  <c r="O3557" i="6" s="1"/>
  <c r="Z3556" i="6"/>
  <c r="Y3556" i="6"/>
  <c r="X3556" i="6"/>
  <c r="AB3556" i="6" s="1"/>
  <c r="M3556" i="6" s="1"/>
  <c r="N3556" i="6" s="1"/>
  <c r="O3556" i="6" s="1"/>
  <c r="Z3555" i="6"/>
  <c r="Y3555" i="6"/>
  <c r="X3555" i="6"/>
  <c r="AB3555" i="6" s="1"/>
  <c r="M3555" i="6" s="1"/>
  <c r="N3555" i="6" s="1"/>
  <c r="O3555" i="6" s="1"/>
  <c r="Z3554" i="6"/>
  <c r="Y3554" i="6"/>
  <c r="X3554" i="6"/>
  <c r="AB3554" i="6" s="1"/>
  <c r="M3554" i="6" s="1"/>
  <c r="N3554" i="6" s="1"/>
  <c r="O3554" i="6" s="1"/>
  <c r="Z3553" i="6"/>
  <c r="Y3553" i="6"/>
  <c r="X3553" i="6"/>
  <c r="AB3553" i="6" s="1"/>
  <c r="M3553" i="6" s="1"/>
  <c r="N3553" i="6" s="1"/>
  <c r="O3553" i="6" s="1"/>
  <c r="Z3552" i="6"/>
  <c r="Y3552" i="6"/>
  <c r="X3552" i="6"/>
  <c r="AB3552" i="6" s="1"/>
  <c r="M3552" i="6" s="1"/>
  <c r="N3552" i="6" s="1"/>
  <c r="O3552" i="6" s="1"/>
  <c r="Z3551" i="6"/>
  <c r="Y3551" i="6"/>
  <c r="X3551" i="6"/>
  <c r="AB3551" i="6" s="1"/>
  <c r="M3551" i="6" s="1"/>
  <c r="N3551" i="6" s="1"/>
  <c r="O3551" i="6" s="1"/>
  <c r="Z3550" i="6"/>
  <c r="Y3550" i="6"/>
  <c r="X3550" i="6"/>
  <c r="AB3550" i="6" s="1"/>
  <c r="M3550" i="6" s="1"/>
  <c r="N3550" i="6" s="1"/>
  <c r="O3550" i="6" s="1"/>
  <c r="Z3549" i="6"/>
  <c r="Y3549" i="6"/>
  <c r="X3549" i="6"/>
  <c r="AB3549" i="6" s="1"/>
  <c r="M3549" i="6" s="1"/>
  <c r="N3549" i="6" s="1"/>
  <c r="O3549" i="6" s="1"/>
  <c r="Z3548" i="6"/>
  <c r="Y3548" i="6"/>
  <c r="X3548" i="6"/>
  <c r="AB3548" i="6" s="1"/>
  <c r="M3548" i="6" s="1"/>
  <c r="N3548" i="6" s="1"/>
  <c r="O3548" i="6" s="1"/>
  <c r="Z3547" i="6"/>
  <c r="Y3547" i="6"/>
  <c r="X3547" i="6"/>
  <c r="AB3547" i="6" s="1"/>
  <c r="M3547" i="6" s="1"/>
  <c r="N3547" i="6" s="1"/>
  <c r="O3547" i="6" s="1"/>
  <c r="Z3546" i="6"/>
  <c r="Y3546" i="6"/>
  <c r="X3546" i="6"/>
  <c r="AB3546" i="6" s="1"/>
  <c r="M3546" i="6" s="1"/>
  <c r="N3546" i="6" s="1"/>
  <c r="O3546" i="6" s="1"/>
  <c r="Z3545" i="6"/>
  <c r="Y3545" i="6"/>
  <c r="X3545" i="6"/>
  <c r="AB3545" i="6" s="1"/>
  <c r="M3545" i="6" s="1"/>
  <c r="N3545" i="6" s="1"/>
  <c r="O3545" i="6" s="1"/>
  <c r="Z3544" i="6"/>
  <c r="Y3544" i="6"/>
  <c r="X3544" i="6"/>
  <c r="AB3544" i="6" s="1"/>
  <c r="M3544" i="6" s="1"/>
  <c r="N3544" i="6" s="1"/>
  <c r="O3544" i="6" s="1"/>
  <c r="Z3543" i="6"/>
  <c r="Y3543" i="6"/>
  <c r="X3543" i="6"/>
  <c r="AB3543" i="6" s="1"/>
  <c r="M3543" i="6" s="1"/>
  <c r="N3543" i="6" s="1"/>
  <c r="O3543" i="6" s="1"/>
  <c r="Z3542" i="6"/>
  <c r="Y3542" i="6"/>
  <c r="X3542" i="6"/>
  <c r="AB3542" i="6" s="1"/>
  <c r="M3542" i="6" s="1"/>
  <c r="N3542" i="6" s="1"/>
  <c r="O3542" i="6" s="1"/>
  <c r="Z3541" i="6"/>
  <c r="Y3541" i="6"/>
  <c r="X3541" i="6"/>
  <c r="AB3541" i="6" s="1"/>
  <c r="M3541" i="6" s="1"/>
  <c r="N3541" i="6" s="1"/>
  <c r="O3541" i="6" s="1"/>
  <c r="Z3540" i="6"/>
  <c r="Y3540" i="6"/>
  <c r="X3540" i="6"/>
  <c r="AB3540" i="6" s="1"/>
  <c r="M3540" i="6" s="1"/>
  <c r="N3540" i="6" s="1"/>
  <c r="O3540" i="6" s="1"/>
  <c r="Z3539" i="6"/>
  <c r="Y3539" i="6"/>
  <c r="X3539" i="6"/>
  <c r="AB3539" i="6" s="1"/>
  <c r="M3539" i="6" s="1"/>
  <c r="N3539" i="6" s="1"/>
  <c r="O3539" i="6" s="1"/>
  <c r="Z3538" i="6"/>
  <c r="Y3538" i="6"/>
  <c r="X3538" i="6"/>
  <c r="AB3538" i="6" s="1"/>
  <c r="M3538" i="6" s="1"/>
  <c r="N3538" i="6" s="1"/>
  <c r="O3538" i="6" s="1"/>
  <c r="Z3537" i="6"/>
  <c r="Y3537" i="6"/>
  <c r="X3537" i="6"/>
  <c r="AB3537" i="6" s="1"/>
  <c r="M3537" i="6" s="1"/>
  <c r="N3537" i="6" s="1"/>
  <c r="O3537" i="6" s="1"/>
  <c r="Z3536" i="6"/>
  <c r="Y3536" i="6"/>
  <c r="X3536" i="6"/>
  <c r="AB3536" i="6" s="1"/>
  <c r="M3536" i="6" s="1"/>
  <c r="N3536" i="6" s="1"/>
  <c r="O3536" i="6" s="1"/>
  <c r="Z3535" i="6"/>
  <c r="Y3535" i="6"/>
  <c r="X3535" i="6"/>
  <c r="AB3535" i="6" s="1"/>
  <c r="M3535" i="6" s="1"/>
  <c r="N3535" i="6" s="1"/>
  <c r="O3535" i="6" s="1"/>
  <c r="Z3534" i="6"/>
  <c r="Y3534" i="6"/>
  <c r="X3534" i="6"/>
  <c r="AB3534" i="6" s="1"/>
  <c r="M3534" i="6" s="1"/>
  <c r="N3534" i="6" s="1"/>
  <c r="O3534" i="6" s="1"/>
  <c r="Z3533" i="6"/>
  <c r="Y3533" i="6"/>
  <c r="X3533" i="6"/>
  <c r="AB3533" i="6" s="1"/>
  <c r="M3533" i="6" s="1"/>
  <c r="N3533" i="6" s="1"/>
  <c r="O3533" i="6" s="1"/>
  <c r="Z3532" i="6"/>
  <c r="Y3532" i="6"/>
  <c r="X3532" i="6"/>
  <c r="AB3532" i="6" s="1"/>
  <c r="M3532" i="6" s="1"/>
  <c r="N3532" i="6" s="1"/>
  <c r="O3532" i="6" s="1"/>
  <c r="Z3531" i="6"/>
  <c r="Y3531" i="6"/>
  <c r="X3531" i="6"/>
  <c r="AB3531" i="6" s="1"/>
  <c r="M3531" i="6" s="1"/>
  <c r="N3531" i="6" s="1"/>
  <c r="O3531" i="6" s="1"/>
  <c r="Z3530" i="6"/>
  <c r="Y3530" i="6"/>
  <c r="X3530" i="6"/>
  <c r="AB3530" i="6" s="1"/>
  <c r="M3530" i="6" s="1"/>
  <c r="N3530" i="6" s="1"/>
  <c r="O3530" i="6" s="1"/>
  <c r="Z3529" i="6"/>
  <c r="Y3529" i="6"/>
  <c r="X3529" i="6"/>
  <c r="AB3529" i="6" s="1"/>
  <c r="M3529" i="6" s="1"/>
  <c r="N3529" i="6" s="1"/>
  <c r="O3529" i="6" s="1"/>
  <c r="Z3528" i="6"/>
  <c r="Y3528" i="6"/>
  <c r="X3528" i="6"/>
  <c r="AB3528" i="6" s="1"/>
  <c r="M3528" i="6" s="1"/>
  <c r="N3528" i="6" s="1"/>
  <c r="O3528" i="6" s="1"/>
  <c r="Z3527" i="6"/>
  <c r="Y3527" i="6"/>
  <c r="X3527" i="6"/>
  <c r="AB3527" i="6" s="1"/>
  <c r="M3527" i="6" s="1"/>
  <c r="N3527" i="6" s="1"/>
  <c r="O3527" i="6" s="1"/>
  <c r="Z3526" i="6"/>
  <c r="Y3526" i="6"/>
  <c r="X3526" i="6"/>
  <c r="AB3526" i="6" s="1"/>
  <c r="M3526" i="6" s="1"/>
  <c r="N3526" i="6" s="1"/>
  <c r="O3526" i="6" s="1"/>
  <c r="Z3525" i="6"/>
  <c r="Y3525" i="6"/>
  <c r="X3525" i="6"/>
  <c r="AB3525" i="6" s="1"/>
  <c r="M3525" i="6" s="1"/>
  <c r="N3525" i="6" s="1"/>
  <c r="O3525" i="6" s="1"/>
  <c r="Z3524" i="6"/>
  <c r="Y3524" i="6"/>
  <c r="X3524" i="6"/>
  <c r="AB3524" i="6" s="1"/>
  <c r="M3524" i="6" s="1"/>
  <c r="N3524" i="6" s="1"/>
  <c r="O3524" i="6" s="1"/>
  <c r="Z3523" i="6"/>
  <c r="Y3523" i="6"/>
  <c r="X3523" i="6"/>
  <c r="AB3523" i="6" s="1"/>
  <c r="M3523" i="6" s="1"/>
  <c r="N3523" i="6" s="1"/>
  <c r="O3523" i="6" s="1"/>
  <c r="Z3522" i="6"/>
  <c r="Y3522" i="6"/>
  <c r="X3522" i="6"/>
  <c r="AB3522" i="6" s="1"/>
  <c r="M3522" i="6" s="1"/>
  <c r="N3522" i="6" s="1"/>
  <c r="O3522" i="6" s="1"/>
  <c r="Z3521" i="6"/>
  <c r="Y3521" i="6"/>
  <c r="X3521" i="6"/>
  <c r="AB3521" i="6" s="1"/>
  <c r="M3521" i="6" s="1"/>
  <c r="N3521" i="6" s="1"/>
  <c r="O3521" i="6" s="1"/>
  <c r="Z3520" i="6"/>
  <c r="Y3520" i="6"/>
  <c r="X3520" i="6"/>
  <c r="AB3520" i="6" s="1"/>
  <c r="M3520" i="6" s="1"/>
  <c r="N3520" i="6" s="1"/>
  <c r="O3520" i="6" s="1"/>
  <c r="Z3519" i="6"/>
  <c r="Y3519" i="6"/>
  <c r="X3519" i="6"/>
  <c r="AB3519" i="6" s="1"/>
  <c r="M3519" i="6" s="1"/>
  <c r="N3519" i="6" s="1"/>
  <c r="O3519" i="6" s="1"/>
  <c r="Z3518" i="6"/>
  <c r="Y3518" i="6"/>
  <c r="X3518" i="6"/>
  <c r="AB3518" i="6" s="1"/>
  <c r="M3518" i="6" s="1"/>
  <c r="N3518" i="6" s="1"/>
  <c r="O3518" i="6" s="1"/>
  <c r="Z3517" i="6"/>
  <c r="Y3517" i="6"/>
  <c r="X3517" i="6"/>
  <c r="AB3517" i="6" s="1"/>
  <c r="M3517" i="6" s="1"/>
  <c r="N3517" i="6" s="1"/>
  <c r="O3517" i="6" s="1"/>
  <c r="Z3516" i="6"/>
  <c r="Y3516" i="6"/>
  <c r="X3516" i="6"/>
  <c r="AB3516" i="6" s="1"/>
  <c r="M3516" i="6" s="1"/>
  <c r="N3516" i="6" s="1"/>
  <c r="O3516" i="6" s="1"/>
  <c r="Z3515" i="6"/>
  <c r="Y3515" i="6"/>
  <c r="X3515" i="6"/>
  <c r="AB3515" i="6" s="1"/>
  <c r="M3515" i="6" s="1"/>
  <c r="N3515" i="6" s="1"/>
  <c r="O3515" i="6" s="1"/>
  <c r="Z3514" i="6"/>
  <c r="Y3514" i="6"/>
  <c r="X3514" i="6"/>
  <c r="AB3514" i="6" s="1"/>
  <c r="M3514" i="6" s="1"/>
  <c r="N3514" i="6" s="1"/>
  <c r="O3514" i="6" s="1"/>
  <c r="Z3513" i="6"/>
  <c r="Y3513" i="6"/>
  <c r="X3513" i="6"/>
  <c r="AB3513" i="6" s="1"/>
  <c r="M3513" i="6" s="1"/>
  <c r="N3513" i="6" s="1"/>
  <c r="O3513" i="6" s="1"/>
  <c r="Z3512" i="6"/>
  <c r="Y3512" i="6"/>
  <c r="X3512" i="6"/>
  <c r="AB3512" i="6" s="1"/>
  <c r="M3512" i="6" s="1"/>
  <c r="N3512" i="6" s="1"/>
  <c r="O3512" i="6" s="1"/>
  <c r="Z3511" i="6"/>
  <c r="Y3511" i="6"/>
  <c r="X3511" i="6"/>
  <c r="AB3511" i="6" s="1"/>
  <c r="M3511" i="6" s="1"/>
  <c r="N3511" i="6" s="1"/>
  <c r="O3511" i="6" s="1"/>
  <c r="Z3510" i="6"/>
  <c r="Y3510" i="6"/>
  <c r="X3510" i="6"/>
  <c r="AB3510" i="6" s="1"/>
  <c r="M3510" i="6" s="1"/>
  <c r="N3510" i="6" s="1"/>
  <c r="O3510" i="6" s="1"/>
  <c r="Z3509" i="6"/>
  <c r="Y3509" i="6"/>
  <c r="X3509" i="6"/>
  <c r="AB3509" i="6" s="1"/>
  <c r="M3509" i="6" s="1"/>
  <c r="N3509" i="6" s="1"/>
  <c r="O3509" i="6" s="1"/>
  <c r="Z3508" i="6"/>
  <c r="Y3508" i="6"/>
  <c r="X3508" i="6"/>
  <c r="AB3508" i="6" s="1"/>
  <c r="M3508" i="6" s="1"/>
  <c r="N3508" i="6" s="1"/>
  <c r="O3508" i="6" s="1"/>
  <c r="Z3507" i="6"/>
  <c r="Y3507" i="6"/>
  <c r="X3507" i="6"/>
  <c r="AB3507" i="6" s="1"/>
  <c r="M3507" i="6" s="1"/>
  <c r="N3507" i="6" s="1"/>
  <c r="O3507" i="6" s="1"/>
  <c r="Z3506" i="6"/>
  <c r="Y3506" i="6"/>
  <c r="X3506" i="6"/>
  <c r="AB3506" i="6" s="1"/>
  <c r="M3506" i="6" s="1"/>
  <c r="N3506" i="6" s="1"/>
  <c r="O3506" i="6" s="1"/>
  <c r="Z3505" i="6"/>
  <c r="Y3505" i="6"/>
  <c r="X3505" i="6"/>
  <c r="AB3505" i="6" s="1"/>
  <c r="M3505" i="6" s="1"/>
  <c r="N3505" i="6" s="1"/>
  <c r="O3505" i="6" s="1"/>
  <c r="Z3504" i="6"/>
  <c r="Y3504" i="6"/>
  <c r="X3504" i="6"/>
  <c r="AB3504" i="6" s="1"/>
  <c r="M3504" i="6" s="1"/>
  <c r="N3504" i="6" s="1"/>
  <c r="O3504" i="6" s="1"/>
  <c r="Z3503" i="6"/>
  <c r="Y3503" i="6"/>
  <c r="X3503" i="6"/>
  <c r="AB3503" i="6" s="1"/>
  <c r="M3503" i="6" s="1"/>
  <c r="N3503" i="6" s="1"/>
  <c r="O3503" i="6" s="1"/>
  <c r="Z3502" i="6"/>
  <c r="Y3502" i="6"/>
  <c r="X3502" i="6"/>
  <c r="AB3502" i="6" s="1"/>
  <c r="M3502" i="6" s="1"/>
  <c r="N3502" i="6" s="1"/>
  <c r="O3502" i="6" s="1"/>
  <c r="Z3501" i="6"/>
  <c r="Y3501" i="6"/>
  <c r="X3501" i="6"/>
  <c r="AB3501" i="6" s="1"/>
  <c r="M3501" i="6" s="1"/>
  <c r="N3501" i="6" s="1"/>
  <c r="O3501" i="6" s="1"/>
  <c r="Z3500" i="6"/>
  <c r="Y3500" i="6"/>
  <c r="X3500" i="6"/>
  <c r="AB3500" i="6" s="1"/>
  <c r="M3500" i="6" s="1"/>
  <c r="N3500" i="6" s="1"/>
  <c r="O3500" i="6" s="1"/>
  <c r="Z3499" i="6"/>
  <c r="Y3499" i="6"/>
  <c r="X3499" i="6"/>
  <c r="AB3499" i="6" s="1"/>
  <c r="M3499" i="6" s="1"/>
  <c r="N3499" i="6" s="1"/>
  <c r="O3499" i="6" s="1"/>
  <c r="Z3498" i="6"/>
  <c r="Y3498" i="6"/>
  <c r="X3498" i="6"/>
  <c r="AB3498" i="6" s="1"/>
  <c r="M3498" i="6" s="1"/>
  <c r="N3498" i="6" s="1"/>
  <c r="O3498" i="6" s="1"/>
  <c r="Z3497" i="6"/>
  <c r="Y3497" i="6"/>
  <c r="X3497" i="6"/>
  <c r="AB3497" i="6" s="1"/>
  <c r="M3497" i="6" s="1"/>
  <c r="N3497" i="6" s="1"/>
  <c r="O3497" i="6" s="1"/>
  <c r="Z3496" i="6"/>
  <c r="Y3496" i="6"/>
  <c r="X3496" i="6"/>
  <c r="AB3496" i="6" s="1"/>
  <c r="M3496" i="6" s="1"/>
  <c r="N3496" i="6" s="1"/>
  <c r="O3496" i="6" s="1"/>
  <c r="Z3495" i="6"/>
  <c r="Y3495" i="6"/>
  <c r="X3495" i="6"/>
  <c r="AB3495" i="6" s="1"/>
  <c r="M3495" i="6" s="1"/>
  <c r="N3495" i="6" s="1"/>
  <c r="O3495" i="6" s="1"/>
  <c r="Z3494" i="6"/>
  <c r="Y3494" i="6"/>
  <c r="X3494" i="6"/>
  <c r="AB3494" i="6" s="1"/>
  <c r="M3494" i="6" s="1"/>
  <c r="N3494" i="6" s="1"/>
  <c r="O3494" i="6" s="1"/>
  <c r="Z3493" i="6"/>
  <c r="Y3493" i="6"/>
  <c r="X3493" i="6"/>
  <c r="AB3493" i="6" s="1"/>
  <c r="M3493" i="6" s="1"/>
  <c r="N3493" i="6" s="1"/>
  <c r="O3493" i="6" s="1"/>
  <c r="Z3492" i="6"/>
  <c r="Y3492" i="6"/>
  <c r="X3492" i="6"/>
  <c r="AB3492" i="6" s="1"/>
  <c r="M3492" i="6" s="1"/>
  <c r="N3492" i="6" s="1"/>
  <c r="O3492" i="6" s="1"/>
  <c r="Z3491" i="6"/>
  <c r="Y3491" i="6"/>
  <c r="X3491" i="6"/>
  <c r="AB3491" i="6" s="1"/>
  <c r="M3491" i="6" s="1"/>
  <c r="N3491" i="6" s="1"/>
  <c r="O3491" i="6" s="1"/>
  <c r="Z3490" i="6"/>
  <c r="Y3490" i="6"/>
  <c r="X3490" i="6"/>
  <c r="AB3490" i="6" s="1"/>
  <c r="M3490" i="6" s="1"/>
  <c r="N3490" i="6" s="1"/>
  <c r="O3490" i="6" s="1"/>
  <c r="Z3489" i="6"/>
  <c r="Y3489" i="6"/>
  <c r="X3489" i="6"/>
  <c r="AB3489" i="6" s="1"/>
  <c r="M3489" i="6" s="1"/>
  <c r="N3489" i="6" s="1"/>
  <c r="O3489" i="6" s="1"/>
  <c r="Z3488" i="6"/>
  <c r="Y3488" i="6"/>
  <c r="X3488" i="6"/>
  <c r="AB3488" i="6" s="1"/>
  <c r="M3488" i="6" s="1"/>
  <c r="N3488" i="6" s="1"/>
  <c r="O3488" i="6" s="1"/>
  <c r="Z3487" i="6"/>
  <c r="Y3487" i="6"/>
  <c r="X3487" i="6"/>
  <c r="AB3487" i="6" s="1"/>
  <c r="M3487" i="6" s="1"/>
  <c r="N3487" i="6" s="1"/>
  <c r="O3487" i="6" s="1"/>
  <c r="Z3486" i="6"/>
  <c r="Y3486" i="6"/>
  <c r="X3486" i="6"/>
  <c r="AB3486" i="6" s="1"/>
  <c r="M3486" i="6" s="1"/>
  <c r="N3486" i="6" s="1"/>
  <c r="O3486" i="6" s="1"/>
  <c r="Z3485" i="6"/>
  <c r="Y3485" i="6"/>
  <c r="X3485" i="6"/>
  <c r="AB3485" i="6" s="1"/>
  <c r="M3485" i="6" s="1"/>
  <c r="N3485" i="6" s="1"/>
  <c r="O3485" i="6" s="1"/>
  <c r="Z3484" i="6"/>
  <c r="Y3484" i="6"/>
  <c r="X3484" i="6"/>
  <c r="AB3484" i="6" s="1"/>
  <c r="M3484" i="6" s="1"/>
  <c r="N3484" i="6" s="1"/>
  <c r="O3484" i="6" s="1"/>
  <c r="Z3483" i="6"/>
  <c r="Y3483" i="6"/>
  <c r="X3483" i="6"/>
  <c r="AB3483" i="6" s="1"/>
  <c r="M3483" i="6" s="1"/>
  <c r="N3483" i="6" s="1"/>
  <c r="O3483" i="6" s="1"/>
  <c r="Z3482" i="6"/>
  <c r="Y3482" i="6"/>
  <c r="X3482" i="6"/>
  <c r="AB3482" i="6" s="1"/>
  <c r="M3482" i="6" s="1"/>
  <c r="N3482" i="6" s="1"/>
  <c r="O3482" i="6" s="1"/>
  <c r="Z3481" i="6"/>
  <c r="Y3481" i="6"/>
  <c r="X3481" i="6"/>
  <c r="AB3481" i="6" s="1"/>
  <c r="M3481" i="6" s="1"/>
  <c r="N3481" i="6" s="1"/>
  <c r="O3481" i="6" s="1"/>
  <c r="Z3480" i="6"/>
  <c r="Y3480" i="6"/>
  <c r="X3480" i="6"/>
  <c r="AB3480" i="6" s="1"/>
  <c r="M3480" i="6" s="1"/>
  <c r="N3480" i="6" s="1"/>
  <c r="O3480" i="6" s="1"/>
  <c r="Z3479" i="6"/>
  <c r="Y3479" i="6"/>
  <c r="X3479" i="6"/>
  <c r="AB3479" i="6" s="1"/>
  <c r="M3479" i="6" s="1"/>
  <c r="N3479" i="6" s="1"/>
  <c r="O3479" i="6" s="1"/>
  <c r="Z3478" i="6"/>
  <c r="Y3478" i="6"/>
  <c r="X3478" i="6"/>
  <c r="AB3478" i="6" s="1"/>
  <c r="M3478" i="6" s="1"/>
  <c r="N3478" i="6" s="1"/>
  <c r="O3478" i="6" s="1"/>
  <c r="Z3477" i="6"/>
  <c r="Y3477" i="6"/>
  <c r="X3477" i="6"/>
  <c r="AB3477" i="6" s="1"/>
  <c r="M3477" i="6" s="1"/>
  <c r="N3477" i="6" s="1"/>
  <c r="O3477" i="6" s="1"/>
  <c r="Z3476" i="6"/>
  <c r="Y3476" i="6"/>
  <c r="X3476" i="6"/>
  <c r="AB3476" i="6" s="1"/>
  <c r="M3476" i="6" s="1"/>
  <c r="N3476" i="6" s="1"/>
  <c r="O3476" i="6" s="1"/>
  <c r="Z3475" i="6"/>
  <c r="Y3475" i="6"/>
  <c r="X3475" i="6"/>
  <c r="AB3475" i="6" s="1"/>
  <c r="M3475" i="6" s="1"/>
  <c r="N3475" i="6" s="1"/>
  <c r="O3475" i="6" s="1"/>
  <c r="Z3474" i="6"/>
  <c r="Y3474" i="6"/>
  <c r="X3474" i="6"/>
  <c r="AB3474" i="6" s="1"/>
  <c r="M3474" i="6" s="1"/>
  <c r="N3474" i="6" s="1"/>
  <c r="O3474" i="6" s="1"/>
  <c r="Z3473" i="6"/>
  <c r="Y3473" i="6"/>
  <c r="X3473" i="6"/>
  <c r="AB3473" i="6" s="1"/>
  <c r="M3473" i="6" s="1"/>
  <c r="N3473" i="6" s="1"/>
  <c r="O3473" i="6" s="1"/>
  <c r="Z3472" i="6"/>
  <c r="Y3472" i="6"/>
  <c r="X3472" i="6"/>
  <c r="AB3472" i="6" s="1"/>
  <c r="M3472" i="6" s="1"/>
  <c r="N3472" i="6" s="1"/>
  <c r="O3472" i="6" s="1"/>
  <c r="Z3471" i="6"/>
  <c r="Y3471" i="6"/>
  <c r="X3471" i="6"/>
  <c r="AB3471" i="6" s="1"/>
  <c r="M3471" i="6" s="1"/>
  <c r="N3471" i="6" s="1"/>
  <c r="O3471" i="6" s="1"/>
  <c r="Z3470" i="6"/>
  <c r="Y3470" i="6"/>
  <c r="X3470" i="6"/>
  <c r="AB3470" i="6" s="1"/>
  <c r="M3470" i="6" s="1"/>
  <c r="N3470" i="6" s="1"/>
  <c r="O3470" i="6" s="1"/>
  <c r="Z3469" i="6"/>
  <c r="Y3469" i="6"/>
  <c r="X3469" i="6"/>
  <c r="AB3469" i="6" s="1"/>
  <c r="M3469" i="6" s="1"/>
  <c r="N3469" i="6" s="1"/>
  <c r="O3469" i="6" s="1"/>
  <c r="Z3468" i="6"/>
  <c r="Y3468" i="6"/>
  <c r="X3468" i="6"/>
  <c r="AB3468" i="6" s="1"/>
  <c r="M3468" i="6" s="1"/>
  <c r="N3468" i="6" s="1"/>
  <c r="O3468" i="6" s="1"/>
  <c r="Z3467" i="6"/>
  <c r="Y3467" i="6"/>
  <c r="X3467" i="6"/>
  <c r="AB3467" i="6" s="1"/>
  <c r="M3467" i="6" s="1"/>
  <c r="N3467" i="6" s="1"/>
  <c r="O3467" i="6" s="1"/>
  <c r="Z3466" i="6"/>
  <c r="Y3466" i="6"/>
  <c r="X3466" i="6"/>
  <c r="AB3466" i="6" s="1"/>
  <c r="M3466" i="6" s="1"/>
  <c r="N3466" i="6" s="1"/>
  <c r="O3466" i="6" s="1"/>
  <c r="Z3465" i="6"/>
  <c r="Y3465" i="6"/>
  <c r="X3465" i="6"/>
  <c r="AB3465" i="6" s="1"/>
  <c r="M3465" i="6" s="1"/>
  <c r="N3465" i="6" s="1"/>
  <c r="O3465" i="6" s="1"/>
  <c r="Z3464" i="6"/>
  <c r="Y3464" i="6"/>
  <c r="X3464" i="6"/>
  <c r="AB3464" i="6" s="1"/>
  <c r="M3464" i="6" s="1"/>
  <c r="N3464" i="6" s="1"/>
  <c r="O3464" i="6" s="1"/>
  <c r="Z3463" i="6"/>
  <c r="Y3463" i="6"/>
  <c r="X3463" i="6"/>
  <c r="AB3463" i="6" s="1"/>
  <c r="M3463" i="6" s="1"/>
  <c r="N3463" i="6" s="1"/>
  <c r="O3463" i="6" s="1"/>
  <c r="Z3462" i="6"/>
  <c r="Y3462" i="6"/>
  <c r="X3462" i="6"/>
  <c r="AB3462" i="6" s="1"/>
  <c r="M3462" i="6" s="1"/>
  <c r="N3462" i="6" s="1"/>
  <c r="O3462" i="6" s="1"/>
  <c r="Z3461" i="6"/>
  <c r="Y3461" i="6"/>
  <c r="X3461" i="6"/>
  <c r="AB3461" i="6" s="1"/>
  <c r="M3461" i="6" s="1"/>
  <c r="N3461" i="6" s="1"/>
  <c r="O3461" i="6" s="1"/>
  <c r="Z3460" i="6"/>
  <c r="Y3460" i="6"/>
  <c r="X3460" i="6"/>
  <c r="AB3460" i="6" s="1"/>
  <c r="M3460" i="6" s="1"/>
  <c r="N3460" i="6" s="1"/>
  <c r="O3460" i="6" s="1"/>
  <c r="Z3459" i="6"/>
  <c r="Y3459" i="6"/>
  <c r="X3459" i="6"/>
  <c r="AB3459" i="6" s="1"/>
  <c r="M3459" i="6" s="1"/>
  <c r="N3459" i="6" s="1"/>
  <c r="O3459" i="6" s="1"/>
  <c r="Z3458" i="6"/>
  <c r="Y3458" i="6"/>
  <c r="X3458" i="6"/>
  <c r="AB3458" i="6" s="1"/>
  <c r="M3458" i="6" s="1"/>
  <c r="N3458" i="6" s="1"/>
  <c r="O3458" i="6" s="1"/>
  <c r="Z3457" i="6"/>
  <c r="Y3457" i="6"/>
  <c r="X3457" i="6"/>
  <c r="AB3457" i="6" s="1"/>
  <c r="M3457" i="6" s="1"/>
  <c r="N3457" i="6" s="1"/>
  <c r="O3457" i="6" s="1"/>
  <c r="Z3456" i="6"/>
  <c r="Y3456" i="6"/>
  <c r="X3456" i="6"/>
  <c r="AB3456" i="6" s="1"/>
  <c r="M3456" i="6" s="1"/>
  <c r="N3456" i="6" s="1"/>
  <c r="O3456" i="6" s="1"/>
  <c r="Z3455" i="6"/>
  <c r="Y3455" i="6"/>
  <c r="X3455" i="6"/>
  <c r="AB3455" i="6" s="1"/>
  <c r="M3455" i="6" s="1"/>
  <c r="N3455" i="6" s="1"/>
  <c r="O3455" i="6" s="1"/>
  <c r="Z3454" i="6"/>
  <c r="Y3454" i="6"/>
  <c r="X3454" i="6"/>
  <c r="AB3454" i="6" s="1"/>
  <c r="M3454" i="6" s="1"/>
  <c r="N3454" i="6" s="1"/>
  <c r="O3454" i="6" s="1"/>
  <c r="Z3453" i="6"/>
  <c r="Y3453" i="6"/>
  <c r="X3453" i="6"/>
  <c r="AB3453" i="6" s="1"/>
  <c r="M3453" i="6" s="1"/>
  <c r="N3453" i="6" s="1"/>
  <c r="O3453" i="6" s="1"/>
  <c r="Z3452" i="6"/>
  <c r="Y3452" i="6"/>
  <c r="X3452" i="6"/>
  <c r="AB3452" i="6" s="1"/>
  <c r="M3452" i="6" s="1"/>
  <c r="N3452" i="6" s="1"/>
  <c r="O3452" i="6" s="1"/>
  <c r="Z3451" i="6"/>
  <c r="Y3451" i="6"/>
  <c r="X3451" i="6"/>
  <c r="AB3451" i="6" s="1"/>
  <c r="M3451" i="6" s="1"/>
  <c r="N3451" i="6" s="1"/>
  <c r="O3451" i="6" s="1"/>
  <c r="Z3450" i="6"/>
  <c r="Y3450" i="6"/>
  <c r="X3450" i="6"/>
  <c r="AB3450" i="6" s="1"/>
  <c r="M3450" i="6" s="1"/>
  <c r="N3450" i="6" s="1"/>
  <c r="O3450" i="6" s="1"/>
  <c r="Z3449" i="6"/>
  <c r="Y3449" i="6"/>
  <c r="X3449" i="6"/>
  <c r="AB3449" i="6" s="1"/>
  <c r="M3449" i="6" s="1"/>
  <c r="N3449" i="6" s="1"/>
  <c r="O3449" i="6" s="1"/>
  <c r="Z3448" i="6"/>
  <c r="Y3448" i="6"/>
  <c r="X3448" i="6"/>
  <c r="AB3448" i="6" s="1"/>
  <c r="M3448" i="6" s="1"/>
  <c r="N3448" i="6" s="1"/>
  <c r="O3448" i="6" s="1"/>
  <c r="Z3447" i="6"/>
  <c r="Y3447" i="6"/>
  <c r="X3447" i="6"/>
  <c r="AB3447" i="6" s="1"/>
  <c r="M3447" i="6" s="1"/>
  <c r="N3447" i="6" s="1"/>
  <c r="O3447" i="6" s="1"/>
  <c r="Z3446" i="6"/>
  <c r="Y3446" i="6"/>
  <c r="X3446" i="6"/>
  <c r="AB3446" i="6" s="1"/>
  <c r="M3446" i="6" s="1"/>
  <c r="N3446" i="6" s="1"/>
  <c r="O3446" i="6" s="1"/>
  <c r="Z3445" i="6"/>
  <c r="Y3445" i="6"/>
  <c r="X3445" i="6"/>
  <c r="AB3445" i="6" s="1"/>
  <c r="M3445" i="6" s="1"/>
  <c r="N3445" i="6" s="1"/>
  <c r="O3445" i="6" s="1"/>
  <c r="Z3444" i="6"/>
  <c r="Y3444" i="6"/>
  <c r="X3444" i="6"/>
  <c r="AB3444" i="6" s="1"/>
  <c r="M3444" i="6" s="1"/>
  <c r="N3444" i="6" s="1"/>
  <c r="O3444" i="6" s="1"/>
  <c r="Z3443" i="6"/>
  <c r="Y3443" i="6"/>
  <c r="X3443" i="6"/>
  <c r="AB3443" i="6" s="1"/>
  <c r="M3443" i="6" s="1"/>
  <c r="N3443" i="6" s="1"/>
  <c r="O3443" i="6" s="1"/>
  <c r="Z3442" i="6"/>
  <c r="Y3442" i="6"/>
  <c r="X3442" i="6"/>
  <c r="AB3442" i="6" s="1"/>
  <c r="M3442" i="6" s="1"/>
  <c r="N3442" i="6" s="1"/>
  <c r="O3442" i="6" s="1"/>
  <c r="Z3441" i="6"/>
  <c r="Y3441" i="6"/>
  <c r="X3441" i="6"/>
  <c r="AB3441" i="6" s="1"/>
  <c r="M3441" i="6" s="1"/>
  <c r="N3441" i="6" s="1"/>
  <c r="O3441" i="6" s="1"/>
  <c r="Z3440" i="6"/>
  <c r="Y3440" i="6"/>
  <c r="X3440" i="6"/>
  <c r="AB3440" i="6" s="1"/>
  <c r="M3440" i="6" s="1"/>
  <c r="N3440" i="6" s="1"/>
  <c r="O3440" i="6" s="1"/>
  <c r="Z3439" i="6"/>
  <c r="Y3439" i="6"/>
  <c r="X3439" i="6"/>
  <c r="AB3439" i="6" s="1"/>
  <c r="M3439" i="6" s="1"/>
  <c r="N3439" i="6" s="1"/>
  <c r="O3439" i="6" s="1"/>
  <c r="Z3438" i="6"/>
  <c r="Y3438" i="6"/>
  <c r="X3438" i="6"/>
  <c r="AB3438" i="6" s="1"/>
  <c r="M3438" i="6" s="1"/>
  <c r="N3438" i="6" s="1"/>
  <c r="O3438" i="6" s="1"/>
  <c r="Z3437" i="6"/>
  <c r="Y3437" i="6"/>
  <c r="X3437" i="6"/>
  <c r="AB3437" i="6" s="1"/>
  <c r="M3437" i="6" s="1"/>
  <c r="N3437" i="6" s="1"/>
  <c r="O3437" i="6" s="1"/>
  <c r="Z3436" i="6"/>
  <c r="Y3436" i="6"/>
  <c r="X3436" i="6"/>
  <c r="AB3436" i="6" s="1"/>
  <c r="M3436" i="6" s="1"/>
  <c r="N3436" i="6" s="1"/>
  <c r="O3436" i="6" s="1"/>
  <c r="Z3435" i="6"/>
  <c r="Y3435" i="6"/>
  <c r="X3435" i="6"/>
  <c r="AB3435" i="6" s="1"/>
  <c r="M3435" i="6" s="1"/>
  <c r="N3435" i="6" s="1"/>
  <c r="O3435" i="6" s="1"/>
  <c r="Z3434" i="6"/>
  <c r="Y3434" i="6"/>
  <c r="X3434" i="6"/>
  <c r="AB3434" i="6" s="1"/>
  <c r="M3434" i="6" s="1"/>
  <c r="N3434" i="6" s="1"/>
  <c r="O3434" i="6" s="1"/>
  <c r="Z3433" i="6"/>
  <c r="Y3433" i="6"/>
  <c r="X3433" i="6"/>
  <c r="AB3433" i="6" s="1"/>
  <c r="M3433" i="6" s="1"/>
  <c r="N3433" i="6" s="1"/>
  <c r="O3433" i="6" s="1"/>
  <c r="Z3432" i="6"/>
  <c r="Y3432" i="6"/>
  <c r="X3432" i="6"/>
  <c r="AB3432" i="6" s="1"/>
  <c r="M3432" i="6" s="1"/>
  <c r="N3432" i="6" s="1"/>
  <c r="O3432" i="6" s="1"/>
  <c r="Z3431" i="6"/>
  <c r="Y3431" i="6"/>
  <c r="X3431" i="6"/>
  <c r="AB3431" i="6" s="1"/>
  <c r="M3431" i="6" s="1"/>
  <c r="N3431" i="6" s="1"/>
  <c r="O3431" i="6" s="1"/>
  <c r="Z3430" i="6"/>
  <c r="Y3430" i="6"/>
  <c r="X3430" i="6"/>
  <c r="AB3430" i="6" s="1"/>
  <c r="M3430" i="6" s="1"/>
  <c r="N3430" i="6" s="1"/>
  <c r="O3430" i="6" s="1"/>
  <c r="Z3429" i="6"/>
  <c r="Y3429" i="6"/>
  <c r="X3429" i="6"/>
  <c r="AB3429" i="6" s="1"/>
  <c r="M3429" i="6" s="1"/>
  <c r="N3429" i="6" s="1"/>
  <c r="O3429" i="6" s="1"/>
  <c r="Z3428" i="6"/>
  <c r="Y3428" i="6"/>
  <c r="X3428" i="6"/>
  <c r="AB3428" i="6" s="1"/>
  <c r="M3428" i="6" s="1"/>
  <c r="N3428" i="6" s="1"/>
  <c r="O3428" i="6" s="1"/>
  <c r="Z3427" i="6"/>
  <c r="Y3427" i="6"/>
  <c r="X3427" i="6"/>
  <c r="AB3427" i="6" s="1"/>
  <c r="M3427" i="6" s="1"/>
  <c r="N3427" i="6" s="1"/>
  <c r="O3427" i="6" s="1"/>
  <c r="Z3426" i="6"/>
  <c r="Y3426" i="6"/>
  <c r="X3426" i="6"/>
  <c r="AB3426" i="6" s="1"/>
  <c r="M3426" i="6" s="1"/>
  <c r="N3426" i="6" s="1"/>
  <c r="O3426" i="6" s="1"/>
  <c r="Z3425" i="6"/>
  <c r="Y3425" i="6"/>
  <c r="X3425" i="6"/>
  <c r="AB3425" i="6" s="1"/>
  <c r="M3425" i="6" s="1"/>
  <c r="N3425" i="6" s="1"/>
  <c r="O3425" i="6" s="1"/>
  <c r="Z3424" i="6"/>
  <c r="Y3424" i="6"/>
  <c r="X3424" i="6"/>
  <c r="AB3424" i="6" s="1"/>
  <c r="M3424" i="6" s="1"/>
  <c r="N3424" i="6" s="1"/>
  <c r="O3424" i="6" s="1"/>
  <c r="Z3423" i="6"/>
  <c r="Y3423" i="6"/>
  <c r="X3423" i="6"/>
  <c r="AB3423" i="6" s="1"/>
  <c r="M3423" i="6" s="1"/>
  <c r="N3423" i="6" s="1"/>
  <c r="O3423" i="6" s="1"/>
  <c r="Z3422" i="6"/>
  <c r="Y3422" i="6"/>
  <c r="X3422" i="6"/>
  <c r="AB3422" i="6" s="1"/>
  <c r="M3422" i="6" s="1"/>
  <c r="N3422" i="6" s="1"/>
  <c r="O3422" i="6" s="1"/>
  <c r="Z3421" i="6"/>
  <c r="Y3421" i="6"/>
  <c r="X3421" i="6"/>
  <c r="AB3421" i="6" s="1"/>
  <c r="M3421" i="6" s="1"/>
  <c r="N3421" i="6" s="1"/>
  <c r="O3421" i="6" s="1"/>
  <c r="Z3420" i="6"/>
  <c r="Y3420" i="6"/>
  <c r="X3420" i="6"/>
  <c r="AB3420" i="6" s="1"/>
  <c r="M3420" i="6" s="1"/>
  <c r="N3420" i="6" s="1"/>
  <c r="O3420" i="6" s="1"/>
  <c r="Z3419" i="6"/>
  <c r="Y3419" i="6"/>
  <c r="X3419" i="6"/>
  <c r="AB3419" i="6" s="1"/>
  <c r="M3419" i="6" s="1"/>
  <c r="N3419" i="6" s="1"/>
  <c r="O3419" i="6" s="1"/>
  <c r="Z3418" i="6"/>
  <c r="Y3418" i="6"/>
  <c r="X3418" i="6"/>
  <c r="AB3418" i="6" s="1"/>
  <c r="M3418" i="6" s="1"/>
  <c r="N3418" i="6" s="1"/>
  <c r="O3418" i="6" s="1"/>
  <c r="Z3417" i="6"/>
  <c r="Y3417" i="6"/>
  <c r="X3417" i="6"/>
  <c r="AB3417" i="6" s="1"/>
  <c r="M3417" i="6" s="1"/>
  <c r="N3417" i="6" s="1"/>
  <c r="O3417" i="6" s="1"/>
  <c r="Z3416" i="6"/>
  <c r="Y3416" i="6"/>
  <c r="X3416" i="6"/>
  <c r="AB3416" i="6" s="1"/>
  <c r="M3416" i="6" s="1"/>
  <c r="N3416" i="6" s="1"/>
  <c r="O3416" i="6" s="1"/>
  <c r="Z3415" i="6"/>
  <c r="Y3415" i="6"/>
  <c r="X3415" i="6"/>
  <c r="AB3415" i="6" s="1"/>
  <c r="M3415" i="6" s="1"/>
  <c r="N3415" i="6" s="1"/>
  <c r="O3415" i="6" s="1"/>
  <c r="Z3414" i="6"/>
  <c r="Y3414" i="6"/>
  <c r="X3414" i="6"/>
  <c r="AB3414" i="6" s="1"/>
  <c r="M3414" i="6" s="1"/>
  <c r="N3414" i="6" s="1"/>
  <c r="O3414" i="6" s="1"/>
  <c r="Z3413" i="6"/>
  <c r="Y3413" i="6"/>
  <c r="X3413" i="6"/>
  <c r="AB3413" i="6" s="1"/>
  <c r="M3413" i="6" s="1"/>
  <c r="N3413" i="6" s="1"/>
  <c r="O3413" i="6" s="1"/>
  <c r="Z3412" i="6"/>
  <c r="Y3412" i="6"/>
  <c r="X3412" i="6"/>
  <c r="AB3412" i="6" s="1"/>
  <c r="M3412" i="6" s="1"/>
  <c r="N3412" i="6" s="1"/>
  <c r="O3412" i="6" s="1"/>
  <c r="Z3411" i="6"/>
  <c r="Y3411" i="6"/>
  <c r="X3411" i="6"/>
  <c r="AB3411" i="6" s="1"/>
  <c r="M3411" i="6" s="1"/>
  <c r="N3411" i="6" s="1"/>
  <c r="O3411" i="6" s="1"/>
  <c r="Z3410" i="6"/>
  <c r="Y3410" i="6"/>
  <c r="X3410" i="6"/>
  <c r="AB3410" i="6" s="1"/>
  <c r="M3410" i="6" s="1"/>
  <c r="N3410" i="6" s="1"/>
  <c r="O3410" i="6" s="1"/>
  <c r="Z3409" i="6"/>
  <c r="Y3409" i="6"/>
  <c r="X3409" i="6"/>
  <c r="AB3409" i="6" s="1"/>
  <c r="M3409" i="6" s="1"/>
  <c r="N3409" i="6" s="1"/>
  <c r="O3409" i="6" s="1"/>
  <c r="Z3408" i="6"/>
  <c r="Y3408" i="6"/>
  <c r="X3408" i="6"/>
  <c r="AB3408" i="6" s="1"/>
  <c r="M3408" i="6" s="1"/>
  <c r="N3408" i="6" s="1"/>
  <c r="O3408" i="6" s="1"/>
  <c r="Z3407" i="6"/>
  <c r="Y3407" i="6"/>
  <c r="X3407" i="6"/>
  <c r="AB3407" i="6" s="1"/>
  <c r="M3407" i="6" s="1"/>
  <c r="N3407" i="6" s="1"/>
  <c r="O3407" i="6" s="1"/>
  <c r="Z3406" i="6"/>
  <c r="Y3406" i="6"/>
  <c r="X3406" i="6"/>
  <c r="AB3406" i="6" s="1"/>
  <c r="M3406" i="6" s="1"/>
  <c r="N3406" i="6" s="1"/>
  <c r="O3406" i="6" s="1"/>
  <c r="Z3405" i="6"/>
  <c r="Y3405" i="6"/>
  <c r="X3405" i="6"/>
  <c r="AB3405" i="6" s="1"/>
  <c r="M3405" i="6" s="1"/>
  <c r="N3405" i="6" s="1"/>
  <c r="O3405" i="6" s="1"/>
  <c r="Y3404" i="6"/>
  <c r="X3404" i="6"/>
  <c r="Y3403" i="6"/>
  <c r="Z3402" i="6"/>
  <c r="Y3402" i="6"/>
  <c r="Z3401" i="6"/>
  <c r="Y3401" i="6"/>
  <c r="Y3400" i="6"/>
  <c r="X3400" i="6"/>
  <c r="Z3399" i="6"/>
  <c r="X3399" i="6"/>
  <c r="Y3398" i="6"/>
  <c r="Y3397" i="6"/>
  <c r="Z3396" i="6"/>
  <c r="X3396" i="6"/>
  <c r="Z3028" i="6"/>
  <c r="X2680" i="6"/>
  <c r="Z2679" i="6"/>
  <c r="Z2678" i="6"/>
  <c r="X2676" i="6"/>
  <c r="Y2675" i="6"/>
  <c r="X2674" i="6"/>
  <c r="Y2673" i="6"/>
  <c r="X2671" i="6"/>
  <c r="Y2670" i="6"/>
  <c r="X2668" i="6"/>
  <c r="Y2300" i="6"/>
  <c r="Y2299" i="6"/>
  <c r="Z2294" i="6"/>
  <c r="Y2293" i="6"/>
  <c r="X2292" i="6"/>
  <c r="X2288" i="6"/>
  <c r="Y2284" i="6"/>
  <c r="Y2283" i="6"/>
  <c r="Z2282" i="6"/>
  <c r="Z2277" i="6"/>
  <c r="X2275" i="6"/>
  <c r="X2273" i="6"/>
  <c r="Z3395" i="6"/>
  <c r="Y3395" i="6"/>
  <c r="X3395" i="6"/>
  <c r="AB3395" i="6" s="1"/>
  <c r="M3395" i="6" s="1"/>
  <c r="N3395" i="6" s="1"/>
  <c r="O3395" i="6" s="1"/>
  <c r="Z3394" i="6"/>
  <c r="Y3394" i="6"/>
  <c r="X3394" i="6"/>
  <c r="AB3394" i="6" s="1"/>
  <c r="M3394" i="6" s="1"/>
  <c r="N3394" i="6" s="1"/>
  <c r="O3394" i="6" s="1"/>
  <c r="Z3393" i="6"/>
  <c r="Y3393" i="6"/>
  <c r="X3393" i="6"/>
  <c r="AB3393" i="6" s="1"/>
  <c r="M3393" i="6" s="1"/>
  <c r="N3393" i="6" s="1"/>
  <c r="O3393" i="6" s="1"/>
  <c r="Z3392" i="6"/>
  <c r="Y3392" i="6"/>
  <c r="X3392" i="6"/>
  <c r="AB3392" i="6" s="1"/>
  <c r="M3392" i="6" s="1"/>
  <c r="N3392" i="6" s="1"/>
  <c r="O3392" i="6" s="1"/>
  <c r="Z3391" i="6"/>
  <c r="Y3391" i="6"/>
  <c r="X3391" i="6"/>
  <c r="AB3391" i="6" s="1"/>
  <c r="M3391" i="6" s="1"/>
  <c r="N3391" i="6" s="1"/>
  <c r="O3391" i="6" s="1"/>
  <c r="Z3390" i="6"/>
  <c r="Y3390" i="6"/>
  <c r="X3390" i="6"/>
  <c r="AB3390" i="6" s="1"/>
  <c r="M3390" i="6" s="1"/>
  <c r="N3390" i="6" s="1"/>
  <c r="O3390" i="6" s="1"/>
  <c r="Z3389" i="6"/>
  <c r="Y3389" i="6"/>
  <c r="X3389" i="6"/>
  <c r="AB3389" i="6" s="1"/>
  <c r="M3389" i="6" s="1"/>
  <c r="N3389" i="6" s="1"/>
  <c r="O3389" i="6" s="1"/>
  <c r="Z3388" i="6"/>
  <c r="Y3388" i="6"/>
  <c r="X3388" i="6"/>
  <c r="AB3388" i="6" s="1"/>
  <c r="M3388" i="6" s="1"/>
  <c r="N3388" i="6" s="1"/>
  <c r="O3388" i="6" s="1"/>
  <c r="Z3387" i="6"/>
  <c r="Y3387" i="6"/>
  <c r="X3387" i="6"/>
  <c r="AB3387" i="6" s="1"/>
  <c r="M3387" i="6" s="1"/>
  <c r="N3387" i="6" s="1"/>
  <c r="O3387" i="6" s="1"/>
  <c r="Z3386" i="6"/>
  <c r="Y3386" i="6"/>
  <c r="X3386" i="6"/>
  <c r="AB3386" i="6" s="1"/>
  <c r="M3386" i="6" s="1"/>
  <c r="N3386" i="6" s="1"/>
  <c r="O3386" i="6" s="1"/>
  <c r="Z3385" i="6"/>
  <c r="Y3385" i="6"/>
  <c r="X3385" i="6"/>
  <c r="AB3385" i="6" s="1"/>
  <c r="M3385" i="6" s="1"/>
  <c r="N3385" i="6" s="1"/>
  <c r="O3385" i="6" s="1"/>
  <c r="Z3384" i="6"/>
  <c r="Y3384" i="6"/>
  <c r="X3384" i="6"/>
  <c r="AB3384" i="6" s="1"/>
  <c r="M3384" i="6" s="1"/>
  <c r="N3384" i="6" s="1"/>
  <c r="O3384" i="6" s="1"/>
  <c r="Z3383" i="6"/>
  <c r="Y3383" i="6"/>
  <c r="X3383" i="6"/>
  <c r="AB3383" i="6" s="1"/>
  <c r="M3383" i="6" s="1"/>
  <c r="N3383" i="6" s="1"/>
  <c r="O3383" i="6" s="1"/>
  <c r="Z3382" i="6"/>
  <c r="Y3382" i="6"/>
  <c r="X3382" i="6"/>
  <c r="AB3382" i="6" s="1"/>
  <c r="M3382" i="6" s="1"/>
  <c r="N3382" i="6" s="1"/>
  <c r="O3382" i="6" s="1"/>
  <c r="Z3381" i="6"/>
  <c r="Y3381" i="6"/>
  <c r="X3381" i="6"/>
  <c r="AB3381" i="6" s="1"/>
  <c r="M3381" i="6" s="1"/>
  <c r="N3381" i="6" s="1"/>
  <c r="O3381" i="6" s="1"/>
  <c r="Z3380" i="6"/>
  <c r="Y3380" i="6"/>
  <c r="X3380" i="6"/>
  <c r="AB3380" i="6" s="1"/>
  <c r="M3380" i="6" s="1"/>
  <c r="N3380" i="6" s="1"/>
  <c r="O3380" i="6" s="1"/>
  <c r="Z3379" i="6"/>
  <c r="Y3379" i="6"/>
  <c r="X3379" i="6"/>
  <c r="AB3379" i="6" s="1"/>
  <c r="M3379" i="6" s="1"/>
  <c r="N3379" i="6" s="1"/>
  <c r="O3379" i="6" s="1"/>
  <c r="Z3378" i="6"/>
  <c r="Y3378" i="6"/>
  <c r="X3378" i="6"/>
  <c r="AB3378" i="6" s="1"/>
  <c r="M3378" i="6" s="1"/>
  <c r="N3378" i="6" s="1"/>
  <c r="O3378" i="6" s="1"/>
  <c r="Z3377" i="6"/>
  <c r="Y3377" i="6"/>
  <c r="X3377" i="6"/>
  <c r="AB3377" i="6" s="1"/>
  <c r="M3377" i="6" s="1"/>
  <c r="N3377" i="6" s="1"/>
  <c r="O3377" i="6" s="1"/>
  <c r="Z3376" i="6"/>
  <c r="Y3376" i="6"/>
  <c r="X3376" i="6"/>
  <c r="AB3376" i="6" s="1"/>
  <c r="M3376" i="6" s="1"/>
  <c r="N3376" i="6" s="1"/>
  <c r="O3376" i="6" s="1"/>
  <c r="Z3375" i="6"/>
  <c r="Y3375" i="6"/>
  <c r="X3375" i="6"/>
  <c r="AB3375" i="6" s="1"/>
  <c r="M3375" i="6" s="1"/>
  <c r="N3375" i="6" s="1"/>
  <c r="O3375" i="6" s="1"/>
  <c r="Z3374" i="6"/>
  <c r="Y3374" i="6"/>
  <c r="X3374" i="6"/>
  <c r="AB3374" i="6" s="1"/>
  <c r="M3374" i="6" s="1"/>
  <c r="N3374" i="6" s="1"/>
  <c r="O3374" i="6" s="1"/>
  <c r="Z3373" i="6"/>
  <c r="Y3373" i="6"/>
  <c r="X3373" i="6"/>
  <c r="AB3373" i="6" s="1"/>
  <c r="M3373" i="6" s="1"/>
  <c r="N3373" i="6" s="1"/>
  <c r="O3373" i="6" s="1"/>
  <c r="Z3372" i="6"/>
  <c r="Y3372" i="6"/>
  <c r="X3372" i="6"/>
  <c r="AB3372" i="6" s="1"/>
  <c r="M3372" i="6" s="1"/>
  <c r="N3372" i="6" s="1"/>
  <c r="O3372" i="6" s="1"/>
  <c r="Z3371" i="6"/>
  <c r="Y3371" i="6"/>
  <c r="X3371" i="6"/>
  <c r="AB3371" i="6" s="1"/>
  <c r="M3371" i="6" s="1"/>
  <c r="N3371" i="6" s="1"/>
  <c r="O3371" i="6" s="1"/>
  <c r="Z3370" i="6"/>
  <c r="Y3370" i="6"/>
  <c r="X3370" i="6"/>
  <c r="AB3370" i="6" s="1"/>
  <c r="M3370" i="6" s="1"/>
  <c r="N3370" i="6" s="1"/>
  <c r="O3370" i="6" s="1"/>
  <c r="Z3369" i="6"/>
  <c r="Y3369" i="6"/>
  <c r="X3369" i="6"/>
  <c r="AB3369" i="6" s="1"/>
  <c r="M3369" i="6" s="1"/>
  <c r="N3369" i="6" s="1"/>
  <c r="O3369" i="6" s="1"/>
  <c r="Z3368" i="6"/>
  <c r="Y3368" i="6"/>
  <c r="X3368" i="6"/>
  <c r="AB3368" i="6" s="1"/>
  <c r="M3368" i="6" s="1"/>
  <c r="N3368" i="6" s="1"/>
  <c r="O3368" i="6" s="1"/>
  <c r="Z3367" i="6"/>
  <c r="Y3367" i="6"/>
  <c r="X3367" i="6"/>
  <c r="AB3367" i="6" s="1"/>
  <c r="M3367" i="6" s="1"/>
  <c r="N3367" i="6" s="1"/>
  <c r="O3367" i="6" s="1"/>
  <c r="Z3366" i="6"/>
  <c r="Y3366" i="6"/>
  <c r="X3366" i="6"/>
  <c r="AB3366" i="6" s="1"/>
  <c r="M3366" i="6" s="1"/>
  <c r="N3366" i="6" s="1"/>
  <c r="O3366" i="6" s="1"/>
  <c r="Z3365" i="6"/>
  <c r="Y3365" i="6"/>
  <c r="X3365" i="6"/>
  <c r="AB3365" i="6" s="1"/>
  <c r="M3365" i="6" s="1"/>
  <c r="N3365" i="6" s="1"/>
  <c r="O3365" i="6" s="1"/>
  <c r="Z3364" i="6"/>
  <c r="Y3364" i="6"/>
  <c r="X3364" i="6"/>
  <c r="AB3364" i="6" s="1"/>
  <c r="M3364" i="6" s="1"/>
  <c r="N3364" i="6" s="1"/>
  <c r="O3364" i="6" s="1"/>
  <c r="Z3363" i="6"/>
  <c r="Y3363" i="6"/>
  <c r="X3363" i="6"/>
  <c r="AB3363" i="6" s="1"/>
  <c r="M3363" i="6" s="1"/>
  <c r="N3363" i="6" s="1"/>
  <c r="O3363" i="6" s="1"/>
  <c r="Z3362" i="6"/>
  <c r="Y3362" i="6"/>
  <c r="X3362" i="6"/>
  <c r="AB3362" i="6" s="1"/>
  <c r="M3362" i="6" s="1"/>
  <c r="N3362" i="6" s="1"/>
  <c r="O3362" i="6" s="1"/>
  <c r="Z3361" i="6"/>
  <c r="Y3361" i="6"/>
  <c r="X3361" i="6"/>
  <c r="AB3361" i="6" s="1"/>
  <c r="M3361" i="6" s="1"/>
  <c r="N3361" i="6" s="1"/>
  <c r="O3361" i="6" s="1"/>
  <c r="Z3360" i="6"/>
  <c r="Y3360" i="6"/>
  <c r="X3360" i="6"/>
  <c r="AB3360" i="6" s="1"/>
  <c r="M3360" i="6" s="1"/>
  <c r="N3360" i="6" s="1"/>
  <c r="O3360" i="6" s="1"/>
  <c r="Z3359" i="6"/>
  <c r="Y3359" i="6"/>
  <c r="X3359" i="6"/>
  <c r="AB3359" i="6" s="1"/>
  <c r="M3359" i="6" s="1"/>
  <c r="N3359" i="6" s="1"/>
  <c r="O3359" i="6" s="1"/>
  <c r="Z3358" i="6"/>
  <c r="Y3358" i="6"/>
  <c r="X3358" i="6"/>
  <c r="AB3358" i="6" s="1"/>
  <c r="M3358" i="6" s="1"/>
  <c r="N3358" i="6" s="1"/>
  <c r="O3358" i="6" s="1"/>
  <c r="Z3357" i="6"/>
  <c r="Y3357" i="6"/>
  <c r="X3357" i="6"/>
  <c r="AB3357" i="6" s="1"/>
  <c r="M3357" i="6" s="1"/>
  <c r="N3357" i="6" s="1"/>
  <c r="O3357" i="6" s="1"/>
  <c r="Z3356" i="6"/>
  <c r="Y3356" i="6"/>
  <c r="X3356" i="6"/>
  <c r="AB3356" i="6" s="1"/>
  <c r="M3356" i="6" s="1"/>
  <c r="N3356" i="6" s="1"/>
  <c r="O3356" i="6" s="1"/>
  <c r="Z3355" i="6"/>
  <c r="Y3355" i="6"/>
  <c r="X3355" i="6"/>
  <c r="AB3355" i="6" s="1"/>
  <c r="M3355" i="6" s="1"/>
  <c r="N3355" i="6" s="1"/>
  <c r="O3355" i="6" s="1"/>
  <c r="Z3354" i="6"/>
  <c r="Y3354" i="6"/>
  <c r="X3354" i="6"/>
  <c r="AB3354" i="6" s="1"/>
  <c r="M3354" i="6" s="1"/>
  <c r="N3354" i="6" s="1"/>
  <c r="O3354" i="6" s="1"/>
  <c r="Z3353" i="6"/>
  <c r="Y3353" i="6"/>
  <c r="X3353" i="6"/>
  <c r="AB3353" i="6" s="1"/>
  <c r="M3353" i="6" s="1"/>
  <c r="N3353" i="6" s="1"/>
  <c r="O3353" i="6" s="1"/>
  <c r="Z3352" i="6"/>
  <c r="Y3352" i="6"/>
  <c r="X3352" i="6"/>
  <c r="AB3352" i="6" s="1"/>
  <c r="M3352" i="6" s="1"/>
  <c r="N3352" i="6" s="1"/>
  <c r="O3352" i="6" s="1"/>
  <c r="Z3351" i="6"/>
  <c r="Y3351" i="6"/>
  <c r="X3351" i="6"/>
  <c r="AB3351" i="6" s="1"/>
  <c r="M3351" i="6" s="1"/>
  <c r="N3351" i="6" s="1"/>
  <c r="O3351" i="6" s="1"/>
  <c r="Z3350" i="6"/>
  <c r="Y3350" i="6"/>
  <c r="X3350" i="6"/>
  <c r="AB3350" i="6" s="1"/>
  <c r="M3350" i="6" s="1"/>
  <c r="N3350" i="6" s="1"/>
  <c r="O3350" i="6" s="1"/>
  <c r="Z3349" i="6"/>
  <c r="Y3349" i="6"/>
  <c r="X3349" i="6"/>
  <c r="AB3349" i="6" s="1"/>
  <c r="M3349" i="6" s="1"/>
  <c r="N3349" i="6" s="1"/>
  <c r="O3349" i="6" s="1"/>
  <c r="Z3348" i="6"/>
  <c r="Y3348" i="6"/>
  <c r="X3348" i="6"/>
  <c r="AB3348" i="6" s="1"/>
  <c r="M3348" i="6" s="1"/>
  <c r="N3348" i="6" s="1"/>
  <c r="O3348" i="6" s="1"/>
  <c r="Z3347" i="6"/>
  <c r="Y3347" i="6"/>
  <c r="X3347" i="6"/>
  <c r="AB3347" i="6" s="1"/>
  <c r="M3347" i="6" s="1"/>
  <c r="N3347" i="6" s="1"/>
  <c r="O3347" i="6" s="1"/>
  <c r="Z3346" i="6"/>
  <c r="Y3346" i="6"/>
  <c r="X3346" i="6"/>
  <c r="AB3346" i="6" s="1"/>
  <c r="M3346" i="6" s="1"/>
  <c r="N3346" i="6" s="1"/>
  <c r="O3346" i="6" s="1"/>
  <c r="Z2528" i="6"/>
  <c r="X2527" i="6"/>
  <c r="AB2527" i="6" s="1"/>
  <c r="M2527" i="6" s="1"/>
  <c r="N2527" i="6" s="1"/>
  <c r="O2527" i="6" s="1"/>
  <c r="Y2526" i="6"/>
  <c r="Z2525" i="6"/>
  <c r="Z2524" i="6"/>
  <c r="Y2523" i="6"/>
  <c r="Y2522" i="6"/>
  <c r="Y2521" i="6"/>
  <c r="X2520" i="6"/>
  <c r="AB2520" i="6" s="1"/>
  <c r="M2520" i="6" s="1"/>
  <c r="N2520" i="6" s="1"/>
  <c r="O2520" i="6" s="1"/>
  <c r="X2519" i="6"/>
  <c r="AB2519" i="6" s="1"/>
  <c r="M2519" i="6" s="1"/>
  <c r="N2519" i="6" s="1"/>
  <c r="O2519" i="6" s="1"/>
  <c r="Y2518" i="6"/>
  <c r="Z2517" i="6"/>
  <c r="Y2516" i="6"/>
  <c r="Z2515" i="6"/>
  <c r="Z2513" i="6"/>
  <c r="X2513" i="6"/>
  <c r="AB2513" i="6" s="1"/>
  <c r="M2513" i="6" s="1"/>
  <c r="N2513" i="6" s="1"/>
  <c r="O2513" i="6" s="1"/>
  <c r="X2512" i="6"/>
  <c r="AB2512" i="6" s="1"/>
  <c r="M2512" i="6" s="1"/>
  <c r="N2512" i="6" s="1"/>
  <c r="O2512" i="6" s="1"/>
  <c r="Z2511" i="6"/>
  <c r="Z2510" i="6"/>
  <c r="X2097" i="6"/>
  <c r="X2096" i="6"/>
  <c r="AB2096" i="6" s="1"/>
  <c r="M2096" i="6" s="1"/>
  <c r="N2096" i="6" s="1"/>
  <c r="O2096" i="6" s="1"/>
  <c r="Z2094" i="6"/>
  <c r="X2093" i="6"/>
  <c r="AB2093" i="6" s="1"/>
  <c r="M2093" i="6" s="1"/>
  <c r="N2093" i="6" s="1"/>
  <c r="O2093" i="6" s="1"/>
  <c r="X2092" i="6"/>
  <c r="AB2092" i="6" s="1"/>
  <c r="M2092" i="6" s="1"/>
  <c r="N2092" i="6" s="1"/>
  <c r="O2092" i="6" s="1"/>
  <c r="X1748" i="6"/>
  <c r="AB1748" i="6" s="1"/>
  <c r="M1748" i="6" s="1"/>
  <c r="N1748" i="6" s="1"/>
  <c r="O1748" i="6" s="1"/>
  <c r="X1747" i="6"/>
  <c r="AB1747" i="6" s="1"/>
  <c r="M1747" i="6" s="1"/>
  <c r="N1747" i="6" s="1"/>
  <c r="O1747" i="6" s="1"/>
  <c r="Z1746" i="6"/>
  <c r="X1745" i="6"/>
  <c r="AB1745" i="6" s="1"/>
  <c r="M1745" i="6" s="1"/>
  <c r="N1745" i="6" s="1"/>
  <c r="O1745" i="6" s="1"/>
  <c r="Y1743" i="6"/>
  <c r="Y1742" i="6"/>
  <c r="X1741" i="6"/>
  <c r="AB1741" i="6" s="1"/>
  <c r="M1741" i="6" s="1"/>
  <c r="N1741" i="6" s="1"/>
  <c r="O1741" i="6" s="1"/>
  <c r="X1739" i="6"/>
  <c r="AB1739" i="6" s="1"/>
  <c r="M1739" i="6" s="1"/>
  <c r="N1739" i="6" s="1"/>
  <c r="O1739" i="6" s="1"/>
  <c r="X1736" i="6"/>
  <c r="AB1736" i="6" s="1"/>
  <c r="M1736" i="6" s="1"/>
  <c r="N1736" i="6" s="1"/>
  <c r="O1736" i="6" s="1"/>
  <c r="X1735" i="6"/>
  <c r="Y1734" i="6"/>
  <c r="Y1732" i="6"/>
  <c r="Y1729" i="6"/>
  <c r="Y1727" i="6"/>
  <c r="X1726" i="6"/>
  <c r="AB1726" i="6" s="1"/>
  <c r="M1726" i="6" s="1"/>
  <c r="N1726" i="6" s="1"/>
  <c r="O1726" i="6" s="1"/>
  <c r="X1724" i="6"/>
  <c r="AB1724" i="6" s="1"/>
  <c r="M1724" i="6" s="1"/>
  <c r="N1724" i="6" s="1"/>
  <c r="O1724" i="6" s="1"/>
  <c r="AB1721" i="6"/>
  <c r="M1721" i="6" s="1"/>
  <c r="N1721" i="6" s="1"/>
  <c r="O1721" i="6" s="1"/>
  <c r="Y1719" i="6"/>
  <c r="AB1719" i="6" s="1"/>
  <c r="M1719" i="6" s="1"/>
  <c r="N1719" i="6" s="1"/>
  <c r="O1719" i="6" s="1"/>
  <c r="X1716" i="6"/>
  <c r="Y1714" i="6"/>
  <c r="Y1711" i="6"/>
  <c r="X1710" i="6"/>
  <c r="Y1709" i="6"/>
  <c r="Z1708" i="6"/>
  <c r="Z1706" i="6"/>
  <c r="AB1701" i="6"/>
  <c r="M1701" i="6" s="1"/>
  <c r="N1701" i="6" s="1"/>
  <c r="O1701" i="6" s="1"/>
  <c r="Y1699" i="6"/>
  <c r="X1698" i="6"/>
  <c r="AB1698" i="6" s="1"/>
  <c r="M1698" i="6" s="1"/>
  <c r="N1698" i="6" s="1"/>
  <c r="O1698" i="6" s="1"/>
  <c r="Z1697" i="6"/>
  <c r="Y1696" i="6"/>
  <c r="Y1692" i="6"/>
  <c r="Y1691" i="6"/>
  <c r="Y1690" i="6"/>
  <c r="Z1689" i="6"/>
  <c r="X1687" i="6"/>
  <c r="AB1687" i="6" s="1"/>
  <c r="M1687" i="6" s="1"/>
  <c r="N1687" i="6" s="1"/>
  <c r="O1687" i="6" s="1"/>
  <c r="X1684" i="6"/>
  <c r="AB1684" i="6" s="1"/>
  <c r="M1684" i="6" s="1"/>
  <c r="N1684" i="6" s="1"/>
  <c r="O1684" i="6" s="1"/>
  <c r="Y1683" i="6"/>
  <c r="Y1682" i="6"/>
  <c r="AB1681" i="6"/>
  <c r="M1681" i="6" s="1"/>
  <c r="N1681" i="6" s="1"/>
  <c r="O1681" i="6" s="1"/>
  <c r="Y1678" i="6"/>
  <c r="Z1676" i="6"/>
  <c r="Z1675" i="6"/>
  <c r="Y1674" i="6"/>
  <c r="Z1438" i="6"/>
  <c r="X1436" i="6"/>
  <c r="X1434" i="6"/>
  <c r="AB1434" i="6" s="1"/>
  <c r="M1434" i="6" s="1"/>
  <c r="N1434" i="6" s="1"/>
  <c r="O1434" i="6" s="1"/>
  <c r="Z1430" i="6"/>
  <c r="Z1429" i="6"/>
  <c r="AB1428" i="6"/>
  <c r="M1428" i="6" s="1"/>
  <c r="N1428" i="6" s="1"/>
  <c r="O1428" i="6" s="1"/>
  <c r="Y1421" i="6"/>
  <c r="Y1419" i="6"/>
  <c r="Y1417" i="6"/>
  <c r="L1413" i="6"/>
  <c r="Z1408" i="6"/>
  <c r="Y1407" i="6"/>
  <c r="Y1401" i="6"/>
  <c r="AB1398" i="6"/>
  <c r="M1398" i="6" s="1"/>
  <c r="N1398" i="6" s="1"/>
  <c r="O1398" i="6" s="1"/>
  <c r="AC1396" i="6"/>
  <c r="AD1396" i="6" s="1"/>
  <c r="Z1389" i="6"/>
  <c r="Z1384" i="6"/>
  <c r="X1382" i="6"/>
  <c r="AB1382" i="6" s="1"/>
  <c r="M1382" i="6" s="1"/>
  <c r="N1382" i="6" s="1"/>
  <c r="O1382" i="6" s="1"/>
  <c r="Z1380" i="6"/>
  <c r="X1378" i="6"/>
  <c r="AB1378" i="6" s="1"/>
  <c r="M1378" i="6" s="1"/>
  <c r="N1378" i="6" s="1"/>
  <c r="O1378" i="6" s="1"/>
  <c r="Z1375" i="6"/>
  <c r="Z1368" i="6"/>
  <c r="X1368" i="6"/>
  <c r="AB1368" i="6" s="1"/>
  <c r="M1368" i="6" s="1"/>
  <c r="N1368" i="6" s="1"/>
  <c r="O1368" i="6" s="1"/>
  <c r="Y1360" i="6"/>
  <c r="X1358" i="6"/>
  <c r="AB1358" i="6" s="1"/>
  <c r="M1358" i="6" s="1"/>
  <c r="N1358" i="6" s="1"/>
  <c r="O1358" i="6" s="1"/>
  <c r="Y1354" i="6"/>
  <c r="Z1351" i="6"/>
  <c r="X1349" i="6"/>
  <c r="AB1349" i="6" s="1"/>
  <c r="M1349" i="6" s="1"/>
  <c r="N1349" i="6" s="1"/>
  <c r="O1349" i="6" s="1"/>
  <c r="Y1346" i="6"/>
  <c r="X1342" i="6"/>
  <c r="AB1342" i="6" s="1"/>
  <c r="M1342" i="6" s="1"/>
  <c r="N1342" i="6" s="1"/>
  <c r="O1342" i="6" s="1"/>
  <c r="Z1340" i="6"/>
  <c r="Z1337" i="6"/>
  <c r="X1337" i="6"/>
  <c r="AB1337" i="6" s="1"/>
  <c r="M1337" i="6" s="1"/>
  <c r="N1337" i="6" s="1"/>
  <c r="O1337" i="6" s="1"/>
  <c r="Z1334" i="6"/>
  <c r="Z1331" i="6"/>
  <c r="X1331" i="6"/>
  <c r="AB1331" i="6" s="1"/>
  <c r="M1331" i="6" s="1"/>
  <c r="N1331" i="6" s="1"/>
  <c r="O1331" i="6" s="1"/>
  <c r="X1326" i="6"/>
  <c r="Z1324" i="6"/>
  <c r="Y1322" i="6"/>
  <c r="AB1319" i="6"/>
  <c r="M1319" i="6" s="1"/>
  <c r="N1319" i="6" s="1"/>
  <c r="O1319" i="6" s="1"/>
  <c r="X1313" i="6"/>
  <c r="Y1310" i="6"/>
  <c r="AB1305" i="6"/>
  <c r="M1305" i="6" s="1"/>
  <c r="N1305" i="6" s="1"/>
  <c r="O1305" i="6" s="1"/>
  <c r="Y1302" i="6"/>
  <c r="X1299" i="6"/>
  <c r="AB1299" i="6" s="1"/>
  <c r="M1299" i="6" s="1"/>
  <c r="N1299" i="6" s="1"/>
  <c r="O1299" i="6" s="1"/>
  <c r="Z1294" i="6"/>
  <c r="X1294" i="6"/>
  <c r="Y1286" i="6"/>
  <c r="Z1284" i="6"/>
  <c r="X1284" i="6"/>
  <c r="AB1284" i="6" s="1"/>
  <c r="M1284" i="6" s="1"/>
  <c r="N1284" i="6" s="1"/>
  <c r="O1284" i="6" s="1"/>
  <c r="X1283" i="6"/>
  <c r="AB1283" i="6" s="1"/>
  <c r="M1283" i="6" s="1"/>
  <c r="N1283" i="6" s="1"/>
  <c r="O1283" i="6" s="1"/>
  <c r="X1281" i="6"/>
  <c r="AB1281" i="6" s="1"/>
  <c r="M1281" i="6" s="1"/>
  <c r="N1281" i="6" s="1"/>
  <c r="O1281" i="6" s="1"/>
  <c r="Z1277" i="6"/>
  <c r="Z1274" i="6"/>
  <c r="X1266" i="6"/>
  <c r="AB1263" i="6"/>
  <c r="M1263" i="6" s="1"/>
  <c r="N1263" i="6" s="1"/>
  <c r="O1263" i="6" s="1"/>
  <c r="Y1260" i="6"/>
  <c r="AB871" i="6"/>
  <c r="M871" i="6" s="1"/>
  <c r="N871" i="6" s="1"/>
  <c r="O871" i="6" s="1"/>
  <c r="Z864" i="6"/>
  <c r="Z862" i="6"/>
  <c r="AB858" i="6"/>
  <c r="M858" i="6" s="1"/>
  <c r="N858" i="6" s="1"/>
  <c r="O858" i="6" s="1"/>
  <c r="Y846" i="6"/>
  <c r="AB840" i="6"/>
  <c r="X839" i="6"/>
  <c r="AB839" i="6" s="1"/>
  <c r="M839" i="6" s="1"/>
  <c r="N839" i="6" s="1"/>
  <c r="O839" i="6" s="1"/>
  <c r="Z3345" i="6"/>
  <c r="Y3345" i="6"/>
  <c r="X3345" i="6"/>
  <c r="AB3345" i="6" s="1"/>
  <c r="M3345" i="6" s="1"/>
  <c r="N3345" i="6" s="1"/>
  <c r="O3345" i="6" s="1"/>
  <c r="Z3344" i="6"/>
  <c r="Y3344" i="6"/>
  <c r="X3344" i="6"/>
  <c r="AB3344" i="6" s="1"/>
  <c r="M3344" i="6" s="1"/>
  <c r="N3344" i="6" s="1"/>
  <c r="O3344" i="6" s="1"/>
  <c r="Z3343" i="6"/>
  <c r="Y3343" i="6"/>
  <c r="X3343" i="6"/>
  <c r="AB3343" i="6" s="1"/>
  <c r="M3343" i="6" s="1"/>
  <c r="N3343" i="6" s="1"/>
  <c r="O3343" i="6" s="1"/>
  <c r="Z3342" i="6"/>
  <c r="Y3342" i="6"/>
  <c r="X3342" i="6"/>
  <c r="AB3342" i="6" s="1"/>
  <c r="M3342" i="6" s="1"/>
  <c r="N3342" i="6" s="1"/>
  <c r="O3342" i="6" s="1"/>
  <c r="Z3341" i="6"/>
  <c r="Y3341" i="6"/>
  <c r="X3341" i="6"/>
  <c r="AB3341" i="6" s="1"/>
  <c r="M3341" i="6" s="1"/>
  <c r="N3341" i="6" s="1"/>
  <c r="O3341" i="6" s="1"/>
  <c r="Z3340" i="6"/>
  <c r="Y3340" i="6"/>
  <c r="X3340" i="6"/>
  <c r="AB3340" i="6" s="1"/>
  <c r="M3340" i="6" s="1"/>
  <c r="N3340" i="6" s="1"/>
  <c r="O3340" i="6" s="1"/>
  <c r="Z3339" i="6"/>
  <c r="Y3339" i="6"/>
  <c r="X3339" i="6"/>
  <c r="AB3339" i="6" s="1"/>
  <c r="M3339" i="6" s="1"/>
  <c r="N3339" i="6" s="1"/>
  <c r="O3339" i="6" s="1"/>
  <c r="Z3338" i="6"/>
  <c r="Y3338" i="6"/>
  <c r="X3338" i="6"/>
  <c r="AB3338" i="6" s="1"/>
  <c r="M3338" i="6" s="1"/>
  <c r="N3338" i="6" s="1"/>
  <c r="O3338" i="6" s="1"/>
  <c r="Z3337" i="6"/>
  <c r="Y3337" i="6"/>
  <c r="X3337" i="6"/>
  <c r="AB3337" i="6" s="1"/>
  <c r="M3337" i="6" s="1"/>
  <c r="N3337" i="6" s="1"/>
  <c r="O3337" i="6" s="1"/>
  <c r="Z3336" i="6"/>
  <c r="Y3336" i="6"/>
  <c r="X3336" i="6"/>
  <c r="AB3336" i="6" s="1"/>
  <c r="M3336" i="6" s="1"/>
  <c r="N3336" i="6" s="1"/>
  <c r="O3336" i="6" s="1"/>
  <c r="Z3335" i="6"/>
  <c r="Y3335" i="6"/>
  <c r="X3335" i="6"/>
  <c r="AB3335" i="6" s="1"/>
  <c r="M3335" i="6" s="1"/>
  <c r="N3335" i="6" s="1"/>
  <c r="O3335" i="6" s="1"/>
  <c r="Z3334" i="6"/>
  <c r="Y3334" i="6"/>
  <c r="X3334" i="6"/>
  <c r="AB3334" i="6" s="1"/>
  <c r="M3334" i="6" s="1"/>
  <c r="N3334" i="6" s="1"/>
  <c r="O3334" i="6" s="1"/>
  <c r="Z3333" i="6"/>
  <c r="Y3333" i="6"/>
  <c r="X3333" i="6"/>
  <c r="AB3333" i="6" s="1"/>
  <c r="M3333" i="6" s="1"/>
  <c r="N3333" i="6" s="1"/>
  <c r="O3333" i="6" s="1"/>
  <c r="Z3332" i="6"/>
  <c r="Y3332" i="6"/>
  <c r="X3332" i="6"/>
  <c r="AB3332" i="6" s="1"/>
  <c r="M3332" i="6" s="1"/>
  <c r="N3332" i="6" s="1"/>
  <c r="O3332" i="6" s="1"/>
  <c r="Z3331" i="6"/>
  <c r="Y3331" i="6"/>
  <c r="X3331" i="6"/>
  <c r="AB3331" i="6" s="1"/>
  <c r="M3331" i="6" s="1"/>
  <c r="N3331" i="6" s="1"/>
  <c r="O3331" i="6" s="1"/>
  <c r="Z3330" i="6"/>
  <c r="Y3330" i="6"/>
  <c r="X3330" i="6"/>
  <c r="AB3330" i="6" s="1"/>
  <c r="M3330" i="6" s="1"/>
  <c r="N3330" i="6" s="1"/>
  <c r="O3330" i="6" s="1"/>
  <c r="Z3329" i="6"/>
  <c r="Y3329" i="6"/>
  <c r="X3329" i="6"/>
  <c r="AB3329" i="6" s="1"/>
  <c r="M3329" i="6" s="1"/>
  <c r="N3329" i="6" s="1"/>
  <c r="O3329" i="6" s="1"/>
  <c r="Z3328" i="6"/>
  <c r="Y3328" i="6"/>
  <c r="X3328" i="6"/>
  <c r="AB3328" i="6" s="1"/>
  <c r="M3328" i="6" s="1"/>
  <c r="N3328" i="6" s="1"/>
  <c r="O3328" i="6" s="1"/>
  <c r="Z3327" i="6"/>
  <c r="Y3327" i="6"/>
  <c r="X3327" i="6"/>
  <c r="AB3327" i="6" s="1"/>
  <c r="M3327" i="6" s="1"/>
  <c r="N3327" i="6" s="1"/>
  <c r="O3327" i="6" s="1"/>
  <c r="Z3326" i="6"/>
  <c r="Y3326" i="6"/>
  <c r="X3326" i="6"/>
  <c r="AB3326" i="6" s="1"/>
  <c r="M3326" i="6" s="1"/>
  <c r="N3326" i="6" s="1"/>
  <c r="O3326" i="6" s="1"/>
  <c r="Z3325" i="6"/>
  <c r="Y3325" i="6"/>
  <c r="X3325" i="6"/>
  <c r="AB3325" i="6" s="1"/>
  <c r="M3325" i="6" s="1"/>
  <c r="N3325" i="6" s="1"/>
  <c r="O3325" i="6" s="1"/>
  <c r="Z3324" i="6"/>
  <c r="Y3324" i="6"/>
  <c r="X3324" i="6"/>
  <c r="AB3324" i="6" s="1"/>
  <c r="M3324" i="6" s="1"/>
  <c r="N3324" i="6" s="1"/>
  <c r="O3324" i="6" s="1"/>
  <c r="Z3323" i="6"/>
  <c r="Y3323" i="6"/>
  <c r="X3323" i="6"/>
  <c r="AB3323" i="6" s="1"/>
  <c r="M3323" i="6" s="1"/>
  <c r="N3323" i="6" s="1"/>
  <c r="O3323" i="6" s="1"/>
  <c r="Z3322" i="6"/>
  <c r="Y3322" i="6"/>
  <c r="X3322" i="6"/>
  <c r="AB3322" i="6" s="1"/>
  <c r="M3322" i="6" s="1"/>
  <c r="N3322" i="6" s="1"/>
  <c r="O3322" i="6" s="1"/>
  <c r="Z3321" i="6"/>
  <c r="Y3321" i="6"/>
  <c r="X3321" i="6"/>
  <c r="AB3321" i="6" s="1"/>
  <c r="M3321" i="6" s="1"/>
  <c r="N3321" i="6" s="1"/>
  <c r="O3321" i="6" s="1"/>
  <c r="Z3320" i="6"/>
  <c r="Y3320" i="6"/>
  <c r="X3320" i="6"/>
  <c r="AB3320" i="6" s="1"/>
  <c r="M3320" i="6" s="1"/>
  <c r="N3320" i="6" s="1"/>
  <c r="O3320" i="6" s="1"/>
  <c r="Z3319" i="6"/>
  <c r="Y3319" i="6"/>
  <c r="X3319" i="6"/>
  <c r="AB3319" i="6" s="1"/>
  <c r="M3319" i="6" s="1"/>
  <c r="N3319" i="6" s="1"/>
  <c r="O3319" i="6" s="1"/>
  <c r="Z3318" i="6"/>
  <c r="Y3318" i="6"/>
  <c r="X3318" i="6"/>
  <c r="AB3318" i="6" s="1"/>
  <c r="M3318" i="6" s="1"/>
  <c r="N3318" i="6" s="1"/>
  <c r="O3318" i="6" s="1"/>
  <c r="Z3317" i="6"/>
  <c r="Y3317" i="6"/>
  <c r="X3317" i="6"/>
  <c r="AB3317" i="6" s="1"/>
  <c r="M3317" i="6" s="1"/>
  <c r="N3317" i="6" s="1"/>
  <c r="O3317" i="6" s="1"/>
  <c r="Z3316" i="6"/>
  <c r="Y3316" i="6"/>
  <c r="X3316" i="6"/>
  <c r="AB3316" i="6" s="1"/>
  <c r="M3316" i="6" s="1"/>
  <c r="N3316" i="6" s="1"/>
  <c r="O3316" i="6" s="1"/>
  <c r="Z3315" i="6"/>
  <c r="Y3315" i="6"/>
  <c r="X3315" i="6"/>
  <c r="AB3315" i="6" s="1"/>
  <c r="M3315" i="6" s="1"/>
  <c r="N3315" i="6" s="1"/>
  <c r="O3315" i="6" s="1"/>
  <c r="Z3314" i="6"/>
  <c r="Y3314" i="6"/>
  <c r="X3314" i="6"/>
  <c r="AB3314" i="6" s="1"/>
  <c r="M3314" i="6" s="1"/>
  <c r="N3314" i="6" s="1"/>
  <c r="O3314" i="6" s="1"/>
  <c r="Z3313" i="6"/>
  <c r="Y3313" i="6"/>
  <c r="X3313" i="6"/>
  <c r="AB3313" i="6" s="1"/>
  <c r="M3313" i="6" s="1"/>
  <c r="N3313" i="6" s="1"/>
  <c r="O3313" i="6" s="1"/>
  <c r="Z3312" i="6"/>
  <c r="Y3312" i="6"/>
  <c r="X3312" i="6"/>
  <c r="AB3312" i="6" s="1"/>
  <c r="M3312" i="6" s="1"/>
  <c r="N3312" i="6" s="1"/>
  <c r="O3312" i="6" s="1"/>
  <c r="Z3311" i="6"/>
  <c r="Y3311" i="6"/>
  <c r="X3311" i="6"/>
  <c r="AB3311" i="6" s="1"/>
  <c r="M3311" i="6" s="1"/>
  <c r="N3311" i="6" s="1"/>
  <c r="O3311" i="6" s="1"/>
  <c r="Z3310" i="6"/>
  <c r="Y3310" i="6"/>
  <c r="X3310" i="6"/>
  <c r="AB3310" i="6" s="1"/>
  <c r="M3310" i="6" s="1"/>
  <c r="N3310" i="6" s="1"/>
  <c r="O3310" i="6" s="1"/>
  <c r="Z3309" i="6"/>
  <c r="Y3309" i="6"/>
  <c r="X3309" i="6"/>
  <c r="AB3309" i="6" s="1"/>
  <c r="M3309" i="6" s="1"/>
  <c r="N3309" i="6" s="1"/>
  <c r="O3309" i="6" s="1"/>
  <c r="Z3308" i="6"/>
  <c r="Y3308" i="6"/>
  <c r="X3308" i="6"/>
  <c r="AB3308" i="6" s="1"/>
  <c r="M3308" i="6" s="1"/>
  <c r="N3308" i="6" s="1"/>
  <c r="O3308" i="6" s="1"/>
  <c r="Z3307" i="6"/>
  <c r="Y3307" i="6"/>
  <c r="X3307" i="6"/>
  <c r="AB3307" i="6" s="1"/>
  <c r="M3307" i="6" s="1"/>
  <c r="N3307" i="6" s="1"/>
  <c r="O3307" i="6" s="1"/>
  <c r="Z3306" i="6"/>
  <c r="Y3306" i="6"/>
  <c r="X3306" i="6"/>
  <c r="AB3306" i="6" s="1"/>
  <c r="M3306" i="6" s="1"/>
  <c r="N3306" i="6" s="1"/>
  <c r="O3306" i="6" s="1"/>
  <c r="Z3305" i="6"/>
  <c r="Y3305" i="6"/>
  <c r="X3305" i="6"/>
  <c r="AB3305" i="6" s="1"/>
  <c r="M3305" i="6" s="1"/>
  <c r="N3305" i="6" s="1"/>
  <c r="O3305" i="6" s="1"/>
  <c r="Z3304" i="6"/>
  <c r="Y3304" i="6"/>
  <c r="X3304" i="6"/>
  <c r="AB3304" i="6" s="1"/>
  <c r="M3304" i="6" s="1"/>
  <c r="N3304" i="6" s="1"/>
  <c r="O3304" i="6" s="1"/>
  <c r="Z3303" i="6"/>
  <c r="Y3303" i="6"/>
  <c r="X3303" i="6"/>
  <c r="AB3303" i="6" s="1"/>
  <c r="M3303" i="6" s="1"/>
  <c r="N3303" i="6" s="1"/>
  <c r="O3303" i="6" s="1"/>
  <c r="Z3302" i="6"/>
  <c r="Y3302" i="6"/>
  <c r="X3302" i="6"/>
  <c r="AB3302" i="6" s="1"/>
  <c r="M3302" i="6" s="1"/>
  <c r="N3302" i="6" s="1"/>
  <c r="O3302" i="6" s="1"/>
  <c r="Z3301" i="6"/>
  <c r="Y3301" i="6"/>
  <c r="X3301" i="6"/>
  <c r="AB3301" i="6" s="1"/>
  <c r="M3301" i="6" s="1"/>
  <c r="N3301" i="6" s="1"/>
  <c r="O3301" i="6" s="1"/>
  <c r="Z3300" i="6"/>
  <c r="Y3300" i="6"/>
  <c r="X3300" i="6"/>
  <c r="AB3300" i="6" s="1"/>
  <c r="M3300" i="6" s="1"/>
  <c r="N3300" i="6" s="1"/>
  <c r="O3300" i="6" s="1"/>
  <c r="Z3299" i="6"/>
  <c r="Y3299" i="6"/>
  <c r="X3299" i="6"/>
  <c r="AB3299" i="6" s="1"/>
  <c r="M3299" i="6" s="1"/>
  <c r="N3299" i="6" s="1"/>
  <c r="O3299" i="6" s="1"/>
  <c r="Z3298" i="6"/>
  <c r="Y3298" i="6"/>
  <c r="X3298" i="6"/>
  <c r="AB3298" i="6" s="1"/>
  <c r="M3298" i="6" s="1"/>
  <c r="N3298" i="6" s="1"/>
  <c r="O3298" i="6" s="1"/>
  <c r="Z3297" i="6"/>
  <c r="Y3297" i="6"/>
  <c r="X3297" i="6"/>
  <c r="AB3297" i="6" s="1"/>
  <c r="M3297" i="6" s="1"/>
  <c r="N3297" i="6" s="1"/>
  <c r="O3297" i="6" s="1"/>
  <c r="Z3296" i="6"/>
  <c r="Y3296" i="6"/>
  <c r="X3296" i="6"/>
  <c r="AB3296" i="6" s="1"/>
  <c r="M3296" i="6" s="1"/>
  <c r="N3296" i="6" s="1"/>
  <c r="O3296" i="6" s="1"/>
  <c r="Z3295" i="6"/>
  <c r="Y3295" i="6"/>
  <c r="X3295" i="6"/>
  <c r="AB3295" i="6" s="1"/>
  <c r="M3295" i="6" s="1"/>
  <c r="N3295" i="6" s="1"/>
  <c r="O3295" i="6" s="1"/>
  <c r="Z3294" i="6"/>
  <c r="Y3294" i="6"/>
  <c r="X3294" i="6"/>
  <c r="AB3294" i="6" s="1"/>
  <c r="M3294" i="6" s="1"/>
  <c r="N3294" i="6" s="1"/>
  <c r="O3294" i="6" s="1"/>
  <c r="Z3293" i="6"/>
  <c r="Y3293" i="6"/>
  <c r="X3293" i="6"/>
  <c r="AB3293" i="6" s="1"/>
  <c r="M3293" i="6" s="1"/>
  <c r="N3293" i="6" s="1"/>
  <c r="O3293" i="6" s="1"/>
  <c r="Z3292" i="6"/>
  <c r="Y3292" i="6"/>
  <c r="X3292" i="6"/>
  <c r="AB3292" i="6" s="1"/>
  <c r="M3292" i="6" s="1"/>
  <c r="N3292" i="6" s="1"/>
  <c r="O3292" i="6" s="1"/>
  <c r="Z3291" i="6"/>
  <c r="Y3291" i="6"/>
  <c r="X3291" i="6"/>
  <c r="AB3291" i="6" s="1"/>
  <c r="M3291" i="6" s="1"/>
  <c r="N3291" i="6" s="1"/>
  <c r="O3291" i="6" s="1"/>
  <c r="Z3290" i="6"/>
  <c r="Y3290" i="6"/>
  <c r="X3290" i="6"/>
  <c r="AB3290" i="6" s="1"/>
  <c r="M3290" i="6" s="1"/>
  <c r="N3290" i="6" s="1"/>
  <c r="O3290" i="6" s="1"/>
  <c r="Z3289" i="6"/>
  <c r="Y3289" i="6"/>
  <c r="X3289" i="6"/>
  <c r="AB3289" i="6" s="1"/>
  <c r="M3289" i="6" s="1"/>
  <c r="N3289" i="6" s="1"/>
  <c r="O3289" i="6" s="1"/>
  <c r="Z3288" i="6"/>
  <c r="Y3288" i="6"/>
  <c r="X3288" i="6"/>
  <c r="AB3288" i="6" s="1"/>
  <c r="M3288" i="6" s="1"/>
  <c r="N3288" i="6" s="1"/>
  <c r="O3288" i="6" s="1"/>
  <c r="Z3287" i="6"/>
  <c r="Y3287" i="6"/>
  <c r="X3287" i="6"/>
  <c r="AB3287" i="6" s="1"/>
  <c r="M3287" i="6" s="1"/>
  <c r="N3287" i="6" s="1"/>
  <c r="O3287" i="6" s="1"/>
  <c r="Z3286" i="6"/>
  <c r="Y3286" i="6"/>
  <c r="X3286" i="6"/>
  <c r="AB3286" i="6" s="1"/>
  <c r="M3286" i="6" s="1"/>
  <c r="N3286" i="6" s="1"/>
  <c r="O3286" i="6" s="1"/>
  <c r="Z3285" i="6"/>
  <c r="Y3285" i="6"/>
  <c r="X3285" i="6"/>
  <c r="AB3285" i="6" s="1"/>
  <c r="M3285" i="6" s="1"/>
  <c r="N3285" i="6" s="1"/>
  <c r="O3285" i="6" s="1"/>
  <c r="Z3284" i="6"/>
  <c r="Y3284" i="6"/>
  <c r="X3284" i="6"/>
  <c r="AB3284" i="6" s="1"/>
  <c r="M3284" i="6" s="1"/>
  <c r="N3284" i="6" s="1"/>
  <c r="O3284" i="6" s="1"/>
  <c r="Z3283" i="6"/>
  <c r="Y3283" i="6"/>
  <c r="X3283" i="6"/>
  <c r="AB3283" i="6" s="1"/>
  <c r="M3283" i="6" s="1"/>
  <c r="N3283" i="6" s="1"/>
  <c r="O3283" i="6" s="1"/>
  <c r="Z3282" i="6"/>
  <c r="Y3282" i="6"/>
  <c r="X3282" i="6"/>
  <c r="AB3282" i="6" s="1"/>
  <c r="M3282" i="6" s="1"/>
  <c r="N3282" i="6" s="1"/>
  <c r="O3282" i="6" s="1"/>
  <c r="Z3281" i="6"/>
  <c r="Y3281" i="6"/>
  <c r="X3281" i="6"/>
  <c r="AB3281" i="6" s="1"/>
  <c r="M3281" i="6" s="1"/>
  <c r="N3281" i="6" s="1"/>
  <c r="O3281" i="6" s="1"/>
  <c r="Z3280" i="6"/>
  <c r="Y3280" i="6"/>
  <c r="X3280" i="6"/>
  <c r="AB3280" i="6" s="1"/>
  <c r="M3280" i="6" s="1"/>
  <c r="N3280" i="6" s="1"/>
  <c r="O3280" i="6" s="1"/>
  <c r="Z3279" i="6"/>
  <c r="Y3279" i="6"/>
  <c r="X3279" i="6"/>
  <c r="AB3279" i="6" s="1"/>
  <c r="M3279" i="6" s="1"/>
  <c r="N3279" i="6" s="1"/>
  <c r="O3279" i="6" s="1"/>
  <c r="Z3278" i="6"/>
  <c r="Y3278" i="6"/>
  <c r="X3278" i="6"/>
  <c r="AB3278" i="6" s="1"/>
  <c r="M3278" i="6" s="1"/>
  <c r="N3278" i="6" s="1"/>
  <c r="O3278" i="6" s="1"/>
  <c r="Z3277" i="6"/>
  <c r="Y3277" i="6"/>
  <c r="X3277" i="6"/>
  <c r="AB3277" i="6" s="1"/>
  <c r="M3277" i="6" s="1"/>
  <c r="N3277" i="6" s="1"/>
  <c r="O3277" i="6" s="1"/>
  <c r="Z3276" i="6"/>
  <c r="Y3276" i="6"/>
  <c r="X3276" i="6"/>
  <c r="AB3276" i="6" s="1"/>
  <c r="M3276" i="6" s="1"/>
  <c r="N3276" i="6" s="1"/>
  <c r="O3276" i="6" s="1"/>
  <c r="Z3275" i="6"/>
  <c r="Y3275" i="6"/>
  <c r="X3275" i="6"/>
  <c r="AB3275" i="6" s="1"/>
  <c r="M3275" i="6" s="1"/>
  <c r="N3275" i="6" s="1"/>
  <c r="O3275" i="6" s="1"/>
  <c r="Z3274" i="6"/>
  <c r="Y3274" i="6"/>
  <c r="X3274" i="6"/>
  <c r="AB3274" i="6" s="1"/>
  <c r="M3274" i="6" s="1"/>
  <c r="N3274" i="6" s="1"/>
  <c r="O3274" i="6" s="1"/>
  <c r="Z3273" i="6"/>
  <c r="Y3273" i="6"/>
  <c r="X3273" i="6"/>
  <c r="AB3273" i="6" s="1"/>
  <c r="M3273" i="6" s="1"/>
  <c r="N3273" i="6" s="1"/>
  <c r="O3273" i="6" s="1"/>
  <c r="Z3272" i="6"/>
  <c r="Y3272" i="6"/>
  <c r="X3272" i="6"/>
  <c r="AB3272" i="6" s="1"/>
  <c r="M3272" i="6" s="1"/>
  <c r="N3272" i="6" s="1"/>
  <c r="O3272" i="6" s="1"/>
  <c r="Z3271" i="6"/>
  <c r="Y3271" i="6"/>
  <c r="X3271" i="6"/>
  <c r="AB3271" i="6" s="1"/>
  <c r="M3271" i="6" s="1"/>
  <c r="N3271" i="6" s="1"/>
  <c r="O3271" i="6" s="1"/>
  <c r="Z3270" i="6"/>
  <c r="Y3270" i="6"/>
  <c r="X3270" i="6"/>
  <c r="AB3270" i="6" s="1"/>
  <c r="M3270" i="6" s="1"/>
  <c r="N3270" i="6" s="1"/>
  <c r="O3270" i="6" s="1"/>
  <c r="Z3269" i="6"/>
  <c r="Y3269" i="6"/>
  <c r="X3269" i="6"/>
  <c r="AB3269" i="6" s="1"/>
  <c r="M3269" i="6" s="1"/>
  <c r="N3269" i="6" s="1"/>
  <c r="O3269" i="6" s="1"/>
  <c r="Z3268" i="6"/>
  <c r="Y3268" i="6"/>
  <c r="X3268" i="6"/>
  <c r="AB3268" i="6" s="1"/>
  <c r="M3268" i="6" s="1"/>
  <c r="N3268" i="6" s="1"/>
  <c r="O3268" i="6" s="1"/>
  <c r="Z3267" i="6"/>
  <c r="Y3267" i="6"/>
  <c r="X3267" i="6"/>
  <c r="AB3267" i="6" s="1"/>
  <c r="M3267" i="6" s="1"/>
  <c r="N3267" i="6" s="1"/>
  <c r="O3267" i="6" s="1"/>
  <c r="Z3266" i="6"/>
  <c r="Y3266" i="6"/>
  <c r="X3266" i="6"/>
  <c r="AB3266" i="6" s="1"/>
  <c r="M3266" i="6" s="1"/>
  <c r="N3266" i="6" s="1"/>
  <c r="O3266" i="6" s="1"/>
  <c r="Z3265" i="6"/>
  <c r="Y3265" i="6"/>
  <c r="X3265" i="6"/>
  <c r="AB3265" i="6" s="1"/>
  <c r="M3265" i="6" s="1"/>
  <c r="N3265" i="6" s="1"/>
  <c r="O3265" i="6" s="1"/>
  <c r="Z3264" i="6"/>
  <c r="Y3264" i="6"/>
  <c r="X3264" i="6"/>
  <c r="AB3264" i="6" s="1"/>
  <c r="M3264" i="6" s="1"/>
  <c r="N3264" i="6" s="1"/>
  <c r="O3264" i="6" s="1"/>
  <c r="Z3263" i="6"/>
  <c r="Y3263" i="6"/>
  <c r="X3263" i="6"/>
  <c r="AB3263" i="6" s="1"/>
  <c r="M3263" i="6" s="1"/>
  <c r="N3263" i="6" s="1"/>
  <c r="O3263" i="6" s="1"/>
  <c r="Z3262" i="6"/>
  <c r="Y3262" i="6"/>
  <c r="X3262" i="6"/>
  <c r="AB3262" i="6" s="1"/>
  <c r="M3262" i="6" s="1"/>
  <c r="N3262" i="6" s="1"/>
  <c r="O3262" i="6" s="1"/>
  <c r="Z3261" i="6"/>
  <c r="Y3261" i="6"/>
  <c r="X3261" i="6"/>
  <c r="AB3261" i="6" s="1"/>
  <c r="M3261" i="6" s="1"/>
  <c r="N3261" i="6" s="1"/>
  <c r="O3261" i="6" s="1"/>
  <c r="Z3260" i="6"/>
  <c r="Y3260" i="6"/>
  <c r="X3260" i="6"/>
  <c r="AB3260" i="6" s="1"/>
  <c r="M3260" i="6" s="1"/>
  <c r="N3260" i="6" s="1"/>
  <c r="O3260" i="6" s="1"/>
  <c r="Z3259" i="6"/>
  <c r="Y3259" i="6"/>
  <c r="X3259" i="6"/>
  <c r="AB3259" i="6" s="1"/>
  <c r="M3259" i="6" s="1"/>
  <c r="N3259" i="6" s="1"/>
  <c r="O3259" i="6" s="1"/>
  <c r="Z3258" i="6"/>
  <c r="Y3258" i="6"/>
  <c r="X3258" i="6"/>
  <c r="AB3258" i="6" s="1"/>
  <c r="M3258" i="6" s="1"/>
  <c r="N3258" i="6" s="1"/>
  <c r="O3258" i="6" s="1"/>
  <c r="Z3257" i="6"/>
  <c r="Y3257" i="6"/>
  <c r="X3257" i="6"/>
  <c r="AB3257" i="6" s="1"/>
  <c r="M3257" i="6" s="1"/>
  <c r="N3257" i="6" s="1"/>
  <c r="O3257" i="6" s="1"/>
  <c r="Z3256" i="6"/>
  <c r="Y3256" i="6"/>
  <c r="X3256" i="6"/>
  <c r="AB3256" i="6" s="1"/>
  <c r="M3256" i="6" s="1"/>
  <c r="N3256" i="6" s="1"/>
  <c r="O3256" i="6" s="1"/>
  <c r="Z3255" i="6"/>
  <c r="Y3255" i="6"/>
  <c r="X3255" i="6"/>
  <c r="AB3255" i="6" s="1"/>
  <c r="M3255" i="6" s="1"/>
  <c r="N3255" i="6" s="1"/>
  <c r="O3255" i="6" s="1"/>
  <c r="Z3254" i="6"/>
  <c r="Y3254" i="6"/>
  <c r="X3254" i="6"/>
  <c r="AB3254" i="6" s="1"/>
  <c r="M3254" i="6" s="1"/>
  <c r="N3254" i="6" s="1"/>
  <c r="O3254" i="6" s="1"/>
  <c r="Z3253" i="6"/>
  <c r="Y3253" i="6"/>
  <c r="X3253" i="6"/>
  <c r="AB3253" i="6" s="1"/>
  <c r="M3253" i="6" s="1"/>
  <c r="N3253" i="6" s="1"/>
  <c r="O3253" i="6" s="1"/>
  <c r="Z3252" i="6"/>
  <c r="Y3252" i="6"/>
  <c r="X3252" i="6"/>
  <c r="AB3252" i="6" s="1"/>
  <c r="M3252" i="6" s="1"/>
  <c r="N3252" i="6" s="1"/>
  <c r="O3252" i="6" s="1"/>
  <c r="Z3251" i="6"/>
  <c r="Y3251" i="6"/>
  <c r="X3251" i="6"/>
  <c r="AB3251" i="6" s="1"/>
  <c r="M3251" i="6" s="1"/>
  <c r="N3251" i="6" s="1"/>
  <c r="O3251" i="6" s="1"/>
  <c r="Z3250" i="6"/>
  <c r="Y3250" i="6"/>
  <c r="X3250" i="6"/>
  <c r="AB3250" i="6" s="1"/>
  <c r="M3250" i="6" s="1"/>
  <c r="N3250" i="6" s="1"/>
  <c r="O3250" i="6" s="1"/>
  <c r="Z3249" i="6"/>
  <c r="Y3249" i="6"/>
  <c r="X3249" i="6"/>
  <c r="AB3249" i="6" s="1"/>
  <c r="M3249" i="6" s="1"/>
  <c r="N3249" i="6" s="1"/>
  <c r="O3249" i="6" s="1"/>
  <c r="Z3248" i="6"/>
  <c r="Y3248" i="6"/>
  <c r="X3248" i="6"/>
  <c r="AB3248" i="6" s="1"/>
  <c r="M3248" i="6" s="1"/>
  <c r="N3248" i="6" s="1"/>
  <c r="O3248" i="6" s="1"/>
  <c r="Z3247" i="6"/>
  <c r="Y3247" i="6"/>
  <c r="X3247" i="6"/>
  <c r="AB3247" i="6" s="1"/>
  <c r="M3247" i="6" s="1"/>
  <c r="N3247" i="6" s="1"/>
  <c r="O3247" i="6" s="1"/>
  <c r="Z3246" i="6"/>
  <c r="Y3246" i="6"/>
  <c r="X3246" i="6"/>
  <c r="AB3246" i="6" s="1"/>
  <c r="M3246" i="6" s="1"/>
  <c r="N3246" i="6" s="1"/>
  <c r="O3246" i="6" s="1"/>
  <c r="Z3245" i="6"/>
  <c r="Y3245" i="6"/>
  <c r="X3245" i="6"/>
  <c r="AB3245" i="6" s="1"/>
  <c r="M3245" i="6" s="1"/>
  <c r="N3245" i="6" s="1"/>
  <c r="O3245" i="6" s="1"/>
  <c r="Z3244" i="6"/>
  <c r="Y3244" i="6"/>
  <c r="X3244" i="6"/>
  <c r="AB3244" i="6" s="1"/>
  <c r="M3244" i="6" s="1"/>
  <c r="N3244" i="6" s="1"/>
  <c r="O3244" i="6" s="1"/>
  <c r="Z3243" i="6"/>
  <c r="Y3243" i="6"/>
  <c r="X3243" i="6"/>
  <c r="AB3243" i="6" s="1"/>
  <c r="M3243" i="6" s="1"/>
  <c r="N3243" i="6" s="1"/>
  <c r="O3243" i="6" s="1"/>
  <c r="Z3242" i="6"/>
  <c r="Y3242" i="6"/>
  <c r="X3242" i="6"/>
  <c r="AB3242" i="6" s="1"/>
  <c r="M3242" i="6" s="1"/>
  <c r="N3242" i="6" s="1"/>
  <c r="O3242" i="6" s="1"/>
  <c r="Z3241" i="6"/>
  <c r="Y3241" i="6"/>
  <c r="X3241" i="6"/>
  <c r="AB3241" i="6" s="1"/>
  <c r="M3241" i="6" s="1"/>
  <c r="N3241" i="6" s="1"/>
  <c r="O3241" i="6" s="1"/>
  <c r="Z3240" i="6"/>
  <c r="Y3240" i="6"/>
  <c r="X3240" i="6"/>
  <c r="AB3240" i="6" s="1"/>
  <c r="M3240" i="6" s="1"/>
  <c r="N3240" i="6" s="1"/>
  <c r="O3240" i="6" s="1"/>
  <c r="Z3239" i="6"/>
  <c r="Y3239" i="6"/>
  <c r="X3239" i="6"/>
  <c r="AB3239" i="6" s="1"/>
  <c r="M3239" i="6" s="1"/>
  <c r="N3239" i="6" s="1"/>
  <c r="O3239" i="6" s="1"/>
  <c r="Z3238" i="6"/>
  <c r="Y3238" i="6"/>
  <c r="X3238" i="6"/>
  <c r="AB3238" i="6" s="1"/>
  <c r="M3238" i="6" s="1"/>
  <c r="N3238" i="6" s="1"/>
  <c r="O3238" i="6" s="1"/>
  <c r="Z3237" i="6"/>
  <c r="Y3237" i="6"/>
  <c r="X3237" i="6"/>
  <c r="AB3237" i="6" s="1"/>
  <c r="M3237" i="6" s="1"/>
  <c r="N3237" i="6" s="1"/>
  <c r="O3237" i="6" s="1"/>
  <c r="Z3236" i="6"/>
  <c r="Y3236" i="6"/>
  <c r="X3236" i="6"/>
  <c r="AB3236" i="6" s="1"/>
  <c r="M3236" i="6" s="1"/>
  <c r="N3236" i="6" s="1"/>
  <c r="O3236" i="6" s="1"/>
  <c r="Z3235" i="6"/>
  <c r="Y3235" i="6"/>
  <c r="X3235" i="6"/>
  <c r="AB3235" i="6" s="1"/>
  <c r="M3235" i="6" s="1"/>
  <c r="N3235" i="6" s="1"/>
  <c r="O3235" i="6" s="1"/>
  <c r="Z3234" i="6"/>
  <c r="Y3234" i="6"/>
  <c r="X3234" i="6"/>
  <c r="AB3234" i="6" s="1"/>
  <c r="M3234" i="6" s="1"/>
  <c r="N3234" i="6" s="1"/>
  <c r="O3234" i="6" s="1"/>
  <c r="Z3233" i="6"/>
  <c r="Y3233" i="6"/>
  <c r="X3233" i="6"/>
  <c r="AB3233" i="6" s="1"/>
  <c r="M3233" i="6" s="1"/>
  <c r="N3233" i="6" s="1"/>
  <c r="O3233" i="6" s="1"/>
  <c r="Z3232" i="6"/>
  <c r="Y3232" i="6"/>
  <c r="X3232" i="6"/>
  <c r="AB3232" i="6" s="1"/>
  <c r="M3232" i="6" s="1"/>
  <c r="N3232" i="6" s="1"/>
  <c r="O3232" i="6" s="1"/>
  <c r="Z3231" i="6"/>
  <c r="Y3231" i="6"/>
  <c r="X3231" i="6"/>
  <c r="AB3231" i="6" s="1"/>
  <c r="M3231" i="6" s="1"/>
  <c r="N3231" i="6" s="1"/>
  <c r="O3231" i="6" s="1"/>
  <c r="Z3230" i="6"/>
  <c r="Y3230" i="6"/>
  <c r="X3230" i="6"/>
  <c r="AB3230" i="6" s="1"/>
  <c r="M3230" i="6" s="1"/>
  <c r="N3230" i="6" s="1"/>
  <c r="O3230" i="6" s="1"/>
  <c r="Z3229" i="6"/>
  <c r="Y3229" i="6"/>
  <c r="X3229" i="6"/>
  <c r="AB3229" i="6" s="1"/>
  <c r="M3229" i="6" s="1"/>
  <c r="N3229" i="6" s="1"/>
  <c r="O3229" i="6" s="1"/>
  <c r="Z3228" i="6"/>
  <c r="Y3228" i="6"/>
  <c r="X3228" i="6"/>
  <c r="AB3228" i="6" s="1"/>
  <c r="M3228" i="6" s="1"/>
  <c r="N3228" i="6" s="1"/>
  <c r="O3228" i="6" s="1"/>
  <c r="Z3227" i="6"/>
  <c r="Y3227" i="6"/>
  <c r="X3227" i="6"/>
  <c r="AB3227" i="6" s="1"/>
  <c r="M3227" i="6" s="1"/>
  <c r="N3227" i="6" s="1"/>
  <c r="O3227" i="6" s="1"/>
  <c r="Z3226" i="6"/>
  <c r="Y3226" i="6"/>
  <c r="X3226" i="6"/>
  <c r="AB3226" i="6" s="1"/>
  <c r="M3226" i="6" s="1"/>
  <c r="N3226" i="6" s="1"/>
  <c r="O3226" i="6" s="1"/>
  <c r="Z3225" i="6"/>
  <c r="Y3225" i="6"/>
  <c r="X3225" i="6"/>
  <c r="AB3225" i="6" s="1"/>
  <c r="M3225" i="6" s="1"/>
  <c r="N3225" i="6" s="1"/>
  <c r="O3225" i="6" s="1"/>
  <c r="Z3224" i="6"/>
  <c r="Y3224" i="6"/>
  <c r="X3224" i="6"/>
  <c r="AB3224" i="6" s="1"/>
  <c r="M3224" i="6" s="1"/>
  <c r="N3224" i="6" s="1"/>
  <c r="O3224" i="6" s="1"/>
  <c r="Z3223" i="6"/>
  <c r="Y3223" i="6"/>
  <c r="X3223" i="6"/>
  <c r="AB3223" i="6" s="1"/>
  <c r="M3223" i="6" s="1"/>
  <c r="N3223" i="6" s="1"/>
  <c r="O3223" i="6" s="1"/>
  <c r="Z3222" i="6"/>
  <c r="Y3222" i="6"/>
  <c r="X3222" i="6"/>
  <c r="AB3222" i="6" s="1"/>
  <c r="M3222" i="6" s="1"/>
  <c r="N3222" i="6" s="1"/>
  <c r="O3222" i="6" s="1"/>
  <c r="Z3221" i="6"/>
  <c r="Y3221" i="6"/>
  <c r="X3221" i="6"/>
  <c r="AB3221" i="6" s="1"/>
  <c r="M3221" i="6" s="1"/>
  <c r="N3221" i="6" s="1"/>
  <c r="O3221" i="6" s="1"/>
  <c r="Z3220" i="6"/>
  <c r="Y3220" i="6"/>
  <c r="X3220" i="6"/>
  <c r="AB3220" i="6" s="1"/>
  <c r="M3220" i="6" s="1"/>
  <c r="N3220" i="6" s="1"/>
  <c r="O3220" i="6" s="1"/>
  <c r="Z3219" i="6"/>
  <c r="Y3219" i="6"/>
  <c r="X3219" i="6"/>
  <c r="AB3219" i="6" s="1"/>
  <c r="M3219" i="6" s="1"/>
  <c r="N3219" i="6" s="1"/>
  <c r="O3219" i="6" s="1"/>
  <c r="Z3218" i="6"/>
  <c r="Y3218" i="6"/>
  <c r="X3218" i="6"/>
  <c r="AB3218" i="6" s="1"/>
  <c r="M3218" i="6" s="1"/>
  <c r="N3218" i="6" s="1"/>
  <c r="O3218" i="6" s="1"/>
  <c r="Z3217" i="6"/>
  <c r="Y3217" i="6"/>
  <c r="X3217" i="6"/>
  <c r="AB3217" i="6" s="1"/>
  <c r="M3217" i="6" s="1"/>
  <c r="N3217" i="6" s="1"/>
  <c r="O3217" i="6" s="1"/>
  <c r="Z3216" i="6"/>
  <c r="Y3216" i="6"/>
  <c r="X3216" i="6"/>
  <c r="AB3216" i="6" s="1"/>
  <c r="M3216" i="6" s="1"/>
  <c r="N3216" i="6" s="1"/>
  <c r="O3216" i="6" s="1"/>
  <c r="Z3215" i="6"/>
  <c r="Y3215" i="6"/>
  <c r="X3215" i="6"/>
  <c r="AB3215" i="6" s="1"/>
  <c r="M3215" i="6" s="1"/>
  <c r="N3215" i="6" s="1"/>
  <c r="O3215" i="6" s="1"/>
  <c r="Z3214" i="6"/>
  <c r="Y3214" i="6"/>
  <c r="X3214" i="6"/>
  <c r="AB3214" i="6" s="1"/>
  <c r="M3214" i="6" s="1"/>
  <c r="N3214" i="6" s="1"/>
  <c r="O3214" i="6" s="1"/>
  <c r="Z3213" i="6"/>
  <c r="Y3213" i="6"/>
  <c r="X3213" i="6"/>
  <c r="AB3213" i="6" s="1"/>
  <c r="M3213" i="6" s="1"/>
  <c r="N3213" i="6" s="1"/>
  <c r="O3213" i="6" s="1"/>
  <c r="Z3212" i="6"/>
  <c r="Y3212" i="6"/>
  <c r="X3212" i="6"/>
  <c r="AB3212" i="6" s="1"/>
  <c r="M3212" i="6" s="1"/>
  <c r="N3212" i="6" s="1"/>
  <c r="O3212" i="6" s="1"/>
  <c r="Z3211" i="6"/>
  <c r="Y3211" i="6"/>
  <c r="X3211" i="6"/>
  <c r="AB3211" i="6" s="1"/>
  <c r="M3211" i="6" s="1"/>
  <c r="N3211" i="6" s="1"/>
  <c r="O3211" i="6" s="1"/>
  <c r="Z3210" i="6"/>
  <c r="Y3210" i="6"/>
  <c r="X3210" i="6"/>
  <c r="AB3210" i="6" s="1"/>
  <c r="M3210" i="6" s="1"/>
  <c r="N3210" i="6" s="1"/>
  <c r="O3210" i="6" s="1"/>
  <c r="Z3209" i="6"/>
  <c r="Y3209" i="6"/>
  <c r="X3209" i="6"/>
  <c r="AB3209" i="6" s="1"/>
  <c r="M3209" i="6" s="1"/>
  <c r="N3209" i="6" s="1"/>
  <c r="O3209" i="6" s="1"/>
  <c r="Z3208" i="6"/>
  <c r="Y3208" i="6"/>
  <c r="X3208" i="6"/>
  <c r="AB3208" i="6" s="1"/>
  <c r="M3208" i="6" s="1"/>
  <c r="N3208" i="6" s="1"/>
  <c r="O3208" i="6" s="1"/>
  <c r="Z3207" i="6"/>
  <c r="Y3207" i="6"/>
  <c r="X3207" i="6"/>
  <c r="AB3207" i="6" s="1"/>
  <c r="M3207" i="6" s="1"/>
  <c r="N3207" i="6" s="1"/>
  <c r="O3207" i="6" s="1"/>
  <c r="Z3206" i="6"/>
  <c r="Y3206" i="6"/>
  <c r="X3206" i="6"/>
  <c r="AB3206" i="6" s="1"/>
  <c r="M3206" i="6" s="1"/>
  <c r="N3206" i="6" s="1"/>
  <c r="O3206" i="6" s="1"/>
  <c r="Z3205" i="6"/>
  <c r="Y3205" i="6"/>
  <c r="X3205" i="6"/>
  <c r="AB3205" i="6" s="1"/>
  <c r="M3205" i="6" s="1"/>
  <c r="N3205" i="6" s="1"/>
  <c r="O3205" i="6" s="1"/>
  <c r="Z3204" i="6"/>
  <c r="Y3204" i="6"/>
  <c r="X3204" i="6"/>
  <c r="AB3204" i="6" s="1"/>
  <c r="M3204" i="6" s="1"/>
  <c r="N3204" i="6" s="1"/>
  <c r="O3204" i="6" s="1"/>
  <c r="Z3203" i="6"/>
  <c r="Y3203" i="6"/>
  <c r="X3203" i="6"/>
  <c r="AB3203" i="6" s="1"/>
  <c r="M3203" i="6" s="1"/>
  <c r="N3203" i="6" s="1"/>
  <c r="O3203" i="6" s="1"/>
  <c r="Z3202" i="6"/>
  <c r="Y3202" i="6"/>
  <c r="X3202" i="6"/>
  <c r="AB3202" i="6" s="1"/>
  <c r="M3202" i="6" s="1"/>
  <c r="N3202" i="6" s="1"/>
  <c r="O3202" i="6" s="1"/>
  <c r="Z3201" i="6"/>
  <c r="Y3201" i="6"/>
  <c r="X3201" i="6"/>
  <c r="AB3201" i="6" s="1"/>
  <c r="M3201" i="6" s="1"/>
  <c r="N3201" i="6" s="1"/>
  <c r="O3201" i="6" s="1"/>
  <c r="Z3200" i="6"/>
  <c r="Y3200" i="6"/>
  <c r="X3200" i="6"/>
  <c r="AB3200" i="6" s="1"/>
  <c r="M3200" i="6" s="1"/>
  <c r="N3200" i="6" s="1"/>
  <c r="O3200" i="6" s="1"/>
  <c r="Z3199" i="6"/>
  <c r="Y3199" i="6"/>
  <c r="X3199" i="6"/>
  <c r="AB3199" i="6" s="1"/>
  <c r="M3199" i="6" s="1"/>
  <c r="N3199" i="6" s="1"/>
  <c r="O3199" i="6" s="1"/>
  <c r="Z3198" i="6"/>
  <c r="Y3198" i="6"/>
  <c r="X3198" i="6"/>
  <c r="AB3198" i="6" s="1"/>
  <c r="M3198" i="6" s="1"/>
  <c r="N3198" i="6" s="1"/>
  <c r="O3198" i="6" s="1"/>
  <c r="Z3197" i="6"/>
  <c r="Y3197" i="6"/>
  <c r="X3197" i="6"/>
  <c r="AB3197" i="6" s="1"/>
  <c r="M3197" i="6" s="1"/>
  <c r="N3197" i="6" s="1"/>
  <c r="O3197" i="6" s="1"/>
  <c r="Z3196" i="6"/>
  <c r="Y3196" i="6"/>
  <c r="X3196" i="6"/>
  <c r="AB3196" i="6" s="1"/>
  <c r="M3196" i="6" s="1"/>
  <c r="N3196" i="6" s="1"/>
  <c r="O3196" i="6" s="1"/>
  <c r="Z3195" i="6"/>
  <c r="Y3195" i="6"/>
  <c r="X3195" i="6"/>
  <c r="AB3195" i="6" s="1"/>
  <c r="M3195" i="6" s="1"/>
  <c r="N3195" i="6" s="1"/>
  <c r="O3195" i="6" s="1"/>
  <c r="Z3194" i="6"/>
  <c r="Y3194" i="6"/>
  <c r="X3194" i="6"/>
  <c r="AB3194" i="6" s="1"/>
  <c r="M3194" i="6" s="1"/>
  <c r="N3194" i="6" s="1"/>
  <c r="O3194" i="6" s="1"/>
  <c r="Z3193" i="6"/>
  <c r="Y3193" i="6"/>
  <c r="X3193" i="6"/>
  <c r="AB3193" i="6" s="1"/>
  <c r="M3193" i="6" s="1"/>
  <c r="N3193" i="6" s="1"/>
  <c r="O3193" i="6" s="1"/>
  <c r="Z3192" i="6"/>
  <c r="Y3192" i="6"/>
  <c r="X3192" i="6"/>
  <c r="AB3192" i="6" s="1"/>
  <c r="M3192" i="6" s="1"/>
  <c r="N3192" i="6" s="1"/>
  <c r="O3192" i="6" s="1"/>
  <c r="Z3191" i="6"/>
  <c r="Y3191" i="6"/>
  <c r="X3191" i="6"/>
  <c r="AB3191" i="6" s="1"/>
  <c r="M3191" i="6" s="1"/>
  <c r="N3191" i="6" s="1"/>
  <c r="O3191" i="6" s="1"/>
  <c r="Z3190" i="6"/>
  <c r="Y3190" i="6"/>
  <c r="X3190" i="6"/>
  <c r="AB3190" i="6" s="1"/>
  <c r="M3190" i="6" s="1"/>
  <c r="N3190" i="6" s="1"/>
  <c r="O3190" i="6" s="1"/>
  <c r="Z3189" i="6"/>
  <c r="Y3189" i="6"/>
  <c r="X3189" i="6"/>
  <c r="AB3189" i="6" s="1"/>
  <c r="M3189" i="6" s="1"/>
  <c r="N3189" i="6" s="1"/>
  <c r="O3189" i="6" s="1"/>
  <c r="Z3188" i="6"/>
  <c r="Y3188" i="6"/>
  <c r="X3188" i="6"/>
  <c r="AB3188" i="6" s="1"/>
  <c r="M3188" i="6" s="1"/>
  <c r="N3188" i="6" s="1"/>
  <c r="O3188" i="6" s="1"/>
  <c r="Z3187" i="6"/>
  <c r="Y3187" i="6"/>
  <c r="X3187" i="6"/>
  <c r="AB3187" i="6" s="1"/>
  <c r="M3187" i="6" s="1"/>
  <c r="N3187" i="6" s="1"/>
  <c r="O3187" i="6" s="1"/>
  <c r="Z3186" i="6"/>
  <c r="Y3186" i="6"/>
  <c r="X3186" i="6"/>
  <c r="AB3186" i="6" s="1"/>
  <c r="M3186" i="6" s="1"/>
  <c r="N3186" i="6" s="1"/>
  <c r="O3186" i="6" s="1"/>
  <c r="Z3185" i="6"/>
  <c r="Y3185" i="6"/>
  <c r="X3185" i="6"/>
  <c r="AB3185" i="6" s="1"/>
  <c r="M3185" i="6" s="1"/>
  <c r="N3185" i="6" s="1"/>
  <c r="O3185" i="6" s="1"/>
  <c r="Z3184" i="6"/>
  <c r="Y3184" i="6"/>
  <c r="X3184" i="6"/>
  <c r="AB3184" i="6" s="1"/>
  <c r="M3184" i="6" s="1"/>
  <c r="N3184" i="6" s="1"/>
  <c r="O3184" i="6" s="1"/>
  <c r="Z3183" i="6"/>
  <c r="Y3183" i="6"/>
  <c r="X3183" i="6"/>
  <c r="AB3183" i="6" s="1"/>
  <c r="M3183" i="6" s="1"/>
  <c r="N3183" i="6" s="1"/>
  <c r="O3183" i="6" s="1"/>
  <c r="Z3182" i="6"/>
  <c r="Y3182" i="6"/>
  <c r="X3182" i="6"/>
  <c r="AB3182" i="6" s="1"/>
  <c r="M3182" i="6" s="1"/>
  <c r="N3182" i="6" s="1"/>
  <c r="O3182" i="6" s="1"/>
  <c r="Z3181" i="6"/>
  <c r="Y3181" i="6"/>
  <c r="X3181" i="6"/>
  <c r="AB3181" i="6" s="1"/>
  <c r="M3181" i="6" s="1"/>
  <c r="N3181" i="6" s="1"/>
  <c r="O3181" i="6" s="1"/>
  <c r="Z3180" i="6"/>
  <c r="Y3180" i="6"/>
  <c r="X3180" i="6"/>
  <c r="AB3180" i="6" s="1"/>
  <c r="M3180" i="6" s="1"/>
  <c r="N3180" i="6" s="1"/>
  <c r="O3180" i="6" s="1"/>
  <c r="Z3179" i="6"/>
  <c r="Y3179" i="6"/>
  <c r="X3179" i="6"/>
  <c r="AB3179" i="6" s="1"/>
  <c r="M3179" i="6" s="1"/>
  <c r="N3179" i="6" s="1"/>
  <c r="O3179" i="6" s="1"/>
  <c r="Z3178" i="6"/>
  <c r="Y3178" i="6"/>
  <c r="X3178" i="6"/>
  <c r="AB3178" i="6" s="1"/>
  <c r="M3178" i="6" s="1"/>
  <c r="N3178" i="6" s="1"/>
  <c r="O3178" i="6" s="1"/>
  <c r="Z3177" i="6"/>
  <c r="Y3177" i="6"/>
  <c r="X3177" i="6"/>
  <c r="AB3177" i="6" s="1"/>
  <c r="M3177" i="6" s="1"/>
  <c r="N3177" i="6" s="1"/>
  <c r="O3177" i="6" s="1"/>
  <c r="Z3176" i="6"/>
  <c r="Y3176" i="6"/>
  <c r="X3176" i="6"/>
  <c r="AB3176" i="6" s="1"/>
  <c r="M3176" i="6" s="1"/>
  <c r="N3176" i="6" s="1"/>
  <c r="O3176" i="6" s="1"/>
  <c r="Z3175" i="6"/>
  <c r="Y3175" i="6"/>
  <c r="X3175" i="6"/>
  <c r="AB3175" i="6" s="1"/>
  <c r="M3175" i="6" s="1"/>
  <c r="N3175" i="6" s="1"/>
  <c r="O3175" i="6" s="1"/>
  <c r="Z3174" i="6"/>
  <c r="Y3174" i="6"/>
  <c r="X3174" i="6"/>
  <c r="AB3174" i="6" s="1"/>
  <c r="M3174" i="6" s="1"/>
  <c r="N3174" i="6" s="1"/>
  <c r="O3174" i="6" s="1"/>
  <c r="Z3173" i="6"/>
  <c r="Y3173" i="6"/>
  <c r="X3173" i="6"/>
  <c r="AB3173" i="6" s="1"/>
  <c r="M3173" i="6" s="1"/>
  <c r="N3173" i="6" s="1"/>
  <c r="O3173" i="6" s="1"/>
  <c r="Z3172" i="6"/>
  <c r="Y3172" i="6"/>
  <c r="X3172" i="6"/>
  <c r="AB3172" i="6" s="1"/>
  <c r="M3172" i="6" s="1"/>
  <c r="N3172" i="6" s="1"/>
  <c r="O3172" i="6" s="1"/>
  <c r="Z3171" i="6"/>
  <c r="Y3171" i="6"/>
  <c r="X3171" i="6"/>
  <c r="AB3171" i="6" s="1"/>
  <c r="M3171" i="6" s="1"/>
  <c r="N3171" i="6" s="1"/>
  <c r="O3171" i="6" s="1"/>
  <c r="Z3170" i="6"/>
  <c r="Y3170" i="6"/>
  <c r="X3170" i="6"/>
  <c r="AB3170" i="6" s="1"/>
  <c r="M3170" i="6" s="1"/>
  <c r="N3170" i="6" s="1"/>
  <c r="O3170" i="6" s="1"/>
  <c r="Z3169" i="6"/>
  <c r="Y3169" i="6"/>
  <c r="X3169" i="6"/>
  <c r="AB3169" i="6" s="1"/>
  <c r="M3169" i="6" s="1"/>
  <c r="N3169" i="6" s="1"/>
  <c r="O3169" i="6" s="1"/>
  <c r="Z3168" i="6"/>
  <c r="Y3168" i="6"/>
  <c r="X3168" i="6"/>
  <c r="AB3168" i="6" s="1"/>
  <c r="M3168" i="6" s="1"/>
  <c r="N3168" i="6" s="1"/>
  <c r="O3168" i="6" s="1"/>
  <c r="Z3167" i="6"/>
  <c r="Y3167" i="6"/>
  <c r="X3167" i="6"/>
  <c r="AB3167" i="6" s="1"/>
  <c r="M3167" i="6" s="1"/>
  <c r="N3167" i="6" s="1"/>
  <c r="O3167" i="6" s="1"/>
  <c r="Z3166" i="6"/>
  <c r="Y3166" i="6"/>
  <c r="X3166" i="6"/>
  <c r="AB3166" i="6" s="1"/>
  <c r="M3166" i="6" s="1"/>
  <c r="N3166" i="6" s="1"/>
  <c r="O3166" i="6" s="1"/>
  <c r="Z3165" i="6"/>
  <c r="Y3165" i="6"/>
  <c r="X3165" i="6"/>
  <c r="AB3165" i="6" s="1"/>
  <c r="M3165" i="6" s="1"/>
  <c r="N3165" i="6" s="1"/>
  <c r="O3165" i="6" s="1"/>
  <c r="Z3164" i="6"/>
  <c r="Y3164" i="6"/>
  <c r="X3164" i="6"/>
  <c r="AB3164" i="6" s="1"/>
  <c r="M3164" i="6" s="1"/>
  <c r="N3164" i="6" s="1"/>
  <c r="O3164" i="6" s="1"/>
  <c r="Z3163" i="6"/>
  <c r="Y3163" i="6"/>
  <c r="X3163" i="6"/>
  <c r="AB3163" i="6" s="1"/>
  <c r="M3163" i="6" s="1"/>
  <c r="N3163" i="6" s="1"/>
  <c r="O3163" i="6" s="1"/>
  <c r="Z3162" i="6"/>
  <c r="Y3162" i="6"/>
  <c r="X3162" i="6"/>
  <c r="AB3162" i="6" s="1"/>
  <c r="M3162" i="6" s="1"/>
  <c r="N3162" i="6" s="1"/>
  <c r="O3162" i="6" s="1"/>
  <c r="Z3161" i="6"/>
  <c r="Y3161" i="6"/>
  <c r="X3161" i="6"/>
  <c r="AB3161" i="6" s="1"/>
  <c r="M3161" i="6" s="1"/>
  <c r="N3161" i="6" s="1"/>
  <c r="O3161" i="6" s="1"/>
  <c r="Z3160" i="6"/>
  <c r="Y3160" i="6"/>
  <c r="X3160" i="6"/>
  <c r="AB3160" i="6" s="1"/>
  <c r="M3160" i="6" s="1"/>
  <c r="N3160" i="6" s="1"/>
  <c r="O3160" i="6" s="1"/>
  <c r="Z3159" i="6"/>
  <c r="Y3159" i="6"/>
  <c r="X3159" i="6"/>
  <c r="AB3159" i="6" s="1"/>
  <c r="M3159" i="6" s="1"/>
  <c r="N3159" i="6" s="1"/>
  <c r="O3159" i="6" s="1"/>
  <c r="Z3158" i="6"/>
  <c r="Y3158" i="6"/>
  <c r="X3158" i="6"/>
  <c r="AB3158" i="6" s="1"/>
  <c r="M3158" i="6" s="1"/>
  <c r="N3158" i="6" s="1"/>
  <c r="O3158" i="6" s="1"/>
  <c r="Z3157" i="6"/>
  <c r="Y3157" i="6"/>
  <c r="X3157" i="6"/>
  <c r="AB3157" i="6" s="1"/>
  <c r="M3157" i="6" s="1"/>
  <c r="N3157" i="6" s="1"/>
  <c r="O3157" i="6" s="1"/>
  <c r="Z3156" i="6"/>
  <c r="Y3156" i="6"/>
  <c r="X3156" i="6"/>
  <c r="AB3156" i="6" s="1"/>
  <c r="M3156" i="6" s="1"/>
  <c r="N3156" i="6" s="1"/>
  <c r="O3156" i="6" s="1"/>
  <c r="Z3155" i="6"/>
  <c r="Y3155" i="6"/>
  <c r="X3155" i="6"/>
  <c r="AB3155" i="6" s="1"/>
  <c r="M3155" i="6" s="1"/>
  <c r="N3155" i="6" s="1"/>
  <c r="O3155" i="6" s="1"/>
  <c r="Z3154" i="6"/>
  <c r="Y3154" i="6"/>
  <c r="X3154" i="6"/>
  <c r="AB3154" i="6" s="1"/>
  <c r="M3154" i="6" s="1"/>
  <c r="N3154" i="6" s="1"/>
  <c r="O3154" i="6" s="1"/>
  <c r="Z3153" i="6"/>
  <c r="Y3153" i="6"/>
  <c r="X3153" i="6"/>
  <c r="AB3153" i="6" s="1"/>
  <c r="M3153" i="6" s="1"/>
  <c r="N3153" i="6" s="1"/>
  <c r="O3153" i="6" s="1"/>
  <c r="Z3152" i="6"/>
  <c r="Y3152" i="6"/>
  <c r="X3152" i="6"/>
  <c r="AB3152" i="6" s="1"/>
  <c r="M3152" i="6" s="1"/>
  <c r="N3152" i="6" s="1"/>
  <c r="O3152" i="6" s="1"/>
  <c r="Z3151" i="6"/>
  <c r="Y3151" i="6"/>
  <c r="X3151" i="6"/>
  <c r="AB3151" i="6" s="1"/>
  <c r="Z3150" i="6"/>
  <c r="Y3150" i="6"/>
  <c r="X3150" i="6"/>
  <c r="AB3150" i="6" s="1"/>
  <c r="Z3149" i="6"/>
  <c r="Y3149" i="6"/>
  <c r="X3149" i="6"/>
  <c r="AB3149" i="6" s="1"/>
  <c r="Z3148" i="6"/>
  <c r="Y3148" i="6"/>
  <c r="X3148" i="6"/>
  <c r="AB3148" i="6" s="1"/>
  <c r="Z3147" i="6"/>
  <c r="Y3147" i="6"/>
  <c r="X3147" i="6"/>
  <c r="AB3147" i="6" s="1"/>
  <c r="Z3146" i="6"/>
  <c r="Y3146" i="6"/>
  <c r="X3146" i="6"/>
  <c r="AB3146" i="6" s="1"/>
  <c r="Z3145" i="6"/>
  <c r="Y3145" i="6"/>
  <c r="X3145" i="6"/>
  <c r="AB3145" i="6" s="1"/>
  <c r="Z3144" i="6"/>
  <c r="Y3144" i="6"/>
  <c r="X3144" i="6"/>
  <c r="AB3144" i="6" s="1"/>
  <c r="Z3143" i="6"/>
  <c r="Y3143" i="6"/>
  <c r="X3143" i="6"/>
  <c r="AB3143" i="6" s="1"/>
  <c r="Z3142" i="6"/>
  <c r="Y3142" i="6"/>
  <c r="X3142" i="6"/>
  <c r="AB3142" i="6" s="1"/>
  <c r="Z3141" i="6"/>
  <c r="Y3141" i="6"/>
  <c r="X3141" i="6"/>
  <c r="AB3141" i="6" s="1"/>
  <c r="Z3140" i="6"/>
  <c r="Y3140" i="6"/>
  <c r="X3140" i="6"/>
  <c r="AB3140" i="6" s="1"/>
  <c r="Z3139" i="6"/>
  <c r="Y3139" i="6"/>
  <c r="X3139" i="6"/>
  <c r="AB3139" i="6" s="1"/>
  <c r="Z3138" i="6"/>
  <c r="Y3138" i="6"/>
  <c r="X3138" i="6"/>
  <c r="AB3138" i="6" s="1"/>
  <c r="Z3137" i="6"/>
  <c r="Y3137" i="6"/>
  <c r="X3137" i="6"/>
  <c r="AB3137" i="6" s="1"/>
  <c r="Z3136" i="6"/>
  <c r="Y3136" i="6"/>
  <c r="X3136" i="6"/>
  <c r="AB3136" i="6" s="1"/>
  <c r="Z3135" i="6"/>
  <c r="Y3135" i="6"/>
  <c r="X3135" i="6"/>
  <c r="AB3135" i="6" s="1"/>
  <c r="Z3134" i="6"/>
  <c r="Y3134" i="6"/>
  <c r="X3134" i="6"/>
  <c r="AB3134" i="6" s="1"/>
  <c r="Z3133" i="6"/>
  <c r="Y3133" i="6"/>
  <c r="X3133" i="6"/>
  <c r="AB3133" i="6" s="1"/>
  <c r="Z3132" i="6"/>
  <c r="Y3132" i="6"/>
  <c r="X3132" i="6"/>
  <c r="AB3132" i="6" s="1"/>
  <c r="Z3131" i="6"/>
  <c r="Y3131" i="6"/>
  <c r="X3131" i="6"/>
  <c r="AB3131" i="6" s="1"/>
  <c r="Z3130" i="6"/>
  <c r="Y3130" i="6"/>
  <c r="X3130" i="6"/>
  <c r="AB3130" i="6" s="1"/>
  <c r="Z3129" i="6"/>
  <c r="Y3129" i="6"/>
  <c r="X3129" i="6"/>
  <c r="AB3129" i="6" s="1"/>
  <c r="Z3128" i="6"/>
  <c r="Y3128" i="6"/>
  <c r="X3128" i="6"/>
  <c r="AB3128" i="6" s="1"/>
  <c r="Z3127" i="6"/>
  <c r="Y3127" i="6"/>
  <c r="X3127" i="6"/>
  <c r="AB3127" i="6" s="1"/>
  <c r="Z3126" i="6"/>
  <c r="Y3126" i="6"/>
  <c r="X3126" i="6"/>
  <c r="AB3126" i="6" s="1"/>
  <c r="Z3125" i="6"/>
  <c r="Y3125" i="6"/>
  <c r="X3125" i="6"/>
  <c r="AB3125" i="6" s="1"/>
  <c r="Z3124" i="6"/>
  <c r="Y3124" i="6"/>
  <c r="X3124" i="6"/>
  <c r="AB3124" i="6" s="1"/>
  <c r="Z3123" i="6"/>
  <c r="Y3123" i="6"/>
  <c r="X3123" i="6"/>
  <c r="AB3123" i="6" s="1"/>
  <c r="Z3122" i="6"/>
  <c r="Y3122" i="6"/>
  <c r="X3122" i="6"/>
  <c r="AB3122" i="6" s="1"/>
  <c r="Z3121" i="6"/>
  <c r="Y3121" i="6"/>
  <c r="X3121" i="6"/>
  <c r="AB3121" i="6" s="1"/>
  <c r="Z3120" i="6"/>
  <c r="Y3120" i="6"/>
  <c r="X3120" i="6"/>
  <c r="AB3120" i="6" s="1"/>
  <c r="Z3119" i="6"/>
  <c r="Y3119" i="6"/>
  <c r="X3119" i="6"/>
  <c r="AB3119" i="6" s="1"/>
  <c r="Z3118" i="6"/>
  <c r="Y3118" i="6"/>
  <c r="X3118" i="6"/>
  <c r="AB3118" i="6" s="1"/>
  <c r="Z3117" i="6"/>
  <c r="Y3117" i="6"/>
  <c r="X3117" i="6"/>
  <c r="AB3117" i="6" s="1"/>
  <c r="Z3116" i="6"/>
  <c r="Y3116" i="6"/>
  <c r="X3116" i="6"/>
  <c r="AB3116" i="6" s="1"/>
  <c r="Z3115" i="6"/>
  <c r="Y3115" i="6"/>
  <c r="X3115" i="6"/>
  <c r="AB3115" i="6" s="1"/>
  <c r="Z3114" i="6"/>
  <c r="Y3114" i="6"/>
  <c r="X3114" i="6"/>
  <c r="AB3114" i="6" s="1"/>
  <c r="Z3113" i="6"/>
  <c r="Y3113" i="6"/>
  <c r="X3113" i="6"/>
  <c r="AB3113" i="6" s="1"/>
  <c r="Z3112" i="6"/>
  <c r="Y3112" i="6"/>
  <c r="X3112" i="6"/>
  <c r="AB3112" i="6" s="1"/>
  <c r="Z3111" i="6"/>
  <c r="Y3111" i="6"/>
  <c r="X3111" i="6"/>
  <c r="AB3111" i="6" s="1"/>
  <c r="Z3110" i="6"/>
  <c r="Y3110" i="6"/>
  <c r="X3110" i="6"/>
  <c r="AB3110" i="6" s="1"/>
  <c r="Z3109" i="6"/>
  <c r="Y3109" i="6"/>
  <c r="X3109" i="6"/>
  <c r="AB3109" i="6" s="1"/>
  <c r="Z3108" i="6"/>
  <c r="Y3108" i="6"/>
  <c r="X3108" i="6"/>
  <c r="AB3108" i="6" s="1"/>
  <c r="Z3107" i="6"/>
  <c r="Y3107" i="6"/>
  <c r="X3107" i="6"/>
  <c r="AB3107" i="6" s="1"/>
  <c r="Z3106" i="6"/>
  <c r="Y3106" i="6"/>
  <c r="X3106" i="6"/>
  <c r="AB3106" i="6" s="1"/>
  <c r="Z3105" i="6"/>
  <c r="Y3105" i="6"/>
  <c r="X3105" i="6"/>
  <c r="AB3105" i="6" s="1"/>
  <c r="Z3104" i="6"/>
  <c r="Y3104" i="6"/>
  <c r="X3104" i="6"/>
  <c r="AB3104" i="6" s="1"/>
  <c r="Z3103" i="6"/>
  <c r="Y3103" i="6"/>
  <c r="X3103" i="6"/>
  <c r="AB3103" i="6" s="1"/>
  <c r="Z3102" i="6"/>
  <c r="Y3102" i="6"/>
  <c r="X3102" i="6"/>
  <c r="AB3102" i="6" s="1"/>
  <c r="Z3101" i="6"/>
  <c r="Y3101" i="6"/>
  <c r="X3101" i="6"/>
  <c r="AB3101" i="6" s="1"/>
  <c r="Z3100" i="6"/>
  <c r="Y3100" i="6"/>
  <c r="X3100" i="6"/>
  <c r="AB3100" i="6" s="1"/>
  <c r="Z3099" i="6"/>
  <c r="Y3099" i="6"/>
  <c r="X3099" i="6"/>
  <c r="AB3099" i="6" s="1"/>
  <c r="Z3098" i="6"/>
  <c r="Y3098" i="6"/>
  <c r="X3098" i="6"/>
  <c r="AB3098" i="6" s="1"/>
  <c r="Z3097" i="6"/>
  <c r="Y3097" i="6"/>
  <c r="X3097" i="6"/>
  <c r="AB3097" i="6" s="1"/>
  <c r="Z3096" i="6"/>
  <c r="Y3096" i="6"/>
  <c r="X3096" i="6"/>
  <c r="AB3096" i="6" s="1"/>
  <c r="Z3095" i="6"/>
  <c r="Y3095" i="6"/>
  <c r="X3095" i="6"/>
  <c r="AB3095" i="6" s="1"/>
  <c r="Z3094" i="6"/>
  <c r="Y3094" i="6"/>
  <c r="X3094" i="6"/>
  <c r="AB3094" i="6" s="1"/>
  <c r="Z3093" i="6"/>
  <c r="Y3093" i="6"/>
  <c r="X3093" i="6"/>
  <c r="AB3093" i="6" s="1"/>
  <c r="Z3092" i="6"/>
  <c r="Y3092" i="6"/>
  <c r="X3092" i="6"/>
  <c r="AB3092" i="6" s="1"/>
  <c r="Z3091" i="6"/>
  <c r="Y3091" i="6"/>
  <c r="X3091" i="6"/>
  <c r="AB3091" i="6" s="1"/>
  <c r="Z3090" i="6"/>
  <c r="Y3090" i="6"/>
  <c r="X3090" i="6"/>
  <c r="AB3090" i="6" s="1"/>
  <c r="Z3089" i="6"/>
  <c r="Y3089" i="6"/>
  <c r="X3089" i="6"/>
  <c r="AB3089" i="6" s="1"/>
  <c r="Z3088" i="6"/>
  <c r="Y3088" i="6"/>
  <c r="X3088" i="6"/>
  <c r="AB3088" i="6" s="1"/>
  <c r="Z3087" i="6"/>
  <c r="Y3087" i="6"/>
  <c r="X3087" i="6"/>
  <c r="AB3087" i="6" s="1"/>
  <c r="Z3086" i="6"/>
  <c r="Y3086" i="6"/>
  <c r="X3086" i="6"/>
  <c r="AB3086" i="6" s="1"/>
  <c r="Z3085" i="6"/>
  <c r="Y3085" i="6"/>
  <c r="X3085" i="6"/>
  <c r="AB3085" i="6" s="1"/>
  <c r="Z3084" i="6"/>
  <c r="Y3084" i="6"/>
  <c r="X3084" i="6"/>
  <c r="AB3084" i="6" s="1"/>
  <c r="Z3083" i="6"/>
  <c r="Y3083" i="6"/>
  <c r="X3083" i="6"/>
  <c r="AB3083" i="6" s="1"/>
  <c r="Z3082" i="6"/>
  <c r="Y3082" i="6"/>
  <c r="X3082" i="6"/>
  <c r="AB3082" i="6" s="1"/>
  <c r="Z3081" i="6"/>
  <c r="Y3081" i="6"/>
  <c r="X3081" i="6"/>
  <c r="AB3081" i="6" s="1"/>
  <c r="Z3080" i="6"/>
  <c r="Y3080" i="6"/>
  <c r="X3080" i="6"/>
  <c r="AB3080" i="6" s="1"/>
  <c r="Z3079" i="6"/>
  <c r="Y3079" i="6"/>
  <c r="X3079" i="6"/>
  <c r="AB3079" i="6" s="1"/>
  <c r="Z3078" i="6"/>
  <c r="Y3078" i="6"/>
  <c r="X3078" i="6"/>
  <c r="AB3078" i="6" s="1"/>
  <c r="Z3077" i="6"/>
  <c r="Y3077" i="6"/>
  <c r="X3077" i="6"/>
  <c r="AB3077" i="6" s="1"/>
  <c r="Z3076" i="6"/>
  <c r="Y3076" i="6"/>
  <c r="X3076" i="6"/>
  <c r="AB3076" i="6" s="1"/>
  <c r="Z3075" i="6"/>
  <c r="Y3075" i="6"/>
  <c r="X3075" i="6"/>
  <c r="AB3075" i="6" s="1"/>
  <c r="Z3074" i="6"/>
  <c r="Y3074" i="6"/>
  <c r="X3074" i="6"/>
  <c r="AB3074" i="6" s="1"/>
  <c r="Z3073" i="6"/>
  <c r="Y3073" i="6"/>
  <c r="X3073" i="6"/>
  <c r="AB3073" i="6" s="1"/>
  <c r="Z3072" i="6"/>
  <c r="Y3072" i="6"/>
  <c r="X3072" i="6"/>
  <c r="AB3072" i="6" s="1"/>
  <c r="Z3071" i="6"/>
  <c r="Y3071" i="6"/>
  <c r="X3071" i="6"/>
  <c r="AB3071" i="6" s="1"/>
  <c r="Z3070" i="6"/>
  <c r="Y3070" i="6"/>
  <c r="X3070" i="6"/>
  <c r="AB3070" i="6" s="1"/>
  <c r="Z3069" i="6"/>
  <c r="Y3069" i="6"/>
  <c r="X3069" i="6"/>
  <c r="AB3069" i="6" s="1"/>
  <c r="Z3068" i="6"/>
  <c r="Y3068" i="6"/>
  <c r="X3068" i="6"/>
  <c r="AB3068" i="6" s="1"/>
  <c r="Z3067" i="6"/>
  <c r="Y3067" i="6"/>
  <c r="X3067" i="6"/>
  <c r="AB3067" i="6" s="1"/>
  <c r="Z3066" i="6"/>
  <c r="Y3066" i="6"/>
  <c r="X3066" i="6"/>
  <c r="AB3066" i="6" s="1"/>
  <c r="Z3065" i="6"/>
  <c r="Y3065" i="6"/>
  <c r="X3065" i="6"/>
  <c r="AB3065" i="6" s="1"/>
  <c r="Z3064" i="6"/>
  <c r="Y3064" i="6"/>
  <c r="X3064" i="6"/>
  <c r="AB3064" i="6" s="1"/>
  <c r="Z3063" i="6"/>
  <c r="Y3063" i="6"/>
  <c r="X3063" i="6"/>
  <c r="AB3063" i="6" s="1"/>
  <c r="Z3062" i="6"/>
  <c r="Y3062" i="6"/>
  <c r="X3062" i="6"/>
  <c r="AB3062" i="6" s="1"/>
  <c r="Z3061" i="6"/>
  <c r="Y3061" i="6"/>
  <c r="X3061" i="6"/>
  <c r="AB3061" i="6" s="1"/>
  <c r="Z3060" i="6"/>
  <c r="Y3060" i="6"/>
  <c r="X3060" i="6"/>
  <c r="AB3060" i="6" s="1"/>
  <c r="Z3059" i="6"/>
  <c r="Y3059" i="6"/>
  <c r="X3059" i="6"/>
  <c r="AB3059" i="6" s="1"/>
  <c r="Z3058" i="6"/>
  <c r="Y3058" i="6"/>
  <c r="X3058" i="6"/>
  <c r="AB3058" i="6" s="1"/>
  <c r="Z3057" i="6"/>
  <c r="Y3057" i="6"/>
  <c r="X3057" i="6"/>
  <c r="AB3057" i="6" s="1"/>
  <c r="Z3056" i="6"/>
  <c r="Y3056" i="6"/>
  <c r="X3056" i="6"/>
  <c r="AB3056" i="6" s="1"/>
  <c r="Z3055" i="6"/>
  <c r="Y3055" i="6"/>
  <c r="X3055" i="6"/>
  <c r="AB3055" i="6" s="1"/>
  <c r="Z3054" i="6"/>
  <c r="Y3054" i="6"/>
  <c r="X3054" i="6"/>
  <c r="AB3054" i="6" s="1"/>
  <c r="Z3053" i="6"/>
  <c r="Y3053" i="6"/>
  <c r="X3053" i="6"/>
  <c r="AB3053" i="6" s="1"/>
  <c r="Z3052" i="6"/>
  <c r="Y3052" i="6"/>
  <c r="X3052" i="6"/>
  <c r="AB3052" i="6" s="1"/>
  <c r="Z3051" i="6"/>
  <c r="Y3051" i="6"/>
  <c r="X3051" i="6"/>
  <c r="AB3051" i="6" s="1"/>
  <c r="Z3050" i="6"/>
  <c r="Y3050" i="6"/>
  <c r="X3050" i="6"/>
  <c r="AB3050" i="6" s="1"/>
  <c r="Z3049" i="6"/>
  <c r="Y3049" i="6"/>
  <c r="X3049" i="6"/>
  <c r="AB3049" i="6" s="1"/>
  <c r="Z3048" i="6"/>
  <c r="Y3048" i="6"/>
  <c r="X3048" i="6"/>
  <c r="AB3048" i="6" s="1"/>
  <c r="Z3047" i="6"/>
  <c r="Y3047" i="6"/>
  <c r="X3047" i="6"/>
  <c r="AB3047" i="6" s="1"/>
  <c r="Z3046" i="6"/>
  <c r="Y3046" i="6"/>
  <c r="X3046" i="6"/>
  <c r="AB3046" i="6" s="1"/>
  <c r="Z3045" i="6"/>
  <c r="Y3045" i="6"/>
  <c r="X3045" i="6"/>
  <c r="AB3045" i="6" s="1"/>
  <c r="Z3044" i="6"/>
  <c r="Y3044" i="6"/>
  <c r="X3044" i="6"/>
  <c r="AB3044" i="6" s="1"/>
  <c r="Z3043" i="6"/>
  <c r="Y3043" i="6"/>
  <c r="X3043" i="6"/>
  <c r="AB3043" i="6" s="1"/>
  <c r="Z3042" i="6"/>
  <c r="Y3042" i="6"/>
  <c r="X3042" i="6"/>
  <c r="AB3042" i="6" s="1"/>
  <c r="Z3041" i="6"/>
  <c r="Y3041" i="6"/>
  <c r="X3041" i="6"/>
  <c r="AB3041" i="6" s="1"/>
  <c r="Z3040" i="6"/>
  <c r="Y3040" i="6"/>
  <c r="X3040" i="6"/>
  <c r="AB3040" i="6" s="1"/>
  <c r="Z3039" i="6"/>
  <c r="Y3039" i="6"/>
  <c r="X3039" i="6"/>
  <c r="AB3039" i="6" s="1"/>
  <c r="Z3038" i="6"/>
  <c r="Y3038" i="6"/>
  <c r="X3038" i="6"/>
  <c r="AB3038" i="6" s="1"/>
  <c r="Z3037" i="6"/>
  <c r="Y3037" i="6"/>
  <c r="X3037" i="6"/>
  <c r="AB3037" i="6" s="1"/>
  <c r="Z3036" i="6"/>
  <c r="Y3036" i="6"/>
  <c r="X3036" i="6"/>
  <c r="AB3036" i="6" s="1"/>
  <c r="Z3035" i="6"/>
  <c r="Y3035" i="6"/>
  <c r="X3035" i="6"/>
  <c r="AB3035" i="6" s="1"/>
  <c r="Z3034" i="6"/>
  <c r="Y3034" i="6"/>
  <c r="X3034" i="6"/>
  <c r="AB3034" i="6" s="1"/>
  <c r="Z3033" i="6"/>
  <c r="Y3033" i="6"/>
  <c r="X3033" i="6"/>
  <c r="AB3033" i="6" s="1"/>
  <c r="Z3032" i="6"/>
  <c r="Y3032" i="6"/>
  <c r="X3032" i="6"/>
  <c r="AB3032" i="6" s="1"/>
  <c r="Z3031" i="6"/>
  <c r="Y3031" i="6"/>
  <c r="X3031" i="6"/>
  <c r="AB3031" i="6" s="1"/>
  <c r="Z3030" i="6"/>
  <c r="Y3030" i="6"/>
  <c r="X3030" i="6"/>
  <c r="AB3030" i="6" s="1"/>
  <c r="Z3029" i="6"/>
  <c r="Y3029" i="6"/>
  <c r="X3029" i="6"/>
  <c r="AB3029" i="6" s="1"/>
  <c r="X3028" i="6"/>
  <c r="Y2680" i="6"/>
  <c r="Y2678" i="6"/>
  <c r="X2677" i="6"/>
  <c r="Z2676" i="6"/>
  <c r="Z2675" i="6"/>
  <c r="Z2674" i="6"/>
  <c r="Z2673" i="6"/>
  <c r="Z2672" i="6"/>
  <c r="X2670" i="6"/>
  <c r="Y2669" i="6"/>
  <c r="Z2668" i="6"/>
  <c r="Y2301" i="6"/>
  <c r="Z2300" i="6"/>
  <c r="Z2298" i="6"/>
  <c r="Z2297" i="6"/>
  <c r="Z2296" i="6"/>
  <c r="Y2295" i="6"/>
  <c r="X2294" i="6"/>
  <c r="X2293" i="6"/>
  <c r="X2289" i="6"/>
  <c r="X2287" i="6"/>
  <c r="Y2285" i="6"/>
  <c r="Z2284" i="6"/>
  <c r="X2280" i="6"/>
  <c r="Y2278" i="6"/>
  <c r="Y2274" i="6"/>
  <c r="Z3026" i="6"/>
  <c r="Y3026" i="6"/>
  <c r="X3026" i="6"/>
  <c r="AB3026" i="6" s="1"/>
  <c r="Z3025" i="6"/>
  <c r="Y3025" i="6"/>
  <c r="X3025" i="6"/>
  <c r="AB3025" i="6" s="1"/>
  <c r="Z3024" i="6"/>
  <c r="Y3024" i="6"/>
  <c r="X3024" i="6"/>
  <c r="AB3024" i="6" s="1"/>
  <c r="Z3023" i="6"/>
  <c r="Y3023" i="6"/>
  <c r="X3023" i="6"/>
  <c r="AB3023" i="6" s="1"/>
  <c r="Z3022" i="6"/>
  <c r="Y3022" i="6"/>
  <c r="X3022" i="6"/>
  <c r="AB3022" i="6" s="1"/>
  <c r="Z3021" i="6"/>
  <c r="Y3021" i="6"/>
  <c r="X3021" i="6"/>
  <c r="AB3021" i="6" s="1"/>
  <c r="Z3020" i="6"/>
  <c r="Y3020" i="6"/>
  <c r="X3020" i="6"/>
  <c r="AB3020" i="6" s="1"/>
  <c r="Z3019" i="6"/>
  <c r="Y3019" i="6"/>
  <c r="X3019" i="6"/>
  <c r="AB3019" i="6" s="1"/>
  <c r="Z3018" i="6"/>
  <c r="Y3018" i="6"/>
  <c r="X3018" i="6"/>
  <c r="AB3018" i="6" s="1"/>
  <c r="Z3017" i="6"/>
  <c r="Y3017" i="6"/>
  <c r="X3017" i="6"/>
  <c r="AB3017" i="6" s="1"/>
  <c r="Z3016" i="6"/>
  <c r="Y3016" i="6"/>
  <c r="X3016" i="6"/>
  <c r="AB3016" i="6" s="1"/>
  <c r="Z3015" i="6"/>
  <c r="Y3015" i="6"/>
  <c r="X3015" i="6"/>
  <c r="AB3015" i="6" s="1"/>
  <c r="Z3014" i="6"/>
  <c r="Y3014" i="6"/>
  <c r="X3014" i="6"/>
  <c r="AB3014" i="6" s="1"/>
  <c r="Z3013" i="6"/>
  <c r="Y3013" i="6"/>
  <c r="X3013" i="6"/>
  <c r="AB3013" i="6" s="1"/>
  <c r="Z3012" i="6"/>
  <c r="Y3012" i="6"/>
  <c r="X3012" i="6"/>
  <c r="AB3012" i="6" s="1"/>
  <c r="Z3011" i="6"/>
  <c r="Y3011" i="6"/>
  <c r="X3011" i="6"/>
  <c r="AB3011" i="6" s="1"/>
  <c r="Z3010" i="6"/>
  <c r="Y3010" i="6"/>
  <c r="X3010" i="6"/>
  <c r="AB3010" i="6" s="1"/>
  <c r="Z3009" i="6"/>
  <c r="Y3009" i="6"/>
  <c r="X3009" i="6"/>
  <c r="AB3009" i="6" s="1"/>
  <c r="Z3008" i="6"/>
  <c r="Y3008" i="6"/>
  <c r="X3008" i="6"/>
  <c r="AB3008" i="6" s="1"/>
  <c r="Z3007" i="6"/>
  <c r="Y3007" i="6"/>
  <c r="X3007" i="6"/>
  <c r="AB3007" i="6" s="1"/>
  <c r="Z3006" i="6"/>
  <c r="Y3006" i="6"/>
  <c r="X3006" i="6"/>
  <c r="AB3006" i="6" s="1"/>
  <c r="Z3005" i="6"/>
  <c r="Y3005" i="6"/>
  <c r="X3005" i="6"/>
  <c r="AB3005" i="6" s="1"/>
  <c r="Z3004" i="6"/>
  <c r="Y3004" i="6"/>
  <c r="X3004" i="6"/>
  <c r="AB3004" i="6" s="1"/>
  <c r="Z3003" i="6"/>
  <c r="Y3003" i="6"/>
  <c r="X3003" i="6"/>
  <c r="AB3003" i="6" s="1"/>
  <c r="Z3002" i="6"/>
  <c r="Y3002" i="6"/>
  <c r="X3002" i="6"/>
  <c r="AB3002" i="6" s="1"/>
  <c r="Z3001" i="6"/>
  <c r="Y3001" i="6"/>
  <c r="X3001" i="6"/>
  <c r="AB3001" i="6" s="1"/>
  <c r="Z3000" i="6"/>
  <c r="Y3000" i="6"/>
  <c r="X3000" i="6"/>
  <c r="AB3000" i="6" s="1"/>
  <c r="Z2999" i="6"/>
  <c r="Y2999" i="6"/>
  <c r="X2999" i="6"/>
  <c r="AB2999" i="6" s="1"/>
  <c r="Z2998" i="6"/>
  <c r="Y2998" i="6"/>
  <c r="X2998" i="6"/>
  <c r="AB2998" i="6" s="1"/>
  <c r="Z2997" i="6"/>
  <c r="Y2997" i="6"/>
  <c r="X2997" i="6"/>
  <c r="AB2997" i="6" s="1"/>
  <c r="Z2996" i="6"/>
  <c r="Y2996" i="6"/>
  <c r="X2996" i="6"/>
  <c r="AB2996" i="6" s="1"/>
  <c r="Z2995" i="6"/>
  <c r="Y2995" i="6"/>
  <c r="X2995" i="6"/>
  <c r="AB2995" i="6" s="1"/>
  <c r="Z2994" i="6"/>
  <c r="Y2994" i="6"/>
  <c r="X2994" i="6"/>
  <c r="AB2994" i="6" s="1"/>
  <c r="Z2993" i="6"/>
  <c r="Y2993" i="6"/>
  <c r="X2993" i="6"/>
  <c r="AB2993" i="6" s="1"/>
  <c r="Z2992" i="6"/>
  <c r="Y2992" i="6"/>
  <c r="X2992" i="6"/>
  <c r="AB2992" i="6" s="1"/>
  <c r="Z2991" i="6"/>
  <c r="Y2991" i="6"/>
  <c r="X2991" i="6"/>
  <c r="AB2991" i="6" s="1"/>
  <c r="Z2990" i="6"/>
  <c r="Y2990" i="6"/>
  <c r="X2990" i="6"/>
  <c r="AB2990" i="6" s="1"/>
  <c r="Z2989" i="6"/>
  <c r="Y2989" i="6"/>
  <c r="X2989" i="6"/>
  <c r="AB2989" i="6" s="1"/>
  <c r="Z2988" i="6"/>
  <c r="Y2988" i="6"/>
  <c r="X2988" i="6"/>
  <c r="AB2988" i="6" s="1"/>
  <c r="Z2987" i="6"/>
  <c r="Y2987" i="6"/>
  <c r="X2987" i="6"/>
  <c r="AB2987" i="6" s="1"/>
  <c r="Z2986" i="6"/>
  <c r="Y2986" i="6"/>
  <c r="X2986" i="6"/>
  <c r="AB2986" i="6" s="1"/>
  <c r="Z2985" i="6"/>
  <c r="Y2985" i="6"/>
  <c r="X2985" i="6"/>
  <c r="AB2985" i="6" s="1"/>
  <c r="Z2984" i="6"/>
  <c r="Y2984" i="6"/>
  <c r="X2984" i="6"/>
  <c r="AB2984" i="6" s="1"/>
  <c r="Z2983" i="6"/>
  <c r="Y2983" i="6"/>
  <c r="X2983" i="6"/>
  <c r="AB2983" i="6" s="1"/>
  <c r="Z2982" i="6"/>
  <c r="Y2982" i="6"/>
  <c r="X2982" i="6"/>
  <c r="AB2982" i="6" s="1"/>
  <c r="Z2981" i="6"/>
  <c r="Y2981" i="6"/>
  <c r="X2981" i="6"/>
  <c r="AB2981" i="6" s="1"/>
  <c r="Z2980" i="6"/>
  <c r="Y2980" i="6"/>
  <c r="X2980" i="6"/>
  <c r="AB2980" i="6" s="1"/>
  <c r="Z2979" i="6"/>
  <c r="Y2979" i="6"/>
  <c r="X2979" i="6"/>
  <c r="AB2979" i="6" s="1"/>
  <c r="Z2978" i="6"/>
  <c r="Y2978" i="6"/>
  <c r="X2978" i="6"/>
  <c r="AB2978" i="6" s="1"/>
  <c r="Z2977" i="6"/>
  <c r="Y2977" i="6"/>
  <c r="X2977" i="6"/>
  <c r="AB2977" i="6" s="1"/>
  <c r="Z2976" i="6"/>
  <c r="Y2976" i="6"/>
  <c r="X2976" i="6"/>
  <c r="AB2976" i="6" s="1"/>
  <c r="Z2975" i="6"/>
  <c r="Y2975" i="6"/>
  <c r="X2975" i="6"/>
  <c r="AB2975" i="6" s="1"/>
  <c r="Z2974" i="6"/>
  <c r="Y2974" i="6"/>
  <c r="X2974" i="6"/>
  <c r="AB2974" i="6" s="1"/>
  <c r="Z2973" i="6"/>
  <c r="Y2973" i="6"/>
  <c r="X2973" i="6"/>
  <c r="AB2973" i="6" s="1"/>
  <c r="Z2972" i="6"/>
  <c r="Y2972" i="6"/>
  <c r="X2972" i="6"/>
  <c r="AB2972" i="6" s="1"/>
  <c r="Z2971" i="6"/>
  <c r="Y2971" i="6"/>
  <c r="X2971" i="6"/>
  <c r="AB2971" i="6" s="1"/>
  <c r="Z2970" i="6"/>
  <c r="Y2970" i="6"/>
  <c r="X2970" i="6"/>
  <c r="AB2970" i="6" s="1"/>
  <c r="Z2969" i="6"/>
  <c r="Y2969" i="6"/>
  <c r="X2969" i="6"/>
  <c r="AB2969" i="6" s="1"/>
  <c r="Z2968" i="6"/>
  <c r="Y2968" i="6"/>
  <c r="X2968" i="6"/>
  <c r="AB2968" i="6" s="1"/>
  <c r="Z2967" i="6"/>
  <c r="Y2967" i="6"/>
  <c r="X2967" i="6"/>
  <c r="AB2967" i="6" s="1"/>
  <c r="Z2966" i="6"/>
  <c r="Y2966" i="6"/>
  <c r="X2966" i="6"/>
  <c r="AB2966" i="6" s="1"/>
  <c r="Z2965" i="6"/>
  <c r="Y2965" i="6"/>
  <c r="X2965" i="6"/>
  <c r="AB2965" i="6" s="1"/>
  <c r="Z2964" i="6"/>
  <c r="Y2964" i="6"/>
  <c r="X2964" i="6"/>
  <c r="AB2964" i="6" s="1"/>
  <c r="Z2963" i="6"/>
  <c r="Y2963" i="6"/>
  <c r="X2963" i="6"/>
  <c r="AB2963" i="6" s="1"/>
  <c r="Z2962" i="6"/>
  <c r="Y2962" i="6"/>
  <c r="X2962" i="6"/>
  <c r="AB2962" i="6" s="1"/>
  <c r="Z2961" i="6"/>
  <c r="Y2961" i="6"/>
  <c r="X2961" i="6"/>
  <c r="AB2961" i="6" s="1"/>
  <c r="Z2960" i="6"/>
  <c r="Y2960" i="6"/>
  <c r="X2960" i="6"/>
  <c r="AB2960" i="6" s="1"/>
  <c r="Z2959" i="6"/>
  <c r="Y2959" i="6"/>
  <c r="X2959" i="6"/>
  <c r="AB2959" i="6" s="1"/>
  <c r="Z2958" i="6"/>
  <c r="Y2958" i="6"/>
  <c r="X2958" i="6"/>
  <c r="AB2958" i="6" s="1"/>
  <c r="Z2957" i="6"/>
  <c r="Y2957" i="6"/>
  <c r="X2957" i="6"/>
  <c r="AB2957" i="6" s="1"/>
  <c r="Z2956" i="6"/>
  <c r="Y2956" i="6"/>
  <c r="X2956" i="6"/>
  <c r="AB2956" i="6" s="1"/>
  <c r="Z2955" i="6"/>
  <c r="Y2955" i="6"/>
  <c r="X2955" i="6"/>
  <c r="AB2955" i="6" s="1"/>
  <c r="Z2954" i="6"/>
  <c r="Y2954" i="6"/>
  <c r="X2954" i="6"/>
  <c r="AB2954" i="6" s="1"/>
  <c r="Z2953" i="6"/>
  <c r="Y2953" i="6"/>
  <c r="X2953" i="6"/>
  <c r="AB2953" i="6" s="1"/>
  <c r="Z2952" i="6"/>
  <c r="Y2952" i="6"/>
  <c r="X2952" i="6"/>
  <c r="AB2952" i="6" s="1"/>
  <c r="Z2951" i="6"/>
  <c r="Y2951" i="6"/>
  <c r="X2951" i="6"/>
  <c r="AB2951" i="6" s="1"/>
  <c r="Z2950" i="6"/>
  <c r="Y2950" i="6"/>
  <c r="X2950" i="6"/>
  <c r="AB2950" i="6" s="1"/>
  <c r="Z2949" i="6"/>
  <c r="Y2949" i="6"/>
  <c r="X2949" i="6"/>
  <c r="AB2949" i="6" s="1"/>
  <c r="Z2948" i="6"/>
  <c r="Y2948" i="6"/>
  <c r="X2948" i="6"/>
  <c r="AB2948" i="6" s="1"/>
  <c r="Z2947" i="6"/>
  <c r="Y2947" i="6"/>
  <c r="X2947" i="6"/>
  <c r="AB2947" i="6" s="1"/>
  <c r="Z2946" i="6"/>
  <c r="Y2946" i="6"/>
  <c r="X2946" i="6"/>
  <c r="AB2946" i="6" s="1"/>
  <c r="Z2945" i="6"/>
  <c r="Y2945" i="6"/>
  <c r="X2945" i="6"/>
  <c r="AB2945" i="6" s="1"/>
  <c r="Z2944" i="6"/>
  <c r="Y2944" i="6"/>
  <c r="X2944" i="6"/>
  <c r="AB2944" i="6" s="1"/>
  <c r="Z2943" i="6"/>
  <c r="Y2943" i="6"/>
  <c r="X2943" i="6"/>
  <c r="AB2943" i="6" s="1"/>
  <c r="Z2942" i="6"/>
  <c r="Y2942" i="6"/>
  <c r="X2942" i="6"/>
  <c r="AB2942" i="6" s="1"/>
  <c r="Z2941" i="6"/>
  <c r="Y2941" i="6"/>
  <c r="X2941" i="6"/>
  <c r="AB2941" i="6" s="1"/>
  <c r="Z2940" i="6"/>
  <c r="Y2940" i="6"/>
  <c r="X2940" i="6"/>
  <c r="AB2940" i="6" s="1"/>
  <c r="Z2939" i="6"/>
  <c r="Y2939" i="6"/>
  <c r="X2939" i="6"/>
  <c r="AB2939" i="6" s="1"/>
  <c r="Z2938" i="6"/>
  <c r="Y2938" i="6"/>
  <c r="X2938" i="6"/>
  <c r="AB2938" i="6" s="1"/>
  <c r="Z2937" i="6"/>
  <c r="Y2937" i="6"/>
  <c r="X2937" i="6"/>
  <c r="AB2937" i="6" s="1"/>
  <c r="Z2936" i="6"/>
  <c r="Y2936" i="6"/>
  <c r="X2936" i="6"/>
  <c r="AB2936" i="6" s="1"/>
  <c r="Z2935" i="6"/>
  <c r="Y2935" i="6"/>
  <c r="X2935" i="6"/>
  <c r="AB2935" i="6" s="1"/>
  <c r="Z2934" i="6"/>
  <c r="Y2934" i="6"/>
  <c r="X2934" i="6"/>
  <c r="AB2934" i="6" s="1"/>
  <c r="Z2933" i="6"/>
  <c r="Y2933" i="6"/>
  <c r="X2933" i="6"/>
  <c r="AB2933" i="6" s="1"/>
  <c r="Z2932" i="6"/>
  <c r="Y2932" i="6"/>
  <c r="X2932" i="6"/>
  <c r="AB2932" i="6" s="1"/>
  <c r="Z2931" i="6"/>
  <c r="Y2931" i="6"/>
  <c r="X2931" i="6"/>
  <c r="AB2931" i="6" s="1"/>
  <c r="Z2930" i="6"/>
  <c r="Y2930" i="6"/>
  <c r="X2930" i="6"/>
  <c r="AB2930" i="6" s="1"/>
  <c r="Z2929" i="6"/>
  <c r="Y2929" i="6"/>
  <c r="X2929" i="6"/>
  <c r="AB2929" i="6" s="1"/>
  <c r="Z2928" i="6"/>
  <c r="Y2928" i="6"/>
  <c r="X2928" i="6"/>
  <c r="AB2928" i="6" s="1"/>
  <c r="Z2547" i="6"/>
  <c r="X2547" i="6"/>
  <c r="AB2547" i="6" s="1"/>
  <c r="Y2546" i="6"/>
  <c r="Y2545" i="6"/>
  <c r="Z2544" i="6"/>
  <c r="Y2544" i="6"/>
  <c r="X2543" i="6"/>
  <c r="AB2543" i="6" s="1"/>
  <c r="M2543" i="6" s="1"/>
  <c r="N2543" i="6" s="1"/>
  <c r="O2543" i="6" s="1"/>
  <c r="Y2542" i="6"/>
  <c r="Y2541" i="6"/>
  <c r="Z2540" i="6"/>
  <c r="X2540" i="6"/>
  <c r="AB2540" i="6" s="1"/>
  <c r="X2539" i="6"/>
  <c r="AB2539" i="6" s="1"/>
  <c r="Y2538" i="6"/>
  <c r="Y2537" i="6"/>
  <c r="Z2536" i="6"/>
  <c r="X2536" i="6"/>
  <c r="AB2536" i="6" s="1"/>
  <c r="Z2535" i="6"/>
  <c r="Y2534" i="6"/>
  <c r="Z2533" i="6"/>
  <c r="Z2532" i="6"/>
  <c r="X2532" i="6"/>
  <c r="AB2532" i="6" s="1"/>
  <c r="Y2531" i="6"/>
  <c r="Z2530" i="6"/>
  <c r="X2530" i="6"/>
  <c r="AB2530" i="6" s="1"/>
  <c r="Z2529" i="6"/>
  <c r="X2529" i="6"/>
  <c r="AB2529" i="6" s="1"/>
  <c r="Z2527" i="6"/>
  <c r="X2526" i="6"/>
  <c r="Z2523" i="6"/>
  <c r="Z2522" i="6"/>
  <c r="Z2521" i="6"/>
  <c r="Z2520" i="6"/>
  <c r="Y2519" i="6"/>
  <c r="Z2518" i="6"/>
  <c r="X2516" i="6"/>
  <c r="AB2514" i="6"/>
  <c r="M2514" i="6" s="1"/>
  <c r="N2514" i="6" s="1"/>
  <c r="O2514" i="6" s="1"/>
  <c r="Y2513" i="6"/>
  <c r="Y2512" i="6"/>
  <c r="Y2510" i="6"/>
  <c r="Y2097" i="6"/>
  <c r="X2094" i="6"/>
  <c r="Z2092" i="6"/>
  <c r="Z1748" i="6"/>
  <c r="Z1747" i="6"/>
  <c r="Y1745" i="6"/>
  <c r="X1744" i="6"/>
  <c r="AB1744" i="6" s="1"/>
  <c r="M1744" i="6" s="1"/>
  <c r="N1744" i="6" s="1"/>
  <c r="O1744" i="6" s="1"/>
  <c r="Z1743" i="6"/>
  <c r="X1742" i="6"/>
  <c r="Z1741" i="6"/>
  <c r="X1738" i="6"/>
  <c r="AB1738" i="6" s="1"/>
  <c r="M1738" i="6" s="1"/>
  <c r="N1738" i="6" s="1"/>
  <c r="O1738" i="6" s="1"/>
  <c r="AB1737" i="6"/>
  <c r="M1737" i="6" s="1"/>
  <c r="N1737" i="6" s="1"/>
  <c r="O1737" i="6" s="1"/>
  <c r="AB1731" i="6"/>
  <c r="M1731" i="6" s="1"/>
  <c r="N1731" i="6" s="1"/>
  <c r="O1731" i="6" s="1"/>
  <c r="X1729" i="6"/>
  <c r="Z1727" i="6"/>
  <c r="Y1724" i="6"/>
  <c r="Y1715" i="6"/>
  <c r="X1712" i="6"/>
  <c r="X1708" i="6"/>
  <c r="X1703" i="6"/>
  <c r="X1702" i="6"/>
  <c r="AB1702" i="6" s="1"/>
  <c r="M1702" i="6" s="1"/>
  <c r="N1702" i="6" s="1"/>
  <c r="O1702" i="6" s="1"/>
  <c r="X1699" i="6"/>
  <c r="Z1698" i="6"/>
  <c r="Y1697" i="6"/>
  <c r="Z1696" i="6"/>
  <c r="Z1695" i="6"/>
  <c r="Z1688" i="6"/>
  <c r="Y1684" i="6"/>
  <c r="X1678" i="6"/>
  <c r="AB1677" i="6"/>
  <c r="Y1676" i="6"/>
  <c r="X1675" i="6"/>
  <c r="Y1438" i="6"/>
  <c r="AB1431" i="6"/>
  <c r="M1431" i="6" s="1"/>
  <c r="N1431" i="6" s="1"/>
  <c r="O1431" i="6" s="1"/>
  <c r="X1429" i="6"/>
  <c r="Z1423" i="6"/>
  <c r="X1420" i="6"/>
  <c r="X1417" i="6"/>
  <c r="X1411" i="6"/>
  <c r="Z1407" i="6"/>
  <c r="Z1401" i="6"/>
  <c r="Z1399" i="6"/>
  <c r="Z1398" i="6"/>
  <c r="Z1397" i="6"/>
  <c r="Y1395" i="6"/>
  <c r="Y1392" i="6"/>
  <c r="X1385" i="6"/>
  <c r="AB1385" i="6" s="1"/>
  <c r="M1385" i="6" s="1"/>
  <c r="N1385" i="6" s="1"/>
  <c r="O1385" i="6" s="1"/>
  <c r="Y1382" i="6"/>
  <c r="Z1378" i="6"/>
  <c r="Y1378" i="6"/>
  <c r="Z1374" i="6"/>
  <c r="Y1364" i="6"/>
  <c r="Y1363" i="6"/>
  <c r="Y1358" i="6"/>
  <c r="Z1354" i="6"/>
  <c r="Y1347" i="6"/>
  <c r="Z1342" i="6"/>
  <c r="Y1342" i="6"/>
  <c r="Y1339" i="6"/>
  <c r="AB1339" i="6" s="1"/>
  <c r="M1339" i="6" s="1"/>
  <c r="N1339" i="6" s="1"/>
  <c r="O1339" i="6" s="1"/>
  <c r="Y1332" i="6"/>
  <c r="Z1328" i="6"/>
  <c r="Y1320" i="6"/>
  <c r="X1317" i="6"/>
  <c r="AB1317" i="6" s="1"/>
  <c r="M1317" i="6" s="1"/>
  <c r="N1317" i="6" s="1"/>
  <c r="O1317" i="6" s="1"/>
  <c r="Z1315" i="6"/>
  <c r="X1315" i="6"/>
  <c r="Y1313" i="6"/>
  <c r="AB1311" i="6"/>
  <c r="M1311" i="6" s="1"/>
  <c r="N1311" i="6" s="1"/>
  <c r="O1311" i="6" s="1"/>
  <c r="Z1308" i="6"/>
  <c r="Y1301" i="6"/>
  <c r="Y1297" i="6"/>
  <c r="AB1297" i="6" s="1"/>
  <c r="Z1292" i="6"/>
  <c r="AB1290" i="6"/>
  <c r="M1290" i="6" s="1"/>
  <c r="N1290" i="6" s="1"/>
  <c r="O1290" i="6" s="1"/>
  <c r="Y1283" i="6"/>
  <c r="Y1281" i="6"/>
  <c r="Z1280" i="6"/>
  <c r="Y1279" i="6"/>
  <c r="X1277" i="6"/>
  <c r="Z1271" i="6"/>
  <c r="X1271" i="6"/>
  <c r="Z1268" i="6"/>
  <c r="X1268" i="6"/>
  <c r="Z1265" i="6"/>
  <c r="X1265" i="6"/>
  <c r="Z1261" i="6"/>
  <c r="X1257" i="6"/>
  <c r="AB1257" i="6" s="1"/>
  <c r="M1257" i="6" s="1"/>
  <c r="N1257" i="6" s="1"/>
  <c r="O1257" i="6" s="1"/>
  <c r="Z865" i="6"/>
  <c r="X850" i="6"/>
  <c r="Z846" i="6"/>
  <c r="X842" i="6"/>
  <c r="AB842" i="6" s="1"/>
  <c r="Z2927" i="6"/>
  <c r="Y2927" i="6"/>
  <c r="X2927" i="6"/>
  <c r="AB2927" i="6" s="1"/>
  <c r="M2927" i="6" s="1"/>
  <c r="N2927" i="6" s="1"/>
  <c r="O2927" i="6" s="1"/>
  <c r="Z2926" i="6"/>
  <c r="Y2926" i="6"/>
  <c r="X2926" i="6"/>
  <c r="AB2926" i="6" s="1"/>
  <c r="M2926" i="6" s="1"/>
  <c r="N2926" i="6" s="1"/>
  <c r="O2926" i="6" s="1"/>
  <c r="Z2925" i="6"/>
  <c r="Y2925" i="6"/>
  <c r="X2925" i="6"/>
  <c r="AB2925" i="6" s="1"/>
  <c r="M2925" i="6" s="1"/>
  <c r="N2925" i="6" s="1"/>
  <c r="O2925" i="6" s="1"/>
  <c r="Z2924" i="6"/>
  <c r="Y2924" i="6"/>
  <c r="X2924" i="6"/>
  <c r="AB2924" i="6" s="1"/>
  <c r="M2924" i="6" s="1"/>
  <c r="N2924" i="6" s="1"/>
  <c r="O2924" i="6" s="1"/>
  <c r="Z2923" i="6"/>
  <c r="Y2923" i="6"/>
  <c r="X2923" i="6"/>
  <c r="AB2923" i="6" s="1"/>
  <c r="M2923" i="6" s="1"/>
  <c r="N2923" i="6" s="1"/>
  <c r="O2923" i="6" s="1"/>
  <c r="Z2922" i="6"/>
  <c r="Y2922" i="6"/>
  <c r="X2922" i="6"/>
  <c r="AB2922" i="6" s="1"/>
  <c r="M2922" i="6" s="1"/>
  <c r="N2922" i="6" s="1"/>
  <c r="O2922" i="6" s="1"/>
  <c r="Z2921" i="6"/>
  <c r="Y2921" i="6"/>
  <c r="X2921" i="6"/>
  <c r="AB2921" i="6" s="1"/>
  <c r="M2921" i="6" s="1"/>
  <c r="N2921" i="6" s="1"/>
  <c r="O2921" i="6" s="1"/>
  <c r="Z2920" i="6"/>
  <c r="Y2920" i="6"/>
  <c r="X2920" i="6"/>
  <c r="AB2920" i="6" s="1"/>
  <c r="M2920" i="6" s="1"/>
  <c r="N2920" i="6" s="1"/>
  <c r="O2920" i="6" s="1"/>
  <c r="Z2919" i="6"/>
  <c r="Y2919" i="6"/>
  <c r="X2919" i="6"/>
  <c r="AB2919" i="6" s="1"/>
  <c r="M2919" i="6" s="1"/>
  <c r="N2919" i="6" s="1"/>
  <c r="O2919" i="6" s="1"/>
  <c r="Z2918" i="6"/>
  <c r="Y2918" i="6"/>
  <c r="X2918" i="6"/>
  <c r="AB2918" i="6" s="1"/>
  <c r="M2918" i="6" s="1"/>
  <c r="N2918" i="6" s="1"/>
  <c r="O2918" i="6" s="1"/>
  <c r="Z2917" i="6"/>
  <c r="Y2917" i="6"/>
  <c r="X2917" i="6"/>
  <c r="AB2917" i="6" s="1"/>
  <c r="M2917" i="6" s="1"/>
  <c r="N2917" i="6" s="1"/>
  <c r="O2917" i="6" s="1"/>
  <c r="Z2916" i="6"/>
  <c r="Y2916" i="6"/>
  <c r="X2916" i="6"/>
  <c r="AB2916" i="6" s="1"/>
  <c r="M2916" i="6" s="1"/>
  <c r="N2916" i="6" s="1"/>
  <c r="O2916" i="6" s="1"/>
  <c r="Z2915" i="6"/>
  <c r="Y2915" i="6"/>
  <c r="X2915" i="6"/>
  <c r="AB2915" i="6" s="1"/>
  <c r="M2915" i="6" s="1"/>
  <c r="N2915" i="6" s="1"/>
  <c r="O2915" i="6" s="1"/>
  <c r="Z2914" i="6"/>
  <c r="Y2914" i="6"/>
  <c r="X2914" i="6"/>
  <c r="AB2914" i="6" s="1"/>
  <c r="M2914" i="6" s="1"/>
  <c r="N2914" i="6" s="1"/>
  <c r="O2914" i="6" s="1"/>
  <c r="Z2913" i="6"/>
  <c r="Y2913" i="6"/>
  <c r="X2913" i="6"/>
  <c r="AB2913" i="6" s="1"/>
  <c r="M2913" i="6" s="1"/>
  <c r="N2913" i="6" s="1"/>
  <c r="O2913" i="6" s="1"/>
  <c r="Z2912" i="6"/>
  <c r="Y2912" i="6"/>
  <c r="X2912" i="6"/>
  <c r="AB2912" i="6" s="1"/>
  <c r="M2912" i="6" s="1"/>
  <c r="N2912" i="6" s="1"/>
  <c r="O2912" i="6" s="1"/>
  <c r="Z2911" i="6"/>
  <c r="Y2911" i="6"/>
  <c r="X2911" i="6"/>
  <c r="AB2911" i="6" s="1"/>
  <c r="M2911" i="6" s="1"/>
  <c r="N2911" i="6" s="1"/>
  <c r="O2911" i="6" s="1"/>
  <c r="Z2910" i="6"/>
  <c r="Y2910" i="6"/>
  <c r="X2910" i="6"/>
  <c r="AB2910" i="6" s="1"/>
  <c r="M2910" i="6" s="1"/>
  <c r="N2910" i="6" s="1"/>
  <c r="O2910" i="6" s="1"/>
  <c r="Z2909" i="6"/>
  <c r="Y2909" i="6"/>
  <c r="X2909" i="6"/>
  <c r="AB2909" i="6" s="1"/>
  <c r="M2909" i="6" s="1"/>
  <c r="N2909" i="6" s="1"/>
  <c r="O2909" i="6" s="1"/>
  <c r="Z2908" i="6"/>
  <c r="Y2908" i="6"/>
  <c r="X2908" i="6"/>
  <c r="AB2908" i="6" s="1"/>
  <c r="M2908" i="6" s="1"/>
  <c r="N2908" i="6" s="1"/>
  <c r="O2908" i="6" s="1"/>
  <c r="Z2907" i="6"/>
  <c r="Y2907" i="6"/>
  <c r="X2907" i="6"/>
  <c r="AB2907" i="6" s="1"/>
  <c r="M2907" i="6" s="1"/>
  <c r="N2907" i="6" s="1"/>
  <c r="O2907" i="6" s="1"/>
  <c r="Z2906" i="6"/>
  <c r="Y2906" i="6"/>
  <c r="X2906" i="6"/>
  <c r="AB2906" i="6" s="1"/>
  <c r="M2906" i="6" s="1"/>
  <c r="N2906" i="6" s="1"/>
  <c r="O2906" i="6" s="1"/>
  <c r="Z2905" i="6"/>
  <c r="Y2905" i="6"/>
  <c r="X2905" i="6"/>
  <c r="AB2905" i="6" s="1"/>
  <c r="M2905" i="6" s="1"/>
  <c r="N2905" i="6" s="1"/>
  <c r="O2905" i="6" s="1"/>
  <c r="Z2904" i="6"/>
  <c r="Y2904" i="6"/>
  <c r="X2904" i="6"/>
  <c r="AB2904" i="6" s="1"/>
  <c r="M2904" i="6" s="1"/>
  <c r="N2904" i="6" s="1"/>
  <c r="O2904" i="6" s="1"/>
  <c r="Z2903" i="6"/>
  <c r="Y2903" i="6"/>
  <c r="X2903" i="6"/>
  <c r="AB2903" i="6" s="1"/>
  <c r="M2903" i="6" s="1"/>
  <c r="N2903" i="6" s="1"/>
  <c r="O2903" i="6" s="1"/>
  <c r="Z2902" i="6"/>
  <c r="Y2902" i="6"/>
  <c r="X2902" i="6"/>
  <c r="AB2902" i="6" s="1"/>
  <c r="M2902" i="6" s="1"/>
  <c r="N2902" i="6" s="1"/>
  <c r="O2902" i="6" s="1"/>
  <c r="Z2901" i="6"/>
  <c r="Y2901" i="6"/>
  <c r="X2901" i="6"/>
  <c r="AB2901" i="6" s="1"/>
  <c r="M2901" i="6" s="1"/>
  <c r="N2901" i="6" s="1"/>
  <c r="O2901" i="6" s="1"/>
  <c r="Z2900" i="6"/>
  <c r="Y2900" i="6"/>
  <c r="X2900" i="6"/>
  <c r="AB2900" i="6" s="1"/>
  <c r="M2900" i="6" s="1"/>
  <c r="N2900" i="6" s="1"/>
  <c r="O2900" i="6" s="1"/>
  <c r="Z2899" i="6"/>
  <c r="Y2899" i="6"/>
  <c r="X2899" i="6"/>
  <c r="AB2899" i="6" s="1"/>
  <c r="M2899" i="6" s="1"/>
  <c r="N2899" i="6" s="1"/>
  <c r="O2899" i="6" s="1"/>
  <c r="Z2898" i="6"/>
  <c r="Y2898" i="6"/>
  <c r="X2898" i="6"/>
  <c r="AB2898" i="6" s="1"/>
  <c r="M2898" i="6" s="1"/>
  <c r="N2898" i="6" s="1"/>
  <c r="O2898" i="6" s="1"/>
  <c r="Z2897" i="6"/>
  <c r="Y2897" i="6"/>
  <c r="X2897" i="6"/>
  <c r="AB2897" i="6" s="1"/>
  <c r="M2897" i="6" s="1"/>
  <c r="N2897" i="6" s="1"/>
  <c r="O2897" i="6" s="1"/>
  <c r="Z2896" i="6"/>
  <c r="Y2896" i="6"/>
  <c r="X2896" i="6"/>
  <c r="AB2896" i="6" s="1"/>
  <c r="M2896" i="6" s="1"/>
  <c r="N2896" i="6" s="1"/>
  <c r="O2896" i="6" s="1"/>
  <c r="Z2895" i="6"/>
  <c r="Y2895" i="6"/>
  <c r="X2895" i="6"/>
  <c r="AB2895" i="6" s="1"/>
  <c r="M2895" i="6" s="1"/>
  <c r="N2895" i="6" s="1"/>
  <c r="O2895" i="6" s="1"/>
  <c r="Z2894" i="6"/>
  <c r="Y2894" i="6"/>
  <c r="X2894" i="6"/>
  <c r="AB2894" i="6" s="1"/>
  <c r="M2894" i="6" s="1"/>
  <c r="N2894" i="6" s="1"/>
  <c r="O2894" i="6" s="1"/>
  <c r="Z2893" i="6"/>
  <c r="Y2893" i="6"/>
  <c r="X2893" i="6"/>
  <c r="AB2893" i="6" s="1"/>
  <c r="M2893" i="6" s="1"/>
  <c r="N2893" i="6" s="1"/>
  <c r="O2893" i="6" s="1"/>
  <c r="Z2892" i="6"/>
  <c r="Y2892" i="6"/>
  <c r="X2892" i="6"/>
  <c r="AB2892" i="6" s="1"/>
  <c r="M2892" i="6" s="1"/>
  <c r="N2892" i="6" s="1"/>
  <c r="O2892" i="6" s="1"/>
  <c r="Z2891" i="6"/>
  <c r="Y2891" i="6"/>
  <c r="X2891" i="6"/>
  <c r="AB2891" i="6" s="1"/>
  <c r="M2891" i="6" s="1"/>
  <c r="N2891" i="6" s="1"/>
  <c r="O2891" i="6" s="1"/>
  <c r="Z2890" i="6"/>
  <c r="Y2890" i="6"/>
  <c r="X2890" i="6"/>
  <c r="AB2890" i="6" s="1"/>
  <c r="M2890" i="6" s="1"/>
  <c r="N2890" i="6" s="1"/>
  <c r="O2890" i="6" s="1"/>
  <c r="Z2889" i="6"/>
  <c r="Y2889" i="6"/>
  <c r="X2889" i="6"/>
  <c r="AB2889" i="6" s="1"/>
  <c r="M2889" i="6" s="1"/>
  <c r="N2889" i="6" s="1"/>
  <c r="O2889" i="6" s="1"/>
  <c r="Z2888" i="6"/>
  <c r="Y2888" i="6"/>
  <c r="X2888" i="6"/>
  <c r="AB2888" i="6" s="1"/>
  <c r="M2888" i="6" s="1"/>
  <c r="N2888" i="6" s="1"/>
  <c r="O2888" i="6" s="1"/>
  <c r="Z2887" i="6"/>
  <c r="Y2887" i="6"/>
  <c r="X2887" i="6"/>
  <c r="AB2887" i="6" s="1"/>
  <c r="M2887" i="6" s="1"/>
  <c r="N2887" i="6" s="1"/>
  <c r="O2887" i="6" s="1"/>
  <c r="Z2886" i="6"/>
  <c r="Y2886" i="6"/>
  <c r="X2886" i="6"/>
  <c r="AB2886" i="6" s="1"/>
  <c r="M2886" i="6" s="1"/>
  <c r="N2886" i="6" s="1"/>
  <c r="O2886" i="6" s="1"/>
  <c r="Z2885" i="6"/>
  <c r="Y2885" i="6"/>
  <c r="X2885" i="6"/>
  <c r="AB2885" i="6" s="1"/>
  <c r="M2885" i="6" s="1"/>
  <c r="N2885" i="6" s="1"/>
  <c r="O2885" i="6" s="1"/>
  <c r="Z2884" i="6"/>
  <c r="Y2884" i="6"/>
  <c r="X2884" i="6"/>
  <c r="AB2884" i="6" s="1"/>
  <c r="M2884" i="6" s="1"/>
  <c r="N2884" i="6" s="1"/>
  <c r="O2884" i="6" s="1"/>
  <c r="Z2883" i="6"/>
  <c r="Y2883" i="6"/>
  <c r="X2883" i="6"/>
  <c r="AB2883" i="6" s="1"/>
  <c r="M2883" i="6" s="1"/>
  <c r="N2883" i="6" s="1"/>
  <c r="O2883" i="6" s="1"/>
  <c r="Z2882" i="6"/>
  <c r="Y2882" i="6"/>
  <c r="X2882" i="6"/>
  <c r="AB2882" i="6" s="1"/>
  <c r="M2882" i="6" s="1"/>
  <c r="N2882" i="6" s="1"/>
  <c r="O2882" i="6" s="1"/>
  <c r="Z2881" i="6"/>
  <c r="Y2881" i="6"/>
  <c r="X2881" i="6"/>
  <c r="AB2881" i="6" s="1"/>
  <c r="M2881" i="6" s="1"/>
  <c r="N2881" i="6" s="1"/>
  <c r="O2881" i="6" s="1"/>
  <c r="Z2880" i="6"/>
  <c r="Y2880" i="6"/>
  <c r="X2880" i="6"/>
  <c r="AB2880" i="6" s="1"/>
  <c r="M2880" i="6" s="1"/>
  <c r="N2880" i="6" s="1"/>
  <c r="O2880" i="6" s="1"/>
  <c r="Z2879" i="6"/>
  <c r="Y2879" i="6"/>
  <c r="X2879" i="6"/>
  <c r="AB2879" i="6" s="1"/>
  <c r="M2879" i="6" s="1"/>
  <c r="N2879" i="6" s="1"/>
  <c r="O2879" i="6" s="1"/>
  <c r="Z2878" i="6"/>
  <c r="Y2878" i="6"/>
  <c r="X2878" i="6"/>
  <c r="AB2878" i="6" s="1"/>
  <c r="M2878" i="6" s="1"/>
  <c r="N2878" i="6" s="1"/>
  <c r="O2878" i="6" s="1"/>
  <c r="Z2877" i="6"/>
  <c r="Y2877" i="6"/>
  <c r="X2877" i="6"/>
  <c r="AB2877" i="6" s="1"/>
  <c r="M2877" i="6" s="1"/>
  <c r="N2877" i="6" s="1"/>
  <c r="O2877" i="6" s="1"/>
  <c r="Z2876" i="6"/>
  <c r="Y2876" i="6"/>
  <c r="X2876" i="6"/>
  <c r="AB2876" i="6" s="1"/>
  <c r="M2876" i="6" s="1"/>
  <c r="N2876" i="6" s="1"/>
  <c r="O2876" i="6" s="1"/>
  <c r="Z2875" i="6"/>
  <c r="Y2875" i="6"/>
  <c r="X2875" i="6"/>
  <c r="AB2875" i="6" s="1"/>
  <c r="M2875" i="6" s="1"/>
  <c r="N2875" i="6" s="1"/>
  <c r="O2875" i="6" s="1"/>
  <c r="Z2874" i="6"/>
  <c r="Y2874" i="6"/>
  <c r="X2874" i="6"/>
  <c r="AB2874" i="6" s="1"/>
  <c r="M2874" i="6" s="1"/>
  <c r="N2874" i="6" s="1"/>
  <c r="O2874" i="6" s="1"/>
  <c r="Z2873" i="6"/>
  <c r="Y2873" i="6"/>
  <c r="X2873" i="6"/>
  <c r="AB2873" i="6" s="1"/>
  <c r="M2873" i="6" s="1"/>
  <c r="N2873" i="6" s="1"/>
  <c r="O2873" i="6" s="1"/>
  <c r="Z2872" i="6"/>
  <c r="Y2872" i="6"/>
  <c r="X2872" i="6"/>
  <c r="AB2872" i="6" s="1"/>
  <c r="M2872" i="6" s="1"/>
  <c r="N2872" i="6" s="1"/>
  <c r="O2872" i="6" s="1"/>
  <c r="Z2871" i="6"/>
  <c r="Y2871" i="6"/>
  <c r="X2871" i="6"/>
  <c r="AB2871" i="6" s="1"/>
  <c r="M2871" i="6" s="1"/>
  <c r="N2871" i="6" s="1"/>
  <c r="O2871" i="6" s="1"/>
  <c r="Z2870" i="6"/>
  <c r="Y2870" i="6"/>
  <c r="X2870" i="6"/>
  <c r="AB2870" i="6" s="1"/>
  <c r="M2870" i="6" s="1"/>
  <c r="N2870" i="6" s="1"/>
  <c r="O2870" i="6" s="1"/>
  <c r="Z2869" i="6"/>
  <c r="Y2869" i="6"/>
  <c r="X2869" i="6"/>
  <c r="AB2869" i="6" s="1"/>
  <c r="M2869" i="6" s="1"/>
  <c r="N2869" i="6" s="1"/>
  <c r="O2869" i="6" s="1"/>
  <c r="Z2868" i="6"/>
  <c r="Y2868" i="6"/>
  <c r="X2868" i="6"/>
  <c r="AB2868" i="6" s="1"/>
  <c r="M2868" i="6" s="1"/>
  <c r="N2868" i="6" s="1"/>
  <c r="O2868" i="6" s="1"/>
  <c r="Z2867" i="6"/>
  <c r="Y2867" i="6"/>
  <c r="X2867" i="6"/>
  <c r="AB2867" i="6" s="1"/>
  <c r="M2867" i="6" s="1"/>
  <c r="N2867" i="6" s="1"/>
  <c r="O2867" i="6" s="1"/>
  <c r="Z2866" i="6"/>
  <c r="Y2866" i="6"/>
  <c r="X2866" i="6"/>
  <c r="AB2866" i="6" s="1"/>
  <c r="M2866" i="6" s="1"/>
  <c r="N2866" i="6" s="1"/>
  <c r="O2866" i="6" s="1"/>
  <c r="Z2865" i="6"/>
  <c r="Y2865" i="6"/>
  <c r="X2865" i="6"/>
  <c r="AB2865" i="6" s="1"/>
  <c r="M2865" i="6" s="1"/>
  <c r="N2865" i="6" s="1"/>
  <c r="O2865" i="6" s="1"/>
  <c r="Z2864" i="6"/>
  <c r="Y2864" i="6"/>
  <c r="X2864" i="6"/>
  <c r="AB2864" i="6" s="1"/>
  <c r="M2864" i="6" s="1"/>
  <c r="N2864" i="6" s="1"/>
  <c r="O2864" i="6" s="1"/>
  <c r="Z2863" i="6"/>
  <c r="Y2863" i="6"/>
  <c r="X2863" i="6"/>
  <c r="AB2863" i="6" s="1"/>
  <c r="M2863" i="6" s="1"/>
  <c r="N2863" i="6" s="1"/>
  <c r="O2863" i="6" s="1"/>
  <c r="Z2862" i="6"/>
  <c r="Y2862" i="6"/>
  <c r="X2862" i="6"/>
  <c r="AB2862" i="6" s="1"/>
  <c r="M2862" i="6" s="1"/>
  <c r="N2862" i="6" s="1"/>
  <c r="O2862" i="6" s="1"/>
  <c r="Z2861" i="6"/>
  <c r="Y2861" i="6"/>
  <c r="X2861" i="6"/>
  <c r="AB2861" i="6" s="1"/>
  <c r="M2861" i="6" s="1"/>
  <c r="N2861" i="6" s="1"/>
  <c r="O2861" i="6" s="1"/>
  <c r="Z2860" i="6"/>
  <c r="Y2860" i="6"/>
  <c r="X2860" i="6"/>
  <c r="AB2860" i="6" s="1"/>
  <c r="M2860" i="6" s="1"/>
  <c r="N2860" i="6" s="1"/>
  <c r="O2860" i="6" s="1"/>
  <c r="Z2859" i="6"/>
  <c r="Y2859" i="6"/>
  <c r="X2859" i="6"/>
  <c r="AB2859" i="6" s="1"/>
  <c r="M2859" i="6" s="1"/>
  <c r="N2859" i="6" s="1"/>
  <c r="O2859" i="6" s="1"/>
  <c r="Z2858" i="6"/>
  <c r="Y2858" i="6"/>
  <c r="X2858" i="6"/>
  <c r="AB2858" i="6" s="1"/>
  <c r="M2858" i="6" s="1"/>
  <c r="N2858" i="6" s="1"/>
  <c r="O2858" i="6" s="1"/>
  <c r="Z2857" i="6"/>
  <c r="Y2857" i="6"/>
  <c r="X2857" i="6"/>
  <c r="AB2857" i="6" s="1"/>
  <c r="M2857" i="6" s="1"/>
  <c r="N2857" i="6" s="1"/>
  <c r="O2857" i="6" s="1"/>
  <c r="Z2856" i="6"/>
  <c r="Y2856" i="6"/>
  <c r="X2856" i="6"/>
  <c r="AB2856" i="6" s="1"/>
  <c r="M2856" i="6" s="1"/>
  <c r="N2856" i="6" s="1"/>
  <c r="O2856" i="6" s="1"/>
  <c r="Z2855" i="6"/>
  <c r="Y2855" i="6"/>
  <c r="X2855" i="6"/>
  <c r="AB2855" i="6" s="1"/>
  <c r="M2855" i="6" s="1"/>
  <c r="N2855" i="6" s="1"/>
  <c r="O2855" i="6" s="1"/>
  <c r="Z2854" i="6"/>
  <c r="Y2854" i="6"/>
  <c r="X2854" i="6"/>
  <c r="AB2854" i="6" s="1"/>
  <c r="M2854" i="6" s="1"/>
  <c r="N2854" i="6" s="1"/>
  <c r="O2854" i="6" s="1"/>
  <c r="Z2853" i="6"/>
  <c r="Y2853" i="6"/>
  <c r="X2853" i="6"/>
  <c r="AB2853" i="6" s="1"/>
  <c r="M2853" i="6" s="1"/>
  <c r="N2853" i="6" s="1"/>
  <c r="O2853" i="6" s="1"/>
  <c r="Z2852" i="6"/>
  <c r="Y2852" i="6"/>
  <c r="X2852" i="6"/>
  <c r="AB2852" i="6" s="1"/>
  <c r="M2852" i="6" s="1"/>
  <c r="N2852" i="6" s="1"/>
  <c r="O2852" i="6" s="1"/>
  <c r="Z2851" i="6"/>
  <c r="Y2851" i="6"/>
  <c r="X2851" i="6"/>
  <c r="AB2851" i="6" s="1"/>
  <c r="M2851" i="6" s="1"/>
  <c r="N2851" i="6" s="1"/>
  <c r="O2851" i="6" s="1"/>
  <c r="Z2850" i="6"/>
  <c r="Y2850" i="6"/>
  <c r="X2850" i="6"/>
  <c r="AB2850" i="6" s="1"/>
  <c r="M2850" i="6" s="1"/>
  <c r="N2850" i="6" s="1"/>
  <c r="O2850" i="6" s="1"/>
  <c r="Z2849" i="6"/>
  <c r="Y2849" i="6"/>
  <c r="X2849" i="6"/>
  <c r="AB2849" i="6" s="1"/>
  <c r="M2849" i="6" s="1"/>
  <c r="N2849" i="6" s="1"/>
  <c r="O2849" i="6" s="1"/>
  <c r="Z2848" i="6"/>
  <c r="Y2848" i="6"/>
  <c r="X2848" i="6"/>
  <c r="AB2848" i="6" s="1"/>
  <c r="M2848" i="6" s="1"/>
  <c r="N2848" i="6" s="1"/>
  <c r="O2848" i="6" s="1"/>
  <c r="Z2847" i="6"/>
  <c r="Y2847" i="6"/>
  <c r="X2847" i="6"/>
  <c r="AB2847" i="6" s="1"/>
  <c r="M2847" i="6" s="1"/>
  <c r="N2847" i="6" s="1"/>
  <c r="O2847" i="6" s="1"/>
  <c r="Z2846" i="6"/>
  <c r="Y2846" i="6"/>
  <c r="X2846" i="6"/>
  <c r="AB2846" i="6" s="1"/>
  <c r="M2846" i="6" s="1"/>
  <c r="N2846" i="6" s="1"/>
  <c r="O2846" i="6" s="1"/>
  <c r="Z2845" i="6"/>
  <c r="Y2845" i="6"/>
  <c r="X2845" i="6"/>
  <c r="AB2845" i="6" s="1"/>
  <c r="M2845" i="6" s="1"/>
  <c r="N2845" i="6" s="1"/>
  <c r="O2845" i="6" s="1"/>
  <c r="Z2844" i="6"/>
  <c r="Y2844" i="6"/>
  <c r="X2844" i="6"/>
  <c r="AB2844" i="6" s="1"/>
  <c r="M2844" i="6" s="1"/>
  <c r="N2844" i="6" s="1"/>
  <c r="O2844" i="6" s="1"/>
  <c r="Z2843" i="6"/>
  <c r="Y2843" i="6"/>
  <c r="X2843" i="6"/>
  <c r="AB2843" i="6" s="1"/>
  <c r="M2843" i="6" s="1"/>
  <c r="N2843" i="6" s="1"/>
  <c r="O2843" i="6" s="1"/>
  <c r="Z2842" i="6"/>
  <c r="Y2842" i="6"/>
  <c r="X2842" i="6"/>
  <c r="AB2842" i="6" s="1"/>
  <c r="M2842" i="6" s="1"/>
  <c r="N2842" i="6" s="1"/>
  <c r="O2842" i="6" s="1"/>
  <c r="Z2841" i="6"/>
  <c r="Y2841" i="6"/>
  <c r="X2841" i="6"/>
  <c r="AB2841" i="6" s="1"/>
  <c r="M2841" i="6" s="1"/>
  <c r="N2841" i="6" s="1"/>
  <c r="O2841" i="6" s="1"/>
  <c r="Z2840" i="6"/>
  <c r="Y2840" i="6"/>
  <c r="X2840" i="6"/>
  <c r="AB2840" i="6" s="1"/>
  <c r="M2840" i="6" s="1"/>
  <c r="N2840" i="6" s="1"/>
  <c r="O2840" i="6" s="1"/>
  <c r="Z2839" i="6"/>
  <c r="Y2839" i="6"/>
  <c r="X2839" i="6"/>
  <c r="AB2839" i="6" s="1"/>
  <c r="M2839" i="6" s="1"/>
  <c r="N2839" i="6" s="1"/>
  <c r="O2839" i="6" s="1"/>
  <c r="Z2838" i="6"/>
  <c r="Y2838" i="6"/>
  <c r="X2838" i="6"/>
  <c r="AB2838" i="6" s="1"/>
  <c r="M2838" i="6" s="1"/>
  <c r="N2838" i="6" s="1"/>
  <c r="O2838" i="6" s="1"/>
  <c r="Z2837" i="6"/>
  <c r="Y2837" i="6"/>
  <c r="X2837" i="6"/>
  <c r="AB2837" i="6" s="1"/>
  <c r="M2837" i="6" s="1"/>
  <c r="N2837" i="6" s="1"/>
  <c r="O2837" i="6" s="1"/>
  <c r="Z2836" i="6"/>
  <c r="Y2836" i="6"/>
  <c r="X2836" i="6"/>
  <c r="AB2836" i="6" s="1"/>
  <c r="M2836" i="6" s="1"/>
  <c r="N2836" i="6" s="1"/>
  <c r="O2836" i="6" s="1"/>
  <c r="Z2835" i="6"/>
  <c r="Y2835" i="6"/>
  <c r="X2835" i="6"/>
  <c r="AB2835" i="6" s="1"/>
  <c r="M2835" i="6" s="1"/>
  <c r="N2835" i="6" s="1"/>
  <c r="O2835" i="6" s="1"/>
  <c r="Z2834" i="6"/>
  <c r="Y2834" i="6"/>
  <c r="X2834" i="6"/>
  <c r="AB2834" i="6" s="1"/>
  <c r="M2834" i="6" s="1"/>
  <c r="N2834" i="6" s="1"/>
  <c r="O2834" i="6" s="1"/>
  <c r="Z2833" i="6"/>
  <c r="Y2833" i="6"/>
  <c r="X2833" i="6"/>
  <c r="AB2833" i="6" s="1"/>
  <c r="M2833" i="6" s="1"/>
  <c r="N2833" i="6" s="1"/>
  <c r="O2833" i="6" s="1"/>
  <c r="Z2832" i="6"/>
  <c r="Y2832" i="6"/>
  <c r="X2832" i="6"/>
  <c r="AB2832" i="6" s="1"/>
  <c r="M2832" i="6" s="1"/>
  <c r="N2832" i="6" s="1"/>
  <c r="O2832" i="6" s="1"/>
  <c r="Z2831" i="6"/>
  <c r="Y2831" i="6"/>
  <c r="X2831" i="6"/>
  <c r="AB2831" i="6" s="1"/>
  <c r="M2831" i="6" s="1"/>
  <c r="N2831" i="6" s="1"/>
  <c r="O2831" i="6" s="1"/>
  <c r="Z2830" i="6"/>
  <c r="Y2830" i="6"/>
  <c r="X2830" i="6"/>
  <c r="AB2830" i="6" s="1"/>
  <c r="M2830" i="6" s="1"/>
  <c r="N2830" i="6" s="1"/>
  <c r="O2830" i="6" s="1"/>
  <c r="Z2829" i="6"/>
  <c r="Y2829" i="6"/>
  <c r="X2829" i="6"/>
  <c r="AB2829" i="6" s="1"/>
  <c r="M2829" i="6" s="1"/>
  <c r="N2829" i="6" s="1"/>
  <c r="O2829" i="6" s="1"/>
  <c r="Z2828" i="6"/>
  <c r="Y2828" i="6"/>
  <c r="X2828" i="6"/>
  <c r="AB2828" i="6" s="1"/>
  <c r="M2828" i="6" s="1"/>
  <c r="N2828" i="6" s="1"/>
  <c r="O2828" i="6" s="1"/>
  <c r="Z2827" i="6"/>
  <c r="Y2827" i="6"/>
  <c r="X2827" i="6"/>
  <c r="AB2827" i="6" s="1"/>
  <c r="M2827" i="6" s="1"/>
  <c r="N2827" i="6" s="1"/>
  <c r="O2827" i="6" s="1"/>
  <c r="Z2826" i="6"/>
  <c r="Y2826" i="6"/>
  <c r="X2826" i="6"/>
  <c r="AB2826" i="6" s="1"/>
  <c r="M2826" i="6" s="1"/>
  <c r="N2826" i="6" s="1"/>
  <c r="O2826" i="6" s="1"/>
  <c r="Z2825" i="6"/>
  <c r="Y2825" i="6"/>
  <c r="X2825" i="6"/>
  <c r="AB2825" i="6" s="1"/>
  <c r="M2825" i="6" s="1"/>
  <c r="N2825" i="6" s="1"/>
  <c r="O2825" i="6" s="1"/>
  <c r="Z2824" i="6"/>
  <c r="Y2824" i="6"/>
  <c r="X2824" i="6"/>
  <c r="AB2824" i="6" s="1"/>
  <c r="M2824" i="6" s="1"/>
  <c r="N2824" i="6" s="1"/>
  <c r="O2824" i="6" s="1"/>
  <c r="Z2823" i="6"/>
  <c r="Y2823" i="6"/>
  <c r="X2823" i="6"/>
  <c r="AB2823" i="6" s="1"/>
  <c r="M2823" i="6" s="1"/>
  <c r="N2823" i="6" s="1"/>
  <c r="O2823" i="6" s="1"/>
  <c r="Z2822" i="6"/>
  <c r="Y2822" i="6"/>
  <c r="X2822" i="6"/>
  <c r="AB2822" i="6" s="1"/>
  <c r="M2822" i="6" s="1"/>
  <c r="N2822" i="6" s="1"/>
  <c r="O2822" i="6" s="1"/>
  <c r="Z2821" i="6"/>
  <c r="Y2821" i="6"/>
  <c r="X2821" i="6"/>
  <c r="AB2821" i="6" s="1"/>
  <c r="M2821" i="6" s="1"/>
  <c r="N2821" i="6" s="1"/>
  <c r="O2821" i="6" s="1"/>
  <c r="Z2820" i="6"/>
  <c r="Y2820" i="6"/>
  <c r="X2820" i="6"/>
  <c r="AB2820" i="6" s="1"/>
  <c r="M2820" i="6" s="1"/>
  <c r="N2820" i="6" s="1"/>
  <c r="O2820" i="6" s="1"/>
  <c r="Z2819" i="6"/>
  <c r="Y2819" i="6"/>
  <c r="X2819" i="6"/>
  <c r="AB2819" i="6" s="1"/>
  <c r="M2819" i="6" s="1"/>
  <c r="N2819" i="6" s="1"/>
  <c r="O2819" i="6" s="1"/>
  <c r="Z2818" i="6"/>
  <c r="Y2818" i="6"/>
  <c r="X2818" i="6"/>
  <c r="AB2818" i="6" s="1"/>
  <c r="M2818" i="6" s="1"/>
  <c r="N2818" i="6" s="1"/>
  <c r="O2818" i="6" s="1"/>
  <c r="Z2817" i="6"/>
  <c r="Y2817" i="6"/>
  <c r="X2817" i="6"/>
  <c r="AB2817" i="6" s="1"/>
  <c r="M2817" i="6" s="1"/>
  <c r="N2817" i="6" s="1"/>
  <c r="O2817" i="6" s="1"/>
  <c r="Z2816" i="6"/>
  <c r="Y2816" i="6"/>
  <c r="X2816" i="6"/>
  <c r="AB2816" i="6" s="1"/>
  <c r="M2816" i="6" s="1"/>
  <c r="N2816" i="6" s="1"/>
  <c r="O2816" i="6" s="1"/>
  <c r="Z2815" i="6"/>
  <c r="Y2815" i="6"/>
  <c r="X2815" i="6"/>
  <c r="AB2815" i="6" s="1"/>
  <c r="M2815" i="6" s="1"/>
  <c r="N2815" i="6" s="1"/>
  <c r="O2815" i="6" s="1"/>
  <c r="Z2814" i="6"/>
  <c r="Y2814" i="6"/>
  <c r="X2814" i="6"/>
  <c r="AB2814" i="6" s="1"/>
  <c r="M2814" i="6" s="1"/>
  <c r="N2814" i="6" s="1"/>
  <c r="O2814" i="6" s="1"/>
  <c r="Z2813" i="6"/>
  <c r="Y2813" i="6"/>
  <c r="X2813" i="6"/>
  <c r="AB2813" i="6" s="1"/>
  <c r="M2813" i="6" s="1"/>
  <c r="N2813" i="6" s="1"/>
  <c r="O2813" i="6" s="1"/>
  <c r="Z2812" i="6"/>
  <c r="Y2812" i="6"/>
  <c r="X2812" i="6"/>
  <c r="AB2812" i="6" s="1"/>
  <c r="M2812" i="6" s="1"/>
  <c r="N2812" i="6" s="1"/>
  <c r="O2812" i="6" s="1"/>
  <c r="Z2811" i="6"/>
  <c r="Y2811" i="6"/>
  <c r="X2811" i="6"/>
  <c r="AB2811" i="6" s="1"/>
  <c r="M2811" i="6" s="1"/>
  <c r="N2811" i="6" s="1"/>
  <c r="O2811" i="6" s="1"/>
  <c r="Z2810" i="6"/>
  <c r="Y2810" i="6"/>
  <c r="X2810" i="6"/>
  <c r="AB2810" i="6" s="1"/>
  <c r="M2810" i="6" s="1"/>
  <c r="N2810" i="6" s="1"/>
  <c r="O2810" i="6" s="1"/>
  <c r="Z2809" i="6"/>
  <c r="Y2809" i="6"/>
  <c r="X2809" i="6"/>
  <c r="AB2809" i="6" s="1"/>
  <c r="M2809" i="6" s="1"/>
  <c r="N2809" i="6" s="1"/>
  <c r="O2809" i="6" s="1"/>
  <c r="Z2808" i="6"/>
  <c r="Y2808" i="6"/>
  <c r="X2808" i="6"/>
  <c r="AB2808" i="6" s="1"/>
  <c r="M2808" i="6" s="1"/>
  <c r="N2808" i="6" s="1"/>
  <c r="O2808" i="6" s="1"/>
  <c r="Z2807" i="6"/>
  <c r="Y2807" i="6"/>
  <c r="X2807" i="6"/>
  <c r="AB2807" i="6" s="1"/>
  <c r="M2807" i="6" s="1"/>
  <c r="N2807" i="6" s="1"/>
  <c r="O2807" i="6" s="1"/>
  <c r="Z2806" i="6"/>
  <c r="Y2806" i="6"/>
  <c r="X2806" i="6"/>
  <c r="AB2806" i="6" s="1"/>
  <c r="M2806" i="6" s="1"/>
  <c r="N2806" i="6" s="1"/>
  <c r="O2806" i="6" s="1"/>
  <c r="Z2805" i="6"/>
  <c r="Y2805" i="6"/>
  <c r="X2805" i="6"/>
  <c r="AB2805" i="6" s="1"/>
  <c r="M2805" i="6" s="1"/>
  <c r="N2805" i="6" s="1"/>
  <c r="O2805" i="6" s="1"/>
  <c r="Z2804" i="6"/>
  <c r="Y2804" i="6"/>
  <c r="X2804" i="6"/>
  <c r="AB2804" i="6" s="1"/>
  <c r="M2804" i="6" s="1"/>
  <c r="N2804" i="6" s="1"/>
  <c r="O2804" i="6" s="1"/>
  <c r="Z2803" i="6"/>
  <c r="Y2803" i="6"/>
  <c r="X2803" i="6"/>
  <c r="AB2803" i="6" s="1"/>
  <c r="M2803" i="6" s="1"/>
  <c r="N2803" i="6" s="1"/>
  <c r="O2803" i="6" s="1"/>
  <c r="Z2802" i="6"/>
  <c r="Y2802" i="6"/>
  <c r="X2802" i="6"/>
  <c r="AB2802" i="6" s="1"/>
  <c r="M2802" i="6" s="1"/>
  <c r="N2802" i="6" s="1"/>
  <c r="O2802" i="6" s="1"/>
  <c r="Z2801" i="6"/>
  <c r="Y2801" i="6"/>
  <c r="X2801" i="6"/>
  <c r="AB2801" i="6" s="1"/>
  <c r="M2801" i="6" s="1"/>
  <c r="N2801" i="6" s="1"/>
  <c r="O2801" i="6" s="1"/>
  <c r="Z2800" i="6"/>
  <c r="Y2800" i="6"/>
  <c r="X2800" i="6"/>
  <c r="AB2800" i="6" s="1"/>
  <c r="M2800" i="6" s="1"/>
  <c r="N2800" i="6" s="1"/>
  <c r="O2800" i="6" s="1"/>
  <c r="Z2799" i="6"/>
  <c r="Y2799" i="6"/>
  <c r="X2799" i="6"/>
  <c r="AB2799" i="6" s="1"/>
  <c r="M2799" i="6" s="1"/>
  <c r="N2799" i="6" s="1"/>
  <c r="O2799" i="6" s="1"/>
  <c r="Z2798" i="6"/>
  <c r="Y2798" i="6"/>
  <c r="X2798" i="6"/>
  <c r="AB2798" i="6" s="1"/>
  <c r="M2798" i="6" s="1"/>
  <c r="N2798" i="6" s="1"/>
  <c r="O2798" i="6" s="1"/>
  <c r="Z2797" i="6"/>
  <c r="Y2797" i="6"/>
  <c r="X2797" i="6"/>
  <c r="AB2797" i="6" s="1"/>
  <c r="M2797" i="6" s="1"/>
  <c r="N2797" i="6" s="1"/>
  <c r="O2797" i="6" s="1"/>
  <c r="Z2796" i="6"/>
  <c r="Y2796" i="6"/>
  <c r="X2796" i="6"/>
  <c r="AB2796" i="6" s="1"/>
  <c r="M2796" i="6" s="1"/>
  <c r="N2796" i="6" s="1"/>
  <c r="O2796" i="6" s="1"/>
  <c r="Z2795" i="6"/>
  <c r="Y2795" i="6"/>
  <c r="X2795" i="6"/>
  <c r="AB2795" i="6" s="1"/>
  <c r="M2795" i="6" s="1"/>
  <c r="N2795" i="6" s="1"/>
  <c r="O2795" i="6" s="1"/>
  <c r="Z2794" i="6"/>
  <c r="Y2794" i="6"/>
  <c r="X2794" i="6"/>
  <c r="AB2794" i="6" s="1"/>
  <c r="M2794" i="6" s="1"/>
  <c r="N2794" i="6" s="1"/>
  <c r="O2794" i="6" s="1"/>
  <c r="Z2793" i="6"/>
  <c r="Y2793" i="6"/>
  <c r="X2793" i="6"/>
  <c r="AB2793" i="6" s="1"/>
  <c r="M2793" i="6" s="1"/>
  <c r="N2793" i="6" s="1"/>
  <c r="O2793" i="6" s="1"/>
  <c r="Z2792" i="6"/>
  <c r="Y2792" i="6"/>
  <c r="X2792" i="6"/>
  <c r="AB2792" i="6" s="1"/>
  <c r="M2792" i="6" s="1"/>
  <c r="N2792" i="6" s="1"/>
  <c r="O2792" i="6" s="1"/>
  <c r="Z2791" i="6"/>
  <c r="Y2791" i="6"/>
  <c r="X2791" i="6"/>
  <c r="AB2791" i="6" s="1"/>
  <c r="M2791" i="6" s="1"/>
  <c r="N2791" i="6" s="1"/>
  <c r="O2791" i="6" s="1"/>
  <c r="Z2790" i="6"/>
  <c r="Y2790" i="6"/>
  <c r="X2790" i="6"/>
  <c r="AB2790" i="6" s="1"/>
  <c r="M2790" i="6" s="1"/>
  <c r="N2790" i="6" s="1"/>
  <c r="O2790" i="6" s="1"/>
  <c r="Z2789" i="6"/>
  <c r="Y2789" i="6"/>
  <c r="X2789" i="6"/>
  <c r="AB2789" i="6" s="1"/>
  <c r="M2789" i="6" s="1"/>
  <c r="N2789" i="6" s="1"/>
  <c r="O2789" i="6" s="1"/>
  <c r="Z2788" i="6"/>
  <c r="Y2788" i="6"/>
  <c r="X2788" i="6"/>
  <c r="AB2788" i="6" s="1"/>
  <c r="M2788" i="6" s="1"/>
  <c r="N2788" i="6" s="1"/>
  <c r="O2788" i="6" s="1"/>
  <c r="Z2787" i="6"/>
  <c r="Y2787" i="6"/>
  <c r="X2787" i="6"/>
  <c r="AB2787" i="6" s="1"/>
  <c r="M2787" i="6" s="1"/>
  <c r="N2787" i="6" s="1"/>
  <c r="O2787" i="6" s="1"/>
  <c r="Z2786" i="6"/>
  <c r="Y2786" i="6"/>
  <c r="X2786" i="6"/>
  <c r="AB2786" i="6" s="1"/>
  <c r="M2786" i="6" s="1"/>
  <c r="N2786" i="6" s="1"/>
  <c r="O2786" i="6" s="1"/>
  <c r="Z2785" i="6"/>
  <c r="Y2785" i="6"/>
  <c r="X2785" i="6"/>
  <c r="AB2785" i="6" s="1"/>
  <c r="M2785" i="6" s="1"/>
  <c r="N2785" i="6" s="1"/>
  <c r="O2785" i="6" s="1"/>
  <c r="Z2784" i="6"/>
  <c r="Y2784" i="6"/>
  <c r="X2784" i="6"/>
  <c r="AB2784" i="6" s="1"/>
  <c r="M2784" i="6" s="1"/>
  <c r="N2784" i="6" s="1"/>
  <c r="O2784" i="6" s="1"/>
  <c r="Z2783" i="6"/>
  <c r="Y2783" i="6"/>
  <c r="X2783" i="6"/>
  <c r="AB2783" i="6" s="1"/>
  <c r="M2783" i="6" s="1"/>
  <c r="N2783" i="6" s="1"/>
  <c r="O2783" i="6" s="1"/>
  <c r="Z2782" i="6"/>
  <c r="Y2782" i="6"/>
  <c r="X2782" i="6"/>
  <c r="AB2782" i="6" s="1"/>
  <c r="M2782" i="6" s="1"/>
  <c r="N2782" i="6" s="1"/>
  <c r="O2782" i="6" s="1"/>
  <c r="Z2781" i="6"/>
  <c r="Y2781" i="6"/>
  <c r="X2781" i="6"/>
  <c r="AB2781" i="6" s="1"/>
  <c r="M2781" i="6" s="1"/>
  <c r="N2781" i="6" s="1"/>
  <c r="O2781" i="6" s="1"/>
  <c r="Z2780" i="6"/>
  <c r="Y2780" i="6"/>
  <c r="X2780" i="6"/>
  <c r="AB2780" i="6" s="1"/>
  <c r="M2780" i="6" s="1"/>
  <c r="N2780" i="6" s="1"/>
  <c r="O2780" i="6" s="1"/>
  <c r="Z2779" i="6"/>
  <c r="Y2779" i="6"/>
  <c r="X2779" i="6"/>
  <c r="AB2779" i="6" s="1"/>
  <c r="M2779" i="6" s="1"/>
  <c r="N2779" i="6" s="1"/>
  <c r="O2779" i="6" s="1"/>
  <c r="Z2778" i="6"/>
  <c r="Y2778" i="6"/>
  <c r="X2778" i="6"/>
  <c r="AB2778" i="6" s="1"/>
  <c r="M2778" i="6" s="1"/>
  <c r="N2778" i="6" s="1"/>
  <c r="O2778" i="6" s="1"/>
  <c r="Z2777" i="6"/>
  <c r="Y2777" i="6"/>
  <c r="X2777" i="6"/>
  <c r="AB2777" i="6" s="1"/>
  <c r="M2777" i="6" s="1"/>
  <c r="N2777" i="6" s="1"/>
  <c r="O2777" i="6" s="1"/>
  <c r="Z2776" i="6"/>
  <c r="Y2776" i="6"/>
  <c r="X2776" i="6"/>
  <c r="AB2776" i="6" s="1"/>
  <c r="M2776" i="6" s="1"/>
  <c r="N2776" i="6" s="1"/>
  <c r="O2776" i="6" s="1"/>
  <c r="Z2775" i="6"/>
  <c r="Y2775" i="6"/>
  <c r="X2775" i="6"/>
  <c r="AB2775" i="6" s="1"/>
  <c r="M2775" i="6" s="1"/>
  <c r="N2775" i="6" s="1"/>
  <c r="O2775" i="6" s="1"/>
  <c r="Z2774" i="6"/>
  <c r="Y2774" i="6"/>
  <c r="X2774" i="6"/>
  <c r="AB2774" i="6" s="1"/>
  <c r="M2774" i="6" s="1"/>
  <c r="N2774" i="6" s="1"/>
  <c r="O2774" i="6" s="1"/>
  <c r="Z2773" i="6"/>
  <c r="Y2773" i="6"/>
  <c r="X2773" i="6"/>
  <c r="AB2773" i="6" s="1"/>
  <c r="M2773" i="6" s="1"/>
  <c r="N2773" i="6" s="1"/>
  <c r="O2773" i="6" s="1"/>
  <c r="Z2772" i="6"/>
  <c r="Y2772" i="6"/>
  <c r="X2772" i="6"/>
  <c r="AB2772" i="6" s="1"/>
  <c r="M2772" i="6" s="1"/>
  <c r="N2772" i="6" s="1"/>
  <c r="O2772" i="6" s="1"/>
  <c r="Z2771" i="6"/>
  <c r="Y2771" i="6"/>
  <c r="X2771" i="6"/>
  <c r="AB2771" i="6" s="1"/>
  <c r="M2771" i="6" s="1"/>
  <c r="N2771" i="6" s="1"/>
  <c r="O2771" i="6" s="1"/>
  <c r="Z2770" i="6"/>
  <c r="Y2770" i="6"/>
  <c r="X2770" i="6"/>
  <c r="AB2770" i="6" s="1"/>
  <c r="M2770" i="6" s="1"/>
  <c r="N2770" i="6" s="1"/>
  <c r="O2770" i="6" s="1"/>
  <c r="Z2769" i="6"/>
  <c r="Y2769" i="6"/>
  <c r="X2769" i="6"/>
  <c r="AB2769" i="6" s="1"/>
  <c r="M2769" i="6" s="1"/>
  <c r="N2769" i="6" s="1"/>
  <c r="O2769" i="6" s="1"/>
  <c r="Z2768" i="6"/>
  <c r="Y2768" i="6"/>
  <c r="X2768" i="6"/>
  <c r="AB2768" i="6" s="1"/>
  <c r="M2768" i="6" s="1"/>
  <c r="N2768" i="6" s="1"/>
  <c r="O2768" i="6" s="1"/>
  <c r="Z2767" i="6"/>
  <c r="Y2767" i="6"/>
  <c r="X2767" i="6"/>
  <c r="AB2767" i="6" s="1"/>
  <c r="M2767" i="6" s="1"/>
  <c r="N2767" i="6" s="1"/>
  <c r="O2767" i="6" s="1"/>
  <c r="Z2766" i="6"/>
  <c r="Y2766" i="6"/>
  <c r="X2766" i="6"/>
  <c r="AB2766" i="6" s="1"/>
  <c r="M2766" i="6" s="1"/>
  <c r="N2766" i="6" s="1"/>
  <c r="O2766" i="6" s="1"/>
  <c r="Z2765" i="6"/>
  <c r="Y2765" i="6"/>
  <c r="X2765" i="6"/>
  <c r="AB2765" i="6" s="1"/>
  <c r="M2765" i="6" s="1"/>
  <c r="N2765" i="6" s="1"/>
  <c r="O2765" i="6" s="1"/>
  <c r="Z2764" i="6"/>
  <c r="Y2764" i="6"/>
  <c r="X2764" i="6"/>
  <c r="AB2764" i="6" s="1"/>
  <c r="M2764" i="6" s="1"/>
  <c r="N2764" i="6" s="1"/>
  <c r="O2764" i="6" s="1"/>
  <c r="Z2763" i="6"/>
  <c r="Y2763" i="6"/>
  <c r="X2763" i="6"/>
  <c r="AB2763" i="6" s="1"/>
  <c r="M2763" i="6" s="1"/>
  <c r="N2763" i="6" s="1"/>
  <c r="O2763" i="6" s="1"/>
  <c r="Z2762" i="6"/>
  <c r="Y2762" i="6"/>
  <c r="X2762" i="6"/>
  <c r="AB2762" i="6" s="1"/>
  <c r="M2762" i="6" s="1"/>
  <c r="N2762" i="6" s="1"/>
  <c r="O2762" i="6" s="1"/>
  <c r="Z2761" i="6"/>
  <c r="Y2761" i="6"/>
  <c r="X2761" i="6"/>
  <c r="AB2761" i="6" s="1"/>
  <c r="M2761" i="6" s="1"/>
  <c r="N2761" i="6" s="1"/>
  <c r="O2761" i="6" s="1"/>
  <c r="Z2760" i="6"/>
  <c r="Y2760" i="6"/>
  <c r="X2760" i="6"/>
  <c r="AB2760" i="6" s="1"/>
  <c r="M2760" i="6" s="1"/>
  <c r="N2760" i="6" s="1"/>
  <c r="O2760" i="6" s="1"/>
  <c r="Z2759" i="6"/>
  <c r="Y2759" i="6"/>
  <c r="X2759" i="6"/>
  <c r="AB2759" i="6" s="1"/>
  <c r="M2759" i="6" s="1"/>
  <c r="N2759" i="6" s="1"/>
  <c r="O2759" i="6" s="1"/>
  <c r="Z2758" i="6"/>
  <c r="Y2758" i="6"/>
  <c r="X2758" i="6"/>
  <c r="AB2758" i="6" s="1"/>
  <c r="M2758" i="6" s="1"/>
  <c r="N2758" i="6" s="1"/>
  <c r="O2758" i="6" s="1"/>
  <c r="Z2757" i="6"/>
  <c r="Y2757" i="6"/>
  <c r="X2757" i="6"/>
  <c r="AB2757" i="6" s="1"/>
  <c r="M2757" i="6" s="1"/>
  <c r="N2757" i="6" s="1"/>
  <c r="O2757" i="6" s="1"/>
  <c r="Z2756" i="6"/>
  <c r="Y2756" i="6"/>
  <c r="X2756" i="6"/>
  <c r="AB2756" i="6" s="1"/>
  <c r="M2756" i="6" s="1"/>
  <c r="N2756" i="6" s="1"/>
  <c r="O2756" i="6" s="1"/>
  <c r="Z2755" i="6"/>
  <c r="Y2755" i="6"/>
  <c r="X2755" i="6"/>
  <c r="AB2755" i="6" s="1"/>
  <c r="M2755" i="6" s="1"/>
  <c r="N2755" i="6" s="1"/>
  <c r="O2755" i="6" s="1"/>
  <c r="Z2754" i="6"/>
  <c r="Y2754" i="6"/>
  <c r="X2754" i="6"/>
  <c r="AB2754" i="6" s="1"/>
  <c r="M2754" i="6" s="1"/>
  <c r="N2754" i="6" s="1"/>
  <c r="O2754" i="6" s="1"/>
  <c r="Z2753" i="6"/>
  <c r="Y2753" i="6"/>
  <c r="X2753" i="6"/>
  <c r="AB2753" i="6" s="1"/>
  <c r="M2753" i="6" s="1"/>
  <c r="N2753" i="6" s="1"/>
  <c r="O2753" i="6" s="1"/>
  <c r="Z2752" i="6"/>
  <c r="Y2752" i="6"/>
  <c r="X2752" i="6"/>
  <c r="AB2752" i="6" s="1"/>
  <c r="M2752" i="6" s="1"/>
  <c r="N2752" i="6" s="1"/>
  <c r="O2752" i="6" s="1"/>
  <c r="Z2751" i="6"/>
  <c r="Y2751" i="6"/>
  <c r="X2751" i="6"/>
  <c r="AB2751" i="6" s="1"/>
  <c r="M2751" i="6" s="1"/>
  <c r="N2751" i="6" s="1"/>
  <c r="O2751" i="6" s="1"/>
  <c r="Z2750" i="6"/>
  <c r="Y2750" i="6"/>
  <c r="X2750" i="6"/>
  <c r="AB2750" i="6" s="1"/>
  <c r="M2750" i="6" s="1"/>
  <c r="N2750" i="6" s="1"/>
  <c r="O2750" i="6" s="1"/>
  <c r="Z2749" i="6"/>
  <c r="Y2749" i="6"/>
  <c r="X2749" i="6"/>
  <c r="AB2749" i="6" s="1"/>
  <c r="M2749" i="6" s="1"/>
  <c r="N2749" i="6" s="1"/>
  <c r="O2749" i="6" s="1"/>
  <c r="Z2748" i="6"/>
  <c r="Y2748" i="6"/>
  <c r="X2748" i="6"/>
  <c r="AB2748" i="6" s="1"/>
  <c r="M2748" i="6" s="1"/>
  <c r="N2748" i="6" s="1"/>
  <c r="O2748" i="6" s="1"/>
  <c r="Z2747" i="6"/>
  <c r="Y2747" i="6"/>
  <c r="X2747" i="6"/>
  <c r="AB2747" i="6" s="1"/>
  <c r="M2747" i="6" s="1"/>
  <c r="N2747" i="6" s="1"/>
  <c r="O2747" i="6" s="1"/>
  <c r="Z2746" i="6"/>
  <c r="Y2746" i="6"/>
  <c r="X2746" i="6"/>
  <c r="AB2746" i="6" s="1"/>
  <c r="M2746" i="6" s="1"/>
  <c r="N2746" i="6" s="1"/>
  <c r="O2746" i="6" s="1"/>
  <c r="Z2745" i="6"/>
  <c r="Y2745" i="6"/>
  <c r="X2745" i="6"/>
  <c r="AB2745" i="6" s="1"/>
  <c r="M2745" i="6" s="1"/>
  <c r="N2745" i="6" s="1"/>
  <c r="O2745" i="6" s="1"/>
  <c r="Z2744" i="6"/>
  <c r="Y2744" i="6"/>
  <c r="X2744" i="6"/>
  <c r="AB2744" i="6" s="1"/>
  <c r="M2744" i="6" s="1"/>
  <c r="N2744" i="6" s="1"/>
  <c r="O2744" i="6" s="1"/>
  <c r="Z2743" i="6"/>
  <c r="Y2743" i="6"/>
  <c r="X2743" i="6"/>
  <c r="AB2743" i="6" s="1"/>
  <c r="M2743" i="6" s="1"/>
  <c r="N2743" i="6" s="1"/>
  <c r="O2743" i="6" s="1"/>
  <c r="Z2742" i="6"/>
  <c r="Y2742" i="6"/>
  <c r="X2742" i="6"/>
  <c r="AB2742" i="6" s="1"/>
  <c r="M2742" i="6" s="1"/>
  <c r="N2742" i="6" s="1"/>
  <c r="O2742" i="6" s="1"/>
  <c r="Z2741" i="6"/>
  <c r="Y2741" i="6"/>
  <c r="X2741" i="6"/>
  <c r="AB2741" i="6" s="1"/>
  <c r="M2741" i="6" s="1"/>
  <c r="N2741" i="6" s="1"/>
  <c r="O2741" i="6" s="1"/>
  <c r="Z2740" i="6"/>
  <c r="Y2740" i="6"/>
  <c r="X2740" i="6"/>
  <c r="AB2740" i="6" s="1"/>
  <c r="M2740" i="6" s="1"/>
  <c r="N2740" i="6" s="1"/>
  <c r="O2740" i="6" s="1"/>
  <c r="Z2739" i="6"/>
  <c r="Y2739" i="6"/>
  <c r="X2739" i="6"/>
  <c r="AB2739" i="6" s="1"/>
  <c r="M2739" i="6" s="1"/>
  <c r="N2739" i="6" s="1"/>
  <c r="O2739" i="6" s="1"/>
  <c r="Z2738" i="6"/>
  <c r="Y2738" i="6"/>
  <c r="X2738" i="6"/>
  <c r="AB2738" i="6" s="1"/>
  <c r="M2738" i="6" s="1"/>
  <c r="N2738" i="6" s="1"/>
  <c r="O2738" i="6" s="1"/>
  <c r="Z2737" i="6"/>
  <c r="Y2737" i="6"/>
  <c r="X2737" i="6"/>
  <c r="AB2737" i="6" s="1"/>
  <c r="M2737" i="6" s="1"/>
  <c r="N2737" i="6" s="1"/>
  <c r="O2737" i="6" s="1"/>
  <c r="Z2736" i="6"/>
  <c r="Y2736" i="6"/>
  <c r="X2736" i="6"/>
  <c r="AB2736" i="6" s="1"/>
  <c r="M2736" i="6" s="1"/>
  <c r="N2736" i="6" s="1"/>
  <c r="O2736" i="6" s="1"/>
  <c r="Z2735" i="6"/>
  <c r="Y2735" i="6"/>
  <c r="X2735" i="6"/>
  <c r="AB2735" i="6" s="1"/>
  <c r="M2735" i="6" s="1"/>
  <c r="N2735" i="6" s="1"/>
  <c r="O2735" i="6" s="1"/>
  <c r="Z2734" i="6"/>
  <c r="Y2734" i="6"/>
  <c r="X2734" i="6"/>
  <c r="AB2734" i="6" s="1"/>
  <c r="M2734" i="6" s="1"/>
  <c r="N2734" i="6" s="1"/>
  <c r="O2734" i="6" s="1"/>
  <c r="Z2733" i="6"/>
  <c r="Y2733" i="6"/>
  <c r="X2733" i="6"/>
  <c r="AB2733" i="6" s="1"/>
  <c r="M2733" i="6" s="1"/>
  <c r="N2733" i="6" s="1"/>
  <c r="O2733" i="6" s="1"/>
  <c r="Z2732" i="6"/>
  <c r="Y2732" i="6"/>
  <c r="X2732" i="6"/>
  <c r="AB2732" i="6" s="1"/>
  <c r="M2732" i="6" s="1"/>
  <c r="N2732" i="6" s="1"/>
  <c r="O2732" i="6" s="1"/>
  <c r="Z2731" i="6"/>
  <c r="Y2731" i="6"/>
  <c r="X2731" i="6"/>
  <c r="AB2731" i="6" s="1"/>
  <c r="M2731" i="6" s="1"/>
  <c r="N2731" i="6" s="1"/>
  <c r="O2731" i="6" s="1"/>
  <c r="Z2730" i="6"/>
  <c r="Y2730" i="6"/>
  <c r="X2730" i="6"/>
  <c r="AB2730" i="6" s="1"/>
  <c r="M2730" i="6" s="1"/>
  <c r="N2730" i="6" s="1"/>
  <c r="O2730" i="6" s="1"/>
  <c r="Z2729" i="6"/>
  <c r="Y2729" i="6"/>
  <c r="X2729" i="6"/>
  <c r="AB2729" i="6" s="1"/>
  <c r="M2729" i="6" s="1"/>
  <c r="N2729" i="6" s="1"/>
  <c r="O2729" i="6" s="1"/>
  <c r="Z2728" i="6"/>
  <c r="Y2728" i="6"/>
  <c r="X2728" i="6"/>
  <c r="AB2728" i="6" s="1"/>
  <c r="M2728" i="6" s="1"/>
  <c r="N2728" i="6" s="1"/>
  <c r="O2728" i="6" s="1"/>
  <c r="Z2727" i="6"/>
  <c r="Y2727" i="6"/>
  <c r="X2727" i="6"/>
  <c r="AB2727" i="6" s="1"/>
  <c r="M2727" i="6" s="1"/>
  <c r="N2727" i="6" s="1"/>
  <c r="O2727" i="6" s="1"/>
  <c r="Z2726" i="6"/>
  <c r="Y2726" i="6"/>
  <c r="X2726" i="6"/>
  <c r="AB2726" i="6" s="1"/>
  <c r="M2726" i="6" s="1"/>
  <c r="N2726" i="6" s="1"/>
  <c r="O2726" i="6" s="1"/>
  <c r="Z2725" i="6"/>
  <c r="Y2725" i="6"/>
  <c r="X2725" i="6"/>
  <c r="AB2725" i="6" s="1"/>
  <c r="M2725" i="6" s="1"/>
  <c r="N2725" i="6" s="1"/>
  <c r="O2725" i="6" s="1"/>
  <c r="Z2724" i="6"/>
  <c r="Y2724" i="6"/>
  <c r="X2724" i="6"/>
  <c r="AB2724" i="6" s="1"/>
  <c r="M2724" i="6" s="1"/>
  <c r="N2724" i="6" s="1"/>
  <c r="O2724" i="6" s="1"/>
  <c r="Z2723" i="6"/>
  <c r="Y2723" i="6"/>
  <c r="X2723" i="6"/>
  <c r="AB2723" i="6" s="1"/>
  <c r="M2723" i="6" s="1"/>
  <c r="N2723" i="6" s="1"/>
  <c r="O2723" i="6" s="1"/>
  <c r="Z2722" i="6"/>
  <c r="Y2722" i="6"/>
  <c r="X2722" i="6"/>
  <c r="AB2722" i="6" s="1"/>
  <c r="M2722" i="6" s="1"/>
  <c r="N2722" i="6" s="1"/>
  <c r="O2722" i="6" s="1"/>
  <c r="Z2721" i="6"/>
  <c r="Y2721" i="6"/>
  <c r="X2721" i="6"/>
  <c r="AB2721" i="6" s="1"/>
  <c r="M2721" i="6" s="1"/>
  <c r="N2721" i="6" s="1"/>
  <c r="O2721" i="6" s="1"/>
  <c r="Z2720" i="6"/>
  <c r="Y2720" i="6"/>
  <c r="X2720" i="6"/>
  <c r="AB2720" i="6" s="1"/>
  <c r="M2720" i="6" s="1"/>
  <c r="N2720" i="6" s="1"/>
  <c r="O2720" i="6" s="1"/>
  <c r="Z2719" i="6"/>
  <c r="Y2719" i="6"/>
  <c r="X2719" i="6"/>
  <c r="AB2719" i="6" s="1"/>
  <c r="M2719" i="6" s="1"/>
  <c r="N2719" i="6" s="1"/>
  <c r="O2719" i="6" s="1"/>
  <c r="Z2718" i="6"/>
  <c r="Y2718" i="6"/>
  <c r="X2718" i="6"/>
  <c r="AB2718" i="6" s="1"/>
  <c r="M2718" i="6" s="1"/>
  <c r="N2718" i="6" s="1"/>
  <c r="O2718" i="6" s="1"/>
  <c r="Z2717" i="6"/>
  <c r="Y2717" i="6"/>
  <c r="X2717" i="6"/>
  <c r="AB2717" i="6" s="1"/>
  <c r="M2717" i="6" s="1"/>
  <c r="N2717" i="6" s="1"/>
  <c r="O2717" i="6" s="1"/>
  <c r="Z2716" i="6"/>
  <c r="Y2716" i="6"/>
  <c r="X2716" i="6"/>
  <c r="AB2716" i="6" s="1"/>
  <c r="M2716" i="6" s="1"/>
  <c r="N2716" i="6" s="1"/>
  <c r="O2716" i="6" s="1"/>
  <c r="Z2715" i="6"/>
  <c r="Y2715" i="6"/>
  <c r="X2715" i="6"/>
  <c r="AB2715" i="6" s="1"/>
  <c r="M2715" i="6" s="1"/>
  <c r="N2715" i="6" s="1"/>
  <c r="O2715" i="6" s="1"/>
  <c r="Z2714" i="6"/>
  <c r="Y2714" i="6"/>
  <c r="X2714" i="6"/>
  <c r="AB2714" i="6" s="1"/>
  <c r="M2714" i="6" s="1"/>
  <c r="N2714" i="6" s="1"/>
  <c r="O2714" i="6" s="1"/>
  <c r="Z2713" i="6"/>
  <c r="Y2713" i="6"/>
  <c r="X2713" i="6"/>
  <c r="AB2713" i="6" s="1"/>
  <c r="M2713" i="6" s="1"/>
  <c r="N2713" i="6" s="1"/>
  <c r="O2713" i="6" s="1"/>
  <c r="Z2712" i="6"/>
  <c r="Y2712" i="6"/>
  <c r="X2712" i="6"/>
  <c r="AB2712" i="6" s="1"/>
  <c r="M2712" i="6" s="1"/>
  <c r="N2712" i="6" s="1"/>
  <c r="O2712" i="6" s="1"/>
  <c r="Z2711" i="6"/>
  <c r="Y2711" i="6"/>
  <c r="X2711" i="6"/>
  <c r="AB2711" i="6" s="1"/>
  <c r="M2711" i="6" s="1"/>
  <c r="N2711" i="6" s="1"/>
  <c r="O2711" i="6" s="1"/>
  <c r="Z2710" i="6"/>
  <c r="Y2710" i="6"/>
  <c r="X2710" i="6"/>
  <c r="AB2710" i="6" s="1"/>
  <c r="M2710" i="6" s="1"/>
  <c r="N2710" i="6" s="1"/>
  <c r="O2710" i="6" s="1"/>
  <c r="Z2709" i="6"/>
  <c r="Y2709" i="6"/>
  <c r="X2709" i="6"/>
  <c r="AB2709" i="6" s="1"/>
  <c r="M2709" i="6" s="1"/>
  <c r="N2709" i="6" s="1"/>
  <c r="O2709" i="6" s="1"/>
  <c r="Z2708" i="6"/>
  <c r="Y2708" i="6"/>
  <c r="X2708" i="6"/>
  <c r="AB2708" i="6" s="1"/>
  <c r="M2708" i="6" s="1"/>
  <c r="N2708" i="6" s="1"/>
  <c r="O2708" i="6" s="1"/>
  <c r="Z2707" i="6"/>
  <c r="Y2707" i="6"/>
  <c r="X2707" i="6"/>
  <c r="AB2707" i="6" s="1"/>
  <c r="M2707" i="6" s="1"/>
  <c r="N2707" i="6" s="1"/>
  <c r="O2707" i="6" s="1"/>
  <c r="Z2706" i="6"/>
  <c r="Y2706" i="6"/>
  <c r="X2706" i="6"/>
  <c r="AB2706" i="6" s="1"/>
  <c r="M2706" i="6" s="1"/>
  <c r="N2706" i="6" s="1"/>
  <c r="O2706" i="6" s="1"/>
  <c r="Z2705" i="6"/>
  <c r="Y2705" i="6"/>
  <c r="X2705" i="6"/>
  <c r="AB2705" i="6" s="1"/>
  <c r="M2705" i="6" s="1"/>
  <c r="N2705" i="6" s="1"/>
  <c r="O2705" i="6" s="1"/>
  <c r="Z2704" i="6"/>
  <c r="Y2704" i="6"/>
  <c r="X2704" i="6"/>
  <c r="AB2704" i="6" s="1"/>
  <c r="M2704" i="6" s="1"/>
  <c r="N2704" i="6" s="1"/>
  <c r="O2704" i="6" s="1"/>
  <c r="Z2703" i="6"/>
  <c r="Y2703" i="6"/>
  <c r="X2703" i="6"/>
  <c r="AB2703" i="6" s="1"/>
  <c r="M2703" i="6" s="1"/>
  <c r="N2703" i="6" s="1"/>
  <c r="O2703" i="6" s="1"/>
  <c r="Z2702" i="6"/>
  <c r="Y2702" i="6"/>
  <c r="X2702" i="6"/>
  <c r="AB2702" i="6" s="1"/>
  <c r="M2702" i="6" s="1"/>
  <c r="N2702" i="6" s="1"/>
  <c r="O2702" i="6" s="1"/>
  <c r="Z2701" i="6"/>
  <c r="Y2701" i="6"/>
  <c r="X2701" i="6"/>
  <c r="AB2701" i="6" s="1"/>
  <c r="M2701" i="6" s="1"/>
  <c r="N2701" i="6" s="1"/>
  <c r="O2701" i="6" s="1"/>
  <c r="Z2700" i="6"/>
  <c r="Y2700" i="6"/>
  <c r="X2700" i="6"/>
  <c r="AB2700" i="6" s="1"/>
  <c r="M2700" i="6" s="1"/>
  <c r="N2700" i="6" s="1"/>
  <c r="O2700" i="6" s="1"/>
  <c r="Z2699" i="6"/>
  <c r="Y2699" i="6"/>
  <c r="X2699" i="6"/>
  <c r="AB2699" i="6" s="1"/>
  <c r="M2699" i="6" s="1"/>
  <c r="N2699" i="6" s="1"/>
  <c r="O2699" i="6" s="1"/>
  <c r="Z2698" i="6"/>
  <c r="Y2698" i="6"/>
  <c r="X2698" i="6"/>
  <c r="AB2698" i="6" s="1"/>
  <c r="M2698" i="6" s="1"/>
  <c r="N2698" i="6" s="1"/>
  <c r="O2698" i="6" s="1"/>
  <c r="Z2697" i="6"/>
  <c r="Y2697" i="6"/>
  <c r="X2697" i="6"/>
  <c r="AB2697" i="6" s="1"/>
  <c r="M2697" i="6" s="1"/>
  <c r="N2697" i="6" s="1"/>
  <c r="O2697" i="6" s="1"/>
  <c r="Z2696" i="6"/>
  <c r="Y2696" i="6"/>
  <c r="X2696" i="6"/>
  <c r="AB2696" i="6" s="1"/>
  <c r="M2696" i="6" s="1"/>
  <c r="N2696" i="6" s="1"/>
  <c r="O2696" i="6" s="1"/>
  <c r="Z2695" i="6"/>
  <c r="Y2695" i="6"/>
  <c r="X2695" i="6"/>
  <c r="AB2695" i="6" s="1"/>
  <c r="M2695" i="6" s="1"/>
  <c r="N2695" i="6" s="1"/>
  <c r="O2695" i="6" s="1"/>
  <c r="Z2694" i="6"/>
  <c r="Y2694" i="6"/>
  <c r="X2694" i="6"/>
  <c r="AB2694" i="6" s="1"/>
  <c r="M2694" i="6" s="1"/>
  <c r="N2694" i="6" s="1"/>
  <c r="O2694" i="6" s="1"/>
  <c r="Z2693" i="6"/>
  <c r="Y2693" i="6"/>
  <c r="X2693" i="6"/>
  <c r="AB2693" i="6" s="1"/>
  <c r="M2693" i="6" s="1"/>
  <c r="N2693" i="6" s="1"/>
  <c r="O2693" i="6" s="1"/>
  <c r="Z2692" i="6"/>
  <c r="Y2692" i="6"/>
  <c r="X2692" i="6"/>
  <c r="AB2692" i="6" s="1"/>
  <c r="M2692" i="6" s="1"/>
  <c r="N2692" i="6" s="1"/>
  <c r="O2692" i="6" s="1"/>
  <c r="Z2691" i="6"/>
  <c r="Y2691" i="6"/>
  <c r="X2691" i="6"/>
  <c r="AB2691" i="6" s="1"/>
  <c r="M2691" i="6" s="1"/>
  <c r="N2691" i="6" s="1"/>
  <c r="O2691" i="6" s="1"/>
  <c r="Z2690" i="6"/>
  <c r="Y2690" i="6"/>
  <c r="X2690" i="6"/>
  <c r="AB2690" i="6" s="1"/>
  <c r="M2690" i="6" s="1"/>
  <c r="N2690" i="6" s="1"/>
  <c r="O2690" i="6" s="1"/>
  <c r="Z2689" i="6"/>
  <c r="Y2689" i="6"/>
  <c r="X2689" i="6"/>
  <c r="AB2689" i="6" s="1"/>
  <c r="M2689" i="6" s="1"/>
  <c r="N2689" i="6" s="1"/>
  <c r="O2689" i="6" s="1"/>
  <c r="Z2688" i="6"/>
  <c r="Y2688" i="6"/>
  <c r="X2688" i="6"/>
  <c r="AB2688" i="6" s="1"/>
  <c r="M2688" i="6" s="1"/>
  <c r="N2688" i="6" s="1"/>
  <c r="O2688" i="6" s="1"/>
  <c r="Z2687" i="6"/>
  <c r="Y2687" i="6"/>
  <c r="X2687" i="6"/>
  <c r="AB2687" i="6" s="1"/>
  <c r="M2687" i="6" s="1"/>
  <c r="N2687" i="6" s="1"/>
  <c r="O2687" i="6" s="1"/>
  <c r="Z2686" i="6"/>
  <c r="Y2686" i="6"/>
  <c r="X2686" i="6"/>
  <c r="AB2686" i="6" s="1"/>
  <c r="M2686" i="6" s="1"/>
  <c r="N2686" i="6" s="1"/>
  <c r="O2686" i="6" s="1"/>
  <c r="Z2685" i="6"/>
  <c r="Y2685" i="6"/>
  <c r="X2685" i="6"/>
  <c r="AB2685" i="6" s="1"/>
  <c r="M2685" i="6" s="1"/>
  <c r="N2685" i="6" s="1"/>
  <c r="O2685" i="6" s="1"/>
  <c r="Z2684" i="6"/>
  <c r="Y2684" i="6"/>
  <c r="X2684" i="6"/>
  <c r="AB2684" i="6" s="1"/>
  <c r="M2684" i="6" s="1"/>
  <c r="N2684" i="6" s="1"/>
  <c r="O2684" i="6" s="1"/>
  <c r="Z2683" i="6"/>
  <c r="Y2683" i="6"/>
  <c r="X2683" i="6"/>
  <c r="AB2683" i="6" s="1"/>
  <c r="M2683" i="6" s="1"/>
  <c r="N2683" i="6" s="1"/>
  <c r="O2683" i="6" s="1"/>
  <c r="Z2682" i="6"/>
  <c r="Y2682" i="6"/>
  <c r="X2682" i="6"/>
  <c r="AB2682" i="6" s="1"/>
  <c r="M2682" i="6" s="1"/>
  <c r="N2682" i="6" s="1"/>
  <c r="O2682" i="6" s="1"/>
  <c r="Z2681" i="6"/>
  <c r="Y2681" i="6"/>
  <c r="X2681" i="6"/>
  <c r="AB2681" i="6" s="1"/>
  <c r="M2681" i="6" s="1"/>
  <c r="N2681" i="6" s="1"/>
  <c r="O2681" i="6" s="1"/>
  <c r="Z2680" i="6"/>
  <c r="X2679" i="6"/>
  <c r="AB2679" i="6" s="1"/>
  <c r="M2679" i="6" s="1"/>
  <c r="N2679" i="6" s="1"/>
  <c r="O2679" i="6" s="1"/>
  <c r="Z2677" i="6"/>
  <c r="Y2676" i="6"/>
  <c r="X2675" i="6"/>
  <c r="AB2675" i="6" s="1"/>
  <c r="M2675" i="6" s="1"/>
  <c r="N2675" i="6" s="1"/>
  <c r="O2675" i="6" s="1"/>
  <c r="Y2674" i="6"/>
  <c r="X2672" i="6"/>
  <c r="AB2672" i="6" s="1"/>
  <c r="M2672" i="6" s="1"/>
  <c r="N2672" i="6" s="1"/>
  <c r="O2672" i="6" s="1"/>
  <c r="Y2671" i="6"/>
  <c r="X2669" i="6"/>
  <c r="AB2669" i="6" s="1"/>
  <c r="M2669" i="6" s="1"/>
  <c r="N2669" i="6" s="1"/>
  <c r="O2669" i="6" s="1"/>
  <c r="Y2668" i="6"/>
  <c r="X2301" i="6"/>
  <c r="AB2301" i="6" s="1"/>
  <c r="M2301" i="6" s="1"/>
  <c r="N2301" i="6" s="1"/>
  <c r="O2301" i="6" s="1"/>
  <c r="X2300" i="6"/>
  <c r="AB2300" i="6" s="1"/>
  <c r="M2300" i="6" s="1"/>
  <c r="N2300" i="6" s="1"/>
  <c r="O2300" i="6" s="1"/>
  <c r="X2299" i="6"/>
  <c r="AB2299" i="6" s="1"/>
  <c r="M2299" i="6" s="1"/>
  <c r="N2299" i="6" s="1"/>
  <c r="O2299" i="6" s="1"/>
  <c r="Y2298" i="6"/>
  <c r="X2295" i="6"/>
  <c r="AB2295" i="6" s="1"/>
  <c r="M2295" i="6" s="1"/>
  <c r="N2295" i="6" s="1"/>
  <c r="O2295" i="6" s="1"/>
  <c r="Y2294" i="6"/>
  <c r="Z2293" i="6"/>
  <c r="Z2291" i="6"/>
  <c r="Y2287" i="6"/>
  <c r="Y2286" i="6"/>
  <c r="Z2283" i="6"/>
  <c r="Y2279" i="6"/>
  <c r="Y2275" i="6"/>
  <c r="Z2667" i="6"/>
  <c r="Y2667" i="6"/>
  <c r="X2667" i="6"/>
  <c r="AB2667" i="6" s="1"/>
  <c r="M2667" i="6" s="1"/>
  <c r="N2667" i="6" s="1"/>
  <c r="O2667" i="6" s="1"/>
  <c r="Z2666" i="6"/>
  <c r="Y2666" i="6"/>
  <c r="X2666" i="6"/>
  <c r="AB2666" i="6" s="1"/>
  <c r="M2666" i="6" s="1"/>
  <c r="N2666" i="6" s="1"/>
  <c r="O2666" i="6" s="1"/>
  <c r="Z2665" i="6"/>
  <c r="Y2665" i="6"/>
  <c r="X2665" i="6"/>
  <c r="AB2665" i="6" s="1"/>
  <c r="M2665" i="6" s="1"/>
  <c r="N2665" i="6" s="1"/>
  <c r="O2665" i="6" s="1"/>
  <c r="Z2664" i="6"/>
  <c r="Y2664" i="6"/>
  <c r="X2664" i="6"/>
  <c r="AB2664" i="6" s="1"/>
  <c r="M2664" i="6" s="1"/>
  <c r="N2664" i="6" s="1"/>
  <c r="O2664" i="6" s="1"/>
  <c r="Z2663" i="6"/>
  <c r="Y2663" i="6"/>
  <c r="X2663" i="6"/>
  <c r="AB2663" i="6" s="1"/>
  <c r="M2663" i="6" s="1"/>
  <c r="N2663" i="6" s="1"/>
  <c r="O2663" i="6" s="1"/>
  <c r="Z2662" i="6"/>
  <c r="Y2662" i="6"/>
  <c r="X2662" i="6"/>
  <c r="AB2662" i="6" s="1"/>
  <c r="M2662" i="6" s="1"/>
  <c r="N2662" i="6" s="1"/>
  <c r="O2662" i="6" s="1"/>
  <c r="Z2661" i="6"/>
  <c r="Y2661" i="6"/>
  <c r="X2661" i="6"/>
  <c r="AB2661" i="6" s="1"/>
  <c r="M2661" i="6" s="1"/>
  <c r="N2661" i="6" s="1"/>
  <c r="O2661" i="6" s="1"/>
  <c r="Z2660" i="6"/>
  <c r="Y2660" i="6"/>
  <c r="X2660" i="6"/>
  <c r="AB2660" i="6" s="1"/>
  <c r="M2660" i="6" s="1"/>
  <c r="N2660" i="6" s="1"/>
  <c r="O2660" i="6" s="1"/>
  <c r="Z2659" i="6"/>
  <c r="Y2659" i="6"/>
  <c r="X2659" i="6"/>
  <c r="AB2659" i="6" s="1"/>
  <c r="M2659" i="6" s="1"/>
  <c r="N2659" i="6" s="1"/>
  <c r="O2659" i="6" s="1"/>
  <c r="Z2658" i="6"/>
  <c r="Y2658" i="6"/>
  <c r="X2658" i="6"/>
  <c r="AB2658" i="6" s="1"/>
  <c r="M2658" i="6" s="1"/>
  <c r="N2658" i="6" s="1"/>
  <c r="O2658" i="6" s="1"/>
  <c r="Z2657" i="6"/>
  <c r="Y2657" i="6"/>
  <c r="X2657" i="6"/>
  <c r="AB2657" i="6" s="1"/>
  <c r="M2657" i="6" s="1"/>
  <c r="N2657" i="6" s="1"/>
  <c r="O2657" i="6" s="1"/>
  <c r="Z2656" i="6"/>
  <c r="Y2656" i="6"/>
  <c r="X2656" i="6"/>
  <c r="AB2656" i="6" s="1"/>
  <c r="M2656" i="6" s="1"/>
  <c r="N2656" i="6" s="1"/>
  <c r="O2656" i="6" s="1"/>
  <c r="Z2655" i="6"/>
  <c r="Y2655" i="6"/>
  <c r="X2655" i="6"/>
  <c r="AB2655" i="6" s="1"/>
  <c r="M2655" i="6" s="1"/>
  <c r="N2655" i="6" s="1"/>
  <c r="O2655" i="6" s="1"/>
  <c r="Z2654" i="6"/>
  <c r="Y2654" i="6"/>
  <c r="X2654" i="6"/>
  <c r="AB2654" i="6" s="1"/>
  <c r="M2654" i="6" s="1"/>
  <c r="N2654" i="6" s="1"/>
  <c r="O2654" i="6" s="1"/>
  <c r="Z2653" i="6"/>
  <c r="Y2653" i="6"/>
  <c r="X2653" i="6"/>
  <c r="AB2653" i="6" s="1"/>
  <c r="M2653" i="6" s="1"/>
  <c r="N2653" i="6" s="1"/>
  <c r="O2653" i="6" s="1"/>
  <c r="Z2652" i="6"/>
  <c r="Y2652" i="6"/>
  <c r="X2652" i="6"/>
  <c r="AB2652" i="6" s="1"/>
  <c r="M2652" i="6" s="1"/>
  <c r="N2652" i="6" s="1"/>
  <c r="O2652" i="6" s="1"/>
  <c r="Z2651" i="6"/>
  <c r="Y2651" i="6"/>
  <c r="X2651" i="6"/>
  <c r="AB2651" i="6" s="1"/>
  <c r="M2651" i="6" s="1"/>
  <c r="N2651" i="6" s="1"/>
  <c r="O2651" i="6" s="1"/>
  <c r="Z2650" i="6"/>
  <c r="Y2650" i="6"/>
  <c r="X2650" i="6"/>
  <c r="AB2650" i="6" s="1"/>
  <c r="M2650" i="6" s="1"/>
  <c r="N2650" i="6" s="1"/>
  <c r="O2650" i="6" s="1"/>
  <c r="Z2649" i="6"/>
  <c r="Y2649" i="6"/>
  <c r="X2649" i="6"/>
  <c r="AB2649" i="6" s="1"/>
  <c r="M2649" i="6" s="1"/>
  <c r="N2649" i="6" s="1"/>
  <c r="O2649" i="6" s="1"/>
  <c r="Z2648" i="6"/>
  <c r="Y2648" i="6"/>
  <c r="X2648" i="6"/>
  <c r="AB2648" i="6" s="1"/>
  <c r="M2648" i="6" s="1"/>
  <c r="N2648" i="6" s="1"/>
  <c r="O2648" i="6" s="1"/>
  <c r="Z2647" i="6"/>
  <c r="Y2647" i="6"/>
  <c r="X2647" i="6"/>
  <c r="AB2647" i="6" s="1"/>
  <c r="M2647" i="6" s="1"/>
  <c r="N2647" i="6" s="1"/>
  <c r="O2647" i="6" s="1"/>
  <c r="Z2646" i="6"/>
  <c r="Y2646" i="6"/>
  <c r="X2646" i="6"/>
  <c r="AB2646" i="6" s="1"/>
  <c r="M2646" i="6" s="1"/>
  <c r="N2646" i="6" s="1"/>
  <c r="O2646" i="6" s="1"/>
  <c r="Z2645" i="6"/>
  <c r="Y2645" i="6"/>
  <c r="X2645" i="6"/>
  <c r="AB2645" i="6" s="1"/>
  <c r="M2645" i="6" s="1"/>
  <c r="N2645" i="6" s="1"/>
  <c r="O2645" i="6" s="1"/>
  <c r="Z2644" i="6"/>
  <c r="Y2644" i="6"/>
  <c r="X2644" i="6"/>
  <c r="AB2644" i="6" s="1"/>
  <c r="M2644" i="6" s="1"/>
  <c r="N2644" i="6" s="1"/>
  <c r="O2644" i="6" s="1"/>
  <c r="Z2643" i="6"/>
  <c r="Y2643" i="6"/>
  <c r="X2643" i="6"/>
  <c r="AB2643" i="6" s="1"/>
  <c r="M2643" i="6" s="1"/>
  <c r="N2643" i="6" s="1"/>
  <c r="O2643" i="6" s="1"/>
  <c r="Z2642" i="6"/>
  <c r="Y2642" i="6"/>
  <c r="X2642" i="6"/>
  <c r="AB2642" i="6" s="1"/>
  <c r="M2642" i="6" s="1"/>
  <c r="N2642" i="6" s="1"/>
  <c r="O2642" i="6" s="1"/>
  <c r="Z2641" i="6"/>
  <c r="Y2641" i="6"/>
  <c r="X2641" i="6"/>
  <c r="AB2641" i="6" s="1"/>
  <c r="M2641" i="6" s="1"/>
  <c r="N2641" i="6" s="1"/>
  <c r="O2641" i="6" s="1"/>
  <c r="Z2640" i="6"/>
  <c r="Y2640" i="6"/>
  <c r="X2640" i="6"/>
  <c r="AB2640" i="6" s="1"/>
  <c r="M2640" i="6" s="1"/>
  <c r="N2640" i="6" s="1"/>
  <c r="O2640" i="6" s="1"/>
  <c r="Z2639" i="6"/>
  <c r="Y2639" i="6"/>
  <c r="X2639" i="6"/>
  <c r="AB2639" i="6" s="1"/>
  <c r="M2639" i="6" s="1"/>
  <c r="N2639" i="6" s="1"/>
  <c r="O2639" i="6" s="1"/>
  <c r="Z2638" i="6"/>
  <c r="Y2638" i="6"/>
  <c r="X2638" i="6"/>
  <c r="AB2638" i="6" s="1"/>
  <c r="M2638" i="6" s="1"/>
  <c r="N2638" i="6" s="1"/>
  <c r="O2638" i="6" s="1"/>
  <c r="Z2637" i="6"/>
  <c r="Y2637" i="6"/>
  <c r="X2637" i="6"/>
  <c r="AB2637" i="6" s="1"/>
  <c r="M2637" i="6" s="1"/>
  <c r="N2637" i="6" s="1"/>
  <c r="O2637" i="6" s="1"/>
  <c r="Z2636" i="6"/>
  <c r="Y2636" i="6"/>
  <c r="X2636" i="6"/>
  <c r="AB2636" i="6" s="1"/>
  <c r="M2636" i="6" s="1"/>
  <c r="N2636" i="6" s="1"/>
  <c r="O2636" i="6" s="1"/>
  <c r="Z2635" i="6"/>
  <c r="Y2635" i="6"/>
  <c r="X2635" i="6"/>
  <c r="AB2635" i="6" s="1"/>
  <c r="M2635" i="6" s="1"/>
  <c r="N2635" i="6" s="1"/>
  <c r="O2635" i="6" s="1"/>
  <c r="Z2634" i="6"/>
  <c r="Y2634" i="6"/>
  <c r="X2634" i="6"/>
  <c r="AB2634" i="6" s="1"/>
  <c r="M2634" i="6" s="1"/>
  <c r="N2634" i="6" s="1"/>
  <c r="O2634" i="6" s="1"/>
  <c r="Z2633" i="6"/>
  <c r="Y2633" i="6"/>
  <c r="X2633" i="6"/>
  <c r="AB2633" i="6" s="1"/>
  <c r="M2633" i="6" s="1"/>
  <c r="N2633" i="6" s="1"/>
  <c r="O2633" i="6" s="1"/>
  <c r="Z2632" i="6"/>
  <c r="Y2632" i="6"/>
  <c r="X2632" i="6"/>
  <c r="AB2632" i="6" s="1"/>
  <c r="M2632" i="6" s="1"/>
  <c r="N2632" i="6" s="1"/>
  <c r="O2632" i="6" s="1"/>
  <c r="Z2631" i="6"/>
  <c r="Y2631" i="6"/>
  <c r="X2631" i="6"/>
  <c r="AB2631" i="6" s="1"/>
  <c r="M2631" i="6" s="1"/>
  <c r="N2631" i="6" s="1"/>
  <c r="O2631" i="6" s="1"/>
  <c r="Z2630" i="6"/>
  <c r="Y2630" i="6"/>
  <c r="X2630" i="6"/>
  <c r="AB2630" i="6" s="1"/>
  <c r="M2630" i="6" s="1"/>
  <c r="N2630" i="6" s="1"/>
  <c r="O2630" i="6" s="1"/>
  <c r="Z2629" i="6"/>
  <c r="Y2629" i="6"/>
  <c r="X2629" i="6"/>
  <c r="AB2629" i="6" s="1"/>
  <c r="M2629" i="6" s="1"/>
  <c r="N2629" i="6" s="1"/>
  <c r="O2629" i="6" s="1"/>
  <c r="Z2628" i="6"/>
  <c r="Y2628" i="6"/>
  <c r="X2628" i="6"/>
  <c r="AB2628" i="6" s="1"/>
  <c r="M2628" i="6" s="1"/>
  <c r="N2628" i="6" s="1"/>
  <c r="O2628" i="6" s="1"/>
  <c r="Z2627" i="6"/>
  <c r="Y2627" i="6"/>
  <c r="X2627" i="6"/>
  <c r="AB2627" i="6" s="1"/>
  <c r="M2627" i="6" s="1"/>
  <c r="N2627" i="6" s="1"/>
  <c r="O2627" i="6" s="1"/>
  <c r="Z2626" i="6"/>
  <c r="Y2626" i="6"/>
  <c r="X2626" i="6"/>
  <c r="AB2626" i="6" s="1"/>
  <c r="M2626" i="6" s="1"/>
  <c r="N2626" i="6" s="1"/>
  <c r="O2626" i="6" s="1"/>
  <c r="Z2625" i="6"/>
  <c r="Y2625" i="6"/>
  <c r="X2625" i="6"/>
  <c r="AB2625" i="6" s="1"/>
  <c r="M2625" i="6" s="1"/>
  <c r="N2625" i="6" s="1"/>
  <c r="O2625" i="6" s="1"/>
  <c r="Z2624" i="6"/>
  <c r="Y2624" i="6"/>
  <c r="X2624" i="6"/>
  <c r="AB2624" i="6" s="1"/>
  <c r="M2624" i="6" s="1"/>
  <c r="N2624" i="6" s="1"/>
  <c r="O2624" i="6" s="1"/>
  <c r="Z2623" i="6"/>
  <c r="Y2623" i="6"/>
  <c r="X2623" i="6"/>
  <c r="AB2623" i="6" s="1"/>
  <c r="M2623" i="6" s="1"/>
  <c r="N2623" i="6" s="1"/>
  <c r="O2623" i="6" s="1"/>
  <c r="Z2622" i="6"/>
  <c r="Y2622" i="6"/>
  <c r="X2622" i="6"/>
  <c r="AB2622" i="6" s="1"/>
  <c r="M2622" i="6" s="1"/>
  <c r="N2622" i="6" s="1"/>
  <c r="O2622" i="6" s="1"/>
  <c r="Z2621" i="6"/>
  <c r="Y2621" i="6"/>
  <c r="X2621" i="6"/>
  <c r="AB2621" i="6" s="1"/>
  <c r="M2621" i="6" s="1"/>
  <c r="N2621" i="6" s="1"/>
  <c r="O2621" i="6" s="1"/>
  <c r="Z2620" i="6"/>
  <c r="Y2620" i="6"/>
  <c r="X2620" i="6"/>
  <c r="AB2620" i="6" s="1"/>
  <c r="M2620" i="6" s="1"/>
  <c r="N2620" i="6" s="1"/>
  <c r="O2620" i="6" s="1"/>
  <c r="Z2619" i="6"/>
  <c r="Y2619" i="6"/>
  <c r="X2619" i="6"/>
  <c r="AB2619" i="6" s="1"/>
  <c r="M2619" i="6" s="1"/>
  <c r="N2619" i="6" s="1"/>
  <c r="O2619" i="6" s="1"/>
  <c r="Z2618" i="6"/>
  <c r="Y2618" i="6"/>
  <c r="X2618" i="6"/>
  <c r="AB2618" i="6" s="1"/>
  <c r="M2618" i="6" s="1"/>
  <c r="N2618" i="6" s="1"/>
  <c r="O2618" i="6" s="1"/>
  <c r="Z2617" i="6"/>
  <c r="Y2617" i="6"/>
  <c r="X2617" i="6"/>
  <c r="AB2617" i="6" s="1"/>
  <c r="M2617" i="6" s="1"/>
  <c r="N2617" i="6" s="1"/>
  <c r="O2617" i="6" s="1"/>
  <c r="Z2616" i="6"/>
  <c r="Y2616" i="6"/>
  <c r="X2616" i="6"/>
  <c r="AB2616" i="6" s="1"/>
  <c r="Z2615" i="6"/>
  <c r="Y2615" i="6"/>
  <c r="X2615" i="6"/>
  <c r="AB2615" i="6" s="1"/>
  <c r="Z2614" i="6"/>
  <c r="Y2614" i="6"/>
  <c r="X2614" i="6"/>
  <c r="AB2614" i="6" s="1"/>
  <c r="Z2613" i="6"/>
  <c r="Y2613" i="6"/>
  <c r="X2613" i="6"/>
  <c r="AB2613" i="6" s="1"/>
  <c r="Z2612" i="6"/>
  <c r="Y2612" i="6"/>
  <c r="X2612" i="6"/>
  <c r="AB2612" i="6" s="1"/>
  <c r="Z2611" i="6"/>
  <c r="Y2611" i="6"/>
  <c r="X2611" i="6"/>
  <c r="AB2611" i="6" s="1"/>
  <c r="Z2610" i="6"/>
  <c r="Y2610" i="6"/>
  <c r="X2610" i="6"/>
  <c r="AB2610" i="6" s="1"/>
  <c r="Z2609" i="6"/>
  <c r="Y2609" i="6"/>
  <c r="X2609" i="6"/>
  <c r="AB2609" i="6" s="1"/>
  <c r="Z2608" i="6"/>
  <c r="Y2608" i="6"/>
  <c r="X2608" i="6"/>
  <c r="AB2608" i="6" s="1"/>
  <c r="Z2607" i="6"/>
  <c r="Y2607" i="6"/>
  <c r="X2607" i="6"/>
  <c r="AB2607" i="6" s="1"/>
  <c r="Z2606" i="6"/>
  <c r="Y2606" i="6"/>
  <c r="X2606" i="6"/>
  <c r="AB2606" i="6" s="1"/>
  <c r="Z2605" i="6"/>
  <c r="Y2605" i="6"/>
  <c r="X2605" i="6"/>
  <c r="AB2605" i="6" s="1"/>
  <c r="Z2604" i="6"/>
  <c r="Y2604" i="6"/>
  <c r="X2604" i="6"/>
  <c r="AB2604" i="6" s="1"/>
  <c r="Z2603" i="6"/>
  <c r="Y2603" i="6"/>
  <c r="X2603" i="6"/>
  <c r="AB2603" i="6" s="1"/>
  <c r="Z2602" i="6"/>
  <c r="Y2602" i="6"/>
  <c r="X2602" i="6"/>
  <c r="AB2602" i="6" s="1"/>
  <c r="Z2601" i="6"/>
  <c r="Y2601" i="6"/>
  <c r="X2601" i="6"/>
  <c r="AB2601" i="6" s="1"/>
  <c r="Z2600" i="6"/>
  <c r="Y2600" i="6"/>
  <c r="X2600" i="6"/>
  <c r="AB2600" i="6" s="1"/>
  <c r="Z2599" i="6"/>
  <c r="Y2599" i="6"/>
  <c r="X2599" i="6"/>
  <c r="AB2599" i="6" s="1"/>
  <c r="Z2598" i="6"/>
  <c r="Y2598" i="6"/>
  <c r="X2598" i="6"/>
  <c r="AB2598" i="6" s="1"/>
  <c r="Z2597" i="6"/>
  <c r="Y2597" i="6"/>
  <c r="X2597" i="6"/>
  <c r="AB2597" i="6" s="1"/>
  <c r="Z2596" i="6"/>
  <c r="Y2596" i="6"/>
  <c r="X2596" i="6"/>
  <c r="AB2596" i="6" s="1"/>
  <c r="Z2595" i="6"/>
  <c r="Y2595" i="6"/>
  <c r="X2595" i="6"/>
  <c r="AB2595" i="6" s="1"/>
  <c r="Z2594" i="6"/>
  <c r="Y2594" i="6"/>
  <c r="X2594" i="6"/>
  <c r="AB2594" i="6" s="1"/>
  <c r="Z2593" i="6"/>
  <c r="Y2593" i="6"/>
  <c r="X2593" i="6"/>
  <c r="AB2593" i="6" s="1"/>
  <c r="Z2592" i="6"/>
  <c r="Y2592" i="6"/>
  <c r="X2592" i="6"/>
  <c r="AB2592" i="6" s="1"/>
  <c r="Z2591" i="6"/>
  <c r="Y2591" i="6"/>
  <c r="X2591" i="6"/>
  <c r="AB2591" i="6" s="1"/>
  <c r="Z2590" i="6"/>
  <c r="Y2590" i="6"/>
  <c r="X2590" i="6"/>
  <c r="AB2590" i="6" s="1"/>
  <c r="Z2589" i="6"/>
  <c r="Y2589" i="6"/>
  <c r="X2589" i="6"/>
  <c r="AB2589" i="6" s="1"/>
  <c r="Z2588" i="6"/>
  <c r="Y2588" i="6"/>
  <c r="X2588" i="6"/>
  <c r="AB2588" i="6" s="1"/>
  <c r="Z2587" i="6"/>
  <c r="Y2587" i="6"/>
  <c r="X2587" i="6"/>
  <c r="AB2587" i="6" s="1"/>
  <c r="Z2586" i="6"/>
  <c r="Y2586" i="6"/>
  <c r="X2586" i="6"/>
  <c r="AB2586" i="6" s="1"/>
  <c r="Z2585" i="6"/>
  <c r="Y2585" i="6"/>
  <c r="X2585" i="6"/>
  <c r="AB2585" i="6" s="1"/>
  <c r="Z2584" i="6"/>
  <c r="Y2584" i="6"/>
  <c r="X2584" i="6"/>
  <c r="AB2584" i="6" s="1"/>
  <c r="Z2583" i="6"/>
  <c r="Y2583" i="6"/>
  <c r="X2583" i="6"/>
  <c r="AB2583" i="6" s="1"/>
  <c r="Z2582" i="6"/>
  <c r="Y2582" i="6"/>
  <c r="X2582" i="6"/>
  <c r="AB2582" i="6" s="1"/>
  <c r="Z2581" i="6"/>
  <c r="Y2581" i="6"/>
  <c r="X2581" i="6"/>
  <c r="AB2581" i="6" s="1"/>
  <c r="Z2580" i="6"/>
  <c r="Y2580" i="6"/>
  <c r="X2580" i="6"/>
  <c r="AB2580" i="6" s="1"/>
  <c r="Z2579" i="6"/>
  <c r="Y2579" i="6"/>
  <c r="X2579" i="6"/>
  <c r="AB2579" i="6" s="1"/>
  <c r="Z2578" i="6"/>
  <c r="Y2578" i="6"/>
  <c r="X2578" i="6"/>
  <c r="AB2578" i="6" s="1"/>
  <c r="Z2577" i="6"/>
  <c r="Y2577" i="6"/>
  <c r="X2577" i="6"/>
  <c r="AB2577" i="6" s="1"/>
  <c r="Z2576" i="6"/>
  <c r="Y2576" i="6"/>
  <c r="X2576" i="6"/>
  <c r="AB2576" i="6" s="1"/>
  <c r="Z2575" i="6"/>
  <c r="Y2575" i="6"/>
  <c r="X2575" i="6"/>
  <c r="AB2575" i="6" s="1"/>
  <c r="Z2574" i="6"/>
  <c r="Y2574" i="6"/>
  <c r="X2574" i="6"/>
  <c r="AB2574" i="6" s="1"/>
  <c r="Z2573" i="6"/>
  <c r="Y2573" i="6"/>
  <c r="X2573" i="6"/>
  <c r="AB2573" i="6" s="1"/>
  <c r="Z2572" i="6"/>
  <c r="Y2572" i="6"/>
  <c r="X2572" i="6"/>
  <c r="AB2572" i="6" s="1"/>
  <c r="Z2571" i="6"/>
  <c r="Y2571" i="6"/>
  <c r="X2571" i="6"/>
  <c r="AB2571" i="6" s="1"/>
  <c r="Z2570" i="6"/>
  <c r="Y2570" i="6"/>
  <c r="X2570" i="6"/>
  <c r="AB2570" i="6" s="1"/>
  <c r="Z2569" i="6"/>
  <c r="Y2569" i="6"/>
  <c r="X2569" i="6"/>
  <c r="AB2569" i="6" s="1"/>
  <c r="Z2568" i="6"/>
  <c r="Y2568" i="6"/>
  <c r="X2568" i="6"/>
  <c r="AB2568" i="6" s="1"/>
  <c r="Z2567" i="6"/>
  <c r="Y2567" i="6"/>
  <c r="X2567" i="6"/>
  <c r="AB2567" i="6" s="1"/>
  <c r="Z2566" i="6"/>
  <c r="Y2566" i="6"/>
  <c r="X2566" i="6"/>
  <c r="AB2566" i="6" s="1"/>
  <c r="Z2565" i="6"/>
  <c r="Y2565" i="6"/>
  <c r="X2565" i="6"/>
  <c r="AB2565" i="6" s="1"/>
  <c r="Z2564" i="6"/>
  <c r="Y2564" i="6"/>
  <c r="X2564" i="6"/>
  <c r="AB2564" i="6" s="1"/>
  <c r="Z2563" i="6"/>
  <c r="Y2563" i="6"/>
  <c r="X2563" i="6"/>
  <c r="AB2563" i="6" s="1"/>
  <c r="Z2562" i="6"/>
  <c r="Y2562" i="6"/>
  <c r="X2562" i="6"/>
  <c r="AB2562" i="6" s="1"/>
  <c r="Z2561" i="6"/>
  <c r="Y2561" i="6"/>
  <c r="X2561" i="6"/>
  <c r="AB2561" i="6" s="1"/>
  <c r="Z2560" i="6"/>
  <c r="Y2560" i="6"/>
  <c r="X2560" i="6"/>
  <c r="AB2560" i="6" s="1"/>
  <c r="Z2559" i="6"/>
  <c r="Y2559" i="6"/>
  <c r="X2559" i="6"/>
  <c r="AB2559" i="6" s="1"/>
  <c r="Z2558" i="6"/>
  <c r="Y2558" i="6"/>
  <c r="X2558" i="6"/>
  <c r="AB2558" i="6" s="1"/>
  <c r="Z2557" i="6"/>
  <c r="Y2557" i="6"/>
  <c r="X2557" i="6"/>
  <c r="AB2557" i="6" s="1"/>
  <c r="Z2556" i="6"/>
  <c r="Y2556" i="6"/>
  <c r="X2556" i="6"/>
  <c r="AB2556" i="6" s="1"/>
  <c r="Z2555" i="6"/>
  <c r="Y2555" i="6"/>
  <c r="X2555" i="6"/>
  <c r="AB2555" i="6" s="1"/>
  <c r="Z2554" i="6"/>
  <c r="Y2554" i="6"/>
  <c r="X2554" i="6"/>
  <c r="AB2554" i="6" s="1"/>
  <c r="Z2553" i="6"/>
  <c r="Y2553" i="6"/>
  <c r="X2553" i="6"/>
  <c r="AB2553" i="6" s="1"/>
  <c r="Z2552" i="6"/>
  <c r="Y2552" i="6"/>
  <c r="X2552" i="6"/>
  <c r="AB2552" i="6" s="1"/>
  <c r="Z2551" i="6"/>
  <c r="Y2551" i="6"/>
  <c r="X2551" i="6"/>
  <c r="AB2551" i="6" s="1"/>
  <c r="Z2550" i="6"/>
  <c r="Y2550" i="6"/>
  <c r="X2550" i="6"/>
  <c r="AB2550" i="6" s="1"/>
  <c r="Z2549" i="6"/>
  <c r="Y2549" i="6"/>
  <c r="X2549" i="6"/>
  <c r="AB2549" i="6" s="1"/>
  <c r="Z2548" i="6"/>
  <c r="Y2548" i="6"/>
  <c r="X2548" i="6"/>
  <c r="AB2548" i="6" s="1"/>
  <c r="Y2547" i="6"/>
  <c r="Z2545" i="6"/>
  <c r="X2545" i="6"/>
  <c r="Y2540" i="6"/>
  <c r="Y2536" i="6"/>
  <c r="Y2532" i="6"/>
  <c r="Y2530" i="6"/>
  <c r="Y2529" i="6"/>
  <c r="Y2527" i="6"/>
  <c r="Z2526" i="6"/>
  <c r="Z2519" i="6"/>
  <c r="Z2516" i="6"/>
  <c r="Z2512" i="6"/>
  <c r="X2510" i="6"/>
  <c r="Y2094" i="6"/>
  <c r="Z2093" i="6"/>
  <c r="Y1746" i="6"/>
  <c r="Z1745" i="6"/>
  <c r="Y1744" i="6"/>
  <c r="Z1742" i="6"/>
  <c r="Y1741" i="6"/>
  <c r="Z1739" i="6"/>
  <c r="Y1738" i="6"/>
  <c r="Z1736" i="6"/>
  <c r="Z1726" i="6"/>
  <c r="Z1715" i="6"/>
  <c r="Z1714" i="6"/>
  <c r="AB1713" i="6"/>
  <c r="M1713" i="6" s="1"/>
  <c r="N1713" i="6" s="1"/>
  <c r="O1713" i="6" s="1"/>
  <c r="Y1712" i="6"/>
  <c r="X1709" i="6"/>
  <c r="Z1700" i="6"/>
  <c r="Y1688" i="6"/>
  <c r="AB1685" i="6"/>
  <c r="Z1674" i="6"/>
  <c r="AB1432" i="6"/>
  <c r="M1432" i="6" s="1"/>
  <c r="N1432" i="6" s="1"/>
  <c r="O1432" i="6" s="1"/>
  <c r="Z1413" i="6"/>
  <c r="Z1412" i="6"/>
  <c r="X1410" i="6"/>
  <c r="AB1409" i="6"/>
  <c r="AB1405" i="6"/>
  <c r="M1405" i="6" s="1"/>
  <c r="N1405" i="6" s="1"/>
  <c r="O1405" i="6" s="1"/>
  <c r="AB1400" i="6"/>
  <c r="M1400" i="6" s="1"/>
  <c r="N1400" i="6" s="1"/>
  <c r="O1400" i="6" s="1"/>
  <c r="Z1395" i="6"/>
  <c r="X1394" i="6"/>
  <c r="Z1391" i="6"/>
  <c r="Z1385" i="6"/>
  <c r="X1381" i="6"/>
  <c r="Z1376" i="6"/>
  <c r="Z1365" i="6"/>
  <c r="X1365" i="6"/>
  <c r="AB1365" i="6" s="1"/>
  <c r="X1360" i="6"/>
  <c r="Z1358" i="6"/>
  <c r="X1351" i="6"/>
  <c r="Z1349" i="6"/>
  <c r="Z1343" i="6"/>
  <c r="Y1333" i="6"/>
  <c r="Y1329" i="6"/>
  <c r="Y1316" i="6"/>
  <c r="X1312" i="6"/>
  <c r="AB1295" i="6"/>
  <c r="Y1293" i="6"/>
  <c r="Y1274" i="6"/>
  <c r="X1262" i="6"/>
  <c r="Z1257" i="6"/>
  <c r="Y865" i="6"/>
  <c r="X855" i="6"/>
  <c r="Y850" i="6"/>
  <c r="Y842" i="6"/>
  <c r="Z2509" i="6"/>
  <c r="Y2509" i="6"/>
  <c r="X2509" i="6"/>
  <c r="AB2509" i="6" s="1"/>
  <c r="Z2508" i="6"/>
  <c r="Y2508" i="6"/>
  <c r="X2508" i="6"/>
  <c r="AB2508" i="6" s="1"/>
  <c r="Z2507" i="6"/>
  <c r="Y2507" i="6"/>
  <c r="X2507" i="6"/>
  <c r="AB2507" i="6" s="1"/>
  <c r="Z2506" i="6"/>
  <c r="Y2506" i="6"/>
  <c r="X2506" i="6"/>
  <c r="AB2506" i="6" s="1"/>
  <c r="Z2505" i="6"/>
  <c r="Y2505" i="6"/>
  <c r="X2505" i="6"/>
  <c r="AB2505" i="6" s="1"/>
  <c r="Z2504" i="6"/>
  <c r="Y2504" i="6"/>
  <c r="X2504" i="6"/>
  <c r="AB2504" i="6" s="1"/>
  <c r="Z2503" i="6"/>
  <c r="Y2503" i="6"/>
  <c r="X2503" i="6"/>
  <c r="AB2503" i="6" s="1"/>
  <c r="Z2502" i="6"/>
  <c r="Y2502" i="6"/>
  <c r="X2502" i="6"/>
  <c r="AB2502" i="6" s="1"/>
  <c r="Z2501" i="6"/>
  <c r="Y2501" i="6"/>
  <c r="X2501" i="6"/>
  <c r="AB2501" i="6" s="1"/>
  <c r="Z2500" i="6"/>
  <c r="Y2500" i="6"/>
  <c r="X2500" i="6"/>
  <c r="AB2500" i="6" s="1"/>
  <c r="Z2499" i="6"/>
  <c r="Y2499" i="6"/>
  <c r="X2499" i="6"/>
  <c r="AB2499" i="6" s="1"/>
  <c r="Z2498" i="6"/>
  <c r="Y2498" i="6"/>
  <c r="X2498" i="6"/>
  <c r="AB2498" i="6" s="1"/>
  <c r="Z2497" i="6"/>
  <c r="Y2497" i="6"/>
  <c r="X2497" i="6"/>
  <c r="AB2497" i="6" s="1"/>
  <c r="Z2496" i="6"/>
  <c r="Y2496" i="6"/>
  <c r="X2496" i="6"/>
  <c r="AB2496" i="6" s="1"/>
  <c r="Z2495" i="6"/>
  <c r="Y2495" i="6"/>
  <c r="X2495" i="6"/>
  <c r="AB2495" i="6" s="1"/>
  <c r="Z2494" i="6"/>
  <c r="Y2494" i="6"/>
  <c r="X2494" i="6"/>
  <c r="AB2494" i="6" s="1"/>
  <c r="Z2493" i="6"/>
  <c r="Y2493" i="6"/>
  <c r="X2493" i="6"/>
  <c r="AB2493" i="6" s="1"/>
  <c r="Z2492" i="6"/>
  <c r="Y2492" i="6"/>
  <c r="X2492" i="6"/>
  <c r="AB2492" i="6" s="1"/>
  <c r="Z2491" i="6"/>
  <c r="Y2491" i="6"/>
  <c r="X2491" i="6"/>
  <c r="AB2491" i="6" s="1"/>
  <c r="Z2490" i="6"/>
  <c r="Y2490" i="6"/>
  <c r="X2490" i="6"/>
  <c r="AB2490" i="6" s="1"/>
  <c r="Z2489" i="6"/>
  <c r="Y2489" i="6"/>
  <c r="X2489" i="6"/>
  <c r="AB2489" i="6" s="1"/>
  <c r="Z2488" i="6"/>
  <c r="Y2488" i="6"/>
  <c r="X2488" i="6"/>
  <c r="AB2488" i="6" s="1"/>
  <c r="Z2487" i="6"/>
  <c r="Y2487" i="6"/>
  <c r="X2487" i="6"/>
  <c r="AB2487" i="6" s="1"/>
  <c r="Z2486" i="6"/>
  <c r="Y2486" i="6"/>
  <c r="X2486" i="6"/>
  <c r="AB2486" i="6" s="1"/>
  <c r="Z2485" i="6"/>
  <c r="Y2485" i="6"/>
  <c r="X2485" i="6"/>
  <c r="AB2485" i="6" s="1"/>
  <c r="Z2484" i="6"/>
  <c r="Y2484" i="6"/>
  <c r="X2484" i="6"/>
  <c r="AB2484" i="6" s="1"/>
  <c r="Z2483" i="6"/>
  <c r="Y2483" i="6"/>
  <c r="X2483" i="6"/>
  <c r="AB2483" i="6" s="1"/>
  <c r="Z2482" i="6"/>
  <c r="Y2482" i="6"/>
  <c r="X2482" i="6"/>
  <c r="AB2482" i="6" s="1"/>
  <c r="Z2481" i="6"/>
  <c r="Y2481" i="6"/>
  <c r="X2481" i="6"/>
  <c r="AB2481" i="6" s="1"/>
  <c r="Z2480" i="6"/>
  <c r="Y2480" i="6"/>
  <c r="X2480" i="6"/>
  <c r="AB2480" i="6" s="1"/>
  <c r="Z2479" i="6"/>
  <c r="Y2479" i="6"/>
  <c r="X2479" i="6"/>
  <c r="AB2479" i="6" s="1"/>
  <c r="Z2478" i="6"/>
  <c r="Y2478" i="6"/>
  <c r="X2478" i="6"/>
  <c r="AB2478" i="6" s="1"/>
  <c r="Z2477" i="6"/>
  <c r="Y2477" i="6"/>
  <c r="X2477" i="6"/>
  <c r="AB2477" i="6" s="1"/>
  <c r="Z2476" i="6"/>
  <c r="Y2476" i="6"/>
  <c r="X2476" i="6"/>
  <c r="AB2476" i="6" s="1"/>
  <c r="Z2475" i="6"/>
  <c r="Y2475" i="6"/>
  <c r="X2475" i="6"/>
  <c r="AB2475" i="6" s="1"/>
  <c r="Z2474" i="6"/>
  <c r="Y2474" i="6"/>
  <c r="X2474" i="6"/>
  <c r="AB2474" i="6" s="1"/>
  <c r="Z2473" i="6"/>
  <c r="Y2473" i="6"/>
  <c r="X2473" i="6"/>
  <c r="AB2473" i="6" s="1"/>
  <c r="Z2472" i="6"/>
  <c r="Y2472" i="6"/>
  <c r="X2472" i="6"/>
  <c r="AB2472" i="6" s="1"/>
  <c r="Z2471" i="6"/>
  <c r="Y2471" i="6"/>
  <c r="X2471" i="6"/>
  <c r="AB2471" i="6" s="1"/>
  <c r="Z2470" i="6"/>
  <c r="Y2470" i="6"/>
  <c r="X2470" i="6"/>
  <c r="AB2470" i="6" s="1"/>
  <c r="Z2469" i="6"/>
  <c r="Y2469" i="6"/>
  <c r="X2469" i="6"/>
  <c r="AB2469" i="6" s="1"/>
  <c r="Z2468" i="6"/>
  <c r="Y2468" i="6"/>
  <c r="X2468" i="6"/>
  <c r="AB2468" i="6" s="1"/>
  <c r="Z2467" i="6"/>
  <c r="Y2467" i="6"/>
  <c r="X2467" i="6"/>
  <c r="AB2467" i="6" s="1"/>
  <c r="Z2466" i="6"/>
  <c r="Y2466" i="6"/>
  <c r="X2466" i="6"/>
  <c r="AB2466" i="6" s="1"/>
  <c r="Z2465" i="6"/>
  <c r="Y2465" i="6"/>
  <c r="X2465" i="6"/>
  <c r="AB2465" i="6" s="1"/>
  <c r="Z2464" i="6"/>
  <c r="Y2464" i="6"/>
  <c r="X2464" i="6"/>
  <c r="AB2464" i="6" s="1"/>
  <c r="Z2463" i="6"/>
  <c r="Y2463" i="6"/>
  <c r="X2463" i="6"/>
  <c r="AB2463" i="6" s="1"/>
  <c r="Z2462" i="6"/>
  <c r="Y2462" i="6"/>
  <c r="X2462" i="6"/>
  <c r="AB2462" i="6" s="1"/>
  <c r="Z2461" i="6"/>
  <c r="Y2461" i="6"/>
  <c r="X2461" i="6"/>
  <c r="AB2461" i="6" s="1"/>
  <c r="Z2460" i="6"/>
  <c r="Y2460" i="6"/>
  <c r="X2460" i="6"/>
  <c r="AB2460" i="6" s="1"/>
  <c r="Z2459" i="6"/>
  <c r="Y2459" i="6"/>
  <c r="X2459" i="6"/>
  <c r="AB2459" i="6" s="1"/>
  <c r="Z2458" i="6"/>
  <c r="Y2458" i="6"/>
  <c r="X2458" i="6"/>
  <c r="AB2458" i="6" s="1"/>
  <c r="Z2457" i="6"/>
  <c r="Y2457" i="6"/>
  <c r="X2457" i="6"/>
  <c r="AB2457" i="6" s="1"/>
  <c r="Z2456" i="6"/>
  <c r="Y2456" i="6"/>
  <c r="X2456" i="6"/>
  <c r="AB2456" i="6" s="1"/>
  <c r="Z2455" i="6"/>
  <c r="Y2455" i="6"/>
  <c r="X2455" i="6"/>
  <c r="AB2455" i="6" s="1"/>
  <c r="Z2454" i="6"/>
  <c r="Y2454" i="6"/>
  <c r="X2454" i="6"/>
  <c r="AB2454" i="6" s="1"/>
  <c r="Z2453" i="6"/>
  <c r="Y2453" i="6"/>
  <c r="X2453" i="6"/>
  <c r="AB2453" i="6" s="1"/>
  <c r="Z2452" i="6"/>
  <c r="Y2452" i="6"/>
  <c r="X2452" i="6"/>
  <c r="AB2452" i="6" s="1"/>
  <c r="Z2451" i="6"/>
  <c r="Y2451" i="6"/>
  <c r="X2451" i="6"/>
  <c r="AB2451" i="6" s="1"/>
  <c r="Z2450" i="6"/>
  <c r="Y2450" i="6"/>
  <c r="X2450" i="6"/>
  <c r="AB2450" i="6" s="1"/>
  <c r="Z2449" i="6"/>
  <c r="Y2449" i="6"/>
  <c r="X2449" i="6"/>
  <c r="AB2449" i="6" s="1"/>
  <c r="Z2448" i="6"/>
  <c r="Y2448" i="6"/>
  <c r="X2448" i="6"/>
  <c r="AB2448" i="6" s="1"/>
  <c r="Z2447" i="6"/>
  <c r="Y2447" i="6"/>
  <c r="X2447" i="6"/>
  <c r="AB2447" i="6" s="1"/>
  <c r="Z2446" i="6"/>
  <c r="Y2446" i="6"/>
  <c r="X2446" i="6"/>
  <c r="AB2446" i="6" s="1"/>
  <c r="Z2445" i="6"/>
  <c r="Y2445" i="6"/>
  <c r="X2445" i="6"/>
  <c r="AB2445" i="6" s="1"/>
  <c r="Z2444" i="6"/>
  <c r="Y2444" i="6"/>
  <c r="X2444" i="6"/>
  <c r="AB2444" i="6" s="1"/>
  <c r="Z2443" i="6"/>
  <c r="Y2443" i="6"/>
  <c r="X2443" i="6"/>
  <c r="AB2443" i="6" s="1"/>
  <c r="Z2442" i="6"/>
  <c r="Y2442" i="6"/>
  <c r="X2442" i="6"/>
  <c r="AB2442" i="6" s="1"/>
  <c r="Z2441" i="6"/>
  <c r="Y2441" i="6"/>
  <c r="X2441" i="6"/>
  <c r="AB2441" i="6" s="1"/>
  <c r="Z2440" i="6"/>
  <c r="Y2440" i="6"/>
  <c r="X2440" i="6"/>
  <c r="AB2440" i="6" s="1"/>
  <c r="Z2439" i="6"/>
  <c r="Y2439" i="6"/>
  <c r="X2439" i="6"/>
  <c r="AB2439" i="6" s="1"/>
  <c r="Z2438" i="6"/>
  <c r="Y2438" i="6"/>
  <c r="X2438" i="6"/>
  <c r="AB2438" i="6" s="1"/>
  <c r="Z2437" i="6"/>
  <c r="Y2437" i="6"/>
  <c r="X2437" i="6"/>
  <c r="AB2437" i="6" s="1"/>
  <c r="Z2436" i="6"/>
  <c r="Y2436" i="6"/>
  <c r="X2436" i="6"/>
  <c r="AB2436" i="6" s="1"/>
  <c r="Z2435" i="6"/>
  <c r="Y2435" i="6"/>
  <c r="X2435" i="6"/>
  <c r="AB2435" i="6" s="1"/>
  <c r="Z2434" i="6"/>
  <c r="Y2434" i="6"/>
  <c r="X2434" i="6"/>
  <c r="AB2434" i="6" s="1"/>
  <c r="Z2433" i="6"/>
  <c r="Y2433" i="6"/>
  <c r="X2433" i="6"/>
  <c r="AB2433" i="6" s="1"/>
  <c r="Z2432" i="6"/>
  <c r="Y2432" i="6"/>
  <c r="X2432" i="6"/>
  <c r="AB2432" i="6" s="1"/>
  <c r="Z2431" i="6"/>
  <c r="Y2431" i="6"/>
  <c r="X2431" i="6"/>
  <c r="AB2431" i="6" s="1"/>
  <c r="Z2430" i="6"/>
  <c r="Y2430" i="6"/>
  <c r="X2430" i="6"/>
  <c r="AB2430" i="6" s="1"/>
  <c r="Z2429" i="6"/>
  <c r="Y2429" i="6"/>
  <c r="X2429" i="6"/>
  <c r="AB2429" i="6" s="1"/>
  <c r="Z2428" i="6"/>
  <c r="Y2428" i="6"/>
  <c r="X2428" i="6"/>
  <c r="AB2428" i="6" s="1"/>
  <c r="Z2427" i="6"/>
  <c r="Y2427" i="6"/>
  <c r="X2427" i="6"/>
  <c r="AB2427" i="6" s="1"/>
  <c r="Z2426" i="6"/>
  <c r="Y2426" i="6"/>
  <c r="X2426" i="6"/>
  <c r="AB2426" i="6" s="1"/>
  <c r="Z2425" i="6"/>
  <c r="Y2425" i="6"/>
  <c r="X2425" i="6"/>
  <c r="AB2425" i="6" s="1"/>
  <c r="Z2424" i="6"/>
  <c r="Y2424" i="6"/>
  <c r="X2424" i="6"/>
  <c r="AB2424" i="6" s="1"/>
  <c r="Z2423" i="6"/>
  <c r="Y2423" i="6"/>
  <c r="X2423" i="6"/>
  <c r="AB2423" i="6" s="1"/>
  <c r="Z2422" i="6"/>
  <c r="Y2422" i="6"/>
  <c r="X2422" i="6"/>
  <c r="AB2422" i="6" s="1"/>
  <c r="Z2421" i="6"/>
  <c r="Y2421" i="6"/>
  <c r="X2421" i="6"/>
  <c r="AB2421" i="6" s="1"/>
  <c r="Z2420" i="6"/>
  <c r="Y2420" i="6"/>
  <c r="X2420" i="6"/>
  <c r="AB2420" i="6" s="1"/>
  <c r="Z2419" i="6"/>
  <c r="Y2419" i="6"/>
  <c r="X2419" i="6"/>
  <c r="AB2419" i="6" s="1"/>
  <c r="Z2418" i="6"/>
  <c r="Y2418" i="6"/>
  <c r="X2418" i="6"/>
  <c r="AB2418" i="6" s="1"/>
  <c r="Z2417" i="6"/>
  <c r="Y2417" i="6"/>
  <c r="X2417" i="6"/>
  <c r="AB2417" i="6" s="1"/>
  <c r="Z2416" i="6"/>
  <c r="Y2416" i="6"/>
  <c r="X2416" i="6"/>
  <c r="AB2416" i="6" s="1"/>
  <c r="Z2415" i="6"/>
  <c r="Y2415" i="6"/>
  <c r="X2415" i="6"/>
  <c r="AB2415" i="6" s="1"/>
  <c r="Z2414" i="6"/>
  <c r="Y2414" i="6"/>
  <c r="X2414" i="6"/>
  <c r="AB2414" i="6" s="1"/>
  <c r="Z2413" i="6"/>
  <c r="Y2413" i="6"/>
  <c r="X2413" i="6"/>
  <c r="AB2413" i="6" s="1"/>
  <c r="Z2412" i="6"/>
  <c r="Y2412" i="6"/>
  <c r="X2412" i="6"/>
  <c r="AB2412" i="6" s="1"/>
  <c r="M2412" i="6" s="1"/>
  <c r="N2412" i="6" s="1"/>
  <c r="O2412" i="6" s="1"/>
  <c r="Z2411" i="6"/>
  <c r="Y2411" i="6"/>
  <c r="X2411" i="6"/>
  <c r="AB2411" i="6" s="1"/>
  <c r="M2411" i="6" s="1"/>
  <c r="N2411" i="6" s="1"/>
  <c r="O2411" i="6" s="1"/>
  <c r="Z2410" i="6"/>
  <c r="Y2410" i="6"/>
  <c r="X2410" i="6"/>
  <c r="AB2410" i="6" s="1"/>
  <c r="M2410" i="6" s="1"/>
  <c r="N2410" i="6" s="1"/>
  <c r="O2410" i="6" s="1"/>
  <c r="Z2409" i="6"/>
  <c r="Y2409" i="6"/>
  <c r="X2409" i="6"/>
  <c r="AB2409" i="6" s="1"/>
  <c r="M2409" i="6" s="1"/>
  <c r="N2409" i="6" s="1"/>
  <c r="O2409" i="6" s="1"/>
  <c r="Z2408" i="6"/>
  <c r="Y2408" i="6"/>
  <c r="X2408" i="6"/>
  <c r="AB2408" i="6" s="1"/>
  <c r="M2408" i="6" s="1"/>
  <c r="N2408" i="6" s="1"/>
  <c r="O2408" i="6" s="1"/>
  <c r="Z2407" i="6"/>
  <c r="Y2407" i="6"/>
  <c r="X2407" i="6"/>
  <c r="AB2407" i="6" s="1"/>
  <c r="M2407" i="6" s="1"/>
  <c r="N2407" i="6" s="1"/>
  <c r="O2407" i="6" s="1"/>
  <c r="Z2406" i="6"/>
  <c r="Y2406" i="6"/>
  <c r="X2406" i="6"/>
  <c r="AB2406" i="6" s="1"/>
  <c r="M2406" i="6" s="1"/>
  <c r="N2406" i="6" s="1"/>
  <c r="O2406" i="6" s="1"/>
  <c r="Z2405" i="6"/>
  <c r="Y2405" i="6"/>
  <c r="X2405" i="6"/>
  <c r="AB2405" i="6" s="1"/>
  <c r="M2405" i="6" s="1"/>
  <c r="N2405" i="6" s="1"/>
  <c r="O2405" i="6" s="1"/>
  <c r="Z2404" i="6"/>
  <c r="Y2404" i="6"/>
  <c r="X2404" i="6"/>
  <c r="AB2404" i="6" s="1"/>
  <c r="M2404" i="6" s="1"/>
  <c r="N2404" i="6" s="1"/>
  <c r="O2404" i="6" s="1"/>
  <c r="Z2403" i="6"/>
  <c r="Y2403" i="6"/>
  <c r="X2403" i="6"/>
  <c r="AB2403" i="6" s="1"/>
  <c r="M2403" i="6" s="1"/>
  <c r="N2403" i="6" s="1"/>
  <c r="O2403" i="6" s="1"/>
  <c r="Z2402" i="6"/>
  <c r="Y2402" i="6"/>
  <c r="X2402" i="6"/>
  <c r="AB2402" i="6" s="1"/>
  <c r="M2402" i="6" s="1"/>
  <c r="N2402" i="6" s="1"/>
  <c r="O2402" i="6" s="1"/>
  <c r="Z2401" i="6"/>
  <c r="Y2401" i="6"/>
  <c r="X2401" i="6"/>
  <c r="AB2401" i="6" s="1"/>
  <c r="M2401" i="6" s="1"/>
  <c r="N2401" i="6" s="1"/>
  <c r="O2401" i="6" s="1"/>
  <c r="Z2400" i="6"/>
  <c r="Y2400" i="6"/>
  <c r="X2400" i="6"/>
  <c r="AB2400" i="6" s="1"/>
  <c r="M2400" i="6" s="1"/>
  <c r="N2400" i="6" s="1"/>
  <c r="O2400" i="6" s="1"/>
  <c r="Z2399" i="6"/>
  <c r="Y2399" i="6"/>
  <c r="X2399" i="6"/>
  <c r="AB2399" i="6" s="1"/>
  <c r="M2399" i="6" s="1"/>
  <c r="N2399" i="6" s="1"/>
  <c r="O2399" i="6" s="1"/>
  <c r="Z2398" i="6"/>
  <c r="Y2398" i="6"/>
  <c r="X2398" i="6"/>
  <c r="AB2398" i="6" s="1"/>
  <c r="M2398" i="6" s="1"/>
  <c r="N2398" i="6" s="1"/>
  <c r="O2398" i="6" s="1"/>
  <c r="Z2397" i="6"/>
  <c r="Y2397" i="6"/>
  <c r="X2397" i="6"/>
  <c r="AB2397" i="6" s="1"/>
  <c r="M2397" i="6" s="1"/>
  <c r="N2397" i="6" s="1"/>
  <c r="O2397" i="6" s="1"/>
  <c r="Z2396" i="6"/>
  <c r="Y2396" i="6"/>
  <c r="X2396" i="6"/>
  <c r="AB2396" i="6" s="1"/>
  <c r="M2396" i="6" s="1"/>
  <c r="N2396" i="6" s="1"/>
  <c r="O2396" i="6" s="1"/>
  <c r="Z2395" i="6"/>
  <c r="Y2395" i="6"/>
  <c r="X2395" i="6"/>
  <c r="AB2395" i="6" s="1"/>
  <c r="M2395" i="6" s="1"/>
  <c r="N2395" i="6" s="1"/>
  <c r="O2395" i="6" s="1"/>
  <c r="Z2394" i="6"/>
  <c r="Y2394" i="6"/>
  <c r="X2394" i="6"/>
  <c r="AB2394" i="6" s="1"/>
  <c r="M2394" i="6" s="1"/>
  <c r="N2394" i="6" s="1"/>
  <c r="O2394" i="6" s="1"/>
  <c r="Z2393" i="6"/>
  <c r="Y2393" i="6"/>
  <c r="X2393" i="6"/>
  <c r="AB2393" i="6" s="1"/>
  <c r="M2393" i="6" s="1"/>
  <c r="N2393" i="6" s="1"/>
  <c r="O2393" i="6" s="1"/>
  <c r="Z2392" i="6"/>
  <c r="Y2392" i="6"/>
  <c r="X2392" i="6"/>
  <c r="AB2392" i="6" s="1"/>
  <c r="M2392" i="6" s="1"/>
  <c r="N2392" i="6" s="1"/>
  <c r="O2392" i="6" s="1"/>
  <c r="Z2391" i="6"/>
  <c r="Y2391" i="6"/>
  <c r="X2391" i="6"/>
  <c r="AB2391" i="6" s="1"/>
  <c r="M2391" i="6" s="1"/>
  <c r="N2391" i="6" s="1"/>
  <c r="O2391" i="6" s="1"/>
  <c r="Z2390" i="6"/>
  <c r="Y2390" i="6"/>
  <c r="X2390" i="6"/>
  <c r="AB2390" i="6" s="1"/>
  <c r="M2390" i="6" s="1"/>
  <c r="N2390" i="6" s="1"/>
  <c r="O2390" i="6" s="1"/>
  <c r="Z2389" i="6"/>
  <c r="Y2389" i="6"/>
  <c r="X2389" i="6"/>
  <c r="AB2389" i="6" s="1"/>
  <c r="M2389" i="6" s="1"/>
  <c r="N2389" i="6" s="1"/>
  <c r="O2389" i="6" s="1"/>
  <c r="Z2388" i="6"/>
  <c r="Y2388" i="6"/>
  <c r="X2388" i="6"/>
  <c r="AB2388" i="6" s="1"/>
  <c r="M2388" i="6" s="1"/>
  <c r="N2388" i="6" s="1"/>
  <c r="O2388" i="6" s="1"/>
  <c r="Z2387" i="6"/>
  <c r="Y2387" i="6"/>
  <c r="X2387" i="6"/>
  <c r="AB2387" i="6" s="1"/>
  <c r="M2387" i="6" s="1"/>
  <c r="N2387" i="6" s="1"/>
  <c r="O2387" i="6" s="1"/>
  <c r="Z2386" i="6"/>
  <c r="Y2386" i="6"/>
  <c r="X2386" i="6"/>
  <c r="AB2386" i="6" s="1"/>
  <c r="M2386" i="6" s="1"/>
  <c r="N2386" i="6" s="1"/>
  <c r="O2386" i="6" s="1"/>
  <c r="Z2385" i="6"/>
  <c r="Y2385" i="6"/>
  <c r="X2385" i="6"/>
  <c r="AB2385" i="6" s="1"/>
  <c r="M2385" i="6" s="1"/>
  <c r="N2385" i="6" s="1"/>
  <c r="O2385" i="6" s="1"/>
  <c r="Z2384" i="6"/>
  <c r="Y2384" i="6"/>
  <c r="X2384" i="6"/>
  <c r="AB2384" i="6" s="1"/>
  <c r="M2384" i="6" s="1"/>
  <c r="N2384" i="6" s="1"/>
  <c r="O2384" i="6" s="1"/>
  <c r="Z2383" i="6"/>
  <c r="Y2383" i="6"/>
  <c r="X2383" i="6"/>
  <c r="AB2383" i="6" s="1"/>
  <c r="M2383" i="6" s="1"/>
  <c r="N2383" i="6" s="1"/>
  <c r="O2383" i="6" s="1"/>
  <c r="Z2382" i="6"/>
  <c r="Y2382" i="6"/>
  <c r="X2382" i="6"/>
  <c r="AB2382" i="6" s="1"/>
  <c r="M2382" i="6" s="1"/>
  <c r="N2382" i="6" s="1"/>
  <c r="O2382" i="6" s="1"/>
  <c r="Z2381" i="6"/>
  <c r="Y2381" i="6"/>
  <c r="X2381" i="6"/>
  <c r="AB2381" i="6" s="1"/>
  <c r="M2381" i="6" s="1"/>
  <c r="N2381" i="6" s="1"/>
  <c r="O2381" i="6" s="1"/>
  <c r="Z2380" i="6"/>
  <c r="Y2380" i="6"/>
  <c r="X2380" i="6"/>
  <c r="AB2380" i="6" s="1"/>
  <c r="M2380" i="6" s="1"/>
  <c r="N2380" i="6" s="1"/>
  <c r="O2380" i="6" s="1"/>
  <c r="Z2379" i="6"/>
  <c r="Y2379" i="6"/>
  <c r="X2379" i="6"/>
  <c r="AB2379" i="6" s="1"/>
  <c r="M2379" i="6" s="1"/>
  <c r="N2379" i="6" s="1"/>
  <c r="O2379" i="6" s="1"/>
  <c r="Z2378" i="6"/>
  <c r="Y2378" i="6"/>
  <c r="X2378" i="6"/>
  <c r="AB2378" i="6" s="1"/>
  <c r="M2378" i="6" s="1"/>
  <c r="N2378" i="6" s="1"/>
  <c r="O2378" i="6" s="1"/>
  <c r="Z2377" i="6"/>
  <c r="Y2377" i="6"/>
  <c r="X2377" i="6"/>
  <c r="AB2377" i="6" s="1"/>
  <c r="M2377" i="6" s="1"/>
  <c r="N2377" i="6" s="1"/>
  <c r="O2377" i="6" s="1"/>
  <c r="Z2376" i="6"/>
  <c r="Y2376" i="6"/>
  <c r="X2376" i="6"/>
  <c r="AB2376" i="6" s="1"/>
  <c r="M2376" i="6" s="1"/>
  <c r="N2376" i="6" s="1"/>
  <c r="O2376" i="6" s="1"/>
  <c r="Z2375" i="6"/>
  <c r="Y2375" i="6"/>
  <c r="X2375" i="6"/>
  <c r="AB2375" i="6" s="1"/>
  <c r="M2375" i="6" s="1"/>
  <c r="N2375" i="6" s="1"/>
  <c r="O2375" i="6" s="1"/>
  <c r="Z2374" i="6"/>
  <c r="Y2374" i="6"/>
  <c r="X2374" i="6"/>
  <c r="AB2374" i="6" s="1"/>
  <c r="M2374" i="6" s="1"/>
  <c r="N2374" i="6" s="1"/>
  <c r="O2374" i="6" s="1"/>
  <c r="Z2373" i="6"/>
  <c r="Y2373" i="6"/>
  <c r="X2373" i="6"/>
  <c r="AB2373" i="6" s="1"/>
  <c r="M2373" i="6" s="1"/>
  <c r="N2373" i="6" s="1"/>
  <c r="O2373" i="6" s="1"/>
  <c r="Z2372" i="6"/>
  <c r="Y2372" i="6"/>
  <c r="X2372" i="6"/>
  <c r="AB2372" i="6" s="1"/>
  <c r="M2372" i="6" s="1"/>
  <c r="N2372" i="6" s="1"/>
  <c r="O2372" i="6" s="1"/>
  <c r="Z2371" i="6"/>
  <c r="Y2371" i="6"/>
  <c r="X2371" i="6"/>
  <c r="AB2371" i="6" s="1"/>
  <c r="M2371" i="6" s="1"/>
  <c r="N2371" i="6" s="1"/>
  <c r="O2371" i="6" s="1"/>
  <c r="Z2370" i="6"/>
  <c r="Y2370" i="6"/>
  <c r="X2370" i="6"/>
  <c r="AB2370" i="6" s="1"/>
  <c r="M2370" i="6" s="1"/>
  <c r="N2370" i="6" s="1"/>
  <c r="O2370" i="6" s="1"/>
  <c r="Z2369" i="6"/>
  <c r="Y2369" i="6"/>
  <c r="X2369" i="6"/>
  <c r="AB2369" i="6" s="1"/>
  <c r="M2369" i="6" s="1"/>
  <c r="N2369" i="6" s="1"/>
  <c r="O2369" i="6" s="1"/>
  <c r="Z2368" i="6"/>
  <c r="Y2368" i="6"/>
  <c r="X2368" i="6"/>
  <c r="AB2368" i="6" s="1"/>
  <c r="M2368" i="6" s="1"/>
  <c r="N2368" i="6" s="1"/>
  <c r="O2368" i="6" s="1"/>
  <c r="Z2367" i="6"/>
  <c r="Y2367" i="6"/>
  <c r="X2367" i="6"/>
  <c r="AB2367" i="6" s="1"/>
  <c r="M2367" i="6" s="1"/>
  <c r="N2367" i="6" s="1"/>
  <c r="O2367" i="6" s="1"/>
  <c r="Z2366" i="6"/>
  <c r="Y2366" i="6"/>
  <c r="X2366" i="6"/>
  <c r="AB2366" i="6" s="1"/>
  <c r="M2366" i="6" s="1"/>
  <c r="N2366" i="6" s="1"/>
  <c r="O2366" i="6" s="1"/>
  <c r="Z2365" i="6"/>
  <c r="Y2365" i="6"/>
  <c r="X2365" i="6"/>
  <c r="AB2365" i="6" s="1"/>
  <c r="M2365" i="6" s="1"/>
  <c r="N2365" i="6" s="1"/>
  <c r="O2365" i="6" s="1"/>
  <c r="Z2364" i="6"/>
  <c r="Y2364" i="6"/>
  <c r="X2364" i="6"/>
  <c r="AB2364" i="6" s="1"/>
  <c r="M2364" i="6" s="1"/>
  <c r="N2364" i="6" s="1"/>
  <c r="O2364" i="6" s="1"/>
  <c r="Z2363" i="6"/>
  <c r="Y2363" i="6"/>
  <c r="X2363" i="6"/>
  <c r="AB2363" i="6" s="1"/>
  <c r="M2363" i="6" s="1"/>
  <c r="N2363" i="6" s="1"/>
  <c r="O2363" i="6" s="1"/>
  <c r="Z2362" i="6"/>
  <c r="Y2362" i="6"/>
  <c r="X2362" i="6"/>
  <c r="AB2362" i="6" s="1"/>
  <c r="M2362" i="6" s="1"/>
  <c r="N2362" i="6" s="1"/>
  <c r="O2362" i="6" s="1"/>
  <c r="Z2361" i="6"/>
  <c r="Y2361" i="6"/>
  <c r="X2361" i="6"/>
  <c r="AB2361" i="6" s="1"/>
  <c r="M2361" i="6" s="1"/>
  <c r="N2361" i="6" s="1"/>
  <c r="O2361" i="6" s="1"/>
  <c r="Z2360" i="6"/>
  <c r="Y2360" i="6"/>
  <c r="X2360" i="6"/>
  <c r="AB2360" i="6" s="1"/>
  <c r="M2360" i="6" s="1"/>
  <c r="N2360" i="6" s="1"/>
  <c r="O2360" i="6" s="1"/>
  <c r="Z2359" i="6"/>
  <c r="Y2359" i="6"/>
  <c r="X2359" i="6"/>
  <c r="AB2359" i="6" s="1"/>
  <c r="M2359" i="6" s="1"/>
  <c r="N2359" i="6" s="1"/>
  <c r="O2359" i="6" s="1"/>
  <c r="Z2358" i="6"/>
  <c r="Y2358" i="6"/>
  <c r="X2358" i="6"/>
  <c r="AB2358" i="6" s="1"/>
  <c r="M2358" i="6" s="1"/>
  <c r="N2358" i="6" s="1"/>
  <c r="O2358" i="6" s="1"/>
  <c r="Z2357" i="6"/>
  <c r="Y2357" i="6"/>
  <c r="X2357" i="6"/>
  <c r="AB2357" i="6" s="1"/>
  <c r="M2357" i="6" s="1"/>
  <c r="N2357" i="6" s="1"/>
  <c r="O2357" i="6" s="1"/>
  <c r="Z2356" i="6"/>
  <c r="Y2356" i="6"/>
  <c r="X2356" i="6"/>
  <c r="AB2356" i="6" s="1"/>
  <c r="M2356" i="6" s="1"/>
  <c r="N2356" i="6" s="1"/>
  <c r="O2356" i="6" s="1"/>
  <c r="Z2355" i="6"/>
  <c r="Y2355" i="6"/>
  <c r="X2355" i="6"/>
  <c r="AB2355" i="6" s="1"/>
  <c r="M2355" i="6" s="1"/>
  <c r="N2355" i="6" s="1"/>
  <c r="O2355" i="6" s="1"/>
  <c r="Z2354" i="6"/>
  <c r="Y2354" i="6"/>
  <c r="X2354" i="6"/>
  <c r="AB2354" i="6" s="1"/>
  <c r="M2354" i="6" s="1"/>
  <c r="N2354" i="6" s="1"/>
  <c r="O2354" i="6" s="1"/>
  <c r="Z2353" i="6"/>
  <c r="Y2353" i="6"/>
  <c r="X2353" i="6"/>
  <c r="AB2353" i="6" s="1"/>
  <c r="M2353" i="6" s="1"/>
  <c r="N2353" i="6" s="1"/>
  <c r="O2353" i="6" s="1"/>
  <c r="Z2352" i="6"/>
  <c r="Y2352" i="6"/>
  <c r="X2352" i="6"/>
  <c r="AB2352" i="6" s="1"/>
  <c r="M2352" i="6" s="1"/>
  <c r="N2352" i="6" s="1"/>
  <c r="O2352" i="6" s="1"/>
  <c r="Z2351" i="6"/>
  <c r="Y2351" i="6"/>
  <c r="X2351" i="6"/>
  <c r="AB2351" i="6" s="1"/>
  <c r="M2351" i="6" s="1"/>
  <c r="N2351" i="6" s="1"/>
  <c r="O2351" i="6" s="1"/>
  <c r="Z2350" i="6"/>
  <c r="Y2350" i="6"/>
  <c r="X2350" i="6"/>
  <c r="AB2350" i="6" s="1"/>
  <c r="M2350" i="6" s="1"/>
  <c r="N2350" i="6" s="1"/>
  <c r="O2350" i="6" s="1"/>
  <c r="Z2349" i="6"/>
  <c r="Y2349" i="6"/>
  <c r="X2349" i="6"/>
  <c r="AB2349" i="6" s="1"/>
  <c r="M2349" i="6" s="1"/>
  <c r="N2349" i="6" s="1"/>
  <c r="O2349" i="6" s="1"/>
  <c r="Z2348" i="6"/>
  <c r="Y2348" i="6"/>
  <c r="X2348" i="6"/>
  <c r="AB2348" i="6" s="1"/>
  <c r="M2348" i="6" s="1"/>
  <c r="N2348" i="6" s="1"/>
  <c r="O2348" i="6" s="1"/>
  <c r="Z2347" i="6"/>
  <c r="Y2347" i="6"/>
  <c r="X2347" i="6"/>
  <c r="AB2347" i="6" s="1"/>
  <c r="M2347" i="6" s="1"/>
  <c r="N2347" i="6" s="1"/>
  <c r="O2347" i="6" s="1"/>
  <c r="Z2346" i="6"/>
  <c r="Y2346" i="6"/>
  <c r="X2346" i="6"/>
  <c r="AB2346" i="6" s="1"/>
  <c r="M2346" i="6" s="1"/>
  <c r="N2346" i="6" s="1"/>
  <c r="O2346" i="6" s="1"/>
  <c r="Z2345" i="6"/>
  <c r="Y2345" i="6"/>
  <c r="X2345" i="6"/>
  <c r="AB2345" i="6" s="1"/>
  <c r="M2345" i="6" s="1"/>
  <c r="N2345" i="6" s="1"/>
  <c r="O2345" i="6" s="1"/>
  <c r="Z2344" i="6"/>
  <c r="Y2344" i="6"/>
  <c r="X2344" i="6"/>
  <c r="AB2344" i="6" s="1"/>
  <c r="M2344" i="6" s="1"/>
  <c r="N2344" i="6" s="1"/>
  <c r="O2344" i="6" s="1"/>
  <c r="Z2343" i="6"/>
  <c r="Y2343" i="6"/>
  <c r="X2343" i="6"/>
  <c r="AB2343" i="6" s="1"/>
  <c r="M2343" i="6" s="1"/>
  <c r="N2343" i="6" s="1"/>
  <c r="O2343" i="6" s="1"/>
  <c r="Z2342" i="6"/>
  <c r="Y2342" i="6"/>
  <c r="X2342" i="6"/>
  <c r="AB2342" i="6" s="1"/>
  <c r="M2342" i="6" s="1"/>
  <c r="N2342" i="6" s="1"/>
  <c r="O2342" i="6" s="1"/>
  <c r="Z2341" i="6"/>
  <c r="Y2341" i="6"/>
  <c r="X2341" i="6"/>
  <c r="AB2341" i="6" s="1"/>
  <c r="M2341" i="6" s="1"/>
  <c r="N2341" i="6" s="1"/>
  <c r="O2341" i="6" s="1"/>
  <c r="Z2340" i="6"/>
  <c r="Y2340" i="6"/>
  <c r="X2340" i="6"/>
  <c r="AB2340" i="6" s="1"/>
  <c r="M2340" i="6" s="1"/>
  <c r="N2340" i="6" s="1"/>
  <c r="O2340" i="6" s="1"/>
  <c r="Z2339" i="6"/>
  <c r="Y2339" i="6"/>
  <c r="X2339" i="6"/>
  <c r="AB2339" i="6" s="1"/>
  <c r="M2339" i="6" s="1"/>
  <c r="N2339" i="6" s="1"/>
  <c r="O2339" i="6" s="1"/>
  <c r="Z2338" i="6"/>
  <c r="Y2338" i="6"/>
  <c r="X2338" i="6"/>
  <c r="AB2338" i="6" s="1"/>
  <c r="M2338" i="6" s="1"/>
  <c r="N2338" i="6" s="1"/>
  <c r="O2338" i="6" s="1"/>
  <c r="Z2337" i="6"/>
  <c r="Y2337" i="6"/>
  <c r="X2337" i="6"/>
  <c r="AB2337" i="6" s="1"/>
  <c r="M2337" i="6" s="1"/>
  <c r="N2337" i="6" s="1"/>
  <c r="O2337" i="6" s="1"/>
  <c r="Z2336" i="6"/>
  <c r="Y2336" i="6"/>
  <c r="X2336" i="6"/>
  <c r="AB2336" i="6" s="1"/>
  <c r="M2336" i="6" s="1"/>
  <c r="N2336" i="6" s="1"/>
  <c r="O2336" i="6" s="1"/>
  <c r="Z2335" i="6"/>
  <c r="Y2335" i="6"/>
  <c r="X2335" i="6"/>
  <c r="AB2335" i="6" s="1"/>
  <c r="M2335" i="6" s="1"/>
  <c r="N2335" i="6" s="1"/>
  <c r="O2335" i="6" s="1"/>
  <c r="Z2334" i="6"/>
  <c r="Y2334" i="6"/>
  <c r="X2334" i="6"/>
  <c r="AB2334" i="6" s="1"/>
  <c r="M2334" i="6" s="1"/>
  <c r="N2334" i="6" s="1"/>
  <c r="O2334" i="6" s="1"/>
  <c r="Z2333" i="6"/>
  <c r="Y2333" i="6"/>
  <c r="X2333" i="6"/>
  <c r="AB2333" i="6" s="1"/>
  <c r="M2333" i="6" s="1"/>
  <c r="N2333" i="6" s="1"/>
  <c r="O2333" i="6" s="1"/>
  <c r="Z2332" i="6"/>
  <c r="Y2332" i="6"/>
  <c r="X2332" i="6"/>
  <c r="AB2332" i="6" s="1"/>
  <c r="M2332" i="6" s="1"/>
  <c r="N2332" i="6" s="1"/>
  <c r="O2332" i="6" s="1"/>
  <c r="Z2331" i="6"/>
  <c r="Y2331" i="6"/>
  <c r="X2331" i="6"/>
  <c r="AB2331" i="6" s="1"/>
  <c r="M2331" i="6" s="1"/>
  <c r="N2331" i="6" s="1"/>
  <c r="O2331" i="6" s="1"/>
  <c r="Z2330" i="6"/>
  <c r="Y2330" i="6"/>
  <c r="X2330" i="6"/>
  <c r="AB2330" i="6" s="1"/>
  <c r="M2330" i="6" s="1"/>
  <c r="N2330" i="6" s="1"/>
  <c r="O2330" i="6" s="1"/>
  <c r="Z2329" i="6"/>
  <c r="Y2329" i="6"/>
  <c r="X2329" i="6"/>
  <c r="AB2329" i="6" s="1"/>
  <c r="M2329" i="6" s="1"/>
  <c r="N2329" i="6" s="1"/>
  <c r="O2329" i="6" s="1"/>
  <c r="Z2328" i="6"/>
  <c r="Y2328" i="6"/>
  <c r="X2328" i="6"/>
  <c r="AB2328" i="6" s="1"/>
  <c r="M2328" i="6" s="1"/>
  <c r="N2328" i="6" s="1"/>
  <c r="O2328" i="6" s="1"/>
  <c r="Z2327" i="6"/>
  <c r="Y2327" i="6"/>
  <c r="X2327" i="6"/>
  <c r="AB2327" i="6" s="1"/>
  <c r="M2327" i="6" s="1"/>
  <c r="N2327" i="6" s="1"/>
  <c r="O2327" i="6" s="1"/>
  <c r="Z2326" i="6"/>
  <c r="Y2326" i="6"/>
  <c r="X2326" i="6"/>
  <c r="AB2326" i="6" s="1"/>
  <c r="M2326" i="6" s="1"/>
  <c r="N2326" i="6" s="1"/>
  <c r="O2326" i="6" s="1"/>
  <c r="Z2325" i="6"/>
  <c r="Y2325" i="6"/>
  <c r="X2325" i="6"/>
  <c r="AB2325" i="6" s="1"/>
  <c r="M2325" i="6" s="1"/>
  <c r="N2325" i="6" s="1"/>
  <c r="O2325" i="6" s="1"/>
  <c r="Z2324" i="6"/>
  <c r="Y2324" i="6"/>
  <c r="X2324" i="6"/>
  <c r="AB2324" i="6" s="1"/>
  <c r="M2324" i="6" s="1"/>
  <c r="N2324" i="6" s="1"/>
  <c r="O2324" i="6" s="1"/>
  <c r="Z2323" i="6"/>
  <c r="Y2323" i="6"/>
  <c r="X2323" i="6"/>
  <c r="AB2323" i="6" s="1"/>
  <c r="M2323" i="6" s="1"/>
  <c r="N2323" i="6" s="1"/>
  <c r="O2323" i="6" s="1"/>
  <c r="Z2322" i="6"/>
  <c r="Y2322" i="6"/>
  <c r="X2322" i="6"/>
  <c r="AB2322" i="6" s="1"/>
  <c r="M2322" i="6" s="1"/>
  <c r="N2322" i="6" s="1"/>
  <c r="O2322" i="6" s="1"/>
  <c r="Z2321" i="6"/>
  <c r="Y2321" i="6"/>
  <c r="X2321" i="6"/>
  <c r="AB2321" i="6" s="1"/>
  <c r="M2321" i="6" s="1"/>
  <c r="N2321" i="6" s="1"/>
  <c r="O2321" i="6" s="1"/>
  <c r="Z2320" i="6"/>
  <c r="Y2320" i="6"/>
  <c r="X2320" i="6"/>
  <c r="AB2320" i="6" s="1"/>
  <c r="M2320" i="6" s="1"/>
  <c r="N2320" i="6" s="1"/>
  <c r="O2320" i="6" s="1"/>
  <c r="Z2319" i="6"/>
  <c r="Y2319" i="6"/>
  <c r="X2319" i="6"/>
  <c r="AB2319" i="6" s="1"/>
  <c r="M2319" i="6" s="1"/>
  <c r="N2319" i="6" s="1"/>
  <c r="O2319" i="6" s="1"/>
  <c r="Z2318" i="6"/>
  <c r="Y2318" i="6"/>
  <c r="X2318" i="6"/>
  <c r="AB2318" i="6" s="1"/>
  <c r="M2318" i="6" s="1"/>
  <c r="N2318" i="6" s="1"/>
  <c r="O2318" i="6" s="1"/>
  <c r="Z2317" i="6"/>
  <c r="Y2317" i="6"/>
  <c r="X2317" i="6"/>
  <c r="AB2317" i="6" s="1"/>
  <c r="M2317" i="6" s="1"/>
  <c r="N2317" i="6" s="1"/>
  <c r="O2317" i="6" s="1"/>
  <c r="Z2316" i="6"/>
  <c r="Y2316" i="6"/>
  <c r="X2316" i="6"/>
  <c r="AB2316" i="6" s="1"/>
  <c r="M2316" i="6" s="1"/>
  <c r="N2316" i="6" s="1"/>
  <c r="O2316" i="6" s="1"/>
  <c r="Z2315" i="6"/>
  <c r="Y2315" i="6"/>
  <c r="X2315" i="6"/>
  <c r="AB2315" i="6" s="1"/>
  <c r="M2315" i="6" s="1"/>
  <c r="N2315" i="6" s="1"/>
  <c r="O2315" i="6" s="1"/>
  <c r="Z2314" i="6"/>
  <c r="Y2314" i="6"/>
  <c r="X2314" i="6"/>
  <c r="AB2314" i="6" s="1"/>
  <c r="M2314" i="6" s="1"/>
  <c r="N2314" i="6" s="1"/>
  <c r="O2314" i="6" s="1"/>
  <c r="Z2313" i="6"/>
  <c r="Y2313" i="6"/>
  <c r="X2313" i="6"/>
  <c r="AB2313" i="6" s="1"/>
  <c r="M2313" i="6" s="1"/>
  <c r="N2313" i="6" s="1"/>
  <c r="O2313" i="6" s="1"/>
  <c r="Z2312" i="6"/>
  <c r="Y2312" i="6"/>
  <c r="X2312" i="6"/>
  <c r="AB2312" i="6" s="1"/>
  <c r="M2312" i="6" s="1"/>
  <c r="N2312" i="6" s="1"/>
  <c r="O2312" i="6" s="1"/>
  <c r="Z2311" i="6"/>
  <c r="Y2311" i="6"/>
  <c r="X2311" i="6"/>
  <c r="AB2311" i="6" s="1"/>
  <c r="M2311" i="6" s="1"/>
  <c r="N2311" i="6" s="1"/>
  <c r="O2311" i="6" s="1"/>
  <c r="Z2310" i="6"/>
  <c r="Y2310" i="6"/>
  <c r="X2310" i="6"/>
  <c r="AB2310" i="6" s="1"/>
  <c r="M2310" i="6" s="1"/>
  <c r="N2310" i="6" s="1"/>
  <c r="O2310" i="6" s="1"/>
  <c r="Z2309" i="6"/>
  <c r="Y2309" i="6"/>
  <c r="X2309" i="6"/>
  <c r="AB2309" i="6" s="1"/>
  <c r="M2309" i="6" s="1"/>
  <c r="N2309" i="6" s="1"/>
  <c r="O2309" i="6" s="1"/>
  <c r="Z2308" i="6"/>
  <c r="Y2308" i="6"/>
  <c r="X2308" i="6"/>
  <c r="AB2308" i="6" s="1"/>
  <c r="M2308" i="6" s="1"/>
  <c r="N2308" i="6" s="1"/>
  <c r="O2308" i="6" s="1"/>
  <c r="Z2307" i="6"/>
  <c r="Y2307" i="6"/>
  <c r="X2307" i="6"/>
  <c r="AB2307" i="6" s="1"/>
  <c r="M2307" i="6" s="1"/>
  <c r="N2307" i="6" s="1"/>
  <c r="O2307" i="6" s="1"/>
  <c r="Z2306" i="6"/>
  <c r="Y2306" i="6"/>
  <c r="X2306" i="6"/>
  <c r="AB2306" i="6" s="1"/>
  <c r="M2306" i="6" s="1"/>
  <c r="N2306" i="6" s="1"/>
  <c r="O2306" i="6" s="1"/>
  <c r="Z2305" i="6"/>
  <c r="Y2305" i="6"/>
  <c r="X2305" i="6"/>
  <c r="AB2305" i="6" s="1"/>
  <c r="M2305" i="6" s="1"/>
  <c r="N2305" i="6" s="1"/>
  <c r="O2305" i="6" s="1"/>
  <c r="Z2304" i="6"/>
  <c r="Y2304" i="6"/>
  <c r="X2304" i="6"/>
  <c r="AB2304" i="6" s="1"/>
  <c r="M2304" i="6" s="1"/>
  <c r="N2304" i="6" s="1"/>
  <c r="O2304" i="6" s="1"/>
  <c r="Z2303" i="6"/>
  <c r="Y2303" i="6"/>
  <c r="X2303" i="6"/>
  <c r="AB2303" i="6" s="1"/>
  <c r="M2303" i="6" s="1"/>
  <c r="N2303" i="6" s="1"/>
  <c r="O2303" i="6" s="1"/>
  <c r="Z2302" i="6"/>
  <c r="Y2302" i="6"/>
  <c r="X2302" i="6"/>
  <c r="AB2302" i="6" s="1"/>
  <c r="M2302" i="6" s="1"/>
  <c r="N2302" i="6" s="1"/>
  <c r="O2302" i="6" s="1"/>
  <c r="Z2301" i="6"/>
  <c r="X2297" i="6"/>
  <c r="Y2296" i="6"/>
  <c r="Z2295" i="6"/>
  <c r="Y2292" i="6"/>
  <c r="X2291" i="6"/>
  <c r="Z2289" i="6"/>
  <c r="Z2286" i="6"/>
  <c r="X2285" i="6"/>
  <c r="AB2285" i="6" s="1"/>
  <c r="M2285" i="6" s="1"/>
  <c r="N2285" i="6" s="1"/>
  <c r="O2285" i="6" s="1"/>
  <c r="Y2282" i="6"/>
  <c r="Y2281" i="6"/>
  <c r="Y2280" i="6"/>
  <c r="X2279" i="6"/>
  <c r="X2274" i="6"/>
  <c r="AB2274" i="6" s="1"/>
  <c r="M2274" i="6" s="1"/>
  <c r="N2274" i="6" s="1"/>
  <c r="O2274" i="6" s="1"/>
  <c r="Z2271" i="6"/>
  <c r="Y2271" i="6"/>
  <c r="X2271" i="6"/>
  <c r="AB2271" i="6" s="1"/>
  <c r="M2271" i="6" s="1"/>
  <c r="N2271" i="6" s="1"/>
  <c r="O2271" i="6" s="1"/>
  <c r="Z2270" i="6"/>
  <c r="Y2270" i="6"/>
  <c r="X2270" i="6"/>
  <c r="AB2270" i="6" s="1"/>
  <c r="M2270" i="6" s="1"/>
  <c r="N2270" i="6" s="1"/>
  <c r="O2270" i="6" s="1"/>
  <c r="Z2269" i="6"/>
  <c r="Y2269" i="6"/>
  <c r="X2269" i="6"/>
  <c r="AB2269" i="6" s="1"/>
  <c r="M2269" i="6" s="1"/>
  <c r="N2269" i="6" s="1"/>
  <c r="O2269" i="6" s="1"/>
  <c r="Z2268" i="6"/>
  <c r="Y2268" i="6"/>
  <c r="X2268" i="6"/>
  <c r="AB2268" i="6" s="1"/>
  <c r="M2268" i="6" s="1"/>
  <c r="N2268" i="6" s="1"/>
  <c r="O2268" i="6" s="1"/>
  <c r="Z2267" i="6"/>
  <c r="Y2267" i="6"/>
  <c r="X2267" i="6"/>
  <c r="AB2267" i="6" s="1"/>
  <c r="M2267" i="6" s="1"/>
  <c r="N2267" i="6" s="1"/>
  <c r="O2267" i="6" s="1"/>
  <c r="Z2266" i="6"/>
  <c r="Y2266" i="6"/>
  <c r="X2266" i="6"/>
  <c r="AB2266" i="6" s="1"/>
  <c r="M2266" i="6" s="1"/>
  <c r="N2266" i="6" s="1"/>
  <c r="O2266" i="6" s="1"/>
  <c r="Z2265" i="6"/>
  <c r="Y2265" i="6"/>
  <c r="X2265" i="6"/>
  <c r="AB2265" i="6" s="1"/>
  <c r="M2265" i="6" s="1"/>
  <c r="N2265" i="6" s="1"/>
  <c r="O2265" i="6" s="1"/>
  <c r="Z2264" i="6"/>
  <c r="Y2264" i="6"/>
  <c r="X2264" i="6"/>
  <c r="AB2264" i="6" s="1"/>
  <c r="M2264" i="6" s="1"/>
  <c r="N2264" i="6" s="1"/>
  <c r="O2264" i="6" s="1"/>
  <c r="Z2263" i="6"/>
  <c r="Y2263" i="6"/>
  <c r="X2263" i="6"/>
  <c r="AB2263" i="6" s="1"/>
  <c r="M2263" i="6" s="1"/>
  <c r="N2263" i="6" s="1"/>
  <c r="O2263" i="6" s="1"/>
  <c r="Z2262" i="6"/>
  <c r="Y2262" i="6"/>
  <c r="X2262" i="6"/>
  <c r="AB2262" i="6" s="1"/>
  <c r="M2262" i="6" s="1"/>
  <c r="N2262" i="6" s="1"/>
  <c r="O2262" i="6" s="1"/>
  <c r="Z2261" i="6"/>
  <c r="Y2261" i="6"/>
  <c r="X2261" i="6"/>
  <c r="AB2261" i="6" s="1"/>
  <c r="M2261" i="6" s="1"/>
  <c r="N2261" i="6" s="1"/>
  <c r="O2261" i="6" s="1"/>
  <c r="Z2260" i="6"/>
  <c r="Y2260" i="6"/>
  <c r="X2260" i="6"/>
  <c r="AB2260" i="6" s="1"/>
  <c r="M2260" i="6" s="1"/>
  <c r="N2260" i="6" s="1"/>
  <c r="O2260" i="6" s="1"/>
  <c r="Z2259" i="6"/>
  <c r="Y2259" i="6"/>
  <c r="X2259" i="6"/>
  <c r="AB2259" i="6" s="1"/>
  <c r="M2259" i="6" s="1"/>
  <c r="N2259" i="6" s="1"/>
  <c r="O2259" i="6" s="1"/>
  <c r="Z2258" i="6"/>
  <c r="Y2258" i="6"/>
  <c r="X2258" i="6"/>
  <c r="AB2258" i="6" s="1"/>
  <c r="M2258" i="6" s="1"/>
  <c r="N2258" i="6" s="1"/>
  <c r="O2258" i="6" s="1"/>
  <c r="Z2257" i="6"/>
  <c r="Y2257" i="6"/>
  <c r="X2257" i="6"/>
  <c r="AB2257" i="6" s="1"/>
  <c r="M2257" i="6" s="1"/>
  <c r="N2257" i="6" s="1"/>
  <c r="O2257" i="6" s="1"/>
  <c r="Z2256" i="6"/>
  <c r="Y2256" i="6"/>
  <c r="X2256" i="6"/>
  <c r="AB2256" i="6" s="1"/>
  <c r="M2256" i="6" s="1"/>
  <c r="N2256" i="6" s="1"/>
  <c r="O2256" i="6" s="1"/>
  <c r="Z2255" i="6"/>
  <c r="Y2255" i="6"/>
  <c r="X2255" i="6"/>
  <c r="AB2255" i="6" s="1"/>
  <c r="M2255" i="6" s="1"/>
  <c r="N2255" i="6" s="1"/>
  <c r="O2255" i="6" s="1"/>
  <c r="Z2254" i="6"/>
  <c r="Y2254" i="6"/>
  <c r="X2254" i="6"/>
  <c r="AB2254" i="6" s="1"/>
  <c r="M2254" i="6" s="1"/>
  <c r="N2254" i="6" s="1"/>
  <c r="O2254" i="6" s="1"/>
  <c r="Z2253" i="6"/>
  <c r="Y2253" i="6"/>
  <c r="X2253" i="6"/>
  <c r="AB2253" i="6" s="1"/>
  <c r="M2253" i="6" s="1"/>
  <c r="N2253" i="6" s="1"/>
  <c r="O2253" i="6" s="1"/>
  <c r="Z2252" i="6"/>
  <c r="Y2252" i="6"/>
  <c r="X2252" i="6"/>
  <c r="AB2252" i="6" s="1"/>
  <c r="M2252" i="6" s="1"/>
  <c r="N2252" i="6" s="1"/>
  <c r="O2252" i="6" s="1"/>
  <c r="Z2251" i="6"/>
  <c r="Y2251" i="6"/>
  <c r="X2251" i="6"/>
  <c r="AB2251" i="6" s="1"/>
  <c r="M2251" i="6" s="1"/>
  <c r="N2251" i="6" s="1"/>
  <c r="O2251" i="6" s="1"/>
  <c r="Z2250" i="6"/>
  <c r="Y2250" i="6"/>
  <c r="X2250" i="6"/>
  <c r="AB2250" i="6" s="1"/>
  <c r="M2250" i="6" s="1"/>
  <c r="N2250" i="6" s="1"/>
  <c r="O2250" i="6" s="1"/>
  <c r="Z2249" i="6"/>
  <c r="Y2249" i="6"/>
  <c r="X2249" i="6"/>
  <c r="AB2249" i="6" s="1"/>
  <c r="M2249" i="6" s="1"/>
  <c r="N2249" i="6" s="1"/>
  <c r="O2249" i="6" s="1"/>
  <c r="Z2248" i="6"/>
  <c r="Y2248" i="6"/>
  <c r="X2248" i="6"/>
  <c r="AB2248" i="6" s="1"/>
  <c r="M2248" i="6" s="1"/>
  <c r="N2248" i="6" s="1"/>
  <c r="O2248" i="6" s="1"/>
  <c r="Z2247" i="6"/>
  <c r="Y2247" i="6"/>
  <c r="X2247" i="6"/>
  <c r="AB2247" i="6" s="1"/>
  <c r="M2247" i="6" s="1"/>
  <c r="N2247" i="6" s="1"/>
  <c r="O2247" i="6" s="1"/>
  <c r="Z2246" i="6"/>
  <c r="Y2246" i="6"/>
  <c r="X2246" i="6"/>
  <c r="AB2246" i="6" s="1"/>
  <c r="M2246" i="6" s="1"/>
  <c r="N2246" i="6" s="1"/>
  <c r="O2246" i="6" s="1"/>
  <c r="Z2245" i="6"/>
  <c r="Y2245" i="6"/>
  <c r="X2245" i="6"/>
  <c r="AB2245" i="6" s="1"/>
  <c r="M2245" i="6" s="1"/>
  <c r="N2245" i="6" s="1"/>
  <c r="O2245" i="6" s="1"/>
  <c r="Z2244" i="6"/>
  <c r="Y2244" i="6"/>
  <c r="X2244" i="6"/>
  <c r="AB2244" i="6" s="1"/>
  <c r="M2244" i="6" s="1"/>
  <c r="N2244" i="6" s="1"/>
  <c r="O2244" i="6" s="1"/>
  <c r="Z2243" i="6"/>
  <c r="Y2243" i="6"/>
  <c r="X2243" i="6"/>
  <c r="AB2243" i="6" s="1"/>
  <c r="M2243" i="6" s="1"/>
  <c r="N2243" i="6" s="1"/>
  <c r="O2243" i="6" s="1"/>
  <c r="Z2242" i="6"/>
  <c r="Y2242" i="6"/>
  <c r="X2242" i="6"/>
  <c r="AB2242" i="6" s="1"/>
  <c r="M2242" i="6" s="1"/>
  <c r="N2242" i="6" s="1"/>
  <c r="O2242" i="6" s="1"/>
  <c r="Z2241" i="6"/>
  <c r="Y2241" i="6"/>
  <c r="X2241" i="6"/>
  <c r="AB2241" i="6" s="1"/>
  <c r="M2241" i="6" s="1"/>
  <c r="N2241" i="6" s="1"/>
  <c r="O2241" i="6" s="1"/>
  <c r="Z2240" i="6"/>
  <c r="Y2240" i="6"/>
  <c r="X2240" i="6"/>
  <c r="AB2240" i="6" s="1"/>
  <c r="M2240" i="6" s="1"/>
  <c r="N2240" i="6" s="1"/>
  <c r="O2240" i="6" s="1"/>
  <c r="Z2239" i="6"/>
  <c r="Y2239" i="6"/>
  <c r="X2239" i="6"/>
  <c r="AB2239" i="6" s="1"/>
  <c r="M2239" i="6" s="1"/>
  <c r="N2239" i="6" s="1"/>
  <c r="O2239" i="6" s="1"/>
  <c r="Z2238" i="6"/>
  <c r="Y2238" i="6"/>
  <c r="X2238" i="6"/>
  <c r="AB2238" i="6" s="1"/>
  <c r="M2238" i="6" s="1"/>
  <c r="N2238" i="6" s="1"/>
  <c r="O2238" i="6" s="1"/>
  <c r="Z2237" i="6"/>
  <c r="Y2237" i="6"/>
  <c r="X2237" i="6"/>
  <c r="AB2237" i="6" s="1"/>
  <c r="M2237" i="6" s="1"/>
  <c r="N2237" i="6" s="1"/>
  <c r="O2237" i="6" s="1"/>
  <c r="Z2236" i="6"/>
  <c r="Y2236" i="6"/>
  <c r="X2236" i="6"/>
  <c r="AB2236" i="6" s="1"/>
  <c r="M2236" i="6" s="1"/>
  <c r="N2236" i="6" s="1"/>
  <c r="O2236" i="6" s="1"/>
  <c r="Z2235" i="6"/>
  <c r="Y2235" i="6"/>
  <c r="X2235" i="6"/>
  <c r="AB2235" i="6" s="1"/>
  <c r="M2235" i="6" s="1"/>
  <c r="N2235" i="6" s="1"/>
  <c r="O2235" i="6" s="1"/>
  <c r="Z2234" i="6"/>
  <c r="Y2234" i="6"/>
  <c r="X2234" i="6"/>
  <c r="AB2234" i="6" s="1"/>
  <c r="M2234" i="6" s="1"/>
  <c r="N2234" i="6" s="1"/>
  <c r="O2234" i="6" s="1"/>
  <c r="Z2233" i="6"/>
  <c r="Y2233" i="6"/>
  <c r="X2233" i="6"/>
  <c r="AB2233" i="6" s="1"/>
  <c r="M2233" i="6" s="1"/>
  <c r="N2233" i="6" s="1"/>
  <c r="O2233" i="6" s="1"/>
  <c r="Z2232" i="6"/>
  <c r="Y2232" i="6"/>
  <c r="X2232" i="6"/>
  <c r="AB2232" i="6" s="1"/>
  <c r="M2232" i="6" s="1"/>
  <c r="N2232" i="6" s="1"/>
  <c r="O2232" i="6" s="1"/>
  <c r="Z2231" i="6"/>
  <c r="Y2231" i="6"/>
  <c r="X2231" i="6"/>
  <c r="AB2231" i="6" s="1"/>
  <c r="M2231" i="6" s="1"/>
  <c r="N2231" i="6" s="1"/>
  <c r="O2231" i="6" s="1"/>
  <c r="Z2230" i="6"/>
  <c r="Y2230" i="6"/>
  <c r="X2230" i="6"/>
  <c r="AB2230" i="6" s="1"/>
  <c r="M2230" i="6" s="1"/>
  <c r="N2230" i="6" s="1"/>
  <c r="O2230" i="6" s="1"/>
  <c r="Z2229" i="6"/>
  <c r="Y2229" i="6"/>
  <c r="X2229" i="6"/>
  <c r="AB2229" i="6" s="1"/>
  <c r="M2229" i="6" s="1"/>
  <c r="N2229" i="6" s="1"/>
  <c r="O2229" i="6" s="1"/>
  <c r="Z2228" i="6"/>
  <c r="Y2228" i="6"/>
  <c r="X2228" i="6"/>
  <c r="AB2228" i="6" s="1"/>
  <c r="M2228" i="6" s="1"/>
  <c r="N2228" i="6" s="1"/>
  <c r="O2228" i="6" s="1"/>
  <c r="Z2227" i="6"/>
  <c r="Y2227" i="6"/>
  <c r="X2227" i="6"/>
  <c r="AB2227" i="6" s="1"/>
  <c r="M2227" i="6" s="1"/>
  <c r="N2227" i="6" s="1"/>
  <c r="O2227" i="6" s="1"/>
  <c r="Z2226" i="6"/>
  <c r="Y2226" i="6"/>
  <c r="X2226" i="6"/>
  <c r="AB2226" i="6" s="1"/>
  <c r="M2226" i="6" s="1"/>
  <c r="N2226" i="6" s="1"/>
  <c r="O2226" i="6" s="1"/>
  <c r="Z2225" i="6"/>
  <c r="Y2225" i="6"/>
  <c r="X2225" i="6"/>
  <c r="AB2225" i="6" s="1"/>
  <c r="M2225" i="6" s="1"/>
  <c r="N2225" i="6" s="1"/>
  <c r="O2225" i="6" s="1"/>
  <c r="Z2224" i="6"/>
  <c r="Y2224" i="6"/>
  <c r="X2224" i="6"/>
  <c r="AB2224" i="6" s="1"/>
  <c r="M2224" i="6" s="1"/>
  <c r="N2224" i="6" s="1"/>
  <c r="O2224" i="6" s="1"/>
  <c r="Z2223" i="6"/>
  <c r="Y2223" i="6"/>
  <c r="X2223" i="6"/>
  <c r="AB2223" i="6" s="1"/>
  <c r="M2223" i="6" s="1"/>
  <c r="N2223" i="6" s="1"/>
  <c r="O2223" i="6" s="1"/>
  <c r="Z2222" i="6"/>
  <c r="Y2222" i="6"/>
  <c r="X2222" i="6"/>
  <c r="AB2222" i="6" s="1"/>
  <c r="M2222" i="6" s="1"/>
  <c r="N2222" i="6" s="1"/>
  <c r="O2222" i="6" s="1"/>
  <c r="Z2221" i="6"/>
  <c r="Y2221" i="6"/>
  <c r="X2221" i="6"/>
  <c r="AB2221" i="6" s="1"/>
  <c r="M2221" i="6" s="1"/>
  <c r="N2221" i="6" s="1"/>
  <c r="O2221" i="6" s="1"/>
  <c r="Z2220" i="6"/>
  <c r="Y2220" i="6"/>
  <c r="X2220" i="6"/>
  <c r="AB2220" i="6" s="1"/>
  <c r="M2220" i="6" s="1"/>
  <c r="N2220" i="6" s="1"/>
  <c r="O2220" i="6" s="1"/>
  <c r="Z2219" i="6"/>
  <c r="Y2219" i="6"/>
  <c r="X2219" i="6"/>
  <c r="AB2219" i="6" s="1"/>
  <c r="M2219" i="6" s="1"/>
  <c r="N2219" i="6" s="1"/>
  <c r="O2219" i="6" s="1"/>
  <c r="Z2218" i="6"/>
  <c r="Y2218" i="6"/>
  <c r="X2218" i="6"/>
  <c r="AB2218" i="6" s="1"/>
  <c r="M2218" i="6" s="1"/>
  <c r="N2218" i="6" s="1"/>
  <c r="O2218" i="6" s="1"/>
  <c r="Z2217" i="6"/>
  <c r="Y2217" i="6"/>
  <c r="X2217" i="6"/>
  <c r="AB2217" i="6" s="1"/>
  <c r="M2217" i="6" s="1"/>
  <c r="N2217" i="6" s="1"/>
  <c r="O2217" i="6" s="1"/>
  <c r="Z2216" i="6"/>
  <c r="Y2216" i="6"/>
  <c r="X2216" i="6"/>
  <c r="AB2216" i="6" s="1"/>
  <c r="M2216" i="6" s="1"/>
  <c r="N2216" i="6" s="1"/>
  <c r="O2216" i="6" s="1"/>
  <c r="Z2215" i="6"/>
  <c r="Y2215" i="6"/>
  <c r="X2215" i="6"/>
  <c r="AB2215" i="6" s="1"/>
  <c r="M2215" i="6" s="1"/>
  <c r="N2215" i="6" s="1"/>
  <c r="O2215" i="6" s="1"/>
  <c r="Z2214" i="6"/>
  <c r="Y2214" i="6"/>
  <c r="X2214" i="6"/>
  <c r="AB2214" i="6" s="1"/>
  <c r="M2214" i="6" s="1"/>
  <c r="N2214" i="6" s="1"/>
  <c r="O2214" i="6" s="1"/>
  <c r="Z2213" i="6"/>
  <c r="Y2213" i="6"/>
  <c r="X2213" i="6"/>
  <c r="AB2213" i="6" s="1"/>
  <c r="M2213" i="6" s="1"/>
  <c r="N2213" i="6" s="1"/>
  <c r="O2213" i="6" s="1"/>
  <c r="Z2212" i="6"/>
  <c r="Y2212" i="6"/>
  <c r="X2212" i="6"/>
  <c r="AB2212" i="6" s="1"/>
  <c r="M2212" i="6" s="1"/>
  <c r="N2212" i="6" s="1"/>
  <c r="O2212" i="6" s="1"/>
  <c r="Z2211" i="6"/>
  <c r="Y2211" i="6"/>
  <c r="X2211" i="6"/>
  <c r="AB2211" i="6" s="1"/>
  <c r="M2211" i="6" s="1"/>
  <c r="N2211" i="6" s="1"/>
  <c r="O2211" i="6" s="1"/>
  <c r="Z2210" i="6"/>
  <c r="Y2210" i="6"/>
  <c r="X2210" i="6"/>
  <c r="AB2210" i="6" s="1"/>
  <c r="M2210" i="6" s="1"/>
  <c r="N2210" i="6" s="1"/>
  <c r="O2210" i="6" s="1"/>
  <c r="Z2209" i="6"/>
  <c r="Y2209" i="6"/>
  <c r="X2209" i="6"/>
  <c r="AB2209" i="6" s="1"/>
  <c r="M2209" i="6" s="1"/>
  <c r="N2209" i="6" s="1"/>
  <c r="O2209" i="6" s="1"/>
  <c r="Z2208" i="6"/>
  <c r="Y2208" i="6"/>
  <c r="X2208" i="6"/>
  <c r="AB2208" i="6" s="1"/>
  <c r="M2208" i="6" s="1"/>
  <c r="N2208" i="6" s="1"/>
  <c r="O2208" i="6" s="1"/>
  <c r="Z2207" i="6"/>
  <c r="Y2207" i="6"/>
  <c r="X2207" i="6"/>
  <c r="AB2207" i="6" s="1"/>
  <c r="M2207" i="6" s="1"/>
  <c r="N2207" i="6" s="1"/>
  <c r="O2207" i="6" s="1"/>
  <c r="Z2206" i="6"/>
  <c r="Y2206" i="6"/>
  <c r="X2206" i="6"/>
  <c r="AB2206" i="6" s="1"/>
  <c r="M2206" i="6" s="1"/>
  <c r="N2206" i="6" s="1"/>
  <c r="O2206" i="6" s="1"/>
  <c r="Z2205" i="6"/>
  <c r="Y2205" i="6"/>
  <c r="X2205" i="6"/>
  <c r="AB2205" i="6" s="1"/>
  <c r="M2205" i="6" s="1"/>
  <c r="N2205" i="6" s="1"/>
  <c r="O2205" i="6" s="1"/>
  <c r="Z2204" i="6"/>
  <c r="Y2204" i="6"/>
  <c r="X2204" i="6"/>
  <c r="AB2204" i="6" s="1"/>
  <c r="M2204" i="6" s="1"/>
  <c r="N2204" i="6" s="1"/>
  <c r="O2204" i="6" s="1"/>
  <c r="Z2203" i="6"/>
  <c r="Y2203" i="6"/>
  <c r="X2203" i="6"/>
  <c r="AB2203" i="6" s="1"/>
  <c r="M2203" i="6" s="1"/>
  <c r="N2203" i="6" s="1"/>
  <c r="O2203" i="6" s="1"/>
  <c r="Z2202" i="6"/>
  <c r="Y2202" i="6"/>
  <c r="X2202" i="6"/>
  <c r="AB2202" i="6" s="1"/>
  <c r="M2202" i="6" s="1"/>
  <c r="N2202" i="6" s="1"/>
  <c r="O2202" i="6" s="1"/>
  <c r="Z2201" i="6"/>
  <c r="Y2201" i="6"/>
  <c r="X2201" i="6"/>
  <c r="AB2201" i="6" s="1"/>
  <c r="M2201" i="6" s="1"/>
  <c r="N2201" i="6" s="1"/>
  <c r="O2201" i="6" s="1"/>
  <c r="Z2200" i="6"/>
  <c r="Y2200" i="6"/>
  <c r="X2200" i="6"/>
  <c r="AB2200" i="6" s="1"/>
  <c r="M2200" i="6" s="1"/>
  <c r="N2200" i="6" s="1"/>
  <c r="O2200" i="6" s="1"/>
  <c r="Z2199" i="6"/>
  <c r="Y2199" i="6"/>
  <c r="X2199" i="6"/>
  <c r="AB2199" i="6" s="1"/>
  <c r="M2199" i="6" s="1"/>
  <c r="N2199" i="6" s="1"/>
  <c r="O2199" i="6" s="1"/>
  <c r="Z2198" i="6"/>
  <c r="Y2198" i="6"/>
  <c r="X2198" i="6"/>
  <c r="AB2198" i="6" s="1"/>
  <c r="M2198" i="6" s="1"/>
  <c r="N2198" i="6" s="1"/>
  <c r="O2198" i="6" s="1"/>
  <c r="Z2197" i="6"/>
  <c r="Y2197" i="6"/>
  <c r="X2197" i="6"/>
  <c r="AB2197" i="6" s="1"/>
  <c r="M2197" i="6" s="1"/>
  <c r="N2197" i="6" s="1"/>
  <c r="O2197" i="6" s="1"/>
  <c r="Z2196" i="6"/>
  <c r="Y2196" i="6"/>
  <c r="X2196" i="6"/>
  <c r="AB2196" i="6" s="1"/>
  <c r="M2196" i="6" s="1"/>
  <c r="N2196" i="6" s="1"/>
  <c r="O2196" i="6" s="1"/>
  <c r="Z2195" i="6"/>
  <c r="Y2195" i="6"/>
  <c r="X2195" i="6"/>
  <c r="AB2195" i="6" s="1"/>
  <c r="M2195" i="6" s="1"/>
  <c r="N2195" i="6" s="1"/>
  <c r="O2195" i="6" s="1"/>
  <c r="Z2194" i="6"/>
  <c r="Y2194" i="6"/>
  <c r="X2194" i="6"/>
  <c r="AB2194" i="6" s="1"/>
  <c r="M2194" i="6" s="1"/>
  <c r="N2194" i="6" s="1"/>
  <c r="O2194" i="6" s="1"/>
  <c r="Z2193" i="6"/>
  <c r="Y2193" i="6"/>
  <c r="X2193" i="6"/>
  <c r="AB2193" i="6" s="1"/>
  <c r="M2193" i="6" s="1"/>
  <c r="N2193" i="6" s="1"/>
  <c r="O2193" i="6" s="1"/>
  <c r="Z2192" i="6"/>
  <c r="Y2192" i="6"/>
  <c r="X2192" i="6"/>
  <c r="AB2192" i="6" s="1"/>
  <c r="M2192" i="6" s="1"/>
  <c r="N2192" i="6" s="1"/>
  <c r="O2192" i="6" s="1"/>
  <c r="Z2191" i="6"/>
  <c r="Y2191" i="6"/>
  <c r="X2191" i="6"/>
  <c r="AB2191" i="6" s="1"/>
  <c r="M2191" i="6" s="1"/>
  <c r="N2191" i="6" s="1"/>
  <c r="O2191" i="6" s="1"/>
  <c r="Z2190" i="6"/>
  <c r="Y2190" i="6"/>
  <c r="X2190" i="6"/>
  <c r="AB2190" i="6" s="1"/>
  <c r="M2190" i="6" s="1"/>
  <c r="N2190" i="6" s="1"/>
  <c r="O2190" i="6" s="1"/>
  <c r="Z2189" i="6"/>
  <c r="Y2189" i="6"/>
  <c r="X2189" i="6"/>
  <c r="AB2189" i="6" s="1"/>
  <c r="M2189" i="6" s="1"/>
  <c r="N2189" i="6" s="1"/>
  <c r="O2189" i="6" s="1"/>
  <c r="Z2188" i="6"/>
  <c r="Y2188" i="6"/>
  <c r="X2188" i="6"/>
  <c r="AB2188" i="6" s="1"/>
  <c r="M2188" i="6" s="1"/>
  <c r="N2188" i="6" s="1"/>
  <c r="O2188" i="6" s="1"/>
  <c r="Z2187" i="6"/>
  <c r="Y2187" i="6"/>
  <c r="X2187" i="6"/>
  <c r="AB2187" i="6" s="1"/>
  <c r="M2187" i="6" s="1"/>
  <c r="N2187" i="6" s="1"/>
  <c r="O2187" i="6" s="1"/>
  <c r="Z2186" i="6"/>
  <c r="Y2186" i="6"/>
  <c r="X2186" i="6"/>
  <c r="AB2186" i="6" s="1"/>
  <c r="M2186" i="6" s="1"/>
  <c r="N2186" i="6" s="1"/>
  <c r="O2186" i="6" s="1"/>
  <c r="Z2185" i="6"/>
  <c r="Y2185" i="6"/>
  <c r="X2185" i="6"/>
  <c r="AB2185" i="6" s="1"/>
  <c r="M2185" i="6" s="1"/>
  <c r="N2185" i="6" s="1"/>
  <c r="O2185" i="6" s="1"/>
  <c r="Z2184" i="6"/>
  <c r="Y2184" i="6"/>
  <c r="X2184" i="6"/>
  <c r="AB2184" i="6" s="1"/>
  <c r="M2184" i="6" s="1"/>
  <c r="N2184" i="6" s="1"/>
  <c r="O2184" i="6" s="1"/>
  <c r="Z2183" i="6"/>
  <c r="Y2183" i="6"/>
  <c r="X2183" i="6"/>
  <c r="AB2183" i="6" s="1"/>
  <c r="M2183" i="6" s="1"/>
  <c r="N2183" i="6" s="1"/>
  <c r="O2183" i="6" s="1"/>
  <c r="Z2182" i="6"/>
  <c r="Y2182" i="6"/>
  <c r="X2182" i="6"/>
  <c r="AB2182" i="6" s="1"/>
  <c r="M2182" i="6" s="1"/>
  <c r="N2182" i="6" s="1"/>
  <c r="O2182" i="6" s="1"/>
  <c r="Z2181" i="6"/>
  <c r="Y2181" i="6"/>
  <c r="X2181" i="6"/>
  <c r="AB2181" i="6" s="1"/>
  <c r="M2181" i="6" s="1"/>
  <c r="N2181" i="6" s="1"/>
  <c r="O2181" i="6" s="1"/>
  <c r="Z2180" i="6"/>
  <c r="Y2180" i="6"/>
  <c r="X2180" i="6"/>
  <c r="AB2180" i="6" s="1"/>
  <c r="M2180" i="6" s="1"/>
  <c r="N2180" i="6" s="1"/>
  <c r="O2180" i="6" s="1"/>
  <c r="Z2179" i="6"/>
  <c r="Y2179" i="6"/>
  <c r="X2179" i="6"/>
  <c r="AB2179" i="6" s="1"/>
  <c r="M2179" i="6" s="1"/>
  <c r="N2179" i="6" s="1"/>
  <c r="O2179" i="6" s="1"/>
  <c r="Z2178" i="6"/>
  <c r="Y2178" i="6"/>
  <c r="X2178" i="6"/>
  <c r="AB2178" i="6" s="1"/>
  <c r="M2178" i="6" s="1"/>
  <c r="N2178" i="6" s="1"/>
  <c r="O2178" i="6" s="1"/>
  <c r="Z2177" i="6"/>
  <c r="Y2177" i="6"/>
  <c r="X2177" i="6"/>
  <c r="AB2177" i="6" s="1"/>
  <c r="M2177" i="6" s="1"/>
  <c r="N2177" i="6" s="1"/>
  <c r="O2177" i="6" s="1"/>
  <c r="Z2176" i="6"/>
  <c r="Y2176" i="6"/>
  <c r="X2176" i="6"/>
  <c r="AB2176" i="6" s="1"/>
  <c r="M2176" i="6" s="1"/>
  <c r="N2176" i="6" s="1"/>
  <c r="O2176" i="6" s="1"/>
  <c r="Z2175" i="6"/>
  <c r="Y2175" i="6"/>
  <c r="X2175" i="6"/>
  <c r="AB2175" i="6" s="1"/>
  <c r="M2175" i="6" s="1"/>
  <c r="N2175" i="6" s="1"/>
  <c r="O2175" i="6" s="1"/>
  <c r="Z2174" i="6"/>
  <c r="Y2174" i="6"/>
  <c r="X2174" i="6"/>
  <c r="AB2174" i="6" s="1"/>
  <c r="M2174" i="6" s="1"/>
  <c r="N2174" i="6" s="1"/>
  <c r="O2174" i="6" s="1"/>
  <c r="Z2173" i="6"/>
  <c r="Y2173" i="6"/>
  <c r="X2173" i="6"/>
  <c r="AB2173" i="6" s="1"/>
  <c r="M2173" i="6" s="1"/>
  <c r="N2173" i="6" s="1"/>
  <c r="O2173" i="6" s="1"/>
  <c r="Z2172" i="6"/>
  <c r="Y2172" i="6"/>
  <c r="X2172" i="6"/>
  <c r="AB2172" i="6" s="1"/>
  <c r="M2172" i="6" s="1"/>
  <c r="N2172" i="6" s="1"/>
  <c r="O2172" i="6" s="1"/>
  <c r="Z2171" i="6"/>
  <c r="Y2171" i="6"/>
  <c r="X2171" i="6"/>
  <c r="AB2171" i="6" s="1"/>
  <c r="M2171" i="6" s="1"/>
  <c r="N2171" i="6" s="1"/>
  <c r="O2171" i="6" s="1"/>
  <c r="Z2170" i="6"/>
  <c r="Y2170" i="6"/>
  <c r="X2170" i="6"/>
  <c r="AB2170" i="6" s="1"/>
  <c r="M2170" i="6" s="1"/>
  <c r="N2170" i="6" s="1"/>
  <c r="O2170" i="6" s="1"/>
  <c r="Z2169" i="6"/>
  <c r="Y2169" i="6"/>
  <c r="X2169" i="6"/>
  <c r="AB2169" i="6" s="1"/>
  <c r="M2169" i="6" s="1"/>
  <c r="N2169" i="6" s="1"/>
  <c r="O2169" i="6" s="1"/>
  <c r="Z2168" i="6"/>
  <c r="Y2168" i="6"/>
  <c r="X2168" i="6"/>
  <c r="AB2168" i="6" s="1"/>
  <c r="M2168" i="6" s="1"/>
  <c r="N2168" i="6" s="1"/>
  <c r="O2168" i="6" s="1"/>
  <c r="Z2167" i="6"/>
  <c r="Y2167" i="6"/>
  <c r="X2167" i="6"/>
  <c r="AB2167" i="6" s="1"/>
  <c r="M2167" i="6" s="1"/>
  <c r="N2167" i="6" s="1"/>
  <c r="O2167" i="6" s="1"/>
  <c r="Z2166" i="6"/>
  <c r="Y2166" i="6"/>
  <c r="X2166" i="6"/>
  <c r="AB2166" i="6" s="1"/>
  <c r="M2166" i="6" s="1"/>
  <c r="N2166" i="6" s="1"/>
  <c r="O2166" i="6" s="1"/>
  <c r="Z2165" i="6"/>
  <c r="Y2165" i="6"/>
  <c r="X2165" i="6"/>
  <c r="AB2165" i="6" s="1"/>
  <c r="M2165" i="6" s="1"/>
  <c r="N2165" i="6" s="1"/>
  <c r="O2165" i="6" s="1"/>
  <c r="Z2164" i="6"/>
  <c r="Y2164" i="6"/>
  <c r="X2164" i="6"/>
  <c r="AB2164" i="6" s="1"/>
  <c r="M2164" i="6" s="1"/>
  <c r="N2164" i="6" s="1"/>
  <c r="O2164" i="6" s="1"/>
  <c r="Z2163" i="6"/>
  <c r="Y2163" i="6"/>
  <c r="X2163" i="6"/>
  <c r="AB2163" i="6" s="1"/>
  <c r="M2163" i="6" s="1"/>
  <c r="N2163" i="6" s="1"/>
  <c r="O2163" i="6" s="1"/>
  <c r="Z2162" i="6"/>
  <c r="Y2162" i="6"/>
  <c r="X2162" i="6"/>
  <c r="AB2162" i="6" s="1"/>
  <c r="M2162" i="6" s="1"/>
  <c r="N2162" i="6" s="1"/>
  <c r="O2162" i="6" s="1"/>
  <c r="Z2161" i="6"/>
  <c r="Y2161" i="6"/>
  <c r="X2161" i="6"/>
  <c r="AB2161" i="6" s="1"/>
  <c r="M2161" i="6" s="1"/>
  <c r="N2161" i="6" s="1"/>
  <c r="O2161" i="6" s="1"/>
  <c r="Z2160" i="6"/>
  <c r="Y2160" i="6"/>
  <c r="X2160" i="6"/>
  <c r="AB2160" i="6" s="1"/>
  <c r="M2160" i="6" s="1"/>
  <c r="N2160" i="6" s="1"/>
  <c r="O2160" i="6" s="1"/>
  <c r="Z2159" i="6"/>
  <c r="Y2159" i="6"/>
  <c r="X2159" i="6"/>
  <c r="AB2159" i="6" s="1"/>
  <c r="M2159" i="6" s="1"/>
  <c r="N2159" i="6" s="1"/>
  <c r="O2159" i="6" s="1"/>
  <c r="Z2158" i="6"/>
  <c r="Y2158" i="6"/>
  <c r="X2158" i="6"/>
  <c r="AB2158" i="6" s="1"/>
  <c r="M2158" i="6" s="1"/>
  <c r="N2158" i="6" s="1"/>
  <c r="O2158" i="6" s="1"/>
  <c r="Z2157" i="6"/>
  <c r="Y2157" i="6"/>
  <c r="X2157" i="6"/>
  <c r="AB2157" i="6" s="1"/>
  <c r="M2157" i="6" s="1"/>
  <c r="N2157" i="6" s="1"/>
  <c r="O2157" i="6" s="1"/>
  <c r="Z2156" i="6"/>
  <c r="Y2156" i="6"/>
  <c r="X2156" i="6"/>
  <c r="AB2156" i="6" s="1"/>
  <c r="M2156" i="6" s="1"/>
  <c r="N2156" i="6" s="1"/>
  <c r="O2156" i="6" s="1"/>
  <c r="Z2155" i="6"/>
  <c r="Y2155" i="6"/>
  <c r="X2155" i="6"/>
  <c r="AB2155" i="6" s="1"/>
  <c r="M2155" i="6" s="1"/>
  <c r="N2155" i="6" s="1"/>
  <c r="O2155" i="6" s="1"/>
  <c r="Z2154" i="6"/>
  <c r="Y2154" i="6"/>
  <c r="X2154" i="6"/>
  <c r="AB2154" i="6" s="1"/>
  <c r="M2154" i="6" s="1"/>
  <c r="N2154" i="6" s="1"/>
  <c r="O2154" i="6" s="1"/>
  <c r="Z2153" i="6"/>
  <c r="Y2153" i="6"/>
  <c r="X2153" i="6"/>
  <c r="AB2153" i="6" s="1"/>
  <c r="M2153" i="6" s="1"/>
  <c r="N2153" i="6" s="1"/>
  <c r="O2153" i="6" s="1"/>
  <c r="Z2152" i="6"/>
  <c r="Y2152" i="6"/>
  <c r="X2152" i="6"/>
  <c r="AB2152" i="6" s="1"/>
  <c r="M2152" i="6" s="1"/>
  <c r="N2152" i="6" s="1"/>
  <c r="O2152" i="6" s="1"/>
  <c r="Z2151" i="6"/>
  <c r="Y2151" i="6"/>
  <c r="X2151" i="6"/>
  <c r="AB2151" i="6" s="1"/>
  <c r="M2151" i="6" s="1"/>
  <c r="N2151" i="6" s="1"/>
  <c r="O2151" i="6" s="1"/>
  <c r="Z2150" i="6"/>
  <c r="Y2150" i="6"/>
  <c r="X2150" i="6"/>
  <c r="AB2150" i="6" s="1"/>
  <c r="M2150" i="6" s="1"/>
  <c r="N2150" i="6" s="1"/>
  <c r="O2150" i="6" s="1"/>
  <c r="Z2149" i="6"/>
  <c r="Y2149" i="6"/>
  <c r="X2149" i="6"/>
  <c r="AB2149" i="6" s="1"/>
  <c r="M2149" i="6" s="1"/>
  <c r="N2149" i="6" s="1"/>
  <c r="O2149" i="6" s="1"/>
  <c r="Z2148" i="6"/>
  <c r="Y2148" i="6"/>
  <c r="X2148" i="6"/>
  <c r="AB2148" i="6" s="1"/>
  <c r="M2148" i="6" s="1"/>
  <c r="N2148" i="6" s="1"/>
  <c r="O2148" i="6" s="1"/>
  <c r="Z2147" i="6"/>
  <c r="Y2147" i="6"/>
  <c r="X2147" i="6"/>
  <c r="AB2147" i="6" s="1"/>
  <c r="M2147" i="6" s="1"/>
  <c r="N2147" i="6" s="1"/>
  <c r="O2147" i="6" s="1"/>
  <c r="Z2146" i="6"/>
  <c r="Y2146" i="6"/>
  <c r="X2146" i="6"/>
  <c r="AB2146" i="6" s="1"/>
  <c r="M2146" i="6" s="1"/>
  <c r="N2146" i="6" s="1"/>
  <c r="O2146" i="6" s="1"/>
  <c r="Z2145" i="6"/>
  <c r="Y2145" i="6"/>
  <c r="X2145" i="6"/>
  <c r="AB2145" i="6" s="1"/>
  <c r="M2145" i="6" s="1"/>
  <c r="N2145" i="6" s="1"/>
  <c r="O2145" i="6" s="1"/>
  <c r="Z2144" i="6"/>
  <c r="Y2144" i="6"/>
  <c r="X2144" i="6"/>
  <c r="AB2144" i="6" s="1"/>
  <c r="M2144" i="6" s="1"/>
  <c r="N2144" i="6" s="1"/>
  <c r="O2144" i="6" s="1"/>
  <c r="Z2143" i="6"/>
  <c r="Y2143" i="6"/>
  <c r="X2143" i="6"/>
  <c r="AB2143" i="6" s="1"/>
  <c r="M2143" i="6" s="1"/>
  <c r="N2143" i="6" s="1"/>
  <c r="O2143" i="6" s="1"/>
  <c r="Z2142" i="6"/>
  <c r="Y2142" i="6"/>
  <c r="X2142" i="6"/>
  <c r="AB2142" i="6" s="1"/>
  <c r="M2142" i="6" s="1"/>
  <c r="N2142" i="6" s="1"/>
  <c r="O2142" i="6" s="1"/>
  <c r="Z2141" i="6"/>
  <c r="Y2141" i="6"/>
  <c r="X2141" i="6"/>
  <c r="AB2141" i="6" s="1"/>
  <c r="M2141" i="6" s="1"/>
  <c r="N2141" i="6" s="1"/>
  <c r="O2141" i="6" s="1"/>
  <c r="Z2140" i="6"/>
  <c r="Y2140" i="6"/>
  <c r="X2140" i="6"/>
  <c r="AB2140" i="6" s="1"/>
  <c r="M2140" i="6" s="1"/>
  <c r="N2140" i="6" s="1"/>
  <c r="O2140" i="6" s="1"/>
  <c r="Z2139" i="6"/>
  <c r="Y2139" i="6"/>
  <c r="X2139" i="6"/>
  <c r="AB2139" i="6" s="1"/>
  <c r="M2139" i="6" s="1"/>
  <c r="N2139" i="6" s="1"/>
  <c r="O2139" i="6" s="1"/>
  <c r="Z2138" i="6"/>
  <c r="Y2138" i="6"/>
  <c r="X2138" i="6"/>
  <c r="AB2138" i="6" s="1"/>
  <c r="M2138" i="6" s="1"/>
  <c r="N2138" i="6" s="1"/>
  <c r="O2138" i="6" s="1"/>
  <c r="Z2137" i="6"/>
  <c r="Y2137" i="6"/>
  <c r="X2137" i="6"/>
  <c r="AB2137" i="6" s="1"/>
  <c r="M2137" i="6" s="1"/>
  <c r="N2137" i="6" s="1"/>
  <c r="O2137" i="6" s="1"/>
  <c r="Z2136" i="6"/>
  <c r="Y2136" i="6"/>
  <c r="X2136" i="6"/>
  <c r="AB2136" i="6" s="1"/>
  <c r="M2136" i="6" s="1"/>
  <c r="N2136" i="6" s="1"/>
  <c r="O2136" i="6" s="1"/>
  <c r="Z2135" i="6"/>
  <c r="Y2135" i="6"/>
  <c r="X2135" i="6"/>
  <c r="AB2135" i="6" s="1"/>
  <c r="M2135" i="6" s="1"/>
  <c r="N2135" i="6" s="1"/>
  <c r="O2135" i="6" s="1"/>
  <c r="Z2134" i="6"/>
  <c r="Y2134" i="6"/>
  <c r="X2134" i="6"/>
  <c r="AB2134" i="6" s="1"/>
  <c r="M2134" i="6" s="1"/>
  <c r="N2134" i="6" s="1"/>
  <c r="O2134" i="6" s="1"/>
  <c r="Z2133" i="6"/>
  <c r="Y2133" i="6"/>
  <c r="X2133" i="6"/>
  <c r="AB2133" i="6" s="1"/>
  <c r="M2133" i="6" s="1"/>
  <c r="N2133" i="6" s="1"/>
  <c r="O2133" i="6" s="1"/>
  <c r="Z2132" i="6"/>
  <c r="Y2132" i="6"/>
  <c r="X2132" i="6"/>
  <c r="AB2132" i="6" s="1"/>
  <c r="M2132" i="6" s="1"/>
  <c r="N2132" i="6" s="1"/>
  <c r="O2132" i="6" s="1"/>
  <c r="Z2131" i="6"/>
  <c r="Y2131" i="6"/>
  <c r="X2131" i="6"/>
  <c r="AB2131" i="6" s="1"/>
  <c r="M2131" i="6" s="1"/>
  <c r="N2131" i="6" s="1"/>
  <c r="O2131" i="6" s="1"/>
  <c r="Z2130" i="6"/>
  <c r="Y2130" i="6"/>
  <c r="X2130" i="6"/>
  <c r="AB2130" i="6" s="1"/>
  <c r="M2130" i="6" s="1"/>
  <c r="N2130" i="6" s="1"/>
  <c r="O2130" i="6" s="1"/>
  <c r="Z2129" i="6"/>
  <c r="Y2129" i="6"/>
  <c r="X2129" i="6"/>
  <c r="AB2129" i="6" s="1"/>
  <c r="M2129" i="6" s="1"/>
  <c r="N2129" i="6" s="1"/>
  <c r="O2129" i="6" s="1"/>
  <c r="Z2128" i="6"/>
  <c r="Y2128" i="6"/>
  <c r="X2128" i="6"/>
  <c r="AB2128" i="6" s="1"/>
  <c r="M2128" i="6" s="1"/>
  <c r="N2128" i="6" s="1"/>
  <c r="O2128" i="6" s="1"/>
  <c r="Z2127" i="6"/>
  <c r="Y2127" i="6"/>
  <c r="X2127" i="6"/>
  <c r="AB2127" i="6" s="1"/>
  <c r="M2127" i="6" s="1"/>
  <c r="N2127" i="6" s="1"/>
  <c r="O2127" i="6" s="1"/>
  <c r="Z2126" i="6"/>
  <c r="Y2126" i="6"/>
  <c r="X2126" i="6"/>
  <c r="AB2126" i="6" s="1"/>
  <c r="M2126" i="6" s="1"/>
  <c r="N2126" i="6" s="1"/>
  <c r="O2126" i="6" s="1"/>
  <c r="Z2125" i="6"/>
  <c r="Y2125" i="6"/>
  <c r="X2125" i="6"/>
  <c r="AB2125" i="6" s="1"/>
  <c r="M2125" i="6" s="1"/>
  <c r="N2125" i="6" s="1"/>
  <c r="O2125" i="6" s="1"/>
  <c r="Z2124" i="6"/>
  <c r="Y2124" i="6"/>
  <c r="X2124" i="6"/>
  <c r="AB2124" i="6" s="1"/>
  <c r="M2124" i="6" s="1"/>
  <c r="N2124" i="6" s="1"/>
  <c r="O2124" i="6" s="1"/>
  <c r="Z2123" i="6"/>
  <c r="Y2123" i="6"/>
  <c r="X2123" i="6"/>
  <c r="AB2123" i="6" s="1"/>
  <c r="M2123" i="6" s="1"/>
  <c r="N2123" i="6" s="1"/>
  <c r="O2123" i="6" s="1"/>
  <c r="Z2122" i="6"/>
  <c r="Y2122" i="6"/>
  <c r="X2122" i="6"/>
  <c r="AB2122" i="6" s="1"/>
  <c r="M2122" i="6" s="1"/>
  <c r="N2122" i="6" s="1"/>
  <c r="O2122" i="6" s="1"/>
  <c r="Z2121" i="6"/>
  <c r="Y2121" i="6"/>
  <c r="X2121" i="6"/>
  <c r="AB2121" i="6" s="1"/>
  <c r="M2121" i="6" s="1"/>
  <c r="N2121" i="6" s="1"/>
  <c r="O2121" i="6" s="1"/>
  <c r="Z2120" i="6"/>
  <c r="Y2120" i="6"/>
  <c r="X2120" i="6"/>
  <c r="AB2120" i="6" s="1"/>
  <c r="M2120" i="6" s="1"/>
  <c r="N2120" i="6" s="1"/>
  <c r="O2120" i="6" s="1"/>
  <c r="Z2119" i="6"/>
  <c r="Y2119" i="6"/>
  <c r="X2119" i="6"/>
  <c r="AB2119" i="6" s="1"/>
  <c r="M2119" i="6" s="1"/>
  <c r="N2119" i="6" s="1"/>
  <c r="O2119" i="6" s="1"/>
  <c r="Z2118" i="6"/>
  <c r="Y2118" i="6"/>
  <c r="X2118" i="6"/>
  <c r="AB2118" i="6" s="1"/>
  <c r="M2118" i="6" s="1"/>
  <c r="N2118" i="6" s="1"/>
  <c r="O2118" i="6" s="1"/>
  <c r="Z2117" i="6"/>
  <c r="Y2117" i="6"/>
  <c r="X2117" i="6"/>
  <c r="AB2117" i="6" s="1"/>
  <c r="M2117" i="6" s="1"/>
  <c r="N2117" i="6" s="1"/>
  <c r="O2117" i="6" s="1"/>
  <c r="Z2116" i="6"/>
  <c r="Y2116" i="6"/>
  <c r="X2116" i="6"/>
  <c r="AB2116" i="6" s="1"/>
  <c r="M2116" i="6" s="1"/>
  <c r="N2116" i="6" s="1"/>
  <c r="O2116" i="6" s="1"/>
  <c r="Z2115" i="6"/>
  <c r="Y2115" i="6"/>
  <c r="X2115" i="6"/>
  <c r="AB2115" i="6" s="1"/>
  <c r="M2115" i="6" s="1"/>
  <c r="N2115" i="6" s="1"/>
  <c r="O2115" i="6" s="1"/>
  <c r="Z2114" i="6"/>
  <c r="Y2114" i="6"/>
  <c r="X2114" i="6"/>
  <c r="AB2114" i="6" s="1"/>
  <c r="M2114" i="6" s="1"/>
  <c r="N2114" i="6" s="1"/>
  <c r="O2114" i="6" s="1"/>
  <c r="Z2113" i="6"/>
  <c r="Y2113" i="6"/>
  <c r="X2113" i="6"/>
  <c r="AB2113" i="6" s="1"/>
  <c r="M2113" i="6" s="1"/>
  <c r="N2113" i="6" s="1"/>
  <c r="O2113" i="6" s="1"/>
  <c r="Z2112" i="6"/>
  <c r="Y2112" i="6"/>
  <c r="X2112" i="6"/>
  <c r="AB2112" i="6" s="1"/>
  <c r="M2112" i="6" s="1"/>
  <c r="N2112" i="6" s="1"/>
  <c r="O2112" i="6" s="1"/>
  <c r="Z2111" i="6"/>
  <c r="Y2111" i="6"/>
  <c r="X2111" i="6"/>
  <c r="AB2111" i="6" s="1"/>
  <c r="M2111" i="6" s="1"/>
  <c r="N2111" i="6" s="1"/>
  <c r="O2111" i="6" s="1"/>
  <c r="Z2110" i="6"/>
  <c r="Y2110" i="6"/>
  <c r="X2110" i="6"/>
  <c r="AB2110" i="6" s="1"/>
  <c r="M2110" i="6" s="1"/>
  <c r="N2110" i="6" s="1"/>
  <c r="O2110" i="6" s="1"/>
  <c r="Z2109" i="6"/>
  <c r="Y2109" i="6"/>
  <c r="X2109" i="6"/>
  <c r="AB2109" i="6" s="1"/>
  <c r="M2109" i="6" s="1"/>
  <c r="N2109" i="6" s="1"/>
  <c r="O2109" i="6" s="1"/>
  <c r="Z2108" i="6"/>
  <c r="Y2108" i="6"/>
  <c r="X2108" i="6"/>
  <c r="AB2108" i="6" s="1"/>
  <c r="M2108" i="6" s="1"/>
  <c r="N2108" i="6" s="1"/>
  <c r="O2108" i="6" s="1"/>
  <c r="Z2107" i="6"/>
  <c r="Y2107" i="6"/>
  <c r="X2107" i="6"/>
  <c r="AB2107" i="6" s="1"/>
  <c r="M2107" i="6" s="1"/>
  <c r="N2107" i="6" s="1"/>
  <c r="O2107" i="6" s="1"/>
  <c r="Z2106" i="6"/>
  <c r="Y2106" i="6"/>
  <c r="X2106" i="6"/>
  <c r="AB2106" i="6" s="1"/>
  <c r="M2106" i="6" s="1"/>
  <c r="N2106" i="6" s="1"/>
  <c r="O2106" i="6" s="1"/>
  <c r="Z2105" i="6"/>
  <c r="Y2105" i="6"/>
  <c r="X2105" i="6"/>
  <c r="AB2105" i="6" s="1"/>
  <c r="M2105" i="6" s="1"/>
  <c r="N2105" i="6" s="1"/>
  <c r="O2105" i="6" s="1"/>
  <c r="Z2104" i="6"/>
  <c r="Y2104" i="6"/>
  <c r="X2104" i="6"/>
  <c r="AB2104" i="6" s="1"/>
  <c r="M2104" i="6" s="1"/>
  <c r="N2104" i="6" s="1"/>
  <c r="O2104" i="6" s="1"/>
  <c r="Z2103" i="6"/>
  <c r="Y2103" i="6"/>
  <c r="X2103" i="6"/>
  <c r="AB2103" i="6" s="1"/>
  <c r="M2103" i="6" s="1"/>
  <c r="N2103" i="6" s="1"/>
  <c r="O2103" i="6" s="1"/>
  <c r="Z2102" i="6"/>
  <c r="Y2102" i="6"/>
  <c r="X2102" i="6"/>
  <c r="AB2102" i="6" s="1"/>
  <c r="M2102" i="6" s="1"/>
  <c r="N2102" i="6" s="1"/>
  <c r="O2102" i="6" s="1"/>
  <c r="Z2101" i="6"/>
  <c r="Y2101" i="6"/>
  <c r="X2101" i="6"/>
  <c r="AB2101" i="6" s="1"/>
  <c r="M2101" i="6" s="1"/>
  <c r="N2101" i="6" s="1"/>
  <c r="O2101" i="6" s="1"/>
  <c r="Z2100" i="6"/>
  <c r="Y2100" i="6"/>
  <c r="X2100" i="6"/>
  <c r="AB2100" i="6" s="1"/>
  <c r="M2100" i="6" s="1"/>
  <c r="N2100" i="6" s="1"/>
  <c r="O2100" i="6" s="1"/>
  <c r="Z2099" i="6"/>
  <c r="Y2099" i="6"/>
  <c r="X2099" i="6"/>
  <c r="AB2099" i="6" s="1"/>
  <c r="M2099" i="6" s="1"/>
  <c r="N2099" i="6" s="1"/>
  <c r="O2099" i="6" s="1"/>
  <c r="Z2098" i="6"/>
  <c r="Y2098" i="6"/>
  <c r="X2098" i="6"/>
  <c r="AB2098" i="6" s="1"/>
  <c r="M2098" i="6" s="1"/>
  <c r="N2098" i="6" s="1"/>
  <c r="O2098" i="6" s="1"/>
  <c r="Z2097" i="6"/>
  <c r="AB2095" i="6"/>
  <c r="M2095" i="6" s="1"/>
  <c r="N2095" i="6" s="1"/>
  <c r="O2095" i="6" s="1"/>
  <c r="AB1680" i="6"/>
  <c r="M1680" i="6" s="1"/>
  <c r="N1680" i="6" s="1"/>
  <c r="O1680" i="6" s="1"/>
  <c r="AB1679" i="6"/>
  <c r="M1679" i="6" s="1"/>
  <c r="N1679" i="6" s="1"/>
  <c r="O1679" i="6" s="1"/>
  <c r="Y1436" i="6"/>
  <c r="AB1426" i="6"/>
  <c r="M1426" i="6" s="1"/>
  <c r="N1426" i="6" s="1"/>
  <c r="O1426" i="6" s="1"/>
  <c r="Z1420" i="6"/>
  <c r="AB1416" i="6"/>
  <c r="M1416" i="6" s="1"/>
  <c r="N1416" i="6" s="1"/>
  <c r="O1416" i="6" s="1"/>
  <c r="Y1412" i="6"/>
  <c r="X1407" i="6"/>
  <c r="AB1407" i="6" s="1"/>
  <c r="M1407" i="6" s="1"/>
  <c r="N1407" i="6" s="1"/>
  <c r="O1407" i="6" s="1"/>
  <c r="L1396" i="6"/>
  <c r="Y1384" i="6"/>
  <c r="Z1379" i="6"/>
  <c r="AB1375" i="6"/>
  <c r="M1375" i="6" s="1"/>
  <c r="N1375" i="6" s="1"/>
  <c r="O1375" i="6" s="1"/>
  <c r="Z1371" i="6"/>
  <c r="AB1361" i="6"/>
  <c r="M1361" i="6" s="1"/>
  <c r="N1361" i="6" s="1"/>
  <c r="O1361" i="6" s="1"/>
  <c r="Y1353" i="6"/>
  <c r="AB1352" i="6"/>
  <c r="M1352" i="6" s="1"/>
  <c r="N1352" i="6" s="1"/>
  <c r="O1352" i="6" s="1"/>
  <c r="Y1350" i="6"/>
  <c r="X1344" i="6"/>
  <c r="AB1344" i="6" s="1"/>
  <c r="M1344" i="6" s="1"/>
  <c r="N1344" i="6" s="1"/>
  <c r="O1344" i="6" s="1"/>
  <c r="Y1340" i="6"/>
  <c r="AB1335" i="6"/>
  <c r="M1335" i="6" s="1"/>
  <c r="N1335" i="6" s="1"/>
  <c r="O1335" i="6" s="1"/>
  <c r="Z1332" i="6"/>
  <c r="Y1328" i="6"/>
  <c r="AB1324" i="6"/>
  <c r="M1324" i="6" s="1"/>
  <c r="N1324" i="6" s="1"/>
  <c r="O1324" i="6" s="1"/>
  <c r="Y1294" i="6"/>
  <c r="AB1272" i="6"/>
  <c r="M1272" i="6" s="1"/>
  <c r="N1272" i="6" s="1"/>
  <c r="O1272" i="6" s="1"/>
  <c r="Z1270" i="6"/>
  <c r="X1264" i="6"/>
  <c r="AB1264" i="6" s="1"/>
  <c r="M1264" i="6" s="1"/>
  <c r="N1264" i="6" s="1"/>
  <c r="O1264" i="6" s="1"/>
  <c r="Y1262" i="6"/>
  <c r="Z872" i="6"/>
  <c r="AB860" i="6"/>
  <c r="M860" i="6" s="1"/>
  <c r="N860" i="6" s="1"/>
  <c r="O860" i="6" s="1"/>
  <c r="Y859" i="6"/>
  <c r="AB851" i="6"/>
  <c r="M851" i="6" s="1"/>
  <c r="N851" i="6" s="1"/>
  <c r="O851" i="6" s="1"/>
  <c r="AB848" i="6"/>
  <c r="M848" i="6" s="1"/>
  <c r="N848" i="6" s="1"/>
  <c r="O848" i="6" s="1"/>
  <c r="Z2091" i="6"/>
  <c r="Y2091" i="6"/>
  <c r="X2091" i="6"/>
  <c r="AB2091" i="6" s="1"/>
  <c r="M2091" i="6" s="1"/>
  <c r="N2091" i="6" s="1"/>
  <c r="O2091" i="6" s="1"/>
  <c r="Z2090" i="6"/>
  <c r="Y2090" i="6"/>
  <c r="X2090" i="6"/>
  <c r="AB2090" i="6" s="1"/>
  <c r="M2090" i="6" s="1"/>
  <c r="N2090" i="6" s="1"/>
  <c r="O2090" i="6" s="1"/>
  <c r="Z2089" i="6"/>
  <c r="Y2089" i="6"/>
  <c r="X2089" i="6"/>
  <c r="AB2089" i="6" s="1"/>
  <c r="M2089" i="6" s="1"/>
  <c r="N2089" i="6" s="1"/>
  <c r="O2089" i="6" s="1"/>
  <c r="Z2088" i="6"/>
  <c r="Y2088" i="6"/>
  <c r="X2088" i="6"/>
  <c r="AB2088" i="6" s="1"/>
  <c r="M2088" i="6" s="1"/>
  <c r="N2088" i="6" s="1"/>
  <c r="O2088" i="6" s="1"/>
  <c r="Z2087" i="6"/>
  <c r="Y2087" i="6"/>
  <c r="X2087" i="6"/>
  <c r="AB2087" i="6" s="1"/>
  <c r="M2087" i="6" s="1"/>
  <c r="N2087" i="6" s="1"/>
  <c r="O2087" i="6" s="1"/>
  <c r="Z2086" i="6"/>
  <c r="Y2086" i="6"/>
  <c r="X2086" i="6"/>
  <c r="AB2086" i="6" s="1"/>
  <c r="M2086" i="6" s="1"/>
  <c r="N2086" i="6" s="1"/>
  <c r="O2086" i="6" s="1"/>
  <c r="Z2085" i="6"/>
  <c r="Y2085" i="6"/>
  <c r="X2085" i="6"/>
  <c r="AB2085" i="6" s="1"/>
  <c r="M2085" i="6" s="1"/>
  <c r="N2085" i="6" s="1"/>
  <c r="O2085" i="6" s="1"/>
  <c r="Z2084" i="6"/>
  <c r="Y2084" i="6"/>
  <c r="X2084" i="6"/>
  <c r="AB2084" i="6" s="1"/>
  <c r="M2084" i="6" s="1"/>
  <c r="N2084" i="6" s="1"/>
  <c r="O2084" i="6" s="1"/>
  <c r="Z2083" i="6"/>
  <c r="Y2083" i="6"/>
  <c r="X2083" i="6"/>
  <c r="AB2083" i="6" s="1"/>
  <c r="M2083" i="6" s="1"/>
  <c r="N2083" i="6" s="1"/>
  <c r="O2083" i="6" s="1"/>
  <c r="Z2082" i="6"/>
  <c r="Y2082" i="6"/>
  <c r="X2082" i="6"/>
  <c r="AB2082" i="6" s="1"/>
  <c r="M2082" i="6" s="1"/>
  <c r="N2082" i="6" s="1"/>
  <c r="O2082" i="6" s="1"/>
  <c r="Z2081" i="6"/>
  <c r="Y2081" i="6"/>
  <c r="X2081" i="6"/>
  <c r="AB2081" i="6" s="1"/>
  <c r="M2081" i="6" s="1"/>
  <c r="N2081" i="6" s="1"/>
  <c r="O2081" i="6" s="1"/>
  <c r="Z2080" i="6"/>
  <c r="Y2080" i="6"/>
  <c r="X2080" i="6"/>
  <c r="AB2080" i="6" s="1"/>
  <c r="M2080" i="6" s="1"/>
  <c r="N2080" i="6" s="1"/>
  <c r="O2080" i="6" s="1"/>
  <c r="Z2079" i="6"/>
  <c r="Y2079" i="6"/>
  <c r="X2079" i="6"/>
  <c r="AB2079" i="6" s="1"/>
  <c r="M2079" i="6" s="1"/>
  <c r="N2079" i="6" s="1"/>
  <c r="O2079" i="6" s="1"/>
  <c r="Z2078" i="6"/>
  <c r="Y2078" i="6"/>
  <c r="X2078" i="6"/>
  <c r="AB2078" i="6" s="1"/>
  <c r="M2078" i="6" s="1"/>
  <c r="N2078" i="6" s="1"/>
  <c r="O2078" i="6" s="1"/>
  <c r="Z2077" i="6"/>
  <c r="Y2077" i="6"/>
  <c r="X2077" i="6"/>
  <c r="AB2077" i="6" s="1"/>
  <c r="M2077" i="6" s="1"/>
  <c r="N2077" i="6" s="1"/>
  <c r="O2077" i="6" s="1"/>
  <c r="Z2076" i="6"/>
  <c r="Y2076" i="6"/>
  <c r="X2076" i="6"/>
  <c r="AB2076" i="6" s="1"/>
  <c r="M2076" i="6" s="1"/>
  <c r="N2076" i="6" s="1"/>
  <c r="O2076" i="6" s="1"/>
  <c r="Z2075" i="6"/>
  <c r="Y2075" i="6"/>
  <c r="X2075" i="6"/>
  <c r="AB2075" i="6" s="1"/>
  <c r="M2075" i="6" s="1"/>
  <c r="N2075" i="6" s="1"/>
  <c r="O2075" i="6" s="1"/>
  <c r="Z2074" i="6"/>
  <c r="Y2074" i="6"/>
  <c r="X2074" i="6"/>
  <c r="AB2074" i="6" s="1"/>
  <c r="M2074" i="6" s="1"/>
  <c r="N2074" i="6" s="1"/>
  <c r="O2074" i="6" s="1"/>
  <c r="Z2073" i="6"/>
  <c r="Y2073" i="6"/>
  <c r="X2073" i="6"/>
  <c r="AB2073" i="6" s="1"/>
  <c r="M2073" i="6" s="1"/>
  <c r="N2073" i="6" s="1"/>
  <c r="O2073" i="6" s="1"/>
  <c r="Z2072" i="6"/>
  <c r="Y2072" i="6"/>
  <c r="X2072" i="6"/>
  <c r="AB2072" i="6" s="1"/>
  <c r="M2072" i="6" s="1"/>
  <c r="N2072" i="6" s="1"/>
  <c r="O2072" i="6" s="1"/>
  <c r="Z2071" i="6"/>
  <c r="Y2071" i="6"/>
  <c r="X2071" i="6"/>
  <c r="AB2071" i="6" s="1"/>
  <c r="M2071" i="6" s="1"/>
  <c r="N2071" i="6" s="1"/>
  <c r="O2071" i="6" s="1"/>
  <c r="Z2070" i="6"/>
  <c r="Y2070" i="6"/>
  <c r="X2070" i="6"/>
  <c r="AB2070" i="6" s="1"/>
  <c r="M2070" i="6" s="1"/>
  <c r="N2070" i="6" s="1"/>
  <c r="O2070" i="6" s="1"/>
  <c r="Z2069" i="6"/>
  <c r="Y2069" i="6"/>
  <c r="X2069" i="6"/>
  <c r="AB2069" i="6" s="1"/>
  <c r="M2069" i="6" s="1"/>
  <c r="N2069" i="6" s="1"/>
  <c r="O2069" i="6" s="1"/>
  <c r="Z2068" i="6"/>
  <c r="Y2068" i="6"/>
  <c r="X2068" i="6"/>
  <c r="AB2068" i="6" s="1"/>
  <c r="M2068" i="6" s="1"/>
  <c r="N2068" i="6" s="1"/>
  <c r="O2068" i="6" s="1"/>
  <c r="Z2067" i="6"/>
  <c r="Y2067" i="6"/>
  <c r="X2067" i="6"/>
  <c r="AB2067" i="6" s="1"/>
  <c r="M2067" i="6" s="1"/>
  <c r="N2067" i="6" s="1"/>
  <c r="O2067" i="6" s="1"/>
  <c r="Z2066" i="6"/>
  <c r="Y2066" i="6"/>
  <c r="X2066" i="6"/>
  <c r="AB2066" i="6" s="1"/>
  <c r="M2066" i="6" s="1"/>
  <c r="N2066" i="6" s="1"/>
  <c r="O2066" i="6" s="1"/>
  <c r="Z2065" i="6"/>
  <c r="Y2065" i="6"/>
  <c r="X2065" i="6"/>
  <c r="AB2065" i="6" s="1"/>
  <c r="M2065" i="6" s="1"/>
  <c r="N2065" i="6" s="1"/>
  <c r="O2065" i="6" s="1"/>
  <c r="Z2064" i="6"/>
  <c r="Y2064" i="6"/>
  <c r="X2064" i="6"/>
  <c r="AB2064" i="6" s="1"/>
  <c r="M2064" i="6" s="1"/>
  <c r="N2064" i="6" s="1"/>
  <c r="O2064" i="6" s="1"/>
  <c r="Z2063" i="6"/>
  <c r="Y2063" i="6"/>
  <c r="X2063" i="6"/>
  <c r="AB2063" i="6" s="1"/>
  <c r="M2063" i="6" s="1"/>
  <c r="N2063" i="6" s="1"/>
  <c r="O2063" i="6" s="1"/>
  <c r="Z2062" i="6"/>
  <c r="Y2062" i="6"/>
  <c r="X2062" i="6"/>
  <c r="AB2062" i="6" s="1"/>
  <c r="M2062" i="6" s="1"/>
  <c r="N2062" i="6" s="1"/>
  <c r="O2062" i="6" s="1"/>
  <c r="Z2061" i="6"/>
  <c r="Y2061" i="6"/>
  <c r="X2061" i="6"/>
  <c r="AB2061" i="6" s="1"/>
  <c r="M2061" i="6" s="1"/>
  <c r="N2061" i="6" s="1"/>
  <c r="O2061" i="6" s="1"/>
  <c r="Z2060" i="6"/>
  <c r="Y2060" i="6"/>
  <c r="X2060" i="6"/>
  <c r="AB2060" i="6" s="1"/>
  <c r="M2060" i="6" s="1"/>
  <c r="N2060" i="6" s="1"/>
  <c r="O2060" i="6" s="1"/>
  <c r="Z2059" i="6"/>
  <c r="Y2059" i="6"/>
  <c r="X2059" i="6"/>
  <c r="AB2059" i="6" s="1"/>
  <c r="M2059" i="6" s="1"/>
  <c r="N2059" i="6" s="1"/>
  <c r="O2059" i="6" s="1"/>
  <c r="Z2058" i="6"/>
  <c r="Y2058" i="6"/>
  <c r="X2058" i="6"/>
  <c r="AB2058" i="6" s="1"/>
  <c r="M2058" i="6" s="1"/>
  <c r="N2058" i="6" s="1"/>
  <c r="O2058" i="6" s="1"/>
  <c r="Z2057" i="6"/>
  <c r="Y2057" i="6"/>
  <c r="X2057" i="6"/>
  <c r="AB2057" i="6" s="1"/>
  <c r="M2057" i="6" s="1"/>
  <c r="N2057" i="6" s="1"/>
  <c r="O2057" i="6" s="1"/>
  <c r="Z2056" i="6"/>
  <c r="Y2056" i="6"/>
  <c r="X2056" i="6"/>
  <c r="AB2056" i="6" s="1"/>
  <c r="M2056" i="6" s="1"/>
  <c r="N2056" i="6" s="1"/>
  <c r="O2056" i="6" s="1"/>
  <c r="Z2055" i="6"/>
  <c r="Y2055" i="6"/>
  <c r="X2055" i="6"/>
  <c r="AB2055" i="6" s="1"/>
  <c r="M2055" i="6" s="1"/>
  <c r="N2055" i="6" s="1"/>
  <c r="O2055" i="6" s="1"/>
  <c r="Z2054" i="6"/>
  <c r="Y2054" i="6"/>
  <c r="X2054" i="6"/>
  <c r="AB2054" i="6" s="1"/>
  <c r="M2054" i="6" s="1"/>
  <c r="N2054" i="6" s="1"/>
  <c r="O2054" i="6" s="1"/>
  <c r="Z2053" i="6"/>
  <c r="Y2053" i="6"/>
  <c r="X2053" i="6"/>
  <c r="AB2053" i="6" s="1"/>
  <c r="M2053" i="6" s="1"/>
  <c r="N2053" i="6" s="1"/>
  <c r="O2053" i="6" s="1"/>
  <c r="Z2052" i="6"/>
  <c r="Y2052" i="6"/>
  <c r="X2052" i="6"/>
  <c r="AB2052" i="6" s="1"/>
  <c r="M2052" i="6" s="1"/>
  <c r="N2052" i="6" s="1"/>
  <c r="O2052" i="6" s="1"/>
  <c r="Z2051" i="6"/>
  <c r="Y2051" i="6"/>
  <c r="X2051" i="6"/>
  <c r="AB2051" i="6" s="1"/>
  <c r="M2051" i="6" s="1"/>
  <c r="N2051" i="6" s="1"/>
  <c r="O2051" i="6" s="1"/>
  <c r="Z2050" i="6"/>
  <c r="Y2050" i="6"/>
  <c r="X2050" i="6"/>
  <c r="AB2050" i="6" s="1"/>
  <c r="M2050" i="6" s="1"/>
  <c r="N2050" i="6" s="1"/>
  <c r="O2050" i="6" s="1"/>
  <c r="Z2049" i="6"/>
  <c r="Y2049" i="6"/>
  <c r="X2049" i="6"/>
  <c r="AB2049" i="6" s="1"/>
  <c r="M2049" i="6" s="1"/>
  <c r="N2049" i="6" s="1"/>
  <c r="O2049" i="6" s="1"/>
  <c r="Z2048" i="6"/>
  <c r="Y2048" i="6"/>
  <c r="X2048" i="6"/>
  <c r="AB2048" i="6" s="1"/>
  <c r="M2048" i="6" s="1"/>
  <c r="N2048" i="6" s="1"/>
  <c r="O2048" i="6" s="1"/>
  <c r="Z2047" i="6"/>
  <c r="Y2047" i="6"/>
  <c r="X2047" i="6"/>
  <c r="AB2047" i="6" s="1"/>
  <c r="M2047" i="6" s="1"/>
  <c r="N2047" i="6" s="1"/>
  <c r="O2047" i="6" s="1"/>
  <c r="Z2046" i="6"/>
  <c r="Y2046" i="6"/>
  <c r="X2046" i="6"/>
  <c r="AB2046" i="6" s="1"/>
  <c r="M2046" i="6" s="1"/>
  <c r="N2046" i="6" s="1"/>
  <c r="O2046" i="6" s="1"/>
  <c r="Z2045" i="6"/>
  <c r="Y2045" i="6"/>
  <c r="X2045" i="6"/>
  <c r="AB2045" i="6" s="1"/>
  <c r="M2045" i="6" s="1"/>
  <c r="N2045" i="6" s="1"/>
  <c r="O2045" i="6" s="1"/>
  <c r="Z2044" i="6"/>
  <c r="Y2044" i="6"/>
  <c r="X2044" i="6"/>
  <c r="AB2044" i="6" s="1"/>
  <c r="M2044" i="6" s="1"/>
  <c r="N2044" i="6" s="1"/>
  <c r="O2044" i="6" s="1"/>
  <c r="Z2043" i="6"/>
  <c r="Y2043" i="6"/>
  <c r="X2043" i="6"/>
  <c r="AB2043" i="6" s="1"/>
  <c r="M2043" i="6" s="1"/>
  <c r="N2043" i="6" s="1"/>
  <c r="O2043" i="6" s="1"/>
  <c r="Z2042" i="6"/>
  <c r="Y2042" i="6"/>
  <c r="X2042" i="6"/>
  <c r="AB2042" i="6" s="1"/>
  <c r="M2042" i="6" s="1"/>
  <c r="N2042" i="6" s="1"/>
  <c r="O2042" i="6" s="1"/>
  <c r="Z2041" i="6"/>
  <c r="Y2041" i="6"/>
  <c r="X2041" i="6"/>
  <c r="AB2041" i="6" s="1"/>
  <c r="M2041" i="6" s="1"/>
  <c r="N2041" i="6" s="1"/>
  <c r="O2041" i="6" s="1"/>
  <c r="Z2040" i="6"/>
  <c r="Y2040" i="6"/>
  <c r="X2040" i="6"/>
  <c r="AB2040" i="6" s="1"/>
  <c r="M2040" i="6" s="1"/>
  <c r="N2040" i="6" s="1"/>
  <c r="O2040" i="6" s="1"/>
  <c r="Z2039" i="6"/>
  <c r="Y2039" i="6"/>
  <c r="X2039" i="6"/>
  <c r="AB2039" i="6" s="1"/>
  <c r="M2039" i="6" s="1"/>
  <c r="N2039" i="6" s="1"/>
  <c r="O2039" i="6" s="1"/>
  <c r="Z2038" i="6"/>
  <c r="Y2038" i="6"/>
  <c r="X2038" i="6"/>
  <c r="AB2038" i="6" s="1"/>
  <c r="M2038" i="6" s="1"/>
  <c r="N2038" i="6" s="1"/>
  <c r="O2038" i="6" s="1"/>
  <c r="Z2037" i="6"/>
  <c r="Y2037" i="6"/>
  <c r="X2037" i="6"/>
  <c r="AB2037" i="6" s="1"/>
  <c r="M2037" i="6" s="1"/>
  <c r="N2037" i="6" s="1"/>
  <c r="O2037" i="6" s="1"/>
  <c r="Z2036" i="6"/>
  <c r="Y2036" i="6"/>
  <c r="X2036" i="6"/>
  <c r="AB2036" i="6" s="1"/>
  <c r="M2036" i="6" s="1"/>
  <c r="N2036" i="6" s="1"/>
  <c r="O2036" i="6" s="1"/>
  <c r="Z2035" i="6"/>
  <c r="Y2035" i="6"/>
  <c r="X2035" i="6"/>
  <c r="AB2035" i="6" s="1"/>
  <c r="M2035" i="6" s="1"/>
  <c r="N2035" i="6" s="1"/>
  <c r="O2035" i="6" s="1"/>
  <c r="Z2034" i="6"/>
  <c r="Y2034" i="6"/>
  <c r="X2034" i="6"/>
  <c r="AB2034" i="6" s="1"/>
  <c r="M2034" i="6" s="1"/>
  <c r="N2034" i="6" s="1"/>
  <c r="O2034" i="6" s="1"/>
  <c r="Z2033" i="6"/>
  <c r="Y2033" i="6"/>
  <c r="X2033" i="6"/>
  <c r="AB2033" i="6" s="1"/>
  <c r="M2033" i="6" s="1"/>
  <c r="N2033" i="6" s="1"/>
  <c r="O2033" i="6" s="1"/>
  <c r="Z2032" i="6"/>
  <c r="Y2032" i="6"/>
  <c r="X2032" i="6"/>
  <c r="AB2032" i="6" s="1"/>
  <c r="M2032" i="6" s="1"/>
  <c r="N2032" i="6" s="1"/>
  <c r="O2032" i="6" s="1"/>
  <c r="Z2031" i="6"/>
  <c r="Y2031" i="6"/>
  <c r="X2031" i="6"/>
  <c r="AB2031" i="6" s="1"/>
  <c r="M2031" i="6" s="1"/>
  <c r="N2031" i="6" s="1"/>
  <c r="O2031" i="6" s="1"/>
  <c r="Z2030" i="6"/>
  <c r="Y2030" i="6"/>
  <c r="X2030" i="6"/>
  <c r="AB2030" i="6" s="1"/>
  <c r="M2030" i="6" s="1"/>
  <c r="N2030" i="6" s="1"/>
  <c r="O2030" i="6" s="1"/>
  <c r="Z2029" i="6"/>
  <c r="Y2029" i="6"/>
  <c r="X2029" i="6"/>
  <c r="AB2029" i="6" s="1"/>
  <c r="M2029" i="6" s="1"/>
  <c r="N2029" i="6" s="1"/>
  <c r="O2029" i="6" s="1"/>
  <c r="Z2028" i="6"/>
  <c r="Y2028" i="6"/>
  <c r="X2028" i="6"/>
  <c r="AB2028" i="6" s="1"/>
  <c r="M2028" i="6" s="1"/>
  <c r="N2028" i="6" s="1"/>
  <c r="O2028" i="6" s="1"/>
  <c r="Z2027" i="6"/>
  <c r="Y2027" i="6"/>
  <c r="X2027" i="6"/>
  <c r="AB2027" i="6" s="1"/>
  <c r="M2027" i="6" s="1"/>
  <c r="N2027" i="6" s="1"/>
  <c r="O2027" i="6" s="1"/>
  <c r="Z2026" i="6"/>
  <c r="Y2026" i="6"/>
  <c r="X2026" i="6"/>
  <c r="AB2026" i="6" s="1"/>
  <c r="M2026" i="6" s="1"/>
  <c r="N2026" i="6" s="1"/>
  <c r="O2026" i="6" s="1"/>
  <c r="Z2025" i="6"/>
  <c r="Y2025" i="6"/>
  <c r="X2025" i="6"/>
  <c r="AB2025" i="6" s="1"/>
  <c r="M2025" i="6" s="1"/>
  <c r="N2025" i="6" s="1"/>
  <c r="O2025" i="6" s="1"/>
  <c r="Z2024" i="6"/>
  <c r="Y2024" i="6"/>
  <c r="X2024" i="6"/>
  <c r="AB2024" i="6" s="1"/>
  <c r="M2024" i="6" s="1"/>
  <c r="N2024" i="6" s="1"/>
  <c r="O2024" i="6" s="1"/>
  <c r="Z2023" i="6"/>
  <c r="Y2023" i="6"/>
  <c r="X2023" i="6"/>
  <c r="AB2023" i="6" s="1"/>
  <c r="M2023" i="6" s="1"/>
  <c r="N2023" i="6" s="1"/>
  <c r="O2023" i="6" s="1"/>
  <c r="Z2022" i="6"/>
  <c r="Y2022" i="6"/>
  <c r="X2022" i="6"/>
  <c r="AB2022" i="6" s="1"/>
  <c r="M2022" i="6" s="1"/>
  <c r="N2022" i="6" s="1"/>
  <c r="O2022" i="6" s="1"/>
  <c r="Z2021" i="6"/>
  <c r="Y2021" i="6"/>
  <c r="X2021" i="6"/>
  <c r="AB2021" i="6" s="1"/>
  <c r="M2021" i="6" s="1"/>
  <c r="N2021" i="6" s="1"/>
  <c r="O2021" i="6" s="1"/>
  <c r="Z2020" i="6"/>
  <c r="Y2020" i="6"/>
  <c r="X2020" i="6"/>
  <c r="AB2020" i="6" s="1"/>
  <c r="M2020" i="6" s="1"/>
  <c r="N2020" i="6" s="1"/>
  <c r="O2020" i="6" s="1"/>
  <c r="Z2019" i="6"/>
  <c r="Y2019" i="6"/>
  <c r="X2019" i="6"/>
  <c r="AB2019" i="6" s="1"/>
  <c r="M2019" i="6" s="1"/>
  <c r="N2019" i="6" s="1"/>
  <c r="O2019" i="6" s="1"/>
  <c r="Z2018" i="6"/>
  <c r="Y2018" i="6"/>
  <c r="X2018" i="6"/>
  <c r="AB2018" i="6" s="1"/>
  <c r="M2018" i="6" s="1"/>
  <c r="N2018" i="6" s="1"/>
  <c r="O2018" i="6" s="1"/>
  <c r="Z2017" i="6"/>
  <c r="Y2017" i="6"/>
  <c r="X2017" i="6"/>
  <c r="AB2017" i="6" s="1"/>
  <c r="M2017" i="6" s="1"/>
  <c r="N2017" i="6" s="1"/>
  <c r="O2017" i="6" s="1"/>
  <c r="Z2016" i="6"/>
  <c r="Y2016" i="6"/>
  <c r="X2016" i="6"/>
  <c r="AB2016" i="6" s="1"/>
  <c r="M2016" i="6" s="1"/>
  <c r="N2016" i="6" s="1"/>
  <c r="O2016" i="6" s="1"/>
  <c r="Z2015" i="6"/>
  <c r="Y2015" i="6"/>
  <c r="X2015" i="6"/>
  <c r="AB2015" i="6" s="1"/>
  <c r="M2015" i="6" s="1"/>
  <c r="N2015" i="6" s="1"/>
  <c r="O2015" i="6" s="1"/>
  <c r="Z2014" i="6"/>
  <c r="Y2014" i="6"/>
  <c r="X2014" i="6"/>
  <c r="AB2014" i="6" s="1"/>
  <c r="M2014" i="6" s="1"/>
  <c r="N2014" i="6" s="1"/>
  <c r="O2014" i="6" s="1"/>
  <c r="Z2013" i="6"/>
  <c r="Y2013" i="6"/>
  <c r="X2013" i="6"/>
  <c r="AB2013" i="6" s="1"/>
  <c r="M2013" i="6" s="1"/>
  <c r="N2013" i="6" s="1"/>
  <c r="O2013" i="6" s="1"/>
  <c r="Z2012" i="6"/>
  <c r="Y2012" i="6"/>
  <c r="X2012" i="6"/>
  <c r="AB2012" i="6" s="1"/>
  <c r="M2012" i="6" s="1"/>
  <c r="N2012" i="6" s="1"/>
  <c r="O2012" i="6" s="1"/>
  <c r="Z2011" i="6"/>
  <c r="Y2011" i="6"/>
  <c r="X2011" i="6"/>
  <c r="AB2011" i="6" s="1"/>
  <c r="M2011" i="6" s="1"/>
  <c r="N2011" i="6" s="1"/>
  <c r="O2011" i="6" s="1"/>
  <c r="Z2010" i="6"/>
  <c r="Y2010" i="6"/>
  <c r="X2010" i="6"/>
  <c r="AB2010" i="6" s="1"/>
  <c r="M2010" i="6" s="1"/>
  <c r="N2010" i="6" s="1"/>
  <c r="O2010" i="6" s="1"/>
  <c r="Z2009" i="6"/>
  <c r="Y2009" i="6"/>
  <c r="X2009" i="6"/>
  <c r="AB2009" i="6" s="1"/>
  <c r="M2009" i="6" s="1"/>
  <c r="N2009" i="6" s="1"/>
  <c r="O2009" i="6" s="1"/>
  <c r="Z2008" i="6"/>
  <c r="Y2008" i="6"/>
  <c r="X2008" i="6"/>
  <c r="AB2008" i="6" s="1"/>
  <c r="M2008" i="6" s="1"/>
  <c r="N2008" i="6" s="1"/>
  <c r="O2008" i="6" s="1"/>
  <c r="Z2007" i="6"/>
  <c r="Y2007" i="6"/>
  <c r="X2007" i="6"/>
  <c r="AB2007" i="6" s="1"/>
  <c r="M2007" i="6" s="1"/>
  <c r="N2007" i="6" s="1"/>
  <c r="O2007" i="6" s="1"/>
  <c r="Z2006" i="6"/>
  <c r="Y2006" i="6"/>
  <c r="X2006" i="6"/>
  <c r="AB2006" i="6" s="1"/>
  <c r="M2006" i="6" s="1"/>
  <c r="N2006" i="6" s="1"/>
  <c r="O2006" i="6" s="1"/>
  <c r="Z2005" i="6"/>
  <c r="Y2005" i="6"/>
  <c r="X2005" i="6"/>
  <c r="AB2005" i="6" s="1"/>
  <c r="M2005" i="6" s="1"/>
  <c r="N2005" i="6" s="1"/>
  <c r="O2005" i="6" s="1"/>
  <c r="Z2004" i="6"/>
  <c r="Y2004" i="6"/>
  <c r="X2004" i="6"/>
  <c r="AB2004" i="6" s="1"/>
  <c r="M2004" i="6" s="1"/>
  <c r="N2004" i="6" s="1"/>
  <c r="O2004" i="6" s="1"/>
  <c r="Z2003" i="6"/>
  <c r="Y2003" i="6"/>
  <c r="X2003" i="6"/>
  <c r="AB2003" i="6" s="1"/>
  <c r="Z2002" i="6"/>
  <c r="Y2002" i="6"/>
  <c r="X2002" i="6"/>
  <c r="AB2002" i="6" s="1"/>
  <c r="Z2001" i="6"/>
  <c r="Y2001" i="6"/>
  <c r="X2001" i="6"/>
  <c r="AB2001" i="6" s="1"/>
  <c r="Z2000" i="6"/>
  <c r="Y2000" i="6"/>
  <c r="X2000" i="6"/>
  <c r="AB2000" i="6" s="1"/>
  <c r="Z1999" i="6"/>
  <c r="Y1999" i="6"/>
  <c r="X1999" i="6"/>
  <c r="AB1999" i="6" s="1"/>
  <c r="Z1998" i="6"/>
  <c r="Y1998" i="6"/>
  <c r="X1998" i="6"/>
  <c r="AB1998" i="6" s="1"/>
  <c r="Z1997" i="6"/>
  <c r="Y1997" i="6"/>
  <c r="X1997" i="6"/>
  <c r="AB1997" i="6" s="1"/>
  <c r="Z1996" i="6"/>
  <c r="Y1996" i="6"/>
  <c r="X1996" i="6"/>
  <c r="AB1996" i="6" s="1"/>
  <c r="Z1995" i="6"/>
  <c r="Y1995" i="6"/>
  <c r="X1995" i="6"/>
  <c r="AB1995" i="6" s="1"/>
  <c r="Z1994" i="6"/>
  <c r="Y1994" i="6"/>
  <c r="X1994" i="6"/>
  <c r="AB1994" i="6" s="1"/>
  <c r="Z1993" i="6"/>
  <c r="Y1993" i="6"/>
  <c r="X1993" i="6"/>
  <c r="AB1993" i="6" s="1"/>
  <c r="Z1992" i="6"/>
  <c r="Y1992" i="6"/>
  <c r="X1992" i="6"/>
  <c r="AB1992" i="6" s="1"/>
  <c r="Z1991" i="6"/>
  <c r="Y1991" i="6"/>
  <c r="X1991" i="6"/>
  <c r="AB1991" i="6" s="1"/>
  <c r="Z1990" i="6"/>
  <c r="Y1990" i="6"/>
  <c r="X1990" i="6"/>
  <c r="AB1990" i="6" s="1"/>
  <c r="Z1989" i="6"/>
  <c r="Y1989" i="6"/>
  <c r="X1989" i="6"/>
  <c r="AB1989" i="6" s="1"/>
  <c r="Z1988" i="6"/>
  <c r="Y1988" i="6"/>
  <c r="X1988" i="6"/>
  <c r="AB1988" i="6" s="1"/>
  <c r="Z1987" i="6"/>
  <c r="Y1987" i="6"/>
  <c r="X1987" i="6"/>
  <c r="AB1987" i="6" s="1"/>
  <c r="Z1986" i="6"/>
  <c r="Y1986" i="6"/>
  <c r="X1986" i="6"/>
  <c r="AB1986" i="6" s="1"/>
  <c r="Z1985" i="6"/>
  <c r="Y1985" i="6"/>
  <c r="X1985" i="6"/>
  <c r="AB1985" i="6" s="1"/>
  <c r="Z1984" i="6"/>
  <c r="Y1984" i="6"/>
  <c r="X1984" i="6"/>
  <c r="AB1984" i="6" s="1"/>
  <c r="Z1983" i="6"/>
  <c r="Y1983" i="6"/>
  <c r="X1983" i="6"/>
  <c r="AB1983" i="6" s="1"/>
  <c r="Z1982" i="6"/>
  <c r="Y1982" i="6"/>
  <c r="X1982" i="6"/>
  <c r="AB1982" i="6" s="1"/>
  <c r="Z1981" i="6"/>
  <c r="Y1981" i="6"/>
  <c r="X1981" i="6"/>
  <c r="AB1981" i="6" s="1"/>
  <c r="Z1980" i="6"/>
  <c r="Y1980" i="6"/>
  <c r="X1980" i="6"/>
  <c r="AB1980" i="6" s="1"/>
  <c r="Z1979" i="6"/>
  <c r="Y1979" i="6"/>
  <c r="X1979" i="6"/>
  <c r="AB1979" i="6" s="1"/>
  <c r="Z1978" i="6"/>
  <c r="Y1978" i="6"/>
  <c r="X1978" i="6"/>
  <c r="AB1978" i="6" s="1"/>
  <c r="Z1977" i="6"/>
  <c r="Y1977" i="6"/>
  <c r="X1977" i="6"/>
  <c r="AB1977" i="6" s="1"/>
  <c r="Z1976" i="6"/>
  <c r="Y1976" i="6"/>
  <c r="X1976" i="6"/>
  <c r="AB1976" i="6" s="1"/>
  <c r="Z1975" i="6"/>
  <c r="Y1975" i="6"/>
  <c r="X1975" i="6"/>
  <c r="AB1975" i="6" s="1"/>
  <c r="Z1974" i="6"/>
  <c r="Y1974" i="6"/>
  <c r="X1974" i="6"/>
  <c r="AB1974" i="6" s="1"/>
  <c r="Z1973" i="6"/>
  <c r="Y1973" i="6"/>
  <c r="X1973" i="6"/>
  <c r="AB1973" i="6" s="1"/>
  <c r="Z1972" i="6"/>
  <c r="Y1972" i="6"/>
  <c r="X1972" i="6"/>
  <c r="AB1972" i="6" s="1"/>
  <c r="Z1971" i="6"/>
  <c r="Y1971" i="6"/>
  <c r="X1971" i="6"/>
  <c r="AB1971" i="6" s="1"/>
  <c r="Z1970" i="6"/>
  <c r="Y1970" i="6"/>
  <c r="X1970" i="6"/>
  <c r="AB1970" i="6" s="1"/>
  <c r="Z1969" i="6"/>
  <c r="Y1969" i="6"/>
  <c r="X1969" i="6"/>
  <c r="AB1969" i="6" s="1"/>
  <c r="Z1968" i="6"/>
  <c r="Y1968" i="6"/>
  <c r="X1968" i="6"/>
  <c r="AB1968" i="6" s="1"/>
  <c r="Z1967" i="6"/>
  <c r="Y1967" i="6"/>
  <c r="X1967" i="6"/>
  <c r="AB1967" i="6" s="1"/>
  <c r="Z1966" i="6"/>
  <c r="Y1966" i="6"/>
  <c r="X1966" i="6"/>
  <c r="AB1966" i="6" s="1"/>
  <c r="Z1965" i="6"/>
  <c r="Y1965" i="6"/>
  <c r="X1965" i="6"/>
  <c r="AB1965" i="6" s="1"/>
  <c r="Z1964" i="6"/>
  <c r="Y1964" i="6"/>
  <c r="X1964" i="6"/>
  <c r="AB1964" i="6" s="1"/>
  <c r="Z1963" i="6"/>
  <c r="Y1963" i="6"/>
  <c r="X1963" i="6"/>
  <c r="AB1963" i="6" s="1"/>
  <c r="Z1962" i="6"/>
  <c r="Y1962" i="6"/>
  <c r="X1962" i="6"/>
  <c r="AB1962" i="6" s="1"/>
  <c r="Z1961" i="6"/>
  <c r="Y1961" i="6"/>
  <c r="X1961" i="6"/>
  <c r="AB1961" i="6" s="1"/>
  <c r="Z1960" i="6"/>
  <c r="Y1960" i="6"/>
  <c r="X1960" i="6"/>
  <c r="AB1960" i="6" s="1"/>
  <c r="Z1959" i="6"/>
  <c r="Y1959" i="6"/>
  <c r="X1959" i="6"/>
  <c r="AB1959" i="6" s="1"/>
  <c r="Z1958" i="6"/>
  <c r="Y1958" i="6"/>
  <c r="X1958" i="6"/>
  <c r="AB1958" i="6" s="1"/>
  <c r="Z1957" i="6"/>
  <c r="Y1957" i="6"/>
  <c r="X1957" i="6"/>
  <c r="AB1957" i="6" s="1"/>
  <c r="Z1956" i="6"/>
  <c r="Y1956" i="6"/>
  <c r="X1956" i="6"/>
  <c r="AB1956" i="6" s="1"/>
  <c r="Z1955" i="6"/>
  <c r="Y1955" i="6"/>
  <c r="X1955" i="6"/>
  <c r="AB1955" i="6" s="1"/>
  <c r="Z1954" i="6"/>
  <c r="Y1954" i="6"/>
  <c r="X1954" i="6"/>
  <c r="AB1954" i="6" s="1"/>
  <c r="Z1953" i="6"/>
  <c r="Y1953" i="6"/>
  <c r="X1953" i="6"/>
  <c r="AB1953" i="6" s="1"/>
  <c r="Z1952" i="6"/>
  <c r="Y1952" i="6"/>
  <c r="X1952" i="6"/>
  <c r="AB1952" i="6" s="1"/>
  <c r="Z1951" i="6"/>
  <c r="Y1951" i="6"/>
  <c r="X1951" i="6"/>
  <c r="AB1951" i="6" s="1"/>
  <c r="Z1950" i="6"/>
  <c r="Y1950" i="6"/>
  <c r="X1950" i="6"/>
  <c r="AB1950" i="6" s="1"/>
  <c r="Z1949" i="6"/>
  <c r="Y1949" i="6"/>
  <c r="X1949" i="6"/>
  <c r="AB1949" i="6" s="1"/>
  <c r="Z1948" i="6"/>
  <c r="Y1948" i="6"/>
  <c r="X1948" i="6"/>
  <c r="AB1948" i="6" s="1"/>
  <c r="Z1947" i="6"/>
  <c r="Y1947" i="6"/>
  <c r="X1947" i="6"/>
  <c r="AB1947" i="6" s="1"/>
  <c r="Z1946" i="6"/>
  <c r="Y1946" i="6"/>
  <c r="X1946" i="6"/>
  <c r="AB1946" i="6" s="1"/>
  <c r="Z1945" i="6"/>
  <c r="Y1945" i="6"/>
  <c r="X1945" i="6"/>
  <c r="AB1945" i="6" s="1"/>
  <c r="Z1944" i="6"/>
  <c r="Y1944" i="6"/>
  <c r="X1944" i="6"/>
  <c r="AB1944" i="6" s="1"/>
  <c r="Z1943" i="6"/>
  <c r="Y1943" i="6"/>
  <c r="X1943" i="6"/>
  <c r="AB1943" i="6" s="1"/>
  <c r="Z1942" i="6"/>
  <c r="Y1942" i="6"/>
  <c r="X1942" i="6"/>
  <c r="AB1942" i="6" s="1"/>
  <c r="Z1941" i="6"/>
  <c r="Y1941" i="6"/>
  <c r="X1941" i="6"/>
  <c r="AB1941" i="6" s="1"/>
  <c r="Z1940" i="6"/>
  <c r="Y1940" i="6"/>
  <c r="X1940" i="6"/>
  <c r="AB1940" i="6" s="1"/>
  <c r="Z1939" i="6"/>
  <c r="Y1939" i="6"/>
  <c r="X1939" i="6"/>
  <c r="AB1939" i="6" s="1"/>
  <c r="Z1938" i="6"/>
  <c r="Y1938" i="6"/>
  <c r="X1938" i="6"/>
  <c r="AB1938" i="6" s="1"/>
  <c r="Z1937" i="6"/>
  <c r="Y1937" i="6"/>
  <c r="X1937" i="6"/>
  <c r="AB1937" i="6" s="1"/>
  <c r="Z1936" i="6"/>
  <c r="Y1936" i="6"/>
  <c r="X1936" i="6"/>
  <c r="AB1936" i="6" s="1"/>
  <c r="Z1935" i="6"/>
  <c r="Y1935" i="6"/>
  <c r="X1935" i="6"/>
  <c r="AB1935" i="6" s="1"/>
  <c r="Z1934" i="6"/>
  <c r="Y1934" i="6"/>
  <c r="X1934" i="6"/>
  <c r="AB1934" i="6" s="1"/>
  <c r="Z1933" i="6"/>
  <c r="Y1933" i="6"/>
  <c r="X1933" i="6"/>
  <c r="AB1933" i="6" s="1"/>
  <c r="Z1932" i="6"/>
  <c r="Y1932" i="6"/>
  <c r="X1932" i="6"/>
  <c r="AB1932" i="6" s="1"/>
  <c r="Z1931" i="6"/>
  <c r="Y1931" i="6"/>
  <c r="X1931" i="6"/>
  <c r="AB1931" i="6" s="1"/>
  <c r="Z1930" i="6"/>
  <c r="Y1930" i="6"/>
  <c r="X1930" i="6"/>
  <c r="AB1930" i="6" s="1"/>
  <c r="Z1929" i="6"/>
  <c r="Y1929" i="6"/>
  <c r="X1929" i="6"/>
  <c r="AB1929" i="6" s="1"/>
  <c r="Z1928" i="6"/>
  <c r="Y1928" i="6"/>
  <c r="X1928" i="6"/>
  <c r="AB1928" i="6" s="1"/>
  <c r="Z1927" i="6"/>
  <c r="Y1927" i="6"/>
  <c r="X1927" i="6"/>
  <c r="AB1927" i="6" s="1"/>
  <c r="Z1926" i="6"/>
  <c r="Y1926" i="6"/>
  <c r="X1926" i="6"/>
  <c r="AB1926" i="6" s="1"/>
  <c r="Z1925" i="6"/>
  <c r="Y1925" i="6"/>
  <c r="X1925" i="6"/>
  <c r="AB1925" i="6" s="1"/>
  <c r="Z1924" i="6"/>
  <c r="Y1924" i="6"/>
  <c r="X1924" i="6"/>
  <c r="AB1924" i="6" s="1"/>
  <c r="Z1923" i="6"/>
  <c r="Y1923" i="6"/>
  <c r="X1923" i="6"/>
  <c r="AB1923" i="6" s="1"/>
  <c r="Z1922" i="6"/>
  <c r="Y1922" i="6"/>
  <c r="X1922" i="6"/>
  <c r="AB1922" i="6" s="1"/>
  <c r="Z1921" i="6"/>
  <c r="Y1921" i="6"/>
  <c r="X1921" i="6"/>
  <c r="AB1921" i="6" s="1"/>
  <c r="Z1920" i="6"/>
  <c r="Y1920" i="6"/>
  <c r="X1920" i="6"/>
  <c r="AB1920" i="6" s="1"/>
  <c r="Z1919" i="6"/>
  <c r="Y1919" i="6"/>
  <c r="X1919" i="6"/>
  <c r="AB1919" i="6" s="1"/>
  <c r="Z1918" i="6"/>
  <c r="Y1918" i="6"/>
  <c r="X1918" i="6"/>
  <c r="AB1918" i="6" s="1"/>
  <c r="Z1917" i="6"/>
  <c r="Y1917" i="6"/>
  <c r="X1917" i="6"/>
  <c r="AB1917" i="6" s="1"/>
  <c r="Z1916" i="6"/>
  <c r="Y1916" i="6"/>
  <c r="X1916" i="6"/>
  <c r="AB1916" i="6" s="1"/>
  <c r="Z1915" i="6"/>
  <c r="Y1915" i="6"/>
  <c r="X1915" i="6"/>
  <c r="AB1915" i="6" s="1"/>
  <c r="Z1914" i="6"/>
  <c r="Y1914" i="6"/>
  <c r="X1914" i="6"/>
  <c r="AB1914" i="6" s="1"/>
  <c r="Z1913" i="6"/>
  <c r="Y1913" i="6"/>
  <c r="X1913" i="6"/>
  <c r="AB1913" i="6" s="1"/>
  <c r="Z1912" i="6"/>
  <c r="Y1912" i="6"/>
  <c r="X1912" i="6"/>
  <c r="AB1912" i="6" s="1"/>
  <c r="Z1911" i="6"/>
  <c r="Y1911" i="6"/>
  <c r="X1911" i="6"/>
  <c r="AB1911" i="6" s="1"/>
  <c r="Z1910" i="6"/>
  <c r="Y1910" i="6"/>
  <c r="X1910" i="6"/>
  <c r="AB1910" i="6" s="1"/>
  <c r="Z1909" i="6"/>
  <c r="Y1909" i="6"/>
  <c r="X1909" i="6"/>
  <c r="AB1909" i="6" s="1"/>
  <c r="Z1908" i="6"/>
  <c r="Y1908" i="6"/>
  <c r="X1908" i="6"/>
  <c r="AB1908" i="6" s="1"/>
  <c r="Z1907" i="6"/>
  <c r="Y1907" i="6"/>
  <c r="X1907" i="6"/>
  <c r="AB1907" i="6" s="1"/>
  <c r="Z1906" i="6"/>
  <c r="Y1906" i="6"/>
  <c r="X1906" i="6"/>
  <c r="AB1906" i="6" s="1"/>
  <c r="Z1905" i="6"/>
  <c r="Y1905" i="6"/>
  <c r="X1905" i="6"/>
  <c r="AB1905" i="6" s="1"/>
  <c r="Z1904" i="6"/>
  <c r="Y1904" i="6"/>
  <c r="X1904" i="6"/>
  <c r="AB1904" i="6" s="1"/>
  <c r="Z1903" i="6"/>
  <c r="Y1903" i="6"/>
  <c r="X1903" i="6"/>
  <c r="AB1903" i="6" s="1"/>
  <c r="Z1902" i="6"/>
  <c r="Y1902" i="6"/>
  <c r="X1902" i="6"/>
  <c r="AB1902" i="6" s="1"/>
  <c r="Z1901" i="6"/>
  <c r="Y1901" i="6"/>
  <c r="X1901" i="6"/>
  <c r="AB1901" i="6" s="1"/>
  <c r="Z1900" i="6"/>
  <c r="Y1900" i="6"/>
  <c r="X1900" i="6"/>
  <c r="AB1900" i="6" s="1"/>
  <c r="Z1899" i="6"/>
  <c r="Y1899" i="6"/>
  <c r="X1899" i="6"/>
  <c r="AB1899" i="6" s="1"/>
  <c r="Z1898" i="6"/>
  <c r="Y1898" i="6"/>
  <c r="X1898" i="6"/>
  <c r="AB1898" i="6" s="1"/>
  <c r="Z1897" i="6"/>
  <c r="Y1897" i="6"/>
  <c r="X1897" i="6"/>
  <c r="AB1897" i="6" s="1"/>
  <c r="Z1896" i="6"/>
  <c r="Y1896" i="6"/>
  <c r="X1896" i="6"/>
  <c r="AB1896" i="6" s="1"/>
  <c r="Z1895" i="6"/>
  <c r="Y1895" i="6"/>
  <c r="X1895" i="6"/>
  <c r="AB1895" i="6" s="1"/>
  <c r="Z1894" i="6"/>
  <c r="Y1894" i="6"/>
  <c r="X1894" i="6"/>
  <c r="AB1894" i="6" s="1"/>
  <c r="Z1893" i="6"/>
  <c r="Y1893" i="6"/>
  <c r="X1893" i="6"/>
  <c r="AB1893" i="6" s="1"/>
  <c r="Z1892" i="6"/>
  <c r="Y1892" i="6"/>
  <c r="X1892" i="6"/>
  <c r="AB1892" i="6" s="1"/>
  <c r="Z1891" i="6"/>
  <c r="Y1891" i="6"/>
  <c r="X1891" i="6"/>
  <c r="AB1891" i="6" s="1"/>
  <c r="Z1890" i="6"/>
  <c r="Y1890" i="6"/>
  <c r="X1890" i="6"/>
  <c r="AB1890" i="6" s="1"/>
  <c r="Z1889" i="6"/>
  <c r="Y1889" i="6"/>
  <c r="X1889" i="6"/>
  <c r="AB1889" i="6" s="1"/>
  <c r="Z1888" i="6"/>
  <c r="Y1888" i="6"/>
  <c r="X1888" i="6"/>
  <c r="AB1888" i="6" s="1"/>
  <c r="Z1887" i="6"/>
  <c r="Y1887" i="6"/>
  <c r="X1887" i="6"/>
  <c r="AB1887" i="6" s="1"/>
  <c r="Z1886" i="6"/>
  <c r="Y1886" i="6"/>
  <c r="X1886" i="6"/>
  <c r="AB1886" i="6" s="1"/>
  <c r="Z423" i="6"/>
  <c r="Y422" i="6"/>
  <c r="Z421" i="6"/>
  <c r="Z55" i="6"/>
  <c r="Y50" i="6"/>
  <c r="Y44" i="6"/>
  <c r="Y43" i="6"/>
  <c r="Y38" i="6"/>
  <c r="Y33" i="6"/>
  <c r="Y32" i="6"/>
  <c r="Z22" i="6"/>
  <c r="Z4621" i="6"/>
  <c r="Y4600" i="6"/>
  <c r="Z2278" i="6"/>
  <c r="X2276" i="6"/>
  <c r="Z2273" i="6"/>
  <c r="Z1885" i="6"/>
  <c r="Y1885" i="6"/>
  <c r="X1885" i="6"/>
  <c r="AB1885" i="6" s="1"/>
  <c r="Z1884" i="6"/>
  <c r="Y1884" i="6"/>
  <c r="X1884" i="6"/>
  <c r="AB1884" i="6" s="1"/>
  <c r="Z1883" i="6"/>
  <c r="Y1883" i="6"/>
  <c r="X1883" i="6"/>
  <c r="AB1883" i="6" s="1"/>
  <c r="Z1882" i="6"/>
  <c r="Y1882" i="6"/>
  <c r="X1882" i="6"/>
  <c r="AB1882" i="6" s="1"/>
  <c r="Z1881" i="6"/>
  <c r="Y1881" i="6"/>
  <c r="X1881" i="6"/>
  <c r="AB1881" i="6" s="1"/>
  <c r="Z1880" i="6"/>
  <c r="Y1880" i="6"/>
  <c r="X1880" i="6"/>
  <c r="AB1880" i="6" s="1"/>
  <c r="Z1879" i="6"/>
  <c r="Y1879" i="6"/>
  <c r="X1879" i="6"/>
  <c r="AB1879" i="6" s="1"/>
  <c r="Z1878" i="6"/>
  <c r="Y1878" i="6"/>
  <c r="X1878" i="6"/>
  <c r="AB1878" i="6" s="1"/>
  <c r="Z1877" i="6"/>
  <c r="Y1877" i="6"/>
  <c r="X1877" i="6"/>
  <c r="AB1877" i="6" s="1"/>
  <c r="Z1876" i="6"/>
  <c r="Y1876" i="6"/>
  <c r="X1876" i="6"/>
  <c r="AB1876" i="6" s="1"/>
  <c r="Z1875" i="6"/>
  <c r="Y1875" i="6"/>
  <c r="X1875" i="6"/>
  <c r="AB1875" i="6" s="1"/>
  <c r="Z1874" i="6"/>
  <c r="Y1874" i="6"/>
  <c r="X1874" i="6"/>
  <c r="AB1874" i="6" s="1"/>
  <c r="Z1873" i="6"/>
  <c r="Y1873" i="6"/>
  <c r="X1873" i="6"/>
  <c r="AB1873" i="6" s="1"/>
  <c r="Z1872" i="6"/>
  <c r="Y1872" i="6"/>
  <c r="X1872" i="6"/>
  <c r="AB1872" i="6" s="1"/>
  <c r="Z1871" i="6"/>
  <c r="Y1871" i="6"/>
  <c r="X1871" i="6"/>
  <c r="AB1871" i="6" s="1"/>
  <c r="Z1870" i="6"/>
  <c r="Y1870" i="6"/>
  <c r="X1870" i="6"/>
  <c r="AB1870" i="6" s="1"/>
  <c r="Z1869" i="6"/>
  <c r="Y1869" i="6"/>
  <c r="X1869" i="6"/>
  <c r="AB1869" i="6" s="1"/>
  <c r="Z1868" i="6"/>
  <c r="Y1868" i="6"/>
  <c r="X1868" i="6"/>
  <c r="AB1868" i="6" s="1"/>
  <c r="Z1867" i="6"/>
  <c r="Y1867" i="6"/>
  <c r="X1867" i="6"/>
  <c r="AB1867" i="6" s="1"/>
  <c r="Z1866" i="6"/>
  <c r="Y1866" i="6"/>
  <c r="X1866" i="6"/>
  <c r="AB1866" i="6" s="1"/>
  <c r="Z1865" i="6"/>
  <c r="Y1865" i="6"/>
  <c r="X1865" i="6"/>
  <c r="AB1865" i="6" s="1"/>
  <c r="Z1864" i="6"/>
  <c r="Y1864" i="6"/>
  <c r="X1864" i="6"/>
  <c r="AB1864" i="6" s="1"/>
  <c r="Z1863" i="6"/>
  <c r="Y1863" i="6"/>
  <c r="X1863" i="6"/>
  <c r="AB1863" i="6" s="1"/>
  <c r="Z1862" i="6"/>
  <c r="Y1862" i="6"/>
  <c r="X1862" i="6"/>
  <c r="AB1862" i="6" s="1"/>
  <c r="Z1861" i="6"/>
  <c r="Y1861" i="6"/>
  <c r="X1861" i="6"/>
  <c r="AB1861" i="6" s="1"/>
  <c r="Z1860" i="6"/>
  <c r="Y1860" i="6"/>
  <c r="X1860" i="6"/>
  <c r="AB1860" i="6" s="1"/>
  <c r="Z1859" i="6"/>
  <c r="Y1859" i="6"/>
  <c r="X1859" i="6"/>
  <c r="AB1859" i="6" s="1"/>
  <c r="Z1858" i="6"/>
  <c r="Y1858" i="6"/>
  <c r="X1858" i="6"/>
  <c r="AB1858" i="6" s="1"/>
  <c r="Z1857" i="6"/>
  <c r="Y1857" i="6"/>
  <c r="X1857" i="6"/>
  <c r="AB1857" i="6" s="1"/>
  <c r="Z1856" i="6"/>
  <c r="Y1856" i="6"/>
  <c r="X1856" i="6"/>
  <c r="AB1856" i="6" s="1"/>
  <c r="Z1855" i="6"/>
  <c r="Y1855" i="6"/>
  <c r="X1855" i="6"/>
  <c r="AB1855" i="6" s="1"/>
  <c r="Z1854" i="6"/>
  <c r="Y1854" i="6"/>
  <c r="X1854" i="6"/>
  <c r="AB1854" i="6" s="1"/>
  <c r="Z1853" i="6"/>
  <c r="Y1853" i="6"/>
  <c r="X1853" i="6"/>
  <c r="AB1853" i="6" s="1"/>
  <c r="Z1852" i="6"/>
  <c r="Y1852" i="6"/>
  <c r="X1852" i="6"/>
  <c r="AB1852" i="6" s="1"/>
  <c r="Z1851" i="6"/>
  <c r="Y1851" i="6"/>
  <c r="X1851" i="6"/>
  <c r="AB1851" i="6" s="1"/>
  <c r="Z1850" i="6"/>
  <c r="Y1850" i="6"/>
  <c r="X1850" i="6"/>
  <c r="AB1850" i="6" s="1"/>
  <c r="Z1849" i="6"/>
  <c r="Y1849" i="6"/>
  <c r="X1849" i="6"/>
  <c r="AB1849" i="6" s="1"/>
  <c r="Z1848" i="6"/>
  <c r="Y1848" i="6"/>
  <c r="X1848" i="6"/>
  <c r="AB1848" i="6" s="1"/>
  <c r="Z1847" i="6"/>
  <c r="Y1847" i="6"/>
  <c r="X1847" i="6"/>
  <c r="AB1847" i="6" s="1"/>
  <c r="Z1846" i="6"/>
  <c r="Y1846" i="6"/>
  <c r="X1846" i="6"/>
  <c r="AB1846" i="6" s="1"/>
  <c r="Z1845" i="6"/>
  <c r="Y1845" i="6"/>
  <c r="X1845" i="6"/>
  <c r="AB1845" i="6" s="1"/>
  <c r="Z1844" i="6"/>
  <c r="Y1844" i="6"/>
  <c r="X1844" i="6"/>
  <c r="AB1844" i="6" s="1"/>
  <c r="Z1843" i="6"/>
  <c r="Y1843" i="6"/>
  <c r="X1843" i="6"/>
  <c r="AB1843" i="6" s="1"/>
  <c r="Z1842" i="6"/>
  <c r="Y1842" i="6"/>
  <c r="X1842" i="6"/>
  <c r="AB1842" i="6" s="1"/>
  <c r="Z1841" i="6"/>
  <c r="Y1841" i="6"/>
  <c r="X1841" i="6"/>
  <c r="AB1841" i="6" s="1"/>
  <c r="Z1840" i="6"/>
  <c r="Y1840" i="6"/>
  <c r="X1840" i="6"/>
  <c r="AB1840" i="6" s="1"/>
  <c r="Z1839" i="6"/>
  <c r="Y1839" i="6"/>
  <c r="X1839" i="6"/>
  <c r="AB1839" i="6" s="1"/>
  <c r="Z1838" i="6"/>
  <c r="Y1838" i="6"/>
  <c r="X1838" i="6"/>
  <c r="AB1838" i="6" s="1"/>
  <c r="Z1837" i="6"/>
  <c r="Y1837" i="6"/>
  <c r="X1837" i="6"/>
  <c r="AB1837" i="6" s="1"/>
  <c r="Z1836" i="6"/>
  <c r="Y1836" i="6"/>
  <c r="X1836" i="6"/>
  <c r="AB1836" i="6" s="1"/>
  <c r="Z1835" i="6"/>
  <c r="Y1835" i="6"/>
  <c r="X1835" i="6"/>
  <c r="AB1835" i="6" s="1"/>
  <c r="Z1834" i="6"/>
  <c r="Y1834" i="6"/>
  <c r="X1834" i="6"/>
  <c r="AB1834" i="6" s="1"/>
  <c r="Z1833" i="6"/>
  <c r="Y1833" i="6"/>
  <c r="X1833" i="6"/>
  <c r="AB1833" i="6" s="1"/>
  <c r="Z1832" i="6"/>
  <c r="Y1832" i="6"/>
  <c r="X1832" i="6"/>
  <c r="AB1832" i="6" s="1"/>
  <c r="Z1831" i="6"/>
  <c r="Y1831" i="6"/>
  <c r="X1831" i="6"/>
  <c r="AB1831" i="6" s="1"/>
  <c r="Z1830" i="6"/>
  <c r="Y1830" i="6"/>
  <c r="X1830" i="6"/>
  <c r="AB1830" i="6" s="1"/>
  <c r="Z1829" i="6"/>
  <c r="Y1829" i="6"/>
  <c r="X1829" i="6"/>
  <c r="AB1829" i="6" s="1"/>
  <c r="Z1828" i="6"/>
  <c r="Y1828" i="6"/>
  <c r="X1828" i="6"/>
  <c r="AB1828" i="6" s="1"/>
  <c r="Z1827" i="6"/>
  <c r="Y1827" i="6"/>
  <c r="X1827" i="6"/>
  <c r="AB1827" i="6" s="1"/>
  <c r="Z1826" i="6"/>
  <c r="Y1826" i="6"/>
  <c r="X1826" i="6"/>
  <c r="AB1826" i="6" s="1"/>
  <c r="Z1825" i="6"/>
  <c r="Y1825" i="6"/>
  <c r="X1825" i="6"/>
  <c r="AB1825" i="6" s="1"/>
  <c r="Z1824" i="6"/>
  <c r="Y1824" i="6"/>
  <c r="X1824" i="6"/>
  <c r="AB1824" i="6" s="1"/>
  <c r="M1824" i="6" s="1"/>
  <c r="N1824" i="6" s="1"/>
  <c r="O1824" i="6" s="1"/>
  <c r="Z1823" i="6"/>
  <c r="Y1823" i="6"/>
  <c r="X1823" i="6"/>
  <c r="AB1823" i="6" s="1"/>
  <c r="M1823" i="6" s="1"/>
  <c r="N1823" i="6" s="1"/>
  <c r="O1823" i="6" s="1"/>
  <c r="Z1822" i="6"/>
  <c r="Y1822" i="6"/>
  <c r="X1822" i="6"/>
  <c r="AB1822" i="6" s="1"/>
  <c r="M1822" i="6" s="1"/>
  <c r="N1822" i="6" s="1"/>
  <c r="O1822" i="6" s="1"/>
  <c r="Z1821" i="6"/>
  <c r="Y1821" i="6"/>
  <c r="X1821" i="6"/>
  <c r="AB1821" i="6" s="1"/>
  <c r="M1821" i="6" s="1"/>
  <c r="N1821" i="6" s="1"/>
  <c r="O1821" i="6" s="1"/>
  <c r="Z1820" i="6"/>
  <c r="Y1820" i="6"/>
  <c r="X1820" i="6"/>
  <c r="AB1820" i="6" s="1"/>
  <c r="M1820" i="6" s="1"/>
  <c r="N1820" i="6" s="1"/>
  <c r="O1820" i="6" s="1"/>
  <c r="Z1819" i="6"/>
  <c r="Y1819" i="6"/>
  <c r="X1819" i="6"/>
  <c r="AB1819" i="6" s="1"/>
  <c r="M1819" i="6" s="1"/>
  <c r="N1819" i="6" s="1"/>
  <c r="O1819" i="6" s="1"/>
  <c r="Z1818" i="6"/>
  <c r="Y1818" i="6"/>
  <c r="X1818" i="6"/>
  <c r="AB1818" i="6" s="1"/>
  <c r="M1818" i="6" s="1"/>
  <c r="N1818" i="6" s="1"/>
  <c r="O1818" i="6" s="1"/>
  <c r="Z1817" i="6"/>
  <c r="Y1817" i="6"/>
  <c r="X1817" i="6"/>
  <c r="AB1817" i="6" s="1"/>
  <c r="M1817" i="6" s="1"/>
  <c r="N1817" i="6" s="1"/>
  <c r="O1817" i="6" s="1"/>
  <c r="Z1816" i="6"/>
  <c r="Y1816" i="6"/>
  <c r="X1816" i="6"/>
  <c r="AB1816" i="6" s="1"/>
  <c r="M1816" i="6" s="1"/>
  <c r="N1816" i="6" s="1"/>
  <c r="O1816" i="6" s="1"/>
  <c r="Z1815" i="6"/>
  <c r="Y1815" i="6"/>
  <c r="X1815" i="6"/>
  <c r="AB1815" i="6" s="1"/>
  <c r="M1815" i="6" s="1"/>
  <c r="N1815" i="6" s="1"/>
  <c r="O1815" i="6" s="1"/>
  <c r="Z1814" i="6"/>
  <c r="Y1814" i="6"/>
  <c r="X1814" i="6"/>
  <c r="AB1814" i="6" s="1"/>
  <c r="M1814" i="6" s="1"/>
  <c r="N1814" i="6" s="1"/>
  <c r="O1814" i="6" s="1"/>
  <c r="Z1813" i="6"/>
  <c r="Y1813" i="6"/>
  <c r="X1813" i="6"/>
  <c r="AB1813" i="6" s="1"/>
  <c r="M1813" i="6" s="1"/>
  <c r="N1813" i="6" s="1"/>
  <c r="O1813" i="6" s="1"/>
  <c r="Z1812" i="6"/>
  <c r="Y1812" i="6"/>
  <c r="X1812" i="6"/>
  <c r="AB1812" i="6" s="1"/>
  <c r="M1812" i="6" s="1"/>
  <c r="N1812" i="6" s="1"/>
  <c r="O1812" i="6" s="1"/>
  <c r="Z1811" i="6"/>
  <c r="Y1811" i="6"/>
  <c r="X1811" i="6"/>
  <c r="AB1811" i="6" s="1"/>
  <c r="M1811" i="6" s="1"/>
  <c r="N1811" i="6" s="1"/>
  <c r="O1811" i="6" s="1"/>
  <c r="Z1810" i="6"/>
  <c r="Y1810" i="6"/>
  <c r="X1810" i="6"/>
  <c r="AB1810" i="6" s="1"/>
  <c r="M1810" i="6" s="1"/>
  <c r="N1810" i="6" s="1"/>
  <c r="O1810" i="6" s="1"/>
  <c r="Z1809" i="6"/>
  <c r="Y1809" i="6"/>
  <c r="X1809" i="6"/>
  <c r="AB1809" i="6" s="1"/>
  <c r="M1809" i="6" s="1"/>
  <c r="N1809" i="6" s="1"/>
  <c r="O1809" i="6" s="1"/>
  <c r="Z1808" i="6"/>
  <c r="Y1808" i="6"/>
  <c r="X1808" i="6"/>
  <c r="AB1808" i="6" s="1"/>
  <c r="M1808" i="6" s="1"/>
  <c r="N1808" i="6" s="1"/>
  <c r="O1808" i="6" s="1"/>
  <c r="Z1807" i="6"/>
  <c r="Y1807" i="6"/>
  <c r="X1807" i="6"/>
  <c r="AB1807" i="6" s="1"/>
  <c r="M1807" i="6" s="1"/>
  <c r="N1807" i="6" s="1"/>
  <c r="O1807" i="6" s="1"/>
  <c r="Z1806" i="6"/>
  <c r="Y1806" i="6"/>
  <c r="X1806" i="6"/>
  <c r="AB1806" i="6" s="1"/>
  <c r="M1806" i="6" s="1"/>
  <c r="N1806" i="6" s="1"/>
  <c r="O1806" i="6" s="1"/>
  <c r="Z1805" i="6"/>
  <c r="Y1805" i="6"/>
  <c r="X1805" i="6"/>
  <c r="AB1805" i="6" s="1"/>
  <c r="M1805" i="6" s="1"/>
  <c r="N1805" i="6" s="1"/>
  <c r="O1805" i="6" s="1"/>
  <c r="Z1804" i="6"/>
  <c r="Y1804" i="6"/>
  <c r="X1804" i="6"/>
  <c r="AB1804" i="6" s="1"/>
  <c r="M1804" i="6" s="1"/>
  <c r="N1804" i="6" s="1"/>
  <c r="O1804" i="6" s="1"/>
  <c r="Z1803" i="6"/>
  <c r="Y1803" i="6"/>
  <c r="X1803" i="6"/>
  <c r="AB1803" i="6" s="1"/>
  <c r="M1803" i="6" s="1"/>
  <c r="N1803" i="6" s="1"/>
  <c r="O1803" i="6" s="1"/>
  <c r="Z1802" i="6"/>
  <c r="Y1802" i="6"/>
  <c r="X1802" i="6"/>
  <c r="AB1802" i="6" s="1"/>
  <c r="M1802" i="6" s="1"/>
  <c r="N1802" i="6" s="1"/>
  <c r="O1802" i="6" s="1"/>
  <c r="Z1801" i="6"/>
  <c r="Y1801" i="6"/>
  <c r="X1801" i="6"/>
  <c r="AB1801" i="6" s="1"/>
  <c r="M1801" i="6" s="1"/>
  <c r="N1801" i="6" s="1"/>
  <c r="O1801" i="6" s="1"/>
  <c r="Z1800" i="6"/>
  <c r="Y1800" i="6"/>
  <c r="X1800" i="6"/>
  <c r="AB1800" i="6" s="1"/>
  <c r="M1800" i="6" s="1"/>
  <c r="N1800" i="6" s="1"/>
  <c r="O1800" i="6" s="1"/>
  <c r="Z1799" i="6"/>
  <c r="Y1799" i="6"/>
  <c r="X1799" i="6"/>
  <c r="AB1799" i="6" s="1"/>
  <c r="M1799" i="6" s="1"/>
  <c r="N1799" i="6" s="1"/>
  <c r="O1799" i="6" s="1"/>
  <c r="Z1798" i="6"/>
  <c r="Y1798" i="6"/>
  <c r="X1798" i="6"/>
  <c r="AB1798" i="6" s="1"/>
  <c r="M1798" i="6" s="1"/>
  <c r="N1798" i="6" s="1"/>
  <c r="O1798" i="6" s="1"/>
  <c r="Z1797" i="6"/>
  <c r="Y1797" i="6"/>
  <c r="X1797" i="6"/>
  <c r="AB1797" i="6" s="1"/>
  <c r="M1797" i="6" s="1"/>
  <c r="N1797" i="6" s="1"/>
  <c r="O1797" i="6" s="1"/>
  <c r="Z1796" i="6"/>
  <c r="Y1796" i="6"/>
  <c r="X1796" i="6"/>
  <c r="AB1796" i="6" s="1"/>
  <c r="M1796" i="6" s="1"/>
  <c r="N1796" i="6" s="1"/>
  <c r="O1796" i="6" s="1"/>
  <c r="Z1795" i="6"/>
  <c r="Y1795" i="6"/>
  <c r="X1795" i="6"/>
  <c r="AB1795" i="6" s="1"/>
  <c r="M1795" i="6" s="1"/>
  <c r="N1795" i="6" s="1"/>
  <c r="O1795" i="6" s="1"/>
  <c r="Z1794" i="6"/>
  <c r="Y1794" i="6"/>
  <c r="X1794" i="6"/>
  <c r="AB1794" i="6" s="1"/>
  <c r="M1794" i="6" s="1"/>
  <c r="N1794" i="6" s="1"/>
  <c r="O1794" i="6" s="1"/>
  <c r="Z1793" i="6"/>
  <c r="Y1793" i="6"/>
  <c r="X1793" i="6"/>
  <c r="AB1793" i="6" s="1"/>
  <c r="M1793" i="6" s="1"/>
  <c r="N1793" i="6" s="1"/>
  <c r="O1793" i="6" s="1"/>
  <c r="Z1792" i="6"/>
  <c r="Y1792" i="6"/>
  <c r="X1792" i="6"/>
  <c r="AB1792" i="6" s="1"/>
  <c r="M1792" i="6" s="1"/>
  <c r="N1792" i="6" s="1"/>
  <c r="O1792" i="6" s="1"/>
  <c r="Z1791" i="6"/>
  <c r="Y1791" i="6"/>
  <c r="X1791" i="6"/>
  <c r="AB1791" i="6" s="1"/>
  <c r="M1791" i="6" s="1"/>
  <c r="N1791" i="6" s="1"/>
  <c r="O1791" i="6" s="1"/>
  <c r="Z1790" i="6"/>
  <c r="Y1790" i="6"/>
  <c r="X1790" i="6"/>
  <c r="AB1790" i="6" s="1"/>
  <c r="M1790" i="6" s="1"/>
  <c r="N1790" i="6" s="1"/>
  <c r="O1790" i="6" s="1"/>
  <c r="Z1789" i="6"/>
  <c r="Y1789" i="6"/>
  <c r="X1789" i="6"/>
  <c r="AB1789" i="6" s="1"/>
  <c r="M1789" i="6" s="1"/>
  <c r="N1789" i="6" s="1"/>
  <c r="O1789" i="6" s="1"/>
  <c r="Z1788" i="6"/>
  <c r="Y1788" i="6"/>
  <c r="X1788" i="6"/>
  <c r="AB1788" i="6" s="1"/>
  <c r="M1788" i="6" s="1"/>
  <c r="N1788" i="6" s="1"/>
  <c r="O1788" i="6" s="1"/>
  <c r="Z1787" i="6"/>
  <c r="Y1787" i="6"/>
  <c r="X1787" i="6"/>
  <c r="AB1787" i="6" s="1"/>
  <c r="M1787" i="6" s="1"/>
  <c r="N1787" i="6" s="1"/>
  <c r="O1787" i="6" s="1"/>
  <c r="Z1786" i="6"/>
  <c r="Y1786" i="6"/>
  <c r="X1786" i="6"/>
  <c r="AB1786" i="6" s="1"/>
  <c r="M1786" i="6" s="1"/>
  <c r="N1786" i="6" s="1"/>
  <c r="O1786" i="6" s="1"/>
  <c r="Z1785" i="6"/>
  <c r="Y1785" i="6"/>
  <c r="X1785" i="6"/>
  <c r="AB1785" i="6" s="1"/>
  <c r="M1785" i="6" s="1"/>
  <c r="N1785" i="6" s="1"/>
  <c r="O1785" i="6" s="1"/>
  <c r="Z1784" i="6"/>
  <c r="Y1784" i="6"/>
  <c r="X1784" i="6"/>
  <c r="AB1784" i="6" s="1"/>
  <c r="M1784" i="6" s="1"/>
  <c r="N1784" i="6" s="1"/>
  <c r="O1784" i="6" s="1"/>
  <c r="Z1783" i="6"/>
  <c r="Y1783" i="6"/>
  <c r="X1783" i="6"/>
  <c r="AB1783" i="6" s="1"/>
  <c r="M1783" i="6" s="1"/>
  <c r="N1783" i="6" s="1"/>
  <c r="O1783" i="6" s="1"/>
  <c r="Z1782" i="6"/>
  <c r="Y1782" i="6"/>
  <c r="X1782" i="6"/>
  <c r="AB1782" i="6" s="1"/>
  <c r="M1782" i="6" s="1"/>
  <c r="N1782" i="6" s="1"/>
  <c r="O1782" i="6" s="1"/>
  <c r="Z1781" i="6"/>
  <c r="Y1781" i="6"/>
  <c r="X1781" i="6"/>
  <c r="AB1781" i="6" s="1"/>
  <c r="M1781" i="6" s="1"/>
  <c r="N1781" i="6" s="1"/>
  <c r="O1781" i="6" s="1"/>
  <c r="Z1780" i="6"/>
  <c r="Y1780" i="6"/>
  <c r="X1780" i="6"/>
  <c r="AB1780" i="6" s="1"/>
  <c r="M1780" i="6" s="1"/>
  <c r="N1780" i="6" s="1"/>
  <c r="O1780" i="6" s="1"/>
  <c r="Z1779" i="6"/>
  <c r="Y1779" i="6"/>
  <c r="X1779" i="6"/>
  <c r="AB1779" i="6" s="1"/>
  <c r="M1779" i="6" s="1"/>
  <c r="N1779" i="6" s="1"/>
  <c r="O1779" i="6" s="1"/>
  <c r="Z1778" i="6"/>
  <c r="Y1778" i="6"/>
  <c r="X1778" i="6"/>
  <c r="AB1778" i="6" s="1"/>
  <c r="M1778" i="6" s="1"/>
  <c r="N1778" i="6" s="1"/>
  <c r="O1778" i="6" s="1"/>
  <c r="Z1777" i="6"/>
  <c r="Y1777" i="6"/>
  <c r="X1777" i="6"/>
  <c r="AB1777" i="6" s="1"/>
  <c r="M1777" i="6" s="1"/>
  <c r="N1777" i="6" s="1"/>
  <c r="O1777" i="6" s="1"/>
  <c r="Z1776" i="6"/>
  <c r="Y1776" i="6"/>
  <c r="X1776" i="6"/>
  <c r="AB1776" i="6" s="1"/>
  <c r="M1776" i="6" s="1"/>
  <c r="N1776" i="6" s="1"/>
  <c r="O1776" i="6" s="1"/>
  <c r="Z1775" i="6"/>
  <c r="Y1775" i="6"/>
  <c r="X1775" i="6"/>
  <c r="AB1775" i="6" s="1"/>
  <c r="M1775" i="6" s="1"/>
  <c r="N1775" i="6" s="1"/>
  <c r="O1775" i="6" s="1"/>
  <c r="Z1774" i="6"/>
  <c r="Y1774" i="6"/>
  <c r="X1774" i="6"/>
  <c r="AB1774" i="6" s="1"/>
  <c r="M1774" i="6" s="1"/>
  <c r="N1774" i="6" s="1"/>
  <c r="O1774" i="6" s="1"/>
  <c r="Z1773" i="6"/>
  <c r="Y1773" i="6"/>
  <c r="X1773" i="6"/>
  <c r="AB1773" i="6" s="1"/>
  <c r="M1773" i="6" s="1"/>
  <c r="N1773" i="6" s="1"/>
  <c r="O1773" i="6" s="1"/>
  <c r="Z1772" i="6"/>
  <c r="Y1772" i="6"/>
  <c r="X1772" i="6"/>
  <c r="AB1772" i="6" s="1"/>
  <c r="M1772" i="6" s="1"/>
  <c r="N1772" i="6" s="1"/>
  <c r="O1772" i="6" s="1"/>
  <c r="Z1771" i="6"/>
  <c r="Y1771" i="6"/>
  <c r="X1771" i="6"/>
  <c r="AB1771" i="6" s="1"/>
  <c r="M1771" i="6" s="1"/>
  <c r="N1771" i="6" s="1"/>
  <c r="O1771" i="6" s="1"/>
  <c r="Z1770" i="6"/>
  <c r="Y1770" i="6"/>
  <c r="X1770" i="6"/>
  <c r="AB1770" i="6" s="1"/>
  <c r="M1770" i="6" s="1"/>
  <c r="N1770" i="6" s="1"/>
  <c r="O1770" i="6" s="1"/>
  <c r="Z1769" i="6"/>
  <c r="Y1769" i="6"/>
  <c r="X1769" i="6"/>
  <c r="AB1769" i="6" s="1"/>
  <c r="M1769" i="6" s="1"/>
  <c r="N1769" i="6" s="1"/>
  <c r="O1769" i="6" s="1"/>
  <c r="Z1768" i="6"/>
  <c r="Y1768" i="6"/>
  <c r="X1768" i="6"/>
  <c r="AB1768" i="6" s="1"/>
  <c r="M1768" i="6" s="1"/>
  <c r="N1768" i="6" s="1"/>
  <c r="O1768" i="6" s="1"/>
  <c r="Z1767" i="6"/>
  <c r="Y1767" i="6"/>
  <c r="X1767" i="6"/>
  <c r="AB1767" i="6" s="1"/>
  <c r="M1767" i="6" s="1"/>
  <c r="N1767" i="6" s="1"/>
  <c r="O1767" i="6" s="1"/>
  <c r="Z1766" i="6"/>
  <c r="Y1766" i="6"/>
  <c r="X1766" i="6"/>
  <c r="AB1766" i="6" s="1"/>
  <c r="M1766" i="6" s="1"/>
  <c r="N1766" i="6" s="1"/>
  <c r="O1766" i="6" s="1"/>
  <c r="Z1765" i="6"/>
  <c r="Y1765" i="6"/>
  <c r="X1765" i="6"/>
  <c r="AB1765" i="6" s="1"/>
  <c r="M1765" i="6" s="1"/>
  <c r="N1765" i="6" s="1"/>
  <c r="O1765" i="6" s="1"/>
  <c r="Z1764" i="6"/>
  <c r="Y1764" i="6"/>
  <c r="X1764" i="6"/>
  <c r="AB1764" i="6" s="1"/>
  <c r="M1764" i="6" s="1"/>
  <c r="N1764" i="6" s="1"/>
  <c r="O1764" i="6" s="1"/>
  <c r="Z1763" i="6"/>
  <c r="Y1763" i="6"/>
  <c r="X1763" i="6"/>
  <c r="AB1763" i="6" s="1"/>
  <c r="M1763" i="6" s="1"/>
  <c r="N1763" i="6" s="1"/>
  <c r="O1763" i="6" s="1"/>
  <c r="Z1762" i="6"/>
  <c r="Y1762" i="6"/>
  <c r="X1762" i="6"/>
  <c r="AB1762" i="6" s="1"/>
  <c r="M1762" i="6" s="1"/>
  <c r="N1762" i="6" s="1"/>
  <c r="O1762" i="6" s="1"/>
  <c r="Z1761" i="6"/>
  <c r="Y1761" i="6"/>
  <c r="X1761" i="6"/>
  <c r="AB1761" i="6" s="1"/>
  <c r="M1761" i="6" s="1"/>
  <c r="N1761" i="6" s="1"/>
  <c r="O1761" i="6" s="1"/>
  <c r="Z1760" i="6"/>
  <c r="Y1760" i="6"/>
  <c r="X1760" i="6"/>
  <c r="AB1760" i="6" s="1"/>
  <c r="M1760" i="6" s="1"/>
  <c r="N1760" i="6" s="1"/>
  <c r="O1760" i="6" s="1"/>
  <c r="Z1759" i="6"/>
  <c r="Y1759" i="6"/>
  <c r="X1759" i="6"/>
  <c r="AB1759" i="6" s="1"/>
  <c r="M1759" i="6" s="1"/>
  <c r="N1759" i="6" s="1"/>
  <c r="O1759" i="6" s="1"/>
  <c r="Z1758" i="6"/>
  <c r="Y1758" i="6"/>
  <c r="X1758" i="6"/>
  <c r="AB1758" i="6" s="1"/>
  <c r="M1758" i="6" s="1"/>
  <c r="N1758" i="6" s="1"/>
  <c r="O1758" i="6" s="1"/>
  <c r="Z1757" i="6"/>
  <c r="Y1757" i="6"/>
  <c r="X1757" i="6"/>
  <c r="AB1757" i="6" s="1"/>
  <c r="M1757" i="6" s="1"/>
  <c r="N1757" i="6" s="1"/>
  <c r="O1757" i="6" s="1"/>
  <c r="Z1756" i="6"/>
  <c r="Y1756" i="6"/>
  <c r="X1756" i="6"/>
  <c r="AB1756" i="6" s="1"/>
  <c r="M1756" i="6" s="1"/>
  <c r="N1756" i="6" s="1"/>
  <c r="O1756" i="6" s="1"/>
  <c r="Z1755" i="6"/>
  <c r="Y1755" i="6"/>
  <c r="X1755" i="6"/>
  <c r="AB1755" i="6" s="1"/>
  <c r="M1755" i="6" s="1"/>
  <c r="N1755" i="6" s="1"/>
  <c r="O1755" i="6" s="1"/>
  <c r="Z1754" i="6"/>
  <c r="Y1754" i="6"/>
  <c r="X1754" i="6"/>
  <c r="AB1754" i="6" s="1"/>
  <c r="M1754" i="6" s="1"/>
  <c r="N1754" i="6" s="1"/>
  <c r="O1754" i="6" s="1"/>
  <c r="Z1753" i="6"/>
  <c r="Y1753" i="6"/>
  <c r="X1753" i="6"/>
  <c r="AB1753" i="6" s="1"/>
  <c r="M1753" i="6" s="1"/>
  <c r="N1753" i="6" s="1"/>
  <c r="O1753" i="6" s="1"/>
  <c r="Z1752" i="6"/>
  <c r="Y1752" i="6"/>
  <c r="X1752" i="6"/>
  <c r="AB1752" i="6" s="1"/>
  <c r="M1752" i="6" s="1"/>
  <c r="N1752" i="6" s="1"/>
  <c r="O1752" i="6" s="1"/>
  <c r="Z1751" i="6"/>
  <c r="Y1751" i="6"/>
  <c r="X1751" i="6"/>
  <c r="AB1751" i="6" s="1"/>
  <c r="M1751" i="6" s="1"/>
  <c r="N1751" i="6" s="1"/>
  <c r="O1751" i="6" s="1"/>
  <c r="Z1750" i="6"/>
  <c r="Y1750" i="6"/>
  <c r="X1750" i="6"/>
  <c r="AB1750" i="6" s="1"/>
  <c r="M1750" i="6" s="1"/>
  <c r="N1750" i="6" s="1"/>
  <c r="O1750" i="6" s="1"/>
  <c r="Z1749" i="6"/>
  <c r="Y1749" i="6"/>
  <c r="X1749" i="6"/>
  <c r="AB1749" i="6" s="1"/>
  <c r="M1749" i="6" s="1"/>
  <c r="N1749" i="6" s="1"/>
  <c r="O1749" i="6" s="1"/>
  <c r="Y1747" i="6"/>
  <c r="Z1744" i="6"/>
  <c r="AB1740" i="6"/>
  <c r="M1740" i="6" s="1"/>
  <c r="N1740" i="6" s="1"/>
  <c r="O1740" i="6" s="1"/>
  <c r="Y1739" i="6"/>
  <c r="Y1736" i="6"/>
  <c r="Z1735" i="6"/>
  <c r="AB1733" i="6"/>
  <c r="AB1717" i="6"/>
  <c r="X1697" i="6"/>
  <c r="X1695" i="6"/>
  <c r="AB1693" i="6"/>
  <c r="M1693" i="6" s="1"/>
  <c r="N1693" i="6" s="1"/>
  <c r="O1693" i="6" s="1"/>
  <c r="Y1689" i="6"/>
  <c r="AB1686" i="6"/>
  <c r="Z1678" i="6"/>
  <c r="Y1675" i="6"/>
  <c r="X1439" i="6"/>
  <c r="Z1436" i="6"/>
  <c r="Y1434" i="6"/>
  <c r="L1434" i="6"/>
  <c r="X1423" i="6"/>
  <c r="AB1418" i="6"/>
  <c r="M1418" i="6" s="1"/>
  <c r="N1418" i="6" s="1"/>
  <c r="O1418" i="6" s="1"/>
  <c r="Z1417" i="6"/>
  <c r="AB1415" i="6"/>
  <c r="AD1413" i="6"/>
  <c r="Y1413" i="6"/>
  <c r="X1412" i="6"/>
  <c r="Z1411" i="6"/>
  <c r="Z1410" i="6"/>
  <c r="Y1408" i="6"/>
  <c r="AB1402" i="6"/>
  <c r="Y1399" i="6"/>
  <c r="Y1398" i="6"/>
  <c r="AC1391" i="6"/>
  <c r="AD1391" i="6" s="1"/>
  <c r="X1391" i="6"/>
  <c r="X1379" i="6"/>
  <c r="Y1377" i="6"/>
  <c r="Y1375" i="6"/>
  <c r="AB1373" i="6"/>
  <c r="AB1367" i="6"/>
  <c r="Y1362" i="6"/>
  <c r="Z1350" i="6"/>
  <c r="X1350" i="6"/>
  <c r="X1345" i="6"/>
  <c r="Y1343" i="6"/>
  <c r="X1340" i="6"/>
  <c r="X1336" i="6"/>
  <c r="Y1335" i="6"/>
  <c r="AB1327" i="6"/>
  <c r="Y1321" i="6"/>
  <c r="Y1312" i="6"/>
  <c r="Y1307" i="6"/>
  <c r="Z1298" i="6"/>
  <c r="Y1292" i="6"/>
  <c r="Y1287" i="6"/>
  <c r="AB1278" i="6"/>
  <c r="AB1269" i="6"/>
  <c r="Z1267" i="6"/>
  <c r="Y1266" i="6"/>
  <c r="Y1264" i="6"/>
  <c r="Y1261" i="6"/>
  <c r="Y1257" i="6"/>
  <c r="AB869" i="6"/>
  <c r="X866" i="6"/>
  <c r="Z860" i="6"/>
  <c r="Y855" i="6"/>
  <c r="X1674" i="6"/>
  <c r="Z1673" i="6"/>
  <c r="Y1673" i="6"/>
  <c r="X1673" i="6"/>
  <c r="AB1673" i="6" s="1"/>
  <c r="M1673" i="6" s="1"/>
  <c r="N1673" i="6" s="1"/>
  <c r="O1673" i="6" s="1"/>
  <c r="Z1672" i="6"/>
  <c r="Y1672" i="6"/>
  <c r="X1672" i="6"/>
  <c r="AB1672" i="6" s="1"/>
  <c r="M1672" i="6" s="1"/>
  <c r="N1672" i="6" s="1"/>
  <c r="O1672" i="6" s="1"/>
  <c r="Z1671" i="6"/>
  <c r="Y1671" i="6"/>
  <c r="X1671" i="6"/>
  <c r="AB1671" i="6" s="1"/>
  <c r="M1671" i="6" s="1"/>
  <c r="N1671" i="6" s="1"/>
  <c r="O1671" i="6" s="1"/>
  <c r="Z1670" i="6"/>
  <c r="Y1670" i="6"/>
  <c r="X1670" i="6"/>
  <c r="AB1670" i="6" s="1"/>
  <c r="M1670" i="6" s="1"/>
  <c r="N1670" i="6" s="1"/>
  <c r="O1670" i="6" s="1"/>
  <c r="Z1669" i="6"/>
  <c r="Y1669" i="6"/>
  <c r="X1669" i="6"/>
  <c r="AB1669" i="6" s="1"/>
  <c r="M1669" i="6" s="1"/>
  <c r="N1669" i="6" s="1"/>
  <c r="O1669" i="6" s="1"/>
  <c r="Z1668" i="6"/>
  <c r="Y1668" i="6"/>
  <c r="X1668" i="6"/>
  <c r="AB1668" i="6" s="1"/>
  <c r="M1668" i="6" s="1"/>
  <c r="N1668" i="6" s="1"/>
  <c r="O1668" i="6" s="1"/>
  <c r="Z1667" i="6"/>
  <c r="Y1667" i="6"/>
  <c r="X1667" i="6"/>
  <c r="AB1667" i="6" s="1"/>
  <c r="M1667" i="6" s="1"/>
  <c r="N1667" i="6" s="1"/>
  <c r="O1667" i="6" s="1"/>
  <c r="Z1666" i="6"/>
  <c r="Y1666" i="6"/>
  <c r="X1666" i="6"/>
  <c r="AB1666" i="6" s="1"/>
  <c r="M1666" i="6" s="1"/>
  <c r="N1666" i="6" s="1"/>
  <c r="O1666" i="6" s="1"/>
  <c r="Z1665" i="6"/>
  <c r="Y1665" i="6"/>
  <c r="X1665" i="6"/>
  <c r="AB1665" i="6" s="1"/>
  <c r="M1665" i="6" s="1"/>
  <c r="N1665" i="6" s="1"/>
  <c r="O1665" i="6" s="1"/>
  <c r="Z1664" i="6"/>
  <c r="Y1664" i="6"/>
  <c r="X1664" i="6"/>
  <c r="AB1664" i="6" s="1"/>
  <c r="M1664" i="6" s="1"/>
  <c r="N1664" i="6" s="1"/>
  <c r="O1664" i="6" s="1"/>
  <c r="Z1663" i="6"/>
  <c r="Y1663" i="6"/>
  <c r="X1663" i="6"/>
  <c r="AB1663" i="6" s="1"/>
  <c r="M1663" i="6" s="1"/>
  <c r="N1663" i="6" s="1"/>
  <c r="O1663" i="6" s="1"/>
  <c r="Z1662" i="6"/>
  <c r="Y1662" i="6"/>
  <c r="X1662" i="6"/>
  <c r="AB1662" i="6" s="1"/>
  <c r="M1662" i="6" s="1"/>
  <c r="N1662" i="6" s="1"/>
  <c r="O1662" i="6" s="1"/>
  <c r="Z1661" i="6"/>
  <c r="Y1661" i="6"/>
  <c r="X1661" i="6"/>
  <c r="AB1661" i="6" s="1"/>
  <c r="M1661" i="6" s="1"/>
  <c r="N1661" i="6" s="1"/>
  <c r="O1661" i="6" s="1"/>
  <c r="Z1660" i="6"/>
  <c r="Y1660" i="6"/>
  <c r="X1660" i="6"/>
  <c r="AB1660" i="6" s="1"/>
  <c r="M1660" i="6" s="1"/>
  <c r="N1660" i="6" s="1"/>
  <c r="O1660" i="6" s="1"/>
  <c r="Z1659" i="6"/>
  <c r="Y1659" i="6"/>
  <c r="X1659" i="6"/>
  <c r="AB1659" i="6" s="1"/>
  <c r="M1659" i="6" s="1"/>
  <c r="N1659" i="6" s="1"/>
  <c r="O1659" i="6" s="1"/>
  <c r="Z1658" i="6"/>
  <c r="Y1658" i="6"/>
  <c r="X1658" i="6"/>
  <c r="AB1658" i="6" s="1"/>
  <c r="M1658" i="6" s="1"/>
  <c r="N1658" i="6" s="1"/>
  <c r="O1658" i="6" s="1"/>
  <c r="Z1657" i="6"/>
  <c r="Y1657" i="6"/>
  <c r="X1657" i="6"/>
  <c r="AB1657" i="6" s="1"/>
  <c r="M1657" i="6" s="1"/>
  <c r="N1657" i="6" s="1"/>
  <c r="O1657" i="6" s="1"/>
  <c r="Z1656" i="6"/>
  <c r="Y1656" i="6"/>
  <c r="X1656" i="6"/>
  <c r="AB1656" i="6" s="1"/>
  <c r="M1656" i="6" s="1"/>
  <c r="N1656" i="6" s="1"/>
  <c r="O1656" i="6" s="1"/>
  <c r="Z1655" i="6"/>
  <c r="Y1655" i="6"/>
  <c r="X1655" i="6"/>
  <c r="AB1655" i="6" s="1"/>
  <c r="M1655" i="6" s="1"/>
  <c r="N1655" i="6" s="1"/>
  <c r="O1655" i="6" s="1"/>
  <c r="Z1654" i="6"/>
  <c r="Y1654" i="6"/>
  <c r="X1654" i="6"/>
  <c r="AB1654" i="6" s="1"/>
  <c r="M1654" i="6" s="1"/>
  <c r="N1654" i="6" s="1"/>
  <c r="O1654" i="6" s="1"/>
  <c r="Z1653" i="6"/>
  <c r="Y1653" i="6"/>
  <c r="X1653" i="6"/>
  <c r="AB1653" i="6" s="1"/>
  <c r="M1653" i="6" s="1"/>
  <c r="N1653" i="6" s="1"/>
  <c r="O1653" i="6" s="1"/>
  <c r="Z1652" i="6"/>
  <c r="Y1652" i="6"/>
  <c r="X1652" i="6"/>
  <c r="AB1652" i="6" s="1"/>
  <c r="M1652" i="6" s="1"/>
  <c r="N1652" i="6" s="1"/>
  <c r="O1652" i="6" s="1"/>
  <c r="Z1651" i="6"/>
  <c r="Y1651" i="6"/>
  <c r="X1651" i="6"/>
  <c r="AB1651" i="6" s="1"/>
  <c r="M1651" i="6" s="1"/>
  <c r="N1651" i="6" s="1"/>
  <c r="O1651" i="6" s="1"/>
  <c r="Z1650" i="6"/>
  <c r="Y1650" i="6"/>
  <c r="X1650" i="6"/>
  <c r="AB1650" i="6" s="1"/>
  <c r="M1650" i="6" s="1"/>
  <c r="N1650" i="6" s="1"/>
  <c r="O1650" i="6" s="1"/>
  <c r="Z1649" i="6"/>
  <c r="Y1649" i="6"/>
  <c r="X1649" i="6"/>
  <c r="AB1649" i="6" s="1"/>
  <c r="M1649" i="6" s="1"/>
  <c r="N1649" i="6" s="1"/>
  <c r="O1649" i="6" s="1"/>
  <c r="Z1648" i="6"/>
  <c r="Y1648" i="6"/>
  <c r="X1648" i="6"/>
  <c r="AB1648" i="6" s="1"/>
  <c r="M1648" i="6" s="1"/>
  <c r="N1648" i="6" s="1"/>
  <c r="O1648" i="6" s="1"/>
  <c r="Z1647" i="6"/>
  <c r="Y1647" i="6"/>
  <c r="X1647" i="6"/>
  <c r="AB1647" i="6" s="1"/>
  <c r="M1647" i="6" s="1"/>
  <c r="N1647" i="6" s="1"/>
  <c r="O1647" i="6" s="1"/>
  <c r="Z1646" i="6"/>
  <c r="Y1646" i="6"/>
  <c r="X1646" i="6"/>
  <c r="AB1646" i="6" s="1"/>
  <c r="M1646" i="6" s="1"/>
  <c r="N1646" i="6" s="1"/>
  <c r="O1646" i="6" s="1"/>
  <c r="Z1645" i="6"/>
  <c r="Y1645" i="6"/>
  <c r="X1645" i="6"/>
  <c r="AB1645" i="6" s="1"/>
  <c r="M1645" i="6" s="1"/>
  <c r="N1645" i="6" s="1"/>
  <c r="O1645" i="6" s="1"/>
  <c r="Z1644" i="6"/>
  <c r="Y1644" i="6"/>
  <c r="X1644" i="6"/>
  <c r="AB1644" i="6" s="1"/>
  <c r="M1644" i="6" s="1"/>
  <c r="N1644" i="6" s="1"/>
  <c r="O1644" i="6" s="1"/>
  <c r="Z1643" i="6"/>
  <c r="Y1643" i="6"/>
  <c r="X1643" i="6"/>
  <c r="AB1643" i="6" s="1"/>
  <c r="M1643" i="6" s="1"/>
  <c r="N1643" i="6" s="1"/>
  <c r="O1643" i="6" s="1"/>
  <c r="Z1642" i="6"/>
  <c r="Y1642" i="6"/>
  <c r="X1642" i="6"/>
  <c r="AB1642" i="6" s="1"/>
  <c r="M1642" i="6" s="1"/>
  <c r="N1642" i="6" s="1"/>
  <c r="O1642" i="6" s="1"/>
  <c r="Z1641" i="6"/>
  <c r="Y1641" i="6"/>
  <c r="X1641" i="6"/>
  <c r="AB1641" i="6" s="1"/>
  <c r="M1641" i="6" s="1"/>
  <c r="N1641" i="6" s="1"/>
  <c r="O1641" i="6" s="1"/>
  <c r="Z1640" i="6"/>
  <c r="Y1640" i="6"/>
  <c r="X1640" i="6"/>
  <c r="AB1640" i="6" s="1"/>
  <c r="M1640" i="6" s="1"/>
  <c r="N1640" i="6" s="1"/>
  <c r="O1640" i="6" s="1"/>
  <c r="Z1639" i="6"/>
  <c r="Y1639" i="6"/>
  <c r="X1639" i="6"/>
  <c r="AB1639" i="6" s="1"/>
  <c r="M1639" i="6" s="1"/>
  <c r="N1639" i="6" s="1"/>
  <c r="O1639" i="6" s="1"/>
  <c r="Z1638" i="6"/>
  <c r="Y1638" i="6"/>
  <c r="X1638" i="6"/>
  <c r="AB1638" i="6" s="1"/>
  <c r="M1638" i="6" s="1"/>
  <c r="N1638" i="6" s="1"/>
  <c r="O1638" i="6" s="1"/>
  <c r="Z1637" i="6"/>
  <c r="Y1637" i="6"/>
  <c r="X1637" i="6"/>
  <c r="AB1637" i="6" s="1"/>
  <c r="M1637" i="6" s="1"/>
  <c r="N1637" i="6" s="1"/>
  <c r="O1637" i="6" s="1"/>
  <c r="Z1636" i="6"/>
  <c r="Y1636" i="6"/>
  <c r="X1636" i="6"/>
  <c r="AB1636" i="6" s="1"/>
  <c r="M1636" i="6" s="1"/>
  <c r="N1636" i="6" s="1"/>
  <c r="O1636" i="6" s="1"/>
  <c r="Z1635" i="6"/>
  <c r="Y1635" i="6"/>
  <c r="X1635" i="6"/>
  <c r="AB1635" i="6" s="1"/>
  <c r="M1635" i="6" s="1"/>
  <c r="N1635" i="6" s="1"/>
  <c r="O1635" i="6" s="1"/>
  <c r="Z1634" i="6"/>
  <c r="Y1634" i="6"/>
  <c r="X1634" i="6"/>
  <c r="AB1634" i="6" s="1"/>
  <c r="M1634" i="6" s="1"/>
  <c r="N1634" i="6" s="1"/>
  <c r="O1634" i="6" s="1"/>
  <c r="Z1633" i="6"/>
  <c r="Y1633" i="6"/>
  <c r="X1633" i="6"/>
  <c r="AB1633" i="6" s="1"/>
  <c r="M1633" i="6" s="1"/>
  <c r="N1633" i="6" s="1"/>
  <c r="O1633" i="6" s="1"/>
  <c r="Z1632" i="6"/>
  <c r="Y1632" i="6"/>
  <c r="X1632" i="6"/>
  <c r="AB1632" i="6" s="1"/>
  <c r="M1632" i="6" s="1"/>
  <c r="N1632" i="6" s="1"/>
  <c r="O1632" i="6" s="1"/>
  <c r="Z1631" i="6"/>
  <c r="Y1631" i="6"/>
  <c r="X1631" i="6"/>
  <c r="AB1631" i="6" s="1"/>
  <c r="M1631" i="6" s="1"/>
  <c r="N1631" i="6" s="1"/>
  <c r="O1631" i="6" s="1"/>
  <c r="Z1630" i="6"/>
  <c r="Y1630" i="6"/>
  <c r="X1630" i="6"/>
  <c r="AB1630" i="6" s="1"/>
  <c r="M1630" i="6" s="1"/>
  <c r="N1630" i="6" s="1"/>
  <c r="O1630" i="6" s="1"/>
  <c r="Z1629" i="6"/>
  <c r="Y1629" i="6"/>
  <c r="X1629" i="6"/>
  <c r="AB1629" i="6" s="1"/>
  <c r="M1629" i="6" s="1"/>
  <c r="N1629" i="6" s="1"/>
  <c r="O1629" i="6" s="1"/>
  <c r="Z1628" i="6"/>
  <c r="Y1628" i="6"/>
  <c r="X1628" i="6"/>
  <c r="AB1628" i="6" s="1"/>
  <c r="M1628" i="6" s="1"/>
  <c r="N1628" i="6" s="1"/>
  <c r="O1628" i="6" s="1"/>
  <c r="Z1627" i="6"/>
  <c r="Y1627" i="6"/>
  <c r="X1627" i="6"/>
  <c r="AB1627" i="6" s="1"/>
  <c r="M1627" i="6" s="1"/>
  <c r="N1627" i="6" s="1"/>
  <c r="O1627" i="6" s="1"/>
  <c r="Z1626" i="6"/>
  <c r="Y1626" i="6"/>
  <c r="X1626" i="6"/>
  <c r="AB1626" i="6" s="1"/>
  <c r="M1626" i="6" s="1"/>
  <c r="N1626" i="6" s="1"/>
  <c r="O1626" i="6" s="1"/>
  <c r="Z1625" i="6"/>
  <c r="Y1625" i="6"/>
  <c r="X1625" i="6"/>
  <c r="AB1625" i="6" s="1"/>
  <c r="M1625" i="6" s="1"/>
  <c r="N1625" i="6" s="1"/>
  <c r="O1625" i="6" s="1"/>
  <c r="Z1624" i="6"/>
  <c r="Y1624" i="6"/>
  <c r="X1624" i="6"/>
  <c r="AB1624" i="6" s="1"/>
  <c r="M1624" i="6" s="1"/>
  <c r="N1624" i="6" s="1"/>
  <c r="O1624" i="6" s="1"/>
  <c r="Z1623" i="6"/>
  <c r="Y1623" i="6"/>
  <c r="X1623" i="6"/>
  <c r="AB1623" i="6" s="1"/>
  <c r="M1623" i="6" s="1"/>
  <c r="N1623" i="6" s="1"/>
  <c r="O1623" i="6" s="1"/>
  <c r="Z1622" i="6"/>
  <c r="Y1622" i="6"/>
  <c r="X1622" i="6"/>
  <c r="AB1622" i="6" s="1"/>
  <c r="M1622" i="6" s="1"/>
  <c r="N1622" i="6" s="1"/>
  <c r="O1622" i="6" s="1"/>
  <c r="Z1621" i="6"/>
  <c r="Y1621" i="6"/>
  <c r="X1621" i="6"/>
  <c r="AB1621" i="6" s="1"/>
  <c r="M1621" i="6" s="1"/>
  <c r="N1621" i="6" s="1"/>
  <c r="O1621" i="6" s="1"/>
  <c r="Z1620" i="6"/>
  <c r="Y1620" i="6"/>
  <c r="X1620" i="6"/>
  <c r="AB1620" i="6" s="1"/>
  <c r="M1620" i="6" s="1"/>
  <c r="N1620" i="6" s="1"/>
  <c r="O1620" i="6" s="1"/>
  <c r="Z1619" i="6"/>
  <c r="Y1619" i="6"/>
  <c r="X1619" i="6"/>
  <c r="AB1619" i="6" s="1"/>
  <c r="M1619" i="6" s="1"/>
  <c r="N1619" i="6" s="1"/>
  <c r="O1619" i="6" s="1"/>
  <c r="Z1618" i="6"/>
  <c r="Y1618" i="6"/>
  <c r="X1618" i="6"/>
  <c r="AB1618" i="6" s="1"/>
  <c r="M1618" i="6" s="1"/>
  <c r="N1618" i="6" s="1"/>
  <c r="O1618" i="6" s="1"/>
  <c r="Z1617" i="6"/>
  <c r="Y1617" i="6"/>
  <c r="X1617" i="6"/>
  <c r="AB1617" i="6" s="1"/>
  <c r="M1617" i="6" s="1"/>
  <c r="N1617" i="6" s="1"/>
  <c r="O1617" i="6" s="1"/>
  <c r="Z1616" i="6"/>
  <c r="Y1616" i="6"/>
  <c r="X1616" i="6"/>
  <c r="AB1616" i="6" s="1"/>
  <c r="M1616" i="6" s="1"/>
  <c r="N1616" i="6" s="1"/>
  <c r="O1616" i="6" s="1"/>
  <c r="Z1615" i="6"/>
  <c r="Y1615" i="6"/>
  <c r="X1615" i="6"/>
  <c r="AB1615" i="6" s="1"/>
  <c r="M1615" i="6" s="1"/>
  <c r="N1615" i="6" s="1"/>
  <c r="O1615" i="6" s="1"/>
  <c r="Z1614" i="6"/>
  <c r="Y1614" i="6"/>
  <c r="X1614" i="6"/>
  <c r="AB1614" i="6" s="1"/>
  <c r="M1614" i="6" s="1"/>
  <c r="N1614" i="6" s="1"/>
  <c r="O1614" i="6" s="1"/>
  <c r="Z1613" i="6"/>
  <c r="Y1613" i="6"/>
  <c r="X1613" i="6"/>
  <c r="AB1613" i="6" s="1"/>
  <c r="M1613" i="6" s="1"/>
  <c r="N1613" i="6" s="1"/>
  <c r="O1613" i="6" s="1"/>
  <c r="Z1612" i="6"/>
  <c r="Y1612" i="6"/>
  <c r="X1612" i="6"/>
  <c r="AB1612" i="6" s="1"/>
  <c r="M1612" i="6" s="1"/>
  <c r="N1612" i="6" s="1"/>
  <c r="O1612" i="6" s="1"/>
  <c r="Z1611" i="6"/>
  <c r="Y1611" i="6"/>
  <c r="X1611" i="6"/>
  <c r="AB1611" i="6" s="1"/>
  <c r="M1611" i="6" s="1"/>
  <c r="N1611" i="6" s="1"/>
  <c r="O1611" i="6" s="1"/>
  <c r="Z1610" i="6"/>
  <c r="Y1610" i="6"/>
  <c r="X1610" i="6"/>
  <c r="AB1610" i="6" s="1"/>
  <c r="M1610" i="6" s="1"/>
  <c r="N1610" i="6" s="1"/>
  <c r="O1610" i="6" s="1"/>
  <c r="Z1609" i="6"/>
  <c r="Y1609" i="6"/>
  <c r="X1609" i="6"/>
  <c r="AB1609" i="6" s="1"/>
  <c r="M1609" i="6" s="1"/>
  <c r="N1609" i="6" s="1"/>
  <c r="O1609" i="6" s="1"/>
  <c r="Z1608" i="6"/>
  <c r="Y1608" i="6"/>
  <c r="X1608" i="6"/>
  <c r="AB1608" i="6" s="1"/>
  <c r="M1608" i="6" s="1"/>
  <c r="N1608" i="6" s="1"/>
  <c r="O1608" i="6" s="1"/>
  <c r="Z1607" i="6"/>
  <c r="Y1607" i="6"/>
  <c r="X1607" i="6"/>
  <c r="AB1607" i="6" s="1"/>
  <c r="M1607" i="6" s="1"/>
  <c r="N1607" i="6" s="1"/>
  <c r="O1607" i="6" s="1"/>
  <c r="Z1606" i="6"/>
  <c r="Y1606" i="6"/>
  <c r="X1606" i="6"/>
  <c r="AB1606" i="6" s="1"/>
  <c r="M1606" i="6" s="1"/>
  <c r="N1606" i="6" s="1"/>
  <c r="O1606" i="6" s="1"/>
  <c r="Z1605" i="6"/>
  <c r="Y1605" i="6"/>
  <c r="X1605" i="6"/>
  <c r="AB1605" i="6" s="1"/>
  <c r="M1605" i="6" s="1"/>
  <c r="N1605" i="6" s="1"/>
  <c r="O1605" i="6" s="1"/>
  <c r="Z1604" i="6"/>
  <c r="Y1604" i="6"/>
  <c r="X1604" i="6"/>
  <c r="AB1604" i="6" s="1"/>
  <c r="M1604" i="6" s="1"/>
  <c r="N1604" i="6" s="1"/>
  <c r="O1604" i="6" s="1"/>
  <c r="Z1603" i="6"/>
  <c r="Y1603" i="6"/>
  <c r="X1603" i="6"/>
  <c r="AB1603" i="6" s="1"/>
  <c r="M1603" i="6" s="1"/>
  <c r="N1603" i="6" s="1"/>
  <c r="O1603" i="6" s="1"/>
  <c r="Z1602" i="6"/>
  <c r="Y1602" i="6"/>
  <c r="X1602" i="6"/>
  <c r="AB1602" i="6" s="1"/>
  <c r="M1602" i="6" s="1"/>
  <c r="N1602" i="6" s="1"/>
  <c r="O1602" i="6" s="1"/>
  <c r="Z1601" i="6"/>
  <c r="Y1601" i="6"/>
  <c r="X1601" i="6"/>
  <c r="AB1601" i="6" s="1"/>
  <c r="M1601" i="6" s="1"/>
  <c r="N1601" i="6" s="1"/>
  <c r="O1601" i="6" s="1"/>
  <c r="Z1600" i="6"/>
  <c r="Y1600" i="6"/>
  <c r="X1600" i="6"/>
  <c r="AB1600" i="6" s="1"/>
  <c r="M1600" i="6" s="1"/>
  <c r="N1600" i="6" s="1"/>
  <c r="O1600" i="6" s="1"/>
  <c r="Z1599" i="6"/>
  <c r="Y1599" i="6"/>
  <c r="X1599" i="6"/>
  <c r="AB1599" i="6" s="1"/>
  <c r="M1599" i="6" s="1"/>
  <c r="N1599" i="6" s="1"/>
  <c r="O1599" i="6" s="1"/>
  <c r="Z1598" i="6"/>
  <c r="Y1598" i="6"/>
  <c r="X1598" i="6"/>
  <c r="AB1598" i="6" s="1"/>
  <c r="M1598" i="6" s="1"/>
  <c r="N1598" i="6" s="1"/>
  <c r="O1598" i="6" s="1"/>
  <c r="Z1597" i="6"/>
  <c r="Y1597" i="6"/>
  <c r="X1597" i="6"/>
  <c r="AB1597" i="6" s="1"/>
  <c r="M1597" i="6" s="1"/>
  <c r="N1597" i="6" s="1"/>
  <c r="O1597" i="6" s="1"/>
  <c r="Z1596" i="6"/>
  <c r="Y1596" i="6"/>
  <c r="X1596" i="6"/>
  <c r="AB1596" i="6" s="1"/>
  <c r="M1596" i="6" s="1"/>
  <c r="N1596" i="6" s="1"/>
  <c r="O1596" i="6" s="1"/>
  <c r="Z1595" i="6"/>
  <c r="Y1595" i="6"/>
  <c r="X1595" i="6"/>
  <c r="AB1595" i="6" s="1"/>
  <c r="M1595" i="6" s="1"/>
  <c r="N1595" i="6" s="1"/>
  <c r="O1595" i="6" s="1"/>
  <c r="Z1594" i="6"/>
  <c r="Y1594" i="6"/>
  <c r="X1594" i="6"/>
  <c r="AB1594" i="6" s="1"/>
  <c r="M1594" i="6" s="1"/>
  <c r="N1594" i="6" s="1"/>
  <c r="O1594" i="6" s="1"/>
  <c r="Z1593" i="6"/>
  <c r="Y1593" i="6"/>
  <c r="X1593" i="6"/>
  <c r="AB1593" i="6" s="1"/>
  <c r="M1593" i="6" s="1"/>
  <c r="N1593" i="6" s="1"/>
  <c r="O1593" i="6" s="1"/>
  <c r="Z1592" i="6"/>
  <c r="Y1592" i="6"/>
  <c r="X1592" i="6"/>
  <c r="AB1592" i="6" s="1"/>
  <c r="M1592" i="6" s="1"/>
  <c r="N1592" i="6" s="1"/>
  <c r="O1592" i="6" s="1"/>
  <c r="Z1591" i="6"/>
  <c r="Y1591" i="6"/>
  <c r="X1591" i="6"/>
  <c r="AB1591" i="6" s="1"/>
  <c r="M1591" i="6" s="1"/>
  <c r="N1591" i="6" s="1"/>
  <c r="O1591" i="6" s="1"/>
  <c r="Z1590" i="6"/>
  <c r="Y1590" i="6"/>
  <c r="X1590" i="6"/>
  <c r="AB1590" i="6" s="1"/>
  <c r="M1590" i="6" s="1"/>
  <c r="N1590" i="6" s="1"/>
  <c r="O1590" i="6" s="1"/>
  <c r="Z1589" i="6"/>
  <c r="Y1589" i="6"/>
  <c r="X1589" i="6"/>
  <c r="AB1589" i="6" s="1"/>
  <c r="M1589" i="6" s="1"/>
  <c r="N1589" i="6" s="1"/>
  <c r="O1589" i="6" s="1"/>
  <c r="Z1588" i="6"/>
  <c r="Y1588" i="6"/>
  <c r="X1588" i="6"/>
  <c r="AB1588" i="6" s="1"/>
  <c r="M1588" i="6" s="1"/>
  <c r="N1588" i="6" s="1"/>
  <c r="O1588" i="6" s="1"/>
  <c r="Z1587" i="6"/>
  <c r="Y1587" i="6"/>
  <c r="X1587" i="6"/>
  <c r="AB1587" i="6" s="1"/>
  <c r="M1587" i="6" s="1"/>
  <c r="N1587" i="6" s="1"/>
  <c r="O1587" i="6" s="1"/>
  <c r="Z1586" i="6"/>
  <c r="Y1586" i="6"/>
  <c r="X1586" i="6"/>
  <c r="AB1586" i="6" s="1"/>
  <c r="M1586" i="6" s="1"/>
  <c r="N1586" i="6" s="1"/>
  <c r="O1586" i="6" s="1"/>
  <c r="Z1585" i="6"/>
  <c r="Y1585" i="6"/>
  <c r="X1585" i="6"/>
  <c r="AB1585" i="6" s="1"/>
  <c r="M1585" i="6" s="1"/>
  <c r="N1585" i="6" s="1"/>
  <c r="O1585" i="6" s="1"/>
  <c r="Z1584" i="6"/>
  <c r="Y1584" i="6"/>
  <c r="X1584" i="6"/>
  <c r="AB1584" i="6" s="1"/>
  <c r="M1584" i="6" s="1"/>
  <c r="N1584" i="6" s="1"/>
  <c r="O1584" i="6" s="1"/>
  <c r="Z1583" i="6"/>
  <c r="Y1583" i="6"/>
  <c r="X1583" i="6"/>
  <c r="AB1583" i="6" s="1"/>
  <c r="M1583" i="6" s="1"/>
  <c r="N1583" i="6" s="1"/>
  <c r="O1583" i="6" s="1"/>
  <c r="Z1582" i="6"/>
  <c r="Y1582" i="6"/>
  <c r="X1582" i="6"/>
  <c r="AB1582" i="6" s="1"/>
  <c r="M1582" i="6" s="1"/>
  <c r="N1582" i="6" s="1"/>
  <c r="O1582" i="6" s="1"/>
  <c r="Z1581" i="6"/>
  <c r="Y1581" i="6"/>
  <c r="X1581" i="6"/>
  <c r="AB1581" i="6" s="1"/>
  <c r="M1581" i="6" s="1"/>
  <c r="N1581" i="6" s="1"/>
  <c r="O1581" i="6" s="1"/>
  <c r="Z1580" i="6"/>
  <c r="Y1580" i="6"/>
  <c r="X1580" i="6"/>
  <c r="AB1580" i="6" s="1"/>
  <c r="M1580" i="6" s="1"/>
  <c r="N1580" i="6" s="1"/>
  <c r="O1580" i="6" s="1"/>
  <c r="Z1579" i="6"/>
  <c r="Y1579" i="6"/>
  <c r="X1579" i="6"/>
  <c r="AB1579" i="6" s="1"/>
  <c r="M1579" i="6" s="1"/>
  <c r="N1579" i="6" s="1"/>
  <c r="O1579" i="6" s="1"/>
  <c r="Z1578" i="6"/>
  <c r="Y1578" i="6"/>
  <c r="X1578" i="6"/>
  <c r="AB1578" i="6" s="1"/>
  <c r="M1578" i="6" s="1"/>
  <c r="N1578" i="6" s="1"/>
  <c r="O1578" i="6" s="1"/>
  <c r="Z1577" i="6"/>
  <c r="Y1577" i="6"/>
  <c r="X1577" i="6"/>
  <c r="AB1577" i="6" s="1"/>
  <c r="M1577" i="6" s="1"/>
  <c r="N1577" i="6" s="1"/>
  <c r="O1577" i="6" s="1"/>
  <c r="Z1576" i="6"/>
  <c r="Y1576" i="6"/>
  <c r="X1576" i="6"/>
  <c r="AB1576" i="6" s="1"/>
  <c r="M1576" i="6" s="1"/>
  <c r="N1576" i="6" s="1"/>
  <c r="O1576" i="6" s="1"/>
  <c r="Z1575" i="6"/>
  <c r="Y1575" i="6"/>
  <c r="X1575" i="6"/>
  <c r="AB1575" i="6" s="1"/>
  <c r="M1575" i="6" s="1"/>
  <c r="N1575" i="6" s="1"/>
  <c r="O1575" i="6" s="1"/>
  <c r="Z1574" i="6"/>
  <c r="Y1574" i="6"/>
  <c r="X1574" i="6"/>
  <c r="AB1574" i="6" s="1"/>
  <c r="M1574" i="6" s="1"/>
  <c r="N1574" i="6" s="1"/>
  <c r="O1574" i="6" s="1"/>
  <c r="Z1573" i="6"/>
  <c r="Y1573" i="6"/>
  <c r="X1573" i="6"/>
  <c r="AB1573" i="6" s="1"/>
  <c r="M1573" i="6" s="1"/>
  <c r="N1573" i="6" s="1"/>
  <c r="O1573" i="6" s="1"/>
  <c r="Z1572" i="6"/>
  <c r="Y1572" i="6"/>
  <c r="X1572" i="6"/>
  <c r="AB1572" i="6" s="1"/>
  <c r="M1572" i="6" s="1"/>
  <c r="N1572" i="6" s="1"/>
  <c r="O1572" i="6" s="1"/>
  <c r="Z1571" i="6"/>
  <c r="Y1571" i="6"/>
  <c r="X1571" i="6"/>
  <c r="AB1571" i="6" s="1"/>
  <c r="M1571" i="6" s="1"/>
  <c r="N1571" i="6" s="1"/>
  <c r="O1571" i="6" s="1"/>
  <c r="Z1570" i="6"/>
  <c r="Y1570" i="6"/>
  <c r="X1570" i="6"/>
  <c r="AB1570" i="6" s="1"/>
  <c r="M1570" i="6" s="1"/>
  <c r="N1570" i="6" s="1"/>
  <c r="O1570" i="6" s="1"/>
  <c r="Z1569" i="6"/>
  <c r="Y1569" i="6"/>
  <c r="X1569" i="6"/>
  <c r="AB1569" i="6" s="1"/>
  <c r="M1569" i="6" s="1"/>
  <c r="N1569" i="6" s="1"/>
  <c r="O1569" i="6" s="1"/>
  <c r="Z1568" i="6"/>
  <c r="Y1568" i="6"/>
  <c r="X1568" i="6"/>
  <c r="AB1568" i="6" s="1"/>
  <c r="M1568" i="6" s="1"/>
  <c r="N1568" i="6" s="1"/>
  <c r="O1568" i="6" s="1"/>
  <c r="Z1567" i="6"/>
  <c r="Y1567" i="6"/>
  <c r="X1567" i="6"/>
  <c r="AB1567" i="6" s="1"/>
  <c r="M1567" i="6" s="1"/>
  <c r="N1567" i="6" s="1"/>
  <c r="O1567" i="6" s="1"/>
  <c r="Z1566" i="6"/>
  <c r="Y1566" i="6"/>
  <c r="X1566" i="6"/>
  <c r="AB1566" i="6" s="1"/>
  <c r="M1566" i="6" s="1"/>
  <c r="N1566" i="6" s="1"/>
  <c r="O1566" i="6" s="1"/>
  <c r="Z1565" i="6"/>
  <c r="Y1565" i="6"/>
  <c r="X1565" i="6"/>
  <c r="AB1565" i="6" s="1"/>
  <c r="M1565" i="6" s="1"/>
  <c r="N1565" i="6" s="1"/>
  <c r="O1565" i="6" s="1"/>
  <c r="Z1564" i="6"/>
  <c r="Y1564" i="6"/>
  <c r="X1564" i="6"/>
  <c r="AB1564" i="6" s="1"/>
  <c r="M1564" i="6" s="1"/>
  <c r="N1564" i="6" s="1"/>
  <c r="O1564" i="6" s="1"/>
  <c r="Z1563" i="6"/>
  <c r="Y1563" i="6"/>
  <c r="X1563" i="6"/>
  <c r="AB1563" i="6" s="1"/>
  <c r="M1563" i="6" s="1"/>
  <c r="N1563" i="6" s="1"/>
  <c r="O1563" i="6" s="1"/>
  <c r="Z1562" i="6"/>
  <c r="Y1562" i="6"/>
  <c r="X1562" i="6"/>
  <c r="AB1562" i="6" s="1"/>
  <c r="M1562" i="6" s="1"/>
  <c r="N1562" i="6" s="1"/>
  <c r="O1562" i="6" s="1"/>
  <c r="Z1561" i="6"/>
  <c r="Y1561" i="6"/>
  <c r="X1561" i="6"/>
  <c r="AB1561" i="6" s="1"/>
  <c r="M1561" i="6" s="1"/>
  <c r="N1561" i="6" s="1"/>
  <c r="O1561" i="6" s="1"/>
  <c r="Z1560" i="6"/>
  <c r="Y1560" i="6"/>
  <c r="X1560" i="6"/>
  <c r="AB1560" i="6" s="1"/>
  <c r="M1560" i="6" s="1"/>
  <c r="N1560" i="6" s="1"/>
  <c r="O1560" i="6" s="1"/>
  <c r="Z1559" i="6"/>
  <c r="Y1559" i="6"/>
  <c r="X1559" i="6"/>
  <c r="AB1559" i="6" s="1"/>
  <c r="M1559" i="6" s="1"/>
  <c r="N1559" i="6" s="1"/>
  <c r="O1559" i="6" s="1"/>
  <c r="Z1558" i="6"/>
  <c r="Y1558" i="6"/>
  <c r="X1558" i="6"/>
  <c r="AB1558" i="6" s="1"/>
  <c r="M1558" i="6" s="1"/>
  <c r="N1558" i="6" s="1"/>
  <c r="O1558" i="6" s="1"/>
  <c r="Z1557" i="6"/>
  <c r="Y1557" i="6"/>
  <c r="X1557" i="6"/>
  <c r="AB1557" i="6" s="1"/>
  <c r="M1557" i="6" s="1"/>
  <c r="N1557" i="6" s="1"/>
  <c r="O1557" i="6" s="1"/>
  <c r="Z1556" i="6"/>
  <c r="Y1556" i="6"/>
  <c r="X1556" i="6"/>
  <c r="AB1556" i="6" s="1"/>
  <c r="M1556" i="6" s="1"/>
  <c r="N1556" i="6" s="1"/>
  <c r="O1556" i="6" s="1"/>
  <c r="Z1555" i="6"/>
  <c r="Y1555" i="6"/>
  <c r="X1555" i="6"/>
  <c r="AB1555" i="6" s="1"/>
  <c r="M1555" i="6" s="1"/>
  <c r="N1555" i="6" s="1"/>
  <c r="O1555" i="6" s="1"/>
  <c r="Z1554" i="6"/>
  <c r="Y1554" i="6"/>
  <c r="X1554" i="6"/>
  <c r="AB1554" i="6" s="1"/>
  <c r="M1554" i="6" s="1"/>
  <c r="N1554" i="6" s="1"/>
  <c r="O1554" i="6" s="1"/>
  <c r="Z1553" i="6"/>
  <c r="Y1553" i="6"/>
  <c r="X1553" i="6"/>
  <c r="AB1553" i="6" s="1"/>
  <c r="M1553" i="6" s="1"/>
  <c r="N1553" i="6" s="1"/>
  <c r="O1553" i="6" s="1"/>
  <c r="Z1552" i="6"/>
  <c r="Y1552" i="6"/>
  <c r="X1552" i="6"/>
  <c r="AB1552" i="6" s="1"/>
  <c r="M1552" i="6" s="1"/>
  <c r="N1552" i="6" s="1"/>
  <c r="O1552" i="6" s="1"/>
  <c r="Z1551" i="6"/>
  <c r="Y1551" i="6"/>
  <c r="X1551" i="6"/>
  <c r="AB1551" i="6" s="1"/>
  <c r="M1551" i="6" s="1"/>
  <c r="N1551" i="6" s="1"/>
  <c r="O1551" i="6" s="1"/>
  <c r="Z1550" i="6"/>
  <c r="Y1550" i="6"/>
  <c r="X1550" i="6"/>
  <c r="AB1550" i="6" s="1"/>
  <c r="M1550" i="6" s="1"/>
  <c r="N1550" i="6" s="1"/>
  <c r="O1550" i="6" s="1"/>
  <c r="Z1549" i="6"/>
  <c r="Y1549" i="6"/>
  <c r="X1549" i="6"/>
  <c r="AB1549" i="6" s="1"/>
  <c r="M1549" i="6" s="1"/>
  <c r="N1549" i="6" s="1"/>
  <c r="O1549" i="6" s="1"/>
  <c r="Z1548" i="6"/>
  <c r="Y1548" i="6"/>
  <c r="X1548" i="6"/>
  <c r="AB1548" i="6" s="1"/>
  <c r="M1548" i="6" s="1"/>
  <c r="N1548" i="6" s="1"/>
  <c r="O1548" i="6" s="1"/>
  <c r="Z1547" i="6"/>
  <c r="Y1547" i="6"/>
  <c r="X1547" i="6"/>
  <c r="AB1547" i="6" s="1"/>
  <c r="M1547" i="6" s="1"/>
  <c r="N1547" i="6" s="1"/>
  <c r="O1547" i="6" s="1"/>
  <c r="Z1546" i="6"/>
  <c r="Y1546" i="6"/>
  <c r="X1546" i="6"/>
  <c r="AB1546" i="6" s="1"/>
  <c r="M1546" i="6" s="1"/>
  <c r="N1546" i="6" s="1"/>
  <c r="O1546" i="6" s="1"/>
  <c r="Z1545" i="6"/>
  <c r="Y1545" i="6"/>
  <c r="X1545" i="6"/>
  <c r="AB1545" i="6" s="1"/>
  <c r="M1545" i="6" s="1"/>
  <c r="N1545" i="6" s="1"/>
  <c r="O1545" i="6" s="1"/>
  <c r="Z1544" i="6"/>
  <c r="Y1544" i="6"/>
  <c r="X1544" i="6"/>
  <c r="AB1544" i="6" s="1"/>
  <c r="M1544" i="6" s="1"/>
  <c r="N1544" i="6" s="1"/>
  <c r="O1544" i="6" s="1"/>
  <c r="Z1543" i="6"/>
  <c r="Y1543" i="6"/>
  <c r="X1543" i="6"/>
  <c r="AB1543" i="6" s="1"/>
  <c r="M1543" i="6" s="1"/>
  <c r="N1543" i="6" s="1"/>
  <c r="O1543" i="6" s="1"/>
  <c r="Z1542" i="6"/>
  <c r="Y1542" i="6"/>
  <c r="X1542" i="6"/>
  <c r="AB1542" i="6" s="1"/>
  <c r="M1542" i="6" s="1"/>
  <c r="N1542" i="6" s="1"/>
  <c r="O1542" i="6" s="1"/>
  <c r="Z1541" i="6"/>
  <c r="Y1541" i="6"/>
  <c r="X1541" i="6"/>
  <c r="AB1541" i="6" s="1"/>
  <c r="M1541" i="6" s="1"/>
  <c r="N1541" i="6" s="1"/>
  <c r="O1541" i="6" s="1"/>
  <c r="Z1540" i="6"/>
  <c r="Y1540" i="6"/>
  <c r="X1540" i="6"/>
  <c r="AB1540" i="6" s="1"/>
  <c r="M1540" i="6" s="1"/>
  <c r="N1540" i="6" s="1"/>
  <c r="O1540" i="6" s="1"/>
  <c r="Z1539" i="6"/>
  <c r="Y1539" i="6"/>
  <c r="X1539" i="6"/>
  <c r="AB1539" i="6" s="1"/>
  <c r="M1539" i="6" s="1"/>
  <c r="N1539" i="6" s="1"/>
  <c r="O1539" i="6" s="1"/>
  <c r="Z1538" i="6"/>
  <c r="Y1538" i="6"/>
  <c r="X1538" i="6"/>
  <c r="AB1538" i="6" s="1"/>
  <c r="M1538" i="6" s="1"/>
  <c r="N1538" i="6" s="1"/>
  <c r="O1538" i="6" s="1"/>
  <c r="Z1537" i="6"/>
  <c r="Y1537" i="6"/>
  <c r="X1537" i="6"/>
  <c r="AB1537" i="6" s="1"/>
  <c r="M1537" i="6" s="1"/>
  <c r="N1537" i="6" s="1"/>
  <c r="O1537" i="6" s="1"/>
  <c r="Z1536" i="6"/>
  <c r="Y1536" i="6"/>
  <c r="X1536" i="6"/>
  <c r="AB1536" i="6" s="1"/>
  <c r="M1536" i="6" s="1"/>
  <c r="N1536" i="6" s="1"/>
  <c r="O1536" i="6" s="1"/>
  <c r="Z1535" i="6"/>
  <c r="Y1535" i="6"/>
  <c r="X1535" i="6"/>
  <c r="AB1535" i="6" s="1"/>
  <c r="M1535" i="6" s="1"/>
  <c r="N1535" i="6" s="1"/>
  <c r="O1535" i="6" s="1"/>
  <c r="Z1534" i="6"/>
  <c r="Y1534" i="6"/>
  <c r="X1534" i="6"/>
  <c r="AB1534" i="6" s="1"/>
  <c r="M1534" i="6" s="1"/>
  <c r="N1534" i="6" s="1"/>
  <c r="O1534" i="6" s="1"/>
  <c r="Z1533" i="6"/>
  <c r="Y1533" i="6"/>
  <c r="X1533" i="6"/>
  <c r="AB1533" i="6" s="1"/>
  <c r="M1533" i="6" s="1"/>
  <c r="N1533" i="6" s="1"/>
  <c r="O1533" i="6" s="1"/>
  <c r="Z1532" i="6"/>
  <c r="Y1532" i="6"/>
  <c r="X1532" i="6"/>
  <c r="AB1532" i="6" s="1"/>
  <c r="M1532" i="6" s="1"/>
  <c r="N1532" i="6" s="1"/>
  <c r="O1532" i="6" s="1"/>
  <c r="Z1531" i="6"/>
  <c r="Y1531" i="6"/>
  <c r="X1531" i="6"/>
  <c r="AB1531" i="6" s="1"/>
  <c r="M1531" i="6" s="1"/>
  <c r="N1531" i="6" s="1"/>
  <c r="O1531" i="6" s="1"/>
  <c r="Z1530" i="6"/>
  <c r="Y1530" i="6"/>
  <c r="X1530" i="6"/>
  <c r="AB1530" i="6" s="1"/>
  <c r="M1530" i="6" s="1"/>
  <c r="N1530" i="6" s="1"/>
  <c r="O1530" i="6" s="1"/>
  <c r="Z1529" i="6"/>
  <c r="Y1529" i="6"/>
  <c r="X1529" i="6"/>
  <c r="AB1529" i="6" s="1"/>
  <c r="M1529" i="6" s="1"/>
  <c r="N1529" i="6" s="1"/>
  <c r="O1529" i="6" s="1"/>
  <c r="Z1528" i="6"/>
  <c r="Y1528" i="6"/>
  <c r="X1528" i="6"/>
  <c r="AB1528" i="6" s="1"/>
  <c r="M1528" i="6" s="1"/>
  <c r="N1528" i="6" s="1"/>
  <c r="O1528" i="6" s="1"/>
  <c r="Z1527" i="6"/>
  <c r="Y1527" i="6"/>
  <c r="X1527" i="6"/>
  <c r="AB1527" i="6" s="1"/>
  <c r="M1527" i="6" s="1"/>
  <c r="N1527" i="6" s="1"/>
  <c r="O1527" i="6" s="1"/>
  <c r="Z1526" i="6"/>
  <c r="Y1526" i="6"/>
  <c r="X1526" i="6"/>
  <c r="AB1526" i="6" s="1"/>
  <c r="M1526" i="6" s="1"/>
  <c r="N1526" i="6" s="1"/>
  <c r="O1526" i="6" s="1"/>
  <c r="Z1525" i="6"/>
  <c r="Y1525" i="6"/>
  <c r="X1525" i="6"/>
  <c r="AB1525" i="6" s="1"/>
  <c r="M1525" i="6" s="1"/>
  <c r="N1525" i="6" s="1"/>
  <c r="O1525" i="6" s="1"/>
  <c r="Z1524" i="6"/>
  <c r="Y1524" i="6"/>
  <c r="X1524" i="6"/>
  <c r="AB1524" i="6" s="1"/>
  <c r="M1524" i="6" s="1"/>
  <c r="N1524" i="6" s="1"/>
  <c r="O1524" i="6" s="1"/>
  <c r="Z1523" i="6"/>
  <c r="Y1523" i="6"/>
  <c r="X1523" i="6"/>
  <c r="AB1523" i="6" s="1"/>
  <c r="M1523" i="6" s="1"/>
  <c r="N1523" i="6" s="1"/>
  <c r="O1523" i="6" s="1"/>
  <c r="Z1522" i="6"/>
  <c r="Y1522" i="6"/>
  <c r="X1522" i="6"/>
  <c r="AB1522" i="6" s="1"/>
  <c r="M1522" i="6" s="1"/>
  <c r="N1522" i="6" s="1"/>
  <c r="O1522" i="6" s="1"/>
  <c r="Z1521" i="6"/>
  <c r="Y1521" i="6"/>
  <c r="X1521" i="6"/>
  <c r="AB1521" i="6" s="1"/>
  <c r="M1521" i="6" s="1"/>
  <c r="N1521" i="6" s="1"/>
  <c r="O1521" i="6" s="1"/>
  <c r="Z1520" i="6"/>
  <c r="Y1520" i="6"/>
  <c r="X1520" i="6"/>
  <c r="AB1520" i="6" s="1"/>
  <c r="M1520" i="6" s="1"/>
  <c r="N1520" i="6" s="1"/>
  <c r="O1520" i="6" s="1"/>
  <c r="Z1519" i="6"/>
  <c r="Y1519" i="6"/>
  <c r="X1519" i="6"/>
  <c r="AB1519" i="6" s="1"/>
  <c r="M1519" i="6" s="1"/>
  <c r="N1519" i="6" s="1"/>
  <c r="O1519" i="6" s="1"/>
  <c r="Z1518" i="6"/>
  <c r="Y1518" i="6"/>
  <c r="X1518" i="6"/>
  <c r="AB1518" i="6" s="1"/>
  <c r="M1518" i="6" s="1"/>
  <c r="N1518" i="6" s="1"/>
  <c r="O1518" i="6" s="1"/>
  <c r="Z1517" i="6"/>
  <c r="Y1517" i="6"/>
  <c r="X1517" i="6"/>
  <c r="AB1517" i="6" s="1"/>
  <c r="M1517" i="6" s="1"/>
  <c r="N1517" i="6" s="1"/>
  <c r="O1517" i="6" s="1"/>
  <c r="Z1516" i="6"/>
  <c r="Y1516" i="6"/>
  <c r="X1516" i="6"/>
  <c r="AB1516" i="6" s="1"/>
  <c r="M1516" i="6" s="1"/>
  <c r="N1516" i="6" s="1"/>
  <c r="O1516" i="6" s="1"/>
  <c r="Z1515" i="6"/>
  <c r="Y1515" i="6"/>
  <c r="X1515" i="6"/>
  <c r="AB1515" i="6" s="1"/>
  <c r="M1515" i="6" s="1"/>
  <c r="N1515" i="6" s="1"/>
  <c r="O1515" i="6" s="1"/>
  <c r="Z1514" i="6"/>
  <c r="Y1514" i="6"/>
  <c r="X1514" i="6"/>
  <c r="AB1514" i="6" s="1"/>
  <c r="M1514" i="6" s="1"/>
  <c r="N1514" i="6" s="1"/>
  <c r="O1514" i="6" s="1"/>
  <c r="Z1513" i="6"/>
  <c r="Y1513" i="6"/>
  <c r="X1513" i="6"/>
  <c r="AB1513" i="6" s="1"/>
  <c r="M1513" i="6" s="1"/>
  <c r="N1513" i="6" s="1"/>
  <c r="O1513" i="6" s="1"/>
  <c r="Z1512" i="6"/>
  <c r="Y1512" i="6"/>
  <c r="X1512" i="6"/>
  <c r="AB1512" i="6" s="1"/>
  <c r="M1512" i="6" s="1"/>
  <c r="N1512" i="6" s="1"/>
  <c r="O1512" i="6" s="1"/>
  <c r="Z1511" i="6"/>
  <c r="Y1511" i="6"/>
  <c r="X1511" i="6"/>
  <c r="AB1511" i="6" s="1"/>
  <c r="M1511" i="6" s="1"/>
  <c r="N1511" i="6" s="1"/>
  <c r="O1511" i="6" s="1"/>
  <c r="Z1510" i="6"/>
  <c r="Y1510" i="6"/>
  <c r="X1510" i="6"/>
  <c r="AB1510" i="6" s="1"/>
  <c r="M1510" i="6" s="1"/>
  <c r="N1510" i="6" s="1"/>
  <c r="O1510" i="6" s="1"/>
  <c r="Z1509" i="6"/>
  <c r="Y1509" i="6"/>
  <c r="X1509" i="6"/>
  <c r="AB1509" i="6" s="1"/>
  <c r="M1509" i="6" s="1"/>
  <c r="N1509" i="6" s="1"/>
  <c r="O1509" i="6" s="1"/>
  <c r="Z1508" i="6"/>
  <c r="Y1508" i="6"/>
  <c r="X1508" i="6"/>
  <c r="AB1508" i="6" s="1"/>
  <c r="M1508" i="6" s="1"/>
  <c r="N1508" i="6" s="1"/>
  <c r="O1508" i="6" s="1"/>
  <c r="Z1507" i="6"/>
  <c r="Y1507" i="6"/>
  <c r="X1507" i="6"/>
  <c r="AB1507" i="6" s="1"/>
  <c r="M1507" i="6" s="1"/>
  <c r="N1507" i="6" s="1"/>
  <c r="O1507" i="6" s="1"/>
  <c r="Z1506" i="6"/>
  <c r="Y1506" i="6"/>
  <c r="X1506" i="6"/>
  <c r="AB1506" i="6" s="1"/>
  <c r="M1506" i="6" s="1"/>
  <c r="N1506" i="6" s="1"/>
  <c r="O1506" i="6" s="1"/>
  <c r="Z1505" i="6"/>
  <c r="Y1505" i="6"/>
  <c r="X1505" i="6"/>
  <c r="AB1505" i="6" s="1"/>
  <c r="M1505" i="6" s="1"/>
  <c r="N1505" i="6" s="1"/>
  <c r="O1505" i="6" s="1"/>
  <c r="Z1504" i="6"/>
  <c r="Y1504" i="6"/>
  <c r="X1504" i="6"/>
  <c r="AB1504" i="6" s="1"/>
  <c r="M1504" i="6" s="1"/>
  <c r="N1504" i="6" s="1"/>
  <c r="O1504" i="6" s="1"/>
  <c r="Z1503" i="6"/>
  <c r="Y1503" i="6"/>
  <c r="X1503" i="6"/>
  <c r="AB1503" i="6" s="1"/>
  <c r="M1503" i="6" s="1"/>
  <c r="N1503" i="6" s="1"/>
  <c r="O1503" i="6" s="1"/>
  <c r="Z1502" i="6"/>
  <c r="Y1502" i="6"/>
  <c r="X1502" i="6"/>
  <c r="AB1502" i="6" s="1"/>
  <c r="M1502" i="6" s="1"/>
  <c r="N1502" i="6" s="1"/>
  <c r="O1502" i="6" s="1"/>
  <c r="Z1501" i="6"/>
  <c r="Y1501" i="6"/>
  <c r="X1501" i="6"/>
  <c r="AB1501" i="6" s="1"/>
  <c r="M1501" i="6" s="1"/>
  <c r="N1501" i="6" s="1"/>
  <c r="O1501" i="6" s="1"/>
  <c r="Z1500" i="6"/>
  <c r="Y1500" i="6"/>
  <c r="X1500" i="6"/>
  <c r="AB1500" i="6" s="1"/>
  <c r="M1500" i="6" s="1"/>
  <c r="N1500" i="6" s="1"/>
  <c r="O1500" i="6" s="1"/>
  <c r="Z1499" i="6"/>
  <c r="Y1499" i="6"/>
  <c r="X1499" i="6"/>
  <c r="AB1499" i="6" s="1"/>
  <c r="M1499" i="6" s="1"/>
  <c r="N1499" i="6" s="1"/>
  <c r="O1499" i="6" s="1"/>
  <c r="Z1498" i="6"/>
  <c r="Y1498" i="6"/>
  <c r="X1498" i="6"/>
  <c r="AB1498" i="6" s="1"/>
  <c r="M1498" i="6" s="1"/>
  <c r="N1498" i="6" s="1"/>
  <c r="O1498" i="6" s="1"/>
  <c r="Z1497" i="6"/>
  <c r="Y1497" i="6"/>
  <c r="X1497" i="6"/>
  <c r="AB1497" i="6" s="1"/>
  <c r="M1497" i="6" s="1"/>
  <c r="N1497" i="6" s="1"/>
  <c r="O1497" i="6" s="1"/>
  <c r="Z1496" i="6"/>
  <c r="Y1496" i="6"/>
  <c r="X1496" i="6"/>
  <c r="AB1496" i="6" s="1"/>
  <c r="M1496" i="6" s="1"/>
  <c r="N1496" i="6" s="1"/>
  <c r="O1496" i="6" s="1"/>
  <c r="Z1495" i="6"/>
  <c r="Y1495" i="6"/>
  <c r="X1495" i="6"/>
  <c r="AB1495" i="6" s="1"/>
  <c r="M1495" i="6" s="1"/>
  <c r="N1495" i="6" s="1"/>
  <c r="O1495" i="6" s="1"/>
  <c r="Z1494" i="6"/>
  <c r="Y1494" i="6"/>
  <c r="X1494" i="6"/>
  <c r="AB1494" i="6" s="1"/>
  <c r="M1494" i="6" s="1"/>
  <c r="N1494" i="6" s="1"/>
  <c r="O1494" i="6" s="1"/>
  <c r="Z1493" i="6"/>
  <c r="Y1493" i="6"/>
  <c r="X1493" i="6"/>
  <c r="AB1493" i="6" s="1"/>
  <c r="M1493" i="6" s="1"/>
  <c r="N1493" i="6" s="1"/>
  <c r="O1493" i="6" s="1"/>
  <c r="Z1492" i="6"/>
  <c r="Y1492" i="6"/>
  <c r="X1492" i="6"/>
  <c r="AB1492" i="6" s="1"/>
  <c r="M1492" i="6" s="1"/>
  <c r="N1492" i="6" s="1"/>
  <c r="O1492" i="6" s="1"/>
  <c r="Z1491" i="6"/>
  <c r="Y1491" i="6"/>
  <c r="X1491" i="6"/>
  <c r="AB1491" i="6" s="1"/>
  <c r="M1491" i="6" s="1"/>
  <c r="N1491" i="6" s="1"/>
  <c r="O1491" i="6" s="1"/>
  <c r="Z1490" i="6"/>
  <c r="Y1490" i="6"/>
  <c r="X1490" i="6"/>
  <c r="AB1490" i="6" s="1"/>
  <c r="M1490" i="6" s="1"/>
  <c r="N1490" i="6" s="1"/>
  <c r="O1490" i="6" s="1"/>
  <c r="Z1489" i="6"/>
  <c r="Y1489" i="6"/>
  <c r="X1489" i="6"/>
  <c r="AB1489" i="6" s="1"/>
  <c r="M1489" i="6" s="1"/>
  <c r="N1489" i="6" s="1"/>
  <c r="O1489" i="6" s="1"/>
  <c r="Z1488" i="6"/>
  <c r="Y1488" i="6"/>
  <c r="X1488" i="6"/>
  <c r="AB1488" i="6" s="1"/>
  <c r="M1488" i="6" s="1"/>
  <c r="N1488" i="6" s="1"/>
  <c r="O1488" i="6" s="1"/>
  <c r="Z1487" i="6"/>
  <c r="Y1487" i="6"/>
  <c r="X1487" i="6"/>
  <c r="AB1487" i="6" s="1"/>
  <c r="M1487" i="6" s="1"/>
  <c r="N1487" i="6" s="1"/>
  <c r="O1487" i="6" s="1"/>
  <c r="Z1486" i="6"/>
  <c r="Y1486" i="6"/>
  <c r="X1486" i="6"/>
  <c r="AB1486" i="6" s="1"/>
  <c r="M1486" i="6" s="1"/>
  <c r="N1486" i="6" s="1"/>
  <c r="O1486" i="6" s="1"/>
  <c r="Z1485" i="6"/>
  <c r="Y1485" i="6"/>
  <c r="X1485" i="6"/>
  <c r="AB1485" i="6" s="1"/>
  <c r="M1485" i="6" s="1"/>
  <c r="N1485" i="6" s="1"/>
  <c r="O1485" i="6" s="1"/>
  <c r="Z1484" i="6"/>
  <c r="Y1484" i="6"/>
  <c r="X1484" i="6"/>
  <c r="AB1484" i="6" s="1"/>
  <c r="M1484" i="6" s="1"/>
  <c r="N1484" i="6" s="1"/>
  <c r="O1484" i="6" s="1"/>
  <c r="Z1483" i="6"/>
  <c r="Y1483" i="6"/>
  <c r="X1483" i="6"/>
  <c r="AB1483" i="6" s="1"/>
  <c r="M1483" i="6" s="1"/>
  <c r="N1483" i="6" s="1"/>
  <c r="O1483" i="6" s="1"/>
  <c r="Z1482" i="6"/>
  <c r="Y1482" i="6"/>
  <c r="X1482" i="6"/>
  <c r="AB1482" i="6" s="1"/>
  <c r="M1482" i="6" s="1"/>
  <c r="N1482" i="6" s="1"/>
  <c r="O1482" i="6" s="1"/>
  <c r="Z1481" i="6"/>
  <c r="Y1481" i="6"/>
  <c r="X1481" i="6"/>
  <c r="AB1481" i="6" s="1"/>
  <c r="M1481" i="6" s="1"/>
  <c r="N1481" i="6" s="1"/>
  <c r="O1481" i="6" s="1"/>
  <c r="Z1480" i="6"/>
  <c r="Y1480" i="6"/>
  <c r="X1480" i="6"/>
  <c r="AB1480" i="6" s="1"/>
  <c r="M1480" i="6" s="1"/>
  <c r="N1480" i="6" s="1"/>
  <c r="O1480" i="6" s="1"/>
  <c r="Z1479" i="6"/>
  <c r="Y1479" i="6"/>
  <c r="X1479" i="6"/>
  <c r="AB1479" i="6" s="1"/>
  <c r="M1479" i="6" s="1"/>
  <c r="N1479" i="6" s="1"/>
  <c r="O1479" i="6" s="1"/>
  <c r="Z1478" i="6"/>
  <c r="Y1478" i="6"/>
  <c r="X1478" i="6"/>
  <c r="AB1478" i="6" s="1"/>
  <c r="M1478" i="6" s="1"/>
  <c r="N1478" i="6" s="1"/>
  <c r="O1478" i="6" s="1"/>
  <c r="Z1477" i="6"/>
  <c r="Y1477" i="6"/>
  <c r="X1477" i="6"/>
  <c r="AB1477" i="6" s="1"/>
  <c r="M1477" i="6" s="1"/>
  <c r="N1477" i="6" s="1"/>
  <c r="O1477" i="6" s="1"/>
  <c r="Z1476" i="6"/>
  <c r="Y1476" i="6"/>
  <c r="X1476" i="6"/>
  <c r="AB1476" i="6" s="1"/>
  <c r="M1476" i="6" s="1"/>
  <c r="N1476" i="6" s="1"/>
  <c r="O1476" i="6" s="1"/>
  <c r="Z1475" i="6"/>
  <c r="Y1475" i="6"/>
  <c r="X1475" i="6"/>
  <c r="AB1475" i="6" s="1"/>
  <c r="M1475" i="6" s="1"/>
  <c r="N1475" i="6" s="1"/>
  <c r="O1475" i="6" s="1"/>
  <c r="Z1474" i="6"/>
  <c r="Y1474" i="6"/>
  <c r="X1474" i="6"/>
  <c r="AB1474" i="6" s="1"/>
  <c r="M1474" i="6" s="1"/>
  <c r="N1474" i="6" s="1"/>
  <c r="O1474" i="6" s="1"/>
  <c r="Z1473" i="6"/>
  <c r="Y1473" i="6"/>
  <c r="X1473" i="6"/>
  <c r="AB1473" i="6" s="1"/>
  <c r="M1473" i="6" s="1"/>
  <c r="N1473" i="6" s="1"/>
  <c r="O1473" i="6" s="1"/>
  <c r="Z1472" i="6"/>
  <c r="Y1472" i="6"/>
  <c r="X1472" i="6"/>
  <c r="AB1472" i="6" s="1"/>
  <c r="M1472" i="6" s="1"/>
  <c r="N1472" i="6" s="1"/>
  <c r="O1472" i="6" s="1"/>
  <c r="Z1471" i="6"/>
  <c r="Y1471" i="6"/>
  <c r="X1471" i="6"/>
  <c r="AB1471" i="6" s="1"/>
  <c r="M1471" i="6" s="1"/>
  <c r="N1471" i="6" s="1"/>
  <c r="O1471" i="6" s="1"/>
  <c r="Z1470" i="6"/>
  <c r="Y1470" i="6"/>
  <c r="X1470" i="6"/>
  <c r="AB1470" i="6" s="1"/>
  <c r="M1470" i="6" s="1"/>
  <c r="N1470" i="6" s="1"/>
  <c r="O1470" i="6" s="1"/>
  <c r="Z1469" i="6"/>
  <c r="Y1469" i="6"/>
  <c r="X1469" i="6"/>
  <c r="AB1469" i="6" s="1"/>
  <c r="M1469" i="6" s="1"/>
  <c r="N1469" i="6" s="1"/>
  <c r="O1469" i="6" s="1"/>
  <c r="Z1468" i="6"/>
  <c r="Y1468" i="6"/>
  <c r="X1468" i="6"/>
  <c r="AB1468" i="6" s="1"/>
  <c r="M1468" i="6" s="1"/>
  <c r="N1468" i="6" s="1"/>
  <c r="O1468" i="6" s="1"/>
  <c r="Z1467" i="6"/>
  <c r="Y1467" i="6"/>
  <c r="X1467" i="6"/>
  <c r="AB1467" i="6" s="1"/>
  <c r="M1467" i="6" s="1"/>
  <c r="N1467" i="6" s="1"/>
  <c r="O1467" i="6" s="1"/>
  <c r="Z1466" i="6"/>
  <c r="Y1466" i="6"/>
  <c r="X1466" i="6"/>
  <c r="AB1466" i="6" s="1"/>
  <c r="M1466" i="6" s="1"/>
  <c r="N1466" i="6" s="1"/>
  <c r="O1466" i="6" s="1"/>
  <c r="Z1465" i="6"/>
  <c r="Y1465" i="6"/>
  <c r="X1465" i="6"/>
  <c r="AB1465" i="6" s="1"/>
  <c r="M1465" i="6" s="1"/>
  <c r="N1465" i="6" s="1"/>
  <c r="O1465" i="6" s="1"/>
  <c r="Z1464" i="6"/>
  <c r="Y1464" i="6"/>
  <c r="X1464" i="6"/>
  <c r="AB1464" i="6" s="1"/>
  <c r="M1464" i="6" s="1"/>
  <c r="N1464" i="6" s="1"/>
  <c r="O1464" i="6" s="1"/>
  <c r="Z1463" i="6"/>
  <c r="Y1463" i="6"/>
  <c r="X1463" i="6"/>
  <c r="AB1463" i="6" s="1"/>
  <c r="M1463" i="6" s="1"/>
  <c r="N1463" i="6" s="1"/>
  <c r="O1463" i="6" s="1"/>
  <c r="Z1462" i="6"/>
  <c r="Y1462" i="6"/>
  <c r="X1462" i="6"/>
  <c r="AB1462" i="6" s="1"/>
  <c r="M1462" i="6" s="1"/>
  <c r="N1462" i="6" s="1"/>
  <c r="O1462" i="6" s="1"/>
  <c r="Z1461" i="6"/>
  <c r="Y1461" i="6"/>
  <c r="X1461" i="6"/>
  <c r="AB1461" i="6" s="1"/>
  <c r="M1461" i="6" s="1"/>
  <c r="N1461" i="6" s="1"/>
  <c r="O1461" i="6" s="1"/>
  <c r="Z1460" i="6"/>
  <c r="Y1460" i="6"/>
  <c r="X1460" i="6"/>
  <c r="AB1460" i="6" s="1"/>
  <c r="M1460" i="6" s="1"/>
  <c r="N1460" i="6" s="1"/>
  <c r="O1460" i="6" s="1"/>
  <c r="Z1459" i="6"/>
  <c r="Y1459" i="6"/>
  <c r="X1459" i="6"/>
  <c r="AB1459" i="6" s="1"/>
  <c r="M1459" i="6" s="1"/>
  <c r="N1459" i="6" s="1"/>
  <c r="O1459" i="6" s="1"/>
  <c r="Z1458" i="6"/>
  <c r="Y1458" i="6"/>
  <c r="X1458" i="6"/>
  <c r="AB1458" i="6" s="1"/>
  <c r="M1458" i="6" s="1"/>
  <c r="N1458" i="6" s="1"/>
  <c r="O1458" i="6" s="1"/>
  <c r="Z1457" i="6"/>
  <c r="Y1457" i="6"/>
  <c r="X1457" i="6"/>
  <c r="AB1457" i="6" s="1"/>
  <c r="M1457" i="6" s="1"/>
  <c r="N1457" i="6" s="1"/>
  <c r="O1457" i="6" s="1"/>
  <c r="Z1456" i="6"/>
  <c r="Y1456" i="6"/>
  <c r="X1456" i="6"/>
  <c r="AB1456" i="6" s="1"/>
  <c r="M1456" i="6" s="1"/>
  <c r="N1456" i="6" s="1"/>
  <c r="O1456" i="6" s="1"/>
  <c r="Z1455" i="6"/>
  <c r="Y1455" i="6"/>
  <c r="X1455" i="6"/>
  <c r="AB1455" i="6" s="1"/>
  <c r="M1455" i="6" s="1"/>
  <c r="N1455" i="6" s="1"/>
  <c r="O1455" i="6" s="1"/>
  <c r="Z1454" i="6"/>
  <c r="Y1454" i="6"/>
  <c r="X1454" i="6"/>
  <c r="AB1454" i="6" s="1"/>
  <c r="M1454" i="6" s="1"/>
  <c r="N1454" i="6" s="1"/>
  <c r="O1454" i="6" s="1"/>
  <c r="Z1453" i="6"/>
  <c r="Y1453" i="6"/>
  <c r="X1453" i="6"/>
  <c r="AB1453" i="6" s="1"/>
  <c r="M1453" i="6" s="1"/>
  <c r="N1453" i="6" s="1"/>
  <c r="O1453" i="6" s="1"/>
  <c r="Z1452" i="6"/>
  <c r="Y1452" i="6"/>
  <c r="X1452" i="6"/>
  <c r="AB1452" i="6" s="1"/>
  <c r="M1452" i="6" s="1"/>
  <c r="N1452" i="6" s="1"/>
  <c r="O1452" i="6" s="1"/>
  <c r="Z1451" i="6"/>
  <c r="Y1451" i="6"/>
  <c r="X1451" i="6"/>
  <c r="AB1451" i="6" s="1"/>
  <c r="M1451" i="6" s="1"/>
  <c r="N1451" i="6" s="1"/>
  <c r="O1451" i="6" s="1"/>
  <c r="Z1450" i="6"/>
  <c r="Y1450" i="6"/>
  <c r="X1450" i="6"/>
  <c r="AB1450" i="6" s="1"/>
  <c r="M1450" i="6" s="1"/>
  <c r="N1450" i="6" s="1"/>
  <c r="O1450" i="6" s="1"/>
  <c r="Z1449" i="6"/>
  <c r="Y1449" i="6"/>
  <c r="X1449" i="6"/>
  <c r="AB1449" i="6" s="1"/>
  <c r="M1449" i="6" s="1"/>
  <c r="N1449" i="6" s="1"/>
  <c r="O1449" i="6" s="1"/>
  <c r="Z1448" i="6"/>
  <c r="Y1448" i="6"/>
  <c r="X1448" i="6"/>
  <c r="AB1448" i="6" s="1"/>
  <c r="M1448" i="6" s="1"/>
  <c r="N1448" i="6" s="1"/>
  <c r="O1448" i="6" s="1"/>
  <c r="Z1447" i="6"/>
  <c r="Y1447" i="6"/>
  <c r="X1447" i="6"/>
  <c r="AB1447" i="6" s="1"/>
  <c r="M1447" i="6" s="1"/>
  <c r="N1447" i="6" s="1"/>
  <c r="O1447" i="6" s="1"/>
  <c r="Z1446" i="6"/>
  <c r="Y1446" i="6"/>
  <c r="X1446" i="6"/>
  <c r="AB1446" i="6" s="1"/>
  <c r="M1446" i="6" s="1"/>
  <c r="N1446" i="6" s="1"/>
  <c r="O1446" i="6" s="1"/>
  <c r="Z1445" i="6"/>
  <c r="Y1445" i="6"/>
  <c r="X1445" i="6"/>
  <c r="AB1445" i="6" s="1"/>
  <c r="M1445" i="6" s="1"/>
  <c r="N1445" i="6" s="1"/>
  <c r="O1445" i="6" s="1"/>
  <c r="Z1444" i="6"/>
  <c r="Y1444" i="6"/>
  <c r="X1444" i="6"/>
  <c r="AB1444" i="6" s="1"/>
  <c r="M1444" i="6" s="1"/>
  <c r="N1444" i="6" s="1"/>
  <c r="O1444" i="6" s="1"/>
  <c r="Z1443" i="6"/>
  <c r="Y1443" i="6"/>
  <c r="X1443" i="6"/>
  <c r="AB1443" i="6" s="1"/>
  <c r="M1443" i="6" s="1"/>
  <c r="N1443" i="6" s="1"/>
  <c r="O1443" i="6" s="1"/>
  <c r="Z1442" i="6"/>
  <c r="Y1442" i="6"/>
  <c r="X1442" i="6"/>
  <c r="AB1442" i="6" s="1"/>
  <c r="M1442" i="6" s="1"/>
  <c r="N1442" i="6" s="1"/>
  <c r="O1442" i="6" s="1"/>
  <c r="AB1437" i="6"/>
  <c r="M1437" i="6" s="1"/>
  <c r="N1437" i="6" s="1"/>
  <c r="O1437" i="6" s="1"/>
  <c r="AB1425" i="6"/>
  <c r="M1425" i="6" s="1"/>
  <c r="N1425" i="6" s="1"/>
  <c r="O1425" i="6" s="1"/>
  <c r="AB1414" i="6"/>
  <c r="M1414" i="6" s="1"/>
  <c r="N1414" i="6" s="1"/>
  <c r="O1414" i="6" s="1"/>
  <c r="Y1411" i="6"/>
  <c r="AB1403" i="6"/>
  <c r="M1403" i="6" s="1"/>
  <c r="N1403" i="6" s="1"/>
  <c r="O1403" i="6" s="1"/>
  <c r="Y1394" i="6"/>
  <c r="Z433" i="6"/>
  <c r="X432" i="6"/>
  <c r="AB432" i="6" s="1"/>
  <c r="M432" i="6" s="1"/>
  <c r="N432" i="6"/>
  <c r="O432" i="6" s="1"/>
  <c r="Y431" i="6"/>
  <c r="Y430" i="6"/>
  <c r="X428" i="6"/>
  <c r="AB428" i="6" s="1"/>
  <c r="M428" i="6" s="1"/>
  <c r="N428" i="6" s="1"/>
  <c r="O428" i="6" s="1"/>
  <c r="Y426" i="6"/>
  <c r="Y425" i="6"/>
  <c r="AB424" i="6"/>
  <c r="M424" i="6" s="1"/>
  <c r="N424" i="6" s="1"/>
  <c r="O424" i="6" s="1"/>
  <c r="L36" i="6"/>
  <c r="Y35" i="6"/>
  <c r="Z19" i="6"/>
  <c r="AB2278" i="6"/>
  <c r="M2278" i="6" s="1"/>
  <c r="N2278" i="6" s="1"/>
  <c r="O2278" i="6" s="1"/>
  <c r="Y2277" i="6"/>
  <c r="X1390" i="6"/>
  <c r="AB1390" i="6" s="1"/>
  <c r="M1390" i="6" s="1"/>
  <c r="N1390" i="6" s="1"/>
  <c r="O1390" i="6" s="1"/>
  <c r="Y1388" i="6"/>
  <c r="Y1387" i="6"/>
  <c r="Z1383" i="6"/>
  <c r="X1383" i="6"/>
  <c r="AB1383" i="6" s="1"/>
  <c r="M1383" i="6" s="1"/>
  <c r="N1383" i="6" s="1"/>
  <c r="O1383" i="6" s="1"/>
  <c r="Z1381" i="6"/>
  <c r="Y1381" i="6"/>
  <c r="X1380" i="6"/>
  <c r="AB1380" i="6" s="1"/>
  <c r="M1380" i="6" s="1"/>
  <c r="N1380" i="6" s="1"/>
  <c r="O1380" i="6" s="1"/>
  <c r="Z1377" i="6"/>
  <c r="X1371" i="6"/>
  <c r="Y1369" i="6"/>
  <c r="Z1366" i="6"/>
  <c r="X1363" i="6"/>
  <c r="AB1363" i="6" s="1"/>
  <c r="M1363" i="6" s="1"/>
  <c r="N1363" i="6" s="1"/>
  <c r="O1363" i="6" s="1"/>
  <c r="Z1359" i="6"/>
  <c r="X1359" i="6"/>
  <c r="AB1359" i="6" s="1"/>
  <c r="M1359" i="6" s="1"/>
  <c r="N1359" i="6" s="1"/>
  <c r="O1359" i="6" s="1"/>
  <c r="X1356" i="6"/>
  <c r="AB1356" i="6" s="1"/>
  <c r="M1356" i="6" s="1"/>
  <c r="N1356" i="6" s="1"/>
  <c r="O1356" i="6" s="1"/>
  <c r="Y1351" i="6"/>
  <c r="Z1347" i="6"/>
  <c r="X1347" i="6"/>
  <c r="AB1347" i="6" s="1"/>
  <c r="M1347" i="6" s="1"/>
  <c r="N1347" i="6" s="1"/>
  <c r="O1347" i="6" s="1"/>
  <c r="Z1345" i="6"/>
  <c r="Y1344" i="6"/>
  <c r="Y1341" i="6"/>
  <c r="Z1333" i="6"/>
  <c r="X1332" i="6"/>
  <c r="Y1330" i="6"/>
  <c r="X1328" i="6"/>
  <c r="X1325" i="6"/>
  <c r="AB1325" i="6" s="1"/>
  <c r="M1325" i="6" s="1"/>
  <c r="N1325" i="6" s="1"/>
  <c r="O1325" i="6" s="1"/>
  <c r="Z1323" i="6"/>
  <c r="Z1320" i="6"/>
  <c r="Z1316" i="6"/>
  <c r="X1316" i="6"/>
  <c r="AB1316" i="6" s="1"/>
  <c r="M1316" i="6" s="1"/>
  <c r="N1316" i="6" s="1"/>
  <c r="O1316" i="6" s="1"/>
  <c r="Y1314" i="6"/>
  <c r="Z1309" i="6"/>
  <c r="X1306" i="6"/>
  <c r="AB1306" i="6" s="1"/>
  <c r="M1306" i="6" s="1"/>
  <c r="N1306" i="6" s="1"/>
  <c r="O1306" i="6" s="1"/>
  <c r="X1303" i="6"/>
  <c r="AB1303" i="6" s="1"/>
  <c r="M1303" i="6" s="1"/>
  <c r="N1303" i="6" s="1"/>
  <c r="O1303" i="6" s="1"/>
  <c r="X1301" i="6"/>
  <c r="AB1301" i="6" s="1"/>
  <c r="M1301" i="6" s="1"/>
  <c r="N1301" i="6" s="1"/>
  <c r="O1301" i="6" s="1"/>
  <c r="Y1296" i="6"/>
  <c r="Z1293" i="6"/>
  <c r="X1293" i="6"/>
  <c r="AB1293" i="6" s="1"/>
  <c r="M1293" i="6" s="1"/>
  <c r="N1293" i="6" s="1"/>
  <c r="O1293" i="6" s="1"/>
  <c r="Y1291" i="6"/>
  <c r="Z1289" i="6"/>
  <c r="Y1288" i="6"/>
  <c r="Z1282" i="6"/>
  <c r="X1279" i="6"/>
  <c r="AB1279" i="6" s="1"/>
  <c r="M1279" i="6" s="1"/>
  <c r="N1279" i="6" s="1"/>
  <c r="O1279" i="6" s="1"/>
  <c r="Y1277" i="6"/>
  <c r="Y1275" i="6"/>
  <c r="X1273" i="6"/>
  <c r="AB1273" i="6" s="1"/>
  <c r="M1273" i="6" s="1"/>
  <c r="N1273" i="6" s="1"/>
  <c r="O1273" i="6" s="1"/>
  <c r="Y1271" i="6"/>
  <c r="Y1268" i="6"/>
  <c r="AB1267" i="6"/>
  <c r="M1267" i="6" s="1"/>
  <c r="N1267" i="6" s="1"/>
  <c r="O1267" i="6" s="1"/>
  <c r="Z1266" i="6"/>
  <c r="AB1259" i="6"/>
  <c r="M1259" i="6" s="1"/>
  <c r="N1259" i="6" s="1"/>
  <c r="O1259" i="6" s="1"/>
  <c r="X870" i="6"/>
  <c r="AB870" i="6" s="1"/>
  <c r="M870" i="6" s="1"/>
  <c r="N870" i="6" s="1"/>
  <c r="O870" i="6" s="1"/>
  <c r="Z857" i="6"/>
  <c r="X854" i="6"/>
  <c r="AB854" i="6" s="1"/>
  <c r="M854" i="6" s="1"/>
  <c r="N854" i="6" s="1"/>
  <c r="O854" i="6" s="1"/>
  <c r="Y852" i="6"/>
  <c r="AB849" i="6"/>
  <c r="M849" i="6" s="1"/>
  <c r="N849" i="6" s="1"/>
  <c r="O849" i="6" s="1"/>
  <c r="Z841" i="6"/>
  <c r="Z1256" i="6"/>
  <c r="Y1256" i="6"/>
  <c r="X1256" i="6"/>
  <c r="AB1256" i="6" s="1"/>
  <c r="M1256" i="6" s="1"/>
  <c r="N1256" i="6" s="1"/>
  <c r="O1256" i="6" s="1"/>
  <c r="Z1255" i="6"/>
  <c r="Y1255" i="6"/>
  <c r="X1255" i="6"/>
  <c r="AB1255" i="6" s="1"/>
  <c r="M1255" i="6" s="1"/>
  <c r="N1255" i="6" s="1"/>
  <c r="O1255" i="6" s="1"/>
  <c r="Z1254" i="6"/>
  <c r="Y1254" i="6"/>
  <c r="X1254" i="6"/>
  <c r="AB1254" i="6" s="1"/>
  <c r="M1254" i="6" s="1"/>
  <c r="N1254" i="6" s="1"/>
  <c r="O1254" i="6" s="1"/>
  <c r="Z1253" i="6"/>
  <c r="Y1253" i="6"/>
  <c r="X1253" i="6"/>
  <c r="AB1253" i="6" s="1"/>
  <c r="M1253" i="6" s="1"/>
  <c r="N1253" i="6" s="1"/>
  <c r="O1253" i="6" s="1"/>
  <c r="Z1252" i="6"/>
  <c r="Y1252" i="6"/>
  <c r="X1252" i="6"/>
  <c r="AB1252" i="6" s="1"/>
  <c r="M1252" i="6" s="1"/>
  <c r="N1252" i="6" s="1"/>
  <c r="O1252" i="6" s="1"/>
  <c r="Z1251" i="6"/>
  <c r="Y1251" i="6"/>
  <c r="X1251" i="6"/>
  <c r="AB1251" i="6" s="1"/>
  <c r="M1251" i="6" s="1"/>
  <c r="N1251" i="6" s="1"/>
  <c r="O1251" i="6" s="1"/>
  <c r="Z1250" i="6"/>
  <c r="Y1250" i="6"/>
  <c r="X1250" i="6"/>
  <c r="AB1250" i="6" s="1"/>
  <c r="M1250" i="6" s="1"/>
  <c r="N1250" i="6" s="1"/>
  <c r="O1250" i="6" s="1"/>
  <c r="Z1249" i="6"/>
  <c r="Y1249" i="6"/>
  <c r="X1249" i="6"/>
  <c r="AB1249" i="6" s="1"/>
  <c r="M1249" i="6" s="1"/>
  <c r="N1249" i="6" s="1"/>
  <c r="O1249" i="6" s="1"/>
  <c r="Z1248" i="6"/>
  <c r="Y1248" i="6"/>
  <c r="X1248" i="6"/>
  <c r="AB1248" i="6" s="1"/>
  <c r="M1248" i="6" s="1"/>
  <c r="N1248" i="6" s="1"/>
  <c r="O1248" i="6" s="1"/>
  <c r="Z1247" i="6"/>
  <c r="Y1247" i="6"/>
  <c r="X1247" i="6"/>
  <c r="AB1247" i="6" s="1"/>
  <c r="M1247" i="6" s="1"/>
  <c r="N1247" i="6" s="1"/>
  <c r="O1247" i="6" s="1"/>
  <c r="Z1246" i="6"/>
  <c r="Y1246" i="6"/>
  <c r="X1246" i="6"/>
  <c r="AB1246" i="6" s="1"/>
  <c r="M1246" i="6" s="1"/>
  <c r="N1246" i="6" s="1"/>
  <c r="O1246" i="6" s="1"/>
  <c r="Z1245" i="6"/>
  <c r="Y1245" i="6"/>
  <c r="X1245" i="6"/>
  <c r="AB1245" i="6" s="1"/>
  <c r="M1245" i="6" s="1"/>
  <c r="N1245" i="6" s="1"/>
  <c r="O1245" i="6" s="1"/>
  <c r="Z1244" i="6"/>
  <c r="Y1244" i="6"/>
  <c r="X1244" i="6"/>
  <c r="AB1244" i="6" s="1"/>
  <c r="M1244" i="6" s="1"/>
  <c r="N1244" i="6" s="1"/>
  <c r="O1244" i="6" s="1"/>
  <c r="Z1243" i="6"/>
  <c r="Y1243" i="6"/>
  <c r="X1243" i="6"/>
  <c r="AB1243" i="6" s="1"/>
  <c r="M1243" i="6" s="1"/>
  <c r="N1243" i="6" s="1"/>
  <c r="O1243" i="6" s="1"/>
  <c r="Z1242" i="6"/>
  <c r="Y1242" i="6"/>
  <c r="X1242" i="6"/>
  <c r="AB1242" i="6" s="1"/>
  <c r="M1242" i="6" s="1"/>
  <c r="N1242" i="6" s="1"/>
  <c r="O1242" i="6" s="1"/>
  <c r="Z1241" i="6"/>
  <c r="Y1241" i="6"/>
  <c r="X1241" i="6"/>
  <c r="AB1241" i="6" s="1"/>
  <c r="M1241" i="6" s="1"/>
  <c r="N1241" i="6" s="1"/>
  <c r="O1241" i="6" s="1"/>
  <c r="Z1240" i="6"/>
  <c r="Y1240" i="6"/>
  <c r="X1240" i="6"/>
  <c r="AB1240" i="6" s="1"/>
  <c r="M1240" i="6" s="1"/>
  <c r="N1240" i="6" s="1"/>
  <c r="O1240" i="6" s="1"/>
  <c r="Z1239" i="6"/>
  <c r="Y1239" i="6"/>
  <c r="X1239" i="6"/>
  <c r="AB1239" i="6" s="1"/>
  <c r="M1239" i="6" s="1"/>
  <c r="N1239" i="6" s="1"/>
  <c r="O1239" i="6" s="1"/>
  <c r="Z1238" i="6"/>
  <c r="Y1238" i="6"/>
  <c r="X1238" i="6"/>
  <c r="AB1238" i="6" s="1"/>
  <c r="M1238" i="6" s="1"/>
  <c r="N1238" i="6" s="1"/>
  <c r="O1238" i="6" s="1"/>
  <c r="Z1237" i="6"/>
  <c r="Y1237" i="6"/>
  <c r="X1237" i="6"/>
  <c r="AB1237" i="6" s="1"/>
  <c r="M1237" i="6" s="1"/>
  <c r="N1237" i="6" s="1"/>
  <c r="O1237" i="6" s="1"/>
  <c r="Z1236" i="6"/>
  <c r="Y1236" i="6"/>
  <c r="X1236" i="6"/>
  <c r="AB1236" i="6" s="1"/>
  <c r="M1236" i="6" s="1"/>
  <c r="N1236" i="6" s="1"/>
  <c r="O1236" i="6" s="1"/>
  <c r="Z1235" i="6"/>
  <c r="Y1235" i="6"/>
  <c r="X1235" i="6"/>
  <c r="AB1235" i="6" s="1"/>
  <c r="M1235" i="6" s="1"/>
  <c r="N1235" i="6" s="1"/>
  <c r="O1235" i="6" s="1"/>
  <c r="Z1234" i="6"/>
  <c r="Y1234" i="6"/>
  <c r="X1234" i="6"/>
  <c r="AB1234" i="6" s="1"/>
  <c r="M1234" i="6" s="1"/>
  <c r="N1234" i="6" s="1"/>
  <c r="O1234" i="6" s="1"/>
  <c r="Z1233" i="6"/>
  <c r="Y1233" i="6"/>
  <c r="X1233" i="6"/>
  <c r="AB1233" i="6" s="1"/>
  <c r="M1233" i="6" s="1"/>
  <c r="N1233" i="6" s="1"/>
  <c r="O1233" i="6" s="1"/>
  <c r="Z1232" i="6"/>
  <c r="Y1232" i="6"/>
  <c r="X1232" i="6"/>
  <c r="AB1232" i="6" s="1"/>
  <c r="M1232" i="6" s="1"/>
  <c r="N1232" i="6" s="1"/>
  <c r="O1232" i="6" s="1"/>
  <c r="Z1231" i="6"/>
  <c r="Y1231" i="6"/>
  <c r="X1231" i="6"/>
  <c r="AB1231" i="6" s="1"/>
  <c r="M1231" i="6" s="1"/>
  <c r="N1231" i="6" s="1"/>
  <c r="O1231" i="6" s="1"/>
  <c r="Z1230" i="6"/>
  <c r="Y1230" i="6"/>
  <c r="X1230" i="6"/>
  <c r="AB1230" i="6" s="1"/>
  <c r="M1230" i="6" s="1"/>
  <c r="N1230" i="6" s="1"/>
  <c r="O1230" i="6" s="1"/>
  <c r="Z1229" i="6"/>
  <c r="Y1229" i="6"/>
  <c r="X1229" i="6"/>
  <c r="AB1229" i="6" s="1"/>
  <c r="M1229" i="6" s="1"/>
  <c r="N1229" i="6" s="1"/>
  <c r="O1229" i="6" s="1"/>
  <c r="Z1228" i="6"/>
  <c r="Y1228" i="6"/>
  <c r="X1228" i="6"/>
  <c r="AB1228" i="6" s="1"/>
  <c r="M1228" i="6" s="1"/>
  <c r="N1228" i="6" s="1"/>
  <c r="O1228" i="6" s="1"/>
  <c r="Z1227" i="6"/>
  <c r="Y1227" i="6"/>
  <c r="X1227" i="6"/>
  <c r="AB1227" i="6" s="1"/>
  <c r="M1227" i="6" s="1"/>
  <c r="N1227" i="6" s="1"/>
  <c r="O1227" i="6" s="1"/>
  <c r="Z1226" i="6"/>
  <c r="Y1226" i="6"/>
  <c r="X1226" i="6"/>
  <c r="AB1226" i="6" s="1"/>
  <c r="M1226" i="6" s="1"/>
  <c r="N1226" i="6" s="1"/>
  <c r="O1226" i="6" s="1"/>
  <c r="Z1225" i="6"/>
  <c r="Y1225" i="6"/>
  <c r="X1225" i="6"/>
  <c r="AB1225" i="6" s="1"/>
  <c r="M1225" i="6" s="1"/>
  <c r="N1225" i="6" s="1"/>
  <c r="O1225" i="6" s="1"/>
  <c r="Z1224" i="6"/>
  <c r="Y1224" i="6"/>
  <c r="X1224" i="6"/>
  <c r="AB1224" i="6" s="1"/>
  <c r="M1224" i="6" s="1"/>
  <c r="N1224" i="6" s="1"/>
  <c r="O1224" i="6" s="1"/>
  <c r="Z1223" i="6"/>
  <c r="Y1223" i="6"/>
  <c r="X1223" i="6"/>
  <c r="AB1223" i="6" s="1"/>
  <c r="M1223" i="6" s="1"/>
  <c r="N1223" i="6" s="1"/>
  <c r="O1223" i="6" s="1"/>
  <c r="Z1222" i="6"/>
  <c r="Y1222" i="6"/>
  <c r="X1222" i="6"/>
  <c r="AB1222" i="6" s="1"/>
  <c r="M1222" i="6" s="1"/>
  <c r="N1222" i="6" s="1"/>
  <c r="O1222" i="6" s="1"/>
  <c r="Z1221" i="6"/>
  <c r="Y1221" i="6"/>
  <c r="X1221" i="6"/>
  <c r="AB1221" i="6" s="1"/>
  <c r="M1221" i="6" s="1"/>
  <c r="N1221" i="6" s="1"/>
  <c r="O1221" i="6" s="1"/>
  <c r="Z1220" i="6"/>
  <c r="Y1220" i="6"/>
  <c r="X1220" i="6"/>
  <c r="Z1219" i="6"/>
  <c r="Y1219" i="6"/>
  <c r="X1219" i="6"/>
  <c r="AB1219" i="6" s="1"/>
  <c r="Z1218" i="6"/>
  <c r="Y1218" i="6"/>
  <c r="X1218" i="6"/>
  <c r="AB1218" i="6" s="1"/>
  <c r="Z1217" i="6"/>
  <c r="Y1217" i="6"/>
  <c r="X1217" i="6"/>
  <c r="AB1217" i="6" s="1"/>
  <c r="Z1216" i="6"/>
  <c r="Y1216" i="6"/>
  <c r="X1216" i="6"/>
  <c r="AB1216" i="6" s="1"/>
  <c r="Z1215" i="6"/>
  <c r="Y1215" i="6"/>
  <c r="X1215" i="6"/>
  <c r="AB1215" i="6" s="1"/>
  <c r="Z1214" i="6"/>
  <c r="Y1214" i="6"/>
  <c r="X1214" i="6"/>
  <c r="AB1214" i="6" s="1"/>
  <c r="Z1213" i="6"/>
  <c r="Y1213" i="6"/>
  <c r="X1213" i="6"/>
  <c r="AB1213" i="6" s="1"/>
  <c r="Z1212" i="6"/>
  <c r="Y1212" i="6"/>
  <c r="X1212" i="6"/>
  <c r="AB1212" i="6" s="1"/>
  <c r="Z1211" i="6"/>
  <c r="Y1211" i="6"/>
  <c r="X1211" i="6"/>
  <c r="AB1211" i="6" s="1"/>
  <c r="Z1210" i="6"/>
  <c r="Y1210" i="6"/>
  <c r="X1210" i="6"/>
  <c r="AB1210" i="6" s="1"/>
  <c r="Z1209" i="6"/>
  <c r="Y1209" i="6"/>
  <c r="X1209" i="6"/>
  <c r="AB1209" i="6" s="1"/>
  <c r="Z1208" i="6"/>
  <c r="Y1208" i="6"/>
  <c r="X1208" i="6"/>
  <c r="AB1208" i="6" s="1"/>
  <c r="Z1207" i="6"/>
  <c r="Y1207" i="6"/>
  <c r="X1207" i="6"/>
  <c r="AB1207" i="6" s="1"/>
  <c r="Z1206" i="6"/>
  <c r="Y1206" i="6"/>
  <c r="X1206" i="6"/>
  <c r="AB1206" i="6" s="1"/>
  <c r="Z1205" i="6"/>
  <c r="Y1205" i="6"/>
  <c r="X1205" i="6"/>
  <c r="AB1205" i="6" s="1"/>
  <c r="Z1204" i="6"/>
  <c r="Y1204" i="6"/>
  <c r="X1204" i="6"/>
  <c r="AB1204" i="6" s="1"/>
  <c r="Z1203" i="6"/>
  <c r="Y1203" i="6"/>
  <c r="X1203" i="6"/>
  <c r="AB1203" i="6" s="1"/>
  <c r="Z1202" i="6"/>
  <c r="Y1202" i="6"/>
  <c r="X1202" i="6"/>
  <c r="AB1202" i="6" s="1"/>
  <c r="Z1201" i="6"/>
  <c r="Y1201" i="6"/>
  <c r="X1201" i="6"/>
  <c r="AB1201" i="6" s="1"/>
  <c r="Z1200" i="6"/>
  <c r="Y1200" i="6"/>
  <c r="X1200" i="6"/>
  <c r="AB1200" i="6" s="1"/>
  <c r="Z1199" i="6"/>
  <c r="Y1199" i="6"/>
  <c r="X1199" i="6"/>
  <c r="AB1199" i="6" s="1"/>
  <c r="Z1198" i="6"/>
  <c r="Y1198" i="6"/>
  <c r="X1198" i="6"/>
  <c r="AB1198" i="6" s="1"/>
  <c r="Z1197" i="6"/>
  <c r="Y1197" i="6"/>
  <c r="X1197" i="6"/>
  <c r="AB1197" i="6" s="1"/>
  <c r="Z1196" i="6"/>
  <c r="Y1196" i="6"/>
  <c r="X1196" i="6"/>
  <c r="AB1196" i="6" s="1"/>
  <c r="Z1195" i="6"/>
  <c r="Y1195" i="6"/>
  <c r="X1195" i="6"/>
  <c r="AB1195" i="6" s="1"/>
  <c r="Z1194" i="6"/>
  <c r="Y1194" i="6"/>
  <c r="X1194" i="6"/>
  <c r="AB1194" i="6" s="1"/>
  <c r="Z1193" i="6"/>
  <c r="Y1193" i="6"/>
  <c r="X1193" i="6"/>
  <c r="AB1193" i="6" s="1"/>
  <c r="Z1192" i="6"/>
  <c r="Y1192" i="6"/>
  <c r="X1192" i="6"/>
  <c r="AB1192" i="6" s="1"/>
  <c r="Z1191" i="6"/>
  <c r="Y1191" i="6"/>
  <c r="X1191" i="6"/>
  <c r="AB1191" i="6" s="1"/>
  <c r="Z1190" i="6"/>
  <c r="Y1190" i="6"/>
  <c r="X1190" i="6"/>
  <c r="AB1190" i="6" s="1"/>
  <c r="Z1189" i="6"/>
  <c r="Y1189" i="6"/>
  <c r="X1189" i="6"/>
  <c r="AB1189" i="6" s="1"/>
  <c r="Z1188" i="6"/>
  <c r="Y1188" i="6"/>
  <c r="X1188" i="6"/>
  <c r="AB1188" i="6" s="1"/>
  <c r="Z1187" i="6"/>
  <c r="Y1187" i="6"/>
  <c r="X1187" i="6"/>
  <c r="AB1187" i="6" s="1"/>
  <c r="Z1186" i="6"/>
  <c r="Y1186" i="6"/>
  <c r="X1186" i="6"/>
  <c r="AB1186" i="6" s="1"/>
  <c r="Z1185" i="6"/>
  <c r="Y1185" i="6"/>
  <c r="X1185" i="6"/>
  <c r="AB1185" i="6" s="1"/>
  <c r="Z1184" i="6"/>
  <c r="Y1184" i="6"/>
  <c r="X1184" i="6"/>
  <c r="AB1184" i="6" s="1"/>
  <c r="Z1183" i="6"/>
  <c r="Y1183" i="6"/>
  <c r="X1183" i="6"/>
  <c r="AB1183" i="6" s="1"/>
  <c r="Z1182" i="6"/>
  <c r="Y1182" i="6"/>
  <c r="X1182" i="6"/>
  <c r="AB1182" i="6" s="1"/>
  <c r="Z1181" i="6"/>
  <c r="Y1181" i="6"/>
  <c r="X1181" i="6"/>
  <c r="AB1181" i="6" s="1"/>
  <c r="Z1180" i="6"/>
  <c r="Y1180" i="6"/>
  <c r="X1180" i="6"/>
  <c r="AB1180" i="6" s="1"/>
  <c r="Z1179" i="6"/>
  <c r="Y1179" i="6"/>
  <c r="X1179" i="6"/>
  <c r="AB1179" i="6" s="1"/>
  <c r="Z1178" i="6"/>
  <c r="Y1178" i="6"/>
  <c r="X1178" i="6"/>
  <c r="AB1178" i="6" s="1"/>
  <c r="Z1177" i="6"/>
  <c r="Y1177" i="6"/>
  <c r="X1177" i="6"/>
  <c r="AB1177" i="6" s="1"/>
  <c r="Z1176" i="6"/>
  <c r="Y1176" i="6"/>
  <c r="X1176" i="6"/>
  <c r="AB1176" i="6" s="1"/>
  <c r="Z1175" i="6"/>
  <c r="Y1175" i="6"/>
  <c r="X1175" i="6"/>
  <c r="AB1175" i="6" s="1"/>
  <c r="Z1174" i="6"/>
  <c r="Y1174" i="6"/>
  <c r="X1174" i="6"/>
  <c r="AB1174" i="6" s="1"/>
  <c r="Z1173" i="6"/>
  <c r="Y1173" i="6"/>
  <c r="X1173" i="6"/>
  <c r="AB1173" i="6" s="1"/>
  <c r="Z1172" i="6"/>
  <c r="Y1172" i="6"/>
  <c r="X1172" i="6"/>
  <c r="AB1172" i="6" s="1"/>
  <c r="Z1171" i="6"/>
  <c r="Y1171" i="6"/>
  <c r="X1171" i="6"/>
  <c r="AB1171" i="6" s="1"/>
  <c r="Z1170" i="6"/>
  <c r="Y1170" i="6"/>
  <c r="X1170" i="6"/>
  <c r="AB1170" i="6" s="1"/>
  <c r="Z1169" i="6"/>
  <c r="Y1169" i="6"/>
  <c r="X1169" i="6"/>
  <c r="AB1169" i="6" s="1"/>
  <c r="Z1168" i="6"/>
  <c r="Y1168" i="6"/>
  <c r="X1168" i="6"/>
  <c r="AB1168" i="6" s="1"/>
  <c r="Z1167" i="6"/>
  <c r="Y1167" i="6"/>
  <c r="X1167" i="6"/>
  <c r="AB1167" i="6" s="1"/>
  <c r="Z1166" i="6"/>
  <c r="Y1166" i="6"/>
  <c r="X1166" i="6"/>
  <c r="AB1166" i="6" s="1"/>
  <c r="Z1165" i="6"/>
  <c r="Y1165" i="6"/>
  <c r="X1165" i="6"/>
  <c r="AB1165" i="6" s="1"/>
  <c r="Z1164" i="6"/>
  <c r="Y1164" i="6"/>
  <c r="X1164" i="6"/>
  <c r="AB1164" i="6" s="1"/>
  <c r="Z1163" i="6"/>
  <c r="Y1163" i="6"/>
  <c r="X1163" i="6"/>
  <c r="AB1163" i="6" s="1"/>
  <c r="Z1162" i="6"/>
  <c r="Y1162" i="6"/>
  <c r="X1162" i="6"/>
  <c r="AB1162" i="6" s="1"/>
  <c r="Z1161" i="6"/>
  <c r="Y1161" i="6"/>
  <c r="X1161" i="6"/>
  <c r="AB1161" i="6" s="1"/>
  <c r="Z1160" i="6"/>
  <c r="Y1160" i="6"/>
  <c r="X1160" i="6"/>
  <c r="AB1160" i="6" s="1"/>
  <c r="Z1159" i="6"/>
  <c r="Y1159" i="6"/>
  <c r="X1159" i="6"/>
  <c r="AB1159" i="6" s="1"/>
  <c r="Z1158" i="6"/>
  <c r="Y1158" i="6"/>
  <c r="X1158" i="6"/>
  <c r="AB1158" i="6" s="1"/>
  <c r="Z1157" i="6"/>
  <c r="Y1157" i="6"/>
  <c r="X1157" i="6"/>
  <c r="AB1157" i="6" s="1"/>
  <c r="Z1156" i="6"/>
  <c r="Y1156" i="6"/>
  <c r="X1156" i="6"/>
  <c r="AB1156" i="6" s="1"/>
  <c r="Z1155" i="6"/>
  <c r="Y1155" i="6"/>
  <c r="X1155" i="6"/>
  <c r="AB1155" i="6" s="1"/>
  <c r="Z1154" i="6"/>
  <c r="Y1154" i="6"/>
  <c r="X1154" i="6"/>
  <c r="AB1154" i="6" s="1"/>
  <c r="Z1153" i="6"/>
  <c r="Y1153" i="6"/>
  <c r="X1153" i="6"/>
  <c r="AB1153" i="6" s="1"/>
  <c r="Z1152" i="6"/>
  <c r="Y1152" i="6"/>
  <c r="X1152" i="6"/>
  <c r="AB1152" i="6" s="1"/>
  <c r="Z1151" i="6"/>
  <c r="Y1151" i="6"/>
  <c r="X1151" i="6"/>
  <c r="AB1151" i="6" s="1"/>
  <c r="Z1150" i="6"/>
  <c r="Y1150" i="6"/>
  <c r="X1150" i="6"/>
  <c r="AB1150" i="6" s="1"/>
  <c r="Z1149" i="6"/>
  <c r="Y1149" i="6"/>
  <c r="X1149" i="6"/>
  <c r="AB1149" i="6" s="1"/>
  <c r="Z1148" i="6"/>
  <c r="Y1148" i="6"/>
  <c r="X1148" i="6"/>
  <c r="AB1148" i="6" s="1"/>
  <c r="Z1147" i="6"/>
  <c r="Y1147" i="6"/>
  <c r="X1147" i="6"/>
  <c r="AB1147" i="6" s="1"/>
  <c r="Z1146" i="6"/>
  <c r="Y1146" i="6"/>
  <c r="X1146" i="6"/>
  <c r="AB1146" i="6" s="1"/>
  <c r="Z1145" i="6"/>
  <c r="Y1145" i="6"/>
  <c r="X1145" i="6"/>
  <c r="AB1145" i="6" s="1"/>
  <c r="Z1144" i="6"/>
  <c r="Y1144" i="6"/>
  <c r="X1144" i="6"/>
  <c r="AB1144" i="6" s="1"/>
  <c r="Z1143" i="6"/>
  <c r="Y1143" i="6"/>
  <c r="X1143" i="6"/>
  <c r="AB1143" i="6" s="1"/>
  <c r="Z1142" i="6"/>
  <c r="Y1142" i="6"/>
  <c r="X1142" i="6"/>
  <c r="AB1142" i="6" s="1"/>
  <c r="Z1141" i="6"/>
  <c r="Y1141" i="6"/>
  <c r="X1141" i="6"/>
  <c r="AB1141" i="6" s="1"/>
  <c r="Z1140" i="6"/>
  <c r="Y1140" i="6"/>
  <c r="X1140" i="6"/>
  <c r="AB1140" i="6" s="1"/>
  <c r="Z1139" i="6"/>
  <c r="Y1139" i="6"/>
  <c r="X1139" i="6"/>
  <c r="AB1139" i="6" s="1"/>
  <c r="Z1138" i="6"/>
  <c r="Y1138" i="6"/>
  <c r="X1138" i="6"/>
  <c r="AB1138" i="6" s="1"/>
  <c r="Z1137" i="6"/>
  <c r="Y1137" i="6"/>
  <c r="X1137" i="6"/>
  <c r="AB1137" i="6" s="1"/>
  <c r="Z1136" i="6"/>
  <c r="Y1136" i="6"/>
  <c r="X1136" i="6"/>
  <c r="AB1136" i="6" s="1"/>
  <c r="Z1135" i="6"/>
  <c r="Y1135" i="6"/>
  <c r="X1135" i="6"/>
  <c r="AB1135" i="6" s="1"/>
  <c r="Z1134" i="6"/>
  <c r="Y1134" i="6"/>
  <c r="X1134" i="6"/>
  <c r="AB1134" i="6" s="1"/>
  <c r="Z1133" i="6"/>
  <c r="Y1133" i="6"/>
  <c r="X1133" i="6"/>
  <c r="AB1133" i="6" s="1"/>
  <c r="Z1132" i="6"/>
  <c r="Y1132" i="6"/>
  <c r="X1132" i="6"/>
  <c r="AB1132" i="6" s="1"/>
  <c r="Z1131" i="6"/>
  <c r="Y1131" i="6"/>
  <c r="X1131" i="6"/>
  <c r="AB1131" i="6" s="1"/>
  <c r="Z1130" i="6"/>
  <c r="Y1130" i="6"/>
  <c r="X1130" i="6"/>
  <c r="AB1130" i="6" s="1"/>
  <c r="Z1129" i="6"/>
  <c r="Y1129" i="6"/>
  <c r="X1129" i="6"/>
  <c r="AB1129" i="6" s="1"/>
  <c r="Z1128" i="6"/>
  <c r="Y1128" i="6"/>
  <c r="X1128" i="6"/>
  <c r="AB1128" i="6" s="1"/>
  <c r="Z1127" i="6"/>
  <c r="Y1127" i="6"/>
  <c r="X1127" i="6"/>
  <c r="AB1127" i="6" s="1"/>
  <c r="Z1126" i="6"/>
  <c r="Y1126" i="6"/>
  <c r="X1126" i="6"/>
  <c r="AB1126" i="6" s="1"/>
  <c r="Z1125" i="6"/>
  <c r="Y1125" i="6"/>
  <c r="X1125" i="6"/>
  <c r="AB1125" i="6" s="1"/>
  <c r="Z1124" i="6"/>
  <c r="Y1124" i="6"/>
  <c r="X1124" i="6"/>
  <c r="AB1124" i="6" s="1"/>
  <c r="Z1123" i="6"/>
  <c r="Y1123" i="6"/>
  <c r="X1123" i="6"/>
  <c r="AB1123" i="6" s="1"/>
  <c r="Z1122" i="6"/>
  <c r="Y1122" i="6"/>
  <c r="X1122" i="6"/>
  <c r="AB1122" i="6" s="1"/>
  <c r="Z1121" i="6"/>
  <c r="Y1121" i="6"/>
  <c r="X1121" i="6"/>
  <c r="AB1121" i="6" s="1"/>
  <c r="Z1120" i="6"/>
  <c r="Y1120" i="6"/>
  <c r="X1120" i="6"/>
  <c r="AB1120" i="6" s="1"/>
  <c r="Z1119" i="6"/>
  <c r="Y1119" i="6"/>
  <c r="X1119" i="6"/>
  <c r="AB1119" i="6" s="1"/>
  <c r="Z1118" i="6"/>
  <c r="Y1118" i="6"/>
  <c r="X1118" i="6"/>
  <c r="AB1118" i="6" s="1"/>
  <c r="Z1117" i="6"/>
  <c r="Y1117" i="6"/>
  <c r="X1117" i="6"/>
  <c r="AB1117" i="6" s="1"/>
  <c r="Z1116" i="6"/>
  <c r="Y1116" i="6"/>
  <c r="X1116" i="6"/>
  <c r="AB1116" i="6" s="1"/>
  <c r="Z1115" i="6"/>
  <c r="Y1115" i="6"/>
  <c r="X1115" i="6"/>
  <c r="AB1115" i="6" s="1"/>
  <c r="Z1114" i="6"/>
  <c r="Y1114" i="6"/>
  <c r="X1114" i="6"/>
  <c r="AB1114" i="6" s="1"/>
  <c r="Z1113" i="6"/>
  <c r="Y1113" i="6"/>
  <c r="X1113" i="6"/>
  <c r="AB1113" i="6" s="1"/>
  <c r="Z1112" i="6"/>
  <c r="Y1112" i="6"/>
  <c r="X1112" i="6"/>
  <c r="AB1112" i="6" s="1"/>
  <c r="Z1111" i="6"/>
  <c r="Y1111" i="6"/>
  <c r="X1111" i="6"/>
  <c r="AB1111" i="6" s="1"/>
  <c r="Z1110" i="6"/>
  <c r="Y1110" i="6"/>
  <c r="X1110" i="6"/>
  <c r="AB1110" i="6" s="1"/>
  <c r="Z1109" i="6"/>
  <c r="Y1109" i="6"/>
  <c r="X1109" i="6"/>
  <c r="AB1109" i="6" s="1"/>
  <c r="Z1108" i="6"/>
  <c r="Y1108" i="6"/>
  <c r="X1108" i="6"/>
  <c r="AB1108" i="6" s="1"/>
  <c r="Z1107" i="6"/>
  <c r="Y1107" i="6"/>
  <c r="X1107" i="6"/>
  <c r="AB1107" i="6" s="1"/>
  <c r="Z1106" i="6"/>
  <c r="Y1106" i="6"/>
  <c r="X1106" i="6"/>
  <c r="AB1106" i="6" s="1"/>
  <c r="Z1105" i="6"/>
  <c r="Y1105" i="6"/>
  <c r="X1105" i="6"/>
  <c r="AB1105" i="6" s="1"/>
  <c r="Z1104" i="6"/>
  <c r="Y1104" i="6"/>
  <c r="X1104" i="6"/>
  <c r="AB1104" i="6" s="1"/>
  <c r="Z1103" i="6"/>
  <c r="Y1103" i="6"/>
  <c r="X1103" i="6"/>
  <c r="AB1103" i="6" s="1"/>
  <c r="Z1102" i="6"/>
  <c r="Y1102" i="6"/>
  <c r="X1102" i="6"/>
  <c r="AB1102" i="6" s="1"/>
  <c r="Z1101" i="6"/>
  <c r="Y1101" i="6"/>
  <c r="X1101" i="6"/>
  <c r="AB1101" i="6" s="1"/>
  <c r="Z1100" i="6"/>
  <c r="Y1100" i="6"/>
  <c r="X1100" i="6"/>
  <c r="AB1100" i="6" s="1"/>
  <c r="Z1099" i="6"/>
  <c r="Y1099" i="6"/>
  <c r="X1099" i="6"/>
  <c r="AB1099" i="6" s="1"/>
  <c r="Z1098" i="6"/>
  <c r="Y1098" i="6"/>
  <c r="X1098" i="6"/>
  <c r="AB1098" i="6" s="1"/>
  <c r="Z1097" i="6"/>
  <c r="Y1097" i="6"/>
  <c r="X1097" i="6"/>
  <c r="AB1097" i="6" s="1"/>
  <c r="Z1096" i="6"/>
  <c r="Y1096" i="6"/>
  <c r="X1096" i="6"/>
  <c r="AB1096" i="6" s="1"/>
  <c r="Z1095" i="6"/>
  <c r="Y1095" i="6"/>
  <c r="X1095" i="6"/>
  <c r="AB1095" i="6" s="1"/>
  <c r="Z1094" i="6"/>
  <c r="Y1094" i="6"/>
  <c r="X1094" i="6"/>
  <c r="AB1094" i="6" s="1"/>
  <c r="Z1093" i="6"/>
  <c r="Y1093" i="6"/>
  <c r="X1093" i="6"/>
  <c r="AB1093" i="6" s="1"/>
  <c r="Z1092" i="6"/>
  <c r="Y1092" i="6"/>
  <c r="X1092" i="6"/>
  <c r="AB1092" i="6" s="1"/>
  <c r="Z1091" i="6"/>
  <c r="Y1091" i="6"/>
  <c r="X1091" i="6"/>
  <c r="AB1091" i="6" s="1"/>
  <c r="Z1090" i="6"/>
  <c r="Y1090" i="6"/>
  <c r="X1090" i="6"/>
  <c r="AB1090" i="6" s="1"/>
  <c r="Z1089" i="6"/>
  <c r="Y1089" i="6"/>
  <c r="X1089" i="6"/>
  <c r="AB1089" i="6" s="1"/>
  <c r="Z1088" i="6"/>
  <c r="Y1088" i="6"/>
  <c r="X1088" i="6"/>
  <c r="AB1088" i="6" s="1"/>
  <c r="Z1087" i="6"/>
  <c r="Y1087" i="6"/>
  <c r="X1087" i="6"/>
  <c r="AB1087" i="6" s="1"/>
  <c r="Z1086" i="6"/>
  <c r="Y1086" i="6"/>
  <c r="X1086" i="6"/>
  <c r="AB1086" i="6" s="1"/>
  <c r="Z1085" i="6"/>
  <c r="Y1085" i="6"/>
  <c r="X1085" i="6"/>
  <c r="AB1085" i="6" s="1"/>
  <c r="Z1084" i="6"/>
  <c r="Y1084" i="6"/>
  <c r="X1084" i="6"/>
  <c r="AB1084" i="6" s="1"/>
  <c r="Z1083" i="6"/>
  <c r="Y1083" i="6"/>
  <c r="X1083" i="6"/>
  <c r="AB1083" i="6" s="1"/>
  <c r="Z1082" i="6"/>
  <c r="Y1082" i="6"/>
  <c r="X1082" i="6"/>
  <c r="AB1082" i="6" s="1"/>
  <c r="Z1081" i="6"/>
  <c r="Y1081" i="6"/>
  <c r="X1081" i="6"/>
  <c r="AB1081" i="6" s="1"/>
  <c r="Z1080" i="6"/>
  <c r="Y1080" i="6"/>
  <c r="X1080" i="6"/>
  <c r="AB1080" i="6" s="1"/>
  <c r="Z1079" i="6"/>
  <c r="Y1079" i="6"/>
  <c r="X1079" i="6"/>
  <c r="AB1079" i="6" s="1"/>
  <c r="Z1078" i="6"/>
  <c r="Y1078" i="6"/>
  <c r="X1078" i="6"/>
  <c r="AB1078" i="6" s="1"/>
  <c r="Z1077" i="6"/>
  <c r="Y1077" i="6"/>
  <c r="X1077" i="6"/>
  <c r="AB1077" i="6" s="1"/>
  <c r="Z1076" i="6"/>
  <c r="Y1076" i="6"/>
  <c r="X1076" i="6"/>
  <c r="AB1076" i="6" s="1"/>
  <c r="Z1075" i="6"/>
  <c r="Y1075" i="6"/>
  <c r="X1075" i="6"/>
  <c r="AB1075" i="6" s="1"/>
  <c r="Z1074" i="6"/>
  <c r="Y1074" i="6"/>
  <c r="X1074" i="6"/>
  <c r="AB1074" i="6" s="1"/>
  <c r="Z1073" i="6"/>
  <c r="Y1073" i="6"/>
  <c r="X1073" i="6"/>
  <c r="AB1073" i="6" s="1"/>
  <c r="Z1072" i="6"/>
  <c r="Y1072" i="6"/>
  <c r="X1072" i="6"/>
  <c r="AB1072" i="6" s="1"/>
  <c r="Z1071" i="6"/>
  <c r="Y1071" i="6"/>
  <c r="X1071" i="6"/>
  <c r="AB1071" i="6" s="1"/>
  <c r="Z1070" i="6"/>
  <c r="Y1070" i="6"/>
  <c r="X1070" i="6"/>
  <c r="AB1070" i="6" s="1"/>
  <c r="Z1069" i="6"/>
  <c r="Y1069" i="6"/>
  <c r="X1069" i="6"/>
  <c r="AB1069" i="6" s="1"/>
  <c r="Z1068" i="6"/>
  <c r="Y1068" i="6"/>
  <c r="X1068" i="6"/>
  <c r="AB1068" i="6" s="1"/>
  <c r="Z1067" i="6"/>
  <c r="Y1067" i="6"/>
  <c r="X1067" i="6"/>
  <c r="AB1067" i="6" s="1"/>
  <c r="Z1066" i="6"/>
  <c r="Y1066" i="6"/>
  <c r="X1066" i="6"/>
  <c r="AB1066" i="6" s="1"/>
  <c r="Z1065" i="6"/>
  <c r="Y1065" i="6"/>
  <c r="X1065" i="6"/>
  <c r="AB1065" i="6" s="1"/>
  <c r="Z1064" i="6"/>
  <c r="Y1064" i="6"/>
  <c r="X1064" i="6"/>
  <c r="AB1064" i="6" s="1"/>
  <c r="Z1063" i="6"/>
  <c r="Y1063" i="6"/>
  <c r="X1063" i="6"/>
  <c r="AB1063" i="6" s="1"/>
  <c r="Z1062" i="6"/>
  <c r="Y1062" i="6"/>
  <c r="X1062" i="6"/>
  <c r="AB1062" i="6" s="1"/>
  <c r="Z1061" i="6"/>
  <c r="Y1061" i="6"/>
  <c r="X1061" i="6"/>
  <c r="AB1061" i="6" s="1"/>
  <c r="Z1060" i="6"/>
  <c r="Y1060" i="6"/>
  <c r="X1060" i="6"/>
  <c r="AB1060" i="6" s="1"/>
  <c r="Z1059" i="6"/>
  <c r="Y1059" i="6"/>
  <c r="X1059" i="6"/>
  <c r="AB1059" i="6" s="1"/>
  <c r="Z1058" i="6"/>
  <c r="Y1058" i="6"/>
  <c r="X1058" i="6"/>
  <c r="AB1058" i="6" s="1"/>
  <c r="Z1057" i="6"/>
  <c r="Y1057" i="6"/>
  <c r="X1057" i="6"/>
  <c r="AB1057" i="6" s="1"/>
  <c r="Z1056" i="6"/>
  <c r="Y1056" i="6"/>
  <c r="X1056" i="6"/>
  <c r="AB1056" i="6" s="1"/>
  <c r="Z1055" i="6"/>
  <c r="Y1055" i="6"/>
  <c r="X1055" i="6"/>
  <c r="AB1055" i="6" s="1"/>
  <c r="Z1054" i="6"/>
  <c r="Y1054" i="6"/>
  <c r="X1054" i="6"/>
  <c r="AB1054" i="6" s="1"/>
  <c r="Z1053" i="6"/>
  <c r="Y1053" i="6"/>
  <c r="X1053" i="6"/>
  <c r="AB1053" i="6" s="1"/>
  <c r="Z1052" i="6"/>
  <c r="Y1052" i="6"/>
  <c r="X1052" i="6"/>
  <c r="AB1052" i="6" s="1"/>
  <c r="Z1051" i="6"/>
  <c r="Y1051" i="6"/>
  <c r="X1051" i="6"/>
  <c r="AB1051" i="6" s="1"/>
  <c r="Z1050" i="6"/>
  <c r="Y1050" i="6"/>
  <c r="X1050" i="6"/>
  <c r="AB1050" i="6" s="1"/>
  <c r="Z1049" i="6"/>
  <c r="Y1049" i="6"/>
  <c r="X1049" i="6"/>
  <c r="AB1049" i="6" s="1"/>
  <c r="Z1048" i="6"/>
  <c r="Y1048" i="6"/>
  <c r="X1048" i="6"/>
  <c r="AB1048" i="6" s="1"/>
  <c r="Z1047" i="6"/>
  <c r="Y1047" i="6"/>
  <c r="X1047" i="6"/>
  <c r="AB1047" i="6" s="1"/>
  <c r="Z1046" i="6"/>
  <c r="Y1046" i="6"/>
  <c r="X1046" i="6"/>
  <c r="AB1046" i="6" s="1"/>
  <c r="Z1045" i="6"/>
  <c r="Y1045" i="6"/>
  <c r="X1045" i="6"/>
  <c r="AB1045" i="6" s="1"/>
  <c r="Z1044" i="6"/>
  <c r="Y1044" i="6"/>
  <c r="X1044" i="6"/>
  <c r="AB1044" i="6" s="1"/>
  <c r="Z1043" i="6"/>
  <c r="Y1043" i="6"/>
  <c r="X1043" i="6"/>
  <c r="AB1043" i="6" s="1"/>
  <c r="Z1042" i="6"/>
  <c r="Y1042" i="6"/>
  <c r="X1042" i="6"/>
  <c r="AB1042" i="6" s="1"/>
  <c r="Z1041" i="6"/>
  <c r="Y1041" i="6"/>
  <c r="X1041" i="6"/>
  <c r="AB1041" i="6" s="1"/>
  <c r="Z1040" i="6"/>
  <c r="Y1040" i="6"/>
  <c r="X1040" i="6"/>
  <c r="AB1040" i="6" s="1"/>
  <c r="Z1039" i="6"/>
  <c r="Y1039" i="6"/>
  <c r="X1039" i="6"/>
  <c r="AB1039" i="6" s="1"/>
  <c r="Z1038" i="6"/>
  <c r="Y1038" i="6"/>
  <c r="X1038" i="6"/>
  <c r="AB1038" i="6" s="1"/>
  <c r="Z1037" i="6"/>
  <c r="Y1037" i="6"/>
  <c r="X1037" i="6"/>
  <c r="AB1037" i="6" s="1"/>
  <c r="Z1036" i="6"/>
  <c r="Y1036" i="6"/>
  <c r="X1036" i="6"/>
  <c r="AB1036" i="6" s="1"/>
  <c r="Z1035" i="6"/>
  <c r="Y1035" i="6"/>
  <c r="X1035" i="6"/>
  <c r="AB1035" i="6" s="1"/>
  <c r="Z1034" i="6"/>
  <c r="Y1034" i="6"/>
  <c r="X1034" i="6"/>
  <c r="AB1034" i="6" s="1"/>
  <c r="Z1033" i="6"/>
  <c r="Y1033" i="6"/>
  <c r="X1033" i="6"/>
  <c r="AB1033" i="6" s="1"/>
  <c r="Z1032" i="6"/>
  <c r="Y1032" i="6"/>
  <c r="X1032" i="6"/>
  <c r="AB1032" i="6" s="1"/>
  <c r="Z1031" i="6"/>
  <c r="Y1031" i="6"/>
  <c r="X1031" i="6"/>
  <c r="AB1031" i="6" s="1"/>
  <c r="Z1030" i="6"/>
  <c r="Y1030" i="6"/>
  <c r="X1030" i="6"/>
  <c r="AB1030" i="6" s="1"/>
  <c r="Z1029" i="6"/>
  <c r="Y1029" i="6"/>
  <c r="X1029" i="6"/>
  <c r="AB1029" i="6" s="1"/>
  <c r="Z1028" i="6"/>
  <c r="Y1028" i="6"/>
  <c r="X1028" i="6"/>
  <c r="AB1028" i="6" s="1"/>
  <c r="Z1027" i="6"/>
  <c r="Y1027" i="6"/>
  <c r="X1027" i="6"/>
  <c r="AB1027" i="6" s="1"/>
  <c r="Z1026" i="6"/>
  <c r="Y1026" i="6"/>
  <c r="X1026" i="6"/>
  <c r="AB1026" i="6" s="1"/>
  <c r="Z1025" i="6"/>
  <c r="Y1025" i="6"/>
  <c r="X1025" i="6"/>
  <c r="AB1025" i="6" s="1"/>
  <c r="Z1024" i="6"/>
  <c r="Y1024" i="6"/>
  <c r="X1024" i="6"/>
  <c r="AB1024" i="6" s="1"/>
  <c r="Z1023" i="6"/>
  <c r="Y1023" i="6"/>
  <c r="X1023" i="6"/>
  <c r="AB1023" i="6" s="1"/>
  <c r="Z1022" i="6"/>
  <c r="Y1022" i="6"/>
  <c r="X1022" i="6"/>
  <c r="AB1022" i="6" s="1"/>
  <c r="Z1021" i="6"/>
  <c r="Y1021" i="6"/>
  <c r="X1021" i="6"/>
  <c r="AB1021" i="6" s="1"/>
  <c r="Z1020" i="6"/>
  <c r="Y1020" i="6"/>
  <c r="X1020" i="6"/>
  <c r="AB1020" i="6" s="1"/>
  <c r="Z1019" i="6"/>
  <c r="Y1019" i="6"/>
  <c r="X1019" i="6"/>
  <c r="AB1019" i="6" s="1"/>
  <c r="Z1018" i="6"/>
  <c r="Y1018" i="6"/>
  <c r="X1018" i="6"/>
  <c r="AB1018" i="6" s="1"/>
  <c r="Z1017" i="6"/>
  <c r="Y1017" i="6"/>
  <c r="X1017" i="6"/>
  <c r="AB1017" i="6" s="1"/>
  <c r="Z1016" i="6"/>
  <c r="Y1016" i="6"/>
  <c r="X1016" i="6"/>
  <c r="AB1016" i="6" s="1"/>
  <c r="Z1015" i="6"/>
  <c r="Y1015" i="6"/>
  <c r="X1015" i="6"/>
  <c r="AB1015" i="6" s="1"/>
  <c r="Z1014" i="6"/>
  <c r="Y1014" i="6"/>
  <c r="X1014" i="6"/>
  <c r="AB1014" i="6" s="1"/>
  <c r="Z1013" i="6"/>
  <c r="Y1013" i="6"/>
  <c r="X1013" i="6"/>
  <c r="AB1013" i="6" s="1"/>
  <c r="Z1012" i="6"/>
  <c r="Y1012" i="6"/>
  <c r="X1012" i="6"/>
  <c r="AB1012" i="6" s="1"/>
  <c r="Z1011" i="6"/>
  <c r="Y1011" i="6"/>
  <c r="X1011" i="6"/>
  <c r="AB1011" i="6" s="1"/>
  <c r="Z1010" i="6"/>
  <c r="Y1010" i="6"/>
  <c r="X1010" i="6"/>
  <c r="AB1010" i="6" s="1"/>
  <c r="Z1009" i="6"/>
  <c r="Y1009" i="6"/>
  <c r="X1009" i="6"/>
  <c r="AB1009" i="6" s="1"/>
  <c r="Z1008" i="6"/>
  <c r="Y1008" i="6"/>
  <c r="X1008" i="6"/>
  <c r="AB1008" i="6" s="1"/>
  <c r="Z1007" i="6"/>
  <c r="Y1007" i="6"/>
  <c r="X1007" i="6"/>
  <c r="AB1007" i="6" s="1"/>
  <c r="Z1006" i="6"/>
  <c r="Y1006" i="6"/>
  <c r="X1006" i="6"/>
  <c r="AB1006" i="6" s="1"/>
  <c r="Z1005" i="6"/>
  <c r="Y1005" i="6"/>
  <c r="X1005" i="6"/>
  <c r="AB1005" i="6" s="1"/>
  <c r="Z1004" i="6"/>
  <c r="Y1004" i="6"/>
  <c r="X1004" i="6"/>
  <c r="AB1004" i="6" s="1"/>
  <c r="Z1003" i="6"/>
  <c r="Y1003" i="6"/>
  <c r="X1003" i="6"/>
  <c r="AB1003" i="6" s="1"/>
  <c r="Z1002" i="6"/>
  <c r="Y1002" i="6"/>
  <c r="X1002" i="6"/>
  <c r="AB1002" i="6" s="1"/>
  <c r="Z1001" i="6"/>
  <c r="Y1001" i="6"/>
  <c r="X1001" i="6"/>
  <c r="AB1001" i="6" s="1"/>
  <c r="Z1000" i="6"/>
  <c r="Y1000" i="6"/>
  <c r="X1000" i="6"/>
  <c r="AB1000" i="6" s="1"/>
  <c r="Z999" i="6"/>
  <c r="Y999" i="6"/>
  <c r="X999" i="6"/>
  <c r="AB999" i="6" s="1"/>
  <c r="Z998" i="6"/>
  <c r="Y998" i="6"/>
  <c r="X998" i="6"/>
  <c r="AB998" i="6" s="1"/>
  <c r="Z997" i="6"/>
  <c r="Y997" i="6"/>
  <c r="X997" i="6"/>
  <c r="AB997" i="6" s="1"/>
  <c r="Z996" i="6"/>
  <c r="Y996" i="6"/>
  <c r="X996" i="6"/>
  <c r="AB996" i="6" s="1"/>
  <c r="Z995" i="6"/>
  <c r="Y995" i="6"/>
  <c r="X995" i="6"/>
  <c r="AB995" i="6" s="1"/>
  <c r="Z994" i="6"/>
  <c r="Y994" i="6"/>
  <c r="X994" i="6"/>
  <c r="AB994" i="6" s="1"/>
  <c r="Z993" i="6"/>
  <c r="Y993" i="6"/>
  <c r="X993" i="6"/>
  <c r="AB993" i="6" s="1"/>
  <c r="Z992" i="6"/>
  <c r="Y992" i="6"/>
  <c r="X992" i="6"/>
  <c r="AB992" i="6" s="1"/>
  <c r="Z991" i="6"/>
  <c r="Y991" i="6"/>
  <c r="X991" i="6"/>
  <c r="AB991" i="6" s="1"/>
  <c r="Z990" i="6"/>
  <c r="Y990" i="6"/>
  <c r="X990" i="6"/>
  <c r="AB990" i="6" s="1"/>
  <c r="Z989" i="6"/>
  <c r="Y989" i="6"/>
  <c r="X989" i="6"/>
  <c r="AB989" i="6" s="1"/>
  <c r="Z988" i="6"/>
  <c r="Y988" i="6"/>
  <c r="X988" i="6"/>
  <c r="AB988" i="6" s="1"/>
  <c r="Z987" i="6"/>
  <c r="Y987" i="6"/>
  <c r="X987" i="6"/>
  <c r="AB987" i="6" s="1"/>
  <c r="Z986" i="6"/>
  <c r="Y986" i="6"/>
  <c r="X986" i="6"/>
  <c r="AB986" i="6" s="1"/>
  <c r="Z985" i="6"/>
  <c r="Y985" i="6"/>
  <c r="X985" i="6"/>
  <c r="AB985" i="6" s="1"/>
  <c r="Z984" i="6"/>
  <c r="Y984" i="6"/>
  <c r="X984" i="6"/>
  <c r="AB984" i="6" s="1"/>
  <c r="Z983" i="6"/>
  <c r="Y983" i="6"/>
  <c r="X983" i="6"/>
  <c r="AB983" i="6" s="1"/>
  <c r="Z982" i="6"/>
  <c r="Y982" i="6"/>
  <c r="X982" i="6"/>
  <c r="AB982" i="6" s="1"/>
  <c r="Z981" i="6"/>
  <c r="Y981" i="6"/>
  <c r="X981" i="6"/>
  <c r="AB981" i="6" s="1"/>
  <c r="Z980" i="6"/>
  <c r="Y980" i="6"/>
  <c r="X980" i="6"/>
  <c r="AB980" i="6" s="1"/>
  <c r="Z979" i="6"/>
  <c r="Y979" i="6"/>
  <c r="X979" i="6"/>
  <c r="AB979" i="6" s="1"/>
  <c r="Z978" i="6"/>
  <c r="Y978" i="6"/>
  <c r="X978" i="6"/>
  <c r="AB978" i="6" s="1"/>
  <c r="Z977" i="6"/>
  <c r="Y977" i="6"/>
  <c r="X977" i="6"/>
  <c r="AB977" i="6" s="1"/>
  <c r="Z976" i="6"/>
  <c r="Y976" i="6"/>
  <c r="X976" i="6"/>
  <c r="AB976" i="6" s="1"/>
  <c r="Z975" i="6"/>
  <c r="Y975" i="6"/>
  <c r="X975" i="6"/>
  <c r="AB975" i="6" s="1"/>
  <c r="Z974" i="6"/>
  <c r="Y974" i="6"/>
  <c r="X974" i="6"/>
  <c r="AB974" i="6" s="1"/>
  <c r="Z973" i="6"/>
  <c r="Y973" i="6"/>
  <c r="X973" i="6"/>
  <c r="AB973" i="6" s="1"/>
  <c r="Z972" i="6"/>
  <c r="Y972" i="6"/>
  <c r="X972" i="6"/>
  <c r="AB972" i="6" s="1"/>
  <c r="Z971" i="6"/>
  <c r="Y971" i="6"/>
  <c r="X971" i="6"/>
  <c r="AB971" i="6" s="1"/>
  <c r="Z970" i="6"/>
  <c r="Y970" i="6"/>
  <c r="X970" i="6"/>
  <c r="AB970" i="6" s="1"/>
  <c r="Z969" i="6"/>
  <c r="Y969" i="6"/>
  <c r="X969" i="6"/>
  <c r="AB969" i="6" s="1"/>
  <c r="Z968" i="6"/>
  <c r="Y968" i="6"/>
  <c r="X968" i="6"/>
  <c r="AB968" i="6" s="1"/>
  <c r="Z967" i="6"/>
  <c r="Y967" i="6"/>
  <c r="X967" i="6"/>
  <c r="AB967" i="6" s="1"/>
  <c r="Z966" i="6"/>
  <c r="Y966" i="6"/>
  <c r="X966" i="6"/>
  <c r="AB966" i="6" s="1"/>
  <c r="Z965" i="6"/>
  <c r="Y965" i="6"/>
  <c r="X965" i="6"/>
  <c r="AB965" i="6" s="1"/>
  <c r="Z964" i="6"/>
  <c r="Y964" i="6"/>
  <c r="X964" i="6"/>
  <c r="AB964" i="6" s="1"/>
  <c r="Z963" i="6"/>
  <c r="Y963" i="6"/>
  <c r="X963" i="6"/>
  <c r="AB963" i="6" s="1"/>
  <c r="Z962" i="6"/>
  <c r="Y962" i="6"/>
  <c r="X962" i="6"/>
  <c r="AB962" i="6" s="1"/>
  <c r="Z961" i="6"/>
  <c r="Y961" i="6"/>
  <c r="X961" i="6"/>
  <c r="AB961" i="6" s="1"/>
  <c r="Z960" i="6"/>
  <c r="Y960" i="6"/>
  <c r="X960" i="6"/>
  <c r="AB960" i="6" s="1"/>
  <c r="Z959" i="6"/>
  <c r="Y959" i="6"/>
  <c r="X959" i="6"/>
  <c r="AB959" i="6" s="1"/>
  <c r="Z958" i="6"/>
  <c r="Y958" i="6"/>
  <c r="X958" i="6"/>
  <c r="AB958" i="6" s="1"/>
  <c r="Z957" i="6"/>
  <c r="Y957" i="6"/>
  <c r="X957" i="6"/>
  <c r="AB957" i="6" s="1"/>
  <c r="Z956" i="6"/>
  <c r="Y956" i="6"/>
  <c r="X956" i="6"/>
  <c r="AB956" i="6" s="1"/>
  <c r="Z955" i="6"/>
  <c r="Y955" i="6"/>
  <c r="X955" i="6"/>
  <c r="AB955" i="6" s="1"/>
  <c r="Z954" i="6"/>
  <c r="Y954" i="6"/>
  <c r="X954" i="6"/>
  <c r="AB954" i="6" s="1"/>
  <c r="Z953" i="6"/>
  <c r="Y953" i="6"/>
  <c r="X953" i="6"/>
  <c r="AB953" i="6" s="1"/>
  <c r="Z952" i="6"/>
  <c r="Y952" i="6"/>
  <c r="X952" i="6"/>
  <c r="AB952" i="6" s="1"/>
  <c r="Z951" i="6"/>
  <c r="Y951" i="6"/>
  <c r="X951" i="6"/>
  <c r="AB951" i="6" s="1"/>
  <c r="Z950" i="6"/>
  <c r="Y950" i="6"/>
  <c r="X950" i="6"/>
  <c r="AB950" i="6" s="1"/>
  <c r="Z949" i="6"/>
  <c r="Y949" i="6"/>
  <c r="X949" i="6"/>
  <c r="AB949" i="6" s="1"/>
  <c r="Z948" i="6"/>
  <c r="Y948" i="6"/>
  <c r="X948" i="6"/>
  <c r="AB948" i="6" s="1"/>
  <c r="Z947" i="6"/>
  <c r="Y947" i="6"/>
  <c r="X947" i="6"/>
  <c r="AB947" i="6" s="1"/>
  <c r="Z946" i="6"/>
  <c r="Y946" i="6"/>
  <c r="X946" i="6"/>
  <c r="AB946" i="6" s="1"/>
  <c r="Z945" i="6"/>
  <c r="Y945" i="6"/>
  <c r="X945" i="6"/>
  <c r="AB945" i="6" s="1"/>
  <c r="Z944" i="6"/>
  <c r="Y944" i="6"/>
  <c r="X944" i="6"/>
  <c r="AB944" i="6" s="1"/>
  <c r="Z943" i="6"/>
  <c r="Y943" i="6"/>
  <c r="X943" i="6"/>
  <c r="AB943" i="6" s="1"/>
  <c r="Z942" i="6"/>
  <c r="Y942" i="6"/>
  <c r="X942" i="6"/>
  <c r="AB942" i="6" s="1"/>
  <c r="Z941" i="6"/>
  <c r="Y941" i="6"/>
  <c r="X941" i="6"/>
  <c r="AB941" i="6" s="1"/>
  <c r="Z940" i="6"/>
  <c r="Y940" i="6"/>
  <c r="X940" i="6"/>
  <c r="AB940" i="6" s="1"/>
  <c r="Z939" i="6"/>
  <c r="Y939" i="6"/>
  <c r="X939" i="6"/>
  <c r="AB939" i="6" s="1"/>
  <c r="Z938" i="6"/>
  <c r="Y938" i="6"/>
  <c r="X938" i="6"/>
  <c r="AB938" i="6" s="1"/>
  <c r="Z937" i="6"/>
  <c r="Y937" i="6"/>
  <c r="X937" i="6"/>
  <c r="AB937" i="6" s="1"/>
  <c r="Z936" i="6"/>
  <c r="Y936" i="6"/>
  <c r="X936" i="6"/>
  <c r="AB936" i="6" s="1"/>
  <c r="Z935" i="6"/>
  <c r="Y935" i="6"/>
  <c r="X935" i="6"/>
  <c r="AB935" i="6" s="1"/>
  <c r="Z934" i="6"/>
  <c r="Y934" i="6"/>
  <c r="X934" i="6"/>
  <c r="AB934" i="6" s="1"/>
  <c r="Z933" i="6"/>
  <c r="Y933" i="6"/>
  <c r="X933" i="6"/>
  <c r="AB933" i="6" s="1"/>
  <c r="Z932" i="6"/>
  <c r="Y932" i="6"/>
  <c r="X932" i="6"/>
  <c r="AB932" i="6" s="1"/>
  <c r="Z931" i="6"/>
  <c r="Y931" i="6"/>
  <c r="X931" i="6"/>
  <c r="AB931" i="6" s="1"/>
  <c r="Z930" i="6"/>
  <c r="Y930" i="6"/>
  <c r="X930" i="6"/>
  <c r="AB930" i="6" s="1"/>
  <c r="Z929" i="6"/>
  <c r="Y929" i="6"/>
  <c r="X929" i="6"/>
  <c r="AB929" i="6" s="1"/>
  <c r="Z928" i="6"/>
  <c r="Y928" i="6"/>
  <c r="X928" i="6"/>
  <c r="AB928" i="6" s="1"/>
  <c r="Z927" i="6"/>
  <c r="Y927" i="6"/>
  <c r="X927" i="6"/>
  <c r="AB927" i="6" s="1"/>
  <c r="Z926" i="6"/>
  <c r="Y926" i="6"/>
  <c r="X926" i="6"/>
  <c r="AB926" i="6" s="1"/>
  <c r="Z925" i="6"/>
  <c r="Y925" i="6"/>
  <c r="X925" i="6"/>
  <c r="AB925" i="6" s="1"/>
  <c r="Z924" i="6"/>
  <c r="Y924" i="6"/>
  <c r="X924" i="6"/>
  <c r="AB924" i="6" s="1"/>
  <c r="Z923" i="6"/>
  <c r="Y923" i="6"/>
  <c r="X923" i="6"/>
  <c r="AB923" i="6" s="1"/>
  <c r="Z922" i="6"/>
  <c r="Y922" i="6"/>
  <c r="X922" i="6"/>
  <c r="AB922" i="6" s="1"/>
  <c r="Z921" i="6"/>
  <c r="Y921" i="6"/>
  <c r="X921" i="6"/>
  <c r="AB921" i="6" s="1"/>
  <c r="Z920" i="6"/>
  <c r="Y920" i="6"/>
  <c r="X920" i="6"/>
  <c r="AB920" i="6" s="1"/>
  <c r="Z919" i="6"/>
  <c r="Y919" i="6"/>
  <c r="X919" i="6"/>
  <c r="AB919" i="6" s="1"/>
  <c r="Z918" i="6"/>
  <c r="Y918" i="6"/>
  <c r="X918" i="6"/>
  <c r="AB918" i="6" s="1"/>
  <c r="Z917" i="6"/>
  <c r="Y917" i="6"/>
  <c r="X917" i="6"/>
  <c r="AB917" i="6" s="1"/>
  <c r="Z916" i="6"/>
  <c r="Y916" i="6"/>
  <c r="X916" i="6"/>
  <c r="AB916" i="6" s="1"/>
  <c r="Z915" i="6"/>
  <c r="Y915" i="6"/>
  <c r="X915" i="6"/>
  <c r="AB915" i="6" s="1"/>
  <c r="Z914" i="6"/>
  <c r="Y914" i="6"/>
  <c r="X914" i="6"/>
  <c r="AB914" i="6" s="1"/>
  <c r="Z913" i="6"/>
  <c r="Y913" i="6"/>
  <c r="X913" i="6"/>
  <c r="AB913" i="6" s="1"/>
  <c r="Z912" i="6"/>
  <c r="Y912" i="6"/>
  <c r="X912" i="6"/>
  <c r="AB912" i="6" s="1"/>
  <c r="Z911" i="6"/>
  <c r="Y911" i="6"/>
  <c r="X911" i="6"/>
  <c r="AB911" i="6" s="1"/>
  <c r="Z910" i="6"/>
  <c r="Y910" i="6"/>
  <c r="X910" i="6"/>
  <c r="AB910" i="6" s="1"/>
  <c r="Z909" i="6"/>
  <c r="Y909" i="6"/>
  <c r="X909" i="6"/>
  <c r="AB909" i="6" s="1"/>
  <c r="Z908" i="6"/>
  <c r="Y908" i="6"/>
  <c r="X908" i="6"/>
  <c r="AB908" i="6" s="1"/>
  <c r="Z907" i="6"/>
  <c r="Y907" i="6"/>
  <c r="X907" i="6"/>
  <c r="AB907" i="6" s="1"/>
  <c r="Z906" i="6"/>
  <c r="Y906" i="6"/>
  <c r="X906" i="6"/>
  <c r="AB906" i="6" s="1"/>
  <c r="Z905" i="6"/>
  <c r="Y905" i="6"/>
  <c r="X905" i="6"/>
  <c r="AB905" i="6" s="1"/>
  <c r="Z904" i="6"/>
  <c r="Y904" i="6"/>
  <c r="X904" i="6"/>
  <c r="AB904" i="6" s="1"/>
  <c r="Z903" i="6"/>
  <c r="Y903" i="6"/>
  <c r="X903" i="6"/>
  <c r="AB903" i="6" s="1"/>
  <c r="Z902" i="6"/>
  <c r="Y902" i="6"/>
  <c r="X902" i="6"/>
  <c r="AB902" i="6" s="1"/>
  <c r="Z901" i="6"/>
  <c r="Y901" i="6"/>
  <c r="X901" i="6"/>
  <c r="AB901" i="6" s="1"/>
  <c r="Z900" i="6"/>
  <c r="Y900" i="6"/>
  <c r="X900" i="6"/>
  <c r="AB900" i="6" s="1"/>
  <c r="Z899" i="6"/>
  <c r="Y899" i="6"/>
  <c r="X899" i="6"/>
  <c r="AB899" i="6" s="1"/>
  <c r="Z898" i="6"/>
  <c r="Y898" i="6"/>
  <c r="X898" i="6"/>
  <c r="AB898" i="6" s="1"/>
  <c r="Z897" i="6"/>
  <c r="Y897" i="6"/>
  <c r="X897" i="6"/>
  <c r="AB897" i="6" s="1"/>
  <c r="Z896" i="6"/>
  <c r="Y896" i="6"/>
  <c r="X896" i="6"/>
  <c r="AB896" i="6" s="1"/>
  <c r="Z895" i="6"/>
  <c r="Y895" i="6"/>
  <c r="X895" i="6"/>
  <c r="AB895" i="6" s="1"/>
  <c r="Z894" i="6"/>
  <c r="Y894" i="6"/>
  <c r="X894" i="6"/>
  <c r="AB894" i="6" s="1"/>
  <c r="Z893" i="6"/>
  <c r="Y893" i="6"/>
  <c r="X893" i="6"/>
  <c r="AB893" i="6" s="1"/>
  <c r="Z892" i="6"/>
  <c r="Y892" i="6"/>
  <c r="X892" i="6"/>
  <c r="AB892" i="6" s="1"/>
  <c r="Z891" i="6"/>
  <c r="Y891" i="6"/>
  <c r="X891" i="6"/>
  <c r="AB891" i="6" s="1"/>
  <c r="Z890" i="6"/>
  <c r="Y890" i="6"/>
  <c r="X890" i="6"/>
  <c r="AB890" i="6" s="1"/>
  <c r="Z889" i="6"/>
  <c r="Y889" i="6"/>
  <c r="X889" i="6"/>
  <c r="AB889" i="6" s="1"/>
  <c r="Z888" i="6"/>
  <c r="Y888" i="6"/>
  <c r="X888" i="6"/>
  <c r="AB888" i="6" s="1"/>
  <c r="Z887" i="6"/>
  <c r="Y887" i="6"/>
  <c r="X887" i="6"/>
  <c r="AB887" i="6" s="1"/>
  <c r="Z886" i="6"/>
  <c r="Y886" i="6"/>
  <c r="X886" i="6"/>
  <c r="AB886" i="6" s="1"/>
  <c r="Z885" i="6"/>
  <c r="Y885" i="6"/>
  <c r="X885" i="6"/>
  <c r="AB885" i="6" s="1"/>
  <c r="Z884" i="6"/>
  <c r="Y884" i="6"/>
  <c r="X884" i="6"/>
  <c r="AB884" i="6" s="1"/>
  <c r="Z883" i="6"/>
  <c r="Y883" i="6"/>
  <c r="X883" i="6"/>
  <c r="AB883" i="6" s="1"/>
  <c r="Z882" i="6"/>
  <c r="Y882" i="6"/>
  <c r="X882" i="6"/>
  <c r="AB882" i="6" s="1"/>
  <c r="Z881" i="6"/>
  <c r="Y881" i="6"/>
  <c r="X881" i="6"/>
  <c r="AB881" i="6" s="1"/>
  <c r="Z880" i="6"/>
  <c r="Y880" i="6"/>
  <c r="X880" i="6"/>
  <c r="AB880" i="6" s="1"/>
  <c r="Z879" i="6"/>
  <c r="Y879" i="6"/>
  <c r="X879" i="6"/>
  <c r="AB879" i="6" s="1"/>
  <c r="Z878" i="6"/>
  <c r="Y878" i="6"/>
  <c r="X878" i="6"/>
  <c r="AB878" i="6" s="1"/>
  <c r="Z877" i="6"/>
  <c r="Y877" i="6"/>
  <c r="X877" i="6"/>
  <c r="AB877" i="6" s="1"/>
  <c r="Z876" i="6"/>
  <c r="Y876" i="6"/>
  <c r="X876" i="6"/>
  <c r="AB876" i="6" s="1"/>
  <c r="Z875" i="6"/>
  <c r="Y875" i="6"/>
  <c r="X875" i="6"/>
  <c r="AB875" i="6" s="1"/>
  <c r="Z874" i="6"/>
  <c r="Y874" i="6"/>
  <c r="X874" i="6"/>
  <c r="AB874" i="6" s="1"/>
  <c r="Z873" i="6"/>
  <c r="Y873" i="6"/>
  <c r="X873" i="6"/>
  <c r="AB873" i="6" s="1"/>
  <c r="Y872" i="6"/>
  <c r="Z870" i="6"/>
  <c r="Z859" i="6"/>
  <c r="X857" i="6"/>
  <c r="Z850" i="6"/>
  <c r="Z843" i="6"/>
  <c r="Z838" i="6"/>
  <c r="Y838" i="6"/>
  <c r="X838" i="6"/>
  <c r="AB838" i="6" s="1"/>
  <c r="Z837" i="6"/>
  <c r="Y837" i="6"/>
  <c r="X837" i="6"/>
  <c r="AB837" i="6" s="1"/>
  <c r="Z836" i="6"/>
  <c r="Y836" i="6"/>
  <c r="X836" i="6"/>
  <c r="AB836" i="6" s="1"/>
  <c r="Z835" i="6"/>
  <c r="Y835" i="6"/>
  <c r="X835" i="6"/>
  <c r="AB835" i="6" s="1"/>
  <c r="Z834" i="6"/>
  <c r="Y834" i="6"/>
  <c r="X834" i="6"/>
  <c r="AB834" i="6" s="1"/>
  <c r="Z833" i="6"/>
  <c r="Y833" i="6"/>
  <c r="X833" i="6"/>
  <c r="AB833" i="6" s="1"/>
  <c r="Z832" i="6"/>
  <c r="Y832" i="6"/>
  <c r="X832" i="6"/>
  <c r="AB832" i="6" s="1"/>
  <c r="Z831" i="6"/>
  <c r="Y831" i="6"/>
  <c r="X831" i="6"/>
  <c r="AB831" i="6" s="1"/>
  <c r="Z830" i="6"/>
  <c r="Y830" i="6"/>
  <c r="X830" i="6"/>
  <c r="AB830" i="6" s="1"/>
  <c r="Z829" i="6"/>
  <c r="Y829" i="6"/>
  <c r="X829" i="6"/>
  <c r="AB829" i="6" s="1"/>
  <c r="Z828" i="6"/>
  <c r="Y828" i="6"/>
  <c r="X828" i="6"/>
  <c r="AB828" i="6" s="1"/>
  <c r="Z827" i="6"/>
  <c r="Y827" i="6"/>
  <c r="X827" i="6"/>
  <c r="AB827" i="6" s="1"/>
  <c r="Z826" i="6"/>
  <c r="Y826" i="6"/>
  <c r="X826" i="6"/>
  <c r="AB826" i="6" s="1"/>
  <c r="Z825" i="6"/>
  <c r="Y825" i="6"/>
  <c r="X825" i="6"/>
  <c r="AB825" i="6" s="1"/>
  <c r="Z824" i="6"/>
  <c r="Y824" i="6"/>
  <c r="X824" i="6"/>
  <c r="AB824" i="6" s="1"/>
  <c r="Z823" i="6"/>
  <c r="Y823" i="6"/>
  <c r="X823" i="6"/>
  <c r="AB823" i="6" s="1"/>
  <c r="Z822" i="6"/>
  <c r="Y822" i="6"/>
  <c r="X822" i="6"/>
  <c r="AB822" i="6" s="1"/>
  <c r="Z821" i="6"/>
  <c r="Y821" i="6"/>
  <c r="X821" i="6"/>
  <c r="AB821" i="6" s="1"/>
  <c r="Z820" i="6"/>
  <c r="Y820" i="6"/>
  <c r="X820" i="6"/>
  <c r="AB820" i="6" s="1"/>
  <c r="Z819" i="6"/>
  <c r="Y819" i="6"/>
  <c r="X819" i="6"/>
  <c r="AB819" i="6" s="1"/>
  <c r="Z442" i="6"/>
  <c r="X441" i="6"/>
  <c r="AB441" i="6" s="1"/>
  <c r="Y440" i="6"/>
  <c r="Z439" i="6"/>
  <c r="X439" i="6"/>
  <c r="AB439" i="6" s="1"/>
  <c r="Y438" i="6"/>
  <c r="Z437" i="6"/>
  <c r="X437" i="6"/>
  <c r="AB437" i="6" s="1"/>
  <c r="Y436" i="6"/>
  <c r="Y435" i="6"/>
  <c r="Z434" i="6"/>
  <c r="X434" i="6"/>
  <c r="AB434" i="6" s="1"/>
  <c r="X433" i="6"/>
  <c r="Z432" i="6"/>
  <c r="Z431" i="6"/>
  <c r="X431" i="6"/>
  <c r="X430" i="6"/>
  <c r="Z429" i="6"/>
  <c r="Y428" i="6"/>
  <c r="Y427" i="6"/>
  <c r="X427" i="6"/>
  <c r="AB427" i="6" s="1"/>
  <c r="Z426" i="6"/>
  <c r="X425" i="6"/>
  <c r="Z424" i="6"/>
  <c r="Y423" i="6"/>
  <c r="X421" i="6"/>
  <c r="AB421" i="6" s="1"/>
  <c r="Y41" i="6"/>
  <c r="Z38" i="6"/>
  <c r="L33" i="6"/>
  <c r="Y21" i="6"/>
  <c r="AB20" i="6"/>
  <c r="Y4608" i="6"/>
  <c r="Y4601" i="6"/>
  <c r="Z866" i="6"/>
  <c r="Z2274" i="6"/>
  <c r="Y818" i="6"/>
  <c r="X818" i="6"/>
  <c r="AB818" i="6" s="1"/>
  <c r="Z817" i="6"/>
  <c r="Y817" i="6"/>
  <c r="X817" i="6"/>
  <c r="AB817" i="6" s="1"/>
  <c r="Z816" i="6"/>
  <c r="Y816" i="6"/>
  <c r="X816" i="6"/>
  <c r="AB816" i="6" s="1"/>
  <c r="Z815" i="6"/>
  <c r="Y815" i="6"/>
  <c r="X815" i="6"/>
  <c r="AB815" i="6" s="1"/>
  <c r="Z814" i="6"/>
  <c r="Y814" i="6"/>
  <c r="X814" i="6"/>
  <c r="AB814" i="6" s="1"/>
  <c r="Z813" i="6"/>
  <c r="Y813" i="6"/>
  <c r="X813" i="6"/>
  <c r="AB813" i="6" s="1"/>
  <c r="Z812" i="6"/>
  <c r="Y812" i="6"/>
  <c r="X812" i="6"/>
  <c r="AB812" i="6" s="1"/>
  <c r="Z811" i="6"/>
  <c r="Y811" i="6"/>
  <c r="X811" i="6"/>
  <c r="AB811" i="6" s="1"/>
  <c r="Z810" i="6"/>
  <c r="Y810" i="6"/>
  <c r="X810" i="6"/>
  <c r="AB810" i="6" s="1"/>
  <c r="Z809" i="6"/>
  <c r="Y809" i="6"/>
  <c r="X809" i="6"/>
  <c r="AB809" i="6" s="1"/>
  <c r="Z808" i="6"/>
  <c r="Y808" i="6"/>
  <c r="X808" i="6"/>
  <c r="AB808" i="6" s="1"/>
  <c r="Z807" i="6"/>
  <c r="Y807" i="6"/>
  <c r="X807" i="6"/>
  <c r="AB807" i="6" s="1"/>
  <c r="Z806" i="6"/>
  <c r="Y806" i="6"/>
  <c r="X806" i="6"/>
  <c r="AB806" i="6" s="1"/>
  <c r="Z805" i="6"/>
  <c r="Y805" i="6"/>
  <c r="X805" i="6"/>
  <c r="AB805" i="6" s="1"/>
  <c r="Z804" i="6"/>
  <c r="Y804" i="6"/>
  <c r="X804" i="6"/>
  <c r="AB804" i="6" s="1"/>
  <c r="Z803" i="6"/>
  <c r="Y803" i="6"/>
  <c r="X803" i="6"/>
  <c r="AB803" i="6" s="1"/>
  <c r="Z802" i="6"/>
  <c r="Y802" i="6"/>
  <c r="X802" i="6"/>
  <c r="AB802" i="6" s="1"/>
  <c r="Z801" i="6"/>
  <c r="Y801" i="6"/>
  <c r="X801" i="6"/>
  <c r="AB801" i="6" s="1"/>
  <c r="Z800" i="6"/>
  <c r="Y800" i="6"/>
  <c r="X800" i="6"/>
  <c r="AB800" i="6" s="1"/>
  <c r="Z799" i="6"/>
  <c r="Y799" i="6"/>
  <c r="X799" i="6"/>
  <c r="AB799" i="6" s="1"/>
  <c r="Z798" i="6"/>
  <c r="Y798" i="6"/>
  <c r="X798" i="6"/>
  <c r="AB798" i="6" s="1"/>
  <c r="Z797" i="6"/>
  <c r="Y797" i="6"/>
  <c r="X797" i="6"/>
  <c r="AB797" i="6" s="1"/>
  <c r="Z796" i="6"/>
  <c r="Y796" i="6"/>
  <c r="X796" i="6"/>
  <c r="AB796" i="6" s="1"/>
  <c r="Z795" i="6"/>
  <c r="Y795" i="6"/>
  <c r="X795" i="6"/>
  <c r="AB795" i="6" s="1"/>
  <c r="Z794" i="6"/>
  <c r="Y794" i="6"/>
  <c r="X794" i="6"/>
  <c r="AB794" i="6" s="1"/>
  <c r="Z793" i="6"/>
  <c r="Y793" i="6"/>
  <c r="X793" i="6"/>
  <c r="AB793" i="6" s="1"/>
  <c r="Z792" i="6"/>
  <c r="Y792" i="6"/>
  <c r="X792" i="6"/>
  <c r="AB792" i="6" s="1"/>
  <c r="Z791" i="6"/>
  <c r="Y791" i="6"/>
  <c r="X791" i="6"/>
  <c r="AB791" i="6" s="1"/>
  <c r="Z790" i="6"/>
  <c r="Y790" i="6"/>
  <c r="X790" i="6"/>
  <c r="AB790" i="6" s="1"/>
  <c r="Z789" i="6"/>
  <c r="Y789" i="6"/>
  <c r="X789" i="6"/>
  <c r="AB789" i="6" s="1"/>
  <c r="Z788" i="6"/>
  <c r="Y788" i="6"/>
  <c r="X788" i="6"/>
  <c r="AB788" i="6" s="1"/>
  <c r="Z787" i="6"/>
  <c r="Y787" i="6"/>
  <c r="X787" i="6"/>
  <c r="AB787" i="6" s="1"/>
  <c r="Z786" i="6"/>
  <c r="Y786" i="6"/>
  <c r="X786" i="6"/>
  <c r="AB786" i="6" s="1"/>
  <c r="Z785" i="6"/>
  <c r="Y785" i="6"/>
  <c r="X785" i="6"/>
  <c r="AB785" i="6" s="1"/>
  <c r="Z784" i="6"/>
  <c r="Y784" i="6"/>
  <c r="X784" i="6"/>
  <c r="AB784" i="6" s="1"/>
  <c r="Z783" i="6"/>
  <c r="Y783" i="6"/>
  <c r="X783" i="6"/>
  <c r="AB783" i="6" s="1"/>
  <c r="Z782" i="6"/>
  <c r="Y782" i="6"/>
  <c r="X782" i="6"/>
  <c r="AB782" i="6" s="1"/>
  <c r="Z781" i="6"/>
  <c r="Y781" i="6"/>
  <c r="X781" i="6"/>
  <c r="AB781" i="6" s="1"/>
  <c r="Z780" i="6"/>
  <c r="Y780" i="6"/>
  <c r="X780" i="6"/>
  <c r="AB780" i="6" s="1"/>
  <c r="Z779" i="6"/>
  <c r="Y779" i="6"/>
  <c r="X779" i="6"/>
  <c r="AB779" i="6" s="1"/>
  <c r="Z778" i="6"/>
  <c r="Y778" i="6"/>
  <c r="X778" i="6"/>
  <c r="AB778" i="6" s="1"/>
  <c r="Z777" i="6"/>
  <c r="Y777" i="6"/>
  <c r="X777" i="6"/>
  <c r="AB777" i="6" s="1"/>
  <c r="Z776" i="6"/>
  <c r="Y776" i="6"/>
  <c r="X776" i="6"/>
  <c r="AB776" i="6" s="1"/>
  <c r="Z775" i="6"/>
  <c r="Y775" i="6"/>
  <c r="X775" i="6"/>
  <c r="AB775" i="6" s="1"/>
  <c r="Z774" i="6"/>
  <c r="Y774" i="6"/>
  <c r="X774" i="6"/>
  <c r="AB774" i="6" s="1"/>
  <c r="Z773" i="6"/>
  <c r="Y773" i="6"/>
  <c r="X773" i="6"/>
  <c r="AB773" i="6" s="1"/>
  <c r="Z772" i="6"/>
  <c r="Y772" i="6"/>
  <c r="X772" i="6"/>
  <c r="AB772" i="6" s="1"/>
  <c r="Z771" i="6"/>
  <c r="Y771" i="6"/>
  <c r="X771" i="6"/>
  <c r="AB771" i="6" s="1"/>
  <c r="Z770" i="6"/>
  <c r="Y770" i="6"/>
  <c r="X770" i="6"/>
  <c r="AB770" i="6" s="1"/>
  <c r="Z769" i="6"/>
  <c r="Y769" i="6"/>
  <c r="X769" i="6"/>
  <c r="AB769" i="6" s="1"/>
  <c r="Z768" i="6"/>
  <c r="Y768" i="6"/>
  <c r="X768" i="6"/>
  <c r="AB768" i="6" s="1"/>
  <c r="Z767" i="6"/>
  <c r="Y767" i="6"/>
  <c r="X767" i="6"/>
  <c r="AB767" i="6" s="1"/>
  <c r="Z766" i="6"/>
  <c r="Y766" i="6"/>
  <c r="X766" i="6"/>
  <c r="AB766" i="6" s="1"/>
  <c r="Z765" i="6"/>
  <c r="Y765" i="6"/>
  <c r="X765" i="6"/>
  <c r="AB765" i="6" s="1"/>
  <c r="Z764" i="6"/>
  <c r="Y764" i="6"/>
  <c r="X764" i="6"/>
  <c r="AB764" i="6" s="1"/>
  <c r="M764" i="6" s="1"/>
  <c r="N764" i="6" s="1"/>
  <c r="O764" i="6" s="1"/>
  <c r="Z763" i="6"/>
  <c r="Y763" i="6"/>
  <c r="X763" i="6"/>
  <c r="AB763" i="6" s="1"/>
  <c r="M763" i="6" s="1"/>
  <c r="N763" i="6" s="1"/>
  <c r="O763" i="6" s="1"/>
  <c r="Z762" i="6"/>
  <c r="Y762" i="6"/>
  <c r="X762" i="6"/>
  <c r="AB762" i="6" s="1"/>
  <c r="M762" i="6" s="1"/>
  <c r="N762" i="6" s="1"/>
  <c r="O762" i="6" s="1"/>
  <c r="Z761" i="6"/>
  <c r="Y761" i="6"/>
  <c r="X761" i="6"/>
  <c r="AB761" i="6" s="1"/>
  <c r="M761" i="6" s="1"/>
  <c r="N761" i="6" s="1"/>
  <c r="O761" i="6" s="1"/>
  <c r="Z760" i="6"/>
  <c r="Y760" i="6"/>
  <c r="X760" i="6"/>
  <c r="AB760" i="6" s="1"/>
  <c r="M760" i="6" s="1"/>
  <c r="N760" i="6" s="1"/>
  <c r="O760" i="6" s="1"/>
  <c r="Z759" i="6"/>
  <c r="Y759" i="6"/>
  <c r="X759" i="6"/>
  <c r="AB759" i="6" s="1"/>
  <c r="M759" i="6" s="1"/>
  <c r="N759" i="6" s="1"/>
  <c r="O759" i="6" s="1"/>
  <c r="Z758" i="6"/>
  <c r="Y758" i="6"/>
  <c r="X758" i="6"/>
  <c r="AB758" i="6" s="1"/>
  <c r="M758" i="6" s="1"/>
  <c r="N758" i="6" s="1"/>
  <c r="O758" i="6" s="1"/>
  <c r="Z757" i="6"/>
  <c r="Y757" i="6"/>
  <c r="X757" i="6"/>
  <c r="AB757" i="6" s="1"/>
  <c r="M757" i="6" s="1"/>
  <c r="N757" i="6" s="1"/>
  <c r="O757" i="6" s="1"/>
  <c r="Z756" i="6"/>
  <c r="Y756" i="6"/>
  <c r="X756" i="6"/>
  <c r="AB756" i="6" s="1"/>
  <c r="M756" i="6" s="1"/>
  <c r="N756" i="6" s="1"/>
  <c r="O756" i="6" s="1"/>
  <c r="Z755" i="6"/>
  <c r="Y755" i="6"/>
  <c r="X755" i="6"/>
  <c r="AB755" i="6" s="1"/>
  <c r="M755" i="6" s="1"/>
  <c r="N755" i="6" s="1"/>
  <c r="O755" i="6" s="1"/>
  <c r="Z754" i="6"/>
  <c r="Y754" i="6"/>
  <c r="X754" i="6"/>
  <c r="AB754" i="6" s="1"/>
  <c r="M754" i="6" s="1"/>
  <c r="N754" i="6" s="1"/>
  <c r="O754" i="6" s="1"/>
  <c r="Z753" i="6"/>
  <c r="Y753" i="6"/>
  <c r="X753" i="6"/>
  <c r="AB753" i="6" s="1"/>
  <c r="M753" i="6" s="1"/>
  <c r="N753" i="6" s="1"/>
  <c r="O753" i="6" s="1"/>
  <c r="Z752" i="6"/>
  <c r="Y752" i="6"/>
  <c r="X752" i="6"/>
  <c r="AB752" i="6" s="1"/>
  <c r="M752" i="6" s="1"/>
  <c r="N752" i="6" s="1"/>
  <c r="O752" i="6" s="1"/>
  <c r="Z751" i="6"/>
  <c r="Y751" i="6"/>
  <c r="X751" i="6"/>
  <c r="AB751" i="6" s="1"/>
  <c r="M751" i="6" s="1"/>
  <c r="N751" i="6" s="1"/>
  <c r="O751" i="6" s="1"/>
  <c r="Z750" i="6"/>
  <c r="Y750" i="6"/>
  <c r="X750" i="6"/>
  <c r="AB750" i="6" s="1"/>
  <c r="M750" i="6" s="1"/>
  <c r="N750" i="6" s="1"/>
  <c r="O750" i="6" s="1"/>
  <c r="Z749" i="6"/>
  <c r="Y749" i="6"/>
  <c r="X749" i="6"/>
  <c r="AB749" i="6" s="1"/>
  <c r="M749" i="6" s="1"/>
  <c r="N749" i="6" s="1"/>
  <c r="O749" i="6" s="1"/>
  <c r="Z748" i="6"/>
  <c r="Y748" i="6"/>
  <c r="X748" i="6"/>
  <c r="AB748" i="6" s="1"/>
  <c r="M748" i="6" s="1"/>
  <c r="N748" i="6" s="1"/>
  <c r="O748" i="6" s="1"/>
  <c r="Z747" i="6"/>
  <c r="Y747" i="6"/>
  <c r="X747" i="6"/>
  <c r="AB747" i="6" s="1"/>
  <c r="M747" i="6" s="1"/>
  <c r="N747" i="6" s="1"/>
  <c r="O747" i="6" s="1"/>
  <c r="Z746" i="6"/>
  <c r="Y746" i="6"/>
  <c r="X746" i="6"/>
  <c r="AB746" i="6" s="1"/>
  <c r="M746" i="6" s="1"/>
  <c r="N746" i="6" s="1"/>
  <c r="O746" i="6" s="1"/>
  <c r="Z745" i="6"/>
  <c r="Y745" i="6"/>
  <c r="X745" i="6"/>
  <c r="AB745" i="6" s="1"/>
  <c r="M745" i="6" s="1"/>
  <c r="N745" i="6" s="1"/>
  <c r="O745" i="6" s="1"/>
  <c r="Z744" i="6"/>
  <c r="Y744" i="6"/>
  <c r="X744" i="6"/>
  <c r="AB744" i="6" s="1"/>
  <c r="M744" i="6" s="1"/>
  <c r="N744" i="6" s="1"/>
  <c r="O744" i="6" s="1"/>
  <c r="Z743" i="6"/>
  <c r="Y743" i="6"/>
  <c r="X743" i="6"/>
  <c r="AB743" i="6" s="1"/>
  <c r="M743" i="6" s="1"/>
  <c r="N743" i="6" s="1"/>
  <c r="O743" i="6" s="1"/>
  <c r="Z742" i="6"/>
  <c r="Y742" i="6"/>
  <c r="X742" i="6"/>
  <c r="AB742" i="6" s="1"/>
  <c r="M742" i="6" s="1"/>
  <c r="N742" i="6" s="1"/>
  <c r="O742" i="6" s="1"/>
  <c r="Z741" i="6"/>
  <c r="Y741" i="6"/>
  <c r="X741" i="6"/>
  <c r="AB741" i="6" s="1"/>
  <c r="M741" i="6" s="1"/>
  <c r="N741" i="6" s="1"/>
  <c r="O741" i="6" s="1"/>
  <c r="Z740" i="6"/>
  <c r="Y740" i="6"/>
  <c r="X740" i="6"/>
  <c r="AB740" i="6" s="1"/>
  <c r="M740" i="6" s="1"/>
  <c r="N740" i="6" s="1"/>
  <c r="O740" i="6" s="1"/>
  <c r="Z739" i="6"/>
  <c r="Y739" i="6"/>
  <c r="X739" i="6"/>
  <c r="AB739" i="6" s="1"/>
  <c r="M739" i="6" s="1"/>
  <c r="N739" i="6" s="1"/>
  <c r="O739" i="6" s="1"/>
  <c r="Z738" i="6"/>
  <c r="Y738" i="6"/>
  <c r="X738" i="6"/>
  <c r="AB738" i="6" s="1"/>
  <c r="M738" i="6" s="1"/>
  <c r="N738" i="6" s="1"/>
  <c r="O738" i="6" s="1"/>
  <c r="Z737" i="6"/>
  <c r="Y737" i="6"/>
  <c r="X737" i="6"/>
  <c r="AB737" i="6" s="1"/>
  <c r="M737" i="6" s="1"/>
  <c r="N737" i="6" s="1"/>
  <c r="O737" i="6" s="1"/>
  <c r="Z736" i="6"/>
  <c r="Y736" i="6"/>
  <c r="X736" i="6"/>
  <c r="AB736" i="6" s="1"/>
  <c r="M736" i="6" s="1"/>
  <c r="N736" i="6" s="1"/>
  <c r="O736" i="6" s="1"/>
  <c r="Z735" i="6"/>
  <c r="Y735" i="6"/>
  <c r="X735" i="6"/>
  <c r="AB735" i="6" s="1"/>
  <c r="M735" i="6" s="1"/>
  <c r="N735" i="6" s="1"/>
  <c r="O735" i="6" s="1"/>
  <c r="Z734" i="6"/>
  <c r="Y734" i="6"/>
  <c r="X734" i="6"/>
  <c r="AB734" i="6" s="1"/>
  <c r="M734" i="6" s="1"/>
  <c r="N734" i="6" s="1"/>
  <c r="O734" i="6" s="1"/>
  <c r="Z733" i="6"/>
  <c r="Y733" i="6"/>
  <c r="X733" i="6"/>
  <c r="AB733" i="6" s="1"/>
  <c r="M733" i="6" s="1"/>
  <c r="N733" i="6" s="1"/>
  <c r="O733" i="6" s="1"/>
  <c r="Z732" i="6"/>
  <c r="Y732" i="6"/>
  <c r="X732" i="6"/>
  <c r="AB732" i="6" s="1"/>
  <c r="M732" i="6" s="1"/>
  <c r="N732" i="6" s="1"/>
  <c r="O732" i="6" s="1"/>
  <c r="Z731" i="6"/>
  <c r="Y731" i="6"/>
  <c r="X731" i="6"/>
  <c r="AB731" i="6" s="1"/>
  <c r="M731" i="6" s="1"/>
  <c r="N731" i="6" s="1"/>
  <c r="O731" i="6" s="1"/>
  <c r="Z730" i="6"/>
  <c r="Y730" i="6"/>
  <c r="X730" i="6"/>
  <c r="AB730" i="6" s="1"/>
  <c r="M730" i="6" s="1"/>
  <c r="N730" i="6" s="1"/>
  <c r="O730" i="6" s="1"/>
  <c r="Z729" i="6"/>
  <c r="Y729" i="6"/>
  <c r="X729" i="6"/>
  <c r="AB729" i="6" s="1"/>
  <c r="M729" i="6" s="1"/>
  <c r="N729" i="6" s="1"/>
  <c r="O729" i="6" s="1"/>
  <c r="Z728" i="6"/>
  <c r="Y728" i="6"/>
  <c r="X728" i="6"/>
  <c r="AB728" i="6" s="1"/>
  <c r="M728" i="6" s="1"/>
  <c r="N728" i="6" s="1"/>
  <c r="O728" i="6" s="1"/>
  <c r="Z727" i="6"/>
  <c r="Y727" i="6"/>
  <c r="X727" i="6"/>
  <c r="AB727" i="6" s="1"/>
  <c r="M727" i="6" s="1"/>
  <c r="N727" i="6" s="1"/>
  <c r="O727" i="6" s="1"/>
  <c r="Z726" i="6"/>
  <c r="Y726" i="6"/>
  <c r="X726" i="6"/>
  <c r="AB726" i="6" s="1"/>
  <c r="M726" i="6" s="1"/>
  <c r="N726" i="6" s="1"/>
  <c r="O726" i="6" s="1"/>
  <c r="Z725" i="6"/>
  <c r="Y725" i="6"/>
  <c r="X725" i="6"/>
  <c r="AB725" i="6" s="1"/>
  <c r="M725" i="6" s="1"/>
  <c r="N725" i="6" s="1"/>
  <c r="O725" i="6" s="1"/>
  <c r="Z724" i="6"/>
  <c r="Y724" i="6"/>
  <c r="X724" i="6"/>
  <c r="AB724" i="6" s="1"/>
  <c r="M724" i="6" s="1"/>
  <c r="N724" i="6" s="1"/>
  <c r="O724" i="6" s="1"/>
  <c r="Z723" i="6"/>
  <c r="Y723" i="6"/>
  <c r="X723" i="6"/>
  <c r="AB723" i="6" s="1"/>
  <c r="M723" i="6" s="1"/>
  <c r="N723" i="6" s="1"/>
  <c r="O723" i="6" s="1"/>
  <c r="Z722" i="6"/>
  <c r="Y722" i="6"/>
  <c r="X722" i="6"/>
  <c r="AB722" i="6" s="1"/>
  <c r="M722" i="6" s="1"/>
  <c r="N722" i="6" s="1"/>
  <c r="O722" i="6" s="1"/>
  <c r="Z721" i="6"/>
  <c r="Y721" i="6"/>
  <c r="X721" i="6"/>
  <c r="AB721" i="6" s="1"/>
  <c r="M721" i="6" s="1"/>
  <c r="N721" i="6" s="1"/>
  <c r="O721" i="6" s="1"/>
  <c r="Z720" i="6"/>
  <c r="Y720" i="6"/>
  <c r="X720" i="6"/>
  <c r="AB720" i="6" s="1"/>
  <c r="M720" i="6" s="1"/>
  <c r="N720" i="6" s="1"/>
  <c r="O720" i="6" s="1"/>
  <c r="Z719" i="6"/>
  <c r="Y719" i="6"/>
  <c r="X719" i="6"/>
  <c r="AB719" i="6" s="1"/>
  <c r="M719" i="6" s="1"/>
  <c r="N719" i="6" s="1"/>
  <c r="O719" i="6" s="1"/>
  <c r="Z718" i="6"/>
  <c r="Y718" i="6"/>
  <c r="X718" i="6"/>
  <c r="AB718" i="6" s="1"/>
  <c r="M718" i="6" s="1"/>
  <c r="N718" i="6" s="1"/>
  <c r="O718" i="6" s="1"/>
  <c r="Z717" i="6"/>
  <c r="Y717" i="6"/>
  <c r="X717" i="6"/>
  <c r="AB717" i="6" s="1"/>
  <c r="M717" i="6" s="1"/>
  <c r="N717" i="6" s="1"/>
  <c r="O717" i="6" s="1"/>
  <c r="Z716" i="6"/>
  <c r="Y716" i="6"/>
  <c r="X716" i="6"/>
  <c r="AB716" i="6" s="1"/>
  <c r="M716" i="6" s="1"/>
  <c r="N716" i="6" s="1"/>
  <c r="O716" i="6" s="1"/>
  <c r="Z715" i="6"/>
  <c r="Y715" i="6"/>
  <c r="X715" i="6"/>
  <c r="AB715" i="6" s="1"/>
  <c r="M715" i="6" s="1"/>
  <c r="N715" i="6" s="1"/>
  <c r="O715" i="6" s="1"/>
  <c r="Z714" i="6"/>
  <c r="Y714" i="6"/>
  <c r="X714" i="6"/>
  <c r="AB714" i="6" s="1"/>
  <c r="M714" i="6" s="1"/>
  <c r="N714" i="6" s="1"/>
  <c r="O714" i="6" s="1"/>
  <c r="Z713" i="6"/>
  <c r="Y713" i="6"/>
  <c r="X713" i="6"/>
  <c r="AB713" i="6" s="1"/>
  <c r="M713" i="6" s="1"/>
  <c r="N713" i="6" s="1"/>
  <c r="O713" i="6" s="1"/>
  <c r="Z712" i="6"/>
  <c r="Y712" i="6"/>
  <c r="X712" i="6"/>
  <c r="AB712" i="6" s="1"/>
  <c r="M712" i="6" s="1"/>
  <c r="N712" i="6" s="1"/>
  <c r="O712" i="6" s="1"/>
  <c r="Z711" i="6"/>
  <c r="Y711" i="6"/>
  <c r="X711" i="6"/>
  <c r="AB711" i="6" s="1"/>
  <c r="M711" i="6" s="1"/>
  <c r="N711" i="6" s="1"/>
  <c r="O711" i="6" s="1"/>
  <c r="Z710" i="6"/>
  <c r="Y710" i="6"/>
  <c r="X710" i="6"/>
  <c r="AB710" i="6" s="1"/>
  <c r="M710" i="6" s="1"/>
  <c r="N710" i="6" s="1"/>
  <c r="O710" i="6" s="1"/>
  <c r="Z709" i="6"/>
  <c r="Y709" i="6"/>
  <c r="X709" i="6"/>
  <c r="AB709" i="6" s="1"/>
  <c r="M709" i="6" s="1"/>
  <c r="N709" i="6" s="1"/>
  <c r="O709" i="6" s="1"/>
  <c r="Z708" i="6"/>
  <c r="Y708" i="6"/>
  <c r="X708" i="6"/>
  <c r="AB708" i="6" s="1"/>
  <c r="M708" i="6" s="1"/>
  <c r="N708" i="6" s="1"/>
  <c r="O708" i="6" s="1"/>
  <c r="Z707" i="6"/>
  <c r="Y707" i="6"/>
  <c r="X707" i="6"/>
  <c r="AB707" i="6" s="1"/>
  <c r="M707" i="6" s="1"/>
  <c r="N707" i="6" s="1"/>
  <c r="O707" i="6" s="1"/>
  <c r="Z706" i="6"/>
  <c r="Y706" i="6"/>
  <c r="X706" i="6"/>
  <c r="AB706" i="6" s="1"/>
  <c r="M706" i="6" s="1"/>
  <c r="N706" i="6" s="1"/>
  <c r="O706" i="6" s="1"/>
  <c r="Z705" i="6"/>
  <c r="Y705" i="6"/>
  <c r="X705" i="6"/>
  <c r="AB705" i="6" s="1"/>
  <c r="M705" i="6" s="1"/>
  <c r="N705" i="6" s="1"/>
  <c r="O705" i="6" s="1"/>
  <c r="Z704" i="6"/>
  <c r="Y704" i="6"/>
  <c r="X704" i="6"/>
  <c r="AB704" i="6" s="1"/>
  <c r="M704" i="6" s="1"/>
  <c r="N704" i="6" s="1"/>
  <c r="O704" i="6" s="1"/>
  <c r="Z703" i="6"/>
  <c r="Y703" i="6"/>
  <c r="X703" i="6"/>
  <c r="AB703" i="6" s="1"/>
  <c r="M703" i="6" s="1"/>
  <c r="N703" i="6" s="1"/>
  <c r="O703" i="6" s="1"/>
  <c r="Z702" i="6"/>
  <c r="Y702" i="6"/>
  <c r="X702" i="6"/>
  <c r="AB702" i="6" s="1"/>
  <c r="M702" i="6" s="1"/>
  <c r="N702" i="6" s="1"/>
  <c r="O702" i="6" s="1"/>
  <c r="Z701" i="6"/>
  <c r="Y701" i="6"/>
  <c r="X701" i="6"/>
  <c r="AB701" i="6" s="1"/>
  <c r="M701" i="6" s="1"/>
  <c r="N701" i="6" s="1"/>
  <c r="O701" i="6" s="1"/>
  <c r="Z700" i="6"/>
  <c r="Y700" i="6"/>
  <c r="X700" i="6"/>
  <c r="AB700" i="6" s="1"/>
  <c r="M700" i="6" s="1"/>
  <c r="N700" i="6" s="1"/>
  <c r="O700" i="6" s="1"/>
  <c r="Z699" i="6"/>
  <c r="Y699" i="6"/>
  <c r="X699" i="6"/>
  <c r="AB699" i="6" s="1"/>
  <c r="M699" i="6" s="1"/>
  <c r="N699" i="6" s="1"/>
  <c r="O699" i="6" s="1"/>
  <c r="Z698" i="6"/>
  <c r="Y698" i="6"/>
  <c r="X698" i="6"/>
  <c r="AB698" i="6" s="1"/>
  <c r="M698" i="6" s="1"/>
  <c r="N698" i="6" s="1"/>
  <c r="O698" i="6" s="1"/>
  <c r="Z697" i="6"/>
  <c r="Y697" i="6"/>
  <c r="X697" i="6"/>
  <c r="AB697" i="6" s="1"/>
  <c r="M697" i="6" s="1"/>
  <c r="N697" i="6" s="1"/>
  <c r="O697" i="6" s="1"/>
  <c r="Z696" i="6"/>
  <c r="Y696" i="6"/>
  <c r="X696" i="6"/>
  <c r="AB696" i="6" s="1"/>
  <c r="M696" i="6" s="1"/>
  <c r="N696" i="6" s="1"/>
  <c r="O696" i="6" s="1"/>
  <c r="Z695" i="6"/>
  <c r="Y695" i="6"/>
  <c r="X695" i="6"/>
  <c r="AB695" i="6" s="1"/>
  <c r="M695" i="6" s="1"/>
  <c r="N695" i="6" s="1"/>
  <c r="O695" i="6" s="1"/>
  <c r="Z694" i="6"/>
  <c r="Y694" i="6"/>
  <c r="X694" i="6"/>
  <c r="AB694" i="6" s="1"/>
  <c r="M694" i="6" s="1"/>
  <c r="N694" i="6" s="1"/>
  <c r="O694" i="6" s="1"/>
  <c r="Z693" i="6"/>
  <c r="Y693" i="6"/>
  <c r="X693" i="6"/>
  <c r="AB693" i="6" s="1"/>
  <c r="M693" i="6" s="1"/>
  <c r="N693" i="6" s="1"/>
  <c r="O693" i="6" s="1"/>
  <c r="Z692" i="6"/>
  <c r="Y692" i="6"/>
  <c r="X692" i="6"/>
  <c r="AB692" i="6" s="1"/>
  <c r="M692" i="6" s="1"/>
  <c r="N692" i="6" s="1"/>
  <c r="O692" i="6" s="1"/>
  <c r="Z691" i="6"/>
  <c r="Y691" i="6"/>
  <c r="X691" i="6"/>
  <c r="AB691" i="6" s="1"/>
  <c r="M691" i="6" s="1"/>
  <c r="N691" i="6" s="1"/>
  <c r="O691" i="6" s="1"/>
  <c r="Z690" i="6"/>
  <c r="Y690" i="6"/>
  <c r="X690" i="6"/>
  <c r="AB690" i="6" s="1"/>
  <c r="M690" i="6" s="1"/>
  <c r="N690" i="6" s="1"/>
  <c r="O690" i="6" s="1"/>
  <c r="Z689" i="6"/>
  <c r="Y689" i="6"/>
  <c r="X689" i="6"/>
  <c r="AB689" i="6" s="1"/>
  <c r="M689" i="6" s="1"/>
  <c r="N689" i="6" s="1"/>
  <c r="O689" i="6" s="1"/>
  <c r="Z688" i="6"/>
  <c r="Y688" i="6"/>
  <c r="X688" i="6"/>
  <c r="AB688" i="6" s="1"/>
  <c r="M688" i="6" s="1"/>
  <c r="N688" i="6" s="1"/>
  <c r="O688" i="6" s="1"/>
  <c r="Z687" i="6"/>
  <c r="Y687" i="6"/>
  <c r="X687" i="6"/>
  <c r="AB687" i="6" s="1"/>
  <c r="M687" i="6" s="1"/>
  <c r="N687" i="6" s="1"/>
  <c r="O687" i="6" s="1"/>
  <c r="Z686" i="6"/>
  <c r="Y686" i="6"/>
  <c r="X686" i="6"/>
  <c r="AB686" i="6" s="1"/>
  <c r="M686" i="6" s="1"/>
  <c r="N686" i="6" s="1"/>
  <c r="O686" i="6" s="1"/>
  <c r="Z685" i="6"/>
  <c r="Y685" i="6"/>
  <c r="X685" i="6"/>
  <c r="AB685" i="6" s="1"/>
  <c r="M685" i="6" s="1"/>
  <c r="N685" i="6" s="1"/>
  <c r="O685" i="6" s="1"/>
  <c r="Z684" i="6"/>
  <c r="Y684" i="6"/>
  <c r="X684" i="6"/>
  <c r="AB684" i="6" s="1"/>
  <c r="M684" i="6" s="1"/>
  <c r="N684" i="6" s="1"/>
  <c r="O684" i="6" s="1"/>
  <c r="Z683" i="6"/>
  <c r="Y683" i="6"/>
  <c r="X683" i="6"/>
  <c r="AB683" i="6" s="1"/>
  <c r="M683" i="6" s="1"/>
  <c r="N683" i="6" s="1"/>
  <c r="O683" i="6" s="1"/>
  <c r="Z682" i="6"/>
  <c r="Y682" i="6"/>
  <c r="X682" i="6"/>
  <c r="AB682" i="6" s="1"/>
  <c r="M682" i="6" s="1"/>
  <c r="N682" i="6" s="1"/>
  <c r="O682" i="6" s="1"/>
  <c r="Z681" i="6"/>
  <c r="Y681" i="6"/>
  <c r="X681" i="6"/>
  <c r="AB681" i="6" s="1"/>
  <c r="M681" i="6" s="1"/>
  <c r="N681" i="6" s="1"/>
  <c r="O681" i="6" s="1"/>
  <c r="Z680" i="6"/>
  <c r="Y680" i="6"/>
  <c r="X680" i="6"/>
  <c r="AB680" i="6" s="1"/>
  <c r="M680" i="6" s="1"/>
  <c r="N680" i="6" s="1"/>
  <c r="O680" i="6" s="1"/>
  <c r="Z679" i="6"/>
  <c r="Y679" i="6"/>
  <c r="X679" i="6"/>
  <c r="AB679" i="6" s="1"/>
  <c r="M679" i="6" s="1"/>
  <c r="N679" i="6" s="1"/>
  <c r="O679" i="6" s="1"/>
  <c r="Z678" i="6"/>
  <c r="Y678" i="6"/>
  <c r="X678" i="6"/>
  <c r="AB678" i="6" s="1"/>
  <c r="M678" i="6" s="1"/>
  <c r="N678" i="6" s="1"/>
  <c r="O678" i="6" s="1"/>
  <c r="Z677" i="6"/>
  <c r="Y677" i="6"/>
  <c r="X677" i="6"/>
  <c r="AB677" i="6" s="1"/>
  <c r="M677" i="6" s="1"/>
  <c r="N677" i="6" s="1"/>
  <c r="O677" i="6" s="1"/>
  <c r="Z676" i="6"/>
  <c r="Y676" i="6"/>
  <c r="X676" i="6"/>
  <c r="AB676" i="6" s="1"/>
  <c r="M676" i="6" s="1"/>
  <c r="N676" i="6" s="1"/>
  <c r="O676" i="6" s="1"/>
  <c r="Z675" i="6"/>
  <c r="Y675" i="6"/>
  <c r="X675" i="6"/>
  <c r="AB675" i="6" s="1"/>
  <c r="M675" i="6" s="1"/>
  <c r="N675" i="6" s="1"/>
  <c r="O675" i="6" s="1"/>
  <c r="Z674" i="6"/>
  <c r="Y674" i="6"/>
  <c r="X674" i="6"/>
  <c r="AB674" i="6" s="1"/>
  <c r="M674" i="6" s="1"/>
  <c r="N674" i="6" s="1"/>
  <c r="O674" i="6" s="1"/>
  <c r="Z673" i="6"/>
  <c r="Y673" i="6"/>
  <c r="X673" i="6"/>
  <c r="AB673" i="6" s="1"/>
  <c r="M673" i="6" s="1"/>
  <c r="N673" i="6" s="1"/>
  <c r="O673" i="6" s="1"/>
  <c r="Z672" i="6"/>
  <c r="Y672" i="6"/>
  <c r="X672" i="6"/>
  <c r="AB672" i="6" s="1"/>
  <c r="M672" i="6" s="1"/>
  <c r="N672" i="6" s="1"/>
  <c r="O672" i="6" s="1"/>
  <c r="Z671" i="6"/>
  <c r="Y671" i="6"/>
  <c r="X671" i="6"/>
  <c r="AB671" i="6" s="1"/>
  <c r="M671" i="6" s="1"/>
  <c r="N671" i="6" s="1"/>
  <c r="O671" i="6" s="1"/>
  <c r="Z670" i="6"/>
  <c r="Y670" i="6"/>
  <c r="X670" i="6"/>
  <c r="AB670" i="6" s="1"/>
  <c r="M670" i="6" s="1"/>
  <c r="N670" i="6" s="1"/>
  <c r="O670" i="6" s="1"/>
  <c r="Z669" i="6"/>
  <c r="Y669" i="6"/>
  <c r="X669" i="6"/>
  <c r="AB669" i="6" s="1"/>
  <c r="M669" i="6" s="1"/>
  <c r="N669" i="6" s="1"/>
  <c r="O669" i="6" s="1"/>
  <c r="Z668" i="6"/>
  <c r="Y668" i="6"/>
  <c r="X668" i="6"/>
  <c r="AB668" i="6" s="1"/>
  <c r="M668" i="6" s="1"/>
  <c r="N668" i="6" s="1"/>
  <c r="O668" i="6" s="1"/>
  <c r="Z667" i="6"/>
  <c r="Y667" i="6"/>
  <c r="X667" i="6"/>
  <c r="AB667" i="6" s="1"/>
  <c r="M667" i="6" s="1"/>
  <c r="N667" i="6" s="1"/>
  <c r="O667" i="6" s="1"/>
  <c r="Z666" i="6"/>
  <c r="Y666" i="6"/>
  <c r="X666" i="6"/>
  <c r="AB666" i="6" s="1"/>
  <c r="M666" i="6" s="1"/>
  <c r="N666" i="6" s="1"/>
  <c r="O666" i="6" s="1"/>
  <c r="Z665" i="6"/>
  <c r="Y665" i="6"/>
  <c r="X665" i="6"/>
  <c r="AB665" i="6" s="1"/>
  <c r="M665" i="6" s="1"/>
  <c r="N665" i="6" s="1"/>
  <c r="O665" i="6" s="1"/>
  <c r="Z664" i="6"/>
  <c r="Y664" i="6"/>
  <c r="X664" i="6"/>
  <c r="AB664" i="6" s="1"/>
  <c r="M664" i="6" s="1"/>
  <c r="N664" i="6" s="1"/>
  <c r="O664" i="6" s="1"/>
  <c r="Z663" i="6"/>
  <c r="Y663" i="6"/>
  <c r="X663" i="6"/>
  <c r="AB663" i="6" s="1"/>
  <c r="M663" i="6" s="1"/>
  <c r="N663" i="6" s="1"/>
  <c r="O663" i="6" s="1"/>
  <c r="Z662" i="6"/>
  <c r="Y662" i="6"/>
  <c r="X662" i="6"/>
  <c r="AB662" i="6" s="1"/>
  <c r="M662" i="6" s="1"/>
  <c r="N662" i="6" s="1"/>
  <c r="O662" i="6" s="1"/>
  <c r="Z661" i="6"/>
  <c r="Y661" i="6"/>
  <c r="X661" i="6"/>
  <c r="AB661" i="6" s="1"/>
  <c r="M661" i="6" s="1"/>
  <c r="N661" i="6" s="1"/>
  <c r="O661" i="6" s="1"/>
  <c r="Z660" i="6"/>
  <c r="Y660" i="6"/>
  <c r="X660" i="6"/>
  <c r="AB660" i="6" s="1"/>
  <c r="M660" i="6" s="1"/>
  <c r="N660" i="6" s="1"/>
  <c r="O660" i="6" s="1"/>
  <c r="Z659" i="6"/>
  <c r="Y659" i="6"/>
  <c r="X659" i="6"/>
  <c r="AB659" i="6" s="1"/>
  <c r="M659" i="6" s="1"/>
  <c r="N659" i="6" s="1"/>
  <c r="O659" i="6" s="1"/>
  <c r="Z658" i="6"/>
  <c r="Y658" i="6"/>
  <c r="X658" i="6"/>
  <c r="AB658" i="6" s="1"/>
  <c r="M658" i="6" s="1"/>
  <c r="N658" i="6" s="1"/>
  <c r="O658" i="6" s="1"/>
  <c r="Z657" i="6"/>
  <c r="Y657" i="6"/>
  <c r="X657" i="6"/>
  <c r="AB657" i="6" s="1"/>
  <c r="M657" i="6" s="1"/>
  <c r="N657" i="6" s="1"/>
  <c r="O657" i="6" s="1"/>
  <c r="Z656" i="6"/>
  <c r="Y656" i="6"/>
  <c r="X656" i="6"/>
  <c r="AB656" i="6" s="1"/>
  <c r="M656" i="6" s="1"/>
  <c r="N656" i="6" s="1"/>
  <c r="O656" i="6" s="1"/>
  <c r="Z655" i="6"/>
  <c r="Y655" i="6"/>
  <c r="X655" i="6"/>
  <c r="AB655" i="6" s="1"/>
  <c r="M655" i="6" s="1"/>
  <c r="N655" i="6" s="1"/>
  <c r="O655" i="6" s="1"/>
  <c r="Z654" i="6"/>
  <c r="Y654" i="6"/>
  <c r="X654" i="6"/>
  <c r="AB654" i="6" s="1"/>
  <c r="M654" i="6" s="1"/>
  <c r="N654" i="6" s="1"/>
  <c r="O654" i="6" s="1"/>
  <c r="Z653" i="6"/>
  <c r="Y653" i="6"/>
  <c r="X653" i="6"/>
  <c r="AB653" i="6" s="1"/>
  <c r="M653" i="6" s="1"/>
  <c r="N653" i="6" s="1"/>
  <c r="O653" i="6" s="1"/>
  <c r="Z652" i="6"/>
  <c r="Y652" i="6"/>
  <c r="X652" i="6"/>
  <c r="AB652" i="6" s="1"/>
  <c r="M652" i="6" s="1"/>
  <c r="N652" i="6" s="1"/>
  <c r="O652" i="6" s="1"/>
  <c r="Z651" i="6"/>
  <c r="Y651" i="6"/>
  <c r="X651" i="6"/>
  <c r="AB651" i="6" s="1"/>
  <c r="M651" i="6" s="1"/>
  <c r="N651" i="6" s="1"/>
  <c r="O651" i="6" s="1"/>
  <c r="Z650" i="6"/>
  <c r="Y650" i="6"/>
  <c r="X650" i="6"/>
  <c r="AB650" i="6" s="1"/>
  <c r="M650" i="6" s="1"/>
  <c r="N650" i="6" s="1"/>
  <c r="O650" i="6" s="1"/>
  <c r="Z649" i="6"/>
  <c r="Y649" i="6"/>
  <c r="X649" i="6"/>
  <c r="AB649" i="6" s="1"/>
  <c r="M649" i="6" s="1"/>
  <c r="N649" i="6" s="1"/>
  <c r="O649" i="6" s="1"/>
  <c r="Z648" i="6"/>
  <c r="Y648" i="6"/>
  <c r="X648" i="6"/>
  <c r="AB648" i="6" s="1"/>
  <c r="M648" i="6" s="1"/>
  <c r="N648" i="6" s="1"/>
  <c r="O648" i="6" s="1"/>
  <c r="Z647" i="6"/>
  <c r="Y647" i="6"/>
  <c r="X647" i="6"/>
  <c r="AB647" i="6" s="1"/>
  <c r="M647" i="6" s="1"/>
  <c r="N647" i="6" s="1"/>
  <c r="O647" i="6" s="1"/>
  <c r="Z646" i="6"/>
  <c r="Y646" i="6"/>
  <c r="X646" i="6"/>
  <c r="AB646" i="6" s="1"/>
  <c r="M646" i="6" s="1"/>
  <c r="N646" i="6" s="1"/>
  <c r="O646" i="6" s="1"/>
  <c r="Z645" i="6"/>
  <c r="Y645" i="6"/>
  <c r="X645" i="6"/>
  <c r="AB645" i="6" s="1"/>
  <c r="M645" i="6" s="1"/>
  <c r="N645" i="6" s="1"/>
  <c r="O645" i="6" s="1"/>
  <c r="Z644" i="6"/>
  <c r="Y644" i="6"/>
  <c r="X644" i="6"/>
  <c r="AB644" i="6" s="1"/>
  <c r="M644" i="6" s="1"/>
  <c r="N644" i="6" s="1"/>
  <c r="O644" i="6" s="1"/>
  <c r="Z643" i="6"/>
  <c r="Y643" i="6"/>
  <c r="X643" i="6"/>
  <c r="AB643" i="6" s="1"/>
  <c r="M643" i="6" s="1"/>
  <c r="N643" i="6" s="1"/>
  <c r="O643" i="6" s="1"/>
  <c r="Z642" i="6"/>
  <c r="Y642" i="6"/>
  <c r="X642" i="6"/>
  <c r="AB642" i="6" s="1"/>
  <c r="M642" i="6" s="1"/>
  <c r="N642" i="6" s="1"/>
  <c r="O642" i="6" s="1"/>
  <c r="Z641" i="6"/>
  <c r="Y641" i="6"/>
  <c r="X641" i="6"/>
  <c r="AB641" i="6" s="1"/>
  <c r="M641" i="6" s="1"/>
  <c r="N641" i="6" s="1"/>
  <c r="O641" i="6" s="1"/>
  <c r="Z640" i="6"/>
  <c r="Y640" i="6"/>
  <c r="X640" i="6"/>
  <c r="AB640" i="6" s="1"/>
  <c r="M640" i="6" s="1"/>
  <c r="N640" i="6" s="1"/>
  <c r="O640" i="6" s="1"/>
  <c r="Z639" i="6"/>
  <c r="Y639" i="6"/>
  <c r="X639" i="6"/>
  <c r="AB639" i="6" s="1"/>
  <c r="M639" i="6" s="1"/>
  <c r="N639" i="6" s="1"/>
  <c r="O639" i="6" s="1"/>
  <c r="Z638" i="6"/>
  <c r="Y638" i="6"/>
  <c r="X638" i="6"/>
  <c r="AB638" i="6" s="1"/>
  <c r="M638" i="6" s="1"/>
  <c r="N638" i="6" s="1"/>
  <c r="O638" i="6" s="1"/>
  <c r="Z637" i="6"/>
  <c r="Y637" i="6"/>
  <c r="X637" i="6"/>
  <c r="AB637" i="6" s="1"/>
  <c r="M637" i="6" s="1"/>
  <c r="N637" i="6" s="1"/>
  <c r="O637" i="6" s="1"/>
  <c r="Z636" i="6"/>
  <c r="Y636" i="6"/>
  <c r="X636" i="6"/>
  <c r="AB636" i="6" s="1"/>
  <c r="M636" i="6" s="1"/>
  <c r="N636" i="6" s="1"/>
  <c r="O636" i="6" s="1"/>
  <c r="Z635" i="6"/>
  <c r="Y635" i="6"/>
  <c r="X635" i="6"/>
  <c r="AB635" i="6" s="1"/>
  <c r="M635" i="6" s="1"/>
  <c r="N635" i="6" s="1"/>
  <c r="O635" i="6" s="1"/>
  <c r="Z634" i="6"/>
  <c r="Y634" i="6"/>
  <c r="X634" i="6"/>
  <c r="AB634" i="6" s="1"/>
  <c r="M634" i="6" s="1"/>
  <c r="N634" i="6" s="1"/>
  <c r="O634" i="6" s="1"/>
  <c r="Z633" i="6"/>
  <c r="Y633" i="6"/>
  <c r="X633" i="6"/>
  <c r="AB633" i="6" s="1"/>
  <c r="M633" i="6" s="1"/>
  <c r="N633" i="6" s="1"/>
  <c r="O633" i="6" s="1"/>
  <c r="Z632" i="6"/>
  <c r="Y632" i="6"/>
  <c r="X632" i="6"/>
  <c r="AB632" i="6" s="1"/>
  <c r="M632" i="6" s="1"/>
  <c r="N632" i="6" s="1"/>
  <c r="O632" i="6" s="1"/>
  <c r="Z631" i="6"/>
  <c r="Y631" i="6"/>
  <c r="X631" i="6"/>
  <c r="AB631" i="6" s="1"/>
  <c r="M631" i="6" s="1"/>
  <c r="N631" i="6" s="1"/>
  <c r="O631" i="6" s="1"/>
  <c r="Z630" i="6"/>
  <c r="Y630" i="6"/>
  <c r="X630" i="6"/>
  <c r="AB630" i="6" s="1"/>
  <c r="M630" i="6" s="1"/>
  <c r="N630" i="6" s="1"/>
  <c r="O630" i="6" s="1"/>
  <c r="Z629" i="6"/>
  <c r="Y629" i="6"/>
  <c r="X629" i="6"/>
  <c r="AB629" i="6" s="1"/>
  <c r="M629" i="6" s="1"/>
  <c r="N629" i="6" s="1"/>
  <c r="O629" i="6" s="1"/>
  <c r="Z628" i="6"/>
  <c r="Y628" i="6"/>
  <c r="X628" i="6"/>
  <c r="AB628" i="6" s="1"/>
  <c r="M628" i="6" s="1"/>
  <c r="N628" i="6" s="1"/>
  <c r="O628" i="6" s="1"/>
  <c r="Z627" i="6"/>
  <c r="Y627" i="6"/>
  <c r="X627" i="6"/>
  <c r="AB627" i="6" s="1"/>
  <c r="M627" i="6" s="1"/>
  <c r="N627" i="6" s="1"/>
  <c r="O627" i="6" s="1"/>
  <c r="Z626" i="6"/>
  <c r="Y626" i="6"/>
  <c r="X626" i="6"/>
  <c r="AB626" i="6" s="1"/>
  <c r="M626" i="6" s="1"/>
  <c r="N626" i="6" s="1"/>
  <c r="O626" i="6" s="1"/>
  <c r="Z625" i="6"/>
  <c r="Y625" i="6"/>
  <c r="X625" i="6"/>
  <c r="AB625" i="6" s="1"/>
  <c r="M625" i="6" s="1"/>
  <c r="N625" i="6" s="1"/>
  <c r="O625" i="6" s="1"/>
  <c r="Z624" i="6"/>
  <c r="Y624" i="6"/>
  <c r="X624" i="6"/>
  <c r="AB624" i="6" s="1"/>
  <c r="M624" i="6" s="1"/>
  <c r="N624" i="6" s="1"/>
  <c r="O624" i="6" s="1"/>
  <c r="Z623" i="6"/>
  <c r="Y623" i="6"/>
  <c r="X623" i="6"/>
  <c r="AB623" i="6" s="1"/>
  <c r="M623" i="6" s="1"/>
  <c r="N623" i="6" s="1"/>
  <c r="O623" i="6" s="1"/>
  <c r="Z622" i="6"/>
  <c r="Y622" i="6"/>
  <c r="X622" i="6"/>
  <c r="AB622" i="6" s="1"/>
  <c r="M622" i="6" s="1"/>
  <c r="N622" i="6" s="1"/>
  <c r="O622" i="6" s="1"/>
  <c r="Z621" i="6"/>
  <c r="Y621" i="6"/>
  <c r="X621" i="6"/>
  <c r="AB621" i="6" s="1"/>
  <c r="M621" i="6" s="1"/>
  <c r="N621" i="6" s="1"/>
  <c r="O621" i="6" s="1"/>
  <c r="Z620" i="6"/>
  <c r="Y620" i="6"/>
  <c r="X620" i="6"/>
  <c r="AB620" i="6" s="1"/>
  <c r="M620" i="6" s="1"/>
  <c r="N620" i="6" s="1"/>
  <c r="O620" i="6" s="1"/>
  <c r="Z619" i="6"/>
  <c r="Y619" i="6"/>
  <c r="X619" i="6"/>
  <c r="AB619" i="6" s="1"/>
  <c r="M619" i="6" s="1"/>
  <c r="N619" i="6" s="1"/>
  <c r="O619" i="6" s="1"/>
  <c r="Z618" i="6"/>
  <c r="Y618" i="6"/>
  <c r="X618" i="6"/>
  <c r="AB618" i="6" s="1"/>
  <c r="M618" i="6" s="1"/>
  <c r="N618" i="6" s="1"/>
  <c r="O618" i="6" s="1"/>
  <c r="Z617" i="6"/>
  <c r="Y617" i="6"/>
  <c r="X617" i="6"/>
  <c r="AB617" i="6" s="1"/>
  <c r="M617" i="6" s="1"/>
  <c r="N617" i="6" s="1"/>
  <c r="O617" i="6" s="1"/>
  <c r="Z616" i="6"/>
  <c r="Y616" i="6"/>
  <c r="X616" i="6"/>
  <c r="AB616" i="6" s="1"/>
  <c r="M616" i="6" s="1"/>
  <c r="N616" i="6" s="1"/>
  <c r="O616" i="6" s="1"/>
  <c r="Z615" i="6"/>
  <c r="Y615" i="6"/>
  <c r="X615" i="6"/>
  <c r="AB615" i="6" s="1"/>
  <c r="M615" i="6" s="1"/>
  <c r="N615" i="6" s="1"/>
  <c r="O615" i="6" s="1"/>
  <c r="Z614" i="6"/>
  <c r="Y614" i="6"/>
  <c r="X614" i="6"/>
  <c r="AB614" i="6" s="1"/>
  <c r="M614" i="6" s="1"/>
  <c r="N614" i="6" s="1"/>
  <c r="O614" i="6" s="1"/>
  <c r="Z613" i="6"/>
  <c r="Y613" i="6"/>
  <c r="X613" i="6"/>
  <c r="AB613" i="6" s="1"/>
  <c r="M613" i="6" s="1"/>
  <c r="N613" i="6" s="1"/>
  <c r="O613" i="6" s="1"/>
  <c r="Z612" i="6"/>
  <c r="Y612" i="6"/>
  <c r="X612" i="6"/>
  <c r="AB612" i="6" s="1"/>
  <c r="M612" i="6" s="1"/>
  <c r="N612" i="6" s="1"/>
  <c r="O612" i="6" s="1"/>
  <c r="Z611" i="6"/>
  <c r="Y611" i="6"/>
  <c r="X611" i="6"/>
  <c r="AB611" i="6" s="1"/>
  <c r="Z610" i="6"/>
  <c r="Y610" i="6"/>
  <c r="X610" i="6"/>
  <c r="AB610" i="6" s="1"/>
  <c r="Z609" i="6"/>
  <c r="Y609" i="6"/>
  <c r="X609" i="6"/>
  <c r="AB609" i="6" s="1"/>
  <c r="Z608" i="6"/>
  <c r="Y608" i="6"/>
  <c r="X608" i="6"/>
  <c r="AB608" i="6" s="1"/>
  <c r="Z607" i="6"/>
  <c r="Y607" i="6"/>
  <c r="X607" i="6"/>
  <c r="AB607" i="6" s="1"/>
  <c r="Z606" i="6"/>
  <c r="Y606" i="6"/>
  <c r="X606" i="6"/>
  <c r="AB606" i="6" s="1"/>
  <c r="Z605" i="6"/>
  <c r="Y605" i="6"/>
  <c r="X605" i="6"/>
  <c r="AB605" i="6" s="1"/>
  <c r="Z604" i="6"/>
  <c r="Y604" i="6"/>
  <c r="X604" i="6"/>
  <c r="AB604" i="6" s="1"/>
  <c r="Z603" i="6"/>
  <c r="Y603" i="6"/>
  <c r="X603" i="6"/>
  <c r="AB603" i="6" s="1"/>
  <c r="Z602" i="6"/>
  <c r="Y602" i="6"/>
  <c r="X602" i="6"/>
  <c r="AB602" i="6" s="1"/>
  <c r="Z601" i="6"/>
  <c r="Y601" i="6"/>
  <c r="X601" i="6"/>
  <c r="AB601" i="6" s="1"/>
  <c r="Z600" i="6"/>
  <c r="Y600" i="6"/>
  <c r="X600" i="6"/>
  <c r="AB600" i="6" s="1"/>
  <c r="Z599" i="6"/>
  <c r="Y599" i="6"/>
  <c r="X599" i="6"/>
  <c r="AB599" i="6" s="1"/>
  <c r="Z598" i="6"/>
  <c r="Y598" i="6"/>
  <c r="X598" i="6"/>
  <c r="AB598" i="6" s="1"/>
  <c r="Z597" i="6"/>
  <c r="Y597" i="6"/>
  <c r="X597" i="6"/>
  <c r="AB597" i="6" s="1"/>
  <c r="Z596" i="6"/>
  <c r="Y596" i="6"/>
  <c r="X596" i="6"/>
  <c r="AB596" i="6" s="1"/>
  <c r="Z595" i="6"/>
  <c r="Y595" i="6"/>
  <c r="X595" i="6"/>
  <c r="AB595" i="6" s="1"/>
  <c r="Z594" i="6"/>
  <c r="Y594" i="6"/>
  <c r="X594" i="6"/>
  <c r="AB594" i="6" s="1"/>
  <c r="Z593" i="6"/>
  <c r="Y593" i="6"/>
  <c r="X593" i="6"/>
  <c r="AB593" i="6" s="1"/>
  <c r="Z592" i="6"/>
  <c r="Y592" i="6"/>
  <c r="X592" i="6"/>
  <c r="AB592" i="6" s="1"/>
  <c r="Z591" i="6"/>
  <c r="Y591" i="6"/>
  <c r="X591" i="6"/>
  <c r="AB591" i="6" s="1"/>
  <c r="Z590" i="6"/>
  <c r="Y590" i="6"/>
  <c r="X590" i="6"/>
  <c r="AB590" i="6" s="1"/>
  <c r="Z589" i="6"/>
  <c r="Y589" i="6"/>
  <c r="X589" i="6"/>
  <c r="AB589" i="6" s="1"/>
  <c r="Z588" i="6"/>
  <c r="Y588" i="6"/>
  <c r="X588" i="6"/>
  <c r="AB588" i="6" s="1"/>
  <c r="Z587" i="6"/>
  <c r="Y587" i="6"/>
  <c r="X587" i="6"/>
  <c r="AB587" i="6" s="1"/>
  <c r="Z586" i="6"/>
  <c r="Y586" i="6"/>
  <c r="X586" i="6"/>
  <c r="AB586" i="6" s="1"/>
  <c r="Z585" i="6"/>
  <c r="Y585" i="6"/>
  <c r="X585" i="6"/>
  <c r="AB585" i="6" s="1"/>
  <c r="Z584" i="6"/>
  <c r="Y584" i="6"/>
  <c r="X584" i="6"/>
  <c r="AB584" i="6" s="1"/>
  <c r="Z583" i="6"/>
  <c r="Y583" i="6"/>
  <c r="X583" i="6"/>
  <c r="AB583" i="6" s="1"/>
  <c r="Z582" i="6"/>
  <c r="Y582" i="6"/>
  <c r="X582" i="6"/>
  <c r="AB582" i="6" s="1"/>
  <c r="Z581" i="6"/>
  <c r="Y581" i="6"/>
  <c r="X581" i="6"/>
  <c r="AB581" i="6" s="1"/>
  <c r="Z580" i="6"/>
  <c r="Y580" i="6"/>
  <c r="X580" i="6"/>
  <c r="AB580" i="6" s="1"/>
  <c r="Z579" i="6"/>
  <c r="Y579" i="6"/>
  <c r="X579" i="6"/>
  <c r="AB579" i="6" s="1"/>
  <c r="Z578" i="6"/>
  <c r="Y578" i="6"/>
  <c r="X578" i="6"/>
  <c r="AB578" i="6" s="1"/>
  <c r="Z577" i="6"/>
  <c r="Y577" i="6"/>
  <c r="X577" i="6"/>
  <c r="AB577" i="6" s="1"/>
  <c r="Z576" i="6"/>
  <c r="Y576" i="6"/>
  <c r="X576" i="6"/>
  <c r="AB576" i="6" s="1"/>
  <c r="Z575" i="6"/>
  <c r="Y575" i="6"/>
  <c r="X575" i="6"/>
  <c r="AB575" i="6" s="1"/>
  <c r="Z574" i="6"/>
  <c r="Y574" i="6"/>
  <c r="X574" i="6"/>
  <c r="AB574" i="6" s="1"/>
  <c r="Z573" i="6"/>
  <c r="Y573" i="6"/>
  <c r="X573" i="6"/>
  <c r="AB573" i="6" s="1"/>
  <c r="Z572" i="6"/>
  <c r="Y572" i="6"/>
  <c r="X572" i="6"/>
  <c r="AB572" i="6" s="1"/>
  <c r="Z571" i="6"/>
  <c r="Y571" i="6"/>
  <c r="X571" i="6"/>
  <c r="AB571" i="6" s="1"/>
  <c r="Z570" i="6"/>
  <c r="Y570" i="6"/>
  <c r="X570" i="6"/>
  <c r="AB570" i="6" s="1"/>
  <c r="Z569" i="6"/>
  <c r="Y569" i="6"/>
  <c r="X569" i="6"/>
  <c r="AB569" i="6" s="1"/>
  <c r="Z568" i="6"/>
  <c r="Y568" i="6"/>
  <c r="X568" i="6"/>
  <c r="AB568" i="6" s="1"/>
  <c r="Z567" i="6"/>
  <c r="Y567" i="6"/>
  <c r="X567" i="6"/>
  <c r="AB567" i="6" s="1"/>
  <c r="Z566" i="6"/>
  <c r="Y566" i="6"/>
  <c r="X566" i="6"/>
  <c r="AB566" i="6" s="1"/>
  <c r="Z565" i="6"/>
  <c r="Y565" i="6"/>
  <c r="X565" i="6"/>
  <c r="AB565" i="6" s="1"/>
  <c r="Z564" i="6"/>
  <c r="Y564" i="6"/>
  <c r="X564" i="6"/>
  <c r="AB564" i="6" s="1"/>
  <c r="Z563" i="6"/>
  <c r="Y563" i="6"/>
  <c r="X563" i="6"/>
  <c r="AB563" i="6" s="1"/>
  <c r="Z562" i="6"/>
  <c r="Y562" i="6"/>
  <c r="X562" i="6"/>
  <c r="AB562" i="6" s="1"/>
  <c r="Z561" i="6"/>
  <c r="Y561" i="6"/>
  <c r="X561" i="6"/>
  <c r="AB561" i="6" s="1"/>
  <c r="Z560" i="6"/>
  <c r="Y560" i="6"/>
  <c r="X560" i="6"/>
  <c r="AB560" i="6" s="1"/>
  <c r="Z559" i="6"/>
  <c r="Y559" i="6"/>
  <c r="X559" i="6"/>
  <c r="AB559" i="6" s="1"/>
  <c r="Z558" i="6"/>
  <c r="Y558" i="6"/>
  <c r="X558" i="6"/>
  <c r="AB558" i="6" s="1"/>
  <c r="Z557" i="6"/>
  <c r="Y557" i="6"/>
  <c r="X557" i="6"/>
  <c r="AB557" i="6" s="1"/>
  <c r="Z556" i="6"/>
  <c r="Y556" i="6"/>
  <c r="X556" i="6"/>
  <c r="AB556" i="6" s="1"/>
  <c r="Z555" i="6"/>
  <c r="Y555" i="6"/>
  <c r="X555" i="6"/>
  <c r="AB555" i="6" s="1"/>
  <c r="Z554" i="6"/>
  <c r="Y554" i="6"/>
  <c r="X554" i="6"/>
  <c r="AB554" i="6" s="1"/>
  <c r="Z553" i="6"/>
  <c r="Y553" i="6"/>
  <c r="X553" i="6"/>
  <c r="AB553" i="6" s="1"/>
  <c r="Z552" i="6"/>
  <c r="Y552" i="6"/>
  <c r="X552" i="6"/>
  <c r="AB552" i="6" s="1"/>
  <c r="Z551" i="6"/>
  <c r="Y551" i="6"/>
  <c r="X551" i="6"/>
  <c r="AB551" i="6" s="1"/>
  <c r="Z550" i="6"/>
  <c r="Y550" i="6"/>
  <c r="X550" i="6"/>
  <c r="AB550" i="6" s="1"/>
  <c r="Z549" i="6"/>
  <c r="Y549" i="6"/>
  <c r="X549" i="6"/>
  <c r="AB549" i="6" s="1"/>
  <c r="Z548" i="6"/>
  <c r="Y548" i="6"/>
  <c r="X548" i="6"/>
  <c r="AB548" i="6" s="1"/>
  <c r="Z547" i="6"/>
  <c r="Y547" i="6"/>
  <c r="X547" i="6"/>
  <c r="AB547" i="6" s="1"/>
  <c r="Z546" i="6"/>
  <c r="Y546" i="6"/>
  <c r="X546" i="6"/>
  <c r="AB546" i="6" s="1"/>
  <c r="Z545" i="6"/>
  <c r="Y545" i="6"/>
  <c r="X545" i="6"/>
  <c r="AB545" i="6" s="1"/>
  <c r="Z544" i="6"/>
  <c r="Y544" i="6"/>
  <c r="X544" i="6"/>
  <c r="AB544" i="6" s="1"/>
  <c r="Z543" i="6"/>
  <c r="Y543" i="6"/>
  <c r="X543" i="6"/>
  <c r="AB543" i="6" s="1"/>
  <c r="Z542" i="6"/>
  <c r="Y542" i="6"/>
  <c r="X542" i="6"/>
  <c r="AB542" i="6" s="1"/>
  <c r="Z541" i="6"/>
  <c r="Y541" i="6"/>
  <c r="X541" i="6"/>
  <c r="AB541" i="6" s="1"/>
  <c r="Z540" i="6"/>
  <c r="Y540" i="6"/>
  <c r="X540" i="6"/>
  <c r="AB540" i="6" s="1"/>
  <c r="Z539" i="6"/>
  <c r="Y539" i="6"/>
  <c r="X539" i="6"/>
  <c r="AB539" i="6" s="1"/>
  <c r="Z538" i="6"/>
  <c r="Y538" i="6"/>
  <c r="X538" i="6"/>
  <c r="AB538" i="6" s="1"/>
  <c r="Z537" i="6"/>
  <c r="Y537" i="6"/>
  <c r="X537" i="6"/>
  <c r="AB537" i="6" s="1"/>
  <c r="Z536" i="6"/>
  <c r="Y536" i="6"/>
  <c r="X536" i="6"/>
  <c r="AB536" i="6" s="1"/>
  <c r="Z535" i="6"/>
  <c r="Y535" i="6"/>
  <c r="X535" i="6"/>
  <c r="AB535" i="6" s="1"/>
  <c r="Z534" i="6"/>
  <c r="Y534" i="6"/>
  <c r="X534" i="6"/>
  <c r="AB534" i="6" s="1"/>
  <c r="Z533" i="6"/>
  <c r="Y533" i="6"/>
  <c r="X533" i="6"/>
  <c r="AB533" i="6" s="1"/>
  <c r="Z532" i="6"/>
  <c r="Y532" i="6"/>
  <c r="X532" i="6"/>
  <c r="AB532" i="6" s="1"/>
  <c r="Z531" i="6"/>
  <c r="Y531" i="6"/>
  <c r="X531" i="6"/>
  <c r="AB531" i="6" s="1"/>
  <c r="Z530" i="6"/>
  <c r="Y530" i="6"/>
  <c r="X530" i="6"/>
  <c r="AB530" i="6" s="1"/>
  <c r="Z529" i="6"/>
  <c r="Y529" i="6"/>
  <c r="X529" i="6"/>
  <c r="AB529" i="6" s="1"/>
  <c r="Z528" i="6"/>
  <c r="Y528" i="6"/>
  <c r="X528" i="6"/>
  <c r="AB528" i="6" s="1"/>
  <c r="Z527" i="6"/>
  <c r="Y527" i="6"/>
  <c r="X527" i="6"/>
  <c r="AB527" i="6" s="1"/>
  <c r="Z526" i="6"/>
  <c r="Y526" i="6"/>
  <c r="X526" i="6"/>
  <c r="AB526" i="6" s="1"/>
  <c r="Z525" i="6"/>
  <c r="Y525" i="6"/>
  <c r="X525" i="6"/>
  <c r="AB525" i="6" s="1"/>
  <c r="Z524" i="6"/>
  <c r="Y524" i="6"/>
  <c r="X524" i="6"/>
  <c r="AB524" i="6" s="1"/>
  <c r="Z523" i="6"/>
  <c r="Y523" i="6"/>
  <c r="X523" i="6"/>
  <c r="AB523" i="6" s="1"/>
  <c r="Z522" i="6"/>
  <c r="Y522" i="6"/>
  <c r="X522" i="6"/>
  <c r="AB522" i="6" s="1"/>
  <c r="Z521" i="6"/>
  <c r="Y521" i="6"/>
  <c r="X521" i="6"/>
  <c r="AB521" i="6" s="1"/>
  <c r="Z520" i="6"/>
  <c r="Y520" i="6"/>
  <c r="X520" i="6"/>
  <c r="AB520" i="6" s="1"/>
  <c r="Z519" i="6"/>
  <c r="Y519" i="6"/>
  <c r="X519" i="6"/>
  <c r="AB519" i="6" s="1"/>
  <c r="Z518" i="6"/>
  <c r="Y518" i="6"/>
  <c r="X518" i="6"/>
  <c r="AB518" i="6" s="1"/>
  <c r="Z517" i="6"/>
  <c r="Y517" i="6"/>
  <c r="X517" i="6"/>
  <c r="AB517" i="6" s="1"/>
  <c r="Z516" i="6"/>
  <c r="Y516" i="6"/>
  <c r="X516" i="6"/>
  <c r="AB516" i="6" s="1"/>
  <c r="Z515" i="6"/>
  <c r="Y515" i="6"/>
  <c r="X515" i="6"/>
  <c r="AB515" i="6" s="1"/>
  <c r="Z514" i="6"/>
  <c r="Y514" i="6"/>
  <c r="X514" i="6"/>
  <c r="AB514" i="6" s="1"/>
  <c r="Z513" i="6"/>
  <c r="Y513" i="6"/>
  <c r="X513" i="6"/>
  <c r="AB513" i="6" s="1"/>
  <c r="Z512" i="6"/>
  <c r="Y512" i="6"/>
  <c r="X512" i="6"/>
  <c r="AB512" i="6" s="1"/>
  <c r="Z511" i="6"/>
  <c r="Y511" i="6"/>
  <c r="X511" i="6"/>
  <c r="AB511" i="6" s="1"/>
  <c r="Z510" i="6"/>
  <c r="Y510" i="6"/>
  <c r="X510" i="6"/>
  <c r="AB510" i="6" s="1"/>
  <c r="Z509" i="6"/>
  <c r="Y509" i="6"/>
  <c r="X509" i="6"/>
  <c r="AB509" i="6" s="1"/>
  <c r="Z508" i="6"/>
  <c r="Y508" i="6"/>
  <c r="X508" i="6"/>
  <c r="AB508" i="6" s="1"/>
  <c r="Z507" i="6"/>
  <c r="Y507" i="6"/>
  <c r="X507" i="6"/>
  <c r="AB507" i="6" s="1"/>
  <c r="Z506" i="6"/>
  <c r="Y506" i="6"/>
  <c r="X506" i="6"/>
  <c r="AB506" i="6" s="1"/>
  <c r="Z505" i="6"/>
  <c r="Y505" i="6"/>
  <c r="X505" i="6"/>
  <c r="AB505" i="6" s="1"/>
  <c r="Z504" i="6"/>
  <c r="Y504" i="6"/>
  <c r="X504" i="6"/>
  <c r="AB504" i="6" s="1"/>
  <c r="Z503" i="6"/>
  <c r="Y503" i="6"/>
  <c r="X503" i="6"/>
  <c r="AB503" i="6" s="1"/>
  <c r="Z502" i="6"/>
  <c r="Y502" i="6"/>
  <c r="X502" i="6"/>
  <c r="AB502" i="6" s="1"/>
  <c r="Z501" i="6"/>
  <c r="Y501" i="6"/>
  <c r="X501" i="6"/>
  <c r="AB501" i="6" s="1"/>
  <c r="Z500" i="6"/>
  <c r="Y500" i="6"/>
  <c r="X500" i="6"/>
  <c r="AB500" i="6" s="1"/>
  <c r="Z499" i="6"/>
  <c r="Y499" i="6"/>
  <c r="X499" i="6"/>
  <c r="AB499" i="6" s="1"/>
  <c r="Z498" i="6"/>
  <c r="Y498" i="6"/>
  <c r="X498" i="6"/>
  <c r="AB498" i="6" s="1"/>
  <c r="Z497" i="6"/>
  <c r="Y497" i="6"/>
  <c r="X497" i="6"/>
  <c r="AB497" i="6" s="1"/>
  <c r="Z496" i="6"/>
  <c r="Y496" i="6"/>
  <c r="X496" i="6"/>
  <c r="AB496" i="6" s="1"/>
  <c r="Z495" i="6"/>
  <c r="Y495" i="6"/>
  <c r="X495" i="6"/>
  <c r="AB495" i="6" s="1"/>
  <c r="Z494" i="6"/>
  <c r="Y494" i="6"/>
  <c r="X494" i="6"/>
  <c r="AB494" i="6" s="1"/>
  <c r="Z493" i="6"/>
  <c r="Y493" i="6"/>
  <c r="X493" i="6"/>
  <c r="AB493" i="6" s="1"/>
  <c r="Z492" i="6"/>
  <c r="Y492" i="6"/>
  <c r="X492" i="6"/>
  <c r="AB492" i="6" s="1"/>
  <c r="Z491" i="6"/>
  <c r="Y491" i="6"/>
  <c r="X491" i="6"/>
  <c r="AB491" i="6" s="1"/>
  <c r="Z490" i="6"/>
  <c r="Y490" i="6"/>
  <c r="X490" i="6"/>
  <c r="AB490" i="6" s="1"/>
  <c r="Z489" i="6"/>
  <c r="Y489" i="6"/>
  <c r="X489" i="6"/>
  <c r="AB489" i="6" s="1"/>
  <c r="Z488" i="6"/>
  <c r="Y488" i="6"/>
  <c r="X488" i="6"/>
  <c r="AB488" i="6" s="1"/>
  <c r="Z487" i="6"/>
  <c r="Y487" i="6"/>
  <c r="X487" i="6"/>
  <c r="AB487" i="6" s="1"/>
  <c r="Z486" i="6"/>
  <c r="Y486" i="6"/>
  <c r="X486" i="6"/>
  <c r="AB486" i="6" s="1"/>
  <c r="Z485" i="6"/>
  <c r="Y485" i="6"/>
  <c r="X485" i="6"/>
  <c r="AB485" i="6" s="1"/>
  <c r="Z484" i="6"/>
  <c r="Y484" i="6"/>
  <c r="X484" i="6"/>
  <c r="AB484" i="6" s="1"/>
  <c r="Z483" i="6"/>
  <c r="Y483" i="6"/>
  <c r="X483" i="6"/>
  <c r="AB483" i="6" s="1"/>
  <c r="Z482" i="6"/>
  <c r="Y482" i="6"/>
  <c r="X482" i="6"/>
  <c r="AB482" i="6" s="1"/>
  <c r="Z481" i="6"/>
  <c r="Y481" i="6"/>
  <c r="X481" i="6"/>
  <c r="AB481" i="6" s="1"/>
  <c r="Z480" i="6"/>
  <c r="Y480" i="6"/>
  <c r="X480" i="6"/>
  <c r="AB480" i="6" s="1"/>
  <c r="Z479" i="6"/>
  <c r="Y479" i="6"/>
  <c r="X479" i="6"/>
  <c r="AB479" i="6" s="1"/>
  <c r="Z478" i="6"/>
  <c r="Y478" i="6"/>
  <c r="X478" i="6"/>
  <c r="AB478" i="6" s="1"/>
  <c r="Z477" i="6"/>
  <c r="Y477" i="6"/>
  <c r="X477" i="6"/>
  <c r="AB477" i="6" s="1"/>
  <c r="Z476" i="6"/>
  <c r="Y476" i="6"/>
  <c r="X476" i="6"/>
  <c r="AB476" i="6" s="1"/>
  <c r="Z475" i="6"/>
  <c r="Y475" i="6"/>
  <c r="X475" i="6"/>
  <c r="AB475" i="6" s="1"/>
  <c r="Z474" i="6"/>
  <c r="Y474" i="6"/>
  <c r="X474" i="6"/>
  <c r="AB474" i="6" s="1"/>
  <c r="Z473" i="6"/>
  <c r="Y473" i="6"/>
  <c r="X473" i="6"/>
  <c r="AB473" i="6" s="1"/>
  <c r="Z472" i="6"/>
  <c r="Y472" i="6"/>
  <c r="X472" i="6"/>
  <c r="AB472" i="6" s="1"/>
  <c r="Z471" i="6"/>
  <c r="Y471" i="6"/>
  <c r="X471" i="6"/>
  <c r="AB471" i="6" s="1"/>
  <c r="Z470" i="6"/>
  <c r="Y470" i="6"/>
  <c r="X470" i="6"/>
  <c r="AB470" i="6" s="1"/>
  <c r="Z469" i="6"/>
  <c r="Y469" i="6"/>
  <c r="X469" i="6"/>
  <c r="AB469" i="6" s="1"/>
  <c r="Z468" i="6"/>
  <c r="Y468" i="6"/>
  <c r="X468" i="6"/>
  <c r="AB468" i="6" s="1"/>
  <c r="Z467" i="6"/>
  <c r="Y467" i="6"/>
  <c r="X467" i="6"/>
  <c r="AB467" i="6" s="1"/>
  <c r="Z466" i="6"/>
  <c r="Y466" i="6"/>
  <c r="X466" i="6"/>
  <c r="AB466" i="6" s="1"/>
  <c r="Z465" i="6"/>
  <c r="Y465" i="6"/>
  <c r="X465" i="6"/>
  <c r="AB465" i="6" s="1"/>
  <c r="Z464" i="6"/>
  <c r="Y464" i="6"/>
  <c r="X464" i="6"/>
  <c r="AB464" i="6" s="1"/>
  <c r="Z463" i="6"/>
  <c r="Y463" i="6"/>
  <c r="X463" i="6"/>
  <c r="AB463" i="6" s="1"/>
  <c r="Z462" i="6"/>
  <c r="Y462" i="6"/>
  <c r="X462" i="6"/>
  <c r="AB462" i="6" s="1"/>
  <c r="Z461" i="6"/>
  <c r="Y461" i="6"/>
  <c r="X461" i="6"/>
  <c r="AB461" i="6" s="1"/>
  <c r="Z460" i="6"/>
  <c r="Y460" i="6"/>
  <c r="X460" i="6"/>
  <c r="AB460" i="6" s="1"/>
  <c r="Z459" i="6"/>
  <c r="Y459" i="6"/>
  <c r="X459" i="6"/>
  <c r="AB459" i="6" s="1"/>
  <c r="Z458" i="6"/>
  <c r="Y458" i="6"/>
  <c r="X458" i="6"/>
  <c r="AB458" i="6" s="1"/>
  <c r="Z457" i="6"/>
  <c r="Y457" i="6"/>
  <c r="X457" i="6"/>
  <c r="AB457" i="6" s="1"/>
  <c r="Z456" i="6"/>
  <c r="Y456" i="6"/>
  <c r="X456" i="6"/>
  <c r="AB456" i="6" s="1"/>
  <c r="Z455" i="6"/>
  <c r="Y455" i="6"/>
  <c r="X455" i="6"/>
  <c r="AB455" i="6" s="1"/>
  <c r="Z454" i="6"/>
  <c r="Y454" i="6"/>
  <c r="X454" i="6"/>
  <c r="AB454" i="6" s="1"/>
  <c r="Z453" i="6"/>
  <c r="Y453" i="6"/>
  <c r="X453" i="6"/>
  <c r="AB453" i="6" s="1"/>
  <c r="Z452" i="6"/>
  <c r="Y452" i="6"/>
  <c r="X452" i="6"/>
  <c r="AB452" i="6" s="1"/>
  <c r="Z451" i="6"/>
  <c r="Y451" i="6"/>
  <c r="X451" i="6"/>
  <c r="AB451" i="6" s="1"/>
  <c r="Z450" i="6"/>
  <c r="Y450" i="6"/>
  <c r="X450" i="6"/>
  <c r="AB450" i="6" s="1"/>
  <c r="Z449" i="6"/>
  <c r="Y449" i="6"/>
  <c r="X449" i="6"/>
  <c r="AB449" i="6" s="1"/>
  <c r="Z448" i="6"/>
  <c r="Y448" i="6"/>
  <c r="X448" i="6"/>
  <c r="AB448" i="6" s="1"/>
  <c r="Z447" i="6"/>
  <c r="Y447" i="6"/>
  <c r="X447" i="6"/>
  <c r="AB447" i="6" s="1"/>
  <c r="Z446" i="6"/>
  <c r="Y446" i="6"/>
  <c r="X446" i="6"/>
  <c r="AB446" i="6" s="1"/>
  <c r="Z445" i="6"/>
  <c r="Y445" i="6"/>
  <c r="X445" i="6"/>
  <c r="AB445" i="6" s="1"/>
  <c r="Z444" i="6"/>
  <c r="Y444" i="6"/>
  <c r="X444" i="6"/>
  <c r="AB444" i="6" s="1"/>
  <c r="Z443" i="6"/>
  <c r="Y443" i="6"/>
  <c r="X443" i="6"/>
  <c r="AB443" i="6" s="1"/>
  <c r="Y442" i="6"/>
  <c r="X442" i="6"/>
  <c r="Z441" i="6"/>
  <c r="Y441" i="6"/>
  <c r="Z440" i="6"/>
  <c r="X440" i="6"/>
  <c r="Y439" i="6"/>
  <c r="Z438" i="6"/>
  <c r="X438" i="6"/>
  <c r="Y437" i="6"/>
  <c r="Z436" i="6"/>
  <c r="X436" i="6"/>
  <c r="Z435" i="6"/>
  <c r="X435" i="6"/>
  <c r="Y434" i="6"/>
  <c r="Y433" i="6"/>
  <c r="Z430" i="6"/>
  <c r="Y429" i="6"/>
  <c r="X429" i="6"/>
  <c r="Z428" i="6"/>
  <c r="Z427" i="6"/>
  <c r="X426" i="6"/>
  <c r="Z425" i="6"/>
  <c r="Y424" i="6"/>
  <c r="X423" i="6"/>
  <c r="Z422" i="6"/>
  <c r="X422" i="6"/>
  <c r="AB422" i="6" s="1"/>
  <c r="Y421" i="6"/>
  <c r="Y52" i="6"/>
  <c r="Y45" i="6"/>
  <c r="Y36" i="6"/>
  <c r="Y34" i="6"/>
  <c r="L34" i="6"/>
  <c r="I19" i="5"/>
  <c r="X4621" i="6"/>
  <c r="Y4615" i="6"/>
  <c r="Y4609" i="6"/>
  <c r="Y4606" i="6"/>
  <c r="Y4599" i="6"/>
  <c r="Z2276" i="6"/>
  <c r="Z31" i="6"/>
  <c r="X31" i="6"/>
  <c r="AB31" i="6" s="1"/>
  <c r="Z30" i="6"/>
  <c r="X30" i="6"/>
  <c r="Y29" i="6"/>
  <c r="Y28" i="6"/>
  <c r="Y27" i="6"/>
  <c r="Z26" i="6"/>
  <c r="X26" i="6"/>
  <c r="Z25" i="6"/>
  <c r="X25" i="6"/>
  <c r="Z24" i="6"/>
  <c r="Y24" i="6"/>
  <c r="Y23" i="6"/>
  <c r="X22" i="6"/>
  <c r="Z21" i="6"/>
  <c r="X21" i="6"/>
  <c r="Y20" i="6"/>
  <c r="X19" i="6"/>
  <c r="Y18" i="6"/>
  <c r="Y17" i="6"/>
  <c r="B11" i="4"/>
  <c r="I2" i="7" s="1"/>
  <c r="Z4624" i="6"/>
  <c r="X4622" i="6"/>
  <c r="Y4620" i="6"/>
  <c r="Y4619" i="6"/>
  <c r="X4618" i="6"/>
  <c r="Y4617" i="6"/>
  <c r="Z4616" i="6"/>
  <c r="X4614" i="6"/>
  <c r="Y4611" i="6"/>
  <c r="Z4610" i="6"/>
  <c r="Z4609" i="6"/>
  <c r="Z4608" i="6"/>
  <c r="X4608" i="6"/>
  <c r="Z4607" i="6"/>
  <c r="X4606" i="6"/>
  <c r="Y4605" i="6"/>
  <c r="X4604" i="6"/>
  <c r="Z4603" i="6"/>
  <c r="Z4602" i="6"/>
  <c r="X4602" i="6"/>
  <c r="Z4601" i="6"/>
  <c r="X4599" i="6"/>
  <c r="X868" i="6"/>
  <c r="Y866" i="6"/>
  <c r="X863" i="6"/>
  <c r="X861" i="6"/>
  <c r="AB861" i="6" s="1"/>
  <c r="X844" i="6"/>
  <c r="AB844" i="6" s="1"/>
  <c r="Z420" i="6"/>
  <c r="Y420" i="6"/>
  <c r="X420" i="6"/>
  <c r="AB420" i="6" s="1"/>
  <c r="Z419" i="6"/>
  <c r="Y419" i="6"/>
  <c r="X419" i="6"/>
  <c r="AB419" i="6" s="1"/>
  <c r="Z418" i="6"/>
  <c r="Y418" i="6"/>
  <c r="X418" i="6"/>
  <c r="AB418" i="6" s="1"/>
  <c r="Z417" i="6"/>
  <c r="Y417" i="6"/>
  <c r="X417" i="6"/>
  <c r="AB417" i="6" s="1"/>
  <c r="Z416" i="6"/>
  <c r="Y416" i="6"/>
  <c r="X416" i="6"/>
  <c r="AB416" i="6" s="1"/>
  <c r="Z415" i="6"/>
  <c r="Y415" i="6"/>
  <c r="X415" i="6"/>
  <c r="AB415" i="6" s="1"/>
  <c r="Z414" i="6"/>
  <c r="Y414" i="6"/>
  <c r="X414" i="6"/>
  <c r="AB414" i="6" s="1"/>
  <c r="Z413" i="6"/>
  <c r="Y413" i="6"/>
  <c r="X413" i="6"/>
  <c r="AB413" i="6" s="1"/>
  <c r="Z412" i="6"/>
  <c r="Y412" i="6"/>
  <c r="X412" i="6"/>
  <c r="AB412" i="6" s="1"/>
  <c r="Z411" i="6"/>
  <c r="Y411" i="6"/>
  <c r="X411" i="6"/>
  <c r="AB411" i="6" s="1"/>
  <c r="Z410" i="6"/>
  <c r="Y410" i="6"/>
  <c r="X410" i="6"/>
  <c r="AB410" i="6" s="1"/>
  <c r="Z409" i="6"/>
  <c r="Y409" i="6"/>
  <c r="X409" i="6"/>
  <c r="AB409" i="6" s="1"/>
  <c r="Z408" i="6"/>
  <c r="Y408" i="6"/>
  <c r="X408" i="6"/>
  <c r="AB408" i="6" s="1"/>
  <c r="Z407" i="6"/>
  <c r="Y407" i="6"/>
  <c r="X407" i="6"/>
  <c r="AB407" i="6" s="1"/>
  <c r="Z406" i="6"/>
  <c r="Y406" i="6"/>
  <c r="X406" i="6"/>
  <c r="AB406" i="6" s="1"/>
  <c r="Z405" i="6"/>
  <c r="Y405" i="6"/>
  <c r="X405" i="6"/>
  <c r="AB405" i="6" s="1"/>
  <c r="Z404" i="6"/>
  <c r="Y404" i="6"/>
  <c r="X404" i="6"/>
  <c r="AB404" i="6" s="1"/>
  <c r="Z403" i="6"/>
  <c r="Y403" i="6"/>
  <c r="X403" i="6"/>
  <c r="AB403" i="6" s="1"/>
  <c r="Z402" i="6"/>
  <c r="Y402" i="6"/>
  <c r="X402" i="6"/>
  <c r="AB402" i="6" s="1"/>
  <c r="Z401" i="6"/>
  <c r="Y401" i="6"/>
  <c r="X401" i="6"/>
  <c r="AB401" i="6" s="1"/>
  <c r="Z400" i="6"/>
  <c r="Y400" i="6"/>
  <c r="X400" i="6"/>
  <c r="AB400" i="6" s="1"/>
  <c r="Z399" i="6"/>
  <c r="Y399" i="6"/>
  <c r="X399" i="6"/>
  <c r="AB399" i="6" s="1"/>
  <c r="Z398" i="6"/>
  <c r="Y398" i="6"/>
  <c r="X398" i="6"/>
  <c r="AB398" i="6" s="1"/>
  <c r="Z397" i="6"/>
  <c r="Y397" i="6"/>
  <c r="X397" i="6"/>
  <c r="AB397" i="6" s="1"/>
  <c r="Z396" i="6"/>
  <c r="Y396" i="6"/>
  <c r="X396" i="6"/>
  <c r="AB396" i="6" s="1"/>
  <c r="Z395" i="6"/>
  <c r="Y395" i="6"/>
  <c r="X395" i="6"/>
  <c r="AB395" i="6" s="1"/>
  <c r="Z394" i="6"/>
  <c r="Y394" i="6"/>
  <c r="X394" i="6"/>
  <c r="AB394" i="6" s="1"/>
  <c r="Z393" i="6"/>
  <c r="Y393" i="6"/>
  <c r="X393" i="6"/>
  <c r="AB393" i="6" s="1"/>
  <c r="Z392" i="6"/>
  <c r="Y392" i="6"/>
  <c r="X392" i="6"/>
  <c r="AB392" i="6" s="1"/>
  <c r="Z391" i="6"/>
  <c r="Y391" i="6"/>
  <c r="X391" i="6"/>
  <c r="AB391" i="6" s="1"/>
  <c r="Z390" i="6"/>
  <c r="Y390" i="6"/>
  <c r="X390" i="6"/>
  <c r="AB390" i="6" s="1"/>
  <c r="Z389" i="6"/>
  <c r="Y389" i="6"/>
  <c r="X389" i="6"/>
  <c r="AB389" i="6" s="1"/>
  <c r="Z388" i="6"/>
  <c r="Y388" i="6"/>
  <c r="X388" i="6"/>
  <c r="AB388" i="6" s="1"/>
  <c r="Z387" i="6"/>
  <c r="Y387" i="6"/>
  <c r="X387" i="6"/>
  <c r="AB387" i="6" s="1"/>
  <c r="Z386" i="6"/>
  <c r="Y386" i="6"/>
  <c r="X386" i="6"/>
  <c r="AB386" i="6" s="1"/>
  <c r="Z385" i="6"/>
  <c r="Y385" i="6"/>
  <c r="X385" i="6"/>
  <c r="AB385" i="6" s="1"/>
  <c r="Z384" i="6"/>
  <c r="Y384" i="6"/>
  <c r="X384" i="6"/>
  <c r="AB384" i="6" s="1"/>
  <c r="Z383" i="6"/>
  <c r="Y383" i="6"/>
  <c r="X383" i="6"/>
  <c r="AB383" i="6" s="1"/>
  <c r="Z382" i="6"/>
  <c r="Y382" i="6"/>
  <c r="X382" i="6"/>
  <c r="AB382" i="6" s="1"/>
  <c r="Z381" i="6"/>
  <c r="Y381" i="6"/>
  <c r="X381" i="6"/>
  <c r="AB381" i="6" s="1"/>
  <c r="Z380" i="6"/>
  <c r="Y380" i="6"/>
  <c r="X380" i="6"/>
  <c r="AB380" i="6" s="1"/>
  <c r="Z379" i="6"/>
  <c r="Y379" i="6"/>
  <c r="X379" i="6"/>
  <c r="AB379" i="6" s="1"/>
  <c r="Z378" i="6"/>
  <c r="Y378" i="6"/>
  <c r="X378" i="6"/>
  <c r="AB378" i="6" s="1"/>
  <c r="Z377" i="6"/>
  <c r="Y377" i="6"/>
  <c r="X377" i="6"/>
  <c r="AB377" i="6" s="1"/>
  <c r="Z376" i="6"/>
  <c r="Y376" i="6"/>
  <c r="X376" i="6"/>
  <c r="AB376" i="6" s="1"/>
  <c r="Z375" i="6"/>
  <c r="Y375" i="6"/>
  <c r="X375" i="6"/>
  <c r="AB375" i="6" s="1"/>
  <c r="Z374" i="6"/>
  <c r="Y374" i="6"/>
  <c r="X374" i="6"/>
  <c r="AB374" i="6" s="1"/>
  <c r="Z373" i="6"/>
  <c r="Y373" i="6"/>
  <c r="X373" i="6"/>
  <c r="AB373" i="6" s="1"/>
  <c r="Z372" i="6"/>
  <c r="Y372" i="6"/>
  <c r="X372" i="6"/>
  <c r="AB372" i="6" s="1"/>
  <c r="Z371" i="6"/>
  <c r="Y371" i="6"/>
  <c r="X371" i="6"/>
  <c r="AB371" i="6" s="1"/>
  <c r="Z370" i="6"/>
  <c r="Y370" i="6"/>
  <c r="X370" i="6"/>
  <c r="AB370" i="6" s="1"/>
  <c r="Z369" i="6"/>
  <c r="Y369" i="6"/>
  <c r="X369" i="6"/>
  <c r="AB369" i="6" s="1"/>
  <c r="Z368" i="6"/>
  <c r="Y368" i="6"/>
  <c r="X368" i="6"/>
  <c r="AB368" i="6" s="1"/>
  <c r="Z367" i="6"/>
  <c r="Y367" i="6"/>
  <c r="X367" i="6"/>
  <c r="AB367" i="6" s="1"/>
  <c r="Z366" i="6"/>
  <c r="Y366" i="6"/>
  <c r="X366" i="6"/>
  <c r="AB366" i="6" s="1"/>
  <c r="Z365" i="6"/>
  <c r="Y365" i="6"/>
  <c r="X365" i="6"/>
  <c r="AB365" i="6" s="1"/>
  <c r="Z364" i="6"/>
  <c r="Y364" i="6"/>
  <c r="X364" i="6"/>
  <c r="AB364" i="6" s="1"/>
  <c r="Z363" i="6"/>
  <c r="Y363" i="6"/>
  <c r="X363" i="6"/>
  <c r="AB363" i="6" s="1"/>
  <c r="Z362" i="6"/>
  <c r="Y362" i="6"/>
  <c r="X362" i="6"/>
  <c r="AB362" i="6" s="1"/>
  <c r="Z361" i="6"/>
  <c r="Y361" i="6"/>
  <c r="X361" i="6"/>
  <c r="AB361" i="6" s="1"/>
  <c r="Z360" i="6"/>
  <c r="Y360" i="6"/>
  <c r="X360" i="6"/>
  <c r="AB360" i="6" s="1"/>
  <c r="Z359" i="6"/>
  <c r="Y359" i="6"/>
  <c r="X359" i="6"/>
  <c r="AB359" i="6" s="1"/>
  <c r="Z358" i="6"/>
  <c r="Y358" i="6"/>
  <c r="X358" i="6"/>
  <c r="AB358" i="6" s="1"/>
  <c r="Z357" i="6"/>
  <c r="Y357" i="6"/>
  <c r="X357" i="6"/>
  <c r="AB357" i="6" s="1"/>
  <c r="Z356" i="6"/>
  <c r="Y356" i="6"/>
  <c r="X356" i="6"/>
  <c r="AB356" i="6" s="1"/>
  <c r="Z355" i="6"/>
  <c r="Y355" i="6"/>
  <c r="X355" i="6"/>
  <c r="AB355" i="6" s="1"/>
  <c r="Z354" i="6"/>
  <c r="Y354" i="6"/>
  <c r="X354" i="6"/>
  <c r="AB354" i="6" s="1"/>
  <c r="Z353" i="6"/>
  <c r="Y353" i="6"/>
  <c r="X353" i="6"/>
  <c r="AB353" i="6" s="1"/>
  <c r="Z352" i="6"/>
  <c r="Y352" i="6"/>
  <c r="X352" i="6"/>
  <c r="AB352" i="6" s="1"/>
  <c r="Z351" i="6"/>
  <c r="Y351" i="6"/>
  <c r="X351" i="6"/>
  <c r="AB351" i="6" s="1"/>
  <c r="Z350" i="6"/>
  <c r="Y350" i="6"/>
  <c r="X350" i="6"/>
  <c r="AB350" i="6" s="1"/>
  <c r="Z349" i="6"/>
  <c r="Y349" i="6"/>
  <c r="X349" i="6"/>
  <c r="AB349" i="6" s="1"/>
  <c r="Z348" i="6"/>
  <c r="Y348" i="6"/>
  <c r="X348" i="6"/>
  <c r="AB348" i="6" s="1"/>
  <c r="Z347" i="6"/>
  <c r="Y347" i="6"/>
  <c r="X347" i="6"/>
  <c r="AB347" i="6" s="1"/>
  <c r="Z346" i="6"/>
  <c r="Y346" i="6"/>
  <c r="X346" i="6"/>
  <c r="AB346" i="6" s="1"/>
  <c r="Z345" i="6"/>
  <c r="Y345" i="6"/>
  <c r="X345" i="6"/>
  <c r="AB345" i="6" s="1"/>
  <c r="Z344" i="6"/>
  <c r="Y344" i="6"/>
  <c r="X344" i="6"/>
  <c r="AB344" i="6" s="1"/>
  <c r="Z343" i="6"/>
  <c r="Y343" i="6"/>
  <c r="X343" i="6"/>
  <c r="AB343" i="6" s="1"/>
  <c r="Z342" i="6"/>
  <c r="Y342" i="6"/>
  <c r="X342" i="6"/>
  <c r="AB342" i="6" s="1"/>
  <c r="Z341" i="6"/>
  <c r="Y341" i="6"/>
  <c r="X341" i="6"/>
  <c r="AB341" i="6" s="1"/>
  <c r="Z340" i="6"/>
  <c r="Y340" i="6"/>
  <c r="X340" i="6"/>
  <c r="AB340" i="6" s="1"/>
  <c r="Z339" i="6"/>
  <c r="Y339" i="6"/>
  <c r="X339" i="6"/>
  <c r="AB339" i="6" s="1"/>
  <c r="Z338" i="6"/>
  <c r="Y338" i="6"/>
  <c r="X338" i="6"/>
  <c r="AB338" i="6" s="1"/>
  <c r="Z337" i="6"/>
  <c r="Y337" i="6"/>
  <c r="X337" i="6"/>
  <c r="AB337" i="6" s="1"/>
  <c r="Z336" i="6"/>
  <c r="Y336" i="6"/>
  <c r="X336" i="6"/>
  <c r="AB336" i="6" s="1"/>
  <c r="Z335" i="6"/>
  <c r="Y335" i="6"/>
  <c r="X335" i="6"/>
  <c r="AB335" i="6" s="1"/>
  <c r="Z334" i="6"/>
  <c r="Y334" i="6"/>
  <c r="X334" i="6"/>
  <c r="AB334" i="6" s="1"/>
  <c r="Z333" i="6"/>
  <c r="Y333" i="6"/>
  <c r="X333" i="6"/>
  <c r="AB333" i="6" s="1"/>
  <c r="Z332" i="6"/>
  <c r="Y332" i="6"/>
  <c r="X332" i="6"/>
  <c r="AB332" i="6" s="1"/>
  <c r="Z331" i="6"/>
  <c r="Y331" i="6"/>
  <c r="X331" i="6"/>
  <c r="AB331" i="6" s="1"/>
  <c r="Z330" i="6"/>
  <c r="Y330" i="6"/>
  <c r="X330" i="6"/>
  <c r="AB330" i="6" s="1"/>
  <c r="Z329" i="6"/>
  <c r="Y329" i="6"/>
  <c r="X329" i="6"/>
  <c r="AB329" i="6" s="1"/>
  <c r="Z328" i="6"/>
  <c r="Y328" i="6"/>
  <c r="X328" i="6"/>
  <c r="AB328" i="6" s="1"/>
  <c r="Z327" i="6"/>
  <c r="Y327" i="6"/>
  <c r="X327" i="6"/>
  <c r="AB327" i="6" s="1"/>
  <c r="Z326" i="6"/>
  <c r="Y326" i="6"/>
  <c r="X326" i="6"/>
  <c r="AB326" i="6" s="1"/>
  <c r="Z325" i="6"/>
  <c r="Y325" i="6"/>
  <c r="X325" i="6"/>
  <c r="AB325" i="6" s="1"/>
  <c r="Z324" i="6"/>
  <c r="Y324" i="6"/>
  <c r="X324" i="6"/>
  <c r="AB324" i="6" s="1"/>
  <c r="Z323" i="6"/>
  <c r="Y323" i="6"/>
  <c r="X323" i="6"/>
  <c r="AB323" i="6" s="1"/>
  <c r="Z322" i="6"/>
  <c r="Y322" i="6"/>
  <c r="X322" i="6"/>
  <c r="AB322" i="6" s="1"/>
  <c r="Z321" i="6"/>
  <c r="Y321" i="6"/>
  <c r="X321" i="6"/>
  <c r="AB321" i="6" s="1"/>
  <c r="Z320" i="6"/>
  <c r="Y320" i="6"/>
  <c r="X320" i="6"/>
  <c r="AB320" i="6" s="1"/>
  <c r="Z319" i="6"/>
  <c r="Y319" i="6"/>
  <c r="X319" i="6"/>
  <c r="AB319" i="6" s="1"/>
  <c r="Z318" i="6"/>
  <c r="Y318" i="6"/>
  <c r="X318" i="6"/>
  <c r="AB318" i="6" s="1"/>
  <c r="Z317" i="6"/>
  <c r="Y317" i="6"/>
  <c r="X317" i="6"/>
  <c r="AB317" i="6" s="1"/>
  <c r="Z316" i="6"/>
  <c r="Y316" i="6"/>
  <c r="X316" i="6"/>
  <c r="AB316" i="6" s="1"/>
  <c r="Z315" i="6"/>
  <c r="Y315" i="6"/>
  <c r="X315" i="6"/>
  <c r="AB315" i="6" s="1"/>
  <c r="Z314" i="6"/>
  <c r="Y314" i="6"/>
  <c r="X314" i="6"/>
  <c r="AB314" i="6" s="1"/>
  <c r="Z313" i="6"/>
  <c r="Y313" i="6"/>
  <c r="X313" i="6"/>
  <c r="AB313" i="6" s="1"/>
  <c r="Z312" i="6"/>
  <c r="Y312" i="6"/>
  <c r="X312" i="6"/>
  <c r="AB312" i="6" s="1"/>
  <c r="Z311" i="6"/>
  <c r="Y311" i="6"/>
  <c r="X311" i="6"/>
  <c r="AB311" i="6" s="1"/>
  <c r="Z310" i="6"/>
  <c r="Y310" i="6"/>
  <c r="X310" i="6"/>
  <c r="AB310" i="6" s="1"/>
  <c r="Z309" i="6"/>
  <c r="Y309" i="6"/>
  <c r="X309" i="6"/>
  <c r="AB309" i="6" s="1"/>
  <c r="Z308" i="6"/>
  <c r="Y308" i="6"/>
  <c r="X308" i="6"/>
  <c r="AB308" i="6" s="1"/>
  <c r="Z307" i="6"/>
  <c r="Y307" i="6"/>
  <c r="X307" i="6"/>
  <c r="AB307" i="6" s="1"/>
  <c r="Z306" i="6"/>
  <c r="Y306" i="6"/>
  <c r="X306" i="6"/>
  <c r="AB306" i="6" s="1"/>
  <c r="Z305" i="6"/>
  <c r="Y305" i="6"/>
  <c r="X305" i="6"/>
  <c r="AB305" i="6" s="1"/>
  <c r="Z304" i="6"/>
  <c r="Y304" i="6"/>
  <c r="X304" i="6"/>
  <c r="AB304" i="6" s="1"/>
  <c r="Z303" i="6"/>
  <c r="Y303" i="6"/>
  <c r="X303" i="6"/>
  <c r="AB303" i="6" s="1"/>
  <c r="Z302" i="6"/>
  <c r="Y302" i="6"/>
  <c r="X302" i="6"/>
  <c r="AB302" i="6" s="1"/>
  <c r="Z301" i="6"/>
  <c r="Y301" i="6"/>
  <c r="X301" i="6"/>
  <c r="AB301" i="6" s="1"/>
  <c r="Z300" i="6"/>
  <c r="Y300" i="6"/>
  <c r="X300" i="6"/>
  <c r="AB300" i="6" s="1"/>
  <c r="Z299" i="6"/>
  <c r="Y299" i="6"/>
  <c r="X299" i="6"/>
  <c r="AB299" i="6" s="1"/>
  <c r="Z298" i="6"/>
  <c r="Y298" i="6"/>
  <c r="X298" i="6"/>
  <c r="AB298" i="6" s="1"/>
  <c r="Z297" i="6"/>
  <c r="Y297" i="6"/>
  <c r="X297" i="6"/>
  <c r="AB297" i="6" s="1"/>
  <c r="Z296" i="6"/>
  <c r="Y296" i="6"/>
  <c r="X296" i="6"/>
  <c r="AB296" i="6" s="1"/>
  <c r="Z295" i="6"/>
  <c r="Y295" i="6"/>
  <c r="X295" i="6"/>
  <c r="AB295" i="6" s="1"/>
  <c r="Z294" i="6"/>
  <c r="Y294" i="6"/>
  <c r="X294" i="6"/>
  <c r="AB294" i="6" s="1"/>
  <c r="Z293" i="6"/>
  <c r="Y293" i="6"/>
  <c r="X293" i="6"/>
  <c r="AB293" i="6" s="1"/>
  <c r="Z292" i="6"/>
  <c r="Y292" i="6"/>
  <c r="X292" i="6"/>
  <c r="AB292" i="6" s="1"/>
  <c r="Z291" i="6"/>
  <c r="Y291" i="6"/>
  <c r="X291" i="6"/>
  <c r="AB291" i="6" s="1"/>
  <c r="Z290" i="6"/>
  <c r="Y290" i="6"/>
  <c r="X290" i="6"/>
  <c r="AB290" i="6" s="1"/>
  <c r="Z289" i="6"/>
  <c r="Y289" i="6"/>
  <c r="X289" i="6"/>
  <c r="AB289" i="6" s="1"/>
  <c r="Z288" i="6"/>
  <c r="Y288" i="6"/>
  <c r="X288" i="6"/>
  <c r="AB288" i="6" s="1"/>
  <c r="Z287" i="6"/>
  <c r="Y287" i="6"/>
  <c r="X287" i="6"/>
  <c r="AB287" i="6" s="1"/>
  <c r="Z286" i="6"/>
  <c r="Y286" i="6"/>
  <c r="X286" i="6"/>
  <c r="AB286" i="6" s="1"/>
  <c r="Z285" i="6"/>
  <c r="Y285" i="6"/>
  <c r="X285" i="6"/>
  <c r="AB285" i="6" s="1"/>
  <c r="Z284" i="6"/>
  <c r="Y284" i="6"/>
  <c r="X284" i="6"/>
  <c r="AB284" i="6" s="1"/>
  <c r="Z283" i="6"/>
  <c r="Y283" i="6"/>
  <c r="X283" i="6"/>
  <c r="AB283" i="6" s="1"/>
  <c r="Z282" i="6"/>
  <c r="Y282" i="6"/>
  <c r="X282" i="6"/>
  <c r="AB282" i="6" s="1"/>
  <c r="Z281" i="6"/>
  <c r="Y281" i="6"/>
  <c r="X281" i="6"/>
  <c r="AB281" i="6" s="1"/>
  <c r="Z280" i="6"/>
  <c r="Y280" i="6"/>
  <c r="X280" i="6"/>
  <c r="AB280" i="6" s="1"/>
  <c r="Z279" i="6"/>
  <c r="Y279" i="6"/>
  <c r="X279" i="6"/>
  <c r="AB279" i="6" s="1"/>
  <c r="Z278" i="6"/>
  <c r="Y278" i="6"/>
  <c r="X278" i="6"/>
  <c r="AB278" i="6" s="1"/>
  <c r="Z277" i="6"/>
  <c r="Y277" i="6"/>
  <c r="X277" i="6"/>
  <c r="AB277" i="6" s="1"/>
  <c r="Z276" i="6"/>
  <c r="Y276" i="6"/>
  <c r="X276" i="6"/>
  <c r="AB276" i="6" s="1"/>
  <c r="Z275" i="6"/>
  <c r="Y275" i="6"/>
  <c r="X275" i="6"/>
  <c r="AB275" i="6" s="1"/>
  <c r="Z274" i="6"/>
  <c r="Y274" i="6"/>
  <c r="X274" i="6"/>
  <c r="AB274" i="6" s="1"/>
  <c r="Z273" i="6"/>
  <c r="Y273" i="6"/>
  <c r="X273" i="6"/>
  <c r="AB273" i="6" s="1"/>
  <c r="Z272" i="6"/>
  <c r="Y272" i="6"/>
  <c r="X272" i="6"/>
  <c r="AB272" i="6" s="1"/>
  <c r="Z271" i="6"/>
  <c r="Y271" i="6"/>
  <c r="X271" i="6"/>
  <c r="AB271" i="6" s="1"/>
  <c r="Z270" i="6"/>
  <c r="Y270" i="6"/>
  <c r="X270" i="6"/>
  <c r="AB270" i="6" s="1"/>
  <c r="Z269" i="6"/>
  <c r="Y269" i="6"/>
  <c r="X269" i="6"/>
  <c r="AB269" i="6" s="1"/>
  <c r="Z268" i="6"/>
  <c r="Y268" i="6"/>
  <c r="X268" i="6"/>
  <c r="AB268" i="6" s="1"/>
  <c r="Z267" i="6"/>
  <c r="Y267" i="6"/>
  <c r="X267" i="6"/>
  <c r="AB267" i="6" s="1"/>
  <c r="Z266" i="6"/>
  <c r="Y266" i="6"/>
  <c r="X266" i="6"/>
  <c r="AB266" i="6" s="1"/>
  <c r="Z265" i="6"/>
  <c r="Y265" i="6"/>
  <c r="X265" i="6"/>
  <c r="AB265" i="6" s="1"/>
  <c r="Z264" i="6"/>
  <c r="Y264" i="6"/>
  <c r="X264" i="6"/>
  <c r="AB264" i="6" s="1"/>
  <c r="Z263" i="6"/>
  <c r="Y263" i="6"/>
  <c r="X263" i="6"/>
  <c r="AB263" i="6" s="1"/>
  <c r="Z262" i="6"/>
  <c r="Y262" i="6"/>
  <c r="X262" i="6"/>
  <c r="AB262" i="6" s="1"/>
  <c r="Z261" i="6"/>
  <c r="Y261" i="6"/>
  <c r="X261" i="6"/>
  <c r="AB261" i="6" s="1"/>
  <c r="Z260" i="6"/>
  <c r="Y260" i="6"/>
  <c r="X260" i="6"/>
  <c r="AB260" i="6" s="1"/>
  <c r="Z259" i="6"/>
  <c r="Y259" i="6"/>
  <c r="X259" i="6"/>
  <c r="AB259" i="6" s="1"/>
  <c r="Z258" i="6"/>
  <c r="Y258" i="6"/>
  <c r="X258" i="6"/>
  <c r="AB258" i="6" s="1"/>
  <c r="Z257" i="6"/>
  <c r="Y257" i="6"/>
  <c r="X257" i="6"/>
  <c r="AB257" i="6" s="1"/>
  <c r="Z256" i="6"/>
  <c r="Y256" i="6"/>
  <c r="X256" i="6"/>
  <c r="AB256" i="6" s="1"/>
  <c r="Z255" i="6"/>
  <c r="Y255" i="6"/>
  <c r="X255" i="6"/>
  <c r="AB255" i="6" s="1"/>
  <c r="Z254" i="6"/>
  <c r="Y254" i="6"/>
  <c r="X254" i="6"/>
  <c r="AB254" i="6" s="1"/>
  <c r="Z253" i="6"/>
  <c r="Y253" i="6"/>
  <c r="X253" i="6"/>
  <c r="AB253" i="6" s="1"/>
  <c r="Z252" i="6"/>
  <c r="Y252" i="6"/>
  <c r="X252" i="6"/>
  <c r="AB252" i="6" s="1"/>
  <c r="Z251" i="6"/>
  <c r="Y251" i="6"/>
  <c r="X251" i="6"/>
  <c r="AB251" i="6" s="1"/>
  <c r="Z250" i="6"/>
  <c r="Y250" i="6"/>
  <c r="X250" i="6"/>
  <c r="AB250" i="6" s="1"/>
  <c r="Z249" i="6"/>
  <c r="Y249" i="6"/>
  <c r="X249" i="6"/>
  <c r="AB249" i="6" s="1"/>
  <c r="Z248" i="6"/>
  <c r="Y248" i="6"/>
  <c r="X248" i="6"/>
  <c r="AB248" i="6" s="1"/>
  <c r="Z247" i="6"/>
  <c r="Y247" i="6"/>
  <c r="X247" i="6"/>
  <c r="AB247" i="6" s="1"/>
  <c r="Z246" i="6"/>
  <c r="Y246" i="6"/>
  <c r="X246" i="6"/>
  <c r="AB246" i="6" s="1"/>
  <c r="Z245" i="6"/>
  <c r="Y245" i="6"/>
  <c r="X245" i="6"/>
  <c r="AB245" i="6" s="1"/>
  <c r="Z244" i="6"/>
  <c r="Y244" i="6"/>
  <c r="X244" i="6"/>
  <c r="AB244" i="6" s="1"/>
  <c r="Z243" i="6"/>
  <c r="Y243" i="6"/>
  <c r="X243" i="6"/>
  <c r="AB243" i="6" s="1"/>
  <c r="Z242" i="6"/>
  <c r="Y242" i="6"/>
  <c r="X242" i="6"/>
  <c r="AB242" i="6" s="1"/>
  <c r="Z241" i="6"/>
  <c r="Y241" i="6"/>
  <c r="X241" i="6"/>
  <c r="AB241" i="6" s="1"/>
  <c r="Z240" i="6"/>
  <c r="Y240" i="6"/>
  <c r="X240" i="6"/>
  <c r="AB240" i="6" s="1"/>
  <c r="Z239" i="6"/>
  <c r="Y239" i="6"/>
  <c r="X239" i="6"/>
  <c r="AB239" i="6" s="1"/>
  <c r="Z238" i="6"/>
  <c r="Y238" i="6"/>
  <c r="X238" i="6"/>
  <c r="AB238" i="6" s="1"/>
  <c r="Z237" i="6"/>
  <c r="Y237" i="6"/>
  <c r="X237" i="6"/>
  <c r="AB237" i="6" s="1"/>
  <c r="Z236" i="6"/>
  <c r="Y236" i="6"/>
  <c r="X236" i="6"/>
  <c r="AB236" i="6" s="1"/>
  <c r="Z235" i="6"/>
  <c r="Y235" i="6"/>
  <c r="X235" i="6"/>
  <c r="AB235" i="6" s="1"/>
  <c r="Z234" i="6"/>
  <c r="Y234" i="6"/>
  <c r="X234" i="6"/>
  <c r="AB234" i="6" s="1"/>
  <c r="Z233" i="6"/>
  <c r="Y233" i="6"/>
  <c r="X233" i="6"/>
  <c r="AB233" i="6" s="1"/>
  <c r="Z232" i="6"/>
  <c r="Y232" i="6"/>
  <c r="X232" i="6"/>
  <c r="AB232" i="6" s="1"/>
  <c r="Z231" i="6"/>
  <c r="Y231" i="6"/>
  <c r="X231" i="6"/>
  <c r="AB231" i="6" s="1"/>
  <c r="Z230" i="6"/>
  <c r="Y230" i="6"/>
  <c r="X230" i="6"/>
  <c r="AB230" i="6" s="1"/>
  <c r="Z229" i="6"/>
  <c r="Y229" i="6"/>
  <c r="X229" i="6"/>
  <c r="AB229" i="6" s="1"/>
  <c r="Z228" i="6"/>
  <c r="Y228" i="6"/>
  <c r="X228" i="6"/>
  <c r="AB228" i="6" s="1"/>
  <c r="Z227" i="6"/>
  <c r="Y227" i="6"/>
  <c r="X227" i="6"/>
  <c r="AB227" i="6" s="1"/>
  <c r="Z226" i="6"/>
  <c r="Y226" i="6"/>
  <c r="X226" i="6"/>
  <c r="AB226" i="6" s="1"/>
  <c r="Z225" i="6"/>
  <c r="Y225" i="6"/>
  <c r="X225" i="6"/>
  <c r="AB225" i="6" s="1"/>
  <c r="Z224" i="6"/>
  <c r="Y224" i="6"/>
  <c r="X224" i="6"/>
  <c r="AB224" i="6" s="1"/>
  <c r="Z223" i="6"/>
  <c r="Y223" i="6"/>
  <c r="X223" i="6"/>
  <c r="AB223" i="6" s="1"/>
  <c r="Z222" i="6"/>
  <c r="Y222" i="6"/>
  <c r="X222" i="6"/>
  <c r="AB222" i="6" s="1"/>
  <c r="Z221" i="6"/>
  <c r="Y221" i="6"/>
  <c r="X221" i="6"/>
  <c r="AB221" i="6" s="1"/>
  <c r="Z220" i="6"/>
  <c r="Y220" i="6"/>
  <c r="X220" i="6"/>
  <c r="AB220" i="6" s="1"/>
  <c r="Z219" i="6"/>
  <c r="Y219" i="6"/>
  <c r="X219" i="6"/>
  <c r="AB219" i="6" s="1"/>
  <c r="Z218" i="6"/>
  <c r="Y218" i="6"/>
  <c r="X218" i="6"/>
  <c r="AB218" i="6" s="1"/>
  <c r="Z217" i="6"/>
  <c r="Y217" i="6"/>
  <c r="X217" i="6"/>
  <c r="AB217" i="6" s="1"/>
  <c r="Z216" i="6"/>
  <c r="Y216" i="6"/>
  <c r="X216" i="6"/>
  <c r="AB216" i="6" s="1"/>
  <c r="Z215" i="6"/>
  <c r="Y215" i="6"/>
  <c r="X215" i="6"/>
  <c r="AB215" i="6" s="1"/>
  <c r="Z214" i="6"/>
  <c r="Y214" i="6"/>
  <c r="X214" i="6"/>
  <c r="AB214" i="6" s="1"/>
  <c r="Z213" i="6"/>
  <c r="Y213" i="6"/>
  <c r="X213" i="6"/>
  <c r="AB213" i="6" s="1"/>
  <c r="Z212" i="6"/>
  <c r="Y212" i="6"/>
  <c r="X212" i="6"/>
  <c r="AB212" i="6" s="1"/>
  <c r="Z211" i="6"/>
  <c r="Y211" i="6"/>
  <c r="X211" i="6"/>
  <c r="AB211" i="6" s="1"/>
  <c r="Z210" i="6"/>
  <c r="Y210" i="6"/>
  <c r="X210" i="6"/>
  <c r="AB210" i="6" s="1"/>
  <c r="Z209" i="6"/>
  <c r="Y209" i="6"/>
  <c r="X209" i="6"/>
  <c r="AB209" i="6" s="1"/>
  <c r="Z208" i="6"/>
  <c r="Y208" i="6"/>
  <c r="X208" i="6"/>
  <c r="AB208" i="6" s="1"/>
  <c r="Z207" i="6"/>
  <c r="Y207" i="6"/>
  <c r="X207" i="6"/>
  <c r="AB207" i="6" s="1"/>
  <c r="Z206" i="6"/>
  <c r="Y206" i="6"/>
  <c r="X206" i="6"/>
  <c r="AB206" i="6" s="1"/>
  <c r="Z205" i="6"/>
  <c r="Y205" i="6"/>
  <c r="X205" i="6"/>
  <c r="AB205" i="6" s="1"/>
  <c r="Z204" i="6"/>
  <c r="Y204" i="6"/>
  <c r="X204" i="6"/>
  <c r="AB204" i="6" s="1"/>
  <c r="Z203" i="6"/>
  <c r="Y203" i="6"/>
  <c r="X203" i="6"/>
  <c r="AB203" i="6" s="1"/>
  <c r="Z202" i="6"/>
  <c r="Y202" i="6"/>
  <c r="X202" i="6"/>
  <c r="AB202" i="6" s="1"/>
  <c r="Z201" i="6"/>
  <c r="Y201" i="6"/>
  <c r="X201" i="6"/>
  <c r="AB201" i="6" s="1"/>
  <c r="Z200" i="6"/>
  <c r="Y200" i="6"/>
  <c r="X200" i="6"/>
  <c r="AB200" i="6" s="1"/>
  <c r="Z199" i="6"/>
  <c r="Y199" i="6"/>
  <c r="X199" i="6"/>
  <c r="AB199" i="6" s="1"/>
  <c r="Z198" i="6"/>
  <c r="Y198" i="6"/>
  <c r="X198" i="6"/>
  <c r="AB198" i="6" s="1"/>
  <c r="Z197" i="6"/>
  <c r="Y197" i="6"/>
  <c r="X197" i="6"/>
  <c r="AB197" i="6" s="1"/>
  <c r="Z196" i="6"/>
  <c r="Y196" i="6"/>
  <c r="X196" i="6"/>
  <c r="AB196" i="6" s="1"/>
  <c r="Z195" i="6"/>
  <c r="Y195" i="6"/>
  <c r="X195" i="6"/>
  <c r="AB195" i="6" s="1"/>
  <c r="Z194" i="6"/>
  <c r="Y194" i="6"/>
  <c r="X194" i="6"/>
  <c r="AB194" i="6" s="1"/>
  <c r="Z193" i="6"/>
  <c r="Y193" i="6"/>
  <c r="X193" i="6"/>
  <c r="AB193" i="6" s="1"/>
  <c r="Z192" i="6"/>
  <c r="Y192" i="6"/>
  <c r="X192" i="6"/>
  <c r="AB192" i="6" s="1"/>
  <c r="Z191" i="6"/>
  <c r="Y191" i="6"/>
  <c r="X191" i="6"/>
  <c r="AB191" i="6" s="1"/>
  <c r="M191" i="6" s="1"/>
  <c r="N191" i="6" s="1"/>
  <c r="O191" i="6" s="1"/>
  <c r="Z190" i="6"/>
  <c r="Y190" i="6"/>
  <c r="X190" i="6"/>
  <c r="AB190" i="6" s="1"/>
  <c r="M190" i="6" s="1"/>
  <c r="N190" i="6" s="1"/>
  <c r="O190" i="6" s="1"/>
  <c r="Z189" i="6"/>
  <c r="Y189" i="6"/>
  <c r="X189" i="6"/>
  <c r="AB189" i="6" s="1"/>
  <c r="M189" i="6" s="1"/>
  <c r="N189" i="6" s="1"/>
  <c r="O189" i="6" s="1"/>
  <c r="Z188" i="6"/>
  <c r="Y188" i="6"/>
  <c r="X188" i="6"/>
  <c r="AB188" i="6" s="1"/>
  <c r="M188" i="6" s="1"/>
  <c r="N188" i="6" s="1"/>
  <c r="O188" i="6" s="1"/>
  <c r="Z187" i="6"/>
  <c r="Y187" i="6"/>
  <c r="X187" i="6"/>
  <c r="AB187" i="6" s="1"/>
  <c r="M187" i="6" s="1"/>
  <c r="N187" i="6" s="1"/>
  <c r="O187" i="6" s="1"/>
  <c r="Z186" i="6"/>
  <c r="Y186" i="6"/>
  <c r="X186" i="6"/>
  <c r="AB186" i="6" s="1"/>
  <c r="M186" i="6" s="1"/>
  <c r="N186" i="6" s="1"/>
  <c r="O186" i="6" s="1"/>
  <c r="Z185" i="6"/>
  <c r="Y185" i="6"/>
  <c r="X185" i="6"/>
  <c r="AB185" i="6" s="1"/>
  <c r="M185" i="6" s="1"/>
  <c r="N185" i="6" s="1"/>
  <c r="O185" i="6" s="1"/>
  <c r="Z184" i="6"/>
  <c r="Y184" i="6"/>
  <c r="X184" i="6"/>
  <c r="AB184" i="6" s="1"/>
  <c r="M184" i="6" s="1"/>
  <c r="N184" i="6" s="1"/>
  <c r="O184" i="6" s="1"/>
  <c r="Z183" i="6"/>
  <c r="Y183" i="6"/>
  <c r="X183" i="6"/>
  <c r="AB183" i="6" s="1"/>
  <c r="M183" i="6" s="1"/>
  <c r="N183" i="6" s="1"/>
  <c r="O183" i="6" s="1"/>
  <c r="Z182" i="6"/>
  <c r="Y182" i="6"/>
  <c r="X182" i="6"/>
  <c r="AB182" i="6" s="1"/>
  <c r="M182" i="6" s="1"/>
  <c r="N182" i="6" s="1"/>
  <c r="O182" i="6" s="1"/>
  <c r="Z181" i="6"/>
  <c r="Y181" i="6"/>
  <c r="X181" i="6"/>
  <c r="AB181" i="6" s="1"/>
  <c r="M181" i="6" s="1"/>
  <c r="N181" i="6" s="1"/>
  <c r="O181" i="6" s="1"/>
  <c r="Z180" i="6"/>
  <c r="Y180" i="6"/>
  <c r="X180" i="6"/>
  <c r="AB180" i="6" s="1"/>
  <c r="M180" i="6" s="1"/>
  <c r="N180" i="6" s="1"/>
  <c r="O180" i="6" s="1"/>
  <c r="Z179" i="6"/>
  <c r="Y179" i="6"/>
  <c r="X179" i="6"/>
  <c r="AB179" i="6" s="1"/>
  <c r="M179" i="6" s="1"/>
  <c r="N179" i="6" s="1"/>
  <c r="O179" i="6" s="1"/>
  <c r="Z178" i="6"/>
  <c r="Y178" i="6"/>
  <c r="X178" i="6"/>
  <c r="AB178" i="6" s="1"/>
  <c r="M178" i="6" s="1"/>
  <c r="N178" i="6" s="1"/>
  <c r="O178" i="6" s="1"/>
  <c r="Z177" i="6"/>
  <c r="Y177" i="6"/>
  <c r="X177" i="6"/>
  <c r="AB177" i="6" s="1"/>
  <c r="M177" i="6" s="1"/>
  <c r="N177" i="6" s="1"/>
  <c r="O177" i="6" s="1"/>
  <c r="Z176" i="6"/>
  <c r="Y176" i="6"/>
  <c r="X176" i="6"/>
  <c r="AB176" i="6" s="1"/>
  <c r="M176" i="6" s="1"/>
  <c r="N176" i="6" s="1"/>
  <c r="O176" i="6" s="1"/>
  <c r="Z175" i="6"/>
  <c r="Y175" i="6"/>
  <c r="X175" i="6"/>
  <c r="AB175" i="6" s="1"/>
  <c r="M175" i="6" s="1"/>
  <c r="N175" i="6" s="1"/>
  <c r="O175" i="6" s="1"/>
  <c r="Z174" i="6"/>
  <c r="Y174" i="6"/>
  <c r="X174" i="6"/>
  <c r="AB174" i="6" s="1"/>
  <c r="M174" i="6" s="1"/>
  <c r="N174" i="6" s="1"/>
  <c r="O174" i="6" s="1"/>
  <c r="Z173" i="6"/>
  <c r="Y173" i="6"/>
  <c r="X173" i="6"/>
  <c r="AB173" i="6" s="1"/>
  <c r="M173" i="6" s="1"/>
  <c r="N173" i="6" s="1"/>
  <c r="O173" i="6" s="1"/>
  <c r="Z172" i="6"/>
  <c r="Y172" i="6"/>
  <c r="X172" i="6"/>
  <c r="AB172" i="6" s="1"/>
  <c r="M172" i="6" s="1"/>
  <c r="N172" i="6" s="1"/>
  <c r="O172" i="6" s="1"/>
  <c r="Z171" i="6"/>
  <c r="Y171" i="6"/>
  <c r="X171" i="6"/>
  <c r="AB171" i="6" s="1"/>
  <c r="M171" i="6" s="1"/>
  <c r="N171" i="6" s="1"/>
  <c r="O171" i="6" s="1"/>
  <c r="Z170" i="6"/>
  <c r="Y170" i="6"/>
  <c r="X170" i="6"/>
  <c r="AB170" i="6" s="1"/>
  <c r="M170" i="6" s="1"/>
  <c r="N170" i="6" s="1"/>
  <c r="O170" i="6" s="1"/>
  <c r="Z169" i="6"/>
  <c r="Y169" i="6"/>
  <c r="X169" i="6"/>
  <c r="AB169" i="6" s="1"/>
  <c r="M169" i="6" s="1"/>
  <c r="N169" i="6" s="1"/>
  <c r="O169" i="6" s="1"/>
  <c r="Z168" i="6"/>
  <c r="Y168" i="6"/>
  <c r="X168" i="6"/>
  <c r="AB168" i="6" s="1"/>
  <c r="M168" i="6" s="1"/>
  <c r="N168" i="6" s="1"/>
  <c r="O168" i="6" s="1"/>
  <c r="Z167" i="6"/>
  <c r="Y167" i="6"/>
  <c r="X167" i="6"/>
  <c r="AB167" i="6" s="1"/>
  <c r="M167" i="6" s="1"/>
  <c r="N167" i="6" s="1"/>
  <c r="O167" i="6" s="1"/>
  <c r="Z166" i="6"/>
  <c r="Y166" i="6"/>
  <c r="X166" i="6"/>
  <c r="AB166" i="6" s="1"/>
  <c r="M166" i="6" s="1"/>
  <c r="N166" i="6" s="1"/>
  <c r="O166" i="6" s="1"/>
  <c r="Z165" i="6"/>
  <c r="Y165" i="6"/>
  <c r="X165" i="6"/>
  <c r="AB165" i="6" s="1"/>
  <c r="M165" i="6" s="1"/>
  <c r="N165" i="6" s="1"/>
  <c r="O165" i="6" s="1"/>
  <c r="Z164" i="6"/>
  <c r="Y164" i="6"/>
  <c r="X164" i="6"/>
  <c r="AB164" i="6" s="1"/>
  <c r="M164" i="6" s="1"/>
  <c r="N164" i="6" s="1"/>
  <c r="O164" i="6" s="1"/>
  <c r="Z163" i="6"/>
  <c r="Y163" i="6"/>
  <c r="X163" i="6"/>
  <c r="AB163" i="6" s="1"/>
  <c r="M163" i="6" s="1"/>
  <c r="N163" i="6" s="1"/>
  <c r="O163" i="6" s="1"/>
  <c r="Z162" i="6"/>
  <c r="Y162" i="6"/>
  <c r="X162" i="6"/>
  <c r="AB162" i="6" s="1"/>
  <c r="M162" i="6" s="1"/>
  <c r="N162" i="6" s="1"/>
  <c r="O162" i="6" s="1"/>
  <c r="Z161" i="6"/>
  <c r="Y161" i="6"/>
  <c r="X161" i="6"/>
  <c r="AB161" i="6" s="1"/>
  <c r="M161" i="6" s="1"/>
  <c r="N161" i="6" s="1"/>
  <c r="O161" i="6" s="1"/>
  <c r="Z160" i="6"/>
  <c r="Y160" i="6"/>
  <c r="X160" i="6"/>
  <c r="AB160" i="6" s="1"/>
  <c r="M160" i="6" s="1"/>
  <c r="N160" i="6" s="1"/>
  <c r="O160" i="6" s="1"/>
  <c r="Z159" i="6"/>
  <c r="Y159" i="6"/>
  <c r="X159" i="6"/>
  <c r="AB159" i="6" s="1"/>
  <c r="M159" i="6" s="1"/>
  <c r="N159" i="6" s="1"/>
  <c r="O159" i="6" s="1"/>
  <c r="Z158" i="6"/>
  <c r="Y158" i="6"/>
  <c r="X158" i="6"/>
  <c r="AB158" i="6" s="1"/>
  <c r="M158" i="6" s="1"/>
  <c r="N158" i="6" s="1"/>
  <c r="O158" i="6" s="1"/>
  <c r="Z157" i="6"/>
  <c r="Y157" i="6"/>
  <c r="X157" i="6"/>
  <c r="AB157" i="6" s="1"/>
  <c r="M157" i="6" s="1"/>
  <c r="N157" i="6" s="1"/>
  <c r="O157" i="6" s="1"/>
  <c r="Z156" i="6"/>
  <c r="Y156" i="6"/>
  <c r="X156" i="6"/>
  <c r="AB156" i="6" s="1"/>
  <c r="M156" i="6" s="1"/>
  <c r="N156" i="6" s="1"/>
  <c r="O156" i="6" s="1"/>
  <c r="Z155" i="6"/>
  <c r="Y155" i="6"/>
  <c r="X155" i="6"/>
  <c r="AB155" i="6" s="1"/>
  <c r="M155" i="6" s="1"/>
  <c r="N155" i="6" s="1"/>
  <c r="O155" i="6" s="1"/>
  <c r="Z154" i="6"/>
  <c r="Y154" i="6"/>
  <c r="X154" i="6"/>
  <c r="AB154" i="6" s="1"/>
  <c r="M154" i="6" s="1"/>
  <c r="N154" i="6" s="1"/>
  <c r="O154" i="6" s="1"/>
  <c r="Z153" i="6"/>
  <c r="Y153" i="6"/>
  <c r="X153" i="6"/>
  <c r="AB153" i="6" s="1"/>
  <c r="M153" i="6" s="1"/>
  <c r="N153" i="6" s="1"/>
  <c r="O153" i="6" s="1"/>
  <c r="Z152" i="6"/>
  <c r="Y152" i="6"/>
  <c r="X152" i="6"/>
  <c r="AB152" i="6" s="1"/>
  <c r="M152" i="6" s="1"/>
  <c r="N152" i="6" s="1"/>
  <c r="O152" i="6" s="1"/>
  <c r="Z151" i="6"/>
  <c r="Y151" i="6"/>
  <c r="X151" i="6"/>
  <c r="AB151" i="6" s="1"/>
  <c r="M151" i="6" s="1"/>
  <c r="N151" i="6" s="1"/>
  <c r="O151" i="6" s="1"/>
  <c r="Z150" i="6"/>
  <c r="Y150" i="6"/>
  <c r="X150" i="6"/>
  <c r="AB150" i="6" s="1"/>
  <c r="M150" i="6" s="1"/>
  <c r="N150" i="6" s="1"/>
  <c r="O150" i="6" s="1"/>
  <c r="Z149" i="6"/>
  <c r="Y149" i="6"/>
  <c r="X149" i="6"/>
  <c r="AB149" i="6" s="1"/>
  <c r="M149" i="6" s="1"/>
  <c r="N149" i="6" s="1"/>
  <c r="O149" i="6" s="1"/>
  <c r="Z148" i="6"/>
  <c r="Y148" i="6"/>
  <c r="X148" i="6"/>
  <c r="AB148" i="6" s="1"/>
  <c r="M148" i="6" s="1"/>
  <c r="N148" i="6" s="1"/>
  <c r="O148" i="6" s="1"/>
  <c r="Z147" i="6"/>
  <c r="Y147" i="6"/>
  <c r="X147" i="6"/>
  <c r="AB147" i="6" s="1"/>
  <c r="M147" i="6" s="1"/>
  <c r="N147" i="6" s="1"/>
  <c r="O147" i="6" s="1"/>
  <c r="Z146" i="6"/>
  <c r="Y146" i="6"/>
  <c r="X146" i="6"/>
  <c r="AB146" i="6" s="1"/>
  <c r="M146" i="6" s="1"/>
  <c r="N146" i="6" s="1"/>
  <c r="O146" i="6" s="1"/>
  <c r="Z145" i="6"/>
  <c r="Y145" i="6"/>
  <c r="X145" i="6"/>
  <c r="AB145" i="6" s="1"/>
  <c r="M145" i="6" s="1"/>
  <c r="N145" i="6" s="1"/>
  <c r="O145" i="6" s="1"/>
  <c r="Z144" i="6"/>
  <c r="Y144" i="6"/>
  <c r="X144" i="6"/>
  <c r="AB144" i="6" s="1"/>
  <c r="M144" i="6" s="1"/>
  <c r="N144" i="6" s="1"/>
  <c r="O144" i="6" s="1"/>
  <c r="Z143" i="6"/>
  <c r="Y143" i="6"/>
  <c r="X143" i="6"/>
  <c r="AB143" i="6" s="1"/>
  <c r="M143" i="6" s="1"/>
  <c r="N143" i="6" s="1"/>
  <c r="O143" i="6" s="1"/>
  <c r="Z142" i="6"/>
  <c r="Y142" i="6"/>
  <c r="X142" i="6"/>
  <c r="AB142" i="6" s="1"/>
  <c r="M142" i="6" s="1"/>
  <c r="N142" i="6" s="1"/>
  <c r="O142" i="6" s="1"/>
  <c r="Z141" i="6"/>
  <c r="Y141" i="6"/>
  <c r="X141" i="6"/>
  <c r="AB141" i="6" s="1"/>
  <c r="M141" i="6" s="1"/>
  <c r="N141" i="6" s="1"/>
  <c r="O141" i="6" s="1"/>
  <c r="Z140" i="6"/>
  <c r="Y140" i="6"/>
  <c r="X140" i="6"/>
  <c r="AB140" i="6" s="1"/>
  <c r="M140" i="6" s="1"/>
  <c r="N140" i="6" s="1"/>
  <c r="O140" i="6" s="1"/>
  <c r="Z139" i="6"/>
  <c r="Y139" i="6"/>
  <c r="X139" i="6"/>
  <c r="AB139" i="6" s="1"/>
  <c r="M139" i="6" s="1"/>
  <c r="N139" i="6" s="1"/>
  <c r="O139" i="6" s="1"/>
  <c r="Z138" i="6"/>
  <c r="Y138" i="6"/>
  <c r="X138" i="6"/>
  <c r="AB138" i="6" s="1"/>
  <c r="M138" i="6" s="1"/>
  <c r="N138" i="6" s="1"/>
  <c r="O138" i="6" s="1"/>
  <c r="Z137" i="6"/>
  <c r="Y137" i="6"/>
  <c r="X137" i="6"/>
  <c r="AB137" i="6" s="1"/>
  <c r="M137" i="6" s="1"/>
  <c r="N137" i="6" s="1"/>
  <c r="O137" i="6" s="1"/>
  <c r="Z136" i="6"/>
  <c r="Y136" i="6"/>
  <c r="X136" i="6"/>
  <c r="AB136" i="6" s="1"/>
  <c r="M136" i="6" s="1"/>
  <c r="N136" i="6" s="1"/>
  <c r="O136" i="6" s="1"/>
  <c r="Z135" i="6"/>
  <c r="Y135" i="6"/>
  <c r="X135" i="6"/>
  <c r="AB135" i="6" s="1"/>
  <c r="M135" i="6" s="1"/>
  <c r="N135" i="6" s="1"/>
  <c r="O135" i="6" s="1"/>
  <c r="Z134" i="6"/>
  <c r="Y134" i="6"/>
  <c r="X134" i="6"/>
  <c r="AB134" i="6" s="1"/>
  <c r="M134" i="6" s="1"/>
  <c r="N134" i="6" s="1"/>
  <c r="O134" i="6" s="1"/>
  <c r="Z133" i="6"/>
  <c r="Y133" i="6"/>
  <c r="X133" i="6"/>
  <c r="AB133" i="6" s="1"/>
  <c r="M133" i="6" s="1"/>
  <c r="N133" i="6" s="1"/>
  <c r="O133" i="6" s="1"/>
  <c r="Z132" i="6"/>
  <c r="Y132" i="6"/>
  <c r="X132" i="6"/>
  <c r="AB132" i="6" s="1"/>
  <c r="M132" i="6" s="1"/>
  <c r="N132" i="6" s="1"/>
  <c r="O132" i="6" s="1"/>
  <c r="Z131" i="6"/>
  <c r="Y131" i="6"/>
  <c r="X131" i="6"/>
  <c r="AB131" i="6" s="1"/>
  <c r="M131" i="6" s="1"/>
  <c r="N131" i="6" s="1"/>
  <c r="O131" i="6" s="1"/>
  <c r="Z130" i="6"/>
  <c r="Y130" i="6"/>
  <c r="X130" i="6"/>
  <c r="AB130" i="6" s="1"/>
  <c r="M130" i="6" s="1"/>
  <c r="N130" i="6" s="1"/>
  <c r="O130" i="6" s="1"/>
  <c r="Z129" i="6"/>
  <c r="Y129" i="6"/>
  <c r="X129" i="6"/>
  <c r="AB129" i="6" s="1"/>
  <c r="M129" i="6" s="1"/>
  <c r="N129" i="6" s="1"/>
  <c r="O129" i="6" s="1"/>
  <c r="Z128" i="6"/>
  <c r="Y128" i="6"/>
  <c r="X128" i="6"/>
  <c r="AB128" i="6" s="1"/>
  <c r="M128" i="6" s="1"/>
  <c r="N128" i="6" s="1"/>
  <c r="O128" i="6" s="1"/>
  <c r="Z127" i="6"/>
  <c r="Y127" i="6"/>
  <c r="X127" i="6"/>
  <c r="AB127" i="6" s="1"/>
  <c r="M127" i="6" s="1"/>
  <c r="N127" i="6" s="1"/>
  <c r="O127" i="6" s="1"/>
  <c r="Z126" i="6"/>
  <c r="Y126" i="6"/>
  <c r="X126" i="6"/>
  <c r="AB126" i="6" s="1"/>
  <c r="M126" i="6" s="1"/>
  <c r="N126" i="6" s="1"/>
  <c r="O126" i="6" s="1"/>
  <c r="Z125" i="6"/>
  <c r="Y125" i="6"/>
  <c r="X125" i="6"/>
  <c r="AB125" i="6" s="1"/>
  <c r="M125" i="6" s="1"/>
  <c r="N125" i="6" s="1"/>
  <c r="O125" i="6" s="1"/>
  <c r="Z124" i="6"/>
  <c r="Y124" i="6"/>
  <c r="X124" i="6"/>
  <c r="AB124" i="6" s="1"/>
  <c r="M124" i="6" s="1"/>
  <c r="N124" i="6" s="1"/>
  <c r="O124" i="6" s="1"/>
  <c r="Z123" i="6"/>
  <c r="Y123" i="6"/>
  <c r="X123" i="6"/>
  <c r="AB123" i="6" s="1"/>
  <c r="M123" i="6" s="1"/>
  <c r="N123" i="6" s="1"/>
  <c r="O123" i="6" s="1"/>
  <c r="Z122" i="6"/>
  <c r="Y122" i="6"/>
  <c r="X122" i="6"/>
  <c r="AB122" i="6" s="1"/>
  <c r="M122" i="6" s="1"/>
  <c r="N122" i="6" s="1"/>
  <c r="O122" i="6" s="1"/>
  <c r="Z121" i="6"/>
  <c r="Y121" i="6"/>
  <c r="X121" i="6"/>
  <c r="AB121" i="6" s="1"/>
  <c r="M121" i="6" s="1"/>
  <c r="N121" i="6" s="1"/>
  <c r="O121" i="6" s="1"/>
  <c r="Z120" i="6"/>
  <c r="Y120" i="6"/>
  <c r="X120" i="6"/>
  <c r="AB120" i="6" s="1"/>
  <c r="M120" i="6" s="1"/>
  <c r="N120" i="6" s="1"/>
  <c r="O120" i="6" s="1"/>
  <c r="Z119" i="6"/>
  <c r="Y119" i="6"/>
  <c r="X119" i="6"/>
  <c r="AB119" i="6" s="1"/>
  <c r="M119" i="6" s="1"/>
  <c r="N119" i="6" s="1"/>
  <c r="O119" i="6" s="1"/>
  <c r="Z118" i="6"/>
  <c r="Y118" i="6"/>
  <c r="X118" i="6"/>
  <c r="AB118" i="6" s="1"/>
  <c r="M118" i="6" s="1"/>
  <c r="N118" i="6" s="1"/>
  <c r="O118" i="6" s="1"/>
  <c r="Z117" i="6"/>
  <c r="Y117" i="6"/>
  <c r="X117" i="6"/>
  <c r="AB117" i="6" s="1"/>
  <c r="M117" i="6" s="1"/>
  <c r="N117" i="6" s="1"/>
  <c r="O117" i="6" s="1"/>
  <c r="Z116" i="6"/>
  <c r="Y116" i="6"/>
  <c r="X116" i="6"/>
  <c r="AB116" i="6" s="1"/>
  <c r="M116" i="6" s="1"/>
  <c r="N116" i="6" s="1"/>
  <c r="O116" i="6" s="1"/>
  <c r="Z115" i="6"/>
  <c r="Y115" i="6"/>
  <c r="X115" i="6"/>
  <c r="AB115" i="6" s="1"/>
  <c r="M115" i="6" s="1"/>
  <c r="N115" i="6" s="1"/>
  <c r="O115" i="6" s="1"/>
  <c r="Z114" i="6"/>
  <c r="Y114" i="6"/>
  <c r="X114" i="6"/>
  <c r="AB114" i="6" s="1"/>
  <c r="M114" i="6" s="1"/>
  <c r="N114" i="6" s="1"/>
  <c r="O114" i="6" s="1"/>
  <c r="Z113" i="6"/>
  <c r="Y113" i="6"/>
  <c r="X113" i="6"/>
  <c r="AB113" i="6" s="1"/>
  <c r="M113" i="6" s="1"/>
  <c r="N113" i="6" s="1"/>
  <c r="O113" i="6" s="1"/>
  <c r="Z112" i="6"/>
  <c r="Y112" i="6"/>
  <c r="X112" i="6"/>
  <c r="AB112" i="6" s="1"/>
  <c r="M112" i="6" s="1"/>
  <c r="N112" i="6" s="1"/>
  <c r="O112" i="6" s="1"/>
  <c r="Z111" i="6"/>
  <c r="Y111" i="6"/>
  <c r="X111" i="6"/>
  <c r="AB111" i="6" s="1"/>
  <c r="M111" i="6" s="1"/>
  <c r="N111" i="6" s="1"/>
  <c r="O111" i="6" s="1"/>
  <c r="Z110" i="6"/>
  <c r="Y110" i="6"/>
  <c r="X110" i="6"/>
  <c r="AB110" i="6" s="1"/>
  <c r="M110" i="6" s="1"/>
  <c r="N110" i="6" s="1"/>
  <c r="O110" i="6" s="1"/>
  <c r="Z109" i="6"/>
  <c r="Y109" i="6"/>
  <c r="X109" i="6"/>
  <c r="AB109" i="6" s="1"/>
  <c r="M109" i="6" s="1"/>
  <c r="N109" i="6" s="1"/>
  <c r="O109" i="6" s="1"/>
  <c r="Z108" i="6"/>
  <c r="Y108" i="6"/>
  <c r="X108" i="6"/>
  <c r="AB108" i="6" s="1"/>
  <c r="M108" i="6" s="1"/>
  <c r="N108" i="6" s="1"/>
  <c r="O108" i="6" s="1"/>
  <c r="Z107" i="6"/>
  <c r="Y107" i="6"/>
  <c r="X107" i="6"/>
  <c r="AB107" i="6" s="1"/>
  <c r="M107" i="6" s="1"/>
  <c r="N107" i="6" s="1"/>
  <c r="O107" i="6" s="1"/>
  <c r="Z106" i="6"/>
  <c r="Y106" i="6"/>
  <c r="X106" i="6"/>
  <c r="AB106" i="6" s="1"/>
  <c r="M106" i="6" s="1"/>
  <c r="N106" i="6" s="1"/>
  <c r="O106" i="6" s="1"/>
  <c r="Z105" i="6"/>
  <c r="Y105" i="6"/>
  <c r="X105" i="6"/>
  <c r="AB105" i="6" s="1"/>
  <c r="M105" i="6" s="1"/>
  <c r="N105" i="6" s="1"/>
  <c r="O105" i="6" s="1"/>
  <c r="Z104" i="6"/>
  <c r="Y104" i="6"/>
  <c r="X104" i="6"/>
  <c r="AB104" i="6" s="1"/>
  <c r="M104" i="6" s="1"/>
  <c r="N104" i="6" s="1"/>
  <c r="O104" i="6" s="1"/>
  <c r="Z103" i="6"/>
  <c r="Y103" i="6"/>
  <c r="X103" i="6"/>
  <c r="AB103" i="6" s="1"/>
  <c r="M103" i="6" s="1"/>
  <c r="N103" i="6" s="1"/>
  <c r="O103" i="6" s="1"/>
  <c r="Z102" i="6"/>
  <c r="Y102" i="6"/>
  <c r="X102" i="6"/>
  <c r="AB102" i="6" s="1"/>
  <c r="M102" i="6" s="1"/>
  <c r="N102" i="6" s="1"/>
  <c r="O102" i="6" s="1"/>
  <c r="Z101" i="6"/>
  <c r="Y101" i="6"/>
  <c r="X101" i="6"/>
  <c r="AB101" i="6" s="1"/>
  <c r="M101" i="6" s="1"/>
  <c r="N101" i="6" s="1"/>
  <c r="O101" i="6" s="1"/>
  <c r="Z100" i="6"/>
  <c r="Y100" i="6"/>
  <c r="X100" i="6"/>
  <c r="AB100" i="6" s="1"/>
  <c r="M100" i="6" s="1"/>
  <c r="N100" i="6" s="1"/>
  <c r="O100" i="6" s="1"/>
  <c r="Z99" i="6"/>
  <c r="Y99" i="6"/>
  <c r="X99" i="6"/>
  <c r="AB99" i="6" s="1"/>
  <c r="M99" i="6" s="1"/>
  <c r="N99" i="6" s="1"/>
  <c r="O99" i="6" s="1"/>
  <c r="Z98" i="6"/>
  <c r="Y98" i="6"/>
  <c r="X98" i="6"/>
  <c r="AB98" i="6" s="1"/>
  <c r="M98" i="6" s="1"/>
  <c r="N98" i="6" s="1"/>
  <c r="O98" i="6" s="1"/>
  <c r="Z97" i="6"/>
  <c r="Y97" i="6"/>
  <c r="X97" i="6"/>
  <c r="AB97" i="6" s="1"/>
  <c r="M97" i="6" s="1"/>
  <c r="N97" i="6" s="1"/>
  <c r="O97" i="6" s="1"/>
  <c r="Z96" i="6"/>
  <c r="Y96" i="6"/>
  <c r="X96" i="6"/>
  <c r="AB96" i="6" s="1"/>
  <c r="M96" i="6" s="1"/>
  <c r="N96" i="6" s="1"/>
  <c r="O96" i="6" s="1"/>
  <c r="Z95" i="6"/>
  <c r="Y95" i="6"/>
  <c r="X95" i="6"/>
  <c r="AB95" i="6" s="1"/>
  <c r="M95" i="6" s="1"/>
  <c r="N95" i="6" s="1"/>
  <c r="O95" i="6" s="1"/>
  <c r="Z94" i="6"/>
  <c r="Y94" i="6"/>
  <c r="X94" i="6"/>
  <c r="AB94" i="6" s="1"/>
  <c r="M94" i="6" s="1"/>
  <c r="N94" i="6" s="1"/>
  <c r="O94" i="6" s="1"/>
  <c r="Z93" i="6"/>
  <c r="Y93" i="6"/>
  <c r="X93" i="6"/>
  <c r="AB93" i="6" s="1"/>
  <c r="M93" i="6" s="1"/>
  <c r="N93" i="6" s="1"/>
  <c r="O93" i="6" s="1"/>
  <c r="Z92" i="6"/>
  <c r="Y92" i="6"/>
  <c r="X92" i="6"/>
  <c r="AB92" i="6" s="1"/>
  <c r="M92" i="6" s="1"/>
  <c r="N92" i="6" s="1"/>
  <c r="O92" i="6" s="1"/>
  <c r="Z91" i="6"/>
  <c r="Y91" i="6"/>
  <c r="X91" i="6"/>
  <c r="AB91" i="6" s="1"/>
  <c r="M91" i="6" s="1"/>
  <c r="N91" i="6" s="1"/>
  <c r="O91" i="6" s="1"/>
  <c r="Z90" i="6"/>
  <c r="Y90" i="6"/>
  <c r="X90" i="6"/>
  <c r="AB90" i="6" s="1"/>
  <c r="M90" i="6" s="1"/>
  <c r="N90" i="6" s="1"/>
  <c r="O90" i="6" s="1"/>
  <c r="Z89" i="6"/>
  <c r="Y89" i="6"/>
  <c r="X89" i="6"/>
  <c r="AB89" i="6" s="1"/>
  <c r="M89" i="6" s="1"/>
  <c r="N89" i="6" s="1"/>
  <c r="O89" i="6" s="1"/>
  <c r="Z88" i="6"/>
  <c r="Y88" i="6"/>
  <c r="X88" i="6"/>
  <c r="AB88" i="6" s="1"/>
  <c r="M88" i="6" s="1"/>
  <c r="N88" i="6" s="1"/>
  <c r="O88" i="6" s="1"/>
  <c r="Z87" i="6"/>
  <c r="Y87" i="6"/>
  <c r="X87" i="6"/>
  <c r="AB87" i="6" s="1"/>
  <c r="M87" i="6" s="1"/>
  <c r="N87" i="6" s="1"/>
  <c r="O87" i="6" s="1"/>
  <c r="Z86" i="6"/>
  <c r="Y86" i="6"/>
  <c r="X86" i="6"/>
  <c r="AB86" i="6" s="1"/>
  <c r="M86" i="6" s="1"/>
  <c r="N86" i="6" s="1"/>
  <c r="O86" i="6" s="1"/>
  <c r="Z85" i="6"/>
  <c r="Y85" i="6"/>
  <c r="X85" i="6"/>
  <c r="AB85" i="6" s="1"/>
  <c r="M85" i="6" s="1"/>
  <c r="N85" i="6" s="1"/>
  <c r="O85" i="6" s="1"/>
  <c r="Z84" i="6"/>
  <c r="Y84" i="6"/>
  <c r="X84" i="6"/>
  <c r="AB84" i="6" s="1"/>
  <c r="M84" i="6" s="1"/>
  <c r="N84" i="6" s="1"/>
  <c r="O84" i="6" s="1"/>
  <c r="Z83" i="6"/>
  <c r="Y83" i="6"/>
  <c r="X83" i="6"/>
  <c r="AB83" i="6" s="1"/>
  <c r="M83" i="6" s="1"/>
  <c r="N83" i="6" s="1"/>
  <c r="O83" i="6" s="1"/>
  <c r="Z82" i="6"/>
  <c r="Y82" i="6"/>
  <c r="X82" i="6"/>
  <c r="AB82" i="6" s="1"/>
  <c r="M82" i="6" s="1"/>
  <c r="N82" i="6" s="1"/>
  <c r="O82" i="6" s="1"/>
  <c r="Z81" i="6"/>
  <c r="Y81" i="6"/>
  <c r="X81" i="6"/>
  <c r="AB81" i="6" s="1"/>
  <c r="M81" i="6" s="1"/>
  <c r="N81" i="6" s="1"/>
  <c r="O81" i="6" s="1"/>
  <c r="Z80" i="6"/>
  <c r="Y80" i="6"/>
  <c r="X80" i="6"/>
  <c r="AB80" i="6" s="1"/>
  <c r="M80" i="6" s="1"/>
  <c r="N80" i="6" s="1"/>
  <c r="O80" i="6" s="1"/>
  <c r="Z79" i="6"/>
  <c r="Y79" i="6"/>
  <c r="X79" i="6"/>
  <c r="AB79" i="6" s="1"/>
  <c r="M79" i="6" s="1"/>
  <c r="N79" i="6" s="1"/>
  <c r="O79" i="6" s="1"/>
  <c r="Z78" i="6"/>
  <c r="Y78" i="6"/>
  <c r="X78" i="6"/>
  <c r="AB78" i="6" s="1"/>
  <c r="M78" i="6" s="1"/>
  <c r="N78" i="6" s="1"/>
  <c r="O78" i="6" s="1"/>
  <c r="Z77" i="6"/>
  <c r="Y77" i="6"/>
  <c r="X77" i="6"/>
  <c r="AB77" i="6" s="1"/>
  <c r="M77" i="6" s="1"/>
  <c r="N77" i="6" s="1"/>
  <c r="O77" i="6" s="1"/>
  <c r="Z76" i="6"/>
  <c r="Y76" i="6"/>
  <c r="X76" i="6"/>
  <c r="AB76" i="6" s="1"/>
  <c r="M76" i="6" s="1"/>
  <c r="N76" i="6" s="1"/>
  <c r="O76" i="6" s="1"/>
  <c r="Z75" i="6"/>
  <c r="Y75" i="6"/>
  <c r="X75" i="6"/>
  <c r="AB75" i="6" s="1"/>
  <c r="M75" i="6" s="1"/>
  <c r="N75" i="6" s="1"/>
  <c r="O75" i="6" s="1"/>
  <c r="Z74" i="6"/>
  <c r="Y74" i="6"/>
  <c r="X74" i="6"/>
  <c r="AB74" i="6" s="1"/>
  <c r="M74" i="6" s="1"/>
  <c r="N74" i="6" s="1"/>
  <c r="O74" i="6" s="1"/>
  <c r="Z73" i="6"/>
  <c r="Y73" i="6"/>
  <c r="X73" i="6"/>
  <c r="AB73" i="6" s="1"/>
  <c r="M73" i="6" s="1"/>
  <c r="N73" i="6" s="1"/>
  <c r="O73" i="6" s="1"/>
  <c r="Z72" i="6"/>
  <c r="Y72" i="6"/>
  <c r="X72" i="6"/>
  <c r="AB72" i="6" s="1"/>
  <c r="M72" i="6" s="1"/>
  <c r="N72" i="6" s="1"/>
  <c r="O72" i="6" s="1"/>
  <c r="Z71" i="6"/>
  <c r="Y71" i="6"/>
  <c r="X71" i="6"/>
  <c r="AB71" i="6" s="1"/>
  <c r="M71" i="6" s="1"/>
  <c r="N71" i="6" s="1"/>
  <c r="O71" i="6" s="1"/>
  <c r="Z70" i="6"/>
  <c r="Y70" i="6"/>
  <c r="X70" i="6"/>
  <c r="AB70" i="6" s="1"/>
  <c r="M70" i="6" s="1"/>
  <c r="N70" i="6" s="1"/>
  <c r="O70" i="6" s="1"/>
  <c r="Z69" i="6"/>
  <c r="Y69" i="6"/>
  <c r="X69" i="6"/>
  <c r="AB69" i="6" s="1"/>
  <c r="M69" i="6" s="1"/>
  <c r="N69" i="6" s="1"/>
  <c r="O69" i="6" s="1"/>
  <c r="Z68" i="6"/>
  <c r="Y68" i="6"/>
  <c r="X68" i="6"/>
  <c r="AB68" i="6" s="1"/>
  <c r="M68" i="6" s="1"/>
  <c r="N68" i="6" s="1"/>
  <c r="O68" i="6" s="1"/>
  <c r="Z67" i="6"/>
  <c r="Y67" i="6"/>
  <c r="X67" i="6"/>
  <c r="AB67" i="6" s="1"/>
  <c r="M67" i="6" s="1"/>
  <c r="N67" i="6" s="1"/>
  <c r="O67" i="6" s="1"/>
  <c r="Z66" i="6"/>
  <c r="Y66" i="6"/>
  <c r="X66" i="6"/>
  <c r="AB66" i="6" s="1"/>
  <c r="M66" i="6" s="1"/>
  <c r="N66" i="6" s="1"/>
  <c r="O66" i="6" s="1"/>
  <c r="Z65" i="6"/>
  <c r="Y65" i="6"/>
  <c r="X65" i="6"/>
  <c r="AB65" i="6" s="1"/>
  <c r="M65" i="6" s="1"/>
  <c r="N65" i="6" s="1"/>
  <c r="O65" i="6" s="1"/>
  <c r="Z64" i="6"/>
  <c r="Y64" i="6"/>
  <c r="X64" i="6"/>
  <c r="AB64" i="6" s="1"/>
  <c r="M64" i="6" s="1"/>
  <c r="N64" i="6" s="1"/>
  <c r="O64" i="6" s="1"/>
  <c r="Z63" i="6"/>
  <c r="Y63" i="6"/>
  <c r="X63" i="6"/>
  <c r="AB63" i="6" s="1"/>
  <c r="M63" i="6" s="1"/>
  <c r="N63" i="6" s="1"/>
  <c r="O63" i="6" s="1"/>
  <c r="Z62" i="6"/>
  <c r="Y62" i="6"/>
  <c r="X62" i="6"/>
  <c r="AB62" i="6" s="1"/>
  <c r="M62" i="6" s="1"/>
  <c r="N62" i="6" s="1"/>
  <c r="O62" i="6" s="1"/>
  <c r="Z61" i="6"/>
  <c r="Y61" i="6"/>
  <c r="X61" i="6"/>
  <c r="AB61" i="6" s="1"/>
  <c r="M61" i="6" s="1"/>
  <c r="N61" i="6" s="1"/>
  <c r="O61" i="6" s="1"/>
  <c r="Z60" i="6"/>
  <c r="Y60" i="6"/>
  <c r="X60" i="6"/>
  <c r="AB60" i="6" s="1"/>
  <c r="M60" i="6" s="1"/>
  <c r="N60" i="6" s="1"/>
  <c r="O60" i="6" s="1"/>
  <c r="Z59" i="6"/>
  <c r="Y59" i="6"/>
  <c r="X59" i="6"/>
  <c r="AB59" i="6" s="1"/>
  <c r="M59" i="6" s="1"/>
  <c r="N59" i="6" s="1"/>
  <c r="O59" i="6" s="1"/>
  <c r="Z58" i="6"/>
  <c r="Y58" i="6"/>
  <c r="X58" i="6"/>
  <c r="AB58" i="6" s="1"/>
  <c r="M58" i="6" s="1"/>
  <c r="N58" i="6" s="1"/>
  <c r="O58" i="6" s="1"/>
  <c r="Z57" i="6"/>
  <c r="X57" i="6"/>
  <c r="AB57" i="6" s="1"/>
  <c r="M57" i="6" s="1"/>
  <c r="N57" i="6" s="1"/>
  <c r="O57" i="6" s="1"/>
  <c r="Y56" i="6"/>
  <c r="Y55" i="6"/>
  <c r="X55" i="6"/>
  <c r="AB55" i="6" s="1"/>
  <c r="M55" i="6" s="1"/>
  <c r="N55" i="6" s="1"/>
  <c r="O55" i="6" s="1"/>
  <c r="Z54" i="6"/>
  <c r="Y54" i="6"/>
  <c r="Y53" i="6"/>
  <c r="Z52" i="6"/>
  <c r="X52" i="6"/>
  <c r="AB52" i="6" s="1"/>
  <c r="M52" i="6" s="1"/>
  <c r="N52" i="6" s="1"/>
  <c r="O52" i="6" s="1"/>
  <c r="Y51" i="6"/>
  <c r="Z50" i="6"/>
  <c r="X50" i="6"/>
  <c r="AB50" i="6" s="1"/>
  <c r="M50" i="6" s="1"/>
  <c r="N50" i="6" s="1"/>
  <c r="O50" i="6" s="1"/>
  <c r="Z49" i="6"/>
  <c r="X49" i="6"/>
  <c r="AB49" i="6" s="1"/>
  <c r="M49" i="6" s="1"/>
  <c r="N49" i="6" s="1"/>
  <c r="O49" i="6" s="1"/>
  <c r="Y48" i="6"/>
  <c r="Y47" i="6"/>
  <c r="Y46" i="6"/>
  <c r="Z45" i="6"/>
  <c r="X45" i="6"/>
  <c r="AB45" i="6" s="1"/>
  <c r="M45" i="6" s="1"/>
  <c r="N45" i="6" s="1"/>
  <c r="O45" i="6" s="1"/>
  <c r="Z44" i="6"/>
  <c r="X44" i="6"/>
  <c r="AB44" i="6" s="1"/>
  <c r="M44" i="6" s="1"/>
  <c r="N44" i="6" s="1"/>
  <c r="O44" i="6" s="1"/>
  <c r="Z43" i="6"/>
  <c r="X43" i="6"/>
  <c r="AB43" i="6" s="1"/>
  <c r="M43" i="6" s="1"/>
  <c r="N43" i="6" s="1"/>
  <c r="O43" i="6" s="1"/>
  <c r="Y42" i="6"/>
  <c r="Z41" i="6"/>
  <c r="X41" i="6"/>
  <c r="AB41" i="6" s="1"/>
  <c r="M41" i="6" s="1"/>
  <c r="N41" i="6" s="1"/>
  <c r="O41" i="6" s="1"/>
  <c r="Y40" i="6"/>
  <c r="AC39" i="6"/>
  <c r="AD39" i="6" s="1"/>
  <c r="Z39" i="6"/>
  <c r="X39" i="6"/>
  <c r="AB39" i="6" s="1"/>
  <c r="M39" i="6" s="1"/>
  <c r="N39" i="6" s="1"/>
  <c r="O39" i="6" s="1"/>
  <c r="X38" i="6"/>
  <c r="AB38" i="6" s="1"/>
  <c r="M38" i="6" s="1"/>
  <c r="N38" i="6" s="1"/>
  <c r="O38" i="6" s="1"/>
  <c r="Y37" i="6"/>
  <c r="Z36" i="6"/>
  <c r="X36" i="6"/>
  <c r="AB36" i="6" s="1"/>
  <c r="M36" i="6" s="1"/>
  <c r="N36" i="6" s="1"/>
  <c r="O36" i="6" s="1"/>
  <c r="Z35" i="6"/>
  <c r="X35" i="6"/>
  <c r="AB35" i="6" s="1"/>
  <c r="M35" i="6" s="1"/>
  <c r="N35" i="6" s="1"/>
  <c r="O35" i="6" s="1"/>
  <c r="AC34" i="6"/>
  <c r="AD34" i="6" s="1"/>
  <c r="Z34" i="6"/>
  <c r="X34" i="6"/>
  <c r="AB34" i="6" s="1"/>
  <c r="M34" i="6" s="1"/>
  <c r="N34" i="6" s="1"/>
  <c r="O34" i="6" s="1"/>
  <c r="Z33" i="6"/>
  <c r="X33" i="6"/>
  <c r="AB33" i="6" s="1"/>
  <c r="M33" i="6" s="1"/>
  <c r="N33" i="6" s="1"/>
  <c r="O33" i="6" s="1"/>
  <c r="Z32" i="6"/>
  <c r="X32" i="6"/>
  <c r="AB32" i="6" s="1"/>
  <c r="M32" i="6" s="1"/>
  <c r="N32" i="6" s="1"/>
  <c r="O32" i="6" s="1"/>
  <c r="Y30" i="6"/>
  <c r="AB29" i="6"/>
  <c r="M29" i="6" s="1"/>
  <c r="N29" i="6" s="1"/>
  <c r="O29" i="6" s="1"/>
  <c r="AB28" i="6"/>
  <c r="M28" i="6" s="1"/>
  <c r="N28" i="6" s="1"/>
  <c r="O28" i="6" s="1"/>
  <c r="AB27" i="6"/>
  <c r="M27" i="6" s="1"/>
  <c r="N27" i="6" s="1"/>
  <c r="O27" i="6" s="1"/>
  <c r="Y26" i="6"/>
  <c r="Y25" i="6"/>
  <c r="AB24" i="6"/>
  <c r="M24" i="6" s="1"/>
  <c r="N24" i="6" s="1"/>
  <c r="O24" i="6" s="1"/>
  <c r="AB23" i="6"/>
  <c r="M23" i="6" s="1"/>
  <c r="N23" i="6" s="1"/>
  <c r="O23" i="6" s="1"/>
  <c r="Y22" i="6"/>
  <c r="Y19" i="6"/>
  <c r="Y4616" i="6"/>
  <c r="Y2273" i="6"/>
  <c r="H3" i="7" l="1"/>
  <c r="D9" i="4"/>
  <c r="C17" i="4"/>
  <c r="C15" i="4"/>
  <c r="D7" i="4"/>
  <c r="F3" i="7"/>
  <c r="C6" i="4"/>
  <c r="B10" i="1"/>
  <c r="D8" i="4"/>
  <c r="C16" i="4"/>
  <c r="G3" i="7"/>
  <c r="E5" i="3"/>
  <c r="D8" i="3"/>
  <c r="B4" i="7"/>
  <c r="I15" i="5"/>
  <c r="I14" i="5"/>
  <c r="I13" i="5"/>
  <c r="I12" i="5"/>
  <c r="I11" i="5"/>
  <c r="I10" i="5"/>
  <c r="I8" i="5"/>
  <c r="I7" i="5"/>
  <c r="I6" i="5"/>
  <c r="I9" i="5"/>
  <c r="I5" i="5"/>
  <c r="B19" i="4"/>
  <c r="M4792" i="6"/>
  <c r="N4792" i="6" s="1"/>
  <c r="O4792" i="6" s="1"/>
  <c r="M4791" i="6"/>
  <c r="N4791" i="6" s="1"/>
  <c r="O4791" i="6" s="1"/>
  <c r="M4790" i="6"/>
  <c r="N4790" i="6" s="1"/>
  <c r="O4790" i="6" s="1"/>
  <c r="M4789" i="6"/>
  <c r="N4789" i="6" s="1"/>
  <c r="O4789" i="6" s="1"/>
  <c r="M4788" i="6"/>
  <c r="N4788" i="6" s="1"/>
  <c r="O4788" i="6" s="1"/>
  <c r="M4787" i="6"/>
  <c r="N4787" i="6" s="1"/>
  <c r="O4787" i="6" s="1"/>
  <c r="M4786" i="6"/>
  <c r="N4786" i="6" s="1"/>
  <c r="O4786" i="6" s="1"/>
  <c r="M4785" i="6"/>
  <c r="N4785" i="6" s="1"/>
  <c r="O4785" i="6" s="1"/>
  <c r="M4784" i="6"/>
  <c r="N4784" i="6" s="1"/>
  <c r="O4784" i="6" s="1"/>
  <c r="M4783" i="6"/>
  <c r="N4783" i="6" s="1"/>
  <c r="O4783" i="6" s="1"/>
  <c r="M4782" i="6"/>
  <c r="N4782" i="6" s="1"/>
  <c r="O4782" i="6" s="1"/>
  <c r="M4781" i="6"/>
  <c r="N4781" i="6" s="1"/>
  <c r="O4781" i="6" s="1"/>
  <c r="M4780" i="6"/>
  <c r="N4780" i="6" s="1"/>
  <c r="O4780" i="6" s="1"/>
  <c r="M4779" i="6"/>
  <c r="N4779" i="6" s="1"/>
  <c r="O4779" i="6" s="1"/>
  <c r="M4778" i="6"/>
  <c r="N4778" i="6" s="1"/>
  <c r="O4778" i="6" s="1"/>
  <c r="M4777" i="6"/>
  <c r="N4777" i="6" s="1"/>
  <c r="O4777" i="6" s="1"/>
  <c r="M4776" i="6"/>
  <c r="N4776" i="6" s="1"/>
  <c r="O4776" i="6" s="1"/>
  <c r="M4775" i="6"/>
  <c r="N4775" i="6" s="1"/>
  <c r="O4775" i="6" s="1"/>
  <c r="M4774" i="6"/>
  <c r="N4774" i="6" s="1"/>
  <c r="O4774" i="6" s="1"/>
  <c r="M4773" i="6"/>
  <c r="N4773" i="6" s="1"/>
  <c r="O4773" i="6" s="1"/>
  <c r="M4772" i="6"/>
  <c r="N4772" i="6" s="1"/>
  <c r="O4772" i="6" s="1"/>
  <c r="M4771" i="6"/>
  <c r="N4771" i="6" s="1"/>
  <c r="O4771" i="6" s="1"/>
  <c r="M4770" i="6"/>
  <c r="N4770" i="6" s="1"/>
  <c r="O4770" i="6" s="1"/>
  <c r="M4769" i="6"/>
  <c r="N4769" i="6" s="1"/>
  <c r="O4769" i="6" s="1"/>
  <c r="M4768" i="6"/>
  <c r="N4768" i="6" s="1"/>
  <c r="O4768" i="6" s="1"/>
  <c r="M4767" i="6"/>
  <c r="N4767" i="6" s="1"/>
  <c r="O4767" i="6" s="1"/>
  <c r="M4766" i="6"/>
  <c r="N4766" i="6" s="1"/>
  <c r="O4766" i="6" s="1"/>
  <c r="M4765" i="6"/>
  <c r="N4765" i="6" s="1"/>
  <c r="O4765" i="6" s="1"/>
  <c r="M4764" i="6"/>
  <c r="N4764" i="6" s="1"/>
  <c r="O4764" i="6" s="1"/>
  <c r="M4763" i="6"/>
  <c r="N4763" i="6" s="1"/>
  <c r="O4763" i="6" s="1"/>
  <c r="M4762" i="6"/>
  <c r="N4762" i="6" s="1"/>
  <c r="O4762" i="6" s="1"/>
  <c r="M4761" i="6"/>
  <c r="N4761" i="6" s="1"/>
  <c r="O4761" i="6" s="1"/>
  <c r="M4760" i="6"/>
  <c r="N4760" i="6" s="1"/>
  <c r="O4760" i="6" s="1"/>
  <c r="M4759" i="6"/>
  <c r="N4759" i="6" s="1"/>
  <c r="O4759" i="6" s="1"/>
  <c r="M4758" i="6"/>
  <c r="N4758" i="6" s="1"/>
  <c r="O4758" i="6" s="1"/>
  <c r="M4757" i="6"/>
  <c r="N4757" i="6" s="1"/>
  <c r="O4757" i="6" s="1"/>
  <c r="M4756" i="6"/>
  <c r="N4756" i="6" s="1"/>
  <c r="O4756" i="6" s="1"/>
  <c r="M4755" i="6"/>
  <c r="N4755" i="6" s="1"/>
  <c r="O4755" i="6" s="1"/>
  <c r="M4754" i="6"/>
  <c r="N4754" i="6" s="1"/>
  <c r="O4754" i="6" s="1"/>
  <c r="M4753" i="6"/>
  <c r="N4753" i="6" s="1"/>
  <c r="O4753" i="6" s="1"/>
  <c r="M4752" i="6"/>
  <c r="N4752" i="6" s="1"/>
  <c r="O4752" i="6" s="1"/>
  <c r="M4751" i="6"/>
  <c r="N4751" i="6" s="1"/>
  <c r="O4751" i="6" s="1"/>
  <c r="M4750" i="6"/>
  <c r="N4750" i="6" s="1"/>
  <c r="O4750" i="6" s="1"/>
  <c r="M4749" i="6"/>
  <c r="N4749" i="6" s="1"/>
  <c r="O4749" i="6" s="1"/>
  <c r="M4748" i="6"/>
  <c r="N4748" i="6" s="1"/>
  <c r="O4748" i="6" s="1"/>
  <c r="M4747" i="6"/>
  <c r="N4747" i="6" s="1"/>
  <c r="O4747" i="6" s="1"/>
  <c r="M4746" i="6"/>
  <c r="N4746" i="6" s="1"/>
  <c r="O4746" i="6" s="1"/>
  <c r="M4745" i="6"/>
  <c r="N4745" i="6" s="1"/>
  <c r="O4745" i="6" s="1"/>
  <c r="M4744" i="6"/>
  <c r="N4744" i="6" s="1"/>
  <c r="O4744" i="6" s="1"/>
  <c r="M4743" i="6"/>
  <c r="N4743" i="6" s="1"/>
  <c r="O4743" i="6" s="1"/>
  <c r="M4742" i="6"/>
  <c r="N4742" i="6" s="1"/>
  <c r="O4742" i="6" s="1"/>
  <c r="M4741" i="6"/>
  <c r="N4741" i="6" s="1"/>
  <c r="O4741" i="6" s="1"/>
  <c r="M4740" i="6"/>
  <c r="N4740" i="6" s="1"/>
  <c r="O4740" i="6" s="1"/>
  <c r="M4739" i="6"/>
  <c r="N4739" i="6" s="1"/>
  <c r="O4739" i="6" s="1"/>
  <c r="M4738" i="6"/>
  <c r="N4738" i="6" s="1"/>
  <c r="O4738" i="6" s="1"/>
  <c r="M4737" i="6"/>
  <c r="N4737" i="6" s="1"/>
  <c r="O4737" i="6" s="1"/>
  <c r="M4736" i="6"/>
  <c r="N4736" i="6" s="1"/>
  <c r="O4736" i="6" s="1"/>
  <c r="M4735" i="6"/>
  <c r="N4735" i="6" s="1"/>
  <c r="O4735" i="6" s="1"/>
  <c r="M4734" i="6"/>
  <c r="N4734" i="6" s="1"/>
  <c r="O4734" i="6" s="1"/>
  <c r="M4733" i="6"/>
  <c r="N4733" i="6" s="1"/>
  <c r="O4733" i="6" s="1"/>
  <c r="M4732" i="6"/>
  <c r="N4732" i="6" s="1"/>
  <c r="O4732" i="6" s="1"/>
  <c r="M4731" i="6"/>
  <c r="N4731" i="6" s="1"/>
  <c r="O4731" i="6" s="1"/>
  <c r="M4730" i="6"/>
  <c r="N4730" i="6" s="1"/>
  <c r="O4730" i="6" s="1"/>
  <c r="M4729" i="6"/>
  <c r="N4729" i="6" s="1"/>
  <c r="O4729" i="6" s="1"/>
  <c r="M4728" i="6"/>
  <c r="N4728" i="6" s="1"/>
  <c r="O4728" i="6" s="1"/>
  <c r="M4727" i="6"/>
  <c r="N4727" i="6" s="1"/>
  <c r="O4727" i="6" s="1"/>
  <c r="M4726" i="6"/>
  <c r="N4726" i="6" s="1"/>
  <c r="O4726" i="6" s="1"/>
  <c r="M4725" i="6"/>
  <c r="N4725" i="6" s="1"/>
  <c r="O4725" i="6" s="1"/>
  <c r="M4724" i="6"/>
  <c r="N4724" i="6" s="1"/>
  <c r="O4724" i="6" s="1"/>
  <c r="M4723" i="6"/>
  <c r="N4723" i="6" s="1"/>
  <c r="O4723" i="6" s="1"/>
  <c r="M4722" i="6"/>
  <c r="N4722" i="6" s="1"/>
  <c r="O4722" i="6" s="1"/>
  <c r="M4721" i="6"/>
  <c r="N4721" i="6" s="1"/>
  <c r="O4721" i="6" s="1"/>
  <c r="M4720" i="6"/>
  <c r="N4720" i="6" s="1"/>
  <c r="O4720" i="6" s="1"/>
  <c r="M4719" i="6"/>
  <c r="N4719" i="6" s="1"/>
  <c r="O4719" i="6" s="1"/>
  <c r="M4718" i="6"/>
  <c r="N4718" i="6" s="1"/>
  <c r="O4718" i="6" s="1"/>
  <c r="M4717" i="6"/>
  <c r="N4717" i="6" s="1"/>
  <c r="O4717" i="6" s="1"/>
  <c r="M4716" i="6"/>
  <c r="N4716" i="6" s="1"/>
  <c r="O4716" i="6" s="1"/>
  <c r="M4715" i="6"/>
  <c r="N4715" i="6" s="1"/>
  <c r="O4715" i="6" s="1"/>
  <c r="M4714" i="6"/>
  <c r="N4714" i="6" s="1"/>
  <c r="O4714" i="6" s="1"/>
  <c r="M4713" i="6"/>
  <c r="N4713" i="6" s="1"/>
  <c r="O4713" i="6" s="1"/>
  <c r="M4712" i="6"/>
  <c r="N4712" i="6" s="1"/>
  <c r="O4712" i="6" s="1"/>
  <c r="M4711" i="6"/>
  <c r="N4711" i="6" s="1"/>
  <c r="O4711" i="6" s="1"/>
  <c r="M4710" i="6"/>
  <c r="N4710" i="6" s="1"/>
  <c r="O4710" i="6" s="1"/>
  <c r="M4709" i="6"/>
  <c r="N4709" i="6" s="1"/>
  <c r="O4709" i="6" s="1"/>
  <c r="M4708" i="6"/>
  <c r="N4708" i="6" s="1"/>
  <c r="O4708" i="6" s="1"/>
  <c r="M4707" i="6"/>
  <c r="N4707" i="6" s="1"/>
  <c r="O4707" i="6" s="1"/>
  <c r="M4706" i="6"/>
  <c r="N4706" i="6" s="1"/>
  <c r="O4706" i="6" s="1"/>
  <c r="M4705" i="6"/>
  <c r="N4705" i="6" s="1"/>
  <c r="O4705" i="6" s="1"/>
  <c r="M4623" i="6"/>
  <c r="N4623" i="6" s="1"/>
  <c r="O4623" i="6" s="1"/>
  <c r="AB4619" i="6"/>
  <c r="M4619" i="6" s="1"/>
  <c r="N4619" i="6" s="1"/>
  <c r="O4619" i="6" s="1"/>
  <c r="M4617" i="6"/>
  <c r="N4617" i="6" s="1"/>
  <c r="O4617" i="6" s="1"/>
  <c r="AB4616" i="6"/>
  <c r="M4616" i="6" s="1"/>
  <c r="N4616" i="6" s="1"/>
  <c r="O4616" i="6" s="1"/>
  <c r="M4615" i="6"/>
  <c r="N4615" i="6" s="1"/>
  <c r="O4615" i="6" s="1"/>
  <c r="AB4613" i="6"/>
  <c r="M4613" i="6" s="1"/>
  <c r="N4613" i="6" s="1"/>
  <c r="O4613" i="6" s="1"/>
  <c r="M4611" i="6"/>
  <c r="N4611" i="6" s="1"/>
  <c r="O4611" i="6" s="1"/>
  <c r="M4609" i="6"/>
  <c r="N4609" i="6" s="1"/>
  <c r="O4609" i="6" s="1"/>
  <c r="AB4607" i="6"/>
  <c r="M4607" i="6" s="1"/>
  <c r="N4607" i="6" s="1"/>
  <c r="O4607" i="6" s="1"/>
  <c r="AB4601" i="6"/>
  <c r="M4601" i="6" s="1"/>
  <c r="N4601" i="6" s="1"/>
  <c r="O4601" i="6" s="1"/>
  <c r="M4600" i="6"/>
  <c r="N4600" i="6" s="1"/>
  <c r="O4600" i="6" s="1"/>
  <c r="AB859" i="6"/>
  <c r="M859" i="6" s="1"/>
  <c r="N859" i="6" s="1"/>
  <c r="O859" i="6" s="1"/>
  <c r="M4183" i="6"/>
  <c r="N4183" i="6" s="1"/>
  <c r="O4183" i="6" s="1"/>
  <c r="AB1343" i="6"/>
  <c r="M1343" i="6" s="1"/>
  <c r="N1343" i="6" s="1"/>
  <c r="O1343" i="6" s="1"/>
  <c r="AB1341" i="6"/>
  <c r="M1341" i="6" s="1"/>
  <c r="N1341" i="6" s="1"/>
  <c r="O1341" i="6" s="1"/>
  <c r="AB1334" i="6"/>
  <c r="M1334" i="6" s="1"/>
  <c r="N1334" i="6" s="1"/>
  <c r="O1334" i="6" s="1"/>
  <c r="AB2282" i="6"/>
  <c r="M2282" i="6" s="1"/>
  <c r="N2282" i="6" s="1"/>
  <c r="O2282" i="6" s="1"/>
  <c r="M4196" i="6"/>
  <c r="N4196" i="6" s="1"/>
  <c r="O4196" i="6" s="1"/>
  <c r="M4195" i="6"/>
  <c r="N4195" i="6" s="1"/>
  <c r="O4195" i="6" s="1"/>
  <c r="M4194" i="6"/>
  <c r="N4194" i="6" s="1"/>
  <c r="O4194" i="6" s="1"/>
  <c r="M4193" i="6"/>
  <c r="N4193" i="6" s="1"/>
  <c r="O4193" i="6" s="1"/>
  <c r="M4192" i="6"/>
  <c r="N4192" i="6" s="1"/>
  <c r="O4192" i="6" s="1"/>
  <c r="M4191" i="6"/>
  <c r="N4191" i="6" s="1"/>
  <c r="O4191" i="6" s="1"/>
  <c r="M4190" i="6"/>
  <c r="N4190" i="6" s="1"/>
  <c r="O4190" i="6" s="1"/>
  <c r="M4189" i="6"/>
  <c r="N4189" i="6" s="1"/>
  <c r="O4189" i="6" s="1"/>
  <c r="M4188" i="6"/>
  <c r="N4188" i="6" s="1"/>
  <c r="O4188" i="6" s="1"/>
  <c r="M4187" i="6"/>
  <c r="N4187" i="6" s="1"/>
  <c r="O4187" i="6" s="1"/>
  <c r="M4186" i="6"/>
  <c r="N4186" i="6" s="1"/>
  <c r="O4186" i="6" s="1"/>
  <c r="M4185" i="6"/>
  <c r="N4185" i="6" s="1"/>
  <c r="O4185" i="6" s="1"/>
  <c r="M4184" i="6"/>
  <c r="N4184" i="6" s="1"/>
  <c r="O4184" i="6" s="1"/>
  <c r="AB4182" i="6"/>
  <c r="M4182" i="6" s="1"/>
  <c r="N4182" i="6" s="1"/>
  <c r="O4182" i="6" s="1"/>
  <c r="M4181" i="6"/>
  <c r="N4181" i="6" s="1"/>
  <c r="O4181" i="6" s="1"/>
  <c r="M1396" i="6"/>
  <c r="N1396" i="6" s="1"/>
  <c r="O1396" i="6" s="1"/>
  <c r="AB1370" i="6"/>
  <c r="M1370" i="6" s="1"/>
  <c r="N1370" i="6" s="1"/>
  <c r="O1370" i="6" s="1"/>
  <c r="AB2284" i="6"/>
  <c r="M2284" i="6" s="1"/>
  <c r="N2284" i="6" s="1"/>
  <c r="O2284" i="6" s="1"/>
  <c r="AB2281" i="6"/>
  <c r="M2281" i="6" s="1"/>
  <c r="N2281" i="6" s="1"/>
  <c r="O2281" i="6" s="1"/>
  <c r="AB2277" i="6"/>
  <c r="M2277" i="6" s="1"/>
  <c r="N2277" i="6" s="1"/>
  <c r="O2277" i="6" s="1"/>
  <c r="M2272" i="6"/>
  <c r="N2272" i="6" s="1"/>
  <c r="O2272" i="6" s="1"/>
  <c r="AB1322" i="6"/>
  <c r="M1322" i="6" s="1"/>
  <c r="N1322" i="6" s="1"/>
  <c r="O1322" i="6" s="1"/>
  <c r="M1318" i="6"/>
  <c r="N1318" i="6" s="1"/>
  <c r="O1318" i="6" s="1"/>
  <c r="AB1310" i="6"/>
  <c r="M1310" i="6" s="1"/>
  <c r="N1310" i="6" s="1"/>
  <c r="O1310" i="6" s="1"/>
  <c r="AB1308" i="6"/>
  <c r="M1308" i="6" s="1"/>
  <c r="N1308" i="6" s="1"/>
  <c r="O1308" i="6" s="1"/>
  <c r="M1304" i="6"/>
  <c r="N1304" i="6" s="1"/>
  <c r="O1304" i="6" s="1"/>
  <c r="AB1302" i="6"/>
  <c r="M1302" i="6" s="1"/>
  <c r="N1302" i="6" s="1"/>
  <c r="O1302" i="6" s="1"/>
  <c r="AB1300" i="6"/>
  <c r="M1300" i="6" s="1"/>
  <c r="N1300" i="6" s="1"/>
  <c r="O1300" i="6" s="1"/>
  <c r="AB1287" i="6"/>
  <c r="M1287" i="6" s="1"/>
  <c r="N1287" i="6" s="1"/>
  <c r="O1287" i="6" s="1"/>
  <c r="AB1285" i="6"/>
  <c r="M1285" i="6" s="1"/>
  <c r="N1285" i="6" s="1"/>
  <c r="O1285" i="6" s="1"/>
  <c r="AB1276" i="6"/>
  <c r="M1276" i="6" s="1"/>
  <c r="N1276" i="6" s="1"/>
  <c r="O1276" i="6" s="1"/>
  <c r="AB1261" i="6"/>
  <c r="M1261" i="6" s="1"/>
  <c r="N1261" i="6" s="1"/>
  <c r="O1261" i="6" s="1"/>
  <c r="M853" i="6"/>
  <c r="N853" i="6" s="1"/>
  <c r="O853" i="6" s="1"/>
  <c r="AB852" i="6"/>
  <c r="M852" i="6" s="1"/>
  <c r="N852" i="6" s="1"/>
  <c r="O852" i="6" s="1"/>
  <c r="M847" i="6"/>
  <c r="N847" i="6" s="1"/>
  <c r="O847" i="6" s="1"/>
  <c r="AB846" i="6"/>
  <c r="M846" i="6" s="1"/>
  <c r="N846" i="6" s="1"/>
  <c r="O846" i="6" s="1"/>
  <c r="AB841" i="6"/>
  <c r="M841" i="6" s="1"/>
  <c r="N841" i="6" s="1"/>
  <c r="O841" i="6" s="1"/>
  <c r="M4180" i="6"/>
  <c r="N4180" i="6" s="1"/>
  <c r="O4180" i="6" s="1"/>
  <c r="M4179" i="6"/>
  <c r="N4179" i="6" s="1"/>
  <c r="O4179" i="6" s="1"/>
  <c r="M4178" i="6"/>
  <c r="N4178" i="6" s="1"/>
  <c r="O4178" i="6" s="1"/>
  <c r="M4177" i="6"/>
  <c r="N4177" i="6" s="1"/>
  <c r="O4177" i="6" s="1"/>
  <c r="M4176" i="6"/>
  <c r="N4176" i="6" s="1"/>
  <c r="O4176" i="6" s="1"/>
  <c r="M4175" i="6"/>
  <c r="N4175" i="6" s="1"/>
  <c r="O4175" i="6" s="1"/>
  <c r="M4174" i="6"/>
  <c r="N4174" i="6" s="1"/>
  <c r="O4174" i="6" s="1"/>
  <c r="M4173" i="6"/>
  <c r="N4173" i="6" s="1"/>
  <c r="O4173" i="6" s="1"/>
  <c r="M4172" i="6"/>
  <c r="N4172" i="6" s="1"/>
  <c r="O4172" i="6" s="1"/>
  <c r="M4171" i="6"/>
  <c r="N4171" i="6" s="1"/>
  <c r="O4171" i="6" s="1"/>
  <c r="M4170" i="6"/>
  <c r="N4170" i="6" s="1"/>
  <c r="O4170" i="6" s="1"/>
  <c r="M4169" i="6"/>
  <c r="N4169" i="6" s="1"/>
  <c r="O4169" i="6" s="1"/>
  <c r="M4168" i="6"/>
  <c r="N4168" i="6" s="1"/>
  <c r="O4168" i="6" s="1"/>
  <c r="M4167" i="6"/>
  <c r="N4167" i="6" s="1"/>
  <c r="O4167" i="6" s="1"/>
  <c r="M4166" i="6"/>
  <c r="N4166" i="6" s="1"/>
  <c r="O4166" i="6" s="1"/>
  <c r="M4165" i="6"/>
  <c r="N4165" i="6" s="1"/>
  <c r="O4165" i="6" s="1"/>
  <c r="M4164" i="6"/>
  <c r="N4164" i="6" s="1"/>
  <c r="O4164" i="6" s="1"/>
  <c r="M4163" i="6"/>
  <c r="N4163" i="6" s="1"/>
  <c r="O4163" i="6" s="1"/>
  <c r="M4162" i="6"/>
  <c r="N4162" i="6" s="1"/>
  <c r="O4162" i="6" s="1"/>
  <c r="M4161" i="6"/>
  <c r="N4161" i="6" s="1"/>
  <c r="O4161" i="6" s="1"/>
  <c r="M4160" i="6"/>
  <c r="N4160" i="6" s="1"/>
  <c r="O4160" i="6" s="1"/>
  <c r="M4159" i="6"/>
  <c r="N4159" i="6" s="1"/>
  <c r="O4159" i="6" s="1"/>
  <c r="M4158" i="6"/>
  <c r="N4158" i="6" s="1"/>
  <c r="O4158" i="6" s="1"/>
  <c r="M4157" i="6"/>
  <c r="N4157" i="6" s="1"/>
  <c r="O4157" i="6" s="1"/>
  <c r="M4156" i="6"/>
  <c r="N4156" i="6" s="1"/>
  <c r="O4156" i="6" s="1"/>
  <c r="M4155" i="6"/>
  <c r="N4155" i="6" s="1"/>
  <c r="O4155" i="6" s="1"/>
  <c r="M4154" i="6"/>
  <c r="N4154" i="6" s="1"/>
  <c r="O4154" i="6" s="1"/>
  <c r="M4153" i="6"/>
  <c r="N4153" i="6" s="1"/>
  <c r="O4153" i="6" s="1"/>
  <c r="M4152" i="6"/>
  <c r="N4152" i="6" s="1"/>
  <c r="O4152" i="6" s="1"/>
  <c r="M4151" i="6"/>
  <c r="N4151" i="6" s="1"/>
  <c r="O4151" i="6" s="1"/>
  <c r="M4150" i="6"/>
  <c r="N4150" i="6" s="1"/>
  <c r="O4150" i="6" s="1"/>
  <c r="M4149" i="6"/>
  <c r="N4149" i="6" s="1"/>
  <c r="O4149" i="6" s="1"/>
  <c r="M4148" i="6"/>
  <c r="N4148" i="6" s="1"/>
  <c r="O4148" i="6" s="1"/>
  <c r="M4147" i="6"/>
  <c r="N4147" i="6" s="1"/>
  <c r="O4147" i="6" s="1"/>
  <c r="M4146" i="6"/>
  <c r="N4146" i="6" s="1"/>
  <c r="O4146" i="6" s="1"/>
  <c r="M4145" i="6"/>
  <c r="N4145" i="6" s="1"/>
  <c r="O4145" i="6" s="1"/>
  <c r="M4144" i="6"/>
  <c r="N4144" i="6" s="1"/>
  <c r="O4144" i="6" s="1"/>
  <c r="M4143" i="6"/>
  <c r="N4143" i="6" s="1"/>
  <c r="O4143" i="6" s="1"/>
  <c r="M4142" i="6"/>
  <c r="N4142" i="6" s="1"/>
  <c r="O4142" i="6" s="1"/>
  <c r="M4141" i="6"/>
  <c r="N4141" i="6" s="1"/>
  <c r="O4141" i="6" s="1"/>
  <c r="M4140" i="6"/>
  <c r="N4140" i="6" s="1"/>
  <c r="O4140" i="6" s="1"/>
  <c r="M4139" i="6"/>
  <c r="N4139" i="6" s="1"/>
  <c r="O4139" i="6" s="1"/>
  <c r="M4138" i="6"/>
  <c r="N4138" i="6" s="1"/>
  <c r="O4138" i="6" s="1"/>
  <c r="M4137" i="6"/>
  <c r="N4137" i="6" s="1"/>
  <c r="O4137" i="6" s="1"/>
  <c r="M4136" i="6"/>
  <c r="N4136" i="6" s="1"/>
  <c r="O4136" i="6" s="1"/>
  <c r="M4135" i="6"/>
  <c r="N4135" i="6" s="1"/>
  <c r="O4135" i="6" s="1"/>
  <c r="M4134" i="6"/>
  <c r="N4134" i="6" s="1"/>
  <c r="O4134" i="6" s="1"/>
  <c r="M4133" i="6"/>
  <c r="N4133" i="6" s="1"/>
  <c r="O4133" i="6" s="1"/>
  <c r="M4132" i="6"/>
  <c r="N4132" i="6" s="1"/>
  <c r="O4132" i="6" s="1"/>
  <c r="M4131" i="6"/>
  <c r="N4131" i="6" s="1"/>
  <c r="O4131" i="6" s="1"/>
  <c r="M4130" i="6"/>
  <c r="N4130" i="6" s="1"/>
  <c r="O4130" i="6" s="1"/>
  <c r="M4129" i="6"/>
  <c r="N4129" i="6" s="1"/>
  <c r="O4129" i="6" s="1"/>
  <c r="M4128" i="6"/>
  <c r="N4128" i="6" s="1"/>
  <c r="O4128" i="6" s="1"/>
  <c r="M4127" i="6"/>
  <c r="N4127" i="6" s="1"/>
  <c r="O4127" i="6" s="1"/>
  <c r="M4126" i="6"/>
  <c r="N4126" i="6" s="1"/>
  <c r="O4126" i="6" s="1"/>
  <c r="M4125" i="6"/>
  <c r="N4125" i="6" s="1"/>
  <c r="O4125" i="6" s="1"/>
  <c r="M4124" i="6"/>
  <c r="N4124" i="6" s="1"/>
  <c r="O4124" i="6" s="1"/>
  <c r="M4123" i="6"/>
  <c r="N4123" i="6" s="1"/>
  <c r="O4123" i="6" s="1"/>
  <c r="M4122" i="6"/>
  <c r="N4122" i="6" s="1"/>
  <c r="O4122" i="6" s="1"/>
  <c r="M4121" i="6"/>
  <c r="N4121" i="6" s="1"/>
  <c r="O4121" i="6" s="1"/>
  <c r="M4120" i="6"/>
  <c r="N4120" i="6" s="1"/>
  <c r="O4120" i="6" s="1"/>
  <c r="M4119" i="6"/>
  <c r="N4119" i="6" s="1"/>
  <c r="O4119" i="6" s="1"/>
  <c r="M4118" i="6"/>
  <c r="N4118" i="6" s="1"/>
  <c r="O4118" i="6" s="1"/>
  <c r="M4117" i="6"/>
  <c r="N4117" i="6" s="1"/>
  <c r="O4117" i="6" s="1"/>
  <c r="M4116" i="6"/>
  <c r="N4116" i="6" s="1"/>
  <c r="O4116" i="6" s="1"/>
  <c r="M4115" i="6"/>
  <c r="N4115" i="6" s="1"/>
  <c r="O4115" i="6" s="1"/>
  <c r="M4114" i="6"/>
  <c r="N4114" i="6" s="1"/>
  <c r="O4114" i="6" s="1"/>
  <c r="M4113" i="6"/>
  <c r="N4113" i="6" s="1"/>
  <c r="O4113" i="6" s="1"/>
  <c r="M4112" i="6"/>
  <c r="N4112" i="6" s="1"/>
  <c r="O4112" i="6" s="1"/>
  <c r="M4111" i="6"/>
  <c r="N4111" i="6" s="1"/>
  <c r="O4111" i="6" s="1"/>
  <c r="M4110" i="6"/>
  <c r="N4110" i="6" s="1"/>
  <c r="O4110" i="6" s="1"/>
  <c r="M4109" i="6"/>
  <c r="N4109" i="6" s="1"/>
  <c r="O4109" i="6" s="1"/>
  <c r="M4108" i="6"/>
  <c r="N4108" i="6" s="1"/>
  <c r="O4108" i="6" s="1"/>
  <c r="M4107" i="6"/>
  <c r="N4107" i="6" s="1"/>
  <c r="O4107" i="6" s="1"/>
  <c r="M4106" i="6"/>
  <c r="N4106" i="6" s="1"/>
  <c r="O4106" i="6" s="1"/>
  <c r="M4105" i="6"/>
  <c r="N4105" i="6" s="1"/>
  <c r="O4105" i="6" s="1"/>
  <c r="M4104" i="6"/>
  <c r="N4104" i="6" s="1"/>
  <c r="O4104" i="6" s="1"/>
  <c r="M4103" i="6"/>
  <c r="N4103" i="6" s="1"/>
  <c r="O4103" i="6" s="1"/>
  <c r="M4102" i="6"/>
  <c r="N4102" i="6" s="1"/>
  <c r="O4102" i="6" s="1"/>
  <c r="M4101" i="6"/>
  <c r="N4101" i="6" s="1"/>
  <c r="O4101" i="6" s="1"/>
  <c r="M4100" i="6"/>
  <c r="N4100" i="6" s="1"/>
  <c r="O4100" i="6" s="1"/>
  <c r="M4099" i="6"/>
  <c r="N4099" i="6" s="1"/>
  <c r="O4099" i="6" s="1"/>
  <c r="M4098" i="6"/>
  <c r="N4098" i="6" s="1"/>
  <c r="O4098" i="6" s="1"/>
  <c r="M4097" i="6"/>
  <c r="N4097" i="6" s="1"/>
  <c r="O4097" i="6" s="1"/>
  <c r="M4096" i="6"/>
  <c r="N4096" i="6" s="1"/>
  <c r="O4096" i="6" s="1"/>
  <c r="M4095" i="6"/>
  <c r="N4095" i="6" s="1"/>
  <c r="O4095" i="6" s="1"/>
  <c r="M4094" i="6"/>
  <c r="N4094" i="6" s="1"/>
  <c r="O4094" i="6" s="1"/>
  <c r="M4093" i="6"/>
  <c r="N4093" i="6" s="1"/>
  <c r="O4093" i="6" s="1"/>
  <c r="M4092" i="6"/>
  <c r="N4092" i="6" s="1"/>
  <c r="O4092" i="6" s="1"/>
  <c r="M4091" i="6"/>
  <c r="N4091" i="6" s="1"/>
  <c r="O4091" i="6" s="1"/>
  <c r="M4090" i="6"/>
  <c r="N4090" i="6" s="1"/>
  <c r="O4090" i="6" s="1"/>
  <c r="M4089" i="6"/>
  <c r="N4089" i="6" s="1"/>
  <c r="O4089" i="6" s="1"/>
  <c r="M4088" i="6"/>
  <c r="N4088" i="6" s="1"/>
  <c r="O4088" i="6" s="1"/>
  <c r="M4087" i="6"/>
  <c r="N4087" i="6" s="1"/>
  <c r="O4087" i="6" s="1"/>
  <c r="M4086" i="6"/>
  <c r="N4086" i="6" s="1"/>
  <c r="O4086" i="6" s="1"/>
  <c r="M4085" i="6"/>
  <c r="N4085" i="6" s="1"/>
  <c r="O4085" i="6" s="1"/>
  <c r="M4084" i="6"/>
  <c r="N4084" i="6" s="1"/>
  <c r="O4084" i="6" s="1"/>
  <c r="M4083" i="6"/>
  <c r="N4083" i="6" s="1"/>
  <c r="O4083" i="6" s="1"/>
  <c r="M4082" i="6"/>
  <c r="N4082" i="6" s="1"/>
  <c r="O4082" i="6" s="1"/>
  <c r="M4081" i="6"/>
  <c r="N4081" i="6" s="1"/>
  <c r="O4081" i="6" s="1"/>
  <c r="M4080" i="6"/>
  <c r="N4080" i="6" s="1"/>
  <c r="O4080" i="6" s="1"/>
  <c r="M4079" i="6"/>
  <c r="N4079" i="6" s="1"/>
  <c r="O4079" i="6" s="1"/>
  <c r="M4078" i="6"/>
  <c r="N4078" i="6" s="1"/>
  <c r="O4078" i="6" s="1"/>
  <c r="M4077" i="6"/>
  <c r="N4077" i="6" s="1"/>
  <c r="O4077" i="6" s="1"/>
  <c r="M4076" i="6"/>
  <c r="N4076" i="6" s="1"/>
  <c r="O4076" i="6" s="1"/>
  <c r="M4075" i="6"/>
  <c r="N4075" i="6" s="1"/>
  <c r="O4075" i="6" s="1"/>
  <c r="M4074" i="6"/>
  <c r="N4074" i="6" s="1"/>
  <c r="O4074" i="6" s="1"/>
  <c r="M4073" i="6"/>
  <c r="N4073" i="6" s="1"/>
  <c r="O4073" i="6" s="1"/>
  <c r="M4072" i="6"/>
  <c r="N4072" i="6" s="1"/>
  <c r="O4072" i="6" s="1"/>
  <c r="M4071" i="6"/>
  <c r="N4071" i="6" s="1"/>
  <c r="O4071" i="6" s="1"/>
  <c r="M4070" i="6"/>
  <c r="N4070" i="6" s="1"/>
  <c r="O4070" i="6" s="1"/>
  <c r="M4069" i="6"/>
  <c r="N4069" i="6" s="1"/>
  <c r="O4069" i="6" s="1"/>
  <c r="M4068" i="6"/>
  <c r="N4068" i="6" s="1"/>
  <c r="O4068" i="6" s="1"/>
  <c r="M4067" i="6"/>
  <c r="N4067" i="6" s="1"/>
  <c r="O4067" i="6" s="1"/>
  <c r="M4066" i="6"/>
  <c r="N4066" i="6" s="1"/>
  <c r="O4066" i="6" s="1"/>
  <c r="M4065" i="6"/>
  <c r="N4065" i="6" s="1"/>
  <c r="O4065" i="6" s="1"/>
  <c r="M4064" i="6"/>
  <c r="N4064" i="6" s="1"/>
  <c r="O4064" i="6" s="1"/>
  <c r="M4063" i="6"/>
  <c r="N4063" i="6" s="1"/>
  <c r="O4063" i="6" s="1"/>
  <c r="M4062" i="6"/>
  <c r="N4062" i="6" s="1"/>
  <c r="O4062" i="6" s="1"/>
  <c r="M4061" i="6"/>
  <c r="N4061" i="6" s="1"/>
  <c r="O4061" i="6" s="1"/>
  <c r="M4060" i="6"/>
  <c r="N4060" i="6" s="1"/>
  <c r="O4060" i="6" s="1"/>
  <c r="M4059" i="6"/>
  <c r="N4059" i="6" s="1"/>
  <c r="O4059" i="6" s="1"/>
  <c r="M4058" i="6"/>
  <c r="N4058" i="6" s="1"/>
  <c r="O4058" i="6" s="1"/>
  <c r="M4057" i="6"/>
  <c r="N4057" i="6" s="1"/>
  <c r="O4057" i="6" s="1"/>
  <c r="M4056" i="6"/>
  <c r="N4056" i="6" s="1"/>
  <c r="O4056" i="6" s="1"/>
  <c r="M4055" i="6"/>
  <c r="N4055" i="6" s="1"/>
  <c r="O4055" i="6" s="1"/>
  <c r="M4054" i="6"/>
  <c r="N4054" i="6" s="1"/>
  <c r="O4054" i="6" s="1"/>
  <c r="M4053" i="6"/>
  <c r="N4053" i="6" s="1"/>
  <c r="O4053" i="6" s="1"/>
  <c r="M4052" i="6"/>
  <c r="N4052" i="6" s="1"/>
  <c r="O4052" i="6" s="1"/>
  <c r="M4051" i="6"/>
  <c r="N4051" i="6" s="1"/>
  <c r="O4051" i="6" s="1"/>
  <c r="M4050" i="6"/>
  <c r="N4050" i="6" s="1"/>
  <c r="O4050" i="6" s="1"/>
  <c r="M4049" i="6"/>
  <c r="N4049" i="6" s="1"/>
  <c r="O4049" i="6" s="1"/>
  <c r="M4048" i="6"/>
  <c r="N4048" i="6" s="1"/>
  <c r="O4048" i="6" s="1"/>
  <c r="M4047" i="6"/>
  <c r="N4047" i="6" s="1"/>
  <c r="O4047" i="6" s="1"/>
  <c r="M4046" i="6"/>
  <c r="N4046" i="6" s="1"/>
  <c r="O4046" i="6" s="1"/>
  <c r="M4045" i="6"/>
  <c r="N4045" i="6" s="1"/>
  <c r="O4045" i="6" s="1"/>
  <c r="M4044" i="6"/>
  <c r="N4044" i="6" s="1"/>
  <c r="O4044" i="6" s="1"/>
  <c r="M4043" i="6"/>
  <c r="N4043" i="6" s="1"/>
  <c r="O4043" i="6" s="1"/>
  <c r="M4042" i="6"/>
  <c r="N4042" i="6" s="1"/>
  <c r="O4042" i="6" s="1"/>
  <c r="M4041" i="6"/>
  <c r="N4041" i="6" s="1"/>
  <c r="O4041" i="6" s="1"/>
  <c r="M4040" i="6"/>
  <c r="N4040" i="6" s="1"/>
  <c r="O4040" i="6" s="1"/>
  <c r="M4039" i="6"/>
  <c r="N4039" i="6" s="1"/>
  <c r="O4039" i="6" s="1"/>
  <c r="M4038" i="6"/>
  <c r="N4038" i="6" s="1"/>
  <c r="O4038" i="6" s="1"/>
  <c r="M4037" i="6"/>
  <c r="N4037" i="6" s="1"/>
  <c r="O4037" i="6" s="1"/>
  <c r="M4036" i="6"/>
  <c r="N4036" i="6" s="1"/>
  <c r="O4036" i="6" s="1"/>
  <c r="M4035" i="6"/>
  <c r="N4035" i="6" s="1"/>
  <c r="O4035" i="6" s="1"/>
  <c r="M4034" i="6"/>
  <c r="N4034" i="6" s="1"/>
  <c r="O4034" i="6" s="1"/>
  <c r="M4033" i="6"/>
  <c r="N4033" i="6" s="1"/>
  <c r="O4033" i="6" s="1"/>
  <c r="M4032" i="6"/>
  <c r="N4032" i="6" s="1"/>
  <c r="O4032" i="6" s="1"/>
  <c r="M4031" i="6"/>
  <c r="N4031" i="6" s="1"/>
  <c r="O4031" i="6" s="1"/>
  <c r="M4030" i="6"/>
  <c r="N4030" i="6" s="1"/>
  <c r="O4030" i="6" s="1"/>
  <c r="M4029" i="6"/>
  <c r="N4029" i="6" s="1"/>
  <c r="O4029" i="6" s="1"/>
  <c r="M4028" i="6"/>
  <c r="N4028" i="6" s="1"/>
  <c r="O4028" i="6" s="1"/>
  <c r="M4027" i="6"/>
  <c r="N4027" i="6" s="1"/>
  <c r="O4027" i="6" s="1"/>
  <c r="M4026" i="6"/>
  <c r="N4026" i="6" s="1"/>
  <c r="O4026" i="6" s="1"/>
  <c r="M4025" i="6"/>
  <c r="N4025" i="6" s="1"/>
  <c r="O4025" i="6" s="1"/>
  <c r="M4024" i="6"/>
  <c r="N4024" i="6" s="1"/>
  <c r="O4024" i="6" s="1"/>
  <c r="M4023" i="6"/>
  <c r="N4023" i="6" s="1"/>
  <c r="O4023" i="6" s="1"/>
  <c r="M4022" i="6"/>
  <c r="N4022" i="6" s="1"/>
  <c r="O4022" i="6" s="1"/>
  <c r="M4021" i="6"/>
  <c r="N4021" i="6" s="1"/>
  <c r="O4021" i="6" s="1"/>
  <c r="M4020" i="6"/>
  <c r="N4020" i="6" s="1"/>
  <c r="O4020" i="6" s="1"/>
  <c r="M4019" i="6"/>
  <c r="N4019" i="6" s="1"/>
  <c r="O4019" i="6" s="1"/>
  <c r="M4018" i="6"/>
  <c r="N4018" i="6" s="1"/>
  <c r="O4018" i="6" s="1"/>
  <c r="M4017" i="6"/>
  <c r="N4017" i="6" s="1"/>
  <c r="O4017" i="6" s="1"/>
  <c r="M4016" i="6"/>
  <c r="N4016" i="6" s="1"/>
  <c r="O4016" i="6" s="1"/>
  <c r="M4015" i="6"/>
  <c r="N4015" i="6" s="1"/>
  <c r="O4015" i="6" s="1"/>
  <c r="M4014" i="6"/>
  <c r="N4014" i="6" s="1"/>
  <c r="O4014" i="6" s="1"/>
  <c r="M4013" i="6"/>
  <c r="N4013" i="6" s="1"/>
  <c r="O4013" i="6" s="1"/>
  <c r="M4012" i="6"/>
  <c r="N4012" i="6" s="1"/>
  <c r="O4012" i="6" s="1"/>
  <c r="M4011" i="6"/>
  <c r="N4011" i="6" s="1"/>
  <c r="O4011" i="6" s="1"/>
  <c r="M4010" i="6"/>
  <c r="N4010" i="6" s="1"/>
  <c r="O4010" i="6" s="1"/>
  <c r="M4009" i="6"/>
  <c r="N4009" i="6" s="1"/>
  <c r="O4009" i="6" s="1"/>
  <c r="M4008" i="6"/>
  <c r="N4008" i="6" s="1"/>
  <c r="O4008" i="6" s="1"/>
  <c r="M4007" i="6"/>
  <c r="N4007" i="6" s="1"/>
  <c r="O4007" i="6" s="1"/>
  <c r="M4006" i="6"/>
  <c r="N4006" i="6" s="1"/>
  <c r="O4006" i="6" s="1"/>
  <c r="M4005" i="6"/>
  <c r="N4005" i="6" s="1"/>
  <c r="O4005" i="6" s="1"/>
  <c r="M4004" i="6"/>
  <c r="N4004" i="6" s="1"/>
  <c r="O4004" i="6" s="1"/>
  <c r="M4003" i="6"/>
  <c r="N4003" i="6" s="1"/>
  <c r="O4003" i="6" s="1"/>
  <c r="M4002" i="6"/>
  <c r="N4002" i="6" s="1"/>
  <c r="O4002" i="6" s="1"/>
  <c r="M4001" i="6"/>
  <c r="N4001" i="6" s="1"/>
  <c r="O4001" i="6" s="1"/>
  <c r="M4000" i="6"/>
  <c r="N4000" i="6" s="1"/>
  <c r="O4000" i="6" s="1"/>
  <c r="M3999" i="6"/>
  <c r="N3999" i="6" s="1"/>
  <c r="O3999" i="6" s="1"/>
  <c r="M3998" i="6"/>
  <c r="N3998" i="6" s="1"/>
  <c r="O3998" i="6" s="1"/>
  <c r="M3997" i="6"/>
  <c r="N3997" i="6" s="1"/>
  <c r="O3997" i="6" s="1"/>
  <c r="M3996" i="6"/>
  <c r="N3996" i="6" s="1"/>
  <c r="O3996" i="6" s="1"/>
  <c r="M3995" i="6"/>
  <c r="N3995" i="6" s="1"/>
  <c r="O3995" i="6" s="1"/>
  <c r="M3994" i="6"/>
  <c r="N3994" i="6" s="1"/>
  <c r="O3994" i="6" s="1"/>
  <c r="M3993" i="6"/>
  <c r="N3993" i="6" s="1"/>
  <c r="O3993" i="6" s="1"/>
  <c r="M3992" i="6"/>
  <c r="N3992" i="6" s="1"/>
  <c r="O3992" i="6" s="1"/>
  <c r="M3991" i="6"/>
  <c r="N3991" i="6" s="1"/>
  <c r="O3991" i="6" s="1"/>
  <c r="M3990" i="6"/>
  <c r="N3990" i="6" s="1"/>
  <c r="O3990" i="6" s="1"/>
  <c r="M3989" i="6"/>
  <c r="N3989" i="6" s="1"/>
  <c r="O3989" i="6" s="1"/>
  <c r="M3988" i="6"/>
  <c r="N3988" i="6" s="1"/>
  <c r="O3988" i="6" s="1"/>
  <c r="M3987" i="6"/>
  <c r="N3987" i="6" s="1"/>
  <c r="O3987" i="6" s="1"/>
  <c r="M3986" i="6"/>
  <c r="N3986" i="6" s="1"/>
  <c r="O3986" i="6" s="1"/>
  <c r="M3985" i="6"/>
  <c r="N3985" i="6" s="1"/>
  <c r="O3985" i="6" s="1"/>
  <c r="M3984" i="6"/>
  <c r="N3984" i="6" s="1"/>
  <c r="O3984" i="6" s="1"/>
  <c r="M3983" i="6"/>
  <c r="N3983" i="6" s="1"/>
  <c r="O3983" i="6" s="1"/>
  <c r="M3982" i="6"/>
  <c r="N3982" i="6" s="1"/>
  <c r="O3982" i="6" s="1"/>
  <c r="M3981" i="6"/>
  <c r="N3981" i="6" s="1"/>
  <c r="O3981" i="6" s="1"/>
  <c r="M3980" i="6"/>
  <c r="N3980" i="6" s="1"/>
  <c r="O3980" i="6" s="1"/>
  <c r="M3979" i="6"/>
  <c r="N3979" i="6" s="1"/>
  <c r="O3979" i="6" s="1"/>
  <c r="M3978" i="6"/>
  <c r="N3978" i="6" s="1"/>
  <c r="O3978" i="6" s="1"/>
  <c r="M3977" i="6"/>
  <c r="N3977" i="6" s="1"/>
  <c r="O3977" i="6" s="1"/>
  <c r="M3976" i="6"/>
  <c r="N3976" i="6" s="1"/>
  <c r="O3976" i="6" s="1"/>
  <c r="M3975" i="6"/>
  <c r="N3975" i="6" s="1"/>
  <c r="O3975" i="6" s="1"/>
  <c r="M3974" i="6"/>
  <c r="N3974" i="6" s="1"/>
  <c r="O3974" i="6" s="1"/>
  <c r="M3973" i="6"/>
  <c r="N3973" i="6" s="1"/>
  <c r="O3973" i="6" s="1"/>
  <c r="M3972" i="6"/>
  <c r="N3972" i="6" s="1"/>
  <c r="O3972" i="6" s="1"/>
  <c r="M3971" i="6"/>
  <c r="N3971" i="6" s="1"/>
  <c r="O3971" i="6" s="1"/>
  <c r="M3970" i="6"/>
  <c r="N3970" i="6" s="1"/>
  <c r="O3970" i="6" s="1"/>
  <c r="M3969" i="6"/>
  <c r="N3969" i="6" s="1"/>
  <c r="O3969" i="6" s="1"/>
  <c r="M3968" i="6"/>
  <c r="N3968" i="6" s="1"/>
  <c r="O3968" i="6" s="1"/>
  <c r="M3967" i="6"/>
  <c r="N3967" i="6" s="1"/>
  <c r="O3967" i="6" s="1"/>
  <c r="M3966" i="6"/>
  <c r="N3966" i="6" s="1"/>
  <c r="O3966" i="6" s="1"/>
  <c r="M3965" i="6"/>
  <c r="N3965" i="6" s="1"/>
  <c r="O3965" i="6" s="1"/>
  <c r="M3964" i="6"/>
  <c r="N3964" i="6" s="1"/>
  <c r="O3964" i="6" s="1"/>
  <c r="M3963" i="6"/>
  <c r="N3963" i="6" s="1"/>
  <c r="O3963" i="6" s="1"/>
  <c r="M3962" i="6"/>
  <c r="N3962" i="6" s="1"/>
  <c r="O3962" i="6" s="1"/>
  <c r="M3961" i="6"/>
  <c r="N3961" i="6" s="1"/>
  <c r="O3961" i="6" s="1"/>
  <c r="M3960" i="6"/>
  <c r="N3960" i="6" s="1"/>
  <c r="O3960" i="6" s="1"/>
  <c r="M3959" i="6"/>
  <c r="N3959" i="6" s="1"/>
  <c r="O3959" i="6" s="1"/>
  <c r="M3958" i="6"/>
  <c r="N3958" i="6" s="1"/>
  <c r="O3958" i="6" s="1"/>
  <c r="M3957" i="6"/>
  <c r="N3957" i="6" s="1"/>
  <c r="O3957" i="6" s="1"/>
  <c r="M3956" i="6"/>
  <c r="N3956" i="6" s="1"/>
  <c r="O3956" i="6" s="1"/>
  <c r="M3955" i="6"/>
  <c r="N3955" i="6" s="1"/>
  <c r="O3955" i="6" s="1"/>
  <c r="M3954" i="6"/>
  <c r="N3954" i="6" s="1"/>
  <c r="O3954" i="6" s="1"/>
  <c r="M3953" i="6"/>
  <c r="N3953" i="6" s="1"/>
  <c r="O3953" i="6" s="1"/>
  <c r="M3952" i="6"/>
  <c r="N3952" i="6" s="1"/>
  <c r="O3952" i="6" s="1"/>
  <c r="M3951" i="6"/>
  <c r="N3951" i="6" s="1"/>
  <c r="O3951" i="6" s="1"/>
  <c r="M3950" i="6"/>
  <c r="N3950" i="6" s="1"/>
  <c r="O3950" i="6" s="1"/>
  <c r="M3949" i="6"/>
  <c r="N3949" i="6" s="1"/>
  <c r="O3949" i="6" s="1"/>
  <c r="M3948" i="6"/>
  <c r="N3948" i="6" s="1"/>
  <c r="O3948" i="6" s="1"/>
  <c r="M3947" i="6"/>
  <c r="N3947" i="6" s="1"/>
  <c r="O3947" i="6" s="1"/>
  <c r="M3946" i="6"/>
  <c r="N3946" i="6" s="1"/>
  <c r="O3946" i="6" s="1"/>
  <c r="M3945" i="6"/>
  <c r="N3945" i="6" s="1"/>
  <c r="O3945" i="6" s="1"/>
  <c r="M3944" i="6"/>
  <c r="N3944" i="6" s="1"/>
  <c r="O3944" i="6" s="1"/>
  <c r="M3943" i="6"/>
  <c r="N3943" i="6" s="1"/>
  <c r="O3943" i="6" s="1"/>
  <c r="M3942" i="6"/>
  <c r="N3942" i="6" s="1"/>
  <c r="O3942" i="6" s="1"/>
  <c r="M3941" i="6"/>
  <c r="N3941" i="6" s="1"/>
  <c r="O3941" i="6" s="1"/>
  <c r="M3940" i="6"/>
  <c r="N3940" i="6" s="1"/>
  <c r="O3940" i="6" s="1"/>
  <c r="M3939" i="6"/>
  <c r="N3939" i="6" s="1"/>
  <c r="O3939" i="6" s="1"/>
  <c r="M3938" i="6"/>
  <c r="N3938" i="6" s="1"/>
  <c r="O3938" i="6" s="1"/>
  <c r="M3937" i="6"/>
  <c r="N3937" i="6" s="1"/>
  <c r="O3937" i="6" s="1"/>
  <c r="M3936" i="6"/>
  <c r="N3936" i="6" s="1"/>
  <c r="O3936" i="6" s="1"/>
  <c r="M3935" i="6"/>
  <c r="N3935" i="6" s="1"/>
  <c r="O3935" i="6" s="1"/>
  <c r="M3934" i="6"/>
  <c r="N3934" i="6" s="1"/>
  <c r="O3934" i="6" s="1"/>
  <c r="M3933" i="6"/>
  <c r="N3933" i="6" s="1"/>
  <c r="O3933" i="6" s="1"/>
  <c r="M3932" i="6"/>
  <c r="N3932" i="6" s="1"/>
  <c r="O3932" i="6" s="1"/>
  <c r="M3931" i="6"/>
  <c r="N3931" i="6" s="1"/>
  <c r="O3931" i="6" s="1"/>
  <c r="M3930" i="6"/>
  <c r="N3930" i="6" s="1"/>
  <c r="O3930" i="6" s="1"/>
  <c r="M3929" i="6"/>
  <c r="N3929" i="6" s="1"/>
  <c r="O3929" i="6" s="1"/>
  <c r="M3928" i="6"/>
  <c r="N3928" i="6" s="1"/>
  <c r="O3928" i="6" s="1"/>
  <c r="M3927" i="6"/>
  <c r="N3927" i="6" s="1"/>
  <c r="O3927" i="6" s="1"/>
  <c r="M3926" i="6"/>
  <c r="N3926" i="6" s="1"/>
  <c r="O3926" i="6" s="1"/>
  <c r="M3925" i="6"/>
  <c r="N3925" i="6" s="1"/>
  <c r="O3925" i="6" s="1"/>
  <c r="M3924" i="6"/>
  <c r="N3924" i="6" s="1"/>
  <c r="O3924" i="6" s="1"/>
  <c r="M3923" i="6"/>
  <c r="N3923" i="6" s="1"/>
  <c r="O3923" i="6" s="1"/>
  <c r="M3922" i="6"/>
  <c r="N3922" i="6" s="1"/>
  <c r="O3922" i="6" s="1"/>
  <c r="M3921" i="6"/>
  <c r="N3921" i="6" s="1"/>
  <c r="O3921" i="6" s="1"/>
  <c r="M3920" i="6"/>
  <c r="N3920" i="6" s="1"/>
  <c r="O3920" i="6" s="1"/>
  <c r="M3919" i="6"/>
  <c r="N3919" i="6" s="1"/>
  <c r="O3919" i="6" s="1"/>
  <c r="M3918" i="6"/>
  <c r="N3918" i="6" s="1"/>
  <c r="O3918" i="6" s="1"/>
  <c r="M3917" i="6"/>
  <c r="N3917" i="6" s="1"/>
  <c r="O3917" i="6" s="1"/>
  <c r="M3916" i="6"/>
  <c r="N3916" i="6" s="1"/>
  <c r="O3916" i="6" s="1"/>
  <c r="M3915" i="6"/>
  <c r="N3915" i="6" s="1"/>
  <c r="O3915" i="6" s="1"/>
  <c r="M3914" i="6"/>
  <c r="N3914" i="6" s="1"/>
  <c r="O3914" i="6" s="1"/>
  <c r="M3913" i="6"/>
  <c r="N3913" i="6" s="1"/>
  <c r="O3913" i="6" s="1"/>
  <c r="M3912" i="6"/>
  <c r="N3912" i="6" s="1"/>
  <c r="O3912" i="6" s="1"/>
  <c r="M3911" i="6"/>
  <c r="N3911" i="6" s="1"/>
  <c r="O3911" i="6" s="1"/>
  <c r="M3910" i="6"/>
  <c r="N3910" i="6" s="1"/>
  <c r="O3910" i="6" s="1"/>
  <c r="M3909" i="6"/>
  <c r="N3909" i="6" s="1"/>
  <c r="O3909" i="6" s="1"/>
  <c r="M3908" i="6"/>
  <c r="N3908" i="6" s="1"/>
  <c r="O3908" i="6" s="1"/>
  <c r="M3907" i="6"/>
  <c r="N3907" i="6" s="1"/>
  <c r="O3907" i="6" s="1"/>
  <c r="M3906" i="6"/>
  <c r="N3906" i="6" s="1"/>
  <c r="O3906" i="6" s="1"/>
  <c r="M3905" i="6"/>
  <c r="N3905" i="6" s="1"/>
  <c r="O3905" i="6" s="1"/>
  <c r="M3904" i="6"/>
  <c r="N3904" i="6" s="1"/>
  <c r="O3904" i="6" s="1"/>
  <c r="M3903" i="6"/>
  <c r="N3903" i="6" s="1"/>
  <c r="O3903" i="6" s="1"/>
  <c r="M3902" i="6"/>
  <c r="N3902" i="6" s="1"/>
  <c r="O3902" i="6" s="1"/>
  <c r="M3901" i="6"/>
  <c r="N3901" i="6" s="1"/>
  <c r="O3901" i="6" s="1"/>
  <c r="M3900" i="6"/>
  <c r="N3900" i="6" s="1"/>
  <c r="O3900" i="6" s="1"/>
  <c r="M3899" i="6"/>
  <c r="N3899" i="6" s="1"/>
  <c r="O3899" i="6" s="1"/>
  <c r="M3898" i="6"/>
  <c r="N3898" i="6" s="1"/>
  <c r="O3898" i="6" s="1"/>
  <c r="M3897" i="6"/>
  <c r="N3897" i="6" s="1"/>
  <c r="O3897" i="6" s="1"/>
  <c r="M3896" i="6"/>
  <c r="N3896" i="6" s="1"/>
  <c r="O3896" i="6" s="1"/>
  <c r="M3895" i="6"/>
  <c r="N3895" i="6" s="1"/>
  <c r="O3895" i="6" s="1"/>
  <c r="M3894" i="6"/>
  <c r="N3894" i="6" s="1"/>
  <c r="O3894" i="6" s="1"/>
  <c r="M3893" i="6"/>
  <c r="N3893" i="6" s="1"/>
  <c r="O3893" i="6" s="1"/>
  <c r="M3892" i="6"/>
  <c r="N3892" i="6" s="1"/>
  <c r="O3892" i="6" s="1"/>
  <c r="M3891" i="6"/>
  <c r="N3891" i="6" s="1"/>
  <c r="O3891" i="6" s="1"/>
  <c r="M3890" i="6"/>
  <c r="N3890" i="6" s="1"/>
  <c r="O3890" i="6" s="1"/>
  <c r="M3889" i="6"/>
  <c r="N3889" i="6" s="1"/>
  <c r="O3889" i="6" s="1"/>
  <c r="M3888" i="6"/>
  <c r="N3888" i="6" s="1"/>
  <c r="O3888" i="6" s="1"/>
  <c r="M3887" i="6"/>
  <c r="N3887" i="6" s="1"/>
  <c r="O3887" i="6" s="1"/>
  <c r="M3886" i="6"/>
  <c r="N3886" i="6" s="1"/>
  <c r="O3886" i="6" s="1"/>
  <c r="M3885" i="6"/>
  <c r="N3885" i="6" s="1"/>
  <c r="O3885" i="6" s="1"/>
  <c r="M3884" i="6"/>
  <c r="N3884" i="6" s="1"/>
  <c r="O3884" i="6" s="1"/>
  <c r="M3883" i="6"/>
  <c r="N3883" i="6" s="1"/>
  <c r="O3883" i="6" s="1"/>
  <c r="M3882" i="6"/>
  <c r="N3882" i="6" s="1"/>
  <c r="O3882" i="6" s="1"/>
  <c r="M3881" i="6"/>
  <c r="N3881" i="6" s="1"/>
  <c r="O3881" i="6" s="1"/>
  <c r="M3880" i="6"/>
  <c r="N3880" i="6" s="1"/>
  <c r="O3880" i="6" s="1"/>
  <c r="M3879" i="6"/>
  <c r="N3879" i="6" s="1"/>
  <c r="O3879" i="6" s="1"/>
  <c r="M3878" i="6"/>
  <c r="N3878" i="6" s="1"/>
  <c r="O3878" i="6" s="1"/>
  <c r="M3877" i="6"/>
  <c r="N3877" i="6" s="1"/>
  <c r="O3877" i="6" s="1"/>
  <c r="M3876" i="6"/>
  <c r="N3876" i="6" s="1"/>
  <c r="O3876" i="6" s="1"/>
  <c r="M3875" i="6"/>
  <c r="N3875" i="6" s="1"/>
  <c r="O3875" i="6" s="1"/>
  <c r="M3874" i="6"/>
  <c r="N3874" i="6" s="1"/>
  <c r="O3874" i="6" s="1"/>
  <c r="M3873" i="6"/>
  <c r="N3873" i="6" s="1"/>
  <c r="O3873" i="6" s="1"/>
  <c r="M3872" i="6"/>
  <c r="N3872" i="6" s="1"/>
  <c r="O3872" i="6" s="1"/>
  <c r="M3871" i="6"/>
  <c r="N3871" i="6" s="1"/>
  <c r="O3871" i="6" s="1"/>
  <c r="M3870" i="6"/>
  <c r="N3870" i="6" s="1"/>
  <c r="O3870" i="6" s="1"/>
  <c r="M3869" i="6"/>
  <c r="N3869" i="6" s="1"/>
  <c r="O3869" i="6" s="1"/>
  <c r="M3868" i="6"/>
  <c r="N3868" i="6" s="1"/>
  <c r="O3868" i="6" s="1"/>
  <c r="M3867" i="6"/>
  <c r="N3867" i="6" s="1"/>
  <c r="O3867" i="6" s="1"/>
  <c r="M3866" i="6"/>
  <c r="N3866" i="6" s="1"/>
  <c r="O3866" i="6" s="1"/>
  <c r="M3865" i="6"/>
  <c r="N3865" i="6" s="1"/>
  <c r="O3865" i="6" s="1"/>
  <c r="M3864" i="6"/>
  <c r="N3864" i="6" s="1"/>
  <c r="O3864" i="6" s="1"/>
  <c r="M3863" i="6"/>
  <c r="N3863" i="6" s="1"/>
  <c r="O3863" i="6" s="1"/>
  <c r="M3862" i="6"/>
  <c r="N3862" i="6" s="1"/>
  <c r="O3862" i="6" s="1"/>
  <c r="M3861" i="6"/>
  <c r="N3861" i="6" s="1"/>
  <c r="O3861" i="6" s="1"/>
  <c r="M3860" i="6"/>
  <c r="N3860" i="6" s="1"/>
  <c r="O3860" i="6" s="1"/>
  <c r="M3859" i="6"/>
  <c r="N3859" i="6" s="1"/>
  <c r="O3859" i="6" s="1"/>
  <c r="M3858" i="6"/>
  <c r="N3858" i="6" s="1"/>
  <c r="O3858" i="6" s="1"/>
  <c r="M3857" i="6"/>
  <c r="N3857" i="6" s="1"/>
  <c r="O3857" i="6" s="1"/>
  <c r="M3856" i="6"/>
  <c r="N3856" i="6" s="1"/>
  <c r="O3856" i="6" s="1"/>
  <c r="M3855" i="6"/>
  <c r="N3855" i="6" s="1"/>
  <c r="O3855" i="6" s="1"/>
  <c r="M3854" i="6"/>
  <c r="N3854" i="6" s="1"/>
  <c r="O3854" i="6" s="1"/>
  <c r="M3853" i="6"/>
  <c r="N3853" i="6" s="1"/>
  <c r="O3853" i="6" s="1"/>
  <c r="M3852" i="6"/>
  <c r="N3852" i="6" s="1"/>
  <c r="O3852" i="6" s="1"/>
  <c r="M3851" i="6"/>
  <c r="N3851" i="6" s="1"/>
  <c r="O3851" i="6" s="1"/>
  <c r="M3850" i="6"/>
  <c r="N3850" i="6" s="1"/>
  <c r="O3850" i="6" s="1"/>
  <c r="M3849" i="6"/>
  <c r="N3849" i="6" s="1"/>
  <c r="O3849" i="6" s="1"/>
  <c r="M3848" i="6"/>
  <c r="N3848" i="6" s="1"/>
  <c r="O3848" i="6" s="1"/>
  <c r="M3847" i="6"/>
  <c r="N3847" i="6" s="1"/>
  <c r="O3847" i="6" s="1"/>
  <c r="M3846" i="6"/>
  <c r="N3846" i="6" s="1"/>
  <c r="O3846" i="6" s="1"/>
  <c r="M3845" i="6"/>
  <c r="N3845" i="6" s="1"/>
  <c r="O3845" i="6" s="1"/>
  <c r="M3844" i="6"/>
  <c r="N3844" i="6" s="1"/>
  <c r="O3844" i="6" s="1"/>
  <c r="M3843" i="6"/>
  <c r="N3843" i="6" s="1"/>
  <c r="O3843" i="6" s="1"/>
  <c r="M3842" i="6"/>
  <c r="N3842" i="6" s="1"/>
  <c r="O3842" i="6" s="1"/>
  <c r="M3841" i="6"/>
  <c r="N3841" i="6" s="1"/>
  <c r="O3841" i="6" s="1"/>
  <c r="M3840" i="6"/>
  <c r="N3840" i="6" s="1"/>
  <c r="O3840" i="6" s="1"/>
  <c r="M3839" i="6"/>
  <c r="N3839" i="6" s="1"/>
  <c r="O3839" i="6" s="1"/>
  <c r="M3838" i="6"/>
  <c r="N3838" i="6" s="1"/>
  <c r="O3838" i="6" s="1"/>
  <c r="M3837" i="6"/>
  <c r="N3837" i="6" s="1"/>
  <c r="O3837" i="6" s="1"/>
  <c r="M3836" i="6"/>
  <c r="N3836" i="6" s="1"/>
  <c r="O3836" i="6" s="1"/>
  <c r="M3835" i="6"/>
  <c r="N3835" i="6" s="1"/>
  <c r="O3835" i="6" s="1"/>
  <c r="M3834" i="6"/>
  <c r="N3834" i="6" s="1"/>
  <c r="O3834" i="6" s="1"/>
  <c r="M3833" i="6"/>
  <c r="N3833" i="6" s="1"/>
  <c r="O3833" i="6" s="1"/>
  <c r="M3832" i="6"/>
  <c r="N3832" i="6" s="1"/>
  <c r="O3832" i="6" s="1"/>
  <c r="M3831" i="6"/>
  <c r="N3831" i="6" s="1"/>
  <c r="O3831" i="6" s="1"/>
  <c r="M3830" i="6"/>
  <c r="N3830" i="6" s="1"/>
  <c r="O3830" i="6" s="1"/>
  <c r="M3829" i="6"/>
  <c r="N3829" i="6" s="1"/>
  <c r="O3829" i="6" s="1"/>
  <c r="M3828" i="6"/>
  <c r="N3828" i="6" s="1"/>
  <c r="O3828" i="6" s="1"/>
  <c r="M3827" i="6"/>
  <c r="N3827" i="6" s="1"/>
  <c r="O3827" i="6" s="1"/>
  <c r="M3826" i="6"/>
  <c r="N3826" i="6" s="1"/>
  <c r="O3826" i="6" s="1"/>
  <c r="M3825" i="6"/>
  <c r="N3825" i="6" s="1"/>
  <c r="O3825" i="6" s="1"/>
  <c r="M3824" i="6"/>
  <c r="N3824" i="6" s="1"/>
  <c r="O3824" i="6" s="1"/>
  <c r="M3823" i="6"/>
  <c r="N3823" i="6" s="1"/>
  <c r="O3823" i="6" s="1"/>
  <c r="M3822" i="6"/>
  <c r="N3822" i="6" s="1"/>
  <c r="O3822" i="6" s="1"/>
  <c r="M3821" i="6"/>
  <c r="N3821" i="6" s="1"/>
  <c r="O3821" i="6" s="1"/>
  <c r="M3820" i="6"/>
  <c r="N3820" i="6" s="1"/>
  <c r="O3820" i="6" s="1"/>
  <c r="M3819" i="6"/>
  <c r="N3819" i="6" s="1"/>
  <c r="O3819" i="6" s="1"/>
  <c r="M3818" i="6"/>
  <c r="N3818" i="6" s="1"/>
  <c r="O3818" i="6" s="1"/>
  <c r="M3817" i="6"/>
  <c r="N3817" i="6" s="1"/>
  <c r="O3817" i="6" s="1"/>
  <c r="M3816" i="6"/>
  <c r="N3816" i="6" s="1"/>
  <c r="O3816" i="6" s="1"/>
  <c r="M3815" i="6"/>
  <c r="N3815" i="6" s="1"/>
  <c r="O3815" i="6" s="1"/>
  <c r="M3814" i="6"/>
  <c r="N3814" i="6" s="1"/>
  <c r="O3814" i="6" s="1"/>
  <c r="M3813" i="6"/>
  <c r="N3813" i="6" s="1"/>
  <c r="O3813" i="6" s="1"/>
  <c r="M3812" i="6"/>
  <c r="N3812" i="6" s="1"/>
  <c r="O3812" i="6" s="1"/>
  <c r="M3811" i="6"/>
  <c r="N3811" i="6" s="1"/>
  <c r="O3811" i="6" s="1"/>
  <c r="M3810" i="6"/>
  <c r="N3810" i="6" s="1"/>
  <c r="O3810" i="6" s="1"/>
  <c r="M3809" i="6"/>
  <c r="N3809" i="6" s="1"/>
  <c r="O3809" i="6" s="1"/>
  <c r="M3808" i="6"/>
  <c r="N3808" i="6" s="1"/>
  <c r="O3808" i="6" s="1"/>
  <c r="M3807" i="6"/>
  <c r="N3807" i="6" s="1"/>
  <c r="O3807" i="6" s="1"/>
  <c r="M3806" i="6"/>
  <c r="N3806" i="6" s="1"/>
  <c r="O3806" i="6" s="1"/>
  <c r="M3805" i="6"/>
  <c r="N3805" i="6" s="1"/>
  <c r="O3805" i="6" s="1"/>
  <c r="M3804" i="6"/>
  <c r="N3804" i="6" s="1"/>
  <c r="O3804" i="6" s="1"/>
  <c r="M3803" i="6"/>
  <c r="N3803" i="6" s="1"/>
  <c r="O3803" i="6" s="1"/>
  <c r="M3802" i="6"/>
  <c r="N3802" i="6" s="1"/>
  <c r="O3802" i="6" s="1"/>
  <c r="M3801" i="6"/>
  <c r="N3801" i="6" s="1"/>
  <c r="O3801" i="6" s="1"/>
  <c r="M3800" i="6"/>
  <c r="N3800" i="6" s="1"/>
  <c r="O3800" i="6" s="1"/>
  <c r="M3799" i="6"/>
  <c r="N3799" i="6" s="1"/>
  <c r="O3799" i="6" s="1"/>
  <c r="M3798" i="6"/>
  <c r="N3798" i="6" s="1"/>
  <c r="O3798" i="6" s="1"/>
  <c r="M3797" i="6"/>
  <c r="N3797" i="6" s="1"/>
  <c r="O3797" i="6" s="1"/>
  <c r="M3796" i="6"/>
  <c r="N3796" i="6" s="1"/>
  <c r="O3796" i="6" s="1"/>
  <c r="M3795" i="6"/>
  <c r="N3795" i="6" s="1"/>
  <c r="O3795" i="6" s="1"/>
  <c r="M3794" i="6"/>
  <c r="N3794" i="6" s="1"/>
  <c r="O3794" i="6" s="1"/>
  <c r="M3793" i="6"/>
  <c r="N3793" i="6" s="1"/>
  <c r="O3793" i="6" s="1"/>
  <c r="M3792" i="6"/>
  <c r="N3792" i="6" s="1"/>
  <c r="O3792" i="6" s="1"/>
  <c r="M3791" i="6"/>
  <c r="N3791" i="6" s="1"/>
  <c r="O3791" i="6" s="1"/>
  <c r="M3790" i="6"/>
  <c r="N3790" i="6" s="1"/>
  <c r="O3790" i="6" s="1"/>
  <c r="M3789" i="6"/>
  <c r="N3789" i="6" s="1"/>
  <c r="O3789" i="6" s="1"/>
  <c r="M3788" i="6"/>
  <c r="N3788" i="6" s="1"/>
  <c r="O3788" i="6" s="1"/>
  <c r="M3787" i="6"/>
  <c r="N3787" i="6" s="1"/>
  <c r="O3787" i="6" s="1"/>
  <c r="M3786" i="6"/>
  <c r="N3786" i="6" s="1"/>
  <c r="O3786" i="6" s="1"/>
  <c r="M3785" i="6"/>
  <c r="N3785" i="6" s="1"/>
  <c r="O3785" i="6" s="1"/>
  <c r="M3784" i="6"/>
  <c r="N3784" i="6" s="1"/>
  <c r="O3784" i="6" s="1"/>
  <c r="M3783" i="6"/>
  <c r="N3783" i="6" s="1"/>
  <c r="O3783" i="6" s="1"/>
  <c r="M3782" i="6"/>
  <c r="N3782" i="6" s="1"/>
  <c r="O3782" i="6" s="1"/>
  <c r="M3781" i="6"/>
  <c r="N3781" i="6" s="1"/>
  <c r="O3781" i="6" s="1"/>
  <c r="M3780" i="6"/>
  <c r="N3780" i="6" s="1"/>
  <c r="O3780" i="6" s="1"/>
  <c r="M3779" i="6"/>
  <c r="N3779" i="6" s="1"/>
  <c r="O3779" i="6" s="1"/>
  <c r="M3778" i="6"/>
  <c r="N3778" i="6" s="1"/>
  <c r="O3778" i="6" s="1"/>
  <c r="M3777" i="6"/>
  <c r="N3777" i="6" s="1"/>
  <c r="O3777" i="6" s="1"/>
  <c r="M3776" i="6"/>
  <c r="N3776" i="6" s="1"/>
  <c r="O3776" i="6" s="1"/>
  <c r="AB2298" i="6"/>
  <c r="M2298" i="6" s="1"/>
  <c r="N2298" i="6" s="1"/>
  <c r="O2298" i="6" s="1"/>
  <c r="AB2283" i="6"/>
  <c r="M2283" i="6" s="1"/>
  <c r="N2283" i="6" s="1"/>
  <c r="O2283" i="6" s="1"/>
  <c r="AB1720" i="6"/>
  <c r="M1720" i="6" s="1"/>
  <c r="N1720" i="6" s="1"/>
  <c r="O1720" i="6" s="1"/>
  <c r="AB1694" i="6"/>
  <c r="M1694" i="6" s="1"/>
  <c r="N1694" i="6" s="1"/>
  <c r="O1694" i="6" s="1"/>
  <c r="AB1691" i="6"/>
  <c r="M1691" i="6" s="1"/>
  <c r="N1691" i="6" s="1"/>
  <c r="O1691" i="6" s="1"/>
  <c r="AB1683" i="6"/>
  <c r="M1683" i="6" s="1"/>
  <c r="N1683" i="6" s="1"/>
  <c r="O1683" i="6" s="1"/>
  <c r="AB1388" i="6"/>
  <c r="M1388" i="6" s="1"/>
  <c r="N1388" i="6" s="1"/>
  <c r="O1388" i="6" s="1"/>
  <c r="AB1364" i="6"/>
  <c r="M1364" i="6" s="1"/>
  <c r="N1364" i="6" s="1"/>
  <c r="O1364" i="6" s="1"/>
  <c r="AB1357" i="6"/>
  <c r="M1357" i="6" s="1"/>
  <c r="N1357" i="6" s="1"/>
  <c r="O1357" i="6" s="1"/>
  <c r="AB1355" i="6"/>
  <c r="M1355" i="6" s="1"/>
  <c r="N1355" i="6" s="1"/>
  <c r="O1355" i="6" s="1"/>
  <c r="AB1353" i="6"/>
  <c r="M1353" i="6" s="1"/>
  <c r="N1353" i="6" s="1"/>
  <c r="O1353" i="6" s="1"/>
  <c r="AB1333" i="6"/>
  <c r="M1333" i="6" s="1"/>
  <c r="N1333" i="6" s="1"/>
  <c r="O1333" i="6" s="1"/>
  <c r="AB1309" i="6"/>
  <c r="M1309" i="6" s="1"/>
  <c r="N1309" i="6" s="1"/>
  <c r="O1309" i="6" s="1"/>
  <c r="AB1307" i="6"/>
  <c r="M1307" i="6" s="1"/>
  <c r="N1307" i="6" s="1"/>
  <c r="O1307" i="6" s="1"/>
  <c r="AB1296" i="6"/>
  <c r="M1296" i="6" s="1"/>
  <c r="N1296" i="6" s="1"/>
  <c r="O1296" i="6" s="1"/>
  <c r="AB1291" i="6"/>
  <c r="M1291" i="6" s="1"/>
  <c r="N1291" i="6" s="1"/>
  <c r="O1291" i="6" s="1"/>
  <c r="AB1288" i="6"/>
  <c r="M1288" i="6" s="1"/>
  <c r="N1288" i="6" s="1"/>
  <c r="O1288" i="6" s="1"/>
  <c r="AB1282" i="6"/>
  <c r="M1282" i="6" s="1"/>
  <c r="N1282" i="6" s="1"/>
  <c r="O1282" i="6" s="1"/>
  <c r="AB1270" i="6"/>
  <c r="M1270" i="6" s="1"/>
  <c r="N1270" i="6" s="1"/>
  <c r="O1270" i="6" s="1"/>
  <c r="M867" i="6"/>
  <c r="N867" i="6" s="1"/>
  <c r="O867" i="6" s="1"/>
  <c r="M3681" i="6"/>
  <c r="N3681" i="6" s="1"/>
  <c r="O3681" i="6" s="1"/>
  <c r="M3680" i="6"/>
  <c r="N3680" i="6" s="1"/>
  <c r="O3680" i="6" s="1"/>
  <c r="M3679" i="6"/>
  <c r="N3679" i="6" s="1"/>
  <c r="O3679" i="6" s="1"/>
  <c r="M3678" i="6"/>
  <c r="N3678" i="6" s="1"/>
  <c r="O3678" i="6" s="1"/>
  <c r="M3677" i="6"/>
  <c r="N3677" i="6" s="1"/>
  <c r="O3677" i="6" s="1"/>
  <c r="M3676" i="6"/>
  <c r="N3676" i="6" s="1"/>
  <c r="O3676" i="6" s="1"/>
  <c r="M3675" i="6"/>
  <c r="N3675" i="6" s="1"/>
  <c r="O3675" i="6" s="1"/>
  <c r="M3674" i="6"/>
  <c r="N3674" i="6" s="1"/>
  <c r="O3674" i="6" s="1"/>
  <c r="AB3404" i="6"/>
  <c r="M3404" i="6" s="1"/>
  <c r="N3404" i="6" s="1"/>
  <c r="O3404" i="6" s="1"/>
  <c r="AB3400" i="6"/>
  <c r="M3400" i="6" s="1"/>
  <c r="N3400" i="6" s="1"/>
  <c r="O3400" i="6" s="1"/>
  <c r="AB3399" i="6"/>
  <c r="M3399" i="6" s="1"/>
  <c r="N3399" i="6" s="1"/>
  <c r="O3399" i="6" s="1"/>
  <c r="AB3396" i="6"/>
  <c r="M3396" i="6" s="1"/>
  <c r="N3396" i="6" s="1"/>
  <c r="O3396" i="6" s="1"/>
  <c r="AB2680" i="6"/>
  <c r="M2680" i="6" s="1"/>
  <c r="N2680" i="6" s="1"/>
  <c r="O2680" i="6" s="1"/>
  <c r="N2678" i="6"/>
  <c r="O2678" i="6" s="1"/>
  <c r="AB2676" i="6"/>
  <c r="M2676" i="6" s="1"/>
  <c r="N2676" i="6" s="1"/>
  <c r="O2676" i="6" s="1"/>
  <c r="AB2674" i="6"/>
  <c r="M2674" i="6" s="1"/>
  <c r="N2674" i="6" s="1"/>
  <c r="O2674" i="6" s="1"/>
  <c r="N2673" i="6"/>
  <c r="O2673" i="6" s="1"/>
  <c r="AB2671" i="6"/>
  <c r="M2671" i="6" s="1"/>
  <c r="N2671" i="6" s="1"/>
  <c r="O2671" i="6" s="1"/>
  <c r="AB2668" i="6"/>
  <c r="M2668" i="6" s="1"/>
  <c r="N2668" i="6" s="1"/>
  <c r="O2668" i="6" s="1"/>
  <c r="AB2292" i="6"/>
  <c r="M2292" i="6" s="1"/>
  <c r="N2292" i="6" s="1"/>
  <c r="O2292" i="6" s="1"/>
  <c r="AB2288" i="6"/>
  <c r="M2288" i="6" s="1"/>
  <c r="N2288" i="6" s="1"/>
  <c r="O2288" i="6" s="1"/>
  <c r="AB2275" i="6"/>
  <c r="M2275" i="6" s="1"/>
  <c r="N2275" i="6" s="1"/>
  <c r="O2275" i="6" s="1"/>
  <c r="AB2273" i="6"/>
  <c r="M2273" i="6" s="1"/>
  <c r="N2273" i="6" s="1"/>
  <c r="O2273" i="6" s="1"/>
  <c r="AB2528" i="6"/>
  <c r="M2528" i="6" s="1"/>
  <c r="N2528" i="6" s="1"/>
  <c r="O2528" i="6" s="1"/>
  <c r="AB2525" i="6"/>
  <c r="M2525" i="6" s="1"/>
  <c r="N2525" i="6" s="1"/>
  <c r="O2525" i="6" s="1"/>
  <c r="AB2511" i="6"/>
  <c r="M2511" i="6" s="1"/>
  <c r="N2511" i="6" s="1"/>
  <c r="O2511" i="6" s="1"/>
  <c r="AB2097" i="6"/>
  <c r="M2097" i="6" s="1"/>
  <c r="N2097" i="6" s="1"/>
  <c r="O2097" i="6" s="1"/>
  <c r="AB1735" i="6"/>
  <c r="M1735" i="6" s="1"/>
  <c r="N1735" i="6" s="1"/>
  <c r="O1735" i="6" s="1"/>
  <c r="AB1732" i="6"/>
  <c r="M1732" i="6" s="1"/>
  <c r="N1732" i="6" s="1"/>
  <c r="O1732" i="6" s="1"/>
  <c r="AB1716" i="6"/>
  <c r="M1716" i="6" s="1"/>
  <c r="N1716" i="6" s="1"/>
  <c r="O1716" i="6" s="1"/>
  <c r="AB1711" i="6"/>
  <c r="M1711" i="6" s="1"/>
  <c r="N1711" i="6" s="1"/>
  <c r="O1711" i="6" s="1"/>
  <c r="AB1710" i="6"/>
  <c r="M1710" i="6" s="1"/>
  <c r="N1710" i="6" s="1"/>
  <c r="O1710" i="6" s="1"/>
  <c r="AB1706" i="6"/>
  <c r="M1706" i="6" s="1"/>
  <c r="N1706" i="6" s="1"/>
  <c r="O1706" i="6" s="1"/>
  <c r="AB1436" i="6"/>
  <c r="M1436" i="6" s="1"/>
  <c r="N1436" i="6" s="1"/>
  <c r="O1436" i="6" s="1"/>
  <c r="AB1387" i="6"/>
  <c r="M1387" i="6" s="1"/>
  <c r="N1387" i="6" s="1"/>
  <c r="O1387" i="6" s="1"/>
  <c r="AB1384" i="6"/>
  <c r="M1384" i="6" s="1"/>
  <c r="N1384" i="6" s="1"/>
  <c r="O1384" i="6" s="1"/>
  <c r="AB1326" i="6"/>
  <c r="M1326" i="6" s="1"/>
  <c r="N1326" i="6" s="1"/>
  <c r="O1326" i="6" s="1"/>
  <c r="AB1313" i="6"/>
  <c r="M1313" i="6" s="1"/>
  <c r="N1313" i="6" s="1"/>
  <c r="O1313" i="6" s="1"/>
  <c r="AB1294" i="6"/>
  <c r="M1294" i="6" s="1"/>
  <c r="N1294" i="6" s="1"/>
  <c r="O1294" i="6" s="1"/>
  <c r="AB1286" i="6"/>
  <c r="M1286" i="6" s="1"/>
  <c r="N1286" i="6" s="1"/>
  <c r="O1286" i="6" s="1"/>
  <c r="AB1266" i="6"/>
  <c r="M1266" i="6" s="1"/>
  <c r="N1266" i="6" s="1"/>
  <c r="O1266" i="6" s="1"/>
  <c r="AB872" i="6"/>
  <c r="M872" i="6" s="1"/>
  <c r="N872" i="6" s="1"/>
  <c r="O872" i="6" s="1"/>
  <c r="M840" i="6"/>
  <c r="N840" i="6" s="1"/>
  <c r="O840" i="6" s="1"/>
  <c r="M3151" i="6"/>
  <c r="N3151" i="6" s="1"/>
  <c r="O3151" i="6" s="1"/>
  <c r="M3150" i="6"/>
  <c r="N3150" i="6" s="1"/>
  <c r="O3150" i="6" s="1"/>
  <c r="M3149" i="6"/>
  <c r="N3149" i="6" s="1"/>
  <c r="O3149" i="6" s="1"/>
  <c r="M3148" i="6"/>
  <c r="N3148" i="6" s="1"/>
  <c r="O3148" i="6" s="1"/>
  <c r="M3147" i="6"/>
  <c r="N3147" i="6" s="1"/>
  <c r="O3147" i="6" s="1"/>
  <c r="M3146" i="6"/>
  <c r="N3146" i="6" s="1"/>
  <c r="O3146" i="6" s="1"/>
  <c r="M3145" i="6"/>
  <c r="N3145" i="6" s="1"/>
  <c r="O3145" i="6" s="1"/>
  <c r="M3144" i="6"/>
  <c r="N3144" i="6" s="1"/>
  <c r="O3144" i="6" s="1"/>
  <c r="M3143" i="6"/>
  <c r="N3143" i="6" s="1"/>
  <c r="O3143" i="6" s="1"/>
  <c r="M3142" i="6"/>
  <c r="N3142" i="6" s="1"/>
  <c r="O3142" i="6" s="1"/>
  <c r="M3141" i="6"/>
  <c r="N3141" i="6" s="1"/>
  <c r="O3141" i="6" s="1"/>
  <c r="M3140" i="6"/>
  <c r="N3140" i="6" s="1"/>
  <c r="O3140" i="6" s="1"/>
  <c r="M3139" i="6"/>
  <c r="N3139" i="6" s="1"/>
  <c r="O3139" i="6" s="1"/>
  <c r="M3138" i="6"/>
  <c r="N3138" i="6" s="1"/>
  <c r="O3138" i="6" s="1"/>
  <c r="M3137" i="6"/>
  <c r="N3137" i="6" s="1"/>
  <c r="O3137" i="6" s="1"/>
  <c r="M3136" i="6"/>
  <c r="N3136" i="6" s="1"/>
  <c r="O3136" i="6" s="1"/>
  <c r="M3135" i="6"/>
  <c r="N3135" i="6" s="1"/>
  <c r="O3135" i="6" s="1"/>
  <c r="M3134" i="6"/>
  <c r="N3134" i="6" s="1"/>
  <c r="O3134" i="6" s="1"/>
  <c r="M3133" i="6"/>
  <c r="N3133" i="6" s="1"/>
  <c r="O3133" i="6" s="1"/>
  <c r="M3132" i="6"/>
  <c r="N3132" i="6" s="1"/>
  <c r="O3132" i="6" s="1"/>
  <c r="M3131" i="6"/>
  <c r="N3131" i="6" s="1"/>
  <c r="O3131" i="6" s="1"/>
  <c r="M3130" i="6"/>
  <c r="N3130" i="6" s="1"/>
  <c r="O3130" i="6" s="1"/>
  <c r="M3129" i="6"/>
  <c r="N3129" i="6" s="1"/>
  <c r="O3129" i="6" s="1"/>
  <c r="M3128" i="6"/>
  <c r="N3128" i="6" s="1"/>
  <c r="O3128" i="6" s="1"/>
  <c r="M3127" i="6"/>
  <c r="N3127" i="6" s="1"/>
  <c r="O3127" i="6" s="1"/>
  <c r="M3126" i="6"/>
  <c r="N3126" i="6" s="1"/>
  <c r="O3126" i="6" s="1"/>
  <c r="M3125" i="6"/>
  <c r="N3125" i="6" s="1"/>
  <c r="O3125" i="6" s="1"/>
  <c r="M3124" i="6"/>
  <c r="N3124" i="6" s="1"/>
  <c r="O3124" i="6" s="1"/>
  <c r="M3123" i="6"/>
  <c r="N3123" i="6" s="1"/>
  <c r="O3123" i="6" s="1"/>
  <c r="M3122" i="6"/>
  <c r="N3122" i="6" s="1"/>
  <c r="O3122" i="6" s="1"/>
  <c r="M3121" i="6"/>
  <c r="N3121" i="6" s="1"/>
  <c r="O3121" i="6" s="1"/>
  <c r="M3120" i="6"/>
  <c r="N3120" i="6" s="1"/>
  <c r="O3120" i="6" s="1"/>
  <c r="M3119" i="6"/>
  <c r="N3119" i="6" s="1"/>
  <c r="O3119" i="6" s="1"/>
  <c r="M3118" i="6"/>
  <c r="N3118" i="6" s="1"/>
  <c r="O3118" i="6" s="1"/>
  <c r="M3117" i="6"/>
  <c r="N3117" i="6" s="1"/>
  <c r="O3117" i="6" s="1"/>
  <c r="M3116" i="6"/>
  <c r="N3116" i="6" s="1"/>
  <c r="O3116" i="6" s="1"/>
  <c r="M3115" i="6"/>
  <c r="N3115" i="6" s="1"/>
  <c r="O3115" i="6" s="1"/>
  <c r="M3114" i="6"/>
  <c r="N3114" i="6" s="1"/>
  <c r="O3114" i="6" s="1"/>
  <c r="M3113" i="6"/>
  <c r="N3113" i="6" s="1"/>
  <c r="O3113" i="6" s="1"/>
  <c r="M3112" i="6"/>
  <c r="N3112" i="6" s="1"/>
  <c r="O3112" i="6" s="1"/>
  <c r="M3111" i="6"/>
  <c r="N3111" i="6" s="1"/>
  <c r="O3111" i="6" s="1"/>
  <c r="M3110" i="6"/>
  <c r="N3110" i="6" s="1"/>
  <c r="O3110" i="6" s="1"/>
  <c r="M3109" i="6"/>
  <c r="N3109" i="6" s="1"/>
  <c r="O3109" i="6" s="1"/>
  <c r="M3108" i="6"/>
  <c r="N3108" i="6" s="1"/>
  <c r="O3108" i="6" s="1"/>
  <c r="M3107" i="6"/>
  <c r="N3107" i="6" s="1"/>
  <c r="O3107" i="6" s="1"/>
  <c r="M3106" i="6"/>
  <c r="N3106" i="6" s="1"/>
  <c r="O3106" i="6" s="1"/>
  <c r="M3105" i="6"/>
  <c r="N3105" i="6" s="1"/>
  <c r="O3105" i="6" s="1"/>
  <c r="M3104" i="6"/>
  <c r="N3104" i="6" s="1"/>
  <c r="O3104" i="6" s="1"/>
  <c r="M3103" i="6"/>
  <c r="N3103" i="6" s="1"/>
  <c r="O3103" i="6" s="1"/>
  <c r="M3102" i="6"/>
  <c r="N3102" i="6" s="1"/>
  <c r="O3102" i="6" s="1"/>
  <c r="M3101" i="6"/>
  <c r="N3101" i="6" s="1"/>
  <c r="O3101" i="6" s="1"/>
  <c r="M3100" i="6"/>
  <c r="N3100" i="6" s="1"/>
  <c r="O3100" i="6" s="1"/>
  <c r="M3099" i="6"/>
  <c r="N3099" i="6" s="1"/>
  <c r="O3099" i="6" s="1"/>
  <c r="M3098" i="6"/>
  <c r="N3098" i="6" s="1"/>
  <c r="O3098" i="6" s="1"/>
  <c r="M3097" i="6"/>
  <c r="N3097" i="6" s="1"/>
  <c r="O3097" i="6" s="1"/>
  <c r="M3096" i="6"/>
  <c r="N3096" i="6" s="1"/>
  <c r="O3096" i="6" s="1"/>
  <c r="M3095" i="6"/>
  <c r="N3095" i="6" s="1"/>
  <c r="O3095" i="6" s="1"/>
  <c r="M3094" i="6"/>
  <c r="N3094" i="6" s="1"/>
  <c r="O3094" i="6" s="1"/>
  <c r="M3093" i="6"/>
  <c r="N3093" i="6" s="1"/>
  <c r="O3093" i="6" s="1"/>
  <c r="M3092" i="6"/>
  <c r="N3092" i="6" s="1"/>
  <c r="O3092" i="6" s="1"/>
  <c r="M3091" i="6"/>
  <c r="N3091" i="6" s="1"/>
  <c r="O3091" i="6" s="1"/>
  <c r="M3090" i="6"/>
  <c r="N3090" i="6" s="1"/>
  <c r="O3090" i="6" s="1"/>
  <c r="M3089" i="6"/>
  <c r="N3089" i="6" s="1"/>
  <c r="O3089" i="6" s="1"/>
  <c r="M3088" i="6"/>
  <c r="N3088" i="6" s="1"/>
  <c r="O3088" i="6" s="1"/>
  <c r="M3087" i="6"/>
  <c r="N3087" i="6" s="1"/>
  <c r="O3087" i="6" s="1"/>
  <c r="M3086" i="6"/>
  <c r="N3086" i="6" s="1"/>
  <c r="O3086" i="6" s="1"/>
  <c r="M3085" i="6"/>
  <c r="N3085" i="6" s="1"/>
  <c r="O3085" i="6" s="1"/>
  <c r="M3084" i="6"/>
  <c r="N3084" i="6" s="1"/>
  <c r="O3084" i="6" s="1"/>
  <c r="M3083" i="6"/>
  <c r="N3083" i="6" s="1"/>
  <c r="O3083" i="6" s="1"/>
  <c r="M3082" i="6"/>
  <c r="N3082" i="6" s="1"/>
  <c r="O3082" i="6" s="1"/>
  <c r="M3081" i="6"/>
  <c r="N3081" i="6" s="1"/>
  <c r="O3081" i="6" s="1"/>
  <c r="M3080" i="6"/>
  <c r="N3080" i="6" s="1"/>
  <c r="O3080" i="6" s="1"/>
  <c r="M3079" i="6"/>
  <c r="N3079" i="6" s="1"/>
  <c r="O3079" i="6" s="1"/>
  <c r="M3078" i="6"/>
  <c r="N3078" i="6" s="1"/>
  <c r="O3078" i="6" s="1"/>
  <c r="M3077" i="6"/>
  <c r="N3077" i="6" s="1"/>
  <c r="O3077" i="6" s="1"/>
  <c r="M3076" i="6"/>
  <c r="N3076" i="6" s="1"/>
  <c r="O3076" i="6" s="1"/>
  <c r="M3075" i="6"/>
  <c r="N3075" i="6" s="1"/>
  <c r="O3075" i="6" s="1"/>
  <c r="M3074" i="6"/>
  <c r="N3074" i="6" s="1"/>
  <c r="O3074" i="6" s="1"/>
  <c r="M3073" i="6"/>
  <c r="N3073" i="6" s="1"/>
  <c r="O3073" i="6" s="1"/>
  <c r="M3072" i="6"/>
  <c r="N3072" i="6" s="1"/>
  <c r="O3072" i="6" s="1"/>
  <c r="M3071" i="6"/>
  <c r="N3071" i="6" s="1"/>
  <c r="O3071" i="6" s="1"/>
  <c r="M3070" i="6"/>
  <c r="N3070" i="6" s="1"/>
  <c r="O3070" i="6" s="1"/>
  <c r="M3069" i="6"/>
  <c r="N3069" i="6" s="1"/>
  <c r="O3069" i="6" s="1"/>
  <c r="M3068" i="6"/>
  <c r="N3068" i="6" s="1"/>
  <c r="O3068" i="6" s="1"/>
  <c r="M3067" i="6"/>
  <c r="N3067" i="6" s="1"/>
  <c r="O3067" i="6" s="1"/>
  <c r="M3066" i="6"/>
  <c r="N3066" i="6" s="1"/>
  <c r="O3066" i="6" s="1"/>
  <c r="M3065" i="6"/>
  <c r="N3065" i="6" s="1"/>
  <c r="O3065" i="6" s="1"/>
  <c r="M3064" i="6"/>
  <c r="N3064" i="6" s="1"/>
  <c r="O3064" i="6" s="1"/>
  <c r="M3063" i="6"/>
  <c r="N3063" i="6" s="1"/>
  <c r="O3063" i="6" s="1"/>
  <c r="M3062" i="6"/>
  <c r="N3062" i="6" s="1"/>
  <c r="O3062" i="6" s="1"/>
  <c r="M3061" i="6"/>
  <c r="N3061" i="6" s="1"/>
  <c r="O3061" i="6" s="1"/>
  <c r="M3060" i="6"/>
  <c r="N3060" i="6" s="1"/>
  <c r="O3060" i="6" s="1"/>
  <c r="M3059" i="6"/>
  <c r="N3059" i="6" s="1"/>
  <c r="O3059" i="6" s="1"/>
  <c r="M3058" i="6"/>
  <c r="N3058" i="6" s="1"/>
  <c r="O3058" i="6" s="1"/>
  <c r="M3057" i="6"/>
  <c r="N3057" i="6" s="1"/>
  <c r="O3057" i="6" s="1"/>
  <c r="M3056" i="6"/>
  <c r="N3056" i="6" s="1"/>
  <c r="O3056" i="6" s="1"/>
  <c r="M3055" i="6"/>
  <c r="N3055" i="6" s="1"/>
  <c r="O3055" i="6" s="1"/>
  <c r="M3054" i="6"/>
  <c r="N3054" i="6" s="1"/>
  <c r="O3054" i="6" s="1"/>
  <c r="M3053" i="6"/>
  <c r="N3053" i="6" s="1"/>
  <c r="O3053" i="6" s="1"/>
  <c r="M3052" i="6"/>
  <c r="N3052" i="6" s="1"/>
  <c r="O3052" i="6" s="1"/>
  <c r="M3051" i="6"/>
  <c r="N3051" i="6" s="1"/>
  <c r="O3051" i="6" s="1"/>
  <c r="M3050" i="6"/>
  <c r="N3050" i="6" s="1"/>
  <c r="O3050" i="6" s="1"/>
  <c r="M3049" i="6"/>
  <c r="N3049" i="6" s="1"/>
  <c r="O3049" i="6" s="1"/>
  <c r="M3048" i="6"/>
  <c r="N3048" i="6" s="1"/>
  <c r="O3048" i="6" s="1"/>
  <c r="M3047" i="6"/>
  <c r="N3047" i="6" s="1"/>
  <c r="O3047" i="6" s="1"/>
  <c r="M3046" i="6"/>
  <c r="N3046" i="6" s="1"/>
  <c r="O3046" i="6" s="1"/>
  <c r="M3045" i="6"/>
  <c r="N3045" i="6" s="1"/>
  <c r="O3045" i="6" s="1"/>
  <c r="M3044" i="6"/>
  <c r="N3044" i="6" s="1"/>
  <c r="O3044" i="6" s="1"/>
  <c r="M3043" i="6"/>
  <c r="N3043" i="6" s="1"/>
  <c r="O3043" i="6" s="1"/>
  <c r="M3042" i="6"/>
  <c r="N3042" i="6" s="1"/>
  <c r="O3042" i="6" s="1"/>
  <c r="M3041" i="6"/>
  <c r="N3041" i="6" s="1"/>
  <c r="O3041" i="6" s="1"/>
  <c r="M3040" i="6"/>
  <c r="N3040" i="6" s="1"/>
  <c r="O3040" i="6" s="1"/>
  <c r="M3039" i="6"/>
  <c r="N3039" i="6" s="1"/>
  <c r="O3039" i="6" s="1"/>
  <c r="M3038" i="6"/>
  <c r="N3038" i="6" s="1"/>
  <c r="O3038" i="6" s="1"/>
  <c r="M3037" i="6"/>
  <c r="N3037" i="6" s="1"/>
  <c r="O3037" i="6" s="1"/>
  <c r="M3036" i="6"/>
  <c r="N3036" i="6" s="1"/>
  <c r="O3036" i="6" s="1"/>
  <c r="M3035" i="6"/>
  <c r="N3035" i="6" s="1"/>
  <c r="O3035" i="6" s="1"/>
  <c r="M3034" i="6"/>
  <c r="N3034" i="6" s="1"/>
  <c r="O3034" i="6" s="1"/>
  <c r="M3033" i="6"/>
  <c r="N3033" i="6" s="1"/>
  <c r="O3033" i="6" s="1"/>
  <c r="M3032" i="6"/>
  <c r="N3032" i="6" s="1"/>
  <c r="O3032" i="6" s="1"/>
  <c r="M3031" i="6"/>
  <c r="N3031" i="6" s="1"/>
  <c r="O3031" i="6" s="1"/>
  <c r="M3030" i="6"/>
  <c r="N3030" i="6" s="1"/>
  <c r="O3030" i="6" s="1"/>
  <c r="M3029" i="6"/>
  <c r="N3029" i="6" s="1"/>
  <c r="O3029" i="6" s="1"/>
  <c r="AB3028" i="6"/>
  <c r="M3028" i="6" s="1"/>
  <c r="N3028" i="6" s="1"/>
  <c r="O3028" i="6" s="1"/>
  <c r="AB2677" i="6"/>
  <c r="M2677" i="6" s="1"/>
  <c r="N2677" i="6" s="1"/>
  <c r="O2677" i="6" s="1"/>
  <c r="AB2670" i="6"/>
  <c r="M2670" i="6" s="1"/>
  <c r="N2670" i="6" s="1"/>
  <c r="O2670" i="6" s="1"/>
  <c r="AB2294" i="6"/>
  <c r="M2294" i="6" s="1"/>
  <c r="N2294" i="6" s="1"/>
  <c r="O2294" i="6" s="1"/>
  <c r="AB2293" i="6"/>
  <c r="M2293" i="6" s="1"/>
  <c r="N2293" i="6" s="1"/>
  <c r="O2293" i="6" s="1"/>
  <c r="AB2289" i="6"/>
  <c r="M2289" i="6" s="1"/>
  <c r="N2289" i="6" s="1"/>
  <c r="O2289" i="6" s="1"/>
  <c r="AB2287" i="6"/>
  <c r="M2287" i="6" s="1"/>
  <c r="N2287" i="6" s="1"/>
  <c r="O2287" i="6" s="1"/>
  <c r="AB2280" i="6"/>
  <c r="M2280" i="6" s="1"/>
  <c r="N2280" i="6" s="1"/>
  <c r="O2280" i="6" s="1"/>
  <c r="M3026" i="6"/>
  <c r="N3026" i="6" s="1"/>
  <c r="O3026" i="6" s="1"/>
  <c r="M3025" i="6"/>
  <c r="N3025" i="6" s="1"/>
  <c r="O3025" i="6" s="1"/>
  <c r="M3024" i="6"/>
  <c r="N3024" i="6" s="1"/>
  <c r="O3024" i="6" s="1"/>
  <c r="M3023" i="6"/>
  <c r="N3023" i="6" s="1"/>
  <c r="O3023" i="6" s="1"/>
  <c r="M3022" i="6"/>
  <c r="N3022" i="6" s="1"/>
  <c r="O3022" i="6" s="1"/>
  <c r="M3021" i="6"/>
  <c r="N3021" i="6" s="1"/>
  <c r="O3021" i="6" s="1"/>
  <c r="M3020" i="6"/>
  <c r="N3020" i="6" s="1"/>
  <c r="O3020" i="6" s="1"/>
  <c r="M3019" i="6"/>
  <c r="N3019" i="6" s="1"/>
  <c r="O3019" i="6" s="1"/>
  <c r="M3018" i="6"/>
  <c r="N3018" i="6" s="1"/>
  <c r="O3018" i="6" s="1"/>
  <c r="M3017" i="6"/>
  <c r="N3017" i="6" s="1"/>
  <c r="O3017" i="6" s="1"/>
  <c r="M3016" i="6"/>
  <c r="N3016" i="6" s="1"/>
  <c r="O3016" i="6" s="1"/>
  <c r="M3015" i="6"/>
  <c r="N3015" i="6" s="1"/>
  <c r="O3015" i="6" s="1"/>
  <c r="M3014" i="6"/>
  <c r="N3014" i="6" s="1"/>
  <c r="O3014" i="6" s="1"/>
  <c r="M3013" i="6"/>
  <c r="N3013" i="6" s="1"/>
  <c r="O3013" i="6" s="1"/>
  <c r="M3012" i="6"/>
  <c r="N3012" i="6" s="1"/>
  <c r="O3012" i="6" s="1"/>
  <c r="M3011" i="6"/>
  <c r="N3011" i="6" s="1"/>
  <c r="O3011" i="6" s="1"/>
  <c r="M3010" i="6"/>
  <c r="N3010" i="6" s="1"/>
  <c r="O3010" i="6" s="1"/>
  <c r="M3009" i="6"/>
  <c r="N3009" i="6" s="1"/>
  <c r="O3009" i="6" s="1"/>
  <c r="M3008" i="6"/>
  <c r="N3008" i="6" s="1"/>
  <c r="O3008" i="6" s="1"/>
  <c r="M3007" i="6"/>
  <c r="N3007" i="6" s="1"/>
  <c r="O3007" i="6" s="1"/>
  <c r="M3006" i="6"/>
  <c r="N3006" i="6" s="1"/>
  <c r="O3006" i="6" s="1"/>
  <c r="M3005" i="6"/>
  <c r="N3005" i="6" s="1"/>
  <c r="O3005" i="6" s="1"/>
  <c r="M3004" i="6"/>
  <c r="N3004" i="6" s="1"/>
  <c r="O3004" i="6" s="1"/>
  <c r="M3003" i="6"/>
  <c r="N3003" i="6" s="1"/>
  <c r="O3003" i="6" s="1"/>
  <c r="M3002" i="6"/>
  <c r="N3002" i="6" s="1"/>
  <c r="O3002" i="6" s="1"/>
  <c r="M3001" i="6"/>
  <c r="N3001" i="6" s="1"/>
  <c r="O3001" i="6" s="1"/>
  <c r="M3000" i="6"/>
  <c r="N3000" i="6" s="1"/>
  <c r="O3000" i="6" s="1"/>
  <c r="M2999" i="6"/>
  <c r="N2999" i="6" s="1"/>
  <c r="O2999" i="6" s="1"/>
  <c r="M2998" i="6"/>
  <c r="N2998" i="6" s="1"/>
  <c r="O2998" i="6" s="1"/>
  <c r="M2997" i="6"/>
  <c r="N2997" i="6" s="1"/>
  <c r="O2997" i="6" s="1"/>
  <c r="M2996" i="6"/>
  <c r="N2996" i="6" s="1"/>
  <c r="O2996" i="6" s="1"/>
  <c r="M2995" i="6"/>
  <c r="N2995" i="6" s="1"/>
  <c r="O2995" i="6" s="1"/>
  <c r="M2994" i="6"/>
  <c r="N2994" i="6" s="1"/>
  <c r="O2994" i="6" s="1"/>
  <c r="M2993" i="6"/>
  <c r="N2993" i="6" s="1"/>
  <c r="O2993" i="6" s="1"/>
  <c r="M2992" i="6"/>
  <c r="N2992" i="6" s="1"/>
  <c r="O2992" i="6" s="1"/>
  <c r="M2991" i="6"/>
  <c r="N2991" i="6" s="1"/>
  <c r="O2991" i="6" s="1"/>
  <c r="M2990" i="6"/>
  <c r="N2990" i="6" s="1"/>
  <c r="O2990" i="6" s="1"/>
  <c r="M2989" i="6"/>
  <c r="N2989" i="6" s="1"/>
  <c r="O2989" i="6" s="1"/>
  <c r="M2988" i="6"/>
  <c r="N2988" i="6" s="1"/>
  <c r="O2988" i="6" s="1"/>
  <c r="M2987" i="6"/>
  <c r="N2987" i="6" s="1"/>
  <c r="O2987" i="6" s="1"/>
  <c r="M2986" i="6"/>
  <c r="N2986" i="6" s="1"/>
  <c r="O2986" i="6" s="1"/>
  <c r="M2985" i="6"/>
  <c r="N2985" i="6" s="1"/>
  <c r="O2985" i="6" s="1"/>
  <c r="M2984" i="6"/>
  <c r="N2984" i="6" s="1"/>
  <c r="O2984" i="6" s="1"/>
  <c r="M2983" i="6"/>
  <c r="N2983" i="6" s="1"/>
  <c r="O2983" i="6" s="1"/>
  <c r="M2982" i="6"/>
  <c r="N2982" i="6" s="1"/>
  <c r="O2982" i="6" s="1"/>
  <c r="M2981" i="6"/>
  <c r="N2981" i="6" s="1"/>
  <c r="O2981" i="6" s="1"/>
  <c r="M2980" i="6"/>
  <c r="N2980" i="6" s="1"/>
  <c r="O2980" i="6" s="1"/>
  <c r="M2979" i="6"/>
  <c r="N2979" i="6" s="1"/>
  <c r="O2979" i="6" s="1"/>
  <c r="M2978" i="6"/>
  <c r="N2978" i="6" s="1"/>
  <c r="O2978" i="6" s="1"/>
  <c r="M2977" i="6"/>
  <c r="N2977" i="6" s="1"/>
  <c r="O2977" i="6" s="1"/>
  <c r="M2976" i="6"/>
  <c r="N2976" i="6" s="1"/>
  <c r="O2976" i="6" s="1"/>
  <c r="M2975" i="6"/>
  <c r="N2975" i="6" s="1"/>
  <c r="O2975" i="6" s="1"/>
  <c r="M2974" i="6"/>
  <c r="N2974" i="6" s="1"/>
  <c r="O2974" i="6" s="1"/>
  <c r="M2973" i="6"/>
  <c r="N2973" i="6" s="1"/>
  <c r="O2973" i="6" s="1"/>
  <c r="M2972" i="6"/>
  <c r="N2972" i="6" s="1"/>
  <c r="O2972" i="6" s="1"/>
  <c r="M2971" i="6"/>
  <c r="N2971" i="6" s="1"/>
  <c r="O2971" i="6" s="1"/>
  <c r="M2970" i="6"/>
  <c r="N2970" i="6" s="1"/>
  <c r="O2970" i="6" s="1"/>
  <c r="M2969" i="6"/>
  <c r="N2969" i="6" s="1"/>
  <c r="O2969" i="6" s="1"/>
  <c r="M2968" i="6"/>
  <c r="N2968" i="6" s="1"/>
  <c r="O2968" i="6" s="1"/>
  <c r="M2967" i="6"/>
  <c r="N2967" i="6" s="1"/>
  <c r="O2967" i="6" s="1"/>
  <c r="M2966" i="6"/>
  <c r="N2966" i="6" s="1"/>
  <c r="O2966" i="6" s="1"/>
  <c r="M2965" i="6"/>
  <c r="N2965" i="6" s="1"/>
  <c r="O2965" i="6" s="1"/>
  <c r="M2964" i="6"/>
  <c r="N2964" i="6" s="1"/>
  <c r="O2964" i="6" s="1"/>
  <c r="M2963" i="6"/>
  <c r="N2963" i="6" s="1"/>
  <c r="O2963" i="6" s="1"/>
  <c r="M2962" i="6"/>
  <c r="N2962" i="6" s="1"/>
  <c r="O2962" i="6" s="1"/>
  <c r="M2961" i="6"/>
  <c r="N2961" i="6" s="1"/>
  <c r="O2961" i="6" s="1"/>
  <c r="M2960" i="6"/>
  <c r="N2960" i="6" s="1"/>
  <c r="O2960" i="6" s="1"/>
  <c r="M2959" i="6"/>
  <c r="N2959" i="6" s="1"/>
  <c r="O2959" i="6" s="1"/>
  <c r="M2958" i="6"/>
  <c r="N2958" i="6" s="1"/>
  <c r="O2958" i="6" s="1"/>
  <c r="M2957" i="6"/>
  <c r="N2957" i="6" s="1"/>
  <c r="O2957" i="6" s="1"/>
  <c r="M2956" i="6"/>
  <c r="N2956" i="6" s="1"/>
  <c r="O2956" i="6" s="1"/>
  <c r="M2955" i="6"/>
  <c r="N2955" i="6" s="1"/>
  <c r="O2955" i="6" s="1"/>
  <c r="M2954" i="6"/>
  <c r="N2954" i="6" s="1"/>
  <c r="O2954" i="6" s="1"/>
  <c r="M2953" i="6"/>
  <c r="N2953" i="6" s="1"/>
  <c r="O2953" i="6" s="1"/>
  <c r="M2952" i="6"/>
  <c r="N2952" i="6" s="1"/>
  <c r="O2952" i="6" s="1"/>
  <c r="M2951" i="6"/>
  <c r="N2951" i="6" s="1"/>
  <c r="O2951" i="6" s="1"/>
  <c r="M2950" i="6"/>
  <c r="N2950" i="6" s="1"/>
  <c r="O2950" i="6" s="1"/>
  <c r="M2949" i="6"/>
  <c r="N2949" i="6" s="1"/>
  <c r="O2949" i="6" s="1"/>
  <c r="M2948" i="6"/>
  <c r="N2948" i="6" s="1"/>
  <c r="O2948" i="6" s="1"/>
  <c r="M2947" i="6"/>
  <c r="N2947" i="6" s="1"/>
  <c r="O2947" i="6" s="1"/>
  <c r="M2946" i="6"/>
  <c r="N2946" i="6" s="1"/>
  <c r="O2946" i="6" s="1"/>
  <c r="M2945" i="6"/>
  <c r="N2945" i="6" s="1"/>
  <c r="O2945" i="6" s="1"/>
  <c r="M2944" i="6"/>
  <c r="N2944" i="6" s="1"/>
  <c r="O2944" i="6" s="1"/>
  <c r="M2943" i="6"/>
  <c r="N2943" i="6" s="1"/>
  <c r="O2943" i="6" s="1"/>
  <c r="M2942" i="6"/>
  <c r="N2942" i="6" s="1"/>
  <c r="O2942" i="6" s="1"/>
  <c r="M2941" i="6"/>
  <c r="N2941" i="6" s="1"/>
  <c r="O2941" i="6" s="1"/>
  <c r="M2940" i="6"/>
  <c r="N2940" i="6" s="1"/>
  <c r="O2940" i="6" s="1"/>
  <c r="M2939" i="6"/>
  <c r="N2939" i="6" s="1"/>
  <c r="O2939" i="6" s="1"/>
  <c r="M2938" i="6"/>
  <c r="N2938" i="6" s="1"/>
  <c r="O2938" i="6" s="1"/>
  <c r="M2937" i="6"/>
  <c r="N2937" i="6" s="1"/>
  <c r="O2937" i="6" s="1"/>
  <c r="M2936" i="6"/>
  <c r="N2936" i="6" s="1"/>
  <c r="O2936" i="6" s="1"/>
  <c r="M2935" i="6"/>
  <c r="N2935" i="6" s="1"/>
  <c r="O2935" i="6" s="1"/>
  <c r="M2934" i="6"/>
  <c r="N2934" i="6" s="1"/>
  <c r="O2934" i="6" s="1"/>
  <c r="M2933" i="6"/>
  <c r="N2933" i="6" s="1"/>
  <c r="O2933" i="6" s="1"/>
  <c r="M2932" i="6"/>
  <c r="N2932" i="6" s="1"/>
  <c r="O2932" i="6" s="1"/>
  <c r="M2931" i="6"/>
  <c r="N2931" i="6" s="1"/>
  <c r="O2931" i="6" s="1"/>
  <c r="M2930" i="6"/>
  <c r="N2930" i="6" s="1"/>
  <c r="O2930" i="6" s="1"/>
  <c r="M2929" i="6"/>
  <c r="N2929" i="6" s="1"/>
  <c r="O2929" i="6" s="1"/>
  <c r="M2928" i="6"/>
  <c r="N2928" i="6" s="1"/>
  <c r="O2928" i="6" s="1"/>
  <c r="M2547" i="6"/>
  <c r="N2547" i="6" s="1"/>
  <c r="O2547" i="6" s="1"/>
  <c r="AB2546" i="6"/>
  <c r="M2546" i="6" s="1"/>
  <c r="N2546" i="6" s="1"/>
  <c r="O2546" i="6" s="1"/>
  <c r="AB2544" i="6"/>
  <c r="M2544" i="6" s="1"/>
  <c r="N2544" i="6" s="1"/>
  <c r="O2544" i="6" s="1"/>
  <c r="M2540" i="6"/>
  <c r="N2540" i="6" s="1"/>
  <c r="O2540" i="6" s="1"/>
  <c r="M2539" i="6"/>
  <c r="N2539" i="6" s="1"/>
  <c r="O2539" i="6" s="1"/>
  <c r="AB2538" i="6"/>
  <c r="M2538" i="6" s="1"/>
  <c r="N2538" i="6" s="1"/>
  <c r="O2538" i="6" s="1"/>
  <c r="AB2537" i="6"/>
  <c r="M2537" i="6" s="1"/>
  <c r="N2537" i="6" s="1"/>
  <c r="O2537" i="6" s="1"/>
  <c r="M2536" i="6"/>
  <c r="N2536" i="6" s="1"/>
  <c r="O2536" i="6" s="1"/>
  <c r="AB2535" i="6"/>
  <c r="M2535" i="6" s="1"/>
  <c r="N2535" i="6" s="1"/>
  <c r="O2535" i="6" s="1"/>
  <c r="M2532" i="6"/>
  <c r="N2532" i="6" s="1"/>
  <c r="O2532" i="6" s="1"/>
  <c r="AB2531" i="6"/>
  <c r="M2531" i="6" s="1"/>
  <c r="N2531" i="6" s="1"/>
  <c r="O2531" i="6" s="1"/>
  <c r="M2530" i="6"/>
  <c r="N2530" i="6" s="1"/>
  <c r="O2530" i="6" s="1"/>
  <c r="M2529" i="6"/>
  <c r="N2529" i="6" s="1"/>
  <c r="O2529" i="6" s="1"/>
  <c r="AB2526" i="6"/>
  <c r="M2526" i="6" s="1"/>
  <c r="N2526" i="6" s="1"/>
  <c r="O2526" i="6" s="1"/>
  <c r="AB2522" i="6"/>
  <c r="M2522" i="6" s="1"/>
  <c r="N2522" i="6" s="1"/>
  <c r="O2522" i="6" s="1"/>
  <c r="AB2516" i="6"/>
  <c r="M2516" i="6" s="1"/>
  <c r="N2516" i="6" s="1"/>
  <c r="O2516" i="6" s="1"/>
  <c r="AB2094" i="6"/>
  <c r="M2094" i="6" s="1"/>
  <c r="N2094" i="6" s="1"/>
  <c r="O2094" i="6" s="1"/>
  <c r="AB1746" i="6"/>
  <c r="M1746" i="6" s="1"/>
  <c r="N1746" i="6" s="1"/>
  <c r="O1746" i="6" s="1"/>
  <c r="AB1742" i="6"/>
  <c r="M1742" i="6" s="1"/>
  <c r="N1742" i="6" s="1"/>
  <c r="O1742" i="6" s="1"/>
  <c r="AB1730" i="6"/>
  <c r="M1730" i="6" s="1"/>
  <c r="N1730" i="6" s="1"/>
  <c r="O1730" i="6" s="1"/>
  <c r="AB1729" i="6"/>
  <c r="M1729" i="6" s="1"/>
  <c r="N1729" i="6" s="1"/>
  <c r="O1729" i="6" s="1"/>
  <c r="AB1723" i="6"/>
  <c r="M1723" i="6" s="1"/>
  <c r="N1723" i="6" s="1"/>
  <c r="O1723" i="6" s="1"/>
  <c r="AB1712" i="6"/>
  <c r="M1712" i="6" s="1"/>
  <c r="N1712" i="6" s="1"/>
  <c r="O1712" i="6" s="1"/>
  <c r="AB1708" i="6"/>
  <c r="M1708" i="6" s="1"/>
  <c r="N1708" i="6" s="1"/>
  <c r="O1708" i="6" s="1"/>
  <c r="AB1703" i="6"/>
  <c r="M1703" i="6" s="1"/>
  <c r="N1703" i="6" s="1"/>
  <c r="O1703" i="6" s="1"/>
  <c r="AB1699" i="6"/>
  <c r="M1699" i="6" s="1"/>
  <c r="N1699" i="6" s="1"/>
  <c r="O1699" i="6" s="1"/>
  <c r="AB1692" i="6"/>
  <c r="M1692" i="6" s="1"/>
  <c r="N1692" i="6" s="1"/>
  <c r="O1692" i="6" s="1"/>
  <c r="AB1678" i="6"/>
  <c r="M1678" i="6" s="1"/>
  <c r="N1678" i="6" s="1"/>
  <c r="O1678" i="6" s="1"/>
  <c r="M1677" i="6"/>
  <c r="N1677" i="6" s="1"/>
  <c r="O1677" i="6" s="1"/>
  <c r="AB1675" i="6"/>
  <c r="M1675" i="6" s="1"/>
  <c r="N1675" i="6" s="1"/>
  <c r="O1675" i="6" s="1"/>
  <c r="AB1435" i="6"/>
  <c r="M1435" i="6" s="1"/>
  <c r="N1435" i="6" s="1"/>
  <c r="O1435" i="6" s="1"/>
  <c r="AB1429" i="6"/>
  <c r="M1429" i="6" s="1"/>
  <c r="N1429" i="6" s="1"/>
  <c r="O1429" i="6" s="1"/>
  <c r="AB1420" i="6"/>
  <c r="M1420" i="6" s="1"/>
  <c r="N1420" i="6" s="1"/>
  <c r="O1420" i="6" s="1"/>
  <c r="AB1417" i="6"/>
  <c r="M1417" i="6" s="1"/>
  <c r="N1417" i="6" s="1"/>
  <c r="O1417" i="6" s="1"/>
  <c r="AB1411" i="6"/>
  <c r="M1411" i="6" s="1"/>
  <c r="N1411" i="6" s="1"/>
  <c r="O1411" i="6" s="1"/>
  <c r="AB1392" i="6"/>
  <c r="M1392" i="6" s="1"/>
  <c r="N1392" i="6" s="1"/>
  <c r="O1392" i="6" s="1"/>
  <c r="AB1389" i="6"/>
  <c r="M1389" i="6" s="1"/>
  <c r="N1389" i="6" s="1"/>
  <c r="O1389" i="6" s="1"/>
  <c r="AB1330" i="6"/>
  <c r="M1330" i="6" s="1"/>
  <c r="N1330" i="6" s="1"/>
  <c r="O1330" i="6" s="1"/>
  <c r="AB1315" i="6"/>
  <c r="M1315" i="6" s="1"/>
  <c r="N1315" i="6" s="1"/>
  <c r="O1315" i="6" s="1"/>
  <c r="M1297" i="6"/>
  <c r="N1297" i="6" s="1"/>
  <c r="O1297" i="6" s="1"/>
  <c r="AB1277" i="6"/>
  <c r="M1277" i="6" s="1"/>
  <c r="N1277" i="6" s="1"/>
  <c r="O1277" i="6" s="1"/>
  <c r="AB1271" i="6"/>
  <c r="M1271" i="6" s="1"/>
  <c r="N1271" i="6" s="1"/>
  <c r="O1271" i="6" s="1"/>
  <c r="AB1268" i="6"/>
  <c r="M1268" i="6" s="1"/>
  <c r="N1268" i="6" s="1"/>
  <c r="O1268" i="6" s="1"/>
  <c r="AB1265" i="6"/>
  <c r="M1265" i="6" s="1"/>
  <c r="N1265" i="6" s="1"/>
  <c r="O1265" i="6" s="1"/>
  <c r="AB850" i="6"/>
  <c r="M850" i="6" s="1"/>
  <c r="N850" i="6" s="1"/>
  <c r="O850" i="6" s="1"/>
  <c r="M842" i="6"/>
  <c r="N842" i="6" s="1"/>
  <c r="O842" i="6" s="1"/>
  <c r="M2616" i="6"/>
  <c r="N2616" i="6" s="1"/>
  <c r="O2616" i="6" s="1"/>
  <c r="M2615" i="6"/>
  <c r="N2615" i="6" s="1"/>
  <c r="O2615" i="6" s="1"/>
  <c r="M2614" i="6"/>
  <c r="N2614" i="6" s="1"/>
  <c r="O2614" i="6" s="1"/>
  <c r="M2613" i="6"/>
  <c r="N2613" i="6" s="1"/>
  <c r="O2613" i="6" s="1"/>
  <c r="M2612" i="6"/>
  <c r="N2612" i="6" s="1"/>
  <c r="O2612" i="6" s="1"/>
  <c r="M2611" i="6"/>
  <c r="N2611" i="6" s="1"/>
  <c r="O2611" i="6" s="1"/>
  <c r="M2610" i="6"/>
  <c r="N2610" i="6" s="1"/>
  <c r="O2610" i="6" s="1"/>
  <c r="M2609" i="6"/>
  <c r="N2609" i="6" s="1"/>
  <c r="O2609" i="6" s="1"/>
  <c r="M2608" i="6"/>
  <c r="N2608" i="6" s="1"/>
  <c r="O2608" i="6" s="1"/>
  <c r="M2607" i="6"/>
  <c r="N2607" i="6" s="1"/>
  <c r="O2607" i="6" s="1"/>
  <c r="M2606" i="6"/>
  <c r="N2606" i="6" s="1"/>
  <c r="O2606" i="6" s="1"/>
  <c r="M2605" i="6"/>
  <c r="N2605" i="6" s="1"/>
  <c r="O2605" i="6" s="1"/>
  <c r="M2604" i="6"/>
  <c r="N2604" i="6" s="1"/>
  <c r="O2604" i="6" s="1"/>
  <c r="M2603" i="6"/>
  <c r="N2603" i="6" s="1"/>
  <c r="O2603" i="6" s="1"/>
  <c r="M2602" i="6"/>
  <c r="N2602" i="6" s="1"/>
  <c r="O2602" i="6" s="1"/>
  <c r="M2601" i="6"/>
  <c r="N2601" i="6" s="1"/>
  <c r="O2601" i="6" s="1"/>
  <c r="M2600" i="6"/>
  <c r="N2600" i="6" s="1"/>
  <c r="O2600" i="6" s="1"/>
  <c r="M2599" i="6"/>
  <c r="N2599" i="6" s="1"/>
  <c r="O2599" i="6" s="1"/>
  <c r="M2598" i="6"/>
  <c r="N2598" i="6" s="1"/>
  <c r="O2598" i="6" s="1"/>
  <c r="M2597" i="6"/>
  <c r="N2597" i="6" s="1"/>
  <c r="O2597" i="6" s="1"/>
  <c r="M2596" i="6"/>
  <c r="N2596" i="6" s="1"/>
  <c r="O2596" i="6" s="1"/>
  <c r="M2595" i="6"/>
  <c r="N2595" i="6" s="1"/>
  <c r="O2595" i="6" s="1"/>
  <c r="M2594" i="6"/>
  <c r="N2594" i="6" s="1"/>
  <c r="O2594" i="6" s="1"/>
  <c r="M2593" i="6"/>
  <c r="N2593" i="6" s="1"/>
  <c r="O2593" i="6" s="1"/>
  <c r="M2592" i="6"/>
  <c r="N2592" i="6" s="1"/>
  <c r="O2592" i="6" s="1"/>
  <c r="M2591" i="6"/>
  <c r="N2591" i="6" s="1"/>
  <c r="O2591" i="6" s="1"/>
  <c r="M2590" i="6"/>
  <c r="N2590" i="6" s="1"/>
  <c r="O2590" i="6" s="1"/>
  <c r="M2589" i="6"/>
  <c r="N2589" i="6" s="1"/>
  <c r="O2589" i="6" s="1"/>
  <c r="M2588" i="6"/>
  <c r="N2588" i="6" s="1"/>
  <c r="O2588" i="6" s="1"/>
  <c r="M2587" i="6"/>
  <c r="N2587" i="6" s="1"/>
  <c r="O2587" i="6" s="1"/>
  <c r="M2586" i="6"/>
  <c r="N2586" i="6" s="1"/>
  <c r="O2586" i="6" s="1"/>
  <c r="M2585" i="6"/>
  <c r="N2585" i="6" s="1"/>
  <c r="O2585" i="6" s="1"/>
  <c r="M2584" i="6"/>
  <c r="N2584" i="6" s="1"/>
  <c r="O2584" i="6" s="1"/>
  <c r="M2583" i="6"/>
  <c r="N2583" i="6" s="1"/>
  <c r="O2583" i="6" s="1"/>
  <c r="M2582" i="6"/>
  <c r="N2582" i="6" s="1"/>
  <c r="O2582" i="6" s="1"/>
  <c r="M2581" i="6"/>
  <c r="N2581" i="6" s="1"/>
  <c r="O2581" i="6" s="1"/>
  <c r="M2580" i="6"/>
  <c r="N2580" i="6" s="1"/>
  <c r="O2580" i="6" s="1"/>
  <c r="M2579" i="6"/>
  <c r="N2579" i="6" s="1"/>
  <c r="O2579" i="6" s="1"/>
  <c r="M2578" i="6"/>
  <c r="N2578" i="6" s="1"/>
  <c r="O2578" i="6" s="1"/>
  <c r="M2577" i="6"/>
  <c r="N2577" i="6" s="1"/>
  <c r="O2577" i="6" s="1"/>
  <c r="M2576" i="6"/>
  <c r="N2576" i="6" s="1"/>
  <c r="O2576" i="6" s="1"/>
  <c r="M2575" i="6"/>
  <c r="N2575" i="6" s="1"/>
  <c r="O2575" i="6" s="1"/>
  <c r="M2574" i="6"/>
  <c r="N2574" i="6" s="1"/>
  <c r="O2574" i="6" s="1"/>
  <c r="M2573" i="6"/>
  <c r="N2573" i="6" s="1"/>
  <c r="O2573" i="6" s="1"/>
  <c r="M2572" i="6"/>
  <c r="N2572" i="6" s="1"/>
  <c r="O2572" i="6" s="1"/>
  <c r="M2571" i="6"/>
  <c r="N2571" i="6" s="1"/>
  <c r="O2571" i="6" s="1"/>
  <c r="M2570" i="6"/>
  <c r="N2570" i="6" s="1"/>
  <c r="O2570" i="6" s="1"/>
  <c r="M2569" i="6"/>
  <c r="N2569" i="6" s="1"/>
  <c r="O2569" i="6" s="1"/>
  <c r="M2568" i="6"/>
  <c r="N2568" i="6" s="1"/>
  <c r="O2568" i="6" s="1"/>
  <c r="M2567" i="6"/>
  <c r="N2567" i="6" s="1"/>
  <c r="O2567" i="6" s="1"/>
  <c r="M2566" i="6"/>
  <c r="N2566" i="6" s="1"/>
  <c r="O2566" i="6" s="1"/>
  <c r="M2565" i="6"/>
  <c r="N2565" i="6" s="1"/>
  <c r="O2565" i="6" s="1"/>
  <c r="M2564" i="6"/>
  <c r="N2564" i="6" s="1"/>
  <c r="O2564" i="6" s="1"/>
  <c r="M2563" i="6"/>
  <c r="N2563" i="6" s="1"/>
  <c r="O2563" i="6" s="1"/>
  <c r="M2562" i="6"/>
  <c r="N2562" i="6" s="1"/>
  <c r="O2562" i="6" s="1"/>
  <c r="M2561" i="6"/>
  <c r="N2561" i="6" s="1"/>
  <c r="O2561" i="6" s="1"/>
  <c r="M2560" i="6"/>
  <c r="N2560" i="6" s="1"/>
  <c r="O2560" i="6" s="1"/>
  <c r="M2559" i="6"/>
  <c r="N2559" i="6" s="1"/>
  <c r="O2559" i="6" s="1"/>
  <c r="M2558" i="6"/>
  <c r="N2558" i="6" s="1"/>
  <c r="O2558" i="6" s="1"/>
  <c r="M2557" i="6"/>
  <c r="N2557" i="6" s="1"/>
  <c r="O2557" i="6" s="1"/>
  <c r="M2556" i="6"/>
  <c r="N2556" i="6" s="1"/>
  <c r="O2556" i="6" s="1"/>
  <c r="M2555" i="6"/>
  <c r="N2555" i="6" s="1"/>
  <c r="O2555" i="6" s="1"/>
  <c r="M2554" i="6"/>
  <c r="N2554" i="6" s="1"/>
  <c r="O2554" i="6" s="1"/>
  <c r="M2553" i="6"/>
  <c r="N2553" i="6" s="1"/>
  <c r="O2553" i="6" s="1"/>
  <c r="M2552" i="6"/>
  <c r="N2552" i="6" s="1"/>
  <c r="O2552" i="6" s="1"/>
  <c r="M2551" i="6"/>
  <c r="N2551" i="6" s="1"/>
  <c r="O2551" i="6" s="1"/>
  <c r="M2550" i="6"/>
  <c r="N2550" i="6" s="1"/>
  <c r="O2550" i="6" s="1"/>
  <c r="M2549" i="6"/>
  <c r="N2549" i="6" s="1"/>
  <c r="O2549" i="6" s="1"/>
  <c r="M2548" i="6"/>
  <c r="N2548" i="6" s="1"/>
  <c r="O2548" i="6" s="1"/>
  <c r="AB2545" i="6"/>
  <c r="M2545" i="6" s="1"/>
  <c r="N2545" i="6" s="1"/>
  <c r="O2545" i="6" s="1"/>
  <c r="AB2542" i="6"/>
  <c r="M2542" i="6" s="1"/>
  <c r="N2542" i="6" s="1"/>
  <c r="O2542" i="6" s="1"/>
  <c r="AB2541" i="6"/>
  <c r="M2541" i="6" s="1"/>
  <c r="N2541" i="6" s="1"/>
  <c r="O2541" i="6" s="1"/>
  <c r="AB2534" i="6"/>
  <c r="M2534" i="6" s="1"/>
  <c r="N2534" i="6" s="1"/>
  <c r="O2534" i="6" s="1"/>
  <c r="AB2533" i="6"/>
  <c r="M2533" i="6" s="1"/>
  <c r="N2533" i="6" s="1"/>
  <c r="O2533" i="6" s="1"/>
  <c r="AB2524" i="6"/>
  <c r="M2524" i="6" s="1"/>
  <c r="N2524" i="6" s="1"/>
  <c r="O2524" i="6" s="1"/>
  <c r="AB2523" i="6"/>
  <c r="M2523" i="6" s="1"/>
  <c r="N2523" i="6" s="1"/>
  <c r="O2523" i="6" s="1"/>
  <c r="AB2521" i="6"/>
  <c r="M2521" i="6" s="1"/>
  <c r="N2521" i="6" s="1"/>
  <c r="O2521" i="6" s="1"/>
  <c r="AB2518" i="6"/>
  <c r="M2518" i="6" s="1"/>
  <c r="N2518" i="6" s="1"/>
  <c r="O2518" i="6" s="1"/>
  <c r="AB2517" i="6"/>
  <c r="M2517" i="6" s="1"/>
  <c r="N2517" i="6" s="1"/>
  <c r="O2517" i="6" s="1"/>
  <c r="AB2515" i="6"/>
  <c r="M2515" i="6" s="1"/>
  <c r="N2515" i="6" s="1"/>
  <c r="O2515" i="6" s="1"/>
  <c r="AB2510" i="6"/>
  <c r="M2510" i="6" s="1"/>
  <c r="N2510" i="6" s="1"/>
  <c r="O2510" i="6" s="1"/>
  <c r="AB1743" i="6"/>
  <c r="M1743" i="6" s="1"/>
  <c r="N1743" i="6" s="1"/>
  <c r="O1743" i="6" s="1"/>
  <c r="AB1709" i="6"/>
  <c r="M1709" i="6" s="1"/>
  <c r="N1709" i="6" s="1"/>
  <c r="O1709" i="6" s="1"/>
  <c r="M1685" i="6"/>
  <c r="N1685" i="6" s="1"/>
  <c r="O1685" i="6" s="1"/>
  <c r="AB1430" i="6"/>
  <c r="M1430" i="6" s="1"/>
  <c r="N1430" i="6" s="1"/>
  <c r="O1430" i="6" s="1"/>
  <c r="AB1422" i="6"/>
  <c r="M1422" i="6" s="1"/>
  <c r="N1422" i="6" s="1"/>
  <c r="O1422" i="6" s="1"/>
  <c r="AB1419" i="6"/>
  <c r="M1419" i="6" s="1"/>
  <c r="N1419" i="6" s="1"/>
  <c r="O1419" i="6" s="1"/>
  <c r="AB1410" i="6"/>
  <c r="M1410" i="6" s="1"/>
  <c r="N1410" i="6" s="1"/>
  <c r="O1410" i="6" s="1"/>
  <c r="M1409" i="6"/>
  <c r="N1409" i="6" s="1"/>
  <c r="O1409" i="6" s="1"/>
  <c r="AB1404" i="6"/>
  <c r="M1404" i="6" s="1"/>
  <c r="N1404" i="6" s="1"/>
  <c r="O1404" i="6" s="1"/>
  <c r="AB1397" i="6"/>
  <c r="M1397" i="6" s="1"/>
  <c r="N1397" i="6" s="1"/>
  <c r="O1397" i="6" s="1"/>
  <c r="AB1394" i="6"/>
  <c r="M1394" i="6" s="1"/>
  <c r="N1394" i="6" s="1"/>
  <c r="O1394" i="6" s="1"/>
  <c r="AB1381" i="6"/>
  <c r="M1381" i="6" s="1"/>
  <c r="N1381" i="6" s="1"/>
  <c r="O1381" i="6" s="1"/>
  <c r="AB1369" i="6"/>
  <c r="M1369" i="6" s="1"/>
  <c r="N1369" i="6" s="1"/>
  <c r="O1369" i="6" s="1"/>
  <c r="M1365" i="6"/>
  <c r="N1365" i="6" s="1"/>
  <c r="O1365" i="6" s="1"/>
  <c r="AB1360" i="6"/>
  <c r="M1360" i="6" s="1"/>
  <c r="N1360" i="6" s="1"/>
  <c r="O1360" i="6" s="1"/>
  <c r="AB1351" i="6"/>
  <c r="M1351" i="6" s="1"/>
  <c r="N1351" i="6" s="1"/>
  <c r="O1351" i="6" s="1"/>
  <c r="AB1312" i="6"/>
  <c r="M1312" i="6" s="1"/>
  <c r="N1312" i="6" s="1"/>
  <c r="O1312" i="6" s="1"/>
  <c r="M1295" i="6"/>
  <c r="N1295" i="6" s="1"/>
  <c r="O1295" i="6" s="1"/>
  <c r="AB1274" i="6"/>
  <c r="M1274" i="6" s="1"/>
  <c r="N1274" i="6" s="1"/>
  <c r="O1274" i="6" s="1"/>
  <c r="AB1262" i="6"/>
  <c r="M1262" i="6" s="1"/>
  <c r="N1262" i="6" s="1"/>
  <c r="O1262" i="6" s="1"/>
  <c r="AB1260" i="6"/>
  <c r="M1260" i="6" s="1"/>
  <c r="N1260" i="6" s="1"/>
  <c r="O1260" i="6" s="1"/>
  <c r="AB862" i="6"/>
  <c r="M862" i="6" s="1"/>
  <c r="N862" i="6" s="1"/>
  <c r="O862" i="6" s="1"/>
  <c r="AB855" i="6"/>
  <c r="M855" i="6" s="1"/>
  <c r="N855" i="6" s="1"/>
  <c r="O855" i="6" s="1"/>
  <c r="M2509" i="6"/>
  <c r="N2509" i="6" s="1"/>
  <c r="O2509" i="6" s="1"/>
  <c r="M2508" i="6"/>
  <c r="N2508" i="6" s="1"/>
  <c r="O2508" i="6" s="1"/>
  <c r="M2507" i="6"/>
  <c r="N2507" i="6" s="1"/>
  <c r="O2507" i="6" s="1"/>
  <c r="M2506" i="6"/>
  <c r="N2506" i="6" s="1"/>
  <c r="O2506" i="6" s="1"/>
  <c r="M2505" i="6"/>
  <c r="N2505" i="6" s="1"/>
  <c r="O2505" i="6" s="1"/>
  <c r="M2504" i="6"/>
  <c r="N2504" i="6" s="1"/>
  <c r="O2504" i="6" s="1"/>
  <c r="M2503" i="6"/>
  <c r="N2503" i="6" s="1"/>
  <c r="O2503" i="6" s="1"/>
  <c r="M2502" i="6"/>
  <c r="N2502" i="6" s="1"/>
  <c r="O2502" i="6" s="1"/>
  <c r="M2501" i="6"/>
  <c r="N2501" i="6" s="1"/>
  <c r="O2501" i="6" s="1"/>
  <c r="M2500" i="6"/>
  <c r="N2500" i="6" s="1"/>
  <c r="O2500" i="6" s="1"/>
  <c r="M2499" i="6"/>
  <c r="N2499" i="6" s="1"/>
  <c r="O2499" i="6" s="1"/>
  <c r="M2498" i="6"/>
  <c r="N2498" i="6" s="1"/>
  <c r="O2498" i="6" s="1"/>
  <c r="M2497" i="6"/>
  <c r="N2497" i="6" s="1"/>
  <c r="O2497" i="6" s="1"/>
  <c r="M2496" i="6"/>
  <c r="N2496" i="6" s="1"/>
  <c r="O2496" i="6" s="1"/>
  <c r="M2495" i="6"/>
  <c r="N2495" i="6" s="1"/>
  <c r="O2495" i="6" s="1"/>
  <c r="M2494" i="6"/>
  <c r="N2494" i="6" s="1"/>
  <c r="O2494" i="6" s="1"/>
  <c r="M2493" i="6"/>
  <c r="N2493" i="6" s="1"/>
  <c r="O2493" i="6" s="1"/>
  <c r="M2492" i="6"/>
  <c r="N2492" i="6" s="1"/>
  <c r="O2492" i="6" s="1"/>
  <c r="M2491" i="6"/>
  <c r="N2491" i="6" s="1"/>
  <c r="O2491" i="6" s="1"/>
  <c r="M2490" i="6"/>
  <c r="N2490" i="6" s="1"/>
  <c r="O2490" i="6" s="1"/>
  <c r="M2489" i="6"/>
  <c r="N2489" i="6" s="1"/>
  <c r="O2489" i="6" s="1"/>
  <c r="M2488" i="6"/>
  <c r="N2488" i="6" s="1"/>
  <c r="O2488" i="6" s="1"/>
  <c r="M2487" i="6"/>
  <c r="N2487" i="6" s="1"/>
  <c r="O2487" i="6" s="1"/>
  <c r="M2486" i="6"/>
  <c r="N2486" i="6" s="1"/>
  <c r="O2486" i="6" s="1"/>
  <c r="M2485" i="6"/>
  <c r="N2485" i="6" s="1"/>
  <c r="O2485" i="6" s="1"/>
  <c r="M2484" i="6"/>
  <c r="N2484" i="6" s="1"/>
  <c r="O2484" i="6" s="1"/>
  <c r="M2483" i="6"/>
  <c r="N2483" i="6" s="1"/>
  <c r="O2483" i="6" s="1"/>
  <c r="M2482" i="6"/>
  <c r="N2482" i="6" s="1"/>
  <c r="O2482" i="6" s="1"/>
  <c r="M2481" i="6"/>
  <c r="N2481" i="6" s="1"/>
  <c r="O2481" i="6" s="1"/>
  <c r="M2480" i="6"/>
  <c r="N2480" i="6" s="1"/>
  <c r="O2480" i="6" s="1"/>
  <c r="M2479" i="6"/>
  <c r="N2479" i="6" s="1"/>
  <c r="O2479" i="6" s="1"/>
  <c r="M2478" i="6"/>
  <c r="N2478" i="6" s="1"/>
  <c r="O2478" i="6" s="1"/>
  <c r="M2477" i="6"/>
  <c r="N2477" i="6" s="1"/>
  <c r="O2477" i="6" s="1"/>
  <c r="M2476" i="6"/>
  <c r="N2476" i="6" s="1"/>
  <c r="O2476" i="6" s="1"/>
  <c r="M2475" i="6"/>
  <c r="N2475" i="6" s="1"/>
  <c r="O2475" i="6" s="1"/>
  <c r="M2474" i="6"/>
  <c r="N2474" i="6" s="1"/>
  <c r="O2474" i="6" s="1"/>
  <c r="M2473" i="6"/>
  <c r="N2473" i="6" s="1"/>
  <c r="O2473" i="6" s="1"/>
  <c r="M2472" i="6"/>
  <c r="N2472" i="6" s="1"/>
  <c r="O2472" i="6" s="1"/>
  <c r="M2471" i="6"/>
  <c r="N2471" i="6" s="1"/>
  <c r="O2471" i="6" s="1"/>
  <c r="M2470" i="6"/>
  <c r="N2470" i="6" s="1"/>
  <c r="O2470" i="6" s="1"/>
  <c r="M2469" i="6"/>
  <c r="N2469" i="6" s="1"/>
  <c r="O2469" i="6" s="1"/>
  <c r="M2468" i="6"/>
  <c r="N2468" i="6" s="1"/>
  <c r="O2468" i="6" s="1"/>
  <c r="M2467" i="6"/>
  <c r="N2467" i="6" s="1"/>
  <c r="O2467" i="6" s="1"/>
  <c r="M2466" i="6"/>
  <c r="N2466" i="6" s="1"/>
  <c r="O2466" i="6" s="1"/>
  <c r="M2465" i="6"/>
  <c r="N2465" i="6" s="1"/>
  <c r="O2465" i="6" s="1"/>
  <c r="M2464" i="6"/>
  <c r="N2464" i="6" s="1"/>
  <c r="O2464" i="6" s="1"/>
  <c r="M2463" i="6"/>
  <c r="N2463" i="6" s="1"/>
  <c r="O2463" i="6" s="1"/>
  <c r="M2462" i="6"/>
  <c r="N2462" i="6" s="1"/>
  <c r="O2462" i="6" s="1"/>
  <c r="M2461" i="6"/>
  <c r="N2461" i="6" s="1"/>
  <c r="O2461" i="6" s="1"/>
  <c r="M2460" i="6"/>
  <c r="N2460" i="6" s="1"/>
  <c r="O2460" i="6" s="1"/>
  <c r="M2459" i="6"/>
  <c r="N2459" i="6" s="1"/>
  <c r="O2459" i="6" s="1"/>
  <c r="M2458" i="6"/>
  <c r="N2458" i="6" s="1"/>
  <c r="O2458" i="6" s="1"/>
  <c r="M2457" i="6"/>
  <c r="N2457" i="6" s="1"/>
  <c r="O2457" i="6" s="1"/>
  <c r="M2456" i="6"/>
  <c r="N2456" i="6" s="1"/>
  <c r="O2456" i="6" s="1"/>
  <c r="M2455" i="6"/>
  <c r="N2455" i="6" s="1"/>
  <c r="O2455" i="6" s="1"/>
  <c r="M2454" i="6"/>
  <c r="N2454" i="6" s="1"/>
  <c r="O2454" i="6" s="1"/>
  <c r="M2453" i="6"/>
  <c r="N2453" i="6" s="1"/>
  <c r="O2453" i="6" s="1"/>
  <c r="M2452" i="6"/>
  <c r="N2452" i="6" s="1"/>
  <c r="O2452" i="6" s="1"/>
  <c r="M2451" i="6"/>
  <c r="N2451" i="6" s="1"/>
  <c r="O2451" i="6" s="1"/>
  <c r="M2450" i="6"/>
  <c r="N2450" i="6" s="1"/>
  <c r="O2450" i="6" s="1"/>
  <c r="M2449" i="6"/>
  <c r="N2449" i="6" s="1"/>
  <c r="O2449" i="6" s="1"/>
  <c r="M2448" i="6"/>
  <c r="N2448" i="6" s="1"/>
  <c r="O2448" i="6" s="1"/>
  <c r="M2447" i="6"/>
  <c r="N2447" i="6" s="1"/>
  <c r="O2447" i="6" s="1"/>
  <c r="M2446" i="6"/>
  <c r="N2446" i="6" s="1"/>
  <c r="O2446" i="6" s="1"/>
  <c r="M2445" i="6"/>
  <c r="N2445" i="6" s="1"/>
  <c r="O2445" i="6" s="1"/>
  <c r="M2444" i="6"/>
  <c r="N2444" i="6" s="1"/>
  <c r="O2444" i="6" s="1"/>
  <c r="M2443" i="6"/>
  <c r="N2443" i="6" s="1"/>
  <c r="O2443" i="6" s="1"/>
  <c r="M2442" i="6"/>
  <c r="N2442" i="6" s="1"/>
  <c r="O2442" i="6" s="1"/>
  <c r="M2441" i="6"/>
  <c r="N2441" i="6" s="1"/>
  <c r="O2441" i="6" s="1"/>
  <c r="M2440" i="6"/>
  <c r="N2440" i="6" s="1"/>
  <c r="O2440" i="6" s="1"/>
  <c r="M2439" i="6"/>
  <c r="N2439" i="6" s="1"/>
  <c r="O2439" i="6" s="1"/>
  <c r="M2438" i="6"/>
  <c r="N2438" i="6" s="1"/>
  <c r="O2438" i="6" s="1"/>
  <c r="M2437" i="6"/>
  <c r="N2437" i="6" s="1"/>
  <c r="O2437" i="6" s="1"/>
  <c r="M2436" i="6"/>
  <c r="N2436" i="6" s="1"/>
  <c r="O2436" i="6" s="1"/>
  <c r="M2435" i="6"/>
  <c r="N2435" i="6" s="1"/>
  <c r="O2435" i="6" s="1"/>
  <c r="M2434" i="6"/>
  <c r="N2434" i="6" s="1"/>
  <c r="O2434" i="6" s="1"/>
  <c r="M2433" i="6"/>
  <c r="N2433" i="6" s="1"/>
  <c r="O2433" i="6" s="1"/>
  <c r="M2432" i="6"/>
  <c r="N2432" i="6" s="1"/>
  <c r="O2432" i="6" s="1"/>
  <c r="M2431" i="6"/>
  <c r="N2431" i="6" s="1"/>
  <c r="O2431" i="6" s="1"/>
  <c r="M2430" i="6"/>
  <c r="N2430" i="6" s="1"/>
  <c r="O2430" i="6" s="1"/>
  <c r="M2429" i="6"/>
  <c r="N2429" i="6" s="1"/>
  <c r="O2429" i="6" s="1"/>
  <c r="M2428" i="6"/>
  <c r="N2428" i="6" s="1"/>
  <c r="O2428" i="6" s="1"/>
  <c r="M2427" i="6"/>
  <c r="N2427" i="6" s="1"/>
  <c r="O2427" i="6" s="1"/>
  <c r="M2426" i="6"/>
  <c r="N2426" i="6" s="1"/>
  <c r="O2426" i="6" s="1"/>
  <c r="M2425" i="6"/>
  <c r="N2425" i="6" s="1"/>
  <c r="O2425" i="6" s="1"/>
  <c r="M2424" i="6"/>
  <c r="N2424" i="6" s="1"/>
  <c r="O2424" i="6" s="1"/>
  <c r="M2423" i="6"/>
  <c r="N2423" i="6" s="1"/>
  <c r="O2423" i="6" s="1"/>
  <c r="M2422" i="6"/>
  <c r="N2422" i="6" s="1"/>
  <c r="O2422" i="6" s="1"/>
  <c r="M2421" i="6"/>
  <c r="N2421" i="6" s="1"/>
  <c r="O2421" i="6" s="1"/>
  <c r="M2420" i="6"/>
  <c r="N2420" i="6" s="1"/>
  <c r="O2420" i="6" s="1"/>
  <c r="M2419" i="6"/>
  <c r="N2419" i="6" s="1"/>
  <c r="O2419" i="6" s="1"/>
  <c r="M2418" i="6"/>
  <c r="N2418" i="6" s="1"/>
  <c r="O2418" i="6" s="1"/>
  <c r="M2417" i="6"/>
  <c r="N2417" i="6" s="1"/>
  <c r="O2417" i="6" s="1"/>
  <c r="M2416" i="6"/>
  <c r="N2416" i="6" s="1"/>
  <c r="O2416" i="6" s="1"/>
  <c r="M2415" i="6"/>
  <c r="N2415" i="6" s="1"/>
  <c r="O2415" i="6" s="1"/>
  <c r="M2414" i="6"/>
  <c r="N2414" i="6" s="1"/>
  <c r="O2414" i="6" s="1"/>
  <c r="M2413" i="6"/>
  <c r="N2413" i="6" s="1"/>
  <c r="O2413" i="6" s="1"/>
  <c r="AB2297" i="6"/>
  <c r="M2297" i="6" s="1"/>
  <c r="N2297" i="6" s="1"/>
  <c r="O2297" i="6" s="1"/>
  <c r="AB2291" i="6"/>
  <c r="M2291" i="6" s="1"/>
  <c r="N2291" i="6" s="1"/>
  <c r="O2291" i="6" s="1"/>
  <c r="AB2286" i="6"/>
  <c r="M2286" i="6" s="1"/>
  <c r="N2286" i="6" s="1"/>
  <c r="O2286" i="6" s="1"/>
  <c r="AB2279" i="6"/>
  <c r="M2279" i="6" s="1"/>
  <c r="N2279" i="6" s="1"/>
  <c r="O2279" i="6" s="1"/>
  <c r="M2003" i="6"/>
  <c r="N2003" i="6" s="1"/>
  <c r="O2003" i="6" s="1"/>
  <c r="M2002" i="6"/>
  <c r="N2002" i="6" s="1"/>
  <c r="O2002" i="6" s="1"/>
  <c r="M2001" i="6"/>
  <c r="N2001" i="6" s="1"/>
  <c r="O2001" i="6" s="1"/>
  <c r="M2000" i="6"/>
  <c r="N2000" i="6" s="1"/>
  <c r="O2000" i="6" s="1"/>
  <c r="M1999" i="6"/>
  <c r="N1999" i="6" s="1"/>
  <c r="O1999" i="6" s="1"/>
  <c r="M1998" i="6"/>
  <c r="N1998" i="6" s="1"/>
  <c r="O1998" i="6" s="1"/>
  <c r="M1997" i="6"/>
  <c r="N1997" i="6" s="1"/>
  <c r="O1997" i="6" s="1"/>
  <c r="M1996" i="6"/>
  <c r="N1996" i="6" s="1"/>
  <c r="O1996" i="6" s="1"/>
  <c r="M1995" i="6"/>
  <c r="N1995" i="6" s="1"/>
  <c r="O1995" i="6" s="1"/>
  <c r="M1994" i="6"/>
  <c r="N1994" i="6" s="1"/>
  <c r="O1994" i="6" s="1"/>
  <c r="M1993" i="6"/>
  <c r="N1993" i="6" s="1"/>
  <c r="O1993" i="6" s="1"/>
  <c r="M1992" i="6"/>
  <c r="N1992" i="6" s="1"/>
  <c r="O1992" i="6" s="1"/>
  <c r="M1991" i="6"/>
  <c r="N1991" i="6" s="1"/>
  <c r="O1991" i="6" s="1"/>
  <c r="M1990" i="6"/>
  <c r="N1990" i="6" s="1"/>
  <c r="O1990" i="6" s="1"/>
  <c r="M1989" i="6"/>
  <c r="N1989" i="6" s="1"/>
  <c r="O1989" i="6" s="1"/>
  <c r="M1988" i="6"/>
  <c r="N1988" i="6" s="1"/>
  <c r="O1988" i="6" s="1"/>
  <c r="M1987" i="6"/>
  <c r="N1987" i="6" s="1"/>
  <c r="O1987" i="6" s="1"/>
  <c r="M1986" i="6"/>
  <c r="N1986" i="6" s="1"/>
  <c r="O1986" i="6" s="1"/>
  <c r="M1985" i="6"/>
  <c r="N1985" i="6" s="1"/>
  <c r="O1985" i="6" s="1"/>
  <c r="M1984" i="6"/>
  <c r="N1984" i="6" s="1"/>
  <c r="O1984" i="6" s="1"/>
  <c r="M1983" i="6"/>
  <c r="N1983" i="6" s="1"/>
  <c r="O1983" i="6" s="1"/>
  <c r="M1982" i="6"/>
  <c r="N1982" i="6" s="1"/>
  <c r="O1982" i="6" s="1"/>
  <c r="M1981" i="6"/>
  <c r="N1981" i="6" s="1"/>
  <c r="O1981" i="6" s="1"/>
  <c r="M1980" i="6"/>
  <c r="N1980" i="6" s="1"/>
  <c r="O1980" i="6" s="1"/>
  <c r="M1979" i="6"/>
  <c r="N1979" i="6" s="1"/>
  <c r="O1979" i="6" s="1"/>
  <c r="M1978" i="6"/>
  <c r="N1978" i="6" s="1"/>
  <c r="O1978" i="6" s="1"/>
  <c r="M1977" i="6"/>
  <c r="N1977" i="6" s="1"/>
  <c r="O1977" i="6" s="1"/>
  <c r="M1976" i="6"/>
  <c r="N1976" i="6" s="1"/>
  <c r="O1976" i="6" s="1"/>
  <c r="M1975" i="6"/>
  <c r="N1975" i="6" s="1"/>
  <c r="O1975" i="6" s="1"/>
  <c r="M1974" i="6"/>
  <c r="N1974" i="6" s="1"/>
  <c r="O1974" i="6" s="1"/>
  <c r="M1973" i="6"/>
  <c r="N1973" i="6" s="1"/>
  <c r="O1973" i="6" s="1"/>
  <c r="M1972" i="6"/>
  <c r="N1972" i="6" s="1"/>
  <c r="O1972" i="6" s="1"/>
  <c r="M1971" i="6"/>
  <c r="N1971" i="6" s="1"/>
  <c r="O1971" i="6" s="1"/>
  <c r="M1970" i="6"/>
  <c r="N1970" i="6" s="1"/>
  <c r="O1970" i="6" s="1"/>
  <c r="M1969" i="6"/>
  <c r="N1969" i="6" s="1"/>
  <c r="O1969" i="6" s="1"/>
  <c r="M1968" i="6"/>
  <c r="N1968" i="6" s="1"/>
  <c r="O1968" i="6" s="1"/>
  <c r="M1967" i="6"/>
  <c r="N1967" i="6" s="1"/>
  <c r="O1967" i="6" s="1"/>
  <c r="M1966" i="6"/>
  <c r="N1966" i="6" s="1"/>
  <c r="O1966" i="6" s="1"/>
  <c r="M1965" i="6"/>
  <c r="N1965" i="6" s="1"/>
  <c r="O1965" i="6" s="1"/>
  <c r="M1964" i="6"/>
  <c r="N1964" i="6" s="1"/>
  <c r="O1964" i="6" s="1"/>
  <c r="M1963" i="6"/>
  <c r="N1963" i="6" s="1"/>
  <c r="O1963" i="6" s="1"/>
  <c r="M1962" i="6"/>
  <c r="N1962" i="6" s="1"/>
  <c r="O1962" i="6" s="1"/>
  <c r="M1961" i="6"/>
  <c r="N1961" i="6" s="1"/>
  <c r="O1961" i="6" s="1"/>
  <c r="M1960" i="6"/>
  <c r="N1960" i="6" s="1"/>
  <c r="O1960" i="6" s="1"/>
  <c r="M1959" i="6"/>
  <c r="N1959" i="6" s="1"/>
  <c r="O1959" i="6" s="1"/>
  <c r="M1958" i="6"/>
  <c r="N1958" i="6" s="1"/>
  <c r="O1958" i="6" s="1"/>
  <c r="M1957" i="6"/>
  <c r="N1957" i="6" s="1"/>
  <c r="O1957" i="6" s="1"/>
  <c r="M1956" i="6"/>
  <c r="N1956" i="6" s="1"/>
  <c r="O1956" i="6" s="1"/>
  <c r="M1955" i="6"/>
  <c r="N1955" i="6" s="1"/>
  <c r="O1955" i="6" s="1"/>
  <c r="M1954" i="6"/>
  <c r="N1954" i="6" s="1"/>
  <c r="O1954" i="6" s="1"/>
  <c r="M1953" i="6"/>
  <c r="N1953" i="6" s="1"/>
  <c r="O1953" i="6" s="1"/>
  <c r="M1952" i="6"/>
  <c r="N1952" i="6" s="1"/>
  <c r="O1952" i="6" s="1"/>
  <c r="M1951" i="6"/>
  <c r="N1951" i="6" s="1"/>
  <c r="O1951" i="6" s="1"/>
  <c r="M1950" i="6"/>
  <c r="N1950" i="6" s="1"/>
  <c r="O1950" i="6" s="1"/>
  <c r="M1949" i="6"/>
  <c r="N1949" i="6" s="1"/>
  <c r="O1949" i="6" s="1"/>
  <c r="M1948" i="6"/>
  <c r="N1948" i="6" s="1"/>
  <c r="O1948" i="6" s="1"/>
  <c r="M1947" i="6"/>
  <c r="N1947" i="6" s="1"/>
  <c r="O1947" i="6" s="1"/>
  <c r="M1946" i="6"/>
  <c r="N1946" i="6" s="1"/>
  <c r="O1946" i="6" s="1"/>
  <c r="M1945" i="6"/>
  <c r="N1945" i="6" s="1"/>
  <c r="O1945" i="6" s="1"/>
  <c r="M1944" i="6"/>
  <c r="N1944" i="6" s="1"/>
  <c r="O1944" i="6" s="1"/>
  <c r="M1943" i="6"/>
  <c r="N1943" i="6" s="1"/>
  <c r="O1943" i="6" s="1"/>
  <c r="M1942" i="6"/>
  <c r="N1942" i="6" s="1"/>
  <c r="O1942" i="6" s="1"/>
  <c r="M1941" i="6"/>
  <c r="N1941" i="6" s="1"/>
  <c r="O1941" i="6" s="1"/>
  <c r="M1940" i="6"/>
  <c r="N1940" i="6" s="1"/>
  <c r="O1940" i="6" s="1"/>
  <c r="M1939" i="6"/>
  <c r="N1939" i="6" s="1"/>
  <c r="O1939" i="6" s="1"/>
  <c r="M1938" i="6"/>
  <c r="N1938" i="6" s="1"/>
  <c r="O1938" i="6" s="1"/>
  <c r="M1937" i="6"/>
  <c r="N1937" i="6" s="1"/>
  <c r="O1937" i="6" s="1"/>
  <c r="M1936" i="6"/>
  <c r="N1936" i="6" s="1"/>
  <c r="O1936" i="6" s="1"/>
  <c r="M1935" i="6"/>
  <c r="N1935" i="6" s="1"/>
  <c r="O1935" i="6" s="1"/>
  <c r="M1934" i="6"/>
  <c r="N1934" i="6" s="1"/>
  <c r="O1934" i="6" s="1"/>
  <c r="M1933" i="6"/>
  <c r="N1933" i="6" s="1"/>
  <c r="O1933" i="6" s="1"/>
  <c r="M1932" i="6"/>
  <c r="N1932" i="6" s="1"/>
  <c r="O1932" i="6" s="1"/>
  <c r="M1931" i="6"/>
  <c r="N1931" i="6" s="1"/>
  <c r="O1931" i="6" s="1"/>
  <c r="M1930" i="6"/>
  <c r="N1930" i="6" s="1"/>
  <c r="O1930" i="6" s="1"/>
  <c r="M1929" i="6"/>
  <c r="N1929" i="6" s="1"/>
  <c r="O1929" i="6" s="1"/>
  <c r="M1928" i="6"/>
  <c r="N1928" i="6" s="1"/>
  <c r="O1928" i="6" s="1"/>
  <c r="M1927" i="6"/>
  <c r="N1927" i="6" s="1"/>
  <c r="O1927" i="6" s="1"/>
  <c r="M1926" i="6"/>
  <c r="N1926" i="6" s="1"/>
  <c r="O1926" i="6" s="1"/>
  <c r="M1925" i="6"/>
  <c r="N1925" i="6" s="1"/>
  <c r="O1925" i="6" s="1"/>
  <c r="M1924" i="6"/>
  <c r="N1924" i="6" s="1"/>
  <c r="O1924" i="6" s="1"/>
  <c r="M1923" i="6"/>
  <c r="N1923" i="6" s="1"/>
  <c r="O1923" i="6" s="1"/>
  <c r="M1922" i="6"/>
  <c r="N1922" i="6" s="1"/>
  <c r="O1922" i="6" s="1"/>
  <c r="M1921" i="6"/>
  <c r="N1921" i="6" s="1"/>
  <c r="O1921" i="6" s="1"/>
  <c r="M1920" i="6"/>
  <c r="N1920" i="6" s="1"/>
  <c r="O1920" i="6" s="1"/>
  <c r="M1919" i="6"/>
  <c r="N1919" i="6" s="1"/>
  <c r="O1919" i="6" s="1"/>
  <c r="M1918" i="6"/>
  <c r="N1918" i="6" s="1"/>
  <c r="O1918" i="6" s="1"/>
  <c r="M1917" i="6"/>
  <c r="N1917" i="6" s="1"/>
  <c r="O1917" i="6" s="1"/>
  <c r="M1916" i="6"/>
  <c r="N1916" i="6" s="1"/>
  <c r="O1916" i="6" s="1"/>
  <c r="M1915" i="6"/>
  <c r="N1915" i="6" s="1"/>
  <c r="O1915" i="6" s="1"/>
  <c r="M1914" i="6"/>
  <c r="N1914" i="6" s="1"/>
  <c r="O1914" i="6" s="1"/>
  <c r="M1913" i="6"/>
  <c r="N1913" i="6" s="1"/>
  <c r="O1913" i="6" s="1"/>
  <c r="M1912" i="6"/>
  <c r="N1912" i="6" s="1"/>
  <c r="O1912" i="6" s="1"/>
  <c r="M1911" i="6"/>
  <c r="N1911" i="6" s="1"/>
  <c r="O1911" i="6" s="1"/>
  <c r="M1910" i="6"/>
  <c r="N1910" i="6" s="1"/>
  <c r="O1910" i="6" s="1"/>
  <c r="M1909" i="6"/>
  <c r="N1909" i="6" s="1"/>
  <c r="O1909" i="6" s="1"/>
  <c r="M1908" i="6"/>
  <c r="N1908" i="6" s="1"/>
  <c r="O1908" i="6" s="1"/>
  <c r="M1907" i="6"/>
  <c r="N1907" i="6" s="1"/>
  <c r="O1907" i="6" s="1"/>
  <c r="M1906" i="6"/>
  <c r="N1906" i="6" s="1"/>
  <c r="O1906" i="6" s="1"/>
  <c r="M1905" i="6"/>
  <c r="N1905" i="6" s="1"/>
  <c r="O1905" i="6" s="1"/>
  <c r="M1904" i="6"/>
  <c r="N1904" i="6" s="1"/>
  <c r="O1904" i="6" s="1"/>
  <c r="M1903" i="6"/>
  <c r="N1903" i="6" s="1"/>
  <c r="O1903" i="6" s="1"/>
  <c r="M1902" i="6"/>
  <c r="N1902" i="6" s="1"/>
  <c r="O1902" i="6" s="1"/>
  <c r="M1901" i="6"/>
  <c r="N1901" i="6" s="1"/>
  <c r="O1901" i="6" s="1"/>
  <c r="M1900" i="6"/>
  <c r="N1900" i="6" s="1"/>
  <c r="O1900" i="6" s="1"/>
  <c r="M1899" i="6"/>
  <c r="N1899" i="6" s="1"/>
  <c r="O1899" i="6" s="1"/>
  <c r="M1898" i="6"/>
  <c r="N1898" i="6" s="1"/>
  <c r="O1898" i="6" s="1"/>
  <c r="M1897" i="6"/>
  <c r="N1897" i="6" s="1"/>
  <c r="O1897" i="6" s="1"/>
  <c r="M1896" i="6"/>
  <c r="N1896" i="6" s="1"/>
  <c r="O1896" i="6" s="1"/>
  <c r="M1895" i="6"/>
  <c r="N1895" i="6" s="1"/>
  <c r="O1895" i="6" s="1"/>
  <c r="M1894" i="6"/>
  <c r="N1894" i="6" s="1"/>
  <c r="O1894" i="6" s="1"/>
  <c r="M1893" i="6"/>
  <c r="N1893" i="6" s="1"/>
  <c r="O1893" i="6" s="1"/>
  <c r="M1892" i="6"/>
  <c r="N1892" i="6" s="1"/>
  <c r="O1892" i="6" s="1"/>
  <c r="M1891" i="6"/>
  <c r="N1891" i="6" s="1"/>
  <c r="O1891" i="6" s="1"/>
  <c r="M1890" i="6"/>
  <c r="N1890" i="6" s="1"/>
  <c r="O1890" i="6" s="1"/>
  <c r="M1889" i="6"/>
  <c r="N1889" i="6" s="1"/>
  <c r="O1889" i="6" s="1"/>
  <c r="M1888" i="6"/>
  <c r="N1888" i="6" s="1"/>
  <c r="O1888" i="6" s="1"/>
  <c r="M1887" i="6"/>
  <c r="N1887" i="6" s="1"/>
  <c r="O1887" i="6" s="1"/>
  <c r="M1886" i="6"/>
  <c r="N1886" i="6" s="1"/>
  <c r="O1886" i="6" s="1"/>
  <c r="N4610" i="6"/>
  <c r="O4610" i="6" s="1"/>
  <c r="AB2276" i="6"/>
  <c r="M2276" i="6" s="1"/>
  <c r="N2276" i="6" s="1"/>
  <c r="O2276" i="6" s="1"/>
  <c r="M1885" i="6"/>
  <c r="N1885" i="6" s="1"/>
  <c r="O1885" i="6" s="1"/>
  <c r="M1884" i="6"/>
  <c r="N1884" i="6" s="1"/>
  <c r="O1884" i="6" s="1"/>
  <c r="M1883" i="6"/>
  <c r="N1883" i="6" s="1"/>
  <c r="O1883" i="6" s="1"/>
  <c r="M1882" i="6"/>
  <c r="N1882" i="6" s="1"/>
  <c r="O1882" i="6" s="1"/>
  <c r="M1881" i="6"/>
  <c r="N1881" i="6" s="1"/>
  <c r="O1881" i="6" s="1"/>
  <c r="M1880" i="6"/>
  <c r="N1880" i="6" s="1"/>
  <c r="O1880" i="6" s="1"/>
  <c r="M1879" i="6"/>
  <c r="N1879" i="6" s="1"/>
  <c r="O1879" i="6" s="1"/>
  <c r="M1878" i="6"/>
  <c r="N1878" i="6" s="1"/>
  <c r="O1878" i="6" s="1"/>
  <c r="M1877" i="6"/>
  <c r="N1877" i="6" s="1"/>
  <c r="O1877" i="6" s="1"/>
  <c r="M1876" i="6"/>
  <c r="N1876" i="6" s="1"/>
  <c r="O1876" i="6" s="1"/>
  <c r="M1875" i="6"/>
  <c r="N1875" i="6" s="1"/>
  <c r="O1875" i="6" s="1"/>
  <c r="M1874" i="6"/>
  <c r="N1874" i="6" s="1"/>
  <c r="O1874" i="6" s="1"/>
  <c r="M1873" i="6"/>
  <c r="N1873" i="6" s="1"/>
  <c r="O1873" i="6" s="1"/>
  <c r="M1872" i="6"/>
  <c r="N1872" i="6" s="1"/>
  <c r="O1872" i="6" s="1"/>
  <c r="M1871" i="6"/>
  <c r="N1871" i="6" s="1"/>
  <c r="O1871" i="6" s="1"/>
  <c r="M1870" i="6"/>
  <c r="N1870" i="6" s="1"/>
  <c r="O1870" i="6" s="1"/>
  <c r="M1869" i="6"/>
  <c r="N1869" i="6" s="1"/>
  <c r="O1869" i="6" s="1"/>
  <c r="M1868" i="6"/>
  <c r="N1868" i="6" s="1"/>
  <c r="O1868" i="6" s="1"/>
  <c r="M1867" i="6"/>
  <c r="N1867" i="6" s="1"/>
  <c r="O1867" i="6" s="1"/>
  <c r="M1866" i="6"/>
  <c r="N1866" i="6" s="1"/>
  <c r="O1866" i="6" s="1"/>
  <c r="M1865" i="6"/>
  <c r="N1865" i="6" s="1"/>
  <c r="O1865" i="6" s="1"/>
  <c r="M1864" i="6"/>
  <c r="N1864" i="6" s="1"/>
  <c r="O1864" i="6" s="1"/>
  <c r="M1863" i="6"/>
  <c r="N1863" i="6" s="1"/>
  <c r="O1863" i="6" s="1"/>
  <c r="M1862" i="6"/>
  <c r="N1862" i="6" s="1"/>
  <c r="O1862" i="6" s="1"/>
  <c r="M1861" i="6"/>
  <c r="N1861" i="6" s="1"/>
  <c r="O1861" i="6" s="1"/>
  <c r="M1860" i="6"/>
  <c r="N1860" i="6" s="1"/>
  <c r="O1860" i="6" s="1"/>
  <c r="M1859" i="6"/>
  <c r="N1859" i="6" s="1"/>
  <c r="O1859" i="6" s="1"/>
  <c r="M1858" i="6"/>
  <c r="N1858" i="6" s="1"/>
  <c r="O1858" i="6" s="1"/>
  <c r="M1857" i="6"/>
  <c r="N1857" i="6" s="1"/>
  <c r="O1857" i="6" s="1"/>
  <c r="M1856" i="6"/>
  <c r="N1856" i="6" s="1"/>
  <c r="O1856" i="6" s="1"/>
  <c r="M1855" i="6"/>
  <c r="N1855" i="6" s="1"/>
  <c r="O1855" i="6" s="1"/>
  <c r="M1854" i="6"/>
  <c r="N1854" i="6" s="1"/>
  <c r="O1854" i="6" s="1"/>
  <c r="M1853" i="6"/>
  <c r="N1853" i="6" s="1"/>
  <c r="O1853" i="6" s="1"/>
  <c r="M1852" i="6"/>
  <c r="N1852" i="6" s="1"/>
  <c r="O1852" i="6" s="1"/>
  <c r="M1851" i="6"/>
  <c r="N1851" i="6" s="1"/>
  <c r="O1851" i="6" s="1"/>
  <c r="M1850" i="6"/>
  <c r="N1850" i="6" s="1"/>
  <c r="O1850" i="6" s="1"/>
  <c r="M1849" i="6"/>
  <c r="N1849" i="6" s="1"/>
  <c r="O1849" i="6" s="1"/>
  <c r="M1848" i="6"/>
  <c r="N1848" i="6" s="1"/>
  <c r="O1848" i="6" s="1"/>
  <c r="M1847" i="6"/>
  <c r="N1847" i="6" s="1"/>
  <c r="O1847" i="6" s="1"/>
  <c r="M1846" i="6"/>
  <c r="N1846" i="6" s="1"/>
  <c r="O1846" i="6" s="1"/>
  <c r="M1845" i="6"/>
  <c r="N1845" i="6" s="1"/>
  <c r="O1845" i="6" s="1"/>
  <c r="M1844" i="6"/>
  <c r="N1844" i="6" s="1"/>
  <c r="O1844" i="6" s="1"/>
  <c r="M1843" i="6"/>
  <c r="N1843" i="6" s="1"/>
  <c r="O1843" i="6" s="1"/>
  <c r="M1842" i="6"/>
  <c r="N1842" i="6" s="1"/>
  <c r="O1842" i="6" s="1"/>
  <c r="M1841" i="6"/>
  <c r="N1841" i="6" s="1"/>
  <c r="O1841" i="6" s="1"/>
  <c r="M1840" i="6"/>
  <c r="N1840" i="6" s="1"/>
  <c r="O1840" i="6" s="1"/>
  <c r="M1839" i="6"/>
  <c r="N1839" i="6" s="1"/>
  <c r="O1839" i="6" s="1"/>
  <c r="M1838" i="6"/>
  <c r="N1838" i="6" s="1"/>
  <c r="O1838" i="6" s="1"/>
  <c r="M1837" i="6"/>
  <c r="N1837" i="6" s="1"/>
  <c r="O1837" i="6" s="1"/>
  <c r="M1836" i="6"/>
  <c r="N1836" i="6" s="1"/>
  <c r="O1836" i="6" s="1"/>
  <c r="M1835" i="6"/>
  <c r="N1835" i="6" s="1"/>
  <c r="O1835" i="6" s="1"/>
  <c r="M1834" i="6"/>
  <c r="N1834" i="6" s="1"/>
  <c r="O1834" i="6" s="1"/>
  <c r="M1833" i="6"/>
  <c r="N1833" i="6" s="1"/>
  <c r="O1833" i="6" s="1"/>
  <c r="M1832" i="6"/>
  <c r="N1832" i="6" s="1"/>
  <c r="O1832" i="6" s="1"/>
  <c r="M1831" i="6"/>
  <c r="N1831" i="6" s="1"/>
  <c r="O1831" i="6" s="1"/>
  <c r="M1830" i="6"/>
  <c r="N1830" i="6" s="1"/>
  <c r="O1830" i="6" s="1"/>
  <c r="M1829" i="6"/>
  <c r="N1829" i="6" s="1"/>
  <c r="O1829" i="6" s="1"/>
  <c r="M1828" i="6"/>
  <c r="N1828" i="6" s="1"/>
  <c r="O1828" i="6" s="1"/>
  <c r="M1827" i="6"/>
  <c r="N1827" i="6" s="1"/>
  <c r="O1827" i="6" s="1"/>
  <c r="M1826" i="6"/>
  <c r="N1826" i="6" s="1"/>
  <c r="O1826" i="6" s="1"/>
  <c r="M1825" i="6"/>
  <c r="N1825" i="6" s="1"/>
  <c r="O1825" i="6" s="1"/>
  <c r="M1733" i="6"/>
  <c r="N1733" i="6" s="1"/>
  <c r="O1733" i="6" s="1"/>
  <c r="AB1727" i="6"/>
  <c r="M1727" i="6" s="1"/>
  <c r="N1727" i="6" s="1"/>
  <c r="O1727" i="6" s="1"/>
  <c r="M1717" i="6"/>
  <c r="N1717" i="6" s="1"/>
  <c r="O1717" i="6" s="1"/>
  <c r="AB1704" i="6"/>
  <c r="M1704" i="6" s="1"/>
  <c r="N1704" i="6" s="1"/>
  <c r="O1704" i="6" s="1"/>
  <c r="AB1697" i="6"/>
  <c r="M1697" i="6" s="1"/>
  <c r="N1697" i="6" s="1"/>
  <c r="O1697" i="6" s="1"/>
  <c r="AB1695" i="6"/>
  <c r="M1695" i="6" s="1"/>
  <c r="N1695" i="6" s="1"/>
  <c r="O1695" i="6" s="1"/>
  <c r="AB1690" i="6"/>
  <c r="M1690" i="6" s="1"/>
  <c r="N1690" i="6" s="1"/>
  <c r="O1690" i="6" s="1"/>
  <c r="M1686" i="6"/>
  <c r="N1686" i="6" s="1"/>
  <c r="O1686" i="6" s="1"/>
  <c r="AB1439" i="6"/>
  <c r="M1439" i="6" s="1"/>
  <c r="N1439" i="6" s="1"/>
  <c r="O1439" i="6" s="1"/>
  <c r="AB1423" i="6"/>
  <c r="M1423" i="6" s="1"/>
  <c r="N1423" i="6" s="1"/>
  <c r="O1423" i="6" s="1"/>
  <c r="M1415" i="6"/>
  <c r="N1415" i="6" s="1"/>
  <c r="O1415" i="6" s="1"/>
  <c r="AB1412" i="6"/>
  <c r="M1412" i="6" s="1"/>
  <c r="N1412" i="6" s="1"/>
  <c r="O1412" i="6" s="1"/>
  <c r="AB1406" i="6"/>
  <c r="M1406" i="6" s="1"/>
  <c r="N1406" i="6" s="1"/>
  <c r="O1406" i="6" s="1"/>
  <c r="M1402" i="6"/>
  <c r="N1402" i="6" s="1"/>
  <c r="O1402" i="6" s="1"/>
  <c r="AB1391" i="6"/>
  <c r="M1391" i="6" s="1"/>
  <c r="N1391" i="6" s="1"/>
  <c r="O1391" i="6" s="1"/>
  <c r="AB1379" i="6"/>
  <c r="M1379" i="6" s="1"/>
  <c r="N1379" i="6" s="1"/>
  <c r="O1379" i="6" s="1"/>
  <c r="M1373" i="6"/>
  <c r="N1373" i="6" s="1"/>
  <c r="O1373" i="6" s="1"/>
  <c r="M1367" i="6"/>
  <c r="N1367" i="6" s="1"/>
  <c r="O1367" i="6" s="1"/>
  <c r="AB1362" i="6"/>
  <c r="M1362" i="6" s="1"/>
  <c r="N1362" i="6" s="1"/>
  <c r="O1362" i="6" s="1"/>
  <c r="AB1354" i="6"/>
  <c r="M1354" i="6" s="1"/>
  <c r="N1354" i="6" s="1"/>
  <c r="O1354" i="6" s="1"/>
  <c r="AB1350" i="6"/>
  <c r="M1350" i="6" s="1"/>
  <c r="N1350" i="6" s="1"/>
  <c r="O1350" i="6" s="1"/>
  <c r="AB1345" i="6"/>
  <c r="M1345" i="6" s="1"/>
  <c r="N1345" i="6" s="1"/>
  <c r="O1345" i="6" s="1"/>
  <c r="AB1340" i="6"/>
  <c r="M1340" i="6" s="1"/>
  <c r="N1340" i="6" s="1"/>
  <c r="O1340" i="6" s="1"/>
  <c r="AB1336" i="6"/>
  <c r="M1336" i="6" s="1"/>
  <c r="N1336" i="6" s="1"/>
  <c r="O1336" i="6" s="1"/>
  <c r="M1327" i="6"/>
  <c r="N1327" i="6" s="1"/>
  <c r="O1327" i="6" s="1"/>
  <c r="AB1298" i="6"/>
  <c r="M1298" i="6" s="1"/>
  <c r="N1298" i="6" s="1"/>
  <c r="O1298" i="6" s="1"/>
  <c r="AB1292" i="6"/>
  <c r="M1292" i="6" s="1"/>
  <c r="N1292" i="6" s="1"/>
  <c r="O1292" i="6" s="1"/>
  <c r="M1278" i="6"/>
  <c r="N1278" i="6" s="1"/>
  <c r="O1278" i="6" s="1"/>
  <c r="AB1275" i="6"/>
  <c r="M1275" i="6" s="1"/>
  <c r="N1275" i="6" s="1"/>
  <c r="O1275" i="6" s="1"/>
  <c r="M1269" i="6"/>
  <c r="N1269" i="6" s="1"/>
  <c r="O1269" i="6" s="1"/>
  <c r="M869" i="6"/>
  <c r="N869" i="6" s="1"/>
  <c r="O869" i="6" s="1"/>
  <c r="AB866" i="6"/>
  <c r="M866" i="6" s="1"/>
  <c r="N866" i="6" s="1"/>
  <c r="O866" i="6" s="1"/>
  <c r="AB845" i="6"/>
  <c r="M845" i="6" s="1"/>
  <c r="N845" i="6" s="1"/>
  <c r="O845" i="6" s="1"/>
  <c r="AB1674" i="6"/>
  <c r="M1674" i="6" s="1"/>
  <c r="N1674" i="6" s="1"/>
  <c r="O1674" i="6" s="1"/>
  <c r="AB53" i="6"/>
  <c r="M53" i="6" s="1"/>
  <c r="N53" i="6" s="1"/>
  <c r="O53" i="6" s="1"/>
  <c r="AB51" i="6"/>
  <c r="M51" i="6" s="1"/>
  <c r="N51" i="6" s="1"/>
  <c r="O51" i="6" s="1"/>
  <c r="AB37" i="6"/>
  <c r="M37" i="6" s="1"/>
  <c r="N37" i="6" s="1"/>
  <c r="O37" i="6" s="1"/>
  <c r="AB1377" i="6"/>
  <c r="M1377" i="6" s="1"/>
  <c r="N1377" i="6" s="1"/>
  <c r="O1377" i="6" s="1"/>
  <c r="AB1371" i="6"/>
  <c r="M1371" i="6" s="1"/>
  <c r="N1371" i="6" s="1"/>
  <c r="O1371" i="6" s="1"/>
  <c r="AB1366" i="6"/>
  <c r="M1366" i="6" s="1"/>
  <c r="N1366" i="6" s="1"/>
  <c r="O1366" i="6" s="1"/>
  <c r="AB1332" i="6"/>
  <c r="M1332" i="6" s="1"/>
  <c r="N1332" i="6" s="1"/>
  <c r="O1332" i="6" s="1"/>
  <c r="AB1328" i="6"/>
  <c r="M1328" i="6" s="1"/>
  <c r="N1328" i="6" s="1"/>
  <c r="O1328" i="6" s="1"/>
  <c r="AB1323" i="6"/>
  <c r="M1323" i="6" s="1"/>
  <c r="N1323" i="6" s="1"/>
  <c r="O1323" i="6" s="1"/>
  <c r="AB1320" i="6"/>
  <c r="M1320" i="6" s="1"/>
  <c r="N1320" i="6" s="1"/>
  <c r="O1320" i="6" s="1"/>
  <c r="AB1314" i="6"/>
  <c r="M1314" i="6" s="1"/>
  <c r="N1314" i="6" s="1"/>
  <c r="O1314" i="6" s="1"/>
  <c r="AB1289" i="6"/>
  <c r="M1289" i="6" s="1"/>
  <c r="N1289" i="6" s="1"/>
  <c r="O1289" i="6" s="1"/>
  <c r="AB1220" i="6"/>
  <c r="M1220" i="6" s="1"/>
  <c r="N1220" i="6" s="1"/>
  <c r="O1220" i="6" s="1"/>
  <c r="M1219" i="6"/>
  <c r="N1219" i="6" s="1"/>
  <c r="O1219" i="6" s="1"/>
  <c r="M1218" i="6"/>
  <c r="N1218" i="6" s="1"/>
  <c r="O1218" i="6" s="1"/>
  <c r="M1217" i="6"/>
  <c r="N1217" i="6" s="1"/>
  <c r="O1217" i="6" s="1"/>
  <c r="M1216" i="6"/>
  <c r="N1216" i="6" s="1"/>
  <c r="O1216" i="6" s="1"/>
  <c r="M1215" i="6"/>
  <c r="N1215" i="6" s="1"/>
  <c r="O1215" i="6" s="1"/>
  <c r="M1214" i="6"/>
  <c r="N1214" i="6" s="1"/>
  <c r="O1214" i="6" s="1"/>
  <c r="M1213" i="6"/>
  <c r="N1213" i="6" s="1"/>
  <c r="O1213" i="6" s="1"/>
  <c r="M1212" i="6"/>
  <c r="N1212" i="6" s="1"/>
  <c r="O1212" i="6" s="1"/>
  <c r="M1211" i="6"/>
  <c r="N1211" i="6" s="1"/>
  <c r="O1211" i="6" s="1"/>
  <c r="M1210" i="6"/>
  <c r="N1210" i="6" s="1"/>
  <c r="O1210" i="6" s="1"/>
  <c r="M1209" i="6"/>
  <c r="N1209" i="6" s="1"/>
  <c r="O1209" i="6" s="1"/>
  <c r="M1208" i="6"/>
  <c r="N1208" i="6" s="1"/>
  <c r="O1208" i="6" s="1"/>
  <c r="M1207" i="6"/>
  <c r="N1207" i="6" s="1"/>
  <c r="O1207" i="6" s="1"/>
  <c r="M1206" i="6"/>
  <c r="N1206" i="6" s="1"/>
  <c r="O1206" i="6" s="1"/>
  <c r="M1205" i="6"/>
  <c r="N1205" i="6" s="1"/>
  <c r="O1205" i="6" s="1"/>
  <c r="M1204" i="6"/>
  <c r="N1204" i="6" s="1"/>
  <c r="O1204" i="6" s="1"/>
  <c r="M1203" i="6"/>
  <c r="N1203" i="6" s="1"/>
  <c r="O1203" i="6" s="1"/>
  <c r="M1202" i="6"/>
  <c r="N1202" i="6" s="1"/>
  <c r="O1202" i="6" s="1"/>
  <c r="M1201" i="6"/>
  <c r="N1201" i="6" s="1"/>
  <c r="O1201" i="6" s="1"/>
  <c r="M1200" i="6"/>
  <c r="N1200" i="6" s="1"/>
  <c r="O1200" i="6" s="1"/>
  <c r="M1199" i="6"/>
  <c r="N1199" i="6" s="1"/>
  <c r="O1199" i="6" s="1"/>
  <c r="M1198" i="6"/>
  <c r="N1198" i="6" s="1"/>
  <c r="O1198" i="6" s="1"/>
  <c r="M1197" i="6"/>
  <c r="N1197" i="6" s="1"/>
  <c r="O1197" i="6" s="1"/>
  <c r="M1196" i="6"/>
  <c r="N1196" i="6" s="1"/>
  <c r="O1196" i="6" s="1"/>
  <c r="M1195" i="6"/>
  <c r="N1195" i="6" s="1"/>
  <c r="O1195" i="6" s="1"/>
  <c r="M1194" i="6"/>
  <c r="N1194" i="6" s="1"/>
  <c r="O1194" i="6" s="1"/>
  <c r="M1193" i="6"/>
  <c r="N1193" i="6" s="1"/>
  <c r="O1193" i="6" s="1"/>
  <c r="M1192" i="6"/>
  <c r="N1192" i="6" s="1"/>
  <c r="O1192" i="6" s="1"/>
  <c r="M1191" i="6"/>
  <c r="N1191" i="6" s="1"/>
  <c r="O1191" i="6" s="1"/>
  <c r="M1190" i="6"/>
  <c r="N1190" i="6" s="1"/>
  <c r="O1190" i="6" s="1"/>
  <c r="M1189" i="6"/>
  <c r="N1189" i="6" s="1"/>
  <c r="O1189" i="6" s="1"/>
  <c r="M1188" i="6"/>
  <c r="N1188" i="6" s="1"/>
  <c r="O1188" i="6" s="1"/>
  <c r="M1187" i="6"/>
  <c r="N1187" i="6" s="1"/>
  <c r="O1187" i="6" s="1"/>
  <c r="M1186" i="6"/>
  <c r="N1186" i="6" s="1"/>
  <c r="O1186" i="6" s="1"/>
  <c r="M1185" i="6"/>
  <c r="N1185" i="6" s="1"/>
  <c r="O1185" i="6" s="1"/>
  <c r="M1184" i="6"/>
  <c r="N1184" i="6" s="1"/>
  <c r="O1184" i="6" s="1"/>
  <c r="M1183" i="6"/>
  <c r="N1183" i="6" s="1"/>
  <c r="O1183" i="6" s="1"/>
  <c r="M1182" i="6"/>
  <c r="N1182" i="6" s="1"/>
  <c r="O1182" i="6" s="1"/>
  <c r="M1181" i="6"/>
  <c r="N1181" i="6" s="1"/>
  <c r="O1181" i="6" s="1"/>
  <c r="M1180" i="6"/>
  <c r="N1180" i="6" s="1"/>
  <c r="O1180" i="6" s="1"/>
  <c r="M1179" i="6"/>
  <c r="N1179" i="6" s="1"/>
  <c r="O1179" i="6" s="1"/>
  <c r="M1178" i="6"/>
  <c r="N1178" i="6" s="1"/>
  <c r="O1178" i="6" s="1"/>
  <c r="M1177" i="6"/>
  <c r="N1177" i="6" s="1"/>
  <c r="O1177" i="6" s="1"/>
  <c r="M1176" i="6"/>
  <c r="N1176" i="6" s="1"/>
  <c r="O1176" i="6" s="1"/>
  <c r="M1175" i="6"/>
  <c r="N1175" i="6" s="1"/>
  <c r="O1175" i="6" s="1"/>
  <c r="M1174" i="6"/>
  <c r="N1174" i="6" s="1"/>
  <c r="O1174" i="6" s="1"/>
  <c r="M1173" i="6"/>
  <c r="N1173" i="6" s="1"/>
  <c r="O1173" i="6" s="1"/>
  <c r="M1172" i="6"/>
  <c r="N1172" i="6" s="1"/>
  <c r="O1172" i="6" s="1"/>
  <c r="M1171" i="6"/>
  <c r="N1171" i="6" s="1"/>
  <c r="O1171" i="6" s="1"/>
  <c r="M1170" i="6"/>
  <c r="N1170" i="6" s="1"/>
  <c r="O1170" i="6" s="1"/>
  <c r="M1169" i="6"/>
  <c r="N1169" i="6" s="1"/>
  <c r="O1169" i="6" s="1"/>
  <c r="M1168" i="6"/>
  <c r="N1168" i="6" s="1"/>
  <c r="O1168" i="6" s="1"/>
  <c r="M1167" i="6"/>
  <c r="N1167" i="6" s="1"/>
  <c r="O1167" i="6" s="1"/>
  <c r="M1166" i="6"/>
  <c r="N1166" i="6" s="1"/>
  <c r="O1166" i="6" s="1"/>
  <c r="M1165" i="6"/>
  <c r="N1165" i="6" s="1"/>
  <c r="O1165" i="6" s="1"/>
  <c r="M1164" i="6"/>
  <c r="N1164" i="6" s="1"/>
  <c r="O1164" i="6" s="1"/>
  <c r="M1163" i="6"/>
  <c r="N1163" i="6" s="1"/>
  <c r="O1163" i="6" s="1"/>
  <c r="M1162" i="6"/>
  <c r="N1162" i="6" s="1"/>
  <c r="O1162" i="6" s="1"/>
  <c r="M1161" i="6"/>
  <c r="N1161" i="6" s="1"/>
  <c r="O1161" i="6" s="1"/>
  <c r="M1160" i="6"/>
  <c r="N1160" i="6" s="1"/>
  <c r="O1160" i="6" s="1"/>
  <c r="M1159" i="6"/>
  <c r="N1159" i="6" s="1"/>
  <c r="O1159" i="6" s="1"/>
  <c r="M1158" i="6"/>
  <c r="N1158" i="6" s="1"/>
  <c r="O1158" i="6" s="1"/>
  <c r="M1157" i="6"/>
  <c r="N1157" i="6" s="1"/>
  <c r="O1157" i="6" s="1"/>
  <c r="M1156" i="6"/>
  <c r="N1156" i="6" s="1"/>
  <c r="O1156" i="6" s="1"/>
  <c r="M1155" i="6"/>
  <c r="N1155" i="6" s="1"/>
  <c r="O1155" i="6" s="1"/>
  <c r="M1154" i="6"/>
  <c r="N1154" i="6" s="1"/>
  <c r="O1154" i="6" s="1"/>
  <c r="M1153" i="6"/>
  <c r="N1153" i="6" s="1"/>
  <c r="O1153" i="6" s="1"/>
  <c r="M1152" i="6"/>
  <c r="N1152" i="6" s="1"/>
  <c r="O1152" i="6" s="1"/>
  <c r="M1151" i="6"/>
  <c r="N1151" i="6" s="1"/>
  <c r="O1151" i="6" s="1"/>
  <c r="M1150" i="6"/>
  <c r="N1150" i="6" s="1"/>
  <c r="O1150" i="6" s="1"/>
  <c r="M1149" i="6"/>
  <c r="N1149" i="6" s="1"/>
  <c r="O1149" i="6" s="1"/>
  <c r="M1148" i="6"/>
  <c r="N1148" i="6" s="1"/>
  <c r="O1148" i="6" s="1"/>
  <c r="M1147" i="6"/>
  <c r="N1147" i="6" s="1"/>
  <c r="O1147" i="6" s="1"/>
  <c r="M1146" i="6"/>
  <c r="N1146" i="6" s="1"/>
  <c r="O1146" i="6" s="1"/>
  <c r="M1145" i="6"/>
  <c r="N1145" i="6" s="1"/>
  <c r="O1145" i="6" s="1"/>
  <c r="M1144" i="6"/>
  <c r="N1144" i="6" s="1"/>
  <c r="O1144" i="6" s="1"/>
  <c r="M1143" i="6"/>
  <c r="N1143" i="6" s="1"/>
  <c r="O1143" i="6" s="1"/>
  <c r="M1142" i="6"/>
  <c r="N1142" i="6" s="1"/>
  <c r="O1142" i="6" s="1"/>
  <c r="M1141" i="6"/>
  <c r="N1141" i="6" s="1"/>
  <c r="O1141" i="6" s="1"/>
  <c r="M1140" i="6"/>
  <c r="N1140" i="6" s="1"/>
  <c r="O1140" i="6" s="1"/>
  <c r="M1139" i="6"/>
  <c r="N1139" i="6" s="1"/>
  <c r="O1139" i="6" s="1"/>
  <c r="M1138" i="6"/>
  <c r="N1138" i="6" s="1"/>
  <c r="O1138" i="6" s="1"/>
  <c r="M1137" i="6"/>
  <c r="N1137" i="6" s="1"/>
  <c r="O1137" i="6" s="1"/>
  <c r="M1136" i="6"/>
  <c r="N1136" i="6" s="1"/>
  <c r="O1136" i="6" s="1"/>
  <c r="M1135" i="6"/>
  <c r="N1135" i="6" s="1"/>
  <c r="O1135" i="6" s="1"/>
  <c r="M1134" i="6"/>
  <c r="N1134" i="6" s="1"/>
  <c r="O1134" i="6" s="1"/>
  <c r="M1133" i="6"/>
  <c r="N1133" i="6" s="1"/>
  <c r="O1133" i="6" s="1"/>
  <c r="M1132" i="6"/>
  <c r="N1132" i="6" s="1"/>
  <c r="O1132" i="6" s="1"/>
  <c r="M1131" i="6"/>
  <c r="N1131" i="6" s="1"/>
  <c r="O1131" i="6" s="1"/>
  <c r="M1130" i="6"/>
  <c r="N1130" i="6" s="1"/>
  <c r="O1130" i="6" s="1"/>
  <c r="M1129" i="6"/>
  <c r="N1129" i="6" s="1"/>
  <c r="O1129" i="6" s="1"/>
  <c r="M1128" i="6"/>
  <c r="N1128" i="6" s="1"/>
  <c r="O1128" i="6" s="1"/>
  <c r="M1127" i="6"/>
  <c r="N1127" i="6" s="1"/>
  <c r="O1127" i="6" s="1"/>
  <c r="M1126" i="6"/>
  <c r="N1126" i="6" s="1"/>
  <c r="O1126" i="6" s="1"/>
  <c r="M1125" i="6"/>
  <c r="N1125" i="6" s="1"/>
  <c r="O1125" i="6" s="1"/>
  <c r="M1124" i="6"/>
  <c r="N1124" i="6" s="1"/>
  <c r="O1124" i="6" s="1"/>
  <c r="M1123" i="6"/>
  <c r="N1123" i="6" s="1"/>
  <c r="O1123" i="6" s="1"/>
  <c r="M1122" i="6"/>
  <c r="N1122" i="6" s="1"/>
  <c r="O1122" i="6" s="1"/>
  <c r="M1121" i="6"/>
  <c r="N1121" i="6" s="1"/>
  <c r="O1121" i="6" s="1"/>
  <c r="M1120" i="6"/>
  <c r="N1120" i="6" s="1"/>
  <c r="O1120" i="6" s="1"/>
  <c r="M1119" i="6"/>
  <c r="N1119" i="6" s="1"/>
  <c r="O1119" i="6" s="1"/>
  <c r="M1118" i="6"/>
  <c r="N1118" i="6" s="1"/>
  <c r="O1118" i="6" s="1"/>
  <c r="M1117" i="6"/>
  <c r="N1117" i="6" s="1"/>
  <c r="O1117" i="6" s="1"/>
  <c r="M1116" i="6"/>
  <c r="N1116" i="6" s="1"/>
  <c r="O1116" i="6" s="1"/>
  <c r="M1115" i="6"/>
  <c r="N1115" i="6" s="1"/>
  <c r="O1115" i="6" s="1"/>
  <c r="M1114" i="6"/>
  <c r="N1114" i="6" s="1"/>
  <c r="O1114" i="6" s="1"/>
  <c r="M1113" i="6"/>
  <c r="N1113" i="6" s="1"/>
  <c r="O1113" i="6" s="1"/>
  <c r="M1112" i="6"/>
  <c r="N1112" i="6" s="1"/>
  <c r="O1112" i="6" s="1"/>
  <c r="M1111" i="6"/>
  <c r="N1111" i="6" s="1"/>
  <c r="O1111" i="6" s="1"/>
  <c r="M1110" i="6"/>
  <c r="N1110" i="6" s="1"/>
  <c r="O1110" i="6" s="1"/>
  <c r="M1109" i="6"/>
  <c r="N1109" i="6" s="1"/>
  <c r="O1109" i="6" s="1"/>
  <c r="M1108" i="6"/>
  <c r="N1108" i="6" s="1"/>
  <c r="O1108" i="6" s="1"/>
  <c r="M1107" i="6"/>
  <c r="N1107" i="6" s="1"/>
  <c r="O1107" i="6" s="1"/>
  <c r="M1106" i="6"/>
  <c r="N1106" i="6" s="1"/>
  <c r="O1106" i="6" s="1"/>
  <c r="M1105" i="6"/>
  <c r="N1105" i="6" s="1"/>
  <c r="O1105" i="6" s="1"/>
  <c r="M1104" i="6"/>
  <c r="N1104" i="6" s="1"/>
  <c r="O1104" i="6" s="1"/>
  <c r="M1103" i="6"/>
  <c r="N1103" i="6" s="1"/>
  <c r="O1103" i="6" s="1"/>
  <c r="M1102" i="6"/>
  <c r="N1102" i="6" s="1"/>
  <c r="O1102" i="6" s="1"/>
  <c r="M1101" i="6"/>
  <c r="N1101" i="6" s="1"/>
  <c r="O1101" i="6" s="1"/>
  <c r="M1100" i="6"/>
  <c r="N1100" i="6" s="1"/>
  <c r="O1100" i="6" s="1"/>
  <c r="M1099" i="6"/>
  <c r="N1099" i="6" s="1"/>
  <c r="O1099" i="6" s="1"/>
  <c r="M1098" i="6"/>
  <c r="N1098" i="6" s="1"/>
  <c r="O1098" i="6" s="1"/>
  <c r="M1097" i="6"/>
  <c r="N1097" i="6" s="1"/>
  <c r="O1097" i="6" s="1"/>
  <c r="M1096" i="6"/>
  <c r="N1096" i="6" s="1"/>
  <c r="O1096" i="6" s="1"/>
  <c r="M1095" i="6"/>
  <c r="N1095" i="6" s="1"/>
  <c r="O1095" i="6" s="1"/>
  <c r="M1094" i="6"/>
  <c r="N1094" i="6" s="1"/>
  <c r="O1094" i="6" s="1"/>
  <c r="M1093" i="6"/>
  <c r="N1093" i="6" s="1"/>
  <c r="O1093" i="6" s="1"/>
  <c r="M1092" i="6"/>
  <c r="N1092" i="6" s="1"/>
  <c r="O1092" i="6" s="1"/>
  <c r="M1091" i="6"/>
  <c r="N1091" i="6" s="1"/>
  <c r="O1091" i="6" s="1"/>
  <c r="M1090" i="6"/>
  <c r="N1090" i="6" s="1"/>
  <c r="O1090" i="6" s="1"/>
  <c r="M1089" i="6"/>
  <c r="N1089" i="6" s="1"/>
  <c r="O1089" i="6" s="1"/>
  <c r="M1088" i="6"/>
  <c r="N1088" i="6" s="1"/>
  <c r="O1088" i="6" s="1"/>
  <c r="M1087" i="6"/>
  <c r="N1087" i="6" s="1"/>
  <c r="O1087" i="6" s="1"/>
  <c r="M1086" i="6"/>
  <c r="N1086" i="6" s="1"/>
  <c r="O1086" i="6" s="1"/>
  <c r="M1085" i="6"/>
  <c r="N1085" i="6" s="1"/>
  <c r="O1085" i="6" s="1"/>
  <c r="M1084" i="6"/>
  <c r="N1084" i="6" s="1"/>
  <c r="O1084" i="6" s="1"/>
  <c r="M1083" i="6"/>
  <c r="N1083" i="6" s="1"/>
  <c r="O1083" i="6" s="1"/>
  <c r="M1082" i="6"/>
  <c r="N1082" i="6" s="1"/>
  <c r="O1082" i="6" s="1"/>
  <c r="M1081" i="6"/>
  <c r="N1081" i="6" s="1"/>
  <c r="O1081" i="6" s="1"/>
  <c r="M1080" i="6"/>
  <c r="N1080" i="6" s="1"/>
  <c r="O1080" i="6" s="1"/>
  <c r="M1079" i="6"/>
  <c r="N1079" i="6" s="1"/>
  <c r="O1079" i="6" s="1"/>
  <c r="M1078" i="6"/>
  <c r="N1078" i="6" s="1"/>
  <c r="O1078" i="6" s="1"/>
  <c r="M1077" i="6"/>
  <c r="N1077" i="6" s="1"/>
  <c r="O1077" i="6" s="1"/>
  <c r="M1076" i="6"/>
  <c r="N1076" i="6" s="1"/>
  <c r="O1076" i="6" s="1"/>
  <c r="M1075" i="6"/>
  <c r="N1075" i="6" s="1"/>
  <c r="O1075" i="6" s="1"/>
  <c r="M1074" i="6"/>
  <c r="N1074" i="6" s="1"/>
  <c r="O1074" i="6" s="1"/>
  <c r="M1073" i="6"/>
  <c r="N1073" i="6" s="1"/>
  <c r="O1073" i="6" s="1"/>
  <c r="M1072" i="6"/>
  <c r="N1072" i="6" s="1"/>
  <c r="O1072" i="6" s="1"/>
  <c r="M1071" i="6"/>
  <c r="N1071" i="6" s="1"/>
  <c r="O1071" i="6" s="1"/>
  <c r="M1070" i="6"/>
  <c r="N1070" i="6" s="1"/>
  <c r="O1070" i="6" s="1"/>
  <c r="M1069" i="6"/>
  <c r="N1069" i="6" s="1"/>
  <c r="O1069" i="6" s="1"/>
  <c r="M1068" i="6"/>
  <c r="N1068" i="6" s="1"/>
  <c r="O1068" i="6" s="1"/>
  <c r="M1067" i="6"/>
  <c r="N1067" i="6" s="1"/>
  <c r="O1067" i="6" s="1"/>
  <c r="M1066" i="6"/>
  <c r="N1066" i="6" s="1"/>
  <c r="O1066" i="6" s="1"/>
  <c r="M1065" i="6"/>
  <c r="N1065" i="6" s="1"/>
  <c r="O1065" i="6" s="1"/>
  <c r="M1064" i="6"/>
  <c r="N1064" i="6" s="1"/>
  <c r="O1064" i="6" s="1"/>
  <c r="M1063" i="6"/>
  <c r="N1063" i="6" s="1"/>
  <c r="O1063" i="6" s="1"/>
  <c r="M1062" i="6"/>
  <c r="N1062" i="6" s="1"/>
  <c r="O1062" i="6" s="1"/>
  <c r="M1061" i="6"/>
  <c r="N1061" i="6" s="1"/>
  <c r="O1061" i="6" s="1"/>
  <c r="M1060" i="6"/>
  <c r="N1060" i="6" s="1"/>
  <c r="O1060" i="6" s="1"/>
  <c r="M1059" i="6"/>
  <c r="N1059" i="6" s="1"/>
  <c r="O1059" i="6" s="1"/>
  <c r="M1058" i="6"/>
  <c r="N1058" i="6" s="1"/>
  <c r="O1058" i="6" s="1"/>
  <c r="M1057" i="6"/>
  <c r="N1057" i="6" s="1"/>
  <c r="O1057" i="6" s="1"/>
  <c r="M1056" i="6"/>
  <c r="N1056" i="6" s="1"/>
  <c r="O1056" i="6" s="1"/>
  <c r="M1055" i="6"/>
  <c r="N1055" i="6" s="1"/>
  <c r="O1055" i="6" s="1"/>
  <c r="M1054" i="6"/>
  <c r="N1054" i="6" s="1"/>
  <c r="O1054" i="6" s="1"/>
  <c r="M1053" i="6"/>
  <c r="N1053" i="6" s="1"/>
  <c r="O1053" i="6" s="1"/>
  <c r="M1052" i="6"/>
  <c r="N1052" i="6" s="1"/>
  <c r="O1052" i="6" s="1"/>
  <c r="M1051" i="6"/>
  <c r="N1051" i="6" s="1"/>
  <c r="O1051" i="6" s="1"/>
  <c r="M1050" i="6"/>
  <c r="N1050" i="6" s="1"/>
  <c r="O1050" i="6" s="1"/>
  <c r="M1049" i="6"/>
  <c r="N1049" i="6" s="1"/>
  <c r="O1049" i="6" s="1"/>
  <c r="M1048" i="6"/>
  <c r="N1048" i="6" s="1"/>
  <c r="O1048" i="6" s="1"/>
  <c r="M1047" i="6"/>
  <c r="N1047" i="6" s="1"/>
  <c r="O1047" i="6" s="1"/>
  <c r="M1046" i="6"/>
  <c r="N1046" i="6" s="1"/>
  <c r="O1046" i="6" s="1"/>
  <c r="M1045" i="6"/>
  <c r="N1045" i="6" s="1"/>
  <c r="O1045" i="6" s="1"/>
  <c r="M1044" i="6"/>
  <c r="N1044" i="6" s="1"/>
  <c r="O1044" i="6" s="1"/>
  <c r="M1043" i="6"/>
  <c r="N1043" i="6" s="1"/>
  <c r="O1043" i="6" s="1"/>
  <c r="M1042" i="6"/>
  <c r="N1042" i="6" s="1"/>
  <c r="O1042" i="6" s="1"/>
  <c r="M1041" i="6"/>
  <c r="N1041" i="6" s="1"/>
  <c r="O1041" i="6" s="1"/>
  <c r="M1040" i="6"/>
  <c r="N1040" i="6" s="1"/>
  <c r="O1040" i="6" s="1"/>
  <c r="M1039" i="6"/>
  <c r="N1039" i="6" s="1"/>
  <c r="O1039" i="6" s="1"/>
  <c r="M1038" i="6"/>
  <c r="N1038" i="6" s="1"/>
  <c r="O1038" i="6" s="1"/>
  <c r="M1037" i="6"/>
  <c r="N1037" i="6" s="1"/>
  <c r="O1037" i="6" s="1"/>
  <c r="M1036" i="6"/>
  <c r="N1036" i="6" s="1"/>
  <c r="O1036" i="6" s="1"/>
  <c r="M1035" i="6"/>
  <c r="N1035" i="6" s="1"/>
  <c r="O1035" i="6" s="1"/>
  <c r="M1034" i="6"/>
  <c r="N1034" i="6" s="1"/>
  <c r="O1034" i="6" s="1"/>
  <c r="M1033" i="6"/>
  <c r="N1033" i="6" s="1"/>
  <c r="O1033" i="6" s="1"/>
  <c r="M1032" i="6"/>
  <c r="N1032" i="6" s="1"/>
  <c r="O1032" i="6" s="1"/>
  <c r="M1031" i="6"/>
  <c r="N1031" i="6" s="1"/>
  <c r="O1031" i="6" s="1"/>
  <c r="M1030" i="6"/>
  <c r="N1030" i="6" s="1"/>
  <c r="O1030" i="6" s="1"/>
  <c r="M1029" i="6"/>
  <c r="N1029" i="6" s="1"/>
  <c r="O1029" i="6" s="1"/>
  <c r="M1028" i="6"/>
  <c r="N1028" i="6" s="1"/>
  <c r="O1028" i="6" s="1"/>
  <c r="M1027" i="6"/>
  <c r="N1027" i="6" s="1"/>
  <c r="O1027" i="6" s="1"/>
  <c r="M1026" i="6"/>
  <c r="N1026" i="6" s="1"/>
  <c r="O1026" i="6" s="1"/>
  <c r="M1025" i="6"/>
  <c r="N1025" i="6" s="1"/>
  <c r="O1025" i="6" s="1"/>
  <c r="M1024" i="6"/>
  <c r="N1024" i="6" s="1"/>
  <c r="O1024" i="6" s="1"/>
  <c r="M1023" i="6"/>
  <c r="N1023" i="6" s="1"/>
  <c r="O1023" i="6" s="1"/>
  <c r="M1022" i="6"/>
  <c r="N1022" i="6" s="1"/>
  <c r="O1022" i="6" s="1"/>
  <c r="M1021" i="6"/>
  <c r="N1021" i="6" s="1"/>
  <c r="O1021" i="6" s="1"/>
  <c r="M1020" i="6"/>
  <c r="N1020" i="6" s="1"/>
  <c r="O1020" i="6" s="1"/>
  <c r="M1019" i="6"/>
  <c r="N1019" i="6" s="1"/>
  <c r="O1019" i="6" s="1"/>
  <c r="M1018" i="6"/>
  <c r="N1018" i="6" s="1"/>
  <c r="O1018" i="6" s="1"/>
  <c r="M1017" i="6"/>
  <c r="N1017" i="6" s="1"/>
  <c r="O1017" i="6" s="1"/>
  <c r="M1016" i="6"/>
  <c r="N1016" i="6" s="1"/>
  <c r="O1016" i="6" s="1"/>
  <c r="M1015" i="6"/>
  <c r="N1015" i="6" s="1"/>
  <c r="O1015" i="6" s="1"/>
  <c r="M1014" i="6"/>
  <c r="N1014" i="6" s="1"/>
  <c r="O1014" i="6" s="1"/>
  <c r="M1013" i="6"/>
  <c r="N1013" i="6" s="1"/>
  <c r="O1013" i="6" s="1"/>
  <c r="M1012" i="6"/>
  <c r="N1012" i="6" s="1"/>
  <c r="O1012" i="6" s="1"/>
  <c r="M1011" i="6"/>
  <c r="N1011" i="6" s="1"/>
  <c r="O1011" i="6" s="1"/>
  <c r="M1010" i="6"/>
  <c r="N1010" i="6" s="1"/>
  <c r="O1010" i="6" s="1"/>
  <c r="M1009" i="6"/>
  <c r="N1009" i="6" s="1"/>
  <c r="O1009" i="6" s="1"/>
  <c r="M1008" i="6"/>
  <c r="N1008" i="6" s="1"/>
  <c r="O1008" i="6" s="1"/>
  <c r="M1007" i="6"/>
  <c r="N1007" i="6" s="1"/>
  <c r="O1007" i="6" s="1"/>
  <c r="M1006" i="6"/>
  <c r="N1006" i="6" s="1"/>
  <c r="O1006" i="6" s="1"/>
  <c r="M1005" i="6"/>
  <c r="N1005" i="6" s="1"/>
  <c r="O1005" i="6" s="1"/>
  <c r="M1004" i="6"/>
  <c r="N1004" i="6" s="1"/>
  <c r="O1004" i="6" s="1"/>
  <c r="M1003" i="6"/>
  <c r="N1003" i="6" s="1"/>
  <c r="O1003" i="6" s="1"/>
  <c r="M1002" i="6"/>
  <c r="N1002" i="6" s="1"/>
  <c r="O1002" i="6" s="1"/>
  <c r="M1001" i="6"/>
  <c r="N1001" i="6" s="1"/>
  <c r="O1001" i="6" s="1"/>
  <c r="M1000" i="6"/>
  <c r="N1000" i="6" s="1"/>
  <c r="O1000" i="6" s="1"/>
  <c r="M999" i="6"/>
  <c r="N999" i="6" s="1"/>
  <c r="O999" i="6" s="1"/>
  <c r="M998" i="6"/>
  <c r="N998" i="6" s="1"/>
  <c r="O998" i="6" s="1"/>
  <c r="M997" i="6"/>
  <c r="N997" i="6" s="1"/>
  <c r="O997" i="6" s="1"/>
  <c r="M996" i="6"/>
  <c r="N996" i="6" s="1"/>
  <c r="O996" i="6" s="1"/>
  <c r="M995" i="6"/>
  <c r="N995" i="6" s="1"/>
  <c r="O995" i="6" s="1"/>
  <c r="M994" i="6"/>
  <c r="N994" i="6" s="1"/>
  <c r="O994" i="6" s="1"/>
  <c r="M993" i="6"/>
  <c r="N993" i="6" s="1"/>
  <c r="O993" i="6" s="1"/>
  <c r="M992" i="6"/>
  <c r="N992" i="6" s="1"/>
  <c r="O992" i="6" s="1"/>
  <c r="M991" i="6"/>
  <c r="N991" i="6" s="1"/>
  <c r="O991" i="6" s="1"/>
  <c r="M990" i="6"/>
  <c r="N990" i="6" s="1"/>
  <c r="O990" i="6" s="1"/>
  <c r="M989" i="6"/>
  <c r="N989" i="6" s="1"/>
  <c r="O989" i="6" s="1"/>
  <c r="M988" i="6"/>
  <c r="N988" i="6" s="1"/>
  <c r="O988" i="6" s="1"/>
  <c r="M987" i="6"/>
  <c r="N987" i="6" s="1"/>
  <c r="O987" i="6" s="1"/>
  <c r="M986" i="6"/>
  <c r="N986" i="6" s="1"/>
  <c r="O986" i="6" s="1"/>
  <c r="M985" i="6"/>
  <c r="N985" i="6" s="1"/>
  <c r="O985" i="6" s="1"/>
  <c r="M984" i="6"/>
  <c r="N984" i="6" s="1"/>
  <c r="O984" i="6" s="1"/>
  <c r="M983" i="6"/>
  <c r="N983" i="6" s="1"/>
  <c r="O983" i="6" s="1"/>
  <c r="M982" i="6"/>
  <c r="N982" i="6" s="1"/>
  <c r="O982" i="6" s="1"/>
  <c r="M981" i="6"/>
  <c r="N981" i="6" s="1"/>
  <c r="O981" i="6" s="1"/>
  <c r="M980" i="6"/>
  <c r="N980" i="6" s="1"/>
  <c r="O980" i="6" s="1"/>
  <c r="M979" i="6"/>
  <c r="N979" i="6" s="1"/>
  <c r="O979" i="6" s="1"/>
  <c r="M978" i="6"/>
  <c r="N978" i="6" s="1"/>
  <c r="O978" i="6" s="1"/>
  <c r="M977" i="6"/>
  <c r="N977" i="6" s="1"/>
  <c r="O977" i="6" s="1"/>
  <c r="M976" i="6"/>
  <c r="N976" i="6" s="1"/>
  <c r="O976" i="6" s="1"/>
  <c r="M975" i="6"/>
  <c r="N975" i="6" s="1"/>
  <c r="O975" i="6" s="1"/>
  <c r="M974" i="6"/>
  <c r="N974" i="6" s="1"/>
  <c r="O974" i="6" s="1"/>
  <c r="M973" i="6"/>
  <c r="N973" i="6" s="1"/>
  <c r="O973" i="6" s="1"/>
  <c r="M972" i="6"/>
  <c r="N972" i="6" s="1"/>
  <c r="O972" i="6" s="1"/>
  <c r="M971" i="6"/>
  <c r="N971" i="6" s="1"/>
  <c r="O971" i="6" s="1"/>
  <c r="M970" i="6"/>
  <c r="N970" i="6" s="1"/>
  <c r="O970" i="6" s="1"/>
  <c r="M969" i="6"/>
  <c r="N969" i="6" s="1"/>
  <c r="O969" i="6" s="1"/>
  <c r="M968" i="6"/>
  <c r="N968" i="6" s="1"/>
  <c r="O968" i="6" s="1"/>
  <c r="M967" i="6"/>
  <c r="N967" i="6" s="1"/>
  <c r="O967" i="6" s="1"/>
  <c r="M966" i="6"/>
  <c r="N966" i="6" s="1"/>
  <c r="O966" i="6" s="1"/>
  <c r="M965" i="6"/>
  <c r="N965" i="6" s="1"/>
  <c r="O965" i="6" s="1"/>
  <c r="M964" i="6"/>
  <c r="N964" i="6" s="1"/>
  <c r="O964" i="6" s="1"/>
  <c r="M963" i="6"/>
  <c r="N963" i="6" s="1"/>
  <c r="O963" i="6" s="1"/>
  <c r="M962" i="6"/>
  <c r="N962" i="6" s="1"/>
  <c r="O962" i="6" s="1"/>
  <c r="M961" i="6"/>
  <c r="N961" i="6" s="1"/>
  <c r="O961" i="6" s="1"/>
  <c r="M960" i="6"/>
  <c r="N960" i="6" s="1"/>
  <c r="O960" i="6" s="1"/>
  <c r="M959" i="6"/>
  <c r="N959" i="6" s="1"/>
  <c r="O959" i="6" s="1"/>
  <c r="M958" i="6"/>
  <c r="N958" i="6" s="1"/>
  <c r="O958" i="6" s="1"/>
  <c r="M957" i="6"/>
  <c r="N957" i="6" s="1"/>
  <c r="O957" i="6" s="1"/>
  <c r="M956" i="6"/>
  <c r="N956" i="6" s="1"/>
  <c r="O956" i="6" s="1"/>
  <c r="M955" i="6"/>
  <c r="N955" i="6" s="1"/>
  <c r="O955" i="6" s="1"/>
  <c r="M954" i="6"/>
  <c r="N954" i="6" s="1"/>
  <c r="O954" i="6" s="1"/>
  <c r="M953" i="6"/>
  <c r="N953" i="6" s="1"/>
  <c r="O953" i="6" s="1"/>
  <c r="M952" i="6"/>
  <c r="N952" i="6" s="1"/>
  <c r="O952" i="6" s="1"/>
  <c r="M951" i="6"/>
  <c r="N951" i="6" s="1"/>
  <c r="O951" i="6" s="1"/>
  <c r="M950" i="6"/>
  <c r="N950" i="6" s="1"/>
  <c r="O950" i="6" s="1"/>
  <c r="M949" i="6"/>
  <c r="N949" i="6" s="1"/>
  <c r="O949" i="6" s="1"/>
  <c r="M948" i="6"/>
  <c r="N948" i="6" s="1"/>
  <c r="O948" i="6" s="1"/>
  <c r="M947" i="6"/>
  <c r="N947" i="6" s="1"/>
  <c r="O947" i="6" s="1"/>
  <c r="M946" i="6"/>
  <c r="N946" i="6" s="1"/>
  <c r="O946" i="6" s="1"/>
  <c r="M945" i="6"/>
  <c r="N945" i="6" s="1"/>
  <c r="O945" i="6" s="1"/>
  <c r="M944" i="6"/>
  <c r="N944" i="6" s="1"/>
  <c r="O944" i="6" s="1"/>
  <c r="M943" i="6"/>
  <c r="N943" i="6" s="1"/>
  <c r="O943" i="6" s="1"/>
  <c r="M942" i="6"/>
  <c r="N942" i="6" s="1"/>
  <c r="O942" i="6" s="1"/>
  <c r="M941" i="6"/>
  <c r="N941" i="6" s="1"/>
  <c r="O941" i="6" s="1"/>
  <c r="M940" i="6"/>
  <c r="N940" i="6" s="1"/>
  <c r="O940" i="6" s="1"/>
  <c r="M939" i="6"/>
  <c r="N939" i="6" s="1"/>
  <c r="O939" i="6" s="1"/>
  <c r="M938" i="6"/>
  <c r="N938" i="6" s="1"/>
  <c r="O938" i="6" s="1"/>
  <c r="M937" i="6"/>
  <c r="N937" i="6" s="1"/>
  <c r="O937" i="6" s="1"/>
  <c r="M936" i="6"/>
  <c r="N936" i="6" s="1"/>
  <c r="O936" i="6" s="1"/>
  <c r="M935" i="6"/>
  <c r="N935" i="6" s="1"/>
  <c r="O935" i="6" s="1"/>
  <c r="M934" i="6"/>
  <c r="N934" i="6" s="1"/>
  <c r="O934" i="6" s="1"/>
  <c r="M933" i="6"/>
  <c r="N933" i="6" s="1"/>
  <c r="O933" i="6" s="1"/>
  <c r="M932" i="6"/>
  <c r="N932" i="6" s="1"/>
  <c r="O932" i="6" s="1"/>
  <c r="M931" i="6"/>
  <c r="N931" i="6" s="1"/>
  <c r="O931" i="6" s="1"/>
  <c r="M930" i="6"/>
  <c r="N930" i="6" s="1"/>
  <c r="O930" i="6" s="1"/>
  <c r="M929" i="6"/>
  <c r="N929" i="6" s="1"/>
  <c r="O929" i="6" s="1"/>
  <c r="M928" i="6"/>
  <c r="N928" i="6" s="1"/>
  <c r="O928" i="6" s="1"/>
  <c r="M927" i="6"/>
  <c r="N927" i="6" s="1"/>
  <c r="O927" i="6" s="1"/>
  <c r="M926" i="6"/>
  <c r="N926" i="6" s="1"/>
  <c r="O926" i="6" s="1"/>
  <c r="M925" i="6"/>
  <c r="N925" i="6" s="1"/>
  <c r="O925" i="6" s="1"/>
  <c r="M924" i="6"/>
  <c r="N924" i="6" s="1"/>
  <c r="O924" i="6" s="1"/>
  <c r="M923" i="6"/>
  <c r="N923" i="6" s="1"/>
  <c r="O923" i="6" s="1"/>
  <c r="M922" i="6"/>
  <c r="N922" i="6" s="1"/>
  <c r="O922" i="6" s="1"/>
  <c r="M921" i="6"/>
  <c r="N921" i="6" s="1"/>
  <c r="O921" i="6" s="1"/>
  <c r="M920" i="6"/>
  <c r="N920" i="6" s="1"/>
  <c r="O920" i="6" s="1"/>
  <c r="M919" i="6"/>
  <c r="N919" i="6" s="1"/>
  <c r="O919" i="6" s="1"/>
  <c r="M918" i="6"/>
  <c r="N918" i="6" s="1"/>
  <c r="O918" i="6" s="1"/>
  <c r="M917" i="6"/>
  <c r="N917" i="6" s="1"/>
  <c r="O917" i="6" s="1"/>
  <c r="M916" i="6"/>
  <c r="N916" i="6" s="1"/>
  <c r="O916" i="6" s="1"/>
  <c r="M915" i="6"/>
  <c r="N915" i="6" s="1"/>
  <c r="O915" i="6" s="1"/>
  <c r="M914" i="6"/>
  <c r="N914" i="6" s="1"/>
  <c r="O914" i="6" s="1"/>
  <c r="M913" i="6"/>
  <c r="N913" i="6" s="1"/>
  <c r="O913" i="6" s="1"/>
  <c r="M912" i="6"/>
  <c r="N912" i="6" s="1"/>
  <c r="O912" i="6" s="1"/>
  <c r="M911" i="6"/>
  <c r="N911" i="6" s="1"/>
  <c r="O911" i="6" s="1"/>
  <c r="M910" i="6"/>
  <c r="N910" i="6" s="1"/>
  <c r="O910" i="6" s="1"/>
  <c r="M909" i="6"/>
  <c r="N909" i="6" s="1"/>
  <c r="O909" i="6" s="1"/>
  <c r="M908" i="6"/>
  <c r="N908" i="6" s="1"/>
  <c r="O908" i="6" s="1"/>
  <c r="M907" i="6"/>
  <c r="N907" i="6" s="1"/>
  <c r="O907" i="6" s="1"/>
  <c r="M906" i="6"/>
  <c r="N906" i="6" s="1"/>
  <c r="O906" i="6" s="1"/>
  <c r="M905" i="6"/>
  <c r="N905" i="6" s="1"/>
  <c r="O905" i="6" s="1"/>
  <c r="M904" i="6"/>
  <c r="N904" i="6" s="1"/>
  <c r="O904" i="6" s="1"/>
  <c r="M903" i="6"/>
  <c r="N903" i="6" s="1"/>
  <c r="O903" i="6" s="1"/>
  <c r="M902" i="6"/>
  <c r="N902" i="6" s="1"/>
  <c r="O902" i="6" s="1"/>
  <c r="M901" i="6"/>
  <c r="N901" i="6" s="1"/>
  <c r="O901" i="6" s="1"/>
  <c r="M900" i="6"/>
  <c r="N900" i="6" s="1"/>
  <c r="O900" i="6" s="1"/>
  <c r="M899" i="6"/>
  <c r="N899" i="6" s="1"/>
  <c r="O899" i="6" s="1"/>
  <c r="M898" i="6"/>
  <c r="N898" i="6" s="1"/>
  <c r="O898" i="6" s="1"/>
  <c r="M897" i="6"/>
  <c r="N897" i="6" s="1"/>
  <c r="O897" i="6" s="1"/>
  <c r="M896" i="6"/>
  <c r="N896" i="6" s="1"/>
  <c r="O896" i="6" s="1"/>
  <c r="M895" i="6"/>
  <c r="N895" i="6" s="1"/>
  <c r="O895" i="6" s="1"/>
  <c r="M894" i="6"/>
  <c r="N894" i="6" s="1"/>
  <c r="O894" i="6" s="1"/>
  <c r="M893" i="6"/>
  <c r="N893" i="6" s="1"/>
  <c r="O893" i="6" s="1"/>
  <c r="M892" i="6"/>
  <c r="N892" i="6" s="1"/>
  <c r="O892" i="6" s="1"/>
  <c r="M891" i="6"/>
  <c r="N891" i="6" s="1"/>
  <c r="O891" i="6" s="1"/>
  <c r="M890" i="6"/>
  <c r="N890" i="6" s="1"/>
  <c r="O890" i="6" s="1"/>
  <c r="M889" i="6"/>
  <c r="N889" i="6" s="1"/>
  <c r="O889" i="6" s="1"/>
  <c r="M888" i="6"/>
  <c r="N888" i="6" s="1"/>
  <c r="O888" i="6" s="1"/>
  <c r="M887" i="6"/>
  <c r="N887" i="6" s="1"/>
  <c r="O887" i="6" s="1"/>
  <c r="M886" i="6"/>
  <c r="N886" i="6" s="1"/>
  <c r="O886" i="6" s="1"/>
  <c r="M885" i="6"/>
  <c r="N885" i="6" s="1"/>
  <c r="O885" i="6" s="1"/>
  <c r="M884" i="6"/>
  <c r="N884" i="6" s="1"/>
  <c r="O884" i="6" s="1"/>
  <c r="M883" i="6"/>
  <c r="N883" i="6" s="1"/>
  <c r="O883" i="6" s="1"/>
  <c r="M882" i="6"/>
  <c r="N882" i="6" s="1"/>
  <c r="O882" i="6" s="1"/>
  <c r="M881" i="6"/>
  <c r="N881" i="6" s="1"/>
  <c r="O881" i="6" s="1"/>
  <c r="M880" i="6"/>
  <c r="N880" i="6" s="1"/>
  <c r="O880" i="6" s="1"/>
  <c r="M879" i="6"/>
  <c r="N879" i="6" s="1"/>
  <c r="O879" i="6" s="1"/>
  <c r="M878" i="6"/>
  <c r="N878" i="6" s="1"/>
  <c r="O878" i="6" s="1"/>
  <c r="M877" i="6"/>
  <c r="N877" i="6" s="1"/>
  <c r="O877" i="6" s="1"/>
  <c r="M876" i="6"/>
  <c r="N876" i="6" s="1"/>
  <c r="O876" i="6" s="1"/>
  <c r="M875" i="6"/>
  <c r="N875" i="6" s="1"/>
  <c r="O875" i="6" s="1"/>
  <c r="M874" i="6"/>
  <c r="N874" i="6" s="1"/>
  <c r="O874" i="6" s="1"/>
  <c r="M873" i="6"/>
  <c r="N873" i="6" s="1"/>
  <c r="O873" i="6" s="1"/>
  <c r="AB857" i="6"/>
  <c r="M857" i="6" s="1"/>
  <c r="N857" i="6" s="1"/>
  <c r="O857" i="6" s="1"/>
  <c r="M838" i="6"/>
  <c r="N838" i="6" s="1"/>
  <c r="O838" i="6" s="1"/>
  <c r="M837" i="6"/>
  <c r="N837" i="6" s="1"/>
  <c r="O837" i="6" s="1"/>
  <c r="M836" i="6"/>
  <c r="N836" i="6" s="1"/>
  <c r="O836" i="6" s="1"/>
  <c r="M835" i="6"/>
  <c r="N835" i="6" s="1"/>
  <c r="O835" i="6" s="1"/>
  <c r="M834" i="6"/>
  <c r="N834" i="6" s="1"/>
  <c r="O834" i="6" s="1"/>
  <c r="M833" i="6"/>
  <c r="N833" i="6" s="1"/>
  <c r="O833" i="6" s="1"/>
  <c r="M832" i="6"/>
  <c r="N832" i="6" s="1"/>
  <c r="O832" i="6" s="1"/>
  <c r="M831" i="6"/>
  <c r="N831" i="6" s="1"/>
  <c r="O831" i="6" s="1"/>
  <c r="M830" i="6"/>
  <c r="N830" i="6" s="1"/>
  <c r="O830" i="6" s="1"/>
  <c r="M829" i="6"/>
  <c r="N829" i="6" s="1"/>
  <c r="O829" i="6" s="1"/>
  <c r="M828" i="6"/>
  <c r="N828" i="6" s="1"/>
  <c r="O828" i="6" s="1"/>
  <c r="M827" i="6"/>
  <c r="N827" i="6" s="1"/>
  <c r="O827" i="6" s="1"/>
  <c r="M826" i="6"/>
  <c r="N826" i="6" s="1"/>
  <c r="O826" i="6" s="1"/>
  <c r="M825" i="6"/>
  <c r="N825" i="6" s="1"/>
  <c r="O825" i="6" s="1"/>
  <c r="M824" i="6"/>
  <c r="N824" i="6" s="1"/>
  <c r="O824" i="6" s="1"/>
  <c r="M823" i="6"/>
  <c r="N823" i="6" s="1"/>
  <c r="O823" i="6" s="1"/>
  <c r="M822" i="6"/>
  <c r="N822" i="6" s="1"/>
  <c r="O822" i="6" s="1"/>
  <c r="M821" i="6"/>
  <c r="N821" i="6" s="1"/>
  <c r="O821" i="6" s="1"/>
  <c r="M820" i="6"/>
  <c r="N820" i="6" s="1"/>
  <c r="O820" i="6" s="1"/>
  <c r="M819" i="6"/>
  <c r="N819" i="6" s="1"/>
  <c r="O819" i="6" s="1"/>
  <c r="M441" i="6"/>
  <c r="N441" i="6" s="1"/>
  <c r="O441" i="6" s="1"/>
  <c r="M439" i="6"/>
  <c r="N439" i="6" s="1"/>
  <c r="O439" i="6" s="1"/>
  <c r="M437" i="6"/>
  <c r="N437" i="6" s="1"/>
  <c r="O437" i="6" s="1"/>
  <c r="M434" i="6"/>
  <c r="N434" i="6" s="1"/>
  <c r="O434" i="6" s="1"/>
  <c r="AB433" i="6"/>
  <c r="M433" i="6" s="1"/>
  <c r="N433" i="6" s="1"/>
  <c r="O433" i="6" s="1"/>
  <c r="AB431" i="6"/>
  <c r="M431" i="6" s="1"/>
  <c r="N431" i="6" s="1"/>
  <c r="O431" i="6" s="1"/>
  <c r="AB430" i="6"/>
  <c r="M430" i="6" s="1"/>
  <c r="N430" i="6" s="1"/>
  <c r="O430" i="6" s="1"/>
  <c r="M427" i="6"/>
  <c r="N427" i="6" s="1"/>
  <c r="O427" i="6" s="1"/>
  <c r="AB425" i="6"/>
  <c r="M425" i="6" s="1"/>
  <c r="N425" i="6" s="1"/>
  <c r="O425" i="6" s="1"/>
  <c r="M421" i="6"/>
  <c r="N421" i="6" s="1"/>
  <c r="O421" i="6" s="1"/>
  <c r="AB46" i="6"/>
  <c r="M46" i="6" s="1"/>
  <c r="N46" i="6" s="1"/>
  <c r="O46" i="6" s="1"/>
  <c r="M20" i="6"/>
  <c r="N20" i="6" s="1"/>
  <c r="O20" i="6" s="1"/>
  <c r="M818" i="6"/>
  <c r="N818" i="6" s="1"/>
  <c r="O818" i="6" s="1"/>
  <c r="M817" i="6"/>
  <c r="N817" i="6" s="1"/>
  <c r="O817" i="6" s="1"/>
  <c r="M816" i="6"/>
  <c r="N816" i="6" s="1"/>
  <c r="O816" i="6" s="1"/>
  <c r="M815" i="6"/>
  <c r="N815" i="6" s="1"/>
  <c r="O815" i="6" s="1"/>
  <c r="M814" i="6"/>
  <c r="N814" i="6" s="1"/>
  <c r="O814" i="6" s="1"/>
  <c r="M813" i="6"/>
  <c r="N813" i="6" s="1"/>
  <c r="O813" i="6" s="1"/>
  <c r="M812" i="6"/>
  <c r="N812" i="6" s="1"/>
  <c r="O812" i="6" s="1"/>
  <c r="M811" i="6"/>
  <c r="N811" i="6" s="1"/>
  <c r="O811" i="6" s="1"/>
  <c r="M810" i="6"/>
  <c r="N810" i="6" s="1"/>
  <c r="O810" i="6" s="1"/>
  <c r="M809" i="6"/>
  <c r="N809" i="6" s="1"/>
  <c r="O809" i="6" s="1"/>
  <c r="M808" i="6"/>
  <c r="N808" i="6" s="1"/>
  <c r="O808" i="6" s="1"/>
  <c r="M807" i="6"/>
  <c r="N807" i="6" s="1"/>
  <c r="O807" i="6" s="1"/>
  <c r="M806" i="6"/>
  <c r="N806" i="6" s="1"/>
  <c r="O806" i="6" s="1"/>
  <c r="M805" i="6"/>
  <c r="N805" i="6" s="1"/>
  <c r="O805" i="6" s="1"/>
  <c r="M804" i="6"/>
  <c r="N804" i="6" s="1"/>
  <c r="O804" i="6" s="1"/>
  <c r="M803" i="6"/>
  <c r="N803" i="6" s="1"/>
  <c r="O803" i="6" s="1"/>
  <c r="M802" i="6"/>
  <c r="N802" i="6" s="1"/>
  <c r="O802" i="6" s="1"/>
  <c r="M801" i="6"/>
  <c r="N801" i="6" s="1"/>
  <c r="O801" i="6" s="1"/>
  <c r="M800" i="6"/>
  <c r="N800" i="6" s="1"/>
  <c r="O800" i="6" s="1"/>
  <c r="M799" i="6"/>
  <c r="N799" i="6" s="1"/>
  <c r="O799" i="6" s="1"/>
  <c r="M798" i="6"/>
  <c r="N798" i="6" s="1"/>
  <c r="O798" i="6" s="1"/>
  <c r="M797" i="6"/>
  <c r="N797" i="6" s="1"/>
  <c r="O797" i="6" s="1"/>
  <c r="M796" i="6"/>
  <c r="N796" i="6" s="1"/>
  <c r="O796" i="6" s="1"/>
  <c r="M795" i="6"/>
  <c r="N795" i="6" s="1"/>
  <c r="O795" i="6" s="1"/>
  <c r="M794" i="6"/>
  <c r="N794" i="6" s="1"/>
  <c r="O794" i="6" s="1"/>
  <c r="M793" i="6"/>
  <c r="N793" i="6" s="1"/>
  <c r="O793" i="6" s="1"/>
  <c r="M792" i="6"/>
  <c r="N792" i="6" s="1"/>
  <c r="O792" i="6" s="1"/>
  <c r="M791" i="6"/>
  <c r="N791" i="6" s="1"/>
  <c r="O791" i="6" s="1"/>
  <c r="M790" i="6"/>
  <c r="N790" i="6" s="1"/>
  <c r="O790" i="6" s="1"/>
  <c r="M789" i="6"/>
  <c r="N789" i="6" s="1"/>
  <c r="O789" i="6" s="1"/>
  <c r="M788" i="6"/>
  <c r="N788" i="6" s="1"/>
  <c r="O788" i="6" s="1"/>
  <c r="M787" i="6"/>
  <c r="N787" i="6" s="1"/>
  <c r="O787" i="6" s="1"/>
  <c r="M786" i="6"/>
  <c r="N786" i="6" s="1"/>
  <c r="O786" i="6" s="1"/>
  <c r="M785" i="6"/>
  <c r="N785" i="6" s="1"/>
  <c r="O785" i="6" s="1"/>
  <c r="M784" i="6"/>
  <c r="N784" i="6" s="1"/>
  <c r="O784" i="6" s="1"/>
  <c r="M783" i="6"/>
  <c r="N783" i="6" s="1"/>
  <c r="O783" i="6" s="1"/>
  <c r="M782" i="6"/>
  <c r="N782" i="6" s="1"/>
  <c r="O782" i="6" s="1"/>
  <c r="M781" i="6"/>
  <c r="N781" i="6" s="1"/>
  <c r="O781" i="6" s="1"/>
  <c r="M780" i="6"/>
  <c r="N780" i="6" s="1"/>
  <c r="O780" i="6" s="1"/>
  <c r="M779" i="6"/>
  <c r="N779" i="6" s="1"/>
  <c r="O779" i="6" s="1"/>
  <c r="M778" i="6"/>
  <c r="N778" i="6" s="1"/>
  <c r="O778" i="6" s="1"/>
  <c r="M777" i="6"/>
  <c r="N777" i="6" s="1"/>
  <c r="O777" i="6" s="1"/>
  <c r="M776" i="6"/>
  <c r="N776" i="6" s="1"/>
  <c r="O776" i="6" s="1"/>
  <c r="M775" i="6"/>
  <c r="N775" i="6" s="1"/>
  <c r="O775" i="6" s="1"/>
  <c r="M774" i="6"/>
  <c r="N774" i="6" s="1"/>
  <c r="O774" i="6" s="1"/>
  <c r="M773" i="6"/>
  <c r="N773" i="6" s="1"/>
  <c r="O773" i="6" s="1"/>
  <c r="M772" i="6"/>
  <c r="N772" i="6" s="1"/>
  <c r="O772" i="6" s="1"/>
  <c r="M771" i="6"/>
  <c r="N771" i="6" s="1"/>
  <c r="O771" i="6" s="1"/>
  <c r="M770" i="6"/>
  <c r="N770" i="6" s="1"/>
  <c r="O770" i="6" s="1"/>
  <c r="M769" i="6"/>
  <c r="N769" i="6" s="1"/>
  <c r="O769" i="6" s="1"/>
  <c r="M768" i="6"/>
  <c r="N768" i="6" s="1"/>
  <c r="O768" i="6" s="1"/>
  <c r="M767" i="6"/>
  <c r="N767" i="6" s="1"/>
  <c r="O767" i="6" s="1"/>
  <c r="M766" i="6"/>
  <c r="N766" i="6" s="1"/>
  <c r="O766" i="6" s="1"/>
  <c r="M765" i="6"/>
  <c r="N765" i="6" s="1"/>
  <c r="O765" i="6" s="1"/>
  <c r="AB40" i="6"/>
  <c r="M40" i="6" s="1"/>
  <c r="N40" i="6" s="1"/>
  <c r="O40" i="6" s="1"/>
  <c r="M611" i="6"/>
  <c r="N611" i="6" s="1"/>
  <c r="O611" i="6" s="1"/>
  <c r="M610" i="6"/>
  <c r="N610" i="6" s="1"/>
  <c r="O610" i="6" s="1"/>
  <c r="M609" i="6"/>
  <c r="N609" i="6" s="1"/>
  <c r="O609" i="6" s="1"/>
  <c r="M608" i="6"/>
  <c r="N608" i="6" s="1"/>
  <c r="O608" i="6" s="1"/>
  <c r="M607" i="6"/>
  <c r="N607" i="6" s="1"/>
  <c r="O607" i="6" s="1"/>
  <c r="M606" i="6"/>
  <c r="N606" i="6" s="1"/>
  <c r="O606" i="6" s="1"/>
  <c r="M605" i="6"/>
  <c r="N605" i="6" s="1"/>
  <c r="O605" i="6" s="1"/>
  <c r="M604" i="6"/>
  <c r="N604" i="6" s="1"/>
  <c r="O604" i="6" s="1"/>
  <c r="M603" i="6"/>
  <c r="N603" i="6" s="1"/>
  <c r="O603" i="6" s="1"/>
  <c r="M602" i="6"/>
  <c r="N602" i="6" s="1"/>
  <c r="O602" i="6" s="1"/>
  <c r="M601" i="6"/>
  <c r="N601" i="6" s="1"/>
  <c r="O601" i="6" s="1"/>
  <c r="M600" i="6"/>
  <c r="N600" i="6" s="1"/>
  <c r="O600" i="6" s="1"/>
  <c r="M599" i="6"/>
  <c r="N599" i="6" s="1"/>
  <c r="O599" i="6" s="1"/>
  <c r="M598" i="6"/>
  <c r="N598" i="6" s="1"/>
  <c r="O598" i="6" s="1"/>
  <c r="M597" i="6"/>
  <c r="N597" i="6" s="1"/>
  <c r="O597" i="6" s="1"/>
  <c r="M596" i="6"/>
  <c r="N596" i="6" s="1"/>
  <c r="O596" i="6" s="1"/>
  <c r="M595" i="6"/>
  <c r="N595" i="6" s="1"/>
  <c r="O595" i="6" s="1"/>
  <c r="M594" i="6"/>
  <c r="N594" i="6" s="1"/>
  <c r="O594" i="6" s="1"/>
  <c r="M593" i="6"/>
  <c r="N593" i="6" s="1"/>
  <c r="O593" i="6" s="1"/>
  <c r="M592" i="6"/>
  <c r="N592" i="6" s="1"/>
  <c r="O592" i="6" s="1"/>
  <c r="M591" i="6"/>
  <c r="N591" i="6" s="1"/>
  <c r="O591" i="6" s="1"/>
  <c r="M590" i="6"/>
  <c r="N590" i="6" s="1"/>
  <c r="O590" i="6" s="1"/>
  <c r="M589" i="6"/>
  <c r="N589" i="6" s="1"/>
  <c r="O589" i="6" s="1"/>
  <c r="M588" i="6"/>
  <c r="N588" i="6" s="1"/>
  <c r="O588" i="6" s="1"/>
  <c r="M587" i="6"/>
  <c r="N587" i="6" s="1"/>
  <c r="O587" i="6" s="1"/>
  <c r="M586" i="6"/>
  <c r="N586" i="6" s="1"/>
  <c r="O586" i="6" s="1"/>
  <c r="M585" i="6"/>
  <c r="N585" i="6" s="1"/>
  <c r="O585" i="6" s="1"/>
  <c r="M584" i="6"/>
  <c r="N584" i="6" s="1"/>
  <c r="O584" i="6" s="1"/>
  <c r="M583" i="6"/>
  <c r="N583" i="6" s="1"/>
  <c r="O583" i="6" s="1"/>
  <c r="M582" i="6"/>
  <c r="N582" i="6" s="1"/>
  <c r="O582" i="6" s="1"/>
  <c r="M581" i="6"/>
  <c r="N581" i="6" s="1"/>
  <c r="O581" i="6" s="1"/>
  <c r="M580" i="6"/>
  <c r="N580" i="6" s="1"/>
  <c r="O580" i="6" s="1"/>
  <c r="M579" i="6"/>
  <c r="N579" i="6" s="1"/>
  <c r="O579" i="6" s="1"/>
  <c r="M578" i="6"/>
  <c r="N578" i="6" s="1"/>
  <c r="O578" i="6" s="1"/>
  <c r="M577" i="6"/>
  <c r="N577" i="6" s="1"/>
  <c r="O577" i="6" s="1"/>
  <c r="M576" i="6"/>
  <c r="N576" i="6" s="1"/>
  <c r="O576" i="6" s="1"/>
  <c r="M575" i="6"/>
  <c r="N575" i="6" s="1"/>
  <c r="O575" i="6" s="1"/>
  <c r="M574" i="6"/>
  <c r="N574" i="6" s="1"/>
  <c r="O574" i="6" s="1"/>
  <c r="M573" i="6"/>
  <c r="N573" i="6" s="1"/>
  <c r="O573" i="6" s="1"/>
  <c r="M572" i="6"/>
  <c r="N572" i="6" s="1"/>
  <c r="O572" i="6" s="1"/>
  <c r="M571" i="6"/>
  <c r="N571" i="6" s="1"/>
  <c r="O571" i="6" s="1"/>
  <c r="M570" i="6"/>
  <c r="N570" i="6" s="1"/>
  <c r="O570" i="6" s="1"/>
  <c r="M569" i="6"/>
  <c r="N569" i="6" s="1"/>
  <c r="O569" i="6" s="1"/>
  <c r="M568" i="6"/>
  <c r="N568" i="6" s="1"/>
  <c r="O568" i="6" s="1"/>
  <c r="M567" i="6"/>
  <c r="N567" i="6" s="1"/>
  <c r="O567" i="6" s="1"/>
  <c r="M566" i="6"/>
  <c r="N566" i="6" s="1"/>
  <c r="O566" i="6" s="1"/>
  <c r="M565" i="6"/>
  <c r="N565" i="6" s="1"/>
  <c r="O565" i="6" s="1"/>
  <c r="M564" i="6"/>
  <c r="N564" i="6" s="1"/>
  <c r="O564" i="6" s="1"/>
  <c r="M563" i="6"/>
  <c r="N563" i="6" s="1"/>
  <c r="O563" i="6" s="1"/>
  <c r="M562" i="6"/>
  <c r="N562" i="6" s="1"/>
  <c r="O562" i="6" s="1"/>
  <c r="M561" i="6"/>
  <c r="N561" i="6" s="1"/>
  <c r="O561" i="6" s="1"/>
  <c r="M560" i="6"/>
  <c r="N560" i="6" s="1"/>
  <c r="O560" i="6" s="1"/>
  <c r="M559" i="6"/>
  <c r="N559" i="6" s="1"/>
  <c r="O559" i="6" s="1"/>
  <c r="M558" i="6"/>
  <c r="N558" i="6" s="1"/>
  <c r="O558" i="6" s="1"/>
  <c r="M557" i="6"/>
  <c r="N557" i="6" s="1"/>
  <c r="O557" i="6" s="1"/>
  <c r="M556" i="6"/>
  <c r="N556" i="6" s="1"/>
  <c r="O556" i="6" s="1"/>
  <c r="M555" i="6"/>
  <c r="N555" i="6" s="1"/>
  <c r="O555" i="6" s="1"/>
  <c r="M554" i="6"/>
  <c r="N554" i="6" s="1"/>
  <c r="O554" i="6" s="1"/>
  <c r="M553" i="6"/>
  <c r="N553" i="6" s="1"/>
  <c r="O553" i="6" s="1"/>
  <c r="M552" i="6"/>
  <c r="N552" i="6" s="1"/>
  <c r="O552" i="6" s="1"/>
  <c r="M551" i="6"/>
  <c r="N551" i="6" s="1"/>
  <c r="O551" i="6" s="1"/>
  <c r="M550" i="6"/>
  <c r="N550" i="6" s="1"/>
  <c r="O550" i="6" s="1"/>
  <c r="M549" i="6"/>
  <c r="N549" i="6" s="1"/>
  <c r="O549" i="6" s="1"/>
  <c r="M548" i="6"/>
  <c r="N548" i="6" s="1"/>
  <c r="O548" i="6" s="1"/>
  <c r="M547" i="6"/>
  <c r="N547" i="6" s="1"/>
  <c r="O547" i="6" s="1"/>
  <c r="M546" i="6"/>
  <c r="N546" i="6" s="1"/>
  <c r="O546" i="6" s="1"/>
  <c r="M545" i="6"/>
  <c r="N545" i="6" s="1"/>
  <c r="O545" i="6" s="1"/>
  <c r="M544" i="6"/>
  <c r="N544" i="6" s="1"/>
  <c r="O544" i="6" s="1"/>
  <c r="M543" i="6"/>
  <c r="N543" i="6" s="1"/>
  <c r="O543" i="6" s="1"/>
  <c r="M542" i="6"/>
  <c r="N542" i="6" s="1"/>
  <c r="O542" i="6" s="1"/>
  <c r="M541" i="6"/>
  <c r="N541" i="6" s="1"/>
  <c r="O541" i="6" s="1"/>
  <c r="M540" i="6"/>
  <c r="N540" i="6" s="1"/>
  <c r="O540" i="6" s="1"/>
  <c r="M539" i="6"/>
  <c r="N539" i="6" s="1"/>
  <c r="O539" i="6" s="1"/>
  <c r="M538" i="6"/>
  <c r="N538" i="6" s="1"/>
  <c r="O538" i="6" s="1"/>
  <c r="M537" i="6"/>
  <c r="N537" i="6" s="1"/>
  <c r="O537" i="6" s="1"/>
  <c r="M536" i="6"/>
  <c r="N536" i="6" s="1"/>
  <c r="O536" i="6" s="1"/>
  <c r="M535" i="6"/>
  <c r="N535" i="6" s="1"/>
  <c r="O535" i="6" s="1"/>
  <c r="M534" i="6"/>
  <c r="N534" i="6" s="1"/>
  <c r="O534" i="6" s="1"/>
  <c r="M533" i="6"/>
  <c r="N533" i="6" s="1"/>
  <c r="O533" i="6" s="1"/>
  <c r="M532" i="6"/>
  <c r="N532" i="6" s="1"/>
  <c r="O532" i="6" s="1"/>
  <c r="M531" i="6"/>
  <c r="N531" i="6" s="1"/>
  <c r="O531" i="6" s="1"/>
  <c r="M530" i="6"/>
  <c r="N530" i="6" s="1"/>
  <c r="O530" i="6" s="1"/>
  <c r="M529" i="6"/>
  <c r="N529" i="6" s="1"/>
  <c r="O529" i="6" s="1"/>
  <c r="M528" i="6"/>
  <c r="N528" i="6" s="1"/>
  <c r="O528" i="6" s="1"/>
  <c r="M527" i="6"/>
  <c r="N527" i="6" s="1"/>
  <c r="O527" i="6" s="1"/>
  <c r="M526" i="6"/>
  <c r="N526" i="6" s="1"/>
  <c r="O526" i="6" s="1"/>
  <c r="M525" i="6"/>
  <c r="N525" i="6" s="1"/>
  <c r="O525" i="6" s="1"/>
  <c r="M524" i="6"/>
  <c r="N524" i="6" s="1"/>
  <c r="O524" i="6" s="1"/>
  <c r="M523" i="6"/>
  <c r="N523" i="6" s="1"/>
  <c r="O523" i="6" s="1"/>
  <c r="M522" i="6"/>
  <c r="N522" i="6" s="1"/>
  <c r="O522" i="6" s="1"/>
  <c r="M521" i="6"/>
  <c r="N521" i="6" s="1"/>
  <c r="O521" i="6" s="1"/>
  <c r="M520" i="6"/>
  <c r="N520" i="6" s="1"/>
  <c r="O520" i="6" s="1"/>
  <c r="M519" i="6"/>
  <c r="N519" i="6" s="1"/>
  <c r="O519" i="6" s="1"/>
  <c r="M518" i="6"/>
  <c r="N518" i="6" s="1"/>
  <c r="O518" i="6" s="1"/>
  <c r="M517" i="6"/>
  <c r="N517" i="6" s="1"/>
  <c r="O517" i="6" s="1"/>
  <c r="M516" i="6"/>
  <c r="N516" i="6" s="1"/>
  <c r="O516" i="6" s="1"/>
  <c r="M515" i="6"/>
  <c r="N515" i="6" s="1"/>
  <c r="O515" i="6" s="1"/>
  <c r="M514" i="6"/>
  <c r="N514" i="6" s="1"/>
  <c r="O514" i="6" s="1"/>
  <c r="M513" i="6"/>
  <c r="N513" i="6" s="1"/>
  <c r="O513" i="6" s="1"/>
  <c r="M512" i="6"/>
  <c r="N512" i="6" s="1"/>
  <c r="O512" i="6" s="1"/>
  <c r="M511" i="6"/>
  <c r="N511" i="6" s="1"/>
  <c r="O511" i="6" s="1"/>
  <c r="M510" i="6"/>
  <c r="N510" i="6" s="1"/>
  <c r="O510" i="6" s="1"/>
  <c r="M509" i="6"/>
  <c r="N509" i="6" s="1"/>
  <c r="O509" i="6" s="1"/>
  <c r="M508" i="6"/>
  <c r="N508" i="6" s="1"/>
  <c r="O508" i="6" s="1"/>
  <c r="M507" i="6"/>
  <c r="N507" i="6" s="1"/>
  <c r="O507" i="6" s="1"/>
  <c r="M506" i="6"/>
  <c r="N506" i="6" s="1"/>
  <c r="O506" i="6" s="1"/>
  <c r="M505" i="6"/>
  <c r="N505" i="6" s="1"/>
  <c r="O505" i="6" s="1"/>
  <c r="M504" i="6"/>
  <c r="N504" i="6" s="1"/>
  <c r="O504" i="6" s="1"/>
  <c r="M503" i="6"/>
  <c r="N503" i="6" s="1"/>
  <c r="O503" i="6" s="1"/>
  <c r="M502" i="6"/>
  <c r="N502" i="6" s="1"/>
  <c r="O502" i="6" s="1"/>
  <c r="M501" i="6"/>
  <c r="N501" i="6" s="1"/>
  <c r="O501" i="6" s="1"/>
  <c r="M500" i="6"/>
  <c r="N500" i="6" s="1"/>
  <c r="O500" i="6" s="1"/>
  <c r="M499" i="6"/>
  <c r="N499" i="6" s="1"/>
  <c r="O499" i="6" s="1"/>
  <c r="M498" i="6"/>
  <c r="N498" i="6" s="1"/>
  <c r="O498" i="6" s="1"/>
  <c r="M497" i="6"/>
  <c r="N497" i="6" s="1"/>
  <c r="O497" i="6" s="1"/>
  <c r="M496" i="6"/>
  <c r="N496" i="6" s="1"/>
  <c r="O496" i="6" s="1"/>
  <c r="M495" i="6"/>
  <c r="N495" i="6" s="1"/>
  <c r="O495" i="6" s="1"/>
  <c r="M494" i="6"/>
  <c r="N494" i="6" s="1"/>
  <c r="O494" i="6" s="1"/>
  <c r="M493" i="6"/>
  <c r="N493" i="6" s="1"/>
  <c r="O493" i="6" s="1"/>
  <c r="M492" i="6"/>
  <c r="N492" i="6" s="1"/>
  <c r="O492" i="6" s="1"/>
  <c r="M491" i="6"/>
  <c r="N491" i="6" s="1"/>
  <c r="O491" i="6" s="1"/>
  <c r="M490" i="6"/>
  <c r="N490" i="6" s="1"/>
  <c r="O490" i="6" s="1"/>
  <c r="M489" i="6"/>
  <c r="N489" i="6" s="1"/>
  <c r="O489" i="6" s="1"/>
  <c r="M488" i="6"/>
  <c r="N488" i="6" s="1"/>
  <c r="O488" i="6" s="1"/>
  <c r="M487" i="6"/>
  <c r="N487" i="6" s="1"/>
  <c r="O487" i="6" s="1"/>
  <c r="M486" i="6"/>
  <c r="N486" i="6" s="1"/>
  <c r="O486" i="6" s="1"/>
  <c r="M485" i="6"/>
  <c r="N485" i="6" s="1"/>
  <c r="O485" i="6" s="1"/>
  <c r="M484" i="6"/>
  <c r="N484" i="6" s="1"/>
  <c r="O484" i="6" s="1"/>
  <c r="M483" i="6"/>
  <c r="N483" i="6" s="1"/>
  <c r="O483" i="6" s="1"/>
  <c r="M482" i="6"/>
  <c r="N482" i="6" s="1"/>
  <c r="O482" i="6" s="1"/>
  <c r="M481" i="6"/>
  <c r="N481" i="6" s="1"/>
  <c r="O481" i="6" s="1"/>
  <c r="M480" i="6"/>
  <c r="N480" i="6" s="1"/>
  <c r="O480" i="6" s="1"/>
  <c r="M479" i="6"/>
  <c r="N479" i="6" s="1"/>
  <c r="O479" i="6" s="1"/>
  <c r="M478" i="6"/>
  <c r="N478" i="6" s="1"/>
  <c r="O478" i="6" s="1"/>
  <c r="M477" i="6"/>
  <c r="N477" i="6" s="1"/>
  <c r="O477" i="6" s="1"/>
  <c r="M476" i="6"/>
  <c r="N476" i="6" s="1"/>
  <c r="O476" i="6" s="1"/>
  <c r="M475" i="6"/>
  <c r="N475" i="6" s="1"/>
  <c r="O475" i="6" s="1"/>
  <c r="M474" i="6"/>
  <c r="N474" i="6" s="1"/>
  <c r="O474" i="6" s="1"/>
  <c r="M473" i="6"/>
  <c r="N473" i="6" s="1"/>
  <c r="O473" i="6" s="1"/>
  <c r="M472" i="6"/>
  <c r="N472" i="6" s="1"/>
  <c r="O472" i="6" s="1"/>
  <c r="M471" i="6"/>
  <c r="N471" i="6" s="1"/>
  <c r="O471" i="6" s="1"/>
  <c r="M470" i="6"/>
  <c r="N470" i="6" s="1"/>
  <c r="O470" i="6" s="1"/>
  <c r="M469" i="6"/>
  <c r="N469" i="6" s="1"/>
  <c r="O469" i="6" s="1"/>
  <c r="M468" i="6"/>
  <c r="N468" i="6" s="1"/>
  <c r="O468" i="6" s="1"/>
  <c r="M467" i="6"/>
  <c r="N467" i="6" s="1"/>
  <c r="O467" i="6" s="1"/>
  <c r="M466" i="6"/>
  <c r="N466" i="6" s="1"/>
  <c r="O466" i="6" s="1"/>
  <c r="M465" i="6"/>
  <c r="N465" i="6" s="1"/>
  <c r="O465" i="6" s="1"/>
  <c r="M464" i="6"/>
  <c r="N464" i="6" s="1"/>
  <c r="O464" i="6" s="1"/>
  <c r="M463" i="6"/>
  <c r="N463" i="6" s="1"/>
  <c r="O463" i="6" s="1"/>
  <c r="M462" i="6"/>
  <c r="N462" i="6" s="1"/>
  <c r="O462" i="6" s="1"/>
  <c r="M461" i="6"/>
  <c r="N461" i="6" s="1"/>
  <c r="O461" i="6" s="1"/>
  <c r="M460" i="6"/>
  <c r="N460" i="6" s="1"/>
  <c r="O460" i="6" s="1"/>
  <c r="M459" i="6"/>
  <c r="N459" i="6" s="1"/>
  <c r="O459" i="6" s="1"/>
  <c r="M458" i="6"/>
  <c r="N458" i="6" s="1"/>
  <c r="O458" i="6" s="1"/>
  <c r="M457" i="6"/>
  <c r="N457" i="6" s="1"/>
  <c r="O457" i="6" s="1"/>
  <c r="M456" i="6"/>
  <c r="N456" i="6" s="1"/>
  <c r="O456" i="6" s="1"/>
  <c r="M455" i="6"/>
  <c r="N455" i="6" s="1"/>
  <c r="O455" i="6" s="1"/>
  <c r="M454" i="6"/>
  <c r="N454" i="6" s="1"/>
  <c r="O454" i="6" s="1"/>
  <c r="M453" i="6"/>
  <c r="N453" i="6" s="1"/>
  <c r="O453" i="6" s="1"/>
  <c r="M452" i="6"/>
  <c r="N452" i="6" s="1"/>
  <c r="O452" i="6" s="1"/>
  <c r="M451" i="6"/>
  <c r="N451" i="6" s="1"/>
  <c r="O451" i="6" s="1"/>
  <c r="M450" i="6"/>
  <c r="N450" i="6" s="1"/>
  <c r="O450" i="6" s="1"/>
  <c r="M449" i="6"/>
  <c r="N449" i="6" s="1"/>
  <c r="O449" i="6" s="1"/>
  <c r="M448" i="6"/>
  <c r="N448" i="6" s="1"/>
  <c r="O448" i="6" s="1"/>
  <c r="M447" i="6"/>
  <c r="N447" i="6" s="1"/>
  <c r="O447" i="6" s="1"/>
  <c r="M446" i="6"/>
  <c r="N446" i="6" s="1"/>
  <c r="O446" i="6" s="1"/>
  <c r="M445" i="6"/>
  <c r="N445" i="6" s="1"/>
  <c r="O445" i="6" s="1"/>
  <c r="M444" i="6"/>
  <c r="N444" i="6" s="1"/>
  <c r="O444" i="6" s="1"/>
  <c r="M443" i="6"/>
  <c r="N443" i="6" s="1"/>
  <c r="O443" i="6" s="1"/>
  <c r="AB442" i="6"/>
  <c r="M442" i="6" s="1"/>
  <c r="N442" i="6" s="1"/>
  <c r="O442" i="6" s="1"/>
  <c r="AB440" i="6"/>
  <c r="M440" i="6" s="1"/>
  <c r="N440" i="6" s="1"/>
  <c r="O440" i="6" s="1"/>
  <c r="AB438" i="6"/>
  <c r="M438" i="6" s="1"/>
  <c r="N438" i="6" s="1"/>
  <c r="O438" i="6" s="1"/>
  <c r="AB436" i="6"/>
  <c r="M436" i="6" s="1"/>
  <c r="N436" i="6" s="1"/>
  <c r="O436" i="6" s="1"/>
  <c r="AB435" i="6"/>
  <c r="M435" i="6" s="1"/>
  <c r="N435" i="6" s="1"/>
  <c r="O435" i="6" s="1"/>
  <c r="AB429" i="6"/>
  <c r="M429" i="6" s="1"/>
  <c r="N429" i="6" s="1"/>
  <c r="O429" i="6" s="1"/>
  <c r="AB426" i="6"/>
  <c r="M426" i="6" s="1"/>
  <c r="N426" i="6" s="1"/>
  <c r="O426" i="6" s="1"/>
  <c r="AB423" i="6"/>
  <c r="M423" i="6" s="1"/>
  <c r="N423" i="6" s="1"/>
  <c r="O423" i="6" s="1"/>
  <c r="M422" i="6"/>
  <c r="N422" i="6" s="1"/>
  <c r="O422" i="6" s="1"/>
  <c r="AB56" i="6"/>
  <c r="M56" i="6" s="1"/>
  <c r="N56" i="6" s="1"/>
  <c r="O56" i="6" s="1"/>
  <c r="AB54" i="6"/>
  <c r="M54" i="6" s="1"/>
  <c r="N54" i="6" s="1"/>
  <c r="O54" i="6" s="1"/>
  <c r="AB47" i="6"/>
  <c r="M47" i="6" s="1"/>
  <c r="N47" i="6" s="1"/>
  <c r="O47" i="6" s="1"/>
  <c r="AB18" i="6"/>
  <c r="M18" i="6" s="1"/>
  <c r="N18" i="6" s="1"/>
  <c r="O18" i="6" s="1"/>
  <c r="AB4621" i="6"/>
  <c r="M4621" i="6" s="1"/>
  <c r="N4621" i="6" s="1"/>
  <c r="O4621" i="6" s="1"/>
  <c r="N4620" i="6"/>
  <c r="O4620" i="6" s="1"/>
  <c r="M31" i="6"/>
  <c r="N31" i="6" s="1"/>
  <c r="O31" i="6" s="1"/>
  <c r="AB30" i="6"/>
  <c r="M30" i="6" s="1"/>
  <c r="N30" i="6" s="1"/>
  <c r="O30" i="6" s="1"/>
  <c r="AB26" i="6"/>
  <c r="M26" i="6" s="1"/>
  <c r="N26" i="6" s="1"/>
  <c r="O26" i="6" s="1"/>
  <c r="AB25" i="6"/>
  <c r="M25" i="6" s="1"/>
  <c r="N25" i="6" s="1"/>
  <c r="O25" i="6" s="1"/>
  <c r="AB22" i="6"/>
  <c r="M22" i="6" s="1"/>
  <c r="N22" i="6" s="1"/>
  <c r="O22" i="6" s="1"/>
  <c r="AB21" i="6"/>
  <c r="M21" i="6" s="1"/>
  <c r="N21" i="6" s="1"/>
  <c r="O21" i="6" s="1"/>
  <c r="AB19" i="6"/>
  <c r="M19" i="6" s="1"/>
  <c r="N19" i="6" s="1"/>
  <c r="O19" i="6" s="1"/>
  <c r="AB17" i="6"/>
  <c r="M17" i="6" s="1"/>
  <c r="N17" i="6" s="1"/>
  <c r="AB4622" i="6"/>
  <c r="M4622" i="6" s="1"/>
  <c r="N4622" i="6" s="1"/>
  <c r="O4622" i="6" s="1"/>
  <c r="AB4618" i="6"/>
  <c r="M4618" i="6" s="1"/>
  <c r="N4618" i="6" s="1"/>
  <c r="O4618" i="6" s="1"/>
  <c r="AB4614" i="6"/>
  <c r="M4614" i="6" s="1"/>
  <c r="N4614" i="6" s="1"/>
  <c r="O4614" i="6" s="1"/>
  <c r="AB4608" i="6"/>
  <c r="M4608" i="6" s="1"/>
  <c r="N4608" i="6" s="1"/>
  <c r="O4608" i="6" s="1"/>
  <c r="AB4606" i="6"/>
  <c r="M4606" i="6" s="1"/>
  <c r="N4606" i="6" s="1"/>
  <c r="O4606" i="6" s="1"/>
  <c r="AB4604" i="6"/>
  <c r="M4604" i="6" s="1"/>
  <c r="N4604" i="6" s="1"/>
  <c r="O4604" i="6" s="1"/>
  <c r="AB4603" i="6"/>
  <c r="M4603" i="6" s="1"/>
  <c r="N4603" i="6" s="1"/>
  <c r="O4603" i="6" s="1"/>
  <c r="AB4602" i="6"/>
  <c r="M4602" i="6" s="1"/>
  <c r="N4602" i="6" s="1"/>
  <c r="O4602" i="6" s="1"/>
  <c r="AB4599" i="6"/>
  <c r="M4599" i="6" s="1"/>
  <c r="N4599" i="6" s="1"/>
  <c r="O4599" i="6" s="1"/>
  <c r="AB868" i="6"/>
  <c r="M868" i="6" s="1"/>
  <c r="N868" i="6" s="1"/>
  <c r="O868" i="6" s="1"/>
  <c r="AB864" i="6"/>
  <c r="M864" i="6" s="1"/>
  <c r="N864" i="6" s="1"/>
  <c r="O864" i="6" s="1"/>
  <c r="AB863" i="6"/>
  <c r="M863" i="6" s="1"/>
  <c r="N863" i="6" s="1"/>
  <c r="O863" i="6" s="1"/>
  <c r="M861" i="6"/>
  <c r="N861" i="6" s="1"/>
  <c r="O861" i="6" s="1"/>
  <c r="M844" i="6"/>
  <c r="N844" i="6" s="1"/>
  <c r="O844" i="6" s="1"/>
  <c r="M420" i="6"/>
  <c r="N420" i="6" s="1"/>
  <c r="O420" i="6" s="1"/>
  <c r="M419" i="6"/>
  <c r="N419" i="6" s="1"/>
  <c r="O419" i="6" s="1"/>
  <c r="M418" i="6"/>
  <c r="N418" i="6" s="1"/>
  <c r="O418" i="6" s="1"/>
  <c r="M417" i="6"/>
  <c r="N417" i="6" s="1"/>
  <c r="O417" i="6" s="1"/>
  <c r="M416" i="6"/>
  <c r="N416" i="6" s="1"/>
  <c r="O416" i="6" s="1"/>
  <c r="M415" i="6"/>
  <c r="N415" i="6" s="1"/>
  <c r="O415" i="6" s="1"/>
  <c r="M414" i="6"/>
  <c r="N414" i="6" s="1"/>
  <c r="O414" i="6" s="1"/>
  <c r="M413" i="6"/>
  <c r="N413" i="6" s="1"/>
  <c r="O413" i="6" s="1"/>
  <c r="M412" i="6"/>
  <c r="N412" i="6" s="1"/>
  <c r="O412" i="6" s="1"/>
  <c r="M411" i="6"/>
  <c r="N411" i="6" s="1"/>
  <c r="O411" i="6" s="1"/>
  <c r="M410" i="6"/>
  <c r="N410" i="6" s="1"/>
  <c r="O410" i="6" s="1"/>
  <c r="M409" i="6"/>
  <c r="N409" i="6" s="1"/>
  <c r="O409" i="6" s="1"/>
  <c r="M408" i="6"/>
  <c r="N408" i="6" s="1"/>
  <c r="O408" i="6" s="1"/>
  <c r="M407" i="6"/>
  <c r="N407" i="6" s="1"/>
  <c r="O407" i="6" s="1"/>
  <c r="M406" i="6"/>
  <c r="N406" i="6" s="1"/>
  <c r="O406" i="6" s="1"/>
  <c r="M405" i="6"/>
  <c r="N405" i="6" s="1"/>
  <c r="O405" i="6" s="1"/>
  <c r="M404" i="6"/>
  <c r="N404" i="6" s="1"/>
  <c r="O404" i="6" s="1"/>
  <c r="M403" i="6"/>
  <c r="N403" i="6" s="1"/>
  <c r="O403" i="6" s="1"/>
  <c r="M402" i="6"/>
  <c r="N402" i="6" s="1"/>
  <c r="O402" i="6" s="1"/>
  <c r="M401" i="6"/>
  <c r="N401" i="6" s="1"/>
  <c r="O401" i="6" s="1"/>
  <c r="M400" i="6"/>
  <c r="N400" i="6" s="1"/>
  <c r="O400" i="6" s="1"/>
  <c r="M399" i="6"/>
  <c r="N399" i="6" s="1"/>
  <c r="O399" i="6" s="1"/>
  <c r="M398" i="6"/>
  <c r="N398" i="6" s="1"/>
  <c r="O398" i="6" s="1"/>
  <c r="M397" i="6"/>
  <c r="N397" i="6" s="1"/>
  <c r="O397" i="6" s="1"/>
  <c r="M396" i="6"/>
  <c r="N396" i="6" s="1"/>
  <c r="O396" i="6" s="1"/>
  <c r="M395" i="6"/>
  <c r="N395" i="6" s="1"/>
  <c r="O395" i="6" s="1"/>
  <c r="M394" i="6"/>
  <c r="N394" i="6" s="1"/>
  <c r="O394" i="6" s="1"/>
  <c r="M393" i="6"/>
  <c r="N393" i="6" s="1"/>
  <c r="O393" i="6" s="1"/>
  <c r="M392" i="6"/>
  <c r="N392" i="6" s="1"/>
  <c r="O392" i="6" s="1"/>
  <c r="M391" i="6"/>
  <c r="N391" i="6" s="1"/>
  <c r="O391" i="6" s="1"/>
  <c r="M390" i="6"/>
  <c r="N390" i="6" s="1"/>
  <c r="O390" i="6" s="1"/>
  <c r="M389" i="6"/>
  <c r="N389" i="6" s="1"/>
  <c r="O389" i="6" s="1"/>
  <c r="M388" i="6"/>
  <c r="N388" i="6" s="1"/>
  <c r="O388" i="6" s="1"/>
  <c r="M387" i="6"/>
  <c r="N387" i="6" s="1"/>
  <c r="O387" i="6" s="1"/>
  <c r="M386" i="6"/>
  <c r="N386" i="6" s="1"/>
  <c r="O386" i="6" s="1"/>
  <c r="M385" i="6"/>
  <c r="N385" i="6" s="1"/>
  <c r="O385" i="6" s="1"/>
  <c r="M384" i="6"/>
  <c r="N384" i="6" s="1"/>
  <c r="O384" i="6" s="1"/>
  <c r="M383" i="6"/>
  <c r="N383" i="6" s="1"/>
  <c r="O383" i="6" s="1"/>
  <c r="M382" i="6"/>
  <c r="N382" i="6" s="1"/>
  <c r="O382" i="6" s="1"/>
  <c r="M381" i="6"/>
  <c r="N381" i="6" s="1"/>
  <c r="O381" i="6" s="1"/>
  <c r="M380" i="6"/>
  <c r="N380" i="6" s="1"/>
  <c r="O380" i="6" s="1"/>
  <c r="M379" i="6"/>
  <c r="N379" i="6" s="1"/>
  <c r="O379" i="6" s="1"/>
  <c r="M378" i="6"/>
  <c r="N378" i="6" s="1"/>
  <c r="O378" i="6" s="1"/>
  <c r="M377" i="6"/>
  <c r="N377" i="6" s="1"/>
  <c r="O377" i="6" s="1"/>
  <c r="M376" i="6"/>
  <c r="N376" i="6" s="1"/>
  <c r="O376" i="6" s="1"/>
  <c r="M375" i="6"/>
  <c r="N375" i="6" s="1"/>
  <c r="O375" i="6" s="1"/>
  <c r="M374" i="6"/>
  <c r="N374" i="6" s="1"/>
  <c r="O374" i="6" s="1"/>
  <c r="M373" i="6"/>
  <c r="N373" i="6" s="1"/>
  <c r="O373" i="6" s="1"/>
  <c r="M372" i="6"/>
  <c r="N372" i="6" s="1"/>
  <c r="O372" i="6" s="1"/>
  <c r="M371" i="6"/>
  <c r="N371" i="6" s="1"/>
  <c r="O371" i="6" s="1"/>
  <c r="M370" i="6"/>
  <c r="N370" i="6" s="1"/>
  <c r="O370" i="6" s="1"/>
  <c r="M369" i="6"/>
  <c r="N369" i="6" s="1"/>
  <c r="O369" i="6" s="1"/>
  <c r="M368" i="6"/>
  <c r="N368" i="6" s="1"/>
  <c r="O368" i="6" s="1"/>
  <c r="M367" i="6"/>
  <c r="N367" i="6" s="1"/>
  <c r="O367" i="6" s="1"/>
  <c r="M366" i="6"/>
  <c r="N366" i="6" s="1"/>
  <c r="O366" i="6" s="1"/>
  <c r="M365" i="6"/>
  <c r="N365" i="6" s="1"/>
  <c r="O365" i="6" s="1"/>
  <c r="M364" i="6"/>
  <c r="N364" i="6" s="1"/>
  <c r="O364" i="6" s="1"/>
  <c r="M363" i="6"/>
  <c r="N363" i="6" s="1"/>
  <c r="O363" i="6" s="1"/>
  <c r="M362" i="6"/>
  <c r="N362" i="6" s="1"/>
  <c r="O362" i="6" s="1"/>
  <c r="M361" i="6"/>
  <c r="N361" i="6" s="1"/>
  <c r="O361" i="6" s="1"/>
  <c r="M360" i="6"/>
  <c r="N360" i="6" s="1"/>
  <c r="O360" i="6" s="1"/>
  <c r="M359" i="6"/>
  <c r="N359" i="6" s="1"/>
  <c r="O359" i="6" s="1"/>
  <c r="M358" i="6"/>
  <c r="N358" i="6" s="1"/>
  <c r="O358" i="6" s="1"/>
  <c r="M357" i="6"/>
  <c r="N357" i="6" s="1"/>
  <c r="O357" i="6" s="1"/>
  <c r="M356" i="6"/>
  <c r="N356" i="6" s="1"/>
  <c r="O356" i="6" s="1"/>
  <c r="M355" i="6"/>
  <c r="N355" i="6" s="1"/>
  <c r="O355" i="6" s="1"/>
  <c r="M354" i="6"/>
  <c r="N354" i="6" s="1"/>
  <c r="O354" i="6" s="1"/>
  <c r="M353" i="6"/>
  <c r="N353" i="6" s="1"/>
  <c r="O353" i="6" s="1"/>
  <c r="M352" i="6"/>
  <c r="N352" i="6" s="1"/>
  <c r="O352" i="6" s="1"/>
  <c r="M351" i="6"/>
  <c r="N351" i="6" s="1"/>
  <c r="O351" i="6" s="1"/>
  <c r="M350" i="6"/>
  <c r="N350" i="6" s="1"/>
  <c r="O350" i="6" s="1"/>
  <c r="M349" i="6"/>
  <c r="N349" i="6" s="1"/>
  <c r="O349" i="6" s="1"/>
  <c r="M348" i="6"/>
  <c r="N348" i="6" s="1"/>
  <c r="O348" i="6" s="1"/>
  <c r="M347" i="6"/>
  <c r="N347" i="6" s="1"/>
  <c r="O347" i="6" s="1"/>
  <c r="M346" i="6"/>
  <c r="N346" i="6" s="1"/>
  <c r="O346" i="6" s="1"/>
  <c r="M345" i="6"/>
  <c r="N345" i="6" s="1"/>
  <c r="O345" i="6" s="1"/>
  <c r="M344" i="6"/>
  <c r="N344" i="6" s="1"/>
  <c r="O344" i="6" s="1"/>
  <c r="M343" i="6"/>
  <c r="N343" i="6" s="1"/>
  <c r="O343" i="6" s="1"/>
  <c r="M342" i="6"/>
  <c r="N342" i="6" s="1"/>
  <c r="O342" i="6" s="1"/>
  <c r="M341" i="6"/>
  <c r="N341" i="6" s="1"/>
  <c r="O341" i="6" s="1"/>
  <c r="M340" i="6"/>
  <c r="N340" i="6" s="1"/>
  <c r="O340" i="6" s="1"/>
  <c r="M339" i="6"/>
  <c r="N339" i="6" s="1"/>
  <c r="O339" i="6" s="1"/>
  <c r="M338" i="6"/>
  <c r="N338" i="6" s="1"/>
  <c r="O338" i="6" s="1"/>
  <c r="M337" i="6"/>
  <c r="N337" i="6" s="1"/>
  <c r="O337" i="6" s="1"/>
  <c r="M336" i="6"/>
  <c r="N336" i="6" s="1"/>
  <c r="O336" i="6" s="1"/>
  <c r="M335" i="6"/>
  <c r="N335" i="6" s="1"/>
  <c r="O335" i="6" s="1"/>
  <c r="M334" i="6"/>
  <c r="N334" i="6" s="1"/>
  <c r="O334" i="6" s="1"/>
  <c r="M333" i="6"/>
  <c r="N333" i="6" s="1"/>
  <c r="O333" i="6" s="1"/>
  <c r="M332" i="6"/>
  <c r="N332" i="6" s="1"/>
  <c r="O332" i="6" s="1"/>
  <c r="M331" i="6"/>
  <c r="N331" i="6" s="1"/>
  <c r="O331" i="6" s="1"/>
  <c r="M330" i="6"/>
  <c r="N330" i="6" s="1"/>
  <c r="O330" i="6" s="1"/>
  <c r="M329" i="6"/>
  <c r="N329" i="6" s="1"/>
  <c r="O329" i="6" s="1"/>
  <c r="M328" i="6"/>
  <c r="N328" i="6" s="1"/>
  <c r="O328" i="6" s="1"/>
  <c r="M327" i="6"/>
  <c r="N327" i="6" s="1"/>
  <c r="O327" i="6" s="1"/>
  <c r="M326" i="6"/>
  <c r="N326" i="6" s="1"/>
  <c r="O326" i="6" s="1"/>
  <c r="M325" i="6"/>
  <c r="N325" i="6" s="1"/>
  <c r="O325" i="6" s="1"/>
  <c r="M324" i="6"/>
  <c r="N324" i="6" s="1"/>
  <c r="O324" i="6" s="1"/>
  <c r="M323" i="6"/>
  <c r="N323" i="6" s="1"/>
  <c r="O323" i="6" s="1"/>
  <c r="M322" i="6"/>
  <c r="N322" i="6" s="1"/>
  <c r="O322" i="6" s="1"/>
  <c r="M321" i="6"/>
  <c r="N321" i="6" s="1"/>
  <c r="O321" i="6" s="1"/>
  <c r="M320" i="6"/>
  <c r="N320" i="6" s="1"/>
  <c r="O320" i="6" s="1"/>
  <c r="M319" i="6"/>
  <c r="N319" i="6" s="1"/>
  <c r="O319" i="6" s="1"/>
  <c r="M318" i="6"/>
  <c r="N318" i="6" s="1"/>
  <c r="O318" i="6" s="1"/>
  <c r="M317" i="6"/>
  <c r="N317" i="6" s="1"/>
  <c r="O317" i="6" s="1"/>
  <c r="M316" i="6"/>
  <c r="N316" i="6" s="1"/>
  <c r="O316" i="6" s="1"/>
  <c r="M315" i="6"/>
  <c r="N315" i="6" s="1"/>
  <c r="O315" i="6" s="1"/>
  <c r="M314" i="6"/>
  <c r="N314" i="6" s="1"/>
  <c r="O314" i="6" s="1"/>
  <c r="M313" i="6"/>
  <c r="N313" i="6" s="1"/>
  <c r="O313" i="6" s="1"/>
  <c r="M312" i="6"/>
  <c r="N312" i="6" s="1"/>
  <c r="O312" i="6" s="1"/>
  <c r="M311" i="6"/>
  <c r="N311" i="6" s="1"/>
  <c r="O311" i="6" s="1"/>
  <c r="M310" i="6"/>
  <c r="N310" i="6" s="1"/>
  <c r="O310" i="6" s="1"/>
  <c r="M309" i="6"/>
  <c r="N309" i="6" s="1"/>
  <c r="O309" i="6" s="1"/>
  <c r="M308" i="6"/>
  <c r="N308" i="6" s="1"/>
  <c r="O308" i="6" s="1"/>
  <c r="M307" i="6"/>
  <c r="N307" i="6" s="1"/>
  <c r="O307" i="6" s="1"/>
  <c r="M306" i="6"/>
  <c r="N306" i="6" s="1"/>
  <c r="O306" i="6" s="1"/>
  <c r="M305" i="6"/>
  <c r="N305" i="6" s="1"/>
  <c r="O305" i="6" s="1"/>
  <c r="M304" i="6"/>
  <c r="N304" i="6" s="1"/>
  <c r="O304" i="6" s="1"/>
  <c r="M303" i="6"/>
  <c r="N303" i="6" s="1"/>
  <c r="O303" i="6" s="1"/>
  <c r="M302" i="6"/>
  <c r="N302" i="6" s="1"/>
  <c r="O302" i="6" s="1"/>
  <c r="M301" i="6"/>
  <c r="N301" i="6" s="1"/>
  <c r="O301" i="6" s="1"/>
  <c r="M300" i="6"/>
  <c r="N300" i="6" s="1"/>
  <c r="O300" i="6" s="1"/>
  <c r="M299" i="6"/>
  <c r="N299" i="6" s="1"/>
  <c r="O299" i="6" s="1"/>
  <c r="M298" i="6"/>
  <c r="N298" i="6" s="1"/>
  <c r="O298" i="6" s="1"/>
  <c r="M297" i="6"/>
  <c r="N297" i="6" s="1"/>
  <c r="O297" i="6" s="1"/>
  <c r="M296" i="6"/>
  <c r="N296" i="6" s="1"/>
  <c r="O296" i="6" s="1"/>
  <c r="M295" i="6"/>
  <c r="N295" i="6" s="1"/>
  <c r="O295" i="6" s="1"/>
  <c r="M294" i="6"/>
  <c r="N294" i="6" s="1"/>
  <c r="O294" i="6" s="1"/>
  <c r="M293" i="6"/>
  <c r="N293" i="6" s="1"/>
  <c r="O293" i="6" s="1"/>
  <c r="M292" i="6"/>
  <c r="N292" i="6" s="1"/>
  <c r="O292" i="6" s="1"/>
  <c r="M291" i="6"/>
  <c r="N291" i="6" s="1"/>
  <c r="O291" i="6" s="1"/>
  <c r="M290" i="6"/>
  <c r="N290" i="6" s="1"/>
  <c r="O290" i="6" s="1"/>
  <c r="M289" i="6"/>
  <c r="N289" i="6" s="1"/>
  <c r="O289" i="6" s="1"/>
  <c r="M288" i="6"/>
  <c r="N288" i="6" s="1"/>
  <c r="O288" i="6" s="1"/>
  <c r="M287" i="6"/>
  <c r="N287" i="6" s="1"/>
  <c r="O287" i="6" s="1"/>
  <c r="M286" i="6"/>
  <c r="N286" i="6" s="1"/>
  <c r="O286" i="6" s="1"/>
  <c r="M285" i="6"/>
  <c r="N285" i="6" s="1"/>
  <c r="O285" i="6" s="1"/>
  <c r="M284" i="6"/>
  <c r="N284" i="6" s="1"/>
  <c r="O284" i="6" s="1"/>
  <c r="M283" i="6"/>
  <c r="N283" i="6" s="1"/>
  <c r="O283" i="6" s="1"/>
  <c r="M282" i="6"/>
  <c r="N282" i="6" s="1"/>
  <c r="O282" i="6" s="1"/>
  <c r="M281" i="6"/>
  <c r="N281" i="6" s="1"/>
  <c r="O281" i="6" s="1"/>
  <c r="M280" i="6"/>
  <c r="N280" i="6" s="1"/>
  <c r="O280" i="6" s="1"/>
  <c r="M279" i="6"/>
  <c r="N279" i="6" s="1"/>
  <c r="O279" i="6" s="1"/>
  <c r="M278" i="6"/>
  <c r="N278" i="6" s="1"/>
  <c r="O278" i="6" s="1"/>
  <c r="M277" i="6"/>
  <c r="N277" i="6" s="1"/>
  <c r="O277" i="6" s="1"/>
  <c r="M276" i="6"/>
  <c r="N276" i="6" s="1"/>
  <c r="O276" i="6" s="1"/>
  <c r="M275" i="6"/>
  <c r="N275" i="6" s="1"/>
  <c r="O275" i="6" s="1"/>
  <c r="M274" i="6"/>
  <c r="N274" i="6" s="1"/>
  <c r="O274" i="6" s="1"/>
  <c r="M273" i="6"/>
  <c r="N273" i="6" s="1"/>
  <c r="O273" i="6" s="1"/>
  <c r="M272" i="6"/>
  <c r="N272" i="6" s="1"/>
  <c r="O272" i="6" s="1"/>
  <c r="M271" i="6"/>
  <c r="N271" i="6" s="1"/>
  <c r="O271" i="6" s="1"/>
  <c r="M270" i="6"/>
  <c r="N270" i="6" s="1"/>
  <c r="O270" i="6" s="1"/>
  <c r="M269" i="6"/>
  <c r="N269" i="6" s="1"/>
  <c r="O269" i="6" s="1"/>
  <c r="M268" i="6"/>
  <c r="N268" i="6" s="1"/>
  <c r="O268" i="6" s="1"/>
  <c r="M267" i="6"/>
  <c r="N267" i="6" s="1"/>
  <c r="O267" i="6" s="1"/>
  <c r="M266" i="6"/>
  <c r="N266" i="6" s="1"/>
  <c r="O266" i="6" s="1"/>
  <c r="M265" i="6"/>
  <c r="N265" i="6" s="1"/>
  <c r="O265" i="6" s="1"/>
  <c r="M264" i="6"/>
  <c r="N264" i="6" s="1"/>
  <c r="O264" i="6" s="1"/>
  <c r="M263" i="6"/>
  <c r="N263" i="6" s="1"/>
  <c r="O263" i="6" s="1"/>
  <c r="M262" i="6"/>
  <c r="N262" i="6" s="1"/>
  <c r="O262" i="6" s="1"/>
  <c r="M261" i="6"/>
  <c r="N261" i="6" s="1"/>
  <c r="O261" i="6" s="1"/>
  <c r="M260" i="6"/>
  <c r="N260" i="6" s="1"/>
  <c r="O260" i="6" s="1"/>
  <c r="M259" i="6"/>
  <c r="N259" i="6" s="1"/>
  <c r="O259" i="6" s="1"/>
  <c r="M258" i="6"/>
  <c r="N258" i="6" s="1"/>
  <c r="O258" i="6" s="1"/>
  <c r="M257" i="6"/>
  <c r="N257" i="6" s="1"/>
  <c r="O257" i="6" s="1"/>
  <c r="M256" i="6"/>
  <c r="N256" i="6" s="1"/>
  <c r="O256" i="6" s="1"/>
  <c r="M255" i="6"/>
  <c r="N255" i="6" s="1"/>
  <c r="O255" i="6" s="1"/>
  <c r="M254" i="6"/>
  <c r="N254" i="6" s="1"/>
  <c r="O254" i="6" s="1"/>
  <c r="M253" i="6"/>
  <c r="N253" i="6" s="1"/>
  <c r="O253" i="6" s="1"/>
  <c r="M252" i="6"/>
  <c r="N252" i="6" s="1"/>
  <c r="O252" i="6" s="1"/>
  <c r="M251" i="6"/>
  <c r="N251" i="6" s="1"/>
  <c r="O251" i="6" s="1"/>
  <c r="M250" i="6"/>
  <c r="N250" i="6" s="1"/>
  <c r="O250" i="6" s="1"/>
  <c r="M249" i="6"/>
  <c r="N249" i="6" s="1"/>
  <c r="O249" i="6" s="1"/>
  <c r="M248" i="6"/>
  <c r="N248" i="6" s="1"/>
  <c r="O248" i="6" s="1"/>
  <c r="M247" i="6"/>
  <c r="N247" i="6" s="1"/>
  <c r="O247" i="6" s="1"/>
  <c r="M246" i="6"/>
  <c r="N246" i="6" s="1"/>
  <c r="O246" i="6" s="1"/>
  <c r="M245" i="6"/>
  <c r="N245" i="6" s="1"/>
  <c r="O245" i="6" s="1"/>
  <c r="M244" i="6"/>
  <c r="N244" i="6" s="1"/>
  <c r="O244" i="6" s="1"/>
  <c r="M243" i="6"/>
  <c r="N243" i="6" s="1"/>
  <c r="O243" i="6" s="1"/>
  <c r="M242" i="6"/>
  <c r="N242" i="6" s="1"/>
  <c r="O242" i="6" s="1"/>
  <c r="M241" i="6"/>
  <c r="N241" i="6" s="1"/>
  <c r="O241" i="6" s="1"/>
  <c r="M240" i="6"/>
  <c r="N240" i="6" s="1"/>
  <c r="O240" i="6" s="1"/>
  <c r="M239" i="6"/>
  <c r="N239" i="6" s="1"/>
  <c r="O239" i="6" s="1"/>
  <c r="M238" i="6"/>
  <c r="N238" i="6" s="1"/>
  <c r="O238" i="6" s="1"/>
  <c r="M237" i="6"/>
  <c r="N237" i="6" s="1"/>
  <c r="O237" i="6" s="1"/>
  <c r="M236" i="6"/>
  <c r="N236" i="6" s="1"/>
  <c r="O236" i="6" s="1"/>
  <c r="M235" i="6"/>
  <c r="N235" i="6" s="1"/>
  <c r="O235" i="6" s="1"/>
  <c r="M234" i="6"/>
  <c r="N234" i="6" s="1"/>
  <c r="O234" i="6" s="1"/>
  <c r="M233" i="6"/>
  <c r="N233" i="6" s="1"/>
  <c r="O233" i="6" s="1"/>
  <c r="M232" i="6"/>
  <c r="N232" i="6" s="1"/>
  <c r="O232" i="6" s="1"/>
  <c r="M231" i="6"/>
  <c r="N231" i="6" s="1"/>
  <c r="O231" i="6" s="1"/>
  <c r="M230" i="6"/>
  <c r="N230" i="6" s="1"/>
  <c r="O230" i="6" s="1"/>
  <c r="M229" i="6"/>
  <c r="N229" i="6" s="1"/>
  <c r="O229" i="6" s="1"/>
  <c r="M228" i="6"/>
  <c r="N228" i="6" s="1"/>
  <c r="O228" i="6" s="1"/>
  <c r="M227" i="6"/>
  <c r="N227" i="6" s="1"/>
  <c r="O227" i="6" s="1"/>
  <c r="M226" i="6"/>
  <c r="N226" i="6" s="1"/>
  <c r="O226" i="6" s="1"/>
  <c r="M225" i="6"/>
  <c r="N225" i="6" s="1"/>
  <c r="O225" i="6" s="1"/>
  <c r="M224" i="6"/>
  <c r="N224" i="6" s="1"/>
  <c r="O224" i="6" s="1"/>
  <c r="M223" i="6"/>
  <c r="N223" i="6" s="1"/>
  <c r="O223" i="6" s="1"/>
  <c r="M222" i="6"/>
  <c r="N222" i="6" s="1"/>
  <c r="O222" i="6" s="1"/>
  <c r="M221" i="6"/>
  <c r="N221" i="6" s="1"/>
  <c r="O221" i="6" s="1"/>
  <c r="M220" i="6"/>
  <c r="N220" i="6" s="1"/>
  <c r="O220" i="6" s="1"/>
  <c r="M219" i="6"/>
  <c r="N219" i="6" s="1"/>
  <c r="O219" i="6" s="1"/>
  <c r="M218" i="6"/>
  <c r="N218" i="6" s="1"/>
  <c r="O218" i="6" s="1"/>
  <c r="M217" i="6"/>
  <c r="N217" i="6" s="1"/>
  <c r="O217" i="6" s="1"/>
  <c r="M216" i="6"/>
  <c r="N216" i="6" s="1"/>
  <c r="O216" i="6" s="1"/>
  <c r="M215" i="6"/>
  <c r="N215" i="6" s="1"/>
  <c r="O215" i="6" s="1"/>
  <c r="M214" i="6"/>
  <c r="N214" i="6" s="1"/>
  <c r="O214" i="6" s="1"/>
  <c r="M213" i="6"/>
  <c r="N213" i="6" s="1"/>
  <c r="O213" i="6" s="1"/>
  <c r="M212" i="6"/>
  <c r="N212" i="6" s="1"/>
  <c r="O212" i="6" s="1"/>
  <c r="M211" i="6"/>
  <c r="N211" i="6" s="1"/>
  <c r="O211" i="6" s="1"/>
  <c r="M210" i="6"/>
  <c r="N210" i="6" s="1"/>
  <c r="O210" i="6" s="1"/>
  <c r="M209" i="6"/>
  <c r="N209" i="6" s="1"/>
  <c r="O209" i="6" s="1"/>
  <c r="M208" i="6"/>
  <c r="N208" i="6" s="1"/>
  <c r="O208" i="6" s="1"/>
  <c r="M207" i="6"/>
  <c r="N207" i="6" s="1"/>
  <c r="O207" i="6" s="1"/>
  <c r="M206" i="6"/>
  <c r="N206" i="6" s="1"/>
  <c r="O206" i="6" s="1"/>
  <c r="M205" i="6"/>
  <c r="N205" i="6" s="1"/>
  <c r="O205" i="6" s="1"/>
  <c r="M204" i="6"/>
  <c r="N204" i="6" s="1"/>
  <c r="O204" i="6" s="1"/>
  <c r="M203" i="6"/>
  <c r="N203" i="6" s="1"/>
  <c r="O203" i="6" s="1"/>
  <c r="M202" i="6"/>
  <c r="N202" i="6" s="1"/>
  <c r="O202" i="6" s="1"/>
  <c r="M201" i="6"/>
  <c r="N201" i="6" s="1"/>
  <c r="O201" i="6" s="1"/>
  <c r="M200" i="6"/>
  <c r="N200" i="6" s="1"/>
  <c r="O200" i="6" s="1"/>
  <c r="M199" i="6"/>
  <c r="N199" i="6" s="1"/>
  <c r="O199" i="6" s="1"/>
  <c r="M198" i="6"/>
  <c r="N198" i="6" s="1"/>
  <c r="O198" i="6" s="1"/>
  <c r="M197" i="6"/>
  <c r="N197" i="6" s="1"/>
  <c r="O197" i="6" s="1"/>
  <c r="M196" i="6"/>
  <c r="N196" i="6" s="1"/>
  <c r="O196" i="6" s="1"/>
  <c r="M195" i="6"/>
  <c r="N195" i="6" s="1"/>
  <c r="O195" i="6" s="1"/>
  <c r="M194" i="6"/>
  <c r="N194" i="6" s="1"/>
  <c r="O194" i="6" s="1"/>
  <c r="M193" i="6"/>
  <c r="N193" i="6" s="1"/>
  <c r="O193" i="6" s="1"/>
  <c r="M192" i="6"/>
  <c r="N192" i="6" s="1"/>
  <c r="O192" i="6" s="1"/>
  <c r="AB48" i="6"/>
  <c r="M48" i="6" s="1"/>
  <c r="N48" i="6" s="1"/>
  <c r="O48" i="6" s="1"/>
  <c r="AB42" i="6"/>
  <c r="M42" i="6" s="1"/>
  <c r="N42" i="6" s="1"/>
  <c r="O42" i="6" s="1"/>
  <c r="E9" i="4" l="1"/>
  <c r="D17" i="4"/>
  <c r="H4" i="7"/>
  <c r="D15" i="4"/>
  <c r="F4" i="7"/>
  <c r="E7" i="4"/>
  <c r="E3" i="7"/>
  <c r="C14" i="4"/>
  <c r="C19" i="4" s="1"/>
  <c r="D6" i="4"/>
  <c r="C11" i="4"/>
  <c r="I3" i="7" s="1"/>
  <c r="G4" i="7"/>
  <c r="E8" i="4"/>
  <c r="D16" i="4"/>
  <c r="F5" i="3"/>
  <c r="E8" i="3"/>
  <c r="B5" i="7"/>
  <c r="J15" i="5"/>
  <c r="O12" i="7"/>
  <c r="J14" i="5"/>
  <c r="O11" i="7"/>
  <c r="J13" i="5"/>
  <c r="O10" i="7"/>
  <c r="J12" i="5"/>
  <c r="O9" i="7"/>
  <c r="J11" i="5"/>
  <c r="O8" i="7"/>
  <c r="O7" i="7"/>
  <c r="J10" i="5"/>
  <c r="J8" i="5"/>
  <c r="O5" i="7"/>
  <c r="J7" i="5"/>
  <c r="O4" i="7"/>
  <c r="J6" i="5"/>
  <c r="O3" i="7"/>
  <c r="J9" i="5"/>
  <c r="O6" i="7"/>
  <c r="J5" i="5"/>
  <c r="O2" i="7"/>
  <c r="B20" i="4"/>
  <c r="B21" i="4"/>
  <c r="O17" i="6"/>
  <c r="B12" i="6" s="1"/>
  <c r="B12" i="1" s="1"/>
  <c r="B11" i="6"/>
  <c r="L14" i="7"/>
  <c r="L12" i="7"/>
  <c r="L9" i="7"/>
  <c r="L7" i="7"/>
  <c r="L3" i="7"/>
  <c r="L2" i="7"/>
  <c r="L4" i="7"/>
  <c r="L5" i="7"/>
  <c r="L6" i="7"/>
  <c r="L8" i="7"/>
  <c r="L10" i="7"/>
  <c r="L11" i="7"/>
  <c r="L13" i="7"/>
  <c r="B5" i="6"/>
  <c r="B6" i="6"/>
  <c r="B11" i="1" s="1"/>
  <c r="B7" i="6"/>
  <c r="B8" i="6"/>
  <c r="B9" i="6"/>
  <c r="B10" i="6"/>
  <c r="F9" i="4" l="1"/>
  <c r="E17" i="4"/>
  <c r="H5" i="7"/>
  <c r="F7" i="4"/>
  <c r="E15" i="4"/>
  <c r="F5" i="7"/>
  <c r="C20" i="4"/>
  <c r="C21" i="4"/>
  <c r="D11" i="4"/>
  <c r="I4" i="7" s="1"/>
  <c r="E4" i="7"/>
  <c r="E6" i="4"/>
  <c r="D14" i="4"/>
  <c r="D19" i="4" s="1"/>
  <c r="G5" i="7"/>
  <c r="F8" i="4"/>
  <c r="E16" i="4"/>
  <c r="F9" i="3"/>
  <c r="F10" i="3" s="1"/>
  <c r="B6" i="7"/>
  <c r="F8" i="3"/>
  <c r="B13" i="3" s="1"/>
  <c r="B22" i="4"/>
  <c r="F17" i="4" l="1"/>
  <c r="H6" i="7"/>
  <c r="F6" i="7"/>
  <c r="F15" i="4"/>
  <c r="E11" i="4"/>
  <c r="I5" i="7" s="1"/>
  <c r="E14" i="4"/>
  <c r="E19" i="4" s="1"/>
  <c r="E5" i="7"/>
  <c r="F6" i="4"/>
  <c r="D20" i="4"/>
  <c r="D21" i="4"/>
  <c r="F16" i="4"/>
  <c r="G6" i="7"/>
  <c r="B14" i="3"/>
  <c r="B15" i="3"/>
  <c r="D22" i="4"/>
  <c r="F22" i="4"/>
  <c r="C22" i="4"/>
  <c r="C23" i="4" s="1"/>
  <c r="E22" i="4"/>
  <c r="B23" i="4"/>
  <c r="E20" i="4" l="1"/>
  <c r="F11" i="4"/>
  <c r="I6" i="7" s="1"/>
  <c r="F14" i="4"/>
  <c r="F19" i="4" s="1"/>
  <c r="E6" i="7"/>
  <c r="B17" i="3"/>
  <c r="B19" i="3" s="1"/>
  <c r="B20" i="3"/>
  <c r="D23" i="4"/>
  <c r="F20" i="4" l="1"/>
  <c r="E21" i="4"/>
  <c r="E23" i="4" s="1"/>
  <c r="F21" i="4" l="1"/>
  <c r="F23" i="4" s="1"/>
</calcChain>
</file>

<file path=xl/sharedStrings.xml><?xml version="1.0" encoding="utf-8"?>
<sst xmlns="http://schemas.openxmlformats.org/spreadsheetml/2006/main" count="317" uniqueCount="204">
  <si>
    <t>Dell Reverse DCF Dashboard</t>
  </si>
  <si>
    <t>Metric</t>
  </si>
  <si>
    <t>Value</t>
  </si>
  <si>
    <t>Read</t>
  </si>
  <si>
    <t>Interpretation</t>
  </si>
  <si>
    <t>Current share price</t>
  </si>
  <si>
    <t>Market price used in reverse DCF</t>
  </si>
  <si>
    <t>At the current market cap, the base reverse DCF requires roughly 13.8% annual FCFE growth through FY2031 at a 9.5% cost of equity and 2.5% terminal growth.</t>
  </si>
  <si>
    <t>Market cap</t>
  </si>
  <si>
    <t>Target equity value</t>
  </si>
  <si>
    <t>Implied AI revenue is highly sensitive to AI server operating margin. At 7.0% it implies about $224B of FY2031 AI server revenue, near a 39% revenue CAGR off FY2027.</t>
  </si>
  <si>
    <t>Required FCFE CAGR</t>
  </si>
  <si>
    <t>What the current price requires under base cost of equity and terminal growth</t>
  </si>
  <si>
    <t>AI growth and AI margin are drawn with a negative correlation, since Dell wins AI server volume by pricing thin. That trade-off compresses both tails versus an independent draw and lowers the share of simulations above the current price.</t>
  </si>
  <si>
    <t>Required FY2031 FCFE</t>
  </si>
  <si>
    <t>Needed free cash flow to equity by FY2031</t>
  </si>
  <si>
    <t>Selected AI operating margin</t>
  </si>
  <si>
    <t>Margin assumption for implied AI revenue bridge</t>
  </si>
  <si>
    <t>Implied FY2031 AI revenue</t>
  </si>
  <si>
    <t>Revenue needed at selected AI margin</t>
  </si>
  <si>
    <t>Implied AI revenue CAGR</t>
  </si>
  <si>
    <t>FY2027 to FY2031 AI revenue CAGR</t>
  </si>
  <si>
    <t>Monte Carlo median value</t>
  </si>
  <si>
    <t>Seeded simulation central case</t>
  </si>
  <si>
    <t>Probability above current price</t>
  </si>
  <si>
    <t>Share of simulations above current price</t>
  </si>
  <si>
    <t>Dell Reverse DCF Inputs</t>
  </si>
  <si>
    <t>Input</t>
  </si>
  <si>
    <t>Unit</t>
  </si>
  <si>
    <t>Source</t>
  </si>
  <si>
    <t>Notes</t>
  </si>
  <si>
    <t>Q1 mix %</t>
  </si>
  <si>
    <t>$/share</t>
  </si>
  <si>
    <t>S3</t>
  </si>
  <si>
    <t>Live market data snapshot</t>
  </si>
  <si>
    <t>Equity market cap</t>
  </si>
  <si>
    <t>$mm</t>
  </si>
  <si>
    <t>Used as target equity value</t>
  </si>
  <si>
    <t>Implied diluted shares</t>
  </si>
  <si>
    <t>mm</t>
  </si>
  <si>
    <t>Formula</t>
  </si>
  <si>
    <t>Market cap divided by price</t>
  </si>
  <si>
    <t>Cash and cash equivalents</t>
  </si>
  <si>
    <t>S2</t>
  </si>
  <si>
    <t>May 1 2026</t>
  </si>
  <si>
    <t>Core debt</t>
  </si>
  <si>
    <t>Excludes DFS related debt and other debt</t>
  </si>
  <si>
    <t>Core net debt</t>
  </si>
  <si>
    <t>Core debt minus cash</t>
  </si>
  <si>
    <t>Core enterprise value</t>
  </si>
  <si>
    <t>Equity value plus core net debt</t>
  </si>
  <si>
    <t>FY2027 revenue guidance midpoint</t>
  </si>
  <si>
    <t>S1</t>
  </si>
  <si>
    <t>Management guidance</t>
  </si>
  <si>
    <t>FY2027 AI server revenue guidance</t>
  </si>
  <si>
    <t>Q1 adjusted free cash flow annualized</t>
  </si>
  <si>
    <t>Q1 adjusted FCF times four</t>
  </si>
  <si>
    <t>Cost of equity</t>
  </si>
  <si>
    <t>%</t>
  </si>
  <si>
    <t>S4</t>
  </si>
  <si>
    <t>Base case discount rate</t>
  </si>
  <si>
    <t>Terminal growth</t>
  </si>
  <si>
    <t>Base case terminal growth</t>
  </si>
  <si>
    <t>Formula/Python solver</t>
  </si>
  <si>
    <t>Solver output: CAGR that sets Reverse DCF equity value equal to market cap. No closed-form inverse, set by Goal Seek. Reverse DCF check cell confirms it.</t>
  </si>
  <si>
    <t>FY2027 FCFE grown at required CAGR for four years</t>
  </si>
  <si>
    <t>Adjust to test implied AI revenue needed</t>
  </si>
  <si>
    <t>Traditional server and networking margin</t>
  </si>
  <si>
    <t>Model assumption</t>
  </si>
  <si>
    <t>Storage operating margin</t>
  </si>
  <si>
    <t>CSG operating margin</t>
  </si>
  <si>
    <t>Corporate cost FY2027</t>
  </si>
  <si>
    <t>Corporate adjustments and shared costs</t>
  </si>
  <si>
    <t>Corporate cost growth</t>
  </si>
  <si>
    <t>Tax rate</t>
  </si>
  <si>
    <t>FY2031 FCFE conversion</t>
  </si>
  <si>
    <t>FCFE divided by normalized net income</t>
  </si>
  <si>
    <t>Traditional server growth</t>
  </si>
  <si>
    <t>Storage growth</t>
  </si>
  <si>
    <t>CSG growth</t>
  </si>
  <si>
    <t>FY2027 traditional server revenue</t>
  </si>
  <si>
    <t>Allocated from non-AI FY2027 revenue using Q1 mix</t>
  </si>
  <si>
    <t>FY2027 storage revenue</t>
  </si>
  <si>
    <t>FY2027 CSG revenue</t>
  </si>
  <si>
    <t>FY2027 corporate and other revenue</t>
  </si>
  <si>
    <t>Implied FY2031 AI revenue needed</t>
  </si>
  <si>
    <t>Given selected AI margin and required FY2031 FCFE</t>
  </si>
  <si>
    <t>Implied AI revenue CAGR needed</t>
  </si>
  <si>
    <t>Required CAGR from FY2027 to FY2031</t>
  </si>
  <si>
    <t>Reverse DCF, what Dell stock is pricing in</t>
  </si>
  <si>
    <t>FY2027</t>
  </si>
  <si>
    <t>FY2028</t>
  </si>
  <si>
    <t>FY2029</t>
  </si>
  <si>
    <t>FY2030</t>
  </si>
  <si>
    <t>FY2031</t>
  </si>
  <si>
    <t>Terminal</t>
  </si>
  <si>
    <t>Year index</t>
  </si>
  <si>
    <t>FCFE</t>
  </si>
  <si>
    <t>Required FCFE growth</t>
  </si>
  <si>
    <t>Discount factor</t>
  </si>
  <si>
    <t>Present value of FCFE</t>
  </si>
  <si>
    <t>Terminal value</t>
  </si>
  <si>
    <t>Present value of terminal value</t>
  </si>
  <si>
    <t>Summary</t>
  </si>
  <si>
    <t>PV of explicit FCFE</t>
  </si>
  <si>
    <t>PV of terminal value</t>
  </si>
  <si>
    <t>Equity value from DCF</t>
  </si>
  <si>
    <t>Market equity value</t>
  </si>
  <si>
    <t>Value per share</t>
  </si>
  <si>
    <t>Difference to market</t>
  </si>
  <si>
    <t>Check: DCF equity value minus market cap</t>
  </si>
  <si>
    <t>Segment Build, implied AI server growth needed</t>
  </si>
  <si>
    <t>$mm unless noted</t>
  </si>
  <si>
    <t>Revenue</t>
  </si>
  <si>
    <t>AI optimized servers</t>
  </si>
  <si>
    <t>Traditional servers and networking</t>
  </si>
  <si>
    <t>Storage</t>
  </si>
  <si>
    <t>Client Solutions Group</t>
  </si>
  <si>
    <t>Corporate and other</t>
  </si>
  <si>
    <t>Total revenue</t>
  </si>
  <si>
    <t>Operating income</t>
  </si>
  <si>
    <t>Corporate cost / adjustments</t>
  </si>
  <si>
    <t>Total clean operating income</t>
  </si>
  <si>
    <t>Tax on clean operating income</t>
  </si>
  <si>
    <t>Normalized net income</t>
  </si>
  <si>
    <t>FCFE conversion</t>
  </si>
  <si>
    <t>Free cash flow to equity</t>
  </si>
  <si>
    <t>Sensitivity, price and AI assumptions</t>
  </si>
  <si>
    <t>Value per share sensitivity, FCFE CAGR vs terminal growth</t>
  </si>
  <si>
    <t>FCFE CAGR</t>
  </si>
  <si>
    <t>AI operating margin</t>
  </si>
  <si>
    <t>Required FY31 AI revenue ($mm)</t>
  </si>
  <si>
    <t>FY31 other-segment OI ($mm)</t>
  </si>
  <si>
    <t>Required FY31 OI ($mm)</t>
  </si>
  <si>
    <t>Required FY31 AI OI ($mm)</t>
  </si>
  <si>
    <t>Monte Carlo, seeded 5,000 simulations</t>
  </si>
  <si>
    <t>Variable</t>
  </si>
  <si>
    <t>Distribution</t>
  </si>
  <si>
    <t>Low</t>
  </si>
  <si>
    <t>Mode</t>
  </si>
  <si>
    <t>High</t>
  </si>
  <si>
    <t>Simulations</t>
  </si>
  <si>
    <t>AI revenue CAGR</t>
  </si>
  <si>
    <t>Triangular</t>
  </si>
  <si>
    <t>Mean value per share</t>
  </si>
  <si>
    <t>Median value per share</t>
  </si>
  <si>
    <t>5th percentile</t>
  </si>
  <si>
    <t>25th percentile</t>
  </si>
  <si>
    <t>75th percentile</t>
  </si>
  <si>
    <t>95th percentile</t>
  </si>
  <si>
    <t>Standard deviation</t>
  </si>
  <si>
    <t>Probability value exceeds current price</t>
  </si>
  <si>
    <t>AI growth / margin correlation</t>
  </si>
  <si>
    <t>Distribution parameters and the correlation above document the seeded draw (numpy seed 42, Gaussian copula on AI growth and AI margin). Changing them requires re-running the simulation.</t>
  </si>
  <si>
    <t>Sim</t>
  </si>
  <si>
    <t>AI CAGR</t>
  </si>
  <si>
    <t>AI margin</t>
  </si>
  <si>
    <t>Trad growth</t>
  </si>
  <si>
    <t>Tax</t>
  </si>
  <si>
    <t>FCFE conv</t>
  </si>
  <si>
    <t>Cost equity</t>
  </si>
  <si>
    <t>FY31 AI rev</t>
  </si>
  <si>
    <t>FY31 FCFE</t>
  </si>
  <si>
    <t>Equity value</t>
  </si>
  <si>
    <t>Value / share</t>
  </si>
  <si>
    <t>Above current</t>
  </si>
  <si>
    <t>r - g</t>
  </si>
  <si>
    <t>OI FY27</t>
  </si>
  <si>
    <t>OI FY28</t>
  </si>
  <si>
    <t>OI FY29</t>
  </si>
  <si>
    <t>OI FY30</t>
  </si>
  <si>
    <t>OI FY31</t>
  </si>
  <si>
    <t>conv FY27</t>
  </si>
  <si>
    <t>FCFE FY27</t>
  </si>
  <si>
    <t>FCFE FY28</t>
  </si>
  <si>
    <t>FCFE FY29</t>
  </si>
  <si>
    <t>FCFE FY30</t>
  </si>
  <si>
    <t>FCFE FY31</t>
  </si>
  <si>
    <t>PV explicit</t>
  </si>
  <si>
    <t>TV</t>
  </si>
  <si>
    <t>PV TV</t>
  </si>
  <si>
    <t>Year</t>
  </si>
  <si>
    <t>FCFE ($B)</t>
  </si>
  <si>
    <t>AI optimized servers ($B)</t>
  </si>
  <si>
    <t>Traditional servers ($B)</t>
  </si>
  <si>
    <t>Storage ($B)</t>
  </si>
  <si>
    <t>CSG ($B)</t>
  </si>
  <si>
    <t>Total revenue ($B)</t>
  </si>
  <si>
    <t>Bin</t>
  </si>
  <si>
    <t>Count</t>
  </si>
  <si>
    <t>Required FY31 AI revenue ($B)</t>
  </si>
  <si>
    <t>&lt;$200</t>
  </si>
  <si>
    <t>$200-$250</t>
  </si>
  <si>
    <t>$250-$300</t>
  </si>
  <si>
    <t>$300-$350</t>
  </si>
  <si>
    <t>$350-$400</t>
  </si>
  <si>
    <t>$400-$450</t>
  </si>
  <si>
    <t>$450-$500</t>
  </si>
  <si>
    <t>$500-$550</t>
  </si>
  <si>
    <t>$550-$600</t>
  </si>
  <si>
    <t>$600-$700</t>
  </si>
  <si>
    <t>$700-$800</t>
  </si>
  <si>
    <t>$800-$1000</t>
  </si>
  <si>
    <t>$1000+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</si>
</sst>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0.00;[Red]&quot;($&quot;0.00\);\-"/>
    <numFmt numFmtId="165" formatCode="\$#,##0;[Red]&quot;($&quot;#,##0\);\-"/>
    <numFmt numFmtId="166" formatCode="0.0%;[Red]\(0.0%\);\-"/>
    <numFmt numFmtId="167" formatCode="0.0"/>
    <numFmt numFmtId="168" formatCode="#,##0;[Red]\(#,##0\);\-"/>
    <numFmt numFmtId="169" formatCode="0.00%;[Red]\(0.00%\);\-"/>
    <numFmt numFmtId="170" formatCode="0.000"/>
  </numFmts>
  <fonts count="13" x14ac:knownFonts="1">
    <font>
      <sz val="11"/>
      <name val="Calibri"/>
      <charset val="1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8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1F2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6" fillId="0" borderId="0" xfId="0" applyFont="1"/>
    <xf numFmtId="0" fontId="0" fillId="0" borderId="0" xfId="0" applyAlignment="1">
      <alignment wrapText="1"/>
    </xf>
    <xf numFmtId="164" fontId="7" fillId="0" borderId="0" xfId="0" applyNumberFormat="1" applyFont="1"/>
    <xf numFmtId="165" fontId="7" fillId="0" borderId="0" xfId="0" applyNumberFormat="1" applyFont="1"/>
    <xf numFmtId="168" fontId="8" fillId="0" borderId="0" xfId="0" applyNumberFormat="1" applyFont="1"/>
    <xf numFmtId="165" fontId="8" fillId="0" borderId="0" xfId="0" applyNumberFormat="1" applyFont="1"/>
    <xf numFmtId="166" fontId="7" fillId="0" borderId="0" xfId="0" applyNumberFormat="1" applyFont="1"/>
    <xf numFmtId="0" fontId="5" fillId="0" borderId="0" xfId="0" applyFont="1"/>
    <xf numFmtId="2" fontId="7" fillId="0" borderId="0" xfId="0" applyNumberFormat="1" applyFont="1"/>
    <xf numFmtId="169" fontId="7" fillId="0" borderId="0" xfId="0" applyNumberFormat="1" applyFont="1"/>
    <xf numFmtId="166" fontId="8" fillId="0" borderId="0" xfId="0" applyNumberFormat="1" applyFont="1"/>
    <xf numFmtId="166" fontId="9" fillId="0" borderId="0" xfId="0" applyNumberFormat="1" applyFont="1"/>
    <xf numFmtId="170" fontId="8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4" fontId="8" fillId="0" borderId="0" xfId="0" applyNumberFormat="1" applyFont="1"/>
    <xf numFmtId="164" fontId="11" fillId="0" borderId="0" xfId="0" applyNumberFormat="1" applyFont="1"/>
    <xf numFmtId="165" fontId="0" fillId="0" borderId="0" xfId="0" applyNumberFormat="1"/>
    <xf numFmtId="165" fontId="3" fillId="2" borderId="0" xfId="0" applyNumberFormat="1" applyFont="1" applyFill="1" applyAlignment="1">
      <alignment horizontal="left"/>
    </xf>
    <xf numFmtId="2" fontId="8" fillId="0" borderId="0" xfId="0" applyNumberFormat="1" applyFont="1"/>
    <xf numFmtId="166" fontId="7" fillId="3" borderId="0" xfId="0" applyNumberFormat="1" applyFont="1" applyFill="1" applyAlignment="1">
      <alignment horizontal="center"/>
    </xf>
    <xf numFmtId="168" fontId="7" fillId="0" borderId="0" xfId="0" applyNumberFormat="1" applyFont="1"/>
    <xf numFmtId="166" fontId="0" fillId="0" borderId="0" xfId="0" applyNumberFormat="1"/>
    <xf numFmtId="0" fontId="6" fillId="3" borderId="0" xfId="0" applyFont="1" applyFill="1" applyAlignment="1">
      <alignment horizontal="center"/>
    </xf>
    <xf numFmtId="0" fontId="12" fillId="0" borderId="0" xfId="0" applyFont="1"/>
    <xf numFmtId="169" fontId="5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1" fontId="5" fillId="0" borderId="0" xfId="0" applyNumberFormat="1" applyFont="1"/>
    <xf numFmtId="167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A02B93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Reverse DCF FCFE Path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FCFE ($B)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8D4-4D9E-8510-CE5DA099543F}"/>
              </c:ext>
            </c:extLst>
          </c:dPt>
          <c:dPt>
            <c:idx val="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8D4-4D9E-8510-CE5DA099543F}"/>
              </c:ext>
            </c:extLst>
          </c:dPt>
          <c:dPt>
            <c:idx val="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8D4-4D9E-8510-CE5DA099543F}"/>
              </c:ext>
            </c:extLst>
          </c:dPt>
          <c:dPt>
            <c:idx val="3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8D4-4D9E-8510-CE5DA099543F}"/>
              </c:ext>
            </c:extLst>
          </c:dPt>
          <c:dPt>
            <c:idx val="4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8D4-4D9E-8510-CE5DA099543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8D4-4D9E-8510-CE5DA099543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8D4-4D9E-8510-CE5DA099543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8D4-4D9E-8510-CE5DA099543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8D4-4D9E-8510-CE5DA099543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8D4-4D9E-8510-CE5DA09954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Data'!$B$2:$B$6</c:f>
              <c:numCache>
                <c:formatCode>0.0</c:formatCode>
                <c:ptCount val="5"/>
                <c:pt idx="0">
                  <c:v>12.66</c:v>
                </c:pt>
                <c:pt idx="1">
                  <c:v>14.402133281307666</c:v>
                </c:pt>
                <c:pt idx="2">
                  <c:v>16.384000241117686</c:v>
                </c:pt>
                <c:pt idx="3">
                  <c:v>18.638590454467128</c:v>
                </c:pt>
                <c:pt idx="4">
                  <c:v>21.203433167531156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D4-4D9E-8510-CE5DA0995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705895"/>
        <c:axId val="9232816"/>
      </c:lineChart>
      <c:catAx>
        <c:axId val="9470589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32816"/>
        <c:crosses val="autoZero"/>
        <c:auto val="1"/>
        <c:lblAlgn val="ctr"/>
        <c:lblOffset val="100"/>
        <c:noMultiLvlLbl val="0"/>
      </c:catAx>
      <c:valAx>
        <c:axId val="923281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47058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Segment Revenue Forecast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AI optimized servers ($B)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Data'!$E$2:$E$6</c:f>
              <c:numCache>
                <c:formatCode>0.0</c:formatCode>
                <c:ptCount val="5"/>
                <c:pt idx="0">
                  <c:v>60</c:v>
                </c:pt>
                <c:pt idx="1">
                  <c:v>83.402745027659961</c:v>
                </c:pt>
                <c:pt idx="2">
                  <c:v>115.93363130248096</c:v>
                </c:pt>
                <c:pt idx="3">
                  <c:v>161.15305152752597</c:v>
                </c:pt>
                <c:pt idx="4">
                  <c:v>224.01011444965991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6-4116-A042-1A988D32E258}"/>
            </c:ext>
          </c:extLst>
        </c:ser>
        <c:ser>
          <c:idx val="1"/>
          <c:order val="1"/>
          <c:tx>
            <c:v>Traditional servers ($B)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Data'!$F$2:$F$6</c:f>
              <c:numCache>
                <c:formatCode>0.0</c:formatCode>
                <c:ptCount val="5"/>
                <c:pt idx="0">
                  <c:v>32.988127029953091</c:v>
                </c:pt>
                <c:pt idx="1">
                  <c:v>33.977770840851683</c:v>
                </c:pt>
                <c:pt idx="2">
                  <c:v>34.997103966077233</c:v>
                </c:pt>
                <c:pt idx="3">
                  <c:v>36.047017085059551</c:v>
                </c:pt>
                <c:pt idx="4">
                  <c:v>37.128427597611342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6-4116-A042-1A988D32E258}"/>
            </c:ext>
          </c:extLst>
        </c:ser>
        <c:ser>
          <c:idx val="2"/>
          <c:order val="2"/>
          <c:tx>
            <c:v>Storage ($B)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Data'!$G$2:$G$6</c:f>
              <c:numCache>
                <c:formatCode>0.0</c:formatCode>
                <c:ptCount val="5"/>
                <c:pt idx="0">
                  <c:v>16.7354023818116</c:v>
                </c:pt>
                <c:pt idx="1">
                  <c:v>17.404818477084063</c:v>
                </c:pt>
                <c:pt idx="2">
                  <c:v>18.101011216167425</c:v>
                </c:pt>
                <c:pt idx="3">
                  <c:v>18.825051664814122</c:v>
                </c:pt>
                <c:pt idx="4">
                  <c:v>19.57805373140669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D6-4116-A042-1A988D32E258}"/>
            </c:ext>
          </c:extLst>
        </c:ser>
        <c:ser>
          <c:idx val="3"/>
          <c:order val="3"/>
          <c:tx>
            <c:v>CSG ($B)</c:v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Data'!$H$2:$H$6</c:f>
              <c:numCache>
                <c:formatCode>0.0</c:formatCode>
                <c:ptCount val="5"/>
                <c:pt idx="0">
                  <c:v>56.411512089498395</c:v>
                </c:pt>
                <c:pt idx="1">
                  <c:v>57.539742331288359</c:v>
                </c:pt>
                <c:pt idx="2">
                  <c:v>58.69053717791413</c:v>
                </c:pt>
                <c:pt idx="3">
                  <c:v>59.864347921472415</c:v>
                </c:pt>
                <c:pt idx="4">
                  <c:v>61.06163487990186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D6-4116-A042-1A988D32E258}"/>
            </c:ext>
          </c:extLst>
        </c:ser>
        <c:ser>
          <c:idx val="4"/>
          <c:order val="4"/>
          <c:tx>
            <c:v>Total revenue ($B)</c:v>
          </c:tx>
          <c:spPr>
            <a:ln w="3816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Data'!$I$2:$I$6</c:f>
              <c:numCache>
                <c:formatCode>0.0</c:formatCode>
                <c:ptCount val="5"/>
                <c:pt idx="0">
                  <c:v>167</c:v>
                </c:pt>
                <c:pt idx="1">
                  <c:v>193.21598393058312</c:v>
                </c:pt>
                <c:pt idx="2">
                  <c:v>228.63991813394972</c:v>
                </c:pt>
                <c:pt idx="3">
                  <c:v>276.83463170432134</c:v>
                </c:pt>
                <c:pt idx="4">
                  <c:v>342.75174906919261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D6-4116-A042-1A988D32E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511016"/>
        <c:axId val="77015466"/>
      </c:lineChart>
      <c:catAx>
        <c:axId val="4851101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7015466"/>
        <c:crosses val="autoZero"/>
        <c:auto val="1"/>
        <c:lblAlgn val="ctr"/>
        <c:lblOffset val="100"/>
        <c:noMultiLvlLbl val="0"/>
      </c:catAx>
      <c:valAx>
        <c:axId val="7701546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85110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Monte Carlo Value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Data'!$K$2:$K$14</c:f>
              <c:strCache>
                <c:ptCount val="13"/>
                <c:pt idx="0">
                  <c:v>&lt;$200</c:v>
                </c:pt>
                <c:pt idx="1">
                  <c:v>$200-$250</c:v>
                </c:pt>
                <c:pt idx="2">
                  <c:v>$250-$300</c:v>
                </c:pt>
                <c:pt idx="3">
                  <c:v>$300-$350</c:v>
                </c:pt>
                <c:pt idx="4">
                  <c:v>$350-$400</c:v>
                </c:pt>
                <c:pt idx="5">
                  <c:v>$400-$450</c:v>
                </c:pt>
                <c:pt idx="6">
                  <c:v>$450-$500</c:v>
                </c:pt>
                <c:pt idx="7">
                  <c:v>$500-$550</c:v>
                </c:pt>
                <c:pt idx="8">
                  <c:v>$550-$600</c:v>
                </c:pt>
                <c:pt idx="9">
                  <c:v>$600-$700</c:v>
                </c:pt>
                <c:pt idx="10">
                  <c:v>$700-$800</c:v>
                </c:pt>
                <c:pt idx="11">
                  <c:v>$800-$1000</c:v>
                </c:pt>
                <c:pt idx="12">
                  <c:v>$1000+</c:v>
                </c:pt>
              </c:strCache>
            </c:strRef>
          </c:cat>
          <c:val>
            <c:numRef>
              <c:f>'Chart Data'!$L$2:$L$14</c:f>
              <c:numCache>
                <c:formatCode>#,##0;[Red]\(#,##0\);\-</c:formatCode>
                <c:ptCount val="13"/>
                <c:pt idx="0">
                  <c:v>0</c:v>
                </c:pt>
                <c:pt idx="1">
                  <c:v>63</c:v>
                </c:pt>
                <c:pt idx="2">
                  <c:v>789</c:v>
                </c:pt>
                <c:pt idx="3">
                  <c:v>1560</c:v>
                </c:pt>
                <c:pt idx="4">
                  <c:v>1370</c:v>
                </c:pt>
                <c:pt idx="5">
                  <c:v>764</c:v>
                </c:pt>
                <c:pt idx="6">
                  <c:v>311</c:v>
                </c:pt>
                <c:pt idx="7">
                  <c:v>101</c:v>
                </c:pt>
                <c:pt idx="8">
                  <c:v>35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9-4C80-992B-9BD05D24C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47111"/>
        <c:axId val="48163775"/>
      </c:barChart>
      <c:catAx>
        <c:axId val="6914711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8163775"/>
        <c:crosses val="autoZero"/>
        <c:auto val="1"/>
        <c:lblAlgn val="ctr"/>
        <c:lblOffset val="100"/>
        <c:noMultiLvlLbl val="0"/>
      </c:catAx>
      <c:valAx>
        <c:axId val="4816377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9147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AI Revenue Needed by Margin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Required FY31 AI revenue ($B)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CE3-4B56-956D-5AABA8550F45}"/>
              </c:ext>
            </c:extLst>
          </c:dPt>
          <c:dPt>
            <c:idx val="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CE3-4B56-956D-5AABA8550F45}"/>
              </c:ext>
            </c:extLst>
          </c:dPt>
          <c:dPt>
            <c:idx val="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CE3-4B56-956D-5AABA8550F45}"/>
              </c:ext>
            </c:extLst>
          </c:dPt>
          <c:dPt>
            <c:idx val="3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CE3-4B56-956D-5AABA8550F45}"/>
              </c:ext>
            </c:extLst>
          </c:dPt>
          <c:dPt>
            <c:idx val="4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CE3-4B56-956D-5AABA8550F45}"/>
              </c:ext>
            </c:extLst>
          </c:dPt>
          <c:dPt>
            <c:idx val="5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CE3-4B56-956D-5AABA8550F45}"/>
              </c:ext>
            </c:extLst>
          </c:dPt>
          <c:dPt>
            <c:idx val="6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0CE3-4B56-956D-5AABA8550F45}"/>
              </c:ext>
            </c:extLst>
          </c:dPt>
          <c:dPt>
            <c:idx val="7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0CE3-4B56-956D-5AABA8550F45}"/>
              </c:ext>
            </c:extLst>
          </c:dPt>
          <c:dPt>
            <c:idx val="8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0CE3-4B56-956D-5AABA8550F45}"/>
              </c:ext>
            </c:extLst>
          </c:dPt>
          <c:dPt>
            <c:idx val="9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0CE3-4B56-956D-5AABA8550F45}"/>
              </c:ext>
            </c:extLst>
          </c:dPt>
          <c:dPt>
            <c:idx val="1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0CE3-4B56-956D-5AABA8550F4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CE3-4B56-956D-5AABA8550F4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CE3-4B56-956D-5AABA8550F4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CE3-4B56-956D-5AABA8550F4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CE3-4B56-956D-5AABA8550F4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CE3-4B56-956D-5AABA8550F4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CE3-4B56-956D-5AABA8550F4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CE3-4B56-956D-5AABA8550F4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0CE3-4B56-956D-5AABA8550F4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0CE3-4B56-956D-5AABA8550F4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0CE3-4B56-956D-5AABA8550F4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0CE3-4B56-956D-5AABA8550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'Chart Data'!$N$2:$N$12</c:f>
              <c:numCache>
                <c:formatCode>0.0%;[Red]\(0.0%\);\-</c:formatCode>
                <c:ptCount val="11"/>
                <c:pt idx="0">
                  <c:v>0.04</c:v>
                </c:pt>
                <c:pt idx="1">
                  <c:v>0.05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0.12</c:v>
                </c:pt>
                <c:pt idx="9">
                  <c:v>0.13</c:v>
                </c:pt>
                <c:pt idx="10">
                  <c:v>0.14000000000000001</c:v>
                </c:pt>
              </c:numCache>
            </c:numRef>
          </c:cat>
          <c:val>
            <c:numRef>
              <c:f>'Chart Data'!$O$2:$O$12</c:f>
              <c:numCache>
                <c:formatCode>\$#,##0;[Red]"($"#,##0\);\-</c:formatCode>
                <c:ptCount val="11"/>
                <c:pt idx="0">
                  <c:v>392017.70028690493</c:v>
                </c:pt>
                <c:pt idx="1">
                  <c:v>313614.16022952396</c:v>
                </c:pt>
                <c:pt idx="2">
                  <c:v>261345.1335246033</c:v>
                </c:pt>
                <c:pt idx="3">
                  <c:v>224010.11444965994</c:v>
                </c:pt>
                <c:pt idx="4">
                  <c:v>196008.85014345247</c:v>
                </c:pt>
                <c:pt idx="5">
                  <c:v>174230.0890164022</c:v>
                </c:pt>
                <c:pt idx="6">
                  <c:v>156807.08011476198</c:v>
                </c:pt>
                <c:pt idx="7">
                  <c:v>142551.89101341998</c:v>
                </c:pt>
                <c:pt idx="8">
                  <c:v>130672.56676230165</c:v>
                </c:pt>
                <c:pt idx="9">
                  <c:v>120620.83085750921</c:v>
                </c:pt>
                <c:pt idx="10">
                  <c:v>112005.05722482997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E3-4B56-956D-5AABA855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127889"/>
        <c:axId val="55224217"/>
      </c:lineChart>
      <c:catAx>
        <c:axId val="4212788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;[Red]\(0.0%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5224217"/>
        <c:crosses val="autoZero"/>
        <c:auto val="1"/>
        <c:lblAlgn val="ctr"/>
        <c:lblOffset val="100"/>
        <c:noMultiLvlLbl val="0"/>
      </c:catAx>
      <c:valAx>
        <c:axId val="5522421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2127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Segment Revenue Forecast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AI optimized servers ($B)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Data'!$E$2:$E$6</c:f>
              <c:numCache>
                <c:formatCode>0.0</c:formatCode>
                <c:ptCount val="5"/>
                <c:pt idx="0">
                  <c:v>60</c:v>
                </c:pt>
                <c:pt idx="1">
                  <c:v>83.402745027659961</c:v>
                </c:pt>
                <c:pt idx="2">
                  <c:v>115.93363130248096</c:v>
                </c:pt>
                <c:pt idx="3">
                  <c:v>161.15305152752597</c:v>
                </c:pt>
                <c:pt idx="4">
                  <c:v>224.01011444965991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4-4EA6-958E-F057B7C99241}"/>
            </c:ext>
          </c:extLst>
        </c:ser>
        <c:ser>
          <c:idx val="1"/>
          <c:order val="1"/>
          <c:tx>
            <c:v>Traditional servers ($B)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Data'!$F$2:$F$6</c:f>
              <c:numCache>
                <c:formatCode>0.0</c:formatCode>
                <c:ptCount val="5"/>
                <c:pt idx="0">
                  <c:v>32.988127029953091</c:v>
                </c:pt>
                <c:pt idx="1">
                  <c:v>33.977770840851683</c:v>
                </c:pt>
                <c:pt idx="2">
                  <c:v>34.997103966077233</c:v>
                </c:pt>
                <c:pt idx="3">
                  <c:v>36.047017085059551</c:v>
                </c:pt>
                <c:pt idx="4">
                  <c:v>37.128427597611342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4-4EA6-958E-F057B7C99241}"/>
            </c:ext>
          </c:extLst>
        </c:ser>
        <c:ser>
          <c:idx val="2"/>
          <c:order val="2"/>
          <c:tx>
            <c:v>Storage ($B)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Data'!$G$2:$G$6</c:f>
              <c:numCache>
                <c:formatCode>0.0</c:formatCode>
                <c:ptCount val="5"/>
                <c:pt idx="0">
                  <c:v>16.7354023818116</c:v>
                </c:pt>
                <c:pt idx="1">
                  <c:v>17.404818477084063</c:v>
                </c:pt>
                <c:pt idx="2">
                  <c:v>18.101011216167425</c:v>
                </c:pt>
                <c:pt idx="3">
                  <c:v>18.825051664814122</c:v>
                </c:pt>
                <c:pt idx="4">
                  <c:v>19.57805373140669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4-4EA6-958E-F057B7C99241}"/>
            </c:ext>
          </c:extLst>
        </c:ser>
        <c:ser>
          <c:idx val="3"/>
          <c:order val="3"/>
          <c:tx>
            <c:v>CSG ($B)</c:v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Data'!$H$2:$H$6</c:f>
              <c:numCache>
                <c:formatCode>0.0</c:formatCode>
                <c:ptCount val="5"/>
                <c:pt idx="0">
                  <c:v>56.411512089498395</c:v>
                </c:pt>
                <c:pt idx="1">
                  <c:v>57.539742331288359</c:v>
                </c:pt>
                <c:pt idx="2">
                  <c:v>58.69053717791413</c:v>
                </c:pt>
                <c:pt idx="3">
                  <c:v>59.864347921472415</c:v>
                </c:pt>
                <c:pt idx="4">
                  <c:v>61.06163487990186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4-4EA6-958E-F057B7C99241}"/>
            </c:ext>
          </c:extLst>
        </c:ser>
        <c:ser>
          <c:idx val="4"/>
          <c:order val="4"/>
          <c:tx>
            <c:v>Total revenue ($B)</c:v>
          </c:tx>
          <c:spPr>
            <a:ln w="3816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Data'!$D$2:$D$6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'Chart Data'!$I$2:$I$6</c:f>
              <c:numCache>
                <c:formatCode>0.0</c:formatCode>
                <c:ptCount val="5"/>
                <c:pt idx="0">
                  <c:v>167</c:v>
                </c:pt>
                <c:pt idx="1">
                  <c:v>193.21598393058312</c:v>
                </c:pt>
                <c:pt idx="2">
                  <c:v>228.63991813394972</c:v>
                </c:pt>
                <c:pt idx="3">
                  <c:v>276.83463170432134</c:v>
                </c:pt>
                <c:pt idx="4">
                  <c:v>342.75174906919261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4-4EA6-958E-F057B7C99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023043"/>
        <c:axId val="10242317"/>
      </c:lineChart>
      <c:catAx>
        <c:axId val="2602304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0242317"/>
        <c:crosses val="autoZero"/>
        <c:auto val="1"/>
        <c:lblAlgn val="ctr"/>
        <c:lblOffset val="100"/>
        <c:noMultiLvlLbl val="0"/>
      </c:catAx>
      <c:valAx>
        <c:axId val="1024231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60230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Value per Share Histogram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Data'!$K$2:$K$14</c:f>
              <c:strCache>
                <c:ptCount val="13"/>
                <c:pt idx="0">
                  <c:v>&lt;$200</c:v>
                </c:pt>
                <c:pt idx="1">
                  <c:v>$200-$250</c:v>
                </c:pt>
                <c:pt idx="2">
                  <c:v>$250-$300</c:v>
                </c:pt>
                <c:pt idx="3">
                  <c:v>$300-$350</c:v>
                </c:pt>
                <c:pt idx="4">
                  <c:v>$350-$400</c:v>
                </c:pt>
                <c:pt idx="5">
                  <c:v>$400-$450</c:v>
                </c:pt>
                <c:pt idx="6">
                  <c:v>$450-$500</c:v>
                </c:pt>
                <c:pt idx="7">
                  <c:v>$500-$550</c:v>
                </c:pt>
                <c:pt idx="8">
                  <c:v>$550-$600</c:v>
                </c:pt>
                <c:pt idx="9">
                  <c:v>$600-$700</c:v>
                </c:pt>
                <c:pt idx="10">
                  <c:v>$700-$800</c:v>
                </c:pt>
                <c:pt idx="11">
                  <c:v>$800-$1000</c:v>
                </c:pt>
                <c:pt idx="12">
                  <c:v>$1000+</c:v>
                </c:pt>
              </c:strCache>
            </c:strRef>
          </c:cat>
          <c:val>
            <c:numRef>
              <c:f>'Chart Data'!$L$2:$L$14</c:f>
              <c:numCache>
                <c:formatCode>#,##0;[Red]\(#,##0\);\-</c:formatCode>
                <c:ptCount val="13"/>
                <c:pt idx="0">
                  <c:v>0</c:v>
                </c:pt>
                <c:pt idx="1">
                  <c:v>63</c:v>
                </c:pt>
                <c:pt idx="2">
                  <c:v>789</c:v>
                </c:pt>
                <c:pt idx="3">
                  <c:v>1560</c:v>
                </c:pt>
                <c:pt idx="4">
                  <c:v>1370</c:v>
                </c:pt>
                <c:pt idx="5">
                  <c:v>764</c:v>
                </c:pt>
                <c:pt idx="6">
                  <c:v>311</c:v>
                </c:pt>
                <c:pt idx="7">
                  <c:v>101</c:v>
                </c:pt>
                <c:pt idx="8">
                  <c:v>35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D-467B-9651-C51AD45B2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12390"/>
        <c:axId val="9972561"/>
      </c:barChart>
      <c:catAx>
        <c:axId val="2301239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72561"/>
        <c:crosses val="autoZero"/>
        <c:auto val="1"/>
        <c:lblAlgn val="ctr"/>
        <c:lblOffset val="100"/>
        <c:noMultiLvlLbl val="0"/>
      </c:catAx>
      <c:valAx>
        <c:axId val="997256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3012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78120</xdr:rowOff>
    </xdr:from>
    <xdr:to>
      <xdr:col>5</xdr:col>
      <xdr:colOff>1126800</xdr:colOff>
      <xdr:row>30</xdr:row>
      <xdr:rowOff>77040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78120</xdr:rowOff>
    </xdr:from>
    <xdr:to>
      <xdr:col>11</xdr:col>
      <xdr:colOff>1126800</xdr:colOff>
      <xdr:row>30</xdr:row>
      <xdr:rowOff>77040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78120</xdr:rowOff>
    </xdr:from>
    <xdr:to>
      <xdr:col>5</xdr:col>
      <xdr:colOff>1126800</xdr:colOff>
      <xdr:row>48</xdr:row>
      <xdr:rowOff>77040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31</xdr:row>
      <xdr:rowOff>78120</xdr:rowOff>
    </xdr:from>
    <xdr:to>
      <xdr:col>11</xdr:col>
      <xdr:colOff>1126800</xdr:colOff>
      <xdr:row>48</xdr:row>
      <xdr:rowOff>77040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13</xdr:col>
      <xdr:colOff>610560</xdr:colOff>
      <xdr:row>20</xdr:row>
      <xdr:rowOff>179640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68040</xdr:colOff>
      <xdr:row>2</xdr:row>
      <xdr:rowOff>360</xdr:rowOff>
    </xdr:from>
    <xdr:to>
      <xdr:col>14</xdr:col>
      <xdr:colOff>589680</xdr:colOff>
      <xdr:row>14</xdr:row>
      <xdr:rowOff>151560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opLeftCell="B1" zoomScaleNormal="100" workbookViewId="0">
      <selection activeCell="M11" sqref="M11"/>
    </sheetView>
  </sheetViews>
  <sheetFormatPr defaultColWidth="8.7109375" defaultRowHeight="15" x14ac:dyDescent="0.25"/>
  <cols>
    <col min="1" max="1" width="28" customWidth="1"/>
    <col min="2" max="2" width="18" customWidth="1"/>
    <col min="3" max="3" width="54" customWidth="1"/>
    <col min="5" max="12" width="16" customWidth="1"/>
  </cols>
  <sheetData>
    <row r="1" spans="1:12" ht="24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15" customHeight="1" x14ac:dyDescent="0.25">
      <c r="A3" s="4" t="s">
        <v>1</v>
      </c>
      <c r="B3" s="4" t="s">
        <v>2</v>
      </c>
      <c r="C3" s="4" t="s">
        <v>3</v>
      </c>
      <c r="E3" s="2" t="s">
        <v>4</v>
      </c>
      <c r="F3" s="2"/>
      <c r="G3" s="2"/>
      <c r="H3" s="2"/>
      <c r="I3" s="2"/>
      <c r="J3" s="2"/>
      <c r="K3" s="2"/>
      <c r="L3" s="2"/>
    </row>
    <row r="4" spans="1:12" ht="14.25" customHeight="1" x14ac:dyDescent="0.25">
      <c r="A4" t="s">
        <v>5</v>
      </c>
      <c r="B4" s="6">
        <f>Inputs!B4</f>
        <v>395.9</v>
      </c>
      <c r="C4" t="s">
        <v>6</v>
      </c>
      <c r="E4" s="1" t="s">
        <v>7</v>
      </c>
      <c r="F4" s="1"/>
      <c r="G4" s="1"/>
      <c r="H4" s="1"/>
      <c r="I4" s="1"/>
      <c r="J4" s="1"/>
      <c r="K4" s="1"/>
      <c r="L4" s="1"/>
    </row>
    <row r="5" spans="1:12" ht="14.25" customHeight="1" x14ac:dyDescent="0.25">
      <c r="A5" t="s">
        <v>8</v>
      </c>
      <c r="B5" s="7">
        <f>Inputs!B5</f>
        <v>259710.4</v>
      </c>
      <c r="C5" t="s">
        <v>9</v>
      </c>
      <c r="E5" s="1" t="s">
        <v>10</v>
      </c>
      <c r="F5" s="1"/>
      <c r="G5" s="1"/>
      <c r="H5" s="1"/>
      <c r="I5" s="1"/>
      <c r="J5" s="1"/>
      <c r="K5" s="1"/>
      <c r="L5" s="1"/>
    </row>
    <row r="6" spans="1:12" ht="21.75" customHeight="1" x14ac:dyDescent="0.25">
      <c r="A6" t="s">
        <v>11</v>
      </c>
      <c r="B6" s="8">
        <f>Inputs!B16</f>
        <v>0.137609263926356</v>
      </c>
      <c r="C6" t="s">
        <v>12</v>
      </c>
      <c r="E6" s="1" t="s">
        <v>13</v>
      </c>
      <c r="F6" s="1"/>
      <c r="G6" s="1"/>
      <c r="H6" s="1"/>
      <c r="I6" s="1"/>
      <c r="J6" s="1"/>
      <c r="K6" s="1"/>
      <c r="L6" s="1"/>
    </row>
    <row r="7" spans="1:12" ht="14.25" customHeight="1" x14ac:dyDescent="0.25">
      <c r="A7" t="s">
        <v>14</v>
      </c>
      <c r="B7" s="7">
        <f>Inputs!B17</f>
        <v>21203.433167531159</v>
      </c>
      <c r="C7" t="s">
        <v>15</v>
      </c>
    </row>
    <row r="8" spans="1:12" ht="14.25" customHeight="1" x14ac:dyDescent="0.25">
      <c r="A8" t="s">
        <v>16</v>
      </c>
      <c r="B8" s="8">
        <f>Inputs!B18</f>
        <v>7.0000000000000007E-2</v>
      </c>
      <c r="C8" t="s">
        <v>17</v>
      </c>
    </row>
    <row r="9" spans="1:12" ht="14.25" customHeight="1" x14ac:dyDescent="0.25">
      <c r="A9" t="s">
        <v>18</v>
      </c>
      <c r="B9" s="7">
        <f>Inputs!B33</f>
        <v>224010.11444965994</v>
      </c>
      <c r="C9" t="s">
        <v>19</v>
      </c>
    </row>
    <row r="10" spans="1:12" ht="14.25" customHeight="1" x14ac:dyDescent="0.25">
      <c r="A10" t="s">
        <v>20</v>
      </c>
      <c r="B10" s="8">
        <f>Inputs!B34</f>
        <v>0.39004575046099932</v>
      </c>
      <c r="C10" t="s">
        <v>21</v>
      </c>
    </row>
    <row r="11" spans="1:12" ht="14.25" customHeight="1" x14ac:dyDescent="0.25">
      <c r="A11" t="s">
        <v>22</v>
      </c>
      <c r="B11" s="6">
        <f>'Monte Carlo'!B6</f>
        <v>352.67117417875102</v>
      </c>
      <c r="C11" t="s">
        <v>23</v>
      </c>
    </row>
    <row r="12" spans="1:12" ht="14.25" customHeight="1" x14ac:dyDescent="0.25">
      <c r="A12" t="s">
        <v>24</v>
      </c>
      <c r="B12" s="8">
        <f>'Monte Carlo'!B12</f>
        <v>0.26179999999999998</v>
      </c>
      <c r="C12" t="s">
        <v>25</v>
      </c>
    </row>
  </sheetData>
  <mergeCells count="5">
    <mergeCell ref="A1:L1"/>
    <mergeCell ref="E3:L3"/>
    <mergeCell ref="E4:L4"/>
    <mergeCell ref="E5:L5"/>
    <mergeCell ref="E6:L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tabSelected="1" topLeftCell="A12" zoomScaleNormal="100" workbookViewId="0">
      <selection sqref="A1:E1"/>
    </sheetView>
  </sheetViews>
  <sheetFormatPr defaultColWidth="8.7109375" defaultRowHeight="15" x14ac:dyDescent="0.25"/>
  <cols>
    <col min="1" max="1" width="34" customWidth="1"/>
    <col min="2" max="2" width="18" customWidth="1"/>
    <col min="3" max="3" width="12" customWidth="1"/>
    <col min="4" max="4" width="18" customWidth="1"/>
    <col min="5" max="5" width="52" customWidth="1"/>
  </cols>
  <sheetData>
    <row r="1" spans="1:6" ht="24" customHeight="1" x14ac:dyDescent="0.25">
      <c r="A1" s="3" t="s">
        <v>26</v>
      </c>
      <c r="B1" s="3"/>
      <c r="C1" s="3"/>
      <c r="D1" s="3"/>
      <c r="E1" s="3"/>
    </row>
    <row r="3" spans="1:6" ht="15" customHeight="1" x14ac:dyDescent="0.25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9" t="s">
        <v>31</v>
      </c>
    </row>
    <row r="4" spans="1:6" ht="14.25" customHeight="1" x14ac:dyDescent="0.25">
      <c r="A4" s="10" t="s">
        <v>5</v>
      </c>
      <c r="B4" s="11">
        <v>395.9</v>
      </c>
      <c r="C4" t="s">
        <v>32</v>
      </c>
      <c r="D4" t="s">
        <v>33</v>
      </c>
      <c r="E4" t="s">
        <v>34</v>
      </c>
    </row>
    <row r="5" spans="1:6" ht="14.25" customHeight="1" x14ac:dyDescent="0.25">
      <c r="A5" s="10" t="s">
        <v>35</v>
      </c>
      <c r="B5" s="12">
        <v>259710.4</v>
      </c>
      <c r="C5" t="s">
        <v>36</v>
      </c>
      <c r="D5" t="s">
        <v>33</v>
      </c>
      <c r="E5" t="s">
        <v>37</v>
      </c>
    </row>
    <row r="6" spans="1:6" ht="14.25" customHeight="1" x14ac:dyDescent="0.25">
      <c r="A6" s="10" t="s">
        <v>38</v>
      </c>
      <c r="B6" s="13">
        <f>B5/B4</f>
        <v>656</v>
      </c>
      <c r="C6" t="s">
        <v>39</v>
      </c>
      <c r="D6" t="s">
        <v>40</v>
      </c>
      <c r="E6" t="s">
        <v>41</v>
      </c>
    </row>
    <row r="7" spans="1:6" ht="14.25" customHeight="1" x14ac:dyDescent="0.25">
      <c r="A7" s="10" t="s">
        <v>42</v>
      </c>
      <c r="B7" s="12">
        <v>11578</v>
      </c>
      <c r="C7" t="s">
        <v>36</v>
      </c>
      <c r="D7" t="s">
        <v>43</v>
      </c>
      <c r="E7" t="s">
        <v>44</v>
      </c>
    </row>
    <row r="8" spans="1:6" ht="14.25" customHeight="1" x14ac:dyDescent="0.25">
      <c r="A8" s="10" t="s">
        <v>45</v>
      </c>
      <c r="B8" s="12">
        <v>16707</v>
      </c>
      <c r="C8" t="s">
        <v>36</v>
      </c>
      <c r="D8" t="s">
        <v>43</v>
      </c>
      <c r="E8" t="s">
        <v>46</v>
      </c>
    </row>
    <row r="9" spans="1:6" ht="14.25" customHeight="1" x14ac:dyDescent="0.25">
      <c r="A9" s="10" t="s">
        <v>47</v>
      </c>
      <c r="B9" s="14">
        <f>B8-B7</f>
        <v>5129</v>
      </c>
      <c r="C9" t="s">
        <v>36</v>
      </c>
      <c r="D9" t="s">
        <v>40</v>
      </c>
      <c r="E9" t="s">
        <v>48</v>
      </c>
    </row>
    <row r="10" spans="1:6" ht="14.25" customHeight="1" x14ac:dyDescent="0.25">
      <c r="A10" s="10" t="s">
        <v>49</v>
      </c>
      <c r="B10" s="14">
        <f>B5+B9</f>
        <v>264839.40000000002</v>
      </c>
      <c r="C10" t="s">
        <v>36</v>
      </c>
      <c r="D10" t="s">
        <v>40</v>
      </c>
      <c r="E10" t="s">
        <v>50</v>
      </c>
    </row>
    <row r="11" spans="1:6" ht="14.25" customHeight="1" x14ac:dyDescent="0.25">
      <c r="A11" s="10" t="s">
        <v>51</v>
      </c>
      <c r="B11" s="12">
        <v>167000</v>
      </c>
      <c r="C11" t="s">
        <v>36</v>
      </c>
      <c r="D11" t="s">
        <v>52</v>
      </c>
      <c r="E11" t="s">
        <v>53</v>
      </c>
    </row>
    <row r="12" spans="1:6" ht="14.25" customHeight="1" x14ac:dyDescent="0.25">
      <c r="A12" s="10" t="s">
        <v>54</v>
      </c>
      <c r="B12" s="12">
        <v>60000</v>
      </c>
      <c r="C12" t="s">
        <v>36</v>
      </c>
      <c r="D12" t="s">
        <v>52</v>
      </c>
      <c r="E12" t="s">
        <v>53</v>
      </c>
    </row>
    <row r="13" spans="1:6" ht="14.25" customHeight="1" x14ac:dyDescent="0.25">
      <c r="A13" s="10" t="s">
        <v>55</v>
      </c>
      <c r="B13" s="12">
        <v>12660</v>
      </c>
      <c r="C13" t="s">
        <v>36</v>
      </c>
      <c r="D13" t="s">
        <v>52</v>
      </c>
      <c r="E13" t="s">
        <v>56</v>
      </c>
    </row>
    <row r="14" spans="1:6" ht="14.25" customHeight="1" x14ac:dyDescent="0.25">
      <c r="A14" s="10" t="s">
        <v>57</v>
      </c>
      <c r="B14" s="15">
        <v>9.5000000000000001E-2</v>
      </c>
      <c r="C14" t="s">
        <v>58</v>
      </c>
      <c r="D14" t="s">
        <v>59</v>
      </c>
      <c r="E14" t="s">
        <v>60</v>
      </c>
    </row>
    <row r="15" spans="1:6" ht="14.25" customHeight="1" x14ac:dyDescent="0.25">
      <c r="A15" s="10" t="s">
        <v>61</v>
      </c>
      <c r="B15" s="15">
        <v>2.5000000000000001E-2</v>
      </c>
      <c r="C15" t="s">
        <v>58</v>
      </c>
      <c r="D15" t="s">
        <v>59</v>
      </c>
      <c r="E15" t="s">
        <v>62</v>
      </c>
    </row>
    <row r="16" spans="1:6" ht="14.25" customHeight="1" x14ac:dyDescent="0.25">
      <c r="A16" s="10" t="s">
        <v>11</v>
      </c>
      <c r="B16" s="15">
        <v>0.137609263926356</v>
      </c>
      <c r="C16" t="s">
        <v>58</v>
      </c>
      <c r="D16" t="s">
        <v>63</v>
      </c>
      <c r="E16" s="16" t="s">
        <v>64</v>
      </c>
    </row>
    <row r="17" spans="1:6" ht="14.25" customHeight="1" x14ac:dyDescent="0.25">
      <c r="A17" s="10" t="s">
        <v>14</v>
      </c>
      <c r="B17" s="14">
        <f>B13*(1+B16)^4</f>
        <v>21203.433167531159</v>
      </c>
      <c r="C17" t="s">
        <v>36</v>
      </c>
      <c r="D17" t="s">
        <v>40</v>
      </c>
      <c r="E17" t="s">
        <v>65</v>
      </c>
    </row>
    <row r="18" spans="1:6" ht="14.25" customHeight="1" x14ac:dyDescent="0.25">
      <c r="A18" s="10" t="s">
        <v>16</v>
      </c>
      <c r="B18" s="15">
        <v>7.0000000000000007E-2</v>
      </c>
      <c r="C18" t="s">
        <v>58</v>
      </c>
      <c r="D18" t="s">
        <v>59</v>
      </c>
      <c r="E18" t="s">
        <v>66</v>
      </c>
    </row>
    <row r="19" spans="1:6" ht="28.5" customHeight="1" x14ac:dyDescent="0.25">
      <c r="A19" s="10" t="s">
        <v>67</v>
      </c>
      <c r="B19" s="15">
        <v>0.1</v>
      </c>
      <c r="C19" t="s">
        <v>58</v>
      </c>
      <c r="D19" t="s">
        <v>59</v>
      </c>
      <c r="E19" t="s">
        <v>68</v>
      </c>
    </row>
    <row r="20" spans="1:6" ht="14.25" customHeight="1" x14ac:dyDescent="0.25">
      <c r="A20" s="10" t="s">
        <v>69</v>
      </c>
      <c r="B20" s="15">
        <v>0.15</v>
      </c>
      <c r="C20" t="s">
        <v>58</v>
      </c>
      <c r="D20" t="s">
        <v>59</v>
      </c>
      <c r="E20" t="s">
        <v>68</v>
      </c>
    </row>
    <row r="21" spans="1:6" ht="14.25" customHeight="1" x14ac:dyDescent="0.25">
      <c r="A21" s="10" t="s">
        <v>70</v>
      </c>
      <c r="B21" s="15">
        <v>0.08</v>
      </c>
      <c r="C21" t="s">
        <v>58</v>
      </c>
      <c r="D21" t="s">
        <v>59</v>
      </c>
      <c r="E21" t="s">
        <v>68</v>
      </c>
    </row>
    <row r="22" spans="1:6" ht="14.25" customHeight="1" x14ac:dyDescent="0.25">
      <c r="A22" s="10" t="s">
        <v>71</v>
      </c>
      <c r="B22" s="12">
        <v>-2300</v>
      </c>
      <c r="C22" t="s">
        <v>36</v>
      </c>
      <c r="D22" t="s">
        <v>59</v>
      </c>
      <c r="E22" t="s">
        <v>72</v>
      </c>
    </row>
    <row r="23" spans="1:6" ht="14.25" customHeight="1" x14ac:dyDescent="0.25">
      <c r="A23" s="10" t="s">
        <v>73</v>
      </c>
      <c r="B23" s="15">
        <v>0.03</v>
      </c>
      <c r="C23" t="s">
        <v>58</v>
      </c>
      <c r="D23" t="s">
        <v>59</v>
      </c>
      <c r="E23" t="s">
        <v>68</v>
      </c>
    </row>
    <row r="24" spans="1:6" ht="14.25" customHeight="1" x14ac:dyDescent="0.25">
      <c r="A24" s="10" t="s">
        <v>74</v>
      </c>
      <c r="B24" s="15">
        <v>0.18</v>
      </c>
      <c r="C24" t="s">
        <v>58</v>
      </c>
      <c r="D24" t="s">
        <v>59</v>
      </c>
      <c r="E24" t="s">
        <v>68</v>
      </c>
    </row>
    <row r="25" spans="1:6" ht="14.25" customHeight="1" x14ac:dyDescent="0.25">
      <c r="A25" s="10" t="s">
        <v>75</v>
      </c>
      <c r="B25" s="17">
        <v>1.05</v>
      </c>
      <c r="C25" t="s">
        <v>58</v>
      </c>
      <c r="D25" t="s">
        <v>59</v>
      </c>
      <c r="E25" t="s">
        <v>76</v>
      </c>
    </row>
    <row r="26" spans="1:6" ht="14.25" customHeight="1" x14ac:dyDescent="0.25">
      <c r="A26" s="10" t="s">
        <v>77</v>
      </c>
      <c r="B26" s="15">
        <v>0.03</v>
      </c>
      <c r="C26" t="s">
        <v>58</v>
      </c>
      <c r="D26" t="s">
        <v>59</v>
      </c>
      <c r="E26" t="s">
        <v>68</v>
      </c>
    </row>
    <row r="27" spans="1:6" ht="14.25" customHeight="1" x14ac:dyDescent="0.25">
      <c r="A27" s="10" t="s">
        <v>78</v>
      </c>
      <c r="B27" s="15">
        <v>0.04</v>
      </c>
      <c r="C27" t="s">
        <v>58</v>
      </c>
      <c r="D27" t="s">
        <v>59</v>
      </c>
      <c r="E27" t="s">
        <v>68</v>
      </c>
    </row>
    <row r="28" spans="1:6" ht="14.25" customHeight="1" x14ac:dyDescent="0.25">
      <c r="A28" s="10" t="s">
        <v>79</v>
      </c>
      <c r="B28" s="15">
        <v>0.02</v>
      </c>
      <c r="C28" t="s">
        <v>58</v>
      </c>
      <c r="D28" t="s">
        <v>59</v>
      </c>
      <c r="E28" t="s">
        <v>68</v>
      </c>
    </row>
    <row r="29" spans="1:6" ht="14.25" customHeight="1" x14ac:dyDescent="0.25">
      <c r="A29" s="10" t="s">
        <v>80</v>
      </c>
      <c r="B29" s="14">
        <f>($B$11-$B$12)*F29</f>
        <v>32988.127029953088</v>
      </c>
      <c r="C29" t="s">
        <v>36</v>
      </c>
      <c r="D29" t="s">
        <v>40</v>
      </c>
      <c r="E29" t="s">
        <v>81</v>
      </c>
      <c r="F29" s="18">
        <v>0.308300252616384</v>
      </c>
    </row>
    <row r="30" spans="1:6" ht="14.25" customHeight="1" x14ac:dyDescent="0.25">
      <c r="A30" s="10" t="s">
        <v>82</v>
      </c>
      <c r="B30" s="14">
        <f>($B$11-$B$12)*F30</f>
        <v>16735.4023818116</v>
      </c>
      <c r="C30" t="s">
        <v>36</v>
      </c>
      <c r="D30" t="s">
        <v>40</v>
      </c>
      <c r="E30" t="s">
        <v>81</v>
      </c>
      <c r="F30" s="18">
        <v>0.156405629736557</v>
      </c>
    </row>
    <row r="31" spans="1:6" ht="14.25" customHeight="1" x14ac:dyDescent="0.25">
      <c r="A31" s="10" t="s">
        <v>83</v>
      </c>
      <c r="B31" s="14">
        <f>($B$11-$B$12)*F31</f>
        <v>56411.512089498392</v>
      </c>
      <c r="C31" t="s">
        <v>36</v>
      </c>
      <c r="D31" t="s">
        <v>40</v>
      </c>
      <c r="E31" t="s">
        <v>81</v>
      </c>
      <c r="F31" s="18">
        <v>0.52721039335979802</v>
      </c>
    </row>
    <row r="32" spans="1:6" ht="14.25" customHeight="1" x14ac:dyDescent="0.25">
      <c r="A32" s="10" t="s">
        <v>84</v>
      </c>
      <c r="B32" s="14">
        <f>($B$11-$B$12)*F32</f>
        <v>864.9584987369185</v>
      </c>
      <c r="C32" t="s">
        <v>36</v>
      </c>
      <c r="D32" t="s">
        <v>40</v>
      </c>
      <c r="E32" t="s">
        <v>81</v>
      </c>
      <c r="F32" s="18">
        <v>8.0837242872609204E-3</v>
      </c>
    </row>
    <row r="33" spans="1:5" ht="14.25" customHeight="1" x14ac:dyDescent="0.25">
      <c r="A33" s="10" t="s">
        <v>85</v>
      </c>
      <c r="B33" s="14">
        <f>(B17/B25/(1-B24)-(B29*(1+B26)^4*B19+B30*(1+B27)^4*B20+B31*(1+B28)^4*B21+B22*(1+B23)^4))/B18</f>
        <v>224010.11444965994</v>
      </c>
      <c r="C33" t="s">
        <v>36</v>
      </c>
      <c r="D33" t="s">
        <v>40</v>
      </c>
      <c r="E33" t="s">
        <v>86</v>
      </c>
    </row>
    <row r="34" spans="1:5" ht="14.25" customHeight="1" x14ac:dyDescent="0.25">
      <c r="A34" s="10" t="s">
        <v>87</v>
      </c>
      <c r="B34" s="19">
        <f>(B33/B12)^(1/4)-1</f>
        <v>0.39004575046099932</v>
      </c>
      <c r="C34" t="s">
        <v>58</v>
      </c>
      <c r="D34" t="s">
        <v>40</v>
      </c>
      <c r="E34" t="s">
        <v>88</v>
      </c>
    </row>
    <row r="35" spans="1:5" ht="14.25" customHeight="1" x14ac:dyDescent="0.25">
      <c r="A35" s="10"/>
      <c r="B35" s="20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zoomScaleNormal="100" workbookViewId="0">
      <selection activeCell="F10" sqref="F10"/>
    </sheetView>
  </sheetViews>
  <sheetFormatPr defaultColWidth="8.7109375" defaultRowHeight="15" x14ac:dyDescent="0.25"/>
  <cols>
    <col min="1" max="1" width="30" customWidth="1"/>
    <col min="2" max="7" width="15" customWidth="1"/>
  </cols>
  <sheetData>
    <row r="1" spans="1:7" ht="24" customHeight="1" x14ac:dyDescent="0.25">
      <c r="A1" s="3" t="s">
        <v>89</v>
      </c>
      <c r="B1" s="3"/>
      <c r="C1" s="3"/>
      <c r="D1" s="3"/>
      <c r="E1" s="3"/>
      <c r="F1" s="3"/>
      <c r="G1" s="3"/>
    </row>
    <row r="3" spans="1:7" ht="15" customHeight="1" x14ac:dyDescent="0.25">
      <c r="A3" s="4"/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</row>
    <row r="4" spans="1:7" ht="14.25" customHeight="1" x14ac:dyDescent="0.25">
      <c r="A4" t="s">
        <v>96</v>
      </c>
      <c r="B4">
        <v>1</v>
      </c>
      <c r="C4">
        <v>2</v>
      </c>
      <c r="D4">
        <v>3</v>
      </c>
      <c r="E4">
        <v>4</v>
      </c>
      <c r="F4">
        <v>5</v>
      </c>
    </row>
    <row r="5" spans="1:7" ht="14.25" customHeight="1" x14ac:dyDescent="0.25">
      <c r="A5" t="s">
        <v>97</v>
      </c>
      <c r="B5" s="14">
        <f>Inputs!$B$13</f>
        <v>12660</v>
      </c>
      <c r="C5" s="14">
        <f>B5*(1+Inputs!$B$16)</f>
        <v>14402.133281307666</v>
      </c>
      <c r="D5" s="14">
        <f>C5*(1+Inputs!$B$16)</f>
        <v>16384.000241117687</v>
      </c>
      <c r="E5" s="14">
        <f>D5*(1+Inputs!$B$16)</f>
        <v>18638.590454467128</v>
      </c>
      <c r="F5" s="14">
        <f>E5*(1+Inputs!$B$16)</f>
        <v>21203.433167531155</v>
      </c>
    </row>
    <row r="6" spans="1:7" ht="14.25" customHeight="1" x14ac:dyDescent="0.25">
      <c r="A6" t="s">
        <v>98</v>
      </c>
      <c r="B6" s="19">
        <f>Inputs!$B$16</f>
        <v>0.137609263926356</v>
      </c>
      <c r="C6" s="19">
        <f>Inputs!$B$16</f>
        <v>0.137609263926356</v>
      </c>
      <c r="D6" s="19">
        <f>Inputs!$B$16</f>
        <v>0.137609263926356</v>
      </c>
      <c r="E6" s="19">
        <f>Inputs!$B$16</f>
        <v>0.137609263926356</v>
      </c>
      <c r="F6" s="19">
        <f>Inputs!$B$16</f>
        <v>0.137609263926356</v>
      </c>
    </row>
    <row r="7" spans="1:7" ht="14.25" customHeight="1" x14ac:dyDescent="0.25">
      <c r="A7" t="s">
        <v>99</v>
      </c>
      <c r="B7" s="21">
        <f>1/(1+Inputs!$B$14)^1</f>
        <v>0.91324200913242015</v>
      </c>
      <c r="C7" s="21">
        <f>1/(1+Inputs!$B$14)^2</f>
        <v>0.8340109672442193</v>
      </c>
      <c r="D7" s="21">
        <f>1/(1+Inputs!$B$14)^3</f>
        <v>0.76165385136458386</v>
      </c>
      <c r="E7" s="21">
        <f>1/(1+Inputs!$B$14)^4</f>
        <v>0.6955742934836382</v>
      </c>
      <c r="F7" s="21">
        <f>1/(1+Inputs!$B$14)^5</f>
        <v>0.63522766528186136</v>
      </c>
    </row>
    <row r="8" spans="1:7" ht="14.25" customHeight="1" x14ac:dyDescent="0.25">
      <c r="A8" t="s">
        <v>100</v>
      </c>
      <c r="B8" s="14">
        <f>B5*B7</f>
        <v>11561.64383561644</v>
      </c>
      <c r="C8" s="14">
        <f>C5*C7</f>
        <v>12011.537108323568</v>
      </c>
      <c r="D8" s="14">
        <f>D5*D7</f>
        <v>12478.936884405557</v>
      </c>
      <c r="E8" s="14">
        <f>E5*E7</f>
        <v>12964.524386896856</v>
      </c>
      <c r="F8" s="14">
        <f>F5*F7</f>
        <v>13469.007346970799</v>
      </c>
    </row>
    <row r="9" spans="1:7" ht="14.25" customHeight="1" x14ac:dyDescent="0.25">
      <c r="A9" t="s">
        <v>101</v>
      </c>
      <c r="B9" s="22"/>
      <c r="C9" s="22"/>
      <c r="D9" s="22"/>
      <c r="E9" s="22"/>
      <c r="F9" s="14">
        <f>F5*(1+Inputs!$B$15)/(Inputs!$B$14-Inputs!$B$15)</f>
        <v>310478.84281027754</v>
      </c>
    </row>
    <row r="10" spans="1:7" ht="14.25" customHeight="1" x14ac:dyDescent="0.25">
      <c r="A10" t="s">
        <v>102</v>
      </c>
      <c r="B10" s="22"/>
      <c r="C10" s="22"/>
      <c r="D10" s="22"/>
      <c r="E10" s="22"/>
      <c r="F10" s="14">
        <f>F9*F7</f>
        <v>197224.75043778663</v>
      </c>
    </row>
    <row r="12" spans="1:7" ht="15" customHeight="1" x14ac:dyDescent="0.25">
      <c r="A12" s="5" t="s">
        <v>103</v>
      </c>
      <c r="B12" s="5"/>
    </row>
    <row r="13" spans="1:7" ht="14.25" customHeight="1" x14ac:dyDescent="0.25">
      <c r="A13" t="s">
        <v>104</v>
      </c>
      <c r="B13" s="14">
        <f>SUM(B8:F8)</f>
        <v>62485.649562213221</v>
      </c>
    </row>
    <row r="14" spans="1:7" ht="14.25" customHeight="1" x14ac:dyDescent="0.25">
      <c r="A14" t="s">
        <v>105</v>
      </c>
      <c r="B14" s="14">
        <f>F10</f>
        <v>197224.75043778663</v>
      </c>
    </row>
    <row r="15" spans="1:7" ht="14.25" customHeight="1" x14ac:dyDescent="0.25">
      <c r="A15" t="s">
        <v>106</v>
      </c>
      <c r="B15" s="14">
        <f>SUM(B8:F8)+F10</f>
        <v>259710.39999999985</v>
      </c>
    </row>
    <row r="16" spans="1:7" ht="14.25" customHeight="1" x14ac:dyDescent="0.25">
      <c r="A16" t="s">
        <v>107</v>
      </c>
      <c r="B16" s="23">
        <f>Inputs!$B$5</f>
        <v>259710.4</v>
      </c>
    </row>
    <row r="17" spans="1:2" ht="14.25" customHeight="1" x14ac:dyDescent="0.25">
      <c r="A17" t="s">
        <v>108</v>
      </c>
      <c r="B17" s="24">
        <f>B15/Inputs!$B$6</f>
        <v>395.89999999999975</v>
      </c>
    </row>
    <row r="18" spans="1:2" ht="14.25" customHeight="1" x14ac:dyDescent="0.25">
      <c r="A18" t="s">
        <v>5</v>
      </c>
      <c r="B18" s="25">
        <f>Inputs!$B$4</f>
        <v>395.9</v>
      </c>
    </row>
    <row r="19" spans="1:2" ht="14.25" customHeight="1" x14ac:dyDescent="0.25">
      <c r="A19" t="s">
        <v>109</v>
      </c>
      <c r="B19" s="24">
        <f>B17-B18</f>
        <v>0</v>
      </c>
    </row>
    <row r="20" spans="1:2" ht="14.25" customHeight="1" x14ac:dyDescent="0.25">
      <c r="A20" s="9" t="s">
        <v>110</v>
      </c>
      <c r="B20" s="14">
        <f>B15-B16</f>
        <v>0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32" customWidth="1"/>
    <col min="2" max="6" width="15" customWidth="1"/>
  </cols>
  <sheetData>
    <row r="1" spans="1:6" ht="24" customHeight="1" x14ac:dyDescent="0.25">
      <c r="A1" s="3" t="s">
        <v>111</v>
      </c>
      <c r="B1" s="3"/>
      <c r="C1" s="3"/>
      <c r="D1" s="3"/>
      <c r="E1" s="3"/>
      <c r="F1" s="3"/>
    </row>
    <row r="3" spans="1:6" ht="15" customHeight="1" x14ac:dyDescent="0.25">
      <c r="A3" s="4" t="s">
        <v>112</v>
      </c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</row>
    <row r="5" spans="1:6" ht="15" customHeight="1" x14ac:dyDescent="0.25">
      <c r="A5" s="5" t="s">
        <v>113</v>
      </c>
      <c r="B5" s="5"/>
      <c r="C5" s="5"/>
      <c r="D5" s="5"/>
      <c r="E5" s="5"/>
      <c r="F5" s="5"/>
    </row>
    <row r="6" spans="1:6" ht="14.25" customHeight="1" x14ac:dyDescent="0.25">
      <c r="A6" t="s">
        <v>114</v>
      </c>
      <c r="B6" s="14">
        <f>Inputs!$B$12</f>
        <v>60000</v>
      </c>
      <c r="C6" s="14">
        <f>B6*(1+Inputs!$B$34)</f>
        <v>83402.745027659956</v>
      </c>
      <c r="D6" s="14">
        <f>C6*(1+Inputs!$B$34)</f>
        <v>115933.63130248096</v>
      </c>
      <c r="E6" s="14">
        <f>D6*(1+Inputs!$B$34)</f>
        <v>161153.05152752597</v>
      </c>
      <c r="F6" s="14">
        <f>E6*(1+Inputs!$B$34)</f>
        <v>224010.11444965992</v>
      </c>
    </row>
    <row r="7" spans="1:6" ht="14.25" customHeight="1" x14ac:dyDescent="0.25">
      <c r="A7" t="s">
        <v>115</v>
      </c>
      <c r="B7" s="14">
        <f>Inputs!$B$29</f>
        <v>32988.127029953088</v>
      </c>
      <c r="C7" s="14">
        <f>B7*(1+Inputs!$B$26)</f>
        <v>33977.770840851685</v>
      </c>
      <c r="D7" s="14">
        <f>C7*(1+Inputs!$B$26)</f>
        <v>34997.103966077237</v>
      </c>
      <c r="E7" s="14">
        <f>D7*(1+Inputs!$B$26)</f>
        <v>36047.017085059553</v>
      </c>
      <c r="F7" s="14">
        <f>E7*(1+Inputs!$B$26)</f>
        <v>37128.427597611342</v>
      </c>
    </row>
    <row r="8" spans="1:6" ht="14.25" customHeight="1" x14ac:dyDescent="0.25">
      <c r="A8" t="s">
        <v>116</v>
      </c>
      <c r="B8" s="14">
        <f>Inputs!$B$30</f>
        <v>16735.4023818116</v>
      </c>
      <c r="C8" s="14">
        <f>B8*(1+Inputs!$B$27)</f>
        <v>17404.818477084063</v>
      </c>
      <c r="D8" s="14">
        <f>C8*(1+Inputs!$B$27)</f>
        <v>18101.011216167426</v>
      </c>
      <c r="E8" s="14">
        <f>D8*(1+Inputs!$B$27)</f>
        <v>18825.051664814124</v>
      </c>
      <c r="F8" s="14">
        <f>E8*(1+Inputs!$B$27)</f>
        <v>19578.05373140669</v>
      </c>
    </row>
    <row r="9" spans="1:6" ht="14.25" customHeight="1" x14ac:dyDescent="0.25">
      <c r="A9" t="s">
        <v>117</v>
      </c>
      <c r="B9" s="14">
        <f>Inputs!$B$31</f>
        <v>56411.512089498392</v>
      </c>
      <c r="C9" s="14">
        <f>B9*(1+Inputs!$B$28)</f>
        <v>57539.742331288362</v>
      </c>
      <c r="D9" s="14">
        <f>C9*(1+Inputs!$B$28)</f>
        <v>58690.537177914128</v>
      </c>
      <c r="E9" s="14">
        <f>D9*(1+Inputs!$B$28)</f>
        <v>59864.347921472414</v>
      </c>
      <c r="F9" s="14">
        <f>E9*(1+Inputs!$B$28)</f>
        <v>61061.63487990186</v>
      </c>
    </row>
    <row r="10" spans="1:6" ht="14.25" customHeight="1" x14ac:dyDescent="0.25">
      <c r="A10" t="s">
        <v>118</v>
      </c>
      <c r="B10" s="14">
        <f>Inputs!$B$32</f>
        <v>864.9584987369185</v>
      </c>
      <c r="C10" s="14">
        <f>B10*(1+Inputs!$B$23)</f>
        <v>890.90725369902611</v>
      </c>
      <c r="D10" s="14">
        <f>C10*(1+Inputs!$B$23)</f>
        <v>917.63447130999691</v>
      </c>
      <c r="E10" s="14">
        <f>D10*(1+Inputs!$B$23)</f>
        <v>945.16350544929685</v>
      </c>
      <c r="F10" s="14">
        <f>E10*(1+Inputs!$B$23)</f>
        <v>973.51841061277582</v>
      </c>
    </row>
    <row r="11" spans="1:6" ht="14.25" customHeight="1" x14ac:dyDescent="0.25">
      <c r="A11" t="s">
        <v>119</v>
      </c>
      <c r="B11" s="14">
        <f>SUM(B6:B10)</f>
        <v>167000</v>
      </c>
      <c r="C11" s="14">
        <f>SUM(C6:C10)</f>
        <v>193215.98393058311</v>
      </c>
      <c r="D11" s="14">
        <f>SUM(D6:D10)</f>
        <v>228639.91813394972</v>
      </c>
      <c r="E11" s="14">
        <f>SUM(E6:E10)</f>
        <v>276834.63170432136</v>
      </c>
      <c r="F11" s="14">
        <f>SUM(F6:F10)</f>
        <v>342751.74906919262</v>
      </c>
    </row>
    <row r="12" spans="1:6" ht="14.25" customHeight="1" x14ac:dyDescent="0.25">
      <c r="B12" s="26"/>
      <c r="C12" s="26"/>
      <c r="D12" s="26"/>
      <c r="E12" s="26"/>
      <c r="F12" s="26"/>
    </row>
    <row r="13" spans="1:6" ht="15" customHeight="1" x14ac:dyDescent="0.25">
      <c r="A13" s="5" t="s">
        <v>120</v>
      </c>
      <c r="B13" s="27"/>
      <c r="C13" s="27"/>
      <c r="D13" s="27"/>
      <c r="E13" s="27"/>
      <c r="F13" s="27"/>
    </row>
    <row r="14" spans="1:6" ht="14.25" customHeight="1" x14ac:dyDescent="0.25">
      <c r="A14" t="s">
        <v>114</v>
      </c>
      <c r="B14" s="14">
        <f>B6*Inputs!$B$18</f>
        <v>4200</v>
      </c>
      <c r="C14" s="14">
        <f>C6*Inputs!$B$18</f>
        <v>5838.1921519361977</v>
      </c>
      <c r="D14" s="14">
        <f>D6*Inputs!$B$18</f>
        <v>8115.3541911736684</v>
      </c>
      <c r="E14" s="14">
        <f>E6*Inputs!$B$18</f>
        <v>11280.713606926818</v>
      </c>
      <c r="F14" s="14">
        <f>F6*Inputs!$B$18</f>
        <v>15680.708011476196</v>
      </c>
    </row>
    <row r="15" spans="1:6" ht="14.25" customHeight="1" x14ac:dyDescent="0.25">
      <c r="A15" t="s">
        <v>115</v>
      </c>
      <c r="B15" s="14">
        <f>B7*Inputs!$B$19</f>
        <v>3298.8127029953089</v>
      </c>
      <c r="C15" s="14">
        <f>C7*Inputs!$B$19</f>
        <v>3397.7770840851686</v>
      </c>
      <c r="D15" s="14">
        <f>D7*Inputs!$B$19</f>
        <v>3499.7103966077239</v>
      </c>
      <c r="E15" s="14">
        <f>E7*Inputs!$B$19</f>
        <v>3604.7017085059556</v>
      </c>
      <c r="F15" s="14">
        <f>F7*Inputs!$B$19</f>
        <v>3712.8427597611344</v>
      </c>
    </row>
    <row r="16" spans="1:6" ht="14.25" customHeight="1" x14ac:dyDescent="0.25">
      <c r="A16" t="s">
        <v>116</v>
      </c>
      <c r="B16" s="14">
        <f>B8*Inputs!$B$20</f>
        <v>2510.31035727174</v>
      </c>
      <c r="C16" s="14">
        <f>C8*Inputs!$B$20</f>
        <v>2610.7227715626095</v>
      </c>
      <c r="D16" s="14">
        <f>D8*Inputs!$B$20</f>
        <v>2715.1516824251139</v>
      </c>
      <c r="E16" s="14">
        <f>E8*Inputs!$B$20</f>
        <v>2823.7577497221187</v>
      </c>
      <c r="F16" s="14">
        <f>F8*Inputs!$B$20</f>
        <v>2936.7080597110034</v>
      </c>
    </row>
    <row r="17" spans="1:6" ht="14.25" customHeight="1" x14ac:dyDescent="0.25">
      <c r="A17" t="s">
        <v>117</v>
      </c>
      <c r="B17" s="14">
        <f>B9*Inputs!$B$21</f>
        <v>4512.9209671598719</v>
      </c>
      <c r="C17" s="14">
        <f>C9*Inputs!$B$21</f>
        <v>4603.1793865030695</v>
      </c>
      <c r="D17" s="14">
        <f>D9*Inputs!$B$21</f>
        <v>4695.2429742331306</v>
      </c>
      <c r="E17" s="14">
        <f>E9*Inputs!$B$21</f>
        <v>4789.1478337177932</v>
      </c>
      <c r="F17" s="14">
        <f>F9*Inputs!$B$21</f>
        <v>4884.930790392149</v>
      </c>
    </row>
    <row r="18" spans="1:6" ht="14.25" customHeight="1" x14ac:dyDescent="0.25">
      <c r="A18" t="s">
        <v>121</v>
      </c>
      <c r="B18" s="14">
        <f>Inputs!$B$22</f>
        <v>-2300</v>
      </c>
      <c r="C18" s="14">
        <f>B18*(1+Inputs!$B$23)</f>
        <v>-2369</v>
      </c>
      <c r="D18" s="14">
        <f>C18*(1+Inputs!$B$23)</f>
        <v>-2440.0700000000002</v>
      </c>
      <c r="E18" s="14">
        <f>D18*(1+Inputs!$B$23)</f>
        <v>-2513.2721000000001</v>
      </c>
      <c r="F18" s="14">
        <f>E18*(1+Inputs!$B$23)</f>
        <v>-2588.6702630000004</v>
      </c>
    </row>
    <row r="19" spans="1:6" ht="14.25" customHeight="1" x14ac:dyDescent="0.25">
      <c r="A19" t="s">
        <v>122</v>
      </c>
      <c r="B19" s="14">
        <f>SUM(B14:B18)</f>
        <v>12222.04402742692</v>
      </c>
      <c r="C19" s="14">
        <f>SUM(C14:C18)</f>
        <v>14080.871394087048</v>
      </c>
      <c r="D19" s="14">
        <f>SUM(D14:D18)</f>
        <v>16585.389244439637</v>
      </c>
      <c r="E19" s="14">
        <f>SUM(E14:E18)</f>
        <v>19985.048798872689</v>
      </c>
      <c r="F19" s="14">
        <f>SUM(F14:F18)</f>
        <v>24626.519358340483</v>
      </c>
    </row>
    <row r="20" spans="1:6" ht="14.25" customHeight="1" x14ac:dyDescent="0.25">
      <c r="A20" t="s">
        <v>123</v>
      </c>
      <c r="B20" s="14">
        <f>-B19*Inputs!$B$24</f>
        <v>-2199.9679249368455</v>
      </c>
      <c r="C20" s="14">
        <f>-C19*Inputs!$B$24</f>
        <v>-2534.5568509356685</v>
      </c>
      <c r="D20" s="14">
        <f>-D19*Inputs!$B$24</f>
        <v>-2985.3700639991343</v>
      </c>
      <c r="E20" s="14">
        <f>-E19*Inputs!$B$24</f>
        <v>-3597.3087837970838</v>
      </c>
      <c r="F20" s="14">
        <f>-F19*Inputs!$B$24</f>
        <v>-4432.7734845012865</v>
      </c>
    </row>
    <row r="21" spans="1:6" ht="14.25" customHeight="1" x14ac:dyDescent="0.25">
      <c r="A21" t="s">
        <v>124</v>
      </c>
      <c r="B21" s="14">
        <f>B19+B20</f>
        <v>10022.076102490075</v>
      </c>
      <c r="C21" s="14">
        <f>C19+C20</f>
        <v>11546.314543151379</v>
      </c>
      <c r="D21" s="14">
        <f>D19+D20</f>
        <v>13600.019180440502</v>
      </c>
      <c r="E21" s="14">
        <f>E19+E20</f>
        <v>16387.740015075604</v>
      </c>
      <c r="F21" s="14">
        <f>F19+F20</f>
        <v>20193.745873839198</v>
      </c>
    </row>
    <row r="22" spans="1:6" ht="14.25" customHeight="1" x14ac:dyDescent="0.25">
      <c r="A22" t="s">
        <v>125</v>
      </c>
      <c r="B22" s="28">
        <f>Inputs!$B$13/B21</f>
        <v>1.2632113217394656</v>
      </c>
      <c r="C22" s="28">
        <f>B22+(Inputs!$B$25-B22)*1/4</f>
        <v>1.2099084913045992</v>
      </c>
      <c r="D22" s="28">
        <f>B22+(Inputs!$B$25-B22)*2/4</f>
        <v>1.1566056608697328</v>
      </c>
      <c r="E22" s="28">
        <f>B22+(Inputs!$B$25-B22)*3/4</f>
        <v>1.1033028304348664</v>
      </c>
      <c r="F22" s="28">
        <f>B22+(Inputs!$B$25-B22)*4/4</f>
        <v>1.05</v>
      </c>
    </row>
    <row r="23" spans="1:6" ht="14.25" customHeight="1" x14ac:dyDescent="0.25">
      <c r="A23" t="s">
        <v>126</v>
      </c>
      <c r="B23" s="14">
        <f>B21*B22</f>
        <v>12660</v>
      </c>
      <c r="C23" s="14">
        <f>C21*C22</f>
        <v>13969.984009032638</v>
      </c>
      <c r="D23" s="14">
        <f>D21*D22</f>
        <v>15729.859172034428</v>
      </c>
      <c r="E23" s="14">
        <f>E21*E22</f>
        <v>18080.639943063634</v>
      </c>
      <c r="F23" s="14">
        <f>F21*F22</f>
        <v>21203.433167531159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6" customWidth="1"/>
    <col min="2" max="6" width="14" customWidth="1"/>
    <col min="8" max="8" width="20" customWidth="1"/>
    <col min="9" max="9" width="26" customWidth="1"/>
    <col min="10" max="10" width="24" customWidth="1"/>
  </cols>
  <sheetData>
    <row r="1" spans="1:12" ht="24" customHeight="1" x14ac:dyDescent="0.25">
      <c r="A1" s="3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15" customHeight="1" x14ac:dyDescent="0.25">
      <c r="A3" s="2" t="s">
        <v>128</v>
      </c>
      <c r="B3" s="2"/>
      <c r="C3" s="2"/>
      <c r="D3" s="2"/>
      <c r="E3" s="2"/>
      <c r="F3" s="2"/>
      <c r="G3" s="2"/>
      <c r="H3" s="2"/>
      <c r="I3" s="5"/>
      <c r="J3" s="5"/>
      <c r="K3" s="5"/>
      <c r="L3" s="5"/>
    </row>
    <row r="4" spans="1:12" ht="15" customHeight="1" x14ac:dyDescent="0.25">
      <c r="A4" s="4" t="s">
        <v>129</v>
      </c>
      <c r="B4" s="29">
        <v>1.4999999999999999E-2</v>
      </c>
      <c r="C4" s="29">
        <v>0.02</v>
      </c>
      <c r="D4" s="29">
        <v>2.5000000000000001E-2</v>
      </c>
      <c r="E4" s="29">
        <v>0.03</v>
      </c>
      <c r="F4" s="29">
        <v>3.5000000000000003E-2</v>
      </c>
      <c r="H4" s="4" t="s">
        <v>130</v>
      </c>
      <c r="I4" s="4" t="s">
        <v>131</v>
      </c>
      <c r="J4" s="4" t="s">
        <v>20</v>
      </c>
    </row>
    <row r="5" spans="1:12" ht="14.25" customHeight="1" x14ac:dyDescent="0.25">
      <c r="A5" s="15">
        <v>0</v>
      </c>
      <c r="B5" s="24">
        <f>(Inputs!$B$13/(1+Inputs!$B$14)^1+Inputs!$B$13*(1+$A5)/(1+Inputs!$B$14)^2+Inputs!$B$13*(1+$A5)^2/(1+Inputs!$B$14)^3+Inputs!$B$13*(1+$A5)^3/(1+Inputs!$B$14)^4+Inputs!$B$13*(1+$A5)^4/(1+Inputs!$B$14)^5+(Inputs!$B$13*(1+$A5)^4*(1+B$4)/(Inputs!$B$14-B$4))/(1+Inputs!$B$14)^5)/Inputs!$B$6</f>
        <v>229.63927277209223</v>
      </c>
      <c r="C5" s="24">
        <f>(Inputs!$B$13/(1+Inputs!$B$14)^1+Inputs!$B$13*(1+$A5)/(1+Inputs!$B$14)^2+Inputs!$B$13*(1+$A5)^2/(1+Inputs!$B$14)^3+Inputs!$B$13*(1+$A5)^3/(1+Inputs!$B$14)^4+Inputs!$B$13*(1+$A5)^4/(1+Inputs!$B$14)^5+(Inputs!$B$13*(1+$A5)^4*(1+C$4)/(Inputs!$B$14-C$4))/(1+Inputs!$B$14)^5)/Inputs!$B$6</f>
        <v>240.82571910784281</v>
      </c>
      <c r="D5" s="24">
        <f>(Inputs!$B$13/(1+Inputs!$B$14)^1+Inputs!$B$13*(1+$A5)/(1+Inputs!$B$14)^2+Inputs!$B$13*(1+$A5)^2/(1+Inputs!$B$14)^3+Inputs!$B$13*(1+$A5)^3/(1+Inputs!$B$14)^4+Inputs!$B$13*(1+$A5)^4/(1+Inputs!$B$14)^5+(Inputs!$B$13*(1+$A5)^4*(1+D$4)/(Inputs!$B$14-D$4))/(1+Inputs!$B$14)^5)/Inputs!$B$6</f>
        <v>253.61022920584344</v>
      </c>
      <c r="E5" s="24">
        <f>(Inputs!$B$13/(1+Inputs!$B$14)^1+Inputs!$B$13*(1+$A5)/(1+Inputs!$B$14)^2+Inputs!$B$13*(1+$A5)^2/(1+Inputs!$B$14)^3+Inputs!$B$13*(1+$A5)^3/(1+Inputs!$B$14)^4+Inputs!$B$13*(1+$A5)^4/(1+Inputs!$B$14)^5+(Inputs!$B$13*(1+$A5)^4*(1+E$4)/(Inputs!$B$14-E$4))/(1+Inputs!$B$14)^5)/Inputs!$B$6</f>
        <v>268.36158701122883</v>
      </c>
      <c r="F5" s="24">
        <f>(Inputs!$B$13/(1+Inputs!$B$14)^1+Inputs!$B$13*(1+$A5)/(1+Inputs!$B$14)^2+Inputs!$B$13*(1+$A5)^2/(1+Inputs!$B$14)^3+Inputs!$B$13*(1+$A5)^3/(1+Inputs!$B$14)^4+Inputs!$B$13*(1+$A5)^4/(1+Inputs!$B$14)^5+(Inputs!$B$13*(1+$A5)^4*(1+F$4)/(Inputs!$B$14-F$4))/(1+Inputs!$B$14)^5)/Inputs!$B$6</f>
        <v>285.57150445084505</v>
      </c>
      <c r="H5" s="15">
        <v>0.04</v>
      </c>
      <c r="I5" s="14">
        <f t="shared" ref="I5:I15" si="0">$I$19/H5</f>
        <v>392017.70028690493</v>
      </c>
      <c r="J5" s="19">
        <f>(I5/Inputs!$B$12)^(1/4)-1</f>
        <v>0.59877963098686071</v>
      </c>
    </row>
    <row r="6" spans="1:12" ht="14.25" customHeight="1" x14ac:dyDescent="0.25">
      <c r="A6" s="15">
        <v>0.05</v>
      </c>
      <c r="B6" s="24">
        <f>(Inputs!$B$13/(1+Inputs!$B$14)^1+Inputs!$B$13*(1+$A6)/(1+Inputs!$B$14)^2+Inputs!$B$13*(1+$A6)^2/(1+Inputs!$B$14)^3+Inputs!$B$13*(1+$A6)^3/(1+Inputs!$B$14)^4+Inputs!$B$13*(1+$A6)^4/(1+Inputs!$B$14)^5+(Inputs!$B$13*(1+$A6)^4*(1+B$4)/(Inputs!$B$14-B$4))/(1+Inputs!$B$14)^5)/Inputs!$B$6</f>
        <v>270.22784185995107</v>
      </c>
      <c r="C6" s="24">
        <f>(Inputs!$B$13/(1+Inputs!$B$14)^1+Inputs!$B$13*(1+$A6)/(1+Inputs!$B$14)^2+Inputs!$B$13*(1+$A6)^2/(1+Inputs!$B$14)^3+Inputs!$B$13*(1+$A6)^3/(1+Inputs!$B$14)^4+Inputs!$B$13*(1+$A6)^4/(1+Inputs!$B$14)^5+(Inputs!$B$13*(1+$A6)^4*(1+C$4)/(Inputs!$B$14-C$4))/(1+Inputs!$B$14)^5)/Inputs!$B$6</f>
        <v>283.82503729634556</v>
      </c>
      <c r="D6" s="24">
        <f>(Inputs!$B$13/(1+Inputs!$B$14)^1+Inputs!$B$13*(1+$A6)/(1+Inputs!$B$14)^2+Inputs!$B$13*(1+$A6)^2/(1+Inputs!$B$14)^3+Inputs!$B$13*(1+$A6)^3/(1+Inputs!$B$14)^4+Inputs!$B$13*(1+$A6)^4/(1+Inputs!$B$14)^5+(Inputs!$B$13*(1+$A6)^4*(1+D$4)/(Inputs!$B$14-D$4))/(1+Inputs!$B$14)^5)/Inputs!$B$6</f>
        <v>299.36468922365344</v>
      </c>
      <c r="E6" s="24">
        <f>(Inputs!$B$13/(1+Inputs!$B$14)^1+Inputs!$B$13*(1+$A6)/(1+Inputs!$B$14)^2+Inputs!$B$13*(1+$A6)^2/(1+Inputs!$B$14)^3+Inputs!$B$13*(1+$A6)^3/(1+Inputs!$B$14)^4+Inputs!$B$13*(1+$A6)^4/(1+Inputs!$B$14)^5+(Inputs!$B$13*(1+$A6)^4*(1+E$4)/(Inputs!$B$14-E$4))/(1+Inputs!$B$14)^5)/Inputs!$B$6</f>
        <v>317.29505683208572</v>
      </c>
      <c r="F6" s="24">
        <f>(Inputs!$B$13/(1+Inputs!$B$14)^1+Inputs!$B$13*(1+$A6)/(1+Inputs!$B$14)^2+Inputs!$B$13*(1+$A6)^2/(1+Inputs!$B$14)^3+Inputs!$B$13*(1+$A6)^3/(1+Inputs!$B$14)^4+Inputs!$B$13*(1+$A6)^4/(1+Inputs!$B$14)^5+(Inputs!$B$13*(1+$A6)^4*(1+F$4)/(Inputs!$B$14-F$4))/(1+Inputs!$B$14)^5)/Inputs!$B$6</f>
        <v>338.21381904192327</v>
      </c>
      <c r="H6" s="15">
        <v>0.05</v>
      </c>
      <c r="I6" s="14">
        <f t="shared" si="0"/>
        <v>313614.16022952396</v>
      </c>
      <c r="J6" s="19">
        <f>(I6/Inputs!$B$12)^(1/4)-1</f>
        <v>0.51203242065101739</v>
      </c>
    </row>
    <row r="7" spans="1:12" ht="14.25" customHeight="1" x14ac:dyDescent="0.25">
      <c r="A7" s="15">
        <v>0.1</v>
      </c>
      <c r="B7" s="24">
        <f>(Inputs!$B$13/(1+Inputs!$B$14)^1+Inputs!$B$13*(1+$A7)/(1+Inputs!$B$14)^2+Inputs!$B$13*(1+$A7)^2/(1+Inputs!$B$14)^3+Inputs!$B$13*(1+$A7)^3/(1+Inputs!$B$14)^4+Inputs!$B$13*(1+$A7)^4/(1+Inputs!$B$14)^5+(Inputs!$B$13*(1+$A7)^4*(1+B$4)/(Inputs!$B$14-B$4))/(1+Inputs!$B$14)^5)/Inputs!$B$6</f>
        <v>316.65330288299396</v>
      </c>
      <c r="C7" s="24">
        <f>(Inputs!$B$13/(1+Inputs!$B$14)^1+Inputs!$B$13*(1+$A7)/(1+Inputs!$B$14)^2+Inputs!$B$13*(1+$A7)^2/(1+Inputs!$B$14)^3+Inputs!$B$13*(1+$A7)^3/(1+Inputs!$B$14)^4+Inputs!$B$13*(1+$A7)^4/(1+Inputs!$B$14)^5+(Inputs!$B$13*(1+$A7)^4*(1+C$4)/(Inputs!$B$14-C$4))/(1+Inputs!$B$14)^5)/Inputs!$B$6</f>
        <v>333.03137896316639</v>
      </c>
      <c r="D7" s="24">
        <f>(Inputs!$B$13/(1+Inputs!$B$14)^1+Inputs!$B$13*(1+$A7)/(1+Inputs!$B$14)^2+Inputs!$B$13*(1+$A7)^2/(1+Inputs!$B$14)^3+Inputs!$B$13*(1+$A7)^3/(1+Inputs!$B$14)^4+Inputs!$B$13*(1+$A7)^4/(1+Inputs!$B$14)^5+(Inputs!$B$13*(1+$A7)^4*(1+D$4)/(Inputs!$B$14-D$4))/(1+Inputs!$B$14)^5)/Inputs!$B$6</f>
        <v>351.74918019764903</v>
      </c>
      <c r="E7" s="24">
        <f>(Inputs!$B$13/(1+Inputs!$B$14)^1+Inputs!$B$13*(1+$A7)/(1+Inputs!$B$14)^2+Inputs!$B$13*(1+$A7)^2/(1+Inputs!$B$14)^3+Inputs!$B$13*(1+$A7)^3/(1+Inputs!$B$14)^4+Inputs!$B$13*(1+$A7)^4/(1+Inputs!$B$14)^5+(Inputs!$B$13*(1+$A7)^4*(1+E$4)/(Inputs!$B$14-E$4))/(1+Inputs!$B$14)^5)/Inputs!$B$6</f>
        <v>373.34664316051391</v>
      </c>
      <c r="F7" s="24">
        <f>(Inputs!$B$13/(1+Inputs!$B$14)^1+Inputs!$B$13*(1+$A7)/(1+Inputs!$B$14)^2+Inputs!$B$13*(1+$A7)^2/(1+Inputs!$B$14)^3+Inputs!$B$13*(1+$A7)^3/(1+Inputs!$B$14)^4+Inputs!$B$13*(1+$A7)^4/(1+Inputs!$B$14)^5+(Inputs!$B$13*(1+$A7)^4*(1+F$4)/(Inputs!$B$14-F$4))/(1+Inputs!$B$14)^5)/Inputs!$B$6</f>
        <v>398.54368328385613</v>
      </c>
      <c r="H7" s="15">
        <v>0.06</v>
      </c>
      <c r="I7" s="14">
        <f t="shared" si="0"/>
        <v>261345.1335246033</v>
      </c>
      <c r="J7" s="19">
        <f>(I7/Inputs!$B$12)^(1/4)-1</f>
        <v>0.4446604778903358</v>
      </c>
    </row>
    <row r="8" spans="1:12" ht="14.25" customHeight="1" x14ac:dyDescent="0.25">
      <c r="A8" s="15">
        <v>0.125</v>
      </c>
      <c r="B8" s="24">
        <f>(Inputs!$B$13/(1+Inputs!$B$14)^1+Inputs!$B$13*(1+$A8)/(1+Inputs!$B$14)^2+Inputs!$B$13*(1+$A8)^2/(1+Inputs!$B$14)^3+Inputs!$B$13*(1+$A8)^3/(1+Inputs!$B$14)^4+Inputs!$B$13*(1+$A8)^4/(1+Inputs!$B$14)^5+(Inputs!$B$13*(1+$A8)^4*(1+B$4)/(Inputs!$B$14-B$4))/(1+Inputs!$B$14)^5)/Inputs!$B$6</f>
        <v>342.22613848119727</v>
      </c>
      <c r="C8" s="24">
        <f>(Inputs!$B$13/(1+Inputs!$B$14)^1+Inputs!$B$13*(1+$A8)/(1+Inputs!$B$14)^2+Inputs!$B$13*(1+$A8)^2/(1+Inputs!$B$14)^3+Inputs!$B$13*(1+$A8)^3/(1+Inputs!$B$14)^4+Inputs!$B$13*(1+$A8)^4/(1+Inputs!$B$14)^5+(Inputs!$B$13*(1+$A8)^4*(1+C$4)/(Inputs!$B$14-C$4))/(1+Inputs!$B$14)^5)/Inputs!$B$6</f>
        <v>360.14466250679777</v>
      </c>
      <c r="D8" s="24">
        <f>(Inputs!$B$13/(1+Inputs!$B$14)^1+Inputs!$B$13*(1+$A8)/(1+Inputs!$B$14)^2+Inputs!$B$13*(1+$A8)^2/(1+Inputs!$B$14)^3+Inputs!$B$13*(1+$A8)^3/(1+Inputs!$B$14)^4+Inputs!$B$13*(1+$A8)^4/(1+Inputs!$B$14)^5+(Inputs!$B$13*(1+$A8)^4*(1+D$4)/(Inputs!$B$14-D$4))/(1+Inputs!$B$14)^5)/Inputs!$B$6</f>
        <v>380.62297567891261</v>
      </c>
      <c r="E8" s="24">
        <f>(Inputs!$B$13/(1+Inputs!$B$14)^1+Inputs!$B$13*(1+$A8)/(1+Inputs!$B$14)^2+Inputs!$B$13*(1+$A8)^2/(1+Inputs!$B$14)^3+Inputs!$B$13*(1+$A8)^3/(1+Inputs!$B$14)^4+Inputs!$B$13*(1+$A8)^4/(1+Inputs!$B$14)^5+(Inputs!$B$13*(1+$A8)^4*(1+E$4)/(Inputs!$B$14-E$4))/(1+Inputs!$B$14)^5)/Inputs!$B$6</f>
        <v>404.2517985698143</v>
      </c>
      <c r="F8" s="24">
        <f>(Inputs!$B$13/(1+Inputs!$B$14)^1+Inputs!$B$13*(1+$A8)/(1+Inputs!$B$14)^2+Inputs!$B$13*(1+$A8)^2/(1+Inputs!$B$14)^3+Inputs!$B$13*(1+$A8)^3/(1+Inputs!$B$14)^4+Inputs!$B$13*(1+$A8)^4/(1+Inputs!$B$14)^5+(Inputs!$B$13*(1+$A8)^4*(1+F$4)/(Inputs!$B$14-F$4))/(1+Inputs!$B$14)^5)/Inputs!$B$6</f>
        <v>431.81875860919968</v>
      </c>
      <c r="H8" s="15">
        <v>7.0000000000000007E-2</v>
      </c>
      <c r="I8" s="14">
        <f t="shared" si="0"/>
        <v>224010.11444965994</v>
      </c>
      <c r="J8" s="19">
        <f>(I8/Inputs!$B$12)^(1/4)-1</f>
        <v>0.39004575046099932</v>
      </c>
    </row>
    <row r="9" spans="1:12" ht="14.25" customHeight="1" x14ac:dyDescent="0.25">
      <c r="A9" s="15">
        <v>0.15</v>
      </c>
      <c r="B9" s="24">
        <f>(Inputs!$B$13/(1+Inputs!$B$14)^1+Inputs!$B$13*(1+$A9)/(1+Inputs!$B$14)^2+Inputs!$B$13*(1+$A9)^2/(1+Inputs!$B$14)^3+Inputs!$B$13*(1+$A9)^3/(1+Inputs!$B$14)^4+Inputs!$B$13*(1+$A9)^4/(1+Inputs!$B$14)^5+(Inputs!$B$13*(1+$A9)^4*(1+B$4)/(Inputs!$B$14-B$4))/(1+Inputs!$B$14)^5)/Inputs!$B$6</f>
        <v>369.46686798441425</v>
      </c>
      <c r="C9" s="24">
        <f>(Inputs!$B$13/(1+Inputs!$B$14)^1+Inputs!$B$13*(1+$A9)/(1+Inputs!$B$14)^2+Inputs!$B$13*(1+$A9)^2/(1+Inputs!$B$14)^3+Inputs!$B$13*(1+$A9)^3/(1+Inputs!$B$14)^4+Inputs!$B$13*(1+$A9)^4/(1+Inputs!$B$14)^5+(Inputs!$B$13*(1+$A9)^4*(1+C$4)/(Inputs!$B$14-C$4))/(1+Inputs!$B$14)^5)/Inputs!$B$6</f>
        <v>389.03203254093171</v>
      </c>
      <c r="D9" s="24">
        <f>(Inputs!$B$13/(1+Inputs!$B$14)^1+Inputs!$B$13*(1+$A9)/(1+Inputs!$B$14)^2+Inputs!$B$13*(1+$A9)^2/(1+Inputs!$B$14)^3+Inputs!$B$13*(1+$A9)^3/(1+Inputs!$B$14)^4+Inputs!$B$13*(1+$A9)^4/(1+Inputs!$B$14)^5+(Inputs!$B$13*(1+$A9)^4*(1+D$4)/(Inputs!$B$14-D$4))/(1+Inputs!$B$14)^5)/Inputs!$B$6</f>
        <v>411.39222060552288</v>
      </c>
      <c r="E9" s="24">
        <f>(Inputs!$B$13/(1+Inputs!$B$14)^1+Inputs!$B$13*(1+$A9)/(1+Inputs!$B$14)^2+Inputs!$B$13*(1+$A9)^2/(1+Inputs!$B$14)^3+Inputs!$B$13*(1+$A9)^3/(1+Inputs!$B$14)^4+Inputs!$B$13*(1+$A9)^4/(1+Inputs!$B$14)^5+(Inputs!$B$13*(1+$A9)^4*(1+E$4)/(Inputs!$B$14-E$4))/(1+Inputs!$B$14)^5)/Inputs!$B$6</f>
        <v>437.19243760312827</v>
      </c>
      <c r="F9" s="24">
        <f>(Inputs!$B$13/(1+Inputs!$B$14)^1+Inputs!$B$13*(1+$A9)/(1+Inputs!$B$14)^2+Inputs!$B$13*(1+$A9)^2/(1+Inputs!$B$14)^3+Inputs!$B$13*(1+$A9)^3/(1+Inputs!$B$14)^4+Inputs!$B$13*(1+$A9)^4/(1+Inputs!$B$14)^5+(Inputs!$B$13*(1+$A9)^4*(1+F$4)/(Inputs!$B$14-F$4))/(1+Inputs!$B$14)^5)/Inputs!$B$6</f>
        <v>467.29269076700109</v>
      </c>
      <c r="H9" s="15">
        <v>0.08</v>
      </c>
      <c r="I9" s="14">
        <f t="shared" si="0"/>
        <v>196008.85014345247</v>
      </c>
      <c r="J9" s="19">
        <f>(I9/Inputs!$B$12)^(1/4)-1</f>
        <v>0.34440806047750772</v>
      </c>
    </row>
    <row r="10" spans="1:12" ht="14.25" customHeight="1" x14ac:dyDescent="0.25">
      <c r="A10" s="15">
        <v>0.17499999999999999</v>
      </c>
      <c r="B10" s="24">
        <f>(Inputs!$B$13/(1+Inputs!$B$14)^1+Inputs!$B$13*(1+$A10)/(1+Inputs!$B$14)^2+Inputs!$B$13*(1+$A10)^2/(1+Inputs!$B$14)^3+Inputs!$B$13*(1+$A10)^3/(1+Inputs!$B$14)^4+Inputs!$B$13*(1+$A10)^4/(1+Inputs!$B$14)^5+(Inputs!$B$13*(1+$A10)^4*(1+B$4)/(Inputs!$B$14-B$4))/(1+Inputs!$B$14)^5)/Inputs!$B$6</f>
        <v>398.44832564558453</v>
      </c>
      <c r="C10" s="24">
        <f>(Inputs!$B$13/(1+Inputs!$B$14)^1+Inputs!$B$13*(1+$A10)/(1+Inputs!$B$14)^2+Inputs!$B$13*(1+$A10)^2/(1+Inputs!$B$14)^3+Inputs!$B$13*(1+$A10)^3/(1+Inputs!$B$14)^4+Inputs!$B$13*(1+$A10)^4/(1+Inputs!$B$14)^5+(Inputs!$B$13*(1+$A10)^4*(1+C$4)/(Inputs!$B$14-C$4))/(1+Inputs!$B$14)^5)/Inputs!$B$6</f>
        <v>419.77109503702286</v>
      </c>
      <c r="D10" s="24">
        <f>(Inputs!$B$13/(1+Inputs!$B$14)^1+Inputs!$B$13*(1+$A10)/(1+Inputs!$B$14)^2+Inputs!$B$13*(1+$A10)^2/(1+Inputs!$B$14)^3+Inputs!$B$13*(1+$A10)^3/(1+Inputs!$B$14)^4+Inputs!$B$13*(1+$A10)^4/(1+Inputs!$B$14)^5+(Inputs!$B$13*(1+$A10)^4*(1+D$4)/(Inputs!$B$14-D$4))/(1+Inputs!$B$14)^5)/Inputs!$B$6</f>
        <v>444.13997434152355</v>
      </c>
      <c r="E10" s="24">
        <f>(Inputs!$B$13/(1+Inputs!$B$14)^1+Inputs!$B$13*(1+$A10)/(1+Inputs!$B$14)^2+Inputs!$B$13*(1+$A10)^2/(1+Inputs!$B$14)^3+Inputs!$B$13*(1+$A10)^3/(1+Inputs!$B$14)^4+Inputs!$B$13*(1+$A10)^4/(1+Inputs!$B$14)^5+(Inputs!$B$13*(1+$A10)^4*(1+E$4)/(Inputs!$B$14-E$4))/(1+Inputs!$B$14)^5)/Inputs!$B$6</f>
        <v>472.25791200056295</v>
      </c>
      <c r="F10" s="24">
        <f>(Inputs!$B$13/(1+Inputs!$B$14)^1+Inputs!$B$13*(1+$A10)/(1+Inputs!$B$14)^2+Inputs!$B$13*(1+$A10)^2/(1+Inputs!$B$14)^3+Inputs!$B$13*(1+$A10)^3/(1+Inputs!$B$14)^4+Inputs!$B$13*(1+$A10)^4/(1+Inputs!$B$14)^5+(Inputs!$B$13*(1+$A10)^4*(1+F$4)/(Inputs!$B$14-F$4))/(1+Inputs!$B$14)^5)/Inputs!$B$6</f>
        <v>505.06217260277549</v>
      </c>
      <c r="H10" s="15">
        <v>0.09</v>
      </c>
      <c r="I10" s="14">
        <f t="shared" si="0"/>
        <v>174230.0890164022</v>
      </c>
      <c r="J10" s="19">
        <f>(I10/Inputs!$B$12)^(1/4)-1</f>
        <v>0.30539810235766329</v>
      </c>
    </row>
    <row r="11" spans="1:12" ht="14.25" customHeight="1" x14ac:dyDescent="0.25">
      <c r="A11" s="15">
        <v>0.2</v>
      </c>
      <c r="B11" s="24">
        <f>(Inputs!$B$13/(1+Inputs!$B$14)^1+Inputs!$B$13*(1+$A11)/(1+Inputs!$B$14)^2+Inputs!$B$13*(1+$A11)^2/(1+Inputs!$B$14)^3+Inputs!$B$13*(1+$A11)^3/(1+Inputs!$B$14)^4+Inputs!$B$13*(1+$A11)^4/(1+Inputs!$B$14)^5+(Inputs!$B$13*(1+$A11)^4*(1+B$4)/(Inputs!$B$14-B$4))/(1+Inputs!$B$14)^5)/Inputs!$B$6</f>
        <v>429.24491881166239</v>
      </c>
      <c r="C11" s="24">
        <f>(Inputs!$B$13/(1+Inputs!$B$14)^1+Inputs!$B$13*(1+$A11)/(1+Inputs!$B$14)^2+Inputs!$B$13*(1+$A11)^2/(1+Inputs!$B$14)^3+Inputs!$B$13*(1+$A11)^3/(1+Inputs!$B$14)^4+Inputs!$B$13*(1+$A11)^4/(1+Inputs!$B$14)^5+(Inputs!$B$13*(1+$A11)^4*(1+C$4)/(Inputs!$B$14-C$4))/(1+Inputs!$B$14)^5)/Inputs!$B$6</f>
        <v>452.44113393347493</v>
      </c>
      <c r="D11" s="24">
        <f>(Inputs!$B$13/(1+Inputs!$B$14)^1+Inputs!$B$13*(1+$A11)/(1+Inputs!$B$14)^2+Inputs!$B$13*(1+$A11)^2/(1+Inputs!$B$14)^3+Inputs!$B$13*(1+$A11)^3/(1+Inputs!$B$14)^4+Inputs!$B$13*(1+$A11)^4/(1+Inputs!$B$14)^5+(Inputs!$B$13*(1+$A11)^4*(1+D$4)/(Inputs!$B$14-D$4))/(1+Inputs!$B$14)^5)/Inputs!$B$6</f>
        <v>478.95109407268893</v>
      </c>
      <c r="E11" s="24">
        <f>(Inputs!$B$13/(1+Inputs!$B$14)^1+Inputs!$B$13*(1+$A11)/(1+Inputs!$B$14)^2+Inputs!$B$13*(1+$A11)^2/(1+Inputs!$B$14)^3+Inputs!$B$13*(1+$A11)^3/(1+Inputs!$B$14)^4+Inputs!$B$13*(1+$A11)^4/(1+Inputs!$B$14)^5+(Inputs!$B$13*(1+$A11)^4*(1+E$4)/(Inputs!$B$14-E$4))/(1+Inputs!$B$14)^5)/Inputs!$B$6</f>
        <v>509.53950961793612</v>
      </c>
      <c r="F11" s="24">
        <f>(Inputs!$B$13/(1+Inputs!$B$14)^1+Inputs!$B$13*(1+$A11)/(1+Inputs!$B$14)^2+Inputs!$B$13*(1+$A11)^2/(1+Inputs!$B$14)^3+Inputs!$B$13*(1+$A11)^3/(1+Inputs!$B$14)^4+Inputs!$B$13*(1+$A11)^4/(1+Inputs!$B$14)^5+(Inputs!$B$13*(1+$A11)^4*(1+F$4)/(Inputs!$B$14-F$4))/(1+Inputs!$B$14)^5)/Inputs!$B$6</f>
        <v>545.22599442072442</v>
      </c>
      <c r="H11" s="15">
        <v>0.1</v>
      </c>
      <c r="I11" s="14">
        <f t="shared" si="0"/>
        <v>156807.08011476198</v>
      </c>
      <c r="J11" s="19">
        <f>(I11/Inputs!$B$12)^(1/4)-1</f>
        <v>0.27146264227283701</v>
      </c>
    </row>
    <row r="12" spans="1:12" ht="14.25" customHeight="1" x14ac:dyDescent="0.25">
      <c r="A12" s="15">
        <v>0.25</v>
      </c>
      <c r="B12" s="24">
        <f>(Inputs!$B$13/(1+Inputs!$B$14)^1+Inputs!$B$13*(1+$A12)/(1+Inputs!$B$14)^2+Inputs!$B$13*(1+$A12)^2/(1+Inputs!$B$14)^3+Inputs!$B$13*(1+$A12)^3/(1+Inputs!$B$14)^4+Inputs!$B$13*(1+$A12)^4/(1+Inputs!$B$14)^5+(Inputs!$B$13*(1+$A12)^4*(1+B$4)/(Inputs!$B$14-B$4))/(1+Inputs!$B$14)^5)/Inputs!$B$6</f>
        <v>496.58900651644285</v>
      </c>
      <c r="C12" s="24">
        <f>(Inputs!$B$13/(1+Inputs!$B$14)^1+Inputs!$B$13*(1+$A12)/(1+Inputs!$B$14)^2+Inputs!$B$13*(1+$A12)^2/(1+Inputs!$B$14)^3+Inputs!$B$13*(1+$A12)^3/(1+Inputs!$B$14)^4+Inputs!$B$13*(1+$A12)^4/(1+Inputs!$B$14)^5+(Inputs!$B$13*(1+$A12)^4*(1+C$4)/(Inputs!$B$14-C$4))/(1+Inputs!$B$14)^5)/Inputs!$B$6</f>
        <v>523.89966651583404</v>
      </c>
      <c r="D12" s="24">
        <f>(Inputs!$B$13/(1+Inputs!$B$14)^1+Inputs!$B$13*(1+$A12)/(1+Inputs!$B$14)^2+Inputs!$B$13*(1+$A12)^2/(1+Inputs!$B$14)^3+Inputs!$B$13*(1+$A12)^3/(1+Inputs!$B$14)^4+Inputs!$B$13*(1+$A12)^4/(1+Inputs!$B$14)^5+(Inputs!$B$13*(1+$A12)^4*(1+D$4)/(Inputs!$B$14-D$4))/(1+Inputs!$B$14)^5)/Inputs!$B$6</f>
        <v>555.11184937228086</v>
      </c>
      <c r="E12" s="24">
        <f>(Inputs!$B$13/(1+Inputs!$B$14)^1+Inputs!$B$13*(1+$A12)/(1+Inputs!$B$14)^2+Inputs!$B$13*(1+$A12)^2/(1+Inputs!$B$14)^3+Inputs!$B$13*(1+$A12)^3/(1+Inputs!$B$14)^4+Inputs!$B$13*(1+$A12)^4/(1+Inputs!$B$14)^5+(Inputs!$B$13*(1+$A12)^4*(1+E$4)/(Inputs!$B$14-E$4))/(1+Inputs!$B$14)^5)/Inputs!$B$6</f>
        <v>591.12590651433516</v>
      </c>
      <c r="F12" s="24">
        <f>(Inputs!$B$13/(1+Inputs!$B$14)^1+Inputs!$B$13*(1+$A12)/(1+Inputs!$B$14)^2+Inputs!$B$13*(1+$A12)^2/(1+Inputs!$B$14)^3+Inputs!$B$13*(1+$A12)^3/(1+Inputs!$B$14)^4+Inputs!$B$13*(1+$A12)^4/(1+Inputs!$B$14)^5+(Inputs!$B$13*(1+$A12)^4*(1+F$4)/(Inputs!$B$14-F$4))/(1+Inputs!$B$14)^5)/Inputs!$B$6</f>
        <v>633.14230651339824</v>
      </c>
      <c r="H12" s="15">
        <v>0.11</v>
      </c>
      <c r="I12" s="14">
        <f t="shared" si="0"/>
        <v>142551.89101341998</v>
      </c>
      <c r="J12" s="19">
        <f>(I12/Inputs!$B$12)^(1/4)-1</f>
        <v>0.24152489691795953</v>
      </c>
    </row>
    <row r="13" spans="1:12" ht="14.25" customHeight="1" x14ac:dyDescent="0.25">
      <c r="A13" s="15">
        <v>0.3</v>
      </c>
      <c r="B13" s="24">
        <f>(Inputs!$B$13/(1+Inputs!$B$14)^1+Inputs!$B$13*(1+$A13)/(1+Inputs!$B$14)^2+Inputs!$B$13*(1+$A13)^2/(1+Inputs!$B$14)^3+Inputs!$B$13*(1+$A13)^3/(1+Inputs!$B$14)^4+Inputs!$B$13*(1+$A13)^4/(1+Inputs!$B$14)^5+(Inputs!$B$13*(1+$A13)^4*(1+B$4)/(Inputs!$B$14-B$4))/(1+Inputs!$B$14)^5)/Inputs!$B$6</f>
        <v>572.12585175471622</v>
      </c>
      <c r="C13" s="24">
        <f>(Inputs!$B$13/(1+Inputs!$B$14)^1+Inputs!$B$13*(1+$A13)/(1+Inputs!$B$14)^2+Inputs!$B$13*(1+$A13)^2/(1+Inputs!$B$14)^3+Inputs!$B$13*(1+$A13)^3/(1+Inputs!$B$14)^4+Inputs!$B$13*(1+$A13)^4/(1+Inputs!$B$14)^5+(Inputs!$B$13*(1+$A13)^4*(1+C$4)/(Inputs!$B$14-C$4))/(1+Inputs!$B$14)^5)/Inputs!$B$6</f>
        <v>604.0754611342536</v>
      </c>
      <c r="D13" s="24">
        <f>(Inputs!$B$13/(1+Inputs!$B$14)^1+Inputs!$B$13*(1+$A13)/(1+Inputs!$B$14)^2+Inputs!$B$13*(1+$A13)^2/(1+Inputs!$B$14)^3+Inputs!$B$13*(1+$A13)^3/(1+Inputs!$B$14)^4+Inputs!$B$13*(1+$A13)^4/(1+Inputs!$B$14)^5+(Inputs!$B$13*(1+$A13)^4*(1+D$4)/(Inputs!$B$14-D$4))/(1+Inputs!$B$14)^5)/Inputs!$B$6</f>
        <v>640.58930042515328</v>
      </c>
      <c r="E13" s="24">
        <f>(Inputs!$B$13/(1+Inputs!$B$14)^1+Inputs!$B$13*(1+$A13)/(1+Inputs!$B$14)^2+Inputs!$B$13*(1+$A13)^2/(1+Inputs!$B$14)^3+Inputs!$B$13*(1+$A13)^3/(1+Inputs!$B$14)^4+Inputs!$B$13*(1+$A13)^4/(1+Inputs!$B$14)^5+(Inputs!$B$13*(1+$A13)^4*(1+E$4)/(Inputs!$B$14-E$4))/(1+Inputs!$B$14)^5)/Inputs!$B$6</f>
        <v>682.72065345311455</v>
      </c>
      <c r="F13" s="24">
        <f>(Inputs!$B$13/(1+Inputs!$B$14)^1+Inputs!$B$13*(1+$A13)/(1+Inputs!$B$14)^2+Inputs!$B$13*(1+$A13)^2/(1+Inputs!$B$14)^3+Inputs!$B$13*(1+$A13)^3/(1+Inputs!$B$14)^4+Inputs!$B$13*(1+$A13)^4/(1+Inputs!$B$14)^5+(Inputs!$B$13*(1+$A13)^4*(1+F$4)/(Inputs!$B$14-F$4))/(1+Inputs!$B$14)^5)/Inputs!$B$6</f>
        <v>731.87389865240266</v>
      </c>
      <c r="H13" s="15">
        <v>0.12</v>
      </c>
      <c r="I13" s="14">
        <f t="shared" si="0"/>
        <v>130672.56676230165</v>
      </c>
      <c r="J13" s="19">
        <f>(I13/Inputs!$B$12)^(1/4)-1</f>
        <v>0.21480981711670144</v>
      </c>
    </row>
    <row r="14" spans="1:12" ht="14.25" customHeight="1" x14ac:dyDescent="0.25">
      <c r="H14" s="15">
        <v>0.13</v>
      </c>
      <c r="I14" s="14">
        <f t="shared" si="0"/>
        <v>120620.83085750921</v>
      </c>
      <c r="J14" s="19">
        <f>(I14/Inputs!$B$12)^(1/4)-1</f>
        <v>0.1907422575320421</v>
      </c>
    </row>
    <row r="15" spans="1:12" ht="14.25" customHeight="1" x14ac:dyDescent="0.25">
      <c r="H15" s="15">
        <v>0.14000000000000001</v>
      </c>
      <c r="I15" s="14">
        <f t="shared" si="0"/>
        <v>112005.05722482997</v>
      </c>
      <c r="J15" s="19">
        <f>(I15/Inputs!$B$12)^(1/4)-1</f>
        <v>0.16888448860131389</v>
      </c>
    </row>
    <row r="17" spans="8:9" ht="14.25" customHeight="1" x14ac:dyDescent="0.25">
      <c r="H17" s="16" t="s">
        <v>132</v>
      </c>
      <c r="I17" s="14">
        <f>Inputs!B29*(1+Inputs!B26)^4*Inputs!B19+Inputs!B30*(1+Inputs!B27)^4*Inputs!B20+Inputs!B31*(1+Inputs!B28)^4*Inputs!B21+Inputs!B22*(1+Inputs!B23)^4</f>
        <v>8945.811346864286</v>
      </c>
    </row>
    <row r="18" spans="8:9" ht="14.25" customHeight="1" x14ac:dyDescent="0.25">
      <c r="H18" s="16" t="s">
        <v>133</v>
      </c>
      <c r="I18" s="14">
        <f>Inputs!B17/Inputs!B25/(1-Inputs!B24)</f>
        <v>24626.519358340483</v>
      </c>
    </row>
    <row r="19" spans="8:9" ht="14.25" customHeight="1" x14ac:dyDescent="0.25">
      <c r="H19" s="16" t="s">
        <v>134</v>
      </c>
      <c r="I19" s="14">
        <f>I18-I17</f>
        <v>15680.708011476197</v>
      </c>
    </row>
  </sheetData>
  <mergeCells count="2">
    <mergeCell ref="A1:L1"/>
    <mergeCell ref="A3:H3"/>
  </mergeCells>
  <conditionalFormatting sqref="B5:F13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016"/>
  <sheetViews>
    <sheetView showGridLines="0" zoomScaleNormal="100" workbookViewId="0">
      <pane ySplit="16" topLeftCell="A17" activePane="bottomLeft" state="frozen"/>
      <selection pane="bottomLeft" activeCell="H12" sqref="H12"/>
    </sheetView>
  </sheetViews>
  <sheetFormatPr defaultColWidth="8.7109375" defaultRowHeight="15" outlineLevelCol="1" x14ac:dyDescent="0.25"/>
  <cols>
    <col min="1" max="1" width="32" customWidth="1"/>
    <col min="2" max="2" width="18" customWidth="1"/>
    <col min="4" max="8" width="20" customWidth="1"/>
    <col min="9" max="15" width="11.85546875" customWidth="1"/>
    <col min="17" max="30" width="13" hidden="1" customWidth="1" outlineLevel="1"/>
    <col min="31" max="31" width="8.7109375" collapsed="1"/>
  </cols>
  <sheetData>
    <row r="1" spans="1:30" ht="24" customHeight="1" x14ac:dyDescent="0.25">
      <c r="A1" s="3" t="s">
        <v>135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30" ht="15" customHeight="1" x14ac:dyDescent="0.25">
      <c r="A3" s="4" t="s">
        <v>1</v>
      </c>
      <c r="B3" s="4" t="s">
        <v>2</v>
      </c>
      <c r="D3" s="4" t="s">
        <v>136</v>
      </c>
      <c r="E3" s="4" t="s">
        <v>137</v>
      </c>
      <c r="F3" s="4" t="s">
        <v>138</v>
      </c>
      <c r="G3" s="4" t="s">
        <v>139</v>
      </c>
      <c r="H3" s="4" t="s">
        <v>140</v>
      </c>
    </row>
    <row r="4" spans="1:30" ht="14.25" customHeight="1" x14ac:dyDescent="0.25">
      <c r="A4" t="s">
        <v>141</v>
      </c>
      <c r="B4" s="30">
        <v>5000</v>
      </c>
      <c r="D4" t="s">
        <v>142</v>
      </c>
      <c r="E4" t="s">
        <v>143</v>
      </c>
      <c r="F4" s="31">
        <v>0.1</v>
      </c>
      <c r="G4" s="31">
        <v>0.3</v>
      </c>
      <c r="H4" s="31">
        <v>0.55000000000000004</v>
      </c>
    </row>
    <row r="5" spans="1:30" ht="14.25" customHeight="1" x14ac:dyDescent="0.25">
      <c r="A5" t="s">
        <v>144</v>
      </c>
      <c r="B5" s="24">
        <f>AVERAGE(N17:N5016)</f>
        <v>360.62149575116325</v>
      </c>
      <c r="D5" t="s">
        <v>130</v>
      </c>
      <c r="E5" t="s">
        <v>143</v>
      </c>
      <c r="F5" s="31">
        <v>0.04</v>
      </c>
      <c r="G5" s="31">
        <v>7.4999999999999997E-2</v>
      </c>
      <c r="H5" s="31">
        <v>0.12</v>
      </c>
    </row>
    <row r="6" spans="1:30" ht="14.25" customHeight="1" x14ac:dyDescent="0.25">
      <c r="A6" t="s">
        <v>145</v>
      </c>
      <c r="B6" s="24">
        <f>MEDIAN(N17:N5016)</f>
        <v>352.67117417875102</v>
      </c>
      <c r="D6" t="s">
        <v>77</v>
      </c>
      <c r="E6" t="s">
        <v>143</v>
      </c>
      <c r="F6" s="31">
        <v>0</v>
      </c>
      <c r="G6" s="31">
        <v>0.03</v>
      </c>
      <c r="H6" s="31">
        <v>0.06</v>
      </c>
    </row>
    <row r="7" spans="1:30" ht="14.25" customHeight="1" x14ac:dyDescent="0.25">
      <c r="A7" t="s">
        <v>146</v>
      </c>
      <c r="B7" s="24">
        <f>PERCENTILE(N17:N5016,0.05)</f>
        <v>271.24063431042811</v>
      </c>
      <c r="D7" t="s">
        <v>78</v>
      </c>
      <c r="E7" t="s">
        <v>143</v>
      </c>
      <c r="F7" s="31">
        <v>0.01</v>
      </c>
      <c r="G7" s="31">
        <v>0.04</v>
      </c>
      <c r="H7" s="31">
        <v>0.08</v>
      </c>
    </row>
    <row r="8" spans="1:30" ht="14.25" customHeight="1" x14ac:dyDescent="0.25">
      <c r="A8" t="s">
        <v>147</v>
      </c>
      <c r="B8" s="24">
        <f>PERCENTILE(N17:N5016,0.25)</f>
        <v>314.30289828050934</v>
      </c>
      <c r="D8" t="s">
        <v>79</v>
      </c>
      <c r="E8" t="s">
        <v>143</v>
      </c>
      <c r="F8" s="31">
        <v>-0.02</v>
      </c>
      <c r="G8" s="31">
        <v>1.4999999999999999E-2</v>
      </c>
      <c r="H8" s="31">
        <v>0.04</v>
      </c>
    </row>
    <row r="9" spans="1:30" ht="14.25" customHeight="1" x14ac:dyDescent="0.25">
      <c r="A9" t="s">
        <v>148</v>
      </c>
      <c r="B9" s="24">
        <f>PERCENTILE(N17:N5016,0.75)</f>
        <v>398.63063075019721</v>
      </c>
      <c r="D9" t="s">
        <v>74</v>
      </c>
      <c r="E9" t="s">
        <v>143</v>
      </c>
      <c r="F9" s="31">
        <v>0.15</v>
      </c>
      <c r="G9" s="31">
        <v>0.18</v>
      </c>
      <c r="H9" s="31">
        <v>0.23</v>
      </c>
    </row>
    <row r="10" spans="1:30" ht="14.25" customHeight="1" x14ac:dyDescent="0.25">
      <c r="A10" t="s">
        <v>149</v>
      </c>
      <c r="B10" s="24">
        <f>PERCENTILE(N17:N5016,0.95)</f>
        <v>477.2772654706925</v>
      </c>
      <c r="D10" t="s">
        <v>125</v>
      </c>
      <c r="E10" t="s">
        <v>143</v>
      </c>
      <c r="F10" s="31">
        <v>0.9</v>
      </c>
      <c r="G10" s="31">
        <v>1.05</v>
      </c>
      <c r="H10" s="31">
        <v>1.2</v>
      </c>
    </row>
    <row r="11" spans="1:30" ht="14.25" customHeight="1" x14ac:dyDescent="0.25">
      <c r="A11" t="s">
        <v>150</v>
      </c>
      <c r="B11" s="24">
        <f>STDEV(N17:N5016)</f>
        <v>63.568060692229466</v>
      </c>
      <c r="D11" t="s">
        <v>57</v>
      </c>
      <c r="E11" t="s">
        <v>143</v>
      </c>
      <c r="F11" s="31">
        <v>8.5000000000000006E-2</v>
      </c>
      <c r="G11" s="31">
        <v>9.5000000000000001E-2</v>
      </c>
      <c r="H11" s="31">
        <v>0.11</v>
      </c>
    </row>
    <row r="12" spans="1:30" ht="14.25" customHeight="1" x14ac:dyDescent="0.25">
      <c r="A12" t="s">
        <v>151</v>
      </c>
      <c r="B12" s="19">
        <f>AVERAGE(O17:O5016)</f>
        <v>0.26179999999999998</v>
      </c>
      <c r="D12" t="s">
        <v>61</v>
      </c>
      <c r="E12" t="s">
        <v>143</v>
      </c>
      <c r="F12" s="31">
        <v>1.4999999999999999E-2</v>
      </c>
      <c r="G12" s="31">
        <v>2.5000000000000001E-2</v>
      </c>
      <c r="H12" s="31">
        <v>3.5000000000000003E-2</v>
      </c>
    </row>
    <row r="13" spans="1:30" ht="14.25" customHeight="1" x14ac:dyDescent="0.25">
      <c r="A13" t="s">
        <v>5</v>
      </c>
      <c r="B13" s="6">
        <f>Inputs!B4</f>
        <v>395.9</v>
      </c>
    </row>
    <row r="14" spans="1:30" ht="14.25" customHeight="1" x14ac:dyDescent="0.25">
      <c r="D14" s="9" t="s">
        <v>152</v>
      </c>
      <c r="F14" s="17">
        <v>-0.5</v>
      </c>
    </row>
    <row r="15" spans="1:30" ht="14.25" customHeight="1" x14ac:dyDescent="0.25">
      <c r="A15" s="16" t="s">
        <v>153</v>
      </c>
    </row>
    <row r="16" spans="1:30" ht="15" customHeight="1" x14ac:dyDescent="0.25">
      <c r="A16" s="32" t="s">
        <v>154</v>
      </c>
      <c r="B16" s="32" t="s">
        <v>155</v>
      </c>
      <c r="C16" s="32" t="s">
        <v>156</v>
      </c>
      <c r="D16" s="32" t="s">
        <v>157</v>
      </c>
      <c r="E16" s="32" t="s">
        <v>78</v>
      </c>
      <c r="F16" s="32" t="s">
        <v>79</v>
      </c>
      <c r="G16" s="32" t="s">
        <v>158</v>
      </c>
      <c r="H16" s="32" t="s">
        <v>159</v>
      </c>
      <c r="I16" s="32" t="s">
        <v>160</v>
      </c>
      <c r="J16" s="32" t="s">
        <v>61</v>
      </c>
      <c r="K16" s="32" t="s">
        <v>161</v>
      </c>
      <c r="L16" s="32" t="s">
        <v>162</v>
      </c>
      <c r="M16" s="32" t="s">
        <v>163</v>
      </c>
      <c r="N16" s="32" t="s">
        <v>164</v>
      </c>
      <c r="O16" s="32" t="s">
        <v>165</v>
      </c>
      <c r="P16" s="9" t="s">
        <v>166</v>
      </c>
      <c r="Q16" s="33" t="s">
        <v>167</v>
      </c>
      <c r="R16" s="33" t="s">
        <v>168</v>
      </c>
      <c r="S16" s="33" t="s">
        <v>169</v>
      </c>
      <c r="T16" s="33" t="s">
        <v>170</v>
      </c>
      <c r="U16" s="33" t="s">
        <v>171</v>
      </c>
      <c r="V16" s="33" t="s">
        <v>172</v>
      </c>
      <c r="W16" s="33" t="s">
        <v>173</v>
      </c>
      <c r="X16" s="33" t="s">
        <v>174</v>
      </c>
      <c r="Y16" s="33" t="s">
        <v>175</v>
      </c>
      <c r="Z16" s="33" t="s">
        <v>176</v>
      </c>
      <c r="AA16" s="33" t="s">
        <v>177</v>
      </c>
      <c r="AB16" s="33" t="s">
        <v>178</v>
      </c>
      <c r="AC16" s="33" t="s">
        <v>179</v>
      </c>
      <c r="AD16" s="33" t="s">
        <v>180</v>
      </c>
    </row>
    <row r="17" spans="1:30" ht="14.25" customHeight="1" x14ac:dyDescent="0.25">
      <c r="A17" s="16">
        <v>1</v>
      </c>
      <c r="B17" s="34">
        <v>0.343160165207407</v>
      </c>
      <c r="C17" s="34">
        <v>6.0230427714134803E-2</v>
      </c>
      <c r="D17" s="34">
        <v>4.01658616172356E-2</v>
      </c>
      <c r="E17" s="34">
        <v>1.9048644882599101E-2</v>
      </c>
      <c r="F17" s="34">
        <v>2.7324411826743899E-3</v>
      </c>
      <c r="G17" s="34">
        <v>0.17414591609737501</v>
      </c>
      <c r="H17" s="35">
        <v>1.1541383566629599</v>
      </c>
      <c r="I17" s="34">
        <v>9.2597290362784898E-2</v>
      </c>
      <c r="J17" s="34">
        <v>2.75519429462774E-2</v>
      </c>
      <c r="K17" s="36">
        <f>Inputs!$B$12*(1+$B17)^4</f>
        <v>195282.11195714743</v>
      </c>
      <c r="L17" s="36">
        <f t="shared" ref="L17:L80" si="0">AA17</f>
        <v>19353.162637528982</v>
      </c>
      <c r="M17" s="36">
        <f t="shared" ref="M17:M80" si="1">AB17+AD17</f>
        <v>255311.27685192437</v>
      </c>
      <c r="N17" s="37">
        <f>M17/Inputs!$B$6</f>
        <v>389.19401959134814</v>
      </c>
      <c r="O17" s="38">
        <f>IF(N17&gt;Inputs!$B$4,1,0)</f>
        <v>0</v>
      </c>
      <c r="P17" s="34">
        <f t="shared" ref="P17:P80" si="2">I17-J17</f>
        <v>6.5045347416507499E-2</v>
      </c>
      <c r="Q17" s="36">
        <f>Inputs!$B$12*(1+$B17)^0*$C17+Inputs!$B$29*(1+$D17)^0*Inputs!$B$19+Inputs!$B$30*(1+$E17)^0*Inputs!$B$20+Inputs!$B$31*(1+$F17)^0*Inputs!$B$21+Inputs!$B$22*(1+Inputs!$B$23)^0</f>
        <v>11635.869690275009</v>
      </c>
      <c r="R17" s="36">
        <f>Inputs!$B$12*(1+$B17)^1*$C17+Inputs!$B$29*(1+$D17)^1*Inputs!$B$19+Inputs!$B$30*(1+$E17)^1*Inputs!$B$20+Inputs!$B$31*(1+$F17)^1*Inputs!$B$21+Inputs!$B$22*(1+Inputs!$B$23)^1</f>
        <v>12999.639657944015</v>
      </c>
      <c r="S17" s="36">
        <f>Inputs!$B$12*(1+$B17)^2*$C17+Inputs!$B$29*(1+$D17)^2*Inputs!$B$19+Inputs!$B$30*(1+$E17)^2*Inputs!$B$20+Inputs!$B$31*(1+$F17)^2*Inputs!$B$21+Inputs!$B$22*(1+Inputs!$B$23)^2</f>
        <v>14793.166282411989</v>
      </c>
      <c r="T17" s="36">
        <f>Inputs!$B$12*(1+$B17)^3*$C17+Inputs!$B$29*(1+$D17)^3*Inputs!$B$19+Inputs!$B$30*(1+$E17)^3*Inputs!$B$20+Inputs!$B$31*(1+$F17)^3*Inputs!$B$21+Inputs!$B$22*(1+Inputs!$B$23)^3</f>
        <v>17162.653952696819</v>
      </c>
      <c r="U17" s="36">
        <f>Inputs!$B$12*(1+$B17)^4*$C17+Inputs!$B$29*(1+$D17)^4*Inputs!$B$19+Inputs!$B$30*(1+$E17)^4*Inputs!$B$20+Inputs!$B$31*(1+$F17)^4*Inputs!$B$21+Inputs!$B$22*(1+Inputs!$B$23)^4</f>
        <v>20304.427603980854</v>
      </c>
      <c r="V17" s="35">
        <f>Inputs!$B$13/(Q17*(1-$G17))</f>
        <v>1.3174420951601464</v>
      </c>
      <c r="W17" s="36">
        <f>Inputs!$B$13</f>
        <v>12660</v>
      </c>
      <c r="X17" s="36">
        <f t="shared" ref="X17:X80" si="3">R17*(1-$G17)*($V17+($H17-$V17)*1/4)</f>
        <v>13705.502798659785</v>
      </c>
      <c r="Y17" s="36">
        <f t="shared" ref="Y17:Y80" si="4">S17*(1-$G17)*($V17+($H17-$V17)*2/4)</f>
        <v>15097.645220826365</v>
      </c>
      <c r="Z17" s="36">
        <f t="shared" ref="Z17:Z80" si="5">T17*(1-$G17)*($V17+($H17-$V17)*3/4)</f>
        <v>16937.242059781816</v>
      </c>
      <c r="AA17" s="36">
        <f t="shared" ref="AA17:AA80" si="6">U17*(1-$G17)*$H17</f>
        <v>19353.162637528982</v>
      </c>
      <c r="AB17" s="36">
        <f t="shared" ref="AB17:AB80" si="7">W17/(1+$I17)^1+X17/(1+$I17)^2+Y17/(1+$I17)^3+Z17/(1+$I17)^4+AA17/(1+$I17)^5</f>
        <v>58957.663469659266</v>
      </c>
      <c r="AC17" s="36">
        <f t="shared" ref="AC17:AC80" si="8">AA17*(1+$J17)/($I17-$J17)</f>
        <v>305731.0116741932</v>
      </c>
      <c r="AD17" s="36">
        <f t="shared" ref="AD17:AD80" si="9">AC17/(1+$I17)^5</f>
        <v>196353.61338226512</v>
      </c>
    </row>
    <row r="18" spans="1:30" ht="14.25" customHeight="1" x14ac:dyDescent="0.25">
      <c r="A18" s="16">
        <v>2</v>
      </c>
      <c r="B18" s="34">
        <v>0.390374519155194</v>
      </c>
      <c r="C18" s="34">
        <v>8.55215449951192E-2</v>
      </c>
      <c r="D18" s="34">
        <v>2.1185049743089799E-2</v>
      </c>
      <c r="E18" s="34">
        <v>6.4348112259327905E-2</v>
      </c>
      <c r="F18" s="34">
        <v>1.5969896506202601E-2</v>
      </c>
      <c r="G18" s="34">
        <v>0.20048671085702</v>
      </c>
      <c r="H18" s="35">
        <v>0.96709641623562204</v>
      </c>
      <c r="I18" s="34">
        <v>8.83213689096502E-2</v>
      </c>
      <c r="J18" s="34">
        <v>3.44742639330251E-2</v>
      </c>
      <c r="K18" s="36">
        <f>Inputs!$B$12*(1+$B18)^4</f>
        <v>224222.11796158089</v>
      </c>
      <c r="L18" s="36">
        <f t="shared" si="0"/>
        <v>21807.692124533252</v>
      </c>
      <c r="M18" s="36">
        <f t="shared" si="1"/>
        <v>337797.58801142173</v>
      </c>
      <c r="N18" s="37">
        <f>M18/Inputs!$B$6</f>
        <v>514.93534757838677</v>
      </c>
      <c r="O18" s="38">
        <f>IF(N18&gt;Inputs!$B$4,1,0)</f>
        <v>1</v>
      </c>
      <c r="P18" s="34">
        <f t="shared" si="2"/>
        <v>5.38471049766251E-2</v>
      </c>
      <c r="Q18" s="36">
        <f>Inputs!$B$12*(1+$B18)^0*$C18+Inputs!$B$29*(1+$D18)^0*Inputs!$B$19+Inputs!$B$30*(1+$E18)^0*Inputs!$B$20+Inputs!$B$31*(1+$F18)^0*Inputs!$B$21+Inputs!$B$22*(1+Inputs!$B$23)^0</f>
        <v>13153.336727134072</v>
      </c>
      <c r="R18" s="36">
        <f>Inputs!$B$12*(1+$B18)^1*$C18+Inputs!$B$29*(1+$D18)^1*Inputs!$B$19+Inputs!$B$30*(1+$E18)^1*Inputs!$B$20+Inputs!$B$31*(1+$F18)^1*Inputs!$B$21+Inputs!$B$22*(1+Inputs!$B$23)^1</f>
        <v>15390.952772094592</v>
      </c>
      <c r="S18" s="36">
        <f>Inputs!$B$12*(1+$B18)^2*$C18+Inputs!$B$29*(1+$D18)^2*Inputs!$B$19+Inputs!$B$30*(1+$E18)^2*Inputs!$B$20+Inputs!$B$31*(1+$F18)^2*Inputs!$B$21+Inputs!$B$22*(1+Inputs!$B$23)^2</f>
        <v>18421.49401829905</v>
      </c>
      <c r="T18" s="36">
        <f>Inputs!$B$12*(1+$B18)^3*$C18+Inputs!$B$29*(1+$D18)^3*Inputs!$B$19+Inputs!$B$30*(1+$E18)^3*Inputs!$B$20+Inputs!$B$31*(1+$F18)^3*Inputs!$B$21+Inputs!$B$22*(1+Inputs!$B$23)^3</f>
        <v>22550.8778675008</v>
      </c>
      <c r="U18" s="36">
        <f>Inputs!$B$12*(1+$B18)^4*$C18+Inputs!$B$29*(1+$D18)^4*Inputs!$B$19+Inputs!$B$30*(1+$E18)^4*Inputs!$B$20+Inputs!$B$31*(1+$F18)^4*Inputs!$B$21+Inputs!$B$22*(1+Inputs!$B$23)^4</f>
        <v>28204.229931986498</v>
      </c>
      <c r="V18" s="35">
        <f>Inputs!$B$13/(Q18*(1-$G18))</f>
        <v>1.2038491782433725</v>
      </c>
      <c r="W18" s="36">
        <f>Inputs!$B$13</f>
        <v>12660</v>
      </c>
      <c r="X18" s="36">
        <f t="shared" si="3"/>
        <v>14085.36397076474</v>
      </c>
      <c r="Y18" s="36">
        <f t="shared" si="4"/>
        <v>15987.09222788853</v>
      </c>
      <c r="Z18" s="36">
        <f t="shared" si="5"/>
        <v>18503.630808515547</v>
      </c>
      <c r="AA18" s="36">
        <f t="shared" si="6"/>
        <v>21807.692124533252</v>
      </c>
      <c r="AB18" s="36">
        <f t="shared" si="7"/>
        <v>63399.389168188514</v>
      </c>
      <c r="AC18" s="36">
        <f t="shared" si="8"/>
        <v>418954.67302090966</v>
      </c>
      <c r="AD18" s="36">
        <f t="shared" si="9"/>
        <v>274398.19884323323</v>
      </c>
    </row>
    <row r="19" spans="1:30" ht="14.25" customHeight="1" x14ac:dyDescent="0.25">
      <c r="A19" s="16">
        <v>3</v>
      </c>
      <c r="B19" s="34">
        <v>0.14793097849401299</v>
      </c>
      <c r="C19" s="34">
        <v>7.5080609720423602E-2</v>
      </c>
      <c r="D19" s="34">
        <v>4.2042118116716397E-2</v>
      </c>
      <c r="E19" s="34">
        <v>4.98519667291819E-2</v>
      </c>
      <c r="F19" s="34">
        <v>1.08959321413099E-2</v>
      </c>
      <c r="G19" s="34">
        <v>0.19727926483318001</v>
      </c>
      <c r="H19" s="35">
        <v>1.1639920684498699</v>
      </c>
      <c r="I19" s="34">
        <v>9.5097156449594197E-2</v>
      </c>
      <c r="J19" s="34">
        <v>2.80305190378973E-2</v>
      </c>
      <c r="K19" s="36">
        <f>Inputs!$B$12*(1+$B19)^4</f>
        <v>104187.19712930145</v>
      </c>
      <c r="L19" s="36">
        <f t="shared" si="0"/>
        <v>15777.368803838093</v>
      </c>
      <c r="M19" s="36">
        <f t="shared" si="1"/>
        <v>207293.75922274456</v>
      </c>
      <c r="N19" s="37">
        <f>M19/Inputs!$B$6</f>
        <v>315.99658418101302</v>
      </c>
      <c r="O19" s="38">
        <f>IF(N19&gt;Inputs!$B$4,1,0)</f>
        <v>0</v>
      </c>
      <c r="P19" s="34">
        <f t="shared" si="2"/>
        <v>6.7066637411696897E-2</v>
      </c>
      <c r="Q19" s="36">
        <f>Inputs!$B$12*(1+$B19)^0*$C19+Inputs!$B$29*(1+$D19)^0*Inputs!$B$19+Inputs!$B$30*(1+$E19)^0*Inputs!$B$20+Inputs!$B$31*(1+$F19)^0*Inputs!$B$21+Inputs!$B$22*(1+Inputs!$B$23)^0</f>
        <v>12526.880610652337</v>
      </c>
      <c r="R19" s="36">
        <f>Inputs!$B$12*(1+$B19)^1*$C19+Inputs!$B$29*(1+$D19)^1*Inputs!$B$19+Inputs!$B$30*(1+$E19)^1*Inputs!$B$20+Inputs!$B$31*(1+$F19)^1*Inputs!$B$21+Inputs!$B$22*(1+Inputs!$B$23)^1</f>
        <v>13437.290956696652</v>
      </c>
      <c r="S19" s="36">
        <f>Inputs!$B$12*(1+$B19)^2*$C19+Inputs!$B$29*(1+$D19)^2*Inputs!$B$19+Inputs!$B$30*(1+$E19)^2*Inputs!$B$20+Inputs!$B$31*(1+$F19)^2*Inputs!$B$21+Inputs!$B$22*(1+Inputs!$B$23)^2</f>
        <v>14456.818461633524</v>
      </c>
      <c r="T19" s="36">
        <f>Inputs!$B$12*(1+$B19)^3*$C19+Inputs!$B$29*(1+$D19)^3*Inputs!$B$19+Inputs!$B$30*(1+$E19)^3*Inputs!$B$20+Inputs!$B$31*(1+$F19)^3*Inputs!$B$21+Inputs!$B$22*(1+Inputs!$B$23)^3</f>
        <v>15600.546332547276</v>
      </c>
      <c r="U19" s="36">
        <f>Inputs!$B$12*(1+$B19)^4*$C19+Inputs!$B$29*(1+$D19)^4*Inputs!$B$19+Inputs!$B$30*(1+$E19)^4*Inputs!$B$20+Inputs!$B$31*(1+$F19)^4*Inputs!$B$21+Inputs!$B$22*(1+Inputs!$B$23)^4</f>
        <v>16885.739112651976</v>
      </c>
      <c r="V19" s="35">
        <f>Inputs!$B$13/(Q19*(1-$G19))</f>
        <v>1.2590016112704161</v>
      </c>
      <c r="W19" s="36">
        <f>Inputs!$B$13</f>
        <v>12660</v>
      </c>
      <c r="X19" s="36">
        <f t="shared" si="3"/>
        <v>13323.882457793668</v>
      </c>
      <c r="Y19" s="36">
        <f t="shared" si="4"/>
        <v>14059.163921034449</v>
      </c>
      <c r="Z19" s="36">
        <f t="shared" si="5"/>
        <v>14873.983670559037</v>
      </c>
      <c r="AA19" s="36">
        <f t="shared" si="6"/>
        <v>15777.368803838093</v>
      </c>
      <c r="AB19" s="36">
        <f t="shared" si="7"/>
        <v>53736.342771362761</v>
      </c>
      <c r="AC19" s="36">
        <f t="shared" si="8"/>
        <v>241843.29595795699</v>
      </c>
      <c r="AD19" s="36">
        <f t="shared" si="9"/>
        <v>153557.41645138181</v>
      </c>
    </row>
    <row r="20" spans="1:30" ht="14.25" customHeight="1" x14ac:dyDescent="0.25">
      <c r="A20" s="16">
        <v>4</v>
      </c>
      <c r="B20" s="34">
        <v>0.32521569397732403</v>
      </c>
      <c r="C20" s="34">
        <v>7.2089335711914102E-2</v>
      </c>
      <c r="D20" s="34">
        <v>1.7856102304144399E-2</v>
      </c>
      <c r="E20" s="34">
        <v>4.7504626443138701E-2</v>
      </c>
      <c r="F20" s="34">
        <v>3.7336019894673597E-2</v>
      </c>
      <c r="G20" s="34">
        <v>0.165162507630468</v>
      </c>
      <c r="H20" s="35">
        <v>1.17641644148811</v>
      </c>
      <c r="I20" s="34">
        <v>0.102040726129861</v>
      </c>
      <c r="J20" s="34">
        <v>3.2063329352636297E-2</v>
      </c>
      <c r="K20" s="36">
        <f>Inputs!$B$12*(1+$B20)^4</f>
        <v>185053.59736593676</v>
      </c>
      <c r="L20" s="36">
        <f t="shared" si="0"/>
        <v>22137.420774561877</v>
      </c>
      <c r="M20" s="36">
        <f t="shared" si="1"/>
        <v>262581.94415488822</v>
      </c>
      <c r="N20" s="37">
        <f>M20/Inputs!$B$6</f>
        <v>400.27735389464669</v>
      </c>
      <c r="O20" s="38">
        <f>IF(N20&gt;Inputs!$B$4,1,0)</f>
        <v>1</v>
      </c>
      <c r="P20" s="34">
        <f t="shared" si="2"/>
        <v>6.9977396777224699E-2</v>
      </c>
      <c r="Q20" s="36">
        <f>Inputs!$B$12*(1+$B20)^0*$C20+Inputs!$B$29*(1+$D20)^0*Inputs!$B$19+Inputs!$B$30*(1+$E20)^0*Inputs!$B$20+Inputs!$B$31*(1+$F20)^0*Inputs!$B$21+Inputs!$B$22*(1+Inputs!$B$23)^0</f>
        <v>12347.404170141766</v>
      </c>
      <c r="R20" s="36">
        <f>Inputs!$B$12*(1+$B20)^1*$C20+Inputs!$B$29*(1+$D20)^1*Inputs!$B$19+Inputs!$B$30*(1+$E20)^1*Inputs!$B$20+Inputs!$B$31*(1+$F20)^1*Inputs!$B$21+Inputs!$B$22*(1+Inputs!$B$23)^1</f>
        <v>14031.728970555036</v>
      </c>
      <c r="S20" s="36">
        <f>Inputs!$B$12*(1+$B20)^2*$C20+Inputs!$B$29*(1+$D20)^2*Inputs!$B$19+Inputs!$B$30*(1+$E20)^2*Inputs!$B$20+Inputs!$B$31*(1+$F20)^2*Inputs!$B$21+Inputs!$B$22*(1+Inputs!$B$23)^2</f>
        <v>16184.464257563472</v>
      </c>
      <c r="T20" s="36">
        <f>Inputs!$B$12*(1+$B20)^3*$C20+Inputs!$B$29*(1+$D20)^3*Inputs!$B$19+Inputs!$B$30*(1+$E20)^3*Inputs!$B$20+Inputs!$B$31*(1+$F20)^3*Inputs!$B$21+Inputs!$B$22*(1+Inputs!$B$23)^3</f>
        <v>18954.848032843016</v>
      </c>
      <c r="U20" s="36">
        <f>Inputs!$B$12*(1+$B20)^4*$C20+Inputs!$B$29*(1+$D20)^4*Inputs!$B$19+Inputs!$B$30*(1+$E20)^4*Inputs!$B$20+Inputs!$B$31*(1+$F20)^4*Inputs!$B$21+Inputs!$B$22*(1+Inputs!$B$23)^4</f>
        <v>22540.523046486764</v>
      </c>
      <c r="V20" s="35">
        <f>Inputs!$B$13/(Q20*(1-$G20))</f>
        <v>1.228163246005431</v>
      </c>
      <c r="W20" s="36">
        <f>Inputs!$B$13</f>
        <v>12660</v>
      </c>
      <c r="X20" s="36">
        <f t="shared" si="3"/>
        <v>14235.423109304827</v>
      </c>
      <c r="Y20" s="36">
        <f t="shared" si="4"/>
        <v>16244.616056558363</v>
      </c>
      <c r="Z20" s="36">
        <f t="shared" si="5"/>
        <v>18820.583169874066</v>
      </c>
      <c r="AA20" s="36">
        <f t="shared" si="6"/>
        <v>22137.420774561877</v>
      </c>
      <c r="AB20" s="36">
        <f t="shared" si="7"/>
        <v>61724.762925208292</v>
      </c>
      <c r="AC20" s="36">
        <f t="shared" si="8"/>
        <v>326494.28587075637</v>
      </c>
      <c r="AD20" s="36">
        <f t="shared" si="9"/>
        <v>200857.18122967993</v>
      </c>
    </row>
    <row r="21" spans="1:30" ht="14.25" customHeight="1" x14ac:dyDescent="0.25">
      <c r="A21" s="16">
        <v>5</v>
      </c>
      <c r="B21" s="34">
        <v>0.31124485893308201</v>
      </c>
      <c r="C21" s="34">
        <v>6.5519417690239806E-2</v>
      </c>
      <c r="D21" s="34">
        <v>2.5437223535017699E-2</v>
      </c>
      <c r="E21" s="34">
        <v>5.2641815900218998E-2</v>
      </c>
      <c r="F21" s="34">
        <v>2.5668301186047699E-2</v>
      </c>
      <c r="G21" s="34">
        <v>0.18818094092409801</v>
      </c>
      <c r="H21" s="35">
        <v>1.05940160911976</v>
      </c>
      <c r="I21" s="34">
        <v>0.106949154235329</v>
      </c>
      <c r="J21" s="34">
        <v>2.7742138469692E-2</v>
      </c>
      <c r="K21" s="36">
        <f>Inputs!$B$12*(1+$B21)^4</f>
        <v>177372.56406820886</v>
      </c>
      <c r="L21" s="36">
        <f t="shared" si="0"/>
        <v>17851.653429419137</v>
      </c>
      <c r="M21" s="36">
        <f t="shared" si="1"/>
        <v>194179.67328862587</v>
      </c>
      <c r="N21" s="37">
        <f>M21/Inputs!$B$6</f>
        <v>296.00559952534434</v>
      </c>
      <c r="O21" s="38">
        <f>IF(N21&gt;Inputs!$B$4,1,0)</f>
        <v>0</v>
      </c>
      <c r="P21" s="34">
        <f t="shared" si="2"/>
        <v>7.920701576563699E-2</v>
      </c>
      <c r="Q21" s="36">
        <f>Inputs!$B$12*(1+$B21)^0*$C21+Inputs!$B$29*(1+$D21)^0*Inputs!$B$19+Inputs!$B$30*(1+$E21)^0*Inputs!$B$20+Inputs!$B$31*(1+$F21)^0*Inputs!$B$21+Inputs!$B$22*(1+Inputs!$B$23)^0</f>
        <v>11953.209088841311</v>
      </c>
      <c r="R21" s="36">
        <f>Inputs!$B$12*(1+$B21)^1*$C21+Inputs!$B$29*(1+$D21)^1*Inputs!$B$19+Inputs!$B$30*(1+$E21)^1*Inputs!$B$20+Inputs!$B$31*(1+$F21)^1*Inputs!$B$21+Inputs!$B$22*(1+Inputs!$B$23)^1</f>
        <v>13439.662950243939</v>
      </c>
      <c r="S21" s="36">
        <f>Inputs!$B$12*(1+$B21)^2*$C21+Inputs!$B$29*(1+$D21)^2*Inputs!$B$19+Inputs!$B$30*(1+$E21)^2*Inputs!$B$20+Inputs!$B$31*(1+$F21)^2*Inputs!$B$21+Inputs!$B$22*(1+Inputs!$B$23)^2</f>
        <v>15316.93635736686</v>
      </c>
      <c r="T21" s="36">
        <f>Inputs!$B$12*(1+$B21)^3*$C21+Inputs!$B$29*(1+$D21)^3*Inputs!$B$19+Inputs!$B$30*(1+$E21)^3*Inputs!$B$20+Inputs!$B$31*(1+$F21)^3*Inputs!$B$21+Inputs!$B$22*(1+Inputs!$B$23)^3</f>
        <v>17703.993907835022</v>
      </c>
      <c r="U21" s="36">
        <f>Inputs!$B$12*(1+$B21)^4*$C21+Inputs!$B$29*(1+$D21)^4*Inputs!$B$19+Inputs!$B$30*(1+$E21)^4*Inputs!$B$20+Inputs!$B$31*(1+$F21)^4*Inputs!$B$21+Inputs!$B$22*(1+Inputs!$B$23)^4</f>
        <v>20756.71276927201</v>
      </c>
      <c r="V21" s="35">
        <f>Inputs!$B$13/(Q21*(1-$G21))</f>
        <v>1.3046377665151609</v>
      </c>
      <c r="W21" s="36">
        <f>Inputs!$B$13</f>
        <v>12660</v>
      </c>
      <c r="X21" s="36">
        <f t="shared" si="3"/>
        <v>13565.430743739675</v>
      </c>
      <c r="Y21" s="36">
        <f t="shared" si="4"/>
        <v>14697.919388125711</v>
      </c>
      <c r="Z21" s="36">
        <f t="shared" si="5"/>
        <v>16107.34618952747</v>
      </c>
      <c r="AA21" s="36">
        <f t="shared" si="6"/>
        <v>17851.653429419137</v>
      </c>
      <c r="AB21" s="36">
        <f t="shared" si="7"/>
        <v>54812.466667307461</v>
      </c>
      <c r="AC21" s="36">
        <f t="shared" si="8"/>
        <v>231632.21456363233</v>
      </c>
      <c r="AD21" s="36">
        <f t="shared" si="9"/>
        <v>139367.20662131842</v>
      </c>
    </row>
    <row r="22" spans="1:30" ht="14.25" customHeight="1" x14ac:dyDescent="0.25">
      <c r="A22" s="16">
        <v>6</v>
      </c>
      <c r="B22" s="34">
        <v>0.40395484927585301</v>
      </c>
      <c r="C22" s="34">
        <v>8.1696884564668296E-2</v>
      </c>
      <c r="D22" s="34">
        <v>2.68688685464703E-2</v>
      </c>
      <c r="E22" s="34">
        <v>3.4435437364505397E-2</v>
      </c>
      <c r="F22" s="34">
        <v>1.32349823529932E-2</v>
      </c>
      <c r="G22" s="34">
        <v>0.21688911928283899</v>
      </c>
      <c r="H22" s="35">
        <v>1.0223100274946999</v>
      </c>
      <c r="I22" s="34">
        <v>9.9399072917245895E-2</v>
      </c>
      <c r="J22" s="34">
        <v>2.3122646581766802E-2</v>
      </c>
      <c r="K22" s="36">
        <f>Inputs!$B$12*(1+$B22)^4</f>
        <v>233111.56250940156</v>
      </c>
      <c r="L22" s="36">
        <f t="shared" si="0"/>
        <v>22219.914314671449</v>
      </c>
      <c r="M22" s="36">
        <f t="shared" si="1"/>
        <v>247429.41606742865</v>
      </c>
      <c r="N22" s="37">
        <f>M22/Inputs!$B$6</f>
        <v>377.17898790766566</v>
      </c>
      <c r="O22" s="38">
        <f>IF(N22&gt;Inputs!$B$4,1,0)</f>
        <v>0</v>
      </c>
      <c r="P22" s="34">
        <f t="shared" si="2"/>
        <v>7.6276426335479097E-2</v>
      </c>
      <c r="Q22" s="36">
        <f>Inputs!$B$12*(1+$B22)^0*$C22+Inputs!$B$29*(1+$D22)^0*Inputs!$B$19+Inputs!$B$30*(1+$E22)^0*Inputs!$B$20+Inputs!$B$31*(1+$F22)^0*Inputs!$B$21+Inputs!$B$22*(1+Inputs!$B$23)^0</f>
        <v>12923.857101307018</v>
      </c>
      <c r="R22" s="36">
        <f>Inputs!$B$12*(1+$B22)^1*$C22+Inputs!$B$29*(1+$D22)^1*Inputs!$B$19+Inputs!$B$30*(1+$E22)^1*Inputs!$B$20+Inputs!$B$31*(1+$F22)^1*Inputs!$B$21+Inputs!$B$22*(1+Inputs!$B$23)^1</f>
        <v>15069.77569205498</v>
      </c>
      <c r="S22" s="36">
        <f>Inputs!$B$12*(1+$B22)^2*$C22+Inputs!$B$29*(1+$D22)^2*Inputs!$B$19+Inputs!$B$30*(1+$E22)^2*Inputs!$B$20+Inputs!$B$31*(1+$F22)^2*Inputs!$B$21+Inputs!$B$22*(1+Inputs!$B$23)^2</f>
        <v>18019.648549628033</v>
      </c>
      <c r="T22" s="36">
        <f>Inputs!$B$12*(1+$B22)^3*$C22+Inputs!$B$29*(1+$D22)^3*Inputs!$B$19+Inputs!$B$30*(1+$E22)^3*Inputs!$B$20+Inputs!$B$31*(1+$F22)^3*Inputs!$B$21+Inputs!$B$22*(1+Inputs!$B$23)^3</f>
        <v>22096.704119589347</v>
      </c>
      <c r="U22" s="36">
        <f>Inputs!$B$12*(1+$B22)^4*$C22+Inputs!$B$29*(1+$D22)^4*Inputs!$B$19+Inputs!$B$30*(1+$E22)^4*Inputs!$B$20+Inputs!$B$31*(1+$F22)^4*Inputs!$B$21+Inputs!$B$22*(1+Inputs!$B$23)^4</f>
        <v>27754.697673376097</v>
      </c>
      <c r="V22" s="35">
        <f>Inputs!$B$13/(Q22*(1-$G22))</f>
        <v>1.2508876365774342</v>
      </c>
      <c r="W22" s="36">
        <f>Inputs!$B$13</f>
        <v>12660</v>
      </c>
      <c r="X22" s="36">
        <f t="shared" si="3"/>
        <v>14087.728375071494</v>
      </c>
      <c r="Y22" s="36">
        <f t="shared" si="4"/>
        <v>16038.981261078416</v>
      </c>
      <c r="Z22" s="36">
        <f t="shared" si="5"/>
        <v>18679.062338188665</v>
      </c>
      <c r="AA22" s="36">
        <f t="shared" si="6"/>
        <v>22219.914314671449</v>
      </c>
      <c r="AB22" s="36">
        <f t="shared" si="7"/>
        <v>61861.492532935794</v>
      </c>
      <c r="AC22" s="36">
        <f t="shared" si="8"/>
        <v>298043.55857548118</v>
      </c>
      <c r="AD22" s="36">
        <f t="shared" si="9"/>
        <v>185567.92353449285</v>
      </c>
    </row>
    <row r="23" spans="1:30" ht="14.25" customHeight="1" x14ac:dyDescent="0.25">
      <c r="A23" s="16">
        <v>7</v>
      </c>
      <c r="B23" s="34">
        <v>0.31915670262426399</v>
      </c>
      <c r="C23" s="34">
        <v>9.5059317107658803E-2</v>
      </c>
      <c r="D23" s="34">
        <v>2.32189320416284E-2</v>
      </c>
      <c r="E23" s="34">
        <v>4.6695477071518603E-2</v>
      </c>
      <c r="F23" s="34">
        <v>2.3049582628973799E-2</v>
      </c>
      <c r="G23" s="34">
        <v>0.20729823296976299</v>
      </c>
      <c r="H23" s="35">
        <v>0.91971193351006397</v>
      </c>
      <c r="I23" s="34">
        <v>0.104736264725713</v>
      </c>
      <c r="J23" s="34">
        <v>2.91204026474348E-2</v>
      </c>
      <c r="K23" s="36">
        <f>Inputs!$B$12*(1+$B23)^4</f>
        <v>181692.41781424402</v>
      </c>
      <c r="L23" s="36">
        <f t="shared" si="0"/>
        <v>19141.833360655994</v>
      </c>
      <c r="M23" s="36">
        <f t="shared" si="1"/>
        <v>215379.73870452895</v>
      </c>
      <c r="N23" s="37">
        <f>M23/Inputs!$B$6</f>
        <v>328.32277241544045</v>
      </c>
      <c r="O23" s="38">
        <f>IF(N23&gt;Inputs!$B$4,1,0)</f>
        <v>0</v>
      </c>
      <c r="P23" s="34">
        <f t="shared" si="2"/>
        <v>7.5615862078278195E-2</v>
      </c>
      <c r="Q23" s="36">
        <f>Inputs!$B$12*(1+$B23)^0*$C23+Inputs!$B$29*(1+$D23)^0*Inputs!$B$19+Inputs!$B$30*(1+$E23)^0*Inputs!$B$20+Inputs!$B$31*(1+$F23)^0*Inputs!$B$21+Inputs!$B$22*(1+Inputs!$B$23)^0</f>
        <v>13725.603053886451</v>
      </c>
      <c r="R23" s="36">
        <f>Inputs!$B$12*(1+$B23)^1*$C23+Inputs!$B$29*(1+$D23)^1*Inputs!$B$19+Inputs!$B$30*(1+$E23)^1*Inputs!$B$20+Inputs!$B$31*(1+$F23)^1*Inputs!$B$21+Inputs!$B$22*(1+Inputs!$B$23)^1</f>
        <v>15774.768138423999</v>
      </c>
      <c r="S23" s="36">
        <f>Inputs!$B$12*(1+$B23)^2*$C23+Inputs!$B$29*(1+$D23)^2*Inputs!$B$19+Inputs!$B$30*(1+$E23)^2*Inputs!$B$20+Inputs!$B$31*(1+$F23)^2*Inputs!$B$21+Inputs!$B$22*(1+Inputs!$B$23)^2</f>
        <v>18412.483195360328</v>
      </c>
      <c r="T23" s="36">
        <f>Inputs!$B$12*(1+$B23)^3*$C23+Inputs!$B$29*(1+$D23)^3*Inputs!$B$19+Inputs!$B$30*(1+$E23)^3*Inputs!$B$20+Inputs!$B$31*(1+$F23)^3*Inputs!$B$21+Inputs!$B$22*(1+Inputs!$B$23)^3</f>
        <v>21824.458820913591</v>
      </c>
      <c r="U23" s="36">
        <f>Inputs!$B$12*(1+$B23)^4*$C23+Inputs!$B$29*(1+$D23)^4*Inputs!$B$19+Inputs!$B$30*(1+$E23)^4*Inputs!$B$20+Inputs!$B$31*(1+$F23)^4*Inputs!$B$21+Inputs!$B$22*(1+Inputs!$B$23)^4</f>
        <v>26255.596125195996</v>
      </c>
      <c r="V23" s="35">
        <f>Inputs!$B$13/(Q23*(1-$G23))</f>
        <v>1.1635698099836516</v>
      </c>
      <c r="W23" s="36">
        <f>Inputs!$B$13</f>
        <v>12660</v>
      </c>
      <c r="X23" s="36">
        <f t="shared" si="3"/>
        <v>13787.734206551482</v>
      </c>
      <c r="Y23" s="36">
        <f t="shared" si="4"/>
        <v>15203.381803688699</v>
      </c>
      <c r="Z23" s="36">
        <f t="shared" si="5"/>
        <v>16965.983290029013</v>
      </c>
      <c r="AA23" s="36">
        <f t="shared" si="6"/>
        <v>19141.833360655994</v>
      </c>
      <c r="AB23" s="36">
        <f t="shared" si="7"/>
        <v>57056.830621532426</v>
      </c>
      <c r="AC23" s="36">
        <f t="shared" si="8"/>
        <v>260517.44586520165</v>
      </c>
      <c r="AD23" s="36">
        <f t="shared" si="9"/>
        <v>158322.90808299652</v>
      </c>
    </row>
    <row r="24" spans="1:30" ht="14.25" customHeight="1" x14ac:dyDescent="0.25">
      <c r="A24" s="16">
        <v>8</v>
      </c>
      <c r="B24" s="34">
        <v>0.36024325461103901</v>
      </c>
      <c r="C24" s="34">
        <v>6.1432611522605998E-2</v>
      </c>
      <c r="D24" s="34">
        <v>2.4581385226676599E-3</v>
      </c>
      <c r="E24" s="34">
        <v>5.6390284820326299E-2</v>
      </c>
      <c r="F24" s="34">
        <v>-1.41343222102288E-3</v>
      </c>
      <c r="G24" s="34">
        <v>0.19131689626458301</v>
      </c>
      <c r="H24" s="35">
        <v>0.92641449274396204</v>
      </c>
      <c r="I24" s="34">
        <v>9.51070322522614E-2</v>
      </c>
      <c r="J24" s="34">
        <v>2.6831043698483301E-2</v>
      </c>
      <c r="K24" s="36">
        <f>Inputs!$B$12*(1+$B24)^4</f>
        <v>205408.10411027397</v>
      </c>
      <c r="L24" s="36">
        <f t="shared" si="0"/>
        <v>15714.091538397544</v>
      </c>
      <c r="M24" s="36">
        <f t="shared" si="1"/>
        <v>203101.47175294755</v>
      </c>
      <c r="N24" s="37">
        <f>M24/Inputs!$B$6</f>
        <v>309.60590206242006</v>
      </c>
      <c r="O24" s="38">
        <f>IF(N24&gt;Inputs!$B$4,1,0)</f>
        <v>0</v>
      </c>
      <c r="P24" s="34">
        <f t="shared" si="2"/>
        <v>6.8275988553778102E-2</v>
      </c>
      <c r="Q24" s="36">
        <f>Inputs!$B$12*(1+$B24)^0*$C24+Inputs!$B$29*(1+$D24)^0*Inputs!$B$19+Inputs!$B$30*(1+$E24)^0*Inputs!$B$20+Inputs!$B$31*(1+$F24)^0*Inputs!$B$21+Inputs!$B$22*(1+Inputs!$B$23)^0</f>
        <v>11708.000718783282</v>
      </c>
      <c r="R24" s="36">
        <f>Inputs!$B$12*(1+$B24)^1*$C24+Inputs!$B$29*(1+$D24)^1*Inputs!$B$19+Inputs!$B$30*(1+$E24)^1*Inputs!$B$20+Inputs!$B$31*(1+$F24)^1*Inputs!$B$21+Inputs!$B$22*(1+Inputs!$B$23)^1</f>
        <v>13110.129100345186</v>
      </c>
      <c r="S24" s="36">
        <f>Inputs!$B$12*(1+$B24)^2*$C24+Inputs!$B$29*(1+$D24)^2*Inputs!$B$19+Inputs!$B$30*(1+$E24)^2*Inputs!$B$20+Inputs!$B$31*(1+$F24)^2*Inputs!$B$21+Inputs!$B$22*(1+Inputs!$B$23)^2</f>
        <v>14996.544652764478</v>
      </c>
      <c r="T24" s="36">
        <f>Inputs!$B$12*(1+$B24)^3*$C24+Inputs!$B$29*(1+$D24)^3*Inputs!$B$19+Inputs!$B$30*(1+$E24)^3*Inputs!$B$20+Inputs!$B$31*(1+$F24)^3*Inputs!$B$21+Inputs!$B$22*(1+Inputs!$B$23)^3</f>
        <v>17539.956283880099</v>
      </c>
      <c r="U24" s="36">
        <f>Inputs!$B$12*(1+$B24)^4*$C24+Inputs!$B$29*(1+$D24)^4*Inputs!$B$19+Inputs!$B$30*(1+$E24)^4*Inputs!$B$20+Inputs!$B$31*(1+$F24)^4*Inputs!$B$21+Inputs!$B$22*(1+Inputs!$B$23)^4</f>
        <v>20975.173841706175</v>
      </c>
      <c r="V24" s="35">
        <f>Inputs!$B$13/(Q24*(1-$G24))</f>
        <v>1.3371268078830587</v>
      </c>
      <c r="W24" s="36">
        <f>Inputs!$B$13</f>
        <v>12660</v>
      </c>
      <c r="X24" s="36">
        <f t="shared" si="3"/>
        <v>13087.551224716581</v>
      </c>
      <c r="Y24" s="36">
        <f t="shared" si="4"/>
        <v>13725.49454804091</v>
      </c>
      <c r="Z24" s="36">
        <f t="shared" si="5"/>
        <v>14596.9230685698</v>
      </c>
      <c r="AA24" s="36">
        <f t="shared" si="6"/>
        <v>15714.091538397544</v>
      </c>
      <c r="AB24" s="36">
        <f t="shared" si="7"/>
        <v>53050.976639658402</v>
      </c>
      <c r="AC24" s="36">
        <f t="shared" si="8"/>
        <v>236330.77099186686</v>
      </c>
      <c r="AD24" s="36">
        <f t="shared" si="9"/>
        <v>150050.49511328913</v>
      </c>
    </row>
    <row r="25" spans="1:30" ht="14.25" customHeight="1" x14ac:dyDescent="0.25">
      <c r="A25" s="16">
        <v>9</v>
      </c>
      <c r="B25" s="34">
        <v>0.349830986618127</v>
      </c>
      <c r="C25" s="34">
        <v>6.0839551996253301E-2</v>
      </c>
      <c r="D25" s="34">
        <v>2.0589236607466699E-2</v>
      </c>
      <c r="E25" s="34">
        <v>2.3770197307175198E-2</v>
      </c>
      <c r="F25" s="34">
        <v>-5.4075002769963E-3</v>
      </c>
      <c r="G25" s="34">
        <v>0.17183721651279199</v>
      </c>
      <c r="H25" s="35">
        <v>1.0321525371143401</v>
      </c>
      <c r="I25" s="34">
        <v>9.3699274149585496E-2</v>
      </c>
      <c r="J25" s="34">
        <v>1.75716910176467E-2</v>
      </c>
      <c r="K25" s="36">
        <f>Inputs!$B$12*(1+$B25)^4</f>
        <v>199190.59302841345</v>
      </c>
      <c r="L25" s="36">
        <f t="shared" si="0"/>
        <v>17337.480647134482</v>
      </c>
      <c r="M25" s="36">
        <f t="shared" si="1"/>
        <v>203723.91428333361</v>
      </c>
      <c r="N25" s="37">
        <f>M25/Inputs!$B$6</f>
        <v>310.55474738313052</v>
      </c>
      <c r="O25" s="38">
        <f>IF(N25&gt;Inputs!$B$4,1,0)</f>
        <v>0</v>
      </c>
      <c r="P25" s="34">
        <f t="shared" si="2"/>
        <v>7.6127583131938792E-2</v>
      </c>
      <c r="Q25" s="36">
        <f>Inputs!$B$12*(1+$B25)^0*$C25+Inputs!$B$29*(1+$D25)^0*Inputs!$B$19+Inputs!$B$30*(1+$E25)^0*Inputs!$B$20+Inputs!$B$31*(1+$F25)^0*Inputs!$B$21+Inputs!$B$22*(1+Inputs!$B$23)^0</f>
        <v>11672.417147202119</v>
      </c>
      <c r="R25" s="36">
        <f>Inputs!$B$12*(1+$B25)^1*$C25+Inputs!$B$29*(1+$D25)^1*Inputs!$B$19+Inputs!$B$30*(1+$E25)^1*Inputs!$B$20+Inputs!$B$31*(1+$F25)^1*Inputs!$B$21+Inputs!$B$22*(1+Inputs!$B$23)^1</f>
        <v>12983.617763597669</v>
      </c>
      <c r="S25" s="36">
        <f>Inputs!$B$12*(1+$B25)^2*$C25+Inputs!$B$29*(1+$D25)^2*Inputs!$B$19+Inputs!$B$30*(1+$E25)^2*Inputs!$B$20+Inputs!$B$31*(1+$F25)^2*Inputs!$B$21+Inputs!$B$22*(1+Inputs!$B$23)^2</f>
        <v>14742.436083653723</v>
      </c>
      <c r="T25" s="36">
        <f>Inputs!$B$12*(1+$B25)^3*$C25+Inputs!$B$29*(1+$D25)^3*Inputs!$B$19+Inputs!$B$30*(1+$E25)^3*Inputs!$B$20+Inputs!$B$31*(1+$F25)^3*Inputs!$B$21+Inputs!$B$22*(1+Inputs!$B$23)^3</f>
        <v>17105.15492490105</v>
      </c>
      <c r="U25" s="36">
        <f>Inputs!$B$12*(1+$B25)^4*$C25+Inputs!$B$29*(1+$D25)^4*Inputs!$B$19+Inputs!$B$30*(1+$E25)^4*Inputs!$B$20+Inputs!$B$31*(1+$F25)^4*Inputs!$B$21+Inputs!$B$22*(1+Inputs!$B$23)^4</f>
        <v>20282.729319239486</v>
      </c>
      <c r="V25" s="35">
        <f>Inputs!$B$13/(Q25*(1-$G25))</f>
        <v>1.3096558758366401</v>
      </c>
      <c r="W25" s="36">
        <f>Inputs!$B$13</f>
        <v>12660</v>
      </c>
      <c r="X25" s="36">
        <f t="shared" si="3"/>
        <v>13336.171949535528</v>
      </c>
      <c r="Y25" s="36">
        <f t="shared" si="4"/>
        <v>14295.729756479794</v>
      </c>
      <c r="Z25" s="36">
        <f t="shared" si="5"/>
        <v>15604.088675784473</v>
      </c>
      <c r="AA25" s="36">
        <f t="shared" si="6"/>
        <v>17337.480647134482</v>
      </c>
      <c r="AB25" s="36">
        <f t="shared" si="7"/>
        <v>55636.092894239053</v>
      </c>
      <c r="AC25" s="36">
        <f t="shared" si="8"/>
        <v>231744.24793591967</v>
      </c>
      <c r="AD25" s="36">
        <f t="shared" si="9"/>
        <v>148087.82138909455</v>
      </c>
    </row>
    <row r="26" spans="1:30" ht="14.25" customHeight="1" x14ac:dyDescent="0.25">
      <c r="A26" s="16">
        <v>10</v>
      </c>
      <c r="B26" s="34">
        <v>0.40385592355033201</v>
      </c>
      <c r="C26" s="34">
        <v>6.9686169252524799E-2</v>
      </c>
      <c r="D26" s="34">
        <v>2.4653121627533799E-2</v>
      </c>
      <c r="E26" s="34">
        <v>6.9261624425120794E-2</v>
      </c>
      <c r="F26" s="34">
        <v>1.6462289820652599E-2</v>
      </c>
      <c r="G26" s="34">
        <v>0.17886755119618</v>
      </c>
      <c r="H26" s="35">
        <v>1.1011983336531901</v>
      </c>
      <c r="I26" s="34">
        <v>9.1209372524098095E-2</v>
      </c>
      <c r="J26" s="34">
        <v>2.0872547064291001E-2</v>
      </c>
      <c r="K26" s="36">
        <f>Inputs!$B$12*(1+$B26)^4</f>
        <v>233045.86725371506</v>
      </c>
      <c r="L26" s="36">
        <f t="shared" si="0"/>
        <v>22955.400895955758</v>
      </c>
      <c r="M26" s="36">
        <f t="shared" si="1"/>
        <v>279764.35248989845</v>
      </c>
      <c r="N26" s="37">
        <f>M26/Inputs!$B$6</f>
        <v>426.47004952728423</v>
      </c>
      <c r="O26" s="38">
        <f>IF(N26&gt;Inputs!$B$4,1,0)</f>
        <v>1</v>
      </c>
      <c r="P26" s="34">
        <f t="shared" si="2"/>
        <v>7.0336825459807101E-2</v>
      </c>
      <c r="Q26" s="36">
        <f>Inputs!$B$12*(1+$B26)^0*$C26+Inputs!$B$29*(1+$D26)^0*Inputs!$B$19+Inputs!$B$30*(1+$E26)^0*Inputs!$B$20+Inputs!$B$31*(1+$F26)^0*Inputs!$B$21+Inputs!$B$22*(1+Inputs!$B$23)^0</f>
        <v>12203.214182578409</v>
      </c>
      <c r="R26" s="36">
        <f>Inputs!$B$12*(1+$B26)^1*$C26+Inputs!$B$29*(1+$D26)^1*Inputs!$B$19+Inputs!$B$30*(1+$E26)^1*Inputs!$B$20+Inputs!$B$31*(1+$F26)^1*Inputs!$B$21+Inputs!$B$22*(1+Inputs!$B$23)^1</f>
        <v>14152.291733956525</v>
      </c>
      <c r="S26" s="36">
        <f>Inputs!$B$12*(1+$B26)^2*$C26+Inputs!$B$29*(1+$D26)^2*Inputs!$B$19+Inputs!$B$30*(1+$E26)^2*Inputs!$B$20+Inputs!$B$31*(1+$F26)^2*Inputs!$B$21+Inputs!$B$22*(1+Inputs!$B$23)^2</f>
        <v>16796.516860131567</v>
      </c>
      <c r="T26" s="36">
        <f>Inputs!$B$12*(1+$B26)^3*$C26+Inputs!$B$29*(1+$D26)^3*Inputs!$B$19+Inputs!$B$30*(1+$E26)^3*Inputs!$B$20+Inputs!$B$31*(1+$F26)^3*Inputs!$B$21+Inputs!$B$22*(1+Inputs!$B$23)^3</f>
        <v>20412.139518634496</v>
      </c>
      <c r="U26" s="36">
        <f>Inputs!$B$12*(1+$B26)^4*$C26+Inputs!$B$29*(1+$D26)^4*Inputs!$B$19+Inputs!$B$30*(1+$E26)^4*Inputs!$B$20+Inputs!$B$31*(1+$F26)^4*Inputs!$B$21+Inputs!$B$22*(1+Inputs!$B$23)^4</f>
        <v>25386.692445217701</v>
      </c>
      <c r="V26" s="35">
        <f>Inputs!$B$13/(Q26*(1-$G26))</f>
        <v>1.2634156649355586</v>
      </c>
      <c r="W26" s="36">
        <f>Inputs!$B$13</f>
        <v>12660</v>
      </c>
      <c r="X26" s="36">
        <f t="shared" si="3"/>
        <v>14210.756552031889</v>
      </c>
      <c r="Y26" s="36">
        <f t="shared" si="4"/>
        <v>16306.573239437421</v>
      </c>
      <c r="Z26" s="36">
        <f t="shared" si="5"/>
        <v>19136.996489061654</v>
      </c>
      <c r="AA26" s="36">
        <f t="shared" si="6"/>
        <v>22955.400895955758</v>
      </c>
      <c r="AB26" s="36">
        <f t="shared" si="7"/>
        <v>64420.139208742214</v>
      </c>
      <c r="AC26" s="36">
        <f t="shared" si="8"/>
        <v>333175.9491324721</v>
      </c>
      <c r="AD26" s="36">
        <f t="shared" si="9"/>
        <v>215344.21328115623</v>
      </c>
    </row>
    <row r="27" spans="1:30" ht="14.25" customHeight="1" x14ac:dyDescent="0.25">
      <c r="A27" s="16">
        <v>11</v>
      </c>
      <c r="B27" s="34">
        <v>0.29595959947262002</v>
      </c>
      <c r="C27" s="34">
        <v>6.9438020353500801E-2</v>
      </c>
      <c r="D27" s="34">
        <v>2.3759730851758299E-2</v>
      </c>
      <c r="E27" s="34">
        <v>6.2601237026836898E-2</v>
      </c>
      <c r="F27" s="34">
        <v>1.97559574666605E-2</v>
      </c>
      <c r="G27" s="34">
        <v>0.16899629876335001</v>
      </c>
      <c r="H27" s="35">
        <v>1.14907661160079</v>
      </c>
      <c r="I27" s="34">
        <v>9.6319000850257505E-2</v>
      </c>
      <c r="J27" s="34">
        <v>2.2228734437785599E-2</v>
      </c>
      <c r="K27" s="36">
        <f>Inputs!$B$12*(1+$B27)^4</f>
        <v>169245.48907722224</v>
      </c>
      <c r="L27" s="36">
        <f t="shared" si="0"/>
        <v>19926.361924732606</v>
      </c>
      <c r="M27" s="36">
        <f t="shared" si="1"/>
        <v>233146.59425943601</v>
      </c>
      <c r="N27" s="37">
        <f>M27/Inputs!$B$6</f>
        <v>355.40639368816466</v>
      </c>
      <c r="O27" s="38">
        <f>IF(N27&gt;Inputs!$B$4,1,0)</f>
        <v>0</v>
      </c>
      <c r="P27" s="34">
        <f t="shared" si="2"/>
        <v>7.4090266412471906E-2</v>
      </c>
      <c r="Q27" s="36">
        <f>Inputs!$B$12*(1+$B27)^0*$C27+Inputs!$B$29*(1+$D27)^0*Inputs!$B$19+Inputs!$B$30*(1+$E27)^0*Inputs!$B$20+Inputs!$B$31*(1+$F27)^0*Inputs!$B$21+Inputs!$B$22*(1+Inputs!$B$23)^0</f>
        <v>12188.325248636971</v>
      </c>
      <c r="R27" s="36">
        <f>Inputs!$B$12*(1+$B27)^1*$C27+Inputs!$B$29*(1+$D27)^1*Inputs!$B$19+Inputs!$B$30*(1+$E27)^1*Inputs!$B$20+Inputs!$B$31*(1+$F27)^1*Inputs!$B$21+Inputs!$B$22*(1+Inputs!$B$23)^1</f>
        <v>13677.060680474227</v>
      </c>
      <c r="S27" s="36">
        <f>Inputs!$B$12*(1+$B27)^2*$C27+Inputs!$B$29*(1+$D27)^2*Inputs!$B$19+Inputs!$B$30*(1+$E27)^2*Inputs!$B$20+Inputs!$B$31*(1+$F27)^2*Inputs!$B$21+Inputs!$B$22*(1+Inputs!$B$23)^2</f>
        <v>15542.120706769561</v>
      </c>
      <c r="T27" s="36">
        <f>Inputs!$B$12*(1+$B27)^3*$C27+Inputs!$B$29*(1+$D27)^3*Inputs!$B$19+Inputs!$B$30*(1+$E27)^3*Inputs!$B$20+Inputs!$B$31*(1+$F27)^3*Inputs!$B$21+Inputs!$B$22*(1+Inputs!$B$23)^3</f>
        <v>17892.143624434568</v>
      </c>
      <c r="U27" s="36">
        <f>Inputs!$B$12*(1+$B27)^4*$C27+Inputs!$B$29*(1+$D27)^4*Inputs!$B$19+Inputs!$B$30*(1+$E27)^4*Inputs!$B$20+Inputs!$B$31*(1+$F27)^4*Inputs!$B$21+Inputs!$B$22*(1+Inputs!$B$23)^4</f>
        <v>20867.771423897037</v>
      </c>
      <c r="V27" s="35">
        <f>Inputs!$B$13/(Q27*(1-$G27))</f>
        <v>1.2499329378529167</v>
      </c>
      <c r="W27" s="36">
        <f>Inputs!$B$13</f>
        <v>12660</v>
      </c>
      <c r="X27" s="36">
        <f t="shared" si="3"/>
        <v>13919.772466496926</v>
      </c>
      <c r="Y27" s="36">
        <f t="shared" si="4"/>
        <v>15492.275687224905</v>
      </c>
      <c r="Z27" s="36">
        <f t="shared" si="5"/>
        <v>17459.867866166143</v>
      </c>
      <c r="AA27" s="36">
        <f t="shared" si="6"/>
        <v>19926.361924732606</v>
      </c>
      <c r="AB27" s="36">
        <f t="shared" si="7"/>
        <v>59554.382466378622</v>
      </c>
      <c r="AC27" s="36">
        <f t="shared" si="8"/>
        <v>274925.44862599991</v>
      </c>
      <c r="AD27" s="36">
        <f t="shared" si="9"/>
        <v>173592.21179305739</v>
      </c>
    </row>
    <row r="28" spans="1:30" ht="14.25" customHeight="1" x14ac:dyDescent="0.25">
      <c r="A28" s="16">
        <v>12</v>
      </c>
      <c r="B28" s="34">
        <v>0.438377678358853</v>
      </c>
      <c r="C28" s="34">
        <v>6.5272479273186093E-2</v>
      </c>
      <c r="D28" s="34">
        <v>4.0353114589303803E-2</v>
      </c>
      <c r="E28" s="34">
        <v>6.9824182339359595E-2</v>
      </c>
      <c r="F28" s="34">
        <v>-9.4445027321834497E-3</v>
      </c>
      <c r="G28" s="34">
        <v>0.20331147175205</v>
      </c>
      <c r="H28" s="35">
        <v>0.98345671770701204</v>
      </c>
      <c r="I28" s="34">
        <v>9.4040714237232398E-2</v>
      </c>
      <c r="J28" s="34">
        <v>2.7838489086399899E-2</v>
      </c>
      <c r="K28" s="36">
        <f>Inputs!$B$12*(1+$B28)^4</f>
        <v>256828.36649692143</v>
      </c>
      <c r="L28" s="36">
        <f t="shared" si="0"/>
        <v>20114.796463824056</v>
      </c>
      <c r="M28" s="36">
        <f t="shared" si="1"/>
        <v>258861.56749148731</v>
      </c>
      <c r="N28" s="37">
        <f>M28/Inputs!$B$6</f>
        <v>394.60604800531604</v>
      </c>
      <c r="O28" s="38">
        <f>IF(N28&gt;Inputs!$B$4,1,0)</f>
        <v>0</v>
      </c>
      <c r="P28" s="34">
        <f t="shared" si="2"/>
        <v>6.6202225150832503E-2</v>
      </c>
      <c r="Q28" s="36">
        <f>Inputs!$B$12*(1+$B28)^0*$C28+Inputs!$B$29*(1+$D28)^0*Inputs!$B$19+Inputs!$B$30*(1+$E28)^0*Inputs!$B$20+Inputs!$B$31*(1+$F28)^0*Inputs!$B$21+Inputs!$B$22*(1+Inputs!$B$23)^0</f>
        <v>11938.392783818086</v>
      </c>
      <c r="R28" s="36">
        <f>Inputs!$B$12*(1+$B28)^1*$C28+Inputs!$B$29*(1+$D28)^1*Inputs!$B$19+Inputs!$B$30*(1+$E28)^1*Inputs!$B$20+Inputs!$B$31*(1+$F28)^1*Inputs!$B$21+Inputs!$B$22*(1+Inputs!$B$23)^1</f>
        <v>13852.008100011102</v>
      </c>
      <c r="S28" s="36">
        <f>Inputs!$B$12*(1+$B28)^2*$C28+Inputs!$B$29*(1+$D28)^2*Inputs!$B$19+Inputs!$B$30*(1+$E28)^2*Inputs!$B$20+Inputs!$B$31*(1+$F28)^2*Inputs!$B$21+Inputs!$B$22*(1+Inputs!$B$23)^2</f>
        <v>16534.19075005129</v>
      </c>
      <c r="T28" s="36">
        <f>Inputs!$B$12*(1+$B28)^3*$C28+Inputs!$B$29*(1+$D28)^3*Inputs!$B$19+Inputs!$B$30*(1+$E28)^3*Inputs!$B$20+Inputs!$B$31*(1+$F28)^3*Inputs!$B$21+Inputs!$B$22*(1+Inputs!$B$23)^3</f>
        <v>20315.879845699783</v>
      </c>
      <c r="U28" s="36">
        <f>Inputs!$B$12*(1+$B28)^4*$C28+Inputs!$B$29*(1+$D28)^4*Inputs!$B$19+Inputs!$B$30*(1+$E28)^4*Inputs!$B$20+Inputs!$B$31*(1+$F28)^4*Inputs!$B$21+Inputs!$B$22*(1+Inputs!$B$23)^4</f>
        <v>25672.716650445149</v>
      </c>
      <c r="V28" s="35">
        <f>Inputs!$B$13/(Q28*(1-$G28))</f>
        <v>1.3310650447711598</v>
      </c>
      <c r="W28" s="36">
        <f>Inputs!$B$13</f>
        <v>12660</v>
      </c>
      <c r="X28" s="36">
        <f t="shared" si="3"/>
        <v>13730.25393411038</v>
      </c>
      <c r="Y28" s="36">
        <f t="shared" si="4"/>
        <v>15244.134793489236</v>
      </c>
      <c r="Z28" s="36">
        <f t="shared" si="5"/>
        <v>17324.215726522176</v>
      </c>
      <c r="AA28" s="36">
        <f t="shared" si="6"/>
        <v>20114.796463824056</v>
      </c>
      <c r="AB28" s="36">
        <f t="shared" si="7"/>
        <v>59610.567297430258</v>
      </c>
      <c r="AC28" s="36">
        <f t="shared" si="8"/>
        <v>312297.08606550348</v>
      </c>
      <c r="AD28" s="36">
        <f t="shared" si="9"/>
        <v>199251.00019405707</v>
      </c>
    </row>
    <row r="29" spans="1:30" ht="14.25" customHeight="1" x14ac:dyDescent="0.25">
      <c r="A29" s="16">
        <v>13</v>
      </c>
      <c r="B29" s="34">
        <v>0.27343171842495201</v>
      </c>
      <c r="C29" s="34">
        <v>7.6065767045122801E-2</v>
      </c>
      <c r="D29" s="34">
        <v>9.2337409843276097E-3</v>
      </c>
      <c r="E29" s="34">
        <v>5.6834849995920401E-2</v>
      </c>
      <c r="F29" s="34">
        <v>5.4319930087382397E-4</v>
      </c>
      <c r="G29" s="34">
        <v>0.20024572845943001</v>
      </c>
      <c r="H29" s="35">
        <v>1.0481515009791</v>
      </c>
      <c r="I29" s="34">
        <v>9.0185019207321096E-2</v>
      </c>
      <c r="J29" s="34">
        <v>2.8630269382407699E-2</v>
      </c>
      <c r="K29" s="36">
        <f>Inputs!$B$12*(1+$B29)^4</f>
        <v>157780.70867555781</v>
      </c>
      <c r="L29" s="36">
        <f t="shared" si="0"/>
        <v>17175.730684360788</v>
      </c>
      <c r="M29" s="36">
        <f t="shared" si="1"/>
        <v>242673.12663797324</v>
      </c>
      <c r="N29" s="37">
        <f>M29/Inputs!$B$6</f>
        <v>369.92854670422753</v>
      </c>
      <c r="O29" s="38">
        <f>IF(N29&gt;Inputs!$B$4,1,0)</f>
        <v>0</v>
      </c>
      <c r="P29" s="34">
        <f t="shared" si="2"/>
        <v>6.1554749824913393E-2</v>
      </c>
      <c r="Q29" s="36">
        <f>Inputs!$B$12*(1+$B29)^0*$C29+Inputs!$B$29*(1+$D29)^0*Inputs!$B$19+Inputs!$B$30*(1+$E29)^0*Inputs!$B$20+Inputs!$B$31*(1+$F29)^0*Inputs!$B$21+Inputs!$B$22*(1+Inputs!$B$23)^0</f>
        <v>12585.990050134289</v>
      </c>
      <c r="R29" s="36">
        <f>Inputs!$B$12*(1+$B29)^1*$C29+Inputs!$B$29*(1+$D29)^1*Inputs!$B$19+Inputs!$B$30*(1+$E29)^1*Inputs!$B$20+Inputs!$B$31*(1+$F29)^1*Inputs!$B$21+Inputs!$B$22*(1+Inputs!$B$23)^1</f>
        <v>13940.50256409016</v>
      </c>
      <c r="S29" s="36">
        <f>Inputs!$B$12*(1+$B29)^2*$C29+Inputs!$B$29*(1+$D29)^2*Inputs!$B$19+Inputs!$B$30*(1+$E29)^2*Inputs!$B$20+Inputs!$B$31*(1+$F29)^2*Inputs!$B$21+Inputs!$B$22*(1+Inputs!$B$23)^2</f>
        <v>15642.559467057989</v>
      </c>
      <c r="T29" s="36">
        <f>Inputs!$B$12*(1+$B29)^3*$C29+Inputs!$B$29*(1+$D29)^3*Inputs!$B$19+Inputs!$B$30*(1+$E29)^3*Inputs!$B$20+Inputs!$B$31*(1+$F29)^3*Inputs!$B$21+Inputs!$B$22*(1+Inputs!$B$23)^3</f>
        <v>17785.863307882333</v>
      </c>
      <c r="U29" s="36">
        <f>Inputs!$B$12*(1+$B29)^4*$C29+Inputs!$B$29*(1+$D29)^4*Inputs!$B$19+Inputs!$B$30*(1+$E29)^4*Inputs!$B$20+Inputs!$B$31*(1+$F29)^4*Inputs!$B$21+Inputs!$B$22*(1+Inputs!$B$23)^4</f>
        <v>20489.65249369921</v>
      </c>
      <c r="V29" s="35">
        <f>Inputs!$B$13/(Q29*(1-$G29))</f>
        <v>1.2577367570244511</v>
      </c>
      <c r="W29" s="36">
        <f>Inputs!$B$13</f>
        <v>12660</v>
      </c>
      <c r="X29" s="36">
        <f t="shared" si="3"/>
        <v>13438.312241172933</v>
      </c>
      <c r="Y29" s="36">
        <f t="shared" si="4"/>
        <v>14423.565968031289</v>
      </c>
      <c r="Z29" s="36">
        <f t="shared" si="5"/>
        <v>15654.544464676028</v>
      </c>
      <c r="AA29" s="36">
        <f t="shared" si="6"/>
        <v>17175.730684360788</v>
      </c>
      <c r="AB29" s="36">
        <f t="shared" si="7"/>
        <v>56287.721538278383</v>
      </c>
      <c r="AC29" s="36">
        <f t="shared" si="8"/>
        <v>287020.52288324083</v>
      </c>
      <c r="AD29" s="36">
        <f t="shared" si="9"/>
        <v>186385.40509969485</v>
      </c>
    </row>
    <row r="30" spans="1:30" ht="14.25" customHeight="1" x14ac:dyDescent="0.25">
      <c r="A30" s="16">
        <v>14</v>
      </c>
      <c r="B30" s="34">
        <v>0.36713039409533998</v>
      </c>
      <c r="C30" s="34">
        <v>7.8433811500088907E-2</v>
      </c>
      <c r="D30" s="34">
        <v>2.64595476034537E-2</v>
      </c>
      <c r="E30" s="34">
        <v>3.4860677668208703E-2</v>
      </c>
      <c r="F30" s="34">
        <v>1.35896226763147E-2</v>
      </c>
      <c r="G30" s="34">
        <v>0.211064140614768</v>
      </c>
      <c r="H30" s="35">
        <v>1.0502590689248399</v>
      </c>
      <c r="I30" s="34">
        <v>0.10494709434930501</v>
      </c>
      <c r="J30" s="34">
        <v>2.9115876220038899E-2</v>
      </c>
      <c r="K30" s="36">
        <f>Inputs!$B$12*(1+$B30)^4</f>
        <v>209599.86810722112</v>
      </c>
      <c r="L30" s="36">
        <f t="shared" si="0"/>
        <v>20843.499182348834</v>
      </c>
      <c r="M30" s="36">
        <f t="shared" si="1"/>
        <v>230866.73624128159</v>
      </c>
      <c r="N30" s="37">
        <f>M30/Inputs!$B$6</f>
        <v>351.93100036780731</v>
      </c>
      <c r="O30" s="38">
        <f>IF(N30&gt;Inputs!$B$4,1,0)</f>
        <v>0</v>
      </c>
      <c r="P30" s="34">
        <f t="shared" si="2"/>
        <v>7.5831218129266104E-2</v>
      </c>
      <c r="Q30" s="36">
        <f>Inputs!$B$12*(1+$B30)^0*$C30+Inputs!$B$29*(1+$D30)^0*Inputs!$B$19+Inputs!$B$30*(1+$E30)^0*Inputs!$B$20+Inputs!$B$31*(1+$F30)^0*Inputs!$B$21+Inputs!$B$22*(1+Inputs!$B$23)^0</f>
        <v>12728.072717432256</v>
      </c>
      <c r="R30" s="36">
        <f>Inputs!$B$12*(1+$B30)^1*$C30+Inputs!$B$29*(1+$D30)^1*Inputs!$B$19+Inputs!$B$30*(1+$E30)^1*Inputs!$B$20+Inputs!$B$31*(1+$F30)^1*Inputs!$B$21+Inputs!$B$22*(1+Inputs!$B$23)^1</f>
        <v>14622.923990091418</v>
      </c>
      <c r="S30" s="36">
        <f>Inputs!$B$12*(1+$B30)^2*$C30+Inputs!$B$29*(1+$D30)^2*Inputs!$B$19+Inputs!$B$30*(1+$E30)^2*Inputs!$B$20+Inputs!$B$31*(1+$F30)^2*Inputs!$B$21+Inputs!$B$22*(1+Inputs!$B$23)^2</f>
        <v>17156.199709055996</v>
      </c>
      <c r="T30" s="36">
        <f>Inputs!$B$12*(1+$B30)^3*$C30+Inputs!$B$29*(1+$D30)^3*Inputs!$B$19+Inputs!$B$30*(1+$E30)^3*Inputs!$B$20+Inputs!$B$31*(1+$F30)^3*Inputs!$B$21+Inputs!$B$22*(1+Inputs!$B$23)^3</f>
        <v>20560.887657303356</v>
      </c>
      <c r="U30" s="36">
        <f>Inputs!$B$12*(1+$B30)^4*$C30+Inputs!$B$29*(1+$D30)^4*Inputs!$B$19+Inputs!$B$30*(1+$E30)^4*Inputs!$B$20+Inputs!$B$31*(1+$F30)^4*Inputs!$B$21+Inputs!$B$22*(1+Inputs!$B$23)^4</f>
        <v>25155.473291244096</v>
      </c>
      <c r="V30" s="35">
        <f>Inputs!$B$13/(Q30*(1-$G30))</f>
        <v>1.2607511164345877</v>
      </c>
      <c r="W30" s="36">
        <f>Inputs!$B$13</f>
        <v>12660</v>
      </c>
      <c r="X30" s="36">
        <f t="shared" si="3"/>
        <v>13937.629203170147</v>
      </c>
      <c r="Y30" s="36">
        <f t="shared" si="4"/>
        <v>15639.92454196176</v>
      </c>
      <c r="Z30" s="36">
        <f t="shared" si="5"/>
        <v>17890.094602288475</v>
      </c>
      <c r="AA30" s="36">
        <f t="shared" si="6"/>
        <v>20843.499182348834</v>
      </c>
      <c r="AB30" s="36">
        <f t="shared" si="7"/>
        <v>59123.5743050362</v>
      </c>
      <c r="AC30" s="36">
        <f t="shared" si="8"/>
        <v>282869.99014006456</v>
      </c>
      <c r="AD30" s="36">
        <f t="shared" si="9"/>
        <v>171743.16193624539</v>
      </c>
    </row>
    <row r="31" spans="1:30" ht="14.25" customHeight="1" x14ac:dyDescent="0.25">
      <c r="A31" s="16">
        <v>15</v>
      </c>
      <c r="B31" s="34">
        <v>0.35445232742411997</v>
      </c>
      <c r="C31" s="34">
        <v>8.0482402293306499E-2</v>
      </c>
      <c r="D31" s="34">
        <v>8.2175312620637007E-3</v>
      </c>
      <c r="E31" s="34">
        <v>4.5770704204980098E-2</v>
      </c>
      <c r="F31" s="34">
        <v>-8.5145805850838797E-3</v>
      </c>
      <c r="G31" s="34">
        <v>0.16233488199904</v>
      </c>
      <c r="H31" s="35">
        <v>1.0308191572087499</v>
      </c>
      <c r="I31" s="34">
        <v>9.0561110637952996E-2</v>
      </c>
      <c r="J31" s="34">
        <v>1.8666462533176199E-2</v>
      </c>
      <c r="K31" s="36">
        <f>Inputs!$B$12*(1+$B31)^4</f>
        <v>201932.4644546209</v>
      </c>
      <c r="L31" s="36">
        <f t="shared" si="0"/>
        <v>21099.623591661897</v>
      </c>
      <c r="M31" s="36">
        <f t="shared" si="1"/>
        <v>255614.49484637246</v>
      </c>
      <c r="N31" s="37">
        <f>M31/Inputs!$B$6</f>
        <v>389.65624214386048</v>
      </c>
      <c r="O31" s="38">
        <f>IF(N31&gt;Inputs!$B$4,1,0)</f>
        <v>0</v>
      </c>
      <c r="P31" s="34">
        <f t="shared" si="2"/>
        <v>7.1894648104776804E-2</v>
      </c>
      <c r="Q31" s="36">
        <f>Inputs!$B$12*(1+$B31)^0*$C31+Inputs!$B$29*(1+$D31)^0*Inputs!$B$19+Inputs!$B$30*(1+$E31)^0*Inputs!$B$20+Inputs!$B$31*(1+$F31)^0*Inputs!$B$21+Inputs!$B$22*(1+Inputs!$B$23)^0</f>
        <v>12850.988165025312</v>
      </c>
      <c r="R31" s="36">
        <f>Inputs!$B$12*(1+$B31)^1*$C31+Inputs!$B$29*(1+$D31)^1*Inputs!$B$19+Inputs!$B$30*(1+$E31)^1*Inputs!$B$20+Inputs!$B$31*(1+$F31)^1*Inputs!$B$21+Inputs!$B$22*(1+Inputs!$B$23)^1</f>
        <v>14597.199793689062</v>
      </c>
      <c r="S31" s="36">
        <f>Inputs!$B$12*(1+$B31)^2*$C31+Inputs!$B$29*(1+$D31)^2*Inputs!$B$19+Inputs!$B$30*(1+$E31)^2*Inputs!$B$20+Inputs!$B$31*(1+$F31)^2*Inputs!$B$21+Inputs!$B$22*(1+Inputs!$B$23)^2</f>
        <v>16953.8417656323</v>
      </c>
      <c r="T31" s="36">
        <f>Inputs!$B$12*(1+$B31)^3*$C31+Inputs!$B$29*(1+$D31)^3*Inputs!$B$19+Inputs!$B$30*(1+$E31)^3*Inputs!$B$20+Inputs!$B$31*(1+$F31)^3*Inputs!$B$21+Inputs!$B$22*(1+Inputs!$B$23)^3</f>
        <v>20136.134915873925</v>
      </c>
      <c r="U31" s="36">
        <f>Inputs!$B$12*(1+$B31)^4*$C31+Inputs!$B$29*(1+$D31)^4*Inputs!$B$19+Inputs!$B$30*(1+$E31)^4*Inputs!$B$20+Inputs!$B$31*(1+$F31)^4*Inputs!$B$21+Inputs!$B$22*(1+Inputs!$B$23)^4</f>
        <v>24435.531829071406</v>
      </c>
      <c r="V31" s="35">
        <f>Inputs!$B$13/(Q31*(1-$G31))</f>
        <v>1.176052612766856</v>
      </c>
      <c r="W31" s="36">
        <f>Inputs!$B$13</f>
        <v>12660</v>
      </c>
      <c r="X31" s="36">
        <f t="shared" si="3"/>
        <v>13936.296986438419</v>
      </c>
      <c r="Y31" s="36">
        <f t="shared" si="4"/>
        <v>15670.601257575632</v>
      </c>
      <c r="Z31" s="36">
        <f t="shared" si="5"/>
        <v>17999.600406469959</v>
      </c>
      <c r="AA31" s="36">
        <f t="shared" si="6"/>
        <v>21099.623591661897</v>
      </c>
      <c r="AB31" s="36">
        <f t="shared" si="7"/>
        <v>61811.662401179703</v>
      </c>
      <c r="AC31" s="36">
        <f t="shared" si="8"/>
        <v>298957.98215154925</v>
      </c>
      <c r="AD31" s="36">
        <f t="shared" si="9"/>
        <v>193802.83244519276</v>
      </c>
    </row>
    <row r="32" spans="1:30" ht="14.25" customHeight="1" x14ac:dyDescent="0.25">
      <c r="A32" s="16">
        <v>16</v>
      </c>
      <c r="B32" s="34">
        <v>0.50742677983697604</v>
      </c>
      <c r="C32" s="34">
        <v>5.4721278773671597E-2</v>
      </c>
      <c r="D32" s="34">
        <v>4.8827069275799502E-2</v>
      </c>
      <c r="E32" s="34">
        <v>2.5885247454812799E-2</v>
      </c>
      <c r="F32" s="34">
        <v>9.8414301968885107E-3</v>
      </c>
      <c r="G32" s="34">
        <v>0.21811950870535901</v>
      </c>
      <c r="H32" s="35">
        <v>1.0561181838547899</v>
      </c>
      <c r="I32" s="34">
        <v>0.100120844140293</v>
      </c>
      <c r="J32" s="34">
        <v>1.87988598677E-2</v>
      </c>
      <c r="K32" s="36">
        <f>Inputs!$B$12*(1+$B32)^4</f>
        <v>309810.51653823315</v>
      </c>
      <c r="L32" s="36">
        <f t="shared" si="0"/>
        <v>21329.426168483515</v>
      </c>
      <c r="M32" s="36">
        <f t="shared" si="1"/>
        <v>225788.75170947047</v>
      </c>
      <c r="N32" s="37">
        <f>M32/Inputs!$B$6</f>
        <v>344.19017028882695</v>
      </c>
      <c r="O32" s="38">
        <f>IF(N32&gt;Inputs!$B$4,1,0)</f>
        <v>0</v>
      </c>
      <c r="P32" s="34">
        <f t="shared" si="2"/>
        <v>8.1321984272593004E-2</v>
      </c>
      <c r="Q32" s="36">
        <f>Inputs!$B$12*(1+$B32)^0*$C32+Inputs!$B$29*(1+$D32)^0*Inputs!$B$19+Inputs!$B$30*(1+$E32)^0*Inputs!$B$20+Inputs!$B$31*(1+$F32)^0*Inputs!$B$21+Inputs!$B$22*(1+Inputs!$B$23)^0</f>
        <v>11305.320753847216</v>
      </c>
      <c r="R32" s="36">
        <f>Inputs!$B$12*(1+$B32)^1*$C32+Inputs!$B$29*(1+$D32)^1*Inputs!$B$19+Inputs!$B$30*(1+$E32)^1*Inputs!$B$20+Inputs!$B$31*(1+$F32)^1*Inputs!$B$21+Inputs!$B$22*(1+Inputs!$B$23)^1</f>
        <v>13172.808248294132</v>
      </c>
      <c r="S32" s="36">
        <f>Inputs!$B$12*(1+$B32)^2*$C32+Inputs!$B$29*(1+$D32)^2*Inputs!$B$19+Inputs!$B$30*(1+$E32)^2*Inputs!$B$20+Inputs!$B$31*(1+$F32)^2*Inputs!$B$21+Inputs!$B$22*(1+Inputs!$B$23)^2</f>
        <v>15893.593952715615</v>
      </c>
      <c r="T32" s="36">
        <f>Inputs!$B$12*(1+$B32)^3*$C32+Inputs!$B$29*(1+$D32)^3*Inputs!$B$19+Inputs!$B$30*(1+$E32)^3*Inputs!$B$20+Inputs!$B$31*(1+$F32)^3*Inputs!$B$21+Inputs!$B$22*(1+Inputs!$B$23)^3</f>
        <v>19897.018325398822</v>
      </c>
      <c r="U32" s="36">
        <f>Inputs!$B$12*(1+$B32)^4*$C32+Inputs!$B$29*(1+$D32)^4*Inputs!$B$19+Inputs!$B$30*(1+$E32)^4*Inputs!$B$20+Inputs!$B$31*(1+$F32)^4*Inputs!$B$21+Inputs!$B$22*(1+Inputs!$B$23)^4</f>
        <v>25830.111106790759</v>
      </c>
      <c r="V32" s="35">
        <f>Inputs!$B$13/(Q32*(1-$G32))</f>
        <v>1.432222327603548</v>
      </c>
      <c r="W32" s="36">
        <f>Inputs!$B$13</f>
        <v>12660</v>
      </c>
      <c r="X32" s="36">
        <f t="shared" si="3"/>
        <v>13782.835386350171</v>
      </c>
      <c r="Y32" s="36">
        <f t="shared" si="4"/>
        <v>15461.168213341118</v>
      </c>
      <c r="Z32" s="36">
        <f t="shared" si="5"/>
        <v>17892.897673445961</v>
      </c>
      <c r="AA32" s="36">
        <f t="shared" si="6"/>
        <v>21329.426168483515</v>
      </c>
      <c r="AB32" s="36">
        <f t="shared" si="7"/>
        <v>59960.818486362143</v>
      </c>
      <c r="AC32" s="36">
        <f t="shared" si="8"/>
        <v>267214.27491540968</v>
      </c>
      <c r="AD32" s="36">
        <f t="shared" si="9"/>
        <v>165827.93322310832</v>
      </c>
    </row>
    <row r="33" spans="1:30" ht="14.25" customHeight="1" x14ac:dyDescent="0.25">
      <c r="A33" s="16">
        <v>17</v>
      </c>
      <c r="B33" s="34">
        <v>0.26547402025771499</v>
      </c>
      <c r="C33" s="34">
        <v>7.02519680118871E-2</v>
      </c>
      <c r="D33" s="34">
        <v>4.0567475373898897E-2</v>
      </c>
      <c r="E33" s="34">
        <v>5.3763896033613499E-2</v>
      </c>
      <c r="F33" s="34">
        <v>1.18177236279158E-2</v>
      </c>
      <c r="G33" s="34">
        <v>0.21841161557114899</v>
      </c>
      <c r="H33" s="35">
        <v>1.1419138607872401</v>
      </c>
      <c r="I33" s="34">
        <v>8.9125380932462001E-2</v>
      </c>
      <c r="J33" s="34">
        <v>2.27387753267356E-2</v>
      </c>
      <c r="K33" s="36">
        <f>Inputs!$B$12*(1+$B33)^4</f>
        <v>153873.62497318917</v>
      </c>
      <c r="L33" s="36">
        <f t="shared" si="0"/>
        <v>17773.534026049172</v>
      </c>
      <c r="M33" s="36">
        <f t="shared" si="1"/>
        <v>236212.76599704509</v>
      </c>
      <c r="N33" s="37">
        <f>M33/Inputs!$B$6</f>
        <v>360.08043597110532</v>
      </c>
      <c r="O33" s="38">
        <f>IF(N33&gt;Inputs!$B$4,1,0)</f>
        <v>0</v>
      </c>
      <c r="P33" s="34">
        <f t="shared" si="2"/>
        <v>6.6386605605726401E-2</v>
      </c>
      <c r="Q33" s="36">
        <f>Inputs!$B$12*(1+$B33)^0*$C33+Inputs!$B$29*(1+$D33)^0*Inputs!$B$19+Inputs!$B$30*(1+$E33)^0*Inputs!$B$20+Inputs!$B$31*(1+$F33)^0*Inputs!$B$21+Inputs!$B$22*(1+Inputs!$B$23)^0</f>
        <v>12237.162108140146</v>
      </c>
      <c r="R33" s="36">
        <f>Inputs!$B$12*(1+$B33)^1*$C33+Inputs!$B$29*(1+$D33)^1*Inputs!$B$19+Inputs!$B$30*(1+$E33)^1*Inputs!$B$20+Inputs!$B$31*(1+$F33)^1*Inputs!$B$21+Inputs!$B$22*(1+Inputs!$B$23)^1</f>
        <v>13609.287471784923</v>
      </c>
      <c r="S33" s="36">
        <f>Inputs!$B$12*(1+$B33)^2*$C33+Inputs!$B$29*(1+$D33)^2*Inputs!$B$19+Inputs!$B$30*(1+$E33)^2*Inputs!$B$20+Inputs!$B$31*(1+$F33)^2*Inputs!$B$21+Inputs!$B$22*(1+Inputs!$B$23)^2</f>
        <v>15289.724801367549</v>
      </c>
      <c r="T33" s="36">
        <f>Inputs!$B$12*(1+$B33)^3*$C33+Inputs!$B$29*(1+$D33)^3*Inputs!$B$19+Inputs!$B$30*(1+$E33)^3*Inputs!$B$20+Inputs!$B$31*(1+$F33)^3*Inputs!$B$21+Inputs!$B$22*(1+Inputs!$B$23)^3</f>
        <v>17357.893263839738</v>
      </c>
      <c r="U33" s="36">
        <f>Inputs!$B$12*(1+$B33)^4*$C33+Inputs!$B$29*(1+$D33)^4*Inputs!$B$19+Inputs!$B$30*(1+$E33)^4*Inputs!$B$20+Inputs!$B$31*(1+$F33)^4*Inputs!$B$21+Inputs!$B$22*(1+Inputs!$B$23)^4</f>
        <v>19914.176359795754</v>
      </c>
      <c r="V33" s="35">
        <f>Inputs!$B$13/(Q33*(1-$G33))</f>
        <v>1.3236552786559788</v>
      </c>
      <c r="W33" s="36">
        <f>Inputs!$B$13</f>
        <v>12660</v>
      </c>
      <c r="X33" s="36">
        <f t="shared" si="3"/>
        <v>13596.247671636198</v>
      </c>
      <c r="Y33" s="36">
        <f t="shared" si="4"/>
        <v>14732.11006985432</v>
      </c>
      <c r="Z33" s="36">
        <f t="shared" si="5"/>
        <v>16108.443551300312</v>
      </c>
      <c r="AA33" s="36">
        <f t="shared" si="6"/>
        <v>17773.534026049172</v>
      </c>
      <c r="AB33" s="36">
        <f t="shared" si="7"/>
        <v>57535.765354205265</v>
      </c>
      <c r="AC33" s="36">
        <f t="shared" si="8"/>
        <v>273815.51228854537</v>
      </c>
      <c r="AD33" s="36">
        <f t="shared" si="9"/>
        <v>178677.00064283982</v>
      </c>
    </row>
    <row r="34" spans="1:30" ht="14.25" customHeight="1" x14ac:dyDescent="0.25">
      <c r="A34" s="16">
        <v>18</v>
      </c>
      <c r="B34" s="34">
        <v>0.37605365575217498</v>
      </c>
      <c r="C34" s="34">
        <v>8.9909220017918998E-2</v>
      </c>
      <c r="D34" s="34">
        <v>5.4333508901306199E-2</v>
      </c>
      <c r="E34" s="34">
        <v>2.79622743154899E-2</v>
      </c>
      <c r="F34" s="34">
        <v>2.91701615066297E-2</v>
      </c>
      <c r="G34" s="34">
        <v>0.193911763332097</v>
      </c>
      <c r="H34" s="35">
        <v>1.04047708629267</v>
      </c>
      <c r="I34" s="34">
        <v>9.6683419174575694E-2</v>
      </c>
      <c r="J34" s="34">
        <v>2.7015557599580398E-2</v>
      </c>
      <c r="K34" s="36">
        <f>Inputs!$B$12*(1+$B34)^4</f>
        <v>215125.91185609568</v>
      </c>
      <c r="L34" s="36">
        <f t="shared" si="0"/>
        <v>24067.412566461044</v>
      </c>
      <c r="M34" s="36">
        <f t="shared" si="1"/>
        <v>288921.57060147112</v>
      </c>
      <c r="N34" s="37">
        <f>M34/Inputs!$B$6</f>
        <v>440.4292234778523</v>
      </c>
      <c r="O34" s="38">
        <f>IF(N34&gt;Inputs!$B$4,1,0)</f>
        <v>1</v>
      </c>
      <c r="P34" s="34">
        <f t="shared" si="2"/>
        <v>6.9667861574995299E-2</v>
      </c>
      <c r="Q34" s="36">
        <f>Inputs!$B$12*(1+$B34)^0*$C34+Inputs!$B$29*(1+$D34)^0*Inputs!$B$19+Inputs!$B$30*(1+$E34)^0*Inputs!$B$20+Inputs!$B$31*(1+$F34)^0*Inputs!$B$21+Inputs!$B$22*(1+Inputs!$B$23)^0</f>
        <v>13416.597228502062</v>
      </c>
      <c r="R34" s="36">
        <f>Inputs!$B$12*(1+$B34)^1*$C34+Inputs!$B$29*(1+$D34)^1*Inputs!$B$19+Inputs!$B$30*(1+$E34)^1*Inputs!$B$20+Inputs!$B$31*(1+$F34)^1*Inputs!$B$21+Inputs!$B$22*(1+Inputs!$B$23)^1</f>
        <v>15757.311370583659</v>
      </c>
      <c r="S34" s="36">
        <f>Inputs!$B$12*(1+$B34)^2*$C34+Inputs!$B$29*(1+$D34)^2*Inputs!$B$19+Inputs!$B$30*(1+$E34)^2*Inputs!$B$20+Inputs!$B$31*(1+$F34)^2*Inputs!$B$21+Inputs!$B$22*(1+Inputs!$B$23)^2</f>
        <v>18874.374892020707</v>
      </c>
      <c r="T34" s="36">
        <f>Inputs!$B$12*(1+$B34)^3*$C34+Inputs!$B$29*(1+$D34)^3*Inputs!$B$19+Inputs!$B$30*(1+$E34)^3*Inputs!$B$20+Inputs!$B$31*(1+$F34)^3*Inputs!$B$21+Inputs!$B$22*(1+Inputs!$B$23)^3</f>
        <v>23055.3047931373</v>
      </c>
      <c r="U34" s="36">
        <f>Inputs!$B$12*(1+$B34)^4*$C34+Inputs!$B$29*(1+$D34)^4*Inputs!$B$19+Inputs!$B$30*(1+$E34)^4*Inputs!$B$20+Inputs!$B$31*(1+$F34)^4*Inputs!$B$21+Inputs!$B$22*(1+Inputs!$B$23)^4</f>
        <v>28695.53319145722</v>
      </c>
      <c r="V34" s="35">
        <f>Inputs!$B$13/(Q34*(1-$G34))</f>
        <v>1.1706005933383241</v>
      </c>
      <c r="W34" s="36">
        <f>Inputs!$B$13</f>
        <v>12660</v>
      </c>
      <c r="X34" s="36">
        <f t="shared" si="3"/>
        <v>14455.514962748859</v>
      </c>
      <c r="Y34" s="36">
        <f t="shared" si="4"/>
        <v>16820.122921010217</v>
      </c>
      <c r="Z34" s="36">
        <f t="shared" si="5"/>
        <v>19941.434505813046</v>
      </c>
      <c r="AA34" s="36">
        <f t="shared" si="6"/>
        <v>24067.412566461044</v>
      </c>
      <c r="AB34" s="36">
        <f t="shared" si="7"/>
        <v>65272.262972123332</v>
      </c>
      <c r="AC34" s="36">
        <f t="shared" si="8"/>
        <v>354792.10324713925</v>
      </c>
      <c r="AD34" s="36">
        <f t="shared" si="9"/>
        <v>223649.30762934781</v>
      </c>
    </row>
    <row r="35" spans="1:30" ht="14.25" customHeight="1" x14ac:dyDescent="0.25">
      <c r="A35" s="16">
        <v>19</v>
      </c>
      <c r="B35" s="34">
        <v>0.30230455952522201</v>
      </c>
      <c r="C35" s="34">
        <v>6.65225358365404E-2</v>
      </c>
      <c r="D35" s="34">
        <v>4.72834343100361E-2</v>
      </c>
      <c r="E35" s="34">
        <v>6.0689562868434299E-2</v>
      </c>
      <c r="F35" s="34">
        <v>5.7472453367607796E-3</v>
      </c>
      <c r="G35" s="34">
        <v>0.208251275866388</v>
      </c>
      <c r="H35" s="35">
        <v>0.97874063604081296</v>
      </c>
      <c r="I35" s="34">
        <v>9.89569455967724E-2</v>
      </c>
      <c r="J35" s="34">
        <v>2.9381902615416702E-2</v>
      </c>
      <c r="K35" s="36">
        <f>Inputs!$B$12*(1+$B35)^4</f>
        <v>172584.38317599436</v>
      </c>
      <c r="L35" s="36">
        <f t="shared" si="0"/>
        <v>16006.293013161297</v>
      </c>
      <c r="M35" s="36">
        <f t="shared" si="1"/>
        <v>201042.06680173898</v>
      </c>
      <c r="N35" s="37">
        <f>M35/Inputs!$B$6</f>
        <v>306.46656524655333</v>
      </c>
      <c r="O35" s="38">
        <f>IF(N35&gt;Inputs!$B$4,1,0)</f>
        <v>0</v>
      </c>
      <c r="P35" s="34">
        <f t="shared" si="2"/>
        <v>6.9575042981355695E-2</v>
      </c>
      <c r="Q35" s="36">
        <f>Inputs!$B$12*(1+$B35)^0*$C35+Inputs!$B$29*(1+$D35)^0*Inputs!$B$19+Inputs!$B$30*(1+$E35)^0*Inputs!$B$20+Inputs!$B$31*(1+$F35)^0*Inputs!$B$21+Inputs!$B$22*(1+Inputs!$B$23)^0</f>
        <v>12013.396177619346</v>
      </c>
      <c r="R35" s="36">
        <f>Inputs!$B$12*(1+$B35)^1*$C35+Inputs!$B$29*(1+$D35)^1*Inputs!$B$19+Inputs!$B$30*(1+$E35)^1*Inputs!$B$20+Inputs!$B$31*(1+$F35)^1*Inputs!$B$21+Inputs!$B$22*(1+Inputs!$B$23)^1</f>
        <v>13485.265827267111</v>
      </c>
      <c r="S35" s="36">
        <f>Inputs!$B$12*(1+$B35)^2*$C35+Inputs!$B$29*(1+$D35)^2*Inputs!$B$19+Inputs!$B$30*(1+$E35)^2*Inputs!$B$20+Inputs!$B$31*(1+$F35)^2*Inputs!$B$21+Inputs!$B$22*(1+Inputs!$B$23)^2</f>
        <v>15336.597684081717</v>
      </c>
      <c r="T35" s="36">
        <f>Inputs!$B$12*(1+$B35)^3*$C35+Inputs!$B$29*(1+$D35)^3*Inputs!$B$19+Inputs!$B$30*(1+$E35)^3*Inputs!$B$20+Inputs!$B$31*(1+$F35)^3*Inputs!$B$21+Inputs!$B$22*(1+Inputs!$B$23)^3</f>
        <v>17678.509547251648</v>
      </c>
      <c r="U35" s="36">
        <f>Inputs!$B$12*(1+$B35)^4*$C35+Inputs!$B$29*(1+$D35)^4*Inputs!$B$19+Inputs!$B$30*(1+$E35)^4*Inputs!$B$20+Inputs!$B$31*(1+$F35)^4*Inputs!$B$21+Inputs!$B$22*(1+Inputs!$B$23)^4</f>
        <v>20655.502777496804</v>
      </c>
      <c r="V35" s="35">
        <f>Inputs!$B$13/(Q35*(1-$G35))</f>
        <v>1.3310075961040198</v>
      </c>
      <c r="W35" s="36">
        <f>Inputs!$B$13</f>
        <v>12660</v>
      </c>
      <c r="X35" s="36">
        <f t="shared" si="3"/>
        <v>13270.807446466737</v>
      </c>
      <c r="Y35" s="36">
        <f t="shared" si="4"/>
        <v>14023.326479753587</v>
      </c>
      <c r="Z35" s="36">
        <f t="shared" si="5"/>
        <v>14932.036037714746</v>
      </c>
      <c r="AA35" s="36">
        <f t="shared" si="6"/>
        <v>16006.293013161297</v>
      </c>
      <c r="AB35" s="36">
        <f t="shared" si="7"/>
        <v>53297.874747666021</v>
      </c>
      <c r="AC35" s="36">
        <f t="shared" si="8"/>
        <v>236817.5088317678</v>
      </c>
      <c r="AD35" s="36">
        <f t="shared" si="9"/>
        <v>147744.19205407295</v>
      </c>
    </row>
    <row r="36" spans="1:30" ht="14.25" customHeight="1" x14ac:dyDescent="0.25">
      <c r="A36" s="16">
        <v>20</v>
      </c>
      <c r="B36" s="34">
        <v>0.235775470220561</v>
      </c>
      <c r="C36" s="34">
        <v>9.5656417575040106E-2</v>
      </c>
      <c r="D36" s="34">
        <v>2.3842461907465699E-2</v>
      </c>
      <c r="E36" s="34">
        <v>3.24759782941011E-2</v>
      </c>
      <c r="F36" s="34">
        <v>-1.17969728687734E-3</v>
      </c>
      <c r="G36" s="34">
        <v>0.182605395800055</v>
      </c>
      <c r="H36" s="35">
        <v>1.0773021211900999</v>
      </c>
      <c r="I36" s="34">
        <v>9.2657259327275102E-2</v>
      </c>
      <c r="J36" s="34">
        <v>2.9888750976604601E-2</v>
      </c>
      <c r="K36" s="36">
        <f>Inputs!$B$12*(1+$B36)^4</f>
        <v>139929.58037833759</v>
      </c>
      <c r="L36" s="36">
        <f t="shared" si="0"/>
        <v>19166.415153535756</v>
      </c>
      <c r="M36" s="36">
        <f t="shared" si="1"/>
        <v>261043.57829508494</v>
      </c>
      <c r="N36" s="37">
        <f>M36/Inputs!$B$6</f>
        <v>397.93228398640997</v>
      </c>
      <c r="O36" s="38">
        <f>IF(N36&gt;Inputs!$B$4,1,0)</f>
        <v>1</v>
      </c>
      <c r="P36" s="34">
        <f t="shared" si="2"/>
        <v>6.2768508350670493E-2</v>
      </c>
      <c r="Q36" s="36">
        <f>Inputs!$B$12*(1+$B36)^0*$C36+Inputs!$B$29*(1+$D36)^0*Inputs!$B$19+Inputs!$B$30*(1+$E36)^0*Inputs!$B$20+Inputs!$B$31*(1+$F36)^0*Inputs!$B$21+Inputs!$B$22*(1+Inputs!$B$23)^0</f>
        <v>13761.429081929327</v>
      </c>
      <c r="R36" s="36">
        <f>Inputs!$B$12*(1+$B36)^1*$C36+Inputs!$B$29*(1+$D36)^1*Inputs!$B$19+Inputs!$B$30*(1+$E36)^1*Inputs!$B$20+Inputs!$B$31*(1+$F36)^1*Inputs!$B$21+Inputs!$B$22*(1+Inputs!$B$23)^1</f>
        <v>15200.488012195885</v>
      </c>
      <c r="S36" s="36">
        <f>Inputs!$B$12*(1+$B36)^2*$C36+Inputs!$B$29*(1+$D36)^2*Inputs!$B$19+Inputs!$B$30*(1+$E36)^2*Inputs!$B$20+Inputs!$B$31*(1+$F36)^2*Inputs!$B$21+Inputs!$B$22*(1+Inputs!$B$23)^2</f>
        <v>16961.05890356809</v>
      </c>
      <c r="T36" s="36">
        <f>Inputs!$B$12*(1+$B36)^3*$C36+Inputs!$B$29*(1+$D36)^3*Inputs!$B$19+Inputs!$B$30*(1+$E36)^3*Inputs!$B$20+Inputs!$B$31*(1+$F36)^3*Inputs!$B$21+Inputs!$B$22*(1+Inputs!$B$23)^3</f>
        <v>19118.435173719474</v>
      </c>
      <c r="U36" s="36">
        <f>Inputs!$B$12*(1+$B36)^4*$C36+Inputs!$B$29*(1+$D36)^4*Inputs!$B$19+Inputs!$B$30*(1+$E36)^4*Inputs!$B$20+Inputs!$B$31*(1+$F36)^4*Inputs!$B$21+Inputs!$B$22*(1+Inputs!$B$23)^4</f>
        <v>21765.648405667933</v>
      </c>
      <c r="V36" s="35">
        <f>Inputs!$B$13/(Q36*(1-$G36))</f>
        <v>1.1254816090176087</v>
      </c>
      <c r="W36" s="36">
        <f>Inputs!$B$13</f>
        <v>12660</v>
      </c>
      <c r="X36" s="36">
        <f t="shared" si="3"/>
        <v>13834.22529935382</v>
      </c>
      <c r="Y36" s="36">
        <f t="shared" si="4"/>
        <v>15269.562480256458</v>
      </c>
      <c r="Z36" s="36">
        <f t="shared" si="5"/>
        <v>17023.558531651586</v>
      </c>
      <c r="AA36" s="36">
        <f t="shared" si="6"/>
        <v>19166.415153535756</v>
      </c>
      <c r="AB36" s="36">
        <f t="shared" si="7"/>
        <v>59128.096180305132</v>
      </c>
      <c r="AC36" s="36">
        <f t="shared" si="8"/>
        <v>314477.3690159414</v>
      </c>
      <c r="AD36" s="36">
        <f t="shared" si="9"/>
        <v>201915.48211477982</v>
      </c>
    </row>
    <row r="37" spans="1:30" ht="14.25" customHeight="1" x14ac:dyDescent="0.25">
      <c r="A37" s="16">
        <v>21</v>
      </c>
      <c r="B37" s="34">
        <v>0.38961081886246701</v>
      </c>
      <c r="C37" s="34">
        <v>7.92766122690782E-2</v>
      </c>
      <c r="D37" s="34">
        <v>3.6438381681112103E-2</v>
      </c>
      <c r="E37" s="34">
        <v>2.8353882567297501E-2</v>
      </c>
      <c r="F37" s="34">
        <v>-1.6029188582941001E-2</v>
      </c>
      <c r="G37" s="34">
        <v>0.17742572373545301</v>
      </c>
      <c r="H37" s="35">
        <v>0.93757464043744199</v>
      </c>
      <c r="I37" s="34">
        <v>8.9348840321281806E-2</v>
      </c>
      <c r="J37" s="34">
        <v>2.1442287090562499E-2</v>
      </c>
      <c r="K37" s="36">
        <f>Inputs!$B$12*(1+$B37)^4</f>
        <v>223729.88378883438</v>
      </c>
      <c r="L37" s="36">
        <f t="shared" si="0"/>
        <v>20045.856336599187</v>
      </c>
      <c r="M37" s="36">
        <f t="shared" si="1"/>
        <v>256915.79757051705</v>
      </c>
      <c r="N37" s="37">
        <f>M37/Inputs!$B$6</f>
        <v>391.63993532091013</v>
      </c>
      <c r="O37" s="38">
        <f>IF(N37&gt;Inputs!$B$4,1,0)</f>
        <v>0</v>
      </c>
      <c r="P37" s="34">
        <f t="shared" si="2"/>
        <v>6.7906553230719313E-2</v>
      </c>
      <c r="Q37" s="36">
        <f>Inputs!$B$12*(1+$B37)^0*$C37+Inputs!$B$29*(1+$D37)^0*Inputs!$B$19+Inputs!$B$30*(1+$E37)^0*Inputs!$B$20+Inputs!$B$31*(1+$F37)^0*Inputs!$B$21+Inputs!$B$22*(1+Inputs!$B$23)^0</f>
        <v>12778.640763571613</v>
      </c>
      <c r="R37" s="36">
        <f>Inputs!$B$12*(1+$B37)^1*$C37+Inputs!$B$29*(1+$D37)^1*Inputs!$B$19+Inputs!$B$30*(1+$E37)^1*Inputs!$B$20+Inputs!$B$31*(1+$F37)^1*Inputs!$B$21+Inputs!$B$22*(1+Inputs!$B$23)^1</f>
        <v>14681.904293140768</v>
      </c>
      <c r="S37" s="36">
        <f>Inputs!$B$12*(1+$B37)^2*$C37+Inputs!$B$29*(1+$D37)^2*Inputs!$B$19+Inputs!$B$30*(1+$E37)^2*Inputs!$B$20+Inputs!$B$31*(1+$F37)^2*Inputs!$B$21+Inputs!$B$22*(1+Inputs!$B$23)^2</f>
        <v>17312.69067774354</v>
      </c>
      <c r="T37" s="36">
        <f>Inputs!$B$12*(1+$B37)^3*$C37+Inputs!$B$29*(1+$D37)^3*Inputs!$B$19+Inputs!$B$30*(1+$E37)^3*Inputs!$B$20+Inputs!$B$31*(1+$F37)^3*Inputs!$B$21+Inputs!$B$22*(1+Inputs!$B$23)^3</f>
        <v>20952.448766140405</v>
      </c>
      <c r="U37" s="36">
        <f>Inputs!$B$12*(1+$B37)^4*$C37+Inputs!$B$29*(1+$D37)^4*Inputs!$B$19+Inputs!$B$30*(1+$E37)^4*Inputs!$B$20+Inputs!$B$31*(1+$F37)^4*Inputs!$B$21+Inputs!$B$22*(1+Inputs!$B$23)^4</f>
        <v>25992.23575617206</v>
      </c>
      <c r="V37" s="35">
        <f>Inputs!$B$13/(Q37*(1-$G37))</f>
        <v>1.2044088008919964</v>
      </c>
      <c r="W37" s="36">
        <f>Inputs!$B$13</f>
        <v>12660</v>
      </c>
      <c r="X37" s="36">
        <f t="shared" si="3"/>
        <v>13739.956898625091</v>
      </c>
      <c r="Y37" s="36">
        <f t="shared" si="4"/>
        <v>15251.965252953371</v>
      </c>
      <c r="Z37" s="36">
        <f t="shared" si="5"/>
        <v>17308.765762627543</v>
      </c>
      <c r="AA37" s="36">
        <f t="shared" si="6"/>
        <v>20045.856336599187</v>
      </c>
      <c r="AB37" s="36">
        <f t="shared" si="7"/>
        <v>60357.273413029456</v>
      </c>
      <c r="AC37" s="36">
        <f t="shared" si="8"/>
        <v>301527.38386789453</v>
      </c>
      <c r="AD37" s="36">
        <f t="shared" si="9"/>
        <v>196558.52415748758</v>
      </c>
    </row>
    <row r="38" spans="1:30" ht="14.25" customHeight="1" x14ac:dyDescent="0.25">
      <c r="A38" s="16">
        <v>22</v>
      </c>
      <c r="B38" s="34">
        <v>0.25085623671554802</v>
      </c>
      <c r="C38" s="34">
        <v>8.7315931562740798E-2</v>
      </c>
      <c r="D38" s="34">
        <v>2.3490367333465299E-2</v>
      </c>
      <c r="E38" s="34">
        <v>2.2202424502984701E-2</v>
      </c>
      <c r="F38" s="34">
        <v>-4.0194798992128598E-3</v>
      </c>
      <c r="G38" s="34">
        <v>0.16924796857882901</v>
      </c>
      <c r="H38" s="35">
        <v>1.1480884107556399</v>
      </c>
      <c r="I38" s="34">
        <v>9.7651385757207304E-2</v>
      </c>
      <c r="J38" s="34">
        <v>2.8179666887657401E-2</v>
      </c>
      <c r="K38" s="36">
        <f>Inputs!$B$12*(1+$B38)^4</f>
        <v>146886.14854075675</v>
      </c>
      <c r="L38" s="36">
        <f t="shared" si="0"/>
        <v>20065.825504771426</v>
      </c>
      <c r="M38" s="36">
        <f t="shared" si="1"/>
        <v>245961.5447565068</v>
      </c>
      <c r="N38" s="37">
        <f>M38/Inputs!$B$6</f>
        <v>374.94137920199205</v>
      </c>
      <c r="O38" s="38">
        <f>IF(N38&gt;Inputs!$B$4,1,0)</f>
        <v>0</v>
      </c>
      <c r="P38" s="34">
        <f t="shared" si="2"/>
        <v>6.9471718869549906E-2</v>
      </c>
      <c r="Q38" s="36">
        <f>Inputs!$B$12*(1+$B38)^0*$C38+Inputs!$B$29*(1+$D38)^0*Inputs!$B$19+Inputs!$B$30*(1+$E38)^0*Inputs!$B$20+Inputs!$B$31*(1+$F38)^0*Inputs!$B$21+Inputs!$B$22*(1+Inputs!$B$23)^0</f>
        <v>13260.999921191371</v>
      </c>
      <c r="R38" s="36">
        <f>Inputs!$B$12*(1+$B38)^1*$C38+Inputs!$B$29*(1+$D38)^1*Inputs!$B$19+Inputs!$B$30*(1+$E38)^1*Inputs!$B$20+Inputs!$B$31*(1+$F38)^1*Inputs!$B$21+Inputs!$B$22*(1+Inputs!$B$23)^1</f>
        <v>14621.310384249671</v>
      </c>
      <c r="S38" s="36">
        <f>Inputs!$B$12*(1+$B38)^2*$C38+Inputs!$B$29*(1+$D38)^2*Inputs!$B$19+Inputs!$B$30*(1+$E38)^2*Inputs!$B$20+Inputs!$B$31*(1+$F38)^2*Inputs!$B$21+Inputs!$B$22*(1+Inputs!$B$23)^2</f>
        <v>16312.362964228108</v>
      </c>
      <c r="T38" s="36">
        <f>Inputs!$B$12*(1+$B38)^3*$C38+Inputs!$B$29*(1+$D38)^3*Inputs!$B$19+Inputs!$B$30*(1+$E38)^3*Inputs!$B$20+Inputs!$B$31*(1+$F38)^3*Inputs!$B$21+Inputs!$B$22*(1+Inputs!$B$23)^3</f>
        <v>18416.868156187833</v>
      </c>
      <c r="U38" s="36">
        <f>Inputs!$B$12*(1+$B38)^4*$C38+Inputs!$B$29*(1+$D38)^4*Inputs!$B$19+Inputs!$B$30*(1+$E38)^4*Inputs!$B$20+Inputs!$B$31*(1+$F38)^4*Inputs!$B$21+Inputs!$B$22*(1+Inputs!$B$23)^4</f>
        <v>21038.282684526777</v>
      </c>
      <c r="V38" s="35">
        <f>Inputs!$B$13/(Q38*(1-$G38))</f>
        <v>1.1491746079079386</v>
      </c>
      <c r="W38" s="36">
        <f>Inputs!$B$13</f>
        <v>12660</v>
      </c>
      <c r="X38" s="36">
        <f t="shared" si="3"/>
        <v>13955.361599770809</v>
      </c>
      <c r="Y38" s="36">
        <f t="shared" si="4"/>
        <v>15565.712829759141</v>
      </c>
      <c r="Z38" s="36">
        <f t="shared" si="5"/>
        <v>17569.73586178066</v>
      </c>
      <c r="AA38" s="36">
        <f t="shared" si="6"/>
        <v>20065.825504771426</v>
      </c>
      <c r="AB38" s="36">
        <f t="shared" si="7"/>
        <v>59583.029417722268</v>
      </c>
      <c r="AC38" s="36">
        <f t="shared" si="8"/>
        <v>296973.70554573432</v>
      </c>
      <c r="AD38" s="36">
        <f t="shared" si="9"/>
        <v>186378.51533878452</v>
      </c>
    </row>
    <row r="39" spans="1:30" ht="14.25" customHeight="1" x14ac:dyDescent="0.25">
      <c r="A39" s="16">
        <v>23</v>
      </c>
      <c r="B39" s="34">
        <v>0.32411311839457002</v>
      </c>
      <c r="C39" s="34">
        <v>7.9846187431381693E-2</v>
      </c>
      <c r="D39" s="34">
        <v>4.5814801315220303E-2</v>
      </c>
      <c r="E39" s="34">
        <v>5.1571534662283897E-2</v>
      </c>
      <c r="F39" s="34">
        <v>2.0668652355092701E-2</v>
      </c>
      <c r="G39" s="34">
        <v>0.15870578702906299</v>
      </c>
      <c r="H39" s="35">
        <v>1.1479898521831</v>
      </c>
      <c r="I39" s="34">
        <v>9.7797135019586701E-2</v>
      </c>
      <c r="J39" s="34">
        <v>2.6523856215821099E-2</v>
      </c>
      <c r="K39" s="36">
        <f>Inputs!$B$12*(1+$B39)^4</f>
        <v>184438.50931775235</v>
      </c>
      <c r="L39" s="36">
        <f t="shared" si="0"/>
        <v>23228.94871631412</v>
      </c>
      <c r="M39" s="36">
        <f t="shared" si="1"/>
        <v>273916.56938721053</v>
      </c>
      <c r="N39" s="37">
        <f>M39/Inputs!$B$6</f>
        <v>417.55574601708923</v>
      </c>
      <c r="O39" s="38">
        <f>IF(N39&gt;Inputs!$B$4,1,0)</f>
        <v>1</v>
      </c>
      <c r="P39" s="34">
        <f t="shared" si="2"/>
        <v>7.1273278803765605E-2</v>
      </c>
      <c r="Q39" s="36">
        <f>Inputs!$B$12*(1+$B39)^0*$C39+Inputs!$B$29*(1+$D39)^0*Inputs!$B$19+Inputs!$B$30*(1+$E39)^0*Inputs!$B$20+Inputs!$B$31*(1+$F39)^0*Inputs!$B$21+Inputs!$B$22*(1+Inputs!$B$23)^0</f>
        <v>12812.815273309825</v>
      </c>
      <c r="R39" s="36">
        <f>Inputs!$B$12*(1+$B39)^1*$C39+Inputs!$B$29*(1+$D39)^1*Inputs!$B$19+Inputs!$B$30*(1+$E39)^1*Inputs!$B$20+Inputs!$B$31*(1+$F39)^1*Inputs!$B$21+Inputs!$B$22*(1+Inputs!$B$23)^1</f>
        <v>14670.438082071189</v>
      </c>
      <c r="S39" s="36">
        <f>Inputs!$B$12*(1+$B39)^2*$C39+Inputs!$B$29*(1+$D39)^2*Inputs!$B$19+Inputs!$B$30*(1+$E39)^2*Inputs!$B$20+Inputs!$B$31*(1+$F39)^2*Inputs!$B$21+Inputs!$B$22*(1+Inputs!$B$23)^2</f>
        <v>17044.786684893763</v>
      </c>
      <c r="T39" s="36">
        <f>Inputs!$B$12*(1+$B39)^3*$C39+Inputs!$B$29*(1+$D39)^3*Inputs!$B$19+Inputs!$B$30*(1+$E39)^3*Inputs!$B$20+Inputs!$B$31*(1+$F39)^3*Inputs!$B$21+Inputs!$B$22*(1+Inputs!$B$23)^3</f>
        <v>20099.615887046231</v>
      </c>
      <c r="U39" s="36">
        <f>Inputs!$B$12*(1+$B39)^4*$C39+Inputs!$B$29*(1+$D39)^4*Inputs!$B$19+Inputs!$B$30*(1+$E39)^4*Inputs!$B$20+Inputs!$B$31*(1+$F39)^4*Inputs!$B$21+Inputs!$B$22*(1+Inputs!$B$23)^4</f>
        <v>24051.579622243855</v>
      </c>
      <c r="V39" s="35">
        <f>Inputs!$B$13/(Q39*(1-$G39))</f>
        <v>1.1744681379264093</v>
      </c>
      <c r="W39" s="36">
        <f>Inputs!$B$13</f>
        <v>12660</v>
      </c>
      <c r="X39" s="36">
        <f t="shared" si="3"/>
        <v>14413.76762731372</v>
      </c>
      <c r="Y39" s="36">
        <f t="shared" si="4"/>
        <v>16651.65265951477</v>
      </c>
      <c r="Z39" s="36">
        <f t="shared" si="5"/>
        <v>19524.088034929096</v>
      </c>
      <c r="AA39" s="36">
        <f t="shared" si="6"/>
        <v>23228.94871631412</v>
      </c>
      <c r="AB39" s="36">
        <f t="shared" si="7"/>
        <v>64089.556287723484</v>
      </c>
      <c r="AC39" s="36">
        <f t="shared" si="8"/>
        <v>334558.34237347456</v>
      </c>
      <c r="AD39" s="36">
        <f t="shared" si="9"/>
        <v>209827.01309948703</v>
      </c>
    </row>
    <row r="40" spans="1:30" ht="14.25" customHeight="1" x14ac:dyDescent="0.25">
      <c r="A40" s="16">
        <v>24</v>
      </c>
      <c r="B40" s="34">
        <v>0.40312248502298398</v>
      </c>
      <c r="C40" s="34">
        <v>7.3648341839131201E-2</v>
      </c>
      <c r="D40" s="34">
        <v>2.7191086148611501E-2</v>
      </c>
      <c r="E40" s="34">
        <v>2.97744261990215E-2</v>
      </c>
      <c r="F40" s="34">
        <v>1.0566909447618501E-2</v>
      </c>
      <c r="G40" s="34">
        <v>0.16003960390350999</v>
      </c>
      <c r="H40" s="35">
        <v>0.96439267940714901</v>
      </c>
      <c r="I40" s="34">
        <v>9.3831513161854202E-2</v>
      </c>
      <c r="J40" s="34">
        <v>3.11719461646798E-2</v>
      </c>
      <c r="K40" s="36">
        <f>Inputs!$B$12*(1+$B40)^4</f>
        <v>232559.23351002371</v>
      </c>
      <c r="L40" s="36">
        <f t="shared" si="0"/>
        <v>20851.585935385796</v>
      </c>
      <c r="M40" s="36">
        <f t="shared" si="1"/>
        <v>279952.11432014091</v>
      </c>
      <c r="N40" s="37">
        <f>M40/Inputs!$B$6</f>
        <v>426.75627182948313</v>
      </c>
      <c r="O40" s="38">
        <f>IF(N40&gt;Inputs!$B$4,1,0)</f>
        <v>1</v>
      </c>
      <c r="P40" s="34">
        <f t="shared" si="2"/>
        <v>6.2659566997174398E-2</v>
      </c>
      <c r="Q40" s="36">
        <f>Inputs!$B$12*(1+$B40)^0*$C40+Inputs!$B$29*(1+$D40)^0*Inputs!$B$19+Inputs!$B$30*(1+$E40)^0*Inputs!$B$20+Inputs!$B$31*(1+$F40)^0*Inputs!$B$21+Inputs!$B$22*(1+Inputs!$B$23)^0</f>
        <v>12440.944537774794</v>
      </c>
      <c r="R40" s="36">
        <f>Inputs!$B$12*(1+$B40)^1*$C40+Inputs!$B$29*(1+$D40)^1*Inputs!$B$19+Inputs!$B$30*(1+$E40)^1*Inputs!$B$20+Inputs!$B$31*(1+$F40)^1*Inputs!$B$21+Inputs!$B$22*(1+Inputs!$B$23)^1</f>
        <v>14365.431670644299</v>
      </c>
      <c r="S40" s="36">
        <f>Inputs!$B$12*(1+$B40)^2*$C40+Inputs!$B$29*(1+$D40)^2*Inputs!$B$19+Inputs!$B$30*(1+$E40)^2*Inputs!$B$20+Inputs!$B$31*(1+$F40)^2*Inputs!$B$21+Inputs!$B$22*(1+Inputs!$B$23)^2</f>
        <v>17011.122666085012</v>
      </c>
      <c r="T40" s="36">
        <f>Inputs!$B$12*(1+$B40)^3*$C40+Inputs!$B$29*(1+$D40)^3*Inputs!$B$19+Inputs!$B$30*(1+$E40)^3*Inputs!$B$20+Inputs!$B$31*(1+$F40)^3*Inputs!$B$21+Inputs!$B$22*(1+Inputs!$B$23)^3</f>
        <v>20667.577812904863</v>
      </c>
      <c r="U40" s="36">
        <f>Inputs!$B$12*(1+$B40)^4*$C40+Inputs!$B$29*(1+$D40)^4*Inputs!$B$19+Inputs!$B$30*(1+$E40)^4*Inputs!$B$20+Inputs!$B$31*(1+$F40)^4*Inputs!$B$21+Inputs!$B$22*(1+Inputs!$B$23)^4</f>
        <v>25741.057073981814</v>
      </c>
      <c r="V40" s="35">
        <f>Inputs!$B$13/(Q40*(1-$G40))</f>
        <v>1.2114947654826222</v>
      </c>
      <c r="W40" s="36">
        <f>Inputs!$B$13</f>
        <v>12660</v>
      </c>
      <c r="X40" s="36">
        <f t="shared" si="3"/>
        <v>13872.965014736857</v>
      </c>
      <c r="Y40" s="36">
        <f t="shared" si="4"/>
        <v>15545.268102548131</v>
      </c>
      <c r="Z40" s="36">
        <f t="shared" si="5"/>
        <v>17814.225423215867</v>
      </c>
      <c r="AA40" s="36">
        <f t="shared" si="6"/>
        <v>20851.585935385796</v>
      </c>
      <c r="AB40" s="36">
        <f t="shared" si="7"/>
        <v>60807.583700040705</v>
      </c>
      <c r="AC40" s="36">
        <f t="shared" si="8"/>
        <v>343149.04299580358</v>
      </c>
      <c r="AD40" s="36">
        <f t="shared" si="9"/>
        <v>219144.53062010021</v>
      </c>
    </row>
    <row r="41" spans="1:30" ht="14.25" customHeight="1" x14ac:dyDescent="0.25">
      <c r="A41" s="16">
        <v>25</v>
      </c>
      <c r="B41" s="34">
        <v>0.38276637444589801</v>
      </c>
      <c r="C41" s="34">
        <v>7.3019206808191101E-2</v>
      </c>
      <c r="D41" s="34">
        <v>2.6011489296609298E-2</v>
      </c>
      <c r="E41" s="34">
        <v>3.0374062072390299E-2</v>
      </c>
      <c r="F41" s="34">
        <v>4.2847497359474798E-4</v>
      </c>
      <c r="G41" s="34">
        <v>0.19487546200184799</v>
      </c>
      <c r="H41" s="35">
        <v>1.0578377970866299</v>
      </c>
      <c r="I41" s="34">
        <v>9.46978522131742E-2</v>
      </c>
      <c r="J41" s="34">
        <v>2.8259985813908699E-2</v>
      </c>
      <c r="K41" s="36">
        <f>Inputs!$B$12*(1+$B41)^4</f>
        <v>219354.47076481959</v>
      </c>
      <c r="L41" s="36">
        <f t="shared" si="0"/>
        <v>20810.417205213849</v>
      </c>
      <c r="M41" s="36">
        <f t="shared" si="1"/>
        <v>265481.69630820688</v>
      </c>
      <c r="N41" s="37">
        <f>M41/Inputs!$B$6</f>
        <v>404.69770778690076</v>
      </c>
      <c r="O41" s="38">
        <f>IF(N41&gt;Inputs!$B$4,1,0)</f>
        <v>1</v>
      </c>
      <c r="P41" s="34">
        <f t="shared" si="2"/>
        <v>6.6437866399265494E-2</v>
      </c>
      <c r="Q41" s="36">
        <f>Inputs!$B$12*(1+$B41)^0*$C41+Inputs!$B$29*(1+$D41)^0*Inputs!$B$19+Inputs!$B$30*(1+$E41)^0*Inputs!$B$20+Inputs!$B$31*(1+$F41)^0*Inputs!$B$21+Inputs!$B$22*(1+Inputs!$B$23)^0</f>
        <v>12403.196435918388</v>
      </c>
      <c r="R41" s="36">
        <f>Inputs!$B$12*(1+$B41)^1*$C41+Inputs!$B$29*(1+$D41)^1*Inputs!$B$19+Inputs!$B$30*(1+$E41)^1*Inputs!$B$20+Inputs!$B$31*(1+$F41)^1*Inputs!$B$21+Inputs!$B$22*(1+Inputs!$B$23)^1</f>
        <v>14175.143286832033</v>
      </c>
      <c r="S41" s="36">
        <f>Inputs!$B$12*(1+$B41)^2*$C41+Inputs!$B$29*(1+$D41)^2*Inputs!$B$19+Inputs!$B$30*(1+$E41)^2*Inputs!$B$20+Inputs!$B$31*(1+$F41)^2*Inputs!$B$21+Inputs!$B$22*(1+Inputs!$B$23)^2</f>
        <v>16591.451972357681</v>
      </c>
      <c r="T41" s="36">
        <f>Inputs!$B$12*(1+$B41)^3*$C41+Inputs!$B$29*(1+$D41)^3*Inputs!$B$19+Inputs!$B$30*(1+$E41)^3*Inputs!$B$20+Inputs!$B$31*(1+$F41)^3*Inputs!$B$21+Inputs!$B$22*(1+Inputs!$B$23)^3</f>
        <v>19897.880049172411</v>
      </c>
      <c r="U41" s="36">
        <f>Inputs!$B$12*(1+$B41)^4*$C41+Inputs!$B$29*(1+$D41)^4*Inputs!$B$19+Inputs!$B$30*(1+$E41)^4*Inputs!$B$20+Inputs!$B$31*(1+$F41)^4*Inputs!$B$21+Inputs!$B$22*(1+Inputs!$B$23)^4</f>
        <v>24434.229208316188</v>
      </c>
      <c r="V41" s="35">
        <f>Inputs!$B$13/(Q41*(1-$G41))</f>
        <v>1.2677599296681239</v>
      </c>
      <c r="W41" s="36">
        <f>Inputs!$B$13</f>
        <v>12660</v>
      </c>
      <c r="X41" s="36">
        <f t="shared" si="3"/>
        <v>13869.686847444669</v>
      </c>
      <c r="Y41" s="36">
        <f t="shared" si="4"/>
        <v>15532.88245567279</v>
      </c>
      <c r="Z41" s="36">
        <f t="shared" si="5"/>
        <v>17787.601081460707</v>
      </c>
      <c r="AA41" s="36">
        <f t="shared" si="6"/>
        <v>20810.417205213849</v>
      </c>
      <c r="AB41" s="36">
        <f t="shared" si="7"/>
        <v>60603.040641600412</v>
      </c>
      <c r="AC41" s="36">
        <f t="shared" si="8"/>
        <v>322083.18026978796</v>
      </c>
      <c r="AD41" s="36">
        <f t="shared" si="9"/>
        <v>204878.65566660647</v>
      </c>
    </row>
    <row r="42" spans="1:30" ht="14.25" customHeight="1" x14ac:dyDescent="0.25">
      <c r="A42" s="16">
        <v>26</v>
      </c>
      <c r="B42" s="34">
        <v>0.34154721633442903</v>
      </c>
      <c r="C42" s="34">
        <v>8.4820034461649402E-2</v>
      </c>
      <c r="D42" s="34">
        <v>4.7563108894100599E-2</v>
      </c>
      <c r="E42" s="34">
        <v>2.8877575800717498E-2</v>
      </c>
      <c r="F42" s="34">
        <v>2.9977103287128101E-2</v>
      </c>
      <c r="G42" s="34">
        <v>0.17842145663446399</v>
      </c>
      <c r="H42" s="35">
        <v>1.1045147476233399</v>
      </c>
      <c r="I42" s="34">
        <v>8.8376602040176402E-2</v>
      </c>
      <c r="J42" s="34">
        <v>2.5290430330575899E-2</v>
      </c>
      <c r="K42" s="36">
        <f>Inputs!$B$12*(1+$B42)^4</f>
        <v>194345.77345146419</v>
      </c>
      <c r="L42" s="36">
        <f t="shared" si="0"/>
        <v>23376.107180846837</v>
      </c>
      <c r="M42" s="36">
        <f t="shared" si="1"/>
        <v>314731.9096674372</v>
      </c>
      <c r="N42" s="37">
        <f>M42/Inputs!$B$6</f>
        <v>479.77425254182498</v>
      </c>
      <c r="O42" s="38">
        <f>IF(N42&gt;Inputs!$B$4,1,0)</f>
        <v>1</v>
      </c>
      <c r="P42" s="34">
        <f t="shared" si="2"/>
        <v>6.30861717096005E-2</v>
      </c>
      <c r="Q42" s="36">
        <f>Inputs!$B$12*(1+$B42)^0*$C42+Inputs!$B$29*(1+$D42)^0*Inputs!$B$19+Inputs!$B$30*(1+$E42)^0*Inputs!$B$20+Inputs!$B$31*(1+$F42)^0*Inputs!$B$21+Inputs!$B$22*(1+Inputs!$B$23)^0</f>
        <v>13111.246095125887</v>
      </c>
      <c r="R42" s="36">
        <f>Inputs!$B$12*(1+$B42)^1*$C42+Inputs!$B$29*(1+$D42)^1*Inputs!$B$19+Inputs!$B$30*(1+$E42)^1*Inputs!$B$20+Inputs!$B$31*(1+$F42)^1*Inputs!$B$21+Inputs!$B$22*(1+Inputs!$B$23)^1</f>
        <v>15145.126658110334</v>
      </c>
      <c r="S42" s="36">
        <f>Inputs!$B$12*(1+$B42)^2*$C42+Inputs!$B$29*(1+$D42)^2*Inputs!$B$19+Inputs!$B$30*(1+$E42)^2*Inputs!$B$20+Inputs!$B$31*(1+$F42)^2*Inputs!$B$21+Inputs!$B$22*(1+Inputs!$B$23)^2</f>
        <v>17784.22710082616</v>
      </c>
      <c r="T42" s="36">
        <f>Inputs!$B$12*(1+$B42)^3*$C42+Inputs!$B$29*(1+$D42)^3*Inputs!$B$19+Inputs!$B$30*(1+$E42)^3*Inputs!$B$20+Inputs!$B$31*(1+$F42)^3*Inputs!$B$21+Inputs!$B$22*(1+Inputs!$B$23)^3</f>
        <v>21231.791476373022</v>
      </c>
      <c r="U42" s="36">
        <f>Inputs!$B$12*(1+$B42)^4*$C42+Inputs!$B$29*(1+$D42)^4*Inputs!$B$19+Inputs!$B$30*(1+$E42)^4*Inputs!$B$20+Inputs!$B$31*(1+$F42)^4*Inputs!$B$21+Inputs!$B$22*(1+Inputs!$B$23)^4</f>
        <v>25760.339496498869</v>
      </c>
      <c r="V42" s="35">
        <f>Inputs!$B$13/(Q42*(1-$G42))</f>
        <v>1.1752781119698916</v>
      </c>
      <c r="W42" s="36">
        <f>Inputs!$B$13</f>
        <v>12660</v>
      </c>
      <c r="X42" s="36">
        <f t="shared" si="3"/>
        <v>14403.755500768635</v>
      </c>
      <c r="Y42" s="36">
        <f t="shared" si="4"/>
        <v>16655.185633192701</v>
      </c>
      <c r="Z42" s="36">
        <f t="shared" si="5"/>
        <v>19575.287804528216</v>
      </c>
      <c r="AA42" s="36">
        <f t="shared" si="6"/>
        <v>23376.107180846837</v>
      </c>
      <c r="AB42" s="36">
        <f t="shared" si="7"/>
        <v>65967.104915331453</v>
      </c>
      <c r="AC42" s="36">
        <f t="shared" si="8"/>
        <v>379913.66953174549</v>
      </c>
      <c r="AD42" s="36">
        <f t="shared" si="9"/>
        <v>248764.80475210573</v>
      </c>
    </row>
    <row r="43" spans="1:30" ht="14.25" customHeight="1" x14ac:dyDescent="0.25">
      <c r="A43" s="16">
        <v>27</v>
      </c>
      <c r="B43" s="34">
        <v>0.180797907019835</v>
      </c>
      <c r="C43" s="34">
        <v>8.5756337087409901E-2</v>
      </c>
      <c r="D43" s="34">
        <v>4.2857436531129202E-2</v>
      </c>
      <c r="E43" s="34">
        <v>3.5341068588041799E-2</v>
      </c>
      <c r="F43" s="34">
        <v>2.2148038697613299E-2</v>
      </c>
      <c r="G43" s="34">
        <v>0.161390698790566</v>
      </c>
      <c r="H43" s="35">
        <v>1.0445891821284401</v>
      </c>
      <c r="I43" s="34">
        <v>9.3599252699670205E-2</v>
      </c>
      <c r="J43" s="34">
        <v>2.8415082123904901E-2</v>
      </c>
      <c r="K43" s="36">
        <f>Inputs!$B$12*(1+$B43)^4</f>
        <v>116641.6217004137</v>
      </c>
      <c r="L43" s="36">
        <f t="shared" si="0"/>
        <v>16754.827940139239</v>
      </c>
      <c r="M43" s="36">
        <f t="shared" si="1"/>
        <v>224474.98107337527</v>
      </c>
      <c r="N43" s="37">
        <f>M43/Inputs!$B$6</f>
        <v>342.18747114843791</v>
      </c>
      <c r="O43" s="38">
        <f>IF(N43&gt;Inputs!$B$4,1,0)</f>
        <v>0</v>
      </c>
      <c r="P43" s="34">
        <f t="shared" si="2"/>
        <v>6.518417057576531E-2</v>
      </c>
      <c r="Q43" s="36">
        <f>Inputs!$B$12*(1+$B43)^0*$C43+Inputs!$B$29*(1+$D43)^0*Inputs!$B$19+Inputs!$B$30*(1+$E43)^0*Inputs!$B$20+Inputs!$B$31*(1+$F43)^0*Inputs!$B$21+Inputs!$B$22*(1+Inputs!$B$23)^0</f>
        <v>13167.424252671517</v>
      </c>
      <c r="R43" s="36">
        <f>Inputs!$B$12*(1+$B43)^1*$C43+Inputs!$B$29*(1+$D43)^1*Inputs!$B$19+Inputs!$B$30*(1+$E43)^1*Inputs!$B$20+Inputs!$B$31*(1+$F43)^1*Inputs!$B$21+Inputs!$B$22*(1+Inputs!$B$23)^1</f>
        <v>14358.746282997228</v>
      </c>
      <c r="S43" s="36">
        <f>Inputs!$B$12*(1+$B43)^2*$C43+Inputs!$B$29*(1+$D43)^2*Inputs!$B$19+Inputs!$B$30*(1+$E43)^2*Inputs!$B$20+Inputs!$B$31*(1+$F43)^2*Inputs!$B$21+Inputs!$B$22*(1+Inputs!$B$23)^2</f>
        <v>15727.59813167838</v>
      </c>
      <c r="T43" s="36">
        <f>Inputs!$B$12*(1+$B43)^3*$C43+Inputs!$B$29*(1+$D43)^3*Inputs!$B$19+Inputs!$B$30*(1+$E43)^3*Inputs!$B$20+Inputs!$B$31*(1+$F43)^3*Inputs!$B$21+Inputs!$B$22*(1+Inputs!$B$23)^3</f>
        <v>17304.745901392904</v>
      </c>
      <c r="U43" s="36">
        <f>Inputs!$B$12*(1+$B43)^4*$C43+Inputs!$B$29*(1+$D43)^4*Inputs!$B$19+Inputs!$B$30*(1+$E43)^4*Inputs!$B$20+Inputs!$B$31*(1+$F43)^4*Inputs!$B$21+Inputs!$B$22*(1+Inputs!$B$23)^4</f>
        <v>19126.467789905273</v>
      </c>
      <c r="V43" s="35">
        <f>Inputs!$B$13/(Q43*(1-$G43))</f>
        <v>1.1464977374898859</v>
      </c>
      <c r="W43" s="36">
        <f>Inputs!$B$13</f>
        <v>12660</v>
      </c>
      <c r="X43" s="36">
        <f t="shared" si="3"/>
        <v>13498.632983338894</v>
      </c>
      <c r="Y43" s="36">
        <f t="shared" si="4"/>
        <v>14449.462396344494</v>
      </c>
      <c r="Z43" s="36">
        <f t="shared" si="5"/>
        <v>15528.717773383229</v>
      </c>
      <c r="AA43" s="36">
        <f t="shared" si="6"/>
        <v>16754.827940139239</v>
      </c>
      <c r="AB43" s="36">
        <f t="shared" si="7"/>
        <v>55479.441661544821</v>
      </c>
      <c r="AC43" s="36">
        <f t="shared" si="8"/>
        <v>264342.05727910943</v>
      </c>
      <c r="AD43" s="36">
        <f t="shared" si="9"/>
        <v>168995.53941183045</v>
      </c>
    </row>
    <row r="44" spans="1:30" ht="14.25" customHeight="1" x14ac:dyDescent="0.25">
      <c r="A44" s="16">
        <v>28</v>
      </c>
      <c r="B44" s="34">
        <v>0.26945204601974398</v>
      </c>
      <c r="C44" s="34">
        <v>7.2412570311576302E-2</v>
      </c>
      <c r="D44" s="34">
        <v>5.2224679817251402E-2</v>
      </c>
      <c r="E44" s="34">
        <v>6.71700356804667E-2</v>
      </c>
      <c r="F44" s="34">
        <v>-4.5027146946737496E-3</v>
      </c>
      <c r="G44" s="34">
        <v>0.16640992209020999</v>
      </c>
      <c r="H44" s="35">
        <v>1.0467812098151199</v>
      </c>
      <c r="I44" s="34">
        <v>0.103364936182819</v>
      </c>
      <c r="J44" s="34">
        <v>2.28521041088811E-2</v>
      </c>
      <c r="K44" s="36">
        <f>Inputs!$B$12*(1+$B44)^4</f>
        <v>155817.57818198358</v>
      </c>
      <c r="L44" s="36">
        <f t="shared" si="0"/>
        <v>17823.727148671398</v>
      </c>
      <c r="M44" s="36">
        <f t="shared" si="1"/>
        <v>193866.63958167436</v>
      </c>
      <c r="N44" s="37">
        <f>M44/Inputs!$B$6</f>
        <v>295.52841399645484</v>
      </c>
      <c r="O44" s="38">
        <f>IF(N44&gt;Inputs!$B$4,1,0)</f>
        <v>0</v>
      </c>
      <c r="P44" s="34">
        <f t="shared" si="2"/>
        <v>8.0512832073937904E-2</v>
      </c>
      <c r="Q44" s="36">
        <f>Inputs!$B$12*(1+$B44)^0*$C44+Inputs!$B$29*(1+$D44)^0*Inputs!$B$19+Inputs!$B$30*(1+$E44)^0*Inputs!$B$20+Inputs!$B$31*(1+$F44)^0*Inputs!$B$21+Inputs!$B$22*(1+Inputs!$B$23)^0</f>
        <v>12366.7982461215</v>
      </c>
      <c r="R44" s="36">
        <f>Inputs!$B$12*(1+$B44)^1*$C44+Inputs!$B$29*(1+$D44)^1*Inputs!$B$19+Inputs!$B$30*(1+$E44)^1*Inputs!$B$20+Inputs!$B$31*(1+$F44)^1*Inputs!$B$21+Inputs!$B$22*(1+Inputs!$B$23)^1</f>
        <v>13789.077837704936</v>
      </c>
      <c r="S44" s="36">
        <f>Inputs!$B$12*(1+$B44)^2*$C44+Inputs!$B$29*(1+$D44)^2*Inputs!$B$19+Inputs!$B$30*(1+$E44)^2*Inputs!$B$20+Inputs!$B$31*(1+$F44)^2*Inputs!$B$21+Inputs!$B$22*(1+Inputs!$B$23)^2</f>
        <v>15545.15051269524</v>
      </c>
      <c r="T44" s="36">
        <f>Inputs!$B$12*(1+$B44)^3*$C44+Inputs!$B$29*(1+$D44)^3*Inputs!$B$19+Inputs!$B$30*(1+$E44)^3*Inputs!$B$20+Inputs!$B$31*(1+$F44)^3*Inputs!$B$21+Inputs!$B$22*(1+Inputs!$B$23)^3</f>
        <v>17721.182596966661</v>
      </c>
      <c r="U44" s="36">
        <f>Inputs!$B$12*(1+$B44)^4*$C44+Inputs!$B$29*(1+$D44)^4*Inputs!$B$19+Inputs!$B$30*(1+$E44)^4*Inputs!$B$20+Inputs!$B$31*(1+$F44)^4*Inputs!$B$21+Inputs!$B$22*(1+Inputs!$B$23)^4</f>
        <v>20426.317131337295</v>
      </c>
      <c r="V44" s="35">
        <f>Inputs!$B$13/(Q44*(1-$G44))</f>
        <v>1.2280721802865375</v>
      </c>
      <c r="W44" s="36">
        <f>Inputs!$B$13</f>
        <v>12660</v>
      </c>
      <c r="X44" s="36">
        <f t="shared" si="3"/>
        <v>13595.040635570336</v>
      </c>
      <c r="Y44" s="36">
        <f t="shared" si="4"/>
        <v>14739.097264415826</v>
      </c>
      <c r="Z44" s="36">
        <f t="shared" si="5"/>
        <v>16132.780170308068</v>
      </c>
      <c r="AA44" s="36">
        <f t="shared" si="6"/>
        <v>17823.727148671398</v>
      </c>
      <c r="AB44" s="36">
        <f t="shared" si="7"/>
        <v>55398.335640168691</v>
      </c>
      <c r="AC44" s="36">
        <f t="shared" si="8"/>
        <v>226436.41202856824</v>
      </c>
      <c r="AD44" s="36">
        <f t="shared" si="9"/>
        <v>138468.30394150567</v>
      </c>
    </row>
    <row r="45" spans="1:30" ht="14.25" customHeight="1" x14ac:dyDescent="0.25">
      <c r="A45" s="16">
        <v>29</v>
      </c>
      <c r="B45" s="34">
        <v>0.28773468736267299</v>
      </c>
      <c r="C45" s="34">
        <v>0.10345487073740001</v>
      </c>
      <c r="D45" s="34">
        <v>1.09397693775511E-2</v>
      </c>
      <c r="E45" s="34">
        <v>4.2086159495351903E-2</v>
      </c>
      <c r="F45" s="34">
        <v>3.7657409999359002E-3</v>
      </c>
      <c r="G45" s="34">
        <v>0.19340949658526699</v>
      </c>
      <c r="H45" s="35">
        <v>1.16338033530674</v>
      </c>
      <c r="I45" s="34">
        <v>9.1543976429534907E-2</v>
      </c>
      <c r="J45" s="34">
        <v>2.8460049532336398E-2</v>
      </c>
      <c r="K45" s="36">
        <f>Inputs!$B$12*(1+$B45)^4</f>
        <v>164989.69803289429</v>
      </c>
      <c r="L45" s="36">
        <f t="shared" si="0"/>
        <v>23897.972818390215</v>
      </c>
      <c r="M45" s="36">
        <f t="shared" si="1"/>
        <v>317709.03489353147</v>
      </c>
      <c r="N45" s="37">
        <f>M45/Inputs!$B$6</f>
        <v>484.31255319135897</v>
      </c>
      <c r="O45" s="38">
        <f>IF(N45&gt;Inputs!$B$4,1,0)</f>
        <v>1</v>
      </c>
      <c r="P45" s="34">
        <f t="shared" si="2"/>
        <v>6.3083926897198508E-2</v>
      </c>
      <c r="Q45" s="36">
        <f>Inputs!$B$12*(1+$B45)^0*$C45+Inputs!$B$29*(1+$D45)^0*Inputs!$B$19+Inputs!$B$30*(1+$E45)^0*Inputs!$B$20+Inputs!$B$31*(1+$F45)^0*Inputs!$B$21+Inputs!$B$22*(1+Inputs!$B$23)^0</f>
        <v>14229.336271670923</v>
      </c>
      <c r="R45" s="36">
        <f>Inputs!$B$12*(1+$B45)^1*$C45+Inputs!$B$29*(1+$D45)^1*Inputs!$B$19+Inputs!$B$30*(1+$E45)^1*Inputs!$B$20+Inputs!$B$31*(1+$F45)^1*Inputs!$B$21+Inputs!$B$22*(1+Inputs!$B$23)^1</f>
        <v>16105.121628722191</v>
      </c>
      <c r="S45" s="36">
        <f>Inputs!$B$12*(1+$B45)^2*$C45+Inputs!$B$29*(1+$D45)^2*Inputs!$B$19+Inputs!$B$30*(1+$E45)^2*Inputs!$B$20+Inputs!$B$31*(1+$F45)^2*Inputs!$B$21+Inputs!$B$22*(1+Inputs!$B$23)^2</f>
        <v>18497.651639931904</v>
      </c>
      <c r="T45" s="36">
        <f>Inputs!$B$12*(1+$B45)^3*$C45+Inputs!$B$29*(1+$D45)^3*Inputs!$B$19+Inputs!$B$30*(1+$E45)^3*Inputs!$B$20+Inputs!$B$31*(1+$F45)^3*Inputs!$B$21+Inputs!$B$22*(1+Inputs!$B$23)^3</f>
        <v>21554.925481372644</v>
      </c>
      <c r="U45" s="36">
        <f>Inputs!$B$12*(1+$B45)^4*$C45+Inputs!$B$29*(1+$D45)^4*Inputs!$B$19+Inputs!$B$30*(1+$E45)^4*Inputs!$B$20+Inputs!$B$31*(1+$F45)^4*Inputs!$B$21+Inputs!$B$22*(1+Inputs!$B$23)^4</f>
        <v>25467.495598779522</v>
      </c>
      <c r="V45" s="35">
        <f>Inputs!$B$13/(Q45*(1-$G45))</f>
        <v>1.1030519288438063</v>
      </c>
      <c r="W45" s="36">
        <f>Inputs!$B$13</f>
        <v>12660</v>
      </c>
      <c r="X45" s="36">
        <f t="shared" si="3"/>
        <v>14524.82735278078</v>
      </c>
      <c r="Y45" s="36">
        <f t="shared" si="4"/>
        <v>16907.61885503844</v>
      </c>
      <c r="Z45" s="36">
        <f t="shared" si="5"/>
        <v>19964.311018373908</v>
      </c>
      <c r="AA45" s="36">
        <f t="shared" si="6"/>
        <v>23897.972818390215</v>
      </c>
      <c r="AB45" s="36">
        <f t="shared" si="7"/>
        <v>66275.279293355386</v>
      </c>
      <c r="AC45" s="36">
        <f t="shared" si="8"/>
        <v>389609.70753416297</v>
      </c>
      <c r="AD45" s="36">
        <f t="shared" si="9"/>
        <v>251433.75560017605</v>
      </c>
    </row>
    <row r="46" spans="1:30" ht="14.25" customHeight="1" x14ac:dyDescent="0.25">
      <c r="A46" s="16">
        <v>30</v>
      </c>
      <c r="B46" s="34">
        <v>0.231894750588819</v>
      </c>
      <c r="C46" s="34">
        <v>0.10085812983591499</v>
      </c>
      <c r="D46" s="34">
        <v>2.09286879777483E-2</v>
      </c>
      <c r="E46" s="34">
        <v>3.3406060594258699E-2</v>
      </c>
      <c r="F46" s="34">
        <v>2.49721000731787E-2</v>
      </c>
      <c r="G46" s="34">
        <v>0.21433860993425399</v>
      </c>
      <c r="H46" s="35">
        <v>1.00184725908973</v>
      </c>
      <c r="I46" s="34">
        <v>9.5876242015595706E-2</v>
      </c>
      <c r="J46" s="34">
        <v>2.83843892914179E-2</v>
      </c>
      <c r="K46" s="36">
        <f>Inputs!$B$12*(1+$B46)^4</f>
        <v>138180.15284678453</v>
      </c>
      <c r="L46" s="36">
        <f t="shared" si="0"/>
        <v>17926.883357621256</v>
      </c>
      <c r="M46" s="36">
        <f t="shared" si="1"/>
        <v>229641.95309898391</v>
      </c>
      <c r="N46" s="37">
        <f>M46/Inputs!$B$6</f>
        <v>350.06395289479252</v>
      </c>
      <c r="O46" s="38">
        <f>IF(N46&gt;Inputs!$B$4,1,0)</f>
        <v>0</v>
      </c>
      <c r="P46" s="34">
        <f t="shared" si="2"/>
        <v>6.7491852724177806E-2</v>
      </c>
      <c r="Q46" s="36">
        <f>Inputs!$B$12*(1+$B46)^0*$C46+Inputs!$B$29*(1+$D46)^0*Inputs!$B$19+Inputs!$B$30*(1+$E46)^0*Inputs!$B$20+Inputs!$B$31*(1+$F46)^0*Inputs!$B$21+Inputs!$B$22*(1+Inputs!$B$23)^0</f>
        <v>14073.531817581821</v>
      </c>
      <c r="R46" s="36">
        <f>Inputs!$B$12*(1+$B46)^1*$C46+Inputs!$B$29*(1+$D46)^1*Inputs!$B$19+Inputs!$B$30*(1+$E46)^1*Inputs!$B$20+Inputs!$B$31*(1+$F46)^1*Inputs!$B$21+Inputs!$B$22*(1+Inputs!$B$23)^1</f>
        <v>15673.436585048774</v>
      </c>
      <c r="S46" s="36">
        <f>Inputs!$B$12*(1+$B46)^2*$C46+Inputs!$B$29*(1+$D46)^2*Inputs!$B$19+Inputs!$B$30*(1+$E46)^2*Inputs!$B$20+Inputs!$B$31*(1+$F46)^2*Inputs!$B$21+Inputs!$B$22*(1+Inputs!$B$23)^2</f>
        <v>17603.75178426809</v>
      </c>
      <c r="T46" s="36">
        <f>Inputs!$B$12*(1+$B46)^3*$C46+Inputs!$B$29*(1+$D46)^3*Inputs!$B$19+Inputs!$B$30*(1+$E46)^3*Inputs!$B$20+Inputs!$B$31*(1+$F46)^3*Inputs!$B$21+Inputs!$B$22*(1+Inputs!$B$23)^3</f>
        <v>19940.07256560005</v>
      </c>
      <c r="U46" s="36">
        <f>Inputs!$B$12*(1+$B46)^4*$C46+Inputs!$B$29*(1+$D46)^4*Inputs!$B$19+Inputs!$B$30*(1+$E46)^4*Inputs!$B$20+Inputs!$B$31*(1+$F46)^4*Inputs!$B$21+Inputs!$B$22*(1+Inputs!$B$23)^4</f>
        <v>22775.497238303418</v>
      </c>
      <c r="V46" s="35">
        <f>Inputs!$B$13/(Q46*(1-$G46))</f>
        <v>1.1449728676049495</v>
      </c>
      <c r="W46" s="36">
        <f>Inputs!$B$13</f>
        <v>12660</v>
      </c>
      <c r="X46" s="36">
        <f t="shared" si="3"/>
        <v>13658.599206287947</v>
      </c>
      <c r="Y46" s="36">
        <f t="shared" si="4"/>
        <v>14845.89244554687</v>
      </c>
      <c r="Z46" s="36">
        <f t="shared" si="5"/>
        <v>16255.64119759463</v>
      </c>
      <c r="AA46" s="36">
        <f t="shared" si="6"/>
        <v>17926.883357621256</v>
      </c>
      <c r="AB46" s="36">
        <f t="shared" si="7"/>
        <v>56819.024920865995</v>
      </c>
      <c r="AC46" s="36">
        <f t="shared" si="8"/>
        <v>273154.85128209461</v>
      </c>
      <c r="AD46" s="36">
        <f t="shared" si="9"/>
        <v>172822.92817811793</v>
      </c>
    </row>
    <row r="47" spans="1:30" ht="14.25" customHeight="1" x14ac:dyDescent="0.25">
      <c r="A47" s="16">
        <v>31</v>
      </c>
      <c r="B47" s="34">
        <v>0.16448266203616599</v>
      </c>
      <c r="C47" s="34">
        <v>8.7651469369724996E-2</v>
      </c>
      <c r="D47" s="34">
        <v>2.32710967975444E-2</v>
      </c>
      <c r="E47" s="34">
        <v>2.8916146419907099E-2</v>
      </c>
      <c r="F47" s="34">
        <v>1.85208822736159E-2</v>
      </c>
      <c r="G47" s="34">
        <v>0.18133700347565601</v>
      </c>
      <c r="H47" s="35">
        <v>1.05399985787813</v>
      </c>
      <c r="I47" s="34">
        <v>9.8991359436192097E-2</v>
      </c>
      <c r="J47" s="34">
        <v>2.9618710013404999E-2</v>
      </c>
      <c r="K47" s="36">
        <f>Inputs!$B$12*(1+$B47)^4</f>
        <v>110327.39329984043</v>
      </c>
      <c r="L47" s="36">
        <f t="shared" si="0"/>
        <v>15849.739170959921</v>
      </c>
      <c r="M47" s="36">
        <f t="shared" si="1"/>
        <v>199977.79275264865</v>
      </c>
      <c r="N47" s="37">
        <f>M47/Inputs!$B$6</f>
        <v>304.8441962692815</v>
      </c>
      <c r="O47" s="38">
        <f>IF(N47&gt;Inputs!$B$4,1,0)</f>
        <v>0</v>
      </c>
      <c r="P47" s="34">
        <f t="shared" si="2"/>
        <v>6.9372649422787092E-2</v>
      </c>
      <c r="Q47" s="36">
        <f>Inputs!$B$12*(1+$B47)^0*$C47+Inputs!$B$29*(1+$D47)^0*Inputs!$B$19+Inputs!$B$30*(1+$E47)^0*Inputs!$B$20+Inputs!$B$31*(1+$F47)^0*Inputs!$B$21+Inputs!$B$22*(1+Inputs!$B$23)^0</f>
        <v>13281.13218961042</v>
      </c>
      <c r="R47" s="36">
        <f>Inputs!$B$12*(1+$B47)^1*$C47+Inputs!$B$29*(1+$D47)^1*Inputs!$B$19+Inputs!$B$30*(1+$E47)^1*Inputs!$B$20+Inputs!$B$31*(1+$F47)^1*Inputs!$B$21+Inputs!$B$22*(1+Inputs!$B$23)^1</f>
        <v>14310.099779930802</v>
      </c>
      <c r="S47" s="36">
        <f>Inputs!$B$12*(1+$B47)^2*$C47+Inputs!$B$29*(1+$D47)^2*Inputs!$B$19+Inputs!$B$30*(1+$E47)^2*Inputs!$B$20+Inputs!$B$31*(1+$F47)^2*Inputs!$B$21+Inputs!$B$22*(1+Inputs!$B$23)^2</f>
        <v>15484.713081281734</v>
      </c>
      <c r="T47" s="36">
        <f>Inputs!$B$12*(1+$B47)^3*$C47+Inputs!$B$29*(1+$D47)^3*Inputs!$B$19+Inputs!$B$30*(1+$E47)^3*Inputs!$B$20+Inputs!$B$31*(1+$F47)^3*Inputs!$B$21+Inputs!$B$22*(1+Inputs!$B$23)^3</f>
        <v>16828.443893880161</v>
      </c>
      <c r="U47" s="36">
        <f>Inputs!$B$12*(1+$B47)^4*$C47+Inputs!$B$29*(1+$D47)^4*Inputs!$B$19+Inputs!$B$30*(1+$E47)^4*Inputs!$B$20+Inputs!$B$31*(1+$F47)^4*Inputs!$B$21+Inputs!$B$22*(1+Inputs!$B$23)^4</f>
        <v>18368.614789954634</v>
      </c>
      <c r="V47" s="35">
        <f>Inputs!$B$13/(Q47*(1-$G47))</f>
        <v>1.1643765371535026</v>
      </c>
      <c r="W47" s="36">
        <f>Inputs!$B$13</f>
        <v>12660</v>
      </c>
      <c r="X47" s="36">
        <f t="shared" si="3"/>
        <v>13317.57500305943</v>
      </c>
      <c r="Y47" s="36">
        <f t="shared" si="4"/>
        <v>14060.914362132835</v>
      </c>
      <c r="Z47" s="36">
        <f t="shared" si="5"/>
        <v>14900.930888924702</v>
      </c>
      <c r="AA47" s="36">
        <f t="shared" si="6"/>
        <v>15849.739170959921</v>
      </c>
      <c r="AB47" s="36">
        <f t="shared" si="7"/>
        <v>53241.049783572875</v>
      </c>
      <c r="AC47" s="36">
        <f t="shared" si="8"/>
        <v>235239.50915866662</v>
      </c>
      <c r="AD47" s="36">
        <f t="shared" si="9"/>
        <v>146736.74296907577</v>
      </c>
    </row>
    <row r="48" spans="1:30" ht="14.25" customHeight="1" x14ac:dyDescent="0.25">
      <c r="A48" s="16">
        <v>32</v>
      </c>
      <c r="B48" s="34">
        <v>0.32869116917183799</v>
      </c>
      <c r="C48" s="34">
        <v>8.5275489679522698E-2</v>
      </c>
      <c r="D48" s="34">
        <v>2.7637541672850902E-2</v>
      </c>
      <c r="E48" s="34">
        <v>1.6300236613129699E-2</v>
      </c>
      <c r="F48" s="34">
        <v>3.09621806498225E-2</v>
      </c>
      <c r="G48" s="34">
        <v>0.200177697439299</v>
      </c>
      <c r="H48" s="35">
        <v>0.97192751397094002</v>
      </c>
      <c r="I48" s="34">
        <v>0.101402375143943</v>
      </c>
      <c r="J48" s="34">
        <v>2.1962701396858301E-2</v>
      </c>
      <c r="K48" s="36">
        <f>Inputs!$B$12*(1+$B48)^4</f>
        <v>187002.51383410476</v>
      </c>
      <c r="L48" s="36">
        <f t="shared" si="0"/>
        <v>19289.117629474782</v>
      </c>
      <c r="M48" s="36">
        <f t="shared" si="1"/>
        <v>210793.8623625114</v>
      </c>
      <c r="N48" s="37">
        <f>M48/Inputs!$B$6</f>
        <v>321.33210725992592</v>
      </c>
      <c r="O48" s="38">
        <f>IF(N48&gt;Inputs!$B$4,1,0)</f>
        <v>0</v>
      </c>
      <c r="P48" s="34">
        <f t="shared" si="2"/>
        <v>7.9439673747084702E-2</v>
      </c>
      <c r="Q48" s="36">
        <f>Inputs!$B$12*(1+$B48)^0*$C48+Inputs!$B$29*(1+$D48)^0*Inputs!$B$19+Inputs!$B$30*(1+$E48)^0*Inputs!$B$20+Inputs!$B$31*(1+$F48)^0*Inputs!$B$21+Inputs!$B$22*(1+Inputs!$B$23)^0</f>
        <v>13138.573408198285</v>
      </c>
      <c r="R48" s="36">
        <f>Inputs!$B$12*(1+$B48)^1*$C48+Inputs!$B$29*(1+$D48)^1*Inputs!$B$19+Inputs!$B$30*(1+$E48)^1*Inputs!$B$20+Inputs!$B$31*(1+$F48)^1*Inputs!$B$21+Inputs!$B$22*(1+Inputs!$B$23)^1</f>
        <v>15023.151033055539</v>
      </c>
      <c r="S48" s="36">
        <f>Inputs!$B$12*(1+$B48)^2*$C48+Inputs!$B$29*(1+$D48)^2*Inputs!$B$19+Inputs!$B$30*(1+$E48)^2*Inputs!$B$20+Inputs!$B$31*(1+$F48)^2*Inputs!$B$21+Inputs!$B$22*(1+Inputs!$B$23)^2</f>
        <v>17465.950738849067</v>
      </c>
      <c r="T48" s="36">
        <f>Inputs!$B$12*(1+$B48)^3*$C48+Inputs!$B$29*(1+$D48)^3*Inputs!$B$19+Inputs!$B$30*(1+$E48)^3*Inputs!$B$20+Inputs!$B$31*(1+$F48)^3*Inputs!$B$21+Inputs!$B$22*(1+Inputs!$B$23)^3</f>
        <v>20648.818469586055</v>
      </c>
      <c r="U48" s="36">
        <f>Inputs!$B$12*(1+$B48)^4*$C48+Inputs!$B$29*(1+$D48)^4*Inputs!$B$19+Inputs!$B$30*(1+$E48)^4*Inputs!$B$20+Inputs!$B$31*(1+$F48)^4*Inputs!$B$21+Inputs!$B$22*(1+Inputs!$B$23)^4</f>
        <v>24813.325630709973</v>
      </c>
      <c r="V48" s="35">
        <f>Inputs!$B$13/(Q48*(1-$G48))</f>
        <v>1.204736265243467</v>
      </c>
      <c r="W48" s="36">
        <f>Inputs!$B$13</f>
        <v>12660</v>
      </c>
      <c r="X48" s="36">
        <f t="shared" si="3"/>
        <v>13776.582928517431</v>
      </c>
      <c r="Y48" s="36">
        <f t="shared" si="4"/>
        <v>15203.623130710923</v>
      </c>
      <c r="Z48" s="36">
        <f t="shared" si="5"/>
        <v>17012.989174558221</v>
      </c>
      <c r="AA48" s="36">
        <f t="shared" si="6"/>
        <v>19289.117629474782</v>
      </c>
      <c r="AB48" s="36">
        <f t="shared" si="7"/>
        <v>57692.198033553665</v>
      </c>
      <c r="AC48" s="36">
        <f t="shared" si="8"/>
        <v>248147.52919227892</v>
      </c>
      <c r="AD48" s="36">
        <f t="shared" si="9"/>
        <v>153101.66432895773</v>
      </c>
    </row>
    <row r="49" spans="1:30" ht="14.25" customHeight="1" x14ac:dyDescent="0.25">
      <c r="A49" s="16">
        <v>33</v>
      </c>
      <c r="B49" s="34">
        <v>0.38620717046619002</v>
      </c>
      <c r="C49" s="34">
        <v>8.3495831645302498E-2</v>
      </c>
      <c r="D49" s="34">
        <v>2.9182770305565001E-2</v>
      </c>
      <c r="E49" s="34">
        <v>3.7685457533577597E-2</v>
      </c>
      <c r="F49" s="34">
        <v>-7.34599589275219E-3</v>
      </c>
      <c r="G49" s="34">
        <v>0.219720274344922</v>
      </c>
      <c r="H49" s="35">
        <v>1.0166610764674699</v>
      </c>
      <c r="I49" s="34">
        <v>8.95041416850718E-2</v>
      </c>
      <c r="J49" s="34">
        <v>2.9504562617441599E-2</v>
      </c>
      <c r="K49" s="36">
        <f>Inputs!$B$12*(1+$B49)^4</f>
        <v>221545.9495559042</v>
      </c>
      <c r="L49" s="36">
        <f t="shared" si="0"/>
        <v>21341.601545303474</v>
      </c>
      <c r="M49" s="36">
        <f t="shared" si="1"/>
        <v>300856.33482490794</v>
      </c>
      <c r="N49" s="37">
        <f>M49/Inputs!$B$6</f>
        <v>458.62246162333525</v>
      </c>
      <c r="O49" s="38">
        <f>IF(N49&gt;Inputs!$B$4,1,0)</f>
        <v>1</v>
      </c>
      <c r="P49" s="34">
        <f t="shared" si="2"/>
        <v>5.9999579067630204E-2</v>
      </c>
      <c r="Q49" s="36">
        <f>Inputs!$B$12*(1+$B49)^0*$C49+Inputs!$B$29*(1+$D49)^0*Inputs!$B$19+Inputs!$B$30*(1+$E49)^0*Inputs!$B$20+Inputs!$B$31*(1+$F49)^0*Inputs!$B$21+Inputs!$B$22*(1+Inputs!$B$23)^0</f>
        <v>13031.79392614507</v>
      </c>
      <c r="R49" s="36">
        <f>Inputs!$B$12*(1+$B49)^1*$C49+Inputs!$B$29*(1+$D49)^1*Inputs!$B$19+Inputs!$B$30*(1+$E49)^1*Inputs!$B$20+Inputs!$B$31*(1+$F49)^1*Inputs!$B$21+Inputs!$B$22*(1+Inputs!$B$23)^1</f>
        <v>15055.314048140874</v>
      </c>
      <c r="S49" s="36">
        <f>Inputs!$B$12*(1+$B49)^2*$C49+Inputs!$B$29*(1+$D49)^2*Inputs!$B$19+Inputs!$B$30*(1+$E49)^2*Inputs!$B$20+Inputs!$B$31*(1+$F49)^2*Inputs!$B$21+Inputs!$B$22*(1+Inputs!$B$23)^2</f>
        <v>17830.616360439693</v>
      </c>
      <c r="T49" s="36">
        <f>Inputs!$B$12*(1+$B49)^3*$C49+Inputs!$B$29*(1+$D49)^3*Inputs!$B$19+Inputs!$B$30*(1+$E49)^3*Inputs!$B$20+Inputs!$B$31*(1+$F49)^3*Inputs!$B$21+Inputs!$B$22*(1+Inputs!$B$23)^3</f>
        <v>21646.44049909871</v>
      </c>
      <c r="U49" s="36">
        <f>Inputs!$B$12*(1+$B49)^4*$C49+Inputs!$B$29*(1+$D49)^4*Inputs!$B$19+Inputs!$B$30*(1+$E49)^4*Inputs!$B$20+Inputs!$B$31*(1+$F49)^4*Inputs!$B$21+Inputs!$B$22*(1+Inputs!$B$23)^4</f>
        <v>26902.986146622949</v>
      </c>
      <c r="V49" s="35">
        <f>Inputs!$B$13/(Q49*(1-$G49))</f>
        <v>1.2450281740326581</v>
      </c>
      <c r="W49" s="36">
        <f>Inputs!$B$13</f>
        <v>12660</v>
      </c>
      <c r="X49" s="36">
        <f t="shared" si="3"/>
        <v>13955.112166304967</v>
      </c>
      <c r="Y49" s="36">
        <f t="shared" si="4"/>
        <v>15733.292499429774</v>
      </c>
      <c r="Z49" s="36">
        <f t="shared" si="5"/>
        <v>18135.984856580559</v>
      </c>
      <c r="AA49" s="36">
        <f t="shared" si="6"/>
        <v>21341.601545303474</v>
      </c>
      <c r="AB49" s="36">
        <f t="shared" si="7"/>
        <v>62315.5456577675</v>
      </c>
      <c r="AC49" s="36">
        <f t="shared" si="8"/>
        <v>366190.50509817456</v>
      </c>
      <c r="AD49" s="36">
        <f t="shared" si="9"/>
        <v>238540.78916714044</v>
      </c>
    </row>
    <row r="50" spans="1:30" ht="14.25" customHeight="1" x14ac:dyDescent="0.25">
      <c r="A50" s="16">
        <v>34</v>
      </c>
      <c r="B50" s="34">
        <v>0.28090966635376002</v>
      </c>
      <c r="C50" s="34">
        <v>7.3906224370305196E-2</v>
      </c>
      <c r="D50" s="34">
        <v>2.2905247663365901E-2</v>
      </c>
      <c r="E50" s="34">
        <v>2.5202930502859398E-2</v>
      </c>
      <c r="F50" s="34">
        <v>2.1645622712227301E-2</v>
      </c>
      <c r="G50" s="34">
        <v>0.19584150465224101</v>
      </c>
      <c r="H50" s="35">
        <v>1.11808967853204</v>
      </c>
      <c r="I50" s="34">
        <v>9.7628199263485094E-2</v>
      </c>
      <c r="J50" s="34">
        <v>2.0814640461703102E-2</v>
      </c>
      <c r="K50" s="36">
        <f>Inputs!$B$12*(1+$B50)^4</f>
        <v>161519.61197359007</v>
      </c>
      <c r="L50" s="36">
        <f t="shared" si="0"/>
        <v>18566.739182664765</v>
      </c>
      <c r="M50" s="36">
        <f t="shared" si="1"/>
        <v>212164.89693305301</v>
      </c>
      <c r="N50" s="37">
        <f>M50/Inputs!$B$6</f>
        <v>323.42209898331254</v>
      </c>
      <c r="O50" s="38">
        <f>IF(N50&gt;Inputs!$B$4,1,0)</f>
        <v>0</v>
      </c>
      <c r="P50" s="34">
        <f t="shared" si="2"/>
        <v>7.6813558801781992E-2</v>
      </c>
      <c r="Q50" s="36">
        <f>Inputs!$B$12*(1+$B50)^0*$C50+Inputs!$B$29*(1+$D50)^0*Inputs!$B$19+Inputs!$B$30*(1+$E50)^0*Inputs!$B$20+Inputs!$B$31*(1+$F50)^0*Inputs!$B$21+Inputs!$B$22*(1+Inputs!$B$23)^0</f>
        <v>12456.417489645235</v>
      </c>
      <c r="R50" s="36">
        <f>Inputs!$B$12*(1+$B50)^1*$C50+Inputs!$B$29*(1+$D50)^1*Inputs!$B$19+Inputs!$B$30*(1+$E50)^1*Inputs!$B$20+Inputs!$B$31*(1+$F50)^1*Inputs!$B$21+Inputs!$B$22*(1+Inputs!$B$23)^1</f>
        <v>13869.588143422281</v>
      </c>
      <c r="S50" s="36">
        <f>Inputs!$B$12*(1+$B50)^2*$C50+Inputs!$B$29*(1+$D50)^2*Inputs!$B$19+Inputs!$B$30*(1+$E50)^2*Inputs!$B$20+Inputs!$B$31*(1+$F50)^2*Inputs!$B$21+Inputs!$B$22*(1+Inputs!$B$23)^2</f>
        <v>15636.045968144197</v>
      </c>
      <c r="T50" s="36">
        <f>Inputs!$B$12*(1+$B50)^3*$C50+Inputs!$B$29*(1+$D50)^3*Inputs!$B$19+Inputs!$B$30*(1+$E50)^3*Inputs!$B$20+Inputs!$B$31*(1+$F50)^3*Inputs!$B$21+Inputs!$B$22*(1+Inputs!$B$23)^3</f>
        <v>17854.14966335411</v>
      </c>
      <c r="U50" s="36">
        <f>Inputs!$B$12*(1+$B50)^4*$C50+Inputs!$B$29*(1+$D50)^4*Inputs!$B$19+Inputs!$B$30*(1+$E50)^4*Inputs!$B$20+Inputs!$B$31*(1+$F50)^4*Inputs!$B$21+Inputs!$B$22*(1+Inputs!$B$23)^4</f>
        <v>20649.871049450056</v>
      </c>
      <c r="V50" s="35">
        <f>Inputs!$B$13/(Q50*(1-$G50))</f>
        <v>1.2638597866751529</v>
      </c>
      <c r="W50" s="36">
        <f>Inputs!$B$13</f>
        <v>12660</v>
      </c>
      <c r="X50" s="36">
        <f t="shared" si="3"/>
        <v>13689.81077318913</v>
      </c>
      <c r="Y50" s="36">
        <f t="shared" si="4"/>
        <v>14975.148597242392</v>
      </c>
      <c r="Z50" s="36">
        <f t="shared" si="5"/>
        <v>16576.272489496176</v>
      </c>
      <c r="AA50" s="36">
        <f t="shared" si="6"/>
        <v>18566.739182664765</v>
      </c>
      <c r="AB50" s="36">
        <f t="shared" si="7"/>
        <v>57294.518312503169</v>
      </c>
      <c r="AC50" s="36">
        <f t="shared" si="8"/>
        <v>246742.88600801624</v>
      </c>
      <c r="AD50" s="36">
        <f t="shared" si="9"/>
        <v>154870.37862054983</v>
      </c>
    </row>
    <row r="51" spans="1:30" ht="14.25" customHeight="1" x14ac:dyDescent="0.25">
      <c r="A51" s="16">
        <v>35</v>
      </c>
      <c r="B51" s="34">
        <v>0.40171496969498299</v>
      </c>
      <c r="C51" s="34">
        <v>6.7801022909298195E-2</v>
      </c>
      <c r="D51" s="34">
        <v>4.0578639637271798E-2</v>
      </c>
      <c r="E51" s="34">
        <v>1.7531612769204299E-2</v>
      </c>
      <c r="F51" s="34">
        <v>-7.3325624820374403E-3</v>
      </c>
      <c r="G51" s="34">
        <v>0.196713752589671</v>
      </c>
      <c r="H51" s="35">
        <v>1.08704066920564</v>
      </c>
      <c r="I51" s="34">
        <v>9.8177725059648793E-2</v>
      </c>
      <c r="J51" s="34">
        <v>2.82457362896739E-2</v>
      </c>
      <c r="K51" s="36">
        <f>Inputs!$B$12*(1+$B51)^4</f>
        <v>231627.4873926249</v>
      </c>
      <c r="L51" s="36">
        <f t="shared" si="0"/>
        <v>21006.416170010416</v>
      </c>
      <c r="M51" s="36">
        <f t="shared" si="1"/>
        <v>253537.07355525161</v>
      </c>
      <c r="N51" s="37">
        <f>M51/Inputs!$B$6</f>
        <v>386.48944139520063</v>
      </c>
      <c r="O51" s="38">
        <f>IF(N51&gt;Inputs!$B$4,1,0)</f>
        <v>0</v>
      </c>
      <c r="P51" s="34">
        <f t="shared" si="2"/>
        <v>6.993198876997489E-2</v>
      </c>
      <c r="Q51" s="36">
        <f>Inputs!$B$12*(1+$B51)^0*$C51+Inputs!$B$29*(1+$D51)^0*Inputs!$B$19+Inputs!$B$30*(1+$E51)^0*Inputs!$B$20+Inputs!$B$31*(1+$F51)^0*Inputs!$B$21+Inputs!$B$22*(1+Inputs!$B$23)^0</f>
        <v>12090.105401984812</v>
      </c>
      <c r="R51" s="36">
        <f>Inputs!$B$12*(1+$B51)^1*$C51+Inputs!$B$29*(1+$D51)^1*Inputs!$B$19+Inputs!$B$30*(1+$E51)^1*Inputs!$B$20+Inputs!$B$31*(1+$F51)^1*Inputs!$B$21+Inputs!$B$22*(1+Inputs!$B$23)^1</f>
        <v>13800.086399834383</v>
      </c>
      <c r="S51" s="36">
        <f>Inputs!$B$12*(1+$B51)^2*$C51+Inputs!$B$29*(1+$D51)^2*Inputs!$B$19+Inputs!$B$30*(1+$E51)^2*Inputs!$B$20+Inputs!$B$31*(1+$F51)^2*Inputs!$B$21+Inputs!$B$22*(1+Inputs!$B$23)^2</f>
        <v>16170.926581024818</v>
      </c>
      <c r="T51" s="36">
        <f>Inputs!$B$12*(1+$B51)^3*$C51+Inputs!$B$29*(1+$D51)^3*Inputs!$B$19+Inputs!$B$30*(1+$E51)^3*Inputs!$B$20+Inputs!$B$31*(1+$F51)^3*Inputs!$B$21+Inputs!$B$22*(1+Inputs!$B$23)^3</f>
        <v>19466.515087671949</v>
      </c>
      <c r="U51" s="36">
        <f>Inputs!$B$12*(1+$B51)^4*$C51+Inputs!$B$29*(1+$D51)^4*Inputs!$B$19+Inputs!$B$30*(1+$E51)^4*Inputs!$B$20+Inputs!$B$31*(1+$F51)^4*Inputs!$B$21+Inputs!$B$22*(1+Inputs!$B$23)^4</f>
        <v>24056.688293643016</v>
      </c>
      <c r="V51" s="35">
        <f>Inputs!$B$13/(Q51*(1-$G51))</f>
        <v>1.3035667874309642</v>
      </c>
      <c r="W51" s="36">
        <f>Inputs!$B$13</f>
        <v>12660</v>
      </c>
      <c r="X51" s="36">
        <f t="shared" si="3"/>
        <v>13850.514119140915</v>
      </c>
      <c r="Y51" s="36">
        <f t="shared" si="4"/>
        <v>15526.855497148543</v>
      </c>
      <c r="Z51" s="36">
        <f t="shared" si="5"/>
        <v>17844.719482178574</v>
      </c>
      <c r="AA51" s="36">
        <f t="shared" si="6"/>
        <v>21006.416170010416</v>
      </c>
      <c r="AB51" s="36">
        <f t="shared" si="7"/>
        <v>60157.832553474866</v>
      </c>
      <c r="AC51" s="36">
        <f t="shared" si="8"/>
        <v>308868.06226242305</v>
      </c>
      <c r="AD51" s="36">
        <f t="shared" si="9"/>
        <v>193379.24100177674</v>
      </c>
    </row>
    <row r="52" spans="1:30" ht="14.25" customHeight="1" x14ac:dyDescent="0.25">
      <c r="A52" s="16">
        <v>36</v>
      </c>
      <c r="B52" s="34">
        <v>0.19535716612658</v>
      </c>
      <c r="C52" s="34">
        <v>7.1993639434230899E-2</v>
      </c>
      <c r="D52" s="34">
        <v>2.0045933754083398E-2</v>
      </c>
      <c r="E52" s="34">
        <v>2.4705692179059401E-2</v>
      </c>
      <c r="F52" s="34">
        <v>6.5892847770221896E-3</v>
      </c>
      <c r="G52" s="34">
        <v>0.19080310186669</v>
      </c>
      <c r="H52" s="35">
        <v>1.0678643515560799</v>
      </c>
      <c r="I52" s="34">
        <v>9.20246238048118E-2</v>
      </c>
      <c r="J52" s="34">
        <v>3.12561380677936E-2</v>
      </c>
      <c r="K52" s="36">
        <f>Inputs!$B$12*(1+$B52)^4</f>
        <v>122501.66972257833</v>
      </c>
      <c r="L52" s="36">
        <f t="shared" si="0"/>
        <v>14865.18627671576</v>
      </c>
      <c r="M52" s="36">
        <f t="shared" si="1"/>
        <v>214971.30954733782</v>
      </c>
      <c r="N52" s="37">
        <f>M52/Inputs!$B$6</f>
        <v>327.700166992893</v>
      </c>
      <c r="O52" s="38">
        <f>IF(N52&gt;Inputs!$B$4,1,0)</f>
        <v>0</v>
      </c>
      <c r="P52" s="34">
        <f t="shared" si="2"/>
        <v>6.07684857370182E-2</v>
      </c>
      <c r="Q52" s="36">
        <f>Inputs!$B$12*(1+$B52)^0*$C52+Inputs!$B$29*(1+$D52)^0*Inputs!$B$19+Inputs!$B$30*(1+$E52)^0*Inputs!$B$20+Inputs!$B$31*(1+$F52)^0*Inputs!$B$21+Inputs!$B$22*(1+Inputs!$B$23)^0</f>
        <v>12341.662393480776</v>
      </c>
      <c r="R52" s="36">
        <f>Inputs!$B$12*(1+$B52)^1*$C52+Inputs!$B$29*(1+$D52)^1*Inputs!$B$19+Inputs!$B$30*(1+$E52)^1*Inputs!$B$20+Inputs!$B$31*(1+$F52)^1*Inputs!$B$21+Inputs!$B$22*(1+Inputs!$B$23)^1</f>
        <v>13274.414453522226</v>
      </c>
      <c r="S52" s="36">
        <f>Inputs!$B$12*(1+$B52)^2*$C52+Inputs!$B$29*(1+$D52)^2*Inputs!$B$19+Inputs!$B$30*(1+$E52)^2*Inputs!$B$20+Inputs!$B$31*(1+$F52)^2*Inputs!$B$21+Inputs!$B$22*(1+Inputs!$B$23)^2</f>
        <v>14373.006012676517</v>
      </c>
      <c r="T52" s="36">
        <f>Inputs!$B$12*(1+$B52)^3*$C52+Inputs!$B$29*(1+$D52)^3*Inputs!$B$19+Inputs!$B$30*(1+$E52)^3*Inputs!$B$20+Inputs!$B$31*(1+$F52)^3*Inputs!$B$21+Inputs!$B$22*(1+Inputs!$B$23)^3</f>
        <v>15669.646439554612</v>
      </c>
      <c r="U52" s="36">
        <f>Inputs!$B$12*(1+$B52)^4*$C52+Inputs!$B$29*(1+$D52)^4*Inputs!$B$19+Inputs!$B$30*(1+$E52)^4*Inputs!$B$20+Inputs!$B$31*(1+$F52)^4*Inputs!$B$21+Inputs!$B$22*(1+Inputs!$B$23)^4</f>
        <v>17202.83634025406</v>
      </c>
      <c r="V52" s="35">
        <f>Inputs!$B$13/(Q52*(1-$G52))</f>
        <v>1.2676688954038198</v>
      </c>
      <c r="W52" s="36">
        <f>Inputs!$B$13</f>
        <v>12660</v>
      </c>
      <c r="X52" s="36">
        <f t="shared" si="3"/>
        <v>13080.255350984517</v>
      </c>
      <c r="Y52" s="36">
        <f t="shared" si="4"/>
        <v>13581.817011477588</v>
      </c>
      <c r="Z52" s="36">
        <f t="shared" si="5"/>
        <v>14173.709563619646</v>
      </c>
      <c r="AA52" s="36">
        <f t="shared" si="6"/>
        <v>14865.18627671576</v>
      </c>
      <c r="AB52" s="36">
        <f t="shared" si="7"/>
        <v>52530.056337871116</v>
      </c>
      <c r="AC52" s="36">
        <f t="shared" si="8"/>
        <v>252265.86454244703</v>
      </c>
      <c r="AD52" s="36">
        <f t="shared" si="9"/>
        <v>162441.2532094667</v>
      </c>
    </row>
    <row r="53" spans="1:30" ht="14.25" customHeight="1" x14ac:dyDescent="0.25">
      <c r="A53" s="16">
        <v>37</v>
      </c>
      <c r="B53" s="34">
        <v>0.22690018646597501</v>
      </c>
      <c r="C53" s="34">
        <v>9.4077653934375394E-2</v>
      </c>
      <c r="D53" s="34">
        <v>3.6627605256166103E-2</v>
      </c>
      <c r="E53" s="34">
        <v>3.5863008031241303E-2</v>
      </c>
      <c r="F53" s="34">
        <v>2.0661001894177401E-2</v>
      </c>
      <c r="G53" s="34">
        <v>0.220550452854963</v>
      </c>
      <c r="H53" s="35">
        <v>0.97158900350376998</v>
      </c>
      <c r="I53" s="34">
        <v>8.7777072066850897E-2</v>
      </c>
      <c r="J53" s="34">
        <v>1.76757471709399E-2</v>
      </c>
      <c r="K53" s="36">
        <f>Inputs!$B$12*(1+$B53)^4</f>
        <v>135952.80744123648</v>
      </c>
      <c r="L53" s="36">
        <f t="shared" si="0"/>
        <v>16508.215438429812</v>
      </c>
      <c r="M53" s="36">
        <f t="shared" si="1"/>
        <v>213244.27572231297</v>
      </c>
      <c r="N53" s="37">
        <f>M53/Inputs!$B$6</f>
        <v>325.06749347913563</v>
      </c>
      <c r="O53" s="38">
        <f>IF(N53&gt;Inputs!$B$4,1,0)</f>
        <v>0</v>
      </c>
      <c r="P53" s="34">
        <f t="shared" si="2"/>
        <v>7.0101324895911005E-2</v>
      </c>
      <c r="Q53" s="36">
        <f>Inputs!$B$12*(1+$B53)^0*$C53+Inputs!$B$29*(1+$D53)^0*Inputs!$B$19+Inputs!$B$30*(1+$E53)^0*Inputs!$B$20+Inputs!$B$31*(1+$F53)^0*Inputs!$B$21+Inputs!$B$22*(1+Inputs!$B$23)^0</f>
        <v>13666.703263489446</v>
      </c>
      <c r="R53" s="36">
        <f>Inputs!$B$12*(1+$B53)^1*$C53+Inputs!$B$29*(1+$D53)^1*Inputs!$B$19+Inputs!$B$30*(1+$E53)^1*Inputs!$B$20+Inputs!$B$31*(1+$F53)^1*Inputs!$B$21+Inputs!$B$22*(1+Inputs!$B$23)^1</f>
        <v>15182.573855342765</v>
      </c>
      <c r="S53" s="36">
        <f>Inputs!$B$12*(1+$B53)^2*$C53+Inputs!$B$29*(1+$D53)^2*Inputs!$B$19+Inputs!$B$30*(1+$E53)^2*Inputs!$B$20+Inputs!$B$31*(1+$F53)^2*Inputs!$B$21+Inputs!$B$22*(1+Inputs!$B$23)^2</f>
        <v>16996.563096758793</v>
      </c>
      <c r="T53" s="36">
        <f>Inputs!$B$12*(1+$B53)^3*$C53+Inputs!$B$29*(1+$D53)^3*Inputs!$B$19+Inputs!$B$30*(1+$E53)^3*Inputs!$B$20+Inputs!$B$31*(1+$F53)^3*Inputs!$B$21+Inputs!$B$22*(1+Inputs!$B$23)^3</f>
        <v>19174.865569022506</v>
      </c>
      <c r="U53" s="36">
        <f>Inputs!$B$12*(1+$B53)^4*$C53+Inputs!$B$29*(1+$D53)^4*Inputs!$B$19+Inputs!$B$30*(1+$E53)^4*Inputs!$B$20+Inputs!$B$31*(1+$F53)^4*Inputs!$B$21+Inputs!$B$22*(1+Inputs!$B$23)^4</f>
        <v>21798.64647167558</v>
      </c>
      <c r="V53" s="35">
        <f>Inputs!$B$13/(Q53*(1-$G53))</f>
        <v>1.1884527821486259</v>
      </c>
      <c r="W53" s="36">
        <f>Inputs!$B$13</f>
        <v>12660</v>
      </c>
      <c r="X53" s="36">
        <f t="shared" si="3"/>
        <v>13422.615805135516</v>
      </c>
      <c r="Y53" s="36">
        <f t="shared" si="4"/>
        <v>14308.077268890922</v>
      </c>
      <c r="Z53" s="36">
        <f t="shared" si="5"/>
        <v>15331.516918161118</v>
      </c>
      <c r="AA53" s="36">
        <f t="shared" si="6"/>
        <v>16508.215438429812</v>
      </c>
      <c r="AB53" s="36">
        <f t="shared" si="7"/>
        <v>55888.08866494643</v>
      </c>
      <c r="AC53" s="36">
        <f t="shared" si="8"/>
        <v>239653.25199927631</v>
      </c>
      <c r="AD53" s="36">
        <f t="shared" si="9"/>
        <v>157356.18705736654</v>
      </c>
    </row>
    <row r="54" spans="1:30" ht="14.25" customHeight="1" x14ac:dyDescent="0.25">
      <c r="A54" s="16">
        <v>38</v>
      </c>
      <c r="B54" s="34">
        <v>0.32666318014617501</v>
      </c>
      <c r="C54" s="34">
        <v>8.7181678336746102E-2</v>
      </c>
      <c r="D54" s="34">
        <v>4.3665465053016501E-2</v>
      </c>
      <c r="E54" s="34">
        <v>5.3588229215503297E-2</v>
      </c>
      <c r="F54" s="34">
        <v>1.9179696481053499E-2</v>
      </c>
      <c r="G54" s="34">
        <v>0.17682413992011001</v>
      </c>
      <c r="H54" s="35">
        <v>1.1180331452913199</v>
      </c>
      <c r="I54" s="34">
        <v>0.102360470361937</v>
      </c>
      <c r="J54" s="34">
        <v>2.6351446908015899E-2</v>
      </c>
      <c r="K54" s="36">
        <f>Inputs!$B$12*(1+$B54)^4</f>
        <v>185863.43295324998</v>
      </c>
      <c r="L54" s="36">
        <f t="shared" si="0"/>
        <v>23460.804177535043</v>
      </c>
      <c r="M54" s="36">
        <f t="shared" si="1"/>
        <v>258187.10199633159</v>
      </c>
      <c r="N54" s="37">
        <f>M54/Inputs!$B$6</f>
        <v>393.5778993846518</v>
      </c>
      <c r="O54" s="38">
        <f>IF(N54&gt;Inputs!$B$4,1,0)</f>
        <v>0</v>
      </c>
      <c r="P54" s="34">
        <f t="shared" si="2"/>
        <v>7.6009023453921104E-2</v>
      </c>
      <c r="Q54" s="36">
        <f>Inputs!$B$12*(1+$B54)^0*$C54+Inputs!$B$29*(1+$D54)^0*Inputs!$B$19+Inputs!$B$30*(1+$E54)^0*Inputs!$B$20+Inputs!$B$31*(1+$F54)^0*Inputs!$B$21+Inputs!$B$22*(1+Inputs!$B$23)^0</f>
        <v>13252.94472763169</v>
      </c>
      <c r="R54" s="36">
        <f>Inputs!$B$12*(1+$B54)^1*$C54+Inputs!$B$29*(1+$D54)^1*Inputs!$B$19+Inputs!$B$30*(1+$E54)^1*Inputs!$B$20+Inputs!$B$31*(1+$F54)^1*Inputs!$B$21+Inputs!$B$22*(1+Inputs!$B$23)^1</f>
        <v>15257.811117409157</v>
      </c>
      <c r="S54" s="36">
        <f>Inputs!$B$12*(1+$B54)^2*$C54+Inputs!$B$29*(1+$D54)^2*Inputs!$B$19+Inputs!$B$30*(1+$E54)^2*Inputs!$B$20+Inputs!$B$31*(1+$F54)^2*Inputs!$B$21+Inputs!$B$22*(1+Inputs!$B$23)^2</f>
        <v>17833.949554936054</v>
      </c>
      <c r="T54" s="36">
        <f>Inputs!$B$12*(1+$B54)^3*$C54+Inputs!$B$29*(1+$D54)^3*Inputs!$B$19+Inputs!$B$30*(1+$E54)^3*Inputs!$B$20+Inputs!$B$31*(1+$F54)^3*Inputs!$B$21+Inputs!$B$22*(1+Inputs!$B$23)^3</f>
        <v>21164.328671158895</v>
      </c>
      <c r="U54" s="36">
        <f>Inputs!$B$12*(1+$B54)^4*$C54+Inputs!$B$29*(1+$D54)^4*Inputs!$B$19+Inputs!$B$30*(1+$E54)^4*Inputs!$B$20+Inputs!$B$31*(1+$F54)^4*Inputs!$B$21+Inputs!$B$22*(1+Inputs!$B$23)^4</f>
        <v>25491.51162870635</v>
      </c>
      <c r="V54" s="35">
        <f>Inputs!$B$13/(Q54*(1-$G54))</f>
        <v>1.1604560388079359</v>
      </c>
      <c r="W54" s="36">
        <f>Inputs!$B$13</f>
        <v>12660</v>
      </c>
      <c r="X54" s="36">
        <f t="shared" si="3"/>
        <v>14441.961040409738</v>
      </c>
      <c r="Y54" s="36">
        <f t="shared" si="4"/>
        <v>16724.653761534271</v>
      </c>
      <c r="Z54" s="36">
        <f t="shared" si="5"/>
        <v>19663.106254646835</v>
      </c>
      <c r="AA54" s="36">
        <f t="shared" si="6"/>
        <v>23460.804177535043</v>
      </c>
      <c r="AB54" s="36">
        <f t="shared" si="7"/>
        <v>63581.345174948547</v>
      </c>
      <c r="AC54" s="36">
        <f t="shared" si="8"/>
        <v>316791.73365299357</v>
      </c>
      <c r="AD54" s="36">
        <f t="shared" si="9"/>
        <v>194605.75682138305</v>
      </c>
    </row>
    <row r="55" spans="1:30" ht="14.25" customHeight="1" x14ac:dyDescent="0.25">
      <c r="A55" s="16">
        <v>39</v>
      </c>
      <c r="B55" s="34">
        <v>0.27353325149093899</v>
      </c>
      <c r="C55" s="34">
        <v>8.3859173622066394E-2</v>
      </c>
      <c r="D55" s="34">
        <v>3.3291515027753002E-2</v>
      </c>
      <c r="E55" s="34">
        <v>2.1860485970393698E-2</v>
      </c>
      <c r="F55" s="34">
        <v>-1.7891107258651801E-2</v>
      </c>
      <c r="G55" s="34">
        <v>0.20053737628524701</v>
      </c>
      <c r="H55" s="35">
        <v>1.0158227886678299</v>
      </c>
      <c r="I55" s="34">
        <v>9.5509526820274498E-2</v>
      </c>
      <c r="J55" s="34">
        <v>2.6748839142958902E-2</v>
      </c>
      <c r="K55" s="36">
        <f>Inputs!$B$12*(1+$B55)^4</f>
        <v>157831.03528491396</v>
      </c>
      <c r="L55" s="36">
        <f t="shared" si="0"/>
        <v>17332.979821135315</v>
      </c>
      <c r="M55" s="36">
        <f t="shared" si="1"/>
        <v>219677.73861789217</v>
      </c>
      <c r="N55" s="37">
        <f>M55/Inputs!$B$6</f>
        <v>334.87460155166491</v>
      </c>
      <c r="O55" s="38">
        <f>IF(N55&gt;Inputs!$B$4,1,0)</f>
        <v>0</v>
      </c>
      <c r="P55" s="34">
        <f t="shared" si="2"/>
        <v>6.8760687677315593E-2</v>
      </c>
      <c r="Q55" s="36">
        <f>Inputs!$B$12*(1+$B55)^0*$C55+Inputs!$B$29*(1+$D55)^0*Inputs!$B$19+Inputs!$B$30*(1+$E55)^0*Inputs!$B$20+Inputs!$B$31*(1+$F55)^0*Inputs!$B$21+Inputs!$B$22*(1+Inputs!$B$23)^0</f>
        <v>13053.594444750906</v>
      </c>
      <c r="R55" s="36">
        <f>Inputs!$B$12*(1+$B55)^1*$C55+Inputs!$B$29*(1+$D55)^1*Inputs!$B$19+Inputs!$B$30*(1+$E55)^1*Inputs!$B$20+Inputs!$B$31*(1+$F55)^1*Inputs!$B$21+Inputs!$B$22*(1+Inputs!$B$23)^1</f>
        <v>14444.848714390831</v>
      </c>
      <c r="S55" s="36">
        <f>Inputs!$B$12*(1+$B55)^2*$C55+Inputs!$B$29*(1+$D55)^2*Inputs!$B$19+Inputs!$B$30*(1+$E55)^2*Inputs!$B$20+Inputs!$B$31*(1+$F55)^2*Inputs!$B$21+Inputs!$B$22*(1+Inputs!$B$23)^2</f>
        <v>16216.796132851479</v>
      </c>
      <c r="T55" s="36">
        <f>Inputs!$B$12*(1+$B55)^3*$C55+Inputs!$B$29*(1+$D55)^3*Inputs!$B$19+Inputs!$B$30*(1+$E55)^3*Inputs!$B$20+Inputs!$B$31*(1+$F55)^3*Inputs!$B$21+Inputs!$B$22*(1+Inputs!$B$23)^3</f>
        <v>18472.471796728059</v>
      </c>
      <c r="U55" s="36">
        <f>Inputs!$B$12*(1+$B55)^4*$C55+Inputs!$B$29*(1+$D55)^4*Inputs!$B$19+Inputs!$B$30*(1+$E55)^4*Inputs!$B$20+Inputs!$B$31*(1+$F55)^4*Inputs!$B$21+Inputs!$B$22*(1+Inputs!$B$23)^4</f>
        <v>21343.081140790404</v>
      </c>
      <c r="V55" s="35">
        <f>Inputs!$B$13/(Q55*(1-$G55))</f>
        <v>1.2131246444675827</v>
      </c>
      <c r="W55" s="36">
        <f>Inputs!$B$13</f>
        <v>12660</v>
      </c>
      <c r="X55" s="36">
        <f t="shared" si="3"/>
        <v>13439.688696549869</v>
      </c>
      <c r="Y55" s="36">
        <f t="shared" si="4"/>
        <v>14448.842340252313</v>
      </c>
      <c r="Z55" s="36">
        <f t="shared" si="5"/>
        <v>15730.163471286931</v>
      </c>
      <c r="AA55" s="36">
        <f t="shared" si="6"/>
        <v>17332.979821135315</v>
      </c>
      <c r="AB55" s="36">
        <f t="shared" si="7"/>
        <v>55650.321119576605</v>
      </c>
      <c r="AC55" s="36">
        <f t="shared" si="8"/>
        <v>258819.64697264344</v>
      </c>
      <c r="AD55" s="36">
        <f t="shared" si="9"/>
        <v>164027.41749831557</v>
      </c>
    </row>
    <row r="56" spans="1:30" ht="14.25" customHeight="1" x14ac:dyDescent="0.25">
      <c r="A56" s="16">
        <v>40</v>
      </c>
      <c r="B56" s="34">
        <v>0.37707926726012098</v>
      </c>
      <c r="C56" s="34">
        <v>6.8036091160753501E-2</v>
      </c>
      <c r="D56" s="34">
        <v>2.5248486422102201E-2</v>
      </c>
      <c r="E56" s="34">
        <v>5.00047834900035E-2</v>
      </c>
      <c r="F56" s="34">
        <v>5.9320662224000799E-4</v>
      </c>
      <c r="G56" s="34">
        <v>0.18162968109313901</v>
      </c>
      <c r="H56" s="35">
        <v>1.0553425701105801</v>
      </c>
      <c r="I56" s="34">
        <v>8.8898052982839093E-2</v>
      </c>
      <c r="J56" s="34">
        <v>2.8919587227328802E-2</v>
      </c>
      <c r="K56" s="36">
        <f>Inputs!$B$12*(1+$B56)^4</f>
        <v>215767.98682582067</v>
      </c>
      <c r="L56" s="36">
        <f t="shared" si="0"/>
        <v>20132.920542958502</v>
      </c>
      <c r="M56" s="36">
        <f t="shared" si="1"/>
        <v>286261.81535593141</v>
      </c>
      <c r="N56" s="37">
        <f>M56/Inputs!$B$6</f>
        <v>436.37471853038323</v>
      </c>
      <c r="O56" s="38">
        <f>IF(N56&gt;Inputs!$B$4,1,0)</f>
        <v>1</v>
      </c>
      <c r="P56" s="34">
        <f t="shared" si="2"/>
        <v>5.9978465755510288E-2</v>
      </c>
      <c r="Q56" s="36">
        <f>Inputs!$B$12*(1+$B56)^0*$C56+Inputs!$B$29*(1+$D56)^0*Inputs!$B$19+Inputs!$B$30*(1+$E56)^0*Inputs!$B$20+Inputs!$B$31*(1+$F56)^0*Inputs!$B$21+Inputs!$B$22*(1+Inputs!$B$23)^0</f>
        <v>12104.20949707213</v>
      </c>
      <c r="R56" s="36">
        <f>Inputs!$B$12*(1+$B56)^1*$C56+Inputs!$B$29*(1+$D56)^1*Inputs!$B$19+Inputs!$B$30*(1+$E56)^1*Inputs!$B$20+Inputs!$B$31*(1+$F56)^1*Inputs!$B$21+Inputs!$B$22*(1+Inputs!$B$23)^1</f>
        <v>13786.004109452599</v>
      </c>
      <c r="S56" s="36">
        <f>Inputs!$B$12*(1+$B56)^2*$C56+Inputs!$B$29*(1+$D56)^2*Inputs!$B$19+Inputs!$B$30*(1+$E56)^2*Inputs!$B$20+Inputs!$B$31*(1+$F56)^2*Inputs!$B$21+Inputs!$B$22*(1+Inputs!$B$23)^2</f>
        <v>16054.548336359956</v>
      </c>
      <c r="T56" s="36">
        <f>Inputs!$B$12*(1+$B56)^3*$C56+Inputs!$B$29*(1+$D56)^3*Inputs!$B$19+Inputs!$B$30*(1+$E56)^3*Inputs!$B$20+Inputs!$B$31*(1+$F56)^3*Inputs!$B$21+Inputs!$B$22*(1+Inputs!$B$23)^3</f>
        <v>19129.018228237866</v>
      </c>
      <c r="U56" s="36">
        <f>Inputs!$B$12*(1+$B56)^4*$C56+Inputs!$B$29*(1+$D56)^4*Inputs!$B$19+Inputs!$B$30*(1+$E56)^4*Inputs!$B$20+Inputs!$B$31*(1+$F56)^4*Inputs!$B$21+Inputs!$B$22*(1+Inputs!$B$23)^4</f>
        <v>23311.136790644014</v>
      </c>
      <c r="V56" s="35">
        <f>Inputs!$B$13/(Q56*(1-$G56))</f>
        <v>1.2780487036692596</v>
      </c>
      <c r="W56" s="36">
        <f>Inputs!$B$13</f>
        <v>12660</v>
      </c>
      <c r="X56" s="36">
        <f t="shared" si="3"/>
        <v>13790.871986305452</v>
      </c>
      <c r="Y56" s="36">
        <f t="shared" si="4"/>
        <v>15328.707442773597</v>
      </c>
      <c r="Z56" s="36">
        <f t="shared" si="5"/>
        <v>17392.582708877366</v>
      </c>
      <c r="AA56" s="36">
        <f t="shared" si="6"/>
        <v>20132.920542958502</v>
      </c>
      <c r="AB56" s="36">
        <f t="shared" si="7"/>
        <v>60652.64123815715</v>
      </c>
      <c r="AC56" s="36">
        <f t="shared" si="8"/>
        <v>345376.56196779839</v>
      </c>
      <c r="AD56" s="36">
        <f t="shared" si="9"/>
        <v>225609.17411777427</v>
      </c>
    </row>
    <row r="57" spans="1:30" ht="14.25" customHeight="1" x14ac:dyDescent="0.25">
      <c r="A57" s="16">
        <v>41</v>
      </c>
      <c r="B57" s="34">
        <v>0.35910583014070202</v>
      </c>
      <c r="C57" s="34">
        <v>6.43284188458145E-2</v>
      </c>
      <c r="D57" s="34">
        <v>1.83903299577243E-2</v>
      </c>
      <c r="E57" s="34">
        <v>4.74042806590112E-2</v>
      </c>
      <c r="F57" s="34">
        <v>2.1775305622050701E-2</v>
      </c>
      <c r="G57" s="34">
        <v>0.169313392788877</v>
      </c>
      <c r="H57" s="35">
        <v>1.0025005435564001</v>
      </c>
      <c r="I57" s="34">
        <v>9.7420682282889401E-2</v>
      </c>
      <c r="J57" s="34">
        <v>1.95348296344964E-2</v>
      </c>
      <c r="K57" s="36">
        <f>Inputs!$B$12*(1+$B57)^4</f>
        <v>204721.92295999668</v>
      </c>
      <c r="L57" s="36">
        <f t="shared" si="0"/>
        <v>18378.502792736093</v>
      </c>
      <c r="M57" s="36">
        <f t="shared" si="1"/>
        <v>207961.03051243071</v>
      </c>
      <c r="N57" s="37">
        <f>M57/Inputs!$B$6</f>
        <v>317.01376602504683</v>
      </c>
      <c r="O57" s="38">
        <f>IF(N57&gt;Inputs!$B$4,1,0)</f>
        <v>0</v>
      </c>
      <c r="P57" s="34">
        <f t="shared" si="2"/>
        <v>7.7885852648392997E-2</v>
      </c>
      <c r="Q57" s="36">
        <f>Inputs!$B$12*(1+$B57)^0*$C57+Inputs!$B$29*(1+$D57)^0*Inputs!$B$19+Inputs!$B$30*(1+$E57)^0*Inputs!$B$20+Inputs!$B$31*(1+$F57)^0*Inputs!$B$21+Inputs!$B$22*(1+Inputs!$B$23)^0</f>
        <v>11881.749158175793</v>
      </c>
      <c r="R57" s="36">
        <f>Inputs!$B$12*(1+$B57)^1*$C57+Inputs!$B$29*(1+$D57)^1*Inputs!$B$19+Inputs!$B$30*(1+$E57)^1*Inputs!$B$20+Inputs!$B$31*(1+$F57)^1*Inputs!$B$21+Inputs!$B$22*(1+Inputs!$B$23)^1</f>
        <v>13476.727717353904</v>
      </c>
      <c r="S57" s="36">
        <f>Inputs!$B$12*(1+$B57)^2*$C57+Inputs!$B$29*(1+$D57)^2*Inputs!$B$19+Inputs!$B$30*(1+$E57)^2*Inputs!$B$20+Inputs!$B$31*(1+$F57)^2*Inputs!$B$21+Inputs!$B$22*(1+Inputs!$B$23)^2</f>
        <v>15576.268880867341</v>
      </c>
      <c r="T57" s="36">
        <f>Inputs!$B$12*(1+$B57)^3*$C57+Inputs!$B$29*(1+$D57)^3*Inputs!$B$19+Inputs!$B$30*(1+$E57)^3*Inputs!$B$20+Inputs!$B$31*(1+$F57)^3*Inputs!$B$21+Inputs!$B$22*(1+Inputs!$B$23)^3</f>
        <v>18359.384967701342</v>
      </c>
      <c r="U57" s="36">
        <f>Inputs!$B$12*(1+$B57)^4*$C57+Inputs!$B$29*(1+$D57)^4*Inputs!$B$19+Inputs!$B$30*(1+$E57)^4*Inputs!$B$20+Inputs!$B$31*(1+$F57)^4*Inputs!$B$21+Inputs!$B$22*(1+Inputs!$B$23)^4</f>
        <v>22069.287040165367</v>
      </c>
      <c r="V57" s="35">
        <f>Inputs!$B$13/(Q57*(1-$G57))</f>
        <v>1.2826734859920823</v>
      </c>
      <c r="W57" s="36">
        <f>Inputs!$B$13</f>
        <v>12660</v>
      </c>
      <c r="X57" s="36">
        <f t="shared" si="3"/>
        <v>13575.319528765014</v>
      </c>
      <c r="Y57" s="36">
        <f t="shared" si="4"/>
        <v>14783.931041467347</v>
      </c>
      <c r="Z57" s="36">
        <f t="shared" si="5"/>
        <v>16357.252783439824</v>
      </c>
      <c r="AA57" s="36">
        <f t="shared" si="6"/>
        <v>18378.502792736093</v>
      </c>
      <c r="AB57" s="36">
        <f t="shared" si="7"/>
        <v>56818.074077919853</v>
      </c>
      <c r="AC57" s="36">
        <f t="shared" si="8"/>
        <v>240576.72961889204</v>
      </c>
      <c r="AD57" s="36">
        <f t="shared" si="9"/>
        <v>151142.95643451085</v>
      </c>
    </row>
    <row r="58" spans="1:30" ht="14.25" customHeight="1" x14ac:dyDescent="0.25">
      <c r="A58" s="16">
        <v>42</v>
      </c>
      <c r="B58" s="34">
        <v>0.27957006914966498</v>
      </c>
      <c r="C58" s="34">
        <v>7.5130191157027196E-2</v>
      </c>
      <c r="D58" s="34">
        <v>1.55506639706044E-2</v>
      </c>
      <c r="E58" s="34">
        <v>6.1822337204882602E-2</v>
      </c>
      <c r="F58" s="34">
        <v>-3.72395083286748E-3</v>
      </c>
      <c r="G58" s="34">
        <v>0.19771206880157699</v>
      </c>
      <c r="H58" s="35">
        <v>1.05314342229786</v>
      </c>
      <c r="I58" s="34">
        <v>9.4707123163430496E-2</v>
      </c>
      <c r="J58" s="34">
        <v>3.07439614540919E-2</v>
      </c>
      <c r="K58" s="36">
        <f>Inputs!$B$12*(1+$B58)^4</f>
        <v>160844.99131673959</v>
      </c>
      <c r="L58" s="36">
        <f t="shared" si="0"/>
        <v>17440.605062019033</v>
      </c>
      <c r="M58" s="36">
        <f t="shared" si="1"/>
        <v>234762.35730091526</v>
      </c>
      <c r="N58" s="37">
        <f>M58/Inputs!$B$6</f>
        <v>357.86944710505372</v>
      </c>
      <c r="O58" s="38">
        <f>IF(N58&gt;Inputs!$B$4,1,0)</f>
        <v>0</v>
      </c>
      <c r="P58" s="34">
        <f t="shared" si="2"/>
        <v>6.3963161709338592E-2</v>
      </c>
      <c r="Q58" s="36">
        <f>Inputs!$B$12*(1+$B58)^0*$C58+Inputs!$B$29*(1+$D58)^0*Inputs!$B$19+Inputs!$B$30*(1+$E58)^0*Inputs!$B$20+Inputs!$B$31*(1+$F58)^0*Inputs!$B$21+Inputs!$B$22*(1+Inputs!$B$23)^0</f>
        <v>12529.855496848555</v>
      </c>
      <c r="R58" s="36">
        <f>Inputs!$B$12*(1+$B58)^1*$C58+Inputs!$B$29*(1+$D58)^1*Inputs!$B$19+Inputs!$B$30*(1+$E58)^1*Inputs!$B$20+Inputs!$B$31*(1+$F58)^1*Inputs!$B$21+Inputs!$B$22*(1+Inputs!$B$23)^1</f>
        <v>13910.790746516497</v>
      </c>
      <c r="S58" s="36">
        <f>Inputs!$B$12*(1+$B58)^2*$C58+Inputs!$B$29*(1+$D58)^2*Inputs!$B$19+Inputs!$B$30*(1+$E58)^2*Inputs!$B$20+Inputs!$B$31*(1+$F58)^2*Inputs!$B$21+Inputs!$B$22*(1+Inputs!$B$23)^2</f>
        <v>15652.438665423066</v>
      </c>
      <c r="T58" s="36">
        <f>Inputs!$B$12*(1+$B58)^3*$C58+Inputs!$B$29*(1+$D58)^3*Inputs!$B$19+Inputs!$B$30*(1+$E58)^3*Inputs!$B$20+Inputs!$B$31*(1+$F58)^3*Inputs!$B$21+Inputs!$B$22*(1+Inputs!$B$23)^3</f>
        <v>17853.842822778388</v>
      </c>
      <c r="U58" s="36">
        <f>Inputs!$B$12*(1+$B58)^4*$C58+Inputs!$B$29*(1+$D58)^4*Inputs!$B$19+Inputs!$B$30*(1+$E58)^4*Inputs!$B$20+Inputs!$B$31*(1+$F58)^4*Inputs!$B$21+Inputs!$B$22*(1+Inputs!$B$23)^4</f>
        <v>20641.619537580704</v>
      </c>
      <c r="V58" s="35">
        <f>Inputs!$B$13/(Q58*(1-$G58))</f>
        <v>1.2593817167500296</v>
      </c>
      <c r="W58" s="36">
        <f>Inputs!$B$13</f>
        <v>12660</v>
      </c>
      <c r="X58" s="36">
        <f t="shared" si="3"/>
        <v>13479.850147141449</v>
      </c>
      <c r="Y58" s="36">
        <f t="shared" si="4"/>
        <v>14520.070891923811</v>
      </c>
      <c r="Z58" s="36">
        <f t="shared" si="5"/>
        <v>15823.680233971976</v>
      </c>
      <c r="AA58" s="36">
        <f t="shared" si="6"/>
        <v>17440.605062019033</v>
      </c>
      <c r="AB58" s="36">
        <f t="shared" si="7"/>
        <v>55993.154275999354</v>
      </c>
      <c r="AC58" s="36">
        <f t="shared" si="8"/>
        <v>281049.24571227346</v>
      </c>
      <c r="AD58" s="36">
        <f t="shared" si="9"/>
        <v>178769.20302491591</v>
      </c>
    </row>
    <row r="59" spans="1:30" ht="14.25" customHeight="1" x14ac:dyDescent="0.25">
      <c r="A59" s="16">
        <v>43</v>
      </c>
      <c r="B59" s="34">
        <v>0.202123265532522</v>
      </c>
      <c r="C59" s="34">
        <v>9.6458339911764598E-2</v>
      </c>
      <c r="D59" s="34">
        <v>3.8541074828135298E-2</v>
      </c>
      <c r="E59" s="34">
        <v>2.96563658337782E-2</v>
      </c>
      <c r="F59" s="34">
        <v>6.1800630731700303E-3</v>
      </c>
      <c r="G59" s="34">
        <v>0.203877359605978</v>
      </c>
      <c r="H59" s="35">
        <v>1.0596300568774</v>
      </c>
      <c r="I59" s="34">
        <v>8.9477759210077001E-2</v>
      </c>
      <c r="J59" s="34">
        <v>3.3885291047782401E-2</v>
      </c>
      <c r="K59" s="36">
        <f>Inputs!$B$12*(1+$B59)^4</f>
        <v>125298.90051984882</v>
      </c>
      <c r="L59" s="36">
        <f t="shared" si="0"/>
        <v>17531.699641039831</v>
      </c>
      <c r="M59" s="36">
        <f t="shared" si="1"/>
        <v>269655.53213920258</v>
      </c>
      <c r="N59" s="37">
        <f>M59/Inputs!$B$6</f>
        <v>411.06026240732103</v>
      </c>
      <c r="O59" s="38">
        <f>IF(N59&gt;Inputs!$B$4,1,0)</f>
        <v>1</v>
      </c>
      <c r="P59" s="34">
        <f t="shared" si="2"/>
        <v>5.55924681622946E-2</v>
      </c>
      <c r="Q59" s="36">
        <f>Inputs!$B$12*(1+$B59)^0*$C59+Inputs!$B$29*(1+$D59)^0*Inputs!$B$19+Inputs!$B$30*(1+$E59)^0*Inputs!$B$20+Inputs!$B$31*(1+$F59)^0*Inputs!$B$21+Inputs!$B$22*(1+Inputs!$B$23)^0</f>
        <v>13809.544422132796</v>
      </c>
      <c r="R59" s="36">
        <f>Inputs!$B$12*(1+$B59)^1*$C59+Inputs!$B$29*(1+$D59)^1*Inputs!$B$19+Inputs!$B$30*(1+$E59)^1*Inputs!$B$20+Inputs!$B$31*(1+$F59)^1*Inputs!$B$21+Inputs!$B$22*(1+Inputs!$B$23)^1</f>
        <v>15139.809506944508</v>
      </c>
      <c r="S59" s="36">
        <f>Inputs!$B$12*(1+$B59)^2*$C59+Inputs!$B$29*(1+$D59)^2*Inputs!$B$19+Inputs!$B$30*(1+$E59)^2*Inputs!$B$20+Inputs!$B$31*(1+$F59)^2*Inputs!$B$21+Inputs!$B$22*(1+Inputs!$B$23)^2</f>
        <v>16711.726344023846</v>
      </c>
      <c r="T59" s="36">
        <f>Inputs!$B$12*(1+$B59)^3*$C59+Inputs!$B$29*(1+$D59)^3*Inputs!$B$19+Inputs!$B$30*(1+$E59)^3*Inputs!$B$20+Inputs!$B$31*(1+$F59)^3*Inputs!$B$21+Inputs!$B$22*(1+Inputs!$B$23)^3</f>
        <v>18573.27855121209</v>
      </c>
      <c r="U59" s="36">
        <f>Inputs!$B$12*(1+$B59)^4*$C59+Inputs!$B$29*(1+$D59)^4*Inputs!$B$19+Inputs!$B$30*(1+$E59)^4*Inputs!$B$20+Inputs!$B$31*(1+$F59)^4*Inputs!$B$21+Inputs!$B$22*(1+Inputs!$B$23)^4</f>
        <v>20782.116646235736</v>
      </c>
      <c r="V59" s="35">
        <f>Inputs!$B$13/(Q59*(1-$G59))</f>
        <v>1.1515276739899616</v>
      </c>
      <c r="W59" s="36">
        <f>Inputs!$B$13</f>
        <v>12660</v>
      </c>
      <c r="X59" s="36">
        <f t="shared" si="3"/>
        <v>13602.616335183702</v>
      </c>
      <c r="Y59" s="36">
        <f t="shared" si="4"/>
        <v>14709.266554928909</v>
      </c>
      <c r="Z59" s="36">
        <f t="shared" si="5"/>
        <v>16008.047310856546</v>
      </c>
      <c r="AA59" s="36">
        <f t="shared" si="6"/>
        <v>17531.699641039831</v>
      </c>
      <c r="AB59" s="36">
        <f t="shared" si="7"/>
        <v>57238.871196877939</v>
      </c>
      <c r="AC59" s="36">
        <f t="shared" si="8"/>
        <v>326047.16043588991</v>
      </c>
      <c r="AD59" s="36">
        <f t="shared" si="9"/>
        <v>212416.66094232464</v>
      </c>
    </row>
    <row r="60" spans="1:30" ht="14.25" customHeight="1" x14ac:dyDescent="0.25">
      <c r="A60" s="16">
        <v>44</v>
      </c>
      <c r="B60" s="34">
        <v>0.26954407514763701</v>
      </c>
      <c r="C60" s="34">
        <v>8.1909385137991703E-2</v>
      </c>
      <c r="D60" s="34">
        <v>2.9059208448447602E-2</v>
      </c>
      <c r="E60" s="34">
        <v>5.5998949520929903E-2</v>
      </c>
      <c r="F60" s="34">
        <v>-3.4884317699646799E-4</v>
      </c>
      <c r="G60" s="34">
        <v>0.206641842490906</v>
      </c>
      <c r="H60" s="35">
        <v>1.0237783497992801</v>
      </c>
      <c r="I60" s="34">
        <v>9.3472178473077802E-2</v>
      </c>
      <c r="J60" s="34">
        <v>2.6901917175360002E-2</v>
      </c>
      <c r="K60" s="36">
        <f>Inputs!$B$12*(1+$B60)^4</f>
        <v>155862.76717607005</v>
      </c>
      <c r="L60" s="36">
        <f t="shared" si="0"/>
        <v>17467.264567349626</v>
      </c>
      <c r="M60" s="36">
        <f t="shared" si="1"/>
        <v>228678.09188720537</v>
      </c>
      <c r="N60" s="37">
        <f>M60/Inputs!$B$6</f>
        <v>348.59465226708136</v>
      </c>
      <c r="O60" s="38">
        <f>IF(N60&gt;Inputs!$B$4,1,0)</f>
        <v>0</v>
      </c>
      <c r="P60" s="34">
        <f t="shared" si="2"/>
        <v>6.65702612977178E-2</v>
      </c>
      <c r="Q60" s="36">
        <f>Inputs!$B$12*(1+$B60)^0*$C60+Inputs!$B$29*(1+$D60)^0*Inputs!$B$19+Inputs!$B$30*(1+$E60)^0*Inputs!$B$20+Inputs!$B$31*(1+$F60)^0*Inputs!$B$21+Inputs!$B$22*(1+Inputs!$B$23)^0</f>
        <v>12936.607135706425</v>
      </c>
      <c r="R60" s="36">
        <f>Inputs!$B$12*(1+$B60)^1*$C60+Inputs!$B$29*(1+$D60)^1*Inputs!$B$19+Inputs!$B$30*(1+$E60)^1*Inputs!$B$20+Inputs!$B$31*(1+$F60)^1*Inputs!$B$21+Inputs!$B$22*(1+Inputs!$B$23)^1</f>
        <v>14427.159830742054</v>
      </c>
      <c r="S60" s="36">
        <f>Inputs!$B$12*(1+$B60)^2*$C60+Inputs!$B$29*(1+$D60)^2*Inputs!$B$19+Inputs!$B$30*(1+$E60)^2*Inputs!$B$20+Inputs!$B$31*(1+$F60)^2*Inputs!$B$21+Inputs!$B$22*(1+Inputs!$B$23)^2</f>
        <v>16283.363463948699</v>
      </c>
      <c r="T60" s="36">
        <f>Inputs!$B$12*(1+$B60)^3*$C60+Inputs!$B$29*(1+$D60)^3*Inputs!$B$19+Inputs!$B$30*(1+$E60)^3*Inputs!$B$20+Inputs!$B$31*(1+$F60)^3*Inputs!$B$21+Inputs!$B$22*(1+Inputs!$B$23)^3</f>
        <v>18601.921847350168</v>
      </c>
      <c r="U60" s="36">
        <f>Inputs!$B$12*(1+$B60)^4*$C60+Inputs!$B$29*(1+$D60)^4*Inputs!$B$19+Inputs!$B$30*(1+$E60)^4*Inputs!$B$20+Inputs!$B$31*(1+$F60)^4*Inputs!$B$21+Inputs!$B$22*(1+Inputs!$B$23)^4</f>
        <v>21505.506005173749</v>
      </c>
      <c r="V60" s="35">
        <f>Inputs!$B$13/(Q60*(1-$G60))</f>
        <v>1.2335138340839533</v>
      </c>
      <c r="W60" s="36">
        <f>Inputs!$B$13</f>
        <v>12660</v>
      </c>
      <c r="X60" s="36">
        <f t="shared" si="3"/>
        <v>13518.528984844514</v>
      </c>
      <c r="Y60" s="36">
        <f t="shared" si="4"/>
        <v>14580.458822090537</v>
      </c>
      <c r="Z60" s="36">
        <f t="shared" si="5"/>
        <v>15882.72536533446</v>
      </c>
      <c r="AA60" s="36">
        <f t="shared" si="6"/>
        <v>17467.264567349626</v>
      </c>
      <c r="AB60" s="36">
        <f t="shared" si="7"/>
        <v>56318.715860222699</v>
      </c>
      <c r="AC60" s="36">
        <f t="shared" si="8"/>
        <v>269447.15436524054</v>
      </c>
      <c r="AD60" s="36">
        <f t="shared" si="9"/>
        <v>172359.37602698267</v>
      </c>
    </row>
    <row r="61" spans="1:30" ht="14.25" customHeight="1" x14ac:dyDescent="0.25">
      <c r="A61" s="16">
        <v>45</v>
      </c>
      <c r="B61" s="34">
        <v>0.36164745345529697</v>
      </c>
      <c r="C61" s="34">
        <v>8.0117875055878807E-2</v>
      </c>
      <c r="D61" s="34">
        <v>9.1310017030587498E-3</v>
      </c>
      <c r="E61" s="34">
        <v>6.0548074844237403E-2</v>
      </c>
      <c r="F61" s="34">
        <v>-4.7011593784902599E-3</v>
      </c>
      <c r="G61" s="34">
        <v>0.21232272588293999</v>
      </c>
      <c r="H61" s="35">
        <v>1.0508908926764799</v>
      </c>
      <c r="I61" s="34">
        <v>9.4039235632898094E-2</v>
      </c>
      <c r="J61" s="34">
        <v>2.4272895806272898E-2</v>
      </c>
      <c r="K61" s="36">
        <f>Inputs!$B$12*(1+$B61)^4</f>
        <v>206257.60146450883</v>
      </c>
      <c r="L61" s="36">
        <f t="shared" si="0"/>
        <v>20662.311978331007</v>
      </c>
      <c r="M61" s="36">
        <f t="shared" si="1"/>
        <v>254153.6137512977</v>
      </c>
      <c r="N61" s="37">
        <f>M61/Inputs!$B$6</f>
        <v>387.42928925502696</v>
      </c>
      <c r="O61" s="38">
        <f>IF(N61&gt;Inputs!$B$4,1,0)</f>
        <v>0</v>
      </c>
      <c r="P61" s="34">
        <f t="shared" si="2"/>
        <v>6.9766339826625196E-2</v>
      </c>
      <c r="Q61" s="36">
        <f>Inputs!$B$12*(1+$B61)^0*$C61+Inputs!$B$29*(1+$D61)^0*Inputs!$B$19+Inputs!$B$30*(1+$E61)^0*Inputs!$B$20+Inputs!$B$31*(1+$F61)^0*Inputs!$B$21+Inputs!$B$22*(1+Inputs!$B$23)^0</f>
        <v>12829.116530779651</v>
      </c>
      <c r="R61" s="36">
        <f>Inputs!$B$12*(1+$B61)^1*$C61+Inputs!$B$29*(1+$D61)^1*Inputs!$B$19+Inputs!$B$30*(1+$E61)^1*Inputs!$B$20+Inputs!$B$31*(1+$F61)^1*Inputs!$B$21+Inputs!$B$22*(1+Inputs!$B$23)^1</f>
        <v>14659.482023266472</v>
      </c>
      <c r="S61" s="36">
        <f>Inputs!$B$12*(1+$B61)^2*$C61+Inputs!$B$29*(1+$D61)^2*Inputs!$B$19+Inputs!$B$30*(1+$E61)^2*Inputs!$B$20+Inputs!$B$31*(1+$F61)^2*Inputs!$B$21+Inputs!$B$22*(1+Inputs!$B$23)^2</f>
        <v>17126.066898044024</v>
      </c>
      <c r="T61" s="36">
        <f>Inputs!$B$12*(1+$B61)^3*$C61+Inputs!$B$29*(1+$D61)^3*Inputs!$B$19+Inputs!$B$30*(1+$E61)^3*Inputs!$B$20+Inputs!$B$31*(1+$F61)^3*Inputs!$B$21+Inputs!$B$22*(1+Inputs!$B$23)^3</f>
        <v>20456.740280372353</v>
      </c>
      <c r="U61" s="36">
        <f>Inputs!$B$12*(1+$B61)^4*$C61+Inputs!$B$29*(1+$D61)^4*Inputs!$B$19+Inputs!$B$30*(1+$E61)^4*Inputs!$B$20+Inputs!$B$31*(1+$F61)^4*Inputs!$B$21+Inputs!$B$22*(1+Inputs!$B$23)^4</f>
        <v>24961.631686896133</v>
      </c>
      <c r="V61" s="35">
        <f>Inputs!$B$13/(Q61*(1-$G61))</f>
        <v>1.2528198914572801</v>
      </c>
      <c r="W61" s="36">
        <f>Inputs!$B$13</f>
        <v>12660</v>
      </c>
      <c r="X61" s="36">
        <f t="shared" si="3"/>
        <v>13883.321619197473</v>
      </c>
      <c r="Y61" s="36">
        <f t="shared" si="4"/>
        <v>15538.314637492616</v>
      </c>
      <c r="Z61" s="36">
        <f t="shared" si="5"/>
        <v>17746.766231415259</v>
      </c>
      <c r="AA61" s="36">
        <f t="shared" si="6"/>
        <v>20662.311978331007</v>
      </c>
      <c r="AB61" s="36">
        <f t="shared" si="7"/>
        <v>60607.627621587133</v>
      </c>
      <c r="AC61" s="36">
        <f t="shared" si="8"/>
        <v>303353.25282495184</v>
      </c>
      <c r="AD61" s="36">
        <f t="shared" si="9"/>
        <v>193545.98612971057</v>
      </c>
    </row>
    <row r="62" spans="1:30" ht="14.25" customHeight="1" x14ac:dyDescent="0.25">
      <c r="A62" s="16">
        <v>46</v>
      </c>
      <c r="B62" s="34">
        <v>0.38132431522372501</v>
      </c>
      <c r="C62" s="34">
        <v>7.07626862905711E-2</v>
      </c>
      <c r="D62" s="34">
        <v>5.4606588509738603E-2</v>
      </c>
      <c r="E62" s="34">
        <v>7.1885541831081007E-2</v>
      </c>
      <c r="F62" s="34">
        <v>2.4345563503738499E-2</v>
      </c>
      <c r="G62" s="34">
        <v>0.19805702538783701</v>
      </c>
      <c r="H62" s="35">
        <v>1.0351752821826501</v>
      </c>
      <c r="I62" s="34">
        <v>9.7374207668363605E-2</v>
      </c>
      <c r="J62" s="34">
        <v>2.6456176431604701E-2</v>
      </c>
      <c r="K62" s="36">
        <f>Inputs!$B$12*(1+$B62)^4</f>
        <v>218440.85973613567</v>
      </c>
      <c r="L62" s="36">
        <f t="shared" si="0"/>
        <v>20946.234861547258</v>
      </c>
      <c r="M62" s="36">
        <f t="shared" si="1"/>
        <v>251237.22088682413</v>
      </c>
      <c r="N62" s="37">
        <f>M62/Inputs!$B$6</f>
        <v>382.98356842503676</v>
      </c>
      <c r="O62" s="38">
        <f>IF(N62&gt;Inputs!$B$4,1,0)</f>
        <v>0</v>
      </c>
      <c r="P62" s="34">
        <f t="shared" si="2"/>
        <v>7.0918031236758911E-2</v>
      </c>
      <c r="Q62" s="36">
        <f>Inputs!$B$12*(1+$B62)^0*$C62+Inputs!$B$29*(1+$D62)^0*Inputs!$B$19+Inputs!$B$30*(1+$E62)^0*Inputs!$B$20+Inputs!$B$31*(1+$F62)^0*Inputs!$B$21+Inputs!$B$22*(1+Inputs!$B$23)^0</f>
        <v>12267.805204861186</v>
      </c>
      <c r="R62" s="36">
        <f>Inputs!$B$12*(1+$B62)^1*$C62+Inputs!$B$29*(1+$D62)^1*Inputs!$B$19+Inputs!$B$30*(1+$E62)^1*Inputs!$B$20+Inputs!$B$31*(1+$F62)^1*Inputs!$B$21+Inputs!$B$22*(1+Inputs!$B$23)^1</f>
        <v>14288.278710482948</v>
      </c>
      <c r="S62" s="36">
        <f>Inputs!$B$12*(1+$B62)^2*$C62+Inputs!$B$29*(1+$D62)^2*Inputs!$B$19+Inputs!$B$30*(1+$E62)^2*Inputs!$B$20+Inputs!$B$31*(1+$F62)^2*Inputs!$B$21+Inputs!$B$22*(1+Inputs!$B$23)^2</f>
        <v>16949.534454598521</v>
      </c>
      <c r="T62" s="36">
        <f>Inputs!$B$12*(1+$B62)^3*$C62+Inputs!$B$29*(1+$D62)^3*Inputs!$B$19+Inputs!$B$30*(1+$E62)^3*Inputs!$B$20+Inputs!$B$31*(1+$F62)^3*Inputs!$B$21+Inputs!$B$22*(1+Inputs!$B$23)^3</f>
        <v>20488.46278202183</v>
      </c>
      <c r="U62" s="36">
        <f>Inputs!$B$12*(1+$B62)^4*$C62+Inputs!$B$29*(1+$D62)^4*Inputs!$B$19+Inputs!$B$30*(1+$E62)^4*Inputs!$B$20+Inputs!$B$31*(1+$F62)^4*Inputs!$B$21+Inputs!$B$22*(1+Inputs!$B$23)^4</f>
        <v>25231.820607615482</v>
      </c>
      <c r="V62" s="35">
        <f>Inputs!$B$13/(Q62*(1-$G62))</f>
        <v>1.2868364300017965</v>
      </c>
      <c r="W62" s="36">
        <f>Inputs!$B$13</f>
        <v>12660</v>
      </c>
      <c r="X62" s="36">
        <f t="shared" si="3"/>
        <v>14024.159337648851</v>
      </c>
      <c r="Y62" s="36">
        <f t="shared" si="4"/>
        <v>15781.041850786201</v>
      </c>
      <c r="Z62" s="36">
        <f t="shared" si="5"/>
        <v>18042.26361328088</v>
      </c>
      <c r="AA62" s="36">
        <f t="shared" si="6"/>
        <v>20946.234861547258</v>
      </c>
      <c r="AB62" s="36">
        <f t="shared" si="7"/>
        <v>60728.014355361913</v>
      </c>
      <c r="AC62" s="36">
        <f t="shared" si="8"/>
        <v>303172.43402941356</v>
      </c>
      <c r="AD62" s="36">
        <f t="shared" si="9"/>
        <v>190509.20653146223</v>
      </c>
    </row>
    <row r="63" spans="1:30" ht="14.25" customHeight="1" x14ac:dyDescent="0.25">
      <c r="A63" s="16">
        <v>47</v>
      </c>
      <c r="B63" s="34">
        <v>0.27390656444019101</v>
      </c>
      <c r="C63" s="34">
        <v>8.0051594407548998E-2</v>
      </c>
      <c r="D63" s="34">
        <v>3.5676055611397701E-2</v>
      </c>
      <c r="E63" s="34">
        <v>5.6846991609158903E-2</v>
      </c>
      <c r="F63" s="34">
        <v>-8.6502130333272892E-3</v>
      </c>
      <c r="G63" s="34">
        <v>0.18653132415822599</v>
      </c>
      <c r="H63" s="35">
        <v>1.08332649597437</v>
      </c>
      <c r="I63" s="34">
        <v>9.5041727263924805E-2</v>
      </c>
      <c r="J63" s="34">
        <v>1.83077519968615E-2</v>
      </c>
      <c r="K63" s="36">
        <f>Inputs!$B$12*(1+$B63)^4</f>
        <v>158016.17778166666</v>
      </c>
      <c r="L63" s="36">
        <f t="shared" si="0"/>
        <v>18811.732393774455</v>
      </c>
      <c r="M63" s="36">
        <f t="shared" si="1"/>
        <v>216628.27328919759</v>
      </c>
      <c r="N63" s="37">
        <f>M63/Inputs!$B$6</f>
        <v>330.22602635548412</v>
      </c>
      <c r="O63" s="38">
        <f>IF(N63&gt;Inputs!$B$4,1,0)</f>
        <v>0</v>
      </c>
      <c r="P63" s="34">
        <f t="shared" si="2"/>
        <v>7.6733975267063298E-2</v>
      </c>
      <c r="Q63" s="36">
        <f>Inputs!$B$12*(1+$B63)^0*$C63+Inputs!$B$29*(1+$D63)^0*Inputs!$B$19+Inputs!$B$30*(1+$E63)^0*Inputs!$B$20+Inputs!$B$31*(1+$F63)^0*Inputs!$B$21+Inputs!$B$22*(1+Inputs!$B$23)^0</f>
        <v>12825.13969187986</v>
      </c>
      <c r="R63" s="36">
        <f>Inputs!$B$12*(1+$B63)^1*$C63+Inputs!$B$29*(1+$D63)^1*Inputs!$B$19+Inputs!$B$30*(1+$E63)^1*Inputs!$B$20+Inputs!$B$31*(1+$F63)^1*Inputs!$B$21+Inputs!$B$22*(1+Inputs!$B$23)^1</f>
        <v>14293.093613499099</v>
      </c>
      <c r="S63" s="36">
        <f>Inputs!$B$12*(1+$B63)^2*$C63+Inputs!$B$29*(1+$D63)^2*Inputs!$B$19+Inputs!$B$30*(1+$E63)^2*Inputs!$B$20+Inputs!$B$31*(1+$F63)^2*Inputs!$B$21+Inputs!$B$22*(1+Inputs!$B$23)^2</f>
        <v>16131.977476246211</v>
      </c>
      <c r="T63" s="36">
        <f>Inputs!$B$12*(1+$B63)^3*$C63+Inputs!$B$29*(1+$D63)^3*Inputs!$B$19+Inputs!$B$30*(1+$E63)^3*Inputs!$B$20+Inputs!$B$31*(1+$F63)^3*Inputs!$B$21+Inputs!$B$22*(1+Inputs!$B$23)^3</f>
        <v>18441.039801281149</v>
      </c>
      <c r="U63" s="36">
        <f>Inputs!$B$12*(1+$B63)^4*$C63+Inputs!$B$29*(1+$D63)^4*Inputs!$B$19+Inputs!$B$30*(1+$E63)^4*Inputs!$B$20+Inputs!$B$31*(1+$F63)^4*Inputs!$B$21+Inputs!$B$22*(1+Inputs!$B$23)^4</f>
        <v>21346.594119404337</v>
      </c>
      <c r="V63" s="35">
        <f>Inputs!$B$13/(Q63*(1-$G63))</f>
        <v>1.2134748151159251</v>
      </c>
      <c r="W63" s="36">
        <f>Inputs!$B$13</f>
        <v>12660</v>
      </c>
      <c r="X63" s="36">
        <f t="shared" si="3"/>
        <v>13730.744077461497</v>
      </c>
      <c r="Y63" s="36">
        <f t="shared" si="4"/>
        <v>15070.299139014047</v>
      </c>
      <c r="Z63" s="36">
        <f t="shared" si="5"/>
        <v>16739.301854340443</v>
      </c>
      <c r="AA63" s="36">
        <f t="shared" si="6"/>
        <v>18811.732393774455</v>
      </c>
      <c r="AB63" s="36">
        <f t="shared" si="7"/>
        <v>58078.070659881691</v>
      </c>
      <c r="AC63" s="36">
        <f t="shared" si="8"/>
        <v>249643.43184880499</v>
      </c>
      <c r="AD63" s="36">
        <f t="shared" si="9"/>
        <v>158550.2026293159</v>
      </c>
    </row>
    <row r="64" spans="1:30" ht="14.25" customHeight="1" x14ac:dyDescent="0.25">
      <c r="A64" s="16">
        <v>48</v>
      </c>
      <c r="B64" s="34">
        <v>0.16418144477616001</v>
      </c>
      <c r="C64" s="34">
        <v>7.0902605925021595E-2</v>
      </c>
      <c r="D64" s="34">
        <v>4.3252719401901701E-2</v>
      </c>
      <c r="E64" s="34">
        <v>2.6121824391807699E-2</v>
      </c>
      <c r="F64" s="34">
        <v>1.35515259187737E-2</v>
      </c>
      <c r="G64" s="34">
        <v>0.214340552551192</v>
      </c>
      <c r="H64" s="35">
        <v>1.05673489605723</v>
      </c>
      <c r="I64" s="34">
        <v>9.0171851163624306E-2</v>
      </c>
      <c r="J64" s="34">
        <v>2.79719727692944E-2</v>
      </c>
      <c r="K64" s="36">
        <f>Inputs!$B$12*(1+$B64)^4</f>
        <v>110213.283836419</v>
      </c>
      <c r="L64" s="36">
        <f t="shared" si="0"/>
        <v>13847.485163981059</v>
      </c>
      <c r="M64" s="36">
        <f t="shared" si="1"/>
        <v>199874.20496023234</v>
      </c>
      <c r="N64" s="37">
        <f>M64/Inputs!$B$6</f>
        <v>304.68628804913465</v>
      </c>
      <c r="O64" s="38">
        <f>IF(N64&gt;Inputs!$B$4,1,0)</f>
        <v>0</v>
      </c>
      <c r="P64" s="34">
        <f t="shared" si="2"/>
        <v>6.2199878394329902E-2</v>
      </c>
      <c r="Q64" s="36">
        <f>Inputs!$B$12*(1+$B64)^0*$C64+Inputs!$B$29*(1+$D64)^0*Inputs!$B$19+Inputs!$B$30*(1+$E64)^0*Inputs!$B$20+Inputs!$B$31*(1+$F64)^0*Inputs!$B$21+Inputs!$B$22*(1+Inputs!$B$23)^0</f>
        <v>12276.200382928218</v>
      </c>
      <c r="R64" s="36">
        <f>Inputs!$B$12*(1+$B64)^1*$C64+Inputs!$B$29*(1+$D64)^1*Inputs!$B$19+Inputs!$B$30*(1+$E64)^1*Inputs!$B$20+Inputs!$B$31*(1+$F64)^1*Inputs!$B$21+Inputs!$B$22*(1+Inputs!$B$23)^1</f>
        <v>13175.067391657622</v>
      </c>
      <c r="S64" s="36">
        <f>Inputs!$B$12*(1+$B64)^2*$C64+Inputs!$B$29*(1+$D64)^2*Inputs!$B$19+Inputs!$B$30*(1+$E64)^2*Inputs!$B$20+Inputs!$B$31*(1+$F64)^2*Inputs!$B$21+Inputs!$B$22*(1+Inputs!$B$23)^2</f>
        <v>14195.250602240438</v>
      </c>
      <c r="T64" s="36">
        <f>Inputs!$B$12*(1+$B64)^3*$C64+Inputs!$B$29*(1+$D64)^3*Inputs!$B$19+Inputs!$B$30*(1+$E64)^3*Inputs!$B$20+Inputs!$B$31*(1+$F64)^3*Inputs!$B$21+Inputs!$B$22*(1+Inputs!$B$23)^3</f>
        <v>15355.838017426247</v>
      </c>
      <c r="U64" s="36">
        <f>Inputs!$B$12*(1+$B64)^4*$C64+Inputs!$B$29*(1+$D64)^4*Inputs!$B$19+Inputs!$B$30*(1+$E64)^4*Inputs!$B$20+Inputs!$B$31*(1+$F64)^4*Inputs!$B$21+Inputs!$B$22*(1+Inputs!$B$23)^4</f>
        <v>16679.019719834014</v>
      </c>
      <c r="V64" s="35">
        <f>Inputs!$B$13/(Q64*(1-$G64))</f>
        <v>1.3126090665505836</v>
      </c>
      <c r="W64" s="36">
        <f>Inputs!$B$13</f>
        <v>12660</v>
      </c>
      <c r="X64" s="36">
        <f t="shared" si="3"/>
        <v>12924.823114032784</v>
      </c>
      <c r="Y64" s="36">
        <f t="shared" si="4"/>
        <v>13212.211530245118</v>
      </c>
      <c r="Z64" s="36">
        <f t="shared" si="5"/>
        <v>13520.680924580427</v>
      </c>
      <c r="AA64" s="36">
        <f t="shared" si="6"/>
        <v>13847.485163981059</v>
      </c>
      <c r="AB64" s="36">
        <f t="shared" si="7"/>
        <v>51250.587983606289</v>
      </c>
      <c r="AC64" s="36">
        <f t="shared" si="8"/>
        <v>228856.18122380096</v>
      </c>
      <c r="AD64" s="36">
        <f t="shared" si="9"/>
        <v>148623.61697662604</v>
      </c>
    </row>
    <row r="65" spans="1:30" ht="14.25" customHeight="1" x14ac:dyDescent="0.25">
      <c r="A65" s="16">
        <v>49</v>
      </c>
      <c r="B65" s="34">
        <v>0.191471788891874</v>
      </c>
      <c r="C65" s="34">
        <v>7.4286507883585595E-2</v>
      </c>
      <c r="D65" s="34">
        <v>2.80845083341443E-2</v>
      </c>
      <c r="E65" s="34">
        <v>6.7832881543175697E-2</v>
      </c>
      <c r="F65" s="34">
        <v>1.8529223757951001E-2</v>
      </c>
      <c r="G65" s="34">
        <v>0.17242671671833301</v>
      </c>
      <c r="H65" s="35">
        <v>1.12592857847938</v>
      </c>
      <c r="I65" s="34">
        <v>9.8306017875260596E-2</v>
      </c>
      <c r="J65" s="34">
        <v>1.8740764382297902E-2</v>
      </c>
      <c r="K65" s="36">
        <f>Inputs!$B$12*(1+$B65)^4</f>
        <v>120916.70540314993</v>
      </c>
      <c r="L65" s="36">
        <f t="shared" si="0"/>
        <v>16958.413773643271</v>
      </c>
      <c r="M65" s="36">
        <f t="shared" si="1"/>
        <v>190932.27702476515</v>
      </c>
      <c r="N65" s="37">
        <f>M65/Inputs!$B$6</f>
        <v>291.05530034262978</v>
      </c>
      <c r="O65" s="38">
        <f>IF(N65&gt;Inputs!$B$4,1,0)</f>
        <v>0</v>
      </c>
      <c r="P65" s="34">
        <f t="shared" si="2"/>
        <v>7.9565253492962701E-2</v>
      </c>
      <c r="Q65" s="36">
        <f>Inputs!$B$12*(1+$B65)^0*$C65+Inputs!$B$29*(1+$D65)^0*Inputs!$B$19+Inputs!$B$30*(1+$E65)^0*Inputs!$B$20+Inputs!$B$31*(1+$F65)^0*Inputs!$B$21+Inputs!$B$22*(1+Inputs!$B$23)^0</f>
        <v>12479.234500442057</v>
      </c>
      <c r="R65" s="36">
        <f>Inputs!$B$12*(1+$B65)^1*$C65+Inputs!$B$29*(1+$D65)^1*Inputs!$B$19+Inputs!$B$30*(1+$E65)^1*Inputs!$B$20+Inputs!$B$31*(1+$F65)^1*Inputs!$B$21+Inputs!$B$22*(1+Inputs!$B$23)^1</f>
        <v>13610.208774096011</v>
      </c>
      <c r="S65" s="36">
        <f>Inputs!$B$12*(1+$B65)^2*$C65+Inputs!$B$29*(1+$D65)^2*Inputs!$B$19+Inputs!$B$30*(1+$E65)^2*Inputs!$B$20+Inputs!$B$31*(1+$F65)^2*Inputs!$B$21+Inputs!$B$22*(1+Inputs!$B$23)^2</f>
        <v>14918.222120939834</v>
      </c>
      <c r="T65" s="36">
        <f>Inputs!$B$12*(1+$B65)^3*$C65+Inputs!$B$29*(1+$D65)^3*Inputs!$B$19+Inputs!$B$30*(1+$E65)^3*Inputs!$B$20+Inputs!$B$31*(1+$F65)^3*Inputs!$B$21+Inputs!$B$22*(1+Inputs!$B$23)^3</f>
        <v>16435.385580268237</v>
      </c>
      <c r="U65" s="36">
        <f>Inputs!$B$12*(1+$B65)^4*$C65+Inputs!$B$29*(1+$D65)^4*Inputs!$B$19+Inputs!$B$30*(1+$E65)^4*Inputs!$B$20+Inputs!$B$31*(1+$F65)^4*Inputs!$B$21+Inputs!$B$22*(1+Inputs!$B$23)^4</f>
        <v>18199.854799401975</v>
      </c>
      <c r="V65" s="35">
        <f>Inputs!$B$13/(Q65*(1-$G65))</f>
        <v>1.2258555514345622</v>
      </c>
      <c r="W65" s="36">
        <f>Inputs!$B$13</f>
        <v>12660</v>
      </c>
      <c r="X65" s="36">
        <f t="shared" si="3"/>
        <v>13525.976284287641</v>
      </c>
      <c r="Y65" s="36">
        <f t="shared" si="4"/>
        <v>14517.471786520289</v>
      </c>
      <c r="Z65" s="36">
        <f t="shared" si="5"/>
        <v>15654.090635773489</v>
      </c>
      <c r="AA65" s="36">
        <f t="shared" si="6"/>
        <v>16958.413773643271</v>
      </c>
      <c r="AB65" s="36">
        <f t="shared" si="7"/>
        <v>55066.947858040228</v>
      </c>
      <c r="AC65" s="36">
        <f t="shared" si="8"/>
        <v>217132.81428809452</v>
      </c>
      <c r="AD65" s="36">
        <f t="shared" si="9"/>
        <v>135865.32916672493</v>
      </c>
    </row>
    <row r="66" spans="1:30" ht="14.25" customHeight="1" x14ac:dyDescent="0.25">
      <c r="A66" s="16">
        <v>50</v>
      </c>
      <c r="B66" s="34">
        <v>0.35308781559736002</v>
      </c>
      <c r="C66" s="34">
        <v>6.1333632476526297E-2</v>
      </c>
      <c r="D66" s="34">
        <v>5.1043969487236301E-2</v>
      </c>
      <c r="E66" s="34">
        <v>5.7239897800110698E-2</v>
      </c>
      <c r="F66" s="34">
        <v>-9.00275220001771E-3</v>
      </c>
      <c r="G66" s="34">
        <v>0.16362143282546299</v>
      </c>
      <c r="H66" s="35">
        <v>0.94726402530908405</v>
      </c>
      <c r="I66" s="34">
        <v>9.9915343119188704E-2</v>
      </c>
      <c r="J66" s="34">
        <v>2.3032322185672999E-2</v>
      </c>
      <c r="K66" s="36">
        <f>Inputs!$B$12*(1+$B66)^4</f>
        <v>201119.96443090451</v>
      </c>
      <c r="L66" s="36">
        <f t="shared" si="0"/>
        <v>16844.767698761156</v>
      </c>
      <c r="M66" s="36">
        <f t="shared" si="1"/>
        <v>193419.13799957035</v>
      </c>
      <c r="N66" s="37">
        <f>M66/Inputs!$B$6</f>
        <v>294.84624695056453</v>
      </c>
      <c r="O66" s="38">
        <f>IF(N66&gt;Inputs!$B$4,1,0)</f>
        <v>0</v>
      </c>
      <c r="P66" s="34">
        <f t="shared" si="2"/>
        <v>7.6883020933515706E-2</v>
      </c>
      <c r="Q66" s="36">
        <f>Inputs!$B$12*(1+$B66)^0*$C66+Inputs!$B$29*(1+$D66)^0*Inputs!$B$19+Inputs!$B$30*(1+$E66)^0*Inputs!$B$20+Inputs!$B$31*(1+$F66)^0*Inputs!$B$21+Inputs!$B$22*(1+Inputs!$B$23)^0</f>
        <v>11702.0619760185</v>
      </c>
      <c r="R66" s="36">
        <f>Inputs!$B$12*(1+$B66)^1*$C66+Inputs!$B$29*(1+$D66)^1*Inputs!$B$19+Inputs!$B$30*(1+$E66)^1*Inputs!$B$20+Inputs!$B$31*(1+$F66)^1*Inputs!$B$21+Inputs!$B$22*(1+Inputs!$B$23)^1</f>
        <v>13203.877168932766</v>
      </c>
      <c r="S66" s="36">
        <f>Inputs!$B$12*(1+$B66)^2*$C66+Inputs!$B$29*(1+$D66)^2*Inputs!$B$19+Inputs!$B$30*(1+$E66)^2*Inputs!$B$20+Inputs!$B$31*(1+$F66)^2*Inputs!$B$21+Inputs!$B$22*(1+Inputs!$B$23)^2</f>
        <v>15179.599478731081</v>
      </c>
      <c r="T66" s="36">
        <f>Inputs!$B$12*(1+$B66)^3*$C66+Inputs!$B$29*(1+$D66)^3*Inputs!$B$19+Inputs!$B$30*(1+$E66)^3*Inputs!$B$20+Inputs!$B$31*(1+$F66)^3*Inputs!$B$21+Inputs!$B$22*(1+Inputs!$B$23)^3</f>
        <v>17792.066724485892</v>
      </c>
      <c r="U66" s="36">
        <f>Inputs!$B$12*(1+$B66)^4*$C66+Inputs!$B$29*(1+$D66)^4*Inputs!$B$19+Inputs!$B$30*(1+$E66)^4*Inputs!$B$20+Inputs!$B$31*(1+$F66)^4*Inputs!$B$21+Inputs!$B$22*(1+Inputs!$B$23)^4</f>
        <v>21261.362236244771</v>
      </c>
      <c r="V66" s="35">
        <f>Inputs!$B$13/(Q66*(1-$G66))</f>
        <v>1.2935059079143576</v>
      </c>
      <c r="W66" s="36">
        <f>Inputs!$B$13</f>
        <v>12660</v>
      </c>
      <c r="X66" s="36">
        <f t="shared" si="3"/>
        <v>13328.829360009942</v>
      </c>
      <c r="Y66" s="36">
        <f t="shared" si="4"/>
        <v>14224.286156176997</v>
      </c>
      <c r="Z66" s="36">
        <f t="shared" si="5"/>
        <v>15384.242326781177</v>
      </c>
      <c r="AA66" s="36">
        <f t="shared" si="6"/>
        <v>16844.767698761156</v>
      </c>
      <c r="AB66" s="36">
        <f t="shared" si="7"/>
        <v>54190.799417334318</v>
      </c>
      <c r="AC66" s="36">
        <f t="shared" si="8"/>
        <v>224142.36077486843</v>
      </c>
      <c r="AD66" s="36">
        <f t="shared" si="9"/>
        <v>139228.33858223603</v>
      </c>
    </row>
    <row r="67" spans="1:30" ht="14.25" customHeight="1" x14ac:dyDescent="0.25">
      <c r="A67" s="16">
        <v>51</v>
      </c>
      <c r="B67" s="34">
        <v>0.27815426699300899</v>
      </c>
      <c r="C67" s="34">
        <v>0.101567035329863</v>
      </c>
      <c r="D67" s="34">
        <v>1.89511223325541E-2</v>
      </c>
      <c r="E67" s="34">
        <v>3.1115939177664399E-2</v>
      </c>
      <c r="F67" s="34">
        <v>1.6550909526639901E-2</v>
      </c>
      <c r="G67" s="34">
        <v>0.182318797010808</v>
      </c>
      <c r="H67" s="35">
        <v>0.93462281964277005</v>
      </c>
      <c r="I67" s="34">
        <v>9.6407303968408103E-2</v>
      </c>
      <c r="J67" s="34">
        <v>2.0280127325378899E-2</v>
      </c>
      <c r="K67" s="36">
        <f>Inputs!$B$12*(1+$B67)^4</f>
        <v>160134.29320026247</v>
      </c>
      <c r="L67" s="36">
        <f t="shared" si="0"/>
        <v>19020.456776519219</v>
      </c>
      <c r="M67" s="36">
        <f t="shared" si="1"/>
        <v>219121.07740029515</v>
      </c>
      <c r="N67" s="37">
        <f>M67/Inputs!$B$6</f>
        <v>334.02603262240115</v>
      </c>
      <c r="O67" s="38">
        <f>IF(N67&gt;Inputs!$B$4,1,0)</f>
        <v>0</v>
      </c>
      <c r="P67" s="34">
        <f t="shared" si="2"/>
        <v>7.6127176643029204E-2</v>
      </c>
      <c r="Q67" s="36">
        <f>Inputs!$B$12*(1+$B67)^0*$C67+Inputs!$B$29*(1+$D67)^0*Inputs!$B$19+Inputs!$B$30*(1+$E67)^0*Inputs!$B$20+Inputs!$B$31*(1+$F67)^0*Inputs!$B$21+Inputs!$B$22*(1+Inputs!$B$23)^0</f>
        <v>14116.066147218702</v>
      </c>
      <c r="R67" s="36">
        <f>Inputs!$B$12*(1+$B67)^1*$C67+Inputs!$B$29*(1+$D67)^1*Inputs!$B$19+Inputs!$B$30*(1+$E67)^1*Inputs!$B$20+Inputs!$B$31*(1+$F67)^1*Inputs!$B$21+Inputs!$B$22*(1+Inputs!$B$23)^1</f>
        <v>15957.464217097484</v>
      </c>
      <c r="S67" s="36">
        <f>Inputs!$B$12*(1+$B67)^2*$C67+Inputs!$B$29*(1+$D67)^2*Inputs!$B$19+Inputs!$B$30*(1+$E67)^2*Inputs!$B$20+Inputs!$B$31*(1+$F67)^2*Inputs!$B$21+Inputs!$B$22*(1+Inputs!$B$23)^2</f>
        <v>18273.137011802512</v>
      </c>
      <c r="T67" s="36">
        <f>Inputs!$B$12*(1+$B67)^3*$C67+Inputs!$B$29*(1+$D67)^3*Inputs!$B$19+Inputs!$B$30*(1+$E67)^3*Inputs!$B$20+Inputs!$B$31*(1+$F67)^3*Inputs!$B$21+Inputs!$B$22*(1+Inputs!$B$23)^3</f>
        <v>21194.288830697864</v>
      </c>
      <c r="U67" s="36">
        <f>Inputs!$B$12*(1+$B67)^4*$C67+Inputs!$B$29*(1+$D67)^4*Inputs!$B$19+Inputs!$B$30*(1+$E67)^4*Inputs!$B$20+Inputs!$B$31*(1+$F67)^4*Inputs!$B$21+Inputs!$B$22*(1+Inputs!$B$23)^4</f>
        <v>24888.604564155296</v>
      </c>
      <c r="V67" s="35">
        <f>Inputs!$B$13/(Q67*(1-$G67))</f>
        <v>1.0968216306593506</v>
      </c>
      <c r="W67" s="36">
        <f>Inputs!$B$13</f>
        <v>12660</v>
      </c>
      <c r="X67" s="36">
        <f t="shared" si="3"/>
        <v>13782.361323344905</v>
      </c>
      <c r="Y67" s="36">
        <f t="shared" si="4"/>
        <v>15176.515863799521</v>
      </c>
      <c r="Z67" s="36">
        <f t="shared" si="5"/>
        <v>16899.907140637031</v>
      </c>
      <c r="AA67" s="36">
        <f t="shared" si="6"/>
        <v>19020.456776519219</v>
      </c>
      <c r="AB67" s="36">
        <f t="shared" si="7"/>
        <v>58226.633663360873</v>
      </c>
      <c r="AC67" s="36">
        <f t="shared" si="8"/>
        <v>254918.08467733156</v>
      </c>
      <c r="AD67" s="36">
        <f t="shared" si="9"/>
        <v>160894.44373693428</v>
      </c>
    </row>
    <row r="68" spans="1:30" ht="14.25" customHeight="1" x14ac:dyDescent="0.25">
      <c r="A68" s="16">
        <v>52</v>
      </c>
      <c r="B68" s="34">
        <v>0.28020524403941</v>
      </c>
      <c r="C68" s="34">
        <v>9.2700978309737503E-2</v>
      </c>
      <c r="D68" s="34">
        <v>1.8254999898380399E-2</v>
      </c>
      <c r="E68" s="34">
        <v>2.8625642033154701E-2</v>
      </c>
      <c r="F68" s="34">
        <v>6.4865547402145002E-3</v>
      </c>
      <c r="G68" s="34">
        <v>0.18912059626390901</v>
      </c>
      <c r="H68" s="35">
        <v>0.99211254459247</v>
      </c>
      <c r="I68" s="34">
        <v>8.8979659011306902E-2</v>
      </c>
      <c r="J68" s="34">
        <v>2.7597855103506801E-2</v>
      </c>
      <c r="K68" s="36">
        <f>Inputs!$B$12*(1+$B68)^4</f>
        <v>161164.60115651722</v>
      </c>
      <c r="L68" s="36">
        <f t="shared" si="0"/>
        <v>18776.084391331344</v>
      </c>
      <c r="M68" s="36">
        <f t="shared" si="1"/>
        <v>264228.16022839164</v>
      </c>
      <c r="N68" s="37">
        <f>M68/Inputs!$B$6</f>
        <v>402.78682961645069</v>
      </c>
      <c r="O68" s="38">
        <f>IF(N68&gt;Inputs!$B$4,1,0)</f>
        <v>1</v>
      </c>
      <c r="P68" s="34">
        <f t="shared" si="2"/>
        <v>6.1381803907800098E-2</v>
      </c>
      <c r="Q68" s="36">
        <f>Inputs!$B$12*(1+$B68)^0*$C68+Inputs!$B$29*(1+$D68)^0*Inputs!$B$19+Inputs!$B$30*(1+$E68)^0*Inputs!$B$20+Inputs!$B$31*(1+$F68)^0*Inputs!$B$21+Inputs!$B$22*(1+Inputs!$B$23)^0</f>
        <v>13584.102726011173</v>
      </c>
      <c r="R68" s="36">
        <f>Inputs!$B$12*(1+$B68)^1*$C68+Inputs!$B$29*(1+$D68)^1*Inputs!$B$19+Inputs!$B$30*(1+$E68)^1*Inputs!$B$20+Inputs!$B$31*(1+$F68)^1*Inputs!$B$21+Inputs!$B$22*(1+Inputs!$B$23)^1</f>
        <v>15234.973121138573</v>
      </c>
      <c r="S68" s="36">
        <f>Inputs!$B$12*(1+$B68)^2*$C68+Inputs!$B$29*(1+$D68)^2*Inputs!$B$19+Inputs!$B$30*(1+$E68)^2*Inputs!$B$20+Inputs!$B$31*(1+$F68)^2*Inputs!$B$21+Inputs!$B$22*(1+Inputs!$B$23)^2</f>
        <v>17323.824649871985</v>
      </c>
      <c r="T68" s="36">
        <f>Inputs!$B$12*(1+$B68)^3*$C68+Inputs!$B$29*(1+$D68)^3*Inputs!$B$19+Inputs!$B$30*(1+$E68)^3*Inputs!$B$20+Inputs!$B$31*(1+$F68)^3*Inputs!$B$21+Inputs!$B$22*(1+Inputs!$B$23)^3</f>
        <v>19973.042404174994</v>
      </c>
      <c r="U68" s="36">
        <f>Inputs!$B$12*(1+$B68)^4*$C68+Inputs!$B$29*(1+$D68)^4*Inputs!$B$19+Inputs!$B$30*(1+$E68)^4*Inputs!$B$20+Inputs!$B$31*(1+$F68)^4*Inputs!$B$21+Inputs!$B$22*(1+Inputs!$B$23)^4</f>
        <v>23339.299550504817</v>
      </c>
      <c r="V68" s="35">
        <f>Inputs!$B$13/(Q68*(1-$G68))</f>
        <v>1.1493345945910654</v>
      </c>
      <c r="W68" s="36">
        <f>Inputs!$B$13</f>
        <v>12660</v>
      </c>
      <c r="X68" s="36">
        <f t="shared" si="3"/>
        <v>13712.995043835235</v>
      </c>
      <c r="Y68" s="36">
        <f t="shared" si="4"/>
        <v>15041.02425212351</v>
      </c>
      <c r="Z68" s="36">
        <f t="shared" si="5"/>
        <v>16704.567044924908</v>
      </c>
      <c r="AA68" s="36">
        <f t="shared" si="6"/>
        <v>18776.084391331344</v>
      </c>
      <c r="AB68" s="36">
        <f t="shared" si="7"/>
        <v>58975.057042618922</v>
      </c>
      <c r="AC68" s="36">
        <f t="shared" si="8"/>
        <v>314331.98145750002</v>
      </c>
      <c r="AD68" s="36">
        <f t="shared" si="9"/>
        <v>205253.10318577269</v>
      </c>
    </row>
    <row r="69" spans="1:30" ht="14.25" customHeight="1" x14ac:dyDescent="0.25">
      <c r="A69" s="16">
        <v>53</v>
      </c>
      <c r="B69" s="34">
        <v>0.225588818736431</v>
      </c>
      <c r="C69" s="34">
        <v>8.2706682462867595E-2</v>
      </c>
      <c r="D69" s="34">
        <v>4.5950178740875203E-2</v>
      </c>
      <c r="E69" s="34">
        <v>6.6656822759217596E-2</v>
      </c>
      <c r="F69" s="34">
        <v>2.4198665741816099E-2</v>
      </c>
      <c r="G69" s="34">
        <v>0.19422231896647499</v>
      </c>
      <c r="H69" s="35">
        <v>0.97304755927986697</v>
      </c>
      <c r="I69" s="34">
        <v>9.0079980166235196E-2</v>
      </c>
      <c r="J69" s="34">
        <v>2.5993649574864702E-2</v>
      </c>
      <c r="K69" s="36">
        <f>Inputs!$B$12*(1+$B69)^4</f>
        <v>135372.48805579715</v>
      </c>
      <c r="L69" s="36">
        <f t="shared" si="0"/>
        <v>16285.86382209713</v>
      </c>
      <c r="M69" s="36">
        <f t="shared" si="1"/>
        <v>224659.39479898079</v>
      </c>
      <c r="N69" s="37">
        <f>M69/Inputs!$B$6</f>
        <v>342.46858963259268</v>
      </c>
      <c r="O69" s="38">
        <f>IF(N69&gt;Inputs!$B$4,1,0)</f>
        <v>0</v>
      </c>
      <c r="P69" s="34">
        <f t="shared" si="2"/>
        <v>6.4086330591370491E-2</v>
      </c>
      <c r="Q69" s="36">
        <f>Inputs!$B$12*(1+$B69)^0*$C69+Inputs!$B$29*(1+$D69)^0*Inputs!$B$19+Inputs!$B$30*(1+$E69)^0*Inputs!$B$20+Inputs!$B$31*(1+$F69)^0*Inputs!$B$21+Inputs!$B$22*(1+Inputs!$B$23)^0</f>
        <v>12984.444975198978</v>
      </c>
      <c r="R69" s="36">
        <f>Inputs!$B$12*(1+$B69)^1*$C69+Inputs!$B$29*(1+$D69)^1*Inputs!$B$19+Inputs!$B$30*(1+$E69)^1*Inputs!$B$20+Inputs!$B$31*(1+$F69)^1*Inputs!$B$21+Inputs!$B$22*(1+Inputs!$B$23)^1</f>
        <v>14463.024154997547</v>
      </c>
      <c r="S69" s="36">
        <f>Inputs!$B$12*(1+$B69)^2*$C69+Inputs!$B$29*(1+$D69)^2*Inputs!$B$19+Inputs!$B$30*(1+$E69)^2*Inputs!$B$20+Inputs!$B$31*(1+$F69)^2*Inputs!$B$21+Inputs!$B$22*(1+Inputs!$B$23)^2</f>
        <v>16212.832954386111</v>
      </c>
      <c r="T69" s="36">
        <f>Inputs!$B$12*(1+$B69)^3*$C69+Inputs!$B$29*(1+$D69)^3*Inputs!$B$19+Inputs!$B$30*(1+$E69)^3*Inputs!$B$20+Inputs!$B$31*(1+$F69)^3*Inputs!$B$21+Inputs!$B$22*(1+Inputs!$B$23)^3</f>
        <v>18291.906521904319</v>
      </c>
      <c r="U69" s="36">
        <f>Inputs!$B$12*(1+$B69)^4*$C69+Inputs!$B$29*(1+$D69)^4*Inputs!$B$19+Inputs!$B$30*(1+$E69)^4*Inputs!$B$20+Inputs!$B$31*(1+$F69)^4*Inputs!$B$21+Inputs!$B$22*(1+Inputs!$B$23)^4</f>
        <v>20771.195700006308</v>
      </c>
      <c r="V69" s="35">
        <f>Inputs!$B$13/(Q69*(1-$G69))</f>
        <v>1.2100270570495182</v>
      </c>
      <c r="W69" s="36">
        <f>Inputs!$B$13</f>
        <v>12660</v>
      </c>
      <c r="X69" s="36">
        <f t="shared" si="3"/>
        <v>13411.194916071898</v>
      </c>
      <c r="Y69" s="36">
        <f t="shared" si="4"/>
        <v>14259.776745653377</v>
      </c>
      <c r="Z69" s="36">
        <f t="shared" si="5"/>
        <v>15215.174981556231</v>
      </c>
      <c r="AA69" s="36">
        <f t="shared" si="6"/>
        <v>16285.86382209713</v>
      </c>
      <c r="AB69" s="36">
        <f t="shared" si="7"/>
        <v>55265.30739474071</v>
      </c>
      <c r="AC69" s="36">
        <f t="shared" si="8"/>
        <v>260729.43645119006</v>
      </c>
      <c r="AD69" s="36">
        <f t="shared" si="9"/>
        <v>169394.0874042401</v>
      </c>
    </row>
    <row r="70" spans="1:30" ht="14.25" customHeight="1" x14ac:dyDescent="0.25">
      <c r="A70" s="16">
        <v>54</v>
      </c>
      <c r="B70" s="34">
        <v>0.22407476407620899</v>
      </c>
      <c r="C70" s="34">
        <v>8.0745741154644293E-2</v>
      </c>
      <c r="D70" s="34">
        <v>4.6039008459651302E-2</v>
      </c>
      <c r="E70" s="34">
        <v>2.8082232019923499E-2</v>
      </c>
      <c r="F70" s="34">
        <v>2.2578445342819099E-2</v>
      </c>
      <c r="G70" s="34">
        <v>0.20282810043291799</v>
      </c>
      <c r="H70" s="35">
        <v>1.05393600640758</v>
      </c>
      <c r="I70" s="34">
        <v>0.105443927648722</v>
      </c>
      <c r="J70" s="34">
        <v>2.72437613581725E-2</v>
      </c>
      <c r="K70" s="36">
        <f>Inputs!$B$12*(1+$B70)^4</f>
        <v>134704.78661601763</v>
      </c>
      <c r="L70" s="36">
        <f t="shared" si="0"/>
        <v>16783.734631548985</v>
      </c>
      <c r="M70" s="36">
        <f t="shared" si="1"/>
        <v>187253.33691005415</v>
      </c>
      <c r="N70" s="37">
        <f>M70/Inputs!$B$6</f>
        <v>285.44715992386301</v>
      </c>
      <c r="O70" s="38">
        <f>IF(N70&gt;Inputs!$B$4,1,0)</f>
        <v>0</v>
      </c>
      <c r="P70" s="34">
        <f t="shared" si="2"/>
        <v>7.8200166290549503E-2</v>
      </c>
      <c r="Q70" s="36">
        <f>Inputs!$B$12*(1+$B70)^0*$C70+Inputs!$B$29*(1+$D70)^0*Inputs!$B$19+Inputs!$B$30*(1+$E70)^0*Inputs!$B$20+Inputs!$B$31*(1+$F70)^0*Inputs!$B$21+Inputs!$B$22*(1+Inputs!$B$23)^0</f>
        <v>12866.78849670558</v>
      </c>
      <c r="R70" s="36">
        <f>Inputs!$B$12*(1+$B70)^1*$C70+Inputs!$B$29*(1+$D70)^1*Inputs!$B$19+Inputs!$B$30*(1+$E70)^1*Inputs!$B$20+Inputs!$B$31*(1+$F70)^1*Inputs!$B$21+Inputs!$B$22*(1+Inputs!$B$23)^1</f>
        <v>14207.637393897123</v>
      </c>
      <c r="S70" s="36">
        <f>Inputs!$B$12*(1+$B70)^2*$C70+Inputs!$B$29*(1+$D70)^2*Inputs!$B$19+Inputs!$B$30*(1+$E70)^2*Inputs!$B$20+Inputs!$B$31*(1+$F70)^2*Inputs!$B$21+Inputs!$B$22*(1+Inputs!$B$23)^2</f>
        <v>15800.94090448186</v>
      </c>
      <c r="T70" s="36">
        <f>Inputs!$B$12*(1+$B70)^3*$C70+Inputs!$B$29*(1+$D70)^3*Inputs!$B$19+Inputs!$B$30*(1+$E70)^3*Inputs!$B$20+Inputs!$B$31*(1+$F70)^3*Inputs!$B$21+Inputs!$B$22*(1+Inputs!$B$23)^3</f>
        <v>17701.573055703913</v>
      </c>
      <c r="U70" s="36">
        <f>Inputs!$B$12*(1+$B70)^4*$C70+Inputs!$B$29*(1+$D70)^4*Inputs!$B$19+Inputs!$B$30*(1+$E70)^4*Inputs!$B$20+Inputs!$B$31*(1+$F70)^4*Inputs!$B$21+Inputs!$B$22*(1+Inputs!$B$23)^4</f>
        <v>19976.63713742762</v>
      </c>
      <c r="V70" s="35">
        <f>Inputs!$B$13/(Q70*(1-$G70))</f>
        <v>1.2342739475489484</v>
      </c>
      <c r="W70" s="36">
        <f>Inputs!$B$13</f>
        <v>12660</v>
      </c>
      <c r="X70" s="36">
        <f t="shared" si="3"/>
        <v>13468.675761598408</v>
      </c>
      <c r="Y70" s="36">
        <f t="shared" si="4"/>
        <v>14411.221887638974</v>
      </c>
      <c r="Z70" s="36">
        <f t="shared" si="5"/>
        <v>15508.494245644781</v>
      </c>
      <c r="AA70" s="36">
        <f t="shared" si="6"/>
        <v>16783.734631548985</v>
      </c>
      <c r="AB70" s="36">
        <f t="shared" si="7"/>
        <v>53695.047485905081</v>
      </c>
      <c r="AC70" s="36">
        <f t="shared" si="8"/>
        <v>220472.50677820327</v>
      </c>
      <c r="AD70" s="36">
        <f t="shared" si="9"/>
        <v>133558.28942414906</v>
      </c>
    </row>
    <row r="71" spans="1:30" ht="14.25" customHeight="1" x14ac:dyDescent="0.25">
      <c r="A71" s="16">
        <v>55</v>
      </c>
      <c r="B71" s="34">
        <v>0.39986213085537298</v>
      </c>
      <c r="C71" s="34">
        <v>4.8803459517286103E-2</v>
      </c>
      <c r="D71" s="34">
        <v>2.9970570129683499E-2</v>
      </c>
      <c r="E71" s="34">
        <v>5.5017795916801997E-2</v>
      </c>
      <c r="F71" s="34">
        <v>2.2417552952588501E-2</v>
      </c>
      <c r="G71" s="34">
        <v>0.15801348537752199</v>
      </c>
      <c r="H71" s="35">
        <v>0.99490011760461305</v>
      </c>
      <c r="I71" s="34">
        <v>9.1880504297254306E-2</v>
      </c>
      <c r="J71" s="34">
        <v>1.8593497760042901E-2</v>
      </c>
      <c r="K71" s="36">
        <f>Inputs!$B$12*(1+$B71)^4</f>
        <v>230405.21830720888</v>
      </c>
      <c r="L71" s="36">
        <f t="shared" si="0"/>
        <v>17097.112467998792</v>
      </c>
      <c r="M71" s="36">
        <f t="shared" si="1"/>
        <v>208777.5649559914</v>
      </c>
      <c r="N71" s="37">
        <f>M71/Inputs!$B$6</f>
        <v>318.25848316462105</v>
      </c>
      <c r="O71" s="38">
        <f>IF(N71&gt;Inputs!$B$4,1,0)</f>
        <v>0</v>
      </c>
      <c r="P71" s="34">
        <f t="shared" si="2"/>
        <v>7.3287006537211402E-2</v>
      </c>
      <c r="Q71" s="36">
        <f>Inputs!$B$12*(1+$B71)^0*$C71+Inputs!$B$29*(1+$D71)^0*Inputs!$B$19+Inputs!$B$30*(1+$E71)^0*Inputs!$B$20+Inputs!$B$31*(1+$F71)^0*Inputs!$B$21+Inputs!$B$22*(1+Inputs!$B$23)^0</f>
        <v>10950.251598464089</v>
      </c>
      <c r="R71" s="36">
        <f>Inputs!$B$12*(1+$B71)^1*$C71+Inputs!$B$29*(1+$D71)^1*Inputs!$B$19+Inputs!$B$30*(1+$E71)^1*Inputs!$B$20+Inputs!$B$31*(1+$F71)^1*Inputs!$B$21+Inputs!$B$22*(1+Inputs!$B$23)^1</f>
        <v>12390.278602542019</v>
      </c>
      <c r="S71" s="36">
        <f>Inputs!$B$12*(1+$B71)^2*$C71+Inputs!$B$29*(1+$D71)^2*Inputs!$B$19+Inputs!$B$30*(1+$E71)^2*Inputs!$B$20+Inputs!$B$31*(1+$F71)^2*Inputs!$B$21+Inputs!$B$22*(1+Inputs!$B$23)^2</f>
        <v>14309.255572475333</v>
      </c>
      <c r="T71" s="36">
        <f>Inputs!$B$12*(1+$B71)^3*$C71+Inputs!$B$29*(1+$D71)^3*Inputs!$B$19+Inputs!$B$30*(1+$E71)^3*Inputs!$B$20+Inputs!$B$31*(1+$F71)^3*Inputs!$B$21+Inputs!$B$22*(1+Inputs!$B$23)^3</f>
        <v>16894.889685514201</v>
      </c>
      <c r="U71" s="36">
        <f>Inputs!$B$12*(1+$B71)^4*$C71+Inputs!$B$29*(1+$D71)^4*Inputs!$B$19+Inputs!$B$30*(1+$E71)^4*Inputs!$B$20+Inputs!$B$31*(1+$F71)^4*Inputs!$B$21+Inputs!$B$22*(1+Inputs!$B$23)^4</f>
        <v>20409.77187549703</v>
      </c>
      <c r="V71" s="35">
        <f>Inputs!$B$13/(Q71*(1-$G71))</f>
        <v>1.3731072871971037</v>
      </c>
      <c r="W71" s="36">
        <f>Inputs!$B$13</f>
        <v>12660</v>
      </c>
      <c r="X71" s="36">
        <f t="shared" si="3"/>
        <v>13338.463069900474</v>
      </c>
      <c r="Y71" s="36">
        <f t="shared" si="4"/>
        <v>14265.113675218821</v>
      </c>
      <c r="Z71" s="36">
        <f t="shared" si="5"/>
        <v>15497.746788747281</v>
      </c>
      <c r="AA71" s="36">
        <f t="shared" si="6"/>
        <v>17097.112467998792</v>
      </c>
      <c r="AB71" s="36">
        <f t="shared" si="7"/>
        <v>55661.37043867186</v>
      </c>
      <c r="AC71" s="36">
        <f t="shared" si="8"/>
        <v>237627.49241959112</v>
      </c>
      <c r="AD71" s="36">
        <f t="shared" si="9"/>
        <v>153116.19451731956</v>
      </c>
    </row>
    <row r="72" spans="1:30" ht="14.25" customHeight="1" x14ac:dyDescent="0.25">
      <c r="A72" s="16">
        <v>56</v>
      </c>
      <c r="B72" s="34">
        <v>0.35674130866821702</v>
      </c>
      <c r="C72" s="34">
        <v>7.7382315368130797E-2</v>
      </c>
      <c r="D72" s="34">
        <v>1.5047107351154301E-2</v>
      </c>
      <c r="E72" s="34">
        <v>3.9172665869828101E-2</v>
      </c>
      <c r="F72" s="34">
        <v>8.9342930921134291E-3</v>
      </c>
      <c r="G72" s="34">
        <v>0.201860798946007</v>
      </c>
      <c r="H72" s="35">
        <v>0.92687355781653802</v>
      </c>
      <c r="I72" s="34">
        <v>9.3767761352341494E-2</v>
      </c>
      <c r="J72" s="34">
        <v>2.3607047539919698E-2</v>
      </c>
      <c r="K72" s="36">
        <f>Inputs!$B$12*(1+$B72)^4</f>
        <v>203300.96636382747</v>
      </c>
      <c r="L72" s="36">
        <f t="shared" si="0"/>
        <v>17938.684668465441</v>
      </c>
      <c r="M72" s="36">
        <f t="shared" si="1"/>
        <v>223913.01693178932</v>
      </c>
      <c r="N72" s="37">
        <f>M72/Inputs!$B$6</f>
        <v>341.33081849358126</v>
      </c>
      <c r="O72" s="38">
        <f>IF(N72&gt;Inputs!$B$4,1,0)</f>
        <v>0</v>
      </c>
      <c r="P72" s="34">
        <f t="shared" si="2"/>
        <v>7.0160713812421796E-2</v>
      </c>
      <c r="Q72" s="36">
        <f>Inputs!$B$12*(1+$B72)^0*$C72+Inputs!$B$29*(1+$D72)^0*Inputs!$B$19+Inputs!$B$30*(1+$E72)^0*Inputs!$B$20+Inputs!$B$31*(1+$F72)^0*Inputs!$B$21+Inputs!$B$22*(1+Inputs!$B$23)^0</f>
        <v>12664.982949514768</v>
      </c>
      <c r="R72" s="36">
        <f>Inputs!$B$12*(1+$B72)^1*$C72+Inputs!$B$29*(1+$D72)^1*Inputs!$B$19+Inputs!$B$30*(1+$E72)^1*Inputs!$B$20+Inputs!$B$31*(1+$F72)^1*Inputs!$B$21+Inputs!$B$22*(1+Inputs!$B$23)^1</f>
        <v>14440.603952997433</v>
      </c>
      <c r="S72" s="36">
        <f>Inputs!$B$12*(1+$B72)^2*$C72+Inputs!$B$29*(1+$D72)^2*Inputs!$B$19+Inputs!$B$30*(1+$E72)^2*Inputs!$B$20+Inputs!$B$31*(1+$F72)^2*Inputs!$B$21+Inputs!$B$22*(1+Inputs!$B$23)^2</f>
        <v>16809.994809270185</v>
      </c>
      <c r="T72" s="36">
        <f>Inputs!$B$12*(1+$B72)^3*$C72+Inputs!$B$29*(1+$D72)^3*Inputs!$B$19+Inputs!$B$30*(1+$E72)^3*Inputs!$B$20+Inputs!$B$31*(1+$F72)^3*Inputs!$B$21+Inputs!$B$22*(1+Inputs!$B$23)^3</f>
        <v>19984.050309789985</v>
      </c>
      <c r="U72" s="36">
        <f>Inputs!$B$12*(1+$B72)^4*$C72+Inputs!$B$29*(1+$D72)^4*Inputs!$B$19+Inputs!$B$30*(1+$E72)^4*Inputs!$B$20+Inputs!$B$31*(1+$F72)^4*Inputs!$B$21+Inputs!$B$22*(1+Inputs!$B$23)^4</f>
        <v>24248.867541226922</v>
      </c>
      <c r="V72" s="35">
        <f>Inputs!$B$13/(Q72*(1-$G72))</f>
        <v>1.252421326543488</v>
      </c>
      <c r="W72" s="36">
        <f>Inputs!$B$13</f>
        <v>12660</v>
      </c>
      <c r="X72" s="36">
        <f t="shared" si="3"/>
        <v>13496.888072003218</v>
      </c>
      <c r="Y72" s="36">
        <f t="shared" si="4"/>
        <v>14619.490083120736</v>
      </c>
      <c r="Z72" s="36">
        <f t="shared" si="5"/>
        <v>16081.809368689179</v>
      </c>
      <c r="AA72" s="36">
        <f t="shared" si="6"/>
        <v>17938.684668465441</v>
      </c>
      <c r="AB72" s="36">
        <f t="shared" si="7"/>
        <v>56725.336673793907</v>
      </c>
      <c r="AC72" s="36">
        <f t="shared" si="8"/>
        <v>261715.75305419078</v>
      </c>
      <c r="AD72" s="36">
        <f t="shared" si="9"/>
        <v>167187.68025799541</v>
      </c>
    </row>
    <row r="73" spans="1:30" ht="14.25" customHeight="1" x14ac:dyDescent="0.25">
      <c r="A73" s="16">
        <v>57</v>
      </c>
      <c r="B73" s="34">
        <v>0.25766588706350002</v>
      </c>
      <c r="C73" s="34">
        <v>6.1799846688634703E-2</v>
      </c>
      <c r="D73" s="34">
        <v>2.3439061942959399E-2</v>
      </c>
      <c r="E73" s="34">
        <v>5.2190914135479501E-2</v>
      </c>
      <c r="F73" s="34">
        <v>2.3685046265024799E-2</v>
      </c>
      <c r="G73" s="34">
        <v>0.190006434491612</v>
      </c>
      <c r="H73" s="35">
        <v>1.01277407722639</v>
      </c>
      <c r="I73" s="34">
        <v>9.9174920019803894E-2</v>
      </c>
      <c r="J73" s="34">
        <v>2.4012986921287501E-2</v>
      </c>
      <c r="K73" s="36">
        <f>Inputs!$B$12*(1+$B73)^4</f>
        <v>150110.95069213759</v>
      </c>
      <c r="L73" s="36">
        <f t="shared" si="0"/>
        <v>15045.09168514649</v>
      </c>
      <c r="M73" s="36">
        <f t="shared" si="1"/>
        <v>179598.09979663778</v>
      </c>
      <c r="N73" s="37">
        <f>M73/Inputs!$B$6</f>
        <v>273.77759115341127</v>
      </c>
      <c r="O73" s="38">
        <f>IF(N73&gt;Inputs!$B$4,1,0)</f>
        <v>0</v>
      </c>
      <c r="P73" s="34">
        <f t="shared" si="2"/>
        <v>7.516193309851639E-2</v>
      </c>
      <c r="Q73" s="36">
        <f>Inputs!$B$12*(1+$B73)^0*$C73+Inputs!$B$29*(1+$D73)^0*Inputs!$B$19+Inputs!$B$30*(1+$E73)^0*Inputs!$B$20+Inputs!$B$31*(1+$F73)^0*Inputs!$B$21+Inputs!$B$22*(1+Inputs!$B$23)^0</f>
        <v>11730.034828745003</v>
      </c>
      <c r="R73" s="36">
        <f>Inputs!$B$12*(1+$B73)^1*$C73+Inputs!$B$29*(1+$D73)^1*Inputs!$B$19+Inputs!$B$30*(1+$E73)^1*Inputs!$B$20+Inputs!$B$31*(1+$F73)^1*Inputs!$B$21+Inputs!$B$22*(1+Inputs!$B$23)^1</f>
        <v>12931.68277728101</v>
      </c>
      <c r="S73" s="36">
        <f>Inputs!$B$12*(1+$B73)^2*$C73+Inputs!$B$29*(1+$D73)^2*Inputs!$B$19+Inputs!$B$30*(1+$E73)^2*Inputs!$B$20+Inputs!$B$31*(1+$F73)^2*Inputs!$B$21+Inputs!$B$22*(1+Inputs!$B$23)^2</f>
        <v>14388.622384754257</v>
      </c>
      <c r="T73" s="36">
        <f>Inputs!$B$12*(1+$B73)^3*$C73+Inputs!$B$29*(1+$D73)^3*Inputs!$B$19+Inputs!$B$30*(1+$E73)^3*Inputs!$B$20+Inputs!$B$31*(1+$F73)^3*Inputs!$B$21+Inputs!$B$22*(1+Inputs!$B$23)^3</f>
        <v>16164.683013677999</v>
      </c>
      <c r="U73" s="36">
        <f>Inputs!$B$12*(1+$B73)^4*$C73+Inputs!$B$29*(1+$D73)^4*Inputs!$B$19+Inputs!$B$30*(1+$E73)^4*Inputs!$B$20+Inputs!$B$31*(1+$F73)^4*Inputs!$B$21+Inputs!$B$22*(1+Inputs!$B$23)^4</f>
        <v>18340.057505810353</v>
      </c>
      <c r="V73" s="35">
        <f>Inputs!$B$13/(Q73*(1-$G73))</f>
        <v>1.3324558722732001</v>
      </c>
      <c r="W73" s="36">
        <f>Inputs!$B$13</f>
        <v>12660</v>
      </c>
      <c r="X73" s="36">
        <f t="shared" si="3"/>
        <v>13119.782296992978</v>
      </c>
      <c r="Y73" s="36">
        <f t="shared" si="4"/>
        <v>13666.465835486801</v>
      </c>
      <c r="Z73" s="36">
        <f t="shared" si="5"/>
        <v>14306.965468321156</v>
      </c>
      <c r="AA73" s="36">
        <f t="shared" si="6"/>
        <v>15045.09168514649</v>
      </c>
      <c r="AB73" s="36">
        <f t="shared" si="7"/>
        <v>51845.922808419382</v>
      </c>
      <c r="AC73" s="36">
        <f t="shared" si="8"/>
        <v>204975.69234705577</v>
      </c>
      <c r="AD73" s="36">
        <f t="shared" si="9"/>
        <v>127752.17698821839</v>
      </c>
    </row>
    <row r="74" spans="1:30" ht="14.25" customHeight="1" x14ac:dyDescent="0.25">
      <c r="A74" s="16">
        <v>58</v>
      </c>
      <c r="B74" s="34">
        <v>0.31974891975598702</v>
      </c>
      <c r="C74" s="34">
        <v>6.9482483454437194E-2</v>
      </c>
      <c r="D74" s="34">
        <v>3.8963702998437301E-2</v>
      </c>
      <c r="E74" s="34">
        <v>2.38884087767448E-2</v>
      </c>
      <c r="F74" s="34">
        <v>1.64409891127946E-2</v>
      </c>
      <c r="G74" s="34">
        <v>0.21628106424502899</v>
      </c>
      <c r="H74" s="35">
        <v>1.05138686699463</v>
      </c>
      <c r="I74" s="34">
        <v>0.101164749918204</v>
      </c>
      <c r="J74" s="34">
        <v>2.6082584796429002E-2</v>
      </c>
      <c r="K74" s="36">
        <f>Inputs!$B$12*(1+$B74)^4</f>
        <v>182018.91077211799</v>
      </c>
      <c r="L74" s="36">
        <f t="shared" si="0"/>
        <v>17697.911766613423</v>
      </c>
      <c r="M74" s="36">
        <f t="shared" si="1"/>
        <v>204752.51148101379</v>
      </c>
      <c r="N74" s="37">
        <f>M74/Inputs!$B$6</f>
        <v>312.12273091617953</v>
      </c>
      <c r="O74" s="38">
        <f>IF(N74&gt;Inputs!$B$4,1,0)</f>
        <v>0</v>
      </c>
      <c r="P74" s="34">
        <f t="shared" si="2"/>
        <v>7.5082165121774999E-2</v>
      </c>
      <c r="Q74" s="36">
        <f>Inputs!$B$12*(1+$B74)^0*$C74+Inputs!$B$29*(1+$D74)^0*Inputs!$B$19+Inputs!$B$30*(1+$E74)^0*Inputs!$B$20+Inputs!$B$31*(1+$F74)^0*Inputs!$B$21+Inputs!$B$22*(1+Inputs!$B$23)^0</f>
        <v>12190.993034693154</v>
      </c>
      <c r="R74" s="36">
        <f>Inputs!$B$12*(1+$B74)^1*$C74+Inputs!$B$29*(1+$D74)^1*Inputs!$B$19+Inputs!$B$30*(1+$E74)^1*Inputs!$B$20+Inputs!$B$31*(1+$F74)^1*Inputs!$B$21+Inputs!$B$22*(1+Inputs!$B$23)^1</f>
        <v>13717.708139150287</v>
      </c>
      <c r="S74" s="36">
        <f>Inputs!$B$12*(1+$B74)^2*$C74+Inputs!$B$29*(1+$D74)^2*Inputs!$B$19+Inputs!$B$30*(1+$E74)^2*Inputs!$B$20+Inputs!$B$31*(1+$F74)^2*Inputs!$B$21+Inputs!$B$22*(1+Inputs!$B$23)^2</f>
        <v>15676.244523700996</v>
      </c>
      <c r="T74" s="36">
        <f>Inputs!$B$12*(1+$B74)^3*$C74+Inputs!$B$29*(1+$D74)^3*Inputs!$B$19+Inputs!$B$30*(1+$E74)^3*Inputs!$B$20+Inputs!$B$31*(1+$F74)^3*Inputs!$B$21+Inputs!$B$22*(1+Inputs!$B$23)^3</f>
        <v>18203.076315905833</v>
      </c>
      <c r="U74" s="36">
        <f>Inputs!$B$12*(1+$B74)^4*$C74+Inputs!$B$29*(1+$D74)^4*Inputs!$B$19+Inputs!$B$30*(1+$E74)^4*Inputs!$B$20+Inputs!$B$31*(1+$F74)^4*Inputs!$B$21+Inputs!$B$22*(1+Inputs!$B$23)^4</f>
        <v>21478.262092510231</v>
      </c>
      <c r="V74" s="35">
        <f>Inputs!$B$13/(Q74*(1-$G74))</f>
        <v>1.3250561510647434</v>
      </c>
      <c r="W74" s="36">
        <f>Inputs!$B$13</f>
        <v>12660</v>
      </c>
      <c r="X74" s="36">
        <f t="shared" si="3"/>
        <v>13509.907447226604</v>
      </c>
      <c r="Y74" s="36">
        <f t="shared" si="4"/>
        <v>14598.215782522178</v>
      </c>
      <c r="Z74" s="36">
        <f t="shared" si="5"/>
        <v>15975.233596962687</v>
      </c>
      <c r="AA74" s="36">
        <f t="shared" si="6"/>
        <v>17697.911766613423</v>
      </c>
      <c r="AB74" s="36">
        <f t="shared" si="7"/>
        <v>55367.83458325734</v>
      </c>
      <c r="AC74" s="36">
        <f t="shared" si="8"/>
        <v>241861.95245612721</v>
      </c>
      <c r="AD74" s="36">
        <f t="shared" si="9"/>
        <v>149384.67689775646</v>
      </c>
    </row>
    <row r="75" spans="1:30" ht="14.25" customHeight="1" x14ac:dyDescent="0.25">
      <c r="A75" s="16">
        <v>59</v>
      </c>
      <c r="B75" s="34">
        <v>0.33575546118777699</v>
      </c>
      <c r="C75" s="34">
        <v>7.5958159795759095E-2</v>
      </c>
      <c r="D75" s="34">
        <v>4.3350238272045601E-2</v>
      </c>
      <c r="E75" s="34">
        <v>5.2254067066824297E-2</v>
      </c>
      <c r="F75" s="34">
        <v>8.1999199845177E-3</v>
      </c>
      <c r="G75" s="34">
        <v>0.17889556739586501</v>
      </c>
      <c r="H75" s="35">
        <v>1.0866045929606001</v>
      </c>
      <c r="I75" s="34">
        <v>0.104223504099119</v>
      </c>
      <c r="J75" s="34">
        <v>1.95239518280843E-2</v>
      </c>
      <c r="K75" s="36">
        <f>Inputs!$B$12*(1+$B75)^4</f>
        <v>191011.31049286554</v>
      </c>
      <c r="L75" s="36">
        <f t="shared" si="0"/>
        <v>21029.230627023371</v>
      </c>
      <c r="M75" s="36">
        <f t="shared" si="1"/>
        <v>213879.7407916839</v>
      </c>
      <c r="N75" s="37">
        <f>M75/Inputs!$B$6</f>
        <v>326.03619023122548</v>
      </c>
      <c r="O75" s="38">
        <f>IF(N75&gt;Inputs!$B$4,1,0)</f>
        <v>0</v>
      </c>
      <c r="P75" s="34">
        <f t="shared" si="2"/>
        <v>8.4699552271034706E-2</v>
      </c>
      <c r="Q75" s="36">
        <f>Inputs!$B$12*(1+$B75)^0*$C75+Inputs!$B$29*(1+$D75)^0*Inputs!$B$19+Inputs!$B$30*(1+$E75)^0*Inputs!$B$20+Inputs!$B$31*(1+$F75)^0*Inputs!$B$21+Inputs!$B$22*(1+Inputs!$B$23)^0</f>
        <v>12579.533615172466</v>
      </c>
      <c r="R75" s="36">
        <f>Inputs!$B$12*(1+$B75)^1*$C75+Inputs!$B$29*(1+$D75)^1*Inputs!$B$19+Inputs!$B$30*(1+$E75)^1*Inputs!$B$20+Inputs!$B$31*(1+$F75)^1*Inputs!$B$21+Inputs!$B$22*(1+Inputs!$B$23)^1</f>
        <v>14351.919466848747</v>
      </c>
      <c r="S75" s="36">
        <f>Inputs!$B$12*(1+$B75)^2*$C75+Inputs!$B$29*(1+$D75)^2*Inputs!$B$19+Inputs!$B$30*(1+$E75)^2*Inputs!$B$20+Inputs!$B$31*(1+$F75)^2*Inputs!$B$21+Inputs!$B$22*(1+Inputs!$B$23)^2</f>
        <v>16649.366088121362</v>
      </c>
      <c r="T75" s="36">
        <f>Inputs!$B$12*(1+$B75)^3*$C75+Inputs!$B$29*(1+$D75)^3*Inputs!$B$19+Inputs!$B$30*(1+$E75)^3*Inputs!$B$20+Inputs!$B$31*(1+$F75)^3*Inputs!$B$21+Inputs!$B$22*(1+Inputs!$B$23)^3</f>
        <v>19644.943096199742</v>
      </c>
      <c r="U75" s="36">
        <f>Inputs!$B$12*(1+$B75)^4*$C75+Inputs!$B$29*(1+$D75)^4*Inputs!$B$19+Inputs!$B$30*(1+$E75)^4*Inputs!$B$20+Inputs!$B$31*(1+$F75)^4*Inputs!$B$21+Inputs!$B$22*(1+Inputs!$B$23)^4</f>
        <v>23569.667227534457</v>
      </c>
      <c r="V75" s="35">
        <f>Inputs!$B$13/(Q75*(1-$G75))</f>
        <v>1.2256621340427107</v>
      </c>
      <c r="W75" s="36">
        <f>Inputs!$B$13</f>
        <v>12660</v>
      </c>
      <c r="X75" s="36">
        <f t="shared" si="3"/>
        <v>14034.044834619301</v>
      </c>
      <c r="Y75" s="36">
        <f t="shared" si="4"/>
        <v>15805.346943892755</v>
      </c>
      <c r="Z75" s="36">
        <f t="shared" si="5"/>
        <v>18088.298208698077</v>
      </c>
      <c r="AA75" s="36">
        <f t="shared" si="6"/>
        <v>21029.230627023371</v>
      </c>
      <c r="AB75" s="36">
        <f t="shared" si="7"/>
        <v>59690.252621561085</v>
      </c>
      <c r="AC75" s="36">
        <f t="shared" si="8"/>
        <v>253127.7171827385</v>
      </c>
      <c r="AD75" s="36">
        <f t="shared" si="9"/>
        <v>154189.48817012282</v>
      </c>
    </row>
    <row r="76" spans="1:30" ht="14.25" customHeight="1" x14ac:dyDescent="0.25">
      <c r="A76" s="16">
        <v>60</v>
      </c>
      <c r="B76" s="34">
        <v>0.47162427782854599</v>
      </c>
      <c r="C76" s="34">
        <v>6.0945571385788898E-2</v>
      </c>
      <c r="D76" s="34">
        <v>2.5015566072761002E-2</v>
      </c>
      <c r="E76" s="34">
        <v>4.3031795506049103E-2</v>
      </c>
      <c r="F76" s="34">
        <v>-6.9843591607489904E-3</v>
      </c>
      <c r="G76" s="34">
        <v>0.19085812776417599</v>
      </c>
      <c r="H76" s="35">
        <v>1.0404555670303699</v>
      </c>
      <c r="I76" s="34">
        <v>9.4939639766811607E-2</v>
      </c>
      <c r="J76" s="34">
        <v>2.6600440240772901E-2</v>
      </c>
      <c r="K76" s="36">
        <f>Inputs!$B$12*(1+$B76)^4</f>
        <v>281409.67590379051</v>
      </c>
      <c r="L76" s="36">
        <f t="shared" si="0"/>
        <v>21520.674148614555</v>
      </c>
      <c r="M76" s="36">
        <f t="shared" si="1"/>
        <v>266534.56641196425</v>
      </c>
      <c r="N76" s="37">
        <f>M76/Inputs!$B$6</f>
        <v>406.30269270116503</v>
      </c>
      <c r="O76" s="38">
        <f>IF(N76&gt;Inputs!$B$4,1,0)</f>
        <v>1</v>
      </c>
      <c r="P76" s="34">
        <f t="shared" si="2"/>
        <v>6.8339199526038702E-2</v>
      </c>
      <c r="Q76" s="36">
        <f>Inputs!$B$12*(1+$B76)^0*$C76+Inputs!$B$29*(1+$D76)^0*Inputs!$B$19+Inputs!$B$30*(1+$E76)^0*Inputs!$B$20+Inputs!$B$31*(1+$F76)^0*Inputs!$B$21+Inputs!$B$22*(1+Inputs!$B$23)^0</f>
        <v>11678.778310574256</v>
      </c>
      <c r="R76" s="36">
        <f>Inputs!$B$12*(1+$B76)^1*$C76+Inputs!$B$29*(1+$D76)^1*Inputs!$B$19+Inputs!$B$30*(1+$E76)^1*Inputs!$B$20+Inputs!$B$31*(1+$F76)^1*Inputs!$B$21+Inputs!$B$22*(1+Inputs!$B$23)^1</f>
        <v>13493.407944260058</v>
      </c>
      <c r="S76" s="36">
        <f>Inputs!$B$12*(1+$B76)^2*$C76+Inputs!$B$29*(1+$D76)^2*Inputs!$B$19+Inputs!$B$30*(1+$E76)^2*Inputs!$B$20+Inputs!$B$31*(1+$F76)^2*Inputs!$B$21+Inputs!$B$22*(1+Inputs!$B$23)^2</f>
        <v>16126.265910712966</v>
      </c>
      <c r="T76" s="36">
        <f>Inputs!$B$12*(1+$B76)^3*$C76+Inputs!$B$29*(1+$D76)^3*Inputs!$B$19+Inputs!$B$30*(1+$E76)^3*Inputs!$B$20+Inputs!$B$31*(1+$F76)^3*Inputs!$B$21+Inputs!$B$22*(1+Inputs!$B$23)^3</f>
        <v>19961.14312644882</v>
      </c>
      <c r="U76" s="36">
        <f>Inputs!$B$12*(1+$B76)^4*$C76+Inputs!$B$29*(1+$D76)^4*Inputs!$B$19+Inputs!$B$30*(1+$E76)^4*Inputs!$B$20+Inputs!$B$31*(1+$F76)^4*Inputs!$B$21+Inputs!$B$22*(1+Inputs!$B$23)^4</f>
        <v>25562.754988096207</v>
      </c>
      <c r="V76" s="35">
        <f>Inputs!$B$13/(Q76*(1-$G76))</f>
        <v>1.3397125169699984</v>
      </c>
      <c r="W76" s="36">
        <f>Inputs!$B$13</f>
        <v>12660</v>
      </c>
      <c r="X76" s="36">
        <f t="shared" si="3"/>
        <v>13810.262336219856</v>
      </c>
      <c r="Y76" s="36">
        <f t="shared" si="4"/>
        <v>15528.736636232785</v>
      </c>
      <c r="Z76" s="36">
        <f t="shared" si="5"/>
        <v>18013.165064015222</v>
      </c>
      <c r="AA76" s="36">
        <f t="shared" si="6"/>
        <v>21520.674148614555</v>
      </c>
      <c r="AB76" s="36">
        <f t="shared" si="7"/>
        <v>61117.493239296993</v>
      </c>
      <c r="AC76" s="36">
        <f t="shared" si="8"/>
        <v>323286.3965113897</v>
      </c>
      <c r="AD76" s="36">
        <f t="shared" si="9"/>
        <v>205417.07317266724</v>
      </c>
    </row>
    <row r="77" spans="1:30" ht="14.25" customHeight="1" x14ac:dyDescent="0.25">
      <c r="A77" s="16">
        <v>61</v>
      </c>
      <c r="B77" s="34">
        <v>0.21735957914374601</v>
      </c>
      <c r="C77" s="34">
        <v>8.9857290415462407E-2</v>
      </c>
      <c r="D77" s="34">
        <v>1.0498601205416E-2</v>
      </c>
      <c r="E77" s="34">
        <v>6.3298487462171996E-2</v>
      </c>
      <c r="F77" s="34">
        <v>-8.1543376451399304E-3</v>
      </c>
      <c r="G77" s="34">
        <v>0.19944175438831199</v>
      </c>
      <c r="H77" s="35">
        <v>1.15903836889187</v>
      </c>
      <c r="I77" s="34">
        <v>0.108299853410049</v>
      </c>
      <c r="J77" s="34">
        <v>2.38848024675304E-2</v>
      </c>
      <c r="K77" s="36">
        <f>Inputs!$B$12*(1+$B77)^4</f>
        <v>131773.09917916855</v>
      </c>
      <c r="L77" s="36">
        <f t="shared" si="0"/>
        <v>18806.223678089696</v>
      </c>
      <c r="M77" s="36">
        <f t="shared" si="1"/>
        <v>192581.11010059022</v>
      </c>
      <c r="N77" s="37">
        <f>M77/Inputs!$B$6</f>
        <v>293.56876539724118</v>
      </c>
      <c r="O77" s="38">
        <f>IF(N77&gt;Inputs!$B$4,1,0)</f>
        <v>0</v>
      </c>
      <c r="P77" s="34">
        <f t="shared" si="2"/>
        <v>8.4415050942518596E-2</v>
      </c>
      <c r="Q77" s="36">
        <f>Inputs!$B$12*(1+$B77)^0*$C77+Inputs!$B$29*(1+$D77)^0*Inputs!$B$19+Inputs!$B$30*(1+$E77)^0*Inputs!$B$20+Inputs!$B$31*(1+$F77)^0*Inputs!$B$21+Inputs!$B$22*(1+Inputs!$B$23)^0</f>
        <v>13413.481452354667</v>
      </c>
      <c r="R77" s="36">
        <f>Inputs!$B$12*(1+$B77)^1*$C77+Inputs!$B$29*(1+$D77)^1*Inputs!$B$19+Inputs!$B$30*(1+$E77)^1*Inputs!$B$20+Inputs!$B$31*(1+$F77)^1*Inputs!$B$21+Inputs!$B$22*(1+Inputs!$B$23)^1</f>
        <v>14673.093908380783</v>
      </c>
      <c r="S77" s="36">
        <f>Inputs!$B$12*(1+$B77)^2*$C77+Inputs!$B$29*(1+$D77)^2*Inputs!$B$19+Inputs!$B$30*(1+$E77)^2*Inputs!$B$20+Inputs!$B$31*(1+$F77)^2*Inputs!$B$21+Inputs!$B$22*(1+Inputs!$B$23)^2</f>
        <v>16196.077564479114</v>
      </c>
      <c r="T77" s="36">
        <f>Inputs!$B$12*(1+$B77)^3*$C77+Inputs!$B$29*(1+$D77)^3*Inputs!$B$19+Inputs!$B$30*(1+$E77)^3*Inputs!$B$20+Inputs!$B$31*(1+$F77)^3*Inputs!$B$21+Inputs!$B$22*(1+Inputs!$B$23)^3</f>
        <v>18038.374066990029</v>
      </c>
      <c r="U77" s="36">
        <f>Inputs!$B$12*(1+$B77)^4*$C77+Inputs!$B$29*(1+$D77)^4*Inputs!$B$19+Inputs!$B$30*(1+$E77)^4*Inputs!$B$20+Inputs!$B$31*(1+$F77)^4*Inputs!$B$21+Inputs!$B$22*(1+Inputs!$B$23)^4</f>
        <v>20267.99782766508</v>
      </c>
      <c r="V77" s="35">
        <f>Inputs!$B$13/(Q77*(1-$G77))</f>
        <v>1.178960507794558</v>
      </c>
      <c r="W77" s="36">
        <f>Inputs!$B$13</f>
        <v>12660</v>
      </c>
      <c r="X77" s="36">
        <f t="shared" si="3"/>
        <v>13790.351006467779</v>
      </c>
      <c r="Y77" s="36">
        <f t="shared" si="4"/>
        <v>15157.133839919494</v>
      </c>
      <c r="Z77" s="36">
        <f t="shared" si="5"/>
        <v>16809.328211401054</v>
      </c>
      <c r="AA77" s="36">
        <f t="shared" si="6"/>
        <v>18806.223678089696</v>
      </c>
      <c r="AB77" s="36">
        <f t="shared" si="7"/>
        <v>56171.041232716991</v>
      </c>
      <c r="AC77" s="36">
        <f t="shared" si="8"/>
        <v>228103.95066766939</v>
      </c>
      <c r="AD77" s="36">
        <f t="shared" si="9"/>
        <v>136410.06886787323</v>
      </c>
    </row>
    <row r="78" spans="1:30" ht="14.25" customHeight="1" x14ac:dyDescent="0.25">
      <c r="A78" s="16">
        <v>62</v>
      </c>
      <c r="B78" s="34">
        <v>0.33446485734238601</v>
      </c>
      <c r="C78" s="34">
        <v>9.7313571901538304E-2</v>
      </c>
      <c r="D78" s="34">
        <v>3.5470589628590801E-2</v>
      </c>
      <c r="E78" s="34">
        <v>2.9890617793630999E-2</v>
      </c>
      <c r="F78" s="34">
        <v>2.97701965705306E-3</v>
      </c>
      <c r="G78" s="34">
        <v>0.186017977343161</v>
      </c>
      <c r="H78" s="35">
        <v>0.99473842832856596</v>
      </c>
      <c r="I78" s="34">
        <v>9.0096335254643306E-2</v>
      </c>
      <c r="J78" s="34">
        <v>3.0662257811524998E-2</v>
      </c>
      <c r="K78" s="36">
        <f>Inputs!$B$12*(1+$B78)^4</f>
        <v>190274.16095139997</v>
      </c>
      <c r="L78" s="36">
        <f t="shared" si="0"/>
        <v>21951.770209928618</v>
      </c>
      <c r="M78" s="36">
        <f t="shared" si="1"/>
        <v>310730.77227047208</v>
      </c>
      <c r="N78" s="37">
        <f>M78/Inputs!$B$6</f>
        <v>473.67495772937815</v>
      </c>
      <c r="O78" s="38">
        <f>IF(N78&gt;Inputs!$B$4,1,0)</f>
        <v>1</v>
      </c>
      <c r="P78" s="34">
        <f t="shared" si="2"/>
        <v>5.9434077443118308E-2</v>
      </c>
      <c r="Q78" s="36">
        <f>Inputs!$B$12*(1+$B78)^0*$C78+Inputs!$B$29*(1+$D78)^0*Inputs!$B$19+Inputs!$B$30*(1+$E78)^0*Inputs!$B$20+Inputs!$B$31*(1+$F78)^0*Inputs!$B$21+Inputs!$B$22*(1+Inputs!$B$23)^0</f>
        <v>13860.858341519219</v>
      </c>
      <c r="R78" s="36">
        <f>Inputs!$B$12*(1+$B78)^1*$C78+Inputs!$B$29*(1+$D78)^1*Inputs!$B$19+Inputs!$B$30*(1+$E78)^1*Inputs!$B$20+Inputs!$B$31*(1+$F78)^1*Inputs!$B$21+Inputs!$B$22*(1+Inputs!$B$23)^1</f>
        <v>15950.217151642872</v>
      </c>
      <c r="S78" s="36">
        <f>Inputs!$B$12*(1+$B78)^2*$C78+Inputs!$B$29*(1+$D78)^2*Inputs!$B$19+Inputs!$B$30*(1+$E78)^2*Inputs!$B$20+Inputs!$B$31*(1+$F78)^2*Inputs!$B$21+Inputs!$B$22*(1+Inputs!$B$23)^2</f>
        <v>18697.108363174881</v>
      </c>
      <c r="T78" s="36">
        <f>Inputs!$B$12*(1+$B78)^3*$C78+Inputs!$B$29*(1+$D78)^3*Inputs!$B$19+Inputs!$B$30*(1+$E78)^3*Inputs!$B$20+Inputs!$B$31*(1+$F78)^3*Inputs!$B$21+Inputs!$B$22*(1+Inputs!$B$23)^3</f>
        <v>22320.146372585776</v>
      </c>
      <c r="U78" s="36">
        <f>Inputs!$B$12*(1+$B78)^4*$C78+Inputs!$B$29*(1+$D78)^4*Inputs!$B$19+Inputs!$B$30*(1+$E78)^4*Inputs!$B$20+Inputs!$B$31*(1+$F78)^4*Inputs!$B$21+Inputs!$B$22*(1+Inputs!$B$23)^4</f>
        <v>27111.018840967285</v>
      </c>
      <c r="V78" s="35">
        <f>Inputs!$B$13/(Q78*(1-$G78))</f>
        <v>1.122092778403341</v>
      </c>
      <c r="W78" s="36">
        <f>Inputs!$B$13</f>
        <v>12660</v>
      </c>
      <c r="X78" s="36">
        <f t="shared" si="3"/>
        <v>14154.977329168427</v>
      </c>
      <c r="Y78" s="36">
        <f t="shared" si="4"/>
        <v>16108.143581499513</v>
      </c>
      <c r="Z78" s="36">
        <f t="shared" si="5"/>
        <v>18651.054373602172</v>
      </c>
      <c r="AA78" s="36">
        <f t="shared" si="6"/>
        <v>21951.770209928618</v>
      </c>
      <c r="AB78" s="36">
        <f t="shared" si="7"/>
        <v>63429.701517941256</v>
      </c>
      <c r="AC78" s="36">
        <f t="shared" si="8"/>
        <v>380671.52752859745</v>
      </c>
      <c r="AD78" s="36">
        <f t="shared" si="9"/>
        <v>247301.07075253082</v>
      </c>
    </row>
    <row r="79" spans="1:30" ht="14.25" customHeight="1" x14ac:dyDescent="0.25">
      <c r="A79" s="16">
        <v>63</v>
      </c>
      <c r="B79" s="34">
        <v>0.39931623183590098</v>
      </c>
      <c r="C79" s="34">
        <v>7.5778780456401199E-2</v>
      </c>
      <c r="D79" s="34">
        <v>3.8345778115779099E-2</v>
      </c>
      <c r="E79" s="34">
        <v>2.5154133553176299E-2</v>
      </c>
      <c r="F79" s="34">
        <v>5.0824192106702802E-3</v>
      </c>
      <c r="G79" s="34">
        <v>0.169343685690347</v>
      </c>
      <c r="H79" s="35">
        <v>1.05212434039169</v>
      </c>
      <c r="I79" s="34">
        <v>0.10193466342955899</v>
      </c>
      <c r="J79" s="34">
        <v>2.4484820924392199E-2</v>
      </c>
      <c r="K79" s="36">
        <f>Inputs!$B$12*(1+$B79)^4</f>
        <v>230046.02742589821</v>
      </c>
      <c r="L79" s="36">
        <f t="shared" si="0"/>
        <v>22772.206360973367</v>
      </c>
      <c r="M79" s="36">
        <f t="shared" si="1"/>
        <v>247536.46744927758</v>
      </c>
      <c r="N79" s="37">
        <f>M79/Inputs!$B$6</f>
        <v>377.34217598975243</v>
      </c>
      <c r="O79" s="38">
        <f>IF(N79&gt;Inputs!$B$4,1,0)</f>
        <v>0</v>
      </c>
      <c r="P79" s="34">
        <f t="shared" si="2"/>
        <v>7.7449842505166788E-2</v>
      </c>
      <c r="Q79" s="36">
        <f>Inputs!$B$12*(1+$B79)^0*$C79+Inputs!$B$29*(1+$D79)^0*Inputs!$B$19+Inputs!$B$30*(1+$E79)^0*Inputs!$B$20+Inputs!$B$31*(1+$F79)^0*Inputs!$B$21+Inputs!$B$22*(1+Inputs!$B$23)^0</f>
        <v>12568.770854810995</v>
      </c>
      <c r="R79" s="36">
        <f>Inputs!$B$12*(1+$B79)^1*$C79+Inputs!$B$29*(1+$D79)^1*Inputs!$B$19+Inputs!$B$30*(1+$E79)^1*Inputs!$B$20+Inputs!$B$31*(1+$F79)^1*Inputs!$B$21+Inputs!$B$22*(1+Inputs!$B$23)^1</f>
        <v>14527.929456870235</v>
      </c>
      <c r="S79" s="36">
        <f>Inputs!$B$12*(1+$B79)^2*$C79+Inputs!$B$29*(1+$D79)^2*Inputs!$B$19+Inputs!$B$30*(1+$E79)^2*Inputs!$B$20+Inputs!$B$31*(1+$F79)^2*Inputs!$B$21+Inputs!$B$22*(1+Inputs!$B$23)^2</f>
        <v>17216.564844303826</v>
      </c>
      <c r="T79" s="36">
        <f>Inputs!$B$12*(1+$B79)^3*$C79+Inputs!$B$29*(1+$D79)^3*Inputs!$B$19+Inputs!$B$30*(1+$E79)^3*Inputs!$B$20+Inputs!$B$31*(1+$F79)^3*Inputs!$B$21+Inputs!$B$22*(1+Inputs!$B$23)^3</f>
        <v>20924.342253063551</v>
      </c>
      <c r="U79" s="36">
        <f>Inputs!$B$12*(1+$B79)^4*$C79+Inputs!$B$29*(1+$D79)^4*Inputs!$B$19+Inputs!$B$30*(1+$E79)^4*Inputs!$B$20+Inputs!$B$31*(1+$F79)^4*Inputs!$B$21+Inputs!$B$22*(1+Inputs!$B$23)^4</f>
        <v>26056.535561372315</v>
      </c>
      <c r="V79" s="35">
        <f>Inputs!$B$13/(Q79*(1-$G79))</f>
        <v>1.21260547950172</v>
      </c>
      <c r="W79" s="36">
        <f>Inputs!$B$13</f>
        <v>12660</v>
      </c>
      <c r="X79" s="36">
        <f t="shared" si="3"/>
        <v>14149.218739492018</v>
      </c>
      <c r="Y79" s="36">
        <f t="shared" si="4"/>
        <v>16194.005268835863</v>
      </c>
      <c r="Z79" s="36">
        <f t="shared" si="5"/>
        <v>18984.23503534777</v>
      </c>
      <c r="AA79" s="36">
        <f t="shared" si="6"/>
        <v>22772.206360973367</v>
      </c>
      <c r="AB79" s="36">
        <f t="shared" si="7"/>
        <v>62135.978243108781</v>
      </c>
      <c r="AC79" s="36">
        <f t="shared" si="8"/>
        <v>301224.3666501806</v>
      </c>
      <c r="AD79" s="36">
        <f t="shared" si="9"/>
        <v>185400.4892061688</v>
      </c>
    </row>
    <row r="80" spans="1:30" ht="14.25" customHeight="1" x14ac:dyDescent="0.25">
      <c r="A80" s="16">
        <v>64</v>
      </c>
      <c r="B80" s="34">
        <v>0.46019254440962098</v>
      </c>
      <c r="C80" s="34">
        <v>5.0464134885977202E-2</v>
      </c>
      <c r="D80" s="34">
        <v>2.76265527446811E-2</v>
      </c>
      <c r="E80" s="34">
        <v>3.0299325772503299E-2</v>
      </c>
      <c r="F80" s="34">
        <v>2.9573708097828701E-2</v>
      </c>
      <c r="G80" s="34">
        <v>0.16093249527088599</v>
      </c>
      <c r="H80" s="35">
        <v>1.00673925152668</v>
      </c>
      <c r="I80" s="34">
        <v>9.3247820210353993E-2</v>
      </c>
      <c r="J80" s="34">
        <v>1.9518220305481102E-2</v>
      </c>
      <c r="K80" s="36">
        <f>Inputs!$B$12*(1+$B80)^4</f>
        <v>272766.95590500743</v>
      </c>
      <c r="L80" s="36">
        <f t="shared" si="0"/>
        <v>19221.322018029903</v>
      </c>
      <c r="M80" s="36">
        <f t="shared" si="1"/>
        <v>228517.40870985464</v>
      </c>
      <c r="N80" s="37">
        <f>M80/Inputs!$B$6</f>
        <v>348.34970839916866</v>
      </c>
      <c r="O80" s="38">
        <f>IF(N80&gt;Inputs!$B$4,1,0)</f>
        <v>0</v>
      </c>
      <c r="P80" s="34">
        <f t="shared" si="2"/>
        <v>7.3729599904872892E-2</v>
      </c>
      <c r="Q80" s="36">
        <f>Inputs!$B$12*(1+$B80)^0*$C80+Inputs!$B$29*(1+$D80)^0*Inputs!$B$19+Inputs!$B$30*(1+$E80)^0*Inputs!$B$20+Inputs!$B$31*(1+$F80)^0*Inputs!$B$21+Inputs!$B$22*(1+Inputs!$B$23)^0</f>
        <v>11049.892120585555</v>
      </c>
      <c r="R80" s="36">
        <f>Inputs!$B$12*(1+$B80)^1*$C80+Inputs!$B$29*(1+$D80)^1*Inputs!$B$19+Inputs!$B$30*(1+$E80)^1*Inputs!$B$20+Inputs!$B$31*(1+$F80)^1*Inputs!$B$21+Inputs!$B$22*(1+Inputs!$B$23)^1</f>
        <v>12674.944580452589</v>
      </c>
      <c r="S80" s="36">
        <f>Inputs!$B$12*(1+$B80)^2*$C80+Inputs!$B$29*(1+$D80)^2*Inputs!$B$19+Inputs!$B$30*(1+$E80)^2*Inputs!$B$20+Inputs!$B$31*(1+$F80)^2*Inputs!$B$21+Inputs!$B$22*(1+Inputs!$B$23)^2</f>
        <v>14947.925513638846</v>
      </c>
      <c r="T80" s="36">
        <f>Inputs!$B$12*(1+$B80)^3*$C80+Inputs!$B$29*(1+$D80)^3*Inputs!$B$19+Inputs!$B$30*(1+$E80)^3*Inputs!$B$20+Inputs!$B$31*(1+$F80)^3*Inputs!$B$21+Inputs!$B$22*(1+Inputs!$B$23)^3</f>
        <v>18164.117794421065</v>
      </c>
      <c r="U80" s="36">
        <f>Inputs!$B$12*(1+$B80)^4*$C80+Inputs!$B$29*(1+$D80)^4*Inputs!$B$19+Inputs!$B$30*(1+$E80)^4*Inputs!$B$20+Inputs!$B$31*(1+$F80)^4*Inputs!$B$21+Inputs!$B$22*(1+Inputs!$B$23)^4</f>
        <v>22754.60761785358</v>
      </c>
      <c r="V80" s="35">
        <f>Inputs!$B$13/(Q80*(1-$G80))</f>
        <v>1.3654593181362127</v>
      </c>
      <c r="W80" s="36">
        <f>Inputs!$B$13</f>
        <v>12660</v>
      </c>
      <c r="X80" s="36">
        <f t="shared" si="3"/>
        <v>13568.083980969472</v>
      </c>
      <c r="Y80" s="36">
        <f t="shared" si="4"/>
        <v>14876.435076048587</v>
      </c>
      <c r="Z80" s="36">
        <f t="shared" si="5"/>
        <v>16710.439441926294</v>
      </c>
      <c r="AA80" s="36">
        <f t="shared" si="6"/>
        <v>19221.322018029903</v>
      </c>
      <c r="AB80" s="36">
        <f t="shared" si="7"/>
        <v>58323.791528816313</v>
      </c>
      <c r="AC80" s="36">
        <f t="shared" si="8"/>
        <v>265788.61191467341</v>
      </c>
      <c r="AD80" s="36">
        <f t="shared" si="9"/>
        <v>170193.61718103834</v>
      </c>
    </row>
    <row r="81" spans="1:30" ht="14.25" customHeight="1" x14ac:dyDescent="0.25">
      <c r="A81" s="16">
        <v>65</v>
      </c>
      <c r="B81" s="34">
        <v>0.25331352389693301</v>
      </c>
      <c r="C81" s="34">
        <v>6.9684489857973098E-2</v>
      </c>
      <c r="D81" s="34">
        <v>3.2606126614006602E-2</v>
      </c>
      <c r="E81" s="34">
        <v>2.28455545315762E-2</v>
      </c>
      <c r="F81" s="34">
        <v>3.9695173497732002E-2</v>
      </c>
      <c r="G81" s="34">
        <v>0.16635119528395401</v>
      </c>
      <c r="H81" s="35">
        <v>1.1067265090757401</v>
      </c>
      <c r="I81" s="34">
        <v>0.105142953114831</v>
      </c>
      <c r="J81" s="34">
        <v>1.9547571245781499E-2</v>
      </c>
      <c r="K81" s="36">
        <f>Inputs!$B$12*(1+$B81)^4</f>
        <v>148043.77618345813</v>
      </c>
      <c r="L81" s="36">
        <f t="shared" ref="L81:L144" si="10">AA81</f>
        <v>17990.403058299351</v>
      </c>
      <c r="M81" s="36">
        <f t="shared" ref="M81:M144" si="11">AB81+AD81</f>
        <v>185449.00351325341</v>
      </c>
      <c r="N81" s="37">
        <f>M81/Inputs!$B$6</f>
        <v>282.69665169703262</v>
      </c>
      <c r="O81" s="38">
        <f>IF(N81&gt;Inputs!$B$4,1,0)</f>
        <v>0</v>
      </c>
      <c r="P81" s="34">
        <f t="shared" ref="P81:P144" si="12">I81-J81</f>
        <v>8.5595381869049497E-2</v>
      </c>
      <c r="Q81" s="36">
        <f>Inputs!$B$12*(1+$B81)^0*$C81+Inputs!$B$29*(1+$D81)^0*Inputs!$B$19+Inputs!$B$30*(1+$E81)^0*Inputs!$B$20+Inputs!$B$31*(1+$F81)^0*Inputs!$B$21+Inputs!$B$22*(1+Inputs!$B$23)^0</f>
        <v>12203.113418905308</v>
      </c>
      <c r="R81" s="36">
        <f>Inputs!$B$12*(1+$B81)^1*$C81+Inputs!$B$29*(1+$D81)^1*Inputs!$B$19+Inputs!$B$30*(1+$E81)^1*Inputs!$B$20+Inputs!$B$31*(1+$F81)^1*Inputs!$B$21+Inputs!$B$22*(1+Inputs!$B$23)^1</f>
        <v>13537.286957719254</v>
      </c>
      <c r="S81" s="36">
        <f>Inputs!$B$12*(1+$B81)^2*$C81+Inputs!$B$29*(1+$D81)^2*Inputs!$B$19+Inputs!$B$30*(1+$E81)^2*Inputs!$B$20+Inputs!$B$31*(1+$F81)^2*Inputs!$B$21+Inputs!$B$22*(1+Inputs!$B$23)^2</f>
        <v>15149.608659846548</v>
      </c>
      <c r="T81" s="36">
        <f>Inputs!$B$12*(1+$B81)^3*$C81+Inputs!$B$29*(1+$D81)^3*Inputs!$B$19+Inputs!$B$30*(1+$E81)^3*Inputs!$B$20+Inputs!$B$31*(1+$F81)^3*Inputs!$B$21+Inputs!$B$22*(1+Inputs!$B$23)^3</f>
        <v>17108.404415533529</v>
      </c>
      <c r="U81" s="36">
        <f>Inputs!$B$12*(1+$B81)^4*$C81+Inputs!$B$29*(1+$D81)^4*Inputs!$B$19+Inputs!$B$30*(1+$E81)^4*Inputs!$B$20+Inputs!$B$31*(1+$F81)^4*Inputs!$B$21+Inputs!$B$22*(1+Inputs!$B$23)^4</f>
        <v>19499.229418608411</v>
      </c>
      <c r="V81" s="35">
        <f>Inputs!$B$13/(Q81*(1-$G81))</f>
        <v>1.2444570893972946</v>
      </c>
      <c r="W81" s="36">
        <f>Inputs!$B$13</f>
        <v>12660</v>
      </c>
      <c r="X81" s="36">
        <f t="shared" ref="X81:X144" si="13">R81*(1-$G81)*($V81+($H81-$V81)*1/4)</f>
        <v>13655.541003097856</v>
      </c>
      <c r="Y81" s="36">
        <f t="shared" ref="Y81:Y144" si="14">S81*(1-$G81)*($V81+($H81-$V81)*2/4)</f>
        <v>14847.081553388907</v>
      </c>
      <c r="Z81" s="36">
        <f t="shared" ref="Z81:Z144" si="15">T81*(1-$G81)*($V81+($H81-$V81)*3/4)</f>
        <v>16275.669337703286</v>
      </c>
      <c r="AA81" s="36">
        <f t="shared" ref="AA81:AA144" si="16">U81*(1-$G81)*$H81</f>
        <v>17990.403058299351</v>
      </c>
      <c r="AB81" s="36">
        <f t="shared" ref="AB81:AB144" si="17">W81/(1+$I81)^1+X81/(1+$I81)^2+Y81/(1+$I81)^3+Z81/(1+$I81)^4+AA81/(1+$I81)^5</f>
        <v>55460.25571484612</v>
      </c>
      <c r="AC81" s="36">
        <f t="shared" ref="AC81:AC144" si="18">AA81*(1+$J81)/($I81-$J81)</f>
        <v>214288.09993374313</v>
      </c>
      <c r="AD81" s="36">
        <f t="shared" ref="AD81:AD144" si="19">AC81/(1+$I81)^5</f>
        <v>129988.74779840728</v>
      </c>
    </row>
    <row r="82" spans="1:30" ht="14.25" customHeight="1" x14ac:dyDescent="0.25">
      <c r="A82" s="16">
        <v>66</v>
      </c>
      <c r="B82" s="34">
        <v>0.27706064989134299</v>
      </c>
      <c r="C82" s="34">
        <v>6.1119638228576599E-2</v>
      </c>
      <c r="D82" s="34">
        <v>5.5232264221179002E-2</v>
      </c>
      <c r="E82" s="34">
        <v>7.2544902040407699E-2</v>
      </c>
      <c r="F82" s="34">
        <v>-2.63005239946365E-3</v>
      </c>
      <c r="G82" s="34">
        <v>0.18505134406226501</v>
      </c>
      <c r="H82" s="35">
        <v>0.991919153326419</v>
      </c>
      <c r="I82" s="34">
        <v>0.102996330688336</v>
      </c>
      <c r="J82" s="34">
        <v>2.21315576568968E-2</v>
      </c>
      <c r="K82" s="36">
        <f>Inputs!$B$12*(1+$B82)^4</f>
        <v>159586.93840189988</v>
      </c>
      <c r="L82" s="36">
        <f t="shared" si="10"/>
        <v>15393.683173089001</v>
      </c>
      <c r="M82" s="36">
        <f t="shared" si="11"/>
        <v>171025.64765186544</v>
      </c>
      <c r="N82" s="37">
        <f>M82/Inputs!$B$6</f>
        <v>260.70982873759976</v>
      </c>
      <c r="O82" s="38">
        <f>IF(N82&gt;Inputs!$B$4,1,0)</f>
        <v>0</v>
      </c>
      <c r="P82" s="34">
        <f t="shared" si="12"/>
        <v>8.0864773031439199E-2</v>
      </c>
      <c r="Q82" s="36">
        <f>Inputs!$B$12*(1+$B82)^0*$C82+Inputs!$B$29*(1+$D82)^0*Inputs!$B$19+Inputs!$B$30*(1+$E82)^0*Inputs!$B$20+Inputs!$B$31*(1+$F82)^0*Inputs!$B$21+Inputs!$B$22*(1+Inputs!$B$23)^0</f>
        <v>11689.222321141518</v>
      </c>
      <c r="R82" s="36">
        <f>Inputs!$B$12*(1+$B82)^1*$C82+Inputs!$B$29*(1+$D82)^1*Inputs!$B$19+Inputs!$B$30*(1+$E82)^1*Inputs!$B$20+Inputs!$B$31*(1+$F82)^1*Inputs!$B$21+Inputs!$B$22*(1+Inputs!$B$23)^1</f>
        <v>12988.69501763456</v>
      </c>
      <c r="S82" s="36">
        <f>Inputs!$B$12*(1+$B82)^2*$C82+Inputs!$B$29*(1+$D82)^2*Inputs!$B$19+Inputs!$B$30*(1+$E82)^2*Inputs!$B$20+Inputs!$B$31*(1+$F82)^2*Inputs!$B$21+Inputs!$B$22*(1+Inputs!$B$23)^2</f>
        <v>14590.905620878391</v>
      </c>
      <c r="T82" s="36">
        <f>Inputs!$B$12*(1+$B82)^3*$C82+Inputs!$B$29*(1+$D82)^3*Inputs!$B$19+Inputs!$B$30*(1+$E82)^3*Inputs!$B$20+Inputs!$B$31*(1+$F82)^3*Inputs!$B$21+Inputs!$B$22*(1+Inputs!$B$23)^3</f>
        <v>16575.29934402548</v>
      </c>
      <c r="U82" s="36">
        <f>Inputs!$B$12*(1+$B82)^4*$C82+Inputs!$B$29*(1+$D82)^4*Inputs!$B$19+Inputs!$B$30*(1+$E82)^4*Inputs!$B$20+Inputs!$B$31*(1+$F82)^4*Inputs!$B$21+Inputs!$B$22*(1+Inputs!$B$23)^4</f>
        <v>19043.028602331338</v>
      </c>
      <c r="V82" s="35">
        <f>Inputs!$B$13/(Q82*(1-$G82))</f>
        <v>1.32897814534168</v>
      </c>
      <c r="W82" s="36">
        <f>Inputs!$B$13</f>
        <v>12660</v>
      </c>
      <c r="X82" s="36">
        <f t="shared" si="13"/>
        <v>13175.440112581826</v>
      </c>
      <c r="Y82" s="36">
        <f t="shared" si="14"/>
        <v>13798.707969557892</v>
      </c>
      <c r="Z82" s="36">
        <f t="shared" si="15"/>
        <v>14537.111426729522</v>
      </c>
      <c r="AA82" s="36">
        <f t="shared" si="16"/>
        <v>15393.683173089001</v>
      </c>
      <c r="AB82" s="36">
        <f t="shared" si="17"/>
        <v>51841.188359901498</v>
      </c>
      <c r="AC82" s="36">
        <f t="shared" si="18"/>
        <v>194576.31265061363</v>
      </c>
      <c r="AD82" s="36">
        <f t="shared" si="19"/>
        <v>119184.45929196395</v>
      </c>
    </row>
    <row r="83" spans="1:30" ht="14.25" customHeight="1" x14ac:dyDescent="0.25">
      <c r="A83" s="16">
        <v>67</v>
      </c>
      <c r="B83" s="34">
        <v>0.37809941554612098</v>
      </c>
      <c r="C83" s="34">
        <v>6.9224075187241996E-2</v>
      </c>
      <c r="D83" s="34">
        <v>2.0999939972470998E-2</v>
      </c>
      <c r="E83" s="34">
        <v>2.6062344611347599E-2</v>
      </c>
      <c r="F83" s="34">
        <v>3.0734599843724002E-2</v>
      </c>
      <c r="G83" s="34">
        <v>0.19203205423024799</v>
      </c>
      <c r="H83" s="35">
        <v>1.1584313692633099</v>
      </c>
      <c r="I83" s="34">
        <v>0.100558150477723</v>
      </c>
      <c r="J83" s="34">
        <v>2.19254838015874E-2</v>
      </c>
      <c r="K83" s="36">
        <f>Inputs!$B$12*(1+$B83)^4</f>
        <v>216408.0663392398</v>
      </c>
      <c r="L83" s="36">
        <f t="shared" si="10"/>
        <v>22325.819771508999</v>
      </c>
      <c r="M83" s="36">
        <f t="shared" si="11"/>
        <v>241609.76504135737</v>
      </c>
      <c r="N83" s="37">
        <f>M83/Inputs!$B$6</f>
        <v>368.30756866060574</v>
      </c>
      <c r="O83" s="38">
        <f>IF(N83&gt;Inputs!$B$4,1,0)</f>
        <v>0</v>
      </c>
      <c r="P83" s="34">
        <f t="shared" si="12"/>
        <v>7.8632666676135596E-2</v>
      </c>
      <c r="Q83" s="36">
        <f>Inputs!$B$12*(1+$B83)^0*$C83+Inputs!$B$29*(1+$D83)^0*Inputs!$B$19+Inputs!$B$30*(1+$E83)^0*Inputs!$B$20+Inputs!$B$31*(1+$F83)^0*Inputs!$B$21+Inputs!$B$22*(1+Inputs!$B$23)^0</f>
        <v>12175.488538661441</v>
      </c>
      <c r="R83" s="36">
        <f>Inputs!$B$12*(1+$B83)^1*$C83+Inputs!$B$29*(1+$D83)^1*Inputs!$B$19+Inputs!$B$30*(1+$E83)^1*Inputs!$B$20+Inputs!$B$31*(1+$F83)^1*Inputs!$B$21+Inputs!$B$22*(1+Inputs!$B$23)^1</f>
        <v>13950.305743270445</v>
      </c>
      <c r="S83" s="36">
        <f>Inputs!$B$12*(1+$B83)^2*$C83+Inputs!$B$29*(1+$D83)^2*Inputs!$B$19+Inputs!$B$30*(1+$E83)^2*Inputs!$B$20+Inputs!$B$31*(1+$F83)^2*Inputs!$B$21+Inputs!$B$22*(1+Inputs!$B$23)^2</f>
        <v>16324.248781230799</v>
      </c>
      <c r="T83" s="36">
        <f>Inputs!$B$12*(1+$B83)^3*$C83+Inputs!$B$29*(1+$D83)^3*Inputs!$B$19+Inputs!$B$30*(1+$E83)^3*Inputs!$B$20+Inputs!$B$31*(1+$F83)^3*Inputs!$B$21+Inputs!$B$22*(1+Inputs!$B$23)^3</f>
        <v>19521.966776412504</v>
      </c>
      <c r="U83" s="36">
        <f>Inputs!$B$12*(1+$B83)^4*$C83+Inputs!$B$29*(1+$D83)^4*Inputs!$B$19+Inputs!$B$30*(1+$E83)^4*Inputs!$B$20+Inputs!$B$31*(1+$F83)^4*Inputs!$B$21+Inputs!$B$22*(1+Inputs!$B$23)^4</f>
        <v>23852.998106354746</v>
      </c>
      <c r="V83" s="35">
        <f>Inputs!$B$13/(Q83*(1-$G83))</f>
        <v>1.2869248232292774</v>
      </c>
      <c r="W83" s="36">
        <f>Inputs!$B$13</f>
        <v>12660</v>
      </c>
      <c r="X83" s="36">
        <f t="shared" si="13"/>
        <v>14143.369015497434</v>
      </c>
      <c r="Y83" s="36">
        <f t="shared" si="14"/>
        <v>16126.475769325427</v>
      </c>
      <c r="Z83" s="36">
        <f t="shared" si="15"/>
        <v>18778.766706722825</v>
      </c>
      <c r="AA83" s="36">
        <f t="shared" si="16"/>
        <v>22325.819771508999</v>
      </c>
      <c r="AB83" s="36">
        <f t="shared" si="17"/>
        <v>61905.382950288011</v>
      </c>
      <c r="AC83" s="36">
        <f t="shared" si="18"/>
        <v>290150.7113479423</v>
      </c>
      <c r="AD83" s="36">
        <f t="shared" si="19"/>
        <v>179704.38209106936</v>
      </c>
    </row>
    <row r="84" spans="1:30" ht="14.25" customHeight="1" x14ac:dyDescent="0.25">
      <c r="A84" s="16">
        <v>68</v>
      </c>
      <c r="B84" s="34">
        <v>0.179752479185111</v>
      </c>
      <c r="C84" s="34">
        <v>7.5208690745972195E-2</v>
      </c>
      <c r="D84" s="34">
        <v>3.2275639751991603E-2</v>
      </c>
      <c r="E84" s="34">
        <v>3.05374532439847E-2</v>
      </c>
      <c r="F84" s="34">
        <v>1.90192949958271E-2</v>
      </c>
      <c r="G84" s="34">
        <v>0.188552252935349</v>
      </c>
      <c r="H84" s="35">
        <v>1.0870721128463099</v>
      </c>
      <c r="I84" s="34">
        <v>9.7810057244711701E-2</v>
      </c>
      <c r="J84" s="34">
        <v>2.8623264218210199E-2</v>
      </c>
      <c r="K84" s="36">
        <f>Inputs!$B$12*(1+$B84)^4</f>
        <v>116229.09199773653</v>
      </c>
      <c r="L84" s="36">
        <f t="shared" si="10"/>
        <v>15521.453233623219</v>
      </c>
      <c r="M84" s="36">
        <f t="shared" si="11"/>
        <v>197595.05492986029</v>
      </c>
      <c r="N84" s="37">
        <f>M84/Inputs!$B$6</f>
        <v>301.21197397844554</v>
      </c>
      <c r="O84" s="38">
        <f>IF(N84&gt;Inputs!$B$4,1,0)</f>
        <v>0</v>
      </c>
      <c r="P84" s="34">
        <f t="shared" si="12"/>
        <v>6.9186793026501506E-2</v>
      </c>
      <c r="Q84" s="36">
        <f>Inputs!$B$12*(1+$B84)^0*$C84+Inputs!$B$29*(1+$D84)^0*Inputs!$B$19+Inputs!$B$30*(1+$E84)^0*Inputs!$B$20+Inputs!$B$31*(1+$F84)^0*Inputs!$B$21+Inputs!$B$22*(1+Inputs!$B$23)^0</f>
        <v>12534.565472185255</v>
      </c>
      <c r="R84" s="36">
        <f>Inputs!$B$12*(1+$B84)^1*$C84+Inputs!$B$29*(1+$D84)^1*Inputs!$B$19+Inputs!$B$30*(1+$E84)^1*Inputs!$B$20+Inputs!$B$31*(1+$F84)^1*Inputs!$B$21+Inputs!$B$22*(1+Inputs!$B$23)^1</f>
        <v>13545.664739998054</v>
      </c>
      <c r="S84" s="36">
        <f>Inputs!$B$12*(1+$B84)^2*$C84+Inputs!$B$29*(1+$D84)^2*Inputs!$B$19+Inputs!$B$30*(1+$E84)^2*Inputs!$B$20+Inputs!$B$31*(1+$F84)^2*Inputs!$B$21+Inputs!$B$22*(1+Inputs!$B$23)^2</f>
        <v>14707.90773860001</v>
      </c>
      <c r="T84" s="36">
        <f>Inputs!$B$12*(1+$B84)^3*$C84+Inputs!$B$29*(1+$D84)^3*Inputs!$B$19+Inputs!$B$30*(1+$E84)^3*Inputs!$B$20+Inputs!$B$31*(1+$F84)^3*Inputs!$B$21+Inputs!$B$22*(1+Inputs!$B$23)^3</f>
        <v>16047.65442369308</v>
      </c>
      <c r="U84" s="36">
        <f>Inputs!$B$12*(1+$B84)^4*$C84+Inputs!$B$29*(1+$D84)^4*Inputs!$B$19+Inputs!$B$30*(1+$E84)^4*Inputs!$B$20+Inputs!$B$31*(1+$F84)^4*Inputs!$B$21+Inputs!$B$22*(1+Inputs!$B$23)^4</f>
        <v>17595.980303473141</v>
      </c>
      <c r="V84" s="35">
        <f>Inputs!$B$13/(Q84*(1-$G84))</f>
        <v>1.2446976332054041</v>
      </c>
      <c r="W84" s="36">
        <f>Inputs!$B$13</f>
        <v>12660</v>
      </c>
      <c r="X84" s="36">
        <f t="shared" si="13"/>
        <v>13248.07829609028</v>
      </c>
      <c r="Y84" s="36">
        <f t="shared" si="14"/>
        <v>13914.484560139375</v>
      </c>
      <c r="Z84" s="36">
        <f t="shared" si="15"/>
        <v>14668.814844396487</v>
      </c>
      <c r="AA84" s="36">
        <f t="shared" si="16"/>
        <v>15521.453233623219</v>
      </c>
      <c r="AB84" s="36">
        <f t="shared" si="17"/>
        <v>52874.74061106117</v>
      </c>
      <c r="AC84" s="36">
        <f t="shared" si="18"/>
        <v>230762.65269968868</v>
      </c>
      <c r="AD84" s="36">
        <f t="shared" si="19"/>
        <v>144720.31431879912</v>
      </c>
    </row>
    <row r="85" spans="1:30" ht="14.25" customHeight="1" x14ac:dyDescent="0.25">
      <c r="A85" s="16">
        <v>69</v>
      </c>
      <c r="B85" s="34">
        <v>0.34407202841788798</v>
      </c>
      <c r="C85" s="34">
        <v>8.7988425258311603E-2</v>
      </c>
      <c r="D85" s="34">
        <v>3.3537361137119297E-2</v>
      </c>
      <c r="E85" s="34">
        <v>5.6915808274359901E-2</v>
      </c>
      <c r="F85" s="34">
        <v>1.2358571562565999E-2</v>
      </c>
      <c r="G85" s="34">
        <v>0.19611290167880299</v>
      </c>
      <c r="H85" s="35">
        <v>1.0587871417025401</v>
      </c>
      <c r="I85" s="34">
        <v>9.23221639355912E-2</v>
      </c>
      <c r="J85" s="34">
        <v>2.7548671926658899E-2</v>
      </c>
      <c r="K85" s="36">
        <f>Inputs!$B$12*(1+$B85)^4</f>
        <v>195812.95555062199</v>
      </c>
      <c r="L85" s="36">
        <f t="shared" si="10"/>
        <v>22365.871444572444</v>
      </c>
      <c r="M85" s="36">
        <f t="shared" si="11"/>
        <v>291834.73393033864</v>
      </c>
      <c r="N85" s="37">
        <f>M85/Inputs!$B$6</f>
        <v>444.8700212352723</v>
      </c>
      <c r="O85" s="38">
        <f>IF(N85&gt;Inputs!$B$4,1,0)</f>
        <v>1</v>
      </c>
      <c r="P85" s="34">
        <f t="shared" si="12"/>
        <v>6.4773492008932301E-2</v>
      </c>
      <c r="Q85" s="36">
        <f>Inputs!$B$12*(1+$B85)^0*$C85+Inputs!$B$29*(1+$D85)^0*Inputs!$B$19+Inputs!$B$30*(1+$E85)^0*Inputs!$B$20+Inputs!$B$31*(1+$F85)^0*Inputs!$B$21+Inputs!$B$22*(1+Inputs!$B$23)^0</f>
        <v>13301.349542925618</v>
      </c>
      <c r="R85" s="36">
        <f>Inputs!$B$12*(1+$B85)^1*$C85+Inputs!$B$29*(1+$D85)^1*Inputs!$B$19+Inputs!$B$30*(1+$E85)^1*Inputs!$B$20+Inputs!$B$31*(1+$F85)^1*Inputs!$B$21+Inputs!$B$22*(1+Inputs!$B$23)^1</f>
        <v>15358.093972957537</v>
      </c>
      <c r="S85" s="36">
        <f>Inputs!$B$12*(1+$B85)^2*$C85+Inputs!$B$29*(1+$D85)^2*Inputs!$B$19+Inputs!$B$30*(1+$E85)^2*Inputs!$B$20+Inputs!$B$31*(1+$F85)^2*Inputs!$B$21+Inputs!$B$22*(1+Inputs!$B$23)^2</f>
        <v>18050.293501823304</v>
      </c>
      <c r="T85" s="36">
        <f>Inputs!$B$12*(1+$B85)^3*$C85+Inputs!$B$29*(1+$D85)^3*Inputs!$B$19+Inputs!$B$30*(1+$E85)^3*Inputs!$B$20+Inputs!$B$31*(1+$F85)^3*Inputs!$B$21+Inputs!$B$22*(1+Inputs!$B$23)^3</f>
        <v>21593.524614815302</v>
      </c>
      <c r="U85" s="36">
        <f>Inputs!$B$12*(1+$B85)^4*$C85+Inputs!$B$29*(1+$D85)^4*Inputs!$B$19+Inputs!$B$30*(1+$E85)^4*Inputs!$B$20+Inputs!$B$31*(1+$F85)^4*Inputs!$B$21+Inputs!$B$22*(1+Inputs!$B$23)^4</f>
        <v>26277.382766503357</v>
      </c>
      <c r="V85" s="35">
        <f>Inputs!$B$13/(Q85*(1-$G85))</f>
        <v>1.1839761135365625</v>
      </c>
      <c r="W85" s="36">
        <f>Inputs!$B$13</f>
        <v>12660</v>
      </c>
      <c r="X85" s="36">
        <f t="shared" si="13"/>
        <v>14231.173440822589</v>
      </c>
      <c r="Y85" s="36">
        <f t="shared" si="14"/>
        <v>16271.693801809986</v>
      </c>
      <c r="Z85" s="36">
        <f t="shared" si="15"/>
        <v>18922.508683921191</v>
      </c>
      <c r="AA85" s="36">
        <f t="shared" si="16"/>
        <v>22365.871444572444</v>
      </c>
      <c r="AB85" s="36">
        <f t="shared" si="17"/>
        <v>63675.953740563069</v>
      </c>
      <c r="AC85" s="36">
        <f t="shared" si="18"/>
        <v>354805.96748101158</v>
      </c>
      <c r="AD85" s="36">
        <f t="shared" si="19"/>
        <v>228158.78018977554</v>
      </c>
    </row>
    <row r="86" spans="1:30" ht="14.25" customHeight="1" x14ac:dyDescent="0.25">
      <c r="A86" s="16">
        <v>70</v>
      </c>
      <c r="B86" s="34">
        <v>0.49921307871015902</v>
      </c>
      <c r="C86" s="34">
        <v>0.104866744064723</v>
      </c>
      <c r="D86" s="34">
        <v>3.1511282107543601E-2</v>
      </c>
      <c r="E86" s="34">
        <v>3.2763660315813702E-2</v>
      </c>
      <c r="F86" s="34">
        <v>3.1755605481501803E-2</v>
      </c>
      <c r="G86" s="34">
        <v>0.15967404489232501</v>
      </c>
      <c r="H86" s="35">
        <v>1.05493333663466</v>
      </c>
      <c r="I86" s="34">
        <v>9.5795142035196804E-2</v>
      </c>
      <c r="J86" s="34">
        <v>1.8915934619284799E-2</v>
      </c>
      <c r="K86" s="36">
        <f>Inputs!$B$12*(1+$B86)^4</f>
        <v>303113.09516836907</v>
      </c>
      <c r="L86" s="36">
        <f t="shared" si="10"/>
        <v>36259.45328018751</v>
      </c>
      <c r="M86" s="36">
        <f t="shared" si="11"/>
        <v>385445.59466080077</v>
      </c>
      <c r="N86" s="37">
        <f>M86/Inputs!$B$6</f>
        <v>587.56950405609871</v>
      </c>
      <c r="O86" s="38">
        <f>IF(N86&gt;Inputs!$B$4,1,0)</f>
        <v>1</v>
      </c>
      <c r="P86" s="34">
        <f t="shared" si="12"/>
        <v>7.6879207415912004E-2</v>
      </c>
      <c r="Q86" s="36">
        <f>Inputs!$B$12*(1+$B86)^0*$C86+Inputs!$B$29*(1+$D86)^0*Inputs!$B$19+Inputs!$B$30*(1+$E86)^0*Inputs!$B$20+Inputs!$B$31*(1+$F86)^0*Inputs!$B$21+Inputs!$B$22*(1+Inputs!$B$23)^0</f>
        <v>14314.048671310302</v>
      </c>
      <c r="R86" s="36">
        <f>Inputs!$B$12*(1+$B86)^1*$C86+Inputs!$B$29*(1+$D86)^1*Inputs!$B$19+Inputs!$B$30*(1+$E86)^1*Inputs!$B$20+Inputs!$B$31*(1+$F86)^1*Inputs!$B$21+Inputs!$B$22*(1+Inputs!$B$23)^1</f>
        <v>17715.606992181223</v>
      </c>
      <c r="S86" s="36">
        <f>Inputs!$B$12*(1+$B86)^2*$C86+Inputs!$B$29*(1+$D86)^2*Inputs!$B$19+Inputs!$B$30*(1+$E86)^2*Inputs!$B$20+Inputs!$B$31*(1+$F86)^2*Inputs!$B$21+Inputs!$B$22*(1+Inputs!$B$23)^2</f>
        <v>22693.670274159493</v>
      </c>
      <c r="T86" s="36">
        <f>Inputs!$B$12*(1+$B86)^3*$C86+Inputs!$B$29*(1+$D86)^3*Inputs!$B$19+Inputs!$B$30*(1+$E86)^3*Inputs!$B$20+Inputs!$B$31*(1+$F86)^3*Inputs!$B$21+Inputs!$B$22*(1+Inputs!$B$23)^3</f>
        <v>30031.305378502264</v>
      </c>
      <c r="U86" s="36">
        <f>Inputs!$B$12*(1+$B86)^4*$C86+Inputs!$B$29*(1+$D86)^4*Inputs!$B$19+Inputs!$B$30*(1+$E86)^4*Inputs!$B$20+Inputs!$B$31*(1+$F86)^4*Inputs!$B$21+Inputs!$B$22*(1+Inputs!$B$23)^4</f>
        <v>40902.368510231718</v>
      </c>
      <c r="V86" s="35">
        <f>Inputs!$B$13/(Q86*(1-$G86))</f>
        <v>1.0525032324329342</v>
      </c>
      <c r="W86" s="36">
        <f>Inputs!$B$13</f>
        <v>12660</v>
      </c>
      <c r="X86" s="36">
        <f t="shared" si="13"/>
        <v>15677.538086150207</v>
      </c>
      <c r="Y86" s="36">
        <f t="shared" si="14"/>
        <v>20094.492139506012</v>
      </c>
      <c r="Z86" s="36">
        <f t="shared" si="15"/>
        <v>26607.056169307234</v>
      </c>
      <c r="AA86" s="36">
        <f t="shared" si="16"/>
        <v>36259.45328018751</v>
      </c>
      <c r="AB86" s="36">
        <f t="shared" si="17"/>
        <v>81284.365518964798</v>
      </c>
      <c r="AC86" s="36">
        <f t="shared" si="18"/>
        <v>480563.4185052723</v>
      </c>
      <c r="AD86" s="36">
        <f t="shared" si="19"/>
        <v>304161.22914183594</v>
      </c>
    </row>
    <row r="87" spans="1:30" ht="14.25" customHeight="1" x14ac:dyDescent="0.25">
      <c r="A87" s="16">
        <v>71</v>
      </c>
      <c r="B87" s="34">
        <v>0.35462906219492801</v>
      </c>
      <c r="C87" s="34">
        <v>6.0053739230771001E-2</v>
      </c>
      <c r="D87" s="34">
        <v>4.4651814579528701E-2</v>
      </c>
      <c r="E87" s="34">
        <v>3.16059254465096E-2</v>
      </c>
      <c r="F87" s="34">
        <v>1.9276577828021502E-2</v>
      </c>
      <c r="G87" s="34">
        <v>0.16808916061263901</v>
      </c>
      <c r="H87" s="35">
        <v>1.0277151542120699</v>
      </c>
      <c r="I87" s="34">
        <v>8.7948975446963701E-2</v>
      </c>
      <c r="J87" s="34">
        <v>2.95490193534848E-2</v>
      </c>
      <c r="K87" s="36">
        <f>Inputs!$B$12*(1+$B87)^4</f>
        <v>202037.88115446421</v>
      </c>
      <c r="L87" s="36">
        <f t="shared" si="10"/>
        <v>18114.39966739251</v>
      </c>
      <c r="M87" s="36">
        <f t="shared" si="11"/>
        <v>267471.16942768823</v>
      </c>
      <c r="N87" s="37">
        <f>M87/Inputs!$B$6</f>
        <v>407.73044120074428</v>
      </c>
      <c r="O87" s="38">
        <f>IF(N87&gt;Inputs!$B$4,1,0)</f>
        <v>1</v>
      </c>
      <c r="P87" s="34">
        <f t="shared" si="12"/>
        <v>5.8399956093478901E-2</v>
      </c>
      <c r="Q87" s="36">
        <f>Inputs!$B$12*(1+$B87)^0*$C87+Inputs!$B$29*(1+$D87)^0*Inputs!$B$19+Inputs!$B$30*(1+$E87)^0*Inputs!$B$20+Inputs!$B$31*(1+$F87)^0*Inputs!$B$21+Inputs!$B$22*(1+Inputs!$B$23)^0</f>
        <v>11625.268381273181</v>
      </c>
      <c r="R87" s="36">
        <f>Inputs!$B$12*(1+$B87)^1*$C87+Inputs!$B$29*(1+$D87)^1*Inputs!$B$19+Inputs!$B$30*(1+$E87)^1*Inputs!$B$20+Inputs!$B$31*(1+$F87)^1*Inputs!$B$21+Inputs!$B$22*(1+Inputs!$B$23)^1</f>
        <v>13147.708782157046</v>
      </c>
      <c r="S87" s="36">
        <f>Inputs!$B$12*(1+$B87)^2*$C87+Inputs!$B$29*(1+$D87)^2*Inputs!$B$19+Inputs!$B$30*(1+$E87)^2*Inputs!$B$20+Inputs!$B$31*(1+$F87)^2*Inputs!$B$21+Inputs!$B$22*(1+Inputs!$B$23)^2</f>
        <v>15131.988759563901</v>
      </c>
      <c r="T87" s="36">
        <f>Inputs!$B$12*(1+$B87)^3*$C87+Inputs!$B$29*(1+$D87)^3*Inputs!$B$19+Inputs!$B$30*(1+$E87)^3*Inputs!$B$20+Inputs!$B$31*(1+$F87)^3*Inputs!$B$21+Inputs!$B$22*(1+Inputs!$B$23)^3</f>
        <v>17739.150883014358</v>
      </c>
      <c r="U87" s="36">
        <f>Inputs!$B$12*(1+$B87)^4*$C87+Inputs!$B$29*(1+$D87)^4*Inputs!$B$19+Inputs!$B$30*(1+$E87)^4*Inputs!$B$20+Inputs!$B$31*(1+$F87)^4*Inputs!$B$21+Inputs!$B$22*(1+Inputs!$B$23)^4</f>
        <v>21187.240780584551</v>
      </c>
      <c r="V87" s="35">
        <f>Inputs!$B$13/(Q87*(1-$G87))</f>
        <v>1.3090430669675053</v>
      </c>
      <c r="W87" s="36">
        <f>Inputs!$B$13</f>
        <v>12660</v>
      </c>
      <c r="X87" s="36">
        <f t="shared" si="13"/>
        <v>13548.676844829575</v>
      </c>
      <c r="Y87" s="36">
        <f t="shared" si="14"/>
        <v>14708.100090193564</v>
      </c>
      <c r="Z87" s="36">
        <f t="shared" si="15"/>
        <v>16204.3118587278</v>
      </c>
      <c r="AA87" s="36">
        <f t="shared" si="16"/>
        <v>18114.39966739251</v>
      </c>
      <c r="AB87" s="36">
        <f t="shared" si="17"/>
        <v>57955.83397726839</v>
      </c>
      <c r="AC87" s="36">
        <f t="shared" si="18"/>
        <v>319343.77457217855</v>
      </c>
      <c r="AD87" s="36">
        <f t="shared" si="19"/>
        <v>209515.33545041987</v>
      </c>
    </row>
    <row r="88" spans="1:30" ht="14.25" customHeight="1" x14ac:dyDescent="0.25">
      <c r="A88" s="16">
        <v>72</v>
      </c>
      <c r="B88" s="34">
        <v>0.138537473899917</v>
      </c>
      <c r="C88" s="34">
        <v>0.101297090753189</v>
      </c>
      <c r="D88" s="34">
        <v>3.3335670971498498E-2</v>
      </c>
      <c r="E88" s="34">
        <v>4.9709199171060502E-2</v>
      </c>
      <c r="F88" s="34">
        <v>1.53115772714945E-2</v>
      </c>
      <c r="G88" s="34">
        <v>0.19908981455562499</v>
      </c>
      <c r="H88" s="35">
        <v>0.93075992047242995</v>
      </c>
      <c r="I88" s="34">
        <v>9.9560955032849702E-2</v>
      </c>
      <c r="J88" s="34">
        <v>1.9384747307848799E-2</v>
      </c>
      <c r="K88" s="36">
        <f>Inputs!$B$12*(1+$B88)^4</f>
        <v>100818.57825578583</v>
      </c>
      <c r="L88" s="36">
        <f t="shared" si="10"/>
        <v>14334.195644641919</v>
      </c>
      <c r="M88" s="36">
        <f t="shared" si="11"/>
        <v>164236.95533794223</v>
      </c>
      <c r="N88" s="37">
        <f>M88/Inputs!$B$6</f>
        <v>250.36121240539973</v>
      </c>
      <c r="O88" s="38">
        <f>IF(N88&gt;Inputs!$B$4,1,0)</f>
        <v>0</v>
      </c>
      <c r="P88" s="34">
        <f t="shared" si="12"/>
        <v>8.0176207725000906E-2</v>
      </c>
      <c r="Q88" s="36">
        <f>Inputs!$B$12*(1+$B88)^0*$C88+Inputs!$B$29*(1+$D88)^0*Inputs!$B$19+Inputs!$B$30*(1+$E88)^0*Inputs!$B$20+Inputs!$B$31*(1+$F88)^0*Inputs!$B$21+Inputs!$B$22*(1+Inputs!$B$23)^0</f>
        <v>14099.869472618262</v>
      </c>
      <c r="R88" s="36">
        <f>Inputs!$B$12*(1+$B88)^1*$C88+Inputs!$B$29*(1+$D88)^1*Inputs!$B$19+Inputs!$B$30*(1+$E88)^1*Inputs!$B$20+Inputs!$B$31*(1+$F88)^1*Inputs!$B$21+Inputs!$B$22*(1+Inputs!$B$23)^1</f>
        <v>15176.729647102969</v>
      </c>
      <c r="S88" s="36">
        <f>Inputs!$B$12*(1+$B88)^2*$C88+Inputs!$B$29*(1+$D88)^2*Inputs!$B$19+Inputs!$B$30*(1+$E88)^2*Inputs!$B$20+Inputs!$B$31*(1+$F88)^2*Inputs!$B$21+Inputs!$B$22*(1+Inputs!$B$23)^2</f>
        <v>16379.096165487146</v>
      </c>
      <c r="T88" s="36">
        <f>Inputs!$B$12*(1+$B88)^3*$C88+Inputs!$B$29*(1+$D88)^3*Inputs!$B$19+Inputs!$B$30*(1+$E88)^3*Inputs!$B$20+Inputs!$B$31*(1+$F88)^3*Inputs!$B$21+Inputs!$B$22*(1+Inputs!$B$23)^3</f>
        <v>17723.513999626091</v>
      </c>
      <c r="U88" s="36">
        <f>Inputs!$B$12*(1+$B88)^4*$C88+Inputs!$B$29*(1+$D88)^4*Inputs!$B$19+Inputs!$B$30*(1+$E88)^4*Inputs!$B$20+Inputs!$B$31*(1+$F88)^4*Inputs!$B$21+Inputs!$B$22*(1+Inputs!$B$23)^4</f>
        <v>19228.784718006151</v>
      </c>
      <c r="V88" s="35">
        <f>Inputs!$B$13/(Q88*(1-$G88))</f>
        <v>1.1210753323645195</v>
      </c>
      <c r="W88" s="36">
        <f>Inputs!$B$13</f>
        <v>12660</v>
      </c>
      <c r="X88" s="36">
        <f t="shared" si="13"/>
        <v>13048.561568082596</v>
      </c>
      <c r="Y88" s="36">
        <f t="shared" si="14"/>
        <v>13458.17716406444</v>
      </c>
      <c r="Z88" s="36">
        <f t="shared" si="15"/>
        <v>13887.463010423713</v>
      </c>
      <c r="AA88" s="36">
        <f t="shared" si="16"/>
        <v>14334.195644641919</v>
      </c>
      <c r="AB88" s="36">
        <f t="shared" si="17"/>
        <v>50848.353759819947</v>
      </c>
      <c r="AC88" s="36">
        <f t="shared" si="18"/>
        <v>182249.33330836712</v>
      </c>
      <c r="AD88" s="36">
        <f t="shared" si="19"/>
        <v>113388.60157812228</v>
      </c>
    </row>
    <row r="89" spans="1:30" ht="14.25" customHeight="1" x14ac:dyDescent="0.25">
      <c r="A89" s="16">
        <v>73</v>
      </c>
      <c r="B89" s="34">
        <v>0.23686245801286299</v>
      </c>
      <c r="C89" s="34">
        <v>7.8372277940269505E-2</v>
      </c>
      <c r="D89" s="34">
        <v>3.0237641899612901E-2</v>
      </c>
      <c r="E89" s="34">
        <v>3.8937985139322298E-2</v>
      </c>
      <c r="F89" s="34">
        <v>9.7632485545257801E-4</v>
      </c>
      <c r="G89" s="34">
        <v>0.20041502871237199</v>
      </c>
      <c r="H89" s="35">
        <v>1.13819845848523</v>
      </c>
      <c r="I89" s="34">
        <v>9.0382361643674802E-2</v>
      </c>
      <c r="J89" s="34">
        <v>2.8452142540658799E-2</v>
      </c>
      <c r="K89" s="36">
        <f>Inputs!$B$12*(1+$B89)^4</f>
        <v>140422.55843144009</v>
      </c>
      <c r="L89" s="36">
        <f t="shared" si="10"/>
        <v>17826.897643639226</v>
      </c>
      <c r="M89" s="36">
        <f t="shared" si="11"/>
        <v>249488.30997037445</v>
      </c>
      <c r="N89" s="37">
        <f>M89/Inputs!$B$6</f>
        <v>380.3175456865464</v>
      </c>
      <c r="O89" s="38">
        <f>IF(N89&gt;Inputs!$B$4,1,0)</f>
        <v>0</v>
      </c>
      <c r="P89" s="34">
        <f t="shared" si="12"/>
        <v>6.1930219103016007E-2</v>
      </c>
      <c r="Q89" s="36">
        <f>Inputs!$B$12*(1+$B89)^0*$C89+Inputs!$B$29*(1+$D89)^0*Inputs!$B$19+Inputs!$B$30*(1+$E89)^0*Inputs!$B$20+Inputs!$B$31*(1+$F89)^0*Inputs!$B$21+Inputs!$B$22*(1+Inputs!$B$23)^0</f>
        <v>12724.380703843093</v>
      </c>
      <c r="R89" s="36">
        <f>Inputs!$B$12*(1+$B89)^1*$C89+Inputs!$B$29*(1+$D89)^1*Inputs!$B$19+Inputs!$B$30*(1+$E89)^1*Inputs!$B$20+Inputs!$B$31*(1+$F89)^1*Inputs!$B$21+Inputs!$B$22*(1+Inputs!$B$23)^1</f>
        <v>13971.088548927593</v>
      </c>
      <c r="S89" s="36">
        <f>Inputs!$B$12*(1+$B89)^2*$C89+Inputs!$B$29*(1+$D89)^2*Inputs!$B$19+Inputs!$B$30*(1+$E89)^2*Inputs!$B$20+Inputs!$B$31*(1+$F89)^2*Inputs!$B$21+Inputs!$B$22*(1+Inputs!$B$23)^2</f>
        <v>15486.371967964438</v>
      </c>
      <c r="T89" s="36">
        <f>Inputs!$B$12*(1+$B89)^3*$C89+Inputs!$B$29*(1+$D89)^3*Inputs!$B$19+Inputs!$B$30*(1+$E89)^3*Inputs!$B$20+Inputs!$B$31*(1+$F89)^3*Inputs!$B$21+Inputs!$B$22*(1+Inputs!$B$23)^3</f>
        <v>17332.897099650501</v>
      </c>
      <c r="U89" s="36">
        <f>Inputs!$B$12*(1+$B89)^4*$C89+Inputs!$B$29*(1+$D89)^4*Inputs!$B$19+Inputs!$B$30*(1+$E89)^4*Inputs!$B$20+Inputs!$B$31*(1+$F89)^4*Inputs!$B$21+Inputs!$B$22*(1+Inputs!$B$23)^4</f>
        <v>19588.138006645335</v>
      </c>
      <c r="V89" s="35">
        <f>Inputs!$B$13/(Q89*(1-$G89))</f>
        <v>1.2443209942049909</v>
      </c>
      <c r="W89" s="36">
        <f>Inputs!$B$13</f>
        <v>12660</v>
      </c>
      <c r="X89" s="36">
        <f t="shared" si="13"/>
        <v>13604.024326801009</v>
      </c>
      <c r="Y89" s="36">
        <f t="shared" si="14"/>
        <v>14750.976415552979</v>
      </c>
      <c r="Z89" s="36">
        <f t="shared" si="15"/>
        <v>16142.12495284635</v>
      </c>
      <c r="AA89" s="36">
        <f t="shared" si="16"/>
        <v>17826.897643639226</v>
      </c>
      <c r="AB89" s="36">
        <f t="shared" si="17"/>
        <v>57416.710195771455</v>
      </c>
      <c r="AC89" s="36">
        <f t="shared" si="18"/>
        <v>296044.66675560188</v>
      </c>
      <c r="AD89" s="36">
        <f t="shared" si="19"/>
        <v>192071.599774603</v>
      </c>
    </row>
    <row r="90" spans="1:30" ht="14.25" customHeight="1" x14ac:dyDescent="0.25">
      <c r="A90" s="16">
        <v>74</v>
      </c>
      <c r="B90" s="34">
        <v>0.25595293259627699</v>
      </c>
      <c r="C90" s="34">
        <v>8.0794708390634698E-2</v>
      </c>
      <c r="D90" s="34">
        <v>1.48804249935985E-2</v>
      </c>
      <c r="E90" s="34">
        <v>5.8537046583493603E-2</v>
      </c>
      <c r="F90" s="34">
        <v>2.6568377963178901E-3</v>
      </c>
      <c r="G90" s="34">
        <v>0.19549167255967001</v>
      </c>
      <c r="H90" s="35">
        <v>1.1039384578923499</v>
      </c>
      <c r="I90" s="34">
        <v>9.3035674109041205E-2</v>
      </c>
      <c r="J90" s="34">
        <v>1.9724766578406799E-2</v>
      </c>
      <c r="K90" s="36">
        <f>Inputs!$B$12*(1+$B90)^4</f>
        <v>149294.80905795502</v>
      </c>
      <c r="L90" s="36">
        <f t="shared" si="10"/>
        <v>18371.7847274007</v>
      </c>
      <c r="M90" s="36">
        <f t="shared" si="11"/>
        <v>221575.366880229</v>
      </c>
      <c r="N90" s="37">
        <f>M90/Inputs!$B$6</f>
        <v>337.76732756132469</v>
      </c>
      <c r="O90" s="38">
        <f>IF(N90&gt;Inputs!$B$4,1,0)</f>
        <v>0</v>
      </c>
      <c r="P90" s="34">
        <f t="shared" si="12"/>
        <v>7.3310907530634406E-2</v>
      </c>
      <c r="Q90" s="36">
        <f>Inputs!$B$12*(1+$B90)^0*$C90+Inputs!$B$29*(1+$D90)^0*Inputs!$B$19+Inputs!$B$30*(1+$E90)^0*Inputs!$B$20+Inputs!$B$31*(1+$F90)^0*Inputs!$B$21+Inputs!$B$22*(1+Inputs!$B$23)^0</f>
        <v>12869.726530865002</v>
      </c>
      <c r="R90" s="36">
        <f>Inputs!$B$12*(1+$B90)^1*$C90+Inputs!$B$29*(1+$D90)^1*Inputs!$B$19+Inputs!$B$30*(1+$E90)^1*Inputs!$B$20+Inputs!$B$31*(1+$F90)^1*Inputs!$B$21+Inputs!$B$22*(1+Inputs!$B$23)^1</f>
        <v>14249.529072230482</v>
      </c>
      <c r="S90" s="36">
        <f>Inputs!$B$12*(1+$B90)^2*$C90+Inputs!$B$29*(1+$D90)^2*Inputs!$B$19+Inputs!$B$30*(1+$E90)^2*Inputs!$B$20+Inputs!$B$31*(1+$F90)^2*Inputs!$B$21+Inputs!$B$22*(1+Inputs!$B$23)^2</f>
        <v>15954.206618939581</v>
      </c>
      <c r="T90" s="36">
        <f>Inputs!$B$12*(1+$B90)^3*$C90+Inputs!$B$29*(1+$D90)^3*Inputs!$B$19+Inputs!$B$30*(1+$E90)^3*Inputs!$B$20+Inputs!$B$31*(1+$F90)^3*Inputs!$B$21+Inputs!$B$22*(1+Inputs!$B$23)^3</f>
        <v>18065.497313675442</v>
      </c>
      <c r="U90" s="36">
        <f>Inputs!$B$12*(1+$B90)^4*$C90+Inputs!$B$29*(1+$D90)^4*Inputs!$B$19+Inputs!$B$30*(1+$E90)^4*Inputs!$B$20+Inputs!$B$31*(1+$F90)^4*Inputs!$B$21+Inputs!$B$22*(1+Inputs!$B$23)^4</f>
        <v>20685.972402823765</v>
      </c>
      <c r="V90" s="35">
        <f>Inputs!$B$13/(Q90*(1-$G90))</f>
        <v>1.2227392215027302</v>
      </c>
      <c r="W90" s="36">
        <f>Inputs!$B$13</f>
        <v>12660</v>
      </c>
      <c r="X90" s="36">
        <f t="shared" si="13"/>
        <v>13676.838148773053</v>
      </c>
      <c r="Y90" s="36">
        <f t="shared" si="14"/>
        <v>14931.793798598048</v>
      </c>
      <c r="Z90" s="36">
        <f t="shared" si="15"/>
        <v>16476.12617228966</v>
      </c>
      <c r="AA90" s="36">
        <f t="shared" si="16"/>
        <v>18371.7847274007</v>
      </c>
      <c r="AB90" s="36">
        <f t="shared" si="17"/>
        <v>57782.857388531673</v>
      </c>
      <c r="AC90" s="36">
        <f t="shared" si="18"/>
        <v>255544.01826152511</v>
      </c>
      <c r="AD90" s="36">
        <f t="shared" si="19"/>
        <v>163792.50949169733</v>
      </c>
    </row>
    <row r="91" spans="1:30" ht="14.25" customHeight="1" x14ac:dyDescent="0.25">
      <c r="A91" s="16">
        <v>75</v>
      </c>
      <c r="B91" s="34">
        <v>0.423067606392592</v>
      </c>
      <c r="C91" s="34">
        <v>7.1111620970717604E-2</v>
      </c>
      <c r="D91" s="34">
        <v>3.6886725864303999E-2</v>
      </c>
      <c r="E91" s="34">
        <v>4.8174761082676397E-2</v>
      </c>
      <c r="F91" s="34">
        <v>2.8478394387038301E-2</v>
      </c>
      <c r="G91" s="34">
        <v>0.19808950287226501</v>
      </c>
      <c r="H91" s="35">
        <v>0.97790130748535997</v>
      </c>
      <c r="I91" s="34">
        <v>9.28270299547755E-2</v>
      </c>
      <c r="J91" s="34">
        <v>2.36759246656153E-2</v>
      </c>
      <c r="K91" s="36">
        <f>Inputs!$B$12*(1+$B91)^4</f>
        <v>246067.00408889542</v>
      </c>
      <c r="L91" s="36">
        <f t="shared" si="10"/>
        <v>21018.011303577056</v>
      </c>
      <c r="M91" s="36">
        <f t="shared" si="11"/>
        <v>260980.06952586671</v>
      </c>
      <c r="N91" s="37">
        <f>M91/Inputs!$B$6</f>
        <v>397.83547183821145</v>
      </c>
      <c r="O91" s="38">
        <f>IF(N91&gt;Inputs!$B$4,1,0)</f>
        <v>1</v>
      </c>
      <c r="P91" s="34">
        <f t="shared" si="12"/>
        <v>6.91511052891602E-2</v>
      </c>
      <c r="Q91" s="36">
        <f>Inputs!$B$12*(1+$B91)^0*$C91+Inputs!$B$29*(1+$D91)^0*Inputs!$B$19+Inputs!$B$30*(1+$E91)^0*Inputs!$B$20+Inputs!$B$31*(1+$F91)^0*Inputs!$B$21+Inputs!$B$22*(1+Inputs!$B$23)^0</f>
        <v>12288.741285669978</v>
      </c>
      <c r="R91" s="36">
        <f>Inputs!$B$12*(1+$B91)^1*$C91+Inputs!$B$29*(1+$D91)^1*Inputs!$B$19+Inputs!$B$30*(1+$E91)^1*Inputs!$B$20+Inputs!$B$31*(1+$F91)^1*Inputs!$B$21+Inputs!$B$22*(1+Inputs!$B$23)^1</f>
        <v>14395.97942661502</v>
      </c>
      <c r="S91" s="36">
        <f>Inputs!$B$12*(1+$B91)^2*$C91+Inputs!$B$29*(1+$D91)^2*Inputs!$B$19+Inputs!$B$30*(1+$E91)^2*Inputs!$B$20+Inputs!$B$31*(1+$F91)^2*Inputs!$B$21+Inputs!$B$22*(1+Inputs!$B$23)^2</f>
        <v>17278.801971671051</v>
      </c>
      <c r="T91" s="36">
        <f>Inputs!$B$12*(1+$B91)^3*$C91+Inputs!$B$29*(1+$D91)^3*Inputs!$B$19+Inputs!$B$30*(1+$E91)^3*Inputs!$B$20+Inputs!$B$31*(1+$F91)^3*Inputs!$B$21+Inputs!$B$22*(1+Inputs!$B$23)^3</f>
        <v>21260.785520776932</v>
      </c>
      <c r="U91" s="36">
        <f>Inputs!$B$12*(1+$B91)^4*$C91+Inputs!$B$29*(1+$D91)^4*Inputs!$B$19+Inputs!$B$30*(1+$E91)^4*Inputs!$B$20+Inputs!$B$31*(1+$F91)^4*Inputs!$B$21+Inputs!$B$22*(1+Inputs!$B$23)^4</f>
        <v>26802.21557512851</v>
      </c>
      <c r="V91" s="35">
        <f>Inputs!$B$13/(Q91*(1-$G91))</f>
        <v>1.284696100976414</v>
      </c>
      <c r="W91" s="36">
        <f>Inputs!$B$13</f>
        <v>12660</v>
      </c>
      <c r="X91" s="36">
        <f t="shared" si="13"/>
        <v>13945.468733425136</v>
      </c>
      <c r="Y91" s="36">
        <f t="shared" si="14"/>
        <v>15675.334441365545</v>
      </c>
      <c r="Z91" s="36">
        <f t="shared" si="15"/>
        <v>17980.13607708054</v>
      </c>
      <c r="AA91" s="36">
        <f t="shared" si="16"/>
        <v>21018.011303577056</v>
      </c>
      <c r="AB91" s="36">
        <f t="shared" si="17"/>
        <v>61362.923034999389</v>
      </c>
      <c r="AC91" s="36">
        <f t="shared" si="18"/>
        <v>311139.38187759212</v>
      </c>
      <c r="AD91" s="36">
        <f t="shared" si="19"/>
        <v>199617.14649086731</v>
      </c>
    </row>
    <row r="92" spans="1:30" ht="14.25" customHeight="1" x14ac:dyDescent="0.25">
      <c r="A92" s="16">
        <v>76</v>
      </c>
      <c r="B92" s="34">
        <v>0.29831300036838398</v>
      </c>
      <c r="C92" s="34">
        <v>6.4063080454553403E-2</v>
      </c>
      <c r="D92" s="34">
        <v>1.54205463810612E-2</v>
      </c>
      <c r="E92" s="34">
        <v>3.4601847611051499E-2</v>
      </c>
      <c r="F92" s="34">
        <v>1.2504456543534601E-3</v>
      </c>
      <c r="G92" s="34">
        <v>0.21790704113995801</v>
      </c>
      <c r="H92" s="35">
        <v>0.97411870397324796</v>
      </c>
      <c r="I92" s="34">
        <v>0.1010826431009</v>
      </c>
      <c r="J92" s="34">
        <v>2.79421054461375E-2</v>
      </c>
      <c r="K92" s="36">
        <f>Inputs!$B$12*(1+$B92)^4</f>
        <v>170478.2088235532</v>
      </c>
      <c r="L92" s="36">
        <f t="shared" si="10"/>
        <v>14666.766319673074</v>
      </c>
      <c r="M92" s="36">
        <f t="shared" si="11"/>
        <v>178153.9255131486</v>
      </c>
      <c r="N92" s="37">
        <f>M92/Inputs!$B$6</f>
        <v>271.57610596516554</v>
      </c>
      <c r="O92" s="38">
        <f>IF(N92&gt;Inputs!$B$4,1,0)</f>
        <v>0</v>
      </c>
      <c r="P92" s="34">
        <f t="shared" si="12"/>
        <v>7.31405376547625E-2</v>
      </c>
      <c r="Q92" s="36">
        <f>Inputs!$B$12*(1+$B92)^0*$C92+Inputs!$B$29*(1+$D92)^0*Inputs!$B$19+Inputs!$B$30*(1+$E92)^0*Inputs!$B$20+Inputs!$B$31*(1+$F92)^0*Inputs!$B$21+Inputs!$B$22*(1+Inputs!$B$23)^0</f>
        <v>11865.828854700125</v>
      </c>
      <c r="R92" s="36">
        <f>Inputs!$B$12*(1+$B92)^1*$C92+Inputs!$B$29*(1+$D92)^1*Inputs!$B$19+Inputs!$B$30*(1+$E92)^1*Inputs!$B$20+Inputs!$B$31*(1+$F92)^1*Inputs!$B$21+Inputs!$B$22*(1+Inputs!$B$23)^1</f>
        <v>13086.853872434025</v>
      </c>
      <c r="S92" s="36">
        <f>Inputs!$B$12*(1+$B92)^2*$C92+Inputs!$B$29*(1+$D92)^2*Inputs!$B$19+Inputs!$B$30*(1+$E92)^2*Inputs!$B$20+Inputs!$B$31*(1+$F92)^2*Inputs!$B$21+Inputs!$B$22*(1+Inputs!$B$23)^2</f>
        <v>14651.666841732425</v>
      </c>
      <c r="T92" s="36">
        <f>Inputs!$B$12*(1+$B92)^3*$C92+Inputs!$B$29*(1+$D92)^3*Inputs!$B$19+Inputs!$B$30*(1+$E92)^3*Inputs!$B$20+Inputs!$B$31*(1+$F92)^3*Inputs!$B$21+Inputs!$B$22*(1+Inputs!$B$23)^3</f>
        <v>16662.362977984863</v>
      </c>
      <c r="U92" s="36">
        <f>Inputs!$B$12*(1+$B92)^4*$C92+Inputs!$B$29*(1+$D92)^4*Inputs!$B$19+Inputs!$B$30*(1+$E92)^4*Inputs!$B$20+Inputs!$B$31*(1+$F92)^4*Inputs!$B$21+Inputs!$B$22*(1+Inputs!$B$23)^4</f>
        <v>19251.479638785229</v>
      </c>
      <c r="V92" s="35">
        <f>Inputs!$B$13/(Q92*(1-$G92))</f>
        <v>1.3641975010488063</v>
      </c>
      <c r="W92" s="36">
        <f>Inputs!$B$13</f>
        <v>12660</v>
      </c>
      <c r="X92" s="36">
        <f t="shared" si="13"/>
        <v>12964.619907931972</v>
      </c>
      <c r="Y92" s="36">
        <f t="shared" si="14"/>
        <v>13397.342328546523</v>
      </c>
      <c r="Z92" s="36">
        <f t="shared" si="15"/>
        <v>13965.073815780412</v>
      </c>
      <c r="AA92" s="36">
        <f t="shared" si="16"/>
        <v>14666.766319673074</v>
      </c>
      <c r="AB92" s="36">
        <f t="shared" si="17"/>
        <v>50790.334317078181</v>
      </c>
      <c r="AC92" s="36">
        <f t="shared" si="18"/>
        <v>206131.74491409463</v>
      </c>
      <c r="AD92" s="36">
        <f t="shared" si="19"/>
        <v>127363.59119607041</v>
      </c>
    </row>
    <row r="93" spans="1:30" ht="14.25" customHeight="1" x14ac:dyDescent="0.25">
      <c r="A93" s="16">
        <v>77</v>
      </c>
      <c r="B93" s="34">
        <v>0.16503722393078801</v>
      </c>
      <c r="C93" s="34">
        <v>8.5084496160519996E-2</v>
      </c>
      <c r="D93" s="34">
        <v>6.9156205835487101E-3</v>
      </c>
      <c r="E93" s="34">
        <v>4.6446835793552202E-2</v>
      </c>
      <c r="F93" s="34">
        <v>-1.1763336232504E-2</v>
      </c>
      <c r="G93" s="34">
        <v>0.215062620544825</v>
      </c>
      <c r="H93" s="35">
        <v>1.0177477398219901</v>
      </c>
      <c r="I93" s="34">
        <v>9.5008099813257904E-2</v>
      </c>
      <c r="J93" s="34">
        <v>2.21222888289824E-2</v>
      </c>
      <c r="K93" s="36">
        <f>Inputs!$B$12*(1+$B93)^4</f>
        <v>110537.70845588032</v>
      </c>
      <c r="L93" s="36">
        <f t="shared" si="10"/>
        <v>13997.679636219027</v>
      </c>
      <c r="M93" s="36">
        <f t="shared" si="11"/>
        <v>175419.33887352305</v>
      </c>
      <c r="N93" s="37">
        <f>M93/Inputs!$B$6</f>
        <v>267.40752877061442</v>
      </c>
      <c r="O93" s="38">
        <f>IF(N93&gt;Inputs!$B$4,1,0)</f>
        <v>0</v>
      </c>
      <c r="P93" s="34">
        <f t="shared" si="12"/>
        <v>7.2885810984275504E-2</v>
      </c>
      <c r="Q93" s="36">
        <f>Inputs!$B$12*(1+$B93)^0*$C93+Inputs!$B$29*(1+$D93)^0*Inputs!$B$19+Inputs!$B$30*(1+$E93)^0*Inputs!$B$20+Inputs!$B$31*(1+$F93)^0*Inputs!$B$21+Inputs!$B$22*(1+Inputs!$B$23)^0</f>
        <v>13127.113797058122</v>
      </c>
      <c r="R93" s="36">
        <f>Inputs!$B$12*(1+$B93)^1*$C93+Inputs!$B$29*(1+$D93)^1*Inputs!$B$19+Inputs!$B$30*(1+$E93)^1*Inputs!$B$20+Inputs!$B$31*(1+$F93)^1*Inputs!$B$21+Inputs!$B$22*(1+Inputs!$B$23)^1</f>
        <v>13986.962643068782</v>
      </c>
      <c r="S93" s="36">
        <f>Inputs!$B$12*(1+$B93)^2*$C93+Inputs!$B$29*(1+$D93)^2*Inputs!$B$19+Inputs!$B$30*(1+$E93)^2*Inputs!$B$20+Inputs!$B$31*(1+$F93)^2*Inputs!$B$21+Inputs!$B$22*(1+Inputs!$B$23)^2</f>
        <v>14989.987493486282</v>
      </c>
      <c r="T93" s="36">
        <f>Inputs!$B$12*(1+$B93)^3*$C93+Inputs!$B$29*(1+$D93)^3*Inputs!$B$19+Inputs!$B$30*(1+$E93)^3*Inputs!$B$20+Inputs!$B$31*(1+$F93)^3*Inputs!$B$21+Inputs!$B$22*(1+Inputs!$B$23)^3</f>
        <v>16159.319662698277</v>
      </c>
      <c r="U93" s="36">
        <f>Inputs!$B$12*(1+$B93)^4*$C93+Inputs!$B$29*(1+$D93)^4*Inputs!$B$19+Inputs!$B$30*(1+$E93)^4*Inputs!$B$20+Inputs!$B$31*(1+$F93)^4*Inputs!$B$21+Inputs!$B$22*(1+Inputs!$B$23)^4</f>
        <v>17521.887675613034</v>
      </c>
      <c r="V93" s="35">
        <f>Inputs!$B$13/(Q93*(1-$G93))</f>
        <v>1.2286535632498923</v>
      </c>
      <c r="W93" s="36">
        <f>Inputs!$B$13</f>
        <v>12660</v>
      </c>
      <c r="X93" s="36">
        <f t="shared" si="13"/>
        <v>12910.374129118636</v>
      </c>
      <c r="Y93" s="36">
        <f t="shared" si="14"/>
        <v>13215.805192254345</v>
      </c>
      <c r="Z93" s="36">
        <f t="shared" si="15"/>
        <v>13577.952535516755</v>
      </c>
      <c r="AA93" s="36">
        <f t="shared" si="16"/>
        <v>13997.679636219027</v>
      </c>
      <c r="AB93" s="36">
        <f t="shared" si="17"/>
        <v>50730.017986593535</v>
      </c>
      <c r="AC93" s="36">
        <f t="shared" si="18"/>
        <v>196298.01953021719</v>
      </c>
      <c r="AD93" s="36">
        <f t="shared" si="19"/>
        <v>124689.32088692952</v>
      </c>
    </row>
    <row r="94" spans="1:30" ht="14.25" customHeight="1" x14ac:dyDescent="0.25">
      <c r="A94" s="16">
        <v>78</v>
      </c>
      <c r="B94" s="34">
        <v>0.30779625965980301</v>
      </c>
      <c r="C94" s="34">
        <v>0.105349558896008</v>
      </c>
      <c r="D94" s="34">
        <v>2.9653938920727398E-2</v>
      </c>
      <c r="E94" s="34">
        <v>6.0663313115585198E-2</v>
      </c>
      <c r="F94" s="34">
        <v>3.6448071583920099E-3</v>
      </c>
      <c r="G94" s="34">
        <v>0.19228962162219401</v>
      </c>
      <c r="H94" s="35">
        <v>1.09675888989584</v>
      </c>
      <c r="I94" s="34">
        <v>9.6788371281299898E-2</v>
      </c>
      <c r="J94" s="34">
        <v>1.9760881043829202E-2</v>
      </c>
      <c r="K94" s="36">
        <f>Inputs!$B$12*(1+$B94)^4</f>
        <v>175513.93942720655</v>
      </c>
      <c r="L94" s="36">
        <f t="shared" si="10"/>
        <v>24242.299711670072</v>
      </c>
      <c r="M94" s="36">
        <f t="shared" si="11"/>
        <v>267968.18093831674</v>
      </c>
      <c r="N94" s="37">
        <f>M94/Inputs!$B$6</f>
        <v>408.48808069865356</v>
      </c>
      <c r="O94" s="38">
        <f>IF(N94&gt;Inputs!$B$4,1,0)</f>
        <v>1</v>
      </c>
      <c r="P94" s="34">
        <f t="shared" si="12"/>
        <v>7.70274902374707E-2</v>
      </c>
      <c r="Q94" s="36">
        <f>Inputs!$B$12*(1+$B94)^0*$C94+Inputs!$B$29*(1+$D94)^0*Inputs!$B$19+Inputs!$B$30*(1+$E94)^0*Inputs!$B$20+Inputs!$B$31*(1+$F94)^0*Inputs!$B$21+Inputs!$B$22*(1+Inputs!$B$23)^0</f>
        <v>14343.0175611874</v>
      </c>
      <c r="R94" s="36">
        <f>Inputs!$B$12*(1+$B94)^1*$C94+Inputs!$B$29*(1+$D94)^1*Inputs!$B$19+Inputs!$B$30*(1+$E94)^1*Inputs!$B$20+Inputs!$B$31*(1+$F94)^1*Inputs!$B$21+Inputs!$B$22*(1+Inputs!$B$23)^1</f>
        <v>16486.144832559858</v>
      </c>
      <c r="S94" s="36">
        <f>Inputs!$B$12*(1+$B94)^2*$C94+Inputs!$B$29*(1+$D94)^2*Inputs!$B$19+Inputs!$B$30*(1+$E94)^2*Inputs!$B$20+Inputs!$B$31*(1+$F94)^2*Inputs!$B$21+Inputs!$B$22*(1+Inputs!$B$23)^2</f>
        <v>19238.240711733491</v>
      </c>
      <c r="T94" s="36">
        <f>Inputs!$B$12*(1+$B94)^3*$C94+Inputs!$B$29*(1+$D94)^3*Inputs!$B$19+Inputs!$B$30*(1+$E94)^3*Inputs!$B$20+Inputs!$B$31*(1+$F94)^3*Inputs!$B$21+Inputs!$B$22*(1+Inputs!$B$23)^3</f>
        <v>22784.210395040573</v>
      </c>
      <c r="U94" s="36">
        <f>Inputs!$B$12*(1+$B94)^4*$C94+Inputs!$B$29*(1+$D94)^4*Inputs!$B$19+Inputs!$B$30*(1+$E94)^4*Inputs!$B$20+Inputs!$B$31*(1+$F94)^4*Inputs!$B$21+Inputs!$B$22*(1+Inputs!$B$23)^4</f>
        <v>27365.72696947449</v>
      </c>
      <c r="V94" s="35">
        <f>Inputs!$B$13/(Q94*(1-$G94))</f>
        <v>1.0927920133174391</v>
      </c>
      <c r="W94" s="36">
        <f>Inputs!$B$13</f>
        <v>12660</v>
      </c>
      <c r="X94" s="36">
        <f t="shared" si="13"/>
        <v>14564.857301999653</v>
      </c>
      <c r="Y94" s="36">
        <f t="shared" si="14"/>
        <v>17011.635478612767</v>
      </c>
      <c r="Z94" s="36">
        <f t="shared" si="15"/>
        <v>20165.45057961969</v>
      </c>
      <c r="AA94" s="36">
        <f t="shared" si="16"/>
        <v>24242.299711670072</v>
      </c>
      <c r="AB94" s="36">
        <f t="shared" si="17"/>
        <v>65753.710397124742</v>
      </c>
      <c r="AC94" s="36">
        <f t="shared" si="18"/>
        <v>320941.89796768583</v>
      </c>
      <c r="AD94" s="36">
        <f t="shared" si="19"/>
        <v>202214.47054119199</v>
      </c>
    </row>
    <row r="95" spans="1:30" ht="14.25" customHeight="1" x14ac:dyDescent="0.25">
      <c r="A95" s="16">
        <v>79</v>
      </c>
      <c r="B95" s="34">
        <v>0.32545680907312902</v>
      </c>
      <c r="C95" s="34">
        <v>9.2117664686166806E-2</v>
      </c>
      <c r="D95" s="34">
        <v>3.2258361437469497E-2</v>
      </c>
      <c r="E95" s="34">
        <v>3.7666120385051599E-2</v>
      </c>
      <c r="F95" s="34">
        <v>1.1767389115029401E-2</v>
      </c>
      <c r="G95" s="34">
        <v>0.17768398434059299</v>
      </c>
      <c r="H95" s="35">
        <v>1.05047550822158</v>
      </c>
      <c r="I95" s="34">
        <v>9.2221816879101998E-2</v>
      </c>
      <c r="J95" s="34">
        <v>2.8476124870909399E-2</v>
      </c>
      <c r="K95" s="36">
        <f>Inputs!$B$12*(1+$B95)^4</f>
        <v>185188.31172176095</v>
      </c>
      <c r="L95" s="36">
        <f t="shared" si="10"/>
        <v>22334.583364446131</v>
      </c>
      <c r="M95" s="36">
        <f t="shared" si="11"/>
        <v>295515.08100876759</v>
      </c>
      <c r="N95" s="37">
        <f>M95/Inputs!$B$6</f>
        <v>450.48030641580425</v>
      </c>
      <c r="O95" s="38">
        <f>IF(N95&gt;Inputs!$B$4,1,0)</f>
        <v>1</v>
      </c>
      <c r="P95" s="34">
        <f t="shared" si="12"/>
        <v>6.3745692008192606E-2</v>
      </c>
      <c r="Q95" s="36">
        <f>Inputs!$B$12*(1+$B95)^0*$C95+Inputs!$B$29*(1+$D95)^0*Inputs!$B$19+Inputs!$B$30*(1+$E95)^0*Inputs!$B$20+Inputs!$B$31*(1+$F95)^0*Inputs!$B$21+Inputs!$B$22*(1+Inputs!$B$23)^0</f>
        <v>13549.103908596931</v>
      </c>
      <c r="R95" s="36">
        <f>Inputs!$B$12*(1+$B95)^1*$C95+Inputs!$B$29*(1+$D95)^1*Inputs!$B$19+Inputs!$B$30*(1+$E95)^1*Inputs!$B$20+Inputs!$B$31*(1+$F95)^1*Inputs!$B$21+Inputs!$B$22*(1+Inputs!$B$23)^1</f>
        <v>15532.996422753149</v>
      </c>
      <c r="S95" s="36">
        <f>Inputs!$B$12*(1+$B95)^2*$C95+Inputs!$B$29*(1+$D95)^2*Inputs!$B$19+Inputs!$B$30*(1+$E95)^2*Inputs!$B$20+Inputs!$B$31*(1+$F95)^2*Inputs!$B$21+Inputs!$B$22*(1+Inputs!$B$23)^2</f>
        <v>18107.876048077967</v>
      </c>
      <c r="T95" s="36">
        <f>Inputs!$B$12*(1+$B95)^3*$C95+Inputs!$B$29*(1+$D95)^3*Inputs!$B$19+Inputs!$B$30*(1+$E95)^3*Inputs!$B$20+Inputs!$B$31*(1+$F95)^3*Inputs!$B$21+Inputs!$B$22*(1+Inputs!$B$23)^3</f>
        <v>21464.467696831693</v>
      </c>
      <c r="U95" s="36">
        <f>Inputs!$B$12*(1+$B95)^4*$C95+Inputs!$B$29*(1+$D95)^4*Inputs!$B$19+Inputs!$B$30*(1+$E95)^4*Inputs!$B$20+Inputs!$B$31*(1+$F95)^4*Inputs!$B$21+Inputs!$B$22*(1+Inputs!$B$23)^4</f>
        <v>25855.513970276992</v>
      </c>
      <c r="V95" s="35">
        <f>Inputs!$B$13/(Q95*(1-$G95))</f>
        <v>1.1362774382771326</v>
      </c>
      <c r="W95" s="36">
        <f>Inputs!$B$13</f>
        <v>12660</v>
      </c>
      <c r="X95" s="36">
        <f t="shared" si="13"/>
        <v>14239.720078988657</v>
      </c>
      <c r="Y95" s="36">
        <f t="shared" si="14"/>
        <v>16280.809192862005</v>
      </c>
      <c r="Z95" s="36">
        <f t="shared" si="15"/>
        <v>18920.110688532346</v>
      </c>
      <c r="AA95" s="36">
        <f t="shared" si="16"/>
        <v>22334.583364446131</v>
      </c>
      <c r="AB95" s="36">
        <f t="shared" si="17"/>
        <v>63686.491088528543</v>
      </c>
      <c r="AC95" s="36">
        <f t="shared" si="18"/>
        <v>360347.26466409129</v>
      </c>
      <c r="AD95" s="36">
        <f t="shared" si="19"/>
        <v>231828.58992023906</v>
      </c>
    </row>
    <row r="96" spans="1:30" ht="14.25" customHeight="1" x14ac:dyDescent="0.25">
      <c r="A96" s="16">
        <v>80</v>
      </c>
      <c r="B96" s="34">
        <v>0.266705434806979</v>
      </c>
      <c r="C96" s="34">
        <v>6.4746703199953001E-2</v>
      </c>
      <c r="D96" s="34">
        <v>5.8695128540040803E-2</v>
      </c>
      <c r="E96" s="34">
        <v>5.28360168654863E-2</v>
      </c>
      <c r="F96" s="34">
        <v>8.3218289935083796E-3</v>
      </c>
      <c r="G96" s="34">
        <v>0.155819255803127</v>
      </c>
      <c r="H96" s="35">
        <v>1.07525804535503</v>
      </c>
      <c r="I96" s="34">
        <v>9.4139230193106493E-2</v>
      </c>
      <c r="J96" s="34">
        <v>2.7138391662346301E-2</v>
      </c>
      <c r="K96" s="36">
        <f>Inputs!$B$12*(1+$B96)^4</f>
        <v>154473.42859016405</v>
      </c>
      <c r="L96" s="36">
        <f t="shared" si="10"/>
        <v>17524.842385587322</v>
      </c>
      <c r="M96" s="36">
        <f t="shared" si="11"/>
        <v>227719.66161900864</v>
      </c>
      <c r="N96" s="37">
        <f>M96/Inputs!$B$6</f>
        <v>347.13363051678147</v>
      </c>
      <c r="O96" s="38">
        <f>IF(N96&gt;Inputs!$B$4,1,0)</f>
        <v>0</v>
      </c>
      <c r="P96" s="34">
        <f t="shared" si="12"/>
        <v>6.7000838530760193E-2</v>
      </c>
      <c r="Q96" s="36">
        <f>Inputs!$B$12*(1+$B96)^0*$C96+Inputs!$B$29*(1+$D96)^0*Inputs!$B$19+Inputs!$B$30*(1+$E96)^0*Inputs!$B$20+Inputs!$B$31*(1+$F96)^0*Inputs!$B$21+Inputs!$B$22*(1+Inputs!$B$23)^0</f>
        <v>11906.8462194241</v>
      </c>
      <c r="R96" s="36">
        <f>Inputs!$B$12*(1+$B96)^1*$C96+Inputs!$B$29*(1+$D96)^1*Inputs!$B$19+Inputs!$B$30*(1+$E96)^1*Inputs!$B$20+Inputs!$B$31*(1+$F96)^1*Inputs!$B$21+Inputs!$B$22*(1+Inputs!$B$23)^1</f>
        <v>13237.758869735979</v>
      </c>
      <c r="S96" s="36">
        <f>Inputs!$B$12*(1+$B96)^2*$C96+Inputs!$B$29*(1+$D96)^2*Inputs!$B$19+Inputs!$B$30*(1+$E96)^2*Inputs!$B$20+Inputs!$B$31*(1+$F96)^2*Inputs!$B$21+Inputs!$B$22*(1+Inputs!$B$23)^2</f>
        <v>14861.619676235317</v>
      </c>
      <c r="T96" s="36">
        <f>Inputs!$B$12*(1+$B96)^3*$C96+Inputs!$B$29*(1+$D96)^3*Inputs!$B$19+Inputs!$B$30*(1+$E96)^3*Inputs!$B$20+Inputs!$B$31*(1+$F96)^3*Inputs!$B$21+Inputs!$B$22*(1+Inputs!$B$23)^3</f>
        <v>16853.105961516194</v>
      </c>
      <c r="U96" s="36">
        <f>Inputs!$B$12*(1+$B96)^4*$C96+Inputs!$B$29*(1+$D96)^4*Inputs!$B$19+Inputs!$B$30*(1+$E96)^4*Inputs!$B$20+Inputs!$B$31*(1+$F96)^4*Inputs!$B$21+Inputs!$B$22*(1+Inputs!$B$23)^4</f>
        <v>19306.607979077984</v>
      </c>
      <c r="V96" s="35">
        <f>Inputs!$B$13/(Q96*(1-$G96))</f>
        <v>1.2595097083661768</v>
      </c>
      <c r="W96" s="36">
        <f>Inputs!$B$13</f>
        <v>12660</v>
      </c>
      <c r="X96" s="36">
        <f t="shared" si="13"/>
        <v>13560.342090495873</v>
      </c>
      <c r="Y96" s="36">
        <f t="shared" si="14"/>
        <v>14645.873393762897</v>
      </c>
      <c r="Z96" s="36">
        <f t="shared" si="15"/>
        <v>15953.109039424951</v>
      </c>
      <c r="AA96" s="36">
        <f t="shared" si="16"/>
        <v>17524.842385587322</v>
      </c>
      <c r="AB96" s="36">
        <f t="shared" si="17"/>
        <v>56387.104949173561</v>
      </c>
      <c r="AC96" s="36">
        <f t="shared" si="18"/>
        <v>268659.89764895622</v>
      </c>
      <c r="AD96" s="36">
        <f t="shared" si="19"/>
        <v>171332.55666983506</v>
      </c>
    </row>
    <row r="97" spans="1:30" ht="14.25" customHeight="1" x14ac:dyDescent="0.25">
      <c r="A97" s="16">
        <v>81</v>
      </c>
      <c r="B97" s="34">
        <v>0.222686123682692</v>
      </c>
      <c r="C97" s="34">
        <v>7.5186617466259098E-2</v>
      </c>
      <c r="D97" s="34">
        <v>3.7244522198369802E-2</v>
      </c>
      <c r="E97" s="34">
        <v>3.9550791170322702E-2</v>
      </c>
      <c r="F97" s="34">
        <v>3.0186972837859101E-2</v>
      </c>
      <c r="G97" s="34">
        <v>0.19161292513925501</v>
      </c>
      <c r="H97" s="35">
        <v>0.91669558623903202</v>
      </c>
      <c r="I97" s="34">
        <v>9.6470850124733595E-2</v>
      </c>
      <c r="J97" s="34">
        <v>3.0336695009435199E-2</v>
      </c>
      <c r="K97" s="36">
        <f>Inputs!$B$12*(1+$B97)^4</f>
        <v>134094.56754368625</v>
      </c>
      <c r="L97" s="36">
        <f t="shared" si="10"/>
        <v>14321.813204470707</v>
      </c>
      <c r="M97" s="36">
        <f t="shared" si="11"/>
        <v>192014.87039662316</v>
      </c>
      <c r="N97" s="37">
        <f>M97/Inputs!$B$6</f>
        <v>292.70559511680358</v>
      </c>
      <c r="O97" s="38">
        <f>IF(N97&gt;Inputs!$B$4,1,0)</f>
        <v>0</v>
      </c>
      <c r="P97" s="34">
        <f t="shared" si="12"/>
        <v>6.6134155115298396E-2</v>
      </c>
      <c r="Q97" s="36">
        <f>Inputs!$B$12*(1+$B97)^0*$C97+Inputs!$B$29*(1+$D97)^0*Inputs!$B$19+Inputs!$B$30*(1+$E97)^0*Inputs!$B$20+Inputs!$B$31*(1+$F97)^0*Inputs!$B$21+Inputs!$B$22*(1+Inputs!$B$23)^0</f>
        <v>12533.241075402468</v>
      </c>
      <c r="R97" s="36">
        <f>Inputs!$B$12*(1+$B97)^1*$C97+Inputs!$B$29*(1+$D97)^1*Inputs!$B$19+Inputs!$B$30*(1+$E97)^1*Inputs!$B$20+Inputs!$B$31*(1+$F97)^1*Inputs!$B$21+Inputs!$B$22*(1+Inputs!$B$23)^1</f>
        <v>13827.200945498129</v>
      </c>
      <c r="S97" s="36">
        <f>Inputs!$B$12*(1+$B97)^2*$C97+Inputs!$B$29*(1+$D97)^2*Inputs!$B$19+Inputs!$B$30*(1+$E97)^2*Inputs!$B$20+Inputs!$B$31*(1+$F97)^2*Inputs!$B$21+Inputs!$B$22*(1+Inputs!$B$23)^2</f>
        <v>15355.412228557558</v>
      </c>
      <c r="T97" s="36">
        <f>Inputs!$B$12*(1+$B97)^3*$C97+Inputs!$B$29*(1+$D97)^3*Inputs!$B$19+Inputs!$B$30*(1+$E97)^3*Inputs!$B$20+Inputs!$B$31*(1+$F97)^3*Inputs!$B$21+Inputs!$B$22*(1+Inputs!$B$23)^3</f>
        <v>17168.078979733742</v>
      </c>
      <c r="U97" s="36">
        <f>Inputs!$B$12*(1+$B97)^4*$C97+Inputs!$B$29*(1+$D97)^4*Inputs!$B$19+Inputs!$B$30*(1+$E97)^4*Inputs!$B$20+Inputs!$B$31*(1+$F97)^4*Inputs!$B$21+Inputs!$B$22*(1+Inputs!$B$23)^4</f>
        <v>19326.513022269268</v>
      </c>
      <c r="V97" s="35">
        <f>Inputs!$B$13/(Q97*(1-$G97))</f>
        <v>1.2495422673670531</v>
      </c>
      <c r="W97" s="36">
        <f>Inputs!$B$13</f>
        <v>12660</v>
      </c>
      <c r="X97" s="36">
        <f t="shared" si="13"/>
        <v>13036.929118262187</v>
      </c>
      <c r="Y97" s="36">
        <f t="shared" si="14"/>
        <v>13444.881719320509</v>
      </c>
      <c r="Z97" s="36">
        <f t="shared" si="15"/>
        <v>13877.166011377692</v>
      </c>
      <c r="AA97" s="36">
        <f t="shared" si="16"/>
        <v>14321.813204470707</v>
      </c>
      <c r="AB97" s="36">
        <f t="shared" si="17"/>
        <v>51226.782432365086</v>
      </c>
      <c r="AC97" s="36">
        <f t="shared" si="18"/>
        <v>223126.60769477885</v>
      </c>
      <c r="AD97" s="36">
        <f t="shared" si="19"/>
        <v>140788.08796425807</v>
      </c>
    </row>
    <row r="98" spans="1:30" ht="14.25" customHeight="1" x14ac:dyDescent="0.25">
      <c r="A98" s="16">
        <v>82</v>
      </c>
      <c r="B98" s="34">
        <v>0.50672158361108699</v>
      </c>
      <c r="C98" s="34">
        <v>5.03016417303968E-2</v>
      </c>
      <c r="D98" s="34">
        <v>4.3491292491828398E-2</v>
      </c>
      <c r="E98" s="34">
        <v>4.4231375673361398E-2</v>
      </c>
      <c r="F98" s="34">
        <v>9.6480268032301496E-3</v>
      </c>
      <c r="G98" s="34">
        <v>0.182305297855509</v>
      </c>
      <c r="H98" s="35">
        <v>1.14140567150257</v>
      </c>
      <c r="I98" s="34">
        <v>9.1967852780851594E-2</v>
      </c>
      <c r="J98" s="34">
        <v>2.6533035129163E-2</v>
      </c>
      <c r="K98" s="36">
        <f>Inputs!$B$12*(1+$B98)^4</f>
        <v>309231.18771776167</v>
      </c>
      <c r="L98" s="36">
        <f t="shared" si="10"/>
        <v>22914.726749153731</v>
      </c>
      <c r="M98" s="36">
        <f t="shared" si="11"/>
        <v>295112.58374079654</v>
      </c>
      <c r="N98" s="37">
        <f>M98/Inputs!$B$6</f>
        <v>449.86674350731181</v>
      </c>
      <c r="O98" s="38">
        <f>IF(N98&gt;Inputs!$B$4,1,0)</f>
        <v>1</v>
      </c>
      <c r="P98" s="34">
        <f t="shared" si="12"/>
        <v>6.5434817651688598E-2</v>
      </c>
      <c r="Q98" s="36">
        <f>Inputs!$B$12*(1+$B98)^0*$C98+Inputs!$B$29*(1+$D98)^0*Inputs!$B$19+Inputs!$B$30*(1+$E98)^0*Inputs!$B$20+Inputs!$B$31*(1+$F98)^0*Inputs!$B$21+Inputs!$B$22*(1+Inputs!$B$23)^0</f>
        <v>11040.142531250731</v>
      </c>
      <c r="R98" s="36">
        <f>Inputs!$B$12*(1+$B98)^1*$C98+Inputs!$B$29*(1+$D98)^1*Inputs!$B$19+Inputs!$B$30*(1+$E98)^1*Inputs!$B$20+Inputs!$B$31*(1+$F98)^1*Inputs!$B$21+Inputs!$B$22*(1+Inputs!$B$23)^1</f>
        <v>12798.523075665544</v>
      </c>
      <c r="S98" s="36">
        <f>Inputs!$B$12*(1+$B98)^2*$C98+Inputs!$B$29*(1+$D98)^2*Inputs!$B$19+Inputs!$B$30*(1+$E98)^2*Inputs!$B$20+Inputs!$B$31*(1+$F98)^2*Inputs!$B$21+Inputs!$B$22*(1+Inputs!$B$23)^2</f>
        <v>15341.351974235371</v>
      </c>
      <c r="T98" s="36">
        <f>Inputs!$B$12*(1+$B98)^3*$C98+Inputs!$B$29*(1+$D98)^3*Inputs!$B$19+Inputs!$B$30*(1+$E98)^3*Inputs!$B$20+Inputs!$B$31*(1+$F98)^3*Inputs!$B$21+Inputs!$B$22*(1+Inputs!$B$23)^3</f>
        <v>19061.74234684198</v>
      </c>
      <c r="U98" s="36">
        <f>Inputs!$B$12*(1+$B98)^4*$C98+Inputs!$B$29*(1+$D98)^4*Inputs!$B$19+Inputs!$B$30*(1+$E98)^4*Inputs!$B$20+Inputs!$B$31*(1+$F98)^4*Inputs!$B$21+Inputs!$B$22*(1+Inputs!$B$23)^4</f>
        <v>24551.807631687359</v>
      </c>
      <c r="V98" s="35">
        <f>Inputs!$B$13/(Q98*(1-$G98))</f>
        <v>1.402386884386662</v>
      </c>
      <c r="W98" s="36">
        <f>Inputs!$B$13</f>
        <v>12660</v>
      </c>
      <c r="X98" s="36">
        <f t="shared" si="13"/>
        <v>13993.567082726815</v>
      </c>
      <c r="Y98" s="36">
        <f t="shared" si="14"/>
        <v>15955.356574755931</v>
      </c>
      <c r="Z98" s="36">
        <f t="shared" si="15"/>
        <v>18807.689529606363</v>
      </c>
      <c r="AA98" s="36">
        <f t="shared" si="16"/>
        <v>22914.726749153731</v>
      </c>
      <c r="AB98" s="36">
        <f t="shared" si="17"/>
        <v>63570.75924545592</v>
      </c>
      <c r="AC98" s="36">
        <f t="shared" si="18"/>
        <v>359483.29716721043</v>
      </c>
      <c r="AD98" s="36">
        <f t="shared" si="19"/>
        <v>231541.82449534064</v>
      </c>
    </row>
    <row r="99" spans="1:30" ht="14.25" customHeight="1" x14ac:dyDescent="0.25">
      <c r="A99" s="16">
        <v>83</v>
      </c>
      <c r="B99" s="34">
        <v>0.39967110893428998</v>
      </c>
      <c r="C99" s="34">
        <v>5.7931584897761797E-2</v>
      </c>
      <c r="D99" s="34">
        <v>2.49699513466759E-2</v>
      </c>
      <c r="E99" s="34">
        <v>5.2693591921218599E-2</v>
      </c>
      <c r="F99" s="34">
        <v>2.7099574871238701E-2</v>
      </c>
      <c r="G99" s="34">
        <v>0.16878472476018</v>
      </c>
      <c r="H99" s="35">
        <v>0.98634733107021899</v>
      </c>
      <c r="I99" s="34">
        <v>9.9214810527330902E-2</v>
      </c>
      <c r="J99" s="34">
        <v>1.8845795625002298E-2</v>
      </c>
      <c r="K99" s="36">
        <f>Inputs!$B$12*(1+$B99)^4</f>
        <v>230279.48181209463</v>
      </c>
      <c r="L99" s="36">
        <f t="shared" si="10"/>
        <v>18445.137498934015</v>
      </c>
      <c r="M99" s="36">
        <f t="shared" si="11"/>
        <v>202276.15230177931</v>
      </c>
      <c r="N99" s="37">
        <f>M99/Inputs!$B$6</f>
        <v>308.34779314295628</v>
      </c>
      <c r="O99" s="38">
        <f>IF(N99&gt;Inputs!$B$4,1,0)</f>
        <v>0</v>
      </c>
      <c r="P99" s="34">
        <f t="shared" si="12"/>
        <v>8.0369014902328603E-2</v>
      </c>
      <c r="Q99" s="36">
        <f>Inputs!$B$12*(1+$B99)^0*$C99+Inputs!$B$29*(1+$D99)^0*Inputs!$B$19+Inputs!$B$30*(1+$E99)^0*Inputs!$B$20+Inputs!$B$31*(1+$F99)^0*Inputs!$B$21+Inputs!$B$22*(1+Inputs!$B$23)^0</f>
        <v>11497.939121292628</v>
      </c>
      <c r="R99" s="36">
        <f>Inputs!$B$12*(1+$B99)^1*$C99+Inputs!$B$29*(1+$D99)^1*Inputs!$B$19+Inputs!$B$30*(1+$E99)^1*Inputs!$B$20+Inputs!$B$31*(1+$F99)^1*Inputs!$B$21+Inputs!$B$22*(1+Inputs!$B$23)^1</f>
        <v>13155.100669891999</v>
      </c>
      <c r="S99" s="36">
        <f>Inputs!$B$12*(1+$B99)^2*$C99+Inputs!$B$29*(1+$D99)^2*Inputs!$B$19+Inputs!$B$30*(1+$E99)^2*Inputs!$B$20+Inputs!$B$31*(1+$F99)^2*Inputs!$B$21+Inputs!$B$22*(1+Inputs!$B$23)^2</f>
        <v>15377.762456260156</v>
      </c>
      <c r="T99" s="36">
        <f>Inputs!$B$12*(1+$B99)^3*$C99+Inputs!$B$29*(1+$D99)^3*Inputs!$B$19+Inputs!$B$30*(1+$E99)^3*Inputs!$B$20+Inputs!$B$31*(1+$F99)^3*Inputs!$B$21+Inputs!$B$22*(1+Inputs!$B$23)^3</f>
        <v>18388.279841405783</v>
      </c>
      <c r="U99" s="36">
        <f>Inputs!$B$12*(1+$B99)^4*$C99+Inputs!$B$29*(1+$D99)^4*Inputs!$B$19+Inputs!$B$30*(1+$E99)^4*Inputs!$B$20+Inputs!$B$31*(1+$F99)^4*Inputs!$B$21+Inputs!$B$22*(1+Inputs!$B$23)^4</f>
        <v>22497.720011435791</v>
      </c>
      <c r="V99" s="35">
        <f>Inputs!$B$13/(Q99*(1-$G99))</f>
        <v>1.3246470760792377</v>
      </c>
      <c r="W99" s="36">
        <f>Inputs!$B$13</f>
        <v>12660</v>
      </c>
      <c r="X99" s="36">
        <f t="shared" si="13"/>
        <v>13559.842402777385</v>
      </c>
      <c r="Y99" s="36">
        <f t="shared" si="14"/>
        <v>14769.832236786433</v>
      </c>
      <c r="Z99" s="36">
        <f t="shared" si="15"/>
        <v>16368.638930552966</v>
      </c>
      <c r="AA99" s="36">
        <f t="shared" si="16"/>
        <v>18445.137498934015</v>
      </c>
      <c r="AB99" s="36">
        <f t="shared" si="17"/>
        <v>56566.321833288006</v>
      </c>
      <c r="AC99" s="36">
        <f t="shared" si="18"/>
        <v>233830.79677351491</v>
      </c>
      <c r="AD99" s="36">
        <f t="shared" si="19"/>
        <v>145709.8304684913</v>
      </c>
    </row>
    <row r="100" spans="1:30" ht="14.25" customHeight="1" x14ac:dyDescent="0.25">
      <c r="A100" s="16">
        <v>84</v>
      </c>
      <c r="B100" s="34">
        <v>0.40937605292467599</v>
      </c>
      <c r="C100" s="34">
        <v>7.53949460506501E-2</v>
      </c>
      <c r="D100" s="34">
        <v>3.0268643297756199E-2</v>
      </c>
      <c r="E100" s="34">
        <v>2.1274195303908498E-2</v>
      </c>
      <c r="F100" s="34">
        <v>1.5342230453341999E-2</v>
      </c>
      <c r="G100" s="34">
        <v>0.17272924537267001</v>
      </c>
      <c r="H100" s="35">
        <v>1.01979381198452</v>
      </c>
      <c r="I100" s="34">
        <v>9.5629031586500601E-2</v>
      </c>
      <c r="J100" s="34">
        <v>2.6498643249737101E-2</v>
      </c>
      <c r="K100" s="36">
        <f>Inputs!$B$12*(1+$B100)^4</f>
        <v>236733.00038250608</v>
      </c>
      <c r="L100" s="36">
        <f t="shared" si="10"/>
        <v>22359.709709094812</v>
      </c>
      <c r="M100" s="36">
        <f t="shared" si="11"/>
        <v>272939.62092135282</v>
      </c>
      <c r="N100" s="37">
        <f>M100/Inputs!$B$6</f>
        <v>416.06649530694028</v>
      </c>
      <c r="O100" s="38">
        <f>IF(N100&gt;Inputs!$B$4,1,0)</f>
        <v>1</v>
      </c>
      <c r="P100" s="34">
        <f t="shared" si="12"/>
        <v>6.9130388336763493E-2</v>
      </c>
      <c r="Q100" s="36">
        <f>Inputs!$B$12*(1+$B100)^0*$C100+Inputs!$B$29*(1+$D100)^0*Inputs!$B$19+Inputs!$B$30*(1+$E100)^0*Inputs!$B$20+Inputs!$B$31*(1+$F100)^0*Inputs!$B$21+Inputs!$B$22*(1+Inputs!$B$23)^0</f>
        <v>12545.740790465927</v>
      </c>
      <c r="R100" s="36">
        <f>Inputs!$B$12*(1+$B100)^1*$C100+Inputs!$B$29*(1+$D100)^1*Inputs!$B$19+Inputs!$B$30*(1+$E100)^1*Inputs!$B$20+Inputs!$B$31*(1+$F100)^1*Inputs!$B$21+Inputs!$B$22*(1+Inputs!$B$23)^1</f>
        <v>14551.127607269947</v>
      </c>
      <c r="S100" s="36">
        <f>Inputs!$B$12*(1+$B100)^2*$C100+Inputs!$B$29*(1+$D100)^2*Inputs!$B$19+Inputs!$B$30*(1+$E100)^2*Inputs!$B$20+Inputs!$B$31*(1+$F100)^2*Inputs!$B$21+Inputs!$B$22*(1+Inputs!$B$23)^2</f>
        <v>17317.785878354196</v>
      </c>
      <c r="T100" s="36">
        <f>Inputs!$B$12*(1+$B100)^3*$C100+Inputs!$B$29*(1+$D100)^3*Inputs!$B$19+Inputs!$B$30*(1+$E100)^3*Inputs!$B$20+Inputs!$B$31*(1+$F100)^3*Inputs!$B$21+Inputs!$B$22*(1+Inputs!$B$23)^3</f>
        <v>21156.141913102489</v>
      </c>
      <c r="U100" s="36">
        <f>Inputs!$B$12*(1+$B100)^4*$C100+Inputs!$B$29*(1+$D100)^4*Inputs!$B$19+Inputs!$B$30*(1+$E100)^4*Inputs!$B$20+Inputs!$B$31*(1+$F100)^4*Inputs!$B$21+Inputs!$B$22*(1+Inputs!$B$23)^4</f>
        <v>26503.676193395746</v>
      </c>
      <c r="V100" s="35">
        <f>Inputs!$B$13/(Q100*(1-$G100))</f>
        <v>1.2198030749986155</v>
      </c>
      <c r="W100" s="36">
        <f>Inputs!$B$13</f>
        <v>12660</v>
      </c>
      <c r="X100" s="36">
        <f t="shared" si="13"/>
        <v>14081.736705241712</v>
      </c>
      <c r="Y100" s="36">
        <f t="shared" si="14"/>
        <v>16042.789928234835</v>
      </c>
      <c r="Z100" s="36">
        <f t="shared" si="15"/>
        <v>18723.419366163049</v>
      </c>
      <c r="AA100" s="36">
        <f t="shared" si="16"/>
        <v>22359.709709094812</v>
      </c>
      <c r="AB100" s="36">
        <f t="shared" si="17"/>
        <v>62640.292155850024</v>
      </c>
      <c r="AC100" s="36">
        <f t="shared" si="18"/>
        <v>332013.34799442795</v>
      </c>
      <c r="AD100" s="36">
        <f t="shared" si="19"/>
        <v>210299.32876550281</v>
      </c>
    </row>
    <row r="101" spans="1:30" ht="14.25" customHeight="1" x14ac:dyDescent="0.25">
      <c r="A101" s="16">
        <v>85</v>
      </c>
      <c r="B101" s="34">
        <v>0.298491462016098</v>
      </c>
      <c r="C101" s="34">
        <v>7.8307823796573195E-2</v>
      </c>
      <c r="D101" s="34">
        <v>5.3194427517933601E-2</v>
      </c>
      <c r="E101" s="34">
        <v>4.09341410251449E-2</v>
      </c>
      <c r="F101" s="34">
        <v>1.31762235955946E-2</v>
      </c>
      <c r="G101" s="34">
        <v>0.214066301861776</v>
      </c>
      <c r="H101" s="35">
        <v>1.1512329561452599</v>
      </c>
      <c r="I101" s="34">
        <v>0.107523895454489</v>
      </c>
      <c r="J101" s="34">
        <v>2.9041931048242299E-2</v>
      </c>
      <c r="K101" s="36">
        <f>Inputs!$B$12*(1+$B101)^4</f>
        <v>170571.96154895425</v>
      </c>
      <c r="L101" s="36">
        <f t="shared" si="10"/>
        <v>20384.967335467441</v>
      </c>
      <c r="M101" s="36">
        <f t="shared" si="11"/>
        <v>218816.74301899702</v>
      </c>
      <c r="N101" s="37">
        <f>M101/Inputs!$B$6</f>
        <v>333.56210826066621</v>
      </c>
      <c r="O101" s="38">
        <f>IF(N101&gt;Inputs!$B$4,1,0)</f>
        <v>0</v>
      </c>
      <c r="P101" s="34">
        <f t="shared" si="12"/>
        <v>7.848196440624669E-2</v>
      </c>
      <c r="Q101" s="36">
        <f>Inputs!$B$12*(1+$B101)^0*$C101+Inputs!$B$29*(1+$D101)^0*Inputs!$B$19+Inputs!$B$30*(1+$E101)^0*Inputs!$B$20+Inputs!$B$31*(1+$F101)^0*Inputs!$B$21+Inputs!$B$22*(1+Inputs!$B$23)^0</f>
        <v>12720.513455221313</v>
      </c>
      <c r="R101" s="36">
        <f>Inputs!$B$12*(1+$B101)^1*$C101+Inputs!$B$29*(1+$D101)^1*Inputs!$B$19+Inputs!$B$30*(1+$E101)^1*Inputs!$B$20+Inputs!$B$31*(1+$F101)^1*Inputs!$B$21+Inputs!$B$22*(1+Inputs!$B$23)^1</f>
        <v>14391.665571100311</v>
      </c>
      <c r="S101" s="36">
        <f>Inputs!$B$12*(1+$B101)^2*$C101+Inputs!$B$29*(1+$D101)^2*Inputs!$B$19+Inputs!$B$30*(1+$E101)^2*Inputs!$B$20+Inputs!$B$31*(1+$F101)^2*Inputs!$B$21+Inputs!$B$22*(1+Inputs!$B$23)^2</f>
        <v>16493.692198809887</v>
      </c>
      <c r="T101" s="36">
        <f>Inputs!$B$12*(1+$B101)^3*$C101+Inputs!$B$29*(1+$D101)^3*Inputs!$B$19+Inputs!$B$30*(1+$E101)^3*Inputs!$B$20+Inputs!$B$31*(1+$F101)^3*Inputs!$B$21+Inputs!$B$22*(1+Inputs!$B$23)^3</f>
        <v>19152.164854883224</v>
      </c>
      <c r="U101" s="36">
        <f>Inputs!$B$12*(1+$B101)^4*$C101+Inputs!$B$29*(1+$D101)^4*Inputs!$B$19+Inputs!$B$30*(1+$E101)^4*Inputs!$B$20+Inputs!$B$31*(1+$F101)^4*Inputs!$B$21+Inputs!$B$22*(1+Inputs!$B$23)^4</f>
        <v>22529.984662550705</v>
      </c>
      <c r="V101" s="35">
        <f>Inputs!$B$13/(Q101*(1-$G101))</f>
        <v>1.2663190893534901</v>
      </c>
      <c r="W101" s="36">
        <f>Inputs!$B$13</f>
        <v>12660</v>
      </c>
      <c r="X101" s="36">
        <f t="shared" si="13"/>
        <v>13997.770395522724</v>
      </c>
      <c r="Y101" s="36">
        <f t="shared" si="14"/>
        <v>15669.301337902642</v>
      </c>
      <c r="Z101" s="36">
        <f t="shared" si="15"/>
        <v>17761.819043716929</v>
      </c>
      <c r="AA101" s="36">
        <f t="shared" si="16"/>
        <v>20384.967335467441</v>
      </c>
      <c r="AB101" s="36">
        <f t="shared" si="17"/>
        <v>58415.51058143987</v>
      </c>
      <c r="AC101" s="36">
        <f t="shared" si="18"/>
        <v>267284.16280027671</v>
      </c>
      <c r="AD101" s="36">
        <f t="shared" si="19"/>
        <v>160401.23243755713</v>
      </c>
    </row>
    <row r="102" spans="1:30" ht="14.25" customHeight="1" x14ac:dyDescent="0.25">
      <c r="A102" s="16">
        <v>86</v>
      </c>
      <c r="B102" s="34">
        <v>0.25187890052746598</v>
      </c>
      <c r="C102" s="34">
        <v>9.07469874098603E-2</v>
      </c>
      <c r="D102" s="34">
        <v>2.7409841186278299E-2</v>
      </c>
      <c r="E102" s="34">
        <v>2.41403105901002E-2</v>
      </c>
      <c r="F102" s="34">
        <v>-1.658494375482E-3</v>
      </c>
      <c r="G102" s="34">
        <v>0.16260690674092701</v>
      </c>
      <c r="H102" s="35">
        <v>1.0903651929623099</v>
      </c>
      <c r="I102" s="34">
        <v>9.2850643231209506E-2</v>
      </c>
      <c r="J102" s="34">
        <v>1.9090930091149601E-2</v>
      </c>
      <c r="K102" s="36">
        <f>Inputs!$B$12*(1+$B102)^4</f>
        <v>147367.09738819927</v>
      </c>
      <c r="L102" s="36">
        <f t="shared" si="10"/>
        <v>19817.851637183358</v>
      </c>
      <c r="M102" s="36">
        <f t="shared" si="11"/>
        <v>235669.86881611915</v>
      </c>
      <c r="N102" s="37">
        <f>M102/Inputs!$B$6</f>
        <v>359.25284880505967</v>
      </c>
      <c r="O102" s="38">
        <f>IF(N102&gt;Inputs!$B$4,1,0)</f>
        <v>0</v>
      </c>
      <c r="P102" s="34">
        <f t="shared" si="12"/>
        <v>7.3759713140059913E-2</v>
      </c>
      <c r="Q102" s="36">
        <f>Inputs!$B$12*(1+$B102)^0*$C102+Inputs!$B$29*(1+$D102)^0*Inputs!$B$19+Inputs!$B$30*(1+$E102)^0*Inputs!$B$20+Inputs!$B$31*(1+$F102)^0*Inputs!$B$21+Inputs!$B$22*(1+Inputs!$B$23)^0</f>
        <v>13466.863272018541</v>
      </c>
      <c r="R102" s="36">
        <f>Inputs!$B$12*(1+$B102)^1*$C102+Inputs!$B$29*(1+$D102)^1*Inputs!$B$19+Inputs!$B$30*(1+$E102)^1*Inputs!$B$20+Inputs!$B$31*(1+$F102)^1*Inputs!$B$21+Inputs!$B$22*(1+Inputs!$B$23)^1</f>
        <v>14912.833306870496</v>
      </c>
      <c r="S102" s="36">
        <f>Inputs!$B$12*(1+$B102)^2*$C102+Inputs!$B$29*(1+$D102)^2*Inputs!$B$19+Inputs!$B$30*(1+$E102)^2*Inputs!$B$20+Inputs!$B$31*(1+$F102)^2*Inputs!$B$21+Inputs!$B$22*(1+Inputs!$B$23)^2</f>
        <v>16706.12260718887</v>
      </c>
      <c r="T102" s="36">
        <f>Inputs!$B$12*(1+$B102)^3*$C102+Inputs!$B$29*(1+$D102)^3*Inputs!$B$19+Inputs!$B$30*(1+$E102)^3*Inputs!$B$20+Inputs!$B$31*(1+$F102)^3*Inputs!$B$21+Inputs!$B$22*(1+Inputs!$B$23)^3</f>
        <v>18933.780228954478</v>
      </c>
      <c r="U102" s="36">
        <f>Inputs!$B$12*(1+$B102)^4*$C102+Inputs!$B$29*(1+$D102)^4*Inputs!$B$19+Inputs!$B$30*(1+$E102)^4*Inputs!$B$20+Inputs!$B$31*(1+$F102)^4*Inputs!$B$21+Inputs!$B$22*(1+Inputs!$B$23)^4</f>
        <v>21704.771541300488</v>
      </c>
      <c r="V102" s="35">
        <f>Inputs!$B$13/(Q102*(1-$G102))</f>
        <v>1.1226331967394843</v>
      </c>
      <c r="W102" s="36">
        <f>Inputs!$B$13</f>
        <v>12660</v>
      </c>
      <c r="X102" s="36">
        <f t="shared" si="13"/>
        <v>13918.595222392212</v>
      </c>
      <c r="Y102" s="36">
        <f t="shared" si="14"/>
        <v>15479.471937293538</v>
      </c>
      <c r="Z102" s="36">
        <f t="shared" si="15"/>
        <v>17415.660880373849</v>
      </c>
      <c r="AA102" s="36">
        <f t="shared" si="16"/>
        <v>19817.851637183358</v>
      </c>
      <c r="AB102" s="36">
        <f t="shared" si="17"/>
        <v>60020.64740281197</v>
      </c>
      <c r="AC102" s="36">
        <f t="shared" si="18"/>
        <v>273810.62096859992</v>
      </c>
      <c r="AD102" s="36">
        <f t="shared" si="19"/>
        <v>175649.22141330718</v>
      </c>
    </row>
    <row r="103" spans="1:30" ht="14.25" customHeight="1" x14ac:dyDescent="0.25">
      <c r="A103" s="16">
        <v>87</v>
      </c>
      <c r="B103" s="34">
        <v>0.27091065080526699</v>
      </c>
      <c r="C103" s="34">
        <v>6.37920414699477E-2</v>
      </c>
      <c r="D103" s="34">
        <v>4.1375359457006697E-2</v>
      </c>
      <c r="E103" s="34">
        <v>5.2251405882853499E-2</v>
      </c>
      <c r="F103" s="34">
        <v>3.85722152595452E-3</v>
      </c>
      <c r="G103" s="34">
        <v>0.20084323581827801</v>
      </c>
      <c r="H103" s="35">
        <v>1.0516692942966299</v>
      </c>
      <c r="I103" s="34">
        <v>9.4950623097556502E-2</v>
      </c>
      <c r="J103" s="34">
        <v>2.02094779495719E-2</v>
      </c>
      <c r="K103" s="36">
        <f>Inputs!$B$12*(1+$B103)^4</f>
        <v>156534.95314034488</v>
      </c>
      <c r="L103" s="36">
        <f t="shared" si="10"/>
        <v>15915.676393381325</v>
      </c>
      <c r="M103" s="36">
        <f t="shared" si="11"/>
        <v>191748.18531845789</v>
      </c>
      <c r="N103" s="37">
        <f>M103/Inputs!$B$6</f>
        <v>292.2990629854541</v>
      </c>
      <c r="O103" s="38">
        <f>IF(N103&gt;Inputs!$B$4,1,0)</f>
        <v>0</v>
      </c>
      <c r="P103" s="34">
        <f t="shared" si="12"/>
        <v>7.4741145147984606E-2</v>
      </c>
      <c r="Q103" s="36">
        <f>Inputs!$B$12*(1+$B103)^0*$C103+Inputs!$B$29*(1+$D103)^0*Inputs!$B$19+Inputs!$B$30*(1+$E103)^0*Inputs!$B$20+Inputs!$B$31*(1+$F103)^0*Inputs!$B$21+Inputs!$B$22*(1+Inputs!$B$23)^0</f>
        <v>11849.566515623785</v>
      </c>
      <c r="R103" s="36">
        <f>Inputs!$B$12*(1+$B103)^1*$C103+Inputs!$B$29*(1+$D103)^1*Inputs!$B$19+Inputs!$B$30*(1+$E103)^1*Inputs!$B$20+Inputs!$B$31*(1+$F103)^1*Inputs!$B$21+Inputs!$B$22*(1+Inputs!$B$23)^1</f>
        <v>13102.547266509957</v>
      </c>
      <c r="S103" s="36">
        <f>Inputs!$B$12*(1+$B103)^2*$C103+Inputs!$B$29*(1+$D103)^2*Inputs!$B$19+Inputs!$B$30*(1+$E103)^2*Inputs!$B$20+Inputs!$B$31*(1+$F103)^2*Inputs!$B$21+Inputs!$B$22*(1+Inputs!$B$23)^2</f>
        <v>14646.937892158527</v>
      </c>
      <c r="T103" s="36">
        <f>Inputs!$B$12*(1+$B103)^3*$C103+Inputs!$B$29*(1+$D103)^3*Inputs!$B$19+Inputs!$B$30*(1+$E103)^3*Inputs!$B$20+Inputs!$B$31*(1+$F103)^3*Inputs!$B$21+Inputs!$B$22*(1+Inputs!$B$23)^3</f>
        <v>16559.370310738042</v>
      </c>
      <c r="U103" s="36">
        <f>Inputs!$B$12*(1+$B103)^4*$C103+Inputs!$B$29*(1+$D103)^4*Inputs!$B$19+Inputs!$B$30*(1+$E103)^4*Inputs!$B$20+Inputs!$B$31*(1+$F103)^4*Inputs!$B$21+Inputs!$B$22*(1+Inputs!$B$23)^4</f>
        <v>18937.119796634201</v>
      </c>
      <c r="V103" s="35">
        <f>Inputs!$B$13/(Q103*(1-$G103))</f>
        <v>1.3369010451085839</v>
      </c>
      <c r="W103" s="36">
        <f>Inputs!$B$13</f>
        <v>12660</v>
      </c>
      <c r="X103" s="36">
        <f t="shared" si="13"/>
        <v>13252.011855476869</v>
      </c>
      <c r="Y103" s="36">
        <f t="shared" si="14"/>
        <v>13979.346160593086</v>
      </c>
      <c r="Z103" s="36">
        <f t="shared" si="15"/>
        <v>14860.95602704978</v>
      </c>
      <c r="AA103" s="36">
        <f t="shared" si="16"/>
        <v>15915.676393381325</v>
      </c>
      <c r="AB103" s="36">
        <f t="shared" si="17"/>
        <v>53715.47004143177</v>
      </c>
      <c r="AC103" s="36">
        <f t="shared" si="18"/>
        <v>217247.45951318525</v>
      </c>
      <c r="AD103" s="36">
        <f t="shared" si="19"/>
        <v>138032.71527702612</v>
      </c>
    </row>
    <row r="104" spans="1:30" ht="14.25" customHeight="1" x14ac:dyDescent="0.25">
      <c r="A104" s="16">
        <v>88</v>
      </c>
      <c r="B104" s="34">
        <v>0.19516940011164199</v>
      </c>
      <c r="C104" s="34">
        <v>9.2164826620794907E-2</v>
      </c>
      <c r="D104" s="34">
        <v>3.0790077232900701E-2</v>
      </c>
      <c r="E104" s="34">
        <v>4.6861767435760697E-2</v>
      </c>
      <c r="F104" s="34">
        <v>2.5884411639203301E-2</v>
      </c>
      <c r="G104" s="34">
        <v>0.21020599395231701</v>
      </c>
      <c r="H104" s="35">
        <v>1.1214584227536399</v>
      </c>
      <c r="I104" s="34">
        <v>0.104684793607681</v>
      </c>
      <c r="J104" s="34">
        <v>2.69696482889774E-2</v>
      </c>
      <c r="K104" s="36">
        <f>Inputs!$B$12*(1+$B104)^4</f>
        <v>122424.7178894785</v>
      </c>
      <c r="L104" s="36">
        <f t="shared" si="10"/>
        <v>18097.451252105526</v>
      </c>
      <c r="M104" s="36">
        <f t="shared" si="11"/>
        <v>201231.46616883116</v>
      </c>
      <c r="N104" s="37">
        <f>M104/Inputs!$B$6</f>
        <v>306.75528379394996</v>
      </c>
      <c r="O104" s="38">
        <f>IF(N104&gt;Inputs!$B$4,1,0)</f>
        <v>0</v>
      </c>
      <c r="P104" s="34">
        <f t="shared" si="12"/>
        <v>7.7715145318703605E-2</v>
      </c>
      <c r="Q104" s="36">
        <f>Inputs!$B$12*(1+$B104)^0*$C104+Inputs!$B$29*(1+$D104)^0*Inputs!$B$19+Inputs!$B$30*(1+$E104)^0*Inputs!$B$20+Inputs!$B$31*(1+$F104)^0*Inputs!$B$21+Inputs!$B$22*(1+Inputs!$B$23)^0</f>
        <v>13551.933624674617</v>
      </c>
      <c r="R104" s="36">
        <f>Inputs!$B$12*(1+$B104)^1*$C104+Inputs!$B$29*(1+$D104)^1*Inputs!$B$19+Inputs!$B$30*(1+$E104)^1*Inputs!$B$20+Inputs!$B$31*(1+$F104)^1*Inputs!$B$21+Inputs!$B$22*(1+Inputs!$B$23)^1</f>
        <v>14898.221442118363</v>
      </c>
      <c r="S104" s="36">
        <f>Inputs!$B$12*(1+$B104)^2*$C104+Inputs!$B$29*(1+$D104)^2*Inputs!$B$19+Inputs!$B$30*(1+$E104)^2*Inputs!$B$20+Inputs!$B$31*(1+$F104)^2*Inputs!$B$21+Inputs!$B$22*(1+Inputs!$B$23)^2</f>
        <v>16464.742552198484</v>
      </c>
      <c r="T104" s="36">
        <f>Inputs!$B$12*(1+$B104)^3*$C104+Inputs!$B$29*(1+$D104)^3*Inputs!$B$19+Inputs!$B$30*(1+$E104)^3*Inputs!$B$20+Inputs!$B$31*(1+$F104)^3*Inputs!$B$21+Inputs!$B$22*(1+Inputs!$B$23)^3</f>
        <v>18292.978142200656</v>
      </c>
      <c r="U104" s="36">
        <f>Inputs!$B$12*(1+$B104)^4*$C104+Inputs!$B$29*(1+$D104)^4*Inputs!$B$19+Inputs!$B$30*(1+$E104)^4*Inputs!$B$20+Inputs!$B$31*(1+$F104)^4*Inputs!$B$21+Inputs!$B$22*(1+Inputs!$B$23)^4</f>
        <v>20432.448124153147</v>
      </c>
      <c r="V104" s="35">
        <f>Inputs!$B$13/(Q104*(1-$G104))</f>
        <v>1.1828198558401131</v>
      </c>
      <c r="W104" s="36">
        <f>Inputs!$B$13</f>
        <v>12660</v>
      </c>
      <c r="X104" s="36">
        <f t="shared" si="13"/>
        <v>13737.177857652025</v>
      </c>
      <c r="Y104" s="36">
        <f t="shared" si="14"/>
        <v>14982.135068953483</v>
      </c>
      <c r="Z104" s="36">
        <f t="shared" si="15"/>
        <v>16424.11011626857</v>
      </c>
      <c r="AA104" s="36">
        <f t="shared" si="16"/>
        <v>18097.451252105526</v>
      </c>
      <c r="AB104" s="36">
        <f t="shared" si="17"/>
        <v>55860.565466882239</v>
      </c>
      <c r="AC104" s="36">
        <f t="shared" si="18"/>
        <v>239149.43568700718</v>
      </c>
      <c r="AD104" s="36">
        <f t="shared" si="19"/>
        <v>145370.90070194891</v>
      </c>
    </row>
    <row r="105" spans="1:30" ht="14.25" customHeight="1" x14ac:dyDescent="0.25">
      <c r="A105" s="16">
        <v>89</v>
      </c>
      <c r="B105" s="34">
        <v>0.46981131071174198</v>
      </c>
      <c r="C105" s="34">
        <v>6.6852843044891197E-2</v>
      </c>
      <c r="D105" s="34">
        <v>2.0078130708662E-2</v>
      </c>
      <c r="E105" s="34">
        <v>3.6202142790571303E-2</v>
      </c>
      <c r="F105" s="34">
        <v>2.18323313885397E-2</v>
      </c>
      <c r="G105" s="34">
        <v>0.19469263672706699</v>
      </c>
      <c r="H105" s="35">
        <v>0.95250527404184904</v>
      </c>
      <c r="I105" s="34">
        <v>0.10346157668916001</v>
      </c>
      <c r="J105" s="34">
        <v>2.8539821639072298E-2</v>
      </c>
      <c r="K105" s="36">
        <f>Inputs!$B$12*(1+$B105)^4</f>
        <v>280025.50608720066</v>
      </c>
      <c r="L105" s="36">
        <f t="shared" si="10"/>
        <v>21107.819618554819</v>
      </c>
      <c r="M105" s="36">
        <f t="shared" si="11"/>
        <v>236472.61142860466</v>
      </c>
      <c r="N105" s="37">
        <f>M105/Inputs!$B$6</f>
        <v>360.47654181189733</v>
      </c>
      <c r="O105" s="38">
        <f>IF(N105&gt;Inputs!$B$4,1,0)</f>
        <v>0</v>
      </c>
      <c r="P105" s="34">
        <f t="shared" si="12"/>
        <v>7.4921755050087704E-2</v>
      </c>
      <c r="Q105" s="36">
        <f>Inputs!$B$12*(1+$B105)^0*$C105+Inputs!$B$29*(1+$D105)^0*Inputs!$B$19+Inputs!$B$30*(1+$E105)^0*Inputs!$B$20+Inputs!$B$31*(1+$F105)^0*Inputs!$B$21+Inputs!$B$22*(1+Inputs!$B$23)^0</f>
        <v>12033.214610120394</v>
      </c>
      <c r="R105" s="36">
        <f>Inputs!$B$12*(1+$B105)^1*$C105+Inputs!$B$29*(1+$D105)^1*Inputs!$B$19+Inputs!$B$30*(1+$E105)^1*Inputs!$B$20+Inputs!$B$31*(1+$F105)^1*Inputs!$B$21+Inputs!$B$22*(1+Inputs!$B$23)^1</f>
        <v>14104.348111786054</v>
      </c>
      <c r="S105" s="36">
        <f>Inputs!$B$12*(1+$B105)^2*$C105+Inputs!$B$29*(1+$D105)^2*Inputs!$B$19+Inputs!$B$30*(1+$E105)^2*Inputs!$B$20+Inputs!$B$31*(1+$F105)^2*Inputs!$B$21+Inputs!$B$22*(1+Inputs!$B$23)^2</f>
        <v>17065.538827186541</v>
      </c>
      <c r="T105" s="36">
        <f>Inputs!$B$12*(1+$B105)^3*$C105+Inputs!$B$29*(1+$D105)^3*Inputs!$B$19+Inputs!$B$30*(1+$E105)^3*Inputs!$B$20+Inputs!$B$31*(1+$F105)^3*Inputs!$B$21+Inputs!$B$22*(1+Inputs!$B$23)^3</f>
        <v>21332.86781599329</v>
      </c>
      <c r="U105" s="36">
        <f>Inputs!$B$12*(1+$B105)^4*$C105+Inputs!$B$29*(1+$D105)^4*Inputs!$B$19+Inputs!$B$30*(1+$E105)^4*Inputs!$B$20+Inputs!$B$31*(1+$F105)^4*Inputs!$B$21+Inputs!$B$22*(1+Inputs!$B$23)^4</f>
        <v>27517.838346246397</v>
      </c>
      <c r="V105" s="35">
        <f>Inputs!$B$13/(Q105*(1-$G105))</f>
        <v>1.3064427203990132</v>
      </c>
      <c r="W105" s="36">
        <f>Inputs!$B$13</f>
        <v>12660</v>
      </c>
      <c r="X105" s="36">
        <f t="shared" si="13"/>
        <v>13833.979528692593</v>
      </c>
      <c r="Y105" s="36">
        <f t="shared" si="14"/>
        <v>15522.365747257931</v>
      </c>
      <c r="Z105" s="36">
        <f t="shared" si="15"/>
        <v>17883.697613921613</v>
      </c>
      <c r="AA105" s="36">
        <f t="shared" si="16"/>
        <v>21107.819618554819</v>
      </c>
      <c r="AB105" s="36">
        <f t="shared" si="17"/>
        <v>59351.443958617856</v>
      </c>
      <c r="AC105" s="36">
        <f t="shared" si="18"/>
        <v>289772.08303708403</v>
      </c>
      <c r="AD105" s="36">
        <f t="shared" si="19"/>
        <v>177121.1674699868</v>
      </c>
    </row>
    <row r="106" spans="1:30" ht="14.25" customHeight="1" x14ac:dyDescent="0.25">
      <c r="A106" s="16">
        <v>90</v>
      </c>
      <c r="B106" s="34">
        <v>0.301882803640454</v>
      </c>
      <c r="C106" s="34">
        <v>8.3038925378025999E-2</v>
      </c>
      <c r="D106" s="34">
        <v>3.2518252365971903E-2</v>
      </c>
      <c r="E106" s="34">
        <v>2.2656665363552701E-2</v>
      </c>
      <c r="F106" s="34">
        <v>1.0652717095603E-2</v>
      </c>
      <c r="G106" s="34">
        <v>0.16213342240084999</v>
      </c>
      <c r="H106" s="35">
        <v>0.95859332284888799</v>
      </c>
      <c r="I106" s="34">
        <v>9.60918611596836E-2</v>
      </c>
      <c r="J106" s="34">
        <v>2.3404178477087499E-2</v>
      </c>
      <c r="K106" s="36">
        <f>Inputs!$B$12*(1+$B106)^4</f>
        <v>172360.92353402433</v>
      </c>
      <c r="L106" s="36">
        <f t="shared" si="10"/>
        <v>18414.561224585232</v>
      </c>
      <c r="M106" s="36">
        <f t="shared" si="11"/>
        <v>221120.96254546937</v>
      </c>
      <c r="N106" s="37">
        <f>M106/Inputs!$B$6</f>
        <v>337.07463802663017</v>
      </c>
      <c r="O106" s="38">
        <f>IF(N106&gt;Inputs!$B$4,1,0)</f>
        <v>0</v>
      </c>
      <c r="P106" s="34">
        <f t="shared" si="12"/>
        <v>7.2687682682596094E-2</v>
      </c>
      <c r="Q106" s="36">
        <f>Inputs!$B$12*(1+$B106)^0*$C106+Inputs!$B$29*(1+$D106)^0*Inputs!$B$19+Inputs!$B$30*(1+$E106)^0*Inputs!$B$20+Inputs!$B$31*(1+$F106)^0*Inputs!$B$21+Inputs!$B$22*(1+Inputs!$B$23)^0</f>
        <v>13004.379550108482</v>
      </c>
      <c r="R106" s="36">
        <f>Inputs!$B$12*(1+$B106)^1*$C106+Inputs!$B$29*(1+$D106)^1*Inputs!$B$19+Inputs!$B$30*(1+$E106)^1*Inputs!$B$20+Inputs!$B$31*(1+$F106)^1*Inputs!$B$21+Inputs!$B$22*(1+Inputs!$B$23)^1</f>
        <v>14651.682722418427</v>
      </c>
      <c r="S106" s="36">
        <f>Inputs!$B$12*(1+$B106)^2*$C106+Inputs!$B$29*(1+$D106)^2*Inputs!$B$19+Inputs!$B$30*(1+$E106)^2*Inputs!$B$20+Inputs!$B$31*(1+$F106)^2*Inputs!$B$21+Inputs!$B$22*(1+Inputs!$B$23)^2</f>
        <v>16756.261227079689</v>
      </c>
      <c r="T106" s="36">
        <f>Inputs!$B$12*(1+$B106)^3*$C106+Inputs!$B$29*(1+$D106)^3*Inputs!$B$19+Inputs!$B$30*(1+$E106)^3*Inputs!$B$20+Inputs!$B$31*(1+$F106)^3*Inputs!$B$21+Inputs!$B$22*(1+Inputs!$B$23)^3</f>
        <v>19455.272841403574</v>
      </c>
      <c r="U106" s="36">
        <f>Inputs!$B$12*(1+$B106)^4*$C106+Inputs!$B$29*(1+$D106)^4*Inputs!$B$19+Inputs!$B$30*(1+$E106)^4*Inputs!$B$20+Inputs!$B$31*(1+$F106)^4*Inputs!$B$21+Inputs!$B$22*(1+Inputs!$B$23)^4</f>
        <v>22927.257505203583</v>
      </c>
      <c r="V106" s="35">
        <f>Inputs!$B$13/(Q106*(1-$G106))</f>
        <v>1.1619012057783136</v>
      </c>
      <c r="W106" s="36">
        <f>Inputs!$B$13</f>
        <v>12660</v>
      </c>
      <c r="X106" s="36">
        <f t="shared" si="13"/>
        <v>13639.719813366981</v>
      </c>
      <c r="Y106" s="36">
        <f t="shared" si="14"/>
        <v>14885.353392663979</v>
      </c>
      <c r="Z106" s="36">
        <f t="shared" si="15"/>
        <v>16454.482350982878</v>
      </c>
      <c r="AA106" s="36">
        <f t="shared" si="16"/>
        <v>18414.561224585232</v>
      </c>
      <c r="AB106" s="36">
        <f t="shared" si="17"/>
        <v>57245.861512332573</v>
      </c>
      <c r="AC106" s="36">
        <f t="shared" si="18"/>
        <v>259267.29545575322</v>
      </c>
      <c r="AD106" s="36">
        <f t="shared" si="19"/>
        <v>163875.1010331368</v>
      </c>
    </row>
    <row r="107" spans="1:30" ht="14.25" customHeight="1" x14ac:dyDescent="0.25">
      <c r="A107" s="16">
        <v>91</v>
      </c>
      <c r="B107" s="34">
        <v>0.44619827531956802</v>
      </c>
      <c r="C107" s="34">
        <v>7.0011664852797695E-2</v>
      </c>
      <c r="D107" s="34">
        <v>1.9811906800370802E-2</v>
      </c>
      <c r="E107" s="34">
        <v>6.5586356938087106E-2</v>
      </c>
      <c r="F107" s="34">
        <v>2.83181008137561E-2</v>
      </c>
      <c r="G107" s="34">
        <v>0.20516880371929</v>
      </c>
      <c r="H107" s="35">
        <v>0.98355980700989998</v>
      </c>
      <c r="I107" s="34">
        <v>9.0558632102153494E-2</v>
      </c>
      <c r="J107" s="34">
        <v>2.7723484366632099E-2</v>
      </c>
      <c r="K107" s="36">
        <f>Inputs!$B$12*(1+$B107)^4</f>
        <v>262459.68755350588</v>
      </c>
      <c r="L107" s="36">
        <f t="shared" si="10"/>
        <v>21605.973431815208</v>
      </c>
      <c r="M107" s="36">
        <f t="shared" si="11"/>
        <v>291583.78453025885</v>
      </c>
      <c r="N107" s="37">
        <f>M107/Inputs!$B$6</f>
        <v>444.48747641807751</v>
      </c>
      <c r="O107" s="38">
        <f>IF(N107&gt;Inputs!$B$4,1,0)</f>
        <v>1</v>
      </c>
      <c r="P107" s="34">
        <f t="shared" si="12"/>
        <v>6.2835147735521402E-2</v>
      </c>
      <c r="Q107" s="36">
        <f>Inputs!$B$12*(1+$B107)^0*$C107+Inputs!$B$29*(1+$D107)^0*Inputs!$B$19+Inputs!$B$30*(1+$E107)^0*Inputs!$B$20+Inputs!$B$31*(1+$F107)^0*Inputs!$B$21+Inputs!$B$22*(1+Inputs!$B$23)^0</f>
        <v>12222.743918594784</v>
      </c>
      <c r="R107" s="36">
        <f>Inputs!$B$12*(1+$B107)^1*$C107+Inputs!$B$29*(1+$D107)^1*Inputs!$B$19+Inputs!$B$30*(1+$E107)^1*Inputs!$B$20+Inputs!$B$31*(1+$F107)^1*Inputs!$B$21+Inputs!$B$22*(1+Inputs!$B$23)^1</f>
        <v>14385.884197022548</v>
      </c>
      <c r="S107" s="36">
        <f>Inputs!$B$12*(1+$B107)^2*$C107+Inputs!$B$29*(1+$D107)^2*Inputs!$B$19+Inputs!$B$30*(1+$E107)^2*Inputs!$B$20+Inputs!$B$31*(1+$F107)^2*Inputs!$B$21+Inputs!$B$22*(1+Inputs!$B$23)^2</f>
        <v>17398.996079539767</v>
      </c>
      <c r="T107" s="36">
        <f>Inputs!$B$12*(1+$B107)^3*$C107+Inputs!$B$29*(1+$D107)^3*Inputs!$B$19+Inputs!$B$30*(1+$E107)^3*Inputs!$B$20+Inputs!$B$31*(1+$F107)^3*Inputs!$B$21+Inputs!$B$22*(1+Inputs!$B$23)^3</f>
        <v>21636.022613847061</v>
      </c>
      <c r="U107" s="36">
        <f>Inputs!$B$12*(1+$B107)^4*$C107+Inputs!$B$29*(1+$D107)^4*Inputs!$B$19+Inputs!$B$30*(1+$E107)^4*Inputs!$B$20+Inputs!$B$31*(1+$F107)^4*Inputs!$B$21+Inputs!$B$22*(1+Inputs!$B$23)^4</f>
        <v>27637.462116197989</v>
      </c>
      <c r="V107" s="35">
        <f>Inputs!$B$13/(Q107*(1-$G107))</f>
        <v>1.3031370376895195</v>
      </c>
      <c r="W107" s="36">
        <f>Inputs!$B$13</f>
        <v>12660</v>
      </c>
      <c r="X107" s="36">
        <f t="shared" si="13"/>
        <v>13986.984954494912</v>
      </c>
      <c r="Y107" s="36">
        <f t="shared" si="14"/>
        <v>15811.668169065746</v>
      </c>
      <c r="Z107" s="36">
        <f t="shared" si="15"/>
        <v>18288.205242018077</v>
      </c>
      <c r="AA107" s="36">
        <f t="shared" si="16"/>
        <v>21605.973431815208</v>
      </c>
      <c r="AB107" s="36">
        <f t="shared" si="17"/>
        <v>62495.764098999156</v>
      </c>
      <c r="AC107" s="36">
        <f t="shared" si="18"/>
        <v>353384.48461903259</v>
      </c>
      <c r="AD107" s="36">
        <f t="shared" si="19"/>
        <v>229088.02043125968</v>
      </c>
    </row>
    <row r="108" spans="1:30" ht="14.25" customHeight="1" x14ac:dyDescent="0.25">
      <c r="A108" s="16">
        <v>92</v>
      </c>
      <c r="B108" s="34">
        <v>0.27507331392087497</v>
      </c>
      <c r="C108" s="34">
        <v>9.9016661138040099E-2</v>
      </c>
      <c r="D108" s="34">
        <v>2.3342197360861402E-3</v>
      </c>
      <c r="E108" s="34">
        <v>3.5719794189497098E-2</v>
      </c>
      <c r="F108" s="34">
        <v>2.3530879034698901E-2</v>
      </c>
      <c r="G108" s="34">
        <v>0.19275964237877999</v>
      </c>
      <c r="H108" s="35">
        <v>1.0091132278536299</v>
      </c>
      <c r="I108" s="34">
        <v>9.5110171834841994E-2</v>
      </c>
      <c r="J108" s="34">
        <v>2.0785641408584899E-2</v>
      </c>
      <c r="K108" s="36">
        <f>Inputs!$B$12*(1+$B108)^4</f>
        <v>158595.87095160701</v>
      </c>
      <c r="L108" s="36">
        <f t="shared" si="10"/>
        <v>19783.518969864697</v>
      </c>
      <c r="M108" s="36">
        <f t="shared" si="11"/>
        <v>232075.38295550569</v>
      </c>
      <c r="N108" s="37">
        <f>M108/Inputs!$B$6</f>
        <v>353.77344962729524</v>
      </c>
      <c r="O108" s="38">
        <f>IF(N108&gt;Inputs!$B$4,1,0)</f>
        <v>0</v>
      </c>
      <c r="P108" s="34">
        <f t="shared" si="12"/>
        <v>7.4324530426257099E-2</v>
      </c>
      <c r="Q108" s="36">
        <f>Inputs!$B$12*(1+$B108)^0*$C108+Inputs!$B$29*(1+$D108)^0*Inputs!$B$19+Inputs!$B$30*(1+$E108)^0*Inputs!$B$20+Inputs!$B$31*(1+$F108)^0*Inputs!$B$21+Inputs!$B$22*(1+Inputs!$B$23)^0</f>
        <v>13963.043695709326</v>
      </c>
      <c r="R108" s="36">
        <f>Inputs!$B$12*(1+$B108)^1*$C108+Inputs!$B$29*(1+$D108)^1*Inputs!$B$19+Inputs!$B$30*(1+$E108)^1*Inputs!$B$20+Inputs!$B$31*(1+$F108)^1*Inputs!$B$21+Inputs!$B$22*(1+Inputs!$B$23)^1</f>
        <v>15731.815082868474</v>
      </c>
      <c r="S108" s="36">
        <f>Inputs!$B$12*(1+$B108)^2*$C108+Inputs!$B$29*(1+$D108)^2*Inputs!$B$19+Inputs!$B$30*(1+$E108)^2*Inputs!$B$20+Inputs!$B$31*(1+$F108)^2*Inputs!$B$21+Inputs!$B$22*(1+Inputs!$B$23)^2</f>
        <v>17953.763861454288</v>
      </c>
      <c r="T108" s="36">
        <f>Inputs!$B$12*(1+$B108)^3*$C108+Inputs!$B$29*(1+$D108)^3*Inputs!$B$19+Inputs!$B$30*(1+$E108)^3*Inputs!$B$20+Inputs!$B$31*(1+$F108)^3*Inputs!$B$21+Inputs!$B$22*(1+Inputs!$B$23)^3</f>
        <v>20752.654251203108</v>
      </c>
      <c r="U108" s="36">
        <f>Inputs!$B$12*(1+$B108)^4*$C108+Inputs!$B$29*(1+$D108)^4*Inputs!$B$19+Inputs!$B$30*(1+$E108)^4*Inputs!$B$20+Inputs!$B$31*(1+$F108)^4*Inputs!$B$21+Inputs!$B$22*(1+Inputs!$B$23)^4</f>
        <v>24286.267739186002</v>
      </c>
      <c r="V108" s="35">
        <f>Inputs!$B$13/(Q108*(1-$G108))</f>
        <v>1.1231835713189759</v>
      </c>
      <c r="W108" s="36">
        <f>Inputs!$B$13</f>
        <v>12660</v>
      </c>
      <c r="X108" s="36">
        <f t="shared" si="13"/>
        <v>13901.553087053278</v>
      </c>
      <c r="Y108" s="36">
        <f t="shared" si="14"/>
        <v>15451.691697952232</v>
      </c>
      <c r="Z108" s="36">
        <f t="shared" si="15"/>
        <v>17382.785731956865</v>
      </c>
      <c r="AA108" s="36">
        <f t="shared" si="16"/>
        <v>19783.518969864697</v>
      </c>
      <c r="AB108" s="36">
        <f t="shared" si="17"/>
        <v>59564.357087838885</v>
      </c>
      <c r="AC108" s="36">
        <f t="shared" si="18"/>
        <v>271710.18754042371</v>
      </c>
      <c r="AD108" s="36">
        <f t="shared" si="19"/>
        <v>172511.02586766679</v>
      </c>
    </row>
    <row r="109" spans="1:30" ht="14.25" customHeight="1" x14ac:dyDescent="0.25">
      <c r="A109" s="16">
        <v>93</v>
      </c>
      <c r="B109" s="34">
        <v>0.35614270148284599</v>
      </c>
      <c r="C109" s="34">
        <v>9.8176882386690201E-2</v>
      </c>
      <c r="D109" s="34">
        <v>2.0606135684596901E-2</v>
      </c>
      <c r="E109" s="34">
        <v>3.4047686635789998E-2</v>
      </c>
      <c r="F109" s="34">
        <v>-4.6579955817074E-3</v>
      </c>
      <c r="G109" s="34">
        <v>0.175785246915485</v>
      </c>
      <c r="H109" s="35">
        <v>1.08557244675235</v>
      </c>
      <c r="I109" s="34">
        <v>9.7560103825834799E-2</v>
      </c>
      <c r="J109" s="34">
        <v>2.44234315839796E-2</v>
      </c>
      <c r="K109" s="36">
        <f>Inputs!$B$12*(1+$B109)^4</f>
        <v>202942.41045909145</v>
      </c>
      <c r="L109" s="36">
        <f t="shared" si="10"/>
        <v>25244.592285681068</v>
      </c>
      <c r="M109" s="36">
        <f t="shared" si="11"/>
        <v>288628.47380557621</v>
      </c>
      <c r="N109" s="37">
        <f>M109/Inputs!$B$6</f>
        <v>439.98242958167106</v>
      </c>
      <c r="O109" s="38">
        <f>IF(N109&gt;Inputs!$B$4,1,0)</f>
        <v>1</v>
      </c>
      <c r="P109" s="34">
        <f t="shared" si="12"/>
        <v>7.3136672241855202E-2</v>
      </c>
      <c r="Q109" s="36">
        <f>Inputs!$B$12*(1+$B109)^0*$C109+Inputs!$B$29*(1+$D109)^0*Inputs!$B$19+Inputs!$B$30*(1+$E109)^0*Inputs!$B$20+Inputs!$B$31*(1+$F109)^0*Inputs!$B$21+Inputs!$B$22*(1+Inputs!$B$23)^0</f>
        <v>13912.656970628334</v>
      </c>
      <c r="R109" s="36">
        <f>Inputs!$B$12*(1+$B109)^1*$C109+Inputs!$B$29*(1+$D109)^1*Inputs!$B$19+Inputs!$B$30*(1+$E109)^1*Inputs!$B$20+Inputs!$B$31*(1+$F109)^1*Inputs!$B$21+Inputs!$B$22*(1+Inputs!$B$23)^1</f>
        <v>16073.980654243234</v>
      </c>
      <c r="S109" s="36">
        <f>Inputs!$B$12*(1+$B109)^2*$C109+Inputs!$B$29*(1+$D109)^2*Inputs!$B$19+Inputs!$B$30*(1+$E109)^2*Inputs!$B$20+Inputs!$B$31*(1+$F109)^2*Inputs!$B$21+Inputs!$B$22*(1+Inputs!$B$23)^2</f>
        <v>18984.794385745448</v>
      </c>
      <c r="T109" s="36">
        <f>Inputs!$B$12*(1+$B109)^3*$C109+Inputs!$B$29*(1+$D109)^3*Inputs!$B$19+Inputs!$B$30*(1+$E109)^3*Inputs!$B$20+Inputs!$B$31*(1+$F109)^3*Inputs!$B$21+Inputs!$B$22*(1+Inputs!$B$23)^3</f>
        <v>22911.256053089804</v>
      </c>
      <c r="U109" s="36">
        <f>Inputs!$B$12*(1+$B109)^4*$C109+Inputs!$B$29*(1+$D109)^4*Inputs!$B$19+Inputs!$B$30*(1+$E109)^4*Inputs!$B$20+Inputs!$B$31*(1+$F109)^4*Inputs!$B$21+Inputs!$B$22*(1+Inputs!$B$23)^4</f>
        <v>28214.292553280695</v>
      </c>
      <c r="V109" s="35">
        <f>Inputs!$B$13/(Q109*(1-$G109))</f>
        <v>1.1040360240767546</v>
      </c>
      <c r="W109" s="36">
        <f>Inputs!$B$13</f>
        <v>12660</v>
      </c>
      <c r="X109" s="36">
        <f t="shared" si="13"/>
        <v>14565.570835590772</v>
      </c>
      <c r="Y109" s="36">
        <f t="shared" si="14"/>
        <v>17131.001404950661</v>
      </c>
      <c r="Z109" s="36">
        <f t="shared" si="15"/>
        <v>20586.893417669507</v>
      </c>
      <c r="AA109" s="36">
        <f t="shared" si="16"/>
        <v>25244.592285681068</v>
      </c>
      <c r="AB109" s="36">
        <f t="shared" si="17"/>
        <v>66619.204122033159</v>
      </c>
      <c r="AC109" s="36">
        <f t="shared" si="18"/>
        <v>353600.33572098793</v>
      </c>
      <c r="AD109" s="36">
        <f t="shared" si="19"/>
        <v>222009.26968354304</v>
      </c>
    </row>
    <row r="110" spans="1:30" ht="14.25" customHeight="1" x14ac:dyDescent="0.25">
      <c r="A110" s="16">
        <v>94</v>
      </c>
      <c r="B110" s="34">
        <v>0.33074662669444999</v>
      </c>
      <c r="C110" s="34">
        <v>5.8682273702202803E-2</v>
      </c>
      <c r="D110" s="34">
        <v>1.8645613377927899E-2</v>
      </c>
      <c r="E110" s="34">
        <v>2.45640117730976E-2</v>
      </c>
      <c r="F110" s="34">
        <v>1.5687364205077499E-2</v>
      </c>
      <c r="G110" s="34">
        <v>0.19151132025418499</v>
      </c>
      <c r="H110" s="35">
        <v>1.05494412562817</v>
      </c>
      <c r="I110" s="34">
        <v>9.2972282258909106E-2</v>
      </c>
      <c r="J110" s="34">
        <v>2.7900338864676098E-2</v>
      </c>
      <c r="K110" s="36">
        <f>Inputs!$B$12*(1+$B110)^4</f>
        <v>188162.35770093912</v>
      </c>
      <c r="L110" s="36">
        <f t="shared" si="10"/>
        <v>16694.848561706836</v>
      </c>
      <c r="M110" s="36">
        <f t="shared" si="11"/>
        <v>224021.45858835639</v>
      </c>
      <c r="N110" s="37">
        <f>M110/Inputs!$B$6</f>
        <v>341.49612589688473</v>
      </c>
      <c r="O110" s="38">
        <f>IF(N110&gt;Inputs!$B$4,1,0)</f>
        <v>0</v>
      </c>
      <c r="P110" s="34">
        <f t="shared" si="12"/>
        <v>6.5071943394233001E-2</v>
      </c>
      <c r="Q110" s="36">
        <f>Inputs!$B$12*(1+$B110)^0*$C110+Inputs!$B$29*(1+$D110)^0*Inputs!$B$19+Inputs!$B$30*(1+$E110)^0*Inputs!$B$20+Inputs!$B$31*(1+$F110)^0*Inputs!$B$21+Inputs!$B$22*(1+Inputs!$B$23)^0</f>
        <v>11542.980449559091</v>
      </c>
      <c r="R110" s="36">
        <f>Inputs!$B$12*(1+$B110)^1*$C110+Inputs!$B$29*(1+$D110)^1*Inputs!$B$19+Inputs!$B$30*(1+$E110)^1*Inputs!$B$20+Inputs!$B$31*(1+$F110)^1*Inputs!$B$21+Inputs!$B$22*(1+Inputs!$B$23)^1</f>
        <v>12832.485808261896</v>
      </c>
      <c r="S110" s="36">
        <f>Inputs!$B$12*(1+$B110)^2*$C110+Inputs!$B$29*(1+$D110)^2*Inputs!$B$19+Inputs!$B$30*(1+$E110)^2*Inputs!$B$20+Inputs!$B$31*(1+$F110)^2*Inputs!$B$21+Inputs!$B$22*(1+Inputs!$B$23)^2</f>
        <v>14508.860290161145</v>
      </c>
      <c r="T110" s="36">
        <f>Inputs!$B$12*(1+$B110)^3*$C110+Inputs!$B$29*(1+$D110)^3*Inputs!$B$19+Inputs!$B$30*(1+$E110)^3*Inputs!$B$20+Inputs!$B$31*(1+$F110)^3*Inputs!$B$21+Inputs!$B$22*(1+Inputs!$B$23)^3</f>
        <v>16699.510482596619</v>
      </c>
      <c r="U110" s="36">
        <f>Inputs!$B$12*(1+$B110)^4*$C110+Inputs!$B$29*(1+$D110)^4*Inputs!$B$19+Inputs!$B$30*(1+$E110)^4*Inputs!$B$20+Inputs!$B$31*(1+$F110)^4*Inputs!$B$21+Inputs!$B$22*(1+Inputs!$B$23)^4</f>
        <v>19573.97739306802</v>
      </c>
      <c r="V110" s="35">
        <f>Inputs!$B$13/(Q110*(1-$G110))</f>
        <v>1.3565687305600616</v>
      </c>
      <c r="W110" s="36">
        <f>Inputs!$B$13</f>
        <v>12660</v>
      </c>
      <c r="X110" s="36">
        <f t="shared" si="13"/>
        <v>13291.958638433915</v>
      </c>
      <c r="Y110" s="36">
        <f t="shared" si="14"/>
        <v>14143.823497355648</v>
      </c>
      <c r="Z110" s="36">
        <f t="shared" si="15"/>
        <v>15261.271872015073</v>
      </c>
      <c r="AA110" s="36">
        <f t="shared" si="16"/>
        <v>16694.848561706836</v>
      </c>
      <c r="AB110" s="36">
        <f t="shared" si="17"/>
        <v>54940.78320539531</v>
      </c>
      <c r="AC110" s="36">
        <f t="shared" si="18"/>
        <v>263717.96505149052</v>
      </c>
      <c r="AD110" s="36">
        <f t="shared" si="19"/>
        <v>169080.67538296108</v>
      </c>
    </row>
    <row r="111" spans="1:30" ht="14.25" customHeight="1" x14ac:dyDescent="0.25">
      <c r="A111" s="16">
        <v>95</v>
      </c>
      <c r="B111" s="34">
        <v>0.187788388972326</v>
      </c>
      <c r="C111" s="34">
        <v>0.11211619567886</v>
      </c>
      <c r="D111" s="34">
        <v>2.5839081232872398E-2</v>
      </c>
      <c r="E111" s="34">
        <v>4.5599258517735802E-2</v>
      </c>
      <c r="F111" s="34">
        <v>2.26294735287388E-2</v>
      </c>
      <c r="G111" s="34">
        <v>0.16810256014832201</v>
      </c>
      <c r="H111" s="35">
        <v>1.03846301401157</v>
      </c>
      <c r="I111" s="34">
        <v>9.1912540743445501E-2</v>
      </c>
      <c r="J111" s="34">
        <v>2.1308504636691001E-2</v>
      </c>
      <c r="K111" s="36">
        <f>Inputs!$B$12*(1+$B111)^4</f>
        <v>119428.38314338666</v>
      </c>
      <c r="L111" s="36">
        <f t="shared" si="10"/>
        <v>19342.911818159788</v>
      </c>
      <c r="M111" s="36">
        <f t="shared" si="11"/>
        <v>240077.25016565627</v>
      </c>
      <c r="N111" s="37">
        <f>M111/Inputs!$B$6</f>
        <v>365.97141793545165</v>
      </c>
      <c r="O111" s="38">
        <f>IF(N111&gt;Inputs!$B$4,1,0)</f>
        <v>0</v>
      </c>
      <c r="P111" s="34">
        <f t="shared" si="12"/>
        <v>7.0604036106754503E-2</v>
      </c>
      <c r="Q111" s="36">
        <f>Inputs!$B$12*(1+$B111)^0*$C111+Inputs!$B$29*(1+$D111)^0*Inputs!$B$19+Inputs!$B$30*(1+$E111)^0*Inputs!$B$20+Inputs!$B$31*(1+$F111)^0*Inputs!$B$21+Inputs!$B$22*(1+Inputs!$B$23)^0</f>
        <v>14749.015768158522</v>
      </c>
      <c r="R111" s="36">
        <f>Inputs!$B$12*(1+$B111)^1*$C111+Inputs!$B$29*(1+$D111)^1*Inputs!$B$19+Inputs!$B$30*(1+$E111)^1*Inputs!$B$20+Inputs!$B$31*(1+$F111)^1*Inputs!$B$21+Inputs!$B$22*(1+Inputs!$B$23)^1</f>
        <v>16245.094559922214</v>
      </c>
      <c r="S111" s="36">
        <f>Inputs!$B$12*(1+$B111)^2*$C111+Inputs!$B$29*(1+$D111)^2*Inputs!$B$19+Inputs!$B$30*(1+$E111)^2*Inputs!$B$20+Inputs!$B$31*(1+$F111)^2*Inputs!$B$21+Inputs!$B$22*(1+Inputs!$B$23)^2</f>
        <v>17986.059689428723</v>
      </c>
      <c r="T111" s="36">
        <f>Inputs!$B$12*(1+$B111)^3*$C111+Inputs!$B$29*(1+$D111)^3*Inputs!$B$19+Inputs!$B$30*(1+$E111)^3*Inputs!$B$20+Inputs!$B$31*(1+$F111)^3*Inputs!$B$21+Inputs!$B$22*(1+Inputs!$B$23)^3</f>
        <v>20016.744031175724</v>
      </c>
      <c r="U111" s="36">
        <f>Inputs!$B$12*(1+$B111)^4*$C111+Inputs!$B$29*(1+$D111)^4*Inputs!$B$19+Inputs!$B$30*(1+$E111)^4*Inputs!$B$20+Inputs!$B$31*(1+$F111)^4*Inputs!$B$21+Inputs!$B$22*(1+Inputs!$B$23)^4</f>
        <v>22390.357654784621</v>
      </c>
      <c r="V111" s="35">
        <f>Inputs!$B$13/(Q111*(1-$G111))</f>
        <v>1.0318127212220431</v>
      </c>
      <c r="W111" s="36">
        <f>Inputs!$B$13</f>
        <v>12660</v>
      </c>
      <c r="X111" s="36">
        <f t="shared" si="13"/>
        <v>13966.646158339167</v>
      </c>
      <c r="Y111" s="36">
        <f t="shared" si="14"/>
        <v>15488.309356034268</v>
      </c>
      <c r="Z111" s="36">
        <f t="shared" si="15"/>
        <v>17264.674568669787</v>
      </c>
      <c r="AA111" s="36">
        <f t="shared" si="16"/>
        <v>19342.911818159788</v>
      </c>
      <c r="AB111" s="36">
        <f t="shared" si="17"/>
        <v>59812.835701858843</v>
      </c>
      <c r="AC111" s="36">
        <f t="shared" si="18"/>
        <v>279801.00619820278</v>
      </c>
      <c r="AD111" s="36">
        <f t="shared" si="19"/>
        <v>180264.41446379741</v>
      </c>
    </row>
    <row r="112" spans="1:30" ht="14.25" customHeight="1" x14ac:dyDescent="0.25">
      <c r="A112" s="16">
        <v>96</v>
      </c>
      <c r="B112" s="34">
        <v>0.48094776160407399</v>
      </c>
      <c r="C112" s="34">
        <v>6.0799382822674997E-2</v>
      </c>
      <c r="D112" s="34">
        <v>4.58392947512039E-2</v>
      </c>
      <c r="E112" s="34">
        <v>3.3619319556629702E-2</v>
      </c>
      <c r="F112" s="34">
        <v>2.3044652522028999E-2</v>
      </c>
      <c r="G112" s="34">
        <v>0.19580336583598701</v>
      </c>
      <c r="H112" s="35">
        <v>1.1010883328015899</v>
      </c>
      <c r="I112" s="34">
        <v>9.6744402067449803E-2</v>
      </c>
      <c r="J112" s="34">
        <v>2.3353398655725398E-2</v>
      </c>
      <c r="K112" s="36">
        <f>Inputs!$B$12*(1+$B112)^4</f>
        <v>288609.22525034996</v>
      </c>
      <c r="L112" s="36">
        <f t="shared" si="10"/>
        <v>23654.983192979336</v>
      </c>
      <c r="M112" s="36">
        <f t="shared" si="11"/>
        <v>271865.43220885593</v>
      </c>
      <c r="N112" s="37">
        <f>M112/Inputs!$B$6</f>
        <v>414.42901251349991</v>
      </c>
      <c r="O112" s="38">
        <f>IF(N112&gt;Inputs!$B$4,1,0)</f>
        <v>1</v>
      </c>
      <c r="P112" s="34">
        <f t="shared" si="12"/>
        <v>7.3391003411724401E-2</v>
      </c>
      <c r="Q112" s="36">
        <f>Inputs!$B$12*(1+$B112)^0*$C112+Inputs!$B$29*(1+$D112)^0*Inputs!$B$19+Inputs!$B$30*(1+$E112)^0*Inputs!$B$20+Inputs!$B$31*(1+$F112)^0*Inputs!$B$21+Inputs!$B$22*(1+Inputs!$B$23)^0</f>
        <v>11670.006996787422</v>
      </c>
      <c r="R112" s="36">
        <f>Inputs!$B$12*(1+$B112)^1*$C112+Inputs!$B$29*(1+$D112)^1*Inputs!$B$19+Inputs!$B$30*(1+$E112)^1*Inputs!$B$20+Inputs!$B$31*(1+$F112)^1*Inputs!$B$21+Inputs!$B$22*(1+Inputs!$B$23)^1</f>
        <v>13695.095490772534</v>
      </c>
      <c r="S112" s="36">
        <f>Inputs!$B$12*(1+$B112)^2*$C112+Inputs!$B$29*(1+$D112)^2*Inputs!$B$19+Inputs!$B$30*(1+$E112)^2*Inputs!$B$20+Inputs!$B$31*(1+$F112)^2*Inputs!$B$21+Inputs!$B$22*(1+Inputs!$B$23)^2</f>
        <v>16574.092547061082</v>
      </c>
      <c r="T112" s="36">
        <f>Inputs!$B$12*(1+$B112)^3*$C112+Inputs!$B$29*(1+$D112)^3*Inputs!$B$19+Inputs!$B$30*(1+$E112)^3*Inputs!$B$20+Inputs!$B$31*(1+$F112)^3*Inputs!$B$21+Inputs!$B$22*(1+Inputs!$B$23)^3</f>
        <v>20713.234419292952</v>
      </c>
      <c r="U112" s="36">
        <f>Inputs!$B$12*(1+$B112)^4*$C112+Inputs!$B$29*(1+$D112)^4*Inputs!$B$19+Inputs!$B$30*(1+$E112)^4*Inputs!$B$20+Inputs!$B$31*(1+$F112)^4*Inputs!$B$21+Inputs!$B$22*(1+Inputs!$B$23)^4</f>
        <v>26713.957571214603</v>
      </c>
      <c r="V112" s="35">
        <f>Inputs!$B$13/(Q112*(1-$G112))</f>
        <v>1.3489639329282184</v>
      </c>
      <c r="W112" s="36">
        <f>Inputs!$B$13</f>
        <v>12660</v>
      </c>
      <c r="X112" s="36">
        <f t="shared" si="13"/>
        <v>14174.383756186608</v>
      </c>
      <c r="Y112" s="36">
        <f t="shared" si="14"/>
        <v>16328.164385319087</v>
      </c>
      <c r="Z112" s="36">
        <f t="shared" si="15"/>
        <v>19373.641443963694</v>
      </c>
      <c r="AA112" s="36">
        <f t="shared" si="16"/>
        <v>23654.983192979336</v>
      </c>
      <c r="AB112" s="36">
        <f t="shared" si="17"/>
        <v>64001.890565962094</v>
      </c>
      <c r="AC112" s="36">
        <f t="shared" si="18"/>
        <v>329841.6198219232</v>
      </c>
      <c r="AD112" s="36">
        <f t="shared" si="19"/>
        <v>207863.54164289383</v>
      </c>
    </row>
    <row r="113" spans="1:30" ht="14.25" customHeight="1" x14ac:dyDescent="0.25">
      <c r="A113" s="16">
        <v>97</v>
      </c>
      <c r="B113" s="34">
        <v>0.27768269335548301</v>
      </c>
      <c r="C113" s="34">
        <v>0.10384173617337</v>
      </c>
      <c r="D113" s="34">
        <v>2.64222544927116E-2</v>
      </c>
      <c r="E113" s="34">
        <v>5.9023552021206703E-2</v>
      </c>
      <c r="F113" s="34">
        <v>-6.1502175608688604E-3</v>
      </c>
      <c r="G113" s="34">
        <v>0.21030183949285</v>
      </c>
      <c r="H113" s="35">
        <v>1.0194664259374899</v>
      </c>
      <c r="I113" s="34">
        <v>9.16337016836625E-2</v>
      </c>
      <c r="J113" s="34">
        <v>2.6386822096353402E-2</v>
      </c>
      <c r="K113" s="36">
        <f>Inputs!$B$12*(1+$B113)^4</f>
        <v>159898.09845746376</v>
      </c>
      <c r="L113" s="36">
        <f t="shared" si="10"/>
        <v>20317.906270923871</v>
      </c>
      <c r="M113" s="36">
        <f t="shared" si="11"/>
        <v>267127.53359965835</v>
      </c>
      <c r="N113" s="37">
        <f>M113/Inputs!$B$6</f>
        <v>407.20660609704015</v>
      </c>
      <c r="O113" s="38">
        <f>IF(N113&gt;Inputs!$B$4,1,0)</f>
        <v>1</v>
      </c>
      <c r="P113" s="34">
        <f t="shared" si="12"/>
        <v>6.5246879587309098E-2</v>
      </c>
      <c r="Q113" s="36">
        <f>Inputs!$B$12*(1+$B113)^0*$C113+Inputs!$B$29*(1+$D113)^0*Inputs!$B$19+Inputs!$B$30*(1+$E113)^0*Inputs!$B$20+Inputs!$B$31*(1+$F113)^0*Inputs!$B$21+Inputs!$B$22*(1+Inputs!$B$23)^0</f>
        <v>14252.548197829121</v>
      </c>
      <c r="R113" s="36">
        <f>Inputs!$B$12*(1+$B113)^1*$C113+Inputs!$B$29*(1+$D113)^1*Inputs!$B$19+Inputs!$B$30*(1+$E113)^1*Inputs!$B$20+Inputs!$B$31*(1+$F113)^1*Inputs!$B$21+Inputs!$B$22*(1+Inputs!$B$23)^1</f>
        <v>16121.225433770065</v>
      </c>
      <c r="S113" s="36">
        <f>Inputs!$B$12*(1+$B113)^2*$C113+Inputs!$B$29*(1+$D113)^2*Inputs!$B$19+Inputs!$B$30*(1+$E113)^2*Inputs!$B$20+Inputs!$B$31*(1+$F113)^2*Inputs!$B$21+Inputs!$B$22*(1+Inputs!$B$23)^2</f>
        <v>18479.471468877884</v>
      </c>
      <c r="T113" s="36">
        <f>Inputs!$B$12*(1+$B113)^3*$C113+Inputs!$B$29*(1+$D113)^3*Inputs!$B$19+Inputs!$B$30*(1+$E113)^3*Inputs!$B$20+Inputs!$B$31*(1+$F113)^3*Inputs!$B$21+Inputs!$B$22*(1+Inputs!$B$23)^3</f>
        <v>21461.204426093223</v>
      </c>
      <c r="U113" s="36">
        <f>Inputs!$B$12*(1+$B113)^4*$C113+Inputs!$B$29*(1+$D113)^4*Inputs!$B$19+Inputs!$B$30*(1+$E113)^4*Inputs!$B$20+Inputs!$B$31*(1+$F113)^4*Inputs!$B$21+Inputs!$B$22*(1+Inputs!$B$23)^4</f>
        <v>25237.4166950039</v>
      </c>
      <c r="V113" s="35">
        <f>Inputs!$B$13/(Q113*(1-$G113))</f>
        <v>1.1248123108360131</v>
      </c>
      <c r="W113" s="36">
        <f>Inputs!$B$13</f>
        <v>12660</v>
      </c>
      <c r="X113" s="36">
        <f t="shared" si="13"/>
        <v>13984.588340539509</v>
      </c>
      <c r="Y113" s="36">
        <f t="shared" si="14"/>
        <v>15645.949190583944</v>
      </c>
      <c r="Z113" s="36">
        <f t="shared" si="15"/>
        <v>17724.135371807275</v>
      </c>
      <c r="AA113" s="36">
        <f t="shared" si="16"/>
        <v>20317.906270923871</v>
      </c>
      <c r="AB113" s="36">
        <f t="shared" si="17"/>
        <v>60947.978464403517</v>
      </c>
      <c r="AC113" s="36">
        <f t="shared" si="18"/>
        <v>319617.2963514619</v>
      </c>
      <c r="AD113" s="36">
        <f t="shared" si="19"/>
        <v>206179.55513525484</v>
      </c>
    </row>
    <row r="114" spans="1:30" ht="14.25" customHeight="1" x14ac:dyDescent="0.25">
      <c r="A114" s="16">
        <v>98</v>
      </c>
      <c r="B114" s="34">
        <v>0.20987419176214001</v>
      </c>
      <c r="C114" s="34">
        <v>7.39818464602994E-2</v>
      </c>
      <c r="D114" s="34">
        <v>4.3306819640457503E-2</v>
      </c>
      <c r="E114" s="34">
        <v>5.0196426290712803E-2</v>
      </c>
      <c r="F114" s="34">
        <v>1.7182747015908001E-3</v>
      </c>
      <c r="G114" s="34">
        <v>0.186259001594311</v>
      </c>
      <c r="H114" s="35">
        <v>0.96201278618425201</v>
      </c>
      <c r="I114" s="34">
        <v>0.103140738136343</v>
      </c>
      <c r="J114" s="34">
        <v>2.33185961350134E-2</v>
      </c>
      <c r="K114" s="36">
        <f>Inputs!$B$12*(1+$B114)^4</f>
        <v>128561.84646958816</v>
      </c>
      <c r="L114" s="36">
        <f t="shared" si="10"/>
        <v>14426.474150179407</v>
      </c>
      <c r="M114" s="36">
        <f t="shared" si="11"/>
        <v>163628.84513704301</v>
      </c>
      <c r="N114" s="37">
        <f>M114/Inputs!$B$6</f>
        <v>249.43421514793141</v>
      </c>
      <c r="O114" s="38">
        <f>IF(N114&gt;Inputs!$B$4,1,0)</f>
        <v>0</v>
      </c>
      <c r="P114" s="34">
        <f t="shared" si="12"/>
        <v>7.9822142001329602E-2</v>
      </c>
      <c r="Q114" s="36">
        <f>Inputs!$B$12*(1+$B114)^0*$C114+Inputs!$B$29*(1+$D114)^0*Inputs!$B$19+Inputs!$B$30*(1+$E114)^0*Inputs!$B$20+Inputs!$B$31*(1+$F114)^0*Inputs!$B$21+Inputs!$B$22*(1+Inputs!$B$23)^0</f>
        <v>12460.954815044886</v>
      </c>
      <c r="R114" s="36">
        <f>Inputs!$B$12*(1+$B114)^1*$C114+Inputs!$B$29*(1+$D114)^1*Inputs!$B$19+Inputs!$B$30*(1+$E114)^1*Inputs!$B$20+Inputs!$B$31*(1+$F114)^1*Inputs!$B$21+Inputs!$B$22*(1+Inputs!$B$23)^1</f>
        <v>13600.191762400469</v>
      </c>
      <c r="S114" s="36">
        <f>Inputs!$B$12*(1+$B114)^2*$C114+Inputs!$B$29*(1+$D114)^2*Inputs!$B$19+Inputs!$B$30*(1+$E114)^2*Inputs!$B$20+Inputs!$B$31*(1+$F114)^2*Inputs!$B$21+Inputs!$B$22*(1+Inputs!$B$23)^2</f>
        <v>14945.405561515963</v>
      </c>
      <c r="T114" s="36">
        <f>Inputs!$B$12*(1+$B114)^3*$C114+Inputs!$B$29*(1+$D114)^3*Inputs!$B$19+Inputs!$B$30*(1+$E114)^3*Inputs!$B$20+Inputs!$B$31*(1+$F114)^3*Inputs!$B$21+Inputs!$B$22*(1+Inputs!$B$23)^3</f>
        <v>16538.154483929349</v>
      </c>
      <c r="U114" s="36">
        <f>Inputs!$B$12*(1+$B114)^4*$C114+Inputs!$B$29*(1+$D114)^4*Inputs!$B$19+Inputs!$B$30*(1+$E114)^4*Inputs!$B$20+Inputs!$B$31*(1+$F114)^4*Inputs!$B$21+Inputs!$B$22*(1+Inputs!$B$23)^4</f>
        <v>18428.634648387258</v>
      </c>
      <c r="V114" s="35">
        <f>Inputs!$B$13/(Q114*(1-$G114))</f>
        <v>1.248521964456478</v>
      </c>
      <c r="W114" s="36">
        <f>Inputs!$B$13</f>
        <v>12660</v>
      </c>
      <c r="X114" s="36">
        <f t="shared" si="13"/>
        <v>13024.732882672497</v>
      </c>
      <c r="Y114" s="36">
        <f t="shared" si="14"/>
        <v>13441.918349300144</v>
      </c>
      <c r="Z114" s="36">
        <f t="shared" si="15"/>
        <v>13910.494957135948</v>
      </c>
      <c r="AA114" s="36">
        <f t="shared" si="16"/>
        <v>14426.474150179407</v>
      </c>
      <c r="AB114" s="36">
        <f t="shared" si="17"/>
        <v>50416.685447037678</v>
      </c>
      <c r="AC114" s="36">
        <f t="shared" si="18"/>
        <v>184947.17010091941</v>
      </c>
      <c r="AD114" s="36">
        <f t="shared" si="19"/>
        <v>113212.15969000534</v>
      </c>
    </row>
    <row r="115" spans="1:30" ht="14.25" customHeight="1" x14ac:dyDescent="0.25">
      <c r="A115" s="16">
        <v>99</v>
      </c>
      <c r="B115" s="34">
        <v>0.37897170079523201</v>
      </c>
      <c r="C115" s="34">
        <v>6.6644002348279802E-2</v>
      </c>
      <c r="D115" s="34">
        <v>3.1717557323258802E-2</v>
      </c>
      <c r="E115" s="34">
        <v>1.28672813255337E-2</v>
      </c>
      <c r="F115" s="34">
        <v>9.4513593115619597E-3</v>
      </c>
      <c r="G115" s="34">
        <v>0.216158894703702</v>
      </c>
      <c r="H115" s="35">
        <v>1.03362068421196</v>
      </c>
      <c r="I115" s="34">
        <v>8.9308157171510597E-2</v>
      </c>
      <c r="J115" s="34">
        <v>2.9983193669569499E-2</v>
      </c>
      <c r="K115" s="36">
        <f>Inputs!$B$12*(1+$B115)^4</f>
        <v>216956.49953251475</v>
      </c>
      <c r="L115" s="36">
        <f t="shared" si="10"/>
        <v>18582.49362136265</v>
      </c>
      <c r="M115" s="36">
        <f t="shared" si="11"/>
        <v>268582.78546873428</v>
      </c>
      <c r="N115" s="37">
        <f>M115/Inputs!$B$6</f>
        <v>409.42497784868033</v>
      </c>
      <c r="O115" s="38">
        <f>IF(N115&gt;Inputs!$B$4,1,0)</f>
        <v>1</v>
      </c>
      <c r="P115" s="34">
        <f t="shared" si="12"/>
        <v>5.9324963501941094E-2</v>
      </c>
      <c r="Q115" s="36">
        <f>Inputs!$B$12*(1+$B115)^0*$C115+Inputs!$B$29*(1+$D115)^0*Inputs!$B$19+Inputs!$B$30*(1+$E115)^0*Inputs!$B$20+Inputs!$B$31*(1+$F115)^0*Inputs!$B$21+Inputs!$B$22*(1+Inputs!$B$23)^0</f>
        <v>12020.684168323711</v>
      </c>
      <c r="R115" s="36">
        <f>Inputs!$B$12*(1+$B115)^1*$C115+Inputs!$B$29*(1+$D115)^1*Inputs!$B$19+Inputs!$B$30*(1+$E115)^1*Inputs!$B$20+Inputs!$B$31*(1+$F115)^1*Inputs!$B$21+Inputs!$B$22*(1+Inputs!$B$23)^1</f>
        <v>13646.640011580126</v>
      </c>
      <c r="S115" s="36">
        <f>Inputs!$B$12*(1+$B115)^2*$C115+Inputs!$B$29*(1+$D115)^2*Inputs!$B$19+Inputs!$B$30*(1+$E115)^2*Inputs!$B$20+Inputs!$B$31*(1+$F115)^2*Inputs!$B$21+Inputs!$B$22*(1+Inputs!$B$23)^2</f>
        <v>15848.946124884518</v>
      </c>
      <c r="T115" s="36">
        <f>Inputs!$B$12*(1+$B115)^3*$C115+Inputs!$B$29*(1+$D115)^3*Inputs!$B$19+Inputs!$B$30*(1+$E115)^3*Inputs!$B$20+Inputs!$B$31*(1+$F115)^3*Inputs!$B$21+Inputs!$B$22*(1+Inputs!$B$23)^3</f>
        <v>18845.29179121679</v>
      </c>
      <c r="U115" s="36">
        <f>Inputs!$B$12*(1+$B115)^4*$C115+Inputs!$B$29*(1+$D115)^4*Inputs!$B$19+Inputs!$B$30*(1+$E115)^4*Inputs!$B$20+Inputs!$B$31*(1+$F115)^4*Inputs!$B$21+Inputs!$B$22*(1+Inputs!$B$23)^4</f>
        <v>22935.846125258518</v>
      </c>
      <c r="V115" s="35">
        <f>Inputs!$B$13/(Q115*(1-$G115))</f>
        <v>1.3436200766235751</v>
      </c>
      <c r="W115" s="36">
        <f>Inputs!$B$13</f>
        <v>12660</v>
      </c>
      <c r="X115" s="36">
        <f t="shared" si="13"/>
        <v>13543.431556192336</v>
      </c>
      <c r="Y115" s="36">
        <f t="shared" si="14"/>
        <v>14766.296892922393</v>
      </c>
      <c r="Z115" s="36">
        <f t="shared" si="15"/>
        <v>16413.155108729112</v>
      </c>
      <c r="AA115" s="36">
        <f t="shared" si="16"/>
        <v>18582.49362136265</v>
      </c>
      <c r="AB115" s="36">
        <f t="shared" si="17"/>
        <v>58232.613227518013</v>
      </c>
      <c r="AC115" s="36">
        <f t="shared" si="18"/>
        <v>322623.98485671659</v>
      </c>
      <c r="AD115" s="36">
        <f t="shared" si="19"/>
        <v>210350.17224121626</v>
      </c>
    </row>
    <row r="116" spans="1:30" ht="14.25" customHeight="1" x14ac:dyDescent="0.25">
      <c r="A116" s="16">
        <v>100</v>
      </c>
      <c r="B116" s="34">
        <v>0.31234505364137399</v>
      </c>
      <c r="C116" s="34">
        <v>7.5290179299080204E-2</v>
      </c>
      <c r="D116" s="34">
        <v>3.7022246826226598E-3</v>
      </c>
      <c r="E116" s="34">
        <v>4.5127215664144099E-2</v>
      </c>
      <c r="F116" s="34">
        <v>2.9875030902989899E-3</v>
      </c>
      <c r="G116" s="34">
        <v>0.18259092778045199</v>
      </c>
      <c r="H116" s="35">
        <v>1.0974744290921801</v>
      </c>
      <c r="I116" s="34">
        <v>0.10782635175449</v>
      </c>
      <c r="J116" s="34">
        <v>3.2058099770192403E-2</v>
      </c>
      <c r="K116" s="36">
        <f>Inputs!$B$12*(1+$B116)^4</f>
        <v>177968.60864398818</v>
      </c>
      <c r="L116" s="36">
        <f t="shared" si="10"/>
        <v>19485.323529335375</v>
      </c>
      <c r="M116" s="36">
        <f t="shared" si="11"/>
        <v>215894.50532827308</v>
      </c>
      <c r="N116" s="37">
        <f>M116/Inputs!$B$6</f>
        <v>329.1074776345626</v>
      </c>
      <c r="O116" s="38">
        <f>IF(N116&gt;Inputs!$B$4,1,0)</f>
        <v>0</v>
      </c>
      <c r="P116" s="34">
        <f t="shared" si="12"/>
        <v>7.5768251984297597E-2</v>
      </c>
      <c r="Q116" s="36">
        <f>Inputs!$B$12*(1+$B116)^0*$C116+Inputs!$B$29*(1+$D116)^0*Inputs!$B$19+Inputs!$B$30*(1+$E116)^0*Inputs!$B$20+Inputs!$B$31*(1+$F116)^0*Inputs!$B$21+Inputs!$B$22*(1+Inputs!$B$23)^0</f>
        <v>12539.454785371734</v>
      </c>
      <c r="R116" s="36">
        <f>Inputs!$B$12*(1+$B116)^1*$C116+Inputs!$B$29*(1+$D116)^1*Inputs!$B$19+Inputs!$B$30*(1+$E116)^1*Inputs!$B$20+Inputs!$B$31*(1+$F116)^1*Inputs!$B$21+Inputs!$B$22*(1+Inputs!$B$23)^1</f>
        <v>14020.424318906706</v>
      </c>
      <c r="S116" s="36">
        <f>Inputs!$B$12*(1+$B116)^2*$C116+Inputs!$B$29*(1+$D116)^2*Inputs!$B$19+Inputs!$B$30*(1+$E116)^2*Inputs!$B$20+Inputs!$B$31*(1+$F116)^2*Inputs!$B$21+Inputs!$B$22*(1+Inputs!$B$23)^2</f>
        <v>15945.237536860186</v>
      </c>
      <c r="T116" s="36">
        <f>Inputs!$B$12*(1+$B116)^3*$C116+Inputs!$B$29*(1+$D116)^3*Inputs!$B$19+Inputs!$B$30*(1+$E116)^3*Inputs!$B$20+Inputs!$B$31*(1+$F116)^3*Inputs!$B$21+Inputs!$B$22*(1+Inputs!$B$23)^3</f>
        <v>18451.7187965907</v>
      </c>
      <c r="U116" s="36">
        <f>Inputs!$B$12*(1+$B116)^4*$C116+Inputs!$B$29*(1+$D116)^4*Inputs!$B$19+Inputs!$B$30*(1+$E116)^4*Inputs!$B$20+Inputs!$B$31*(1+$F116)^4*Inputs!$B$21+Inputs!$B$22*(1+Inputs!$B$23)^4</f>
        <v>21720.697009977594</v>
      </c>
      <c r="V116" s="35">
        <f>Inputs!$B$13/(Q116*(1-$G116))</f>
        <v>1.2351383270751204</v>
      </c>
      <c r="W116" s="36">
        <f>Inputs!$B$13</f>
        <v>12660</v>
      </c>
      <c r="X116" s="36">
        <f t="shared" si="13"/>
        <v>13760.784906987868</v>
      </c>
      <c r="Y116" s="36">
        <f t="shared" si="14"/>
        <v>15201.382868762308</v>
      </c>
      <c r="Z116" s="36">
        <f t="shared" si="15"/>
        <v>17071.852852469361</v>
      </c>
      <c r="AA116" s="36">
        <f t="shared" si="16"/>
        <v>19485.323529335375</v>
      </c>
      <c r="AB116" s="36">
        <f t="shared" si="17"/>
        <v>56832.650490753535</v>
      </c>
      <c r="AC116" s="36">
        <f t="shared" si="18"/>
        <v>265414.41102878988</v>
      </c>
      <c r="AD116" s="36">
        <f t="shared" si="19"/>
        <v>159061.85483751955</v>
      </c>
    </row>
    <row r="117" spans="1:30" ht="14.25" customHeight="1" x14ac:dyDescent="0.25">
      <c r="A117" s="16">
        <v>101</v>
      </c>
      <c r="B117" s="34">
        <v>0.34657380913934099</v>
      </c>
      <c r="C117" s="34">
        <v>9.7008982877475294E-2</v>
      </c>
      <c r="D117" s="34">
        <v>1.84316598065879E-2</v>
      </c>
      <c r="E117" s="34">
        <v>3.2064741587460997E-2</v>
      </c>
      <c r="F117" s="34">
        <v>-4.87485180020407E-3</v>
      </c>
      <c r="G117" s="34">
        <v>0.20613094319261499</v>
      </c>
      <c r="H117" s="35">
        <v>1.0460611419328201</v>
      </c>
      <c r="I117" s="34">
        <v>9.6836741617471703E-2</v>
      </c>
      <c r="J117" s="34">
        <v>2.6541743814669699E-2</v>
      </c>
      <c r="K117" s="36">
        <f>Inputs!$B$12*(1+$B117)^4</f>
        <v>197274.93235195993</v>
      </c>
      <c r="L117" s="36">
        <f t="shared" si="10"/>
        <v>22730.070659670087</v>
      </c>
      <c r="M117" s="36">
        <f t="shared" si="11"/>
        <v>272294.75520158355</v>
      </c>
      <c r="N117" s="37">
        <f>M117/Inputs!$B$6</f>
        <v>415.08346829509691</v>
      </c>
      <c r="O117" s="38">
        <f>IF(N117&gt;Inputs!$B$4,1,0)</f>
        <v>1</v>
      </c>
      <c r="P117" s="34">
        <f t="shared" si="12"/>
        <v>7.0294997802802003E-2</v>
      </c>
      <c r="Q117" s="36">
        <f>Inputs!$B$12*(1+$B117)^0*$C117+Inputs!$B$29*(1+$D117)^0*Inputs!$B$19+Inputs!$B$30*(1+$E117)^0*Inputs!$B$20+Inputs!$B$31*(1+$F117)^0*Inputs!$B$21+Inputs!$B$22*(1+Inputs!$B$23)^0</f>
        <v>13842.583000075439</v>
      </c>
      <c r="R117" s="36">
        <f>Inputs!$B$12*(1+$B117)^1*$C117+Inputs!$B$29*(1+$D117)^1*Inputs!$B$19+Inputs!$B$30*(1+$E117)^1*Inputs!$B$20+Inputs!$B$31*(1+$F117)^1*Inputs!$B$21+Inputs!$B$22*(1+Inputs!$B$23)^1</f>
        <v>15910.12458858679</v>
      </c>
      <c r="S117" s="36">
        <f>Inputs!$B$12*(1+$B117)^2*$C117+Inputs!$B$29*(1+$D117)^2*Inputs!$B$19+Inputs!$B$30*(1+$E117)^2*Inputs!$B$20+Inputs!$B$31*(1+$F117)^2*Inputs!$B$21+Inputs!$B$22*(1+Inputs!$B$23)^2</f>
        <v>18678.529841381438</v>
      </c>
      <c r="T117" s="36">
        <f>Inputs!$B$12*(1+$B117)^3*$C117+Inputs!$B$29*(1+$D117)^3*Inputs!$B$19+Inputs!$B$30*(1+$E117)^3*Inputs!$B$20+Inputs!$B$31*(1+$F117)^3*Inputs!$B$21+Inputs!$B$22*(1+Inputs!$B$23)^3</f>
        <v>22390.137879754177</v>
      </c>
      <c r="U117" s="36">
        <f>Inputs!$B$12*(1+$B117)^4*$C117+Inputs!$B$29*(1+$D117)^4*Inputs!$B$19+Inputs!$B$30*(1+$E117)^4*Inputs!$B$20+Inputs!$B$31*(1+$F117)^4*Inputs!$B$21+Inputs!$B$22*(1+Inputs!$B$23)^4</f>
        <v>27371.263253984107</v>
      </c>
      <c r="V117" s="35">
        <f>Inputs!$B$13/(Q117*(1-$G117))</f>
        <v>1.1520403620730453</v>
      </c>
      <c r="W117" s="36">
        <f>Inputs!$B$13</f>
        <v>12660</v>
      </c>
      <c r="X117" s="36">
        <f t="shared" si="13"/>
        <v>14216.265739434793</v>
      </c>
      <c r="Y117" s="36">
        <f t="shared" si="14"/>
        <v>16297.061813904595</v>
      </c>
      <c r="Z117" s="36">
        <f t="shared" si="15"/>
        <v>19064.507817586342</v>
      </c>
      <c r="AA117" s="36">
        <f t="shared" si="16"/>
        <v>22730.070659670087</v>
      </c>
      <c r="AB117" s="36">
        <f t="shared" si="17"/>
        <v>63200.053213593979</v>
      </c>
      <c r="AC117" s="36">
        <f t="shared" si="18"/>
        <v>331934.9470280275</v>
      </c>
      <c r="AD117" s="36">
        <f t="shared" si="19"/>
        <v>209094.70198798957</v>
      </c>
    </row>
    <row r="118" spans="1:30" ht="14.25" customHeight="1" x14ac:dyDescent="0.25">
      <c r="A118" s="16">
        <v>102</v>
      </c>
      <c r="B118" s="34">
        <v>0.32154866729274301</v>
      </c>
      <c r="C118" s="34">
        <v>8.6907711207371105E-2</v>
      </c>
      <c r="D118" s="34">
        <v>4.8877971469847098E-2</v>
      </c>
      <c r="E118" s="34">
        <v>1.5680752772157899E-2</v>
      </c>
      <c r="F118" s="34">
        <v>1.6403403730441201E-2</v>
      </c>
      <c r="G118" s="34">
        <v>0.19991002930392099</v>
      </c>
      <c r="H118" s="35">
        <v>1.1679322118375199</v>
      </c>
      <c r="I118" s="34">
        <v>0.107517233438647</v>
      </c>
      <c r="J118" s="34">
        <v>2.8403034624813198E-2</v>
      </c>
      <c r="K118" s="36">
        <f>Inputs!$B$12*(1+$B118)^4</f>
        <v>183013.82364025794</v>
      </c>
      <c r="L118" s="36">
        <f t="shared" si="10"/>
        <v>23171.727961326967</v>
      </c>
      <c r="M118" s="36">
        <f t="shared" si="11"/>
        <v>242966.99212067775</v>
      </c>
      <c r="N118" s="37">
        <f>M118/Inputs!$B$6</f>
        <v>370.37651237908193</v>
      </c>
      <c r="O118" s="38">
        <f>IF(N118&gt;Inputs!$B$4,1,0)</f>
        <v>0</v>
      </c>
      <c r="P118" s="34">
        <f t="shared" si="12"/>
        <v>7.9114198813833803E-2</v>
      </c>
      <c r="Q118" s="36">
        <f>Inputs!$B$12*(1+$B118)^0*$C118+Inputs!$B$29*(1+$D118)^0*Inputs!$B$19+Inputs!$B$30*(1+$E118)^0*Inputs!$B$20+Inputs!$B$31*(1+$F118)^0*Inputs!$B$21+Inputs!$B$22*(1+Inputs!$B$23)^0</f>
        <v>13236.506699869187</v>
      </c>
      <c r="R118" s="36">
        <f>Inputs!$B$12*(1+$B118)^1*$C118+Inputs!$B$29*(1+$D118)^1*Inputs!$B$19+Inputs!$B$30*(1+$E118)^1*Inputs!$B$20+Inputs!$B$31*(1+$F118)^1*Inputs!$B$21+Inputs!$B$22*(1+Inputs!$B$23)^1</f>
        <v>15118.840316743786</v>
      </c>
      <c r="S118" s="36">
        <f>Inputs!$B$12*(1+$B118)^2*$C118+Inputs!$B$29*(1+$D118)^2*Inputs!$B$19+Inputs!$B$30*(1+$E118)^2*Inputs!$B$20+Inputs!$B$31*(1+$F118)^2*Inputs!$B$21+Inputs!$B$22*(1+Inputs!$B$23)^2</f>
        <v>17547.958314769414</v>
      </c>
      <c r="T118" s="36">
        <f>Inputs!$B$12*(1+$B118)^3*$C118+Inputs!$B$29*(1+$D118)^3*Inputs!$B$19+Inputs!$B$30*(1+$E118)^3*Inputs!$B$20+Inputs!$B$31*(1+$F118)^3*Inputs!$B$21+Inputs!$B$22*(1+Inputs!$B$23)^3</f>
        <v>20697.573723088564</v>
      </c>
      <c r="U118" s="36">
        <f>Inputs!$B$12*(1+$B118)^4*$C118+Inputs!$B$29*(1+$D118)^4*Inputs!$B$19+Inputs!$B$30*(1+$E118)^4*Inputs!$B$20+Inputs!$B$31*(1+$F118)^4*Inputs!$B$21+Inputs!$B$22*(1+Inputs!$B$23)^4</f>
        <v>24797.160795082109</v>
      </c>
      <c r="V118" s="35">
        <f>Inputs!$B$13/(Q118*(1-$G118))</f>
        <v>1.1954226916575208</v>
      </c>
      <c r="W118" s="36">
        <f>Inputs!$B$13</f>
        <v>12660</v>
      </c>
      <c r="X118" s="36">
        <f t="shared" si="13"/>
        <v>14377.215722329884</v>
      </c>
      <c r="Y118" s="36">
        <f t="shared" si="14"/>
        <v>16590.68696656769</v>
      </c>
      <c r="Z118" s="36">
        <f t="shared" si="15"/>
        <v>19454.675385335835</v>
      </c>
      <c r="AA118" s="36">
        <f t="shared" si="16"/>
        <v>23171.727961326967</v>
      </c>
      <c r="AB118" s="36">
        <f t="shared" si="17"/>
        <v>62201.772748910174</v>
      </c>
      <c r="AC118" s="36">
        <f t="shared" si="18"/>
        <v>301208.57836156746</v>
      </c>
      <c r="AD118" s="36">
        <f t="shared" si="19"/>
        <v>180765.21937176757</v>
      </c>
    </row>
    <row r="119" spans="1:30" ht="14.25" customHeight="1" x14ac:dyDescent="0.25">
      <c r="A119" s="16">
        <v>103</v>
      </c>
      <c r="B119" s="34">
        <v>0.14261037169180901</v>
      </c>
      <c r="C119" s="34">
        <v>9.5788707171829496E-2</v>
      </c>
      <c r="D119" s="34">
        <v>3.3307532956953802E-2</v>
      </c>
      <c r="E119" s="34">
        <v>4.7353837229543297E-2</v>
      </c>
      <c r="F119" s="34">
        <v>1.26449727864679E-2</v>
      </c>
      <c r="G119" s="34">
        <v>0.16456814450861501</v>
      </c>
      <c r="H119" s="35">
        <v>1.1195371431110199</v>
      </c>
      <c r="I119" s="34">
        <v>0.10034694447207999</v>
      </c>
      <c r="J119" s="34">
        <v>3.06801967194292E-2</v>
      </c>
      <c r="K119" s="36">
        <f>Inputs!$B$12*(1+$B119)^4</f>
        <v>102268.97378329355</v>
      </c>
      <c r="L119" s="36">
        <f t="shared" si="10"/>
        <v>17522.33217604542</v>
      </c>
      <c r="M119" s="36">
        <f t="shared" si="11"/>
        <v>216456.11721855329</v>
      </c>
      <c r="N119" s="37">
        <f>M119/Inputs!$B$6</f>
        <v>329.9635933209654</v>
      </c>
      <c r="O119" s="38">
        <f>IF(N119&gt;Inputs!$B$4,1,0)</f>
        <v>0</v>
      </c>
      <c r="P119" s="34">
        <f t="shared" si="12"/>
        <v>6.966674775265079E-2</v>
      </c>
      <c r="Q119" s="36">
        <f>Inputs!$B$12*(1+$B119)^0*$C119+Inputs!$B$29*(1+$D119)^0*Inputs!$B$19+Inputs!$B$30*(1+$E119)^0*Inputs!$B$20+Inputs!$B$31*(1+$F119)^0*Inputs!$B$21+Inputs!$B$22*(1+Inputs!$B$23)^0</f>
        <v>13769.366457736691</v>
      </c>
      <c r="R119" s="36">
        <f>Inputs!$B$12*(1+$B119)^1*$C119+Inputs!$B$29*(1+$D119)^1*Inputs!$B$19+Inputs!$B$30*(1+$E119)^1*Inputs!$B$20+Inputs!$B$31*(1+$F119)^1*Inputs!$B$21+Inputs!$B$22*(1+Inputs!$B$23)^1</f>
        <v>14805.808149450771</v>
      </c>
      <c r="S119" s="36">
        <f>Inputs!$B$12*(1+$B119)^2*$C119+Inputs!$B$29*(1+$D119)^2*Inputs!$B$19+Inputs!$B$30*(1+$E119)^2*Inputs!$B$20+Inputs!$B$31*(1+$F119)^2*Inputs!$B$21+Inputs!$B$22*(1+Inputs!$B$23)^2</f>
        <v>15967.077619834778</v>
      </c>
      <c r="T119" s="36">
        <f>Inputs!$B$12*(1+$B119)^3*$C119+Inputs!$B$29*(1+$D119)^3*Inputs!$B$19+Inputs!$B$30*(1+$E119)^3*Inputs!$B$20+Inputs!$B$31*(1+$F119)^3*Inputs!$B$21+Inputs!$B$22*(1+Inputs!$B$23)^3</f>
        <v>17270.179705868592</v>
      </c>
      <c r="U119" s="36">
        <f>Inputs!$B$12*(1+$B119)^4*$C119+Inputs!$B$29*(1+$D119)^4*Inputs!$B$19+Inputs!$B$30*(1+$E119)^4*Inputs!$B$20+Inputs!$B$31*(1+$F119)^4*Inputs!$B$21+Inputs!$B$22*(1+Inputs!$B$23)^4</f>
        <v>18734.511402975717</v>
      </c>
      <c r="V119" s="35">
        <f>Inputs!$B$13/(Q119*(1-$G119))</f>
        <v>1.1005473088181581</v>
      </c>
      <c r="W119" s="36">
        <f>Inputs!$B$13</f>
        <v>12660</v>
      </c>
      <c r="X119" s="36">
        <f t="shared" si="13"/>
        <v>13671.660420371993</v>
      </c>
      <c r="Y119" s="36">
        <f t="shared" si="14"/>
        <v>14807.303133067129</v>
      </c>
      <c r="Z119" s="36">
        <f t="shared" si="15"/>
        <v>16084.250534377985</v>
      </c>
      <c r="AA119" s="36">
        <f t="shared" si="16"/>
        <v>17522.33217604542</v>
      </c>
      <c r="AB119" s="36">
        <f t="shared" si="17"/>
        <v>55746.415547902143</v>
      </c>
      <c r="AC119" s="36">
        <f t="shared" si="18"/>
        <v>259233.01082333797</v>
      </c>
      <c r="AD119" s="36">
        <f t="shared" si="19"/>
        <v>160709.70167065115</v>
      </c>
    </row>
    <row r="120" spans="1:30" ht="14.25" customHeight="1" x14ac:dyDescent="0.25">
      <c r="A120" s="16">
        <v>104</v>
      </c>
      <c r="B120" s="34">
        <v>0.23401300401564701</v>
      </c>
      <c r="C120" s="34">
        <v>6.7140325478433904E-2</v>
      </c>
      <c r="D120" s="34">
        <v>4.8738754306476298E-2</v>
      </c>
      <c r="E120" s="34">
        <v>3.0744159573995702E-2</v>
      </c>
      <c r="F120" s="34">
        <v>-1.9589777444025298E-3</v>
      </c>
      <c r="G120" s="34">
        <v>0.21130803145013899</v>
      </c>
      <c r="H120" s="35">
        <v>1.1030099161265201</v>
      </c>
      <c r="I120" s="34">
        <v>9.1182598262180101E-2</v>
      </c>
      <c r="J120" s="34">
        <v>2.7278074561351E-2</v>
      </c>
      <c r="K120" s="36">
        <f>Inputs!$B$12*(1+$B120)^4</f>
        <v>139133.01476825698</v>
      </c>
      <c r="L120" s="36">
        <f t="shared" si="10"/>
        <v>15706.22030622935</v>
      </c>
      <c r="M120" s="36">
        <f t="shared" si="11"/>
        <v>217165.30655749567</v>
      </c>
      <c r="N120" s="37">
        <f>M120/Inputs!$B$6</f>
        <v>331.04467463032876</v>
      </c>
      <c r="O120" s="38">
        <f>IF(N120&gt;Inputs!$B$4,1,0)</f>
        <v>0</v>
      </c>
      <c r="P120" s="34">
        <f t="shared" si="12"/>
        <v>6.3904523700829108E-2</v>
      </c>
      <c r="Q120" s="36">
        <f>Inputs!$B$12*(1+$B120)^0*$C120+Inputs!$B$29*(1+$D120)^0*Inputs!$B$19+Inputs!$B$30*(1+$E120)^0*Inputs!$B$20+Inputs!$B$31*(1+$F120)^0*Inputs!$B$21+Inputs!$B$22*(1+Inputs!$B$23)^0</f>
        <v>12050.463556132956</v>
      </c>
      <c r="R120" s="36">
        <f>Inputs!$B$12*(1+$B120)^1*$C120+Inputs!$B$29*(1+$D120)^1*Inputs!$B$19+Inputs!$B$30*(1+$E120)^1*Inputs!$B$20+Inputs!$B$31*(1+$F120)^1*Inputs!$B$21+Inputs!$B$22*(1+Inputs!$B$23)^1</f>
        <v>13153.282803782426</v>
      </c>
      <c r="S120" s="36">
        <f>Inputs!$B$12*(1+$B120)^2*$C120+Inputs!$B$29*(1+$D120)^2*Inputs!$B$19+Inputs!$B$30*(1+$E120)^2*Inputs!$B$20+Inputs!$B$31*(1+$F120)^2*Inputs!$B$21+Inputs!$B$22*(1+Inputs!$B$23)^2</f>
        <v>14484.862998795161</v>
      </c>
      <c r="T120" s="36">
        <f>Inputs!$B$12*(1+$B120)^3*$C120+Inputs!$B$29*(1+$D120)^3*Inputs!$B$19+Inputs!$B$30*(1+$E120)^3*Inputs!$B$20+Inputs!$B$31*(1+$F120)^3*Inputs!$B$21+Inputs!$B$22*(1+Inputs!$B$23)^3</f>
        <v>16097.221241521072</v>
      </c>
      <c r="U120" s="36">
        <f>Inputs!$B$12*(1+$B120)^4*$C120+Inputs!$B$29*(1+$D120)^4*Inputs!$B$19+Inputs!$B$30*(1+$E120)^4*Inputs!$B$20+Inputs!$B$31*(1+$F120)^4*Inputs!$B$21+Inputs!$B$22*(1+Inputs!$B$23)^4</f>
        <v>18054.47439798425</v>
      </c>
      <c r="V120" s="35">
        <f>Inputs!$B$13/(Q120*(1-$G120))</f>
        <v>1.3320561553628589</v>
      </c>
      <c r="W120" s="36">
        <f>Inputs!$B$13</f>
        <v>12660</v>
      </c>
      <c r="X120" s="36">
        <f t="shared" si="13"/>
        <v>13224.57700412138</v>
      </c>
      <c r="Y120" s="36">
        <f t="shared" si="14"/>
        <v>13909.213203195368</v>
      </c>
      <c r="Z120" s="36">
        <f t="shared" si="15"/>
        <v>14730.515556990767</v>
      </c>
      <c r="AA120" s="36">
        <f t="shared" si="16"/>
        <v>15706.22030622935</v>
      </c>
      <c r="AB120" s="36">
        <f t="shared" si="17"/>
        <v>53957.493838675102</v>
      </c>
      <c r="AC120" s="36">
        <f t="shared" si="18"/>
        <v>252480.65114066951</v>
      </c>
      <c r="AD120" s="36">
        <f t="shared" si="19"/>
        <v>163207.81271882058</v>
      </c>
    </row>
    <row r="121" spans="1:30" ht="14.25" customHeight="1" x14ac:dyDescent="0.25">
      <c r="A121" s="16">
        <v>105</v>
      </c>
      <c r="B121" s="34">
        <v>0.23074305599754699</v>
      </c>
      <c r="C121" s="34">
        <v>8.0178165518005301E-2</v>
      </c>
      <c r="D121" s="34">
        <v>2.3626595957653599E-2</v>
      </c>
      <c r="E121" s="34">
        <v>6.3236356835969204E-2</v>
      </c>
      <c r="F121" s="34">
        <v>1.50916278013921E-2</v>
      </c>
      <c r="G121" s="34">
        <v>0.21107146638977201</v>
      </c>
      <c r="H121" s="35">
        <v>1.0989709298678101</v>
      </c>
      <c r="I121" s="34">
        <v>9.2540516026812999E-2</v>
      </c>
      <c r="J121" s="34">
        <v>2.8266712206264501E-2</v>
      </c>
      <c r="K121" s="36">
        <f>Inputs!$B$12*(1+$B121)^4</f>
        <v>137664.14024902385</v>
      </c>
      <c r="L121" s="36">
        <f t="shared" si="10"/>
        <v>17401.274795871035</v>
      </c>
      <c r="M121" s="36">
        <f t="shared" si="11"/>
        <v>235353.81446331431</v>
      </c>
      <c r="N121" s="37">
        <f>M121/Inputs!$B$6</f>
        <v>358.77105863310106</v>
      </c>
      <c r="O121" s="38">
        <f>IF(N121&gt;Inputs!$B$4,1,0)</f>
        <v>0</v>
      </c>
      <c r="P121" s="34">
        <f t="shared" si="12"/>
        <v>6.4273803820548495E-2</v>
      </c>
      <c r="Q121" s="36">
        <f>Inputs!$B$12*(1+$B121)^0*$C121+Inputs!$B$29*(1+$D121)^0*Inputs!$B$19+Inputs!$B$30*(1+$E121)^0*Inputs!$B$20+Inputs!$B$31*(1+$F121)^0*Inputs!$B$21+Inputs!$B$22*(1+Inputs!$B$23)^0</f>
        <v>12832.73395850724</v>
      </c>
      <c r="R121" s="36">
        <f>Inputs!$B$12*(1+$B121)^1*$C121+Inputs!$B$29*(1+$D121)^1*Inputs!$B$19+Inputs!$B$30*(1+$E121)^1*Inputs!$B$20+Inputs!$B$31*(1+$F121)^1*Inputs!$B$21+Inputs!$B$22*(1+Inputs!$B$23)^1</f>
        <v>14178.557174589925</v>
      </c>
      <c r="S121" s="36">
        <f>Inputs!$B$12*(1+$B121)^2*$C121+Inputs!$B$29*(1+$D121)^2*Inputs!$B$19+Inputs!$B$30*(1+$E121)^2*Inputs!$B$20+Inputs!$B$31*(1+$F121)^2*Inputs!$B$21+Inputs!$B$22*(1+Inputs!$B$23)^2</f>
        <v>15791.350487716994</v>
      </c>
      <c r="T121" s="36">
        <f>Inputs!$B$12*(1+$B121)^3*$C121+Inputs!$B$29*(1+$D121)^3*Inputs!$B$19+Inputs!$B$30*(1+$E121)^3*Inputs!$B$20+Inputs!$B$31*(1+$F121)^3*Inputs!$B$21+Inputs!$B$22*(1+Inputs!$B$23)^3</f>
        <v>17730.84639392783</v>
      </c>
      <c r="U121" s="36">
        <f>Inputs!$B$12*(1+$B121)^4*$C121+Inputs!$B$29*(1+$D121)^4*Inputs!$B$19+Inputs!$B$30*(1+$E121)^4*Inputs!$B$20+Inputs!$B$31*(1+$F121)^4*Inputs!$B$21+Inputs!$B$22*(1+Inputs!$B$23)^4</f>
        <v>20070.454026801082</v>
      </c>
      <c r="V121" s="35">
        <f>Inputs!$B$13/(Q121*(1-$G121))</f>
        <v>1.2504802910960591</v>
      </c>
      <c r="W121" s="36">
        <f>Inputs!$B$13</f>
        <v>12660</v>
      </c>
      <c r="X121" s="36">
        <f t="shared" si="13"/>
        <v>13564.016932524539</v>
      </c>
      <c r="Y121" s="36">
        <f t="shared" si="14"/>
        <v>14635.021793813799</v>
      </c>
      <c r="Z121" s="36">
        <f t="shared" si="15"/>
        <v>15902.654970594325</v>
      </c>
      <c r="AA121" s="36">
        <f t="shared" si="16"/>
        <v>17401.274795871035</v>
      </c>
      <c r="AB121" s="36">
        <f t="shared" si="17"/>
        <v>56513.641139346742</v>
      </c>
      <c r="AC121" s="36">
        <f t="shared" si="18"/>
        <v>278389.49243622576</v>
      </c>
      <c r="AD121" s="36">
        <f t="shared" si="19"/>
        <v>178840.17332396758</v>
      </c>
    </row>
    <row r="122" spans="1:30" ht="14.25" customHeight="1" x14ac:dyDescent="0.25">
      <c r="A122" s="16">
        <v>106</v>
      </c>
      <c r="B122" s="34">
        <v>0.40775324873823399</v>
      </c>
      <c r="C122" s="34">
        <v>5.2303917335323503E-2</v>
      </c>
      <c r="D122" s="34">
        <v>3.7412664630570899E-2</v>
      </c>
      <c r="E122" s="34">
        <v>4.5437969889911597E-2</v>
      </c>
      <c r="F122" s="34">
        <v>-8.5881026050189692E-3</v>
      </c>
      <c r="G122" s="34">
        <v>0.17904131674269799</v>
      </c>
      <c r="H122" s="35">
        <v>1.06270682146461</v>
      </c>
      <c r="I122" s="34">
        <v>9.0170756807462796E-2</v>
      </c>
      <c r="J122" s="34">
        <v>1.9005476282829101E-2</v>
      </c>
      <c r="K122" s="36">
        <f>Inputs!$B$12*(1+$B122)^4</f>
        <v>235644.55194363309</v>
      </c>
      <c r="L122" s="36">
        <f t="shared" si="10"/>
        <v>18247.7794603414</v>
      </c>
      <c r="M122" s="36">
        <f t="shared" si="11"/>
        <v>227105.92860259674</v>
      </c>
      <c r="N122" s="37">
        <f>M122/Inputs!$B$6</f>
        <v>346.19806189420234</v>
      </c>
      <c r="O122" s="38">
        <f>IF(N122&gt;Inputs!$B$4,1,0)</f>
        <v>0</v>
      </c>
      <c r="P122" s="34">
        <f t="shared" si="12"/>
        <v>7.1165280524633695E-2</v>
      </c>
      <c r="Q122" s="36">
        <f>Inputs!$B$12*(1+$B122)^0*$C122+Inputs!$B$29*(1+$D122)^0*Inputs!$B$19+Inputs!$B$30*(1+$E122)^0*Inputs!$B$20+Inputs!$B$31*(1+$F122)^0*Inputs!$B$21+Inputs!$B$22*(1+Inputs!$B$23)^0</f>
        <v>11160.279067546333</v>
      </c>
      <c r="R122" s="36">
        <f>Inputs!$B$12*(1+$B122)^1*$C122+Inputs!$B$29*(1+$D122)^1*Inputs!$B$19+Inputs!$B$30*(1+$E122)^1*Inputs!$B$20+Inputs!$B$31*(1+$F122)^1*Inputs!$B$21+Inputs!$B$22*(1+Inputs!$B$23)^1</f>
        <v>12569.627951909148</v>
      </c>
      <c r="S122" s="36">
        <f>Inputs!$B$12*(1+$B122)^2*$C122+Inputs!$B$29*(1+$D122)^2*Inputs!$B$19+Inputs!$B$30*(1+$E122)^2*Inputs!$B$20+Inputs!$B$31*(1+$F122)^2*Inputs!$B$21+Inputs!$B$22*(1+Inputs!$B$23)^2</f>
        <v>14508.811339681677</v>
      </c>
      <c r="T122" s="36">
        <f>Inputs!$B$12*(1+$B122)^3*$C122+Inputs!$B$29*(1+$D122)^3*Inputs!$B$19+Inputs!$B$30*(1+$E122)^3*Inputs!$B$20+Inputs!$B$31*(1+$F122)^3*Inputs!$B$21+Inputs!$B$22*(1+Inputs!$B$23)^3</f>
        <v>17190.92652812093</v>
      </c>
      <c r="U122" s="36">
        <f>Inputs!$B$12*(1+$B122)^4*$C122+Inputs!$B$29*(1+$D122)^4*Inputs!$B$19+Inputs!$B$30*(1+$E122)^4*Inputs!$B$20+Inputs!$B$31*(1+$F122)^4*Inputs!$B$21+Inputs!$B$22*(1+Inputs!$B$23)^4</f>
        <v>20915.837278755404</v>
      </c>
      <c r="V122" s="35">
        <f>Inputs!$B$13/(Q122*(1-$G122))</f>
        <v>1.3817750623915737</v>
      </c>
      <c r="W122" s="36">
        <f>Inputs!$B$13</f>
        <v>12660</v>
      </c>
      <c r="X122" s="36">
        <f t="shared" si="13"/>
        <v>13435.60964203776</v>
      </c>
      <c r="Y122" s="36">
        <f t="shared" si="14"/>
        <v>14558.276437780665</v>
      </c>
      <c r="Z122" s="36">
        <f t="shared" si="15"/>
        <v>16123.780055750565</v>
      </c>
      <c r="AA122" s="36">
        <f t="shared" si="16"/>
        <v>18247.7794603414</v>
      </c>
      <c r="AB122" s="36">
        <f t="shared" si="17"/>
        <v>57420.036875662277</v>
      </c>
      <c r="AC122" s="36">
        <f t="shared" si="18"/>
        <v>261287.34493855812</v>
      </c>
      <c r="AD122" s="36">
        <f t="shared" si="19"/>
        <v>169685.89172693447</v>
      </c>
    </row>
    <row r="123" spans="1:30" ht="14.25" customHeight="1" x14ac:dyDescent="0.25">
      <c r="A123" s="16">
        <v>107</v>
      </c>
      <c r="B123" s="34">
        <v>0.31574491950244199</v>
      </c>
      <c r="C123" s="34">
        <v>7.0485649580937601E-2</v>
      </c>
      <c r="D123" s="34">
        <v>3.9742786169245002E-2</v>
      </c>
      <c r="E123" s="34">
        <v>3.0959215882567701E-2</v>
      </c>
      <c r="F123" s="34">
        <v>8.3617034832880396E-3</v>
      </c>
      <c r="G123" s="34">
        <v>0.20125553143126601</v>
      </c>
      <c r="H123" s="35">
        <v>1.1333046972791501</v>
      </c>
      <c r="I123" s="34">
        <v>9.9920663939400495E-2</v>
      </c>
      <c r="J123" s="34">
        <v>2.9063042618631098E-2</v>
      </c>
      <c r="K123" s="36">
        <f>Inputs!$B$12*(1+$B123)^4</f>
        <v>179820.026517469</v>
      </c>
      <c r="L123" s="36">
        <f t="shared" si="10"/>
        <v>19410.716554383795</v>
      </c>
      <c r="M123" s="36">
        <f t="shared" si="11"/>
        <v>233157.53851347449</v>
      </c>
      <c r="N123" s="37">
        <f>M123/Inputs!$B$6</f>
        <v>355.42307700224768</v>
      </c>
      <c r="O123" s="38">
        <f>IF(N123&gt;Inputs!$B$4,1,0)</f>
        <v>0</v>
      </c>
      <c r="P123" s="34">
        <f t="shared" si="12"/>
        <v>7.0857621320769393E-2</v>
      </c>
      <c r="Q123" s="36">
        <f>Inputs!$B$12*(1+$B123)^0*$C123+Inputs!$B$29*(1+$D123)^0*Inputs!$B$19+Inputs!$B$30*(1+$E123)^0*Inputs!$B$20+Inputs!$B$31*(1+$F123)^0*Inputs!$B$21+Inputs!$B$22*(1+Inputs!$B$23)^0</f>
        <v>12251.183002283178</v>
      </c>
      <c r="R123" s="36">
        <f>Inputs!$B$12*(1+$B123)^1*$C123+Inputs!$B$29*(1+$D123)^1*Inputs!$B$19+Inputs!$B$30*(1+$E123)^1*Inputs!$B$20+Inputs!$B$31*(1+$F123)^1*Inputs!$B$21+Inputs!$B$22*(1+Inputs!$B$23)^1</f>
        <v>13764.069102585263</v>
      </c>
      <c r="S123" s="36">
        <f>Inputs!$B$12*(1+$B123)^2*$C123+Inputs!$B$29*(1+$D123)^2*Inputs!$B$19+Inputs!$B$30*(1+$E123)^2*Inputs!$B$20+Inputs!$B$31*(1+$F123)^2*Inputs!$B$21+Inputs!$B$22*(1+Inputs!$B$23)^2</f>
        <v>15704.440634504426</v>
      </c>
      <c r="T123" s="36">
        <f>Inputs!$B$12*(1+$B123)^3*$C123+Inputs!$B$29*(1+$D123)^3*Inputs!$B$19+Inputs!$B$30*(1+$E123)^3*Inputs!$B$20+Inputs!$B$31*(1+$F123)^3*Inputs!$B$21+Inputs!$B$22*(1+Inputs!$B$23)^3</f>
        <v>18205.645148100964</v>
      </c>
      <c r="U123" s="36">
        <f>Inputs!$B$12*(1+$B123)^4*$C123+Inputs!$B$29*(1+$D123)^4*Inputs!$B$19+Inputs!$B$30*(1+$E123)^4*Inputs!$B$20+Inputs!$B$31*(1+$F123)^4*Inputs!$B$21+Inputs!$B$22*(1+Inputs!$B$23)^4</f>
        <v>21443.07257120989</v>
      </c>
      <c r="V123" s="35">
        <f>Inputs!$B$13/(Q123*(1-$G123))</f>
        <v>1.2937424098050978</v>
      </c>
      <c r="W123" s="36">
        <f>Inputs!$B$13</f>
        <v>12660</v>
      </c>
      <c r="X123" s="36">
        <f t="shared" si="13"/>
        <v>13782.408482142378</v>
      </c>
      <c r="Y123" s="36">
        <f t="shared" si="14"/>
        <v>15222.239331978404</v>
      </c>
      <c r="Z123" s="36">
        <f t="shared" si="15"/>
        <v>17063.38732507738</v>
      </c>
      <c r="AA123" s="36">
        <f t="shared" si="16"/>
        <v>19410.716554383795</v>
      </c>
      <c r="AB123" s="36">
        <f t="shared" si="17"/>
        <v>58055.914257455479</v>
      </c>
      <c r="AC123" s="36">
        <f t="shared" si="18"/>
        <v>281901.23609197565</v>
      </c>
      <c r="AD123" s="36">
        <f t="shared" si="19"/>
        <v>175101.62425601901</v>
      </c>
    </row>
    <row r="124" spans="1:30" ht="14.25" customHeight="1" x14ac:dyDescent="0.25">
      <c r="A124" s="16">
        <v>108</v>
      </c>
      <c r="B124" s="34">
        <v>0.28287194480289302</v>
      </c>
      <c r="C124" s="34">
        <v>9.6686510762046401E-2</v>
      </c>
      <c r="D124" s="34">
        <v>5.3386323633958198E-2</v>
      </c>
      <c r="E124" s="34">
        <v>7.2355186799160906E-2</v>
      </c>
      <c r="F124" s="34">
        <v>2.23584849094694E-2</v>
      </c>
      <c r="G124" s="34">
        <v>0.17321917026865999</v>
      </c>
      <c r="H124" s="35">
        <v>1.0641480403702599</v>
      </c>
      <c r="I124" s="34">
        <v>9.1493428849070205E-2</v>
      </c>
      <c r="J124" s="34">
        <v>2.2410325355434298E-2</v>
      </c>
      <c r="K124" s="36">
        <f>Inputs!$B$12*(1+$B124)^4</f>
        <v>162511.64293782084</v>
      </c>
      <c r="L124" s="36">
        <f t="shared" si="10"/>
        <v>22378.641581022312</v>
      </c>
      <c r="M124" s="36">
        <f t="shared" si="11"/>
        <v>278052.80585079343</v>
      </c>
      <c r="N124" s="37">
        <f>M124/Inputs!$B$6</f>
        <v>423.86098452864854</v>
      </c>
      <c r="O124" s="38">
        <f>IF(N124&gt;Inputs!$B$4,1,0)</f>
        <v>1</v>
      </c>
      <c r="P124" s="34">
        <f t="shared" si="12"/>
        <v>6.9083103493635903E-2</v>
      </c>
      <c r="Q124" s="36">
        <f>Inputs!$B$12*(1+$B124)^0*$C124+Inputs!$B$29*(1+$D124)^0*Inputs!$B$19+Inputs!$B$30*(1+$E124)^0*Inputs!$B$20+Inputs!$B$31*(1+$F124)^0*Inputs!$B$21+Inputs!$B$22*(1+Inputs!$B$23)^0</f>
        <v>13823.234673149705</v>
      </c>
      <c r="R124" s="36">
        <f>Inputs!$B$12*(1+$B124)^1*$C124+Inputs!$B$29*(1+$D124)^1*Inputs!$B$19+Inputs!$B$30*(1+$E124)^1*Inputs!$B$20+Inputs!$B$31*(1+$F124)^1*Inputs!$B$21+Inputs!$B$22*(1+Inputs!$B$23)^1</f>
        <v>15853.876286013718</v>
      </c>
      <c r="S124" s="36">
        <f>Inputs!$B$12*(1+$B124)^2*$C124+Inputs!$B$29*(1+$D124)^2*Inputs!$B$19+Inputs!$B$30*(1+$E124)^2*Inputs!$B$20+Inputs!$B$31*(1+$F124)^2*Inputs!$B$21+Inputs!$B$22*(1+Inputs!$B$23)^2</f>
        <v>18371.439208044041</v>
      </c>
      <c r="T124" s="36">
        <f>Inputs!$B$12*(1+$B124)^3*$C124+Inputs!$B$29*(1+$D124)^3*Inputs!$B$19+Inputs!$B$30*(1+$E124)^3*Inputs!$B$20+Inputs!$B$31*(1+$F124)^3*Inputs!$B$21+Inputs!$B$22*(1+Inputs!$B$23)^3</f>
        <v>21508.671282872834</v>
      </c>
      <c r="U124" s="36">
        <f>Inputs!$B$12*(1+$B124)^4*$C124+Inputs!$B$29*(1+$D124)^4*Inputs!$B$19+Inputs!$B$30*(1+$E124)^4*Inputs!$B$20+Inputs!$B$31*(1+$F124)^4*Inputs!$B$21+Inputs!$B$22*(1+Inputs!$B$23)^4</f>
        <v>25435.558189545558</v>
      </c>
      <c r="V124" s="35">
        <f>Inputs!$B$13/(Q124*(1-$G124))</f>
        <v>1.1077292573755229</v>
      </c>
      <c r="W124" s="36">
        <f>Inputs!$B$13</f>
        <v>12660</v>
      </c>
      <c r="X124" s="36">
        <f t="shared" si="13"/>
        <v>14376.949556781341</v>
      </c>
      <c r="Y124" s="36">
        <f t="shared" si="14"/>
        <v>16494.489102736585</v>
      </c>
      <c r="Z124" s="36">
        <f t="shared" si="15"/>
        <v>19117.449666943216</v>
      </c>
      <c r="AA124" s="36">
        <f t="shared" si="16"/>
        <v>22378.641581022312</v>
      </c>
      <c r="AB124" s="36">
        <f t="shared" si="17"/>
        <v>64265.713544101993</v>
      </c>
      <c r="AC124" s="36">
        <f t="shared" si="18"/>
        <v>331197.54415742832</v>
      </c>
      <c r="AD124" s="36">
        <f t="shared" si="19"/>
        <v>213787.09230669143</v>
      </c>
    </row>
    <row r="125" spans="1:30" ht="14.25" customHeight="1" x14ac:dyDescent="0.25">
      <c r="A125" s="16">
        <v>109</v>
      </c>
      <c r="B125" s="34">
        <v>0.36774886486656699</v>
      </c>
      <c r="C125" s="34">
        <v>9.4056834129318104E-2</v>
      </c>
      <c r="D125" s="34">
        <v>5.7199361625921404E-3</v>
      </c>
      <c r="E125" s="34">
        <v>4.4363451156307597E-2</v>
      </c>
      <c r="F125" s="34">
        <v>2.7157665899370301E-2</v>
      </c>
      <c r="G125" s="34">
        <v>0.158540691200314</v>
      </c>
      <c r="H125" s="35">
        <v>1.0294764179507601</v>
      </c>
      <c r="I125" s="34">
        <v>9.96543432096096E-2</v>
      </c>
      <c r="J125" s="34">
        <v>1.8763097770119801E-2</v>
      </c>
      <c r="K125" s="36">
        <f>Inputs!$B$12*(1+$B125)^4</f>
        <v>209979.40581431243</v>
      </c>
      <c r="L125" s="36">
        <f t="shared" si="10"/>
        <v>24728.388976208185</v>
      </c>
      <c r="M125" s="36">
        <f t="shared" si="11"/>
        <v>259231.57809891473</v>
      </c>
      <c r="N125" s="37">
        <f>M125/Inputs!$B$6</f>
        <v>395.17008856541878</v>
      </c>
      <c r="O125" s="38">
        <f>IF(N125&gt;Inputs!$B$4,1,0)</f>
        <v>0</v>
      </c>
      <c r="P125" s="34">
        <f t="shared" si="12"/>
        <v>8.0891245439489806E-2</v>
      </c>
      <c r="Q125" s="36">
        <f>Inputs!$B$12*(1+$B125)^0*$C125+Inputs!$B$29*(1+$D125)^0*Inputs!$B$19+Inputs!$B$30*(1+$E125)^0*Inputs!$B$20+Inputs!$B$31*(1+$F125)^0*Inputs!$B$21+Inputs!$B$22*(1+Inputs!$B$23)^0</f>
        <v>13665.454075186008</v>
      </c>
      <c r="R125" s="36">
        <f>Inputs!$B$12*(1+$B125)^1*$C125+Inputs!$B$29*(1+$D125)^1*Inputs!$B$19+Inputs!$B$30*(1+$E125)^1*Inputs!$B$20+Inputs!$B$31*(1+$F125)^1*Inputs!$B$21+Inputs!$B$22*(1+Inputs!$B$23)^1</f>
        <v>15924.607143077861</v>
      </c>
      <c r="S125" s="36">
        <f>Inputs!$B$12*(1+$B125)^2*$C125+Inputs!$B$29*(1+$D125)^2*Inputs!$B$19+Inputs!$B$30*(1+$E125)^2*Inputs!$B$20+Inputs!$B$31*(1+$F125)^2*Inputs!$B$21+Inputs!$B$22*(1+Inputs!$B$23)^2</f>
        <v>18953.277592248334</v>
      </c>
      <c r="T125" s="36">
        <f>Inputs!$B$12*(1+$B125)^3*$C125+Inputs!$B$29*(1+$D125)^3*Inputs!$B$19+Inputs!$B$30*(1+$E125)^3*Inputs!$B$20+Inputs!$B$31*(1+$F125)^3*Inputs!$B$21+Inputs!$B$22*(1+Inputs!$B$23)^3</f>
        <v>23032.383278463902</v>
      </c>
      <c r="U125" s="36">
        <f>Inputs!$B$12*(1+$B125)^4*$C125+Inputs!$B$29*(1+$D125)^4*Inputs!$B$19+Inputs!$B$30*(1+$E125)^4*Inputs!$B$20+Inputs!$B$31*(1+$F125)^4*Inputs!$B$21+Inputs!$B$22*(1+Inputs!$B$23)^4</f>
        <v>28546.068363680373</v>
      </c>
      <c r="V125" s="35">
        <f>Inputs!$B$13/(Q125*(1-$G125))</f>
        <v>1.100972621947325</v>
      </c>
      <c r="W125" s="36">
        <f>Inputs!$B$13</f>
        <v>12660</v>
      </c>
      <c r="X125" s="36">
        <f t="shared" si="13"/>
        <v>14513.422201568843</v>
      </c>
      <c r="Y125" s="36">
        <f t="shared" si="14"/>
        <v>16988.639369927507</v>
      </c>
      <c r="Z125" s="36">
        <f t="shared" si="15"/>
        <v>20298.503912530668</v>
      </c>
      <c r="AA125" s="36">
        <f t="shared" si="16"/>
        <v>24728.388976208185</v>
      </c>
      <c r="AB125" s="36">
        <f t="shared" si="17"/>
        <v>65550.792735071882</v>
      </c>
      <c r="AC125" s="36">
        <f t="shared" si="18"/>
        <v>311435.0634533292</v>
      </c>
      <c r="AD125" s="36">
        <f t="shared" si="19"/>
        <v>193680.78536384285</v>
      </c>
    </row>
    <row r="126" spans="1:30" ht="14.25" customHeight="1" x14ac:dyDescent="0.25">
      <c r="A126" s="16">
        <v>110</v>
      </c>
      <c r="B126" s="34">
        <v>0.29868189779603499</v>
      </c>
      <c r="C126" s="34">
        <v>6.8965107514162793E-2</v>
      </c>
      <c r="D126" s="34">
        <v>5.0727836672159202E-2</v>
      </c>
      <c r="E126" s="34">
        <v>2.8641125541806398E-2</v>
      </c>
      <c r="F126" s="34">
        <v>2.6934512333199401E-3</v>
      </c>
      <c r="G126" s="34">
        <v>0.17233940721416</v>
      </c>
      <c r="H126" s="35">
        <v>0.99389122324622403</v>
      </c>
      <c r="I126" s="34">
        <v>0.102741345440507</v>
      </c>
      <c r="J126" s="34">
        <v>2.5938780675886099E-2</v>
      </c>
      <c r="K126" s="36">
        <f>Inputs!$B$12*(1+$B126)^4</f>
        <v>170672.04738573186</v>
      </c>
      <c r="L126" s="36">
        <f t="shared" si="10"/>
        <v>16924.9560658468</v>
      </c>
      <c r="M126" s="36">
        <f t="shared" si="11"/>
        <v>192679.28322955754</v>
      </c>
      <c r="N126" s="37">
        <f>M126/Inputs!$B$6</f>
        <v>293.71841955725233</v>
      </c>
      <c r="O126" s="38">
        <f>IF(N126&gt;Inputs!$B$4,1,0)</f>
        <v>0</v>
      </c>
      <c r="P126" s="34">
        <f t="shared" si="12"/>
        <v>7.6802564764620912E-2</v>
      </c>
      <c r="Q126" s="36">
        <f>Inputs!$B$12*(1+$B126)^0*$C126+Inputs!$B$29*(1+$D126)^0*Inputs!$B$19+Inputs!$B$30*(1+$E126)^0*Inputs!$B$20+Inputs!$B$31*(1+$F126)^0*Inputs!$B$21+Inputs!$B$22*(1+Inputs!$B$23)^0</f>
        <v>12159.950478276689</v>
      </c>
      <c r="R126" s="36">
        <f>Inputs!$B$12*(1+$B126)^1*$C126+Inputs!$B$29*(1+$D126)^1*Inputs!$B$19+Inputs!$B$30*(1+$E126)^1*Inputs!$B$20+Inputs!$B$31*(1+$F126)^1*Inputs!$B$21+Inputs!$B$22*(1+Inputs!$B$23)^1</f>
        <v>13578.263308564932</v>
      </c>
      <c r="S126" s="36">
        <f>Inputs!$B$12*(1+$B126)^2*$C126+Inputs!$B$29*(1+$D126)^2*Inputs!$B$19+Inputs!$B$30*(1+$E126)^2*Inputs!$B$20+Inputs!$B$31*(1+$F126)^2*Inputs!$B$21+Inputs!$B$22*(1+Inputs!$B$23)^2</f>
        <v>15374.233260117879</v>
      </c>
      <c r="T126" s="36">
        <f>Inputs!$B$12*(1+$B126)^3*$C126+Inputs!$B$29*(1+$D126)^3*Inputs!$B$19+Inputs!$B$30*(1+$E126)^3*Inputs!$B$20+Inputs!$B$31*(1+$F126)^3*Inputs!$B$21+Inputs!$B$22*(1+Inputs!$B$23)^3</f>
        <v>17658.545227995368</v>
      </c>
      <c r="U126" s="36">
        <f>Inputs!$B$12*(1+$B126)^4*$C126+Inputs!$B$29*(1+$D126)^4*Inputs!$B$19+Inputs!$B$30*(1+$E126)^4*Inputs!$B$20+Inputs!$B$31*(1+$F126)^4*Inputs!$B$21+Inputs!$B$22*(1+Inputs!$B$23)^4</f>
        <v>20574.837639482339</v>
      </c>
      <c r="V126" s="35">
        <f>Inputs!$B$13/(Q126*(1-$G126))</f>
        <v>1.2579101507429391</v>
      </c>
      <c r="W126" s="36">
        <f>Inputs!$B$13</f>
        <v>12660</v>
      </c>
      <c r="X126" s="36">
        <f t="shared" si="13"/>
        <v>13394.863682040695</v>
      </c>
      <c r="Y126" s="36">
        <f t="shared" si="14"/>
        <v>14326.688814484938</v>
      </c>
      <c r="Z126" s="36">
        <f t="shared" si="15"/>
        <v>15490.678286549379</v>
      </c>
      <c r="AA126" s="36">
        <f t="shared" si="16"/>
        <v>16924.9560658468</v>
      </c>
      <c r="AB126" s="36">
        <f t="shared" si="17"/>
        <v>54034.037056150672</v>
      </c>
      <c r="AC126" s="36">
        <f t="shared" si="18"/>
        <v>226085.79338989104</v>
      </c>
      <c r="AD126" s="36">
        <f t="shared" si="19"/>
        <v>138645.24617340686</v>
      </c>
    </row>
    <row r="127" spans="1:30" ht="14.25" customHeight="1" x14ac:dyDescent="0.25">
      <c r="A127" s="16">
        <v>111</v>
      </c>
      <c r="B127" s="34">
        <v>0.292429265662004</v>
      </c>
      <c r="C127" s="34">
        <v>8.3318946544117201E-2</v>
      </c>
      <c r="D127" s="34">
        <v>2.6549244653803199E-2</v>
      </c>
      <c r="E127" s="34">
        <v>4.3234228914293203E-2</v>
      </c>
      <c r="F127" s="34">
        <v>2.5483223446088998E-2</v>
      </c>
      <c r="G127" s="34">
        <v>0.184568197884905</v>
      </c>
      <c r="H127" s="35">
        <v>1.10828997374918</v>
      </c>
      <c r="I127" s="34">
        <v>9.5147152342859406E-2</v>
      </c>
      <c r="J127" s="34">
        <v>2.17347898213451E-2</v>
      </c>
      <c r="K127" s="36">
        <f>Inputs!$B$12*(1+$B127)^4</f>
        <v>167408.83907657684</v>
      </c>
      <c r="L127" s="36">
        <f t="shared" si="10"/>
        <v>20774.356864425881</v>
      </c>
      <c r="M127" s="36">
        <f t="shared" si="11"/>
        <v>244584.64024054809</v>
      </c>
      <c r="N127" s="37">
        <f>M127/Inputs!$B$6</f>
        <v>372.84243939107938</v>
      </c>
      <c r="O127" s="38">
        <f>IF(N127&gt;Inputs!$B$4,1,0)</f>
        <v>0</v>
      </c>
      <c r="P127" s="34">
        <f t="shared" si="12"/>
        <v>7.3412362521514313E-2</v>
      </c>
      <c r="Q127" s="36">
        <f>Inputs!$B$12*(1+$B127)^0*$C127+Inputs!$B$29*(1+$D127)^0*Inputs!$B$19+Inputs!$B$30*(1+$E127)^0*Inputs!$B$20+Inputs!$B$31*(1+$F127)^0*Inputs!$B$21+Inputs!$B$22*(1+Inputs!$B$23)^0</f>
        <v>13021.180820073954</v>
      </c>
      <c r="R127" s="36">
        <f>Inputs!$B$12*(1+$B127)^1*$C127+Inputs!$B$29*(1+$D127)^1*Inputs!$B$19+Inputs!$B$30*(1+$E127)^1*Inputs!$B$20+Inputs!$B$31*(1+$F127)^1*Inputs!$B$21+Inputs!$B$22*(1+Inputs!$B$23)^1</f>
        <v>14725.190812843408</v>
      </c>
      <c r="S127" s="36">
        <f>Inputs!$B$12*(1+$B127)^2*$C127+Inputs!$B$29*(1+$D127)^2*Inputs!$B$19+Inputs!$B$30*(1+$E127)^2*Inputs!$B$20+Inputs!$B$31*(1+$F127)^2*Inputs!$B$21+Inputs!$B$22*(1+Inputs!$B$23)^2</f>
        <v>16864.579509967385</v>
      </c>
      <c r="T127" s="36">
        <f>Inputs!$B$12*(1+$B127)^3*$C127+Inputs!$B$29*(1+$D127)^3*Inputs!$B$19+Inputs!$B$30*(1+$E127)^3*Inputs!$B$20+Inputs!$B$31*(1+$F127)^3*Inputs!$B$21+Inputs!$B$22*(1+Inputs!$B$23)^3</f>
        <v>19564.63776827015</v>
      </c>
      <c r="U127" s="36">
        <f>Inputs!$B$12*(1+$B127)^4*$C127+Inputs!$B$29*(1+$D127)^4*Inputs!$B$19+Inputs!$B$30*(1+$E127)^4*Inputs!$B$20+Inputs!$B$31*(1+$F127)^4*Inputs!$B$21+Inputs!$B$22*(1+Inputs!$B$23)^4</f>
        <v>22987.224551598512</v>
      </c>
      <c r="V127" s="35">
        <f>Inputs!$B$13/(Q127*(1-$G127))</f>
        <v>1.1923278571408549</v>
      </c>
      <c r="W127" s="36">
        <f>Inputs!$B$13</f>
        <v>12660</v>
      </c>
      <c r="X127" s="36">
        <f t="shared" si="13"/>
        <v>14064.475367691155</v>
      </c>
      <c r="Y127" s="36">
        <f t="shared" si="14"/>
        <v>15818.949809760699</v>
      </c>
      <c r="Z127" s="36">
        <f t="shared" si="15"/>
        <v>18016.423051239464</v>
      </c>
      <c r="AA127" s="36">
        <f t="shared" si="16"/>
        <v>20774.356864425881</v>
      </c>
      <c r="AB127" s="36">
        <f t="shared" si="17"/>
        <v>61043.182238477486</v>
      </c>
      <c r="AC127" s="36">
        <f t="shared" si="18"/>
        <v>289132.2716705557</v>
      </c>
      <c r="AD127" s="36">
        <f t="shared" si="19"/>
        <v>183541.45800207061</v>
      </c>
    </row>
    <row r="128" spans="1:30" ht="14.25" customHeight="1" x14ac:dyDescent="0.25">
      <c r="A128" s="16">
        <v>112</v>
      </c>
      <c r="B128" s="34">
        <v>0.33007683587537201</v>
      </c>
      <c r="C128" s="34">
        <v>6.06380418141165E-2</v>
      </c>
      <c r="D128" s="34">
        <v>4.2923300387392199E-2</v>
      </c>
      <c r="E128" s="34">
        <v>6.9331230765673005E-2</v>
      </c>
      <c r="F128" s="34">
        <v>2.7257812989576399E-2</v>
      </c>
      <c r="G128" s="34">
        <v>0.161774634107303</v>
      </c>
      <c r="H128" s="35">
        <v>1.02923303948753</v>
      </c>
      <c r="I128" s="34">
        <v>9.8725651513852195E-2</v>
      </c>
      <c r="J128" s="34">
        <v>1.8996169685888901E-2</v>
      </c>
      <c r="K128" s="36">
        <f>Inputs!$B$12*(1+$B128)^4</f>
        <v>187783.82042127615</v>
      </c>
      <c r="L128" s="36">
        <f t="shared" si="10"/>
        <v>18124.762325143591</v>
      </c>
      <c r="M128" s="36">
        <f t="shared" si="11"/>
        <v>201165.88250933518</v>
      </c>
      <c r="N128" s="37">
        <f>M128/Inputs!$B$6</f>
        <v>306.65530870325483</v>
      </c>
      <c r="O128" s="38">
        <f>IF(N128&gt;Inputs!$B$4,1,0)</f>
        <v>0</v>
      </c>
      <c r="P128" s="34">
        <f t="shared" si="12"/>
        <v>7.97294818279633E-2</v>
      </c>
      <c r="Q128" s="36">
        <f>Inputs!$B$12*(1+$B128)^0*$C128+Inputs!$B$29*(1+$D128)^0*Inputs!$B$19+Inputs!$B$30*(1+$E128)^0*Inputs!$B$20+Inputs!$B$31*(1+$F128)^0*Inputs!$B$21+Inputs!$B$22*(1+Inputs!$B$23)^0</f>
        <v>11660.326536273911</v>
      </c>
      <c r="R128" s="36">
        <f>Inputs!$B$12*(1+$B128)^1*$C128+Inputs!$B$29*(1+$D128)^1*Inputs!$B$19+Inputs!$B$30*(1+$E128)^1*Inputs!$B$20+Inputs!$B$31*(1+$F128)^1*Inputs!$B$21+Inputs!$B$22*(1+Inputs!$B$23)^1</f>
        <v>13230.890505820294</v>
      </c>
      <c r="S128" s="36">
        <f>Inputs!$B$12*(1+$B128)^2*$C128+Inputs!$B$29*(1+$D128)^2*Inputs!$B$19+Inputs!$B$30*(1+$E128)^2*Inputs!$B$20+Inputs!$B$31*(1+$F128)^2*Inputs!$B$21+Inputs!$B$22*(1+Inputs!$B$23)^2</f>
        <v>15217.275386759924</v>
      </c>
      <c r="T128" s="36">
        <f>Inputs!$B$12*(1+$B128)^3*$C128+Inputs!$B$29*(1+$D128)^3*Inputs!$B$19+Inputs!$B$30*(1+$E128)^3*Inputs!$B$20+Inputs!$B$31*(1+$F128)^3*Inputs!$B$21+Inputs!$B$22*(1+Inputs!$B$23)^3</f>
        <v>17751.44825537975</v>
      </c>
      <c r="U128" s="36">
        <f>Inputs!$B$12*(1+$B128)^4*$C128+Inputs!$B$29*(1+$D128)^4*Inputs!$B$19+Inputs!$B$30*(1+$E128)^4*Inputs!$B$20+Inputs!$B$31*(1+$F128)^4*Inputs!$B$21+Inputs!$B$22*(1+Inputs!$B$23)^4</f>
        <v>21008.633371177893</v>
      </c>
      <c r="V128" s="35">
        <f>Inputs!$B$13/(Q128*(1-$G128))</f>
        <v>1.2952756284025357</v>
      </c>
      <c r="W128" s="36">
        <f>Inputs!$B$13</f>
        <v>12660</v>
      </c>
      <c r="X128" s="36">
        <f t="shared" si="13"/>
        <v>13627.578746637564</v>
      </c>
      <c r="Y128" s="36">
        <f t="shared" si="14"/>
        <v>14825.142396267869</v>
      </c>
      <c r="Z128" s="36">
        <f t="shared" si="15"/>
        <v>16304.3529046444</v>
      </c>
      <c r="AA128" s="36">
        <f t="shared" si="16"/>
        <v>18124.762325143591</v>
      </c>
      <c r="AB128" s="36">
        <f t="shared" si="17"/>
        <v>56495.50639311556</v>
      </c>
      <c r="AC128" s="36">
        <f t="shared" si="18"/>
        <v>231646.60000726132</v>
      </c>
      <c r="AD128" s="36">
        <f t="shared" si="19"/>
        <v>144670.37611621962</v>
      </c>
    </row>
    <row r="129" spans="1:30" ht="14.25" customHeight="1" x14ac:dyDescent="0.25">
      <c r="A129" s="16">
        <v>113</v>
      </c>
      <c r="B129" s="34">
        <v>0.32153936165775698</v>
      </c>
      <c r="C129" s="34">
        <v>8.0226149354334406E-2</v>
      </c>
      <c r="D129" s="34">
        <v>3.1372797076870199E-2</v>
      </c>
      <c r="E129" s="34">
        <v>3.9846967765062198E-2</v>
      </c>
      <c r="F129" s="34">
        <v>1.5716743564874E-2</v>
      </c>
      <c r="G129" s="34">
        <v>0.169596296575307</v>
      </c>
      <c r="H129" s="35">
        <v>1.1029981729427201</v>
      </c>
      <c r="I129" s="34">
        <v>0.10373090262936099</v>
      </c>
      <c r="J129" s="34">
        <v>2.6163274762986698E-2</v>
      </c>
      <c r="K129" s="36">
        <f>Inputs!$B$12*(1+$B129)^4</f>
        <v>183008.66895501828</v>
      </c>
      <c r="L129" s="36">
        <f t="shared" si="10"/>
        <v>21583.485125918174</v>
      </c>
      <c r="M129" s="36">
        <f t="shared" si="11"/>
        <v>234916.19645444048</v>
      </c>
      <c r="N129" s="37">
        <f>M129/Inputs!$B$6</f>
        <v>358.1039580098178</v>
      </c>
      <c r="O129" s="38">
        <f>IF(N129&gt;Inputs!$B$4,1,0)</f>
        <v>0</v>
      </c>
      <c r="P129" s="34">
        <f t="shared" si="12"/>
        <v>7.7567627866374292E-2</v>
      </c>
      <c r="Q129" s="36">
        <f>Inputs!$B$12*(1+$B129)^0*$C129+Inputs!$B$29*(1+$D129)^0*Inputs!$B$19+Inputs!$B$30*(1+$E129)^0*Inputs!$B$20+Inputs!$B$31*(1+$F129)^0*Inputs!$B$21+Inputs!$B$22*(1+Inputs!$B$23)^0</f>
        <v>12835.612988686986</v>
      </c>
      <c r="R129" s="36">
        <f>Inputs!$B$12*(1+$B129)^1*$C129+Inputs!$B$29*(1+$D129)^1*Inputs!$B$19+Inputs!$B$30*(1+$E129)^1*Inputs!$B$20+Inputs!$B$31*(1+$F129)^1*Inputs!$B$21+Inputs!$B$22*(1+Inputs!$B$23)^1</f>
        <v>14588.814538767714</v>
      </c>
      <c r="S129" s="36">
        <f>Inputs!$B$12*(1+$B129)^2*$C129+Inputs!$B$29*(1+$D129)^2*Inputs!$B$19+Inputs!$B$30*(1+$E129)^2*Inputs!$B$20+Inputs!$B$31*(1+$F129)^2*Inputs!$B$21+Inputs!$B$22*(1+Inputs!$B$23)^2</f>
        <v>16845.956694726512</v>
      </c>
      <c r="T129" s="36">
        <f>Inputs!$B$12*(1+$B129)^3*$C129+Inputs!$B$29*(1+$D129)^3*Inputs!$B$19+Inputs!$B$30*(1+$E129)^3*Inputs!$B$20+Inputs!$B$31*(1+$F129)^3*Inputs!$B$21+Inputs!$B$22*(1+Inputs!$B$23)^3</f>
        <v>19767.273856384949</v>
      </c>
      <c r="U129" s="36">
        <f>Inputs!$B$12*(1+$B129)^4*$C129+Inputs!$B$29*(1+$D129)^4*Inputs!$B$19+Inputs!$B$30*(1+$E129)^4*Inputs!$B$20+Inputs!$B$31*(1+$F129)^4*Inputs!$B$21+Inputs!$B$22*(1+Inputs!$B$23)^4</f>
        <v>23564.460540125532</v>
      </c>
      <c r="V129" s="35">
        <f>Inputs!$B$13/(Q129*(1-$G129))</f>
        <v>1.1877575898311044</v>
      </c>
      <c r="W129" s="36">
        <f>Inputs!$B$13</f>
        <v>12660</v>
      </c>
      <c r="X129" s="36">
        <f t="shared" si="13"/>
        <v>14132.508047749576</v>
      </c>
      <c r="Y129" s="36">
        <f t="shared" si="14"/>
        <v>16022.627988825343</v>
      </c>
      <c r="Z129" s="36">
        <f t="shared" si="15"/>
        <v>18453.341208234127</v>
      </c>
      <c r="AA129" s="36">
        <f t="shared" si="16"/>
        <v>21583.485125918174</v>
      </c>
      <c r="AB129" s="36">
        <f t="shared" si="17"/>
        <v>60598.483819377776</v>
      </c>
      <c r="AC129" s="36">
        <f t="shared" si="18"/>
        <v>285533.80304171564</v>
      </c>
      <c r="AD129" s="36">
        <f t="shared" si="19"/>
        <v>174317.71263506269</v>
      </c>
    </row>
    <row r="130" spans="1:30" ht="14.25" customHeight="1" x14ac:dyDescent="0.25">
      <c r="A130" s="16">
        <v>114</v>
      </c>
      <c r="B130" s="34">
        <v>0.524214864699315</v>
      </c>
      <c r="C130" s="34">
        <v>8.4153475420515406E-2</v>
      </c>
      <c r="D130" s="34">
        <v>3.2006593230906301E-2</v>
      </c>
      <c r="E130" s="34">
        <v>3.9886879646074597E-2</v>
      </c>
      <c r="F130" s="34">
        <v>3.4829588646651997E-2</v>
      </c>
      <c r="G130" s="34">
        <v>0.21591994224182101</v>
      </c>
      <c r="H130" s="35">
        <v>1.1723436609315001</v>
      </c>
      <c r="I130" s="34">
        <v>0.100378259189965</v>
      </c>
      <c r="J130" s="34">
        <v>1.94396469478306E-2</v>
      </c>
      <c r="K130" s="36">
        <f>Inputs!$B$12*(1+$B130)^4</f>
        <v>323844.12387340178</v>
      </c>
      <c r="L130" s="36">
        <f t="shared" si="10"/>
        <v>33566.378648938189</v>
      </c>
      <c r="M130" s="36">
        <f t="shared" si="11"/>
        <v>338471.54847089679</v>
      </c>
      <c r="N130" s="37">
        <f>M130/Inputs!$B$6</f>
        <v>515.96272632758655</v>
      </c>
      <c r="O130" s="38">
        <f>IF(N130&gt;Inputs!$B$4,1,0)</f>
        <v>1</v>
      </c>
      <c r="P130" s="34">
        <f t="shared" si="12"/>
        <v>8.0938612242134403E-2</v>
      </c>
      <c r="Q130" s="36">
        <f>Inputs!$B$12*(1+$B130)^0*$C130+Inputs!$B$29*(1+$D130)^0*Inputs!$B$19+Inputs!$B$30*(1+$E130)^0*Inputs!$B$20+Inputs!$B$31*(1+$F130)^0*Inputs!$B$21+Inputs!$B$22*(1+Inputs!$B$23)^0</f>
        <v>13071.252552657847</v>
      </c>
      <c r="R130" s="36">
        <f>Inputs!$B$12*(1+$B130)^1*$C130+Inputs!$B$29*(1+$D130)^1*Inputs!$B$19+Inputs!$B$30*(1+$E130)^1*Inputs!$B$20+Inputs!$B$31*(1+$F130)^1*Inputs!$B$21+Inputs!$B$22*(1+Inputs!$B$23)^1</f>
        <v>16012.018100855941</v>
      </c>
      <c r="S130" s="36">
        <f>Inputs!$B$12*(1+$B130)^2*$C130+Inputs!$B$29*(1+$D130)^2*Inputs!$B$19+Inputs!$B$30*(1+$E130)^2*Inputs!$B$20+Inputs!$B$31*(1+$F130)^2*Inputs!$B$21+Inputs!$B$22*(1+Inputs!$B$23)^2</f>
        <v>20351.090147086943</v>
      </c>
      <c r="T130" s="36">
        <f>Inputs!$B$12*(1+$B130)^3*$C130+Inputs!$B$29*(1+$D130)^3*Inputs!$B$19+Inputs!$B$30*(1+$E130)^3*Inputs!$B$20+Inputs!$B$31*(1+$F130)^3*Inputs!$B$21+Inputs!$B$22*(1+Inputs!$B$23)^3</f>
        <v>26816.227895092081</v>
      </c>
      <c r="U130" s="36">
        <f>Inputs!$B$12*(1+$B130)^4*$C130+Inputs!$B$29*(1+$D130)^4*Inputs!$B$19+Inputs!$B$30*(1+$E130)^4*Inputs!$B$20+Inputs!$B$31*(1+$F130)^4*Inputs!$B$21+Inputs!$B$22*(1+Inputs!$B$23)^4</f>
        <v>36516.49972424173</v>
      </c>
      <c r="V130" s="35">
        <f>Inputs!$B$13/(Q130*(1-$G130))</f>
        <v>1.2352534958999095</v>
      </c>
      <c r="W130" s="36">
        <f>Inputs!$B$13</f>
        <v>12660</v>
      </c>
      <c r="X130" s="36">
        <f t="shared" si="13"/>
        <v>15310.788511132456</v>
      </c>
      <c r="Y130" s="36">
        <f t="shared" si="14"/>
        <v>19208.874200472485</v>
      </c>
      <c r="Z130" s="36">
        <f t="shared" si="15"/>
        <v>24980.465953207444</v>
      </c>
      <c r="AA130" s="36">
        <f t="shared" si="16"/>
        <v>33566.378648938189</v>
      </c>
      <c r="AB130" s="36">
        <f t="shared" si="17"/>
        <v>76411.842568160282</v>
      </c>
      <c r="AC130" s="36">
        <f t="shared" si="18"/>
        <v>422775.93167550425</v>
      </c>
      <c r="AD130" s="36">
        <f t="shared" si="19"/>
        <v>262059.70590273652</v>
      </c>
    </row>
    <row r="131" spans="1:30" ht="14.25" customHeight="1" x14ac:dyDescent="0.25">
      <c r="A131" s="16">
        <v>115</v>
      </c>
      <c r="B131" s="34">
        <v>0.233073650856267</v>
      </c>
      <c r="C131" s="34">
        <v>8.0679924165448794E-2</v>
      </c>
      <c r="D131" s="34">
        <v>2.54338396380808E-2</v>
      </c>
      <c r="E131" s="34">
        <v>4.1156143629004001E-2</v>
      </c>
      <c r="F131" s="34">
        <v>2.73695729478539E-3</v>
      </c>
      <c r="G131" s="34">
        <v>0.18500404067770801</v>
      </c>
      <c r="H131" s="35">
        <v>1.03394699299672</v>
      </c>
      <c r="I131" s="34">
        <v>9.0717530488575698E-2</v>
      </c>
      <c r="J131" s="34">
        <v>3.0250842804034801E-2</v>
      </c>
      <c r="K131" s="36">
        <f>Inputs!$B$12*(1+$B131)^4</f>
        <v>138709.85591619441</v>
      </c>
      <c r="L131" s="36">
        <f t="shared" si="10"/>
        <v>16652.85923305908</v>
      </c>
      <c r="M131" s="36">
        <f t="shared" si="11"/>
        <v>239335.45635540702</v>
      </c>
      <c r="N131" s="37">
        <f>M131/Inputs!$B$6</f>
        <v>364.84063468812047</v>
      </c>
      <c r="O131" s="38">
        <f>IF(N131&gt;Inputs!$B$4,1,0)</f>
        <v>0</v>
      </c>
      <c r="P131" s="34">
        <f t="shared" si="12"/>
        <v>6.0466687684540901E-2</v>
      </c>
      <c r="Q131" s="36">
        <f>Inputs!$B$12*(1+$B131)^0*$C131+Inputs!$B$29*(1+$D131)^0*Inputs!$B$19+Inputs!$B$30*(1+$E131)^0*Inputs!$B$20+Inputs!$B$31*(1+$F131)^0*Inputs!$B$21+Inputs!$B$22*(1+Inputs!$B$23)^0</f>
        <v>12862.839477353849</v>
      </c>
      <c r="R131" s="36">
        <f>Inputs!$B$12*(1+$B131)^1*$C131+Inputs!$B$29*(1+$D131)^1*Inputs!$B$19+Inputs!$B$30*(1+$E131)^1*Inputs!$B$20+Inputs!$B$31*(1+$F131)^1*Inputs!$B$21+Inputs!$B$22*(1+Inputs!$B$23)^1</f>
        <v>14121.669184779879</v>
      </c>
      <c r="S131" s="36">
        <f>Inputs!$B$12*(1+$B131)^2*$C131+Inputs!$B$29*(1+$D131)^2*Inputs!$B$19+Inputs!$B$30*(1+$E131)^2*Inputs!$B$20+Inputs!$B$31*(1+$F131)^2*Inputs!$B$21+Inputs!$B$22*(1+Inputs!$B$23)^2</f>
        <v>15647.816782018854</v>
      </c>
      <c r="T131" s="36">
        <f>Inputs!$B$12*(1+$B131)^3*$C131+Inputs!$B$29*(1+$D131)^3*Inputs!$B$19+Inputs!$B$30*(1+$E131)^3*Inputs!$B$20+Inputs!$B$31*(1+$F131)^3*Inputs!$B$21+Inputs!$B$22*(1+Inputs!$B$23)^3</f>
        <v>17502.740471250865</v>
      </c>
      <c r="U131" s="36">
        <f>Inputs!$B$12*(1+$B131)^4*$C131+Inputs!$B$29*(1+$D131)^4*Inputs!$B$19+Inputs!$B$30*(1+$E131)^4*Inputs!$B$20+Inputs!$B$31*(1+$F131)^4*Inputs!$B$21+Inputs!$B$22*(1+Inputs!$B$23)^4</f>
        <v>19762.190477237116</v>
      </c>
      <c r="V131" s="35">
        <f>Inputs!$B$13/(Q131*(1-$G131))</f>
        <v>1.2076508747197094</v>
      </c>
      <c r="W131" s="36">
        <f>Inputs!$B$13</f>
        <v>12660</v>
      </c>
      <c r="X131" s="36">
        <f t="shared" si="13"/>
        <v>13399.184716396514</v>
      </c>
      <c r="Y131" s="36">
        <f t="shared" si="14"/>
        <v>14293.445073060357</v>
      </c>
      <c r="Z131" s="36">
        <f t="shared" si="15"/>
        <v>15368.361991258751</v>
      </c>
      <c r="AA131" s="36">
        <f t="shared" si="16"/>
        <v>16652.85923305908</v>
      </c>
      <c r="AB131" s="36">
        <f t="shared" si="17"/>
        <v>55531.80117164088</v>
      </c>
      <c r="AC131" s="36">
        <f t="shared" si="18"/>
        <v>283736.76344673312</v>
      </c>
      <c r="AD131" s="36">
        <f t="shared" si="19"/>
        <v>183803.65518376612</v>
      </c>
    </row>
    <row r="132" spans="1:30" ht="14.25" customHeight="1" x14ac:dyDescent="0.25">
      <c r="A132" s="16">
        <v>116</v>
      </c>
      <c r="B132" s="34">
        <v>0.18031557305242599</v>
      </c>
      <c r="C132" s="34">
        <v>8.1446756449041299E-2</v>
      </c>
      <c r="D132" s="34">
        <v>4.2428735466129797E-2</v>
      </c>
      <c r="E132" s="34">
        <v>3.4253194787995003E-2</v>
      </c>
      <c r="F132" s="34">
        <v>-7.9648062992398599E-3</v>
      </c>
      <c r="G132" s="34">
        <v>0.20339928796302401</v>
      </c>
      <c r="H132" s="35">
        <v>1.02382793383807</v>
      </c>
      <c r="I132" s="34">
        <v>9.3551494517591705E-2</v>
      </c>
      <c r="J132" s="34">
        <v>3.25209874201038E-2</v>
      </c>
      <c r="K132" s="36">
        <f>Inputs!$B$12*(1+$B132)^4</f>
        <v>116451.15471758715</v>
      </c>
      <c r="L132" s="36">
        <f t="shared" si="10"/>
        <v>14708.536319742847</v>
      </c>
      <c r="M132" s="36">
        <f t="shared" si="11"/>
        <v>211238.90967272079</v>
      </c>
      <c r="N132" s="37">
        <f>M132/Inputs!$B$6</f>
        <v>322.01053303768413</v>
      </c>
      <c r="O132" s="38">
        <f>IF(N132&gt;Inputs!$B$4,1,0)</f>
        <v>0</v>
      </c>
      <c r="P132" s="34">
        <f t="shared" si="12"/>
        <v>6.1030507097487904E-2</v>
      </c>
      <c r="Q132" s="36">
        <f>Inputs!$B$12*(1+$B132)^0*$C132+Inputs!$B$29*(1+$D132)^0*Inputs!$B$19+Inputs!$B$30*(1+$E132)^0*Inputs!$B$20+Inputs!$B$31*(1+$F132)^0*Inputs!$B$21+Inputs!$B$22*(1+Inputs!$B$23)^0</f>
        <v>12908.849414369401</v>
      </c>
      <c r="R132" s="36">
        <f>Inputs!$B$12*(1+$B132)^1*$C132+Inputs!$B$29*(1+$D132)^1*Inputs!$B$19+Inputs!$B$30*(1+$E132)^1*Inputs!$B$20+Inputs!$B$31*(1+$F132)^1*Inputs!$B$21+Inputs!$B$22*(1+Inputs!$B$23)^1</f>
        <v>13911.022587938054</v>
      </c>
      <c r="S132" s="36">
        <f>Inputs!$B$12*(1+$B132)^2*$C132+Inputs!$B$29*(1+$D132)^2*Inputs!$B$19+Inputs!$B$30*(1+$E132)^2*Inputs!$B$20+Inputs!$B$31*(1+$F132)^2*Inputs!$B$21+Inputs!$B$22*(1+Inputs!$B$23)^2</f>
        <v>15079.184020906858</v>
      </c>
      <c r="T132" s="36">
        <f>Inputs!$B$12*(1+$B132)^3*$C132+Inputs!$B$29*(1+$D132)^3*Inputs!$B$19+Inputs!$B$30*(1+$E132)^3*Inputs!$B$20+Inputs!$B$31*(1+$F132)^3*Inputs!$B$21+Inputs!$B$22*(1+Inputs!$B$23)^3</f>
        <v>16442.272191007723</v>
      </c>
      <c r="U132" s="36">
        <f>Inputs!$B$12*(1+$B132)^4*$C132+Inputs!$B$29*(1+$D132)^4*Inputs!$B$19+Inputs!$B$30*(1+$E132)^4*Inputs!$B$20+Inputs!$B$31*(1+$F132)^4*Inputs!$B$21+Inputs!$B$22*(1+Inputs!$B$23)^4</f>
        <v>18034.403919977714</v>
      </c>
      <c r="V132" s="35">
        <f>Inputs!$B$13/(Q132*(1-$G132))</f>
        <v>1.2311344406817699</v>
      </c>
      <c r="W132" s="36">
        <f>Inputs!$B$13</f>
        <v>12660</v>
      </c>
      <c r="X132" s="36">
        <f t="shared" si="13"/>
        <v>13068.535507889552</v>
      </c>
      <c r="Y132" s="36">
        <f t="shared" si="14"/>
        <v>13543.404060506789</v>
      </c>
      <c r="Z132" s="36">
        <f t="shared" si="15"/>
        <v>14088.843550436917</v>
      </c>
      <c r="AA132" s="36">
        <f t="shared" si="16"/>
        <v>14708.536319742847</v>
      </c>
      <c r="AB132" s="36">
        <f t="shared" si="17"/>
        <v>52118.761503068723</v>
      </c>
      <c r="AC132" s="36">
        <f t="shared" si="18"/>
        <v>248840.67274922668</v>
      </c>
      <c r="AD132" s="36">
        <f t="shared" si="19"/>
        <v>159120.14816965206</v>
      </c>
    </row>
    <row r="133" spans="1:30" ht="14.25" customHeight="1" x14ac:dyDescent="0.25">
      <c r="A133" s="16">
        <v>117</v>
      </c>
      <c r="B133" s="34">
        <v>0.344289021711361</v>
      </c>
      <c r="C133" s="34">
        <v>9.4007131167977501E-2</v>
      </c>
      <c r="D133" s="34">
        <v>2.17996428298287E-2</v>
      </c>
      <c r="E133" s="34">
        <v>2.8432188893120301E-2</v>
      </c>
      <c r="F133" s="34">
        <v>2.4675664054365502E-2</v>
      </c>
      <c r="G133" s="34">
        <v>0.172268690984928</v>
      </c>
      <c r="H133" s="35">
        <v>0.98748814411811803</v>
      </c>
      <c r="I133" s="34">
        <v>9.6803944007265094E-2</v>
      </c>
      <c r="J133" s="34">
        <v>2.7763873002104499E-2</v>
      </c>
      <c r="K133" s="36">
        <f>Inputs!$B$12*(1+$B133)^4</f>
        <v>195939.43802489334</v>
      </c>
      <c r="L133" s="36">
        <f t="shared" si="10"/>
        <v>22241.075152426576</v>
      </c>
      <c r="M133" s="36">
        <f t="shared" si="11"/>
        <v>271252.74903360521</v>
      </c>
      <c r="N133" s="37">
        <f>M133/Inputs!$B$6</f>
        <v>413.49504425854451</v>
      </c>
      <c r="O133" s="38">
        <f>IF(N133&gt;Inputs!$B$4,1,0)</f>
        <v>1</v>
      </c>
      <c r="P133" s="34">
        <f t="shared" si="12"/>
        <v>6.9040071005160603E-2</v>
      </c>
      <c r="Q133" s="36">
        <f>Inputs!$B$12*(1+$B133)^0*$C133+Inputs!$B$29*(1+$D133)^0*Inputs!$B$19+Inputs!$B$30*(1+$E133)^0*Inputs!$B$20+Inputs!$B$31*(1+$F133)^0*Inputs!$B$21+Inputs!$B$22*(1+Inputs!$B$23)^0</f>
        <v>13662.471897505573</v>
      </c>
      <c r="R133" s="36">
        <f>Inputs!$B$12*(1+$B133)^1*$C133+Inputs!$B$29*(1+$D133)^1*Inputs!$B$19+Inputs!$B$30*(1+$E133)^1*Inputs!$B$20+Inputs!$B$31*(1+$F133)^1*Inputs!$B$21+Inputs!$B$22*(1+Inputs!$B$23)^1</f>
        <v>15790.05516956409</v>
      </c>
      <c r="S133" s="36">
        <f>Inputs!$B$12*(1+$B133)^2*$C133+Inputs!$B$29*(1+$D133)^2*Inputs!$B$19+Inputs!$B$30*(1+$E133)^2*Inputs!$B$20+Inputs!$B$31*(1+$F133)^2*Inputs!$B$21+Inputs!$B$22*(1+Inputs!$B$23)^2</f>
        <v>18590.501016814756</v>
      </c>
      <c r="T133" s="36">
        <f>Inputs!$B$12*(1+$B133)^3*$C133+Inputs!$B$29*(1+$D133)^3*Inputs!$B$19+Inputs!$B$30*(1+$E133)^3*Inputs!$B$20+Inputs!$B$31*(1+$F133)^3*Inputs!$B$21+Inputs!$B$22*(1+Inputs!$B$23)^3</f>
        <v>22294.094431023819</v>
      </c>
      <c r="U133" s="36">
        <f>Inputs!$B$12*(1+$B133)^4*$C133+Inputs!$B$29*(1+$D133)^4*Inputs!$B$19+Inputs!$B$30*(1+$E133)^4*Inputs!$B$20+Inputs!$B$31*(1+$F133)^4*Inputs!$B$21+Inputs!$B$22*(1+Inputs!$B$23)^4</f>
        <v>27210.373599114821</v>
      </c>
      <c r="V133" s="35">
        <f>Inputs!$B$13/(Q133*(1-$G133))</f>
        <v>1.1194766545786574</v>
      </c>
      <c r="W133" s="36">
        <f>Inputs!$B$13</f>
        <v>12660</v>
      </c>
      <c r="X133" s="36">
        <f t="shared" si="13"/>
        <v>14200.203796433318</v>
      </c>
      <c r="Y133" s="36">
        <f t="shared" si="14"/>
        <v>16210.923680319011</v>
      </c>
      <c r="Z133" s="36">
        <f t="shared" si="15"/>
        <v>18831.545337649764</v>
      </c>
      <c r="AA133" s="36">
        <f t="shared" si="16"/>
        <v>22241.075152426576</v>
      </c>
      <c r="AB133" s="36">
        <f t="shared" si="17"/>
        <v>62658.236853322727</v>
      </c>
      <c r="AC133" s="36">
        <f t="shared" si="18"/>
        <v>331091.39671481773</v>
      </c>
      <c r="AD133" s="36">
        <f t="shared" si="19"/>
        <v>208594.5121802825</v>
      </c>
    </row>
    <row r="134" spans="1:30" ht="14.25" customHeight="1" x14ac:dyDescent="0.25">
      <c r="A134" s="16">
        <v>118</v>
      </c>
      <c r="B134" s="34">
        <v>0.244802510748969</v>
      </c>
      <c r="C134" s="34">
        <v>7.4291706810694094E-2</v>
      </c>
      <c r="D134" s="34">
        <v>2.9766331569770099E-2</v>
      </c>
      <c r="E134" s="34">
        <v>4.5663395179948198E-2</v>
      </c>
      <c r="F134" s="34">
        <v>1.21084783868539E-2</v>
      </c>
      <c r="G134" s="34">
        <v>0.164575735433173</v>
      </c>
      <c r="H134" s="35">
        <v>1.0462560154359499</v>
      </c>
      <c r="I134" s="34">
        <v>9.3128178389793495E-2</v>
      </c>
      <c r="J134" s="34">
        <v>2.2585027907635401E-2</v>
      </c>
      <c r="K134" s="36">
        <f>Inputs!$B$12*(1+$B134)^4</f>
        <v>144063.20515170082</v>
      </c>
      <c r="L134" s="36">
        <f t="shared" si="10"/>
        <v>17096.94530969856</v>
      </c>
      <c r="M134" s="36">
        <f t="shared" si="11"/>
        <v>214663.55802093953</v>
      </c>
      <c r="N134" s="37">
        <f>M134/Inputs!$B$6</f>
        <v>327.23103356850538</v>
      </c>
      <c r="O134" s="38">
        <f>IF(N134&gt;Inputs!$B$4,1,0)</f>
        <v>0</v>
      </c>
      <c r="P134" s="34">
        <f t="shared" si="12"/>
        <v>7.054315048215809E-2</v>
      </c>
      <c r="Q134" s="36">
        <f>Inputs!$B$12*(1+$B134)^0*$C134+Inputs!$B$29*(1+$D134)^0*Inputs!$B$19+Inputs!$B$30*(1+$E134)^0*Inputs!$B$20+Inputs!$B$31*(1+$F134)^0*Inputs!$B$21+Inputs!$B$22*(1+Inputs!$B$23)^0</f>
        <v>12479.546436068569</v>
      </c>
      <c r="R134" s="36">
        <f>Inputs!$B$12*(1+$B134)^1*$C134+Inputs!$B$29*(1+$D134)^1*Inputs!$B$19+Inputs!$B$30*(1+$E134)^1*Inputs!$B$20+Inputs!$B$31*(1+$F134)^1*Inputs!$B$21+Inputs!$B$22*(1+Inputs!$B$23)^1</f>
        <v>13769.221669938397</v>
      </c>
      <c r="S134" s="36">
        <f>Inputs!$B$12*(1+$B134)^2*$C134+Inputs!$B$29*(1+$D134)^2*Inputs!$B$19+Inputs!$B$30*(1+$E134)^2*Inputs!$B$20+Inputs!$B$31*(1+$F134)^2*Inputs!$B$21+Inputs!$B$22*(1+Inputs!$B$23)^2</f>
        <v>15332.776196044048</v>
      </c>
      <c r="T134" s="36">
        <f>Inputs!$B$12*(1+$B134)^3*$C134+Inputs!$B$29*(1+$D134)^3*Inputs!$B$19+Inputs!$B$30*(1+$E134)^3*Inputs!$B$20+Inputs!$B$31*(1+$F134)^3*Inputs!$B$21+Inputs!$B$22*(1+Inputs!$B$23)^3</f>
        <v>17235.876141513931</v>
      </c>
      <c r="U134" s="36">
        <f>Inputs!$B$12*(1+$B134)^4*$C134+Inputs!$B$29*(1+$D134)^4*Inputs!$B$19+Inputs!$B$30*(1+$E134)^4*Inputs!$B$20+Inputs!$B$31*(1+$F134)^4*Inputs!$B$21+Inputs!$B$22*(1+Inputs!$B$23)^4</f>
        <v>19560.208034469088</v>
      </c>
      <c r="V134" s="35">
        <f>Inputs!$B$13/(Q134*(1-$G134))</f>
        <v>1.2143051006956782</v>
      </c>
      <c r="W134" s="36">
        <f>Inputs!$B$13</f>
        <v>12660</v>
      </c>
      <c r="X134" s="36">
        <f t="shared" si="13"/>
        <v>13485.050749791122</v>
      </c>
      <c r="Y134" s="36">
        <f t="shared" si="14"/>
        <v>14478.185576394053</v>
      </c>
      <c r="Z134" s="36">
        <f t="shared" si="15"/>
        <v>15670.26796799709</v>
      </c>
      <c r="AA134" s="36">
        <f t="shared" si="16"/>
        <v>17096.94530969856</v>
      </c>
      <c r="AB134" s="36">
        <f t="shared" si="17"/>
        <v>55879.223656851558</v>
      </c>
      <c r="AC134" s="36">
        <f t="shared" si="18"/>
        <v>247835.26362457077</v>
      </c>
      <c r="AD134" s="36">
        <f t="shared" si="19"/>
        <v>158784.33436408796</v>
      </c>
    </row>
    <row r="135" spans="1:30" ht="14.25" customHeight="1" x14ac:dyDescent="0.25">
      <c r="A135" s="16">
        <v>119</v>
      </c>
      <c r="B135" s="34">
        <v>0.13781087857898999</v>
      </c>
      <c r="C135" s="34">
        <v>9.48665930493683E-2</v>
      </c>
      <c r="D135" s="34">
        <v>3.1863086483792401E-2</v>
      </c>
      <c r="E135" s="34">
        <v>6.2788392021927306E-2</v>
      </c>
      <c r="F135" s="34">
        <v>6.9731931019266901E-3</v>
      </c>
      <c r="G135" s="34">
        <v>0.20037217902111101</v>
      </c>
      <c r="H135" s="35">
        <v>1.07522352303111</v>
      </c>
      <c r="I135" s="34">
        <v>9.6388292770512904E-2</v>
      </c>
      <c r="J135" s="34">
        <v>2.5646295415512999E-2</v>
      </c>
      <c r="K135" s="36">
        <f>Inputs!$B$12*(1+$B135)^4</f>
        <v>100561.46168564283</v>
      </c>
      <c r="L135" s="36">
        <f t="shared" si="10"/>
        <v>15935.001357657675</v>
      </c>
      <c r="M135" s="36">
        <f t="shared" si="11"/>
        <v>199645.26778103149</v>
      </c>
      <c r="N135" s="37">
        <f>M135/Inputs!$B$6</f>
        <v>304.33729844669438</v>
      </c>
      <c r="O135" s="38">
        <f>IF(N135&gt;Inputs!$B$4,1,0)</f>
        <v>0</v>
      </c>
      <c r="P135" s="34">
        <f t="shared" si="12"/>
        <v>7.0741997354999905E-2</v>
      </c>
      <c r="Q135" s="36">
        <f>Inputs!$B$12*(1+$B135)^0*$C135+Inputs!$B$29*(1+$D135)^0*Inputs!$B$19+Inputs!$B$30*(1+$E135)^0*Inputs!$B$20+Inputs!$B$31*(1+$F135)^0*Inputs!$B$21+Inputs!$B$22*(1+Inputs!$B$23)^0</f>
        <v>13714.03961038902</v>
      </c>
      <c r="R135" s="36">
        <f>Inputs!$B$12*(1+$B135)^1*$C135+Inputs!$B$29*(1+$D135)^1*Inputs!$B$19+Inputs!$B$30*(1+$E135)^1*Inputs!$B$20+Inputs!$B$31*(1+$F135)^1*Inputs!$B$21+Inputs!$B$22*(1+Inputs!$B$23)^1</f>
        <v>14723.65669716095</v>
      </c>
      <c r="S135" s="36">
        <f>Inputs!$B$12*(1+$B135)^2*$C135+Inputs!$B$29*(1+$D135)^2*Inputs!$B$19+Inputs!$B$30*(1+$E135)^2*Inputs!$B$20+Inputs!$B$31*(1+$F135)^2*Inputs!$B$21+Inputs!$B$22*(1+Inputs!$B$23)^2</f>
        <v>15852.7704291923</v>
      </c>
      <c r="T135" s="36">
        <f>Inputs!$B$12*(1+$B135)^3*$C135+Inputs!$B$29*(1+$D135)^3*Inputs!$B$19+Inputs!$B$30*(1+$E135)^3*Inputs!$B$20+Inputs!$B$31*(1+$F135)^3*Inputs!$B$21+Inputs!$B$22*(1+Inputs!$B$23)^3</f>
        <v>17116.945899526683</v>
      </c>
      <c r="U135" s="36">
        <f>Inputs!$B$12*(1+$B135)^4*$C135+Inputs!$B$29*(1+$D135)^4*Inputs!$B$19+Inputs!$B$30*(1+$E135)^4*Inputs!$B$20+Inputs!$B$31*(1+$F135)^4*Inputs!$B$21+Inputs!$B$22*(1+Inputs!$B$23)^4</f>
        <v>18533.841810737555</v>
      </c>
      <c r="V135" s="35">
        <f>Inputs!$B$13/(Q135*(1-$G135))</f>
        <v>1.1544640414277754</v>
      </c>
      <c r="W135" s="36">
        <f>Inputs!$B$13</f>
        <v>12660</v>
      </c>
      <c r="X135" s="36">
        <f t="shared" si="13"/>
        <v>13358.786016775421</v>
      </c>
      <c r="Y135" s="36">
        <f t="shared" si="14"/>
        <v>14132.112380505245</v>
      </c>
      <c r="Z135" s="36">
        <f t="shared" si="15"/>
        <v>14987.929445655074</v>
      </c>
      <c r="AA135" s="36">
        <f t="shared" si="16"/>
        <v>15935.001357657675</v>
      </c>
      <c r="AB135" s="36">
        <f t="shared" si="17"/>
        <v>53814.065808425294</v>
      </c>
      <c r="AC135" s="36">
        <f t="shared" si="18"/>
        <v>231032.14103365468</v>
      </c>
      <c r="AD135" s="36">
        <f t="shared" si="19"/>
        <v>145831.20197260618</v>
      </c>
    </row>
    <row r="136" spans="1:30" ht="14.25" customHeight="1" x14ac:dyDescent="0.25">
      <c r="A136" s="16">
        <v>120</v>
      </c>
      <c r="B136" s="34">
        <v>0.21385140196893801</v>
      </c>
      <c r="C136" s="34">
        <v>7.8821342226461893E-2</v>
      </c>
      <c r="D136" s="34">
        <v>3.8471831665686899E-2</v>
      </c>
      <c r="E136" s="34">
        <v>5.2797854447194301E-2</v>
      </c>
      <c r="F136" s="34">
        <v>-9.2301835609471805E-3</v>
      </c>
      <c r="G136" s="34">
        <v>0.17893442912236701</v>
      </c>
      <c r="H136" s="35">
        <v>1.0186398043275799</v>
      </c>
      <c r="I136" s="34">
        <v>0.105794234000007</v>
      </c>
      <c r="J136" s="34">
        <v>1.7505421607366699E-2</v>
      </c>
      <c r="K136" s="36">
        <f>Inputs!$B$12*(1+$B136)^4</f>
        <v>130260.68192401488</v>
      </c>
      <c r="L136" s="36">
        <f t="shared" si="10"/>
        <v>15847.29515764385</v>
      </c>
      <c r="M136" s="36">
        <f t="shared" si="11"/>
        <v>162623.71730960946</v>
      </c>
      <c r="N136" s="37">
        <f>M136/Inputs!$B$6</f>
        <v>247.90200809391686</v>
      </c>
      <c r="O136" s="38">
        <f>IF(N136&gt;Inputs!$B$4,1,0)</f>
        <v>0</v>
      </c>
      <c r="P136" s="34">
        <f t="shared" si="12"/>
        <v>8.8288812392640303E-2</v>
      </c>
      <c r="Q136" s="36">
        <f>Inputs!$B$12*(1+$B136)^0*$C136+Inputs!$B$29*(1+$D136)^0*Inputs!$B$19+Inputs!$B$30*(1+$E136)^0*Inputs!$B$20+Inputs!$B$31*(1+$F136)^0*Inputs!$B$21+Inputs!$B$22*(1+Inputs!$B$23)^0</f>
        <v>12751.324561014637</v>
      </c>
      <c r="R136" s="36">
        <f>Inputs!$B$12*(1+$B136)^1*$C136+Inputs!$B$29*(1+$D136)^1*Inputs!$B$19+Inputs!$B$30*(1+$E136)^1*Inputs!$B$20+Inputs!$B$31*(1+$F136)^1*Inputs!$B$21+Inputs!$B$22*(1+Inputs!$B$23)^1</f>
        <v>13911.483112370624</v>
      </c>
      <c r="S136" s="36">
        <f>Inputs!$B$12*(1+$B136)^2*$C136+Inputs!$B$29*(1+$D136)^2*Inputs!$B$19+Inputs!$B$30*(1+$E136)^2*Inputs!$B$20+Inputs!$B$31*(1+$F136)^2*Inputs!$B$21+Inputs!$B$22*(1+Inputs!$B$23)^2</f>
        <v>15298.117889172783</v>
      </c>
      <c r="T136" s="36">
        <f>Inputs!$B$12*(1+$B136)^3*$C136+Inputs!$B$29*(1+$D136)^3*Inputs!$B$19+Inputs!$B$30*(1+$E136)^3*Inputs!$B$20+Inputs!$B$31*(1+$F136)^3*Inputs!$B$21+Inputs!$B$22*(1+Inputs!$B$23)^3</f>
        <v>16957.972641364788</v>
      </c>
      <c r="U136" s="36">
        <f>Inputs!$B$12*(1+$B136)^4*$C136+Inputs!$B$29*(1+$D136)^4*Inputs!$B$19+Inputs!$B$30*(1+$E136)^4*Inputs!$B$20+Inputs!$B$31*(1+$F136)^4*Inputs!$B$21+Inputs!$B$22*(1+Inputs!$B$23)^4</f>
        <v>18947.707096995044</v>
      </c>
      <c r="V136" s="35">
        <f>Inputs!$B$13/(Q136*(1-$G136))</f>
        <v>1.2092067534961479</v>
      </c>
      <c r="W136" s="36">
        <f>Inputs!$B$13</f>
        <v>12660</v>
      </c>
      <c r="X136" s="36">
        <f t="shared" si="13"/>
        <v>13267.674185568923</v>
      </c>
      <c r="Y136" s="36">
        <f t="shared" si="14"/>
        <v>13991.720623388308</v>
      </c>
      <c r="Z136" s="36">
        <f t="shared" si="15"/>
        <v>14846.485656902749</v>
      </c>
      <c r="AA136" s="36">
        <f t="shared" si="16"/>
        <v>15847.29515764385</v>
      </c>
      <c r="AB136" s="36">
        <f t="shared" si="17"/>
        <v>52161.285847757368</v>
      </c>
      <c r="AC136" s="36">
        <f t="shared" si="18"/>
        <v>182635.92298653381</v>
      </c>
      <c r="AD136" s="36">
        <f t="shared" si="19"/>
        <v>110462.4314618521</v>
      </c>
    </row>
    <row r="137" spans="1:30" ht="14.25" customHeight="1" x14ac:dyDescent="0.25">
      <c r="A137" s="16">
        <v>121</v>
      </c>
      <c r="B137" s="34">
        <v>0.23086367637188401</v>
      </c>
      <c r="C137" s="34">
        <v>8.3968911799562396E-2</v>
      </c>
      <c r="D137" s="34">
        <v>2.9136636845640999E-2</v>
      </c>
      <c r="E137" s="34">
        <v>2.4212443703982001E-2</v>
      </c>
      <c r="F137" s="34">
        <v>-8.35047616749072E-3</v>
      </c>
      <c r="G137" s="34">
        <v>0.183515784845069</v>
      </c>
      <c r="H137" s="35">
        <v>1.0478342057969701</v>
      </c>
      <c r="I137" s="34">
        <v>9.5680001738769602E-2</v>
      </c>
      <c r="J137" s="34">
        <v>2.6298270481146802E-2</v>
      </c>
      <c r="K137" s="36">
        <f>Inputs!$B$12*(1+$B137)^4</f>
        <v>137718.11590644749</v>
      </c>
      <c r="L137" s="36">
        <f t="shared" si="10"/>
        <v>16941.614363235345</v>
      </c>
      <c r="M137" s="36">
        <f t="shared" si="11"/>
        <v>213876.14962431512</v>
      </c>
      <c r="N137" s="37">
        <f>M137/Inputs!$B$6</f>
        <v>326.03071589072425</v>
      </c>
      <c r="O137" s="38">
        <f>IF(N137&gt;Inputs!$B$4,1,0)</f>
        <v>0</v>
      </c>
      <c r="P137" s="34">
        <f t="shared" si="12"/>
        <v>6.93817312576228E-2</v>
      </c>
      <c r="Q137" s="36">
        <f>Inputs!$B$12*(1+$B137)^0*$C137+Inputs!$B$29*(1+$D137)^0*Inputs!$B$19+Inputs!$B$30*(1+$E137)^0*Inputs!$B$20+Inputs!$B$31*(1+$F137)^0*Inputs!$B$21+Inputs!$B$22*(1+Inputs!$B$23)^0</f>
        <v>13060.178735400666</v>
      </c>
      <c r="R137" s="36">
        <f>Inputs!$B$12*(1+$B137)^1*$C137+Inputs!$B$29*(1+$D137)^1*Inputs!$B$19+Inputs!$B$30*(1+$E137)^1*Inputs!$B$20+Inputs!$B$31*(1+$F137)^1*Inputs!$B$21+Inputs!$B$22*(1+Inputs!$B$23)^1</f>
        <v>14273.513053112161</v>
      </c>
      <c r="S137" s="36">
        <f>Inputs!$B$12*(1+$B137)^2*$C137+Inputs!$B$29*(1+$D137)^2*Inputs!$B$19+Inputs!$B$30*(1+$E137)^2*Inputs!$B$20+Inputs!$B$31*(1+$F137)^2*Inputs!$B$21+Inputs!$B$22*(1+Inputs!$B$23)^2</f>
        <v>15757.886905660438</v>
      </c>
      <c r="T137" s="36">
        <f>Inputs!$B$12*(1+$B137)^3*$C137+Inputs!$B$29*(1+$D137)^3*Inputs!$B$19+Inputs!$B$30*(1+$E137)^3*Inputs!$B$20+Inputs!$B$31*(1+$F137)^3*Inputs!$B$21+Inputs!$B$22*(1+Inputs!$B$23)^3</f>
        <v>17575.34493032856</v>
      </c>
      <c r="U137" s="36">
        <f>Inputs!$B$12*(1+$B137)^4*$C137+Inputs!$B$29*(1+$D137)^4*Inputs!$B$19+Inputs!$B$30*(1+$E137)^4*Inputs!$B$20+Inputs!$B$31*(1+$F137)^4*Inputs!$B$21+Inputs!$B$22*(1+Inputs!$B$23)^4</f>
        <v>19802.244895865988</v>
      </c>
      <c r="V137" s="35">
        <f>Inputs!$B$13/(Q137*(1-$G137))</f>
        <v>1.1872352756835134</v>
      </c>
      <c r="W137" s="36">
        <f>Inputs!$B$13</f>
        <v>12660</v>
      </c>
      <c r="X137" s="36">
        <f t="shared" si="13"/>
        <v>13430.007937751943</v>
      </c>
      <c r="Y137" s="36">
        <f t="shared" si="14"/>
        <v>14378.275645236006</v>
      </c>
      <c r="Z137" s="36">
        <f t="shared" si="15"/>
        <v>15536.513217592112</v>
      </c>
      <c r="AA137" s="36">
        <f t="shared" si="16"/>
        <v>16941.614363235345</v>
      </c>
      <c r="AB137" s="36">
        <f t="shared" si="17"/>
        <v>55180.660828559252</v>
      </c>
      <c r="AC137" s="36">
        <f t="shared" si="18"/>
        <v>250601.26354567875</v>
      </c>
      <c r="AD137" s="36">
        <f t="shared" si="19"/>
        <v>158695.48879575587</v>
      </c>
    </row>
    <row r="138" spans="1:30" ht="14.25" customHeight="1" x14ac:dyDescent="0.25">
      <c r="A138" s="16">
        <v>122</v>
      </c>
      <c r="B138" s="34">
        <v>0.159545932343094</v>
      </c>
      <c r="C138" s="34">
        <v>7.1200318316715805E-2</v>
      </c>
      <c r="D138" s="34">
        <v>3.6010611052198299E-2</v>
      </c>
      <c r="E138" s="34">
        <v>3.9013494269329201E-2</v>
      </c>
      <c r="F138" s="34">
        <v>-6.1976615592873397E-3</v>
      </c>
      <c r="G138" s="34">
        <v>0.22438894856754099</v>
      </c>
      <c r="H138" s="35">
        <v>1.05566800747086</v>
      </c>
      <c r="I138" s="34">
        <v>9.3088106223528005E-2</v>
      </c>
      <c r="J138" s="34">
        <v>2.2264169081137201E-2</v>
      </c>
      <c r="K138" s="36">
        <f>Inputs!$B$12*(1+$B138)^4</f>
        <v>108468.3608761339</v>
      </c>
      <c r="L138" s="36">
        <f t="shared" si="10"/>
        <v>13315.324540649337</v>
      </c>
      <c r="M138" s="36">
        <f t="shared" si="11"/>
        <v>173089.17002845701</v>
      </c>
      <c r="N138" s="37">
        <f>M138/Inputs!$B$6</f>
        <v>263.85544211655031</v>
      </c>
      <c r="O138" s="38">
        <f>IF(N138&gt;Inputs!$B$4,1,0)</f>
        <v>0</v>
      </c>
      <c r="P138" s="34">
        <f t="shared" si="12"/>
        <v>7.0823937142390797E-2</v>
      </c>
      <c r="Q138" s="36">
        <f>Inputs!$B$12*(1+$B138)^0*$C138+Inputs!$B$29*(1+$D138)^0*Inputs!$B$19+Inputs!$B$30*(1+$E138)^0*Inputs!$B$20+Inputs!$B$31*(1+$F138)^0*Inputs!$B$21+Inputs!$B$22*(1+Inputs!$B$23)^0</f>
        <v>12294.063126429872</v>
      </c>
      <c r="R138" s="36">
        <f>Inputs!$B$12*(1+$B138)^1*$C138+Inputs!$B$29*(1+$D138)^1*Inputs!$B$19+Inputs!$B$30*(1+$E138)^1*Inputs!$B$20+Inputs!$B$31*(1+$F138)^1*Inputs!$B$21+Inputs!$B$22*(1+Inputs!$B$23)^1</f>
        <v>13095.405079688804</v>
      </c>
      <c r="S138" s="36">
        <f>Inputs!$B$12*(1+$B138)^2*$C138+Inputs!$B$29*(1+$D138)^2*Inputs!$B$19+Inputs!$B$30*(1+$E138)^2*Inputs!$B$20+Inputs!$B$31*(1+$F138)^2*Inputs!$B$21+Inputs!$B$22*(1+Inputs!$B$23)^2</f>
        <v>14011.692823757014</v>
      </c>
      <c r="T138" s="36">
        <f>Inputs!$B$12*(1+$B138)^3*$C138+Inputs!$B$29*(1+$D138)^3*Inputs!$B$19+Inputs!$B$30*(1+$E138)^3*Inputs!$B$20+Inputs!$B$31*(1+$F138)^3*Inputs!$B$21+Inputs!$B$22*(1+Inputs!$B$23)^3</f>
        <v>15060.515930629272</v>
      </c>
      <c r="U138" s="36">
        <f>Inputs!$B$12*(1+$B138)^4*$C138+Inputs!$B$29*(1+$D138)^4*Inputs!$B$19+Inputs!$B$30*(1+$E138)^4*Inputs!$B$20+Inputs!$B$31*(1+$F138)^4*Inputs!$B$21+Inputs!$B$22*(1+Inputs!$B$23)^4</f>
        <v>16262.241542751493</v>
      </c>
      <c r="V138" s="35">
        <f>Inputs!$B$13/(Q138*(1-$G138))</f>
        <v>1.3276826449813799</v>
      </c>
      <c r="W138" s="36">
        <f>Inputs!$B$13</f>
        <v>12660</v>
      </c>
      <c r="X138" s="36">
        <f t="shared" si="13"/>
        <v>12794.485013265505</v>
      </c>
      <c r="Y138" s="36">
        <f t="shared" si="14"/>
        <v>12950.679141198965</v>
      </c>
      <c r="Z138" s="36">
        <f t="shared" si="15"/>
        <v>13125.724024754953</v>
      </c>
      <c r="AA138" s="36">
        <f t="shared" si="16"/>
        <v>13315.324540649337</v>
      </c>
      <c r="AB138" s="36">
        <f t="shared" si="17"/>
        <v>49932.202978024186</v>
      </c>
      <c r="AC138" s="36">
        <f t="shared" si="18"/>
        <v>192191.78891772463</v>
      </c>
      <c r="AD138" s="36">
        <f t="shared" si="19"/>
        <v>123156.96705043282</v>
      </c>
    </row>
    <row r="139" spans="1:30" ht="14.25" customHeight="1" x14ac:dyDescent="0.25">
      <c r="A139" s="16">
        <v>123</v>
      </c>
      <c r="B139" s="34">
        <v>0.50676341331091601</v>
      </c>
      <c r="C139" s="34">
        <v>4.6403568658294501E-2</v>
      </c>
      <c r="D139" s="34">
        <v>2.9555530335731699E-2</v>
      </c>
      <c r="E139" s="34">
        <v>1.3334868483396999E-2</v>
      </c>
      <c r="F139" s="34">
        <v>-3.6204457773485502E-4</v>
      </c>
      <c r="G139" s="34">
        <v>0.17756217303149599</v>
      </c>
      <c r="H139" s="35">
        <v>1.0112909716215399</v>
      </c>
      <c r="I139" s="34">
        <v>9.1053484095523204E-2</v>
      </c>
      <c r="J139" s="34">
        <v>2.45396465542452E-2</v>
      </c>
      <c r="K139" s="36">
        <f>Inputs!$B$12*(1+$B139)^4</f>
        <v>309265.52873090201</v>
      </c>
      <c r="L139" s="36">
        <f t="shared" si="10"/>
        <v>18815.335928933753</v>
      </c>
      <c r="M139" s="36">
        <f t="shared" si="11"/>
        <v>245061.55307953473</v>
      </c>
      <c r="N139" s="37">
        <f>M139/Inputs!$B$6</f>
        <v>373.56944067002246</v>
      </c>
      <c r="O139" s="38">
        <f>IF(N139&gt;Inputs!$B$4,1,0)</f>
        <v>0</v>
      </c>
      <c r="P139" s="34">
        <f t="shared" si="12"/>
        <v>6.6513837541278001E-2</v>
      </c>
      <c r="Q139" s="36">
        <f>Inputs!$B$12*(1+$B139)^0*$C139+Inputs!$B$29*(1+$D139)^0*Inputs!$B$19+Inputs!$B$30*(1+$E139)^0*Inputs!$B$20+Inputs!$B$31*(1+$F139)^0*Inputs!$B$21+Inputs!$B$22*(1+Inputs!$B$23)^0</f>
        <v>10806.258146924592</v>
      </c>
      <c r="R139" s="36">
        <f>Inputs!$B$12*(1+$B139)^1*$C139+Inputs!$B$29*(1+$D139)^1*Inputs!$B$19+Inputs!$B$30*(1+$E139)^1*Inputs!$B$20+Inputs!$B$31*(1+$F139)^1*Inputs!$B$21+Inputs!$B$22*(1+Inputs!$B$23)^1</f>
        <v>12277.534936325774</v>
      </c>
      <c r="S139" s="36">
        <f>Inputs!$B$12*(1+$B139)^2*$C139+Inputs!$B$29*(1+$D139)^2*Inputs!$B$19+Inputs!$B$30*(1+$E139)^2*Inputs!$B$20+Inputs!$B$31*(1+$F139)^2*Inputs!$B$21+Inputs!$B$22*(1+Inputs!$B$23)^2</f>
        <v>14465.081988357575</v>
      </c>
      <c r="T139" s="36">
        <f>Inputs!$B$12*(1+$B139)^3*$C139+Inputs!$B$29*(1+$D139)^3*Inputs!$B$19+Inputs!$B$30*(1+$E139)^3*Inputs!$B$20+Inputs!$B$31*(1+$F139)^3*Inputs!$B$21+Inputs!$B$22*(1+Inputs!$B$23)^3</f>
        <v>17731.270082820003</v>
      </c>
      <c r="U139" s="36">
        <f>Inputs!$B$12*(1+$B139)^4*$C139+Inputs!$B$29*(1+$D139)^4*Inputs!$B$19+Inputs!$B$30*(1+$E139)^4*Inputs!$B$20+Inputs!$B$31*(1+$F139)^4*Inputs!$B$21+Inputs!$B$22*(1+Inputs!$B$23)^4</f>
        <v>22622.092280185785</v>
      </c>
      <c r="V139" s="35">
        <f>Inputs!$B$13/(Q139*(1-$G139))</f>
        <v>1.4244765057927335</v>
      </c>
      <c r="W139" s="36">
        <f>Inputs!$B$13</f>
        <v>12660</v>
      </c>
      <c r="X139" s="36">
        <f t="shared" si="13"/>
        <v>13340.628377922432</v>
      </c>
      <c r="Y139" s="36">
        <f t="shared" si="14"/>
        <v>14488.712950010957</v>
      </c>
      <c r="Z139" s="36">
        <f t="shared" si="15"/>
        <v>16253.879423627133</v>
      </c>
      <c r="AA139" s="36">
        <f t="shared" si="16"/>
        <v>18815.335928933753</v>
      </c>
      <c r="AB139" s="36">
        <f t="shared" si="17"/>
        <v>57605.901791061464</v>
      </c>
      <c r="AC139" s="36">
        <f t="shared" si="18"/>
        <v>289820.25898695103</v>
      </c>
      <c r="AD139" s="36">
        <f t="shared" si="19"/>
        <v>187455.65128847328</v>
      </c>
    </row>
    <row r="140" spans="1:30" ht="14.25" customHeight="1" x14ac:dyDescent="0.25">
      <c r="A140" s="16">
        <v>124</v>
      </c>
      <c r="B140" s="34">
        <v>0.21078393889052699</v>
      </c>
      <c r="C140" s="34">
        <v>0.112361014707034</v>
      </c>
      <c r="D140" s="34">
        <v>3.5236663119148699E-2</v>
      </c>
      <c r="E140" s="34">
        <v>3.54298016186297E-2</v>
      </c>
      <c r="F140" s="34">
        <v>3.3336771528405598E-2</v>
      </c>
      <c r="G140" s="34">
        <v>0.18409339011805201</v>
      </c>
      <c r="H140" s="35">
        <v>0.93252713988080105</v>
      </c>
      <c r="I140" s="34">
        <v>0.103909972383883</v>
      </c>
      <c r="J140" s="34">
        <v>2.09811047384445E-2</v>
      </c>
      <c r="K140" s="36">
        <f>Inputs!$B$12*(1+$B140)^4</f>
        <v>128948.96359541631</v>
      </c>
      <c r="L140" s="36">
        <f t="shared" si="10"/>
        <v>18047.476206950472</v>
      </c>
      <c r="M140" s="36">
        <f t="shared" si="11"/>
        <v>191437.41273250259</v>
      </c>
      <c r="N140" s="37">
        <f>M140/Inputs!$B$6</f>
        <v>291.82532428735152</v>
      </c>
      <c r="O140" s="38">
        <f>IF(N140&gt;Inputs!$B$4,1,0)</f>
        <v>0</v>
      </c>
      <c r="P140" s="34">
        <f t="shared" si="12"/>
        <v>8.2928867645438498E-2</v>
      </c>
      <c r="Q140" s="36">
        <f>Inputs!$B$12*(1+$B140)^0*$C140+Inputs!$B$29*(1+$D140)^0*Inputs!$B$19+Inputs!$B$30*(1+$E140)^0*Inputs!$B$20+Inputs!$B$31*(1+$F140)^0*Inputs!$B$21+Inputs!$B$22*(1+Inputs!$B$23)^0</f>
        <v>14763.704909848962</v>
      </c>
      <c r="R140" s="36">
        <f>Inputs!$B$12*(1+$B140)^1*$C140+Inputs!$B$29*(1+$D140)^1*Inputs!$B$19+Inputs!$B$30*(1+$E140)^1*Inputs!$B$20+Inputs!$B$31*(1+$F140)^1*Inputs!$B$21+Inputs!$B$22*(1+Inputs!$B$23)^1</f>
        <v>16471.363910385968</v>
      </c>
      <c r="S140" s="36">
        <f>Inputs!$B$12*(1+$B140)^2*$C140+Inputs!$B$29*(1+$D140)^2*Inputs!$B$19+Inputs!$B$30*(1+$E140)^2*Inputs!$B$20+Inputs!$B$31*(1+$F140)^2*Inputs!$B$21+Inputs!$B$22*(1+Inputs!$B$23)^2</f>
        <v>18488.746410396641</v>
      </c>
      <c r="T140" s="36">
        <f>Inputs!$B$12*(1+$B140)^3*$C140+Inputs!$B$29*(1+$D140)^3*Inputs!$B$19+Inputs!$B$30*(1+$E140)^3*Inputs!$B$20+Inputs!$B$31*(1+$F140)^3*Inputs!$B$21+Inputs!$B$22*(1+Inputs!$B$23)^3</f>
        <v>20879.349822505224</v>
      </c>
      <c r="U140" s="36">
        <f>Inputs!$B$12*(1+$B140)^4*$C140+Inputs!$B$29*(1+$D140)^4*Inputs!$B$19+Inputs!$B$30*(1+$E140)^4*Inputs!$B$20+Inputs!$B$31*(1+$F140)^4*Inputs!$B$21+Inputs!$B$22*(1+Inputs!$B$23)^4</f>
        <v>23719.992439095593</v>
      </c>
      <c r="V140" s="35">
        <f>Inputs!$B$13/(Q140*(1-$G140))</f>
        <v>1.0509883405188793</v>
      </c>
      <c r="W140" s="36">
        <f>Inputs!$B$13</f>
        <v>12660</v>
      </c>
      <c r="X140" s="36">
        <f t="shared" si="13"/>
        <v>13726.32900142021</v>
      </c>
      <c r="Y140" s="36">
        <f t="shared" si="14"/>
        <v>14960.755170449538</v>
      </c>
      <c r="Z140" s="36">
        <f t="shared" si="15"/>
        <v>16390.673299555121</v>
      </c>
      <c r="AA140" s="36">
        <f t="shared" si="16"/>
        <v>18047.476206950472</v>
      </c>
      <c r="AB140" s="36">
        <f t="shared" si="17"/>
        <v>55899.69636874539</v>
      </c>
      <c r="AC140" s="36">
        <f t="shared" si="18"/>
        <v>222192.0148999721</v>
      </c>
      <c r="AD140" s="36">
        <f t="shared" si="19"/>
        <v>135537.71636375721</v>
      </c>
    </row>
    <row r="141" spans="1:30" ht="14.25" customHeight="1" x14ac:dyDescent="0.25">
      <c r="A141" s="16">
        <v>125</v>
      </c>
      <c r="B141" s="34">
        <v>0.53562865557028805</v>
      </c>
      <c r="C141" s="34">
        <v>4.4366645266988698E-2</v>
      </c>
      <c r="D141" s="34">
        <v>3.5781376116192497E-2</v>
      </c>
      <c r="E141" s="34">
        <v>4.9573933203902999E-2</v>
      </c>
      <c r="F141" s="34">
        <v>4.3094364050365302E-3</v>
      </c>
      <c r="G141" s="34">
        <v>0.19178017957749</v>
      </c>
      <c r="H141" s="35">
        <v>0.99850419427131498</v>
      </c>
      <c r="I141" s="34">
        <v>9.2579465500635297E-2</v>
      </c>
      <c r="J141" s="34">
        <v>3.3359979580516598E-2</v>
      </c>
      <c r="K141" s="36">
        <f>Inputs!$B$12*(1+$B141)^4</f>
        <v>333653.80432347371</v>
      </c>
      <c r="L141" s="36">
        <f t="shared" si="10"/>
        <v>19084.922606824093</v>
      </c>
      <c r="M141" s="36">
        <f t="shared" si="11"/>
        <v>271761.18494425132</v>
      </c>
      <c r="N141" s="37">
        <f>M141/Inputs!$B$6</f>
        <v>414.27009900038308</v>
      </c>
      <c r="O141" s="38">
        <f>IF(N141&gt;Inputs!$B$4,1,0)</f>
        <v>1</v>
      </c>
      <c r="P141" s="34">
        <f t="shared" si="12"/>
        <v>5.9219485920118699E-2</v>
      </c>
      <c r="Q141" s="36">
        <f>Inputs!$B$12*(1+$B141)^0*$C141+Inputs!$B$29*(1+$D141)^0*Inputs!$B$19+Inputs!$B$30*(1+$E141)^0*Inputs!$B$20+Inputs!$B$31*(1+$F141)^0*Inputs!$B$21+Inputs!$B$22*(1+Inputs!$B$23)^0</f>
        <v>10684.042743446244</v>
      </c>
      <c r="R141" s="36">
        <f>Inputs!$B$12*(1+$B141)^1*$C141+Inputs!$B$29*(1+$D141)^1*Inputs!$B$19+Inputs!$B$30*(1+$E141)^1*Inputs!$B$20+Inputs!$B$31*(1+$F141)^1*Inputs!$B$21+Inputs!$B$22*(1+Inputs!$B$23)^1</f>
        <v>12302.815698781638</v>
      </c>
      <c r="S141" s="36">
        <f>Inputs!$B$12*(1+$B141)^2*$C141+Inputs!$B$29*(1+$D141)^2*Inputs!$B$19+Inputs!$B$30*(1+$E141)^2*Inputs!$B$20+Inputs!$B$31*(1+$F141)^2*Inputs!$B$21+Inputs!$B$22*(1+Inputs!$B$23)^2</f>
        <v>14693.717491340612</v>
      </c>
      <c r="T141" s="36">
        <f>Inputs!$B$12*(1+$B141)^3*$C141+Inputs!$B$29*(1+$D141)^3*Inputs!$B$19+Inputs!$B$30*(1+$E141)^3*Inputs!$B$20+Inputs!$B$31*(1+$F141)^3*Inputs!$B$21+Inputs!$B$22*(1+Inputs!$B$23)^3</f>
        <v>18266.214866471208</v>
      </c>
      <c r="U141" s="36">
        <f>Inputs!$B$12*(1+$B141)^4*$C141+Inputs!$B$29*(1+$D141)^4*Inputs!$B$19+Inputs!$B$30*(1+$E141)^4*Inputs!$B$20+Inputs!$B$31*(1+$F141)^4*Inputs!$B$21+Inputs!$B$22*(1+Inputs!$B$23)^4</f>
        <v>23648.903708692837</v>
      </c>
      <c r="V141" s="35">
        <f>Inputs!$B$13/(Q141*(1-$G141))</f>
        <v>1.4661168738821508</v>
      </c>
      <c r="W141" s="36">
        <f>Inputs!$B$13</f>
        <v>12660</v>
      </c>
      <c r="X141" s="36">
        <f t="shared" si="13"/>
        <v>13415.743878199088</v>
      </c>
      <c r="Y141" s="36">
        <f t="shared" si="14"/>
        <v>14634.616399633098</v>
      </c>
      <c r="Z141" s="36">
        <f t="shared" si="15"/>
        <v>16466.889307505506</v>
      </c>
      <c r="AA141" s="36">
        <f t="shared" si="16"/>
        <v>19084.922606824093</v>
      </c>
      <c r="AB141" s="36">
        <f t="shared" si="17"/>
        <v>57860.468788678991</v>
      </c>
      <c r="AC141" s="36">
        <f t="shared" si="18"/>
        <v>333025.43797637813</v>
      </c>
      <c r="AD141" s="36">
        <f t="shared" si="19"/>
        <v>213900.7161555723</v>
      </c>
    </row>
    <row r="142" spans="1:30" ht="14.25" customHeight="1" x14ac:dyDescent="0.25">
      <c r="A142" s="16">
        <v>126</v>
      </c>
      <c r="B142" s="34">
        <v>0.27908361845708701</v>
      </c>
      <c r="C142" s="34">
        <v>8.6290782165082999E-2</v>
      </c>
      <c r="D142" s="34">
        <v>3.7130693253896799E-2</v>
      </c>
      <c r="E142" s="34">
        <v>3.4687891674485299E-2</v>
      </c>
      <c r="F142" s="34">
        <v>2.3434099803463702E-2</v>
      </c>
      <c r="G142" s="34">
        <v>0.16462070701941101</v>
      </c>
      <c r="H142" s="35">
        <v>1.1058816364042501</v>
      </c>
      <c r="I142" s="34">
        <v>9.1957371961077006E-2</v>
      </c>
      <c r="J142" s="34">
        <v>2.1440878183844998E-2</v>
      </c>
      <c r="K142" s="36">
        <f>Inputs!$B$12*(1+$B142)^4</f>
        <v>160600.538738856</v>
      </c>
      <c r="L142" s="36">
        <f t="shared" si="10"/>
        <v>21169.229903686057</v>
      </c>
      <c r="M142" s="36">
        <f t="shared" si="11"/>
        <v>259769.95206216606</v>
      </c>
      <c r="N142" s="37">
        <f>M142/Inputs!$B$6</f>
        <v>395.99078058257021</v>
      </c>
      <c r="O142" s="38">
        <f>IF(N142&gt;Inputs!$B$4,1,0)</f>
        <v>1</v>
      </c>
      <c r="P142" s="34">
        <f t="shared" si="12"/>
        <v>7.0516493777232014E-2</v>
      </c>
      <c r="Q142" s="36">
        <f>Inputs!$B$12*(1+$B142)^0*$C142+Inputs!$B$29*(1+$D142)^0*Inputs!$B$19+Inputs!$B$30*(1+$E142)^0*Inputs!$B$20+Inputs!$B$31*(1+$F142)^0*Inputs!$B$21+Inputs!$B$22*(1+Inputs!$B$23)^0</f>
        <v>13199.490957331902</v>
      </c>
      <c r="R142" s="36">
        <f>Inputs!$B$12*(1+$B142)^1*$C142+Inputs!$B$29*(1+$D142)^1*Inputs!$B$19+Inputs!$B$30*(1+$E142)^1*Inputs!$B$20+Inputs!$B$31*(1+$F142)^1*Inputs!$B$21+Inputs!$B$22*(1+Inputs!$B$23)^1</f>
        <v>14890.752397568242</v>
      </c>
      <c r="S142" s="36">
        <f>Inputs!$B$12*(1+$B142)^2*$C142+Inputs!$B$29*(1+$D142)^2*Inputs!$B$19+Inputs!$B$30*(1+$E142)^2*Inputs!$B$20+Inputs!$B$31*(1+$F142)^2*Inputs!$B$21+Inputs!$B$22*(1+Inputs!$B$23)^2</f>
        <v>16993.249963030707</v>
      </c>
      <c r="T142" s="36">
        <f>Inputs!$B$12*(1+$B142)^3*$C142+Inputs!$B$29*(1+$D142)^3*Inputs!$B$19+Inputs!$B$30*(1+$E142)^3*Inputs!$B$20+Inputs!$B$31*(1+$F142)^3*Inputs!$B$21+Inputs!$B$22*(1+Inputs!$B$23)^3</f>
        <v>19619.796330830519</v>
      </c>
      <c r="U142" s="36">
        <f>Inputs!$B$12*(1+$B142)^4*$C142+Inputs!$B$29*(1+$D142)^4*Inputs!$B$19+Inputs!$B$30*(1+$E142)^4*Inputs!$B$20+Inputs!$B$31*(1+$F142)^4*Inputs!$B$21+Inputs!$B$22*(1+Inputs!$B$23)^4</f>
        <v>22914.622503241953</v>
      </c>
      <c r="V142" s="35">
        <f>Inputs!$B$13/(Q142*(1-$G142))</f>
        <v>1.1481346315421528</v>
      </c>
      <c r="W142" s="36">
        <f>Inputs!$B$13</f>
        <v>12660</v>
      </c>
      <c r="X142" s="36">
        <f t="shared" si="13"/>
        <v>14150.735274227911</v>
      </c>
      <c r="Y142" s="36">
        <f t="shared" si="14"/>
        <v>15998.792368614118</v>
      </c>
      <c r="Z142" s="36">
        <f t="shared" si="15"/>
        <v>18298.499946998763</v>
      </c>
      <c r="AA142" s="36">
        <f t="shared" si="16"/>
        <v>21169.229903686057</v>
      </c>
      <c r="AB142" s="36">
        <f t="shared" si="17"/>
        <v>62255.371622955849</v>
      </c>
      <c r="AC142" s="36">
        <f t="shared" si="18"/>
        <v>306639.13681820576</v>
      </c>
      <c r="AD142" s="36">
        <f t="shared" si="19"/>
        <v>197514.5804392102</v>
      </c>
    </row>
    <row r="143" spans="1:30" ht="14.25" customHeight="1" x14ac:dyDescent="0.25">
      <c r="A143" s="16">
        <v>127</v>
      </c>
      <c r="B143" s="34">
        <v>0.48131735078355198</v>
      </c>
      <c r="C143" s="34">
        <v>5.0948156418977701E-2</v>
      </c>
      <c r="D143" s="34">
        <v>4.2165752859977201E-2</v>
      </c>
      <c r="E143" s="34">
        <v>5.88709511209441E-2</v>
      </c>
      <c r="F143" s="34">
        <v>-1.3614944100571401E-2</v>
      </c>
      <c r="G143" s="34">
        <v>0.19632105126430499</v>
      </c>
      <c r="H143" s="35">
        <v>1.01186065188858</v>
      </c>
      <c r="I143" s="34">
        <v>9.70260445791956E-2</v>
      </c>
      <c r="J143" s="34">
        <v>2.4131649449939899E-2</v>
      </c>
      <c r="K143" s="36">
        <f>Inputs!$B$12*(1+$B143)^4</f>
        <v>288897.43739731266</v>
      </c>
      <c r="L143" s="36">
        <f t="shared" si="10"/>
        <v>19069.281969409523</v>
      </c>
      <c r="M143" s="36">
        <f t="shared" si="11"/>
        <v>225931.21506788797</v>
      </c>
      <c r="N143" s="37">
        <f>M143/Inputs!$B$6</f>
        <v>344.40734004251215</v>
      </c>
      <c r="O143" s="38">
        <f>IF(N143&gt;Inputs!$B$4,1,0)</f>
        <v>0</v>
      </c>
      <c r="P143" s="34">
        <f t="shared" si="12"/>
        <v>7.2894395129255704E-2</v>
      </c>
      <c r="Q143" s="36">
        <f>Inputs!$B$12*(1+$B143)^0*$C143+Inputs!$B$29*(1+$D143)^0*Inputs!$B$19+Inputs!$B$30*(1+$E143)^0*Inputs!$B$20+Inputs!$B$31*(1+$F143)^0*Inputs!$B$21+Inputs!$B$22*(1+Inputs!$B$23)^0</f>
        <v>11078.933412565584</v>
      </c>
      <c r="R143" s="36">
        <f>Inputs!$B$12*(1+$B143)^1*$C143+Inputs!$B$29*(1+$D143)^1*Inputs!$B$19+Inputs!$B$30*(1+$E143)^1*Inputs!$B$20+Inputs!$B$31*(1+$F143)^1*Inputs!$B$21+Inputs!$B$22*(1+Inputs!$B$23)^1</f>
        <v>12706.705425867904</v>
      </c>
      <c r="S143" s="36">
        <f>Inputs!$B$12*(1+$B143)^2*$C143+Inputs!$B$29*(1+$D143)^2*Inputs!$B$19+Inputs!$B$30*(1+$E143)^2*Inputs!$B$20+Inputs!$B$31*(1+$F143)^2*Inputs!$B$21+Inputs!$B$22*(1+Inputs!$B$23)^2</f>
        <v>15055.987851691469</v>
      </c>
      <c r="T143" s="36">
        <f>Inputs!$B$12*(1+$B143)^3*$C143+Inputs!$B$29*(1+$D143)^3*Inputs!$B$19+Inputs!$B$30*(1+$E143)^3*Inputs!$B$20+Inputs!$B$31*(1+$F143)^3*Inputs!$B$21+Inputs!$B$22*(1+Inputs!$B$23)^3</f>
        <v>18468.325313773807</v>
      </c>
      <c r="U143" s="36">
        <f>Inputs!$B$12*(1+$B143)^4*$C143+Inputs!$B$29*(1+$D143)^4*Inputs!$B$19+Inputs!$B$30*(1+$E143)^4*Inputs!$B$20+Inputs!$B$31*(1+$F143)^4*Inputs!$B$21+Inputs!$B$22*(1+Inputs!$B$23)^4</f>
        <v>23449.362475138445</v>
      </c>
      <c r="V143" s="35">
        <f>Inputs!$B$13/(Q143*(1-$G143))</f>
        <v>1.4218479651830598</v>
      </c>
      <c r="W143" s="36">
        <f>Inputs!$B$13</f>
        <v>12660</v>
      </c>
      <c r="X143" s="36">
        <f t="shared" si="13"/>
        <v>13473.361126450962</v>
      </c>
      <c r="Y143" s="36">
        <f t="shared" si="14"/>
        <v>14724.156761887516</v>
      </c>
      <c r="Z143" s="36">
        <f t="shared" si="15"/>
        <v>16539.967097539109</v>
      </c>
      <c r="AA143" s="36">
        <f t="shared" si="16"/>
        <v>19069.281969409523</v>
      </c>
      <c r="AB143" s="36">
        <f t="shared" si="17"/>
        <v>57310.355044192547</v>
      </c>
      <c r="AC143" s="36">
        <f t="shared" si="18"/>
        <v>267914.35970526835</v>
      </c>
      <c r="AD143" s="36">
        <f t="shared" si="19"/>
        <v>168620.86002369542</v>
      </c>
    </row>
    <row r="144" spans="1:30" ht="14.25" customHeight="1" x14ac:dyDescent="0.25">
      <c r="A144" s="16">
        <v>128</v>
      </c>
      <c r="B144" s="34">
        <v>0.29047534930494401</v>
      </c>
      <c r="C144" s="34">
        <v>9.2304650515964107E-2</v>
      </c>
      <c r="D144" s="34">
        <v>3.1247619398175899E-2</v>
      </c>
      <c r="E144" s="34">
        <v>4.1746579210663999E-2</v>
      </c>
      <c r="F144" s="34">
        <v>5.99637721503175E-3</v>
      </c>
      <c r="G144" s="34">
        <v>0.18316971152235101</v>
      </c>
      <c r="H144" s="35">
        <v>0.92493966665766003</v>
      </c>
      <c r="I144" s="34">
        <v>9.5792313504981005E-2</v>
      </c>
      <c r="J144" s="34">
        <v>2.2135835337878499E-2</v>
      </c>
      <c r="K144" s="36">
        <f>Inputs!$B$12*(1+$B144)^4</f>
        <v>166398.7665084289</v>
      </c>
      <c r="L144" s="36">
        <f t="shared" si="10"/>
        <v>18193.044535247522</v>
      </c>
      <c r="M144" s="36">
        <f t="shared" si="11"/>
        <v>216844.43907193697</v>
      </c>
      <c r="N144" s="37">
        <f>M144/Inputs!$B$6</f>
        <v>330.55554736575755</v>
      </c>
      <c r="O144" s="38">
        <f>IF(N144&gt;Inputs!$B$4,1,0)</f>
        <v>0</v>
      </c>
      <c r="P144" s="34">
        <f t="shared" si="12"/>
        <v>7.365647816710251E-2</v>
      </c>
      <c r="Q144" s="36">
        <f>Inputs!$B$12*(1+$B144)^0*$C144+Inputs!$B$29*(1+$D144)^0*Inputs!$B$19+Inputs!$B$30*(1+$E144)^0*Inputs!$B$20+Inputs!$B$31*(1+$F144)^0*Inputs!$B$21+Inputs!$B$22*(1+Inputs!$B$23)^0</f>
        <v>13560.323058384769</v>
      </c>
      <c r="R144" s="36">
        <f>Inputs!$B$12*(1+$B144)^1*$C144+Inputs!$B$29*(1+$D144)^1*Inputs!$B$19+Inputs!$B$30*(1+$E144)^1*Inputs!$B$20+Inputs!$B$31*(1+$F144)^1*Inputs!$B$21+Inputs!$B$22*(1+Inputs!$B$23)^1</f>
        <v>15334.994684893471</v>
      </c>
      <c r="S144" s="36">
        <f>Inputs!$B$12*(1+$B144)^2*$C144+Inputs!$B$29*(1+$D144)^2*Inputs!$B$19+Inputs!$B$30*(1+$E144)^2*Inputs!$B$20+Inputs!$B$31*(1+$F144)^2*Inputs!$B$21+Inputs!$B$22*(1+Inputs!$B$23)^2</f>
        <v>17582.651933069596</v>
      </c>
      <c r="T144" s="36">
        <f>Inputs!$B$12*(1+$B144)^3*$C144+Inputs!$B$29*(1+$D144)^3*Inputs!$B$19+Inputs!$B$30*(1+$E144)^3*Inputs!$B$20+Inputs!$B$31*(1+$F144)^3*Inputs!$B$21+Inputs!$B$22*(1+Inputs!$B$23)^3</f>
        <v>20439.255348171449</v>
      </c>
      <c r="U144" s="36">
        <f>Inputs!$B$12*(1+$B144)^4*$C144+Inputs!$B$29*(1+$D144)^4*Inputs!$B$19+Inputs!$B$30*(1+$E144)^4*Inputs!$B$20+Inputs!$B$31*(1+$F144)^4*Inputs!$B$21+Inputs!$B$22*(1+Inputs!$B$23)^4</f>
        <v>24080.203042878635</v>
      </c>
      <c r="V144" s="35">
        <f>Inputs!$B$13/(Q144*(1-$G144))</f>
        <v>1.1429621173236095</v>
      </c>
      <c r="W144" s="36">
        <f>Inputs!$B$13</f>
        <v>12660</v>
      </c>
      <c r="X144" s="36">
        <f t="shared" si="13"/>
        <v>13634.102105471949</v>
      </c>
      <c r="Y144" s="36">
        <f t="shared" si="14"/>
        <v>14849.646809489845</v>
      </c>
      <c r="Z144" s="36">
        <f t="shared" si="15"/>
        <v>16352.23350032059</v>
      </c>
      <c r="AA144" s="36">
        <f t="shared" si="16"/>
        <v>18193.044535247522</v>
      </c>
      <c r="AB144" s="36">
        <f t="shared" si="17"/>
        <v>57049.949406291882</v>
      </c>
      <c r="AC144" s="36">
        <f t="shared" si="18"/>
        <v>252466.08629843435</v>
      </c>
      <c r="AD144" s="36">
        <f t="shared" si="19"/>
        <v>159794.48966564509</v>
      </c>
    </row>
    <row r="145" spans="1:30" ht="14.25" customHeight="1" x14ac:dyDescent="0.25">
      <c r="A145" s="16">
        <v>129</v>
      </c>
      <c r="B145" s="34">
        <v>0.35677749078764298</v>
      </c>
      <c r="C145" s="34">
        <v>6.8667807104285494E-2</v>
      </c>
      <c r="D145" s="34">
        <v>1.86520962619703E-2</v>
      </c>
      <c r="E145" s="34">
        <v>4.9564344198815703E-2</v>
      </c>
      <c r="F145" s="34">
        <v>2.81378184754686E-2</v>
      </c>
      <c r="G145" s="34">
        <v>0.17049474923196101</v>
      </c>
      <c r="H145" s="35">
        <v>1.0382848131605</v>
      </c>
      <c r="I145" s="34">
        <v>9.4819176281798395E-2</v>
      </c>
      <c r="J145" s="34">
        <v>2.54249032291229E-2</v>
      </c>
      <c r="K145" s="36">
        <f>Inputs!$B$12*(1+$B145)^4</f>
        <v>203322.65407704486</v>
      </c>
      <c r="L145" s="36">
        <f t="shared" ref="L145:L208" si="20">AA145</f>
        <v>19821.005605941376</v>
      </c>
      <c r="M145" s="36">
        <f t="shared" ref="M145:M208" si="21">AB145+AD145</f>
        <v>245615.60898191325</v>
      </c>
      <c r="N145" s="37">
        <f>M145/Inputs!$B$6</f>
        <v>374.41403808218485</v>
      </c>
      <c r="O145" s="38">
        <f>IF(N145&gt;Inputs!$B$4,1,0)</f>
        <v>0</v>
      </c>
      <c r="P145" s="34">
        <f t="shared" ref="P145:P208" si="22">I145-J145</f>
        <v>6.9394273052675495E-2</v>
      </c>
      <c r="Q145" s="36">
        <f>Inputs!$B$12*(1+$B145)^0*$C145+Inputs!$B$29*(1+$D145)^0*Inputs!$B$19+Inputs!$B$30*(1+$E145)^0*Inputs!$B$20+Inputs!$B$31*(1+$F145)^0*Inputs!$B$21+Inputs!$B$22*(1+Inputs!$B$23)^0</f>
        <v>12142.112453684051</v>
      </c>
      <c r="R145" s="36">
        <f>Inputs!$B$12*(1+$B145)^1*$C145+Inputs!$B$29*(1+$D145)^1*Inputs!$B$19+Inputs!$B$30*(1+$E145)^1*Inputs!$B$20+Inputs!$B$31*(1+$F145)^1*Inputs!$B$21+Inputs!$B$22*(1+Inputs!$B$23)^1</f>
        <v>13855.995538325689</v>
      </c>
      <c r="S145" s="36">
        <f>Inputs!$B$12*(1+$B145)^2*$C145+Inputs!$B$29*(1+$D145)^2*Inputs!$B$19+Inputs!$B$30*(1+$E145)^2*Inputs!$B$20+Inputs!$B$31*(1+$F145)^2*Inputs!$B$21+Inputs!$B$22*(1+Inputs!$B$23)^2</f>
        <v>16103.140460219613</v>
      </c>
      <c r="T145" s="36">
        <f>Inputs!$B$12*(1+$B145)^3*$C145+Inputs!$B$29*(1+$D145)^3*Inputs!$B$19+Inputs!$B$30*(1+$E145)^3*Inputs!$B$20+Inputs!$B$31*(1+$F145)^3*Inputs!$B$21+Inputs!$B$22*(1+Inputs!$B$23)^3</f>
        <v>19071.022622249853</v>
      </c>
      <c r="U145" s="36">
        <f>Inputs!$B$12*(1+$B145)^4*$C145+Inputs!$B$29*(1+$D145)^4*Inputs!$B$19+Inputs!$B$30*(1+$E145)^4*Inputs!$B$20+Inputs!$B$31*(1+$F145)^4*Inputs!$B$21+Inputs!$B$22*(1+Inputs!$B$23)^4</f>
        <v>23013.890543229765</v>
      </c>
      <c r="V145" s="35">
        <f>Inputs!$B$13/(Q145*(1-$G145))</f>
        <v>1.2569566948698565</v>
      </c>
      <c r="W145" s="36">
        <f>Inputs!$B$13</f>
        <v>12660</v>
      </c>
      <c r="X145" s="36">
        <f t="shared" ref="X145:X208" si="23">R145*(1-$G145)*($V145+($H145-$V145)*1/4)</f>
        <v>13818.650995830158</v>
      </c>
      <c r="Y145" s="36">
        <f t="shared" ref="Y145:Y208" si="24">S145*(1-$G145)*($V145+($H145-$V145)*2/4)</f>
        <v>15329.504390145368</v>
      </c>
      <c r="Z145" s="36">
        <f t="shared" ref="Z145:Z208" si="25">T145*(1-$G145)*($V145+($H145-$V145)*3/4)</f>
        <v>17289.981208455829</v>
      </c>
      <c r="AA145" s="36">
        <f t="shared" ref="AA145:AA208" si="26">U145*(1-$G145)*$H145</f>
        <v>19821.005605941376</v>
      </c>
      <c r="AB145" s="36">
        <f t="shared" ref="AB145:AB208" si="27">W145/(1+$I145)^1+X145/(1+$I145)^2+Y145/(1+$I145)^3+Z145/(1+$I145)^4+AA145/(1+$I145)^5</f>
        <v>59409.495418467399</v>
      </c>
      <c r="AC145" s="36">
        <f t="shared" ref="AC145:AC208" si="28">AA145*(1+$J145)/($I145-$J145)</f>
        <v>292890.92400965374</v>
      </c>
      <c r="AD145" s="36">
        <f t="shared" ref="AD145:AD208" si="29">AC145/(1+$I145)^5</f>
        <v>186206.11356344583</v>
      </c>
    </row>
    <row r="146" spans="1:30" ht="14.25" customHeight="1" x14ac:dyDescent="0.25">
      <c r="A146" s="16">
        <v>130</v>
      </c>
      <c r="B146" s="34">
        <v>0.30052408817752002</v>
      </c>
      <c r="C146" s="34">
        <v>5.9119283595514598E-2</v>
      </c>
      <c r="D146" s="34">
        <v>3.5986535337738101E-2</v>
      </c>
      <c r="E146" s="34">
        <v>6.1967324801576303E-2</v>
      </c>
      <c r="F146" s="34">
        <v>-2.8742421571641499E-4</v>
      </c>
      <c r="G146" s="34">
        <v>0.18227335585652199</v>
      </c>
      <c r="H146" s="35">
        <v>1.08046425579764</v>
      </c>
      <c r="I146" s="34">
        <v>9.7429971399666596E-2</v>
      </c>
      <c r="J146" s="34">
        <v>3.0648957992966699E-2</v>
      </c>
      <c r="K146" s="36">
        <f>Inputs!$B$12*(1+$B146)^4</f>
        <v>171642.50836742524</v>
      </c>
      <c r="L146" s="36">
        <f t="shared" si="20"/>
        <v>16839.23827193298</v>
      </c>
      <c r="M146" s="36">
        <f t="shared" si="21"/>
        <v>217922.73196969021</v>
      </c>
      <c r="N146" s="37">
        <f>M146/Inputs!$B$6</f>
        <v>332.1992865391619</v>
      </c>
      <c r="O146" s="38">
        <f>IF(N146&gt;Inputs!$B$4,1,0)</f>
        <v>0</v>
      </c>
      <c r="P146" s="34">
        <f t="shared" si="22"/>
        <v>6.6781013406699896E-2</v>
      </c>
      <c r="Q146" s="36">
        <f>Inputs!$B$12*(1+$B146)^0*$C146+Inputs!$B$29*(1+$D146)^0*Inputs!$B$19+Inputs!$B$30*(1+$E146)^0*Inputs!$B$20+Inputs!$B$31*(1+$F146)^0*Inputs!$B$21+Inputs!$B$22*(1+Inputs!$B$23)^0</f>
        <v>11569.201043157798</v>
      </c>
      <c r="R146" s="36">
        <f>Inputs!$B$12*(1+$B146)^1*$C146+Inputs!$B$29*(1+$D146)^1*Inputs!$B$19+Inputs!$B$30*(1+$E146)^1*Inputs!$B$20+Inputs!$B$31*(1+$F146)^1*Inputs!$B$21+Inputs!$B$22*(1+Inputs!$B$23)^1</f>
        <v>12839.180105333973</v>
      </c>
      <c r="S146" s="36">
        <f>Inputs!$B$12*(1+$B146)^2*$C146+Inputs!$B$29*(1+$D146)^2*Inputs!$B$19+Inputs!$B$30*(1+$E146)^2*Inputs!$B$20+Inputs!$B$31*(1+$F146)^2*Inputs!$B$21+Inputs!$B$22*(1+Inputs!$B$23)^2</f>
        <v>14441.361588291602</v>
      </c>
      <c r="T146" s="36">
        <f>Inputs!$B$12*(1+$B146)^3*$C146+Inputs!$B$29*(1+$D146)^3*Inputs!$B$19+Inputs!$B$30*(1+$E146)^3*Inputs!$B$20+Inputs!$B$31*(1+$F146)^3*Inputs!$B$21+Inputs!$B$22*(1+Inputs!$B$23)^3</f>
        <v>16472.710513556158</v>
      </c>
      <c r="U146" s="36">
        <f>Inputs!$B$12*(1+$B146)^4*$C146+Inputs!$B$29*(1+$D146)^4*Inputs!$B$19+Inputs!$B$30*(1+$E146)^4*Inputs!$B$20+Inputs!$B$31*(1+$F146)^4*Inputs!$B$21+Inputs!$B$22*(1+Inputs!$B$23)^4</f>
        <v>19059.165860210989</v>
      </c>
      <c r="V146" s="35">
        <f>Inputs!$B$13/(Q146*(1-$G146))</f>
        <v>1.3382035847732985</v>
      </c>
      <c r="W146" s="36">
        <f>Inputs!$B$13</f>
        <v>12660</v>
      </c>
      <c r="X146" s="36">
        <f t="shared" si="23"/>
        <v>13373.221274985917</v>
      </c>
      <c r="Y146" s="36">
        <f t="shared" si="24"/>
        <v>14281.128446901392</v>
      </c>
      <c r="Z146" s="36">
        <f t="shared" si="25"/>
        <v>15421.990258317846</v>
      </c>
      <c r="AA146" s="36">
        <f t="shared" si="26"/>
        <v>16839.23827193298</v>
      </c>
      <c r="AB146" s="36">
        <f t="shared" si="27"/>
        <v>54656.59341235258</v>
      </c>
      <c r="AC146" s="36">
        <f t="shared" si="28"/>
        <v>259884.39667227049</v>
      </c>
      <c r="AD146" s="36">
        <f t="shared" si="29"/>
        <v>163266.13855733763</v>
      </c>
    </row>
    <row r="147" spans="1:30" ht="14.25" customHeight="1" x14ac:dyDescent="0.25">
      <c r="A147" s="16">
        <v>131</v>
      </c>
      <c r="B147" s="34">
        <v>0.29112452831065799</v>
      </c>
      <c r="C147" s="34">
        <v>7.5728526913660804E-2</v>
      </c>
      <c r="D147" s="34">
        <v>1.17818738019846E-2</v>
      </c>
      <c r="E147" s="34">
        <v>5.01984709153772E-2</v>
      </c>
      <c r="F147" s="34">
        <v>4.4223134217113002E-3</v>
      </c>
      <c r="G147" s="34">
        <v>0.183552948321837</v>
      </c>
      <c r="H147" s="35">
        <v>1.0944463396358901</v>
      </c>
      <c r="I147" s="34">
        <v>9.7292805482985398E-2</v>
      </c>
      <c r="J147" s="34">
        <v>2.07164405692432E-2</v>
      </c>
      <c r="K147" s="36">
        <f>Inputs!$B$12*(1+$B147)^4</f>
        <v>166733.84962337749</v>
      </c>
      <c r="L147" s="36">
        <f t="shared" si="20"/>
        <v>18891.38962383828</v>
      </c>
      <c r="M147" s="36">
        <f t="shared" si="21"/>
        <v>216036.00943845272</v>
      </c>
      <c r="N147" s="37">
        <f>M147/Inputs!$B$6</f>
        <v>329.32318511959255</v>
      </c>
      <c r="O147" s="38">
        <f>IF(N147&gt;Inputs!$B$4,1,0)</f>
        <v>0</v>
      </c>
      <c r="P147" s="34">
        <f t="shared" si="22"/>
        <v>7.6576364913742201E-2</v>
      </c>
      <c r="Q147" s="36">
        <f>Inputs!$B$12*(1+$B147)^0*$C147+Inputs!$B$29*(1+$D147)^0*Inputs!$B$19+Inputs!$B$30*(1+$E147)^0*Inputs!$B$20+Inputs!$B$31*(1+$F147)^0*Inputs!$B$21+Inputs!$B$22*(1+Inputs!$B$23)^0</f>
        <v>12565.755642246571</v>
      </c>
      <c r="R147" s="36">
        <f>Inputs!$B$12*(1+$B147)^1*$C147+Inputs!$B$29*(1+$D147)^1*Inputs!$B$19+Inputs!$B$30*(1+$E147)^1*Inputs!$B$20+Inputs!$B$31*(1+$F147)^1*Inputs!$B$21+Inputs!$B$22*(1+Inputs!$B$23)^1</f>
        <v>14004.379030275943</v>
      </c>
      <c r="S147" s="36">
        <f>Inputs!$B$12*(1+$B147)^2*$C147+Inputs!$B$29*(1+$D147)^2*Inputs!$B$19+Inputs!$B$30*(1+$E147)^2*Inputs!$B$20+Inputs!$B$31*(1+$F147)^2*Inputs!$B$21+Inputs!$B$22*(1+Inputs!$B$23)^2</f>
        <v>15832.899711971528</v>
      </c>
      <c r="T147" s="36">
        <f>Inputs!$B$12*(1+$B147)^3*$C147+Inputs!$B$29*(1+$D147)^3*Inputs!$B$19+Inputs!$B$30*(1+$E147)^3*Inputs!$B$20+Inputs!$B$31*(1+$F147)^3*Inputs!$B$21+Inputs!$B$22*(1+Inputs!$B$23)^3</f>
        <v>18163.689635983734</v>
      </c>
      <c r="U147" s="36">
        <f>Inputs!$B$12*(1+$B147)^4*$C147+Inputs!$B$29*(1+$D147)^4*Inputs!$B$19+Inputs!$B$30*(1+$E147)^4*Inputs!$B$20+Inputs!$B$31*(1+$F147)^4*Inputs!$B$21+Inputs!$B$22*(1+Inputs!$B$23)^4</f>
        <v>21141.773074616322</v>
      </c>
      <c r="V147" s="35">
        <f>Inputs!$B$13/(Q147*(1-$G147))</f>
        <v>1.234005429581388</v>
      </c>
      <c r="W147" s="36">
        <f>Inputs!$B$13</f>
        <v>12660</v>
      </c>
      <c r="X147" s="36">
        <f t="shared" si="23"/>
        <v>13710.48933387471</v>
      </c>
      <c r="Y147" s="36">
        <f t="shared" si="24"/>
        <v>15049.627020866528</v>
      </c>
      <c r="Z147" s="36">
        <f t="shared" si="25"/>
        <v>16747.705409526152</v>
      </c>
      <c r="AA147" s="36">
        <f t="shared" si="26"/>
        <v>18891.38962383828</v>
      </c>
      <c r="AB147" s="36">
        <f t="shared" si="27"/>
        <v>57743.045859221093</v>
      </c>
      <c r="AC147" s="36">
        <f t="shared" si="28"/>
        <v>251810.75121509866</v>
      </c>
      <c r="AD147" s="36">
        <f t="shared" si="29"/>
        <v>158292.96357923161</v>
      </c>
    </row>
    <row r="148" spans="1:30" ht="14.25" customHeight="1" x14ac:dyDescent="0.25">
      <c r="A148" s="16">
        <v>132</v>
      </c>
      <c r="B148" s="34">
        <v>0.33570384728658798</v>
      </c>
      <c r="C148" s="34">
        <v>6.7761461063299305E-2</v>
      </c>
      <c r="D148" s="34">
        <v>1.9852431599935799E-2</v>
      </c>
      <c r="E148" s="34">
        <v>6.3044569365519595E-2</v>
      </c>
      <c r="F148" s="34">
        <v>2.3868426070887301E-2</v>
      </c>
      <c r="G148" s="34">
        <v>0.19209152996536599</v>
      </c>
      <c r="H148" s="35">
        <v>1.03647499881238</v>
      </c>
      <c r="I148" s="34">
        <v>8.91352907444945E-2</v>
      </c>
      <c r="J148" s="34">
        <v>2.0306842393666601E-2</v>
      </c>
      <c r="K148" s="36">
        <f>Inputs!$B$12*(1+$B148)^4</f>
        <v>190981.7893184135</v>
      </c>
      <c r="L148" s="36">
        <f t="shared" si="20"/>
        <v>18494.680480566403</v>
      </c>
      <c r="M148" s="36">
        <f t="shared" si="21"/>
        <v>237345.26096023683</v>
      </c>
      <c r="N148" s="37">
        <f>M148/Inputs!$B$6</f>
        <v>361.80680024426346</v>
      </c>
      <c r="O148" s="38">
        <f>IF(N148&gt;Inputs!$B$4,1,0)</f>
        <v>0</v>
      </c>
      <c r="P148" s="34">
        <f t="shared" si="22"/>
        <v>6.8828448350827895E-2</v>
      </c>
      <c r="Q148" s="36">
        <f>Inputs!$B$12*(1+$B148)^0*$C148+Inputs!$B$29*(1+$D148)^0*Inputs!$B$19+Inputs!$B$30*(1+$E148)^0*Inputs!$B$20+Inputs!$B$31*(1+$F148)^0*Inputs!$B$21+Inputs!$B$22*(1+Inputs!$B$23)^0</f>
        <v>12087.731691224879</v>
      </c>
      <c r="R148" s="36">
        <f>Inputs!$B$12*(1+$B148)^1*$C148+Inputs!$B$29*(1+$D148)^1*Inputs!$B$19+Inputs!$B$30*(1+$E148)^1*Inputs!$B$20+Inputs!$B$31*(1+$F148)^1*Inputs!$B$21+Inputs!$B$22*(1+Inputs!$B$23)^1</f>
        <v>13715.065891291099</v>
      </c>
      <c r="S148" s="36">
        <f>Inputs!$B$12*(1+$B148)^2*$C148+Inputs!$B$29*(1+$D148)^2*Inputs!$B$19+Inputs!$B$30*(1+$E148)^2*Inputs!$B$20+Inputs!$B$31*(1+$F148)^2*Inputs!$B$21+Inputs!$B$22*(1+Inputs!$B$23)^2</f>
        <v>15812.369859110859</v>
      </c>
      <c r="T148" s="36">
        <f>Inputs!$B$12*(1+$B148)^3*$C148+Inputs!$B$29*(1+$D148)^3*Inputs!$B$19+Inputs!$B$30*(1+$E148)^3*Inputs!$B$20+Inputs!$B$31*(1+$F148)^3*Inputs!$B$21+Inputs!$B$22*(1+Inputs!$B$23)^3</f>
        <v>18534.114215197718</v>
      </c>
      <c r="U148" s="36">
        <f>Inputs!$B$12*(1+$B148)^4*$C148+Inputs!$B$29*(1+$D148)^4*Inputs!$B$19+Inputs!$B$30*(1+$E148)^4*Inputs!$B$20+Inputs!$B$31*(1+$F148)^4*Inputs!$B$21+Inputs!$B$22*(1+Inputs!$B$23)^4</f>
        <v>22086.446146885108</v>
      </c>
      <c r="V148" s="35">
        <f>Inputs!$B$13/(Q148*(1-$G148))</f>
        <v>1.296363315687018</v>
      </c>
      <c r="W148" s="36">
        <f>Inputs!$B$13</f>
        <v>12660</v>
      </c>
      <c r="X148" s="36">
        <f t="shared" si="23"/>
        <v>13644.452638400033</v>
      </c>
      <c r="Y148" s="36">
        <f t="shared" si="24"/>
        <v>14900.943544094474</v>
      </c>
      <c r="Z148" s="36">
        <f t="shared" si="25"/>
        <v>16492.92300017082</v>
      </c>
      <c r="AA148" s="36">
        <f t="shared" si="26"/>
        <v>18494.680480566403</v>
      </c>
      <c r="AB148" s="36">
        <f t="shared" si="27"/>
        <v>58449.314465876712</v>
      </c>
      <c r="AC148" s="36">
        <f t="shared" si="28"/>
        <v>274163.51079167554</v>
      </c>
      <c r="AD148" s="36">
        <f t="shared" si="29"/>
        <v>178895.94649436011</v>
      </c>
    </row>
    <row r="149" spans="1:30" ht="14.25" customHeight="1" x14ac:dyDescent="0.25">
      <c r="A149" s="16">
        <v>133</v>
      </c>
      <c r="B149" s="34">
        <v>0.36067049305524301</v>
      </c>
      <c r="C149" s="34">
        <v>8.9366243918851604E-2</v>
      </c>
      <c r="D149" s="34">
        <v>4.0657909926707501E-2</v>
      </c>
      <c r="E149" s="34">
        <v>5.6817743780875202E-2</v>
      </c>
      <c r="F149" s="34">
        <v>-4.0337060797017597E-3</v>
      </c>
      <c r="G149" s="34">
        <v>0.21414236037570999</v>
      </c>
      <c r="H149" s="35">
        <v>1.0611966413119001</v>
      </c>
      <c r="I149" s="34">
        <v>9.5187657116662105E-2</v>
      </c>
      <c r="J149" s="34">
        <v>1.8848769597504901E-2</v>
      </c>
      <c r="K149" s="36">
        <f>Inputs!$B$12*(1+$B149)^4</f>
        <v>205666.29202815011</v>
      </c>
      <c r="L149" s="36">
        <f t="shared" si="20"/>
        <v>22709.895853015281</v>
      </c>
      <c r="M149" s="36">
        <f t="shared" si="21"/>
        <v>255896.30381074734</v>
      </c>
      <c r="N149" s="37">
        <f>M149/Inputs!$B$6</f>
        <v>390.08582897979778</v>
      </c>
      <c r="O149" s="38">
        <f>IF(N149&gt;Inputs!$B$4,1,0)</f>
        <v>0</v>
      </c>
      <c r="P149" s="34">
        <f t="shared" si="22"/>
        <v>7.6338887519157211E-2</v>
      </c>
      <c r="Q149" s="36">
        <f>Inputs!$B$12*(1+$B149)^0*$C149+Inputs!$B$29*(1+$D149)^0*Inputs!$B$19+Inputs!$B$30*(1+$E149)^0*Inputs!$B$20+Inputs!$B$31*(1+$F149)^0*Inputs!$B$21+Inputs!$B$22*(1+Inputs!$B$23)^0</f>
        <v>13384.018662558017</v>
      </c>
      <c r="R149" s="36">
        <f>Inputs!$B$12*(1+$B149)^1*$C149+Inputs!$B$29*(1+$D149)^1*Inputs!$B$19+Inputs!$B$30*(1+$E149)^1*Inputs!$B$20+Inputs!$B$31*(1+$F149)^1*Inputs!$B$21+Inputs!$B$22*(1+Inputs!$B$23)^1</f>
        <v>15507.473901651414</v>
      </c>
      <c r="S149" s="36">
        <f>Inputs!$B$12*(1+$B149)^2*$C149+Inputs!$B$29*(1+$D149)^2*Inputs!$B$19+Inputs!$B$30*(1+$E149)^2*Inputs!$B$20+Inputs!$B$31*(1+$F149)^2*Inputs!$B$21+Inputs!$B$22*(1+Inputs!$B$23)^2</f>
        <v>18339.992491246023</v>
      </c>
      <c r="T149" s="36">
        <f>Inputs!$B$12*(1+$B149)^3*$C149+Inputs!$B$29*(1+$D149)^3*Inputs!$B$19+Inputs!$B$30*(1+$E149)^3*Inputs!$B$20+Inputs!$B$31*(1+$F149)^3*Inputs!$B$21+Inputs!$B$22*(1+Inputs!$B$23)^3</f>
        <v>22133.762890103069</v>
      </c>
      <c r="U149" s="36">
        <f>Inputs!$B$12*(1+$B149)^4*$C149+Inputs!$B$29*(1+$D149)^4*Inputs!$B$19+Inputs!$B$30*(1+$E149)^4*Inputs!$B$20+Inputs!$B$31*(1+$F149)^4*Inputs!$B$21+Inputs!$B$22*(1+Inputs!$B$23)^4</f>
        <v>27231.740276190987</v>
      </c>
      <c r="V149" s="35">
        <f>Inputs!$B$13/(Q149*(1-$G149))</f>
        <v>1.2036585155119153</v>
      </c>
      <c r="W149" s="36">
        <f>Inputs!$B$13</f>
        <v>12660</v>
      </c>
      <c r="X149" s="36">
        <f t="shared" si="23"/>
        <v>14234.55146446724</v>
      </c>
      <c r="Y149" s="36">
        <f t="shared" si="24"/>
        <v>16321.252000147822</v>
      </c>
      <c r="Z149" s="36">
        <f t="shared" si="25"/>
        <v>19077.93520836391</v>
      </c>
      <c r="AA149" s="36">
        <f t="shared" si="26"/>
        <v>22709.895853015281</v>
      </c>
      <c r="AB149" s="36">
        <f t="shared" si="27"/>
        <v>63526.749799333396</v>
      </c>
      <c r="AC149" s="36">
        <f t="shared" si="28"/>
        <v>303095.18777995865</v>
      </c>
      <c r="AD149" s="36">
        <f t="shared" si="29"/>
        <v>192369.55401141394</v>
      </c>
    </row>
    <row r="150" spans="1:30" ht="14.25" customHeight="1" x14ac:dyDescent="0.25">
      <c r="A150" s="16">
        <v>134</v>
      </c>
      <c r="B150" s="34">
        <v>0.32795910026609199</v>
      </c>
      <c r="C150" s="34">
        <v>8.1569787173004699E-2</v>
      </c>
      <c r="D150" s="34">
        <v>2.7984393146790201E-2</v>
      </c>
      <c r="E150" s="34">
        <v>4.5183048483594897E-2</v>
      </c>
      <c r="F150" s="34">
        <v>-9.4319017499832607E-3</v>
      </c>
      <c r="G150" s="34">
        <v>0.19934485941066399</v>
      </c>
      <c r="H150" s="35">
        <v>1.09298538099286</v>
      </c>
      <c r="I150" s="34">
        <v>9.9771118390454896E-2</v>
      </c>
      <c r="J150" s="34">
        <v>2.5937454081083298E-2</v>
      </c>
      <c r="K150" s="36">
        <f>Inputs!$B$12*(1+$B150)^4</f>
        <v>186590.72325470022</v>
      </c>
      <c r="L150" s="36">
        <f t="shared" si="20"/>
        <v>20701.559375432582</v>
      </c>
      <c r="M150" s="36">
        <f t="shared" si="21"/>
        <v>238640.98706038989</v>
      </c>
      <c r="N150" s="37">
        <f>M150/Inputs!$B$6</f>
        <v>363.78199247010656</v>
      </c>
      <c r="O150" s="38">
        <f>IF(N150&gt;Inputs!$B$4,1,0)</f>
        <v>0</v>
      </c>
      <c r="P150" s="34">
        <f t="shared" si="22"/>
        <v>7.3833664309371605E-2</v>
      </c>
      <c r="Q150" s="36">
        <f>Inputs!$B$12*(1+$B150)^0*$C150+Inputs!$B$29*(1+$D150)^0*Inputs!$B$19+Inputs!$B$30*(1+$E150)^0*Inputs!$B$20+Inputs!$B$31*(1+$F150)^0*Inputs!$B$21+Inputs!$B$22*(1+Inputs!$B$23)^0</f>
        <v>12916.231257807205</v>
      </c>
      <c r="R150" s="36">
        <f>Inputs!$B$12*(1+$B150)^1*$C150+Inputs!$B$29*(1+$D150)^1*Inputs!$B$19+Inputs!$B$30*(1+$E150)^1*Inputs!$B$20+Inputs!$B$31*(1+$F150)^1*Inputs!$B$21+Inputs!$B$22*(1+Inputs!$B$23)^1</f>
        <v>14615.49781742855</v>
      </c>
      <c r="S150" s="36">
        <f>Inputs!$B$12*(1+$B150)^2*$C150+Inputs!$B$29*(1+$D150)^2*Inputs!$B$19+Inputs!$B$30*(1+$E150)^2*Inputs!$B$20+Inputs!$B$31*(1+$F150)^2*Inputs!$B$21+Inputs!$B$22*(1+Inputs!$B$23)^2</f>
        <v>16847.20899021536</v>
      </c>
      <c r="T150" s="36">
        <f>Inputs!$B$12*(1+$B150)^3*$C150+Inputs!$B$29*(1+$D150)^3*Inputs!$B$19+Inputs!$B$30*(1+$E150)^3*Inputs!$B$20+Inputs!$B$31*(1+$F150)^3*Inputs!$B$21+Inputs!$B$22*(1+Inputs!$B$23)^3</f>
        <v>19784.242027813016</v>
      </c>
      <c r="U150" s="36">
        <f>Inputs!$B$12*(1+$B150)^4*$C150+Inputs!$B$29*(1+$D150)^4*Inputs!$B$19+Inputs!$B$30*(1+$E150)^4*Inputs!$B$20+Inputs!$B$31*(1+$F150)^4*Inputs!$B$21+Inputs!$B$22*(1+Inputs!$B$23)^4</f>
        <v>23656.103465905442</v>
      </c>
      <c r="V150" s="35">
        <f>Inputs!$B$13/(Q150*(1-$G150))</f>
        <v>1.2242000618286764</v>
      </c>
      <c r="W150" s="36">
        <f>Inputs!$B$13</f>
        <v>12660</v>
      </c>
      <c r="X150" s="36">
        <f t="shared" si="23"/>
        <v>13941.688954831177</v>
      </c>
      <c r="Y150" s="36">
        <f t="shared" si="24"/>
        <v>15628.030694071917</v>
      </c>
      <c r="Z150" s="36">
        <f t="shared" si="25"/>
        <v>17832.898318725889</v>
      </c>
      <c r="AA150" s="36">
        <f t="shared" si="26"/>
        <v>20701.559375432582</v>
      </c>
      <c r="AB150" s="36">
        <f t="shared" si="27"/>
        <v>59844.915895194674</v>
      </c>
      <c r="AC150" s="36">
        <f t="shared" si="28"/>
        <v>287653.4074233115</v>
      </c>
      <c r="AD150" s="36">
        <f t="shared" si="29"/>
        <v>178796.0711651952</v>
      </c>
    </row>
    <row r="151" spans="1:30" ht="14.25" customHeight="1" x14ac:dyDescent="0.25">
      <c r="A151" s="16">
        <v>135</v>
      </c>
      <c r="B151" s="34">
        <v>0.31791066920790401</v>
      </c>
      <c r="C151" s="34">
        <v>7.7127383735682606E-2</v>
      </c>
      <c r="D151" s="34">
        <v>2.99412675378346E-2</v>
      </c>
      <c r="E151" s="34">
        <v>3.49837849421719E-2</v>
      </c>
      <c r="F151" s="34">
        <v>3.28561307739339E-2</v>
      </c>
      <c r="G151" s="34">
        <v>0.18029889499861601</v>
      </c>
      <c r="H151" s="35">
        <v>1.12940161195735</v>
      </c>
      <c r="I151" s="34">
        <v>9.4768305212740503E-2</v>
      </c>
      <c r="J151" s="34">
        <v>2.6078979653541601E-2</v>
      </c>
      <c r="K151" s="36">
        <f>Inputs!$B$12*(1+$B151)^4</f>
        <v>181006.90635809337</v>
      </c>
      <c r="L151" s="36">
        <f t="shared" si="20"/>
        <v>21385.585757533019</v>
      </c>
      <c r="M151" s="36">
        <f t="shared" si="21"/>
        <v>265064.10906511673</v>
      </c>
      <c r="N151" s="37">
        <f>M151/Inputs!$B$6</f>
        <v>404.06114186755599</v>
      </c>
      <c r="O151" s="38">
        <f>IF(N151&gt;Inputs!$B$4,1,0)</f>
        <v>1</v>
      </c>
      <c r="P151" s="34">
        <f t="shared" si="22"/>
        <v>6.8689325559198905E-2</v>
      </c>
      <c r="Q151" s="36">
        <f>Inputs!$B$12*(1+$B151)^0*$C151+Inputs!$B$29*(1+$D151)^0*Inputs!$B$19+Inputs!$B$30*(1+$E151)^0*Inputs!$B$20+Inputs!$B$31*(1+$F151)^0*Inputs!$B$21+Inputs!$B$22*(1+Inputs!$B$23)^0</f>
        <v>12649.687051567878</v>
      </c>
      <c r="R151" s="36">
        <f>Inputs!$B$12*(1+$B151)^1*$C151+Inputs!$B$29*(1+$D151)^1*Inputs!$B$19+Inputs!$B$30*(1+$E151)^1*Inputs!$B$20+Inputs!$B$31*(1+$F151)^1*Inputs!$B$21+Inputs!$B$22*(1+Inputs!$B$23)^1</f>
        <v>14386.732055071741</v>
      </c>
      <c r="S151" s="36">
        <f>Inputs!$B$12*(1+$B151)^2*$C151+Inputs!$B$29*(1+$D151)^2*Inputs!$B$19+Inputs!$B$30*(1+$E151)^2*Inputs!$B$20+Inputs!$B$31*(1+$F151)^2*Inputs!$B$21+Inputs!$B$22*(1+Inputs!$B$23)^2</f>
        <v>16600.311363962603</v>
      </c>
      <c r="T151" s="36">
        <f>Inputs!$B$12*(1+$B151)^3*$C151+Inputs!$B$29*(1+$D151)^3*Inputs!$B$19+Inputs!$B$30*(1+$E151)^3*Inputs!$B$20+Inputs!$B$31*(1+$F151)^3*Inputs!$B$21+Inputs!$B$22*(1+Inputs!$B$23)^3</f>
        <v>19439.406712869022</v>
      </c>
      <c r="U151" s="36">
        <f>Inputs!$B$12*(1+$B151)^4*$C151+Inputs!$B$29*(1+$D151)^4*Inputs!$B$19+Inputs!$B$30*(1+$E151)^4*Inputs!$B$20+Inputs!$B$31*(1+$F151)^4*Inputs!$B$21+Inputs!$B$22*(1+Inputs!$B$23)^4</f>
        <v>23100.279062772217</v>
      </c>
      <c r="V151" s="35">
        <f>Inputs!$B$13/(Q151*(1-$G151))</f>
        <v>1.2209514747547379</v>
      </c>
      <c r="W151" s="36">
        <f>Inputs!$B$13</f>
        <v>12660</v>
      </c>
      <c r="X151" s="36">
        <f t="shared" si="23"/>
        <v>14128.553402434585</v>
      </c>
      <c r="Y151" s="36">
        <f t="shared" si="24"/>
        <v>15990.972220151676</v>
      </c>
      <c r="Z151" s="36">
        <f t="shared" si="25"/>
        <v>18361.153952737812</v>
      </c>
      <c r="AA151" s="36">
        <f t="shared" si="26"/>
        <v>21385.585757533019</v>
      </c>
      <c r="AB151" s="36">
        <f t="shared" si="27"/>
        <v>61921.226501402292</v>
      </c>
      <c r="AC151" s="36">
        <f t="shared" si="28"/>
        <v>319457.20582845545</v>
      </c>
      <c r="AD151" s="36">
        <f t="shared" si="29"/>
        <v>203142.88256371443</v>
      </c>
    </row>
    <row r="152" spans="1:30" ht="14.25" customHeight="1" x14ac:dyDescent="0.25">
      <c r="A152" s="16">
        <v>136</v>
      </c>
      <c r="B152" s="34">
        <v>0.245517975480437</v>
      </c>
      <c r="C152" s="34">
        <v>8.92441470400228E-2</v>
      </c>
      <c r="D152" s="34">
        <v>5.5237065323810799E-2</v>
      </c>
      <c r="E152" s="34">
        <v>3.5021971340560801E-2</v>
      </c>
      <c r="F152" s="34">
        <v>9.1558346346502298E-3</v>
      </c>
      <c r="G152" s="34">
        <v>0.21898150922779799</v>
      </c>
      <c r="H152" s="35">
        <v>1.0727029678867801</v>
      </c>
      <c r="I152" s="34">
        <v>0.109063119731323</v>
      </c>
      <c r="J152" s="34">
        <v>2.90232178610789E-2</v>
      </c>
      <c r="K152" s="36">
        <f>Inputs!$B$12*(1+$B152)^4</f>
        <v>144394.6988253482</v>
      </c>
      <c r="L152" s="36">
        <f t="shared" si="20"/>
        <v>18389.228434022716</v>
      </c>
      <c r="M152" s="36">
        <f t="shared" si="21"/>
        <v>196371.85390604887</v>
      </c>
      <c r="N152" s="37">
        <f>M152/Inputs!$B$6</f>
        <v>299.34733827141594</v>
      </c>
      <c r="O152" s="38">
        <f>IF(N152&gt;Inputs!$B$4,1,0)</f>
        <v>0</v>
      </c>
      <c r="P152" s="34">
        <f t="shared" si="22"/>
        <v>8.0039901870244096E-2</v>
      </c>
      <c r="Q152" s="36">
        <f>Inputs!$B$12*(1+$B152)^0*$C152+Inputs!$B$29*(1+$D152)^0*Inputs!$B$19+Inputs!$B$30*(1+$E152)^0*Inputs!$B$20+Inputs!$B$31*(1+$F152)^0*Inputs!$B$21+Inputs!$B$22*(1+Inputs!$B$23)^0</f>
        <v>13376.69284982829</v>
      </c>
      <c r="R152" s="36">
        <f>Inputs!$B$12*(1+$B152)^1*$C152+Inputs!$B$29*(1+$D152)^1*Inputs!$B$19+Inputs!$B$30*(1+$E152)^1*Inputs!$B$20+Inputs!$B$31*(1+$F152)^1*Inputs!$B$21+Inputs!$B$22*(1+Inputs!$B$23)^1</f>
        <v>14933.807696362193</v>
      </c>
      <c r="S152" s="36">
        <f>Inputs!$B$12*(1+$B152)^2*$C152+Inputs!$B$29*(1+$D152)^2*Inputs!$B$19+Inputs!$B$30*(1+$E152)^2*Inputs!$B$20+Inputs!$B$31*(1+$F152)^2*Inputs!$B$21+Inputs!$B$22*(1+Inputs!$B$23)^2</f>
        <v>16825.148252589075</v>
      </c>
      <c r="T152" s="36">
        <f>Inputs!$B$12*(1+$B152)^3*$C152+Inputs!$B$29*(1+$D152)^3*Inputs!$B$19+Inputs!$B$30*(1+$E152)^3*Inputs!$B$20+Inputs!$B$31*(1+$F152)^3*Inputs!$B$21+Inputs!$B$22*(1+Inputs!$B$23)^3</f>
        <v>19130.566325666674</v>
      </c>
      <c r="U152" s="36">
        <f>Inputs!$B$12*(1+$B152)^4*$C152+Inputs!$B$29*(1+$D152)^4*Inputs!$B$19+Inputs!$B$30*(1+$E152)^4*Inputs!$B$20+Inputs!$B$31*(1+$F152)^4*Inputs!$B$21+Inputs!$B$22*(1+Inputs!$B$23)^4</f>
        <v>21949.402853444619</v>
      </c>
      <c r="V152" s="35">
        <f>Inputs!$B$13/(Q152*(1-$G152))</f>
        <v>1.2117795932912432</v>
      </c>
      <c r="W152" s="36">
        <f>Inputs!$B$13</f>
        <v>12660</v>
      </c>
      <c r="X152" s="36">
        <f t="shared" si="23"/>
        <v>13728.155331464319</v>
      </c>
      <c r="Y152" s="36">
        <f t="shared" si="24"/>
        <v>15009.90927273932</v>
      </c>
      <c r="Z152" s="36">
        <f t="shared" si="25"/>
        <v>16547.102087663148</v>
      </c>
      <c r="AA152" s="36">
        <f t="shared" si="26"/>
        <v>18389.228434022716</v>
      </c>
      <c r="AB152" s="36">
        <f t="shared" si="27"/>
        <v>55475.155823120847</v>
      </c>
      <c r="AC152" s="36">
        <f t="shared" si="28"/>
        <v>236418.86827694078</v>
      </c>
      <c r="AD152" s="36">
        <f t="shared" si="29"/>
        <v>140896.69808292802</v>
      </c>
    </row>
    <row r="153" spans="1:30" ht="14.25" customHeight="1" x14ac:dyDescent="0.25">
      <c r="A153" s="16">
        <v>137</v>
      </c>
      <c r="B153" s="34">
        <v>0.30381014929883199</v>
      </c>
      <c r="C153" s="34">
        <v>0.10937724607204299</v>
      </c>
      <c r="D153" s="34">
        <v>2.0574510310771701E-2</v>
      </c>
      <c r="E153" s="34">
        <v>6.1316505990671802E-2</v>
      </c>
      <c r="F153" s="34">
        <v>1.7346234411629802E-2</v>
      </c>
      <c r="G153" s="34">
        <v>0.20107465971320601</v>
      </c>
      <c r="H153" s="35">
        <v>1.0820543538394201</v>
      </c>
      <c r="I153" s="34">
        <v>9.2671131940119902E-2</v>
      </c>
      <c r="J153" s="34">
        <v>2.9272196425924098E-2</v>
      </c>
      <c r="K153" s="36">
        <f>Inputs!$B$12*(1+$B153)^4</f>
        <v>173383.86507994423</v>
      </c>
      <c r="L153" s="36">
        <f t="shared" si="20"/>
        <v>24182.675937570417</v>
      </c>
      <c r="M153" s="36">
        <f t="shared" si="21"/>
        <v>318569.47993175255</v>
      </c>
      <c r="N153" s="37">
        <f>M153/Inputs!$B$6</f>
        <v>485.62420721303744</v>
      </c>
      <c r="O153" s="38">
        <f>IF(N153&gt;Inputs!$B$4,1,0)</f>
        <v>1</v>
      </c>
      <c r="P153" s="34">
        <f t="shared" si="22"/>
        <v>6.3398935514195801E-2</v>
      </c>
      <c r="Q153" s="36">
        <f>Inputs!$B$12*(1+$B153)^0*$C153+Inputs!$B$29*(1+$D153)^0*Inputs!$B$19+Inputs!$B$30*(1+$E153)^0*Inputs!$B$20+Inputs!$B$31*(1+$F153)^0*Inputs!$B$21+Inputs!$B$22*(1+Inputs!$B$23)^0</f>
        <v>14584.678791749502</v>
      </c>
      <c r="R153" s="36">
        <f>Inputs!$B$12*(1+$B153)^1*$C153+Inputs!$B$29*(1+$D153)^1*Inputs!$B$19+Inputs!$B$30*(1+$E153)^1*Inputs!$B$20+Inputs!$B$31*(1+$F153)^1*Inputs!$B$21+Inputs!$B$22*(1+Inputs!$B$23)^1</f>
        <v>16809.550940300742</v>
      </c>
      <c r="S153" s="36">
        <f>Inputs!$B$12*(1+$B153)^2*$C153+Inputs!$B$29*(1+$D153)^2*Inputs!$B$19+Inputs!$B$30*(1+$E153)^2*Inputs!$B$20+Inputs!$B$31*(1+$F153)^2*Inputs!$B$21+Inputs!$B$22*(1+Inputs!$B$23)^2</f>
        <v>19650.280631779591</v>
      </c>
      <c r="T153" s="36">
        <f>Inputs!$B$12*(1+$B153)^3*$C153+Inputs!$B$29*(1+$D153)^3*Inputs!$B$19+Inputs!$B$30*(1+$E153)^3*Inputs!$B$20+Inputs!$B$31*(1+$F153)^3*Inputs!$B$21+Inputs!$B$22*(1+Inputs!$B$23)^3</f>
        <v>23291.46525228586</v>
      </c>
      <c r="U153" s="36">
        <f>Inputs!$B$12*(1+$B153)^4*$C153+Inputs!$B$29*(1+$D153)^4*Inputs!$B$19+Inputs!$B$30*(1+$E153)^4*Inputs!$B$20+Inputs!$B$31*(1+$F153)^4*Inputs!$B$21+Inputs!$B$22*(1+Inputs!$B$23)^4</f>
        <v>27973.646532843679</v>
      </c>
      <c r="V153" s="35">
        <f>Inputs!$B$13/(Q153*(1-$G153))</f>
        <v>1.0865022763733847</v>
      </c>
      <c r="W153" s="36">
        <f>Inputs!$B$13</f>
        <v>12660</v>
      </c>
      <c r="X153" s="36">
        <f t="shared" si="23"/>
        <v>14576.33168885845</v>
      </c>
      <c r="Y153" s="36">
        <f t="shared" si="24"/>
        <v>17022.201438949673</v>
      </c>
      <c r="Z153" s="36">
        <f t="shared" si="25"/>
        <v>20155.71274752331</v>
      </c>
      <c r="AA153" s="36">
        <f t="shared" si="26"/>
        <v>24182.675937570417</v>
      </c>
      <c r="AB153" s="36">
        <f t="shared" si="27"/>
        <v>66508.694600304938</v>
      </c>
      <c r="AC153" s="36">
        <f t="shared" si="28"/>
        <v>392602.11194155057</v>
      </c>
      <c r="AD153" s="36">
        <f t="shared" si="29"/>
        <v>252060.78533144758</v>
      </c>
    </row>
    <row r="154" spans="1:30" ht="14.25" customHeight="1" x14ac:dyDescent="0.25">
      <c r="A154" s="16">
        <v>138</v>
      </c>
      <c r="B154" s="34">
        <v>0.46934913327081601</v>
      </c>
      <c r="C154" s="34">
        <v>7.0186878118817797E-2</v>
      </c>
      <c r="D154" s="34">
        <v>5.9325331153464497E-3</v>
      </c>
      <c r="E154" s="34">
        <v>2.06375223830953E-2</v>
      </c>
      <c r="F154" s="34">
        <v>-3.6615969586119498E-3</v>
      </c>
      <c r="G154" s="34">
        <v>0.15819050270583501</v>
      </c>
      <c r="H154" s="35">
        <v>0.96663618200569201</v>
      </c>
      <c r="I154" s="34">
        <v>9.6257242174076302E-2</v>
      </c>
      <c r="J154" s="34">
        <v>1.95153616098276E-2</v>
      </c>
      <c r="K154" s="36">
        <f>Inputs!$B$12*(1+$B154)^4</f>
        <v>279673.45970028854</v>
      </c>
      <c r="L154" s="36">
        <f t="shared" si="20"/>
        <v>22450.433000836754</v>
      </c>
      <c r="M154" s="36">
        <f t="shared" si="21"/>
        <v>250498.63542455953</v>
      </c>
      <c r="N154" s="37">
        <f>M154/Inputs!$B$6</f>
        <v>381.85767595207244</v>
      </c>
      <c r="O154" s="38">
        <f>IF(N154&gt;Inputs!$B$4,1,0)</f>
        <v>0</v>
      </c>
      <c r="P154" s="34">
        <f t="shared" si="22"/>
        <v>7.6741880564248702E-2</v>
      </c>
      <c r="Q154" s="36">
        <f>Inputs!$B$12*(1+$B154)^0*$C154+Inputs!$B$29*(1+$D154)^0*Inputs!$B$19+Inputs!$B$30*(1+$E154)^0*Inputs!$B$20+Inputs!$B$31*(1+$F154)^0*Inputs!$B$21+Inputs!$B$22*(1+Inputs!$B$23)^0</f>
        <v>12233.256714555988</v>
      </c>
      <c r="R154" s="36">
        <f>Inputs!$B$12*(1+$B154)^1*$C154+Inputs!$B$29*(1+$D154)^1*Inputs!$B$19+Inputs!$B$30*(1+$E154)^1*Inputs!$B$20+Inputs!$B$31*(1+$F154)^1*Inputs!$B$21+Inputs!$B$22*(1+Inputs!$B$23)^1</f>
        <v>14195.638143379827</v>
      </c>
      <c r="S154" s="36">
        <f>Inputs!$B$12*(1+$B154)^2*$C154+Inputs!$B$29*(1+$D154)^2*Inputs!$B$19+Inputs!$B$30*(1+$E154)^2*Inputs!$B$20+Inputs!$B$31*(1+$F154)^2*Inputs!$B$21+Inputs!$B$22*(1+Inputs!$B$23)^2</f>
        <v>17084.877524019947</v>
      </c>
      <c r="T154" s="36">
        <f>Inputs!$B$12*(1+$B154)^3*$C154+Inputs!$B$29*(1+$D154)^3*Inputs!$B$19+Inputs!$B$30*(1+$E154)^3*Inputs!$B$20+Inputs!$B$31*(1+$F154)^3*Inputs!$B$21+Inputs!$B$22*(1+Inputs!$B$23)^3</f>
        <v>21336.34211781944</v>
      </c>
      <c r="U154" s="36">
        <f>Inputs!$B$12*(1+$B154)^4*$C154+Inputs!$B$29*(1+$D154)^4*Inputs!$B$19+Inputs!$B$30*(1+$E154)^4*Inputs!$B$20+Inputs!$B$31*(1+$F154)^4*Inputs!$B$21+Inputs!$B$22*(1+Inputs!$B$23)^4</f>
        <v>27589.755601338955</v>
      </c>
      <c r="V154" s="35">
        <f>Inputs!$B$13/(Q154*(1-$G154))</f>
        <v>1.2293563675862642</v>
      </c>
      <c r="W154" s="36">
        <f>Inputs!$B$13</f>
        <v>12660</v>
      </c>
      <c r="X154" s="36">
        <f t="shared" si="23"/>
        <v>13905.958813551482</v>
      </c>
      <c r="Y154" s="36">
        <f t="shared" si="24"/>
        <v>15791.615374816134</v>
      </c>
      <c r="Z154" s="36">
        <f t="shared" si="25"/>
        <v>18541.571587266375</v>
      </c>
      <c r="AA154" s="36">
        <f t="shared" si="26"/>
        <v>22450.433000836754</v>
      </c>
      <c r="AB154" s="36">
        <f t="shared" si="27"/>
        <v>62123.455165271305</v>
      </c>
      <c r="AC154" s="36">
        <f t="shared" si="28"/>
        <v>298253.84979956108</v>
      </c>
      <c r="AD154" s="36">
        <f t="shared" si="29"/>
        <v>188375.18025928823</v>
      </c>
    </row>
    <row r="155" spans="1:30" ht="14.25" customHeight="1" x14ac:dyDescent="0.25">
      <c r="A155" s="16">
        <v>139</v>
      </c>
      <c r="B155" s="34">
        <v>0.24157795556797201</v>
      </c>
      <c r="C155" s="34">
        <v>6.8016721912764297E-2</v>
      </c>
      <c r="D155" s="34">
        <v>1.41587675004613E-2</v>
      </c>
      <c r="E155" s="34">
        <v>6.7194656375993103E-2</v>
      </c>
      <c r="F155" s="34">
        <v>1.50284947443973E-3</v>
      </c>
      <c r="G155" s="34">
        <v>0.16672744431789399</v>
      </c>
      <c r="H155" s="35">
        <v>1.0375509467281101</v>
      </c>
      <c r="I155" s="34">
        <v>9.8942128604287902E-2</v>
      </c>
      <c r="J155" s="34">
        <v>3.07697600669673E-2</v>
      </c>
      <c r="K155" s="36">
        <f>Inputs!$B$12*(1+$B155)^4</f>
        <v>142576.26135280466</v>
      </c>
      <c r="L155" s="36">
        <f t="shared" si="20"/>
        <v>15903.449280954048</v>
      </c>
      <c r="M155" s="36">
        <f t="shared" si="21"/>
        <v>203155.76728868854</v>
      </c>
      <c r="N155" s="37">
        <f>M155/Inputs!$B$6</f>
        <v>309.68866964739107</v>
      </c>
      <c r="O155" s="38">
        <f>IF(N155&gt;Inputs!$B$4,1,0)</f>
        <v>0</v>
      </c>
      <c r="P155" s="34">
        <f t="shared" si="22"/>
        <v>6.8172368537320602E-2</v>
      </c>
      <c r="Q155" s="36">
        <f>Inputs!$B$12*(1+$B155)^0*$C155+Inputs!$B$29*(1+$D155)^0*Inputs!$B$19+Inputs!$B$30*(1+$E155)^0*Inputs!$B$20+Inputs!$B$31*(1+$F155)^0*Inputs!$B$21+Inputs!$B$22*(1+Inputs!$B$23)^0</f>
        <v>12103.047342192778</v>
      </c>
      <c r="R155" s="36">
        <f>Inputs!$B$12*(1+$B155)^1*$C155+Inputs!$B$29*(1+$D155)^1*Inputs!$B$19+Inputs!$B$30*(1+$E155)^1*Inputs!$B$20+Inputs!$B$31*(1+$F155)^1*Inputs!$B$21+Inputs!$B$22*(1+Inputs!$B$23)^1</f>
        <v>13242.096584486964</v>
      </c>
      <c r="S155" s="36">
        <f>Inputs!$B$12*(1+$B155)^2*$C155+Inputs!$B$29*(1+$D155)^2*Inputs!$B$19+Inputs!$B$30*(1+$E155)^2*Inputs!$B$20+Inputs!$B$31*(1+$F155)^2*Inputs!$B$21+Inputs!$B$22*(1+Inputs!$B$23)^2</f>
        <v>14629.248672396647</v>
      </c>
      <c r="T155" s="36">
        <f>Inputs!$B$12*(1+$B155)^3*$C155+Inputs!$B$29*(1+$D155)^3*Inputs!$B$19+Inputs!$B$30*(1+$E155)^3*Inputs!$B$20+Inputs!$B$31*(1+$F155)^3*Inputs!$B$21+Inputs!$B$22*(1+Inputs!$B$23)^3</f>
        <v>16322.748385118141</v>
      </c>
      <c r="U155" s="36">
        <f>Inputs!$B$12*(1+$B155)^4*$C155+Inputs!$B$29*(1+$D155)^4*Inputs!$B$19+Inputs!$B$30*(1+$E155)^4*Inputs!$B$20+Inputs!$B$31*(1+$F155)^4*Inputs!$B$21+Inputs!$B$22*(1+Inputs!$B$23)^4</f>
        <v>18394.789350666793</v>
      </c>
      <c r="V155" s="35">
        <f>Inputs!$B$13/(Q155*(1-$G155))</f>
        <v>1.2553126210407963</v>
      </c>
      <c r="W155" s="36">
        <f>Inputs!$B$13</f>
        <v>12660</v>
      </c>
      <c r="X155" s="36">
        <f t="shared" si="23"/>
        <v>13250.754918660714</v>
      </c>
      <c r="Y155" s="36">
        <f t="shared" si="24"/>
        <v>13975.1770485208</v>
      </c>
      <c r="Z155" s="36">
        <f t="shared" si="25"/>
        <v>14852.500259740042</v>
      </c>
      <c r="AA155" s="36">
        <f t="shared" si="26"/>
        <v>15903.449280954048</v>
      </c>
      <c r="AB155" s="36">
        <f t="shared" si="27"/>
        <v>53128.395622823336</v>
      </c>
      <c r="AC155" s="36">
        <f t="shared" si="28"/>
        <v>240460.98076513276</v>
      </c>
      <c r="AD155" s="36">
        <f t="shared" si="29"/>
        <v>150027.37166586521</v>
      </c>
    </row>
    <row r="156" spans="1:30" ht="14.25" customHeight="1" x14ac:dyDescent="0.25">
      <c r="A156" s="16">
        <v>140</v>
      </c>
      <c r="B156" s="34">
        <v>0.43537078168202897</v>
      </c>
      <c r="C156" s="34">
        <v>7.1591098472523595E-2</v>
      </c>
      <c r="D156" s="34">
        <v>2.09786402655056E-2</v>
      </c>
      <c r="E156" s="34">
        <v>3.6207357371615602E-2</v>
      </c>
      <c r="F156" s="34">
        <v>1.1079890478182799E-2</v>
      </c>
      <c r="G156" s="34">
        <v>0.17287415110790999</v>
      </c>
      <c r="H156" s="35">
        <v>1.1293115868300601</v>
      </c>
      <c r="I156" s="34">
        <v>9.6978806009065194E-2</v>
      </c>
      <c r="J156" s="34">
        <v>2.9158478049048801E-2</v>
      </c>
      <c r="K156" s="36">
        <f>Inputs!$B$12*(1+$B156)^4</f>
        <v>254687.51526108809</v>
      </c>
      <c r="L156" s="36">
        <f t="shared" si="20"/>
        <v>25070.350417363956</v>
      </c>
      <c r="M156" s="36">
        <f t="shared" si="21"/>
        <v>305514.69580147055</v>
      </c>
      <c r="N156" s="37">
        <f>M156/Inputs!$B$6</f>
        <v>465.72362164858316</v>
      </c>
      <c r="O156" s="38">
        <f>IF(N156&gt;Inputs!$B$4,1,0)</f>
        <v>1</v>
      </c>
      <c r="P156" s="34">
        <f t="shared" si="22"/>
        <v>6.7820327960016386E-2</v>
      </c>
      <c r="Q156" s="36">
        <f>Inputs!$B$12*(1+$B156)^0*$C156+Inputs!$B$29*(1+$D156)^0*Inputs!$B$19+Inputs!$B$30*(1+$E156)^0*Inputs!$B$20+Inputs!$B$31*(1+$F156)^0*Inputs!$B$21+Inputs!$B$22*(1+Inputs!$B$23)^0</f>
        <v>12317.509935778337</v>
      </c>
      <c r="R156" s="36">
        <f>Inputs!$B$12*(1+$B156)^1*$C156+Inputs!$B$29*(1+$D156)^1*Inputs!$B$19+Inputs!$B$30*(1+$E156)^1*Inputs!$B$20+Inputs!$B$31*(1+$F156)^1*Inputs!$B$21+Inputs!$B$22*(1+Inputs!$B$23)^1</f>
        <v>14328.729265257447</v>
      </c>
      <c r="S156" s="36">
        <f>Inputs!$B$12*(1+$B156)^2*$C156+Inputs!$B$29*(1+$D156)^2*Inputs!$B$19+Inputs!$B$30*(1+$E156)^2*Inputs!$B$20+Inputs!$B$31*(1+$F156)^2*Inputs!$B$21+Inputs!$B$22*(1+Inputs!$B$23)^2</f>
        <v>17157.371144483441</v>
      </c>
      <c r="T156" s="36">
        <f>Inputs!$B$12*(1+$B156)^3*$C156+Inputs!$B$29*(1+$D156)^3*Inputs!$B$19+Inputs!$B$30*(1+$E156)^3*Inputs!$B$20+Inputs!$B$31*(1+$F156)^3*Inputs!$B$21+Inputs!$B$22*(1+Inputs!$B$23)^3</f>
        <v>21158.006269617952</v>
      </c>
      <c r="U156" s="36">
        <f>Inputs!$B$12*(1+$B156)^4*$C156+Inputs!$B$29*(1+$D156)^4*Inputs!$B$19+Inputs!$B$30*(1+$E156)^4*Inputs!$B$20+Inputs!$B$31*(1+$F156)^4*Inputs!$B$21+Inputs!$B$22*(1+Inputs!$B$23)^4</f>
        <v>26839.537442826659</v>
      </c>
      <c r="V156" s="35">
        <f>Inputs!$B$13/(Q156*(1-$G156))</f>
        <v>1.2426224369952306</v>
      </c>
      <c r="W156" s="36">
        <f>Inputs!$B$13</f>
        <v>12660</v>
      </c>
      <c r="X156" s="36">
        <f t="shared" si="23"/>
        <v>14391.411076200638</v>
      </c>
      <c r="Y156" s="36">
        <f t="shared" si="24"/>
        <v>16830.419790733384</v>
      </c>
      <c r="Z156" s="36">
        <f t="shared" si="25"/>
        <v>20259.074270850124</v>
      </c>
      <c r="AA156" s="36">
        <f t="shared" si="26"/>
        <v>25070.350417363956</v>
      </c>
      <c r="AB156" s="36">
        <f t="shared" si="27"/>
        <v>66022.376376196597</v>
      </c>
      <c r="AC156" s="36">
        <f t="shared" si="28"/>
        <v>380437.02317249001</v>
      </c>
      <c r="AD156" s="36">
        <f t="shared" si="29"/>
        <v>239492.31942527395</v>
      </c>
    </row>
    <row r="157" spans="1:30" ht="14.25" customHeight="1" x14ac:dyDescent="0.25">
      <c r="A157" s="16">
        <v>141</v>
      </c>
      <c r="B157" s="34">
        <v>0.361583426176663</v>
      </c>
      <c r="C157" s="34">
        <v>5.05802534134423E-2</v>
      </c>
      <c r="D157" s="34">
        <v>3.7788652537805001E-2</v>
      </c>
      <c r="E157" s="34">
        <v>5.2960010493299702E-2</v>
      </c>
      <c r="F157" s="34">
        <v>1.79258029850046E-2</v>
      </c>
      <c r="G157" s="34">
        <v>0.16415657441673201</v>
      </c>
      <c r="H157" s="35">
        <v>0.98504353307289805</v>
      </c>
      <c r="I157" s="34">
        <v>8.81254248481564E-2</v>
      </c>
      <c r="J157" s="34">
        <v>2.66005604105631E-2</v>
      </c>
      <c r="K157" s="36">
        <f>Inputs!$B$12*(1+$B157)^4</f>
        <v>206218.80968635855</v>
      </c>
      <c r="L157" s="36">
        <f t="shared" si="20"/>
        <v>16137.114113823605</v>
      </c>
      <c r="M157" s="36">
        <f t="shared" si="21"/>
        <v>231398.16764165327</v>
      </c>
      <c r="N157" s="37">
        <f>M157/Inputs!$B$6</f>
        <v>352.7411092098373</v>
      </c>
      <c r="O157" s="38">
        <f>IF(N157&gt;Inputs!$B$4,1,0)</f>
        <v>0</v>
      </c>
      <c r="P157" s="34">
        <f t="shared" si="22"/>
        <v>6.15248644375933E-2</v>
      </c>
      <c r="Q157" s="36">
        <f>Inputs!$B$12*(1+$B157)^0*$C157+Inputs!$B$29*(1+$D157)^0*Inputs!$B$19+Inputs!$B$30*(1+$E157)^0*Inputs!$B$20+Inputs!$B$31*(1+$F157)^0*Inputs!$B$21+Inputs!$B$22*(1+Inputs!$B$23)^0</f>
        <v>11056.859232233459</v>
      </c>
      <c r="R157" s="36">
        <f>Inputs!$B$12*(1+$B157)^1*$C157+Inputs!$B$29*(1+$D157)^1*Inputs!$B$19+Inputs!$B$30*(1+$E157)^1*Inputs!$B$20+Inputs!$B$31*(1+$F157)^1*Inputs!$B$21+Inputs!$B$22*(1+Inputs!$B$23)^1</f>
        <v>12423.69959382798</v>
      </c>
      <c r="S157" s="36">
        <f>Inputs!$B$12*(1+$B157)^2*$C157+Inputs!$B$29*(1+$D157)^2*Inputs!$B$19+Inputs!$B$30*(1+$E157)^2*Inputs!$B$20+Inputs!$B$31*(1+$F157)^2*Inputs!$B$21+Inputs!$B$22*(1+Inputs!$B$23)^2</f>
        <v>14198.451134886782</v>
      </c>
      <c r="T157" s="36">
        <f>Inputs!$B$12*(1+$B157)^3*$C157+Inputs!$B$29*(1+$D157)^3*Inputs!$B$19+Inputs!$B$30*(1+$E157)^3*Inputs!$B$20+Inputs!$B$31*(1+$F157)^3*Inputs!$B$21+Inputs!$B$22*(1+Inputs!$B$23)^3</f>
        <v>16525.097551519422</v>
      </c>
      <c r="U157" s="36">
        <f>Inputs!$B$12*(1+$B157)^4*$C157+Inputs!$B$29*(1+$D157)^4*Inputs!$B$19+Inputs!$B$30*(1+$E157)^4*Inputs!$B$20+Inputs!$B$31*(1+$F157)^4*Inputs!$B$21+Inputs!$B$22*(1+Inputs!$B$23)^4</f>
        <v>19599.523597323245</v>
      </c>
      <c r="V157" s="35">
        <f>Inputs!$B$13/(Q157*(1-$G157))</f>
        <v>1.3698625546673497</v>
      </c>
      <c r="W157" s="36">
        <f>Inputs!$B$13</f>
        <v>12660</v>
      </c>
      <c r="X157" s="36">
        <f t="shared" si="23"/>
        <v>13226.003452723869</v>
      </c>
      <c r="Y157" s="36">
        <f t="shared" si="24"/>
        <v>13973.638335275935</v>
      </c>
      <c r="Z157" s="36">
        <f t="shared" si="25"/>
        <v>14934.627529580312</v>
      </c>
      <c r="AA157" s="36">
        <f t="shared" si="26"/>
        <v>16137.114113823605</v>
      </c>
      <c r="AB157" s="36">
        <f t="shared" si="27"/>
        <v>54883.04794534095</v>
      </c>
      <c r="AC157" s="36">
        <f t="shared" si="28"/>
        <v>269263.01332145697</v>
      </c>
      <c r="AD157" s="36">
        <f t="shared" si="29"/>
        <v>176515.11969631232</v>
      </c>
    </row>
    <row r="158" spans="1:30" ht="14.25" customHeight="1" x14ac:dyDescent="0.25">
      <c r="A158" s="16">
        <v>142</v>
      </c>
      <c r="B158" s="34">
        <v>0.40894836345933699</v>
      </c>
      <c r="C158" s="34">
        <v>7.6402880368576204E-2</v>
      </c>
      <c r="D158" s="34">
        <v>3.9912184229552797E-2</v>
      </c>
      <c r="E158" s="34">
        <v>3.6326079855129201E-2</v>
      </c>
      <c r="F158" s="34">
        <v>4.81573318211336E-3</v>
      </c>
      <c r="G158" s="34">
        <v>0.184631606562144</v>
      </c>
      <c r="H158" s="35">
        <v>1.0181023875756201</v>
      </c>
      <c r="I158" s="34">
        <v>9.6495364504150305E-2</v>
      </c>
      <c r="J158" s="34">
        <v>2.3331387760996001E-2</v>
      </c>
      <c r="K158" s="36">
        <f>Inputs!$B$12*(1+$B158)^4</f>
        <v>236445.77503259492</v>
      </c>
      <c r="L158" s="36">
        <f t="shared" si="20"/>
        <v>22272.532524709019</v>
      </c>
      <c r="M158" s="36">
        <f t="shared" si="21"/>
        <v>258940.7764062144</v>
      </c>
      <c r="N158" s="37">
        <f>M158/Inputs!$B$6</f>
        <v>394.72679330215607</v>
      </c>
      <c r="O158" s="38">
        <f>IF(N158&gt;Inputs!$B$4,1,0)</f>
        <v>0</v>
      </c>
      <c r="P158" s="34">
        <f t="shared" si="22"/>
        <v>7.3163976743154308E-2</v>
      </c>
      <c r="Q158" s="36">
        <f>Inputs!$B$12*(1+$B158)^0*$C158+Inputs!$B$29*(1+$D158)^0*Inputs!$B$19+Inputs!$B$30*(1+$E158)^0*Inputs!$B$20+Inputs!$B$31*(1+$F158)^0*Inputs!$B$21+Inputs!$B$22*(1+Inputs!$B$23)^0</f>
        <v>12606.216849541495</v>
      </c>
      <c r="R158" s="36">
        <f>Inputs!$B$12*(1+$B158)^1*$C158+Inputs!$B$29*(1+$D158)^1*Inputs!$B$19+Inputs!$B$30*(1+$E158)^1*Inputs!$B$20+Inputs!$B$31*(1+$F158)^1*Inputs!$B$21+Inputs!$B$22*(1+Inputs!$B$23)^1</f>
        <v>14656.492401049974</v>
      </c>
      <c r="S158" s="36">
        <f>Inputs!$B$12*(1+$B158)^2*$C158+Inputs!$B$29*(1+$D158)^2*Inputs!$B$19+Inputs!$B$30*(1+$E158)^2*Inputs!$B$20+Inputs!$B$31*(1+$F158)^2*Inputs!$B$21+Inputs!$B$22*(1+Inputs!$B$23)^2</f>
        <v>17480.021525941815</v>
      </c>
      <c r="T158" s="36">
        <f>Inputs!$B$12*(1+$B158)^3*$C158+Inputs!$B$29*(1+$D158)^3*Inputs!$B$19+Inputs!$B$30*(1+$E158)^3*Inputs!$B$20+Inputs!$B$31*(1+$F158)^3*Inputs!$B$21+Inputs!$B$22*(1+Inputs!$B$23)^3</f>
        <v>21390.593531310427</v>
      </c>
      <c r="U158" s="36">
        <f>Inputs!$B$12*(1+$B158)^4*$C158+Inputs!$B$29*(1+$D158)^4*Inputs!$B$19+Inputs!$B$30*(1+$E158)^4*Inputs!$B$20+Inputs!$B$31*(1+$F158)^4*Inputs!$B$21+Inputs!$B$22*(1+Inputs!$B$23)^4</f>
        <v>26830.222437901313</v>
      </c>
      <c r="V158" s="35">
        <f>Inputs!$B$13/(Q158*(1-$G158))</f>
        <v>1.2316719743401565</v>
      </c>
      <c r="W158" s="36">
        <f>Inputs!$B$13</f>
        <v>12660</v>
      </c>
      <c r="X158" s="36">
        <f t="shared" si="23"/>
        <v>14080.960176504592</v>
      </c>
      <c r="Y158" s="36">
        <f t="shared" si="24"/>
        <v>16032.63123135655</v>
      </c>
      <c r="Z158" s="36">
        <f t="shared" si="25"/>
        <v>18688.169706172615</v>
      </c>
      <c r="AA158" s="36">
        <f t="shared" si="26"/>
        <v>22272.532524709019</v>
      </c>
      <c r="AB158" s="36">
        <f t="shared" si="27"/>
        <v>62399.12817503565</v>
      </c>
      <c r="AC158" s="36">
        <f t="shared" si="28"/>
        <v>311521.90780273551</v>
      </c>
      <c r="AD158" s="36">
        <f t="shared" si="29"/>
        <v>196541.64823117875</v>
      </c>
    </row>
    <row r="159" spans="1:30" ht="14.25" customHeight="1" x14ac:dyDescent="0.25">
      <c r="A159" s="16">
        <v>143</v>
      </c>
      <c r="B159" s="34">
        <v>0.209574662607482</v>
      </c>
      <c r="C159" s="34">
        <v>8.0127296902460093E-2</v>
      </c>
      <c r="D159" s="34">
        <v>3.20335936742921E-2</v>
      </c>
      <c r="E159" s="34">
        <v>6.8565136199011806E-2</v>
      </c>
      <c r="F159" s="34">
        <v>2.6845176799366099E-2</v>
      </c>
      <c r="G159" s="34">
        <v>0.178595861610751</v>
      </c>
      <c r="H159" s="35">
        <v>1.0796187738823499</v>
      </c>
      <c r="I159" s="34">
        <v>0.106451787553747</v>
      </c>
      <c r="J159" s="34">
        <v>2.7866782182232701E-2</v>
      </c>
      <c r="K159" s="36">
        <f>Inputs!$B$12*(1+$B159)^4</f>
        <v>128434.58125923292</v>
      </c>
      <c r="L159" s="36">
        <f t="shared" si="20"/>
        <v>17501.040923376193</v>
      </c>
      <c r="M159" s="36">
        <f t="shared" si="21"/>
        <v>192732.72818993917</v>
      </c>
      <c r="N159" s="37">
        <f>M159/Inputs!$B$6</f>
        <v>293.79989053344383</v>
      </c>
      <c r="O159" s="38">
        <f>IF(N159&gt;Inputs!$B$4,1,0)</f>
        <v>0</v>
      </c>
      <c r="P159" s="34">
        <f t="shared" si="22"/>
        <v>7.8585005371514305E-2</v>
      </c>
      <c r="Q159" s="36">
        <f>Inputs!$B$12*(1+$B159)^0*$C159+Inputs!$B$29*(1+$D159)^0*Inputs!$B$19+Inputs!$B$30*(1+$E159)^0*Inputs!$B$20+Inputs!$B$31*(1+$F159)^0*Inputs!$B$21+Inputs!$B$22*(1+Inputs!$B$23)^0</f>
        <v>12829.681841574526</v>
      </c>
      <c r="R159" s="36">
        <f>Inputs!$B$12*(1+$B159)^1*$C159+Inputs!$B$29*(1+$D159)^1*Inputs!$B$19+Inputs!$B$30*(1+$E159)^1*Inputs!$B$20+Inputs!$B$31*(1+$F159)^1*Inputs!$B$21+Inputs!$B$22*(1+Inputs!$B$23)^1</f>
        <v>14167.183672941926</v>
      </c>
      <c r="S159" s="36">
        <f>Inputs!$B$12*(1+$B159)^2*$C159+Inputs!$B$29*(1+$D159)^2*Inputs!$B$19+Inputs!$B$30*(1+$E159)^2*Inputs!$B$20+Inputs!$B$31*(1+$F159)^2*Inputs!$B$21+Inputs!$B$22*(1+Inputs!$B$23)^2</f>
        <v>15732.213150495314</v>
      </c>
      <c r="T159" s="36">
        <f>Inputs!$B$12*(1+$B159)^3*$C159+Inputs!$B$29*(1+$D159)^3*Inputs!$B$19+Inputs!$B$30*(1+$E159)^3*Inputs!$B$20+Inputs!$B$31*(1+$F159)^3*Inputs!$B$21+Inputs!$B$22*(1+Inputs!$B$23)^3</f>
        <v>17569.966630012495</v>
      </c>
      <c r="U159" s="36">
        <f>Inputs!$B$12*(1+$B159)^4*$C159+Inputs!$B$29*(1+$D159)^4*Inputs!$B$19+Inputs!$B$30*(1+$E159)^4*Inputs!$B$20+Inputs!$B$31*(1+$F159)^4*Inputs!$B$21+Inputs!$B$22*(1+Inputs!$B$23)^4</f>
        <v>19734.974324071434</v>
      </c>
      <c r="V159" s="35">
        <f>Inputs!$B$13/(Q159*(1-$G159))</f>
        <v>1.2013261548867777</v>
      </c>
      <c r="W159" s="36">
        <f>Inputs!$B$13</f>
        <v>12660</v>
      </c>
      <c r="X159" s="36">
        <f t="shared" si="23"/>
        <v>13625.735710192146</v>
      </c>
      <c r="Y159" s="36">
        <f t="shared" si="24"/>
        <v>14737.761109502126</v>
      </c>
      <c r="Z159" s="36">
        <f t="shared" si="25"/>
        <v>16020.226441700546</v>
      </c>
      <c r="AA159" s="36">
        <f t="shared" si="26"/>
        <v>17501.040923376193</v>
      </c>
      <c r="AB159" s="36">
        <f t="shared" si="27"/>
        <v>54694.762468309142</v>
      </c>
      <c r="AC159" s="36">
        <f t="shared" si="28"/>
        <v>228908.02811182174</v>
      </c>
      <c r="AD159" s="36">
        <f t="shared" si="29"/>
        <v>138037.96572163003</v>
      </c>
    </row>
    <row r="160" spans="1:30" ht="14.25" customHeight="1" x14ac:dyDescent="0.25">
      <c r="A160" s="16">
        <v>144</v>
      </c>
      <c r="B160" s="34">
        <v>0.33893157895611598</v>
      </c>
      <c r="C160" s="34">
        <v>7.6136998796572694E-2</v>
      </c>
      <c r="D160" s="34">
        <v>2.1426234332161401E-2</v>
      </c>
      <c r="E160" s="34">
        <v>1.8751883416106702E-2</v>
      </c>
      <c r="F160" s="34">
        <v>2.1881390931831501E-2</v>
      </c>
      <c r="G160" s="34">
        <v>0.21959336052923101</v>
      </c>
      <c r="H160" s="35">
        <v>1.13361723400769</v>
      </c>
      <c r="I160" s="34">
        <v>9.5083531121173598E-2</v>
      </c>
      <c r="J160" s="34">
        <v>2.6289933627857399E-2</v>
      </c>
      <c r="K160" s="36">
        <f>Inputs!$B$12*(1+$B160)^4</f>
        <v>192834.52339154852</v>
      </c>
      <c r="L160" s="36">
        <f t="shared" si="20"/>
        <v>20621.029619663223</v>
      </c>
      <c r="M160" s="36">
        <f t="shared" si="21"/>
        <v>255863.14548869678</v>
      </c>
      <c r="N160" s="37">
        <f>M160/Inputs!$B$6</f>
        <v>390.03528275715973</v>
      </c>
      <c r="O160" s="38">
        <f>IF(N160&gt;Inputs!$B$4,1,0)</f>
        <v>0</v>
      </c>
      <c r="P160" s="34">
        <f t="shared" si="22"/>
        <v>6.8793597493316205E-2</v>
      </c>
      <c r="Q160" s="36">
        <f>Inputs!$B$12*(1+$B160)^0*$C160+Inputs!$B$29*(1+$D160)^0*Inputs!$B$19+Inputs!$B$30*(1+$E160)^0*Inputs!$B$20+Inputs!$B$31*(1+$F160)^0*Inputs!$B$21+Inputs!$B$22*(1+Inputs!$B$23)^0</f>
        <v>12590.263955221282</v>
      </c>
      <c r="R160" s="36">
        <f>Inputs!$B$12*(1+$B160)^1*$C160+Inputs!$B$29*(1+$D160)^1*Inputs!$B$19+Inputs!$B$30*(1+$E160)^1*Inputs!$B$20+Inputs!$B$31*(1+$F160)^1*Inputs!$B$21+Inputs!$B$22*(1+Inputs!$B$23)^1</f>
        <v>14286.081117444395</v>
      </c>
      <c r="S160" s="36">
        <f>Inputs!$B$12*(1+$B160)^2*$C160+Inputs!$B$29*(1+$D160)^2*Inputs!$B$19+Inputs!$B$30*(1+$E160)^2*Inputs!$B$20+Inputs!$B$31*(1+$F160)^2*Inputs!$B$21+Inputs!$B$22*(1+Inputs!$B$23)^2</f>
        <v>16509.158690125456</v>
      </c>
      <c r="T160" s="36">
        <f>Inputs!$B$12*(1+$B160)^3*$C160+Inputs!$B$29*(1+$D160)^3*Inputs!$B$19+Inputs!$B$30*(1+$E160)^3*Inputs!$B$20+Inputs!$B$31*(1+$F160)^3*Inputs!$B$21+Inputs!$B$22*(1+Inputs!$B$23)^3</f>
        <v>19437.39282899195</v>
      </c>
      <c r="U160" s="36">
        <f>Inputs!$B$12*(1+$B160)^4*$C160+Inputs!$B$29*(1+$D160)^4*Inputs!$B$19+Inputs!$B$30*(1+$E160)^4*Inputs!$B$20+Inputs!$B$31*(1+$F160)^4*Inputs!$B$21+Inputs!$B$22*(1+Inputs!$B$23)^4</f>
        <v>23308.962906724475</v>
      </c>
      <c r="V160" s="35">
        <f>Inputs!$B$13/(Q160*(1-$G160))</f>
        <v>1.2884806917057634</v>
      </c>
      <c r="W160" s="36">
        <f>Inputs!$B$13</f>
        <v>12660</v>
      </c>
      <c r="X160" s="36">
        <f t="shared" si="23"/>
        <v>13933.568765605605</v>
      </c>
      <c r="Y160" s="36">
        <f t="shared" si="24"/>
        <v>15602.981722659908</v>
      </c>
      <c r="Z160" s="36">
        <f t="shared" si="25"/>
        <v>17783.203323173493</v>
      </c>
      <c r="AA160" s="36">
        <f t="shared" si="26"/>
        <v>20621.029619663223</v>
      </c>
      <c r="AB160" s="36">
        <f t="shared" si="27"/>
        <v>60520.90898613209</v>
      </c>
      <c r="AC160" s="36">
        <f t="shared" si="28"/>
        <v>307632.62702983961</v>
      </c>
      <c r="AD160" s="36">
        <f t="shared" si="29"/>
        <v>195342.23650256469</v>
      </c>
    </row>
    <row r="161" spans="1:30" ht="14.25" customHeight="1" x14ac:dyDescent="0.25">
      <c r="A161" s="16">
        <v>145</v>
      </c>
      <c r="B161" s="34">
        <v>0.28616392872687102</v>
      </c>
      <c r="C161" s="34">
        <v>7.8539746710775696E-2</v>
      </c>
      <c r="D161" s="34">
        <v>3.06595059712397E-2</v>
      </c>
      <c r="E161" s="34">
        <v>3.7239119680060599E-2</v>
      </c>
      <c r="F161" s="34">
        <v>1.40333890584369E-2</v>
      </c>
      <c r="G161" s="34">
        <v>0.184075544521516</v>
      </c>
      <c r="H161" s="35">
        <v>0.95154431587200194</v>
      </c>
      <c r="I161" s="34">
        <v>9.0389315325706696E-2</v>
      </c>
      <c r="J161" s="34">
        <v>2.3402933386545501E-2</v>
      </c>
      <c r="K161" s="36">
        <f>Inputs!$B$12*(1+$B161)^4</f>
        <v>164186.16232359165</v>
      </c>
      <c r="L161" s="36">
        <f t="shared" si="20"/>
        <v>16852.367953196655</v>
      </c>
      <c r="M161" s="36">
        <f t="shared" si="21"/>
        <v>222874.3570282156</v>
      </c>
      <c r="N161" s="37">
        <f>M161/Inputs!$B$6</f>
        <v>339.74749546984083</v>
      </c>
      <c r="O161" s="38">
        <f>IF(N161&gt;Inputs!$B$4,1,0)</f>
        <v>0</v>
      </c>
      <c r="P161" s="34">
        <f t="shared" si="22"/>
        <v>6.6986381939161191E-2</v>
      </c>
      <c r="Q161" s="36">
        <f>Inputs!$B$12*(1+$B161)^0*$C161+Inputs!$B$29*(1+$D161)^0*Inputs!$B$19+Inputs!$B$30*(1+$E161)^0*Inputs!$B$20+Inputs!$B$31*(1+$F161)^0*Inputs!$B$21+Inputs!$B$22*(1+Inputs!$B$23)^0</f>
        <v>12734.428830073462</v>
      </c>
      <c r="R161" s="36">
        <f>Inputs!$B$12*(1+$B161)^1*$C161+Inputs!$B$29*(1+$D161)^1*Inputs!$B$19+Inputs!$B$30*(1+$E161)^1*Inputs!$B$20+Inputs!$B$31*(1+$F161)^1*Inputs!$B$21+Inputs!$B$22*(1+Inputs!$B$23)^1</f>
        <v>14271.896670187754</v>
      </c>
      <c r="S161" s="36">
        <f>Inputs!$B$12*(1+$B161)^2*$C161+Inputs!$B$29*(1+$D161)^2*Inputs!$B$19+Inputs!$B$30*(1+$E161)^2*Inputs!$B$20+Inputs!$B$31*(1+$F161)^2*Inputs!$B$21+Inputs!$B$22*(1+Inputs!$B$23)^2</f>
        <v>16200.661567614181</v>
      </c>
      <c r="T161" s="36">
        <f>Inputs!$B$12*(1+$B161)^3*$C161+Inputs!$B$29*(1+$D161)^3*Inputs!$B$19+Inputs!$B$30*(1+$E161)^3*Inputs!$B$20+Inputs!$B$31*(1+$F161)^3*Inputs!$B$21+Inputs!$B$22*(1+Inputs!$B$23)^3</f>
        <v>18631.328181478726</v>
      </c>
      <c r="U161" s="36">
        <f>Inputs!$B$12*(1+$B161)^4*$C161+Inputs!$B$29*(1+$D161)^4*Inputs!$B$19+Inputs!$B$30*(1+$E161)^4*Inputs!$B$20+Inputs!$B$31*(1+$F161)^4*Inputs!$B$21+Inputs!$B$22*(1+Inputs!$B$23)^4</f>
        <v>21706.108187432175</v>
      </c>
      <c r="V161" s="35">
        <f>Inputs!$B$13/(Q161*(1-$G161))</f>
        <v>1.2184403838943072</v>
      </c>
      <c r="W161" s="36">
        <f>Inputs!$B$13</f>
        <v>12660</v>
      </c>
      <c r="X161" s="36">
        <f t="shared" si="23"/>
        <v>13411.494678315466</v>
      </c>
      <c r="Y161" s="36">
        <f t="shared" si="24"/>
        <v>14341.988702030605</v>
      </c>
      <c r="Z161" s="36">
        <f t="shared" si="25"/>
        <v>15479.467045750192</v>
      </c>
      <c r="AA161" s="36">
        <f t="shared" si="26"/>
        <v>16852.367953196655</v>
      </c>
      <c r="AB161" s="36">
        <f t="shared" si="27"/>
        <v>55837.183372294894</v>
      </c>
      <c r="AC161" s="36">
        <f t="shared" si="28"/>
        <v>257466.70141813063</v>
      </c>
      <c r="AD161" s="36">
        <f t="shared" si="29"/>
        <v>167037.17365592072</v>
      </c>
    </row>
    <row r="162" spans="1:30" ht="14.25" customHeight="1" x14ac:dyDescent="0.25">
      <c r="A162" s="16">
        <v>146</v>
      </c>
      <c r="B162" s="34">
        <v>0.28986214662106902</v>
      </c>
      <c r="C162" s="34">
        <v>8.2140030856592994E-2</v>
      </c>
      <c r="D162" s="34">
        <v>5.1887956869664503E-3</v>
      </c>
      <c r="E162" s="34">
        <v>6.07358086511861E-2</v>
      </c>
      <c r="F162" s="34">
        <v>1.10538803569419E-2</v>
      </c>
      <c r="G162" s="34">
        <v>0.172564832470501</v>
      </c>
      <c r="H162" s="35">
        <v>1.1236595712528199</v>
      </c>
      <c r="I162" s="34">
        <v>8.7305341984665205E-2</v>
      </c>
      <c r="J162" s="34">
        <v>1.6628233084030601E-2</v>
      </c>
      <c r="K162" s="36">
        <f>Inputs!$B$12*(1+$B162)^4</f>
        <v>166082.7171840427</v>
      </c>
      <c r="L162" s="36">
        <f t="shared" si="20"/>
        <v>20747.490144851181</v>
      </c>
      <c r="M162" s="36">
        <f t="shared" si="21"/>
        <v>258655.58448085334</v>
      </c>
      <c r="N162" s="37">
        <f>M162/Inputs!$B$6</f>
        <v>394.29204951349595</v>
      </c>
      <c r="O162" s="38">
        <f>IF(N162&gt;Inputs!$B$4,1,0)</f>
        <v>0</v>
      </c>
      <c r="P162" s="34">
        <f t="shared" si="22"/>
        <v>7.0677108900634611E-2</v>
      </c>
      <c r="Q162" s="36">
        <f>Inputs!$B$12*(1+$B162)^0*$C162+Inputs!$B$29*(1+$D162)^0*Inputs!$B$19+Inputs!$B$30*(1+$E162)^0*Inputs!$B$20+Inputs!$B$31*(1+$F162)^0*Inputs!$B$21+Inputs!$B$22*(1+Inputs!$B$23)^0</f>
        <v>12950.445878822502</v>
      </c>
      <c r="R162" s="36">
        <f>Inputs!$B$12*(1+$B162)^1*$C162+Inputs!$B$29*(1+$D162)^1*Inputs!$B$19+Inputs!$B$30*(1+$E162)^1*Inputs!$B$20+Inputs!$B$31*(1+$F162)^1*Inputs!$B$21+Inputs!$B$22*(1+Inputs!$B$23)^1</f>
        <v>14529.470901950353</v>
      </c>
      <c r="S162" s="36">
        <f>Inputs!$B$12*(1+$B162)^2*$C162+Inputs!$B$29*(1+$D162)^2*Inputs!$B$19+Inputs!$B$30*(1+$E162)^2*Inputs!$B$20+Inputs!$B$31*(1+$F162)^2*Inputs!$B$21+Inputs!$B$22*(1+Inputs!$B$23)^2</f>
        <v>16530.410935565393</v>
      </c>
      <c r="T162" s="36">
        <f>Inputs!$B$12*(1+$B162)^3*$C162+Inputs!$B$29*(1+$D162)^3*Inputs!$B$19+Inputs!$B$30*(1+$E162)^3*Inputs!$B$20+Inputs!$B$31*(1+$F162)^3*Inputs!$B$21+Inputs!$B$22*(1+Inputs!$B$23)^3</f>
        <v>19073.800319755879</v>
      </c>
      <c r="U162" s="36">
        <f>Inputs!$B$12*(1+$B162)^4*$C162+Inputs!$B$29*(1+$D162)^4*Inputs!$B$19+Inputs!$B$30*(1+$E162)^4*Inputs!$B$20+Inputs!$B$31*(1+$F162)^4*Inputs!$B$21+Inputs!$B$22*(1+Inputs!$B$23)^4</f>
        <v>22314.997178404526</v>
      </c>
      <c r="V162" s="35">
        <f>Inputs!$B$13/(Q162*(1-$G162))</f>
        <v>1.1814490818947085</v>
      </c>
      <c r="W162" s="36">
        <f>Inputs!$B$13</f>
        <v>12660</v>
      </c>
      <c r="X162" s="36">
        <f t="shared" si="23"/>
        <v>14029.922275215247</v>
      </c>
      <c r="Y162" s="36">
        <f t="shared" si="24"/>
        <v>15764.457521790911</v>
      </c>
      <c r="Z162" s="36">
        <f t="shared" si="25"/>
        <v>17961.983042876607</v>
      </c>
      <c r="AA162" s="36">
        <f t="shared" si="26"/>
        <v>20747.490144851181</v>
      </c>
      <c r="AB162" s="36">
        <f t="shared" si="27"/>
        <v>62278.255529882692</v>
      </c>
      <c r="AC162" s="36">
        <f t="shared" si="28"/>
        <v>298434.45176206133</v>
      </c>
      <c r="AD162" s="36">
        <f t="shared" si="29"/>
        <v>196377.32895097067</v>
      </c>
    </row>
    <row r="163" spans="1:30" ht="14.25" customHeight="1" x14ac:dyDescent="0.25">
      <c r="A163" s="16">
        <v>147</v>
      </c>
      <c r="B163" s="34">
        <v>0.46089251396904402</v>
      </c>
      <c r="C163" s="34">
        <v>4.2080249562561997E-2</v>
      </c>
      <c r="D163" s="34">
        <v>3.6067630642479899E-2</v>
      </c>
      <c r="E163" s="34">
        <v>3.3989971492014E-2</v>
      </c>
      <c r="F163" s="34">
        <v>1.6110960967710801E-2</v>
      </c>
      <c r="G163" s="34">
        <v>0.21917980485225499</v>
      </c>
      <c r="H163" s="35">
        <v>0.99957169339089103</v>
      </c>
      <c r="I163" s="34">
        <v>9.5154101817241099E-2</v>
      </c>
      <c r="J163" s="34">
        <v>2.59718327068304E-2</v>
      </c>
      <c r="K163" s="36">
        <f>Inputs!$B$12*(1+$B163)^4</f>
        <v>273290.35509129736</v>
      </c>
      <c r="L163" s="36">
        <f t="shared" si="20"/>
        <v>15916.31256784379</v>
      </c>
      <c r="M163" s="36">
        <f t="shared" si="21"/>
        <v>202991.51759888959</v>
      </c>
      <c r="N163" s="37">
        <f>M163/Inputs!$B$6</f>
        <v>309.43828902269757</v>
      </c>
      <c r="O163" s="38">
        <f>IF(N163&gt;Inputs!$B$4,1,0)</f>
        <v>0</v>
      </c>
      <c r="P163" s="34">
        <f t="shared" si="22"/>
        <v>6.9182269110410699E-2</v>
      </c>
      <c r="Q163" s="36">
        <f>Inputs!$B$12*(1+$B163)^0*$C163+Inputs!$B$29*(1+$D163)^0*Inputs!$B$19+Inputs!$B$30*(1+$E163)^0*Inputs!$B$20+Inputs!$B$31*(1+$F163)^0*Inputs!$B$21+Inputs!$B$22*(1+Inputs!$B$23)^0</f>
        <v>10546.859001180641</v>
      </c>
      <c r="R163" s="36">
        <f>Inputs!$B$12*(1+$B163)^1*$C163+Inputs!$B$29*(1+$D163)^1*Inputs!$B$19+Inputs!$B$30*(1+$E163)^1*Inputs!$B$20+Inputs!$B$31*(1+$F163)^1*Inputs!$B$21+Inputs!$B$22*(1+Inputs!$B$23)^1</f>
        <v>11918.540550903082</v>
      </c>
      <c r="S163" s="36">
        <f>Inputs!$B$12*(1+$B163)^2*$C163+Inputs!$B$29*(1+$D163)^2*Inputs!$B$19+Inputs!$B$30*(1+$E163)^2*Inputs!$B$20+Inputs!$B$31*(1+$F163)^2*Inputs!$B$21+Inputs!$B$22*(1+Inputs!$B$23)^2</f>
        <v>13832.841052664098</v>
      </c>
      <c r="T163" s="36">
        <f>Inputs!$B$12*(1+$B163)^3*$C163+Inputs!$B$29*(1+$D163)^3*Inputs!$B$19+Inputs!$B$30*(1+$E163)^3*Inputs!$B$20+Inputs!$B$31*(1+$F163)^3*Inputs!$B$21+Inputs!$B$22*(1+Inputs!$B$23)^3</f>
        <v>16537.159281653476</v>
      </c>
      <c r="U163" s="36">
        <f>Inputs!$B$12*(1+$B163)^4*$C163+Inputs!$B$29*(1+$D163)^4*Inputs!$B$19+Inputs!$B$30*(1+$E163)^4*Inputs!$B$20+Inputs!$B$31*(1+$F163)^4*Inputs!$B$21+Inputs!$B$22*(1+Inputs!$B$23)^4</f>
        <v>20392.828784019934</v>
      </c>
      <c r="V163" s="35">
        <f>Inputs!$B$13/(Q163*(1-$G163))</f>
        <v>1.537303189475848</v>
      </c>
      <c r="W163" s="36">
        <f>Inputs!$B$13</f>
        <v>12660</v>
      </c>
      <c r="X163" s="36">
        <f t="shared" si="23"/>
        <v>13055.443858706691</v>
      </c>
      <c r="Y163" s="36">
        <f t="shared" si="24"/>
        <v>13700.344160585577</v>
      </c>
      <c r="Z163" s="36">
        <f t="shared" si="25"/>
        <v>14642.888338041752</v>
      </c>
      <c r="AA163" s="36">
        <f t="shared" si="26"/>
        <v>15916.31256784379</v>
      </c>
      <c r="AB163" s="36">
        <f t="shared" si="27"/>
        <v>53158.707720860359</v>
      </c>
      <c r="AC163" s="36">
        <f t="shared" si="28"/>
        <v>236038.63511768109</v>
      </c>
      <c r="AD163" s="36">
        <f t="shared" si="29"/>
        <v>149832.80987802925</v>
      </c>
    </row>
    <row r="164" spans="1:30" ht="14.25" customHeight="1" x14ac:dyDescent="0.25">
      <c r="A164" s="16">
        <v>148</v>
      </c>
      <c r="B164" s="34">
        <v>0.291245347629424</v>
      </c>
      <c r="C164" s="34">
        <v>8.2382141710885398E-2</v>
      </c>
      <c r="D164" s="34">
        <v>3.3651102484857198E-2</v>
      </c>
      <c r="E164" s="34">
        <v>3.4058281336078002E-2</v>
      </c>
      <c r="F164" s="34">
        <v>1.9937466502721199E-2</v>
      </c>
      <c r="G164" s="34">
        <v>0.18590382290601901</v>
      </c>
      <c r="H164" s="35">
        <v>1.1208704321413701</v>
      </c>
      <c r="I164" s="34">
        <v>9.1806188702481903E-2</v>
      </c>
      <c r="J164" s="34">
        <v>2.5796641965967499E-2</v>
      </c>
      <c r="K164" s="36">
        <f>Inputs!$B$12*(1+$B164)^4</f>
        <v>166796.26807325552</v>
      </c>
      <c r="L164" s="36">
        <f t="shared" si="20"/>
        <v>20688.147443822774</v>
      </c>
      <c r="M164" s="36">
        <f t="shared" si="21"/>
        <v>268697.14465268282</v>
      </c>
      <c r="N164" s="37">
        <f>M164/Inputs!$B$6</f>
        <v>409.59930587299209</v>
      </c>
      <c r="O164" s="38">
        <f>IF(N164&gt;Inputs!$B$4,1,0)</f>
        <v>1</v>
      </c>
      <c r="P164" s="34">
        <f t="shared" si="22"/>
        <v>6.6009546736514407E-2</v>
      </c>
      <c r="Q164" s="36">
        <f>Inputs!$B$12*(1+$B164)^0*$C164+Inputs!$B$29*(1+$D164)^0*Inputs!$B$19+Inputs!$B$30*(1+$E164)^0*Inputs!$B$20+Inputs!$B$31*(1+$F164)^0*Inputs!$B$21+Inputs!$B$22*(1+Inputs!$B$23)^0</f>
        <v>12964.972530080046</v>
      </c>
      <c r="R164" s="36">
        <f>Inputs!$B$12*(1+$B164)^1*$C164+Inputs!$B$29*(1+$D164)^1*Inputs!$B$19+Inputs!$B$30*(1+$E164)^1*Inputs!$B$20+Inputs!$B$31*(1+$F164)^1*Inputs!$B$21+Inputs!$B$22*(1+Inputs!$B$23)^1</f>
        <v>14622.059211490494</v>
      </c>
      <c r="S164" s="36">
        <f>Inputs!$B$12*(1+$B164)^2*$C164+Inputs!$B$29*(1+$D164)^2*Inputs!$B$19+Inputs!$B$30*(1+$E164)^2*Inputs!$B$20+Inputs!$B$31*(1+$F164)^2*Inputs!$B$21+Inputs!$B$22*(1+Inputs!$B$23)^2</f>
        <v>16704.795469493085</v>
      </c>
      <c r="T164" s="36">
        <f>Inputs!$B$12*(1+$B164)^3*$C164+Inputs!$B$29*(1+$D164)^3*Inputs!$B$19+Inputs!$B$30*(1+$E164)^3*Inputs!$B$20+Inputs!$B$31*(1+$F164)^3*Inputs!$B$21+Inputs!$B$22*(1+Inputs!$B$23)^3</f>
        <v>19335.492685490724</v>
      </c>
      <c r="U164" s="36">
        <f>Inputs!$B$12*(1+$B164)^4*$C164+Inputs!$B$29*(1+$D164)^4*Inputs!$B$19+Inputs!$B$30*(1+$E164)^4*Inputs!$B$20+Inputs!$B$31*(1+$F164)^4*Inputs!$B$21+Inputs!$B$22*(1+Inputs!$B$23)^4</f>
        <v>22672.033494234052</v>
      </c>
      <c r="V164" s="35">
        <f>Inputs!$B$13/(Q164*(1-$G164))</f>
        <v>1.1994617119548816</v>
      </c>
      <c r="W164" s="36">
        <f>Inputs!$B$13</f>
        <v>12660</v>
      </c>
      <c r="X164" s="36">
        <f t="shared" si="23"/>
        <v>14044.224370858725</v>
      </c>
      <c r="Y164" s="36">
        <f t="shared" si="24"/>
        <v>15777.458217073892</v>
      </c>
      <c r="Z164" s="36">
        <f t="shared" si="25"/>
        <v>17952.841552996688</v>
      </c>
      <c r="AA164" s="36">
        <f t="shared" si="26"/>
        <v>20688.147443822774</v>
      </c>
      <c r="AB164" s="36">
        <f t="shared" si="27"/>
        <v>61469.177512331778</v>
      </c>
      <c r="AC164" s="36">
        <f t="shared" si="28"/>
        <v>321496.40810411691</v>
      </c>
      <c r="AD164" s="36">
        <f t="shared" si="29"/>
        <v>207227.96714035107</v>
      </c>
    </row>
    <row r="165" spans="1:30" ht="14.25" customHeight="1" x14ac:dyDescent="0.25">
      <c r="A165" s="16">
        <v>149</v>
      </c>
      <c r="B165" s="34">
        <v>0.342257490470527</v>
      </c>
      <c r="C165" s="34">
        <v>6.9893352713566101E-2</v>
      </c>
      <c r="D165" s="34">
        <v>6.2636866849147604E-3</v>
      </c>
      <c r="E165" s="34">
        <v>6.31626927625622E-2</v>
      </c>
      <c r="F165" s="34">
        <v>-3.1656416780884802E-3</v>
      </c>
      <c r="G165" s="34">
        <v>0.16324173142787601</v>
      </c>
      <c r="H165" s="35">
        <v>1.1293997197105301</v>
      </c>
      <c r="I165" s="34">
        <v>0.102126756068526</v>
      </c>
      <c r="J165" s="34">
        <v>2.05601794336122E-2</v>
      </c>
      <c r="K165" s="36">
        <f>Inputs!$B$12*(1+$B165)^4</f>
        <v>194757.68125184267</v>
      </c>
      <c r="L165" s="36">
        <f t="shared" si="20"/>
        <v>20856.051848066982</v>
      </c>
      <c r="M165" s="36">
        <f t="shared" si="21"/>
        <v>220051.18281953438</v>
      </c>
      <c r="N165" s="37">
        <f>M165/Inputs!$B$6</f>
        <v>335.44387624929021</v>
      </c>
      <c r="O165" s="38">
        <f>IF(N165&gt;Inputs!$B$4,1,0)</f>
        <v>0</v>
      </c>
      <c r="P165" s="34">
        <f t="shared" si="22"/>
        <v>8.1566576634913804E-2</v>
      </c>
      <c r="Q165" s="36">
        <f>Inputs!$B$12*(1+$B165)^0*$C165+Inputs!$B$29*(1+$D165)^0*Inputs!$B$19+Inputs!$B$30*(1+$E165)^0*Inputs!$B$20+Inputs!$B$31*(1+$F165)^0*Inputs!$B$21+Inputs!$B$22*(1+Inputs!$B$23)^0</f>
        <v>12215.645190240888</v>
      </c>
      <c r="R165" s="36">
        <f>Inputs!$B$12*(1+$B165)^1*$C165+Inputs!$B$29*(1+$D165)^1*Inputs!$B$19+Inputs!$B$30*(1+$E165)^1*Inputs!$B$20+Inputs!$B$31*(1+$F165)^1*Inputs!$B$21+Inputs!$B$22*(1+Inputs!$B$23)^1</f>
        <v>13746.871000595129</v>
      </c>
      <c r="S165" s="36">
        <f>Inputs!$B$12*(1+$B165)^2*$C165+Inputs!$B$29*(1+$D165)^2*Inputs!$B$19+Inputs!$B$30*(1+$E165)^2*Inputs!$B$20+Inputs!$B$31*(1+$F165)^2*Inputs!$B$21+Inputs!$B$22*(1+Inputs!$B$23)^2</f>
        <v>15777.455645003884</v>
      </c>
      <c r="T165" s="36">
        <f>Inputs!$B$12*(1+$B165)^3*$C165+Inputs!$B$29*(1+$D165)^3*Inputs!$B$19+Inputs!$B$30*(1+$E165)^3*Inputs!$B$20+Inputs!$B$31*(1+$F165)^3*Inputs!$B$21+Inputs!$B$22*(1+Inputs!$B$23)^3</f>
        <v>18476.100570213428</v>
      </c>
      <c r="U165" s="36">
        <f>Inputs!$B$12*(1+$B165)^4*$C165+Inputs!$B$29*(1+$D165)^4*Inputs!$B$19+Inputs!$B$30*(1+$E165)^4*Inputs!$B$20+Inputs!$B$31*(1+$F165)^4*Inputs!$B$21+Inputs!$B$22*(1+Inputs!$B$23)^4</f>
        <v>22069.08917773758</v>
      </c>
      <c r="V165" s="35">
        <f>Inputs!$B$13/(Q165*(1-$G165))</f>
        <v>1.2385606646006226</v>
      </c>
      <c r="W165" s="36">
        <f>Inputs!$B$13</f>
        <v>12660</v>
      </c>
      <c r="X165" s="36">
        <f t="shared" si="23"/>
        <v>13933.011145539693</v>
      </c>
      <c r="Y165" s="36">
        <f t="shared" si="24"/>
        <v>15630.807596589038</v>
      </c>
      <c r="Z165" s="36">
        <f t="shared" si="25"/>
        <v>17882.461330469851</v>
      </c>
      <c r="AA165" s="36">
        <f t="shared" si="26"/>
        <v>20856.051848066982</v>
      </c>
      <c r="AB165" s="36">
        <f t="shared" si="27"/>
        <v>59578.633314332037</v>
      </c>
      <c r="AC165" s="36">
        <f t="shared" si="28"/>
        <v>260950.70915639205</v>
      </c>
      <c r="AD165" s="36">
        <f t="shared" si="29"/>
        <v>160472.54950520233</v>
      </c>
    </row>
    <row r="166" spans="1:30" ht="14.25" customHeight="1" x14ac:dyDescent="0.25">
      <c r="A166" s="16">
        <v>150</v>
      </c>
      <c r="B166" s="34">
        <v>0.15961070313400899</v>
      </c>
      <c r="C166" s="34">
        <v>9.89971022706716E-2</v>
      </c>
      <c r="D166" s="34">
        <v>4.1851196748518997E-2</v>
      </c>
      <c r="E166" s="34">
        <v>5.8219970360057799E-2</v>
      </c>
      <c r="F166" s="34">
        <v>2.5132654703724999E-2</v>
      </c>
      <c r="G166" s="34">
        <v>0.16393194496272701</v>
      </c>
      <c r="H166" s="35">
        <v>1.0994848724834201</v>
      </c>
      <c r="I166" s="34">
        <v>0.105768753446964</v>
      </c>
      <c r="J166" s="34">
        <v>3.06716320950953E-2</v>
      </c>
      <c r="K166" s="36">
        <f>Inputs!$B$12*(1+$B166)^4</f>
        <v>108492.59853678885</v>
      </c>
      <c r="L166" s="36">
        <f t="shared" si="20"/>
        <v>18541.57029421462</v>
      </c>
      <c r="M166" s="36">
        <f t="shared" si="21"/>
        <v>210421.94640069656</v>
      </c>
      <c r="N166" s="37">
        <f>M166/Inputs!$B$6</f>
        <v>320.76516219618378</v>
      </c>
      <c r="O166" s="38">
        <f>IF(N166&gt;Inputs!$B$4,1,0)</f>
        <v>0</v>
      </c>
      <c r="P166" s="34">
        <f t="shared" si="22"/>
        <v>7.5097121351868704E-2</v>
      </c>
      <c r="Q166" s="36">
        <f>Inputs!$B$12*(1+$B166)^0*$C166+Inputs!$B$29*(1+$D166)^0*Inputs!$B$19+Inputs!$B$30*(1+$E166)^0*Inputs!$B$20+Inputs!$B$31*(1+$F166)^0*Inputs!$B$21+Inputs!$B$22*(1+Inputs!$B$23)^0</f>
        <v>13961.870163667219</v>
      </c>
      <c r="R166" s="36">
        <f>Inputs!$B$12*(1+$B166)^1*$C166+Inputs!$B$29*(1+$D166)^1*Inputs!$B$19+Inputs!$B$30*(1+$E166)^1*Inputs!$B$20+Inputs!$B$31*(1+$F166)^1*Inputs!$B$21+Inputs!$B$22*(1+Inputs!$B$23)^1</f>
        <v>15238.561128203601</v>
      </c>
      <c r="S166" s="36">
        <f>Inputs!$B$12*(1+$B166)^2*$C166+Inputs!$B$29*(1+$D166)^2*Inputs!$B$19+Inputs!$B$30*(1+$E166)^2*Inputs!$B$20+Inputs!$B$31*(1+$F166)^2*Inputs!$B$21+Inputs!$B$22*(1+Inputs!$B$23)^2</f>
        <v>16681.639981454471</v>
      </c>
      <c r="T166" s="36">
        <f>Inputs!$B$12*(1+$B166)^3*$C166+Inputs!$B$29*(1+$D166)^3*Inputs!$B$19+Inputs!$B$30*(1+$E166)^3*Inputs!$B$20+Inputs!$B$31*(1+$F166)^3*Inputs!$B$21+Inputs!$B$22*(1+Inputs!$B$23)^3</f>
        <v>18316.005836442426</v>
      </c>
      <c r="U166" s="36">
        <f>Inputs!$B$12*(1+$B166)^4*$C166+Inputs!$B$29*(1+$D166)^4*Inputs!$B$19+Inputs!$B$30*(1+$E166)^4*Inputs!$B$20+Inputs!$B$31*(1+$F166)^4*Inputs!$B$21+Inputs!$B$22*(1+Inputs!$B$23)^4</f>
        <v>20170.451682166931</v>
      </c>
      <c r="V166" s="35">
        <f>Inputs!$B$13/(Q166*(1-$G166))</f>
        <v>1.0845472579594442</v>
      </c>
      <c r="W166" s="36">
        <f>Inputs!$B$13</f>
        <v>12660</v>
      </c>
      <c r="X166" s="36">
        <f t="shared" si="23"/>
        <v>13865.224392673847</v>
      </c>
      <c r="Y166" s="36">
        <f t="shared" si="24"/>
        <v>15230.333094609428</v>
      </c>
      <c r="Z166" s="36">
        <f t="shared" si="25"/>
        <v>16779.695226689077</v>
      </c>
      <c r="AA166" s="36">
        <f t="shared" si="26"/>
        <v>18541.57029421462</v>
      </c>
      <c r="AB166" s="36">
        <f t="shared" si="27"/>
        <v>56492.40444478501</v>
      </c>
      <c r="AC166" s="36">
        <f t="shared" si="28"/>
        <v>254474.07534042021</v>
      </c>
      <c r="AD166" s="36">
        <f t="shared" si="29"/>
        <v>153929.54195591155</v>
      </c>
    </row>
    <row r="167" spans="1:30" ht="14.25" customHeight="1" x14ac:dyDescent="0.25">
      <c r="A167" s="16">
        <v>151</v>
      </c>
      <c r="B167" s="34">
        <v>0.48121850381334502</v>
      </c>
      <c r="C167" s="34">
        <v>4.6302972555623503E-2</v>
      </c>
      <c r="D167" s="34">
        <v>3.9364297038671503E-2</v>
      </c>
      <c r="E167" s="34">
        <v>2.4903674383265899E-2</v>
      </c>
      <c r="F167" s="34">
        <v>1.2058475411055701E-2</v>
      </c>
      <c r="G167" s="34">
        <v>0.193960725975313</v>
      </c>
      <c r="H167" s="35">
        <v>1.1414486954210199</v>
      </c>
      <c r="I167" s="34">
        <v>0.105277582954886</v>
      </c>
      <c r="J167" s="34">
        <v>2.0644048289021898E-2</v>
      </c>
      <c r="K167" s="36">
        <f>Inputs!$B$12*(1+$B167)^4</f>
        <v>288820.33365404932</v>
      </c>
      <c r="L167" s="36">
        <f t="shared" si="20"/>
        <v>20368.788083586594</v>
      </c>
      <c r="M167" s="36">
        <f t="shared" si="21"/>
        <v>206709.95279214665</v>
      </c>
      <c r="N167" s="37">
        <f>M167/Inputs!$B$6</f>
        <v>315.1066353538821</v>
      </c>
      <c r="O167" s="38">
        <f>IF(N167&gt;Inputs!$B$4,1,0)</f>
        <v>0</v>
      </c>
      <c r="P167" s="34">
        <f t="shared" si="22"/>
        <v>8.4633534665864096E-2</v>
      </c>
      <c r="Q167" s="36">
        <f>Inputs!$B$12*(1+$B167)^0*$C167+Inputs!$B$29*(1+$D167)^0*Inputs!$B$19+Inputs!$B$30*(1+$E167)^0*Inputs!$B$20+Inputs!$B$31*(1+$F167)^0*Inputs!$B$21+Inputs!$B$22*(1+Inputs!$B$23)^0</f>
        <v>10800.222380764331</v>
      </c>
      <c r="R167" s="36">
        <f>Inputs!$B$12*(1+$B167)^1*$C167+Inputs!$B$29*(1+$D167)^1*Inputs!$B$19+Inputs!$B$30*(1+$E167)^1*Inputs!$B$20+Inputs!$B$31*(1+$F167)^1*Inputs!$B$21+Inputs!$B$22*(1+Inputs!$B$23)^1</f>
        <v>12314.923552652601</v>
      </c>
      <c r="S167" s="36">
        <f>Inputs!$B$12*(1+$B167)^2*$C167+Inputs!$B$29*(1+$D167)^2*Inputs!$B$19+Inputs!$B$30*(1+$E167)^2*Inputs!$B$20+Inputs!$B$31*(1+$F167)^2*Inputs!$B$21+Inputs!$B$22*(1+Inputs!$B$23)^2</f>
        <v>14478.225708804581</v>
      </c>
      <c r="T167" s="36">
        <f>Inputs!$B$12*(1+$B167)^3*$C167+Inputs!$B$29*(1+$D167)^3*Inputs!$B$19+Inputs!$B$30*(1+$E167)^3*Inputs!$B$20+Inputs!$B$31*(1+$F167)^3*Inputs!$B$21+Inputs!$B$22*(1+Inputs!$B$23)^3</f>
        <v>17599.904761328457</v>
      </c>
      <c r="U167" s="36">
        <f>Inputs!$B$12*(1+$B167)^4*$C167+Inputs!$B$29*(1+$D167)^4*Inputs!$B$19+Inputs!$B$30*(1+$E167)^4*Inputs!$B$20+Inputs!$B$31*(1+$F167)^4*Inputs!$B$21+Inputs!$B$22*(1+Inputs!$B$23)^4</f>
        <v>22138.724230637155</v>
      </c>
      <c r="V167" s="35">
        <f>Inputs!$B$13/(Q167*(1-$G167))</f>
        <v>1.4542691944269737</v>
      </c>
      <c r="W167" s="36">
        <f>Inputs!$B$13</f>
        <v>12660</v>
      </c>
      <c r="X167" s="36">
        <f t="shared" si="23"/>
        <v>13659.24134269945</v>
      </c>
      <c r="Y167" s="36">
        <f t="shared" si="24"/>
        <v>15146.037948906498</v>
      </c>
      <c r="Z167" s="36">
        <f t="shared" si="25"/>
        <v>17302.270655930894</v>
      </c>
      <c r="AA167" s="36">
        <f t="shared" si="26"/>
        <v>20368.788083586594</v>
      </c>
      <c r="AB167" s="36">
        <f t="shared" si="27"/>
        <v>57794.348293357383</v>
      </c>
      <c r="AC167" s="36">
        <f t="shared" si="28"/>
        <v>245638.82875091725</v>
      </c>
      <c r="AD167" s="36">
        <f t="shared" si="29"/>
        <v>148915.60449878927</v>
      </c>
    </row>
    <row r="168" spans="1:30" ht="14.25" customHeight="1" x14ac:dyDescent="0.25">
      <c r="A168" s="16">
        <v>152</v>
      </c>
      <c r="B168" s="34">
        <v>0.402327613715319</v>
      </c>
      <c r="C168" s="34">
        <v>6.5753065418999695E-2</v>
      </c>
      <c r="D168" s="34">
        <v>2.3554251039312701E-2</v>
      </c>
      <c r="E168" s="34">
        <v>4.5714489177411603E-2</v>
      </c>
      <c r="F168" s="34">
        <v>3.0151953732558301E-2</v>
      </c>
      <c r="G168" s="34">
        <v>0.185046507990036</v>
      </c>
      <c r="H168" s="35">
        <v>1.15819227346122</v>
      </c>
      <c r="I168" s="34">
        <v>9.4676382771147594E-2</v>
      </c>
      <c r="J168" s="34">
        <v>2.2577547735076E-2</v>
      </c>
      <c r="K168" s="36">
        <f>Inputs!$B$12*(1+$B168)^4</f>
        <v>232032.70031677856</v>
      </c>
      <c r="L168" s="36">
        <f t="shared" si="20"/>
        <v>23005.088445771333</v>
      </c>
      <c r="M168" s="36">
        <f t="shared" si="21"/>
        <v>271424.94821251108</v>
      </c>
      <c r="N168" s="37">
        <f>M168/Inputs!$B$6</f>
        <v>413.75754300687663</v>
      </c>
      <c r="O168" s="38">
        <f>IF(N168&gt;Inputs!$B$4,1,0)</f>
        <v>1</v>
      </c>
      <c r="P168" s="34">
        <f t="shared" si="22"/>
        <v>7.209883503607159E-2</v>
      </c>
      <c r="Q168" s="36">
        <f>Inputs!$B$12*(1+$B168)^0*$C168+Inputs!$B$29*(1+$D168)^0*Inputs!$B$19+Inputs!$B$30*(1+$E168)^0*Inputs!$B$20+Inputs!$B$31*(1+$F168)^0*Inputs!$B$21+Inputs!$B$22*(1+Inputs!$B$23)^0</f>
        <v>11967.227952566904</v>
      </c>
      <c r="R168" s="36">
        <f>Inputs!$B$12*(1+$B168)^1*$C168+Inputs!$B$29*(1+$D168)^1*Inputs!$B$19+Inputs!$B$30*(1+$E168)^1*Inputs!$B$20+Inputs!$B$31*(1+$F168)^1*Inputs!$B$21+Inputs!$B$22*(1+Inputs!$B$23)^1</f>
        <v>13814.016389234472</v>
      </c>
      <c r="S168" s="36">
        <f>Inputs!$B$12*(1+$B168)^2*$C168+Inputs!$B$29*(1+$D168)^2*Inputs!$B$19+Inputs!$B$30*(1+$E168)^2*Inputs!$B$20+Inputs!$B$31*(1+$F168)^2*Inputs!$B$21+Inputs!$B$22*(1+Inputs!$B$23)^2</f>
        <v>16308.511071209927</v>
      </c>
      <c r="T168" s="36">
        <f>Inputs!$B$12*(1+$B168)^3*$C168+Inputs!$B$29*(1+$D168)^3*Inputs!$B$19+Inputs!$B$30*(1+$E168)^3*Inputs!$B$20+Inputs!$B$31*(1+$F168)^3*Inputs!$B$21+Inputs!$B$22*(1+Inputs!$B$23)^3</f>
        <v>19707.981783836331</v>
      </c>
      <c r="U168" s="36">
        <f>Inputs!$B$12*(1+$B168)^4*$C168+Inputs!$B$29*(1+$D168)^4*Inputs!$B$19+Inputs!$B$30*(1+$E168)^4*Inputs!$B$20+Inputs!$B$31*(1+$F168)^4*Inputs!$B$21+Inputs!$B$22*(1+Inputs!$B$23)^4</f>
        <v>24373.080278917627</v>
      </c>
      <c r="V168" s="35">
        <f>Inputs!$B$13/(Q168*(1-$G168))</f>
        <v>1.2980975106968018</v>
      </c>
      <c r="W168" s="36">
        <f>Inputs!$B$13</f>
        <v>12660</v>
      </c>
      <c r="X168" s="36">
        <f t="shared" si="23"/>
        <v>14219.941729167276</v>
      </c>
      <c r="Y168" s="36">
        <f t="shared" si="24"/>
        <v>16322.878355647557</v>
      </c>
      <c r="Z168" s="36">
        <f t="shared" si="25"/>
        <v>19163.586293024051</v>
      </c>
      <c r="AA168" s="36">
        <f t="shared" si="26"/>
        <v>23005.088445771333</v>
      </c>
      <c r="AB168" s="36">
        <f t="shared" si="27"/>
        <v>63855.624441946995</v>
      </c>
      <c r="AC168" s="36">
        <f t="shared" si="28"/>
        <v>326281.09617216286</v>
      </c>
      <c r="AD168" s="36">
        <f t="shared" si="29"/>
        <v>207569.32377056408</v>
      </c>
    </row>
    <row r="169" spans="1:30" ht="14.25" customHeight="1" x14ac:dyDescent="0.25">
      <c r="A169" s="16">
        <v>153</v>
      </c>
      <c r="B169" s="34">
        <v>0.30709966188629501</v>
      </c>
      <c r="C169" s="34">
        <v>6.3011140570561897E-2</v>
      </c>
      <c r="D169" s="34">
        <v>3.4381217264244403E-2</v>
      </c>
      <c r="E169" s="34">
        <v>3.1659406628849397E-2</v>
      </c>
      <c r="F169" s="34">
        <v>3.1833825508303999E-2</v>
      </c>
      <c r="G169" s="34">
        <v>0.191230466314329</v>
      </c>
      <c r="H169" s="35">
        <v>1.1419773718594199</v>
      </c>
      <c r="I169" s="34">
        <v>9.5700835611917195E-2</v>
      </c>
      <c r="J169" s="34">
        <v>2.3625404854539501E-2</v>
      </c>
      <c r="K169" s="36">
        <f>Inputs!$B$12*(1+$B169)^4</f>
        <v>175140.28804713659</v>
      </c>
      <c r="L169" s="36">
        <f t="shared" si="20"/>
        <v>18640.734240990831</v>
      </c>
      <c r="M169" s="36">
        <f t="shared" si="21"/>
        <v>225330.32594164967</v>
      </c>
      <c r="N169" s="37">
        <f>M169/Inputs!$B$6</f>
        <v>343.49135052080743</v>
      </c>
      <c r="O169" s="38">
        <f>IF(N169&gt;Inputs!$B$4,1,0)</f>
        <v>0</v>
      </c>
      <c r="P169" s="34">
        <f t="shared" si="22"/>
        <v>7.2075430757377698E-2</v>
      </c>
      <c r="Q169" s="36">
        <f>Inputs!$B$12*(1+$B169)^0*$C169+Inputs!$B$29*(1+$D169)^0*Inputs!$B$19+Inputs!$B$30*(1+$E169)^0*Inputs!$B$20+Inputs!$B$31*(1+$F169)^0*Inputs!$B$21+Inputs!$B$22*(1+Inputs!$B$23)^0</f>
        <v>11802.712461660634</v>
      </c>
      <c r="R169" s="36">
        <f>Inputs!$B$12*(1+$B169)^1*$C169+Inputs!$B$29*(1+$D169)^1*Inputs!$B$19+Inputs!$B$30*(1+$E169)^1*Inputs!$B$20+Inputs!$B$31*(1+$F169)^1*Inputs!$B$21+Inputs!$B$22*(1+Inputs!$B$23)^1</f>
        <v>13231.310130740538</v>
      </c>
      <c r="S169" s="36">
        <f>Inputs!$B$12*(1+$B169)^2*$C169+Inputs!$B$29*(1+$D169)^2*Inputs!$B$19+Inputs!$B$30*(1+$E169)^2*Inputs!$B$20+Inputs!$B$31*(1+$F169)^2*Inputs!$B$21+Inputs!$B$22*(1+Inputs!$B$23)^2</f>
        <v>15025.382315411138</v>
      </c>
      <c r="T169" s="36">
        <f>Inputs!$B$12*(1+$B169)^3*$C169+Inputs!$B$29*(1+$D169)^3*Inputs!$B$19+Inputs!$B$30*(1+$E169)^3*Inputs!$B$20+Inputs!$B$31*(1+$F169)^3*Inputs!$B$21+Inputs!$B$22*(1+Inputs!$B$23)^3</f>
        <v>17294.724334960869</v>
      </c>
      <c r="U169" s="36">
        <f>Inputs!$B$12*(1+$B169)^4*$C169+Inputs!$B$29*(1+$D169)^4*Inputs!$B$19+Inputs!$B$30*(1+$E169)^4*Inputs!$B$20+Inputs!$B$31*(1+$F169)^4*Inputs!$B$21+Inputs!$B$22*(1+Inputs!$B$23)^4</f>
        <v>20182.768242877555</v>
      </c>
      <c r="V169" s="35">
        <f>Inputs!$B$13/(Q169*(1-$G169))</f>
        <v>1.3262551877781461</v>
      </c>
      <c r="W169" s="36">
        <f>Inputs!$B$13</f>
        <v>12660</v>
      </c>
      <c r="X169" s="36">
        <f t="shared" si="23"/>
        <v>13699.370623680074</v>
      </c>
      <c r="Y169" s="36">
        <f t="shared" si="24"/>
        <v>14997.069208341942</v>
      </c>
      <c r="Z169" s="36">
        <f t="shared" si="25"/>
        <v>16617.740983005122</v>
      </c>
      <c r="AA169" s="36">
        <f t="shared" si="26"/>
        <v>18640.734240990831</v>
      </c>
      <c r="AB169" s="36">
        <f t="shared" si="27"/>
        <v>57698.351711029813</v>
      </c>
      <c r="AC169" s="36">
        <f t="shared" si="28"/>
        <v>264738.32946557808</v>
      </c>
      <c r="AD169" s="36">
        <f t="shared" si="29"/>
        <v>167631.97423061985</v>
      </c>
    </row>
    <row r="170" spans="1:30" ht="14.25" customHeight="1" x14ac:dyDescent="0.25">
      <c r="A170" s="16">
        <v>154</v>
      </c>
      <c r="B170" s="34">
        <v>0.28224047603389801</v>
      </c>
      <c r="C170" s="34">
        <v>0.101218151779808</v>
      </c>
      <c r="D170" s="34">
        <v>3.3217306599913302E-2</v>
      </c>
      <c r="E170" s="34">
        <v>3.1255360987435699E-2</v>
      </c>
      <c r="F170" s="34">
        <v>-1.19684793383831E-2</v>
      </c>
      <c r="G170" s="34">
        <v>0.20547735806991599</v>
      </c>
      <c r="H170" s="35">
        <v>1.0519824610496999</v>
      </c>
      <c r="I170" s="34">
        <v>9.3875242645255E-2</v>
      </c>
      <c r="J170" s="34">
        <v>2.7037156980234199E-2</v>
      </c>
      <c r="K170" s="36">
        <f>Inputs!$B$12*(1+$B170)^4</f>
        <v>162191.90632628402</v>
      </c>
      <c r="L170" s="36">
        <f t="shared" si="20"/>
        <v>20667.783692742691</v>
      </c>
      <c r="M170" s="36">
        <f t="shared" si="21"/>
        <v>263780.49355281435</v>
      </c>
      <c r="N170" s="37">
        <f>M170/Inputs!$B$6</f>
        <v>402.10441090368045</v>
      </c>
      <c r="O170" s="38">
        <f>IF(N170&gt;Inputs!$B$4,1,0)</f>
        <v>1</v>
      </c>
      <c r="P170" s="34">
        <f t="shared" si="22"/>
        <v>6.6838085665020808E-2</v>
      </c>
      <c r="Q170" s="36">
        <f>Inputs!$B$12*(1+$B170)^0*$C170+Inputs!$B$29*(1+$D170)^0*Inputs!$B$19+Inputs!$B$30*(1+$E170)^0*Inputs!$B$20+Inputs!$B$31*(1+$F170)^0*Inputs!$B$21+Inputs!$B$22*(1+Inputs!$B$23)^0</f>
        <v>14095.133134215401</v>
      </c>
      <c r="R170" s="36">
        <f>Inputs!$B$12*(1+$B170)^1*$C170+Inputs!$B$29*(1+$D170)^1*Inputs!$B$19+Inputs!$B$30*(1+$E170)^1*Inputs!$B$20+Inputs!$B$31*(1+$F170)^1*Inputs!$B$21+Inputs!$B$22*(1+Inputs!$B$23)^1</f>
        <v>15874.230222738563</v>
      </c>
      <c r="S170" s="36">
        <f>Inputs!$B$12*(1+$B170)^2*$C170+Inputs!$B$29*(1+$D170)^2*Inputs!$B$19+Inputs!$B$30*(1+$E170)^2*Inputs!$B$20+Inputs!$B$31*(1+$F170)^2*Inputs!$B$21+Inputs!$B$22*(1+Inputs!$B$23)^2</f>
        <v>18141.776326848238</v>
      </c>
      <c r="T170" s="36">
        <f>Inputs!$B$12*(1+$B170)^3*$C170+Inputs!$B$29*(1+$D170)^3*Inputs!$B$19+Inputs!$B$30*(1+$E170)^3*Inputs!$B$20+Inputs!$B$31*(1+$F170)^3*Inputs!$B$21+Inputs!$B$22*(1+Inputs!$B$23)^3</f>
        <v>21034.441567208349</v>
      </c>
      <c r="U170" s="36">
        <f>Inputs!$B$12*(1+$B170)^4*$C170+Inputs!$B$29*(1+$D170)^4*Inputs!$B$19+Inputs!$B$30*(1+$E170)^4*Inputs!$B$20+Inputs!$B$31*(1+$F170)^4*Inputs!$B$21+Inputs!$B$22*(1+Inputs!$B$23)^4</f>
        <v>24727.438498717202</v>
      </c>
      <c r="V170" s="35">
        <f>Inputs!$B$13/(Q170*(1-$G170))</f>
        <v>1.1304679270835911</v>
      </c>
      <c r="W170" s="36">
        <f>Inputs!$B$13</f>
        <v>12660</v>
      </c>
      <c r="X170" s="36">
        <f t="shared" si="23"/>
        <v>14010.480412557048</v>
      </c>
      <c r="Y170" s="36">
        <f t="shared" si="24"/>
        <v>15728.976752654165</v>
      </c>
      <c r="Z170" s="36">
        <f t="shared" si="25"/>
        <v>17909.007603078204</v>
      </c>
      <c r="AA170" s="36">
        <f t="shared" si="26"/>
        <v>20667.783692742691</v>
      </c>
      <c r="AB170" s="36">
        <f t="shared" si="27"/>
        <v>61004.239838916619</v>
      </c>
      <c r="AC170" s="36">
        <f t="shared" si="28"/>
        <v>317582.13290638366</v>
      </c>
      <c r="AD170" s="36">
        <f t="shared" si="29"/>
        <v>202776.25371389775</v>
      </c>
    </row>
    <row r="171" spans="1:30" ht="14.25" customHeight="1" x14ac:dyDescent="0.25">
      <c r="A171" s="16">
        <v>155</v>
      </c>
      <c r="B171" s="34">
        <v>0.37249773445760798</v>
      </c>
      <c r="C171" s="34">
        <v>9.9799418356642605E-2</v>
      </c>
      <c r="D171" s="34">
        <v>1.6053800254406E-2</v>
      </c>
      <c r="E171" s="34">
        <v>4.7184320261953697E-2</v>
      </c>
      <c r="F171" s="34">
        <v>8.4149617123564606E-3</v>
      </c>
      <c r="G171" s="34">
        <v>0.19430034235325</v>
      </c>
      <c r="H171" s="35">
        <v>1.04444879487932</v>
      </c>
      <c r="I171" s="34">
        <v>9.0680062864757105E-2</v>
      </c>
      <c r="J171" s="34">
        <v>1.90407951162836E-2</v>
      </c>
      <c r="K171" s="36">
        <f>Inputs!$B$12*(1+$B171)^4</f>
        <v>212910.85077818084</v>
      </c>
      <c r="L171" s="36">
        <f t="shared" si="20"/>
        <v>25128.361161698409</v>
      </c>
      <c r="M171" s="36">
        <f t="shared" si="21"/>
        <v>299378.12061001436</v>
      </c>
      <c r="N171" s="37">
        <f>M171/Inputs!$B$6</f>
        <v>456.36908629575362</v>
      </c>
      <c r="O171" s="38">
        <f>IF(N171&gt;Inputs!$B$4,1,0)</f>
        <v>1</v>
      </c>
      <c r="P171" s="34">
        <f t="shared" si="22"/>
        <v>7.1639267748473512E-2</v>
      </c>
      <c r="Q171" s="36">
        <f>Inputs!$B$12*(1+$B171)^0*$C171+Inputs!$B$29*(1+$D171)^0*Inputs!$B$19+Inputs!$B$30*(1+$E171)^0*Inputs!$B$20+Inputs!$B$31*(1+$F171)^0*Inputs!$B$21+Inputs!$B$22*(1+Inputs!$B$23)^0</f>
        <v>14010.009128825477</v>
      </c>
      <c r="R171" s="36">
        <f>Inputs!$B$12*(1+$B171)^1*$C171+Inputs!$B$29*(1+$D171)^1*Inputs!$B$19+Inputs!$B$30*(1+$E171)^1*Inputs!$B$20+Inputs!$B$31*(1+$F171)^1*Inputs!$B$21+Inputs!$B$22*(1+Inputs!$B$23)^1</f>
        <v>16380.894388322195</v>
      </c>
      <c r="S171" s="36">
        <f>Inputs!$B$12*(1+$B171)^2*$C171+Inputs!$B$29*(1+$D171)^2*Inputs!$B$19+Inputs!$B$30*(1+$E171)^2*Inputs!$B$20+Inputs!$B$31*(1+$F171)^2*Inputs!$B$21+Inputs!$B$22*(1+Inputs!$B$23)^2</f>
        <v>19587.3257304832</v>
      </c>
      <c r="T171" s="36">
        <f>Inputs!$B$12*(1+$B171)^3*$C171+Inputs!$B$29*(1+$D171)^3*Inputs!$B$19+Inputs!$B$30*(1+$E171)^3*Inputs!$B$20+Inputs!$B$31*(1+$F171)^3*Inputs!$B$21+Inputs!$B$22*(1+Inputs!$B$23)^3</f>
        <v>23939.013626920183</v>
      </c>
      <c r="U171" s="36">
        <f>Inputs!$B$12*(1+$B171)^4*$C171+Inputs!$B$29*(1+$D171)^4*Inputs!$B$19+Inputs!$B$30*(1+$E171)^4*Inputs!$B$20+Inputs!$B$31*(1+$F171)^4*Inputs!$B$21+Inputs!$B$22*(1+Inputs!$B$23)^4</f>
        <v>29860.964636099437</v>
      </c>
      <c r="V171" s="35">
        <f>Inputs!$B$13/(Q171*(1-$G171))</f>
        <v>1.1215589575808611</v>
      </c>
      <c r="W171" s="36">
        <f>Inputs!$B$13</f>
        <v>12660</v>
      </c>
      <c r="X171" s="36">
        <f t="shared" si="23"/>
        <v>14547.999425795286</v>
      </c>
      <c r="Y171" s="36">
        <f t="shared" si="24"/>
        <v>17091.427443724253</v>
      </c>
      <c r="Z171" s="36">
        <f t="shared" si="25"/>
        <v>20516.786663532053</v>
      </c>
      <c r="AA171" s="36">
        <f t="shared" si="26"/>
        <v>25128.361161698409</v>
      </c>
      <c r="AB171" s="36">
        <f t="shared" si="27"/>
        <v>67789.22847051626</v>
      </c>
      <c r="AC171" s="36">
        <f t="shared" si="28"/>
        <v>357441.19032724085</v>
      </c>
      <c r="AD171" s="36">
        <f t="shared" si="29"/>
        <v>231588.89213949812</v>
      </c>
    </row>
    <row r="172" spans="1:30" ht="14.25" customHeight="1" x14ac:dyDescent="0.25">
      <c r="A172" s="16">
        <v>156</v>
      </c>
      <c r="B172" s="34">
        <v>0.43404525878719102</v>
      </c>
      <c r="C172" s="34">
        <v>7.4188204669609195E-2</v>
      </c>
      <c r="D172" s="34">
        <v>1.86511860750425E-2</v>
      </c>
      <c r="E172" s="34">
        <v>2.6128203394877099E-2</v>
      </c>
      <c r="F172" s="34">
        <v>1.32425806431624E-2</v>
      </c>
      <c r="G172" s="34">
        <v>0.206487438083057</v>
      </c>
      <c r="H172" s="35">
        <v>0.96880611672754002</v>
      </c>
      <c r="I172" s="34">
        <v>9.7140744612336502E-2</v>
      </c>
      <c r="J172" s="34">
        <v>2.72847480591927E-2</v>
      </c>
      <c r="K172" s="36">
        <f>Inputs!$B$12*(1+$B172)^4</f>
        <v>253748.03178491149</v>
      </c>
      <c r="L172" s="36">
        <f t="shared" si="20"/>
        <v>21008.842834693489</v>
      </c>
      <c r="M172" s="36">
        <f t="shared" si="21"/>
        <v>254689.56279842637</v>
      </c>
      <c r="N172" s="37">
        <f>M172/Inputs!$B$6</f>
        <v>388.24628475369872</v>
      </c>
      <c r="O172" s="38">
        <f>IF(N172&gt;Inputs!$B$4,1,0)</f>
        <v>0</v>
      </c>
      <c r="P172" s="34">
        <f t="shared" si="22"/>
        <v>6.9855996553143798E-2</v>
      </c>
      <c r="Q172" s="36">
        <f>Inputs!$B$12*(1+$B172)^0*$C172+Inputs!$B$29*(1+$D172)^0*Inputs!$B$19+Inputs!$B$30*(1+$E172)^0*Inputs!$B$20+Inputs!$B$31*(1+$F172)^0*Inputs!$B$21+Inputs!$B$22*(1+Inputs!$B$23)^0</f>
        <v>12473.336307603473</v>
      </c>
      <c r="R172" s="36">
        <f>Inputs!$B$12*(1+$B172)^1*$C172+Inputs!$B$29*(1+$D172)^1*Inputs!$B$19+Inputs!$B$30*(1+$E172)^1*Inputs!$B$20+Inputs!$B$31*(1+$F172)^1*Inputs!$B$21+Inputs!$B$22*(1+Inputs!$B$23)^1</f>
        <v>14523.278006283304</v>
      </c>
      <c r="S172" s="36">
        <f>Inputs!$B$12*(1+$B172)^2*$C172+Inputs!$B$29*(1+$D172)^2*Inputs!$B$19+Inputs!$B$30*(1+$E172)^2*Inputs!$B$20+Inputs!$B$31*(1+$F172)^2*Inputs!$B$21+Inputs!$B$22*(1+Inputs!$B$23)^2</f>
        <v>17413.4048962659</v>
      </c>
      <c r="T172" s="36">
        <f>Inputs!$B$12*(1+$B172)^3*$C172+Inputs!$B$29*(1+$D172)^3*Inputs!$B$19+Inputs!$B$30*(1+$E172)^3*Inputs!$B$20+Inputs!$B$31*(1+$F172)^3*Inputs!$B$21+Inputs!$B$22*(1+Inputs!$B$23)^3</f>
        <v>21507.722970832663</v>
      </c>
      <c r="U172" s="36">
        <f>Inputs!$B$12*(1+$B172)^4*$C172+Inputs!$B$29*(1+$D172)^4*Inputs!$B$19+Inputs!$B$30*(1+$E172)^4*Inputs!$B$20+Inputs!$B$31*(1+$F172)^4*Inputs!$B$21+Inputs!$B$22*(1+Inputs!$B$23)^4</f>
        <v>27328.226823797126</v>
      </c>
      <c r="V172" s="35">
        <f>Inputs!$B$13/(Q172*(1-$G172))</f>
        <v>1.2790787013491376</v>
      </c>
      <c r="W172" s="36">
        <f>Inputs!$B$13</f>
        <v>12660</v>
      </c>
      <c r="X172" s="36">
        <f t="shared" si="23"/>
        <v>13846.692493456789</v>
      </c>
      <c r="Y172" s="36">
        <f t="shared" si="24"/>
        <v>15530.361438939657</v>
      </c>
      <c r="Z172" s="36">
        <f t="shared" si="25"/>
        <v>17858.101592957908</v>
      </c>
      <c r="AA172" s="36">
        <f t="shared" si="26"/>
        <v>21008.842834693489</v>
      </c>
      <c r="AB172" s="36">
        <f t="shared" si="27"/>
        <v>60342.688208209569</v>
      </c>
      <c r="AC172" s="36">
        <f t="shared" si="28"/>
        <v>308950.76848605915</v>
      </c>
      <c r="AD172" s="36">
        <f t="shared" si="29"/>
        <v>194346.87459021679</v>
      </c>
    </row>
    <row r="173" spans="1:30" ht="14.25" customHeight="1" x14ac:dyDescent="0.25">
      <c r="A173" s="16">
        <v>157</v>
      </c>
      <c r="B173" s="34">
        <v>0.48242899261953798</v>
      </c>
      <c r="C173" s="34">
        <v>6.9529931825422206E-2</v>
      </c>
      <c r="D173" s="34">
        <v>3.6120532778360297E-2</v>
      </c>
      <c r="E173" s="34">
        <v>4.1469248681193997E-2</v>
      </c>
      <c r="F173" s="34">
        <v>1.36623012443814E-2</v>
      </c>
      <c r="G173" s="34">
        <v>0.19791813533817901</v>
      </c>
      <c r="H173" s="35">
        <v>0.99861081889593095</v>
      </c>
      <c r="I173" s="34">
        <v>9.1822852272441996E-2</v>
      </c>
      <c r="J173" s="34">
        <v>2.4104699493429901E-2</v>
      </c>
      <c r="K173" s="36">
        <f>Inputs!$B$12*(1+$B173)^4</f>
        <v>289765.61642824049</v>
      </c>
      <c r="L173" s="36">
        <f t="shared" si="20"/>
        <v>23291.004434108836</v>
      </c>
      <c r="M173" s="36">
        <f t="shared" si="21"/>
        <v>291417.28252348286</v>
      </c>
      <c r="N173" s="37">
        <f>M173/Inputs!$B$6</f>
        <v>444.23366238335802</v>
      </c>
      <c r="O173" s="38">
        <f>IF(N173&gt;Inputs!$B$4,1,0)</f>
        <v>1</v>
      </c>
      <c r="P173" s="34">
        <f t="shared" si="22"/>
        <v>6.7718152779012095E-2</v>
      </c>
      <c r="Q173" s="36">
        <f>Inputs!$B$12*(1+$B173)^0*$C173+Inputs!$B$29*(1+$D173)^0*Inputs!$B$19+Inputs!$B$30*(1+$E173)^0*Inputs!$B$20+Inputs!$B$31*(1+$F173)^0*Inputs!$B$21+Inputs!$B$22*(1+Inputs!$B$23)^0</f>
        <v>12193.839936952256</v>
      </c>
      <c r="R173" s="36">
        <f>Inputs!$B$12*(1+$B173)^1*$C173+Inputs!$B$29*(1+$D173)^1*Inputs!$B$19+Inputs!$B$30*(1+$E173)^1*Inputs!$B$20+Inputs!$B$31*(1+$F173)^1*Inputs!$B$21+Inputs!$B$22*(1+Inputs!$B$23)^1</f>
        <v>14422.347677585181</v>
      </c>
      <c r="S173" s="36">
        <f>Inputs!$B$12*(1+$B173)^2*$C173+Inputs!$B$29*(1+$D173)^2*Inputs!$B$19+Inputs!$B$30*(1+$E173)^2*Inputs!$B$20+Inputs!$B$31*(1+$F173)^2*Inputs!$B$21+Inputs!$B$22*(1+Inputs!$B$23)^2</f>
        <v>17629.183029997766</v>
      </c>
      <c r="T173" s="36">
        <f>Inputs!$B$12*(1+$B173)^3*$C173+Inputs!$B$29*(1+$D173)^3*Inputs!$B$19+Inputs!$B$30*(1+$E173)^3*Inputs!$B$20+Inputs!$B$31*(1+$F173)^3*Inputs!$B$21+Inputs!$B$22*(1+Inputs!$B$23)^3</f>
        <v>22283.036752237385</v>
      </c>
      <c r="U173" s="36">
        <f>Inputs!$B$12*(1+$B173)^4*$C173+Inputs!$B$29*(1+$D173)^4*Inputs!$B$19+Inputs!$B$30*(1+$E173)^4*Inputs!$B$20+Inputs!$B$31*(1+$F173)^4*Inputs!$B$21+Inputs!$B$22*(1+Inputs!$B$23)^4</f>
        <v>29078.583988764032</v>
      </c>
      <c r="V173" s="35">
        <f>Inputs!$B$13/(Q173*(1-$G173))</f>
        <v>1.2944179263458604</v>
      </c>
      <c r="W173" s="36">
        <f>Inputs!$B$13</f>
        <v>12660</v>
      </c>
      <c r="X173" s="36">
        <f t="shared" si="23"/>
        <v>14118.234664255799</v>
      </c>
      <c r="Y173" s="36">
        <f t="shared" si="24"/>
        <v>16211.768258299142</v>
      </c>
      <c r="Z173" s="36">
        <f t="shared" si="25"/>
        <v>19169.717857235366</v>
      </c>
      <c r="AA173" s="36">
        <f t="shared" si="26"/>
        <v>23291.004434108836</v>
      </c>
      <c r="AB173" s="36">
        <f t="shared" si="27"/>
        <v>64395.999295284433</v>
      </c>
      <c r="AC173" s="36">
        <f t="shared" si="28"/>
        <v>352230.91767922178</v>
      </c>
      <c r="AD173" s="36">
        <f t="shared" si="29"/>
        <v>227021.28322819844</v>
      </c>
    </row>
    <row r="174" spans="1:30" ht="14.25" customHeight="1" x14ac:dyDescent="0.25">
      <c r="A174" s="16">
        <v>158</v>
      </c>
      <c r="B174" s="34">
        <v>0.39856736725617498</v>
      </c>
      <c r="C174" s="34">
        <v>6.6519021897804897E-2</v>
      </c>
      <c r="D174" s="34">
        <v>4.9063499795913498E-2</v>
      </c>
      <c r="E174" s="34">
        <v>3.3178128525660697E-2</v>
      </c>
      <c r="F174" s="34">
        <v>2.3677930592921601E-2</v>
      </c>
      <c r="G174" s="34">
        <v>0.193911206891552</v>
      </c>
      <c r="H174" s="35">
        <v>1.07492579147095</v>
      </c>
      <c r="I174" s="34">
        <v>8.8853835671994605E-2</v>
      </c>
      <c r="J174" s="34">
        <v>2.1048904946313601E-2</v>
      </c>
      <c r="K174" s="36">
        <f>Inputs!$B$12*(1+$B174)^4</f>
        <v>229553.97259175894</v>
      </c>
      <c r="L174" s="36">
        <f t="shared" si="20"/>
        <v>21222.534486599594</v>
      </c>
      <c r="M174" s="36">
        <f t="shared" si="21"/>
        <v>271171.99232905114</v>
      </c>
      <c r="N174" s="37">
        <f>M174/Inputs!$B$6</f>
        <v>413.37193952599256</v>
      </c>
      <c r="O174" s="38">
        <f>IF(N174&gt;Inputs!$B$4,1,0)</f>
        <v>1</v>
      </c>
      <c r="P174" s="34">
        <f t="shared" si="22"/>
        <v>6.7804930725681001E-2</v>
      </c>
      <c r="Q174" s="36">
        <f>Inputs!$B$12*(1+$B174)^0*$C174+Inputs!$B$29*(1+$D174)^0*Inputs!$B$19+Inputs!$B$30*(1+$E174)^0*Inputs!$B$20+Inputs!$B$31*(1+$F174)^0*Inputs!$B$21+Inputs!$B$22*(1+Inputs!$B$23)^0</f>
        <v>12013.185341295215</v>
      </c>
      <c r="R174" s="36">
        <f>Inputs!$B$12*(1+$B174)^1*$C174+Inputs!$B$29*(1+$D174)^1*Inputs!$B$19+Inputs!$B$30*(1+$E174)^1*Inputs!$B$20+Inputs!$B$31*(1+$F174)^1*Inputs!$B$21+Inputs!$B$22*(1+Inputs!$B$23)^1</f>
        <v>13886.919352595829</v>
      </c>
      <c r="S174" s="36">
        <f>Inputs!$B$12*(1+$B174)^2*$C174+Inputs!$B$29*(1+$D174)^2*Inputs!$B$19+Inputs!$B$30*(1+$E174)^2*Inputs!$B$20+Inputs!$B$31*(1+$F174)^2*Inputs!$B$21+Inputs!$B$22*(1+Inputs!$B$23)^2</f>
        <v>16405.834348847518</v>
      </c>
      <c r="T174" s="36">
        <f>Inputs!$B$12*(1+$B174)^3*$C174+Inputs!$B$29*(1+$D174)^3*Inputs!$B$19+Inputs!$B$30*(1+$E174)^3*Inputs!$B$20+Inputs!$B$31*(1+$F174)^3*Inputs!$B$21+Inputs!$B$22*(1+Inputs!$B$23)^3</f>
        <v>19823.107732379554</v>
      </c>
      <c r="U174" s="36">
        <f>Inputs!$B$12*(1+$B174)^4*$C174+Inputs!$B$29*(1+$D174)^4*Inputs!$B$19+Inputs!$B$30*(1+$E174)^4*Inputs!$B$20+Inputs!$B$31*(1+$F174)^4*Inputs!$B$21+Inputs!$B$22*(1+Inputs!$B$23)^4</f>
        <v>24492.655914436102</v>
      </c>
      <c r="V174" s="35">
        <f>Inputs!$B$13/(Q174*(1-$G174))</f>
        <v>1.3073523290144826</v>
      </c>
      <c r="W174" s="36">
        <f>Inputs!$B$13</f>
        <v>12660</v>
      </c>
      <c r="X174" s="36">
        <f t="shared" si="23"/>
        <v>13984.168813899503</v>
      </c>
      <c r="Y174" s="36">
        <f t="shared" si="24"/>
        <v>15752.289029761328</v>
      </c>
      <c r="Z174" s="36">
        <f t="shared" si="25"/>
        <v>18104.93472977509</v>
      </c>
      <c r="AA174" s="36">
        <f t="shared" si="26"/>
        <v>21222.534486599594</v>
      </c>
      <c r="AB174" s="36">
        <f t="shared" si="27"/>
        <v>62370.023884064212</v>
      </c>
      <c r="AC174" s="36">
        <f t="shared" si="28"/>
        <v>319582.15082315099</v>
      </c>
      <c r="AD174" s="36">
        <f t="shared" si="29"/>
        <v>208801.96844498694</v>
      </c>
    </row>
    <row r="175" spans="1:30" ht="14.25" customHeight="1" x14ac:dyDescent="0.25">
      <c r="A175" s="16">
        <v>159</v>
      </c>
      <c r="B175" s="34">
        <v>0.31920667328942198</v>
      </c>
      <c r="C175" s="34">
        <v>6.7083906940511306E-2</v>
      </c>
      <c r="D175" s="34">
        <v>3.23831894900544E-2</v>
      </c>
      <c r="E175" s="34">
        <v>5.9775829391952799E-2</v>
      </c>
      <c r="F175" s="34">
        <v>-2.7860994077340598E-3</v>
      </c>
      <c r="G175" s="34">
        <v>0.16797990487331799</v>
      </c>
      <c r="H175" s="35">
        <v>0.97569928678047402</v>
      </c>
      <c r="I175" s="34">
        <v>0.10248584650013599</v>
      </c>
      <c r="J175" s="34">
        <v>1.9734563700856401E-2</v>
      </c>
      <c r="K175" s="36">
        <f>Inputs!$B$12*(1+$B175)^4</f>
        <v>181719.94996978855</v>
      </c>
      <c r="L175" s="36">
        <f t="shared" si="20"/>
        <v>17030.379848337776</v>
      </c>
      <c r="M175" s="36">
        <f t="shared" si="21"/>
        <v>183006.82065165741</v>
      </c>
      <c r="N175" s="37">
        <f>M175/Inputs!$B$6</f>
        <v>278.97381196898993</v>
      </c>
      <c r="O175" s="38">
        <f>IF(N175&gt;Inputs!$B$4,1,0)</f>
        <v>0</v>
      </c>
      <c r="P175" s="34">
        <f t="shared" si="22"/>
        <v>8.2751282799279596E-2</v>
      </c>
      <c r="Q175" s="36">
        <f>Inputs!$B$12*(1+$B175)^0*$C175+Inputs!$B$29*(1+$D175)^0*Inputs!$B$19+Inputs!$B$30*(1+$E175)^0*Inputs!$B$20+Inputs!$B$31*(1+$F175)^0*Inputs!$B$21+Inputs!$B$22*(1+Inputs!$B$23)^0</f>
        <v>12047.078443857601</v>
      </c>
      <c r="R175" s="36">
        <f>Inputs!$B$12*(1+$B175)^1*$C175+Inputs!$B$29*(1+$D175)^1*Inputs!$B$19+Inputs!$B$30*(1+$E175)^1*Inputs!$B$20+Inputs!$B$31*(1+$F175)^1*Inputs!$B$21+Inputs!$B$22*(1+Inputs!$B$23)^1</f>
        <v>13507.204803858533</v>
      </c>
      <c r="S175" s="36">
        <f>Inputs!$B$12*(1+$B175)^2*$C175+Inputs!$B$29*(1+$D175)^2*Inputs!$B$19+Inputs!$B$30*(1+$E175)^2*Inputs!$B$20+Inputs!$B$31*(1+$F175)^2*Inputs!$B$21+Inputs!$B$22*(1+Inputs!$B$23)^2</f>
        <v>15387.847709106649</v>
      </c>
      <c r="T175" s="36">
        <f>Inputs!$B$12*(1+$B175)^3*$C175+Inputs!$B$29*(1+$D175)^3*Inputs!$B$19+Inputs!$B$30*(1+$E175)^3*Inputs!$B$20+Inputs!$B$31*(1+$F175)^3*Inputs!$B$21+Inputs!$B$22*(1+Inputs!$B$23)^3</f>
        <v>17820.506976199846</v>
      </c>
      <c r="U175" s="36">
        <f>Inputs!$B$12*(1+$B175)^4*$C175+Inputs!$B$29*(1+$D175)^4*Inputs!$B$19+Inputs!$B$30*(1+$E175)^4*Inputs!$B$20+Inputs!$B$31*(1+$F175)^4*Inputs!$B$21+Inputs!$B$22*(1+Inputs!$B$23)^4</f>
        <v>20978.504800781589</v>
      </c>
      <c r="V175" s="35">
        <f>Inputs!$B$13/(Q175*(1-$G175))</f>
        <v>1.2630430453591515</v>
      </c>
      <c r="W175" s="36">
        <f>Inputs!$B$13</f>
        <v>12660</v>
      </c>
      <c r="X175" s="36">
        <f t="shared" si="23"/>
        <v>13387.102107603519</v>
      </c>
      <c r="Y175" s="36">
        <f t="shared" si="24"/>
        <v>14331.30737661871</v>
      </c>
      <c r="Z175" s="36">
        <f t="shared" si="25"/>
        <v>15531.825658153755</v>
      </c>
      <c r="AA175" s="36">
        <f t="shared" si="26"/>
        <v>17030.379848337776</v>
      </c>
      <c r="AB175" s="36">
        <f t="shared" si="27"/>
        <v>54160.617365180668</v>
      </c>
      <c r="AC175" s="36">
        <f t="shared" si="28"/>
        <v>209863.41693854399</v>
      </c>
      <c r="AD175" s="36">
        <f t="shared" si="29"/>
        <v>128846.20328647675</v>
      </c>
    </row>
    <row r="176" spans="1:30" ht="14.25" customHeight="1" x14ac:dyDescent="0.25">
      <c r="A176" s="16">
        <v>160</v>
      </c>
      <c r="B176" s="34">
        <v>0.41533843971804002</v>
      </c>
      <c r="C176" s="34">
        <v>5.3475860997740397E-2</v>
      </c>
      <c r="D176" s="34">
        <v>3.2108489858151797E-2</v>
      </c>
      <c r="E176" s="34">
        <v>4.4681221009649399E-2</v>
      </c>
      <c r="F176" s="34">
        <v>1.6203446353355799E-2</v>
      </c>
      <c r="G176" s="34">
        <v>0.18451715105118999</v>
      </c>
      <c r="H176" s="35">
        <v>1.1490797076691099</v>
      </c>
      <c r="I176" s="34">
        <v>0.10130767562915299</v>
      </c>
      <c r="J176" s="34">
        <v>2.40811453304377E-2</v>
      </c>
      <c r="K176" s="36">
        <f>Inputs!$B$12*(1+$B176)^4</f>
        <v>240764.50359718007</v>
      </c>
      <c r="L176" s="36">
        <f t="shared" si="20"/>
        <v>20458.065581802213</v>
      </c>
      <c r="M176" s="36">
        <f t="shared" si="21"/>
        <v>226390.29854777252</v>
      </c>
      <c r="N176" s="37">
        <f>M176/Inputs!$B$6</f>
        <v>345.10716242038495</v>
      </c>
      <c r="O176" s="38">
        <f>IF(N176&gt;Inputs!$B$4,1,0)</f>
        <v>0</v>
      </c>
      <c r="P176" s="34">
        <f t="shared" si="22"/>
        <v>7.722653029871529E-2</v>
      </c>
      <c r="Q176" s="36">
        <f>Inputs!$B$12*(1+$B176)^0*$C176+Inputs!$B$29*(1+$D176)^0*Inputs!$B$19+Inputs!$B$30*(1+$E176)^0*Inputs!$B$20+Inputs!$B$31*(1+$F176)^0*Inputs!$B$21+Inputs!$B$22*(1+Inputs!$B$23)^0</f>
        <v>11230.595687291345</v>
      </c>
      <c r="R176" s="36">
        <f>Inputs!$B$12*(1+$B176)^1*$C176+Inputs!$B$29*(1+$D176)^1*Inputs!$B$19+Inputs!$B$30*(1+$E176)^1*Inputs!$B$20+Inputs!$B$31*(1+$F176)^1*Inputs!$B$21+Inputs!$B$22*(1+Inputs!$B$23)^1</f>
        <v>12785.439026336609</v>
      </c>
      <c r="S176" s="36">
        <f>Inputs!$B$12*(1+$B176)^2*$C176+Inputs!$B$29*(1+$D176)^2*Inputs!$B$19+Inputs!$B$30*(1+$E176)^2*Inputs!$B$20+Inputs!$B$31*(1+$F176)^2*Inputs!$B$21+Inputs!$B$22*(1+Inputs!$B$23)^2</f>
        <v>14901.304255904819</v>
      </c>
      <c r="T176" s="36">
        <f>Inputs!$B$12*(1+$B176)^3*$C176+Inputs!$B$29*(1+$D176)^3*Inputs!$B$19+Inputs!$B$30*(1+$E176)^3*Inputs!$B$20+Inputs!$B$31*(1+$F176)^3*Inputs!$B$21+Inputs!$B$22*(1+Inputs!$B$23)^3</f>
        <v>17808.369130409883</v>
      </c>
      <c r="U176" s="36">
        <f>Inputs!$B$12*(1+$B176)^4*$C176+Inputs!$B$29*(1+$D176)^4*Inputs!$B$19+Inputs!$B$30*(1+$E176)^4*Inputs!$B$20+Inputs!$B$31*(1+$F176)^4*Inputs!$B$21+Inputs!$B$22*(1+Inputs!$B$23)^4</f>
        <v>21832.304492542251</v>
      </c>
      <c r="V176" s="35">
        <f>Inputs!$B$13/(Q176*(1-$G176))</f>
        <v>1.3823438404448412</v>
      </c>
      <c r="W176" s="36">
        <f>Inputs!$B$13</f>
        <v>12660</v>
      </c>
      <c r="X176" s="36">
        <f t="shared" si="23"/>
        <v>13804.719391663684</v>
      </c>
      <c r="Y176" s="36">
        <f t="shared" si="24"/>
        <v>15380.623236412699</v>
      </c>
      <c r="Z176" s="36">
        <f t="shared" si="25"/>
        <v>17534.307564337061</v>
      </c>
      <c r="AA176" s="36">
        <f t="shared" si="26"/>
        <v>20458.065581802213</v>
      </c>
      <c r="AB176" s="36">
        <f t="shared" si="27"/>
        <v>58938.782642690123</v>
      </c>
      <c r="AC176" s="36">
        <f t="shared" si="28"/>
        <v>271289.1431379735</v>
      </c>
      <c r="AD176" s="36">
        <f t="shared" si="29"/>
        <v>167451.5159050824</v>
      </c>
    </row>
    <row r="177" spans="1:30" ht="14.25" customHeight="1" x14ac:dyDescent="0.25">
      <c r="A177" s="16">
        <v>161</v>
      </c>
      <c r="B177" s="34">
        <v>0.39375343249303801</v>
      </c>
      <c r="C177" s="34">
        <v>6.8446855273623805E-2</v>
      </c>
      <c r="D177" s="34">
        <v>3.4781495890257703E-2</v>
      </c>
      <c r="E177" s="34">
        <v>3.1253906597362102E-2</v>
      </c>
      <c r="F177" s="34">
        <v>3.07207479702238E-2</v>
      </c>
      <c r="G177" s="34">
        <v>0.18238036928606799</v>
      </c>
      <c r="H177" s="35">
        <v>1.00107952211272</v>
      </c>
      <c r="I177" s="34">
        <v>0.104742235116365</v>
      </c>
      <c r="J177" s="34">
        <v>2.44443927811911E-2</v>
      </c>
      <c r="K177" s="36">
        <f>Inputs!$B$12*(1+$B177)^4</f>
        <v>226409.71093152193</v>
      </c>
      <c r="L177" s="36">
        <f t="shared" si="20"/>
        <v>20154.271525660184</v>
      </c>
      <c r="M177" s="36">
        <f t="shared" si="21"/>
        <v>214440.77408586052</v>
      </c>
      <c r="N177" s="37">
        <f>M177/Inputs!$B$6</f>
        <v>326.89142391137273</v>
      </c>
      <c r="O177" s="38">
        <f>IF(N177&gt;Inputs!$B$4,1,0)</f>
        <v>0</v>
      </c>
      <c r="P177" s="34">
        <f t="shared" si="22"/>
        <v>8.0297842335173897E-2</v>
      </c>
      <c r="Q177" s="36">
        <f>Inputs!$B$12*(1+$B177)^0*$C177+Inputs!$B$29*(1+$D177)^0*Inputs!$B$19+Inputs!$B$30*(1+$E177)^0*Inputs!$B$20+Inputs!$B$31*(1+$F177)^0*Inputs!$B$21+Inputs!$B$22*(1+Inputs!$B$23)^0</f>
        <v>12128.855343844349</v>
      </c>
      <c r="R177" s="36">
        <f>Inputs!$B$12*(1+$B177)^1*$C177+Inputs!$B$29*(1+$D177)^1*Inputs!$B$19+Inputs!$B$30*(1+$E177)^1*Inputs!$B$20+Inputs!$B$31*(1+$F177)^1*Inputs!$B$21+Inputs!$B$22*(1+Inputs!$B$23)^1</f>
        <v>14008.761349835146</v>
      </c>
      <c r="S177" s="36">
        <f>Inputs!$B$12*(1+$B177)^2*$C177+Inputs!$B$29*(1+$D177)^2*Inputs!$B$19+Inputs!$B$30*(1+$E177)^2*Inputs!$B$20+Inputs!$B$31*(1+$F177)^2*Inputs!$B$21+Inputs!$B$22*(1+Inputs!$B$23)^2</f>
        <v>16534.026601949492</v>
      </c>
      <c r="T177" s="36">
        <f>Inputs!$B$12*(1+$B177)^3*$C177+Inputs!$B$29*(1+$D177)^3*Inputs!$B$19+Inputs!$B$30*(1+$E177)^3*Inputs!$B$20+Inputs!$B$31*(1+$F177)^3*Inputs!$B$21+Inputs!$B$22*(1+Inputs!$B$23)^3</f>
        <v>19955.648836508357</v>
      </c>
      <c r="U177" s="36">
        <f>Inputs!$B$12*(1+$B177)^4*$C177+Inputs!$B$29*(1+$D177)^4*Inputs!$B$19+Inputs!$B$30*(1+$E177)^4*Inputs!$B$20+Inputs!$B$31*(1+$F177)^4*Inputs!$B$21+Inputs!$B$22*(1+Inputs!$B$23)^4</f>
        <v>24623.354490789872</v>
      </c>
      <c r="V177" s="35">
        <f>Inputs!$B$13/(Q177*(1-$G177))</f>
        <v>1.2766227488864814</v>
      </c>
      <c r="W177" s="36">
        <f>Inputs!$B$13</f>
        <v>12660</v>
      </c>
      <c r="X177" s="36">
        <f t="shared" si="23"/>
        <v>13833.223622607449</v>
      </c>
      <c r="Y177" s="36">
        <f t="shared" si="24"/>
        <v>15395.610009799271</v>
      </c>
      <c r="Z177" s="36">
        <f t="shared" si="25"/>
        <v>17457.693648914272</v>
      </c>
      <c r="AA177" s="36">
        <f t="shared" si="26"/>
        <v>20154.271525660184</v>
      </c>
      <c r="AB177" s="36">
        <f t="shared" si="27"/>
        <v>58181.130024783801</v>
      </c>
      <c r="AC177" s="36">
        <f t="shared" si="28"/>
        <v>257129.3306844928</v>
      </c>
      <c r="AD177" s="36">
        <f t="shared" si="29"/>
        <v>156259.64406107672</v>
      </c>
    </row>
    <row r="178" spans="1:30" ht="14.25" customHeight="1" x14ac:dyDescent="0.25">
      <c r="A178" s="16">
        <v>162</v>
      </c>
      <c r="B178" s="34">
        <v>0.43344810070575901</v>
      </c>
      <c r="C178" s="34">
        <v>7.8681510491544496E-2</v>
      </c>
      <c r="D178" s="34">
        <v>2.8160982587982102E-2</v>
      </c>
      <c r="E178" s="34">
        <v>6.5650917368035494E-2</v>
      </c>
      <c r="F178" s="34">
        <v>3.7772173863702498E-2</v>
      </c>
      <c r="G178" s="34">
        <v>0.18713721186398999</v>
      </c>
      <c r="H178" s="35">
        <v>0.96290385152510405</v>
      </c>
      <c r="I178" s="34">
        <v>9.4047178668359294E-2</v>
      </c>
      <c r="J178" s="34">
        <v>2.0240258264067001E-2</v>
      </c>
      <c r="K178" s="36">
        <f>Inputs!$B$12*(1+$B178)^4</f>
        <v>253325.63767831193</v>
      </c>
      <c r="L178" s="36">
        <f t="shared" si="20"/>
        <v>23091.073059599679</v>
      </c>
      <c r="M178" s="36">
        <f t="shared" si="21"/>
        <v>267817.69689835975</v>
      </c>
      <c r="N178" s="37">
        <f>M178/Inputs!$B$6</f>
        <v>408.25868429628008</v>
      </c>
      <c r="O178" s="38">
        <f>IF(N178&gt;Inputs!$B$4,1,0)</f>
        <v>1</v>
      </c>
      <c r="P178" s="34">
        <f t="shared" si="22"/>
        <v>7.3806920404292292E-2</v>
      </c>
      <c r="Q178" s="36">
        <f>Inputs!$B$12*(1+$B178)^0*$C178+Inputs!$B$29*(1+$D178)^0*Inputs!$B$19+Inputs!$B$30*(1+$E178)^0*Inputs!$B$20+Inputs!$B$31*(1+$F178)^0*Inputs!$B$21+Inputs!$B$22*(1+Inputs!$B$23)^0</f>
        <v>12742.934656919591</v>
      </c>
      <c r="R178" s="36">
        <f>Inputs!$B$12*(1+$B178)^1*$C178+Inputs!$B$29*(1+$D178)^1*Inputs!$B$19+Inputs!$B$30*(1+$E178)^1*Inputs!$B$20+Inputs!$B$31*(1+$F178)^1*Inputs!$B$21+Inputs!$B$22*(1+Inputs!$B$23)^1</f>
        <v>15148.36055424095</v>
      </c>
      <c r="S178" s="36">
        <f>Inputs!$B$12*(1+$B178)^2*$C178+Inputs!$B$29*(1+$D178)^2*Inputs!$B$19+Inputs!$B$30*(1+$E178)^2*Inputs!$B$20+Inputs!$B$31*(1+$F178)^2*Inputs!$B$21+Inputs!$B$22*(1+Inputs!$B$23)^2</f>
        <v>18458.538819778118</v>
      </c>
      <c r="T178" s="36">
        <f>Inputs!$B$12*(1+$B178)^3*$C178+Inputs!$B$29*(1+$D178)^3*Inputs!$B$19+Inputs!$B$30*(1+$E178)^3*Inputs!$B$20+Inputs!$B$31*(1+$F178)^3*Inputs!$B$21+Inputs!$B$22*(1+Inputs!$B$23)^3</f>
        <v>23058.880460251166</v>
      </c>
      <c r="U178" s="36">
        <f>Inputs!$B$12*(1+$B178)^4*$C178+Inputs!$B$29*(1+$D178)^4*Inputs!$B$19+Inputs!$B$30*(1+$E178)^4*Inputs!$B$20+Inputs!$B$31*(1+$F178)^4*Inputs!$B$21+Inputs!$B$22*(1+Inputs!$B$23)^4</f>
        <v>29501.48986536936</v>
      </c>
      <c r="V178" s="35">
        <f>Inputs!$B$13/(Q178*(1-$G178))</f>
        <v>1.222213304625656</v>
      </c>
      <c r="W178" s="36">
        <f>Inputs!$B$13</f>
        <v>12660</v>
      </c>
      <c r="X178" s="36">
        <f t="shared" si="23"/>
        <v>14251.516459067323</v>
      </c>
      <c r="Y178" s="36">
        <f t="shared" si="24"/>
        <v>16393.032238617117</v>
      </c>
      <c r="Z178" s="36">
        <f t="shared" si="25"/>
        <v>19263.491595632353</v>
      </c>
      <c r="AA178" s="36">
        <f t="shared" si="26"/>
        <v>23091.073059599679</v>
      </c>
      <c r="AB178" s="36">
        <f t="shared" si="27"/>
        <v>64174.814878401136</v>
      </c>
      <c r="AC178" s="36">
        <f t="shared" si="28"/>
        <v>319190.15470194799</v>
      </c>
      <c r="AD178" s="36">
        <f t="shared" si="29"/>
        <v>203642.88201995863</v>
      </c>
    </row>
    <row r="179" spans="1:30" ht="14.25" customHeight="1" x14ac:dyDescent="0.25">
      <c r="A179" s="16">
        <v>163</v>
      </c>
      <c r="B179" s="34">
        <v>0.48785370311859999</v>
      </c>
      <c r="C179" s="34">
        <v>7.3075739252499494E-2</v>
      </c>
      <c r="D179" s="34">
        <v>9.8746988967977501E-3</v>
      </c>
      <c r="E179" s="34">
        <v>5.7731418660788097E-2</v>
      </c>
      <c r="F179" s="34">
        <v>-1.5397866140858E-2</v>
      </c>
      <c r="G179" s="34">
        <v>0.180649938608547</v>
      </c>
      <c r="H179" s="35">
        <v>1.0028884785555601</v>
      </c>
      <c r="I179" s="34">
        <v>0.103037256611724</v>
      </c>
      <c r="J179" s="34">
        <v>2.4823093463391899E-2</v>
      </c>
      <c r="K179" s="36">
        <f>Inputs!$B$12*(1+$B179)^4</f>
        <v>294030.35706904292</v>
      </c>
      <c r="L179" s="36">
        <f t="shared" si="20"/>
        <v>24415.137907903227</v>
      </c>
      <c r="M179" s="36">
        <f t="shared" si="21"/>
        <v>259514.54207853362</v>
      </c>
      <c r="N179" s="37">
        <f>M179/Inputs!$B$6</f>
        <v>395.60143609532565</v>
      </c>
      <c r="O179" s="38">
        <f>IF(N179&gt;Inputs!$B$4,1,0)</f>
        <v>0</v>
      </c>
      <c r="P179" s="34">
        <f t="shared" si="22"/>
        <v>7.82141631483321E-2</v>
      </c>
      <c r="Q179" s="36">
        <f>Inputs!$B$12*(1+$B179)^0*$C179+Inputs!$B$29*(1+$D179)^0*Inputs!$B$19+Inputs!$B$30*(1+$E179)^0*Inputs!$B$20+Inputs!$B$31*(1+$F179)^0*Inputs!$B$21+Inputs!$B$22*(1+Inputs!$B$23)^0</f>
        <v>12406.588382576891</v>
      </c>
      <c r="R179" s="36">
        <f>Inputs!$B$12*(1+$B179)^1*$C179+Inputs!$B$29*(1+$D179)^1*Inputs!$B$19+Inputs!$B$30*(1+$E179)^1*Inputs!$B$20+Inputs!$B$31*(1+$F179)^1*Inputs!$B$21+Inputs!$B$22*(1+Inputs!$B$23)^1</f>
        <v>14584.613790131134</v>
      </c>
      <c r="S179" s="36">
        <f>Inputs!$B$12*(1+$B179)^2*$C179+Inputs!$B$29*(1+$D179)^2*Inputs!$B$19+Inputs!$B$30*(1+$E179)^2*Inputs!$B$20+Inputs!$B$31*(1+$F179)^2*Inputs!$B$21+Inputs!$B$22*(1+Inputs!$B$23)^2</f>
        <v>17813.854481191993</v>
      </c>
      <c r="T179" s="36">
        <f>Inputs!$B$12*(1+$B179)^3*$C179+Inputs!$B$29*(1+$D179)^3*Inputs!$B$19+Inputs!$B$30*(1+$E179)^3*Inputs!$B$20+Inputs!$B$31*(1+$F179)^3*Inputs!$B$21+Inputs!$B$22*(1+Inputs!$B$23)^3</f>
        <v>22603.806574171555</v>
      </c>
      <c r="U179" s="36">
        <f>Inputs!$B$12*(1+$B179)^4*$C179+Inputs!$B$29*(1+$D179)^4*Inputs!$B$19+Inputs!$B$30*(1+$E179)^4*Inputs!$B$20+Inputs!$B$31*(1+$F179)^4*Inputs!$B$21+Inputs!$B$22*(1+Inputs!$B$23)^4</f>
        <v>29712.353204208062</v>
      </c>
      <c r="V179" s="35">
        <f>Inputs!$B$13/(Q179*(1-$G179))</f>
        <v>1.2454085455123796</v>
      </c>
      <c r="W179" s="36">
        <f>Inputs!$B$13</f>
        <v>12660</v>
      </c>
      <c r="X179" s="36">
        <f t="shared" si="23"/>
        <v>14157.989922168201</v>
      </c>
      <c r="Y179" s="36">
        <f t="shared" si="24"/>
        <v>16407.827474753652</v>
      </c>
      <c r="Z179" s="36">
        <f t="shared" si="25"/>
        <v>19696.82016936412</v>
      </c>
      <c r="AA179" s="36">
        <f t="shared" si="26"/>
        <v>24415.137907903227</v>
      </c>
      <c r="AB179" s="36">
        <f t="shared" si="27"/>
        <v>63597.698998167762</v>
      </c>
      <c r="AC179" s="36">
        <f t="shared" si="28"/>
        <v>319906.21840011701</v>
      </c>
      <c r="AD179" s="36">
        <f t="shared" si="29"/>
        <v>195916.84308036586</v>
      </c>
    </row>
    <row r="180" spans="1:30" ht="14.25" customHeight="1" x14ac:dyDescent="0.25">
      <c r="A180" s="16">
        <v>164</v>
      </c>
      <c r="B180" s="34">
        <v>0.17223125848669399</v>
      </c>
      <c r="C180" s="34">
        <v>9.1019597832521698E-2</v>
      </c>
      <c r="D180" s="34">
        <v>2.67152938240337E-2</v>
      </c>
      <c r="E180" s="34">
        <v>3.3603255787463301E-2</v>
      </c>
      <c r="F180" s="34">
        <v>3.3585245472168401E-2</v>
      </c>
      <c r="G180" s="34">
        <v>0.191035259450655</v>
      </c>
      <c r="H180" s="35">
        <v>0.94691504586237196</v>
      </c>
      <c r="I180" s="34">
        <v>9.4980630366163499E-2</v>
      </c>
      <c r="J180" s="34">
        <v>2.5024415837656501E-2</v>
      </c>
      <c r="K180" s="36">
        <f>Inputs!$B$12*(1+$B180)^4</f>
        <v>113293.35617621581</v>
      </c>
      <c r="L180" s="36">
        <f t="shared" si="20"/>
        <v>14864.249682348274</v>
      </c>
      <c r="M180" s="36">
        <f t="shared" si="21"/>
        <v>190664.47339138796</v>
      </c>
      <c r="N180" s="37">
        <f>M180/Inputs!$B$6</f>
        <v>290.64706309662802</v>
      </c>
      <c r="O180" s="38">
        <f>IF(N180&gt;Inputs!$B$4,1,0)</f>
        <v>0</v>
      </c>
      <c r="P180" s="34">
        <f t="shared" si="22"/>
        <v>6.9956214528507005E-2</v>
      </c>
      <c r="Q180" s="36">
        <f>Inputs!$B$12*(1+$B180)^0*$C180+Inputs!$B$29*(1+$D180)^0*Inputs!$B$19+Inputs!$B$30*(1+$E180)^0*Inputs!$B$20+Inputs!$B$31*(1+$F180)^0*Inputs!$B$21+Inputs!$B$22*(1+Inputs!$B$23)^0</f>
        <v>13483.219897378225</v>
      </c>
      <c r="R180" s="36">
        <f>Inputs!$B$12*(1+$B180)^1*$C180+Inputs!$B$29*(1+$D180)^1*Inputs!$B$19+Inputs!$B$30*(1+$E180)^1*Inputs!$B$20+Inputs!$B$31*(1+$F180)^1*Inputs!$B$21+Inputs!$B$22*(1+Inputs!$B$23)^1</f>
        <v>14678.856000427957</v>
      </c>
      <c r="S180" s="36">
        <f>Inputs!$B$12*(1+$B180)^2*$C180+Inputs!$B$29*(1+$D180)^2*Inputs!$B$19+Inputs!$B$30*(1+$E180)^2*Inputs!$B$20+Inputs!$B$31*(1+$F180)^2*Inputs!$B$21+Inputs!$B$22*(1+Inputs!$B$23)^2</f>
        <v>16044.699683324827</v>
      </c>
      <c r="T180" s="36">
        <f>Inputs!$B$12*(1+$B180)^3*$C180+Inputs!$B$29*(1+$D180)^3*Inputs!$B$19+Inputs!$B$30*(1+$E180)^3*Inputs!$B$20+Inputs!$B$31*(1+$F180)^3*Inputs!$B$21+Inputs!$B$22*(1+Inputs!$B$23)^3</f>
        <v>17608.919108007176</v>
      </c>
      <c r="U180" s="36">
        <f>Inputs!$B$12*(1+$B180)^4*$C180+Inputs!$B$29*(1+$D180)^4*Inputs!$B$19+Inputs!$B$30*(1+$E180)^4*Inputs!$B$20+Inputs!$B$31*(1+$F180)^4*Inputs!$B$21+Inputs!$B$22*(1+Inputs!$B$23)^4</f>
        <v>19404.496646359032</v>
      </c>
      <c r="V180" s="35">
        <f>Inputs!$B$13/(Q180*(1-$G180))</f>
        <v>1.1606746394919081</v>
      </c>
      <c r="W180" s="36">
        <f>Inputs!$B$13</f>
        <v>12660</v>
      </c>
      <c r="X180" s="36">
        <f t="shared" si="23"/>
        <v>13148.054842636087</v>
      </c>
      <c r="Y180" s="36">
        <f t="shared" si="24"/>
        <v>13677.831658372628</v>
      </c>
      <c r="Z180" s="36">
        <f t="shared" si="25"/>
        <v>14250.050856796934</v>
      </c>
      <c r="AA180" s="36">
        <f t="shared" si="26"/>
        <v>14864.249682348274</v>
      </c>
      <c r="AB180" s="36">
        <f t="shared" si="27"/>
        <v>52301.872486277302</v>
      </c>
      <c r="AC180" s="36">
        <f t="shared" si="28"/>
        <v>217796.50242946442</v>
      </c>
      <c r="AD180" s="36">
        <f t="shared" si="29"/>
        <v>138362.60090511065</v>
      </c>
    </row>
    <row r="181" spans="1:30" ht="14.25" customHeight="1" x14ac:dyDescent="0.25">
      <c r="A181" s="16">
        <v>165</v>
      </c>
      <c r="B181" s="34">
        <v>0.20418127269240399</v>
      </c>
      <c r="C181" s="34">
        <v>7.9954679846396995E-2</v>
      </c>
      <c r="D181" s="34">
        <v>4.6600521585233298E-2</v>
      </c>
      <c r="E181" s="34">
        <v>6.9556942107385999E-2</v>
      </c>
      <c r="F181" s="34">
        <v>-3.97997945261549E-3</v>
      </c>
      <c r="G181" s="34">
        <v>0.18070317959284701</v>
      </c>
      <c r="H181" s="35">
        <v>0.98645249061778495</v>
      </c>
      <c r="I181" s="34">
        <v>8.9265542979854604E-2</v>
      </c>
      <c r="J181" s="34">
        <v>3.3051180756940503E-2</v>
      </c>
      <c r="K181" s="36">
        <f>Inputs!$B$12*(1+$B181)^4</f>
        <v>126159.14169115036</v>
      </c>
      <c r="L181" s="36">
        <f t="shared" si="20"/>
        <v>15503.61546203867</v>
      </c>
      <c r="M181" s="36">
        <f t="shared" si="21"/>
        <v>239846.47704196849</v>
      </c>
      <c r="N181" s="37">
        <f>M181/Inputs!$B$6</f>
        <v>365.61962963714711</v>
      </c>
      <c r="O181" s="38">
        <f>IF(N181&gt;Inputs!$B$4,1,0)</f>
        <v>0</v>
      </c>
      <c r="P181" s="34">
        <f t="shared" si="22"/>
        <v>5.6214362222914101E-2</v>
      </c>
      <c r="Q181" s="36">
        <f>Inputs!$B$12*(1+$B181)^0*$C181+Inputs!$B$29*(1+$D181)^0*Inputs!$B$19+Inputs!$B$30*(1+$E181)^0*Inputs!$B$20+Inputs!$B$31*(1+$F181)^0*Inputs!$B$21+Inputs!$B$22*(1+Inputs!$B$23)^0</f>
        <v>12819.324818210742</v>
      </c>
      <c r="R181" s="36">
        <f>Inputs!$B$12*(1+$B181)^1*$C181+Inputs!$B$29*(1+$D181)^1*Inputs!$B$19+Inputs!$B$30*(1+$E181)^1*Inputs!$B$20+Inputs!$B$31*(1+$F181)^1*Inputs!$B$21+Inputs!$B$22*(1+Inputs!$B$23)^1</f>
        <v>14040.214287579125</v>
      </c>
      <c r="S181" s="36">
        <f>Inputs!$B$12*(1+$B181)^2*$C181+Inputs!$B$29*(1+$D181)^2*Inputs!$B$19+Inputs!$B$30*(1+$E181)^2*Inputs!$B$20+Inputs!$B$31*(1+$F181)^2*Inputs!$B$21+Inputs!$B$22*(1+Inputs!$B$23)^2</f>
        <v>15478.41287484589</v>
      </c>
      <c r="T181" s="36">
        <f>Inputs!$B$12*(1+$B181)^3*$C181+Inputs!$B$29*(1+$D181)^3*Inputs!$B$19+Inputs!$B$30*(1+$E181)^3*Inputs!$B$20+Inputs!$B$31*(1+$F181)^3*Inputs!$B$21+Inputs!$B$22*(1+Inputs!$B$23)^3</f>
        <v>17175.872787595006</v>
      </c>
      <c r="U181" s="36">
        <f>Inputs!$B$12*(1+$B181)^4*$C181+Inputs!$B$29*(1+$D181)^4*Inputs!$B$19+Inputs!$B$30*(1+$E181)^4*Inputs!$B$20+Inputs!$B$31*(1+$F181)^4*Inputs!$B$21+Inputs!$B$22*(1+Inputs!$B$23)^4</f>
        <v>19182.956629372115</v>
      </c>
      <c r="V181" s="35">
        <f>Inputs!$B$13/(Q181*(1-$G181))</f>
        <v>1.2053891677660697</v>
      </c>
      <c r="W181" s="36">
        <f>Inputs!$B$13</f>
        <v>12660</v>
      </c>
      <c r="X181" s="36">
        <f t="shared" si="23"/>
        <v>13236.102877114708</v>
      </c>
      <c r="Y181" s="36">
        <f t="shared" si="24"/>
        <v>13897.826242998401</v>
      </c>
      <c r="Z181" s="36">
        <f t="shared" si="25"/>
        <v>14651.722322993921</v>
      </c>
      <c r="AA181" s="36">
        <f t="shared" si="26"/>
        <v>15503.61546203867</v>
      </c>
      <c r="AB181" s="36">
        <f t="shared" si="27"/>
        <v>54049.471547338748</v>
      </c>
      <c r="AC181" s="36">
        <f t="shared" si="28"/>
        <v>284909.89892494329</v>
      </c>
      <c r="AD181" s="36">
        <f t="shared" si="29"/>
        <v>185797.00549462976</v>
      </c>
    </row>
    <row r="182" spans="1:30" ht="14.25" customHeight="1" x14ac:dyDescent="0.25">
      <c r="A182" s="16">
        <v>166</v>
      </c>
      <c r="B182" s="34">
        <v>0.46424699915591799</v>
      </c>
      <c r="C182" s="34">
        <v>7.4267313764385598E-2</v>
      </c>
      <c r="D182" s="34">
        <v>4.1262450552561197E-2</v>
      </c>
      <c r="E182" s="34">
        <v>3.3711847798058601E-2</v>
      </c>
      <c r="F182" s="34">
        <v>1.35796981703329E-2</v>
      </c>
      <c r="G182" s="34">
        <v>0.187934236533535</v>
      </c>
      <c r="H182" s="35">
        <v>1.06378613455599</v>
      </c>
      <c r="I182" s="34">
        <v>9.5741332962947998E-2</v>
      </c>
      <c r="J182" s="34">
        <v>2.74277388205387E-2</v>
      </c>
      <c r="K182" s="36">
        <f>Inputs!$B$12*(1+$B182)^4</f>
        <v>275809.11897519836</v>
      </c>
      <c r="L182" s="36">
        <f t="shared" si="20"/>
        <v>25399.57114686022</v>
      </c>
      <c r="M182" s="36">
        <f t="shared" si="21"/>
        <v>308520.32523056178</v>
      </c>
      <c r="N182" s="37">
        <f>M182/Inputs!$B$6</f>
        <v>470.30537382707587</v>
      </c>
      <c r="O182" s="38">
        <f>IF(N182&gt;Inputs!$B$4,1,0)</f>
        <v>1</v>
      </c>
      <c r="P182" s="34">
        <f t="shared" si="22"/>
        <v>6.8313594142409298E-2</v>
      </c>
      <c r="Q182" s="36">
        <f>Inputs!$B$12*(1+$B182)^0*$C182+Inputs!$B$29*(1+$D182)^0*Inputs!$B$19+Inputs!$B$30*(1+$E182)^0*Inputs!$B$20+Inputs!$B$31*(1+$F182)^0*Inputs!$B$21+Inputs!$B$22*(1+Inputs!$B$23)^0</f>
        <v>12478.082853290056</v>
      </c>
      <c r="R182" s="36">
        <f>Inputs!$B$12*(1+$B182)^1*$C182+Inputs!$B$29*(1+$D182)^1*Inputs!$B$19+Inputs!$B$30*(1+$E182)^1*Inputs!$B$20+Inputs!$B$31*(1+$F182)^1*Inputs!$B$21+Inputs!$B$22*(1+Inputs!$B$23)^1</f>
        <v>14759.813907649615</v>
      </c>
      <c r="S182" s="36">
        <f>Inputs!$B$12*(1+$B182)^2*$C182+Inputs!$B$29*(1+$D182)^2*Inputs!$B$19+Inputs!$B$30*(1+$E182)^2*Inputs!$B$20+Inputs!$B$31*(1+$F182)^2*Inputs!$B$21+Inputs!$B$22*(1+Inputs!$B$23)^2</f>
        <v>18009.165644720924</v>
      </c>
      <c r="T182" s="36">
        <f>Inputs!$B$12*(1+$B182)^3*$C182+Inputs!$B$29*(1+$D182)^3*Inputs!$B$19+Inputs!$B$30*(1+$E182)^3*Inputs!$B$20+Inputs!$B$31*(1+$F182)^3*Inputs!$B$21+Inputs!$B$22*(1+Inputs!$B$23)^3</f>
        <v>22672.272905956204</v>
      </c>
      <c r="U182" s="36">
        <f>Inputs!$B$12*(1+$B182)^4*$C182+Inputs!$B$29*(1+$D182)^4*Inputs!$B$19+Inputs!$B$30*(1+$E182)^4*Inputs!$B$20+Inputs!$B$31*(1+$F182)^4*Inputs!$B$21+Inputs!$B$22*(1+Inputs!$B$23)^4</f>
        <v>29402.269732500536</v>
      </c>
      <c r="V182" s="35">
        <f>Inputs!$B$13/(Q182*(1-$G182))</f>
        <v>1.2493802591759804</v>
      </c>
      <c r="W182" s="36">
        <f>Inputs!$B$13</f>
        <v>12660</v>
      </c>
      <c r="X182" s="36">
        <f t="shared" si="23"/>
        <v>14418.866271258785</v>
      </c>
      <c r="Y182" s="36">
        <f t="shared" si="24"/>
        <v>16914.597673611876</v>
      </c>
      <c r="Z182" s="36">
        <f t="shared" si="25"/>
        <v>20440.027983605236</v>
      </c>
      <c r="AA182" s="36">
        <f t="shared" si="26"/>
        <v>25399.57114686022</v>
      </c>
      <c r="AB182" s="36">
        <f t="shared" si="27"/>
        <v>66679.111043518002</v>
      </c>
      <c r="AC182" s="36">
        <f t="shared" si="28"/>
        <v>382006.30896434374</v>
      </c>
      <c r="AD182" s="36">
        <f t="shared" si="29"/>
        <v>241841.21418704378</v>
      </c>
    </row>
    <row r="183" spans="1:30" ht="14.25" customHeight="1" x14ac:dyDescent="0.25">
      <c r="A183" s="16">
        <v>167</v>
      </c>
      <c r="B183" s="34">
        <v>0.24767124960148501</v>
      </c>
      <c r="C183" s="34">
        <v>6.8914906010577495E-2</v>
      </c>
      <c r="D183" s="34">
        <v>4.8570320364888502E-2</v>
      </c>
      <c r="E183" s="34">
        <v>3.4790130219477501E-2</v>
      </c>
      <c r="F183" s="34">
        <v>2.7459139076719298E-3</v>
      </c>
      <c r="G183" s="34">
        <v>0.18080143538203</v>
      </c>
      <c r="H183" s="35">
        <v>1.0140717087482201</v>
      </c>
      <c r="I183" s="34">
        <v>9.7064382789776998E-2</v>
      </c>
      <c r="J183" s="34">
        <v>1.6560060521442498E-2</v>
      </c>
      <c r="K183" s="36">
        <f>Inputs!$B$12*(1+$B183)^4</f>
        <v>145395.81994537235</v>
      </c>
      <c r="L183" s="36">
        <f t="shared" si="20"/>
        <v>15667.659712528501</v>
      </c>
      <c r="M183" s="36">
        <f t="shared" si="21"/>
        <v>177563.6347030031</v>
      </c>
      <c r="N183" s="37">
        <f>M183/Inputs!$B$6</f>
        <v>270.67627241311448</v>
      </c>
      <c r="O183" s="38">
        <f>IF(N183&gt;Inputs!$B$4,1,0)</f>
        <v>0</v>
      </c>
      <c r="P183" s="34">
        <f t="shared" si="22"/>
        <v>8.0504322268334497E-2</v>
      </c>
      <c r="Q183" s="36">
        <f>Inputs!$B$12*(1+$B183)^0*$C183+Inputs!$B$29*(1+$D183)^0*Inputs!$B$19+Inputs!$B$30*(1+$E183)^0*Inputs!$B$20+Inputs!$B$31*(1+$F183)^0*Inputs!$B$21+Inputs!$B$22*(1+Inputs!$B$23)^0</f>
        <v>12156.938388061571</v>
      </c>
      <c r="R183" s="36">
        <f>Inputs!$B$12*(1+$B183)^1*$C183+Inputs!$B$29*(1+$D183)^1*Inputs!$B$19+Inputs!$B$30*(1+$E183)^1*Inputs!$B$20+Inputs!$B$31*(1+$F183)^1*Inputs!$B$21+Inputs!$B$22*(1+Inputs!$B$23)^1</f>
        <v>13371.983347807069</v>
      </c>
      <c r="S183" s="36">
        <f>Inputs!$B$12*(1+$B183)^2*$C183+Inputs!$B$29*(1+$D183)^2*Inputs!$B$19+Inputs!$B$30*(1+$E183)^2*Inputs!$B$20+Inputs!$B$31*(1+$F183)^2*Inputs!$B$21+Inputs!$B$22*(1+Inputs!$B$23)^2</f>
        <v>14849.451600141016</v>
      </c>
      <c r="T183" s="36">
        <f>Inputs!$B$12*(1+$B183)^3*$C183+Inputs!$B$29*(1+$D183)^3*Inputs!$B$19+Inputs!$B$30*(1+$E183)^3*Inputs!$B$20+Inputs!$B$31*(1+$F183)^3*Inputs!$B$21+Inputs!$B$22*(1+Inputs!$B$23)^3</f>
        <v>16652.583851919175</v>
      </c>
      <c r="U183" s="36">
        <f>Inputs!$B$12*(1+$B183)^4*$C183+Inputs!$B$29*(1+$D183)^4*Inputs!$B$19+Inputs!$B$30*(1+$E183)^4*Inputs!$B$20+Inputs!$B$31*(1+$F183)^4*Inputs!$B$21+Inputs!$B$22*(1+Inputs!$B$23)^4</f>
        <v>18860.199450317108</v>
      </c>
      <c r="V183" s="35">
        <f>Inputs!$B$13/(Q183*(1-$G183))</f>
        <v>1.2712188009457464</v>
      </c>
      <c r="W183" s="36">
        <f>Inputs!$B$13</f>
        <v>12660</v>
      </c>
      <c r="X183" s="36">
        <f t="shared" si="23"/>
        <v>13221.107057030094</v>
      </c>
      <c r="Y183" s="36">
        <f t="shared" si="24"/>
        <v>13899.878955150431</v>
      </c>
      <c r="Z183" s="36">
        <f t="shared" si="25"/>
        <v>14710.72139342079</v>
      </c>
      <c r="AA183" s="36">
        <f t="shared" si="26"/>
        <v>15667.659712528501</v>
      </c>
      <c r="AB183" s="36">
        <f t="shared" si="27"/>
        <v>53067.061519164672</v>
      </c>
      <c r="AC183" s="36">
        <f t="shared" si="28"/>
        <v>197841.76373176047</v>
      </c>
      <c r="AD183" s="36">
        <f t="shared" si="29"/>
        <v>124496.57318383842</v>
      </c>
    </row>
    <row r="184" spans="1:30" ht="14.25" customHeight="1" x14ac:dyDescent="0.25">
      <c r="A184" s="16">
        <v>168</v>
      </c>
      <c r="B184" s="34">
        <v>0.31595092361364502</v>
      </c>
      <c r="C184" s="34">
        <v>5.9962222396520798E-2</v>
      </c>
      <c r="D184" s="34">
        <v>1.6586043929712101E-2</v>
      </c>
      <c r="E184" s="34">
        <v>3.8469686405719898E-2</v>
      </c>
      <c r="F184" s="34">
        <v>1.5701575279270699E-2</v>
      </c>
      <c r="G184" s="34">
        <v>0.21017752319441099</v>
      </c>
      <c r="H184" s="35">
        <v>1.10540728964115</v>
      </c>
      <c r="I184" s="34">
        <v>9.5406669145543202E-2</v>
      </c>
      <c r="J184" s="34">
        <v>2.4765942860561298E-2</v>
      </c>
      <c r="K184" s="36">
        <f>Inputs!$B$12*(1+$B184)^4</f>
        <v>179932.66952266119</v>
      </c>
      <c r="L184" s="36">
        <f t="shared" si="20"/>
        <v>16978.032251656052</v>
      </c>
      <c r="M184" s="36">
        <f t="shared" si="21"/>
        <v>211246.28635189039</v>
      </c>
      <c r="N184" s="37">
        <f>M184/Inputs!$B$6</f>
        <v>322.02177797544266</v>
      </c>
      <c r="O184" s="38">
        <f>IF(N184&gt;Inputs!$B$4,1,0)</f>
        <v>0</v>
      </c>
      <c r="P184" s="34">
        <f t="shared" si="22"/>
        <v>7.06407262849819E-2</v>
      </c>
      <c r="Q184" s="36">
        <f>Inputs!$B$12*(1+$B184)^0*$C184+Inputs!$B$29*(1+$D184)^0*Inputs!$B$19+Inputs!$B$30*(1+$E184)^0*Inputs!$B$20+Inputs!$B$31*(1+$F184)^0*Inputs!$B$21+Inputs!$B$22*(1+Inputs!$B$23)^0</f>
        <v>11619.77737121817</v>
      </c>
      <c r="R184" s="36">
        <f>Inputs!$B$12*(1+$B184)^1*$C184+Inputs!$B$29*(1+$D184)^1*Inputs!$B$19+Inputs!$B$30*(1+$E184)^1*Inputs!$B$20+Inputs!$B$31*(1+$F184)^1*Inputs!$B$21+Inputs!$B$22*(1+Inputs!$B$23)^1</f>
        <v>12909.629617032926</v>
      </c>
      <c r="S184" s="36">
        <f>Inputs!$B$12*(1+$B184)^2*$C184+Inputs!$B$29*(1+$D184)^2*Inputs!$B$19+Inputs!$B$30*(1+$E184)^2*Inputs!$B$20+Inputs!$B$31*(1+$F184)^2*Inputs!$B$21+Inputs!$B$22*(1+Inputs!$B$23)^2</f>
        <v>14562.290700520945</v>
      </c>
      <c r="T184" s="36">
        <f>Inputs!$B$12*(1+$B184)^3*$C184+Inputs!$B$29*(1+$D184)^3*Inputs!$B$19+Inputs!$B$30*(1+$E184)^3*Inputs!$B$20+Inputs!$B$31*(1+$F184)^3*Inputs!$B$21+Inputs!$B$22*(1+Inputs!$B$23)^3</f>
        <v>16691.345737773459</v>
      </c>
      <c r="U184" s="36">
        <f>Inputs!$B$12*(1+$B184)^4*$C184+Inputs!$B$29*(1+$D184)^4*Inputs!$B$19+Inputs!$B$30*(1+$E184)^4*Inputs!$B$20+Inputs!$B$31*(1+$F184)^4*Inputs!$B$21+Inputs!$B$22*(1+Inputs!$B$23)^4</f>
        <v>19446.235516789078</v>
      </c>
      <c r="V184" s="35">
        <f>Inputs!$B$13/(Q184*(1-$G184))</f>
        <v>1.379451417046698</v>
      </c>
      <c r="W184" s="36">
        <f>Inputs!$B$13</f>
        <v>12660</v>
      </c>
      <c r="X184" s="36">
        <f t="shared" si="23"/>
        <v>13366.761951059147</v>
      </c>
      <c r="Y184" s="36">
        <f t="shared" si="24"/>
        <v>14289.955901181693</v>
      </c>
      <c r="Z184" s="36">
        <f t="shared" si="25"/>
        <v>15476.000053262296</v>
      </c>
      <c r="AA184" s="36">
        <f t="shared" si="26"/>
        <v>16978.032251656052</v>
      </c>
      <c r="AB184" s="36">
        <f t="shared" si="27"/>
        <v>55082.626504542626</v>
      </c>
      <c r="AC184" s="36">
        <f t="shared" si="28"/>
        <v>246295.72971964511</v>
      </c>
      <c r="AD184" s="36">
        <f t="shared" si="29"/>
        <v>156163.65984734776</v>
      </c>
    </row>
    <row r="185" spans="1:30" ht="14.25" customHeight="1" x14ac:dyDescent="0.25">
      <c r="A185" s="16">
        <v>169</v>
      </c>
      <c r="B185" s="34">
        <v>0.25031933564820202</v>
      </c>
      <c r="C185" s="34">
        <v>8.8688794251304506E-2</v>
      </c>
      <c r="D185" s="34">
        <v>3.01792683300676E-2</v>
      </c>
      <c r="E185" s="34">
        <v>2.8603520176423401E-2</v>
      </c>
      <c r="F185" s="34">
        <v>-1.11820726601522E-2</v>
      </c>
      <c r="G185" s="34">
        <v>0.179936560151086</v>
      </c>
      <c r="H185" s="35">
        <v>1.03495561522463</v>
      </c>
      <c r="I185" s="34">
        <v>0.101029963760112</v>
      </c>
      <c r="J185" s="34">
        <v>1.7077971693575701E-2</v>
      </c>
      <c r="K185" s="36">
        <f>Inputs!$B$12*(1+$B185)^4</f>
        <v>146634.12095594624</v>
      </c>
      <c r="L185" s="36">
        <f t="shared" si="20"/>
        <v>18040.650808370188</v>
      </c>
      <c r="M185" s="36">
        <f t="shared" si="21"/>
        <v>191074.79764801048</v>
      </c>
      <c r="N185" s="37">
        <f>M185/Inputs!$B$6</f>
        <v>291.27255739025986</v>
      </c>
      <c r="O185" s="38">
        <f>IF(N185&gt;Inputs!$B$4,1,0)</f>
        <v>0</v>
      </c>
      <c r="P185" s="34">
        <f t="shared" si="22"/>
        <v>8.3951992066536307E-2</v>
      </c>
      <c r="Q185" s="36">
        <f>Inputs!$B$12*(1+$B185)^0*$C185+Inputs!$B$29*(1+$D185)^0*Inputs!$B$19+Inputs!$B$30*(1+$E185)^0*Inputs!$B$20+Inputs!$B$31*(1+$F185)^0*Inputs!$B$21+Inputs!$B$22*(1+Inputs!$B$23)^0</f>
        <v>13343.371682505192</v>
      </c>
      <c r="R185" s="36">
        <f>Inputs!$B$12*(1+$B185)^1*$C185+Inputs!$B$29*(1+$D185)^1*Inputs!$B$19+Inputs!$B$30*(1+$E185)^1*Inputs!$B$20+Inputs!$B$31*(1+$F185)^1*Inputs!$B$21+Inputs!$B$22*(1+Inputs!$B$23)^1</f>
        <v>14727.298542414119</v>
      </c>
      <c r="S185" s="36">
        <f>Inputs!$B$12*(1+$B185)^2*$C185+Inputs!$B$29*(1+$D185)^2*Inputs!$B$19+Inputs!$B$30*(1+$E185)^2*Inputs!$B$20+Inputs!$B$31*(1+$F185)^2*Inputs!$B$21+Inputs!$B$22*(1+Inputs!$B$23)^2</f>
        <v>16448.211216967124</v>
      </c>
      <c r="T185" s="36">
        <f>Inputs!$B$12*(1+$B185)^3*$C185+Inputs!$B$29*(1+$D185)^3*Inputs!$B$19+Inputs!$B$30*(1+$E185)^3*Inputs!$B$20+Inputs!$B$31*(1+$F185)^3*Inputs!$B$21+Inputs!$B$22*(1+Inputs!$B$23)^3</f>
        <v>18589.655486035546</v>
      </c>
      <c r="U185" s="36">
        <f>Inputs!$B$12*(1+$B185)^4*$C185+Inputs!$B$29*(1+$D185)^4*Inputs!$B$19+Inputs!$B$30*(1+$E185)^4*Inputs!$B$20+Inputs!$B$31*(1+$F185)^4*Inputs!$B$21+Inputs!$B$22*(1+Inputs!$B$23)^4</f>
        <v>21256.072599320214</v>
      </c>
      <c r="V185" s="35">
        <f>Inputs!$B$13/(Q185*(1-$G185))</f>
        <v>1.1569662001119378</v>
      </c>
      <c r="W185" s="36">
        <f>Inputs!$B$13</f>
        <v>12660</v>
      </c>
      <c r="X185" s="36">
        <f t="shared" si="23"/>
        <v>13604.659797525161</v>
      </c>
      <c r="Y185" s="36">
        <f t="shared" si="24"/>
        <v>14782.952730348956</v>
      </c>
      <c r="Z185" s="36">
        <f t="shared" si="25"/>
        <v>16242.588173828168</v>
      </c>
      <c r="AA185" s="36">
        <f t="shared" si="26"/>
        <v>18040.650808370188</v>
      </c>
      <c r="AB185" s="36">
        <f t="shared" si="27"/>
        <v>55998.312213727746</v>
      </c>
      <c r="AC185" s="36">
        <f t="shared" si="28"/>
        <v>218562.39596633852</v>
      </c>
      <c r="AD185" s="36">
        <f t="shared" si="29"/>
        <v>135076.48543428275</v>
      </c>
    </row>
    <row r="186" spans="1:30" ht="14.25" customHeight="1" x14ac:dyDescent="0.25">
      <c r="A186" s="16">
        <v>170</v>
      </c>
      <c r="B186" s="34">
        <v>0.43189877171313701</v>
      </c>
      <c r="C186" s="34">
        <v>7.6728419885531196E-2</v>
      </c>
      <c r="D186" s="34">
        <v>3.2659749062294602E-2</v>
      </c>
      <c r="E186" s="34">
        <v>5.0396709446342801E-2</v>
      </c>
      <c r="F186" s="34">
        <v>2.3718266892282899E-3</v>
      </c>
      <c r="G186" s="34">
        <v>0.19719344624821</v>
      </c>
      <c r="H186" s="35">
        <v>1.0865469588744701</v>
      </c>
      <c r="I186" s="34">
        <v>9.4378536351164194E-2</v>
      </c>
      <c r="J186" s="34">
        <v>2.5112765545797201E-2</v>
      </c>
      <c r="K186" s="36">
        <f>Inputs!$B$12*(1+$B186)^4</f>
        <v>252232.19343572849</v>
      </c>
      <c r="L186" s="36">
        <f t="shared" si="20"/>
        <v>24535.558656139994</v>
      </c>
      <c r="M186" s="36">
        <f t="shared" si="21"/>
        <v>297179.03595789801</v>
      </c>
      <c r="N186" s="37">
        <f>M186/Inputs!$B$6</f>
        <v>453.01682310655184</v>
      </c>
      <c r="O186" s="38">
        <f>IF(N186&gt;Inputs!$B$4,1,0)</f>
        <v>1</v>
      </c>
      <c r="P186" s="34">
        <f t="shared" si="22"/>
        <v>6.9265770805367E-2</v>
      </c>
      <c r="Q186" s="36">
        <f>Inputs!$B$12*(1+$B186)^0*$C186+Inputs!$B$29*(1+$D186)^0*Inputs!$B$19+Inputs!$B$30*(1+$E186)^0*Inputs!$B$20+Inputs!$B$31*(1+$F186)^0*Inputs!$B$21+Inputs!$B$22*(1+Inputs!$B$23)^0</f>
        <v>12625.749220558795</v>
      </c>
      <c r="R186" s="36">
        <f>Inputs!$B$12*(1+$B186)^1*$C186+Inputs!$B$29*(1+$D186)^1*Inputs!$B$19+Inputs!$B$30*(1+$E186)^1*Inputs!$B$20+Inputs!$B$31*(1+$F186)^1*Inputs!$B$21+Inputs!$B$22*(1+Inputs!$B$23)^1</f>
        <v>14790.03748197703</v>
      </c>
      <c r="S186" s="36">
        <f>Inputs!$B$12*(1+$B186)^2*$C186+Inputs!$B$29*(1+$D186)^2*Inputs!$B$19+Inputs!$B$30*(1+$E186)^2*Inputs!$B$20+Inputs!$B$31*(1+$F186)^2*Inputs!$B$21+Inputs!$B$22*(1+Inputs!$B$23)^2</f>
        <v>17820.934876777908</v>
      </c>
      <c r="T186" s="36">
        <f>Inputs!$B$12*(1+$B186)^3*$C186+Inputs!$B$29*(1+$D186)^3*Inputs!$B$19+Inputs!$B$30*(1+$E186)^3*Inputs!$B$20+Inputs!$B$31*(1+$F186)^3*Inputs!$B$21+Inputs!$B$22*(1+Inputs!$B$23)^3</f>
        <v>22089.712680477205</v>
      </c>
      <c r="U186" s="36">
        <f>Inputs!$B$12*(1+$B186)^4*$C186+Inputs!$B$29*(1+$D186)^4*Inputs!$B$19+Inputs!$B$30*(1+$E186)^4*Inputs!$B$20+Inputs!$B$31*(1+$F186)^4*Inputs!$B$21+Inputs!$B$22*(1+Inputs!$B$23)^4</f>
        <v>28127.850244728303</v>
      </c>
      <c r="V186" s="35">
        <f>Inputs!$B$13/(Q186*(1-$G186))</f>
        <v>1.2490092007242992</v>
      </c>
      <c r="W186" s="36">
        <f>Inputs!$B$13</f>
        <v>12660</v>
      </c>
      <c r="X186" s="36">
        <f t="shared" si="23"/>
        <v>14347.909040094186</v>
      </c>
      <c r="Y186" s="36">
        <f t="shared" si="24"/>
        <v>16707.124589870833</v>
      </c>
      <c r="Z186" s="36">
        <f t="shared" si="25"/>
        <v>19988.836486309006</v>
      </c>
      <c r="AA186" s="36">
        <f t="shared" si="26"/>
        <v>24535.558656139994</v>
      </c>
      <c r="AB186" s="36">
        <f t="shared" si="27"/>
        <v>65860.152575043539</v>
      </c>
      <c r="AC186" s="36">
        <f t="shared" si="28"/>
        <v>363118.95609855733</v>
      </c>
      <c r="AD186" s="36">
        <f t="shared" si="29"/>
        <v>231318.88338285449</v>
      </c>
    </row>
    <row r="187" spans="1:30" ht="14.25" customHeight="1" x14ac:dyDescent="0.25">
      <c r="A187" s="16">
        <v>171</v>
      </c>
      <c r="B187" s="34">
        <v>0.131426109760645</v>
      </c>
      <c r="C187" s="34">
        <v>0.103095008492913</v>
      </c>
      <c r="D187" s="34">
        <v>1.9438773572099499E-2</v>
      </c>
      <c r="E187" s="34">
        <v>4.4794098681014E-2</v>
      </c>
      <c r="F187" s="34">
        <v>5.1238697202051599E-3</v>
      </c>
      <c r="G187" s="34">
        <v>0.190692757381829</v>
      </c>
      <c r="H187" s="35">
        <v>1.0854278609250601</v>
      </c>
      <c r="I187" s="34">
        <v>0.104559217086491</v>
      </c>
      <c r="J187" s="34">
        <v>2.32211569023296E-2</v>
      </c>
      <c r="K187" s="36">
        <f>Inputs!$B$12*(1+$B187)^4</f>
        <v>98323.207365997092</v>
      </c>
      <c r="L187" s="36">
        <f t="shared" si="20"/>
        <v>16434.128504654564</v>
      </c>
      <c r="M187" s="36">
        <f t="shared" si="21"/>
        <v>179162.07435532071</v>
      </c>
      <c r="N187" s="37">
        <f>M187/Inputs!$B$6</f>
        <v>273.11291822457429</v>
      </c>
      <c r="O187" s="38">
        <f>IF(N187&gt;Inputs!$B$4,1,0)</f>
        <v>0</v>
      </c>
      <c r="P187" s="34">
        <f t="shared" si="22"/>
        <v>8.1338060184161398E-2</v>
      </c>
      <c r="Q187" s="36">
        <f>Inputs!$B$12*(1+$B187)^0*$C187+Inputs!$B$29*(1+$D187)^0*Inputs!$B$19+Inputs!$B$30*(1+$E187)^0*Inputs!$B$20+Inputs!$B$31*(1+$F187)^0*Inputs!$B$21+Inputs!$B$22*(1+Inputs!$B$23)^0</f>
        <v>14207.744537001701</v>
      </c>
      <c r="R187" s="36">
        <f>Inputs!$B$12*(1+$B187)^1*$C187+Inputs!$B$29*(1+$D187)^1*Inputs!$B$19+Inputs!$B$30*(1+$E187)^1*Inputs!$B$20+Inputs!$B$31*(1+$F187)^1*Inputs!$B$21+Inputs!$B$22*(1+Inputs!$B$23)^1</f>
        <v>15151.402673266755</v>
      </c>
      <c r="S187" s="36">
        <f>Inputs!$B$12*(1+$B187)^2*$C187+Inputs!$B$29*(1+$D187)^2*Inputs!$B$19+Inputs!$B$30*(1+$E187)^2*Inputs!$B$20+Inputs!$B$31*(1+$F187)^2*Inputs!$B$21+Inputs!$B$22*(1+Inputs!$B$23)^2</f>
        <v>16206.237272742324</v>
      </c>
      <c r="T187" s="36">
        <f>Inputs!$B$12*(1+$B187)^3*$C187+Inputs!$B$29*(1+$D187)^3*Inputs!$B$19+Inputs!$B$30*(1+$E187)^3*Inputs!$B$20+Inputs!$B$31*(1+$F187)^3*Inputs!$B$21+Inputs!$B$22*(1+Inputs!$B$23)^3</f>
        <v>17386.478857230381</v>
      </c>
      <c r="U187" s="36">
        <f>Inputs!$B$12*(1+$B187)^4*$C187+Inputs!$B$29*(1+$D187)^4*Inputs!$B$19+Inputs!$B$30*(1+$E187)^4*Inputs!$B$20+Inputs!$B$31*(1+$F187)^4*Inputs!$B$21+Inputs!$B$22*(1+Inputs!$B$23)^4</f>
        <v>18708.212172552419</v>
      </c>
      <c r="V187" s="35">
        <f>Inputs!$B$13/(Q187*(1-$G187))</f>
        <v>1.1010198252164234</v>
      </c>
      <c r="W187" s="36">
        <f>Inputs!$B$13</f>
        <v>12660</v>
      </c>
      <c r="X187" s="36">
        <f t="shared" si="23"/>
        <v>13453.061438786675</v>
      </c>
      <c r="Y187" s="36">
        <f t="shared" si="24"/>
        <v>14338.532830646051</v>
      </c>
      <c r="Z187" s="36">
        <f t="shared" si="25"/>
        <v>15327.907617697692</v>
      </c>
      <c r="AA187" s="36">
        <f t="shared" si="26"/>
        <v>16434.128504654564</v>
      </c>
      <c r="AB187" s="36">
        <f t="shared" si="27"/>
        <v>53420.944308709921</v>
      </c>
      <c r="AC187" s="36">
        <f t="shared" si="28"/>
        <v>206738.98471565283</v>
      </c>
      <c r="AD187" s="36">
        <f t="shared" si="29"/>
        <v>125741.13004661081</v>
      </c>
    </row>
    <row r="188" spans="1:30" ht="14.25" customHeight="1" x14ac:dyDescent="0.25">
      <c r="A188" s="16">
        <v>172</v>
      </c>
      <c r="B188" s="34">
        <v>0.31973959433148003</v>
      </c>
      <c r="C188" s="34">
        <v>8.3327960775278098E-2</v>
      </c>
      <c r="D188" s="34">
        <v>1.90196327694345E-2</v>
      </c>
      <c r="E188" s="34">
        <v>6.2809739628073805E-2</v>
      </c>
      <c r="F188" s="34">
        <v>2.8748812201350699E-2</v>
      </c>
      <c r="G188" s="34">
        <v>0.180422728108208</v>
      </c>
      <c r="H188" s="35">
        <v>0.97816662232297003</v>
      </c>
      <c r="I188" s="34">
        <v>8.9305907946878899E-2</v>
      </c>
      <c r="J188" s="34">
        <v>3.06069779663562E-2</v>
      </c>
      <c r="K188" s="36">
        <f>Inputs!$B$12*(1+$B188)^4</f>
        <v>182013.76620076809</v>
      </c>
      <c r="L188" s="36">
        <f t="shared" si="20"/>
        <v>19555.328849495992</v>
      </c>
      <c r="M188" s="36">
        <f t="shared" si="21"/>
        <v>284013.31825062854</v>
      </c>
      <c r="N188" s="37">
        <f>M188/Inputs!$B$6</f>
        <v>432.9471314796167</v>
      </c>
      <c r="O188" s="38">
        <f>IF(N188&gt;Inputs!$B$4,1,0)</f>
        <v>1</v>
      </c>
      <c r="P188" s="34">
        <f t="shared" si="22"/>
        <v>5.8698929980522702E-2</v>
      </c>
      <c r="Q188" s="36">
        <f>Inputs!$B$12*(1+$B188)^0*$C188+Inputs!$B$29*(1+$D188)^0*Inputs!$B$19+Inputs!$B$30*(1+$E188)^0*Inputs!$B$20+Inputs!$B$31*(1+$F188)^0*Inputs!$B$21+Inputs!$B$22*(1+Inputs!$B$23)^0</f>
        <v>13021.721673943608</v>
      </c>
      <c r="R188" s="36">
        <f>Inputs!$B$12*(1+$B188)^1*$C188+Inputs!$B$29*(1+$D188)^1*Inputs!$B$19+Inputs!$B$30*(1+$E188)^1*Inputs!$B$20+Inputs!$B$31*(1+$F188)^1*Inputs!$B$21+Inputs!$B$22*(1+Inputs!$B$23)^1</f>
        <v>14901.471839905447</v>
      </c>
      <c r="S188" s="36">
        <f>Inputs!$B$12*(1+$B188)^2*$C188+Inputs!$B$29*(1+$D188)^2*Inputs!$B$19+Inputs!$B$30*(1+$E188)^2*Inputs!$B$20+Inputs!$B$31*(1+$F188)^2*Inputs!$B$21+Inputs!$B$22*(1+Inputs!$B$23)^2</f>
        <v>17305.112661720454</v>
      </c>
      <c r="T188" s="36">
        <f>Inputs!$B$12*(1+$B188)^3*$C188+Inputs!$B$29*(1+$D188)^3*Inputs!$B$19+Inputs!$B$30*(1+$E188)^3*Inputs!$B$20+Inputs!$B$31*(1+$F188)^3*Inputs!$B$21+Inputs!$B$22*(1+Inputs!$B$23)^3</f>
        <v>20396.763797422798</v>
      </c>
      <c r="U188" s="36">
        <f>Inputs!$B$12*(1+$B188)^4*$C188+Inputs!$B$29*(1+$D188)^4*Inputs!$B$19+Inputs!$B$30*(1+$E188)^4*Inputs!$B$20+Inputs!$B$31*(1+$F188)^4*Inputs!$B$21+Inputs!$B$22*(1+Inputs!$B$23)^4</f>
        <v>24392.840605364185</v>
      </c>
      <c r="V188" s="35">
        <f>Inputs!$B$13/(Q188*(1-$G188))</f>
        <v>1.1862477205611937</v>
      </c>
      <c r="W188" s="36">
        <f>Inputs!$B$13</f>
        <v>12660</v>
      </c>
      <c r="X188" s="36">
        <f t="shared" si="23"/>
        <v>13852.215038187396</v>
      </c>
      <c r="Y188" s="36">
        <f t="shared" si="24"/>
        <v>15348.811228215091</v>
      </c>
      <c r="Z188" s="36">
        <f t="shared" si="25"/>
        <v>17221.350052975409</v>
      </c>
      <c r="AA188" s="36">
        <f t="shared" si="26"/>
        <v>19555.328849495992</v>
      </c>
      <c r="AB188" s="36">
        <f t="shared" si="27"/>
        <v>60152.172465447838</v>
      </c>
      <c r="AC188" s="36">
        <f t="shared" si="28"/>
        <v>343342.85778982274</v>
      </c>
      <c r="AD188" s="36">
        <f t="shared" si="29"/>
        <v>223861.14578518068</v>
      </c>
    </row>
    <row r="189" spans="1:30" ht="14.25" customHeight="1" x14ac:dyDescent="0.25">
      <c r="A189" s="16">
        <v>173</v>
      </c>
      <c r="B189" s="34">
        <v>0.472764933633601</v>
      </c>
      <c r="C189" s="34">
        <v>4.3639471057423898E-2</v>
      </c>
      <c r="D189" s="34">
        <v>4.01924074849326E-2</v>
      </c>
      <c r="E189" s="34">
        <v>3.2490841999749998E-2</v>
      </c>
      <c r="F189" s="34">
        <v>1.5008887985379599E-2</v>
      </c>
      <c r="G189" s="34">
        <v>0.202260574515505</v>
      </c>
      <c r="H189" s="35">
        <v>0.95045951123347305</v>
      </c>
      <c r="I189" s="34">
        <v>9.9760505477919106E-2</v>
      </c>
      <c r="J189" s="34">
        <v>2.4932663242104299E-2</v>
      </c>
      <c r="K189" s="36">
        <f>Inputs!$B$12*(1+$B189)^4</f>
        <v>282283.17324668466</v>
      </c>
      <c r="L189" s="36">
        <f t="shared" si="20"/>
        <v>16100.661736405049</v>
      </c>
      <c r="M189" s="36">
        <f t="shared" si="21"/>
        <v>189861.74541756522</v>
      </c>
      <c r="N189" s="37">
        <f>M189/Inputs!$B$6</f>
        <v>289.42339240482505</v>
      </c>
      <c r="O189" s="38">
        <f>IF(N189&gt;Inputs!$B$4,1,0)</f>
        <v>0</v>
      </c>
      <c r="P189" s="34">
        <f t="shared" si="22"/>
        <v>7.4827842235814804E-2</v>
      </c>
      <c r="Q189" s="36">
        <f>Inputs!$B$12*(1+$B189)^0*$C189+Inputs!$B$29*(1+$D189)^0*Inputs!$B$19+Inputs!$B$30*(1+$E189)^0*Inputs!$B$20+Inputs!$B$31*(1+$F189)^0*Inputs!$B$21+Inputs!$B$22*(1+Inputs!$B$23)^0</f>
        <v>10640.412290872355</v>
      </c>
      <c r="R189" s="36">
        <f>Inputs!$B$12*(1+$B189)^1*$C189+Inputs!$B$29*(1+$D189)^1*Inputs!$B$19+Inputs!$B$30*(1+$E189)^1*Inputs!$B$20+Inputs!$B$31*(1+$F189)^1*Inputs!$B$21+Inputs!$B$22*(1+Inputs!$B$23)^1</f>
        <v>12091.168236015146</v>
      </c>
      <c r="S189" s="36">
        <f>Inputs!$B$12*(1+$B189)^2*$C189+Inputs!$B$29*(1+$D189)^2*Inputs!$B$19+Inputs!$B$30*(1+$E189)^2*Inputs!$B$20+Inputs!$B$31*(1+$F189)^2*Inputs!$B$21+Inputs!$B$22*(1+Inputs!$B$23)^2</f>
        <v>14134.072617074435</v>
      </c>
      <c r="T189" s="36">
        <f>Inputs!$B$12*(1+$B189)^3*$C189+Inputs!$B$29*(1+$D189)^3*Inputs!$B$19+Inputs!$B$30*(1+$E189)^3*Inputs!$B$20+Inputs!$B$31*(1+$F189)^3*Inputs!$B$21+Inputs!$B$22*(1+Inputs!$B$23)^3</f>
        <v>17046.05169912002</v>
      </c>
      <c r="U189" s="36">
        <f>Inputs!$B$12*(1+$B189)^4*$C189+Inputs!$B$29*(1+$D189)^4*Inputs!$B$19+Inputs!$B$30*(1+$E189)^4*Inputs!$B$20+Inputs!$B$31*(1+$F189)^4*Inputs!$B$21+Inputs!$B$22*(1+Inputs!$B$23)^4</f>
        <v>21234.842726804636</v>
      </c>
      <c r="V189" s="35">
        <f>Inputs!$B$13/(Q189*(1-$G189))</f>
        <v>1.4914688708932999</v>
      </c>
      <c r="W189" s="36">
        <f>Inputs!$B$13</f>
        <v>12660</v>
      </c>
      <c r="X189" s="36">
        <f t="shared" si="23"/>
        <v>13081.524343911187</v>
      </c>
      <c r="Y189" s="36">
        <f t="shared" si="24"/>
        <v>13766.746052764069</v>
      </c>
      <c r="Z189" s="36">
        <f t="shared" si="25"/>
        <v>14763.843596622892</v>
      </c>
      <c r="AA189" s="36">
        <f t="shared" si="26"/>
        <v>16100.661736405049</v>
      </c>
      <c r="AB189" s="36">
        <f t="shared" si="27"/>
        <v>52778.227401160024</v>
      </c>
      <c r="AC189" s="36">
        <f t="shared" si="28"/>
        <v>220534.14371416264</v>
      </c>
      <c r="AD189" s="36">
        <f t="shared" si="29"/>
        <v>137083.5180164052</v>
      </c>
    </row>
    <row r="190" spans="1:30" ht="14.25" customHeight="1" x14ac:dyDescent="0.25">
      <c r="A190" s="16">
        <v>174</v>
      </c>
      <c r="B190" s="34">
        <v>0.257956641602339</v>
      </c>
      <c r="C190" s="34">
        <v>9.2520966084532003E-2</v>
      </c>
      <c r="D190" s="34">
        <v>3.5696367569722699E-2</v>
      </c>
      <c r="E190" s="34">
        <v>2.8907270079477899E-2</v>
      </c>
      <c r="F190" s="34">
        <v>1.9079067504998399E-2</v>
      </c>
      <c r="G190" s="34">
        <v>0.212978504109059</v>
      </c>
      <c r="H190" s="35">
        <v>1.11567758037788</v>
      </c>
      <c r="I190" s="34">
        <v>0.104839258023271</v>
      </c>
      <c r="J190" s="34">
        <v>2.95210267753051E-2</v>
      </c>
      <c r="K190" s="36">
        <f>Inputs!$B$12*(1+$B190)^4</f>
        <v>150249.81293953242</v>
      </c>
      <c r="L190" s="36">
        <f t="shared" si="20"/>
        <v>20010.131791638989</v>
      </c>
      <c r="M190" s="36">
        <f t="shared" si="21"/>
        <v>224575.88601740077</v>
      </c>
      <c r="N190" s="37">
        <f>M190/Inputs!$B$6</f>
        <v>342.34128966067192</v>
      </c>
      <c r="O190" s="38">
        <f>IF(N190&gt;Inputs!$B$4,1,0)</f>
        <v>0</v>
      </c>
      <c r="P190" s="34">
        <f t="shared" si="22"/>
        <v>7.5318231247965897E-2</v>
      </c>
      <c r="Q190" s="36">
        <f>Inputs!$B$12*(1+$B190)^0*$C190+Inputs!$B$29*(1+$D190)^0*Inputs!$B$19+Inputs!$B$30*(1+$E190)^0*Inputs!$B$20+Inputs!$B$31*(1+$F190)^0*Inputs!$B$21+Inputs!$B$22*(1+Inputs!$B$23)^0</f>
        <v>13573.30199249884</v>
      </c>
      <c r="R190" s="36">
        <f>Inputs!$B$12*(1+$B190)^1*$C190+Inputs!$B$29*(1+$D190)^1*Inputs!$B$19+Inputs!$B$30*(1+$E190)^1*Inputs!$B$20+Inputs!$B$31*(1+$F190)^1*Inputs!$B$21+Inputs!$B$22*(1+Inputs!$B$23)^1</f>
        <v>15212.710027884947</v>
      </c>
      <c r="S190" s="36">
        <f>Inputs!$B$12*(1+$B190)^2*$C190+Inputs!$B$29*(1+$D190)^2*Inputs!$B$19+Inputs!$B$30*(1+$E190)^2*Inputs!$B$20+Inputs!$B$31*(1+$F190)^2*Inputs!$B$21+Inputs!$B$22*(1+Inputs!$B$23)^2</f>
        <v>17227.381702603547</v>
      </c>
      <c r="T190" s="36">
        <f>Inputs!$B$12*(1+$B190)^3*$C190+Inputs!$B$29*(1+$D190)^3*Inputs!$B$19+Inputs!$B$30*(1+$E190)^3*Inputs!$B$20+Inputs!$B$31*(1+$F190)^3*Inputs!$B$21+Inputs!$B$22*(1+Inputs!$B$23)^3</f>
        <v>19712.783483954721</v>
      </c>
      <c r="U190" s="36">
        <f>Inputs!$B$12*(1+$B190)^4*$C190+Inputs!$B$29*(1+$D190)^4*Inputs!$B$19+Inputs!$B$30*(1+$E190)^4*Inputs!$B$20+Inputs!$B$31*(1+$F190)^4*Inputs!$B$21+Inputs!$B$22*(1+Inputs!$B$23)^4</f>
        <v>22788.96747880325</v>
      </c>
      <c r="V190" s="35">
        <f>Inputs!$B$13/(Q190*(1-$G190))</f>
        <v>1.1851180138454647</v>
      </c>
      <c r="W190" s="36">
        <f>Inputs!$B$13</f>
        <v>12660</v>
      </c>
      <c r="X190" s="36">
        <f t="shared" si="23"/>
        <v>13981.249877263106</v>
      </c>
      <c r="Y190" s="36">
        <f t="shared" si="24"/>
        <v>15597.461135970258</v>
      </c>
      <c r="Z190" s="36">
        <f t="shared" si="25"/>
        <v>17578.38218136851</v>
      </c>
      <c r="AA190" s="36">
        <f t="shared" si="26"/>
        <v>20010.131791638989</v>
      </c>
      <c r="AB190" s="36">
        <f t="shared" si="27"/>
        <v>58430.00855424552</v>
      </c>
      <c r="AC190" s="36">
        <f t="shared" si="28"/>
        <v>273517.46166494989</v>
      </c>
      <c r="AD190" s="36">
        <f t="shared" si="29"/>
        <v>166145.87746315525</v>
      </c>
    </row>
    <row r="191" spans="1:30" ht="14.25" customHeight="1" x14ac:dyDescent="0.25">
      <c r="A191" s="16">
        <v>175</v>
      </c>
      <c r="B191" s="34">
        <v>0.171542984993937</v>
      </c>
      <c r="C191" s="34">
        <v>0.111670423401018</v>
      </c>
      <c r="D191" s="34">
        <v>3.4799554890186699E-2</v>
      </c>
      <c r="E191" s="34">
        <v>3.7442833757230898E-2</v>
      </c>
      <c r="F191" s="34">
        <v>1.79551088679396E-2</v>
      </c>
      <c r="G191" s="34">
        <v>0.19904741251177099</v>
      </c>
      <c r="H191" s="35">
        <v>1.0839754125336001</v>
      </c>
      <c r="I191" s="34">
        <v>9.7055341954409097E-2</v>
      </c>
      <c r="J191" s="34">
        <v>2.58771980677121E-2</v>
      </c>
      <c r="K191" s="36">
        <f>Inputs!$B$12*(1+$B191)^4</f>
        <v>113027.51045898315</v>
      </c>
      <c r="L191" s="36">
        <f t="shared" si="20"/>
        <v>18726.916610696746</v>
      </c>
      <c r="M191" s="36">
        <f t="shared" si="21"/>
        <v>227912.62715927005</v>
      </c>
      <c r="N191" s="37">
        <f>M191/Inputs!$B$6</f>
        <v>347.42778530376535</v>
      </c>
      <c r="O191" s="38">
        <f>IF(N191&gt;Inputs!$B$4,1,0)</f>
        <v>0</v>
      </c>
      <c r="P191" s="34">
        <f t="shared" si="22"/>
        <v>7.1178143886696993E-2</v>
      </c>
      <c r="Q191" s="36">
        <f>Inputs!$B$12*(1+$B191)^0*$C191+Inputs!$B$29*(1+$D191)^0*Inputs!$B$19+Inputs!$B$30*(1+$E191)^0*Inputs!$B$20+Inputs!$B$31*(1+$F191)^0*Inputs!$B$21+Inputs!$B$22*(1+Inputs!$B$23)^0</f>
        <v>14722.269431488003</v>
      </c>
      <c r="R191" s="36">
        <f>Inputs!$B$12*(1+$B191)^1*$C191+Inputs!$B$29*(1+$D191)^1*Inputs!$B$19+Inputs!$B$30*(1+$E191)^1*Inputs!$B$20+Inputs!$B$31*(1+$F191)^1*Inputs!$B$21+Inputs!$B$22*(1+Inputs!$B$23)^1</f>
        <v>16092.466431827317</v>
      </c>
      <c r="S191" s="36">
        <f>Inputs!$B$12*(1+$B191)^2*$C191+Inputs!$B$29*(1+$D191)^2*Inputs!$B$19+Inputs!$B$30*(1+$E191)^2*Inputs!$B$20+Inputs!$B$31*(1+$F191)^2*Inputs!$B$21+Inputs!$B$22*(1+Inputs!$B$23)^2</f>
        <v>17666.730099776494</v>
      </c>
      <c r="T191" s="36">
        <f>Inputs!$B$12*(1+$B191)^3*$C191+Inputs!$B$29*(1+$D191)^3*Inputs!$B$19+Inputs!$B$30*(1+$E191)^3*Inputs!$B$20+Inputs!$B$31*(1+$F191)^3*Inputs!$B$21+Inputs!$B$22*(1+Inputs!$B$23)^3</f>
        <v>19479.117956090638</v>
      </c>
      <c r="U191" s="36">
        <f>Inputs!$B$12*(1+$B191)^4*$C191+Inputs!$B$29*(1+$D191)^4*Inputs!$B$19+Inputs!$B$30*(1+$E191)^4*Inputs!$B$20+Inputs!$B$31*(1+$F191)^4*Inputs!$B$21+Inputs!$B$22*(1+Inputs!$B$23)^4</f>
        <v>21569.497946747579</v>
      </c>
      <c r="V191" s="35">
        <f>Inputs!$B$13/(Q191*(1-$G191))</f>
        <v>1.0736238127599096</v>
      </c>
      <c r="W191" s="36">
        <f>Inputs!$B$13</f>
        <v>12660</v>
      </c>
      <c r="X191" s="36">
        <f t="shared" si="23"/>
        <v>13871.61845644353</v>
      </c>
      <c r="Y191" s="36">
        <f t="shared" si="24"/>
        <v>15265.24450378789</v>
      </c>
      <c r="Z191" s="36">
        <f t="shared" si="25"/>
        <v>16871.645686439195</v>
      </c>
      <c r="AA191" s="36">
        <f t="shared" si="26"/>
        <v>18726.916610696746</v>
      </c>
      <c r="AB191" s="36">
        <f t="shared" si="27"/>
        <v>58059.982903691911</v>
      </c>
      <c r="AC191" s="36">
        <f t="shared" si="28"/>
        <v>269907.52627113467</v>
      </c>
      <c r="AD191" s="36">
        <f t="shared" si="29"/>
        <v>169852.64425557814</v>
      </c>
    </row>
    <row r="192" spans="1:30" ht="14.25" customHeight="1" x14ac:dyDescent="0.25">
      <c r="A192" s="16">
        <v>176</v>
      </c>
      <c r="B192" s="34">
        <v>0.34978970273485899</v>
      </c>
      <c r="C192" s="34">
        <v>8.7605117331229804E-2</v>
      </c>
      <c r="D192" s="34">
        <v>2.1922076187474299E-2</v>
      </c>
      <c r="E192" s="34">
        <v>2.7516513219444899E-2</v>
      </c>
      <c r="F192" s="34">
        <v>8.7020122440619792E-3</v>
      </c>
      <c r="G192" s="34">
        <v>0.215659574048786</v>
      </c>
      <c r="H192" s="35">
        <v>0.98873635621218903</v>
      </c>
      <c r="I192" s="34">
        <v>0.103254954511769</v>
      </c>
      <c r="J192" s="34">
        <v>2.3905202809579099E-2</v>
      </c>
      <c r="K192" s="36">
        <f>Inputs!$B$12*(1+$B192)^4</f>
        <v>199166.22558087669</v>
      </c>
      <c r="L192" s="36">
        <f t="shared" si="20"/>
        <v>20106.802336787136</v>
      </c>
      <c r="M192" s="36">
        <f t="shared" si="21"/>
        <v>217143.07466024766</v>
      </c>
      <c r="N192" s="37">
        <f>M192/Inputs!$B$6</f>
        <v>331.01078454306048</v>
      </c>
      <c r="O192" s="38">
        <f>IF(N192&gt;Inputs!$B$4,1,0)</f>
        <v>0</v>
      </c>
      <c r="P192" s="34">
        <f t="shared" si="22"/>
        <v>7.93497517021899E-2</v>
      </c>
      <c r="Q192" s="36">
        <f>Inputs!$B$12*(1+$B192)^0*$C192+Inputs!$B$29*(1+$D192)^0*Inputs!$B$19+Inputs!$B$30*(1+$E192)^0*Inputs!$B$20+Inputs!$B$31*(1+$F192)^0*Inputs!$B$21+Inputs!$B$22*(1+Inputs!$B$23)^0</f>
        <v>13278.351067300711</v>
      </c>
      <c r="R192" s="36">
        <f>Inputs!$B$12*(1+$B192)^1*$C192+Inputs!$B$29*(1+$D192)^1*Inputs!$B$19+Inputs!$B$30*(1+$E192)^1*Inputs!$B$20+Inputs!$B$31*(1+$F192)^1*Inputs!$B$21+Inputs!$B$22*(1+Inputs!$B$23)^1</f>
        <v>15228.616449308065</v>
      </c>
      <c r="S192" s="36">
        <f>Inputs!$B$12*(1+$B192)^2*$C192+Inputs!$B$29*(1+$D192)^2*Inputs!$B$19+Inputs!$B$30*(1+$E192)^2*Inputs!$B$20+Inputs!$B$31*(1+$F192)^2*Inputs!$B$21+Inputs!$B$22*(1+Inputs!$B$23)^2</f>
        <v>17823.763684016871</v>
      </c>
      <c r="T192" s="36">
        <f>Inputs!$B$12*(1+$B192)^3*$C192+Inputs!$B$29*(1+$D192)^3*Inputs!$B$19+Inputs!$B$30*(1+$E192)^3*Inputs!$B$20+Inputs!$B$31*(1+$F192)^3*Inputs!$B$21+Inputs!$B$22*(1+Inputs!$B$23)^3</f>
        <v>21288.778878456571</v>
      </c>
      <c r="U192" s="36">
        <f>Inputs!$B$12*(1+$B192)^4*$C192+Inputs!$B$29*(1+$D192)^4*Inputs!$B$19+Inputs!$B$30*(1+$E192)^4*Inputs!$B$20+Inputs!$B$31*(1+$F192)^4*Inputs!$B$21+Inputs!$B$22*(1+Inputs!$B$23)^4</f>
        <v>25927.336557981413</v>
      </c>
      <c r="V192" s="35">
        <f>Inputs!$B$13/(Q192*(1-$G192))</f>
        <v>1.2155839554470964</v>
      </c>
      <c r="W192" s="36">
        <f>Inputs!$B$13</f>
        <v>12660</v>
      </c>
      <c r="X192" s="36">
        <f t="shared" si="23"/>
        <v>13842.053993855554</v>
      </c>
      <c r="Y192" s="36">
        <f t="shared" si="24"/>
        <v>15408.086998999648</v>
      </c>
      <c r="Z192" s="36">
        <f t="shared" si="25"/>
        <v>17456.52896081769</v>
      </c>
      <c r="AA192" s="36">
        <f t="shared" si="26"/>
        <v>20106.802336787136</v>
      </c>
      <c r="AB192" s="36">
        <f t="shared" si="27"/>
        <v>58406.226090339173</v>
      </c>
      <c r="AC192" s="36">
        <f t="shared" si="28"/>
        <v>259452.09761673369</v>
      </c>
      <c r="AD192" s="36">
        <f t="shared" si="29"/>
        <v>158736.8485699085</v>
      </c>
    </row>
    <row r="193" spans="1:30" ht="14.25" customHeight="1" x14ac:dyDescent="0.25">
      <c r="A193" s="16">
        <v>177</v>
      </c>
      <c r="B193" s="34">
        <v>0.25988027549445802</v>
      </c>
      <c r="C193" s="34">
        <v>9.5922478550152707E-2</v>
      </c>
      <c r="D193" s="34">
        <v>3.0203774796880301E-2</v>
      </c>
      <c r="E193" s="34">
        <v>6.7720866433925705E-2</v>
      </c>
      <c r="F193" s="34">
        <v>-1.4573744939612601E-2</v>
      </c>
      <c r="G193" s="34">
        <v>0.18251554746508</v>
      </c>
      <c r="H193" s="35">
        <v>1.07999848065622</v>
      </c>
      <c r="I193" s="34">
        <v>9.9249962555729404E-2</v>
      </c>
      <c r="J193" s="34">
        <v>2.17780081115941E-2</v>
      </c>
      <c r="K193" s="36">
        <f>Inputs!$B$12*(1+$B193)^4</f>
        <v>151170.95522525412</v>
      </c>
      <c r="L193" s="36">
        <f t="shared" si="20"/>
        <v>20435.096622609301</v>
      </c>
      <c r="M193" s="36">
        <f t="shared" si="21"/>
        <v>227804.38136064081</v>
      </c>
      <c r="N193" s="37">
        <f>M193/Inputs!$B$6</f>
        <v>347.26277646439149</v>
      </c>
      <c r="O193" s="38">
        <f>IF(N193&gt;Inputs!$B$4,1,0)</f>
        <v>0</v>
      </c>
      <c r="P193" s="34">
        <f t="shared" si="22"/>
        <v>7.7471954444135308E-2</v>
      </c>
      <c r="Q193" s="36">
        <f>Inputs!$B$12*(1+$B193)^0*$C193+Inputs!$B$29*(1+$D193)^0*Inputs!$B$19+Inputs!$B$30*(1+$E193)^0*Inputs!$B$20+Inputs!$B$31*(1+$F193)^0*Inputs!$B$21+Inputs!$B$22*(1+Inputs!$B$23)^0</f>
        <v>13777.392740436084</v>
      </c>
      <c r="R193" s="36">
        <f>Inputs!$B$12*(1+$B193)^1*$C193+Inputs!$B$29*(1+$D193)^1*Inputs!$B$19+Inputs!$B$30*(1+$E193)^1*Inputs!$B$20+Inputs!$B$31*(1+$F193)^1*Inputs!$B$21+Inputs!$B$22*(1+Inputs!$B$23)^1</f>
        <v>15407.961178822417</v>
      </c>
      <c r="S193" s="36">
        <f>Inputs!$B$12*(1+$B193)^2*$C193+Inputs!$B$29*(1+$D193)^2*Inputs!$B$19+Inputs!$B$30*(1+$E193)^2*Inputs!$B$20+Inputs!$B$31*(1+$F193)^2*Inputs!$B$21+Inputs!$B$22*(1+Inputs!$B$23)^2</f>
        <v>17440.643456138292</v>
      </c>
      <c r="T193" s="36">
        <f>Inputs!$B$12*(1+$B193)^3*$C193+Inputs!$B$29*(1+$D193)^3*Inputs!$B$19+Inputs!$B$30*(1+$E193)^3*Inputs!$B$20+Inputs!$B$31*(1+$F193)^3*Inputs!$B$21+Inputs!$B$22*(1+Inputs!$B$23)^3</f>
        <v>19977.250372654591</v>
      </c>
      <c r="U193" s="36">
        <f>Inputs!$B$12*(1+$B193)^4*$C193+Inputs!$B$29*(1+$D193)^4*Inputs!$B$19+Inputs!$B$30*(1+$E193)^4*Inputs!$B$20+Inputs!$B$31*(1+$F193)^4*Inputs!$B$21+Inputs!$B$22*(1+Inputs!$B$23)^4</f>
        <v>23145.898764975114</v>
      </c>
      <c r="V193" s="35">
        <f>Inputs!$B$13/(Q193*(1-$G193))</f>
        <v>1.1240539738902078</v>
      </c>
      <c r="W193" s="36">
        <f>Inputs!$B$13</f>
        <v>12660</v>
      </c>
      <c r="X193" s="36">
        <f t="shared" si="23"/>
        <v>14019.595670712499</v>
      </c>
      <c r="Y193" s="36">
        <f t="shared" si="24"/>
        <v>15712.089198257085</v>
      </c>
      <c r="Z193" s="36">
        <f t="shared" si="25"/>
        <v>17817.422671919656</v>
      </c>
      <c r="AA193" s="36">
        <f t="shared" si="26"/>
        <v>20435.096622609301</v>
      </c>
      <c r="AB193" s="36">
        <f t="shared" si="27"/>
        <v>59882.830452374328</v>
      </c>
      <c r="AC193" s="36">
        <f t="shared" si="28"/>
        <v>269518.59511527198</v>
      </c>
      <c r="AD193" s="36">
        <f t="shared" si="29"/>
        <v>167921.55090826648</v>
      </c>
    </row>
    <row r="194" spans="1:30" ht="14.25" customHeight="1" x14ac:dyDescent="0.25">
      <c r="A194" s="16">
        <v>178</v>
      </c>
      <c r="B194" s="34">
        <v>0.423317061894666</v>
      </c>
      <c r="C194" s="34">
        <v>7.2175389107642707E-2</v>
      </c>
      <c r="D194" s="34">
        <v>6.4440605429177998E-3</v>
      </c>
      <c r="E194" s="34">
        <v>5.1872624566702698E-2</v>
      </c>
      <c r="F194" s="34">
        <v>-5.0085490075502696E-3</v>
      </c>
      <c r="G194" s="34">
        <v>0.21142475374567399</v>
      </c>
      <c r="H194" s="35">
        <v>1.02176230568388</v>
      </c>
      <c r="I194" s="34">
        <v>8.6905868226373903E-2</v>
      </c>
      <c r="J194" s="34">
        <v>2.10523895446076E-2</v>
      </c>
      <c r="K194" s="36">
        <f>Inputs!$B$12*(1+$B194)^4</f>
        <v>246239.58593876511</v>
      </c>
      <c r="L194" s="36">
        <f t="shared" si="20"/>
        <v>21001.315925567716</v>
      </c>
      <c r="M194" s="36">
        <f t="shared" si="21"/>
        <v>276679.59681268479</v>
      </c>
      <c r="N194" s="37">
        <f>M194/Inputs!$B$6</f>
        <v>421.76767806811705</v>
      </c>
      <c r="O194" s="38">
        <f>IF(N194&gt;Inputs!$B$4,1,0)</f>
        <v>1</v>
      </c>
      <c r="P194" s="34">
        <f t="shared" si="22"/>
        <v>6.5853478681766303E-2</v>
      </c>
      <c r="Q194" s="36">
        <f>Inputs!$B$12*(1+$B194)^0*$C194+Inputs!$B$29*(1+$D194)^0*Inputs!$B$19+Inputs!$B$30*(1+$E194)^0*Inputs!$B$20+Inputs!$B$31*(1+$F194)^0*Inputs!$B$21+Inputs!$B$22*(1+Inputs!$B$23)^0</f>
        <v>12352.567373885486</v>
      </c>
      <c r="R194" s="36">
        <f>Inputs!$B$12*(1+$B194)^1*$C194+Inputs!$B$29*(1+$D194)^1*Inputs!$B$19+Inputs!$B$30*(1+$E194)^1*Inputs!$B$20+Inputs!$B$31*(1+$F194)^1*Inputs!$B$21+Inputs!$B$22*(1+Inputs!$B$23)^1</f>
        <v>14245.622743029868</v>
      </c>
      <c r="S194" s="36">
        <f>Inputs!$B$12*(1+$B194)^2*$C194+Inputs!$B$29*(1+$D194)^2*Inputs!$B$19+Inputs!$B$30*(1+$E194)^2*Inputs!$B$20+Inputs!$B$31*(1+$F194)^2*Inputs!$B$21+Inputs!$B$22*(1+Inputs!$B$23)^2</f>
        <v>16919.63121566772</v>
      </c>
      <c r="T194" s="36">
        <f>Inputs!$B$12*(1+$B194)^3*$C194+Inputs!$B$29*(1+$D194)^3*Inputs!$B$19+Inputs!$B$30*(1+$E194)^3*Inputs!$B$20+Inputs!$B$31*(1+$F194)^3*Inputs!$B$21+Inputs!$B$22*(1+Inputs!$B$23)^3</f>
        <v>20703.383152109294</v>
      </c>
      <c r="U194" s="36">
        <f>Inputs!$B$12*(1+$B194)^4*$C194+Inputs!$B$29*(1+$D194)^4*Inputs!$B$19+Inputs!$B$30*(1+$E194)^4*Inputs!$B$20+Inputs!$B$31*(1+$F194)^4*Inputs!$B$21+Inputs!$B$22*(1+Inputs!$B$23)^4</f>
        <v>26064.745634299099</v>
      </c>
      <c r="V194" s="35">
        <f>Inputs!$B$13/(Q194*(1-$G194))</f>
        <v>1.2996707176079523</v>
      </c>
      <c r="W194" s="36">
        <f>Inputs!$B$13</f>
        <v>12660</v>
      </c>
      <c r="X194" s="36">
        <f t="shared" si="23"/>
        <v>13819.681936472958</v>
      </c>
      <c r="Y194" s="36">
        <f t="shared" si="24"/>
        <v>15486.746715485977</v>
      </c>
      <c r="Z194" s="36">
        <f t="shared" si="25"/>
        <v>17815.766062883788</v>
      </c>
      <c r="AA194" s="36">
        <f t="shared" si="26"/>
        <v>21001.315925567716</v>
      </c>
      <c r="AB194" s="36">
        <f t="shared" si="27"/>
        <v>62017.115455992374</v>
      </c>
      <c r="AC194" s="36">
        <f t="shared" si="28"/>
        <v>325623.55457342695</v>
      </c>
      <c r="AD194" s="36">
        <f t="shared" si="29"/>
        <v>214662.48135669238</v>
      </c>
    </row>
    <row r="195" spans="1:30" ht="14.25" customHeight="1" x14ac:dyDescent="0.25">
      <c r="A195" s="16">
        <v>179</v>
      </c>
      <c r="B195" s="34">
        <v>0.33593132102224799</v>
      </c>
      <c r="C195" s="34">
        <v>7.9596324692213602E-2</v>
      </c>
      <c r="D195" s="34">
        <v>1.52938842247733E-2</v>
      </c>
      <c r="E195" s="34">
        <v>5.6111438574448599E-2</v>
      </c>
      <c r="F195" s="34">
        <v>1.10402612303404E-2</v>
      </c>
      <c r="G195" s="34">
        <v>0.20774897494088501</v>
      </c>
      <c r="H195" s="35">
        <v>0.95053645972348999</v>
      </c>
      <c r="I195" s="34">
        <v>9.8896700564933201E-2</v>
      </c>
      <c r="J195" s="34">
        <v>2.8589794015813901E-2</v>
      </c>
      <c r="K195" s="36">
        <f>Inputs!$B$12*(1+$B195)^4</f>
        <v>191111.92127894794</v>
      </c>
      <c r="L195" s="36">
        <f t="shared" si="20"/>
        <v>18048.622472269664</v>
      </c>
      <c r="M195" s="36">
        <f t="shared" si="21"/>
        <v>220991.1892922773</v>
      </c>
      <c r="N195" s="37">
        <f>M195/Inputs!$B$6</f>
        <v>336.87681294554466</v>
      </c>
      <c r="O195" s="38">
        <f>IF(N195&gt;Inputs!$B$4,1,0)</f>
        <v>0</v>
      </c>
      <c r="P195" s="34">
        <f t="shared" si="22"/>
        <v>7.0306906549119308E-2</v>
      </c>
      <c r="Q195" s="36">
        <f>Inputs!$B$12*(1+$B195)^0*$C195+Inputs!$B$29*(1+$D195)^0*Inputs!$B$19+Inputs!$B$30*(1+$E195)^0*Inputs!$B$20+Inputs!$B$31*(1+$F195)^0*Inputs!$B$21+Inputs!$B$22*(1+Inputs!$B$23)^0</f>
        <v>12797.823508959737</v>
      </c>
      <c r="R195" s="36">
        <f>Inputs!$B$12*(1+$B195)^1*$C195+Inputs!$B$29*(1+$D195)^1*Inputs!$B$19+Inputs!$B$30*(1+$E195)^1*Inputs!$B$20+Inputs!$B$31*(1+$F195)^1*Inputs!$B$21+Inputs!$B$22*(1+Inputs!$B$23)^1</f>
        <v>14574.290030465003</v>
      </c>
      <c r="S195" s="36">
        <f>Inputs!$B$12*(1+$B195)^2*$C195+Inputs!$B$29*(1+$D195)^2*Inputs!$B$19+Inputs!$B$30*(1+$E195)^2*Inputs!$B$20+Inputs!$B$31*(1+$F195)^2*Inputs!$B$21+Inputs!$B$22*(1+Inputs!$B$23)^2</f>
        <v>16896.857927604713</v>
      </c>
      <c r="T195" s="36">
        <f>Inputs!$B$12*(1+$B195)^3*$C195+Inputs!$B$29*(1+$D195)^3*Inputs!$B$19+Inputs!$B$30*(1+$E195)^3*Inputs!$B$20+Inputs!$B$31*(1+$F195)^3*Inputs!$B$21+Inputs!$B$22*(1+Inputs!$B$23)^3</f>
        <v>19946.975306842476</v>
      </c>
      <c r="U195" s="36">
        <f>Inputs!$B$12*(1+$B195)^4*$C195+Inputs!$B$29*(1+$D195)^4*Inputs!$B$19+Inputs!$B$30*(1+$E195)^4*Inputs!$B$20+Inputs!$B$31*(1+$F195)^4*Inputs!$B$21+Inputs!$B$22*(1+Inputs!$B$23)^4</f>
        <v>23966.933521584277</v>
      </c>
      <c r="V195" s="35">
        <f>Inputs!$B$13/(Q195*(1-$G195))</f>
        <v>1.2486329154270128</v>
      </c>
      <c r="W195" s="36">
        <f>Inputs!$B$13</f>
        <v>12660</v>
      </c>
      <c r="X195" s="36">
        <f t="shared" si="23"/>
        <v>13556.842833875056</v>
      </c>
      <c r="Y195" s="36">
        <f t="shared" si="24"/>
        <v>14719.648712974347</v>
      </c>
      <c r="Z195" s="36">
        <f t="shared" si="25"/>
        <v>16199.044170602378</v>
      </c>
      <c r="AA195" s="36">
        <f t="shared" si="26"/>
        <v>18048.622472269664</v>
      </c>
      <c r="AB195" s="36">
        <f t="shared" si="27"/>
        <v>56211.403190357931</v>
      </c>
      <c r="AC195" s="36">
        <f t="shared" si="28"/>
        <v>264051.28289993858</v>
      </c>
      <c r="AD195" s="36">
        <f t="shared" si="29"/>
        <v>164779.78610191937</v>
      </c>
    </row>
    <row r="196" spans="1:30" ht="14.25" customHeight="1" x14ac:dyDescent="0.25">
      <c r="A196" s="16">
        <v>180</v>
      </c>
      <c r="B196" s="34">
        <v>0.23212738125831001</v>
      </c>
      <c r="C196" s="34">
        <v>8.2984396094568494E-2</v>
      </c>
      <c r="D196" s="34">
        <v>3.0552615616483401E-2</v>
      </c>
      <c r="E196" s="34">
        <v>5.3439166907678699E-2</v>
      </c>
      <c r="F196" s="34">
        <v>3.06160865467466E-2</v>
      </c>
      <c r="G196" s="34">
        <v>0.19917061890535201</v>
      </c>
      <c r="H196" s="35">
        <v>1.00146094195248</v>
      </c>
      <c r="I196" s="34">
        <v>9.8651459226949595E-2</v>
      </c>
      <c r="J196" s="34">
        <v>3.01623674608591E-2</v>
      </c>
      <c r="K196" s="36">
        <f>Inputs!$B$12*(1+$B196)^4</f>
        <v>138284.5580257533</v>
      </c>
      <c r="L196" s="36">
        <f t="shared" si="20"/>
        <v>16674.027553691514</v>
      </c>
      <c r="M196" s="36">
        <f t="shared" si="21"/>
        <v>211228.35954885263</v>
      </c>
      <c r="N196" s="37">
        <f>M196/Inputs!$B$6</f>
        <v>321.99445053178755</v>
      </c>
      <c r="O196" s="38">
        <f>IF(N196&gt;Inputs!$B$4,1,0)</f>
        <v>0</v>
      </c>
      <c r="P196" s="34">
        <f t="shared" si="22"/>
        <v>6.8489091766090499E-2</v>
      </c>
      <c r="Q196" s="36">
        <f>Inputs!$B$12*(1+$B196)^0*$C196+Inputs!$B$29*(1+$D196)^0*Inputs!$B$19+Inputs!$B$30*(1+$E196)^0*Inputs!$B$20+Inputs!$B$31*(1+$F196)^0*Inputs!$B$21+Inputs!$B$22*(1+Inputs!$B$23)^0</f>
        <v>13001.107793101033</v>
      </c>
      <c r="R196" s="36">
        <f>Inputs!$B$12*(1+$B196)^1*$C196+Inputs!$B$29*(1+$D196)^1*Inputs!$B$19+Inputs!$B$30*(1+$E196)^1*Inputs!$B$20+Inputs!$B$31*(1+$F196)^1*Inputs!$B$21+Inputs!$B$22*(1+Inputs!$B$23)^1</f>
        <v>14460.989055732003</v>
      </c>
      <c r="S196" s="36">
        <f>Inputs!$B$12*(1+$B196)^2*$C196+Inputs!$B$29*(1+$D196)^2*Inputs!$B$19+Inputs!$B$30*(1+$E196)^2*Inputs!$B$20+Inputs!$B$31*(1+$F196)^2*Inputs!$B$21+Inputs!$B$22*(1+Inputs!$B$23)^2</f>
        <v>16201.566099670734</v>
      </c>
      <c r="T196" s="36">
        <f>Inputs!$B$12*(1+$B196)^3*$C196+Inputs!$B$29*(1+$D196)^3*Inputs!$B$19+Inputs!$B$30*(1+$E196)^3*Inputs!$B$20+Inputs!$B$31*(1+$F196)^3*Inputs!$B$21+Inputs!$B$22*(1+Inputs!$B$23)^3</f>
        <v>18285.660385992691</v>
      </c>
      <c r="U196" s="36">
        <f>Inputs!$B$12*(1+$B196)^4*$C196+Inputs!$B$29*(1+$D196)^4*Inputs!$B$19+Inputs!$B$30*(1+$E196)^4*Inputs!$B$20+Inputs!$B$31*(1+$F196)^4*Inputs!$B$21+Inputs!$B$22*(1+Inputs!$B$23)^4</f>
        <v>20790.574992241818</v>
      </c>
      <c r="V196" s="35">
        <f>Inputs!$B$13/(Q196*(1-$G196))</f>
        <v>1.2159433678974523</v>
      </c>
      <c r="W196" s="36">
        <f>Inputs!$B$13</f>
        <v>12660</v>
      </c>
      <c r="X196" s="36">
        <f t="shared" si="23"/>
        <v>13460.609902314553</v>
      </c>
      <c r="Y196" s="36">
        <f t="shared" si="24"/>
        <v>14385.066931408979</v>
      </c>
      <c r="Z196" s="36">
        <f t="shared" si="25"/>
        <v>15450.291435151792</v>
      </c>
      <c r="AA196" s="36">
        <f t="shared" si="26"/>
        <v>16674.027553691514</v>
      </c>
      <c r="AB196" s="36">
        <f t="shared" si="27"/>
        <v>54544.195769967402</v>
      </c>
      <c r="AC196" s="36">
        <f t="shared" si="28"/>
        <v>250798.41558539835</v>
      </c>
      <c r="AD196" s="36">
        <f t="shared" si="29"/>
        <v>156684.16377888524</v>
      </c>
    </row>
    <row r="197" spans="1:30" ht="14.25" customHeight="1" x14ac:dyDescent="0.25">
      <c r="A197" s="16">
        <v>181</v>
      </c>
      <c r="B197" s="34">
        <v>0.29885891204739001</v>
      </c>
      <c r="C197" s="34">
        <v>8.4935640858825198E-2</v>
      </c>
      <c r="D197" s="34">
        <v>2.36095340093244E-2</v>
      </c>
      <c r="E197" s="34">
        <v>3.2581414194479602E-2</v>
      </c>
      <c r="F197" s="34">
        <v>2.8558831728383799E-3</v>
      </c>
      <c r="G197" s="34">
        <v>0.204325163693128</v>
      </c>
      <c r="H197" s="35">
        <v>1.0951726102828101</v>
      </c>
      <c r="I197" s="34">
        <v>8.5082862587546604E-2</v>
      </c>
      <c r="J197" s="34">
        <v>2.3050901440554501E-2</v>
      </c>
      <c r="K197" s="36">
        <f>Inputs!$B$12*(1+$B197)^4</f>
        <v>170765.11886739894</v>
      </c>
      <c r="L197" s="36">
        <f t="shared" si="20"/>
        <v>20003.392435445756</v>
      </c>
      <c r="M197" s="36">
        <f t="shared" si="21"/>
        <v>280761.01749041735</v>
      </c>
      <c r="N197" s="37">
        <f>M197/Inputs!$B$6</f>
        <v>427.98935593051425</v>
      </c>
      <c r="O197" s="38">
        <f>IF(N197&gt;Inputs!$B$4,1,0)</f>
        <v>1</v>
      </c>
      <c r="P197" s="34">
        <f t="shared" si="22"/>
        <v>6.2031961146992103E-2</v>
      </c>
      <c r="Q197" s="36">
        <f>Inputs!$B$12*(1+$B197)^0*$C197+Inputs!$B$29*(1+$D197)^0*Inputs!$B$19+Inputs!$B$30*(1+$E197)^0*Inputs!$B$20+Inputs!$B$31*(1+$F197)^0*Inputs!$B$21+Inputs!$B$22*(1+Inputs!$B$23)^0</f>
        <v>13118.182478956434</v>
      </c>
      <c r="R197" s="36">
        <f>Inputs!$B$12*(1+$B197)^1*$C197+Inputs!$B$29*(1+$D197)^1*Inputs!$B$19+Inputs!$B$30*(1+$E197)^1*Inputs!$B$20+Inputs!$B$31*(1+$F197)^1*Inputs!$B$21+Inputs!$B$22*(1+Inputs!$B$23)^1</f>
        <v>14744.770139482596</v>
      </c>
      <c r="S197" s="36">
        <f>Inputs!$B$12*(1+$B197)^2*$C197+Inputs!$B$29*(1+$D197)^2*Inputs!$B$19+Inputs!$B$30*(1+$E197)^2*Inputs!$B$20+Inputs!$B$31*(1+$F197)^2*Inputs!$B$21+Inputs!$B$22*(1+Inputs!$B$23)^2</f>
        <v>16828.998226441443</v>
      </c>
      <c r="T197" s="36">
        <f>Inputs!$B$12*(1+$B197)^3*$C197+Inputs!$B$29*(1+$D197)^3*Inputs!$B$19+Inputs!$B$30*(1+$E197)^3*Inputs!$B$20+Inputs!$B$31*(1+$F197)^3*Inputs!$B$21+Inputs!$B$22*(1+Inputs!$B$23)^3</f>
        <v>19506.966595703903</v>
      </c>
      <c r="U197" s="36">
        <f>Inputs!$B$12*(1+$B197)^4*$C197+Inputs!$B$29*(1+$D197)^4*Inputs!$B$19+Inputs!$B$30*(1+$E197)^4*Inputs!$B$20+Inputs!$B$31*(1+$F197)^4*Inputs!$B$21+Inputs!$B$22*(1+Inputs!$B$23)^4</f>
        <v>22955.431354475044</v>
      </c>
      <c r="V197" s="35">
        <f>Inputs!$B$13/(Q197*(1-$G197))</f>
        <v>1.212898375598471</v>
      </c>
      <c r="W197" s="36">
        <f>Inputs!$B$13</f>
        <v>12660</v>
      </c>
      <c r="X197" s="36">
        <f t="shared" si="23"/>
        <v>13884.484449623837</v>
      </c>
      <c r="Y197" s="36">
        <f t="shared" si="24"/>
        <v>15453.008877065231</v>
      </c>
      <c r="Z197" s="36">
        <f t="shared" si="25"/>
        <v>17455.207164395058</v>
      </c>
      <c r="AA197" s="36">
        <f t="shared" si="26"/>
        <v>20003.392435445756</v>
      </c>
      <c r="AB197" s="36">
        <f t="shared" si="27"/>
        <v>61444.741088008741</v>
      </c>
      <c r="AC197" s="36">
        <f t="shared" si="28"/>
        <v>329902.33235507278</v>
      </c>
      <c r="AD197" s="36">
        <f t="shared" si="29"/>
        <v>219316.27640240858</v>
      </c>
    </row>
    <row r="198" spans="1:30" ht="14.25" customHeight="1" x14ac:dyDescent="0.25">
      <c r="A198" s="16">
        <v>182</v>
      </c>
      <c r="B198" s="34">
        <v>0.41638300711832199</v>
      </c>
      <c r="C198" s="34">
        <v>5.4806318556301699E-2</v>
      </c>
      <c r="D198" s="34">
        <v>5.2139056189854198E-2</v>
      </c>
      <c r="E198" s="34">
        <v>2.7186591862335501E-2</v>
      </c>
      <c r="F198" s="34">
        <v>1.87274373764626E-2</v>
      </c>
      <c r="G198" s="34">
        <v>0.197144780604006</v>
      </c>
      <c r="H198" s="35">
        <v>1.0325998724472201</v>
      </c>
      <c r="I198" s="34">
        <v>9.5114949542908195E-2</v>
      </c>
      <c r="J198" s="34">
        <v>2.4945979330746802E-2</v>
      </c>
      <c r="K198" s="36">
        <f>Inputs!$B$12*(1+$B198)^4</f>
        <v>241476.06006716887</v>
      </c>
      <c r="L198" s="36">
        <f t="shared" si="20"/>
        <v>18523.372358055571</v>
      </c>
      <c r="M198" s="36">
        <f t="shared" si="21"/>
        <v>229010.49033108298</v>
      </c>
      <c r="N198" s="37">
        <f>M198/Inputs!$B$6</f>
        <v>349.10135721201675</v>
      </c>
      <c r="O198" s="38">
        <f>IF(N198&gt;Inputs!$B$4,1,0)</f>
        <v>0</v>
      </c>
      <c r="P198" s="34">
        <f t="shared" si="22"/>
        <v>7.0168970212161397E-2</v>
      </c>
      <c r="Q198" s="36">
        <f>Inputs!$B$12*(1+$B198)^0*$C198+Inputs!$B$29*(1+$D198)^0*Inputs!$B$19+Inputs!$B$30*(1+$E198)^0*Inputs!$B$20+Inputs!$B$31*(1+$F198)^0*Inputs!$B$21+Inputs!$B$22*(1+Inputs!$B$23)^0</f>
        <v>11310.423140805022</v>
      </c>
      <c r="R198" s="36">
        <f>Inputs!$B$12*(1+$B198)^1*$C198+Inputs!$B$29*(1+$D198)^1*Inputs!$B$19+Inputs!$B$30*(1+$E198)^1*Inputs!$B$20+Inputs!$B$31*(1+$F198)^1*Inputs!$B$21+Inputs!$B$22*(1+Inputs!$B$23)^1</f>
        <v>12935.407533388108</v>
      </c>
      <c r="S198" s="36">
        <f>Inputs!$B$12*(1+$B198)^2*$C198+Inputs!$B$29*(1+$D198)^2*Inputs!$B$19+Inputs!$B$30*(1+$E198)^2*Inputs!$B$20+Inputs!$B$31*(1+$F198)^2*Inputs!$B$21+Inputs!$B$22*(1+Inputs!$B$23)^2</f>
        <v>15140.849940802258</v>
      </c>
      <c r="T198" s="36">
        <f>Inputs!$B$12*(1+$B198)^3*$C198+Inputs!$B$29*(1+$D198)^3*Inputs!$B$19+Inputs!$B$30*(1+$E198)^3*Inputs!$B$20+Inputs!$B$31*(1+$F198)^3*Inputs!$B$21+Inputs!$B$22*(1+Inputs!$B$23)^3</f>
        <v>18164.625070721864</v>
      </c>
      <c r="U198" s="36">
        <f>Inputs!$B$12*(1+$B198)^4*$C198+Inputs!$B$29*(1+$D198)^4*Inputs!$B$19+Inputs!$B$30*(1+$E198)^4*Inputs!$B$20+Inputs!$B$31*(1+$F198)^4*Inputs!$B$21+Inputs!$B$22*(1+Inputs!$B$23)^4</f>
        <v>22343.476882831877</v>
      </c>
      <c r="V198" s="35">
        <f>Inputs!$B$13/(Q198*(1-$G198))</f>
        <v>1.3941760494673807</v>
      </c>
      <c r="W198" s="36">
        <f>Inputs!$B$13</f>
        <v>12660</v>
      </c>
      <c r="X198" s="36">
        <f t="shared" si="23"/>
        <v>13540.114394536866</v>
      </c>
      <c r="Y198" s="36">
        <f t="shared" si="24"/>
        <v>14749.83533512744</v>
      </c>
      <c r="Z198" s="36">
        <f t="shared" si="25"/>
        <v>16377.25370794542</v>
      </c>
      <c r="AA198" s="36">
        <f t="shared" si="26"/>
        <v>18523.372358055571</v>
      </c>
      <c r="AB198" s="36">
        <f t="shared" si="27"/>
        <v>57228.594201231543</v>
      </c>
      <c r="AC198" s="36">
        <f t="shared" si="28"/>
        <v>270567.68774903397</v>
      </c>
      <c r="AD198" s="36">
        <f t="shared" si="29"/>
        <v>171781.89612985143</v>
      </c>
    </row>
    <row r="199" spans="1:30" ht="14.25" customHeight="1" x14ac:dyDescent="0.25">
      <c r="A199" s="16">
        <v>183</v>
      </c>
      <c r="B199" s="34">
        <v>0.30131153539216499</v>
      </c>
      <c r="C199" s="34">
        <v>0.102076692419992</v>
      </c>
      <c r="D199" s="34">
        <v>2.91319841734239E-2</v>
      </c>
      <c r="E199" s="34">
        <v>4.0030186795863801E-2</v>
      </c>
      <c r="F199" s="34">
        <v>2.3872190621539301E-2</v>
      </c>
      <c r="G199" s="34">
        <v>0.185832521570198</v>
      </c>
      <c r="H199" s="35">
        <v>1.05688742500809</v>
      </c>
      <c r="I199" s="34">
        <v>8.8114458904123893E-2</v>
      </c>
      <c r="J199" s="34">
        <v>2.25828966697053E-2</v>
      </c>
      <c r="K199" s="36">
        <f>Inputs!$B$12*(1+$B199)^4</f>
        <v>172058.59360973342</v>
      </c>
      <c r="L199" s="36">
        <f t="shared" si="20"/>
        <v>22864.270152788762</v>
      </c>
      <c r="M199" s="36">
        <f t="shared" si="21"/>
        <v>299321.59572761919</v>
      </c>
      <c r="N199" s="37">
        <f>M199/Inputs!$B$6</f>
        <v>456.28292031649266</v>
      </c>
      <c r="O199" s="38">
        <f>IF(N199&gt;Inputs!$B$4,1,0)</f>
        <v>1</v>
      </c>
      <c r="P199" s="34">
        <f t="shared" si="22"/>
        <v>6.5531562234418597E-2</v>
      </c>
      <c r="Q199" s="36">
        <f>Inputs!$B$12*(1+$B199)^0*$C199+Inputs!$B$29*(1+$D199)^0*Inputs!$B$19+Inputs!$B$30*(1+$E199)^0*Inputs!$B$20+Inputs!$B$31*(1+$F199)^0*Inputs!$B$21+Inputs!$B$22*(1+Inputs!$B$23)^0</f>
        <v>14146.645572626443</v>
      </c>
      <c r="R199" s="36">
        <f>Inputs!$B$12*(1+$B199)^1*$C199+Inputs!$B$29*(1+$D199)^1*Inputs!$B$19+Inputs!$B$30*(1+$E199)^1*Inputs!$B$20+Inputs!$B$31*(1+$F199)^1*Inputs!$B$21+Inputs!$B$22*(1+Inputs!$B$23)^1</f>
        <v>16227.381129435642</v>
      </c>
      <c r="S199" s="36">
        <f>Inputs!$B$12*(1+$B199)^2*$C199+Inputs!$B$29*(1+$D199)^2*Inputs!$B$19+Inputs!$B$30*(1+$E199)^2*Inputs!$B$20+Inputs!$B$31*(1+$F199)^2*Inputs!$B$21+Inputs!$B$22*(1+Inputs!$B$23)^2</f>
        <v>18871.484942257121</v>
      </c>
      <c r="T199" s="36">
        <f>Inputs!$B$12*(1+$B199)^3*$C199+Inputs!$B$29*(1+$D199)^3*Inputs!$B$19+Inputs!$B$30*(1+$E199)^3*Inputs!$B$20+Inputs!$B$31*(1+$F199)^3*Inputs!$B$21+Inputs!$B$22*(1+Inputs!$B$23)^3</f>
        <v>22246.741436090291</v>
      </c>
      <c r="U199" s="36">
        <f>Inputs!$B$12*(1+$B199)^4*$C199+Inputs!$B$29*(1+$D199)^4*Inputs!$B$19+Inputs!$B$30*(1+$E199)^4*Inputs!$B$20+Inputs!$B$31*(1+$F199)^4*Inputs!$B$21+Inputs!$B$22*(1+Inputs!$B$23)^4</f>
        <v>26571.425962622903</v>
      </c>
      <c r="V199" s="35">
        <f>Inputs!$B$13/(Q199*(1-$G199))</f>
        <v>1.0991740887930332</v>
      </c>
      <c r="W199" s="36">
        <f>Inputs!$B$13</f>
        <v>12660</v>
      </c>
      <c r="X199" s="36">
        <f t="shared" si="23"/>
        <v>14382.403995298302</v>
      </c>
      <c r="Y199" s="36">
        <f t="shared" si="24"/>
        <v>16563.456721732498</v>
      </c>
      <c r="Z199" s="36">
        <f t="shared" si="25"/>
        <v>19334.431113245162</v>
      </c>
      <c r="AA199" s="36">
        <f t="shared" si="26"/>
        <v>22864.270152788762</v>
      </c>
      <c r="AB199" s="36">
        <f t="shared" si="27"/>
        <v>65420.401177442931</v>
      </c>
      <c r="AC199" s="36">
        <f t="shared" si="28"/>
        <v>356783.98020545609</v>
      </c>
      <c r="AD199" s="36">
        <f t="shared" si="29"/>
        <v>233901.19455017624</v>
      </c>
    </row>
    <row r="200" spans="1:30" ht="14.25" customHeight="1" x14ac:dyDescent="0.25">
      <c r="A200" s="16">
        <v>184</v>
      </c>
      <c r="B200" s="34">
        <v>0.24342473009429799</v>
      </c>
      <c r="C200" s="34">
        <v>7.2048211034653906E-2</v>
      </c>
      <c r="D200" s="34">
        <v>1.2264398943378E-2</v>
      </c>
      <c r="E200" s="34">
        <v>5.8119724429718599E-2</v>
      </c>
      <c r="F200" s="34">
        <v>2.8175361581601801E-2</v>
      </c>
      <c r="G200" s="34">
        <v>0.187687786687149</v>
      </c>
      <c r="H200" s="35">
        <v>0.97838621095037004</v>
      </c>
      <c r="I200" s="34">
        <v>9.3558603821555494E-2</v>
      </c>
      <c r="J200" s="34">
        <v>2.45424776779152E-2</v>
      </c>
      <c r="K200" s="36">
        <f>Inputs!$B$12*(1+$B200)^4</f>
        <v>143426.45128400641</v>
      </c>
      <c r="L200" s="36">
        <f t="shared" si="20"/>
        <v>15417.304863940597</v>
      </c>
      <c r="M200" s="36">
        <f t="shared" si="21"/>
        <v>199594.27243336447</v>
      </c>
      <c r="N200" s="37">
        <f>M200/Inputs!$B$6</f>
        <v>304.25956163622635</v>
      </c>
      <c r="O200" s="38">
        <f>IF(N200&gt;Inputs!$B$4,1,0)</f>
        <v>0</v>
      </c>
      <c r="P200" s="34">
        <f t="shared" si="22"/>
        <v>6.9016126143640291E-2</v>
      </c>
      <c r="Q200" s="36">
        <f>Inputs!$B$12*(1+$B200)^0*$C200+Inputs!$B$29*(1+$D200)^0*Inputs!$B$19+Inputs!$B$30*(1+$E200)^0*Inputs!$B$20+Inputs!$B$31*(1+$F200)^0*Inputs!$B$21+Inputs!$B$22*(1+Inputs!$B$23)^0</f>
        <v>12344.936689506158</v>
      </c>
      <c r="R200" s="36">
        <f>Inputs!$B$12*(1+$B200)^1*$C200+Inputs!$B$29*(1+$D200)^1*Inputs!$B$19+Inputs!$B$30*(1+$E200)^1*Inputs!$B$20+Inputs!$B$31*(1+$F200)^1*Inputs!$B$21+Inputs!$B$22*(1+Inputs!$B$23)^1</f>
        <v>13641.745350265055</v>
      </c>
      <c r="S200" s="36">
        <f>Inputs!$B$12*(1+$B200)^2*$C200+Inputs!$B$29*(1+$D200)^2*Inputs!$B$19+Inputs!$B$30*(1+$E200)^2*Inputs!$B$20+Inputs!$B$31*(1+$F200)^2*Inputs!$B$21+Inputs!$B$22*(1+Inputs!$B$23)^2</f>
        <v>15205.197968710068</v>
      </c>
      <c r="T200" s="36">
        <f>Inputs!$B$12*(1+$B200)^3*$C200+Inputs!$B$29*(1+$D200)^3*Inputs!$B$19+Inputs!$B$30*(1+$E200)^3*Inputs!$B$20+Inputs!$B$31*(1+$F200)^3*Inputs!$B$21+Inputs!$B$22*(1+Inputs!$B$23)^3</f>
        <v>17098.18690865783</v>
      </c>
      <c r="U200" s="36">
        <f>Inputs!$B$12*(1+$B200)^4*$C200+Inputs!$B$29*(1+$D200)^4*Inputs!$B$19+Inputs!$B$30*(1+$E200)^4*Inputs!$B$20+Inputs!$B$31*(1+$F200)^4*Inputs!$B$21+Inputs!$B$22*(1+Inputs!$B$23)^4</f>
        <v>19398.812886083946</v>
      </c>
      <c r="V200" s="35">
        <f>Inputs!$B$13/(Q200*(1-$G200))</f>
        <v>1.2624722931814396</v>
      </c>
      <c r="W200" s="36">
        <f>Inputs!$B$13</f>
        <v>12660</v>
      </c>
      <c r="X200" s="36">
        <f t="shared" si="23"/>
        <v>13202.890595558363</v>
      </c>
      <c r="Y200" s="36">
        <f t="shared" si="24"/>
        <v>13838.834027959236</v>
      </c>
      <c r="Z200" s="36">
        <f t="shared" si="25"/>
        <v>14575.293297775441</v>
      </c>
      <c r="AA200" s="36">
        <f t="shared" si="26"/>
        <v>15417.304863940597</v>
      </c>
      <c r="AB200" s="36">
        <f t="shared" si="27"/>
        <v>53249.389601414885</v>
      </c>
      <c r="AC200" s="36">
        <f t="shared" si="28"/>
        <v>228869.46293598972</v>
      </c>
      <c r="AD200" s="36">
        <f t="shared" si="29"/>
        <v>146344.8828319496</v>
      </c>
    </row>
    <row r="201" spans="1:30" ht="14.25" customHeight="1" x14ac:dyDescent="0.25">
      <c r="A201" s="16">
        <v>185</v>
      </c>
      <c r="B201" s="34">
        <v>0.33267109837432701</v>
      </c>
      <c r="C201" s="34">
        <v>8.9153192957528396E-2</v>
      </c>
      <c r="D201" s="34">
        <v>5.66711787944828E-3</v>
      </c>
      <c r="E201" s="34">
        <v>3.63454396444928E-2</v>
      </c>
      <c r="F201" s="34">
        <v>4.8258225486321402E-3</v>
      </c>
      <c r="G201" s="34">
        <v>0.18173766593559901</v>
      </c>
      <c r="H201" s="35">
        <v>0.96457337229175899</v>
      </c>
      <c r="I201" s="34">
        <v>0.107756883775249</v>
      </c>
      <c r="J201" s="34">
        <v>2.9891015230235098E-2</v>
      </c>
      <c r="K201" s="36">
        <f>Inputs!$B$12*(1+$B201)^4</f>
        <v>189253.17210198243</v>
      </c>
      <c r="L201" s="36">
        <f t="shared" si="20"/>
        <v>19853.714366411823</v>
      </c>
      <c r="M201" s="36">
        <f t="shared" si="21"/>
        <v>214759.56512040354</v>
      </c>
      <c r="N201" s="37">
        <f>M201/Inputs!$B$6</f>
        <v>327.37738585427371</v>
      </c>
      <c r="O201" s="38">
        <f>IF(N201&gt;Inputs!$B$4,1,0)</f>
        <v>0</v>
      </c>
      <c r="P201" s="34">
        <f t="shared" si="22"/>
        <v>7.78658685450139E-2</v>
      </c>
      <c r="Q201" s="36">
        <f>Inputs!$B$12*(1+$B201)^0*$C201+Inputs!$B$29*(1+$D201)^0*Inputs!$B$19+Inputs!$B$30*(1+$E201)^0*Inputs!$B$20+Inputs!$B$31*(1+$F201)^0*Inputs!$B$21+Inputs!$B$22*(1+Inputs!$B$23)^0</f>
        <v>13371.235604878624</v>
      </c>
      <c r="R201" s="36">
        <f>Inputs!$B$12*(1+$B201)^1*$C201+Inputs!$B$29*(1+$D201)^1*Inputs!$B$19+Inputs!$B$30*(1+$E201)^1*Inputs!$B$20+Inputs!$B$31*(1+$F201)^1*Inputs!$B$21+Inputs!$B$22*(1+Inputs!$B$23)^1</f>
        <v>15213.468692156959</v>
      </c>
      <c r="S201" s="36">
        <f>Inputs!$B$12*(1+$B201)^2*$C201+Inputs!$B$29*(1+$D201)^2*Inputs!$B$19+Inputs!$B$30*(1+$E201)^2*Inputs!$B$20+Inputs!$B$31*(1+$F201)^2*Inputs!$B$21+Inputs!$B$22*(1+Inputs!$B$23)^2</f>
        <v>17649.15427282732</v>
      </c>
      <c r="T201" s="36">
        <f>Inputs!$B$12*(1+$B201)^3*$C201+Inputs!$B$29*(1+$D201)^3*Inputs!$B$19+Inputs!$B$30*(1+$E201)^3*Inputs!$B$20+Inputs!$B$31*(1+$F201)^3*Inputs!$B$21+Inputs!$B$22*(1+Inputs!$B$23)^3</f>
        <v>20875.291623214609</v>
      </c>
      <c r="U201" s="36">
        <f>Inputs!$B$12*(1+$B201)^4*$C201+Inputs!$B$29*(1+$D201)^4*Inputs!$B$19+Inputs!$B$30*(1+$E201)^4*Inputs!$B$20+Inputs!$B$31*(1+$F201)^4*Inputs!$B$21+Inputs!$B$22*(1+Inputs!$B$23)^4</f>
        <v>25154.398703883002</v>
      </c>
      <c r="V201" s="35">
        <f>Inputs!$B$13/(Q201*(1-$G201))</f>
        <v>1.1570965642903772</v>
      </c>
      <c r="W201" s="36">
        <f>Inputs!$B$13</f>
        <v>12660</v>
      </c>
      <c r="X201" s="36">
        <f t="shared" si="23"/>
        <v>13805.08055495647</v>
      </c>
      <c r="Y201" s="36">
        <f t="shared" si="24"/>
        <v>15320.19476966181</v>
      </c>
      <c r="Z201" s="36">
        <f t="shared" si="25"/>
        <v>17298.470686140965</v>
      </c>
      <c r="AA201" s="36">
        <f t="shared" si="26"/>
        <v>19853.714366411823</v>
      </c>
      <c r="AB201" s="36">
        <f t="shared" si="27"/>
        <v>57338.219950659288</v>
      </c>
      <c r="AC201" s="36">
        <f t="shared" si="28"/>
        <v>262594.6698725202</v>
      </c>
      <c r="AD201" s="36">
        <f t="shared" si="29"/>
        <v>157421.34516974425</v>
      </c>
    </row>
    <row r="202" spans="1:30" ht="14.25" customHeight="1" x14ac:dyDescent="0.25">
      <c r="A202" s="16">
        <v>186</v>
      </c>
      <c r="B202" s="34">
        <v>0.31391273163565703</v>
      </c>
      <c r="C202" s="34">
        <v>9.8696786094944297E-2</v>
      </c>
      <c r="D202" s="34">
        <v>3.7761838496085401E-2</v>
      </c>
      <c r="E202" s="34">
        <v>1.4481314391945801E-2</v>
      </c>
      <c r="F202" s="34">
        <v>2.9847402393531501E-2</v>
      </c>
      <c r="G202" s="34">
        <v>0.193355365385316</v>
      </c>
      <c r="H202" s="35">
        <v>1.0037610271145401</v>
      </c>
      <c r="I202" s="34">
        <v>0.105267830170427</v>
      </c>
      <c r="J202" s="34">
        <v>2.0253085855029999E-2</v>
      </c>
      <c r="K202" s="36">
        <f>Inputs!$B$12*(1+$B202)^4</f>
        <v>178820.51200195021</v>
      </c>
      <c r="L202" s="36">
        <f t="shared" si="20"/>
        <v>21554.938204069545</v>
      </c>
      <c r="M202" s="36">
        <f t="shared" si="21"/>
        <v>217224.24842390826</v>
      </c>
      <c r="N202" s="37">
        <f>M202/Inputs!$B$6</f>
        <v>331.1345250364455</v>
      </c>
      <c r="O202" s="38">
        <f>IF(N202&gt;Inputs!$B$4,1,0)</f>
        <v>0</v>
      </c>
      <c r="P202" s="34">
        <f t="shared" si="22"/>
        <v>8.5014744315397003E-2</v>
      </c>
      <c r="Q202" s="36">
        <f>Inputs!$B$12*(1+$B202)^0*$C202+Inputs!$B$29*(1+$D202)^0*Inputs!$B$19+Inputs!$B$30*(1+$E202)^0*Inputs!$B$20+Inputs!$B$31*(1+$F202)^0*Inputs!$B$21+Inputs!$B$22*(1+Inputs!$B$23)^0</f>
        <v>13943.851193123581</v>
      </c>
      <c r="R202" s="36">
        <f>Inputs!$B$12*(1+$B202)^1*$C202+Inputs!$B$29*(1+$D202)^1*Inputs!$B$19+Inputs!$B$30*(1+$E202)^1*Inputs!$B$20+Inputs!$B$31*(1+$F202)^1*Inputs!$B$21+Inputs!$B$22*(1+Inputs!$B$23)^1</f>
        <v>16029.402650828404</v>
      </c>
      <c r="S202" s="36">
        <f>Inputs!$B$12*(1+$B202)^2*$C202+Inputs!$B$29*(1+$D202)^2*Inputs!$B$19+Inputs!$B$30*(1+$E202)^2*Inputs!$B$20+Inputs!$B$31*(1+$F202)^2*Inputs!$B$21+Inputs!$B$22*(1+Inputs!$B$23)^2</f>
        <v>18705.676921943945</v>
      </c>
      <c r="T202" s="36">
        <f>Inputs!$B$12*(1+$B202)^3*$C202+Inputs!$B$29*(1+$D202)^3*Inputs!$B$19+Inputs!$B$30*(1+$E202)^3*Inputs!$B$20+Inputs!$B$31*(1+$F202)^3*Inputs!$B$21+Inputs!$B$22*(1+Inputs!$B$23)^3</f>
        <v>22156.098423179756</v>
      </c>
      <c r="U202" s="36">
        <f>Inputs!$B$12*(1+$B202)^4*$C202+Inputs!$B$29*(1+$D202)^4*Inputs!$B$19+Inputs!$B$30*(1+$E202)^4*Inputs!$B$20+Inputs!$B$31*(1+$F202)^4*Inputs!$B$21+Inputs!$B$22*(1+Inputs!$B$23)^4</f>
        <v>26621.603038924826</v>
      </c>
      <c r="V202" s="35">
        <f>Inputs!$B$13/(Q202*(1-$G202))</f>
        <v>1.1255601711465821</v>
      </c>
      <c r="W202" s="36">
        <f>Inputs!$B$13</f>
        <v>12660</v>
      </c>
      <c r="X202" s="36">
        <f t="shared" si="23"/>
        <v>14159.811933918994</v>
      </c>
      <c r="Y202" s="36">
        <f t="shared" si="24"/>
        <v>16064.486967753441</v>
      </c>
      <c r="Z202" s="36">
        <f t="shared" si="25"/>
        <v>18483.516919001027</v>
      </c>
      <c r="AA202" s="36">
        <f t="shared" si="26"/>
        <v>21554.938204069545</v>
      </c>
      <c r="AB202" s="36">
        <f t="shared" si="27"/>
        <v>60396.539562626254</v>
      </c>
      <c r="AC202" s="36">
        <f t="shared" si="28"/>
        <v>258678.56682047984</v>
      </c>
      <c r="AD202" s="36">
        <f t="shared" si="29"/>
        <v>156827.70886128201</v>
      </c>
    </row>
    <row r="203" spans="1:30" ht="14.25" customHeight="1" x14ac:dyDescent="0.25">
      <c r="A203" s="16">
        <v>187</v>
      </c>
      <c r="B203" s="34">
        <v>0.40159117346908202</v>
      </c>
      <c r="C203" s="34">
        <v>8.2923869380414406E-2</v>
      </c>
      <c r="D203" s="34">
        <v>1.7570205704275799E-2</v>
      </c>
      <c r="E203" s="34">
        <v>4.9148257195745303E-2</v>
      </c>
      <c r="F203" s="34">
        <v>1.5750740027936298E-2</v>
      </c>
      <c r="G203" s="34">
        <v>0.17791945032912801</v>
      </c>
      <c r="H203" s="35">
        <v>1.04582247493199</v>
      </c>
      <c r="I203" s="34">
        <v>9.9129039920087994E-2</v>
      </c>
      <c r="J203" s="34">
        <v>2.26352606612788E-2</v>
      </c>
      <c r="K203" s="36">
        <f>Inputs!$B$12*(1+$B203)^4</f>
        <v>231545.67101515897</v>
      </c>
      <c r="L203" s="36">
        <f t="shared" si="20"/>
        <v>24068.088390977278</v>
      </c>
      <c r="M203" s="36">
        <f t="shared" si="21"/>
        <v>265096.72505359538</v>
      </c>
      <c r="N203" s="37">
        <f>M203/Inputs!$B$6</f>
        <v>404.11086136218807</v>
      </c>
      <c r="O203" s="38">
        <f>IF(N203&gt;Inputs!$B$4,1,0)</f>
        <v>1</v>
      </c>
      <c r="P203" s="34">
        <f t="shared" si="22"/>
        <v>7.6493779258809194E-2</v>
      </c>
      <c r="Q203" s="36">
        <f>Inputs!$B$12*(1+$B203)^0*$C203+Inputs!$B$29*(1+$D203)^0*Inputs!$B$19+Inputs!$B$30*(1+$E203)^0*Inputs!$B$20+Inputs!$B$31*(1+$F203)^0*Inputs!$B$21+Inputs!$B$22*(1+Inputs!$B$23)^0</f>
        <v>12997.476190251786</v>
      </c>
      <c r="R203" s="36">
        <f>Inputs!$B$12*(1+$B203)^1*$C203+Inputs!$B$29*(1+$D203)^1*Inputs!$B$19+Inputs!$B$30*(1+$E203)^1*Inputs!$B$20+Inputs!$B$31*(1+$F203)^1*Inputs!$B$21+Inputs!$B$22*(1+Inputs!$B$23)^1</f>
        <v>15178.985872808633</v>
      </c>
      <c r="S203" s="36">
        <f>Inputs!$B$12*(1+$B203)^2*$C203+Inputs!$B$29*(1+$D203)^2*Inputs!$B$19+Inputs!$B$30*(1+$E203)^2*Inputs!$B$20+Inputs!$B$31*(1+$F203)^2*Inputs!$B$21+Inputs!$B$22*(1+Inputs!$B$23)^2</f>
        <v>18169.042477214862</v>
      </c>
      <c r="T203" s="36">
        <f>Inputs!$B$12*(1+$B203)^3*$C203+Inputs!$B$29*(1+$D203)^3*Inputs!$B$19+Inputs!$B$30*(1+$E203)^3*Inputs!$B$20+Inputs!$B$31*(1+$F203)^3*Inputs!$B$21+Inputs!$B$22*(1+Inputs!$B$23)^3</f>
        <v>22290.160302584416</v>
      </c>
      <c r="U203" s="36">
        <f>Inputs!$B$12*(1+$B203)^4*$C203+Inputs!$B$29*(1+$D203)^4*Inputs!$B$19+Inputs!$B$30*(1+$E203)^4*Inputs!$B$20+Inputs!$B$31*(1+$F203)^4*Inputs!$B$21+Inputs!$B$22*(1+Inputs!$B$23)^4</f>
        <v>27994.276907674979</v>
      </c>
      <c r="V203" s="35">
        <f>Inputs!$B$13/(Q203*(1-$G203))</f>
        <v>1.1848416224807574</v>
      </c>
      <c r="W203" s="36">
        <f>Inputs!$B$13</f>
        <v>12660</v>
      </c>
      <c r="X203" s="36">
        <f t="shared" si="23"/>
        <v>14351.184972076115</v>
      </c>
      <c r="Y203" s="36">
        <f t="shared" si="24"/>
        <v>16659.063933480702</v>
      </c>
      <c r="Z203" s="36">
        <f t="shared" si="25"/>
        <v>19800.829735433512</v>
      </c>
      <c r="AA203" s="36">
        <f t="shared" si="26"/>
        <v>24068.088390977278</v>
      </c>
      <c r="AB203" s="36">
        <f t="shared" si="27"/>
        <v>64514.32177277052</v>
      </c>
      <c r="AC203" s="36">
        <f t="shared" si="28"/>
        <v>321763.10392575187</v>
      </c>
      <c r="AD203" s="36">
        <f t="shared" si="29"/>
        <v>200582.40328082486</v>
      </c>
    </row>
    <row r="204" spans="1:30" ht="14.25" customHeight="1" x14ac:dyDescent="0.25">
      <c r="A204" s="16">
        <v>188</v>
      </c>
      <c r="B204" s="34">
        <v>0.36945409068106</v>
      </c>
      <c r="C204" s="34">
        <v>0.107845073814212</v>
      </c>
      <c r="D204" s="34">
        <v>1.83864695961217E-2</v>
      </c>
      <c r="E204" s="34">
        <v>3.04971326968346E-2</v>
      </c>
      <c r="F204" s="34">
        <v>1.2674978908139E-2</v>
      </c>
      <c r="G204" s="34">
        <v>0.19772985760558201</v>
      </c>
      <c r="H204" s="35">
        <v>1.1170217060082499</v>
      </c>
      <c r="I204" s="34">
        <v>9.4576691580755504E-2</v>
      </c>
      <c r="J204" s="34">
        <v>2.7193228201739899E-2</v>
      </c>
      <c r="K204" s="36">
        <f>Inputs!$B$12*(1+$B204)^4</f>
        <v>211028.52377622464</v>
      </c>
      <c r="L204" s="36">
        <f t="shared" si="20"/>
        <v>28044.991935886756</v>
      </c>
      <c r="M204" s="36">
        <f t="shared" si="21"/>
        <v>343288.55827458575</v>
      </c>
      <c r="N204" s="37">
        <f>M204/Inputs!$B$6</f>
        <v>523.30572907711246</v>
      </c>
      <c r="O204" s="38">
        <f>IF(N204&gt;Inputs!$B$4,1,0)</f>
        <v>1</v>
      </c>
      <c r="P204" s="34">
        <f t="shared" si="22"/>
        <v>6.7383463379015601E-2</v>
      </c>
      <c r="Q204" s="36">
        <f>Inputs!$B$12*(1+$B204)^0*$C204+Inputs!$B$29*(1+$D204)^0*Inputs!$B$19+Inputs!$B$30*(1+$E204)^0*Inputs!$B$20+Inputs!$B$31*(1+$F204)^0*Inputs!$B$21+Inputs!$B$22*(1+Inputs!$B$23)^0</f>
        <v>14492.748456279642</v>
      </c>
      <c r="R204" s="36">
        <f>Inputs!$B$12*(1+$B204)^1*$C204+Inputs!$B$29*(1+$D204)^1*Inputs!$B$19+Inputs!$B$30*(1+$E204)^1*Inputs!$B$20+Inputs!$B$31*(1+$F204)^1*Inputs!$B$21+Inputs!$B$22*(1+Inputs!$B$23)^1</f>
        <v>17008.788642723059</v>
      </c>
      <c r="S204" s="36">
        <f>Inputs!$B$12*(1+$B204)^2*$C204+Inputs!$B$29*(1+$D204)^2*Inputs!$B$19+Inputs!$B$30*(1+$E204)^2*Inputs!$B$20+Inputs!$B$31*(1+$F204)^2*Inputs!$B$21+Inputs!$B$22*(1+Inputs!$B$23)^2</f>
        <v>20410.161209629438</v>
      </c>
      <c r="T204" s="36">
        <f>Inputs!$B$12*(1+$B204)^3*$C204+Inputs!$B$29*(1+$D204)^3*Inputs!$B$19+Inputs!$B$30*(1+$E204)^3*Inputs!$B$20+Inputs!$B$31*(1+$F204)^3*Inputs!$B$21+Inputs!$B$22*(1+Inputs!$B$23)^3</f>
        <v>25023.216922207765</v>
      </c>
      <c r="U204" s="36">
        <f>Inputs!$B$12*(1+$B204)^4*$C204+Inputs!$B$29*(1+$D204)^4*Inputs!$B$19+Inputs!$B$30*(1+$E204)^4*Inputs!$B$20+Inputs!$B$31*(1+$F204)^4*Inputs!$B$21+Inputs!$B$22*(1+Inputs!$B$23)^4</f>
        <v>31294.86463867189</v>
      </c>
      <c r="V204" s="35">
        <f>Inputs!$B$13/(Q204*(1-$G204))</f>
        <v>1.0888356244002622</v>
      </c>
      <c r="W204" s="36">
        <f>Inputs!$B$13</f>
        <v>12660</v>
      </c>
      <c r="X204" s="36">
        <f t="shared" si="23"/>
        <v>14954.016831856154</v>
      </c>
      <c r="Y204" s="36">
        <f t="shared" si="24"/>
        <v>18059.864553787269</v>
      </c>
      <c r="Z204" s="36">
        <f t="shared" si="25"/>
        <v>22283.173423335036</v>
      </c>
      <c r="AA204" s="36">
        <f t="shared" si="26"/>
        <v>28044.991935886756</v>
      </c>
      <c r="AB204" s="36">
        <f t="shared" si="27"/>
        <v>71191.930870157637</v>
      </c>
      <c r="AC204" s="36">
        <f t="shared" si="28"/>
        <v>427517.73739321454</v>
      </c>
      <c r="AD204" s="36">
        <f t="shared" si="29"/>
        <v>272096.62740442815</v>
      </c>
    </row>
    <row r="205" spans="1:30" ht="14.25" customHeight="1" x14ac:dyDescent="0.25">
      <c r="A205" s="16">
        <v>189</v>
      </c>
      <c r="B205" s="34">
        <v>0.29412640476389401</v>
      </c>
      <c r="C205" s="34">
        <v>5.1983233240525797E-2</v>
      </c>
      <c r="D205" s="34">
        <v>2.7619793640670201E-2</v>
      </c>
      <c r="E205" s="34">
        <v>4.4222052248579002E-2</v>
      </c>
      <c r="F205" s="34">
        <v>2.17678566205541E-2</v>
      </c>
      <c r="G205" s="34">
        <v>0.18550799445138499</v>
      </c>
      <c r="H205" s="35">
        <v>1.0968138707823001</v>
      </c>
      <c r="I205" s="34">
        <v>9.4955550336223896E-2</v>
      </c>
      <c r="J205" s="34">
        <v>2.2881951288667799E-2</v>
      </c>
      <c r="K205" s="36">
        <f>Inputs!$B$12*(1+$B205)^4</f>
        <v>168289.89681876407</v>
      </c>
      <c r="L205" s="36">
        <f t="shared" si="20"/>
        <v>15849.565675381013</v>
      </c>
      <c r="M205" s="36">
        <f t="shared" si="21"/>
        <v>196465.29388015726</v>
      </c>
      <c r="N205" s="37">
        <f>M205/Inputs!$B$6</f>
        <v>299.48977725633728</v>
      </c>
      <c r="O205" s="38">
        <f>IF(N205&gt;Inputs!$B$4,1,0)</f>
        <v>0</v>
      </c>
      <c r="P205" s="34">
        <f t="shared" si="22"/>
        <v>7.20735990475561E-2</v>
      </c>
      <c r="Q205" s="36">
        <f>Inputs!$B$12*(1+$B205)^0*$C205+Inputs!$B$29*(1+$D205)^0*Inputs!$B$19+Inputs!$B$30*(1+$E205)^0*Inputs!$B$20+Inputs!$B$31*(1+$F205)^0*Inputs!$B$21+Inputs!$B$22*(1+Inputs!$B$23)^0</f>
        <v>11141.038021858469</v>
      </c>
      <c r="R205" s="36">
        <f>Inputs!$B$12*(1+$B205)^1*$C205+Inputs!$B$29*(1+$D205)^1*Inputs!$B$19+Inputs!$B$30*(1+$E205)^1*Inputs!$B$20+Inputs!$B$31*(1+$F205)^1*Inputs!$B$21+Inputs!$B$22*(1+Inputs!$B$23)^1</f>
        <v>12289.776730369196</v>
      </c>
      <c r="S205" s="36">
        <f>Inputs!$B$12*(1+$B205)^2*$C205+Inputs!$B$29*(1+$D205)^2*Inputs!$B$19+Inputs!$B$30*(1+$E205)^2*Inputs!$B$20+Inputs!$B$31*(1+$F205)^2*Inputs!$B$21+Inputs!$B$22*(1+Inputs!$B$23)^2</f>
        <v>13715.834723316395</v>
      </c>
      <c r="T205" s="36">
        <f>Inputs!$B$12*(1+$B205)^3*$C205+Inputs!$B$29*(1+$D205)^3*Inputs!$B$19+Inputs!$B$30*(1+$E205)^3*Inputs!$B$20+Inputs!$B$31*(1+$F205)^3*Inputs!$B$21+Inputs!$B$22*(1+Inputs!$B$23)^3</f>
        <v>15498.845773600244</v>
      </c>
      <c r="U205" s="36">
        <f>Inputs!$B$12*(1+$B205)^4*$C205+Inputs!$B$29*(1+$D205)^4*Inputs!$B$19+Inputs!$B$30*(1+$E205)^4*Inputs!$B$20+Inputs!$B$31*(1+$F205)^4*Inputs!$B$21+Inputs!$B$22*(1+Inputs!$B$23)^4</f>
        <v>17741.796997901558</v>
      </c>
      <c r="V205" s="35">
        <f>Inputs!$B$13/(Q205*(1-$G205))</f>
        <v>1.3951510277180148</v>
      </c>
      <c r="W205" s="36">
        <f>Inputs!$B$13</f>
        <v>12660</v>
      </c>
      <c r="X205" s="36">
        <f t="shared" si="23"/>
        <v>13218.773873521166</v>
      </c>
      <c r="Y205" s="36">
        <f t="shared" si="24"/>
        <v>13919.415346423852</v>
      </c>
      <c r="Z205" s="36">
        <f t="shared" si="25"/>
        <v>14787.362527050782</v>
      </c>
      <c r="AA205" s="36">
        <f t="shared" si="26"/>
        <v>15849.565675381013</v>
      </c>
      <c r="AB205" s="36">
        <f t="shared" si="27"/>
        <v>53548.184031277284</v>
      </c>
      <c r="AC205" s="36">
        <f t="shared" si="28"/>
        <v>224939.99022324878</v>
      </c>
      <c r="AD205" s="36">
        <f t="shared" si="29"/>
        <v>142917.10984887998</v>
      </c>
    </row>
    <row r="206" spans="1:30" ht="14.25" customHeight="1" x14ac:dyDescent="0.25">
      <c r="A206" s="16">
        <v>190</v>
      </c>
      <c r="B206" s="34">
        <v>0.47182064017570802</v>
      </c>
      <c r="C206" s="34">
        <v>5.7972418962370098E-2</v>
      </c>
      <c r="D206" s="34">
        <v>2.1801583898337199E-2</v>
      </c>
      <c r="E206" s="34">
        <v>1.55900004520393E-2</v>
      </c>
      <c r="F206" s="34">
        <v>2.3896513608201802E-3</v>
      </c>
      <c r="G206" s="34">
        <v>0.179114446529756</v>
      </c>
      <c r="H206" s="35">
        <v>0.98486989165516503</v>
      </c>
      <c r="I206" s="34">
        <v>8.8090901459145707E-2</v>
      </c>
      <c r="J206" s="34">
        <v>1.9028800626183201E-2</v>
      </c>
      <c r="K206" s="36">
        <f>Inputs!$B$12*(1+$B206)^4</f>
        <v>281559.90263259556</v>
      </c>
      <c r="L206" s="36">
        <f t="shared" si="20"/>
        <v>19853.356286637707</v>
      </c>
      <c r="M206" s="36">
        <f t="shared" si="21"/>
        <v>251900.23124960673</v>
      </c>
      <c r="N206" s="37">
        <f>M206/Inputs!$B$6</f>
        <v>383.99425495366881</v>
      </c>
      <c r="O206" s="38">
        <f>IF(N206&gt;Inputs!$B$4,1,0)</f>
        <v>0</v>
      </c>
      <c r="P206" s="34">
        <f t="shared" si="22"/>
        <v>6.9062100832962506E-2</v>
      </c>
      <c r="Q206" s="36">
        <f>Inputs!$B$12*(1+$B206)^0*$C206+Inputs!$B$29*(1+$D206)^0*Inputs!$B$19+Inputs!$B$30*(1+$E206)^0*Inputs!$B$20+Inputs!$B$31*(1+$F206)^0*Inputs!$B$21+Inputs!$B$22*(1+Inputs!$B$23)^0</f>
        <v>11500.389165169126</v>
      </c>
      <c r="R206" s="36">
        <f>Inputs!$B$12*(1+$B206)^1*$C206+Inputs!$B$29*(1+$D206)^1*Inputs!$B$19+Inputs!$B$30*(1+$E206)^1*Inputs!$B$20+Inputs!$B$31*(1+$F206)^1*Inputs!$B$21+Inputs!$B$22*(1+Inputs!$B$23)^1</f>
        <v>13194.38358405504</v>
      </c>
      <c r="S206" s="36">
        <f>Inputs!$B$12*(1+$B206)^2*$C206+Inputs!$B$29*(1+$D206)^2*Inputs!$B$19+Inputs!$B$30*(1+$E206)^2*Inputs!$B$20+Inputs!$B$31*(1+$F206)^2*Inputs!$B$21+Inputs!$B$22*(1+Inputs!$B$23)^2</f>
        <v>15662.842672154351</v>
      </c>
      <c r="T206" s="36">
        <f>Inputs!$B$12*(1+$B206)^3*$C206+Inputs!$B$29*(1+$D206)^3*Inputs!$B$19+Inputs!$B$30*(1+$E206)^3*Inputs!$B$20+Inputs!$B$31*(1+$F206)^3*Inputs!$B$21+Inputs!$B$22*(1+Inputs!$B$23)^3</f>
        <v>19271.093348482013</v>
      </c>
      <c r="U206" s="36">
        <f>Inputs!$B$12*(1+$B206)^4*$C206+Inputs!$B$29*(1+$D206)^4*Inputs!$B$19+Inputs!$B$30*(1+$E206)^4*Inputs!$B$20+Inputs!$B$31*(1+$F206)^4*Inputs!$B$21+Inputs!$B$22*(1+Inputs!$B$23)^4</f>
        <v>24556.838997990209</v>
      </c>
      <c r="V206" s="35">
        <f>Inputs!$B$13/(Q206*(1-$G206))</f>
        <v>1.341030193433689</v>
      </c>
      <c r="W206" s="36">
        <f>Inputs!$B$13</f>
        <v>12660</v>
      </c>
      <c r="X206" s="36">
        <f t="shared" si="23"/>
        <v>13560.403713771926</v>
      </c>
      <c r="Y206" s="36">
        <f t="shared" si="24"/>
        <v>14952.515360759107</v>
      </c>
      <c r="Z206" s="36">
        <f t="shared" si="25"/>
        <v>16988.57066386507</v>
      </c>
      <c r="AA206" s="36">
        <f t="shared" si="26"/>
        <v>19853.356286637707</v>
      </c>
      <c r="AB206" s="36">
        <f t="shared" si="27"/>
        <v>59832.36311515273</v>
      </c>
      <c r="AC206" s="36">
        <f t="shared" si="28"/>
        <v>292941.30356834782</v>
      </c>
      <c r="AD206" s="36">
        <f t="shared" si="29"/>
        <v>192067.86813445401</v>
      </c>
    </row>
    <row r="207" spans="1:30" ht="14.25" customHeight="1" x14ac:dyDescent="0.25">
      <c r="A207" s="16">
        <v>191</v>
      </c>
      <c r="B207" s="34">
        <v>0.32324552419555203</v>
      </c>
      <c r="C207" s="34">
        <v>9.7547282332567598E-2</v>
      </c>
      <c r="D207" s="34">
        <v>3.37290796419909E-2</v>
      </c>
      <c r="E207" s="34">
        <v>4.2916035753177803E-2</v>
      </c>
      <c r="F207" s="34">
        <v>2.3233078616258899E-2</v>
      </c>
      <c r="G207" s="34">
        <v>0.16879752653124</v>
      </c>
      <c r="H207" s="35">
        <v>0.95671174797007597</v>
      </c>
      <c r="I207" s="34">
        <v>9.4196261715854199E-2</v>
      </c>
      <c r="J207" s="34">
        <v>2.3653384091602898E-2</v>
      </c>
      <c r="K207" s="36">
        <f>Inputs!$B$12*(1+$B207)^4</f>
        <v>183955.5881070015</v>
      </c>
      <c r="L207" s="36">
        <f t="shared" si="20"/>
        <v>21502.419427457513</v>
      </c>
      <c r="M207" s="36">
        <f t="shared" si="21"/>
        <v>261147.5095214005</v>
      </c>
      <c r="N207" s="37">
        <f>M207/Inputs!$B$6</f>
        <v>398.09071573384222</v>
      </c>
      <c r="O207" s="38">
        <f>IF(N207&gt;Inputs!$B$4,1,0)</f>
        <v>1</v>
      </c>
      <c r="P207" s="34">
        <f t="shared" si="22"/>
        <v>7.0542877624251293E-2</v>
      </c>
      <c r="Q207" s="36">
        <f>Inputs!$B$12*(1+$B207)^0*$C207+Inputs!$B$29*(1+$D207)^0*Inputs!$B$19+Inputs!$B$30*(1+$E207)^0*Inputs!$B$20+Inputs!$B$31*(1+$F207)^0*Inputs!$B$21+Inputs!$B$22*(1+Inputs!$B$23)^0</f>
        <v>13874.880967380977</v>
      </c>
      <c r="R207" s="36">
        <f>Inputs!$B$12*(1+$B207)^1*$C207+Inputs!$B$29*(1+$D207)^1*Inputs!$B$19+Inputs!$B$30*(1+$E207)^1*Inputs!$B$20+Inputs!$B$31*(1+$F207)^1*Inputs!$B$21+Inputs!$B$22*(1+Inputs!$B$23)^1</f>
        <v>16021.631845114091</v>
      </c>
      <c r="S207" s="36">
        <f>Inputs!$B$12*(1+$B207)^2*$C207+Inputs!$B$29*(1+$D207)^2*Inputs!$B$19+Inputs!$B$30*(1+$E207)^2*Inputs!$B$20+Inputs!$B$31*(1+$F207)^2*Inputs!$B$21+Inputs!$B$22*(1+Inputs!$B$23)^2</f>
        <v>18788.674329133912</v>
      </c>
      <c r="T207" s="36">
        <f>Inputs!$B$12*(1+$B207)^3*$C207+Inputs!$B$29*(1+$D207)^3*Inputs!$B$19+Inputs!$B$30*(1+$E207)^3*Inputs!$B$20+Inputs!$B$31*(1+$F207)^3*Inputs!$B$21+Inputs!$B$22*(1+Inputs!$B$23)^3</f>
        <v>22374.008486839004</v>
      </c>
      <c r="U207" s="36">
        <f>Inputs!$B$12*(1+$B207)^4*$C207+Inputs!$B$29*(1+$D207)^4*Inputs!$B$19+Inputs!$B$30*(1+$E207)^4*Inputs!$B$20+Inputs!$B$31*(1+$F207)^4*Inputs!$B$21+Inputs!$B$22*(1+Inputs!$B$23)^4</f>
        <v>27039.545981972959</v>
      </c>
      <c r="V207" s="35">
        <f>Inputs!$B$13/(Q207*(1-$G207))</f>
        <v>1.0977352562288343</v>
      </c>
      <c r="W207" s="36">
        <f>Inputs!$B$13</f>
        <v>12660</v>
      </c>
      <c r="X207" s="36">
        <f t="shared" si="23"/>
        <v>14149.271657623172</v>
      </c>
      <c r="Y207" s="36">
        <f t="shared" si="24"/>
        <v>16042.347250443865</v>
      </c>
      <c r="Z207" s="36">
        <f t="shared" si="25"/>
        <v>18447.950458155319</v>
      </c>
      <c r="AA207" s="36">
        <f t="shared" si="26"/>
        <v>21502.419427457513</v>
      </c>
      <c r="AB207" s="36">
        <f t="shared" si="27"/>
        <v>62212.623078186691</v>
      </c>
      <c r="AC207" s="36">
        <f t="shared" si="28"/>
        <v>312023.34175132855</v>
      </c>
      <c r="AD207" s="36">
        <f t="shared" si="29"/>
        <v>198934.88644321379</v>
      </c>
    </row>
    <row r="208" spans="1:30" ht="14.25" customHeight="1" x14ac:dyDescent="0.25">
      <c r="A208" s="16">
        <v>192</v>
      </c>
      <c r="B208" s="34">
        <v>0.17006725541255899</v>
      </c>
      <c r="C208" s="34">
        <v>7.2988355734486601E-2</v>
      </c>
      <c r="D208" s="34">
        <v>2.9567659917598701E-2</v>
      </c>
      <c r="E208" s="34">
        <v>3.87502664354809E-2</v>
      </c>
      <c r="F208" s="34">
        <v>1.7085900446725099E-2</v>
      </c>
      <c r="G208" s="34">
        <v>0.17476413094770099</v>
      </c>
      <c r="H208" s="35">
        <v>1.00073653033834</v>
      </c>
      <c r="I208" s="34">
        <v>0.10100801463923099</v>
      </c>
      <c r="J208" s="34">
        <v>2.6955026417209101E-2</v>
      </c>
      <c r="K208" s="36">
        <f>Inputs!$B$12*(1+$B208)^4</f>
        <v>112459.08694351907</v>
      </c>
      <c r="L208" s="36">
        <f t="shared" si="20"/>
        <v>14103.848795325795</v>
      </c>
      <c r="M208" s="36">
        <f t="shared" si="21"/>
        <v>171117.11616725862</v>
      </c>
      <c r="N208" s="37">
        <f>M208/Inputs!$B$6</f>
        <v>260.84926245008933</v>
      </c>
      <c r="O208" s="38">
        <f>IF(N208&gt;Inputs!$B$4,1,0)</f>
        <v>0</v>
      </c>
      <c r="P208" s="34">
        <f t="shared" si="22"/>
        <v>7.4052988222021887E-2</v>
      </c>
      <c r="Q208" s="36">
        <f>Inputs!$B$12*(1+$B208)^0*$C208+Inputs!$B$29*(1+$D208)^0*Inputs!$B$19+Inputs!$B$30*(1+$E208)^0*Inputs!$B$20+Inputs!$B$31*(1+$F208)^0*Inputs!$B$21+Inputs!$B$22*(1+Inputs!$B$23)^0</f>
        <v>12401.345371496118</v>
      </c>
      <c r="R208" s="36">
        <f>Inputs!$B$12*(1+$B208)^1*$C208+Inputs!$B$29*(1+$D208)^1*Inputs!$B$19+Inputs!$B$30*(1+$E208)^1*Inputs!$B$20+Inputs!$B$31*(1+$F208)^1*Inputs!$B$21+Inputs!$B$22*(1+Inputs!$B$23)^1</f>
        <v>13349.041817389374</v>
      </c>
      <c r="S208" s="36">
        <f>Inputs!$B$12*(1+$B208)^2*$C208+Inputs!$B$29*(1+$D208)^2*Inputs!$B$19+Inputs!$B$30*(1+$E208)^2*Inputs!$B$20+Inputs!$B$31*(1+$F208)^2*Inputs!$B$21+Inputs!$B$22*(1+Inputs!$B$23)^2</f>
        <v>14429.30109591821</v>
      </c>
      <c r="T208" s="36">
        <f>Inputs!$B$12*(1+$B208)^3*$C208+Inputs!$B$29*(1+$D208)^3*Inputs!$B$19+Inputs!$B$30*(1+$E208)^3*Inputs!$B$20+Inputs!$B$31*(1+$F208)^3*Inputs!$B$21+Inputs!$B$22*(1+Inputs!$B$23)^3</f>
        <v>15663.856009575424</v>
      </c>
      <c r="U208" s="36">
        <f>Inputs!$B$12*(1+$B208)^4*$C208+Inputs!$B$29*(1+$D208)^4*Inputs!$B$19+Inputs!$B$30*(1+$E208)^4*Inputs!$B$20+Inputs!$B$31*(1+$F208)^4*Inputs!$B$21+Inputs!$B$22*(1+Inputs!$B$23)^4</f>
        <v>17078.109491735122</v>
      </c>
      <c r="V208" s="35">
        <f>Inputs!$B$13/(Q208*(1-$G208))</f>
        <v>1.2370487270166883</v>
      </c>
      <c r="W208" s="36">
        <f>Inputs!$B$13</f>
        <v>12660</v>
      </c>
      <c r="X208" s="36">
        <f t="shared" si="23"/>
        <v>12976.652355465612</v>
      </c>
      <c r="Y208" s="36">
        <f t="shared" si="24"/>
        <v>13323.299940170722</v>
      </c>
      <c r="Z208" s="36">
        <f t="shared" si="25"/>
        <v>13699.561561411852</v>
      </c>
      <c r="AA208" s="36">
        <f t="shared" si="26"/>
        <v>14103.848795325795</v>
      </c>
      <c r="AB208" s="36">
        <f t="shared" si="27"/>
        <v>50226.086034115455</v>
      </c>
      <c r="AC208" s="36">
        <f t="shared" si="28"/>
        <v>195589.92499752852</v>
      </c>
      <c r="AD208" s="36">
        <f t="shared" si="29"/>
        <v>120891.03013314315</v>
      </c>
    </row>
    <row r="209" spans="1:30" ht="14.25" customHeight="1" x14ac:dyDescent="0.25">
      <c r="A209" s="16">
        <v>193</v>
      </c>
      <c r="B209" s="34">
        <v>0.170136950343488</v>
      </c>
      <c r="C209" s="34">
        <v>7.9525287911612494E-2</v>
      </c>
      <c r="D209" s="34">
        <v>1.4163724180419999E-2</v>
      </c>
      <c r="E209" s="34">
        <v>6.17011902996824E-2</v>
      </c>
      <c r="F209" s="34">
        <v>2.2652066211448298E-2</v>
      </c>
      <c r="G209" s="34">
        <v>0.19206322960144001</v>
      </c>
      <c r="H209" s="35">
        <v>1.1184817922897701</v>
      </c>
      <c r="I209" s="34">
        <v>9.6574552433082494E-2</v>
      </c>
      <c r="J209" s="34">
        <v>3.3211421491873401E-2</v>
      </c>
      <c r="K209" s="36">
        <f>Inputs!$B$12*(1+$B209)^4</f>
        <v>112485.88379157209</v>
      </c>
      <c r="L209" s="36">
        <f t="shared" ref="L209:L272" si="30">AA209</f>
        <v>16240.672250688116</v>
      </c>
      <c r="M209" s="36">
        <f t="shared" ref="M209:M272" si="31">AB209+AD209</f>
        <v>221237.97215272413</v>
      </c>
      <c r="N209" s="37">
        <f>M209/Inputs!$B$6</f>
        <v>337.25300633037216</v>
      </c>
      <c r="O209" s="38">
        <f>IF(N209&gt;Inputs!$B$4,1,0)</f>
        <v>0</v>
      </c>
      <c r="P209" s="34">
        <f t="shared" ref="P209:P272" si="32">I209-J209</f>
        <v>6.33631309412091E-2</v>
      </c>
      <c r="Q209" s="36">
        <f>Inputs!$B$12*(1+$B209)^0*$C209+Inputs!$B$29*(1+$D209)^0*Inputs!$B$19+Inputs!$B$30*(1+$E209)^0*Inputs!$B$20+Inputs!$B$31*(1+$F209)^0*Inputs!$B$21+Inputs!$B$22*(1+Inputs!$B$23)^0</f>
        <v>12793.561302123671</v>
      </c>
      <c r="R209" s="36">
        <f>Inputs!$B$12*(1+$B209)^1*$C209+Inputs!$B$29*(1+$D209)^1*Inputs!$B$19+Inputs!$B$30*(1+$E209)^1*Inputs!$B$20+Inputs!$B$31*(1+$F209)^1*Inputs!$B$21+Inputs!$B$22*(1+Inputs!$B$23)^1</f>
        <v>13840.212294620364</v>
      </c>
      <c r="S209" s="36">
        <f>Inputs!$B$12*(1+$B209)^2*$C209+Inputs!$B$29*(1+$D209)^2*Inputs!$B$19+Inputs!$B$30*(1+$E209)^2*Inputs!$B$20+Inputs!$B$31*(1+$F209)^2*Inputs!$B$21+Inputs!$B$22*(1+Inputs!$B$23)^2</f>
        <v>15035.446677495594</v>
      </c>
      <c r="T209" s="36">
        <f>Inputs!$B$12*(1+$B209)^3*$C209+Inputs!$B$29*(1+$D209)^3*Inputs!$B$19+Inputs!$B$30*(1+$E209)^3*Inputs!$B$20+Inputs!$B$31*(1+$F209)^3*Inputs!$B$21+Inputs!$B$22*(1+Inputs!$B$23)^3</f>
        <v>16403.353012051935</v>
      </c>
      <c r="U209" s="36">
        <f>Inputs!$B$12*(1+$B209)^4*$C209+Inputs!$B$29*(1+$D209)^4*Inputs!$B$19+Inputs!$B$30*(1+$E209)^4*Inputs!$B$20+Inputs!$B$31*(1+$F209)^4*Inputs!$B$21+Inputs!$B$22*(1+Inputs!$B$23)^4</f>
        <v>17972.053777092042</v>
      </c>
      <c r="V209" s="35">
        <f>Inputs!$B$13/(Q209*(1-$G209))</f>
        <v>1.2247991527322384</v>
      </c>
      <c r="W209" s="36">
        <f>Inputs!$B$13</f>
        <v>12660</v>
      </c>
      <c r="X209" s="36">
        <f t="shared" ref="X209:X272" si="33">R209*(1-$G209)*($V209+($H209-$V209)*1/4)</f>
        <v>13398.513623034272</v>
      </c>
      <c r="Y209" s="36">
        <f t="shared" ref="Y209:Y272" si="34">S209*(1-$G209)*($V209+($H209-$V209)*2/4)</f>
        <v>14232.725521129893</v>
      </c>
      <c r="Z209" s="36">
        <f t="shared" ref="Z209:Z272" si="35">T209*(1-$G209)*($V209+($H209-$V209)*3/4)</f>
        <v>15175.348684303943</v>
      </c>
      <c r="AA209" s="36">
        <f t="shared" ref="AA209:AA272" si="36">U209*(1-$G209)*$H209</f>
        <v>16240.672250688116</v>
      </c>
      <c r="AB209" s="36">
        <f t="shared" ref="AB209:AB272" si="37">W209/(1+$I209)^1+X209/(1+$I209)^2+Y209/(1+$I209)^3+Z209/(1+$I209)^4+AA209/(1+$I209)^5</f>
        <v>54219.019706952597</v>
      </c>
      <c r="AC209" s="36">
        <f t="shared" ref="AC209:AC272" si="38">AA209*(1+$J209)/($I209-$J209)</f>
        <v>264823.53085876245</v>
      </c>
      <c r="AD209" s="36">
        <f t="shared" ref="AD209:AD272" si="39">AC209/(1+$I209)^5</f>
        <v>167018.95244577155</v>
      </c>
    </row>
    <row r="210" spans="1:30" ht="14.25" customHeight="1" x14ac:dyDescent="0.25">
      <c r="A210" s="16">
        <v>194</v>
      </c>
      <c r="B210" s="34">
        <v>0.35729227258788998</v>
      </c>
      <c r="C210" s="34">
        <v>8.1701501685239902E-2</v>
      </c>
      <c r="D210" s="34">
        <v>4.0315831900662097E-2</v>
      </c>
      <c r="E210" s="34">
        <v>5.2090837318960699E-2</v>
      </c>
      <c r="F210" s="34">
        <v>2.5288891699609701E-2</v>
      </c>
      <c r="G210" s="34">
        <v>0.179793259864137</v>
      </c>
      <c r="H210" s="35">
        <v>1.05239626429608</v>
      </c>
      <c r="I210" s="34">
        <v>9.5991222966371401E-2</v>
      </c>
      <c r="J210" s="34">
        <v>3.03554977656737E-2</v>
      </c>
      <c r="K210" s="36">
        <f>Inputs!$B$12*(1+$B210)^4</f>
        <v>203631.40443859366</v>
      </c>
      <c r="L210" s="36">
        <f t="shared" si="30"/>
        <v>22421.052347847399</v>
      </c>
      <c r="M210" s="36">
        <f t="shared" si="31"/>
        <v>285671.10569422552</v>
      </c>
      <c r="N210" s="37">
        <f>M210/Inputs!$B$6</f>
        <v>435.47424648509991</v>
      </c>
      <c r="O210" s="38">
        <f>IF(N210&gt;Inputs!$B$4,1,0)</f>
        <v>1</v>
      </c>
      <c r="P210" s="34">
        <f t="shared" si="32"/>
        <v>6.56357252006977E-2</v>
      </c>
      <c r="Q210" s="36">
        <f>Inputs!$B$12*(1+$B210)^0*$C210+Inputs!$B$29*(1+$D210)^0*Inputs!$B$19+Inputs!$B$30*(1+$E210)^0*Inputs!$B$20+Inputs!$B$31*(1+$F210)^0*Inputs!$B$21+Inputs!$B$22*(1+Inputs!$B$23)^0</f>
        <v>12924.134128541315</v>
      </c>
      <c r="R210" s="36">
        <f>Inputs!$B$12*(1+$B210)^1*$C210+Inputs!$B$29*(1+$D210)^1*Inputs!$B$19+Inputs!$B$30*(1+$E210)^1*Inputs!$B$20+Inputs!$B$31*(1+$F210)^1*Inputs!$B$21+Inputs!$B$22*(1+Inputs!$B$23)^1</f>
        <v>14984.498357632954</v>
      </c>
      <c r="S210" s="36">
        <f>Inputs!$B$12*(1+$B210)^2*$C210+Inputs!$B$29*(1+$D210)^2*Inputs!$B$19+Inputs!$B$30*(1+$E210)^2*Inputs!$B$20+Inputs!$B$31*(1+$F210)^2*Inputs!$B$21+Inputs!$B$22*(1+Inputs!$B$23)^2</f>
        <v>17683.642001362907</v>
      </c>
      <c r="T210" s="36">
        <f>Inputs!$B$12*(1+$B210)^3*$C210+Inputs!$B$29*(1+$D210)^3*Inputs!$B$19+Inputs!$B$30*(1+$E210)^3*Inputs!$B$20+Inputs!$B$31*(1+$F210)^3*Inputs!$B$21+Inputs!$B$22*(1+Inputs!$B$23)^3</f>
        <v>21245.736823090301</v>
      </c>
      <c r="U210" s="36">
        <f>Inputs!$B$12*(1+$B210)^4*$C210+Inputs!$B$29*(1+$D210)^4*Inputs!$B$19+Inputs!$B$30*(1+$E210)^4*Inputs!$B$20+Inputs!$B$31*(1+$F210)^4*Inputs!$B$21+Inputs!$B$22*(1+Inputs!$B$23)^4</f>
        <v>25974.868706298734</v>
      </c>
      <c r="V210" s="35">
        <f>Inputs!$B$13/(Q210*(1-$G210))</f>
        <v>1.1942875784450444</v>
      </c>
      <c r="W210" s="36">
        <f>Inputs!$B$13</f>
        <v>12660</v>
      </c>
      <c r="X210" s="36">
        <f t="shared" si="33"/>
        <v>14242.281216770874</v>
      </c>
      <c r="Y210" s="36">
        <f t="shared" si="34"/>
        <v>16293.223480333185</v>
      </c>
      <c r="Z210" s="36">
        <f t="shared" si="35"/>
        <v>18957.094262356</v>
      </c>
      <c r="AA210" s="36">
        <f t="shared" si="36"/>
        <v>22421.052347847399</v>
      </c>
      <c r="AB210" s="36">
        <f t="shared" si="37"/>
        <v>63100.700556154101</v>
      </c>
      <c r="AC210" s="36">
        <f t="shared" si="38"/>
        <v>351967.68957236974</v>
      </c>
      <c r="AD210" s="36">
        <f t="shared" si="39"/>
        <v>222570.40513807139</v>
      </c>
    </row>
    <row r="211" spans="1:30" ht="14.25" customHeight="1" x14ac:dyDescent="0.25">
      <c r="A211" s="16">
        <v>195</v>
      </c>
      <c r="B211" s="34">
        <v>0.340222776245866</v>
      </c>
      <c r="C211" s="34">
        <v>5.5576948866696597E-2</v>
      </c>
      <c r="D211" s="34">
        <v>2.7686566019382901E-2</v>
      </c>
      <c r="E211" s="34">
        <v>1.86982254107422E-2</v>
      </c>
      <c r="F211" s="34">
        <v>1.6042144597975198E-2</v>
      </c>
      <c r="G211" s="34">
        <v>0.15892221401112799</v>
      </c>
      <c r="H211" s="35">
        <v>1.1067831354255799</v>
      </c>
      <c r="I211" s="34">
        <v>8.97722615356146E-2</v>
      </c>
      <c r="J211" s="34">
        <v>2.5639207678976799E-2</v>
      </c>
      <c r="K211" s="36">
        <f>Inputs!$B$12*(1+$B211)^4</f>
        <v>193579.43916060877</v>
      </c>
      <c r="L211" s="36">
        <f t="shared" si="30"/>
        <v>18024.306153154557</v>
      </c>
      <c r="M211" s="36">
        <f t="shared" si="31"/>
        <v>244967.3794304445</v>
      </c>
      <c r="N211" s="37">
        <f>M211/Inputs!$B$6</f>
        <v>373.4258832781166</v>
      </c>
      <c r="O211" s="38">
        <f>IF(N211&gt;Inputs!$B$4,1,0)</f>
        <v>0</v>
      </c>
      <c r="P211" s="34">
        <f t="shared" si="32"/>
        <v>6.4133053856637798E-2</v>
      </c>
      <c r="Q211" s="36">
        <f>Inputs!$B$12*(1+$B211)^0*$C211+Inputs!$B$29*(1+$D211)^0*Inputs!$B$19+Inputs!$B$30*(1+$E211)^0*Inputs!$B$20+Inputs!$B$31*(1+$F211)^0*Inputs!$B$21+Inputs!$B$22*(1+Inputs!$B$23)^0</f>
        <v>11356.660959428718</v>
      </c>
      <c r="R211" s="36">
        <f>Inputs!$B$12*(1+$B211)^1*$C211+Inputs!$B$29*(1+$D211)^1*Inputs!$B$19+Inputs!$B$30*(1+$E211)^1*Inputs!$B$20+Inputs!$B$31*(1+$F211)^1*Inputs!$B$21+Inputs!$B$22*(1+Inputs!$B$23)^1</f>
        <v>12632.841665063497</v>
      </c>
      <c r="S211" s="36">
        <f>Inputs!$B$12*(1+$B211)^2*$C211+Inputs!$B$29*(1+$D211)^2*Inputs!$B$19+Inputs!$B$30*(1+$E211)^2*Inputs!$B$20+Inputs!$B$31*(1+$F211)^2*Inputs!$B$21+Inputs!$B$22*(1+Inputs!$B$23)^2</f>
        <v>14297.507164809314</v>
      </c>
      <c r="T211" s="36">
        <f>Inputs!$B$12*(1+$B211)^3*$C211+Inputs!$B$29*(1+$D211)^3*Inputs!$B$19+Inputs!$B$30*(1+$E211)^3*Inputs!$B$20+Inputs!$B$31*(1+$F211)^3*Inputs!$B$21+Inputs!$B$22*(1+Inputs!$B$23)^3</f>
        <v>16482.021992831353</v>
      </c>
      <c r="U211" s="36">
        <f>Inputs!$B$12*(1+$B211)^4*$C211+Inputs!$B$29*(1+$D211)^4*Inputs!$B$19+Inputs!$B$30*(1+$E211)^4*Inputs!$B$20+Inputs!$B$31*(1+$F211)^4*Inputs!$B$21+Inputs!$B$22*(1+Inputs!$B$23)^4</f>
        <v>19362.429957344855</v>
      </c>
      <c r="V211" s="35">
        <f>Inputs!$B$13/(Q211*(1-$G211))</f>
        <v>1.3253997436849332</v>
      </c>
      <c r="W211" s="36">
        <f>Inputs!$B$13</f>
        <v>12660</v>
      </c>
      <c r="X211" s="36">
        <f t="shared" si="33"/>
        <v>13501.929234912088</v>
      </c>
      <c r="Y211" s="36">
        <f t="shared" si="34"/>
        <v>14623.883445863639</v>
      </c>
      <c r="Z211" s="36">
        <f t="shared" si="35"/>
        <v>16100.613208457075</v>
      </c>
      <c r="AA211" s="36">
        <f t="shared" si="36"/>
        <v>18024.306153154557</v>
      </c>
      <c r="AB211" s="36">
        <f t="shared" si="37"/>
        <v>57427.987941167237</v>
      </c>
      <c r="AC211" s="36">
        <f t="shared" si="38"/>
        <v>288251.28338982712</v>
      </c>
      <c r="AD211" s="36">
        <f t="shared" si="39"/>
        <v>187539.39148927727</v>
      </c>
    </row>
    <row r="212" spans="1:30" ht="14.25" customHeight="1" x14ac:dyDescent="0.25">
      <c r="A212" s="16">
        <v>196</v>
      </c>
      <c r="B212" s="34">
        <v>0.13065467779038101</v>
      </c>
      <c r="C212" s="34">
        <v>9.9683298358432301E-2</v>
      </c>
      <c r="D212" s="34">
        <v>3.3533073001588198E-2</v>
      </c>
      <c r="E212" s="34">
        <v>5.57237299114694E-2</v>
      </c>
      <c r="F212" s="34">
        <v>-1.12168498351796E-2</v>
      </c>
      <c r="G212" s="34">
        <v>0.17813132189053399</v>
      </c>
      <c r="H212" s="35">
        <v>1.02896200619612</v>
      </c>
      <c r="I212" s="34">
        <v>0.10448866431137301</v>
      </c>
      <c r="J212" s="34">
        <v>2.8326667002296801E-2</v>
      </c>
      <c r="K212" s="36">
        <f>Inputs!$B$12*(1+$B212)^4</f>
        <v>98055.325526784349</v>
      </c>
      <c r="L212" s="36">
        <f t="shared" si="30"/>
        <v>15545.180187717264</v>
      </c>
      <c r="M212" s="36">
        <f t="shared" si="31"/>
        <v>179722.83852430203</v>
      </c>
      <c r="N212" s="37">
        <f>M212/Inputs!$B$6</f>
        <v>273.96774165289946</v>
      </c>
      <c r="O212" s="38">
        <f>IF(N212&gt;Inputs!$B$4,1,0)</f>
        <v>0</v>
      </c>
      <c r="P212" s="34">
        <f t="shared" si="32"/>
        <v>7.6161997309076204E-2</v>
      </c>
      <c r="Q212" s="36">
        <f>Inputs!$B$12*(1+$B212)^0*$C212+Inputs!$B$29*(1+$D212)^0*Inputs!$B$19+Inputs!$B$30*(1+$E212)^0*Inputs!$B$20+Inputs!$B$31*(1+$F212)^0*Inputs!$B$21+Inputs!$B$22*(1+Inputs!$B$23)^0</f>
        <v>14003.04192893286</v>
      </c>
      <c r="R212" s="36">
        <f>Inputs!$B$12*(1+$B212)^1*$C212+Inputs!$B$29*(1+$D212)^1*Inputs!$B$19+Inputs!$B$30*(1+$E212)^1*Inputs!$B$20+Inputs!$B$31*(1+$F212)^1*Inputs!$B$21+Inputs!$B$22*(1+Inputs!$B$23)^1</f>
        <v>14915.369709343078</v>
      </c>
      <c r="S212" s="36">
        <f>Inputs!$B$12*(1+$B212)^2*$C212+Inputs!$B$29*(1+$D212)^2*Inputs!$B$19+Inputs!$B$30*(1+$E212)^2*Inputs!$B$20+Inputs!$B$31*(1+$F212)^2*Inputs!$B$21+Inputs!$B$22*(1+Inputs!$B$23)^2</f>
        <v>15939.799042281396</v>
      </c>
      <c r="T212" s="36">
        <f>Inputs!$B$12*(1+$B212)^3*$C212+Inputs!$B$29*(1+$D212)^3*Inputs!$B$19+Inputs!$B$30*(1+$E212)^3*Inputs!$B$20+Inputs!$B$31*(1+$F212)^3*Inputs!$B$21+Inputs!$B$22*(1+Inputs!$B$23)^3</f>
        <v>17090.159980755489</v>
      </c>
      <c r="U212" s="36">
        <f>Inputs!$B$12*(1+$B212)^4*$C212+Inputs!$B$29*(1+$D212)^4*Inputs!$B$19+Inputs!$B$30*(1+$E212)^4*Inputs!$B$20+Inputs!$B$31*(1+$F212)^4*Inputs!$B$21+Inputs!$B$22*(1+Inputs!$B$23)^4</f>
        <v>18382.052065518881</v>
      </c>
      <c r="V212" s="35">
        <f>Inputs!$B$13/(Q212*(1-$G212))</f>
        <v>1.100041037299579</v>
      </c>
      <c r="W212" s="36">
        <f>Inputs!$B$13</f>
        <v>12660</v>
      </c>
      <c r="X212" s="36">
        <f t="shared" si="33"/>
        <v>13266.995625137437</v>
      </c>
      <c r="Y212" s="36">
        <f t="shared" si="34"/>
        <v>13945.418694898259</v>
      </c>
      <c r="Z212" s="36">
        <f t="shared" si="35"/>
        <v>14702.255342464132</v>
      </c>
      <c r="AA212" s="36">
        <f t="shared" si="36"/>
        <v>15545.180187717264</v>
      </c>
      <c r="AB212" s="36">
        <f t="shared" si="37"/>
        <v>52025.390168012433</v>
      </c>
      <c r="AC212" s="36">
        <f t="shared" si="38"/>
        <v>209888.4469312682</v>
      </c>
      <c r="AD212" s="36">
        <f t="shared" si="39"/>
        <v>127697.44835628959</v>
      </c>
    </row>
    <row r="213" spans="1:30" ht="14.25" customHeight="1" x14ac:dyDescent="0.25">
      <c r="A213" s="16">
        <v>197</v>
      </c>
      <c r="B213" s="34">
        <v>0.26931892885330899</v>
      </c>
      <c r="C213" s="34">
        <v>8.9222324600627706E-2</v>
      </c>
      <c r="D213" s="34">
        <v>2.66386909566276E-3</v>
      </c>
      <c r="E213" s="34">
        <v>5.5822259664142497E-2</v>
      </c>
      <c r="F213" s="34">
        <v>5.0054011420832302E-3</v>
      </c>
      <c r="G213" s="34">
        <v>0.17965229295603799</v>
      </c>
      <c r="H213" s="35">
        <v>1.06424264019254</v>
      </c>
      <c r="I213" s="34">
        <v>9.3412389960714701E-2</v>
      </c>
      <c r="J213" s="34">
        <v>2.5741362686040901E-2</v>
      </c>
      <c r="K213" s="36">
        <f>Inputs!$B$12*(1+$B213)^4</f>
        <v>155752.2311459496</v>
      </c>
      <c r="L213" s="36">
        <f t="shared" si="30"/>
        <v>19526.184668607271</v>
      </c>
      <c r="M213" s="36">
        <f t="shared" si="31"/>
        <v>248800.69910735122</v>
      </c>
      <c r="N213" s="37">
        <f>M213/Inputs!$B$6</f>
        <v>379.26935839535247</v>
      </c>
      <c r="O213" s="38">
        <f>IF(N213&gt;Inputs!$B$4,1,0)</f>
        <v>0</v>
      </c>
      <c r="P213" s="34">
        <f t="shared" si="32"/>
        <v>6.7671027274673806E-2</v>
      </c>
      <c r="Q213" s="36">
        <f>Inputs!$B$12*(1+$B213)^0*$C213+Inputs!$B$29*(1+$D213)^0*Inputs!$B$19+Inputs!$B$30*(1+$E213)^0*Inputs!$B$20+Inputs!$B$31*(1+$F213)^0*Inputs!$B$21+Inputs!$B$22*(1+Inputs!$B$23)^0</f>
        <v>13375.383503464585</v>
      </c>
      <c r="R213" s="36">
        <f>Inputs!$B$12*(1+$B213)^1*$C213+Inputs!$B$29*(1+$D213)^1*Inputs!$B$19+Inputs!$B$30*(1+$E213)^1*Inputs!$B$20+Inputs!$B$31*(1+$F213)^1*Inputs!$B$21+Inputs!$B$22*(1+Inputs!$B$23)^1</f>
        <v>14919.646938515434</v>
      </c>
      <c r="S213" s="36">
        <f>Inputs!$B$12*(1+$B213)^2*$C213+Inputs!$B$29*(1+$D213)^2*Inputs!$B$19+Inputs!$B$30*(1+$E213)^2*Inputs!$B$20+Inputs!$B$31*(1+$F213)^2*Inputs!$B$21+Inputs!$B$22*(1+Inputs!$B$23)^2</f>
        <v>16858.091377807039</v>
      </c>
      <c r="T213" s="36">
        <f>Inputs!$B$12*(1+$B213)^3*$C213+Inputs!$B$29*(1+$D213)^3*Inputs!$B$19+Inputs!$B$30*(1+$E213)^3*Inputs!$B$20+Inputs!$B$31*(1+$F213)^3*Inputs!$B$21+Inputs!$B$22*(1+Inputs!$B$23)^3</f>
        <v>19295.666425215466</v>
      </c>
      <c r="U213" s="36">
        <f>Inputs!$B$12*(1+$B213)^4*$C213+Inputs!$B$29*(1+$D213)^4*Inputs!$B$19+Inputs!$B$30*(1+$E213)^4*Inputs!$B$20+Inputs!$B$31*(1+$F213)^4*Inputs!$B$21+Inputs!$B$22*(1+Inputs!$B$23)^4</f>
        <v>22365.508068210351</v>
      </c>
      <c r="V213" s="35">
        <f>Inputs!$B$13/(Q213*(1-$G213))</f>
        <v>1.1537972354617279</v>
      </c>
      <c r="W213" s="36">
        <f>Inputs!$B$13</f>
        <v>12660</v>
      </c>
      <c r="X213" s="36">
        <f t="shared" si="33"/>
        <v>13847.647028105393</v>
      </c>
      <c r="Y213" s="36">
        <f t="shared" si="34"/>
        <v>15337.187467188742</v>
      </c>
      <c r="Z213" s="36">
        <f t="shared" si="35"/>
        <v>17200.45587071573</v>
      </c>
      <c r="AA213" s="36">
        <f t="shared" si="36"/>
        <v>19526.184668607271</v>
      </c>
      <c r="AB213" s="36">
        <f t="shared" si="37"/>
        <v>59421.385651267781</v>
      </c>
      <c r="AC213" s="36">
        <f t="shared" si="38"/>
        <v>295973.2706397436</v>
      </c>
      <c r="AD213" s="36">
        <f t="shared" si="39"/>
        <v>189379.31345608344</v>
      </c>
    </row>
    <row r="214" spans="1:30" ht="14.25" customHeight="1" x14ac:dyDescent="0.25">
      <c r="A214" s="16">
        <v>198</v>
      </c>
      <c r="B214" s="34">
        <v>0.38522036007896998</v>
      </c>
      <c r="C214" s="34">
        <v>7.3822508149471305E-2</v>
      </c>
      <c r="D214" s="34">
        <v>3.4067781818474703E-2</v>
      </c>
      <c r="E214" s="34">
        <v>4.9300598301151202E-2</v>
      </c>
      <c r="F214" s="34">
        <v>2.6473345477997099E-2</v>
      </c>
      <c r="G214" s="34">
        <v>0.173713331985372</v>
      </c>
      <c r="H214" s="35">
        <v>1.06495548115912</v>
      </c>
      <c r="I214" s="34">
        <v>9.4783951270565506E-2</v>
      </c>
      <c r="J214" s="34">
        <v>2.4938783486960998E-2</v>
      </c>
      <c r="K214" s="36">
        <f>Inputs!$B$12*(1+$B214)^4</f>
        <v>220915.7681243369</v>
      </c>
      <c r="L214" s="36">
        <f t="shared" si="30"/>
        <v>22478.56603987137</v>
      </c>
      <c r="M214" s="36">
        <f t="shared" si="31"/>
        <v>272970.02684769419</v>
      </c>
      <c r="N214" s="37">
        <f>M214/Inputs!$B$6</f>
        <v>416.11284580441185</v>
      </c>
      <c r="O214" s="38">
        <f>IF(N214&gt;Inputs!$B$4,1,0)</f>
        <v>1</v>
      </c>
      <c r="P214" s="34">
        <f t="shared" si="32"/>
        <v>6.98451677836045E-2</v>
      </c>
      <c r="Q214" s="36">
        <f>Inputs!$B$12*(1+$B214)^0*$C214+Inputs!$B$29*(1+$D214)^0*Inputs!$B$19+Inputs!$B$30*(1+$E214)^0*Inputs!$B$20+Inputs!$B$31*(1+$F214)^0*Inputs!$B$21+Inputs!$B$22*(1+Inputs!$B$23)^0</f>
        <v>12451.394516395201</v>
      </c>
      <c r="R214" s="36">
        <f>Inputs!$B$12*(1+$B214)^1*$C214+Inputs!$B$29*(1+$D214)^1*Inputs!$B$19+Inputs!$B$30*(1+$E214)^1*Inputs!$B$20+Inputs!$B$31*(1+$F214)^1*Inputs!$B$21+Inputs!$B$22*(1+Inputs!$B$23)^1</f>
        <v>14444.285656510772</v>
      </c>
      <c r="S214" s="36">
        <f>Inputs!$B$12*(1+$B214)^2*$C214+Inputs!$B$29*(1+$D214)^2*Inputs!$B$19+Inputs!$B$30*(1+$E214)^2*Inputs!$B$20+Inputs!$B$31*(1+$F214)^2*Inputs!$B$21+Inputs!$B$22*(1+Inputs!$B$23)^2</f>
        <v>17105.491954312205</v>
      </c>
      <c r="T214" s="36">
        <f>Inputs!$B$12*(1+$B214)^3*$C214+Inputs!$B$29*(1+$D214)^3*Inputs!$B$19+Inputs!$B$30*(1+$E214)^3*Inputs!$B$20+Inputs!$B$31*(1+$F214)^3*Inputs!$B$21+Inputs!$B$22*(1+Inputs!$B$23)^3</f>
        <v>20688.668635937938</v>
      </c>
      <c r="U214" s="36">
        <f>Inputs!$B$12*(1+$B214)^4*$C214+Inputs!$B$29*(1+$D214)^4*Inputs!$B$19+Inputs!$B$30*(1+$E214)^4*Inputs!$B$20+Inputs!$B$31*(1+$F214)^4*Inputs!$B$21+Inputs!$B$22*(1+Inputs!$B$23)^4</f>
        <v>25545.029257991555</v>
      </c>
      <c r="V214" s="35">
        <f>Inputs!$B$13/(Q214*(1-$G214))</f>
        <v>1.2305094869986111</v>
      </c>
      <c r="W214" s="36">
        <f>Inputs!$B$13</f>
        <v>12660</v>
      </c>
      <c r="X214" s="36">
        <f t="shared" si="33"/>
        <v>14192.302450030857</v>
      </c>
      <c r="Y214" s="36">
        <f t="shared" si="34"/>
        <v>16222.096783811221</v>
      </c>
      <c r="Z214" s="36">
        <f t="shared" si="35"/>
        <v>18912.697110694495</v>
      </c>
      <c r="AA214" s="36">
        <f t="shared" si="36"/>
        <v>22478.56603987137</v>
      </c>
      <c r="AB214" s="36">
        <f t="shared" si="37"/>
        <v>63226.747715021731</v>
      </c>
      <c r="AC214" s="36">
        <f t="shared" si="38"/>
        <v>329860.38780545822</v>
      </c>
      <c r="AD214" s="36">
        <f t="shared" si="39"/>
        <v>209743.27913267247</v>
      </c>
    </row>
    <row r="215" spans="1:30" ht="14.25" customHeight="1" x14ac:dyDescent="0.25">
      <c r="A215" s="16">
        <v>199</v>
      </c>
      <c r="B215" s="34">
        <v>0.39140114793429798</v>
      </c>
      <c r="C215" s="34">
        <v>7.4616401127052104E-2</v>
      </c>
      <c r="D215" s="34">
        <v>2.2563903533202801E-2</v>
      </c>
      <c r="E215" s="34">
        <v>6.5929849344454505E-2</v>
      </c>
      <c r="F215" s="34">
        <v>1.6344868768933998E-2</v>
      </c>
      <c r="G215" s="34">
        <v>0.176213661876401</v>
      </c>
      <c r="H215" s="35">
        <v>1.07039584991273</v>
      </c>
      <c r="I215" s="34">
        <v>9.4092714840678798E-2</v>
      </c>
      <c r="J215" s="34">
        <v>2.0841790883661601E-2</v>
      </c>
      <c r="K215" s="36">
        <f>Inputs!$B$12*(1+$B215)^4</f>
        <v>224885.0989276258</v>
      </c>
      <c r="L215" s="36">
        <f t="shared" si="30"/>
        <v>22797.681737767238</v>
      </c>
      <c r="M215" s="36">
        <f t="shared" si="31"/>
        <v>266384.11946809909</v>
      </c>
      <c r="N215" s="37">
        <f>M215/Inputs!$B$6</f>
        <v>406.07335284771204</v>
      </c>
      <c r="O215" s="38">
        <f>IF(N215&gt;Inputs!$B$4,1,0)</f>
        <v>1</v>
      </c>
      <c r="P215" s="34">
        <f t="shared" si="32"/>
        <v>7.3250923957017197E-2</v>
      </c>
      <c r="Q215" s="36">
        <f>Inputs!$B$12*(1+$B215)^0*$C215+Inputs!$B$29*(1+$D215)^0*Inputs!$B$19+Inputs!$B$30*(1+$E215)^0*Inputs!$B$20+Inputs!$B$31*(1+$F215)^0*Inputs!$B$21+Inputs!$B$22*(1+Inputs!$B$23)^0</f>
        <v>12499.028095050049</v>
      </c>
      <c r="R215" s="36">
        <f>Inputs!$B$12*(1+$B215)^1*$C215+Inputs!$B$29*(1+$D215)^1*Inputs!$B$19+Inputs!$B$30*(1+$E215)^1*Inputs!$B$20+Inputs!$B$31*(1+$F215)^1*Inputs!$B$21+Inputs!$B$22*(1+Inputs!$B$23)^1</f>
        <v>14496.02637464134</v>
      </c>
      <c r="S215" s="36">
        <f>Inputs!$B$12*(1+$B215)^2*$C215+Inputs!$B$29*(1+$D215)^2*Inputs!$B$19+Inputs!$B$30*(1+$E215)^2*Inputs!$B$20+Inputs!$B$31*(1+$F215)^2*Inputs!$B$21+Inputs!$B$22*(1+Inputs!$B$23)^2</f>
        <v>17190.602446394467</v>
      </c>
      <c r="T215" s="36">
        <f>Inputs!$B$12*(1+$B215)^3*$C215+Inputs!$B$29*(1+$D215)^3*Inputs!$B$19+Inputs!$B$30*(1+$E215)^3*Inputs!$B$20+Inputs!$B$31*(1+$F215)^3*Inputs!$B$21+Inputs!$B$22*(1+Inputs!$B$23)^3</f>
        <v>20851.914064141565</v>
      </c>
      <c r="U215" s="36">
        <f>Inputs!$B$12*(1+$B215)^4*$C215+Inputs!$B$29*(1+$D215)^4*Inputs!$B$19+Inputs!$B$30*(1+$E215)^4*Inputs!$B$20+Inputs!$B$31*(1+$F215)^4*Inputs!$B$21+Inputs!$B$22*(1+Inputs!$B$23)^4</f>
        <v>25854.2345641545</v>
      </c>
      <c r="V215" s="35">
        <f>Inputs!$B$13/(Q215*(1-$G215))</f>
        <v>1.2295406064357279</v>
      </c>
      <c r="W215" s="36">
        <f>Inputs!$B$13</f>
        <v>12660</v>
      </c>
      <c r="X215" s="36">
        <f t="shared" si="33"/>
        <v>14207.605239259419</v>
      </c>
      <c r="Y215" s="36">
        <f t="shared" si="34"/>
        <v>16285.141022364647</v>
      </c>
      <c r="Z215" s="36">
        <f t="shared" si="35"/>
        <v>19070.176321702984</v>
      </c>
      <c r="AA215" s="36">
        <f t="shared" si="36"/>
        <v>22797.681737767238</v>
      </c>
      <c r="AB215" s="36">
        <f t="shared" si="37"/>
        <v>63725.355756274657</v>
      </c>
      <c r="AC215" s="36">
        <f t="shared" si="38"/>
        <v>317713.75698734232</v>
      </c>
      <c r="AD215" s="36">
        <f t="shared" si="39"/>
        <v>202658.76371182446</v>
      </c>
    </row>
    <row r="216" spans="1:30" ht="14.25" customHeight="1" x14ac:dyDescent="0.25">
      <c r="A216" s="16">
        <v>200</v>
      </c>
      <c r="B216" s="34">
        <v>0.36689136387362498</v>
      </c>
      <c r="C216" s="34">
        <v>6.3107942966075997E-2</v>
      </c>
      <c r="D216" s="34">
        <v>2.9830644273598699E-2</v>
      </c>
      <c r="E216" s="34">
        <v>5.6528951396777799E-2</v>
      </c>
      <c r="F216" s="34">
        <v>2.7158058711038501E-2</v>
      </c>
      <c r="G216" s="34">
        <v>0.19564464689332101</v>
      </c>
      <c r="H216" s="35">
        <v>1.04545379802066</v>
      </c>
      <c r="I216" s="34">
        <v>9.4065512981969204E-2</v>
      </c>
      <c r="J216" s="34">
        <v>2.2644207185309E-2</v>
      </c>
      <c r="K216" s="36">
        <f>Inputs!$B$12*(1+$B216)^4</f>
        <v>209453.32008160572</v>
      </c>
      <c r="L216" s="36">
        <f t="shared" si="30"/>
        <v>18913.306790654355</v>
      </c>
      <c r="M216" s="36">
        <f t="shared" si="31"/>
        <v>230970.4357408456</v>
      </c>
      <c r="N216" s="37">
        <f>M216/Inputs!$B$6</f>
        <v>352.08907887324023</v>
      </c>
      <c r="O216" s="38">
        <f>IF(N216&gt;Inputs!$B$4,1,0)</f>
        <v>0</v>
      </c>
      <c r="P216" s="34">
        <f t="shared" si="32"/>
        <v>7.1421305796660201E-2</v>
      </c>
      <c r="Q216" s="36">
        <f>Inputs!$B$12*(1+$B216)^0*$C216+Inputs!$B$29*(1+$D216)^0*Inputs!$B$19+Inputs!$B$30*(1+$E216)^0*Inputs!$B$20+Inputs!$B$31*(1+$F216)^0*Inputs!$B$21+Inputs!$B$22*(1+Inputs!$B$23)^0</f>
        <v>11808.520605391481</v>
      </c>
      <c r="R216" s="36">
        <f>Inputs!$B$12*(1+$B216)^1*$C216+Inputs!$B$29*(1+$D216)^1*Inputs!$B$19+Inputs!$B$30*(1+$E216)^1*Inputs!$B$20+Inputs!$B$31*(1+$F216)^1*Inputs!$B$21+Inputs!$B$22*(1+Inputs!$B$23)^1</f>
        <v>13491.61925438616</v>
      </c>
      <c r="S216" s="36">
        <f>Inputs!$B$12*(1+$B216)^2*$C216+Inputs!$B$29*(1+$D216)^2*Inputs!$B$19+Inputs!$B$30*(1+$E216)^2*Inputs!$B$20+Inputs!$B$31*(1+$F216)^2*Inputs!$B$21+Inputs!$B$22*(1+Inputs!$B$23)^2</f>
        <v>15696.628571535668</v>
      </c>
      <c r="T216" s="36">
        <f>Inputs!$B$12*(1+$B216)^3*$C216+Inputs!$B$29*(1+$D216)^3*Inputs!$B$19+Inputs!$B$30*(1+$E216)^3*Inputs!$B$20+Inputs!$B$31*(1+$F216)^3*Inputs!$B$21+Inputs!$B$22*(1+Inputs!$B$23)^3</f>
        <v>18611.120525078688</v>
      </c>
      <c r="U216" s="36">
        <f>Inputs!$B$12*(1+$B216)^4*$C216+Inputs!$B$29*(1+$D216)^4*Inputs!$B$19+Inputs!$B$30*(1+$E216)^4*Inputs!$B$20+Inputs!$B$31*(1+$F216)^4*Inputs!$B$21+Inputs!$B$22*(1+Inputs!$B$23)^4</f>
        <v>22491.305575518683</v>
      </c>
      <c r="V216" s="35">
        <f>Inputs!$B$13/(Q216*(1-$G216))</f>
        <v>1.332877563435473</v>
      </c>
      <c r="W216" s="36">
        <f>Inputs!$B$13</f>
        <v>12660</v>
      </c>
      <c r="X216" s="36">
        <f t="shared" si="33"/>
        <v>13684.677473586944</v>
      </c>
      <c r="Y216" s="36">
        <f t="shared" si="34"/>
        <v>15014.010151037564</v>
      </c>
      <c r="Z216" s="36">
        <f t="shared" si="35"/>
        <v>16726.075873311733</v>
      </c>
      <c r="AA216" s="36">
        <f t="shared" si="36"/>
        <v>18913.306790654355</v>
      </c>
      <c r="AB216" s="36">
        <f t="shared" si="37"/>
        <v>58208.683035122078</v>
      </c>
      <c r="AC216" s="36">
        <f t="shared" si="38"/>
        <v>270809.71724666638</v>
      </c>
      <c r="AD216" s="36">
        <f t="shared" si="39"/>
        <v>172761.75270572351</v>
      </c>
    </row>
    <row r="217" spans="1:30" ht="14.25" customHeight="1" x14ac:dyDescent="0.25">
      <c r="A217" s="16">
        <v>201</v>
      </c>
      <c r="B217" s="34">
        <v>0.29643216120621002</v>
      </c>
      <c r="C217" s="34">
        <v>8.2178696500054396E-2</v>
      </c>
      <c r="D217" s="34">
        <v>2.3149451113975102E-2</v>
      </c>
      <c r="E217" s="34">
        <v>3.1440317060717697E-2</v>
      </c>
      <c r="F217" s="34">
        <v>8.4167178664867007E-3</v>
      </c>
      <c r="G217" s="34">
        <v>0.19814196828932101</v>
      </c>
      <c r="H217" s="35">
        <v>1.0037582866855499</v>
      </c>
      <c r="I217" s="34">
        <v>9.7742205868576806E-2</v>
      </c>
      <c r="J217" s="34">
        <v>2.4509015622535098E-2</v>
      </c>
      <c r="K217" s="36">
        <f>Inputs!$B$12*(1+$B217)^4</f>
        <v>169492.48041229308</v>
      </c>
      <c r="L217" s="36">
        <f t="shared" si="30"/>
        <v>18079.869634349747</v>
      </c>
      <c r="M217" s="36">
        <f t="shared" si="31"/>
        <v>215156.12418410106</v>
      </c>
      <c r="N217" s="37">
        <f>M217/Inputs!$B$6</f>
        <v>327.9818966221053</v>
      </c>
      <c r="O217" s="38">
        <f>IF(N217&gt;Inputs!$B$4,1,0)</f>
        <v>0</v>
      </c>
      <c r="P217" s="34">
        <f t="shared" si="32"/>
        <v>7.3233190246041704E-2</v>
      </c>
      <c r="Q217" s="36">
        <f>Inputs!$B$12*(1+$B217)^0*$C217+Inputs!$B$29*(1+$D217)^0*Inputs!$B$19+Inputs!$B$30*(1+$E217)^0*Inputs!$B$20+Inputs!$B$31*(1+$F217)^0*Inputs!$B$21+Inputs!$B$22*(1+Inputs!$B$23)^0</f>
        <v>12952.765817430187</v>
      </c>
      <c r="R217" s="36">
        <f>Inputs!$B$12*(1+$B217)^1*$C217+Inputs!$B$29*(1+$D217)^1*Inputs!$B$19+Inputs!$B$30*(1+$E217)^1*Inputs!$B$20+Inputs!$B$31*(1+$F217)^1*Inputs!$B$21+Inputs!$B$22*(1+Inputs!$B$23)^1</f>
        <v>14538.664973437317</v>
      </c>
      <c r="S217" s="36">
        <f>Inputs!$B$12*(1+$B217)^2*$C217+Inputs!$B$29*(1+$D217)^2*Inputs!$B$19+Inputs!$B$30*(1+$E217)^2*Inputs!$B$20+Inputs!$B$31*(1+$F217)^2*Inputs!$B$21+Inputs!$B$22*(1+Inputs!$B$23)^2</f>
        <v>16560.335593893484</v>
      </c>
      <c r="T217" s="36">
        <f>Inputs!$B$12*(1+$B217)^3*$C217+Inputs!$B$29*(1+$D217)^3*Inputs!$B$19+Inputs!$B$30*(1+$E217)^3*Inputs!$B$20+Inputs!$B$31*(1+$F217)^3*Inputs!$B$21+Inputs!$B$22*(1+Inputs!$B$23)^3</f>
        <v>19146.273118397912</v>
      </c>
      <c r="U217" s="36">
        <f>Inputs!$B$12*(1+$B217)^4*$C217+Inputs!$B$29*(1+$D217)^4*Inputs!$B$19+Inputs!$B$30*(1+$E217)^4*Inputs!$B$20+Inputs!$B$31*(1+$F217)^4*Inputs!$B$21+Inputs!$B$22*(1+Inputs!$B$23)^4</f>
        <v>22463.047080170152</v>
      </c>
      <c r="V217" s="35">
        <f>Inputs!$B$13/(Q217*(1-$G217))</f>
        <v>1.2189158051665026</v>
      </c>
      <c r="W217" s="36">
        <f>Inputs!$B$13</f>
        <v>12660</v>
      </c>
      <c r="X217" s="36">
        <f t="shared" si="33"/>
        <v>13582.98011248643</v>
      </c>
      <c r="Y217" s="36">
        <f t="shared" si="34"/>
        <v>14757.486979002595</v>
      </c>
      <c r="Z217" s="36">
        <f t="shared" si="35"/>
        <v>16236.098769145898</v>
      </c>
      <c r="AA217" s="36">
        <f t="shared" si="36"/>
        <v>18079.869634349747</v>
      </c>
      <c r="AB217" s="36">
        <f t="shared" si="37"/>
        <v>56483.752079824044</v>
      </c>
      <c r="AC217" s="36">
        <f t="shared" si="38"/>
        <v>252931.61993134118</v>
      </c>
      <c r="AD217" s="36">
        <f t="shared" si="39"/>
        <v>158672.37210427702</v>
      </c>
    </row>
    <row r="218" spans="1:30" ht="14.25" customHeight="1" x14ac:dyDescent="0.25">
      <c r="A218" s="16">
        <v>202</v>
      </c>
      <c r="B218" s="34">
        <v>0.39778234893477898</v>
      </c>
      <c r="C218" s="34">
        <v>6.5169418942545507E-2</v>
      </c>
      <c r="D218" s="34">
        <v>5.7405648511869897E-2</v>
      </c>
      <c r="E218" s="34">
        <v>3.8306295387264599E-2</v>
      </c>
      <c r="F218" s="34">
        <v>1.2556530177452599E-2</v>
      </c>
      <c r="G218" s="34">
        <v>0.21717798237279801</v>
      </c>
      <c r="H218" s="35">
        <v>1.0388589867787801</v>
      </c>
      <c r="I218" s="34">
        <v>9.8173636599536193E-2</v>
      </c>
      <c r="J218" s="34">
        <v>3.3303158579622301E-2</v>
      </c>
      <c r="K218" s="36">
        <f>Inputs!$B$12*(1+$B218)^4</f>
        <v>229039.01017544378</v>
      </c>
      <c r="L218" s="36">
        <f t="shared" si="30"/>
        <v>19618.022849842328</v>
      </c>
      <c r="M218" s="36">
        <f t="shared" si="31"/>
        <v>254109.67761975538</v>
      </c>
      <c r="N218" s="37">
        <f>M218/Inputs!$B$6</f>
        <v>387.36231344474908</v>
      </c>
      <c r="O218" s="38">
        <f>IF(N218&gt;Inputs!$B$4,1,0)</f>
        <v>0</v>
      </c>
      <c r="P218" s="34">
        <f t="shared" si="32"/>
        <v>6.4870478019913885E-2</v>
      </c>
      <c r="Q218" s="36">
        <f>Inputs!$B$12*(1+$B218)^0*$C218+Inputs!$B$29*(1+$D218)^0*Inputs!$B$19+Inputs!$B$30*(1+$E218)^0*Inputs!$B$20+Inputs!$B$31*(1+$F218)^0*Inputs!$B$21+Inputs!$B$22*(1+Inputs!$B$23)^0</f>
        <v>11932.209163979653</v>
      </c>
      <c r="R218" s="36">
        <f>Inputs!$B$12*(1+$B218)^1*$C218+Inputs!$B$29*(1+$D218)^1*Inputs!$B$19+Inputs!$B$30*(1+$E218)^1*Inputs!$B$20+Inputs!$B$31*(1+$F218)^1*Inputs!$B$21+Inputs!$B$22*(1+Inputs!$B$23)^1</f>
        <v>13760.801637627079</v>
      </c>
      <c r="S218" s="36">
        <f>Inputs!$B$12*(1+$B218)^2*$C218+Inputs!$B$29*(1+$D218)^2*Inputs!$B$19+Inputs!$B$30*(1+$E218)^2*Inputs!$B$20+Inputs!$B$31*(1+$F218)^2*Inputs!$B$21+Inputs!$B$22*(1+Inputs!$B$23)^2</f>
        <v>16221.298689103423</v>
      </c>
      <c r="T218" s="36">
        <f>Inputs!$B$12*(1+$B218)^3*$C218+Inputs!$B$29*(1+$D218)^3*Inputs!$B$19+Inputs!$B$30*(1+$E218)^3*Inputs!$B$20+Inputs!$B$31*(1+$F218)^3*Inputs!$B$21+Inputs!$B$22*(1+Inputs!$B$23)^3</f>
        <v>19560.523648369017</v>
      </c>
      <c r="U218" s="36">
        <f>Inputs!$B$12*(1+$B218)^4*$C218+Inputs!$B$29*(1+$D218)^4*Inputs!$B$19+Inputs!$B$30*(1+$E218)^4*Inputs!$B$20+Inputs!$B$31*(1+$F218)^4*Inputs!$B$21+Inputs!$B$22*(1+Inputs!$B$23)^4</f>
        <v>24123.23807038692</v>
      </c>
      <c r="V218" s="35">
        <f>Inputs!$B$13/(Q218*(1-$G218))</f>
        <v>1.3553448687723564</v>
      </c>
      <c r="W218" s="36">
        <f>Inputs!$B$13</f>
        <v>12660</v>
      </c>
      <c r="X218" s="36">
        <f t="shared" si="33"/>
        <v>13747.808352680233</v>
      </c>
      <c r="Y218" s="36">
        <f t="shared" si="34"/>
        <v>15201.266871322288</v>
      </c>
      <c r="Z218" s="36">
        <f t="shared" si="35"/>
        <v>17118.973555518773</v>
      </c>
      <c r="AA218" s="36">
        <f t="shared" si="36"/>
        <v>19618.022849842328</v>
      </c>
      <c r="AB218" s="36">
        <f t="shared" si="37"/>
        <v>58459.238518331695</v>
      </c>
      <c r="AC218" s="36">
        <f t="shared" si="38"/>
        <v>312489.83504648128</v>
      </c>
      <c r="AD218" s="36">
        <f t="shared" si="39"/>
        <v>195650.43910142369</v>
      </c>
    </row>
    <row r="219" spans="1:30" ht="14.25" customHeight="1" x14ac:dyDescent="0.25">
      <c r="A219" s="16">
        <v>203</v>
      </c>
      <c r="B219" s="34">
        <v>0.36594409203143402</v>
      </c>
      <c r="C219" s="34">
        <v>6.9546376510624106E-2</v>
      </c>
      <c r="D219" s="34">
        <v>2.0384213658636002E-2</v>
      </c>
      <c r="E219" s="34">
        <v>3.71079096781066E-2</v>
      </c>
      <c r="F219" s="34">
        <v>2.5643421830267899E-2</v>
      </c>
      <c r="G219" s="34">
        <v>0.16683483997931001</v>
      </c>
      <c r="H219" s="35">
        <v>1.16629733749399</v>
      </c>
      <c r="I219" s="34">
        <v>9.7730557860554901E-2</v>
      </c>
      <c r="J219" s="34">
        <v>2.61519763438211E-2</v>
      </c>
      <c r="K219" s="36">
        <f>Inputs!$B$12*(1+$B219)^4</f>
        <v>208873.30887378255</v>
      </c>
      <c r="L219" s="36">
        <f t="shared" si="30"/>
        <v>22749.823823308412</v>
      </c>
      <c r="M219" s="36">
        <f t="shared" si="31"/>
        <v>267685.52474337933</v>
      </c>
      <c r="N219" s="37">
        <f>M219/Inputs!$B$6</f>
        <v>408.05720235271241</v>
      </c>
      <c r="O219" s="38">
        <f>IF(N219&gt;Inputs!$B$4,1,0)</f>
        <v>1</v>
      </c>
      <c r="P219" s="34">
        <f t="shared" si="32"/>
        <v>7.1578581516733797E-2</v>
      </c>
      <c r="Q219" s="36">
        <f>Inputs!$B$12*(1+$B219)^0*$C219+Inputs!$B$29*(1+$D219)^0*Inputs!$B$19+Inputs!$B$30*(1+$E219)^0*Inputs!$B$20+Inputs!$B$31*(1+$F219)^0*Inputs!$B$21+Inputs!$B$22*(1+Inputs!$B$23)^0</f>
        <v>12194.82661806437</v>
      </c>
      <c r="R219" s="36">
        <f>Inputs!$B$12*(1+$B219)^1*$C219+Inputs!$B$29*(1+$D219)^1*Inputs!$B$19+Inputs!$B$30*(1+$E219)^1*Inputs!$B$20+Inputs!$B$31*(1+$F219)^1*Inputs!$B$21+Inputs!$B$22*(1+Inputs!$B$23)^1</f>
        <v>13928.954563446639</v>
      </c>
      <c r="S219" s="36">
        <f>Inputs!$B$12*(1+$B219)^2*$C219+Inputs!$B$29*(1+$D219)^2*Inputs!$B$19+Inputs!$B$30*(1+$E219)^2*Inputs!$B$20+Inputs!$B$31*(1+$F219)^2*Inputs!$B$21+Inputs!$B$22*(1+Inputs!$B$23)^2</f>
        <v>16227.606046237255</v>
      </c>
      <c r="T219" s="36">
        <f>Inputs!$B$12*(1+$B219)^3*$C219+Inputs!$B$29*(1+$D219)^3*Inputs!$B$19+Inputs!$B$30*(1+$E219)^3*Inputs!$B$20+Inputs!$B$31*(1+$F219)^3*Inputs!$B$21+Inputs!$B$22*(1+Inputs!$B$23)^3</f>
        <v>19295.440290684099</v>
      </c>
      <c r="U219" s="36">
        <f>Inputs!$B$12*(1+$B219)^4*$C219+Inputs!$B$29*(1+$D219)^4*Inputs!$B$19+Inputs!$B$30*(1+$E219)^4*Inputs!$B$20+Inputs!$B$31*(1+$F219)^4*Inputs!$B$21+Inputs!$B$22*(1+Inputs!$B$23)^4</f>
        <v>23411.953484988986</v>
      </c>
      <c r="V219" s="35">
        <f>Inputs!$B$13/(Q219*(1-$G219))</f>
        <v>1.2460256272189549</v>
      </c>
      <c r="W219" s="36">
        <f>Inputs!$B$13</f>
        <v>12660</v>
      </c>
      <c r="X219" s="36">
        <f t="shared" si="33"/>
        <v>14228.962414938051</v>
      </c>
      <c r="Y219" s="36">
        <f t="shared" si="34"/>
        <v>16307.636127875512</v>
      </c>
      <c r="Z219" s="36">
        <f t="shared" si="35"/>
        <v>19070.166336749717</v>
      </c>
      <c r="AA219" s="36">
        <f t="shared" si="36"/>
        <v>22749.823823308412</v>
      </c>
      <c r="AB219" s="36">
        <f t="shared" si="37"/>
        <v>63075.048491654255</v>
      </c>
      <c r="AC219" s="36">
        <f t="shared" si="38"/>
        <v>326141.9293745585</v>
      </c>
      <c r="AD219" s="36">
        <f t="shared" si="39"/>
        <v>204610.47625172508</v>
      </c>
    </row>
    <row r="220" spans="1:30" ht="14.25" customHeight="1" x14ac:dyDescent="0.25">
      <c r="A220" s="16">
        <v>204</v>
      </c>
      <c r="B220" s="34">
        <v>0.301981274374852</v>
      </c>
      <c r="C220" s="34">
        <v>9.19514616545207E-2</v>
      </c>
      <c r="D220" s="34">
        <v>4.7475914511656399E-2</v>
      </c>
      <c r="E220" s="34">
        <v>4.2767512654005101E-2</v>
      </c>
      <c r="F220" s="34">
        <v>2.1106801134734898E-2</v>
      </c>
      <c r="G220" s="34">
        <v>0.17735214818775799</v>
      </c>
      <c r="H220" s="35">
        <v>1.01065735995053</v>
      </c>
      <c r="I220" s="34">
        <v>8.9138179763799397E-2</v>
      </c>
      <c r="J220" s="34">
        <v>3.1679720827945103E-2</v>
      </c>
      <c r="K220" s="36">
        <f>Inputs!$B$12*(1+$B220)^4</f>
        <v>172413.07702249568</v>
      </c>
      <c r="L220" s="36">
        <f t="shared" si="30"/>
        <v>20877.277878043315</v>
      </c>
      <c r="M220" s="36">
        <f t="shared" si="31"/>
        <v>306860.98929199914</v>
      </c>
      <c r="N220" s="37">
        <f>M220/Inputs!$B$6</f>
        <v>467.7758983109743</v>
      </c>
      <c r="O220" s="38">
        <f>IF(N220&gt;Inputs!$B$4,1,0)</f>
        <v>1</v>
      </c>
      <c r="P220" s="34">
        <f t="shared" si="32"/>
        <v>5.7458458935854294E-2</v>
      </c>
      <c r="Q220" s="36">
        <f>Inputs!$B$12*(1+$B220)^0*$C220+Inputs!$B$29*(1+$D220)^0*Inputs!$B$19+Inputs!$B$30*(1+$E220)^0*Inputs!$B$20+Inputs!$B$31*(1+$F220)^0*Inputs!$B$21+Inputs!$B$22*(1+Inputs!$B$23)^0</f>
        <v>13539.131726698164</v>
      </c>
      <c r="R220" s="36">
        <f>Inputs!$B$12*(1+$B220)^1*$C220+Inputs!$B$29*(1+$D220)^1*Inputs!$B$19+Inputs!$B$30*(1+$E220)^1*Inputs!$B$20+Inputs!$B$31*(1+$F220)^1*Inputs!$B$21+Inputs!$B$22*(1+Inputs!$B$23)^1</f>
        <v>15495.416106200002</v>
      </c>
      <c r="S220" s="36">
        <f>Inputs!$B$12*(1+$B220)^2*$C220+Inputs!$B$29*(1+$D220)^2*Inputs!$B$19+Inputs!$B$30*(1+$E220)^2*Inputs!$B$20+Inputs!$B$31*(1+$F220)^2*Inputs!$B$21+Inputs!$B$22*(1+Inputs!$B$23)^2</f>
        <v>17966.785955964737</v>
      </c>
      <c r="T220" s="36">
        <f>Inputs!$B$12*(1+$B220)^3*$C220+Inputs!$B$29*(1+$D220)^3*Inputs!$B$19+Inputs!$B$30*(1+$E220)^3*Inputs!$B$20+Inputs!$B$31*(1+$F220)^3*Inputs!$B$21+Inputs!$B$22*(1+Inputs!$B$23)^3</f>
        <v>21105.70321642176</v>
      </c>
      <c r="U220" s="36">
        <f>Inputs!$B$12*(1+$B220)^4*$C220+Inputs!$B$29*(1+$D220)^4*Inputs!$B$19+Inputs!$B$30*(1+$E220)^4*Inputs!$B$20+Inputs!$B$31*(1+$F220)^4*Inputs!$B$21+Inputs!$B$22*(1+Inputs!$B$23)^4</f>
        <v>25110.534708032981</v>
      </c>
      <c r="V220" s="35">
        <f>Inputs!$B$13/(Q220*(1-$G220))</f>
        <v>1.1366556736211546</v>
      </c>
      <c r="W220" s="36">
        <f>Inputs!$B$13</f>
        <v>12660</v>
      </c>
      <c r="X220" s="36">
        <f t="shared" si="33"/>
        <v>14087.723991661296</v>
      </c>
      <c r="Y220" s="36">
        <f t="shared" si="34"/>
        <v>15869.006075114316</v>
      </c>
      <c r="Z220" s="36">
        <f t="shared" si="35"/>
        <v>18094.513843334611</v>
      </c>
      <c r="AA220" s="36">
        <f t="shared" si="36"/>
        <v>20877.277878043315</v>
      </c>
      <c r="AB220" s="36">
        <f t="shared" si="37"/>
        <v>62264.691487296077</v>
      </c>
      <c r="AC220" s="36">
        <f t="shared" si="38"/>
        <v>374856.28072469856</v>
      </c>
      <c r="AD220" s="36">
        <f t="shared" si="39"/>
        <v>244596.29780470306</v>
      </c>
    </row>
    <row r="221" spans="1:30" ht="14.25" customHeight="1" x14ac:dyDescent="0.25">
      <c r="A221" s="16">
        <v>205</v>
      </c>
      <c r="B221" s="34">
        <v>0.14562310438606901</v>
      </c>
      <c r="C221" s="34">
        <v>7.5493420882819906E-2</v>
      </c>
      <c r="D221" s="34">
        <v>4.7848454307943003E-2</v>
      </c>
      <c r="E221" s="34">
        <v>6.8615718580137805E-2</v>
      </c>
      <c r="F221" s="34">
        <v>8.1558586390695006E-3</v>
      </c>
      <c r="G221" s="34">
        <v>0.163598046269741</v>
      </c>
      <c r="H221" s="35">
        <v>1.0887223067201901</v>
      </c>
      <c r="I221" s="34">
        <v>0.10662014141056</v>
      </c>
      <c r="J221" s="34">
        <v>2.21928147812556E-2</v>
      </c>
      <c r="K221" s="36">
        <f>Inputs!$B$12*(1+$B221)^4</f>
        <v>103351.86196178271</v>
      </c>
      <c r="L221" s="36">
        <f t="shared" si="30"/>
        <v>15595.231766237195</v>
      </c>
      <c r="M221" s="36">
        <f t="shared" si="31"/>
        <v>165633.58780725321</v>
      </c>
      <c r="N221" s="37">
        <f>M221/Inputs!$B$6</f>
        <v>252.49022531593477</v>
      </c>
      <c r="O221" s="38">
        <f>IF(N221&gt;Inputs!$B$4,1,0)</f>
        <v>0</v>
      </c>
      <c r="P221" s="34">
        <f t="shared" si="32"/>
        <v>8.4427326629304411E-2</v>
      </c>
      <c r="Q221" s="36">
        <f>Inputs!$B$12*(1+$B221)^0*$C221+Inputs!$B$29*(1+$D221)^0*Inputs!$B$19+Inputs!$B$30*(1+$E221)^0*Inputs!$B$20+Inputs!$B$31*(1+$F221)^0*Inputs!$B$21+Inputs!$B$22*(1+Inputs!$B$23)^0</f>
        <v>12551.649280396116</v>
      </c>
      <c r="R221" s="36">
        <f>Inputs!$B$12*(1+$B221)^1*$C221+Inputs!$B$29*(1+$D221)^1*Inputs!$B$19+Inputs!$B$30*(1+$E221)^1*Inputs!$B$20+Inputs!$B$31*(1+$F221)^1*Inputs!$B$21+Inputs!$B$22*(1+Inputs!$B$23)^1</f>
        <v>13509.161042347478</v>
      </c>
      <c r="S221" s="36">
        <f>Inputs!$B$12*(1+$B221)^2*$C221+Inputs!$B$29*(1+$D221)^2*Inputs!$B$19+Inputs!$B$30*(1+$E221)^2*Inputs!$B$20+Inputs!$B$31*(1+$F221)^2*Inputs!$B$21+Inputs!$B$22*(1+Inputs!$B$23)^2</f>
        <v>14580.329587200762</v>
      </c>
      <c r="T221" s="36">
        <f>Inputs!$B$12*(1+$B221)^3*$C221+Inputs!$B$29*(1+$D221)^3*Inputs!$B$19+Inputs!$B$30*(1+$E221)^3*Inputs!$B$20+Inputs!$B$31*(1+$F221)^3*Inputs!$B$21+Inputs!$B$22*(1+Inputs!$B$23)^3</f>
        <v>15780.255456700228</v>
      </c>
      <c r="U221" s="36">
        <f>Inputs!$B$12*(1+$B221)^4*$C221+Inputs!$B$29*(1+$D221)^4*Inputs!$B$19+Inputs!$B$30*(1+$E221)^4*Inputs!$B$20+Inputs!$B$31*(1+$F221)^4*Inputs!$B$21+Inputs!$B$22*(1+Inputs!$B$23)^4</f>
        <v>17126.147240665217</v>
      </c>
      <c r="V221" s="35">
        <f>Inputs!$B$13/(Q221*(1-$G221))</f>
        <v>1.2059182603954808</v>
      </c>
      <c r="W221" s="36">
        <f>Inputs!$B$13</f>
        <v>12660</v>
      </c>
      <c r="X221" s="36">
        <f t="shared" si="33"/>
        <v>13294.725507340452</v>
      </c>
      <c r="Y221" s="36">
        <f t="shared" si="34"/>
        <v>13991.589390383662</v>
      </c>
      <c r="Z221" s="36">
        <f t="shared" si="35"/>
        <v>14756.356667478482</v>
      </c>
      <c r="AA221" s="36">
        <f t="shared" si="36"/>
        <v>15595.231766237195</v>
      </c>
      <c r="AB221" s="36">
        <f t="shared" si="37"/>
        <v>51858.084019625087</v>
      </c>
      <c r="AC221" s="36">
        <f t="shared" si="38"/>
        <v>188817.2288847871</v>
      </c>
      <c r="AD221" s="36">
        <f t="shared" si="39"/>
        <v>113775.50378762813</v>
      </c>
    </row>
    <row r="222" spans="1:30" ht="14.25" customHeight="1" x14ac:dyDescent="0.25">
      <c r="A222" s="16">
        <v>206</v>
      </c>
      <c r="B222" s="34">
        <v>0.178886587533064</v>
      </c>
      <c r="C222" s="34">
        <v>5.67577800933253E-2</v>
      </c>
      <c r="D222" s="34">
        <v>2.7528188739578598E-2</v>
      </c>
      <c r="E222" s="34">
        <v>4.7192614118980403E-2</v>
      </c>
      <c r="F222" s="34">
        <v>-1.3106263662783699E-2</v>
      </c>
      <c r="G222" s="34">
        <v>0.19067081154672599</v>
      </c>
      <c r="H222" s="35">
        <v>1.15012828356884</v>
      </c>
      <c r="I222" s="34">
        <v>9.9643619648962498E-2</v>
      </c>
      <c r="J222" s="34">
        <v>1.87140613166886E-2</v>
      </c>
      <c r="K222" s="36">
        <f>Inputs!$B$12*(1+$B222)^4</f>
        <v>115888.2372648516</v>
      </c>
      <c r="L222" s="36">
        <f t="shared" si="30"/>
        <v>13930.796780262739</v>
      </c>
      <c r="M222" s="36">
        <f t="shared" si="31"/>
        <v>159048.06582029612</v>
      </c>
      <c r="N222" s="37">
        <f>M222/Inputs!$B$6</f>
        <v>242.45131984801239</v>
      </c>
      <c r="O222" s="38">
        <f>IF(N222&gt;Inputs!$B$4,1,0)</f>
        <v>0</v>
      </c>
      <c r="P222" s="34">
        <f t="shared" si="32"/>
        <v>8.0929558332273901E-2</v>
      </c>
      <c r="Q222" s="36">
        <f>Inputs!$B$12*(1+$B222)^0*$C222+Inputs!$B$29*(1+$D222)^0*Inputs!$B$19+Inputs!$B$30*(1+$E222)^0*Inputs!$B$20+Inputs!$B$31*(1+$F222)^0*Inputs!$B$21+Inputs!$B$22*(1+Inputs!$B$23)^0</f>
        <v>11427.510833026441</v>
      </c>
      <c r="R222" s="36">
        <f>Inputs!$B$12*(1+$B222)^1*$C222+Inputs!$B$29*(1+$D222)^1*Inputs!$B$19+Inputs!$B$30*(1+$E222)^1*Inputs!$B$20+Inputs!$B$31*(1+$F222)^1*Inputs!$B$21+Inputs!$B$22*(1+Inputs!$B$23)^1</f>
        <v>12117.83408346654</v>
      </c>
      <c r="S222" s="36">
        <f>Inputs!$B$12*(1+$B222)^2*$C222+Inputs!$B$29*(1+$D222)^2*Inputs!$B$19+Inputs!$B$30*(1+$E222)^2*Inputs!$B$20+Inputs!$B$31*(1+$F222)^2*Inputs!$B$21+Inputs!$B$22*(1+Inputs!$B$23)^2</f>
        <v>12923.929539011708</v>
      </c>
      <c r="T222" s="36">
        <f>Inputs!$B$12*(1+$B222)^3*$C222+Inputs!$B$29*(1+$D222)^3*Inputs!$B$19+Inputs!$B$30*(1+$E222)^3*Inputs!$B$20+Inputs!$B$31*(1+$F222)^3*Inputs!$B$21+Inputs!$B$22*(1+Inputs!$B$23)^3</f>
        <v>13865.552006468854</v>
      </c>
      <c r="U222" s="36">
        <f>Inputs!$B$12*(1+$B222)^4*$C222+Inputs!$B$29*(1+$D222)^4*Inputs!$B$19+Inputs!$B$30*(1+$E222)^4*Inputs!$B$20+Inputs!$B$31*(1+$F222)^4*Inputs!$B$21+Inputs!$B$22*(1+Inputs!$B$23)^4</f>
        <v>14965.956196373903</v>
      </c>
      <c r="V222" s="35">
        <f>Inputs!$B$13/(Q222*(1-$G222))</f>
        <v>1.3688531525668617</v>
      </c>
      <c r="W222" s="36">
        <f>Inputs!$B$13</f>
        <v>12660</v>
      </c>
      <c r="X222" s="36">
        <f t="shared" si="33"/>
        <v>12888.500531633234</v>
      </c>
      <c r="Y222" s="36">
        <f t="shared" si="34"/>
        <v>13173.911947796063</v>
      </c>
      <c r="Z222" s="36">
        <f t="shared" si="35"/>
        <v>13520.12638024107</v>
      </c>
      <c r="AA222" s="36">
        <f t="shared" si="36"/>
        <v>13930.796780262739</v>
      </c>
      <c r="AB222" s="36">
        <f t="shared" si="37"/>
        <v>49989.120395937192</v>
      </c>
      <c r="AC222" s="36">
        <f t="shared" si="38"/>
        <v>175356.18453683658</v>
      </c>
      <c r="AD222" s="36">
        <f t="shared" si="39"/>
        <v>109058.94542435894</v>
      </c>
    </row>
    <row r="223" spans="1:30" ht="14.25" customHeight="1" x14ac:dyDescent="0.25">
      <c r="A223" s="16">
        <v>207</v>
      </c>
      <c r="B223" s="34">
        <v>0.249640174562065</v>
      </c>
      <c r="C223" s="34">
        <v>9.5885008084167098E-2</v>
      </c>
      <c r="D223" s="34">
        <v>2.33924262944664E-2</v>
      </c>
      <c r="E223" s="34">
        <v>3.5635366679302102E-2</v>
      </c>
      <c r="F223" s="34">
        <v>2.66025877400357E-2</v>
      </c>
      <c r="G223" s="34">
        <v>0.15627151528174299</v>
      </c>
      <c r="H223" s="35">
        <v>1.0602913936852001</v>
      </c>
      <c r="I223" s="34">
        <v>0.103368503663648</v>
      </c>
      <c r="J223" s="34">
        <v>3.2920340249563897E-2</v>
      </c>
      <c r="K223" s="36">
        <f>Inputs!$B$12*(1+$B223)^4</f>
        <v>146315.77964131208</v>
      </c>
      <c r="L223" s="36">
        <f t="shared" si="30"/>
        <v>20539.674156359539</v>
      </c>
      <c r="M223" s="36">
        <f t="shared" si="31"/>
        <v>243645.55873377059</v>
      </c>
      <c r="N223" s="37">
        <f>M223/Inputs!$B$6</f>
        <v>371.4109127039186</v>
      </c>
      <c r="O223" s="38">
        <f>IF(N223&gt;Inputs!$B$4,1,0)</f>
        <v>0</v>
      </c>
      <c r="P223" s="34">
        <f t="shared" si="32"/>
        <v>7.0448163414084108E-2</v>
      </c>
      <c r="Q223" s="36">
        <f>Inputs!$B$12*(1+$B223)^0*$C223+Inputs!$B$29*(1+$D223)^0*Inputs!$B$19+Inputs!$B$30*(1+$E223)^0*Inputs!$B$20+Inputs!$B$31*(1+$F223)^0*Inputs!$B$21+Inputs!$B$22*(1+Inputs!$B$23)^0</f>
        <v>13775.144512476949</v>
      </c>
      <c r="R223" s="36">
        <f>Inputs!$B$12*(1+$B223)^1*$C223+Inputs!$B$29*(1+$D223)^1*Inputs!$B$19+Inputs!$B$30*(1+$E223)^1*Inputs!$B$20+Inputs!$B$31*(1+$F223)^1*Inputs!$B$21+Inputs!$B$22*(1+Inputs!$B$23)^1</f>
        <v>15429.02796090495</v>
      </c>
      <c r="S223" s="36">
        <f>Inputs!$B$12*(1+$B223)^2*$C223+Inputs!$B$29*(1+$D223)^2*Inputs!$B$19+Inputs!$B$30*(1+$E223)^2*Inputs!$B$20+Inputs!$B$31*(1+$F223)^2*Inputs!$B$21+Inputs!$B$22*(1+Inputs!$B$23)^2</f>
        <v>17447.562582366678</v>
      </c>
      <c r="T223" s="36">
        <f>Inputs!$B$12*(1+$B223)^3*$C223+Inputs!$B$29*(1+$D223)^3*Inputs!$B$19+Inputs!$B$30*(1+$E223)^3*Inputs!$B$20+Inputs!$B$31*(1+$F223)^3*Inputs!$B$21+Inputs!$B$22*(1+Inputs!$B$23)^3</f>
        <v>19920.4316717158</v>
      </c>
      <c r="U223" s="36">
        <f>Inputs!$B$12*(1+$B223)^4*$C223+Inputs!$B$29*(1+$D223)^4*Inputs!$B$19+Inputs!$B$30*(1+$E223)^4*Inputs!$B$20+Inputs!$B$31*(1+$F223)^4*Inputs!$B$21+Inputs!$B$22*(1+Inputs!$B$23)^4</f>
        <v>22959.667902763798</v>
      </c>
      <c r="V223" s="35">
        <f>Inputs!$B$13/(Q223*(1-$G223))</f>
        <v>1.089268214053178</v>
      </c>
      <c r="W223" s="36">
        <f>Inputs!$B$13</f>
        <v>12660</v>
      </c>
      <c r="X223" s="36">
        <f t="shared" si="33"/>
        <v>14085.691579969662</v>
      </c>
      <c r="Y223" s="36">
        <f t="shared" si="34"/>
        <v>15821.839446659256</v>
      </c>
      <c r="Z223" s="36">
        <f t="shared" si="35"/>
        <v>17942.535858444979</v>
      </c>
      <c r="AA223" s="36">
        <f t="shared" si="36"/>
        <v>20539.674156359539</v>
      </c>
      <c r="AB223" s="36">
        <f t="shared" si="37"/>
        <v>59488.745621726244</v>
      </c>
      <c r="AC223" s="36">
        <f t="shared" si="38"/>
        <v>301155.4338684231</v>
      </c>
      <c r="AD223" s="36">
        <f t="shared" si="39"/>
        <v>184156.81311204436</v>
      </c>
    </row>
    <row r="224" spans="1:30" ht="14.25" customHeight="1" x14ac:dyDescent="0.25">
      <c r="A224" s="16">
        <v>208</v>
      </c>
      <c r="B224" s="34">
        <v>0.28683678267644902</v>
      </c>
      <c r="C224" s="34">
        <v>8.3166556835494398E-2</v>
      </c>
      <c r="D224" s="34">
        <v>2.61890050291687E-2</v>
      </c>
      <c r="E224" s="34">
        <v>6.7203503115275204E-2</v>
      </c>
      <c r="F224" s="34">
        <v>2.2098471286625499E-2</v>
      </c>
      <c r="G224" s="34">
        <v>0.17220034277267399</v>
      </c>
      <c r="H224" s="35">
        <v>1.04839177639794</v>
      </c>
      <c r="I224" s="34">
        <v>9.1318016414264902E-2</v>
      </c>
      <c r="J224" s="34">
        <v>2.3119412407092501E-2</v>
      </c>
      <c r="K224" s="36">
        <f>Inputs!$B$12*(1+$B224)^4</f>
        <v>164530.00660773649</v>
      </c>
      <c r="L224" s="36">
        <f t="shared" si="30"/>
        <v>19903.823877645322</v>
      </c>
      <c r="M224" s="36">
        <f t="shared" si="31"/>
        <v>253339.66840345244</v>
      </c>
      <c r="N224" s="37">
        <f>M224/Inputs!$B$6</f>
        <v>386.1885189077019</v>
      </c>
      <c r="O224" s="38">
        <f>IF(N224&gt;Inputs!$B$4,1,0)</f>
        <v>0</v>
      </c>
      <c r="P224" s="34">
        <f t="shared" si="32"/>
        <v>6.8198604007172398E-2</v>
      </c>
      <c r="Q224" s="36">
        <f>Inputs!$B$12*(1+$B224)^0*$C224+Inputs!$B$29*(1+$D224)^0*Inputs!$B$19+Inputs!$B$30*(1+$E224)^0*Inputs!$B$20+Inputs!$B$31*(1+$F224)^0*Inputs!$B$21+Inputs!$B$22*(1+Inputs!$B$23)^0</f>
        <v>13012.037437556584</v>
      </c>
      <c r="R224" s="36">
        <f>Inputs!$B$12*(1+$B224)^1*$C224+Inputs!$B$29*(1+$D224)^1*Inputs!$B$19+Inputs!$B$30*(1+$E224)^1*Inputs!$B$20+Inputs!$B$31*(1+$F224)^1*Inputs!$B$21+Inputs!$B$22*(1+Inputs!$B$23)^1</f>
        <v>14729.174019690701</v>
      </c>
      <c r="S224" s="36">
        <f>Inputs!$B$12*(1+$B224)^2*$C224+Inputs!$B$29*(1+$D224)^2*Inputs!$B$19+Inputs!$B$30*(1+$E224)^2*Inputs!$B$20+Inputs!$B$31*(1+$F224)^2*Inputs!$B$21+Inputs!$B$22*(1+Inputs!$B$23)^2</f>
        <v>16870.597735208838</v>
      </c>
      <c r="T224" s="36">
        <f>Inputs!$B$12*(1+$B224)^3*$C224+Inputs!$B$29*(1+$D224)^3*Inputs!$B$19+Inputs!$B$30*(1+$E224)^3*Inputs!$B$20+Inputs!$B$31*(1+$F224)^3*Inputs!$B$21+Inputs!$B$22*(1+Inputs!$B$23)^3</f>
        <v>19554.878166012728</v>
      </c>
      <c r="U224" s="36">
        <f>Inputs!$B$12*(1+$B224)^4*$C224+Inputs!$B$29*(1+$D224)^4*Inputs!$B$19+Inputs!$B$30*(1+$E224)^4*Inputs!$B$20+Inputs!$B$31*(1+$F224)^4*Inputs!$B$21+Inputs!$B$22*(1+Inputs!$B$23)^4</f>
        <v>22934.415282841568</v>
      </c>
      <c r="V224" s="35">
        <f>Inputs!$B$13/(Q224*(1-$G224))</f>
        <v>1.175339032996344</v>
      </c>
      <c r="W224" s="36">
        <f>Inputs!$B$13</f>
        <v>12660</v>
      </c>
      <c r="X224" s="36">
        <f t="shared" si="33"/>
        <v>13943.719086108607</v>
      </c>
      <c r="Y224" s="36">
        <f t="shared" si="34"/>
        <v>15527.728537597488</v>
      </c>
      <c r="Z224" s="36">
        <f t="shared" si="35"/>
        <v>17484.604720628937</v>
      </c>
      <c r="AA224" s="36">
        <f t="shared" si="36"/>
        <v>19903.823877645322</v>
      </c>
      <c r="AB224" s="36">
        <f t="shared" si="37"/>
        <v>60440.331277722798</v>
      </c>
      <c r="AC224" s="36">
        <f t="shared" si="38"/>
        <v>298598.32010944205</v>
      </c>
      <c r="AD224" s="36">
        <f t="shared" si="39"/>
        <v>192899.33712572962</v>
      </c>
    </row>
    <row r="225" spans="1:30" ht="14.25" customHeight="1" x14ac:dyDescent="0.25">
      <c r="A225" s="16">
        <v>209</v>
      </c>
      <c r="B225" s="34">
        <v>0.42538755417491197</v>
      </c>
      <c r="C225" s="34">
        <v>8.86777777158861E-2</v>
      </c>
      <c r="D225" s="34">
        <v>5.5619401559745103E-2</v>
      </c>
      <c r="E225" s="34">
        <v>5.1030362859075203E-2</v>
      </c>
      <c r="F225" s="34">
        <v>1.07121758347496E-2</v>
      </c>
      <c r="G225" s="34">
        <v>0.18935421521047699</v>
      </c>
      <c r="H225" s="35">
        <v>0.97374076731565795</v>
      </c>
      <c r="I225" s="34">
        <v>0.104954261829169</v>
      </c>
      <c r="J225" s="34">
        <v>2.5359524069213699E-2</v>
      </c>
      <c r="K225" s="36">
        <f>Inputs!$B$12*(1+$B225)^4</f>
        <v>247675.5294572557</v>
      </c>
      <c r="L225" s="36">
        <f t="shared" si="30"/>
        <v>24662.425686174309</v>
      </c>
      <c r="M225" s="36">
        <f t="shared" si="31"/>
        <v>257216.36026620917</v>
      </c>
      <c r="N225" s="37">
        <f>M225/Inputs!$B$6</f>
        <v>392.09811016190423</v>
      </c>
      <c r="O225" s="38">
        <f>IF(N225&gt;Inputs!$B$4,1,0)</f>
        <v>0</v>
      </c>
      <c r="P225" s="34">
        <f t="shared" si="32"/>
        <v>7.9594737759955306E-2</v>
      </c>
      <c r="Q225" s="36">
        <f>Inputs!$B$12*(1+$B225)^0*$C225+Inputs!$B$29*(1+$D225)^0*Inputs!$B$19+Inputs!$B$30*(1+$E225)^0*Inputs!$B$20+Inputs!$B$31*(1+$F225)^0*Inputs!$B$21+Inputs!$B$22*(1+Inputs!$B$23)^0</f>
        <v>13342.710690380089</v>
      </c>
      <c r="R225" s="36">
        <f>Inputs!$B$12*(1+$B225)^1*$C225+Inputs!$B$29*(1+$D225)^1*Inputs!$B$19+Inputs!$B$30*(1+$E225)^1*Inputs!$B$20+Inputs!$B$31*(1+$F225)^1*Inputs!$B$21+Inputs!$B$22*(1+Inputs!$B$23)^1</f>
        <v>15896.979308461025</v>
      </c>
      <c r="S225" s="36">
        <f>Inputs!$B$12*(1+$B225)^2*$C225+Inputs!$B$29*(1+$D225)^2*Inputs!$B$19+Inputs!$B$30*(1+$E225)^2*Inputs!$B$20+Inputs!$B$31*(1+$F225)^2*Inputs!$B$21+Inputs!$B$22*(1+Inputs!$B$23)^2</f>
        <v>19429.236772102569</v>
      </c>
      <c r="T225" s="36">
        <f>Inputs!$B$12*(1+$B225)^3*$C225+Inputs!$B$29*(1+$D225)^3*Inputs!$B$19+Inputs!$B$30*(1+$E225)^3*Inputs!$B$20+Inputs!$B$31*(1+$F225)^3*Inputs!$B$21+Inputs!$B$22*(1+Inputs!$B$23)^3</f>
        <v>24349.890403949757</v>
      </c>
      <c r="U225" s="36">
        <f>Inputs!$B$12*(1+$B225)^4*$C225+Inputs!$B$29*(1+$D225)^4*Inputs!$B$19+Inputs!$B$30*(1+$E225)^4*Inputs!$B$20+Inputs!$B$31*(1+$F225)^4*Inputs!$B$21+Inputs!$B$22*(1+Inputs!$B$23)^4</f>
        <v>31243.617187509131</v>
      </c>
      <c r="V225" s="35">
        <f>Inputs!$B$13/(Q225*(1-$G225))</f>
        <v>1.1704652045183861</v>
      </c>
      <c r="W225" s="36">
        <f>Inputs!$B$13</f>
        <v>12660</v>
      </c>
      <c r="X225" s="36">
        <f t="shared" si="33"/>
        <v>14449.785482357564</v>
      </c>
      <c r="Y225" s="36">
        <f t="shared" si="34"/>
        <v>16885.867422898933</v>
      </c>
      <c r="Z225" s="36">
        <f t="shared" si="35"/>
        <v>20191.594056321748</v>
      </c>
      <c r="AA225" s="36">
        <f t="shared" si="36"/>
        <v>24662.425686174309</v>
      </c>
      <c r="AB225" s="36">
        <f t="shared" si="37"/>
        <v>64327.966550966885</v>
      </c>
      <c r="AC225" s="36">
        <f t="shared" si="38"/>
        <v>317707.59946759371</v>
      </c>
      <c r="AD225" s="36">
        <f t="shared" si="39"/>
        <v>192888.39371524227</v>
      </c>
    </row>
    <row r="226" spans="1:30" ht="14.25" customHeight="1" x14ac:dyDescent="0.25">
      <c r="A226" s="16">
        <v>210</v>
      </c>
      <c r="B226" s="34">
        <v>0.30638039938523398</v>
      </c>
      <c r="C226" s="34">
        <v>9.9763635180932397E-2</v>
      </c>
      <c r="D226" s="34">
        <v>3.3805214435076801E-2</v>
      </c>
      <c r="E226" s="34">
        <v>3.3638297301459903E-2</v>
      </c>
      <c r="F226" s="34">
        <v>1.3868938911551301E-2</v>
      </c>
      <c r="G226" s="34">
        <v>0.17934233722204901</v>
      </c>
      <c r="H226" s="35">
        <v>1.0946293377152301</v>
      </c>
      <c r="I226" s="34">
        <v>9.9783848569495001E-2</v>
      </c>
      <c r="J226" s="34">
        <v>1.8772080186904599E-2</v>
      </c>
      <c r="K226" s="36">
        <f>Inputs!$B$12*(1+$B226)^4</f>
        <v>174755.10578460785</v>
      </c>
      <c r="L226" s="36">
        <f t="shared" si="30"/>
        <v>23578.631461624969</v>
      </c>
      <c r="M226" s="36">
        <f t="shared" si="31"/>
        <v>248535.23940764359</v>
      </c>
      <c r="N226" s="37">
        <f>M226/Inputs!$B$6</f>
        <v>378.86469421896891</v>
      </c>
      <c r="O226" s="38">
        <f>IF(N226&gt;Inputs!$B$4,1,0)</f>
        <v>0</v>
      </c>
      <c r="P226" s="34">
        <f t="shared" si="32"/>
        <v>8.1011768382590402E-2</v>
      </c>
      <c r="Q226" s="36">
        <f>Inputs!$B$12*(1+$B226)^0*$C226+Inputs!$B$29*(1+$D226)^0*Inputs!$B$19+Inputs!$B$30*(1+$E226)^0*Inputs!$B$20+Inputs!$B$31*(1+$F226)^0*Inputs!$B$21+Inputs!$B$22*(1+Inputs!$B$23)^0</f>
        <v>14007.862138282864</v>
      </c>
      <c r="R226" s="36">
        <f>Inputs!$B$12*(1+$B226)^1*$C226+Inputs!$B$29*(1+$D226)^1*Inputs!$B$19+Inputs!$B$30*(1+$E226)^1*Inputs!$B$20+Inputs!$B$31*(1+$F226)^1*Inputs!$B$21+Inputs!$B$22*(1+Inputs!$B$23)^1</f>
        <v>16031.348543863231</v>
      </c>
      <c r="S226" s="36">
        <f>Inputs!$B$12*(1+$B226)^2*$C226+Inputs!$B$29*(1+$D226)^2*Inputs!$B$19+Inputs!$B$30*(1+$E226)^2*Inputs!$B$20+Inputs!$B$31*(1+$F226)^2*Inputs!$B$21+Inputs!$B$22*(1+Inputs!$B$23)^2</f>
        <v>18622.125816728127</v>
      </c>
      <c r="T226" s="36">
        <f>Inputs!$B$12*(1+$B226)^3*$C226+Inputs!$B$29*(1+$D226)^3*Inputs!$B$19+Inputs!$B$30*(1+$E226)^3*Inputs!$B$20+Inputs!$B$31*(1+$F226)^3*Inputs!$B$21+Inputs!$B$22*(1+Inputs!$B$23)^3</f>
        <v>21952.516657587897</v>
      </c>
      <c r="U226" s="36">
        <f>Inputs!$B$12*(1+$B226)^4*$C226+Inputs!$B$29*(1+$D226)^4*Inputs!$B$19+Inputs!$B$30*(1+$E226)^4*Inputs!$B$20+Inputs!$B$31*(1+$F226)^4*Inputs!$B$21+Inputs!$B$22*(1+Inputs!$B$23)^4</f>
        <v>26247.592909068881</v>
      </c>
      <c r="V226" s="35">
        <f>Inputs!$B$13/(Q226*(1-$G226))</f>
        <v>1.1012852378685982</v>
      </c>
      <c r="W226" s="36">
        <f>Inputs!$B$13</f>
        <v>12660</v>
      </c>
      <c r="X226" s="36">
        <f t="shared" si="33"/>
        <v>14466.891169383056</v>
      </c>
      <c r="Y226" s="36">
        <f t="shared" si="34"/>
        <v>16779.411748454571</v>
      </c>
      <c r="Z226" s="36">
        <f t="shared" si="35"/>
        <v>19750.273285700794</v>
      </c>
      <c r="AA226" s="36">
        <f t="shared" si="36"/>
        <v>23578.631461624969</v>
      </c>
      <c r="AB226" s="36">
        <f t="shared" si="37"/>
        <v>64241.394923805456</v>
      </c>
      <c r="AC226" s="36">
        <f t="shared" si="38"/>
        <v>296515.57917704066</v>
      </c>
      <c r="AD226" s="36">
        <f t="shared" si="39"/>
        <v>184293.84448383813</v>
      </c>
    </row>
    <row r="227" spans="1:30" ht="14.25" customHeight="1" x14ac:dyDescent="0.25">
      <c r="A227" s="16">
        <v>211</v>
      </c>
      <c r="B227" s="34">
        <v>0.32169953086272002</v>
      </c>
      <c r="C227" s="34">
        <v>6.4834743000348305E-2</v>
      </c>
      <c r="D227" s="34">
        <v>3.1374913590997699E-2</v>
      </c>
      <c r="E227" s="34">
        <v>6.3820870006277897E-2</v>
      </c>
      <c r="F227" s="34">
        <v>7.1364854344870996E-4</v>
      </c>
      <c r="G227" s="34">
        <v>0.18730931057435299</v>
      </c>
      <c r="H227" s="35">
        <v>1.1368897443547299</v>
      </c>
      <c r="I227" s="34">
        <v>9.6316740197457201E-2</v>
      </c>
      <c r="J227" s="34">
        <v>2.97159020355338E-2</v>
      </c>
      <c r="K227" s="36">
        <f>Inputs!$B$12*(1+$B227)^4</f>
        <v>183097.40693204524</v>
      </c>
      <c r="L227" s="36">
        <f t="shared" si="30"/>
        <v>19177.365601988997</v>
      </c>
      <c r="M227" s="36">
        <f t="shared" si="31"/>
        <v>245481.98656506109</v>
      </c>
      <c r="N227" s="37">
        <f>M227/Inputs!$B$6</f>
        <v>374.21034537356871</v>
      </c>
      <c r="O227" s="38">
        <f>IF(N227&gt;Inputs!$B$4,1,0)</f>
        <v>0</v>
      </c>
      <c r="P227" s="34">
        <f t="shared" si="32"/>
        <v>6.6600838161923401E-2</v>
      </c>
      <c r="Q227" s="36">
        <f>Inputs!$B$12*(1+$B227)^0*$C227+Inputs!$B$29*(1+$D227)^0*Inputs!$B$19+Inputs!$B$30*(1+$E227)^0*Inputs!$B$20+Inputs!$B$31*(1+$F227)^0*Inputs!$B$21+Inputs!$B$22*(1+Inputs!$B$23)^0</f>
        <v>11912.128607447819</v>
      </c>
      <c r="R227" s="36">
        <f>Inputs!$B$12*(1+$B227)^1*$C227+Inputs!$B$29*(1+$D227)^1*Inputs!$B$19+Inputs!$B$30*(1+$E227)^1*Inputs!$B$20+Inputs!$B$31*(1+$F227)^1*Inputs!$B$21+Inputs!$B$22*(1+Inputs!$B$23)^1</f>
        <v>13361.497785827971</v>
      </c>
      <c r="S227" s="36">
        <f>Inputs!$B$12*(1+$B227)^2*$C227+Inputs!$B$29*(1+$D227)^2*Inputs!$B$19+Inputs!$B$30*(1+$E227)^2*Inputs!$B$20+Inputs!$B$31*(1+$F227)^2*Inputs!$B$21+Inputs!$B$22*(1+Inputs!$B$23)^2</f>
        <v>15224.858459965209</v>
      </c>
      <c r="T227" s="36">
        <f>Inputs!$B$12*(1+$B227)^3*$C227+Inputs!$B$29*(1+$D227)^3*Inputs!$B$19+Inputs!$B$30*(1+$E227)^3*Inputs!$B$20+Inputs!$B$31*(1+$F227)^3*Inputs!$B$21+Inputs!$B$22*(1+Inputs!$B$23)^3</f>
        <v>17632.415062458829</v>
      </c>
      <c r="U227" s="36">
        <f>Inputs!$B$12*(1+$B227)^4*$C227+Inputs!$B$29*(1+$D227)^4*Inputs!$B$19+Inputs!$B$30*(1+$E227)^4*Inputs!$B$20+Inputs!$B$31*(1+$F227)^4*Inputs!$B$21+Inputs!$B$22*(1+Inputs!$B$23)^4</f>
        <v>20756.078986009637</v>
      </c>
      <c r="V227" s="35">
        <f>Inputs!$B$13/(Q227*(1-$G227))</f>
        <v>1.3077328938260169</v>
      </c>
      <c r="W227" s="36">
        <f>Inputs!$B$13</f>
        <v>12660</v>
      </c>
      <c r="X227" s="36">
        <f t="shared" si="33"/>
        <v>13736.577580695743</v>
      </c>
      <c r="Y227" s="36">
        <f t="shared" si="34"/>
        <v>15123.781060146341</v>
      </c>
      <c r="Z227" s="36">
        <f t="shared" si="35"/>
        <v>16903.321212554689</v>
      </c>
      <c r="AA227" s="36">
        <f t="shared" si="36"/>
        <v>19177.365601988997</v>
      </c>
      <c r="AB227" s="36">
        <f t="shared" si="37"/>
        <v>58264.485246492506</v>
      </c>
      <c r="AC227" s="36">
        <f t="shared" si="38"/>
        <v>296501.34839905181</v>
      </c>
      <c r="AD227" s="36">
        <f t="shared" si="39"/>
        <v>187217.50131856857</v>
      </c>
    </row>
    <row r="228" spans="1:30" ht="14.25" customHeight="1" x14ac:dyDescent="0.25">
      <c r="A228" s="16">
        <v>212</v>
      </c>
      <c r="B228" s="34">
        <v>0.257641989278456</v>
      </c>
      <c r="C228" s="34">
        <v>6.13186781923293E-2</v>
      </c>
      <c r="D228" s="34">
        <v>8.0406583319383197E-3</v>
      </c>
      <c r="E228" s="34">
        <v>3.68858156912861E-2</v>
      </c>
      <c r="F228" s="34">
        <v>9.4178906221252402E-3</v>
      </c>
      <c r="G228" s="34">
        <v>0.19206518793847699</v>
      </c>
      <c r="H228" s="35">
        <v>1.17051808507263</v>
      </c>
      <c r="I228" s="34">
        <v>8.7404813526068895E-2</v>
      </c>
      <c r="J228" s="34">
        <v>1.53688059909155E-2</v>
      </c>
      <c r="K228" s="36">
        <f>Inputs!$B$12*(1+$B228)^4</f>
        <v>150099.54156663662</v>
      </c>
      <c r="L228" s="36">
        <f t="shared" si="30"/>
        <v>16652.37115033963</v>
      </c>
      <c r="M228" s="36">
        <f t="shared" si="31"/>
        <v>210277.30198011998</v>
      </c>
      <c r="N228" s="37">
        <f>M228/Inputs!$B$6</f>
        <v>320.54466765262191</v>
      </c>
      <c r="O228" s="38">
        <f>IF(N228&gt;Inputs!$B$4,1,0)</f>
        <v>0</v>
      </c>
      <c r="P228" s="34">
        <f t="shared" si="32"/>
        <v>7.2036007535153393E-2</v>
      </c>
      <c r="Q228" s="36">
        <f>Inputs!$B$12*(1+$B228)^0*$C228+Inputs!$B$29*(1+$D228)^0*Inputs!$B$19+Inputs!$B$30*(1+$E228)^0*Inputs!$B$20+Inputs!$B$31*(1+$F228)^0*Inputs!$B$21+Inputs!$B$22*(1+Inputs!$B$23)^0</f>
        <v>11701.16471896668</v>
      </c>
      <c r="R228" s="36">
        <f>Inputs!$B$12*(1+$B228)^1*$C228+Inputs!$B$29*(1+$D228)^1*Inputs!$B$19+Inputs!$B$30*(1+$E228)^1*Inputs!$B$20+Inputs!$B$31*(1+$F228)^1*Inputs!$B$21+Inputs!$B$22*(1+Inputs!$B$23)^1</f>
        <v>12741.682359797613</v>
      </c>
      <c r="S228" s="36">
        <f>Inputs!$B$12*(1+$B228)^2*$C228+Inputs!$B$29*(1+$D228)^2*Inputs!$B$19+Inputs!$B$30*(1+$E228)^2*Inputs!$B$20+Inputs!$B$31*(1+$F228)^2*Inputs!$B$21+Inputs!$B$22*(1+Inputs!$B$23)^2</f>
        <v>14028.376797818324</v>
      </c>
      <c r="T228" s="36">
        <f>Inputs!$B$12*(1+$B228)^3*$C228+Inputs!$B$29*(1+$D228)^3*Inputs!$B$19+Inputs!$B$30*(1+$E228)^3*Inputs!$B$20+Inputs!$B$31*(1+$F228)^3*Inputs!$B$21+Inputs!$B$22*(1+Inputs!$B$23)^3</f>
        <v>15624.238159783667</v>
      </c>
      <c r="U228" s="36">
        <f>Inputs!$B$12*(1+$B228)^4*$C228+Inputs!$B$29*(1+$D228)^4*Inputs!$B$19+Inputs!$B$30*(1+$E228)^4*Inputs!$B$20+Inputs!$B$31*(1+$F228)^4*Inputs!$B$21+Inputs!$B$22*(1+Inputs!$B$23)^4</f>
        <v>17608.470435668813</v>
      </c>
      <c r="V228" s="35">
        <f>Inputs!$B$13/(Q228*(1-$G228))</f>
        <v>1.3391471191719857</v>
      </c>
      <c r="W228" s="36">
        <f>Inputs!$B$13</f>
        <v>12660</v>
      </c>
      <c r="X228" s="36">
        <f t="shared" si="33"/>
        <v>13351.795640247557</v>
      </c>
      <c r="Y228" s="36">
        <f t="shared" si="34"/>
        <v>14222.290244565753</v>
      </c>
      <c r="Z228" s="36">
        <f t="shared" si="35"/>
        <v>15308.044605883313</v>
      </c>
      <c r="AA228" s="36">
        <f t="shared" si="36"/>
        <v>16652.37115033963</v>
      </c>
      <c r="AB228" s="36">
        <f t="shared" si="37"/>
        <v>55896.245572385582</v>
      </c>
      <c r="AC228" s="36">
        <f t="shared" si="38"/>
        <v>234720.0905545287</v>
      </c>
      <c r="AD228" s="36">
        <f t="shared" si="39"/>
        <v>154381.0564077344</v>
      </c>
    </row>
    <row r="229" spans="1:30" ht="14.25" customHeight="1" x14ac:dyDescent="0.25">
      <c r="A229" s="16">
        <v>213</v>
      </c>
      <c r="B229" s="34">
        <v>0.22981176349868301</v>
      </c>
      <c r="C229" s="34">
        <v>7.9898843623013194E-2</v>
      </c>
      <c r="D229" s="34">
        <v>4.34506028724502E-2</v>
      </c>
      <c r="E229" s="34">
        <v>4.3194994520263402E-2</v>
      </c>
      <c r="F229" s="34">
        <v>-1.48756102713494E-3</v>
      </c>
      <c r="G229" s="34">
        <v>0.20461812204413099</v>
      </c>
      <c r="H229" s="35">
        <v>0.99526062958509598</v>
      </c>
      <c r="I229" s="34">
        <v>9.2955906140676295E-2</v>
      </c>
      <c r="J229" s="34">
        <v>3.0664377637976799E-2</v>
      </c>
      <c r="K229" s="36">
        <f>Inputs!$B$12*(1+$B229)^4</f>
        <v>137247.93595395223</v>
      </c>
      <c r="L229" s="36">
        <f t="shared" si="30"/>
        <v>15631.957793740528</v>
      </c>
      <c r="M229" s="36">
        <f t="shared" si="31"/>
        <v>219482.00215802691</v>
      </c>
      <c r="N229" s="37">
        <f>M229/Inputs!$B$6</f>
        <v>334.5762228018703</v>
      </c>
      <c r="O229" s="38">
        <f>IF(N229&gt;Inputs!$B$4,1,0)</f>
        <v>0</v>
      </c>
      <c r="P229" s="34">
        <f t="shared" si="32"/>
        <v>6.2291528502699492E-2</v>
      </c>
      <c r="Q229" s="36">
        <f>Inputs!$B$12*(1+$B229)^0*$C229+Inputs!$B$29*(1+$D229)^0*Inputs!$B$19+Inputs!$B$30*(1+$E229)^0*Inputs!$B$20+Inputs!$B$31*(1+$F229)^0*Inputs!$B$21+Inputs!$B$22*(1+Inputs!$B$23)^0</f>
        <v>12815.974644807713</v>
      </c>
      <c r="R229" s="36">
        <f>Inputs!$B$12*(1+$B229)^1*$C229+Inputs!$B$29*(1+$D229)^1*Inputs!$B$19+Inputs!$B$30*(1+$E229)^1*Inputs!$B$20+Inputs!$B$31*(1+$F229)^1*Inputs!$B$21+Inputs!$B$22*(1+Inputs!$B$23)^1</f>
        <v>14093.731291563992</v>
      </c>
      <c r="S229" s="36">
        <f>Inputs!$B$12*(1+$B229)^2*$C229+Inputs!$B$29*(1+$D229)^2*Inputs!$B$19+Inputs!$B$30*(1+$E229)^2*Inputs!$B$20+Inputs!$B$31*(1+$F229)^2*Inputs!$B$21+Inputs!$B$22*(1+Inputs!$B$23)^2</f>
        <v>15633.523689145921</v>
      </c>
      <c r="T229" s="36">
        <f>Inputs!$B$12*(1+$B229)^3*$C229+Inputs!$B$29*(1+$D229)^3*Inputs!$B$19+Inputs!$B$30*(1+$E229)^3*Inputs!$B$20+Inputs!$B$31*(1+$F229)^3*Inputs!$B$21+Inputs!$B$22*(1+Inputs!$B$23)^3</f>
        <v>17493.947309554103</v>
      </c>
      <c r="U229" s="36">
        <f>Inputs!$B$12*(1+$B229)^4*$C229+Inputs!$B$29*(1+$D229)^4*Inputs!$B$19+Inputs!$B$30*(1+$E229)^4*Inputs!$B$20+Inputs!$B$31*(1+$F229)^4*Inputs!$B$21+Inputs!$B$22*(1+Inputs!$B$23)^4</f>
        <v>19746.987778614657</v>
      </c>
      <c r="V229" s="35">
        <f>Inputs!$B$13/(Q229*(1-$G229))</f>
        <v>1.2419564702908796</v>
      </c>
      <c r="W229" s="36">
        <f>Inputs!$B$13</f>
        <v>12660</v>
      </c>
      <c r="X229" s="36">
        <f t="shared" si="33"/>
        <v>13230.847094962999</v>
      </c>
      <c r="Y229" s="36">
        <f t="shared" si="34"/>
        <v>13909.473847892123</v>
      </c>
      <c r="Z229" s="36">
        <f t="shared" si="35"/>
        <v>14706.577535606109</v>
      </c>
      <c r="AA229" s="36">
        <f t="shared" si="36"/>
        <v>15631.957793740528</v>
      </c>
      <c r="AB229" s="36">
        <f t="shared" si="37"/>
        <v>53642.324189517647</v>
      </c>
      <c r="AC229" s="36">
        <f t="shared" si="38"/>
        <v>258643.54974128617</v>
      </c>
      <c r="AD229" s="36">
        <f t="shared" si="39"/>
        <v>165839.67796850926</v>
      </c>
    </row>
    <row r="230" spans="1:30" ht="14.25" customHeight="1" x14ac:dyDescent="0.25">
      <c r="A230" s="16">
        <v>214</v>
      </c>
      <c r="B230" s="34">
        <v>0.39599654835252601</v>
      </c>
      <c r="C230" s="34">
        <v>9.7694769119725702E-2</v>
      </c>
      <c r="D230" s="34">
        <v>1.2282093488203E-2</v>
      </c>
      <c r="E230" s="34">
        <v>4.1813928821248202E-2</v>
      </c>
      <c r="F230" s="34">
        <v>1.02845939532318E-3</v>
      </c>
      <c r="G230" s="34">
        <v>0.18072019567072201</v>
      </c>
      <c r="H230" s="35">
        <v>1.1400207834800899</v>
      </c>
      <c r="I230" s="34">
        <v>0.10222362636799601</v>
      </c>
      <c r="J230" s="34">
        <v>2.0751014937857901E-2</v>
      </c>
      <c r="K230" s="36">
        <f>Inputs!$B$12*(1+$B230)^4</f>
        <v>227870.77443100253</v>
      </c>
      <c r="L230" s="36">
        <f t="shared" si="30"/>
        <v>28604.342958583904</v>
      </c>
      <c r="M230" s="36">
        <f t="shared" si="31"/>
        <v>290406.83346575714</v>
      </c>
      <c r="N230" s="37">
        <f>M230/Inputs!$B$6</f>
        <v>442.69334369780051</v>
      </c>
      <c r="O230" s="38">
        <f>IF(N230&gt;Inputs!$B$4,1,0)</f>
        <v>1</v>
      </c>
      <c r="P230" s="34">
        <f t="shared" si="32"/>
        <v>8.1472611430138106E-2</v>
      </c>
      <c r="Q230" s="36">
        <f>Inputs!$B$12*(1+$B230)^0*$C230+Inputs!$B$29*(1+$D230)^0*Inputs!$B$19+Inputs!$B$30*(1+$E230)^0*Inputs!$B$20+Inputs!$B$31*(1+$F230)^0*Inputs!$B$21+Inputs!$B$22*(1+Inputs!$B$23)^0</f>
        <v>13883.730174610464</v>
      </c>
      <c r="R230" s="36">
        <f>Inputs!$B$12*(1+$B230)^1*$C230+Inputs!$B$29*(1+$D230)^1*Inputs!$B$19+Inputs!$B$30*(1+$E230)^1*Inputs!$B$20+Inputs!$B$31*(1+$F230)^1*Inputs!$B$21+Inputs!$B$22*(1+Inputs!$B$23)^1</f>
        <v>16286.061277006451</v>
      </c>
      <c r="S230" s="36">
        <f>Inputs!$B$12*(1+$B230)^2*$C230+Inputs!$B$29*(1+$D230)^2*Inputs!$B$19+Inputs!$B$30*(1+$E230)^2*Inputs!$B$20+Inputs!$B$31*(1+$F230)^2*Inputs!$B$21+Inputs!$B$22*(1+Inputs!$B$23)^2</f>
        <v>19610.403967244765</v>
      </c>
      <c r="T230" s="36">
        <f>Inputs!$B$12*(1+$B230)^3*$C230+Inputs!$B$29*(1+$D230)^3*Inputs!$B$19+Inputs!$B$30*(1+$E230)^3*Inputs!$B$20+Inputs!$B$31*(1+$F230)^3*Inputs!$B$21+Inputs!$B$22*(1+Inputs!$B$23)^3</f>
        <v>24220.88191204887</v>
      </c>
      <c r="U230" s="36">
        <f>Inputs!$B$12*(1+$B230)^4*$C230+Inputs!$B$29*(1+$D230)^4*Inputs!$B$19+Inputs!$B$30*(1+$E230)^4*Inputs!$B$20+Inputs!$B$31*(1+$F230)^4*Inputs!$B$21+Inputs!$B$22*(1+Inputs!$B$23)^4</f>
        <v>30625.765873934281</v>
      </c>
      <c r="V230" s="35">
        <f>Inputs!$B$13/(Q230*(1-$G230))</f>
        <v>1.113000326029314</v>
      </c>
      <c r="W230" s="36">
        <f>Inputs!$B$13</f>
        <v>12660</v>
      </c>
      <c r="X230" s="36">
        <f t="shared" si="33"/>
        <v>14940.718907890916</v>
      </c>
      <c r="Y230" s="36">
        <f t="shared" si="34"/>
        <v>18098.978104622427</v>
      </c>
      <c r="Z230" s="36">
        <f t="shared" si="35"/>
        <v>22488.160605723257</v>
      </c>
      <c r="AA230" s="36">
        <f t="shared" si="36"/>
        <v>28604.342958583904</v>
      </c>
      <c r="AB230" s="36">
        <f t="shared" si="37"/>
        <v>70118.458040629339</v>
      </c>
      <c r="AC230" s="36">
        <f t="shared" si="38"/>
        <v>358377.02504039637</v>
      </c>
      <c r="AD230" s="36">
        <f t="shared" si="39"/>
        <v>220288.3754251278</v>
      </c>
    </row>
    <row r="231" spans="1:30" ht="14.25" customHeight="1" x14ac:dyDescent="0.25">
      <c r="A231" s="16">
        <v>215</v>
      </c>
      <c r="B231" s="34">
        <v>0.18666728819306999</v>
      </c>
      <c r="C231" s="34">
        <v>9.6669134318198194E-2</v>
      </c>
      <c r="D231" s="34">
        <v>9.1951215686301001E-3</v>
      </c>
      <c r="E231" s="34">
        <v>6.5376951249405096E-2</v>
      </c>
      <c r="F231" s="34">
        <v>2.4819559953187801E-2</v>
      </c>
      <c r="G231" s="34">
        <v>0.17587184947259599</v>
      </c>
      <c r="H231" s="35">
        <v>1.0290815941445199</v>
      </c>
      <c r="I231" s="34">
        <v>9.4736294208656299E-2</v>
      </c>
      <c r="J231" s="34">
        <v>2.1057693928201601E-2</v>
      </c>
      <c r="K231" s="36">
        <f>Inputs!$B$12*(1+$B231)^4</f>
        <v>118978.1284923873</v>
      </c>
      <c r="L231" s="36">
        <f t="shared" si="30"/>
        <v>17425.461501064729</v>
      </c>
      <c r="M231" s="36">
        <f t="shared" si="31"/>
        <v>209919.89301619862</v>
      </c>
      <c r="N231" s="37">
        <f>M231/Inputs!$B$6</f>
        <v>319.99983691493691</v>
      </c>
      <c r="O231" s="38">
        <f>IF(N231&gt;Inputs!$B$4,1,0)</f>
        <v>0</v>
      </c>
      <c r="P231" s="34">
        <f t="shared" si="32"/>
        <v>7.3678600280454698E-2</v>
      </c>
      <c r="Q231" s="36">
        <f>Inputs!$B$12*(1+$B231)^0*$C231+Inputs!$B$29*(1+$D231)^0*Inputs!$B$19+Inputs!$B$30*(1+$E231)^0*Inputs!$B$20+Inputs!$B$31*(1+$F231)^0*Inputs!$B$21+Inputs!$B$22*(1+Inputs!$B$23)^0</f>
        <v>13822.192086518815</v>
      </c>
      <c r="R231" s="36">
        <f>Inputs!$B$12*(1+$B231)^1*$C231+Inputs!$B$29*(1+$D231)^1*Inputs!$B$19+Inputs!$B$30*(1+$E231)^1*Inputs!$B$20+Inputs!$B$31*(1+$F231)^1*Inputs!$B$21+Inputs!$B$22*(1+Inputs!$B$23)^1</f>
        <v>15142.348130020633</v>
      </c>
      <c r="S231" s="36">
        <f>Inputs!$B$12*(1+$B231)^2*$C231+Inputs!$B$29*(1+$D231)^2*Inputs!$B$19+Inputs!$B$30*(1+$E231)^2*Inputs!$B$20+Inputs!$B$31*(1+$F231)^2*Inputs!$B$21+Inputs!$B$22*(1+Inputs!$B$23)^2</f>
        <v>16676.326810971186</v>
      </c>
      <c r="T231" s="36">
        <f>Inputs!$B$12*(1+$B231)^3*$C231+Inputs!$B$29*(1+$D231)^3*Inputs!$B$19+Inputs!$B$30*(1+$E231)^3*Inputs!$B$20+Inputs!$B$31*(1+$F231)^3*Inputs!$B$21+Inputs!$B$22*(1+Inputs!$B$23)^3</f>
        <v>18462.565308534482</v>
      </c>
      <c r="U231" s="36">
        <f>Inputs!$B$12*(1+$B231)^4*$C231+Inputs!$B$29*(1+$D231)^4*Inputs!$B$19+Inputs!$B$30*(1+$E231)^4*Inputs!$B$20+Inputs!$B$31*(1+$F231)^4*Inputs!$B$21+Inputs!$B$22*(1+Inputs!$B$23)^4</f>
        <v>20546.588792473169</v>
      </c>
      <c r="V231" s="35">
        <f>Inputs!$B$13/(Q231*(1-$G231))</f>
        <v>1.1113786066472013</v>
      </c>
      <c r="W231" s="36">
        <f>Inputs!$B$13</f>
        <v>12660</v>
      </c>
      <c r="X231" s="36">
        <f t="shared" si="33"/>
        <v>13612.404258256296</v>
      </c>
      <c r="Y231" s="36">
        <f t="shared" si="34"/>
        <v>14708.632867147535</v>
      </c>
      <c r="Z231" s="36">
        <f t="shared" si="35"/>
        <v>15971.059329124397</v>
      </c>
      <c r="AA231" s="36">
        <f t="shared" si="36"/>
        <v>17425.461501064729</v>
      </c>
      <c r="AB231" s="36">
        <f t="shared" si="37"/>
        <v>56336.017920412996</v>
      </c>
      <c r="AC231" s="36">
        <f t="shared" si="38"/>
        <v>241486.69312644016</v>
      </c>
      <c r="AD231" s="36">
        <f t="shared" si="39"/>
        <v>153583.87509578562</v>
      </c>
    </row>
    <row r="232" spans="1:30" ht="14.25" customHeight="1" x14ac:dyDescent="0.25">
      <c r="A232" s="16">
        <v>216</v>
      </c>
      <c r="B232" s="34">
        <v>0.21581850783426501</v>
      </c>
      <c r="C232" s="34">
        <v>9.4840699978930201E-2</v>
      </c>
      <c r="D232" s="34">
        <v>2.22428540212893E-2</v>
      </c>
      <c r="E232" s="34">
        <v>3.3619759836672099E-2</v>
      </c>
      <c r="F232" s="34">
        <v>7.5897081052727997E-3</v>
      </c>
      <c r="G232" s="34">
        <v>0.18704910401455199</v>
      </c>
      <c r="H232" s="35">
        <v>1.0690872928251001</v>
      </c>
      <c r="I232" s="34">
        <v>9.9016092351454199E-2</v>
      </c>
      <c r="J232" s="34">
        <v>2.9097448883015901E-2</v>
      </c>
      <c r="K232" s="36">
        <f>Inputs!$B$12*(1+$B232)^4</f>
        <v>131107.11202280375</v>
      </c>
      <c r="L232" s="36">
        <f t="shared" si="30"/>
        <v>18220.719370267045</v>
      </c>
      <c r="M232" s="36">
        <f t="shared" si="31"/>
        <v>224027.754360197</v>
      </c>
      <c r="N232" s="37">
        <f>M232/Inputs!$B$6</f>
        <v>341.50572311005641</v>
      </c>
      <c r="O232" s="38">
        <f>IF(N232&gt;Inputs!$B$4,1,0)</f>
        <v>0</v>
      </c>
      <c r="P232" s="34">
        <f t="shared" si="32"/>
        <v>6.9918643468438291E-2</v>
      </c>
      <c r="Q232" s="36">
        <f>Inputs!$B$12*(1+$B232)^0*$C232+Inputs!$B$29*(1+$D232)^0*Inputs!$B$19+Inputs!$B$30*(1+$E232)^0*Inputs!$B$20+Inputs!$B$31*(1+$F232)^0*Inputs!$B$21+Inputs!$B$22*(1+Inputs!$B$23)^0</f>
        <v>13712.486026162733</v>
      </c>
      <c r="R232" s="36">
        <f>Inputs!$B$12*(1+$B232)^1*$C232+Inputs!$B$29*(1+$D232)^1*Inputs!$B$19+Inputs!$B$30*(1+$E232)^1*Inputs!$B$20+Inputs!$B$31*(1+$F232)^1*Inputs!$B$21+Inputs!$B$22*(1+Inputs!$B$23)^1</f>
        <v>15063.611520813523</v>
      </c>
      <c r="S232" s="36">
        <f>Inputs!$B$12*(1+$B232)^2*$C232+Inputs!$B$29*(1+$D232)^2*Inputs!$B$19+Inputs!$B$30*(1+$E232)^2*Inputs!$B$20+Inputs!$B$31*(1+$F232)^2*Inputs!$B$21+Inputs!$B$22*(1+Inputs!$B$23)^2</f>
        <v>16682.443712612985</v>
      </c>
      <c r="T232" s="36">
        <f>Inputs!$B$12*(1+$B232)^3*$C232+Inputs!$B$29*(1+$D232)^3*Inputs!$B$19+Inputs!$B$30*(1+$E232)^3*Inputs!$B$20+Inputs!$B$31*(1+$F232)^3*Inputs!$B$21+Inputs!$B$22*(1+Inputs!$B$23)^3</f>
        <v>18626.256279471396</v>
      </c>
      <c r="U232" s="36">
        <f>Inputs!$B$12*(1+$B232)^4*$C232+Inputs!$B$29*(1+$D232)^4*Inputs!$B$19+Inputs!$B$30*(1+$E232)^4*Inputs!$B$20+Inputs!$B$31*(1+$F232)^4*Inputs!$B$21+Inputs!$B$22*(1+Inputs!$B$23)^4</f>
        <v>20964.670340056473</v>
      </c>
      <c r="V232" s="35">
        <f>Inputs!$B$13/(Q232*(1-$G232))</f>
        <v>1.1356727197442038</v>
      </c>
      <c r="W232" s="36">
        <f>Inputs!$B$13</f>
        <v>12660</v>
      </c>
      <c r="X232" s="36">
        <f t="shared" si="33"/>
        <v>13703.570524908793</v>
      </c>
      <c r="Y232" s="36">
        <f t="shared" si="34"/>
        <v>14950.485982968463</v>
      </c>
      <c r="Z232" s="36">
        <f t="shared" si="35"/>
        <v>16440.430519976631</v>
      </c>
      <c r="AA232" s="36">
        <f t="shared" si="36"/>
        <v>18220.719370267045</v>
      </c>
      <c r="AB232" s="36">
        <f t="shared" si="37"/>
        <v>56761.331575724369</v>
      </c>
      <c r="AC232" s="36">
        <f t="shared" si="38"/>
        <v>268181.63068651978</v>
      </c>
      <c r="AD232" s="36">
        <f t="shared" si="39"/>
        <v>167266.42278447261</v>
      </c>
    </row>
    <row r="233" spans="1:30" ht="14.25" customHeight="1" x14ac:dyDescent="0.25">
      <c r="A233" s="16">
        <v>217</v>
      </c>
      <c r="B233" s="34">
        <v>0.30076819087421103</v>
      </c>
      <c r="C233" s="34">
        <v>5.34123663136905E-2</v>
      </c>
      <c r="D233" s="34">
        <v>2.9264645719768001E-2</v>
      </c>
      <c r="E233" s="34">
        <v>3.6456457971906497E-2</v>
      </c>
      <c r="F233" s="34">
        <v>2.33292167067514E-2</v>
      </c>
      <c r="G233" s="34">
        <v>0.162931942561682</v>
      </c>
      <c r="H233" s="35">
        <v>1.00032087833572</v>
      </c>
      <c r="I233" s="34">
        <v>9.9952482209050494E-2</v>
      </c>
      <c r="J233" s="34">
        <v>2.3788975174150899E-2</v>
      </c>
      <c r="K233" s="36">
        <f>Inputs!$B$12*(1+$B233)^4</f>
        <v>171771.41085292771</v>
      </c>
      <c r="L233" s="36">
        <f t="shared" si="30"/>
        <v>15184.435659004455</v>
      </c>
      <c r="M233" s="36">
        <f t="shared" si="31"/>
        <v>178592.39605412341</v>
      </c>
      <c r="N233" s="37">
        <f>M233/Inputs!$B$6</f>
        <v>272.2445061800662</v>
      </c>
      <c r="O233" s="38">
        <f>IF(N233&gt;Inputs!$B$4,1,0)</f>
        <v>0</v>
      </c>
      <c r="P233" s="34">
        <f t="shared" si="32"/>
        <v>7.6163507034899602E-2</v>
      </c>
      <c r="Q233" s="36">
        <f>Inputs!$B$12*(1+$B233)^0*$C233+Inputs!$B$29*(1+$D233)^0*Inputs!$B$19+Inputs!$B$30*(1+$E233)^0*Inputs!$B$20+Inputs!$B$31*(1+$F233)^0*Inputs!$B$21+Inputs!$B$22*(1+Inputs!$B$23)^0</f>
        <v>11226.786006248352</v>
      </c>
      <c r="R233" s="36">
        <f>Inputs!$B$12*(1+$B233)^1*$C233+Inputs!$B$29*(1+$D233)^1*Inputs!$B$19+Inputs!$B$30*(1+$E233)^1*Inputs!$B$20+Inputs!$B$31*(1+$F233)^1*Inputs!$B$21+Inputs!$B$22*(1+Inputs!$B$23)^1</f>
        <v>12415.008973745771</v>
      </c>
      <c r="S233" s="36">
        <f>Inputs!$B$12*(1+$B233)^2*$C233+Inputs!$B$29*(1+$D233)^2*Inputs!$B$19+Inputs!$B$30*(1+$E233)^2*Inputs!$B$20+Inputs!$B$31*(1+$F233)^2*Inputs!$B$21+Inputs!$B$22*(1+Inputs!$B$23)^2</f>
        <v>13899.685444517636</v>
      </c>
      <c r="T233" s="36">
        <f>Inputs!$B$12*(1+$B233)^3*$C233+Inputs!$B$29*(1+$D233)^3*Inputs!$B$19+Inputs!$B$30*(1+$E233)^3*Inputs!$B$20+Inputs!$B$31*(1+$F233)^3*Inputs!$B$21+Inputs!$B$22*(1+Inputs!$B$23)^3</f>
        <v>15768.209366790865</v>
      </c>
      <c r="U233" s="36">
        <f>Inputs!$B$12*(1+$B233)^4*$C233+Inputs!$B$29*(1+$D233)^4*Inputs!$B$19+Inputs!$B$30*(1+$E233)^4*Inputs!$B$20+Inputs!$B$31*(1+$F233)^4*Inputs!$B$21+Inputs!$B$22*(1+Inputs!$B$23)^4</f>
        <v>18134.206329587501</v>
      </c>
      <c r="V233" s="35">
        <f>Inputs!$B$13/(Q233*(1-$G233))</f>
        <v>1.3471547647360929</v>
      </c>
      <c r="W233" s="36">
        <f>Inputs!$B$13</f>
        <v>12660</v>
      </c>
      <c r="X233" s="36">
        <f t="shared" si="33"/>
        <v>13098.81935121362</v>
      </c>
      <c r="Y233" s="36">
        <f t="shared" si="34"/>
        <v>13656.419240917572</v>
      </c>
      <c r="Z233" s="36">
        <f t="shared" si="35"/>
        <v>14347.770377035591</v>
      </c>
      <c r="AA233" s="36">
        <f t="shared" si="36"/>
        <v>15184.435659004455</v>
      </c>
      <c r="AB233" s="36">
        <f t="shared" si="37"/>
        <v>51829.383951022937</v>
      </c>
      <c r="AC233" s="36">
        <f t="shared" si="38"/>
        <v>204109.00741225953</v>
      </c>
      <c r="AD233" s="36">
        <f t="shared" si="39"/>
        <v>126763.01210310048</v>
      </c>
    </row>
    <row r="234" spans="1:30" ht="14.25" customHeight="1" x14ac:dyDescent="0.25">
      <c r="A234" s="16">
        <v>218</v>
      </c>
      <c r="B234" s="34">
        <v>0.409037198883339</v>
      </c>
      <c r="C234" s="34">
        <v>6.1268496158781098E-2</v>
      </c>
      <c r="D234" s="34">
        <v>4.6271202820637201E-2</v>
      </c>
      <c r="E234" s="34">
        <v>4.9152771815679598E-2</v>
      </c>
      <c r="F234" s="34">
        <v>1.15466276248403E-2</v>
      </c>
      <c r="G234" s="34">
        <v>0.16002966273750499</v>
      </c>
      <c r="H234" s="35">
        <v>1.00572388427698</v>
      </c>
      <c r="I234" s="34">
        <v>0.100827685159789</v>
      </c>
      <c r="J234" s="34">
        <v>2.2155666642533101E-2</v>
      </c>
      <c r="K234" s="36">
        <f>Inputs!$B$12*(1+$B234)^4</f>
        <v>236505.41312256208</v>
      </c>
      <c r="L234" s="36">
        <f t="shared" si="30"/>
        <v>19954.666757445877</v>
      </c>
      <c r="M234" s="36">
        <f t="shared" si="31"/>
        <v>218803.42434771353</v>
      </c>
      <c r="N234" s="37">
        <f>M234/Inputs!$B$6</f>
        <v>333.54180540809989</v>
      </c>
      <c r="O234" s="38">
        <f>IF(N234&gt;Inputs!$B$4,1,0)</f>
        <v>0</v>
      </c>
      <c r="P234" s="34">
        <f t="shared" si="32"/>
        <v>7.8672018517255901E-2</v>
      </c>
      <c r="Q234" s="36">
        <f>Inputs!$B$12*(1+$B234)^0*$C234+Inputs!$B$29*(1+$D234)^0*Inputs!$B$19+Inputs!$B$30*(1+$E234)^0*Inputs!$B$20+Inputs!$B$31*(1+$F234)^0*Inputs!$B$21+Inputs!$B$22*(1+Inputs!$B$23)^0</f>
        <v>11698.153796953786</v>
      </c>
      <c r="R234" s="36">
        <f>Inputs!$B$12*(1+$B234)^1*$C234+Inputs!$B$29*(1+$D234)^1*Inputs!$B$19+Inputs!$B$30*(1+$E234)^1*Inputs!$B$20+Inputs!$B$31*(1+$F234)^1*Inputs!$B$21+Inputs!$B$22*(1+Inputs!$B$23)^1</f>
        <v>13460.957201601967</v>
      </c>
      <c r="S234" s="36">
        <f>Inputs!$B$12*(1+$B234)^2*$C234+Inputs!$B$29*(1+$D234)^2*Inputs!$B$19+Inputs!$B$30*(1+$E234)^2*Inputs!$B$20+Inputs!$B$31*(1+$F234)^2*Inputs!$B$21+Inputs!$B$22*(1+Inputs!$B$23)^2</f>
        <v>15850.475207388081</v>
      </c>
      <c r="T234" s="36">
        <f>Inputs!$B$12*(1+$B234)^3*$C234+Inputs!$B$29*(1+$D234)^3*Inputs!$B$19+Inputs!$B$30*(1+$E234)^3*Inputs!$B$20+Inputs!$B$31*(1+$F234)^3*Inputs!$B$21+Inputs!$B$22*(1+Inputs!$B$23)^3</f>
        <v>19118.858023302411</v>
      </c>
      <c r="U234" s="36">
        <f>Inputs!$B$12*(1+$B234)^4*$C234+Inputs!$B$29*(1+$D234)^4*Inputs!$B$19+Inputs!$B$30*(1+$E234)^4*Inputs!$B$20+Inputs!$B$31*(1+$F234)^4*Inputs!$B$21+Inputs!$B$22*(1+Inputs!$B$23)^4</f>
        <v>23621.189612201364</v>
      </c>
      <c r="V234" s="35">
        <f>Inputs!$B$13/(Q234*(1-$G234))</f>
        <v>1.2884050821960247</v>
      </c>
      <c r="W234" s="36">
        <f>Inputs!$B$13</f>
        <v>12660</v>
      </c>
      <c r="X234" s="36">
        <f t="shared" si="33"/>
        <v>13768.689438249517</v>
      </c>
      <c r="Y234" s="36">
        <f t="shared" si="34"/>
        <v>15271.935094794357</v>
      </c>
      <c r="Z234" s="36">
        <f t="shared" si="35"/>
        <v>17286.108721978842</v>
      </c>
      <c r="AA234" s="36">
        <f t="shared" si="36"/>
        <v>19954.666757445877</v>
      </c>
      <c r="AB234" s="36">
        <f t="shared" si="37"/>
        <v>58425.528757554916</v>
      </c>
      <c r="AC234" s="36">
        <f t="shared" si="38"/>
        <v>259263.4088524481</v>
      </c>
      <c r="AD234" s="36">
        <f t="shared" si="39"/>
        <v>160377.89559015862</v>
      </c>
    </row>
    <row r="235" spans="1:30" ht="14.25" customHeight="1" x14ac:dyDescent="0.25">
      <c r="A235" s="16">
        <v>219</v>
      </c>
      <c r="B235" s="34">
        <v>0.263411979583899</v>
      </c>
      <c r="C235" s="34">
        <v>6.6709927780286393E-2</v>
      </c>
      <c r="D235" s="34">
        <v>4.0561425935761397E-2</v>
      </c>
      <c r="E235" s="34">
        <v>6.2182142894228999E-2</v>
      </c>
      <c r="F235" s="34">
        <v>-7.8084730487883204E-3</v>
      </c>
      <c r="G235" s="34">
        <v>0.18319133563152701</v>
      </c>
      <c r="H235" s="35">
        <v>1.06905389322969</v>
      </c>
      <c r="I235" s="34">
        <v>9.4776915195588798E-2</v>
      </c>
      <c r="J235" s="34">
        <v>2.6016025779969101E-2</v>
      </c>
      <c r="K235" s="36">
        <f>Inputs!$B$12*(1+$B235)^4</f>
        <v>152873.14931321912</v>
      </c>
      <c r="L235" s="36">
        <f t="shared" si="30"/>
        <v>16631.173950131066</v>
      </c>
      <c r="M235" s="36">
        <f t="shared" si="31"/>
        <v>212622.15420601505</v>
      </c>
      <c r="N235" s="37">
        <f>M235/Inputs!$B$6</f>
        <v>324.11913750916926</v>
      </c>
      <c r="O235" s="38">
        <f>IF(N235&gt;Inputs!$B$4,1,0)</f>
        <v>0</v>
      </c>
      <c r="P235" s="34">
        <f t="shared" si="32"/>
        <v>6.8760889415619697E-2</v>
      </c>
      <c r="Q235" s="36">
        <f>Inputs!$B$12*(1+$B235)^0*$C235+Inputs!$B$29*(1+$D235)^0*Inputs!$B$19+Inputs!$B$30*(1+$E235)^0*Inputs!$B$20+Inputs!$B$31*(1+$F235)^0*Inputs!$B$21+Inputs!$B$22*(1+Inputs!$B$23)^0</f>
        <v>12024.639694244106</v>
      </c>
      <c r="R235" s="36">
        <f>Inputs!$B$12*(1+$B235)^1*$C235+Inputs!$B$29*(1+$D235)^1*Inputs!$B$19+Inputs!$B$30*(1+$E235)^1*Inputs!$B$20+Inputs!$B$31*(1+$F235)^1*Inputs!$B$21+Inputs!$B$22*(1+Inputs!$B$23)^1</f>
        <v>13264.633345044203</v>
      </c>
      <c r="S235" s="36">
        <f>Inputs!$B$12*(1+$B235)^2*$C235+Inputs!$B$29*(1+$D235)^2*Inputs!$B$19+Inputs!$B$30*(1+$E235)^2*Inputs!$B$20+Inputs!$B$31*(1+$F235)^2*Inputs!$B$21+Inputs!$B$22*(1+Inputs!$B$23)^2</f>
        <v>14795.689462039747</v>
      </c>
      <c r="T235" s="36">
        <f>Inputs!$B$12*(1+$B235)^3*$C235+Inputs!$B$29*(1+$D235)^3*Inputs!$B$19+Inputs!$B$30*(1+$E235)^3*Inputs!$B$20+Inputs!$B$31*(1+$F235)^3*Inputs!$B$21+Inputs!$B$22*(1+Inputs!$B$23)^3</f>
        <v>16691.723221086788</v>
      </c>
      <c r="U235" s="36">
        <f>Inputs!$B$12*(1+$B235)^4*$C235+Inputs!$B$29*(1+$D235)^4*Inputs!$B$19+Inputs!$B$30*(1+$E235)^4*Inputs!$B$20+Inputs!$B$31*(1+$F235)^4*Inputs!$B$21+Inputs!$B$22*(1+Inputs!$B$23)^4</f>
        <v>19045.96450492572</v>
      </c>
      <c r="V235" s="35">
        <f>Inputs!$B$13/(Q235*(1-$G235))</f>
        <v>1.2889655129591981</v>
      </c>
      <c r="W235" s="36">
        <f>Inputs!$B$13</f>
        <v>12660</v>
      </c>
      <c r="X235" s="36">
        <f t="shared" si="33"/>
        <v>13369.84536533599</v>
      </c>
      <c r="Y235" s="36">
        <f t="shared" si="34"/>
        <v>14248.623887469763</v>
      </c>
      <c r="Z235" s="36">
        <f t="shared" si="35"/>
        <v>15324.986759217618</v>
      </c>
      <c r="AA235" s="36">
        <f t="shared" si="36"/>
        <v>16631.173950131066</v>
      </c>
      <c r="AB235" s="36">
        <f t="shared" si="37"/>
        <v>54822.005258883277</v>
      </c>
      <c r="AC235" s="36">
        <f t="shared" si="38"/>
        <v>248162.16231915998</v>
      </c>
      <c r="AD235" s="36">
        <f t="shared" si="39"/>
        <v>157800.14894713176</v>
      </c>
    </row>
    <row r="236" spans="1:30" ht="14.25" customHeight="1" x14ac:dyDescent="0.25">
      <c r="A236" s="16">
        <v>220</v>
      </c>
      <c r="B236" s="34">
        <v>0.25192701968881898</v>
      </c>
      <c r="C236" s="34">
        <v>9.0442423107637004E-2</v>
      </c>
      <c r="D236" s="34">
        <v>1.8861014291668299E-2</v>
      </c>
      <c r="E236" s="34">
        <v>2.5532436718190499E-2</v>
      </c>
      <c r="F236" s="34">
        <v>7.55371292717231E-3</v>
      </c>
      <c r="G236" s="34">
        <v>0.172877696564116</v>
      </c>
      <c r="H236" s="35">
        <v>1.0477074121908501</v>
      </c>
      <c r="I236" s="34">
        <v>0.10418514977247</v>
      </c>
      <c r="J236" s="34">
        <v>2.21331827156575E-2</v>
      </c>
      <c r="K236" s="36">
        <f>Inputs!$B$12*(1+$B236)^4</f>
        <v>147389.75641694816</v>
      </c>
      <c r="L236" s="36">
        <f t="shared" si="30"/>
        <v>18825.579740359433</v>
      </c>
      <c r="M236" s="36">
        <f t="shared" si="31"/>
        <v>199596.10530385259</v>
      </c>
      <c r="N236" s="37">
        <f>M236/Inputs!$B$6</f>
        <v>304.26235564611676</v>
      </c>
      <c r="O236" s="38">
        <f>IF(N236&gt;Inputs!$B$4,1,0)</f>
        <v>0</v>
      </c>
      <c r="P236" s="34">
        <f t="shared" si="32"/>
        <v>8.2051967056812503E-2</v>
      </c>
      <c r="Q236" s="36">
        <f>Inputs!$B$12*(1+$B236)^0*$C236+Inputs!$B$29*(1+$D236)^0*Inputs!$B$19+Inputs!$B$30*(1+$E236)^0*Inputs!$B$20+Inputs!$B$31*(1+$F236)^0*Inputs!$B$21+Inputs!$B$22*(1+Inputs!$B$23)^0</f>
        <v>13448.589413885144</v>
      </c>
      <c r="R236" s="36">
        <f>Inputs!$B$12*(1+$B236)^1*$C236+Inputs!$B$29*(1+$D236)^1*Inputs!$B$19+Inputs!$B$30*(1+$E236)^1*Inputs!$B$20+Inputs!$B$31*(1+$F236)^1*Inputs!$B$21+Inputs!$B$22*(1+Inputs!$B$23)^1</f>
        <v>14907.085423627406</v>
      </c>
      <c r="S236" s="36">
        <f>Inputs!$B$12*(1+$B236)^2*$C236+Inputs!$B$29*(1+$D236)^2*Inputs!$B$19+Inputs!$B$30*(1+$E236)^2*Inputs!$B$20+Inputs!$B$31*(1+$F236)^2*Inputs!$B$21+Inputs!$B$22*(1+Inputs!$B$23)^2</f>
        <v>16710.986699002475</v>
      </c>
      <c r="T236" s="36">
        <f>Inputs!$B$12*(1+$B236)^3*$C236+Inputs!$B$29*(1+$D236)^3*Inputs!$B$19+Inputs!$B$30*(1+$E236)^3*Inputs!$B$20+Inputs!$B$31*(1+$F236)^3*Inputs!$B$21+Inputs!$B$22*(1+Inputs!$B$23)^3</f>
        <v>18947.062624604732</v>
      </c>
      <c r="U236" s="36">
        <f>Inputs!$B$12*(1+$B236)^4*$C236+Inputs!$B$29*(1+$D236)^4*Inputs!$B$19+Inputs!$B$30*(1+$E236)^4*Inputs!$B$20+Inputs!$B$31*(1+$F236)^4*Inputs!$B$21+Inputs!$B$22*(1+Inputs!$B$23)^4</f>
        <v>21723.940825686754</v>
      </c>
      <c r="V236" s="35">
        <f>Inputs!$B$13/(Q236*(1-$G236))</f>
        <v>1.1381178614517886</v>
      </c>
      <c r="W236" s="36">
        <f>Inputs!$B$13</f>
        <v>12660</v>
      </c>
      <c r="X236" s="36">
        <f t="shared" si="33"/>
        <v>13754.283871921885</v>
      </c>
      <c r="Y236" s="36">
        <f t="shared" si="34"/>
        <v>15106.271047143602</v>
      </c>
      <c r="Z236" s="36">
        <f t="shared" si="35"/>
        <v>16773.404307958779</v>
      </c>
      <c r="AA236" s="36">
        <f t="shared" si="36"/>
        <v>18825.579740359433</v>
      </c>
      <c r="AB236" s="36">
        <f t="shared" si="37"/>
        <v>56720.74458578421</v>
      </c>
      <c r="AC236" s="36">
        <f t="shared" si="38"/>
        <v>234512.96083075885</v>
      </c>
      <c r="AD236" s="36">
        <f t="shared" si="39"/>
        <v>142875.36071806838</v>
      </c>
    </row>
    <row r="237" spans="1:30" ht="14.25" customHeight="1" x14ac:dyDescent="0.25">
      <c r="A237" s="16">
        <v>221</v>
      </c>
      <c r="B237" s="34">
        <v>0.29556471880251201</v>
      </c>
      <c r="C237" s="34">
        <v>8.4389586054189503E-2</v>
      </c>
      <c r="D237" s="34">
        <v>2.5879396267476901E-2</v>
      </c>
      <c r="E237" s="34">
        <v>3.0994175137438799E-2</v>
      </c>
      <c r="F237" s="34">
        <v>-1.7688657872547201E-3</v>
      </c>
      <c r="G237" s="34">
        <v>0.154161704039463</v>
      </c>
      <c r="H237" s="35">
        <v>1.1599740699796299</v>
      </c>
      <c r="I237" s="34">
        <v>9.3546928674745497E-2</v>
      </c>
      <c r="J237" s="34">
        <v>2.2570302559827699E-2</v>
      </c>
      <c r="K237" s="36">
        <f>Inputs!$B$12*(1+$B237)^4</f>
        <v>169039.30600555235</v>
      </c>
      <c r="L237" s="36">
        <f t="shared" si="30"/>
        <v>22220.749172073221</v>
      </c>
      <c r="M237" s="36">
        <f t="shared" si="31"/>
        <v>268044.5377969179</v>
      </c>
      <c r="N237" s="37">
        <f>M237/Inputs!$B$6</f>
        <v>408.60447834896019</v>
      </c>
      <c r="O237" s="38">
        <f>IF(N237&gt;Inputs!$B$4,1,0)</f>
        <v>1</v>
      </c>
      <c r="P237" s="34">
        <f t="shared" si="32"/>
        <v>7.0976626114917798E-2</v>
      </c>
      <c r="Q237" s="36">
        <f>Inputs!$B$12*(1+$B237)^0*$C237+Inputs!$B$29*(1+$D237)^0*Inputs!$B$19+Inputs!$B$30*(1+$E237)^0*Inputs!$B$20+Inputs!$B$31*(1+$F237)^0*Inputs!$B$21+Inputs!$B$22*(1+Inputs!$B$23)^0</f>
        <v>13085.419190678291</v>
      </c>
      <c r="R237" s="36">
        <f>Inputs!$B$12*(1+$B237)^1*$C237+Inputs!$B$29*(1+$D237)^1*Inputs!$B$19+Inputs!$B$30*(1+$E237)^1*Inputs!$B$20+Inputs!$B$31*(1+$F237)^1*Inputs!$B$21+Inputs!$B$22*(1+Inputs!$B$23)^1</f>
        <v>14668.16777551252</v>
      </c>
      <c r="S237" s="36">
        <f>Inputs!$B$12*(1+$B237)^2*$C237+Inputs!$B$29*(1+$D237)^2*Inputs!$B$19+Inputs!$B$30*(1+$E237)^2*Inputs!$B$20+Inputs!$B$31*(1+$F237)^2*Inputs!$B$21+Inputs!$B$22*(1+Inputs!$B$23)^2</f>
        <v>16695.810214132009</v>
      </c>
      <c r="T237" s="36">
        <f>Inputs!$B$12*(1+$B237)^3*$C237+Inputs!$B$29*(1+$D237)^3*Inputs!$B$19+Inputs!$B$30*(1+$E237)^3*Inputs!$B$20+Inputs!$B$31*(1+$F237)^3*Inputs!$B$21+Inputs!$B$22*(1+Inputs!$B$23)^3</f>
        <v>19299.153110276668</v>
      </c>
      <c r="U237" s="36">
        <f>Inputs!$B$12*(1+$B237)^4*$C237+Inputs!$B$29*(1+$D237)^4*Inputs!$B$19+Inputs!$B$30*(1+$E237)^4*Inputs!$B$20+Inputs!$B$31*(1+$F237)^4*Inputs!$B$21+Inputs!$B$22*(1+Inputs!$B$23)^4</f>
        <v>22647.646189315841</v>
      </c>
      <c r="V237" s="35">
        <f>Inputs!$B$13/(Q237*(1-$G237))</f>
        <v>1.1438227274735853</v>
      </c>
      <c r="W237" s="36">
        <f>Inputs!$B$13</f>
        <v>12660</v>
      </c>
      <c r="X237" s="36">
        <f t="shared" si="33"/>
        <v>14241.388966046408</v>
      </c>
      <c r="Y237" s="36">
        <f t="shared" si="34"/>
        <v>16267.058113026675</v>
      </c>
      <c r="Z237" s="36">
        <f t="shared" si="35"/>
        <v>18869.460065954921</v>
      </c>
      <c r="AA237" s="36">
        <f t="shared" si="36"/>
        <v>22220.749172073221</v>
      </c>
      <c r="AB237" s="36">
        <f t="shared" si="37"/>
        <v>63329.665021224864</v>
      </c>
      <c r="AC237" s="36">
        <f t="shared" si="38"/>
        <v>320137.47972752969</v>
      </c>
      <c r="AD237" s="36">
        <f t="shared" si="39"/>
        <v>204714.87277569305</v>
      </c>
    </row>
    <row r="238" spans="1:30" ht="14.25" customHeight="1" x14ac:dyDescent="0.25">
      <c r="A238" s="16">
        <v>222</v>
      </c>
      <c r="B238" s="34">
        <v>0.34911611165575801</v>
      </c>
      <c r="C238" s="34">
        <v>9.5419575130306605E-2</v>
      </c>
      <c r="D238" s="34">
        <v>4.0111120602557601E-2</v>
      </c>
      <c r="E238" s="34">
        <v>6.7937518951552395E-2</v>
      </c>
      <c r="F238" s="34">
        <v>1.85608913883882E-2</v>
      </c>
      <c r="G238" s="34">
        <v>0.19418773732400499</v>
      </c>
      <c r="H238" s="35">
        <v>1.00909113821125</v>
      </c>
      <c r="I238" s="34">
        <v>0.102159351070908</v>
      </c>
      <c r="J238" s="34">
        <v>1.8018288719158199E-2</v>
      </c>
      <c r="K238" s="36">
        <f>Inputs!$B$12*(1+$B238)^4</f>
        <v>198768.96013167925</v>
      </c>
      <c r="L238" s="36">
        <f t="shared" si="30"/>
        <v>23061.571120883382</v>
      </c>
      <c r="M238" s="36">
        <f t="shared" si="31"/>
        <v>234553.89980527852</v>
      </c>
      <c r="N238" s="37">
        <f>M238/Inputs!$B$6</f>
        <v>357.55167653243677</v>
      </c>
      <c r="O238" s="38">
        <f>IF(N238&gt;Inputs!$B$4,1,0)</f>
        <v>0</v>
      </c>
      <c r="P238" s="34">
        <f t="shared" si="32"/>
        <v>8.4141062351749799E-2</v>
      </c>
      <c r="Q238" s="36">
        <f>Inputs!$B$12*(1+$B238)^0*$C238+Inputs!$B$29*(1+$D238)^0*Inputs!$B$19+Inputs!$B$30*(1+$E238)^0*Inputs!$B$20+Inputs!$B$31*(1+$F238)^0*Inputs!$B$21+Inputs!$B$22*(1+Inputs!$B$23)^0</f>
        <v>13747.21853524532</v>
      </c>
      <c r="R238" s="36">
        <f>Inputs!$B$12*(1+$B238)^1*$C238+Inputs!$B$29*(1+$D238)^1*Inputs!$B$19+Inputs!$B$30*(1+$E238)^1*Inputs!$B$20+Inputs!$B$31*(1+$F238)^1*Inputs!$B$21+Inputs!$B$22*(1+Inputs!$B$23)^1</f>
        <v>16063.596365527897</v>
      </c>
      <c r="S238" s="36">
        <f>Inputs!$B$12*(1+$B238)^2*$C238+Inputs!$B$29*(1+$D238)^2*Inputs!$B$19+Inputs!$B$30*(1+$E238)^2*Inputs!$B$20+Inputs!$B$31*(1+$F238)^2*Inputs!$B$21+Inputs!$B$22*(1+Inputs!$B$23)^2</f>
        <v>19094.148806875743</v>
      </c>
      <c r="T238" s="36">
        <f>Inputs!$B$12*(1+$B238)^3*$C238+Inputs!$B$29*(1+$D238)^3*Inputs!$B$19+Inputs!$B$30*(1+$E238)^3*Inputs!$B$20+Inputs!$B$31*(1+$F238)^3*Inputs!$B$21+Inputs!$B$22*(1+Inputs!$B$23)^3</f>
        <v>23083.454500073589</v>
      </c>
      <c r="U238" s="36">
        <f>Inputs!$B$12*(1+$B238)^4*$C238+Inputs!$B$29*(1+$D238)^4*Inputs!$B$19+Inputs!$B$30*(1+$E238)^4*Inputs!$B$20+Inputs!$B$31*(1+$F238)^4*Inputs!$B$21+Inputs!$B$22*(1+Inputs!$B$23)^4</f>
        <v>28361.201595395498</v>
      </c>
      <c r="V238" s="35">
        <f>Inputs!$B$13/(Q238*(1-$G238))</f>
        <v>1.1428388539909808</v>
      </c>
      <c r="W238" s="36">
        <f>Inputs!$B$13</f>
        <v>12660</v>
      </c>
      <c r="X238" s="36">
        <f t="shared" si="33"/>
        <v>14360.36802926541</v>
      </c>
      <c r="Y238" s="36">
        <f t="shared" si="34"/>
        <v>16555.119416776892</v>
      </c>
      <c r="Z238" s="36">
        <f t="shared" si="35"/>
        <v>19391.992331105823</v>
      </c>
      <c r="AA238" s="36">
        <f t="shared" si="36"/>
        <v>23061.571120883382</v>
      </c>
      <c r="AB238" s="36">
        <f t="shared" si="37"/>
        <v>62994.494589974878</v>
      </c>
      <c r="AC238" s="36">
        <f t="shared" si="38"/>
        <v>279020.73626681074</v>
      </c>
      <c r="AD238" s="36">
        <f t="shared" si="39"/>
        <v>171559.40521530365</v>
      </c>
    </row>
    <row r="239" spans="1:30" ht="14.25" customHeight="1" x14ac:dyDescent="0.25">
      <c r="A239" s="16">
        <v>223</v>
      </c>
      <c r="B239" s="34">
        <v>0.28146396486603098</v>
      </c>
      <c r="C239" s="34">
        <v>5.9371278780453701E-2</v>
      </c>
      <c r="D239" s="34">
        <v>3.0824092223966301E-2</v>
      </c>
      <c r="E239" s="34">
        <v>5.5028654267989599E-2</v>
      </c>
      <c r="F239" s="34">
        <v>2.8471386476518701E-2</v>
      </c>
      <c r="G239" s="34">
        <v>0.202882148812668</v>
      </c>
      <c r="H239" s="35">
        <v>1.1259165995736899</v>
      </c>
      <c r="I239" s="34">
        <v>9.5312416856463203E-2</v>
      </c>
      <c r="J239" s="34">
        <v>2.54022010821165E-2</v>
      </c>
      <c r="K239" s="36">
        <f>Inputs!$B$12*(1+$B239)^4</f>
        <v>161799.3763140924</v>
      </c>
      <c r="L239" s="36">
        <f t="shared" si="30"/>
        <v>16964.074543086041</v>
      </c>
      <c r="M239" s="36">
        <f t="shared" si="31"/>
        <v>213150.96148478478</v>
      </c>
      <c r="N239" s="37">
        <f>M239/Inputs!$B$6</f>
        <v>324.92524616583046</v>
      </c>
      <c r="O239" s="38">
        <f>IF(N239&gt;Inputs!$B$4,1,0)</f>
        <v>0</v>
      </c>
      <c r="P239" s="34">
        <f t="shared" si="32"/>
        <v>6.9910215774346696E-2</v>
      </c>
      <c r="Q239" s="36">
        <f>Inputs!$B$12*(1+$B239)^0*$C239+Inputs!$B$29*(1+$D239)^0*Inputs!$B$19+Inputs!$B$30*(1+$E239)^0*Inputs!$B$20+Inputs!$B$31*(1+$F239)^0*Inputs!$B$21+Inputs!$B$22*(1+Inputs!$B$23)^0</f>
        <v>11584.320754254142</v>
      </c>
      <c r="R239" s="36">
        <f>Inputs!$B$12*(1+$B239)^1*$C239+Inputs!$B$29*(1+$D239)^1*Inputs!$B$19+Inputs!$B$30*(1+$E239)^1*Inputs!$B$20+Inputs!$B$31*(1+$F239)^1*Inputs!$B$21+Inputs!$B$22*(1+Inputs!$B$23)^1</f>
        <v>12886.284310473293</v>
      </c>
      <c r="S239" s="36">
        <f>Inputs!$B$12*(1+$B239)^2*$C239+Inputs!$B$29*(1+$D239)^2*Inputs!$B$19+Inputs!$B$30*(1+$E239)^2*Inputs!$B$20+Inputs!$B$31*(1+$F239)^2*Inputs!$B$21+Inputs!$B$22*(1+Inputs!$B$23)^2</f>
        <v>14482.78257351058</v>
      </c>
      <c r="T239" s="36">
        <f>Inputs!$B$12*(1+$B239)^3*$C239+Inputs!$B$29*(1+$D239)^3*Inputs!$B$19+Inputs!$B$30*(1+$E239)^3*Inputs!$B$20+Inputs!$B$31*(1+$F239)^3*Inputs!$B$21+Inputs!$B$22*(1+Inputs!$B$23)^3</f>
        <v>16453.804618903137</v>
      </c>
      <c r="U239" s="36">
        <f>Inputs!$B$12*(1+$B239)^4*$C239+Inputs!$B$29*(1+$D239)^4*Inputs!$B$19+Inputs!$B$30*(1+$E239)^4*Inputs!$B$20+Inputs!$B$31*(1+$F239)^4*Inputs!$B$21+Inputs!$B$22*(1+Inputs!$B$23)^4</f>
        <v>18901.723895867784</v>
      </c>
      <c r="V239" s="35">
        <f>Inputs!$B$13/(Q239*(1-$G239))</f>
        <v>1.3710099179693018</v>
      </c>
      <c r="W239" s="36">
        <f>Inputs!$B$13</f>
        <v>12660</v>
      </c>
      <c r="X239" s="36">
        <f t="shared" si="33"/>
        <v>13453.466575191022</v>
      </c>
      <c r="Y239" s="36">
        <f t="shared" si="34"/>
        <v>14412.864769932434</v>
      </c>
      <c r="Z239" s="36">
        <f t="shared" si="35"/>
        <v>15570.733619166795</v>
      </c>
      <c r="AA239" s="36">
        <f t="shared" si="36"/>
        <v>16964.074543086041</v>
      </c>
      <c r="AB239" s="36">
        <f t="shared" si="37"/>
        <v>55319.448447889888</v>
      </c>
      <c r="AC239" s="36">
        <f t="shared" si="38"/>
        <v>248819.1344158969</v>
      </c>
      <c r="AD239" s="36">
        <f t="shared" si="39"/>
        <v>157831.5130368949</v>
      </c>
    </row>
    <row r="240" spans="1:30" ht="14.25" customHeight="1" x14ac:dyDescent="0.25">
      <c r="A240" s="16">
        <v>224</v>
      </c>
      <c r="B240" s="34">
        <v>0.42319200757678499</v>
      </c>
      <c r="C240" s="34">
        <v>6.4011524372857703E-2</v>
      </c>
      <c r="D240" s="34">
        <v>1.7722457381620201E-2</v>
      </c>
      <c r="E240" s="34">
        <v>3.6958236435726897E-2</v>
      </c>
      <c r="F240" s="34">
        <v>2.1148298383700598E-2</v>
      </c>
      <c r="G240" s="34">
        <v>0.168839017200859</v>
      </c>
      <c r="H240" s="35">
        <v>1.0439491583984399</v>
      </c>
      <c r="I240" s="34">
        <v>9.2652268502324095E-2</v>
      </c>
      <c r="J240" s="34">
        <v>2.00876144844233E-2</v>
      </c>
      <c r="K240" s="36">
        <f>Inputs!$B$12*(1+$B240)^4</f>
        <v>246153.05774006579</v>
      </c>
      <c r="L240" s="36">
        <f t="shared" si="30"/>
        <v>21272.617166224954</v>
      </c>
      <c r="M240" s="36">
        <f t="shared" si="31"/>
        <v>253528.11713319688</v>
      </c>
      <c r="N240" s="37">
        <f>M240/Inputs!$B$6</f>
        <v>386.47578831280015</v>
      </c>
      <c r="O240" s="38">
        <f>IF(N240&gt;Inputs!$B$4,1,0)</f>
        <v>0</v>
      </c>
      <c r="P240" s="34">
        <f t="shared" si="32"/>
        <v>7.2564654017900798E-2</v>
      </c>
      <c r="Q240" s="36">
        <f>Inputs!$B$12*(1+$B240)^0*$C240+Inputs!$B$29*(1+$D240)^0*Inputs!$B$19+Inputs!$B$30*(1+$E240)^0*Inputs!$B$20+Inputs!$B$31*(1+$F240)^0*Inputs!$B$21+Inputs!$B$22*(1+Inputs!$B$23)^0</f>
        <v>11862.735489798382</v>
      </c>
      <c r="R240" s="36">
        <f>Inputs!$B$12*(1+$B240)^1*$C240+Inputs!$B$29*(1+$D240)^1*Inputs!$B$19+Inputs!$B$30*(1+$E240)^1*Inputs!$B$20+Inputs!$B$31*(1+$F240)^1*Inputs!$B$21+Inputs!$B$22*(1+Inputs!$B$23)^1</f>
        <v>13665.765730687821</v>
      </c>
      <c r="S240" s="36">
        <f>Inputs!$B$12*(1+$B240)^2*$C240+Inputs!$B$29*(1+$D240)^2*Inputs!$B$19+Inputs!$B$30*(1+$E240)^2*Inputs!$B$20+Inputs!$B$31*(1+$F240)^2*Inputs!$B$21+Inputs!$B$22*(1+Inputs!$B$23)^2</f>
        <v>16161.044448283192</v>
      </c>
      <c r="T240" s="36">
        <f>Inputs!$B$12*(1+$B240)^3*$C240+Inputs!$B$29*(1+$D240)^3*Inputs!$B$19+Inputs!$B$30*(1+$E240)^3*Inputs!$B$20+Inputs!$B$31*(1+$F240)^3*Inputs!$B$21+Inputs!$B$22*(1+Inputs!$B$23)^3</f>
        <v>19639.783632388957</v>
      </c>
      <c r="U240" s="36">
        <f>Inputs!$B$12*(1+$B240)^4*$C240+Inputs!$B$29*(1+$D240)^4*Inputs!$B$19+Inputs!$B$30*(1+$E240)^4*Inputs!$B$20+Inputs!$B$31*(1+$F240)^4*Inputs!$B$21+Inputs!$B$22*(1+Inputs!$B$23)^4</f>
        <v>24516.384724310126</v>
      </c>
      <c r="V240" s="35">
        <f>Inputs!$B$13/(Q240*(1-$G240))</f>
        <v>1.2839961187323738</v>
      </c>
      <c r="W240" s="36">
        <f>Inputs!$B$13</f>
        <v>12660</v>
      </c>
      <c r="X240" s="36">
        <f t="shared" si="33"/>
        <v>13902.56692676025</v>
      </c>
      <c r="Y240" s="36">
        <f t="shared" si="34"/>
        <v>15634.980508370185</v>
      </c>
      <c r="Z240" s="36">
        <f t="shared" si="35"/>
        <v>18020.861053692446</v>
      </c>
      <c r="AA240" s="36">
        <f t="shared" si="36"/>
        <v>21272.617166224954</v>
      </c>
      <c r="AB240" s="36">
        <f t="shared" si="37"/>
        <v>61518.310041184508</v>
      </c>
      <c r="AC240" s="36">
        <f t="shared" si="38"/>
        <v>299042.74460650916</v>
      </c>
      <c r="AD240" s="36">
        <f t="shared" si="39"/>
        <v>192009.80709201237</v>
      </c>
    </row>
    <row r="241" spans="1:30" ht="14.25" customHeight="1" x14ac:dyDescent="0.25">
      <c r="A241" s="16">
        <v>225</v>
      </c>
      <c r="B241" s="34">
        <v>0.42790306142347401</v>
      </c>
      <c r="C241" s="34">
        <v>7.3918490060315506E-2</v>
      </c>
      <c r="D241" s="34">
        <v>2.6700175370603801E-2</v>
      </c>
      <c r="E241" s="34">
        <v>3.7404983068179798E-2</v>
      </c>
      <c r="F241" s="34">
        <v>2.1769706885764802E-2</v>
      </c>
      <c r="G241" s="34">
        <v>0.18823409400965399</v>
      </c>
      <c r="H241" s="35">
        <v>0.97781344969455297</v>
      </c>
      <c r="I241" s="34">
        <v>9.4266193278695495E-2</v>
      </c>
      <c r="J241" s="34">
        <v>2.92924852682491E-2</v>
      </c>
      <c r="K241" s="36">
        <f>Inputs!$B$12*(1+$B241)^4</f>
        <v>249428.54266985235</v>
      </c>
      <c r="L241" s="36">
        <f t="shared" si="30"/>
        <v>21701.77860792954</v>
      </c>
      <c r="M241" s="36">
        <f t="shared" si="31"/>
        <v>281077.00209602056</v>
      </c>
      <c r="N241" s="37">
        <f>M241/Inputs!$B$6</f>
        <v>428.47103978051916</v>
      </c>
      <c r="O241" s="38">
        <f>IF(N241&gt;Inputs!$B$4,1,0)</f>
        <v>1</v>
      </c>
      <c r="P241" s="34">
        <f t="shared" si="32"/>
        <v>6.4973708010446399E-2</v>
      </c>
      <c r="Q241" s="36">
        <f>Inputs!$B$12*(1+$B241)^0*$C241+Inputs!$B$29*(1+$D241)^0*Inputs!$B$19+Inputs!$B$30*(1+$E241)^0*Inputs!$B$20+Inputs!$B$31*(1+$F241)^0*Inputs!$B$21+Inputs!$B$22*(1+Inputs!$B$23)^0</f>
        <v>12457.153431045852</v>
      </c>
      <c r="R241" s="36">
        <f>Inputs!$B$12*(1+$B241)^1*$C241+Inputs!$B$29*(1+$D241)^1*Inputs!$B$19+Inputs!$B$30*(1+$E241)^1*Inputs!$B$20+Inputs!$B$31*(1+$F241)^1*Inputs!$B$21+Inputs!$B$22*(1+Inputs!$B$23)^1</f>
        <v>14566.172283350501</v>
      </c>
      <c r="S241" s="36">
        <f>Inputs!$B$12*(1+$B241)^2*$C241+Inputs!$B$29*(1+$D241)^2*Inputs!$B$19+Inputs!$B$30*(1+$E241)^2*Inputs!$B$20+Inputs!$B$31*(1+$F241)^2*Inputs!$B$21+Inputs!$B$22*(1+Inputs!$B$23)^2</f>
        <v>17493.196978574273</v>
      </c>
      <c r="T241" s="36">
        <f>Inputs!$B$12*(1+$B241)^3*$C241+Inputs!$B$29*(1+$D241)^3*Inputs!$B$19+Inputs!$B$30*(1+$E241)^3*Inputs!$B$20+Inputs!$B$31*(1+$F241)^3*Inputs!$B$21+Inputs!$B$22*(1+Inputs!$B$23)^3</f>
        <v>21585.894709820357</v>
      </c>
      <c r="U241" s="36">
        <f>Inputs!$B$12*(1+$B241)^4*$C241+Inputs!$B$29*(1+$D241)^4*Inputs!$B$19+Inputs!$B$30*(1+$E241)^4*Inputs!$B$20+Inputs!$B$31*(1+$F241)^4*Inputs!$B$21+Inputs!$B$22*(1+Inputs!$B$23)^4</f>
        <v>27340.629832449813</v>
      </c>
      <c r="V241" s="35">
        <f>Inputs!$B$13/(Q241*(1-$G241))</f>
        <v>1.2519416417046307</v>
      </c>
      <c r="W241" s="36">
        <f>Inputs!$B$13</f>
        <v>12660</v>
      </c>
      <c r="X241" s="36">
        <f t="shared" si="33"/>
        <v>13993.016141639175</v>
      </c>
      <c r="Y241" s="36">
        <f t="shared" si="34"/>
        <v>15831.68579907972</v>
      </c>
      <c r="Z241" s="36">
        <f t="shared" si="35"/>
        <v>18334.791321220924</v>
      </c>
      <c r="AA241" s="36">
        <f t="shared" si="36"/>
        <v>21701.77860792954</v>
      </c>
      <c r="AB241" s="36">
        <f t="shared" si="37"/>
        <v>61957.229978140167</v>
      </c>
      <c r="AC241" s="36">
        <f t="shared" si="38"/>
        <v>343792.56351670314</v>
      </c>
      <c r="AD241" s="36">
        <f t="shared" si="39"/>
        <v>219119.77211788038</v>
      </c>
    </row>
    <row r="242" spans="1:30" ht="14.25" customHeight="1" x14ac:dyDescent="0.25">
      <c r="A242" s="16">
        <v>226</v>
      </c>
      <c r="B242" s="34">
        <v>0.30076364899803598</v>
      </c>
      <c r="C242" s="34">
        <v>8.4171447574788005E-2</v>
      </c>
      <c r="D242" s="34">
        <v>3.4051675354995897E-2</v>
      </c>
      <c r="E242" s="34">
        <v>4.1460342994076103E-2</v>
      </c>
      <c r="F242" s="34">
        <v>2.5605550376643402E-2</v>
      </c>
      <c r="G242" s="34">
        <v>0.22199623908934801</v>
      </c>
      <c r="H242" s="35">
        <v>1.00373380455999</v>
      </c>
      <c r="I242" s="34">
        <v>0.101330299287308</v>
      </c>
      <c r="J242" s="34">
        <v>2.7943373825716201E-2</v>
      </c>
      <c r="K242" s="36">
        <f>Inputs!$B$12*(1+$B242)^4</f>
        <v>171769.01177706523</v>
      </c>
      <c r="L242" s="36">
        <f t="shared" si="30"/>
        <v>18419.624600547308</v>
      </c>
      <c r="M242" s="36">
        <f t="shared" si="31"/>
        <v>215811.55570311472</v>
      </c>
      <c r="N242" s="37">
        <f>M242/Inputs!$B$6</f>
        <v>328.98103003523585</v>
      </c>
      <c r="O242" s="38">
        <f>IF(N242&gt;Inputs!$B$4,1,0)</f>
        <v>0</v>
      </c>
      <c r="P242" s="34">
        <f t="shared" si="32"/>
        <v>7.3386925461591798E-2</v>
      </c>
      <c r="Q242" s="36">
        <f>Inputs!$B$12*(1+$B242)^0*$C242+Inputs!$B$29*(1+$D242)^0*Inputs!$B$19+Inputs!$B$30*(1+$E242)^0*Inputs!$B$20+Inputs!$B$31*(1+$F242)^0*Inputs!$B$21+Inputs!$B$22*(1+Inputs!$B$23)^0</f>
        <v>13072.3308819142</v>
      </c>
      <c r="R242" s="36">
        <f>Inputs!$B$12*(1+$B242)^1*$C242+Inputs!$B$29*(1+$D242)^1*Inputs!$B$19+Inputs!$B$30*(1+$E242)^1*Inputs!$B$20+Inputs!$B$31*(1+$F242)^1*Inputs!$B$21+Inputs!$B$22*(1+Inputs!$B$23)^1</f>
        <v>14854.237837580433</v>
      </c>
      <c r="S242" s="36">
        <f>Inputs!$B$12*(1+$B242)^2*$C242+Inputs!$B$29*(1+$D242)^2*Inputs!$B$19+Inputs!$B$30*(1+$E242)^2*Inputs!$B$20+Inputs!$B$31*(1+$F242)^2*Inputs!$B$21+Inputs!$B$22*(1+Inputs!$B$23)^2</f>
        <v>17102.016564941543</v>
      </c>
      <c r="T242" s="36">
        <f>Inputs!$B$12*(1+$B242)^3*$C242+Inputs!$B$29*(1+$D242)^3*Inputs!$B$19+Inputs!$B$30*(1+$E242)^3*Inputs!$B$20+Inputs!$B$31*(1+$F242)^3*Inputs!$B$21+Inputs!$B$22*(1+Inputs!$B$23)^3</f>
        <v>19953.391575093068</v>
      </c>
      <c r="U242" s="36">
        <f>Inputs!$B$12*(1+$B242)^4*$C242+Inputs!$B$29*(1+$D242)^4*Inputs!$B$19+Inputs!$B$30*(1+$E242)^4*Inputs!$B$20+Inputs!$B$31*(1+$F242)^4*Inputs!$B$21+Inputs!$B$22*(1+Inputs!$B$23)^4</f>
        <v>23587.424743215313</v>
      </c>
      <c r="V242" s="35">
        <f>Inputs!$B$13/(Q242*(1-$G242))</f>
        <v>1.2447982734049003</v>
      </c>
      <c r="W242" s="36">
        <f>Inputs!$B$13</f>
        <v>12660</v>
      </c>
      <c r="X242" s="36">
        <f t="shared" si="33"/>
        <v>13689.226981689593</v>
      </c>
      <c r="Y242" s="36">
        <f t="shared" si="34"/>
        <v>14958.846688220508</v>
      </c>
      <c r="Z242" s="36">
        <f t="shared" si="35"/>
        <v>16517.336549990381</v>
      </c>
      <c r="AA242" s="36">
        <f t="shared" si="36"/>
        <v>18419.624600547308</v>
      </c>
      <c r="AB242" s="36">
        <f t="shared" si="37"/>
        <v>56574.794591645281</v>
      </c>
      <c r="AC242" s="36">
        <f t="shared" si="38"/>
        <v>258006.87162455576</v>
      </c>
      <c r="AD242" s="36">
        <f t="shared" si="39"/>
        <v>159236.76111146944</v>
      </c>
    </row>
    <row r="243" spans="1:30" ht="14.25" customHeight="1" x14ac:dyDescent="0.25">
      <c r="A243" s="16">
        <v>227</v>
      </c>
      <c r="B243" s="34">
        <v>0.49641012425498598</v>
      </c>
      <c r="C243" s="34">
        <v>9.2821004609713806E-2</v>
      </c>
      <c r="D243" s="34">
        <v>5.30578256040274E-2</v>
      </c>
      <c r="E243" s="34">
        <v>4.9778130423607903E-2</v>
      </c>
      <c r="F243" s="34">
        <v>2.1696912177800998E-2</v>
      </c>
      <c r="G243" s="34">
        <v>0.17539711873730901</v>
      </c>
      <c r="H243" s="35">
        <v>1.0951500252381301</v>
      </c>
      <c r="I243" s="34">
        <v>9.7982365573490798E-2</v>
      </c>
      <c r="J243" s="34">
        <v>2.25559152284718E-2</v>
      </c>
      <c r="K243" s="36">
        <f>Inputs!$B$12*(1+$B243)^4</f>
        <v>300852.62264002278</v>
      </c>
      <c r="L243" s="36">
        <f t="shared" si="30"/>
        <v>33738.151635305388</v>
      </c>
      <c r="M243" s="36">
        <f t="shared" si="31"/>
        <v>364111.79076335399</v>
      </c>
      <c r="N243" s="37">
        <f>M243/Inputs!$B$6</f>
        <v>555.04846152950302</v>
      </c>
      <c r="O243" s="38">
        <f>IF(N243&gt;Inputs!$B$4,1,0)</f>
        <v>1</v>
      </c>
      <c r="P243" s="34">
        <f t="shared" si="32"/>
        <v>7.5426450345018992E-2</v>
      </c>
      <c r="Q243" s="36">
        <f>Inputs!$B$12*(1+$B243)^0*$C243+Inputs!$B$29*(1+$D243)^0*Inputs!$B$19+Inputs!$B$30*(1+$E243)^0*Inputs!$B$20+Inputs!$B$31*(1+$F243)^0*Inputs!$B$21+Inputs!$B$22*(1+Inputs!$B$23)^0</f>
        <v>13591.304304009751</v>
      </c>
      <c r="R243" s="36">
        <f>Inputs!$B$12*(1+$B243)^1*$C243+Inputs!$B$29*(1+$D243)^1*Inputs!$B$19+Inputs!$B$30*(1+$E243)^1*Inputs!$B$20+Inputs!$B$31*(1+$F243)^1*Inputs!$B$21+Inputs!$B$22*(1+Inputs!$B$23)^1</f>
        <v>16684.844325270293</v>
      </c>
      <c r="S243" s="36">
        <f>Inputs!$B$12*(1+$B243)^2*$C243+Inputs!$B$29*(1+$D243)^2*Inputs!$B$19+Inputs!$B$30*(1+$E243)^2*Inputs!$B$20+Inputs!$B$31*(1+$F243)^2*Inputs!$B$21+Inputs!$B$22*(1+Inputs!$B$23)^2</f>
        <v>21166.339519469286</v>
      </c>
      <c r="T243" s="36">
        <f>Inputs!$B$12*(1+$B243)^3*$C243+Inputs!$B$29*(1+$D243)^3*Inputs!$B$19+Inputs!$B$30*(1+$E243)^3*Inputs!$B$20+Inputs!$B$31*(1+$F243)^3*Inputs!$B$21+Inputs!$B$22*(1+Inputs!$B$23)^3</f>
        <v>27717.846459000823</v>
      </c>
      <c r="U243" s="36">
        <f>Inputs!$B$12*(1+$B243)^4*$C243+Inputs!$B$29*(1+$D243)^4*Inputs!$B$19+Inputs!$B$30*(1+$E243)^4*Inputs!$B$20+Inputs!$B$31*(1+$F243)^4*Inputs!$B$21+Inputs!$B$22*(1+Inputs!$B$23)^4</f>
        <v>37359.651844216285</v>
      </c>
      <c r="V243" s="35">
        <f>Inputs!$B$13/(Q243*(1-$G243))</f>
        <v>1.1296079012481013</v>
      </c>
      <c r="W243" s="36">
        <f>Inputs!$B$13</f>
        <v>12660</v>
      </c>
      <c r="X243" s="36">
        <f t="shared" si="33"/>
        <v>15423.04319762625</v>
      </c>
      <c r="Y243" s="36">
        <f t="shared" si="34"/>
        <v>19415.267261492652</v>
      </c>
      <c r="Z243" s="36">
        <f t="shared" si="35"/>
        <v>25227.879751429875</v>
      </c>
      <c r="AA243" s="36">
        <f t="shared" si="36"/>
        <v>33738.151635305388</v>
      </c>
      <c r="AB243" s="36">
        <f t="shared" si="37"/>
        <v>77490.890344340078</v>
      </c>
      <c r="AC243" s="36">
        <f t="shared" si="38"/>
        <v>457387.91055059794</v>
      </c>
      <c r="AD243" s="36">
        <f t="shared" si="39"/>
        <v>286620.90041901392</v>
      </c>
    </row>
    <row r="244" spans="1:30" ht="14.25" customHeight="1" x14ac:dyDescent="0.25">
      <c r="A244" s="16">
        <v>228</v>
      </c>
      <c r="B244" s="34">
        <v>0.31948188516930698</v>
      </c>
      <c r="C244" s="34">
        <v>7.9369349589218804E-2</v>
      </c>
      <c r="D244" s="34">
        <v>3.5327377495319598E-2</v>
      </c>
      <c r="E244" s="34">
        <v>4.4941692753697103E-2</v>
      </c>
      <c r="F244" s="34">
        <v>1.45543605070916E-2</v>
      </c>
      <c r="G244" s="34">
        <v>0.197186267028577</v>
      </c>
      <c r="H244" s="35">
        <v>1.1116740054932699</v>
      </c>
      <c r="I244" s="34">
        <v>9.0845483495779505E-2</v>
      </c>
      <c r="J244" s="34">
        <v>2.5343691982422901E-2</v>
      </c>
      <c r="K244" s="36">
        <f>Inputs!$B$12*(1+$B244)^4</f>
        <v>181871.63853313774</v>
      </c>
      <c r="L244" s="36">
        <f t="shared" si="30"/>
        <v>20893.53585115492</v>
      </c>
      <c r="M244" s="36">
        <f t="shared" si="31"/>
        <v>273570.14258507255</v>
      </c>
      <c r="N244" s="37">
        <f>M244/Inputs!$B$6</f>
        <v>417.02765637968378</v>
      </c>
      <c r="O244" s="38">
        <f>IF(N244&gt;Inputs!$B$4,1,0)</f>
        <v>1</v>
      </c>
      <c r="P244" s="34">
        <f t="shared" si="32"/>
        <v>6.5501791513356611E-2</v>
      </c>
      <c r="Q244" s="36">
        <f>Inputs!$B$12*(1+$B244)^0*$C244+Inputs!$B$29*(1+$D244)^0*Inputs!$B$19+Inputs!$B$30*(1+$E244)^0*Inputs!$B$20+Inputs!$B$31*(1+$F244)^0*Inputs!$B$21+Inputs!$B$22*(1+Inputs!$B$23)^0</f>
        <v>12784.205002780051</v>
      </c>
      <c r="R244" s="36">
        <f>Inputs!$B$12*(1+$B244)^1*$C244+Inputs!$B$29*(1+$D244)^1*Inputs!$B$19+Inputs!$B$30*(1+$E244)^1*Inputs!$B$20+Inputs!$B$31*(1+$F244)^1*Inputs!$B$21+Inputs!$B$22*(1+Inputs!$B$23)^1</f>
        <v>14531.667845799628</v>
      </c>
      <c r="S244" s="36">
        <f>Inputs!$B$12*(1+$B244)^2*$C244+Inputs!$B$29*(1+$D244)^2*Inputs!$B$19+Inputs!$B$30*(1+$E244)^2*Inputs!$B$20+Inputs!$B$31*(1+$F244)^2*Inputs!$B$21+Inputs!$B$22*(1+Inputs!$B$23)^2</f>
        <v>16773.271328743169</v>
      </c>
      <c r="T244" s="36">
        <f>Inputs!$B$12*(1+$B244)^3*$C244+Inputs!$B$29*(1+$D244)^3*Inputs!$B$19+Inputs!$B$30*(1+$E244)^3*Inputs!$B$20+Inputs!$B$31*(1+$F244)^3*Inputs!$B$21+Inputs!$B$22*(1+Inputs!$B$23)^3</f>
        <v>19664.630320449782</v>
      </c>
      <c r="U244" s="36">
        <f>Inputs!$B$12*(1+$B244)^4*$C244+Inputs!$B$29*(1+$D244)^4*Inputs!$B$19+Inputs!$B$30*(1+$E244)^4*Inputs!$B$20+Inputs!$B$31*(1+$F244)^4*Inputs!$B$21+Inputs!$B$22*(1+Inputs!$B$23)^4</f>
        <v>23410.985669609199</v>
      </c>
      <c r="V244" s="35">
        <f>Inputs!$B$13/(Q244*(1-$G244))</f>
        <v>1.2335171344338118</v>
      </c>
      <c r="W244" s="36">
        <f>Inputs!$B$13</f>
        <v>12660</v>
      </c>
      <c r="X244" s="36">
        <f t="shared" si="33"/>
        <v>14035.123096322061</v>
      </c>
      <c r="Y244" s="36">
        <f t="shared" si="34"/>
        <v>15789.952165038138</v>
      </c>
      <c r="Z244" s="36">
        <f t="shared" si="35"/>
        <v>18030.922182745293</v>
      </c>
      <c r="AA244" s="36">
        <f t="shared" si="36"/>
        <v>20893.53585115492</v>
      </c>
      <c r="AB244" s="36">
        <f t="shared" si="37"/>
        <v>61825.691058325618</v>
      </c>
      <c r="AC244" s="36">
        <f t="shared" si="38"/>
        <v>327060.5993092857</v>
      </c>
      <c r="AD244" s="36">
        <f t="shared" si="39"/>
        <v>211744.45152674694</v>
      </c>
    </row>
    <row r="245" spans="1:30" ht="14.25" customHeight="1" x14ac:dyDescent="0.25">
      <c r="A245" s="16">
        <v>229</v>
      </c>
      <c r="B245" s="34">
        <v>0.42409381520688799</v>
      </c>
      <c r="C245" s="34">
        <v>5.6896070017563097E-2</v>
      </c>
      <c r="D245" s="34">
        <v>5.3991936450283502E-3</v>
      </c>
      <c r="E245" s="34">
        <v>5.49627450984672E-2</v>
      </c>
      <c r="F245" s="34">
        <v>1.9297691775794799E-2</v>
      </c>
      <c r="G245" s="34">
        <v>0.169724253757045</v>
      </c>
      <c r="H245" s="35">
        <v>0.94219419713136199</v>
      </c>
      <c r="I245" s="34">
        <v>9.0567029273653496E-2</v>
      </c>
      <c r="J245" s="34">
        <v>2.58062726983402E-2</v>
      </c>
      <c r="K245" s="36">
        <f>Inputs!$B$12*(1+$B245)^4</f>
        <v>246777.55192802369</v>
      </c>
      <c r="L245" s="36">
        <f t="shared" si="30"/>
        <v>17838.763372789195</v>
      </c>
      <c r="M245" s="36">
        <f t="shared" si="31"/>
        <v>239996.93916252453</v>
      </c>
      <c r="N245" s="37">
        <f>M245/Inputs!$B$6</f>
        <v>365.84899262579961</v>
      </c>
      <c r="O245" s="38">
        <f>IF(N245&gt;Inputs!$B$4,1,0)</f>
        <v>0</v>
      </c>
      <c r="P245" s="34">
        <f t="shared" si="32"/>
        <v>6.47607565753133E-2</v>
      </c>
      <c r="Q245" s="36">
        <f>Inputs!$B$12*(1+$B245)^0*$C245+Inputs!$B$29*(1+$D245)^0*Inputs!$B$19+Inputs!$B$30*(1+$E245)^0*Inputs!$B$20+Inputs!$B$31*(1+$F245)^0*Inputs!$B$21+Inputs!$B$22*(1+Inputs!$B$23)^0</f>
        <v>11435.808228480706</v>
      </c>
      <c r="R245" s="36">
        <f>Inputs!$B$12*(1+$B245)^1*$C245+Inputs!$B$29*(1+$D245)^1*Inputs!$B$19+Inputs!$B$30*(1+$E245)^1*Inputs!$B$20+Inputs!$B$31*(1+$F245)^1*Inputs!$B$21+Inputs!$B$22*(1+Inputs!$B$23)^1</f>
        <v>13057.437947421993</v>
      </c>
      <c r="S245" s="36">
        <f>Inputs!$B$12*(1+$B245)^2*$C245+Inputs!$B$29*(1+$D245)^2*Inputs!$B$19+Inputs!$B$30*(1+$E245)^2*Inputs!$B$20+Inputs!$B$31*(1+$F245)^2*Inputs!$B$21+Inputs!$B$22*(1+Inputs!$B$23)^2</f>
        <v>15300.342337919497</v>
      </c>
      <c r="T245" s="36">
        <f>Inputs!$B$12*(1+$B245)^3*$C245+Inputs!$B$29*(1+$D245)^3*Inputs!$B$19+Inputs!$B$30*(1+$E245)^3*Inputs!$B$20+Inputs!$B$31*(1+$F245)^3*Inputs!$B$21+Inputs!$B$22*(1+Inputs!$B$23)^3</f>
        <v>18425.29607912268</v>
      </c>
      <c r="U245" s="36">
        <f>Inputs!$B$12*(1+$B245)^4*$C245+Inputs!$B$29*(1+$D245)^4*Inputs!$B$19+Inputs!$B$30*(1+$E245)^4*Inputs!$B$20+Inputs!$B$31*(1+$F245)^4*Inputs!$B$21+Inputs!$B$22*(1+Inputs!$B$23)^4</f>
        <v>22803.52405067009</v>
      </c>
      <c r="V245" s="35">
        <f>Inputs!$B$13/(Q245*(1-$G245))</f>
        <v>1.333350997489672</v>
      </c>
      <c r="W245" s="36">
        <f>Inputs!$B$13</f>
        <v>12660</v>
      </c>
      <c r="X245" s="36">
        <f t="shared" si="33"/>
        <v>13395.064033800874</v>
      </c>
      <c r="Y245" s="36">
        <f t="shared" si="34"/>
        <v>14453.697776635732</v>
      </c>
      <c r="Z245" s="36">
        <f t="shared" si="35"/>
        <v>15909.745519331236</v>
      </c>
      <c r="AA245" s="36">
        <f t="shared" si="36"/>
        <v>17838.763372789195</v>
      </c>
      <c r="AB245" s="36">
        <f t="shared" si="37"/>
        <v>56826.088249186425</v>
      </c>
      <c r="AC245" s="36">
        <f t="shared" si="38"/>
        <v>282564.87929858669</v>
      </c>
      <c r="AD245" s="36">
        <f t="shared" si="39"/>
        <v>183170.8509133381</v>
      </c>
    </row>
    <row r="246" spans="1:30" ht="14.25" customHeight="1" x14ac:dyDescent="0.25">
      <c r="A246" s="16">
        <v>230</v>
      </c>
      <c r="B246" s="34">
        <v>0.346104645913628</v>
      </c>
      <c r="C246" s="34">
        <v>7.4499324403164105E-2</v>
      </c>
      <c r="D246" s="34">
        <v>3.69568860163942E-2</v>
      </c>
      <c r="E246" s="34">
        <v>2.0665376821204999E-2</v>
      </c>
      <c r="F246" s="34">
        <v>9.5551177155765096E-3</v>
      </c>
      <c r="G246" s="34">
        <v>0.213518857027892</v>
      </c>
      <c r="H246" s="35">
        <v>1.03583568619922</v>
      </c>
      <c r="I246" s="34">
        <v>9.91695015143393E-2</v>
      </c>
      <c r="J246" s="34">
        <v>2.6832401761640999E-2</v>
      </c>
      <c r="K246" s="36">
        <f>Inputs!$B$12*(1+$B246)^4</f>
        <v>197000.14374792765</v>
      </c>
      <c r="L246" s="36">
        <f t="shared" si="30"/>
        <v>18993.197846056672</v>
      </c>
      <c r="M246" s="36">
        <f t="shared" si="31"/>
        <v>225491.91942784662</v>
      </c>
      <c r="N246" s="37">
        <f>M246/Inputs!$B$6</f>
        <v>343.73768205464421</v>
      </c>
      <c r="O246" s="38">
        <f>IF(N246&gt;Inputs!$B$4,1,0)</f>
        <v>0</v>
      </c>
      <c r="P246" s="34">
        <f t="shared" si="32"/>
        <v>7.2337099752698308E-2</v>
      </c>
      <c r="Q246" s="36">
        <f>Inputs!$B$12*(1+$B246)^0*$C246+Inputs!$B$29*(1+$D246)^0*Inputs!$B$19+Inputs!$B$30*(1+$E246)^0*Inputs!$B$20+Inputs!$B$31*(1+$F246)^0*Inputs!$B$21+Inputs!$B$22*(1+Inputs!$B$23)^0</f>
        <v>12492.003491616768</v>
      </c>
      <c r="R246" s="36">
        <f>Inputs!$B$12*(1+$B246)^1*$C246+Inputs!$B$29*(1+$D246)^1*Inputs!$B$19+Inputs!$B$30*(1+$E246)^1*Inputs!$B$20+Inputs!$B$31*(1+$F246)^1*Inputs!$B$21+Inputs!$B$22*(1+Inputs!$B$23)^1</f>
        <v>14186.989074825993</v>
      </c>
      <c r="S246" s="36">
        <f>Inputs!$B$12*(1+$B246)^2*$C246+Inputs!$B$29*(1+$D246)^2*Inputs!$B$19+Inputs!$B$30*(1+$E246)^2*Inputs!$B$20+Inputs!$B$31*(1+$F246)^2*Inputs!$B$21+Inputs!$B$22*(1+Inputs!$B$23)^2</f>
        <v>16421.34370080537</v>
      </c>
      <c r="T246" s="36">
        <f>Inputs!$B$12*(1+$B246)^3*$C246+Inputs!$B$29*(1+$D246)^3*Inputs!$B$19+Inputs!$B$30*(1+$E246)^3*Inputs!$B$20+Inputs!$B$31*(1+$F246)^3*Inputs!$B$21+Inputs!$B$22*(1+Inputs!$B$23)^3</f>
        <v>19380.519399963261</v>
      </c>
      <c r="U246" s="36">
        <f>Inputs!$B$12*(1+$B246)^4*$C246+Inputs!$B$29*(1+$D246)^4*Inputs!$B$19+Inputs!$B$30*(1+$E246)^4*Inputs!$B$20+Inputs!$B$31*(1+$F246)^4*Inputs!$B$21+Inputs!$B$22*(1+Inputs!$B$23)^4</f>
        <v>23314.113630657121</v>
      </c>
      <c r="V246" s="35">
        <f>Inputs!$B$13/(Q246*(1-$G246))</f>
        <v>1.2885856614585696</v>
      </c>
      <c r="W246" s="36">
        <f>Inputs!$B$13</f>
        <v>12660</v>
      </c>
      <c r="X246" s="36">
        <f t="shared" si="33"/>
        <v>13672.746918744422</v>
      </c>
      <c r="Y246" s="36">
        <f t="shared" si="34"/>
        <v>15010.040532101075</v>
      </c>
      <c r="Z246" s="36">
        <f t="shared" si="35"/>
        <v>16751.765260283508</v>
      </c>
      <c r="AA246" s="36">
        <f t="shared" si="36"/>
        <v>18993.197846056672</v>
      </c>
      <c r="AB246" s="36">
        <f t="shared" si="37"/>
        <v>57451.709165884153</v>
      </c>
      <c r="AC246" s="36">
        <f t="shared" si="38"/>
        <v>269610.35247577657</v>
      </c>
      <c r="AD246" s="36">
        <f t="shared" si="39"/>
        <v>168040.21026196246</v>
      </c>
    </row>
    <row r="247" spans="1:30" ht="14.25" customHeight="1" x14ac:dyDescent="0.25">
      <c r="A247" s="16">
        <v>231</v>
      </c>
      <c r="B247" s="34">
        <v>0.34411294385593599</v>
      </c>
      <c r="C247" s="34">
        <v>6.3052338264279501E-2</v>
      </c>
      <c r="D247" s="34">
        <v>2.1249862433037399E-2</v>
      </c>
      <c r="E247" s="34">
        <v>5.7490314952058398E-2</v>
      </c>
      <c r="F247" s="34">
        <v>-7.8075946020702601E-3</v>
      </c>
      <c r="G247" s="34">
        <v>0.15102010021357701</v>
      </c>
      <c r="H247" s="35">
        <v>1.0491233357690599</v>
      </c>
      <c r="I247" s="34">
        <v>9.2737768955941505E-2</v>
      </c>
      <c r="J247" s="34">
        <v>2.4153368368184502E-2</v>
      </c>
      <c r="K247" s="36">
        <f>Inputs!$B$12*(1+$B247)^4</f>
        <v>195836.79992361477</v>
      </c>
      <c r="L247" s="36">
        <f t="shared" si="30"/>
        <v>18580.123855616293</v>
      </c>
      <c r="M247" s="36">
        <f t="shared" si="31"/>
        <v>235834.99492762209</v>
      </c>
      <c r="N247" s="37">
        <f>M247/Inputs!$B$6</f>
        <v>359.50456543844831</v>
      </c>
      <c r="O247" s="38">
        <f>IF(N247&gt;Inputs!$B$4,1,0)</f>
        <v>0</v>
      </c>
      <c r="P247" s="34">
        <f t="shared" si="32"/>
        <v>6.8584400587757E-2</v>
      </c>
      <c r="Q247" s="36">
        <f>Inputs!$B$12*(1+$B247)^0*$C247+Inputs!$B$29*(1+$D247)^0*Inputs!$B$19+Inputs!$B$30*(1+$E247)^0*Inputs!$B$20+Inputs!$B$31*(1+$F247)^0*Inputs!$B$21+Inputs!$B$22*(1+Inputs!$B$23)^0</f>
        <v>11805.184323283691</v>
      </c>
      <c r="R247" s="36">
        <f>Inputs!$B$12*(1+$B247)^1*$C247+Inputs!$B$29*(1+$D247)^1*Inputs!$B$19+Inputs!$B$30*(1+$E247)^1*Inputs!$B$20+Inputs!$B$31*(1+$F247)^1*Inputs!$B$21+Inputs!$B$22*(1+Inputs!$B$23)^1</f>
        <v>13217.194659326187</v>
      </c>
      <c r="S247" s="36">
        <f>Inputs!$B$12*(1+$B247)^2*$C247+Inputs!$B$29*(1+$D247)^2*Inputs!$B$19+Inputs!$B$30*(1+$E247)^2*Inputs!$B$20+Inputs!$B$31*(1+$F247)^2*Inputs!$B$21+Inputs!$B$22*(1+Inputs!$B$23)^2</f>
        <v>15085.17232379318</v>
      </c>
      <c r="T247" s="36">
        <f>Inputs!$B$12*(1+$B247)^3*$C247+Inputs!$B$29*(1+$D247)^3*Inputs!$B$19+Inputs!$B$30*(1+$E247)^3*Inputs!$B$20+Inputs!$B$31*(1+$F247)^3*Inputs!$B$21+Inputs!$B$22*(1+Inputs!$B$23)^3</f>
        <v>17563.715954919113</v>
      </c>
      <c r="U247" s="36">
        <f>Inputs!$B$12*(1+$B247)^4*$C247+Inputs!$B$29*(1+$D247)^4*Inputs!$B$19+Inputs!$B$30*(1+$E247)^4*Inputs!$B$20+Inputs!$B$31*(1+$F247)^4*Inputs!$B$21+Inputs!$B$22*(1+Inputs!$B$23)^4</f>
        <v>20860.496909083318</v>
      </c>
      <c r="V247" s="35">
        <f>Inputs!$B$13/(Q247*(1-$G247))</f>
        <v>1.2631750096722343</v>
      </c>
      <c r="W247" s="36">
        <f>Inputs!$B$13</f>
        <v>12660</v>
      </c>
      <c r="X247" s="36">
        <f t="shared" si="33"/>
        <v>13573.778723281648</v>
      </c>
      <c r="Y247" s="36">
        <f t="shared" si="34"/>
        <v>14806.811805638168</v>
      </c>
      <c r="Z247" s="36">
        <f t="shared" si="35"/>
        <v>16441.675816933905</v>
      </c>
      <c r="AA247" s="36">
        <f t="shared" si="36"/>
        <v>18580.123855616293</v>
      </c>
      <c r="AB247" s="36">
        <f t="shared" si="37"/>
        <v>57757.726847098063</v>
      </c>
      <c r="AC247" s="36">
        <f t="shared" si="38"/>
        <v>277452.25252904423</v>
      </c>
      <c r="AD247" s="36">
        <f t="shared" si="39"/>
        <v>178077.26808052402</v>
      </c>
    </row>
    <row r="248" spans="1:30" ht="14.25" customHeight="1" x14ac:dyDescent="0.25">
      <c r="A248" s="16">
        <v>232</v>
      </c>
      <c r="B248" s="34">
        <v>0.17097150706119699</v>
      </c>
      <c r="C248" s="34">
        <v>6.1069281231242799E-2</v>
      </c>
      <c r="D248" s="34">
        <v>4.4248366611200803E-2</v>
      </c>
      <c r="E248" s="34">
        <v>2.10411882820726E-2</v>
      </c>
      <c r="F248" s="34">
        <v>1.8984998049421501E-2</v>
      </c>
      <c r="G248" s="34">
        <v>0.17659609807002899</v>
      </c>
      <c r="H248" s="35">
        <v>1.06838123615752</v>
      </c>
      <c r="I248" s="34">
        <v>9.2222525266788702E-2</v>
      </c>
      <c r="J248" s="34">
        <v>2.66637199120443E-2</v>
      </c>
      <c r="K248" s="36">
        <f>Inputs!$B$12*(1+$B248)^4</f>
        <v>112807.13278005489</v>
      </c>
      <c r="L248" s="36">
        <f t="shared" si="30"/>
        <v>13914.21924499433</v>
      </c>
      <c r="M248" s="36">
        <f t="shared" si="31"/>
        <v>191257.07810362629</v>
      </c>
      <c r="N248" s="37">
        <f>M248/Inputs!$B$6</f>
        <v>291.55042393845474</v>
      </c>
      <c r="O248" s="38">
        <f>IF(N248&gt;Inputs!$B$4,1,0)</f>
        <v>0</v>
      </c>
      <c r="P248" s="34">
        <f t="shared" si="32"/>
        <v>6.5558805354744398E-2</v>
      </c>
      <c r="Q248" s="36">
        <f>Inputs!$B$12*(1+$B248)^0*$C248+Inputs!$B$29*(1+$D248)^0*Inputs!$B$19+Inputs!$B$30*(1+$E248)^0*Inputs!$B$20+Inputs!$B$31*(1+$F248)^0*Inputs!$B$21+Inputs!$B$22*(1+Inputs!$B$23)^0</f>
        <v>11686.20090130149</v>
      </c>
      <c r="R248" s="36">
        <f>Inputs!$B$12*(1+$B248)^1*$C248+Inputs!$B$29*(1+$D248)^1*Inputs!$B$19+Inputs!$B$30*(1+$E248)^1*Inputs!$B$20+Inputs!$B$31*(1+$F248)^1*Inputs!$B$21+Inputs!$B$22*(1+Inputs!$B$23)^1</f>
        <v>12528.132106632806</v>
      </c>
      <c r="S248" s="36">
        <f>Inputs!$B$12*(1+$B248)^2*$C248+Inputs!$B$29*(1+$D248)^2*Inputs!$B$19+Inputs!$B$30*(1+$E248)^2*Inputs!$B$20+Inputs!$B$31*(1+$F248)^2*Inputs!$B$21+Inputs!$B$22*(1+Inputs!$B$23)^2</f>
        <v>13484.298011514125</v>
      </c>
      <c r="T248" s="36">
        <f>Inputs!$B$12*(1+$B248)^3*$C248+Inputs!$B$29*(1+$D248)^3*Inputs!$B$19+Inputs!$B$30*(1+$E248)^3*Inputs!$B$20+Inputs!$B$31*(1+$F248)^3*Inputs!$B$21+Inputs!$B$22*(1+Inputs!$B$23)^3</f>
        <v>14573.288973928133</v>
      </c>
      <c r="U248" s="36">
        <f>Inputs!$B$12*(1+$B248)^4*$C248+Inputs!$B$29*(1+$D248)^4*Inputs!$B$19+Inputs!$B$30*(1+$E248)^4*Inputs!$B$20+Inputs!$B$31*(1+$F248)^4*Inputs!$B$21+Inputs!$B$22*(1+Inputs!$B$23)^4</f>
        <v>15816.838111704557</v>
      </c>
      <c r="V248" s="35">
        <f>Inputs!$B$13/(Q248*(1-$G248))</f>
        <v>1.3156714082739978</v>
      </c>
      <c r="W248" s="36">
        <f>Inputs!$B$13</f>
        <v>12660</v>
      </c>
      <c r="X248" s="36">
        <f t="shared" si="33"/>
        <v>12934.344864324405</v>
      </c>
      <c r="Y248" s="36">
        <f t="shared" si="34"/>
        <v>13235.096384363704</v>
      </c>
      <c r="Z248" s="36">
        <f t="shared" si="35"/>
        <v>13562.109685464848</v>
      </c>
      <c r="AA248" s="36">
        <f t="shared" si="36"/>
        <v>13914.21924499433</v>
      </c>
      <c r="AB248" s="36">
        <f t="shared" si="37"/>
        <v>51072.453826375924</v>
      </c>
      <c r="AC248" s="36">
        <f t="shared" si="38"/>
        <v>217899.39600697489</v>
      </c>
      <c r="AD248" s="36">
        <f t="shared" si="39"/>
        <v>140184.62427725038</v>
      </c>
    </row>
    <row r="249" spans="1:30" ht="14.25" customHeight="1" x14ac:dyDescent="0.25">
      <c r="A249" s="16">
        <v>233</v>
      </c>
      <c r="B249" s="34">
        <v>0.20896033968788699</v>
      </c>
      <c r="C249" s="34">
        <v>8.0388067208879393E-2</v>
      </c>
      <c r="D249" s="34">
        <v>2.6286913755841499E-2</v>
      </c>
      <c r="E249" s="34">
        <v>6.1744233515432803E-2</v>
      </c>
      <c r="F249" s="34">
        <v>1.95669739425413E-2</v>
      </c>
      <c r="G249" s="34">
        <v>0.220290729877759</v>
      </c>
      <c r="H249" s="35">
        <v>1.07461168861295</v>
      </c>
      <c r="I249" s="34">
        <v>0.100307898194718</v>
      </c>
      <c r="J249" s="34">
        <v>2.0820475323996501E-2</v>
      </c>
      <c r="K249" s="36">
        <f>Inputs!$B$12*(1+$B249)^4</f>
        <v>128173.86078786105</v>
      </c>
      <c r="L249" s="36">
        <f t="shared" si="30"/>
        <v>16289.595414775195</v>
      </c>
      <c r="M249" s="36">
        <f t="shared" si="31"/>
        <v>183424.11637041959</v>
      </c>
      <c r="N249" s="37">
        <f>M249/Inputs!$B$6</f>
        <v>279.60993349149328</v>
      </c>
      <c r="O249" s="38">
        <f>IF(N249&gt;Inputs!$B$4,1,0)</f>
        <v>0</v>
      </c>
      <c r="P249" s="34">
        <f t="shared" si="32"/>
        <v>7.9487422870721497E-2</v>
      </c>
      <c r="Q249" s="36">
        <f>Inputs!$B$12*(1+$B249)^0*$C249+Inputs!$B$29*(1+$D249)^0*Inputs!$B$19+Inputs!$B$30*(1+$E249)^0*Inputs!$B$20+Inputs!$B$31*(1+$F249)^0*Inputs!$B$21+Inputs!$B$22*(1+Inputs!$B$23)^0</f>
        <v>12845.328059959684</v>
      </c>
      <c r="R249" s="36">
        <f>Inputs!$B$12*(1+$B249)^1*$C249+Inputs!$B$29*(1+$D249)^1*Inputs!$B$19+Inputs!$B$30*(1+$E249)^1*Inputs!$B$20+Inputs!$B$31*(1+$F249)^1*Inputs!$B$21+Inputs!$B$22*(1+Inputs!$B$23)^1</f>
        <v>14114.220130693964</v>
      </c>
      <c r="S249" s="36">
        <f>Inputs!$B$12*(1+$B249)^2*$C249+Inputs!$B$29*(1+$D249)^2*Inputs!$B$19+Inputs!$B$30*(1+$E249)^2*Inputs!$B$20+Inputs!$B$31*(1+$F249)^2*Inputs!$B$21+Inputs!$B$22*(1+Inputs!$B$23)^2</f>
        <v>15605.225632759531</v>
      </c>
      <c r="T249" s="36">
        <f>Inputs!$B$12*(1+$B249)^3*$C249+Inputs!$B$29*(1+$D249)^3*Inputs!$B$19+Inputs!$B$30*(1+$E249)^3*Inputs!$B$20+Inputs!$B$31*(1+$F249)^3*Inputs!$B$21+Inputs!$B$22*(1+Inputs!$B$23)^3</f>
        <v>17362.975383057266</v>
      </c>
      <c r="U249" s="36">
        <f>Inputs!$B$12*(1+$B249)^4*$C249+Inputs!$B$29*(1+$D249)^4*Inputs!$B$19+Inputs!$B$30*(1+$E249)^4*Inputs!$B$20+Inputs!$B$31*(1+$F249)^4*Inputs!$B$21+Inputs!$B$22*(1+Inputs!$B$23)^4</f>
        <v>19441.333043003295</v>
      </c>
      <c r="V249" s="35">
        <f>Inputs!$B$13/(Q249*(1-$G249))</f>
        <v>1.2640254196145444</v>
      </c>
      <c r="W249" s="36">
        <f>Inputs!$B$13</f>
        <v>12660</v>
      </c>
      <c r="X249" s="36">
        <f t="shared" si="33"/>
        <v>13389.460951722658</v>
      </c>
      <c r="Y249" s="36">
        <f t="shared" si="34"/>
        <v>14227.729213750348</v>
      </c>
      <c r="Z249" s="36">
        <f t="shared" si="35"/>
        <v>15189.245562844699</v>
      </c>
      <c r="AA249" s="36">
        <f t="shared" si="36"/>
        <v>16289.595414775195</v>
      </c>
      <c r="AB249" s="36">
        <f t="shared" si="37"/>
        <v>53709.145743402361</v>
      </c>
      <c r="AC249" s="36">
        <f t="shared" si="38"/>
        <v>209199.79455355401</v>
      </c>
      <c r="AD249" s="36">
        <f t="shared" si="39"/>
        <v>129714.97062701723</v>
      </c>
    </row>
    <row r="250" spans="1:30" ht="14.25" customHeight="1" x14ac:dyDescent="0.25">
      <c r="A250" s="16">
        <v>234</v>
      </c>
      <c r="B250" s="34">
        <v>0.28606962985633699</v>
      </c>
      <c r="C250" s="34">
        <v>0.108927710353275</v>
      </c>
      <c r="D250" s="34">
        <v>1.8955396802961998E-2</v>
      </c>
      <c r="E250" s="34">
        <v>1.9530703763612999E-2</v>
      </c>
      <c r="F250" s="34">
        <v>1.6752725450203301E-3</v>
      </c>
      <c r="G250" s="34">
        <v>0.19370621199167201</v>
      </c>
      <c r="H250" s="35">
        <v>1.1126795734880499</v>
      </c>
      <c r="I250" s="34">
        <v>9.3981281546860501E-2</v>
      </c>
      <c r="J250" s="34">
        <v>2.47058614410639E-2</v>
      </c>
      <c r="K250" s="36">
        <f>Inputs!$B$12*(1+$B250)^4</f>
        <v>164138.01646387012</v>
      </c>
      <c r="L250" s="36">
        <f t="shared" si="30"/>
        <v>23417.434227554608</v>
      </c>
      <c r="M250" s="36">
        <f t="shared" si="31"/>
        <v>286139.75772456964</v>
      </c>
      <c r="N250" s="37">
        <f>M250/Inputs!$B$6</f>
        <v>436.18865506794151</v>
      </c>
      <c r="O250" s="38">
        <f>IF(N250&gt;Inputs!$B$4,1,0)</f>
        <v>1</v>
      </c>
      <c r="P250" s="34">
        <f t="shared" si="32"/>
        <v>6.9275420105796598E-2</v>
      </c>
      <c r="Q250" s="36">
        <f>Inputs!$B$12*(1+$B250)^0*$C250+Inputs!$B$29*(1+$D250)^0*Inputs!$B$19+Inputs!$B$30*(1+$E250)^0*Inputs!$B$20+Inputs!$B$31*(1+$F250)^0*Inputs!$B$21+Inputs!$B$22*(1+Inputs!$B$23)^0</f>
        <v>14557.706648623422</v>
      </c>
      <c r="R250" s="36">
        <f>Inputs!$B$12*(1+$B250)^1*$C250+Inputs!$B$29*(1+$D250)^1*Inputs!$B$19+Inputs!$B$30*(1+$E250)^1*Inputs!$B$20+Inputs!$B$31*(1+$F250)^1*Inputs!$B$21+Inputs!$B$22*(1+Inputs!$B$23)^1</f>
        <v>16477.480039835664</v>
      </c>
      <c r="S250" s="36">
        <f>Inputs!$B$12*(1+$B250)^2*$C250+Inputs!$B$29*(1+$D250)^2*Inputs!$B$19+Inputs!$B$30*(1+$E250)^2*Inputs!$B$20+Inputs!$B$31*(1+$F250)^2*Inputs!$B$21+Inputs!$B$22*(1+Inputs!$B$23)^2</f>
        <v>18932.190332932525</v>
      </c>
      <c r="T250" s="36">
        <f>Inputs!$B$12*(1+$B250)^3*$C250+Inputs!$B$29*(1+$D250)^3*Inputs!$B$19+Inputs!$B$30*(1+$E250)^3*Inputs!$B$20+Inputs!$B$31*(1+$F250)^3*Inputs!$B$21+Inputs!$B$22*(1+Inputs!$B$23)^3</f>
        <v>22074.821359191053</v>
      </c>
      <c r="U250" s="36">
        <f>Inputs!$B$12*(1+$B250)^4*$C250+Inputs!$B$29*(1+$D250)^4*Inputs!$B$19+Inputs!$B$30*(1+$E250)^4*Inputs!$B$20+Inputs!$B$31*(1+$F250)^4*Inputs!$B$21+Inputs!$B$22*(1+Inputs!$B$23)^4</f>
        <v>26102.125887623741</v>
      </c>
      <c r="V250" s="35">
        <f>Inputs!$B$13/(Q250*(1-$G250))</f>
        <v>1.0785677443757495</v>
      </c>
      <c r="W250" s="36">
        <f>Inputs!$B$13</f>
        <v>12660</v>
      </c>
      <c r="X250" s="36">
        <f t="shared" si="33"/>
        <v>14442.816273075707</v>
      </c>
      <c r="Y250" s="36">
        <f t="shared" si="34"/>
        <v>16724.593763305445</v>
      </c>
      <c r="Z250" s="36">
        <f t="shared" si="35"/>
        <v>19652.564217257561</v>
      </c>
      <c r="AA250" s="36">
        <f t="shared" si="36"/>
        <v>23417.434227554608</v>
      </c>
      <c r="AB250" s="36">
        <f t="shared" si="37"/>
        <v>65079.889991755903</v>
      </c>
      <c r="AC250" s="36">
        <f t="shared" si="38"/>
        <v>346385.22691366461</v>
      </c>
      <c r="AD250" s="36">
        <f t="shared" si="39"/>
        <v>221059.86773281373</v>
      </c>
    </row>
    <row r="251" spans="1:30" ht="14.25" customHeight="1" x14ac:dyDescent="0.25">
      <c r="A251" s="16">
        <v>235</v>
      </c>
      <c r="B251" s="34">
        <v>0.42705274246108399</v>
      </c>
      <c r="C251" s="34">
        <v>5.5230350726664601E-2</v>
      </c>
      <c r="D251" s="34">
        <v>2.9022490170873001E-2</v>
      </c>
      <c r="E251" s="34">
        <v>2.6384386039625798E-2</v>
      </c>
      <c r="F251" s="34">
        <v>3.16881016451089E-2</v>
      </c>
      <c r="G251" s="34">
        <v>0.17254837995413499</v>
      </c>
      <c r="H251" s="35">
        <v>1.0109167722777901</v>
      </c>
      <c r="I251" s="34">
        <v>8.9132349813608402E-2</v>
      </c>
      <c r="J251" s="34">
        <v>1.9336041216493401E-2</v>
      </c>
      <c r="K251" s="36">
        <f>Inputs!$B$12*(1+$B251)^4</f>
        <v>248834.93250928371</v>
      </c>
      <c r="L251" s="36">
        <f t="shared" si="30"/>
        <v>19031.670864817705</v>
      </c>
      <c r="M251" s="36">
        <f t="shared" si="31"/>
        <v>240240.54639700637</v>
      </c>
      <c r="N251" s="37">
        <f>M251/Inputs!$B$6</f>
        <v>366.22034511738775</v>
      </c>
      <c r="O251" s="38">
        <f>IF(N251&gt;Inputs!$B$4,1,0)</f>
        <v>0</v>
      </c>
      <c r="P251" s="34">
        <f t="shared" si="32"/>
        <v>6.9796308597114998E-2</v>
      </c>
      <c r="Q251" s="36">
        <f>Inputs!$B$12*(1+$B251)^0*$C251+Inputs!$B$29*(1+$D251)^0*Inputs!$B$19+Inputs!$B$30*(1+$E251)^0*Inputs!$B$20+Inputs!$B$31*(1+$F251)^0*Inputs!$B$21+Inputs!$B$22*(1+Inputs!$B$23)^0</f>
        <v>11335.865071026798</v>
      </c>
      <c r="R251" s="36">
        <f>Inputs!$B$12*(1+$B251)^1*$C251+Inputs!$B$29*(1+$D251)^1*Inputs!$B$19+Inputs!$B$30*(1+$E251)^1*Inputs!$B$20+Inputs!$B$31*(1+$F251)^1*Inputs!$B$21+Inputs!$B$22*(1+Inputs!$B$23)^1</f>
        <v>12987.02009083884</v>
      </c>
      <c r="S251" s="36">
        <f>Inputs!$B$12*(1+$B251)^2*$C251+Inputs!$B$29*(1+$D251)^2*Inputs!$B$19+Inputs!$B$30*(1+$E251)^2*Inputs!$B$20+Inputs!$B$31*(1+$F251)^2*Inputs!$B$21+Inputs!$B$22*(1+Inputs!$B$23)^2</f>
        <v>15249.517766899291</v>
      </c>
      <c r="T251" s="36">
        <f>Inputs!$B$12*(1+$B251)^3*$C251+Inputs!$B$29*(1+$D251)^3*Inputs!$B$19+Inputs!$B$30*(1+$E251)^3*Inputs!$B$20+Inputs!$B$31*(1+$F251)^3*Inputs!$B$21+Inputs!$B$22*(1+Inputs!$B$23)^3</f>
        <v>18381.657783578819</v>
      </c>
      <c r="U251" s="36">
        <f>Inputs!$B$12*(1+$B251)^4*$C251+Inputs!$B$29*(1+$D251)^4*Inputs!$B$19+Inputs!$B$30*(1+$E251)^4*Inputs!$B$20+Inputs!$B$31*(1+$F251)^4*Inputs!$B$21+Inputs!$B$22*(1+Inputs!$B$23)^4</f>
        <v>22751.964725834758</v>
      </c>
      <c r="V251" s="35">
        <f>Inputs!$B$13/(Q251*(1-$G251))</f>
        <v>1.3496974493445293</v>
      </c>
      <c r="W251" s="36">
        <f>Inputs!$B$13</f>
        <v>12660</v>
      </c>
      <c r="X251" s="36">
        <f t="shared" si="33"/>
        <v>13593.879981386768</v>
      </c>
      <c r="Y251" s="36">
        <f t="shared" si="34"/>
        <v>14893.39625110726</v>
      </c>
      <c r="Z251" s="36">
        <f t="shared" si="35"/>
        <v>16664.183690398168</v>
      </c>
      <c r="AA251" s="36">
        <f t="shared" si="36"/>
        <v>19031.670864817705</v>
      </c>
      <c r="AB251" s="36">
        <f t="shared" si="37"/>
        <v>58873.42702254418</v>
      </c>
      <c r="AC251" s="36">
        <f t="shared" si="38"/>
        <v>277946.90617607295</v>
      </c>
      <c r="AD251" s="36">
        <f t="shared" si="39"/>
        <v>181367.1193744622</v>
      </c>
    </row>
    <row r="252" spans="1:30" ht="14.25" customHeight="1" x14ac:dyDescent="0.25">
      <c r="A252" s="16">
        <v>236</v>
      </c>
      <c r="B252" s="34">
        <v>0.34763071605293999</v>
      </c>
      <c r="C252" s="34">
        <v>6.8949265373170504E-2</v>
      </c>
      <c r="D252" s="34">
        <v>2.1432600256782001E-2</v>
      </c>
      <c r="E252" s="34">
        <v>2.9452176762917798E-2</v>
      </c>
      <c r="F252" s="34">
        <v>-9.4988567982844992E-3</v>
      </c>
      <c r="G252" s="34">
        <v>0.201111634301431</v>
      </c>
      <c r="H252" s="35">
        <v>0.97097017649616901</v>
      </c>
      <c r="I252" s="34">
        <v>9.5313716496127104E-2</v>
      </c>
      <c r="J252" s="34">
        <v>3.1566919886327399E-2</v>
      </c>
      <c r="K252" s="36">
        <f>Inputs!$B$12*(1+$B252)^4</f>
        <v>197895.01523635755</v>
      </c>
      <c r="L252" s="36">
        <f t="shared" si="30"/>
        <v>16918.053866308088</v>
      </c>
      <c r="M252" s="36">
        <f t="shared" si="31"/>
        <v>228488.30991749186</v>
      </c>
      <c r="N252" s="37">
        <f>M252/Inputs!$B$6</f>
        <v>348.3053504839815</v>
      </c>
      <c r="O252" s="38">
        <f>IF(N252&gt;Inputs!$B$4,1,0)</f>
        <v>0</v>
      </c>
      <c r="P252" s="34">
        <f t="shared" si="32"/>
        <v>6.3746796609799705E-2</v>
      </c>
      <c r="Q252" s="36">
        <f>Inputs!$B$12*(1+$B252)^0*$C252+Inputs!$B$29*(1+$D252)^0*Inputs!$B$19+Inputs!$B$30*(1+$E252)^0*Inputs!$B$20+Inputs!$B$31*(1+$F252)^0*Inputs!$B$21+Inputs!$B$22*(1+Inputs!$B$23)^0</f>
        <v>12158.999949817153</v>
      </c>
      <c r="R252" s="36">
        <f>Inputs!$B$12*(1+$B252)^1*$C252+Inputs!$B$29*(1+$D252)^1*Inputs!$B$19+Inputs!$B$30*(1+$E252)^1*Inputs!$B$20+Inputs!$B$31*(1+$F252)^1*Inputs!$B$21+Inputs!$B$22*(1+Inputs!$B$23)^1</f>
        <v>13629.901547745534</v>
      </c>
      <c r="S252" s="36">
        <f>Inputs!$B$12*(1+$B252)^2*$C252+Inputs!$B$29*(1+$D252)^2*Inputs!$B$19+Inputs!$B$30*(1+$E252)^2*Inputs!$B$20+Inputs!$B$31*(1+$F252)^2*Inputs!$B$21+Inputs!$B$22*(1+Inputs!$B$23)^2</f>
        <v>15602.772376700294</v>
      </c>
      <c r="T252" s="36">
        <f>Inputs!$B$12*(1+$B252)^3*$C252+Inputs!$B$29*(1+$D252)^3*Inputs!$B$19+Inputs!$B$30*(1+$E252)^3*Inputs!$B$20+Inputs!$B$31*(1+$F252)^3*Inputs!$B$21+Inputs!$B$22*(1+Inputs!$B$23)^3</f>
        <v>18251.437296574339</v>
      </c>
      <c r="U252" s="36">
        <f>Inputs!$B$12*(1+$B252)^4*$C252+Inputs!$B$29*(1+$D252)^4*Inputs!$B$19+Inputs!$B$30*(1+$E252)^4*Inputs!$B$20+Inputs!$B$31*(1+$F252)^4*Inputs!$B$21+Inputs!$B$22*(1+Inputs!$B$23)^4</f>
        <v>21810.138134226832</v>
      </c>
      <c r="V252" s="35">
        <f>Inputs!$B$13/(Q252*(1-$G252))</f>
        <v>1.3033160769242316</v>
      </c>
      <c r="W252" s="36">
        <f>Inputs!$B$13</f>
        <v>12660</v>
      </c>
      <c r="X252" s="36">
        <f t="shared" si="33"/>
        <v>13286.799203302131</v>
      </c>
      <c r="Y252" s="36">
        <f t="shared" si="34"/>
        <v>14174.345026142135</v>
      </c>
      <c r="Z252" s="36">
        <f t="shared" si="35"/>
        <v>15369.053431986295</v>
      </c>
      <c r="AA252" s="36">
        <f t="shared" si="36"/>
        <v>16918.053866308088</v>
      </c>
      <c r="AB252" s="36">
        <f t="shared" si="37"/>
        <v>54829.502994472816</v>
      </c>
      <c r="AC252" s="36">
        <f t="shared" si="38"/>
        <v>273772.26222306391</v>
      </c>
      <c r="AD252" s="36">
        <f t="shared" si="39"/>
        <v>173658.80692301903</v>
      </c>
    </row>
    <row r="253" spans="1:30" ht="14.25" customHeight="1" x14ac:dyDescent="0.25">
      <c r="A253" s="16">
        <v>237</v>
      </c>
      <c r="B253" s="34">
        <v>0.28688477890963798</v>
      </c>
      <c r="C253" s="34">
        <v>8.2961606402243704E-2</v>
      </c>
      <c r="D253" s="34">
        <v>2.06028803640688E-2</v>
      </c>
      <c r="E253" s="34">
        <v>3.1642704140039002E-2</v>
      </c>
      <c r="F253" s="34">
        <v>2.0098707891617301E-2</v>
      </c>
      <c r="G253" s="34">
        <v>0.209809465540539</v>
      </c>
      <c r="H253" s="35">
        <v>0.99160734039276899</v>
      </c>
      <c r="I253" s="34">
        <v>9.7289453752562594E-2</v>
      </c>
      <c r="J253" s="34">
        <v>2.39600152710411E-2</v>
      </c>
      <c r="K253" s="36">
        <f>Inputs!$B$12*(1+$B253)^4</f>
        <v>164554.55443690199</v>
      </c>
      <c r="L253" s="36">
        <f t="shared" si="30"/>
        <v>17530.164882575678</v>
      </c>
      <c r="M253" s="36">
        <f t="shared" si="31"/>
        <v>209691.48920644872</v>
      </c>
      <c r="N253" s="37">
        <f>M253/Inputs!$B$6</f>
        <v>319.651660375684</v>
      </c>
      <c r="O253" s="38">
        <f>IF(N253&gt;Inputs!$B$4,1,0)</f>
        <v>0</v>
      </c>
      <c r="P253" s="34">
        <f t="shared" si="32"/>
        <v>7.3329438481521486E-2</v>
      </c>
      <c r="Q253" s="36">
        <f>Inputs!$B$12*(1+$B253)^0*$C253+Inputs!$B$29*(1+$D253)^0*Inputs!$B$19+Inputs!$B$30*(1+$E253)^0*Inputs!$B$20+Inputs!$B$31*(1+$F253)^0*Inputs!$B$21+Inputs!$B$22*(1+Inputs!$B$23)^0</f>
        <v>12999.740411561543</v>
      </c>
      <c r="R253" s="36">
        <f>Inputs!$B$12*(1+$B253)^1*$C253+Inputs!$B$29*(1+$D253)^1*Inputs!$B$19+Inputs!$B$30*(1+$E253)^1*Inputs!$B$20+Inputs!$B$31*(1+$F253)^1*Inputs!$B$21+Inputs!$B$22*(1+Inputs!$B$23)^1</f>
        <v>14596.867669858315</v>
      </c>
      <c r="S253" s="36">
        <f>Inputs!$B$12*(1+$B253)^2*$C253+Inputs!$B$29*(1+$D253)^2*Inputs!$B$19+Inputs!$B$30*(1+$E253)^2*Inputs!$B$20+Inputs!$B$31*(1+$F253)^2*Inputs!$B$21+Inputs!$B$22*(1+Inputs!$B$23)^2</f>
        <v>16607.340439888449</v>
      </c>
      <c r="T253" s="36">
        <f>Inputs!$B$12*(1+$B253)^3*$C253+Inputs!$B$29*(1+$D253)^3*Inputs!$B$19+Inputs!$B$30*(1+$E253)^3*Inputs!$B$20+Inputs!$B$31*(1+$F253)^3*Inputs!$B$21+Inputs!$B$22*(1+Inputs!$B$23)^3</f>
        <v>19148.772236990226</v>
      </c>
      <c r="U253" s="36">
        <f>Inputs!$B$12*(1+$B253)^4*$C253+Inputs!$B$29*(1+$D253)^4*Inputs!$B$19+Inputs!$B$30*(1+$E253)^4*Inputs!$B$20+Inputs!$B$31*(1+$F253)^4*Inputs!$B$21+Inputs!$B$22*(1+Inputs!$B$23)^4</f>
        <v>22372.496298836842</v>
      </c>
      <c r="V253" s="35">
        <f>Inputs!$B$13/(Q253*(1-$G253))</f>
        <v>1.2324440218625781</v>
      </c>
      <c r="W253" s="36">
        <f>Inputs!$B$13</f>
        <v>12660</v>
      </c>
      <c r="X253" s="36">
        <f t="shared" si="33"/>
        <v>13520.916261107448</v>
      </c>
      <c r="Y253" s="36">
        <f t="shared" si="34"/>
        <v>14593.072111071846</v>
      </c>
      <c r="Z253" s="36">
        <f t="shared" si="35"/>
        <v>15915.223445283231</v>
      </c>
      <c r="AA253" s="36">
        <f t="shared" si="36"/>
        <v>17530.164882575678</v>
      </c>
      <c r="AB253" s="36">
        <f t="shared" si="37"/>
        <v>55810.625947280045</v>
      </c>
      <c r="AC253" s="36">
        <f t="shared" si="38"/>
        <v>244788.29065886521</v>
      </c>
      <c r="AD253" s="36">
        <f t="shared" si="39"/>
        <v>153880.86325916869</v>
      </c>
    </row>
    <row r="254" spans="1:30" ht="14.25" customHeight="1" x14ac:dyDescent="0.25">
      <c r="A254" s="16">
        <v>238</v>
      </c>
      <c r="B254" s="34">
        <v>0.37639425531462301</v>
      </c>
      <c r="C254" s="34">
        <v>6.7654061144681504E-2</v>
      </c>
      <c r="D254" s="34">
        <v>3.2284864088233098E-2</v>
      </c>
      <c r="E254" s="34">
        <v>3.9046520487651101E-2</v>
      </c>
      <c r="F254" s="34">
        <v>3.31237788677929E-2</v>
      </c>
      <c r="G254" s="34">
        <v>0.184712967451479</v>
      </c>
      <c r="H254" s="35">
        <v>1.14669034236151</v>
      </c>
      <c r="I254" s="34">
        <v>9.77753711253595E-2</v>
      </c>
      <c r="J254" s="34">
        <v>2.6252903340696399E-2</v>
      </c>
      <c r="K254" s="36">
        <f>Inputs!$B$12*(1+$B254)^4</f>
        <v>215338.98203656194</v>
      </c>
      <c r="L254" s="36">
        <f t="shared" si="30"/>
        <v>22243.612624228383</v>
      </c>
      <c r="M254" s="36">
        <f t="shared" si="31"/>
        <v>262570.03571847075</v>
      </c>
      <c r="N254" s="37">
        <f>M254/Inputs!$B$6</f>
        <v>400.25920079035177</v>
      </c>
      <c r="O254" s="38">
        <f>IF(N254&gt;Inputs!$B$4,1,0)</f>
        <v>1</v>
      </c>
      <c r="P254" s="34">
        <f t="shared" si="32"/>
        <v>7.1522467784663105E-2</v>
      </c>
      <c r="Q254" s="36">
        <f>Inputs!$B$12*(1+$B254)^0*$C254+Inputs!$B$29*(1+$D254)^0*Inputs!$B$19+Inputs!$B$30*(1+$E254)^0*Inputs!$B$20+Inputs!$B$31*(1+$F254)^0*Inputs!$B$21+Inputs!$B$22*(1+Inputs!$B$23)^0</f>
        <v>12081.287696107811</v>
      </c>
      <c r="R254" s="36">
        <f>Inputs!$B$12*(1+$B254)^1*$C254+Inputs!$B$29*(1+$D254)^1*Inputs!$B$19+Inputs!$B$30*(1+$E254)^1*Inputs!$B$20+Inputs!$B$31*(1+$F254)^1*Inputs!$B$21+Inputs!$B$22*(1+Inputs!$B$23)^1</f>
        <v>13894.169294649897</v>
      </c>
      <c r="S254" s="36">
        <f>Inputs!$B$12*(1+$B254)^2*$C254+Inputs!$B$29*(1+$D254)^2*Inputs!$B$19+Inputs!$B$30*(1+$E254)^2*Inputs!$B$20+Inputs!$B$31*(1+$F254)^2*Inputs!$B$21+Inputs!$B$22*(1+Inputs!$B$23)^2</f>
        <v>16292.281839500407</v>
      </c>
      <c r="T254" s="36">
        <f>Inputs!$B$12*(1+$B254)^3*$C254+Inputs!$B$29*(1+$D254)^3*Inputs!$B$19+Inputs!$B$30*(1+$E254)^3*Inputs!$B$20+Inputs!$B$31*(1+$F254)^3*Inputs!$B$21+Inputs!$B$22*(1+Inputs!$B$23)^3</f>
        <v>19492.445913215779</v>
      </c>
      <c r="U254" s="36">
        <f>Inputs!$B$12*(1+$B254)^4*$C254+Inputs!$B$29*(1+$D254)^4*Inputs!$B$19+Inputs!$B$30*(1+$E254)^4*Inputs!$B$20+Inputs!$B$31*(1+$F254)^4*Inputs!$B$21+Inputs!$B$22*(1+Inputs!$B$23)^4</f>
        <v>23792.968717398013</v>
      </c>
      <c r="V254" s="35">
        <f>Inputs!$B$13/(Q254*(1-$G254))</f>
        <v>1.2853160907265753</v>
      </c>
      <c r="W254" s="36">
        <f>Inputs!$B$13</f>
        <v>12660</v>
      </c>
      <c r="X254" s="36">
        <f t="shared" si="33"/>
        <v>14167.142449720181</v>
      </c>
      <c r="Y254" s="36">
        <f t="shared" si="34"/>
        <v>16152.032240062661</v>
      </c>
      <c r="Z254" s="36">
        <f t="shared" si="35"/>
        <v>18773.890231206566</v>
      </c>
      <c r="AA254" s="36">
        <f t="shared" si="36"/>
        <v>22243.612624228383</v>
      </c>
      <c r="AB254" s="36">
        <f t="shared" si="37"/>
        <v>62376.607862653895</v>
      </c>
      <c r="AC254" s="36">
        <f t="shared" si="38"/>
        <v>319166.44857848668</v>
      </c>
      <c r="AD254" s="36">
        <f t="shared" si="39"/>
        <v>200193.42785581684</v>
      </c>
    </row>
    <row r="255" spans="1:30" ht="14.25" customHeight="1" x14ac:dyDescent="0.25">
      <c r="A255" s="16">
        <v>239</v>
      </c>
      <c r="B255" s="34">
        <v>0.422854324219397</v>
      </c>
      <c r="C255" s="34">
        <v>5.3401801994591901E-2</v>
      </c>
      <c r="D255" s="34">
        <v>3.9535965391242697E-2</v>
      </c>
      <c r="E255" s="34">
        <v>4.8941178696807898E-2</v>
      </c>
      <c r="F255" s="34">
        <v>5.4796886395803296E-3</v>
      </c>
      <c r="G255" s="34">
        <v>0.169350885449983</v>
      </c>
      <c r="H255" s="35">
        <v>1.05717386717243</v>
      </c>
      <c r="I255" s="34">
        <v>8.8824441400653695E-2</v>
      </c>
      <c r="J255" s="34">
        <v>2.4897639538337301E-2</v>
      </c>
      <c r="K255" s="36">
        <f>Inputs!$B$12*(1+$B255)^4</f>
        <v>245919.52013862334</v>
      </c>
      <c r="L255" s="36">
        <f t="shared" si="30"/>
        <v>19361.066881238232</v>
      </c>
      <c r="M255" s="36">
        <f t="shared" si="31"/>
        <v>262191.98665751546</v>
      </c>
      <c r="N255" s="37">
        <f>M255/Inputs!$B$6</f>
        <v>399.68290649011504</v>
      </c>
      <c r="O255" s="38">
        <f>IF(N255&gt;Inputs!$B$4,1,0)</f>
        <v>1</v>
      </c>
      <c r="P255" s="34">
        <f t="shared" si="32"/>
        <v>6.392680186231639E-2</v>
      </c>
      <c r="Q255" s="36">
        <f>Inputs!$B$12*(1+$B255)^0*$C255+Inputs!$B$29*(1+$D255)^0*Inputs!$B$19+Inputs!$B$30*(1+$E255)^0*Inputs!$B$20+Inputs!$B$31*(1+$F255)^0*Inputs!$B$21+Inputs!$B$22*(1+Inputs!$B$23)^0</f>
        <v>11226.152147102435</v>
      </c>
      <c r="R255" s="36">
        <f>Inputs!$B$12*(1+$B255)^1*$C255+Inputs!$B$29*(1+$D255)^1*Inputs!$B$19+Inputs!$B$30*(1+$E255)^1*Inputs!$B$20+Inputs!$B$31*(1+$F255)^1*Inputs!$B$21+Inputs!$B$22*(1+Inputs!$B$23)^1</f>
        <v>12790.031815166272</v>
      </c>
      <c r="S255" s="36">
        <f>Inputs!$B$12*(1+$B255)^2*$C255+Inputs!$B$29*(1+$D255)^2*Inputs!$B$19+Inputs!$B$30*(1+$E255)^2*Inputs!$B$20+Inputs!$B$31*(1+$F255)^2*Inputs!$B$21+Inputs!$B$22*(1+Inputs!$B$23)^2</f>
        <v>14936.059185419319</v>
      </c>
      <c r="T255" s="36">
        <f>Inputs!$B$12*(1+$B255)^3*$C255+Inputs!$B$29*(1+$D255)^3*Inputs!$B$19+Inputs!$B$30*(1+$E255)^3*Inputs!$B$20+Inputs!$B$31*(1+$F255)^3*Inputs!$B$21+Inputs!$B$22*(1+Inputs!$B$23)^3</f>
        <v>17906.929795440628</v>
      </c>
      <c r="U255" s="36">
        <f>Inputs!$B$12*(1+$B255)^4*$C255+Inputs!$B$29*(1+$D255)^4*Inputs!$B$19+Inputs!$B$30*(1+$E255)^4*Inputs!$B$20+Inputs!$B$31*(1+$F255)^4*Inputs!$B$21+Inputs!$B$22*(1+Inputs!$B$23)^4</f>
        <v>22047.799950299559</v>
      </c>
      <c r="V255" s="35">
        <f>Inputs!$B$13/(Q255*(1-$G255))</f>
        <v>1.3576417201946738</v>
      </c>
      <c r="W255" s="36">
        <f>Inputs!$B$13</f>
        <v>12660</v>
      </c>
      <c r="X255" s="36">
        <f t="shared" si="33"/>
        <v>13625.579700923121</v>
      </c>
      <c r="Y255" s="36">
        <f t="shared" si="34"/>
        <v>14979.854918081819</v>
      </c>
      <c r="Z255" s="36">
        <f t="shared" si="35"/>
        <v>16842.118849863371</v>
      </c>
      <c r="AA255" s="36">
        <f t="shared" si="36"/>
        <v>19361.066881238232</v>
      </c>
      <c r="AB255" s="36">
        <f t="shared" si="37"/>
        <v>59359.509627271276</v>
      </c>
      <c r="AC255" s="36">
        <f t="shared" si="38"/>
        <v>310403.63615033391</v>
      </c>
      <c r="AD255" s="36">
        <f t="shared" si="39"/>
        <v>202832.47703024416</v>
      </c>
    </row>
    <row r="256" spans="1:30" ht="14.25" customHeight="1" x14ac:dyDescent="0.25">
      <c r="A256" s="16">
        <v>240</v>
      </c>
      <c r="B256" s="34">
        <v>0.313429717829947</v>
      </c>
      <c r="C256" s="34">
        <v>0.113335790899966</v>
      </c>
      <c r="D256" s="34">
        <v>4.2763929493291601E-2</v>
      </c>
      <c r="E256" s="34">
        <v>6.2658992801505997E-2</v>
      </c>
      <c r="F256" s="34">
        <v>2.85412970700245E-2</v>
      </c>
      <c r="G256" s="34">
        <v>0.174912311280946</v>
      </c>
      <c r="H256" s="35">
        <v>0.99929385760437295</v>
      </c>
      <c r="I256" s="34">
        <v>9.5685138530969605E-2</v>
      </c>
      <c r="J256" s="34">
        <v>1.7315925920312902E-2</v>
      </c>
      <c r="K256" s="36">
        <f>Inputs!$B$12*(1+$B256)^4</f>
        <v>178557.70867334577</v>
      </c>
      <c r="L256" s="36">
        <f t="shared" si="30"/>
        <v>24570.572098151992</v>
      </c>
      <c r="M256" s="36">
        <f t="shared" si="31"/>
        <v>268544.90348679863</v>
      </c>
      <c r="N256" s="37">
        <f>M256/Inputs!$B$6</f>
        <v>409.3672309249979</v>
      </c>
      <c r="O256" s="38">
        <f>IF(N256&gt;Inputs!$B$4,1,0)</f>
        <v>1</v>
      </c>
      <c r="P256" s="34">
        <f t="shared" si="32"/>
        <v>7.8369212610656699E-2</v>
      </c>
      <c r="Q256" s="36">
        <f>Inputs!$B$12*(1+$B256)^0*$C256+Inputs!$B$29*(1+$D256)^0*Inputs!$B$19+Inputs!$B$30*(1+$E256)^0*Inputs!$B$20+Inputs!$B$31*(1+$F256)^0*Inputs!$B$21+Inputs!$B$22*(1+Inputs!$B$23)^0</f>
        <v>14822.191481424881</v>
      </c>
      <c r="R256" s="36">
        <f>Inputs!$B$12*(1+$B256)^1*$C256+Inputs!$B$29*(1+$D256)^1*Inputs!$B$19+Inputs!$B$30*(1+$E256)^1*Inputs!$B$20+Inputs!$B$31*(1+$F256)^1*Inputs!$B$21+Inputs!$B$22*(1+Inputs!$B$23)^1</f>
        <v>17311.728109559048</v>
      </c>
      <c r="S256" s="36">
        <f>Inputs!$B$12*(1+$B256)^2*$C256+Inputs!$B$29*(1+$D256)^2*Inputs!$B$19+Inputs!$B$30*(1+$E256)^2*Inputs!$B$20+Inputs!$B$31*(1+$F256)^2*Inputs!$B$21+Inputs!$B$22*(1+Inputs!$B$23)^2</f>
        <v>20486.793721974529</v>
      </c>
      <c r="T256" s="36">
        <f>Inputs!$B$12*(1+$B256)^3*$C256+Inputs!$B$29*(1+$D256)^3*Inputs!$B$19+Inputs!$B$30*(1+$E256)^3*Inputs!$B$20+Inputs!$B$31*(1+$F256)^3*Inputs!$B$21+Inputs!$B$22*(1+Inputs!$B$23)^3</f>
        <v>24557.688443691834</v>
      </c>
      <c r="U256" s="36">
        <f>Inputs!$B$12*(1+$B256)^4*$C256+Inputs!$B$29*(1+$D256)^4*Inputs!$B$19+Inputs!$B$30*(1+$E256)^4*Inputs!$B$20+Inputs!$B$31*(1+$F256)^4*Inputs!$B$21+Inputs!$B$22*(1+Inputs!$B$23)^4</f>
        <v>29800.389725150329</v>
      </c>
      <c r="V256" s="35">
        <f>Inputs!$B$13/(Q256*(1-$G256))</f>
        <v>1.0351926487754093</v>
      </c>
      <c r="W256" s="36">
        <f>Inputs!$B$13</f>
        <v>12660</v>
      </c>
      <c r="X256" s="36">
        <f t="shared" si="33"/>
        <v>14658.182915808744</v>
      </c>
      <c r="Y256" s="36">
        <f t="shared" si="34"/>
        <v>17194.870909392263</v>
      </c>
      <c r="Z256" s="36">
        <f t="shared" si="35"/>
        <v>20429.785905102901</v>
      </c>
      <c r="AA256" s="36">
        <f t="shared" si="36"/>
        <v>24570.572098151992</v>
      </c>
      <c r="AB256" s="36">
        <f t="shared" si="37"/>
        <v>66570.295784479589</v>
      </c>
      <c r="AC256" s="36">
        <f t="shared" si="38"/>
        <v>318952.21952280175</v>
      </c>
      <c r="AD256" s="36">
        <f t="shared" si="39"/>
        <v>201974.60770231904</v>
      </c>
    </row>
    <row r="257" spans="1:30" ht="14.25" customHeight="1" x14ac:dyDescent="0.25">
      <c r="A257" s="16">
        <v>241</v>
      </c>
      <c r="B257" s="34">
        <v>0.334778297484564</v>
      </c>
      <c r="C257" s="34">
        <v>9.8424205582949398E-2</v>
      </c>
      <c r="D257" s="34">
        <v>2.6754546657469298E-2</v>
      </c>
      <c r="E257" s="34">
        <v>4.3511753514071598E-2</v>
      </c>
      <c r="F257" s="34">
        <v>2.38647708366353E-2</v>
      </c>
      <c r="G257" s="34">
        <v>0.21491545390749101</v>
      </c>
      <c r="H257" s="35">
        <v>1.10183643632661</v>
      </c>
      <c r="I257" s="34">
        <v>9.4481059978858001E-2</v>
      </c>
      <c r="J257" s="34">
        <v>1.8541567389604999E-2</v>
      </c>
      <c r="K257" s="36">
        <f>Inputs!$B$12*(1+$B257)^4</f>
        <v>190452.990915495</v>
      </c>
      <c r="L257" s="36">
        <f t="shared" si="30"/>
        <v>24012.279474341947</v>
      </c>
      <c r="M257" s="36">
        <f t="shared" si="31"/>
        <v>270815.2148638842</v>
      </c>
      <c r="N257" s="37">
        <f>M257/Inputs!$B$6</f>
        <v>412.82807143884787</v>
      </c>
      <c r="O257" s="38">
        <f>IF(N257&gt;Inputs!$B$4,1,0)</f>
        <v>1</v>
      </c>
      <c r="P257" s="34">
        <f t="shared" si="32"/>
        <v>7.5939492589253005E-2</v>
      </c>
      <c r="Q257" s="36">
        <f>Inputs!$B$12*(1+$B257)^0*$C257+Inputs!$B$29*(1+$D257)^0*Inputs!$B$19+Inputs!$B$30*(1+$E257)^0*Inputs!$B$20+Inputs!$B$31*(1+$F257)^0*Inputs!$B$21+Inputs!$B$22*(1+Inputs!$B$23)^0</f>
        <v>13927.496362403886</v>
      </c>
      <c r="R257" s="36">
        <f>Inputs!$B$12*(1+$B257)^1*$C257+Inputs!$B$29*(1+$D257)^1*Inputs!$B$19+Inputs!$B$30*(1+$E257)^1*Inputs!$B$20+Inputs!$B$31*(1+$F257)^1*Inputs!$B$21+Inputs!$B$22*(1+Inputs!$B$23)^1</f>
        <v>16140.699709554799</v>
      </c>
      <c r="S257" s="36">
        <f>Inputs!$B$12*(1+$B257)^2*$C257+Inputs!$B$29*(1+$D257)^2*Inputs!$B$19+Inputs!$B$30*(1+$E257)^2*Inputs!$B$20+Inputs!$B$31*(1+$F257)^2*Inputs!$B$21+Inputs!$B$22*(1+Inputs!$B$23)^2</f>
        <v>19023.379778170609</v>
      </c>
      <c r="T257" s="36">
        <f>Inputs!$B$12*(1+$B257)^3*$C257+Inputs!$B$29*(1+$D257)^3*Inputs!$B$19+Inputs!$B$30*(1+$E257)^3*Inputs!$B$20+Inputs!$B$31*(1+$F257)^3*Inputs!$B$21+Inputs!$B$22*(1+Inputs!$B$23)^3</f>
        <v>22797.382974158005</v>
      </c>
      <c r="U257" s="36">
        <f>Inputs!$B$12*(1+$B257)^4*$C257+Inputs!$B$29*(1+$D257)^4*Inputs!$B$19+Inputs!$B$30*(1+$E257)^4*Inputs!$B$20+Inputs!$B$31*(1+$F257)^4*Inputs!$B$21+Inputs!$B$22*(1+Inputs!$B$23)^4</f>
        <v>27758.745228329368</v>
      </c>
      <c r="V257" s="35">
        <f>Inputs!$B$13/(Q257*(1-$G257))</f>
        <v>1.1578284675164174</v>
      </c>
      <c r="W257" s="36">
        <f>Inputs!$B$13</f>
        <v>12660</v>
      </c>
      <c r="X257" s="36">
        <f t="shared" si="33"/>
        <v>14494.406724533785</v>
      </c>
      <c r="Y257" s="36">
        <f t="shared" si="34"/>
        <v>16874.004146370295</v>
      </c>
      <c r="Z257" s="36">
        <f t="shared" si="35"/>
        <v>19971.063241777545</v>
      </c>
      <c r="AA257" s="36">
        <f t="shared" si="36"/>
        <v>24012.279474341947</v>
      </c>
      <c r="AB257" s="36">
        <f t="shared" si="37"/>
        <v>65744.708624809675</v>
      </c>
      <c r="AC257" s="36">
        <f t="shared" si="38"/>
        <v>322065.68596238852</v>
      </c>
      <c r="AD257" s="36">
        <f t="shared" si="39"/>
        <v>205070.50623907454</v>
      </c>
    </row>
    <row r="258" spans="1:30" ht="14.25" customHeight="1" x14ac:dyDescent="0.25">
      <c r="A258" s="16">
        <v>242</v>
      </c>
      <c r="B258" s="34">
        <v>0.32164017616254997</v>
      </c>
      <c r="C258" s="34">
        <v>8.5860004874502197E-2</v>
      </c>
      <c r="D258" s="34">
        <v>1.09657090274405E-2</v>
      </c>
      <c r="E258" s="34">
        <v>4.3819497990936901E-2</v>
      </c>
      <c r="F258" s="34">
        <v>2.0408272100369801E-2</v>
      </c>
      <c r="G258" s="34">
        <v>0.16966333422666699</v>
      </c>
      <c r="H258" s="35">
        <v>1.0636744082098499</v>
      </c>
      <c r="I258" s="34">
        <v>9.56246924324263E-2</v>
      </c>
      <c r="J258" s="34">
        <v>2.2274011927103699E-2</v>
      </c>
      <c r="K258" s="36">
        <f>Inputs!$B$12*(1+$B258)^4</f>
        <v>183064.51909516158</v>
      </c>
      <c r="L258" s="36">
        <f t="shared" si="30"/>
        <v>21592.665746703329</v>
      </c>
      <c r="M258" s="36">
        <f t="shared" si="31"/>
        <v>252591.68152359175</v>
      </c>
      <c r="N258" s="37">
        <f>M258/Inputs!$B$6</f>
        <v>385.04829500547521</v>
      </c>
      <c r="O258" s="38">
        <f>IF(N258&gt;Inputs!$B$4,1,0)</f>
        <v>0</v>
      </c>
      <c r="P258" s="34">
        <f t="shared" si="32"/>
        <v>7.3350680505322605E-2</v>
      </c>
      <c r="Q258" s="36">
        <f>Inputs!$B$12*(1+$B258)^0*$C258+Inputs!$B$29*(1+$D258)^0*Inputs!$B$19+Inputs!$B$30*(1+$E258)^0*Inputs!$B$20+Inputs!$B$31*(1+$F258)^0*Inputs!$B$21+Inputs!$B$22*(1+Inputs!$B$23)^0</f>
        <v>13173.644319897052</v>
      </c>
      <c r="R258" s="36">
        <f>Inputs!$B$12*(1+$B258)^1*$C258+Inputs!$B$29*(1+$D258)^1*Inputs!$B$19+Inputs!$B$30*(1+$E258)^1*Inputs!$B$20+Inputs!$B$31*(1+$F258)^1*Inputs!$B$21+Inputs!$B$22*(1+Inputs!$B$23)^1</f>
        <v>14999.88122444562</v>
      </c>
      <c r="S258" s="36">
        <f>Inputs!$B$12*(1+$B258)^2*$C258+Inputs!$B$29*(1+$D258)^2*Inputs!$B$19+Inputs!$B$30*(1+$E258)^2*Inputs!$B$20+Inputs!$B$31*(1+$F258)^2*Inputs!$B$21+Inputs!$B$22*(1+Inputs!$B$23)^2</f>
        <v>17364.090018773881</v>
      </c>
      <c r="T258" s="36">
        <f>Inputs!$B$12*(1+$B258)^3*$C258+Inputs!$B$29*(1+$D258)^3*Inputs!$B$19+Inputs!$B$30*(1+$E258)^3*Inputs!$B$20+Inputs!$B$31*(1+$F258)^3*Inputs!$B$21+Inputs!$B$22*(1+Inputs!$B$23)^3</f>
        <v>20437.879191553242</v>
      </c>
      <c r="U258" s="36">
        <f>Inputs!$B$12*(1+$B258)^4*$C258+Inputs!$B$29*(1+$D258)^4*Inputs!$B$19+Inputs!$B$30*(1+$E258)^4*Inputs!$B$20+Inputs!$B$31*(1+$F258)^4*Inputs!$B$21+Inputs!$B$22*(1+Inputs!$B$23)^4</f>
        <v>24447.999939721445</v>
      </c>
      <c r="V258" s="35">
        <f>Inputs!$B$13/(Q258*(1-$G258))</f>
        <v>1.1573735587650698</v>
      </c>
      <c r="W258" s="36">
        <f>Inputs!$B$13</f>
        <v>12660</v>
      </c>
      <c r="X258" s="36">
        <f t="shared" si="33"/>
        <v>14123.27679240034</v>
      </c>
      <c r="Y258" s="36">
        <f t="shared" si="34"/>
        <v>16011.579892719516</v>
      </c>
      <c r="Z258" s="36">
        <f t="shared" si="35"/>
        <v>18448.421729047961</v>
      </c>
      <c r="AA258" s="36">
        <f t="shared" si="36"/>
        <v>21592.665746703329</v>
      </c>
      <c r="AB258" s="36">
        <f t="shared" si="37"/>
        <v>61975.231385569525</v>
      </c>
      <c r="AC258" s="36">
        <f t="shared" si="38"/>
        <v>300932.73694279656</v>
      </c>
      <c r="AD258" s="36">
        <f t="shared" si="39"/>
        <v>190616.45013802222</v>
      </c>
    </row>
    <row r="259" spans="1:30" ht="14.25" customHeight="1" x14ac:dyDescent="0.25">
      <c r="A259" s="16">
        <v>243</v>
      </c>
      <c r="B259" s="34">
        <v>0.30751882948633302</v>
      </c>
      <c r="C259" s="34">
        <v>7.5606653970425805E-2</v>
      </c>
      <c r="D259" s="34">
        <v>2.9515334950462602E-2</v>
      </c>
      <c r="E259" s="34">
        <v>3.58948007463726E-2</v>
      </c>
      <c r="F259" s="34">
        <v>3.1674578191574501E-2</v>
      </c>
      <c r="G259" s="34">
        <v>0.17736012442743301</v>
      </c>
      <c r="H259" s="35">
        <v>1.0285680790641201</v>
      </c>
      <c r="I259" s="34">
        <v>8.8228672422905802E-2</v>
      </c>
      <c r="J259" s="34">
        <v>2.69369368024556E-2</v>
      </c>
      <c r="K259" s="36">
        <f>Inputs!$B$12*(1+$B259)^4</f>
        <v>175365.05577577476</v>
      </c>
      <c r="L259" s="36">
        <f t="shared" si="30"/>
        <v>18935.802796815507</v>
      </c>
      <c r="M259" s="36">
        <f t="shared" si="31"/>
        <v>267268.64858843887</v>
      </c>
      <c r="N259" s="37">
        <f>M259/Inputs!$B$6</f>
        <v>407.42172040920559</v>
      </c>
      <c r="O259" s="38">
        <f>IF(N259&gt;Inputs!$B$4,1,0)</f>
        <v>1</v>
      </c>
      <c r="P259" s="34">
        <f t="shared" si="32"/>
        <v>6.1291735620450205E-2</v>
      </c>
      <c r="Q259" s="36">
        <f>Inputs!$B$12*(1+$B259)^0*$C259+Inputs!$B$29*(1+$D259)^0*Inputs!$B$19+Inputs!$B$30*(1+$E259)^0*Inputs!$B$20+Inputs!$B$31*(1+$F259)^0*Inputs!$B$21+Inputs!$B$22*(1+Inputs!$B$23)^0</f>
        <v>12558.44326565247</v>
      </c>
      <c r="R259" s="36">
        <f>Inputs!$B$12*(1+$B259)^1*$C259+Inputs!$B$29*(1+$D259)^1*Inputs!$B$19+Inputs!$B$30*(1+$E259)^1*Inputs!$B$20+Inputs!$B$31*(1+$F259)^1*Inputs!$B$21+Inputs!$B$22*(1+Inputs!$B$23)^1</f>
        <v>14214.888969474556</v>
      </c>
      <c r="S259" s="36">
        <f>Inputs!$B$12*(1+$B259)^2*$C259+Inputs!$B$29*(1+$D259)^2*Inputs!$B$19+Inputs!$B$30*(1+$E259)^2*Inputs!$B$20+Inputs!$B$31*(1+$F259)^2*Inputs!$B$21+Inputs!$B$22*(1+Inputs!$B$23)^2</f>
        <v>16308.897979101635</v>
      </c>
      <c r="T259" s="36">
        <f>Inputs!$B$12*(1+$B259)^3*$C259+Inputs!$B$29*(1+$D259)^3*Inputs!$B$19+Inputs!$B$30*(1+$E259)^3*Inputs!$B$20+Inputs!$B$31*(1+$F259)^3*Inputs!$B$21+Inputs!$B$22*(1+Inputs!$B$23)^3</f>
        <v>18972.677314698172</v>
      </c>
      <c r="U259" s="36">
        <f>Inputs!$B$12*(1+$B259)^4*$C259+Inputs!$B$29*(1+$D259)^4*Inputs!$B$19+Inputs!$B$30*(1+$E259)^4*Inputs!$B$20+Inputs!$B$31*(1+$F259)^4*Inputs!$B$21+Inputs!$B$22*(1+Inputs!$B$23)^4</f>
        <v>22379.012703423679</v>
      </c>
      <c r="V259" s="35">
        <f>Inputs!$B$13/(Q259*(1-$G259))</f>
        <v>1.2254289628927373</v>
      </c>
      <c r="W259" s="36">
        <f>Inputs!$B$13</f>
        <v>12660</v>
      </c>
      <c r="X259" s="36">
        <f t="shared" si="33"/>
        <v>13754.331205361404</v>
      </c>
      <c r="Y259" s="36">
        <f t="shared" si="34"/>
        <v>15120.206386323332</v>
      </c>
      <c r="Z259" s="36">
        <f t="shared" si="35"/>
        <v>16821.697831946065</v>
      </c>
      <c r="AA259" s="36">
        <f t="shared" si="36"/>
        <v>18935.802796815507</v>
      </c>
      <c r="AB259" s="36">
        <f t="shared" si="37"/>
        <v>59382.88206238181</v>
      </c>
      <c r="AC259" s="36">
        <f t="shared" si="38"/>
        <v>317267.49329592986</v>
      </c>
      <c r="AD259" s="36">
        <f t="shared" si="39"/>
        <v>207885.76652605704</v>
      </c>
    </row>
    <row r="260" spans="1:30" ht="14.25" customHeight="1" x14ac:dyDescent="0.25">
      <c r="A260" s="16">
        <v>244</v>
      </c>
      <c r="B260" s="34">
        <v>0.240022505842063</v>
      </c>
      <c r="C260" s="34">
        <v>9.1671820483334596E-2</v>
      </c>
      <c r="D260" s="34">
        <v>2.79429178621542E-2</v>
      </c>
      <c r="E260" s="34">
        <v>5.6375969608391897E-2</v>
      </c>
      <c r="F260" s="34">
        <v>1.7220307557225499E-2</v>
      </c>
      <c r="G260" s="34">
        <v>0.16868931296465201</v>
      </c>
      <c r="H260" s="35">
        <v>0.92869867346752799</v>
      </c>
      <c r="I260" s="34">
        <v>9.3596611403613306E-2</v>
      </c>
      <c r="J260" s="34">
        <v>2.6531643291355201E-2</v>
      </c>
      <c r="K260" s="36">
        <f>Inputs!$B$12*(1+$B260)^4</f>
        <v>141863.12432324479</v>
      </c>
      <c r="L260" s="36">
        <f t="shared" si="30"/>
        <v>17029.162741298118</v>
      </c>
      <c r="M260" s="36">
        <f t="shared" si="31"/>
        <v>222434.38164537086</v>
      </c>
      <c r="N260" s="37">
        <f>M260/Inputs!$B$6</f>
        <v>339.07680128867509</v>
      </c>
      <c r="O260" s="38">
        <f>IF(N260&gt;Inputs!$B$4,1,0)</f>
        <v>0</v>
      </c>
      <c r="P260" s="34">
        <f t="shared" si="32"/>
        <v>6.7064968112258108E-2</v>
      </c>
      <c r="Q260" s="36">
        <f>Inputs!$B$12*(1+$B260)^0*$C260+Inputs!$B$29*(1+$D260)^0*Inputs!$B$19+Inputs!$B$30*(1+$E260)^0*Inputs!$B$20+Inputs!$B$31*(1+$F260)^0*Inputs!$B$21+Inputs!$B$22*(1+Inputs!$B$23)^0</f>
        <v>13522.353256426999</v>
      </c>
      <c r="R260" s="36">
        <f>Inputs!$B$12*(1+$B260)^1*$C260+Inputs!$B$29*(1+$D260)^1*Inputs!$B$19+Inputs!$B$30*(1+$E260)^1*Inputs!$B$20+Inputs!$B$31*(1+$F260)^1*Inputs!$B$21+Inputs!$B$22*(1+Inputs!$B$23)^1</f>
        <v>15084.964780325376</v>
      </c>
      <c r="S260" s="36">
        <f>Inputs!$B$12*(1+$B260)^2*$C260+Inputs!$B$29*(1+$D260)^2*Inputs!$B$19+Inputs!$B$30*(1+$E260)^2*Inputs!$B$20+Inputs!$B$31*(1+$F260)^2*Inputs!$B$21+Inputs!$B$22*(1+Inputs!$B$23)^2</f>
        <v>16974.275923089786</v>
      </c>
      <c r="T260" s="36">
        <f>Inputs!$B$12*(1+$B260)^3*$C260+Inputs!$B$29*(1+$D260)^3*Inputs!$B$19+Inputs!$B$30*(1+$E260)^3*Inputs!$B$20+Inputs!$B$31*(1+$F260)^3*Inputs!$B$21+Inputs!$B$22*(1+Inputs!$B$23)^3</f>
        <v>19266.827060694413</v>
      </c>
      <c r="U260" s="36">
        <f>Inputs!$B$12*(1+$B260)^4*$C260+Inputs!$B$29*(1+$D260)^4*Inputs!$B$19+Inputs!$B$30*(1+$E260)^4*Inputs!$B$20+Inputs!$B$31*(1+$F260)^4*Inputs!$B$21+Inputs!$B$22*(1+Inputs!$B$23)^4</f>
        <v>22057.440023391464</v>
      </c>
      <c r="V260" s="35">
        <f>Inputs!$B$13/(Q260*(1-$G260))</f>
        <v>1.1262065913279671</v>
      </c>
      <c r="W260" s="36">
        <f>Inputs!$B$13</f>
        <v>12660</v>
      </c>
      <c r="X260" s="36">
        <f t="shared" si="33"/>
        <v>13503.758235897612</v>
      </c>
      <c r="Y260" s="36">
        <f t="shared" si="34"/>
        <v>14498.278247133443</v>
      </c>
      <c r="Z260" s="36">
        <f t="shared" si="35"/>
        <v>15665.563129300934</v>
      </c>
      <c r="AA260" s="36">
        <f t="shared" si="36"/>
        <v>17029.162741298118</v>
      </c>
      <c r="AB260" s="36">
        <f t="shared" si="37"/>
        <v>55792.509768552409</v>
      </c>
      <c r="AC260" s="36">
        <f t="shared" si="38"/>
        <v>260657.31341942603</v>
      </c>
      <c r="AD260" s="36">
        <f t="shared" si="39"/>
        <v>166641.87187681845</v>
      </c>
    </row>
    <row r="261" spans="1:30" ht="14.25" customHeight="1" x14ac:dyDescent="0.25">
      <c r="A261" s="16">
        <v>245</v>
      </c>
      <c r="B261" s="34">
        <v>0.233233612980487</v>
      </c>
      <c r="C261" s="34">
        <v>9.6140830204424002E-2</v>
      </c>
      <c r="D261" s="34">
        <v>1.8829819618240401E-2</v>
      </c>
      <c r="E261" s="34">
        <v>2.52322381496684E-2</v>
      </c>
      <c r="F261" s="34">
        <v>1.22373908678733E-2</v>
      </c>
      <c r="G261" s="34">
        <v>0.16592024455871501</v>
      </c>
      <c r="H261" s="35">
        <v>1.1011333762939199</v>
      </c>
      <c r="I261" s="34">
        <v>9.8436996585314004E-2</v>
      </c>
      <c r="J261" s="34">
        <v>2.11309867271464E-2</v>
      </c>
      <c r="K261" s="36">
        <f>Inputs!$B$12*(1+$B261)^4</f>
        <v>138781.84720779443</v>
      </c>
      <c r="L261" s="36">
        <f t="shared" si="30"/>
        <v>20039.892106630141</v>
      </c>
      <c r="M261" s="36">
        <f t="shared" si="31"/>
        <v>225085.21068339556</v>
      </c>
      <c r="N261" s="37">
        <f>M261/Inputs!$B$6</f>
        <v>343.11769921249322</v>
      </c>
      <c r="O261" s="38">
        <f>IF(N261&gt;Inputs!$B$4,1,0)</f>
        <v>0</v>
      </c>
      <c r="P261" s="34">
        <f t="shared" si="32"/>
        <v>7.7306009858167601E-2</v>
      </c>
      <c r="Q261" s="36">
        <f>Inputs!$B$12*(1+$B261)^0*$C261+Inputs!$B$29*(1+$D261)^0*Inputs!$B$19+Inputs!$B$30*(1+$E261)^0*Inputs!$B$20+Inputs!$B$31*(1+$F261)^0*Inputs!$B$21+Inputs!$B$22*(1+Inputs!$B$23)^0</f>
        <v>13790.493839692361</v>
      </c>
      <c r="R261" s="36">
        <f>Inputs!$B$12*(1+$B261)^1*$C261+Inputs!$B$29*(1+$D261)^1*Inputs!$B$19+Inputs!$B$30*(1+$E261)^1*Inputs!$B$20+Inputs!$B$31*(1+$F261)^1*Inputs!$B$21+Inputs!$B$22*(1+Inputs!$B$23)^1</f>
        <v>15247.573405450617</v>
      </c>
      <c r="S261" s="36">
        <f>Inputs!$B$12*(1+$B261)^2*$C261+Inputs!$B$29*(1+$D261)^2*Inputs!$B$19+Inputs!$B$30*(1+$E261)^2*Inputs!$B$20+Inputs!$B$31*(1+$F261)^2*Inputs!$B$21+Inputs!$B$22*(1+Inputs!$B$23)^2</f>
        <v>17019.818321986575</v>
      </c>
      <c r="T261" s="36">
        <f>Inputs!$B$12*(1+$B261)^3*$C261+Inputs!$B$29*(1+$D261)^3*Inputs!$B$19+Inputs!$B$30*(1+$E261)^3*Inputs!$B$20+Inputs!$B$31*(1+$F261)^3*Inputs!$B$21+Inputs!$B$22*(1+Inputs!$B$23)^3</f>
        <v>19180.423873401647</v>
      </c>
      <c r="U261" s="36">
        <f>Inputs!$B$12*(1+$B261)^4*$C261+Inputs!$B$29*(1+$D261)^4*Inputs!$B$19+Inputs!$B$30*(1+$E261)^4*Inputs!$B$20+Inputs!$B$31*(1+$F261)^4*Inputs!$B$21+Inputs!$B$22*(1+Inputs!$B$23)^4</f>
        <v>21819.65462737393</v>
      </c>
      <c r="V261" s="35">
        <f>Inputs!$B$13/(Q261*(1-$G261))</f>
        <v>1.1006425716388173</v>
      </c>
      <c r="W261" s="36">
        <f>Inputs!$B$13</f>
        <v>12660</v>
      </c>
      <c r="X261" s="36">
        <f t="shared" si="33"/>
        <v>13999.19403082713</v>
      </c>
      <c r="Y261" s="36">
        <f t="shared" si="34"/>
        <v>15628.080071135417</v>
      </c>
      <c r="Z261" s="36">
        <f t="shared" si="35"/>
        <v>17613.972362966102</v>
      </c>
      <c r="AA261" s="36">
        <f t="shared" si="36"/>
        <v>20039.892106630141</v>
      </c>
      <c r="AB261" s="36">
        <f t="shared" si="37"/>
        <v>59550.97935122659</v>
      </c>
      <c r="AC261" s="36">
        <f t="shared" si="38"/>
        <v>264705.87265197956</v>
      </c>
      <c r="AD261" s="36">
        <f t="shared" si="39"/>
        <v>165534.23133216897</v>
      </c>
    </row>
    <row r="262" spans="1:30" ht="14.25" customHeight="1" x14ac:dyDescent="0.25">
      <c r="A262" s="16">
        <v>246</v>
      </c>
      <c r="B262" s="34">
        <v>0.42499622409131099</v>
      </c>
      <c r="C262" s="34">
        <v>7.3919516070265506E-2</v>
      </c>
      <c r="D262" s="34">
        <v>4.6327429724423302E-2</v>
      </c>
      <c r="E262" s="34">
        <v>3.51459078058875E-2</v>
      </c>
      <c r="F262" s="34">
        <v>1.7943743125886001E-2</v>
      </c>
      <c r="G262" s="34">
        <v>0.186274723950102</v>
      </c>
      <c r="H262" s="35">
        <v>1.0872386168223001</v>
      </c>
      <c r="I262" s="34">
        <v>9.0610622992427697E-2</v>
      </c>
      <c r="J262" s="34">
        <v>2.48854763474326E-2</v>
      </c>
      <c r="K262" s="36">
        <f>Inputs!$B$12*(1+$B262)^4</f>
        <v>247403.65117845568</v>
      </c>
      <c r="L262" s="36">
        <f t="shared" si="30"/>
        <v>24224.4586742307</v>
      </c>
      <c r="M262" s="36">
        <f t="shared" si="31"/>
        <v>311089.59374555841</v>
      </c>
      <c r="N262" s="37">
        <f>M262/Inputs!$B$6</f>
        <v>474.22194168530245</v>
      </c>
      <c r="O262" s="38">
        <f>IF(N262&gt;Inputs!$B$4,1,0)</f>
        <v>1</v>
      </c>
      <c r="P262" s="34">
        <f t="shared" si="32"/>
        <v>6.5725146644995097E-2</v>
      </c>
      <c r="Q262" s="36">
        <f>Inputs!$B$12*(1+$B262)^0*$C262+Inputs!$B$29*(1+$D262)^0*Inputs!$B$19+Inputs!$B$30*(1+$E262)^0*Inputs!$B$20+Inputs!$B$31*(1+$F262)^0*Inputs!$B$21+Inputs!$B$22*(1+Inputs!$B$23)^0</f>
        <v>12457.214991642853</v>
      </c>
      <c r="R262" s="36">
        <f>Inputs!$B$12*(1+$B262)^1*$C262+Inputs!$B$29*(1+$D262)^1*Inputs!$B$19+Inputs!$B$30*(1+$E262)^1*Inputs!$B$20+Inputs!$B$31*(1+$F262)^1*Inputs!$B$21+Inputs!$B$22*(1+Inputs!$B$23)^1</f>
        <v>14595.177249269069</v>
      </c>
      <c r="S262" s="36">
        <f>Inputs!$B$12*(1+$B262)^2*$C262+Inputs!$B$29*(1+$D262)^2*Inputs!$B$19+Inputs!$B$30*(1+$E262)^2*Inputs!$B$20+Inputs!$B$31*(1+$F262)^2*Inputs!$B$21+Inputs!$B$22*(1+Inputs!$B$23)^2</f>
        <v>17543.791924529745</v>
      </c>
      <c r="T262" s="36">
        <f>Inputs!$B$12*(1+$B262)^3*$C262+Inputs!$B$29*(1+$D262)^3*Inputs!$B$19+Inputs!$B$30*(1+$E262)^3*Inputs!$B$20+Inputs!$B$31*(1+$F262)^3*Inputs!$B$21+Inputs!$B$22*(1+Inputs!$B$23)^3</f>
        <v>21643.919567282581</v>
      </c>
      <c r="U262" s="36">
        <f>Inputs!$B$12*(1+$B262)^4*$C262+Inputs!$B$29*(1+$D262)^4*Inputs!$B$19+Inputs!$B$30*(1+$E262)^4*Inputs!$B$20+Inputs!$B$31*(1+$F262)^4*Inputs!$B$21+Inputs!$B$22*(1+Inputs!$B$23)^4</f>
        <v>27381.132400775561</v>
      </c>
      <c r="V262" s="35">
        <f>Inputs!$B$13/(Q262*(1-$G262))</f>
        <v>1.2489209180363019</v>
      </c>
      <c r="W262" s="36">
        <f>Inputs!$B$13</f>
        <v>12660</v>
      </c>
      <c r="X262" s="36">
        <f t="shared" si="33"/>
        <v>14352.711583251741</v>
      </c>
      <c r="Y262" s="36">
        <f t="shared" si="34"/>
        <v>16675.30459645902</v>
      </c>
      <c r="Z262" s="36">
        <f t="shared" si="35"/>
        <v>19860.564213099031</v>
      </c>
      <c r="AA262" s="36">
        <f t="shared" si="36"/>
        <v>24224.4586742307</v>
      </c>
      <c r="AB262" s="36">
        <f t="shared" si="37"/>
        <v>66268.272096389759</v>
      </c>
      <c r="AC262" s="36">
        <f t="shared" si="38"/>
        <v>377744.2445537427</v>
      </c>
      <c r="AD262" s="36">
        <f t="shared" si="39"/>
        <v>244821.32164916865</v>
      </c>
    </row>
    <row r="263" spans="1:30" ht="14.25" customHeight="1" x14ac:dyDescent="0.25">
      <c r="A263" s="16">
        <v>247</v>
      </c>
      <c r="B263" s="34">
        <v>0.28671085379773498</v>
      </c>
      <c r="C263" s="34">
        <v>8.7362760274473594E-2</v>
      </c>
      <c r="D263" s="34">
        <v>5.3178479307166203E-2</v>
      </c>
      <c r="E263" s="34">
        <v>2.4270983457779002E-2</v>
      </c>
      <c r="F263" s="34">
        <v>9.4079915059260503E-3</v>
      </c>
      <c r="G263" s="34">
        <v>0.180876046221602</v>
      </c>
      <c r="H263" s="35">
        <v>1.0086038642289401</v>
      </c>
      <c r="I263" s="34">
        <v>0.10608945602360299</v>
      </c>
      <c r="J263" s="34">
        <v>2.3568094503011599E-2</v>
      </c>
      <c r="K263" s="36">
        <f>Inputs!$B$12*(1+$B263)^4</f>
        <v>164465.61293048394</v>
      </c>
      <c r="L263" s="36">
        <f t="shared" si="30"/>
        <v>19238.397410232181</v>
      </c>
      <c r="M263" s="36">
        <f t="shared" si="31"/>
        <v>201141.25380465831</v>
      </c>
      <c r="N263" s="37">
        <f>M263/Inputs!$B$6</f>
        <v>306.61776494612548</v>
      </c>
      <c r="O263" s="38">
        <f>IF(N263&gt;Inputs!$B$4,1,0)</f>
        <v>0</v>
      </c>
      <c r="P263" s="34">
        <f t="shared" si="32"/>
        <v>8.2521361520591391E-2</v>
      </c>
      <c r="Q263" s="36">
        <f>Inputs!$B$12*(1+$B263)^0*$C263+Inputs!$B$29*(1+$D263)^0*Inputs!$B$19+Inputs!$B$30*(1+$E263)^0*Inputs!$B$20+Inputs!$B$31*(1+$F263)^0*Inputs!$B$21+Inputs!$B$22*(1+Inputs!$B$23)^0</f>
        <v>13263.809643895336</v>
      </c>
      <c r="R263" s="36">
        <f>Inputs!$B$12*(1+$B263)^1*$C263+Inputs!$B$29*(1+$D263)^1*Inputs!$B$19+Inputs!$B$30*(1+$E263)^1*Inputs!$B$20+Inputs!$B$31*(1+$F263)^1*Inputs!$B$21+Inputs!$B$22*(1+Inputs!$B$23)^1</f>
        <v>14976.491805546248</v>
      </c>
      <c r="S263" s="36">
        <f>Inputs!$B$12*(1+$B263)^2*$C263+Inputs!$B$29*(1+$D263)^2*Inputs!$B$19+Inputs!$B$30*(1+$E263)^2*Inputs!$B$20+Inputs!$B$31*(1+$F263)^2*Inputs!$B$21+Inputs!$B$22*(1+Inputs!$B$23)^2</f>
        <v>17129.200516879799</v>
      </c>
      <c r="T263" s="36">
        <f>Inputs!$B$12*(1+$B263)^3*$C263+Inputs!$B$29*(1+$D263)^3*Inputs!$B$19+Inputs!$B$30*(1+$E263)^3*Inputs!$B$20+Inputs!$B$31*(1+$F263)^3*Inputs!$B$21+Inputs!$B$22*(1+Inputs!$B$23)^3</f>
        <v>19845.950106284101</v>
      </c>
      <c r="U263" s="36">
        <f>Inputs!$B$12*(1+$B263)^4*$C263+Inputs!$B$29*(1+$D263)^4*Inputs!$B$19+Inputs!$B$30*(1+$E263)^4*Inputs!$B$20+Inputs!$B$31*(1+$F263)^4*Inputs!$B$21+Inputs!$B$22*(1+Inputs!$B$23)^4</f>
        <v>23286.200782076405</v>
      </c>
      <c r="V263" s="35">
        <f>Inputs!$B$13/(Q263*(1-$G263))</f>
        <v>1.1652411119221411</v>
      </c>
      <c r="W263" s="36">
        <f>Inputs!$B$13</f>
        <v>12660</v>
      </c>
      <c r="X263" s="36">
        <f t="shared" si="33"/>
        <v>13814.324672282439</v>
      </c>
      <c r="Y263" s="36">
        <f t="shared" si="34"/>
        <v>15250.542532771249</v>
      </c>
      <c r="Z263" s="36">
        <f t="shared" si="35"/>
        <v>17032.745309304159</v>
      </c>
      <c r="AA263" s="36">
        <f t="shared" si="36"/>
        <v>19238.397410232181</v>
      </c>
      <c r="AB263" s="36">
        <f t="shared" si="37"/>
        <v>57006.740735133077</v>
      </c>
      <c r="AC263" s="36">
        <f t="shared" si="38"/>
        <v>238626.81632524167</v>
      </c>
      <c r="AD263" s="36">
        <f t="shared" si="39"/>
        <v>144134.51306952522</v>
      </c>
    </row>
    <row r="264" spans="1:30" ht="14.25" customHeight="1" x14ac:dyDescent="0.25">
      <c r="A264" s="16">
        <v>248</v>
      </c>
      <c r="B264" s="34">
        <v>0.28463656435322199</v>
      </c>
      <c r="C264" s="34">
        <v>9.5452255232626099E-2</v>
      </c>
      <c r="D264" s="34">
        <v>9.6511625444578707E-3</v>
      </c>
      <c r="E264" s="34">
        <v>3.1208010739695698E-2</v>
      </c>
      <c r="F264" s="34">
        <v>6.1201658525947902E-3</v>
      </c>
      <c r="G264" s="34">
        <v>0.160526359692615</v>
      </c>
      <c r="H264" s="35">
        <v>1.0093293137024499</v>
      </c>
      <c r="I264" s="34">
        <v>0.108488884945036</v>
      </c>
      <c r="J264" s="34">
        <v>2.5710697266807699E-2</v>
      </c>
      <c r="K264" s="36">
        <f>Inputs!$B$12*(1+$B264)^4</f>
        <v>163407.6433741425</v>
      </c>
      <c r="L264" s="36">
        <f t="shared" si="30"/>
        <v>20250.639143962784</v>
      </c>
      <c r="M264" s="36">
        <f t="shared" si="31"/>
        <v>207909.07225916607</v>
      </c>
      <c r="N264" s="37">
        <f>M264/Inputs!$B$6</f>
        <v>316.93456137068</v>
      </c>
      <c r="O264" s="38">
        <f>IF(N264&gt;Inputs!$B$4,1,0)</f>
        <v>0</v>
      </c>
      <c r="P264" s="34">
        <f t="shared" si="32"/>
        <v>8.277818767822831E-2</v>
      </c>
      <c r="Q264" s="36">
        <f>Inputs!$B$12*(1+$B264)^0*$C264+Inputs!$B$29*(1+$D264)^0*Inputs!$B$19+Inputs!$B$30*(1+$E264)^0*Inputs!$B$20+Inputs!$B$31*(1+$F264)^0*Inputs!$B$21+Inputs!$B$22*(1+Inputs!$B$23)^0</f>
        <v>13749.179341384486</v>
      </c>
      <c r="R264" s="36">
        <f>Inputs!$B$12*(1+$B264)^1*$C264+Inputs!$B$29*(1+$D264)^1*Inputs!$B$19+Inputs!$B$30*(1+$E264)^1*Inputs!$B$20+Inputs!$B$31*(1+$F264)^1*Inputs!$B$21+Inputs!$B$22*(1+Inputs!$B$23)^1</f>
        <v>15448.130455724087</v>
      </c>
      <c r="S264" s="36">
        <f>Inputs!$B$12*(1+$B264)^2*$C264+Inputs!$B$29*(1+$D264)^2*Inputs!$B$19+Inputs!$B$30*(1+$E264)^2*Inputs!$B$20+Inputs!$B$31*(1+$F264)^2*Inputs!$B$21+Inputs!$B$22*(1+Inputs!$B$23)^2</f>
        <v>17611.933665808156</v>
      </c>
      <c r="T264" s="36">
        <f>Inputs!$B$12*(1+$B264)^3*$C264+Inputs!$B$29*(1+$D264)^3*Inputs!$B$19+Inputs!$B$30*(1+$E264)^3*Inputs!$B$20+Inputs!$B$31*(1+$F264)^3*Inputs!$B$21+Inputs!$B$22*(1+Inputs!$B$23)^3</f>
        <v>20372.678793509105</v>
      </c>
      <c r="U264" s="36">
        <f>Inputs!$B$12*(1+$B264)^4*$C264+Inputs!$B$29*(1+$D264)^4*Inputs!$B$19+Inputs!$B$30*(1+$E264)^4*Inputs!$B$20+Inputs!$B$31*(1+$F264)^4*Inputs!$B$21+Inputs!$B$22*(1+Inputs!$B$23)^4</f>
        <v>23900.048626461401</v>
      </c>
      <c r="V264" s="35">
        <f>Inputs!$B$13/(Q264*(1-$G264))</f>
        <v>1.0968566310179599</v>
      </c>
      <c r="W264" s="36">
        <f>Inputs!$B$13</f>
        <v>12660</v>
      </c>
      <c r="X264" s="36">
        <f t="shared" si="33"/>
        <v>13940.593903617959</v>
      </c>
      <c r="Y264" s="36">
        <f t="shared" si="34"/>
        <v>15569.720606335119</v>
      </c>
      <c r="Z264" s="36">
        <f t="shared" si="35"/>
        <v>17636.109998447311</v>
      </c>
      <c r="AA264" s="36">
        <f t="shared" si="36"/>
        <v>20250.639143962784</v>
      </c>
      <c r="AB264" s="36">
        <f t="shared" si="37"/>
        <v>57978.226006213044</v>
      </c>
      <c r="AC264" s="36">
        <f t="shared" si="38"/>
        <v>250927.17996187403</v>
      </c>
      <c r="AD264" s="36">
        <f t="shared" si="39"/>
        <v>149930.84625295302</v>
      </c>
    </row>
    <row r="265" spans="1:30" ht="14.25" customHeight="1" x14ac:dyDescent="0.25">
      <c r="A265" s="16">
        <v>249</v>
      </c>
      <c r="B265" s="34">
        <v>0.154925385057917</v>
      </c>
      <c r="C265" s="34">
        <v>8.90568464267118E-2</v>
      </c>
      <c r="D265" s="34">
        <v>4.0825628660719503E-2</v>
      </c>
      <c r="E265" s="34">
        <v>4.5977568463676698E-2</v>
      </c>
      <c r="F265" s="34">
        <v>-6.85786118753087E-3</v>
      </c>
      <c r="G265" s="34">
        <v>0.168667289682637</v>
      </c>
      <c r="H265" s="35">
        <v>1.0105303638271399</v>
      </c>
      <c r="I265" s="34">
        <v>9.4492659008492505E-2</v>
      </c>
      <c r="J265" s="34">
        <v>2.3181519678905499E-2</v>
      </c>
      <c r="K265" s="36">
        <f>Inputs!$B$12*(1+$B265)^4</f>
        <v>106749.77272260144</v>
      </c>
      <c r="L265" s="36">
        <f t="shared" si="30"/>
        <v>15276.765475536842</v>
      </c>
      <c r="M265" s="36">
        <f t="shared" si="31"/>
        <v>192519.00670494352</v>
      </c>
      <c r="N265" s="37">
        <f>M265/Inputs!$B$6</f>
        <v>293.47409558680414</v>
      </c>
      <c r="O265" s="38">
        <f>IF(N265&gt;Inputs!$B$4,1,0)</f>
        <v>0</v>
      </c>
      <c r="P265" s="34">
        <f t="shared" si="32"/>
        <v>7.1311139329587006E-2</v>
      </c>
      <c r="Q265" s="36">
        <f>Inputs!$B$12*(1+$B265)^0*$C265+Inputs!$B$29*(1+$D265)^0*Inputs!$B$19+Inputs!$B$30*(1+$E265)^0*Inputs!$B$20+Inputs!$B$31*(1+$F265)^0*Inputs!$B$21+Inputs!$B$22*(1+Inputs!$B$23)^0</f>
        <v>13365.454813029628</v>
      </c>
      <c r="R265" s="36">
        <f>Inputs!$B$12*(1+$B265)^1*$C265+Inputs!$B$29*(1+$D265)^1*Inputs!$B$19+Inputs!$B$30*(1+$E265)^1*Inputs!$B$20+Inputs!$B$31*(1+$F265)^1*Inputs!$B$21+Inputs!$B$22*(1+Inputs!$B$23)^1</f>
        <v>14343.429869718966</v>
      </c>
      <c r="S265" s="36">
        <f>Inputs!$B$12*(1+$B265)^2*$C265+Inputs!$B$29*(1+$D265)^2*Inputs!$B$19+Inputs!$B$30*(1+$E265)^2*Inputs!$B$20+Inputs!$B$31*(1+$F265)^2*Inputs!$B$21+Inputs!$B$22*(1+Inputs!$B$23)^2</f>
        <v>15458.603921654947</v>
      </c>
      <c r="T265" s="36">
        <f>Inputs!$B$12*(1+$B265)^3*$C265+Inputs!$B$29*(1+$D265)^3*Inputs!$B$19+Inputs!$B$30*(1+$E265)^3*Inputs!$B$20+Inputs!$B$31*(1+$F265)^3*Inputs!$B$21+Inputs!$B$22*(1+Inputs!$B$23)^3</f>
        <v>16731.251340040137</v>
      </c>
      <c r="U265" s="36">
        <f>Inputs!$B$12*(1+$B265)^4*$C265+Inputs!$B$29*(1+$D265)^4*Inputs!$B$19+Inputs!$B$30*(1+$E265)^4*Inputs!$B$20+Inputs!$B$31*(1+$F265)^4*Inputs!$B$21+Inputs!$B$22*(1+Inputs!$B$23)^4</f>
        <v>18184.743310563434</v>
      </c>
      <c r="V265" s="35">
        <f>Inputs!$B$13/(Q265*(1-$G265))</f>
        <v>1.1393970607080959</v>
      </c>
      <c r="W265" s="36">
        <f>Inputs!$B$13</f>
        <v>12660</v>
      </c>
      <c r="X265" s="36">
        <f t="shared" si="33"/>
        <v>13202.198766507596</v>
      </c>
      <c r="Y265" s="36">
        <f t="shared" si="34"/>
        <v>13814.619985635183</v>
      </c>
      <c r="Z265" s="36">
        <f t="shared" si="35"/>
        <v>14503.815186397333</v>
      </c>
      <c r="AA265" s="36">
        <f t="shared" si="36"/>
        <v>15276.765475536842</v>
      </c>
      <c r="AB265" s="36">
        <f t="shared" si="37"/>
        <v>52958.525325648952</v>
      </c>
      <c r="AC265" s="36">
        <f t="shared" si="38"/>
        <v>219193.02176333003</v>
      </c>
      <c r="AD265" s="36">
        <f t="shared" si="39"/>
        <v>139560.48137929456</v>
      </c>
    </row>
    <row r="266" spans="1:30" ht="14.25" customHeight="1" x14ac:dyDescent="0.25">
      <c r="A266" s="16">
        <v>250</v>
      </c>
      <c r="B266" s="34">
        <v>0.145744619424028</v>
      </c>
      <c r="C266" s="34">
        <v>7.2719065272188105E-2</v>
      </c>
      <c r="D266" s="34">
        <v>3.4747075501929903E-2</v>
      </c>
      <c r="E266" s="34">
        <v>2.6263972908238498E-2</v>
      </c>
      <c r="F266" s="34">
        <v>8.1747762131632699E-3</v>
      </c>
      <c r="G266" s="34">
        <v>0.15950684548154101</v>
      </c>
      <c r="H266" s="35">
        <v>1.0782169555682799</v>
      </c>
      <c r="I266" s="34">
        <v>9.9061914638403498E-2</v>
      </c>
      <c r="J266" s="34">
        <v>3.0443644018382902E-2</v>
      </c>
      <c r="K266" s="36">
        <f>Inputs!$B$12*(1+$B266)^4</f>
        <v>103395.71863217129</v>
      </c>
      <c r="L266" s="36">
        <f t="shared" si="30"/>
        <v>14643.698000579407</v>
      </c>
      <c r="M266" s="36">
        <f t="shared" si="31"/>
        <v>188451.9118327671</v>
      </c>
      <c r="N266" s="37">
        <f>M266/Inputs!$B$6</f>
        <v>287.27425584263278</v>
      </c>
      <c r="O266" s="38">
        <f>IF(N266&gt;Inputs!$B$4,1,0)</f>
        <v>0</v>
      </c>
      <c r="P266" s="34">
        <f t="shared" si="32"/>
        <v>6.8618270620020599E-2</v>
      </c>
      <c r="Q266" s="36">
        <f>Inputs!$B$12*(1+$B266)^0*$C266+Inputs!$B$29*(1+$D266)^0*Inputs!$B$19+Inputs!$B$30*(1+$E266)^0*Inputs!$B$20+Inputs!$B$31*(1+$F266)^0*Inputs!$B$21+Inputs!$B$22*(1+Inputs!$B$23)^0</f>
        <v>12385.187943758207</v>
      </c>
      <c r="R266" s="36">
        <f>Inputs!$B$12*(1+$B266)^1*$C266+Inputs!$B$29*(1+$D266)^1*Inputs!$B$19+Inputs!$B$30*(1+$E266)^1*Inputs!$B$20+Inputs!$B$31*(1+$F266)^1*Inputs!$B$21+Inputs!$B$22*(1+Inputs!$B$23)^1</f>
        <v>13169.539629582756</v>
      </c>
      <c r="S266" s="36">
        <f>Inputs!$B$12*(1+$B266)^2*$C266+Inputs!$B$29*(1+$D266)^2*Inputs!$B$19+Inputs!$B$30*(1+$E266)^2*Inputs!$B$20+Inputs!$B$31*(1+$F266)^2*Inputs!$B$21+Inputs!$B$22*(1+Inputs!$B$23)^2</f>
        <v>14050.517050720016</v>
      </c>
      <c r="T266" s="36">
        <f>Inputs!$B$12*(1+$B266)^3*$C266+Inputs!$B$29*(1+$D266)^3*Inputs!$B$19+Inputs!$B$30*(1+$E266)^3*Inputs!$B$20+Inputs!$B$31*(1+$F266)^3*Inputs!$B$21+Inputs!$B$22*(1+Inputs!$B$23)^3</f>
        <v>15041.752010767063</v>
      </c>
      <c r="U266" s="36">
        <f>Inputs!$B$12*(1+$B266)^4*$C266+Inputs!$B$29*(1+$D266)^4*Inputs!$B$19+Inputs!$B$30*(1+$E266)^4*Inputs!$B$20+Inputs!$B$31*(1+$F266)^4*Inputs!$B$21+Inputs!$B$22*(1+Inputs!$B$23)^4</f>
        <v>16158.849128870308</v>
      </c>
      <c r="V266" s="35">
        <f>Inputs!$B$13/(Q266*(1-$G266))</f>
        <v>1.2161773859147438</v>
      </c>
      <c r="W266" s="36">
        <f>Inputs!$B$13</f>
        <v>12660</v>
      </c>
      <c r="X266" s="36">
        <f t="shared" si="33"/>
        <v>13079.987658479391</v>
      </c>
      <c r="Y266" s="36">
        <f t="shared" si="34"/>
        <v>13547.668279103675</v>
      </c>
      <c r="Z266" s="36">
        <f t="shared" si="35"/>
        <v>14067.387470459751</v>
      </c>
      <c r="AA266" s="36">
        <f t="shared" si="36"/>
        <v>14643.698000579407</v>
      </c>
      <c r="AB266" s="36">
        <f t="shared" si="37"/>
        <v>51324.447087385866</v>
      </c>
      <c r="AC266" s="36">
        <f t="shared" si="38"/>
        <v>219905.06891642819</v>
      </c>
      <c r="AD266" s="36">
        <f t="shared" si="39"/>
        <v>137127.46474538124</v>
      </c>
    </row>
    <row r="267" spans="1:30" ht="14.25" customHeight="1" x14ac:dyDescent="0.25">
      <c r="A267" s="16">
        <v>251</v>
      </c>
      <c r="B267" s="34">
        <v>0.45146389076518201</v>
      </c>
      <c r="C267" s="34">
        <v>7.9181300665527796E-2</v>
      </c>
      <c r="D267" s="34">
        <v>2.16929773129148E-2</v>
      </c>
      <c r="E267" s="34">
        <v>2.4536071341782699E-2</v>
      </c>
      <c r="F267" s="34">
        <v>2.2818399018965901E-2</v>
      </c>
      <c r="G267" s="34">
        <v>0.15768217932173301</v>
      </c>
      <c r="H267" s="35">
        <v>1.0150564112776801</v>
      </c>
      <c r="I267" s="34">
        <v>9.8306147814992806E-2</v>
      </c>
      <c r="J267" s="34">
        <v>2.4720273580224401E-2</v>
      </c>
      <c r="K267" s="36">
        <f>Inputs!$B$12*(1+$B267)^4</f>
        <v>266303.08306680608</v>
      </c>
      <c r="L267" s="36">
        <f t="shared" si="30"/>
        <v>25476.529162275419</v>
      </c>
      <c r="M267" s="36">
        <f t="shared" si="31"/>
        <v>288315.49893624865</v>
      </c>
      <c r="N267" s="37">
        <f>M267/Inputs!$B$6</f>
        <v>439.50533374428147</v>
      </c>
      <c r="O267" s="38">
        <f>IF(N267&gt;Inputs!$B$4,1,0)</f>
        <v>1</v>
      </c>
      <c r="P267" s="34">
        <f t="shared" si="32"/>
        <v>7.3585874234768409E-2</v>
      </c>
      <c r="Q267" s="36">
        <f>Inputs!$B$12*(1+$B267)^0*$C267+Inputs!$B$29*(1+$D267)^0*Inputs!$B$19+Inputs!$B$30*(1+$E267)^0*Inputs!$B$20+Inputs!$B$31*(1+$F267)^0*Inputs!$B$21+Inputs!$B$22*(1+Inputs!$B$23)^0</f>
        <v>12772.922067358588</v>
      </c>
      <c r="R267" s="36">
        <f>Inputs!$B$12*(1+$B267)^1*$C267+Inputs!$B$29*(1+$D267)^1*Inputs!$B$19+Inputs!$B$30*(1+$E267)^1*Inputs!$B$20+Inputs!$B$31*(1+$F267)^1*Inputs!$B$21+Inputs!$B$22*(1+Inputs!$B$23)^1</f>
        <v>15084.903806328381</v>
      </c>
      <c r="S267" s="36">
        <f>Inputs!$B$12*(1+$B267)^2*$C267+Inputs!$B$29*(1+$D267)^2*Inputs!$B$19+Inputs!$B$30*(1+$E267)^2*Inputs!$B$20+Inputs!$B$31*(1+$F267)^2*Inputs!$B$21+Inputs!$B$22*(1+Inputs!$B$23)^2</f>
        <v>18368.551230595775</v>
      </c>
      <c r="T267" s="36">
        <f>Inputs!$B$12*(1+$B267)^3*$C267+Inputs!$B$29*(1+$D267)^3*Inputs!$B$19+Inputs!$B$30*(1+$E267)^3*Inputs!$B$20+Inputs!$B$31*(1+$F267)^3*Inputs!$B$21+Inputs!$B$22*(1+Inputs!$B$23)^3</f>
        <v>23061.08915561613</v>
      </c>
      <c r="U267" s="36">
        <f>Inputs!$B$12*(1+$B267)^4*$C267+Inputs!$B$29*(1+$D267)^4*Inputs!$B$19+Inputs!$B$30*(1+$E267)^4*Inputs!$B$20+Inputs!$B$31*(1+$F267)^4*Inputs!$B$21+Inputs!$B$22*(1+Inputs!$B$23)^4</f>
        <v>29797.106499452631</v>
      </c>
      <c r="V267" s="35">
        <f>Inputs!$B$13/(Q267*(1-$G267))</f>
        <v>1.1767046082788724</v>
      </c>
      <c r="W267" s="36">
        <f>Inputs!$B$13</f>
        <v>12660</v>
      </c>
      <c r="X267" s="36">
        <f t="shared" si="33"/>
        <v>14438.055165889786</v>
      </c>
      <c r="Y267" s="36">
        <f t="shared" si="34"/>
        <v>16955.636441968563</v>
      </c>
      <c r="Z267" s="36">
        <f t="shared" si="35"/>
        <v>20502.228246132086</v>
      </c>
      <c r="AA267" s="36">
        <f t="shared" si="36"/>
        <v>25476.529162275419</v>
      </c>
      <c r="AB267" s="36">
        <f t="shared" si="37"/>
        <v>66325.165953588643</v>
      </c>
      <c r="AC267" s="36">
        <f t="shared" si="38"/>
        <v>354773.46983405849</v>
      </c>
      <c r="AD267" s="36">
        <f t="shared" si="39"/>
        <v>221990.33298266001</v>
      </c>
    </row>
    <row r="268" spans="1:30" ht="14.25" customHeight="1" x14ac:dyDescent="0.25">
      <c r="A268" s="16">
        <v>252</v>
      </c>
      <c r="B268" s="34">
        <v>0.24571557387572501</v>
      </c>
      <c r="C268" s="34">
        <v>6.2023907789556298E-2</v>
      </c>
      <c r="D268" s="34">
        <v>3.4373471029206099E-2</v>
      </c>
      <c r="E268" s="34">
        <v>5.7921736300851699E-2</v>
      </c>
      <c r="F268" s="34">
        <v>3.0953104531654001E-2</v>
      </c>
      <c r="G268" s="34">
        <v>0.170696092025721</v>
      </c>
      <c r="H268" s="35">
        <v>1.01817920280844</v>
      </c>
      <c r="I268" s="34">
        <v>9.1464611660028297E-2</v>
      </c>
      <c r="J268" s="34">
        <v>2.4236642647702901E-2</v>
      </c>
      <c r="K268" s="36">
        <f>Inputs!$B$12*(1+$B268)^4</f>
        <v>144486.35210339879</v>
      </c>
      <c r="L268" s="36">
        <f t="shared" si="30"/>
        <v>15529.693335963932</v>
      </c>
      <c r="M268" s="36">
        <f t="shared" si="31"/>
        <v>206518.76299752283</v>
      </c>
      <c r="N268" s="37">
        <f>M268/Inputs!$B$6</f>
        <v>314.81518749622381</v>
      </c>
      <c r="O268" s="38">
        <f>IF(N268&gt;Inputs!$B$4,1,0)</f>
        <v>0</v>
      </c>
      <c r="P268" s="34">
        <f t="shared" si="32"/>
        <v>6.7227969012325389E-2</v>
      </c>
      <c r="Q268" s="36">
        <f>Inputs!$B$12*(1+$B268)^0*$C268+Inputs!$B$29*(1+$D268)^0*Inputs!$B$19+Inputs!$B$30*(1+$E268)^0*Inputs!$B$20+Inputs!$B$31*(1+$F268)^0*Inputs!$B$21+Inputs!$B$22*(1+Inputs!$B$23)^0</f>
        <v>11743.4784948003</v>
      </c>
      <c r="R268" s="36">
        <f>Inputs!$B$12*(1+$B268)^1*$C268+Inputs!$B$29*(1+$D268)^1*Inputs!$B$19+Inputs!$B$30*(1+$E268)^1*Inputs!$B$20+Inputs!$B$31*(1+$F268)^1*Inputs!$B$21+Inputs!$B$22*(1+Inputs!$B$23)^1</f>
        <v>12987.374992455821</v>
      </c>
      <c r="S268" s="36">
        <f>Inputs!$B$12*(1+$B268)^2*$C268+Inputs!$B$29*(1+$D268)^2*Inputs!$B$19+Inputs!$B$30*(1+$E268)^2*Inputs!$B$20+Inputs!$B$31*(1+$F268)^2*Inputs!$B$21+Inputs!$B$22*(1+Inputs!$B$23)^2</f>
        <v>14470.530729854381</v>
      </c>
      <c r="T268" s="36">
        <f>Inputs!$B$12*(1+$B268)^3*$C268+Inputs!$B$29*(1+$D268)^3*Inputs!$B$19+Inputs!$B$30*(1+$E268)^3*Inputs!$B$20+Inputs!$B$31*(1+$F268)^3*Inputs!$B$21+Inputs!$B$22*(1+Inputs!$B$23)^3</f>
        <v>16248.848045215922</v>
      </c>
      <c r="U268" s="36">
        <f>Inputs!$B$12*(1+$B268)^4*$C268+Inputs!$B$29*(1+$D268)^4*Inputs!$B$19+Inputs!$B$30*(1+$E268)^4*Inputs!$B$20+Inputs!$B$31*(1+$F268)^4*Inputs!$B$21+Inputs!$B$22*(1+Inputs!$B$23)^4</f>
        <v>18391.830082197339</v>
      </c>
      <c r="V268" s="35">
        <f>Inputs!$B$13/(Q268*(1-$G268))</f>
        <v>1.2999397887979616</v>
      </c>
      <c r="W268" s="36">
        <f>Inputs!$B$13</f>
        <v>12660</v>
      </c>
      <c r="X268" s="36">
        <f t="shared" si="33"/>
        <v>13242.302334739854</v>
      </c>
      <c r="Y268" s="36">
        <f t="shared" si="34"/>
        <v>13909.256024065913</v>
      </c>
      <c r="Z268" s="36">
        <f t="shared" si="35"/>
        <v>14669.399580486097</v>
      </c>
      <c r="AA268" s="36">
        <f t="shared" si="36"/>
        <v>15529.693335963932</v>
      </c>
      <c r="AB268" s="36">
        <f t="shared" si="37"/>
        <v>53774.502096593831</v>
      </c>
      <c r="AC268" s="36">
        <f t="shared" si="38"/>
        <v>236599.15950844693</v>
      </c>
      <c r="AD268" s="36">
        <f t="shared" si="39"/>
        <v>152744.26090092899</v>
      </c>
    </row>
    <row r="269" spans="1:30" ht="14.25" customHeight="1" x14ac:dyDescent="0.25">
      <c r="A269" s="16">
        <v>253</v>
      </c>
      <c r="B269" s="34">
        <v>0.11167972914596599</v>
      </c>
      <c r="C269" s="34">
        <v>9.6311880041055495E-2</v>
      </c>
      <c r="D269" s="34">
        <v>1.52170215558188E-2</v>
      </c>
      <c r="E269" s="34">
        <v>2.5761604264721499E-2</v>
      </c>
      <c r="F269" s="34">
        <v>3.3894885452308399E-2</v>
      </c>
      <c r="G269" s="34">
        <v>0.19797808827385299</v>
      </c>
      <c r="H269" s="35">
        <v>1.0301839265235699</v>
      </c>
      <c r="I269" s="34">
        <v>9.4851321097622607E-2</v>
      </c>
      <c r="J269" s="34">
        <v>2.7297095277335998E-2</v>
      </c>
      <c r="K269" s="36">
        <f>Inputs!$B$12*(1+$B269)^4</f>
        <v>91636.817268248036</v>
      </c>
      <c r="L269" s="36">
        <f t="shared" si="30"/>
        <v>14605.297632164822</v>
      </c>
      <c r="M269" s="36">
        <f t="shared" si="31"/>
        <v>193091.89286099465</v>
      </c>
      <c r="N269" s="37">
        <f>M269/Inputs!$B$6</f>
        <v>294.34739765395523</v>
      </c>
      <c r="O269" s="38">
        <f>IF(N269&gt;Inputs!$B$4,1,0)</f>
        <v>0</v>
      </c>
      <c r="P269" s="34">
        <f t="shared" si="32"/>
        <v>6.7554225820286612E-2</v>
      </c>
      <c r="Q269" s="36">
        <f>Inputs!$B$12*(1+$B269)^0*$C269+Inputs!$B$29*(1+$D269)^0*Inputs!$B$19+Inputs!$B$30*(1+$E269)^0*Inputs!$B$20+Inputs!$B$31*(1+$F269)^0*Inputs!$B$21+Inputs!$B$22*(1+Inputs!$B$23)^0</f>
        <v>13800.756829890252</v>
      </c>
      <c r="R269" s="36">
        <f>Inputs!$B$12*(1+$B269)^1*$C269+Inputs!$B$29*(1+$D269)^1*Inputs!$B$19+Inputs!$B$30*(1+$E269)^1*Inputs!$B$20+Inputs!$B$31*(1+$F269)^1*Inputs!$B$21+Inputs!$B$22*(1+Inputs!$B$23)^1</f>
        <v>14644.954575734639</v>
      </c>
      <c r="S269" s="36">
        <f>Inputs!$B$12*(1+$B269)^2*$C269+Inputs!$B$29*(1+$D269)^2*Inputs!$B$19+Inputs!$B$30*(1+$E269)^2*Inputs!$B$20+Inputs!$B$31*(1+$F269)^2*Inputs!$B$21+Inputs!$B$22*(1+Inputs!$B$23)^2</f>
        <v>15566.771106914253</v>
      </c>
      <c r="T269" s="36">
        <f>Inputs!$B$12*(1+$B269)^3*$C269+Inputs!$B$29*(1+$D269)^3*Inputs!$B$19+Inputs!$B$30*(1+$E269)^3*Inputs!$B$20+Inputs!$B$31*(1+$F269)^3*Inputs!$B$21+Inputs!$B$22*(1+Inputs!$B$23)^3</f>
        <v>16574.423828489496</v>
      </c>
      <c r="U269" s="36">
        <f>Inputs!$B$12*(1+$B269)^4*$C269+Inputs!$B$29*(1+$D269)^4*Inputs!$B$19+Inputs!$B$30*(1+$E269)^4*Inputs!$B$20+Inputs!$B$31*(1+$F269)^4*Inputs!$B$21+Inputs!$B$22*(1+Inputs!$B$23)^4</f>
        <v>17677.034457071815</v>
      </c>
      <c r="V269" s="35">
        <f>Inputs!$B$13/(Q269*(1-$G269))</f>
        <v>1.1437854520390978</v>
      </c>
      <c r="W269" s="36">
        <f>Inputs!$B$13</f>
        <v>12660</v>
      </c>
      <c r="X269" s="36">
        <f t="shared" si="33"/>
        <v>13100.838405674433</v>
      </c>
      <c r="Y269" s="36">
        <f t="shared" si="34"/>
        <v>13570.885932372694</v>
      </c>
      <c r="Z269" s="36">
        <f t="shared" si="35"/>
        <v>14071.815282392732</v>
      </c>
      <c r="AA269" s="36">
        <f t="shared" si="36"/>
        <v>14605.297632164822</v>
      </c>
      <c r="AB269" s="36">
        <f t="shared" si="37"/>
        <v>51910.254721245881</v>
      </c>
      <c r="AC269" s="36">
        <f t="shared" si="38"/>
        <v>222102.757466257</v>
      </c>
      <c r="AD269" s="36">
        <f t="shared" si="39"/>
        <v>141181.63813974877</v>
      </c>
    </row>
    <row r="270" spans="1:30" ht="14.25" customHeight="1" x14ac:dyDescent="0.25">
      <c r="A270" s="16">
        <v>254</v>
      </c>
      <c r="B270" s="34">
        <v>0.52046980104009499</v>
      </c>
      <c r="C270" s="34">
        <v>6.3797468527614504E-2</v>
      </c>
      <c r="D270" s="34">
        <v>1.11772856694054E-2</v>
      </c>
      <c r="E270" s="34">
        <v>4.6872207736615303E-2</v>
      </c>
      <c r="F270" s="34">
        <v>8.25569116257818E-4</v>
      </c>
      <c r="G270" s="34">
        <v>0.155953815894186</v>
      </c>
      <c r="H270" s="35">
        <v>1.17015137661919</v>
      </c>
      <c r="I270" s="34">
        <v>0.107305999204434</v>
      </c>
      <c r="J270" s="34">
        <v>2.8377126611787699E-2</v>
      </c>
      <c r="K270" s="36">
        <f>Inputs!$B$12*(1+$B270)^4</f>
        <v>320673.0374668006</v>
      </c>
      <c r="L270" s="36">
        <f t="shared" si="30"/>
        <v>28505.098694578803</v>
      </c>
      <c r="M270" s="36">
        <f t="shared" si="31"/>
        <v>291064.53729556483</v>
      </c>
      <c r="N270" s="37">
        <f>M270/Inputs!$B$6</f>
        <v>443.69594099933664</v>
      </c>
      <c r="O270" s="38">
        <f>IF(N270&gt;Inputs!$B$4,1,0)</f>
        <v>1</v>
      </c>
      <c r="P270" s="34">
        <f t="shared" si="32"/>
        <v>7.8928872592646304E-2</v>
      </c>
      <c r="Q270" s="36">
        <f>Inputs!$B$12*(1+$B270)^0*$C270+Inputs!$B$29*(1+$D270)^0*Inputs!$B$19+Inputs!$B$30*(1+$E270)^0*Inputs!$B$20+Inputs!$B$31*(1+$F270)^0*Inputs!$B$21+Inputs!$B$22*(1+Inputs!$B$23)^0</f>
        <v>11849.892139083793</v>
      </c>
      <c r="R270" s="36">
        <f>Inputs!$B$12*(1+$B270)^1*$C270+Inputs!$B$29*(1+$D270)^1*Inputs!$B$19+Inputs!$B$30*(1+$E270)^1*Inputs!$B$20+Inputs!$B$31*(1+$F270)^1*Inputs!$B$21+Inputs!$B$22*(1+Inputs!$B$23)^1</f>
        <v>13931.432772844804</v>
      </c>
      <c r="S270" s="36">
        <f>Inputs!$B$12*(1+$B270)^2*$C270+Inputs!$B$29*(1+$D270)^2*Inputs!$B$19+Inputs!$B$30*(1+$E270)^2*Inputs!$B$20+Inputs!$B$31*(1+$F270)^2*Inputs!$B$21+Inputs!$B$22*(1+Inputs!$B$23)^2</f>
        <v>17053.75500467321</v>
      </c>
      <c r="T270" s="36">
        <f>Inputs!$B$12*(1+$B270)^3*$C270+Inputs!$B$29*(1+$D270)^3*Inputs!$B$19+Inputs!$B$30*(1+$E270)^3*Inputs!$B$20+Inputs!$B$31*(1+$F270)^3*Inputs!$B$21+Inputs!$B$22*(1+Inputs!$B$23)^3</f>
        <v>21756.746039897429</v>
      </c>
      <c r="U270" s="36">
        <f>Inputs!$B$12*(1+$B270)^4*$C270+Inputs!$B$29*(1+$D270)^4*Inputs!$B$19+Inputs!$B$30*(1+$E270)^4*Inputs!$B$20+Inputs!$B$31*(1+$F270)^4*Inputs!$B$21+Inputs!$B$22*(1+Inputs!$B$23)^4</f>
        <v>28861.193752339266</v>
      </c>
      <c r="V270" s="35">
        <f>Inputs!$B$13/(Q270*(1-$G270))</f>
        <v>1.2657650433689487</v>
      </c>
      <c r="W270" s="36">
        <f>Inputs!$B$13</f>
        <v>12660</v>
      </c>
      <c r="X270" s="36">
        <f t="shared" si="33"/>
        <v>14602.768557043675</v>
      </c>
      <c r="Y270" s="36">
        <f t="shared" si="34"/>
        <v>17531.481494798922</v>
      </c>
      <c r="Z270" s="36">
        <f t="shared" si="35"/>
        <v>21927.262185161755</v>
      </c>
      <c r="AA270" s="36">
        <f t="shared" si="36"/>
        <v>28505.098694578803</v>
      </c>
      <c r="AB270" s="36">
        <f t="shared" si="37"/>
        <v>67963.908829777472</v>
      </c>
      <c r="AC270" s="36">
        <f t="shared" si="38"/>
        <v>371397.57007054362</v>
      </c>
      <c r="AD270" s="36">
        <f t="shared" si="39"/>
        <v>223100.62846578736</v>
      </c>
    </row>
    <row r="271" spans="1:30" ht="14.25" customHeight="1" x14ac:dyDescent="0.25">
      <c r="A271" s="16">
        <v>255</v>
      </c>
      <c r="B271" s="34">
        <v>0.260964917209069</v>
      </c>
      <c r="C271" s="34">
        <v>9.0153797780348099E-2</v>
      </c>
      <c r="D271" s="34">
        <v>5.65766003876364E-2</v>
      </c>
      <c r="E271" s="34">
        <v>3.7188664624761503E-2</v>
      </c>
      <c r="F271" s="34">
        <v>1.4641112859570499E-2</v>
      </c>
      <c r="G271" s="34">
        <v>0.17703231066084399</v>
      </c>
      <c r="H271" s="35">
        <v>1.0438903343257</v>
      </c>
      <c r="I271" s="34">
        <v>9.0649651919082003E-2</v>
      </c>
      <c r="J271" s="34">
        <v>2.4354706945623202E-2</v>
      </c>
      <c r="K271" s="36">
        <f>Inputs!$B$12*(1+$B271)^4</f>
        <v>151692.20534350237</v>
      </c>
      <c r="L271" s="36">
        <f t="shared" si="30"/>
        <v>19661.306014054317</v>
      </c>
      <c r="M271" s="36">
        <f t="shared" si="31"/>
        <v>257134.61515206948</v>
      </c>
      <c r="N271" s="37">
        <f>M271/Inputs!$B$6</f>
        <v>391.973498707423</v>
      </c>
      <c r="O271" s="38">
        <f>IF(N271&gt;Inputs!$B$4,1,0)</f>
        <v>0</v>
      </c>
      <c r="P271" s="34">
        <f t="shared" si="32"/>
        <v>6.6294944973458808E-2</v>
      </c>
      <c r="Q271" s="36">
        <f>Inputs!$B$12*(1+$B271)^0*$C271+Inputs!$B$29*(1+$D271)^0*Inputs!$B$19+Inputs!$B$30*(1+$E271)^0*Inputs!$B$20+Inputs!$B$31*(1+$F271)^0*Inputs!$B$21+Inputs!$B$22*(1+Inputs!$B$23)^0</f>
        <v>13431.271894247806</v>
      </c>
      <c r="R271" s="36">
        <f>Inputs!$B$12*(1+$B271)^1*$C271+Inputs!$B$29*(1+$D271)^1*Inputs!$B$19+Inputs!$B$30*(1+$E271)^1*Inputs!$B$20+Inputs!$B$31*(1+$F271)^1*Inputs!$B$21+Inputs!$B$22*(1+Inputs!$B$23)^1</f>
        <v>15119.955479915887</v>
      </c>
      <c r="S271" s="36">
        <f>Inputs!$B$12*(1+$B271)^2*$C271+Inputs!$B$29*(1+$D271)^2*Inputs!$B$19+Inputs!$B$30*(1+$E271)^2*Inputs!$B$20+Inputs!$B$31*(1+$F271)^2*Inputs!$B$21+Inputs!$B$22*(1+Inputs!$B$23)^2</f>
        <v>17189.950382344181</v>
      </c>
      <c r="T271" s="36">
        <f>Inputs!$B$12*(1+$B271)^3*$C271+Inputs!$B$29*(1+$D271)^3*Inputs!$B$19+Inputs!$B$30*(1+$E271)^3*Inputs!$B$20+Inputs!$B$31*(1+$F271)^3*Inputs!$B$21+Inputs!$B$22*(1+Inputs!$B$23)^3</f>
        <v>19738.070207317774</v>
      </c>
      <c r="U271" s="36">
        <f>Inputs!$B$12*(1+$B271)^4*$C271+Inputs!$B$29*(1+$D271)^4*Inputs!$B$19+Inputs!$B$30*(1+$E271)^4*Inputs!$B$20+Inputs!$B$31*(1+$F271)^4*Inputs!$B$21+Inputs!$B$22*(1+Inputs!$B$23)^4</f>
        <v>22886.253375154934</v>
      </c>
      <c r="V271" s="35">
        <f>Inputs!$B$13/(Q271*(1-$G271))</f>
        <v>1.1453382908565968</v>
      </c>
      <c r="W271" s="36">
        <f>Inputs!$B$13</f>
        <v>12660</v>
      </c>
      <c r="X271" s="36">
        <f t="shared" si="33"/>
        <v>13936.128119908579</v>
      </c>
      <c r="Y271" s="36">
        <f t="shared" si="34"/>
        <v>15485.261019374015</v>
      </c>
      <c r="Z271" s="36">
        <f t="shared" si="35"/>
        <v>17368.714508924651</v>
      </c>
      <c r="AA271" s="36">
        <f t="shared" si="36"/>
        <v>19661.306014054317</v>
      </c>
      <c r="AB271" s="36">
        <f t="shared" si="37"/>
        <v>60275.290824772019</v>
      </c>
      <c r="AC271" s="36">
        <f t="shared" si="38"/>
        <v>303796.18488646368</v>
      </c>
      <c r="AD271" s="36">
        <f t="shared" si="39"/>
        <v>196859.32432729745</v>
      </c>
    </row>
    <row r="272" spans="1:30" ht="14.25" customHeight="1" x14ac:dyDescent="0.25">
      <c r="A272" s="16">
        <v>256</v>
      </c>
      <c r="B272" s="34">
        <v>0.17303431380968401</v>
      </c>
      <c r="C272" s="34">
        <v>8.7109778140180005E-2</v>
      </c>
      <c r="D272" s="34">
        <v>3.4416132919857297E-2</v>
      </c>
      <c r="E272" s="34">
        <v>6.2965562556206597E-2</v>
      </c>
      <c r="F272" s="34">
        <v>1.4771700167978101E-2</v>
      </c>
      <c r="G272" s="34">
        <v>0.18827653279209999</v>
      </c>
      <c r="H272" s="35">
        <v>1.0303145847151201</v>
      </c>
      <c r="I272" s="34">
        <v>9.7378244553984805E-2</v>
      </c>
      <c r="J272" s="34">
        <v>1.9668194449212601E-2</v>
      </c>
      <c r="K272" s="36">
        <f>Inputs!$B$12*(1+$B272)^4</f>
        <v>113604.12887244931</v>
      </c>
      <c r="L272" s="36">
        <f t="shared" si="30"/>
        <v>15952.716211842277</v>
      </c>
      <c r="M272" s="36">
        <f t="shared" si="31"/>
        <v>185205.03111234488</v>
      </c>
      <c r="N272" s="37">
        <f>M272/Inputs!$B$6</f>
        <v>282.32474254930622</v>
      </c>
      <c r="O272" s="38">
        <f>IF(N272&gt;Inputs!$B$4,1,0)</f>
        <v>0</v>
      </c>
      <c r="P272" s="34">
        <f t="shared" si="32"/>
        <v>7.7710050104772208E-2</v>
      </c>
      <c r="Q272" s="36">
        <f>Inputs!$B$12*(1+$B272)^0*$C272+Inputs!$B$29*(1+$D272)^0*Inputs!$B$19+Inputs!$B$30*(1+$E272)^0*Inputs!$B$20+Inputs!$B$31*(1+$F272)^0*Inputs!$B$21+Inputs!$B$22*(1+Inputs!$B$23)^0</f>
        <v>13248.63071583772</v>
      </c>
      <c r="R272" s="36">
        <f>Inputs!$B$12*(1+$B272)^1*$C272+Inputs!$B$29*(1+$D272)^1*Inputs!$B$19+Inputs!$B$30*(1+$E272)^1*Inputs!$B$20+Inputs!$B$31*(1+$F272)^1*Inputs!$B$21+Inputs!$B$22*(1+Inputs!$B$23)^1</f>
        <v>14422.268552742666</v>
      </c>
      <c r="S272" s="36">
        <f>Inputs!$B$12*(1+$B272)^2*$C272+Inputs!$B$29*(1+$D272)^2*Inputs!$B$19+Inputs!$B$30*(1+$E272)^2*Inputs!$B$20+Inputs!$B$31*(1+$F272)^2*Inputs!$B$21+Inputs!$B$22*(1+Inputs!$B$23)^2</f>
        <v>15765.169572931245</v>
      </c>
      <c r="T272" s="36">
        <f>Inputs!$B$12*(1+$B272)^3*$C272+Inputs!$B$29*(1+$D272)^3*Inputs!$B$19+Inputs!$B$30*(1+$E272)^3*Inputs!$B$20+Inputs!$B$31*(1+$F272)^3*Inputs!$B$21+Inputs!$B$22*(1+Inputs!$B$23)^3</f>
        <v>17305.125257811742</v>
      </c>
      <c r="U272" s="36">
        <f>Inputs!$B$12*(1+$B272)^4*$C272+Inputs!$B$29*(1+$D272)^4*Inputs!$B$19+Inputs!$B$30*(1+$E272)^4*Inputs!$B$20+Inputs!$B$31*(1+$F272)^4*Inputs!$B$21+Inputs!$B$22*(1+Inputs!$B$23)^4</f>
        <v>19074.654931810379</v>
      </c>
      <c r="V272" s="35">
        <f>Inputs!$B$13/(Q272*(1-$G272))</f>
        <v>1.1772118060765533</v>
      </c>
      <c r="W272" s="36">
        <f>Inputs!$B$13</f>
        <v>12660</v>
      </c>
      <c r="X272" s="36">
        <f t="shared" si="33"/>
        <v>13351.566090847684</v>
      </c>
      <c r="Y272" s="36">
        <f t="shared" si="34"/>
        <v>14124.811371374713</v>
      </c>
      <c r="Z272" s="36">
        <f t="shared" si="35"/>
        <v>14988.669972832022</v>
      </c>
      <c r="AA272" s="36">
        <f t="shared" si="36"/>
        <v>15952.716211842277</v>
      </c>
      <c r="AB272" s="36">
        <f t="shared" si="37"/>
        <v>53672.071269319844</v>
      </c>
      <c r="AC272" s="36">
        <f t="shared" si="38"/>
        <v>209322.69782812771</v>
      </c>
      <c r="AD272" s="36">
        <f t="shared" si="39"/>
        <v>131532.95984302505</v>
      </c>
    </row>
    <row r="273" spans="1:30" ht="14.25" customHeight="1" x14ac:dyDescent="0.25">
      <c r="A273" s="16">
        <v>257</v>
      </c>
      <c r="B273" s="34">
        <v>0.32241989654870501</v>
      </c>
      <c r="C273" s="34">
        <v>7.5524547431102595E-2</v>
      </c>
      <c r="D273" s="34">
        <v>2.1349490021071199E-2</v>
      </c>
      <c r="E273" s="34">
        <v>5.13842718607933E-2</v>
      </c>
      <c r="F273" s="34">
        <v>-7.7241971629795801E-4</v>
      </c>
      <c r="G273" s="34">
        <v>0.19798147838740501</v>
      </c>
      <c r="H273" s="35">
        <v>1.0454339506236401</v>
      </c>
      <c r="I273" s="34">
        <v>9.7740015458650006E-2</v>
      </c>
      <c r="J273" s="34">
        <v>1.91252639851456E-2</v>
      </c>
      <c r="K273" s="36">
        <f>Inputs!$B$12*(1+$B273)^4</f>
        <v>183496.90759622815</v>
      </c>
      <c r="L273" s="36">
        <f t="shared" ref="L273:L336" si="40">AA273</f>
        <v>18803.195233130969</v>
      </c>
      <c r="M273" s="36">
        <f t="shared" ref="M273:M336" si="41">AB273+AD273</f>
        <v>210363.38306421533</v>
      </c>
      <c r="N273" s="37">
        <f>M273/Inputs!$B$6</f>
        <v>320.67588881740141</v>
      </c>
      <c r="O273" s="38">
        <f>IF(N273&gt;Inputs!$B$4,1,0)</f>
        <v>0</v>
      </c>
      <c r="P273" s="34">
        <f t="shared" ref="P273:P336" si="42">I273-J273</f>
        <v>7.8614751473504413E-2</v>
      </c>
      <c r="Q273" s="36">
        <f>Inputs!$B$12*(1+$B273)^0*$C273+Inputs!$B$29*(1+$D273)^0*Inputs!$B$19+Inputs!$B$30*(1+$E273)^0*Inputs!$B$20+Inputs!$B$31*(1+$F273)^0*Inputs!$B$21+Inputs!$B$22*(1+Inputs!$B$23)^0</f>
        <v>12553.516873293076</v>
      </c>
      <c r="R273" s="36">
        <f>Inputs!$B$12*(1+$B273)^1*$C273+Inputs!$B$29*(1+$D273)^1*Inputs!$B$19+Inputs!$B$30*(1+$E273)^1*Inputs!$B$20+Inputs!$B$31*(1+$F273)^1*Inputs!$B$21+Inputs!$B$22*(1+Inputs!$B$23)^1</f>
        <v>14141.486449074378</v>
      </c>
      <c r="S273" s="36">
        <f>Inputs!$B$12*(1+$B273)^2*$C273+Inputs!$B$29*(1+$D273)^2*Inputs!$B$19+Inputs!$B$30*(1+$E273)^2*Inputs!$B$20+Inputs!$B$31*(1+$F273)^2*Inputs!$B$21+Inputs!$B$22*(1+Inputs!$B$23)^2</f>
        <v>16206.587800384554</v>
      </c>
      <c r="T273" s="36">
        <f>Inputs!$B$12*(1+$B273)^3*$C273+Inputs!$B$29*(1+$D273)^3*Inputs!$B$19+Inputs!$B$30*(1+$E273)^3*Inputs!$B$20+Inputs!$B$31*(1+$F273)^3*Inputs!$B$21+Inputs!$B$22*(1+Inputs!$B$23)^3</f>
        <v>18901.013007897869</v>
      </c>
      <c r="U273" s="36">
        <f>Inputs!$B$12*(1+$B273)^4*$C273+Inputs!$B$29*(1+$D273)^4*Inputs!$B$19+Inputs!$B$30*(1+$E273)^4*Inputs!$B$20+Inputs!$B$31*(1+$F273)^4*Inputs!$B$21+Inputs!$B$22*(1+Inputs!$B$23)^4</f>
        <v>22425.940093367237</v>
      </c>
      <c r="V273" s="35">
        <f>Inputs!$B$13/(Q273*(1-$G273))</f>
        <v>1.2574302302496074</v>
      </c>
      <c r="W273" s="36">
        <f>Inputs!$B$13</f>
        <v>12660</v>
      </c>
      <c r="X273" s="36">
        <f t="shared" ref="X273:X336" si="43">R273*(1-$G273)*($V273+($H273-$V273)*1/4)</f>
        <v>13660.337908517386</v>
      </c>
      <c r="Y273" s="36">
        <f t="shared" ref="Y273:Y336" si="44">S273*(1-$G273)*($V273+($H273-$V273)*2/4)</f>
        <v>14966.295414248345</v>
      </c>
      <c r="Z273" s="36">
        <f t="shared" ref="Z273:Z336" si="45">T273*(1-$G273)*($V273+($H273-$V273)*3/4)</f>
        <v>16651.104977495139</v>
      </c>
      <c r="AA273" s="36">
        <f t="shared" ref="AA273:AA336" si="46">U273*(1-$G273)*$H273</f>
        <v>18803.195233130969</v>
      </c>
      <c r="AB273" s="36">
        <f t="shared" ref="AB273:AB336" si="47">W273/(1+$I273)^1+X273/(1+$I273)^2+Y273/(1+$I273)^3+Z273/(1+$I273)^4+AA273/(1+$I273)^5</f>
        <v>57445.703547555429</v>
      </c>
      <c r="AC273" s="36">
        <f t="shared" ref="AC273:AC336" si="48">AA273*(1+$J273)/($I273-$J273)</f>
        <v>243755.92298586975</v>
      </c>
      <c r="AD273" s="36">
        <f t="shared" ref="AD273:AD336" si="49">AC273/(1+$I273)^5</f>
        <v>152917.6795166599</v>
      </c>
    </row>
    <row r="274" spans="1:30" ht="14.25" customHeight="1" x14ac:dyDescent="0.25">
      <c r="A274" s="16">
        <v>258</v>
      </c>
      <c r="B274" s="34">
        <v>0.39464729174753499</v>
      </c>
      <c r="C274" s="34">
        <v>7.5965983275571802E-2</v>
      </c>
      <c r="D274" s="34">
        <v>2.8461572701219101E-2</v>
      </c>
      <c r="E274" s="34">
        <v>2.1171548065394799E-2</v>
      </c>
      <c r="F274" s="34">
        <v>1.4948808646587999E-2</v>
      </c>
      <c r="G274" s="34">
        <v>0.194105259380185</v>
      </c>
      <c r="H274" s="35">
        <v>1.0875907375618401</v>
      </c>
      <c r="I274" s="34">
        <v>9.1471580711675105E-2</v>
      </c>
      <c r="J274" s="34">
        <v>2.3085472003153099E-2</v>
      </c>
      <c r="K274" s="36">
        <f>Inputs!$B$12*(1+$B274)^4</f>
        <v>226991.08546079323</v>
      </c>
      <c r="L274" s="36">
        <f t="shared" si="40"/>
        <v>22669.610330143274</v>
      </c>
      <c r="M274" s="36">
        <f t="shared" si="41"/>
        <v>282828.37748742127</v>
      </c>
      <c r="N274" s="37">
        <f>M274/Inputs!$B$6</f>
        <v>431.14081934058117</v>
      </c>
      <c r="O274" s="38">
        <f>IF(N274&gt;Inputs!$B$4,1,0)</f>
        <v>1</v>
      </c>
      <c r="P274" s="34">
        <f t="shared" si="42"/>
        <v>6.8386108708522006E-2</v>
      </c>
      <c r="Q274" s="36">
        <f>Inputs!$B$12*(1+$B274)^0*$C274+Inputs!$B$29*(1+$D274)^0*Inputs!$B$19+Inputs!$B$30*(1+$E274)^0*Inputs!$B$20+Inputs!$B$31*(1+$F274)^0*Inputs!$B$21+Inputs!$B$22*(1+Inputs!$B$23)^0</f>
        <v>12580.003023961232</v>
      </c>
      <c r="R274" s="36">
        <f>Inputs!$B$12*(1+$B274)^1*$C274+Inputs!$B$29*(1+$D274)^1*Inputs!$B$19+Inputs!$B$30*(1+$E274)^1*Inputs!$B$20+Inputs!$B$31*(1+$F274)^1*Inputs!$B$21+Inputs!$B$22*(1+Inputs!$B$23)^1</f>
        <v>14524.288543777096</v>
      </c>
      <c r="S274" s="36">
        <f>Inputs!$B$12*(1+$B274)^2*$C274+Inputs!$B$29*(1+$D274)^2*Inputs!$B$19+Inputs!$B$30*(1+$E274)^2*Inputs!$B$20+Inputs!$B$31*(1+$F274)^2*Inputs!$B$21+Inputs!$B$22*(1+Inputs!$B$23)^2</f>
        <v>17181.196091405996</v>
      </c>
      <c r="T274" s="36">
        <f>Inputs!$B$12*(1+$B274)^3*$C274+Inputs!$B$29*(1+$D274)^3*Inputs!$B$19+Inputs!$B$30*(1+$E274)^3*Inputs!$B$20+Inputs!$B$31*(1+$F274)^3*Inputs!$B$21+Inputs!$B$22*(1+Inputs!$B$23)^3</f>
        <v>20830.933144723371</v>
      </c>
      <c r="U274" s="36">
        <f>Inputs!$B$12*(1+$B274)^4*$C274+Inputs!$B$29*(1+$D274)^4*Inputs!$B$19+Inputs!$B$30*(1+$E274)^4*Inputs!$B$20+Inputs!$B$31*(1+$F274)^4*Inputs!$B$21+Inputs!$B$22*(1+Inputs!$B$23)^4</f>
        <v>25864.27047649254</v>
      </c>
      <c r="V274" s="35">
        <f>Inputs!$B$13/(Q274*(1-$G274))</f>
        <v>1.2487475198012807</v>
      </c>
      <c r="W274" s="36">
        <f>Inputs!$B$13</f>
        <v>12660</v>
      </c>
      <c r="X274" s="36">
        <f t="shared" si="43"/>
        <v>14145.062387529115</v>
      </c>
      <c r="Y274" s="36">
        <f t="shared" si="44"/>
        <v>16174.744938548407</v>
      </c>
      <c r="Z274" s="36">
        <f t="shared" si="45"/>
        <v>18934.328887410378</v>
      </c>
      <c r="AA274" s="36">
        <f t="shared" si="46"/>
        <v>22669.610330143274</v>
      </c>
      <c r="AB274" s="36">
        <f t="shared" si="47"/>
        <v>63887.97135848942</v>
      </c>
      <c r="AC274" s="36">
        <f t="shared" si="48"/>
        <v>339147.07859159081</v>
      </c>
      <c r="AD274" s="36">
        <f t="shared" si="49"/>
        <v>218940.40612893182</v>
      </c>
    </row>
    <row r="275" spans="1:30" ht="14.25" customHeight="1" x14ac:dyDescent="0.25">
      <c r="A275" s="16">
        <v>259</v>
      </c>
      <c r="B275" s="34">
        <v>0.38163786094733398</v>
      </c>
      <c r="C275" s="34">
        <v>6.2205724384586498E-2</v>
      </c>
      <c r="D275" s="34">
        <v>5.0521536418602103E-2</v>
      </c>
      <c r="E275" s="34">
        <v>6.2891835558017403E-2</v>
      </c>
      <c r="F275" s="34">
        <v>7.6007602190112499E-3</v>
      </c>
      <c r="G275" s="34">
        <v>0.22319542559762001</v>
      </c>
      <c r="H275" s="35">
        <v>1.12765418525221</v>
      </c>
      <c r="I275" s="34">
        <v>9.6798411265263895E-2</v>
      </c>
      <c r="J275" s="34">
        <v>2.7686755523271399E-2</v>
      </c>
      <c r="K275" s="36">
        <f>Inputs!$B$12*(1+$B275)^4</f>
        <v>218639.26215430949</v>
      </c>
      <c r="L275" s="36">
        <f t="shared" si="40"/>
        <v>20046.746825000198</v>
      </c>
      <c r="M275" s="36">
        <f t="shared" si="41"/>
        <v>247154.61209178774</v>
      </c>
      <c r="N275" s="37">
        <f>M275/Inputs!$B$6</f>
        <v>376.76007940821302</v>
      </c>
      <c r="O275" s="38">
        <f>IF(N275&gt;Inputs!$B$4,1,0)</f>
        <v>0</v>
      </c>
      <c r="P275" s="34">
        <f t="shared" si="42"/>
        <v>6.9111655741992489E-2</v>
      </c>
      <c r="Q275" s="36">
        <f>Inputs!$B$12*(1+$B275)^0*$C275+Inputs!$B$29*(1+$D275)^0*Inputs!$B$19+Inputs!$B$30*(1+$E275)^0*Inputs!$B$20+Inputs!$B$31*(1+$F275)^0*Inputs!$B$21+Inputs!$B$22*(1+Inputs!$B$23)^0</f>
        <v>11754.387490502111</v>
      </c>
      <c r="R275" s="36">
        <f>Inputs!$B$12*(1+$B275)^1*$C275+Inputs!$B$29*(1+$D275)^1*Inputs!$B$19+Inputs!$B$30*(1+$E275)^1*Inputs!$B$20+Inputs!$B$31*(1+$F275)^1*Inputs!$B$21+Inputs!$B$22*(1+Inputs!$B$23)^1</f>
        <v>13468.631808531267</v>
      </c>
      <c r="S275" s="36">
        <f>Inputs!$B$12*(1+$B275)^2*$C275+Inputs!$B$29*(1+$D275)^2*Inputs!$B$19+Inputs!$B$30*(1+$E275)^2*Inputs!$B$20+Inputs!$B$31*(1+$F275)^2*Inputs!$B$21+Inputs!$B$22*(1+Inputs!$B$23)^2</f>
        <v>15743.022391725095</v>
      </c>
      <c r="T275" s="36">
        <f>Inputs!$B$12*(1+$B275)^3*$C275+Inputs!$B$29*(1+$D275)^3*Inputs!$B$19+Inputs!$B$30*(1+$E275)^3*Inputs!$B$20+Inputs!$B$31*(1+$F275)^3*Inputs!$B$21+Inputs!$B$22*(1+Inputs!$B$23)^3</f>
        <v>18786.009738222456</v>
      </c>
      <c r="U275" s="36">
        <f>Inputs!$B$12*(1+$B275)^4*$C275+Inputs!$B$29*(1+$D275)^4*Inputs!$B$19+Inputs!$B$30*(1+$E275)^4*Inputs!$B$20+Inputs!$B$31*(1+$F275)^4*Inputs!$B$21+Inputs!$B$22*(1+Inputs!$B$23)^4</f>
        <v>22885.278143588181</v>
      </c>
      <c r="V275" s="35">
        <f>Inputs!$B$13/(Q275*(1-$G275))</f>
        <v>1.3865065575334394</v>
      </c>
      <c r="W275" s="36">
        <f>Inputs!$B$13</f>
        <v>12660</v>
      </c>
      <c r="X275" s="36">
        <f t="shared" si="43"/>
        <v>13829.257248366364</v>
      </c>
      <c r="Y275" s="36">
        <f t="shared" si="44"/>
        <v>15373.152405676694</v>
      </c>
      <c r="Z275" s="36">
        <f t="shared" si="45"/>
        <v>17400.285206879889</v>
      </c>
      <c r="AA275" s="36">
        <f t="shared" si="46"/>
        <v>20046.746825000198</v>
      </c>
      <c r="AB275" s="36">
        <f t="shared" si="47"/>
        <v>59344.356404051083</v>
      </c>
      <c r="AC275" s="36">
        <f t="shared" si="48"/>
        <v>298094.09110803838</v>
      </c>
      <c r="AD275" s="36">
        <f t="shared" si="49"/>
        <v>187810.25568773664</v>
      </c>
    </row>
    <row r="276" spans="1:30" ht="14.25" customHeight="1" x14ac:dyDescent="0.25">
      <c r="A276" s="16">
        <v>260</v>
      </c>
      <c r="B276" s="34">
        <v>0.405874279762659</v>
      </c>
      <c r="C276" s="34">
        <v>9.5401699155356498E-2</v>
      </c>
      <c r="D276" s="34">
        <v>2.8101692530811299E-2</v>
      </c>
      <c r="E276" s="34">
        <v>3.9481989053075699E-2</v>
      </c>
      <c r="F276" s="34">
        <v>3.0705359283395201E-2</v>
      </c>
      <c r="G276" s="34">
        <v>0.175719747856692</v>
      </c>
      <c r="H276" s="35">
        <v>1.1796550185838699</v>
      </c>
      <c r="I276" s="34">
        <v>0.104436573452813</v>
      </c>
      <c r="J276" s="34">
        <v>2.6677005152402702E-2</v>
      </c>
      <c r="K276" s="36">
        <f>Inputs!$B$12*(1+$B276)^4</f>
        <v>234388.98211475223</v>
      </c>
      <c r="L276" s="36">
        <f t="shared" si="40"/>
        <v>30612.13967268516</v>
      </c>
      <c r="M276" s="36">
        <f t="shared" si="41"/>
        <v>318471.74518285075</v>
      </c>
      <c r="N276" s="37">
        <f>M276/Inputs!$B$6</f>
        <v>485.47522131532128</v>
      </c>
      <c r="O276" s="38">
        <f>IF(N276&gt;Inputs!$B$4,1,0)</f>
        <v>1</v>
      </c>
      <c r="P276" s="34">
        <f t="shared" si="42"/>
        <v>7.7759568300410295E-2</v>
      </c>
      <c r="Q276" s="36">
        <f>Inputs!$B$12*(1+$B276)^0*$C276+Inputs!$B$29*(1+$D276)^0*Inputs!$B$19+Inputs!$B$30*(1+$E276)^0*Inputs!$B$20+Inputs!$B$31*(1+$F276)^0*Inputs!$B$21+Inputs!$B$22*(1+Inputs!$B$23)^0</f>
        <v>13746.14597674831</v>
      </c>
      <c r="R276" s="36">
        <f>Inputs!$B$12*(1+$B276)^1*$C276+Inputs!$B$29*(1+$D276)^1*Inputs!$B$19+Inputs!$B$30*(1+$E276)^1*Inputs!$B$20+Inputs!$B$31*(1+$F276)^1*Inputs!$B$21+Inputs!$B$22*(1+Inputs!$B$23)^1</f>
        <v>16330.796858773308</v>
      </c>
      <c r="S276" s="36">
        <f>Inputs!$B$12*(1+$B276)^2*$C276+Inputs!$B$29*(1+$D276)^2*Inputs!$B$19+Inputs!$B$30*(1+$E276)^2*Inputs!$B$20+Inputs!$B$31*(1+$F276)^2*Inputs!$B$21+Inputs!$B$22*(1+Inputs!$B$23)^2</f>
        <v>19867.104654241841</v>
      </c>
      <c r="T276" s="36">
        <f>Inputs!$B$12*(1+$B276)^3*$C276+Inputs!$B$29*(1+$D276)^3*Inputs!$B$19+Inputs!$B$30*(1+$E276)^3*Inputs!$B$20+Inputs!$B$31*(1+$F276)^3*Inputs!$B$21+Inputs!$B$22*(1+Inputs!$B$23)^3</f>
        <v>24738.086317078196</v>
      </c>
      <c r="U276" s="36">
        <f>Inputs!$B$12*(1+$B276)^4*$C276+Inputs!$B$29*(1+$D276)^4*Inputs!$B$19+Inputs!$B$30*(1+$E276)^4*Inputs!$B$20+Inputs!$B$31*(1+$F276)^4*Inputs!$B$21+Inputs!$B$22*(1+Inputs!$B$23)^4</f>
        <v>31482.105595677938</v>
      </c>
      <c r="V276" s="35">
        <f>Inputs!$B$13/(Q276*(1-$G276))</f>
        <v>1.1173207361574315</v>
      </c>
      <c r="W276" s="36">
        <f>Inputs!$B$13</f>
        <v>12660</v>
      </c>
      <c r="X276" s="36">
        <f t="shared" si="43"/>
        <v>15250.198607002729</v>
      </c>
      <c r="Y276" s="36">
        <f t="shared" si="44"/>
        <v>18807.708724838474</v>
      </c>
      <c r="Z276" s="36">
        <f t="shared" si="45"/>
        <v>23736.71595940374</v>
      </c>
      <c r="AA276" s="36">
        <f t="shared" si="46"/>
        <v>30612.13967268516</v>
      </c>
      <c r="AB276" s="36">
        <f t="shared" si="47"/>
        <v>72508.745432697484</v>
      </c>
      <c r="AC276" s="36">
        <f t="shared" si="48"/>
        <v>404178.93987065286</v>
      </c>
      <c r="AD276" s="36">
        <f t="shared" si="49"/>
        <v>245962.99975015325</v>
      </c>
    </row>
    <row r="277" spans="1:30" ht="14.25" customHeight="1" x14ac:dyDescent="0.25">
      <c r="A277" s="16">
        <v>261</v>
      </c>
      <c r="B277" s="34">
        <v>0.222224132601017</v>
      </c>
      <c r="C277" s="34">
        <v>7.2974304403625595E-2</v>
      </c>
      <c r="D277" s="34">
        <v>4.66134454621146E-2</v>
      </c>
      <c r="E277" s="34">
        <v>3.5025539811692499E-2</v>
      </c>
      <c r="F277" s="34">
        <v>3.1500457985293101E-3</v>
      </c>
      <c r="G277" s="34">
        <v>0.150577015776411</v>
      </c>
      <c r="H277" s="35">
        <v>1.0478948622845099</v>
      </c>
      <c r="I277" s="34">
        <v>9.0377178902004598E-2</v>
      </c>
      <c r="J277" s="34">
        <v>2.2585978570788999E-2</v>
      </c>
      <c r="K277" s="36">
        <f>Inputs!$B$12*(1+$B277)^4</f>
        <v>133892.01223525329</v>
      </c>
      <c r="L277" s="36">
        <f t="shared" si="40"/>
        <v>16548.16529466186</v>
      </c>
      <c r="M277" s="36">
        <f t="shared" si="41"/>
        <v>217426.61218414633</v>
      </c>
      <c r="N277" s="37">
        <f>M277/Inputs!$B$6</f>
        <v>331.44300637827183</v>
      </c>
      <c r="O277" s="38">
        <f>IF(N277&gt;Inputs!$B$4,1,0)</f>
        <v>0</v>
      </c>
      <c r="P277" s="34">
        <f t="shared" si="42"/>
        <v>6.7791200331215606E-2</v>
      </c>
      <c r="Q277" s="36">
        <f>Inputs!$B$12*(1+$B277)^0*$C277+Inputs!$B$29*(1+$D277)^0*Inputs!$B$19+Inputs!$B$30*(1+$E277)^0*Inputs!$B$20+Inputs!$B$31*(1+$F277)^0*Inputs!$B$21+Inputs!$B$22*(1+Inputs!$B$23)^0</f>
        <v>12400.502291644458</v>
      </c>
      <c r="R277" s="36">
        <f>Inputs!$B$12*(1+$B277)^1*$C277+Inputs!$B$29*(1+$D277)^1*Inputs!$B$19+Inputs!$B$30*(1+$E277)^1*Inputs!$B$20+Inputs!$B$31*(1+$F277)^1*Inputs!$B$21+Inputs!$B$22*(1+Inputs!$B$23)^1</f>
        <v>13560.411290650778</v>
      </c>
      <c r="S277" s="36">
        <f>Inputs!$B$12*(1+$B277)^2*$C277+Inputs!$B$29*(1+$D277)^2*Inputs!$B$19+Inputs!$B$30*(1+$E277)^2*Inputs!$B$20+Inputs!$B$31*(1+$F277)^2*Inputs!$B$21+Inputs!$B$22*(1+Inputs!$B$23)^2</f>
        <v>14944.766273024165</v>
      </c>
      <c r="T277" s="36">
        <f>Inputs!$B$12*(1+$B277)^3*$C277+Inputs!$B$29*(1+$D277)^3*Inputs!$B$19+Inputs!$B$30*(1+$E277)^3*Inputs!$B$20+Inputs!$B$31*(1+$F277)^3*Inputs!$B$21+Inputs!$B$22*(1+Inputs!$B$23)^3</f>
        <v>16601.997420461972</v>
      </c>
      <c r="U277" s="36">
        <f>Inputs!$B$12*(1+$B277)^4*$C277+Inputs!$B$29*(1+$D277)^4*Inputs!$B$19+Inputs!$B$30*(1+$E277)^4*Inputs!$B$20+Inputs!$B$31*(1+$F277)^4*Inputs!$B$21+Inputs!$B$22*(1+Inputs!$B$23)^4</f>
        <v>18591.230310226387</v>
      </c>
      <c r="V277" s="35">
        <f>Inputs!$B$13/(Q277*(1-$G277))</f>
        <v>1.2019057711331489</v>
      </c>
      <c r="W277" s="36">
        <f>Inputs!$B$13</f>
        <v>12660</v>
      </c>
      <c r="X277" s="36">
        <f t="shared" si="43"/>
        <v>13400.687076500271</v>
      </c>
      <c r="Y277" s="36">
        <f t="shared" si="44"/>
        <v>14279.966039566563</v>
      </c>
      <c r="Z277" s="36">
        <f t="shared" si="45"/>
        <v>15320.507211630105</v>
      </c>
      <c r="AA277" s="36">
        <f t="shared" si="46"/>
        <v>16548.16529466186</v>
      </c>
      <c r="AB277" s="36">
        <f t="shared" si="47"/>
        <v>55472.271142775418</v>
      </c>
      <c r="AC277" s="36">
        <f t="shared" si="48"/>
        <v>249618.26488859172</v>
      </c>
      <c r="AD277" s="36">
        <f t="shared" si="49"/>
        <v>161954.34104137091</v>
      </c>
    </row>
    <row r="278" spans="1:30" ht="14.25" customHeight="1" x14ac:dyDescent="0.25">
      <c r="A278" s="16">
        <v>262</v>
      </c>
      <c r="B278" s="34">
        <v>0.44892521433823701</v>
      </c>
      <c r="C278" s="34">
        <v>6.3797232373960205E-2</v>
      </c>
      <c r="D278" s="34">
        <v>4.4633040520689601E-2</v>
      </c>
      <c r="E278" s="34">
        <v>4.9731033390220003E-2</v>
      </c>
      <c r="F278" s="34">
        <v>2.4266017454646901E-2</v>
      </c>
      <c r="G278" s="34">
        <v>0.15957738284235201</v>
      </c>
      <c r="H278" s="35">
        <v>1.0438973124452</v>
      </c>
      <c r="I278" s="34">
        <v>9.1887361513954893E-2</v>
      </c>
      <c r="J278" s="34">
        <v>1.5937376725954799E-2</v>
      </c>
      <c r="K278" s="36">
        <f>Inputs!$B$12*(1+$B278)^4</f>
        <v>264444.86048667436</v>
      </c>
      <c r="L278" s="36">
        <f t="shared" si="40"/>
        <v>23008.366669904703</v>
      </c>
      <c r="M278" s="36">
        <f t="shared" si="41"/>
        <v>262522.08868126181</v>
      </c>
      <c r="N278" s="37">
        <f>M278/Inputs!$B$6</f>
        <v>400.18611079460641</v>
      </c>
      <c r="O278" s="38">
        <f>IF(N278&gt;Inputs!$B$4,1,0)</f>
        <v>1</v>
      </c>
      <c r="P278" s="34">
        <f t="shared" si="42"/>
        <v>7.5949984788000094E-2</v>
      </c>
      <c r="Q278" s="36">
        <f>Inputs!$B$12*(1+$B278)^0*$C278+Inputs!$B$29*(1+$D278)^0*Inputs!$B$19+Inputs!$B$30*(1+$E278)^0*Inputs!$B$20+Inputs!$B$31*(1+$F278)^0*Inputs!$B$21+Inputs!$B$22*(1+Inputs!$B$23)^0</f>
        <v>11849.877969864534</v>
      </c>
      <c r="R278" s="36">
        <f>Inputs!$B$12*(1+$B278)^1*$C278+Inputs!$B$29*(1+$D278)^1*Inputs!$B$19+Inputs!$B$30*(1+$E278)^1*Inputs!$B$20+Inputs!$B$31*(1+$F278)^1*Inputs!$B$21+Inputs!$B$22*(1+Inputs!$B$23)^1</f>
        <v>13880.876131125311</v>
      </c>
      <c r="S278" s="36">
        <f>Inputs!$B$12*(1+$B278)^2*$C278+Inputs!$B$29*(1+$D278)^2*Inputs!$B$19+Inputs!$B$30*(1+$E278)^2*Inputs!$B$20+Inputs!$B$31*(1+$F278)^2*Inputs!$B$21+Inputs!$B$22*(1+Inputs!$B$23)^2</f>
        <v>16696.679813880433</v>
      </c>
      <c r="T278" s="36">
        <f>Inputs!$B$12*(1+$B278)^3*$C278+Inputs!$B$29*(1+$D278)^3*Inputs!$B$19+Inputs!$B$30*(1+$E278)^3*Inputs!$B$20+Inputs!$B$31*(1+$F278)^3*Inputs!$B$21+Inputs!$B$22*(1+Inputs!$B$23)^3</f>
        <v>20644.211480794373</v>
      </c>
      <c r="U278" s="36">
        <f>Inputs!$B$12*(1+$B278)^4*$C278+Inputs!$B$29*(1+$D278)^4*Inputs!$B$19+Inputs!$B$30*(1+$E278)^4*Inputs!$B$20+Inputs!$B$31*(1+$F278)^4*Inputs!$B$21+Inputs!$B$22*(1+Inputs!$B$23)^4</f>
        <v>26225.892631872255</v>
      </c>
      <c r="V278" s="35">
        <f>Inputs!$B$13/(Q278*(1-$G278))</f>
        <v>1.2712240371579282</v>
      </c>
      <c r="W278" s="36">
        <f>Inputs!$B$13</f>
        <v>12660</v>
      </c>
      <c r="X278" s="36">
        <f t="shared" si="43"/>
        <v>14166.86107459559</v>
      </c>
      <c r="Y278" s="36">
        <f t="shared" si="44"/>
        <v>16243.200859217824</v>
      </c>
      <c r="Z278" s="36">
        <f t="shared" si="45"/>
        <v>19097.496404970549</v>
      </c>
      <c r="AA278" s="36">
        <f t="shared" si="46"/>
        <v>23008.366669904703</v>
      </c>
      <c r="AB278" s="36">
        <f t="shared" si="47"/>
        <v>64216.094598463664</v>
      </c>
      <c r="AC278" s="36">
        <f t="shared" si="48"/>
        <v>307769.11598624935</v>
      </c>
      <c r="AD278" s="36">
        <f t="shared" si="49"/>
        <v>198305.99408279813</v>
      </c>
    </row>
    <row r="279" spans="1:30" ht="14.25" customHeight="1" x14ac:dyDescent="0.25">
      <c r="A279" s="16">
        <v>263</v>
      </c>
      <c r="B279" s="34">
        <v>0.45502143730634398</v>
      </c>
      <c r="C279" s="34">
        <v>5.9722891256095E-2</v>
      </c>
      <c r="D279" s="34">
        <v>2.4889382655331499E-2</v>
      </c>
      <c r="E279" s="34">
        <v>5.1898878660303203E-2</v>
      </c>
      <c r="F279" s="34">
        <v>2.7561488934325098E-2</v>
      </c>
      <c r="G279" s="34">
        <v>0.16529852623647301</v>
      </c>
      <c r="H279" s="35">
        <v>1.02191809242972</v>
      </c>
      <c r="I279" s="34">
        <v>9.2994194475360198E-2</v>
      </c>
      <c r="J279" s="34">
        <v>2.65462741917021E-2</v>
      </c>
      <c r="K279" s="36">
        <f>Inputs!$B$12*(1+$B279)^4</f>
        <v>268923.53924080724</v>
      </c>
      <c r="L279" s="36">
        <f t="shared" si="40"/>
        <v>21509.803595058074</v>
      </c>
      <c r="M279" s="36">
        <f t="shared" si="41"/>
        <v>274806.79129275662</v>
      </c>
      <c r="N279" s="37">
        <f>M279/Inputs!$B$6</f>
        <v>418.9127916048119</v>
      </c>
      <c r="O279" s="38">
        <f>IF(N279&gt;Inputs!$B$4,1,0)</f>
        <v>1</v>
      </c>
      <c r="P279" s="34">
        <f t="shared" si="42"/>
        <v>6.6447920283658091E-2</v>
      </c>
      <c r="Q279" s="36">
        <f>Inputs!$B$12*(1+$B279)^0*$C279+Inputs!$B$29*(1+$D279)^0*Inputs!$B$19+Inputs!$B$30*(1+$E279)^0*Inputs!$B$20+Inputs!$B$31*(1+$F279)^0*Inputs!$B$21+Inputs!$B$22*(1+Inputs!$B$23)^0</f>
        <v>11605.417502792621</v>
      </c>
      <c r="R279" s="36">
        <f>Inputs!$B$12*(1+$B279)^1*$C279+Inputs!$B$29*(1+$D279)^1*Inputs!$B$19+Inputs!$B$30*(1+$E279)^1*Inputs!$B$20+Inputs!$B$31*(1+$F279)^1*Inputs!$B$21+Inputs!$B$22*(1+Inputs!$B$23)^1</f>
        <v>13503.69977756168</v>
      </c>
      <c r="S279" s="36">
        <f>Inputs!$B$12*(1+$B279)^2*$C279+Inputs!$B$29*(1+$D279)^2*Inputs!$B$19+Inputs!$B$30*(1+$E279)^2*Inputs!$B$20+Inputs!$B$31*(1+$F279)^2*Inputs!$B$21+Inputs!$B$22*(1+Inputs!$B$23)^2</f>
        <v>16154.063085640188</v>
      </c>
      <c r="T279" s="36">
        <f>Inputs!$B$12*(1+$B279)^3*$C279+Inputs!$B$29*(1+$D279)^3*Inputs!$B$19+Inputs!$B$30*(1+$E279)^3*Inputs!$B$20+Inputs!$B$31*(1+$F279)^3*Inputs!$B$21+Inputs!$B$22*(1+Inputs!$B$23)^3</f>
        <v>19894.530093511406</v>
      </c>
      <c r="U279" s="36">
        <f>Inputs!$B$12*(1+$B279)^4*$C279+Inputs!$B$29*(1+$D279)^4*Inputs!$B$19+Inputs!$B$30*(1+$E279)^4*Inputs!$B$20+Inputs!$B$31*(1+$F279)^4*Inputs!$B$21+Inputs!$B$22*(1+Inputs!$B$23)^4</f>
        <v>25216.75369294444</v>
      </c>
      <c r="V279" s="35">
        <f>Inputs!$B$13/(Q279*(1-$G279))</f>
        <v>1.3068981904795143</v>
      </c>
      <c r="W279" s="36">
        <f>Inputs!$B$13</f>
        <v>12660</v>
      </c>
      <c r="X279" s="36">
        <f t="shared" si="43"/>
        <v>13927.736458555195</v>
      </c>
      <c r="Y279" s="36">
        <f t="shared" si="44"/>
        <v>15700.670094305415</v>
      </c>
      <c r="Z279" s="36">
        <f t="shared" si="45"/>
        <v>18153.059711549173</v>
      </c>
      <c r="AA279" s="36">
        <f t="shared" si="46"/>
        <v>21509.803595058074</v>
      </c>
      <c r="AB279" s="36">
        <f t="shared" si="47"/>
        <v>61775.054840222576</v>
      </c>
      <c r="AC279" s="36">
        <f t="shared" si="48"/>
        <v>332302.48057188035</v>
      </c>
      <c r="AD279" s="36">
        <f t="shared" si="49"/>
        <v>213031.73645253404</v>
      </c>
    </row>
    <row r="280" spans="1:30" ht="14.25" customHeight="1" x14ac:dyDescent="0.25">
      <c r="A280" s="16">
        <v>264</v>
      </c>
      <c r="B280" s="34">
        <v>0.459483779081166</v>
      </c>
      <c r="C280" s="34">
        <v>6.7481316616512604E-2</v>
      </c>
      <c r="D280" s="34">
        <v>3.6608039999580698E-2</v>
      </c>
      <c r="E280" s="34">
        <v>3.5235424138080298E-2</v>
      </c>
      <c r="F280" s="34">
        <v>2.0095437289387601E-2</v>
      </c>
      <c r="G280" s="34">
        <v>0.22004765124887701</v>
      </c>
      <c r="H280" s="35">
        <v>1.1002962771922</v>
      </c>
      <c r="I280" s="34">
        <v>0.10033652982750201</v>
      </c>
      <c r="J280" s="34">
        <v>2.5666194173826401E-2</v>
      </c>
      <c r="K280" s="36">
        <f>Inputs!$B$12*(1+$B280)^4</f>
        <v>272237.74611594633</v>
      </c>
      <c r="L280" s="36">
        <f t="shared" si="40"/>
        <v>23480.931086960263</v>
      </c>
      <c r="M280" s="36">
        <f t="shared" si="41"/>
        <v>263161.76087935164</v>
      </c>
      <c r="N280" s="37">
        <f>M280/Inputs!$B$6</f>
        <v>401.16122085267017</v>
      </c>
      <c r="O280" s="38">
        <f>IF(N280&gt;Inputs!$B$4,1,0)</f>
        <v>1</v>
      </c>
      <c r="P280" s="34">
        <f t="shared" si="42"/>
        <v>7.4670335653675604E-2</v>
      </c>
      <c r="Q280" s="36">
        <f>Inputs!$B$12*(1+$B280)^0*$C280+Inputs!$B$29*(1+$D280)^0*Inputs!$B$19+Inputs!$B$30*(1+$E280)^0*Inputs!$B$20+Inputs!$B$31*(1+$F280)^0*Inputs!$B$21+Inputs!$B$22*(1+Inputs!$B$23)^0</f>
        <v>12070.923024417676</v>
      </c>
      <c r="R280" s="36">
        <f>Inputs!$B$12*(1+$B280)^1*$C280+Inputs!$B$29*(1+$D280)^1*Inputs!$B$19+Inputs!$B$30*(1+$E280)^1*Inputs!$B$20+Inputs!$B$31*(1+$F280)^1*Inputs!$B$21+Inputs!$B$22*(1+Inputs!$B$23)^1</f>
        <v>14162.22128482394</v>
      </c>
      <c r="S280" s="36">
        <f>Inputs!$B$12*(1+$B280)^2*$C280+Inputs!$B$29*(1+$D280)^2*Inputs!$B$19+Inputs!$B$30*(1+$E280)^2*Inputs!$B$20+Inputs!$B$31*(1+$F280)^2*Inputs!$B$21+Inputs!$B$22*(1+Inputs!$B$23)^2</f>
        <v>17115.630488388713</v>
      </c>
      <c r="T280" s="36">
        <f>Inputs!$B$12*(1+$B280)^3*$C280+Inputs!$B$29*(1+$D280)^3*Inputs!$B$19+Inputs!$B$30*(1+$E280)^3*Inputs!$B$20+Inputs!$B$31*(1+$F280)^3*Inputs!$B$21+Inputs!$B$22*(1+Inputs!$B$23)^3</f>
        <v>21324.173183125218</v>
      </c>
      <c r="U280" s="36">
        <f>Inputs!$B$12*(1+$B280)^4*$C280+Inputs!$B$29*(1+$D280)^4*Inputs!$B$19+Inputs!$B$30*(1+$E280)^4*Inputs!$B$20+Inputs!$B$31*(1+$F280)^4*Inputs!$B$21+Inputs!$B$22*(1+Inputs!$B$23)^4</f>
        <v>27361.354954344009</v>
      </c>
      <c r="V280" s="35">
        <f>Inputs!$B$13/(Q280*(1-$G280))</f>
        <v>1.3446992262341708</v>
      </c>
      <c r="W280" s="36">
        <f>Inputs!$B$13</f>
        <v>12660</v>
      </c>
      <c r="X280" s="36">
        <f t="shared" si="43"/>
        <v>14178.446323263277</v>
      </c>
      <c r="Y280" s="36">
        <f t="shared" si="44"/>
        <v>16319.582390998574</v>
      </c>
      <c r="Z280" s="36">
        <f t="shared" si="45"/>
        <v>19316.168112251977</v>
      </c>
      <c r="AA280" s="36">
        <f t="shared" si="46"/>
        <v>23480.931086960263</v>
      </c>
      <c r="AB280" s="36">
        <f t="shared" si="47"/>
        <v>63200.624748646631</v>
      </c>
      <c r="AC280" s="36">
        <f t="shared" si="48"/>
        <v>322532.32843791187</v>
      </c>
      <c r="AD280" s="36">
        <f t="shared" si="49"/>
        <v>199961.13613070501</v>
      </c>
    </row>
    <row r="281" spans="1:30" ht="14.25" customHeight="1" x14ac:dyDescent="0.25">
      <c r="A281" s="16">
        <v>265</v>
      </c>
      <c r="B281" s="34">
        <v>0.33836835024384598</v>
      </c>
      <c r="C281" s="34">
        <v>0.10009077698888599</v>
      </c>
      <c r="D281" s="34">
        <v>3.5279508637744803E-2</v>
      </c>
      <c r="E281" s="34">
        <v>3.71749654386863E-2</v>
      </c>
      <c r="F281" s="34">
        <v>1.23257599934296E-3</v>
      </c>
      <c r="G281" s="34">
        <v>0.18852944631677801</v>
      </c>
      <c r="H281" s="35">
        <v>1.0755065365568199</v>
      </c>
      <c r="I281" s="34">
        <v>9.7409101767701498E-2</v>
      </c>
      <c r="J281" s="34">
        <v>2.8254470984204302E-2</v>
      </c>
      <c r="K281" s="36">
        <f>Inputs!$B$12*(1+$B281)^4</f>
        <v>192510.26058323984</v>
      </c>
      <c r="L281" s="36">
        <f t="shared" si="40"/>
        <v>24357.812986414101</v>
      </c>
      <c r="M281" s="36">
        <f t="shared" si="41"/>
        <v>293128.15832661232</v>
      </c>
      <c r="N281" s="37">
        <f>M281/Inputs!$B$6</f>
        <v>446.84170476617732</v>
      </c>
      <c r="O281" s="38">
        <f>IF(N281&gt;Inputs!$B$4,1,0)</f>
        <v>1</v>
      </c>
      <c r="P281" s="34">
        <f t="shared" si="42"/>
        <v>6.9154630783497192E-2</v>
      </c>
      <c r="Q281" s="36">
        <f>Inputs!$B$12*(1+$B281)^0*$C281+Inputs!$B$29*(1+$D281)^0*Inputs!$B$19+Inputs!$B$30*(1+$E281)^0*Inputs!$B$20+Inputs!$B$31*(1+$F281)^0*Inputs!$B$21+Inputs!$B$22*(1+Inputs!$B$23)^0</f>
        <v>14027.490646760081</v>
      </c>
      <c r="R281" s="36">
        <f>Inputs!$B$12*(1+$B281)^1*$C281+Inputs!$B$29*(1+$D281)^1*Inputs!$B$19+Inputs!$B$30*(1+$E281)^1*Inputs!$B$20+Inputs!$B$31*(1+$F281)^1*Inputs!$B$21+Inputs!$B$22*(1+Inputs!$B$23)^1</f>
        <v>16205.807421913953</v>
      </c>
      <c r="S281" s="36">
        <f>Inputs!$B$12*(1+$B281)^2*$C281+Inputs!$B$29*(1+$D281)^2*Inputs!$B$19+Inputs!$B$30*(1+$E281)^2*Inputs!$B$20+Inputs!$B$31*(1+$F281)^2*Inputs!$B$21+Inputs!$B$22*(1+Inputs!$B$23)^2</f>
        <v>19077.218536899043</v>
      </c>
      <c r="T281" s="36">
        <f>Inputs!$B$12*(1+$B281)^3*$C281+Inputs!$B$29*(1+$D281)^3*Inputs!$B$19+Inputs!$B$30*(1+$E281)^3*Inputs!$B$20+Inputs!$B$31*(1+$F281)^3*Inputs!$B$21+Inputs!$B$22*(1+Inputs!$B$23)^3</f>
        <v>22874.591856548723</v>
      </c>
      <c r="U281" s="36">
        <f>Inputs!$B$12*(1+$B281)^4*$C281+Inputs!$B$29*(1+$D281)^4*Inputs!$B$19+Inputs!$B$30*(1+$E281)^4*Inputs!$B$20+Inputs!$B$31*(1+$F281)^4*Inputs!$B$21+Inputs!$B$22*(1+Inputs!$B$23)^4</f>
        <v>27909.526760614452</v>
      </c>
      <c r="V281" s="35">
        <f>Inputs!$B$13/(Q281*(1-$G281))</f>
        <v>1.1121950374272775</v>
      </c>
      <c r="W281" s="36">
        <f>Inputs!$B$13</f>
        <v>12660</v>
      </c>
      <c r="X281" s="36">
        <f t="shared" si="43"/>
        <v>14505.341988090286</v>
      </c>
      <c r="Y281" s="36">
        <f t="shared" si="44"/>
        <v>16933.467684174015</v>
      </c>
      <c r="Z281" s="36">
        <f t="shared" si="45"/>
        <v>20133.867926545467</v>
      </c>
      <c r="AA281" s="36">
        <f t="shared" si="46"/>
        <v>24357.812986414101</v>
      </c>
      <c r="AB281" s="36">
        <f t="shared" si="47"/>
        <v>65579.205078868123</v>
      </c>
      <c r="AC281" s="36">
        <f t="shared" si="48"/>
        <v>362174.30160373735</v>
      </c>
      <c r="AD281" s="36">
        <f t="shared" si="49"/>
        <v>227548.95324774421</v>
      </c>
    </row>
    <row r="282" spans="1:30" ht="14.25" customHeight="1" x14ac:dyDescent="0.25">
      <c r="A282" s="16">
        <v>266</v>
      </c>
      <c r="B282" s="34">
        <v>0.27969017780171002</v>
      </c>
      <c r="C282" s="34">
        <v>6.7136244011717902E-2</v>
      </c>
      <c r="D282" s="34">
        <v>3.9706685019832703E-2</v>
      </c>
      <c r="E282" s="34">
        <v>2.8118887106112499E-2</v>
      </c>
      <c r="F282" s="34">
        <v>3.3832214112937001E-3</v>
      </c>
      <c r="G282" s="34">
        <v>0.20167111254729</v>
      </c>
      <c r="H282" s="35">
        <v>1.02787260500504</v>
      </c>
      <c r="I282" s="34">
        <v>9.6355592180048494E-2</v>
      </c>
      <c r="J282" s="34">
        <v>2.7077447774027399E-2</v>
      </c>
      <c r="K282" s="36">
        <f>Inputs!$B$12*(1+$B282)^4</f>
        <v>160905.3915896799</v>
      </c>
      <c r="L282" s="36">
        <f t="shared" si="40"/>
        <v>15958.485829064135</v>
      </c>
      <c r="M282" s="36">
        <f t="shared" si="41"/>
        <v>202870.70282739849</v>
      </c>
      <c r="N282" s="37">
        <f>M282/Inputs!$B$6</f>
        <v>309.25412016371723</v>
      </c>
      <c r="O282" s="38">
        <f>IF(N282&gt;Inputs!$B$4,1,0)</f>
        <v>0</v>
      </c>
      <c r="P282" s="34">
        <f t="shared" si="42"/>
        <v>6.9278144406021092E-2</v>
      </c>
      <c r="Q282" s="36">
        <f>Inputs!$B$12*(1+$B282)^0*$C282+Inputs!$B$29*(1+$D282)^0*Inputs!$B$19+Inputs!$B$30*(1+$E282)^0*Inputs!$B$20+Inputs!$B$31*(1+$F282)^0*Inputs!$B$21+Inputs!$B$22*(1+Inputs!$B$23)^0</f>
        <v>12050.218668129997</v>
      </c>
      <c r="R282" s="36">
        <f>Inputs!$B$12*(1+$B282)^1*$C282+Inputs!$B$29*(1+$D282)^1*Inputs!$B$19+Inputs!$B$30*(1+$E282)^1*Inputs!$B$20+Inputs!$B$31*(1+$F282)^1*Inputs!$B$21+Inputs!$B$22*(1+Inputs!$B$23)^1</f>
        <v>13324.699810922833</v>
      </c>
      <c r="S282" s="36">
        <f>Inputs!$B$12*(1+$B282)^2*$C282+Inputs!$B$29*(1+$D282)^2*Inputs!$B$19+Inputs!$B$30*(1+$E282)^2*Inputs!$B$20+Inputs!$B$31*(1+$F282)^2*Inputs!$B$21+Inputs!$B$22*(1+Inputs!$B$23)^2</f>
        <v>14919.458806390074</v>
      </c>
      <c r="T282" s="36">
        <f>Inputs!$B$12*(1+$B282)^3*$C282+Inputs!$B$29*(1+$D282)^3*Inputs!$B$19+Inputs!$B$30*(1+$E282)^3*Inputs!$B$20+Inputs!$B$31*(1+$F282)^3*Inputs!$B$21+Inputs!$B$22*(1+Inputs!$B$23)^3</f>
        <v>16922.829334675509</v>
      </c>
      <c r="U282" s="36">
        <f>Inputs!$B$12*(1+$B282)^4*$C282+Inputs!$B$29*(1+$D282)^4*Inputs!$B$19+Inputs!$B$30*(1+$E282)^4*Inputs!$B$20+Inputs!$B$31*(1+$F282)^4*Inputs!$B$21+Inputs!$B$22*(1+Inputs!$B$23)^4</f>
        <v>19447.80299574737</v>
      </c>
      <c r="V282" s="35">
        <f>Inputs!$B$13/(Q282*(1-$G282))</f>
        <v>1.3160031637752052</v>
      </c>
      <c r="W282" s="36">
        <f>Inputs!$B$13</f>
        <v>12660</v>
      </c>
      <c r="X282" s="36">
        <f t="shared" si="43"/>
        <v>13232.727463107311</v>
      </c>
      <c r="Y282" s="36">
        <f t="shared" si="44"/>
        <v>13958.524325399892</v>
      </c>
      <c r="Z282" s="36">
        <f t="shared" si="45"/>
        <v>14859.701724260276</v>
      </c>
      <c r="AA282" s="36">
        <f t="shared" si="46"/>
        <v>15958.485829064135</v>
      </c>
      <c r="AB282" s="36">
        <f t="shared" si="47"/>
        <v>53508.246189797734</v>
      </c>
      <c r="AC282" s="36">
        <f t="shared" si="48"/>
        <v>236591.22276128168</v>
      </c>
      <c r="AD282" s="36">
        <f t="shared" si="49"/>
        <v>149362.45663760076</v>
      </c>
    </row>
    <row r="283" spans="1:30" ht="14.25" customHeight="1" x14ac:dyDescent="0.25">
      <c r="A283" s="16">
        <v>267</v>
      </c>
      <c r="B283" s="34">
        <v>0.27151843229841799</v>
      </c>
      <c r="C283" s="34">
        <v>8.8884207260367304E-2</v>
      </c>
      <c r="D283" s="34">
        <v>2.56646156347894E-2</v>
      </c>
      <c r="E283" s="34">
        <v>4.62604383766725E-2</v>
      </c>
      <c r="F283" s="34">
        <v>3.34179637044918E-2</v>
      </c>
      <c r="G283" s="34">
        <v>0.22227446209013799</v>
      </c>
      <c r="H283" s="35">
        <v>1.0528075262516201</v>
      </c>
      <c r="I283" s="34">
        <v>0.101169602434662</v>
      </c>
      <c r="J283" s="34">
        <v>2.20270943345715E-2</v>
      </c>
      <c r="K283" s="36">
        <f>Inputs!$B$12*(1+$B283)^4</f>
        <v>156834.60383910875</v>
      </c>
      <c r="L283" s="36">
        <f t="shared" si="40"/>
        <v>18961.109103918097</v>
      </c>
      <c r="M283" s="36">
        <f t="shared" si="41"/>
        <v>208723.31063178048</v>
      </c>
      <c r="N283" s="37">
        <f>M283/Inputs!$B$6</f>
        <v>318.17577840210441</v>
      </c>
      <c r="O283" s="38">
        <f>IF(N283&gt;Inputs!$B$4,1,0)</f>
        <v>0</v>
      </c>
      <c r="P283" s="34">
        <f t="shared" si="42"/>
        <v>7.9142508100090492E-2</v>
      </c>
      <c r="Q283" s="36">
        <f>Inputs!$B$12*(1+$B283)^0*$C283+Inputs!$B$29*(1+$D283)^0*Inputs!$B$19+Inputs!$B$30*(1+$E283)^0*Inputs!$B$20+Inputs!$B$31*(1+$F283)^0*Inputs!$B$21+Inputs!$B$22*(1+Inputs!$B$23)^0</f>
        <v>13355.096463048962</v>
      </c>
      <c r="R283" s="36">
        <f>Inputs!$B$12*(1+$B283)^1*$C283+Inputs!$B$29*(1+$D283)^1*Inputs!$B$19+Inputs!$B$30*(1+$E283)^1*Inputs!$B$20+Inputs!$B$31*(1+$F283)^1*Inputs!$B$21+Inputs!$B$22*(1+Inputs!$B$23)^1</f>
        <v>15085.72194647853</v>
      </c>
      <c r="S283" s="36">
        <f>Inputs!$B$12*(1+$B283)^2*$C283+Inputs!$B$29*(1+$D283)^2*Inputs!$B$19+Inputs!$B$30*(1+$E283)^2*Inputs!$B$20+Inputs!$B$31*(1+$F283)^2*Inputs!$B$21+Inputs!$B$22*(1+Inputs!$B$23)^2</f>
        <v>17220.026926255068</v>
      </c>
      <c r="T283" s="36">
        <f>Inputs!$B$12*(1+$B283)^3*$C283+Inputs!$B$29*(1+$D283)^3*Inputs!$B$19+Inputs!$B$30*(1+$E283)^3*Inputs!$B$20+Inputs!$B$31*(1+$F283)^3*Inputs!$B$21+Inputs!$B$22*(1+Inputs!$B$23)^3</f>
        <v>19865.173462018793</v>
      </c>
      <c r="U283" s="36">
        <f>Inputs!$B$12*(1+$B283)^4*$C283+Inputs!$B$29*(1+$D283)^4*Inputs!$B$19+Inputs!$B$30*(1+$E283)^4*Inputs!$B$20+Inputs!$B$31*(1+$F283)^4*Inputs!$B$21+Inputs!$B$22*(1+Inputs!$B$23)^4</f>
        <v>23157.325294331138</v>
      </c>
      <c r="V283" s="35">
        <f>Inputs!$B$13/(Q283*(1-$G283))</f>
        <v>1.2188782191711252</v>
      </c>
      <c r="W283" s="36">
        <f>Inputs!$B$13</f>
        <v>12660</v>
      </c>
      <c r="X283" s="36">
        <f t="shared" si="43"/>
        <v>13813.4429044632</v>
      </c>
      <c r="Y283" s="36">
        <f t="shared" si="44"/>
        <v>15211.724223698309</v>
      </c>
      <c r="Z283" s="36">
        <f t="shared" si="45"/>
        <v>16906.944290817562</v>
      </c>
      <c r="AA283" s="36">
        <f t="shared" si="46"/>
        <v>18961.109103918097</v>
      </c>
      <c r="AB283" s="36">
        <f t="shared" si="47"/>
        <v>57490.763872765892</v>
      </c>
      <c r="AC283" s="36">
        <f t="shared" si="48"/>
        <v>244859.14975464426</v>
      </c>
      <c r="AD283" s="36">
        <f t="shared" si="49"/>
        <v>151232.54675901457</v>
      </c>
    </row>
    <row r="284" spans="1:30" ht="14.25" customHeight="1" x14ac:dyDescent="0.25">
      <c r="A284" s="16">
        <v>268</v>
      </c>
      <c r="B284" s="34">
        <v>0.172685806043963</v>
      </c>
      <c r="C284" s="34">
        <v>0.101905539155518</v>
      </c>
      <c r="D284" s="34">
        <v>9.6966848611594499E-3</v>
      </c>
      <c r="E284" s="34">
        <v>6.9015708913568494E-2</v>
      </c>
      <c r="F284" s="34">
        <v>-7.3809255943868097E-3</v>
      </c>
      <c r="G284" s="34">
        <v>0.20504146517834701</v>
      </c>
      <c r="H284" s="35">
        <v>0.99623894636701105</v>
      </c>
      <c r="I284" s="34">
        <v>0.107145210927047</v>
      </c>
      <c r="J284" s="34">
        <v>2.76910926949917E-2</v>
      </c>
      <c r="K284" s="36">
        <f>Inputs!$B$12*(1+$B284)^4</f>
        <v>113469.18216183463</v>
      </c>
      <c r="L284" s="36">
        <f t="shared" si="40"/>
        <v>15889.004478782406</v>
      </c>
      <c r="M284" s="36">
        <f t="shared" si="41"/>
        <v>175650.99086663339</v>
      </c>
      <c r="N284" s="37">
        <f>M284/Inputs!$B$6</f>
        <v>267.76065680889235</v>
      </c>
      <c r="O284" s="38">
        <f>IF(N284&gt;Inputs!$B$4,1,0)</f>
        <v>0</v>
      </c>
      <c r="P284" s="34">
        <f t="shared" si="42"/>
        <v>7.9454118232055296E-2</v>
      </c>
      <c r="Q284" s="36">
        <f>Inputs!$B$12*(1+$B284)^0*$C284+Inputs!$B$29*(1+$D284)^0*Inputs!$B$19+Inputs!$B$30*(1+$E284)^0*Inputs!$B$20+Inputs!$B$31*(1+$F284)^0*Inputs!$B$21+Inputs!$B$22*(1+Inputs!$B$23)^0</f>
        <v>14136.376376758002</v>
      </c>
      <c r="R284" s="36">
        <f>Inputs!$B$12*(1+$B284)^1*$C284+Inputs!$B$29*(1+$D284)^1*Inputs!$B$19+Inputs!$B$30*(1+$E284)^1*Inputs!$B$20+Inputs!$B$31*(1+$F284)^1*Inputs!$B$21+Inputs!$B$22*(1+Inputs!$B$23)^1</f>
        <v>15295.163649148079</v>
      </c>
      <c r="S284" s="36">
        <f>Inputs!$B$12*(1+$B284)^2*$C284+Inputs!$B$29*(1+$D284)^2*Inputs!$B$19+Inputs!$B$30*(1+$E284)^2*Inputs!$B$20+Inputs!$B$31*(1+$F284)^2*Inputs!$B$21+Inputs!$B$22*(1+Inputs!$B$23)^2</f>
        <v>16646.725740678248</v>
      </c>
      <c r="T284" s="36">
        <f>Inputs!$B$12*(1+$B284)^3*$C284+Inputs!$B$29*(1+$D284)^3*Inputs!$B$19+Inputs!$B$30*(1+$E284)^3*Inputs!$B$20+Inputs!$B$31*(1+$F284)^3*Inputs!$B$21+Inputs!$B$22*(1+Inputs!$B$23)^3</f>
        <v>18223.313074325233</v>
      </c>
      <c r="U284" s="36">
        <f>Inputs!$B$12*(1+$B284)^4*$C284+Inputs!$B$29*(1+$D284)^4*Inputs!$B$19+Inputs!$B$30*(1+$E284)^4*Inputs!$B$20+Inputs!$B$31*(1+$F284)^4*Inputs!$B$21+Inputs!$B$22*(1+Inputs!$B$23)^4</f>
        <v>20062.668409743412</v>
      </c>
      <c r="V284" s="35">
        <f>Inputs!$B$13/(Q284*(1-$G284))</f>
        <v>1.1265517062982455</v>
      </c>
      <c r="W284" s="36">
        <f>Inputs!$B$13</f>
        <v>12660</v>
      </c>
      <c r="X284" s="36">
        <f t="shared" si="43"/>
        <v>13301.646831842578</v>
      </c>
      <c r="Y284" s="36">
        <f t="shared" si="44"/>
        <v>14045.929097262055</v>
      </c>
      <c r="Z284" s="36">
        <f t="shared" si="45"/>
        <v>14904.245725583367</v>
      </c>
      <c r="AA284" s="36">
        <f t="shared" si="46"/>
        <v>15889.004478782406</v>
      </c>
      <c r="AB284" s="36">
        <f t="shared" si="47"/>
        <v>52107.480124202943</v>
      </c>
      <c r="AC284" s="36">
        <f t="shared" si="48"/>
        <v>205514.68870304161</v>
      </c>
      <c r="AD284" s="36">
        <f t="shared" si="49"/>
        <v>123543.51074243046</v>
      </c>
    </row>
    <row r="285" spans="1:30" ht="14.25" customHeight="1" x14ac:dyDescent="0.25">
      <c r="A285" s="16">
        <v>269</v>
      </c>
      <c r="B285" s="34">
        <v>0.26294787376484602</v>
      </c>
      <c r="C285" s="34">
        <v>0.10072336833472301</v>
      </c>
      <c r="D285" s="34">
        <v>1.7546242731779401E-2</v>
      </c>
      <c r="E285" s="34">
        <v>3.9578900772698197E-2</v>
      </c>
      <c r="F285" s="34">
        <v>-4.3194258673776601E-3</v>
      </c>
      <c r="G285" s="34">
        <v>0.18132211493359299</v>
      </c>
      <c r="H285" s="35">
        <v>1.0826531388932501</v>
      </c>
      <c r="I285" s="34">
        <v>9.1999250876863906E-2</v>
      </c>
      <c r="J285" s="34">
        <v>2.4862870648446798E-2</v>
      </c>
      <c r="K285" s="36">
        <f>Inputs!$B$12*(1+$B285)^4</f>
        <v>152648.64539916365</v>
      </c>
      <c r="L285" s="36">
        <f t="shared" si="40"/>
        <v>20997.960693909226</v>
      </c>
      <c r="M285" s="36">
        <f t="shared" si="41"/>
        <v>268352.42286318756</v>
      </c>
      <c r="N285" s="37">
        <f>M285/Inputs!$B$6</f>
        <v>409.07381534022494</v>
      </c>
      <c r="O285" s="38">
        <f>IF(N285&gt;Inputs!$B$4,1,0)</f>
        <v>1</v>
      </c>
      <c r="P285" s="34">
        <f t="shared" si="42"/>
        <v>6.7136380228417114E-2</v>
      </c>
      <c r="Q285" s="36">
        <f>Inputs!$B$12*(1+$B285)^0*$C285+Inputs!$B$29*(1+$D285)^0*Inputs!$B$19+Inputs!$B$30*(1+$E285)^0*Inputs!$B$20+Inputs!$B$31*(1+$F285)^0*Inputs!$B$21+Inputs!$B$22*(1+Inputs!$B$23)^0</f>
        <v>14065.446127510302</v>
      </c>
      <c r="R285" s="36">
        <f>Inputs!$B$12*(1+$B285)^1*$C285+Inputs!$B$29*(1+$D285)^1*Inputs!$B$19+Inputs!$B$30*(1+$E285)^1*Inputs!$B$20+Inputs!$B$31*(1+$F285)^1*Inputs!$B$21+Inputs!$B$22*(1+Inputs!$B$23)^1</f>
        <v>15723.289725422816</v>
      </c>
      <c r="S285" s="36">
        <f>Inputs!$B$12*(1+$B285)^2*$C285+Inputs!$B$29*(1+$D285)^2*Inputs!$B$19+Inputs!$B$30*(1+$E285)^2*Inputs!$B$20+Inputs!$B$31*(1+$F285)^2*Inputs!$B$21+Inputs!$B$22*(1+Inputs!$B$23)^2</f>
        <v>17801.945900843399</v>
      </c>
      <c r="T285" s="36">
        <f>Inputs!$B$12*(1+$B285)^3*$C285+Inputs!$B$29*(1+$D285)^3*Inputs!$B$19+Inputs!$B$30*(1+$E285)^3*Inputs!$B$20+Inputs!$B$31*(1+$F285)^3*Inputs!$B$21+Inputs!$B$22*(1+Inputs!$B$23)^3</f>
        <v>20411.398522381511</v>
      </c>
      <c r="U285" s="36">
        <f>Inputs!$B$12*(1+$B285)^4*$C285+Inputs!$B$29*(1+$D285)^4*Inputs!$B$19+Inputs!$B$30*(1+$E285)^4*Inputs!$B$20+Inputs!$B$31*(1+$F285)^4*Inputs!$B$21+Inputs!$B$22*(1+Inputs!$B$23)^4</f>
        <v>23690.526908294203</v>
      </c>
      <c r="V285" s="35">
        <f>Inputs!$B$13/(Q285*(1-$G285))</f>
        <v>1.0994288652016646</v>
      </c>
      <c r="W285" s="36">
        <f>Inputs!$B$13</f>
        <v>12660</v>
      </c>
      <c r="X285" s="36">
        <f t="shared" si="43"/>
        <v>14098.203127017387</v>
      </c>
      <c r="Y285" s="36">
        <f t="shared" si="44"/>
        <v>15900.896393680447</v>
      </c>
      <c r="Z285" s="36">
        <f t="shared" si="45"/>
        <v>18161.606435867077</v>
      </c>
      <c r="AA285" s="36">
        <f t="shared" si="46"/>
        <v>20997.960693909226</v>
      </c>
      <c r="AB285" s="36">
        <f t="shared" si="47"/>
        <v>61922.213062718947</v>
      </c>
      <c r="AC285" s="36">
        <f t="shared" si="48"/>
        <v>320542.01017847226</v>
      </c>
      <c r="AD285" s="36">
        <f t="shared" si="49"/>
        <v>206430.20980046861</v>
      </c>
    </row>
    <row r="286" spans="1:30" ht="14.25" customHeight="1" x14ac:dyDescent="0.25">
      <c r="A286" s="16">
        <v>270</v>
      </c>
      <c r="B286" s="34">
        <v>0.12737565734172601</v>
      </c>
      <c r="C286" s="34">
        <v>8.6975644198795707E-2</v>
      </c>
      <c r="D286" s="34">
        <v>3.3728278278970097E-2</v>
      </c>
      <c r="E286" s="34">
        <v>7.6740752918911595E-2</v>
      </c>
      <c r="F286" s="34">
        <v>3.4330308788570102E-2</v>
      </c>
      <c r="G286" s="34">
        <v>0.207718297688123</v>
      </c>
      <c r="H286" s="35">
        <v>1.00651553698925</v>
      </c>
      <c r="I286" s="34">
        <v>0.1016046981627</v>
      </c>
      <c r="J286" s="34">
        <v>2.5778034396305698E-2</v>
      </c>
      <c r="K286" s="36">
        <f>Inputs!$B$12*(1+$B286)^4</f>
        <v>96922.780149302751</v>
      </c>
      <c r="L286" s="36">
        <f t="shared" si="40"/>
        <v>14471.726358057083</v>
      </c>
      <c r="M286" s="36">
        <f t="shared" si="41"/>
        <v>171535.87844392497</v>
      </c>
      <c r="N286" s="37">
        <f>M286/Inputs!$B$6</f>
        <v>261.48761957915394</v>
      </c>
      <c r="O286" s="38">
        <f>IF(N286&gt;Inputs!$B$4,1,0)</f>
        <v>0</v>
      </c>
      <c r="P286" s="34">
        <f t="shared" si="42"/>
        <v>7.5826663766394298E-2</v>
      </c>
      <c r="Q286" s="36">
        <f>Inputs!$B$12*(1+$B286)^0*$C286+Inputs!$B$29*(1+$D286)^0*Inputs!$B$19+Inputs!$B$30*(1+$E286)^0*Inputs!$B$20+Inputs!$B$31*(1+$F286)^0*Inputs!$B$21+Inputs!$B$22*(1+Inputs!$B$23)^0</f>
        <v>13240.582679354666</v>
      </c>
      <c r="R286" s="36">
        <f>Inputs!$B$12*(1+$B286)^1*$C286+Inputs!$B$29*(1+$D286)^1*Inputs!$B$19+Inputs!$B$30*(1+$E286)^1*Inputs!$B$20+Inputs!$B$31*(1+$F286)^1*Inputs!$B$21+Inputs!$B$22*(1+Inputs!$B$23)^1</f>
        <v>14295.133820562176</v>
      </c>
      <c r="S286" s="36">
        <f>Inputs!$B$12*(1+$B286)^2*$C286+Inputs!$B$29*(1+$D286)^2*Inputs!$B$19+Inputs!$B$30*(1+$E286)^2*Inputs!$B$20+Inputs!$B$31*(1+$F286)^2*Inputs!$B$21+Inputs!$B$22*(1+Inputs!$B$23)^2</f>
        <v>15456.138534654783</v>
      </c>
      <c r="T286" s="36">
        <f>Inputs!$B$12*(1+$B286)^3*$C286+Inputs!$B$29*(1+$D286)^3*Inputs!$B$19+Inputs!$B$30*(1+$E286)^3*Inputs!$B$20+Inputs!$B$31*(1+$F286)^3*Inputs!$B$21+Inputs!$B$22*(1+Inputs!$B$23)^3</f>
        <v>16735.763096774303</v>
      </c>
      <c r="U286" s="36">
        <f>Inputs!$B$12*(1+$B286)^4*$C286+Inputs!$B$29*(1+$D286)^4*Inputs!$B$19+Inputs!$B$30*(1+$E286)^4*Inputs!$B$20+Inputs!$B$31*(1+$F286)^4*Inputs!$B$21+Inputs!$B$22*(1+Inputs!$B$23)^4</f>
        <v>18147.643228043948</v>
      </c>
      <c r="V286" s="35">
        <f>Inputs!$B$13/(Q286*(1-$G286))</f>
        <v>1.2068324579613383</v>
      </c>
      <c r="W286" s="36">
        <f>Inputs!$B$13</f>
        <v>12660</v>
      </c>
      <c r="X286" s="36">
        <f t="shared" si="43"/>
        <v>13101.124425722959</v>
      </c>
      <c r="Y286" s="36">
        <f t="shared" si="44"/>
        <v>13551.904532939889</v>
      </c>
      <c r="Z286" s="36">
        <f t="shared" si="45"/>
        <v>14009.853732607111</v>
      </c>
      <c r="AA286" s="36">
        <f t="shared" si="46"/>
        <v>14471.726358057083</v>
      </c>
      <c r="AB286" s="36">
        <f t="shared" si="47"/>
        <v>50859.326834328742</v>
      </c>
      <c r="AC286" s="36">
        <f t="shared" si="48"/>
        <v>195772.54596908795</v>
      </c>
      <c r="AD286" s="36">
        <f t="shared" si="49"/>
        <v>120676.55160959624</v>
      </c>
    </row>
    <row r="287" spans="1:30" ht="14.25" customHeight="1" x14ac:dyDescent="0.25">
      <c r="A287" s="16">
        <v>271</v>
      </c>
      <c r="B287" s="34">
        <v>0.164239823325628</v>
      </c>
      <c r="C287" s="34">
        <v>7.9786845107055498E-2</v>
      </c>
      <c r="D287" s="34">
        <v>3.9879869195634798E-2</v>
      </c>
      <c r="E287" s="34">
        <v>2.92476146428918E-2</v>
      </c>
      <c r="F287" s="34">
        <v>2.17063443042699E-2</v>
      </c>
      <c r="G287" s="34">
        <v>0.18240802237798501</v>
      </c>
      <c r="H287" s="35">
        <v>1.02541759488212</v>
      </c>
      <c r="I287" s="34">
        <v>9.4618840505920898E-2</v>
      </c>
      <c r="J287" s="34">
        <v>2.34497714474101E-2</v>
      </c>
      <c r="K287" s="36">
        <f>Inputs!$B$12*(1+$B287)^4</f>
        <v>110235.3923338508</v>
      </c>
      <c r="L287" s="36">
        <f t="shared" si="40"/>
        <v>14922.083931341002</v>
      </c>
      <c r="M287" s="36">
        <f t="shared" si="41"/>
        <v>188966.50820590914</v>
      </c>
      <c r="N287" s="37">
        <f>M287/Inputs!$B$6</f>
        <v>288.05870153339805</v>
      </c>
      <c r="O287" s="38">
        <f>IF(N287&gt;Inputs!$B$4,1,0)</f>
        <v>0</v>
      </c>
      <c r="P287" s="34">
        <f t="shared" si="42"/>
        <v>7.1169069058510795E-2</v>
      </c>
      <c r="Q287" s="36">
        <f>Inputs!$B$12*(1+$B287)^0*$C287+Inputs!$B$29*(1+$D287)^0*Inputs!$B$19+Inputs!$B$30*(1+$E287)^0*Inputs!$B$20+Inputs!$B$31*(1+$F287)^0*Inputs!$B$21+Inputs!$B$22*(1+Inputs!$B$23)^0</f>
        <v>12809.254733850252</v>
      </c>
      <c r="R287" s="36">
        <f>Inputs!$B$12*(1+$B287)^1*$C287+Inputs!$B$29*(1+$D287)^1*Inputs!$B$19+Inputs!$B$30*(1+$E287)^1*Inputs!$B$20+Inputs!$B$31*(1+$F287)^1*Inputs!$B$21+Inputs!$B$22*(1+Inputs!$B$23)^1</f>
        <v>13829.441199886798</v>
      </c>
      <c r="S287" s="36">
        <f>Inputs!$B$12*(1+$B287)^2*$C287+Inputs!$B$29*(1+$D287)^2*Inputs!$B$19+Inputs!$B$30*(1+$E287)^2*Inputs!$B$20+Inputs!$B$31*(1+$F287)^2*Inputs!$B$21+Inputs!$B$22*(1+Inputs!$B$23)^2</f>
        <v>14986.211486300363</v>
      </c>
      <c r="T287" s="36">
        <f>Inputs!$B$12*(1+$B287)^3*$C287+Inputs!$B$29*(1+$D287)^3*Inputs!$B$19+Inputs!$B$30*(1+$E287)^3*Inputs!$B$20+Inputs!$B$31*(1+$F287)^3*Inputs!$B$21+Inputs!$B$22*(1+Inputs!$B$23)^3</f>
        <v>16301.030571719724</v>
      </c>
      <c r="U287" s="36">
        <f>Inputs!$B$12*(1+$B287)^4*$C287+Inputs!$B$29*(1+$D287)^4*Inputs!$B$19+Inputs!$B$30*(1+$E287)^4*Inputs!$B$20+Inputs!$B$31*(1+$F287)^4*Inputs!$B$21+Inputs!$B$22*(1+Inputs!$B$23)^4</f>
        <v>17798.856098945333</v>
      </c>
      <c r="V287" s="35">
        <f>Inputs!$B$13/(Q287*(1-$G287))</f>
        <v>1.2088522462827225</v>
      </c>
      <c r="W287" s="36">
        <f>Inputs!$B$13</f>
        <v>12660</v>
      </c>
      <c r="X287" s="36">
        <f t="shared" si="43"/>
        <v>13149.782578264123</v>
      </c>
      <c r="Y287" s="36">
        <f t="shared" si="44"/>
        <v>13687.814350401466</v>
      </c>
      <c r="Z287" s="36">
        <f t="shared" si="45"/>
        <v>14277.532692093801</v>
      </c>
      <c r="AA287" s="36">
        <f t="shared" si="46"/>
        <v>14922.083931341002</v>
      </c>
      <c r="AB287" s="36">
        <f t="shared" si="47"/>
        <v>52417.00256213799</v>
      </c>
      <c r="AC287" s="36">
        <f t="shared" si="48"/>
        <v>214587.65150481768</v>
      </c>
      <c r="AD287" s="36">
        <f t="shared" si="49"/>
        <v>136549.50564377115</v>
      </c>
    </row>
    <row r="288" spans="1:30" ht="14.25" customHeight="1" x14ac:dyDescent="0.25">
      <c r="A288" s="16">
        <v>272</v>
      </c>
      <c r="B288" s="34">
        <v>0.33728633898958399</v>
      </c>
      <c r="C288" s="34">
        <v>7.3049832684147706E-2</v>
      </c>
      <c r="D288" s="34">
        <v>3.9044989672254303E-2</v>
      </c>
      <c r="E288" s="34">
        <v>5.6106036019885598E-2</v>
      </c>
      <c r="F288" s="34">
        <v>2.04955332446723E-2</v>
      </c>
      <c r="G288" s="34">
        <v>0.16653854004246299</v>
      </c>
      <c r="H288" s="35">
        <v>0.95536547779192205</v>
      </c>
      <c r="I288" s="34">
        <v>9.1041341402348305E-2</v>
      </c>
      <c r="J288" s="34">
        <v>2.8528359314380199E-2</v>
      </c>
      <c r="K288" s="36">
        <f>Inputs!$B$12*(1+$B288)^4</f>
        <v>191888.47120883022</v>
      </c>
      <c r="L288" s="36">
        <f t="shared" si="40"/>
        <v>18545.75099099028</v>
      </c>
      <c r="M288" s="36">
        <f t="shared" si="41"/>
        <v>255652.70757245601</v>
      </c>
      <c r="N288" s="37">
        <f>M288/Inputs!$B$6</f>
        <v>389.71449325069511</v>
      </c>
      <c r="O288" s="38">
        <f>IF(N288&gt;Inputs!$B$4,1,0)</f>
        <v>0</v>
      </c>
      <c r="P288" s="34">
        <f t="shared" si="42"/>
        <v>6.25129820879681E-2</v>
      </c>
      <c r="Q288" s="36">
        <f>Inputs!$B$12*(1+$B288)^0*$C288+Inputs!$B$29*(1+$D288)^0*Inputs!$B$19+Inputs!$B$30*(1+$E288)^0*Inputs!$B$20+Inputs!$B$31*(1+$F288)^0*Inputs!$B$21+Inputs!$B$22*(1+Inputs!$B$23)^0</f>
        <v>12405.033988475785</v>
      </c>
      <c r="R288" s="36">
        <f>Inputs!$B$12*(1+$B288)^1*$C288+Inputs!$B$29*(1+$D288)^1*Inputs!$B$19+Inputs!$B$30*(1+$E288)^1*Inputs!$B$20+Inputs!$B$31*(1+$F288)^1*Inputs!$B$21+Inputs!$B$22*(1+Inputs!$B$23)^1</f>
        <v>14176.497019224389</v>
      </c>
      <c r="S288" s="36">
        <f>Inputs!$B$12*(1+$B288)^2*$C288+Inputs!$B$29*(1+$D288)^2*Inputs!$B$19+Inputs!$B$30*(1+$E288)^2*Inputs!$B$20+Inputs!$B$31*(1+$F288)^2*Inputs!$B$21+Inputs!$B$22*(1+Inputs!$B$23)^2</f>
        <v>16459.335059973142</v>
      </c>
      <c r="T288" s="36">
        <f>Inputs!$B$12*(1+$B288)^3*$C288+Inputs!$B$29*(1+$D288)^3*Inputs!$B$19+Inputs!$B$30*(1+$E288)^3*Inputs!$B$20+Inputs!$B$31*(1+$F288)^3*Inputs!$B$21+Inputs!$B$22*(1+Inputs!$B$23)^3</f>
        <v>19422.341634620636</v>
      </c>
      <c r="U288" s="36">
        <f>Inputs!$B$12*(1+$B288)^4*$C288+Inputs!$B$29*(1+$D288)^4*Inputs!$B$19+Inputs!$B$30*(1+$E288)^4*Inputs!$B$20+Inputs!$B$31*(1+$F288)^4*Inputs!$B$21+Inputs!$B$22*(1+Inputs!$B$23)^4</f>
        <v>23291.065563935448</v>
      </c>
      <c r="V288" s="35">
        <f>Inputs!$B$13/(Q288*(1-$G288))</f>
        <v>1.2244758517856358</v>
      </c>
      <c r="W288" s="36">
        <f>Inputs!$B$13</f>
        <v>12660</v>
      </c>
      <c r="X288" s="36">
        <f t="shared" si="43"/>
        <v>13672.949968916222</v>
      </c>
      <c r="Y288" s="36">
        <f t="shared" si="44"/>
        <v>14951.773019632235</v>
      </c>
      <c r="Z288" s="36">
        <f t="shared" si="45"/>
        <v>16554.314117514841</v>
      </c>
      <c r="AA288" s="36">
        <f t="shared" si="46"/>
        <v>18545.75099099028</v>
      </c>
      <c r="AB288" s="36">
        <f t="shared" si="47"/>
        <v>58281.206911393958</v>
      </c>
      <c r="AC288" s="36">
        <f t="shared" si="48"/>
        <v>305133.91301944642</v>
      </c>
      <c r="AD288" s="36">
        <f t="shared" si="49"/>
        <v>197371.50066106205</v>
      </c>
    </row>
    <row r="289" spans="1:30" ht="14.25" customHeight="1" x14ac:dyDescent="0.25">
      <c r="A289" s="16">
        <v>273</v>
      </c>
      <c r="B289" s="34">
        <v>0.28973386804303403</v>
      </c>
      <c r="C289" s="34">
        <v>7.7384967306497604E-2</v>
      </c>
      <c r="D289" s="34">
        <v>3.2625319238520002E-2</v>
      </c>
      <c r="E289" s="34">
        <v>6.5812086486023394E-2</v>
      </c>
      <c r="F289" s="34">
        <v>-1.65780006635053E-3</v>
      </c>
      <c r="G289" s="34">
        <v>0.18748559542816901</v>
      </c>
      <c r="H289" s="35">
        <v>0.99946944107485802</v>
      </c>
      <c r="I289" s="34">
        <v>9.3008122453605999E-2</v>
      </c>
      <c r="J289" s="34">
        <v>2.12623894188671E-2</v>
      </c>
      <c r="K289" s="36">
        <f>Inputs!$B$12*(1+$B289)^4</f>
        <v>166016.65841375606</v>
      </c>
      <c r="L289" s="36">
        <f t="shared" si="40"/>
        <v>17647.971722412211</v>
      </c>
      <c r="M289" s="36">
        <f t="shared" si="41"/>
        <v>217663.81368079217</v>
      </c>
      <c r="N289" s="37">
        <f>M289/Inputs!$B$6</f>
        <v>331.80459402559779</v>
      </c>
      <c r="O289" s="38">
        <f>IF(N289&gt;Inputs!$B$4,1,0)</f>
        <v>0</v>
      </c>
      <c r="P289" s="34">
        <f t="shared" si="42"/>
        <v>7.1745733034738898E-2</v>
      </c>
      <c r="Q289" s="36">
        <f>Inputs!$B$12*(1+$B289)^0*$C289+Inputs!$B$29*(1+$D289)^0*Inputs!$B$19+Inputs!$B$30*(1+$E289)^0*Inputs!$B$20+Inputs!$B$31*(1+$F289)^0*Inputs!$B$21+Inputs!$B$22*(1+Inputs!$B$23)^0</f>
        <v>12665.142065816777</v>
      </c>
      <c r="R289" s="36">
        <f>Inputs!$B$12*(1+$B289)^1*$C289+Inputs!$B$29*(1+$D289)^1*Inputs!$B$19+Inputs!$B$30*(1+$E289)^1*Inputs!$B$20+Inputs!$B$31*(1+$F289)^1*Inputs!$B$21+Inputs!$B$22*(1+Inputs!$B$23)^1</f>
        <v>14206.756879386536</v>
      </c>
      <c r="S289" s="36">
        <f>Inputs!$B$12*(1+$B289)^2*$C289+Inputs!$B$29*(1+$D289)^2*Inputs!$B$19+Inputs!$B$30*(1+$E289)^2*Inputs!$B$20+Inputs!$B$31*(1+$F289)^2*Inputs!$B$21+Inputs!$B$22*(1+Inputs!$B$23)^2</f>
        <v>16150.466304564055</v>
      </c>
      <c r="T289" s="36">
        <f>Inputs!$B$12*(1+$B289)^3*$C289+Inputs!$B$29*(1+$D289)^3*Inputs!$B$19+Inputs!$B$30*(1+$E289)^3*Inputs!$B$20+Inputs!$B$31*(1+$F289)^3*Inputs!$B$21+Inputs!$B$22*(1+Inputs!$B$23)^3</f>
        <v>18609.967377969006</v>
      </c>
      <c r="U289" s="36">
        <f>Inputs!$B$12*(1+$B289)^4*$C289+Inputs!$B$29*(1+$D289)^4*Inputs!$B$19+Inputs!$B$30*(1+$E289)^4*Inputs!$B$20+Inputs!$B$31*(1+$F289)^4*Inputs!$B$21+Inputs!$B$22*(1+Inputs!$B$23)^4</f>
        <v>21731.725471425503</v>
      </c>
      <c r="V289" s="35">
        <f>Inputs!$B$13/(Q289*(1-$G289))</f>
        <v>1.2302477260013991</v>
      </c>
      <c r="W289" s="36">
        <f>Inputs!$B$13</f>
        <v>12660</v>
      </c>
      <c r="X289" s="36">
        <f t="shared" si="43"/>
        <v>13535.009252267811</v>
      </c>
      <c r="Y289" s="36">
        <f t="shared" si="44"/>
        <v>14629.71672639284</v>
      </c>
      <c r="Z289" s="36">
        <f t="shared" si="45"/>
        <v>15985.235965515963</v>
      </c>
      <c r="AA289" s="36">
        <f t="shared" si="46"/>
        <v>17647.971722412211</v>
      </c>
      <c r="AB289" s="36">
        <f t="shared" si="47"/>
        <v>56629.245293155531</v>
      </c>
      <c r="AC289" s="36">
        <f t="shared" si="48"/>
        <v>251209.50065282005</v>
      </c>
      <c r="AD289" s="36">
        <f t="shared" si="49"/>
        <v>161034.56838763662</v>
      </c>
    </row>
    <row r="290" spans="1:30" ht="14.25" customHeight="1" x14ac:dyDescent="0.25">
      <c r="A290" s="16">
        <v>274</v>
      </c>
      <c r="B290" s="34">
        <v>0.332780578774719</v>
      </c>
      <c r="C290" s="34">
        <v>6.1478049771133997E-2</v>
      </c>
      <c r="D290" s="34">
        <v>1.23517068572245E-2</v>
      </c>
      <c r="E290" s="34">
        <v>5.0445849487036599E-2</v>
      </c>
      <c r="F290" s="34">
        <v>1.2043276146572199E-2</v>
      </c>
      <c r="G290" s="34">
        <v>0.21164215053857</v>
      </c>
      <c r="H290" s="35">
        <v>0.993646755347528</v>
      </c>
      <c r="I290" s="34">
        <v>9.4991202168551503E-2</v>
      </c>
      <c r="J290" s="34">
        <v>2.1395926580475101E-2</v>
      </c>
      <c r="K290" s="36">
        <f>Inputs!$B$12*(1+$B290)^4</f>
        <v>189315.36919297819</v>
      </c>
      <c r="L290" s="36">
        <f t="shared" si="40"/>
        <v>15906.435253403635</v>
      </c>
      <c r="M290" s="36">
        <f t="shared" si="41"/>
        <v>193743.72172863851</v>
      </c>
      <c r="N290" s="37">
        <f>M290/Inputs!$B$6</f>
        <v>295.34103922048553</v>
      </c>
      <c r="O290" s="38">
        <f>IF(N290&gt;Inputs!$B$4,1,0)</f>
        <v>0</v>
      </c>
      <c r="P290" s="34">
        <f t="shared" si="42"/>
        <v>7.3595275588076409E-2</v>
      </c>
      <c r="Q290" s="36">
        <f>Inputs!$B$12*(1+$B290)^0*$C290+Inputs!$B$29*(1+$D290)^0*Inputs!$B$19+Inputs!$B$30*(1+$E290)^0*Inputs!$B$20+Inputs!$B$31*(1+$F290)^0*Inputs!$B$21+Inputs!$B$22*(1+Inputs!$B$23)^0</f>
        <v>11710.727013694963</v>
      </c>
      <c r="R290" s="36">
        <f>Inputs!$B$12*(1+$B290)^1*$C290+Inputs!$B$29*(1+$D290)^1*Inputs!$B$19+Inputs!$B$30*(1+$E290)^1*Inputs!$B$20+Inputs!$B$31*(1+$F290)^1*Inputs!$B$21+Inputs!$B$22*(1+Inputs!$B$23)^1</f>
        <v>13090.980132149827</v>
      </c>
      <c r="S290" s="36">
        <f>Inputs!$B$12*(1+$B290)^2*$C290+Inputs!$B$29*(1+$D290)^2*Inputs!$B$19+Inputs!$B$30*(1+$E290)^2*Inputs!$B$20+Inputs!$B$31*(1+$F290)^2*Inputs!$B$21+Inputs!$B$22*(1+Inputs!$B$23)^2</f>
        <v>14885.204787402985</v>
      </c>
      <c r="T290" s="36">
        <f>Inputs!$B$12*(1+$B290)^3*$C290+Inputs!$B$29*(1+$D290)^3*Inputs!$B$19+Inputs!$B$30*(1+$E290)^3*Inputs!$B$20+Inputs!$B$31*(1+$F290)^3*Inputs!$B$21+Inputs!$B$22*(1+Inputs!$B$23)^3</f>
        <v>17229.614606217147</v>
      </c>
      <c r="U290" s="36">
        <f>Inputs!$B$12*(1+$B290)^4*$C290+Inputs!$B$29*(1+$D290)^4*Inputs!$B$19+Inputs!$B$30*(1+$E290)^4*Inputs!$B$20+Inputs!$B$31*(1+$F290)^4*Inputs!$B$21+Inputs!$B$22*(1+Inputs!$B$23)^4</f>
        <v>20305.675762663319</v>
      </c>
      <c r="V290" s="35">
        <f>Inputs!$B$13/(Q290*(1-$G290))</f>
        <v>1.3712809797572185</v>
      </c>
      <c r="W290" s="36">
        <f>Inputs!$B$13</f>
        <v>12660</v>
      </c>
      <c r="X290" s="36">
        <f t="shared" si="43"/>
        <v>13177.804721929993</v>
      </c>
      <c r="Y290" s="36">
        <f t="shared" si="44"/>
        <v>13876.057441870995</v>
      </c>
      <c r="Z290" s="36">
        <f t="shared" si="45"/>
        <v>14779.166187853085</v>
      </c>
      <c r="AA290" s="36">
        <f t="shared" si="46"/>
        <v>15906.435253403635</v>
      </c>
      <c r="AB290" s="36">
        <f t="shared" si="47"/>
        <v>53506.306461172993</v>
      </c>
      <c r="AC290" s="36">
        <f t="shared" si="48"/>
        <v>220758.30336145614</v>
      </c>
      <c r="AD290" s="36">
        <f t="shared" si="49"/>
        <v>140237.41526746552</v>
      </c>
    </row>
    <row r="291" spans="1:30" ht="14.25" customHeight="1" x14ac:dyDescent="0.25">
      <c r="A291" s="16">
        <v>275</v>
      </c>
      <c r="B291" s="34">
        <v>0.38574145194874898</v>
      </c>
      <c r="C291" s="34">
        <v>8.1452338392055498E-2</v>
      </c>
      <c r="D291" s="34">
        <v>5.5784880509383997E-3</v>
      </c>
      <c r="E291" s="34">
        <v>2.5152069414862699E-2</v>
      </c>
      <c r="F291" s="34">
        <v>2.4545030046190401E-2</v>
      </c>
      <c r="G291" s="34">
        <v>0.200642772585233</v>
      </c>
      <c r="H291" s="35">
        <v>1.09086155928297</v>
      </c>
      <c r="I291" s="34">
        <v>0.103850636989216</v>
      </c>
      <c r="J291" s="34">
        <v>2.1890951830745999E-2</v>
      </c>
      <c r="K291" s="36">
        <f>Inputs!$B$12*(1+$B291)^4</f>
        <v>221248.37191084691</v>
      </c>
      <c r="L291" s="36">
        <f t="shared" si="40"/>
        <v>23151.899714891817</v>
      </c>
      <c r="M291" s="36">
        <f t="shared" si="41"/>
        <v>238523.89980978635</v>
      </c>
      <c r="N291" s="37">
        <f>M291/Inputs!$B$6</f>
        <v>363.60350580760115</v>
      </c>
      <c r="O291" s="38">
        <f>IF(N291&gt;Inputs!$B$4,1,0)</f>
        <v>0</v>
      </c>
      <c r="P291" s="34">
        <f t="shared" si="42"/>
        <v>8.1959685158469991E-2</v>
      </c>
      <c r="Q291" s="36">
        <f>Inputs!$B$12*(1+$B291)^0*$C291+Inputs!$B$29*(1+$D291)^0*Inputs!$B$19+Inputs!$B$30*(1+$E291)^0*Inputs!$B$20+Inputs!$B$31*(1+$F291)^0*Inputs!$B$21+Inputs!$B$22*(1+Inputs!$B$23)^0</f>
        <v>12909.184330950251</v>
      </c>
      <c r="R291" s="36">
        <f>Inputs!$B$12*(1+$B291)^1*$C291+Inputs!$B$29*(1+$D291)^1*Inputs!$B$19+Inputs!$B$30*(1+$E291)^1*Inputs!$B$20+Inputs!$B$31*(1+$F291)^1*Inputs!$B$21+Inputs!$B$22*(1+Inputs!$B$23)^1</f>
        <v>14917.6685958485</v>
      </c>
      <c r="S291" s="36">
        <f>Inputs!$B$12*(1+$B291)^2*$C291+Inputs!$B$29*(1+$D291)^2*Inputs!$B$19+Inputs!$B$30*(1+$E291)^2*Inputs!$B$20+Inputs!$B$31*(1+$F291)^2*Inputs!$B$21+Inputs!$B$22*(1+Inputs!$B$23)^2</f>
        <v>17655.681669506721</v>
      </c>
      <c r="T291" s="36">
        <f>Inputs!$B$12*(1+$B291)^3*$C291+Inputs!$B$29*(1+$D291)^3*Inputs!$B$19+Inputs!$B$30*(1+$E291)^3*Inputs!$B$20+Inputs!$B$31*(1+$F291)^3*Inputs!$B$21+Inputs!$B$22*(1+Inputs!$B$23)^3</f>
        <v>21403.775725991502</v>
      </c>
      <c r="U291" s="36">
        <f>Inputs!$B$12*(1+$B291)^4*$C291+Inputs!$B$29*(1+$D291)^4*Inputs!$B$19+Inputs!$B$30*(1+$E291)^4*Inputs!$B$20+Inputs!$B$31*(1+$F291)^4*Inputs!$B$21+Inputs!$B$22*(1+Inputs!$B$23)^4</f>
        <v>26550.706908739434</v>
      </c>
      <c r="V291" s="35">
        <f>Inputs!$B$13/(Q291*(1-$G291))</f>
        <v>1.2268571478514925</v>
      </c>
      <c r="W291" s="36">
        <f>Inputs!$B$13</f>
        <v>12660</v>
      </c>
      <c r="X291" s="36">
        <f t="shared" si="43"/>
        <v>14224.293330499666</v>
      </c>
      <c r="Y291" s="36">
        <f t="shared" si="44"/>
        <v>16355.210059522406</v>
      </c>
      <c r="Z291" s="36">
        <f t="shared" si="45"/>
        <v>19245.533185405195</v>
      </c>
      <c r="AA291" s="36">
        <f t="shared" si="46"/>
        <v>23151.899714891817</v>
      </c>
      <c r="AB291" s="36">
        <f t="shared" si="47"/>
        <v>62391.463686063595</v>
      </c>
      <c r="AC291" s="36">
        <f t="shared" si="48"/>
        <v>288662.85650800605</v>
      </c>
      <c r="AD291" s="36">
        <f t="shared" si="49"/>
        <v>176132.43612372276</v>
      </c>
    </row>
    <row r="292" spans="1:30" ht="14.25" customHeight="1" x14ac:dyDescent="0.25">
      <c r="A292" s="16">
        <v>276</v>
      </c>
      <c r="B292" s="34">
        <v>0.35153898724908</v>
      </c>
      <c r="C292" s="34">
        <v>8.2716996430740805E-2</v>
      </c>
      <c r="D292" s="34">
        <v>4.0197352782512401E-2</v>
      </c>
      <c r="E292" s="34">
        <v>3.6186577536225603E-2</v>
      </c>
      <c r="F292" s="34">
        <v>6.2798111206942998E-3</v>
      </c>
      <c r="G292" s="34">
        <v>0.181088944740386</v>
      </c>
      <c r="H292" s="35">
        <v>1.0827440853508501</v>
      </c>
      <c r="I292" s="34">
        <v>9.6014420791347296E-2</v>
      </c>
      <c r="J292" s="34">
        <v>2.85123530822174E-2</v>
      </c>
      <c r="K292" s="36">
        <f>Inputs!$B$12*(1+$B292)^4</f>
        <v>200200.68672292429</v>
      </c>
      <c r="L292" s="36">
        <f t="shared" si="40"/>
        <v>22481.217462439396</v>
      </c>
      <c r="M292" s="36">
        <f t="shared" si="41"/>
        <v>279652.01554083795</v>
      </c>
      <c r="N292" s="37">
        <f>M292/Inputs!$B$6</f>
        <v>426.29880417810665</v>
      </c>
      <c r="O292" s="38">
        <f>IF(N292&gt;Inputs!$B$4,1,0)</f>
        <v>1</v>
      </c>
      <c r="P292" s="34">
        <f t="shared" si="42"/>
        <v>6.7502067709129893E-2</v>
      </c>
      <c r="Q292" s="36">
        <f>Inputs!$B$12*(1+$B292)^0*$C292+Inputs!$B$29*(1+$D292)^0*Inputs!$B$19+Inputs!$B$30*(1+$E292)^0*Inputs!$B$20+Inputs!$B$31*(1+$F292)^0*Inputs!$B$21+Inputs!$B$22*(1+Inputs!$B$23)^0</f>
        <v>12985.063813271368</v>
      </c>
      <c r="R292" s="36">
        <f>Inputs!$B$12*(1+$B292)^1*$C292+Inputs!$B$29*(1+$D292)^1*Inputs!$B$19+Inputs!$B$30*(1+$E292)^1*Inputs!$B$20+Inputs!$B$31*(1+$F292)^1*Inputs!$B$21+Inputs!$B$22*(1+Inputs!$B$23)^1</f>
        <v>14912.542132129798</v>
      </c>
      <c r="S292" s="36">
        <f>Inputs!$B$12*(1+$B292)^2*$C292+Inputs!$B$29*(1+$D292)^2*Inputs!$B$19+Inputs!$B$30*(1+$E292)^2*Inputs!$B$20+Inputs!$B$31*(1+$F292)^2*Inputs!$B$21+Inputs!$B$22*(1+Inputs!$B$23)^2</f>
        <v>17460.074201437496</v>
      </c>
      <c r="T292" s="36">
        <f>Inputs!$B$12*(1+$B292)^3*$C292+Inputs!$B$29*(1+$D292)^3*Inputs!$B$19+Inputs!$B$30*(1+$E292)^3*Inputs!$B$20+Inputs!$B$31*(1+$F292)^3*Inputs!$B$21+Inputs!$B$22*(1+Inputs!$B$23)^3</f>
        <v>20843.541062582619</v>
      </c>
      <c r="U292" s="36">
        <f>Inputs!$B$12*(1+$B292)^4*$C292+Inputs!$B$29*(1+$D292)^4*Inputs!$B$19+Inputs!$B$30*(1+$E292)^4*Inputs!$B$20+Inputs!$B$31*(1+$F292)^4*Inputs!$B$21+Inputs!$B$22*(1+Inputs!$B$23)^4</f>
        <v>25354.629720236037</v>
      </c>
      <c r="V292" s="35">
        <f>Inputs!$B$13/(Q292*(1-$G292))</f>
        <v>1.1905643755853696</v>
      </c>
      <c r="W292" s="36">
        <f>Inputs!$B$13</f>
        <v>12660</v>
      </c>
      <c r="X292" s="36">
        <f t="shared" si="43"/>
        <v>14210.049885467393</v>
      </c>
      <c r="Y292" s="36">
        <f t="shared" si="44"/>
        <v>16252.163837887234</v>
      </c>
      <c r="Z292" s="36">
        <f t="shared" si="45"/>
        <v>18941.461814155969</v>
      </c>
      <c r="AA292" s="36">
        <f t="shared" si="46"/>
        <v>22481.217462439396</v>
      </c>
      <c r="AB292" s="36">
        <f t="shared" si="47"/>
        <v>63065.746299119215</v>
      </c>
      <c r="AC292" s="36">
        <f t="shared" si="48"/>
        <v>342540.76441156509</v>
      </c>
      <c r="AD292" s="36">
        <f t="shared" si="49"/>
        <v>216586.26924171872</v>
      </c>
    </row>
    <row r="293" spans="1:30" ht="14.25" customHeight="1" x14ac:dyDescent="0.25">
      <c r="A293" s="16">
        <v>277</v>
      </c>
      <c r="B293" s="34">
        <v>0.34230133124616802</v>
      </c>
      <c r="C293" s="34">
        <v>0.106155687839116</v>
      </c>
      <c r="D293" s="34">
        <v>3.1519789002568001E-2</v>
      </c>
      <c r="E293" s="34">
        <v>2.3412613752446298E-2</v>
      </c>
      <c r="F293" s="34">
        <v>1.19810587335609E-4</v>
      </c>
      <c r="G293" s="34">
        <v>0.20590570890610399</v>
      </c>
      <c r="H293" s="35">
        <v>1.0558350645908401</v>
      </c>
      <c r="I293" s="34">
        <v>9.7973514581362095E-2</v>
      </c>
      <c r="J293" s="34">
        <v>2.7625772970160001E-2</v>
      </c>
      <c r="K293" s="36">
        <f>Inputs!$B$12*(1+$B293)^4</f>
        <v>194783.1271776678</v>
      </c>
      <c r="L293" s="36">
        <f t="shared" si="40"/>
        <v>24391.9690539861</v>
      </c>
      <c r="M293" s="36">
        <f t="shared" si="41"/>
        <v>288755.55639599031</v>
      </c>
      <c r="N293" s="37">
        <f>M293/Inputs!$B$6</f>
        <v>440.17615304266815</v>
      </c>
      <c r="O293" s="38">
        <f>IF(N293&gt;Inputs!$B$4,1,0)</f>
        <v>1</v>
      </c>
      <c r="P293" s="34">
        <f t="shared" si="42"/>
        <v>7.0347741611202094E-2</v>
      </c>
      <c r="Q293" s="36">
        <f>Inputs!$B$12*(1+$B293)^0*$C293+Inputs!$B$29*(1+$D293)^0*Inputs!$B$19+Inputs!$B$30*(1+$E293)^0*Inputs!$B$20+Inputs!$B$31*(1+$F293)^0*Inputs!$B$21+Inputs!$B$22*(1+Inputs!$B$23)^0</f>
        <v>14391.385297773882</v>
      </c>
      <c r="R293" s="36">
        <f>Inputs!$B$12*(1+$B293)^1*$C293+Inputs!$B$29*(1+$D293)^1*Inputs!$B$19+Inputs!$B$30*(1+$E293)^1*Inputs!$B$20+Inputs!$B$31*(1+$F293)^1*Inputs!$B$21+Inputs!$B$22*(1+Inputs!$B$23)^1</f>
        <v>16665.91079663745</v>
      </c>
      <c r="S293" s="36">
        <f>Inputs!$B$12*(1+$B293)^2*$C293+Inputs!$B$29*(1+$D293)^2*Inputs!$B$19+Inputs!$B$30*(1+$E293)^2*Inputs!$B$20+Inputs!$B$31*(1+$F293)^2*Inputs!$B$21+Inputs!$B$22*(1+Inputs!$B$23)^2</f>
        <v>19689.316748225276</v>
      </c>
      <c r="T293" s="36">
        <f>Inputs!$B$12*(1+$B293)^3*$C293+Inputs!$B$29*(1+$D293)^3*Inputs!$B$19+Inputs!$B$30*(1+$E293)^3*Inputs!$B$20+Inputs!$B$31*(1+$F293)^3*Inputs!$B$21+Inputs!$B$22*(1+Inputs!$B$23)^3</f>
        <v>23717.135027027252</v>
      </c>
      <c r="U293" s="36">
        <f>Inputs!$B$12*(1+$B293)^4*$C293+Inputs!$B$29*(1+$D293)^4*Inputs!$B$19+Inputs!$B$30*(1+$E293)^4*Inputs!$B$20+Inputs!$B$31*(1+$F293)^4*Inputs!$B$21+Inputs!$B$22*(1+Inputs!$B$23)^4</f>
        <v>29092.3434245393</v>
      </c>
      <c r="V293" s="35">
        <f>Inputs!$B$13/(Q293*(1-$G293))</f>
        <v>1.1077940577830194</v>
      </c>
      <c r="W293" s="36">
        <f>Inputs!$B$13</f>
        <v>12660</v>
      </c>
      <c r="X293" s="36">
        <f t="shared" si="43"/>
        <v>14488.973730454476</v>
      </c>
      <c r="Y293" s="36">
        <f t="shared" si="44"/>
        <v>16914.358927266745</v>
      </c>
      <c r="Z293" s="36">
        <f t="shared" si="45"/>
        <v>20129.863380113198</v>
      </c>
      <c r="AA293" s="36">
        <f t="shared" si="46"/>
        <v>24391.9690539861</v>
      </c>
      <c r="AB293" s="36">
        <f t="shared" si="47"/>
        <v>65463.965599814401</v>
      </c>
      <c r="AC293" s="36">
        <f t="shared" si="48"/>
        <v>356313.01701055933</v>
      </c>
      <c r="AD293" s="36">
        <f t="shared" si="49"/>
        <v>223291.59079617594</v>
      </c>
    </row>
    <row r="294" spans="1:30" ht="14.25" customHeight="1" x14ac:dyDescent="0.25">
      <c r="A294" s="16">
        <v>278</v>
      </c>
      <c r="B294" s="34">
        <v>0.304737002478291</v>
      </c>
      <c r="C294" s="34">
        <v>7.3964823011365005E-2</v>
      </c>
      <c r="D294" s="34">
        <v>4.0223291095753899E-2</v>
      </c>
      <c r="E294" s="34">
        <v>4.6606808157413901E-2</v>
      </c>
      <c r="F294" s="34">
        <v>-1.5205715140599299E-2</v>
      </c>
      <c r="G294" s="34">
        <v>0.18370453563442701</v>
      </c>
      <c r="H294" s="35">
        <v>1.0319755394614401</v>
      </c>
      <c r="I294" s="34">
        <v>8.7882467054137298E-2</v>
      </c>
      <c r="J294" s="34">
        <v>2.2342855267020199E-2</v>
      </c>
      <c r="K294" s="36">
        <f>Inputs!$B$12*(1+$B294)^4</f>
        <v>173877.41186555597</v>
      </c>
      <c r="L294" s="36">
        <f t="shared" si="40"/>
        <v>18019.946808912631</v>
      </c>
      <c r="M294" s="36">
        <f t="shared" si="41"/>
        <v>242331.37457515096</v>
      </c>
      <c r="N294" s="37">
        <f>M294/Inputs!$B$6</f>
        <v>369.40758319382769</v>
      </c>
      <c r="O294" s="38">
        <f>IF(N294&gt;Inputs!$B$4,1,0)</f>
        <v>0</v>
      </c>
      <c r="P294" s="34">
        <f t="shared" si="42"/>
        <v>6.5539611787117091E-2</v>
      </c>
      <c r="Q294" s="36">
        <f>Inputs!$B$12*(1+$B294)^0*$C294+Inputs!$B$29*(1+$D294)^0*Inputs!$B$19+Inputs!$B$30*(1+$E294)^0*Inputs!$B$20+Inputs!$B$31*(1+$F294)^0*Inputs!$B$21+Inputs!$B$22*(1+Inputs!$B$23)^0</f>
        <v>12459.933408108824</v>
      </c>
      <c r="R294" s="36">
        <f>Inputs!$B$12*(1+$B294)^1*$C294+Inputs!$B$29*(1+$D294)^1*Inputs!$B$19+Inputs!$B$30*(1+$E294)^1*Inputs!$B$20+Inputs!$B$31*(1+$F294)^1*Inputs!$B$21+Inputs!$B$22*(1+Inputs!$B$23)^1</f>
        <v>13924.386981489275</v>
      </c>
      <c r="S294" s="36">
        <f>Inputs!$B$12*(1+$B294)^2*$C294+Inputs!$B$29*(1+$D294)^2*Inputs!$B$19+Inputs!$B$30*(1+$E294)^2*Inputs!$B$20+Inputs!$B$31*(1+$F294)^2*Inputs!$B$21+Inputs!$B$22*(1+Inputs!$B$23)^2</f>
        <v>15810.727082024561</v>
      </c>
      <c r="T294" s="36">
        <f>Inputs!$B$12*(1+$B294)^3*$C294+Inputs!$B$29*(1+$D294)^3*Inputs!$B$19+Inputs!$B$30*(1+$E294)^3*Inputs!$B$20+Inputs!$B$31*(1+$F294)^3*Inputs!$B$21+Inputs!$B$22*(1+Inputs!$B$23)^3</f>
        <v>18244.933692712541</v>
      </c>
      <c r="U294" s="36">
        <f>Inputs!$B$12*(1+$B294)^4*$C294+Inputs!$B$29*(1+$D294)^4*Inputs!$B$19+Inputs!$B$30*(1+$E294)^4*Inputs!$B$20+Inputs!$B$31*(1+$F294)^4*Inputs!$B$21+Inputs!$B$22*(1+Inputs!$B$23)^4</f>
        <v>21391.277309209167</v>
      </c>
      <c r="V294" s="35">
        <f>Inputs!$B$13/(Q294*(1-$G294))</f>
        <v>1.244716942564408</v>
      </c>
      <c r="W294" s="36">
        <f>Inputs!$B$13</f>
        <v>12660</v>
      </c>
      <c r="X294" s="36">
        <f t="shared" si="43"/>
        <v>13543.441291354846</v>
      </c>
      <c r="Y294" s="36">
        <f t="shared" si="44"/>
        <v>14691.752492870466</v>
      </c>
      <c r="Z294" s="36">
        <f t="shared" si="45"/>
        <v>16161.579613388049</v>
      </c>
      <c r="AA294" s="36">
        <f t="shared" si="46"/>
        <v>18019.946808912631</v>
      </c>
      <c r="AB294" s="36">
        <f t="shared" si="47"/>
        <v>57856.884306343287</v>
      </c>
      <c r="AC294" s="36">
        <f t="shared" si="48"/>
        <v>281090.5247993067</v>
      </c>
      <c r="AD294" s="36">
        <f t="shared" si="49"/>
        <v>184474.49026880765</v>
      </c>
    </row>
    <row r="295" spans="1:30" ht="14.25" customHeight="1" x14ac:dyDescent="0.25">
      <c r="A295" s="16">
        <v>279</v>
      </c>
      <c r="B295" s="34">
        <v>0.24248151630161099</v>
      </c>
      <c r="C295" s="34">
        <v>6.9103630536289595E-2</v>
      </c>
      <c r="D295" s="34">
        <v>1.7117804493068E-2</v>
      </c>
      <c r="E295" s="34">
        <v>7.7723306266755998E-2</v>
      </c>
      <c r="F295" s="34">
        <v>1.6205331002326202E-2</v>
      </c>
      <c r="G295" s="34">
        <v>0.19447956795971999</v>
      </c>
      <c r="H295" s="35">
        <v>1.1294563282883701</v>
      </c>
      <c r="I295" s="34">
        <v>8.9000209735605199E-2</v>
      </c>
      <c r="J295" s="34">
        <v>2.03644125921255E-2</v>
      </c>
      <c r="K295" s="36">
        <f>Inputs!$B$12*(1+$B295)^4</f>
        <v>142991.75523093872</v>
      </c>
      <c r="L295" s="36">
        <f t="shared" si="40"/>
        <v>17306.506544762753</v>
      </c>
      <c r="M295" s="36">
        <f t="shared" si="41"/>
        <v>224861.24817034061</v>
      </c>
      <c r="N295" s="37">
        <f>M295/Inputs!$B$6</f>
        <v>342.77629294259236</v>
      </c>
      <c r="O295" s="38">
        <f>IF(N295&gt;Inputs!$B$4,1,0)</f>
        <v>0</v>
      </c>
      <c r="P295" s="34">
        <f t="shared" si="42"/>
        <v>6.8635797143479699E-2</v>
      </c>
      <c r="Q295" s="36">
        <f>Inputs!$B$12*(1+$B295)^0*$C295+Inputs!$B$29*(1+$D295)^0*Inputs!$B$19+Inputs!$B$30*(1+$E295)^0*Inputs!$B$20+Inputs!$B$31*(1+$F295)^0*Inputs!$B$21+Inputs!$B$22*(1+Inputs!$B$23)^0</f>
        <v>12168.261859604296</v>
      </c>
      <c r="R295" s="36">
        <f>Inputs!$B$12*(1+$B295)^1*$C295+Inputs!$B$29*(1+$D295)^1*Inputs!$B$19+Inputs!$B$30*(1+$E295)^1*Inputs!$B$20+Inputs!$B$31*(1+$F295)^1*Inputs!$B$21+Inputs!$B$22*(1+Inputs!$B$23)^1</f>
        <v>13429.354476159573</v>
      </c>
      <c r="S295" s="36">
        <f>Inputs!$B$12*(1+$B295)^2*$C295+Inputs!$B$29*(1+$D295)^2*Inputs!$B$19+Inputs!$B$30*(1+$E295)^2*Inputs!$B$20+Inputs!$B$31*(1+$F295)^2*Inputs!$B$21+Inputs!$B$22*(1+Inputs!$B$23)^2</f>
        <v>14949.479778332687</v>
      </c>
      <c r="T295" s="36">
        <f>Inputs!$B$12*(1+$B295)^3*$C295+Inputs!$B$29*(1+$D295)^3*Inputs!$B$19+Inputs!$B$30*(1+$E295)^3*Inputs!$B$20+Inputs!$B$31*(1+$F295)^3*Inputs!$B$21+Inputs!$B$22*(1+Inputs!$B$23)^3</f>
        <v>16788.903743262046</v>
      </c>
      <c r="U295" s="36">
        <f>Inputs!$B$12*(1+$B295)^4*$C295+Inputs!$B$29*(1+$D295)^4*Inputs!$B$19+Inputs!$B$30*(1+$E295)^4*Inputs!$B$20+Inputs!$B$31*(1+$F295)^4*Inputs!$B$21+Inputs!$B$22*(1+Inputs!$B$23)^4</f>
        <v>19022.316663321188</v>
      </c>
      <c r="V295" s="35">
        <f>Inputs!$B$13/(Q295*(1-$G295))</f>
        <v>1.2916016697365986</v>
      </c>
      <c r="W295" s="36">
        <f>Inputs!$B$13</f>
        <v>12660</v>
      </c>
      <c r="X295" s="36">
        <f t="shared" si="43"/>
        <v>13533.548656391129</v>
      </c>
      <c r="Y295" s="36">
        <f t="shared" si="44"/>
        <v>14577.325070926192</v>
      </c>
      <c r="Z295" s="36">
        <f t="shared" si="45"/>
        <v>15822.752630842477</v>
      </c>
      <c r="AA295" s="36">
        <f t="shared" si="46"/>
        <v>17306.506544762753</v>
      </c>
      <c r="AB295" s="36">
        <f t="shared" si="47"/>
        <v>56874.81255405608</v>
      </c>
      <c r="AC295" s="36">
        <f t="shared" si="48"/>
        <v>257284.74235759926</v>
      </c>
      <c r="AD295" s="36">
        <f t="shared" si="49"/>
        <v>167986.43561628452</v>
      </c>
    </row>
    <row r="296" spans="1:30" ht="14.25" customHeight="1" x14ac:dyDescent="0.25">
      <c r="A296" s="16">
        <v>280</v>
      </c>
      <c r="B296" s="34">
        <v>0.19797790025872</v>
      </c>
      <c r="C296" s="34">
        <v>7.5155249677273495E-2</v>
      </c>
      <c r="D296" s="34">
        <v>2.7080651901090901E-2</v>
      </c>
      <c r="E296" s="34">
        <v>3.8053247366286201E-2</v>
      </c>
      <c r="F296" s="34">
        <v>4.8395179420166797E-3</v>
      </c>
      <c r="G296" s="34">
        <v>0.178275862586812</v>
      </c>
      <c r="H296" s="35">
        <v>1.1277763933851399</v>
      </c>
      <c r="I296" s="34">
        <v>0.105191126715489</v>
      </c>
      <c r="J296" s="34">
        <v>1.73744346345963E-2</v>
      </c>
      <c r="K296" s="36">
        <f>Inputs!$B$12*(1+$B296)^4</f>
        <v>123579.51209428511</v>
      </c>
      <c r="L296" s="36">
        <f t="shared" si="40"/>
        <v>16574.968574726819</v>
      </c>
      <c r="M296" s="36">
        <f t="shared" si="41"/>
        <v>169838.99710701831</v>
      </c>
      <c r="N296" s="37">
        <f>M296/Inputs!$B$6</f>
        <v>258.90091022411326</v>
      </c>
      <c r="O296" s="38">
        <f>IF(N296&gt;Inputs!$B$4,1,0)</f>
        <v>0</v>
      </c>
      <c r="P296" s="34">
        <f t="shared" si="42"/>
        <v>8.7816692080892697E-2</v>
      </c>
      <c r="Q296" s="36">
        <f>Inputs!$B$12*(1+$B296)^0*$C296+Inputs!$B$29*(1+$D296)^0*Inputs!$B$19+Inputs!$B$30*(1+$E296)^0*Inputs!$B$20+Inputs!$B$31*(1+$F296)^0*Inputs!$B$21+Inputs!$B$22*(1+Inputs!$B$23)^0</f>
        <v>12531.359008063333</v>
      </c>
      <c r="R296" s="36">
        <f>Inputs!$B$12*(1+$B296)^1*$C296+Inputs!$B$29*(1+$D296)^1*Inputs!$B$19+Inputs!$B$30*(1+$E296)^1*Inputs!$B$20+Inputs!$B$31*(1+$F296)^1*Inputs!$B$21+Inputs!$B$22*(1+Inputs!$B$23)^1</f>
        <v>13561.803541014517</v>
      </c>
      <c r="S296" s="36">
        <f>Inputs!$B$12*(1+$B296)^2*$C296+Inputs!$B$29*(1+$D296)^2*Inputs!$B$19+Inputs!$B$30*(1+$E296)^2*Inputs!$B$20+Inputs!$B$31*(1+$F296)^2*Inputs!$B$21+Inputs!$B$22*(1+Inputs!$B$23)^2</f>
        <v>14773.08177114675</v>
      </c>
      <c r="T296" s="36">
        <f>Inputs!$B$12*(1+$B296)^3*$C296+Inputs!$B$29*(1+$D296)^3*Inputs!$B$19+Inputs!$B$30*(1+$E296)^3*Inputs!$B$20+Inputs!$B$31*(1+$F296)^3*Inputs!$B$21+Inputs!$B$22*(1+Inputs!$B$23)^3</f>
        <v>16200.327300975694</v>
      </c>
      <c r="U296" s="36">
        <f>Inputs!$B$12*(1+$B296)^4*$C296+Inputs!$B$29*(1+$D296)^4*Inputs!$B$19+Inputs!$B$30*(1+$E296)^4*Inputs!$B$20+Inputs!$B$31*(1+$F296)^4*Inputs!$B$21+Inputs!$B$22*(1+Inputs!$B$23)^4</f>
        <v>17885.606424644571</v>
      </c>
      <c r="V296" s="35">
        <f>Inputs!$B$13/(Q296*(1-$G296))</f>
        <v>1.2294460878297011</v>
      </c>
      <c r="W296" s="36">
        <f>Inputs!$B$13</f>
        <v>12660</v>
      </c>
      <c r="X296" s="36">
        <f t="shared" si="43"/>
        <v>13417.769260883988</v>
      </c>
      <c r="Y296" s="36">
        <f t="shared" si="44"/>
        <v>14307.630790069843</v>
      </c>
      <c r="Z296" s="36">
        <f t="shared" si="45"/>
        <v>15351.546704331491</v>
      </c>
      <c r="AA296" s="36">
        <f t="shared" si="46"/>
        <v>16574.968574726819</v>
      </c>
      <c r="AB296" s="36">
        <f t="shared" si="47"/>
        <v>53380.947395705407</v>
      </c>
      <c r="AC296" s="36">
        <f t="shared" si="48"/>
        <v>192024.4190849904</v>
      </c>
      <c r="AD296" s="36">
        <f t="shared" si="49"/>
        <v>116458.04971131289</v>
      </c>
    </row>
    <row r="297" spans="1:30" ht="14.25" customHeight="1" x14ac:dyDescent="0.25">
      <c r="A297" s="16">
        <v>281</v>
      </c>
      <c r="B297" s="34">
        <v>0.30623870814091803</v>
      </c>
      <c r="C297" s="34">
        <v>8.3373061209121802E-2</v>
      </c>
      <c r="D297" s="34">
        <v>4.7937857434947599E-2</v>
      </c>
      <c r="E297" s="34">
        <v>2.8498232058906298E-2</v>
      </c>
      <c r="F297" s="34">
        <v>2.5699952458743701E-2</v>
      </c>
      <c r="G297" s="34">
        <v>0.17161743778126801</v>
      </c>
      <c r="H297" s="35">
        <v>1.06631223987947</v>
      </c>
      <c r="I297" s="34">
        <v>0.10221342050799</v>
      </c>
      <c r="J297" s="34">
        <v>2.7047950239403699E-2</v>
      </c>
      <c r="K297" s="36">
        <f>Inputs!$B$12*(1+$B297)^4</f>
        <v>174679.30170718432</v>
      </c>
      <c r="L297" s="36">
        <f t="shared" si="40"/>
        <v>20985.055543414757</v>
      </c>
      <c r="M297" s="36">
        <f t="shared" si="41"/>
        <v>236394.80352833861</v>
      </c>
      <c r="N297" s="37">
        <f>M297/Inputs!$B$6</f>
        <v>360.35793220783324</v>
      </c>
      <c r="O297" s="38">
        <f>IF(N297&gt;Inputs!$B$4,1,0)</f>
        <v>0</v>
      </c>
      <c r="P297" s="34">
        <f t="shared" si="42"/>
        <v>7.5165470268586304E-2</v>
      </c>
      <c r="Q297" s="36">
        <f>Inputs!$B$12*(1+$B297)^0*$C297+Inputs!$B$29*(1+$D297)^0*Inputs!$B$19+Inputs!$B$30*(1+$E297)^0*Inputs!$B$20+Inputs!$B$31*(1+$F297)^0*Inputs!$B$21+Inputs!$B$22*(1+Inputs!$B$23)^0</f>
        <v>13024.427699974229</v>
      </c>
      <c r="R297" s="36">
        <f>Inputs!$B$12*(1+$B297)^1*$C297+Inputs!$B$29*(1+$D297)^1*Inputs!$B$19+Inputs!$B$30*(1+$E297)^1*Inputs!$B$20+Inputs!$B$31*(1+$F297)^1*Inputs!$B$21+Inputs!$B$22*(1+Inputs!$B$23)^1</f>
        <v>14833.010487948603</v>
      </c>
      <c r="S297" s="36">
        <f>Inputs!$B$12*(1+$B297)^2*$C297+Inputs!$B$29*(1+$D297)^2*Inputs!$B$19+Inputs!$B$30*(1+$E297)^2*Inputs!$B$20+Inputs!$B$31*(1+$F297)^2*Inputs!$B$21+Inputs!$B$22*(1+Inputs!$B$23)^2</f>
        <v>17121.257825961609</v>
      </c>
      <c r="T297" s="36">
        <f>Inputs!$B$12*(1+$B297)^3*$C297+Inputs!$B$29*(1+$D297)^3*Inputs!$B$19+Inputs!$B$30*(1+$E297)^3*Inputs!$B$20+Inputs!$B$31*(1+$F297)^3*Inputs!$B$21+Inputs!$B$22*(1+Inputs!$B$23)^3</f>
        <v>20033.272801612031</v>
      </c>
      <c r="U297" s="36">
        <f>Inputs!$B$12*(1+$B297)^4*$C297+Inputs!$B$29*(1+$D297)^4*Inputs!$B$19+Inputs!$B$30*(1+$E297)^4*Inputs!$B$20+Inputs!$B$31*(1+$F297)^4*Inputs!$B$21+Inputs!$B$22*(1+Inputs!$B$23)^4</f>
        <v>23757.174104461017</v>
      </c>
      <c r="V297" s="35">
        <f>Inputs!$B$13/(Q297*(1-$G297))</f>
        <v>1.1733946619215398</v>
      </c>
      <c r="W297" s="36">
        <f>Inputs!$B$13</f>
        <v>12660</v>
      </c>
      <c r="X297" s="36">
        <f t="shared" si="43"/>
        <v>14089.036724762978</v>
      </c>
      <c r="Y297" s="36">
        <f t="shared" si="44"/>
        <v>15882.827098671201</v>
      </c>
      <c r="Z297" s="36">
        <f t="shared" si="45"/>
        <v>18139.943578321225</v>
      </c>
      <c r="AA297" s="36">
        <f t="shared" si="46"/>
        <v>20985.055543414757</v>
      </c>
      <c r="AB297" s="36">
        <f t="shared" si="47"/>
        <v>60134.712167846781</v>
      </c>
      <c r="AC297" s="36">
        <f t="shared" si="48"/>
        <v>286736.15962902585</v>
      </c>
      <c r="AD297" s="36">
        <f t="shared" si="49"/>
        <v>176260.09136049185</v>
      </c>
    </row>
    <row r="298" spans="1:30" ht="14.25" customHeight="1" x14ac:dyDescent="0.25">
      <c r="A298" s="16">
        <v>282</v>
      </c>
      <c r="B298" s="34">
        <v>0.31771635204033499</v>
      </c>
      <c r="C298" s="34">
        <v>6.6221257733484098E-2</v>
      </c>
      <c r="D298" s="34">
        <v>1.7574879352214599E-2</v>
      </c>
      <c r="E298" s="34">
        <v>3.3751724333208999E-2</v>
      </c>
      <c r="F298" s="34">
        <v>4.4005733988985302E-3</v>
      </c>
      <c r="G298" s="34">
        <v>0.17742861587991701</v>
      </c>
      <c r="H298" s="35">
        <v>1.0759341385636501</v>
      </c>
      <c r="I298" s="34">
        <v>9.6165812058704198E-2</v>
      </c>
      <c r="J298" s="34">
        <v>2.5396595255001601E-2</v>
      </c>
      <c r="K298" s="36">
        <f>Inputs!$B$12*(1+$B298)^4</f>
        <v>180900.17690530713</v>
      </c>
      <c r="L298" s="36">
        <f t="shared" si="40"/>
        <v>18043.4451065502</v>
      </c>
      <c r="M298" s="36">
        <f t="shared" si="41"/>
        <v>221704.29802405485</v>
      </c>
      <c r="N298" s="37">
        <f>M298/Inputs!$B$6</f>
        <v>337.96386893910801</v>
      </c>
      <c r="O298" s="38">
        <f>IF(N298&gt;Inputs!$B$4,1,0)</f>
        <v>0</v>
      </c>
      <c r="P298" s="34">
        <f t="shared" si="42"/>
        <v>7.07692168037026E-2</v>
      </c>
      <c r="Q298" s="36">
        <f>Inputs!$B$12*(1+$B298)^0*$C298+Inputs!$B$29*(1+$D298)^0*Inputs!$B$19+Inputs!$B$30*(1+$E298)^0*Inputs!$B$20+Inputs!$B$31*(1+$F298)^0*Inputs!$B$21+Inputs!$B$22*(1+Inputs!$B$23)^0</f>
        <v>11995.319491435966</v>
      </c>
      <c r="R298" s="36">
        <f>Inputs!$B$12*(1+$B298)^1*$C298+Inputs!$B$29*(1+$D298)^1*Inputs!$B$19+Inputs!$B$30*(1+$E298)^1*Inputs!$B$20+Inputs!$B$31*(1+$F298)^1*Inputs!$B$21+Inputs!$B$22*(1+Inputs!$B$23)^1</f>
        <v>13351.257055901835</v>
      </c>
      <c r="S298" s="36">
        <f>Inputs!$B$12*(1+$B298)^2*$C298+Inputs!$B$29*(1+$D298)^2*Inputs!$B$19+Inputs!$B$30*(1+$E298)^2*Inputs!$B$20+Inputs!$B$31*(1+$F298)^2*Inputs!$B$21+Inputs!$B$22*(1+Inputs!$B$23)^2</f>
        <v>15110.167679607577</v>
      </c>
      <c r="T298" s="36">
        <f>Inputs!$B$12*(1+$B298)^3*$C298+Inputs!$B$29*(1+$D298)^3*Inputs!$B$19+Inputs!$B$30*(1+$E298)^3*Inputs!$B$20+Inputs!$B$31*(1+$F298)^3*Inputs!$B$21+Inputs!$B$22*(1+Inputs!$B$23)^3</f>
        <v>17399.532810881399</v>
      </c>
      <c r="U298" s="36">
        <f>Inputs!$B$12*(1+$B298)^4*$C298+Inputs!$B$29*(1+$D298)^4*Inputs!$B$19+Inputs!$B$30*(1+$E298)^4*Inputs!$B$20+Inputs!$B$31*(1+$F298)^4*Inputs!$B$21+Inputs!$B$22*(1+Inputs!$B$23)^4</f>
        <v>20387.321802537874</v>
      </c>
      <c r="V298" s="35">
        <f>Inputs!$B$13/(Q298*(1-$G298))</f>
        <v>1.2830639086761417</v>
      </c>
      <c r="W298" s="36">
        <f>Inputs!$B$13</f>
        <v>12660</v>
      </c>
      <c r="X298" s="36">
        <f t="shared" si="43"/>
        <v>13522.378780469364</v>
      </c>
      <c r="Y298" s="36">
        <f t="shared" si="44"/>
        <v>14660.219288765009</v>
      </c>
      <c r="Z298" s="36">
        <f t="shared" si="45"/>
        <v>16140.283191244338</v>
      </c>
      <c r="AA298" s="36">
        <f t="shared" si="46"/>
        <v>18043.4451065502</v>
      </c>
      <c r="AB298" s="36">
        <f t="shared" si="47"/>
        <v>56513.565128701252</v>
      </c>
      <c r="AC298" s="36">
        <f t="shared" si="48"/>
        <v>261436.93564175631</v>
      </c>
      <c r="AD298" s="36">
        <f t="shared" si="49"/>
        <v>165190.73289535361</v>
      </c>
    </row>
    <row r="299" spans="1:30" ht="14.25" customHeight="1" x14ac:dyDescent="0.25">
      <c r="A299" s="16">
        <v>283</v>
      </c>
      <c r="B299" s="34">
        <v>0.40612074606811299</v>
      </c>
      <c r="C299" s="34">
        <v>8.0905336562788102E-2</v>
      </c>
      <c r="D299" s="34">
        <v>1.05237078476448E-2</v>
      </c>
      <c r="E299" s="34">
        <v>4.5333669271013503E-2</v>
      </c>
      <c r="F299" s="34">
        <v>-2.1587779121648399E-3</v>
      </c>
      <c r="G299" s="34">
        <v>0.20765396066139</v>
      </c>
      <c r="H299" s="35">
        <v>1.1042935830576699</v>
      </c>
      <c r="I299" s="34">
        <v>9.2078104597178106E-2</v>
      </c>
      <c r="J299" s="34">
        <v>2.7283969370498099E-2</v>
      </c>
      <c r="K299" s="36">
        <f>Inputs!$B$12*(1+$B299)^4</f>
        <v>234553.38992971266</v>
      </c>
      <c r="L299" s="36">
        <f t="shared" si="40"/>
        <v>23886.438494645408</v>
      </c>
      <c r="M299" s="36">
        <f t="shared" si="41"/>
        <v>309188.25529293093</v>
      </c>
      <c r="N299" s="37">
        <f>M299/Inputs!$B$6</f>
        <v>471.32355989776056</v>
      </c>
      <c r="O299" s="38">
        <f>IF(N299&gt;Inputs!$B$4,1,0)</f>
        <v>1</v>
      </c>
      <c r="P299" s="34">
        <f t="shared" si="42"/>
        <v>6.4794135226680011E-2</v>
      </c>
      <c r="Q299" s="36">
        <f>Inputs!$B$12*(1+$B299)^0*$C299+Inputs!$B$29*(1+$D299)^0*Inputs!$B$19+Inputs!$B$30*(1+$E299)^0*Inputs!$B$20+Inputs!$B$31*(1+$F299)^0*Inputs!$B$21+Inputs!$B$22*(1+Inputs!$B$23)^0</f>
        <v>12876.36422119421</v>
      </c>
      <c r="R299" s="36">
        <f>Inputs!$B$12*(1+$B299)^1*$C299+Inputs!$B$29*(1+$D299)^1*Inputs!$B$19+Inputs!$B$30*(1+$E299)^1*Inputs!$B$20+Inputs!$B$31*(1+$F299)^1*Inputs!$B$21+Inputs!$B$22*(1+Inputs!$B$23)^1</f>
        <v>14917.579286471813</v>
      </c>
      <c r="S299" s="36">
        <f>Inputs!$B$12*(1+$B299)^2*$C299+Inputs!$B$29*(1+$D299)^2*Inputs!$B$19+Inputs!$B$30*(1+$E299)^2*Inputs!$B$20+Inputs!$B$31*(1+$F299)^2*Inputs!$B$21+Inputs!$B$22*(1+Inputs!$B$23)^2</f>
        <v>17762.912504876014</v>
      </c>
      <c r="T299" s="36">
        <f>Inputs!$B$12*(1+$B299)^3*$C299+Inputs!$B$29*(1+$D299)^3*Inputs!$B$19+Inputs!$B$30*(1+$E299)^3*Inputs!$B$20+Inputs!$B$31*(1+$F299)^3*Inputs!$B$21+Inputs!$B$22*(1+Inputs!$B$23)^3</f>
        <v>21737.697080967737</v>
      </c>
      <c r="U299" s="36">
        <f>Inputs!$B$12*(1+$B299)^4*$C299+Inputs!$B$29*(1+$D299)^4*Inputs!$B$19+Inputs!$B$30*(1+$E299)^4*Inputs!$B$20+Inputs!$B$31*(1+$F299)^4*Inputs!$B$21+Inputs!$B$22*(1+Inputs!$B$23)^4</f>
        <v>27299.328257454217</v>
      </c>
      <c r="V299" s="35">
        <f>Inputs!$B$13/(Q299*(1-$G299))</f>
        <v>1.2408679334304975</v>
      </c>
      <c r="W299" s="36">
        <f>Inputs!$B$13</f>
        <v>12660</v>
      </c>
      <c r="X299" s="36">
        <f t="shared" si="43"/>
        <v>14263.342830570295</v>
      </c>
      <c r="Y299" s="36">
        <f t="shared" si="44"/>
        <v>16503.33939842329</v>
      </c>
      <c r="Z299" s="36">
        <f t="shared" si="45"/>
        <v>19608.189306497297</v>
      </c>
      <c r="AA299" s="36">
        <f t="shared" si="46"/>
        <v>23886.438494645408</v>
      </c>
      <c r="AB299" s="36">
        <f t="shared" si="47"/>
        <v>65386.002519436159</v>
      </c>
      <c r="AC299" s="36">
        <f t="shared" si="48"/>
        <v>378709.51228931017</v>
      </c>
      <c r="AD299" s="36">
        <f t="shared" si="49"/>
        <v>243802.25277349478</v>
      </c>
    </row>
    <row r="300" spans="1:30" ht="14.25" customHeight="1" x14ac:dyDescent="0.25">
      <c r="A300" s="16">
        <v>284</v>
      </c>
      <c r="B300" s="34">
        <v>0.298222389104845</v>
      </c>
      <c r="C300" s="34">
        <v>6.9633316203275605E-2</v>
      </c>
      <c r="D300" s="34">
        <v>3.5024838154821603E-2</v>
      </c>
      <c r="E300" s="34">
        <v>4.5259432980101703E-2</v>
      </c>
      <c r="F300" s="34">
        <v>3.2297485346101398E-2</v>
      </c>
      <c r="G300" s="34">
        <v>0.22360343366681801</v>
      </c>
      <c r="H300" s="35">
        <v>1.0883078925704901</v>
      </c>
      <c r="I300" s="34">
        <v>8.8169212092952906E-2</v>
      </c>
      <c r="J300" s="34">
        <v>2.7361349589502201E-2</v>
      </c>
      <c r="K300" s="36">
        <f>Inputs!$B$12*(1+$B300)^4</f>
        <v>170430.62205873572</v>
      </c>
      <c r="L300" s="36">
        <f t="shared" si="40"/>
        <v>17901.438882303177</v>
      </c>
      <c r="M300" s="36">
        <f t="shared" si="41"/>
        <v>256089.92755793489</v>
      </c>
      <c r="N300" s="37">
        <f>M300/Inputs!$B$6</f>
        <v>390.38098713099834</v>
      </c>
      <c r="O300" s="38">
        <f>IF(N300&gt;Inputs!$B$4,1,0)</f>
        <v>0</v>
      </c>
      <c r="P300" s="34">
        <f t="shared" si="42"/>
        <v>6.0807862503450702E-2</v>
      </c>
      <c r="Q300" s="36">
        <f>Inputs!$B$12*(1+$B300)^0*$C300+Inputs!$B$29*(1+$D300)^0*Inputs!$B$19+Inputs!$B$30*(1+$E300)^0*Inputs!$B$20+Inputs!$B$31*(1+$F300)^0*Inputs!$B$21+Inputs!$B$22*(1+Inputs!$B$23)^0</f>
        <v>12200.04299962346</v>
      </c>
      <c r="R300" s="36">
        <f>Inputs!$B$12*(1+$B300)^1*$C300+Inputs!$B$29*(1+$D300)^1*Inputs!$B$19+Inputs!$B$30*(1+$E300)^1*Inputs!$B$20+Inputs!$B$31*(1+$F300)^1*Inputs!$B$21+Inputs!$B$22*(1+Inputs!$B$23)^1</f>
        <v>13751.927437994129</v>
      </c>
      <c r="S300" s="36">
        <f>Inputs!$B$12*(1+$B300)^2*$C300+Inputs!$B$29*(1+$D300)^2*Inputs!$B$19+Inputs!$B$30*(1+$E300)^2*Inputs!$B$20+Inputs!$B$31*(1+$F300)^2*Inputs!$B$21+Inputs!$B$22*(1+Inputs!$B$23)^2</f>
        <v>15687.215367996854</v>
      </c>
      <c r="T300" s="36">
        <f>Inputs!$B$12*(1+$B300)^3*$C300+Inputs!$B$29*(1+$D300)^3*Inputs!$B$19+Inputs!$B$30*(1+$E300)^3*Inputs!$B$20+Inputs!$B$31*(1+$F300)^3*Inputs!$B$21+Inputs!$B$22*(1+Inputs!$B$23)^3</f>
        <v>18117.183780311199</v>
      </c>
      <c r="U300" s="36">
        <f>Inputs!$B$12*(1+$B300)^4*$C300+Inputs!$B$29*(1+$D300)^4*Inputs!$B$19+Inputs!$B$30*(1+$E300)^4*Inputs!$B$20+Inputs!$B$31*(1+$F300)^4*Inputs!$B$21+Inputs!$B$22*(1+Inputs!$B$23)^4</f>
        <v>21186.175002993994</v>
      </c>
      <c r="V300" s="35">
        <f>Inputs!$B$13/(Q300*(1-$G300))</f>
        <v>1.3365608576736547</v>
      </c>
      <c r="W300" s="36">
        <f>Inputs!$B$13</f>
        <v>12660</v>
      </c>
      <c r="X300" s="36">
        <f t="shared" si="43"/>
        <v>13607.746361014499</v>
      </c>
      <c r="Y300" s="36">
        <f t="shared" si="44"/>
        <v>14766.844650077914</v>
      </c>
      <c r="Z300" s="36">
        <f t="shared" si="45"/>
        <v>16181.257583410099</v>
      </c>
      <c r="AA300" s="36">
        <f t="shared" si="46"/>
        <v>17901.438882303177</v>
      </c>
      <c r="AB300" s="36">
        <f t="shared" si="47"/>
        <v>57859.985008382049</v>
      </c>
      <c r="AC300" s="36">
        <f t="shared" si="48"/>
        <v>302448.49354264548</v>
      </c>
      <c r="AD300" s="36">
        <f t="shared" si="49"/>
        <v>198229.94254955286</v>
      </c>
    </row>
    <row r="301" spans="1:30" ht="14.25" customHeight="1" x14ac:dyDescent="0.25">
      <c r="A301" s="16">
        <v>285</v>
      </c>
      <c r="B301" s="34">
        <v>0.36884773354174999</v>
      </c>
      <c r="C301" s="34">
        <v>7.5731547908110597E-2</v>
      </c>
      <c r="D301" s="34">
        <v>3.29845491083188E-2</v>
      </c>
      <c r="E301" s="34">
        <v>3.1968699305289901E-2</v>
      </c>
      <c r="F301" s="34">
        <v>3.2731266849152098E-2</v>
      </c>
      <c r="G301" s="34">
        <v>0.17516744709086199</v>
      </c>
      <c r="H301" s="35">
        <v>1.0006010273229899</v>
      </c>
      <c r="I301" s="34">
        <v>0.106959575597513</v>
      </c>
      <c r="J301" s="34">
        <v>2.94282145955807E-2</v>
      </c>
      <c r="K301" s="36">
        <f>Inputs!$B$12*(1+$B301)^4</f>
        <v>210655.02109946957</v>
      </c>
      <c r="L301" s="36">
        <f t="shared" si="40"/>
        <v>20716.637275048946</v>
      </c>
      <c r="M301" s="36">
        <f t="shared" si="41"/>
        <v>224217.89468977301</v>
      </c>
      <c r="N301" s="37">
        <f>M301/Inputs!$B$6</f>
        <v>341.79557117343444</v>
      </c>
      <c r="O301" s="38">
        <f>IF(N301&gt;Inputs!$B$4,1,0)</f>
        <v>0</v>
      </c>
      <c r="P301" s="34">
        <f t="shared" si="42"/>
        <v>7.7531361001932295E-2</v>
      </c>
      <c r="Q301" s="36">
        <f>Inputs!$B$12*(1+$B301)^0*$C301+Inputs!$B$29*(1+$D301)^0*Inputs!$B$19+Inputs!$B$30*(1+$E301)^0*Inputs!$B$20+Inputs!$B$31*(1+$F301)^0*Inputs!$B$21+Inputs!$B$22*(1+Inputs!$B$23)^0</f>
        <v>12565.936901913559</v>
      </c>
      <c r="R301" s="36">
        <f>Inputs!$B$12*(1+$B301)^1*$C301+Inputs!$B$29*(1+$D301)^1*Inputs!$B$19+Inputs!$B$30*(1+$E301)^1*Inputs!$B$20+Inputs!$B$31*(1+$F301)^1*Inputs!$B$21+Inputs!$B$22*(1+Inputs!$B$23)^1</f>
        <v>14509.716317145372</v>
      </c>
      <c r="S301" s="36">
        <f>Inputs!$B$12*(1+$B301)^2*$C301+Inputs!$B$29*(1+$D301)^2*Inputs!$B$19+Inputs!$B$30*(1+$E301)^2*Inputs!$B$20+Inputs!$B$31*(1+$F301)^2*Inputs!$B$21+Inputs!$B$22*(1+Inputs!$B$23)^2</f>
        <v>17080.605655399999</v>
      </c>
      <c r="T301" s="36">
        <f>Inputs!$B$12*(1+$B301)^3*$C301+Inputs!$B$29*(1+$D301)^3*Inputs!$B$19+Inputs!$B$30*(1+$E301)^3*Inputs!$B$20+Inputs!$B$31*(1+$F301)^3*Inputs!$B$21+Inputs!$B$22*(1+Inputs!$B$23)^3</f>
        <v>20506.919629792072</v>
      </c>
      <c r="U301" s="36">
        <f>Inputs!$B$12*(1+$B301)^4*$C301+Inputs!$B$29*(1+$D301)^4*Inputs!$B$19+Inputs!$B$30*(1+$E301)^4*Inputs!$B$20+Inputs!$B$31*(1+$F301)^4*Inputs!$B$21+Inputs!$B$22*(1+Inputs!$B$23)^4</f>
        <v>25101.086779418467</v>
      </c>
      <c r="V301" s="35">
        <f>Inputs!$B$13/(Q301*(1-$G301))</f>
        <v>1.22144253195741</v>
      </c>
      <c r="W301" s="36">
        <f>Inputs!$B$13</f>
        <v>12660</v>
      </c>
      <c r="X301" s="36">
        <f t="shared" si="43"/>
        <v>13957.567146914069</v>
      </c>
      <c r="Y301" s="36">
        <f t="shared" si="44"/>
        <v>15652.78540552408</v>
      </c>
      <c r="Z301" s="36">
        <f t="shared" si="45"/>
        <v>17858.812195644183</v>
      </c>
      <c r="AA301" s="36">
        <f t="shared" si="46"/>
        <v>20716.637275048946</v>
      </c>
      <c r="AB301" s="36">
        <f t="shared" si="47"/>
        <v>58725.090666944918</v>
      </c>
      <c r="AC301" s="36">
        <f t="shared" si="48"/>
        <v>275066.63944602216</v>
      </c>
      <c r="AD301" s="36">
        <f t="shared" si="49"/>
        <v>165492.80402282809</v>
      </c>
    </row>
    <row r="302" spans="1:30" ht="14.25" customHeight="1" x14ac:dyDescent="0.25">
      <c r="A302" s="16">
        <v>286</v>
      </c>
      <c r="B302" s="34">
        <v>0.18149334845757101</v>
      </c>
      <c r="C302" s="34">
        <v>8.9822674009565104E-2</v>
      </c>
      <c r="D302" s="34">
        <v>5.0707794155525801E-2</v>
      </c>
      <c r="E302" s="34">
        <v>5.3579804571235901E-2</v>
      </c>
      <c r="F302" s="34">
        <v>1.8263757052542601E-2</v>
      </c>
      <c r="G302" s="34">
        <v>0.16992165130883999</v>
      </c>
      <c r="H302" s="35">
        <v>1.0505049551868899</v>
      </c>
      <c r="I302" s="34">
        <v>8.6190828270624006E-2</v>
      </c>
      <c r="J302" s="34">
        <v>2.41210342500334E-2</v>
      </c>
      <c r="K302" s="36">
        <f>Inputs!$B$12*(1+$B302)^4</f>
        <v>116916.65303978628</v>
      </c>
      <c r="L302" s="36">
        <f t="shared" si="40"/>
        <v>17334.10126872953</v>
      </c>
      <c r="M302" s="36">
        <f t="shared" si="41"/>
        <v>246744.97594514088</v>
      </c>
      <c r="N302" s="37">
        <f>M302/Inputs!$B$6</f>
        <v>376.13563406271476</v>
      </c>
      <c r="O302" s="38">
        <f>IF(N302&gt;Inputs!$B$4,1,0)</f>
        <v>0</v>
      </c>
      <c r="P302" s="34">
        <f t="shared" si="42"/>
        <v>6.206979402059061E-2</v>
      </c>
      <c r="Q302" s="36">
        <f>Inputs!$B$12*(1+$B302)^0*$C302+Inputs!$B$29*(1+$D302)^0*Inputs!$B$19+Inputs!$B$30*(1+$E302)^0*Inputs!$B$20+Inputs!$B$31*(1+$F302)^0*Inputs!$B$21+Inputs!$B$22*(1+Inputs!$B$23)^0</f>
        <v>13411.404468000826</v>
      </c>
      <c r="R302" s="36">
        <f>Inputs!$B$12*(1+$B302)^1*$C302+Inputs!$B$29*(1+$D302)^1*Inputs!$B$19+Inputs!$B$30*(1+$E302)^1*Inputs!$B$20+Inputs!$B$31*(1+$F302)^1*Inputs!$B$21+Inputs!$B$22*(1+Inputs!$B$23)^1</f>
        <v>14704.737886403775</v>
      </c>
      <c r="S302" s="36">
        <f>Inputs!$B$12*(1+$B302)^2*$C302+Inputs!$B$29*(1+$D302)^2*Inputs!$B$19+Inputs!$B$30*(1+$E302)^2*Inputs!$B$20+Inputs!$B$31*(1+$F302)^2*Inputs!$B$21+Inputs!$B$22*(1+Inputs!$B$23)^2</f>
        <v>16190.720063011006</v>
      </c>
      <c r="T302" s="36">
        <f>Inputs!$B$12*(1+$B302)^3*$C302+Inputs!$B$29*(1+$D302)^3*Inputs!$B$19+Inputs!$B$30*(1+$E302)^3*Inputs!$B$20+Inputs!$B$31*(1+$F302)^3*Inputs!$B$21+Inputs!$B$22*(1+Inputs!$B$23)^3</f>
        <v>17902.352173541658</v>
      </c>
      <c r="U302" s="36">
        <f>Inputs!$B$12*(1+$B302)^4*$C302+Inputs!$B$29*(1+$D302)^4*Inputs!$B$19+Inputs!$B$30*(1+$E302)^4*Inputs!$B$20+Inputs!$B$31*(1+$F302)^4*Inputs!$B$21+Inputs!$B$22*(1+Inputs!$B$23)^4</f>
        <v>19878.524164190261</v>
      </c>
      <c r="V302" s="35">
        <f>Inputs!$B$13/(Q302*(1-$G302))</f>
        <v>1.1372091861782938</v>
      </c>
      <c r="W302" s="36">
        <f>Inputs!$B$13</f>
        <v>12660</v>
      </c>
      <c r="X302" s="36">
        <f t="shared" si="43"/>
        <v>13616.291675784951</v>
      </c>
      <c r="Y302" s="36">
        <f t="shared" si="44"/>
        <v>14700.964486363846</v>
      </c>
      <c r="Z302" s="36">
        <f t="shared" si="45"/>
        <v>15932.990401311088</v>
      </c>
      <c r="AA302" s="36">
        <f t="shared" si="46"/>
        <v>17334.10126872953</v>
      </c>
      <c r="AB302" s="36">
        <f t="shared" si="47"/>
        <v>57579.596961686853</v>
      </c>
      <c r="AC302" s="36">
        <f t="shared" si="48"/>
        <v>286004.13452696655</v>
      </c>
      <c r="AD302" s="36">
        <f t="shared" si="49"/>
        <v>189165.37898345402</v>
      </c>
    </row>
    <row r="303" spans="1:30" ht="14.25" customHeight="1" x14ac:dyDescent="0.25">
      <c r="A303" s="16">
        <v>287</v>
      </c>
      <c r="B303" s="34">
        <v>0.33875895740256201</v>
      </c>
      <c r="C303" s="34">
        <v>6.25348895895564E-2</v>
      </c>
      <c r="D303" s="34">
        <v>4.7024760422203202E-2</v>
      </c>
      <c r="E303" s="34">
        <v>2.3595065727537199E-2</v>
      </c>
      <c r="F303" s="34">
        <v>2.9635568220804698E-2</v>
      </c>
      <c r="G303" s="34">
        <v>0.163061337973541</v>
      </c>
      <c r="H303" s="35">
        <v>0.98267324637739595</v>
      </c>
      <c r="I303" s="34">
        <v>9.2707914525487101E-2</v>
      </c>
      <c r="J303" s="34">
        <v>2.91224862440237E-2</v>
      </c>
      <c r="K303" s="36">
        <f>Inputs!$B$12*(1+$B303)^4</f>
        <v>192735.09797288064</v>
      </c>
      <c r="L303" s="36">
        <f t="shared" si="40"/>
        <v>17482.03048983949</v>
      </c>
      <c r="M303" s="36">
        <f t="shared" si="41"/>
        <v>237983.12269979963</v>
      </c>
      <c r="N303" s="37">
        <f>M303/Inputs!$B$6</f>
        <v>362.77915045701161</v>
      </c>
      <c r="O303" s="38">
        <f>IF(N303&gt;Inputs!$B$4,1,0)</f>
        <v>0</v>
      </c>
      <c r="P303" s="34">
        <f t="shared" si="42"/>
        <v>6.3585428281463408E-2</v>
      </c>
      <c r="Q303" s="36">
        <f>Inputs!$B$12*(1+$B303)^0*$C303+Inputs!$B$29*(1+$D303)^0*Inputs!$B$19+Inputs!$B$30*(1+$E303)^0*Inputs!$B$20+Inputs!$B$31*(1+$F303)^0*Inputs!$B$21+Inputs!$B$22*(1+Inputs!$B$23)^0</f>
        <v>11774.137402800305</v>
      </c>
      <c r="R303" s="36">
        <f>Inputs!$B$12*(1+$B303)^1*$C303+Inputs!$B$29*(1+$D303)^1*Inputs!$B$19+Inputs!$B$30*(1+$E303)^1*Inputs!$B$20+Inputs!$B$31*(1+$F303)^1*Inputs!$B$21+Inputs!$B$22*(1+Inputs!$B$23)^1</f>
        <v>13324.292434828636</v>
      </c>
      <c r="S303" s="36">
        <f>Inputs!$B$12*(1+$B303)^2*$C303+Inputs!$B$29*(1+$D303)^2*Inputs!$B$19+Inputs!$B$30*(1+$E303)^2*Inputs!$B$20+Inputs!$B$31*(1+$F303)^2*Inputs!$B$21+Inputs!$B$22*(1+Inputs!$B$23)^2</f>
        <v>15315.61467893283</v>
      </c>
      <c r="T303" s="36">
        <f>Inputs!$B$12*(1+$B303)^3*$C303+Inputs!$B$29*(1+$D303)^3*Inputs!$B$19+Inputs!$B$30*(1+$E303)^3*Inputs!$B$20+Inputs!$B$31*(1+$F303)^3*Inputs!$B$21+Inputs!$B$22*(1+Inputs!$B$23)^3</f>
        <v>17894.398795306442</v>
      </c>
      <c r="U303" s="36">
        <f>Inputs!$B$12*(1+$B303)^4*$C303+Inputs!$B$29*(1+$D303)^4*Inputs!$B$19+Inputs!$B$30*(1+$E303)^4*Inputs!$B$20+Inputs!$B$31*(1+$F303)^4*Inputs!$B$21+Inputs!$B$22*(1+Inputs!$B$23)^4</f>
        <v>21256.370466886918</v>
      </c>
      <c r="V303" s="35">
        <f>Inputs!$B$13/(Q303*(1-$G303))</f>
        <v>1.2847273674904638</v>
      </c>
      <c r="W303" s="36">
        <f>Inputs!$B$13</f>
        <v>12660</v>
      </c>
      <c r="X303" s="36">
        <f t="shared" si="43"/>
        <v>13484.687749137734</v>
      </c>
      <c r="Y303" s="36">
        <f t="shared" si="44"/>
        <v>14532.031350536161</v>
      </c>
      <c r="Z303" s="36">
        <f t="shared" si="45"/>
        <v>15847.949271504387</v>
      </c>
      <c r="AA303" s="36">
        <f t="shared" si="46"/>
        <v>17482.03048983949</v>
      </c>
      <c r="AB303" s="36">
        <f t="shared" si="47"/>
        <v>56355.919027174095</v>
      </c>
      <c r="AC303" s="36">
        <f t="shared" si="48"/>
        <v>282944.55457088229</v>
      </c>
      <c r="AD303" s="36">
        <f t="shared" si="49"/>
        <v>181627.20367262553</v>
      </c>
    </row>
    <row r="304" spans="1:30" ht="14.25" customHeight="1" x14ac:dyDescent="0.25">
      <c r="A304" s="16">
        <v>288</v>
      </c>
      <c r="B304" s="34">
        <v>0.331412393644063</v>
      </c>
      <c r="C304" s="34">
        <v>5.5673487757981997E-2</v>
      </c>
      <c r="D304" s="34">
        <v>3.8762643817956702E-2</v>
      </c>
      <c r="E304" s="34">
        <v>4.7511737377004301E-2</v>
      </c>
      <c r="F304" s="34">
        <v>-1.5649648597448099E-3</v>
      </c>
      <c r="G304" s="34">
        <v>0.1986197231522</v>
      </c>
      <c r="H304" s="35">
        <v>1.10738325425212</v>
      </c>
      <c r="I304" s="34">
        <v>9.9112558373937398E-2</v>
      </c>
      <c r="J304" s="34">
        <v>2.43356038054721E-2</v>
      </c>
      <c r="K304" s="36">
        <f>Inputs!$B$12*(1+$B304)^4</f>
        <v>188539.18772268915</v>
      </c>
      <c r="L304" s="36">
        <f t="shared" si="40"/>
        <v>17088.440515911134</v>
      </c>
      <c r="M304" s="36">
        <f t="shared" si="41"/>
        <v>200587.66743067908</v>
      </c>
      <c r="N304" s="37">
        <f>M304/Inputs!$B$6</f>
        <v>305.77388327847422</v>
      </c>
      <c r="O304" s="38">
        <f>IF(N304&gt;Inputs!$B$4,1,0)</f>
        <v>0</v>
      </c>
      <c r="P304" s="34">
        <f t="shared" si="42"/>
        <v>7.4776954568465295E-2</v>
      </c>
      <c r="Q304" s="36">
        <f>Inputs!$B$12*(1+$B304)^0*$C304+Inputs!$B$29*(1+$D304)^0*Inputs!$B$19+Inputs!$B$30*(1+$E304)^0*Inputs!$B$20+Inputs!$B$31*(1+$F304)^0*Inputs!$B$21+Inputs!$B$22*(1+Inputs!$B$23)^0</f>
        <v>11362.45329290584</v>
      </c>
      <c r="R304" s="36">
        <f>Inputs!$B$12*(1+$B304)^1*$C304+Inputs!$B$29*(1+$D304)^1*Inputs!$B$19+Inputs!$B$30*(1+$E304)^1*Inputs!$B$20+Inputs!$B$31*(1+$F304)^1*Inputs!$B$21+Inputs!$B$22*(1+Inputs!$B$23)^1</f>
        <v>12640.583668858431</v>
      </c>
      <c r="S304" s="36">
        <f>Inputs!$B$12*(1+$B304)^2*$C304+Inputs!$B$29*(1+$D304)^2*Inputs!$B$19+Inputs!$B$30*(1+$E304)^2*Inputs!$B$20+Inputs!$B$31*(1+$F304)^2*Inputs!$B$21+Inputs!$B$22*(1+Inputs!$B$23)^2</f>
        <v>14294.169485859733</v>
      </c>
      <c r="T304" s="36">
        <f>Inputs!$B$12*(1+$B304)^3*$C304+Inputs!$B$29*(1+$D304)^3*Inputs!$B$19+Inputs!$B$30*(1+$E304)^3*Inputs!$B$20+Inputs!$B$31*(1+$F304)^3*Inputs!$B$21+Inputs!$B$22*(1+Inputs!$B$23)^3</f>
        <v>16445.202247840884</v>
      </c>
      <c r="U304" s="36">
        <f>Inputs!$B$12*(1+$B304)^4*$C304+Inputs!$B$29*(1+$D304)^4*Inputs!$B$19+Inputs!$B$30*(1+$E304)^4*Inputs!$B$20+Inputs!$B$31*(1+$F304)^4*Inputs!$B$21+Inputs!$B$22*(1+Inputs!$B$23)^4</f>
        <v>19255.989015631858</v>
      </c>
      <c r="V304" s="35">
        <f>Inputs!$B$13/(Q304*(1-$G304))</f>
        <v>1.3903461707069009</v>
      </c>
      <c r="W304" s="36">
        <f>Inputs!$B$13</f>
        <v>12660</v>
      </c>
      <c r="X304" s="36">
        <f t="shared" si="43"/>
        <v>13367.490217986728</v>
      </c>
      <c r="Y304" s="36">
        <f t="shared" si="44"/>
        <v>14305.827081951147</v>
      </c>
      <c r="Z304" s="36">
        <f t="shared" si="45"/>
        <v>15526.331899678045</v>
      </c>
      <c r="AA304" s="36">
        <f t="shared" si="46"/>
        <v>17088.440515911134</v>
      </c>
      <c r="AB304" s="36">
        <f t="shared" si="47"/>
        <v>54650.445451503954</v>
      </c>
      <c r="AC304" s="36">
        <f t="shared" si="48"/>
        <v>234086.80033810285</v>
      </c>
      <c r="AD304" s="36">
        <f t="shared" si="49"/>
        <v>145937.22197917514</v>
      </c>
    </row>
    <row r="305" spans="1:30" ht="14.25" customHeight="1" x14ac:dyDescent="0.25">
      <c r="A305" s="16">
        <v>289</v>
      </c>
      <c r="B305" s="34">
        <v>0.448961762228553</v>
      </c>
      <c r="C305" s="34">
        <v>8.5018062973734099E-2</v>
      </c>
      <c r="D305" s="34">
        <v>5.8722251473231103E-3</v>
      </c>
      <c r="E305" s="34">
        <v>3.9899294185579103E-2</v>
      </c>
      <c r="F305" s="34">
        <v>1.1092053742678701E-2</v>
      </c>
      <c r="G305" s="34">
        <v>0.186548889793792</v>
      </c>
      <c r="H305" s="35">
        <v>1.07514391834279</v>
      </c>
      <c r="I305" s="34">
        <v>0.105174219863978</v>
      </c>
      <c r="J305" s="34">
        <v>2.7355674145144799E-2</v>
      </c>
      <c r="K305" s="36">
        <f>Inputs!$B$12*(1+$B305)^4</f>
        <v>264471.54307139129</v>
      </c>
      <c r="L305" s="36">
        <f t="shared" si="40"/>
        <v>27046.512396786027</v>
      </c>
      <c r="M305" s="36">
        <f t="shared" si="41"/>
        <v>283637.38884825999</v>
      </c>
      <c r="N305" s="37">
        <f>M305/Inputs!$B$6</f>
        <v>432.37406836624996</v>
      </c>
      <c r="O305" s="38">
        <f>IF(N305&gt;Inputs!$B$4,1,0)</f>
        <v>1</v>
      </c>
      <c r="P305" s="34">
        <f t="shared" si="42"/>
        <v>7.7818545718833204E-2</v>
      </c>
      <c r="Q305" s="36">
        <f>Inputs!$B$12*(1+$B305)^0*$C305+Inputs!$B$29*(1+$D305)^0*Inputs!$B$19+Inputs!$B$30*(1+$E305)^0*Inputs!$B$20+Inputs!$B$31*(1+$F305)^0*Inputs!$B$21+Inputs!$B$22*(1+Inputs!$B$23)^0</f>
        <v>13123.127805850967</v>
      </c>
      <c r="R305" s="36">
        <f>Inputs!$B$12*(1+$B305)^1*$C305+Inputs!$B$29*(1+$D305)^1*Inputs!$B$19+Inputs!$B$30*(1+$E305)^1*Inputs!$B$20+Inputs!$B$31*(1+$F305)^1*Inputs!$B$21+Inputs!$B$22*(1+Inputs!$B$23)^1</f>
        <v>15513.907912544637</v>
      </c>
      <c r="S305" s="36">
        <f>Inputs!$B$12*(1+$B305)^2*$C305+Inputs!$B$29*(1+$D305)^2*Inputs!$B$19+Inputs!$B$30*(1+$E305)^2*Inputs!$B$20+Inputs!$B$31*(1+$F305)^2*Inputs!$B$21+Inputs!$B$22*(1+Inputs!$B$23)^2</f>
        <v>18935.491750971574</v>
      </c>
      <c r="T305" s="36">
        <f>Inputs!$B$12*(1+$B305)^3*$C305+Inputs!$B$29*(1+$D305)^3*Inputs!$B$19+Inputs!$B$30*(1+$E305)^3*Inputs!$B$20+Inputs!$B$31*(1+$F305)^3*Inputs!$B$21+Inputs!$B$22*(1+Inputs!$B$23)^3</f>
        <v>23849.60977037347</v>
      </c>
      <c r="U305" s="36">
        <f>Inputs!$B$12*(1+$B305)^4*$C305+Inputs!$B$29*(1+$D305)^4*Inputs!$B$19+Inputs!$B$30*(1+$E305)^4*Inputs!$B$20+Inputs!$B$31*(1+$F305)^4*Inputs!$B$21+Inputs!$B$22*(1+Inputs!$B$23)^4</f>
        <v>30925.249536180163</v>
      </c>
      <c r="V305" s="35">
        <f>Inputs!$B$13/(Q305*(1-$G305))</f>
        <v>1.1859459355450033</v>
      </c>
      <c r="W305" s="36">
        <f>Inputs!$B$13</f>
        <v>12660</v>
      </c>
      <c r="X305" s="36">
        <f t="shared" si="43"/>
        <v>14616.832196878355</v>
      </c>
      <c r="Y305" s="36">
        <f t="shared" si="44"/>
        <v>17413.892931913757</v>
      </c>
      <c r="Z305" s="36">
        <f t="shared" si="45"/>
        <v>21395.723897709202</v>
      </c>
      <c r="AA305" s="36">
        <f t="shared" si="46"/>
        <v>27046.512396786027</v>
      </c>
      <c r="AB305" s="36">
        <f t="shared" si="47"/>
        <v>67068.904766312844</v>
      </c>
      <c r="AC305" s="36">
        <f t="shared" si="48"/>
        <v>357066.40004646633</v>
      </c>
      <c r="AD305" s="36">
        <f t="shared" si="49"/>
        <v>216568.48408194716</v>
      </c>
    </row>
    <row r="306" spans="1:30" ht="14.25" customHeight="1" x14ac:dyDescent="0.25">
      <c r="A306" s="16">
        <v>290</v>
      </c>
      <c r="B306" s="34">
        <v>0.28981268339834498</v>
      </c>
      <c r="C306" s="34">
        <v>8.5553546327943306E-2</v>
      </c>
      <c r="D306" s="34">
        <v>2.9405722965637301E-2</v>
      </c>
      <c r="E306" s="34">
        <v>2.6342201249244801E-2</v>
      </c>
      <c r="F306" s="34">
        <v>7.0588493701691604E-4</v>
      </c>
      <c r="G306" s="34">
        <v>0.187862140582953</v>
      </c>
      <c r="H306" s="35">
        <v>1.16932598471795</v>
      </c>
      <c r="I306" s="34">
        <v>9.04096975227624E-2</v>
      </c>
      <c r="J306" s="34">
        <v>2.5525211872522099E-2</v>
      </c>
      <c r="K306" s="36">
        <f>Inputs!$B$12*(1+$B306)^4</f>
        <v>166057.24310086027</v>
      </c>
      <c r="L306" s="36">
        <f t="shared" si="40"/>
        <v>21494.019302603494</v>
      </c>
      <c r="M306" s="36">
        <f t="shared" si="41"/>
        <v>283216.28596405673</v>
      </c>
      <c r="N306" s="37">
        <f>M306/Inputs!$B$6</f>
        <v>431.73214323789136</v>
      </c>
      <c r="O306" s="38">
        <f>IF(N306&gt;Inputs!$B$4,1,0)</f>
        <v>1</v>
      </c>
      <c r="P306" s="34">
        <f t="shared" si="42"/>
        <v>6.4884485650240298E-2</v>
      </c>
      <c r="Q306" s="36">
        <f>Inputs!$B$12*(1+$B306)^0*$C306+Inputs!$B$29*(1+$D306)^0*Inputs!$B$19+Inputs!$B$30*(1+$E306)^0*Inputs!$B$20+Inputs!$B$31*(1+$F306)^0*Inputs!$B$21+Inputs!$B$22*(1+Inputs!$B$23)^0</f>
        <v>13155.25680710352</v>
      </c>
      <c r="R306" s="36">
        <f>Inputs!$B$12*(1+$B306)^1*$C306+Inputs!$B$29*(1+$D306)^1*Inputs!$B$19+Inputs!$B$30*(1+$E306)^1*Inputs!$B$20+Inputs!$B$31*(1+$F306)^1*Inputs!$B$21+Inputs!$B$22*(1+Inputs!$B$23)^1</f>
        <v>14740.243653258058</v>
      </c>
      <c r="S306" s="36">
        <f>Inputs!$B$12*(1+$B306)^2*$C306+Inputs!$B$29*(1+$D306)^2*Inputs!$B$19+Inputs!$B$30*(1+$E306)^2*Inputs!$B$20+Inputs!$B$31*(1+$F306)^2*Inputs!$B$21+Inputs!$B$22*(1+Inputs!$B$23)^2</f>
        <v>16758.902837433096</v>
      </c>
      <c r="T306" s="36">
        <f>Inputs!$B$12*(1+$B306)^3*$C306+Inputs!$B$29*(1+$D306)^3*Inputs!$B$19+Inputs!$B$30*(1+$E306)^3*Inputs!$B$20+Inputs!$B$31*(1+$F306)^3*Inputs!$B$21+Inputs!$B$22*(1+Inputs!$B$23)^3</f>
        <v>19336.253514196404</v>
      </c>
      <c r="U306" s="36">
        <f>Inputs!$B$12*(1+$B306)^4*$C306+Inputs!$B$29*(1+$D306)^4*Inputs!$B$19+Inputs!$B$30*(1+$E306)^4*Inputs!$B$20+Inputs!$B$31*(1+$F306)^4*Inputs!$B$21+Inputs!$B$22*(1+Inputs!$B$23)^4</f>
        <v>22633.529176309261</v>
      </c>
      <c r="V306" s="35">
        <f>Inputs!$B$13/(Q306*(1-$G306))</f>
        <v>1.1849625330448057</v>
      </c>
      <c r="W306" s="36">
        <f>Inputs!$B$13</f>
        <v>12660</v>
      </c>
      <c r="X306" s="36">
        <f t="shared" si="43"/>
        <v>14138.520033726118</v>
      </c>
      <c r="Y306" s="36">
        <f t="shared" si="44"/>
        <v>16021.568405124128</v>
      </c>
      <c r="Z306" s="36">
        <f t="shared" si="45"/>
        <v>18424.136533304616</v>
      </c>
      <c r="AA306" s="36">
        <f t="shared" si="46"/>
        <v>21494.019302603494</v>
      </c>
      <c r="AB306" s="36">
        <f t="shared" si="47"/>
        <v>62835.065501170015</v>
      </c>
      <c r="AC306" s="36">
        <f t="shared" si="48"/>
        <v>339721.56022189092</v>
      </c>
      <c r="AD306" s="36">
        <f t="shared" si="49"/>
        <v>220381.2204628867</v>
      </c>
    </row>
    <row r="307" spans="1:30" ht="14.25" customHeight="1" x14ac:dyDescent="0.25">
      <c r="A307" s="16">
        <v>291</v>
      </c>
      <c r="B307" s="34">
        <v>0.12679583883762</v>
      </c>
      <c r="C307" s="34">
        <v>8.1145256891277801E-2</v>
      </c>
      <c r="D307" s="34">
        <v>4.6324601861981098E-2</v>
      </c>
      <c r="E307" s="34">
        <v>4.8004333197569297E-2</v>
      </c>
      <c r="F307" s="34">
        <v>1.1708750246731001E-2</v>
      </c>
      <c r="G307" s="34">
        <v>0.160416109036638</v>
      </c>
      <c r="H307" s="35">
        <v>0.97837688364333497</v>
      </c>
      <c r="I307" s="34">
        <v>0.10079180390159299</v>
      </c>
      <c r="J307" s="34">
        <v>3.10357776020149E-2</v>
      </c>
      <c r="K307" s="36">
        <f>Inputs!$B$12*(1+$B307)^4</f>
        <v>96723.541212204378</v>
      </c>
      <c r="L307" s="36">
        <f t="shared" si="40"/>
        <v>13939.704826145822</v>
      </c>
      <c r="M307" s="36">
        <f t="shared" si="41"/>
        <v>177524.29497765104</v>
      </c>
      <c r="N307" s="37">
        <f>M307/Inputs!$B$6</f>
        <v>270.61630331958997</v>
      </c>
      <c r="O307" s="38">
        <f>IF(N307&gt;Inputs!$B$4,1,0)</f>
        <v>0</v>
      </c>
      <c r="P307" s="34">
        <f t="shared" si="42"/>
        <v>6.9756026299578097E-2</v>
      </c>
      <c r="Q307" s="36">
        <f>Inputs!$B$12*(1+$B307)^0*$C307+Inputs!$B$29*(1+$D307)^0*Inputs!$B$19+Inputs!$B$30*(1+$E307)^0*Inputs!$B$20+Inputs!$B$31*(1+$F307)^0*Inputs!$B$21+Inputs!$B$22*(1+Inputs!$B$23)^0</f>
        <v>12890.759440903588</v>
      </c>
      <c r="R307" s="36">
        <f>Inputs!$B$12*(1+$B307)^1*$C307+Inputs!$B$29*(1+$D307)^1*Inputs!$B$19+Inputs!$B$30*(1+$E307)^1*Inputs!$B$20+Inputs!$B$31*(1+$F307)^1*Inputs!$B$21+Inputs!$B$22*(1+Inputs!$B$23)^1</f>
        <v>13765.254920208008</v>
      </c>
      <c r="S307" s="36">
        <f>Inputs!$B$12*(1+$B307)^2*$C307+Inputs!$B$29*(1+$D307)^2*Inputs!$B$19+Inputs!$B$30*(1+$E307)^2*Inputs!$B$20+Inputs!$B$31*(1+$F307)^2*Inputs!$B$21+Inputs!$B$22*(1+Inputs!$B$23)^2</f>
        <v>14729.4382831353</v>
      </c>
      <c r="T307" s="36">
        <f>Inputs!$B$12*(1+$B307)^3*$C307+Inputs!$B$29*(1+$D307)^3*Inputs!$B$19+Inputs!$B$30*(1+$E307)^3*Inputs!$B$20+Inputs!$B$31*(1+$F307)^3*Inputs!$B$21+Inputs!$B$22*(1+Inputs!$B$23)^3</f>
        <v>15793.785282418119</v>
      </c>
      <c r="U307" s="36">
        <f>Inputs!$B$12*(1+$B307)^4*$C307+Inputs!$B$29*(1+$D307)^4*Inputs!$B$19+Inputs!$B$30*(1+$E307)^4*Inputs!$B$20+Inputs!$B$31*(1+$F307)^4*Inputs!$B$21+Inputs!$B$22*(1+Inputs!$B$23)^4</f>
        <v>16970.056860275246</v>
      </c>
      <c r="V307" s="35">
        <f>Inputs!$B$13/(Q307*(1-$G307))</f>
        <v>1.1697447495386362</v>
      </c>
      <c r="W307" s="36">
        <f>Inputs!$B$13</f>
        <v>12660</v>
      </c>
      <c r="X307" s="36">
        <f t="shared" si="43"/>
        <v>12965.927268395679</v>
      </c>
      <c r="Y307" s="36">
        <f t="shared" si="44"/>
        <v>13282.479533663112</v>
      </c>
      <c r="Z307" s="36">
        <f t="shared" si="45"/>
        <v>13607.875098673065</v>
      </c>
      <c r="AA307" s="36">
        <f t="shared" si="46"/>
        <v>13939.704826145822</v>
      </c>
      <c r="AB307" s="36">
        <f t="shared" si="47"/>
        <v>50050.873060723876</v>
      </c>
      <c r="AC307" s="36">
        <f t="shared" si="48"/>
        <v>206037.17223288486</v>
      </c>
      <c r="AD307" s="36">
        <f t="shared" si="49"/>
        <v>127473.42191692717</v>
      </c>
    </row>
    <row r="308" spans="1:30" ht="14.25" customHeight="1" x14ac:dyDescent="0.25">
      <c r="A308" s="16">
        <v>292</v>
      </c>
      <c r="B308" s="34">
        <v>0.28601534339400098</v>
      </c>
      <c r="C308" s="34">
        <v>6.4662227575776401E-2</v>
      </c>
      <c r="D308" s="34">
        <v>2.7938717912711401E-2</v>
      </c>
      <c r="E308" s="34">
        <v>4.9743403544777298E-2</v>
      </c>
      <c r="F308" s="34">
        <v>2.2301610189630498E-2</v>
      </c>
      <c r="G308" s="34">
        <v>0.16394764423046501</v>
      </c>
      <c r="H308" s="35">
        <v>1.0515299552445101</v>
      </c>
      <c r="I308" s="34">
        <v>9.4107251654379206E-2</v>
      </c>
      <c r="J308" s="34">
        <v>2.3603818379953598E-2</v>
      </c>
      <c r="K308" s="36">
        <f>Inputs!$B$12*(1+$B308)^4</f>
        <v>164110.30440885862</v>
      </c>
      <c r="L308" s="36">
        <f t="shared" si="40"/>
        <v>17304.669677680027</v>
      </c>
      <c r="M308" s="36">
        <f t="shared" si="41"/>
        <v>216217.27792946156</v>
      </c>
      <c r="N308" s="37">
        <f>M308/Inputs!$B$6</f>
        <v>329.59950903881338</v>
      </c>
      <c r="O308" s="38">
        <f>IF(N308&gt;Inputs!$B$4,1,0)</f>
        <v>0</v>
      </c>
      <c r="P308" s="34">
        <f t="shared" si="42"/>
        <v>7.0503433274425611E-2</v>
      </c>
      <c r="Q308" s="36">
        <f>Inputs!$B$12*(1+$B308)^0*$C308+Inputs!$B$29*(1+$D308)^0*Inputs!$B$19+Inputs!$B$30*(1+$E308)^0*Inputs!$B$20+Inputs!$B$31*(1+$F308)^0*Inputs!$B$21+Inputs!$B$22*(1+Inputs!$B$23)^0</f>
        <v>11901.777681973505</v>
      </c>
      <c r="R308" s="36">
        <f>Inputs!$B$12*(1+$B308)^1*$C308+Inputs!$B$29*(1+$D308)^1*Inputs!$B$19+Inputs!$B$30*(1+$E308)^1*Inputs!$B$20+Inputs!$B$31*(1+$F308)^1*Inputs!$B$21+Inputs!$B$22*(1+Inputs!$B$23)^1</f>
        <v>13260.122418362374</v>
      </c>
      <c r="S308" s="36">
        <f>Inputs!$B$12*(1+$B308)^2*$C308+Inputs!$B$29*(1+$D308)^2*Inputs!$B$19+Inputs!$B$30*(1+$E308)^2*Inputs!$B$20+Inputs!$B$31*(1+$F308)^2*Inputs!$B$21+Inputs!$B$22*(1+Inputs!$B$23)^2</f>
        <v>14944.808942616801</v>
      </c>
      <c r="T308" s="36">
        <f>Inputs!$B$12*(1+$B308)^3*$C308+Inputs!$B$29*(1+$D308)^3*Inputs!$B$19+Inputs!$B$30*(1+$E308)^3*Inputs!$B$20+Inputs!$B$31*(1+$F308)^3*Inputs!$B$21+Inputs!$B$22*(1+Inputs!$B$23)^3</f>
        <v>17046.981898333368</v>
      </c>
      <c r="U308" s="36">
        <f>Inputs!$B$12*(1+$B308)^4*$C308+Inputs!$B$29*(1+$D308)^4*Inputs!$B$19+Inputs!$B$30*(1+$E308)^4*Inputs!$B$20+Inputs!$B$31*(1+$F308)^4*Inputs!$B$21+Inputs!$B$22*(1+Inputs!$B$23)^4</f>
        <v>19683.765823216563</v>
      </c>
      <c r="V308" s="35">
        <f>Inputs!$B$13/(Q308*(1-$G308))</f>
        <v>1.2722966893383345</v>
      </c>
      <c r="W308" s="36">
        <f>Inputs!$B$13</f>
        <v>12660</v>
      </c>
      <c r="X308" s="36">
        <f t="shared" si="43"/>
        <v>13493.016675659585</v>
      </c>
      <c r="Y308" s="36">
        <f t="shared" si="44"/>
        <v>14517.691837125723</v>
      </c>
      <c r="Z308" s="36">
        <f t="shared" si="45"/>
        <v>15773.184246546149</v>
      </c>
      <c r="AA308" s="36">
        <f t="shared" si="46"/>
        <v>17304.669677680027</v>
      </c>
      <c r="AB308" s="36">
        <f t="shared" si="47"/>
        <v>55971.918269761401</v>
      </c>
      <c r="AC308" s="36">
        <f t="shared" si="48"/>
        <v>251237.77857641337</v>
      </c>
      <c r="AD308" s="36">
        <f t="shared" si="49"/>
        <v>160245.35965970016</v>
      </c>
    </row>
    <row r="309" spans="1:30" ht="14.25" customHeight="1" x14ac:dyDescent="0.25">
      <c r="A309" s="16">
        <v>293</v>
      </c>
      <c r="B309" s="34">
        <v>0.38654437878234599</v>
      </c>
      <c r="C309" s="34">
        <v>0.10251206741049999</v>
      </c>
      <c r="D309" s="34">
        <v>5.1745443397940197E-2</v>
      </c>
      <c r="E309" s="34">
        <v>4.0402737818977102E-2</v>
      </c>
      <c r="F309" s="34">
        <v>2.47485007458314E-2</v>
      </c>
      <c r="G309" s="34">
        <v>0.21152006381434901</v>
      </c>
      <c r="H309" s="35">
        <v>1.0885570335183099</v>
      </c>
      <c r="I309" s="34">
        <v>9.9040730404353197E-2</v>
      </c>
      <c r="J309" s="34">
        <v>2.7123796969118E-2</v>
      </c>
      <c r="K309" s="36">
        <f>Inputs!$B$12*(1+$B309)^4</f>
        <v>221761.60101829955</v>
      </c>
      <c r="L309" s="36">
        <f t="shared" si="40"/>
        <v>27550.588676235489</v>
      </c>
      <c r="M309" s="36">
        <f t="shared" si="41"/>
        <v>315053.19037816307</v>
      </c>
      <c r="N309" s="37">
        <f>M309/Inputs!$B$6</f>
        <v>480.26400972280953</v>
      </c>
      <c r="O309" s="38">
        <f>IF(N309&gt;Inputs!$B$4,1,0)</f>
        <v>1</v>
      </c>
      <c r="P309" s="34">
        <f t="shared" si="42"/>
        <v>7.1916933435235197E-2</v>
      </c>
      <c r="Q309" s="36">
        <f>Inputs!$B$12*(1+$B309)^0*$C309+Inputs!$B$29*(1+$D309)^0*Inputs!$B$19+Inputs!$B$30*(1+$E309)^0*Inputs!$B$20+Inputs!$B$31*(1+$F309)^0*Inputs!$B$21+Inputs!$B$22*(1+Inputs!$B$23)^0</f>
        <v>14172.768072056922</v>
      </c>
      <c r="R309" s="36">
        <f>Inputs!$B$12*(1+$B309)^1*$C309+Inputs!$B$29*(1+$D309)^1*Inputs!$B$19+Inputs!$B$30*(1+$E309)^1*Inputs!$B$20+Inputs!$B$31*(1+$F309)^1*Inputs!$B$21+Inputs!$B$22*(1+Inputs!$B$23)^1</f>
        <v>16865.10584208406</v>
      </c>
      <c r="S309" s="36">
        <f>Inputs!$B$12*(1+$B309)^2*$C309+Inputs!$B$29*(1+$D309)^2*Inputs!$B$19+Inputs!$B$30*(1+$E309)^2*Inputs!$B$20+Inputs!$B$31*(1+$F309)^2*Inputs!$B$21+Inputs!$B$22*(1+Inputs!$B$23)^2</f>
        <v>20490.088386140887</v>
      </c>
      <c r="T309" s="36">
        <f>Inputs!$B$12*(1+$B309)^3*$C309+Inputs!$B$29*(1+$D309)^3*Inputs!$B$19+Inputs!$B$30*(1+$E309)^3*Inputs!$B$20+Inputs!$B$31*(1+$F309)^3*Inputs!$B$21+Inputs!$B$22*(1+Inputs!$B$23)^3</f>
        <v>25403.586652558472</v>
      </c>
      <c r="U309" s="36">
        <f>Inputs!$B$12*(1+$B309)^4*$C309+Inputs!$B$29*(1+$D309)^4*Inputs!$B$19+Inputs!$B$30*(1+$E309)^4*Inputs!$B$20+Inputs!$B$31*(1+$F309)^4*Inputs!$B$21+Inputs!$B$22*(1+Inputs!$B$23)^4</f>
        <v>32098.818564866626</v>
      </c>
      <c r="V309" s="35">
        <f>Inputs!$B$13/(Q309*(1-$G309))</f>
        <v>1.1328916576800723</v>
      </c>
      <c r="W309" s="36">
        <f>Inputs!$B$13</f>
        <v>12660</v>
      </c>
      <c r="X309" s="36">
        <f t="shared" si="43"/>
        <v>14917.575727331121</v>
      </c>
      <c r="Y309" s="36">
        <f t="shared" si="44"/>
        <v>17944.888721871292</v>
      </c>
      <c r="Z309" s="36">
        <f t="shared" si="45"/>
        <v>22026.043154360144</v>
      </c>
      <c r="AA309" s="36">
        <f t="shared" si="46"/>
        <v>27550.588676235489</v>
      </c>
      <c r="AB309" s="36">
        <f t="shared" si="47"/>
        <v>69665.0466894774</v>
      </c>
      <c r="AC309" s="36">
        <f t="shared" si="48"/>
        <v>393479.86486872425</v>
      </c>
      <c r="AD309" s="36">
        <f t="shared" si="49"/>
        <v>245388.14368868567</v>
      </c>
    </row>
    <row r="310" spans="1:30" ht="14.25" customHeight="1" x14ac:dyDescent="0.25">
      <c r="A310" s="16">
        <v>294</v>
      </c>
      <c r="B310" s="34">
        <v>0.20378207649576399</v>
      </c>
      <c r="C310" s="34">
        <v>7.5322447398908393E-2</v>
      </c>
      <c r="D310" s="34">
        <v>3.4989569479098703E-2</v>
      </c>
      <c r="E310" s="34">
        <v>5.6217230911922003E-2</v>
      </c>
      <c r="F310" s="34">
        <v>-1.70427668400733E-2</v>
      </c>
      <c r="G310" s="34">
        <v>0.188852986716597</v>
      </c>
      <c r="H310" s="35">
        <v>1.1227368455479201</v>
      </c>
      <c r="I310" s="34">
        <v>8.9915110130965703E-2</v>
      </c>
      <c r="J310" s="34">
        <v>2.60344544957412E-2</v>
      </c>
      <c r="K310" s="36">
        <f>Inputs!$B$12*(1+$B310)^4</f>
        <v>125991.93360397039</v>
      </c>
      <c r="L310" s="36">
        <f t="shared" si="40"/>
        <v>16414.466598462997</v>
      </c>
      <c r="M310" s="36">
        <f t="shared" si="41"/>
        <v>226720.78166323231</v>
      </c>
      <c r="N310" s="37">
        <f>M310/Inputs!$B$6</f>
        <v>345.6109476573663</v>
      </c>
      <c r="O310" s="38">
        <f>IF(N310&gt;Inputs!$B$4,1,0)</f>
        <v>0</v>
      </c>
      <c r="P310" s="34">
        <f t="shared" si="42"/>
        <v>6.3880655635224506E-2</v>
      </c>
      <c r="Q310" s="36">
        <f>Inputs!$B$12*(1+$B310)^0*$C310+Inputs!$B$29*(1+$D310)^0*Inputs!$B$19+Inputs!$B$30*(1+$E310)^0*Inputs!$B$20+Inputs!$B$31*(1+$F310)^0*Inputs!$B$21+Inputs!$B$22*(1+Inputs!$B$23)^0</f>
        <v>12541.390871361426</v>
      </c>
      <c r="R310" s="36">
        <f>Inputs!$B$12*(1+$B310)^1*$C310+Inputs!$B$29*(1+$D310)^1*Inputs!$B$19+Inputs!$B$30*(1+$E310)^1*Inputs!$B$20+Inputs!$B$31*(1+$F310)^1*Inputs!$B$21+Inputs!$B$22*(1+Inputs!$B$23)^1</f>
        <v>13572.986829097312</v>
      </c>
      <c r="S310" s="36">
        <f>Inputs!$B$12*(1+$B310)^2*$C310+Inputs!$B$29*(1+$D310)^2*Inputs!$B$19+Inputs!$B$30*(1+$E310)^2*Inputs!$B$20+Inputs!$B$31*(1+$F310)^2*Inputs!$B$21+Inputs!$B$22*(1+Inputs!$B$23)^2</f>
        <v>14803.471281091333</v>
      </c>
      <c r="T310" s="36">
        <f>Inputs!$B$12*(1+$B310)^3*$C310+Inputs!$B$29*(1+$D310)^3*Inputs!$B$19+Inputs!$B$30*(1+$E310)^3*Inputs!$B$20+Inputs!$B$31*(1+$F310)^3*Inputs!$B$21+Inputs!$B$22*(1+Inputs!$B$23)^3</f>
        <v>16271.592006944453</v>
      </c>
      <c r="U310" s="36">
        <f>Inputs!$B$12*(1+$B310)^4*$C310+Inputs!$B$29*(1+$D310)^4*Inputs!$B$19+Inputs!$B$30*(1+$E310)^4*Inputs!$B$20+Inputs!$B$31*(1+$F310)^4*Inputs!$B$21+Inputs!$B$22*(1+Inputs!$B$23)^4</f>
        <v>18023.918948121318</v>
      </c>
      <c r="V310" s="35">
        <f>Inputs!$B$13/(Q310*(1-$G310))</f>
        <v>1.2444814536832829</v>
      </c>
      <c r="W310" s="36">
        <f>Inputs!$B$13</f>
        <v>12660</v>
      </c>
      <c r="X310" s="36">
        <f t="shared" si="43"/>
        <v>13366.259658511213</v>
      </c>
      <c r="Y310" s="36">
        <f t="shared" si="44"/>
        <v>14212.531904876736</v>
      </c>
      <c r="Z310" s="36">
        <f t="shared" si="45"/>
        <v>15220.330541338444</v>
      </c>
      <c r="AA310" s="36">
        <f t="shared" si="46"/>
        <v>16414.466598462997</v>
      </c>
      <c r="AB310" s="36">
        <f t="shared" si="47"/>
        <v>55302.95406751323</v>
      </c>
      <c r="AC310" s="36">
        <f t="shared" si="48"/>
        <v>263644.88771630242</v>
      </c>
      <c r="AD310" s="36">
        <f t="shared" si="49"/>
        <v>171417.82759571908</v>
      </c>
    </row>
    <row r="311" spans="1:30" ht="14.25" customHeight="1" x14ac:dyDescent="0.25">
      <c r="A311" s="16">
        <v>295</v>
      </c>
      <c r="B311" s="34">
        <v>0.33603816437129003</v>
      </c>
      <c r="C311" s="34">
        <v>0.10095954600575301</v>
      </c>
      <c r="D311" s="34">
        <v>1.40364820940658E-2</v>
      </c>
      <c r="E311" s="34">
        <v>4.29336599641853E-2</v>
      </c>
      <c r="F311" s="34">
        <v>8.59994987879718E-3</v>
      </c>
      <c r="G311" s="34">
        <v>0.17293678344845601</v>
      </c>
      <c r="H311" s="35">
        <v>1.11877745328879</v>
      </c>
      <c r="I311" s="34">
        <v>0.10288004986580999</v>
      </c>
      <c r="J311" s="34">
        <v>3.4486710373571303E-2</v>
      </c>
      <c r="K311" s="36">
        <f>Inputs!$B$12*(1+$B311)^4</f>
        <v>191173.06660009065</v>
      </c>
      <c r="L311" s="36">
        <f t="shared" si="40"/>
        <v>25760.530543630073</v>
      </c>
      <c r="M311" s="36">
        <f t="shared" si="41"/>
        <v>305322.25910877116</v>
      </c>
      <c r="N311" s="37">
        <f>M311/Inputs!$B$6</f>
        <v>465.43027303166338</v>
      </c>
      <c r="O311" s="38">
        <f>IF(N311&gt;Inputs!$B$4,1,0)</f>
        <v>1</v>
      </c>
      <c r="P311" s="34">
        <f t="shared" si="42"/>
        <v>6.8393339492238692E-2</v>
      </c>
      <c r="Q311" s="36">
        <f>Inputs!$B$12*(1+$B311)^0*$C311+Inputs!$B$29*(1+$D311)^0*Inputs!$B$19+Inputs!$B$30*(1+$E311)^0*Inputs!$B$20+Inputs!$B$31*(1+$F311)^0*Inputs!$B$21+Inputs!$B$22*(1+Inputs!$B$23)^0</f>
        <v>14079.616787772102</v>
      </c>
      <c r="R311" s="36">
        <f>Inputs!$B$12*(1+$B311)^1*$C311+Inputs!$B$29*(1+$D311)^1*Inputs!$B$19+Inputs!$B$30*(1+$E311)^1*Inputs!$B$20+Inputs!$B$31*(1+$F311)^1*Inputs!$B$21+Inputs!$B$22*(1+Inputs!$B$23)^1</f>
        <v>16239.083849549519</v>
      </c>
      <c r="S311" s="36">
        <f>Inputs!$B$12*(1+$B311)^2*$C311+Inputs!$B$29*(1+$D311)^2*Inputs!$B$19+Inputs!$B$30*(1+$E311)^2*Inputs!$B$20+Inputs!$B$31*(1+$F311)^2*Inputs!$B$21+Inputs!$B$22*(1+Inputs!$B$23)^2</f>
        <v>19086.122975909118</v>
      </c>
      <c r="T311" s="36">
        <f>Inputs!$B$12*(1+$B311)^3*$C311+Inputs!$B$29*(1+$D311)^3*Inputs!$B$19+Inputs!$B$30*(1+$E311)^3*Inputs!$B$20+Inputs!$B$31*(1+$F311)^3*Inputs!$B$21+Inputs!$B$22*(1+Inputs!$B$23)^3</f>
        <v>22850.743279766124</v>
      </c>
      <c r="U311" s="36">
        <f>Inputs!$B$12*(1+$B311)^4*$C311+Inputs!$B$29*(1+$D311)^4*Inputs!$B$19+Inputs!$B$30*(1+$E311)^4*Inputs!$B$20+Inputs!$B$31*(1+$F311)^4*Inputs!$B$21+Inputs!$B$22*(1+Inputs!$B$23)^4</f>
        <v>27840.202612048273</v>
      </c>
      <c r="V311" s="35">
        <f>Inputs!$B$13/(Q311*(1-$G311))</f>
        <v>1.0871867855417208</v>
      </c>
      <c r="W311" s="36">
        <f>Inputs!$B$13</f>
        <v>12660</v>
      </c>
      <c r="X311" s="36">
        <f t="shared" si="43"/>
        <v>14707.804330126679</v>
      </c>
      <c r="Y311" s="36">
        <f t="shared" si="44"/>
        <v>17411.047324005463</v>
      </c>
      <c r="Z311" s="36">
        <f t="shared" si="45"/>
        <v>20994.527344082166</v>
      </c>
      <c r="AA311" s="36">
        <f t="shared" si="46"/>
        <v>25760.530543630073</v>
      </c>
      <c r="AB311" s="36">
        <f t="shared" si="47"/>
        <v>66527.657137965041</v>
      </c>
      <c r="AC311" s="36">
        <f t="shared" si="48"/>
        <v>389642.13032150466</v>
      </c>
      <c r="AD311" s="36">
        <f t="shared" si="49"/>
        <v>238794.60197080614</v>
      </c>
    </row>
    <row r="312" spans="1:30" ht="14.25" customHeight="1" x14ac:dyDescent="0.25">
      <c r="A312" s="16">
        <v>296</v>
      </c>
      <c r="B312" s="34">
        <v>0.19985226532658901</v>
      </c>
      <c r="C312" s="34">
        <v>9.2889654889390993E-2</v>
      </c>
      <c r="D312" s="34">
        <v>3.02794639236778E-2</v>
      </c>
      <c r="E312" s="34">
        <v>3.4496619142382501E-2</v>
      </c>
      <c r="F312" s="34">
        <v>3.7017221206444101E-2</v>
      </c>
      <c r="G312" s="34">
        <v>0.172313832294509</v>
      </c>
      <c r="H312" s="35">
        <v>0.99534136415667096</v>
      </c>
      <c r="I312" s="34">
        <v>9.95218787578665E-2</v>
      </c>
      <c r="J312" s="34">
        <v>1.8930948343067501E-2</v>
      </c>
      <c r="K312" s="36">
        <f>Inputs!$B$12*(1+$B312)^4</f>
        <v>124354.74278967109</v>
      </c>
      <c r="L312" s="36">
        <f t="shared" si="40"/>
        <v>17113.989559487225</v>
      </c>
      <c r="M312" s="36">
        <f t="shared" si="41"/>
        <v>189786.96378208272</v>
      </c>
      <c r="N312" s="37">
        <f>M312/Inputs!$B$6</f>
        <v>289.30939600927246</v>
      </c>
      <c r="O312" s="38">
        <f>IF(N312&gt;Inputs!$B$4,1,0)</f>
        <v>0</v>
      </c>
      <c r="P312" s="34">
        <f t="shared" si="42"/>
        <v>8.0590930414799006E-2</v>
      </c>
      <c r="Q312" s="36">
        <f>Inputs!$B$12*(1+$B312)^0*$C312+Inputs!$B$29*(1+$D312)^0*Inputs!$B$19+Inputs!$B$30*(1+$E312)^0*Inputs!$B$20+Inputs!$B$31*(1+$F312)^0*Inputs!$B$21+Inputs!$B$22*(1+Inputs!$B$23)^0</f>
        <v>13595.423320790382</v>
      </c>
      <c r="R312" s="36">
        <f>Inputs!$B$12*(1+$B312)^1*$C312+Inputs!$B$29*(1+$D312)^1*Inputs!$B$19+Inputs!$B$30*(1+$E312)^1*Inputs!$B$20+Inputs!$B$31*(1+$F312)^1*Inputs!$B$21+Inputs!$B$22*(1+Inputs!$B$23)^1</f>
        <v>14993.815092377226</v>
      </c>
      <c r="S312" s="36">
        <f>Inputs!$B$12*(1+$B312)^2*$C312+Inputs!$B$29*(1+$D312)^2*Inputs!$B$19+Inputs!$B$30*(1+$E312)^2*Inputs!$B$20+Inputs!$B$31*(1+$F312)^2*Inputs!$B$21+Inputs!$B$22*(1+Inputs!$B$23)^2</f>
        <v>16624.938560410017</v>
      </c>
      <c r="T312" s="36">
        <f>Inputs!$B$12*(1+$B312)^3*$C312+Inputs!$B$29*(1+$D312)^3*Inputs!$B$19+Inputs!$B$30*(1+$E312)^3*Inputs!$B$20+Inputs!$B$31*(1+$F312)^3*Inputs!$B$21+Inputs!$B$22*(1+Inputs!$B$23)^3</f>
        <v>18533.643471231633</v>
      </c>
      <c r="U312" s="36">
        <f>Inputs!$B$12*(1+$B312)^4*$C312+Inputs!$B$29*(1+$D312)^4*Inputs!$B$19+Inputs!$B$30*(1+$E312)^4*Inputs!$B$20+Inputs!$B$31*(1+$F312)^4*Inputs!$B$21+Inputs!$B$22*(1+Inputs!$B$23)^4</f>
        <v>20773.68359768204</v>
      </c>
      <c r="V312" s="35">
        <f>Inputs!$B$13/(Q312*(1-$G312))</f>
        <v>1.1250589362871408</v>
      </c>
      <c r="W312" s="36">
        <f>Inputs!$B$13</f>
        <v>12660</v>
      </c>
      <c r="X312" s="36">
        <f t="shared" si="43"/>
        <v>13559.722042501056</v>
      </c>
      <c r="Y312" s="36">
        <f t="shared" si="44"/>
        <v>14588.599699954621</v>
      </c>
      <c r="Z312" s="36">
        <f t="shared" si="45"/>
        <v>15766.044873833078</v>
      </c>
      <c r="AA312" s="36">
        <f t="shared" si="46"/>
        <v>17113.989559487225</v>
      </c>
      <c r="AB312" s="36">
        <f t="shared" si="47"/>
        <v>55141.890001987485</v>
      </c>
      <c r="AC312" s="36">
        <f t="shared" si="48"/>
        <v>216376.37786322815</v>
      </c>
      <c r="AD312" s="36">
        <f t="shared" si="49"/>
        <v>134645.07378009523</v>
      </c>
    </row>
    <row r="313" spans="1:30" ht="14.25" customHeight="1" x14ac:dyDescent="0.25">
      <c r="A313" s="16">
        <v>297</v>
      </c>
      <c r="B313" s="34">
        <v>0.48789862273045298</v>
      </c>
      <c r="C313" s="34">
        <v>4.5188136020243998E-2</v>
      </c>
      <c r="D313" s="34">
        <v>3.6592967812242097E-2</v>
      </c>
      <c r="E313" s="34">
        <v>6.8601911485991998E-2</v>
      </c>
      <c r="F313" s="34">
        <v>1.51800975570522E-2</v>
      </c>
      <c r="G313" s="34">
        <v>0.174045116900341</v>
      </c>
      <c r="H313" s="35">
        <v>1.1717943665147199</v>
      </c>
      <c r="I313" s="34">
        <v>0.10591964337278401</v>
      </c>
      <c r="J313" s="34">
        <v>2.60346094884507E-2</v>
      </c>
      <c r="K313" s="36">
        <f>Inputs!$B$12*(1+$B313)^4</f>
        <v>294065.8668174175</v>
      </c>
      <c r="L313" s="36">
        <f t="shared" si="40"/>
        <v>21849.227673423171</v>
      </c>
      <c r="M313" s="36">
        <f t="shared" si="41"/>
        <v>229471.82246112917</v>
      </c>
      <c r="N313" s="37">
        <f>M313/Inputs!$B$6</f>
        <v>349.80460741025786</v>
      </c>
      <c r="O313" s="38">
        <f>IF(N313&gt;Inputs!$B$4,1,0)</f>
        <v>0</v>
      </c>
      <c r="P313" s="34">
        <f t="shared" si="42"/>
        <v>7.9885033884333309E-2</v>
      </c>
      <c r="Q313" s="36">
        <f>Inputs!$B$12*(1+$B313)^0*$C313+Inputs!$B$29*(1+$D313)^0*Inputs!$B$19+Inputs!$B$30*(1+$E313)^0*Inputs!$B$20+Inputs!$B$31*(1+$F313)^0*Inputs!$B$21+Inputs!$B$22*(1+Inputs!$B$23)^0</f>
        <v>10733.332188641562</v>
      </c>
      <c r="R313" s="36">
        <f>Inputs!$B$12*(1+$B313)^1*$C313+Inputs!$B$29*(1+$D313)^1*Inputs!$B$19+Inputs!$B$30*(1+$E313)^1*Inputs!$B$20+Inputs!$B$31*(1+$F313)^1*Inputs!$B$21+Inputs!$B$22*(1+Inputs!$B$23)^1</f>
        <v>12348.597964863566</v>
      </c>
      <c r="S313" s="36">
        <f>Inputs!$B$12*(1+$B313)^2*$C313+Inputs!$B$29*(1+$D313)^2*Inputs!$B$19+Inputs!$B$30*(1+$E313)^2*Inputs!$B$20+Inputs!$B$31*(1+$F313)^2*Inputs!$B$21+Inputs!$B$22*(1+Inputs!$B$23)^2</f>
        <v>14624.473785216978</v>
      </c>
      <c r="T313" s="36">
        <f>Inputs!$B$12*(1+$B313)^3*$C313+Inputs!$B$29*(1+$D313)^3*Inputs!$B$19+Inputs!$B$30*(1+$E313)^3*Inputs!$B$20+Inputs!$B$31*(1+$F313)^3*Inputs!$B$21+Inputs!$B$22*(1+Inputs!$B$23)^3</f>
        <v>17876.779494758877</v>
      </c>
      <c r="U313" s="36">
        <f>Inputs!$B$12*(1+$B313)^4*$C313+Inputs!$B$29*(1+$D313)^4*Inputs!$B$19+Inputs!$B$30*(1+$E313)^4*Inputs!$B$20+Inputs!$B$31*(1+$F313)^4*Inputs!$B$21+Inputs!$B$22*(1+Inputs!$B$23)^4</f>
        <v>22575.031202935323</v>
      </c>
      <c r="V313" s="35">
        <f>Inputs!$B$13/(Q313*(1-$G313))</f>
        <v>1.428048015111451</v>
      </c>
      <c r="W313" s="36">
        <f>Inputs!$B$13</f>
        <v>12660</v>
      </c>
      <c r="X313" s="36">
        <f t="shared" si="43"/>
        <v>13911.803811220087</v>
      </c>
      <c r="Y313" s="36">
        <f t="shared" si="44"/>
        <v>15701.950247935412</v>
      </c>
      <c r="Z313" s="36">
        <f t="shared" si="45"/>
        <v>18247.950903980764</v>
      </c>
      <c r="AA313" s="36">
        <f t="shared" si="46"/>
        <v>21849.227673423171</v>
      </c>
      <c r="AB313" s="36">
        <f t="shared" si="47"/>
        <v>59837.075094417836</v>
      </c>
      <c r="AC313" s="36">
        <f t="shared" si="48"/>
        <v>280629.0827388824</v>
      </c>
      <c r="AD313" s="36">
        <f t="shared" si="49"/>
        <v>169634.74736671132</v>
      </c>
    </row>
    <row r="314" spans="1:30" ht="14.25" customHeight="1" x14ac:dyDescent="0.25">
      <c r="A314" s="16">
        <v>298</v>
      </c>
      <c r="B314" s="34">
        <v>0.194908488230845</v>
      </c>
      <c r="C314" s="34">
        <v>8.2426149157581605E-2</v>
      </c>
      <c r="D314" s="34">
        <v>1.08473107280707E-2</v>
      </c>
      <c r="E314" s="34">
        <v>6.7482943864455899E-2</v>
      </c>
      <c r="F314" s="34">
        <v>4.9401574246374499E-3</v>
      </c>
      <c r="G314" s="34">
        <v>0.162370082387993</v>
      </c>
      <c r="H314" s="35">
        <v>1.1710245870416001</v>
      </c>
      <c r="I314" s="34">
        <v>9.63401019068688E-2</v>
      </c>
      <c r="J314" s="34">
        <v>2.1818256997581501E-2</v>
      </c>
      <c r="K314" s="36">
        <f>Inputs!$B$12*(1+$B314)^4</f>
        <v>122317.84900466757</v>
      </c>
      <c r="L314" s="36">
        <f t="shared" si="40"/>
        <v>18440.862328165211</v>
      </c>
      <c r="M314" s="36">
        <f t="shared" si="41"/>
        <v>217238.19842768775</v>
      </c>
      <c r="N314" s="37">
        <f>M314/Inputs!$B$6</f>
        <v>331.15579028610938</v>
      </c>
      <c r="O314" s="38">
        <f>IF(N314&gt;Inputs!$B$4,1,0)</f>
        <v>0</v>
      </c>
      <c r="P314" s="34">
        <f t="shared" si="42"/>
        <v>7.4521844909287302E-2</v>
      </c>
      <c r="Q314" s="36">
        <f>Inputs!$B$12*(1+$B314)^0*$C314+Inputs!$B$29*(1+$D314)^0*Inputs!$B$19+Inputs!$B$30*(1+$E314)^0*Inputs!$B$20+Inputs!$B$31*(1+$F314)^0*Inputs!$B$21+Inputs!$B$22*(1+Inputs!$B$23)^0</f>
        <v>12967.612976881817</v>
      </c>
      <c r="R314" s="36">
        <f>Inputs!$B$12*(1+$B314)^1*$C314+Inputs!$B$29*(1+$D314)^1*Inputs!$B$19+Inputs!$B$30*(1+$E314)^1*Inputs!$B$20+Inputs!$B$31*(1+$F314)^1*Inputs!$B$21+Inputs!$B$22*(1+Inputs!$B$23)^1</f>
        <v>14090.027263629425</v>
      </c>
      <c r="S314" s="36">
        <f>Inputs!$B$12*(1+$B314)^2*$C314+Inputs!$B$29*(1+$D314)^2*Inputs!$B$19+Inputs!$B$30*(1+$E314)^2*Inputs!$B$20+Inputs!$B$31*(1+$F314)^2*Inputs!$B$21+Inputs!$B$22*(1+Inputs!$B$23)^2</f>
        <v>15410.180458407951</v>
      </c>
      <c r="T314" s="36">
        <f>Inputs!$B$12*(1+$B314)^3*$C314+Inputs!$B$29*(1+$D314)^3*Inputs!$B$19+Inputs!$B$30*(1+$E314)^3*Inputs!$B$20+Inputs!$B$31*(1+$F314)^3*Inputs!$B$21+Inputs!$B$22*(1+Inputs!$B$23)^3</f>
        <v>16965.405840714397</v>
      </c>
      <c r="U314" s="36">
        <f>Inputs!$B$12*(1+$B314)^4*$C314+Inputs!$B$29*(1+$D314)^4*Inputs!$B$19+Inputs!$B$30*(1+$E314)^4*Inputs!$B$20+Inputs!$B$31*(1+$F314)^4*Inputs!$B$21+Inputs!$B$22*(1+Inputs!$B$23)^4</f>
        <v>18800.224322776401</v>
      </c>
      <c r="V314" s="35">
        <f>Inputs!$B$13/(Q314*(1-$G314))</f>
        <v>1.1655247082948876</v>
      </c>
      <c r="W314" s="36">
        <f>Inputs!$B$13</f>
        <v>12660</v>
      </c>
      <c r="X314" s="36">
        <f t="shared" si="43"/>
        <v>13772.016491401615</v>
      </c>
      <c r="Y314" s="36">
        <f t="shared" si="44"/>
        <v>15080.122083149892</v>
      </c>
      <c r="Z314" s="36">
        <f t="shared" si="45"/>
        <v>16621.576657345602</v>
      </c>
      <c r="AA314" s="36">
        <f t="shared" si="46"/>
        <v>18440.862328165211</v>
      </c>
      <c r="AB314" s="36">
        <f t="shared" si="47"/>
        <v>57597.071257509102</v>
      </c>
      <c r="AC314" s="36">
        <f t="shared" si="48"/>
        <v>252854.84846269287</v>
      </c>
      <c r="AD314" s="36">
        <f t="shared" si="49"/>
        <v>159641.12717017866</v>
      </c>
    </row>
    <row r="315" spans="1:30" ht="14.25" customHeight="1" x14ac:dyDescent="0.25">
      <c r="A315" s="16">
        <v>299</v>
      </c>
      <c r="B315" s="34">
        <v>0.26467971499460602</v>
      </c>
      <c r="C315" s="34">
        <v>9.5442764989936896E-2</v>
      </c>
      <c r="D315" s="34">
        <v>2.4907210958422899E-2</v>
      </c>
      <c r="E315" s="34">
        <v>2.4170565581815202E-2</v>
      </c>
      <c r="F315" s="34">
        <v>8.5812516536225604E-3</v>
      </c>
      <c r="G315" s="34">
        <v>0.16092848589255501</v>
      </c>
      <c r="H315" s="35">
        <v>1.1626856482358401</v>
      </c>
      <c r="I315" s="34">
        <v>0.10351033504960799</v>
      </c>
      <c r="J315" s="34">
        <v>3.0187224046360501E-2</v>
      </c>
      <c r="K315" s="36">
        <f>Inputs!$B$12*(1+$B315)^4</f>
        <v>153487.65860045713</v>
      </c>
      <c r="L315" s="36">
        <f t="shared" si="40"/>
        <v>22567.38188887107</v>
      </c>
      <c r="M315" s="36">
        <f t="shared" si="41"/>
        <v>256051.96706321309</v>
      </c>
      <c r="N315" s="37">
        <f>M315/Inputs!$B$6</f>
        <v>390.32312052319071</v>
      </c>
      <c r="O315" s="38">
        <f>IF(N315&gt;Inputs!$B$4,1,0)</f>
        <v>0</v>
      </c>
      <c r="P315" s="34">
        <f t="shared" si="42"/>
        <v>7.3323111003247496E-2</v>
      </c>
      <c r="Q315" s="36">
        <f>Inputs!$B$12*(1+$B315)^0*$C315+Inputs!$B$29*(1+$D315)^0*Inputs!$B$19+Inputs!$B$30*(1+$E315)^0*Inputs!$B$20+Inputs!$B$31*(1+$F315)^0*Inputs!$B$21+Inputs!$B$22*(1+Inputs!$B$23)^0</f>
        <v>13748.609926823134</v>
      </c>
      <c r="R315" s="36">
        <f>Inputs!$B$12*(1+$B315)^1*$C315+Inputs!$B$29*(1+$D315)^1*Inputs!$B$19+Inputs!$B$30*(1+$E315)^1*Inputs!$B$20+Inputs!$B$31*(1+$F315)^1*Inputs!$B$21+Inputs!$B$22*(1+Inputs!$B$23)^1</f>
        <v>15376.882112512241</v>
      </c>
      <c r="S315" s="36">
        <f>Inputs!$B$12*(1+$B315)^2*$C315+Inputs!$B$29*(1+$D315)^2*Inputs!$B$19+Inputs!$B$30*(1+$E315)^2*Inputs!$B$20+Inputs!$B$31*(1+$F315)^2*Inputs!$B$21+Inputs!$B$22*(1+Inputs!$B$23)^2</f>
        <v>17408.106253011068</v>
      </c>
      <c r="T315" s="36">
        <f>Inputs!$B$12*(1+$B315)^3*$C315+Inputs!$B$29*(1+$D315)^3*Inputs!$B$19+Inputs!$B$30*(1+$E315)^3*Inputs!$B$20+Inputs!$B$31*(1+$F315)^3*Inputs!$B$21+Inputs!$B$22*(1+Inputs!$B$23)^3</f>
        <v>19948.492824638059</v>
      </c>
      <c r="U315" s="36">
        <f>Inputs!$B$12*(1+$B315)^4*$C315+Inputs!$B$29*(1+$D315)^4*Inputs!$B$19+Inputs!$B$30*(1+$E315)^4*Inputs!$B$20+Inputs!$B$31*(1+$F315)^4*Inputs!$B$21+Inputs!$B$22*(1+Inputs!$B$23)^4</f>
        <v>23132.357158385323</v>
      </c>
      <c r="V315" s="35">
        <f>Inputs!$B$13/(Q315*(1-$G315))</f>
        <v>1.0974277504523282</v>
      </c>
      <c r="W315" s="36">
        <f>Inputs!$B$13</f>
        <v>12660</v>
      </c>
      <c r="X315" s="36">
        <f t="shared" si="43"/>
        <v>14369.840491962448</v>
      </c>
      <c r="Y315" s="36">
        <f t="shared" si="44"/>
        <v>16506.338247998243</v>
      </c>
      <c r="Z315" s="36">
        <f t="shared" si="45"/>
        <v>19188.203827610396</v>
      </c>
      <c r="AA315" s="36">
        <f t="shared" si="46"/>
        <v>22567.38188887107</v>
      </c>
      <c r="AB315" s="36">
        <f t="shared" si="47"/>
        <v>62287.369877633908</v>
      </c>
      <c r="AC315" s="36">
        <f t="shared" si="48"/>
        <v>317070.95053646201</v>
      </c>
      <c r="AD315" s="36">
        <f t="shared" si="49"/>
        <v>193764.59718557919</v>
      </c>
    </row>
    <row r="316" spans="1:30" ht="14.25" customHeight="1" x14ac:dyDescent="0.25">
      <c r="A316" s="16">
        <v>300</v>
      </c>
      <c r="B316" s="34">
        <v>0.336672279825458</v>
      </c>
      <c r="C316" s="34">
        <v>5.1672475611738801E-2</v>
      </c>
      <c r="D316" s="34">
        <v>3.7433341264094401E-2</v>
      </c>
      <c r="E316" s="34">
        <v>6.7712916991225003E-2</v>
      </c>
      <c r="F316" s="34">
        <v>6.0265992386820504E-3</v>
      </c>
      <c r="G316" s="34">
        <v>0.19653272342278999</v>
      </c>
      <c r="H316" s="35">
        <v>1.06813861989309</v>
      </c>
      <c r="I316" s="34">
        <v>9.6871766502553996E-2</v>
      </c>
      <c r="J316" s="34">
        <v>2.8589056337814198E-2</v>
      </c>
      <c r="K316" s="36">
        <f>Inputs!$B$12*(1+$B316)^4</f>
        <v>191536.26618963122</v>
      </c>
      <c r="L316" s="36">
        <f t="shared" si="40"/>
        <v>16318.80274543817</v>
      </c>
      <c r="M316" s="36">
        <f t="shared" si="41"/>
        <v>208724.06281425781</v>
      </c>
      <c r="N316" s="37">
        <f>M316/Inputs!$B$6</f>
        <v>318.17692502173446</v>
      </c>
      <c r="O316" s="38">
        <f>IF(N316&gt;Inputs!$B$4,1,0)</f>
        <v>0</v>
      </c>
      <c r="P316" s="34">
        <f t="shared" si="42"/>
        <v>6.8282710164739802E-2</v>
      </c>
      <c r="Q316" s="36">
        <f>Inputs!$B$12*(1+$B316)^0*$C316+Inputs!$B$29*(1+$D316)^0*Inputs!$B$19+Inputs!$B$30*(1+$E316)^0*Inputs!$B$20+Inputs!$B$31*(1+$F316)^0*Inputs!$B$21+Inputs!$B$22*(1+Inputs!$B$23)^0</f>
        <v>11122.392564131249</v>
      </c>
      <c r="R316" s="36">
        <f>Inputs!$B$12*(1+$B316)^1*$C316+Inputs!$B$29*(1+$D316)^1*Inputs!$B$19+Inputs!$B$30*(1+$E316)^1*Inputs!$B$20+Inputs!$B$31*(1+$F316)^1*Inputs!$B$21+Inputs!$B$22*(1+Inputs!$B$23)^1</f>
        <v>12417.857558823644</v>
      </c>
      <c r="S316" s="36">
        <f>Inputs!$B$12*(1+$B316)^2*$C316+Inputs!$B$29*(1+$D316)^2*Inputs!$B$19+Inputs!$B$30*(1+$E316)^2*Inputs!$B$20+Inputs!$B$31*(1+$F316)^2*Inputs!$B$21+Inputs!$B$22*(1+Inputs!$B$23)^2</f>
        <v>14078.967811902607</v>
      </c>
      <c r="T316" s="36">
        <f>Inputs!$B$12*(1+$B316)^3*$C316+Inputs!$B$29*(1+$D316)^3*Inputs!$B$19+Inputs!$B$30*(1+$E316)^3*Inputs!$B$20+Inputs!$B$31*(1+$F316)^3*Inputs!$B$21+Inputs!$B$22*(1+Inputs!$B$23)^3</f>
        <v>16224.927648975457</v>
      </c>
      <c r="U316" s="36">
        <f>Inputs!$B$12*(1+$B316)^4*$C316+Inputs!$B$29*(1+$D316)^4*Inputs!$B$19+Inputs!$B$30*(1+$E316)^4*Inputs!$B$20+Inputs!$B$31*(1+$F316)^4*Inputs!$B$21+Inputs!$B$22*(1+Inputs!$B$23)^4</f>
        <v>19014.831508662075</v>
      </c>
      <c r="V316" s="35">
        <f>Inputs!$B$13/(Q316*(1-$G316))</f>
        <v>1.4166654183848069</v>
      </c>
      <c r="W316" s="36">
        <f>Inputs!$B$13</f>
        <v>12660</v>
      </c>
      <c r="X316" s="36">
        <f t="shared" si="43"/>
        <v>13265.212870165376</v>
      </c>
      <c r="Y316" s="36">
        <f t="shared" si="44"/>
        <v>14054.039123110086</v>
      </c>
      <c r="Z316" s="36">
        <f t="shared" si="45"/>
        <v>15060.333126406736</v>
      </c>
      <c r="AA316" s="36">
        <f t="shared" si="46"/>
        <v>16318.80274543817</v>
      </c>
      <c r="AB316" s="36">
        <f t="shared" si="47"/>
        <v>53899.396472871944</v>
      </c>
      <c r="AC316" s="36">
        <f t="shared" si="48"/>
        <v>245821.26098973857</v>
      </c>
      <c r="AD316" s="36">
        <f t="shared" si="49"/>
        <v>154824.66634138586</v>
      </c>
    </row>
    <row r="317" spans="1:30" ht="14.25" customHeight="1" x14ac:dyDescent="0.25">
      <c r="A317" s="16">
        <v>301</v>
      </c>
      <c r="B317" s="34">
        <v>0.36533143911187299</v>
      </c>
      <c r="C317" s="34">
        <v>6.5058761975823401E-2</v>
      </c>
      <c r="D317" s="34">
        <v>1.6814530982238601E-2</v>
      </c>
      <c r="E317" s="34">
        <v>5.4927119552538199E-2</v>
      </c>
      <c r="F317" s="34">
        <v>1.06587133302086E-2</v>
      </c>
      <c r="G317" s="34">
        <v>0.17515981626871899</v>
      </c>
      <c r="H317" s="35">
        <v>1.11303498767506</v>
      </c>
      <c r="I317" s="34">
        <v>9.6483193599069497E-2</v>
      </c>
      <c r="J317" s="34">
        <v>2.6776124542764498E-2</v>
      </c>
      <c r="K317" s="36">
        <f>Inputs!$B$12*(1+$B317)^4</f>
        <v>208498.82568519685</v>
      </c>
      <c r="L317" s="36">
        <f t="shared" si="40"/>
        <v>20491.227193732553</v>
      </c>
      <c r="M317" s="36">
        <f t="shared" si="41"/>
        <v>250409.97430748626</v>
      </c>
      <c r="N317" s="37">
        <f>M317/Inputs!$B$6</f>
        <v>381.72252181019246</v>
      </c>
      <c r="O317" s="38">
        <f>IF(N317&gt;Inputs!$B$4,1,0)</f>
        <v>0</v>
      </c>
      <c r="P317" s="34">
        <f t="shared" si="42"/>
        <v>6.9707069056304999E-2</v>
      </c>
      <c r="Q317" s="36">
        <f>Inputs!$B$12*(1+$B317)^0*$C317+Inputs!$B$29*(1+$D317)^0*Inputs!$B$19+Inputs!$B$30*(1+$E317)^0*Inputs!$B$20+Inputs!$B$31*(1+$F317)^0*Inputs!$B$21+Inputs!$B$22*(1+Inputs!$B$23)^0</f>
        <v>11925.569745976325</v>
      </c>
      <c r="R317" s="36">
        <f>Inputs!$B$12*(1+$B317)^1*$C317+Inputs!$B$29*(1+$D317)^1*Inputs!$B$19+Inputs!$B$30*(1+$E317)^1*Inputs!$B$20+Inputs!$B$31*(1+$F317)^1*Inputs!$B$21+Inputs!$B$22*(1+Inputs!$B$23)^1</f>
        <v>13524.104450721985</v>
      </c>
      <c r="S317" s="36">
        <f>Inputs!$B$12*(1+$B317)^2*$C317+Inputs!$B$29*(1+$D317)^2*Inputs!$B$19+Inputs!$B$30*(1+$E317)^2*Inputs!$B$20+Inputs!$B$31*(1+$F317)^2*Inputs!$B$21+Inputs!$B$22*(1+Inputs!$B$23)^2</f>
        <v>15650.580208618121</v>
      </c>
      <c r="T317" s="36">
        <f>Inputs!$B$12*(1+$B317)^3*$C317+Inputs!$B$29*(1+$D317)^3*Inputs!$B$19+Inputs!$B$30*(1+$E317)^3*Inputs!$B$20+Inputs!$B$31*(1+$F317)^3*Inputs!$B$21+Inputs!$B$22*(1+Inputs!$B$23)^3</f>
        <v>18495.706856311408</v>
      </c>
      <c r="U317" s="36">
        <f>Inputs!$B$12*(1+$B317)^4*$C317+Inputs!$B$29*(1+$D317)^4*Inputs!$B$19+Inputs!$B$30*(1+$E317)^4*Inputs!$B$20+Inputs!$B$31*(1+$F317)^4*Inputs!$B$21+Inputs!$B$22*(1+Inputs!$B$23)^4</f>
        <v>22319.750823246191</v>
      </c>
      <c r="V317" s="35">
        <f>Inputs!$B$13/(Q317*(1-$G317))</f>
        <v>1.287018408261106</v>
      </c>
      <c r="W317" s="36">
        <f>Inputs!$B$13</f>
        <v>12660</v>
      </c>
      <c r="X317" s="36">
        <f t="shared" si="43"/>
        <v>13871.773623781863</v>
      </c>
      <c r="Y317" s="36">
        <f t="shared" si="44"/>
        <v>15491.417595875831</v>
      </c>
      <c r="Z317" s="36">
        <f t="shared" si="45"/>
        <v>17644.037130565219</v>
      </c>
      <c r="AA317" s="36">
        <f t="shared" si="46"/>
        <v>20491.227193732553</v>
      </c>
      <c r="AB317" s="36">
        <f t="shared" si="47"/>
        <v>59970.483949853762</v>
      </c>
      <c r="AC317" s="36">
        <f t="shared" si="48"/>
        <v>301833.13012502796</v>
      </c>
      <c r="AD317" s="36">
        <f t="shared" si="49"/>
        <v>190439.49035763252</v>
      </c>
    </row>
    <row r="318" spans="1:30" ht="14.25" customHeight="1" x14ac:dyDescent="0.25">
      <c r="A318" s="16">
        <v>302</v>
      </c>
      <c r="B318" s="34">
        <v>0.44327181987821102</v>
      </c>
      <c r="C318" s="34">
        <v>5.8242636883858202E-2</v>
      </c>
      <c r="D318" s="34">
        <v>2.5040204010489599E-2</v>
      </c>
      <c r="E318" s="34">
        <v>2.4965050663803098E-2</v>
      </c>
      <c r="F318" s="34">
        <v>1.05519546108336E-2</v>
      </c>
      <c r="G318" s="34">
        <v>0.18038004414627701</v>
      </c>
      <c r="H318" s="35">
        <v>0.958493694929763</v>
      </c>
      <c r="I318" s="34">
        <v>8.9863394422004403E-2</v>
      </c>
      <c r="J318" s="34">
        <v>2.4801516296836398E-2</v>
      </c>
      <c r="K318" s="36">
        <f>Inputs!$B$12*(1+$B318)^4</f>
        <v>260341.72523931891</v>
      </c>
      <c r="L318" s="36">
        <f t="shared" si="40"/>
        <v>18613.339607134138</v>
      </c>
      <c r="M318" s="36">
        <f t="shared" si="41"/>
        <v>248624.07552027889</v>
      </c>
      <c r="N318" s="37">
        <f>M318/Inputs!$B$6</f>
        <v>379.00011512237637</v>
      </c>
      <c r="O318" s="38">
        <f>IF(N318&gt;Inputs!$B$4,1,0)</f>
        <v>0</v>
      </c>
      <c r="P318" s="34">
        <f t="shared" si="42"/>
        <v>6.5061878125168005E-2</v>
      </c>
      <c r="Q318" s="36">
        <f>Inputs!$B$12*(1+$B318)^0*$C318+Inputs!$B$29*(1+$D318)^0*Inputs!$B$19+Inputs!$B$30*(1+$E318)^0*Inputs!$B$20+Inputs!$B$31*(1+$F318)^0*Inputs!$B$21+Inputs!$B$22*(1+Inputs!$B$23)^0</f>
        <v>11516.602240458415</v>
      </c>
      <c r="R318" s="36">
        <f>Inputs!$B$12*(1+$B318)^1*$C318+Inputs!$B$29*(1+$D318)^1*Inputs!$B$19+Inputs!$B$30*(1+$E318)^1*Inputs!$B$20+Inputs!$B$31*(1+$F318)^1*Inputs!$B$21+Inputs!$B$22*(1+Inputs!$B$23)^1</f>
        <v>13189.534524753537</v>
      </c>
      <c r="S318" s="36">
        <f>Inputs!$B$12*(1+$B318)^2*$C318+Inputs!$B$29*(1+$D318)^2*Inputs!$B$19+Inputs!$B$30*(1+$E318)^2*Inputs!$B$20+Inputs!$B$31*(1+$F318)^2*Inputs!$B$21+Inputs!$B$22*(1+Inputs!$B$23)^2</f>
        <v>15551.177665308969</v>
      </c>
      <c r="T318" s="36">
        <f>Inputs!$B$12*(1+$B318)^3*$C318+Inputs!$B$29*(1+$D318)^3*Inputs!$B$19+Inputs!$B$30*(1+$E318)^3*Inputs!$B$20+Inputs!$B$31*(1+$F318)^3*Inputs!$B$21+Inputs!$B$22*(1+Inputs!$B$23)^3</f>
        <v>18905.936279765992</v>
      </c>
      <c r="U318" s="36">
        <f>Inputs!$B$12*(1+$B318)^4*$C318+Inputs!$B$29*(1+$D318)^4*Inputs!$B$19+Inputs!$B$30*(1+$E318)^4*Inputs!$B$20+Inputs!$B$31*(1+$F318)^4*Inputs!$B$21+Inputs!$B$22*(1+Inputs!$B$23)^4</f>
        <v>23693.134344157341</v>
      </c>
      <c r="V318" s="35">
        <f>Inputs!$B$13/(Q318*(1-$G318))</f>
        <v>1.3412100970976037</v>
      </c>
      <c r="W318" s="36">
        <f>Inputs!$B$13</f>
        <v>12660</v>
      </c>
      <c r="X318" s="36">
        <f t="shared" si="43"/>
        <v>13464.695390806928</v>
      </c>
      <c r="Y318" s="36">
        <f t="shared" si="44"/>
        <v>14656.076142604037</v>
      </c>
      <c r="Z318" s="36">
        <f t="shared" si="45"/>
        <v>16335.127106375568</v>
      </c>
      <c r="AA318" s="36">
        <f t="shared" si="46"/>
        <v>18613.339607134138</v>
      </c>
      <c r="AB318" s="36">
        <f t="shared" si="47"/>
        <v>57956.372528007443</v>
      </c>
      <c r="AC318" s="36">
        <f t="shared" si="48"/>
        <v>293182.10913066496</v>
      </c>
      <c r="AD318" s="36">
        <f t="shared" si="49"/>
        <v>190667.70299227146</v>
      </c>
    </row>
    <row r="319" spans="1:30" ht="14.25" customHeight="1" x14ac:dyDescent="0.25">
      <c r="A319" s="16">
        <v>303</v>
      </c>
      <c r="B319" s="34">
        <v>0.25361281212347497</v>
      </c>
      <c r="C319" s="34">
        <v>9.2136598445402604E-2</v>
      </c>
      <c r="D319" s="34">
        <v>3.6374559907612798E-2</v>
      </c>
      <c r="E319" s="34">
        <v>4.3313636882162901E-2</v>
      </c>
      <c r="F319" s="34">
        <v>1.26253420045626E-2</v>
      </c>
      <c r="G319" s="34">
        <v>0.186982000287647</v>
      </c>
      <c r="H319" s="35">
        <v>1.0072180896671099</v>
      </c>
      <c r="I319" s="34">
        <v>0.101652159193505</v>
      </c>
      <c r="J319" s="34">
        <v>2.7016162556892799E-2</v>
      </c>
      <c r="K319" s="36">
        <f>Inputs!$B$12*(1+$B319)^4</f>
        <v>148185.2368213087</v>
      </c>
      <c r="L319" s="36">
        <f t="shared" si="40"/>
        <v>18498.418322498619</v>
      </c>
      <c r="M319" s="36">
        <f t="shared" si="41"/>
        <v>213597.482166573</v>
      </c>
      <c r="N319" s="37">
        <f>M319/Inputs!$B$6</f>
        <v>325.6059179368491</v>
      </c>
      <c r="O319" s="38">
        <f>IF(N319&gt;Inputs!$B$4,1,0)</f>
        <v>0</v>
      </c>
      <c r="P319" s="34">
        <f t="shared" si="42"/>
        <v>7.463599663661219E-2</v>
      </c>
      <c r="Q319" s="36">
        <f>Inputs!$B$12*(1+$B319)^0*$C319+Inputs!$B$29*(1+$D319)^0*Inputs!$B$19+Inputs!$B$30*(1+$E319)^0*Inputs!$B$20+Inputs!$B$31*(1+$F319)^0*Inputs!$B$21+Inputs!$B$22*(1+Inputs!$B$23)^0</f>
        <v>13550.239934151079</v>
      </c>
      <c r="R319" s="36">
        <f>Inputs!$B$12*(1+$B319)^1*$C319+Inputs!$B$29*(1+$D319)^1*Inputs!$B$19+Inputs!$B$30*(1+$E319)^1*Inputs!$B$20+Inputs!$B$31*(1+$F319)^1*Inputs!$B$21+Inputs!$B$22*(1+Inputs!$B$23)^1</f>
        <v>15168.961946240328</v>
      </c>
      <c r="S319" s="36">
        <f>Inputs!$B$12*(1+$B319)^2*$C319+Inputs!$B$29*(1+$D319)^2*Inputs!$B$19+Inputs!$B$30*(1+$E319)^2*Inputs!$B$20+Inputs!$B$31*(1+$F319)^2*Inputs!$B$21+Inputs!$B$22*(1+Inputs!$B$23)^2</f>
        <v>17150.978089948308</v>
      </c>
      <c r="T319" s="36">
        <f>Inputs!$B$12*(1+$B319)^3*$C319+Inputs!$B$29*(1+$D319)^3*Inputs!$B$19+Inputs!$B$30*(1+$E319)^3*Inputs!$B$20+Inputs!$B$31*(1+$F319)^3*Inputs!$B$21+Inputs!$B$22*(1+Inputs!$B$23)^3</f>
        <v>19586.775348873656</v>
      </c>
      <c r="U319" s="36">
        <f>Inputs!$B$12*(1+$B319)^4*$C319+Inputs!$B$29*(1+$D319)^4*Inputs!$B$19+Inputs!$B$30*(1+$E319)^4*Inputs!$B$20+Inputs!$B$31*(1+$F319)^4*Inputs!$B$21+Inputs!$B$22*(1+Inputs!$B$23)^4</f>
        <v>22589.723674953439</v>
      </c>
      <c r="V319" s="35">
        <f>Inputs!$B$13/(Q319*(1-$G319))</f>
        <v>1.1491760324410636</v>
      </c>
      <c r="W319" s="36">
        <f>Inputs!$B$13</f>
        <v>12660</v>
      </c>
      <c r="X319" s="36">
        <f t="shared" si="43"/>
        <v>13734.694250722416</v>
      </c>
      <c r="Y319" s="36">
        <f t="shared" si="44"/>
        <v>15034.437933944317</v>
      </c>
      <c r="Z319" s="36">
        <f t="shared" si="45"/>
        <v>16604.49346710437</v>
      </c>
      <c r="AA319" s="36">
        <f t="shared" si="46"/>
        <v>18498.418322498619</v>
      </c>
      <c r="AB319" s="36">
        <f t="shared" si="47"/>
        <v>56727.051713562316</v>
      </c>
      <c r="AC319" s="36">
        <f t="shared" si="48"/>
        <v>254544.3948640892</v>
      </c>
      <c r="AD319" s="36">
        <f t="shared" si="49"/>
        <v>156870.43045301069</v>
      </c>
    </row>
    <row r="320" spans="1:30" ht="14.25" customHeight="1" x14ac:dyDescent="0.25">
      <c r="A320" s="16">
        <v>304</v>
      </c>
      <c r="B320" s="34">
        <v>0.391697181513389</v>
      </c>
      <c r="C320" s="34">
        <v>7.7685486496922404E-2</v>
      </c>
      <c r="D320" s="34">
        <v>3.98995926249094E-2</v>
      </c>
      <c r="E320" s="34">
        <v>1.8567248751084401E-2</v>
      </c>
      <c r="F320" s="34">
        <v>1.12323968837468E-2</v>
      </c>
      <c r="G320" s="34">
        <v>0.17771558815236899</v>
      </c>
      <c r="H320" s="35">
        <v>0.96434139818973497</v>
      </c>
      <c r="I320" s="34">
        <v>9.5153315001684294E-2</v>
      </c>
      <c r="J320" s="34">
        <v>2.5559000385560599E-2</v>
      </c>
      <c r="K320" s="36">
        <f>Inputs!$B$12*(1+$B320)^4</f>
        <v>225076.54562880311</v>
      </c>
      <c r="L320" s="36">
        <f t="shared" si="40"/>
        <v>20756.039442267684</v>
      </c>
      <c r="M320" s="36">
        <f t="shared" si="41"/>
        <v>254693.39834983862</v>
      </c>
      <c r="N320" s="37">
        <f>M320/Inputs!$B$6</f>
        <v>388.25213163085158</v>
      </c>
      <c r="O320" s="38">
        <f>IF(N320&gt;Inputs!$B$4,1,0)</f>
        <v>0</v>
      </c>
      <c r="P320" s="34">
        <f t="shared" si="42"/>
        <v>6.9594314616123698E-2</v>
      </c>
      <c r="Q320" s="36">
        <f>Inputs!$B$12*(1+$B320)^0*$C320+Inputs!$B$29*(1+$D320)^0*Inputs!$B$19+Inputs!$B$30*(1+$E320)^0*Inputs!$B$20+Inputs!$B$31*(1+$F320)^0*Inputs!$B$21+Inputs!$B$22*(1+Inputs!$B$23)^0</f>
        <v>12683.173217242267</v>
      </c>
      <c r="R320" s="36">
        <f>Inputs!$B$12*(1+$B320)^1*$C320+Inputs!$B$29*(1+$D320)^1*Inputs!$B$19+Inputs!$B$30*(1+$E320)^1*Inputs!$B$20+Inputs!$B$31*(1+$F320)^1*Inputs!$B$21+Inputs!$B$22*(1+Inputs!$B$23)^1</f>
        <v>14668.846142812119</v>
      </c>
      <c r="S320" s="36">
        <f>Inputs!$B$12*(1+$B320)^2*$C320+Inputs!$B$29*(1+$D320)^2*Inputs!$B$19+Inputs!$B$30*(1+$E320)^2*Inputs!$B$20+Inputs!$B$31*(1+$F320)^2*Inputs!$B$21+Inputs!$B$22*(1+Inputs!$B$23)^2</f>
        <v>17374.277081708096</v>
      </c>
      <c r="T320" s="36">
        <f>Inputs!$B$12*(1+$B320)^3*$C320+Inputs!$B$29*(1+$D320)^3*Inputs!$B$19+Inputs!$B$30*(1+$E320)^3*Inputs!$B$20+Inputs!$B$31*(1+$F320)^3*Inputs!$B$21+Inputs!$B$22*(1+Inputs!$B$23)^3</f>
        <v>21079.754879480148</v>
      </c>
      <c r="U320" s="36">
        <f>Inputs!$B$12*(1+$B320)^4*$C320+Inputs!$B$29*(1+$D320)^4*Inputs!$B$19+Inputs!$B$30*(1+$E320)^4*Inputs!$B$20+Inputs!$B$31*(1+$F320)^4*Inputs!$B$21+Inputs!$B$22*(1+Inputs!$B$23)^4</f>
        <v>26175.297050047979</v>
      </c>
      <c r="V320" s="35">
        <f>Inputs!$B$13/(Q320*(1-$G320))</f>
        <v>1.2139022728153719</v>
      </c>
      <c r="W320" s="36">
        <f>Inputs!$B$13</f>
        <v>12660</v>
      </c>
      <c r="X320" s="36">
        <f t="shared" si="43"/>
        <v>13889.496393589749</v>
      </c>
      <c r="Y320" s="36">
        <f t="shared" si="44"/>
        <v>15559.844977976647</v>
      </c>
      <c r="Z320" s="36">
        <f t="shared" si="45"/>
        <v>17796.90776287773</v>
      </c>
      <c r="AA320" s="36">
        <f t="shared" si="46"/>
        <v>20756.039442267684</v>
      </c>
      <c r="AB320" s="36">
        <f t="shared" si="47"/>
        <v>60534.73878309704</v>
      </c>
      <c r="AC320" s="36">
        <f t="shared" si="48"/>
        <v>305866.12110184674</v>
      </c>
      <c r="AD320" s="36">
        <f t="shared" si="49"/>
        <v>194158.65956674158</v>
      </c>
    </row>
    <row r="321" spans="1:30" ht="14.25" customHeight="1" x14ac:dyDescent="0.25">
      <c r="A321" s="16">
        <v>305</v>
      </c>
      <c r="B321" s="34">
        <v>0.16429854105938799</v>
      </c>
      <c r="C321" s="34">
        <v>0.10147665809705</v>
      </c>
      <c r="D321" s="34">
        <v>3.0560591529138301E-2</v>
      </c>
      <c r="E321" s="34">
        <v>4.6070658679698097E-2</v>
      </c>
      <c r="F321" s="34">
        <v>1.29217061892092E-2</v>
      </c>
      <c r="G321" s="34">
        <v>0.184339794711288</v>
      </c>
      <c r="H321" s="35">
        <v>1.0508364396607</v>
      </c>
      <c r="I321" s="34">
        <v>9.77529347036772E-2</v>
      </c>
      <c r="J321" s="34">
        <v>2.2580225132613301E-2</v>
      </c>
      <c r="K321" s="36">
        <f>Inputs!$B$12*(1+$B321)^4</f>
        <v>110257.63263857269</v>
      </c>
      <c r="L321" s="36">
        <f t="shared" si="40"/>
        <v>17208.899720731592</v>
      </c>
      <c r="M321" s="36">
        <f t="shared" si="41"/>
        <v>202431.63505544522</v>
      </c>
      <c r="N321" s="37">
        <f>M321/Inputs!$B$6</f>
        <v>308.58480953573968</v>
      </c>
      <c r="O321" s="38">
        <f>IF(N321&gt;Inputs!$B$4,1,0)</f>
        <v>0</v>
      </c>
      <c r="P321" s="34">
        <f t="shared" si="42"/>
        <v>7.5172709571063895E-2</v>
      </c>
      <c r="Q321" s="36">
        <f>Inputs!$B$12*(1+$B321)^0*$C321+Inputs!$B$29*(1+$D321)^0*Inputs!$B$19+Inputs!$B$30*(1+$E321)^0*Inputs!$B$20+Inputs!$B$31*(1+$F321)^0*Inputs!$B$21+Inputs!$B$22*(1+Inputs!$B$23)^0</f>
        <v>14110.643513249921</v>
      </c>
      <c r="R321" s="36">
        <f>Inputs!$B$12*(1+$B321)^1*$C321+Inputs!$B$29*(1+$D321)^1*Inputs!$B$19+Inputs!$B$30*(1+$E321)^1*Inputs!$B$20+Inputs!$B$31*(1+$F321)^1*Inputs!$B$21+Inputs!$B$22*(1+Inputs!$B$23)^1</f>
        <v>15316.771483855693</v>
      </c>
      <c r="S321" s="36">
        <f>Inputs!$B$12*(1+$B321)^2*$C321+Inputs!$B$29*(1+$D321)^2*Inputs!$B$19+Inputs!$B$30*(1+$E321)^2*Inputs!$B$20+Inputs!$B$31*(1+$F321)^2*Inputs!$B$21+Inputs!$B$22*(1+Inputs!$B$23)^2</f>
        <v>16694.347771198263</v>
      </c>
      <c r="T321" s="36">
        <f>Inputs!$B$12*(1+$B321)^3*$C321+Inputs!$B$29*(1+$D321)^3*Inputs!$B$19+Inputs!$B$30*(1+$E321)^3*Inputs!$B$20+Inputs!$B$31*(1+$F321)^3*Inputs!$B$21+Inputs!$B$22*(1+Inputs!$B$23)^3</f>
        <v>18270.663043129294</v>
      </c>
      <c r="U321" s="36">
        <f>Inputs!$B$12*(1+$B321)^4*$C321+Inputs!$B$29*(1+$D321)^4*Inputs!$B$19+Inputs!$B$30*(1+$E321)^4*Inputs!$B$20+Inputs!$B$31*(1+$F321)^4*Inputs!$B$21+Inputs!$B$22*(1+Inputs!$B$23)^4</f>
        <v>20077.457036790278</v>
      </c>
      <c r="V321" s="35">
        <f>Inputs!$B$13/(Q321*(1-$G321))</f>
        <v>1.0999618207899831</v>
      </c>
      <c r="W321" s="36">
        <f>Inputs!$B$13</f>
        <v>12660</v>
      </c>
      <c r="X321" s="36">
        <f t="shared" si="43"/>
        <v>13588.697789235152</v>
      </c>
      <c r="Y321" s="36">
        <f t="shared" si="44"/>
        <v>14643.618687387361</v>
      </c>
      <c r="Z321" s="36">
        <f t="shared" si="45"/>
        <v>15843.275201043663</v>
      </c>
      <c r="AA321" s="36">
        <f t="shared" si="46"/>
        <v>17208.899720731592</v>
      </c>
      <c r="AB321" s="36">
        <f t="shared" si="47"/>
        <v>55583.899028442305</v>
      </c>
      <c r="AC321" s="36">
        <f t="shared" si="48"/>
        <v>234094.00367662209</v>
      </c>
      <c r="AD321" s="36">
        <f t="shared" si="49"/>
        <v>146847.73602700292</v>
      </c>
    </row>
    <row r="322" spans="1:30" ht="14.25" customHeight="1" x14ac:dyDescent="0.25">
      <c r="A322" s="16">
        <v>306</v>
      </c>
      <c r="B322" s="34">
        <v>0.216381475448162</v>
      </c>
      <c r="C322" s="34">
        <v>9.0884063101296902E-2</v>
      </c>
      <c r="D322" s="34">
        <v>5.1187710278254403E-2</v>
      </c>
      <c r="E322" s="34">
        <v>6.6322478193434398E-2</v>
      </c>
      <c r="F322" s="34">
        <v>-1.2333397383267899E-2</v>
      </c>
      <c r="G322" s="34">
        <v>0.206763016907972</v>
      </c>
      <c r="H322" s="35">
        <v>1.1601610388940899</v>
      </c>
      <c r="I322" s="34">
        <v>9.8554885792654007E-2</v>
      </c>
      <c r="J322" s="34">
        <v>2.8990376959654E-2</v>
      </c>
      <c r="K322" s="36">
        <f>Inputs!$B$12*(1+$B322)^4</f>
        <v>131350.10992992975</v>
      </c>
      <c r="L322" s="36">
        <f t="shared" si="40"/>
        <v>19249.303597014317</v>
      </c>
      <c r="M322" s="36">
        <f t="shared" si="41"/>
        <v>236392.53902984032</v>
      </c>
      <c r="N322" s="37">
        <f>M322/Inputs!$B$6</f>
        <v>360.35448022841513</v>
      </c>
      <c r="O322" s="38">
        <f>IF(N322&gt;Inputs!$B$4,1,0)</f>
        <v>0</v>
      </c>
      <c r="P322" s="34">
        <f t="shared" si="42"/>
        <v>6.9564508832999999E-2</v>
      </c>
      <c r="Q322" s="36">
        <f>Inputs!$B$12*(1+$B322)^0*$C322+Inputs!$B$29*(1+$D322)^0*Inputs!$B$19+Inputs!$B$30*(1+$E322)^0*Inputs!$B$20+Inputs!$B$31*(1+$F322)^0*Inputs!$B$21+Inputs!$B$22*(1+Inputs!$B$23)^0</f>
        <v>13475.087813504735</v>
      </c>
      <c r="R322" s="36">
        <f>Inputs!$B$12*(1+$B322)^1*$C322+Inputs!$B$29*(1+$D322)^1*Inputs!$B$19+Inputs!$B$30*(1+$E322)^1*Inputs!$B$20+Inputs!$B$31*(1+$F322)^1*Inputs!$B$21+Inputs!$B$22*(1+Inputs!$B$23)^1</f>
        <v>14865.714498804475</v>
      </c>
      <c r="S322" s="36">
        <f>Inputs!$B$12*(1+$B322)^2*$C322+Inputs!$B$29*(1+$D322)^2*Inputs!$B$19+Inputs!$B$30*(1+$E322)^2*Inputs!$B$20+Inputs!$B$31*(1+$F322)^2*Inputs!$B$21+Inputs!$B$22*(1+Inputs!$B$23)^2</f>
        <v>16529.959826766171</v>
      </c>
      <c r="T322" s="36">
        <f>Inputs!$B$12*(1+$B322)^3*$C322+Inputs!$B$29*(1+$D322)^3*Inputs!$B$19+Inputs!$B$30*(1+$E322)^3*Inputs!$B$20+Inputs!$B$31*(1+$F322)^3*Inputs!$B$21+Inputs!$B$22*(1+Inputs!$B$23)^3</f>
        <v>18524.173799843411</v>
      </c>
      <c r="U322" s="36">
        <f>Inputs!$B$12*(1+$B322)^4*$C322+Inputs!$B$29*(1+$D322)^4*Inputs!$B$19+Inputs!$B$30*(1+$E322)^4*Inputs!$B$20+Inputs!$B$31*(1+$F322)^4*Inputs!$B$21+Inputs!$B$22*(1+Inputs!$B$23)^4</f>
        <v>20916.730046059682</v>
      </c>
      <c r="V322" s="35">
        <f>Inputs!$B$13/(Q322*(1-$G322))</f>
        <v>1.1844020421076569</v>
      </c>
      <c r="W322" s="36">
        <f>Inputs!$B$13</f>
        <v>12660</v>
      </c>
      <c r="X322" s="36">
        <f t="shared" si="43"/>
        <v>13895.047080053753</v>
      </c>
      <c r="Y322" s="36">
        <f t="shared" si="44"/>
        <v>15371.16125180601</v>
      </c>
      <c r="Z322" s="36">
        <f t="shared" si="45"/>
        <v>17136.525300011846</v>
      </c>
      <c r="AA322" s="36">
        <f t="shared" si="46"/>
        <v>19249.303597014317</v>
      </c>
      <c r="AB322" s="36">
        <f t="shared" si="47"/>
        <v>58429.500322322441</v>
      </c>
      <c r="AC322" s="36">
        <f t="shared" si="48"/>
        <v>284733.53002539102</v>
      </c>
      <c r="AD322" s="36">
        <f t="shared" si="49"/>
        <v>177963.03870751787</v>
      </c>
    </row>
    <row r="323" spans="1:30" ht="14.25" customHeight="1" x14ac:dyDescent="0.25">
      <c r="A323" s="16">
        <v>307</v>
      </c>
      <c r="B323" s="34">
        <v>0.18338795635771299</v>
      </c>
      <c r="C323" s="34">
        <v>9.7871763943811793E-2</v>
      </c>
      <c r="D323" s="34">
        <v>4.8406706500661402E-2</v>
      </c>
      <c r="E323" s="34">
        <v>3.7807201382366103E-2</v>
      </c>
      <c r="F323" s="34">
        <v>-9.3090466934790603E-3</v>
      </c>
      <c r="G323" s="34">
        <v>0.17420410617006199</v>
      </c>
      <c r="H323" s="35">
        <v>1.0743524125199699</v>
      </c>
      <c r="I323" s="34">
        <v>0.100810562493544</v>
      </c>
      <c r="J323" s="34">
        <v>2.5126561545628701E-2</v>
      </c>
      <c r="K323" s="36">
        <f>Inputs!$B$12*(1+$B323)^4</f>
        <v>117668.39522405609</v>
      </c>
      <c r="L323" s="36">
        <f t="shared" si="40"/>
        <v>17896.882661381151</v>
      </c>
      <c r="M323" s="36">
        <f t="shared" si="41"/>
        <v>206056.70640657836</v>
      </c>
      <c r="N323" s="37">
        <f>M323/Inputs!$B$6</f>
        <v>314.11083293685726</v>
      </c>
      <c r="O323" s="38">
        <f>IF(N323&gt;Inputs!$B$4,1,0)</f>
        <v>0</v>
      </c>
      <c r="P323" s="34">
        <f t="shared" si="42"/>
        <v>7.5684000947915303E-2</v>
      </c>
      <c r="Q323" s="36">
        <f>Inputs!$B$12*(1+$B323)^0*$C323+Inputs!$B$29*(1+$D323)^0*Inputs!$B$19+Inputs!$B$30*(1+$E323)^0*Inputs!$B$20+Inputs!$B$31*(1+$F323)^0*Inputs!$B$21+Inputs!$B$22*(1+Inputs!$B$23)^0</f>
        <v>13894.349864055628</v>
      </c>
      <c r="R323" s="36">
        <f>Inputs!$B$12*(1+$B323)^1*$C323+Inputs!$B$29*(1+$D323)^1*Inputs!$B$19+Inputs!$B$30*(1+$E323)^1*Inputs!$B$20+Inputs!$B$31*(1+$F323)^1*Inputs!$B$21+Inputs!$B$22*(1+Inputs!$B$23)^1</f>
        <v>15114.841506059325</v>
      </c>
      <c r="S323" s="36">
        <f>Inputs!$B$12*(1+$B323)^2*$C323+Inputs!$B$29*(1+$D323)^2*Inputs!$B$19+Inputs!$B$30*(1+$E323)^2*Inputs!$B$20+Inputs!$B$31*(1+$F323)^2*Inputs!$B$21+Inputs!$B$22*(1+Inputs!$B$23)^2</f>
        <v>16542.464592005352</v>
      </c>
      <c r="T323" s="36">
        <f>Inputs!$B$12*(1+$B323)^3*$C323+Inputs!$B$29*(1+$D323)^3*Inputs!$B$19+Inputs!$B$30*(1+$E323)^3*Inputs!$B$20+Inputs!$B$31*(1+$F323)^3*Inputs!$B$21+Inputs!$B$22*(1+Inputs!$B$23)^3</f>
        <v>18213.880934914276</v>
      </c>
      <c r="U323" s="36">
        <f>Inputs!$B$12*(1+$B323)^4*$C323+Inputs!$B$29*(1+$D323)^4*Inputs!$B$19+Inputs!$B$30*(1+$E323)^4*Inputs!$B$20+Inputs!$B$31*(1+$F323)^4*Inputs!$B$21+Inputs!$B$22*(1+Inputs!$B$23)^4</f>
        <v>20172.415653699016</v>
      </c>
      <c r="V323" s="35">
        <f>Inputs!$B$13/(Q323*(1-$G323))</f>
        <v>1.1033740261124043</v>
      </c>
      <c r="W323" s="36">
        <f>Inputs!$B$13</f>
        <v>12660</v>
      </c>
      <c r="X323" s="36">
        <f t="shared" si="43"/>
        <v>13681.50498246437</v>
      </c>
      <c r="Y323" s="36">
        <f t="shared" si="44"/>
        <v>14874.633054826467</v>
      </c>
      <c r="Z323" s="36">
        <f t="shared" si="45"/>
        <v>16268.407009457253</v>
      </c>
      <c r="AA323" s="36">
        <f t="shared" si="46"/>
        <v>17896.882661381151</v>
      </c>
      <c r="AB323" s="36">
        <f t="shared" si="47"/>
        <v>56092.416851163187</v>
      </c>
      <c r="AC323" s="36">
        <f t="shared" si="48"/>
        <v>242410.14686410537</v>
      </c>
      <c r="AD323" s="36">
        <f t="shared" si="49"/>
        <v>149964.28955541516</v>
      </c>
    </row>
    <row r="324" spans="1:30" ht="14.25" customHeight="1" x14ac:dyDescent="0.25">
      <c r="A324" s="16">
        <v>308</v>
      </c>
      <c r="B324" s="34">
        <v>0.23746051154727099</v>
      </c>
      <c r="C324" s="34">
        <v>6.5902947970011796E-2</v>
      </c>
      <c r="D324" s="34">
        <v>2.9192236930972101E-2</v>
      </c>
      <c r="E324" s="34">
        <v>4.2907554506924801E-2</v>
      </c>
      <c r="F324" s="34">
        <v>7.9177782736512391E-3</v>
      </c>
      <c r="G324" s="34">
        <v>0.20110430295856299</v>
      </c>
      <c r="H324" s="35">
        <v>1.0440706259653001</v>
      </c>
      <c r="I324" s="34">
        <v>9.7380733671136005E-2</v>
      </c>
      <c r="J324" s="34">
        <v>2.21710405912512E-2</v>
      </c>
      <c r="K324" s="36">
        <f>Inputs!$B$12*(1+$B324)^4</f>
        <v>140694.34657159453</v>
      </c>
      <c r="L324" s="36">
        <f t="shared" si="40"/>
        <v>15023.835312780022</v>
      </c>
      <c r="M324" s="36">
        <f t="shared" si="41"/>
        <v>180329.29607065424</v>
      </c>
      <c r="N324" s="37">
        <f>M324/Inputs!$B$6</f>
        <v>274.89221961989978</v>
      </c>
      <c r="O324" s="38">
        <f>IF(N324&gt;Inputs!$B$4,1,0)</f>
        <v>0</v>
      </c>
      <c r="P324" s="34">
        <f t="shared" si="42"/>
        <v>7.5209693079884801E-2</v>
      </c>
      <c r="Q324" s="36">
        <f>Inputs!$B$12*(1+$B324)^0*$C324+Inputs!$B$29*(1+$D324)^0*Inputs!$B$19+Inputs!$B$30*(1+$E324)^0*Inputs!$B$20+Inputs!$B$31*(1+$F324)^0*Inputs!$B$21+Inputs!$B$22*(1+Inputs!$B$23)^0</f>
        <v>11976.22090562763</v>
      </c>
      <c r="R324" s="36">
        <f>Inputs!$B$12*(1+$B324)^1*$C324+Inputs!$B$29*(1+$D324)^1*Inputs!$B$19+Inputs!$B$30*(1+$E324)^1*Inputs!$B$20+Inputs!$B$31*(1+$F324)^1*Inputs!$B$21+Inputs!$B$22*(1+Inputs!$B$23)^1</f>
        <v>13085.925077958716</v>
      </c>
      <c r="S324" s="36">
        <f>Inputs!$B$12*(1+$B324)^2*$C324+Inputs!$B$29*(1+$D324)^2*Inputs!$B$19+Inputs!$B$30*(1+$E324)^2*Inputs!$B$20+Inputs!$B$31*(1+$F324)^2*Inputs!$B$21+Inputs!$B$22*(1+Inputs!$B$23)^2</f>
        <v>14424.241129779235</v>
      </c>
      <c r="T324" s="36">
        <f>Inputs!$B$12*(1+$B324)^3*$C324+Inputs!$B$29*(1+$D324)^3*Inputs!$B$19+Inputs!$B$30*(1+$E324)^3*Inputs!$B$20+Inputs!$B$31*(1+$F324)^3*Inputs!$B$21+Inputs!$B$22*(1+Inputs!$B$23)^3</f>
        <v>16044.335219878996</v>
      </c>
      <c r="U324" s="36">
        <f>Inputs!$B$12*(1+$B324)^4*$C324+Inputs!$B$29*(1+$D324)^4*Inputs!$B$19+Inputs!$B$30*(1+$E324)^4*Inputs!$B$20+Inputs!$B$31*(1+$F324)^4*Inputs!$B$21+Inputs!$B$22*(1+Inputs!$B$23)^4</f>
        <v>18011.955067418872</v>
      </c>
      <c r="V324" s="35">
        <f>Inputs!$B$13/(Q324*(1-$G324))</f>
        <v>1.3231949220981984</v>
      </c>
      <c r="W324" s="36">
        <f>Inputs!$B$13</f>
        <v>12660</v>
      </c>
      <c r="X324" s="36">
        <f t="shared" si="43"/>
        <v>13103.550900815817</v>
      </c>
      <c r="Y324" s="36">
        <f t="shared" si="44"/>
        <v>13639.549863967752</v>
      </c>
      <c r="Z324" s="36">
        <f t="shared" si="45"/>
        <v>14277.07303872496</v>
      </c>
      <c r="AA324" s="36">
        <f t="shared" si="46"/>
        <v>15023.835312780022</v>
      </c>
      <c r="AB324" s="36">
        <f t="shared" si="47"/>
        <v>52024.197467157297</v>
      </c>
      <c r="AC324" s="36">
        <f t="shared" si="48"/>
        <v>204188.16706278021</v>
      </c>
      <c r="AD324" s="36">
        <f t="shared" si="49"/>
        <v>128305.09860349694</v>
      </c>
    </row>
    <row r="325" spans="1:30" ht="14.25" customHeight="1" x14ac:dyDescent="0.25">
      <c r="A325" s="16">
        <v>309</v>
      </c>
      <c r="B325" s="34">
        <v>0.38648307315993502</v>
      </c>
      <c r="C325" s="34">
        <v>7.5152800705102704E-2</v>
      </c>
      <c r="D325" s="34">
        <v>1.6985109307872601E-2</v>
      </c>
      <c r="E325" s="34">
        <v>3.1860390764934202E-2</v>
      </c>
      <c r="F325" s="34">
        <v>2.68627379702981E-2</v>
      </c>
      <c r="G325" s="34">
        <v>0.17516896444747801</v>
      </c>
      <c r="H325" s="35">
        <v>1.10344746568304</v>
      </c>
      <c r="I325" s="34">
        <v>9.8061258675497795E-2</v>
      </c>
      <c r="J325" s="34">
        <v>2.68067178382661E-2</v>
      </c>
      <c r="K325" s="36">
        <f>Inputs!$B$12*(1+$B325)^4</f>
        <v>221722.38314241057</v>
      </c>
      <c r="L325" s="36">
        <f t="shared" si="40"/>
        <v>23178.689097243303</v>
      </c>
      <c r="M325" s="36">
        <f t="shared" si="41"/>
        <v>272745.23806658876</v>
      </c>
      <c r="N325" s="37">
        <f>M325/Inputs!$B$6</f>
        <v>415.77017997955602</v>
      </c>
      <c r="O325" s="38">
        <f>IF(N325&gt;Inputs!$B$4,1,0)</f>
        <v>1</v>
      </c>
      <c r="P325" s="34">
        <f t="shared" si="42"/>
        <v>7.1254540837231692E-2</v>
      </c>
      <c r="Q325" s="36">
        <f>Inputs!$B$12*(1+$B325)^0*$C325+Inputs!$B$29*(1+$D325)^0*Inputs!$B$19+Inputs!$B$30*(1+$E325)^0*Inputs!$B$20+Inputs!$B$31*(1+$F325)^0*Inputs!$B$21+Inputs!$B$22*(1+Inputs!$B$23)^0</f>
        <v>12531.212069733083</v>
      </c>
      <c r="R325" s="36">
        <f>Inputs!$B$12*(1+$B325)^1*$C325+Inputs!$B$29*(1+$D325)^1*Inputs!$B$19+Inputs!$B$30*(1+$E325)^1*Inputs!$B$20+Inputs!$B$31*(1+$F325)^1*Inputs!$B$21+Inputs!$B$22*(1+Inputs!$B$23)^1</f>
        <v>14462.16876881013</v>
      </c>
      <c r="S325" s="36">
        <f>Inputs!$B$12*(1+$B325)^2*$C325+Inputs!$B$29*(1+$D325)^2*Inputs!$B$19+Inputs!$B$30*(1+$E325)^2*Inputs!$B$20+Inputs!$B$31*(1+$F325)^2*Inputs!$B$21+Inputs!$B$22*(1+Inputs!$B$23)^2</f>
        <v>17071.342555563187</v>
      </c>
      <c r="T325" s="36">
        <f>Inputs!$B$12*(1+$B325)^3*$C325+Inputs!$B$29*(1+$D325)^3*Inputs!$B$19+Inputs!$B$30*(1+$E325)^3*Inputs!$B$20+Inputs!$B$31*(1+$F325)^3*Inputs!$B$21+Inputs!$B$22*(1+Inputs!$B$23)^3</f>
        <v>20619.164363247284</v>
      </c>
      <c r="U325" s="36">
        <f>Inputs!$B$12*(1+$B325)^4*$C325+Inputs!$B$29*(1+$D325)^4*Inputs!$B$19+Inputs!$B$30*(1+$E325)^4*Inputs!$B$20+Inputs!$B$31*(1+$F325)^4*Inputs!$B$21+Inputs!$B$22*(1+Inputs!$B$23)^4</f>
        <v>25466.673187451473</v>
      </c>
      <c r="V325" s="35">
        <f>Inputs!$B$13/(Q325*(1-$G325))</f>
        <v>1.2248294846229248</v>
      </c>
      <c r="W325" s="36">
        <f>Inputs!$B$13</f>
        <v>12660</v>
      </c>
      <c r="X325" s="36">
        <f t="shared" si="43"/>
        <v>14248.815017821313</v>
      </c>
      <c r="Y325" s="36">
        <f t="shared" si="44"/>
        <v>16392.202621263099</v>
      </c>
      <c r="Z325" s="36">
        <f t="shared" si="45"/>
        <v>19282.787451220014</v>
      </c>
      <c r="AA325" s="36">
        <f t="shared" si="46"/>
        <v>23178.689097243303</v>
      </c>
      <c r="AB325" s="36">
        <f t="shared" si="47"/>
        <v>63511.275691009418</v>
      </c>
      <c r="AC325" s="36">
        <f t="shared" si="48"/>
        <v>334014.27328120655</v>
      </c>
      <c r="AD325" s="36">
        <f t="shared" si="49"/>
        <v>209233.96237557934</v>
      </c>
    </row>
    <row r="326" spans="1:30" ht="14.25" customHeight="1" x14ac:dyDescent="0.25">
      <c r="A326" s="16">
        <v>310</v>
      </c>
      <c r="B326" s="34">
        <v>0.25577348803011202</v>
      </c>
      <c r="C326" s="34">
        <v>0.105433636301622</v>
      </c>
      <c r="D326" s="34">
        <v>3.9783096552417498E-2</v>
      </c>
      <c r="E326" s="34">
        <v>4.4148214434995003E-2</v>
      </c>
      <c r="F326" s="34">
        <v>2.2286966806963199E-2</v>
      </c>
      <c r="G326" s="34">
        <v>0.171181932367239</v>
      </c>
      <c r="H326" s="35">
        <v>1.05775067367106</v>
      </c>
      <c r="I326" s="34">
        <v>9.6594143042131098E-2</v>
      </c>
      <c r="J326" s="34">
        <v>1.69308950167819E-2</v>
      </c>
      <c r="K326" s="36">
        <f>Inputs!$B$12*(1+$B326)^4</f>
        <v>149209.50522013704</v>
      </c>
      <c r="L326" s="36">
        <f t="shared" si="40"/>
        <v>21839.650509905852</v>
      </c>
      <c r="M326" s="36">
        <f t="shared" si="41"/>
        <v>238398.58512919274</v>
      </c>
      <c r="N326" s="37">
        <f>M326/Inputs!$B$6</f>
        <v>363.41247733108651</v>
      </c>
      <c r="O326" s="38">
        <f>IF(N326&gt;Inputs!$B$4,1,0)</f>
        <v>0</v>
      </c>
      <c r="P326" s="34">
        <f t="shared" si="42"/>
        <v>7.9663248025349201E-2</v>
      </c>
      <c r="Q326" s="36">
        <f>Inputs!$B$12*(1+$B326)^0*$C326+Inputs!$B$29*(1+$D326)^0*Inputs!$B$19+Inputs!$B$30*(1+$E326)^0*Inputs!$B$20+Inputs!$B$31*(1+$F326)^0*Inputs!$B$21+Inputs!$B$22*(1+Inputs!$B$23)^0</f>
        <v>14348.062205524242</v>
      </c>
      <c r="R326" s="36">
        <f>Inputs!$B$12*(1+$B326)^1*$C326+Inputs!$B$29*(1+$D326)^1*Inputs!$B$19+Inputs!$B$30*(1+$E326)^1*Inputs!$B$20+Inputs!$B$31*(1+$F326)^1*Inputs!$B$21+Inputs!$B$22*(1+Inputs!$B$23)^1</f>
        <v>16239.731964298451</v>
      </c>
      <c r="S326" s="36">
        <f>Inputs!$B$12*(1+$B326)^2*$C326+Inputs!$B$29*(1+$D326)^2*Inputs!$B$19+Inputs!$B$30*(1+$E326)^2*Inputs!$B$20+Inputs!$B$31*(1+$F326)^2*Inputs!$B$21+Inputs!$B$22*(1+Inputs!$B$23)^2</f>
        <v>18555.535699747754</v>
      </c>
      <c r="T326" s="36">
        <f>Inputs!$B$12*(1+$B326)^3*$C326+Inputs!$B$29*(1+$D326)^3*Inputs!$B$19+Inputs!$B$30*(1+$E326)^3*Inputs!$B$20+Inputs!$B$31*(1+$F326)^3*Inputs!$B$21+Inputs!$B$22*(1+Inputs!$B$23)^3</f>
        <v>21401.73648440258</v>
      </c>
      <c r="U326" s="36">
        <f>Inputs!$B$12*(1+$B326)^4*$C326+Inputs!$B$29*(1+$D326)^4*Inputs!$B$19+Inputs!$B$30*(1+$E326)^4*Inputs!$B$20+Inputs!$B$31*(1+$F326)^4*Inputs!$B$21+Inputs!$B$22*(1+Inputs!$B$23)^4</f>
        <v>24911.688447978275</v>
      </c>
      <c r="V326" s="35">
        <f>Inputs!$B$13/(Q326*(1-$G326))</f>
        <v>1.0645872118668223</v>
      </c>
      <c r="W326" s="36">
        <f>Inputs!$B$13</f>
        <v>12660</v>
      </c>
      <c r="X326" s="36">
        <f t="shared" si="43"/>
        <v>14306.108558375359</v>
      </c>
      <c r="Y326" s="36">
        <f t="shared" si="44"/>
        <v>16319.890398773734</v>
      </c>
      <c r="Z326" s="36">
        <f t="shared" si="45"/>
        <v>18792.852629012214</v>
      </c>
      <c r="AA326" s="36">
        <f t="shared" si="46"/>
        <v>21839.650509905852</v>
      </c>
      <c r="AB326" s="36">
        <f t="shared" si="47"/>
        <v>62586.183444781258</v>
      </c>
      <c r="AC326" s="36">
        <f t="shared" si="48"/>
        <v>278791.23548697314</v>
      </c>
      <c r="AD326" s="36">
        <f t="shared" si="49"/>
        <v>175812.40168441148</v>
      </c>
    </row>
    <row r="327" spans="1:30" ht="14.25" customHeight="1" x14ac:dyDescent="0.25">
      <c r="A327" s="16">
        <v>311</v>
      </c>
      <c r="B327" s="34">
        <v>0.27226697033373398</v>
      </c>
      <c r="C327" s="34">
        <v>8.1957159410789099E-2</v>
      </c>
      <c r="D327" s="34">
        <v>2.09201155758676E-2</v>
      </c>
      <c r="E327" s="34">
        <v>5.6488493720763401E-2</v>
      </c>
      <c r="F327" s="34">
        <v>-4.7907052098302696E-3</v>
      </c>
      <c r="G327" s="34">
        <v>0.16320533977457</v>
      </c>
      <c r="H327" s="35">
        <v>1.0435066026800399</v>
      </c>
      <c r="I327" s="34">
        <v>9.7968038236583899E-2</v>
      </c>
      <c r="J327" s="34">
        <v>2.75178797785652E-2</v>
      </c>
      <c r="K327" s="36">
        <f>Inputs!$B$12*(1+$B327)^4</f>
        <v>157204.2418101714</v>
      </c>
      <c r="L327" s="36">
        <f t="shared" si="40"/>
        <v>18715.720224946879</v>
      </c>
      <c r="M327" s="36">
        <f t="shared" si="41"/>
        <v>228519.42974539433</v>
      </c>
      <c r="N327" s="37">
        <f>M327/Inputs!$B$6</f>
        <v>348.35278924602795</v>
      </c>
      <c r="O327" s="38">
        <f>IF(N327&gt;Inputs!$B$4,1,0)</f>
        <v>0</v>
      </c>
      <c r="P327" s="34">
        <f t="shared" si="42"/>
        <v>7.0450158458018691E-2</v>
      </c>
      <c r="Q327" s="36">
        <f>Inputs!$B$12*(1+$B327)^0*$C327+Inputs!$B$29*(1+$D327)^0*Inputs!$B$19+Inputs!$B$30*(1+$E327)^0*Inputs!$B$20+Inputs!$B$31*(1+$F327)^0*Inputs!$B$21+Inputs!$B$22*(1+Inputs!$B$23)^0</f>
        <v>12939.473592074268</v>
      </c>
      <c r="R327" s="36">
        <f>Inputs!$B$12*(1+$B327)^1*$C327+Inputs!$B$29*(1+$D327)^1*Inputs!$B$19+Inputs!$B$30*(1+$E327)^1*Inputs!$B$20+Inputs!$B$31*(1+$F327)^1*Inputs!$B$21+Inputs!$B$22*(1+Inputs!$B$23)^1</f>
        <v>14398.522361345123</v>
      </c>
      <c r="S327" s="36">
        <f>Inputs!$B$12*(1+$B327)^2*$C327+Inputs!$B$29*(1+$D327)^2*Inputs!$B$19+Inputs!$B$30*(1+$E327)^2*Inputs!$B$20+Inputs!$B$31*(1+$F327)^2*Inputs!$B$21+Inputs!$B$22*(1+Inputs!$B$23)^2</f>
        <v>16229.584336955078</v>
      </c>
      <c r="T327" s="36">
        <f>Inputs!$B$12*(1+$B327)^3*$C327+Inputs!$B$29*(1+$D327)^3*Inputs!$B$19+Inputs!$B$30*(1+$E327)^3*Inputs!$B$20+Inputs!$B$31*(1+$F327)^3*Inputs!$B$21+Inputs!$B$22*(1+Inputs!$B$23)^3</f>
        <v>18532.327902069839</v>
      </c>
      <c r="U327" s="36">
        <f>Inputs!$B$12*(1+$B327)^4*$C327+Inputs!$B$29*(1+$D327)^4*Inputs!$B$19+Inputs!$B$30*(1+$E327)^4*Inputs!$B$20+Inputs!$B$31*(1+$F327)^4*Inputs!$B$21+Inputs!$B$22*(1+Inputs!$B$23)^4</f>
        <v>21433.46780215999</v>
      </c>
      <c r="V327" s="35">
        <f>Inputs!$B$13/(Q327*(1-$G327))</f>
        <v>1.1692252804417866</v>
      </c>
      <c r="W327" s="36">
        <f>Inputs!$B$13</f>
        <v>12660</v>
      </c>
      <c r="X327" s="36">
        <f t="shared" si="43"/>
        <v>13708.851739007594</v>
      </c>
      <c r="Y327" s="36">
        <f t="shared" si="44"/>
        <v>15025.367228941263</v>
      </c>
      <c r="Z327" s="36">
        <f t="shared" si="45"/>
        <v>16669.846231031923</v>
      </c>
      <c r="AA327" s="36">
        <f t="shared" si="46"/>
        <v>18715.720224946879</v>
      </c>
      <c r="AB327" s="36">
        <f t="shared" si="47"/>
        <v>57452.733599979794</v>
      </c>
      <c r="AC327" s="36">
        <f t="shared" si="48"/>
        <v>272969.39545602072</v>
      </c>
      <c r="AD327" s="36">
        <f t="shared" si="49"/>
        <v>171066.69614541452</v>
      </c>
    </row>
    <row r="328" spans="1:30" ht="14.25" customHeight="1" x14ac:dyDescent="0.25">
      <c r="A328" s="16">
        <v>312</v>
      </c>
      <c r="B328" s="34">
        <v>0.33946546312810799</v>
      </c>
      <c r="C328" s="34">
        <v>6.6514462760820903E-2</v>
      </c>
      <c r="D328" s="34">
        <v>4.3179725269734397E-2</v>
      </c>
      <c r="E328" s="34">
        <v>3.1261288184589897E-2</v>
      </c>
      <c r="F328" s="34">
        <v>1.22357722625196E-2</v>
      </c>
      <c r="G328" s="34">
        <v>0.19445856059420599</v>
      </c>
      <c r="H328" s="35">
        <v>1.0708480280670301</v>
      </c>
      <c r="I328" s="34">
        <v>9.5563445009381603E-2</v>
      </c>
      <c r="J328" s="34">
        <v>2.4698814297672601E-2</v>
      </c>
      <c r="K328" s="36">
        <f>Inputs!$B$12*(1+$B328)^4</f>
        <v>193142.26993776896</v>
      </c>
      <c r="L328" s="36">
        <f t="shared" si="40"/>
        <v>18754.719081410076</v>
      </c>
      <c r="M328" s="36">
        <f t="shared" si="41"/>
        <v>229551.47466966501</v>
      </c>
      <c r="N328" s="37">
        <f>M328/Inputs!$B$6</f>
        <v>349.92602845985522</v>
      </c>
      <c r="O328" s="38">
        <f>IF(N328&gt;Inputs!$B$4,1,0)</f>
        <v>0</v>
      </c>
      <c r="P328" s="34">
        <f t="shared" si="42"/>
        <v>7.0864630711709009E-2</v>
      </c>
      <c r="Q328" s="36">
        <f>Inputs!$B$12*(1+$B328)^0*$C328+Inputs!$B$29*(1+$D328)^0*Inputs!$B$19+Inputs!$B$30*(1+$E328)^0*Inputs!$B$20+Inputs!$B$31*(1+$F328)^0*Inputs!$B$21+Inputs!$B$22*(1+Inputs!$B$23)^0</f>
        <v>12012.911793076175</v>
      </c>
      <c r="R328" s="36">
        <f>Inputs!$B$12*(1+$B328)^1*$C328+Inputs!$B$29*(1+$D328)^1*Inputs!$B$19+Inputs!$B$30*(1+$E328)^1*Inputs!$B$20+Inputs!$B$31*(1+$F328)^1*Inputs!$B$21+Inputs!$B$22*(1+Inputs!$B$23)^1</f>
        <v>13574.810002361335</v>
      </c>
      <c r="S328" s="36">
        <f>Inputs!$B$12*(1+$B328)^2*$C328+Inputs!$B$29*(1+$D328)^2*Inputs!$B$19+Inputs!$B$30*(1+$E328)^2*Inputs!$B$20+Inputs!$B$31*(1+$F328)^2*Inputs!$B$21+Inputs!$B$22*(1+Inputs!$B$23)^2</f>
        <v>15603.81253806299</v>
      </c>
      <c r="T328" s="36">
        <f>Inputs!$B$12*(1+$B328)^3*$C328+Inputs!$B$29*(1+$D328)^3*Inputs!$B$19+Inputs!$B$30*(1+$E328)^3*Inputs!$B$20+Inputs!$B$31*(1+$F328)^3*Inputs!$B$21+Inputs!$B$22*(1+Inputs!$B$23)^3</f>
        <v>18256.326252596657</v>
      </c>
      <c r="U328" s="36">
        <f>Inputs!$B$12*(1+$B328)^4*$C328+Inputs!$B$29*(1+$D328)^4*Inputs!$B$19+Inputs!$B$30*(1+$E328)^4*Inputs!$B$20+Inputs!$B$31*(1+$F328)^4*Inputs!$B$21+Inputs!$B$22*(1+Inputs!$B$23)^4</f>
        <v>21741.766910945098</v>
      </c>
      <c r="V328" s="35">
        <f>Inputs!$B$13/(Q328*(1-$G328))</f>
        <v>1.3082704461128127</v>
      </c>
      <c r="W328" s="36">
        <f>Inputs!$B$13</f>
        <v>12660</v>
      </c>
      <c r="X328" s="36">
        <f t="shared" si="43"/>
        <v>13656.973700994422</v>
      </c>
      <c r="Y328" s="36">
        <f t="shared" si="44"/>
        <v>14952.185781273025</v>
      </c>
      <c r="Z328" s="36">
        <f t="shared" si="45"/>
        <v>16621.031547380106</v>
      </c>
      <c r="AA328" s="36">
        <f t="shared" si="46"/>
        <v>18754.719081410076</v>
      </c>
      <c r="AB328" s="36">
        <f t="shared" si="47"/>
        <v>57725.188311301587</v>
      </c>
      <c r="AC328" s="36">
        <f t="shared" si="48"/>
        <v>271192.24657204689</v>
      </c>
      <c r="AD328" s="36">
        <f t="shared" si="49"/>
        <v>171826.28635836343</v>
      </c>
    </row>
    <row r="329" spans="1:30" ht="14.25" customHeight="1" x14ac:dyDescent="0.25">
      <c r="A329" s="16">
        <v>313</v>
      </c>
      <c r="B329" s="34">
        <v>0.360627835329632</v>
      </c>
      <c r="C329" s="34">
        <v>6.6069922719520197E-2</v>
      </c>
      <c r="D329" s="34">
        <v>3.27394023190829E-2</v>
      </c>
      <c r="E329" s="34">
        <v>4.4641308473031001E-2</v>
      </c>
      <c r="F329" s="34">
        <v>1.56459635063761E-2</v>
      </c>
      <c r="G329" s="34">
        <v>0.18148747822692199</v>
      </c>
      <c r="H329" s="35">
        <v>1.05178067234317</v>
      </c>
      <c r="I329" s="34">
        <v>0.100843271223947</v>
      </c>
      <c r="J329" s="34">
        <v>2.6447973524020799E-2</v>
      </c>
      <c r="K329" s="36">
        <f>Inputs!$B$12*(1+$B329)^4</f>
        <v>205640.502261305</v>
      </c>
      <c r="L329" s="36">
        <f t="shared" si="40"/>
        <v>19406.326937011185</v>
      </c>
      <c r="M329" s="36">
        <f t="shared" si="41"/>
        <v>223400.67548940139</v>
      </c>
      <c r="N329" s="37">
        <f>M329/Inputs!$B$6</f>
        <v>340.54981019725824</v>
      </c>
      <c r="O329" s="38">
        <f>IF(N329&gt;Inputs!$B$4,1,0)</f>
        <v>0</v>
      </c>
      <c r="P329" s="34">
        <f t="shared" si="42"/>
        <v>7.4395297699926199E-2</v>
      </c>
      <c r="Q329" s="36">
        <f>Inputs!$B$12*(1+$B329)^0*$C329+Inputs!$B$29*(1+$D329)^0*Inputs!$B$19+Inputs!$B$30*(1+$E329)^0*Inputs!$B$20+Inputs!$B$31*(1+$F329)^0*Inputs!$B$21+Inputs!$B$22*(1+Inputs!$B$23)^0</f>
        <v>11986.239390598133</v>
      </c>
      <c r="R329" s="36">
        <f>Inputs!$B$12*(1+$B329)^1*$C329+Inputs!$B$29*(1+$D329)^1*Inputs!$B$19+Inputs!$B$30*(1+$E329)^1*Inputs!$B$20+Inputs!$B$31*(1+$F329)^1*Inputs!$B$21+Inputs!$B$22*(1+Inputs!$B$23)^1</f>
        <v>13637.51227528235</v>
      </c>
      <c r="S329" s="36">
        <f>Inputs!$B$12*(1+$B329)^2*$C329+Inputs!$B$29*(1+$D329)^2*Inputs!$B$19+Inputs!$B$30*(1+$E329)^2*Inputs!$B$20+Inputs!$B$31*(1+$F329)^2*Inputs!$B$21+Inputs!$B$22*(1+Inputs!$B$23)^2</f>
        <v>15811.911724305093</v>
      </c>
      <c r="T329" s="36">
        <f>Inputs!$B$12*(1+$B329)^3*$C329+Inputs!$B$29*(1+$D329)^3*Inputs!$B$19+Inputs!$B$30*(1+$E329)^3*Inputs!$B$20+Inputs!$B$31*(1+$F329)^3*Inputs!$B$21+Inputs!$B$22*(1+Inputs!$B$23)^3</f>
        <v>18695.654867890858</v>
      </c>
      <c r="U329" s="36">
        <f>Inputs!$B$12*(1+$B329)^4*$C329+Inputs!$B$29*(1+$D329)^4*Inputs!$B$19+Inputs!$B$30*(1+$E329)^4*Inputs!$B$20+Inputs!$B$31*(1+$F329)^4*Inputs!$B$21+Inputs!$B$22*(1+Inputs!$B$23)^4</f>
        <v>22542.019960695645</v>
      </c>
      <c r="V329" s="35">
        <f>Inputs!$B$13/(Q329*(1-$G329))</f>
        <v>1.2904031981066557</v>
      </c>
      <c r="W329" s="36">
        <f>Inputs!$B$13</f>
        <v>12660</v>
      </c>
      <c r="X329" s="36">
        <f t="shared" si="43"/>
        <v>13738.188406568854</v>
      </c>
      <c r="Y329" s="36">
        <f t="shared" si="44"/>
        <v>15156.561951428006</v>
      </c>
      <c r="Z329" s="36">
        <f t="shared" si="45"/>
        <v>17007.895871394339</v>
      </c>
      <c r="AA329" s="36">
        <f t="shared" si="46"/>
        <v>19406.326937011185</v>
      </c>
      <c r="AB329" s="36">
        <f t="shared" si="47"/>
        <v>57782.750789315985</v>
      </c>
      <c r="AC329" s="36">
        <f t="shared" si="48"/>
        <v>267753.27976218995</v>
      </c>
      <c r="AD329" s="36">
        <f t="shared" si="49"/>
        <v>165617.92470008539</v>
      </c>
    </row>
    <row r="330" spans="1:30" ht="14.25" customHeight="1" x14ac:dyDescent="0.25">
      <c r="A330" s="16">
        <v>314</v>
      </c>
      <c r="B330" s="34">
        <v>0.275006297698417</v>
      </c>
      <c r="C330" s="34">
        <v>0.102725795900867</v>
      </c>
      <c r="D330" s="34">
        <v>2.6633952232365799E-2</v>
      </c>
      <c r="E330" s="34">
        <v>3.7290124256727397E-2</v>
      </c>
      <c r="F330" s="34">
        <v>1.1788321911571399E-2</v>
      </c>
      <c r="G330" s="34">
        <v>0.19969666116873599</v>
      </c>
      <c r="H330" s="35">
        <v>1.0729942306731099</v>
      </c>
      <c r="I330" s="34">
        <v>0.101570303563225</v>
      </c>
      <c r="J330" s="34">
        <v>2.0607452877584E-2</v>
      </c>
      <c r="K330" s="36">
        <f>Inputs!$B$12*(1+$B330)^4</f>
        <v>158562.53119568332</v>
      </c>
      <c r="L330" s="36">
        <f t="shared" si="40"/>
        <v>21468.081378708892</v>
      </c>
      <c r="M330" s="36">
        <f t="shared" si="41"/>
        <v>227845.81478025427</v>
      </c>
      <c r="N330" s="37">
        <f>M330/Inputs!$B$6</f>
        <v>347.32593716502174</v>
      </c>
      <c r="O330" s="38">
        <f>IF(N330&gt;Inputs!$B$4,1,0)</f>
        <v>0</v>
      </c>
      <c r="P330" s="34">
        <f t="shared" si="42"/>
        <v>8.0962850685640991E-2</v>
      </c>
      <c r="Q330" s="36">
        <f>Inputs!$B$12*(1+$B330)^0*$C330+Inputs!$B$29*(1+$D330)^0*Inputs!$B$19+Inputs!$B$30*(1+$E330)^0*Inputs!$B$20+Inputs!$B$31*(1+$F330)^0*Inputs!$B$21+Inputs!$B$22*(1+Inputs!$B$23)^0</f>
        <v>14185.591781478943</v>
      </c>
      <c r="R330" s="36">
        <f>Inputs!$B$12*(1+$B330)^1*$C330+Inputs!$B$29*(1+$D330)^1*Inputs!$B$19+Inputs!$B$30*(1+$E330)^1*Inputs!$B$20+Inputs!$B$31*(1+$F330)^1*Inputs!$B$21+Inputs!$B$22*(1+Inputs!$B$23)^1</f>
        <v>16046.276200231252</v>
      </c>
      <c r="S330" s="36">
        <f>Inputs!$B$12*(1+$B330)^2*$C330+Inputs!$B$29*(1+$D330)^2*Inputs!$B$19+Inputs!$B$30*(1+$E330)^2*Inputs!$B$20+Inputs!$B$31*(1+$F330)^2*Inputs!$B$21+Inputs!$B$22*(1+Inputs!$B$23)^2</f>
        <v>18377.488193723719</v>
      </c>
      <c r="T330" s="36">
        <f>Inputs!$B$12*(1+$B330)^3*$C330+Inputs!$B$29*(1+$D330)^3*Inputs!$B$19+Inputs!$B$30*(1+$E330)^3*Inputs!$B$20+Inputs!$B$31*(1+$F330)^3*Inputs!$B$21+Inputs!$B$22*(1+Inputs!$B$23)^3</f>
        <v>21307.556888374136</v>
      </c>
      <c r="U330" s="36">
        <f>Inputs!$B$12*(1+$B330)^4*$C330+Inputs!$B$29*(1+$D330)^4*Inputs!$B$19+Inputs!$B$30*(1+$E330)^4*Inputs!$B$20+Inputs!$B$31*(1+$F330)^4*Inputs!$B$21+Inputs!$B$22*(1+Inputs!$B$23)^4</f>
        <v>25000.069574237645</v>
      </c>
      <c r="V330" s="35">
        <f>Inputs!$B$13/(Q330*(1-$G330))</f>
        <v>1.1151457124077355</v>
      </c>
      <c r="W330" s="36">
        <f>Inputs!$B$13</f>
        <v>12660</v>
      </c>
      <c r="X330" s="36">
        <f t="shared" si="43"/>
        <v>14185.250653221925</v>
      </c>
      <c r="Y330" s="36">
        <f t="shared" si="44"/>
        <v>16091.105396871701</v>
      </c>
      <c r="Z330" s="36">
        <f t="shared" si="45"/>
        <v>18476.940819340991</v>
      </c>
      <c r="AA330" s="36">
        <f t="shared" si="46"/>
        <v>21468.081378708892</v>
      </c>
      <c r="AB330" s="36">
        <f t="shared" si="47"/>
        <v>61003.933119127367</v>
      </c>
      <c r="AC330" s="36">
        <f t="shared" si="48"/>
        <v>270623.91786531627</v>
      </c>
      <c r="AD330" s="36">
        <f t="shared" si="49"/>
        <v>166841.88166112688</v>
      </c>
    </row>
    <row r="331" spans="1:30" ht="14.25" customHeight="1" x14ac:dyDescent="0.25">
      <c r="A331" s="16">
        <v>315</v>
      </c>
      <c r="B331" s="34">
        <v>0.21581470900423699</v>
      </c>
      <c r="C331" s="34">
        <v>5.2776154785354697E-2</v>
      </c>
      <c r="D331" s="34">
        <v>3.1742081560181802E-2</v>
      </c>
      <c r="E331" s="34">
        <v>5.3430126432489802E-2</v>
      </c>
      <c r="F331" s="34">
        <v>1.8700937942449002E-2</v>
      </c>
      <c r="G331" s="34">
        <v>0.16784406664634899</v>
      </c>
      <c r="H331" s="35">
        <v>1.10575916985697</v>
      </c>
      <c r="I331" s="34">
        <v>9.6543229962006802E-2</v>
      </c>
      <c r="J331" s="34">
        <v>2.7493363821719199E-2</v>
      </c>
      <c r="K331" s="36">
        <f>Inputs!$B$12*(1+$B331)^4</f>
        <v>131105.47345159744</v>
      </c>
      <c r="L331" s="36">
        <f t="shared" si="40"/>
        <v>14741.079655790894</v>
      </c>
      <c r="M331" s="36">
        <f t="shared" si="41"/>
        <v>190133.21155328245</v>
      </c>
      <c r="N331" s="37">
        <f>M331/Inputs!$B$6</f>
        <v>289.83721273366228</v>
      </c>
      <c r="O331" s="38">
        <f>IF(N331&gt;Inputs!$B$4,1,0)</f>
        <v>0</v>
      </c>
      <c r="P331" s="34">
        <f t="shared" si="42"/>
        <v>6.9049866140287602E-2</v>
      </c>
      <c r="Q331" s="36">
        <f>Inputs!$B$12*(1+$B331)^0*$C331+Inputs!$B$29*(1+$D331)^0*Inputs!$B$19+Inputs!$B$30*(1+$E331)^0*Inputs!$B$20+Inputs!$B$31*(1+$F331)^0*Inputs!$B$21+Inputs!$B$22*(1+Inputs!$B$23)^0</f>
        <v>11188.613314548202</v>
      </c>
      <c r="R331" s="36">
        <f>Inputs!$B$12*(1+$B331)^1*$C331+Inputs!$B$29*(1+$D331)^1*Inputs!$B$19+Inputs!$B$30*(1+$E331)^1*Inputs!$B$20+Inputs!$B$31*(1+$F331)^1*Inputs!$B$21+Inputs!$B$22*(1+Inputs!$B$23)^1</f>
        <v>12126.238780380128</v>
      </c>
      <c r="S331" s="36">
        <f>Inputs!$B$12*(1+$B331)^2*$C331+Inputs!$B$29*(1+$D331)^2*Inputs!$B$19+Inputs!$B$30*(1+$E331)^2*Inputs!$B$20+Inputs!$B$31*(1+$F331)^2*Inputs!$B$21+Inputs!$B$22*(1+Inputs!$B$23)^2</f>
        <v>13221.348753634597</v>
      </c>
      <c r="T331" s="36">
        <f>Inputs!$B$12*(1+$B331)^3*$C331+Inputs!$B$29*(1+$D331)^3*Inputs!$B$19+Inputs!$B$30*(1+$E331)^3*Inputs!$B$20+Inputs!$B$31*(1+$F331)^3*Inputs!$B$21+Inputs!$B$22*(1+Inputs!$B$23)^3</f>
        <v>14506.228721703426</v>
      </c>
      <c r="U331" s="36">
        <f>Inputs!$B$12*(1+$B331)^4*$C331+Inputs!$B$29*(1+$D331)^4*Inputs!$B$19+Inputs!$B$30*(1+$E331)^4*Inputs!$B$20+Inputs!$B$31*(1+$F331)^4*Inputs!$B$21+Inputs!$B$22*(1+Inputs!$B$23)^4</f>
        <v>16020.055978933942</v>
      </c>
      <c r="V331" s="35">
        <f>Inputs!$B$13/(Q331*(1-$G331))</f>
        <v>1.3597301483679061</v>
      </c>
      <c r="W331" s="36">
        <f>Inputs!$B$13</f>
        <v>12660</v>
      </c>
      <c r="X331" s="36">
        <f t="shared" si="43"/>
        <v>13080.229951779815</v>
      </c>
      <c r="Y331" s="36">
        <f t="shared" si="44"/>
        <v>13562.932642941603</v>
      </c>
      <c r="Z331" s="36">
        <f t="shared" si="45"/>
        <v>14114.559359949724</v>
      </c>
      <c r="AA331" s="36">
        <f t="shared" si="46"/>
        <v>14741.079655790894</v>
      </c>
      <c r="AB331" s="36">
        <f t="shared" si="47"/>
        <v>51771.25711483779</v>
      </c>
      <c r="AC331" s="36">
        <f t="shared" si="48"/>
        <v>219353.95922592893</v>
      </c>
      <c r="AD331" s="36">
        <f t="shared" si="49"/>
        <v>138361.95443844466</v>
      </c>
    </row>
    <row r="332" spans="1:30" ht="14.25" customHeight="1" x14ac:dyDescent="0.25">
      <c r="A332" s="16">
        <v>316</v>
      </c>
      <c r="B332" s="34">
        <v>0.47234929570573397</v>
      </c>
      <c r="C332" s="34">
        <v>0.102985930624986</v>
      </c>
      <c r="D332" s="34">
        <v>3.1000961795677899E-2</v>
      </c>
      <c r="E332" s="34">
        <v>5.1115891107395603E-2</v>
      </c>
      <c r="F332" s="34">
        <v>3.7973855171583699E-2</v>
      </c>
      <c r="G332" s="34">
        <v>0.19016787995901499</v>
      </c>
      <c r="H332" s="35">
        <v>1.0442526707536199</v>
      </c>
      <c r="I332" s="34">
        <v>9.1054503268396494E-2</v>
      </c>
      <c r="J332" s="34">
        <v>2.7560592560793899E-2</v>
      </c>
      <c r="K332" s="36">
        <f>Inputs!$B$12*(1+$B332)^4</f>
        <v>281964.64872924727</v>
      </c>
      <c r="L332" s="36">
        <f t="shared" si="40"/>
        <v>32541.157796823525</v>
      </c>
      <c r="M332" s="36">
        <f t="shared" si="41"/>
        <v>418367.55887110147</v>
      </c>
      <c r="N332" s="37">
        <f>M332/Inputs!$B$6</f>
        <v>637.75542510838636</v>
      </c>
      <c r="O332" s="38">
        <f>IF(N332&gt;Inputs!$B$4,1,0)</f>
        <v>1</v>
      </c>
      <c r="P332" s="34">
        <f t="shared" si="42"/>
        <v>6.3493910707602602E-2</v>
      </c>
      <c r="Q332" s="36">
        <f>Inputs!$B$12*(1+$B332)^0*$C332+Inputs!$B$29*(1+$D332)^0*Inputs!$B$19+Inputs!$B$30*(1+$E332)^0*Inputs!$B$20+Inputs!$B$31*(1+$F332)^0*Inputs!$B$21+Inputs!$B$22*(1+Inputs!$B$23)^0</f>
        <v>14201.199864926082</v>
      </c>
      <c r="R332" s="36">
        <f>Inputs!$B$12*(1+$B332)^1*$C332+Inputs!$B$29*(1+$D332)^1*Inputs!$B$19+Inputs!$B$30*(1+$E332)^1*Inputs!$B$20+Inputs!$B$31*(1+$F332)^1*Inputs!$B$21+Inputs!$B$22*(1+Inputs!$B$23)^1</f>
        <v>17452.875897477239</v>
      </c>
      <c r="S332" s="36">
        <f>Inputs!$B$12*(1+$B332)^2*$C332+Inputs!$B$29*(1+$D332)^2*Inputs!$B$19+Inputs!$B$30*(1+$E332)^2*Inputs!$B$20+Inputs!$B$31*(1+$F332)^2*Inputs!$B$21+Inputs!$B$22*(1+Inputs!$B$23)^2</f>
        <v>22097.374297430535</v>
      </c>
      <c r="T332" s="36">
        <f>Inputs!$B$12*(1+$B332)^3*$C332+Inputs!$B$29*(1+$D332)^3*Inputs!$B$19+Inputs!$B$30*(1+$E332)^3*Inputs!$B$20+Inputs!$B$31*(1+$F332)^3*Inputs!$B$21+Inputs!$B$22*(1+Inputs!$B$23)^3</f>
        <v>28786.520498096368</v>
      </c>
      <c r="U332" s="36">
        <f>Inputs!$B$12*(1+$B332)^4*$C332+Inputs!$B$29*(1+$D332)^4*Inputs!$B$19+Inputs!$B$30*(1+$E332)^4*Inputs!$B$20+Inputs!$B$31*(1+$F332)^4*Inputs!$B$21+Inputs!$B$22*(1+Inputs!$B$23)^4</f>
        <v>38479.764738590231</v>
      </c>
      <c r="V332" s="35">
        <f>Inputs!$B$13/(Q332*(1-$G332))</f>
        <v>1.1008132998986686</v>
      </c>
      <c r="W332" s="36">
        <f>Inputs!$B$13</f>
        <v>12660</v>
      </c>
      <c r="X332" s="36">
        <f t="shared" si="43"/>
        <v>15358.928974934122</v>
      </c>
      <c r="Y332" s="36">
        <f t="shared" si="44"/>
        <v>19193.15310434144</v>
      </c>
      <c r="Z332" s="36">
        <f t="shared" si="45"/>
        <v>24673.517066193992</v>
      </c>
      <c r="AA332" s="36">
        <f t="shared" si="46"/>
        <v>32541.157796823525</v>
      </c>
      <c r="AB332" s="36">
        <f t="shared" si="47"/>
        <v>77742.861624865312</v>
      </c>
      <c r="AC332" s="36">
        <f t="shared" si="48"/>
        <v>526633.35768219572</v>
      </c>
      <c r="AD332" s="36">
        <f t="shared" si="49"/>
        <v>340624.69724623614</v>
      </c>
    </row>
    <row r="333" spans="1:30" ht="14.25" customHeight="1" x14ac:dyDescent="0.25">
      <c r="A333" s="16">
        <v>317</v>
      </c>
      <c r="B333" s="34">
        <v>0.27560632620375403</v>
      </c>
      <c r="C333" s="34">
        <v>5.4014433976223297E-2</v>
      </c>
      <c r="D333" s="34">
        <v>4.8360374689013899E-2</v>
      </c>
      <c r="E333" s="34">
        <v>5.0958840193949501E-2</v>
      </c>
      <c r="F333" s="34">
        <v>-5.7663893242768599E-3</v>
      </c>
      <c r="G333" s="34">
        <v>0.15558291208422001</v>
      </c>
      <c r="H333" s="35">
        <v>1.0366600021657699</v>
      </c>
      <c r="I333" s="34">
        <v>9.4663047816509902E-2</v>
      </c>
      <c r="J333" s="34">
        <v>2.7810988438001099E-2</v>
      </c>
      <c r="K333" s="36">
        <f>Inputs!$B$12*(1+$B333)^4</f>
        <v>158861.22531754439</v>
      </c>
      <c r="L333" s="36">
        <f t="shared" si="40"/>
        <v>15274.437229685411</v>
      </c>
      <c r="M333" s="36">
        <f t="shared" si="41"/>
        <v>202096.57060953911</v>
      </c>
      <c r="N333" s="37">
        <f>M333/Inputs!$B$6</f>
        <v>308.07404056332183</v>
      </c>
      <c r="O333" s="38">
        <f>IF(N333&gt;Inputs!$B$4,1,0)</f>
        <v>0</v>
      </c>
      <c r="P333" s="34">
        <f t="shared" si="42"/>
        <v>6.6852059378508799E-2</v>
      </c>
      <c r="Q333" s="36">
        <f>Inputs!$B$12*(1+$B333)^0*$C333+Inputs!$B$29*(1+$D333)^0*Inputs!$B$19+Inputs!$B$30*(1+$E333)^0*Inputs!$B$20+Inputs!$B$31*(1+$F333)^0*Inputs!$B$21+Inputs!$B$22*(1+Inputs!$B$23)^0</f>
        <v>11262.910066000321</v>
      </c>
      <c r="R333" s="36">
        <f>Inputs!$B$12*(1+$B333)^1*$C333+Inputs!$B$29*(1+$D333)^1*Inputs!$B$19+Inputs!$B$30*(1+$E333)^1*Inputs!$B$20+Inputs!$B$31*(1+$F333)^1*Inputs!$B$21+Inputs!$B$22*(1+Inputs!$B$23)^1</f>
        <v>12348.544312002869</v>
      </c>
      <c r="S333" s="36">
        <f>Inputs!$B$12*(1+$B333)^2*$C333+Inputs!$B$29*(1+$D333)^2*Inputs!$B$19+Inputs!$B$30*(1+$E333)^2*Inputs!$B$20+Inputs!$B$31*(1+$F333)^2*Inputs!$B$21+Inputs!$B$22*(1+Inputs!$B$23)^2</f>
        <v>13692.664866928077</v>
      </c>
      <c r="T333" s="36">
        <f>Inputs!$B$12*(1+$B333)^3*$C333+Inputs!$B$29*(1+$D333)^3*Inputs!$B$19+Inputs!$B$30*(1+$E333)^3*Inputs!$B$20+Inputs!$B$31*(1+$F333)^3*Inputs!$B$21+Inputs!$B$22*(1+Inputs!$B$23)^3</f>
        <v>15363.760740176082</v>
      </c>
      <c r="U333" s="36">
        <f>Inputs!$B$12*(1+$B333)^4*$C333+Inputs!$B$29*(1+$D333)^4*Inputs!$B$19+Inputs!$B$30*(1+$E333)^4*Inputs!$B$20+Inputs!$B$31*(1+$F333)^4*Inputs!$B$21+Inputs!$B$22*(1+Inputs!$B$23)^4</f>
        <v>17449.0530297484</v>
      </c>
      <c r="V333" s="35">
        <f>Inputs!$B$13/(Q333*(1-$G333))</f>
        <v>1.3311471789810523</v>
      </c>
      <c r="W333" s="36">
        <f>Inputs!$B$13</f>
        <v>12660</v>
      </c>
      <c r="X333" s="36">
        <f t="shared" si="43"/>
        <v>13112.621893876816</v>
      </c>
      <c r="Y333" s="36">
        <f t="shared" si="44"/>
        <v>13688.672391542112</v>
      </c>
      <c r="Z333" s="36">
        <f t="shared" si="45"/>
        <v>14404.15439830622</v>
      </c>
      <c r="AA333" s="36">
        <f t="shared" si="46"/>
        <v>15274.437229685411</v>
      </c>
      <c r="AB333" s="36">
        <f t="shared" si="47"/>
        <v>52692.85637875479</v>
      </c>
      <c r="AC333" s="36">
        <f t="shared" si="48"/>
        <v>234835.46464873842</v>
      </c>
      <c r="AD333" s="36">
        <f t="shared" si="49"/>
        <v>149403.71423078433</v>
      </c>
    </row>
    <row r="334" spans="1:30" ht="14.25" customHeight="1" x14ac:dyDescent="0.25">
      <c r="A334" s="16">
        <v>318</v>
      </c>
      <c r="B334" s="34">
        <v>0.284468648917863</v>
      </c>
      <c r="C334" s="34">
        <v>7.6035801904269298E-2</v>
      </c>
      <c r="D334" s="34">
        <v>1.9643153758264299E-2</v>
      </c>
      <c r="E334" s="34">
        <v>3.81671187880697E-2</v>
      </c>
      <c r="F334" s="34">
        <v>1.2903213612954399E-2</v>
      </c>
      <c r="G334" s="34">
        <v>0.17368949056501201</v>
      </c>
      <c r="H334" s="35">
        <v>1.0590743074409801</v>
      </c>
      <c r="I334" s="34">
        <v>0.102252548878371</v>
      </c>
      <c r="J334" s="34">
        <v>2.4666435335946701E-2</v>
      </c>
      <c r="K334" s="36">
        <f>Inputs!$B$12*(1+$B334)^4</f>
        <v>163322.22377134644</v>
      </c>
      <c r="L334" s="36">
        <f t="shared" si="40"/>
        <v>18431.74908647245</v>
      </c>
      <c r="M334" s="36">
        <f t="shared" si="41"/>
        <v>205960.90938066077</v>
      </c>
      <c r="N334" s="37">
        <f>M334/Inputs!$B$6</f>
        <v>313.96480088515364</v>
      </c>
      <c r="O334" s="38">
        <f>IF(N334&gt;Inputs!$B$4,1,0)</f>
        <v>0</v>
      </c>
      <c r="P334" s="34">
        <f t="shared" si="42"/>
        <v>7.7586113542424298E-2</v>
      </c>
      <c r="Q334" s="36">
        <f>Inputs!$B$12*(1+$B334)^0*$C334+Inputs!$B$29*(1+$D334)^0*Inputs!$B$19+Inputs!$B$30*(1+$E334)^0*Inputs!$B$20+Inputs!$B$31*(1+$F334)^0*Inputs!$B$21+Inputs!$B$22*(1+Inputs!$B$23)^0</f>
        <v>12584.192141683081</v>
      </c>
      <c r="R334" s="36">
        <f>Inputs!$B$12*(1+$B334)^1*$C334+Inputs!$B$29*(1+$D334)^1*Inputs!$B$19+Inputs!$B$30*(1+$E334)^1*Inputs!$B$20+Inputs!$B$31*(1+$F334)^1*Inputs!$B$21+Inputs!$B$22*(1+Inputs!$B$23)^1</f>
        <v>14031.821833911912</v>
      </c>
      <c r="S334" s="36">
        <f>Inputs!$B$12*(1+$B334)^2*$C334+Inputs!$B$29*(1+$D334)^2*Inputs!$B$19+Inputs!$B$30*(1+$E334)^2*Inputs!$B$20+Inputs!$B$31*(1+$F334)^2*Inputs!$B$21+Inputs!$B$22*(1+Inputs!$B$23)^2</f>
        <v>15852.242626015144</v>
      </c>
      <c r="T334" s="36">
        <f>Inputs!$B$12*(1+$B334)^3*$C334+Inputs!$B$29*(1+$D334)^3*Inputs!$B$19+Inputs!$B$30*(1+$E334)^3*Inputs!$B$20+Inputs!$B$31*(1+$F334)^3*Inputs!$B$21+Inputs!$B$22*(1+Inputs!$B$23)^3</f>
        <v>18150.586831566812</v>
      </c>
      <c r="U334" s="36">
        <f>Inputs!$B$12*(1+$B334)^4*$C334+Inputs!$B$29*(1+$D334)^4*Inputs!$B$19+Inputs!$B$30*(1+$E334)^4*Inputs!$B$20+Inputs!$B$31*(1+$F334)^4*Inputs!$B$21+Inputs!$B$22*(1+Inputs!$B$23)^4</f>
        <v>21061.865782996894</v>
      </c>
      <c r="V334" s="35">
        <f>Inputs!$B$13/(Q334*(1-$G334))</f>
        <v>1.2174891193260728</v>
      </c>
      <c r="W334" s="36">
        <f>Inputs!$B$13</f>
        <v>12660</v>
      </c>
      <c r="X334" s="36">
        <f t="shared" si="43"/>
        <v>13657.159540475788</v>
      </c>
      <c r="Y334" s="36">
        <f t="shared" si="44"/>
        <v>14910.209514134662</v>
      </c>
      <c r="Z334" s="36">
        <f t="shared" si="45"/>
        <v>16477.995489331675</v>
      </c>
      <c r="AA334" s="36">
        <f t="shared" si="46"/>
        <v>18431.74908647245</v>
      </c>
      <c r="AB334" s="36">
        <f t="shared" si="47"/>
        <v>56351.294996095356</v>
      </c>
      <c r="AC334" s="36">
        <f t="shared" si="48"/>
        <v>243424.93483856728</v>
      </c>
      <c r="AD334" s="36">
        <f t="shared" si="49"/>
        <v>149609.61438456542</v>
      </c>
    </row>
    <row r="335" spans="1:30" ht="14.25" customHeight="1" x14ac:dyDescent="0.25">
      <c r="A335" s="16">
        <v>319</v>
      </c>
      <c r="B335" s="34">
        <v>0.29550344358117497</v>
      </c>
      <c r="C335" s="34">
        <v>6.3207468586269203E-2</v>
      </c>
      <c r="D335" s="34">
        <v>4.8628334097108601E-2</v>
      </c>
      <c r="E335" s="34">
        <v>4.6503463586772702E-2</v>
      </c>
      <c r="F335" s="34">
        <v>1.2802135177780199E-2</v>
      </c>
      <c r="G335" s="34">
        <v>0.19048530415131301</v>
      </c>
      <c r="H335" s="35">
        <v>1.13453179042458</v>
      </c>
      <c r="I335" s="34">
        <v>0.104412592355122</v>
      </c>
      <c r="J335" s="34">
        <v>2.6520688617849099E-2</v>
      </c>
      <c r="K335" s="36">
        <f>Inputs!$B$12*(1+$B335)^4</f>
        <v>169007.32864177163</v>
      </c>
      <c r="L335" s="36">
        <f t="shared" si="40"/>
        <v>18223.315660401</v>
      </c>
      <c r="M335" s="36">
        <f t="shared" si="41"/>
        <v>201929.09356709322</v>
      </c>
      <c r="N335" s="37">
        <f>M335/Inputs!$B$6</f>
        <v>307.81874019373964</v>
      </c>
      <c r="O335" s="38">
        <f>IF(N335&gt;Inputs!$B$4,1,0)</f>
        <v>0</v>
      </c>
      <c r="P335" s="34">
        <f t="shared" si="42"/>
        <v>7.7891903737272894E-2</v>
      </c>
      <c r="Q335" s="36">
        <f>Inputs!$B$12*(1+$B335)^0*$C335+Inputs!$B$29*(1+$D335)^0*Inputs!$B$19+Inputs!$B$30*(1+$E335)^0*Inputs!$B$20+Inputs!$B$31*(1+$F335)^0*Inputs!$B$21+Inputs!$B$22*(1+Inputs!$B$23)^0</f>
        <v>11814.492142603074</v>
      </c>
      <c r="R335" s="36">
        <f>Inputs!$B$12*(1+$B335)^1*$C335+Inputs!$B$29*(1+$D335)^1*Inputs!$B$19+Inputs!$B$30*(1+$E335)^1*Inputs!$B$20+Inputs!$B$31*(1+$F335)^1*Inputs!$B$21+Inputs!$B$22*(1+Inputs!$B$23)^1</f>
        <v>13201.10253704471</v>
      </c>
      <c r="S335" s="36">
        <f>Inputs!$B$12*(1+$B335)^2*$C335+Inputs!$B$29*(1+$D335)^2*Inputs!$B$19+Inputs!$B$30*(1+$E335)^2*Inputs!$B$20+Inputs!$B$31*(1+$F335)^2*Inputs!$B$21+Inputs!$B$22*(1+Inputs!$B$23)^2</f>
        <v>14930.777289637008</v>
      </c>
      <c r="T335" s="36">
        <f>Inputs!$B$12*(1+$B335)^3*$C335+Inputs!$B$29*(1+$D335)^3*Inputs!$B$19+Inputs!$B$30*(1+$E335)^3*Inputs!$B$20+Inputs!$B$31*(1+$F335)^3*Inputs!$B$21+Inputs!$B$22*(1+Inputs!$B$23)^3</f>
        <v>17101.956029138215</v>
      </c>
      <c r="U335" s="36">
        <f>Inputs!$B$12*(1+$B335)^4*$C335+Inputs!$B$29*(1+$D335)^4*Inputs!$B$19+Inputs!$B$30*(1+$E335)^4*Inputs!$B$20+Inputs!$B$31*(1+$F335)^4*Inputs!$B$21+Inputs!$B$22*(1+Inputs!$B$23)^4</f>
        <v>19842.024934255744</v>
      </c>
      <c r="V335" s="35">
        <f>Inputs!$B$13/(Q335*(1-$G335))</f>
        <v>1.3237132333397763</v>
      </c>
      <c r="W335" s="36">
        <f>Inputs!$B$13</f>
        <v>12660</v>
      </c>
      <c r="X335" s="36">
        <f t="shared" si="43"/>
        <v>13640.422370580643</v>
      </c>
      <c r="Y335" s="36">
        <f t="shared" si="44"/>
        <v>14856.014951503315</v>
      </c>
      <c r="Z335" s="36">
        <f t="shared" si="45"/>
        <v>16361.55158616586</v>
      </c>
      <c r="AA335" s="36">
        <f t="shared" si="46"/>
        <v>18223.315660401</v>
      </c>
      <c r="AB335" s="36">
        <f t="shared" si="47"/>
        <v>55763.202882009304</v>
      </c>
      <c r="AC335" s="36">
        <f t="shared" si="48"/>
        <v>240161.16750352021</v>
      </c>
      <c r="AD335" s="36">
        <f t="shared" si="49"/>
        <v>146165.89068508393</v>
      </c>
    </row>
    <row r="336" spans="1:30" ht="14.25" customHeight="1" x14ac:dyDescent="0.25">
      <c r="A336" s="16">
        <v>320</v>
      </c>
      <c r="B336" s="34">
        <v>0.37216764512795703</v>
      </c>
      <c r="C336" s="34">
        <v>8.0441565641572205E-2</v>
      </c>
      <c r="D336" s="34">
        <v>7.5109170297467604E-3</v>
      </c>
      <c r="E336" s="34">
        <v>4.8743616881061297E-2</v>
      </c>
      <c r="F336" s="34">
        <v>1.43656147221963E-2</v>
      </c>
      <c r="G336" s="34">
        <v>0.16159710413720799</v>
      </c>
      <c r="H336" s="35">
        <v>1.0379644982202001</v>
      </c>
      <c r="I336" s="34">
        <v>9.3170878192361903E-2</v>
      </c>
      <c r="J336" s="34">
        <v>2.5505319570462801E-2</v>
      </c>
      <c r="K336" s="36">
        <f>Inputs!$B$12*(1+$B336)^4</f>
        <v>212706.1021693759</v>
      </c>
      <c r="L336" s="36">
        <f t="shared" si="40"/>
        <v>22395.772224786262</v>
      </c>
      <c r="M336" s="36">
        <f t="shared" si="41"/>
        <v>280719.3320742097</v>
      </c>
      <c r="N336" s="37">
        <f>M336/Inputs!$B$6</f>
        <v>427.92581108873429</v>
      </c>
      <c r="O336" s="38">
        <f>IF(N336&gt;Inputs!$B$4,1,0)</f>
        <v>1</v>
      </c>
      <c r="P336" s="34">
        <f t="shared" si="42"/>
        <v>6.7665558621899102E-2</v>
      </c>
      <c r="Q336" s="36">
        <f>Inputs!$B$12*(1+$B336)^0*$C336+Inputs!$B$29*(1+$D336)^0*Inputs!$B$19+Inputs!$B$30*(1+$E336)^0*Inputs!$B$20+Inputs!$B$31*(1+$F336)^0*Inputs!$B$21+Inputs!$B$22*(1+Inputs!$B$23)^0</f>
        <v>12848.537965921256</v>
      </c>
      <c r="R336" s="36">
        <f>Inputs!$B$12*(1+$B336)^1*$C336+Inputs!$B$29*(1+$D336)^1*Inputs!$B$19+Inputs!$B$30*(1+$E336)^1*Inputs!$B$20+Inputs!$B$31*(1+$F336)^1*Inputs!$B$21+Inputs!$B$22*(1+Inputs!$B$23)^1</f>
        <v>14787.772447937274</v>
      </c>
      <c r="S336" s="36">
        <f>Inputs!$B$12*(1+$B336)^2*$C336+Inputs!$B$29*(1+$D336)^2*Inputs!$B$19+Inputs!$B$30*(1+$E336)^2*Inputs!$B$20+Inputs!$B$31*(1+$F336)^2*Inputs!$B$21+Inputs!$B$22*(1+Inputs!$B$23)^2</f>
        <v>17400.530383167283</v>
      </c>
      <c r="T336" s="36">
        <f>Inputs!$B$12*(1+$B336)^3*$C336+Inputs!$B$29*(1+$D336)^3*Inputs!$B$19+Inputs!$B$30*(1+$E336)^3*Inputs!$B$20+Inputs!$B$31*(1+$F336)^3*Inputs!$B$21+Inputs!$B$22*(1+Inputs!$B$23)^3</f>
        <v>20935.853587026817</v>
      </c>
      <c r="U336" s="36">
        <f>Inputs!$B$12*(1+$B336)^4*$C336+Inputs!$B$29*(1+$D336)^4*Inputs!$B$19+Inputs!$B$30*(1+$E336)^4*Inputs!$B$20+Inputs!$B$31*(1+$F336)^4*Inputs!$B$21+Inputs!$B$22*(1+Inputs!$B$23)^4</f>
        <v>25735.391105627947</v>
      </c>
      <c r="V336" s="35">
        <f>Inputs!$B$13/(Q336*(1-$G336))</f>
        <v>1.1752417841890368</v>
      </c>
      <c r="W336" s="36">
        <f>Inputs!$B$13</f>
        <v>12660</v>
      </c>
      <c r="X336" s="36">
        <f t="shared" si="43"/>
        <v>14145.283612963549</v>
      </c>
      <c r="Y336" s="36">
        <f t="shared" si="44"/>
        <v>16143.851518440655</v>
      </c>
      <c r="Z336" s="36">
        <f t="shared" si="45"/>
        <v>18821.45505117032</v>
      </c>
      <c r="AA336" s="36">
        <f t="shared" si="46"/>
        <v>22395.772224786262</v>
      </c>
      <c r="AB336" s="36">
        <f t="shared" si="47"/>
        <v>63301.070217714238</v>
      </c>
      <c r="AC336" s="36">
        <f t="shared" si="48"/>
        <v>339419.10803901585</v>
      </c>
      <c r="AD336" s="36">
        <f t="shared" si="49"/>
        <v>217418.26185649543</v>
      </c>
    </row>
    <row r="337" spans="1:30" ht="14.25" customHeight="1" x14ac:dyDescent="0.25">
      <c r="A337" s="16">
        <v>321</v>
      </c>
      <c r="B337" s="34">
        <v>0.17796238523820501</v>
      </c>
      <c r="C337" s="34">
        <v>0.10219386806155401</v>
      </c>
      <c r="D337" s="34">
        <v>3.9617799597676903E-2</v>
      </c>
      <c r="E337" s="34">
        <v>5.0104835217635001E-2</v>
      </c>
      <c r="F337" s="34">
        <v>-1.27483891753635E-3</v>
      </c>
      <c r="G337" s="34">
        <v>0.18008922955762799</v>
      </c>
      <c r="H337" s="35">
        <v>1.11722764591632</v>
      </c>
      <c r="I337" s="34">
        <v>0.105300369705546</v>
      </c>
      <c r="J337" s="34">
        <v>2.1827588830507699E-2</v>
      </c>
      <c r="K337" s="36">
        <f>Inputs!$B$12*(1+$B337)^4</f>
        <v>115525.25648836009</v>
      </c>
      <c r="L337" s="36">
        <f t="shared" ref="L337:L400" si="50">AA337</f>
        <v>18882.289182593351</v>
      </c>
      <c r="M337" s="36">
        <f t="shared" ref="M337:M400" si="51">AB337+AD337</f>
        <v>197069.26006119227</v>
      </c>
      <c r="N337" s="37">
        <f>M337/Inputs!$B$6</f>
        <v>300.41045741035407</v>
      </c>
      <c r="O337" s="38">
        <f>IF(N337&gt;Inputs!$B$4,1,0)</f>
        <v>0</v>
      </c>
      <c r="P337" s="34">
        <f t="shared" ref="P337:P400" si="52">I337-J337</f>
        <v>8.3472780875038302E-2</v>
      </c>
      <c r="Q337" s="36">
        <f>Inputs!$B$12*(1+$B337)^0*$C337+Inputs!$B$29*(1+$D337)^0*Inputs!$B$19+Inputs!$B$30*(1+$E337)^0*Inputs!$B$20+Inputs!$B$31*(1+$F337)^0*Inputs!$B$21+Inputs!$B$22*(1+Inputs!$B$23)^0</f>
        <v>14153.676111120163</v>
      </c>
      <c r="R337" s="36">
        <f>Inputs!$B$12*(1+$B337)^1*$C337+Inputs!$B$29*(1+$D337)^1*Inputs!$B$19+Inputs!$B$30*(1+$E337)^1*Inputs!$B$20+Inputs!$B$31*(1+$F337)^1*Inputs!$B$21+Inputs!$B$22*(1+Inputs!$B$23)^1</f>
        <v>15426.593122230377</v>
      </c>
      <c r="S337" s="36">
        <f>Inputs!$B$12*(1+$B337)^2*$C337+Inputs!$B$29*(1+$D337)^2*Inputs!$B$19+Inputs!$B$30*(1+$E337)^2*Inputs!$B$20+Inputs!$B$31*(1+$F337)^2*Inputs!$B$21+Inputs!$B$22*(1+Inputs!$B$23)^2</f>
        <v>16903.119837600338</v>
      </c>
      <c r="T337" s="36">
        <f>Inputs!$B$12*(1+$B337)^3*$C337+Inputs!$B$29*(1+$D337)^3*Inputs!$B$19+Inputs!$B$30*(1+$E337)^3*Inputs!$B$20+Inputs!$B$31*(1+$F337)^3*Inputs!$B$21+Inputs!$B$22*(1+Inputs!$B$23)^3</f>
        <v>18618.274010518835</v>
      </c>
      <c r="U337" s="36">
        <f>Inputs!$B$12*(1+$B337)^4*$C337+Inputs!$B$29*(1+$D337)^4*Inputs!$B$19+Inputs!$B$30*(1+$E337)^4*Inputs!$B$20+Inputs!$B$31*(1+$F337)^4*Inputs!$B$21+Inputs!$B$22*(1+Inputs!$B$23)^4</f>
        <v>20613.245675564453</v>
      </c>
      <c r="V337" s="35">
        <f>Inputs!$B$13/(Q337*(1-$G337))</f>
        <v>1.0909324526696118</v>
      </c>
      <c r="W337" s="36">
        <f>Inputs!$B$13</f>
        <v>12660</v>
      </c>
      <c r="X337" s="36">
        <f t="shared" ref="X337:X400" si="53">R337*(1-$G337)*($V337+($H337-$V337)*1/4)</f>
        <v>13881.730827831761</v>
      </c>
      <c r="Y337" s="36">
        <f t="shared" ref="Y337:Y400" si="54">S337*(1-$G337)*($V337+($H337-$V337)*2/4)</f>
        <v>15301.500617009398</v>
      </c>
      <c r="Z337" s="36">
        <f t="shared" ref="Z337:Z400" si="55">T337*(1-$G337)*($V337+($H337-$V337)*3/4)</f>
        <v>16954.490156113097</v>
      </c>
      <c r="AA337" s="36">
        <f t="shared" ref="AA337:AA400" si="56">U337*(1-$G337)*$H337</f>
        <v>18882.289182593351</v>
      </c>
      <c r="AB337" s="36">
        <f t="shared" ref="AB337:AB400" si="57">W337/(1+$I337)^1+X337/(1+$I337)^2+Y337/(1+$I337)^3+Z337/(1+$I337)^4+AA337/(1+$I337)^5</f>
        <v>56953.879656192534</v>
      </c>
      <c r="AC337" s="36">
        <f t="shared" ref="AC337:AC400" si="58">AA337*(1+$J337)/($I337-$J337)</f>
        <v>231146.53453242689</v>
      </c>
      <c r="AD337" s="36">
        <f t="shared" ref="AD337:AD400" si="59">AC337/(1+$I337)^5</f>
        <v>140115.38040499974</v>
      </c>
    </row>
    <row r="338" spans="1:30" ht="14.25" customHeight="1" x14ac:dyDescent="0.25">
      <c r="A338" s="16">
        <v>322</v>
      </c>
      <c r="B338" s="34">
        <v>0.50250472026211201</v>
      </c>
      <c r="C338" s="34">
        <v>6.3072962850319797E-2</v>
      </c>
      <c r="D338" s="34">
        <v>4.7975135563376098E-2</v>
      </c>
      <c r="E338" s="34">
        <v>4.5514028813229003E-2</v>
      </c>
      <c r="F338" s="34">
        <v>1.6709158162140799E-2</v>
      </c>
      <c r="G338" s="34">
        <v>0.188126992944221</v>
      </c>
      <c r="H338" s="35">
        <v>1.0687457778818701</v>
      </c>
      <c r="I338" s="34">
        <v>9.3317349979799402E-2</v>
      </c>
      <c r="J338" s="34">
        <v>1.71458270305293E-2</v>
      </c>
      <c r="K338" s="36">
        <f>Inputs!$B$12*(1+$B338)^4</f>
        <v>305783.91070670332</v>
      </c>
      <c r="L338" s="36">
        <f t="shared" si="50"/>
        <v>24727.826579511191</v>
      </c>
      <c r="M338" s="36">
        <f t="shared" si="51"/>
        <v>277420.97161756654</v>
      </c>
      <c r="N338" s="37">
        <f>M338/Inputs!$B$6</f>
        <v>422.89782258775386</v>
      </c>
      <c r="O338" s="38">
        <f>IF(N338&gt;Inputs!$B$4,1,0)</f>
        <v>1</v>
      </c>
      <c r="P338" s="34">
        <f t="shared" si="52"/>
        <v>7.6171522949270098E-2</v>
      </c>
      <c r="Q338" s="36">
        <f>Inputs!$B$12*(1+$B338)^0*$C338+Inputs!$B$29*(1+$D338)^0*Inputs!$B$19+Inputs!$B$30*(1+$E338)^0*Inputs!$B$20+Inputs!$B$31*(1+$F338)^0*Inputs!$B$21+Inputs!$B$22*(1+Inputs!$B$23)^0</f>
        <v>11806.42179844611</v>
      </c>
      <c r="R338" s="36">
        <f>Inputs!$B$12*(1+$B338)^1*$C338+Inputs!$B$29*(1+$D338)^1*Inputs!$B$19+Inputs!$B$30*(1+$E338)^1*Inputs!$B$20+Inputs!$B$31*(1+$F338)^1*Inputs!$B$21+Inputs!$B$22*(1+Inputs!$B$23)^1</f>
        <v>13987.011926407176</v>
      </c>
      <c r="S338" s="36">
        <f>Inputs!$B$12*(1+$B338)^2*$C338+Inputs!$B$29*(1+$D338)^2*Inputs!$B$19+Inputs!$B$30*(1+$E338)^2*Inputs!$B$20+Inputs!$B$31*(1+$F338)^2*Inputs!$B$21+Inputs!$B$22*(1+Inputs!$B$23)^2</f>
        <v>17135.1818034147</v>
      </c>
      <c r="T338" s="36">
        <f>Inputs!$B$12*(1+$B338)^3*$C338+Inputs!$B$29*(1+$D338)^3*Inputs!$B$19+Inputs!$B$30*(1+$E338)^3*Inputs!$B$20+Inputs!$B$31*(1+$F338)^3*Inputs!$B$21+Inputs!$B$22*(1+Inputs!$B$23)^3</f>
        <v>21731.68331864744</v>
      </c>
      <c r="U338" s="36">
        <f>Inputs!$B$12*(1+$B338)^4*$C338+Inputs!$B$29*(1+$D338)^4*Inputs!$B$19+Inputs!$B$30*(1+$E338)^4*Inputs!$B$20+Inputs!$B$31*(1+$F338)^4*Inputs!$B$21+Inputs!$B$22*(1+Inputs!$B$23)^4</f>
        <v>28498.59384383884</v>
      </c>
      <c r="V338" s="35">
        <f>Inputs!$B$13/(Q338*(1-$G338))</f>
        <v>1.3207703427601194</v>
      </c>
      <c r="W338" s="36">
        <f>Inputs!$B$13</f>
        <v>12660</v>
      </c>
      <c r="X338" s="36">
        <f t="shared" si="53"/>
        <v>14282.76455873639</v>
      </c>
      <c r="Y338" s="36">
        <f t="shared" si="54"/>
        <v>16620.986168736345</v>
      </c>
      <c r="Z338" s="36">
        <f t="shared" si="55"/>
        <v>19967.914557061016</v>
      </c>
      <c r="AA338" s="36">
        <f t="shared" si="56"/>
        <v>24727.826579511191</v>
      </c>
      <c r="AB338" s="36">
        <f t="shared" si="57"/>
        <v>66050.007176808373</v>
      </c>
      <c r="AC338" s="36">
        <f t="shared" si="58"/>
        <v>330199.58959774784</v>
      </c>
      <c r="AD338" s="36">
        <f t="shared" si="59"/>
        <v>211370.96444075814</v>
      </c>
    </row>
    <row r="339" spans="1:30" ht="14.25" customHeight="1" x14ac:dyDescent="0.25">
      <c r="A339" s="16">
        <v>323</v>
      </c>
      <c r="B339" s="34">
        <v>0.281973159309998</v>
      </c>
      <c r="C339" s="34">
        <v>7.8353733211046106E-2</v>
      </c>
      <c r="D339" s="34">
        <v>2.66325729845194E-2</v>
      </c>
      <c r="E339" s="34">
        <v>6.0688171787866098E-2</v>
      </c>
      <c r="F339" s="34">
        <v>-1.03503400351914E-2</v>
      </c>
      <c r="G339" s="34">
        <v>0.196990096271731</v>
      </c>
      <c r="H339" s="35">
        <v>0.92361930559235195</v>
      </c>
      <c r="I339" s="34">
        <v>0.104484459775321</v>
      </c>
      <c r="J339" s="34">
        <v>2.4094798933719599E-2</v>
      </c>
      <c r="K339" s="36">
        <f>Inputs!$B$12*(1+$B339)^4</f>
        <v>162056.6959550633</v>
      </c>
      <c r="L339" s="36">
        <f t="shared" si="50"/>
        <v>15782.861515300057</v>
      </c>
      <c r="M339" s="36">
        <f t="shared" si="51"/>
        <v>174451.20022310066</v>
      </c>
      <c r="N339" s="37">
        <f>M339/Inputs!$B$6</f>
        <v>265.93170765716565</v>
      </c>
      <c r="O339" s="38">
        <f>IF(N339&gt;Inputs!$B$4,1,0)</f>
        <v>0</v>
      </c>
      <c r="P339" s="34">
        <f t="shared" si="52"/>
        <v>8.0389660841601401E-2</v>
      </c>
      <c r="Q339" s="36">
        <f>Inputs!$B$12*(1+$B339)^0*$C339+Inputs!$B$29*(1+$D339)^0*Inputs!$B$19+Inputs!$B$30*(1+$E339)^0*Inputs!$B$20+Inputs!$B$31*(1+$F339)^0*Inputs!$B$21+Inputs!$B$22*(1+Inputs!$B$23)^0</f>
        <v>12723.268020089687</v>
      </c>
      <c r="R339" s="36">
        <f>Inputs!$B$12*(1+$B339)^1*$C339+Inputs!$B$29*(1+$D339)^1*Inputs!$B$19+Inputs!$B$30*(1+$E339)^1*Inputs!$B$20+Inputs!$B$31*(1+$F339)^1*Inputs!$B$21+Inputs!$B$22*(1+Inputs!$B$23)^1</f>
        <v>14173.37875164047</v>
      </c>
      <c r="S339" s="36">
        <f>Inputs!$B$12*(1+$B339)^2*$C339+Inputs!$B$29*(1+$D339)^2*Inputs!$B$19+Inputs!$B$30*(1+$E339)^2*Inputs!$B$20+Inputs!$B$31*(1+$F339)^2*Inputs!$B$21+Inputs!$B$22*(1+Inputs!$B$23)^2</f>
        <v>16007.277359646512</v>
      </c>
      <c r="T339" s="36">
        <f>Inputs!$B$12*(1+$B339)^3*$C339+Inputs!$B$29*(1+$D339)^3*Inputs!$B$19+Inputs!$B$30*(1+$E339)^3*Inputs!$B$20+Inputs!$B$31*(1+$F339)^3*Inputs!$B$21+Inputs!$B$22*(1+Inputs!$B$23)^3</f>
        <v>18330.918612256515</v>
      </c>
      <c r="U339" s="36">
        <f>Inputs!$B$12*(1+$B339)^4*$C339+Inputs!$B$29*(1+$D339)^4*Inputs!$B$19+Inputs!$B$30*(1+$E339)^4*Inputs!$B$20+Inputs!$B$31*(1+$F339)^4*Inputs!$B$21+Inputs!$B$22*(1+Inputs!$B$23)^4</f>
        <v>21280.010714151038</v>
      </c>
      <c r="V339" s="35">
        <f>Inputs!$B$13/(Q339*(1-$G339))</f>
        <v>1.2391221727095383</v>
      </c>
      <c r="W339" s="36">
        <f>Inputs!$B$13</f>
        <v>12660</v>
      </c>
      <c r="X339" s="36">
        <f t="shared" si="53"/>
        <v>13205.186672487065</v>
      </c>
      <c r="Y339" s="36">
        <f t="shared" si="54"/>
        <v>13899.941915775658</v>
      </c>
      <c r="Z339" s="36">
        <f t="shared" si="55"/>
        <v>14756.635692816719</v>
      </c>
      <c r="AA339" s="36">
        <f t="shared" si="56"/>
        <v>15782.861515300057</v>
      </c>
      <c r="AB339" s="36">
        <f t="shared" si="57"/>
        <v>52122.697080499725</v>
      </c>
      <c r="AC339" s="36">
        <f t="shared" si="58"/>
        <v>201060.01469464559</v>
      </c>
      <c r="AD339" s="36">
        <f t="shared" si="59"/>
        <v>122328.50314260094</v>
      </c>
    </row>
    <row r="340" spans="1:30" ht="14.25" customHeight="1" x14ac:dyDescent="0.25">
      <c r="A340" s="16">
        <v>324</v>
      </c>
      <c r="B340" s="34">
        <v>0.37597653758286798</v>
      </c>
      <c r="C340" s="34">
        <v>4.9959458494077499E-2</v>
      </c>
      <c r="D340" s="34">
        <v>1.1468257783616501E-2</v>
      </c>
      <c r="E340" s="34">
        <v>3.2857756155559199E-2</v>
      </c>
      <c r="F340" s="34">
        <v>2.02942960135329E-2</v>
      </c>
      <c r="G340" s="34">
        <v>0.19568709018275601</v>
      </c>
      <c r="H340" s="35">
        <v>1.04638687003838</v>
      </c>
      <c r="I340" s="34">
        <v>0.105079463673955</v>
      </c>
      <c r="J340" s="34">
        <v>2.8915873928917198E-2</v>
      </c>
      <c r="K340" s="36">
        <f>Inputs!$B$12*(1+$B340)^4</f>
        <v>215077.69070763735</v>
      </c>
      <c r="L340" s="36">
        <f t="shared" si="50"/>
        <v>16291.026425185473</v>
      </c>
      <c r="M340" s="36">
        <f t="shared" si="51"/>
        <v>186003.94436657403</v>
      </c>
      <c r="N340" s="37">
        <f>M340/Inputs!$B$6</f>
        <v>283.54259811977749</v>
      </c>
      <c r="O340" s="38">
        <f>IF(N340&gt;Inputs!$B$4,1,0)</f>
        <v>0</v>
      </c>
      <c r="P340" s="34">
        <f t="shared" si="52"/>
        <v>7.6163589745037799E-2</v>
      </c>
      <c r="Q340" s="36">
        <f>Inputs!$B$12*(1+$B340)^0*$C340+Inputs!$B$29*(1+$D340)^0*Inputs!$B$19+Inputs!$B$30*(1+$E340)^0*Inputs!$B$20+Inputs!$B$31*(1+$F340)^0*Inputs!$B$21+Inputs!$B$22*(1+Inputs!$B$23)^0</f>
        <v>11019.611537071571</v>
      </c>
      <c r="R340" s="36">
        <f>Inputs!$B$12*(1+$B340)^1*$C340+Inputs!$B$29*(1+$D340)^1*Inputs!$B$19+Inputs!$B$30*(1+$E340)^1*Inputs!$B$20+Inputs!$B$31*(1+$F340)^1*Inputs!$B$21+Inputs!$B$22*(1+Inputs!$B$23)^1</f>
        <v>12289.527944563717</v>
      </c>
      <c r="S340" s="36">
        <f>Inputs!$B$12*(1+$B340)^2*$C340+Inputs!$B$29*(1+$D340)^2*Inputs!$B$19+Inputs!$B$30*(1+$E340)^2*Inputs!$B$20+Inputs!$B$31*(1+$F340)^2*Inputs!$B$21+Inputs!$B$22*(1+Inputs!$B$23)^2</f>
        <v>13986.108328970637</v>
      </c>
      <c r="T340" s="36">
        <f>Inputs!$B$12*(1+$B340)^3*$C340+Inputs!$B$29*(1+$D340)^3*Inputs!$B$19+Inputs!$B$30*(1+$E340)^3*Inputs!$B$20+Inputs!$B$31*(1+$F340)^3*Inputs!$B$21+Inputs!$B$22*(1+Inputs!$B$23)^3</f>
        <v>16268.735334175677</v>
      </c>
      <c r="U340" s="36">
        <f>Inputs!$B$12*(1+$B340)^4*$C340+Inputs!$B$29*(1+$D340)^4*Inputs!$B$19+Inputs!$B$30*(1+$E340)^4*Inputs!$B$20+Inputs!$B$31*(1+$F340)^4*Inputs!$B$21+Inputs!$B$22*(1+Inputs!$B$23)^4</f>
        <v>19356.691438320984</v>
      </c>
      <c r="V340" s="35">
        <f>Inputs!$B$13/(Q340*(1-$G340))</f>
        <v>1.4283754628661167</v>
      </c>
      <c r="W340" s="36">
        <f>Inputs!$B$13</f>
        <v>12660</v>
      </c>
      <c r="X340" s="36">
        <f t="shared" si="53"/>
        <v>13175.003619087982</v>
      </c>
      <c r="Y340" s="36">
        <f t="shared" si="54"/>
        <v>13919.557482043203</v>
      </c>
      <c r="Z340" s="36">
        <f t="shared" si="55"/>
        <v>14941.728064079136</v>
      </c>
      <c r="AA340" s="36">
        <f t="shared" si="56"/>
        <v>16291.026425185473</v>
      </c>
      <c r="AB340" s="36">
        <f t="shared" si="57"/>
        <v>52463.330166536791</v>
      </c>
      <c r="AC340" s="36">
        <f t="shared" si="58"/>
        <v>220080.16885208432</v>
      </c>
      <c r="AD340" s="36">
        <f t="shared" si="59"/>
        <v>133540.61420003723</v>
      </c>
    </row>
    <row r="341" spans="1:30" ht="14.25" customHeight="1" x14ac:dyDescent="0.25">
      <c r="A341" s="16">
        <v>325</v>
      </c>
      <c r="B341" s="34">
        <v>0.32885507809294601</v>
      </c>
      <c r="C341" s="34">
        <v>7.0723357884384899E-2</v>
      </c>
      <c r="D341" s="34">
        <v>4.1249041536195498E-2</v>
      </c>
      <c r="E341" s="34">
        <v>2.0825629665700299E-2</v>
      </c>
      <c r="F341" s="34">
        <v>1.7521994938611E-2</v>
      </c>
      <c r="G341" s="34">
        <v>0.16885824593606899</v>
      </c>
      <c r="H341" s="35">
        <v>0.99733495907432101</v>
      </c>
      <c r="I341" s="34">
        <v>9.63732603241583E-2</v>
      </c>
      <c r="J341" s="34">
        <v>2.30279192723379E-2</v>
      </c>
      <c r="K341" s="36">
        <f>Inputs!$B$12*(1+$B341)^4</f>
        <v>187094.80631937398</v>
      </c>
      <c r="L341" s="36">
        <f t="shared" si="50"/>
        <v>18306.599948932057</v>
      </c>
      <c r="M341" s="36">
        <f t="shared" si="51"/>
        <v>218165.81695426736</v>
      </c>
      <c r="N341" s="37">
        <f>M341/Inputs!$B$6</f>
        <v>332.5698429180905</v>
      </c>
      <c r="O341" s="38">
        <f>IF(N341&gt;Inputs!$B$4,1,0)</f>
        <v>0</v>
      </c>
      <c r="P341" s="34">
        <f t="shared" si="52"/>
        <v>7.3345341051820404E-2</v>
      </c>
      <c r="Q341" s="36">
        <f>Inputs!$B$12*(1+$B341)^0*$C341+Inputs!$B$29*(1+$D341)^0*Inputs!$B$19+Inputs!$B$30*(1+$E341)^0*Inputs!$B$20+Inputs!$B$31*(1+$F341)^0*Inputs!$B$21+Inputs!$B$22*(1+Inputs!$B$23)^0</f>
        <v>12265.445500490016</v>
      </c>
      <c r="R341" s="36">
        <f>Inputs!$B$12*(1+$B341)^1*$C341+Inputs!$B$29*(1+$D341)^1*Inputs!$B$19+Inputs!$B$30*(1+$E341)^1*Inputs!$B$20+Inputs!$B$31*(1+$F341)^1*Inputs!$B$21+Inputs!$B$22*(1+Inputs!$B$23)^1</f>
        <v>13859.336657691321</v>
      </c>
      <c r="S341" s="36">
        <f>Inputs!$B$12*(1+$B341)^2*$C341+Inputs!$B$29*(1+$D341)^2*Inputs!$B$19+Inputs!$B$30*(1+$E341)^2*Inputs!$B$20+Inputs!$B$31*(1+$F341)^2*Inputs!$B$21+Inputs!$B$22*(1+Inputs!$B$23)^2</f>
        <v>15918.150450297439</v>
      </c>
      <c r="T341" s="36">
        <f>Inputs!$B$12*(1+$B341)^3*$C341+Inputs!$B$29*(1+$D341)^3*Inputs!$B$19+Inputs!$B$30*(1+$E341)^3*Inputs!$B$20+Inputs!$B$31*(1+$F341)^3*Inputs!$B$21+Inputs!$B$22*(1+Inputs!$B$23)^3</f>
        <v>18593.016647344957</v>
      </c>
      <c r="U341" s="36">
        <f>Inputs!$B$12*(1+$B341)^4*$C341+Inputs!$B$29*(1+$D341)^4*Inputs!$B$19+Inputs!$B$30*(1+$E341)^4*Inputs!$B$20+Inputs!$B$31*(1+$F341)^4*Inputs!$B$21+Inputs!$B$22*(1+Inputs!$B$23)^4</f>
        <v>22084.702237950645</v>
      </c>
      <c r="V341" s="35">
        <f>Inputs!$B$13/(Q341*(1-$G341))</f>
        <v>1.2418675470311042</v>
      </c>
      <c r="W341" s="36">
        <f>Inputs!$B$13</f>
        <v>12660</v>
      </c>
      <c r="X341" s="36">
        <f t="shared" si="53"/>
        <v>13600.966196179501</v>
      </c>
      <c r="Y341" s="36">
        <f t="shared" si="54"/>
        <v>14812.592707512211</v>
      </c>
      <c r="Z341" s="36">
        <f t="shared" si="55"/>
        <v>16356.965398292952</v>
      </c>
      <c r="AA341" s="36">
        <f t="shared" si="56"/>
        <v>18306.599948932057</v>
      </c>
      <c r="AB341" s="36">
        <f t="shared" si="57"/>
        <v>56978.646952278279</v>
      </c>
      <c r="AC341" s="36">
        <f t="shared" si="58"/>
        <v>255342.22877871839</v>
      </c>
      <c r="AD341" s="36">
        <f t="shared" si="59"/>
        <v>161187.17000198908</v>
      </c>
    </row>
    <row r="342" spans="1:30" ht="14.25" customHeight="1" x14ac:dyDescent="0.25">
      <c r="A342" s="16">
        <v>326</v>
      </c>
      <c r="B342" s="34">
        <v>0.48970650165388002</v>
      </c>
      <c r="C342" s="34">
        <v>5.9886704477410999E-2</v>
      </c>
      <c r="D342" s="34">
        <v>4.3182055424194198E-2</v>
      </c>
      <c r="E342" s="34">
        <v>6.9753521133903595E-2</v>
      </c>
      <c r="F342" s="34">
        <v>6.3417862656766797E-3</v>
      </c>
      <c r="G342" s="34">
        <v>0.16343163607608399</v>
      </c>
      <c r="H342" s="35">
        <v>0.98225865427661396</v>
      </c>
      <c r="I342" s="34">
        <v>0.105693848335183</v>
      </c>
      <c r="J342" s="34">
        <v>2.7914830089026899E-2</v>
      </c>
      <c r="K342" s="36">
        <f>Inputs!$B$12*(1+$B342)^4</f>
        <v>295497.69882363908</v>
      </c>
      <c r="L342" s="36">
        <f t="shared" si="50"/>
        <v>22129.320073307681</v>
      </c>
      <c r="M342" s="36">
        <f t="shared" si="51"/>
        <v>237300.99166440332</v>
      </c>
      <c r="N342" s="37">
        <f>M342/Inputs!$B$6</f>
        <v>361.73931656159044</v>
      </c>
      <c r="O342" s="38">
        <f>IF(N342&gt;Inputs!$B$4,1,0)</f>
        <v>0</v>
      </c>
      <c r="P342" s="34">
        <f t="shared" si="52"/>
        <v>7.7779018246156101E-2</v>
      </c>
      <c r="Q342" s="36">
        <f>Inputs!$B$12*(1+$B342)^0*$C342+Inputs!$B$29*(1+$D342)^0*Inputs!$B$19+Inputs!$B$30*(1+$E342)^0*Inputs!$B$20+Inputs!$B$31*(1+$F342)^0*Inputs!$B$21+Inputs!$B$22*(1+Inputs!$B$23)^0</f>
        <v>11615.246296071582</v>
      </c>
      <c r="R342" s="36">
        <f>Inputs!$B$12*(1+$B342)^1*$C342+Inputs!$B$29*(1+$D342)^1*Inputs!$B$19+Inputs!$B$30*(1+$E342)^1*Inputs!$B$20+Inputs!$B$31*(1+$F342)^1*Inputs!$B$21+Inputs!$B$22*(1+Inputs!$B$23)^1</f>
        <v>13652.03328852535</v>
      </c>
      <c r="S342" s="36">
        <f>Inputs!$B$12*(1+$B342)^2*$C342+Inputs!$B$29*(1+$D342)^2*Inputs!$B$19+Inputs!$B$30*(1+$E342)^2*Inputs!$B$20+Inputs!$B$31*(1+$F342)^2*Inputs!$B$21+Inputs!$B$22*(1+Inputs!$B$23)^2</f>
        <v>16566.991762694444</v>
      </c>
      <c r="T342" s="36">
        <f>Inputs!$B$12*(1+$B342)^3*$C342+Inputs!$B$29*(1+$D342)^3*Inputs!$B$19+Inputs!$B$30*(1+$E342)^3*Inputs!$B$20+Inputs!$B$31*(1+$F342)^3*Inputs!$B$21+Inputs!$B$22*(1+Inputs!$B$23)^3</f>
        <v>20783.155847787537</v>
      </c>
      <c r="U342" s="36">
        <f>Inputs!$B$12*(1+$B342)^4*$C342+Inputs!$B$29*(1+$D342)^4*Inputs!$B$19+Inputs!$B$30*(1+$E342)^4*Inputs!$B$20+Inputs!$B$31*(1+$F342)^4*Inputs!$B$21+Inputs!$B$22*(1+Inputs!$B$23)^4</f>
        <v>26930.273831627201</v>
      </c>
      <c r="V342" s="35">
        <f>Inputs!$B$13/(Q342*(1-$G342))</f>
        <v>1.3028782837530275</v>
      </c>
      <c r="W342" s="36">
        <f>Inputs!$B$13</f>
        <v>12660</v>
      </c>
      <c r="X342" s="36">
        <f t="shared" si="53"/>
        <v>13964.551464047932</v>
      </c>
      <c r="Y342" s="36">
        <f t="shared" si="54"/>
        <v>15835.337655126734</v>
      </c>
      <c r="Z342" s="36">
        <f t="shared" si="55"/>
        <v>18471.685989457772</v>
      </c>
      <c r="AA342" s="36">
        <f t="shared" si="56"/>
        <v>22129.320073307681</v>
      </c>
      <c r="AB342" s="36">
        <f t="shared" si="57"/>
        <v>60335.625752809661</v>
      </c>
      <c r="AC342" s="36">
        <f t="shared" si="58"/>
        <v>292457.48784266674</v>
      </c>
      <c r="AD342" s="36">
        <f t="shared" si="59"/>
        <v>176965.36591159366</v>
      </c>
    </row>
    <row r="343" spans="1:30" ht="14.25" customHeight="1" x14ac:dyDescent="0.25">
      <c r="A343" s="16">
        <v>327</v>
      </c>
      <c r="B343" s="34">
        <v>0.47676909996382899</v>
      </c>
      <c r="C343" s="34">
        <v>5.0142877068850102E-2</v>
      </c>
      <c r="D343" s="34">
        <v>2.46020994709642E-2</v>
      </c>
      <c r="E343" s="34">
        <v>2.1293397447629502E-2</v>
      </c>
      <c r="F343" s="34">
        <v>3.5936016935329801E-2</v>
      </c>
      <c r="G343" s="34">
        <v>0.18005436554811999</v>
      </c>
      <c r="H343" s="35">
        <v>1.002711756311</v>
      </c>
      <c r="I343" s="34">
        <v>9.6999120691239699E-2</v>
      </c>
      <c r="J343" s="34">
        <v>2.6510777508901E-2</v>
      </c>
      <c r="K343" s="36">
        <f>Inputs!$B$12*(1+$B343)^4</f>
        <v>285365.61159940617</v>
      </c>
      <c r="L343" s="36">
        <f t="shared" si="50"/>
        <v>19143.790897747491</v>
      </c>
      <c r="M343" s="36">
        <f t="shared" si="51"/>
        <v>233039.38974631281</v>
      </c>
      <c r="N343" s="37">
        <f>M343/Inputs!$B$6</f>
        <v>355.24297217425732</v>
      </c>
      <c r="O343" s="38">
        <f>IF(N343&gt;Inputs!$B$4,1,0)</f>
        <v>0</v>
      </c>
      <c r="P343" s="34">
        <f t="shared" si="52"/>
        <v>7.0488343182338695E-2</v>
      </c>
      <c r="Q343" s="36">
        <f>Inputs!$B$12*(1+$B343)^0*$C343+Inputs!$B$29*(1+$D343)^0*Inputs!$B$19+Inputs!$B$30*(1+$E343)^0*Inputs!$B$20+Inputs!$B$31*(1+$F343)^0*Inputs!$B$21+Inputs!$B$22*(1+Inputs!$B$23)^0</f>
        <v>11030.616651557928</v>
      </c>
      <c r="R343" s="36">
        <f>Inputs!$B$12*(1+$B343)^1*$C343+Inputs!$B$29*(1+$D343)^1*Inputs!$B$19+Inputs!$B$30*(1+$E343)^1*Inputs!$B$20+Inputs!$B$31*(1+$F343)^1*Inputs!$B$21+Inputs!$B$22*(1+Inputs!$B$23)^1</f>
        <v>12692.798272453801</v>
      </c>
      <c r="S343" s="36">
        <f>Inputs!$B$12*(1+$B343)^2*$C343+Inputs!$B$29*(1+$D343)^2*Inputs!$B$19+Inputs!$B$30*(1+$E343)^2*Inputs!$B$20+Inputs!$B$31*(1+$F343)^2*Inputs!$B$21+Inputs!$B$22*(1+Inputs!$B$23)^2</f>
        <v>15045.747671090183</v>
      </c>
      <c r="T343" s="36">
        <f>Inputs!$B$12*(1+$B343)^3*$C343+Inputs!$B$29*(1+$D343)^3*Inputs!$B$19+Inputs!$B$30*(1+$E343)^3*Inputs!$B$20+Inputs!$B$31*(1+$F343)^3*Inputs!$B$21+Inputs!$B$22*(1+Inputs!$B$23)^3</f>
        <v>18415.735987110726</v>
      </c>
      <c r="U343" s="36">
        <f>Inputs!$B$12*(1+$B343)^4*$C343+Inputs!$B$29*(1+$D343)^4*Inputs!$B$19+Inputs!$B$30*(1+$E343)^4*Inputs!$B$20+Inputs!$B$31*(1+$F343)^4*Inputs!$B$21+Inputs!$B$22*(1+Inputs!$B$23)^4</f>
        <v>23284.492526404956</v>
      </c>
      <c r="V343" s="35">
        <f>Inputs!$B$13/(Q343*(1-$G343))</f>
        <v>1.3997447780710228</v>
      </c>
      <c r="W343" s="36">
        <f>Inputs!$B$13</f>
        <v>12660</v>
      </c>
      <c r="X343" s="36">
        <f t="shared" si="53"/>
        <v>13534.689330055118</v>
      </c>
      <c r="Y343" s="36">
        <f t="shared" si="54"/>
        <v>14819.186901831301</v>
      </c>
      <c r="Z343" s="36">
        <f t="shared" si="55"/>
        <v>16639.639545659709</v>
      </c>
      <c r="AA343" s="36">
        <f t="shared" si="56"/>
        <v>19143.790897747491</v>
      </c>
      <c r="AB343" s="36">
        <f t="shared" si="57"/>
        <v>57553.276366029269</v>
      </c>
      <c r="AC343" s="36">
        <f t="shared" si="58"/>
        <v>278788.04908324702</v>
      </c>
      <c r="AD343" s="36">
        <f t="shared" si="59"/>
        <v>175486.11338028352</v>
      </c>
    </row>
    <row r="344" spans="1:30" ht="14.25" customHeight="1" x14ac:dyDescent="0.25">
      <c r="A344" s="16">
        <v>328</v>
      </c>
      <c r="B344" s="34">
        <v>0.37298893138528899</v>
      </c>
      <c r="C344" s="34">
        <v>7.7286489035242906E-2</v>
      </c>
      <c r="D344" s="34">
        <v>3.05630829439398E-2</v>
      </c>
      <c r="E344" s="34">
        <v>6.3515942132395697E-2</v>
      </c>
      <c r="F344" s="34">
        <v>2.3974007800038302E-2</v>
      </c>
      <c r="G344" s="34">
        <v>0.174040268243604</v>
      </c>
      <c r="H344" s="35">
        <v>1.08624091518423</v>
      </c>
      <c r="I344" s="34">
        <v>9.4732552183626598E-2</v>
      </c>
      <c r="J344" s="34">
        <v>2.3405522042754302E-2</v>
      </c>
      <c r="K344" s="36">
        <f>Inputs!$B$12*(1+$B344)^4</f>
        <v>213215.80519419943</v>
      </c>
      <c r="L344" s="36">
        <f t="shared" si="50"/>
        <v>23133.153493535669</v>
      </c>
      <c r="M344" s="36">
        <f t="shared" si="51"/>
        <v>275354.29386586178</v>
      </c>
      <c r="N344" s="37">
        <f>M344/Inputs!$B$6</f>
        <v>419.74739918576489</v>
      </c>
      <c r="O344" s="38">
        <f>IF(N344&gt;Inputs!$B$4,1,0)</f>
        <v>1</v>
      </c>
      <c r="P344" s="34">
        <f t="shared" si="52"/>
        <v>7.13270301408723E-2</v>
      </c>
      <c r="Q344" s="36">
        <f>Inputs!$B$12*(1+$B344)^0*$C344+Inputs!$B$29*(1+$D344)^0*Inputs!$B$19+Inputs!$B$30*(1+$E344)^0*Inputs!$B$20+Inputs!$B$31*(1+$F344)^0*Inputs!$B$21+Inputs!$B$22*(1+Inputs!$B$23)^0</f>
        <v>12659.233369541496</v>
      </c>
      <c r="R344" s="36">
        <f>Inputs!$B$12*(1+$B344)^1*$C344+Inputs!$B$29*(1+$D344)^1*Inputs!$B$19+Inputs!$B$30*(1+$E344)^1*Inputs!$B$20+Inputs!$B$31*(1+$F344)^1*Inputs!$B$21+Inputs!$B$22*(1+Inputs!$B$23)^1</f>
        <v>14688.313083000699</v>
      </c>
      <c r="S344" s="36">
        <f>Inputs!$B$12*(1+$B344)^2*$C344+Inputs!$B$29*(1+$D344)^2*Inputs!$B$19+Inputs!$B$30*(1+$E344)^2*Inputs!$B$20+Inputs!$B$31*(1+$F344)^2*Inputs!$B$21+Inputs!$B$22*(1+Inputs!$B$23)^2</f>
        <v>17376.254547710068</v>
      </c>
      <c r="T344" s="36">
        <f>Inputs!$B$12*(1+$B344)^3*$C344+Inputs!$B$29*(1+$D344)^3*Inputs!$B$19+Inputs!$B$30*(1+$E344)^3*Inputs!$B$20+Inputs!$B$31*(1+$F344)^3*Inputs!$B$21+Inputs!$B$22*(1+Inputs!$B$23)^3</f>
        <v>20964.421330368692</v>
      </c>
      <c r="U344" s="36">
        <f>Inputs!$B$12*(1+$B344)^4*$C344+Inputs!$B$29*(1+$D344)^4*Inputs!$B$19+Inputs!$B$30*(1+$E344)^4*Inputs!$B$20+Inputs!$B$31*(1+$F344)^4*Inputs!$B$21+Inputs!$B$22*(1+Inputs!$B$23)^4</f>
        <v>25783.971217354418</v>
      </c>
      <c r="V344" s="35">
        <f>Inputs!$B$13/(Q344*(1-$G344))</f>
        <v>1.2107860959141745</v>
      </c>
      <c r="W344" s="36">
        <f>Inputs!$B$13</f>
        <v>12660</v>
      </c>
      <c r="X344" s="36">
        <f t="shared" si="53"/>
        <v>14311.458456296168</v>
      </c>
      <c r="Y344" s="36">
        <f t="shared" si="54"/>
        <v>16483.565229924341</v>
      </c>
      <c r="Z344" s="36">
        <f t="shared" si="55"/>
        <v>19348.244340347916</v>
      </c>
      <c r="AA344" s="36">
        <f t="shared" si="56"/>
        <v>23133.153493535669</v>
      </c>
      <c r="AB344" s="36">
        <f t="shared" si="57"/>
        <v>64254.264769668996</v>
      </c>
      <c r="AC344" s="36">
        <f t="shared" si="58"/>
        <v>331916.20316714764</v>
      </c>
      <c r="AD344" s="36">
        <f t="shared" si="59"/>
        <v>211100.02909619277</v>
      </c>
    </row>
    <row r="345" spans="1:30" ht="14.25" customHeight="1" x14ac:dyDescent="0.25">
      <c r="A345" s="16">
        <v>329</v>
      </c>
      <c r="B345" s="34">
        <v>0.23159391315081801</v>
      </c>
      <c r="C345" s="34">
        <v>8.83523605601826E-2</v>
      </c>
      <c r="D345" s="34">
        <v>4.1480937454025098E-2</v>
      </c>
      <c r="E345" s="34">
        <v>4.7051522394378001E-2</v>
      </c>
      <c r="F345" s="34">
        <v>1.36604342454528E-2</v>
      </c>
      <c r="G345" s="34">
        <v>0.17708614678319001</v>
      </c>
      <c r="H345" s="35">
        <v>1.07050954714911</v>
      </c>
      <c r="I345" s="34">
        <v>0.101562572339259</v>
      </c>
      <c r="J345" s="34">
        <v>1.53392828804607E-2</v>
      </c>
      <c r="K345" s="36">
        <f>Inputs!$B$12*(1+$B345)^4</f>
        <v>138045.22398804085</v>
      </c>
      <c r="L345" s="36">
        <f t="shared" si="50"/>
        <v>18738.331508794188</v>
      </c>
      <c r="M345" s="36">
        <f t="shared" si="51"/>
        <v>193219.84967892023</v>
      </c>
      <c r="N345" s="37">
        <f>M345/Inputs!$B$6</f>
        <v>294.54245377884183</v>
      </c>
      <c r="O345" s="38">
        <f>IF(N345&gt;Inputs!$B$4,1,0)</f>
        <v>0</v>
      </c>
      <c r="P345" s="34">
        <f t="shared" si="52"/>
        <v>8.62232894587983E-2</v>
      </c>
      <c r="Q345" s="36">
        <f>Inputs!$B$12*(1+$B345)^0*$C345+Inputs!$B$29*(1+$D345)^0*Inputs!$B$19+Inputs!$B$30*(1+$E345)^0*Inputs!$B$20+Inputs!$B$31*(1+$F345)^0*Inputs!$B$21+Inputs!$B$22*(1+Inputs!$B$23)^0</f>
        <v>13323.185661037878</v>
      </c>
      <c r="R345" s="36">
        <f>Inputs!$B$12*(1+$B345)^1*$C345+Inputs!$B$29*(1+$D345)^1*Inputs!$B$19+Inputs!$B$30*(1+$E345)^1*Inputs!$B$20+Inputs!$B$31*(1+$F345)^1*Inputs!$B$21+Inputs!$B$22*(1+Inputs!$B$23)^1</f>
        <v>14798.498023656874</v>
      </c>
      <c r="S345" s="36">
        <f>Inputs!$B$12*(1+$B345)^2*$C345+Inputs!$B$29*(1+$D345)^2*Inputs!$B$19+Inputs!$B$30*(1+$E345)^2*Inputs!$B$20+Inputs!$B$31*(1+$F345)^2*Inputs!$B$21+Inputs!$B$22*(1+Inputs!$B$23)^2</f>
        <v>16568.14679056453</v>
      </c>
      <c r="T345" s="36">
        <f>Inputs!$B$12*(1+$B345)^3*$C345+Inputs!$B$29*(1+$D345)^3*Inputs!$B$19+Inputs!$B$30*(1+$E345)^3*Inputs!$B$20+Inputs!$B$31*(1+$F345)^3*Inputs!$B$21+Inputs!$B$22*(1+Inputs!$B$23)^3</f>
        <v>18698.427553975162</v>
      </c>
      <c r="U345" s="36">
        <f>Inputs!$B$12*(1+$B345)^4*$C345+Inputs!$B$29*(1+$D345)^4*Inputs!$B$19+Inputs!$B$30*(1+$E345)^4*Inputs!$B$20+Inputs!$B$31*(1+$F345)^4*Inputs!$B$21+Inputs!$B$22*(1+Inputs!$B$23)^4</f>
        <v>21270.906555757261</v>
      </c>
      <c r="V345" s="35">
        <f>Inputs!$B$13/(Q345*(1-$G345))</f>
        <v>1.1547055476124999</v>
      </c>
      <c r="W345" s="36">
        <f>Inputs!$B$13</f>
        <v>12660</v>
      </c>
      <c r="X345" s="36">
        <f t="shared" si="53"/>
        <v>13805.543634078644</v>
      </c>
      <c r="Y345" s="36">
        <f t="shared" si="54"/>
        <v>15169.4665545751</v>
      </c>
      <c r="Z345" s="36">
        <f t="shared" si="55"/>
        <v>16796.024294403283</v>
      </c>
      <c r="AA345" s="36">
        <f t="shared" si="56"/>
        <v>18738.331508794188</v>
      </c>
      <c r="AB345" s="36">
        <f t="shared" si="57"/>
        <v>57178.271287678159</v>
      </c>
      <c r="AC345" s="36">
        <f t="shared" si="58"/>
        <v>220656.90367341961</v>
      </c>
      <c r="AD345" s="36">
        <f t="shared" si="59"/>
        <v>136041.57839124207</v>
      </c>
    </row>
    <row r="346" spans="1:30" ht="14.25" customHeight="1" x14ac:dyDescent="0.25">
      <c r="A346" s="16">
        <v>330</v>
      </c>
      <c r="B346" s="34">
        <v>0.43742156822675698</v>
      </c>
      <c r="C346" s="34">
        <v>6.2920695504916802E-2</v>
      </c>
      <c r="D346" s="34">
        <v>1.8592400572551598E-2</v>
      </c>
      <c r="E346" s="34">
        <v>6.4916004470992397E-2</v>
      </c>
      <c r="F346" s="34">
        <v>3.6227151593743803E-2</v>
      </c>
      <c r="G346" s="34">
        <v>0.178669899847619</v>
      </c>
      <c r="H346" s="35">
        <v>1.05563376701923</v>
      </c>
      <c r="I346" s="34">
        <v>9.0208697090251699E-2</v>
      </c>
      <c r="J346" s="34">
        <v>2.42844621909712E-2</v>
      </c>
      <c r="K346" s="36">
        <f>Inputs!$B$12*(1+$B346)^4</f>
        <v>256146.17717063101</v>
      </c>
      <c r="L346" s="36">
        <f t="shared" si="50"/>
        <v>22118.637364262166</v>
      </c>
      <c r="M346" s="36">
        <f t="shared" si="51"/>
        <v>286445.90729578084</v>
      </c>
      <c r="N346" s="37">
        <f>M346/Inputs!$B$6</f>
        <v>436.65534648747081</v>
      </c>
      <c r="O346" s="38">
        <f>IF(N346&gt;Inputs!$B$4,1,0)</f>
        <v>1</v>
      </c>
      <c r="P346" s="34">
        <f t="shared" si="52"/>
        <v>6.5924234899280496E-2</v>
      </c>
      <c r="Q346" s="36">
        <f>Inputs!$B$12*(1+$B346)^0*$C346+Inputs!$B$29*(1+$D346)^0*Inputs!$B$19+Inputs!$B$30*(1+$E346)^0*Inputs!$B$20+Inputs!$B$31*(1+$F346)^0*Inputs!$B$21+Inputs!$B$22*(1+Inputs!$B$23)^0</f>
        <v>11797.285757721929</v>
      </c>
      <c r="R346" s="36">
        <f>Inputs!$B$12*(1+$B346)^1*$C346+Inputs!$B$29*(1+$D346)^1*Inputs!$B$19+Inputs!$B$30*(1+$E346)^1*Inputs!$B$20+Inputs!$B$31*(1+$F346)^1*Inputs!$B$21+Inputs!$B$22*(1+Inputs!$B$23)^1</f>
        <v>13767.440353394693</v>
      </c>
      <c r="S346" s="36">
        <f>Inputs!$B$12*(1+$B346)^2*$C346+Inputs!$B$29*(1+$D346)^2*Inputs!$B$19+Inputs!$B$30*(1+$E346)^2*Inputs!$B$20+Inputs!$B$31*(1+$F346)^2*Inputs!$B$21+Inputs!$B$22*(1+Inputs!$B$23)^2</f>
        <v>16475.512527761493</v>
      </c>
      <c r="T346" s="36">
        <f>Inputs!$B$12*(1+$B346)^3*$C346+Inputs!$B$29*(1+$D346)^3*Inputs!$B$19+Inputs!$B$30*(1+$E346)^3*Inputs!$B$20+Inputs!$B$31*(1+$F346)^3*Inputs!$B$21+Inputs!$B$22*(1+Inputs!$B$23)^3</f>
        <v>20238.332304999654</v>
      </c>
      <c r="U346" s="36">
        <f>Inputs!$B$12*(1+$B346)^4*$C346+Inputs!$B$29*(1+$D346)^4*Inputs!$B$19+Inputs!$B$30*(1+$E346)^4*Inputs!$B$20+Inputs!$B$31*(1+$F346)^4*Inputs!$B$21+Inputs!$B$22*(1+Inputs!$B$23)^4</f>
        <v>25510.992525061054</v>
      </c>
      <c r="V346" s="35">
        <f>Inputs!$B$13/(Q346*(1-$G346))</f>
        <v>1.306573565551818</v>
      </c>
      <c r="W346" s="36">
        <f>Inputs!$B$13</f>
        <v>12660</v>
      </c>
      <c r="X346" s="36">
        <f t="shared" si="53"/>
        <v>14064.845907621177</v>
      </c>
      <c r="Y346" s="36">
        <f t="shared" si="54"/>
        <v>15982.499167654363</v>
      </c>
      <c r="Z346" s="36">
        <f t="shared" si="55"/>
        <v>18589.917913661811</v>
      </c>
      <c r="AA346" s="36">
        <f t="shared" si="56"/>
        <v>22118.637364262166</v>
      </c>
      <c r="AB346" s="36">
        <f t="shared" si="57"/>
        <v>63301.686445864172</v>
      </c>
      <c r="AC346" s="36">
        <f t="shared" si="58"/>
        <v>343663.85308322572</v>
      </c>
      <c r="AD346" s="36">
        <f t="shared" si="59"/>
        <v>223144.22084991666</v>
      </c>
    </row>
    <row r="347" spans="1:30" ht="14.25" customHeight="1" x14ac:dyDescent="0.25">
      <c r="A347" s="16">
        <v>331</v>
      </c>
      <c r="B347" s="34">
        <v>0.16387009703330899</v>
      </c>
      <c r="C347" s="34">
        <v>9.2963266910691303E-2</v>
      </c>
      <c r="D347" s="34">
        <v>3.4157329114510797E-2</v>
      </c>
      <c r="E347" s="34">
        <v>4.5098295250452197E-2</v>
      </c>
      <c r="F347" s="34">
        <v>2.40355383928057E-2</v>
      </c>
      <c r="G347" s="34">
        <v>0.18089512477567099</v>
      </c>
      <c r="H347" s="35">
        <v>1.0492885940683301</v>
      </c>
      <c r="I347" s="34">
        <v>9.2359603731678203E-2</v>
      </c>
      <c r="J347" s="34">
        <v>2.38639743175172E-2</v>
      </c>
      <c r="K347" s="36">
        <f>Inputs!$B$12*(1+$B347)^4</f>
        <v>110095.42971965205</v>
      </c>
      <c r="L347" s="36">
        <f t="shared" si="50"/>
        <v>16653.859154381589</v>
      </c>
      <c r="M347" s="36">
        <f t="shared" si="51"/>
        <v>215598.6729117381</v>
      </c>
      <c r="N347" s="37">
        <f>M347/Inputs!$B$6</f>
        <v>328.6565135849666</v>
      </c>
      <c r="O347" s="38">
        <f>IF(N347&gt;Inputs!$B$4,1,0)</f>
        <v>0</v>
      </c>
      <c r="P347" s="34">
        <f t="shared" si="52"/>
        <v>6.8495629414160999E-2</v>
      </c>
      <c r="Q347" s="36">
        <f>Inputs!$B$12*(1+$B347)^0*$C347+Inputs!$B$29*(1+$D347)^0*Inputs!$B$19+Inputs!$B$30*(1+$E347)^0*Inputs!$B$20+Inputs!$B$31*(1+$F347)^0*Inputs!$B$21+Inputs!$B$22*(1+Inputs!$B$23)^0</f>
        <v>13599.840042068401</v>
      </c>
      <c r="R347" s="36">
        <f>Inputs!$B$12*(1+$B347)^1*$C347+Inputs!$B$29*(1+$D347)^1*Inputs!$B$19+Inputs!$B$30*(1+$E347)^1*Inputs!$B$20+Inputs!$B$31*(1+$F347)^1*Inputs!$B$21+Inputs!$B$22*(1+Inputs!$B$23)^1</f>
        <v>14779.233850235418</v>
      </c>
      <c r="S347" s="36">
        <f>Inputs!$B$12*(1+$B347)^2*$C347+Inputs!$B$29*(1+$D347)^2*Inputs!$B$19+Inputs!$B$30*(1+$E347)^2*Inputs!$B$20+Inputs!$B$31*(1+$F347)^2*Inputs!$B$21+Inputs!$B$22*(1+Inputs!$B$23)^2</f>
        <v>16117.902052409299</v>
      </c>
      <c r="T347" s="36">
        <f>Inputs!$B$12*(1+$B347)^3*$C347+Inputs!$B$29*(1+$D347)^3*Inputs!$B$19+Inputs!$B$30*(1+$E347)^3*Inputs!$B$20+Inputs!$B$31*(1+$F347)^3*Inputs!$B$21+Inputs!$B$22*(1+Inputs!$B$23)^3</f>
        <v>17640.751859724674</v>
      </c>
      <c r="U347" s="36">
        <f>Inputs!$B$12*(1+$B347)^4*$C347+Inputs!$B$29*(1+$D347)^4*Inputs!$B$19+Inputs!$B$30*(1+$E347)^4*Inputs!$B$20+Inputs!$B$31*(1+$F347)^4*Inputs!$B$21+Inputs!$B$22*(1+Inputs!$B$23)^4</f>
        <v>19376.727180758542</v>
      </c>
      <c r="V347" s="35">
        <f>Inputs!$B$13/(Q347*(1-$G347))</f>
        <v>1.1364763291057636</v>
      </c>
      <c r="W347" s="36">
        <f>Inputs!$B$13</f>
        <v>12660</v>
      </c>
      <c r="X347" s="36">
        <f t="shared" si="53"/>
        <v>13494.021728790873</v>
      </c>
      <c r="Y347" s="36">
        <f t="shared" si="54"/>
        <v>14428.509827656664</v>
      </c>
      <c r="Z347" s="36">
        <f t="shared" si="55"/>
        <v>15476.785131448614</v>
      </c>
      <c r="AA347" s="36">
        <f t="shared" si="56"/>
        <v>16653.859154381589</v>
      </c>
      <c r="AB347" s="36">
        <f t="shared" si="57"/>
        <v>55544.820216137552</v>
      </c>
      <c r="AC347" s="36">
        <f t="shared" si="58"/>
        <v>248939.77276167733</v>
      </c>
      <c r="AD347" s="36">
        <f t="shared" si="59"/>
        <v>160053.85269560054</v>
      </c>
    </row>
    <row r="348" spans="1:30" ht="14.25" customHeight="1" x14ac:dyDescent="0.25">
      <c r="A348" s="16">
        <v>332</v>
      </c>
      <c r="B348" s="34">
        <v>0.22848131025235799</v>
      </c>
      <c r="C348" s="34">
        <v>8.0267726254006896E-2</v>
      </c>
      <c r="D348" s="34">
        <v>2.7841249740779901E-2</v>
      </c>
      <c r="E348" s="34">
        <v>5.7613049144197001E-2</v>
      </c>
      <c r="F348" s="34">
        <v>-2.97788825418859E-3</v>
      </c>
      <c r="G348" s="34">
        <v>0.186118359939419</v>
      </c>
      <c r="H348" s="35">
        <v>1.03233673058607</v>
      </c>
      <c r="I348" s="34">
        <v>9.2301542739822398E-2</v>
      </c>
      <c r="J348" s="34">
        <v>2.0267687130896501E-2</v>
      </c>
      <c r="K348" s="36">
        <f>Inputs!$B$12*(1+$B348)^4</f>
        <v>136654.98063102647</v>
      </c>
      <c r="L348" s="36">
        <f t="shared" si="50"/>
        <v>16520.255959232582</v>
      </c>
      <c r="M348" s="36">
        <f t="shared" si="51"/>
        <v>205588.32389679606</v>
      </c>
      <c r="N348" s="37">
        <f>M348/Inputs!$B$6</f>
        <v>313.3968352085306</v>
      </c>
      <c r="O348" s="38">
        <f>IF(N348&gt;Inputs!$B$4,1,0)</f>
        <v>0</v>
      </c>
      <c r="P348" s="34">
        <f t="shared" si="52"/>
        <v>7.203385560892589E-2</v>
      </c>
      <c r="Q348" s="36">
        <f>Inputs!$B$12*(1+$B348)^0*$C348+Inputs!$B$29*(1+$D348)^0*Inputs!$B$19+Inputs!$B$30*(1+$E348)^0*Inputs!$B$20+Inputs!$B$31*(1+$F348)^0*Inputs!$B$21+Inputs!$B$22*(1+Inputs!$B$23)^0</f>
        <v>12838.107602667336</v>
      </c>
      <c r="R348" s="36">
        <f>Inputs!$B$12*(1+$B348)^1*$C348+Inputs!$B$29*(1+$D348)^1*Inputs!$B$19+Inputs!$B$30*(1+$E348)^1*Inputs!$B$20+Inputs!$B$31*(1+$F348)^1*Inputs!$B$21+Inputs!$B$22*(1+Inputs!$B$23)^1</f>
        <v>14092.518846549567</v>
      </c>
      <c r="S348" s="36">
        <f>Inputs!$B$12*(1+$B348)^2*$C348+Inputs!$B$29*(1+$D348)^2*Inputs!$B$19+Inputs!$B$30*(1+$E348)^2*Inputs!$B$20+Inputs!$B$31*(1+$F348)^2*Inputs!$B$21+Inputs!$B$22*(1+Inputs!$B$23)^2</f>
        <v>15607.20589942432</v>
      </c>
      <c r="T348" s="36">
        <f>Inputs!$B$12*(1+$B348)^3*$C348+Inputs!$B$29*(1+$D348)^3*Inputs!$B$19+Inputs!$B$30*(1+$E348)^3*Inputs!$B$20+Inputs!$B$31*(1+$F348)^3*Inputs!$B$21+Inputs!$B$22*(1+Inputs!$B$23)^3</f>
        <v>17440.101731199575</v>
      </c>
      <c r="U348" s="36">
        <f>Inputs!$B$12*(1+$B348)^4*$C348+Inputs!$B$29*(1+$D348)^4*Inputs!$B$19+Inputs!$B$30*(1+$E348)^4*Inputs!$B$20+Inputs!$B$31*(1+$F348)^4*Inputs!$B$21+Inputs!$B$22*(1+Inputs!$B$23)^4</f>
        <v>19662.29195622819</v>
      </c>
      <c r="V348" s="35">
        <f>Inputs!$B$13/(Q348*(1-$G348))</f>
        <v>1.2116339749495191</v>
      </c>
      <c r="W348" s="36">
        <f>Inputs!$B$13</f>
        <v>12660</v>
      </c>
      <c r="X348" s="36">
        <f t="shared" si="53"/>
        <v>13382.88953663286</v>
      </c>
      <c r="Y348" s="36">
        <f t="shared" si="54"/>
        <v>14251.9273156865</v>
      </c>
      <c r="Z348" s="36">
        <f t="shared" si="55"/>
        <v>15289.41620632201</v>
      </c>
      <c r="AA348" s="36">
        <f t="shared" si="56"/>
        <v>16520.255959232582</v>
      </c>
      <c r="AB348" s="36">
        <f t="shared" si="57"/>
        <v>55107.37954408201</v>
      </c>
      <c r="AC348" s="36">
        <f t="shared" si="58"/>
        <v>233988.35444604576</v>
      </c>
      <c r="AD348" s="36">
        <f t="shared" si="59"/>
        <v>150480.94435271405</v>
      </c>
    </row>
    <row r="349" spans="1:30" ht="14.25" customHeight="1" x14ac:dyDescent="0.25">
      <c r="A349" s="16">
        <v>333</v>
      </c>
      <c r="B349" s="34">
        <v>0.30523953987130897</v>
      </c>
      <c r="C349" s="34">
        <v>5.4534997976127E-2</v>
      </c>
      <c r="D349" s="34">
        <v>1.7718587812172702E-2</v>
      </c>
      <c r="E349" s="34">
        <v>5.2064587653959597E-2</v>
      </c>
      <c r="F349" s="34">
        <v>1.5232903001848199E-2</v>
      </c>
      <c r="G349" s="34">
        <v>0.154725352996992</v>
      </c>
      <c r="H349" s="35">
        <v>1.1285546033123399</v>
      </c>
      <c r="I349" s="34">
        <v>9.8095277122782404E-2</v>
      </c>
      <c r="J349" s="34">
        <v>2.8978831360521599E-2</v>
      </c>
      <c r="K349" s="36">
        <f>Inputs!$B$12*(1+$B349)^4</f>
        <v>174145.45177679337</v>
      </c>
      <c r="L349" s="36">
        <f t="shared" si="50"/>
        <v>17473.167690329981</v>
      </c>
      <c r="M349" s="36">
        <f t="shared" si="51"/>
        <v>218405.03296663557</v>
      </c>
      <c r="N349" s="37">
        <f>M349/Inputs!$B$6</f>
        <v>332.93450147352985</v>
      </c>
      <c r="O349" s="38">
        <f>IF(N349&gt;Inputs!$B$4,1,0)</f>
        <v>0</v>
      </c>
      <c r="P349" s="34">
        <f t="shared" si="52"/>
        <v>6.9116445762260809E-2</v>
      </c>
      <c r="Q349" s="36">
        <f>Inputs!$B$12*(1+$B349)^0*$C349+Inputs!$B$29*(1+$D349)^0*Inputs!$B$19+Inputs!$B$30*(1+$E349)^0*Inputs!$B$20+Inputs!$B$31*(1+$F349)^0*Inputs!$B$21+Inputs!$B$22*(1+Inputs!$B$23)^0</f>
        <v>11294.143905994541</v>
      </c>
      <c r="R349" s="36">
        <f>Inputs!$B$12*(1+$B349)^1*$C349+Inputs!$B$29*(1+$D349)^1*Inputs!$B$19+Inputs!$B$30*(1+$E349)^1*Inputs!$B$20+Inputs!$B$31*(1+$F349)^1*Inputs!$B$21+Inputs!$B$22*(1+Inputs!$B$23)^1</f>
        <v>12481.81163087799</v>
      </c>
      <c r="S349" s="36">
        <f>Inputs!$B$12*(1+$B349)^2*$C349+Inputs!$B$29*(1+$D349)^2*Inputs!$B$19+Inputs!$B$30*(1+$E349)^2*Inputs!$B$20+Inputs!$B$31*(1+$F349)^2*Inputs!$B$21+Inputs!$B$22*(1+Inputs!$B$23)^2</f>
        <v>13981.162344473458</v>
      </c>
      <c r="T349" s="36">
        <f>Inputs!$B$12*(1+$B349)^3*$C349+Inputs!$B$29*(1+$D349)^3*Inputs!$B$19+Inputs!$B$30*(1+$E349)^3*Inputs!$B$20+Inputs!$B$31*(1+$F349)^3*Inputs!$B$21+Inputs!$B$22*(1+Inputs!$B$23)^3</f>
        <v>15885.579508593395</v>
      </c>
      <c r="U349" s="36">
        <f>Inputs!$B$12*(1+$B349)^4*$C349+Inputs!$B$29*(1+$D349)^4*Inputs!$B$19+Inputs!$B$30*(1+$E349)^4*Inputs!$B$20+Inputs!$B$31*(1+$F349)^4*Inputs!$B$21+Inputs!$B$22*(1+Inputs!$B$23)^4</f>
        <v>18316.868403646156</v>
      </c>
      <c r="V349" s="35">
        <f>Inputs!$B$13/(Q349*(1-$G349))</f>
        <v>1.3261191469418914</v>
      </c>
      <c r="W349" s="36">
        <f>Inputs!$B$13</f>
        <v>12660</v>
      </c>
      <c r="X349" s="36">
        <f t="shared" si="53"/>
        <v>13470.19410555112</v>
      </c>
      <c r="Y349" s="36">
        <f t="shared" si="54"/>
        <v>14504.571538264137</v>
      </c>
      <c r="Z349" s="36">
        <f t="shared" si="55"/>
        <v>15817.075630158533</v>
      </c>
      <c r="AA349" s="36">
        <f t="shared" si="56"/>
        <v>17473.167690329981</v>
      </c>
      <c r="AB349" s="36">
        <f t="shared" si="57"/>
        <v>55476.716501121315</v>
      </c>
      <c r="AC349" s="36">
        <f t="shared" si="58"/>
        <v>260133.74200412675</v>
      </c>
      <c r="AD349" s="36">
        <f t="shared" si="59"/>
        <v>162928.31646551425</v>
      </c>
    </row>
    <row r="350" spans="1:30" ht="14.25" customHeight="1" x14ac:dyDescent="0.25">
      <c r="A350" s="16">
        <v>334</v>
      </c>
      <c r="B350" s="34">
        <v>0.16911996191228201</v>
      </c>
      <c r="C350" s="34">
        <v>0.100079550271244</v>
      </c>
      <c r="D350" s="34">
        <v>4.2581399971631698E-2</v>
      </c>
      <c r="E350" s="34">
        <v>4.3535139850122501E-2</v>
      </c>
      <c r="F350" s="34">
        <v>1.4925650130444199E-2</v>
      </c>
      <c r="G350" s="34">
        <v>0.17674332953612101</v>
      </c>
      <c r="H350" s="35">
        <v>1.1448678017215299</v>
      </c>
      <c r="I350" s="34">
        <v>9.9551426386153094E-2</v>
      </c>
      <c r="J350" s="34">
        <v>3.2016131729466303E-2</v>
      </c>
      <c r="K350" s="36">
        <f>Inputs!$B$12*(1+$B350)^4</f>
        <v>112095.33876307872</v>
      </c>
      <c r="L350" s="36">
        <f t="shared" si="50"/>
        <v>19126.249865983711</v>
      </c>
      <c r="M350" s="36">
        <f t="shared" si="51"/>
        <v>240149.72339905379</v>
      </c>
      <c r="N350" s="37">
        <f>M350/Inputs!$B$6</f>
        <v>366.0818954253869</v>
      </c>
      <c r="O350" s="38">
        <f>IF(N350&gt;Inputs!$B$4,1,0)</f>
        <v>0</v>
      </c>
      <c r="P350" s="34">
        <f t="shared" si="52"/>
        <v>6.7535294656686784E-2</v>
      </c>
      <c r="Q350" s="36">
        <f>Inputs!$B$12*(1+$B350)^0*$C350+Inputs!$B$29*(1+$D350)^0*Inputs!$B$19+Inputs!$B$30*(1+$E350)^0*Inputs!$B$20+Inputs!$B$31*(1+$F350)^0*Inputs!$B$21+Inputs!$B$22*(1+Inputs!$B$23)^0</f>
        <v>14026.817043701561</v>
      </c>
      <c r="R350" s="36">
        <f>Inputs!$B$12*(1+$B350)^1*$C350+Inputs!$B$29*(1+$D350)^1*Inputs!$B$19+Inputs!$B$30*(1+$E350)^1*Inputs!$B$20+Inputs!$B$31*(1+$F350)^1*Inputs!$B$21+Inputs!$B$22*(1+Inputs!$B$23)^1</f>
        <v>15290.457082536781</v>
      </c>
      <c r="S350" s="36">
        <f>Inputs!$B$12*(1+$B350)^2*$C350+Inputs!$B$29*(1+$D350)^2*Inputs!$B$19+Inputs!$B$30*(1+$E350)^2*Inputs!$B$20+Inputs!$B$31*(1+$F350)^2*Inputs!$B$21+Inputs!$B$22*(1+Inputs!$B$23)^2</f>
        <v>16735.517511396814</v>
      </c>
      <c r="T350" s="36">
        <f>Inputs!$B$12*(1+$B350)^3*$C350+Inputs!$B$29*(1+$D350)^3*Inputs!$B$19+Inputs!$B$30*(1+$E350)^3*Inputs!$B$20+Inputs!$B$31*(1+$F350)^3*Inputs!$B$21+Inputs!$B$22*(1+Inputs!$B$23)^3</f>
        <v>18391.458718816473</v>
      </c>
      <c r="U350" s="36">
        <f>Inputs!$B$12*(1+$B350)^4*$C350+Inputs!$B$29*(1+$D350)^4*Inputs!$B$19+Inputs!$B$30*(1+$E350)^4*Inputs!$B$20+Inputs!$B$31*(1+$F350)^4*Inputs!$B$21+Inputs!$B$22*(1+Inputs!$B$23)^4</f>
        <v>20292.671517508687</v>
      </c>
      <c r="V350" s="35">
        <f>Inputs!$B$13/(Q350*(1-$G350))</f>
        <v>1.0963249933792627</v>
      </c>
      <c r="W350" s="36">
        <f>Inputs!$B$13</f>
        <v>12660</v>
      </c>
      <c r="X350" s="36">
        <f t="shared" si="53"/>
        <v>13953.270853758466</v>
      </c>
      <c r="Y350" s="36">
        <f t="shared" si="54"/>
        <v>15439.158538563279</v>
      </c>
      <c r="Z350" s="36">
        <f t="shared" si="55"/>
        <v>17150.573331884232</v>
      </c>
      <c r="AA350" s="36">
        <f t="shared" si="56"/>
        <v>19126.249865983711</v>
      </c>
      <c r="AB350" s="36">
        <f t="shared" si="57"/>
        <v>58302.036728617779</v>
      </c>
      <c r="AC350" s="36">
        <f t="shared" si="58"/>
        <v>292270.85632074578</v>
      </c>
      <c r="AD350" s="36">
        <f t="shared" si="59"/>
        <v>181847.686670436</v>
      </c>
    </row>
    <row r="351" spans="1:30" ht="14.25" customHeight="1" x14ac:dyDescent="0.25">
      <c r="A351" s="16">
        <v>335</v>
      </c>
      <c r="B351" s="34">
        <v>0.26447690158952603</v>
      </c>
      <c r="C351" s="34">
        <v>4.8368454430028199E-2</v>
      </c>
      <c r="D351" s="34">
        <v>2.4174893959640599E-2</v>
      </c>
      <c r="E351" s="34">
        <v>3.7622084260652798E-2</v>
      </c>
      <c r="F351" s="34">
        <v>1.7183728560065999E-2</v>
      </c>
      <c r="G351" s="34">
        <v>0.175188908981672</v>
      </c>
      <c r="H351" s="35">
        <v>1.0970422459899301</v>
      </c>
      <c r="I351" s="34">
        <v>0.102191961198403</v>
      </c>
      <c r="J351" s="34">
        <v>1.99242859648502E-2</v>
      </c>
      <c r="K351" s="36">
        <f>Inputs!$B$12*(1+$B351)^4</f>
        <v>153389.22461148974</v>
      </c>
      <c r="L351" s="36">
        <f t="shared" si="50"/>
        <v>14659.730733784392</v>
      </c>
      <c r="M351" s="36">
        <f t="shared" si="51"/>
        <v>162464.08219558408</v>
      </c>
      <c r="N351" s="37">
        <f>M351/Inputs!$B$6</f>
        <v>247.65866188351231</v>
      </c>
      <c r="O351" s="38">
        <f>IF(N351&gt;Inputs!$B$4,1,0)</f>
        <v>0</v>
      </c>
      <c r="P351" s="34">
        <f t="shared" si="52"/>
        <v>8.2267675233552801E-2</v>
      </c>
      <c r="Q351" s="36">
        <f>Inputs!$B$12*(1+$B351)^0*$C351+Inputs!$B$29*(1+$D351)^0*Inputs!$B$19+Inputs!$B$30*(1+$E351)^0*Inputs!$B$20+Inputs!$B$31*(1+$F351)^0*Inputs!$B$21+Inputs!$B$22*(1+Inputs!$B$23)^0</f>
        <v>10924.151293228613</v>
      </c>
      <c r="R351" s="36">
        <f>Inputs!$B$12*(1+$B351)^1*$C351+Inputs!$B$29*(1+$D351)^1*Inputs!$B$19+Inputs!$B$30*(1+$E351)^1*Inputs!$B$20+Inputs!$B$31*(1+$F351)^1*Inputs!$B$21+Inputs!$B$22*(1+Inputs!$B$23)^1</f>
        <v>11874.431994950295</v>
      </c>
      <c r="S351" s="36">
        <f>Inputs!$B$12*(1+$B351)^2*$C351+Inputs!$B$29*(1+$D351)^2*Inputs!$B$19+Inputs!$B$30*(1+$E351)^2*Inputs!$B$20+Inputs!$B$31*(1+$F351)^2*Inputs!$B$21+Inputs!$B$22*(1+Inputs!$B$23)^2</f>
        <v>13032.453021540283</v>
      </c>
      <c r="T351" s="36">
        <f>Inputs!$B$12*(1+$B351)^3*$C351+Inputs!$B$29*(1+$D351)^3*Inputs!$B$19+Inputs!$B$30*(1+$E351)^3*Inputs!$B$20+Inputs!$B$31*(1+$F351)^3*Inputs!$B$21+Inputs!$B$22*(1+Inputs!$B$23)^3</f>
        <v>14452.043391159086</v>
      </c>
      <c r="U351" s="36">
        <f>Inputs!$B$12*(1+$B351)^4*$C351+Inputs!$B$29*(1+$D351)^4*Inputs!$B$19+Inputs!$B$30*(1+$E351)^4*Inputs!$B$20+Inputs!$B$31*(1+$F351)^4*Inputs!$B$21+Inputs!$B$22*(1+Inputs!$B$23)^4</f>
        <v>16201.236027257644</v>
      </c>
      <c r="V351" s="35">
        <f>Inputs!$B$13/(Q351*(1-$G351))</f>
        <v>1.405049120007031</v>
      </c>
      <c r="W351" s="36">
        <f>Inputs!$B$13</f>
        <v>12660</v>
      </c>
      <c r="X351" s="36">
        <f t="shared" si="53"/>
        <v>13007.112999576982</v>
      </c>
      <c r="Y351" s="36">
        <f t="shared" si="54"/>
        <v>13447.880116766935</v>
      </c>
      <c r="Z351" s="36">
        <f t="shared" si="55"/>
        <v>13994.845530501219</v>
      </c>
      <c r="AA351" s="36">
        <f t="shared" si="56"/>
        <v>14659.730733784392</v>
      </c>
      <c r="AB351" s="36">
        <f t="shared" si="57"/>
        <v>50731.842181649918</v>
      </c>
      <c r="AC351" s="36">
        <f t="shared" si="58"/>
        <v>181745.93312190656</v>
      </c>
      <c r="AD351" s="36">
        <f t="shared" si="59"/>
        <v>111732.24001393418</v>
      </c>
    </row>
    <row r="352" spans="1:30" ht="14.25" customHeight="1" x14ac:dyDescent="0.25">
      <c r="A352" s="16">
        <v>336</v>
      </c>
      <c r="B352" s="34">
        <v>0.39401712521725901</v>
      </c>
      <c r="C352" s="34">
        <v>7.5012103904039798E-2</v>
      </c>
      <c r="D352" s="34">
        <v>4.9135701043280799E-2</v>
      </c>
      <c r="E352" s="34">
        <v>1.24502945630105E-2</v>
      </c>
      <c r="F352" s="34">
        <v>3.0573170594847002E-2</v>
      </c>
      <c r="G352" s="34">
        <v>0.17381040272947201</v>
      </c>
      <c r="H352" s="35">
        <v>1.0138863670174501</v>
      </c>
      <c r="I352" s="34">
        <v>0.10387205064671901</v>
      </c>
      <c r="J352" s="34">
        <v>2.1796192604704299E-2</v>
      </c>
      <c r="K352" s="36">
        <f>Inputs!$B$12*(1+$B352)^4</f>
        <v>226581.10290791589</v>
      </c>
      <c r="L352" s="36">
        <f t="shared" si="50"/>
        <v>21890.232998764339</v>
      </c>
      <c r="M352" s="36">
        <f t="shared" si="51"/>
        <v>227021.66301039595</v>
      </c>
      <c r="N352" s="37">
        <f>M352/Inputs!$B$6</f>
        <v>346.06960824755481</v>
      </c>
      <c r="O352" s="38">
        <f>IF(N352&gt;Inputs!$B$4,1,0)</f>
        <v>0</v>
      </c>
      <c r="P352" s="34">
        <f t="shared" si="52"/>
        <v>8.2075858042014699E-2</v>
      </c>
      <c r="Q352" s="36">
        <f>Inputs!$B$12*(1+$B352)^0*$C352+Inputs!$B$29*(1+$D352)^0*Inputs!$B$19+Inputs!$B$30*(1+$E352)^0*Inputs!$B$20+Inputs!$B$31*(1+$F352)^0*Inputs!$B$21+Inputs!$B$22*(1+Inputs!$B$23)^0</f>
        <v>12522.77026166931</v>
      </c>
      <c r="R352" s="36">
        <f>Inputs!$B$12*(1+$B352)^1*$C352+Inputs!$B$29*(1+$D352)^1*Inputs!$B$19+Inputs!$B$30*(1+$E352)^1*Inputs!$B$20+Inputs!$B$31*(1+$F352)^1*Inputs!$B$21+Inputs!$B$22*(1+Inputs!$B$23)^1</f>
        <v>14558.451354650198</v>
      </c>
      <c r="S352" s="36">
        <f>Inputs!$B$12*(1+$B352)^2*$C352+Inputs!$B$29*(1+$D352)^2*Inputs!$B$19+Inputs!$B$30*(1+$E352)^2*Inputs!$B$20+Inputs!$B$31*(1+$F352)^2*Inputs!$B$21+Inputs!$B$22*(1+Inputs!$B$23)^2</f>
        <v>17303.36973713019</v>
      </c>
      <c r="T352" s="36">
        <f>Inputs!$B$12*(1+$B352)^3*$C352+Inputs!$B$29*(1+$D352)^3*Inputs!$B$19+Inputs!$B$30*(1+$E352)^3*Inputs!$B$20+Inputs!$B$31*(1+$F352)^3*Inputs!$B$21+Inputs!$B$22*(1+Inputs!$B$23)^3</f>
        <v>21033.30219944875</v>
      </c>
      <c r="U352" s="36">
        <f>Inputs!$B$12*(1+$B352)^4*$C352+Inputs!$B$29*(1+$D352)^4*Inputs!$B$19+Inputs!$B$30*(1+$E352)^4*Inputs!$B$20+Inputs!$B$31*(1+$F352)^4*Inputs!$B$21+Inputs!$B$22*(1+Inputs!$B$23)^4</f>
        <v>26132.525230319978</v>
      </c>
      <c r="V352" s="35">
        <f>Inputs!$B$13/(Q352*(1-$G352))</f>
        <v>1.2236397315151</v>
      </c>
      <c r="W352" s="36">
        <f>Inputs!$B$13</f>
        <v>12660</v>
      </c>
      <c r="X352" s="36">
        <f t="shared" si="53"/>
        <v>14087.258414999971</v>
      </c>
      <c r="Y352" s="36">
        <f t="shared" si="54"/>
        <v>15993.684483931511</v>
      </c>
      <c r="Z352" s="36">
        <f t="shared" si="55"/>
        <v>18530.05278894378</v>
      </c>
      <c r="AA352" s="36">
        <f t="shared" si="56"/>
        <v>21890.232998764339</v>
      </c>
      <c r="AB352" s="36">
        <f t="shared" si="57"/>
        <v>60754.860251922481</v>
      </c>
      <c r="AC352" s="36">
        <f t="shared" si="58"/>
        <v>272520.53486808989</v>
      </c>
      <c r="AD352" s="36">
        <f t="shared" si="59"/>
        <v>166266.80275847347</v>
      </c>
    </row>
    <row r="353" spans="1:30" ht="14.25" customHeight="1" x14ac:dyDescent="0.25">
      <c r="A353" s="16">
        <v>337</v>
      </c>
      <c r="B353" s="34">
        <v>0.24624878250941301</v>
      </c>
      <c r="C353" s="34">
        <v>6.4631094272301196E-2</v>
      </c>
      <c r="D353" s="34">
        <v>3.2144676732725599E-2</v>
      </c>
      <c r="E353" s="34">
        <v>3.29543258797921E-2</v>
      </c>
      <c r="F353" s="34">
        <v>1.21444710322362E-2</v>
      </c>
      <c r="G353" s="34">
        <v>0.200922118225657</v>
      </c>
      <c r="H353" s="35">
        <v>1.1377415363940599</v>
      </c>
      <c r="I353" s="34">
        <v>0.103154769447421</v>
      </c>
      <c r="J353" s="34">
        <v>2.64267491476829E-2</v>
      </c>
      <c r="K353" s="36">
        <f>Inputs!$B$12*(1+$B353)^4</f>
        <v>144733.89127081385</v>
      </c>
      <c r="L353" s="36">
        <f t="shared" si="50"/>
        <v>16458.790021504665</v>
      </c>
      <c r="M353" s="36">
        <f t="shared" si="51"/>
        <v>188158.81626531738</v>
      </c>
      <c r="N353" s="37">
        <f>M353/Inputs!$B$6</f>
        <v>286.82746381908134</v>
      </c>
      <c r="O353" s="38">
        <f>IF(N353&gt;Inputs!$B$4,1,0)</f>
        <v>0</v>
      </c>
      <c r="P353" s="34">
        <f t="shared" si="52"/>
        <v>7.6728020299738103E-2</v>
      </c>
      <c r="Q353" s="36">
        <f>Inputs!$B$12*(1+$B353)^0*$C353+Inputs!$B$29*(1+$D353)^0*Inputs!$B$19+Inputs!$B$30*(1+$E353)^0*Inputs!$B$20+Inputs!$B$31*(1+$F353)^0*Inputs!$B$21+Inputs!$B$22*(1+Inputs!$B$23)^0</f>
        <v>11899.909683764992</v>
      </c>
      <c r="R353" s="36">
        <f>Inputs!$B$12*(1+$B353)^1*$C353+Inputs!$B$29*(1+$D353)^1*Inputs!$B$19+Inputs!$B$30*(1+$E353)^1*Inputs!$B$20+Inputs!$B$31*(1+$F353)^1*Inputs!$B$21+Inputs!$B$22*(1+Inputs!$B$23)^1</f>
        <v>13029.401271842296</v>
      </c>
      <c r="S353" s="36">
        <f>Inputs!$B$12*(1+$B353)^2*$C353+Inputs!$B$29*(1+$D353)^2*Inputs!$B$19+Inputs!$B$30*(1+$E353)^2*Inputs!$B$20+Inputs!$B$31*(1+$F353)^2*Inputs!$B$21+Inputs!$B$22*(1+Inputs!$B$23)^2</f>
        <v>14398.771038982941</v>
      </c>
      <c r="T353" s="36">
        <f>Inputs!$B$12*(1+$B353)^3*$C353+Inputs!$B$29*(1+$D353)^3*Inputs!$B$19+Inputs!$B$30*(1+$E353)^3*Inputs!$B$20+Inputs!$B$31*(1+$F353)^3*Inputs!$B$21+Inputs!$B$22*(1+Inputs!$B$23)^3</f>
        <v>16066.069238400343</v>
      </c>
      <c r="U353" s="36">
        <f>Inputs!$B$12*(1+$B353)^4*$C353+Inputs!$B$29*(1+$D353)^4*Inputs!$B$19+Inputs!$B$30*(1+$E353)^4*Inputs!$B$20+Inputs!$B$31*(1+$F353)^4*Inputs!$B$21+Inputs!$B$22*(1+Inputs!$B$23)^4</f>
        <v>18103.609843008213</v>
      </c>
      <c r="V353" s="35">
        <f>Inputs!$B$13/(Q353*(1-$G353))</f>
        <v>1.3313766340659474</v>
      </c>
      <c r="W353" s="36">
        <f>Inputs!$B$13</f>
        <v>12660</v>
      </c>
      <c r="X353" s="36">
        <f t="shared" si="53"/>
        <v>13357.628042064811</v>
      </c>
      <c r="Y353" s="36">
        <f t="shared" si="54"/>
        <v>14204.515185082024</v>
      </c>
      <c r="Z353" s="36">
        <f t="shared" si="55"/>
        <v>15227.845818800395</v>
      </c>
      <c r="AA353" s="36">
        <f t="shared" si="56"/>
        <v>16458.790021504665</v>
      </c>
      <c r="AB353" s="36">
        <f t="shared" si="57"/>
        <v>53389.930348364433</v>
      </c>
      <c r="AC353" s="36">
        <f t="shared" si="58"/>
        <v>220176.96104606806</v>
      </c>
      <c r="AD353" s="36">
        <f t="shared" si="59"/>
        <v>134768.88591695295</v>
      </c>
    </row>
    <row r="354" spans="1:30" ht="14.25" customHeight="1" x14ac:dyDescent="0.25">
      <c r="A354" s="16">
        <v>338</v>
      </c>
      <c r="B354" s="34">
        <v>0.39938943322498399</v>
      </c>
      <c r="C354" s="34">
        <v>7.5668197298777898E-2</v>
      </c>
      <c r="D354" s="34">
        <v>3.0438504207204401E-2</v>
      </c>
      <c r="E354" s="34">
        <v>6.8378772170163804E-2</v>
      </c>
      <c r="F354" s="34">
        <v>-7.25240910069624E-3</v>
      </c>
      <c r="G354" s="34">
        <v>0.17455840369334999</v>
      </c>
      <c r="H354" s="35">
        <v>1.1097841031493401</v>
      </c>
      <c r="I354" s="34">
        <v>9.9079742395117104E-2</v>
      </c>
      <c r="J354" s="34">
        <v>3.1865100082461101E-2</v>
      </c>
      <c r="K354" s="36">
        <f>Inputs!$B$12*(1+$B354)^4</f>
        <v>230094.16811006021</v>
      </c>
      <c r="L354" s="36">
        <f t="shared" si="50"/>
        <v>23996.552431688702</v>
      </c>
      <c r="M354" s="36">
        <f t="shared" si="51"/>
        <v>294073.48783286999</v>
      </c>
      <c r="N354" s="37">
        <f>M354/Inputs!$B$6</f>
        <v>448.28275584278958</v>
      </c>
      <c r="O354" s="38">
        <f>IF(N354&gt;Inputs!$B$4,1,0)</f>
        <v>1</v>
      </c>
      <c r="P354" s="34">
        <f t="shared" si="52"/>
        <v>6.7214642312656003E-2</v>
      </c>
      <c r="Q354" s="36">
        <f>Inputs!$B$12*(1+$B354)^0*$C354+Inputs!$B$29*(1+$D354)^0*Inputs!$B$19+Inputs!$B$30*(1+$E354)^0*Inputs!$B$20+Inputs!$B$31*(1+$F354)^0*Inputs!$B$21+Inputs!$B$22*(1+Inputs!$B$23)^0</f>
        <v>12562.135865353597</v>
      </c>
      <c r="R354" s="36">
        <f>Inputs!$B$12*(1+$B354)^1*$C354+Inputs!$B$29*(1+$D354)^1*Inputs!$B$19+Inputs!$B$30*(1+$E354)^1*Inputs!$B$20+Inputs!$B$31*(1+$F354)^1*Inputs!$B$21+Inputs!$B$22*(1+Inputs!$B$23)^1</f>
        <v>14545.733886534741</v>
      </c>
      <c r="S354" s="36">
        <f>Inputs!$B$12*(1+$B354)^2*$C354+Inputs!$B$29*(1+$D354)^2*Inputs!$B$19+Inputs!$B$30*(1+$E354)^2*Inputs!$B$20+Inputs!$B$31*(1+$F354)^2*Inputs!$B$21+Inputs!$B$22*(1+Inputs!$B$23)^2</f>
        <v>17266.491746227912</v>
      </c>
      <c r="T354" s="36">
        <f>Inputs!$B$12*(1+$B354)^3*$C354+Inputs!$B$29*(1+$D354)^3*Inputs!$B$19+Inputs!$B$30*(1+$E354)^3*Inputs!$B$20+Inputs!$B$31*(1+$F354)^3*Inputs!$B$21+Inputs!$B$22*(1+Inputs!$B$23)^3</f>
        <v>21014.478572998523</v>
      </c>
      <c r="U354" s="36">
        <f>Inputs!$B$12*(1+$B354)^4*$C354+Inputs!$B$29*(1+$D354)^4*Inputs!$B$19+Inputs!$B$30*(1+$E354)^4*Inputs!$B$20+Inputs!$B$31*(1+$F354)^4*Inputs!$B$21+Inputs!$B$22*(1+Inputs!$B$23)^4</f>
        <v>26195.337691155582</v>
      </c>
      <c r="V354" s="35">
        <f>Inputs!$B$13/(Q354*(1-$G354))</f>
        <v>1.2209106134135628</v>
      </c>
      <c r="W354" s="36">
        <f>Inputs!$B$13</f>
        <v>12660</v>
      </c>
      <c r="X354" s="36">
        <f t="shared" si="53"/>
        <v>14325.48667032825</v>
      </c>
      <c r="Y354" s="36">
        <f t="shared" si="54"/>
        <v>16609.090510845828</v>
      </c>
      <c r="Z354" s="36">
        <f t="shared" si="55"/>
        <v>19732.470820200866</v>
      </c>
      <c r="AA354" s="36">
        <f t="shared" si="56"/>
        <v>23996.552431688702</v>
      </c>
      <c r="AB354" s="36">
        <f t="shared" si="57"/>
        <v>64373.026678891154</v>
      </c>
      <c r="AC354" s="36">
        <f t="shared" si="58"/>
        <v>368390.04307095957</v>
      </c>
      <c r="AD354" s="36">
        <f t="shared" si="59"/>
        <v>229700.4611539788</v>
      </c>
    </row>
    <row r="355" spans="1:30" ht="14.25" customHeight="1" x14ac:dyDescent="0.25">
      <c r="A355" s="16">
        <v>339</v>
      </c>
      <c r="B355" s="34">
        <v>0.51890369788833601</v>
      </c>
      <c r="C355" s="34">
        <v>6.3899976331616204E-2</v>
      </c>
      <c r="D355" s="34">
        <v>2.7603454486619002E-2</v>
      </c>
      <c r="E355" s="34">
        <v>3.4051400801543397E-2</v>
      </c>
      <c r="F355" s="34">
        <v>1.1726894854417001E-2</v>
      </c>
      <c r="G355" s="34">
        <v>0.169034577445627</v>
      </c>
      <c r="H355" s="35">
        <v>0.97470736190958496</v>
      </c>
      <c r="I355" s="34">
        <v>0.104348451897713</v>
      </c>
      <c r="J355" s="34">
        <v>3.1366800421708099E-2</v>
      </c>
      <c r="K355" s="36">
        <f>Inputs!$B$12*(1+$B355)^4</f>
        <v>319353.88816822157</v>
      </c>
      <c r="L355" s="36">
        <f t="shared" si="50"/>
        <v>23565.359622374512</v>
      </c>
      <c r="M355" s="36">
        <f t="shared" si="51"/>
        <v>264963.46770178841</v>
      </c>
      <c r="N355" s="37">
        <f>M355/Inputs!$B$6</f>
        <v>403.90772515516528</v>
      </c>
      <c r="O355" s="38">
        <f>IF(N355&gt;Inputs!$B$4,1,0)</f>
        <v>1</v>
      </c>
      <c r="P355" s="34">
        <f t="shared" si="52"/>
        <v>7.2981651476004897E-2</v>
      </c>
      <c r="Q355" s="36">
        <f>Inputs!$B$12*(1+$B355)^0*$C355+Inputs!$B$29*(1+$D355)^0*Inputs!$B$19+Inputs!$B$30*(1+$E355)^0*Inputs!$B$20+Inputs!$B$31*(1+$F355)^0*Inputs!$B$21+Inputs!$B$22*(1+Inputs!$B$23)^0</f>
        <v>11856.042607323892</v>
      </c>
      <c r="R355" s="36">
        <f>Inputs!$B$12*(1+$B355)^1*$C355+Inputs!$B$29*(1+$D355)^1*Inputs!$B$19+Inputs!$B$30*(1+$E355)^1*Inputs!$B$20+Inputs!$B$31*(1+$F355)^1*Inputs!$B$21+Inputs!$B$22*(1+Inputs!$B$23)^1</f>
        <v>14005.979408217974</v>
      </c>
      <c r="S355" s="36">
        <f>Inputs!$B$12*(1+$B355)^2*$C355+Inputs!$B$29*(1+$D355)^2*Inputs!$B$19+Inputs!$B$30*(1+$E355)^2*Inputs!$B$20+Inputs!$B$31*(1+$F355)^2*Inputs!$B$21+Inputs!$B$22*(1+Inputs!$B$23)^2</f>
        <v>17192.237532948348</v>
      </c>
      <c r="T355" s="36">
        <f>Inputs!$B$12*(1+$B355)^3*$C355+Inputs!$B$29*(1+$D355)^3*Inputs!$B$19+Inputs!$B$30*(1+$E355)^3*Inputs!$B$20+Inputs!$B$31*(1+$F355)^3*Inputs!$B$21+Inputs!$B$22*(1+Inputs!$B$23)^3</f>
        <v>21950.619058095712</v>
      </c>
      <c r="U355" s="36">
        <f>Inputs!$B$12*(1+$B355)^4*$C355+Inputs!$B$29*(1+$D355)^4*Inputs!$B$19+Inputs!$B$30*(1+$E355)^4*Inputs!$B$20+Inputs!$B$31*(1+$F355)^4*Inputs!$B$21+Inputs!$B$22*(1+Inputs!$B$23)^4</f>
        <v>29094.9002660035</v>
      </c>
      <c r="V355" s="35">
        <f>Inputs!$B$13/(Q355*(1-$G355))</f>
        <v>1.2850232979294021</v>
      </c>
      <c r="W355" s="36">
        <f>Inputs!$B$13</f>
        <v>12660</v>
      </c>
      <c r="X355" s="36">
        <f t="shared" si="53"/>
        <v>14052.822049631921</v>
      </c>
      <c r="Y355" s="36">
        <f t="shared" si="54"/>
        <v>16141.431148996338</v>
      </c>
      <c r="Z355" s="36">
        <f t="shared" si="55"/>
        <v>19193.919132177856</v>
      </c>
      <c r="AA355" s="36">
        <f t="shared" si="56"/>
        <v>23565.359622374512</v>
      </c>
      <c r="AB355" s="36">
        <f t="shared" si="57"/>
        <v>62221.853957523381</v>
      </c>
      <c r="AC355" s="36">
        <f t="shared" si="58"/>
        <v>333022.46609897853</v>
      </c>
      <c r="AD355" s="36">
        <f t="shared" si="59"/>
        <v>202741.61374426505</v>
      </c>
    </row>
    <row r="356" spans="1:30" ht="14.25" customHeight="1" x14ac:dyDescent="0.25">
      <c r="A356" s="16">
        <v>340</v>
      </c>
      <c r="B356" s="34">
        <v>0.351818871073868</v>
      </c>
      <c r="C356" s="34">
        <v>7.2079124677756096E-2</v>
      </c>
      <c r="D356" s="34">
        <v>2.6855308632398E-2</v>
      </c>
      <c r="E356" s="34">
        <v>5.3640691197494601E-2</v>
      </c>
      <c r="F356" s="34">
        <v>2.2158799938701301E-2</v>
      </c>
      <c r="G356" s="34">
        <v>0.205654651872443</v>
      </c>
      <c r="H356" s="35">
        <v>1.0239979426633601</v>
      </c>
      <c r="I356" s="34">
        <v>9.3299767190650806E-2</v>
      </c>
      <c r="J356" s="34">
        <v>3.1294442453546498E-2</v>
      </c>
      <c r="K356" s="36">
        <f>Inputs!$B$12*(1+$B356)^4</f>
        <v>200366.57270105876</v>
      </c>
      <c r="L356" s="36">
        <f t="shared" si="50"/>
        <v>19148.876717359115</v>
      </c>
      <c r="M356" s="36">
        <f t="shared" si="51"/>
        <v>262611.33777287835</v>
      </c>
      <c r="N356" s="37">
        <f>M356/Inputs!$B$6</f>
        <v>400.32216123914384</v>
      </c>
      <c r="O356" s="38">
        <f>IF(N356&gt;Inputs!$B$4,1,0)</f>
        <v>1</v>
      </c>
      <c r="P356" s="34">
        <f t="shared" si="52"/>
        <v>6.2005324737104309E-2</v>
      </c>
      <c r="Q356" s="36">
        <f>Inputs!$B$12*(1+$B356)^0*$C356+Inputs!$B$29*(1+$D356)^0*Inputs!$B$19+Inputs!$B$30*(1+$E356)^0*Inputs!$B$20+Inputs!$B$31*(1+$F356)^0*Inputs!$B$21+Inputs!$B$22*(1+Inputs!$B$23)^0</f>
        <v>12346.791508092287</v>
      </c>
      <c r="R356" s="36">
        <f>Inputs!$B$12*(1+$B356)^1*$C356+Inputs!$B$29*(1+$D356)^1*Inputs!$B$19+Inputs!$B$30*(1+$E356)^1*Inputs!$B$20+Inputs!$B$31*(1+$F356)^1*Inputs!$B$21+Inputs!$B$22*(1+Inputs!$B$23)^1</f>
        <v>14122.565613213697</v>
      </c>
      <c r="S356" s="36">
        <f>Inputs!$B$12*(1+$B356)^2*$C356+Inputs!$B$29*(1+$D356)^2*Inputs!$B$19+Inputs!$B$30*(1+$E356)^2*Inputs!$B$20+Inputs!$B$31*(1+$F356)^2*Inputs!$B$21+Inputs!$B$22*(1+Inputs!$B$23)^2</f>
        <v>16443.389907545985</v>
      </c>
      <c r="T356" s="36">
        <f>Inputs!$B$12*(1+$B356)^3*$C356+Inputs!$B$29*(1+$D356)^3*Inputs!$B$19+Inputs!$B$30*(1+$E356)^3*Inputs!$B$20+Inputs!$B$31*(1+$F356)^3*Inputs!$B$21+Inputs!$B$22*(1+Inputs!$B$23)^3</f>
        <v>19498.032140682095</v>
      </c>
      <c r="U356" s="36">
        <f>Inputs!$B$12*(1+$B356)^4*$C356+Inputs!$B$29*(1+$D356)^4*Inputs!$B$19+Inputs!$B$30*(1+$E356)^4*Inputs!$B$20+Inputs!$B$31*(1+$F356)^4*Inputs!$B$21+Inputs!$B$22*(1+Inputs!$B$23)^4</f>
        <v>23541.539626442453</v>
      </c>
      <c r="V356" s="35">
        <f>Inputs!$B$13/(Q356*(1-$G356))</f>
        <v>1.2908335201210017</v>
      </c>
      <c r="W356" s="36">
        <f>Inputs!$B$13</f>
        <v>12660</v>
      </c>
      <c r="X356" s="36">
        <f t="shared" si="53"/>
        <v>13732.467897294615</v>
      </c>
      <c r="Y356" s="36">
        <f t="shared" si="54"/>
        <v>15117.852105860142</v>
      </c>
      <c r="Z356" s="36">
        <f t="shared" si="55"/>
        <v>16893.054143011868</v>
      </c>
      <c r="AA356" s="36">
        <f t="shared" si="56"/>
        <v>19148.876717359115</v>
      </c>
      <c r="AB356" s="36">
        <f t="shared" si="57"/>
        <v>58719.088903257027</v>
      </c>
      <c r="AC356" s="36">
        <f t="shared" si="58"/>
        <v>318490.87512355502</v>
      </c>
      <c r="AD356" s="36">
        <f t="shared" si="59"/>
        <v>203892.24886962131</v>
      </c>
    </row>
    <row r="357" spans="1:30" ht="14.25" customHeight="1" x14ac:dyDescent="0.25">
      <c r="A357" s="16">
        <v>341</v>
      </c>
      <c r="B357" s="34">
        <v>0.39738715787418</v>
      </c>
      <c r="C357" s="34">
        <v>7.9879970097499406E-2</v>
      </c>
      <c r="D357" s="34">
        <v>4.1898599355486003E-2</v>
      </c>
      <c r="E357" s="34">
        <v>4.2902740272194498E-2</v>
      </c>
      <c r="F357" s="34">
        <v>7.442274451409E-3</v>
      </c>
      <c r="G357" s="34">
        <v>0.180318675397388</v>
      </c>
      <c r="H357" s="35">
        <v>1.0214177381390801</v>
      </c>
      <c r="I357" s="34">
        <v>9.9850047898400199E-2</v>
      </c>
      <c r="J357" s="34">
        <v>2.4382376880604701E-2</v>
      </c>
      <c r="K357" s="36">
        <f>Inputs!$B$12*(1+$B357)^4</f>
        <v>228780.09779060865</v>
      </c>
      <c r="L357" s="36">
        <f t="shared" si="50"/>
        <v>22766.221034445804</v>
      </c>
      <c r="M357" s="36">
        <f t="shared" si="51"/>
        <v>254620.13810780997</v>
      </c>
      <c r="N357" s="37">
        <f>M357/Inputs!$B$6</f>
        <v>388.14045443263717</v>
      </c>
      <c r="O357" s="38">
        <f>IF(N357&gt;Inputs!$B$4,1,0)</f>
        <v>0</v>
      </c>
      <c r="P357" s="34">
        <f t="shared" si="52"/>
        <v>7.5467671017795501E-2</v>
      </c>
      <c r="Q357" s="36">
        <f>Inputs!$B$12*(1+$B357)^0*$C357+Inputs!$B$29*(1+$D357)^0*Inputs!$B$19+Inputs!$B$30*(1+$E357)^0*Inputs!$B$20+Inputs!$B$31*(1+$F357)^0*Inputs!$B$21+Inputs!$B$22*(1+Inputs!$B$23)^0</f>
        <v>12814.842233276886</v>
      </c>
      <c r="R357" s="36">
        <f>Inputs!$B$12*(1+$B357)^1*$C357+Inputs!$B$29*(1+$D357)^1*Inputs!$B$19+Inputs!$B$30*(1+$E357)^1*Inputs!$B$20+Inputs!$B$31*(1+$F357)^1*Inputs!$B$21+Inputs!$B$22*(1+Inputs!$B$23)^1</f>
        <v>14929.939912031412</v>
      </c>
      <c r="S357" s="36">
        <f>Inputs!$B$12*(1+$B357)^2*$C357+Inputs!$B$29*(1+$D357)^2*Inputs!$B$19+Inputs!$B$30*(1+$E357)^2*Inputs!$B$20+Inputs!$B$31*(1+$F357)^2*Inputs!$B$21+Inputs!$B$22*(1+Inputs!$B$23)^2</f>
        <v>17810.491354921567</v>
      </c>
      <c r="T357" s="36">
        <f>Inputs!$B$12*(1+$B357)^3*$C357+Inputs!$B$29*(1+$D357)^3*Inputs!$B$19+Inputs!$B$30*(1+$E357)^3*Inputs!$B$20+Inputs!$B$31*(1+$F357)^3*Inputs!$B$21+Inputs!$B$22*(1+Inputs!$B$23)^3</f>
        <v>21757.644502583884</v>
      </c>
      <c r="U357" s="36">
        <f>Inputs!$B$12*(1+$B357)^4*$C357+Inputs!$B$29*(1+$D357)^4*Inputs!$B$19+Inputs!$B$30*(1+$E357)^4*Inputs!$B$20+Inputs!$B$31*(1+$F357)^4*Inputs!$B$21+Inputs!$B$22*(1+Inputs!$B$23)^4</f>
        <v>27192.085183147025</v>
      </c>
      <c r="V357" s="35">
        <f>Inputs!$B$13/(Q357*(1-$G357))</f>
        <v>1.2052451748674988</v>
      </c>
      <c r="W357" s="36">
        <f>Inputs!$B$13</f>
        <v>12660</v>
      </c>
      <c r="X357" s="36">
        <f t="shared" si="53"/>
        <v>14187.130345795393</v>
      </c>
      <c r="Y357" s="36">
        <f t="shared" si="54"/>
        <v>16253.444822424624</v>
      </c>
      <c r="Z357" s="36">
        <f t="shared" si="55"/>
        <v>19035.915996206073</v>
      </c>
      <c r="AA357" s="36">
        <f t="shared" si="56"/>
        <v>22766.221034445804</v>
      </c>
      <c r="AB357" s="36">
        <f t="shared" si="57"/>
        <v>62609.757460511726</v>
      </c>
      <c r="AC357" s="36">
        <f t="shared" si="58"/>
        <v>309023.92112187447</v>
      </c>
      <c r="AD357" s="36">
        <f t="shared" si="59"/>
        <v>192010.38064729824</v>
      </c>
    </row>
    <row r="358" spans="1:30" ht="14.25" customHeight="1" x14ac:dyDescent="0.25">
      <c r="A358" s="16">
        <v>342</v>
      </c>
      <c r="B358" s="34">
        <v>0.44114141178403499</v>
      </c>
      <c r="C358" s="34">
        <v>5.9845878297879102E-2</v>
      </c>
      <c r="D358" s="34">
        <v>3.5906464125725103E-2</v>
      </c>
      <c r="E358" s="34">
        <v>3.5453491072445803E-2</v>
      </c>
      <c r="F358" s="34">
        <v>-1.24554455112328E-2</v>
      </c>
      <c r="G358" s="34">
        <v>0.171016222143962</v>
      </c>
      <c r="H358" s="35">
        <v>1.0897825111548101</v>
      </c>
      <c r="I358" s="34">
        <v>8.9377997022461603E-2</v>
      </c>
      <c r="J358" s="34">
        <v>3.3320880916246402E-2</v>
      </c>
      <c r="K358" s="36">
        <f>Inputs!$B$12*(1+$B358)^4</f>
        <v>258807.96762247881</v>
      </c>
      <c r="L358" s="36">
        <f t="shared" si="50"/>
        <v>21570.405888047178</v>
      </c>
      <c r="M358" s="36">
        <f t="shared" si="51"/>
        <v>321425.48209275951</v>
      </c>
      <c r="N358" s="37">
        <f>M358/Inputs!$B$6</f>
        <v>489.97786904384071</v>
      </c>
      <c r="O358" s="38">
        <f>IF(N358&gt;Inputs!$B$4,1,0)</f>
        <v>1</v>
      </c>
      <c r="P358" s="34">
        <f t="shared" si="52"/>
        <v>5.60571161062152E-2</v>
      </c>
      <c r="Q358" s="36">
        <f>Inputs!$B$12*(1+$B358)^0*$C358+Inputs!$B$29*(1+$D358)^0*Inputs!$B$19+Inputs!$B$30*(1+$E358)^0*Inputs!$B$20+Inputs!$B$31*(1+$F358)^0*Inputs!$B$21+Inputs!$B$22*(1+Inputs!$B$23)^0</f>
        <v>11612.796725299668</v>
      </c>
      <c r="R358" s="36">
        <f>Inputs!$B$12*(1+$B358)^1*$C358+Inputs!$B$29*(1+$D358)^1*Inputs!$B$19+Inputs!$B$30*(1+$E358)^1*Inputs!$B$20+Inputs!$B$31*(1+$F358)^1*Inputs!$B$21+Inputs!$B$22*(1+Inputs!$B$23)^1</f>
        <v>13279.06396442181</v>
      </c>
      <c r="S358" s="36">
        <f>Inputs!$B$12*(1+$B358)^2*$C358+Inputs!$B$29*(1+$D358)^2*Inputs!$B$19+Inputs!$B$30*(1+$E358)^2*Inputs!$B$20+Inputs!$B$31*(1+$F358)^2*Inputs!$B$21+Inputs!$B$22*(1+Inputs!$B$23)^2</f>
        <v>15650.150842870382</v>
      </c>
      <c r="T358" s="36">
        <f>Inputs!$B$12*(1+$B358)^3*$C358+Inputs!$B$29*(1+$D358)^3*Inputs!$B$19+Inputs!$B$30*(1+$E358)^3*Inputs!$B$20+Inputs!$B$31*(1+$F358)^3*Inputs!$B$21+Inputs!$B$22*(1+Inputs!$B$23)^3</f>
        <v>19034.512403737725</v>
      </c>
      <c r="U358" s="36">
        <f>Inputs!$B$12*(1+$B358)^4*$C358+Inputs!$B$29*(1+$D358)^4*Inputs!$B$19+Inputs!$B$30*(1+$E358)^4*Inputs!$B$20+Inputs!$B$31*(1+$F358)^4*Inputs!$B$21+Inputs!$B$22*(1+Inputs!$B$23)^4</f>
        <v>23876.598202788107</v>
      </c>
      <c r="V358" s="35">
        <f>Inputs!$B$13/(Q358*(1-$G358))</f>
        <v>1.315075992635476</v>
      </c>
      <c r="W358" s="36">
        <f>Inputs!$B$13</f>
        <v>12660</v>
      </c>
      <c r="X358" s="36">
        <f t="shared" si="53"/>
        <v>13856.510756108404</v>
      </c>
      <c r="Y358" s="36">
        <f t="shared" si="54"/>
        <v>15599.981840426102</v>
      </c>
      <c r="Z358" s="36">
        <f t="shared" si="55"/>
        <v>18084.750830963487</v>
      </c>
      <c r="AA358" s="36">
        <f t="shared" si="56"/>
        <v>21570.405888047178</v>
      </c>
      <c r="AB358" s="36">
        <f t="shared" si="57"/>
        <v>62264.405713359585</v>
      </c>
      <c r="AC358" s="36">
        <f t="shared" si="58"/>
        <v>397615.01058536692</v>
      </c>
      <c r="AD358" s="36">
        <f t="shared" si="59"/>
        <v>259161.07637939995</v>
      </c>
    </row>
    <row r="359" spans="1:30" ht="14.25" customHeight="1" x14ac:dyDescent="0.25">
      <c r="A359" s="16">
        <v>343</v>
      </c>
      <c r="B359" s="34">
        <v>0.272762845880894</v>
      </c>
      <c r="C359" s="34">
        <v>7.4367521541757201E-2</v>
      </c>
      <c r="D359" s="34">
        <v>3.9816894094866398E-2</v>
      </c>
      <c r="E359" s="34">
        <v>7.5006169515759002E-2</v>
      </c>
      <c r="F359" s="34">
        <v>5.2351097878323097E-3</v>
      </c>
      <c r="G359" s="34">
        <v>0.19845370739116</v>
      </c>
      <c r="H359" s="35">
        <v>1.0536286750300701</v>
      </c>
      <c r="I359" s="34">
        <v>9.05952753448762E-2</v>
      </c>
      <c r="J359" s="34">
        <v>2.3540061922487501E-2</v>
      </c>
      <c r="K359" s="36">
        <f>Inputs!$B$12*(1+$B359)^4</f>
        <v>157449.47123972679</v>
      </c>
      <c r="L359" s="36">
        <f t="shared" si="50"/>
        <v>17682.452060502041</v>
      </c>
      <c r="M359" s="36">
        <f t="shared" si="51"/>
        <v>232107.53924285964</v>
      </c>
      <c r="N359" s="37">
        <f>M359/Inputs!$B$6</f>
        <v>353.82246835801772</v>
      </c>
      <c r="O359" s="38">
        <f>IF(N359&gt;Inputs!$B$4,1,0)</f>
        <v>0</v>
      </c>
      <c r="P359" s="34">
        <f t="shared" si="52"/>
        <v>6.7055213422388696E-2</v>
      </c>
      <c r="Q359" s="36">
        <f>Inputs!$B$12*(1+$B359)^0*$C359+Inputs!$B$29*(1+$D359)^0*Inputs!$B$19+Inputs!$B$30*(1+$E359)^0*Inputs!$B$20+Inputs!$B$31*(1+$F359)^0*Inputs!$B$21+Inputs!$B$22*(1+Inputs!$B$23)^0</f>
        <v>12484.095319932352</v>
      </c>
      <c r="R359" s="36">
        <f>Inputs!$B$12*(1+$B359)^1*$C359+Inputs!$B$29*(1+$D359)^1*Inputs!$B$19+Inputs!$B$30*(1+$E359)^1*Inputs!$B$20+Inputs!$B$31*(1+$F359)^1*Inputs!$B$21+Inputs!$B$22*(1+Inputs!$B$23)^1</f>
        <v>13975.440005898201</v>
      </c>
      <c r="S359" s="36">
        <f>Inputs!$B$12*(1+$B359)^2*$C359+Inputs!$B$29*(1+$D359)^2*Inputs!$B$19+Inputs!$B$30*(1+$E359)^2*Inputs!$B$20+Inputs!$B$31*(1+$F359)^2*Inputs!$B$21+Inputs!$B$22*(1+Inputs!$B$23)^2</f>
        <v>15816.165779886505</v>
      </c>
      <c r="T359" s="36">
        <f>Inputs!$B$12*(1+$B359)^3*$C359+Inputs!$B$29*(1+$D359)^3*Inputs!$B$19+Inputs!$B$30*(1+$E359)^3*Inputs!$B$20+Inputs!$B$31*(1+$F359)^3*Inputs!$B$21+Inputs!$B$22*(1+Inputs!$B$23)^3</f>
        <v>18098.029089213029</v>
      </c>
      <c r="U359" s="36">
        <f>Inputs!$B$12*(1+$B359)^4*$C359+Inputs!$B$29*(1+$D359)^4*Inputs!$B$19+Inputs!$B$30*(1+$E359)^4*Inputs!$B$20+Inputs!$B$31*(1+$F359)^4*Inputs!$B$21+Inputs!$B$22*(1+Inputs!$B$23)^4</f>
        <v>20937.571041702133</v>
      </c>
      <c r="V359" s="35">
        <f>Inputs!$B$13/(Q359*(1-$G359))</f>
        <v>1.2651674792794763</v>
      </c>
      <c r="W359" s="36">
        <f>Inputs!$B$13</f>
        <v>12660</v>
      </c>
      <c r="X359" s="36">
        <f t="shared" si="53"/>
        <v>13579.945765535429</v>
      </c>
      <c r="Y359" s="36">
        <f t="shared" si="54"/>
        <v>14698.140481136099</v>
      </c>
      <c r="Z359" s="36">
        <f t="shared" si="55"/>
        <v>16051.534623819836</v>
      </c>
      <c r="AA359" s="36">
        <f t="shared" si="56"/>
        <v>17682.452060502041</v>
      </c>
      <c r="AB359" s="36">
        <f t="shared" si="57"/>
        <v>57164.476090953671</v>
      </c>
      <c r="AC359" s="36">
        <f t="shared" si="58"/>
        <v>269907.39650535211</v>
      </c>
      <c r="AD359" s="36">
        <f t="shared" si="59"/>
        <v>174943.06315190598</v>
      </c>
    </row>
    <row r="360" spans="1:30" ht="14.25" customHeight="1" x14ac:dyDescent="0.25">
      <c r="A360" s="16">
        <v>344</v>
      </c>
      <c r="B360" s="34">
        <v>0.39464682678422802</v>
      </c>
      <c r="C360" s="34">
        <v>9.4300136764018203E-2</v>
      </c>
      <c r="D360" s="34">
        <v>2.75309187514724E-2</v>
      </c>
      <c r="E360" s="34">
        <v>1.9932078976834001E-2</v>
      </c>
      <c r="F360" s="34">
        <v>1.8164820061525599E-2</v>
      </c>
      <c r="G360" s="34">
        <v>0.192968895694132</v>
      </c>
      <c r="H360" s="35">
        <v>1.0095892617715501</v>
      </c>
      <c r="I360" s="34">
        <v>9.2518679140197693E-2</v>
      </c>
      <c r="J360" s="34">
        <v>1.9164117287535299E-2</v>
      </c>
      <c r="K360" s="36">
        <f>Inputs!$B$12*(1+$B360)^4</f>
        <v>226990.78275351063</v>
      </c>
      <c r="L360" s="36">
        <f t="shared" si="50"/>
        <v>24492.267595567053</v>
      </c>
      <c r="M360" s="36">
        <f t="shared" si="51"/>
        <v>285034.42513164144</v>
      </c>
      <c r="N360" s="37">
        <f>M360/Inputs!$B$6</f>
        <v>434.5036968470144</v>
      </c>
      <c r="O360" s="38">
        <f>IF(N360&gt;Inputs!$B$4,1,0)</f>
        <v>1</v>
      </c>
      <c r="P360" s="34">
        <f t="shared" si="52"/>
        <v>7.3354561852662398E-2</v>
      </c>
      <c r="Q360" s="36">
        <f>Inputs!$B$12*(1+$B360)^0*$C360+Inputs!$B$29*(1+$D360)^0*Inputs!$B$19+Inputs!$B$30*(1+$E360)^0*Inputs!$B$20+Inputs!$B$31*(1+$F360)^0*Inputs!$B$21+Inputs!$B$22*(1+Inputs!$B$23)^0</f>
        <v>13680.052233268016</v>
      </c>
      <c r="R360" s="36">
        <f>Inputs!$B$12*(1+$B360)^1*$C360+Inputs!$B$29*(1+$D360)^1*Inputs!$B$19+Inputs!$B$30*(1+$E360)^1*Inputs!$B$20+Inputs!$B$31*(1+$F360)^1*Inputs!$B$21+Inputs!$B$22*(1+Inputs!$B$23)^1</f>
        <v>16066.798663742662</v>
      </c>
      <c r="S360" s="36">
        <f>Inputs!$B$12*(1+$B360)^2*$C360+Inputs!$B$29*(1+$D360)^2*Inputs!$B$19+Inputs!$B$30*(1+$E360)^2*Inputs!$B$20+Inputs!$B$31*(1+$F360)^2*Inputs!$B$21+Inputs!$B$22*(1+Inputs!$B$23)^2</f>
        <v>19337.674649382589</v>
      </c>
      <c r="T360" s="36">
        <f>Inputs!$B$12*(1+$B360)^3*$C360+Inputs!$B$29*(1+$D360)^3*Inputs!$B$19+Inputs!$B$30*(1+$E360)^3*Inputs!$B$20+Inputs!$B$31*(1+$F360)^3*Inputs!$B$21+Inputs!$B$22*(1+Inputs!$B$23)^3</f>
        <v>23840.5016948005</v>
      </c>
      <c r="U360" s="36">
        <f>Inputs!$B$12*(1+$B360)^4*$C360+Inputs!$B$29*(1+$D360)^4*Inputs!$B$19+Inputs!$B$30*(1+$E360)^4*Inputs!$B$20+Inputs!$B$31*(1+$F360)^4*Inputs!$B$21+Inputs!$B$22*(1+Inputs!$B$23)^4</f>
        <v>30060.347698975718</v>
      </c>
      <c r="V360" s="35">
        <f>Inputs!$B$13/(Q360*(1-$G360))</f>
        <v>1.1467154835020739</v>
      </c>
      <c r="W360" s="36">
        <f>Inputs!$B$13</f>
        <v>12660</v>
      </c>
      <c r="X360" s="36">
        <f t="shared" si="53"/>
        <v>14424.270257945036</v>
      </c>
      <c r="Y360" s="36">
        <f t="shared" si="54"/>
        <v>16825.759054662816</v>
      </c>
      <c r="Z360" s="36">
        <f t="shared" si="55"/>
        <v>20084.102091595767</v>
      </c>
      <c r="AA360" s="36">
        <f t="shared" si="56"/>
        <v>24492.267595567053</v>
      </c>
      <c r="AB360" s="36">
        <f t="shared" si="57"/>
        <v>66408.511136676068</v>
      </c>
      <c r="AC360" s="36">
        <f t="shared" si="58"/>
        <v>340287.49751846847</v>
      </c>
      <c r="AD360" s="36">
        <f t="shared" si="59"/>
        <v>218625.91399496541</v>
      </c>
    </row>
    <row r="361" spans="1:30" ht="14.25" customHeight="1" x14ac:dyDescent="0.25">
      <c r="A361" s="16">
        <v>345</v>
      </c>
      <c r="B361" s="34">
        <v>0.27054527880159801</v>
      </c>
      <c r="C361" s="34">
        <v>7.5298772967409305E-2</v>
      </c>
      <c r="D361" s="34">
        <v>2.16930174126359E-2</v>
      </c>
      <c r="E361" s="34">
        <v>4.5792046219150499E-2</v>
      </c>
      <c r="F361" s="34">
        <v>-6.5605134405978503E-3</v>
      </c>
      <c r="G361" s="34">
        <v>0.21520807882912399</v>
      </c>
      <c r="H361" s="35">
        <v>1.0019105380295801</v>
      </c>
      <c r="I361" s="34">
        <v>9.0066476644989193E-2</v>
      </c>
      <c r="J361" s="34">
        <v>2.7311556291777301E-2</v>
      </c>
      <c r="K361" s="36">
        <f>Inputs!$B$12*(1+$B361)^4</f>
        <v>156355.0228502939</v>
      </c>
      <c r="L361" s="36">
        <f t="shared" si="50"/>
        <v>15865.399909237012</v>
      </c>
      <c r="M361" s="36">
        <f t="shared" si="51"/>
        <v>223007.91465689085</v>
      </c>
      <c r="N361" s="37">
        <f>M361/Inputs!$B$6</f>
        <v>339.95108941599216</v>
      </c>
      <c r="O361" s="38">
        <f>IF(N361&gt;Inputs!$B$4,1,0)</f>
        <v>0</v>
      </c>
      <c r="P361" s="34">
        <f t="shared" si="52"/>
        <v>6.2754920353211896E-2</v>
      </c>
      <c r="Q361" s="36">
        <f>Inputs!$B$12*(1+$B361)^0*$C361+Inputs!$B$29*(1+$D361)^0*Inputs!$B$19+Inputs!$B$30*(1+$E361)^0*Inputs!$B$20+Inputs!$B$31*(1+$F361)^0*Inputs!$B$21+Inputs!$B$22*(1+Inputs!$B$23)^0</f>
        <v>12539.970405471478</v>
      </c>
      <c r="R361" s="36">
        <f>Inputs!$B$12*(1+$B361)^1*$C361+Inputs!$B$29*(1+$D361)^1*Inputs!$B$19+Inputs!$B$30*(1+$E361)^1*Inputs!$B$20+Inputs!$B$31*(1+$F361)^1*Inputs!$B$21+Inputs!$B$22*(1+Inputs!$B$23)^1</f>
        <v>13850.180427674932</v>
      </c>
      <c r="S361" s="36">
        <f>Inputs!$B$12*(1+$B361)^2*$C361+Inputs!$B$29*(1+$D361)^2*Inputs!$B$19+Inputs!$B$30*(1+$E361)^2*Inputs!$B$20+Inputs!$B$31*(1+$F361)^2*Inputs!$B$21+Inputs!$B$22*(1+Inputs!$B$23)^2</f>
        <v>15496.019446742779</v>
      </c>
      <c r="T361" s="36">
        <f>Inputs!$B$12*(1+$B361)^3*$C361+Inputs!$B$29*(1+$D361)^3*Inputs!$B$19+Inputs!$B$30*(1+$E361)^3*Inputs!$B$20+Inputs!$B$31*(1+$F361)^3*Inputs!$B$21+Inputs!$B$22*(1+Inputs!$B$23)^3</f>
        <v>17567.165016448496</v>
      </c>
      <c r="U361" s="36">
        <f>Inputs!$B$12*(1+$B361)^4*$C361+Inputs!$B$29*(1+$D361)^4*Inputs!$B$19+Inputs!$B$30*(1+$E361)^4*Inputs!$B$20+Inputs!$B$31*(1+$F361)^4*Inputs!$B$21+Inputs!$B$22*(1+Inputs!$B$23)^4</f>
        <v>20177.509264465618</v>
      </c>
      <c r="V361" s="35">
        <f>Inputs!$B$13/(Q361*(1-$G361))</f>
        <v>1.2864196653348503</v>
      </c>
      <c r="W361" s="36">
        <f>Inputs!$B$13</f>
        <v>12660</v>
      </c>
      <c r="X361" s="36">
        <f t="shared" si="53"/>
        <v>13209.632358657893</v>
      </c>
      <c r="Y361" s="36">
        <f t="shared" si="54"/>
        <v>13914.364424161095</v>
      </c>
      <c r="Z361" s="36">
        <f t="shared" si="55"/>
        <v>14793.510139187498</v>
      </c>
      <c r="AA361" s="36">
        <f t="shared" si="56"/>
        <v>15865.399909237012</v>
      </c>
      <c r="AB361" s="36">
        <f t="shared" si="57"/>
        <v>54259.191458840782</v>
      </c>
      <c r="AC361" s="36">
        <f t="shared" si="58"/>
        <v>259720.01207576235</v>
      </c>
      <c r="AD361" s="36">
        <f t="shared" si="59"/>
        <v>168748.72319805005</v>
      </c>
    </row>
    <row r="362" spans="1:30" ht="14.25" customHeight="1" x14ac:dyDescent="0.25">
      <c r="A362" s="16">
        <v>346</v>
      </c>
      <c r="B362" s="34">
        <v>0.34413047990644502</v>
      </c>
      <c r="C362" s="34">
        <v>7.1560522759954198E-2</v>
      </c>
      <c r="D362" s="34">
        <v>1.25042949961494E-2</v>
      </c>
      <c r="E362" s="34">
        <v>4.1170256308175203E-2</v>
      </c>
      <c r="F362" s="34">
        <v>8.0985070465927397E-3</v>
      </c>
      <c r="G362" s="34">
        <v>0.20789077835554501</v>
      </c>
      <c r="H362" s="35">
        <v>1.0434842393418899</v>
      </c>
      <c r="I362" s="34">
        <v>0.106411782124369</v>
      </c>
      <c r="J362" s="34">
        <v>2.5578582272213601E-2</v>
      </c>
      <c r="K362" s="36">
        <f>Inputs!$B$12*(1+$B362)^4</f>
        <v>195847.02011005994</v>
      </c>
      <c r="L362" s="36">
        <f t="shared" si="50"/>
        <v>18600.778027654953</v>
      </c>
      <c r="M362" s="36">
        <f t="shared" si="51"/>
        <v>198062.27424509946</v>
      </c>
      <c r="N362" s="37">
        <f>M362/Inputs!$B$6</f>
        <v>301.92419854435894</v>
      </c>
      <c r="O362" s="38">
        <f>IF(N362&gt;Inputs!$B$4,1,0)</f>
        <v>0</v>
      </c>
      <c r="P362" s="34">
        <f t="shared" si="52"/>
        <v>8.0833199852155396E-2</v>
      </c>
      <c r="Q362" s="36">
        <f>Inputs!$B$12*(1+$B362)^0*$C362+Inputs!$B$29*(1+$D362)^0*Inputs!$B$19+Inputs!$B$30*(1+$E362)^0*Inputs!$B$20+Inputs!$B$31*(1+$F362)^0*Inputs!$B$21+Inputs!$B$22*(1+Inputs!$B$23)^0</f>
        <v>12315.675393024172</v>
      </c>
      <c r="R362" s="36">
        <f>Inputs!$B$12*(1+$B362)^1*$C362+Inputs!$B$29*(1+$D362)^1*Inputs!$B$19+Inputs!$B$30*(1+$E362)^1*Inputs!$B$20+Inputs!$B$31*(1+$F362)^1*Inputs!$B$21+Inputs!$B$22*(1+Inputs!$B$23)^1</f>
        <v>13905.392185659024</v>
      </c>
      <c r="S362" s="36">
        <f>Inputs!$B$12*(1+$B362)^2*$C362+Inputs!$B$29*(1+$D362)^2*Inputs!$B$19+Inputs!$B$30*(1+$E362)^2*Inputs!$B$20+Inputs!$B$31*(1+$F362)^2*Inputs!$B$21+Inputs!$B$22*(1+Inputs!$B$23)^2</f>
        <v>16006.582381039108</v>
      </c>
      <c r="T362" s="36">
        <f>Inputs!$B$12*(1+$B362)^3*$C362+Inputs!$B$29*(1+$D362)^3*Inputs!$B$19+Inputs!$B$30*(1+$E362)^3*Inputs!$B$20+Inputs!$B$31*(1+$F362)^3*Inputs!$B$21+Inputs!$B$22*(1+Inputs!$B$23)^3</f>
        <v>18794.350225238231</v>
      </c>
      <c r="U362" s="36">
        <f>Inputs!$B$12*(1+$B362)^4*$C362+Inputs!$B$29*(1+$D362)^4*Inputs!$B$19+Inputs!$B$30*(1+$E362)^4*Inputs!$B$20+Inputs!$B$31*(1+$F362)^4*Inputs!$B$21+Inputs!$B$22*(1+Inputs!$B$23)^4</f>
        <v>22504.022163931433</v>
      </c>
      <c r="V362" s="35">
        <f>Inputs!$B$13/(Q362*(1-$G362))</f>
        <v>1.2977481031596263</v>
      </c>
      <c r="W362" s="36">
        <f>Inputs!$B$13</f>
        <v>12660</v>
      </c>
      <c r="X362" s="36">
        <f t="shared" si="53"/>
        <v>13594.009462486743</v>
      </c>
      <c r="Y362" s="36">
        <f t="shared" si="54"/>
        <v>14842.197379480865</v>
      </c>
      <c r="Z362" s="36">
        <f t="shared" si="55"/>
        <v>16480.853603136358</v>
      </c>
      <c r="AA362" s="36">
        <f t="shared" si="56"/>
        <v>18600.778027654953</v>
      </c>
      <c r="AB362" s="36">
        <f t="shared" si="57"/>
        <v>55722.483773331085</v>
      </c>
      <c r="AC362" s="36">
        <f t="shared" si="58"/>
        <v>235999.06466221428</v>
      </c>
      <c r="AD362" s="36">
        <f t="shared" si="59"/>
        <v>142339.79047176836</v>
      </c>
    </row>
    <row r="363" spans="1:30" ht="14.25" customHeight="1" x14ac:dyDescent="0.25">
      <c r="A363" s="16">
        <v>347</v>
      </c>
      <c r="B363" s="34">
        <v>0.41148944195878601</v>
      </c>
      <c r="C363" s="34">
        <v>4.4622285815155399E-2</v>
      </c>
      <c r="D363" s="34">
        <v>3.9949583095887503E-2</v>
      </c>
      <c r="E363" s="34">
        <v>2.2676965740047201E-2</v>
      </c>
      <c r="F363" s="34">
        <v>-3.27951096702748E-3</v>
      </c>
      <c r="G363" s="34">
        <v>0.19503232132072801</v>
      </c>
      <c r="H363" s="35">
        <v>1.0773952135488101</v>
      </c>
      <c r="I363" s="34">
        <v>9.5852264705977505E-2</v>
      </c>
      <c r="J363" s="34">
        <v>2.8666698589109699E-2</v>
      </c>
      <c r="K363" s="36">
        <f>Inputs!$B$12*(1+$B363)^4</f>
        <v>238156.14188406934</v>
      </c>
      <c r="L363" s="36">
        <f t="shared" si="50"/>
        <v>16561.95131276239</v>
      </c>
      <c r="M363" s="36">
        <f t="shared" si="51"/>
        <v>214425.86108005702</v>
      </c>
      <c r="N363" s="37">
        <f>M363/Inputs!$B$6</f>
        <v>326.86869067081864</v>
      </c>
      <c r="O363" s="38">
        <f>IF(N363&gt;Inputs!$B$4,1,0)</f>
        <v>0</v>
      </c>
      <c r="P363" s="34">
        <f t="shared" si="52"/>
        <v>6.7185566116867809E-2</v>
      </c>
      <c r="Q363" s="36">
        <f>Inputs!$B$12*(1+$B363)^0*$C363+Inputs!$B$29*(1+$D363)^0*Inputs!$B$19+Inputs!$B$30*(1+$E363)^0*Inputs!$B$20+Inputs!$B$31*(1+$F363)^0*Inputs!$B$21+Inputs!$B$22*(1+Inputs!$B$23)^0</f>
        <v>10699.381176336246</v>
      </c>
      <c r="R363" s="36">
        <f>Inputs!$B$12*(1+$B363)^1*$C363+Inputs!$B$29*(1+$D363)^1*Inputs!$B$19+Inputs!$B$30*(1+$E363)^1*Inputs!$B$20+Inputs!$B$31*(1+$F363)^1*Inputs!$B$21+Inputs!$B$22*(1+Inputs!$B$23)^1</f>
        <v>11905.989386036155</v>
      </c>
      <c r="S363" s="36">
        <f>Inputs!$B$12*(1+$B363)^2*$C363+Inputs!$B$29*(1+$D363)^2*Inputs!$B$19+Inputs!$B$30*(1+$E363)^2*Inputs!$B$20+Inputs!$B$31*(1+$F363)^2*Inputs!$B$21+Inputs!$B$22*(1+Inputs!$B$23)^2</f>
        <v>13570.468110121757</v>
      </c>
      <c r="T363" s="36">
        <f>Inputs!$B$12*(1+$B363)^3*$C363+Inputs!$B$29*(1+$D363)^3*Inputs!$B$19+Inputs!$B$30*(1+$E363)^3*Inputs!$B$20+Inputs!$B$31*(1+$F363)^3*Inputs!$B$21+Inputs!$B$22*(1+Inputs!$B$23)^3</f>
        <v>15879.537774624567</v>
      </c>
      <c r="U363" s="36">
        <f>Inputs!$B$12*(1+$B363)^4*$C363+Inputs!$B$29*(1+$D363)^4*Inputs!$B$19+Inputs!$B$30*(1+$E363)^4*Inputs!$B$20+Inputs!$B$31*(1+$F363)^4*Inputs!$B$21+Inputs!$B$22*(1+Inputs!$B$23)^4</f>
        <v>19096.686519148403</v>
      </c>
      <c r="V363" s="35">
        <f>Inputs!$B$13/(Q363*(1-$G363))</f>
        <v>1.4699298285727997</v>
      </c>
      <c r="W363" s="36">
        <f>Inputs!$B$13</f>
        <v>12660</v>
      </c>
      <c r="X363" s="36">
        <f t="shared" si="53"/>
        <v>13147.207620322704</v>
      </c>
      <c r="Y363" s="36">
        <f t="shared" si="54"/>
        <v>13913.219635153266</v>
      </c>
      <c r="Z363" s="36">
        <f t="shared" si="55"/>
        <v>15026.214980681129</v>
      </c>
      <c r="AA363" s="36">
        <f t="shared" si="56"/>
        <v>16561.95131276239</v>
      </c>
      <c r="AB363" s="36">
        <f t="shared" si="57"/>
        <v>53972.006095197568</v>
      </c>
      <c r="AC363" s="36">
        <f t="shared" si="58"/>
        <v>253577.20063648565</v>
      </c>
      <c r="AD363" s="36">
        <f t="shared" si="59"/>
        <v>160453.85498485944</v>
      </c>
    </row>
    <row r="364" spans="1:30" ht="14.25" customHeight="1" x14ac:dyDescent="0.25">
      <c r="A364" s="16">
        <v>348</v>
      </c>
      <c r="B364" s="34">
        <v>0.23556618938440299</v>
      </c>
      <c r="C364" s="34">
        <v>7.3290135125040304E-2</v>
      </c>
      <c r="D364" s="34">
        <v>2.7340401879487199E-2</v>
      </c>
      <c r="E364" s="34">
        <v>3.1203821170068501E-2</v>
      </c>
      <c r="F364" s="34">
        <v>1.1614079816364999E-2</v>
      </c>
      <c r="G364" s="34">
        <v>0.16965651803491799</v>
      </c>
      <c r="H364" s="35">
        <v>1.0513146511415701</v>
      </c>
      <c r="I364" s="34">
        <v>0.10408511497822399</v>
      </c>
      <c r="J364" s="34">
        <v>2.62949189092542E-2</v>
      </c>
      <c r="K364" s="36">
        <f>Inputs!$B$12*(1+$B364)^4</f>
        <v>139834.81513324412</v>
      </c>
      <c r="L364" s="36">
        <f t="shared" si="50"/>
        <v>16498.2293932377</v>
      </c>
      <c r="M364" s="36">
        <f t="shared" si="51"/>
        <v>186010.13440628766</v>
      </c>
      <c r="N364" s="37">
        <f>M364/Inputs!$B$6</f>
        <v>283.55203415592632</v>
      </c>
      <c r="O364" s="38">
        <f>IF(N364&gt;Inputs!$B$4,1,0)</f>
        <v>0</v>
      </c>
      <c r="P364" s="34">
        <f t="shared" si="52"/>
        <v>7.7790196068969794E-2</v>
      </c>
      <c r="Q364" s="36">
        <f>Inputs!$B$12*(1+$B364)^0*$C364+Inputs!$B$29*(1+$D364)^0*Inputs!$B$19+Inputs!$B$30*(1+$E364)^0*Inputs!$B$20+Inputs!$B$31*(1+$F364)^0*Inputs!$B$21+Inputs!$B$22*(1+Inputs!$B$23)^0</f>
        <v>12419.452134929339</v>
      </c>
      <c r="R364" s="36">
        <f>Inputs!$B$12*(1+$B364)^1*$C364+Inputs!$B$29*(1+$D364)^1*Inputs!$B$19+Inputs!$B$30*(1+$E364)^1*Inputs!$B$20+Inputs!$B$31*(1+$F364)^1*Inputs!$B$21+Inputs!$B$22*(1+Inputs!$B$23)^1</f>
        <v>13607.268370794032</v>
      </c>
      <c r="S364" s="36">
        <f>Inputs!$B$12*(1+$B364)^2*$C364+Inputs!$B$29*(1+$D364)^2*Inputs!$B$19+Inputs!$B$30*(1+$E364)^2*Inputs!$B$20+Inputs!$B$31*(1+$F364)^2*Inputs!$B$21+Inputs!$B$22*(1+Inputs!$B$23)^2</f>
        <v>15042.5518922964</v>
      </c>
      <c r="T364" s="36">
        <f>Inputs!$B$12*(1+$B364)^3*$C364+Inputs!$B$29*(1+$D364)^3*Inputs!$B$19+Inputs!$B$30*(1+$E364)^3*Inputs!$B$20+Inputs!$B$31*(1+$F364)^3*Inputs!$B$21+Inputs!$B$22*(1+Inputs!$B$23)^3</f>
        <v>16782.873855558471</v>
      </c>
      <c r="U364" s="36">
        <f>Inputs!$B$12*(1+$B364)^4*$C364+Inputs!$B$29*(1+$D364)^4*Inputs!$B$19+Inputs!$B$30*(1+$E364)^4*Inputs!$B$20+Inputs!$B$31*(1+$F364)^4*Inputs!$B$21+Inputs!$B$22*(1+Inputs!$B$23)^4</f>
        <v>18899.348792251018</v>
      </c>
      <c r="V364" s="35">
        <f>Inputs!$B$13/(Q364*(1-$G364))</f>
        <v>1.2276469431476218</v>
      </c>
      <c r="W364" s="36">
        <f>Inputs!$B$13</f>
        <v>12660</v>
      </c>
      <c r="X364" s="36">
        <f t="shared" si="53"/>
        <v>13372.740910003322</v>
      </c>
      <c r="Y364" s="36">
        <f t="shared" si="54"/>
        <v>14232.667708680692</v>
      </c>
      <c r="Z364" s="36">
        <f t="shared" si="55"/>
        <v>15264.969661140829</v>
      </c>
      <c r="AA364" s="36">
        <f t="shared" si="56"/>
        <v>16498.2293932377</v>
      </c>
      <c r="AB364" s="36">
        <f t="shared" si="57"/>
        <v>53340.394989639171</v>
      </c>
      <c r="AC364" s="36">
        <f t="shared" si="58"/>
        <v>217663.01992949072</v>
      </c>
      <c r="AD364" s="36">
        <f t="shared" si="59"/>
        <v>132669.73941664849</v>
      </c>
    </row>
    <row r="365" spans="1:30" ht="14.25" customHeight="1" x14ac:dyDescent="0.25">
      <c r="A365" s="16">
        <v>349</v>
      </c>
      <c r="B365" s="34">
        <v>0.13024025771629399</v>
      </c>
      <c r="C365" s="34">
        <v>8.3387835985165096E-2</v>
      </c>
      <c r="D365" s="34">
        <v>3.0277995790560001E-2</v>
      </c>
      <c r="E365" s="34">
        <v>5.0740429365728798E-2</v>
      </c>
      <c r="F365" s="34">
        <v>-2.76113887980461E-3</v>
      </c>
      <c r="G365" s="34">
        <v>0.18453270355247001</v>
      </c>
      <c r="H365" s="35">
        <v>1.00838130797961</v>
      </c>
      <c r="I365" s="34">
        <v>9.5990609595374296E-2</v>
      </c>
      <c r="J365" s="34">
        <v>2.9010791284112901E-2</v>
      </c>
      <c r="K365" s="36">
        <f>Inputs!$B$12*(1+$B365)^4</f>
        <v>97911.643251591158</v>
      </c>
      <c r="L365" s="36">
        <f t="shared" si="50"/>
        <v>13827.846636133536</v>
      </c>
      <c r="M365" s="36">
        <f t="shared" si="51"/>
        <v>184770.82130301336</v>
      </c>
      <c r="N365" s="37">
        <f>M365/Inputs!$B$6</f>
        <v>281.6628373521545</v>
      </c>
      <c r="O365" s="38">
        <f>IF(N365&gt;Inputs!$B$4,1,0)</f>
        <v>0</v>
      </c>
      <c r="P365" s="34">
        <f t="shared" si="52"/>
        <v>6.6979818311261402E-2</v>
      </c>
      <c r="Q365" s="36">
        <f>Inputs!$B$12*(1+$B365)^0*$C365+Inputs!$B$29*(1+$D365)^0*Inputs!$B$19+Inputs!$B$30*(1+$E365)^0*Inputs!$B$20+Inputs!$B$31*(1+$F365)^0*Inputs!$B$21+Inputs!$B$22*(1+Inputs!$B$23)^0</f>
        <v>13025.314186536827</v>
      </c>
      <c r="R365" s="36">
        <f>Inputs!$B$12*(1+$B365)^1*$C365+Inputs!$B$29*(1+$D365)^1*Inputs!$B$19+Inputs!$B$30*(1+$E365)^1*Inputs!$B$20+Inputs!$B$31*(1+$F365)^1*Inputs!$B$21+Inputs!$B$22*(1+Inputs!$B$23)^1</f>
        <v>13822.736242443976</v>
      </c>
      <c r="S365" s="36">
        <f>Inputs!$B$12*(1+$B365)^2*$C365+Inputs!$B$29*(1+$D365)^2*Inputs!$B$19+Inputs!$B$30*(1+$E365)^2*Inputs!$B$20+Inputs!$B$31*(1+$F365)^2*Inputs!$B$21+Inputs!$B$22*(1+Inputs!$B$23)^2</f>
        <v>14712.478030778038</v>
      </c>
      <c r="T365" s="36">
        <f>Inputs!$B$12*(1+$B365)^3*$C365+Inputs!$B$29*(1+$D365)^3*Inputs!$B$19+Inputs!$B$30*(1+$E365)^3*Inputs!$B$20+Inputs!$B$31*(1+$F365)^3*Inputs!$B$21+Inputs!$B$22*(1+Inputs!$B$23)^3</f>
        <v>15705.950102514065</v>
      </c>
      <c r="U365" s="36">
        <f>Inputs!$B$12*(1+$B365)^4*$C365+Inputs!$B$29*(1+$D365)^4*Inputs!$B$19+Inputs!$B$30*(1+$E365)^4*Inputs!$B$20+Inputs!$B$31*(1+$F365)^4*Inputs!$B$21+Inputs!$B$22*(1+Inputs!$B$23)^4</f>
        <v>16816.020135136561</v>
      </c>
      <c r="V365" s="35">
        <f>Inputs!$B$13/(Q365*(1-$G365))</f>
        <v>1.1918976105225805</v>
      </c>
      <c r="W365" s="36">
        <f>Inputs!$B$13</f>
        <v>12660</v>
      </c>
      <c r="X365" s="36">
        <f t="shared" si="53"/>
        <v>12917.908723737608</v>
      </c>
      <c r="Y365" s="36">
        <f t="shared" si="54"/>
        <v>13198.972320779058</v>
      </c>
      <c r="Z365" s="36">
        <f t="shared" si="55"/>
        <v>13502.638768601493</v>
      </c>
      <c r="AA365" s="36">
        <f t="shared" si="56"/>
        <v>13827.846636133536</v>
      </c>
      <c r="AB365" s="36">
        <f t="shared" si="57"/>
        <v>50433.602584376822</v>
      </c>
      <c r="AC365" s="36">
        <f t="shared" si="58"/>
        <v>212437.17536944689</v>
      </c>
      <c r="AD365" s="36">
        <f t="shared" si="59"/>
        <v>134337.21871863655</v>
      </c>
    </row>
    <row r="366" spans="1:30" ht="14.25" customHeight="1" x14ac:dyDescent="0.25">
      <c r="A366" s="16">
        <v>350</v>
      </c>
      <c r="B366" s="34">
        <v>0.22729860782823599</v>
      </c>
      <c r="C366" s="34">
        <v>8.2605563282140804E-2</v>
      </c>
      <c r="D366" s="34">
        <v>2.90657500050262E-2</v>
      </c>
      <c r="E366" s="34">
        <v>2.5082775691702499E-2</v>
      </c>
      <c r="F366" s="34">
        <v>-4.8679926143161099E-3</v>
      </c>
      <c r="G366" s="34">
        <v>0.16688469296448</v>
      </c>
      <c r="H366" s="35">
        <v>1.0692304630026099</v>
      </c>
      <c r="I366" s="34">
        <v>9.93876756004234E-2</v>
      </c>
      <c r="J366" s="34">
        <v>2.32932663201777E-2</v>
      </c>
      <c r="K366" s="36">
        <f>Inputs!$B$12*(1+$B366)^4</f>
        <v>136129.48976292333</v>
      </c>
      <c r="L366" s="36">
        <f t="shared" si="50"/>
        <v>17417.898504026027</v>
      </c>
      <c r="M366" s="36">
        <f t="shared" si="51"/>
        <v>201227.67736070199</v>
      </c>
      <c r="N366" s="37">
        <f>M366/Inputs!$B$6</f>
        <v>306.74950817180184</v>
      </c>
      <c r="O366" s="38">
        <f>IF(N366&gt;Inputs!$B$4,1,0)</f>
        <v>0</v>
      </c>
      <c r="P366" s="34">
        <f t="shared" si="52"/>
        <v>7.6094409280245703E-2</v>
      </c>
      <c r="Q366" s="36">
        <f>Inputs!$B$12*(1+$B366)^0*$C366+Inputs!$B$29*(1+$D366)^0*Inputs!$B$19+Inputs!$B$30*(1+$E366)^0*Inputs!$B$20+Inputs!$B$31*(1+$F366)^0*Inputs!$B$21+Inputs!$B$22*(1+Inputs!$B$23)^0</f>
        <v>12978.377824355372</v>
      </c>
      <c r="R366" s="36">
        <f>Inputs!$B$12*(1+$B366)^1*$C366+Inputs!$B$29*(1+$D366)^1*Inputs!$B$19+Inputs!$B$30*(1+$E366)^1*Inputs!$B$20+Inputs!$B$31*(1+$F366)^1*Inputs!$B$21+Inputs!$B$22*(1+Inputs!$B$23)^1</f>
        <v>14172.824747338782</v>
      </c>
      <c r="S366" s="36">
        <f>Inputs!$B$12*(1+$B366)^2*$C366+Inputs!$B$29*(1+$D366)^2*Inputs!$B$19+Inputs!$B$30*(1+$E366)^2*Inputs!$B$20+Inputs!$B$31*(1+$F366)^2*Inputs!$B$21+Inputs!$B$22*(1+Inputs!$B$23)^2</f>
        <v>15625.742147367833</v>
      </c>
      <c r="T366" s="36">
        <f>Inputs!$B$12*(1+$B366)^3*$C366+Inputs!$B$29*(1+$D366)^3*Inputs!$B$19+Inputs!$B$30*(1+$E366)^3*Inputs!$B$20+Inputs!$B$31*(1+$F366)^3*Inputs!$B$21+Inputs!$B$22*(1+Inputs!$B$23)^3</f>
        <v>17395.391759218473</v>
      </c>
      <c r="U366" s="36">
        <f>Inputs!$B$12*(1+$B366)^4*$C366+Inputs!$B$29*(1+$D366)^4*Inputs!$B$19+Inputs!$B$30*(1+$E366)^4*Inputs!$B$20+Inputs!$B$31*(1+$F366)^4*Inputs!$B$21+Inputs!$B$22*(1+Inputs!$B$23)^4</f>
        <v>19553.26643380287</v>
      </c>
      <c r="V366" s="35">
        <f>Inputs!$B$13/(Q366*(1-$G366))</f>
        <v>1.1708686518806335</v>
      </c>
      <c r="W366" s="36">
        <f>Inputs!$B$13</f>
        <v>12660</v>
      </c>
      <c r="X366" s="36">
        <f t="shared" si="53"/>
        <v>13525.119763806064</v>
      </c>
      <c r="Y366" s="36">
        <f t="shared" si="54"/>
        <v>14580.855503777151</v>
      </c>
      <c r="Z366" s="36">
        <f t="shared" si="55"/>
        <v>15863.924921370397</v>
      </c>
      <c r="AA366" s="36">
        <f t="shared" si="56"/>
        <v>17417.898504026027</v>
      </c>
      <c r="AB366" s="36">
        <f t="shared" si="57"/>
        <v>55383.598676016081</v>
      </c>
      <c r="AC366" s="36">
        <f t="shared" si="58"/>
        <v>234230.32547602922</v>
      </c>
      <c r="AD366" s="36">
        <f t="shared" si="59"/>
        <v>145844.0786846859</v>
      </c>
    </row>
    <row r="367" spans="1:30" ht="14.25" customHeight="1" x14ac:dyDescent="0.25">
      <c r="A367" s="16">
        <v>351</v>
      </c>
      <c r="B367" s="34">
        <v>0.427742390111298</v>
      </c>
      <c r="C367" s="34">
        <v>6.4877505355813103E-2</v>
      </c>
      <c r="D367" s="34">
        <v>2.7857640629899601E-2</v>
      </c>
      <c r="E367" s="34">
        <v>5.6396405136911798E-2</v>
      </c>
      <c r="F367" s="34">
        <v>1.8709114341877501E-2</v>
      </c>
      <c r="G367" s="34">
        <v>0.18754523728118799</v>
      </c>
      <c r="H367" s="35">
        <v>1.1930038472879101</v>
      </c>
      <c r="I367" s="34">
        <v>9.3968204892013393E-2</v>
      </c>
      <c r="J367" s="34">
        <v>2.2588635434953899E-2</v>
      </c>
      <c r="K367" s="36">
        <f>Inputs!$B$12*(1+$B367)^4</f>
        <v>249316.2962613907</v>
      </c>
      <c r="L367" s="36">
        <f t="shared" si="50"/>
        <v>24478.682234266023</v>
      </c>
      <c r="M367" s="36">
        <f t="shared" si="51"/>
        <v>289745.74380657938</v>
      </c>
      <c r="N367" s="37">
        <f>M367/Inputs!$B$6</f>
        <v>441.68558507100516</v>
      </c>
      <c r="O367" s="38">
        <f>IF(N367&gt;Inputs!$B$4,1,0)</f>
        <v>1</v>
      </c>
      <c r="P367" s="34">
        <f t="shared" si="52"/>
        <v>7.1379569457059491E-2</v>
      </c>
      <c r="Q367" s="36">
        <f>Inputs!$B$12*(1+$B367)^0*$C367+Inputs!$B$29*(1+$D367)^0*Inputs!$B$19+Inputs!$B$30*(1+$E367)^0*Inputs!$B$20+Inputs!$B$31*(1+$F367)^0*Inputs!$B$21+Inputs!$B$22*(1+Inputs!$B$23)^0</f>
        <v>11914.694348775709</v>
      </c>
      <c r="R367" s="36">
        <f>Inputs!$B$12*(1+$B367)^1*$C367+Inputs!$B$29*(1+$D367)^1*Inputs!$B$19+Inputs!$B$30*(1+$E367)^1*Inputs!$B$20+Inputs!$B$31*(1+$F367)^1*Inputs!$B$21+Inputs!$B$22*(1+Inputs!$B$23)^1</f>
        <v>13828.648274200877</v>
      </c>
      <c r="S367" s="36">
        <f>Inputs!$B$12*(1+$B367)^2*$C367+Inputs!$B$29*(1+$D367)^2*Inputs!$B$19+Inputs!$B$30*(1+$E367)^2*Inputs!$B$20+Inputs!$B$31*(1+$F367)^2*Inputs!$B$21+Inputs!$B$22*(1+Inputs!$B$23)^2</f>
        <v>16464.869208732009</v>
      </c>
      <c r="T367" s="36">
        <f>Inputs!$B$12*(1+$B367)^3*$C367+Inputs!$B$29*(1+$D367)^3*Inputs!$B$19+Inputs!$B$30*(1+$E367)^3*Inputs!$B$20+Inputs!$B$31*(1+$F367)^3*Inputs!$B$21+Inputs!$B$22*(1+Inputs!$B$23)^3</f>
        <v>20128.489948812959</v>
      </c>
      <c r="U367" s="36">
        <f>Inputs!$B$12*(1+$B367)^4*$C367+Inputs!$B$29*(1+$D367)^4*Inputs!$B$19+Inputs!$B$30*(1+$E367)^4*Inputs!$B$20+Inputs!$B$31*(1+$F367)^4*Inputs!$B$21+Inputs!$B$22*(1+Inputs!$B$23)^4</f>
        <v>25254.978406023682</v>
      </c>
      <c r="V367" s="35">
        <f>Inputs!$B$13/(Q367*(1-$G367))</f>
        <v>1.3078309507256047</v>
      </c>
      <c r="W367" s="36">
        <f>Inputs!$B$13</f>
        <v>12660</v>
      </c>
      <c r="X367" s="36">
        <f t="shared" si="53"/>
        <v>14371.15344723089</v>
      </c>
      <c r="Y367" s="36">
        <f t="shared" si="54"/>
        <v>16726.785288125171</v>
      </c>
      <c r="Z367" s="36">
        <f t="shared" si="55"/>
        <v>19979.229435106336</v>
      </c>
      <c r="AA367" s="36">
        <f t="shared" si="56"/>
        <v>24478.682234266023</v>
      </c>
      <c r="AB367" s="36">
        <f t="shared" si="57"/>
        <v>65929.515296365833</v>
      </c>
      <c r="AC367" s="36">
        <f t="shared" si="58"/>
        <v>350683.29010085243</v>
      </c>
      <c r="AD367" s="36">
        <f t="shared" si="59"/>
        <v>223816.22851021355</v>
      </c>
    </row>
    <row r="368" spans="1:30" ht="14.25" customHeight="1" x14ac:dyDescent="0.25">
      <c r="A368" s="16">
        <v>352</v>
      </c>
      <c r="B368" s="34">
        <v>0.21669733601487101</v>
      </c>
      <c r="C368" s="34">
        <v>8.6028228676952895E-2</v>
      </c>
      <c r="D368" s="34">
        <v>3.6146682384249597E-2</v>
      </c>
      <c r="E368" s="34">
        <v>4.7598931855043998E-2</v>
      </c>
      <c r="F368" s="34">
        <v>-1.7845303069692301E-3</v>
      </c>
      <c r="G368" s="34">
        <v>0.21175539059847201</v>
      </c>
      <c r="H368" s="35">
        <v>0.98916329853967699</v>
      </c>
      <c r="I368" s="34">
        <v>0.10569878445542399</v>
      </c>
      <c r="J368" s="34">
        <v>2.8032164035082199E-2</v>
      </c>
      <c r="K368" s="36">
        <f>Inputs!$B$12*(1+$B368)^4</f>
        <v>131486.59501736675</v>
      </c>
      <c r="L368" s="36">
        <f t="shared" si="50"/>
        <v>15617.001383024359</v>
      </c>
      <c r="M368" s="36">
        <f t="shared" si="51"/>
        <v>176937.7887208254</v>
      </c>
      <c r="N368" s="37">
        <f>M368/Inputs!$B$6</f>
        <v>269.72223890369725</v>
      </c>
      <c r="O368" s="38">
        <f>IF(N368&gt;Inputs!$B$4,1,0)</f>
        <v>0</v>
      </c>
      <c r="P368" s="34">
        <f t="shared" si="52"/>
        <v>7.7666620420341795E-2</v>
      </c>
      <c r="Q368" s="36">
        <f>Inputs!$B$12*(1+$B368)^0*$C368+Inputs!$B$29*(1+$D368)^0*Inputs!$B$19+Inputs!$B$30*(1+$E368)^0*Inputs!$B$20+Inputs!$B$31*(1+$F368)^0*Inputs!$B$21+Inputs!$B$22*(1+Inputs!$B$23)^0</f>
        <v>13183.737748044095</v>
      </c>
      <c r="R368" s="36">
        <f>Inputs!$B$12*(1+$B368)^1*$C368+Inputs!$B$29*(1+$D368)^1*Inputs!$B$19+Inputs!$B$30*(1+$E368)^1*Inputs!$B$20+Inputs!$B$31*(1+$F368)^1*Inputs!$B$21+Inputs!$B$22*(1+Inputs!$B$23)^1</f>
        <v>14463.938809038758</v>
      </c>
      <c r="S368" s="36">
        <f>Inputs!$B$12*(1+$B368)^2*$C368+Inputs!$B$29*(1+$D368)^2*Inputs!$B$19+Inputs!$B$30*(1+$E368)^2*Inputs!$B$20+Inputs!$B$31*(1+$F368)^2*Inputs!$B$21+Inputs!$B$22*(1+Inputs!$B$23)^2</f>
        <v>15994.463366748583</v>
      </c>
      <c r="T368" s="36">
        <f>Inputs!$B$12*(1+$B368)^3*$C368+Inputs!$B$29*(1+$D368)^3*Inputs!$B$19+Inputs!$B$30*(1+$E368)^3*Inputs!$B$20+Inputs!$B$31*(1+$F368)^3*Inputs!$B$21+Inputs!$B$22*(1+Inputs!$B$23)^3</f>
        <v>17828.199227223144</v>
      </c>
      <c r="U368" s="36">
        <f>Inputs!$B$12*(1+$B368)^4*$C368+Inputs!$B$29*(1+$D368)^4*Inputs!$B$19+Inputs!$B$30*(1+$E368)^4*Inputs!$B$20+Inputs!$B$31*(1+$F368)^4*Inputs!$B$21+Inputs!$B$22*(1+Inputs!$B$23)^4</f>
        <v>20029.432535013242</v>
      </c>
      <c r="V368" s="35">
        <f>Inputs!$B$13/(Q368*(1-$G368))</f>
        <v>1.2182436065927125</v>
      </c>
      <c r="W368" s="36">
        <f>Inputs!$B$13</f>
        <v>12660</v>
      </c>
      <c r="X368" s="36">
        <f t="shared" si="53"/>
        <v>13236.400613756769</v>
      </c>
      <c r="Y368" s="36">
        <f t="shared" si="54"/>
        <v>13914.995943677772</v>
      </c>
      <c r="Z368" s="36">
        <f t="shared" si="55"/>
        <v>14705.509324077102</v>
      </c>
      <c r="AA368" s="36">
        <f t="shared" si="56"/>
        <v>15617.001383024359</v>
      </c>
      <c r="AB368" s="36">
        <f t="shared" si="57"/>
        <v>51858.390552697063</v>
      </c>
      <c r="AC368" s="36">
        <f t="shared" si="58"/>
        <v>206714.02515828368</v>
      </c>
      <c r="AD368" s="36">
        <f t="shared" si="59"/>
        <v>125079.39816812835</v>
      </c>
    </row>
    <row r="369" spans="1:30" ht="14.25" customHeight="1" x14ac:dyDescent="0.25">
      <c r="A369" s="16">
        <v>353</v>
      </c>
      <c r="B369" s="34">
        <v>0.42138030981734498</v>
      </c>
      <c r="C369" s="34">
        <v>5.5461326040886903E-2</v>
      </c>
      <c r="D369" s="34">
        <v>3.3461752287792197E-2</v>
      </c>
      <c r="E369" s="34">
        <v>2.4553382742701899E-2</v>
      </c>
      <c r="F369" s="34">
        <v>-1.97026986818611E-3</v>
      </c>
      <c r="G369" s="34">
        <v>0.153029038285839</v>
      </c>
      <c r="H369" s="35">
        <v>1.0543222079581001</v>
      </c>
      <c r="I369" s="34">
        <v>8.7953576721332194E-2</v>
      </c>
      <c r="J369" s="34">
        <v>2.4977161181698099E-2</v>
      </c>
      <c r="K369" s="36">
        <f>Inputs!$B$12*(1+$B369)^4</f>
        <v>244902.05541754153</v>
      </c>
      <c r="L369" s="36">
        <f t="shared" si="50"/>
        <v>19645.993060050583</v>
      </c>
      <c r="M369" s="36">
        <f t="shared" si="51"/>
        <v>269552.30664881575</v>
      </c>
      <c r="N369" s="37">
        <f>M369/Inputs!$B$6</f>
        <v>410.90290647685327</v>
      </c>
      <c r="O369" s="38">
        <f>IF(N369&gt;Inputs!$B$4,1,0)</f>
        <v>1</v>
      </c>
      <c r="P369" s="34">
        <f t="shared" si="52"/>
        <v>6.2976415539634095E-2</v>
      </c>
      <c r="Q369" s="36">
        <f>Inputs!$B$12*(1+$B369)^0*$C369+Inputs!$B$29*(1+$D369)^0*Inputs!$B$19+Inputs!$B$30*(1+$E369)^0*Inputs!$B$20+Inputs!$B$31*(1+$F369)^0*Inputs!$B$21+Inputs!$B$22*(1+Inputs!$B$23)^0</f>
        <v>11349.723589880137</v>
      </c>
      <c r="R369" s="36">
        <f>Inputs!$B$12*(1+$B369)^1*$C369+Inputs!$B$29*(1+$D369)^1*Inputs!$B$19+Inputs!$B$30*(1+$E369)^1*Inputs!$B$20+Inputs!$B$31*(1+$F369)^1*Inputs!$B$21+Inputs!$B$22*(1+Inputs!$B$23)^1</f>
        <v>12846.071227196928</v>
      </c>
      <c r="S369" s="36">
        <f>Inputs!$B$12*(1+$B369)^2*$C369+Inputs!$B$29*(1+$D369)^2*Inputs!$B$19+Inputs!$B$30*(1+$E369)^2*Inputs!$B$20+Inputs!$B$31*(1+$F369)^2*Inputs!$B$21+Inputs!$B$22*(1+Inputs!$B$23)^2</f>
        <v>14936.440741725128</v>
      </c>
      <c r="T369" s="36">
        <f>Inputs!$B$12*(1+$B369)^3*$C369+Inputs!$B$29*(1+$D369)^3*Inputs!$B$19+Inputs!$B$30*(1+$E369)^3*Inputs!$B$20+Inputs!$B$31*(1+$F369)^3*Inputs!$B$21+Inputs!$B$22*(1+Inputs!$B$23)^3</f>
        <v>17869.910610859057</v>
      </c>
      <c r="U369" s="36">
        <f>Inputs!$B$12*(1+$B369)^4*$C369+Inputs!$B$29*(1+$D369)^4*Inputs!$B$19+Inputs!$B$30*(1+$E369)^4*Inputs!$B$20+Inputs!$B$31*(1+$F369)^4*Inputs!$B$21+Inputs!$B$22*(1+Inputs!$B$23)^4</f>
        <v>22000.477706590067</v>
      </c>
      <c r="V369" s="35">
        <f>Inputs!$B$13/(Q369*(1-$G369))</f>
        <v>1.3169821840695555</v>
      </c>
      <c r="W369" s="36">
        <f>Inputs!$B$13</f>
        <v>12660</v>
      </c>
      <c r="X369" s="36">
        <f t="shared" si="53"/>
        <v>13614.642982965612</v>
      </c>
      <c r="Y369" s="36">
        <f t="shared" si="54"/>
        <v>14999.367678540752</v>
      </c>
      <c r="Z369" s="36">
        <f t="shared" si="55"/>
        <v>16951.337119201773</v>
      </c>
      <c r="AA369" s="36">
        <f t="shared" si="56"/>
        <v>19645.993060050583</v>
      </c>
      <c r="AB369" s="36">
        <f t="shared" si="57"/>
        <v>59775.043444603943</v>
      </c>
      <c r="AC369" s="36">
        <f t="shared" si="58"/>
        <v>319749.76699988579</v>
      </c>
      <c r="AD369" s="36">
        <f t="shared" si="59"/>
        <v>209777.26320421183</v>
      </c>
    </row>
    <row r="370" spans="1:30" ht="14.25" customHeight="1" x14ac:dyDescent="0.25">
      <c r="A370" s="16">
        <v>354</v>
      </c>
      <c r="B370" s="34">
        <v>0.227723816916167</v>
      </c>
      <c r="C370" s="34">
        <v>9.4981792803628895E-2</v>
      </c>
      <c r="D370" s="34">
        <v>5.2907527762461798E-2</v>
      </c>
      <c r="E370" s="34">
        <v>3.45420194850143E-2</v>
      </c>
      <c r="F370" s="34">
        <v>1.5277111074940401E-2</v>
      </c>
      <c r="G370" s="34">
        <v>0.207730271332111</v>
      </c>
      <c r="H370" s="35">
        <v>1.0300174059452001</v>
      </c>
      <c r="I370" s="34">
        <v>9.9347616133365499E-2</v>
      </c>
      <c r="J370" s="34">
        <v>2.0989914249460701E-2</v>
      </c>
      <c r="K370" s="36">
        <f>Inputs!$B$12*(1+$B370)^4</f>
        <v>136318.2411692403</v>
      </c>
      <c r="L370" s="36">
        <f t="shared" si="50"/>
        <v>18021.710100745961</v>
      </c>
      <c r="M370" s="36">
        <f t="shared" si="51"/>
        <v>202709.31405284384</v>
      </c>
      <c r="N370" s="37">
        <f>M370/Inputs!$B$6</f>
        <v>309.00810069031075</v>
      </c>
      <c r="O370" s="38">
        <f>IF(N370&gt;Inputs!$B$4,1,0)</f>
        <v>0</v>
      </c>
      <c r="P370" s="34">
        <f t="shared" si="52"/>
        <v>7.8357701883904798E-2</v>
      </c>
      <c r="Q370" s="36">
        <f>Inputs!$B$12*(1+$B370)^0*$C370+Inputs!$B$29*(1+$D370)^0*Inputs!$B$19+Inputs!$B$30*(1+$E370)^0*Inputs!$B$20+Inputs!$B$31*(1+$F370)^0*Inputs!$B$21+Inputs!$B$22*(1+Inputs!$B$23)^0</f>
        <v>13720.951595644656</v>
      </c>
      <c r="R370" s="36">
        <f>Inputs!$B$12*(1+$B370)^1*$C370+Inputs!$B$29*(1+$D370)^1*Inputs!$B$19+Inputs!$B$30*(1+$E370)^1*Inputs!$B$20+Inputs!$B$31*(1+$F370)^1*Inputs!$B$21+Inputs!$B$22*(1+Inputs!$B$23)^1</f>
        <v>15279.916188160554</v>
      </c>
      <c r="S370" s="36">
        <f>Inputs!$B$12*(1+$B370)^2*$C370+Inputs!$B$29*(1+$D370)^2*Inputs!$B$19+Inputs!$B$30*(1+$E370)^2*Inputs!$B$20+Inputs!$B$31*(1+$F370)^2*Inputs!$B$21+Inputs!$B$22*(1+Inputs!$B$23)^2</f>
        <v>17145.628017616284</v>
      </c>
      <c r="T370" s="36">
        <f>Inputs!$B$12*(1+$B370)^3*$C370+Inputs!$B$29*(1+$D370)^3*Inputs!$B$19+Inputs!$B$30*(1+$E370)^3*Inputs!$B$20+Inputs!$B$31*(1+$F370)^3*Inputs!$B$21+Inputs!$B$22*(1+Inputs!$B$23)^3</f>
        <v>19385.933382025294</v>
      </c>
      <c r="U370" s="36">
        <f>Inputs!$B$12*(1+$B370)^4*$C370+Inputs!$B$29*(1+$D370)^4*Inputs!$B$19+Inputs!$B$30*(1+$E370)^4*Inputs!$B$20+Inputs!$B$31*(1+$F370)^4*Inputs!$B$21+Inputs!$B$22*(1+Inputs!$B$23)^4</f>
        <v>22084.032264324007</v>
      </c>
      <c r="V370" s="35">
        <f>Inputs!$B$13/(Q370*(1-$G370))</f>
        <v>1.1645989946791691</v>
      </c>
      <c r="W370" s="36">
        <f>Inputs!$B$13</f>
        <v>12660</v>
      </c>
      <c r="X370" s="36">
        <f t="shared" si="53"/>
        <v>13691.115084199268</v>
      </c>
      <c r="Y370" s="36">
        <f t="shared" si="54"/>
        <v>14905.792958267857</v>
      </c>
      <c r="Z370" s="36">
        <f t="shared" si="55"/>
        <v>16336.678055064967</v>
      </c>
      <c r="AA370" s="36">
        <f t="shared" si="56"/>
        <v>18021.710100745961</v>
      </c>
      <c r="AB370" s="36">
        <f t="shared" si="57"/>
        <v>56471.203923164459</v>
      </c>
      <c r="AC370" s="36">
        <f t="shared" si="58"/>
        <v>234820.36619260191</v>
      </c>
      <c r="AD370" s="36">
        <f t="shared" si="59"/>
        <v>146238.11012967938</v>
      </c>
    </row>
    <row r="371" spans="1:30" ht="14.25" customHeight="1" x14ac:dyDescent="0.25">
      <c r="A371" s="16">
        <v>355</v>
      </c>
      <c r="B371" s="34">
        <v>0.29264053531623802</v>
      </c>
      <c r="C371" s="34">
        <v>8.9943111533104497E-2</v>
      </c>
      <c r="D371" s="34">
        <v>1.5812243160558102E-2</v>
      </c>
      <c r="E371" s="34">
        <v>2.6972728446788299E-2</v>
      </c>
      <c r="F371" s="34">
        <v>-1.04319801270962E-2</v>
      </c>
      <c r="G371" s="34">
        <v>0.18707299564418101</v>
      </c>
      <c r="H371" s="35">
        <v>0.99913987448191399</v>
      </c>
      <c r="I371" s="34">
        <v>0.10568635854186301</v>
      </c>
      <c r="J371" s="34">
        <v>2.3660475683272501E-2</v>
      </c>
      <c r="K371" s="36">
        <f>Inputs!$B$12*(1+$B371)^4</f>
        <v>167518.32926467023</v>
      </c>
      <c r="L371" s="36">
        <f t="shared" si="50"/>
        <v>18771.192191506299</v>
      </c>
      <c r="M371" s="36">
        <f t="shared" si="51"/>
        <v>197943.09590714006</v>
      </c>
      <c r="N371" s="37">
        <f>M371/Inputs!$B$6</f>
        <v>301.74252424868911</v>
      </c>
      <c r="O371" s="38">
        <f>IF(N371&gt;Inputs!$B$4,1,0)</f>
        <v>0</v>
      </c>
      <c r="P371" s="34">
        <f t="shared" si="52"/>
        <v>8.2025882858590499E-2</v>
      </c>
      <c r="Q371" s="36">
        <f>Inputs!$B$12*(1+$B371)^0*$C371+Inputs!$B$29*(1+$D371)^0*Inputs!$B$19+Inputs!$B$30*(1+$E371)^0*Inputs!$B$20+Inputs!$B$31*(1+$F371)^0*Inputs!$B$21+Inputs!$B$22*(1+Inputs!$B$23)^0</f>
        <v>13418.630719413191</v>
      </c>
      <c r="R371" s="36">
        <f>Inputs!$B$12*(1+$B371)^1*$C371+Inputs!$B$29*(1+$D371)^1*Inputs!$B$19+Inputs!$B$30*(1+$E371)^1*Inputs!$B$20+Inputs!$B$31*(1+$F371)^1*Inputs!$B$21+Inputs!$B$22*(1+Inputs!$B$23)^1</f>
        <v>15001.683584176721</v>
      </c>
      <c r="S371" s="36">
        <f>Inputs!$B$12*(1+$B371)^2*$C371+Inputs!$B$29*(1+$D371)^2*Inputs!$B$19+Inputs!$B$30*(1+$E371)^2*Inputs!$B$20+Inputs!$B$31*(1+$F371)^2*Inputs!$B$21+Inputs!$B$22*(1+Inputs!$B$23)^2</f>
        <v>17047.964183846423</v>
      </c>
      <c r="T371" s="36">
        <f>Inputs!$B$12*(1+$B371)^3*$C371+Inputs!$B$29*(1+$D371)^3*Inputs!$B$19+Inputs!$B$30*(1+$E371)^3*Inputs!$B$20+Inputs!$B$31*(1+$F371)^3*Inputs!$B$21+Inputs!$B$22*(1+Inputs!$B$23)^3</f>
        <v>19692.713029809158</v>
      </c>
      <c r="U371" s="36">
        <f>Inputs!$B$12*(1+$B371)^4*$C371+Inputs!$B$29*(1+$D371)^4*Inputs!$B$19+Inputs!$B$30*(1+$E371)^4*Inputs!$B$20+Inputs!$B$31*(1+$F371)^4*Inputs!$B$21+Inputs!$B$22*(1+Inputs!$B$23)^4</f>
        <v>23110.74865446773</v>
      </c>
      <c r="V371" s="35">
        <f>Inputs!$B$13/(Q371*(1-$G371))</f>
        <v>1.1605769848801801</v>
      </c>
      <c r="W371" s="36">
        <f>Inputs!$B$13</f>
        <v>12660</v>
      </c>
      <c r="X371" s="36">
        <f t="shared" si="53"/>
        <v>13661.361539816862</v>
      </c>
      <c r="Y371" s="36">
        <f t="shared" si="54"/>
        <v>14965.488502964621</v>
      </c>
      <c r="Z371" s="36">
        <f t="shared" si="55"/>
        <v>16641.069796188942</v>
      </c>
      <c r="AA371" s="36">
        <f t="shared" si="56"/>
        <v>18771.192191506299</v>
      </c>
      <c r="AB371" s="36">
        <f t="shared" si="57"/>
        <v>56188.509068776497</v>
      </c>
      <c r="AC371" s="36">
        <f t="shared" si="58"/>
        <v>234259.31984207916</v>
      </c>
      <c r="AD371" s="36">
        <f t="shared" si="59"/>
        <v>141754.58683836355</v>
      </c>
    </row>
    <row r="372" spans="1:30" ht="14.25" customHeight="1" x14ac:dyDescent="0.25">
      <c r="A372" s="16">
        <v>356</v>
      </c>
      <c r="B372" s="34">
        <v>0.31154148633043</v>
      </c>
      <c r="C372" s="34">
        <v>8.8854945391125498E-2</v>
      </c>
      <c r="D372" s="34">
        <v>3.2293227611627E-2</v>
      </c>
      <c r="E372" s="34">
        <v>5.61941945643872E-2</v>
      </c>
      <c r="F372" s="34">
        <v>-1.1676267635224899E-2</v>
      </c>
      <c r="G372" s="34">
        <v>0.169052528644241</v>
      </c>
      <c r="H372" s="35">
        <v>1.1251478144031799</v>
      </c>
      <c r="I372" s="34">
        <v>0.101086848826601</v>
      </c>
      <c r="J372" s="34">
        <v>2.8685851052541799E-2</v>
      </c>
      <c r="K372" s="36">
        <f>Inputs!$B$12*(1+$B372)^4</f>
        <v>177533.11811755892</v>
      </c>
      <c r="L372" s="36">
        <f t="shared" si="50"/>
        <v>22776.781677827676</v>
      </c>
      <c r="M372" s="36">
        <f t="shared" si="51"/>
        <v>262687.723644974</v>
      </c>
      <c r="N372" s="37">
        <f>M372/Inputs!$B$6</f>
        <v>400.4386031173384</v>
      </c>
      <c r="O372" s="38">
        <f>IF(N372&gt;Inputs!$B$4,1,0)</f>
        <v>1</v>
      </c>
      <c r="P372" s="34">
        <f t="shared" si="52"/>
        <v>7.24009977740592E-2</v>
      </c>
      <c r="Q372" s="36">
        <f>Inputs!$B$12*(1+$B372)^0*$C372+Inputs!$B$29*(1+$D372)^0*Inputs!$B$19+Inputs!$B$30*(1+$E372)^0*Inputs!$B$20+Inputs!$B$31*(1+$F372)^0*Inputs!$B$21+Inputs!$B$22*(1+Inputs!$B$23)^0</f>
        <v>13353.340750894451</v>
      </c>
      <c r="R372" s="36">
        <f>Inputs!$B$12*(1+$B372)^1*$C372+Inputs!$B$29*(1+$D372)^1*Inputs!$B$19+Inputs!$B$30*(1+$E372)^1*Inputs!$B$20+Inputs!$B$31*(1+$F372)^1*Inputs!$B$21+Inputs!$B$22*(1+Inputs!$B$23)^1</f>
        <v>15140.160961262376</v>
      </c>
      <c r="S372" s="36">
        <f>Inputs!$B$12*(1+$B372)^2*$C372+Inputs!$B$29*(1+$D372)^2*Inputs!$B$19+Inputs!$B$30*(1+$E372)^2*Inputs!$B$20+Inputs!$B$31*(1+$F372)^2*Inputs!$B$21+Inputs!$B$22*(1+Inputs!$B$23)^2</f>
        <v>17454.339161922388</v>
      </c>
      <c r="T372" s="36">
        <f>Inputs!$B$12*(1+$B372)^3*$C372+Inputs!$B$29*(1+$D372)^3*Inputs!$B$19+Inputs!$B$30*(1+$E372)^3*Inputs!$B$20+Inputs!$B$31*(1+$F372)^3*Inputs!$B$21+Inputs!$B$22*(1+Inputs!$B$23)^3</f>
        <v>20457.568361917482</v>
      </c>
      <c r="U372" s="36">
        <f>Inputs!$B$12*(1+$B372)^4*$C372+Inputs!$B$29*(1+$D372)^4*Inputs!$B$19+Inputs!$B$30*(1+$E372)^4*Inputs!$B$20+Inputs!$B$31*(1+$F372)^4*Inputs!$B$21+Inputs!$B$22*(1+Inputs!$B$23)^4</f>
        <v>24361.790688305227</v>
      </c>
      <c r="V372" s="35">
        <f>Inputs!$B$13/(Q372*(1-$G372))</f>
        <v>1.1409594339178906</v>
      </c>
      <c r="W372" s="36">
        <f>Inputs!$B$13</f>
        <v>12660</v>
      </c>
      <c r="X372" s="36">
        <f t="shared" si="53"/>
        <v>14304.313556358362</v>
      </c>
      <c r="Y372" s="36">
        <f t="shared" si="54"/>
        <v>16433.400722025221</v>
      </c>
      <c r="Z372" s="36">
        <f t="shared" si="55"/>
        <v>19193.769090438269</v>
      </c>
      <c r="AA372" s="36">
        <f t="shared" si="56"/>
        <v>22776.781677827676</v>
      </c>
      <c r="AB372" s="36">
        <f t="shared" si="57"/>
        <v>62737.130695945416</v>
      </c>
      <c r="AC372" s="36">
        <f t="shared" si="58"/>
        <v>323616.43851390365</v>
      </c>
      <c r="AD372" s="36">
        <f t="shared" si="59"/>
        <v>199950.59294902859</v>
      </c>
    </row>
    <row r="373" spans="1:30" ht="14.25" customHeight="1" x14ac:dyDescent="0.25">
      <c r="A373" s="16">
        <v>357</v>
      </c>
      <c r="B373" s="34">
        <v>0.21631190595668401</v>
      </c>
      <c r="C373" s="34">
        <v>8.6806839271999406E-2</v>
      </c>
      <c r="D373" s="34">
        <v>1.0669221814367E-2</v>
      </c>
      <c r="E373" s="34">
        <v>4.3837684675229499E-2</v>
      </c>
      <c r="F373" s="34">
        <v>1.0100451238958599E-2</v>
      </c>
      <c r="G373" s="34">
        <v>0.205988814413156</v>
      </c>
      <c r="H373" s="35">
        <v>1.1564072553343701</v>
      </c>
      <c r="I373" s="34">
        <v>0.101959390858927</v>
      </c>
      <c r="J373" s="34">
        <v>3.10992867683531E-2</v>
      </c>
      <c r="K373" s="36">
        <f>Inputs!$B$12*(1+$B373)^4</f>
        <v>131320.06285468058</v>
      </c>
      <c r="L373" s="36">
        <f t="shared" si="50"/>
        <v>18300.651716668301</v>
      </c>
      <c r="M373" s="36">
        <f t="shared" si="51"/>
        <v>220304.31268735303</v>
      </c>
      <c r="N373" s="37">
        <f>M373/Inputs!$B$6</f>
        <v>335.82974495023325</v>
      </c>
      <c r="O373" s="38">
        <f>IF(N373&gt;Inputs!$B$4,1,0)</f>
        <v>0</v>
      </c>
      <c r="P373" s="34">
        <f t="shared" si="52"/>
        <v>7.0860104090573889E-2</v>
      </c>
      <c r="Q373" s="36">
        <f>Inputs!$B$12*(1+$B373)^0*$C373+Inputs!$B$29*(1+$D373)^0*Inputs!$B$19+Inputs!$B$30*(1+$E373)^0*Inputs!$B$20+Inputs!$B$31*(1+$F373)^0*Inputs!$B$21+Inputs!$B$22*(1+Inputs!$B$23)^0</f>
        <v>13230.454383746885</v>
      </c>
      <c r="R373" s="36">
        <f>Inputs!$B$12*(1+$B373)^1*$C373+Inputs!$B$29*(1+$D373)^1*Inputs!$B$19+Inputs!$B$30*(1+$E373)^1*Inputs!$B$20+Inputs!$B$31*(1+$F373)^1*Inputs!$B$21+Inputs!$B$22*(1+Inputs!$B$23)^1</f>
        <v>14478.920051432411</v>
      </c>
      <c r="S373" s="36">
        <f>Inputs!$B$12*(1+$B373)^2*$C373+Inputs!$B$29*(1+$D373)^2*Inputs!$B$19+Inputs!$B$30*(1+$E373)^2*Inputs!$B$20+Inputs!$B$31*(1+$F373)^2*Inputs!$B$21+Inputs!$B$22*(1+Inputs!$B$23)^2</f>
        <v>15974.681704154194</v>
      </c>
      <c r="T373" s="36">
        <f>Inputs!$B$12*(1+$B373)^3*$C373+Inputs!$B$29*(1+$D373)^3*Inputs!$B$19+Inputs!$B$30*(1+$E373)^3*Inputs!$B$20+Inputs!$B$31*(1+$F373)^3*Inputs!$B$21+Inputs!$B$22*(1+Inputs!$B$23)^3</f>
        <v>17770.613866595682</v>
      </c>
      <c r="U373" s="36">
        <f>Inputs!$B$12*(1+$B373)^4*$C373+Inputs!$B$29*(1+$D373)^4*Inputs!$B$19+Inputs!$B$30*(1+$E373)^4*Inputs!$B$20+Inputs!$B$31*(1+$F373)^4*Inputs!$B$21+Inputs!$B$22*(1+Inputs!$B$23)^4</f>
        <v>19931.001764860128</v>
      </c>
      <c r="V373" s="35">
        <f>Inputs!$B$13/(Q373*(1-$G373))</f>
        <v>1.205125636806885</v>
      </c>
      <c r="W373" s="36">
        <f>Inputs!$B$13</f>
        <v>12660</v>
      </c>
      <c r="X373" s="36">
        <f t="shared" si="53"/>
        <v>13714.614069409412</v>
      </c>
      <c r="Y373" s="36">
        <f t="shared" si="54"/>
        <v>14976.931292138304</v>
      </c>
      <c r="Z373" s="36">
        <f t="shared" si="55"/>
        <v>16488.837806124553</v>
      </c>
      <c r="AA373" s="36">
        <f t="shared" si="56"/>
        <v>18300.651716668301</v>
      </c>
      <c r="AB373" s="36">
        <f t="shared" si="57"/>
        <v>56420.02985421507</v>
      </c>
      <c r="AC373" s="36">
        <f t="shared" si="58"/>
        <v>266296.37614324165</v>
      </c>
      <c r="AD373" s="36">
        <f t="shared" si="59"/>
        <v>163884.28283313796</v>
      </c>
    </row>
    <row r="374" spans="1:30" ht="14.25" customHeight="1" x14ac:dyDescent="0.25">
      <c r="A374" s="16">
        <v>358</v>
      </c>
      <c r="B374" s="34">
        <v>0.29362544388377698</v>
      </c>
      <c r="C374" s="34">
        <v>6.1923333839229801E-2</v>
      </c>
      <c r="D374" s="34">
        <v>4.1405730820351101E-2</v>
      </c>
      <c r="E374" s="34">
        <v>1.24377996441118E-2</v>
      </c>
      <c r="F374" s="34">
        <v>7.6893574279284201E-3</v>
      </c>
      <c r="G374" s="34">
        <v>0.18696031355249501</v>
      </c>
      <c r="H374" s="35">
        <v>1.0255340998075999</v>
      </c>
      <c r="I374" s="34">
        <v>9.36481648336564E-2</v>
      </c>
      <c r="J374" s="34">
        <v>2.80764499203985E-2</v>
      </c>
      <c r="K374" s="36">
        <f>Inputs!$B$12*(1+$B374)^4</f>
        <v>168029.46564590978</v>
      </c>
      <c r="L374" s="36">
        <f t="shared" si="50"/>
        <v>15831.53664787277</v>
      </c>
      <c r="M374" s="36">
        <f t="shared" si="51"/>
        <v>212288.79677732359</v>
      </c>
      <c r="N374" s="37">
        <f>M374/Inputs!$B$6</f>
        <v>323.61097069713963</v>
      </c>
      <c r="O374" s="38">
        <f>IF(N374&gt;Inputs!$B$4,1,0)</f>
        <v>0</v>
      </c>
      <c r="P374" s="34">
        <f t="shared" si="52"/>
        <v>6.5571714913257903E-2</v>
      </c>
      <c r="Q374" s="36">
        <f>Inputs!$B$12*(1+$B374)^0*$C374+Inputs!$B$29*(1+$D374)^0*Inputs!$B$19+Inputs!$B$30*(1+$E374)^0*Inputs!$B$20+Inputs!$B$31*(1+$F374)^0*Inputs!$B$21+Inputs!$B$22*(1+Inputs!$B$23)^0</f>
        <v>11737.444057780711</v>
      </c>
      <c r="R374" s="36">
        <f>Inputs!$B$12*(1+$B374)^1*$C374+Inputs!$B$29*(1+$D374)^1*Inputs!$B$19+Inputs!$B$30*(1+$E374)^1*Inputs!$B$20+Inputs!$B$31*(1+$F374)^1*Inputs!$B$21+Inputs!$B$22*(1+Inputs!$B$23)^1</f>
        <v>12961.893991334888</v>
      </c>
      <c r="S374" s="36">
        <f>Inputs!$B$12*(1+$B374)^2*$C374+Inputs!$B$29*(1+$D374)^2*Inputs!$B$19+Inputs!$B$30*(1+$E374)^2*Inputs!$B$20+Inputs!$B$31*(1+$F374)^2*Inputs!$B$21+Inputs!$B$22*(1+Inputs!$B$23)^2</f>
        <v>14510.91125973357</v>
      </c>
      <c r="T374" s="36">
        <f>Inputs!$B$12*(1+$B374)^3*$C374+Inputs!$B$29*(1+$D374)^3*Inputs!$B$19+Inputs!$B$30*(1+$E374)^3*Inputs!$B$20+Inputs!$B$31*(1+$F374)^3*Inputs!$B$21+Inputs!$B$22*(1+Inputs!$B$23)^3</f>
        <v>16478.730848092826</v>
      </c>
      <c r="U374" s="36">
        <f>Inputs!$B$12*(1+$B374)^4*$C374+Inputs!$B$29*(1+$D374)^4*Inputs!$B$19+Inputs!$B$30*(1+$E374)^4*Inputs!$B$20+Inputs!$B$31*(1+$F374)^4*Inputs!$B$21+Inputs!$B$22*(1+Inputs!$B$23)^4</f>
        <v>18987.212893811942</v>
      </c>
      <c r="V374" s="35">
        <f>Inputs!$B$13/(Q374*(1-$G374))</f>
        <v>1.3266257575171247</v>
      </c>
      <c r="W374" s="36">
        <f>Inputs!$B$13</f>
        <v>12660</v>
      </c>
      <c r="X374" s="36">
        <f t="shared" si="53"/>
        <v>13187.424766305217</v>
      </c>
      <c r="Y374" s="36">
        <f t="shared" si="54"/>
        <v>13875.328361142872</v>
      </c>
      <c r="Z374" s="36">
        <f t="shared" si="55"/>
        <v>14748.460643447717</v>
      </c>
      <c r="AA374" s="36">
        <f t="shared" si="56"/>
        <v>15831.53664787277</v>
      </c>
      <c r="AB374" s="36">
        <f t="shared" si="57"/>
        <v>53637.437702698524</v>
      </c>
      <c r="AC374" s="36">
        <f t="shared" si="58"/>
        <v>248217.23841233386</v>
      </c>
      <c r="AD374" s="36">
        <f t="shared" si="59"/>
        <v>158651.35907462507</v>
      </c>
    </row>
    <row r="375" spans="1:30" ht="14.25" customHeight="1" x14ac:dyDescent="0.25">
      <c r="A375" s="16">
        <v>359</v>
      </c>
      <c r="B375" s="34">
        <v>0.172851285763892</v>
      </c>
      <c r="C375" s="34">
        <v>0.102561722692774</v>
      </c>
      <c r="D375" s="34">
        <v>3.3719977166143202E-2</v>
      </c>
      <c r="E375" s="34">
        <v>4.4224732177645797E-2</v>
      </c>
      <c r="F375" s="34">
        <v>1.38186449247681E-2</v>
      </c>
      <c r="G375" s="34">
        <v>0.183017692781899</v>
      </c>
      <c r="H375" s="35">
        <v>1.02501230402789</v>
      </c>
      <c r="I375" s="34">
        <v>9.5662740718440206E-2</v>
      </c>
      <c r="J375" s="34">
        <v>2.7491674691790501E-2</v>
      </c>
      <c r="K375" s="36">
        <f>Inputs!$B$12*(1+$B375)^4</f>
        <v>113533.24304911442</v>
      </c>
      <c r="L375" s="36">
        <f t="shared" si="50"/>
        <v>17229.496040677896</v>
      </c>
      <c r="M375" s="36">
        <f t="shared" si="51"/>
        <v>220380.20665516681</v>
      </c>
      <c r="N375" s="37">
        <f>M375/Inputs!$B$6</f>
        <v>335.94543697433966</v>
      </c>
      <c r="O375" s="38">
        <f>IF(N375&gt;Inputs!$B$4,1,0)</f>
        <v>0</v>
      </c>
      <c r="P375" s="34">
        <f t="shared" si="52"/>
        <v>6.8171066026649713E-2</v>
      </c>
      <c r="Q375" s="36">
        <f>Inputs!$B$12*(1+$B375)^0*$C375+Inputs!$B$29*(1+$D375)^0*Inputs!$B$19+Inputs!$B$30*(1+$E375)^0*Inputs!$B$20+Inputs!$B$31*(1+$F375)^0*Inputs!$B$21+Inputs!$B$22*(1+Inputs!$B$23)^0</f>
        <v>14175.747388993361</v>
      </c>
      <c r="R375" s="36">
        <f>Inputs!$B$12*(1+$B375)^1*$C375+Inputs!$B$29*(1+$D375)^1*Inputs!$B$19+Inputs!$B$30*(1+$E375)^1*Inputs!$B$20+Inputs!$B$31*(1+$F375)^1*Inputs!$B$21+Inputs!$B$22*(1+Inputs!$B$23)^1</f>
        <v>15455.039071921925</v>
      </c>
      <c r="S375" s="36">
        <f>Inputs!$B$12*(1+$B375)^2*$C375+Inputs!$B$29*(1+$D375)^2*Inputs!$B$19+Inputs!$B$30*(1+$E375)^2*Inputs!$B$20+Inputs!$B$31*(1+$F375)^2*Inputs!$B$21+Inputs!$B$22*(1+Inputs!$B$23)^2</f>
        <v>16925.640808113072</v>
      </c>
      <c r="T375" s="36">
        <f>Inputs!$B$12*(1+$B375)^3*$C375+Inputs!$B$29*(1+$D375)^3*Inputs!$B$19+Inputs!$B$30*(1+$E375)^3*Inputs!$B$20+Inputs!$B$31*(1+$F375)^3*Inputs!$B$21+Inputs!$B$22*(1+Inputs!$B$23)^3</f>
        <v>18619.626054051689</v>
      </c>
      <c r="U375" s="36">
        <f>Inputs!$B$12*(1+$B375)^4*$C375+Inputs!$B$29*(1+$D375)^4*Inputs!$B$19+Inputs!$B$30*(1+$E375)^4*Inputs!$B$20+Inputs!$B$31*(1+$F375)^4*Inputs!$B$21+Inputs!$B$22*(1+Inputs!$B$23)^4</f>
        <v>20574.573655530516</v>
      </c>
      <c r="V375" s="35">
        <f>Inputs!$B$13/(Q375*(1-$G375))</f>
        <v>1.0931382443772197</v>
      </c>
      <c r="W375" s="36">
        <f>Inputs!$B$13</f>
        <v>12660</v>
      </c>
      <c r="X375" s="36">
        <f t="shared" si="53"/>
        <v>13587.454979015745</v>
      </c>
      <c r="Y375" s="36">
        <f t="shared" si="54"/>
        <v>14644.838962031787</v>
      </c>
      <c r="Z375" s="36">
        <f t="shared" si="55"/>
        <v>15851.471181273995</v>
      </c>
      <c r="AA375" s="36">
        <f t="shared" si="56"/>
        <v>17229.496040677896</v>
      </c>
      <c r="AB375" s="36">
        <f t="shared" si="57"/>
        <v>55917.916005717052</v>
      </c>
      <c r="AC375" s="36">
        <f t="shared" si="58"/>
        <v>259687.35378160453</v>
      </c>
      <c r="AD375" s="36">
        <f t="shared" si="59"/>
        <v>164462.29064944977</v>
      </c>
    </row>
    <row r="376" spans="1:30" ht="14.25" customHeight="1" x14ac:dyDescent="0.25">
      <c r="A376" s="16">
        <v>360</v>
      </c>
      <c r="B376" s="34">
        <v>0.28070164154761301</v>
      </c>
      <c r="C376" s="34">
        <v>6.5863503167729501E-2</v>
      </c>
      <c r="D376" s="34">
        <v>2.7768360930860998E-2</v>
      </c>
      <c r="E376" s="34">
        <v>4.1945438065086903E-2</v>
      </c>
      <c r="F376" s="34">
        <v>3.6873808376854098E-2</v>
      </c>
      <c r="G376" s="34">
        <v>0.18526603836862801</v>
      </c>
      <c r="H376" s="35">
        <v>0.96425958163594705</v>
      </c>
      <c r="I376" s="34">
        <v>9.0834829268854694E-2</v>
      </c>
      <c r="J376" s="34">
        <v>2.8862377493628501E-2</v>
      </c>
      <c r="K376" s="36">
        <f>Inputs!$B$12*(1+$B376)^4</f>
        <v>161414.71183095669</v>
      </c>
      <c r="L376" s="36">
        <f t="shared" si="50"/>
        <v>15632.534500441592</v>
      </c>
      <c r="M376" s="36">
        <f t="shared" si="51"/>
        <v>221996.71609105181</v>
      </c>
      <c r="N376" s="37">
        <f>M376/Inputs!$B$6</f>
        <v>338.40962818757896</v>
      </c>
      <c r="O376" s="38">
        <f>IF(N376&gt;Inputs!$B$4,1,0)</f>
        <v>0</v>
      </c>
      <c r="P376" s="34">
        <f t="shared" si="52"/>
        <v>6.1972451775226194E-2</v>
      </c>
      <c r="Q376" s="36">
        <f>Inputs!$B$12*(1+$B376)^0*$C376+Inputs!$B$29*(1+$D376)^0*Inputs!$B$19+Inputs!$B$30*(1+$E376)^0*Inputs!$B$20+Inputs!$B$31*(1+$F376)^0*Inputs!$B$21+Inputs!$B$22*(1+Inputs!$B$23)^0</f>
        <v>11973.854217490691</v>
      </c>
      <c r="R376" s="36">
        <f>Inputs!$B$12*(1+$B376)^1*$C376+Inputs!$B$29*(1+$D376)^1*Inputs!$B$19+Inputs!$B$30*(1+$E376)^1*Inputs!$B$20+Inputs!$B$31*(1+$F376)^1*Inputs!$B$21+Inputs!$B$22*(1+Inputs!$B$23)^1</f>
        <v>13377.441097284285</v>
      </c>
      <c r="S376" s="36">
        <f>Inputs!$B$12*(1+$B376)^2*$C376+Inputs!$B$29*(1+$D376)^2*Inputs!$B$19+Inputs!$B$30*(1+$E376)^2*Inputs!$B$20+Inputs!$B$31*(1+$F376)^2*Inputs!$B$21+Inputs!$B$22*(1+Inputs!$B$23)^2</f>
        <v>15103.431046367201</v>
      </c>
      <c r="T376" s="36">
        <f>Inputs!$B$12*(1+$B376)^3*$C376+Inputs!$B$29*(1+$D376)^3*Inputs!$B$19+Inputs!$B$30*(1+$E376)^3*Inputs!$B$20+Inputs!$B$31*(1+$F376)^3*Inputs!$B$21+Inputs!$B$22*(1+Inputs!$B$23)^3</f>
        <v>17239.648044542584</v>
      </c>
      <c r="U376" s="36">
        <f>Inputs!$B$12*(1+$B376)^4*$C376+Inputs!$B$29*(1+$D376)^4*Inputs!$B$19+Inputs!$B$30*(1+$E376)^4*Inputs!$B$20+Inputs!$B$31*(1+$F376)^4*Inputs!$B$21+Inputs!$B$22*(1+Inputs!$B$23)^4</f>
        <v>19898.466709061657</v>
      </c>
      <c r="V376" s="35">
        <f>Inputs!$B$13/(Q376*(1-$G376))</f>
        <v>1.2977287299995115</v>
      </c>
      <c r="W376" s="36">
        <f>Inputs!$B$13</f>
        <v>12660</v>
      </c>
      <c r="X376" s="36">
        <f t="shared" si="53"/>
        <v>13235.392862511093</v>
      </c>
      <c r="Y376" s="36">
        <f t="shared" si="54"/>
        <v>13917.197741937178</v>
      </c>
      <c r="Z376" s="36">
        <f t="shared" si="55"/>
        <v>14714.680732482693</v>
      </c>
      <c r="AA376" s="36">
        <f t="shared" si="56"/>
        <v>15632.534500441592</v>
      </c>
      <c r="AB376" s="36">
        <f t="shared" si="57"/>
        <v>53964.318641303893</v>
      </c>
      <c r="AC376" s="36">
        <f t="shared" si="58"/>
        <v>259530.26145731838</v>
      </c>
      <c r="AD376" s="36">
        <f t="shared" si="59"/>
        <v>168032.39744974792</v>
      </c>
    </row>
    <row r="377" spans="1:30" ht="14.25" customHeight="1" x14ac:dyDescent="0.25">
      <c r="A377" s="16">
        <v>361</v>
      </c>
      <c r="B377" s="34">
        <v>0.30391066322836302</v>
      </c>
      <c r="C377" s="34">
        <v>9.6554986897203904E-2</v>
      </c>
      <c r="D377" s="34">
        <v>4.1132678472000903E-2</v>
      </c>
      <c r="E377" s="34">
        <v>4.8386931948623098E-2</v>
      </c>
      <c r="F377" s="34">
        <v>1.02139643485287E-2</v>
      </c>
      <c r="G377" s="34">
        <v>0.168806695129044</v>
      </c>
      <c r="H377" s="35">
        <v>1.06884701571062</v>
      </c>
      <c r="I377" s="34">
        <v>9.47005871649306E-2</v>
      </c>
      <c r="J377" s="34">
        <v>2.13329341915801E-2</v>
      </c>
      <c r="K377" s="36">
        <f>Inputs!$B$12*(1+$B377)^4</f>
        <v>173437.33761657673</v>
      </c>
      <c r="L377" s="36">
        <f t="shared" si="50"/>
        <v>22891.247153264878</v>
      </c>
      <c r="M377" s="36">
        <f t="shared" si="51"/>
        <v>266913.22624461574</v>
      </c>
      <c r="N377" s="37">
        <f>M377/Inputs!$B$6</f>
        <v>406.87991805581669</v>
      </c>
      <c r="O377" s="38">
        <f>IF(N377&gt;Inputs!$B$4,1,0)</f>
        <v>1</v>
      </c>
      <c r="P377" s="34">
        <f t="shared" si="52"/>
        <v>7.3367652973350503E-2</v>
      </c>
      <c r="Q377" s="36">
        <f>Inputs!$B$12*(1+$B377)^0*$C377+Inputs!$B$29*(1+$D377)^0*Inputs!$B$19+Inputs!$B$30*(1+$E377)^0*Inputs!$B$20+Inputs!$B$31*(1+$F377)^0*Inputs!$B$21+Inputs!$B$22*(1+Inputs!$B$23)^0</f>
        <v>13815.343241259157</v>
      </c>
      <c r="R377" s="36">
        <f>Inputs!$B$12*(1+$B377)^1*$C377+Inputs!$B$29*(1+$D377)^1*Inputs!$B$19+Inputs!$B$30*(1+$E377)^1*Inputs!$B$20+Inputs!$B$31*(1+$F377)^1*Inputs!$B$21+Inputs!$B$22*(1+Inputs!$B$23)^1</f>
        <v>15810.238680160452</v>
      </c>
      <c r="S377" s="36">
        <f>Inputs!$B$12*(1+$B377)^2*$C377+Inputs!$B$29*(1+$D377)^2*Inputs!$B$19+Inputs!$B$30*(1+$E377)^2*Inputs!$B$20+Inputs!$B$31*(1+$F377)^2*Inputs!$B$21+Inputs!$B$22*(1+Inputs!$B$23)^2</f>
        <v>18350.07247265301</v>
      </c>
      <c r="T377" s="36">
        <f>Inputs!$B$12*(1+$B377)^3*$C377+Inputs!$B$29*(1+$D377)^3*Inputs!$B$19+Inputs!$B$30*(1+$E377)^3*Inputs!$B$20+Inputs!$B$31*(1+$F377)^3*Inputs!$B$21+Inputs!$B$22*(1+Inputs!$B$23)^3</f>
        <v>21597.9174750737</v>
      </c>
      <c r="U377" s="36">
        <f>Inputs!$B$12*(1+$B377)^4*$C377+Inputs!$B$29*(1+$D377)^4*Inputs!$B$19+Inputs!$B$30*(1+$E377)^4*Inputs!$B$20+Inputs!$B$31*(1+$F377)^4*Inputs!$B$21+Inputs!$B$22*(1+Inputs!$B$23)^4</f>
        <v>25766.288726814822</v>
      </c>
      <c r="V377" s="35">
        <f>Inputs!$B$13/(Q377*(1-$G377))</f>
        <v>1.1024781473061867</v>
      </c>
      <c r="W377" s="36">
        <f>Inputs!$B$13</f>
        <v>12660</v>
      </c>
      <c r="X377" s="36">
        <f t="shared" si="53"/>
        <v>14377.577490387997</v>
      </c>
      <c r="Y377" s="36">
        <f t="shared" si="54"/>
        <v>16559.022256954919</v>
      </c>
      <c r="Z377" s="36">
        <f t="shared" si="55"/>
        <v>19338.92597953045</v>
      </c>
      <c r="AA377" s="36">
        <f t="shared" si="56"/>
        <v>22891.247153264878</v>
      </c>
      <c r="AB377" s="36">
        <f t="shared" si="57"/>
        <v>64212.451067757451</v>
      </c>
      <c r="AC377" s="36">
        <f t="shared" si="58"/>
        <v>318663.38467772561</v>
      </c>
      <c r="AD377" s="36">
        <f t="shared" si="59"/>
        <v>202700.7751768583</v>
      </c>
    </row>
    <row r="378" spans="1:30" ht="14.25" customHeight="1" x14ac:dyDescent="0.25">
      <c r="A378" s="16">
        <v>362</v>
      </c>
      <c r="B378" s="34">
        <v>0.13186500262515199</v>
      </c>
      <c r="C378" s="34">
        <v>7.5024479009265205E-2</v>
      </c>
      <c r="D378" s="34">
        <v>2.8618258075655802E-2</v>
      </c>
      <c r="E378" s="34">
        <v>1.8554093553538702E-2</v>
      </c>
      <c r="F378" s="34">
        <v>1.47810665831297E-2</v>
      </c>
      <c r="G378" s="34">
        <v>0.16644906137568499</v>
      </c>
      <c r="H378" s="35">
        <v>0.93456213333322202</v>
      </c>
      <c r="I378" s="34">
        <v>8.64521766534775E-2</v>
      </c>
      <c r="J378" s="34">
        <v>2.58302798355893E-2</v>
      </c>
      <c r="K378" s="36">
        <f>Inputs!$B$12*(1+$B378)^4</f>
        <v>98475.858855137558</v>
      </c>
      <c r="L378" s="36">
        <f t="shared" si="50"/>
        <v>12448.481967991309</v>
      </c>
      <c r="M378" s="36">
        <f t="shared" si="51"/>
        <v>188548.66908454002</v>
      </c>
      <c r="N378" s="37">
        <f>M378/Inputs!$B$6</f>
        <v>287.42175165326222</v>
      </c>
      <c r="O378" s="38">
        <f>IF(N378&gt;Inputs!$B$4,1,0)</f>
        <v>0</v>
      </c>
      <c r="P378" s="34">
        <f t="shared" si="52"/>
        <v>6.0621896817888196E-2</v>
      </c>
      <c r="Q378" s="36">
        <f>Inputs!$B$12*(1+$B378)^0*$C378+Inputs!$B$29*(1+$D378)^0*Inputs!$B$19+Inputs!$B$30*(1+$E378)^0*Inputs!$B$20+Inputs!$B$31*(1+$F378)^0*Inputs!$B$21+Inputs!$B$22*(1+Inputs!$B$23)^0</f>
        <v>12523.512767982833</v>
      </c>
      <c r="R378" s="36">
        <f>Inputs!$B$12*(1+$B378)^1*$C378+Inputs!$B$29*(1+$D378)^1*Inputs!$B$19+Inputs!$B$30*(1+$E378)^1*Inputs!$B$20+Inputs!$B$31*(1+$F378)^1*Inputs!$B$21+Inputs!$B$22*(1+Inputs!$B$23)^1</f>
        <v>13255.787547068077</v>
      </c>
      <c r="S378" s="36">
        <f>Inputs!$B$12*(1+$B378)^2*$C378+Inputs!$B$29*(1+$D378)^2*Inputs!$B$19+Inputs!$B$30*(1+$E378)^2*Inputs!$B$20+Inputs!$B$31*(1+$F378)^2*Inputs!$B$21+Inputs!$B$22*(1+Inputs!$B$23)^2</f>
        <v>14068.817481399961</v>
      </c>
      <c r="T378" s="36">
        <f>Inputs!$B$12*(1+$B378)^3*$C378+Inputs!$B$29*(1+$D378)^3*Inputs!$B$19+Inputs!$B$30*(1+$E378)^3*Inputs!$B$20+Inputs!$B$31*(1+$F378)^3*Inputs!$B$21+Inputs!$B$22*(1+Inputs!$B$23)^3</f>
        <v>14972.969899755439</v>
      </c>
      <c r="U378" s="36">
        <f>Inputs!$B$12*(1+$B378)^4*$C378+Inputs!$B$29*(1+$D378)^4*Inputs!$B$19+Inputs!$B$30*(1+$E378)^4*Inputs!$B$20+Inputs!$B$31*(1+$F378)^4*Inputs!$B$21+Inputs!$B$22*(1+Inputs!$B$23)^4</f>
        <v>15979.974038397053</v>
      </c>
      <c r="V378" s="35">
        <f>Inputs!$B$13/(Q378*(1-$G378))</f>
        <v>1.2127614899677746</v>
      </c>
      <c r="W378" s="36">
        <f>Inputs!$B$13</f>
        <v>12660</v>
      </c>
      <c r="X378" s="36">
        <f t="shared" si="53"/>
        <v>12631.773264787858</v>
      </c>
      <c r="Y378" s="36">
        <f t="shared" si="54"/>
        <v>12590.913681727132</v>
      </c>
      <c r="Z378" s="36">
        <f t="shared" si="55"/>
        <v>12532.053545177509</v>
      </c>
      <c r="AA378" s="36">
        <f t="shared" si="56"/>
        <v>12448.481967991309</v>
      </c>
      <c r="AB378" s="36">
        <f t="shared" si="57"/>
        <v>49390.304572886533</v>
      </c>
      <c r="AC378" s="36">
        <f t="shared" si="58"/>
        <v>210650.44828793043</v>
      </c>
      <c r="AD378" s="36">
        <f t="shared" si="59"/>
        <v>139158.36451165349</v>
      </c>
    </row>
    <row r="379" spans="1:30" ht="14.25" customHeight="1" x14ac:dyDescent="0.25">
      <c r="A379" s="16">
        <v>363</v>
      </c>
      <c r="B379" s="34">
        <v>0.22658193950438599</v>
      </c>
      <c r="C379" s="34">
        <v>0.107689571216824</v>
      </c>
      <c r="D379" s="34">
        <v>2.02488264243685E-2</v>
      </c>
      <c r="E379" s="34">
        <v>1.8625205102453999E-2</v>
      </c>
      <c r="F379" s="34">
        <v>2.89938853026393E-2</v>
      </c>
      <c r="G379" s="34">
        <v>0.193206330039736</v>
      </c>
      <c r="H379" s="35">
        <v>1.0494304816244</v>
      </c>
      <c r="I379" s="34">
        <v>0.100891685235492</v>
      </c>
      <c r="J379" s="34">
        <v>2.5990957151442302E-2</v>
      </c>
      <c r="K379" s="36">
        <f>Inputs!$B$12*(1+$B379)^4</f>
        <v>135811.80253526877</v>
      </c>
      <c r="L379" s="36">
        <f t="shared" si="50"/>
        <v>19789.483520305606</v>
      </c>
      <c r="M379" s="36">
        <f t="shared" si="51"/>
        <v>226484.99112368457</v>
      </c>
      <c r="N379" s="37">
        <f>M379/Inputs!$B$6</f>
        <v>345.25151085927524</v>
      </c>
      <c r="O379" s="38">
        <f>IF(N379&gt;Inputs!$B$4,1,0)</f>
        <v>0</v>
      </c>
      <c r="P379" s="34">
        <f t="shared" si="52"/>
        <v>7.4900728084049698E-2</v>
      </c>
      <c r="Q379" s="36">
        <f>Inputs!$B$12*(1+$B379)^0*$C379+Inputs!$B$29*(1+$D379)^0*Inputs!$B$19+Inputs!$B$30*(1+$E379)^0*Inputs!$B$20+Inputs!$B$31*(1+$F379)^0*Inputs!$B$21+Inputs!$B$22*(1+Inputs!$B$23)^0</f>
        <v>14483.418300436362</v>
      </c>
      <c r="R379" s="36">
        <f>Inputs!$B$12*(1+$B379)^1*$C379+Inputs!$B$29*(1+$D379)^1*Inputs!$B$19+Inputs!$B$30*(1+$E379)^1*Inputs!$B$20+Inputs!$B$31*(1+$F379)^1*Inputs!$B$21+Inputs!$B$22*(1+Inputs!$B$23)^1</f>
        <v>16122.848259084745</v>
      </c>
      <c r="S379" s="36">
        <f>Inputs!$B$12*(1+$B379)^2*$C379+Inputs!$B$29*(1+$D379)^2*Inputs!$B$19+Inputs!$B$30*(1+$E379)^2*Inputs!$B$20+Inputs!$B$31*(1+$F379)^2*Inputs!$B$21+Inputs!$B$22*(1+Inputs!$B$23)^2</f>
        <v>18097.948287638847</v>
      </c>
      <c r="T379" s="36">
        <f>Inputs!$B$12*(1+$B379)^3*$C379+Inputs!$B$29*(1+$D379)^3*Inputs!$B$19+Inputs!$B$30*(1+$E379)^3*Inputs!$B$20+Inputs!$B$31*(1+$F379)^3*Inputs!$B$21+Inputs!$B$22*(1+Inputs!$B$23)^3</f>
        <v>20483.972311493344</v>
      </c>
      <c r="U379" s="36">
        <f>Inputs!$B$12*(1+$B379)^4*$C379+Inputs!$B$29*(1+$D379)^4*Inputs!$B$19+Inputs!$B$30*(1+$E379)^4*Inputs!$B$20+Inputs!$B$31*(1+$F379)^4*Inputs!$B$21+Inputs!$B$22*(1+Inputs!$B$23)^4</f>
        <v>23373.206886340602</v>
      </c>
      <c r="V379" s="35">
        <f>Inputs!$B$13/(Q379*(1-$G379))</f>
        <v>1.0834282356111595</v>
      </c>
      <c r="W379" s="36">
        <f>Inputs!$B$13</f>
        <v>12660</v>
      </c>
      <c r="X379" s="36">
        <f t="shared" si="53"/>
        <v>13982.471617203455</v>
      </c>
      <c r="Y379" s="36">
        <f t="shared" si="54"/>
        <v>15571.265783835672</v>
      </c>
      <c r="Z379" s="36">
        <f t="shared" si="55"/>
        <v>17483.708706104568</v>
      </c>
      <c r="AA379" s="36">
        <f t="shared" si="56"/>
        <v>19789.483520305606</v>
      </c>
      <c r="AB379" s="36">
        <f t="shared" si="57"/>
        <v>58848.332635621497</v>
      </c>
      <c r="AC379" s="36">
        <f t="shared" si="58"/>
        <v>271076.55236337805</v>
      </c>
      <c r="AD379" s="36">
        <f t="shared" si="59"/>
        <v>167636.65848806305</v>
      </c>
    </row>
    <row r="380" spans="1:30" ht="14.25" customHeight="1" x14ac:dyDescent="0.25">
      <c r="A380" s="16">
        <v>364</v>
      </c>
      <c r="B380" s="34">
        <v>0.34087322715593599</v>
      </c>
      <c r="C380" s="34">
        <v>8.7114217723468598E-2</v>
      </c>
      <c r="D380" s="34">
        <v>2.9163356631200898E-2</v>
      </c>
      <c r="E380" s="34">
        <v>3.70863991829894E-2</v>
      </c>
      <c r="F380" s="34">
        <v>1.1853981169469299E-2</v>
      </c>
      <c r="G380" s="34">
        <v>0.20812872834471999</v>
      </c>
      <c r="H380" s="35">
        <v>0.98292559297693205</v>
      </c>
      <c r="I380" s="34">
        <v>0.10580233758141799</v>
      </c>
      <c r="J380" s="34">
        <v>3.1711624461314099E-2</v>
      </c>
      <c r="K380" s="36">
        <f>Inputs!$B$12*(1+$B380)^4</f>
        <v>193955.5128076392</v>
      </c>
      <c r="L380" s="36">
        <f t="shared" si="50"/>
        <v>19959.30805596511</v>
      </c>
      <c r="M380" s="36">
        <f t="shared" si="51"/>
        <v>225980.69311784173</v>
      </c>
      <c r="N380" s="37">
        <f>M380/Inputs!$B$6</f>
        <v>344.48276389914895</v>
      </c>
      <c r="O380" s="38">
        <f>IF(N380&gt;Inputs!$B$4,1,0)</f>
        <v>0</v>
      </c>
      <c r="P380" s="34">
        <f t="shared" si="52"/>
        <v>7.4090713120103902E-2</v>
      </c>
      <c r="Q380" s="36">
        <f>Inputs!$B$12*(1+$B380)^0*$C380+Inputs!$B$29*(1+$D380)^0*Inputs!$B$19+Inputs!$B$30*(1+$E380)^0*Inputs!$B$20+Inputs!$B$31*(1+$F380)^0*Inputs!$B$21+Inputs!$B$22*(1+Inputs!$B$23)^0</f>
        <v>13248.897090835038</v>
      </c>
      <c r="R380" s="36">
        <f>Inputs!$B$12*(1+$B380)^1*$C380+Inputs!$B$29*(1+$D380)^1*Inputs!$B$19+Inputs!$B$30*(1+$E380)^1*Inputs!$B$20+Inputs!$B$31*(1+$F380)^1*Inputs!$B$21+Inputs!$B$22*(1+Inputs!$B$23)^1</f>
        <v>15204.390265892827</v>
      </c>
      <c r="S380" s="36">
        <f>Inputs!$B$12*(1+$B380)^2*$C380+Inputs!$B$29*(1+$D380)^2*Inputs!$B$19+Inputs!$B$30*(1+$E380)^2*Inputs!$B$20+Inputs!$B$31*(1+$F380)^2*Inputs!$B$21+Inputs!$B$22*(1+Inputs!$B$23)^2</f>
        <v>17772.037786750865</v>
      </c>
      <c r="T380" s="36">
        <f>Inputs!$B$12*(1+$B380)^3*$C380+Inputs!$B$29*(1+$D380)^3*Inputs!$B$19+Inputs!$B$30*(1+$E380)^3*Inputs!$B$20+Inputs!$B$31*(1+$F380)^3*Inputs!$B$21+Inputs!$B$22*(1+Inputs!$B$23)^3</f>
        <v>21159.018116705345</v>
      </c>
      <c r="U380" s="36">
        <f>Inputs!$B$12*(1+$B380)^4*$C380+Inputs!$B$29*(1+$D380)^4*Inputs!$B$19+Inputs!$B$30*(1+$E380)^4*Inputs!$B$20+Inputs!$B$31*(1+$F380)^4*Inputs!$B$21+Inputs!$B$22*(1+Inputs!$B$23)^4</f>
        <v>25643.083738486654</v>
      </c>
      <c r="V380" s="35">
        <f>Inputs!$B$13/(Q380*(1-$G380))</f>
        <v>1.2067002187087319</v>
      </c>
      <c r="W380" s="36">
        <f>Inputs!$B$13</f>
        <v>12660</v>
      </c>
      <c r="X380" s="36">
        <f t="shared" si="53"/>
        <v>13855.016781950497</v>
      </c>
      <c r="Y380" s="36">
        <f t="shared" si="54"/>
        <v>15407.483940337823</v>
      </c>
      <c r="Z380" s="36">
        <f t="shared" si="55"/>
        <v>17406.481353074334</v>
      </c>
      <c r="AA380" s="36">
        <f t="shared" si="56"/>
        <v>19959.30805596511</v>
      </c>
      <c r="AB380" s="36">
        <f t="shared" si="57"/>
        <v>57886.57702028325</v>
      </c>
      <c r="AC380" s="36">
        <f t="shared" si="58"/>
        <v>277932.94557932956</v>
      </c>
      <c r="AD380" s="36">
        <f t="shared" si="59"/>
        <v>168094.11609755846</v>
      </c>
    </row>
    <row r="381" spans="1:30" ht="14.25" customHeight="1" x14ac:dyDescent="0.25">
      <c r="A381" s="16">
        <v>365</v>
      </c>
      <c r="B381" s="34">
        <v>0.20695731374565199</v>
      </c>
      <c r="C381" s="34">
        <v>7.1070400212878193E-2</v>
      </c>
      <c r="D381" s="34">
        <v>1.1291467307095701E-2</v>
      </c>
      <c r="E381" s="34">
        <v>5.0468773632850301E-2</v>
      </c>
      <c r="F381" s="34">
        <v>2.1880419109653999E-2</v>
      </c>
      <c r="G381" s="34">
        <v>0.19504052123444801</v>
      </c>
      <c r="H381" s="35">
        <v>1.07856822001379</v>
      </c>
      <c r="I381" s="34">
        <v>9.9408423465619997E-2</v>
      </c>
      <c r="J381" s="34">
        <v>1.6749545386807198E-2</v>
      </c>
      <c r="K381" s="36">
        <f>Inputs!$B$12*(1+$B381)^4</f>
        <v>127326.5270298329</v>
      </c>
      <c r="L381" s="36">
        <f t="shared" si="50"/>
        <v>15530.974581864391</v>
      </c>
      <c r="M381" s="36">
        <f t="shared" si="51"/>
        <v>171546.25068107218</v>
      </c>
      <c r="N381" s="37">
        <f>M381/Inputs!$B$6</f>
        <v>261.5034309162686</v>
      </c>
      <c r="O381" s="38">
        <f>IF(N381&gt;Inputs!$B$4,1,0)</f>
        <v>0</v>
      </c>
      <c r="P381" s="34">
        <f t="shared" si="52"/>
        <v>8.2658878078812795E-2</v>
      </c>
      <c r="Q381" s="36">
        <f>Inputs!$B$12*(1+$B381)^0*$C381+Inputs!$B$29*(1+$D381)^0*Inputs!$B$19+Inputs!$B$30*(1+$E381)^0*Inputs!$B$20+Inputs!$B$31*(1+$F381)^0*Inputs!$B$21+Inputs!$B$22*(1+Inputs!$B$23)^0</f>
        <v>12286.268040199615</v>
      </c>
      <c r="R381" s="36">
        <f>Inputs!$B$12*(1+$B381)^1*$C381+Inputs!$B$29*(1+$D381)^1*Inputs!$B$19+Inputs!$B$30*(1+$E381)^1*Inputs!$B$20+Inputs!$B$31*(1+$F381)^1*Inputs!$B$21+Inputs!$B$22*(1+Inputs!$B$23)^1</f>
        <v>13362.465710220407</v>
      </c>
      <c r="S381" s="36">
        <f>Inputs!$B$12*(1+$B381)^2*$C381+Inputs!$B$29*(1+$D381)^2*Inputs!$B$19+Inputs!$B$30*(1+$E381)^2*Inputs!$B$20+Inputs!$B$31*(1+$F381)^2*Inputs!$B$21+Inputs!$B$22*(1+Inputs!$B$23)^2</f>
        <v>14628.210931938058</v>
      </c>
      <c r="T381" s="36">
        <f>Inputs!$B$12*(1+$B381)^3*$C381+Inputs!$B$29*(1+$D381)^3*Inputs!$B$19+Inputs!$B$30*(1+$E381)^3*Inputs!$B$20+Inputs!$B$31*(1+$F381)^3*Inputs!$B$21+Inputs!$B$22*(1+Inputs!$B$23)^3</f>
        <v>16121.615503533068</v>
      </c>
      <c r="U381" s="36">
        <f>Inputs!$B$12*(1+$B381)^4*$C381+Inputs!$B$29*(1+$D381)^4*Inputs!$B$19+Inputs!$B$30*(1+$E381)^4*Inputs!$B$20+Inputs!$B$31*(1+$F381)^4*Inputs!$B$21+Inputs!$B$22*(1+Inputs!$B$23)^4</f>
        <v>17888.629550537029</v>
      </c>
      <c r="V381" s="35">
        <f>Inputs!$B$13/(Q381*(1-$G381))</f>
        <v>1.2800876309423119</v>
      </c>
      <c r="W381" s="36">
        <f>Inputs!$B$13</f>
        <v>12660</v>
      </c>
      <c r="X381" s="36">
        <f t="shared" si="53"/>
        <v>13227.036214031794</v>
      </c>
      <c r="Y381" s="36">
        <f t="shared" si="54"/>
        <v>13886.724359353295</v>
      </c>
      <c r="Z381" s="36">
        <f t="shared" si="55"/>
        <v>14650.638230192519</v>
      </c>
      <c r="AA381" s="36">
        <f t="shared" si="56"/>
        <v>15530.974581864391</v>
      </c>
      <c r="AB381" s="36">
        <f t="shared" si="57"/>
        <v>52606.263093192836</v>
      </c>
      <c r="AC381" s="36">
        <f t="shared" si="58"/>
        <v>191039.50734086084</v>
      </c>
      <c r="AD381" s="36">
        <f t="shared" si="59"/>
        <v>118939.98758787934</v>
      </c>
    </row>
    <row r="382" spans="1:30" ht="14.25" customHeight="1" x14ac:dyDescent="0.25">
      <c r="A382" s="16">
        <v>366</v>
      </c>
      <c r="B382" s="34">
        <v>0.35815714782986402</v>
      </c>
      <c r="C382" s="34">
        <v>7.4745187183572398E-2</v>
      </c>
      <c r="D382" s="34">
        <v>4.6440870136727E-2</v>
      </c>
      <c r="E382" s="34">
        <v>4.9444520282743903E-2</v>
      </c>
      <c r="F382" s="34">
        <v>1.39436345355022E-2</v>
      </c>
      <c r="G382" s="34">
        <v>0.20476392977820901</v>
      </c>
      <c r="H382" s="35">
        <v>1.14343989246697</v>
      </c>
      <c r="I382" s="34">
        <v>0.101565641554917</v>
      </c>
      <c r="J382" s="34">
        <v>3.2571955771268001E-2</v>
      </c>
      <c r="K382" s="36">
        <f>Inputs!$B$12*(1+$B382)^4</f>
        <v>204150.92162258172</v>
      </c>
      <c r="L382" s="36">
        <f t="shared" si="50"/>
        <v>22224.362568474524</v>
      </c>
      <c r="M382" s="36">
        <f t="shared" si="51"/>
        <v>266831.82742632489</v>
      </c>
      <c r="N382" s="37">
        <f>M382/Inputs!$B$6</f>
        <v>406.75583449134893</v>
      </c>
      <c r="O382" s="38">
        <f>IF(N382&gt;Inputs!$B$4,1,0)</f>
        <v>1</v>
      </c>
      <c r="P382" s="34">
        <f t="shared" si="52"/>
        <v>6.8993685783649006E-2</v>
      </c>
      <c r="Q382" s="36">
        <f>Inputs!$B$12*(1+$B382)^0*$C382+Inputs!$B$29*(1+$D382)^0*Inputs!$B$19+Inputs!$B$30*(1+$E382)^0*Inputs!$B$20+Inputs!$B$31*(1+$F382)^0*Inputs!$B$21+Inputs!$B$22*(1+Inputs!$B$23)^0</f>
        <v>12506.755258441266</v>
      </c>
      <c r="R382" s="36">
        <f>Inputs!$B$12*(1+$B382)^1*$C382+Inputs!$B$29*(1+$D382)^1*Inputs!$B$19+Inputs!$B$30*(1+$E382)^1*Inputs!$B$20+Inputs!$B$31*(1+$F382)^1*Inputs!$B$21+Inputs!$B$22*(1+Inputs!$B$23)^1</f>
        <v>14384.233986156898</v>
      </c>
      <c r="S382" s="36">
        <f>Inputs!$B$12*(1+$B382)^2*$C382+Inputs!$B$29*(1+$D382)^2*Inputs!$B$19+Inputs!$B$30*(1+$E382)^2*Inputs!$B$20+Inputs!$B$31*(1+$F382)^2*Inputs!$B$21+Inputs!$B$22*(1+Inputs!$B$23)^2</f>
        <v>16849.055225986111</v>
      </c>
      <c r="T382" s="36">
        <f>Inputs!$B$12*(1+$B382)^3*$C382+Inputs!$B$29*(1+$D382)^3*Inputs!$B$19+Inputs!$B$30*(1+$E382)^3*Inputs!$B$20+Inputs!$B$31*(1+$F382)^3*Inputs!$B$21+Inputs!$B$22*(1+Inputs!$B$23)^3</f>
        <v>20107.844781342763</v>
      </c>
      <c r="U382" s="36">
        <f>Inputs!$B$12*(1+$B382)^4*$C382+Inputs!$B$29*(1+$D382)^4*Inputs!$B$19+Inputs!$B$30*(1+$E382)^4*Inputs!$B$20+Inputs!$B$31*(1+$F382)^4*Inputs!$B$21+Inputs!$B$22*(1+Inputs!$B$23)^4</f>
        <v>24441.052458138111</v>
      </c>
      <c r="V382" s="35">
        <f>Inputs!$B$13/(Q382*(1-$G382))</f>
        <v>1.2728961819988569</v>
      </c>
      <c r="W382" s="36">
        <f>Inputs!$B$13</f>
        <v>12660</v>
      </c>
      <c r="X382" s="36">
        <f t="shared" si="53"/>
        <v>14190.275246604422</v>
      </c>
      <c r="Y382" s="36">
        <f t="shared" si="54"/>
        <v>16188.21509648368</v>
      </c>
      <c r="Z382" s="36">
        <f t="shared" si="55"/>
        <v>18801.673857479167</v>
      </c>
      <c r="AA382" s="36">
        <f t="shared" si="56"/>
        <v>22224.362568474524</v>
      </c>
      <c r="AB382" s="36">
        <f t="shared" si="57"/>
        <v>61768.318348226472</v>
      </c>
      <c r="AC382" s="36">
        <f t="shared" si="58"/>
        <v>332613.82201062329</v>
      </c>
      <c r="AD382" s="36">
        <f t="shared" si="59"/>
        <v>205063.5090780984</v>
      </c>
    </row>
    <row r="383" spans="1:30" ht="14.25" customHeight="1" x14ac:dyDescent="0.25">
      <c r="A383" s="16">
        <v>367</v>
      </c>
      <c r="B383" s="34">
        <v>0.36888086933869102</v>
      </c>
      <c r="C383" s="34">
        <v>7.0447663420047699E-2</v>
      </c>
      <c r="D383" s="34">
        <v>3.7993752580733599E-2</v>
      </c>
      <c r="E383" s="34">
        <v>3.41734051457699E-2</v>
      </c>
      <c r="F383" s="34">
        <v>1.6672138369226399E-2</v>
      </c>
      <c r="G383" s="34">
        <v>0.20508186525411501</v>
      </c>
      <c r="H383" s="35">
        <v>0.96320776043362599</v>
      </c>
      <c r="I383" s="34">
        <v>9.6492637083917407E-2</v>
      </c>
      <c r="J383" s="34">
        <v>2.75982965243202E-2</v>
      </c>
      <c r="K383" s="36">
        <f>Inputs!$B$12*(1+$B383)^4</f>
        <v>210675.41920597316</v>
      </c>
      <c r="L383" s="36">
        <f t="shared" si="50"/>
        <v>18204.074241498081</v>
      </c>
      <c r="M383" s="36">
        <f t="shared" si="51"/>
        <v>228050.09987362637</v>
      </c>
      <c r="N383" s="37">
        <f>M383/Inputs!$B$6</f>
        <v>347.63734736833288</v>
      </c>
      <c r="O383" s="38">
        <f>IF(N383&gt;Inputs!$B$4,1,0)</f>
        <v>0</v>
      </c>
      <c r="P383" s="34">
        <f t="shared" si="52"/>
        <v>6.88943405595972E-2</v>
      </c>
      <c r="Q383" s="36">
        <f>Inputs!$B$12*(1+$B383)^0*$C383+Inputs!$B$29*(1+$D383)^0*Inputs!$B$19+Inputs!$B$30*(1+$E383)^0*Inputs!$B$20+Inputs!$B$31*(1+$F383)^0*Inputs!$B$21+Inputs!$B$22*(1+Inputs!$B$23)^0</f>
        <v>12248.903832629785</v>
      </c>
      <c r="R383" s="36">
        <f>Inputs!$B$12*(1+$B383)^1*$C383+Inputs!$B$29*(1+$D383)^1*Inputs!$B$19+Inputs!$B$30*(1+$E383)^1*Inputs!$B$20+Inputs!$B$31*(1+$F383)^1*Inputs!$B$21+Inputs!$B$22*(1+Inputs!$B$23)^1</f>
        <v>14025.471721488109</v>
      </c>
      <c r="S383" s="36">
        <f>Inputs!$B$12*(1+$B383)^2*$C383+Inputs!$B$29*(1+$D383)^2*Inputs!$B$19+Inputs!$B$30*(1+$E383)^2*Inputs!$B$20+Inputs!$B$31*(1+$F383)^2*Inputs!$B$21+Inputs!$B$22*(1+Inputs!$B$23)^2</f>
        <v>16384.079435894928</v>
      </c>
      <c r="T383" s="36">
        <f>Inputs!$B$12*(1+$B383)^3*$C383+Inputs!$B$29*(1+$D383)^3*Inputs!$B$19+Inputs!$B$30*(1+$E383)^3*Inputs!$B$20+Inputs!$B$31*(1+$F383)^3*Inputs!$B$21+Inputs!$B$22*(1+Inputs!$B$23)^3</f>
        <v>19537.133116681653</v>
      </c>
      <c r="U383" s="36">
        <f>Inputs!$B$12*(1+$B383)^4*$C383+Inputs!$B$29*(1+$D383)^4*Inputs!$B$19+Inputs!$B$30*(1+$E383)^4*Inputs!$B$20+Inputs!$B$31*(1+$F383)^4*Inputs!$B$21+Inputs!$B$22*(1+Inputs!$B$23)^4</f>
        <v>23775.311748056807</v>
      </c>
      <c r="V383" s="35">
        <f>Inputs!$B$13/(Q383*(1-$G383))</f>
        <v>1.3002117184746425</v>
      </c>
      <c r="W383" s="36">
        <f>Inputs!$B$13</f>
        <v>12660</v>
      </c>
      <c r="X383" s="36">
        <f t="shared" si="53"/>
        <v>13556.869976073602</v>
      </c>
      <c r="Y383" s="36">
        <f t="shared" si="54"/>
        <v>14739.389756961122</v>
      </c>
      <c r="Z383" s="36">
        <f t="shared" si="55"/>
        <v>16267.475801870933</v>
      </c>
      <c r="AA383" s="36">
        <f t="shared" si="56"/>
        <v>18204.074241498081</v>
      </c>
      <c r="AB383" s="36">
        <f t="shared" si="57"/>
        <v>56741.238934416484</v>
      </c>
      <c r="AC383" s="36">
        <f t="shared" si="58"/>
        <v>271524.12706793542</v>
      </c>
      <c r="AD383" s="36">
        <f t="shared" si="59"/>
        <v>171308.86093920987</v>
      </c>
    </row>
    <row r="384" spans="1:30" ht="14.25" customHeight="1" x14ac:dyDescent="0.25">
      <c r="A384" s="16">
        <v>368</v>
      </c>
      <c r="B384" s="34">
        <v>0.34041531729408198</v>
      </c>
      <c r="C384" s="34">
        <v>7.7537443121393601E-2</v>
      </c>
      <c r="D384" s="34">
        <v>3.9229068754315602E-2</v>
      </c>
      <c r="E384" s="34">
        <v>3.13012169507303E-2</v>
      </c>
      <c r="F384" s="34">
        <v>2.9937875990416099E-2</v>
      </c>
      <c r="G384" s="34">
        <v>0.15876911495561999</v>
      </c>
      <c r="H384" s="35">
        <v>1.09999160853425</v>
      </c>
      <c r="I384" s="34">
        <v>9.1922219122135801E-2</v>
      </c>
      <c r="J384" s="34">
        <v>1.7118415642789701E-2</v>
      </c>
      <c r="K384" s="36">
        <f>Inputs!$B$12*(1+$B384)^4</f>
        <v>193690.70430695172</v>
      </c>
      <c r="L384" s="36">
        <f t="shared" si="50"/>
        <v>22388.873853510697</v>
      </c>
      <c r="M384" s="36">
        <f t="shared" si="51"/>
        <v>259934.62475111237</v>
      </c>
      <c r="N384" s="37">
        <f>M384/Inputs!$B$6</f>
        <v>396.24180602303716</v>
      </c>
      <c r="O384" s="38">
        <f>IF(N384&gt;Inputs!$B$4,1,0)</f>
        <v>1</v>
      </c>
      <c r="P384" s="34">
        <f t="shared" si="52"/>
        <v>7.4803803479346093E-2</v>
      </c>
      <c r="Q384" s="36">
        <f>Inputs!$B$12*(1+$B384)^0*$C384+Inputs!$B$29*(1+$D384)^0*Inputs!$B$19+Inputs!$B$30*(1+$E384)^0*Inputs!$B$20+Inputs!$B$31*(1+$F384)^0*Inputs!$B$21+Inputs!$B$22*(1+Inputs!$B$23)^0</f>
        <v>12674.290614710539</v>
      </c>
      <c r="R384" s="36">
        <f>Inputs!$B$12*(1+$B384)^1*$C384+Inputs!$B$29*(1+$D384)^1*Inputs!$B$19+Inputs!$B$30*(1+$E384)^1*Inputs!$B$20+Inputs!$B$31*(1+$F384)^1*Inputs!$B$21+Inputs!$B$22*(1+Inputs!$B$23)^1</f>
        <v>14532.079000560421</v>
      </c>
      <c r="S384" s="36">
        <f>Inputs!$B$12*(1+$B384)^2*$C384+Inputs!$B$29*(1+$D384)^2*Inputs!$B$19+Inputs!$B$30*(1+$E384)^2*Inputs!$B$20+Inputs!$B$31*(1+$F384)^2*Inputs!$B$21+Inputs!$B$22*(1+Inputs!$B$23)^2</f>
        <v>16938.492712255065</v>
      </c>
      <c r="T384" s="36">
        <f>Inputs!$B$12*(1+$B384)^3*$C384+Inputs!$B$29*(1+$D384)^3*Inputs!$B$19+Inputs!$B$30*(1+$E384)^3*Inputs!$B$20+Inputs!$B$31*(1+$F384)^3*Inputs!$B$21+Inputs!$B$22*(1+Inputs!$B$23)^3</f>
        <v>20077.389671013683</v>
      </c>
      <c r="U384" s="36">
        <f>Inputs!$B$12*(1+$B384)^4*$C384+Inputs!$B$29*(1+$D384)^4*Inputs!$B$19+Inputs!$B$30*(1+$E384)^4*Inputs!$B$20+Inputs!$B$31*(1+$F384)^4*Inputs!$B$21+Inputs!$B$22*(1+Inputs!$B$23)^4</f>
        <v>24195.11375179997</v>
      </c>
      <c r="V384" s="35">
        <f>Inputs!$B$13/(Q384*(1-$G384))</f>
        <v>1.1873939604240711</v>
      </c>
      <c r="W384" s="36">
        <f>Inputs!$B$13</f>
        <v>12660</v>
      </c>
      <c r="X384" s="36">
        <f t="shared" si="53"/>
        <v>14248.573874087229</v>
      </c>
      <c r="Y384" s="36">
        <f t="shared" si="54"/>
        <v>16296.688028458306</v>
      </c>
      <c r="Z384" s="36">
        <f t="shared" si="55"/>
        <v>18947.600899910401</v>
      </c>
      <c r="AA384" s="36">
        <f t="shared" si="56"/>
        <v>22388.873853510697</v>
      </c>
      <c r="AB384" s="36">
        <f t="shared" si="57"/>
        <v>63814.767038391976</v>
      </c>
      <c r="AC384" s="36">
        <f t="shared" si="58"/>
        <v>304424.83995077392</v>
      </c>
      <c r="AD384" s="36">
        <f t="shared" si="59"/>
        <v>196119.8577127204</v>
      </c>
    </row>
    <row r="385" spans="1:30" ht="14.25" customHeight="1" x14ac:dyDescent="0.25">
      <c r="A385" s="16">
        <v>369</v>
      </c>
      <c r="B385" s="34">
        <v>0.39326863336291601</v>
      </c>
      <c r="C385" s="34">
        <v>8.3097404729014904E-2</v>
      </c>
      <c r="D385" s="34">
        <v>4.4969628987719397E-2</v>
      </c>
      <c r="E385" s="34">
        <v>5.0213286060174001E-2</v>
      </c>
      <c r="F385" s="34">
        <v>-1.8784305356125599E-2</v>
      </c>
      <c r="G385" s="34">
        <v>0.19973152788826101</v>
      </c>
      <c r="H385" s="35">
        <v>1.1126819871095901</v>
      </c>
      <c r="I385" s="34">
        <v>9.9767981533603403E-2</v>
      </c>
      <c r="J385" s="34">
        <v>2.51899291807627E-2</v>
      </c>
      <c r="K385" s="36">
        <f>Inputs!$B$12*(1+$B385)^4</f>
        <v>226094.86047935719</v>
      </c>
      <c r="L385" s="36">
        <f t="shared" si="50"/>
        <v>24371.202492630659</v>
      </c>
      <c r="M385" s="36">
        <f t="shared" si="51"/>
        <v>273006.91973688657</v>
      </c>
      <c r="N385" s="37">
        <f>M385/Inputs!$B$6</f>
        <v>416.16908496476611</v>
      </c>
      <c r="O385" s="38">
        <f>IF(N385&gt;Inputs!$B$4,1,0)</f>
        <v>1</v>
      </c>
      <c r="P385" s="34">
        <f t="shared" si="52"/>
        <v>7.4578052352840707E-2</v>
      </c>
      <c r="Q385" s="36">
        <f>Inputs!$B$12*(1+$B385)^0*$C385+Inputs!$B$29*(1+$D385)^0*Inputs!$B$19+Inputs!$B$30*(1+$E385)^0*Inputs!$B$20+Inputs!$B$31*(1+$F385)^0*Inputs!$B$21+Inputs!$B$22*(1+Inputs!$B$23)^0</f>
        <v>13007.888311167815</v>
      </c>
      <c r="R385" s="36">
        <f>Inputs!$B$12*(1+$B385)^1*$C385+Inputs!$B$29*(1+$D385)^1*Inputs!$B$19+Inputs!$B$30*(1+$E385)^1*Inputs!$B$20+Inputs!$B$31*(1+$F385)^1*Inputs!$B$21+Inputs!$B$22*(1+Inputs!$B$23)^1</f>
        <v>15089.289708722888</v>
      </c>
      <c r="S385" s="36">
        <f>Inputs!$B$12*(1+$B385)^2*$C385+Inputs!$B$29*(1+$D385)^2*Inputs!$B$19+Inputs!$B$30*(1+$E385)^2*Inputs!$B$20+Inputs!$B$31*(1+$F385)^2*Inputs!$B$21+Inputs!$B$22*(1+Inputs!$B$23)^2</f>
        <v>17954.325768122104</v>
      </c>
      <c r="T385" s="36">
        <f>Inputs!$B$12*(1+$B385)^3*$C385+Inputs!$B$29*(1+$D385)^3*Inputs!$B$19+Inputs!$B$30*(1+$E385)^3*Inputs!$B$20+Inputs!$B$31*(1+$F385)^3*Inputs!$B$21+Inputs!$B$22*(1+Inputs!$B$23)^3</f>
        <v>21906.77636466291</v>
      </c>
      <c r="U385" s="36">
        <f>Inputs!$B$12*(1+$B385)^4*$C385+Inputs!$B$29*(1+$D385)^4*Inputs!$B$19+Inputs!$B$30*(1+$E385)^4*Inputs!$B$20+Inputs!$B$31*(1+$F385)^4*Inputs!$B$21+Inputs!$B$22*(1+Inputs!$B$23)^4</f>
        <v>27369.709835570364</v>
      </c>
      <c r="V385" s="35">
        <f>Inputs!$B$13/(Q385*(1-$G385))</f>
        <v>1.2161613544977274</v>
      </c>
      <c r="W385" s="36">
        <f>Inputs!$B$13</f>
        <v>12660</v>
      </c>
      <c r="X385" s="36">
        <f t="shared" si="53"/>
        <v>14373.344712342145</v>
      </c>
      <c r="Y385" s="36">
        <f t="shared" si="54"/>
        <v>16730.73759422607</v>
      </c>
      <c r="Z385" s="36">
        <f t="shared" si="55"/>
        <v>19960.296468715169</v>
      </c>
      <c r="AA385" s="36">
        <f t="shared" si="56"/>
        <v>24371.202492630659</v>
      </c>
      <c r="AB385" s="36">
        <f t="shared" si="57"/>
        <v>64766.565285347511</v>
      </c>
      <c r="AC385" s="36">
        <f t="shared" si="58"/>
        <v>335019.6280168526</v>
      </c>
      <c r="AD385" s="36">
        <f t="shared" si="59"/>
        <v>208240.35445153908</v>
      </c>
    </row>
    <row r="386" spans="1:30" ht="14.25" customHeight="1" x14ac:dyDescent="0.25">
      <c r="A386" s="16">
        <v>370</v>
      </c>
      <c r="B386" s="34">
        <v>0.16882361485262201</v>
      </c>
      <c r="C386" s="34">
        <v>5.8925892693182498E-2</v>
      </c>
      <c r="D386" s="34">
        <v>4.0630711419031199E-2</v>
      </c>
      <c r="E386" s="34">
        <v>1.7545644166072599E-2</v>
      </c>
      <c r="F386" s="34">
        <v>2.7810243393650701E-2</v>
      </c>
      <c r="G386" s="34">
        <v>0.19980679351413599</v>
      </c>
      <c r="H386" s="35">
        <v>0.98904652617316402</v>
      </c>
      <c r="I386" s="34">
        <v>9.3649910474908601E-2</v>
      </c>
      <c r="J386" s="34">
        <v>1.87358880474905E-2</v>
      </c>
      <c r="K386" s="36">
        <f>Inputs!$B$12*(1+$B386)^4</f>
        <v>111981.72682675977</v>
      </c>
      <c r="L386" s="36">
        <f t="shared" si="50"/>
        <v>12350.970599755987</v>
      </c>
      <c r="M386" s="36">
        <f t="shared" si="51"/>
        <v>155721.58115440307</v>
      </c>
      <c r="N386" s="37">
        <f>M386/Inputs!$B$6</f>
        <v>237.38045907683394</v>
      </c>
      <c r="O386" s="38">
        <f>IF(N386&gt;Inputs!$B$4,1,0)</f>
        <v>0</v>
      </c>
      <c r="P386" s="34">
        <f t="shared" si="52"/>
        <v>7.4914022427418098E-2</v>
      </c>
      <c r="Q386" s="36">
        <f>Inputs!$B$12*(1+$B386)^0*$C386+Inputs!$B$29*(1+$D386)^0*Inputs!$B$19+Inputs!$B$30*(1+$E386)^0*Inputs!$B$20+Inputs!$B$31*(1+$F386)^0*Inputs!$B$21+Inputs!$B$22*(1+Inputs!$B$23)^0</f>
        <v>11557.597589017871</v>
      </c>
      <c r="R386" s="36">
        <f>Inputs!$B$12*(1+$B386)^1*$C386+Inputs!$B$29*(1+$D386)^1*Inputs!$B$19+Inputs!$B$30*(1+$E386)^1*Inputs!$B$20+Inputs!$B$31*(1+$F386)^1*Inputs!$B$21+Inputs!$B$22*(1+Inputs!$B$23)^1</f>
        <v>12389.066071539673</v>
      </c>
      <c r="S386" s="36">
        <f>Inputs!$B$12*(1+$B386)^2*$C386+Inputs!$B$29*(1+$D386)^2*Inputs!$B$19+Inputs!$B$30*(1+$E386)^2*Inputs!$B$20+Inputs!$B$31*(1+$F386)^2*Inputs!$B$21+Inputs!$B$22*(1+Inputs!$B$23)^2</f>
        <v>13328.941821235241</v>
      </c>
      <c r="T386" s="36">
        <f>Inputs!$B$12*(1+$B386)^3*$C386+Inputs!$B$29*(1+$D386)^3*Inputs!$B$19+Inputs!$B$30*(1+$E386)^3*Inputs!$B$20+Inputs!$B$31*(1+$F386)^3*Inputs!$B$21+Inputs!$B$22*(1+Inputs!$B$23)^3</f>
        <v>14394.506697582563</v>
      </c>
      <c r="U386" s="36">
        <f>Inputs!$B$12*(1+$B386)^4*$C386+Inputs!$B$29*(1+$D386)^4*Inputs!$B$19+Inputs!$B$30*(1+$E386)^4*Inputs!$B$20+Inputs!$B$31*(1+$F386)^4*Inputs!$B$21+Inputs!$B$22*(1+Inputs!$B$23)^4</f>
        <v>15605.924662880403</v>
      </c>
      <c r="V386" s="35">
        <f>Inputs!$B$13/(Q386*(1-$G386))</f>
        <v>1.3688985911763909</v>
      </c>
      <c r="W386" s="36">
        <f>Inputs!$B$13</f>
        <v>12660</v>
      </c>
      <c r="X386" s="36">
        <f t="shared" si="53"/>
        <v>12629.346960147986</v>
      </c>
      <c r="Y386" s="36">
        <f t="shared" si="54"/>
        <v>12574.601449672502</v>
      </c>
      <c r="Z386" s="36">
        <f t="shared" si="55"/>
        <v>12486.040846938142</v>
      </c>
      <c r="AA386" s="36">
        <f t="shared" si="56"/>
        <v>12350.970599755987</v>
      </c>
      <c r="AB386" s="36">
        <f t="shared" si="57"/>
        <v>48370.117936741648</v>
      </c>
      <c r="AC386" s="36">
        <f t="shared" si="58"/>
        <v>167957.56781557875</v>
      </c>
      <c r="AD386" s="36">
        <f t="shared" si="59"/>
        <v>107351.46321766143</v>
      </c>
    </row>
    <row r="387" spans="1:30" ht="14.25" customHeight="1" x14ac:dyDescent="0.25">
      <c r="A387" s="16">
        <v>371</v>
      </c>
      <c r="B387" s="34">
        <v>0.41657869424661598</v>
      </c>
      <c r="C387" s="34">
        <v>8.7200009308551901E-2</v>
      </c>
      <c r="D387" s="34">
        <v>2.7880722057654701E-2</v>
      </c>
      <c r="E387" s="34">
        <v>4.47720754052197E-2</v>
      </c>
      <c r="F387" s="34">
        <v>1.2328829877986299E-2</v>
      </c>
      <c r="G387" s="34">
        <v>0.17898179977869599</v>
      </c>
      <c r="H387" s="35">
        <v>1.1409991828314401</v>
      </c>
      <c r="I387" s="34">
        <v>9.5763493293013494E-2</v>
      </c>
      <c r="J387" s="34">
        <v>2.6093763533706901E-2</v>
      </c>
      <c r="K387" s="36">
        <f>Inputs!$B$12*(1+$B387)^4</f>
        <v>241609.53681819435</v>
      </c>
      <c r="L387" s="36">
        <f t="shared" si="50"/>
        <v>28002.888925272426</v>
      </c>
      <c r="M387" s="36">
        <f t="shared" si="51"/>
        <v>331654.6557454851</v>
      </c>
      <c r="N387" s="37">
        <f>M387/Inputs!$B$6</f>
        <v>505.5711215632395</v>
      </c>
      <c r="O387" s="38">
        <f>IF(N387&gt;Inputs!$B$4,1,0)</f>
        <v>1</v>
      </c>
      <c r="P387" s="34">
        <f t="shared" si="52"/>
        <v>6.966972975930659E-2</v>
      </c>
      <c r="Q387" s="36">
        <f>Inputs!$B$12*(1+$B387)^0*$C387+Inputs!$B$29*(1+$D387)^0*Inputs!$B$19+Inputs!$B$30*(1+$E387)^0*Inputs!$B$20+Inputs!$B$31*(1+$F387)^0*Inputs!$B$21+Inputs!$B$22*(1+Inputs!$B$23)^0</f>
        <v>13254.044585940035</v>
      </c>
      <c r="R387" s="36">
        <f>Inputs!$B$12*(1+$B387)^1*$C387+Inputs!$B$29*(1+$D387)^1*Inputs!$B$19+Inputs!$B$30*(1+$E387)^1*Inputs!$B$20+Inputs!$B$31*(1+$F387)^1*Inputs!$B$21+Inputs!$B$22*(1+Inputs!$B$23)^1</f>
        <v>15624.588666458651</v>
      </c>
      <c r="S387" s="36">
        <f>Inputs!$B$12*(1+$B387)^2*$C387+Inputs!$B$29*(1+$D387)^2*Inputs!$B$19+Inputs!$B$30*(1+$E387)^2*Inputs!$B$20+Inputs!$B$31*(1+$F387)^2*Inputs!$B$21+Inputs!$B$22*(1+Inputs!$B$23)^2</f>
        <v>18909.294917978616</v>
      </c>
      <c r="T387" s="36">
        <f>Inputs!$B$12*(1+$B387)^3*$C387+Inputs!$B$29*(1+$D387)^3*Inputs!$B$19+Inputs!$B$30*(1+$E387)^3*Inputs!$B$20+Inputs!$B$31*(1+$F387)^3*Inputs!$B$21+Inputs!$B$22*(1+Inputs!$B$23)^3</f>
        <v>23486.63907374454</v>
      </c>
      <c r="U387" s="36">
        <f>Inputs!$B$12*(1+$B387)^4*$C387+Inputs!$B$29*(1+$D387)^4*Inputs!$B$19+Inputs!$B$30*(1+$E387)^4*Inputs!$B$20+Inputs!$B$31*(1+$F387)^4*Inputs!$B$21+Inputs!$B$22*(1+Inputs!$B$23)^4</f>
        <v>29892.670826222427</v>
      </c>
      <c r="V387" s="35">
        <f>Inputs!$B$13/(Q387*(1-$G387))</f>
        <v>1.1634092002247856</v>
      </c>
      <c r="W387" s="36">
        <f>Inputs!$B$13</f>
        <v>12660</v>
      </c>
      <c r="X387" s="36">
        <f t="shared" si="53"/>
        <v>14852.42727023298</v>
      </c>
      <c r="Y387" s="36">
        <f t="shared" si="54"/>
        <v>17887.826371733965</v>
      </c>
      <c r="Z387" s="36">
        <f t="shared" si="55"/>
        <v>22109.872338944719</v>
      </c>
      <c r="AA387" s="36">
        <f t="shared" si="56"/>
        <v>28002.888925272426</v>
      </c>
      <c r="AB387" s="36">
        <f t="shared" si="57"/>
        <v>70581.857905194891</v>
      </c>
      <c r="AC387" s="36">
        <f t="shared" si="58"/>
        <v>412425.73763982294</v>
      </c>
      <c r="AD387" s="36">
        <f t="shared" si="59"/>
        <v>261072.79784029024</v>
      </c>
    </row>
    <row r="388" spans="1:30" ht="14.25" customHeight="1" x14ac:dyDescent="0.25">
      <c r="A388" s="16">
        <v>372</v>
      </c>
      <c r="B388" s="34">
        <v>0.21762010267513501</v>
      </c>
      <c r="C388" s="34">
        <v>5.94845981718643E-2</v>
      </c>
      <c r="D388" s="34">
        <v>1.46131968694673E-2</v>
      </c>
      <c r="E388" s="34">
        <v>3.9843041873989099E-2</v>
      </c>
      <c r="F388" s="34">
        <v>1.5713101347893998E-2</v>
      </c>
      <c r="G388" s="34">
        <v>0.181413953032033</v>
      </c>
      <c r="H388" s="35">
        <v>1.0693910522686001</v>
      </c>
      <c r="I388" s="34">
        <v>0.103896758383</v>
      </c>
      <c r="J388" s="34">
        <v>2.4503759341253602E-2</v>
      </c>
      <c r="K388" s="36">
        <f>Inputs!$B$12*(1+$B388)^4</f>
        <v>131885.93688330048</v>
      </c>
      <c r="L388" s="36">
        <f t="shared" si="50"/>
        <v>14435.751007228526</v>
      </c>
      <c r="M388" s="36">
        <f t="shared" si="51"/>
        <v>163880.51498025085</v>
      </c>
      <c r="N388" s="37">
        <f>M388/Inputs!$B$6</f>
        <v>249.81785820160192</v>
      </c>
      <c r="O388" s="38">
        <f>IF(N388&gt;Inputs!$B$4,1,0)</f>
        <v>0</v>
      </c>
      <c r="P388" s="34">
        <f t="shared" si="52"/>
        <v>7.9392999041746404E-2</v>
      </c>
      <c r="Q388" s="36">
        <f>Inputs!$B$12*(1+$B388)^0*$C388+Inputs!$B$29*(1+$D388)^0*Inputs!$B$19+Inputs!$B$30*(1+$E388)^0*Inputs!$B$20+Inputs!$B$31*(1+$F388)^0*Inputs!$B$21+Inputs!$B$22*(1+Inputs!$B$23)^0</f>
        <v>11591.119917738779</v>
      </c>
      <c r="R388" s="36">
        <f>Inputs!$B$12*(1+$B388)^1*$C388+Inputs!$B$29*(1+$D388)^1*Inputs!$B$19+Inputs!$B$30*(1+$E388)^1*Inputs!$B$20+Inputs!$B$31*(1+$F388)^1*Inputs!$B$21+Inputs!$B$22*(1+Inputs!$B$23)^1</f>
        <v>12517.959164121668</v>
      </c>
      <c r="S388" s="36">
        <f>Inputs!$B$12*(1+$B388)^2*$C388+Inputs!$B$29*(1+$D388)^2*Inputs!$B$19+Inputs!$B$30*(1+$E388)^2*Inputs!$B$20+Inputs!$B$31*(1+$F388)^2*Inputs!$B$21+Inputs!$B$22*(1+Inputs!$B$23)^2</f>
        <v>13617.558254702213</v>
      </c>
      <c r="T388" s="36">
        <f>Inputs!$B$12*(1+$B388)^3*$C388+Inputs!$B$29*(1+$D388)^3*Inputs!$B$19+Inputs!$B$30*(1+$E388)^3*Inputs!$B$20+Inputs!$B$31*(1+$F388)^3*Inputs!$B$21+Inputs!$B$22*(1+Inputs!$B$23)^3</f>
        <v>14926.825148050009</v>
      </c>
      <c r="U388" s="36">
        <f>Inputs!$B$12*(1+$B388)^4*$C388+Inputs!$B$29*(1+$D388)^4*Inputs!$B$19+Inputs!$B$30*(1+$E388)^4*Inputs!$B$20+Inputs!$B$31*(1+$F388)^4*Inputs!$B$21+Inputs!$B$22*(1+Inputs!$B$23)^4</f>
        <v>16490.677516102758</v>
      </c>
      <c r="V388" s="35">
        <f>Inputs!$B$13/(Q388*(1-$G388))</f>
        <v>1.334270760999549</v>
      </c>
      <c r="W388" s="36">
        <f>Inputs!$B$13</f>
        <v>12660</v>
      </c>
      <c r="X388" s="36">
        <f t="shared" si="53"/>
        <v>12993.750761558311</v>
      </c>
      <c r="Y388" s="36">
        <f t="shared" si="54"/>
        <v>13396.981195688437</v>
      </c>
      <c r="Z388" s="36">
        <f t="shared" si="55"/>
        <v>13875.906539798954</v>
      </c>
      <c r="AA388" s="36">
        <f t="shared" si="56"/>
        <v>14435.751007228526</v>
      </c>
      <c r="AB388" s="36">
        <f t="shared" si="57"/>
        <v>50241.243410014926</v>
      </c>
      <c r="AC388" s="36">
        <f t="shared" si="58"/>
        <v>186281.9310811437</v>
      </c>
      <c r="AD388" s="36">
        <f t="shared" si="59"/>
        <v>113639.27157023594</v>
      </c>
    </row>
    <row r="389" spans="1:30" ht="14.25" customHeight="1" x14ac:dyDescent="0.25">
      <c r="A389" s="16">
        <v>373</v>
      </c>
      <c r="B389" s="34">
        <v>0.32237646753022398</v>
      </c>
      <c r="C389" s="34">
        <v>9.1562206863206694E-2</v>
      </c>
      <c r="D389" s="34">
        <v>2.59240545433332E-2</v>
      </c>
      <c r="E389" s="34">
        <v>3.2407193435679098E-2</v>
      </c>
      <c r="F389" s="34">
        <v>1.07428323535954E-2</v>
      </c>
      <c r="G389" s="34">
        <v>0.19809326090780599</v>
      </c>
      <c r="H389" s="35">
        <v>1.05533543062529</v>
      </c>
      <c r="I389" s="34">
        <v>9.4655790134499998E-2</v>
      </c>
      <c r="J389" s="34">
        <v>2.82535381857448E-2</v>
      </c>
      <c r="K389" s="36">
        <f>Inputs!$B$12*(1+$B389)^4</f>
        <v>183472.80421406819</v>
      </c>
      <c r="L389" s="36">
        <f t="shared" si="50"/>
        <v>21518.208504892926</v>
      </c>
      <c r="M389" s="36">
        <f t="shared" si="51"/>
        <v>274024.6376509433</v>
      </c>
      <c r="N389" s="37">
        <f>M389/Inputs!$B$6</f>
        <v>417.72048422399894</v>
      </c>
      <c r="O389" s="38">
        <f>IF(N389&gt;Inputs!$B$4,1,0)</f>
        <v>1</v>
      </c>
      <c r="P389" s="34">
        <f t="shared" si="52"/>
        <v>6.6402251948755195E-2</v>
      </c>
      <c r="Q389" s="36">
        <f>Inputs!$B$12*(1+$B389)^0*$C389+Inputs!$B$29*(1+$D389)^0*Inputs!$B$19+Inputs!$B$30*(1+$E389)^0*Inputs!$B$20+Inputs!$B$31*(1+$F389)^0*Inputs!$B$21+Inputs!$B$22*(1+Inputs!$B$23)^0</f>
        <v>13515.776439219324</v>
      </c>
      <c r="R389" s="36">
        <f>Inputs!$B$12*(1+$B389)^1*$C389+Inputs!$B$29*(1+$D389)^1*Inputs!$B$19+Inputs!$B$30*(1+$E389)^1*Inputs!$B$20+Inputs!$B$31*(1+$F389)^1*Inputs!$B$21+Inputs!$B$22*(1+Inputs!$B$23)^1</f>
        <v>15433.178754836867</v>
      </c>
      <c r="S389" s="36">
        <f>Inputs!$B$12*(1+$B389)^2*$C389+Inputs!$B$29*(1+$D389)^2*Inputs!$B$19+Inputs!$B$30*(1+$E389)^2*Inputs!$B$20+Inputs!$B$31*(1+$F389)^2*Inputs!$B$21+Inputs!$B$22*(1+Inputs!$B$23)^2</f>
        <v>17924.830140634964</v>
      </c>
      <c r="T389" s="36">
        <f>Inputs!$B$12*(1+$B389)^3*$C389+Inputs!$B$29*(1+$D389)^3*Inputs!$B$19+Inputs!$B$30*(1+$E389)^3*Inputs!$B$20+Inputs!$B$31*(1+$F389)^3*Inputs!$B$21+Inputs!$B$22*(1+Inputs!$B$23)^3</f>
        <v>21174.876189874354</v>
      </c>
      <c r="U389" s="36">
        <f>Inputs!$B$12*(1+$B389)^4*$C389+Inputs!$B$29*(1+$D389)^4*Inputs!$B$19+Inputs!$B$30*(1+$E389)^4*Inputs!$B$20+Inputs!$B$31*(1+$F389)^4*Inputs!$B$21+Inputs!$B$22*(1+Inputs!$B$23)^4</f>
        <v>25426.801302074615</v>
      </c>
      <c r="V389" s="35">
        <f>Inputs!$B$13/(Q389*(1-$G389))</f>
        <v>1.1680699271551214</v>
      </c>
      <c r="W389" s="36">
        <f>Inputs!$B$13</f>
        <v>12660</v>
      </c>
      <c r="X389" s="36">
        <f t="shared" si="53"/>
        <v>14107.198745608512</v>
      </c>
      <c r="Y389" s="36">
        <f t="shared" si="54"/>
        <v>15979.661094440662</v>
      </c>
      <c r="Z389" s="36">
        <f t="shared" si="55"/>
        <v>18398.452510141764</v>
      </c>
      <c r="AA389" s="36">
        <f t="shared" si="56"/>
        <v>21518.208504892926</v>
      </c>
      <c r="AB389" s="36">
        <f t="shared" si="57"/>
        <v>62024.753865709732</v>
      </c>
      <c r="AC389" s="36">
        <f t="shared" si="58"/>
        <v>333214.21158502623</v>
      </c>
      <c r="AD389" s="36">
        <f t="shared" si="59"/>
        <v>211999.88378523357</v>
      </c>
    </row>
    <row r="390" spans="1:30" ht="14.25" customHeight="1" x14ac:dyDescent="0.25">
      <c r="A390" s="16">
        <v>374</v>
      </c>
      <c r="B390" s="34">
        <v>0.486253844081382</v>
      </c>
      <c r="C390" s="34">
        <v>7.0201141949173096E-2</v>
      </c>
      <c r="D390" s="34">
        <v>4.9107456031004498E-2</v>
      </c>
      <c r="E390" s="34">
        <v>4.33507796826577E-2</v>
      </c>
      <c r="F390" s="34">
        <v>3.40788588574115E-3</v>
      </c>
      <c r="G390" s="34">
        <v>0.22266644448318701</v>
      </c>
      <c r="H390" s="35">
        <v>1.0784005045866001</v>
      </c>
      <c r="I390" s="34">
        <v>9.3505432347279593E-2</v>
      </c>
      <c r="J390" s="34">
        <v>2.5828619322694299E-2</v>
      </c>
      <c r="K390" s="36">
        <f>Inputs!$B$12*(1+$B390)^4</f>
        <v>292767.73578357528</v>
      </c>
      <c r="L390" s="36">
        <f t="shared" si="50"/>
        <v>24737.184910815075</v>
      </c>
      <c r="M390" s="36">
        <f t="shared" si="51"/>
        <v>305882.9255716803</v>
      </c>
      <c r="N390" s="37">
        <f>M390/Inputs!$B$6</f>
        <v>466.28494751780534</v>
      </c>
      <c r="O390" s="38">
        <f>IF(N390&gt;Inputs!$B$4,1,0)</f>
        <v>1</v>
      </c>
      <c r="P390" s="34">
        <f t="shared" si="52"/>
        <v>6.7676813024585294E-2</v>
      </c>
      <c r="Q390" s="36">
        <f>Inputs!$B$12*(1+$B390)^0*$C390+Inputs!$B$29*(1+$D390)^0*Inputs!$B$19+Inputs!$B$30*(1+$E390)^0*Inputs!$B$20+Inputs!$B$31*(1+$F390)^0*Inputs!$B$21+Inputs!$B$22*(1+Inputs!$B$23)^0</f>
        <v>12234.112544377309</v>
      </c>
      <c r="R390" s="36">
        <f>Inputs!$B$12*(1+$B390)^1*$C390+Inputs!$B$29*(1+$D390)^1*Inputs!$B$19+Inputs!$B$30*(1+$E390)^1*Inputs!$B$20+Inputs!$B$31*(1+$F390)^1*Inputs!$B$21+Inputs!$B$22*(1+Inputs!$B$23)^1</f>
        <v>14499.446782946088</v>
      </c>
      <c r="S390" s="36">
        <f>Inputs!$B$12*(1+$B390)^2*$C390+Inputs!$B$29*(1+$D390)^2*Inputs!$B$19+Inputs!$B$30*(1+$E390)^2*Inputs!$B$20+Inputs!$B$31*(1+$F390)^2*Inputs!$B$21+Inputs!$B$22*(1+Inputs!$B$23)^2</f>
        <v>17771.349538393668</v>
      </c>
      <c r="T390" s="36">
        <f>Inputs!$B$12*(1+$B390)^3*$C390+Inputs!$B$29*(1+$D390)^3*Inputs!$B$19+Inputs!$B$30*(1+$E390)^3*Inputs!$B$20+Inputs!$B$31*(1+$F390)^3*Inputs!$B$21+Inputs!$B$22*(1+Inputs!$B$23)^3</f>
        <v>22534.62072158634</v>
      </c>
      <c r="U390" s="36">
        <f>Inputs!$B$12*(1+$B390)^4*$C390+Inputs!$B$29*(1+$D390)^4*Inputs!$B$19+Inputs!$B$30*(1+$E390)^4*Inputs!$B$20+Inputs!$B$31*(1+$F390)^4*Inputs!$B$21+Inputs!$B$22*(1+Inputs!$B$23)^4</f>
        <v>29509.562955912668</v>
      </c>
      <c r="V390" s="35">
        <f>Inputs!$B$13/(Q390*(1-$G390))</f>
        <v>1.3312322152883347</v>
      </c>
      <c r="W390" s="36">
        <f>Inputs!$B$13</f>
        <v>12660</v>
      </c>
      <c r="X390" s="36">
        <f t="shared" si="53"/>
        <v>14291.783211807155</v>
      </c>
      <c r="Y390" s="36">
        <f t="shared" si="54"/>
        <v>16643.654066497609</v>
      </c>
      <c r="Z390" s="36">
        <f t="shared" si="55"/>
        <v>19997.459980605512</v>
      </c>
      <c r="AA390" s="36">
        <f t="shared" si="56"/>
        <v>24737.184910815075</v>
      </c>
      <c r="AB390" s="36">
        <f t="shared" si="57"/>
        <v>66065.650994787866</v>
      </c>
      <c r="AC390" s="36">
        <f t="shared" si="58"/>
        <v>374960.21323836729</v>
      </c>
      <c r="AD390" s="36">
        <f t="shared" si="59"/>
        <v>239817.27457689247</v>
      </c>
    </row>
    <row r="391" spans="1:30" ht="14.25" customHeight="1" x14ac:dyDescent="0.25">
      <c r="A391" s="16">
        <v>375</v>
      </c>
      <c r="B391" s="34">
        <v>0.27875869392608699</v>
      </c>
      <c r="C391" s="34">
        <v>6.7919645508779394E-2</v>
      </c>
      <c r="D391" s="34">
        <v>5.04272722913729E-2</v>
      </c>
      <c r="E391" s="34">
        <v>3.1355375878403202E-2</v>
      </c>
      <c r="F391" s="34">
        <v>-8.22650862124839E-3</v>
      </c>
      <c r="G391" s="34">
        <v>0.223021507738765</v>
      </c>
      <c r="H391" s="35">
        <v>1.0138635633623501</v>
      </c>
      <c r="I391" s="34">
        <v>8.7814893591971102E-2</v>
      </c>
      <c r="J391" s="34">
        <v>2.8463645636321099E-2</v>
      </c>
      <c r="K391" s="36">
        <f>Inputs!$B$12*(1+$B391)^4</f>
        <v>160437.41203371622</v>
      </c>
      <c r="L391" s="36">
        <f t="shared" si="50"/>
        <v>15385.516138071967</v>
      </c>
      <c r="M391" s="36">
        <f t="shared" si="51"/>
        <v>228866.11911685337</v>
      </c>
      <c r="N391" s="37">
        <f>M391/Inputs!$B$6</f>
        <v>348.88127914154478</v>
      </c>
      <c r="O391" s="38">
        <f>IF(N391&gt;Inputs!$B$4,1,0)</f>
        <v>0</v>
      </c>
      <c r="P391" s="34">
        <f t="shared" si="52"/>
        <v>5.9351247955649999E-2</v>
      </c>
      <c r="Q391" s="36">
        <f>Inputs!$B$12*(1+$B391)^0*$C391+Inputs!$B$29*(1+$D391)^0*Inputs!$B$19+Inputs!$B$30*(1+$E391)^0*Inputs!$B$20+Inputs!$B$31*(1+$F391)^0*Inputs!$B$21+Inputs!$B$22*(1+Inputs!$B$23)^0</f>
        <v>12097.222757953685</v>
      </c>
      <c r="R391" s="36">
        <f>Inputs!$B$12*(1+$B391)^1*$C391+Inputs!$B$29*(1+$D391)^1*Inputs!$B$19+Inputs!$B$30*(1+$E391)^1*Inputs!$B$20+Inputs!$B$31*(1+$F391)^1*Inputs!$B$21+Inputs!$B$22*(1+Inputs!$B$23)^1</f>
        <v>13372.15052638323</v>
      </c>
      <c r="S391" s="36">
        <f>Inputs!$B$12*(1+$B391)^2*$C391+Inputs!$B$29*(1+$D391)^2*Inputs!$B$19+Inputs!$B$30*(1+$E391)^2*Inputs!$B$20+Inputs!$B$31*(1+$F391)^2*Inputs!$B$21+Inputs!$B$22*(1+Inputs!$B$23)^2</f>
        <v>14972.837834554528</v>
      </c>
      <c r="T391" s="36">
        <f>Inputs!$B$12*(1+$B391)^3*$C391+Inputs!$B$29*(1+$D391)^3*Inputs!$B$19+Inputs!$B$30*(1+$E391)^3*Inputs!$B$20+Inputs!$B$31*(1+$F391)^3*Inputs!$B$21+Inputs!$B$22*(1+Inputs!$B$23)^3</f>
        <v>16987.994290182622</v>
      </c>
      <c r="U391" s="36">
        <f>Inputs!$B$12*(1+$B391)^4*$C391+Inputs!$B$29*(1+$D391)^4*Inputs!$B$19+Inputs!$B$30*(1+$E391)^4*Inputs!$B$20+Inputs!$B$31*(1+$F391)^4*Inputs!$B$21+Inputs!$B$22*(1+Inputs!$B$23)^4</f>
        <v>19530.958511487705</v>
      </c>
      <c r="V391" s="35">
        <f>Inputs!$B$13/(Q391*(1-$G391))</f>
        <v>1.3469114062123964</v>
      </c>
      <c r="W391" s="36">
        <f>Inputs!$B$13</f>
        <v>12660</v>
      </c>
      <c r="X391" s="36">
        <f t="shared" si="53"/>
        <v>13129.157702949346</v>
      </c>
      <c r="Y391" s="36">
        <f t="shared" si="54"/>
        <v>13732.123931912653</v>
      </c>
      <c r="Z391" s="36">
        <f t="shared" si="55"/>
        <v>14481.295721269365</v>
      </c>
      <c r="AA391" s="36">
        <f t="shared" si="56"/>
        <v>15385.516138071967</v>
      </c>
      <c r="AB391" s="36">
        <f t="shared" si="57"/>
        <v>53842.702714228602</v>
      </c>
      <c r="AC391" s="36">
        <f t="shared" si="58"/>
        <v>266606.76165026822</v>
      </c>
      <c r="AD391" s="36">
        <f t="shared" si="59"/>
        <v>175023.41640262477</v>
      </c>
    </row>
    <row r="392" spans="1:30" ht="14.25" customHeight="1" x14ac:dyDescent="0.25">
      <c r="A392" s="16">
        <v>376</v>
      </c>
      <c r="B392" s="34">
        <v>0.31391513022682899</v>
      </c>
      <c r="C392" s="34">
        <v>7.32794965718742E-2</v>
      </c>
      <c r="D392" s="34">
        <v>3.9559049873913198E-2</v>
      </c>
      <c r="E392" s="34">
        <v>4.5072940225920503E-2</v>
      </c>
      <c r="F392" s="34">
        <v>3.09274349947165E-2</v>
      </c>
      <c r="G392" s="34">
        <v>0.18412376917891099</v>
      </c>
      <c r="H392" s="35">
        <v>0.93381551423392695</v>
      </c>
      <c r="I392" s="34">
        <v>9.9419183752103402E-2</v>
      </c>
      <c r="J392" s="34">
        <v>2.3588202393737299E-2</v>
      </c>
      <c r="K392" s="36">
        <f>Inputs!$B$12*(1+$B392)^4</f>
        <v>178821.81777657472</v>
      </c>
      <c r="L392" s="36">
        <f t="shared" si="50"/>
        <v>17111.765717759379</v>
      </c>
      <c r="M392" s="36">
        <f t="shared" si="51"/>
        <v>198743.89872257219</v>
      </c>
      <c r="N392" s="37">
        <f>M392/Inputs!$B$6</f>
        <v>302.96326024782348</v>
      </c>
      <c r="O392" s="38">
        <f>IF(N392&gt;Inputs!$B$4,1,0)</f>
        <v>0</v>
      </c>
      <c r="P392" s="34">
        <f t="shared" si="52"/>
        <v>7.5830981358366106E-2</v>
      </c>
      <c r="Q392" s="36">
        <f>Inputs!$B$12*(1+$B392)^0*$C392+Inputs!$B$29*(1+$D392)^0*Inputs!$B$19+Inputs!$B$30*(1+$E392)^0*Inputs!$B$20+Inputs!$B$31*(1+$F392)^0*Inputs!$B$21+Inputs!$B$22*(1+Inputs!$B$23)^0</f>
        <v>12418.813821739375</v>
      </c>
      <c r="R392" s="36">
        <f>Inputs!$B$12*(1+$B392)^1*$C392+Inputs!$B$29*(1+$D392)^1*Inputs!$B$19+Inputs!$B$30*(1+$E392)^1*Inputs!$B$20+Inputs!$B$31*(1+$F392)^1*Inputs!$B$21+Inputs!$B$22*(1+Inputs!$B$23)^1</f>
        <v>14113.24441907079</v>
      </c>
      <c r="S392" s="36">
        <f>Inputs!$B$12*(1+$B392)^2*$C392+Inputs!$B$29*(1+$D392)^2*Inputs!$B$19+Inputs!$B$30*(1+$E392)^2*Inputs!$B$20+Inputs!$B$31*(1+$F392)^2*Inputs!$B$21+Inputs!$B$22*(1+Inputs!$B$23)^2</f>
        <v>16253.453503612691</v>
      </c>
      <c r="T392" s="36">
        <f>Inputs!$B$12*(1+$B392)^3*$C392+Inputs!$B$29*(1+$D392)^3*Inputs!$B$19+Inputs!$B$30*(1+$E392)^3*Inputs!$B$20+Inputs!$B$31*(1+$F392)^3*Inputs!$B$21+Inputs!$B$22*(1+Inputs!$B$23)^3</f>
        <v>18975.956447512915</v>
      </c>
      <c r="U392" s="36">
        <f>Inputs!$B$12*(1+$B392)^4*$C392+Inputs!$B$29*(1+$D392)^4*Inputs!$B$19+Inputs!$B$30*(1+$E392)^4*Inputs!$B$20+Inputs!$B$31*(1+$F392)^4*Inputs!$B$21+Inputs!$B$22*(1+Inputs!$B$23)^4</f>
        <v>22459.984888974039</v>
      </c>
      <c r="V392" s="35">
        <f>Inputs!$B$13/(Q392*(1-$G392))</f>
        <v>1.2494799986793965</v>
      </c>
      <c r="W392" s="36">
        <f>Inputs!$B$13</f>
        <v>12660</v>
      </c>
      <c r="X392" s="36">
        <f t="shared" si="53"/>
        <v>13478.645832557617</v>
      </c>
      <c r="Y392" s="36">
        <f t="shared" si="54"/>
        <v>14476.129536102211</v>
      </c>
      <c r="Z392" s="36">
        <f t="shared" si="55"/>
        <v>15679.143406191846</v>
      </c>
      <c r="AA392" s="36">
        <f t="shared" si="56"/>
        <v>17111.765717759379</v>
      </c>
      <c r="AB392" s="36">
        <f t="shared" si="57"/>
        <v>54944.567132458993</v>
      </c>
      <c r="AC392" s="36">
        <f t="shared" si="58"/>
        <v>230979.49145678181</v>
      </c>
      <c r="AD392" s="36">
        <f t="shared" si="59"/>
        <v>143799.3315901132</v>
      </c>
    </row>
    <row r="393" spans="1:30" ht="14.25" customHeight="1" x14ac:dyDescent="0.25">
      <c r="A393" s="16">
        <v>377</v>
      </c>
      <c r="B393" s="34">
        <v>0.218124111258131</v>
      </c>
      <c r="C393" s="34">
        <v>0.11363594632816799</v>
      </c>
      <c r="D393" s="34">
        <v>1.9182675765609399E-2</v>
      </c>
      <c r="E393" s="34">
        <v>2.7687426496676101E-2</v>
      </c>
      <c r="F393" s="34">
        <v>1.6247406655527201E-2</v>
      </c>
      <c r="G393" s="34">
        <v>0.200986261216726</v>
      </c>
      <c r="H393" s="35">
        <v>1.04104008318168</v>
      </c>
      <c r="I393" s="34">
        <v>9.2335187777303998E-2</v>
      </c>
      <c r="J393" s="34">
        <v>2.96499909868773E-2</v>
      </c>
      <c r="K393" s="36">
        <f>Inputs!$B$12*(1+$B393)^4</f>
        <v>132104.43829354193</v>
      </c>
      <c r="L393" s="36">
        <f t="shared" si="50"/>
        <v>19627.261443205716</v>
      </c>
      <c r="M393" s="36">
        <f t="shared" si="51"/>
        <v>267323.01101145532</v>
      </c>
      <c r="N393" s="37">
        <f>M393/Inputs!$B$6</f>
        <v>407.50458995648677</v>
      </c>
      <c r="O393" s="38">
        <f>IF(N393&gt;Inputs!$B$4,1,0)</f>
        <v>1</v>
      </c>
      <c r="P393" s="34">
        <f t="shared" si="52"/>
        <v>6.2685196790426695E-2</v>
      </c>
      <c r="Q393" s="36">
        <f>Inputs!$B$12*(1+$B393)^0*$C393+Inputs!$B$29*(1+$D393)^0*Inputs!$B$19+Inputs!$B$30*(1+$E393)^0*Inputs!$B$20+Inputs!$B$31*(1+$F393)^0*Inputs!$B$21+Inputs!$B$22*(1+Inputs!$B$23)^0</f>
        <v>14840.200807117002</v>
      </c>
      <c r="R393" s="36">
        <f>Inputs!$B$12*(1+$B393)^1*$C393+Inputs!$B$29*(1+$D393)^1*Inputs!$B$19+Inputs!$B$30*(1+$E393)^1*Inputs!$B$20+Inputs!$B$31*(1+$F393)^1*Inputs!$B$21+Inputs!$B$22*(1+Inputs!$B$23)^1</f>
        <v>16464.512545257039</v>
      </c>
      <c r="S393" s="36">
        <f>Inputs!$B$12*(1+$B393)^2*$C393+Inputs!$B$29*(1+$D393)^2*Inputs!$B$19+Inputs!$B$30*(1+$E393)^2*Inputs!$B$20+Inputs!$B$31*(1+$F393)^2*Inputs!$B$21+Inputs!$B$22*(1+Inputs!$B$23)^2</f>
        <v>18415.479000230396</v>
      </c>
      <c r="T393" s="36">
        <f>Inputs!$B$12*(1+$B393)^3*$C393+Inputs!$B$29*(1+$D393)^3*Inputs!$B$19+Inputs!$B$30*(1+$E393)^3*Inputs!$B$20+Inputs!$B$31*(1+$F393)^3*Inputs!$B$21+Inputs!$B$22*(1+Inputs!$B$23)^3</f>
        <v>20763.892395212206</v>
      </c>
      <c r="U393" s="36">
        <f>Inputs!$B$12*(1+$B393)^4*$C393+Inputs!$B$29*(1+$D393)^4*Inputs!$B$19+Inputs!$B$30*(1+$E393)^4*Inputs!$B$20+Inputs!$B$31*(1+$F393)^4*Inputs!$B$21+Inputs!$B$22*(1+Inputs!$B$23)^4</f>
        <v>23595.979440005114</v>
      </c>
      <c r="V393" s="35">
        <f>Inputs!$B$13/(Q393*(1-$G393))</f>
        <v>1.0676764935409084</v>
      </c>
      <c r="W393" s="36">
        <f>Inputs!$B$13</f>
        <v>12660</v>
      </c>
      <c r="X393" s="36">
        <f t="shared" si="53"/>
        <v>13958.07818574418</v>
      </c>
      <c r="Y393" s="36">
        <f t="shared" si="54"/>
        <v>15514.060580773901</v>
      </c>
      <c r="Z393" s="36">
        <f t="shared" si="55"/>
        <v>17381.99508936629</v>
      </c>
      <c r="AA393" s="36">
        <f t="shared" si="56"/>
        <v>19627.261443205716</v>
      </c>
      <c r="AB393" s="36">
        <f t="shared" si="57"/>
        <v>60020.427694320773</v>
      </c>
      <c r="AC393" s="36">
        <f t="shared" si="58"/>
        <v>322392.05750057101</v>
      </c>
      <c r="AD393" s="36">
        <f t="shared" si="59"/>
        <v>207302.58331713453</v>
      </c>
    </row>
    <row r="394" spans="1:30" ht="14.25" customHeight="1" x14ac:dyDescent="0.25">
      <c r="A394" s="16">
        <v>378</v>
      </c>
      <c r="B394" s="34">
        <v>0.48538063127527797</v>
      </c>
      <c r="C394" s="34">
        <v>7.9145247894022303E-2</v>
      </c>
      <c r="D394" s="34">
        <v>1.8708547384430702E-2</v>
      </c>
      <c r="E394" s="34">
        <v>3.91882701678576E-2</v>
      </c>
      <c r="F394" s="34">
        <v>2.6223429533904899E-2</v>
      </c>
      <c r="G394" s="34">
        <v>0.18378578108982799</v>
      </c>
      <c r="H394" s="35">
        <v>1.0925318101330701</v>
      </c>
      <c r="I394" s="34">
        <v>9.8371639699745106E-2</v>
      </c>
      <c r="J394" s="34">
        <v>2.9829046660434299E-2</v>
      </c>
      <c r="K394" s="36">
        <f>Inputs!$B$12*(1+$B394)^4</f>
        <v>292080.30725284212</v>
      </c>
      <c r="L394" s="36">
        <f t="shared" si="50"/>
        <v>28547.794727465192</v>
      </c>
      <c r="M394" s="36">
        <f t="shared" si="51"/>
        <v>338641.90144999698</v>
      </c>
      <c r="N394" s="37">
        <f>M394/Inputs!$B$6</f>
        <v>516.22241074694659</v>
      </c>
      <c r="O394" s="38">
        <f>IF(N394&gt;Inputs!$B$4,1,0)</f>
        <v>1</v>
      </c>
      <c r="P394" s="34">
        <f t="shared" si="52"/>
        <v>6.8542593039310803E-2</v>
      </c>
      <c r="Q394" s="36">
        <f>Inputs!$B$12*(1+$B394)^0*$C394+Inputs!$B$29*(1+$D394)^0*Inputs!$B$19+Inputs!$B$30*(1+$E394)^0*Inputs!$B$20+Inputs!$B$31*(1+$F394)^0*Inputs!$B$21+Inputs!$B$22*(1+Inputs!$B$23)^0</f>
        <v>12770.75890106826</v>
      </c>
      <c r="R394" s="36">
        <f>Inputs!$B$12*(1+$B394)^1*$C394+Inputs!$B$29*(1+$D394)^1*Inputs!$B$19+Inputs!$B$30*(1+$E394)^1*Inputs!$B$20+Inputs!$B$31*(1+$F394)^1*Inputs!$B$21+Inputs!$B$22*(1+Inputs!$B$23)^1</f>
        <v>15285.128103409275</v>
      </c>
      <c r="S394" s="36">
        <f>Inputs!$B$12*(1+$B394)^2*$C394+Inputs!$B$29*(1+$D394)^2*Inputs!$B$19+Inputs!$B$30*(1+$E394)^2*Inputs!$B$20+Inputs!$B$31*(1+$F394)^2*Inputs!$B$21+Inputs!$B$22*(1+Inputs!$B$23)^2</f>
        <v>18924.310878224667</v>
      </c>
      <c r="T394" s="36">
        <f>Inputs!$B$12*(1+$B394)^3*$C394+Inputs!$B$29*(1+$D394)^3*Inputs!$B$19+Inputs!$B$30*(1+$E394)^3*Inputs!$B$20+Inputs!$B$31*(1+$F394)^3*Inputs!$B$21+Inputs!$B$22*(1+Inputs!$B$23)^3</f>
        <v>24231.528681107346</v>
      </c>
      <c r="U394" s="36">
        <f>Inputs!$B$12*(1+$B394)^4*$C394+Inputs!$B$29*(1+$D394)^4*Inputs!$B$19+Inputs!$B$30*(1+$E394)^4*Inputs!$B$20+Inputs!$B$31*(1+$F394)^4*Inputs!$B$21+Inputs!$B$22*(1+Inputs!$B$23)^4</f>
        <v>32013.585563212175</v>
      </c>
      <c r="V394" s="35">
        <f>Inputs!$B$13/(Q394*(1-$G394))</f>
        <v>1.2145428554123239</v>
      </c>
      <c r="W394" s="36">
        <f>Inputs!$B$13</f>
        <v>12660</v>
      </c>
      <c r="X394" s="36">
        <f t="shared" si="53"/>
        <v>14772.011864153732</v>
      </c>
      <c r="Y394" s="36">
        <f t="shared" si="54"/>
        <v>17817.874038736652</v>
      </c>
      <c r="Z394" s="36">
        <f t="shared" si="55"/>
        <v>22211.510559153139</v>
      </c>
      <c r="AA394" s="36">
        <f t="shared" si="56"/>
        <v>28547.794727465192</v>
      </c>
      <c r="AB394" s="36">
        <f t="shared" si="57"/>
        <v>70335.757077550661</v>
      </c>
      <c r="AC394" s="36">
        <f t="shared" si="58"/>
        <v>428920.86401782359</v>
      </c>
      <c r="AD394" s="36">
        <f t="shared" si="59"/>
        <v>268306.14437244629</v>
      </c>
    </row>
    <row r="395" spans="1:30" ht="14.25" customHeight="1" x14ac:dyDescent="0.25">
      <c r="A395" s="16">
        <v>379</v>
      </c>
      <c r="B395" s="34">
        <v>0.22677059687330001</v>
      </c>
      <c r="C395" s="34">
        <v>9.9662192328476104E-2</v>
      </c>
      <c r="D395" s="34">
        <v>4.52890761535958E-2</v>
      </c>
      <c r="E395" s="34">
        <v>4.29755991115785E-2</v>
      </c>
      <c r="F395" s="34">
        <v>4.7122923747524399E-3</v>
      </c>
      <c r="G395" s="34">
        <v>0.20684479742307299</v>
      </c>
      <c r="H395" s="35">
        <v>1.13949601391647</v>
      </c>
      <c r="I395" s="34">
        <v>9.4573455148234495E-2</v>
      </c>
      <c r="J395" s="34">
        <v>2.6698659455972499E-2</v>
      </c>
      <c r="K395" s="36">
        <f>Inputs!$B$12*(1+$B395)^4</f>
        <v>135895.3772508922</v>
      </c>
      <c r="L395" s="36">
        <f t="shared" si="50"/>
        <v>20301.329483200589</v>
      </c>
      <c r="M395" s="36">
        <f t="shared" si="51"/>
        <v>256129.90620261335</v>
      </c>
      <c r="N395" s="37">
        <f>M395/Inputs!$B$6</f>
        <v>390.44193018691061</v>
      </c>
      <c r="O395" s="38">
        <f>IF(N395&gt;Inputs!$B$4,1,0)</f>
        <v>0</v>
      </c>
      <c r="P395" s="34">
        <f t="shared" si="52"/>
        <v>6.7874795692261999E-2</v>
      </c>
      <c r="Q395" s="36">
        <f>Inputs!$B$12*(1+$B395)^0*$C395+Inputs!$B$29*(1+$D395)^0*Inputs!$B$19+Inputs!$B$30*(1+$E395)^0*Inputs!$B$20+Inputs!$B$31*(1+$F395)^0*Inputs!$B$21+Inputs!$B$22*(1+Inputs!$B$23)^0</f>
        <v>14001.775567135486</v>
      </c>
      <c r="R395" s="36">
        <f>Inputs!$B$12*(1+$B395)^1*$C395+Inputs!$B$29*(1+$D395)^1*Inputs!$B$19+Inputs!$B$30*(1+$E395)^1*Inputs!$B$20+Inputs!$B$31*(1+$F395)^1*Inputs!$B$21+Inputs!$B$22*(1+Inputs!$B$23)^1</f>
        <v>15567.351331880862</v>
      </c>
      <c r="S395" s="36">
        <f>Inputs!$B$12*(1+$B395)^2*$C395+Inputs!$B$29*(1+$D395)^2*Inputs!$B$19+Inputs!$B$30*(1+$E395)^2*Inputs!$B$20+Inputs!$B$31*(1+$F395)^2*Inputs!$B$21+Inputs!$B$22*(1+Inputs!$B$23)^2</f>
        <v>17449.866920848668</v>
      </c>
      <c r="T395" s="36">
        <f>Inputs!$B$12*(1+$B395)^3*$C395+Inputs!$B$29*(1+$D395)^3*Inputs!$B$19+Inputs!$B$30*(1+$E395)^3*Inputs!$B$20+Inputs!$B$31*(1+$F395)^3*Inputs!$B$21+Inputs!$B$22*(1+Inputs!$B$23)^3</f>
        <v>19719.499961400907</v>
      </c>
      <c r="U395" s="36">
        <f>Inputs!$B$12*(1+$B395)^4*$C395+Inputs!$B$29*(1+$D395)^4*Inputs!$B$19+Inputs!$B$30*(1+$E395)^4*Inputs!$B$20+Inputs!$B$31*(1+$F395)^4*Inputs!$B$21+Inputs!$B$22*(1+Inputs!$B$23)^4</f>
        <v>22462.262184962747</v>
      </c>
      <c r="V395" s="35">
        <f>Inputs!$B$13/(Q395*(1-$G395))</f>
        <v>1.1399673591613184</v>
      </c>
      <c r="W395" s="36">
        <f>Inputs!$B$13</f>
        <v>12660</v>
      </c>
      <c r="X395" s="36">
        <f t="shared" si="53"/>
        <v>14074.093306735513</v>
      </c>
      <c r="Y395" s="36">
        <f t="shared" si="54"/>
        <v>15774.402535326664</v>
      </c>
      <c r="Z395" s="36">
        <f t="shared" si="55"/>
        <v>17824.2717213334</v>
      </c>
      <c r="AA395" s="36">
        <f t="shared" si="56"/>
        <v>20301.329483200589</v>
      </c>
      <c r="AB395" s="36">
        <f t="shared" si="57"/>
        <v>60680.488569893518</v>
      </c>
      <c r="AC395" s="36">
        <f t="shared" si="58"/>
        <v>307085.23764959612</v>
      </c>
      <c r="AD395" s="36">
        <f t="shared" si="59"/>
        <v>195449.41763271982</v>
      </c>
    </row>
    <row r="396" spans="1:30" ht="14.25" customHeight="1" x14ac:dyDescent="0.25">
      <c r="A396" s="16">
        <v>380</v>
      </c>
      <c r="B396" s="34">
        <v>0.37857691996651899</v>
      </c>
      <c r="C396" s="34">
        <v>7.8660607255168297E-2</v>
      </c>
      <c r="D396" s="34">
        <v>1.5982761382815701E-2</v>
      </c>
      <c r="E396" s="34">
        <v>1.8159176361130899E-2</v>
      </c>
      <c r="F396" s="34">
        <v>4.1619078989523096E-3</v>
      </c>
      <c r="G396" s="34">
        <v>0.19256887183204899</v>
      </c>
      <c r="H396" s="35">
        <v>1.0391210687797201</v>
      </c>
      <c r="I396" s="34">
        <v>0.10107690534286801</v>
      </c>
      <c r="J396" s="34">
        <v>2.22624697893486E-2</v>
      </c>
      <c r="K396" s="36">
        <f>Inputs!$B$12*(1+$B396)^4</f>
        <v>216708.15943128776</v>
      </c>
      <c r="L396" s="36">
        <f t="shared" si="50"/>
        <v>21192.558022711542</v>
      </c>
      <c r="M396" s="36">
        <f t="shared" si="51"/>
        <v>229906.72825833404</v>
      </c>
      <c r="N396" s="37">
        <f>M396/Inputs!$B$6</f>
        <v>350.46757356453361</v>
      </c>
      <c r="O396" s="38">
        <f>IF(N396&gt;Inputs!$B$4,1,0)</f>
        <v>0</v>
      </c>
      <c r="P396" s="34">
        <f t="shared" si="52"/>
        <v>7.8814435553519413E-2</v>
      </c>
      <c r="Q396" s="36">
        <f>Inputs!$B$12*(1+$B396)^0*$C396+Inputs!$B$29*(1+$D396)^0*Inputs!$B$19+Inputs!$B$30*(1+$E396)^0*Inputs!$B$20+Inputs!$B$31*(1+$F396)^0*Inputs!$B$21+Inputs!$B$22*(1+Inputs!$B$23)^0</f>
        <v>12741.680462737018</v>
      </c>
      <c r="R396" s="36">
        <f>Inputs!$B$12*(1+$B396)^1*$C396+Inputs!$B$29*(1+$D396)^1*Inputs!$B$19+Inputs!$B$30*(1+$E396)^1*Inputs!$B$20+Inputs!$B$31*(1+$F396)^1*Inputs!$B$21+Inputs!$B$22*(1+Inputs!$B$23)^1</f>
        <v>14576.517553976493</v>
      </c>
      <c r="S396" s="36">
        <f>Inputs!$B$12*(1+$B396)^2*$C396+Inputs!$B$29*(1+$D396)^2*Inputs!$B$19+Inputs!$B$30*(1+$E396)^2*Inputs!$B$20+Inputs!$B$31*(1+$F396)^2*Inputs!$B$21+Inputs!$B$22*(1+Inputs!$B$23)^2</f>
        <v>17087.453861854265</v>
      </c>
      <c r="T396" s="36">
        <f>Inputs!$B$12*(1+$B396)^3*$C396+Inputs!$B$29*(1+$D396)^3*Inputs!$B$19+Inputs!$B$30*(1+$E396)^3*Inputs!$B$20+Inputs!$B$31*(1+$F396)^3*Inputs!$B$21+Inputs!$B$22*(1+Inputs!$B$23)^3</f>
        <v>20530.533331680876</v>
      </c>
      <c r="U396" s="36">
        <f>Inputs!$B$12*(1+$B396)^4*$C396+Inputs!$B$29*(1+$D396)^4*Inputs!$B$19+Inputs!$B$30*(1+$E396)^4*Inputs!$B$20+Inputs!$B$31*(1+$F396)^4*Inputs!$B$21+Inputs!$B$22*(1+Inputs!$B$23)^4</f>
        <v>25258.743460455105</v>
      </c>
      <c r="V396" s="35">
        <f>Inputs!$B$13/(Q396*(1-$G396))</f>
        <v>1.2305563553423968</v>
      </c>
      <c r="W396" s="36">
        <f>Inputs!$B$13</f>
        <v>12660</v>
      </c>
      <c r="X396" s="36">
        <f t="shared" si="53"/>
        <v>13919.798850427962</v>
      </c>
      <c r="Y396" s="36">
        <f t="shared" si="54"/>
        <v>15657.304058973159</v>
      </c>
      <c r="Z396" s="36">
        <f t="shared" si="55"/>
        <v>18018.856610575043</v>
      </c>
      <c r="AA396" s="36">
        <f t="shared" si="56"/>
        <v>21192.558022711542</v>
      </c>
      <c r="AB396" s="36">
        <f t="shared" si="57"/>
        <v>60062.121726954516</v>
      </c>
      <c r="AC396" s="36">
        <f t="shared" si="58"/>
        <v>274878.02904760843</v>
      </c>
      <c r="AD396" s="36">
        <f t="shared" si="59"/>
        <v>169844.60653137951</v>
      </c>
    </row>
    <row r="397" spans="1:30" ht="14.25" customHeight="1" x14ac:dyDescent="0.25">
      <c r="A397" s="16">
        <v>381</v>
      </c>
      <c r="B397" s="34">
        <v>0.44094735639732602</v>
      </c>
      <c r="C397" s="34">
        <v>7.6330568101074595E-2</v>
      </c>
      <c r="D397" s="34">
        <v>3.2640311756134403E-2</v>
      </c>
      <c r="E397" s="34">
        <v>4.6984977257541097E-2</v>
      </c>
      <c r="F397" s="34">
        <v>6.5546104073343197E-3</v>
      </c>
      <c r="G397" s="34">
        <v>0.214080250118105</v>
      </c>
      <c r="H397" s="35">
        <v>1.00892266119628</v>
      </c>
      <c r="I397" s="34">
        <v>0.10357430395393701</v>
      </c>
      <c r="J397" s="34">
        <v>3.3690866422502297E-2</v>
      </c>
      <c r="K397" s="36">
        <f>Inputs!$B$12*(1+$B397)^4</f>
        <v>258668.59771294484</v>
      </c>
      <c r="L397" s="36">
        <f t="shared" si="50"/>
        <v>22642.595311332407</v>
      </c>
      <c r="M397" s="36">
        <f t="shared" si="51"/>
        <v>266187.10049261432</v>
      </c>
      <c r="N397" s="37">
        <f>M397/Inputs!$B$6</f>
        <v>405.7730190436194</v>
      </c>
      <c r="O397" s="38">
        <f>IF(N397&gt;Inputs!$B$4,1,0)</f>
        <v>1</v>
      </c>
      <c r="P397" s="34">
        <f t="shared" si="52"/>
        <v>6.9883437531434708E-2</v>
      </c>
      <c r="Q397" s="36">
        <f>Inputs!$B$12*(1+$B397)^0*$C397+Inputs!$B$29*(1+$D397)^0*Inputs!$B$19+Inputs!$B$30*(1+$E397)^0*Inputs!$B$20+Inputs!$B$31*(1+$F397)^0*Inputs!$B$21+Inputs!$B$22*(1+Inputs!$B$23)^0</f>
        <v>12601.878113491399</v>
      </c>
      <c r="R397" s="36">
        <f>Inputs!$B$12*(1+$B397)^1*$C397+Inputs!$B$29*(1+$D397)^1*Inputs!$B$19+Inputs!$B$30*(1+$E397)^1*Inputs!$B$20+Inputs!$B$31*(1+$F397)^1*Inputs!$B$21+Inputs!$B$22*(1+Inputs!$B$23)^1</f>
        <v>14807.545435315362</v>
      </c>
      <c r="S397" s="36">
        <f>Inputs!$B$12*(1+$B397)^2*$C397+Inputs!$B$29*(1+$D397)^2*Inputs!$B$19+Inputs!$B$30*(1+$E397)^2*Inputs!$B$20+Inputs!$B$31*(1+$F397)^2*Inputs!$B$21+Inputs!$B$22*(1+Inputs!$B$23)^2</f>
        <v>17910.870974834601</v>
      </c>
      <c r="T397" s="36">
        <f>Inputs!$B$12*(1+$B397)^3*$C397+Inputs!$B$29*(1+$D397)^3*Inputs!$B$19+Inputs!$B$30*(1+$E397)^3*Inputs!$B$20+Inputs!$B$31*(1+$F397)^3*Inputs!$B$21+Inputs!$B$22*(1+Inputs!$B$23)^3</f>
        <v>22304.822949790716</v>
      </c>
      <c r="U397" s="36">
        <f>Inputs!$B$12*(1+$B397)^4*$C397+Inputs!$B$29*(1+$D397)^4*Inputs!$B$19+Inputs!$B$30*(1+$E397)^4*Inputs!$B$20+Inputs!$B$31*(1+$F397)^4*Inputs!$B$21+Inputs!$B$22*(1+Inputs!$B$23)^4</f>
        <v>28555.523424302413</v>
      </c>
      <c r="V397" s="35">
        <f>Inputs!$B$13/(Q397*(1-$G397))</f>
        <v>1.2782630297984803</v>
      </c>
      <c r="W397" s="36">
        <f>Inputs!$B$13</f>
        <v>12660</v>
      </c>
      <c r="X397" s="36">
        <f t="shared" si="53"/>
        <v>14092.225223641175</v>
      </c>
      <c r="Y397" s="36">
        <f t="shared" si="54"/>
        <v>16097.792965492397</v>
      </c>
      <c r="Z397" s="36">
        <f t="shared" si="55"/>
        <v>18866.584105117294</v>
      </c>
      <c r="AA397" s="36">
        <f t="shared" si="56"/>
        <v>22642.595311332407</v>
      </c>
      <c r="AB397" s="36">
        <f t="shared" si="57"/>
        <v>61573.392520970367</v>
      </c>
      <c r="AC397" s="36">
        <f t="shared" si="58"/>
        <v>334921.18865642708</v>
      </c>
      <c r="AD397" s="36">
        <f t="shared" si="59"/>
        <v>204613.70797164395</v>
      </c>
    </row>
    <row r="398" spans="1:30" ht="14.25" customHeight="1" x14ac:dyDescent="0.25">
      <c r="A398" s="16">
        <v>382</v>
      </c>
      <c r="B398" s="34">
        <v>0.38926687093164802</v>
      </c>
      <c r="C398" s="34">
        <v>8.0748802743035794E-2</v>
      </c>
      <c r="D398" s="34">
        <v>2.60931605617702E-2</v>
      </c>
      <c r="E398" s="34">
        <v>5.3559175916643803E-2</v>
      </c>
      <c r="F398" s="34">
        <v>2.0268082293544401E-3</v>
      </c>
      <c r="G398" s="34">
        <v>0.22667744757764499</v>
      </c>
      <c r="H398" s="35">
        <v>0.97686545144014303</v>
      </c>
      <c r="I398" s="34">
        <v>9.2676314847867605E-2</v>
      </c>
      <c r="J398" s="34">
        <v>2.89623453014895E-2</v>
      </c>
      <c r="K398" s="36">
        <f>Inputs!$B$12*(1+$B398)^4</f>
        <v>223508.46102947323</v>
      </c>
      <c r="L398" s="36">
        <f t="shared" si="50"/>
        <v>20214.381348914725</v>
      </c>
      <c r="M398" s="36">
        <f t="shared" si="51"/>
        <v>269795.16227299144</v>
      </c>
      <c r="N398" s="37">
        <f>M398/Inputs!$B$6</f>
        <v>411.27311322102355</v>
      </c>
      <c r="O398" s="38">
        <f>IF(N398&gt;Inputs!$B$4,1,0)</f>
        <v>1</v>
      </c>
      <c r="P398" s="34">
        <f t="shared" si="52"/>
        <v>6.3713969546378105E-2</v>
      </c>
      <c r="Q398" s="36">
        <f>Inputs!$B$12*(1+$B398)^0*$C398+Inputs!$B$29*(1+$D398)^0*Inputs!$B$19+Inputs!$B$30*(1+$E398)^0*Inputs!$B$20+Inputs!$B$31*(1+$F398)^0*Inputs!$B$21+Inputs!$B$22*(1+Inputs!$B$23)^0</f>
        <v>12866.972192009071</v>
      </c>
      <c r="R398" s="36">
        <f>Inputs!$B$12*(1+$B398)^1*$C398+Inputs!$B$29*(1+$D398)^1*Inputs!$B$19+Inputs!$B$30*(1+$E398)^1*Inputs!$B$20+Inputs!$B$31*(1+$F398)^1*Inputs!$B$21+Inputs!$B$22*(1+Inputs!$B$23)^1</f>
        <v>14913.615647432194</v>
      </c>
      <c r="S398" s="36">
        <f>Inputs!$B$12*(1+$B398)^2*$C398+Inputs!$B$29*(1+$D398)^2*Inputs!$B$19+Inputs!$B$30*(1+$E398)^2*Inputs!$B$20+Inputs!$B$31*(1+$F398)^2*Inputs!$B$21+Inputs!$B$22*(1+Inputs!$B$23)^2</f>
        <v>17701.800338678506</v>
      </c>
      <c r="T398" s="36">
        <f>Inputs!$B$12*(1+$B398)^3*$C398+Inputs!$B$29*(1+$D398)^3*Inputs!$B$19+Inputs!$B$30*(1+$E398)^3*Inputs!$B$20+Inputs!$B$31*(1+$F398)^3*Inputs!$B$21+Inputs!$B$22*(1+Inputs!$B$23)^3</f>
        <v>21517.687070803826</v>
      </c>
      <c r="U398" s="36">
        <f>Inputs!$B$12*(1+$B398)^4*$C398+Inputs!$B$29*(1+$D398)^4*Inputs!$B$19+Inputs!$B$30*(1+$E398)^4*Inputs!$B$20+Inputs!$B$31*(1+$F398)^4*Inputs!$B$21+Inputs!$B$22*(1+Inputs!$B$23)^4</f>
        <v>26758.701105681397</v>
      </c>
      <c r="V398" s="35">
        <f>Inputs!$B$13/(Q398*(1-$G398))</f>
        <v>1.2723209186364994</v>
      </c>
      <c r="W398" s="36">
        <f>Inputs!$B$13</f>
        <v>12660</v>
      </c>
      <c r="X398" s="36">
        <f t="shared" si="53"/>
        <v>13821.847506328404</v>
      </c>
      <c r="Y398" s="36">
        <f t="shared" si="54"/>
        <v>15394.782625973749</v>
      </c>
      <c r="Z398" s="36">
        <f t="shared" si="55"/>
        <v>17484.254259896607</v>
      </c>
      <c r="AA398" s="36">
        <f t="shared" si="56"/>
        <v>20214.381348914725</v>
      </c>
      <c r="AB398" s="36">
        <f t="shared" si="57"/>
        <v>60206.576811764964</v>
      </c>
      <c r="AC398" s="36">
        <f t="shared" si="58"/>
        <v>326456.46456633898</v>
      </c>
      <c r="AD398" s="36">
        <f t="shared" si="59"/>
        <v>209588.5854612265</v>
      </c>
    </row>
    <row r="399" spans="1:30" ht="14.25" customHeight="1" x14ac:dyDescent="0.25">
      <c r="A399" s="16">
        <v>383</v>
      </c>
      <c r="B399" s="34">
        <v>0.34690910944713299</v>
      </c>
      <c r="C399" s="34">
        <v>5.0994131742129301E-2</v>
      </c>
      <c r="D399" s="34">
        <v>2.3315655991846301E-2</v>
      </c>
      <c r="E399" s="34">
        <v>6.8909732909929994E-2</v>
      </c>
      <c r="F399" s="34">
        <v>1.2337880235224599E-2</v>
      </c>
      <c r="G399" s="34">
        <v>0.17815049528557</v>
      </c>
      <c r="H399" s="35">
        <v>1.1461227790695301</v>
      </c>
      <c r="I399" s="34">
        <v>0.101174846331576</v>
      </c>
      <c r="J399" s="34">
        <v>2.9553013913372499E-2</v>
      </c>
      <c r="K399" s="36">
        <f>Inputs!$B$12*(1+$B399)^4</f>
        <v>197471.49359532399</v>
      </c>
      <c r="L399" s="36">
        <f t="shared" si="50"/>
        <v>18005.685083381693</v>
      </c>
      <c r="M399" s="36">
        <f t="shared" si="51"/>
        <v>215559.71838509425</v>
      </c>
      <c r="N399" s="37">
        <f>M399/Inputs!$B$6</f>
        <v>328.5971316845949</v>
      </c>
      <c r="O399" s="38">
        <f>IF(N399&gt;Inputs!$B$4,1,0)</f>
        <v>0</v>
      </c>
      <c r="P399" s="34">
        <f t="shared" si="52"/>
        <v>7.1621832418203496E-2</v>
      </c>
      <c r="Q399" s="36">
        <f>Inputs!$B$12*(1+$B399)^0*$C399+Inputs!$B$29*(1+$D399)^0*Inputs!$B$19+Inputs!$B$30*(1+$E399)^0*Inputs!$B$20+Inputs!$B$31*(1+$F399)^0*Inputs!$B$21+Inputs!$B$22*(1+Inputs!$B$23)^0</f>
        <v>11081.69193195468</v>
      </c>
      <c r="R399" s="36">
        <f>Inputs!$B$12*(1+$B399)^1*$C399+Inputs!$B$29*(1+$D399)^1*Inputs!$B$19+Inputs!$B$30*(1+$E399)^1*Inputs!$B$20+Inputs!$B$31*(1+$F399)^1*Inputs!$B$21+Inputs!$B$22*(1+Inputs!$B$23)^1</f>
        <v>12379.690338545241</v>
      </c>
      <c r="S399" s="36">
        <f>Inputs!$B$12*(1+$B399)^2*$C399+Inputs!$B$29*(1+$D399)^2*Inputs!$B$19+Inputs!$B$30*(1+$E399)^2*Inputs!$B$20+Inputs!$B$31*(1+$F399)^2*Inputs!$B$21+Inputs!$B$22*(1+Inputs!$B$23)^2</f>
        <v>14058.235527448909</v>
      </c>
      <c r="T399" s="36">
        <f>Inputs!$B$12*(1+$B399)^3*$C399+Inputs!$B$29*(1+$D399)^3*Inputs!$B$19+Inputs!$B$30*(1+$E399)^3*Inputs!$B$20+Inputs!$B$31*(1+$F399)^3*Inputs!$B$21+Inputs!$B$22*(1+Inputs!$B$23)^3</f>
        <v>16245.874658408511</v>
      </c>
      <c r="U399" s="36">
        <f>Inputs!$B$12*(1+$B399)^4*$C399+Inputs!$B$29*(1+$D399)^4*Inputs!$B$19+Inputs!$B$30*(1+$E399)^4*Inputs!$B$20+Inputs!$B$31*(1+$F399)^4*Inputs!$B$21+Inputs!$B$22*(1+Inputs!$B$23)^4</f>
        <v>19115.524029833119</v>
      </c>
      <c r="V399" s="35">
        <f>Inputs!$B$13/(Q399*(1-$G399))</f>
        <v>1.3900657255479119</v>
      </c>
      <c r="W399" s="36">
        <f>Inputs!$B$13</f>
        <v>12660</v>
      </c>
      <c r="X399" s="36">
        <f t="shared" si="53"/>
        <v>13522.381940795005</v>
      </c>
      <c r="Y399" s="36">
        <f t="shared" si="54"/>
        <v>14651.248920017908</v>
      </c>
      <c r="Z399" s="36">
        <f t="shared" si="55"/>
        <v>16116.907363315007</v>
      </c>
      <c r="AA399" s="36">
        <f t="shared" si="56"/>
        <v>18005.685083381693</v>
      </c>
      <c r="AB399" s="36">
        <f t="shared" si="57"/>
        <v>55702.767787342927</v>
      </c>
      <c r="AC399" s="36">
        <f t="shared" si="58"/>
        <v>258829.00114768749</v>
      </c>
      <c r="AD399" s="36">
        <f t="shared" si="59"/>
        <v>159856.95059775133</v>
      </c>
    </row>
    <row r="400" spans="1:30" ht="14.25" customHeight="1" x14ac:dyDescent="0.25">
      <c r="A400" s="16">
        <v>384</v>
      </c>
      <c r="B400" s="34">
        <v>0.32086822330675102</v>
      </c>
      <c r="C400" s="34">
        <v>6.8998097291638999E-2</v>
      </c>
      <c r="D400" s="34">
        <v>3.5902025940311201E-2</v>
      </c>
      <c r="E400" s="34">
        <v>3.0653458310299E-2</v>
      </c>
      <c r="F400" s="34">
        <v>3.02205481105433E-2</v>
      </c>
      <c r="G400" s="34">
        <v>0.22090578498431501</v>
      </c>
      <c r="H400" s="35">
        <v>1.0019437512285001</v>
      </c>
      <c r="I400" s="34">
        <v>9.1180893692267007E-2</v>
      </c>
      <c r="J400" s="34">
        <v>1.6519950022253E-2</v>
      </c>
      <c r="K400" s="36">
        <f>Inputs!$B$12*(1+$B400)^4</f>
        <v>182637.19124369265</v>
      </c>
      <c r="L400" s="36">
        <f t="shared" si="50"/>
        <v>16960.956261142506</v>
      </c>
      <c r="M400" s="36">
        <f t="shared" si="51"/>
        <v>205137.16046108134</v>
      </c>
      <c r="N400" s="37">
        <f>M400/Inputs!$B$6</f>
        <v>312.70908606872155</v>
      </c>
      <c r="O400" s="38">
        <f>IF(N400&gt;Inputs!$B$4,1,0)</f>
        <v>0</v>
      </c>
      <c r="P400" s="34">
        <f t="shared" si="52"/>
        <v>7.466094367001401E-2</v>
      </c>
      <c r="Q400" s="36">
        <f>Inputs!$B$12*(1+$B400)^0*$C400+Inputs!$B$29*(1+$D400)^0*Inputs!$B$19+Inputs!$B$30*(1+$E400)^0*Inputs!$B$20+Inputs!$B$31*(1+$F400)^0*Inputs!$B$21+Inputs!$B$22*(1+Inputs!$B$23)^0</f>
        <v>12161.929864925263</v>
      </c>
      <c r="R400" s="36">
        <f>Inputs!$B$12*(1+$B400)^1*$C400+Inputs!$B$29*(1+$D400)^1*Inputs!$B$19+Inputs!$B$30*(1+$E400)^1*Inputs!$B$20+Inputs!$B$31*(1+$F400)^1*Inputs!$B$21+Inputs!$B$22*(1+Inputs!$B$23)^1</f>
        <v>13753.054376620974</v>
      </c>
      <c r="S400" s="36">
        <f>Inputs!$B$12*(1+$B400)^2*$C400+Inputs!$B$29*(1+$D400)^2*Inputs!$B$19+Inputs!$B$30*(1+$E400)^2*Inputs!$B$20+Inputs!$B$31*(1+$F400)^2*Inputs!$B$21+Inputs!$B$22*(1+Inputs!$B$23)^2</f>
        <v>15779.069064066029</v>
      </c>
      <c r="T400" s="36">
        <f>Inputs!$B$12*(1+$B400)^3*$C400+Inputs!$B$29*(1+$D400)^3*Inputs!$B$19+Inputs!$B$30*(1+$E400)^3*Inputs!$B$20+Inputs!$B$31*(1+$F400)^3*Inputs!$B$21+Inputs!$B$22*(1+Inputs!$B$23)^3</f>
        <v>18377.024304698083</v>
      </c>
      <c r="U400" s="36">
        <f>Inputs!$B$12*(1+$B400)^4*$C400+Inputs!$B$29*(1+$D400)^4*Inputs!$B$19+Inputs!$B$30*(1+$E400)^4*Inputs!$B$20+Inputs!$B$31*(1+$F400)^4*Inputs!$B$21+Inputs!$B$22*(1+Inputs!$B$23)^4</f>
        <v>21727.862962340711</v>
      </c>
      <c r="V400" s="35">
        <f>Inputs!$B$13/(Q400*(1-$G400))</f>
        <v>1.3361069758599398</v>
      </c>
      <c r="W400" s="36">
        <f>Inputs!$B$13</f>
        <v>12660</v>
      </c>
      <c r="X400" s="36">
        <f t="shared" si="53"/>
        <v>13421.152695687902</v>
      </c>
      <c r="Y400" s="36">
        <f t="shared" si="54"/>
        <v>14371.274690889028</v>
      </c>
      <c r="Z400" s="36">
        <f t="shared" si="55"/>
        <v>15541.352775688658</v>
      </c>
      <c r="AA400" s="36">
        <f t="shared" si="56"/>
        <v>16960.956261142506</v>
      </c>
      <c r="AB400" s="36">
        <f t="shared" si="57"/>
        <v>55861.500183636301</v>
      </c>
      <c r="AC400" s="36">
        <f t="shared" si="58"/>
        <v>230925.96427803717</v>
      </c>
      <c r="AD400" s="36">
        <f t="shared" si="59"/>
        <v>149275.66027744504</v>
      </c>
    </row>
    <row r="401" spans="1:30" ht="14.25" customHeight="1" x14ac:dyDescent="0.25">
      <c r="A401" s="16">
        <v>385</v>
      </c>
      <c r="B401" s="34">
        <v>0.195010780542197</v>
      </c>
      <c r="C401" s="34">
        <v>0.111945095618498</v>
      </c>
      <c r="D401" s="34">
        <v>5.1469134743385499E-2</v>
      </c>
      <c r="E401" s="34">
        <v>3.09346667330559E-2</v>
      </c>
      <c r="F401" s="34">
        <v>2.63652652187501E-2</v>
      </c>
      <c r="G401" s="34">
        <v>0.19492938362849599</v>
      </c>
      <c r="H401" s="35">
        <v>1.1367402612705799</v>
      </c>
      <c r="I401" s="34">
        <v>9.0935641190017499E-2</v>
      </c>
      <c r="J401" s="34">
        <v>2.91032980759258E-2</v>
      </c>
      <c r="K401" s="36">
        <f>Inputs!$B$12*(1+$B401)^4</f>
        <v>122359.73934991332</v>
      </c>
      <c r="L401" s="36">
        <f t="shared" ref="L401:L464" si="60">AA401</f>
        <v>21034.661629796225</v>
      </c>
      <c r="M401" s="36">
        <f t="shared" ref="M401:M464" si="61">AB401+AD401</f>
        <v>289203.15553002292</v>
      </c>
      <c r="N401" s="37">
        <f>M401/Inputs!$B$6</f>
        <v>440.85846879576667</v>
      </c>
      <c r="O401" s="38">
        <f>IF(N401&gt;Inputs!$B$4,1,0)</f>
        <v>1</v>
      </c>
      <c r="P401" s="34">
        <f t="shared" ref="P401:P464" si="62">I401-J401</f>
        <v>6.1832343114091699E-2</v>
      </c>
      <c r="Q401" s="36">
        <f>Inputs!$B$12*(1+$B401)^0*$C401+Inputs!$B$29*(1+$D401)^0*Inputs!$B$19+Inputs!$B$30*(1+$E401)^0*Inputs!$B$20+Inputs!$B$31*(1+$F401)^0*Inputs!$B$21+Inputs!$B$22*(1+Inputs!$B$23)^0</f>
        <v>14738.749764536802</v>
      </c>
      <c r="R401" s="36">
        <f>Inputs!$B$12*(1+$B401)^1*$C401+Inputs!$B$29*(1+$D401)^1*Inputs!$B$19+Inputs!$B$30*(1+$E401)^1*Inputs!$B$20+Inputs!$B$31*(1+$F401)^1*Inputs!$B$21+Inputs!$B$22*(1+Inputs!$B$23)^1</f>
        <v>16346.006801015676</v>
      </c>
      <c r="S401" s="36">
        <f>Inputs!$B$12*(1+$B401)^2*$C401+Inputs!$B$29*(1+$D401)^2*Inputs!$B$19+Inputs!$B$30*(1+$E401)^2*Inputs!$B$20+Inputs!$B$31*(1+$F401)^2*Inputs!$B$21+Inputs!$B$22*(1+Inputs!$B$23)^2</f>
        <v>18220.902910240726</v>
      </c>
      <c r="T401" s="36">
        <f>Inputs!$B$12*(1+$B401)^3*$C401+Inputs!$B$29*(1+$D401)^3*Inputs!$B$19+Inputs!$B$30*(1+$E401)^3*Inputs!$B$20+Inputs!$B$31*(1+$F401)^3*Inputs!$B$21+Inputs!$B$22*(1+Inputs!$B$23)^3</f>
        <v>20413.794586399119</v>
      </c>
      <c r="U401" s="36">
        <f>Inputs!$B$12*(1+$B401)^4*$C401+Inputs!$B$29*(1+$D401)^4*Inputs!$B$19+Inputs!$B$30*(1+$E401)^4*Inputs!$B$20+Inputs!$B$31*(1+$F401)^4*Inputs!$B$21+Inputs!$B$22*(1+Inputs!$B$23)^4</f>
        <v>22984.777926696992</v>
      </c>
      <c r="V401" s="35">
        <f>Inputs!$B$13/(Q401*(1-$G401))</f>
        <v>1.0669377569554501</v>
      </c>
      <c r="W401" s="36">
        <f>Inputs!$B$13</f>
        <v>12660</v>
      </c>
      <c r="X401" s="36">
        <f t="shared" ref="X401:X464" si="63">R401*(1-$G401)*($V401+($H401-$V401)*1/4)</f>
        <v>14270.214711471657</v>
      </c>
      <c r="Y401" s="36">
        <f t="shared" ref="Y401:Y464" si="64">S401*(1-$G401)*($V401+($H401-$V401)*2/4)</f>
        <v>16163.00152394613</v>
      </c>
      <c r="Z401" s="36">
        <f t="shared" ref="Z401:Z464" si="65">T401*(1-$G401)*($V401+($H401-$V401)*3/4)</f>
        <v>18395.017209719783</v>
      </c>
      <c r="AA401" s="36">
        <f t="shared" ref="AA401:AA464" si="66">U401*(1-$G401)*$H401</f>
        <v>21034.661629796225</v>
      </c>
      <c r="AB401" s="36">
        <f t="shared" ref="AB401:AB464" si="67">W401/(1+$I401)^1+X401/(1+$I401)^2+Y401/(1+$I401)^3+Z401/(1+$I401)^4+AA401/(1+$I401)^5</f>
        <v>62643.203826953977</v>
      </c>
      <c r="AC401" s="36">
        <f t="shared" ref="AC401:AC464" si="68">AA401*(1+$J401)/($I401-$J401)</f>
        <v>350089.26666731917</v>
      </c>
      <c r="AD401" s="36">
        <f t="shared" ref="AD401:AD464" si="69">AC401/(1+$I401)^5</f>
        <v>226559.95170306895</v>
      </c>
    </row>
    <row r="402" spans="1:30" ht="14.25" customHeight="1" x14ac:dyDescent="0.25">
      <c r="A402" s="16">
        <v>386</v>
      </c>
      <c r="B402" s="34">
        <v>0.48133917781472502</v>
      </c>
      <c r="C402" s="34">
        <v>8.3145932522558599E-2</v>
      </c>
      <c r="D402" s="34">
        <v>3.9993519270809699E-2</v>
      </c>
      <c r="E402" s="34">
        <v>3.5301081614835299E-2</v>
      </c>
      <c r="F402" s="34">
        <v>1.2244549203240199E-2</v>
      </c>
      <c r="G402" s="34">
        <v>0.17390411848510001</v>
      </c>
      <c r="H402" s="35">
        <v>0.99093420236783603</v>
      </c>
      <c r="I402" s="34">
        <v>9.5359887967249299E-2</v>
      </c>
      <c r="J402" s="34">
        <v>2.1599402609692401E-2</v>
      </c>
      <c r="K402" s="36">
        <f>Inputs!$B$12*(1+$B402)^4</f>
        <v>288914.46524821059</v>
      </c>
      <c r="L402" s="36">
        <f t="shared" si="60"/>
        <v>26944.013756997971</v>
      </c>
      <c r="M402" s="36">
        <f t="shared" si="61"/>
        <v>305507.30670847266</v>
      </c>
      <c r="N402" s="37">
        <f>M402/Inputs!$B$6</f>
        <v>465.7123577873059</v>
      </c>
      <c r="O402" s="38">
        <f>IF(N402&gt;Inputs!$B$4,1,0)</f>
        <v>1</v>
      </c>
      <c r="P402" s="34">
        <f t="shared" si="62"/>
        <v>7.3760485357556901E-2</v>
      </c>
      <c r="Q402" s="36">
        <f>Inputs!$B$12*(1+$B402)^0*$C402+Inputs!$B$29*(1+$D402)^0*Inputs!$B$19+Inputs!$B$30*(1+$E402)^0*Inputs!$B$20+Inputs!$B$31*(1+$F402)^0*Inputs!$B$21+Inputs!$B$22*(1+Inputs!$B$23)^0</f>
        <v>13010.799978780437</v>
      </c>
      <c r="R402" s="36">
        <f>Inputs!$B$12*(1+$B402)^1*$C402+Inputs!$B$29*(1+$D402)^1*Inputs!$B$19+Inputs!$B$30*(1+$E402)^1*Inputs!$B$20+Inputs!$B$31*(1+$F402)^1*Inputs!$B$21+Inputs!$B$22*(1+Inputs!$B$23)^1</f>
        <v>15618.890149764629</v>
      </c>
      <c r="S402" s="36">
        <f>Inputs!$B$12*(1+$B402)^2*$C402+Inputs!$B$29*(1+$D402)^2*Inputs!$B$19+Inputs!$B$30*(1+$E402)^2*Inputs!$B$20+Inputs!$B$31*(1+$F402)^2*Inputs!$B$21+Inputs!$B$22*(1+Inputs!$B$23)^2</f>
        <v>19389.823508958743</v>
      </c>
      <c r="T402" s="36">
        <f>Inputs!$B$12*(1+$B402)^3*$C402+Inputs!$B$29*(1+$D402)^3*Inputs!$B$19+Inputs!$B$30*(1+$E402)^3*Inputs!$B$20+Inputs!$B$31*(1+$F402)^3*Inputs!$B$21+Inputs!$B$22*(1+Inputs!$B$23)^3</f>
        <v>24880.214877932791</v>
      </c>
      <c r="U402" s="36">
        <f>Inputs!$B$12*(1+$B402)^4*$C402+Inputs!$B$29*(1+$D402)^4*Inputs!$B$19+Inputs!$B$30*(1+$E402)^4*Inputs!$B$20+Inputs!$B$31*(1+$F402)^4*Inputs!$B$21+Inputs!$B$22*(1+Inputs!$B$23)^4</f>
        <v>32914.481350733862</v>
      </c>
      <c r="V402" s="35">
        <f>Inputs!$B$13/(Q402*(1-$G402))</f>
        <v>1.1778751200132096</v>
      </c>
      <c r="W402" s="36">
        <f>Inputs!$B$13</f>
        <v>12660</v>
      </c>
      <c r="X402" s="36">
        <f t="shared" si="63"/>
        <v>14594.759601417125</v>
      </c>
      <c r="Y402" s="36">
        <f t="shared" si="64"/>
        <v>17369.834828555766</v>
      </c>
      <c r="Z402" s="36">
        <f t="shared" si="65"/>
        <v>21327.679562358844</v>
      </c>
      <c r="AA402" s="36">
        <f t="shared" si="66"/>
        <v>26944.013756997971</v>
      </c>
      <c r="AB402" s="36">
        <f t="shared" si="67"/>
        <v>68841.786127352418</v>
      </c>
      <c r="AC402" s="36">
        <f t="shared" si="68"/>
        <v>373180.68373090459</v>
      </c>
      <c r="AD402" s="36">
        <f t="shared" si="69"/>
        <v>236665.52058112022</v>
      </c>
    </row>
    <row r="403" spans="1:30" ht="14.25" customHeight="1" x14ac:dyDescent="0.25">
      <c r="A403" s="16">
        <v>387</v>
      </c>
      <c r="B403" s="34">
        <v>0.33805920017772301</v>
      </c>
      <c r="C403" s="34">
        <v>9.6863805904221306E-2</v>
      </c>
      <c r="D403" s="34">
        <v>2.95819652420659E-2</v>
      </c>
      <c r="E403" s="34">
        <v>6.2511126533688205E-2</v>
      </c>
      <c r="F403" s="34">
        <v>7.0629114885049299E-3</v>
      </c>
      <c r="G403" s="34">
        <v>0.152732888546499</v>
      </c>
      <c r="H403" s="35">
        <v>0.92856524570920396</v>
      </c>
      <c r="I403" s="34">
        <v>9.4007073628104301E-2</v>
      </c>
      <c r="J403" s="34">
        <v>2.5082906061094101E-2</v>
      </c>
      <c r="K403" s="36">
        <f>Inputs!$B$12*(1+$B403)^4</f>
        <v>192332.45021578216</v>
      </c>
      <c r="L403" s="36">
        <f t="shared" si="60"/>
        <v>21705.702153422233</v>
      </c>
      <c r="M403" s="36">
        <f t="shared" si="61"/>
        <v>268438.44697880209</v>
      </c>
      <c r="N403" s="37">
        <f>M403/Inputs!$B$6</f>
        <v>409.20494966280808</v>
      </c>
      <c r="O403" s="38">
        <f>IF(N403&gt;Inputs!$B$4,1,0)</f>
        <v>1</v>
      </c>
      <c r="P403" s="34">
        <f t="shared" si="62"/>
        <v>6.8924167567010197E-2</v>
      </c>
      <c r="Q403" s="36">
        <f>Inputs!$B$12*(1+$B403)^0*$C403+Inputs!$B$29*(1+$D403)^0*Inputs!$B$19+Inputs!$B$30*(1+$E403)^0*Inputs!$B$20+Inputs!$B$31*(1+$F403)^0*Inputs!$B$21+Inputs!$B$22*(1+Inputs!$B$23)^0</f>
        <v>13833.872381680201</v>
      </c>
      <c r="R403" s="36">
        <f>Inputs!$B$12*(1+$B403)^1*$C403+Inputs!$B$29*(1+$D403)^1*Inputs!$B$19+Inputs!$B$30*(1+$E403)^1*Inputs!$B$20+Inputs!$B$31*(1+$F403)^1*Inputs!$B$21+Inputs!$B$22*(1+Inputs!$B$23)^1</f>
        <v>16015.996479137277</v>
      </c>
      <c r="S403" s="36">
        <f>Inputs!$B$12*(1+$B403)^2*$C403+Inputs!$B$29*(1+$D403)^2*Inputs!$B$19+Inputs!$B$30*(1+$E403)^2*Inputs!$B$20+Inputs!$B$31*(1+$F403)^2*Inputs!$B$21+Inputs!$B$22*(1+Inputs!$B$23)^2</f>
        <v>18873.170985012192</v>
      </c>
      <c r="T403" s="36">
        <f>Inputs!$B$12*(1+$B403)^3*$C403+Inputs!$B$29*(1+$D403)^3*Inputs!$B$19+Inputs!$B$30*(1+$E403)^3*Inputs!$B$20+Inputs!$B$31*(1+$F403)^3*Inputs!$B$21+Inputs!$B$22*(1+Inputs!$B$23)^3</f>
        <v>22630.572606415393</v>
      </c>
      <c r="U403" s="36">
        <f>Inputs!$B$12*(1+$B403)^4*$C403+Inputs!$B$29*(1+$D403)^4*Inputs!$B$19+Inputs!$B$30*(1+$E403)^4*Inputs!$B$20+Inputs!$B$31*(1+$F403)^4*Inputs!$B$21+Inputs!$B$22*(1+Inputs!$B$23)^4</f>
        <v>27589.324404336803</v>
      </c>
      <c r="V403" s="35">
        <f>Inputs!$B$13/(Q403*(1-$G403))</f>
        <v>1.0801139920837235</v>
      </c>
      <c r="W403" s="36">
        <f>Inputs!$B$13</f>
        <v>12660</v>
      </c>
      <c r="X403" s="36">
        <f t="shared" si="63"/>
        <v>14142.837522313048</v>
      </c>
      <c r="Y403" s="36">
        <f t="shared" si="64"/>
        <v>16060.010248418263</v>
      </c>
      <c r="Z403" s="36">
        <f t="shared" si="65"/>
        <v>18530.894127023927</v>
      </c>
      <c r="AA403" s="36">
        <f t="shared" si="66"/>
        <v>21705.702153422233</v>
      </c>
      <c r="AB403" s="36">
        <f t="shared" si="67"/>
        <v>62441.563118181708</v>
      </c>
      <c r="AC403" s="36">
        <f t="shared" si="68"/>
        <v>322820.64516621601</v>
      </c>
      <c r="AD403" s="36">
        <f t="shared" si="69"/>
        <v>205996.88386062038</v>
      </c>
    </row>
    <row r="404" spans="1:30" ht="14.25" customHeight="1" x14ac:dyDescent="0.25">
      <c r="A404" s="16">
        <v>388</v>
      </c>
      <c r="B404" s="34">
        <v>0.31397234437342703</v>
      </c>
      <c r="C404" s="34">
        <v>8.0533772916370205E-2</v>
      </c>
      <c r="D404" s="34">
        <v>2.8165239476418299E-2</v>
      </c>
      <c r="E404" s="34">
        <v>3.9230122198770097E-2</v>
      </c>
      <c r="F404" s="34">
        <v>1.5865620044122501E-2</v>
      </c>
      <c r="G404" s="34">
        <v>0.194438137976403</v>
      </c>
      <c r="H404" s="35">
        <v>1.00044856715811</v>
      </c>
      <c r="I404" s="34">
        <v>0.10780549872039499</v>
      </c>
      <c r="J404" s="34">
        <v>2.7309558571881502E-2</v>
      </c>
      <c r="K404" s="36">
        <f>Inputs!$B$12*(1+$B404)^4</f>
        <v>178852.96683864179</v>
      </c>
      <c r="L404" s="36">
        <f t="shared" si="60"/>
        <v>18726.209752445426</v>
      </c>
      <c r="M404" s="36">
        <f t="shared" si="61"/>
        <v>199146.01118770969</v>
      </c>
      <c r="N404" s="37">
        <f>M404/Inputs!$B$6</f>
        <v>303.57623656663066</v>
      </c>
      <c r="O404" s="38">
        <f>IF(N404&gt;Inputs!$B$4,1,0)</f>
        <v>0</v>
      </c>
      <c r="P404" s="34">
        <f t="shared" si="62"/>
        <v>8.0495940148513495E-2</v>
      </c>
      <c r="Q404" s="36">
        <f>Inputs!$B$12*(1+$B404)^0*$C404+Inputs!$B$29*(1+$D404)^0*Inputs!$B$19+Inputs!$B$30*(1+$E404)^0*Inputs!$B$20+Inputs!$B$31*(1+$F404)^0*Inputs!$B$21+Inputs!$B$22*(1+Inputs!$B$23)^0</f>
        <v>12854.070402409136</v>
      </c>
      <c r="R404" s="36">
        <f>Inputs!$B$12*(1+$B404)^1*$C404+Inputs!$B$29*(1+$D404)^1*Inputs!$B$19+Inputs!$B$30*(1+$E404)^1*Inputs!$B$20+Inputs!$B$31*(1+$F404)^1*Inputs!$B$21+Inputs!$B$22*(1+Inputs!$B$23)^1</f>
        <v>14565.184972630963</v>
      </c>
      <c r="S404" s="36">
        <f>Inputs!$B$12*(1+$B404)^2*$C404+Inputs!$B$29*(1+$D404)^2*Inputs!$B$19+Inputs!$B$30*(1+$E404)^2*Inputs!$B$20+Inputs!$B$31*(1+$F404)^2*Inputs!$B$21+Inputs!$B$22*(1+Inputs!$B$23)^2</f>
        <v>16758.180339039616</v>
      </c>
      <c r="T404" s="36">
        <f>Inputs!$B$12*(1+$B404)^3*$C404+Inputs!$B$29*(1+$D404)^3*Inputs!$B$19+Inputs!$B$30*(1+$E404)^3*Inputs!$B$20+Inputs!$B$31*(1+$F404)^3*Inputs!$B$21+Inputs!$B$22*(1+Inputs!$B$23)^3</f>
        <v>19582.79356739972</v>
      </c>
      <c r="U404" s="36">
        <f>Inputs!$B$12*(1+$B404)^4*$C404+Inputs!$B$29*(1+$D404)^4*Inputs!$B$19+Inputs!$B$30*(1+$E404)^4*Inputs!$B$20+Inputs!$B$31*(1+$F404)^4*Inputs!$B$21+Inputs!$B$22*(1+Inputs!$B$23)^4</f>
        <v>23235.724577368681</v>
      </c>
      <c r="V404" s="35">
        <f>Inputs!$B$13/(Q404*(1-$G404))</f>
        <v>1.2226274279559008</v>
      </c>
      <c r="W404" s="36">
        <f>Inputs!$B$13</f>
        <v>12660</v>
      </c>
      <c r="X404" s="36">
        <f t="shared" si="63"/>
        <v>13693.565316125902</v>
      </c>
      <c r="Y404" s="36">
        <f t="shared" si="64"/>
        <v>15005.48614742248</v>
      </c>
      <c r="Z404" s="36">
        <f t="shared" si="65"/>
        <v>16658.454170337562</v>
      </c>
      <c r="AA404" s="36">
        <f t="shared" si="66"/>
        <v>18726.209752445426</v>
      </c>
      <c r="AB404" s="36">
        <f t="shared" si="67"/>
        <v>55907.547893007817</v>
      </c>
      <c r="AC404" s="36">
        <f t="shared" si="68"/>
        <v>238988.62773720184</v>
      </c>
      <c r="AD404" s="36">
        <f t="shared" si="69"/>
        <v>143238.46329470188</v>
      </c>
    </row>
    <row r="405" spans="1:30" ht="14.25" customHeight="1" x14ac:dyDescent="0.25">
      <c r="A405" s="16">
        <v>389</v>
      </c>
      <c r="B405" s="34">
        <v>0.21107839646108201</v>
      </c>
      <c r="C405" s="34">
        <v>9.4082504588093294E-2</v>
      </c>
      <c r="D405" s="34">
        <v>4.7107969088630602E-2</v>
      </c>
      <c r="E405" s="34">
        <v>3.51747295409406E-2</v>
      </c>
      <c r="F405" s="34">
        <v>1.5883350154272301E-2</v>
      </c>
      <c r="G405" s="34">
        <v>0.173102191094024</v>
      </c>
      <c r="H405" s="35">
        <v>1.0489145028518501</v>
      </c>
      <c r="I405" s="34">
        <v>0.10142632628083199</v>
      </c>
      <c r="J405" s="34">
        <v>2.4058611856735499E-2</v>
      </c>
      <c r="K405" s="36">
        <f>Inputs!$B$12*(1+$B405)^4</f>
        <v>129074.44874859034</v>
      </c>
      <c r="L405" s="36">
        <f t="shared" si="60"/>
        <v>18396.251868244537</v>
      </c>
      <c r="M405" s="36">
        <f t="shared" si="61"/>
        <v>206966.35543273529</v>
      </c>
      <c r="N405" s="37">
        <f>M405/Inputs!$B$6</f>
        <v>315.49749303770625</v>
      </c>
      <c r="O405" s="38">
        <f>IF(N405&gt;Inputs!$B$4,1,0)</f>
        <v>0</v>
      </c>
      <c r="P405" s="34">
        <f t="shared" si="62"/>
        <v>7.7367714424096498E-2</v>
      </c>
      <c r="Q405" s="36">
        <f>Inputs!$B$12*(1+$B405)^0*$C405+Inputs!$B$29*(1+$D405)^0*Inputs!$B$19+Inputs!$B$30*(1+$E405)^0*Inputs!$B$20+Inputs!$B$31*(1+$F405)^0*Inputs!$B$21+Inputs!$B$22*(1+Inputs!$B$23)^0</f>
        <v>13666.994302712519</v>
      </c>
      <c r="R405" s="36">
        <f>Inputs!$B$12*(1+$B405)^1*$C405+Inputs!$B$29*(1+$D405)^1*Inputs!$B$19+Inputs!$B$30*(1+$E405)^1*Inputs!$B$20+Inputs!$B$31*(1+$F405)^1*Inputs!$B$21+Inputs!$B$22*(1+Inputs!$B$23)^1</f>
        <v>15104.901513585046</v>
      </c>
      <c r="S405" s="36">
        <f>Inputs!$B$12*(1+$B405)^2*$C405+Inputs!$B$29*(1+$D405)^2*Inputs!$B$19+Inputs!$B$30*(1+$E405)^2*Inputs!$B$20+Inputs!$B$31*(1+$F405)^2*Inputs!$B$21+Inputs!$B$22*(1+Inputs!$B$23)^2</f>
        <v>16803.809373627024</v>
      </c>
      <c r="T405" s="36">
        <f>Inputs!$B$12*(1+$B405)^3*$C405+Inputs!$B$29*(1+$D405)^3*Inputs!$B$19+Inputs!$B$30*(1+$E405)^3*Inputs!$B$20+Inputs!$B$31*(1+$F405)^3*Inputs!$B$21+Inputs!$B$22*(1+Inputs!$B$23)^3</f>
        <v>18817.215377233471</v>
      </c>
      <c r="U405" s="36">
        <f>Inputs!$B$12*(1+$B405)^4*$C405+Inputs!$B$29*(1+$D405)^4*Inputs!$B$19+Inputs!$B$30*(1+$E405)^4*Inputs!$B$20+Inputs!$B$31*(1+$F405)^4*Inputs!$B$21+Inputs!$B$22*(1+Inputs!$B$23)^4</f>
        <v>21209.841135299459</v>
      </c>
      <c r="V405" s="35">
        <f>Inputs!$B$13/(Q405*(1-$G405))</f>
        <v>1.1202342616515795</v>
      </c>
      <c r="W405" s="36">
        <f>Inputs!$B$13</f>
        <v>12660</v>
      </c>
      <c r="X405" s="36">
        <f t="shared" si="63"/>
        <v>13769.261447856748</v>
      </c>
      <c r="Y405" s="36">
        <f t="shared" si="64"/>
        <v>15070.196997550944</v>
      </c>
      <c r="Z405" s="36">
        <f t="shared" si="65"/>
        <v>16598.451962252464</v>
      </c>
      <c r="AA405" s="36">
        <f t="shared" si="66"/>
        <v>18396.251868244537</v>
      </c>
      <c r="AB405" s="36">
        <f t="shared" si="67"/>
        <v>56750.031418736951</v>
      </c>
      <c r="AC405" s="36">
        <f t="shared" si="68"/>
        <v>243497.4367769864</v>
      </c>
      <c r="AD405" s="36">
        <f t="shared" si="69"/>
        <v>150216.32401399832</v>
      </c>
    </row>
    <row r="406" spans="1:30" ht="14.25" customHeight="1" x14ac:dyDescent="0.25">
      <c r="A406" s="16">
        <v>390</v>
      </c>
      <c r="B406" s="34">
        <v>0.31860971294072399</v>
      </c>
      <c r="C406" s="34">
        <v>5.85856199352622E-2</v>
      </c>
      <c r="D406" s="34">
        <v>3.2442655738492497E-2</v>
      </c>
      <c r="E406" s="34">
        <v>5.3079862356634401E-2</v>
      </c>
      <c r="F406" s="34">
        <v>1.8220333645944501E-2</v>
      </c>
      <c r="G406" s="34">
        <v>0.173564988659277</v>
      </c>
      <c r="H406" s="35">
        <v>1.025266614777</v>
      </c>
      <c r="I406" s="34">
        <v>0.103584303027397</v>
      </c>
      <c r="J406" s="34">
        <v>2.19803062715445E-2</v>
      </c>
      <c r="K406" s="36">
        <f>Inputs!$B$12*(1+$B406)^4</f>
        <v>181391.24940697537</v>
      </c>
      <c r="L406" s="36">
        <f t="shared" si="60"/>
        <v>16712.991076051057</v>
      </c>
      <c r="M406" s="36">
        <f t="shared" si="61"/>
        <v>181466.2289352646</v>
      </c>
      <c r="N406" s="37">
        <f>M406/Inputs!$B$6</f>
        <v>276.62534898668383</v>
      </c>
      <c r="O406" s="38">
        <f>IF(N406&gt;Inputs!$B$4,1,0)</f>
        <v>0</v>
      </c>
      <c r="P406" s="34">
        <f t="shared" si="62"/>
        <v>8.1603996755852504E-2</v>
      </c>
      <c r="Q406" s="36">
        <f>Inputs!$B$12*(1+$B406)^0*$C406+Inputs!$B$29*(1+$D406)^0*Inputs!$B$19+Inputs!$B$30*(1+$E406)^0*Inputs!$B$20+Inputs!$B$31*(1+$F406)^0*Inputs!$B$21+Inputs!$B$22*(1+Inputs!$B$23)^0</f>
        <v>11537.181223542655</v>
      </c>
      <c r="R406" s="36">
        <f>Inputs!$B$12*(1+$B406)^1*$C406+Inputs!$B$29*(1+$D406)^1*Inputs!$B$19+Inputs!$B$30*(1+$E406)^1*Inputs!$B$20+Inputs!$B$31*(1+$F406)^1*Inputs!$B$21+Inputs!$B$22*(1+Inputs!$B$23)^1</f>
        <v>12910.634175389237</v>
      </c>
      <c r="S406" s="36">
        <f>Inputs!$B$12*(1+$B406)^2*$C406+Inputs!$B$29*(1+$D406)^2*Inputs!$B$19+Inputs!$B$30*(1+$E406)^2*Inputs!$B$20+Inputs!$B$31*(1+$F406)^2*Inputs!$B$21+Inputs!$B$22*(1+Inputs!$B$23)^2</f>
        <v>14650.889275155227</v>
      </c>
      <c r="T406" s="36">
        <f>Inputs!$B$12*(1+$B406)^3*$C406+Inputs!$B$29*(1+$D406)^3*Inputs!$B$19+Inputs!$B$30*(1+$E406)^3*Inputs!$B$20+Inputs!$B$31*(1+$F406)^3*Inputs!$B$21+Inputs!$B$22*(1+Inputs!$B$23)^3</f>
        <v>16872.089010865508</v>
      </c>
      <c r="U406" s="36">
        <f>Inputs!$B$12*(1+$B406)^4*$C406+Inputs!$B$29*(1+$D406)^4*Inputs!$B$19+Inputs!$B$30*(1+$E406)^4*Inputs!$B$20+Inputs!$B$31*(1+$F406)^4*Inputs!$B$21+Inputs!$B$22*(1+Inputs!$B$23)^4</f>
        <v>19724.620578615242</v>
      </c>
      <c r="V406" s="35">
        <f>Inputs!$B$13/(Q406*(1-$G406))</f>
        <v>1.3277774349485865</v>
      </c>
      <c r="W406" s="36">
        <f>Inputs!$B$13</f>
        <v>12660</v>
      </c>
      <c r="X406" s="36">
        <f t="shared" si="63"/>
        <v>13360.187314807346</v>
      </c>
      <c r="Y406" s="36">
        <f t="shared" si="64"/>
        <v>14245.337905988757</v>
      </c>
      <c r="Z406" s="36">
        <f t="shared" si="65"/>
        <v>15350.523694263169</v>
      </c>
      <c r="AA406" s="36">
        <f t="shared" si="66"/>
        <v>16712.991076051057</v>
      </c>
      <c r="AB406" s="36">
        <f t="shared" si="67"/>
        <v>53599.455831639665</v>
      </c>
      <c r="AC406" s="36">
        <f t="shared" si="68"/>
        <v>209307.73513113835</v>
      </c>
      <c r="AD406" s="36">
        <f t="shared" si="69"/>
        <v>127866.77310362493</v>
      </c>
    </row>
    <row r="407" spans="1:30" ht="14.25" customHeight="1" x14ac:dyDescent="0.25">
      <c r="A407" s="16">
        <v>391</v>
      </c>
      <c r="B407" s="34">
        <v>0.30803559248549101</v>
      </c>
      <c r="C407" s="34">
        <v>7.68446773009729E-2</v>
      </c>
      <c r="D407" s="34">
        <v>2.9899000677600401E-2</v>
      </c>
      <c r="E407" s="34">
        <v>1.8931929965749199E-2</v>
      </c>
      <c r="F407" s="34">
        <v>1.35374425716401E-2</v>
      </c>
      <c r="G407" s="34">
        <v>0.187675920085701</v>
      </c>
      <c r="H407" s="35">
        <v>1.1355595867975401</v>
      </c>
      <c r="I407" s="34">
        <v>9.0830901664090594E-2</v>
      </c>
      <c r="J407" s="34">
        <v>2.5001819054585601E-2</v>
      </c>
      <c r="K407" s="36">
        <f>Inputs!$B$12*(1+$B407)^4</f>
        <v>175642.45418377194</v>
      </c>
      <c r="L407" s="36">
        <f t="shared" si="60"/>
        <v>20374.984492155058</v>
      </c>
      <c r="M407" s="36">
        <f t="shared" si="61"/>
        <v>266411.00501733361</v>
      </c>
      <c r="N407" s="37">
        <f>M407/Inputs!$B$6</f>
        <v>406.11433691666707</v>
      </c>
      <c r="O407" s="38">
        <f>IF(N407&gt;Inputs!$B$4,1,0)</f>
        <v>1</v>
      </c>
      <c r="P407" s="34">
        <f t="shared" si="62"/>
        <v>6.5829082609504985E-2</v>
      </c>
      <c r="Q407" s="36">
        <f>Inputs!$B$12*(1+$B407)^0*$C407+Inputs!$B$29*(1+$D407)^0*Inputs!$B$19+Inputs!$B$30*(1+$E407)^0*Inputs!$B$20+Inputs!$B$31*(1+$F407)^0*Inputs!$B$21+Inputs!$B$22*(1+Inputs!$B$23)^0</f>
        <v>12632.724665485297</v>
      </c>
      <c r="R407" s="36">
        <f>Inputs!$B$12*(1+$B407)^1*$C407+Inputs!$B$29*(1+$D407)^1*Inputs!$B$19+Inputs!$B$30*(1+$E407)^1*Inputs!$B$20+Inputs!$B$31*(1+$F407)^1*Inputs!$B$21+Inputs!$B$22*(1+Inputs!$B$23)^1</f>
        <v>14191.228039132562</v>
      </c>
      <c r="S407" s="36">
        <f>Inputs!$B$12*(1+$B407)^2*$C407+Inputs!$B$29*(1+$D407)^2*Inputs!$B$19+Inputs!$B$30*(1+$E407)^2*Inputs!$B$20+Inputs!$B$31*(1+$F407)^2*Inputs!$B$21+Inputs!$B$22*(1+Inputs!$B$23)^2</f>
        <v>16189.825878977608</v>
      </c>
      <c r="T407" s="36">
        <f>Inputs!$B$12*(1+$B407)^3*$C407+Inputs!$B$29*(1+$D407)^3*Inputs!$B$19+Inputs!$B$30*(1+$E407)^3*Inputs!$B$20+Inputs!$B$31*(1+$F407)^3*Inputs!$B$21+Inputs!$B$22*(1+Inputs!$B$23)^3</f>
        <v>18763.334578163864</v>
      </c>
      <c r="U407" s="36">
        <f>Inputs!$B$12*(1+$B407)^4*$C407+Inputs!$B$29*(1+$D407)^4*Inputs!$B$19+Inputs!$B$30*(1+$E407)^4*Inputs!$B$20+Inputs!$B$31*(1+$F407)^4*Inputs!$B$21+Inputs!$B$22*(1+Inputs!$B$23)^4</f>
        <v>22088.08329791715</v>
      </c>
      <c r="V407" s="35">
        <f>Inputs!$B$13/(Q407*(1-$G407))</f>
        <v>1.2336937021307757</v>
      </c>
      <c r="W407" s="36">
        <f>Inputs!$B$13</f>
        <v>12660</v>
      </c>
      <c r="X407" s="36">
        <f t="shared" si="63"/>
        <v>13939.048855981824</v>
      </c>
      <c r="Y407" s="36">
        <f t="shared" si="64"/>
        <v>15579.481569621899</v>
      </c>
      <c r="Z407" s="36">
        <f t="shared" si="65"/>
        <v>17682.033116829163</v>
      </c>
      <c r="AA407" s="36">
        <f t="shared" si="66"/>
        <v>20374.984492155058</v>
      </c>
      <c r="AB407" s="36">
        <f t="shared" si="67"/>
        <v>61003.192190995534</v>
      </c>
      <c r="AC407" s="36">
        <f t="shared" si="68"/>
        <v>317251.81849416252</v>
      </c>
      <c r="AD407" s="36">
        <f t="shared" si="69"/>
        <v>205407.81282633805</v>
      </c>
    </row>
    <row r="408" spans="1:30" ht="14.25" customHeight="1" x14ac:dyDescent="0.25">
      <c r="A408" s="16">
        <v>392</v>
      </c>
      <c r="B408" s="34">
        <v>0.486251510209532</v>
      </c>
      <c r="C408" s="34">
        <v>7.5523505461644699E-2</v>
      </c>
      <c r="D408" s="34">
        <v>3.6106581767284998E-2</v>
      </c>
      <c r="E408" s="34">
        <v>4.4456795750288103E-2</v>
      </c>
      <c r="F408" s="34">
        <v>-1.25042647836203E-2</v>
      </c>
      <c r="G408" s="34">
        <v>0.15861523139935799</v>
      </c>
      <c r="H408" s="35">
        <v>1.05692241319049</v>
      </c>
      <c r="I408" s="34">
        <v>9.9643135551003598E-2</v>
      </c>
      <c r="J408" s="34">
        <v>2.27429479794354E-2</v>
      </c>
      <c r="K408" s="36">
        <f>Inputs!$B$12*(1+$B408)^4</f>
        <v>292765.89684934373</v>
      </c>
      <c r="L408" s="36">
        <f t="shared" si="60"/>
        <v>27214.128425131981</v>
      </c>
      <c r="M408" s="36">
        <f t="shared" si="61"/>
        <v>293196.71250552475</v>
      </c>
      <c r="N408" s="37">
        <f>M408/Inputs!$B$6</f>
        <v>446.94620808769014</v>
      </c>
      <c r="O408" s="38">
        <f>IF(N408&gt;Inputs!$B$4,1,0)</f>
        <v>1</v>
      </c>
      <c r="P408" s="34">
        <f t="shared" si="62"/>
        <v>7.690018757156819E-2</v>
      </c>
      <c r="Q408" s="36">
        <f>Inputs!$B$12*(1+$B408)^0*$C408+Inputs!$B$29*(1+$D408)^0*Inputs!$B$19+Inputs!$B$30*(1+$E408)^0*Inputs!$B$20+Inputs!$B$31*(1+$F408)^0*Inputs!$B$21+Inputs!$B$22*(1+Inputs!$B$23)^0</f>
        <v>12553.454355125603</v>
      </c>
      <c r="R408" s="36">
        <f>Inputs!$B$12*(1+$B408)^1*$C408+Inputs!$B$29*(1+$D408)^1*Inputs!$B$19+Inputs!$B$30*(1+$E408)^1*Inputs!$B$20+Inputs!$B$31*(1+$F408)^1*Inputs!$B$21+Inputs!$B$22*(1+Inputs!$B$23)^1</f>
        <v>14862.137917045959</v>
      </c>
      <c r="S408" s="36">
        <f>Inputs!$B$12*(1+$B408)^2*$C408+Inputs!$B$29*(1+$D408)^2*Inputs!$B$19+Inputs!$B$30*(1+$E408)^2*Inputs!$B$20+Inputs!$B$31*(1+$F408)^2*Inputs!$B$21+Inputs!$B$22*(1+Inputs!$B$23)^2</f>
        <v>18250.128176628947</v>
      </c>
      <c r="T408" s="36">
        <f>Inputs!$B$12*(1+$B408)^3*$C408+Inputs!$B$29*(1+$D408)^3*Inputs!$B$19+Inputs!$B$30*(1+$E408)^3*Inputs!$B$20+Inputs!$B$31*(1+$F408)^3*Inputs!$B$21+Inputs!$B$22*(1+Inputs!$B$23)^3</f>
        <v>23238.704334540125</v>
      </c>
      <c r="U408" s="36">
        <f>Inputs!$B$12*(1+$B408)^4*$C408+Inputs!$B$29*(1+$D408)^4*Inputs!$B$19+Inputs!$B$30*(1+$E408)^4*Inputs!$B$20+Inputs!$B$31*(1+$F408)^4*Inputs!$B$21+Inputs!$B$22*(1+Inputs!$B$23)^4</f>
        <v>30602.483779565693</v>
      </c>
      <c r="V408" s="35">
        <f>Inputs!$B$13/(Q408*(1-$G408))</f>
        <v>1.1986042466313209</v>
      </c>
      <c r="W408" s="36">
        <f>Inputs!$B$13</f>
        <v>12660</v>
      </c>
      <c r="X408" s="36">
        <f t="shared" si="63"/>
        <v>14545.353268468893</v>
      </c>
      <c r="Y408" s="36">
        <f t="shared" si="64"/>
        <v>17317.234337424023</v>
      </c>
      <c r="Z408" s="36">
        <f t="shared" si="65"/>
        <v>21358.243582834064</v>
      </c>
      <c r="AA408" s="36">
        <f t="shared" si="66"/>
        <v>27214.128425131981</v>
      </c>
      <c r="AB408" s="36">
        <f t="shared" si="67"/>
        <v>68097.131375971512</v>
      </c>
      <c r="AC408" s="36">
        <f t="shared" si="68"/>
        <v>361937.45179499366</v>
      </c>
      <c r="AD408" s="36">
        <f t="shared" si="69"/>
        <v>225099.58112955326</v>
      </c>
    </row>
    <row r="409" spans="1:30" ht="14.25" customHeight="1" x14ac:dyDescent="0.25">
      <c r="A409" s="16">
        <v>393</v>
      </c>
      <c r="B409" s="34">
        <v>0.31391457396051098</v>
      </c>
      <c r="C409" s="34">
        <v>8.1257564025989396E-2</v>
      </c>
      <c r="D409" s="34">
        <v>2.06609987859529E-2</v>
      </c>
      <c r="E409" s="34">
        <v>4.0763944834037301E-2</v>
      </c>
      <c r="F409" s="34">
        <v>-7.36284500256026E-3</v>
      </c>
      <c r="G409" s="34">
        <v>0.18168309841019201</v>
      </c>
      <c r="H409" s="35">
        <v>0.97279853618652001</v>
      </c>
      <c r="I409" s="34">
        <v>9.7818317633180593E-2</v>
      </c>
      <c r="J409" s="34">
        <v>2.62286908826245E-2</v>
      </c>
      <c r="K409" s="36">
        <f>Inputs!$B$12*(1+$B409)^4</f>
        <v>178821.51494882366</v>
      </c>
      <c r="L409" s="36">
        <f t="shared" si="60"/>
        <v>18188.920500773049</v>
      </c>
      <c r="M409" s="36">
        <f t="shared" si="61"/>
        <v>220028.34463558829</v>
      </c>
      <c r="N409" s="37">
        <f>M409/Inputs!$B$6</f>
        <v>335.40906194449434</v>
      </c>
      <c r="O409" s="38">
        <f>IF(N409&gt;Inputs!$B$4,1,0)</f>
        <v>0</v>
      </c>
      <c r="P409" s="34">
        <f t="shared" si="62"/>
        <v>7.1589626750556093E-2</v>
      </c>
      <c r="Q409" s="36">
        <f>Inputs!$B$12*(1+$B409)^0*$C409+Inputs!$B$29*(1+$D409)^0*Inputs!$B$19+Inputs!$B$30*(1+$E409)^0*Inputs!$B$20+Inputs!$B$31*(1+$F409)^0*Inputs!$B$21+Inputs!$B$22*(1+Inputs!$B$23)^0</f>
        <v>12897.497868986284</v>
      </c>
      <c r="R409" s="36">
        <f>Inputs!$B$12*(1+$B409)^1*$C409+Inputs!$B$29*(1+$D409)^1*Inputs!$B$19+Inputs!$B$30*(1+$E409)^1*Inputs!$B$20+Inputs!$B$31*(1+$F409)^1*Inputs!$B$21+Inputs!$B$22*(1+Inputs!$B$23)^1</f>
        <v>14496.232865105336</v>
      </c>
      <c r="S409" s="36">
        <f>Inputs!$B$12*(1+$B409)^2*$C409+Inputs!$B$29*(1+$D409)^2*Inputs!$B$19+Inputs!$B$30*(1+$E409)^2*Inputs!$B$20+Inputs!$B$31*(1+$F409)^2*Inputs!$B$21+Inputs!$B$22*(1+Inputs!$B$23)^2</f>
        <v>16579.160807305383</v>
      </c>
      <c r="T409" s="36">
        <f>Inputs!$B$12*(1+$B409)^3*$C409+Inputs!$B$29*(1+$D409)^3*Inputs!$B$19+Inputs!$B$30*(1+$E409)^3*Inputs!$B$20+Inputs!$B$31*(1+$F409)^3*Inputs!$B$21+Inputs!$B$22*(1+Inputs!$B$23)^3</f>
        <v>19297.233648834175</v>
      </c>
      <c r="U409" s="36">
        <f>Inputs!$B$12*(1+$B409)^4*$C409+Inputs!$B$29*(1+$D409)^4*Inputs!$B$19+Inputs!$B$30*(1+$E409)^4*Inputs!$B$20+Inputs!$B$31*(1+$F409)^4*Inputs!$B$21+Inputs!$B$22*(1+Inputs!$B$23)^4</f>
        <v>22848.752591714478</v>
      </c>
      <c r="V409" s="35">
        <f>Inputs!$B$13/(Q409*(1-$G409))</f>
        <v>1.1995178626738037</v>
      </c>
      <c r="W409" s="36">
        <f>Inputs!$B$13</f>
        <v>12660</v>
      </c>
      <c r="X409" s="36">
        <f t="shared" si="63"/>
        <v>13556.930272143403</v>
      </c>
      <c r="Y409" s="36">
        <f t="shared" si="64"/>
        <v>14735.91644088949</v>
      </c>
      <c r="Z409" s="36">
        <f t="shared" si="65"/>
        <v>16256.752796607732</v>
      </c>
      <c r="AA409" s="36">
        <f t="shared" si="66"/>
        <v>18188.920500773049</v>
      </c>
      <c r="AB409" s="36">
        <f t="shared" si="67"/>
        <v>56516.727272227683</v>
      </c>
      <c r="AC409" s="36">
        <f t="shared" si="68"/>
        <v>260735.98817766519</v>
      </c>
      <c r="AD409" s="36">
        <f t="shared" si="69"/>
        <v>163511.61736336059</v>
      </c>
    </row>
    <row r="410" spans="1:30" ht="14.25" customHeight="1" x14ac:dyDescent="0.25">
      <c r="A410" s="16">
        <v>394</v>
      </c>
      <c r="B410" s="34">
        <v>0.31704860970286602</v>
      </c>
      <c r="C410" s="34">
        <v>7.43575899185559E-2</v>
      </c>
      <c r="D410" s="34">
        <v>1.0710923285822901E-2</v>
      </c>
      <c r="E410" s="34">
        <v>4.7590171090847101E-2</v>
      </c>
      <c r="F410" s="34">
        <v>3.3728036839015797E-2</v>
      </c>
      <c r="G410" s="34">
        <v>0.20167146118492801</v>
      </c>
      <c r="H410" s="35">
        <v>1.0701537039348401</v>
      </c>
      <c r="I410" s="34">
        <v>8.9980944962193402E-2</v>
      </c>
      <c r="J410" s="34">
        <v>1.9684162020511601E-2</v>
      </c>
      <c r="K410" s="36">
        <f>Inputs!$B$12*(1+$B410)^4</f>
        <v>180533.77659416347</v>
      </c>
      <c r="L410" s="36">
        <f t="shared" si="60"/>
        <v>19183.624149662024</v>
      </c>
      <c r="M410" s="36">
        <f t="shared" si="61"/>
        <v>240276.16439252807</v>
      </c>
      <c r="N410" s="37">
        <f>M410/Inputs!$B$6</f>
        <v>366.27464084226841</v>
      </c>
      <c r="O410" s="38">
        <f>IF(N410&gt;Inputs!$B$4,1,0)</f>
        <v>0</v>
      </c>
      <c r="P410" s="34">
        <f t="shared" si="62"/>
        <v>7.0296782941681804E-2</v>
      </c>
      <c r="Q410" s="36">
        <f>Inputs!$B$12*(1+$B410)^0*$C410+Inputs!$B$29*(1+$D410)^0*Inputs!$B$19+Inputs!$B$30*(1+$E410)^0*Inputs!$B$20+Inputs!$B$31*(1+$F410)^0*Inputs!$B$21+Inputs!$B$22*(1+Inputs!$B$23)^0</f>
        <v>12483.499422540277</v>
      </c>
      <c r="R410" s="36">
        <f>Inputs!$B$12*(1+$B410)^1*$C410+Inputs!$B$29*(1+$D410)^1*Inputs!$B$19+Inputs!$B$30*(1+$E410)^1*Inputs!$B$20+Inputs!$B$31*(1+$F410)^1*Inputs!$B$21+Inputs!$B$22*(1+Inputs!$B$23)^1</f>
        <v>14136.009046634019</v>
      </c>
      <c r="S410" s="36">
        <f>Inputs!$B$12*(1+$B410)^2*$C410+Inputs!$B$29*(1+$D410)^2*Inputs!$B$19+Inputs!$B$30*(1+$E410)^2*Inputs!$B$20+Inputs!$B$31*(1+$F410)^2*Inputs!$B$21+Inputs!$B$22*(1+Inputs!$B$23)^2</f>
        <v>16246.111043507699</v>
      </c>
      <c r="T410" s="36">
        <f>Inputs!$B$12*(1+$B410)^3*$C410+Inputs!$B$29*(1+$D410)^3*Inputs!$B$19+Inputs!$B$30*(1+$E410)^3*Inputs!$B$20+Inputs!$B$31*(1+$F410)^3*Inputs!$B$21+Inputs!$B$22*(1+Inputs!$B$23)^3</f>
        <v>18956.376198621918</v>
      </c>
      <c r="U410" s="36">
        <f>Inputs!$B$12*(1+$B410)^4*$C410+Inputs!$B$29*(1+$D410)^4*Inputs!$B$19+Inputs!$B$30*(1+$E410)^4*Inputs!$B$20+Inputs!$B$31*(1+$F410)^4*Inputs!$B$21+Inputs!$B$22*(1+Inputs!$B$23)^4</f>
        <v>22454.471785500216</v>
      </c>
      <c r="V410" s="35">
        <f>Inputs!$B$13/(Q410*(1-$G410))</f>
        <v>1.2703275163535019</v>
      </c>
      <c r="W410" s="36">
        <f>Inputs!$B$13</f>
        <v>12660</v>
      </c>
      <c r="X410" s="36">
        <f t="shared" si="63"/>
        <v>13771.124629926075</v>
      </c>
      <c r="Y410" s="36">
        <f t="shared" si="64"/>
        <v>15177.709535814805</v>
      </c>
      <c r="Z410" s="36">
        <f t="shared" si="65"/>
        <v>16952.409704817826</v>
      </c>
      <c r="AA410" s="36">
        <f t="shared" si="66"/>
        <v>19183.624149662024</v>
      </c>
      <c r="AB410" s="36">
        <f t="shared" si="67"/>
        <v>59406.242097414259</v>
      </c>
      <c r="AC410" s="36">
        <f t="shared" si="68"/>
        <v>278266.47105305758</v>
      </c>
      <c r="AD410" s="36">
        <f t="shared" si="69"/>
        <v>180869.92229511382</v>
      </c>
    </row>
    <row r="411" spans="1:30" ht="14.25" customHeight="1" x14ac:dyDescent="0.25">
      <c r="A411" s="16">
        <v>395</v>
      </c>
      <c r="B411" s="34">
        <v>0.21206169590992499</v>
      </c>
      <c r="C411" s="34">
        <v>8.4975378363019605E-2</v>
      </c>
      <c r="D411" s="34">
        <v>4.3850714965473499E-2</v>
      </c>
      <c r="E411" s="34">
        <v>5.25605955927093E-2</v>
      </c>
      <c r="F411" s="34">
        <v>2.0489821699937801E-2</v>
      </c>
      <c r="G411" s="34">
        <v>0.15808854579891199</v>
      </c>
      <c r="H411" s="35">
        <v>1.0322974236670099</v>
      </c>
      <c r="I411" s="34">
        <v>0.10120362846500899</v>
      </c>
      <c r="J411" s="34">
        <v>2.4036785841881E-2</v>
      </c>
      <c r="K411" s="36">
        <f>Inputs!$B$12*(1+$B411)^4</f>
        <v>129494.15234626227</v>
      </c>
      <c r="L411" s="36">
        <f t="shared" si="60"/>
        <v>17649.096452004174</v>
      </c>
      <c r="M411" s="36">
        <f t="shared" si="61"/>
        <v>200311.24051986961</v>
      </c>
      <c r="N411" s="37">
        <f>M411/Inputs!$B$6</f>
        <v>305.35250079248414</v>
      </c>
      <c r="O411" s="38">
        <f>IF(N411&gt;Inputs!$B$4,1,0)</f>
        <v>0</v>
      </c>
      <c r="P411" s="34">
        <f t="shared" si="62"/>
        <v>7.7166842623127993E-2</v>
      </c>
      <c r="Q411" s="36">
        <f>Inputs!$B$12*(1+$B411)^0*$C411+Inputs!$B$29*(1+$D411)^0*Inputs!$B$19+Inputs!$B$30*(1+$E411)^0*Inputs!$B$20+Inputs!$B$31*(1+$F411)^0*Inputs!$B$21+Inputs!$B$22*(1+Inputs!$B$23)^0</f>
        <v>13120.566729208098</v>
      </c>
      <c r="R411" s="36">
        <f>Inputs!$B$12*(1+$B411)^1*$C411+Inputs!$B$29*(1+$D411)^1*Inputs!$B$19+Inputs!$B$30*(1+$E411)^1*Inputs!$B$20+Inputs!$B$31*(1+$F411)^1*Inputs!$B$21+Inputs!$B$22*(1+Inputs!$B$23)^1</f>
        <v>14501.835749010359</v>
      </c>
      <c r="S411" s="36">
        <f>Inputs!$B$12*(1+$B411)^2*$C411+Inputs!$B$29*(1+$D411)^2*Inputs!$B$19+Inputs!$B$30*(1+$E411)^2*Inputs!$B$20+Inputs!$B$31*(1+$F411)^2*Inputs!$B$21+Inputs!$B$22*(1+Inputs!$B$23)^2</f>
        <v>16125.48909955164</v>
      </c>
      <c r="T411" s="36">
        <f>Inputs!$B$12*(1+$B411)^3*$C411+Inputs!$B$29*(1+$D411)^3*Inputs!$B$19+Inputs!$B$30*(1+$E411)^3*Inputs!$B$20+Inputs!$B$31*(1+$F411)^3*Inputs!$B$21+Inputs!$B$22*(1+Inputs!$B$23)^3</f>
        <v>18040.767968592809</v>
      </c>
      <c r="U411" s="36">
        <f>Inputs!$B$12*(1+$B411)^4*$C411+Inputs!$B$29*(1+$D411)^4*Inputs!$B$19+Inputs!$B$30*(1+$E411)^4*Inputs!$B$20+Inputs!$B$31*(1+$F411)^4*Inputs!$B$21+Inputs!$B$22*(1+Inputs!$B$23)^4</f>
        <v>20307.25465420444</v>
      </c>
      <c r="V411" s="35">
        <f>Inputs!$B$13/(Q411*(1-$G411))</f>
        <v>1.1460793650446039</v>
      </c>
      <c r="W411" s="36">
        <f>Inputs!$B$13</f>
        <v>12660</v>
      </c>
      <c r="X411" s="36">
        <f t="shared" si="63"/>
        <v>13645.484437144662</v>
      </c>
      <c r="Y411" s="36">
        <f t="shared" si="64"/>
        <v>14787.076487359942</v>
      </c>
      <c r="Z411" s="36">
        <f t="shared" si="65"/>
        <v>16111.336790853986</v>
      </c>
      <c r="AA411" s="36">
        <f t="shared" si="66"/>
        <v>17649.096452004174</v>
      </c>
      <c r="AB411" s="36">
        <f t="shared" si="67"/>
        <v>55677.660945715848</v>
      </c>
      <c r="AC411" s="36">
        <f t="shared" si="68"/>
        <v>234211.00811382517</v>
      </c>
      <c r="AD411" s="36">
        <f t="shared" si="69"/>
        <v>144633.57957415376</v>
      </c>
    </row>
    <row r="412" spans="1:30" ht="14.25" customHeight="1" x14ac:dyDescent="0.25">
      <c r="A412" s="16">
        <v>396</v>
      </c>
      <c r="B412" s="34">
        <v>0.24318646167483399</v>
      </c>
      <c r="C412" s="34">
        <v>6.5864990561036202E-2</v>
      </c>
      <c r="D412" s="34">
        <v>3.34118646998144E-2</v>
      </c>
      <c r="E412" s="34">
        <v>3.6124234144660997E-2</v>
      </c>
      <c r="F412" s="34">
        <v>3.1189230902091102E-2</v>
      </c>
      <c r="G412" s="34">
        <v>0.19121554842705701</v>
      </c>
      <c r="H412" s="35">
        <v>1.07980166616425</v>
      </c>
      <c r="I412" s="34">
        <v>0.10259514857552</v>
      </c>
      <c r="J412" s="34">
        <v>2.5962330090253501E-2</v>
      </c>
      <c r="K412" s="36">
        <f>Inputs!$B$12*(1+$B412)^4</f>
        <v>143316.54781654404</v>
      </c>
      <c r="L412" s="36">
        <f t="shared" si="60"/>
        <v>16251.879910987676</v>
      </c>
      <c r="M412" s="36">
        <f t="shared" si="61"/>
        <v>186773.81281543733</v>
      </c>
      <c r="N412" s="37">
        <f>M412/Inputs!$B$6</f>
        <v>284.71617807231297</v>
      </c>
      <c r="O412" s="38">
        <f>IF(N412&gt;Inputs!$B$4,1,0)</f>
        <v>0</v>
      </c>
      <c r="P412" s="34">
        <f t="shared" si="62"/>
        <v>7.6632818485266499E-2</v>
      </c>
      <c r="Q412" s="36">
        <f>Inputs!$B$12*(1+$B412)^0*$C412+Inputs!$B$29*(1+$D412)^0*Inputs!$B$19+Inputs!$B$30*(1+$E412)^0*Inputs!$B$20+Inputs!$B$31*(1+$F412)^0*Inputs!$B$21+Inputs!$B$22*(1+Inputs!$B$23)^0</f>
        <v>11973.943461089093</v>
      </c>
      <c r="R412" s="36">
        <f>Inputs!$B$12*(1+$B412)^1*$C412+Inputs!$B$29*(1+$D412)^1*Inputs!$B$19+Inputs!$B$30*(1+$E412)^1*Inputs!$B$20+Inputs!$B$31*(1+$F412)^1*Inputs!$B$21+Inputs!$B$22*(1+Inputs!$B$23)^1</f>
        <v>13207.648958168174</v>
      </c>
      <c r="S412" s="36">
        <f>Inputs!$B$12*(1+$B412)^2*$C412+Inputs!$B$29*(1+$D412)^2*Inputs!$B$19+Inputs!$B$30*(1+$E412)^2*Inputs!$B$20+Inputs!$B$31*(1+$F412)^2*Inputs!$B$21+Inputs!$B$22*(1+Inputs!$B$23)^2</f>
        <v>14684.346944388722</v>
      </c>
      <c r="T412" s="36">
        <f>Inputs!$B$12*(1+$B412)^3*$C412+Inputs!$B$29*(1+$D412)^3*Inputs!$B$19+Inputs!$B$30*(1+$E412)^3*Inputs!$B$20+Inputs!$B$31*(1+$F412)^3*Inputs!$B$21+Inputs!$B$22*(1+Inputs!$B$23)^3</f>
        <v>16461.189696184796</v>
      </c>
      <c r="U412" s="36">
        <f>Inputs!$B$12*(1+$B412)^4*$C412+Inputs!$B$29*(1+$D412)^4*Inputs!$B$19+Inputs!$B$30*(1+$E412)^4*Inputs!$B$20+Inputs!$B$31*(1+$F412)^4*Inputs!$B$21+Inputs!$B$22*(1+Inputs!$B$23)^4</f>
        <v>18609.162047019716</v>
      </c>
      <c r="V412" s="35">
        <f>Inputs!$B$13/(Q412*(1-$G412))</f>
        <v>1.3072652262492248</v>
      </c>
      <c r="W412" s="36">
        <f>Inputs!$B$13</f>
        <v>12660</v>
      </c>
      <c r="X412" s="36">
        <f t="shared" si="63"/>
        <v>13356.942164941302</v>
      </c>
      <c r="Y412" s="36">
        <f t="shared" si="64"/>
        <v>14174.965946384065</v>
      </c>
      <c r="Z412" s="36">
        <f t="shared" si="65"/>
        <v>15133.085208348679</v>
      </c>
      <c r="AA412" s="36">
        <f t="shared" si="66"/>
        <v>16251.879910987676</v>
      </c>
      <c r="AB412" s="36">
        <f t="shared" si="67"/>
        <v>53255.807767057879</v>
      </c>
      <c r="AC412" s="36">
        <f t="shared" si="68"/>
        <v>217580.62552572851</v>
      </c>
      <c r="AD412" s="36">
        <f t="shared" si="69"/>
        <v>133518.00504837945</v>
      </c>
    </row>
    <row r="413" spans="1:30" ht="14.25" customHeight="1" x14ac:dyDescent="0.25">
      <c r="A413" s="16">
        <v>397</v>
      </c>
      <c r="B413" s="34">
        <v>0.36488581721392899</v>
      </c>
      <c r="C413" s="34">
        <v>7.9004908402278903E-2</v>
      </c>
      <c r="D413" s="34">
        <v>1.7227268564840002E-2</v>
      </c>
      <c r="E413" s="34">
        <v>4.8093388159584798E-2</v>
      </c>
      <c r="F413" s="34">
        <v>6.7021302921403099E-3</v>
      </c>
      <c r="G413" s="34">
        <v>0.16949644018471699</v>
      </c>
      <c r="H413" s="35">
        <v>1.10190795825059</v>
      </c>
      <c r="I413" s="34">
        <v>0.104324162928619</v>
      </c>
      <c r="J413" s="34">
        <v>3.3623152568589998E-2</v>
      </c>
      <c r="K413" s="36">
        <f>Inputs!$B$12*(1+$B413)^4</f>
        <v>208226.75646481017</v>
      </c>
      <c r="L413" s="36">
        <f t="shared" si="60"/>
        <v>22932.145408070963</v>
      </c>
      <c r="M413" s="36">
        <f t="shared" si="61"/>
        <v>266238.31063273246</v>
      </c>
      <c r="N413" s="37">
        <f>M413/Inputs!$B$6</f>
        <v>405.85108328160436</v>
      </c>
      <c r="O413" s="38">
        <f>IF(N413&gt;Inputs!$B$4,1,0)</f>
        <v>1</v>
      </c>
      <c r="P413" s="34">
        <f t="shared" si="62"/>
        <v>7.0701010360029001E-2</v>
      </c>
      <c r="Q413" s="36">
        <f>Inputs!$B$12*(1+$B413)^0*$C413+Inputs!$B$29*(1+$D413)^0*Inputs!$B$19+Inputs!$B$30*(1+$E413)^0*Inputs!$B$20+Inputs!$B$31*(1+$F413)^0*Inputs!$B$21+Inputs!$B$22*(1+Inputs!$B$23)^0</f>
        <v>12762.338531563655</v>
      </c>
      <c r="R413" s="36">
        <f>Inputs!$B$12*(1+$B413)^1*$C413+Inputs!$B$29*(1+$D413)^1*Inputs!$B$19+Inputs!$B$30*(1+$E413)^1*Inputs!$B$20+Inputs!$B$31*(1+$F413)^1*Inputs!$B$21+Inputs!$B$22*(1+Inputs!$B$23)^1</f>
        <v>14630.809812653224</v>
      </c>
      <c r="S413" s="36">
        <f>Inputs!$B$12*(1+$B413)^2*$C413+Inputs!$B$29*(1+$D413)^2*Inputs!$B$19+Inputs!$B$30*(1+$E413)^2*Inputs!$B$20+Inputs!$B$31*(1+$F413)^2*Inputs!$B$21+Inputs!$B$22*(1+Inputs!$B$23)^2</f>
        <v>17135.329785069374</v>
      </c>
      <c r="T413" s="36">
        <f>Inputs!$B$12*(1+$B413)^3*$C413+Inputs!$B$29*(1+$D413)^3*Inputs!$B$19+Inputs!$B$30*(1+$E413)^3*Inputs!$B$20+Inputs!$B$31*(1+$F413)^3*Inputs!$B$21+Inputs!$B$22*(1+Inputs!$B$23)^3</f>
        <v>20506.424449979153</v>
      </c>
      <c r="U413" s="36">
        <f>Inputs!$B$12*(1+$B413)^4*$C413+Inputs!$B$29*(1+$D413)^4*Inputs!$B$19+Inputs!$B$30*(1+$E413)^4*Inputs!$B$20+Inputs!$B$31*(1+$F413)^4*Inputs!$B$21+Inputs!$B$22*(1+Inputs!$B$23)^4</f>
        <v>25058.66146078891</v>
      </c>
      <c r="V413" s="35">
        <f>Inputs!$B$13/(Q413*(1-$G413))</f>
        <v>1.1944334214945649</v>
      </c>
      <c r="W413" s="36">
        <f>Inputs!$B$13</f>
        <v>12660</v>
      </c>
      <c r="X413" s="36">
        <f t="shared" si="63"/>
        <v>14232.420569904067</v>
      </c>
      <c r="Y413" s="36">
        <f t="shared" si="64"/>
        <v>16339.56241755436</v>
      </c>
      <c r="Z413" s="36">
        <f t="shared" si="65"/>
        <v>19160.160532553553</v>
      </c>
      <c r="AA413" s="36">
        <f t="shared" si="66"/>
        <v>22932.145408070963</v>
      </c>
      <c r="AB413" s="36">
        <f t="shared" si="67"/>
        <v>62112.265368898064</v>
      </c>
      <c r="AC413" s="36">
        <f t="shared" si="68"/>
        <v>335259.65627857967</v>
      </c>
      <c r="AD413" s="36">
        <f t="shared" si="69"/>
        <v>204126.04526383438</v>
      </c>
    </row>
    <row r="414" spans="1:30" ht="14.25" customHeight="1" x14ac:dyDescent="0.25">
      <c r="A414" s="16">
        <v>398</v>
      </c>
      <c r="B414" s="34">
        <v>0.15770021533148901</v>
      </c>
      <c r="C414" s="34">
        <v>9.2139706713139702E-2</v>
      </c>
      <c r="D414" s="34">
        <v>2.31621732076536E-2</v>
      </c>
      <c r="E414" s="34">
        <v>4.3505073890892497E-2</v>
      </c>
      <c r="F414" s="34">
        <v>1.3517066972781501E-2</v>
      </c>
      <c r="G414" s="34">
        <v>0.206576881026136</v>
      </c>
      <c r="H414" s="35">
        <v>1.17450127500243</v>
      </c>
      <c r="I414" s="34">
        <v>0.105249494883024</v>
      </c>
      <c r="J414" s="34">
        <v>2.49544740703945E-2</v>
      </c>
      <c r="K414" s="36">
        <f>Inputs!$B$12*(1+$B414)^4</f>
        <v>107779.38637058767</v>
      </c>
      <c r="L414" s="36">
        <f t="shared" si="60"/>
        <v>17422.115581771428</v>
      </c>
      <c r="M414" s="36">
        <f t="shared" si="61"/>
        <v>189645.63785279251</v>
      </c>
      <c r="N414" s="37">
        <f>M414/Inputs!$B$6</f>
        <v>289.09396014145199</v>
      </c>
      <c r="O414" s="38">
        <f>IF(N414&gt;Inputs!$B$4,1,0)</f>
        <v>0</v>
      </c>
      <c r="P414" s="34">
        <f t="shared" si="62"/>
        <v>8.02950208126295E-2</v>
      </c>
      <c r="Q414" s="36">
        <f>Inputs!$B$12*(1+$B414)^0*$C414+Inputs!$B$29*(1+$D414)^0*Inputs!$B$19+Inputs!$B$30*(1+$E414)^0*Inputs!$B$20+Inputs!$B$31*(1+$F414)^0*Inputs!$B$21+Inputs!$B$22*(1+Inputs!$B$23)^0</f>
        <v>13550.426430215302</v>
      </c>
      <c r="R414" s="36">
        <f>Inputs!$B$12*(1+$B414)^1*$C414+Inputs!$B$29*(1+$D414)^1*Inputs!$B$19+Inputs!$B$30*(1+$E414)^1*Inputs!$B$20+Inputs!$B$31*(1+$F414)^1*Inputs!$B$21+Inputs!$B$22*(1+Inputs!$B$23)^1</f>
        <v>14599.873889314378</v>
      </c>
      <c r="S414" s="36">
        <f>Inputs!$B$12*(1+$B414)^2*$C414+Inputs!$B$29*(1+$D414)^2*Inputs!$B$19+Inputs!$B$30*(1+$E414)^2*Inputs!$B$20+Inputs!$B$31*(1+$F414)^2*Inputs!$B$21+Inputs!$B$22*(1+Inputs!$B$23)^2</f>
        <v>15792.084240510376</v>
      </c>
      <c r="T414" s="36">
        <f>Inputs!$B$12*(1+$B414)^3*$C414+Inputs!$B$29*(1+$D414)^3*Inputs!$B$19+Inputs!$B$30*(1+$E414)^3*Inputs!$B$20+Inputs!$B$31*(1+$F414)^3*Inputs!$B$21+Inputs!$B$22*(1+Inputs!$B$23)^3</f>
        <v>17148.936004363517</v>
      </c>
      <c r="U414" s="36">
        <f>Inputs!$B$12*(1+$B414)^4*$C414+Inputs!$B$29*(1+$D414)^4*Inputs!$B$19+Inputs!$B$30*(1+$E414)^4*Inputs!$B$20+Inputs!$B$31*(1+$F414)^4*Inputs!$B$21+Inputs!$B$22*(1+Inputs!$B$23)^4</f>
        <v>18695.735152570043</v>
      </c>
      <c r="V414" s="35">
        <f>Inputs!$B$13/(Q414*(1-$G414))</f>
        <v>1.1775406059915208</v>
      </c>
      <c r="W414" s="36">
        <f>Inputs!$B$13</f>
        <v>12660</v>
      </c>
      <c r="X414" s="36">
        <f t="shared" si="63"/>
        <v>13631.684295592015</v>
      </c>
      <c r="Y414" s="36">
        <f t="shared" si="64"/>
        <v>14735.312746585721</v>
      </c>
      <c r="Z414" s="36">
        <f t="shared" si="65"/>
        <v>15991.028419346336</v>
      </c>
      <c r="AA414" s="36">
        <f t="shared" si="66"/>
        <v>17422.115581771428</v>
      </c>
      <c r="AB414" s="36">
        <f t="shared" si="67"/>
        <v>54806.730181755636</v>
      </c>
      <c r="AC414" s="36">
        <f t="shared" si="68"/>
        <v>222390.8174203932</v>
      </c>
      <c r="AD414" s="36">
        <f t="shared" si="69"/>
        <v>134838.90767103687</v>
      </c>
    </row>
    <row r="415" spans="1:30" ht="14.25" customHeight="1" x14ac:dyDescent="0.25">
      <c r="A415" s="16">
        <v>399</v>
      </c>
      <c r="B415" s="34">
        <v>0.415962754503021</v>
      </c>
      <c r="C415" s="34">
        <v>8.5146323837691801E-2</v>
      </c>
      <c r="D415" s="34">
        <v>5.5743278569269E-2</v>
      </c>
      <c r="E415" s="34">
        <v>2.6772966398928399E-2</v>
      </c>
      <c r="F415" s="34">
        <v>6.0019043549114602E-3</v>
      </c>
      <c r="G415" s="34">
        <v>0.180631464631856</v>
      </c>
      <c r="H415" s="35">
        <v>1.0619749031702099</v>
      </c>
      <c r="I415" s="34">
        <v>9.0191593424471E-2</v>
      </c>
      <c r="J415" s="34">
        <v>2.42291488929561E-2</v>
      </c>
      <c r="K415" s="36">
        <f>Inputs!$B$12*(1+$B415)^4</f>
        <v>241189.59577371509</v>
      </c>
      <c r="L415" s="36">
        <f t="shared" si="60"/>
        <v>25633.101225702208</v>
      </c>
      <c r="M415" s="36">
        <f t="shared" si="61"/>
        <v>326852.84893263405</v>
      </c>
      <c r="N415" s="37">
        <f>M415/Inputs!$B$6</f>
        <v>498.25129410462506</v>
      </c>
      <c r="O415" s="38">
        <f>IF(N415&gt;Inputs!$B$4,1,0)</f>
        <v>1</v>
      </c>
      <c r="P415" s="34">
        <f t="shared" si="62"/>
        <v>6.5962444531514897E-2</v>
      </c>
      <c r="Q415" s="36">
        <f>Inputs!$B$12*(1+$B415)^0*$C415+Inputs!$B$29*(1+$D415)^0*Inputs!$B$19+Inputs!$B$30*(1+$E415)^0*Inputs!$B$20+Inputs!$B$31*(1+$F415)^0*Inputs!$B$21+Inputs!$B$22*(1+Inputs!$B$23)^0</f>
        <v>13130.823457688432</v>
      </c>
      <c r="R415" s="36">
        <f>Inputs!$B$12*(1+$B415)^1*$C415+Inputs!$B$29*(1+$D415)^1*Inputs!$B$19+Inputs!$B$30*(1+$E415)^1*Inputs!$B$20+Inputs!$B$31*(1+$F415)^1*Inputs!$B$21+Inputs!$B$22*(1+Inputs!$B$23)^1</f>
        <v>15465.066631951577</v>
      </c>
      <c r="S415" s="36">
        <f>Inputs!$B$12*(1+$B415)^2*$C415+Inputs!$B$29*(1+$D415)^2*Inputs!$B$19+Inputs!$B$30*(1+$E415)^2*Inputs!$B$20+Inputs!$B$31*(1+$F415)^2*Inputs!$B$21+Inputs!$B$22*(1+Inputs!$B$23)^2</f>
        <v>18693.398816183151</v>
      </c>
      <c r="T415" s="36">
        <f>Inputs!$B$12*(1+$B415)^3*$C415+Inputs!$B$29*(1+$D415)^3*Inputs!$B$19+Inputs!$B$30*(1+$E415)^3*Inputs!$B$20+Inputs!$B$31*(1+$F415)^3*Inputs!$B$21+Inputs!$B$22*(1+Inputs!$B$23)^3</f>
        <v>23184.067328143632</v>
      </c>
      <c r="U415" s="36">
        <f>Inputs!$B$12*(1+$B415)^4*$C415+Inputs!$B$29*(1+$D415)^4*Inputs!$B$19+Inputs!$B$30*(1+$E415)^4*Inputs!$B$20+Inputs!$B$31*(1+$F415)^4*Inputs!$B$21+Inputs!$B$22*(1+Inputs!$B$23)^4</f>
        <v>29458.295646484203</v>
      </c>
      <c r="V415" s="35">
        <f>Inputs!$B$13/(Q415*(1-$G415))</f>
        <v>1.1766910786999301</v>
      </c>
      <c r="W415" s="36">
        <f>Inputs!$B$13</f>
        <v>12660</v>
      </c>
      <c r="X415" s="36">
        <f t="shared" si="63"/>
        <v>14547.136667201668</v>
      </c>
      <c r="Y415" s="36">
        <f t="shared" si="64"/>
        <v>17144.580313177601</v>
      </c>
      <c r="Z415" s="36">
        <f t="shared" si="65"/>
        <v>20718.384438002187</v>
      </c>
      <c r="AA415" s="36">
        <f t="shared" si="66"/>
        <v>25633.101225702208</v>
      </c>
      <c r="AB415" s="36">
        <f t="shared" si="67"/>
        <v>68396.38519510052</v>
      </c>
      <c r="AC415" s="36">
        <f t="shared" si="68"/>
        <v>398016.92672782158</v>
      </c>
      <c r="AD415" s="36">
        <f t="shared" si="69"/>
        <v>258456.46373753354</v>
      </c>
    </row>
    <row r="416" spans="1:30" ht="14.25" customHeight="1" x14ac:dyDescent="0.25">
      <c r="A416" s="16">
        <v>400</v>
      </c>
      <c r="B416" s="34">
        <v>0.41902489576288499</v>
      </c>
      <c r="C416" s="34">
        <v>6.9740483806643397E-2</v>
      </c>
      <c r="D416" s="34">
        <v>3.4347759131697297E-2</v>
      </c>
      <c r="E416" s="34">
        <v>6.1802016112410998E-2</v>
      </c>
      <c r="F416" s="34">
        <v>2.8312509686567899E-2</v>
      </c>
      <c r="G416" s="34">
        <v>0.202586304810734</v>
      </c>
      <c r="H416" s="35">
        <v>1.02846703922244</v>
      </c>
      <c r="I416" s="34">
        <v>0.103352790659498</v>
      </c>
      <c r="J416" s="34">
        <v>3.353116129145E-2</v>
      </c>
      <c r="K416" s="36">
        <f>Inputs!$B$12*(1+$B416)^4</f>
        <v>243282.74647151487</v>
      </c>
      <c r="L416" s="36">
        <f t="shared" si="60"/>
        <v>21643.50477322406</v>
      </c>
      <c r="M416" s="36">
        <f t="shared" si="61"/>
        <v>256397.35816070833</v>
      </c>
      <c r="N416" s="37">
        <f>M416/Inputs!$B$6</f>
        <v>390.8496313425432</v>
      </c>
      <c r="O416" s="38">
        <f>IF(N416&gt;Inputs!$B$4,1,0)</f>
        <v>0</v>
      </c>
      <c r="P416" s="34">
        <f t="shared" si="62"/>
        <v>6.9821629368048005E-2</v>
      </c>
      <c r="Q416" s="36">
        <f>Inputs!$B$12*(1+$B416)^0*$C416+Inputs!$B$29*(1+$D416)^0*Inputs!$B$19+Inputs!$B$30*(1+$E416)^0*Inputs!$B$20+Inputs!$B$31*(1+$F416)^0*Inputs!$B$21+Inputs!$B$22*(1+Inputs!$B$23)^0</f>
        <v>12206.473055825525</v>
      </c>
      <c r="R416" s="36">
        <f>Inputs!$B$12*(1+$B416)^1*$C416+Inputs!$B$29*(1+$D416)^1*Inputs!$B$19+Inputs!$B$30*(1+$E416)^1*Inputs!$B$20+Inputs!$B$31*(1+$F416)^1*Inputs!$B$21+Inputs!$B$22*(1+Inputs!$B$23)^1</f>
        <v>14287.074177165196</v>
      </c>
      <c r="S416" s="36">
        <f>Inputs!$B$12*(1+$B416)^2*$C416+Inputs!$B$29*(1+$D416)^2*Inputs!$B$19+Inputs!$B$30*(1+$E416)^2*Inputs!$B$20+Inputs!$B$31*(1+$F416)^2*Inputs!$B$21+Inputs!$B$22*(1+Inputs!$B$23)^2</f>
        <v>17117.412632164596</v>
      </c>
      <c r="T416" s="36">
        <f>Inputs!$B$12*(1+$B416)^3*$C416+Inputs!$B$29*(1+$D416)^3*Inputs!$B$19+Inputs!$B$30*(1+$E416)^3*Inputs!$B$20+Inputs!$B$31*(1+$F416)^3*Inputs!$B$21+Inputs!$B$22*(1+Inputs!$B$23)^3</f>
        <v>21006.116699103368</v>
      </c>
      <c r="U416" s="36">
        <f>Inputs!$B$12*(1+$B416)^4*$C416+Inputs!$B$29*(1+$D416)^4*Inputs!$B$19+Inputs!$B$30*(1+$E416)^4*Inputs!$B$20+Inputs!$B$31*(1+$F416)^4*Inputs!$B$21+Inputs!$B$22*(1+Inputs!$B$23)^4</f>
        <v>26390.858629843446</v>
      </c>
      <c r="V416" s="35">
        <f>Inputs!$B$13/(Q416*(1-$G416))</f>
        <v>1.300648123431227</v>
      </c>
      <c r="W416" s="36">
        <f>Inputs!$B$13</f>
        <v>12660</v>
      </c>
      <c r="X416" s="36">
        <f t="shared" si="63"/>
        <v>14042.685132776514</v>
      </c>
      <c r="Y416" s="36">
        <f t="shared" si="64"/>
        <v>15895.814172705685</v>
      </c>
      <c r="Z416" s="36">
        <f t="shared" si="65"/>
        <v>18367.200878541906</v>
      </c>
      <c r="AA416" s="36">
        <f t="shared" si="66"/>
        <v>21643.50477322406</v>
      </c>
      <c r="AB416" s="36">
        <f t="shared" si="67"/>
        <v>60472.656006666271</v>
      </c>
      <c r="AC416" s="36">
        <f t="shared" si="68"/>
        <v>320376.89216293173</v>
      </c>
      <c r="AD416" s="36">
        <f t="shared" si="69"/>
        <v>195924.70215404205</v>
      </c>
    </row>
    <row r="417" spans="1:30" ht="14.25" customHeight="1" x14ac:dyDescent="0.25">
      <c r="A417" s="16">
        <v>401</v>
      </c>
      <c r="B417" s="34">
        <v>0.233842627435804</v>
      </c>
      <c r="C417" s="34">
        <v>6.9124008260218098E-2</v>
      </c>
      <c r="D417" s="34">
        <v>3.4407068431709903E-2</v>
      </c>
      <c r="E417" s="34">
        <v>5.3786500995219901E-2</v>
      </c>
      <c r="F417" s="34">
        <v>4.5812958293251103E-3</v>
      </c>
      <c r="G417" s="34">
        <v>0.19676268747439801</v>
      </c>
      <c r="H417" s="35">
        <v>1.03968541733647</v>
      </c>
      <c r="I417" s="34">
        <v>0.105473412675056</v>
      </c>
      <c r="J417" s="34">
        <v>3.1136969830552499E-2</v>
      </c>
      <c r="K417" s="36">
        <f>Inputs!$B$12*(1+$B417)^4</f>
        <v>139056.19192035418</v>
      </c>
      <c r="L417" s="36">
        <f t="shared" si="60"/>
        <v>15442.92153632778</v>
      </c>
      <c r="M417" s="36">
        <f t="shared" si="61"/>
        <v>181343.20256632654</v>
      </c>
      <c r="N417" s="37">
        <f>M417/Inputs!$B$6</f>
        <v>276.4378087901319</v>
      </c>
      <c r="O417" s="38">
        <f>IF(N417&gt;Inputs!$B$4,1,0)</f>
        <v>0</v>
      </c>
      <c r="P417" s="34">
        <f t="shared" si="62"/>
        <v>7.4336442844503497E-2</v>
      </c>
      <c r="Q417" s="36">
        <f>Inputs!$B$12*(1+$B417)^0*$C417+Inputs!$B$29*(1+$D417)^0*Inputs!$B$19+Inputs!$B$30*(1+$E417)^0*Inputs!$B$20+Inputs!$B$31*(1+$F417)^0*Inputs!$B$21+Inputs!$B$22*(1+Inputs!$B$23)^0</f>
        <v>12169.484523040006</v>
      </c>
      <c r="R417" s="36">
        <f>Inputs!$B$12*(1+$B417)^1*$C417+Inputs!$B$29*(1+$D417)^1*Inputs!$B$19+Inputs!$B$30*(1+$E417)^1*Inputs!$B$20+Inputs!$B$31*(1+$F417)^1*Inputs!$B$21+Inputs!$B$22*(1+Inputs!$B$23)^1</f>
        <v>13339.531216617808</v>
      </c>
      <c r="S417" s="36">
        <f>Inputs!$B$12*(1+$B417)^2*$C417+Inputs!$B$29*(1+$D417)^2*Inputs!$B$19+Inputs!$B$30*(1+$E417)^2*Inputs!$B$20+Inputs!$B$31*(1+$F417)^2*Inputs!$B$21+Inputs!$B$22*(1+Inputs!$B$23)^2</f>
        <v>14745.562106978381</v>
      </c>
      <c r="T417" s="36">
        <f>Inputs!$B$12*(1+$B417)^3*$C417+Inputs!$B$29*(1+$D417)^3*Inputs!$B$19+Inputs!$B$30*(1+$E417)^3*Inputs!$B$20+Inputs!$B$31*(1+$F417)^3*Inputs!$B$21+Inputs!$B$22*(1+Inputs!$B$23)^3</f>
        <v>16441.074123464401</v>
      </c>
      <c r="U417" s="36">
        <f>Inputs!$B$12*(1+$B417)^4*$C417+Inputs!$B$29*(1+$D417)^4*Inputs!$B$19+Inputs!$B$30*(1+$E417)^4*Inputs!$B$20+Inputs!$B$31*(1+$F417)^4*Inputs!$B$21+Inputs!$B$22*(1+Inputs!$B$23)^4</f>
        <v>18491.989486662897</v>
      </c>
      <c r="V417" s="35">
        <f>Inputs!$B$13/(Q417*(1-$G417))</f>
        <v>1.2951427791767491</v>
      </c>
      <c r="W417" s="36">
        <f>Inputs!$B$13</f>
        <v>12660</v>
      </c>
      <c r="X417" s="36">
        <f t="shared" si="63"/>
        <v>13192.913548817813</v>
      </c>
      <c r="Y417" s="36">
        <f t="shared" si="64"/>
        <v>13827.069343436699</v>
      </c>
      <c r="Z417" s="36">
        <f t="shared" si="65"/>
        <v>14573.571013691631</v>
      </c>
      <c r="AA417" s="36">
        <f t="shared" si="66"/>
        <v>15442.92153632778</v>
      </c>
      <c r="AB417" s="36">
        <f t="shared" si="67"/>
        <v>51594.645229958769</v>
      </c>
      <c r="AC417" s="36">
        <f t="shared" si="68"/>
        <v>214212.12408036855</v>
      </c>
      <c r="AD417" s="36">
        <f t="shared" si="69"/>
        <v>129748.55733636777</v>
      </c>
    </row>
    <row r="418" spans="1:30" ht="14.25" customHeight="1" x14ac:dyDescent="0.25">
      <c r="A418" s="16">
        <v>402</v>
      </c>
      <c r="B418" s="34">
        <v>0.34730683963106201</v>
      </c>
      <c r="C418" s="34">
        <v>8.0293234952805798E-2</v>
      </c>
      <c r="D418" s="34">
        <v>1.1397130944922E-2</v>
      </c>
      <c r="E418" s="34">
        <v>6.5188908745176202E-2</v>
      </c>
      <c r="F418" s="34">
        <v>1.8569110046645999E-2</v>
      </c>
      <c r="G418" s="34">
        <v>0.207894356011009</v>
      </c>
      <c r="H418" s="35">
        <v>1.03460304037606</v>
      </c>
      <c r="I418" s="34">
        <v>9.9231890747776705E-2</v>
      </c>
      <c r="J418" s="34">
        <v>2.6912562294779299E-2</v>
      </c>
      <c r="K418" s="36">
        <f>Inputs!$B$12*(1+$B418)^4</f>
        <v>197704.84317524268</v>
      </c>
      <c r="L418" s="36">
        <f t="shared" si="60"/>
        <v>20345.917655189944</v>
      </c>
      <c r="M418" s="36">
        <f t="shared" si="61"/>
        <v>239501.15409924759</v>
      </c>
      <c r="N418" s="37">
        <f>M418/Inputs!$B$6</f>
        <v>365.09322271226767</v>
      </c>
      <c r="O418" s="38">
        <f>IF(N418&gt;Inputs!$B$4,1,0)</f>
        <v>0</v>
      </c>
      <c r="P418" s="34">
        <f t="shared" si="62"/>
        <v>7.2319328452997406E-2</v>
      </c>
      <c r="Q418" s="36">
        <f>Inputs!$B$12*(1+$B418)^0*$C418+Inputs!$B$29*(1+$D418)^0*Inputs!$B$19+Inputs!$B$30*(1+$E418)^0*Inputs!$B$20+Inputs!$B$31*(1+$F418)^0*Inputs!$B$21+Inputs!$B$22*(1+Inputs!$B$23)^0</f>
        <v>12839.638124595269</v>
      </c>
      <c r="R418" s="36">
        <f>Inputs!$B$12*(1+$B418)^1*$C418+Inputs!$B$29*(1+$D418)^1*Inputs!$B$19+Inputs!$B$30*(1+$E418)^1*Inputs!$B$20+Inputs!$B$31*(1+$F418)^1*Inputs!$B$21+Inputs!$B$22*(1+Inputs!$B$23)^1</f>
        <v>14728.863824320142</v>
      </c>
      <c r="S418" s="36">
        <f>Inputs!$B$12*(1+$B418)^2*$C418+Inputs!$B$29*(1+$D418)^2*Inputs!$B$19+Inputs!$B$30*(1+$E418)^2*Inputs!$B$20+Inputs!$B$31*(1+$F418)^2*Inputs!$B$21+Inputs!$B$22*(1+Inputs!$B$23)^2</f>
        <v>17209.779961997403</v>
      </c>
      <c r="T418" s="36">
        <f>Inputs!$B$12*(1+$B418)^3*$C418+Inputs!$B$29*(1+$D418)^3*Inputs!$B$19+Inputs!$B$30*(1+$E418)^3*Inputs!$B$20+Inputs!$B$31*(1+$F418)^3*Inputs!$B$21+Inputs!$B$22*(1+Inputs!$B$23)^3</f>
        <v>20484.876433108504</v>
      </c>
      <c r="U418" s="36">
        <f>Inputs!$B$12*(1+$B418)^4*$C418+Inputs!$B$29*(1+$D418)^4*Inputs!$B$19+Inputs!$B$30*(1+$E418)^4*Inputs!$B$20+Inputs!$B$31*(1+$F418)^4*Inputs!$B$21+Inputs!$B$22*(1+Inputs!$B$23)^4</f>
        <v>24826.781632951446</v>
      </c>
      <c r="V418" s="35">
        <f>Inputs!$B$13/(Q418*(1-$G418))</f>
        <v>1.244794939948511</v>
      </c>
      <c r="W418" s="36">
        <f>Inputs!$B$13</f>
        <v>12660</v>
      </c>
      <c r="X418" s="36">
        <f t="shared" si="63"/>
        <v>13909.726164329255</v>
      </c>
      <c r="Y418" s="36">
        <f t="shared" si="64"/>
        <v>15536.335422042615</v>
      </c>
      <c r="Z418" s="36">
        <f t="shared" si="65"/>
        <v>17640.31484376502</v>
      </c>
      <c r="AA418" s="36">
        <f t="shared" si="66"/>
        <v>20345.917655189944</v>
      </c>
      <c r="AB418" s="36">
        <f t="shared" si="67"/>
        <v>59485.709875845365</v>
      </c>
      <c r="AC418" s="36">
        <f t="shared" si="68"/>
        <v>288905.86899059796</v>
      </c>
      <c r="AD418" s="36">
        <f t="shared" si="69"/>
        <v>180015.44422340221</v>
      </c>
    </row>
    <row r="419" spans="1:30" ht="14.25" customHeight="1" x14ac:dyDescent="0.25">
      <c r="A419" s="16">
        <v>403</v>
      </c>
      <c r="B419" s="34">
        <v>0.44447126764608003</v>
      </c>
      <c r="C419" s="34">
        <v>8.3077725168097402E-2</v>
      </c>
      <c r="D419" s="34">
        <v>5.2529064425326497E-2</v>
      </c>
      <c r="E419" s="34">
        <v>5.2020236886263602E-2</v>
      </c>
      <c r="F419" s="34">
        <v>-8.2666676679877399E-4</v>
      </c>
      <c r="G419" s="34">
        <v>0.18603910350703801</v>
      </c>
      <c r="H419" s="35">
        <v>1.0423874290189299</v>
      </c>
      <c r="I419" s="34">
        <v>9.1779589514268595E-2</v>
      </c>
      <c r="J419" s="34">
        <v>2.5458231823801199E-2</v>
      </c>
      <c r="K419" s="36">
        <f>Inputs!$B$12*(1+$B419)^4</f>
        <v>261208.24471658535</v>
      </c>
      <c r="L419" s="36">
        <f t="shared" si="60"/>
        <v>26076.039988106517</v>
      </c>
      <c r="M419" s="36">
        <f t="shared" si="61"/>
        <v>328486.56529019529</v>
      </c>
      <c r="N419" s="37">
        <f>M419/Inputs!$B$6</f>
        <v>500.74171538139524</v>
      </c>
      <c r="O419" s="38">
        <f>IF(N419&gt;Inputs!$B$4,1,0)</f>
        <v>1</v>
      </c>
      <c r="P419" s="34">
        <f t="shared" si="62"/>
        <v>6.6321357690467403E-2</v>
      </c>
      <c r="Q419" s="36">
        <f>Inputs!$B$12*(1+$B419)^0*$C419+Inputs!$B$29*(1+$D419)^0*Inputs!$B$19+Inputs!$B$30*(1+$E419)^0*Inputs!$B$20+Inputs!$B$31*(1+$F419)^0*Inputs!$B$21+Inputs!$B$22*(1+Inputs!$B$23)^0</f>
        <v>13006.707537512764</v>
      </c>
      <c r="R419" s="36">
        <f>Inputs!$B$12*(1+$B419)^1*$C419+Inputs!$B$29*(1+$D419)^1*Inputs!$B$19+Inputs!$B$30*(1+$E419)^1*Inputs!$B$20+Inputs!$B$31*(1+$F419)^1*Inputs!$B$21+Inputs!$B$22*(1+Inputs!$B$23)^1</f>
        <v>15453.387049291079</v>
      </c>
      <c r="S419" s="36">
        <f>Inputs!$B$12*(1+$B419)^2*$C419+Inputs!$B$29*(1+$D419)^2*Inputs!$B$19+Inputs!$B$30*(1+$E419)^2*Inputs!$B$20+Inputs!$B$31*(1+$F419)^2*Inputs!$B$21+Inputs!$B$22*(1+Inputs!$B$23)^2</f>
        <v>18898.638974154903</v>
      </c>
      <c r="T419" s="36">
        <f>Inputs!$B$12*(1+$B419)^3*$C419+Inputs!$B$29*(1+$D419)^3*Inputs!$B$19+Inputs!$B$30*(1+$E419)^3*Inputs!$B$20+Inputs!$B$31*(1+$F419)^3*Inputs!$B$21+Inputs!$B$22*(1+Inputs!$B$23)^3</f>
        <v>23780.923033040126</v>
      </c>
      <c r="U419" s="36">
        <f>Inputs!$B$12*(1+$B419)^4*$C419+Inputs!$B$29*(1+$D419)^4*Inputs!$B$19+Inputs!$B$30*(1+$E419)^4*Inputs!$B$20+Inputs!$B$31*(1+$F419)^4*Inputs!$B$21+Inputs!$B$22*(1+Inputs!$B$23)^4</f>
        <v>30733.281345612959</v>
      </c>
      <c r="V419" s="35">
        <f>Inputs!$B$13/(Q419*(1-$G419))</f>
        <v>1.1958116749747441</v>
      </c>
      <c r="W419" s="36">
        <f>Inputs!$B$13</f>
        <v>12660</v>
      </c>
      <c r="X419" s="36">
        <f t="shared" si="63"/>
        <v>14559.000775118555</v>
      </c>
      <c r="Y419" s="36">
        <f t="shared" si="64"/>
        <v>17214.832127196187</v>
      </c>
      <c r="Z419" s="36">
        <f t="shared" si="65"/>
        <v>20919.672299433547</v>
      </c>
      <c r="AA419" s="36">
        <f t="shared" si="66"/>
        <v>26076.039988106517</v>
      </c>
      <c r="AB419" s="36">
        <f t="shared" si="67"/>
        <v>68571.561248930841</v>
      </c>
      <c r="AC419" s="36">
        <f t="shared" si="68"/>
        <v>403186.70772648946</v>
      </c>
      <c r="AD419" s="36">
        <f t="shared" si="69"/>
        <v>259915.00404126447</v>
      </c>
    </row>
    <row r="420" spans="1:30" ht="14.25" customHeight="1" x14ac:dyDescent="0.25">
      <c r="A420" s="16">
        <v>404</v>
      </c>
      <c r="B420" s="34">
        <v>0.30066627433569598</v>
      </c>
      <c r="C420" s="34">
        <v>6.0893906226894001E-2</v>
      </c>
      <c r="D420" s="34">
        <v>4.6107887173136602E-2</v>
      </c>
      <c r="E420" s="34">
        <v>3.2673636166024603E-2</v>
      </c>
      <c r="F420" s="34">
        <v>-5.1329879511378398E-3</v>
      </c>
      <c r="G420" s="34">
        <v>0.18466184852370701</v>
      </c>
      <c r="H420" s="35">
        <v>0.93677825562440298</v>
      </c>
      <c r="I420" s="34">
        <v>9.5010474547015403E-2</v>
      </c>
      <c r="J420" s="34">
        <v>2.2360643145932901E-2</v>
      </c>
      <c r="K420" s="36">
        <f>Inputs!$B$12*(1+$B420)^4</f>
        <v>171717.58330585374</v>
      </c>
      <c r="L420" s="36">
        <f t="shared" si="60"/>
        <v>14584.046689016477</v>
      </c>
      <c r="M420" s="36">
        <f t="shared" si="61"/>
        <v>181898.624938981</v>
      </c>
      <c r="N420" s="37">
        <f>M420/Inputs!$B$6</f>
        <v>277.28448923625155</v>
      </c>
      <c r="O420" s="38">
        <f>IF(N420&gt;Inputs!$B$4,1,0)</f>
        <v>0</v>
      </c>
      <c r="P420" s="34">
        <f t="shared" si="62"/>
        <v>7.2649831401082499E-2</v>
      </c>
      <c r="Q420" s="36">
        <f>Inputs!$B$12*(1+$B420)^0*$C420+Inputs!$B$29*(1+$D420)^0*Inputs!$B$19+Inputs!$B$30*(1+$E420)^0*Inputs!$B$20+Inputs!$B$31*(1+$F420)^0*Inputs!$B$21+Inputs!$B$22*(1+Inputs!$B$23)^0</f>
        <v>11675.678401040561</v>
      </c>
      <c r="R420" s="36">
        <f>Inputs!$B$12*(1+$B420)^1*$C420+Inputs!$B$29*(1+$D420)^1*Inputs!$B$19+Inputs!$B$30*(1+$E420)^1*Inputs!$B$20+Inputs!$B$31*(1+$F420)^1*Inputs!$B$21+Inputs!$B$22*(1+Inputs!$B$23)^1</f>
        <v>12916.160518183256</v>
      </c>
      <c r="S420" s="36">
        <f>Inputs!$B$12*(1+$B420)^2*$C420+Inputs!$B$29*(1+$D420)^2*Inputs!$B$19+Inputs!$B$30*(1+$E420)^2*Inputs!$B$20+Inputs!$B$31*(1+$F420)^2*Inputs!$B$21+Inputs!$B$22*(1+Inputs!$B$23)^2</f>
        <v>14494.673841127445</v>
      </c>
      <c r="T420" s="36">
        <f>Inputs!$B$12*(1+$B420)^3*$C420+Inputs!$B$29*(1+$D420)^3*Inputs!$B$19+Inputs!$B$30*(1+$E420)^3*Inputs!$B$20+Inputs!$B$31*(1+$F420)^3*Inputs!$B$21+Inputs!$B$22*(1+Inputs!$B$23)^3</f>
        <v>16510.873436223992</v>
      </c>
      <c r="U420" s="36">
        <f>Inputs!$B$12*(1+$B420)^4*$C420+Inputs!$B$29*(1+$D420)^4*Inputs!$B$19+Inputs!$B$30*(1+$E420)^4*Inputs!$B$20+Inputs!$B$31*(1+$F420)^4*Inputs!$B$21+Inputs!$B$22*(1+Inputs!$B$23)^4</f>
        <v>19094.288502725529</v>
      </c>
      <c r="V420" s="35">
        <f>Inputs!$B$13/(Q420*(1-$G420))</f>
        <v>1.3298841719733716</v>
      </c>
      <c r="W420" s="36">
        <f>Inputs!$B$13</f>
        <v>12660</v>
      </c>
      <c r="X420" s="36">
        <f t="shared" si="63"/>
        <v>12970.107958097195</v>
      </c>
      <c r="Y420" s="36">
        <f t="shared" si="64"/>
        <v>13393.77693720704</v>
      </c>
      <c r="Z420" s="36">
        <f t="shared" si="65"/>
        <v>13933.849938365365</v>
      </c>
      <c r="AA420" s="36">
        <f t="shared" si="66"/>
        <v>14584.046689016477</v>
      </c>
      <c r="AB420" s="36">
        <f t="shared" si="67"/>
        <v>51535.071448145864</v>
      </c>
      <c r="AC420" s="36">
        <f t="shared" si="68"/>
        <v>205233.17212310879</v>
      </c>
      <c r="AD420" s="36">
        <f t="shared" si="69"/>
        <v>130363.55349083513</v>
      </c>
    </row>
    <row r="421" spans="1:30" ht="14.25" customHeight="1" x14ac:dyDescent="0.25">
      <c r="A421" s="16">
        <v>405</v>
      </c>
      <c r="B421" s="34">
        <v>0.28366833058029101</v>
      </c>
      <c r="C421" s="34">
        <v>8.3798569941784098E-2</v>
      </c>
      <c r="D421" s="34">
        <v>3.1469461906122403E-2</v>
      </c>
      <c r="E421" s="34">
        <v>4.0068476492635202E-2</v>
      </c>
      <c r="F421" s="34">
        <v>-1.92148830674061E-3</v>
      </c>
      <c r="G421" s="34">
        <v>0.15947804186936901</v>
      </c>
      <c r="H421" s="35">
        <v>1.0054977286129101</v>
      </c>
      <c r="I421" s="34">
        <v>8.9746320806388197E-2</v>
      </c>
      <c r="J421" s="34">
        <v>2.6326509139899701E-2</v>
      </c>
      <c r="K421" s="36">
        <f>Inputs!$B$12*(1+$B421)^4</f>
        <v>162915.55706514645</v>
      </c>
      <c r="L421" s="36">
        <f t="shared" si="60"/>
        <v>18773.424008228416</v>
      </c>
      <c r="M421" s="36">
        <f t="shared" si="61"/>
        <v>256523.34557412818</v>
      </c>
      <c r="N421" s="37">
        <f>M421/Inputs!$B$6</f>
        <v>391.04168532641489</v>
      </c>
      <c r="O421" s="38">
        <f>IF(N421&gt;Inputs!$B$4,1,0)</f>
        <v>0</v>
      </c>
      <c r="P421" s="34">
        <f t="shared" si="62"/>
        <v>6.3419811666488496E-2</v>
      </c>
      <c r="Q421" s="36">
        <f>Inputs!$B$12*(1+$B421)^0*$C421+Inputs!$B$29*(1+$D421)^0*Inputs!$B$19+Inputs!$B$30*(1+$E421)^0*Inputs!$B$20+Inputs!$B$31*(1+$F421)^0*Inputs!$B$21+Inputs!$B$22*(1+Inputs!$B$23)^0</f>
        <v>13049.958223933969</v>
      </c>
      <c r="R421" s="36">
        <f>Inputs!$B$12*(1+$B421)^1*$C421+Inputs!$B$29*(1+$D421)^1*Inputs!$B$19+Inputs!$B$30*(1+$E421)^1*Inputs!$B$20+Inputs!$B$31*(1+$F421)^1*Inputs!$B$21+Inputs!$B$22*(1+Inputs!$B$23)^1</f>
        <v>14602.942897722329</v>
      </c>
      <c r="S421" s="36">
        <f>Inputs!$B$12*(1+$B421)^2*$C421+Inputs!$B$29*(1+$D421)^2*Inputs!$B$19+Inputs!$B$30*(1+$E421)^2*Inputs!$B$20+Inputs!$B$31*(1+$F421)^2*Inputs!$B$21+Inputs!$B$22*(1+Inputs!$B$23)^2</f>
        <v>16565.756197931361</v>
      </c>
      <c r="T421" s="36">
        <f>Inputs!$B$12*(1+$B421)^3*$C421+Inputs!$B$29*(1+$D421)^3*Inputs!$B$19+Inputs!$B$30*(1+$E421)^3*Inputs!$B$20+Inputs!$B$31*(1+$F421)^3*Inputs!$B$21+Inputs!$B$22*(1+Inputs!$B$23)^3</f>
        <v>19053.368181603677</v>
      </c>
      <c r="U421" s="36">
        <f>Inputs!$B$12*(1+$B421)^4*$C421+Inputs!$B$29*(1+$D421)^4*Inputs!$B$19+Inputs!$B$30*(1+$E421)^4*Inputs!$B$20+Inputs!$B$31*(1+$F421)^4*Inputs!$B$21+Inputs!$B$22*(1+Inputs!$B$23)^4</f>
        <v>22213.312765833824</v>
      </c>
      <c r="V421" s="35">
        <f>Inputs!$B$13/(Q421*(1-$G421))</f>
        <v>1.1541852520526805</v>
      </c>
      <c r="W421" s="36">
        <f>Inputs!$B$13</f>
        <v>12660</v>
      </c>
      <c r="X421" s="36">
        <f t="shared" si="63"/>
        <v>13710.327294729059</v>
      </c>
      <c r="Y421" s="36">
        <f t="shared" si="64"/>
        <v>15035.585314515654</v>
      </c>
      <c r="Z421" s="36">
        <f t="shared" si="65"/>
        <v>16698.118499569737</v>
      </c>
      <c r="AA421" s="36">
        <f t="shared" si="66"/>
        <v>18773.424008228416</v>
      </c>
      <c r="AB421" s="36">
        <f t="shared" si="67"/>
        <v>58836.837371285452</v>
      </c>
      <c r="AC421" s="36">
        <f t="shared" si="68"/>
        <v>303811.41508733667</v>
      </c>
      <c r="AD421" s="36">
        <f t="shared" si="69"/>
        <v>197686.50820284273</v>
      </c>
    </row>
    <row r="422" spans="1:30" ht="14.25" customHeight="1" x14ac:dyDescent="0.25">
      <c r="A422" s="16">
        <v>406</v>
      </c>
      <c r="B422" s="34">
        <v>0.29440505154227598</v>
      </c>
      <c r="C422" s="34">
        <v>7.1071009224736498E-2</v>
      </c>
      <c r="D422" s="34">
        <v>2.3598729830471201E-2</v>
      </c>
      <c r="E422" s="34">
        <v>3.8503047090341497E-2</v>
      </c>
      <c r="F422" s="34">
        <v>1.33445056927513E-2</v>
      </c>
      <c r="G422" s="34">
        <v>0.186817322348416</v>
      </c>
      <c r="H422" s="35">
        <v>1.1765316426022701</v>
      </c>
      <c r="I422" s="34">
        <v>8.6030345267326794E-2</v>
      </c>
      <c r="J422" s="34">
        <v>2.9237594600161499E-2</v>
      </c>
      <c r="K422" s="36">
        <f>Inputs!$B$12*(1+$B422)^4</f>
        <v>168434.88600986969</v>
      </c>
      <c r="L422" s="36">
        <f t="shared" si="60"/>
        <v>19787.273980646707</v>
      </c>
      <c r="M422" s="36">
        <f t="shared" si="61"/>
        <v>298359.18934193044</v>
      </c>
      <c r="N422" s="37">
        <f>M422/Inputs!$B$6</f>
        <v>454.81583741147932</v>
      </c>
      <c r="O422" s="38">
        <f>IF(N422&gt;Inputs!$B$4,1,0)</f>
        <v>1</v>
      </c>
      <c r="P422" s="34">
        <f t="shared" si="62"/>
        <v>5.6792750667165298E-2</v>
      </c>
      <c r="Q422" s="36">
        <f>Inputs!$B$12*(1+$B422)^0*$C422+Inputs!$B$29*(1+$D422)^0*Inputs!$B$19+Inputs!$B$30*(1+$E422)^0*Inputs!$B$20+Inputs!$B$31*(1+$F422)^0*Inputs!$B$21+Inputs!$B$22*(1+Inputs!$B$23)^0</f>
        <v>12286.30458091111</v>
      </c>
      <c r="R422" s="36">
        <f>Inputs!$B$12*(1+$B422)^1*$C422+Inputs!$B$29*(1+$D422)^1*Inputs!$B$19+Inputs!$B$30*(1+$E422)^1*Inputs!$B$20+Inputs!$B$31*(1+$F422)^1*Inputs!$B$21+Inputs!$B$22*(1+Inputs!$B$23)^1</f>
        <v>13707.449516123237</v>
      </c>
      <c r="S422" s="36">
        <f>Inputs!$B$12*(1+$B422)^2*$C422+Inputs!$B$29*(1+$D422)^2*Inputs!$B$19+Inputs!$B$30*(1+$E422)^2*Inputs!$B$20+Inputs!$B$31*(1+$F422)^2*Inputs!$B$21+Inputs!$B$22*(1+Inputs!$B$23)^2</f>
        <v>15502.488644053359</v>
      </c>
      <c r="T422" s="36">
        <f>Inputs!$B$12*(1+$B422)^3*$C422+Inputs!$B$29*(1+$D422)^3*Inputs!$B$19+Inputs!$B$30*(1+$E422)^3*Inputs!$B$20+Inputs!$B$31*(1+$F422)^3*Inputs!$B$21+Inputs!$B$22*(1+Inputs!$B$23)^3</f>
        <v>17780.369910991205</v>
      </c>
      <c r="U422" s="36">
        <f>Inputs!$B$12*(1+$B422)^4*$C422+Inputs!$B$29*(1+$D422)^4*Inputs!$B$19+Inputs!$B$30*(1+$E422)^4*Inputs!$B$20+Inputs!$B$31*(1+$F422)^4*Inputs!$B$21+Inputs!$B$22*(1+Inputs!$B$23)^4</f>
        <v>20682.081086055325</v>
      </c>
      <c r="V422" s="35">
        <f>Inputs!$B$13/(Q422*(1-$G422))</f>
        <v>1.267139150804413</v>
      </c>
      <c r="W422" s="36">
        <f>Inputs!$B$13</f>
        <v>12660</v>
      </c>
      <c r="X422" s="36">
        <f t="shared" si="63"/>
        <v>13871.877138716645</v>
      </c>
      <c r="Y422" s="36">
        <f t="shared" si="64"/>
        <v>15402.891038340842</v>
      </c>
      <c r="Z422" s="36">
        <f t="shared" si="65"/>
        <v>17338.621341363872</v>
      </c>
      <c r="AA422" s="36">
        <f t="shared" si="66"/>
        <v>19787.273980646707</v>
      </c>
      <c r="AB422" s="36">
        <f t="shared" si="67"/>
        <v>61003.905807286093</v>
      </c>
      <c r="AC422" s="36">
        <f t="shared" si="68"/>
        <v>358598.69501460262</v>
      </c>
      <c r="AD422" s="36">
        <f t="shared" si="69"/>
        <v>237355.28353464432</v>
      </c>
    </row>
    <row r="423" spans="1:30" ht="14.25" customHeight="1" x14ac:dyDescent="0.25">
      <c r="A423" s="16">
        <v>407</v>
      </c>
      <c r="B423" s="34">
        <v>0.33782060926226098</v>
      </c>
      <c r="C423" s="34">
        <v>6.8335856220877095E-2</v>
      </c>
      <c r="D423" s="34">
        <v>3.66869009159006E-2</v>
      </c>
      <c r="E423" s="34">
        <v>1.8673295713137399E-2</v>
      </c>
      <c r="F423" s="34">
        <v>2.4729491192622102E-2</v>
      </c>
      <c r="G423" s="34">
        <v>0.186272496868785</v>
      </c>
      <c r="H423" s="35">
        <v>1.1430847447578001</v>
      </c>
      <c r="I423" s="34">
        <v>0.104524900154419</v>
      </c>
      <c r="J423" s="34">
        <v>3.3080971440115403E-2</v>
      </c>
      <c r="K423" s="36">
        <f>Inputs!$B$12*(1+$B423)^4</f>
        <v>192195.30679761246</v>
      </c>
      <c r="L423" s="36">
        <f t="shared" si="60"/>
        <v>20495.746695263413</v>
      </c>
      <c r="M423" s="36">
        <f t="shared" si="61"/>
        <v>239111.53888334846</v>
      </c>
      <c r="N423" s="37">
        <f>M423/Inputs!$B$6</f>
        <v>364.49929707827511</v>
      </c>
      <c r="O423" s="38">
        <f>IF(N423&gt;Inputs!$B$4,1,0)</f>
        <v>0</v>
      </c>
      <c r="P423" s="34">
        <f t="shared" si="62"/>
        <v>7.1443928714303592E-2</v>
      </c>
      <c r="Q423" s="36">
        <f>Inputs!$B$12*(1+$B423)^0*$C423+Inputs!$B$29*(1+$D423)^0*Inputs!$B$19+Inputs!$B$30*(1+$E423)^0*Inputs!$B$20+Inputs!$B$31*(1+$F423)^0*Inputs!$B$21+Inputs!$B$22*(1+Inputs!$B$23)^0</f>
        <v>12122.195400679546</v>
      </c>
      <c r="R423" s="36">
        <f>Inputs!$B$12*(1+$B423)^1*$C423+Inputs!$B$29*(1+$D423)^1*Inputs!$B$19+Inputs!$B$30*(1+$E423)^1*Inputs!$B$20+Inputs!$B$31*(1+$F423)^1*Inputs!$B$21+Inputs!$B$22*(1+Inputs!$B$23)^1</f>
        <v>13717.812257377613</v>
      </c>
      <c r="S423" s="36">
        <f>Inputs!$B$12*(1+$B423)^2*$C423+Inputs!$B$29*(1+$D423)^2*Inputs!$B$19+Inputs!$B$30*(1+$E423)^2*Inputs!$B$20+Inputs!$B$31*(1+$F423)^2*Inputs!$B$21+Inputs!$B$22*(1+Inputs!$B$23)^2</f>
        <v>15787.354880137071</v>
      </c>
      <c r="T423" s="36">
        <f>Inputs!$B$12*(1+$B423)^3*$C423+Inputs!$B$29*(1+$D423)^3*Inputs!$B$19+Inputs!$B$30*(1+$E423)^3*Inputs!$B$20+Inputs!$B$31*(1+$F423)^3*Inputs!$B$21+Inputs!$B$22*(1+Inputs!$B$23)^3</f>
        <v>18489.081877658558</v>
      </c>
      <c r="U423" s="36">
        <f>Inputs!$B$12*(1+$B423)^4*$C423+Inputs!$B$29*(1+$D423)^4*Inputs!$B$19+Inputs!$B$30*(1+$E423)^4*Inputs!$B$20+Inputs!$B$31*(1+$F423)^4*Inputs!$B$21+Inputs!$B$22*(1+Inputs!$B$23)^4</f>
        <v>22034.658357634231</v>
      </c>
      <c r="V423" s="35">
        <f>Inputs!$B$13/(Q423*(1-$G423))</f>
        <v>1.2834336758792175</v>
      </c>
      <c r="W423" s="36">
        <f>Inputs!$B$13</f>
        <v>12660</v>
      </c>
      <c r="X423" s="36">
        <f t="shared" si="63"/>
        <v>13934.743465804579</v>
      </c>
      <c r="Y423" s="36">
        <f t="shared" si="64"/>
        <v>15586.261677011495</v>
      </c>
      <c r="Z423" s="36">
        <f t="shared" si="65"/>
        <v>17725.685095164008</v>
      </c>
      <c r="AA423" s="36">
        <f t="shared" si="66"/>
        <v>20495.746695263413</v>
      </c>
      <c r="AB423" s="36">
        <f t="shared" si="67"/>
        <v>58828.353029508929</v>
      </c>
      <c r="AC423" s="36">
        <f t="shared" si="68"/>
        <v>296369.00276026002</v>
      </c>
      <c r="AD423" s="36">
        <f t="shared" si="69"/>
        <v>180283.18585383953</v>
      </c>
    </row>
    <row r="424" spans="1:30" ht="14.25" customHeight="1" x14ac:dyDescent="0.25">
      <c r="A424" s="16">
        <v>408</v>
      </c>
      <c r="B424" s="34">
        <v>0.25442871901235897</v>
      </c>
      <c r="C424" s="34">
        <v>8.8268496601381793E-2</v>
      </c>
      <c r="D424" s="34">
        <v>4.26816256550843E-2</v>
      </c>
      <c r="E424" s="34">
        <v>3.9362410004215601E-2</v>
      </c>
      <c r="F424" s="34">
        <v>3.8960571195010799E-2</v>
      </c>
      <c r="G424" s="34">
        <v>0.19032102735970499</v>
      </c>
      <c r="H424" s="35">
        <v>0.94661548598829903</v>
      </c>
      <c r="I424" s="34">
        <v>0.106779270826247</v>
      </c>
      <c r="J424" s="34">
        <v>2.0847577435463699E-2</v>
      </c>
      <c r="K424" s="36">
        <f>Inputs!$B$12*(1+$B424)^4</f>
        <v>148571.39574204889</v>
      </c>
      <c r="L424" s="36">
        <f t="shared" si="60"/>
        <v>17331.473171331043</v>
      </c>
      <c r="M424" s="36">
        <f t="shared" si="61"/>
        <v>178332.51015252271</v>
      </c>
      <c r="N424" s="37">
        <f>M424/Inputs!$B$6</f>
        <v>271.84833864713829</v>
      </c>
      <c r="O424" s="38">
        <f>IF(N424&gt;Inputs!$B$4,1,0)</f>
        <v>0</v>
      </c>
      <c r="P424" s="34">
        <f t="shared" si="62"/>
        <v>8.5931693390783298E-2</v>
      </c>
      <c r="Q424" s="36">
        <f>Inputs!$B$12*(1+$B424)^0*$C424+Inputs!$B$29*(1+$D424)^0*Inputs!$B$19+Inputs!$B$30*(1+$E424)^0*Inputs!$B$20+Inputs!$B$31*(1+$F424)^0*Inputs!$B$21+Inputs!$B$22*(1+Inputs!$B$23)^0</f>
        <v>13318.153823509831</v>
      </c>
      <c r="R424" s="36">
        <f>Inputs!$B$12*(1+$B424)^1*$C424+Inputs!$B$29*(1+$D424)^1*Inputs!$B$19+Inputs!$B$30*(1+$E424)^1*Inputs!$B$20+Inputs!$B$31*(1+$F424)^1*Inputs!$B$21+Inputs!$B$22*(1+Inputs!$B$23)^1</f>
        <v>15012.07278773074</v>
      </c>
      <c r="S424" s="36">
        <f>Inputs!$B$12*(1+$B424)^2*$C424+Inputs!$B$29*(1+$D424)^2*Inputs!$B$19+Inputs!$B$30*(1+$E424)^2*Inputs!$B$20+Inputs!$B$31*(1+$F424)^2*Inputs!$B$21+Inputs!$B$22*(1+Inputs!$B$23)^2</f>
        <v>17063.509251459669</v>
      </c>
      <c r="T424" s="36">
        <f>Inputs!$B$12*(1+$B424)^3*$C424+Inputs!$B$29*(1+$D424)^3*Inputs!$B$19+Inputs!$B$30*(1+$E424)^3*Inputs!$B$20+Inputs!$B$31*(1+$F424)^3*Inputs!$B$21+Inputs!$B$22*(1+Inputs!$B$23)^3</f>
        <v>19560.305491925079</v>
      </c>
      <c r="U424" s="36">
        <f>Inputs!$B$12*(1+$B424)^4*$C424+Inputs!$B$29*(1+$D424)^4*Inputs!$B$19+Inputs!$B$30*(1+$E424)^4*Inputs!$B$20+Inputs!$B$31*(1+$F424)^4*Inputs!$B$21+Inputs!$B$22*(1+Inputs!$B$23)^4</f>
        <v>22612.522576256357</v>
      </c>
      <c r="V424" s="35">
        <f>Inputs!$B$13/(Q424*(1-$G424))</f>
        <v>1.1740235760251305</v>
      </c>
      <c r="W424" s="36">
        <f>Inputs!$B$13</f>
        <v>12660</v>
      </c>
      <c r="X424" s="36">
        <f t="shared" si="63"/>
        <v>13579.175179659404</v>
      </c>
      <c r="Y424" s="36">
        <f t="shared" si="64"/>
        <v>14649.337147871907</v>
      </c>
      <c r="Z424" s="36">
        <f t="shared" si="65"/>
        <v>15892.484957043578</v>
      </c>
      <c r="AA424" s="36">
        <f t="shared" si="66"/>
        <v>17331.473171331043</v>
      </c>
      <c r="AB424" s="36">
        <f t="shared" si="67"/>
        <v>54356.421979575542</v>
      </c>
      <c r="AC424" s="36">
        <f t="shared" si="68"/>
        <v>205893.67789927308</v>
      </c>
      <c r="AD424" s="36">
        <f t="shared" si="69"/>
        <v>123976.08817294716</v>
      </c>
    </row>
    <row r="425" spans="1:30" ht="14.25" customHeight="1" x14ac:dyDescent="0.25">
      <c r="A425" s="16">
        <v>409</v>
      </c>
      <c r="B425" s="34">
        <v>0.27591482857363903</v>
      </c>
      <c r="C425" s="34">
        <v>8.5013039952487393E-2</v>
      </c>
      <c r="D425" s="34">
        <v>4.0379055519212503E-2</v>
      </c>
      <c r="E425" s="34">
        <v>3.6938742609768302E-2</v>
      </c>
      <c r="F425" s="34">
        <v>1.62097617864316E-2</v>
      </c>
      <c r="G425" s="34">
        <v>0.16773279258761001</v>
      </c>
      <c r="H425" s="35">
        <v>1.16968728806328</v>
      </c>
      <c r="I425" s="34">
        <v>0.104498621437976</v>
      </c>
      <c r="J425" s="34">
        <v>2.2403466201863901E-2</v>
      </c>
      <c r="K425" s="36">
        <f>Inputs!$B$12*(1+$B425)^4</f>
        <v>159014.9619224584</v>
      </c>
      <c r="L425" s="36">
        <f t="shared" si="60"/>
        <v>21912.78621876378</v>
      </c>
      <c r="M425" s="36">
        <f t="shared" si="61"/>
        <v>227214.87675709074</v>
      </c>
      <c r="N425" s="37">
        <f>M425/Inputs!$B$6</f>
        <v>346.36414139800416</v>
      </c>
      <c r="O425" s="38">
        <f>IF(N425&gt;Inputs!$B$4,1,0)</f>
        <v>0</v>
      </c>
      <c r="P425" s="34">
        <f t="shared" si="62"/>
        <v>8.2095155236112105E-2</v>
      </c>
      <c r="Q425" s="36">
        <f>Inputs!$B$12*(1+$B425)^0*$C425+Inputs!$B$29*(1+$D425)^0*Inputs!$B$19+Inputs!$B$30*(1+$E425)^0*Inputs!$B$20+Inputs!$B$31*(1+$F425)^0*Inputs!$B$21+Inputs!$B$22*(1+Inputs!$B$23)^0</f>
        <v>13122.826424576164</v>
      </c>
      <c r="R425" s="36">
        <f>Inputs!$B$12*(1+$B425)^1*$C425+Inputs!$B$29*(1+$D425)^1*Inputs!$B$19+Inputs!$B$30*(1+$E425)^1*Inputs!$B$20+Inputs!$B$31*(1+$F425)^1*Inputs!$B$21+Inputs!$B$22*(1+Inputs!$B$23)^1</f>
        <v>14760.291948555314</v>
      </c>
      <c r="S425" s="36">
        <f>Inputs!$B$12*(1+$B425)^2*$C425+Inputs!$B$29*(1+$D425)^2*Inputs!$B$19+Inputs!$B$30*(1+$E425)^2*Inputs!$B$20+Inputs!$B$31*(1+$F425)^2*Inputs!$B$21+Inputs!$B$22*(1+Inputs!$B$23)^2</f>
        <v>16793.99455070763</v>
      </c>
      <c r="T425" s="36">
        <f>Inputs!$B$12*(1+$B425)^3*$C425+Inputs!$B$29*(1+$D425)^3*Inputs!$B$19+Inputs!$B$30*(1+$E425)^3*Inputs!$B$20+Inputs!$B$31*(1+$F425)^3*Inputs!$B$21+Inputs!$B$22*(1+Inputs!$B$23)^3</f>
        <v>19331.377595829821</v>
      </c>
      <c r="U425" s="36">
        <f>Inputs!$B$12*(1+$B425)^4*$C425+Inputs!$B$29*(1+$D425)^4*Inputs!$B$19+Inputs!$B$30*(1+$E425)^4*Inputs!$B$20+Inputs!$B$31*(1+$F425)^4*Inputs!$B$21+Inputs!$B$22*(1+Inputs!$B$23)^4</f>
        <v>22509.458555014677</v>
      </c>
      <c r="V425" s="35">
        <f>Inputs!$B$13/(Q425*(1-$G425))</f>
        <v>1.1591604054669498</v>
      </c>
      <c r="W425" s="36">
        <f>Inputs!$B$13</f>
        <v>12660</v>
      </c>
      <c r="X425" s="36">
        <f t="shared" si="63"/>
        <v>14272.043460060931</v>
      </c>
      <c r="Y425" s="36">
        <f t="shared" si="64"/>
        <v>16275.2580059462</v>
      </c>
      <c r="Z425" s="36">
        <f t="shared" si="65"/>
        <v>18776.607229178837</v>
      </c>
      <c r="AA425" s="36">
        <f t="shared" si="66"/>
        <v>21912.78621876378</v>
      </c>
      <c r="AB425" s="36">
        <f t="shared" si="67"/>
        <v>61188.727264527944</v>
      </c>
      <c r="AC425" s="36">
        <f t="shared" si="68"/>
        <v>272899.27791438729</v>
      </c>
      <c r="AD425" s="36">
        <f t="shared" si="69"/>
        <v>166026.14949256281</v>
      </c>
    </row>
    <row r="426" spans="1:30" ht="14.25" customHeight="1" x14ac:dyDescent="0.25">
      <c r="A426" s="16">
        <v>410</v>
      </c>
      <c r="B426" s="34">
        <v>0.33990675448014102</v>
      </c>
      <c r="C426" s="34">
        <v>5.9125603076805602E-2</v>
      </c>
      <c r="D426" s="34">
        <v>5.3572346437943501E-2</v>
      </c>
      <c r="E426" s="34">
        <v>1.2870531487694899E-2</v>
      </c>
      <c r="F426" s="34">
        <v>1.34748773990145E-2</v>
      </c>
      <c r="G426" s="34">
        <v>0.18710328262885101</v>
      </c>
      <c r="H426" s="35">
        <v>1.1032422474353301</v>
      </c>
      <c r="I426" s="34">
        <v>9.2968101765844302E-2</v>
      </c>
      <c r="J426" s="34">
        <v>3.01922117764633E-2</v>
      </c>
      <c r="K426" s="36">
        <f>Inputs!$B$12*(1+$B426)^4</f>
        <v>193396.92119975438</v>
      </c>
      <c r="L426" s="36">
        <f t="shared" si="60"/>
        <v>18217.865494313992</v>
      </c>
      <c r="M426" s="36">
        <f t="shared" si="61"/>
        <v>248977.99362322339</v>
      </c>
      <c r="N426" s="37">
        <f>M426/Inputs!$B$6</f>
        <v>379.5396244256454</v>
      </c>
      <c r="O426" s="38">
        <f>IF(N426&gt;Inputs!$B$4,1,0)</f>
        <v>0</v>
      </c>
      <c r="P426" s="34">
        <f t="shared" si="62"/>
        <v>6.2775889989380995E-2</v>
      </c>
      <c r="Q426" s="36">
        <f>Inputs!$B$12*(1+$B426)^0*$C426+Inputs!$B$29*(1+$D426)^0*Inputs!$B$19+Inputs!$B$30*(1+$E426)^0*Inputs!$B$20+Inputs!$B$31*(1+$F426)^0*Inputs!$B$21+Inputs!$B$22*(1+Inputs!$B$23)^0</f>
        <v>11569.580212035256</v>
      </c>
      <c r="R426" s="36">
        <f>Inputs!$B$12*(1+$B426)^1*$C426+Inputs!$B$29*(1+$D426)^1*Inputs!$B$19+Inputs!$B$30*(1+$E426)^1*Inputs!$B$20+Inputs!$B$31*(1+$F426)^1*Inputs!$B$21+Inputs!$B$22*(1+Inputs!$B$23)^1</f>
        <v>12976.256945146166</v>
      </c>
      <c r="S426" s="36">
        <f>Inputs!$B$12*(1+$B426)^2*$C426+Inputs!$B$29*(1+$D426)^2*Inputs!$B$19+Inputs!$B$30*(1+$E426)^2*Inputs!$B$20+Inputs!$B$31*(1+$F426)^2*Inputs!$B$21+Inputs!$B$22*(1+Inputs!$B$23)^2</f>
        <v>14801.43678974493</v>
      </c>
      <c r="T426" s="36">
        <f>Inputs!$B$12*(1+$B426)^3*$C426+Inputs!$B$29*(1+$D426)^3*Inputs!$B$19+Inputs!$B$30*(1+$E426)^3*Inputs!$B$20+Inputs!$B$31*(1+$F426)^3*Inputs!$B$21+Inputs!$B$22*(1+Inputs!$B$23)^3</f>
        <v>17184.898914978447</v>
      </c>
      <c r="U426" s="36">
        <f>Inputs!$B$12*(1+$B426)^4*$C426+Inputs!$B$29*(1+$D426)^4*Inputs!$B$19+Inputs!$B$30*(1+$E426)^4*Inputs!$B$20+Inputs!$B$31*(1+$F426)^4*Inputs!$B$21+Inputs!$B$22*(1+Inputs!$B$23)^4</f>
        <v>20313.803035347053</v>
      </c>
      <c r="V426" s="35">
        <f>Inputs!$B$13/(Q426*(1-$G426))</f>
        <v>1.3461105701041882</v>
      </c>
      <c r="W426" s="36">
        <f>Inputs!$B$13</f>
        <v>12660</v>
      </c>
      <c r="X426" s="36">
        <f t="shared" si="63"/>
        <v>13558.788993627788</v>
      </c>
      <c r="Y426" s="36">
        <f t="shared" si="64"/>
        <v>14735.354776556378</v>
      </c>
      <c r="Z426" s="36">
        <f t="shared" si="65"/>
        <v>16259.985606600572</v>
      </c>
      <c r="AA426" s="36">
        <f t="shared" si="66"/>
        <v>18217.865494313992</v>
      </c>
      <c r="AB426" s="36">
        <f t="shared" si="67"/>
        <v>57294.181116036831</v>
      </c>
      <c r="AC426" s="36">
        <f t="shared" si="68"/>
        <v>298966.73946969403</v>
      </c>
      <c r="AD426" s="36">
        <f t="shared" si="69"/>
        <v>191683.81250718655</v>
      </c>
    </row>
    <row r="427" spans="1:30" ht="14.25" customHeight="1" x14ac:dyDescent="0.25">
      <c r="A427" s="16">
        <v>411</v>
      </c>
      <c r="B427" s="34">
        <v>0.26842069686405601</v>
      </c>
      <c r="C427" s="34">
        <v>0.104277054052877</v>
      </c>
      <c r="D427" s="34">
        <v>3.4433219162368099E-2</v>
      </c>
      <c r="E427" s="34">
        <v>5.9310512946320199E-2</v>
      </c>
      <c r="F427" s="34">
        <v>2.2120511352327801E-2</v>
      </c>
      <c r="G427" s="34">
        <v>0.183268096753505</v>
      </c>
      <c r="H427" s="35">
        <v>0.91111848353824598</v>
      </c>
      <c r="I427" s="34">
        <v>9.8080125795020207E-2</v>
      </c>
      <c r="J427" s="34">
        <v>2.9726767666382201E-2</v>
      </c>
      <c r="K427" s="36">
        <f>Inputs!$B$12*(1+$B427)^4</f>
        <v>155311.82739414662</v>
      </c>
      <c r="L427" s="36">
        <f t="shared" si="60"/>
        <v>18953.694229102322</v>
      </c>
      <c r="M427" s="36">
        <f t="shared" si="61"/>
        <v>236871.62394287216</v>
      </c>
      <c r="N427" s="37">
        <f>M427/Inputs!$B$6</f>
        <v>361.08479259584169</v>
      </c>
      <c r="O427" s="38">
        <f>IF(N427&gt;Inputs!$B$4,1,0)</f>
        <v>0</v>
      </c>
      <c r="P427" s="34">
        <f t="shared" si="62"/>
        <v>6.8353358128638006E-2</v>
      </c>
      <c r="Q427" s="36">
        <f>Inputs!$B$12*(1+$B427)^0*$C427+Inputs!$B$29*(1+$D427)^0*Inputs!$B$19+Inputs!$B$30*(1+$E427)^0*Inputs!$B$20+Inputs!$B$31*(1+$F427)^0*Inputs!$B$21+Inputs!$B$22*(1+Inputs!$B$23)^0</f>
        <v>14278.667270599541</v>
      </c>
      <c r="R427" s="36">
        <f>Inputs!$B$12*(1+$B427)^1*$C427+Inputs!$B$29*(1+$D427)^1*Inputs!$B$19+Inputs!$B$30*(1+$E427)^1*Inputs!$B$20+Inputs!$B$31*(1+$F427)^1*Inputs!$B$21+Inputs!$B$22*(1+Inputs!$B$23)^1</f>
        <v>16251.379096756096</v>
      </c>
      <c r="S427" s="36">
        <f>Inputs!$B$12*(1+$B427)^2*$C427+Inputs!$B$29*(1+$D427)^2*Inputs!$B$19+Inputs!$B$30*(1+$E427)^2*Inputs!$B$20+Inputs!$B$31*(1+$F427)^2*Inputs!$B$21+Inputs!$B$22*(1+Inputs!$B$23)^2</f>
        <v>18687.758652602613</v>
      </c>
      <c r="T427" s="36">
        <f>Inputs!$B$12*(1+$B427)^3*$C427+Inputs!$B$29*(1+$D427)^3*Inputs!$B$19+Inputs!$B$30*(1+$E427)^3*Inputs!$B$20+Inputs!$B$31*(1+$F427)^3*Inputs!$B$21+Inputs!$B$22*(1+Inputs!$B$23)^3</f>
        <v>21709.451843247145</v>
      </c>
      <c r="U427" s="36">
        <f>Inputs!$B$12*(1+$B427)^4*$C427+Inputs!$B$29*(1+$D427)^4*Inputs!$B$19+Inputs!$B$30*(1+$E427)^4*Inputs!$B$20+Inputs!$B$31*(1+$F427)^4*Inputs!$B$21+Inputs!$B$22*(1+Inputs!$B$23)^4</f>
        <v>25470.618593587882</v>
      </c>
      <c r="V427" s="35">
        <f>Inputs!$B$13/(Q427*(1-$G427))</f>
        <v>1.0855916938742216</v>
      </c>
      <c r="W427" s="36">
        <f>Inputs!$B$13</f>
        <v>12660</v>
      </c>
      <c r="X427" s="36">
        <f t="shared" si="63"/>
        <v>13830.133432905888</v>
      </c>
      <c r="Y427" s="36">
        <f t="shared" si="64"/>
        <v>15237.782593766729</v>
      </c>
      <c r="Z427" s="36">
        <f t="shared" si="65"/>
        <v>16928.248842736786</v>
      </c>
      <c r="AA427" s="36">
        <f t="shared" si="66"/>
        <v>18953.694229102322</v>
      </c>
      <c r="AB427" s="36">
        <f t="shared" si="67"/>
        <v>58022.894155980481</v>
      </c>
      <c r="AC427" s="36">
        <f t="shared" si="68"/>
        <v>285532.80816342816</v>
      </c>
      <c r="AD427" s="36">
        <f t="shared" si="69"/>
        <v>178848.72978689166</v>
      </c>
    </row>
    <row r="428" spans="1:30" ht="14.25" customHeight="1" x14ac:dyDescent="0.25">
      <c r="A428" s="16">
        <v>412</v>
      </c>
      <c r="B428" s="34">
        <v>0.20504352707926199</v>
      </c>
      <c r="C428" s="34">
        <v>5.7169130829486298E-2</v>
      </c>
      <c r="D428" s="34">
        <v>2.4045909772889801E-2</v>
      </c>
      <c r="E428" s="34">
        <v>2.73820681311659E-2</v>
      </c>
      <c r="F428" s="34">
        <v>-8.4300896561566394E-3</v>
      </c>
      <c r="G428" s="34">
        <v>0.189799303053135</v>
      </c>
      <c r="H428" s="35">
        <v>1.1375969550792899</v>
      </c>
      <c r="I428" s="34">
        <v>9.6302796248494402E-2</v>
      </c>
      <c r="J428" s="34">
        <v>2.74721693235216E-2</v>
      </c>
      <c r="K428" s="36">
        <f>Inputs!$B$12*(1+$B428)^4</f>
        <v>126520.87516407079</v>
      </c>
      <c r="L428" s="36">
        <f t="shared" si="60"/>
        <v>14222.997666087063</v>
      </c>
      <c r="M428" s="36">
        <f t="shared" si="61"/>
        <v>184897.77238958949</v>
      </c>
      <c r="N428" s="37">
        <f>M428/Inputs!$B$6</f>
        <v>281.85636034998396</v>
      </c>
      <c r="O428" s="38">
        <f>IF(N428&gt;Inputs!$B$4,1,0)</f>
        <v>0</v>
      </c>
      <c r="P428" s="34">
        <f t="shared" si="62"/>
        <v>6.8830626924972799E-2</v>
      </c>
      <c r="Q428" s="36">
        <f>Inputs!$B$12*(1+$B428)^0*$C428+Inputs!$B$29*(1+$D428)^0*Inputs!$B$19+Inputs!$B$30*(1+$E428)^0*Inputs!$B$20+Inputs!$B$31*(1+$F428)^0*Inputs!$B$21+Inputs!$B$22*(1+Inputs!$B$23)^0</f>
        <v>11452.191877196099</v>
      </c>
      <c r="R428" s="36">
        <f>Inputs!$B$12*(1+$B428)^1*$C428+Inputs!$B$29*(1+$D428)^1*Inputs!$B$19+Inputs!$B$30*(1+$E428)^1*Inputs!$B$20+Inputs!$B$31*(1+$F428)^1*Inputs!$B$21+Inputs!$B$22*(1+Inputs!$B$23)^1</f>
        <v>12196.537604198882</v>
      </c>
      <c r="S428" s="36">
        <f>Inputs!$B$12*(1+$B428)^2*$C428+Inputs!$B$29*(1+$D428)^2*Inputs!$B$19+Inputs!$B$30*(1+$E428)^2*Inputs!$B$20+Inputs!$B$31*(1+$F428)^2*Inputs!$B$21+Inputs!$B$22*(1+Inputs!$B$23)^2</f>
        <v>13087.136800130946</v>
      </c>
      <c r="T428" s="36">
        <f>Inputs!$B$12*(1+$B428)^3*$C428+Inputs!$B$29*(1+$D428)^3*Inputs!$B$19+Inputs!$B$30*(1+$E428)^3*Inputs!$B$20+Inputs!$B$31*(1+$F428)^3*Inputs!$B$21+Inputs!$B$22*(1+Inputs!$B$23)^3</f>
        <v>14153.592044174407</v>
      </c>
      <c r="U428" s="36">
        <f>Inputs!$B$12*(1+$B428)^4*$C428+Inputs!$B$29*(1+$D428)^4*Inputs!$B$19+Inputs!$B$30*(1+$E428)^4*Inputs!$B$20+Inputs!$B$31*(1+$F428)^4*Inputs!$B$21+Inputs!$B$22*(1+Inputs!$B$23)^4</f>
        <v>15431.569722383108</v>
      </c>
      <c r="V428" s="35">
        <f>Inputs!$B$13/(Q428*(1-$G428))</f>
        <v>1.3644338254631956</v>
      </c>
      <c r="W428" s="36">
        <f>Inputs!$B$13</f>
        <v>12660</v>
      </c>
      <c r="X428" s="36">
        <f t="shared" si="63"/>
        <v>12922.468066762091</v>
      </c>
      <c r="Y428" s="36">
        <f t="shared" si="64"/>
        <v>13264.775589225086</v>
      </c>
      <c r="Z428" s="36">
        <f t="shared" si="65"/>
        <v>13695.40762401195</v>
      </c>
      <c r="AA428" s="36">
        <f t="shared" si="66"/>
        <v>14222.997666087063</v>
      </c>
      <c r="AB428" s="36">
        <f t="shared" si="67"/>
        <v>50829.234978613436</v>
      </c>
      <c r="AC428" s="36">
        <f t="shared" si="68"/>
        <v>212314.41466002067</v>
      </c>
      <c r="AD428" s="36">
        <f t="shared" si="69"/>
        <v>134068.53741097605</v>
      </c>
    </row>
    <row r="429" spans="1:30" ht="14.25" customHeight="1" x14ac:dyDescent="0.25">
      <c r="A429" s="16">
        <v>413</v>
      </c>
      <c r="B429" s="34">
        <v>0.15308598112857699</v>
      </c>
      <c r="C429" s="34">
        <v>9.5297580941243298E-2</v>
      </c>
      <c r="D429" s="34">
        <v>2.9937763836388302E-2</v>
      </c>
      <c r="E429" s="34">
        <v>4.26190699510932E-2</v>
      </c>
      <c r="F429" s="34">
        <v>2.3091299666115998E-2</v>
      </c>
      <c r="G429" s="34">
        <v>0.19315166669022599</v>
      </c>
      <c r="H429" s="35">
        <v>1.15776986158113</v>
      </c>
      <c r="I429" s="34">
        <v>9.6252921741071806E-2</v>
      </c>
      <c r="J429" s="34">
        <v>1.9554806018085701E-2</v>
      </c>
      <c r="K429" s="36">
        <f>Inputs!$B$12*(1+$B429)^4</f>
        <v>106071.33112183616</v>
      </c>
      <c r="L429" s="36">
        <f t="shared" si="60"/>
        <v>17881.806915154102</v>
      </c>
      <c r="M429" s="36">
        <f t="shared" si="61"/>
        <v>207059.00963318555</v>
      </c>
      <c r="N429" s="37">
        <f>M429/Inputs!$B$6</f>
        <v>315.63873419692919</v>
      </c>
      <c r="O429" s="38">
        <f>IF(N429&gt;Inputs!$B$4,1,0)</f>
        <v>0</v>
      </c>
      <c r="P429" s="34">
        <f t="shared" si="62"/>
        <v>7.6698115722986099E-2</v>
      </c>
      <c r="Q429" s="36">
        <f>Inputs!$B$12*(1+$B429)^0*$C429+Inputs!$B$29*(1+$D429)^0*Inputs!$B$19+Inputs!$B$30*(1+$E429)^0*Inputs!$B$20+Inputs!$B$31*(1+$F429)^0*Inputs!$B$21+Inputs!$B$22*(1+Inputs!$B$23)^0</f>
        <v>13739.898883901518</v>
      </c>
      <c r="R429" s="36">
        <f>Inputs!$B$12*(1+$B429)^1*$C429+Inputs!$B$29*(1+$D429)^1*Inputs!$B$19+Inputs!$B$30*(1+$E429)^1*Inputs!$B$20+Inputs!$B$31*(1+$F429)^1*Inputs!$B$21+Inputs!$B$22*(1+Inputs!$B$23)^1</f>
        <v>14856.177683336187</v>
      </c>
      <c r="S429" s="36">
        <f>Inputs!$B$12*(1+$B429)^2*$C429+Inputs!$B$29*(1+$D429)^2*Inputs!$B$19+Inputs!$B$30*(1+$E429)^2*Inputs!$B$20+Inputs!$B$31*(1+$F429)^2*Inputs!$B$21+Inputs!$B$22*(1+Inputs!$B$23)^2</f>
        <v>16114.308869803954</v>
      </c>
      <c r="T429" s="36">
        <f>Inputs!$B$12*(1+$B429)^3*$C429+Inputs!$B$29*(1+$D429)^3*Inputs!$B$19+Inputs!$B$30*(1+$E429)^3*Inputs!$B$20+Inputs!$B$31*(1+$F429)^3*Inputs!$B$21+Inputs!$B$22*(1+Inputs!$B$23)^3</f>
        <v>17535.082235414673</v>
      </c>
      <c r="U429" s="36">
        <f>Inputs!$B$12*(1+$B429)^4*$C429+Inputs!$B$29*(1+$D429)^4*Inputs!$B$19+Inputs!$B$30*(1+$E429)^4*Inputs!$B$20+Inputs!$B$31*(1+$F429)^4*Inputs!$B$21+Inputs!$B$22*(1+Inputs!$B$23)^4</f>
        <v>19142.438251015585</v>
      </c>
      <c r="V429" s="35">
        <f>Inputs!$B$13/(Q429*(1-$G429))</f>
        <v>1.1419793816475687</v>
      </c>
      <c r="W429" s="36">
        <f>Inputs!$B$13</f>
        <v>12660</v>
      </c>
      <c r="X429" s="36">
        <f t="shared" si="63"/>
        <v>13735.862796563055</v>
      </c>
      <c r="Y429" s="36">
        <f t="shared" si="64"/>
        <v>14950.443597043723</v>
      </c>
      <c r="Z429" s="36">
        <f t="shared" si="65"/>
        <v>16324.452312140224</v>
      </c>
      <c r="AA429" s="36">
        <f t="shared" si="66"/>
        <v>17881.806915154102</v>
      </c>
      <c r="AB429" s="36">
        <f t="shared" si="67"/>
        <v>56923.485855460814</v>
      </c>
      <c r="AC429" s="36">
        <f t="shared" si="68"/>
        <v>237704.43391960548</v>
      </c>
      <c r="AD429" s="36">
        <f t="shared" si="69"/>
        <v>150135.52377772474</v>
      </c>
    </row>
    <row r="430" spans="1:30" ht="14.25" customHeight="1" x14ac:dyDescent="0.25">
      <c r="A430" s="16">
        <v>414</v>
      </c>
      <c r="B430" s="34">
        <v>0.31577228500224203</v>
      </c>
      <c r="C430" s="34">
        <v>7.5636751401451499E-2</v>
      </c>
      <c r="D430" s="34">
        <v>4.1816790775858897E-2</v>
      </c>
      <c r="E430" s="34">
        <v>5.5445935260640199E-2</v>
      </c>
      <c r="F430" s="34">
        <v>2.0962387531198699E-2</v>
      </c>
      <c r="G430" s="34">
        <v>0.179451930007998</v>
      </c>
      <c r="H430" s="35">
        <v>1.0707487362268899</v>
      </c>
      <c r="I430" s="34">
        <v>9.5358455792646998E-2</v>
      </c>
      <c r="J430" s="34">
        <v>2.7335215040579001E-2</v>
      </c>
      <c r="K430" s="36">
        <f>Inputs!$B$12*(1+$B430)^4</f>
        <v>179834.98692004758</v>
      </c>
      <c r="L430" s="36">
        <f t="shared" si="60"/>
        <v>20135.891015830104</v>
      </c>
      <c r="M430" s="36">
        <f t="shared" si="61"/>
        <v>252873.00938094931</v>
      </c>
      <c r="N430" s="37">
        <f>M430/Inputs!$B$6</f>
        <v>385.47714844656906</v>
      </c>
      <c r="O430" s="38">
        <f>IF(N430&gt;Inputs!$B$4,1,0)</f>
        <v>0</v>
      </c>
      <c r="P430" s="34">
        <f t="shared" si="62"/>
        <v>6.8023240752068004E-2</v>
      </c>
      <c r="Q430" s="36">
        <f>Inputs!$B$12*(1+$B430)^0*$C430+Inputs!$B$29*(1+$D430)^0*Inputs!$B$19+Inputs!$B$30*(1+$E430)^0*Inputs!$B$20+Inputs!$B$31*(1+$F430)^0*Inputs!$B$21+Inputs!$B$22*(1+Inputs!$B$23)^0</f>
        <v>12560.249111514011</v>
      </c>
      <c r="R430" s="36">
        <f>Inputs!$B$12*(1+$B430)^1*$C430+Inputs!$B$29*(1+$D430)^1*Inputs!$B$19+Inputs!$B$30*(1+$E430)^1*Inputs!$B$20+Inputs!$B$31*(1+$F430)^1*Inputs!$B$21+Inputs!$B$22*(1+Inputs!$B$23)^1</f>
        <v>14296.022365099561</v>
      </c>
      <c r="S430" s="36">
        <f>Inputs!$B$12*(1+$B430)^2*$C430+Inputs!$B$29*(1+$D430)^2*Inputs!$B$19+Inputs!$B$30*(1+$E430)^2*Inputs!$B$20+Inputs!$B$31*(1+$F430)^2*Inputs!$B$21+Inputs!$B$22*(1+Inputs!$B$23)^2</f>
        <v>16497.708591463168</v>
      </c>
      <c r="T430" s="36">
        <f>Inputs!$B$12*(1+$B430)^3*$C430+Inputs!$B$29*(1+$D430)^3*Inputs!$B$19+Inputs!$B$30*(1+$E430)^3*Inputs!$B$20+Inputs!$B$31*(1+$F430)^3*Inputs!$B$21+Inputs!$B$22*(1+Inputs!$B$23)^3</f>
        <v>19308.847791416185</v>
      </c>
      <c r="U430" s="36">
        <f>Inputs!$B$12*(1+$B430)^4*$C430+Inputs!$B$29*(1+$D430)^4*Inputs!$B$19+Inputs!$B$30*(1+$E430)^4*Inputs!$B$20+Inputs!$B$31*(1+$F430)^4*Inputs!$B$21+Inputs!$B$22*(1+Inputs!$B$23)^4</f>
        <v>22918.133935849321</v>
      </c>
      <c r="V430" s="35">
        <f>Inputs!$B$13/(Q430*(1-$G430))</f>
        <v>1.2283762878325575</v>
      </c>
      <c r="W430" s="36">
        <f>Inputs!$B$13</f>
        <v>12660</v>
      </c>
      <c r="X430" s="36">
        <f t="shared" si="63"/>
        <v>13947.29300677253</v>
      </c>
      <c r="Y430" s="36">
        <f t="shared" si="64"/>
        <v>15561.815039678231</v>
      </c>
      <c r="Z430" s="36">
        <f t="shared" si="65"/>
        <v>17589.12562925258</v>
      </c>
      <c r="AA430" s="36">
        <f t="shared" si="66"/>
        <v>20135.891015830104</v>
      </c>
      <c r="AB430" s="36">
        <f t="shared" si="67"/>
        <v>60012.023536145476</v>
      </c>
      <c r="AC430" s="36">
        <f t="shared" si="68"/>
        <v>304106.50386651256</v>
      </c>
      <c r="AD430" s="36">
        <f t="shared" si="69"/>
        <v>192860.98584480383</v>
      </c>
    </row>
    <row r="431" spans="1:30" ht="14.25" customHeight="1" x14ac:dyDescent="0.25">
      <c r="A431" s="16">
        <v>415</v>
      </c>
      <c r="B431" s="34">
        <v>0.43758121842435099</v>
      </c>
      <c r="C431" s="34">
        <v>4.2207175479280198E-2</v>
      </c>
      <c r="D431" s="34">
        <v>2.1854442500042901E-2</v>
      </c>
      <c r="E431" s="34">
        <v>4.6721596094155403E-2</v>
      </c>
      <c r="F431" s="34">
        <v>1.33472218456111E-2</v>
      </c>
      <c r="G431" s="34">
        <v>0.18546026782373901</v>
      </c>
      <c r="H431" s="35">
        <v>1.10240289491997</v>
      </c>
      <c r="I431" s="34">
        <v>0.105303476909147</v>
      </c>
      <c r="J431" s="34">
        <v>2.4685650170116299E-2</v>
      </c>
      <c r="K431" s="36">
        <f>Inputs!$B$12*(1+$B431)^4</f>
        <v>256259.99374925037</v>
      </c>
      <c r="L431" s="36">
        <f t="shared" si="60"/>
        <v>17596.440298390844</v>
      </c>
      <c r="M431" s="36">
        <f t="shared" si="61"/>
        <v>189674.12518129748</v>
      </c>
      <c r="N431" s="37">
        <f>M431/Inputs!$B$6</f>
        <v>289.1373859470998</v>
      </c>
      <c r="O431" s="38">
        <f>IF(N431&gt;Inputs!$B$4,1,0)</f>
        <v>0</v>
      </c>
      <c r="P431" s="34">
        <f t="shared" si="62"/>
        <v>8.0617826739030701E-2</v>
      </c>
      <c r="Q431" s="36">
        <f>Inputs!$B$12*(1+$B431)^0*$C431+Inputs!$B$29*(1+$D431)^0*Inputs!$B$19+Inputs!$B$30*(1+$E431)^0*Inputs!$B$20+Inputs!$B$31*(1+$F431)^0*Inputs!$B$21+Inputs!$B$22*(1+Inputs!$B$23)^0</f>
        <v>10554.474556183734</v>
      </c>
      <c r="R431" s="36">
        <f>Inputs!$B$12*(1+$B431)^1*$C431+Inputs!$B$29*(1+$D431)^1*Inputs!$B$19+Inputs!$B$30*(1+$E431)^1*Inputs!$B$20+Inputs!$B$31*(1+$F431)^1*Inputs!$B$21+Inputs!$B$22*(1+Inputs!$B$23)^1</f>
        <v>11843.232968972003</v>
      </c>
      <c r="S431" s="36">
        <f>Inputs!$B$12*(1+$B431)^2*$C431+Inputs!$B$29*(1+$D431)^2*Inputs!$B$19+Inputs!$B$30*(1+$E431)^2*Inputs!$B$20+Inputs!$B$31*(1+$F431)^2*Inputs!$B$21+Inputs!$B$22*(1+Inputs!$B$23)^2</f>
        <v>13622.683712019352</v>
      </c>
      <c r="T431" s="36">
        <f>Inputs!$B$12*(1+$B431)^3*$C431+Inputs!$B$29*(1+$D431)^3*Inputs!$B$19+Inputs!$B$30*(1+$E431)^3*Inputs!$B$20+Inputs!$B$31*(1+$F431)^3*Inputs!$B$21+Inputs!$B$22*(1+Inputs!$B$23)^3</f>
        <v>16105.250326359916</v>
      </c>
      <c r="U431" s="36">
        <f>Inputs!$B$12*(1+$B431)^4*$C431+Inputs!$B$29*(1+$D431)^4*Inputs!$B$19+Inputs!$B$30*(1+$E431)^4*Inputs!$B$20+Inputs!$B$31*(1+$F431)^4*Inputs!$B$21+Inputs!$B$22*(1+Inputs!$B$23)^4</f>
        <v>19596.215279204844</v>
      </c>
      <c r="V431" s="35">
        <f>Inputs!$B$13/(Q431*(1-$G431))</f>
        <v>1.4726000637291057</v>
      </c>
      <c r="W431" s="36">
        <f>Inputs!$B$13</f>
        <v>12660</v>
      </c>
      <c r="X431" s="36">
        <f t="shared" si="63"/>
        <v>13313.051440636562</v>
      </c>
      <c r="Y431" s="36">
        <f t="shared" si="64"/>
        <v>14286.395985630621</v>
      </c>
      <c r="Z431" s="36">
        <f t="shared" si="65"/>
        <v>15675.820486676959</v>
      </c>
      <c r="AA431" s="36">
        <f t="shared" si="66"/>
        <v>17596.440298390844</v>
      </c>
      <c r="AB431" s="36">
        <f t="shared" si="67"/>
        <v>54100.032258599487</v>
      </c>
      <c r="AC431" s="36">
        <f t="shared" si="68"/>
        <v>223657.97488195906</v>
      </c>
      <c r="AD431" s="36">
        <f t="shared" si="69"/>
        <v>135574.09292269798</v>
      </c>
    </row>
    <row r="432" spans="1:30" ht="14.25" customHeight="1" x14ac:dyDescent="0.25">
      <c r="A432" s="16">
        <v>416</v>
      </c>
      <c r="B432" s="34">
        <v>0.352683878391718</v>
      </c>
      <c r="C432" s="34">
        <v>9.8855378293798701E-2</v>
      </c>
      <c r="D432" s="34">
        <v>2.0409185650074001E-2</v>
      </c>
      <c r="E432" s="34">
        <v>2.88583555302038E-2</v>
      </c>
      <c r="F432" s="34">
        <v>-1.3052147881003799E-2</v>
      </c>
      <c r="G432" s="34">
        <v>0.18081048157587101</v>
      </c>
      <c r="H432" s="35">
        <v>1.0223271208411699</v>
      </c>
      <c r="I432" s="34">
        <v>0.101144692181361</v>
      </c>
      <c r="J432" s="34">
        <v>2.3616857431272301E-2</v>
      </c>
      <c r="K432" s="36">
        <f>Inputs!$B$12*(1+$B432)^4</f>
        <v>200879.91064000927</v>
      </c>
      <c r="L432" s="36">
        <f t="shared" si="60"/>
        <v>23399.696649362279</v>
      </c>
      <c r="M432" s="36">
        <f t="shared" si="61"/>
        <v>254150.6267256877</v>
      </c>
      <c r="N432" s="37">
        <f>M432/Inputs!$B$6</f>
        <v>387.42473586232882</v>
      </c>
      <c r="O432" s="38">
        <f>IF(N432&gt;Inputs!$B$4,1,0)</f>
        <v>0</v>
      </c>
      <c r="P432" s="34">
        <f t="shared" si="62"/>
        <v>7.7527834750088703E-2</v>
      </c>
      <c r="Q432" s="36">
        <f>Inputs!$B$12*(1+$B432)^0*$C432+Inputs!$B$29*(1+$D432)^0*Inputs!$B$19+Inputs!$B$30*(1+$E432)^0*Inputs!$B$20+Inputs!$B$31*(1+$F432)^0*Inputs!$B$21+Inputs!$B$22*(1+Inputs!$B$23)^0</f>
        <v>13953.366725054842</v>
      </c>
      <c r="R432" s="36">
        <f>Inputs!$B$12*(1+$B432)^1*$C432+Inputs!$B$29*(1+$D432)^1*Inputs!$B$19+Inputs!$B$30*(1+$E432)^1*Inputs!$B$20+Inputs!$B$31*(1+$F432)^1*Inputs!$B$21+Inputs!$B$22*(1+Inputs!$B$23)^1</f>
        <v>16057.114815869987</v>
      </c>
      <c r="S432" s="36">
        <f>Inputs!$B$12*(1+$B432)^2*$C432+Inputs!$B$29*(1+$D432)^2*Inputs!$B$19+Inputs!$B$30*(1+$E432)^2*Inputs!$B$20+Inputs!$B$31*(1+$F432)^2*Inputs!$B$21+Inputs!$B$22*(1+Inputs!$B$23)^2</f>
        <v>18900.799409287214</v>
      </c>
      <c r="T432" s="36">
        <f>Inputs!$B$12*(1+$B432)^3*$C432+Inputs!$B$29*(1+$D432)^3*Inputs!$B$19+Inputs!$B$30*(1+$E432)^3*Inputs!$B$20+Inputs!$B$31*(1+$F432)^3*Inputs!$B$21+Inputs!$B$22*(1+Inputs!$B$23)^3</f>
        <v>22744.637395278682</v>
      </c>
      <c r="U432" s="36">
        <f>Inputs!$B$12*(1+$B432)^4*$C432+Inputs!$B$29*(1+$D432)^4*Inputs!$B$19+Inputs!$B$30*(1+$E432)^4*Inputs!$B$20+Inputs!$B$31*(1+$F432)^4*Inputs!$B$21+Inputs!$B$22*(1+Inputs!$B$23)^4</f>
        <v>27940.614819519658</v>
      </c>
      <c r="V432" s="35">
        <f>Inputs!$B$13/(Q432*(1-$G432))</f>
        <v>1.1075677722170827</v>
      </c>
      <c r="W432" s="36">
        <f>Inputs!$B$13</f>
        <v>12660</v>
      </c>
      <c r="X432" s="36">
        <f t="shared" si="63"/>
        <v>14288.437233840339</v>
      </c>
      <c r="Y432" s="36">
        <f t="shared" si="64"/>
        <v>16488.939952622426</v>
      </c>
      <c r="Z432" s="36">
        <f t="shared" si="65"/>
        <v>19445.225779455039</v>
      </c>
      <c r="AA432" s="36">
        <f t="shared" si="66"/>
        <v>23399.696649362279</v>
      </c>
      <c r="AB432" s="36">
        <f t="shared" si="67"/>
        <v>63311.221954653956</v>
      </c>
      <c r="AC432" s="36">
        <f t="shared" si="68"/>
        <v>308951.28215918457</v>
      </c>
      <c r="AD432" s="36">
        <f t="shared" si="69"/>
        <v>190839.40477103373</v>
      </c>
    </row>
    <row r="433" spans="1:30" ht="14.25" customHeight="1" x14ac:dyDescent="0.25">
      <c r="A433" s="16">
        <v>417</v>
      </c>
      <c r="B433" s="34">
        <v>0.208044265669521</v>
      </c>
      <c r="C433" s="34">
        <v>8.1716583032378706E-2</v>
      </c>
      <c r="D433" s="34">
        <v>3.7744713989428198E-2</v>
      </c>
      <c r="E433" s="34">
        <v>4.7304299240761197E-2</v>
      </c>
      <c r="F433" s="34">
        <v>6.0615585454488997E-4</v>
      </c>
      <c r="G433" s="34">
        <v>0.19937255697602799</v>
      </c>
      <c r="H433" s="35">
        <v>1.0612716927577599</v>
      </c>
      <c r="I433" s="34">
        <v>0.102422118553055</v>
      </c>
      <c r="J433" s="34">
        <v>2.2080768397961401E-2</v>
      </c>
      <c r="K433" s="36">
        <f>Inputs!$B$12*(1+$B433)^4</f>
        <v>127785.81379993944</v>
      </c>
      <c r="L433" s="36">
        <f t="shared" si="60"/>
        <v>16333.702734315008</v>
      </c>
      <c r="M433" s="36">
        <f t="shared" si="61"/>
        <v>181024.53694572806</v>
      </c>
      <c r="N433" s="37">
        <f>M433/Inputs!$B$6</f>
        <v>275.95203802702446</v>
      </c>
      <c r="O433" s="38">
        <f>IF(N433&gt;Inputs!$B$4,1,0)</f>
        <v>0</v>
      </c>
      <c r="P433" s="34">
        <f t="shared" si="62"/>
        <v>8.0341350155093597E-2</v>
      </c>
      <c r="Q433" s="36">
        <f>Inputs!$B$12*(1+$B433)^0*$C433+Inputs!$B$29*(1+$D433)^0*Inputs!$B$19+Inputs!$B$30*(1+$E433)^0*Inputs!$B$20+Inputs!$B$31*(1+$F433)^0*Inputs!$B$21+Inputs!$B$22*(1+Inputs!$B$23)^0</f>
        <v>12925.039009369644</v>
      </c>
      <c r="R433" s="36">
        <f>Inputs!$B$12*(1+$B433)^1*$C433+Inputs!$B$29*(1+$D433)^1*Inputs!$B$19+Inputs!$B$30*(1+$E433)^1*Inputs!$B$20+Inputs!$B$31*(1+$F433)^1*Inputs!$B$21+Inputs!$B$22*(1+Inputs!$B$23)^1</f>
        <v>14122.075747741419</v>
      </c>
      <c r="S433" s="36">
        <f>Inputs!$B$12*(1+$B433)^2*$C433+Inputs!$B$29*(1+$D433)^2*Inputs!$B$19+Inputs!$B$30*(1+$E433)^2*Inputs!$B$20+Inputs!$B$31*(1+$F433)^2*Inputs!$B$21+Inputs!$B$22*(1+Inputs!$B$23)^2</f>
        <v>15539.574626174079</v>
      </c>
      <c r="T433" s="36">
        <f>Inputs!$B$12*(1+$B433)^3*$C433+Inputs!$B$29*(1+$D433)^3*Inputs!$B$19+Inputs!$B$30*(1+$E433)^3*Inputs!$B$20+Inputs!$B$31*(1+$F433)^3*Inputs!$B$21+Inputs!$B$22*(1+Inputs!$B$23)^3</f>
        <v>17222.066453188447</v>
      </c>
      <c r="U433" s="36">
        <f>Inputs!$B$12*(1+$B433)^4*$C433+Inputs!$B$29*(1+$D433)^4*Inputs!$B$19+Inputs!$B$30*(1+$E433)^4*Inputs!$B$20+Inputs!$B$31*(1+$F433)^4*Inputs!$B$21+Inputs!$B$22*(1+Inputs!$B$23)^4</f>
        <v>19223.284551462435</v>
      </c>
      <c r="V433" s="35">
        <f>Inputs!$B$13/(Q433*(1-$G433))</f>
        <v>1.2234081543630846</v>
      </c>
      <c r="W433" s="36">
        <f>Inputs!$B$13</f>
        <v>12660</v>
      </c>
      <c r="X433" s="36">
        <f t="shared" si="63"/>
        <v>13374.190630418274</v>
      </c>
      <c r="Y433" s="36">
        <f t="shared" si="64"/>
        <v>14212.319232589383</v>
      </c>
      <c r="Z433" s="36">
        <f t="shared" si="65"/>
        <v>15192.204242619777</v>
      </c>
      <c r="AA433" s="36">
        <f t="shared" si="66"/>
        <v>16333.702734315008</v>
      </c>
      <c r="AB433" s="36">
        <f t="shared" si="67"/>
        <v>53412.645045882789</v>
      </c>
      <c r="AC433" s="36">
        <f t="shared" si="68"/>
        <v>207792.91621618523</v>
      </c>
      <c r="AD433" s="36">
        <f t="shared" si="69"/>
        <v>127611.89189984527</v>
      </c>
    </row>
    <row r="434" spans="1:30" ht="14.25" customHeight="1" x14ac:dyDescent="0.25">
      <c r="A434" s="16">
        <v>418</v>
      </c>
      <c r="B434" s="34">
        <v>0.24254181475036901</v>
      </c>
      <c r="C434" s="34">
        <v>7.1093395632645495E-2</v>
      </c>
      <c r="D434" s="34">
        <v>2.8283729735092199E-2</v>
      </c>
      <c r="E434" s="34">
        <v>5.3947577933260403E-2</v>
      </c>
      <c r="F434" s="34">
        <v>7.8638916655418799E-3</v>
      </c>
      <c r="G434" s="34">
        <v>0.20146396652962401</v>
      </c>
      <c r="H434" s="35">
        <v>1.0900897989775999</v>
      </c>
      <c r="I434" s="34">
        <v>8.7941541918489297E-2</v>
      </c>
      <c r="J434" s="34">
        <v>2.2974718252320701E-2</v>
      </c>
      <c r="K434" s="36">
        <f>Inputs!$B$12*(1+$B434)^4</f>
        <v>143019.51518903227</v>
      </c>
      <c r="L434" s="36">
        <f t="shared" si="60"/>
        <v>16557.528603720901</v>
      </c>
      <c r="M434" s="36">
        <f t="shared" si="61"/>
        <v>226870.696898277</v>
      </c>
      <c r="N434" s="37">
        <f>M434/Inputs!$B$6</f>
        <v>345.83947697908081</v>
      </c>
      <c r="O434" s="38">
        <f>IF(N434&gt;Inputs!$B$4,1,0)</f>
        <v>0</v>
      </c>
      <c r="P434" s="34">
        <f t="shared" si="62"/>
        <v>6.4966823666168599E-2</v>
      </c>
      <c r="Q434" s="36">
        <f>Inputs!$B$12*(1+$B434)^0*$C434+Inputs!$B$29*(1+$D434)^0*Inputs!$B$19+Inputs!$B$30*(1+$E434)^0*Inputs!$B$20+Inputs!$B$31*(1+$F434)^0*Inputs!$B$21+Inputs!$B$22*(1+Inputs!$B$23)^0</f>
        <v>12287.647765385653</v>
      </c>
      <c r="R434" s="36">
        <f>Inputs!$B$12*(1+$B434)^1*$C434+Inputs!$B$29*(1+$D434)^1*Inputs!$B$19+Inputs!$B$30*(1+$E434)^1*Inputs!$B$20+Inputs!$B$31*(1+$F434)^1*Inputs!$B$21+Inputs!$B$22*(1+Inputs!$B$23)^1</f>
        <v>13517.452049150812</v>
      </c>
      <c r="S434" s="36">
        <f>Inputs!$B$12*(1+$B434)^2*$C434+Inputs!$B$29*(1+$D434)^2*Inputs!$B$19+Inputs!$B$30*(1+$E434)^2*Inputs!$B$20+Inputs!$B$31*(1+$F434)^2*Inputs!$B$21+Inputs!$B$22*(1+Inputs!$B$23)^2</f>
        <v>15006.340898579048</v>
      </c>
      <c r="T434" s="36">
        <f>Inputs!$B$12*(1+$B434)^3*$C434+Inputs!$B$29*(1+$D434)^3*Inputs!$B$19+Inputs!$B$30*(1+$E434)^3*Inputs!$B$20+Inputs!$B$31*(1+$F434)^3*Inputs!$B$21+Inputs!$B$22*(1+Inputs!$B$23)^3</f>
        <v>16815.584362236928</v>
      </c>
      <c r="U434" s="36">
        <f>Inputs!$B$12*(1+$B434)^4*$C434+Inputs!$B$29*(1+$D434)^4*Inputs!$B$19+Inputs!$B$30*(1+$E434)^4*Inputs!$B$20+Inputs!$B$31*(1+$F434)^4*Inputs!$B$21+Inputs!$B$22*(1+Inputs!$B$23)^4</f>
        <v>19021.235397893364</v>
      </c>
      <c r="V434" s="35">
        <f>Inputs!$B$13/(Q434*(1-$G434))</f>
        <v>1.2902397986739718</v>
      </c>
      <c r="W434" s="36">
        <f>Inputs!$B$13</f>
        <v>12660</v>
      </c>
      <c r="X434" s="36">
        <f t="shared" si="63"/>
        <v>13386.957599635283</v>
      </c>
      <c r="Y434" s="36">
        <f t="shared" si="64"/>
        <v>14261.868487744412</v>
      </c>
      <c r="Z434" s="36">
        <f t="shared" si="65"/>
        <v>15309.45839286398</v>
      </c>
      <c r="AA434" s="36">
        <f t="shared" si="66"/>
        <v>16557.528603720901</v>
      </c>
      <c r="AB434" s="36">
        <f t="shared" si="67"/>
        <v>55813.646130530746</v>
      </c>
      <c r="AC434" s="36">
        <f t="shared" si="68"/>
        <v>260716.65817281662</v>
      </c>
      <c r="AD434" s="36">
        <f t="shared" si="69"/>
        <v>171057.05076774626</v>
      </c>
    </row>
    <row r="435" spans="1:30" ht="14.25" customHeight="1" x14ac:dyDescent="0.25">
      <c r="A435" s="16">
        <v>419</v>
      </c>
      <c r="B435" s="34">
        <v>0.28300321296415398</v>
      </c>
      <c r="C435" s="34">
        <v>0.10293940320665</v>
      </c>
      <c r="D435" s="34">
        <v>4.1829328888054303E-2</v>
      </c>
      <c r="E435" s="34">
        <v>5.9834203343376302E-2</v>
      </c>
      <c r="F435" s="34">
        <v>3.0610289615404501E-2</v>
      </c>
      <c r="G435" s="34">
        <v>0.17651526641420001</v>
      </c>
      <c r="H435" s="35">
        <v>1.0594892892800301</v>
      </c>
      <c r="I435" s="34">
        <v>9.5150128373255399E-2</v>
      </c>
      <c r="J435" s="34">
        <v>2.53645753512616E-2</v>
      </c>
      <c r="K435" s="36">
        <f>Inputs!$B$12*(1+$B435)^4</f>
        <v>162578.16829635642</v>
      </c>
      <c r="L435" s="36">
        <f t="shared" si="60"/>
        <v>22939.071882384964</v>
      </c>
      <c r="M435" s="36">
        <f t="shared" si="61"/>
        <v>278370.17610105145</v>
      </c>
      <c r="N435" s="37">
        <f>M435/Inputs!$B$6</f>
        <v>424.34478064184674</v>
      </c>
      <c r="O435" s="38">
        <f>IF(N435&gt;Inputs!$B$4,1,0)</f>
        <v>1</v>
      </c>
      <c r="P435" s="34">
        <f t="shared" si="62"/>
        <v>6.9785553021993796E-2</v>
      </c>
      <c r="Q435" s="36">
        <f>Inputs!$B$12*(1+$B435)^0*$C435+Inputs!$B$29*(1+$D435)^0*Inputs!$B$19+Inputs!$B$30*(1+$E435)^0*Inputs!$B$20+Inputs!$B$31*(1+$F435)^0*Inputs!$B$21+Inputs!$B$22*(1+Inputs!$B$23)^0</f>
        <v>14198.40821982592</v>
      </c>
      <c r="R435" s="36">
        <f>Inputs!$B$12*(1+$B435)^1*$C435+Inputs!$B$29*(1+$D435)^1*Inputs!$B$19+Inputs!$B$30*(1+$E435)^1*Inputs!$B$20+Inputs!$B$31*(1+$F435)^1*Inputs!$B$21+Inputs!$B$22*(1+Inputs!$B$23)^1</f>
        <v>16303.670490393448</v>
      </c>
      <c r="S435" s="36">
        <f>Inputs!$B$12*(1+$B435)^2*$C435+Inputs!$B$29*(1+$D435)^2*Inputs!$B$19+Inputs!$B$30*(1+$E435)^2*Inputs!$B$20+Inputs!$B$31*(1+$F435)^2*Inputs!$B$21+Inputs!$B$22*(1+Inputs!$B$23)^2</f>
        <v>18920.520536682809</v>
      </c>
      <c r="T435" s="36">
        <f>Inputs!$B$12*(1+$B435)^3*$C435+Inputs!$B$29*(1+$D435)^3*Inputs!$B$19+Inputs!$B$30*(1+$E435)^3*Inputs!$B$20+Inputs!$B$31*(1+$F435)^3*Inputs!$B$21+Inputs!$B$22*(1+Inputs!$B$23)^3</f>
        <v>22189.798093132573</v>
      </c>
      <c r="U435" s="36">
        <f>Inputs!$B$12*(1+$B435)^4*$C435+Inputs!$B$29*(1+$D435)^4*Inputs!$B$19+Inputs!$B$30*(1+$E435)^4*Inputs!$B$20+Inputs!$B$31*(1+$F435)^4*Inputs!$B$21+Inputs!$B$22*(1+Inputs!$B$23)^4</f>
        <v>26292.005798201644</v>
      </c>
      <c r="V435" s="35">
        <f>Inputs!$B$13/(Q435*(1-$G435))</f>
        <v>1.0827756858003665</v>
      </c>
      <c r="W435" s="36">
        <f>Inputs!$B$13</f>
        <v>12660</v>
      </c>
      <c r="X435" s="36">
        <f t="shared" si="63"/>
        <v>14458.99575474917</v>
      </c>
      <c r="Y435" s="36">
        <f t="shared" si="64"/>
        <v>16689.058016752304</v>
      </c>
      <c r="Z435" s="36">
        <f t="shared" si="65"/>
        <v>19466.383220637435</v>
      </c>
      <c r="AA435" s="36">
        <f t="shared" si="66"/>
        <v>22939.071882384964</v>
      </c>
      <c r="AB435" s="36">
        <f t="shared" si="67"/>
        <v>64416.21317219433</v>
      </c>
      <c r="AC435" s="36">
        <f t="shared" si="68"/>
        <v>337045.57291708805</v>
      </c>
      <c r="AD435" s="36">
        <f t="shared" si="69"/>
        <v>213953.9629288571</v>
      </c>
    </row>
    <row r="436" spans="1:30" ht="14.25" customHeight="1" x14ac:dyDescent="0.25">
      <c r="A436" s="16">
        <v>420</v>
      </c>
      <c r="B436" s="34">
        <v>0.48899920635432798</v>
      </c>
      <c r="C436" s="34">
        <v>5.7804264082447702E-2</v>
      </c>
      <c r="D436" s="34">
        <v>1.6081991639289601E-2</v>
      </c>
      <c r="E436" s="34">
        <v>3.5868376358960299E-2</v>
      </c>
      <c r="F436" s="34">
        <v>1.67133780097901E-2</v>
      </c>
      <c r="G436" s="34">
        <v>0.174958170040665</v>
      </c>
      <c r="H436" s="35">
        <v>1.0170778728588501</v>
      </c>
      <c r="I436" s="34">
        <v>9.7721638928375196E-2</v>
      </c>
      <c r="J436" s="34">
        <v>2.0691218433325099E-2</v>
      </c>
      <c r="K436" s="36">
        <f>Inputs!$B$12*(1+$B436)^4</f>
        <v>294936.90290527418</v>
      </c>
      <c r="L436" s="36">
        <f t="shared" si="60"/>
        <v>21556.226353249178</v>
      </c>
      <c r="M436" s="36">
        <f t="shared" si="61"/>
        <v>239894.75071953348</v>
      </c>
      <c r="N436" s="37">
        <f>M436/Inputs!$B$6</f>
        <v>365.69321756026443</v>
      </c>
      <c r="O436" s="38">
        <f>IF(N436&gt;Inputs!$B$4,1,0)</f>
        <v>0</v>
      </c>
      <c r="P436" s="34">
        <f t="shared" si="62"/>
        <v>7.70304204950501E-2</v>
      </c>
      <c r="Q436" s="36">
        <f>Inputs!$B$12*(1+$B436)^0*$C436+Inputs!$B$29*(1+$D436)^0*Inputs!$B$19+Inputs!$B$30*(1+$E436)^0*Inputs!$B$20+Inputs!$B$31*(1+$F436)^0*Inputs!$B$21+Inputs!$B$22*(1+Inputs!$B$23)^0</f>
        <v>11490.299872373784</v>
      </c>
      <c r="R436" s="36">
        <f>Inputs!$B$12*(1+$B436)^1*$C436+Inputs!$B$29*(1+$D436)^1*Inputs!$B$19+Inputs!$B$30*(1+$E436)^1*Inputs!$B$20+Inputs!$B$31*(1+$F436)^1*Inputs!$B$21+Inputs!$B$22*(1+Inputs!$B$23)^1</f>
        <v>13335.792617020579</v>
      </c>
      <c r="S436" s="36">
        <f>Inputs!$B$12*(1+$B436)^2*$C436+Inputs!$B$29*(1+$D436)^2*Inputs!$B$19+Inputs!$B$30*(1+$E436)^2*Inputs!$B$20+Inputs!$B$31*(1+$F436)^2*Inputs!$B$21+Inputs!$B$22*(1+Inputs!$B$23)^2</f>
        <v>16013.888890562412</v>
      </c>
      <c r="T436" s="36">
        <f>Inputs!$B$12*(1+$B436)^3*$C436+Inputs!$B$29*(1+$D436)^3*Inputs!$B$19+Inputs!$B$30*(1+$E436)^3*Inputs!$B$20+Inputs!$B$31*(1+$F436)^3*Inputs!$B$21+Inputs!$B$22*(1+Inputs!$B$23)^3</f>
        <v>19930.218991615235</v>
      </c>
      <c r="U436" s="36">
        <f>Inputs!$B$12*(1+$B436)^4*$C436+Inputs!$B$29*(1+$D436)^4*Inputs!$B$19+Inputs!$B$30*(1+$E436)^4*Inputs!$B$20+Inputs!$B$31*(1+$F436)^4*Inputs!$B$21+Inputs!$B$22*(1+Inputs!$B$23)^4</f>
        <v>25688.725686072787</v>
      </c>
      <c r="V436" s="35">
        <f>Inputs!$B$13/(Q436*(1-$G436))</f>
        <v>1.3354461323942819</v>
      </c>
      <c r="W436" s="36">
        <f>Inputs!$B$13</f>
        <v>12660</v>
      </c>
      <c r="X436" s="36">
        <f t="shared" si="63"/>
        <v>13817.643316473857</v>
      </c>
      <c r="Y436" s="36">
        <f t="shared" si="64"/>
        <v>15540.924369650877</v>
      </c>
      <c r="Z436" s="36">
        <f t="shared" si="65"/>
        <v>18032.833689172719</v>
      </c>
      <c r="AA436" s="36">
        <f t="shared" si="66"/>
        <v>21556.226353249178</v>
      </c>
      <c r="AB436" s="36">
        <f t="shared" si="67"/>
        <v>60692.393427860734</v>
      </c>
      <c r="AC436" s="36">
        <f t="shared" si="68"/>
        <v>285630.6742183278</v>
      </c>
      <c r="AD436" s="36">
        <f t="shared" si="69"/>
        <v>179202.35729167276</v>
      </c>
    </row>
    <row r="437" spans="1:30" ht="14.25" customHeight="1" x14ac:dyDescent="0.25">
      <c r="A437" s="16">
        <v>421</v>
      </c>
      <c r="B437" s="34">
        <v>0.49348948110268298</v>
      </c>
      <c r="C437" s="34">
        <v>6.2346018049172003E-2</v>
      </c>
      <c r="D437" s="34">
        <v>2.4581571017104099E-2</v>
      </c>
      <c r="E437" s="34">
        <v>1.8440079450197201E-2</v>
      </c>
      <c r="F437" s="34">
        <v>1.272910765393E-2</v>
      </c>
      <c r="G437" s="34">
        <v>0.19412929363062201</v>
      </c>
      <c r="H437" s="35">
        <v>1.0743576990369299</v>
      </c>
      <c r="I437" s="34">
        <v>9.8687200454826707E-2</v>
      </c>
      <c r="J437" s="34">
        <v>2.5093491619083599E-2</v>
      </c>
      <c r="K437" s="36">
        <f>Inputs!$B$12*(1+$B437)^4</f>
        <v>298510.71380883042</v>
      </c>
      <c r="L437" s="36">
        <f t="shared" si="60"/>
        <v>23467.674552736782</v>
      </c>
      <c r="M437" s="36">
        <f t="shared" si="61"/>
        <v>267290.54625206726</v>
      </c>
      <c r="N437" s="37">
        <f>M437/Inputs!$B$6</f>
        <v>407.45510099400497</v>
      </c>
      <c r="O437" s="38">
        <f>IF(N437&gt;Inputs!$B$4,1,0)</f>
        <v>1</v>
      </c>
      <c r="P437" s="34">
        <f t="shared" si="62"/>
        <v>7.3593708835743107E-2</v>
      </c>
      <c r="Q437" s="36">
        <f>Inputs!$B$12*(1+$B437)^0*$C437+Inputs!$B$29*(1+$D437)^0*Inputs!$B$19+Inputs!$B$30*(1+$E437)^0*Inputs!$B$20+Inputs!$B$31*(1+$F437)^0*Inputs!$B$21+Inputs!$B$22*(1+Inputs!$B$23)^0</f>
        <v>11762.805110377241</v>
      </c>
      <c r="R437" s="36">
        <f>Inputs!$B$12*(1+$B437)^1*$C437+Inputs!$B$29*(1+$D437)^1*Inputs!$B$19+Inputs!$B$30*(1+$E437)^1*Inputs!$B$20+Inputs!$B$31*(1+$F437)^1*Inputs!$B$21+Inputs!$B$22*(1+Inputs!$B$23)^1</f>
        <v>13724.657134119709</v>
      </c>
      <c r="S437" s="36">
        <f>Inputs!$B$12*(1+$B437)^2*$C437+Inputs!$B$29*(1+$D437)^2*Inputs!$B$19+Inputs!$B$30*(1+$E437)^2*Inputs!$B$20+Inputs!$B$31*(1+$F437)^2*Inputs!$B$21+Inputs!$B$22*(1+Inputs!$B$23)^2</f>
        <v>16599.011838171544</v>
      </c>
      <c r="T437" s="36">
        <f>Inputs!$B$12*(1+$B437)^3*$C437+Inputs!$B$29*(1+$D437)^3*Inputs!$B$19+Inputs!$B$30*(1+$E437)^3*Inputs!$B$20+Inputs!$B$31*(1+$F437)^3*Inputs!$B$21+Inputs!$B$22*(1+Inputs!$B$23)^3</f>
        <v>20835.447389687426</v>
      </c>
      <c r="U437" s="36">
        <f>Inputs!$B$12*(1+$B437)^4*$C437+Inputs!$B$29*(1+$D437)^4*Inputs!$B$19+Inputs!$B$30*(1+$E437)^4*Inputs!$B$20+Inputs!$B$31*(1+$F437)^4*Inputs!$B$21+Inputs!$B$22*(1+Inputs!$B$23)^4</f>
        <v>27105.39790662258</v>
      </c>
      <c r="V437" s="35">
        <f>Inputs!$B$13/(Q437*(1-$G437))</f>
        <v>1.3355416450174329</v>
      </c>
      <c r="W437" s="36">
        <f>Inputs!$B$13</f>
        <v>12660</v>
      </c>
      <c r="X437" s="36">
        <f t="shared" si="63"/>
        <v>14049.296963718076</v>
      </c>
      <c r="Y437" s="36">
        <f t="shared" si="64"/>
        <v>16118.198940998687</v>
      </c>
      <c r="Z437" s="36">
        <f t="shared" si="65"/>
        <v>19135.556589942666</v>
      </c>
      <c r="AA437" s="36">
        <f t="shared" si="66"/>
        <v>23467.674552736782</v>
      </c>
      <c r="AB437" s="36">
        <f t="shared" si="67"/>
        <v>63106.165467725419</v>
      </c>
      <c r="AC437" s="36">
        <f t="shared" si="68"/>
        <v>326883.38212629175</v>
      </c>
      <c r="AD437" s="36">
        <f t="shared" si="69"/>
        <v>204184.38078434186</v>
      </c>
    </row>
    <row r="438" spans="1:30" ht="14.25" customHeight="1" x14ac:dyDescent="0.25">
      <c r="A438" s="16">
        <v>422</v>
      </c>
      <c r="B438" s="34">
        <v>0.48313487570545199</v>
      </c>
      <c r="C438" s="34">
        <v>6.1760948105267797E-2</v>
      </c>
      <c r="D438" s="34">
        <v>2.1967699739895E-2</v>
      </c>
      <c r="E438" s="34">
        <v>4.6867764609675698E-2</v>
      </c>
      <c r="F438" s="34">
        <v>1.20264809626692E-2</v>
      </c>
      <c r="G438" s="34">
        <v>0.199934485224252</v>
      </c>
      <c r="H438" s="35">
        <v>1.1147289712238699</v>
      </c>
      <c r="I438" s="34">
        <v>0.10372145833271799</v>
      </c>
      <c r="J438" s="34">
        <v>1.8104941448862402E-2</v>
      </c>
      <c r="K438" s="36">
        <f>Inputs!$B$12*(1+$B438)^4</f>
        <v>290317.91751796851</v>
      </c>
      <c r="L438" s="36">
        <f t="shared" si="60"/>
        <v>23802.77924574049</v>
      </c>
      <c r="M438" s="36">
        <f t="shared" si="61"/>
        <v>235601.83465714278</v>
      </c>
      <c r="N438" s="37">
        <f>M438/Inputs!$B$6</f>
        <v>359.14913819686399</v>
      </c>
      <c r="O438" s="38">
        <f>IF(N438&gt;Inputs!$B$4,1,0)</f>
        <v>0</v>
      </c>
      <c r="P438" s="34">
        <f t="shared" si="62"/>
        <v>8.561651688385559E-2</v>
      </c>
      <c r="Q438" s="36">
        <f>Inputs!$B$12*(1+$B438)^0*$C438+Inputs!$B$29*(1+$D438)^0*Inputs!$B$19+Inputs!$B$30*(1+$E438)^0*Inputs!$B$20+Inputs!$B$31*(1+$F438)^0*Inputs!$B$21+Inputs!$B$22*(1+Inputs!$B$23)^0</f>
        <v>11727.700913742989</v>
      </c>
      <c r="R438" s="36">
        <f>Inputs!$B$12*(1+$B438)^1*$C438+Inputs!$B$29*(1+$D438)^1*Inputs!$B$19+Inputs!$B$30*(1+$E438)^1*Inputs!$B$20+Inputs!$B$31*(1+$F438)^1*Inputs!$B$21+Inputs!$B$22*(1+Inputs!$B$23)^1</f>
        <v>13693.427512897328</v>
      </c>
      <c r="S438" s="36">
        <f>Inputs!$B$12*(1+$B438)^2*$C438+Inputs!$B$29*(1+$D438)^2*Inputs!$B$19+Inputs!$B$30*(1+$E438)^2*Inputs!$B$20+Inputs!$B$31*(1+$F438)^2*Inputs!$B$21+Inputs!$B$22*(1+Inputs!$B$23)^2</f>
        <v>16529.814767015007</v>
      </c>
      <c r="T438" s="36">
        <f>Inputs!$B$12*(1+$B438)^3*$C438+Inputs!$B$29*(1+$D438)^3*Inputs!$B$19+Inputs!$B$30*(1+$E438)^3*Inputs!$B$20+Inputs!$B$31*(1+$F438)^3*Inputs!$B$21+Inputs!$B$22*(1+Inputs!$B$23)^3</f>
        <v>20654.999906957266</v>
      </c>
      <c r="U438" s="36">
        <f>Inputs!$B$12*(1+$B438)^4*$C438+Inputs!$B$29*(1+$D438)^4*Inputs!$B$19+Inputs!$B$30*(1+$E438)^4*Inputs!$B$20+Inputs!$B$31*(1+$F438)^4*Inputs!$B$21+Inputs!$B$22*(1+Inputs!$B$23)^4</f>
        <v>26689.032410104599</v>
      </c>
      <c r="V438" s="35">
        <f>Inputs!$B$13/(Q438*(1-$G438))</f>
        <v>1.3492588409567723</v>
      </c>
      <c r="W438" s="36">
        <f>Inputs!$B$13</f>
        <v>12660</v>
      </c>
      <c r="X438" s="36">
        <f t="shared" si="63"/>
        <v>14139.636802760177</v>
      </c>
      <c r="Y438" s="36">
        <f t="shared" si="64"/>
        <v>16293.039033648634</v>
      </c>
      <c r="Z438" s="36">
        <f t="shared" si="65"/>
        <v>19390.212126750037</v>
      </c>
      <c r="AA438" s="36">
        <f t="shared" si="66"/>
        <v>23802.77924574049</v>
      </c>
      <c r="AB438" s="36">
        <f t="shared" si="67"/>
        <v>62793.283868978069</v>
      </c>
      <c r="AC438" s="36">
        <f t="shared" si="68"/>
        <v>283049.67373502773</v>
      </c>
      <c r="AD438" s="36">
        <f t="shared" si="69"/>
        <v>172808.55078816472</v>
      </c>
    </row>
    <row r="439" spans="1:30" ht="14.25" customHeight="1" x14ac:dyDescent="0.25">
      <c r="A439" s="16">
        <v>423</v>
      </c>
      <c r="B439" s="34">
        <v>0.32553443931474002</v>
      </c>
      <c r="C439" s="34">
        <v>8.2009323911315199E-2</v>
      </c>
      <c r="D439" s="34">
        <v>3.6679679816076602E-2</v>
      </c>
      <c r="E439" s="34">
        <v>3.1774156041100801E-2</v>
      </c>
      <c r="F439" s="34">
        <v>2.1833095955246701E-2</v>
      </c>
      <c r="G439" s="34">
        <v>0.15510658200635599</v>
      </c>
      <c r="H439" s="35">
        <v>1.1140952252105201</v>
      </c>
      <c r="I439" s="34">
        <v>9.1461480498881295E-2</v>
      </c>
      <c r="J439" s="34">
        <v>2.4062416766575501E-2</v>
      </c>
      <c r="K439" s="36">
        <f>Inputs!$B$12*(1+$B439)^4</f>
        <v>185231.70046540591</v>
      </c>
      <c r="L439" s="36">
        <f t="shared" si="60"/>
        <v>22757.78679580137</v>
      </c>
      <c r="M439" s="36">
        <f t="shared" si="61"/>
        <v>287715.93726450956</v>
      </c>
      <c r="N439" s="37">
        <f>M439/Inputs!$B$6</f>
        <v>438.59136778126458</v>
      </c>
      <c r="O439" s="38">
        <f>IF(N439&gt;Inputs!$B$4,1,0)</f>
        <v>1</v>
      </c>
      <c r="P439" s="34">
        <f t="shared" si="62"/>
        <v>6.7399063732305795E-2</v>
      </c>
      <c r="Q439" s="36">
        <f>Inputs!$B$12*(1+$B439)^0*$C439+Inputs!$B$29*(1+$D439)^0*Inputs!$B$19+Inputs!$B$30*(1+$E439)^0*Inputs!$B$20+Inputs!$B$31*(1+$F439)^0*Inputs!$B$21+Inputs!$B$22*(1+Inputs!$B$23)^0</f>
        <v>12942.603462105835</v>
      </c>
      <c r="R439" s="36">
        <f>Inputs!$B$12*(1+$B439)^1*$C439+Inputs!$B$29*(1+$D439)^1*Inputs!$B$19+Inputs!$B$30*(1+$E439)^1*Inputs!$B$20+Inputs!$B$31*(1+$F439)^1*Inputs!$B$21+Inputs!$B$22*(1+Inputs!$B$23)^1</f>
        <v>14774.708442025949</v>
      </c>
      <c r="S439" s="36">
        <f>Inputs!$B$12*(1+$B439)^2*$C439+Inputs!$B$29*(1+$D439)^2*Inputs!$B$19+Inputs!$B$30*(1+$E439)^2*Inputs!$B$20+Inputs!$B$31*(1+$F439)^2*Inputs!$B$21+Inputs!$B$22*(1+Inputs!$B$23)^2</f>
        <v>17135.3121073191</v>
      </c>
      <c r="T439" s="36">
        <f>Inputs!$B$12*(1+$B439)^3*$C439+Inputs!$B$29*(1+$D439)^3*Inputs!$B$19+Inputs!$B$30*(1+$E439)^3*Inputs!$B$20+Inputs!$B$31*(1+$F439)^3*Inputs!$B$21+Inputs!$B$22*(1+Inputs!$B$23)^3</f>
        <v>20194.39089648072</v>
      </c>
      <c r="U439" s="36">
        <f>Inputs!$B$12*(1+$B439)^4*$C439+Inputs!$B$29*(1+$D439)^4*Inputs!$B$19+Inputs!$B$30*(1+$E439)^4*Inputs!$B$20+Inputs!$B$31*(1+$F439)^4*Inputs!$B$21+Inputs!$B$22*(1+Inputs!$B$23)^4</f>
        <v>24177.187841555802</v>
      </c>
      <c r="V439" s="35">
        <f>Inputs!$B$13/(Q439*(1-$G439))</f>
        <v>1.1577375875116351</v>
      </c>
      <c r="W439" s="36">
        <f>Inputs!$B$13</f>
        <v>12660</v>
      </c>
      <c r="X439" s="36">
        <f t="shared" si="63"/>
        <v>14315.903234441952</v>
      </c>
      <c r="Y439" s="36">
        <f t="shared" si="64"/>
        <v>16445.243875200151</v>
      </c>
      <c r="Z439" s="36">
        <f t="shared" si="65"/>
        <v>19194.970671995845</v>
      </c>
      <c r="AA439" s="36">
        <f t="shared" si="66"/>
        <v>22757.78679580137</v>
      </c>
      <c r="AB439" s="36">
        <f t="shared" si="67"/>
        <v>64481.844369640545</v>
      </c>
      <c r="AC439" s="36">
        <f t="shared" si="68"/>
        <v>345782.16455544095</v>
      </c>
      <c r="AD439" s="36">
        <f t="shared" si="69"/>
        <v>223234.09289486901</v>
      </c>
    </row>
    <row r="440" spans="1:30" ht="14.25" customHeight="1" x14ac:dyDescent="0.25">
      <c r="A440" s="16">
        <v>424</v>
      </c>
      <c r="B440" s="34">
        <v>0.54088021248556295</v>
      </c>
      <c r="C440" s="34">
        <v>6.3489372566706698E-2</v>
      </c>
      <c r="D440" s="34">
        <v>3.9186364661308398E-2</v>
      </c>
      <c r="E440" s="34">
        <v>5.5231193146315201E-2</v>
      </c>
      <c r="F440" s="34">
        <v>6.0695895983361699E-3</v>
      </c>
      <c r="G440" s="34">
        <v>0.18214338003879599</v>
      </c>
      <c r="H440" s="35">
        <v>0.97712129091155497</v>
      </c>
      <c r="I440" s="34">
        <v>8.9744383881674494E-2</v>
      </c>
      <c r="J440" s="34">
        <v>3.2172508616669399E-2</v>
      </c>
      <c r="K440" s="36">
        <f>Inputs!$B$12*(1+$B440)^4</f>
        <v>338241.39974516327</v>
      </c>
      <c r="L440" s="36">
        <f t="shared" si="60"/>
        <v>24349.309031532568</v>
      </c>
      <c r="M440" s="36">
        <f t="shared" si="61"/>
        <v>350029.53371600539</v>
      </c>
      <c r="N440" s="37">
        <f>M440/Inputs!$B$6</f>
        <v>533.5816062743985</v>
      </c>
      <c r="O440" s="38">
        <f>IF(N440&gt;Inputs!$B$4,1,0)</f>
        <v>1</v>
      </c>
      <c r="P440" s="34">
        <f t="shared" si="62"/>
        <v>5.7571875265005096E-2</v>
      </c>
      <c r="Q440" s="36">
        <f>Inputs!$B$12*(1+$B440)^0*$C440+Inputs!$B$29*(1+$D440)^0*Inputs!$B$19+Inputs!$B$30*(1+$E440)^0*Inputs!$B$20+Inputs!$B$31*(1+$F440)^0*Inputs!$B$21+Inputs!$B$22*(1+Inputs!$B$23)^0</f>
        <v>11831.406381429322</v>
      </c>
      <c r="R440" s="36">
        <f>Inputs!$B$12*(1+$B440)^1*$C440+Inputs!$B$29*(1+$D440)^1*Inputs!$B$19+Inputs!$B$30*(1+$E440)^1*Inputs!$B$20+Inputs!$B$31*(1+$F440)^1*Inputs!$B$21+Inputs!$B$22*(1+Inputs!$B$23)^1</f>
        <v>14118.122592785636</v>
      </c>
      <c r="S440" s="36">
        <f>Inputs!$B$12*(1+$B440)^2*$C440+Inputs!$B$29*(1+$D440)^2*Inputs!$B$19+Inputs!$B$30*(1+$E440)^2*Inputs!$B$20+Inputs!$B$31*(1+$F440)^2*Inputs!$B$21+Inputs!$B$22*(1+Inputs!$B$23)^2</f>
        <v>17530.092590800068</v>
      </c>
      <c r="T440" s="36">
        <f>Inputs!$B$12*(1+$B440)^3*$C440+Inputs!$B$29*(1+$D440)^3*Inputs!$B$19+Inputs!$B$30*(1+$E440)^3*Inputs!$B$20+Inputs!$B$31*(1+$F440)^3*Inputs!$B$21+Inputs!$B$22*(1+Inputs!$B$23)^3</f>
        <v>22670.652191632886</v>
      </c>
      <c r="U440" s="36">
        <f>Inputs!$B$12*(1+$B440)^4*$C440+Inputs!$B$29*(1+$D440)^4*Inputs!$B$19+Inputs!$B$30*(1+$E440)^4*Inputs!$B$20+Inputs!$B$31*(1+$F440)^4*Inputs!$B$21+Inputs!$B$22*(1+Inputs!$B$23)^4</f>
        <v>30469.195813856408</v>
      </c>
      <c r="V440" s="35">
        <f>Inputs!$B$13/(Q440*(1-$G440))</f>
        <v>1.3083386184434822</v>
      </c>
      <c r="W440" s="36">
        <f>Inputs!$B$13</f>
        <v>12660</v>
      </c>
      <c r="X440" s="36">
        <f t="shared" si="63"/>
        <v>14150.754222530884</v>
      </c>
      <c r="Y440" s="36">
        <f t="shared" si="64"/>
        <v>16383.436231682052</v>
      </c>
      <c r="Z440" s="36">
        <f t="shared" si="65"/>
        <v>19652.444498914909</v>
      </c>
      <c r="AA440" s="36">
        <f t="shared" si="66"/>
        <v>24349.309031532568</v>
      </c>
      <c r="AB440" s="36">
        <f t="shared" si="67"/>
        <v>65972.625343655178</v>
      </c>
      <c r="AC440" s="36">
        <f t="shared" si="68"/>
        <v>436544.53273361287</v>
      </c>
      <c r="AD440" s="36">
        <f t="shared" si="69"/>
        <v>284056.90837235021</v>
      </c>
    </row>
    <row r="441" spans="1:30" ht="14.25" customHeight="1" x14ac:dyDescent="0.25">
      <c r="A441" s="16">
        <v>425</v>
      </c>
      <c r="B441" s="34">
        <v>0.24687782223521601</v>
      </c>
      <c r="C441" s="34">
        <v>9.9523195898980593E-2</v>
      </c>
      <c r="D441" s="34">
        <v>2.8649692015723299E-2</v>
      </c>
      <c r="E441" s="34">
        <v>5.0061208879200701E-2</v>
      </c>
      <c r="F441" s="34">
        <v>-5.9109230980592302E-3</v>
      </c>
      <c r="G441" s="34">
        <v>0.17717635200302301</v>
      </c>
      <c r="H441" s="35">
        <v>1.0415766076305799</v>
      </c>
      <c r="I441" s="34">
        <v>0.103671459417311</v>
      </c>
      <c r="J441" s="34">
        <v>2.7774699152007899E-2</v>
      </c>
      <c r="K441" s="36">
        <f>Inputs!$B$12*(1+$B441)^4</f>
        <v>145026.32829458997</v>
      </c>
      <c r="L441" s="36">
        <f t="shared" si="60"/>
        <v>19709.546533862595</v>
      </c>
      <c r="M441" s="36">
        <f t="shared" si="61"/>
        <v>221137.40170685883</v>
      </c>
      <c r="N441" s="37">
        <f>M441/Inputs!$B$6</f>
        <v>337.09969772387018</v>
      </c>
      <c r="O441" s="38">
        <f>IF(N441&gt;Inputs!$B$4,1,0)</f>
        <v>0</v>
      </c>
      <c r="P441" s="34">
        <f t="shared" si="62"/>
        <v>7.5896760265303093E-2</v>
      </c>
      <c r="Q441" s="36">
        <f>Inputs!$B$12*(1+$B441)^0*$C441+Inputs!$B$29*(1+$D441)^0*Inputs!$B$19+Inputs!$B$30*(1+$E441)^0*Inputs!$B$20+Inputs!$B$31*(1+$F441)^0*Inputs!$B$21+Inputs!$B$22*(1+Inputs!$B$23)^0</f>
        <v>13993.435781365759</v>
      </c>
      <c r="R441" s="36">
        <f>Inputs!$B$12*(1+$B441)^1*$C441+Inputs!$B$29*(1+$D441)^1*Inputs!$B$19+Inputs!$B$30*(1+$E441)^1*Inputs!$B$20+Inputs!$B$31*(1+$F441)^1*Inputs!$B$21+Inputs!$B$22*(1+Inputs!$B$23)^1</f>
        <v>15592.143583612375</v>
      </c>
      <c r="S441" s="36">
        <f>Inputs!$B$12*(1+$B441)^2*$C441+Inputs!$B$29*(1+$D441)^2*Inputs!$B$19+Inputs!$B$30*(1+$E441)^2*Inputs!$B$20+Inputs!$B$31*(1+$F441)^2*Inputs!$B$21+Inputs!$B$22*(1+Inputs!$B$23)^2</f>
        <v>17561.886215391783</v>
      </c>
      <c r="T441" s="36">
        <f>Inputs!$B$12*(1+$B441)^3*$C441+Inputs!$B$29*(1+$D441)^3*Inputs!$B$19+Inputs!$B$30*(1+$E441)^3*Inputs!$B$20+Inputs!$B$31*(1+$F441)^3*Inputs!$B$21+Inputs!$B$22*(1+Inputs!$B$23)^3</f>
        <v>19992.843930287861</v>
      </c>
      <c r="U441" s="36">
        <f>Inputs!$B$12*(1+$B441)^4*$C441+Inputs!$B$29*(1+$D441)^4*Inputs!$B$19+Inputs!$B$30*(1+$E441)^4*Inputs!$B$20+Inputs!$B$31*(1+$F441)^4*Inputs!$B$21+Inputs!$B$22*(1+Inputs!$B$23)^4</f>
        <v>22997.395275395516</v>
      </c>
      <c r="V441" s="35">
        <f>Inputs!$B$13/(Q441*(1-$G441))</f>
        <v>1.0995186031895428</v>
      </c>
      <c r="W441" s="36">
        <f>Inputs!$B$13</f>
        <v>12660</v>
      </c>
      <c r="X441" s="36">
        <f t="shared" si="63"/>
        <v>13920.523857373661</v>
      </c>
      <c r="Y441" s="36">
        <f t="shared" si="64"/>
        <v>15469.771832935772</v>
      </c>
      <c r="Z441" s="36">
        <f t="shared" si="65"/>
        <v>17372.839212618397</v>
      </c>
      <c r="AA441" s="36">
        <f t="shared" si="66"/>
        <v>19709.546533862595</v>
      </c>
      <c r="AB441" s="36">
        <f t="shared" si="67"/>
        <v>58150.667834550164</v>
      </c>
      <c r="AC441" s="36">
        <f t="shared" si="68"/>
        <v>266901.68576963345</v>
      </c>
      <c r="AD441" s="36">
        <f t="shared" si="69"/>
        <v>162986.73387230866</v>
      </c>
    </row>
    <row r="442" spans="1:30" ht="14.25" customHeight="1" x14ac:dyDescent="0.25">
      <c r="A442" s="16">
        <v>426</v>
      </c>
      <c r="B442" s="34">
        <v>0.279684370293041</v>
      </c>
      <c r="C442" s="34">
        <v>7.3629884727618805E-2</v>
      </c>
      <c r="D442" s="34">
        <v>2.93334770785545E-2</v>
      </c>
      <c r="E442" s="34">
        <v>5.4799269714799898E-2</v>
      </c>
      <c r="F442" s="34">
        <v>1.7990114986321599E-2</v>
      </c>
      <c r="G442" s="34">
        <v>0.19943992499522301</v>
      </c>
      <c r="H442" s="35">
        <v>0.94175242550816196</v>
      </c>
      <c r="I442" s="34">
        <v>9.6397875742393099E-2</v>
      </c>
      <c r="J442" s="34">
        <v>1.8704107865372001E-2</v>
      </c>
      <c r="K442" s="36">
        <f>Inputs!$B$12*(1+$B442)^4</f>
        <v>160902.47071676355</v>
      </c>
      <c r="L442" s="36">
        <f t="shared" si="60"/>
        <v>15769.045336747535</v>
      </c>
      <c r="M442" s="36">
        <f t="shared" si="61"/>
        <v>183860.39487438943</v>
      </c>
      <c r="N442" s="37">
        <f>M442/Inputs!$B$6</f>
        <v>280.27499218656925</v>
      </c>
      <c r="O442" s="38">
        <f>IF(N442&gt;Inputs!$B$4,1,0)</f>
        <v>0</v>
      </c>
      <c r="P442" s="34">
        <f t="shared" si="62"/>
        <v>7.7693767877021092E-2</v>
      </c>
      <c r="Q442" s="36">
        <f>Inputs!$B$12*(1+$B442)^0*$C442+Inputs!$B$29*(1+$D442)^0*Inputs!$B$19+Inputs!$B$30*(1+$E442)^0*Inputs!$B$20+Inputs!$B$31*(1+$F442)^0*Inputs!$B$21+Inputs!$B$22*(1+Inputs!$B$23)^0</f>
        <v>12439.837111084049</v>
      </c>
      <c r="R442" s="36">
        <f>Inputs!$B$12*(1+$B442)^1*$C442+Inputs!$B$29*(1+$D442)^1*Inputs!$B$19+Inputs!$B$30*(1+$E442)^1*Inputs!$B$20+Inputs!$B$31*(1+$F442)^1*Inputs!$B$21+Inputs!$B$22*(1+Inputs!$B$23)^1</f>
        <v>13921.941576040779</v>
      </c>
      <c r="S442" s="36">
        <f>Inputs!$B$12*(1+$B442)^2*$C442+Inputs!$B$29*(1+$D442)^2*Inputs!$B$19+Inputs!$B$30*(1+$E442)^2*Inputs!$B$20+Inputs!$B$31*(1+$F442)^2*Inputs!$B$21+Inputs!$B$22*(1+Inputs!$B$23)^2</f>
        <v>15759.388017533722</v>
      </c>
      <c r="T442" s="36">
        <f>Inputs!$B$12*(1+$B442)^3*$C442+Inputs!$B$29*(1+$D442)^3*Inputs!$B$19+Inputs!$B$30*(1+$E442)^3*Inputs!$B$20+Inputs!$B$31*(1+$F442)^3*Inputs!$B$21+Inputs!$B$22*(1+Inputs!$B$23)^3</f>
        <v>18049.288774129913</v>
      </c>
      <c r="U442" s="36">
        <f>Inputs!$B$12*(1+$B442)^4*$C442+Inputs!$B$29*(1+$D442)^4*Inputs!$B$19+Inputs!$B$30*(1+$E442)^4*Inputs!$B$20+Inputs!$B$31*(1+$F442)^4*Inputs!$B$21+Inputs!$B$22*(1+Inputs!$B$23)^4</f>
        <v>20915.811872692757</v>
      </c>
      <c r="V442" s="35">
        <f>Inputs!$B$13/(Q442*(1-$G442))</f>
        <v>1.2712327843201656</v>
      </c>
      <c r="W442" s="36">
        <f>Inputs!$B$13</f>
        <v>12660</v>
      </c>
      <c r="X442" s="36">
        <f t="shared" si="63"/>
        <v>13250.291537647283</v>
      </c>
      <c r="Y442" s="36">
        <f t="shared" si="64"/>
        <v>13959.88342933358</v>
      </c>
      <c r="Z442" s="36">
        <f t="shared" si="65"/>
        <v>14798.099222636747</v>
      </c>
      <c r="AA442" s="36">
        <f t="shared" si="66"/>
        <v>15769.045336747535</v>
      </c>
      <c r="AB442" s="36">
        <f t="shared" si="67"/>
        <v>53355.636065722836</v>
      </c>
      <c r="AC442" s="36">
        <f t="shared" si="68"/>
        <v>206760.358013363</v>
      </c>
      <c r="AD442" s="36">
        <f t="shared" si="69"/>
        <v>130504.75880866659</v>
      </c>
    </row>
    <row r="443" spans="1:30" ht="14.25" customHeight="1" x14ac:dyDescent="0.25">
      <c r="A443" s="16">
        <v>427</v>
      </c>
      <c r="B443" s="34">
        <v>0.40699551369852799</v>
      </c>
      <c r="C443" s="34">
        <v>7.0606271160884193E-2</v>
      </c>
      <c r="D443" s="34">
        <v>1.54161405358291E-2</v>
      </c>
      <c r="E443" s="34">
        <v>7.0465188040654603E-2</v>
      </c>
      <c r="F443" s="34">
        <v>6.2856161540530203E-3</v>
      </c>
      <c r="G443" s="34">
        <v>0.168560650287369</v>
      </c>
      <c r="H443" s="35">
        <v>1.0714484500274699</v>
      </c>
      <c r="I443" s="34">
        <v>9.6854880608106403E-2</v>
      </c>
      <c r="J443" s="34">
        <v>2.7098560067954899E-2</v>
      </c>
      <c r="K443" s="36">
        <f>Inputs!$B$12*(1+$B443)^4</f>
        <v>235137.61076826928</v>
      </c>
      <c r="L443" s="36">
        <f t="shared" si="60"/>
        <v>22666.820160795938</v>
      </c>
      <c r="M443" s="36">
        <f t="shared" si="61"/>
        <v>273092.22180934146</v>
      </c>
      <c r="N443" s="37">
        <f>M443/Inputs!$B$6</f>
        <v>416.29911861180102</v>
      </c>
      <c r="O443" s="38">
        <f>IF(N443&gt;Inputs!$B$4,1,0)</f>
        <v>1</v>
      </c>
      <c r="P443" s="34">
        <f t="shared" si="62"/>
        <v>6.9756320540151504E-2</v>
      </c>
      <c r="Q443" s="36">
        <f>Inputs!$B$12*(1+$B443)^0*$C443+Inputs!$B$29*(1+$D443)^0*Inputs!$B$19+Inputs!$B$30*(1+$E443)^0*Inputs!$B$20+Inputs!$B$31*(1+$F443)^0*Inputs!$B$21+Inputs!$B$22*(1+Inputs!$B$23)^0</f>
        <v>12258.420297079974</v>
      </c>
      <c r="R443" s="36">
        <f>Inputs!$B$12*(1+$B443)^1*$C443+Inputs!$B$29*(1+$D443)^1*Inputs!$B$19+Inputs!$B$30*(1+$E443)^1*Inputs!$B$20+Inputs!$B$31*(1+$F443)^1*Inputs!$B$21+Inputs!$B$22*(1+Inputs!$B$23)^1</f>
        <v>14169.717373697124</v>
      </c>
      <c r="S443" s="36">
        <f>Inputs!$B$12*(1+$B443)^2*$C443+Inputs!$B$29*(1+$D443)^2*Inputs!$B$19+Inputs!$B$30*(1+$E443)^2*Inputs!$B$20+Inputs!$B$31*(1+$F443)^2*Inputs!$B$21+Inputs!$B$22*(1+Inputs!$B$23)^2</f>
        <v>16794.10731182959</v>
      </c>
      <c r="T443" s="36">
        <f>Inputs!$B$12*(1+$B443)^3*$C443+Inputs!$B$29*(1+$D443)^3*Inputs!$B$19+Inputs!$B$30*(1+$E443)^3*Inputs!$B$20+Inputs!$B$31*(1+$F443)^3*Inputs!$B$21+Inputs!$B$22*(1+Inputs!$B$23)^3</f>
        <v>20418.022948037789</v>
      </c>
      <c r="U443" s="36">
        <f>Inputs!$B$12*(1+$B443)^4*$C443+Inputs!$B$29*(1+$D443)^4*Inputs!$B$19+Inputs!$B$30*(1+$E443)^4*Inputs!$B$20+Inputs!$B$31*(1+$F443)^4*Inputs!$B$21+Inputs!$B$22*(1+Inputs!$B$23)^4</f>
        <v>25444.196647732071</v>
      </c>
      <c r="V443" s="35">
        <f>Inputs!$B$13/(Q443*(1-$G443))</f>
        <v>1.2421344972261508</v>
      </c>
      <c r="W443" s="36">
        <f>Inputs!$B$13</f>
        <v>12660</v>
      </c>
      <c r="X443" s="36">
        <f t="shared" si="63"/>
        <v>14131.186009922221</v>
      </c>
      <c r="Y443" s="36">
        <f t="shared" si="64"/>
        <v>16152.605170858082</v>
      </c>
      <c r="Z443" s="36">
        <f t="shared" si="65"/>
        <v>18913.687876371147</v>
      </c>
      <c r="AA443" s="36">
        <f t="shared" si="66"/>
        <v>22666.820160795938</v>
      </c>
      <c r="AB443" s="36">
        <f t="shared" si="67"/>
        <v>62872.57870578688</v>
      </c>
      <c r="AC443" s="36">
        <f t="shared" si="68"/>
        <v>333748.37101782486</v>
      </c>
      <c r="AD443" s="36">
        <f t="shared" si="69"/>
        <v>210219.64310355458</v>
      </c>
    </row>
    <row r="444" spans="1:30" ht="14.25" customHeight="1" x14ac:dyDescent="0.25">
      <c r="A444" s="16">
        <v>428</v>
      </c>
      <c r="B444" s="34">
        <v>0.34045983845330402</v>
      </c>
      <c r="C444" s="34">
        <v>7.5478560344511503E-2</v>
      </c>
      <c r="D444" s="34">
        <v>3.6833009881805802E-2</v>
      </c>
      <c r="E444" s="34">
        <v>4.58932954745832E-2</v>
      </c>
      <c r="F444" s="34">
        <v>6.1485173128743298E-3</v>
      </c>
      <c r="G444" s="34">
        <v>0.200217219941771</v>
      </c>
      <c r="H444" s="35">
        <v>1.0043901320425399</v>
      </c>
      <c r="I444" s="34">
        <v>0.103577402940026</v>
      </c>
      <c r="J444" s="34">
        <v>2.1262797540719601E-2</v>
      </c>
      <c r="K444" s="36">
        <f>Inputs!$B$12*(1+$B444)^4</f>
        <v>193716.43891088682</v>
      </c>
      <c r="L444" s="36">
        <f t="shared" si="60"/>
        <v>18856.441338010478</v>
      </c>
      <c r="M444" s="36">
        <f t="shared" si="61"/>
        <v>199568.34111570992</v>
      </c>
      <c r="N444" s="37">
        <f>M444/Inputs!$B$6</f>
        <v>304.22003218858219</v>
      </c>
      <c r="O444" s="38">
        <f>IF(N444&gt;Inputs!$B$4,1,0)</f>
        <v>0</v>
      </c>
      <c r="P444" s="34">
        <f t="shared" si="62"/>
        <v>8.2314605399306406E-2</v>
      </c>
      <c r="Q444" s="36">
        <f>Inputs!$B$12*(1+$B444)^0*$C444+Inputs!$B$29*(1+$D444)^0*Inputs!$B$19+Inputs!$B$30*(1+$E444)^0*Inputs!$B$20+Inputs!$B$31*(1+$F444)^0*Inputs!$B$21+Inputs!$B$22*(1+Inputs!$B$23)^0</f>
        <v>12550.757648097613</v>
      </c>
      <c r="R444" s="36">
        <f>Inputs!$B$12*(1+$B444)^1*$C444+Inputs!$B$29*(1+$D444)^1*Inputs!$B$19+Inputs!$B$30*(1+$E444)^1*Inputs!$B$20+Inputs!$B$31*(1+$F444)^1*Inputs!$B$21+Inputs!$B$22*(1+Inputs!$B$23)^1</f>
        <v>14288.062144337477</v>
      </c>
      <c r="S444" s="36">
        <f>Inputs!$B$12*(1+$B444)^2*$C444+Inputs!$B$29*(1+$D444)^2*Inputs!$B$19+Inputs!$B$30*(1+$E444)^2*Inputs!$B$20+Inputs!$B$31*(1+$F444)^2*Inputs!$B$21+Inputs!$B$22*(1+Inputs!$B$23)^2</f>
        <v>16558.166188831245</v>
      </c>
      <c r="T444" s="36">
        <f>Inputs!$B$12*(1+$B444)^3*$C444+Inputs!$B$29*(1+$D444)^3*Inputs!$B$19+Inputs!$B$30*(1+$E444)^3*Inputs!$B$20+Inputs!$B$31*(1+$F444)^3*Inputs!$B$21+Inputs!$B$22*(1+Inputs!$B$23)^3</f>
        <v>19540.13596047461</v>
      </c>
      <c r="U444" s="36">
        <f>Inputs!$B$12*(1+$B444)^4*$C444+Inputs!$B$29*(1+$D444)^4*Inputs!$B$19+Inputs!$B$30*(1+$E444)^4*Inputs!$B$20+Inputs!$B$31*(1+$F444)^4*Inputs!$B$21+Inputs!$B$22*(1+Inputs!$B$23)^4</f>
        <v>23473.899883029924</v>
      </c>
      <c r="V444" s="35">
        <f>Inputs!$B$13/(Q444*(1-$G444))</f>
        <v>1.2612225088578564</v>
      </c>
      <c r="W444" s="36">
        <f>Inputs!$B$13</f>
        <v>12660</v>
      </c>
      <c r="X444" s="36">
        <f t="shared" si="63"/>
        <v>13678.697959181189</v>
      </c>
      <c r="Y444" s="36">
        <f t="shared" si="64"/>
        <v>15001.681814144398</v>
      </c>
      <c r="Z444" s="36">
        <f t="shared" si="65"/>
        <v>16699.908029520411</v>
      </c>
      <c r="AA444" s="36">
        <f t="shared" si="66"/>
        <v>18856.441338010478</v>
      </c>
      <c r="AB444" s="36">
        <f t="shared" si="67"/>
        <v>56643.950395369131</v>
      </c>
      <c r="AC444" s="36">
        <f t="shared" si="68"/>
        <v>233948.54338548909</v>
      </c>
      <c r="AD444" s="36">
        <f t="shared" si="69"/>
        <v>142924.3907203408</v>
      </c>
    </row>
    <row r="445" spans="1:30" ht="14.25" customHeight="1" x14ac:dyDescent="0.25">
      <c r="A445" s="16">
        <v>429</v>
      </c>
      <c r="B445" s="34">
        <v>0.34647050889287201</v>
      </c>
      <c r="C445" s="34">
        <v>8.1076594517210596E-2</v>
      </c>
      <c r="D445" s="34">
        <v>5.6281363217339599E-2</v>
      </c>
      <c r="E445" s="34">
        <v>6.3631675136053403E-2</v>
      </c>
      <c r="F445" s="34">
        <v>1.09014885692853E-2</v>
      </c>
      <c r="G445" s="34">
        <v>0.19319818574860501</v>
      </c>
      <c r="H445" s="35">
        <v>1.14401757161263</v>
      </c>
      <c r="I445" s="34">
        <v>0.100313862463038</v>
      </c>
      <c r="J445" s="34">
        <v>2.4738217219569099E-2</v>
      </c>
      <c r="K445" s="36">
        <f>Inputs!$B$12*(1+$B445)^4</f>
        <v>197214.40479927982</v>
      </c>
      <c r="L445" s="36">
        <f t="shared" si="60"/>
        <v>23474.691250889871</v>
      </c>
      <c r="M445" s="36">
        <f t="shared" si="61"/>
        <v>261238.88890244288</v>
      </c>
      <c r="N445" s="37">
        <f>M445/Inputs!$B$6</f>
        <v>398.2300135707971</v>
      </c>
      <c r="O445" s="38">
        <f>IF(N445&gt;Inputs!$B$4,1,0)</f>
        <v>1</v>
      </c>
      <c r="P445" s="34">
        <f t="shared" si="62"/>
        <v>7.5575645243468909E-2</v>
      </c>
      <c r="Q445" s="36">
        <f>Inputs!$B$12*(1+$B445)^0*$C445+Inputs!$B$29*(1+$D445)^0*Inputs!$B$19+Inputs!$B$30*(1+$E445)^0*Inputs!$B$20+Inputs!$B$31*(1+$F445)^0*Inputs!$B$21+Inputs!$B$22*(1+Inputs!$B$23)^0</f>
        <v>12886.639698459556</v>
      </c>
      <c r="R445" s="36">
        <f>Inputs!$B$12*(1+$B445)^1*$C445+Inputs!$B$29*(1+$D445)^1*Inputs!$B$19+Inputs!$B$30*(1+$E445)^1*Inputs!$B$20+Inputs!$B$31*(1+$F445)^1*Inputs!$B$21+Inputs!$B$22*(1+Inputs!$B$23)^1</f>
        <v>14897.673121565713</v>
      </c>
      <c r="S445" s="36">
        <f>Inputs!$B$12*(1+$B445)^2*$C445+Inputs!$B$29*(1+$D445)^2*Inputs!$B$19+Inputs!$B$30*(1+$E445)^2*Inputs!$B$20+Inputs!$B$31*(1+$F445)^2*Inputs!$B$21+Inputs!$B$22*(1+Inputs!$B$23)^2</f>
        <v>17511.741271677009</v>
      </c>
      <c r="T445" s="36">
        <f>Inputs!$B$12*(1+$B445)^3*$C445+Inputs!$B$29*(1+$D445)^3*Inputs!$B$19+Inputs!$B$30*(1+$E445)^3*Inputs!$B$20+Inputs!$B$31*(1+$F445)^3*Inputs!$B$21+Inputs!$B$22*(1+Inputs!$B$23)^3</f>
        <v>20932.345909097785</v>
      </c>
      <c r="U445" s="36">
        <f>Inputs!$B$12*(1+$B445)^4*$C445+Inputs!$B$29*(1+$D445)^4*Inputs!$B$19+Inputs!$B$30*(1+$E445)^4*Inputs!$B$20+Inputs!$B$31*(1+$F445)^4*Inputs!$B$21+Inputs!$B$22*(1+Inputs!$B$23)^4</f>
        <v>25433.160252387534</v>
      </c>
      <c r="V445" s="35">
        <f>Inputs!$B$13/(Q445*(1-$G445))</f>
        <v>1.2176631225155619</v>
      </c>
      <c r="W445" s="36">
        <f>Inputs!$B$13</f>
        <v>12660</v>
      </c>
      <c r="X445" s="36">
        <f t="shared" si="63"/>
        <v>14414.369892100987</v>
      </c>
      <c r="Y445" s="36">
        <f t="shared" si="64"/>
        <v>16683.508309239034</v>
      </c>
      <c r="Z445" s="36">
        <f t="shared" si="65"/>
        <v>19631.396284812854</v>
      </c>
      <c r="AA445" s="36">
        <f t="shared" si="66"/>
        <v>23474.691250889871</v>
      </c>
      <c r="AB445" s="36">
        <f t="shared" si="67"/>
        <v>63883.933330538697</v>
      </c>
      <c r="AC445" s="36">
        <f t="shared" si="68"/>
        <v>318295.83703482209</v>
      </c>
      <c r="AD445" s="36">
        <f t="shared" si="69"/>
        <v>197354.95557190417</v>
      </c>
    </row>
    <row r="446" spans="1:30" ht="14.25" customHeight="1" x14ac:dyDescent="0.25">
      <c r="A446" s="16">
        <v>430</v>
      </c>
      <c r="B446" s="34">
        <v>0.14872086157525799</v>
      </c>
      <c r="C446" s="34">
        <v>0.105171112368017</v>
      </c>
      <c r="D446" s="34">
        <v>4.0006483888451697E-2</v>
      </c>
      <c r="E446" s="34">
        <v>4.8334584653400202E-2</v>
      </c>
      <c r="F446" s="34">
        <v>2.57745436589857E-3</v>
      </c>
      <c r="G446" s="34">
        <v>0.204934451829245</v>
      </c>
      <c r="H446" s="35">
        <v>1.06893328959457</v>
      </c>
      <c r="I446" s="34">
        <v>9.9951763013447603E-2</v>
      </c>
      <c r="J446" s="34">
        <v>2.2670313047764401E-2</v>
      </c>
      <c r="K446" s="36">
        <f>Inputs!$B$12*(1+$B446)^4</f>
        <v>104474.25509859131</v>
      </c>
      <c r="L446" s="36">
        <f t="shared" si="60"/>
        <v>16869.838803995408</v>
      </c>
      <c r="M446" s="36">
        <f t="shared" si="61"/>
        <v>193395.48128085671</v>
      </c>
      <c r="N446" s="37">
        <f>M446/Inputs!$B$6</f>
        <v>294.81018487935472</v>
      </c>
      <c r="O446" s="38">
        <f>IF(N446&gt;Inputs!$B$4,1,0)</f>
        <v>0</v>
      </c>
      <c r="P446" s="34">
        <f t="shared" si="62"/>
        <v>7.7281449965683202E-2</v>
      </c>
      <c r="Q446" s="36">
        <f>Inputs!$B$12*(1+$B446)^0*$C446+Inputs!$B$29*(1+$D446)^0*Inputs!$B$19+Inputs!$B$30*(1+$E446)^0*Inputs!$B$20+Inputs!$B$31*(1+$F446)^0*Inputs!$B$21+Inputs!$B$22*(1+Inputs!$B$23)^0</f>
        <v>14332.310769507942</v>
      </c>
      <c r="R446" s="36">
        <f>Inputs!$B$12*(1+$B446)^1*$C446+Inputs!$B$29*(1+$D446)^1*Inputs!$B$19+Inputs!$B$30*(1+$E446)^1*Inputs!$B$20+Inputs!$B$31*(1+$F446)^1*Inputs!$B$21+Inputs!$B$22*(1+Inputs!$B$23)^1</f>
        <v>15466.71962973295</v>
      </c>
      <c r="S446" s="36">
        <f>Inputs!$B$12*(1+$B446)^2*$C446+Inputs!$B$29*(1+$D446)^2*Inputs!$B$19+Inputs!$B$30*(1+$E446)^2*Inputs!$B$20+Inputs!$B$31*(1+$F446)^2*Inputs!$B$21+Inputs!$B$22*(1+Inputs!$B$23)^2</f>
        <v>16749.802764806889</v>
      </c>
      <c r="T446" s="36">
        <f>Inputs!$B$12*(1+$B446)^3*$C446+Inputs!$B$29*(1+$D446)^3*Inputs!$B$19+Inputs!$B$30*(1+$E446)^3*Inputs!$B$20+Inputs!$B$31*(1+$F446)^3*Inputs!$B$21+Inputs!$B$22*(1+Inputs!$B$23)^3</f>
        <v>18202.749788127447</v>
      </c>
      <c r="U446" s="36">
        <f>Inputs!$B$12*(1+$B446)^4*$C446+Inputs!$B$29*(1+$D446)^4*Inputs!$B$19+Inputs!$B$30*(1+$E446)^4*Inputs!$B$20+Inputs!$B$31*(1+$F446)^4*Inputs!$B$21+Inputs!$B$22*(1+Inputs!$B$23)^4</f>
        <v>19849.857592423166</v>
      </c>
      <c r="V446" s="35">
        <f>Inputs!$B$13/(Q446*(1-$G446))</f>
        <v>1.111001267026974</v>
      </c>
      <c r="W446" s="36">
        <f>Inputs!$B$13</f>
        <v>12660</v>
      </c>
      <c r="X446" s="36">
        <f t="shared" si="63"/>
        <v>13532.716640988761</v>
      </c>
      <c r="Y446" s="36">
        <f t="shared" si="64"/>
        <v>14515.302556489887</v>
      </c>
      <c r="Z446" s="36">
        <f t="shared" si="65"/>
        <v>15622.213878483213</v>
      </c>
      <c r="AA446" s="36">
        <f t="shared" si="66"/>
        <v>16869.838803995408</v>
      </c>
      <c r="AB446" s="36">
        <f t="shared" si="67"/>
        <v>54750.830124220207</v>
      </c>
      <c r="AC446" s="36">
        <f t="shared" si="68"/>
        <v>223239.64338671407</v>
      </c>
      <c r="AD446" s="36">
        <f t="shared" si="69"/>
        <v>138644.65115663651</v>
      </c>
    </row>
    <row r="447" spans="1:30" ht="14.25" customHeight="1" x14ac:dyDescent="0.25">
      <c r="A447" s="16">
        <v>431</v>
      </c>
      <c r="B447" s="34">
        <v>0.22113654547366199</v>
      </c>
      <c r="C447" s="34">
        <v>6.5055593824999702E-2</v>
      </c>
      <c r="D447" s="34">
        <v>2.0040014514409201E-2</v>
      </c>
      <c r="E447" s="34">
        <v>2.9536200424269701E-2</v>
      </c>
      <c r="F447" s="34">
        <v>2.91627399547068E-2</v>
      </c>
      <c r="G447" s="34">
        <v>0.22375287183001699</v>
      </c>
      <c r="H447" s="35">
        <v>1.03426761584018</v>
      </c>
      <c r="I447" s="34">
        <v>9.1819612547568305E-2</v>
      </c>
      <c r="J447" s="34">
        <v>3.1371254351588003E-2</v>
      </c>
      <c r="K447" s="36">
        <f>Inputs!$B$12*(1+$B447)^4</f>
        <v>133416.07669097002</v>
      </c>
      <c r="L447" s="36">
        <f t="shared" si="60"/>
        <v>14086.132758815638</v>
      </c>
      <c r="M447" s="36">
        <f t="shared" si="61"/>
        <v>206271.9002546737</v>
      </c>
      <c r="N447" s="37">
        <f>M447/Inputs!$B$6</f>
        <v>314.43887233944162</v>
      </c>
      <c r="O447" s="38">
        <f>IF(N447&gt;Inputs!$B$4,1,0)</f>
        <v>0</v>
      </c>
      <c r="P447" s="34">
        <f t="shared" si="62"/>
        <v>6.0448358195980302E-2</v>
      </c>
      <c r="Q447" s="36">
        <f>Inputs!$B$12*(1+$B447)^0*$C447+Inputs!$B$29*(1+$D447)^0*Inputs!$B$19+Inputs!$B$30*(1+$E447)^0*Inputs!$B$20+Inputs!$B$31*(1+$F447)^0*Inputs!$B$21+Inputs!$B$22*(1+Inputs!$B$23)^0</f>
        <v>11925.379656926903</v>
      </c>
      <c r="R447" s="36">
        <f>Inputs!$B$12*(1+$B447)^1*$C447+Inputs!$B$29*(1+$D447)^1*Inputs!$B$19+Inputs!$B$30*(1+$E447)^1*Inputs!$B$20+Inputs!$B$31*(1+$F447)^1*Inputs!$B$21+Inputs!$B$22*(1+Inputs!$B$23)^1</f>
        <v>12991.412238748058</v>
      </c>
      <c r="S447" s="36">
        <f>Inputs!$B$12*(1+$B447)^2*$C447+Inputs!$B$29*(1+$D447)^2*Inputs!$B$19+Inputs!$B$30*(1+$E447)^2*Inputs!$B$20+Inputs!$B$31*(1+$F447)^2*Inputs!$B$21+Inputs!$B$22*(1+Inputs!$B$23)^2</f>
        <v>14253.606143212583</v>
      </c>
      <c r="T447" s="36">
        <f>Inputs!$B$12*(1+$B447)^3*$C447+Inputs!$B$29*(1+$D447)^3*Inputs!$B$19+Inputs!$B$30*(1+$E447)^3*Inputs!$B$20+Inputs!$B$31*(1+$F447)^3*Inputs!$B$21+Inputs!$B$22*(1+Inputs!$B$23)^3</f>
        <v>15754.312636452987</v>
      </c>
      <c r="U447" s="36">
        <f>Inputs!$B$12*(1+$B447)^4*$C447+Inputs!$B$29*(1+$D447)^4*Inputs!$B$19+Inputs!$B$30*(1+$E447)^4*Inputs!$B$20+Inputs!$B$31*(1+$F447)^4*Inputs!$B$21+Inputs!$B$22*(1+Inputs!$B$23)^4</f>
        <v>17545.221047156585</v>
      </c>
      <c r="V447" s="35">
        <f>Inputs!$B$13/(Q447*(1-$G447))</f>
        <v>1.3676075354527595</v>
      </c>
      <c r="W447" s="36">
        <f>Inputs!$B$13</f>
        <v>12660</v>
      </c>
      <c r="X447" s="36">
        <f t="shared" si="63"/>
        <v>12951.3062295994</v>
      </c>
      <c r="Y447" s="36">
        <f t="shared" si="64"/>
        <v>13287.558639441128</v>
      </c>
      <c r="Z447" s="36">
        <f t="shared" si="65"/>
        <v>13667.43030129048</v>
      </c>
      <c r="AA447" s="36">
        <f t="shared" si="66"/>
        <v>14086.132758815638</v>
      </c>
      <c r="AB447" s="36">
        <f t="shared" si="67"/>
        <v>51366.045087482897</v>
      </c>
      <c r="AC447" s="36">
        <f t="shared" si="68"/>
        <v>240337.9156357098</v>
      </c>
      <c r="AD447" s="36">
        <f t="shared" si="69"/>
        <v>154905.85516719081</v>
      </c>
    </row>
    <row r="448" spans="1:30" ht="14.25" customHeight="1" x14ac:dyDescent="0.25">
      <c r="A448" s="16">
        <v>432</v>
      </c>
      <c r="B448" s="34">
        <v>0.30736845744074598</v>
      </c>
      <c r="C448" s="34">
        <v>7.9332390666284905E-2</v>
      </c>
      <c r="D448" s="34">
        <v>3.3954288861112403E-2</v>
      </c>
      <c r="E448" s="34">
        <v>5.6294787548412203E-2</v>
      </c>
      <c r="F448" s="34">
        <v>2.4849278342559001E-2</v>
      </c>
      <c r="G448" s="34">
        <v>0.184242164389046</v>
      </c>
      <c r="H448" s="35">
        <v>1.09007203957796</v>
      </c>
      <c r="I448" s="34">
        <v>9.8084835700510006E-2</v>
      </c>
      <c r="J448" s="34">
        <v>1.8299701956889701E-2</v>
      </c>
      <c r="K448" s="36">
        <f>Inputs!$B$12*(1+$B448)^4</f>
        <v>175284.39780629234</v>
      </c>
      <c r="L448" s="36">
        <f t="shared" si="60"/>
        <v>20622.127261010268</v>
      </c>
      <c r="M448" s="36">
        <f t="shared" si="61"/>
        <v>225161.13779034698</v>
      </c>
      <c r="N448" s="37">
        <f>M448/Inputs!$B$6</f>
        <v>343.23344175357772</v>
      </c>
      <c r="O448" s="38">
        <f>IF(N448&gt;Inputs!$B$4,1,0)</f>
        <v>0</v>
      </c>
      <c r="P448" s="34">
        <f t="shared" si="62"/>
        <v>7.9785133743620312E-2</v>
      </c>
      <c r="Q448" s="36">
        <f>Inputs!$B$12*(1+$B448)^0*$C448+Inputs!$B$29*(1+$D448)^0*Inputs!$B$19+Inputs!$B$30*(1+$E448)^0*Inputs!$B$20+Inputs!$B$31*(1+$F448)^0*Inputs!$B$21+Inputs!$B$22*(1+Inputs!$B$23)^0</f>
        <v>12781.987467404015</v>
      </c>
      <c r="R448" s="36">
        <f>Inputs!$B$12*(1+$B448)^1*$C448+Inputs!$B$29*(1+$D448)^1*Inputs!$B$19+Inputs!$B$30*(1+$E448)^1*Inputs!$B$20+Inputs!$B$31*(1+$F448)^1*Inputs!$B$21+Inputs!$B$22*(1+Inputs!$B$23)^1</f>
        <v>14541.512996965299</v>
      </c>
      <c r="S448" s="36">
        <f>Inputs!$B$12*(1+$B448)^2*$C448+Inputs!$B$29*(1+$D448)^2*Inputs!$B$19+Inputs!$B$30*(1+$E448)^2*Inputs!$B$20+Inputs!$B$31*(1+$F448)^2*Inputs!$B$21+Inputs!$B$22*(1+Inputs!$B$23)^2</f>
        <v>16763.21121888877</v>
      </c>
      <c r="T448" s="36">
        <f>Inputs!$B$12*(1+$B448)^3*$C448+Inputs!$B$29*(1+$D448)^3*Inputs!$B$19+Inputs!$B$30*(1+$E448)^3*Inputs!$B$20+Inputs!$B$31*(1+$F448)^3*Inputs!$B$21+Inputs!$B$22*(1+Inputs!$B$23)^3</f>
        <v>19585.889063114868</v>
      </c>
      <c r="U448" s="36">
        <f>Inputs!$B$12*(1+$B448)^4*$C448+Inputs!$B$29*(1+$D448)^4*Inputs!$B$19+Inputs!$B$30*(1+$E448)^4*Inputs!$B$20+Inputs!$B$31*(1+$F448)^4*Inputs!$B$21+Inputs!$B$22*(1+Inputs!$B$23)^4</f>
        <v>23190.868242252716</v>
      </c>
      <c r="V448" s="35">
        <f>Inputs!$B$13/(Q448*(1-$G448))</f>
        <v>1.2141548088144589</v>
      </c>
      <c r="W448" s="36">
        <f>Inputs!$B$13</f>
        <v>12660</v>
      </c>
      <c r="X448" s="36">
        <f t="shared" si="63"/>
        <v>14034.754736176099</v>
      </c>
      <c r="Y448" s="36">
        <f t="shared" si="64"/>
        <v>15754.829523111757</v>
      </c>
      <c r="Z448" s="36">
        <f t="shared" si="65"/>
        <v>17912.082518708525</v>
      </c>
      <c r="AA448" s="36">
        <f t="shared" si="66"/>
        <v>20622.127261010268</v>
      </c>
      <c r="AB448" s="36">
        <f t="shared" si="67"/>
        <v>60304.047062763668</v>
      </c>
      <c r="AC448" s="36">
        <f t="shared" si="68"/>
        <v>263200.73750936019</v>
      </c>
      <c r="AD448" s="36">
        <f t="shared" si="69"/>
        <v>164857.0907275833</v>
      </c>
    </row>
    <row r="449" spans="1:30" ht="14.25" customHeight="1" x14ac:dyDescent="0.25">
      <c r="A449" s="16">
        <v>433</v>
      </c>
      <c r="B449" s="34">
        <v>0.24818784745820299</v>
      </c>
      <c r="C449" s="34">
        <v>9.7302020159362707E-2</v>
      </c>
      <c r="D449" s="34">
        <v>2.3041750350085301E-2</v>
      </c>
      <c r="E449" s="34">
        <v>5.0714442941927902E-2</v>
      </c>
      <c r="F449" s="34">
        <v>3.6343840328923301E-2</v>
      </c>
      <c r="G449" s="34">
        <v>0.195325023127638</v>
      </c>
      <c r="H449" s="35">
        <v>0.99660551889906501</v>
      </c>
      <c r="I449" s="34">
        <v>9.5639523341826002E-2</v>
      </c>
      <c r="J449" s="34">
        <v>3.0120615595473001E-2</v>
      </c>
      <c r="K449" s="36">
        <f>Inputs!$B$12*(1+$B449)^4</f>
        <v>145636.77390337255</v>
      </c>
      <c r="L449" s="36">
        <f t="shared" si="60"/>
        <v>18814.274536175039</v>
      </c>
      <c r="M449" s="36">
        <f t="shared" si="61"/>
        <v>245595.38712259551</v>
      </c>
      <c r="N449" s="37">
        <f>M449/Inputs!$B$6</f>
        <v>374.38321207712733</v>
      </c>
      <c r="O449" s="38">
        <f>IF(N449&gt;Inputs!$B$4,1,0)</f>
        <v>0</v>
      </c>
      <c r="P449" s="34">
        <f t="shared" si="62"/>
        <v>6.5518907746352995E-2</v>
      </c>
      <c r="Q449" s="36">
        <f>Inputs!$B$12*(1+$B449)^0*$C449+Inputs!$B$29*(1+$D449)^0*Inputs!$B$19+Inputs!$B$30*(1+$E449)^0*Inputs!$B$20+Inputs!$B$31*(1+$F449)^0*Inputs!$B$21+Inputs!$B$22*(1+Inputs!$B$23)^0</f>
        <v>13860.165236988683</v>
      </c>
      <c r="R449" s="36">
        <f>Inputs!$B$12*(1+$B449)^1*$C449+Inputs!$B$29*(1+$D449)^1*Inputs!$B$19+Inputs!$B$30*(1+$E449)^1*Inputs!$B$20+Inputs!$B$31*(1+$F449)^1*Inputs!$B$21+Inputs!$B$22*(1+Inputs!$B$23)^1</f>
        <v>15607.452262371902</v>
      </c>
      <c r="S449" s="36">
        <f>Inputs!$B$12*(1+$B449)^2*$C449+Inputs!$B$29*(1+$D449)^2*Inputs!$B$19+Inputs!$B$30*(1+$E449)^2*Inputs!$B$20+Inputs!$B$31*(1+$F449)^2*Inputs!$B$21+Inputs!$B$22*(1+Inputs!$B$23)^2</f>
        <v>17726.450072981523</v>
      </c>
      <c r="T449" s="36">
        <f>Inputs!$B$12*(1+$B449)^3*$C449+Inputs!$B$29*(1+$D449)^3*Inputs!$B$19+Inputs!$B$30*(1+$E449)^3*Inputs!$B$20+Inputs!$B$31*(1+$F449)^3*Inputs!$B$21+Inputs!$B$22*(1+Inputs!$B$23)^3</f>
        <v>20306.932322490786</v>
      </c>
      <c r="U449" s="36">
        <f>Inputs!$B$12*(1+$B449)^4*$C449+Inputs!$B$29*(1+$D449)^4*Inputs!$B$19+Inputs!$B$30*(1+$E449)^4*Inputs!$B$20+Inputs!$B$31*(1+$F449)^4*Inputs!$B$21+Inputs!$B$22*(1+Inputs!$B$23)^4</f>
        <v>23460.847303585131</v>
      </c>
      <c r="V449" s="35">
        <f>Inputs!$B$13/(Q449*(1-$G449))</f>
        <v>1.1351279089540953</v>
      </c>
      <c r="W449" s="36">
        <f>Inputs!$B$13</f>
        <v>12660</v>
      </c>
      <c r="X449" s="36">
        <f t="shared" si="63"/>
        <v>13821.064614808174</v>
      </c>
      <c r="Y449" s="36">
        <f t="shared" si="64"/>
        <v>15203.555638814045</v>
      </c>
      <c r="Z449" s="36">
        <f t="shared" si="65"/>
        <v>16850.893441745822</v>
      </c>
      <c r="AA449" s="36">
        <f t="shared" si="66"/>
        <v>18814.274536175039</v>
      </c>
      <c r="AB449" s="36">
        <f t="shared" si="67"/>
        <v>58238.157798906424</v>
      </c>
      <c r="AC449" s="36">
        <f t="shared" si="68"/>
        <v>295807.31324486516</v>
      </c>
      <c r="AD449" s="36">
        <f t="shared" si="69"/>
        <v>187357.22932368907</v>
      </c>
    </row>
    <row r="450" spans="1:30" ht="14.25" customHeight="1" x14ac:dyDescent="0.25">
      <c r="A450" s="16">
        <v>434</v>
      </c>
      <c r="B450" s="34">
        <v>0.18988472780603799</v>
      </c>
      <c r="C450" s="34">
        <v>8.3258110750805095E-2</v>
      </c>
      <c r="D450" s="34">
        <v>7.37006073579515E-3</v>
      </c>
      <c r="E450" s="34">
        <v>7.2140698344621501E-2</v>
      </c>
      <c r="F450" s="34">
        <v>3.2707757128015699E-2</v>
      </c>
      <c r="G450" s="34">
        <v>0.19593893357280701</v>
      </c>
      <c r="H450" s="35">
        <v>0.96414383262354197</v>
      </c>
      <c r="I450" s="34">
        <v>9.7922771924888699E-2</v>
      </c>
      <c r="J450" s="34">
        <v>2.7271852338820301E-2</v>
      </c>
      <c r="K450" s="36">
        <f>Inputs!$B$12*(1+$B450)^4</f>
        <v>120273.73889954289</v>
      </c>
      <c r="L450" s="36">
        <f t="shared" si="60"/>
        <v>14940.326892405121</v>
      </c>
      <c r="M450" s="36">
        <f t="shared" si="61"/>
        <v>188167.20544971983</v>
      </c>
      <c r="N450" s="37">
        <f>M450/Inputs!$B$6</f>
        <v>286.84025220993874</v>
      </c>
      <c r="O450" s="38">
        <f>IF(N450&gt;Inputs!$B$4,1,0)</f>
        <v>0</v>
      </c>
      <c r="P450" s="34">
        <f t="shared" si="62"/>
        <v>7.0650919586068395E-2</v>
      </c>
      <c r="Q450" s="36">
        <f>Inputs!$B$12*(1+$B450)^0*$C450+Inputs!$B$29*(1+$D450)^0*Inputs!$B$19+Inputs!$B$30*(1+$E450)^0*Inputs!$B$20+Inputs!$B$31*(1+$F450)^0*Inputs!$B$21+Inputs!$B$22*(1+Inputs!$B$23)^0</f>
        <v>13017.530672475226</v>
      </c>
      <c r="R450" s="36">
        <f>Inputs!$B$12*(1+$B450)^1*$C450+Inputs!$B$29*(1+$D450)^1*Inputs!$B$19+Inputs!$B$30*(1+$E450)^1*Inputs!$B$20+Inputs!$B$31*(1+$F450)^1*Inputs!$B$21+Inputs!$B$22*(1+Inputs!$B$23)^1</f>
        <v>14250.112809473125</v>
      </c>
      <c r="S450" s="36">
        <f>Inputs!$B$12*(1+$B450)^2*$C450+Inputs!$B$29*(1+$D450)^2*Inputs!$B$19+Inputs!$B$30*(1+$E450)^2*Inputs!$B$20+Inputs!$B$31*(1+$F450)^2*Inputs!$B$21+Inputs!$B$22*(1+Inputs!$B$23)^2</f>
        <v>15678.814715394845</v>
      </c>
      <c r="T450" s="36">
        <f>Inputs!$B$12*(1+$B450)^3*$C450+Inputs!$B$29*(1+$D450)^3*Inputs!$B$19+Inputs!$B$30*(1+$E450)^3*Inputs!$B$20+Inputs!$B$31*(1+$F450)^3*Inputs!$B$21+Inputs!$B$22*(1+Inputs!$B$23)^3</f>
        <v>17338.877710131179</v>
      </c>
      <c r="U450" s="36">
        <f>Inputs!$B$12*(1+$B450)^4*$C450+Inputs!$B$29*(1+$D450)^4*Inputs!$B$19+Inputs!$B$30*(1+$E450)^4*Inputs!$B$20+Inputs!$B$31*(1+$F450)^4*Inputs!$B$21+Inputs!$B$22*(1+Inputs!$B$23)^4</f>
        <v>19272.108799535505</v>
      </c>
      <c r="V450" s="35">
        <f>Inputs!$B$13/(Q450*(1-$G450))</f>
        <v>1.2095283785489614</v>
      </c>
      <c r="W450" s="36">
        <f>Inputs!$B$13</f>
        <v>12660</v>
      </c>
      <c r="X450" s="36">
        <f t="shared" si="63"/>
        <v>13155.827238317483</v>
      </c>
      <c r="Y450" s="36">
        <f t="shared" si="64"/>
        <v>13701.44333844935</v>
      </c>
      <c r="Z450" s="36">
        <f t="shared" si="65"/>
        <v>14296.885327176748</v>
      </c>
      <c r="AA450" s="36">
        <f t="shared" si="66"/>
        <v>14940.326892405121</v>
      </c>
      <c r="AB450" s="36">
        <f t="shared" si="67"/>
        <v>52001.197515013249</v>
      </c>
      <c r="AC450" s="36">
        <f t="shared" si="68"/>
        <v>217233.93511688864</v>
      </c>
      <c r="AD450" s="36">
        <f t="shared" si="69"/>
        <v>136166.00793470658</v>
      </c>
    </row>
    <row r="451" spans="1:30" ht="14.25" customHeight="1" x14ac:dyDescent="0.25">
      <c r="A451" s="16">
        <v>435</v>
      </c>
      <c r="B451" s="34">
        <v>0.25855111419430499</v>
      </c>
      <c r="C451" s="34">
        <v>8.2029657901521197E-2</v>
      </c>
      <c r="D451" s="34">
        <v>1.7991140602543799E-2</v>
      </c>
      <c r="E451" s="34">
        <v>3.2609891127017003E-2</v>
      </c>
      <c r="F451" s="34">
        <v>5.6973972407412697E-3</v>
      </c>
      <c r="G451" s="34">
        <v>0.20506594692833</v>
      </c>
      <c r="H451" s="35">
        <v>0.96270700825947297</v>
      </c>
      <c r="I451" s="34">
        <v>9.7385680423207194E-2</v>
      </c>
      <c r="J451" s="34">
        <v>2.3518088622201502E-2</v>
      </c>
      <c r="K451" s="36">
        <f>Inputs!$B$12*(1+$B451)^4</f>
        <v>150534.02855471827</v>
      </c>
      <c r="L451" s="36">
        <f t="shared" si="60"/>
        <v>15897.379248434969</v>
      </c>
      <c r="M451" s="36">
        <f t="shared" si="61"/>
        <v>191727.81571984148</v>
      </c>
      <c r="N451" s="37">
        <f>M451/Inputs!$B$6</f>
        <v>292.26801176805105</v>
      </c>
      <c r="O451" s="38">
        <f>IF(N451&gt;Inputs!$B$4,1,0)</f>
        <v>0</v>
      </c>
      <c r="P451" s="34">
        <f t="shared" si="62"/>
        <v>7.3867591801005689E-2</v>
      </c>
      <c r="Q451" s="36">
        <f>Inputs!$B$12*(1+$B451)^0*$C451+Inputs!$B$29*(1+$D451)^0*Inputs!$B$19+Inputs!$B$30*(1+$E451)^0*Inputs!$B$20+Inputs!$B$31*(1+$F451)^0*Inputs!$B$21+Inputs!$B$22*(1+Inputs!$B$23)^0</f>
        <v>12943.823501518193</v>
      </c>
      <c r="R451" s="36">
        <f>Inputs!$B$12*(1+$B451)^1*$C451+Inputs!$B$29*(1+$D451)^1*Inputs!$B$19+Inputs!$B$30*(1+$E451)^1*Inputs!$B$20+Inputs!$B$31*(1+$F451)^1*Inputs!$B$21+Inputs!$B$22*(1+Inputs!$B$23)^1</f>
        <v>14314.277322435832</v>
      </c>
      <c r="S451" s="36">
        <f>Inputs!$B$12*(1+$B451)^2*$C451+Inputs!$B$29*(1+$D451)^2*Inputs!$B$19+Inputs!$B$30*(1+$E451)^2*Inputs!$B$20+Inputs!$B$31*(1+$F451)^2*Inputs!$B$21+Inputs!$B$22*(1+Inputs!$B$23)^2</f>
        <v>16015.559328777224</v>
      </c>
      <c r="T451" s="36">
        <f>Inputs!$B$12*(1+$B451)^3*$C451+Inputs!$B$29*(1+$D451)^3*Inputs!$B$19+Inputs!$B$30*(1+$E451)^3*Inputs!$B$20+Inputs!$B$31*(1+$F451)^3*Inputs!$B$21+Inputs!$B$22*(1+Inputs!$B$23)^3</f>
        <v>18132.78157056804</v>
      </c>
      <c r="U451" s="36">
        <f>Inputs!$B$12*(1+$B451)^4*$C451+Inputs!$B$29*(1+$D451)^4*Inputs!$B$19+Inputs!$B$30*(1+$E451)^4*Inputs!$B$20+Inputs!$B$31*(1+$F451)^4*Inputs!$B$21+Inputs!$B$22*(1+Inputs!$B$23)^4</f>
        <v>20773.051605476205</v>
      </c>
      <c r="V451" s="35">
        <f>Inputs!$B$13/(Q451*(1-$G451))</f>
        <v>1.2303821496674818</v>
      </c>
      <c r="W451" s="36">
        <f>Inputs!$B$13</f>
        <v>12660</v>
      </c>
      <c r="X451" s="36">
        <f t="shared" si="63"/>
        <v>13238.940825592535</v>
      </c>
      <c r="Y451" s="36">
        <f t="shared" si="64"/>
        <v>13960.452789924184</v>
      </c>
      <c r="Z451" s="36">
        <f t="shared" si="65"/>
        <v>14841.402566101229</v>
      </c>
      <c r="AA451" s="36">
        <f t="shared" si="66"/>
        <v>15897.379248434969</v>
      </c>
      <c r="AB451" s="36">
        <f t="shared" si="67"/>
        <v>53316.794702235929</v>
      </c>
      <c r="AC451" s="36">
        <f t="shared" si="68"/>
        <v>220275.96711551223</v>
      </c>
      <c r="AD451" s="36">
        <f t="shared" si="69"/>
        <v>138411.02101760556</v>
      </c>
    </row>
    <row r="452" spans="1:30" ht="14.25" customHeight="1" x14ac:dyDescent="0.25">
      <c r="A452" s="16">
        <v>436</v>
      </c>
      <c r="B452" s="34">
        <v>0.340489546720803</v>
      </c>
      <c r="C452" s="34">
        <v>6.0879586818164501E-2</v>
      </c>
      <c r="D452" s="34">
        <v>1.3589276289593701E-2</v>
      </c>
      <c r="E452" s="34">
        <v>3.6449264341305597E-2</v>
      </c>
      <c r="F452" s="34">
        <v>8.2711109302349307E-3</v>
      </c>
      <c r="G452" s="34">
        <v>0.18609670544757501</v>
      </c>
      <c r="H452" s="35">
        <v>1.06298260035</v>
      </c>
      <c r="I452" s="34">
        <v>8.7563199900034805E-2</v>
      </c>
      <c r="J452" s="34">
        <v>3.00937294987066E-2</v>
      </c>
      <c r="K452" s="36">
        <f>Inputs!$B$12*(1+$B452)^4</f>
        <v>193733.61263274882</v>
      </c>
      <c r="L452" s="36">
        <f t="shared" si="60"/>
        <v>17518.264378190317</v>
      </c>
      <c r="M452" s="36">
        <f t="shared" si="61"/>
        <v>263351.13412902609</v>
      </c>
      <c r="N452" s="37">
        <f>M452/Inputs!$B$6</f>
        <v>401.44989958693003</v>
      </c>
      <c r="O452" s="38">
        <f>IF(N452&gt;Inputs!$B$4,1,0)</f>
        <v>1</v>
      </c>
      <c r="P452" s="34">
        <f t="shared" si="62"/>
        <v>5.7469470401328202E-2</v>
      </c>
      <c r="Q452" s="36">
        <f>Inputs!$B$12*(1+$B452)^0*$C452+Inputs!$B$29*(1+$D452)^0*Inputs!$B$19+Inputs!$B$30*(1+$E452)^0*Inputs!$B$20+Inputs!$B$31*(1+$F452)^0*Inputs!$B$21+Inputs!$B$22*(1+Inputs!$B$23)^0</f>
        <v>11674.819236516792</v>
      </c>
      <c r="R452" s="36">
        <f>Inputs!$B$12*(1+$B452)^1*$C452+Inputs!$B$29*(1+$D452)^1*Inputs!$B$19+Inputs!$B$30*(1+$E452)^1*Inputs!$B$20+Inputs!$B$31*(1+$F452)^1*Inputs!$B$21+Inputs!$B$22*(1+Inputs!$B$23)^1</f>
        <v>13023.205324711089</v>
      </c>
      <c r="S452" s="36">
        <f>Inputs!$B$12*(1+$B452)^2*$C452+Inputs!$B$29*(1+$D452)^2*Inputs!$B$19+Inputs!$B$30*(1+$E452)^2*Inputs!$B$20+Inputs!$B$31*(1+$F452)^2*Inputs!$B$21+Inputs!$B$22*(1+Inputs!$B$23)^2</f>
        <v>14797.252072526928</v>
      </c>
      <c r="T452" s="36">
        <f>Inputs!$B$12*(1+$B452)^3*$C452+Inputs!$B$29*(1+$D452)^3*Inputs!$B$19+Inputs!$B$30*(1+$E452)^3*Inputs!$B$20+Inputs!$B$31*(1+$F452)^3*Inputs!$B$21+Inputs!$B$22*(1+Inputs!$B$23)^3</f>
        <v>17141.219492150303</v>
      </c>
      <c r="U452" s="36">
        <f>Inputs!$B$12*(1+$B452)^4*$C452+Inputs!$B$29*(1+$D452)^4*Inputs!$B$19+Inputs!$B$30*(1+$E452)^4*Inputs!$B$20+Inputs!$B$31*(1+$F452)^4*Inputs!$B$21+Inputs!$B$22*(1+Inputs!$B$23)^4</f>
        <v>20248.465389374127</v>
      </c>
      <c r="V452" s="35">
        <f>Inputs!$B$13/(Q452*(1-$G452))</f>
        <v>1.3323267089508974</v>
      </c>
      <c r="W452" s="36">
        <f>Inputs!$B$13</f>
        <v>12660</v>
      </c>
      <c r="X452" s="36">
        <f t="shared" si="63"/>
        <v>13408.432825597505</v>
      </c>
      <c r="Y452" s="36">
        <f t="shared" si="64"/>
        <v>14423.992412316895</v>
      </c>
      <c r="Z452" s="36">
        <f t="shared" si="65"/>
        <v>15769.408635813594</v>
      </c>
      <c r="AA452" s="36">
        <f t="shared" si="66"/>
        <v>17518.264378190317</v>
      </c>
      <c r="AB452" s="36">
        <f t="shared" si="67"/>
        <v>56975.64980459951</v>
      </c>
      <c r="AC452" s="36">
        <f t="shared" si="68"/>
        <v>314000.70614288014</v>
      </c>
      <c r="AD452" s="36">
        <f t="shared" si="69"/>
        <v>206375.48432442659</v>
      </c>
    </row>
    <row r="453" spans="1:30" ht="14.25" customHeight="1" x14ac:dyDescent="0.25">
      <c r="A453" s="16">
        <v>437</v>
      </c>
      <c r="B453" s="34">
        <v>0.38759560724566999</v>
      </c>
      <c r="C453" s="34">
        <v>7.2584705768624802E-2</v>
      </c>
      <c r="D453" s="34">
        <v>1.8779738987077299E-2</v>
      </c>
      <c r="E453" s="34">
        <v>5.7643230879365501E-2</v>
      </c>
      <c r="F453" s="34">
        <v>1.8725296369869401E-2</v>
      </c>
      <c r="G453" s="34">
        <v>0.16607341212572199</v>
      </c>
      <c r="H453" s="35">
        <v>1.12928284900632</v>
      </c>
      <c r="I453" s="34">
        <v>9.4271938921695497E-2</v>
      </c>
      <c r="J453" s="34">
        <v>2.4014464669001801E-2</v>
      </c>
      <c r="K453" s="36">
        <f>Inputs!$B$12*(1+$B453)^4</f>
        <v>222434.89315940559</v>
      </c>
      <c r="L453" s="36">
        <f t="shared" si="60"/>
        <v>23649.006612210385</v>
      </c>
      <c r="M453" s="36">
        <f t="shared" si="61"/>
        <v>284583.62567979348</v>
      </c>
      <c r="N453" s="37">
        <f>M453/Inputs!$B$6</f>
        <v>433.81650256066081</v>
      </c>
      <c r="O453" s="38">
        <f>IF(N453&gt;Inputs!$B$4,1,0)</f>
        <v>1</v>
      </c>
      <c r="P453" s="34">
        <f t="shared" si="62"/>
        <v>7.02574742526937E-2</v>
      </c>
      <c r="Q453" s="36">
        <f>Inputs!$B$12*(1+$B453)^0*$C453+Inputs!$B$29*(1+$D453)^0*Inputs!$B$19+Inputs!$B$30*(1+$E453)^0*Inputs!$B$20+Inputs!$B$31*(1+$F453)^0*Inputs!$B$21+Inputs!$B$22*(1+Inputs!$B$23)^0</f>
        <v>12377.126373544408</v>
      </c>
      <c r="R453" s="36">
        <f>Inputs!$B$12*(1+$B453)^1*$C453+Inputs!$B$29*(1+$D453)^1*Inputs!$B$19+Inputs!$B$30*(1+$E453)^1*Inputs!$B$20+Inputs!$B$31*(1+$F453)^1*Inputs!$B$21+Inputs!$B$22*(1+Inputs!$B$23)^1</f>
        <v>14287.296183729162</v>
      </c>
      <c r="S453" s="36">
        <f>Inputs!$B$12*(1+$B453)^2*$C453+Inputs!$B$29*(1+$D453)^2*Inputs!$B$19+Inputs!$B$30*(1+$E453)^2*Inputs!$B$20+Inputs!$B$31*(1+$F453)^2*Inputs!$B$21+Inputs!$B$22*(1+Inputs!$B$23)^2</f>
        <v>16860.748490044884</v>
      </c>
      <c r="T453" s="36">
        <f>Inputs!$B$12*(1+$B453)^3*$C453+Inputs!$B$29*(1+$D453)^3*Inputs!$B$19+Inputs!$B$30*(1+$E453)^3*Inputs!$B$20+Inputs!$B$31*(1+$F453)^3*Inputs!$B$21+Inputs!$B$22*(1+Inputs!$B$23)^3</f>
        <v>20351.543940103431</v>
      </c>
      <c r="U453" s="36">
        <f>Inputs!$B$12*(1+$B453)^4*$C453+Inputs!$B$29*(1+$D453)^4*Inputs!$B$19+Inputs!$B$30*(1+$E453)^4*Inputs!$B$20+Inputs!$B$31*(1+$F453)^4*Inputs!$B$21+Inputs!$B$22*(1+Inputs!$B$23)^4</f>
        <v>25112.060547108416</v>
      </c>
      <c r="V453" s="35">
        <f>Inputs!$B$13/(Q453*(1-$G453))</f>
        <v>1.2265522681287699</v>
      </c>
      <c r="W453" s="36">
        <f>Inputs!$B$13</f>
        <v>12660</v>
      </c>
      <c r="X453" s="36">
        <f t="shared" si="63"/>
        <v>14324.095388327156</v>
      </c>
      <c r="Y453" s="36">
        <f t="shared" si="64"/>
        <v>16562.258788524254</v>
      </c>
      <c r="Z453" s="36">
        <f t="shared" si="65"/>
        <v>19578.549190890255</v>
      </c>
      <c r="AA453" s="36">
        <f t="shared" si="66"/>
        <v>23649.006612210385</v>
      </c>
      <c r="AB453" s="36">
        <f t="shared" si="67"/>
        <v>64898.755091586107</v>
      </c>
      <c r="AC453" s="36">
        <f t="shared" si="68"/>
        <v>344688.23571504653</v>
      </c>
      <c r="AD453" s="36">
        <f t="shared" si="69"/>
        <v>219684.87058820736</v>
      </c>
    </row>
    <row r="454" spans="1:30" ht="14.25" customHeight="1" x14ac:dyDescent="0.25">
      <c r="A454" s="16">
        <v>438</v>
      </c>
      <c r="B454" s="34">
        <v>0.15130707943876301</v>
      </c>
      <c r="C454" s="34">
        <v>6.5186777984815897E-2</v>
      </c>
      <c r="D454" s="34">
        <v>4.0818966623463897E-2</v>
      </c>
      <c r="E454" s="34">
        <v>2.1492091013845999E-2</v>
      </c>
      <c r="F454" s="34">
        <v>-1.4231430388581E-2</v>
      </c>
      <c r="G454" s="34">
        <v>0.220914397122808</v>
      </c>
      <c r="H454" s="35">
        <v>1.0001205009735099</v>
      </c>
      <c r="I454" s="34">
        <v>9.5740834619400805E-2</v>
      </c>
      <c r="J454" s="34">
        <v>2.7233019139072501E-2</v>
      </c>
      <c r="K454" s="36">
        <f>Inputs!$B$12*(1+$B454)^4</f>
        <v>105418.28607866591</v>
      </c>
      <c r="L454" s="36">
        <f t="shared" si="60"/>
        <v>11803.906578728385</v>
      </c>
      <c r="M454" s="36">
        <f t="shared" si="61"/>
        <v>159126.23021852129</v>
      </c>
      <c r="N454" s="37">
        <f>M454/Inputs!$B$6</f>
        <v>242.57047289408735</v>
      </c>
      <c r="O454" s="38">
        <f>IF(N454&gt;Inputs!$B$4,1,0)</f>
        <v>0</v>
      </c>
      <c r="P454" s="34">
        <f t="shared" si="62"/>
        <v>6.8507815480328305E-2</v>
      </c>
      <c r="Q454" s="36">
        <f>Inputs!$B$12*(1+$B454)^0*$C454+Inputs!$B$29*(1+$D454)^0*Inputs!$B$19+Inputs!$B$30*(1+$E454)^0*Inputs!$B$20+Inputs!$B$31*(1+$F454)^0*Inputs!$B$21+Inputs!$B$22*(1+Inputs!$B$23)^0</f>
        <v>11933.250706515875</v>
      </c>
      <c r="R454" s="36">
        <f>Inputs!$B$12*(1+$B454)^1*$C454+Inputs!$B$29*(1+$D454)^1*Inputs!$B$19+Inputs!$B$30*(1+$E454)^1*Inputs!$B$20+Inputs!$B$31*(1+$F454)^1*Inputs!$B$21+Inputs!$B$22*(1+Inputs!$B$23)^1</f>
        <v>12580.424589909013</v>
      </c>
      <c r="S454" s="36">
        <f>Inputs!$B$12*(1+$B454)^2*$C454+Inputs!$B$29*(1+$D454)^2*Inputs!$B$19+Inputs!$B$30*(1+$E454)^2*Inputs!$B$20+Inputs!$B$31*(1+$F454)^2*Inputs!$B$21+Inputs!$B$22*(1+Inputs!$B$23)^2</f>
        <v>13322.640980893924</v>
      </c>
      <c r="T454" s="36">
        <f>Inputs!$B$12*(1+$B454)^3*$C454+Inputs!$B$29*(1+$D454)^3*Inputs!$B$19+Inputs!$B$30*(1+$E454)^3*Inputs!$B$20+Inputs!$B$31*(1+$F454)^3*Inputs!$B$21+Inputs!$B$22*(1+Inputs!$B$23)^3</f>
        <v>14173.622467297706</v>
      </c>
      <c r="U454" s="36">
        <f>Inputs!$B$12*(1+$B454)^4*$C454+Inputs!$B$29*(1+$D454)^4*Inputs!$B$19+Inputs!$B$30*(1+$E454)^4*Inputs!$B$20+Inputs!$B$31*(1+$F454)^4*Inputs!$B$21+Inputs!$B$22*(1+Inputs!$B$23)^4</f>
        <v>15149.149623976118</v>
      </c>
      <c r="V454" s="35">
        <f>Inputs!$B$13/(Q454*(1-$G454))</f>
        <v>1.3617261011468842</v>
      </c>
      <c r="W454" s="36">
        <f>Inputs!$B$13</f>
        <v>12660</v>
      </c>
      <c r="X454" s="36">
        <f t="shared" si="63"/>
        <v>12460.542845740556</v>
      </c>
      <c r="Y454" s="36">
        <f t="shared" si="64"/>
        <v>12257.367163848074</v>
      </c>
      <c r="Z454" s="36">
        <f t="shared" si="65"/>
        <v>12042.050147147298</v>
      </c>
      <c r="AA454" s="36">
        <f t="shared" si="66"/>
        <v>11803.906578728385</v>
      </c>
      <c r="AB454" s="36">
        <f t="shared" si="67"/>
        <v>47075.321793757546</v>
      </c>
      <c r="AC454" s="36">
        <f t="shared" si="68"/>
        <v>176992.39871375635</v>
      </c>
      <c r="AD454" s="36">
        <f t="shared" si="69"/>
        <v>112050.90842476374</v>
      </c>
    </row>
    <row r="455" spans="1:30" ht="14.25" customHeight="1" x14ac:dyDescent="0.25">
      <c r="A455" s="16">
        <v>439</v>
      </c>
      <c r="B455" s="34">
        <v>0.31166643484034701</v>
      </c>
      <c r="C455" s="34">
        <v>7.4558602595217405E-2</v>
      </c>
      <c r="D455" s="34">
        <v>2.2958611483597499E-2</v>
      </c>
      <c r="E455" s="34">
        <v>4.7952524918830702E-2</v>
      </c>
      <c r="F455" s="34">
        <v>3.6972348778868097E-2</v>
      </c>
      <c r="G455" s="34">
        <v>0.16167945319684501</v>
      </c>
      <c r="H455" s="35">
        <v>1.0960874278985</v>
      </c>
      <c r="I455" s="34">
        <v>9.6309975186695498E-2</v>
      </c>
      <c r="J455" s="34">
        <v>2.8486406017599601E-2</v>
      </c>
      <c r="K455" s="36">
        <f>Inputs!$B$12*(1+$B455)^4</f>
        <v>177600.78099804054</v>
      </c>
      <c r="L455" s="36">
        <f t="shared" si="60"/>
        <v>20684.909289517527</v>
      </c>
      <c r="M455" s="36">
        <f t="shared" si="61"/>
        <v>258732.83456851693</v>
      </c>
      <c r="N455" s="37">
        <f>M455/Inputs!$B$6</f>
        <v>394.40980879347092</v>
      </c>
      <c r="O455" s="38">
        <f>IF(N455&gt;Inputs!$B$4,1,0)</f>
        <v>0</v>
      </c>
      <c r="P455" s="34">
        <f t="shared" si="62"/>
        <v>6.7823569169095904E-2</v>
      </c>
      <c r="Q455" s="36">
        <f>Inputs!$B$12*(1+$B455)^0*$C455+Inputs!$B$29*(1+$D455)^0*Inputs!$B$19+Inputs!$B$30*(1+$E455)^0*Inputs!$B$20+Inputs!$B$31*(1+$F455)^0*Inputs!$B$21+Inputs!$B$22*(1+Inputs!$B$23)^0</f>
        <v>12495.560183139965</v>
      </c>
      <c r="R455" s="36">
        <f>Inputs!$B$12*(1+$B455)^1*$C455+Inputs!$B$29*(1+$D455)^1*Inputs!$B$19+Inputs!$B$30*(1+$E455)^1*Inputs!$B$20+Inputs!$B$31*(1+$F455)^1*Inputs!$B$21+Inputs!$B$22*(1+Inputs!$B$23)^1</f>
        <v>14183.770181767341</v>
      </c>
      <c r="S455" s="36">
        <f>Inputs!$B$12*(1+$B455)^2*$C455+Inputs!$B$29*(1+$D455)^2*Inputs!$B$19+Inputs!$B$30*(1+$E455)^2*Inputs!$B$20+Inputs!$B$31*(1+$F455)^2*Inputs!$B$21+Inputs!$B$22*(1+Inputs!$B$23)^2</f>
        <v>16318.129571032565</v>
      </c>
      <c r="T455" s="36">
        <f>Inputs!$B$12*(1+$B455)^3*$C455+Inputs!$B$29*(1+$D455)^3*Inputs!$B$19+Inputs!$B$30*(1+$E455)^3*Inputs!$B$20+Inputs!$B$31*(1+$F455)^3*Inputs!$B$21+Inputs!$B$22*(1+Inputs!$B$23)^3</f>
        <v>19034.552368860328</v>
      </c>
      <c r="U455" s="36">
        <f>Inputs!$B$12*(1+$B455)^4*$C455+Inputs!$B$29*(1+$D455)^4*Inputs!$B$19+Inputs!$B$30*(1+$E455)^4*Inputs!$B$20+Inputs!$B$31*(1+$F455)^4*Inputs!$B$21+Inputs!$B$22*(1+Inputs!$B$23)^4</f>
        <v>22511.182748986022</v>
      </c>
      <c r="V455" s="35">
        <f>Inputs!$B$13/(Q455*(1-$G455))</f>
        <v>1.2085590212499013</v>
      </c>
      <c r="W455" s="36">
        <f>Inputs!$B$13</f>
        <v>12660</v>
      </c>
      <c r="X455" s="36">
        <f t="shared" si="63"/>
        <v>14036.08944218734</v>
      </c>
      <c r="Y455" s="36">
        <f t="shared" si="64"/>
        <v>15763.578102184079</v>
      </c>
      <c r="Z455" s="36">
        <f t="shared" si="65"/>
        <v>17939.007739741875</v>
      </c>
      <c r="AA455" s="36">
        <f t="shared" si="66"/>
        <v>20684.909289517527</v>
      </c>
      <c r="AB455" s="36">
        <f t="shared" si="67"/>
        <v>60669.21682520138</v>
      </c>
      <c r="AC455" s="36">
        <f t="shared" si="68"/>
        <v>313668.95423825021</v>
      </c>
      <c r="AD455" s="36">
        <f t="shared" si="69"/>
        <v>198063.61774331555</v>
      </c>
    </row>
    <row r="456" spans="1:30" ht="14.25" customHeight="1" x14ac:dyDescent="0.25">
      <c r="A456" s="16">
        <v>440</v>
      </c>
      <c r="B456" s="34">
        <v>0.30325450795325598</v>
      </c>
      <c r="C456" s="34">
        <v>7.8041170486775002E-2</v>
      </c>
      <c r="D456" s="34">
        <v>3.9087609216093999E-2</v>
      </c>
      <c r="E456" s="34">
        <v>4.3935238079976902E-2</v>
      </c>
      <c r="F456" s="34">
        <v>-1.52281583912661E-2</v>
      </c>
      <c r="G456" s="34">
        <v>0.21773207546008</v>
      </c>
      <c r="H456" s="35">
        <v>0.94114679399133805</v>
      </c>
      <c r="I456" s="34">
        <v>8.99867140895525E-2</v>
      </c>
      <c r="J456" s="34">
        <v>2.25682355503533E-2</v>
      </c>
      <c r="K456" s="36">
        <f>Inputs!$B$12*(1+$B456)^4</f>
        <v>173088.49177984442</v>
      </c>
      <c r="L456" s="36">
        <f t="shared" si="60"/>
        <v>16190.138565179488</v>
      </c>
      <c r="M456" s="36">
        <f t="shared" si="61"/>
        <v>214355.56658743887</v>
      </c>
      <c r="N456" s="37">
        <f>M456/Inputs!$B$6</f>
        <v>326.76153443207141</v>
      </c>
      <c r="O456" s="38">
        <f>IF(N456&gt;Inputs!$B$4,1,0)</f>
        <v>0</v>
      </c>
      <c r="P456" s="34">
        <f t="shared" si="62"/>
        <v>6.7418478539199203E-2</v>
      </c>
      <c r="Q456" s="36">
        <f>Inputs!$B$12*(1+$B456)^0*$C456+Inputs!$B$29*(1+$D456)^0*Inputs!$B$19+Inputs!$B$30*(1+$E456)^0*Inputs!$B$20+Inputs!$B$31*(1+$F456)^0*Inputs!$B$21+Inputs!$B$22*(1+Inputs!$B$23)^0</f>
        <v>12704.514256633422</v>
      </c>
      <c r="R456" s="36">
        <f>Inputs!$B$12*(1+$B456)^1*$C456+Inputs!$B$29*(1+$D456)^1*Inputs!$B$19+Inputs!$B$30*(1+$E456)^1*Inputs!$B$20+Inputs!$B$31*(1+$F456)^1*Inputs!$B$21+Inputs!$B$22*(1+Inputs!$B$23)^1</f>
        <v>14226.004771715165</v>
      </c>
      <c r="S456" s="36">
        <f>Inputs!$B$12*(1+$B456)^2*$C456+Inputs!$B$29*(1+$D456)^2*Inputs!$B$19+Inputs!$B$30*(1+$E456)^2*Inputs!$B$20+Inputs!$B$31*(1+$F456)^2*Inputs!$B$21+Inputs!$B$22*(1+Inputs!$B$23)^2</f>
        <v>16186.972944183097</v>
      </c>
      <c r="T456" s="36">
        <f>Inputs!$B$12*(1+$B456)^3*$C456+Inputs!$B$29*(1+$D456)^3*Inputs!$B$19+Inputs!$B$30*(1+$E456)^3*Inputs!$B$20+Inputs!$B$31*(1+$F456)^3*Inputs!$B$21+Inputs!$B$22*(1+Inputs!$B$23)^3</f>
        <v>18718.336697482991</v>
      </c>
      <c r="U456" s="36">
        <f>Inputs!$B$12*(1+$B456)^4*$C456+Inputs!$B$29*(1+$D456)^4*Inputs!$B$19+Inputs!$B$30*(1+$E456)^4*Inputs!$B$20+Inputs!$B$31*(1+$F456)^4*Inputs!$B$21+Inputs!$B$22*(1+Inputs!$B$23)^4</f>
        <v>21990.63020038281</v>
      </c>
      <c r="V456" s="35">
        <f>Inputs!$B$13/(Q456*(1-$G456))</f>
        <v>1.2738553564635302</v>
      </c>
      <c r="W456" s="36">
        <f>Inputs!$B$13</f>
        <v>12660</v>
      </c>
      <c r="X456" s="36">
        <f t="shared" si="63"/>
        <v>13250.518757511625</v>
      </c>
      <c r="Y456" s="36">
        <f t="shared" si="64"/>
        <v>14023.787440686025</v>
      </c>
      <c r="Z456" s="36">
        <f t="shared" si="65"/>
        <v>14998.923799686383</v>
      </c>
      <c r="AA456" s="36">
        <f t="shared" si="66"/>
        <v>16190.138565179488</v>
      </c>
      <c r="AB456" s="36">
        <f t="shared" si="67"/>
        <v>54746.376217190016</v>
      </c>
      <c r="AC456" s="36">
        <f t="shared" si="68"/>
        <v>245563.55741972764</v>
      </c>
      <c r="AD456" s="36">
        <f t="shared" si="69"/>
        <v>159609.19037024883</v>
      </c>
    </row>
    <row r="457" spans="1:30" ht="14.25" customHeight="1" x14ac:dyDescent="0.25">
      <c r="A457" s="16">
        <v>441</v>
      </c>
      <c r="B457" s="34">
        <v>0.33503061244752802</v>
      </c>
      <c r="C457" s="34">
        <v>9.0636698009052899E-2</v>
      </c>
      <c r="D457" s="34">
        <v>5.0405866308883697E-2</v>
      </c>
      <c r="E457" s="34">
        <v>2.88288590138083E-2</v>
      </c>
      <c r="F457" s="34">
        <v>1.34083888075264E-2</v>
      </c>
      <c r="G457" s="34">
        <v>0.17475600415343101</v>
      </c>
      <c r="H457" s="35">
        <v>1.0260964047619701</v>
      </c>
      <c r="I457" s="34">
        <v>0.103831701045752</v>
      </c>
      <c r="J457" s="34">
        <v>1.8801467151195701E-2</v>
      </c>
      <c r="K457" s="36">
        <f>Inputs!$B$12*(1+$B457)^4</f>
        <v>190597.03810824984</v>
      </c>
      <c r="L457" s="36">
        <f t="shared" si="60"/>
        <v>22248.948369086109</v>
      </c>
      <c r="M457" s="36">
        <f t="shared" si="61"/>
        <v>224184.05851648084</v>
      </c>
      <c r="N457" s="37">
        <f>M457/Inputs!$B$6</f>
        <v>341.7439916409769</v>
      </c>
      <c r="O457" s="38">
        <f>IF(N457&gt;Inputs!$B$4,1,0)</f>
        <v>0</v>
      </c>
      <c r="P457" s="34">
        <f t="shared" si="62"/>
        <v>8.5030233894556301E-2</v>
      </c>
      <c r="Q457" s="36">
        <f>Inputs!$B$12*(1+$B457)^0*$C457+Inputs!$B$29*(1+$D457)^0*Inputs!$B$19+Inputs!$B$30*(1+$E457)^0*Inputs!$B$20+Inputs!$B$31*(1+$F457)^0*Inputs!$B$21+Inputs!$B$22*(1+Inputs!$B$23)^0</f>
        <v>13460.245907970097</v>
      </c>
      <c r="R457" s="36">
        <f>Inputs!$B$12*(1+$B457)^1*$C457+Inputs!$B$29*(1+$D457)^1*Inputs!$B$19+Inputs!$B$30*(1+$E457)^1*Inputs!$B$20+Inputs!$B$31*(1+$F457)^1*Inputs!$B$21+Inputs!$B$22*(1+Inputs!$B$23)^1</f>
        <v>15512.369909063011</v>
      </c>
      <c r="S457" s="36">
        <f>Inputs!$B$12*(1+$B457)^2*$C457+Inputs!$B$29*(1+$D457)^2*Inputs!$B$19+Inputs!$B$30*(1+$E457)^2*Inputs!$B$20+Inputs!$B$31*(1+$F457)^2*Inputs!$B$21+Inputs!$B$22*(1+Inputs!$B$23)^2</f>
        <v>18184.116805272559</v>
      </c>
      <c r="T457" s="36">
        <f>Inputs!$B$12*(1+$B457)^3*$C457+Inputs!$B$29*(1+$D457)^3*Inputs!$B$19+Inputs!$B$30*(1+$E457)^3*Inputs!$B$20+Inputs!$B$31*(1+$F457)^3*Inputs!$B$21+Inputs!$B$22*(1+Inputs!$B$23)^3</f>
        <v>21680.425289557395</v>
      </c>
      <c r="U457" s="36">
        <f>Inputs!$B$12*(1+$B457)^4*$C457+Inputs!$B$29*(1+$D457)^4*Inputs!$B$19+Inputs!$B$30*(1+$E457)^4*Inputs!$B$20+Inputs!$B$31*(1+$F457)^4*Inputs!$B$21+Inputs!$B$22*(1+Inputs!$B$23)^4</f>
        <v>26274.771570427696</v>
      </c>
      <c r="V457" s="35">
        <f>Inputs!$B$13/(Q457*(1-$G457))</f>
        <v>1.1397204430756418</v>
      </c>
      <c r="W457" s="36">
        <f>Inputs!$B$13</f>
        <v>12660</v>
      </c>
      <c r="X457" s="36">
        <f t="shared" si="63"/>
        <v>14226.480750413495</v>
      </c>
      <c r="Y457" s="36">
        <f t="shared" si="64"/>
        <v>16250.484648840988</v>
      </c>
      <c r="Z457" s="36">
        <f t="shared" si="65"/>
        <v>18866.778417587935</v>
      </c>
      <c r="AA457" s="36">
        <f t="shared" si="66"/>
        <v>22248.948369086109</v>
      </c>
      <c r="AB457" s="36">
        <f t="shared" si="67"/>
        <v>61512.598738801644</v>
      </c>
      <c r="AC457" s="36">
        <f t="shared" si="68"/>
        <v>266578.84146367502</v>
      </c>
      <c r="AD457" s="36">
        <f t="shared" si="69"/>
        <v>162671.45977767921</v>
      </c>
    </row>
    <row r="458" spans="1:30" ht="14.25" customHeight="1" x14ac:dyDescent="0.25">
      <c r="A458" s="16">
        <v>442</v>
      </c>
      <c r="B458" s="34">
        <v>0.20951503977288</v>
      </c>
      <c r="C458" s="34">
        <v>7.0071930128515703E-2</v>
      </c>
      <c r="D458" s="34">
        <v>3.23177242106433E-2</v>
      </c>
      <c r="E458" s="34">
        <v>2.86213745316105E-2</v>
      </c>
      <c r="F458" s="34">
        <v>1.7707635123109002E-2</v>
      </c>
      <c r="G458" s="34">
        <v>0.18494376496034401</v>
      </c>
      <c r="H458" s="35">
        <v>1.07516908608086</v>
      </c>
      <c r="I458" s="34">
        <v>9.4142150905354105E-2</v>
      </c>
      <c r="J458" s="34">
        <v>2.9864356903225801E-2</v>
      </c>
      <c r="K458" s="36">
        <f>Inputs!$B$12*(1+$B458)^4</f>
        <v>128409.25973801989</v>
      </c>
      <c r="L458" s="36">
        <f t="shared" si="60"/>
        <v>15604.717948904316</v>
      </c>
      <c r="M458" s="36">
        <f t="shared" si="61"/>
        <v>212902.93554873674</v>
      </c>
      <c r="N458" s="37">
        <f>M458/Inputs!$B$6</f>
        <v>324.54715784868404</v>
      </c>
      <c r="O458" s="38">
        <f>IF(N458&gt;Inputs!$B$4,1,0)</f>
        <v>0</v>
      </c>
      <c r="P458" s="34">
        <f t="shared" si="62"/>
        <v>6.4277794002128297E-2</v>
      </c>
      <c r="Q458" s="36">
        <f>Inputs!$B$12*(1+$B458)^0*$C458+Inputs!$B$29*(1+$D458)^0*Inputs!$B$19+Inputs!$B$30*(1+$E458)^0*Inputs!$B$20+Inputs!$B$31*(1+$F458)^0*Inputs!$B$21+Inputs!$B$22*(1+Inputs!$B$23)^0</f>
        <v>12226.359835137864</v>
      </c>
      <c r="R458" s="36">
        <f>Inputs!$B$12*(1+$B458)^1*$C458+Inputs!$B$29*(1+$D458)^1*Inputs!$B$19+Inputs!$B$30*(1+$E458)^1*Inputs!$B$20+Inputs!$B$31*(1+$F458)^1*Inputs!$B$21+Inputs!$B$22*(1+Inputs!$B$23)^1</f>
        <v>13296.59903871809</v>
      </c>
      <c r="S458" s="36">
        <f>Inputs!$B$12*(1+$B458)^2*$C458+Inputs!$B$29*(1+$D458)^2*Inputs!$B$19+Inputs!$B$30*(1+$E458)^2*Inputs!$B$20+Inputs!$B$31*(1+$F458)^2*Inputs!$B$21+Inputs!$B$22*(1+Inputs!$B$23)^2</f>
        <v>14556.240082557531</v>
      </c>
      <c r="T458" s="36">
        <f>Inputs!$B$12*(1+$B458)^3*$C458+Inputs!$B$29*(1+$D458)^3*Inputs!$B$19+Inputs!$B$30*(1+$E458)^3*Inputs!$B$20+Inputs!$B$31*(1+$F458)^3*Inputs!$B$21+Inputs!$B$22*(1+Inputs!$B$23)^3</f>
        <v>16044.083169982716</v>
      </c>
      <c r="U458" s="36">
        <f>Inputs!$B$12*(1+$B458)^4*$C458+Inputs!$B$29*(1+$D458)^4*Inputs!$B$19+Inputs!$B$30*(1+$E458)^4*Inputs!$B$20+Inputs!$B$31*(1+$F458)^4*Inputs!$B$21+Inputs!$B$22*(1+Inputs!$B$23)^4</f>
        <v>17807.033694782309</v>
      </c>
      <c r="V458" s="35">
        <f>Inputs!$B$13/(Q458*(1-$G458))</f>
        <v>1.2704247859303786</v>
      </c>
      <c r="W458" s="36">
        <f>Inputs!$B$13</f>
        <v>12660</v>
      </c>
      <c r="X458" s="36">
        <f t="shared" si="63"/>
        <v>13239.178327623584</v>
      </c>
      <c r="Y458" s="36">
        <f t="shared" si="64"/>
        <v>13914.243738651072</v>
      </c>
      <c r="Z458" s="36">
        <f t="shared" si="65"/>
        <v>14698.134784364856</v>
      </c>
      <c r="AA458" s="36">
        <f t="shared" si="66"/>
        <v>15604.717948904316</v>
      </c>
      <c r="AB458" s="36">
        <f t="shared" si="67"/>
        <v>53459.647581101541</v>
      </c>
      <c r="AC458" s="36">
        <f t="shared" si="68"/>
        <v>250020.13626311524</v>
      </c>
      <c r="AD458" s="36">
        <f t="shared" si="69"/>
        <v>159443.2879676352</v>
      </c>
    </row>
    <row r="459" spans="1:30" ht="14.25" customHeight="1" x14ac:dyDescent="0.25">
      <c r="A459" s="16">
        <v>443</v>
      </c>
      <c r="B459" s="34">
        <v>0.211091509183813</v>
      </c>
      <c r="C459" s="34">
        <v>9.2324259507956905E-2</v>
      </c>
      <c r="D459" s="34">
        <v>2.9559027311772301E-2</v>
      </c>
      <c r="E459" s="34">
        <v>5.6946873086523402E-2</v>
      </c>
      <c r="F459" s="34">
        <v>2.86518486938491E-2</v>
      </c>
      <c r="G459" s="34">
        <v>0.21595172661766401</v>
      </c>
      <c r="H459" s="35">
        <v>1.11157644723289</v>
      </c>
      <c r="I459" s="34">
        <v>9.6162848587233202E-2</v>
      </c>
      <c r="J459" s="34">
        <v>2.1801282997803199E-2</v>
      </c>
      <c r="K459" s="36">
        <f>Inputs!$B$12*(1+$B459)^4</f>
        <v>129080.0389562973</v>
      </c>
      <c r="L459" s="36">
        <f t="shared" si="60"/>
        <v>18494.452341523207</v>
      </c>
      <c r="M459" s="36">
        <f t="shared" si="61"/>
        <v>218334.49357272996</v>
      </c>
      <c r="N459" s="37">
        <f>M459/Inputs!$B$6</f>
        <v>332.82697190964933</v>
      </c>
      <c r="O459" s="38">
        <f>IF(N459&gt;Inputs!$B$4,1,0)</f>
        <v>0</v>
      </c>
      <c r="P459" s="34">
        <f t="shared" si="62"/>
        <v>7.4361565589429995E-2</v>
      </c>
      <c r="Q459" s="36">
        <f>Inputs!$B$12*(1+$B459)^0*$C459+Inputs!$B$29*(1+$D459)^0*Inputs!$B$19+Inputs!$B$30*(1+$E459)^0*Inputs!$B$20+Inputs!$B$31*(1+$F459)^0*Inputs!$B$21+Inputs!$B$22*(1+Inputs!$B$23)^0</f>
        <v>13561.499597904334</v>
      </c>
      <c r="R459" s="36">
        <f>Inputs!$B$12*(1+$B459)^1*$C459+Inputs!$B$29*(1+$D459)^1*Inputs!$B$19+Inputs!$B$30*(1+$E459)^1*Inputs!$B$20+Inputs!$B$31*(1+$F459)^1*Inputs!$B$21+Inputs!$B$22*(1+Inputs!$B$23)^1</f>
        <v>15031.599183159055</v>
      </c>
      <c r="S459" s="36">
        <f>Inputs!$B$12*(1+$B459)^2*$C459+Inputs!$B$29*(1+$D459)^2*Inputs!$B$19+Inputs!$B$30*(1+$E459)^2*Inputs!$B$20+Inputs!$B$31*(1+$F459)^2*Inputs!$B$21+Inputs!$B$22*(1+Inputs!$B$23)^2</f>
        <v>16761.192711413572</v>
      </c>
      <c r="T459" s="36">
        <f>Inputs!$B$12*(1+$B459)^3*$C459+Inputs!$B$29*(1+$D459)^3*Inputs!$B$19+Inputs!$B$30*(1+$E459)^3*Inputs!$B$20+Inputs!$B$31*(1+$F459)^3*Inputs!$B$21+Inputs!$B$22*(1+Inputs!$B$23)^3</f>
        <v>18802.978019894821</v>
      </c>
      <c r="U459" s="36">
        <f>Inputs!$B$12*(1+$B459)^4*$C459+Inputs!$B$29*(1+$D459)^4*Inputs!$B$19+Inputs!$B$30*(1+$E459)^4*Inputs!$B$20+Inputs!$B$31*(1+$F459)^4*Inputs!$B$21+Inputs!$B$22*(1+Inputs!$B$23)^4</f>
        <v>21220.681965262673</v>
      </c>
      <c r="V459" s="35">
        <f>Inputs!$B$13/(Q459*(1-$G459))</f>
        <v>1.190647453619267</v>
      </c>
      <c r="W459" s="36">
        <f>Inputs!$B$13</f>
        <v>12660</v>
      </c>
      <c r="X459" s="36">
        <f t="shared" si="63"/>
        <v>13799.402008953324</v>
      </c>
      <c r="Y459" s="36">
        <f t="shared" si="64"/>
        <v>15127.4346261506</v>
      </c>
      <c r="Z459" s="36">
        <f t="shared" si="65"/>
        <v>16678.77674345364</v>
      </c>
      <c r="AA459" s="36">
        <f t="shared" si="66"/>
        <v>18494.452341523207</v>
      </c>
      <c r="AB459" s="36">
        <f t="shared" si="67"/>
        <v>57757.249294798203</v>
      </c>
      <c r="AC459" s="36">
        <f t="shared" si="68"/>
        <v>254132.02346019883</v>
      </c>
      <c r="AD459" s="36">
        <f t="shared" si="69"/>
        <v>160577.24427793175</v>
      </c>
    </row>
    <row r="460" spans="1:30" ht="14.25" customHeight="1" x14ac:dyDescent="0.25">
      <c r="A460" s="16">
        <v>444</v>
      </c>
      <c r="B460" s="34">
        <v>0.44050228761944399</v>
      </c>
      <c r="C460" s="34">
        <v>6.1140801061250298E-2</v>
      </c>
      <c r="D460" s="34">
        <v>3.8792192854103798E-2</v>
      </c>
      <c r="E460" s="34">
        <v>1.5695158155759802E-2</v>
      </c>
      <c r="F460" s="34">
        <v>1.68959847898069E-2</v>
      </c>
      <c r="G460" s="34">
        <v>0.19403671539647499</v>
      </c>
      <c r="H460" s="35">
        <v>1.14943944342967</v>
      </c>
      <c r="I460" s="34">
        <v>9.8770475538842301E-2</v>
      </c>
      <c r="J460" s="34">
        <v>3.1306952491585299E-2</v>
      </c>
      <c r="K460" s="36">
        <f>Inputs!$B$12*(1+$B460)^4</f>
        <v>258349.16345021865</v>
      </c>
      <c r="L460" s="36">
        <f t="shared" si="60"/>
        <v>22739.237675259577</v>
      </c>
      <c r="M460" s="36">
        <f t="shared" si="61"/>
        <v>279469.32231107797</v>
      </c>
      <c r="N460" s="37">
        <f>M460/Inputs!$B$6</f>
        <v>426.0203084010335</v>
      </c>
      <c r="O460" s="38">
        <f>IF(N460&gt;Inputs!$B$4,1,0)</f>
        <v>1</v>
      </c>
      <c r="P460" s="34">
        <f t="shared" si="62"/>
        <v>6.7463523047257001E-2</v>
      </c>
      <c r="Q460" s="36">
        <f>Inputs!$B$12*(1+$B460)^0*$C460+Inputs!$B$29*(1+$D460)^0*Inputs!$B$19+Inputs!$B$30*(1+$E460)^0*Inputs!$B$20+Inputs!$B$31*(1+$F460)^0*Inputs!$B$21+Inputs!$B$22*(1+Inputs!$B$23)^0</f>
        <v>11690.49209110194</v>
      </c>
      <c r="R460" s="36">
        <f>Inputs!$B$12*(1+$B460)^1*$C460+Inputs!$B$29*(1+$D460)^1*Inputs!$B$19+Inputs!$B$30*(1+$E460)^1*Inputs!$B$20+Inputs!$B$31*(1+$F460)^1*Inputs!$B$21+Inputs!$B$22*(1+Inputs!$B$23)^1</f>
        <v>13481.06999582422</v>
      </c>
      <c r="S460" s="36">
        <f>Inputs!$B$12*(1+$B460)^2*$C460+Inputs!$B$29*(1+$D460)^2*Inputs!$B$19+Inputs!$B$30*(1+$E460)^2*Inputs!$B$20+Inputs!$B$31*(1+$F460)^2*Inputs!$B$21+Inputs!$B$22*(1+Inputs!$B$23)^2</f>
        <v>15988.282747348501</v>
      </c>
      <c r="T460" s="36">
        <f>Inputs!$B$12*(1+$B460)^3*$C460+Inputs!$B$29*(1+$D460)^3*Inputs!$B$19+Inputs!$B$30*(1+$E460)^3*Inputs!$B$20+Inputs!$B$31*(1+$F460)^3*Inputs!$B$21+Inputs!$B$22*(1+Inputs!$B$23)^3</f>
        <v>19525.856783112846</v>
      </c>
      <c r="U460" s="36">
        <f>Inputs!$B$12*(1+$B460)^4*$C460+Inputs!$B$29*(1+$D460)^4*Inputs!$B$19+Inputs!$B$30*(1+$E460)^4*Inputs!$B$20+Inputs!$B$31*(1+$F460)^4*Inputs!$B$21+Inputs!$B$22*(1+Inputs!$B$23)^4</f>
        <v>24545.650544580971</v>
      </c>
      <c r="V460" s="35">
        <f>Inputs!$B$13/(Q460*(1-$G460))</f>
        <v>1.3436484489786358</v>
      </c>
      <c r="W460" s="36">
        <f>Inputs!$B$13</f>
        <v>12660</v>
      </c>
      <c r="X460" s="36">
        <f t="shared" si="63"/>
        <v>14071.540663311809</v>
      </c>
      <c r="Y460" s="36">
        <f t="shared" si="64"/>
        <v>16062.926496123833</v>
      </c>
      <c r="Z460" s="36">
        <f t="shared" si="65"/>
        <v>18852.943454110195</v>
      </c>
      <c r="AA460" s="36">
        <f t="shared" si="66"/>
        <v>22739.237675259577</v>
      </c>
      <c r="AB460" s="36">
        <f t="shared" si="67"/>
        <v>62419.255668018952</v>
      </c>
      <c r="AC460" s="36">
        <f t="shared" si="68"/>
        <v>347612.05536844983</v>
      </c>
      <c r="AD460" s="36">
        <f t="shared" si="69"/>
        <v>217050.06664305899</v>
      </c>
    </row>
    <row r="461" spans="1:30" ht="14.25" customHeight="1" x14ac:dyDescent="0.25">
      <c r="A461" s="16">
        <v>445</v>
      </c>
      <c r="B461" s="34">
        <v>0.123583765311298</v>
      </c>
      <c r="C461" s="34">
        <v>7.3925404404594997E-2</v>
      </c>
      <c r="D461" s="34">
        <v>1.3219767464201599E-2</v>
      </c>
      <c r="E461" s="34">
        <v>5.3375876218508901E-2</v>
      </c>
      <c r="F461" s="34">
        <v>1.54124665644376E-2</v>
      </c>
      <c r="G461" s="34">
        <v>0.189284467101863</v>
      </c>
      <c r="H461" s="35">
        <v>1.0714141003965001</v>
      </c>
      <c r="I461" s="34">
        <v>9.9736258651515405E-2</v>
      </c>
      <c r="J461" s="34">
        <v>2.2937753911976E-2</v>
      </c>
      <c r="K461" s="36">
        <f>Inputs!$B$12*(1+$B461)^4</f>
        <v>95625.357579748204</v>
      </c>
      <c r="L461" s="36">
        <f t="shared" si="60"/>
        <v>13763.664025735576</v>
      </c>
      <c r="M461" s="36">
        <f t="shared" si="61"/>
        <v>163827.29413179931</v>
      </c>
      <c r="N461" s="37">
        <f>M461/Inputs!$B$6</f>
        <v>249.73672885945018</v>
      </c>
      <c r="O461" s="38">
        <f>IF(N461&gt;Inputs!$B$4,1,0)</f>
        <v>0</v>
      </c>
      <c r="P461" s="34">
        <f t="shared" si="62"/>
        <v>7.6798504739539405E-2</v>
      </c>
      <c r="Q461" s="36">
        <f>Inputs!$B$12*(1+$B461)^0*$C461+Inputs!$B$29*(1+$D461)^0*Inputs!$B$19+Inputs!$B$30*(1+$E461)^0*Inputs!$B$20+Inputs!$B$31*(1+$F461)^0*Inputs!$B$21+Inputs!$B$22*(1+Inputs!$B$23)^0</f>
        <v>12457.568291702621</v>
      </c>
      <c r="R461" s="36">
        <f>Inputs!$B$12*(1+$B461)^1*$C461+Inputs!$B$29*(1+$D461)^1*Inputs!$B$19+Inputs!$B$30*(1+$E461)^1*Inputs!$B$20+Inputs!$B$31*(1+$F461)^1*Inputs!$B$21+Inputs!$B$22*(1+Inputs!$B$23)^1</f>
        <v>13183.881876667067</v>
      </c>
      <c r="S461" s="36">
        <f>Inputs!$B$12*(1+$B461)^2*$C461+Inputs!$B$29*(1+$D461)^2*Inputs!$B$19+Inputs!$B$30*(1+$E461)^2*Inputs!$B$20+Inputs!$B$31*(1+$F461)^2*Inputs!$B$21+Inputs!$B$22*(1+Inputs!$B$23)^2</f>
        <v>13984.669349103329</v>
      </c>
      <c r="T461" s="36">
        <f>Inputs!$B$12*(1+$B461)^3*$C461+Inputs!$B$29*(1+$D461)^3*Inputs!$B$19+Inputs!$B$30*(1+$E461)^3*Inputs!$B$20+Inputs!$B$31*(1+$F461)^3*Inputs!$B$21+Inputs!$B$22*(1+Inputs!$B$23)^3</f>
        <v>14868.646488351502</v>
      </c>
      <c r="U461" s="36">
        <f>Inputs!$B$12*(1+$B461)^4*$C461+Inputs!$B$29*(1+$D461)^4*Inputs!$B$19+Inputs!$B$30*(1+$E461)^4*Inputs!$B$20+Inputs!$B$31*(1+$F461)^4*Inputs!$B$21+Inputs!$B$22*(1+Inputs!$B$23)^4</f>
        <v>15845.582584922246</v>
      </c>
      <c r="V461" s="35">
        <f>Inputs!$B$13/(Q461*(1-$G461))</f>
        <v>1.2535219267634647</v>
      </c>
      <c r="W461" s="36">
        <f>Inputs!$B$13</f>
        <v>12660</v>
      </c>
      <c r="X461" s="36">
        <f t="shared" si="63"/>
        <v>12911.50664743535</v>
      </c>
      <c r="Y461" s="36">
        <f t="shared" si="64"/>
        <v>13179.584172750978</v>
      </c>
      <c r="Z461" s="36">
        <f t="shared" si="65"/>
        <v>13463.878539280489</v>
      </c>
      <c r="AA461" s="36">
        <f t="shared" si="66"/>
        <v>13763.664025735576</v>
      </c>
      <c r="AB461" s="36">
        <f t="shared" si="67"/>
        <v>49858.01918161974</v>
      </c>
      <c r="AC461" s="36">
        <f t="shared" si="68"/>
        <v>183328.71989936422</v>
      </c>
      <c r="AD461" s="36">
        <f t="shared" si="69"/>
        <v>113969.27495017958</v>
      </c>
    </row>
    <row r="462" spans="1:30" ht="14.25" customHeight="1" x14ac:dyDescent="0.25">
      <c r="A462" s="16">
        <v>446</v>
      </c>
      <c r="B462" s="34">
        <v>0.23497066658991</v>
      </c>
      <c r="C462" s="34">
        <v>7.6463570349555296E-2</v>
      </c>
      <c r="D462" s="34">
        <v>2.7762956569371201E-2</v>
      </c>
      <c r="E462" s="34">
        <v>5.2640691449025299E-2</v>
      </c>
      <c r="F462" s="34">
        <v>5.1148268601566398E-3</v>
      </c>
      <c r="G462" s="34">
        <v>0.17796681714675999</v>
      </c>
      <c r="H462" s="35">
        <v>1.0442925516625801</v>
      </c>
      <c r="I462" s="34">
        <v>9.4721464853262993E-2</v>
      </c>
      <c r="J462" s="34">
        <v>2.41092902261183E-2</v>
      </c>
      <c r="K462" s="36">
        <f>Inputs!$B$12*(1+$B462)^4</f>
        <v>139565.41755900878</v>
      </c>
      <c r="L462" s="36">
        <f t="shared" si="60"/>
        <v>16698.23348300255</v>
      </c>
      <c r="M462" s="36">
        <f t="shared" si="61"/>
        <v>209062.38950969282</v>
      </c>
      <c r="N462" s="37">
        <f>M462/Inputs!$B$6</f>
        <v>318.69266693550736</v>
      </c>
      <c r="O462" s="38">
        <f>IF(N462&gt;Inputs!$B$4,1,0)</f>
        <v>0</v>
      </c>
      <c r="P462" s="34">
        <f t="shared" si="62"/>
        <v>7.0612174627144697E-2</v>
      </c>
      <c r="Q462" s="36">
        <f>Inputs!$B$12*(1+$B462)^0*$C462+Inputs!$B$29*(1+$D462)^0*Inputs!$B$19+Inputs!$B$30*(1+$E462)^0*Inputs!$B$20+Inputs!$B$31*(1+$F462)^0*Inputs!$B$21+Inputs!$B$22*(1+Inputs!$B$23)^0</f>
        <v>12609.85824840024</v>
      </c>
      <c r="R462" s="36">
        <f>Inputs!$B$12*(1+$B462)^1*$C462+Inputs!$B$29*(1+$D462)^1*Inputs!$B$19+Inputs!$B$30*(1+$E462)^1*Inputs!$B$20+Inputs!$B$31*(1+$F462)^1*Inputs!$B$21+Inputs!$B$22*(1+Inputs!$B$23)^1</f>
        <v>13865.672090235783</v>
      </c>
      <c r="S462" s="36">
        <f>Inputs!$B$12*(1+$B462)^2*$C462+Inputs!$B$29*(1+$D462)^2*Inputs!$B$19+Inputs!$B$30*(1+$E462)^2*Inputs!$B$20+Inputs!$B$31*(1+$F462)^2*Inputs!$B$21+Inputs!$B$22*(1+Inputs!$B$23)^2</f>
        <v>15382.331631195171</v>
      </c>
      <c r="T462" s="36">
        <f>Inputs!$B$12*(1+$B462)^3*$C462+Inputs!$B$29*(1+$D462)^3*Inputs!$B$19+Inputs!$B$30*(1+$E462)^3*Inputs!$B$20+Inputs!$B$31*(1+$F462)^3*Inputs!$B$21+Inputs!$B$22*(1+Inputs!$B$23)^3</f>
        <v>17219.729931331633</v>
      </c>
      <c r="U462" s="36">
        <f>Inputs!$B$12*(1+$B462)^4*$C462+Inputs!$B$29*(1+$D462)^4*Inputs!$B$19+Inputs!$B$30*(1+$E462)^4*Inputs!$B$20+Inputs!$B$31*(1+$F462)^4*Inputs!$B$21+Inputs!$B$22*(1+Inputs!$B$23)^4</f>
        <v>19451.764360418601</v>
      </c>
      <c r="V462" s="35">
        <f>Inputs!$B$13/(Q462*(1-$G462))</f>
        <v>1.2213331698824583</v>
      </c>
      <c r="W462" s="36">
        <f>Inputs!$B$13</f>
        <v>12660</v>
      </c>
      <c r="X462" s="36">
        <f t="shared" si="63"/>
        <v>13416.328325796407</v>
      </c>
      <c r="Y462" s="36">
        <f t="shared" si="64"/>
        <v>14324.177369874784</v>
      </c>
      <c r="Z462" s="36">
        <f t="shared" si="65"/>
        <v>15408.669732012224</v>
      </c>
      <c r="AA462" s="36">
        <f t="shared" si="66"/>
        <v>16698.23348300255</v>
      </c>
      <c r="AB462" s="36">
        <f t="shared" si="67"/>
        <v>55027.507447518117</v>
      </c>
      <c r="AC462" s="36">
        <f t="shared" si="68"/>
        <v>242179.42770642074</v>
      </c>
      <c r="AD462" s="36">
        <f t="shared" si="69"/>
        <v>154034.8820621747</v>
      </c>
    </row>
    <row r="463" spans="1:30" ht="14.25" customHeight="1" x14ac:dyDescent="0.25">
      <c r="A463" s="16">
        <v>447</v>
      </c>
      <c r="B463" s="34">
        <v>0.27531251287064101</v>
      </c>
      <c r="C463" s="34">
        <v>8.1764737598006093E-2</v>
      </c>
      <c r="D463" s="34">
        <v>2.9964717099911199E-2</v>
      </c>
      <c r="E463" s="34">
        <v>4.86807396931574E-2</v>
      </c>
      <c r="F463" s="34">
        <v>1.52286878111606E-2</v>
      </c>
      <c r="G463" s="34">
        <v>0.176491026916647</v>
      </c>
      <c r="H463" s="35">
        <v>0.95223636320425797</v>
      </c>
      <c r="I463" s="34">
        <v>9.0681391253404797E-2</v>
      </c>
      <c r="J463" s="34">
        <v>2.4276962770161101E-2</v>
      </c>
      <c r="K463" s="36">
        <f>Inputs!$B$12*(1+$B463)^4</f>
        <v>158714.91239543952</v>
      </c>
      <c r="L463" s="36">
        <f t="shared" si="60"/>
        <v>17197.829781953711</v>
      </c>
      <c r="M463" s="36">
        <f t="shared" si="61"/>
        <v>228257.98801118718</v>
      </c>
      <c r="N463" s="37">
        <f>M463/Inputs!$B$6</f>
        <v>347.9542500170536</v>
      </c>
      <c r="O463" s="38">
        <f>IF(N463&gt;Inputs!$B$4,1,0)</f>
        <v>0</v>
      </c>
      <c r="P463" s="34">
        <f t="shared" si="62"/>
        <v>6.6404428483243697E-2</v>
      </c>
      <c r="Q463" s="36">
        <f>Inputs!$B$12*(1+$B463)^0*$C463+Inputs!$B$29*(1+$D463)^0*Inputs!$B$19+Inputs!$B$30*(1+$E463)^0*Inputs!$B$20+Inputs!$B$31*(1+$F463)^0*Inputs!$B$21+Inputs!$B$22*(1+Inputs!$B$23)^0</f>
        <v>12927.928283307287</v>
      </c>
      <c r="R463" s="36">
        <f>Inputs!$B$12*(1+$B463)^1*$C463+Inputs!$B$29*(1+$D463)^1*Inputs!$B$19+Inputs!$B$30*(1+$E463)^1*Inputs!$B$20+Inputs!$B$31*(1+$F463)^1*Inputs!$B$21+Inputs!$B$22*(1+Inputs!$B$23)^1</f>
        <v>14499.357224633772</v>
      </c>
      <c r="S463" s="36">
        <f>Inputs!$B$12*(1+$B463)^2*$C463+Inputs!$B$29*(1+$D463)^2*Inputs!$B$19+Inputs!$B$30*(1+$E463)^2*Inputs!$B$20+Inputs!$B$31*(1+$F463)^2*Inputs!$B$21+Inputs!$B$22*(1+Inputs!$B$23)^2</f>
        <v>16450.524901975437</v>
      </c>
      <c r="T463" s="36">
        <f>Inputs!$B$12*(1+$B463)^3*$C463+Inputs!$B$29*(1+$D463)^3*Inputs!$B$19+Inputs!$B$30*(1+$E463)^3*Inputs!$B$20+Inputs!$B$31*(1+$F463)^3*Inputs!$B$21+Inputs!$B$22*(1+Inputs!$B$23)^3</f>
        <v>18884.138798967571</v>
      </c>
      <c r="U463" s="36">
        <f>Inputs!$B$12*(1+$B463)^4*$C463+Inputs!$B$29*(1+$D463)^4*Inputs!$B$19+Inputs!$B$30*(1+$E463)^4*Inputs!$B$20+Inputs!$B$31*(1+$F463)^4*Inputs!$B$21+Inputs!$B$22*(1+Inputs!$B$23)^4</f>
        <v>21931.106735009776</v>
      </c>
      <c r="V463" s="35">
        <f>Inputs!$B$13/(Q463*(1-$G463))</f>
        <v>1.189149440276174</v>
      </c>
      <c r="W463" s="36">
        <f>Inputs!$B$13</f>
        <v>12660</v>
      </c>
      <c r="X463" s="36">
        <f t="shared" si="63"/>
        <v>13491.655133808681</v>
      </c>
      <c r="Y463" s="36">
        <f t="shared" si="64"/>
        <v>14504.842556700978</v>
      </c>
      <c r="Z463" s="36">
        <f t="shared" si="65"/>
        <v>15729.547204484932</v>
      </c>
      <c r="AA463" s="36">
        <f t="shared" si="66"/>
        <v>17197.829781953711</v>
      </c>
      <c r="AB463" s="36">
        <f t="shared" si="67"/>
        <v>56386.241303522795</v>
      </c>
      <c r="AC463" s="36">
        <f t="shared" si="68"/>
        <v>265273.58577813487</v>
      </c>
      <c r="AD463" s="36">
        <f t="shared" si="69"/>
        <v>171871.7467076644</v>
      </c>
    </row>
    <row r="464" spans="1:30" ht="14.25" customHeight="1" x14ac:dyDescent="0.25">
      <c r="A464" s="16">
        <v>448</v>
      </c>
      <c r="B464" s="34">
        <v>0.28435156399973099</v>
      </c>
      <c r="C464" s="34">
        <v>9.7269408109100897E-2</v>
      </c>
      <c r="D464" s="34">
        <v>4.2561317673547698E-2</v>
      </c>
      <c r="E464" s="34">
        <v>3.9325536524855903E-2</v>
      </c>
      <c r="F464" s="34">
        <v>2.06235263654196E-2</v>
      </c>
      <c r="G464" s="34">
        <v>0.158869407749236</v>
      </c>
      <c r="H464" s="35">
        <v>1.0113738932957601</v>
      </c>
      <c r="I464" s="34">
        <v>9.2199265053344498E-2</v>
      </c>
      <c r="J464" s="34">
        <v>2.4673563927730301E-2</v>
      </c>
      <c r="K464" s="36">
        <f>Inputs!$B$12*(1+$B464)^4</f>
        <v>163262.68178185201</v>
      </c>
      <c r="L464" s="36">
        <f t="shared" si="60"/>
        <v>21280.266708052884</v>
      </c>
      <c r="M464" s="36">
        <f t="shared" si="61"/>
        <v>270154.87426290161</v>
      </c>
      <c r="N464" s="37">
        <f>M464/Inputs!$B$6</f>
        <v>411.82145466905735</v>
      </c>
      <c r="O464" s="38">
        <f>IF(N464&gt;Inputs!$B$4,1,0)</f>
        <v>1</v>
      </c>
      <c r="P464" s="34">
        <f t="shared" si="62"/>
        <v>6.7525701125614193E-2</v>
      </c>
      <c r="Q464" s="36">
        <f>Inputs!$B$12*(1+$B464)^0*$C464+Inputs!$B$29*(1+$D464)^0*Inputs!$B$19+Inputs!$B$30*(1+$E464)^0*Inputs!$B$20+Inputs!$B$31*(1+$F464)^0*Inputs!$B$21+Inputs!$B$22*(1+Inputs!$B$23)^0</f>
        <v>13858.208513972975</v>
      </c>
      <c r="R464" s="36">
        <f>Inputs!$B$12*(1+$B464)^1*$C464+Inputs!$B$29*(1+$D464)^1*Inputs!$B$19+Inputs!$B$30*(1+$E464)^1*Inputs!$B$20+Inputs!$B$31*(1+$F464)^1*Inputs!$B$21+Inputs!$B$22*(1+Inputs!$B$23)^1</f>
        <v>15780.92447507464</v>
      </c>
      <c r="S464" s="36">
        <f>Inputs!$B$12*(1+$B464)^2*$C464+Inputs!$B$29*(1+$D464)^2*Inputs!$B$19+Inputs!$B$30*(1+$E464)^2*Inputs!$B$20+Inputs!$B$31*(1+$F464)^2*Inputs!$B$21+Inputs!$B$22*(1+Inputs!$B$23)^2</f>
        <v>18185.235610125768</v>
      </c>
      <c r="T464" s="36">
        <f>Inputs!$B$12*(1+$B464)^3*$C464+Inputs!$B$29*(1+$D464)^3*Inputs!$B$19+Inputs!$B$30*(1+$E464)^3*Inputs!$B$20+Inputs!$B$31*(1+$F464)^3*Inputs!$B$21+Inputs!$B$22*(1+Inputs!$B$23)^3</f>
        <v>21205.708446983961</v>
      </c>
      <c r="U464" s="36">
        <f>Inputs!$B$12*(1+$B464)^4*$C464+Inputs!$B$29*(1+$D464)^4*Inputs!$B$19+Inputs!$B$30*(1+$E464)^4*Inputs!$B$20+Inputs!$B$31*(1+$F464)^4*Inputs!$B$21+Inputs!$B$22*(1+Inputs!$B$23)^4</f>
        <v>25015.080168159326</v>
      </c>
      <c r="V464" s="35">
        <f>Inputs!$B$13/(Q464*(1-$G464))</f>
        <v>1.0860834238613311</v>
      </c>
      <c r="W464" s="36">
        <f>Inputs!$B$13</f>
        <v>12660</v>
      </c>
      <c r="X464" s="36">
        <f t="shared" si="63"/>
        <v>14168.553896829109</v>
      </c>
      <c r="Y464" s="36">
        <f t="shared" si="64"/>
        <v>16041.519259659815</v>
      </c>
      <c r="Z464" s="36">
        <f t="shared" si="65"/>
        <v>18372.787805364827</v>
      </c>
      <c r="AA464" s="36">
        <f t="shared" si="66"/>
        <v>21280.266708052884</v>
      </c>
      <c r="AB464" s="36">
        <f t="shared" si="67"/>
        <v>62384.27304551081</v>
      </c>
      <c r="AC464" s="36">
        <f t="shared" si="68"/>
        <v>322918.92369262449</v>
      </c>
      <c r="AD464" s="36">
        <f t="shared" si="69"/>
        <v>207770.60121739082</v>
      </c>
    </row>
    <row r="465" spans="1:30" ht="14.25" customHeight="1" x14ac:dyDescent="0.25">
      <c r="A465" s="16">
        <v>449</v>
      </c>
      <c r="B465" s="34">
        <v>0.24985437796183199</v>
      </c>
      <c r="C465" s="34">
        <v>7.0915707058763197E-2</v>
      </c>
      <c r="D465" s="34">
        <v>4.1713168355790503E-2</v>
      </c>
      <c r="E465" s="34">
        <v>1.77119021908239E-2</v>
      </c>
      <c r="F465" s="34">
        <v>1.29050531956092E-2</v>
      </c>
      <c r="G465" s="34">
        <v>0.189322351442165</v>
      </c>
      <c r="H465" s="35">
        <v>1.14117850105603</v>
      </c>
      <c r="I465" s="34">
        <v>9.1423625484094301E-2</v>
      </c>
      <c r="J465" s="34">
        <v>3.2270987628317302E-2</v>
      </c>
      <c r="K465" s="36">
        <f>Inputs!$B$12*(1+$B465)^4</f>
        <v>146416.12659693253</v>
      </c>
      <c r="L465" s="36">
        <f t="shared" ref="L465:L528" si="70">AA465</f>
        <v>17690.792270151785</v>
      </c>
      <c r="M465" s="36">
        <f t="shared" ref="M465:M528" si="71">AB465+AD465</f>
        <v>256365.79697657144</v>
      </c>
      <c r="N465" s="37">
        <f>M465/Inputs!$B$6</f>
        <v>390.80151978135888</v>
      </c>
      <c r="O465" s="38">
        <f>IF(N465&gt;Inputs!$B$4,1,0)</f>
        <v>0</v>
      </c>
      <c r="P465" s="34">
        <f t="shared" ref="P465:P528" si="72">I465-J465</f>
        <v>5.9152637855776999E-2</v>
      </c>
      <c r="Q465" s="36">
        <f>Inputs!$B$12*(1+$B465)^0*$C465+Inputs!$B$29*(1+$D465)^0*Inputs!$B$19+Inputs!$B$30*(1+$E465)^0*Inputs!$B$20+Inputs!$B$31*(1+$F465)^0*Inputs!$B$21+Inputs!$B$22*(1+Inputs!$B$23)^0</f>
        <v>12276.986450952714</v>
      </c>
      <c r="R465" s="36">
        <f>Inputs!$B$12*(1+$B465)^1*$C465+Inputs!$B$29*(1+$D465)^1*Inputs!$B$19+Inputs!$B$30*(1+$E465)^1*Inputs!$B$20+Inputs!$B$31*(1+$F465)^1*Inputs!$B$21+Inputs!$B$22*(1+Inputs!$B$23)^1</f>
        <v>13511.40822976581</v>
      </c>
      <c r="S465" s="36">
        <f>Inputs!$B$12*(1+$B465)^2*$C465+Inputs!$B$29*(1+$D465)^2*Inputs!$B$19+Inputs!$B$30*(1+$E465)^2*Inputs!$B$20+Inputs!$B$31*(1+$F465)^2*Inputs!$B$21+Inputs!$B$22*(1+Inputs!$B$23)^2</f>
        <v>15016.663186298127</v>
      </c>
      <c r="T465" s="36">
        <f>Inputs!$B$12*(1+$B465)^3*$C465+Inputs!$B$29*(1+$D465)^3*Inputs!$B$19+Inputs!$B$30*(1+$E465)^3*Inputs!$B$20+Inputs!$B$31*(1+$F465)^3*Inputs!$B$21+Inputs!$B$22*(1+Inputs!$B$23)^3</f>
        <v>16859.319662892609</v>
      </c>
      <c r="U465" s="36">
        <f>Inputs!$B$12*(1+$B465)^4*$C465+Inputs!$B$29*(1+$D465)^4*Inputs!$B$19+Inputs!$B$30*(1+$E465)^4*Inputs!$B$20+Inputs!$B$31*(1+$F465)^4*Inputs!$B$21+Inputs!$B$22*(1+Inputs!$B$23)^4</f>
        <v>19122.536675293548</v>
      </c>
      <c r="V465" s="35">
        <f>Inputs!$B$13/(Q465*(1-$G465))</f>
        <v>1.2720193855898048</v>
      </c>
      <c r="W465" s="36">
        <f>Inputs!$B$13</f>
        <v>12660</v>
      </c>
      <c r="X465" s="36">
        <f t="shared" ref="X465:X528" si="73">R465*(1-$G465)*($V465+($H465-$V465)*1/4)</f>
        <v>13574.644853259229</v>
      </c>
      <c r="Y465" s="36">
        <f t="shared" ref="Y465:Y528" si="74">S465*(1-$G465)*($V465+($H465-$V465)*2/4)</f>
        <v>14688.741220749273</v>
      </c>
      <c r="Z465" s="36">
        <f t="shared" ref="Z465:Z528" si="75">T465*(1-$G465)*($V465+($H465-$V465)*3/4)</f>
        <v>16044.093144042892</v>
      </c>
      <c r="AA465" s="36">
        <f t="shared" ref="AA465:AA528" si="76">U465*(1-$G465)*$H465</f>
        <v>17690.792270151785</v>
      </c>
      <c r="AB465" s="36">
        <f t="shared" ref="AB465:AB528" si="77">W465/(1+$I465)^1+X465/(1+$I465)^2+Y465/(1+$I465)^3+Z465/(1+$I465)^4+AA465/(1+$I465)^5</f>
        <v>57023.189088085579</v>
      </c>
      <c r="AC465" s="36">
        <f t="shared" ref="AC465:AC528" si="78">AA465*(1+$J465)/($I465-$J465)</f>
        <v>308721.5088050972</v>
      </c>
      <c r="AD465" s="36">
        <f t="shared" ref="AD465:AD528" si="79">AC465/(1+$I465)^5</f>
        <v>199342.60788848586</v>
      </c>
    </row>
    <row r="466" spans="1:30" ht="14.25" customHeight="1" x14ac:dyDescent="0.25">
      <c r="A466" s="16">
        <v>450</v>
      </c>
      <c r="B466" s="34">
        <v>0.36144887023786498</v>
      </c>
      <c r="C466" s="34">
        <v>5.2774792134730401E-2</v>
      </c>
      <c r="D466" s="34">
        <v>4.3473586224772397E-2</v>
      </c>
      <c r="E466" s="34">
        <v>5.6441024453946401E-2</v>
      </c>
      <c r="F466" s="34">
        <v>2.1819046984018899E-2</v>
      </c>
      <c r="G466" s="34">
        <v>0.18225489619160101</v>
      </c>
      <c r="H466" s="35">
        <v>1.0629976074610701</v>
      </c>
      <c r="I466" s="34">
        <v>9.2812454872183606E-2</v>
      </c>
      <c r="J466" s="34">
        <v>2.2001240304540998E-2</v>
      </c>
      <c r="K466" s="36">
        <f>Inputs!$B$12*(1+$B466)^4</f>
        <v>206137.30501448477</v>
      </c>
      <c r="L466" s="36">
        <f t="shared" si="70"/>
        <v>17600.690065655646</v>
      </c>
      <c r="M466" s="36">
        <f t="shared" si="71"/>
        <v>219437.01779490104</v>
      </c>
      <c r="N466" s="37">
        <f>M466/Inputs!$B$6</f>
        <v>334.50764907759304</v>
      </c>
      <c r="O466" s="38">
        <f>IF(N466&gt;Inputs!$B$4,1,0)</f>
        <v>0</v>
      </c>
      <c r="P466" s="34">
        <f t="shared" si="72"/>
        <v>7.0811214567642611E-2</v>
      </c>
      <c r="Q466" s="36">
        <f>Inputs!$B$12*(1+$B466)^0*$C466+Inputs!$B$29*(1+$D466)^0*Inputs!$B$19+Inputs!$B$30*(1+$E466)^0*Inputs!$B$20+Inputs!$B$31*(1+$F466)^0*Inputs!$B$21+Inputs!$B$22*(1+Inputs!$B$23)^0</f>
        <v>11188.531555510745</v>
      </c>
      <c r="R466" s="36">
        <f>Inputs!$B$12*(1+$B466)^1*$C466+Inputs!$B$29*(1+$D466)^1*Inputs!$B$19+Inputs!$B$30*(1+$E466)^1*Inputs!$B$20+Inputs!$B$31*(1+$F466)^1*Inputs!$B$21+Inputs!$B$22*(1+Inputs!$B$23)^1</f>
        <v>12647.618236521368</v>
      </c>
      <c r="S466" s="36">
        <f>Inputs!$B$12*(1+$B466)^2*$C466+Inputs!$B$29*(1+$D466)^2*Inputs!$B$19+Inputs!$B$30*(1+$E466)^2*Inputs!$B$20+Inputs!$B$31*(1+$F466)^2*Inputs!$B$21+Inputs!$B$22*(1+Inputs!$B$23)^2</f>
        <v>14534.701473193876</v>
      </c>
      <c r="T466" s="36">
        <f>Inputs!$B$12*(1+$B466)^3*$C466+Inputs!$B$29*(1+$D466)^3*Inputs!$B$19+Inputs!$B$30*(1+$E466)^3*Inputs!$B$20+Inputs!$B$31*(1+$F466)^3*Inputs!$B$21+Inputs!$B$22*(1+Inputs!$B$23)^3</f>
        <v>17000.01501090471</v>
      </c>
      <c r="U466" s="36">
        <f>Inputs!$B$12*(1+$B466)^4*$C466+Inputs!$B$29*(1+$D466)^4*Inputs!$B$19+Inputs!$B$30*(1+$E466)^4*Inputs!$B$20+Inputs!$B$31*(1+$F466)^4*Inputs!$B$21+Inputs!$B$22*(1+Inputs!$B$23)^4</f>
        <v>20247.875225510492</v>
      </c>
      <c r="V466" s="35">
        <f>Inputs!$B$13/(Q466*(1-$G466))</f>
        <v>1.3837022977314575</v>
      </c>
      <c r="W466" s="36">
        <f>Inputs!$B$13</f>
        <v>12660</v>
      </c>
      <c r="X466" s="36">
        <f t="shared" si="73"/>
        <v>13481.75530192205</v>
      </c>
      <c r="Y466" s="36">
        <f t="shared" si="74"/>
        <v>14540.347245132774</v>
      </c>
      <c r="Z466" s="36">
        <f t="shared" si="75"/>
        <v>15892.034976715309</v>
      </c>
      <c r="AA466" s="36">
        <f t="shared" si="76"/>
        <v>17600.690065655646</v>
      </c>
      <c r="AB466" s="36">
        <f t="shared" si="77"/>
        <v>56450.795242959037</v>
      </c>
      <c r="AC466" s="36">
        <f t="shared" si="78"/>
        <v>254026.52937315273</v>
      </c>
      <c r="AD466" s="36">
        <f t="shared" si="79"/>
        <v>162986.22255194199</v>
      </c>
    </row>
    <row r="467" spans="1:30" ht="14.25" customHeight="1" x14ac:dyDescent="0.25">
      <c r="A467" s="16">
        <v>451</v>
      </c>
      <c r="B467" s="34">
        <v>0.35202776746039099</v>
      </c>
      <c r="C467" s="34">
        <v>7.5818581525004494E-2</v>
      </c>
      <c r="D467" s="34">
        <v>3.6679864283453698E-2</v>
      </c>
      <c r="E467" s="34">
        <v>2.62476191484638E-2</v>
      </c>
      <c r="F467" s="34">
        <v>-7.9092019107178807E-3</v>
      </c>
      <c r="G467" s="34">
        <v>0.17320178598042499</v>
      </c>
      <c r="H467" s="35">
        <v>1.02417921715914</v>
      </c>
      <c r="I467" s="34">
        <v>9.7808501907058296E-2</v>
      </c>
      <c r="J467" s="34">
        <v>2.6148717578876601E-2</v>
      </c>
      <c r="K467" s="36">
        <f>Inputs!$B$12*(1+$B467)^4</f>
        <v>200490.45188896338</v>
      </c>
      <c r="L467" s="36">
        <f t="shared" si="70"/>
        <v>19966.104260451408</v>
      </c>
      <c r="M467" s="36">
        <f t="shared" si="71"/>
        <v>238283.42897764425</v>
      </c>
      <c r="N467" s="37">
        <f>M467/Inputs!$B$6</f>
        <v>363.23693441714062</v>
      </c>
      <c r="O467" s="38">
        <f>IF(N467&gt;Inputs!$B$4,1,0)</f>
        <v>0</v>
      </c>
      <c r="P467" s="34">
        <f t="shared" si="72"/>
        <v>7.1659784328181694E-2</v>
      </c>
      <c r="Q467" s="36">
        <f>Inputs!$B$12*(1+$B467)^0*$C467+Inputs!$B$29*(1+$D467)^0*Inputs!$B$19+Inputs!$B$30*(1+$E467)^0*Inputs!$B$20+Inputs!$B$31*(1+$F467)^0*Inputs!$B$21+Inputs!$B$22*(1+Inputs!$B$23)^0</f>
        <v>12571.158918927191</v>
      </c>
      <c r="R467" s="36">
        <f>Inputs!$B$12*(1+$B467)^1*$C467+Inputs!$B$29*(1+$D467)^1*Inputs!$B$19+Inputs!$B$30*(1+$E467)^1*Inputs!$B$20+Inputs!$B$31*(1+$F467)^1*Inputs!$B$21+Inputs!$B$22*(1+Inputs!$B$23)^1</f>
        <v>14254.769747410981</v>
      </c>
      <c r="S467" s="36">
        <f>Inputs!$B$12*(1+$B467)^2*$C467+Inputs!$B$29*(1+$D467)^2*Inputs!$B$19+Inputs!$B$30*(1+$E467)^2*Inputs!$B$20+Inputs!$B$31*(1+$F467)^2*Inputs!$B$21+Inputs!$B$22*(1+Inputs!$B$23)^2</f>
        <v>16506.503056889458</v>
      </c>
      <c r="T467" s="36">
        <f>Inputs!$B$12*(1+$B467)^3*$C467+Inputs!$B$29*(1+$D467)^3*Inputs!$B$19+Inputs!$B$30*(1+$E467)^3*Inputs!$B$20+Inputs!$B$31*(1+$F467)^3*Inputs!$B$21+Inputs!$B$22*(1+Inputs!$B$23)^3</f>
        <v>19524.955703785592</v>
      </c>
      <c r="U467" s="36">
        <f>Inputs!$B$12*(1+$B467)^4*$C467+Inputs!$B$29*(1+$D467)^4*Inputs!$B$19+Inputs!$B$30*(1+$E467)^4*Inputs!$B$20+Inputs!$B$31*(1+$F467)^4*Inputs!$B$21+Inputs!$B$22*(1+Inputs!$B$23)^4</f>
        <v>23578.590828662782</v>
      </c>
      <c r="V467" s="35">
        <f>Inputs!$B$13/(Q467*(1-$G467))</f>
        <v>1.2180324517949916</v>
      </c>
      <c r="W467" s="36">
        <f>Inputs!$B$13</f>
        <v>12660</v>
      </c>
      <c r="X467" s="36">
        <f t="shared" si="73"/>
        <v>13784.329256395629</v>
      </c>
      <c r="Y467" s="36">
        <f t="shared" si="74"/>
        <v>15300.344845075519</v>
      </c>
      <c r="Z467" s="36">
        <f t="shared" si="75"/>
        <v>17315.881218865761</v>
      </c>
      <c r="AA467" s="36">
        <f t="shared" si="76"/>
        <v>19966.104260451408</v>
      </c>
      <c r="AB467" s="36">
        <f t="shared" si="77"/>
        <v>58977.274917750998</v>
      </c>
      <c r="AC467" s="36">
        <f t="shared" si="78"/>
        <v>285909.20938413916</v>
      </c>
      <c r="AD467" s="36">
        <f t="shared" si="79"/>
        <v>179306.15405989325</v>
      </c>
    </row>
    <row r="468" spans="1:30" ht="14.25" customHeight="1" x14ac:dyDescent="0.25">
      <c r="A468" s="16">
        <v>452</v>
      </c>
      <c r="B468" s="34">
        <v>0.29931187783068802</v>
      </c>
      <c r="C468" s="34">
        <v>0.103718023627918</v>
      </c>
      <c r="D468" s="34">
        <v>3.0931124083183201E-2</v>
      </c>
      <c r="E468" s="34">
        <v>3.4282786428566699E-2</v>
      </c>
      <c r="F468" s="34">
        <v>6.5385125261222601E-3</v>
      </c>
      <c r="G468" s="34">
        <v>0.18036993348330799</v>
      </c>
      <c r="H468" s="35">
        <v>1.0058147404675899</v>
      </c>
      <c r="I468" s="34">
        <v>9.6805666279529995E-2</v>
      </c>
      <c r="J468" s="34">
        <v>2.2669826006245401E-2</v>
      </c>
      <c r="K468" s="36">
        <f>Inputs!$B$12*(1+$B468)^4</f>
        <v>171003.45492569212</v>
      </c>
      <c r="L468" s="36">
        <f t="shared" si="70"/>
        <v>21746.358062747106</v>
      </c>
      <c r="M468" s="36">
        <f t="shared" si="71"/>
        <v>251105.29000288894</v>
      </c>
      <c r="N468" s="37">
        <f>M468/Inputs!$B$6</f>
        <v>382.78245427269655</v>
      </c>
      <c r="O468" s="38">
        <f>IF(N468&gt;Inputs!$B$4,1,0)</f>
        <v>0</v>
      </c>
      <c r="P468" s="34">
        <f t="shared" si="72"/>
        <v>7.4135840273284598E-2</v>
      </c>
      <c r="Q468" s="36">
        <f>Inputs!$B$12*(1+$B468)^0*$C468+Inputs!$B$29*(1+$D468)^0*Inputs!$B$19+Inputs!$B$30*(1+$E468)^0*Inputs!$B$20+Inputs!$B$31*(1+$F468)^0*Inputs!$B$21+Inputs!$B$22*(1+Inputs!$B$23)^0</f>
        <v>14245.125445102003</v>
      </c>
      <c r="R468" s="36">
        <f>Inputs!$B$12*(1+$B468)^1*$C468+Inputs!$B$29*(1+$D468)^1*Inputs!$B$19+Inputs!$B$30*(1+$E468)^1*Inputs!$B$20+Inputs!$B$31*(1+$F468)^1*Inputs!$B$21+Inputs!$B$22*(1+Inputs!$B$23)^1</f>
        <v>16256.37183928406</v>
      </c>
      <c r="S468" s="36">
        <f>Inputs!$B$12*(1+$B468)^2*$C468+Inputs!$B$29*(1+$D468)^2*Inputs!$B$19+Inputs!$B$30*(1+$E468)^2*Inputs!$B$20+Inputs!$B$31*(1+$F468)^2*Inputs!$B$21+Inputs!$B$22*(1+Inputs!$B$23)^2</f>
        <v>18829.358579834588</v>
      </c>
      <c r="T468" s="36">
        <f>Inputs!$B$12*(1+$B468)^3*$C468+Inputs!$B$29*(1+$D468)^3*Inputs!$B$19+Inputs!$B$30*(1+$E468)^3*Inputs!$B$20+Inputs!$B$31*(1+$F468)^3*Inputs!$B$21+Inputs!$B$22*(1+Inputs!$B$23)^3</f>
        <v>22131.09324066306</v>
      </c>
      <c r="U468" s="36">
        <f>Inputs!$B$12*(1+$B468)^4*$C468+Inputs!$B$29*(1+$D468)^4*Inputs!$B$19+Inputs!$B$30*(1+$E468)^4*Inputs!$B$20+Inputs!$B$31*(1+$F468)^4*Inputs!$B$21+Inputs!$B$22*(1+Inputs!$B$23)^4</f>
        <v>26378.534094409159</v>
      </c>
      <c r="V468" s="35">
        <f>Inputs!$B$13/(Q468*(1-$G468))</f>
        <v>1.0843002211599502</v>
      </c>
      <c r="W468" s="36">
        <f>Inputs!$B$13</f>
        <v>12660</v>
      </c>
      <c r="X468" s="36">
        <f t="shared" si="73"/>
        <v>14186.005798273491</v>
      </c>
      <c r="Y468" s="36">
        <f t="shared" si="74"/>
        <v>16128.485412024294</v>
      </c>
      <c r="Z468" s="36">
        <f t="shared" si="75"/>
        <v>18600.702906409872</v>
      </c>
      <c r="AA468" s="36">
        <f t="shared" si="76"/>
        <v>21746.358062747106</v>
      </c>
      <c r="AB468" s="36">
        <f t="shared" si="77"/>
        <v>62112.456898846714</v>
      </c>
      <c r="AC468" s="36">
        <f t="shared" si="78"/>
        <v>299981.00964822015</v>
      </c>
      <c r="AD468" s="36">
        <f t="shared" si="79"/>
        <v>188992.83310404222</v>
      </c>
    </row>
    <row r="469" spans="1:30" ht="14.25" customHeight="1" x14ac:dyDescent="0.25">
      <c r="A469" s="16">
        <v>453</v>
      </c>
      <c r="B469" s="34">
        <v>0.25498789047936499</v>
      </c>
      <c r="C469" s="34">
        <v>0.11193477082412</v>
      </c>
      <c r="D469" s="34">
        <v>4.2398374461944902E-2</v>
      </c>
      <c r="E469" s="34">
        <v>6.7793124683825506E-2</v>
      </c>
      <c r="F469" s="34">
        <v>3.2236038452958402E-2</v>
      </c>
      <c r="G469" s="34">
        <v>0.21463018648402701</v>
      </c>
      <c r="H469" s="35">
        <v>0.97151619568981895</v>
      </c>
      <c r="I469" s="34">
        <v>9.1492889338053607E-2</v>
      </c>
      <c r="J469" s="34">
        <v>2.01172293126879E-2</v>
      </c>
      <c r="K469" s="36">
        <f>Inputs!$B$12*(1+$B469)^4</f>
        <v>148836.48039396721</v>
      </c>
      <c r="L469" s="36">
        <f t="shared" si="70"/>
        <v>20107.477239561973</v>
      </c>
      <c r="M469" s="36">
        <f t="shared" si="71"/>
        <v>246463.63884198514</v>
      </c>
      <c r="N469" s="37">
        <f>M469/Inputs!$B$6</f>
        <v>375.70676652741639</v>
      </c>
      <c r="O469" s="38">
        <f>IF(N469&gt;Inputs!$B$4,1,0)</f>
        <v>0</v>
      </c>
      <c r="P469" s="34">
        <f t="shared" si="72"/>
        <v>7.1375660025365703E-2</v>
      </c>
      <c r="Q469" s="36">
        <f>Inputs!$B$12*(1+$B469)^0*$C469+Inputs!$B$29*(1+$D469)^0*Inputs!$B$19+Inputs!$B$30*(1+$E469)^0*Inputs!$B$20+Inputs!$B$31*(1+$F469)^0*Inputs!$B$21+Inputs!$B$22*(1+Inputs!$B$23)^0</f>
        <v>14738.130276874123</v>
      </c>
      <c r="R469" s="36">
        <f>Inputs!$B$12*(1+$B469)^1*$C469+Inputs!$B$29*(1+$D469)^1*Inputs!$B$19+Inputs!$B$30*(1+$E469)^1*Inputs!$B$20+Inputs!$B$31*(1+$F469)^1*Inputs!$B$21+Inputs!$B$22*(1+Inputs!$B$23)^1</f>
        <v>16837.175715037698</v>
      </c>
      <c r="S469" s="36">
        <f>Inputs!$B$12*(1+$B469)^2*$C469+Inputs!$B$29*(1+$D469)^2*Inputs!$B$19+Inputs!$B$30*(1+$E469)^2*Inputs!$B$20+Inputs!$B$31*(1+$F469)^2*Inputs!$B$21+Inputs!$B$22*(1+Inputs!$B$23)^2</f>
        <v>19392.980015390211</v>
      </c>
      <c r="T469" s="36">
        <f>Inputs!$B$12*(1+$B469)^3*$C469+Inputs!$B$29*(1+$D469)^3*Inputs!$B$19+Inputs!$B$30*(1+$E469)^3*Inputs!$B$20+Inputs!$B$31*(1+$F469)^3*Inputs!$B$21+Inputs!$B$22*(1+Inputs!$B$23)^3</f>
        <v>22518.011897035984</v>
      </c>
      <c r="U469" s="36">
        <f>Inputs!$B$12*(1+$B469)^4*$C469+Inputs!$B$29*(1+$D469)^4*Inputs!$B$19+Inputs!$B$30*(1+$E469)^4*Inputs!$B$20+Inputs!$B$31*(1+$F469)^4*Inputs!$B$21+Inputs!$B$22*(1+Inputs!$B$23)^4</f>
        <v>26353.19867513276</v>
      </c>
      <c r="V469" s="35">
        <f>Inputs!$B$13/(Q469*(1-$G469))</f>
        <v>1.0937475919051276</v>
      </c>
      <c r="W469" s="36">
        <f>Inputs!$B$13</f>
        <v>12660</v>
      </c>
      <c r="X469" s="36">
        <f t="shared" si="73"/>
        <v>14058.993400628686</v>
      </c>
      <c r="Y469" s="36">
        <f t="shared" si="74"/>
        <v>15727.666413627967</v>
      </c>
      <c r="Z469" s="36">
        <f t="shared" si="75"/>
        <v>17721.64621676768</v>
      </c>
      <c r="AA469" s="36">
        <f t="shared" si="76"/>
        <v>20107.477239561973</v>
      </c>
      <c r="AB469" s="36">
        <f t="shared" si="77"/>
        <v>60959.767617620775</v>
      </c>
      <c r="AC469" s="36">
        <f t="shared" si="78"/>
        <v>287380.65557362663</v>
      </c>
      <c r="AD469" s="36">
        <f t="shared" si="79"/>
        <v>185503.87122436438</v>
      </c>
    </row>
    <row r="470" spans="1:30" ht="14.25" customHeight="1" x14ac:dyDescent="0.25">
      <c r="A470" s="16">
        <v>454</v>
      </c>
      <c r="B470" s="34">
        <v>0.29228615179521</v>
      </c>
      <c r="C470" s="34">
        <v>6.1186048686070998E-2</v>
      </c>
      <c r="D470" s="34">
        <v>4.4897296515507099E-2</v>
      </c>
      <c r="E470" s="34">
        <v>3.5177532756089501E-2</v>
      </c>
      <c r="F470" s="34">
        <v>6.0621040485571397E-3</v>
      </c>
      <c r="G470" s="34">
        <v>0.20537481926509901</v>
      </c>
      <c r="H470" s="35">
        <v>1.0942749983829101</v>
      </c>
      <c r="I470" s="34">
        <v>9.9071536665361407E-2</v>
      </c>
      <c r="J470" s="34">
        <v>2.25996324376323E-2</v>
      </c>
      <c r="K470" s="36">
        <f>Inputs!$B$12*(1+$B470)^4</f>
        <v>167334.70102431736</v>
      </c>
      <c r="L470" s="36">
        <f t="shared" si="70"/>
        <v>16597.920038498505</v>
      </c>
      <c r="M470" s="36">
        <f t="shared" si="71"/>
        <v>192477.26163261532</v>
      </c>
      <c r="N470" s="37">
        <f>M470/Inputs!$B$6</f>
        <v>293.41045980581606</v>
      </c>
      <c r="O470" s="38">
        <f>IF(N470&gt;Inputs!$B$4,1,0)</f>
        <v>0</v>
      </c>
      <c r="P470" s="34">
        <f t="shared" si="72"/>
        <v>7.6471904227729107E-2</v>
      </c>
      <c r="Q470" s="36">
        <f>Inputs!$B$12*(1+$B470)^0*$C470+Inputs!$B$29*(1+$D470)^0*Inputs!$B$19+Inputs!$B$30*(1+$E470)^0*Inputs!$B$20+Inputs!$B$31*(1+$F470)^0*Inputs!$B$21+Inputs!$B$22*(1+Inputs!$B$23)^0</f>
        <v>11693.206948591182</v>
      </c>
      <c r="R470" s="36">
        <f>Inputs!$B$12*(1+$B470)^1*$C470+Inputs!$B$29*(1+$D470)^1*Inputs!$B$19+Inputs!$B$30*(1+$E470)^1*Inputs!$B$20+Inputs!$B$31*(1+$F470)^1*Inputs!$B$21+Inputs!$B$22*(1+Inputs!$B$23)^1</f>
        <v>12961.00912479376</v>
      </c>
      <c r="S470" s="36">
        <f>Inputs!$B$12*(1+$B470)^2*$C470+Inputs!$B$29*(1+$D470)^2*Inputs!$B$19+Inputs!$B$30*(1+$E470)^2*Inputs!$B$20+Inputs!$B$31*(1+$F470)^2*Inputs!$B$21+Inputs!$B$22*(1+Inputs!$B$23)^2</f>
        <v>14550.29502470755</v>
      </c>
      <c r="T470" s="36">
        <f>Inputs!$B$12*(1+$B470)^3*$C470+Inputs!$B$29*(1+$D470)^3*Inputs!$B$19+Inputs!$B$30*(1+$E470)^3*Inputs!$B$20+Inputs!$B$31*(1+$F470)^3*Inputs!$B$21+Inputs!$B$22*(1+Inputs!$B$23)^3</f>
        <v>16553.081621933416</v>
      </c>
      <c r="U470" s="36">
        <f>Inputs!$B$12*(1+$B470)^4*$C470+Inputs!$B$29*(1+$D470)^4*Inputs!$B$19+Inputs!$B$30*(1+$E470)^4*Inputs!$B$20+Inputs!$B$31*(1+$F470)^4*Inputs!$B$21+Inputs!$B$22*(1+Inputs!$B$23)^4</f>
        <v>19088.195223533301</v>
      </c>
      <c r="V470" s="35">
        <f>Inputs!$B$13/(Q470*(1-$G470))</f>
        <v>1.3625038762299762</v>
      </c>
      <c r="W470" s="36">
        <f>Inputs!$B$13</f>
        <v>12660</v>
      </c>
      <c r="X470" s="36">
        <f t="shared" si="73"/>
        <v>13341.991945165115</v>
      </c>
      <c r="Y470" s="36">
        <f t="shared" si="74"/>
        <v>14202.676525427481</v>
      </c>
      <c r="Z470" s="36">
        <f t="shared" si="75"/>
        <v>15275.578073028551</v>
      </c>
      <c r="AA470" s="36">
        <f t="shared" si="76"/>
        <v>16597.920038498505</v>
      </c>
      <c r="AB470" s="36">
        <f t="shared" si="77"/>
        <v>54079.969925090561</v>
      </c>
      <c r="AC470" s="36">
        <f t="shared" si="78"/>
        <v>221951.14796740311</v>
      </c>
      <c r="AD470" s="36">
        <f t="shared" si="79"/>
        <v>138397.29170752477</v>
      </c>
    </row>
    <row r="471" spans="1:30" ht="14.25" customHeight="1" x14ac:dyDescent="0.25">
      <c r="A471" s="16">
        <v>455</v>
      </c>
      <c r="B471" s="34">
        <v>0.31953418080159401</v>
      </c>
      <c r="C471" s="34">
        <v>6.1609044795668901E-2</v>
      </c>
      <c r="D471" s="34">
        <v>2.94087107297458E-2</v>
      </c>
      <c r="E471" s="34">
        <v>3.3147185915988503E-2</v>
      </c>
      <c r="F471" s="34">
        <v>1.61836810720754E-2</v>
      </c>
      <c r="G471" s="34">
        <v>0.18226771738339601</v>
      </c>
      <c r="H471" s="35">
        <v>1.03622380902113</v>
      </c>
      <c r="I471" s="34">
        <v>8.8990761182555403E-2</v>
      </c>
      <c r="J471" s="34">
        <v>2.5538542481778399E-2</v>
      </c>
      <c r="K471" s="36">
        <f>Inputs!$B$12*(1+$B471)^4</f>
        <v>181900.47305641632</v>
      </c>
      <c r="L471" s="36">
        <f t="shared" si="70"/>
        <v>16942.555073450756</v>
      </c>
      <c r="M471" s="36">
        <f t="shared" si="71"/>
        <v>234831.95193032452</v>
      </c>
      <c r="N471" s="37">
        <f>M471/Inputs!$B$6</f>
        <v>357.97553647915322</v>
      </c>
      <c r="O471" s="38">
        <f>IF(N471&gt;Inputs!$B$4,1,0)</f>
        <v>0</v>
      </c>
      <c r="P471" s="34">
        <f t="shared" si="72"/>
        <v>6.3452218700776997E-2</v>
      </c>
      <c r="Q471" s="36">
        <f>Inputs!$B$12*(1+$B471)^0*$C471+Inputs!$B$29*(1+$D471)^0*Inputs!$B$19+Inputs!$B$30*(1+$E471)^0*Inputs!$B$20+Inputs!$B$31*(1+$F471)^0*Inputs!$B$21+Inputs!$B$22*(1+Inputs!$B$23)^0</f>
        <v>11718.586715167057</v>
      </c>
      <c r="R471" s="36">
        <f>Inputs!$B$12*(1+$B471)^1*$C471+Inputs!$B$29*(1+$D471)^1*Inputs!$B$19+Inputs!$B$30*(1+$E471)^1*Inputs!$B$20+Inputs!$B$31*(1+$F471)^1*Inputs!$B$21+Inputs!$B$22*(1+Inputs!$B$23)^1</f>
        <v>13084.017680981535</v>
      </c>
      <c r="S471" s="36">
        <f>Inputs!$B$12*(1+$B471)^2*$C471+Inputs!$B$29*(1+$D471)^2*Inputs!$B$19+Inputs!$B$30*(1+$E471)^2*Inputs!$B$20+Inputs!$B$31*(1+$F471)^2*Inputs!$B$21+Inputs!$B$22*(1+Inputs!$B$23)^2</f>
        <v>14831.596596835738</v>
      </c>
      <c r="T471" s="36">
        <f>Inputs!$B$12*(1+$B471)^3*$C471+Inputs!$B$29*(1+$D471)^3*Inputs!$B$19+Inputs!$B$30*(1+$E471)^3*Inputs!$B$20+Inputs!$B$31*(1+$F471)^3*Inputs!$B$21+Inputs!$B$22*(1+Inputs!$B$23)^3</f>
        <v>17082.055928142923</v>
      </c>
      <c r="U471" s="36">
        <f>Inputs!$B$12*(1+$B471)^4*$C471+Inputs!$B$29*(1+$D471)^4*Inputs!$B$19+Inputs!$B$30*(1+$E471)^4*Inputs!$B$20+Inputs!$B$31*(1+$F471)^4*Inputs!$B$21+Inputs!$B$22*(1+Inputs!$B$23)^4</f>
        <v>19994.667941133132</v>
      </c>
      <c r="V471" s="35">
        <f>Inputs!$B$13/(Q471*(1-$G471))</f>
        <v>1.3211353837490962</v>
      </c>
      <c r="W471" s="36">
        <f>Inputs!$B$13</f>
        <v>12660</v>
      </c>
      <c r="X471" s="36">
        <f t="shared" si="73"/>
        <v>13373.039770619949</v>
      </c>
      <c r="Y471" s="36">
        <f t="shared" si="74"/>
        <v>14295.350682574137</v>
      </c>
      <c r="Z471" s="36">
        <f t="shared" si="75"/>
        <v>15469.49291575156</v>
      </c>
      <c r="AA471" s="36">
        <f t="shared" si="76"/>
        <v>16942.555073450756</v>
      </c>
      <c r="AB471" s="36">
        <f t="shared" si="77"/>
        <v>56033.767675705894</v>
      </c>
      <c r="AC471" s="36">
        <f t="shared" si="78"/>
        <v>273831.92568696075</v>
      </c>
      <c r="AD471" s="36">
        <f t="shared" si="79"/>
        <v>178798.18425461862</v>
      </c>
    </row>
    <row r="472" spans="1:30" ht="14.25" customHeight="1" x14ac:dyDescent="0.25">
      <c r="A472" s="16">
        <v>456</v>
      </c>
      <c r="B472" s="34">
        <v>0.24264958963549499</v>
      </c>
      <c r="C472" s="34">
        <v>9.0861423945602093E-2</v>
      </c>
      <c r="D472" s="34">
        <v>5.49197868351603E-2</v>
      </c>
      <c r="E472" s="34">
        <v>7.1365045168591296E-2</v>
      </c>
      <c r="F472" s="34">
        <v>1.30417613195834E-2</v>
      </c>
      <c r="G472" s="34">
        <v>0.22104523067161899</v>
      </c>
      <c r="H472" s="35">
        <v>1.14656519338392</v>
      </c>
      <c r="I472" s="34">
        <v>0.104177855479427</v>
      </c>
      <c r="J472" s="34">
        <v>2.6134222667557602E-2</v>
      </c>
      <c r="K472" s="36">
        <f>Inputs!$B$12*(1+$B472)^4</f>
        <v>143069.1422267638</v>
      </c>
      <c r="L472" s="36">
        <f t="shared" si="70"/>
        <v>20145.737664193584</v>
      </c>
      <c r="M472" s="36">
        <f t="shared" si="71"/>
        <v>220261.59144619363</v>
      </c>
      <c r="N472" s="37">
        <f>M472/Inputs!$B$6</f>
        <v>335.76462110700248</v>
      </c>
      <c r="O472" s="38">
        <f>IF(N472&gt;Inputs!$B$4,1,0)</f>
        <v>0</v>
      </c>
      <c r="P472" s="34">
        <f t="shared" si="72"/>
        <v>7.8043632811869393E-2</v>
      </c>
      <c r="Q472" s="36">
        <f>Inputs!$B$12*(1+$B472)^0*$C472+Inputs!$B$29*(1+$D472)^0*Inputs!$B$19+Inputs!$B$30*(1+$E472)^0*Inputs!$B$20+Inputs!$B$31*(1+$F472)^0*Inputs!$B$21+Inputs!$B$22*(1+Inputs!$B$23)^0</f>
        <v>13473.729464163047</v>
      </c>
      <c r="R472" s="36">
        <f>Inputs!$B$12*(1+$B472)^1*$C472+Inputs!$B$29*(1+$D472)^1*Inputs!$B$19+Inputs!$B$30*(1+$E472)^1*Inputs!$B$20+Inputs!$B$31*(1+$F472)^1*Inputs!$B$21+Inputs!$B$22*(1+Inputs!$B$23)^1</f>
        <v>15146.753638808215</v>
      </c>
      <c r="S472" s="36">
        <f>Inputs!$B$12*(1+$B472)^2*$C472+Inputs!$B$29*(1+$D472)^2*Inputs!$B$19+Inputs!$B$30*(1+$E472)^2*Inputs!$B$20+Inputs!$B$31*(1+$F472)^2*Inputs!$B$21+Inputs!$B$22*(1+Inputs!$B$23)^2</f>
        <v>17162.198986127674</v>
      </c>
      <c r="T472" s="36">
        <f>Inputs!$B$12*(1+$B472)^3*$C472+Inputs!$B$29*(1+$D472)^3*Inputs!$B$19+Inputs!$B$30*(1+$E472)^3*Inputs!$B$20+Inputs!$B$31*(1+$F472)^3*Inputs!$B$21+Inputs!$B$22*(1+Inputs!$B$23)^3</f>
        <v>19599.3600628122</v>
      </c>
      <c r="U472" s="36">
        <f>Inputs!$B$12*(1+$B472)^4*$C472+Inputs!$B$29*(1+$D472)^4*Inputs!$B$19+Inputs!$B$30*(1+$E472)^4*Inputs!$B$20+Inputs!$B$31*(1+$F472)^4*Inputs!$B$21+Inputs!$B$22*(1+Inputs!$B$23)^4</f>
        <v>22556.524261133567</v>
      </c>
      <c r="V472" s="35">
        <f>Inputs!$B$13/(Q472*(1-$G472))</f>
        <v>1.2062397666355682</v>
      </c>
      <c r="W472" s="36">
        <f>Inputs!$B$13</f>
        <v>12660</v>
      </c>
      <c r="X472" s="36">
        <f t="shared" si="73"/>
        <v>14055.964277459767</v>
      </c>
      <c r="Y472" s="36">
        <f t="shared" si="74"/>
        <v>15726.826845732039</v>
      </c>
      <c r="Z472" s="36">
        <f t="shared" si="75"/>
        <v>17732.391153288849</v>
      </c>
      <c r="AA472" s="36">
        <f t="shared" si="76"/>
        <v>20145.737664193584</v>
      </c>
      <c r="AB472" s="36">
        <f t="shared" si="77"/>
        <v>58879.736021497265</v>
      </c>
      <c r="AC472" s="36">
        <f t="shared" si="78"/>
        <v>264880.42795168102</v>
      </c>
      <c r="AD472" s="36">
        <f t="shared" si="79"/>
        <v>161381.85542469638</v>
      </c>
    </row>
    <row r="473" spans="1:30" ht="14.25" customHeight="1" x14ac:dyDescent="0.25">
      <c r="A473" s="16">
        <v>457</v>
      </c>
      <c r="B473" s="34">
        <v>0.369610331357283</v>
      </c>
      <c r="C473" s="34">
        <v>6.4079381497167201E-2</v>
      </c>
      <c r="D473" s="34">
        <v>4.49890914652884E-2</v>
      </c>
      <c r="E473" s="34">
        <v>2.3433451693474199E-2</v>
      </c>
      <c r="F473" s="34">
        <v>3.0249924102042702E-2</v>
      </c>
      <c r="G473" s="34">
        <v>0.18361542381204099</v>
      </c>
      <c r="H473" s="35">
        <v>1.0429951992334201</v>
      </c>
      <c r="I473" s="34">
        <v>9.7245454218881699E-2</v>
      </c>
      <c r="J473" s="34">
        <v>2.2262524782310399E-2</v>
      </c>
      <c r="K473" s="36">
        <f>Inputs!$B$12*(1+$B473)^4</f>
        <v>211124.84502549161</v>
      </c>
      <c r="L473" s="36">
        <f t="shared" si="70"/>
        <v>19339.005467172585</v>
      </c>
      <c r="M473" s="36">
        <f t="shared" si="71"/>
        <v>224064.00845222833</v>
      </c>
      <c r="N473" s="37">
        <f>M473/Inputs!$B$6</f>
        <v>341.56098849425052</v>
      </c>
      <c r="O473" s="38">
        <f>IF(N473&gt;Inputs!$B$4,1,0)</f>
        <v>0</v>
      </c>
      <c r="P473" s="34">
        <f t="shared" si="72"/>
        <v>7.4982929436571297E-2</v>
      </c>
      <c r="Q473" s="36">
        <f>Inputs!$B$12*(1+$B473)^0*$C473+Inputs!$B$29*(1+$D473)^0*Inputs!$B$19+Inputs!$B$30*(1+$E473)^0*Inputs!$B$20+Inputs!$B$31*(1+$F473)^0*Inputs!$B$21+Inputs!$B$22*(1+Inputs!$B$23)^0</f>
        <v>11866.806917256952</v>
      </c>
      <c r="R473" s="36">
        <f>Inputs!$B$12*(1+$B473)^1*$C473+Inputs!$B$29*(1+$D473)^1*Inputs!$B$19+Inputs!$B$30*(1+$E473)^1*Inputs!$B$20+Inputs!$B$31*(1+$F473)^1*Inputs!$B$21+Inputs!$B$22*(1+Inputs!$B$23)^1</f>
        <v>13562.622342606985</v>
      </c>
      <c r="S473" s="36">
        <f>Inputs!$B$12*(1+$B473)^2*$C473+Inputs!$B$29*(1+$D473)^2*Inputs!$B$19+Inputs!$B$30*(1+$E473)^2*Inputs!$B$20+Inputs!$B$31*(1+$F473)^2*Inputs!$B$21+Inputs!$B$22*(1+Inputs!$B$23)^2</f>
        <v>15793.792655357276</v>
      </c>
      <c r="T473" s="36">
        <f>Inputs!$B$12*(1+$B473)^3*$C473+Inputs!$B$29*(1+$D473)^3*Inputs!$B$19+Inputs!$B$30*(1+$E473)^3*Inputs!$B$20+Inputs!$B$31*(1+$F473)^3*Inputs!$B$21+Inputs!$B$22*(1+Inputs!$B$23)^3</f>
        <v>18754.847481832025</v>
      </c>
      <c r="U473" s="36">
        <f>Inputs!$B$12*(1+$B473)^4*$C473+Inputs!$B$29*(1+$D473)^4*Inputs!$B$19+Inputs!$B$30*(1+$E473)^4*Inputs!$B$20+Inputs!$B$31*(1+$F473)^4*Inputs!$B$21+Inputs!$B$22*(1+Inputs!$B$23)^4</f>
        <v>22712.086611058789</v>
      </c>
      <c r="V473" s="35">
        <f>Inputs!$B$13/(Q473*(1-$G473))</f>
        <v>1.3067877013391365</v>
      </c>
      <c r="W473" s="36">
        <f>Inputs!$B$13</f>
        <v>12660</v>
      </c>
      <c r="X473" s="36">
        <f t="shared" si="73"/>
        <v>13738.967507973161</v>
      </c>
      <c r="Y473" s="36">
        <f t="shared" si="74"/>
        <v>15148.825630683907</v>
      </c>
      <c r="Z473" s="36">
        <f t="shared" si="75"/>
        <v>16979.217783998643</v>
      </c>
      <c r="AA473" s="36">
        <f t="shared" si="76"/>
        <v>19339.005467172585</v>
      </c>
      <c r="AB473" s="36">
        <f t="shared" si="77"/>
        <v>58290.464681351354</v>
      </c>
      <c r="AC473" s="36">
        <f t="shared" si="78"/>
        <v>263653.8836799378</v>
      </c>
      <c r="AD473" s="36">
        <f t="shared" si="79"/>
        <v>165773.54377087698</v>
      </c>
    </row>
    <row r="474" spans="1:30" ht="14.25" customHeight="1" x14ac:dyDescent="0.25">
      <c r="A474" s="16">
        <v>458</v>
      </c>
      <c r="B474" s="34">
        <v>0.41511586991112998</v>
      </c>
      <c r="C474" s="34">
        <v>8.6838327658530307E-2</v>
      </c>
      <c r="D474" s="34">
        <v>3.03157516140047E-2</v>
      </c>
      <c r="E474" s="34">
        <v>2.8369807147230201E-2</v>
      </c>
      <c r="F474" s="34">
        <v>-1.5115998406376599E-3</v>
      </c>
      <c r="G474" s="34">
        <v>0.178947202070602</v>
      </c>
      <c r="H474" s="35">
        <v>1.10959505191551</v>
      </c>
      <c r="I474" s="34">
        <v>9.7606715400225794E-2</v>
      </c>
      <c r="J474" s="34">
        <v>3.3407168954040702E-2</v>
      </c>
      <c r="K474" s="36">
        <f>Inputs!$B$12*(1+$B474)^4</f>
        <v>240613.09311148757</v>
      </c>
      <c r="L474" s="36">
        <f t="shared" si="70"/>
        <v>26708.293574399864</v>
      </c>
      <c r="M474" s="36">
        <f t="shared" si="71"/>
        <v>338164.60116115783</v>
      </c>
      <c r="N474" s="37">
        <f>M474/Inputs!$B$6</f>
        <v>515.49481884322836</v>
      </c>
      <c r="O474" s="38">
        <f>IF(N474&gt;Inputs!$B$4,1,0)</f>
        <v>1</v>
      </c>
      <c r="P474" s="34">
        <f t="shared" si="72"/>
        <v>6.4199546446185085E-2</v>
      </c>
      <c r="Q474" s="36">
        <f>Inputs!$B$12*(1+$B474)^0*$C474+Inputs!$B$29*(1+$D474)^0*Inputs!$B$19+Inputs!$B$30*(1+$E474)^0*Inputs!$B$20+Inputs!$B$31*(1+$F474)^0*Inputs!$B$21+Inputs!$B$22*(1+Inputs!$B$23)^0</f>
        <v>13232.343686938741</v>
      </c>
      <c r="R474" s="36">
        <f>Inputs!$B$12*(1+$B474)^1*$C474+Inputs!$B$29*(1+$D474)^1*Inputs!$B$19+Inputs!$B$30*(1+$E474)^1*Inputs!$B$20+Inputs!$B$31*(1+$F474)^1*Inputs!$B$21+Inputs!$B$22*(1+Inputs!$B$23)^1</f>
        <v>15490.623039220503</v>
      </c>
      <c r="S474" s="36">
        <f>Inputs!$B$12*(1+$B474)^2*$C474+Inputs!$B$29*(1+$D474)^2*Inputs!$B$19+Inputs!$B$30*(1+$E474)^2*Inputs!$B$20+Inputs!$B$31*(1+$F474)^2*Inputs!$B$21+Inputs!$B$22*(1+Inputs!$B$23)^2</f>
        <v>18649.739886907504</v>
      </c>
      <c r="T474" s="36">
        <f>Inputs!$B$12*(1+$B474)^3*$C474+Inputs!$B$29*(1+$D474)^3*Inputs!$B$19+Inputs!$B$30*(1+$E474)^3*Inputs!$B$20+Inputs!$B$31*(1+$F474)^3*Inputs!$B$21+Inputs!$B$22*(1+Inputs!$B$23)^3</f>
        <v>23082.491057110572</v>
      </c>
      <c r="U474" s="36">
        <f>Inputs!$B$12*(1+$B474)^4*$C474+Inputs!$B$29*(1+$D474)^4*Inputs!$B$19+Inputs!$B$30*(1+$E474)^4*Inputs!$B$20+Inputs!$B$31*(1+$F474)^4*Inputs!$B$21+Inputs!$B$22*(1+Inputs!$B$23)^4</f>
        <v>29316.393643550968</v>
      </c>
      <c r="V474" s="35">
        <f>Inputs!$B$13/(Q474*(1-$G474))</f>
        <v>1.1652680741974453</v>
      </c>
      <c r="W474" s="36">
        <f>Inputs!$B$13</f>
        <v>12660</v>
      </c>
      <c r="X474" s="36">
        <f t="shared" si="73"/>
        <v>14643.580125584012</v>
      </c>
      <c r="Y474" s="36">
        <f t="shared" si="74"/>
        <v>17416.831082787005</v>
      </c>
      <c r="Z474" s="36">
        <f t="shared" si="75"/>
        <v>21292.761135752677</v>
      </c>
      <c r="AA474" s="36">
        <f t="shared" si="76"/>
        <v>26708.293574399864</v>
      </c>
      <c r="AB474" s="36">
        <f t="shared" si="77"/>
        <v>68296.300706846843</v>
      </c>
      <c r="AC474" s="36">
        <f t="shared" si="78"/>
        <v>429918.02244973747</v>
      </c>
      <c r="AD474" s="36">
        <f t="shared" si="79"/>
        <v>269868.30045431101</v>
      </c>
    </row>
    <row r="475" spans="1:30" ht="14.25" customHeight="1" x14ac:dyDescent="0.25">
      <c r="A475" s="16">
        <v>459</v>
      </c>
      <c r="B475" s="34">
        <v>0.45786394401615099</v>
      </c>
      <c r="C475" s="34">
        <v>7.3364211629916701E-2</v>
      </c>
      <c r="D475" s="34">
        <v>1.11677066412398E-2</v>
      </c>
      <c r="E475" s="34">
        <v>4.0342580034361801E-2</v>
      </c>
      <c r="F475" s="34">
        <v>5.0741900960029904E-3</v>
      </c>
      <c r="G475" s="34">
        <v>0.180519523427871</v>
      </c>
      <c r="H475" s="35">
        <v>0.97655516341809701</v>
      </c>
      <c r="I475" s="34">
        <v>9.3454197794829705E-2</v>
      </c>
      <c r="J475" s="34">
        <v>2.3517540934354399E-2</v>
      </c>
      <c r="K475" s="36">
        <f>Inputs!$B$12*(1+$B475)^4</f>
        <v>271031.16430553672</v>
      </c>
      <c r="L475" s="36">
        <f t="shared" si="70"/>
        <v>22639.398873811093</v>
      </c>
      <c r="M475" s="36">
        <f t="shared" si="71"/>
        <v>275085.14106799249</v>
      </c>
      <c r="N475" s="37">
        <f>M475/Inputs!$B$6</f>
        <v>419.33710528657389</v>
      </c>
      <c r="O475" s="38">
        <f>IF(N475&gt;Inputs!$B$4,1,0)</f>
        <v>1</v>
      </c>
      <c r="P475" s="34">
        <f t="shared" si="72"/>
        <v>6.9936656860475302E-2</v>
      </c>
      <c r="Q475" s="36">
        <f>Inputs!$B$12*(1+$B475)^0*$C475+Inputs!$B$29*(1+$D475)^0*Inputs!$B$19+Inputs!$B$30*(1+$E475)^0*Inputs!$B$20+Inputs!$B$31*(1+$F475)^0*Inputs!$B$21+Inputs!$B$22*(1+Inputs!$B$23)^0</f>
        <v>12423.896725221923</v>
      </c>
      <c r="R475" s="36">
        <f>Inputs!$B$12*(1+$B475)^1*$C475+Inputs!$B$29*(1+$D475)^1*Inputs!$B$19+Inputs!$B$30*(1+$E475)^1*Inputs!$B$20+Inputs!$B$31*(1+$F475)^1*Inputs!$B$21+Inputs!$B$22*(1+Inputs!$B$23)^1</f>
        <v>14531.358350318853</v>
      </c>
      <c r="S475" s="36">
        <f>Inputs!$B$12*(1+$B475)^2*$C475+Inputs!$B$29*(1+$D475)^2*Inputs!$B$19+Inputs!$B$30*(1+$E475)^2*Inputs!$B$20+Inputs!$B$31*(1+$F475)^2*Inputs!$B$21+Inputs!$B$22*(1+Inputs!$B$23)^2</f>
        <v>17564.16490127072</v>
      </c>
      <c r="T475" s="36">
        <f>Inputs!$B$12*(1+$B475)^3*$C475+Inputs!$B$29*(1+$D475)^3*Inputs!$B$19+Inputs!$B$30*(1+$E475)^3*Inputs!$B$20+Inputs!$B$31*(1+$F475)^3*Inputs!$B$21+Inputs!$B$22*(1+Inputs!$B$23)^3</f>
        <v>21944.941920526013</v>
      </c>
      <c r="U475" s="36">
        <f>Inputs!$B$12*(1+$B475)^4*$C475+Inputs!$B$29*(1+$D475)^4*Inputs!$B$19+Inputs!$B$30*(1+$E475)^4*Inputs!$B$20+Inputs!$B$31*(1+$F475)^4*Inputs!$B$21+Inputs!$B$22*(1+Inputs!$B$23)^4</f>
        <v>28289.775382006119</v>
      </c>
      <c r="V475" s="35">
        <f>Inputs!$B$13/(Q475*(1-$G475))</f>
        <v>1.243475582665132</v>
      </c>
      <c r="W475" s="36">
        <f>Inputs!$B$13</f>
        <v>12660</v>
      </c>
      <c r="X475" s="36">
        <f t="shared" si="73"/>
        <v>14012.878685087631</v>
      </c>
      <c r="Y475" s="36">
        <f t="shared" si="74"/>
        <v>15976.995420236306</v>
      </c>
      <c r="Z475" s="36">
        <f t="shared" si="75"/>
        <v>18761.869983671357</v>
      </c>
      <c r="AA475" s="36">
        <f t="shared" si="76"/>
        <v>22639.398873811093</v>
      </c>
      <c r="AB475" s="36">
        <f t="shared" si="77"/>
        <v>63125.911605677815</v>
      </c>
      <c r="AC475" s="36">
        <f t="shared" si="78"/>
        <v>331325.84403888881</v>
      </c>
      <c r="AD475" s="36">
        <f t="shared" si="79"/>
        <v>211959.22946231469</v>
      </c>
    </row>
    <row r="476" spans="1:30" ht="14.25" customHeight="1" x14ac:dyDescent="0.25">
      <c r="A476" s="16">
        <v>460</v>
      </c>
      <c r="B476" s="34">
        <v>0.45142493545885298</v>
      </c>
      <c r="C476" s="34">
        <v>4.5403895334504299E-2</v>
      </c>
      <c r="D476" s="34">
        <v>2.0101882786679799E-2</v>
      </c>
      <c r="E476" s="34">
        <v>5.5617316758739301E-2</v>
      </c>
      <c r="F476" s="34">
        <v>2.5632187297514299E-2</v>
      </c>
      <c r="G476" s="34">
        <v>0.207605061867531</v>
      </c>
      <c r="H476" s="35">
        <v>0.982406572719973</v>
      </c>
      <c r="I476" s="34">
        <v>9.6467220393889802E-2</v>
      </c>
      <c r="J476" s="34">
        <v>2.9204103743351199E-2</v>
      </c>
      <c r="K476" s="36">
        <f>Inputs!$B$12*(1+$B476)^4</f>
        <v>266274.49537511606</v>
      </c>
      <c r="L476" s="36">
        <f t="shared" si="70"/>
        <v>16490.954357879378</v>
      </c>
      <c r="M476" s="36">
        <f t="shared" si="71"/>
        <v>213147.05792998581</v>
      </c>
      <c r="N476" s="37">
        <f>M476/Inputs!$B$6</f>
        <v>324.91929562497836</v>
      </c>
      <c r="O476" s="38">
        <f>IF(N476&gt;Inputs!$B$4,1,0)</f>
        <v>0</v>
      </c>
      <c r="P476" s="34">
        <f t="shared" si="72"/>
        <v>6.7263116650538607E-2</v>
      </c>
      <c r="Q476" s="36">
        <f>Inputs!$B$12*(1+$B476)^0*$C476+Inputs!$B$29*(1+$D476)^0*Inputs!$B$19+Inputs!$B$30*(1+$E476)^0*Inputs!$B$20+Inputs!$B$31*(1+$F476)^0*Inputs!$B$21+Inputs!$B$22*(1+Inputs!$B$23)^0</f>
        <v>10746.277747497181</v>
      </c>
      <c r="R476" s="36">
        <f>Inputs!$B$12*(1+$B476)^1*$C476+Inputs!$B$29*(1+$D476)^1*Inputs!$B$19+Inputs!$B$30*(1+$E476)^1*Inputs!$B$20+Inputs!$B$31*(1+$F476)^1*Inputs!$B$21+Inputs!$B$22*(1+Inputs!$B$23)^1</f>
        <v>12228.669886837795</v>
      </c>
      <c r="S476" s="36">
        <f>Inputs!$B$12*(1+$B476)^2*$C476+Inputs!$B$29*(1+$D476)^2*Inputs!$B$19+Inputs!$B$30*(1+$E476)^2*Inputs!$B$20+Inputs!$B$31*(1+$F476)^2*Inputs!$B$21+Inputs!$B$22*(1+Inputs!$B$23)^2</f>
        <v>14276.211697903542</v>
      </c>
      <c r="T476" s="36">
        <f>Inputs!$B$12*(1+$B476)^3*$C476+Inputs!$B$29*(1+$D476)^3*Inputs!$B$19+Inputs!$B$30*(1+$E476)^3*Inputs!$B$20+Inputs!$B$31*(1+$F476)^3*Inputs!$B$21+Inputs!$B$22*(1+Inputs!$B$23)^3</f>
        <v>17139.987252490893</v>
      </c>
      <c r="U476" s="36">
        <f>Inputs!$B$12*(1+$B476)^4*$C476+Inputs!$B$29*(1+$D476)^4*Inputs!$B$19+Inputs!$B$30*(1+$E476)^4*Inputs!$B$20+Inputs!$B$31*(1+$F476)^4*Inputs!$B$21+Inputs!$B$22*(1+Inputs!$B$23)^4</f>
        <v>21184.237546580691</v>
      </c>
      <c r="V476" s="35">
        <f>Inputs!$B$13/(Q476*(1-$G476))</f>
        <v>1.486736323068734</v>
      </c>
      <c r="W476" s="36">
        <f>Inputs!$B$13</f>
        <v>12660</v>
      </c>
      <c r="X476" s="36">
        <f t="shared" si="73"/>
        <v>13184.649229600504</v>
      </c>
      <c r="Y476" s="36">
        <f t="shared" si="74"/>
        <v>13965.963436197408</v>
      </c>
      <c r="Z476" s="36">
        <f t="shared" si="75"/>
        <v>15055.097727016853</v>
      </c>
      <c r="AA476" s="36">
        <f t="shared" si="76"/>
        <v>16490.954357879378</v>
      </c>
      <c r="AB476" s="36">
        <f t="shared" si="77"/>
        <v>53929.100237217019</v>
      </c>
      <c r="AC476" s="36">
        <f t="shared" si="78"/>
        <v>252330.82772470446</v>
      </c>
      <c r="AD476" s="36">
        <f t="shared" si="79"/>
        <v>159217.9576927688</v>
      </c>
    </row>
    <row r="477" spans="1:30" ht="14.25" customHeight="1" x14ac:dyDescent="0.25">
      <c r="A477" s="16">
        <v>461</v>
      </c>
      <c r="B477" s="34">
        <v>0.28377979248508101</v>
      </c>
      <c r="C477" s="34">
        <v>6.78476027533889E-2</v>
      </c>
      <c r="D477" s="34">
        <v>3.99380320725337E-2</v>
      </c>
      <c r="E477" s="34">
        <v>6.2005696152425703E-2</v>
      </c>
      <c r="F477" s="34">
        <v>1.7623758518459799E-2</v>
      </c>
      <c r="G477" s="34">
        <v>0.17534978109211899</v>
      </c>
      <c r="H477" s="35">
        <v>1.0108807294501401</v>
      </c>
      <c r="I477" s="34">
        <v>9.5331887783887195E-2</v>
      </c>
      <c r="J477" s="34">
        <v>1.7647031592540899E-2</v>
      </c>
      <c r="K477" s="36">
        <f>Inputs!$B$12*(1+$B477)^4</f>
        <v>162972.14876609808</v>
      </c>
      <c r="L477" s="36">
        <f t="shared" si="70"/>
        <v>16972.278388960713</v>
      </c>
      <c r="M477" s="36">
        <f t="shared" si="71"/>
        <v>196363.14369439299</v>
      </c>
      <c r="N477" s="37">
        <f>M477/Inputs!$B$6</f>
        <v>299.33406050974543</v>
      </c>
      <c r="O477" s="38">
        <f>IF(N477&gt;Inputs!$B$4,1,0)</f>
        <v>0</v>
      </c>
      <c r="P477" s="34">
        <f t="shared" si="72"/>
        <v>7.7684856191346296E-2</v>
      </c>
      <c r="Q477" s="36">
        <f>Inputs!$B$12*(1+$B477)^0*$C477+Inputs!$B$29*(1+$D477)^0*Inputs!$B$19+Inputs!$B$30*(1+$E477)^0*Inputs!$B$20+Inputs!$B$31*(1+$F477)^0*Inputs!$B$21+Inputs!$B$22*(1+Inputs!$B$23)^0</f>
        <v>12092.900192630255</v>
      </c>
      <c r="R477" s="36">
        <f>Inputs!$B$12*(1+$B477)^1*$C477+Inputs!$B$29*(1+$D477)^1*Inputs!$B$19+Inputs!$B$30*(1+$E477)^1*Inputs!$B$20+Inputs!$B$31*(1+$F477)^1*Inputs!$B$21+Inputs!$B$22*(1+Inputs!$B$23)^1</f>
        <v>13546.063168561177</v>
      </c>
      <c r="S477" s="36">
        <f>Inputs!$B$12*(1+$B477)^2*$C477+Inputs!$B$29*(1+$D477)^2*Inputs!$B$19+Inputs!$B$30*(1+$E477)^2*Inputs!$B$20+Inputs!$B$31*(1+$F477)^2*Inputs!$B$21+Inputs!$B$22*(1+Inputs!$B$23)^2</f>
        <v>15341.301007373255</v>
      </c>
      <c r="T477" s="36">
        <f>Inputs!$B$12*(1+$B477)^3*$C477+Inputs!$B$29*(1+$D477)^3*Inputs!$B$19+Inputs!$B$30*(1+$E477)^3*Inputs!$B$20+Inputs!$B$31*(1+$F477)^3*Inputs!$B$21+Inputs!$B$22*(1+Inputs!$B$23)^3</f>
        <v>17572.41642761953</v>
      </c>
      <c r="U477" s="36">
        <f>Inputs!$B$12*(1+$B477)^4*$C477+Inputs!$B$29*(1+$D477)^4*Inputs!$B$19+Inputs!$B$30*(1+$E477)^4*Inputs!$B$20+Inputs!$B$31*(1+$F477)^4*Inputs!$B$21+Inputs!$B$22*(1+Inputs!$B$23)^4</f>
        <v>20359.656687747796</v>
      </c>
      <c r="V477" s="35">
        <f>Inputs!$B$13/(Q477*(1-$G477))</f>
        <v>1.2695022022473104</v>
      </c>
      <c r="W477" s="36">
        <f>Inputs!$B$13</f>
        <v>12660</v>
      </c>
      <c r="X477" s="36">
        <f t="shared" si="73"/>
        <v>13459.059587843334</v>
      </c>
      <c r="Y477" s="36">
        <f t="shared" si="74"/>
        <v>14424.798520961205</v>
      </c>
      <c r="Z477" s="36">
        <f t="shared" si="75"/>
        <v>15585.697975878385</v>
      </c>
      <c r="AA477" s="36">
        <f t="shared" si="76"/>
        <v>16972.278388960713</v>
      </c>
      <c r="AB477" s="36">
        <f t="shared" si="77"/>
        <v>55345.876353372805</v>
      </c>
      <c r="AC477" s="36">
        <f t="shared" si="78"/>
        <v>222331.47576853074</v>
      </c>
      <c r="AD477" s="36">
        <f t="shared" si="79"/>
        <v>141017.26734102017</v>
      </c>
    </row>
    <row r="478" spans="1:30" ht="14.25" customHeight="1" x14ac:dyDescent="0.25">
      <c r="A478" s="16">
        <v>462</v>
      </c>
      <c r="B478" s="34">
        <v>0.32436384699258097</v>
      </c>
      <c r="C478" s="34">
        <v>6.8476815494701401E-2</v>
      </c>
      <c r="D478" s="34">
        <v>1.4144881144698E-2</v>
      </c>
      <c r="E478" s="34">
        <v>5.3842401171203501E-2</v>
      </c>
      <c r="F478" s="34">
        <v>1.37698631534835E-2</v>
      </c>
      <c r="G478" s="34">
        <v>0.17308780264766899</v>
      </c>
      <c r="H478" s="35">
        <v>0.99276615586752204</v>
      </c>
      <c r="I478" s="34">
        <v>0.105702316587048</v>
      </c>
      <c r="J478" s="34">
        <v>2.71925429842148E-2</v>
      </c>
      <c r="K478" s="36">
        <f>Inputs!$B$12*(1+$B478)^4</f>
        <v>184578.24706292886</v>
      </c>
      <c r="L478" s="36">
        <f t="shared" si="70"/>
        <v>17570.370347639418</v>
      </c>
      <c r="M478" s="36">
        <f t="shared" si="71"/>
        <v>193569.32455182157</v>
      </c>
      <c r="N478" s="37">
        <f>M478/Inputs!$B$6</f>
        <v>295.07518986558165</v>
      </c>
      <c r="O478" s="38">
        <f>IF(N478&gt;Inputs!$B$4,1,0)</f>
        <v>0</v>
      </c>
      <c r="P478" s="34">
        <f t="shared" si="72"/>
        <v>7.8509773602833205E-2</v>
      </c>
      <c r="Q478" s="36">
        <f>Inputs!$B$12*(1+$B478)^0*$C478+Inputs!$B$29*(1+$D478)^0*Inputs!$B$19+Inputs!$B$30*(1+$E478)^0*Inputs!$B$20+Inputs!$B$31*(1+$F478)^0*Inputs!$B$21+Inputs!$B$22*(1+Inputs!$B$23)^0</f>
        <v>12130.652957109007</v>
      </c>
      <c r="R478" s="36">
        <f>Inputs!$B$12*(1+$B478)^1*$C478+Inputs!$B$29*(1+$D478)^1*Inputs!$B$19+Inputs!$B$30*(1+$E478)^1*Inputs!$B$20+Inputs!$B$31*(1+$F478)^1*Inputs!$B$21+Inputs!$B$22*(1+Inputs!$B$23)^1</f>
        <v>13638.301910391974</v>
      </c>
      <c r="S478" s="36">
        <f>Inputs!$B$12*(1+$B478)^2*$C478+Inputs!$B$29*(1+$D478)^2*Inputs!$B$19+Inputs!$B$30*(1+$E478)^2*Inputs!$B$20+Inputs!$B$31*(1+$F478)^2*Inputs!$B$21+Inputs!$B$22*(1+Inputs!$B$23)^2</f>
        <v>15584.948546973104</v>
      </c>
      <c r="T478" s="36">
        <f>Inputs!$B$12*(1+$B478)^3*$C478+Inputs!$B$29*(1+$D478)^3*Inputs!$B$19+Inputs!$B$30*(1+$E478)^3*Inputs!$B$20+Inputs!$B$31*(1+$F478)^3*Inputs!$B$21+Inputs!$B$22*(1+Inputs!$B$23)^3</f>
        <v>18111.157961759527</v>
      </c>
      <c r="U478" s="36">
        <f>Inputs!$B$12*(1+$B478)^4*$C478+Inputs!$B$29*(1+$D478)^4*Inputs!$B$19+Inputs!$B$30*(1+$E478)^4*Inputs!$B$20+Inputs!$B$31*(1+$F478)^4*Inputs!$B$21+Inputs!$B$22*(1+Inputs!$B$23)^4</f>
        <v>21402.99520962192</v>
      </c>
      <c r="V478" s="35">
        <f>Inputs!$B$13/(Q478*(1-$G478))</f>
        <v>1.2620894295228955</v>
      </c>
      <c r="W478" s="36">
        <f>Inputs!$B$13</f>
        <v>12660</v>
      </c>
      <c r="X478" s="36">
        <f t="shared" si="73"/>
        <v>13474.103143814304</v>
      </c>
      <c r="Y478" s="36">
        <f t="shared" si="74"/>
        <v>14529.59495152916</v>
      </c>
      <c r="Z478" s="36">
        <f t="shared" si="75"/>
        <v>15876.369991918406</v>
      </c>
      <c r="AA478" s="36">
        <f t="shared" si="76"/>
        <v>17570.370347639418</v>
      </c>
      <c r="AB478" s="36">
        <f t="shared" si="77"/>
        <v>54472.264427316666</v>
      </c>
      <c r="AC478" s="36">
        <f t="shared" si="78"/>
        <v>229884.16053609495</v>
      </c>
      <c r="AD478" s="36">
        <f t="shared" si="79"/>
        <v>139097.0601245049</v>
      </c>
    </row>
    <row r="479" spans="1:30" ht="14.25" customHeight="1" x14ac:dyDescent="0.25">
      <c r="A479" s="16">
        <v>463</v>
      </c>
      <c r="B479" s="34">
        <v>0.297639755856275</v>
      </c>
      <c r="C479" s="34">
        <v>0.107507894088769</v>
      </c>
      <c r="D479" s="34">
        <v>2.9079892011055899E-2</v>
      </c>
      <c r="E479" s="34">
        <v>7.1832386424909106E-2</v>
      </c>
      <c r="F479" s="34">
        <v>8.7974100082194202E-3</v>
      </c>
      <c r="G479" s="34">
        <v>0.21743772698163799</v>
      </c>
      <c r="H479" s="35">
        <v>1.16764766510064</v>
      </c>
      <c r="I479" s="34">
        <v>8.93652450506357E-2</v>
      </c>
      <c r="J479" s="34">
        <v>2.2790540073108299E-2</v>
      </c>
      <c r="K479" s="36">
        <f>Inputs!$B$12*(1+$B479)^4</f>
        <v>170124.87561324911</v>
      </c>
      <c r="L479" s="36">
        <f t="shared" si="70"/>
        <v>25025.639268566705</v>
      </c>
      <c r="M479" s="36">
        <f t="shared" si="71"/>
        <v>319058.22031719715</v>
      </c>
      <c r="N479" s="37">
        <f>M479/Inputs!$B$6</f>
        <v>486.36923828841032</v>
      </c>
      <c r="O479" s="38">
        <f>IF(N479&gt;Inputs!$B$4,1,0)</f>
        <v>1</v>
      </c>
      <c r="P479" s="34">
        <f t="shared" si="72"/>
        <v>6.6574704977527405E-2</v>
      </c>
      <c r="Q479" s="36">
        <f>Inputs!$B$12*(1+$B479)^0*$C479+Inputs!$B$29*(1+$D479)^0*Inputs!$B$19+Inputs!$B$30*(1+$E479)^0*Inputs!$B$20+Inputs!$B$31*(1+$F479)^0*Inputs!$B$21+Inputs!$B$22*(1+Inputs!$B$23)^0</f>
        <v>14472.517672753063</v>
      </c>
      <c r="R479" s="36">
        <f>Inputs!$B$12*(1+$B479)^1*$C479+Inputs!$B$29*(1+$D479)^1*Inputs!$B$19+Inputs!$B$30*(1+$E479)^1*Inputs!$B$20+Inputs!$B$31*(1+$F479)^1*Inputs!$B$21+Inputs!$B$22*(1+Inputs!$B$23)^1</f>
        <v>16639.387790585861</v>
      </c>
      <c r="S479" s="36">
        <f>Inputs!$B$12*(1+$B479)^2*$C479+Inputs!$B$29*(1+$D479)^2*Inputs!$B$19+Inputs!$B$30*(1+$E479)^2*Inputs!$B$20+Inputs!$B$31*(1+$F479)^2*Inputs!$B$21+Inputs!$B$22*(1+Inputs!$B$23)^2</f>
        <v>19391.723467859945</v>
      </c>
      <c r="T479" s="36">
        <f>Inputs!$B$12*(1+$B479)^3*$C479+Inputs!$B$29*(1+$D479)^3*Inputs!$B$19+Inputs!$B$30*(1+$E479)^3*Inputs!$B$20+Inputs!$B$31*(1+$F479)^3*Inputs!$B$21+Inputs!$B$22*(1+Inputs!$B$23)^3</f>
        <v>22900.561615838829</v>
      </c>
      <c r="U479" s="36">
        <f>Inputs!$B$12*(1+$B479)^4*$C479+Inputs!$B$29*(1+$D479)^4*Inputs!$B$19+Inputs!$B$30*(1+$E479)^4*Inputs!$B$20+Inputs!$B$31*(1+$F479)^4*Inputs!$B$21+Inputs!$B$22*(1+Inputs!$B$23)^4</f>
        <v>27387.630377039062</v>
      </c>
      <c r="V479" s="35">
        <f>Inputs!$B$13/(Q479*(1-$G479))</f>
        <v>1.1178170000430587</v>
      </c>
      <c r="W479" s="36">
        <f>Inputs!$B$13</f>
        <v>12660</v>
      </c>
      <c r="X479" s="36">
        <f t="shared" si="73"/>
        <v>14717.710086150606</v>
      </c>
      <c r="Y479" s="36">
        <f t="shared" si="74"/>
        <v>17341.227340496036</v>
      </c>
      <c r="Z479" s="36">
        <f t="shared" si="75"/>
        <v>20702.293453067497</v>
      </c>
      <c r="AA479" s="36">
        <f t="shared" si="76"/>
        <v>25025.639268566705</v>
      </c>
      <c r="AB479" s="36">
        <f t="shared" si="77"/>
        <v>68450.148721356658</v>
      </c>
      <c r="AC479" s="36">
        <f t="shared" si="78"/>
        <v>384470.15441994328</v>
      </c>
      <c r="AD479" s="36">
        <f t="shared" si="79"/>
        <v>250608.07159584051</v>
      </c>
    </row>
    <row r="480" spans="1:30" ht="14.25" customHeight="1" x14ac:dyDescent="0.25">
      <c r="A480" s="16">
        <v>464</v>
      </c>
      <c r="B480" s="34">
        <v>0.29732048223408902</v>
      </c>
      <c r="C480" s="34">
        <v>8.5595073152302206E-2</v>
      </c>
      <c r="D480" s="34">
        <v>3.3330428308435703E-2</v>
      </c>
      <c r="E480" s="34">
        <v>1.5947848306287999E-2</v>
      </c>
      <c r="F480" s="34">
        <v>9.3898351363710698E-3</v>
      </c>
      <c r="G480" s="34">
        <v>0.19739747911585501</v>
      </c>
      <c r="H480" s="35">
        <v>1.1070827183970899</v>
      </c>
      <c r="I480" s="34">
        <v>9.5753100806333397E-2</v>
      </c>
      <c r="J480" s="34">
        <v>2.5375959084955799E-2</v>
      </c>
      <c r="K480" s="36">
        <f>Inputs!$B$12*(1+$B480)^4</f>
        <v>169957.50607281382</v>
      </c>
      <c r="L480" s="36">
        <f t="shared" si="70"/>
        <v>20506.870066495303</v>
      </c>
      <c r="M480" s="36">
        <f t="shared" si="71"/>
        <v>249553.31772434118</v>
      </c>
      <c r="N480" s="37">
        <f>M480/Inputs!$B$6</f>
        <v>380.4166428724713</v>
      </c>
      <c r="O480" s="38">
        <f>IF(N480&gt;Inputs!$B$4,1,0)</f>
        <v>0</v>
      </c>
      <c r="P480" s="34">
        <f t="shared" si="72"/>
        <v>7.0377141721377601E-2</v>
      </c>
      <c r="Q480" s="36">
        <f>Inputs!$B$12*(1+$B480)^0*$C480+Inputs!$B$29*(1+$D480)^0*Inputs!$B$19+Inputs!$B$30*(1+$E480)^0*Inputs!$B$20+Inputs!$B$31*(1+$F480)^0*Inputs!$B$21+Inputs!$B$22*(1+Inputs!$B$23)^0</f>
        <v>13157.748416565053</v>
      </c>
      <c r="R480" s="36">
        <f>Inputs!$B$12*(1+$B480)^1*$C480+Inputs!$B$29*(1+$D480)^1*Inputs!$B$19+Inputs!$B$30*(1+$E480)^1*Inputs!$B$20+Inputs!$B$31*(1+$F480)^1*Inputs!$B$21+Inputs!$B$22*(1+Inputs!$B$23)^1</f>
        <v>14808.058995100047</v>
      </c>
      <c r="S480" s="36">
        <f>Inputs!$B$12*(1+$B480)^2*$C480+Inputs!$B$29*(1+$D480)^2*Inputs!$B$19+Inputs!$B$30*(1+$E480)^2*Inputs!$B$20+Inputs!$B$31*(1+$F480)^2*Inputs!$B$21+Inputs!$B$22*(1+Inputs!$B$23)^2</f>
        <v>16914.994180659942</v>
      </c>
      <c r="T480" s="36">
        <f>Inputs!$B$12*(1+$B480)^3*$C480+Inputs!$B$29*(1+$D480)^3*Inputs!$B$19+Inputs!$B$30*(1+$E480)^3*Inputs!$B$20+Inputs!$B$31*(1+$F480)^3*Inputs!$B$21+Inputs!$B$22*(1+Inputs!$B$23)^3</f>
        <v>19613.609516541132</v>
      </c>
      <c r="U480" s="36">
        <f>Inputs!$B$12*(1+$B480)^4*$C480+Inputs!$B$29*(1+$D480)^4*Inputs!$B$19+Inputs!$B$30*(1+$E480)^4*Inputs!$B$20+Inputs!$B$31*(1+$F480)^4*Inputs!$B$21+Inputs!$B$22*(1+Inputs!$B$23)^4</f>
        <v>23079.095739782584</v>
      </c>
      <c r="V480" s="35">
        <f>Inputs!$B$13/(Q480*(1-$G480))</f>
        <v>1.1988134532724983</v>
      </c>
      <c r="W480" s="36">
        <f>Inputs!$B$13</f>
        <v>12660</v>
      </c>
      <c r="X480" s="36">
        <f t="shared" si="73"/>
        <v>13975.325871025727</v>
      </c>
      <c r="Y480" s="36">
        <f t="shared" si="74"/>
        <v>15652.442778981649</v>
      </c>
      <c r="Z480" s="36">
        <f t="shared" si="75"/>
        <v>17788.626118091499</v>
      </c>
      <c r="AA480" s="36">
        <f t="shared" si="76"/>
        <v>20506.870066495303</v>
      </c>
      <c r="AB480" s="36">
        <f t="shared" si="77"/>
        <v>60411.593233544358</v>
      </c>
      <c r="AC480" s="36">
        <f t="shared" si="78"/>
        <v>298779.56177177344</v>
      </c>
      <c r="AD480" s="36">
        <f t="shared" si="79"/>
        <v>189141.72449079683</v>
      </c>
    </row>
    <row r="481" spans="1:30" ht="14.25" customHeight="1" x14ac:dyDescent="0.25">
      <c r="A481" s="16">
        <v>465</v>
      </c>
      <c r="B481" s="34">
        <v>0.291663239698221</v>
      </c>
      <c r="C481" s="34">
        <v>8.0751221289629596E-2</v>
      </c>
      <c r="D481" s="34">
        <v>4.52021721549049E-2</v>
      </c>
      <c r="E481" s="34">
        <v>4.73598154719682E-2</v>
      </c>
      <c r="F481" s="34">
        <v>3.0119920250663599E-2</v>
      </c>
      <c r="G481" s="34">
        <v>0.19926115257633301</v>
      </c>
      <c r="H481" s="35">
        <v>1.02521402059165</v>
      </c>
      <c r="I481" s="34">
        <v>0.10115799832783801</v>
      </c>
      <c r="J481" s="34">
        <v>2.92834177096679E-2</v>
      </c>
      <c r="K481" s="36">
        <f>Inputs!$B$12*(1+$B481)^4</f>
        <v>167012.29729611112</v>
      </c>
      <c r="L481" s="36">
        <f t="shared" si="70"/>
        <v>18829.756058903087</v>
      </c>
      <c r="M481" s="36">
        <f t="shared" si="71"/>
        <v>223832.71526366021</v>
      </c>
      <c r="N481" s="37">
        <f>M481/Inputs!$B$6</f>
        <v>341.20840741411615</v>
      </c>
      <c r="O481" s="38">
        <f>IF(N481&gt;Inputs!$B$4,1,0)</f>
        <v>0</v>
      </c>
      <c r="P481" s="34">
        <f t="shared" si="72"/>
        <v>7.1874580618170106E-2</v>
      </c>
      <c r="Q481" s="36">
        <f>Inputs!$B$12*(1+$B481)^0*$C481+Inputs!$B$29*(1+$D481)^0*Inputs!$B$19+Inputs!$B$30*(1+$E481)^0*Inputs!$B$20+Inputs!$B$31*(1+$F481)^0*Inputs!$B$21+Inputs!$B$22*(1+Inputs!$B$23)^0</f>
        <v>12867.117304804699</v>
      </c>
      <c r="R481" s="36">
        <f>Inputs!$B$12*(1+$B481)^1*$C481+Inputs!$B$29*(1+$D481)^1*Inputs!$B$19+Inputs!$B$30*(1+$E481)^1*Inputs!$B$20+Inputs!$B$31*(1+$F481)^1*Inputs!$B$21+Inputs!$B$22*(1+Inputs!$B$23)^1</f>
        <v>14615.177228093722</v>
      </c>
      <c r="S481" s="36">
        <f>Inputs!$B$12*(1+$B481)^2*$C481+Inputs!$B$29*(1+$D481)^2*Inputs!$B$19+Inputs!$B$30*(1+$E481)^2*Inputs!$B$20+Inputs!$B$31*(1+$F481)^2*Inputs!$B$21+Inputs!$B$22*(1+Inputs!$B$23)^2</f>
        <v>16789.790083055683</v>
      </c>
      <c r="T481" s="36">
        <f>Inputs!$B$12*(1+$B481)^3*$C481+Inputs!$B$29*(1+$D481)^3*Inputs!$B$19+Inputs!$B$30*(1+$E481)^3*Inputs!$B$20+Inputs!$B$31*(1+$F481)^3*Inputs!$B$21+Inputs!$B$22*(1+Inputs!$B$23)^3</f>
        <v>19511.799758893852</v>
      </c>
      <c r="U481" s="36">
        <f>Inputs!$B$12*(1+$B481)^4*$C481+Inputs!$B$29*(1+$D481)^4*Inputs!$B$19+Inputs!$B$30*(1+$E481)^4*Inputs!$B$20+Inputs!$B$31*(1+$F481)^4*Inputs!$B$21+Inputs!$B$22*(1+Inputs!$B$23)^4</f>
        <v>22937.139625670396</v>
      </c>
      <c r="V481" s="35">
        <f>Inputs!$B$13/(Q481*(1-$G481))</f>
        <v>1.2287443866048857</v>
      </c>
      <c r="W481" s="36">
        <f>Inputs!$B$13</f>
        <v>12660</v>
      </c>
      <c r="X481" s="36">
        <f t="shared" si="73"/>
        <v>13784.446114855065</v>
      </c>
      <c r="Y481" s="36">
        <f t="shared" si="74"/>
        <v>15151.375687102467</v>
      </c>
      <c r="Z481" s="36">
        <f t="shared" si="75"/>
        <v>16812.778563369833</v>
      </c>
      <c r="AA481" s="36">
        <f t="shared" si="76"/>
        <v>18829.756058903087</v>
      </c>
      <c r="AB481" s="36">
        <f t="shared" si="77"/>
        <v>57278.297000059763</v>
      </c>
      <c r="AC481" s="36">
        <f t="shared" si="78"/>
        <v>269652.43489779031</v>
      </c>
      <c r="AD481" s="36">
        <f t="shared" si="79"/>
        <v>166554.41826360044</v>
      </c>
    </row>
    <row r="482" spans="1:30" ht="14.25" customHeight="1" x14ac:dyDescent="0.25">
      <c r="A482" s="16">
        <v>466</v>
      </c>
      <c r="B482" s="34">
        <v>0.31339913999482399</v>
      </c>
      <c r="C482" s="34">
        <v>8.4502229504873794E-2</v>
      </c>
      <c r="D482" s="34">
        <v>4.3410996208580299E-2</v>
      </c>
      <c r="E482" s="34">
        <v>2.56309636285918E-2</v>
      </c>
      <c r="F482" s="34">
        <v>1.77876927538069E-2</v>
      </c>
      <c r="G482" s="34">
        <v>0.197768983810895</v>
      </c>
      <c r="H482" s="35">
        <v>1.0530035445078501</v>
      </c>
      <c r="I482" s="34">
        <v>9.6931580396489997E-2</v>
      </c>
      <c r="J482" s="34">
        <v>2.7581705395153599E-2</v>
      </c>
      <c r="K482" s="36">
        <f>Inputs!$B$12*(1+$B482)^4</f>
        <v>178541.08131236199</v>
      </c>
      <c r="L482" s="36">
        <f t="shared" si="70"/>
        <v>20298.46573663834</v>
      </c>
      <c r="M482" s="36">
        <f t="shared" si="71"/>
        <v>249317.39878038413</v>
      </c>
      <c r="N482" s="37">
        <f>M482/Inputs!$B$6</f>
        <v>380.05701033595142</v>
      </c>
      <c r="O482" s="38">
        <f>IF(N482&gt;Inputs!$B$4,1,0)</f>
        <v>0</v>
      </c>
      <c r="P482" s="34">
        <f t="shared" si="72"/>
        <v>6.9349875001336395E-2</v>
      </c>
      <c r="Q482" s="36">
        <f>Inputs!$B$12*(1+$B482)^0*$C482+Inputs!$B$29*(1+$D482)^0*Inputs!$B$19+Inputs!$B$30*(1+$E482)^0*Inputs!$B$20+Inputs!$B$31*(1+$F482)^0*Inputs!$B$21+Inputs!$B$22*(1+Inputs!$B$23)^0</f>
        <v>13092.177797719349</v>
      </c>
      <c r="R482" s="36">
        <f>Inputs!$B$12*(1+$B482)^1*$C482+Inputs!$B$29*(1+$D482)^1*Inputs!$B$19+Inputs!$B$30*(1+$E482)^1*Inputs!$B$20+Inputs!$B$31*(1+$F482)^1*Inputs!$B$21+Inputs!$B$22*(1+Inputs!$B$23)^1</f>
        <v>14899.974231780019</v>
      </c>
      <c r="S482" s="36">
        <f>Inputs!$B$12*(1+$B482)^2*$C482+Inputs!$B$29*(1+$D482)^2*Inputs!$B$19+Inputs!$B$30*(1+$E482)^2*Inputs!$B$20+Inputs!$B$31*(1+$F482)^2*Inputs!$B$21+Inputs!$B$22*(1+Inputs!$B$23)^2</f>
        <v>17212.977937889409</v>
      </c>
      <c r="T482" s="36">
        <f>Inputs!$B$12*(1+$B482)^3*$C482+Inputs!$B$29*(1+$D482)^3*Inputs!$B$19+Inputs!$B$30*(1+$E482)^3*Inputs!$B$20+Inputs!$B$31*(1+$F482)^3*Inputs!$B$21+Inputs!$B$22*(1+Inputs!$B$23)^3</f>
        <v>20187.531979639585</v>
      </c>
      <c r="U482" s="36">
        <f>Inputs!$B$12*(1+$B482)^4*$C482+Inputs!$B$29*(1+$D482)^4*Inputs!$B$19+Inputs!$B$30*(1+$E482)^4*Inputs!$B$20+Inputs!$B$31*(1+$F482)^4*Inputs!$B$21+Inputs!$B$22*(1+Inputs!$B$23)^4</f>
        <v>24028.902267381312</v>
      </c>
      <c r="V482" s="35">
        <f>Inputs!$B$13/(Q482*(1-$G482))</f>
        <v>1.2053755064569511</v>
      </c>
      <c r="W482" s="36">
        <f>Inputs!$B$13</f>
        <v>12660</v>
      </c>
      <c r="X482" s="36">
        <f t="shared" si="73"/>
        <v>13952.786430454917</v>
      </c>
      <c r="Y482" s="36">
        <f t="shared" si="74"/>
        <v>15592.735136326204</v>
      </c>
      <c r="Z482" s="36">
        <f t="shared" si="75"/>
        <v>17670.378535617274</v>
      </c>
      <c r="AA482" s="36">
        <f t="shared" si="76"/>
        <v>20298.46573663834</v>
      </c>
      <c r="AB482" s="36">
        <f t="shared" si="77"/>
        <v>59936.490771398996</v>
      </c>
      <c r="AC482" s="36">
        <f t="shared" si="78"/>
        <v>300769.56934901432</v>
      </c>
      <c r="AD482" s="36">
        <f t="shared" si="79"/>
        <v>189380.90800898513</v>
      </c>
    </row>
    <row r="483" spans="1:30" ht="14.25" customHeight="1" x14ac:dyDescent="0.25">
      <c r="A483" s="16">
        <v>467</v>
      </c>
      <c r="B483" s="34">
        <v>0.432871577706196</v>
      </c>
      <c r="C483" s="34">
        <v>9.3212438269317896E-2</v>
      </c>
      <c r="D483" s="34">
        <v>3.9401462622494797E-2</v>
      </c>
      <c r="E483" s="34">
        <v>6.4157515147352601E-2</v>
      </c>
      <c r="F483" s="34">
        <v>2.9687269014596802E-2</v>
      </c>
      <c r="G483" s="34">
        <v>0.19438580973143799</v>
      </c>
      <c r="H483" s="35">
        <v>1.0550730020133301</v>
      </c>
      <c r="I483" s="34">
        <v>9.7231160415347198E-2</v>
      </c>
      <c r="J483" s="34">
        <v>2.3480961944370798E-2</v>
      </c>
      <c r="K483" s="36">
        <f>Inputs!$B$12*(1+$B483)^4</f>
        <v>252918.34013957236</v>
      </c>
      <c r="L483" s="36">
        <f t="shared" si="70"/>
        <v>28159.150434706156</v>
      </c>
      <c r="M483" s="36">
        <f t="shared" si="71"/>
        <v>316350.39222069981</v>
      </c>
      <c r="N483" s="37">
        <f>M483/Inputs!$B$6</f>
        <v>482.24145155594482</v>
      </c>
      <c r="O483" s="38">
        <f>IF(N483&gt;Inputs!$B$4,1,0)</f>
        <v>1</v>
      </c>
      <c r="P483" s="34">
        <f t="shared" si="72"/>
        <v>7.37501984709764E-2</v>
      </c>
      <c r="Q483" s="36">
        <f>Inputs!$B$12*(1+$B483)^0*$C483+Inputs!$B$29*(1+$D483)^0*Inputs!$B$19+Inputs!$B$30*(1+$E483)^0*Inputs!$B$20+Inputs!$B$31*(1+$F483)^0*Inputs!$B$21+Inputs!$B$22*(1+Inputs!$B$23)^0</f>
        <v>13614.790323585996</v>
      </c>
      <c r="R483" s="36">
        <f>Inputs!$B$12*(1+$B483)^1*$C483+Inputs!$B$29*(1+$D483)^1*Inputs!$B$19+Inputs!$B$30*(1+$E483)^1*Inputs!$B$20+Inputs!$B$31*(1+$F483)^1*Inputs!$B$21+Inputs!$B$22*(1+Inputs!$B$23)^1</f>
        <v>16391.740855495445</v>
      </c>
      <c r="S483" s="36">
        <f>Inputs!$B$12*(1+$B483)^2*$C483+Inputs!$B$29*(1+$D483)^2*Inputs!$B$19+Inputs!$B$30*(1+$E483)^2*Inputs!$B$20+Inputs!$B$31*(1+$F483)^2*Inputs!$B$21+Inputs!$B$22*(1+Inputs!$B$23)^2</f>
        <v>20234.00952167064</v>
      </c>
      <c r="T483" s="36">
        <f>Inputs!$B$12*(1+$B483)^3*$C483+Inputs!$B$29*(1+$D483)^3*Inputs!$B$19+Inputs!$B$30*(1+$E483)^3*Inputs!$B$20+Inputs!$B$31*(1+$F483)^3*Inputs!$B$21+Inputs!$B$22*(1+Inputs!$B$23)^3</f>
        <v>25596.147610197506</v>
      </c>
      <c r="U483" s="36">
        <f>Inputs!$B$12*(1+$B483)^4*$C483+Inputs!$B$29*(1+$D483)^4*Inputs!$B$19+Inputs!$B$30*(1+$E483)^4*Inputs!$B$20+Inputs!$B$31*(1+$F483)^4*Inputs!$B$21+Inputs!$B$22*(1+Inputs!$B$23)^4</f>
        <v>33129.122323203163</v>
      </c>
      <c r="V483" s="35">
        <f>Inputs!$B$13/(Q483*(1-$G483))</f>
        <v>1.1542387252262616</v>
      </c>
      <c r="W483" s="36">
        <f>Inputs!$B$13</f>
        <v>12660</v>
      </c>
      <c r="X483" s="36">
        <f t="shared" si="73"/>
        <v>14914.824802375382</v>
      </c>
      <c r="Y483" s="36">
        <f t="shared" si="74"/>
        <v>18006.780042244409</v>
      </c>
      <c r="Z483" s="36">
        <f t="shared" si="75"/>
        <v>22267.473830124905</v>
      </c>
      <c r="AA483" s="36">
        <f t="shared" si="76"/>
        <v>28159.150434706156</v>
      </c>
      <c r="AB483" s="36">
        <f t="shared" si="77"/>
        <v>70627.589800598129</v>
      </c>
      <c r="AC483" s="36">
        <f t="shared" si="78"/>
        <v>390783.41444452171</v>
      </c>
      <c r="AD483" s="36">
        <f t="shared" si="79"/>
        <v>245722.80242010168</v>
      </c>
    </row>
    <row r="484" spans="1:30" ht="14.25" customHeight="1" x14ac:dyDescent="0.25">
      <c r="A484" s="16">
        <v>468</v>
      </c>
      <c r="B484" s="34">
        <v>0.34366821397414299</v>
      </c>
      <c r="C484" s="34">
        <v>8.3949388200587699E-2</v>
      </c>
      <c r="D484" s="34">
        <v>2.708965922082E-2</v>
      </c>
      <c r="E484" s="34">
        <v>6.6541180609217598E-2</v>
      </c>
      <c r="F484" s="34">
        <v>3.3540833117343197E-2</v>
      </c>
      <c r="G484" s="34">
        <v>0.16479848377971701</v>
      </c>
      <c r="H484" s="35">
        <v>1.06705041359542</v>
      </c>
      <c r="I484" s="34">
        <v>0.10422989215839799</v>
      </c>
      <c r="J484" s="34">
        <v>2.7685349818207899E-2</v>
      </c>
      <c r="K484" s="36">
        <f>Inputs!$B$12*(1+$B484)^4</f>
        <v>195577.74056086043</v>
      </c>
      <c r="L484" s="36">
        <f t="shared" si="70"/>
        <v>23080.994383900943</v>
      </c>
      <c r="M484" s="36">
        <f t="shared" si="71"/>
        <v>251426.00635453386</v>
      </c>
      <c r="N484" s="37">
        <f>M484/Inputs!$B$6</f>
        <v>383.27135115020405</v>
      </c>
      <c r="O484" s="38">
        <f>IF(N484&gt;Inputs!$B$4,1,0)</f>
        <v>0</v>
      </c>
      <c r="P484" s="34">
        <f t="shared" si="72"/>
        <v>7.6544542340190092E-2</v>
      </c>
      <c r="Q484" s="36">
        <f>Inputs!$B$12*(1+$B484)^0*$C484+Inputs!$B$29*(1+$D484)^0*Inputs!$B$19+Inputs!$B$30*(1+$E484)^0*Inputs!$B$20+Inputs!$B$31*(1+$F484)^0*Inputs!$B$21+Inputs!$B$22*(1+Inputs!$B$23)^0</f>
        <v>13059.007319462184</v>
      </c>
      <c r="R484" s="36">
        <f>Inputs!$B$12*(1+$B484)^1*$C484+Inputs!$B$29*(1+$D484)^1*Inputs!$B$19+Inputs!$B$30*(1+$E484)^1*Inputs!$B$20+Inputs!$B$31*(1+$F484)^1*Inputs!$B$21+Inputs!$B$22*(1+Inputs!$B$23)^1</f>
        <v>15128.821353746389</v>
      </c>
      <c r="S484" s="36">
        <f>Inputs!$B$12*(1+$B484)^2*$C484+Inputs!$B$29*(1+$D484)^2*Inputs!$B$19+Inputs!$B$30*(1+$E484)^2*Inputs!$B$20+Inputs!$B$31*(1+$F484)^2*Inputs!$B$21+Inputs!$B$22*(1+Inputs!$B$23)^2</f>
        <v>17810.083034516043</v>
      </c>
      <c r="T484" s="36">
        <f>Inputs!$B$12*(1+$B484)^3*$C484+Inputs!$B$29*(1+$D484)^3*Inputs!$B$19+Inputs!$B$30*(1+$E484)^3*Inputs!$B$20+Inputs!$B$31*(1+$F484)^3*Inputs!$B$21+Inputs!$B$22*(1+Inputs!$B$23)^3</f>
        <v>21308.155621969978</v>
      </c>
      <c r="U484" s="36">
        <f>Inputs!$B$12*(1+$B484)^4*$C484+Inputs!$B$29*(1+$D484)^4*Inputs!$B$19+Inputs!$B$30*(1+$E484)^4*Inputs!$B$20+Inputs!$B$31*(1+$F484)^4*Inputs!$B$21+Inputs!$B$22*(1+Inputs!$B$23)^4</f>
        <v>25898.720144381256</v>
      </c>
      <c r="V484" s="35">
        <f>Inputs!$B$13/(Q484*(1-$G484))</f>
        <v>1.16073282511964</v>
      </c>
      <c r="W484" s="36">
        <f>Inputs!$B$13</f>
        <v>12660</v>
      </c>
      <c r="X484" s="36">
        <f t="shared" si="73"/>
        <v>14370.638844188899</v>
      </c>
      <c r="Y484" s="36">
        <f t="shared" si="74"/>
        <v>16569.147143880549</v>
      </c>
      <c r="Z484" s="36">
        <f t="shared" si="75"/>
        <v>19406.680726480856</v>
      </c>
      <c r="AA484" s="36">
        <f t="shared" si="76"/>
        <v>23080.994383900943</v>
      </c>
      <c r="AB484" s="36">
        <f t="shared" si="77"/>
        <v>62669.055944424494</v>
      </c>
      <c r="AC484" s="36">
        <f t="shared" si="78"/>
        <v>309884.92533081659</v>
      </c>
      <c r="AD484" s="36">
        <f t="shared" si="79"/>
        <v>188756.95041010936</v>
      </c>
    </row>
    <row r="485" spans="1:30" ht="14.25" customHeight="1" x14ac:dyDescent="0.25">
      <c r="A485" s="16">
        <v>469</v>
      </c>
      <c r="B485" s="34">
        <v>0.206021031545641</v>
      </c>
      <c r="C485" s="34">
        <v>8.6659543626604496E-2</v>
      </c>
      <c r="D485" s="34">
        <v>1.6001520484508199E-2</v>
      </c>
      <c r="E485" s="34">
        <v>3.5226162157133097E-2</v>
      </c>
      <c r="F485" s="34">
        <v>1.38927250721554E-2</v>
      </c>
      <c r="G485" s="34">
        <v>0.19861075644254</v>
      </c>
      <c r="H485" s="35">
        <v>0.96828435876889896</v>
      </c>
      <c r="I485" s="34">
        <v>9.4691398051790304E-2</v>
      </c>
      <c r="J485" s="34">
        <v>2.4099423018805799E-2</v>
      </c>
      <c r="K485" s="36">
        <f>Inputs!$B$12*(1+$B485)^4</f>
        <v>126931.89860826601</v>
      </c>
      <c r="L485" s="36">
        <f t="shared" si="70"/>
        <v>15192.310671057076</v>
      </c>
      <c r="M485" s="36">
        <f t="shared" si="71"/>
        <v>192930.80484652042</v>
      </c>
      <c r="N485" s="37">
        <f>M485/Inputs!$B$6</f>
        <v>294.10183665628114</v>
      </c>
      <c r="O485" s="38">
        <f>IF(N485&gt;Inputs!$B$4,1,0)</f>
        <v>0</v>
      </c>
      <c r="P485" s="34">
        <f t="shared" si="72"/>
        <v>7.0591975032984505E-2</v>
      </c>
      <c r="Q485" s="36">
        <f>Inputs!$B$12*(1+$B485)^0*$C485+Inputs!$B$29*(1+$D485)^0*Inputs!$B$19+Inputs!$B$30*(1+$E485)^0*Inputs!$B$20+Inputs!$B$31*(1+$F485)^0*Inputs!$B$21+Inputs!$B$22*(1+Inputs!$B$23)^0</f>
        <v>13221.61664502319</v>
      </c>
      <c r="R485" s="36">
        <f>Inputs!$B$12*(1+$B485)^1*$C485+Inputs!$B$29*(1+$D485)^1*Inputs!$B$19+Inputs!$B$30*(1+$E485)^1*Inputs!$B$20+Inputs!$B$31*(1+$F485)^1*Inputs!$B$21+Inputs!$B$22*(1+Inputs!$B$23)^1</f>
        <v>14427.74934831748</v>
      </c>
      <c r="S485" s="36">
        <f>Inputs!$B$12*(1+$B485)^2*$C485+Inputs!$B$29*(1+$D485)^2*Inputs!$B$19+Inputs!$B$30*(1+$E485)^2*Inputs!$B$20+Inputs!$B$31*(1+$F485)^2*Inputs!$B$21+Inputs!$B$22*(1+Inputs!$B$23)^2</f>
        <v>15857.336857542065</v>
      </c>
      <c r="T485" s="36">
        <f>Inputs!$B$12*(1+$B485)^3*$C485+Inputs!$B$29*(1+$D485)^3*Inputs!$B$19+Inputs!$B$30*(1+$E485)^3*Inputs!$B$20+Inputs!$B$31*(1+$F485)^3*Inputs!$B$21+Inputs!$B$22*(1+Inputs!$B$23)^3</f>
        <v>17555.920049250111</v>
      </c>
      <c r="U485" s="36">
        <f>Inputs!$B$12*(1+$B485)^4*$C485+Inputs!$B$29*(1+$D485)^4*Inputs!$B$19+Inputs!$B$30*(1+$E485)^4*Inputs!$B$20+Inputs!$B$31*(1+$F485)^4*Inputs!$B$21+Inputs!$B$22*(1+Inputs!$B$23)^4</f>
        <v>19578.409474828033</v>
      </c>
      <c r="V485" s="35">
        <f>Inputs!$B$13/(Q485*(1-$G485))</f>
        <v>1.1948286725817823</v>
      </c>
      <c r="W485" s="36">
        <f>Inputs!$B$13</f>
        <v>12660</v>
      </c>
      <c r="X485" s="36">
        <f t="shared" si="73"/>
        <v>13160.059509460769</v>
      </c>
      <c r="Y485" s="36">
        <f t="shared" si="74"/>
        <v>13744.311168518067</v>
      </c>
      <c r="Z485" s="36">
        <f t="shared" si="75"/>
        <v>14419.734246723197</v>
      </c>
      <c r="AA485" s="36">
        <f t="shared" si="76"/>
        <v>15192.310671057076</v>
      </c>
      <c r="AB485" s="36">
        <f t="shared" si="77"/>
        <v>52729.487569464523</v>
      </c>
      <c r="AC485" s="36">
        <f t="shared" si="78"/>
        <v>220399.50837587743</v>
      </c>
      <c r="AD485" s="36">
        <f t="shared" si="79"/>
        <v>140201.3172770559</v>
      </c>
    </row>
    <row r="486" spans="1:30" ht="14.25" customHeight="1" x14ac:dyDescent="0.25">
      <c r="A486" s="16">
        <v>470</v>
      </c>
      <c r="B486" s="34">
        <v>0.41027656965232601</v>
      </c>
      <c r="C486" s="34">
        <v>8.2538989889355194E-2</v>
      </c>
      <c r="D486" s="34">
        <v>3.5614938121959303E-2</v>
      </c>
      <c r="E486" s="34">
        <v>5.8036027192522703E-2</v>
      </c>
      <c r="F486" s="34">
        <v>1.58097833380304E-2</v>
      </c>
      <c r="G486" s="34">
        <v>0.17444202447274401</v>
      </c>
      <c r="H486" s="35">
        <v>1.0253160302029001</v>
      </c>
      <c r="I486" s="34">
        <v>8.5718393264674397E-2</v>
      </c>
      <c r="J486" s="34">
        <v>1.8563323915022099E-2</v>
      </c>
      <c r="K486" s="36">
        <f>Inputs!$B$12*(1+$B486)^4</f>
        <v>237338.61995859619</v>
      </c>
      <c r="L486" s="36">
        <f t="shared" si="70"/>
        <v>24332.638851416395</v>
      </c>
      <c r="M486" s="36">
        <f t="shared" si="71"/>
        <v>312137.54863366473</v>
      </c>
      <c r="N486" s="37">
        <f>M486/Inputs!$B$6</f>
        <v>475.8194338927816</v>
      </c>
      <c r="O486" s="38">
        <f>IF(N486&gt;Inputs!$B$4,1,0)</f>
        <v>1</v>
      </c>
      <c r="P486" s="34">
        <f t="shared" si="72"/>
        <v>6.7155069349652291E-2</v>
      </c>
      <c r="Q486" s="36">
        <f>Inputs!$B$12*(1+$B486)^0*$C486+Inputs!$B$29*(1+$D486)^0*Inputs!$B$19+Inputs!$B$30*(1+$E486)^0*Inputs!$B$20+Inputs!$B$31*(1+$F486)^0*Inputs!$B$21+Inputs!$B$22*(1+Inputs!$B$23)^0</f>
        <v>12974.383420788232</v>
      </c>
      <c r="R486" s="36">
        <f>Inputs!$B$12*(1+$B486)^1*$C486+Inputs!$B$29*(1+$D486)^1*Inputs!$B$19+Inputs!$B$30*(1+$E486)^1*Inputs!$B$20+Inputs!$B$31*(1+$F486)^1*Inputs!$B$21+Inputs!$B$22*(1+Inputs!$B$23)^1</f>
        <v>15271.735992012451</v>
      </c>
      <c r="S486" s="36">
        <f>Inputs!$B$12*(1+$B486)^2*$C486+Inputs!$B$29*(1+$D486)^2*Inputs!$B$19+Inputs!$B$30*(1+$E486)^2*Inputs!$B$20+Inputs!$B$31*(1+$F486)^2*Inputs!$B$21+Inputs!$B$22*(1+Inputs!$B$23)^2</f>
        <v>18414.397792915723</v>
      </c>
      <c r="T486" s="36">
        <f>Inputs!$B$12*(1+$B486)^3*$C486+Inputs!$B$29*(1+$D486)^3*Inputs!$B$19+Inputs!$B$30*(1+$E486)^3*Inputs!$B$20+Inputs!$B$31*(1+$F486)^3*Inputs!$B$21+Inputs!$B$22*(1+Inputs!$B$23)^3</f>
        <v>22744.975657559175</v>
      </c>
      <c r="U486" s="36">
        <f>Inputs!$B$12*(1+$B486)^4*$C486+Inputs!$B$29*(1+$D486)^4*Inputs!$B$19+Inputs!$B$30*(1+$E486)^4*Inputs!$B$20+Inputs!$B$31*(1+$F486)^4*Inputs!$B$21+Inputs!$B$22*(1+Inputs!$B$23)^4</f>
        <v>28746.427877590402</v>
      </c>
      <c r="V486" s="35">
        <f>Inputs!$B$13/(Q486*(1-$G486))</f>
        <v>1.1819508034072126</v>
      </c>
      <c r="W486" s="36">
        <f>Inputs!$B$13</f>
        <v>12660</v>
      </c>
      <c r="X486" s="36">
        <f t="shared" si="73"/>
        <v>14407.984027335175</v>
      </c>
      <c r="Y486" s="36">
        <f t="shared" si="74"/>
        <v>16777.604016767269</v>
      </c>
      <c r="Z486" s="36">
        <f t="shared" si="75"/>
        <v>19987.957028716173</v>
      </c>
      <c r="AA486" s="36">
        <f t="shared" si="76"/>
        <v>24332.638851416395</v>
      </c>
      <c r="AB486" s="36">
        <f t="shared" si="77"/>
        <v>67505.999225513166</v>
      </c>
      <c r="AC486" s="36">
        <f t="shared" si="78"/>
        <v>369061.24508753576</v>
      </c>
      <c r="AD486" s="36">
        <f t="shared" si="79"/>
        <v>244631.54940815159</v>
      </c>
    </row>
    <row r="487" spans="1:30" ht="14.25" customHeight="1" x14ac:dyDescent="0.25">
      <c r="A487" s="16">
        <v>471</v>
      </c>
      <c r="B487" s="34">
        <v>0.33361342982262798</v>
      </c>
      <c r="C487" s="34">
        <v>8.9758658131559504E-2</v>
      </c>
      <c r="D487" s="34">
        <v>1.8064316219532101E-2</v>
      </c>
      <c r="E487" s="34">
        <v>4.7825034748805603E-2</v>
      </c>
      <c r="F487" s="34">
        <v>1.7296418643892301E-2</v>
      </c>
      <c r="G487" s="34">
        <v>0.16782617833694799</v>
      </c>
      <c r="H487" s="35">
        <v>0.96218392859776303</v>
      </c>
      <c r="I487" s="34">
        <v>0.104720490564385</v>
      </c>
      <c r="J487" s="34">
        <v>2.6821796282573099E-2</v>
      </c>
      <c r="K487" s="36">
        <f>Inputs!$B$12*(1+$B487)^4</f>
        <v>189789.02362782607</v>
      </c>
      <c r="L487" s="36">
        <f t="shared" si="70"/>
        <v>20697.957486999876</v>
      </c>
      <c r="M487" s="36">
        <f t="shared" si="71"/>
        <v>224961.35878539234</v>
      </c>
      <c r="N487" s="37">
        <f>M487/Inputs!$B$6</f>
        <v>342.92890058748833</v>
      </c>
      <c r="O487" s="38">
        <f>IF(N487&gt;Inputs!$B$4,1,0)</f>
        <v>0</v>
      </c>
      <c r="P487" s="34">
        <f t="shared" si="72"/>
        <v>7.7898694281811898E-2</v>
      </c>
      <c r="Q487" s="36">
        <f>Inputs!$B$12*(1+$B487)^0*$C487+Inputs!$B$29*(1+$D487)^0*Inputs!$B$19+Inputs!$B$30*(1+$E487)^0*Inputs!$B$20+Inputs!$B$31*(1+$F487)^0*Inputs!$B$21+Inputs!$B$22*(1+Inputs!$B$23)^0</f>
        <v>13407.563515320493</v>
      </c>
      <c r="R487" s="36">
        <f>Inputs!$B$12*(1+$B487)^1*$C487+Inputs!$B$29*(1+$D487)^1*Inputs!$B$19+Inputs!$B$30*(1+$E487)^1*Inputs!$B$20+Inputs!$B$31*(1+$F487)^1*Inputs!$B$21+Inputs!$B$22*(1+Inputs!$B$23)^1</f>
        <v>15392.948989290788</v>
      </c>
      <c r="S487" s="36">
        <f>Inputs!$B$12*(1+$B487)^2*$C487+Inputs!$B$29*(1+$D487)^2*Inputs!$B$19+Inputs!$B$30*(1+$E487)^2*Inputs!$B$20+Inputs!$B$31*(1+$F487)^2*Inputs!$B$21+Inputs!$B$22*(1+Inputs!$B$23)^2</f>
        <v>17983.829830394596</v>
      </c>
      <c r="T487" s="36">
        <f>Inputs!$B$12*(1+$B487)^3*$C487+Inputs!$B$29*(1+$D487)^3*Inputs!$B$19+Inputs!$B$30*(1+$E487)^3*Inputs!$B$20+Inputs!$B$31*(1+$F487)^3*Inputs!$B$21+Inputs!$B$22*(1+Inputs!$B$23)^3</f>
        <v>21380.428260889363</v>
      </c>
      <c r="U487" s="36">
        <f>Inputs!$B$12*(1+$B487)^4*$C487+Inputs!$B$29*(1+$D487)^4*Inputs!$B$19+Inputs!$B$30*(1+$E487)^4*Inputs!$B$20+Inputs!$B$31*(1+$F487)^4*Inputs!$B$21+Inputs!$B$22*(1+Inputs!$B$23)^4</f>
        <v>25849.690180807243</v>
      </c>
      <c r="V487" s="35">
        <f>Inputs!$B$13/(Q487*(1-$G487))</f>
        <v>1.1346705758554911</v>
      </c>
      <c r="W487" s="36">
        <f>Inputs!$B$13</f>
        <v>12660</v>
      </c>
      <c r="X487" s="36">
        <f t="shared" si="73"/>
        <v>13982.314997450307</v>
      </c>
      <c r="Y487" s="36">
        <f t="shared" si="74"/>
        <v>15690.418790061205</v>
      </c>
      <c r="Z487" s="36">
        <f t="shared" si="75"/>
        <v>17886.630993853338</v>
      </c>
      <c r="AA487" s="36">
        <f t="shared" si="76"/>
        <v>20697.957486999876</v>
      </c>
      <c r="AB487" s="36">
        <f t="shared" si="77"/>
        <v>59143.866098517756</v>
      </c>
      <c r="AC487" s="36">
        <f t="shared" si="78"/>
        <v>272830.16849158937</v>
      </c>
      <c r="AD487" s="36">
        <f t="shared" si="79"/>
        <v>165817.49268687458</v>
      </c>
    </row>
    <row r="488" spans="1:30" ht="14.25" customHeight="1" x14ac:dyDescent="0.25">
      <c r="A488" s="16">
        <v>472</v>
      </c>
      <c r="B488" s="34">
        <v>0.3627114003934</v>
      </c>
      <c r="C488" s="34">
        <v>9.2272143184934194E-2</v>
      </c>
      <c r="D488" s="34">
        <v>3.1899574204925403E-2</v>
      </c>
      <c r="E488" s="34">
        <v>2.4526749375501099E-2</v>
      </c>
      <c r="F488" s="34">
        <v>2.44678882414457E-2</v>
      </c>
      <c r="G488" s="34">
        <v>0.22175451440260999</v>
      </c>
      <c r="H488" s="35">
        <v>1.13965047506535</v>
      </c>
      <c r="I488" s="34">
        <v>8.7874880358640703E-2</v>
      </c>
      <c r="J488" s="34">
        <v>3.1445177869595803E-2</v>
      </c>
      <c r="K488" s="36">
        <f>Inputs!$B$12*(1+$B488)^4</f>
        <v>206903.00929090413</v>
      </c>
      <c r="L488" s="36">
        <f t="shared" si="70"/>
        <v>24816.157004079159</v>
      </c>
      <c r="M488" s="36">
        <f t="shared" si="71"/>
        <v>365700.84564230085</v>
      </c>
      <c r="N488" s="37">
        <f>M488/Inputs!$B$6</f>
        <v>557.47080128399523</v>
      </c>
      <c r="O488" s="38">
        <f>IF(N488&gt;Inputs!$B$4,1,0)</f>
        <v>1</v>
      </c>
      <c r="P488" s="34">
        <f t="shared" si="72"/>
        <v>5.64297024890449E-2</v>
      </c>
      <c r="Q488" s="36">
        <f>Inputs!$B$12*(1+$B488)^0*$C488+Inputs!$B$29*(1+$D488)^0*Inputs!$B$19+Inputs!$B$30*(1+$E488)^0*Inputs!$B$20+Inputs!$B$31*(1+$F488)^0*Inputs!$B$21+Inputs!$B$22*(1+Inputs!$B$23)^0</f>
        <v>13558.372618522972</v>
      </c>
      <c r="R488" s="36">
        <f>Inputs!$B$12*(1+$B488)^1*$C488+Inputs!$B$29*(1+$D488)^1*Inputs!$B$19+Inputs!$B$30*(1+$E488)^1*Inputs!$B$20+Inputs!$B$31*(1+$F488)^1*Inputs!$B$21+Inputs!$B$22*(1+Inputs!$B$23)^1</f>
        <v>15774.68423429926</v>
      </c>
      <c r="S488" s="36">
        <f>Inputs!$B$12*(1+$B488)^2*$C488+Inputs!$B$29*(1+$D488)^2*Inputs!$B$19+Inputs!$B$30*(1+$E488)^2*Inputs!$B$20+Inputs!$B$31*(1+$F488)^2*Inputs!$B$21+Inputs!$B$22*(1+Inputs!$B$23)^2</f>
        <v>18724.851508970853</v>
      </c>
      <c r="T488" s="36">
        <f>Inputs!$B$12*(1+$B488)^3*$C488+Inputs!$B$29*(1+$D488)^3*Inputs!$B$19+Inputs!$B$30*(1+$E488)^3*Inputs!$B$20+Inputs!$B$31*(1+$F488)^3*Inputs!$B$21+Inputs!$B$22*(1+Inputs!$B$23)^3</f>
        <v>22673.205938988838</v>
      </c>
      <c r="U488" s="36">
        <f>Inputs!$B$12*(1+$B488)^4*$C488+Inputs!$B$29*(1+$D488)^4*Inputs!$B$19+Inputs!$B$30*(1+$E488)^4*Inputs!$B$20+Inputs!$B$31*(1+$F488)^4*Inputs!$B$21+Inputs!$B$22*(1+Inputs!$B$23)^4</f>
        <v>27979.905419845265</v>
      </c>
      <c r="V488" s="35">
        <f>Inputs!$B$13/(Q488*(1-$G488))</f>
        <v>1.1998018584192676</v>
      </c>
      <c r="W488" s="36">
        <f>Inputs!$B$13</f>
        <v>12660</v>
      </c>
      <c r="X488" s="36">
        <f t="shared" si="73"/>
        <v>14544.846380926332</v>
      </c>
      <c r="Y488" s="36">
        <f t="shared" si="74"/>
        <v>17045.871008066435</v>
      </c>
      <c r="Z488" s="36">
        <f t="shared" si="75"/>
        <v>20374.845114332897</v>
      </c>
      <c r="AA488" s="36">
        <f t="shared" si="76"/>
        <v>24816.157004079159</v>
      </c>
      <c r="AB488" s="36">
        <f t="shared" si="77"/>
        <v>68001.298817805786</v>
      </c>
      <c r="AC488" s="36">
        <f t="shared" si="78"/>
        <v>453599.86578134948</v>
      </c>
      <c r="AD488" s="36">
        <f t="shared" si="79"/>
        <v>297699.54682449508</v>
      </c>
    </row>
    <row r="489" spans="1:30" ht="14.25" customHeight="1" x14ac:dyDescent="0.25">
      <c r="A489" s="16">
        <v>473</v>
      </c>
      <c r="B489" s="34">
        <v>0.34157197104611098</v>
      </c>
      <c r="C489" s="34">
        <v>7.0183557495512097E-2</v>
      </c>
      <c r="D489" s="34">
        <v>5.4102604679523297E-2</v>
      </c>
      <c r="E489" s="34">
        <v>4.66496003939929E-2</v>
      </c>
      <c r="F489" s="34">
        <v>1.7386012490262798E-2</v>
      </c>
      <c r="G489" s="34">
        <v>0.158177596234924</v>
      </c>
      <c r="H489" s="35">
        <v>1.0347420658608699</v>
      </c>
      <c r="I489" s="34">
        <v>0.101283724790093</v>
      </c>
      <c r="J489" s="34">
        <v>1.9090287597511999E-2</v>
      </c>
      <c r="K489" s="36">
        <f>Inputs!$B$12*(1+$B489)^4</f>
        <v>194360.11840091404</v>
      </c>
      <c r="L489" s="36">
        <f t="shared" si="70"/>
        <v>20010.690162002451</v>
      </c>
      <c r="M489" s="36">
        <f t="shared" si="71"/>
        <v>211910.90072119882</v>
      </c>
      <c r="N489" s="37">
        <f>M489/Inputs!$B$6</f>
        <v>323.0349096359738</v>
      </c>
      <c r="O489" s="38">
        <f>IF(N489&gt;Inputs!$B$4,1,0)</f>
        <v>0</v>
      </c>
      <c r="P489" s="34">
        <f t="shared" si="72"/>
        <v>8.2193437192581001E-2</v>
      </c>
      <c r="Q489" s="36">
        <f>Inputs!$B$12*(1+$B489)^0*$C489+Inputs!$B$29*(1+$D489)^0*Inputs!$B$19+Inputs!$B$30*(1+$E489)^0*Inputs!$B$20+Inputs!$B$31*(1+$F489)^0*Inputs!$B$21+Inputs!$B$22*(1+Inputs!$B$23)^0</f>
        <v>12233.057477157647</v>
      </c>
      <c r="R489" s="36">
        <f>Inputs!$B$12*(1+$B489)^1*$C489+Inputs!$B$29*(1+$D489)^1*Inputs!$B$19+Inputs!$B$30*(1+$E489)^1*Inputs!$B$20+Inputs!$B$31*(1+$F489)^1*Inputs!$B$21+Inputs!$B$22*(1+Inputs!$B$23)^1</f>
        <v>13976.462676200035</v>
      </c>
      <c r="S489" s="36">
        <f>Inputs!$B$12*(1+$B489)^2*$C489+Inputs!$B$29*(1+$D489)^2*Inputs!$B$19+Inputs!$B$30*(1+$E489)^2*Inputs!$B$20+Inputs!$B$31*(1+$F489)^2*Inputs!$B$21+Inputs!$B$22*(1+Inputs!$B$23)^2</f>
        <v>16225.585721977845</v>
      </c>
      <c r="T489" s="36">
        <f>Inputs!$B$12*(1+$B489)^3*$C489+Inputs!$B$29*(1+$D489)^3*Inputs!$B$19+Inputs!$B$30*(1+$E489)^3*Inputs!$B$20+Inputs!$B$31*(1+$F489)^3*Inputs!$B$21+Inputs!$B$22*(1+Inputs!$B$23)^3</f>
        <v>19148.981461476214</v>
      </c>
      <c r="U489" s="36">
        <f>Inputs!$B$12*(1+$B489)^4*$C489+Inputs!$B$29*(1+$D489)^4*Inputs!$B$19+Inputs!$B$30*(1+$E489)^4*Inputs!$B$20+Inputs!$B$31*(1+$F489)^4*Inputs!$B$21+Inputs!$B$22*(1+Inputs!$B$23)^4</f>
        <v>22972.564677177848</v>
      </c>
      <c r="V489" s="35">
        <f>Inputs!$B$13/(Q489*(1-$G489))</f>
        <v>1.2293575415839424</v>
      </c>
      <c r="W489" s="36">
        <f>Inputs!$B$13</f>
        <v>12660</v>
      </c>
      <c r="X489" s="36">
        <f t="shared" si="73"/>
        <v>13891.804500247286</v>
      </c>
      <c r="Y489" s="36">
        <f t="shared" si="74"/>
        <v>15462.737974978958</v>
      </c>
      <c r="Z489" s="36">
        <f t="shared" si="75"/>
        <v>17464.387541961165</v>
      </c>
      <c r="AA489" s="36">
        <f t="shared" si="76"/>
        <v>20010.690162002451</v>
      </c>
      <c r="AB489" s="36">
        <f t="shared" si="77"/>
        <v>58752.267392680849</v>
      </c>
      <c r="AC489" s="36">
        <f t="shared" si="78"/>
        <v>248106.18327640012</v>
      </c>
      <c r="AD489" s="36">
        <f t="shared" si="79"/>
        <v>153158.63332851799</v>
      </c>
    </row>
    <row r="490" spans="1:30" ht="14.25" customHeight="1" x14ac:dyDescent="0.25">
      <c r="A490" s="16">
        <v>474</v>
      </c>
      <c r="B490" s="34">
        <v>0.34639322226188202</v>
      </c>
      <c r="C490" s="34">
        <v>4.3088208297110499E-2</v>
      </c>
      <c r="D490" s="34">
        <v>3.1549298716078998E-2</v>
      </c>
      <c r="E490" s="34">
        <v>7.1812186506855002E-2</v>
      </c>
      <c r="F490" s="34">
        <v>-4.4835704305692999E-3</v>
      </c>
      <c r="G490" s="34">
        <v>0.158713588501671</v>
      </c>
      <c r="H490" s="35">
        <v>1.08916574081546</v>
      </c>
      <c r="I490" s="34">
        <v>9.0907499861029806E-2</v>
      </c>
      <c r="J490" s="34">
        <v>2.7095890963410099E-2</v>
      </c>
      <c r="K490" s="36">
        <f>Inputs!$B$12*(1+$B490)^4</f>
        <v>197169.12872512007</v>
      </c>
      <c r="L490" s="36">
        <f t="shared" si="70"/>
        <v>15932.270404117235</v>
      </c>
      <c r="M490" s="36">
        <f t="shared" si="71"/>
        <v>220011.46867490379</v>
      </c>
      <c r="N490" s="37">
        <f>M490/Inputs!$B$6</f>
        <v>335.38333639467044</v>
      </c>
      <c r="O490" s="38">
        <f>IF(N490&gt;Inputs!$B$4,1,0)</f>
        <v>0</v>
      </c>
      <c r="P490" s="34">
        <f t="shared" si="72"/>
        <v>6.3811608897619707E-2</v>
      </c>
      <c r="Q490" s="36">
        <f>Inputs!$B$12*(1+$B490)^0*$C490+Inputs!$B$29*(1+$D490)^0*Inputs!$B$19+Inputs!$B$30*(1+$E490)^0*Inputs!$B$20+Inputs!$B$31*(1+$F490)^0*Inputs!$B$21+Inputs!$B$22*(1+Inputs!$B$23)^0</f>
        <v>10607.336525253551</v>
      </c>
      <c r="R490" s="36">
        <f>Inputs!$B$12*(1+$B490)^1*$C490+Inputs!$B$29*(1+$D490)^1*Inputs!$B$19+Inputs!$B$30*(1+$E490)^1*Inputs!$B$20+Inputs!$B$31*(1+$F490)^1*Inputs!$B$21+Inputs!$B$22*(1+Inputs!$B$23)^1</f>
        <v>11697.976428003014</v>
      </c>
      <c r="S490" s="36">
        <f>Inputs!$B$12*(1+$B490)^2*$C490+Inputs!$B$29*(1+$D490)^2*Inputs!$B$19+Inputs!$B$30*(1+$E490)^2*Inputs!$B$20+Inputs!$B$31*(1+$F490)^2*Inputs!$B$21+Inputs!$B$22*(1+Inputs!$B$23)^2</f>
        <v>13113.070957342899</v>
      </c>
      <c r="T490" s="36">
        <f>Inputs!$B$12*(1+$B490)^3*$C490+Inputs!$B$29*(1+$D490)^3*Inputs!$B$19+Inputs!$B$30*(1+$E490)^3*Inputs!$B$20+Inputs!$B$31*(1+$F490)^3*Inputs!$B$21+Inputs!$B$22*(1+Inputs!$B$23)^3</f>
        <v>14961.043680110803</v>
      </c>
      <c r="U490" s="36">
        <f>Inputs!$B$12*(1+$B490)^4*$C490+Inputs!$B$29*(1+$D490)^4*Inputs!$B$19+Inputs!$B$30*(1+$E490)^4*Inputs!$B$20+Inputs!$B$31*(1+$F490)^4*Inputs!$B$21+Inputs!$B$22*(1+Inputs!$B$23)^4</f>
        <v>17387.607261547248</v>
      </c>
      <c r="V490" s="35">
        <f>Inputs!$B$13/(Q490*(1-$G490))</f>
        <v>1.4186768569257999</v>
      </c>
      <c r="W490" s="36">
        <f>Inputs!$B$13</f>
        <v>12660</v>
      </c>
      <c r="X490" s="36">
        <f t="shared" si="73"/>
        <v>13150.985074029497</v>
      </c>
      <c r="Y490" s="36">
        <f t="shared" si="74"/>
        <v>13833.069686491301</v>
      </c>
      <c r="Z490" s="36">
        <f t="shared" si="75"/>
        <v>14745.659165014325</v>
      </c>
      <c r="AA490" s="36">
        <f t="shared" si="76"/>
        <v>15932.270404117235</v>
      </c>
      <c r="AB490" s="36">
        <f t="shared" si="77"/>
        <v>54033.926844004607</v>
      </c>
      <c r="AC490" s="36">
        <f t="shared" si="78"/>
        <v>256441.8880589793</v>
      </c>
      <c r="AD490" s="36">
        <f t="shared" si="79"/>
        <v>165977.54183089919</v>
      </c>
    </row>
    <row r="491" spans="1:30" ht="14.25" customHeight="1" x14ac:dyDescent="0.25">
      <c r="A491" s="16">
        <v>475</v>
      </c>
      <c r="B491" s="34">
        <v>0.351313054198441</v>
      </c>
      <c r="C491" s="34">
        <v>4.1061619377947903E-2</v>
      </c>
      <c r="D491" s="34">
        <v>3.4741384857217603E-2</v>
      </c>
      <c r="E491" s="34">
        <v>3.5436145598577197E-2</v>
      </c>
      <c r="F491" s="34">
        <v>3.07072697408808E-2</v>
      </c>
      <c r="G491" s="34">
        <v>0.17727251506298999</v>
      </c>
      <c r="H491" s="35">
        <v>1.14031070805991</v>
      </c>
      <c r="I491" s="34">
        <v>8.7273993609388895E-2</v>
      </c>
      <c r="J491" s="34">
        <v>2.9338445434284901E-2</v>
      </c>
      <c r="K491" s="36">
        <f>Inputs!$B$12*(1+$B491)^4</f>
        <v>200066.85229674607</v>
      </c>
      <c r="L491" s="36">
        <f t="shared" si="70"/>
        <v>16311.757413658552</v>
      </c>
      <c r="M491" s="36">
        <f t="shared" si="71"/>
        <v>245988.29355063909</v>
      </c>
      <c r="N491" s="37">
        <f>M491/Inputs!$B$6</f>
        <v>374.98215480280351</v>
      </c>
      <c r="O491" s="38">
        <f>IF(N491&gt;Inputs!$B$4,1,0)</f>
        <v>0</v>
      </c>
      <c r="P491" s="34">
        <f t="shared" si="72"/>
        <v>5.793554817510399E-2</v>
      </c>
      <c r="Q491" s="36">
        <f>Inputs!$B$12*(1+$B491)^0*$C491+Inputs!$B$29*(1+$D491)^0*Inputs!$B$19+Inputs!$B$30*(1+$E491)^0*Inputs!$B$20+Inputs!$B$31*(1+$F491)^0*Inputs!$B$21+Inputs!$B$22*(1+Inputs!$B$23)^0</f>
        <v>10485.741190103796</v>
      </c>
      <c r="R491" s="36">
        <f>Inputs!$B$12*(1+$B491)^1*$C491+Inputs!$B$29*(1+$D491)^1*Inputs!$B$19+Inputs!$B$30*(1+$E491)^1*Inputs!$B$20+Inputs!$B$31*(1+$F491)^1*Inputs!$B$21+Inputs!$B$22*(1+Inputs!$B$23)^1</f>
        <v>11624.410691406232</v>
      </c>
      <c r="S491" s="36">
        <f>Inputs!$B$12*(1+$B491)^2*$C491+Inputs!$B$29*(1+$D491)^2*Inputs!$B$19+Inputs!$B$30*(1+$E491)^2*Inputs!$B$20+Inputs!$B$31*(1+$F491)^2*Inputs!$B$21+Inputs!$B$22*(1+Inputs!$B$23)^2</f>
        <v>13076.471013425369</v>
      </c>
      <c r="T491" s="36">
        <f>Inputs!$B$12*(1+$B491)^3*$C491+Inputs!$B$29*(1+$D491)^3*Inputs!$B$19+Inputs!$B$30*(1+$E491)^3*Inputs!$B$20+Inputs!$B$31*(1+$F491)^3*Inputs!$B$21+Inputs!$B$22*(1+Inputs!$B$23)^3</f>
        <v>14949.065087999707</v>
      </c>
      <c r="U491" s="36">
        <f>Inputs!$B$12*(1+$B491)^4*$C491+Inputs!$B$29*(1+$D491)^4*Inputs!$B$19+Inputs!$B$30*(1+$E491)^4*Inputs!$B$20+Inputs!$B$31*(1+$F491)^4*Inputs!$B$21+Inputs!$B$22*(1+Inputs!$B$23)^4</f>
        <v>17386.875542872403</v>
      </c>
      <c r="V491" s="35">
        <f>Inputs!$B$13/(Q491*(1-$G491))</f>
        <v>1.4675015390743322</v>
      </c>
      <c r="W491" s="36">
        <f>Inputs!$B$13</f>
        <v>12660</v>
      </c>
      <c r="X491" s="36">
        <f t="shared" si="73"/>
        <v>13252.486455448914</v>
      </c>
      <c r="Y491" s="36">
        <f t="shared" si="74"/>
        <v>14027.907272183074</v>
      </c>
      <c r="Z491" s="36">
        <f t="shared" si="75"/>
        <v>15030.719621115006</v>
      </c>
      <c r="AA491" s="36">
        <f t="shared" si="76"/>
        <v>16311.757413658552</v>
      </c>
      <c r="AB491" s="36">
        <f t="shared" si="77"/>
        <v>55258.373917978104</v>
      </c>
      <c r="AC491" s="36">
        <f t="shared" si="78"/>
        <v>289810.30726989108</v>
      </c>
      <c r="AD491" s="36">
        <f t="shared" si="79"/>
        <v>190729.91963266098</v>
      </c>
    </row>
    <row r="492" spans="1:30" ht="14.25" customHeight="1" x14ac:dyDescent="0.25">
      <c r="A492" s="16">
        <v>476</v>
      </c>
      <c r="B492" s="34">
        <v>0.16177551347448799</v>
      </c>
      <c r="C492" s="34">
        <v>0.10054783334652501</v>
      </c>
      <c r="D492" s="34">
        <v>3.5909251764403703E-2</v>
      </c>
      <c r="E492" s="34">
        <v>1.15477822542609E-2</v>
      </c>
      <c r="F492" s="34">
        <v>1.7447872332758699E-2</v>
      </c>
      <c r="G492" s="34">
        <v>0.20503619125425401</v>
      </c>
      <c r="H492" s="35">
        <v>1.0180028799368599</v>
      </c>
      <c r="I492" s="34">
        <v>9.4416345327305501E-2</v>
      </c>
      <c r="J492" s="34">
        <v>2.6018158292132901E-2</v>
      </c>
      <c r="K492" s="36">
        <f>Inputs!$B$12*(1+$B492)^4</f>
        <v>109305.02430642443</v>
      </c>
      <c r="L492" s="36">
        <f t="shared" si="70"/>
        <v>15914.408650605323</v>
      </c>
      <c r="M492" s="36">
        <f t="shared" si="71"/>
        <v>206058.9119546818</v>
      </c>
      <c r="N492" s="37">
        <f>M492/Inputs!$B$6</f>
        <v>314.11419505286858</v>
      </c>
      <c r="O492" s="38">
        <f>IF(N492&gt;Inputs!$B$4,1,0)</f>
        <v>0</v>
      </c>
      <c r="P492" s="34">
        <f t="shared" si="72"/>
        <v>6.83981870351726E-2</v>
      </c>
      <c r="Q492" s="36">
        <f>Inputs!$B$12*(1+$B492)^0*$C492+Inputs!$B$29*(1+$D492)^0*Inputs!$B$19+Inputs!$B$30*(1+$E492)^0*Inputs!$B$20+Inputs!$B$31*(1+$F492)^0*Inputs!$B$21+Inputs!$B$22*(1+Inputs!$B$23)^0</f>
        <v>14054.914028218423</v>
      </c>
      <c r="R492" s="36">
        <f>Inputs!$B$12*(1+$B492)^1*$C492+Inputs!$B$29*(1+$D492)^1*Inputs!$B$19+Inputs!$B$30*(1+$E492)^1*Inputs!$B$20+Inputs!$B$31*(1+$F492)^1*Inputs!$B$21+Inputs!$B$22*(1+Inputs!$B$23)^1</f>
        <v>15188.071952475999</v>
      </c>
      <c r="S492" s="36">
        <f>Inputs!$B$12*(1+$B492)^2*$C492+Inputs!$B$29*(1+$D492)^2*Inputs!$B$19+Inputs!$B$30*(1+$E492)^2*Inputs!$B$20+Inputs!$B$31*(1+$F492)^2*Inputs!$B$21+Inputs!$B$22*(1+Inputs!$B$23)^2</f>
        <v>16483.010376616672</v>
      </c>
      <c r="T492" s="36">
        <f>Inputs!$B$12*(1+$B492)^3*$C492+Inputs!$B$29*(1+$D492)^3*Inputs!$B$19+Inputs!$B$30*(1+$E492)^3*Inputs!$B$20+Inputs!$B$31*(1+$F492)^3*Inputs!$B$21+Inputs!$B$22*(1+Inputs!$B$23)^3</f>
        <v>17965.390222483649</v>
      </c>
      <c r="U492" s="36">
        <f>Inputs!$B$12*(1+$B492)^4*$C492+Inputs!$B$29*(1+$D492)^4*Inputs!$B$19+Inputs!$B$30*(1+$E492)^4*Inputs!$B$20+Inputs!$B$31*(1+$F492)^4*Inputs!$B$21+Inputs!$B$22*(1+Inputs!$B$23)^4</f>
        <v>19665.008637715735</v>
      </c>
      <c r="V492" s="35">
        <f>Inputs!$B$13/(Q492*(1-$G492))</f>
        <v>1.1330736882928019</v>
      </c>
      <c r="W492" s="36">
        <f>Inputs!$B$13</f>
        <v>12660</v>
      </c>
      <c r="X492" s="36">
        <f t="shared" si="73"/>
        <v>13333.354617125156</v>
      </c>
      <c r="Y492" s="36">
        <f t="shared" si="74"/>
        <v>14093.204812033717</v>
      </c>
      <c r="Z492" s="36">
        <f t="shared" si="75"/>
        <v>14949.804773940668</v>
      </c>
      <c r="AA492" s="36">
        <f t="shared" si="76"/>
        <v>15914.408650605323</v>
      </c>
      <c r="AB492" s="36">
        <f t="shared" si="77"/>
        <v>54008.322308300383</v>
      </c>
      <c r="AC492" s="36">
        <f t="shared" si="78"/>
        <v>238726.68212106003</v>
      </c>
      <c r="AD492" s="36">
        <f t="shared" si="79"/>
        <v>152050.58964638141</v>
      </c>
    </row>
    <row r="493" spans="1:30" ht="14.25" customHeight="1" x14ac:dyDescent="0.25">
      <c r="A493" s="16">
        <v>477</v>
      </c>
      <c r="B493" s="34">
        <v>0.361306016296574</v>
      </c>
      <c r="C493" s="34">
        <v>5.7266993613388301E-2</v>
      </c>
      <c r="D493" s="34">
        <v>4.2527136577421201E-2</v>
      </c>
      <c r="E493" s="34">
        <v>7.1938777770641796E-2</v>
      </c>
      <c r="F493" s="34">
        <v>2.60313174452389E-2</v>
      </c>
      <c r="G493" s="34">
        <v>0.22060726266345601</v>
      </c>
      <c r="H493" s="35">
        <v>0.96287458781956803</v>
      </c>
      <c r="I493" s="34">
        <v>0.102860053223832</v>
      </c>
      <c r="J493" s="34">
        <v>2.4852941170992099E-2</v>
      </c>
      <c r="K493" s="36">
        <f>Inputs!$B$12*(1+$B493)^4</f>
        <v>206050.80043062099</v>
      </c>
      <c r="L493" s="36">
        <f t="shared" si="70"/>
        <v>16077.761905925638</v>
      </c>
      <c r="M493" s="36">
        <f t="shared" si="71"/>
        <v>182323.14005836318</v>
      </c>
      <c r="N493" s="37">
        <f>M493/Inputs!$B$6</f>
        <v>277.93161594262682</v>
      </c>
      <c r="O493" s="38">
        <f>IF(N493&gt;Inputs!$B$4,1,0)</f>
        <v>0</v>
      </c>
      <c r="P493" s="34">
        <f t="shared" si="72"/>
        <v>7.8007112052839903E-2</v>
      </c>
      <c r="Q493" s="36">
        <f>Inputs!$B$12*(1+$B493)^0*$C493+Inputs!$B$29*(1+$D493)^0*Inputs!$B$19+Inputs!$B$30*(1+$E493)^0*Inputs!$B$20+Inputs!$B$31*(1+$F493)^0*Inputs!$B$21+Inputs!$B$22*(1+Inputs!$B$23)^0</f>
        <v>11458.06364423022</v>
      </c>
      <c r="R493" s="36">
        <f>Inputs!$B$12*(1+$B493)^1*$C493+Inputs!$B$29*(1+$D493)^1*Inputs!$B$19+Inputs!$B$30*(1+$E493)^1*Inputs!$B$20+Inputs!$B$31*(1+$F493)^1*Inputs!$B$21+Inputs!$B$22*(1+Inputs!$B$23)^1</f>
        <v>13068.873199486436</v>
      </c>
      <c r="S493" s="36">
        <f>Inputs!$B$12*(1+$B493)^2*$C493+Inputs!$B$29*(1+$D493)^2*Inputs!$B$19+Inputs!$B$30*(1+$E493)^2*Inputs!$B$20+Inputs!$B$31*(1+$F493)^2*Inputs!$B$21+Inputs!$B$22*(1+Inputs!$B$23)^2</f>
        <v>15148.173263779972</v>
      </c>
      <c r="T493" s="36">
        <f>Inputs!$B$12*(1+$B493)^3*$C493+Inputs!$B$29*(1+$D493)^3*Inputs!$B$19+Inputs!$B$30*(1+$E493)^3*Inputs!$B$20+Inputs!$B$31*(1+$F493)^3*Inputs!$B$21+Inputs!$B$22*(1+Inputs!$B$23)^3</f>
        <v>17859.231651773793</v>
      </c>
      <c r="U493" s="36">
        <f>Inputs!$B$12*(1+$B493)^4*$C493+Inputs!$B$29*(1+$D493)^4*Inputs!$B$19+Inputs!$B$30*(1+$E493)^4*Inputs!$B$20+Inputs!$B$31*(1+$F493)^4*Inputs!$B$21+Inputs!$B$22*(1+Inputs!$B$23)^4</f>
        <v>21423.948388308774</v>
      </c>
      <c r="V493" s="35">
        <f>Inputs!$B$13/(Q493*(1-$G493))</f>
        <v>1.4176405293453074</v>
      </c>
      <c r="W493" s="36">
        <f>Inputs!$B$13</f>
        <v>12660</v>
      </c>
      <c r="X493" s="36">
        <f t="shared" si="73"/>
        <v>13281.744426113766</v>
      </c>
      <c r="Y493" s="36">
        <f t="shared" si="74"/>
        <v>14052.628542114229</v>
      </c>
      <c r="Z493" s="36">
        <f t="shared" si="75"/>
        <v>14985.105831624453</v>
      </c>
      <c r="AA493" s="36">
        <f t="shared" si="76"/>
        <v>16077.761905925638</v>
      </c>
      <c r="AB493" s="36">
        <f t="shared" si="77"/>
        <v>52858.576126098349</v>
      </c>
      <c r="AC493" s="36">
        <f t="shared" si="78"/>
        <v>211228.7090640341</v>
      </c>
      <c r="AD493" s="36">
        <f t="shared" si="79"/>
        <v>129464.56393226483</v>
      </c>
    </row>
    <row r="494" spans="1:30" ht="14.25" customHeight="1" x14ac:dyDescent="0.25">
      <c r="A494" s="16">
        <v>478</v>
      </c>
      <c r="B494" s="34">
        <v>0.246417456433592</v>
      </c>
      <c r="C494" s="34">
        <v>0.10513034613357</v>
      </c>
      <c r="D494" s="34">
        <v>2.79815156950564E-2</v>
      </c>
      <c r="E494" s="34">
        <v>3.9484999180024703E-2</v>
      </c>
      <c r="F494" s="34">
        <v>9.8655196864567106E-3</v>
      </c>
      <c r="G494" s="34">
        <v>0.16686613574349299</v>
      </c>
      <c r="H494" s="35">
        <v>1.02300297159331</v>
      </c>
      <c r="I494" s="34">
        <v>8.8038826626699498E-2</v>
      </c>
      <c r="J494" s="34">
        <v>2.18878433908886E-2</v>
      </c>
      <c r="K494" s="36">
        <f>Inputs!$B$12*(1+$B494)^4</f>
        <v>144812.2633918089</v>
      </c>
      <c r="L494" s="36">
        <f t="shared" si="70"/>
        <v>20407.327320740143</v>
      </c>
      <c r="M494" s="36">
        <f t="shared" si="71"/>
        <v>268607.30581253092</v>
      </c>
      <c r="N494" s="37">
        <f>M494/Inputs!$B$6</f>
        <v>409.46235642154102</v>
      </c>
      <c r="O494" s="38">
        <f>IF(N494&gt;Inputs!$B$4,1,0)</f>
        <v>1</v>
      </c>
      <c r="P494" s="34">
        <f t="shared" si="72"/>
        <v>6.6150983235810895E-2</v>
      </c>
      <c r="Q494" s="36">
        <f>Inputs!$B$12*(1+$B494)^0*$C494+Inputs!$B$29*(1+$D494)^0*Inputs!$B$19+Inputs!$B$30*(1+$E494)^0*Inputs!$B$20+Inputs!$B$31*(1+$F494)^0*Inputs!$B$21+Inputs!$B$22*(1+Inputs!$B$23)^0</f>
        <v>14329.864795441121</v>
      </c>
      <c r="R494" s="36">
        <f>Inputs!$B$12*(1+$B494)^1*$C494+Inputs!$B$29*(1+$D494)^1*Inputs!$B$19+Inputs!$B$30*(1+$E494)^1*Inputs!$B$20+Inputs!$B$31*(1+$F494)^1*Inputs!$B$21+Inputs!$B$22*(1+Inputs!$B$23)^1</f>
        <v>16051.169637201503</v>
      </c>
      <c r="S494" s="36">
        <f>Inputs!$B$12*(1+$B494)^2*$C494+Inputs!$B$29*(1+$D494)^2*Inputs!$B$19+Inputs!$B$30*(1+$E494)^2*Inputs!$B$20+Inputs!$B$31*(1+$F494)^2*Inputs!$B$21+Inputs!$B$22*(1+Inputs!$B$23)^2</f>
        <v>18160.361042847326</v>
      </c>
      <c r="T494" s="36">
        <f>Inputs!$B$12*(1+$B494)^3*$C494+Inputs!$B$29*(1+$D494)^3*Inputs!$B$19+Inputs!$B$30*(1+$E494)^3*Inputs!$B$20+Inputs!$B$31*(1+$F494)^3*Inputs!$B$21+Inputs!$B$22*(1+Inputs!$B$23)^3</f>
        <v>20751.991047110234</v>
      </c>
      <c r="U494" s="36">
        <f>Inputs!$B$12*(1+$B494)^4*$C494+Inputs!$B$29*(1+$D494)^4*Inputs!$B$19+Inputs!$B$30*(1+$E494)^4*Inputs!$B$20+Inputs!$B$31*(1+$F494)^4*Inputs!$B$21+Inputs!$B$22*(1+Inputs!$B$23)^4</f>
        <v>23943.87560616446</v>
      </c>
      <c r="V494" s="35">
        <f>Inputs!$B$13/(Q494*(1-$G494))</f>
        <v>1.0604173513570316</v>
      </c>
      <c r="W494" s="36">
        <f>Inputs!$B$13</f>
        <v>12660</v>
      </c>
      <c r="X494" s="36">
        <f t="shared" si="73"/>
        <v>14055.637008026904</v>
      </c>
      <c r="Y494" s="36">
        <f t="shared" si="74"/>
        <v>15761.08700604877</v>
      </c>
      <c r="Z494" s="36">
        <f t="shared" si="75"/>
        <v>17848.605205149765</v>
      </c>
      <c r="AA494" s="36">
        <f t="shared" si="76"/>
        <v>20407.327320740143</v>
      </c>
      <c r="AB494" s="36">
        <f t="shared" si="77"/>
        <v>61864.173323129784</v>
      </c>
      <c r="AC494" s="36">
        <f t="shared" si="78"/>
        <v>315248.52216971701</v>
      </c>
      <c r="AD494" s="36">
        <f t="shared" si="79"/>
        <v>206743.13248940115</v>
      </c>
    </row>
    <row r="495" spans="1:30" ht="14.25" customHeight="1" x14ac:dyDescent="0.25">
      <c r="A495" s="16">
        <v>479</v>
      </c>
      <c r="B495" s="34">
        <v>0.26815588549522101</v>
      </c>
      <c r="C495" s="34">
        <v>0.11278378629600599</v>
      </c>
      <c r="D495" s="34">
        <v>2.99252037903587E-2</v>
      </c>
      <c r="E495" s="34">
        <v>4.0082732432711203E-2</v>
      </c>
      <c r="F495" s="34">
        <v>1.1573792163284699E-2</v>
      </c>
      <c r="G495" s="34">
        <v>0.18082438953493099</v>
      </c>
      <c r="H495" s="35">
        <v>1.07832189762992</v>
      </c>
      <c r="I495" s="34">
        <v>9.3103704514996305E-2</v>
      </c>
      <c r="J495" s="34">
        <v>2.1226580637345099E-2</v>
      </c>
      <c r="K495" s="36">
        <f>Inputs!$B$12*(1+$B495)^4</f>
        <v>155182.168646687</v>
      </c>
      <c r="L495" s="36">
        <f t="shared" si="70"/>
        <v>23221.350628869135</v>
      </c>
      <c r="M495" s="36">
        <f t="shared" si="71"/>
        <v>276565.27667165862</v>
      </c>
      <c r="N495" s="37">
        <f>M495/Inputs!$B$6</f>
        <v>421.5934095604552</v>
      </c>
      <c r="O495" s="38">
        <f>IF(N495&gt;Inputs!$B$4,1,0)</f>
        <v>1</v>
      </c>
      <c r="P495" s="34">
        <f t="shared" si="72"/>
        <v>7.1877123877651203E-2</v>
      </c>
      <c r="Q495" s="36">
        <f>Inputs!$B$12*(1+$B495)^0*$C495+Inputs!$B$29*(1+$D495)^0*Inputs!$B$19+Inputs!$B$30*(1+$E495)^0*Inputs!$B$20+Inputs!$B$31*(1+$F495)^0*Inputs!$B$21+Inputs!$B$22*(1+Inputs!$B$23)^0</f>
        <v>14789.07120518728</v>
      </c>
      <c r="R495" s="36">
        <f>Inputs!$B$12*(1+$B495)^1*$C495+Inputs!$B$29*(1+$D495)^1*Inputs!$B$19+Inputs!$B$30*(1+$E495)^1*Inputs!$B$20+Inputs!$B$31*(1+$F495)^1*Inputs!$B$21+Inputs!$B$22*(1+Inputs!$B$23)^1</f>
        <v>16786.258720310019</v>
      </c>
      <c r="S495" s="36">
        <f>Inputs!$B$12*(1+$B495)^2*$C495+Inputs!$B$29*(1+$D495)^2*Inputs!$B$19+Inputs!$B$30*(1+$E495)^2*Inputs!$B$20+Inputs!$B$31*(1+$F495)^2*Inputs!$B$21+Inputs!$B$22*(1+Inputs!$B$23)^2</f>
        <v>19275.568568147843</v>
      </c>
      <c r="T495" s="36">
        <f>Inputs!$B$12*(1+$B495)^3*$C495+Inputs!$B$29*(1+$D495)^3*Inputs!$B$19+Inputs!$B$30*(1+$E495)^3*Inputs!$B$20+Inputs!$B$31*(1+$F495)^3*Inputs!$B$21+Inputs!$B$22*(1+Inputs!$B$23)^3</f>
        <v>22387.680506403296</v>
      </c>
      <c r="U495" s="36">
        <f>Inputs!$B$12*(1+$B495)^4*$C495+Inputs!$B$29*(1+$D495)^4*Inputs!$B$19+Inputs!$B$30*(1+$E495)^4*Inputs!$B$20+Inputs!$B$31*(1+$F495)^4*Inputs!$B$21+Inputs!$B$22*(1+Inputs!$B$23)^4</f>
        <v>26288.271902770939</v>
      </c>
      <c r="V495" s="35">
        <f>Inputs!$B$13/(Q495*(1-$G495))</f>
        <v>1.0449988012895439</v>
      </c>
      <c r="W495" s="36">
        <f>Inputs!$B$13</f>
        <v>12660</v>
      </c>
      <c r="X495" s="36">
        <f t="shared" si="73"/>
        <v>14484.223058524378</v>
      </c>
      <c r="Y495" s="36">
        <f t="shared" si="74"/>
        <v>16763.69723137897</v>
      </c>
      <c r="Z495" s="36">
        <f t="shared" si="75"/>
        <v>19623.039985697476</v>
      </c>
      <c r="AA495" s="36">
        <f t="shared" si="76"/>
        <v>23221.350628869135</v>
      </c>
      <c r="AB495" s="36">
        <f t="shared" si="77"/>
        <v>65161.8293910375</v>
      </c>
      <c r="AC495" s="36">
        <f t="shared" si="78"/>
        <v>329927.78816341003</v>
      </c>
      <c r="AD495" s="36">
        <f t="shared" si="79"/>
        <v>211403.4472806211</v>
      </c>
    </row>
    <row r="496" spans="1:30" ht="14.25" customHeight="1" x14ac:dyDescent="0.25">
      <c r="A496" s="16">
        <v>480</v>
      </c>
      <c r="B496" s="34">
        <v>0.312647593460606</v>
      </c>
      <c r="C496" s="34">
        <v>8.39227860257655E-2</v>
      </c>
      <c r="D496" s="34">
        <v>1.7797461197155699E-2</v>
      </c>
      <c r="E496" s="34">
        <v>5.1633010872890801E-2</v>
      </c>
      <c r="F496" s="34">
        <v>1.8396401435959799E-2</v>
      </c>
      <c r="G496" s="34">
        <v>0.197399498686049</v>
      </c>
      <c r="H496" s="35">
        <v>1.0499696168982899</v>
      </c>
      <c r="I496" s="34">
        <v>9.3352383314343604E-2</v>
      </c>
      <c r="J496" s="34">
        <v>2.3902769892679501E-2</v>
      </c>
      <c r="K496" s="36">
        <f>Inputs!$B$12*(1+$B496)^4</f>
        <v>178132.77648140688</v>
      </c>
      <c r="L496" s="36">
        <f t="shared" si="70"/>
        <v>20077.75647651399</v>
      </c>
      <c r="M496" s="36">
        <f t="shared" si="71"/>
        <v>249645.52237772167</v>
      </c>
      <c r="N496" s="37">
        <f>M496/Inputs!$B$6</f>
        <v>380.55719874652692</v>
      </c>
      <c r="O496" s="38">
        <f>IF(N496&gt;Inputs!$B$4,1,0)</f>
        <v>0</v>
      </c>
      <c r="P496" s="34">
        <f t="shared" si="72"/>
        <v>6.94496134216641E-2</v>
      </c>
      <c r="Q496" s="36">
        <f>Inputs!$B$12*(1+$B496)^0*$C496+Inputs!$B$29*(1+$D496)^0*Inputs!$B$19+Inputs!$B$30*(1+$E496)^0*Inputs!$B$20+Inputs!$B$31*(1+$F496)^0*Inputs!$B$21+Inputs!$B$22*(1+Inputs!$B$23)^0</f>
        <v>13057.411188972852</v>
      </c>
      <c r="R496" s="36">
        <f>Inputs!$B$12*(1+$B496)^1*$C496+Inputs!$B$29*(1+$D496)^1*Inputs!$B$19+Inputs!$B$30*(1+$E496)^1*Inputs!$B$20+Inputs!$B$31*(1+$F496)^1*Inputs!$B$21+Inputs!$B$22*(1+Inputs!$B$23)^1</f>
        <v>14834.053493030966</v>
      </c>
      <c r="S496" s="36">
        <f>Inputs!$B$12*(1+$B496)^2*$C496+Inputs!$B$29*(1+$D496)^2*Inputs!$B$19+Inputs!$B$30*(1+$E496)^2*Inputs!$B$20+Inputs!$B$31*(1+$F496)^2*Inputs!$B$21+Inputs!$B$22*(1+Inputs!$B$23)^2</f>
        <v>17110.090074433618</v>
      </c>
      <c r="T496" s="36">
        <f>Inputs!$B$12*(1+$B496)^3*$C496+Inputs!$B$29*(1+$D496)^3*Inputs!$B$19+Inputs!$B$30*(1+$E496)^3*Inputs!$B$20+Inputs!$B$31*(1+$F496)^3*Inputs!$B$21+Inputs!$B$22*(1+Inputs!$B$23)^3</f>
        <v>20039.736119812551</v>
      </c>
      <c r="U496" s="36">
        <f>Inputs!$B$12*(1+$B496)^4*$C496+Inputs!$B$29*(1+$D496)^4*Inputs!$B$19+Inputs!$B$30*(1+$E496)^4*Inputs!$B$20+Inputs!$B$31*(1+$F496)^4*Inputs!$B$21+Inputs!$B$22*(1+Inputs!$B$23)^4</f>
        <v>23825.335431140073</v>
      </c>
      <c r="V496" s="35">
        <f>Inputs!$B$13/(Q496*(1-$G496))</f>
        <v>1.208028550171993</v>
      </c>
      <c r="W496" s="36">
        <f>Inputs!$B$13</f>
        <v>12660</v>
      </c>
      <c r="X496" s="36">
        <f t="shared" si="73"/>
        <v>13912.113733728311</v>
      </c>
      <c r="Y496" s="36">
        <f t="shared" si="74"/>
        <v>15504.055412245802</v>
      </c>
      <c r="Z496" s="36">
        <f t="shared" si="75"/>
        <v>17523.159798284669</v>
      </c>
      <c r="AA496" s="36">
        <f t="shared" si="76"/>
        <v>20077.75647651399</v>
      </c>
      <c r="AB496" s="36">
        <f t="shared" si="77"/>
        <v>60191.736735675382</v>
      </c>
      <c r="AC496" s="36">
        <f t="shared" si="78"/>
        <v>296008.42188591079</v>
      </c>
      <c r="AD496" s="36">
        <f t="shared" si="79"/>
        <v>189453.78564204628</v>
      </c>
    </row>
    <row r="497" spans="1:30" ht="14.25" customHeight="1" x14ac:dyDescent="0.25">
      <c r="A497" s="16">
        <v>481</v>
      </c>
      <c r="B497" s="34">
        <v>0.47281723956112198</v>
      </c>
      <c r="C497" s="34">
        <v>6.6113381000439703E-2</v>
      </c>
      <c r="D497" s="34">
        <v>3.3664165058375398E-2</v>
      </c>
      <c r="E497" s="34">
        <v>4.67175584429926E-2</v>
      </c>
      <c r="F497" s="34">
        <v>2.1686234125611201E-2</v>
      </c>
      <c r="G497" s="34">
        <v>0.19234515955677001</v>
      </c>
      <c r="H497" s="35">
        <v>0.95807676430775601</v>
      </c>
      <c r="I497" s="34">
        <v>8.9868442577208094E-2</v>
      </c>
      <c r="J497" s="34">
        <v>2.65299113530033E-2</v>
      </c>
      <c r="K497" s="36">
        <f>Inputs!$B$12*(1+$B497)^4</f>
        <v>282323.27705270232</v>
      </c>
      <c r="L497" s="36">
        <f t="shared" si="70"/>
        <v>21490.826207195736</v>
      </c>
      <c r="M497" s="36">
        <f t="shared" si="71"/>
        <v>288801.18269255373</v>
      </c>
      <c r="N497" s="37">
        <f>M497/Inputs!$B$6</f>
        <v>440.24570532401481</v>
      </c>
      <c r="O497" s="38">
        <f>IF(N497&gt;Inputs!$B$4,1,0)</f>
        <v>1</v>
      </c>
      <c r="P497" s="34">
        <f t="shared" si="72"/>
        <v>6.3338531224204797E-2</v>
      </c>
      <c r="Q497" s="36">
        <f>Inputs!$B$12*(1+$B497)^0*$C497+Inputs!$B$29*(1+$D497)^0*Inputs!$B$19+Inputs!$B$30*(1+$E497)^0*Inputs!$B$20+Inputs!$B$31*(1+$F497)^0*Inputs!$B$21+Inputs!$B$22*(1+Inputs!$B$23)^0</f>
        <v>11988.846887453303</v>
      </c>
      <c r="R497" s="36">
        <f>Inputs!$B$12*(1+$B497)^1*$C497+Inputs!$B$29*(1+$D497)^1*Inputs!$B$19+Inputs!$B$30*(1+$E497)^1*Inputs!$B$20+Inputs!$B$31*(1+$F497)^1*Inputs!$B$21+Inputs!$B$22*(1+Inputs!$B$23)^1</f>
        <v>14121.615272454543</v>
      </c>
      <c r="S497" s="36">
        <f>Inputs!$B$12*(1+$B497)^2*$C497+Inputs!$B$29*(1+$D497)^2*Inputs!$B$19+Inputs!$B$30*(1+$E497)^2*Inputs!$B$20+Inputs!$B$31*(1+$F497)^2*Inputs!$B$21+Inputs!$B$22*(1+Inputs!$B$23)^2</f>
        <v>17150.456488665175</v>
      </c>
      <c r="T497" s="36">
        <f>Inputs!$B$12*(1+$B497)^3*$C497+Inputs!$B$29*(1+$D497)^3*Inputs!$B$19+Inputs!$B$30*(1+$E497)^3*Inputs!$B$20+Inputs!$B$31*(1+$F497)^3*Inputs!$B$21+Inputs!$B$22*(1+Inputs!$B$23)^3</f>
        <v>21495.032086989348</v>
      </c>
      <c r="U497" s="36">
        <f>Inputs!$B$12*(1+$B497)^4*$C497+Inputs!$B$29*(1+$D497)^4*Inputs!$B$19+Inputs!$B$30*(1+$E497)^4*Inputs!$B$20+Inputs!$B$31*(1+$F497)^4*Inputs!$B$21+Inputs!$B$22*(1+Inputs!$B$23)^4</f>
        <v>27773.269237411754</v>
      </c>
      <c r="V497" s="35">
        <f>Inputs!$B$13/(Q497*(1-$G497))</f>
        <v>1.3074662637940073</v>
      </c>
      <c r="W497" s="36">
        <f>Inputs!$B$13</f>
        <v>12660</v>
      </c>
      <c r="X497" s="36">
        <f t="shared" si="73"/>
        <v>13915.932908841132</v>
      </c>
      <c r="Y497" s="36">
        <f t="shared" si="74"/>
        <v>15690.753635118599</v>
      </c>
      <c r="Z497" s="36">
        <f t="shared" si="75"/>
        <v>18149.155509030887</v>
      </c>
      <c r="AA497" s="36">
        <f t="shared" si="76"/>
        <v>21490.826207195736</v>
      </c>
      <c r="AB497" s="36">
        <f t="shared" si="77"/>
        <v>62291.722980285667</v>
      </c>
      <c r="AC497" s="36">
        <f t="shared" si="78"/>
        <v>348302.6128800544</v>
      </c>
      <c r="AD497" s="36">
        <f t="shared" si="79"/>
        <v>226509.45971226806</v>
      </c>
    </row>
    <row r="498" spans="1:30" ht="14.25" customHeight="1" x14ac:dyDescent="0.25">
      <c r="A498" s="16">
        <v>482</v>
      </c>
      <c r="B498" s="34">
        <v>0.21928112572964101</v>
      </c>
      <c r="C498" s="34">
        <v>8.4895233801001599E-2</v>
      </c>
      <c r="D498" s="34">
        <v>2.3073023455626701E-2</v>
      </c>
      <c r="E498" s="34">
        <v>3.5182769622406102E-2</v>
      </c>
      <c r="F498" s="34">
        <v>-7.1639846150643597E-3</v>
      </c>
      <c r="G498" s="34">
        <v>0.17366651705253799</v>
      </c>
      <c r="H498" s="35">
        <v>0.95620347546205597</v>
      </c>
      <c r="I498" s="34">
        <v>8.9810354548853805E-2</v>
      </c>
      <c r="J498" s="34">
        <v>2.2933121779261802E-2</v>
      </c>
      <c r="K498" s="36">
        <f>Inputs!$B$12*(1+$B498)^4</f>
        <v>132607.06245702371</v>
      </c>
      <c r="L498" s="36">
        <f t="shared" si="70"/>
        <v>15447.816605596767</v>
      </c>
      <c r="M498" s="36">
        <f t="shared" si="71"/>
        <v>207440.13577130638</v>
      </c>
      <c r="N498" s="37">
        <f>M498/Inputs!$B$6</f>
        <v>316.21971916357677</v>
      </c>
      <c r="O498" s="38">
        <f>IF(N498&gt;Inputs!$B$4,1,0)</f>
        <v>0</v>
      </c>
      <c r="P498" s="34">
        <f t="shared" si="72"/>
        <v>6.687723276959201E-2</v>
      </c>
      <c r="Q498" s="36">
        <f>Inputs!$B$12*(1+$B498)^0*$C498+Inputs!$B$29*(1+$D498)^0*Inputs!$B$19+Inputs!$B$30*(1+$E498)^0*Inputs!$B$20+Inputs!$B$31*(1+$F498)^0*Inputs!$B$21+Inputs!$B$22*(1+Inputs!$B$23)^0</f>
        <v>13115.758055487018</v>
      </c>
      <c r="R498" s="36">
        <f>Inputs!$B$12*(1+$B498)^1*$C498+Inputs!$B$29*(1+$D498)^1*Inputs!$B$19+Inputs!$B$30*(1+$E498)^1*Inputs!$B$20+Inputs!$B$31*(1+$F498)^1*Inputs!$B$21+Inputs!$B$22*(1+Inputs!$B$23)^1</f>
        <v>14295.816159179725</v>
      </c>
      <c r="S498" s="36">
        <f>Inputs!$B$12*(1+$B498)^2*$C498+Inputs!$B$29*(1+$D498)^2*Inputs!$B$19+Inputs!$B$30*(1+$E498)^2*Inputs!$B$20+Inputs!$B$31*(1+$F498)^2*Inputs!$B$21+Inputs!$B$22*(1+Inputs!$B$23)^2</f>
        <v>15723.826604879614</v>
      </c>
      <c r="T498" s="36">
        <f>Inputs!$B$12*(1+$B498)^3*$C498+Inputs!$B$29*(1+$D498)^3*Inputs!$B$19+Inputs!$B$30*(1+$E498)^3*Inputs!$B$20+Inputs!$B$31*(1+$F498)^3*Inputs!$B$21+Inputs!$B$22*(1+Inputs!$B$23)^3</f>
        <v>17453.583395734975</v>
      </c>
      <c r="U498" s="36">
        <f>Inputs!$B$12*(1+$B498)^4*$C498+Inputs!$B$29*(1+$D498)^4*Inputs!$B$19+Inputs!$B$30*(1+$E498)^4*Inputs!$B$20+Inputs!$B$31*(1+$F498)^4*Inputs!$B$21+Inputs!$B$22*(1+Inputs!$B$23)^4</f>
        <v>19550.660597712842</v>
      </c>
      <c r="V498" s="35">
        <f>Inputs!$B$13/(Q498*(1-$G498))</f>
        <v>1.1681132717918521</v>
      </c>
      <c r="W498" s="36">
        <f>Inputs!$B$13</f>
        <v>12660</v>
      </c>
      <c r="X498" s="36">
        <f t="shared" si="73"/>
        <v>13173.223876424965</v>
      </c>
      <c r="Y498" s="36">
        <f t="shared" si="74"/>
        <v>13800.755884937085</v>
      </c>
      <c r="Z498" s="36">
        <f t="shared" si="75"/>
        <v>14554.892061216757</v>
      </c>
      <c r="AA498" s="36">
        <f t="shared" si="76"/>
        <v>15447.816605596767</v>
      </c>
      <c r="AB498" s="36">
        <f t="shared" si="77"/>
        <v>53737.469380153954</v>
      </c>
      <c r="AC498" s="36">
        <f t="shared" si="78"/>
        <v>236284.9449748999</v>
      </c>
      <c r="AD498" s="36">
        <f t="shared" si="79"/>
        <v>153702.66639115242</v>
      </c>
    </row>
    <row r="499" spans="1:30" ht="14.25" customHeight="1" x14ac:dyDescent="0.25">
      <c r="A499" s="16">
        <v>483</v>
      </c>
      <c r="B499" s="34">
        <v>0.30948407962774899</v>
      </c>
      <c r="C499" s="34">
        <v>5.8497010458626597E-2</v>
      </c>
      <c r="D499" s="34">
        <v>3.0229621231829401E-2</v>
      </c>
      <c r="E499" s="34">
        <v>2.4489773813884501E-2</v>
      </c>
      <c r="F499" s="34">
        <v>9.2475631532730092E-3</v>
      </c>
      <c r="G499" s="34">
        <v>0.17810861533737701</v>
      </c>
      <c r="H499" s="35">
        <v>1.0837256358095599</v>
      </c>
      <c r="I499" s="34">
        <v>0.104132098388988</v>
      </c>
      <c r="J499" s="34">
        <v>2.48833789687419E-2</v>
      </c>
      <c r="K499" s="36">
        <f>Inputs!$B$12*(1+$B499)^4</f>
        <v>176421.75637101938</v>
      </c>
      <c r="L499" s="36">
        <f t="shared" si="70"/>
        <v>16830.057623388988</v>
      </c>
      <c r="M499" s="36">
        <f t="shared" si="71"/>
        <v>186216.39746545441</v>
      </c>
      <c r="N499" s="37">
        <f>M499/Inputs!$B$6</f>
        <v>283.8664595509976</v>
      </c>
      <c r="O499" s="38">
        <f>IF(N499&gt;Inputs!$B$4,1,0)</f>
        <v>0</v>
      </c>
      <c r="P499" s="34">
        <f t="shared" si="72"/>
        <v>7.9248719420246097E-2</v>
      </c>
      <c r="Q499" s="36">
        <f>Inputs!$B$12*(1+$B499)^0*$C499+Inputs!$B$29*(1+$D499)^0*Inputs!$B$19+Inputs!$B$30*(1+$E499)^0*Inputs!$B$20+Inputs!$B$31*(1+$F499)^0*Inputs!$B$21+Inputs!$B$22*(1+Inputs!$B$23)^0</f>
        <v>11531.864654944518</v>
      </c>
      <c r="R499" s="36">
        <f>Inputs!$B$12*(1+$B499)^1*$C499+Inputs!$B$29*(1+$D499)^1*Inputs!$B$19+Inputs!$B$30*(1+$E499)^1*Inputs!$B$20+Inputs!$B$31*(1+$F499)^1*Inputs!$B$21+Inputs!$B$22*(1+Inputs!$B$23)^1</f>
        <v>12752.030574538361</v>
      </c>
      <c r="S499" s="36">
        <f>Inputs!$B$12*(1+$B499)^2*$C499+Inputs!$B$29*(1+$D499)^2*Inputs!$B$19+Inputs!$B$30*(1+$E499)^2*Inputs!$B$20+Inputs!$B$31*(1+$F499)^2*Inputs!$B$21+Inputs!$B$22*(1+Inputs!$B$23)^2</f>
        <v>14311.204545690111</v>
      </c>
      <c r="T499" s="36">
        <f>Inputs!$B$12*(1+$B499)^3*$C499+Inputs!$B$29*(1+$D499)^3*Inputs!$B$19+Inputs!$B$30*(1+$E499)^3*Inputs!$B$20+Inputs!$B$31*(1+$F499)^3*Inputs!$B$21+Inputs!$B$22*(1+Inputs!$B$23)^3</f>
        <v>16313.495921388332</v>
      </c>
      <c r="U499" s="36">
        <f>Inputs!$B$12*(1+$B499)^4*$C499+Inputs!$B$29*(1+$D499)^4*Inputs!$B$19+Inputs!$B$30*(1+$E499)^4*Inputs!$B$20+Inputs!$B$31*(1+$F499)^4*Inputs!$B$21+Inputs!$B$22*(1+Inputs!$B$23)^4</f>
        <v>18895.214570267013</v>
      </c>
      <c r="V499" s="35">
        <f>Inputs!$B$13/(Q499*(1-$G499))</f>
        <v>1.3357332628017633</v>
      </c>
      <c r="W499" s="36">
        <f>Inputs!$B$13</f>
        <v>12660</v>
      </c>
      <c r="X499" s="36">
        <f t="shared" si="73"/>
        <v>13339.222517039427</v>
      </c>
      <c r="Y499" s="36">
        <f t="shared" si="74"/>
        <v>14229.147135047097</v>
      </c>
      <c r="Z499" s="36">
        <f t="shared" si="75"/>
        <v>15375.233160922868</v>
      </c>
      <c r="AA499" s="36">
        <f t="shared" si="76"/>
        <v>16830.057623388988</v>
      </c>
      <c r="AB499" s="36">
        <f t="shared" si="77"/>
        <v>53580.029088647323</v>
      </c>
      <c r="AC499" s="36">
        <f t="shared" si="78"/>
        <v>217654.57475507024</v>
      </c>
      <c r="AD499" s="36">
        <f t="shared" si="79"/>
        <v>132636.36837680708</v>
      </c>
    </row>
    <row r="500" spans="1:30" ht="14.25" customHeight="1" x14ac:dyDescent="0.25">
      <c r="A500" s="16">
        <v>484</v>
      </c>
      <c r="B500" s="34">
        <v>0.28950889920912298</v>
      </c>
      <c r="C500" s="34">
        <v>6.9143260227900905E-2</v>
      </c>
      <c r="D500" s="34">
        <v>3.9501291463065698E-2</v>
      </c>
      <c r="E500" s="34">
        <v>5.8013982985819099E-2</v>
      </c>
      <c r="F500" s="34">
        <v>2.1420026115216401E-2</v>
      </c>
      <c r="G500" s="34">
        <v>0.18971971459187001</v>
      </c>
      <c r="H500" s="35">
        <v>1.0911172201681101</v>
      </c>
      <c r="I500" s="34">
        <v>9.9310559912419299E-2</v>
      </c>
      <c r="J500" s="34">
        <v>2.6055608720577599E-2</v>
      </c>
      <c r="K500" s="36">
        <f>Inputs!$B$12*(1+$B500)^4</f>
        <v>165900.85528871504</v>
      </c>
      <c r="L500" s="36">
        <f t="shared" si="70"/>
        <v>18382.181792613253</v>
      </c>
      <c r="M500" s="36">
        <f t="shared" si="71"/>
        <v>217218.88975423781</v>
      </c>
      <c r="N500" s="37">
        <f>M500/Inputs!$B$6</f>
        <v>331.12635633267956</v>
      </c>
      <c r="O500" s="38">
        <f>IF(N500&gt;Inputs!$B$4,1,0)</f>
        <v>0</v>
      </c>
      <c r="P500" s="34">
        <f t="shared" si="72"/>
        <v>7.3254951191841694E-2</v>
      </c>
      <c r="Q500" s="36">
        <f>Inputs!$B$12*(1+$B500)^0*$C500+Inputs!$B$29*(1+$D500)^0*Inputs!$B$19+Inputs!$B$30*(1+$E500)^0*Inputs!$B$20+Inputs!$B$31*(1+$F500)^0*Inputs!$B$21+Inputs!$B$22*(1+Inputs!$B$23)^0</f>
        <v>12170.639641100977</v>
      </c>
      <c r="R500" s="36">
        <f>Inputs!$B$12*(1+$B500)^1*$C500+Inputs!$B$29*(1+$D500)^1*Inputs!$B$19+Inputs!$B$30*(1+$E500)^1*Inputs!$B$20+Inputs!$B$31*(1+$F500)^1*Inputs!$B$21+Inputs!$B$22*(1+Inputs!$B$23)^1</f>
        <v>13675.302339870988</v>
      </c>
      <c r="S500" s="36">
        <f>Inputs!$B$12*(1+$B500)^2*$C500+Inputs!$B$29*(1+$D500)^2*Inputs!$B$19+Inputs!$B$30*(1+$E500)^2*Inputs!$B$20+Inputs!$B$31*(1+$F500)^2*Inputs!$B$21+Inputs!$B$22*(1+Inputs!$B$23)^2</f>
        <v>15541.277923340291</v>
      </c>
      <c r="T500" s="36">
        <f>Inputs!$B$12*(1+$B500)^3*$C500+Inputs!$B$29*(1+$D500)^3*Inputs!$B$19+Inputs!$B$30*(1+$E500)^3*Inputs!$B$20+Inputs!$B$31*(1+$F500)^3*Inputs!$B$21+Inputs!$B$22*(1+Inputs!$B$23)^3</f>
        <v>17869.909053129995</v>
      </c>
      <c r="U500" s="36">
        <f>Inputs!$B$12*(1+$B500)^4*$C500+Inputs!$B$29*(1+$D500)^4*Inputs!$B$19+Inputs!$B$30*(1+$E500)^4*Inputs!$B$20+Inputs!$B$31*(1+$F500)^4*Inputs!$B$21+Inputs!$B$22*(1+Inputs!$B$23)^4</f>
        <v>20791.717919177125</v>
      </c>
      <c r="V500" s="35">
        <f>Inputs!$B$13/(Q500*(1-$G500))</f>
        <v>1.2837635176997042</v>
      </c>
      <c r="W500" s="36">
        <f>Inputs!$B$13</f>
        <v>12660</v>
      </c>
      <c r="X500" s="36">
        <f t="shared" si="73"/>
        <v>13691.492465785363</v>
      </c>
      <c r="Y500" s="36">
        <f t="shared" si="74"/>
        <v>14953.188523146793</v>
      </c>
      <c r="Z500" s="36">
        <f t="shared" si="75"/>
        <v>16496.341117210726</v>
      </c>
      <c r="AA500" s="36">
        <f t="shared" si="76"/>
        <v>18382.181792613253</v>
      </c>
      <c r="AB500" s="36">
        <f t="shared" si="77"/>
        <v>56846.731761834199</v>
      </c>
      <c r="AC500" s="36">
        <f t="shared" si="78"/>
        <v>257472.57246050352</v>
      </c>
      <c r="AD500" s="36">
        <f t="shared" si="79"/>
        <v>160372.15799240361</v>
      </c>
    </row>
    <row r="501" spans="1:30" ht="14.25" customHeight="1" x14ac:dyDescent="0.25">
      <c r="A501" s="16">
        <v>485</v>
      </c>
      <c r="B501" s="34">
        <v>0.40862946014370699</v>
      </c>
      <c r="C501" s="34">
        <v>7.0525895483593906E-2</v>
      </c>
      <c r="D501" s="34">
        <v>5.6236845953143502E-3</v>
      </c>
      <c r="E501" s="34">
        <v>4.1966542278803101E-2</v>
      </c>
      <c r="F501" s="34">
        <v>3.6587361023997199E-2</v>
      </c>
      <c r="G501" s="34">
        <v>0.15921822852149101</v>
      </c>
      <c r="H501" s="35">
        <v>0.970198647725385</v>
      </c>
      <c r="I501" s="34">
        <v>9.3819545555522202E-2</v>
      </c>
      <c r="J501" s="34">
        <v>2.1480426333245001E-2</v>
      </c>
      <c r="K501" s="36">
        <f>Inputs!$B$12*(1+$B501)^4</f>
        <v>236231.77784973796</v>
      </c>
      <c r="L501" s="36">
        <f t="shared" si="70"/>
        <v>20894.756583954175</v>
      </c>
      <c r="M501" s="36">
        <f t="shared" si="71"/>
        <v>249371.45468974867</v>
      </c>
      <c r="N501" s="37">
        <f>M501/Inputs!$B$6</f>
        <v>380.13941263681198</v>
      </c>
      <c r="O501" s="38">
        <f>IF(N501&gt;Inputs!$B$4,1,0)</f>
        <v>0</v>
      </c>
      <c r="P501" s="34">
        <f t="shared" si="72"/>
        <v>7.2339119222277204E-2</v>
      </c>
      <c r="Q501" s="36">
        <f>Inputs!$B$12*(1+$B501)^0*$C501+Inputs!$B$29*(1+$D501)^0*Inputs!$B$19+Inputs!$B$30*(1+$E501)^0*Inputs!$B$20+Inputs!$B$31*(1+$F501)^0*Inputs!$B$21+Inputs!$B$22*(1+Inputs!$B$23)^0</f>
        <v>12253.597756442556</v>
      </c>
      <c r="R501" s="36">
        <f>Inputs!$B$12*(1+$B501)^1*$C501+Inputs!$B$29*(1+$D501)^1*Inputs!$B$19+Inputs!$B$30*(1+$E501)^1*Inputs!$B$20+Inputs!$B$31*(1+$F501)^1*Inputs!$B$21+Inputs!$B$22*(1+Inputs!$B$23)^1</f>
        <v>14202.751668919573</v>
      </c>
      <c r="S501" s="36">
        <f>Inputs!$B$12*(1+$B501)^2*$C501+Inputs!$B$29*(1+$D501)^2*Inputs!$B$19+Inputs!$B$30*(1+$E501)^2*Inputs!$B$20+Inputs!$B$31*(1+$F501)^2*Inputs!$B$21+Inputs!$B$22*(1+Inputs!$B$23)^2</f>
        <v>16866.978727780916</v>
      </c>
      <c r="T501" s="36">
        <f>Inputs!$B$12*(1+$B501)^3*$C501+Inputs!$B$29*(1+$D501)^3*Inputs!$B$19+Inputs!$B$30*(1+$E501)^3*Inputs!$B$20+Inputs!$B$31*(1+$F501)^3*Inputs!$B$21+Inputs!$B$22*(1+Inputs!$B$23)^3</f>
        <v>20535.351975216152</v>
      </c>
      <c r="U501" s="36">
        <f>Inputs!$B$12*(1+$B501)^4*$C501+Inputs!$B$29*(1+$D501)^4*Inputs!$B$19+Inputs!$B$30*(1+$E501)^4*Inputs!$B$20+Inputs!$B$31*(1+$F501)^4*Inputs!$B$21+Inputs!$B$22*(1+Inputs!$B$23)^4</f>
        <v>25614.941228061878</v>
      </c>
      <c r="V501" s="35">
        <f>Inputs!$B$13/(Q501*(1-$G501))</f>
        <v>1.2288158327696852</v>
      </c>
      <c r="W501" s="36">
        <f>Inputs!$B$13</f>
        <v>12660</v>
      </c>
      <c r="X501" s="36">
        <f t="shared" si="73"/>
        <v>13901.735694625777</v>
      </c>
      <c r="Y501" s="36">
        <f t="shared" si="74"/>
        <v>15592.605032726013</v>
      </c>
      <c r="Z501" s="36">
        <f t="shared" si="75"/>
        <v>17867.511815756257</v>
      </c>
      <c r="AA501" s="36">
        <f t="shared" si="76"/>
        <v>20894.756583954175</v>
      </c>
      <c r="AB501" s="36">
        <f t="shared" si="77"/>
        <v>60934.641542410282</v>
      </c>
      <c r="AC501" s="36">
        <f t="shared" si="78"/>
        <v>295049.0010518959</v>
      </c>
      <c r="AD501" s="36">
        <f t="shared" si="79"/>
        <v>188436.8131473384</v>
      </c>
    </row>
    <row r="502" spans="1:30" ht="14.25" customHeight="1" x14ac:dyDescent="0.25">
      <c r="A502" s="16">
        <v>486</v>
      </c>
      <c r="B502" s="34">
        <v>0.28702941904468898</v>
      </c>
      <c r="C502" s="34">
        <v>7.8418498802684797E-2</v>
      </c>
      <c r="D502" s="34">
        <v>3.1983004226931698E-2</v>
      </c>
      <c r="E502" s="34">
        <v>4.9716803705863899E-2</v>
      </c>
      <c r="F502" s="34">
        <v>-1.50553920770063E-2</v>
      </c>
      <c r="G502" s="34">
        <v>0.19890202433307599</v>
      </c>
      <c r="H502" s="35">
        <v>1.1038870724355501</v>
      </c>
      <c r="I502" s="34">
        <v>9.2718820853276498E-2</v>
      </c>
      <c r="J502" s="34">
        <v>2.7808272263101001E-2</v>
      </c>
      <c r="K502" s="36">
        <f>Inputs!$B$12*(1+$B502)^4</f>
        <v>164628.54771552468</v>
      </c>
      <c r="L502" s="36">
        <f t="shared" si="70"/>
        <v>18887.343407770102</v>
      </c>
      <c r="M502" s="36">
        <f t="shared" si="71"/>
        <v>250425.89927903554</v>
      </c>
      <c r="N502" s="37">
        <f>M502/Inputs!$B$6</f>
        <v>381.7467976814566</v>
      </c>
      <c r="O502" s="38">
        <f>IF(N502&gt;Inputs!$B$4,1,0)</f>
        <v>0</v>
      </c>
      <c r="P502" s="34">
        <f t="shared" si="72"/>
        <v>6.4910548590175504E-2</v>
      </c>
      <c r="Q502" s="36">
        <f>Inputs!$B$12*(1+$B502)^0*$C502+Inputs!$B$29*(1+$D502)^0*Inputs!$B$19+Inputs!$B$30*(1+$E502)^0*Inputs!$B$20+Inputs!$B$31*(1+$F502)^0*Inputs!$B$21+Inputs!$B$22*(1+Inputs!$B$23)^0</f>
        <v>12727.153955588008</v>
      </c>
      <c r="R502" s="36">
        <f>Inputs!$B$12*(1+$B502)^1*$C502+Inputs!$B$29*(1+$D502)^1*Inputs!$B$19+Inputs!$B$30*(1+$E502)^1*Inputs!$B$20+Inputs!$B$31*(1+$F502)^1*Inputs!$B$21+Inputs!$B$22*(1+Inputs!$B$23)^1</f>
        <v>14171.025678133381</v>
      </c>
      <c r="S502" s="36">
        <f>Inputs!$B$12*(1+$B502)^2*$C502+Inputs!$B$29*(1+$D502)^2*Inputs!$B$19+Inputs!$B$30*(1+$E502)^2*Inputs!$B$20+Inputs!$B$31*(1+$F502)^2*Inputs!$B$21+Inputs!$B$22*(1+Inputs!$B$23)^2</f>
        <v>16011.064260984185</v>
      </c>
      <c r="T502" s="36">
        <f>Inputs!$B$12*(1+$B502)^3*$C502+Inputs!$B$29*(1+$D502)^3*Inputs!$B$19+Inputs!$B$30*(1+$E502)^3*Inputs!$B$20+Inputs!$B$31*(1+$F502)^3*Inputs!$B$21+Inputs!$B$22*(1+Inputs!$B$23)^3</f>
        <v>18358.871164454336</v>
      </c>
      <c r="U502" s="36">
        <f>Inputs!$B$12*(1+$B502)^4*$C502+Inputs!$B$29*(1+$D502)^4*Inputs!$B$19+Inputs!$B$30*(1+$E502)^4*Inputs!$B$20+Inputs!$B$31*(1+$F502)^4*Inputs!$B$21+Inputs!$B$22*(1+Inputs!$B$23)^4</f>
        <v>21358.000631604627</v>
      </c>
      <c r="V502" s="35">
        <f>Inputs!$B$13/(Q502*(1-$G502))</f>
        <v>1.2417002648235731</v>
      </c>
      <c r="W502" s="36">
        <f>Inputs!$B$13</f>
        <v>12660</v>
      </c>
      <c r="X502" s="36">
        <f t="shared" si="73"/>
        <v>13705.126300662483</v>
      </c>
      <c r="Y502" s="36">
        <f t="shared" si="74"/>
        <v>15042.7572646471</v>
      </c>
      <c r="Z502" s="36">
        <f t="shared" si="75"/>
        <v>16741.861565931111</v>
      </c>
      <c r="AA502" s="36">
        <f t="shared" si="76"/>
        <v>18887.343407770102</v>
      </c>
      <c r="AB502" s="36">
        <f t="shared" si="77"/>
        <v>58459.336404997455</v>
      </c>
      <c r="AC502" s="36">
        <f t="shared" si="78"/>
        <v>299066.4571046044</v>
      </c>
      <c r="AD502" s="36">
        <f t="shared" si="79"/>
        <v>191966.56287403809</v>
      </c>
    </row>
    <row r="503" spans="1:30" ht="14.25" customHeight="1" x14ac:dyDescent="0.25">
      <c r="A503" s="16">
        <v>487</v>
      </c>
      <c r="B503" s="34">
        <v>0.33478259714559799</v>
      </c>
      <c r="C503" s="34">
        <v>8.5205803201248501E-2</v>
      </c>
      <c r="D503" s="34">
        <v>1.7669211390417001E-2</v>
      </c>
      <c r="E503" s="34">
        <v>6.0236730036089897E-2</v>
      </c>
      <c r="F503" s="34">
        <v>3.58171490005855E-3</v>
      </c>
      <c r="G503" s="34">
        <v>0.175709371953819</v>
      </c>
      <c r="H503" s="35">
        <v>1.0247002824062901</v>
      </c>
      <c r="I503" s="34">
        <v>8.8274187413952293E-2</v>
      </c>
      <c r="J503" s="34">
        <v>2.6381981373783499E-2</v>
      </c>
      <c r="K503" s="36">
        <f>Inputs!$B$12*(1+$B503)^4</f>
        <v>190455.44491781769</v>
      </c>
      <c r="L503" s="36">
        <f t="shared" si="70"/>
        <v>21054.966184061923</v>
      </c>
      <c r="M503" s="36">
        <f t="shared" si="71"/>
        <v>291128.47630092001</v>
      </c>
      <c r="N503" s="37">
        <f>M503/Inputs!$B$6</f>
        <v>443.7934089953049</v>
      </c>
      <c r="O503" s="38">
        <f>IF(N503&gt;Inputs!$B$4,1,0)</f>
        <v>1</v>
      </c>
      <c r="P503" s="34">
        <f t="shared" si="72"/>
        <v>6.189220604016879E-2</v>
      </c>
      <c r="Q503" s="36">
        <f>Inputs!$B$12*(1+$B503)^0*$C503+Inputs!$B$29*(1+$D503)^0*Inputs!$B$19+Inputs!$B$30*(1+$E503)^0*Inputs!$B$20+Inputs!$B$31*(1+$F503)^0*Inputs!$B$21+Inputs!$B$22*(1+Inputs!$B$23)^0</f>
        <v>13134.392219501831</v>
      </c>
      <c r="R503" s="36">
        <f>Inputs!$B$12*(1+$B503)^1*$C503+Inputs!$B$29*(1+$D503)^1*Inputs!$B$19+Inputs!$B$30*(1+$E503)^1*Inputs!$B$20+Inputs!$B$31*(1+$F503)^1*Inputs!$B$21+Inputs!$B$22*(1+Inputs!$B$23)^1</f>
        <v>15002.581727312529</v>
      </c>
      <c r="S503" s="36">
        <f>Inputs!$B$12*(1+$B503)^2*$C503+Inputs!$B$29*(1+$D503)^2*Inputs!$B$19+Inputs!$B$30*(1+$E503)^2*Inputs!$B$20+Inputs!$B$31*(1+$F503)^2*Inputs!$B$21+Inputs!$B$22*(1+Inputs!$B$23)^2</f>
        <v>17451.886445842698</v>
      </c>
      <c r="T503" s="36">
        <f>Inputs!$B$12*(1+$B503)^3*$C503+Inputs!$B$29*(1+$D503)^3*Inputs!$B$19+Inputs!$B$30*(1+$E503)^3*Inputs!$B$20+Inputs!$B$31*(1+$F503)^3*Inputs!$B$21+Inputs!$B$22*(1+Inputs!$B$23)^3</f>
        <v>20674.638046753455</v>
      </c>
      <c r="U503" s="36">
        <f>Inputs!$B$12*(1+$B503)^4*$C503+Inputs!$B$29*(1+$D503)^4*Inputs!$B$19+Inputs!$B$30*(1+$E503)^4*Inputs!$B$20+Inputs!$B$31*(1+$F503)^4*Inputs!$B$21+Inputs!$B$22*(1+Inputs!$B$23)^4</f>
        <v>24927.419950733485</v>
      </c>
      <c r="V503" s="35">
        <f>Inputs!$B$13/(Q503*(1-$G503))</f>
        <v>1.1693468835958296</v>
      </c>
      <c r="W503" s="36">
        <f>Inputs!$B$13</f>
        <v>12660</v>
      </c>
      <c r="X503" s="36">
        <f t="shared" si="73"/>
        <v>14013.521038997695</v>
      </c>
      <c r="Y503" s="36">
        <f t="shared" si="74"/>
        <v>15781.152055147601</v>
      </c>
      <c r="Z503" s="36">
        <f t="shared" si="75"/>
        <v>18079.113982886807</v>
      </c>
      <c r="AA503" s="36">
        <f t="shared" si="76"/>
        <v>21054.966184061923</v>
      </c>
      <c r="AB503" s="36">
        <f t="shared" si="77"/>
        <v>62391.717378426256</v>
      </c>
      <c r="AC503" s="36">
        <f t="shared" si="78"/>
        <v>349162.50837351073</v>
      </c>
      <c r="AD503" s="36">
        <f t="shared" si="79"/>
        <v>228736.75892249373</v>
      </c>
    </row>
    <row r="504" spans="1:30" ht="14.25" customHeight="1" x14ac:dyDescent="0.25">
      <c r="A504" s="16">
        <v>488</v>
      </c>
      <c r="B504" s="34">
        <v>0.219520879585583</v>
      </c>
      <c r="C504" s="34">
        <v>7.1025260513908506E-2</v>
      </c>
      <c r="D504" s="34">
        <v>2.2425209288007501E-2</v>
      </c>
      <c r="E504" s="34">
        <v>1.6100573456566802E-2</v>
      </c>
      <c r="F504" s="34">
        <v>1.1243911758901E-2</v>
      </c>
      <c r="G504" s="34">
        <v>0.20379665550527601</v>
      </c>
      <c r="H504" s="35">
        <v>0.95540226724766997</v>
      </c>
      <c r="I504" s="34">
        <v>9.4470839868113304E-2</v>
      </c>
      <c r="J504" s="34">
        <v>2.5964889874402299E-2</v>
      </c>
      <c r="K504" s="36">
        <f>Inputs!$B$12*(1+$B504)^4</f>
        <v>132711.39420650594</v>
      </c>
      <c r="L504" s="36">
        <f t="shared" si="70"/>
        <v>13568.7215889495</v>
      </c>
      <c r="M504" s="36">
        <f t="shared" si="71"/>
        <v>179511.34717777022</v>
      </c>
      <c r="N504" s="37">
        <f>M504/Inputs!$B$6</f>
        <v>273.64534630757657</v>
      </c>
      <c r="O504" s="38">
        <f>IF(N504&gt;Inputs!$B$4,1,0)</f>
        <v>0</v>
      </c>
      <c r="P504" s="34">
        <f t="shared" si="72"/>
        <v>6.8505949993711013E-2</v>
      </c>
      <c r="Q504" s="36">
        <f>Inputs!$B$12*(1+$B504)^0*$C504+Inputs!$B$29*(1+$D504)^0*Inputs!$B$19+Inputs!$B$30*(1+$E504)^0*Inputs!$B$20+Inputs!$B$31*(1+$F504)^0*Inputs!$B$21+Inputs!$B$22*(1+Inputs!$B$23)^0</f>
        <v>12283.559658261431</v>
      </c>
      <c r="R504" s="36">
        <f>Inputs!$B$12*(1+$B504)^1*$C504+Inputs!$B$29*(1+$D504)^1*Inputs!$B$19+Inputs!$B$30*(1+$E504)^1*Inputs!$B$20+Inputs!$B$31*(1+$F504)^1*Inputs!$B$21+Inputs!$B$22*(1+Inputs!$B$23)^1</f>
        <v>13315.188204612215</v>
      </c>
      <c r="S504" s="36">
        <f>Inputs!$B$12*(1+$B504)^2*$C504+Inputs!$B$29*(1+$D504)^2*Inputs!$B$19+Inputs!$B$30*(1+$E504)^2*Inputs!$B$20+Inputs!$B$31*(1+$F504)^2*Inputs!$B$21+Inputs!$B$22*(1+Inputs!$B$23)^2</f>
        <v>14552.986935317487</v>
      </c>
      <c r="T504" s="36">
        <f>Inputs!$B$12*(1+$B504)^3*$C504+Inputs!$B$29*(1+$D504)^3*Inputs!$B$19+Inputs!$B$30*(1+$E504)^3*Inputs!$B$20+Inputs!$B$31*(1+$F504)^3*Inputs!$B$21+Inputs!$B$22*(1+Inputs!$B$23)^3</f>
        <v>16042.028642288586</v>
      </c>
      <c r="U504" s="36">
        <f>Inputs!$B$12*(1+$B504)^4*$C504+Inputs!$B$29*(1+$D504)^4*Inputs!$B$19+Inputs!$B$30*(1+$E504)^4*Inputs!$B$20+Inputs!$B$31*(1+$F504)^4*Inputs!$B$21+Inputs!$B$22*(1+Inputs!$B$23)^4</f>
        <v>17837.281505797597</v>
      </c>
      <c r="V504" s="35">
        <f>Inputs!$B$13/(Q504*(1-$G504))</f>
        <v>1.294450562947508</v>
      </c>
      <c r="W504" s="36">
        <f>Inputs!$B$13</f>
        <v>12660</v>
      </c>
      <c r="X504" s="36">
        <f t="shared" si="73"/>
        <v>12824.630317154893</v>
      </c>
      <c r="Y504" s="36">
        <f t="shared" si="74"/>
        <v>13034.67634073796</v>
      </c>
      <c r="Z504" s="36">
        <f t="shared" si="75"/>
        <v>13285.724615035164</v>
      </c>
      <c r="AA504" s="36">
        <f t="shared" si="76"/>
        <v>13568.7215889495</v>
      </c>
      <c r="AB504" s="36">
        <f t="shared" si="77"/>
        <v>50114.956774908846</v>
      </c>
      <c r="AC504" s="36">
        <f t="shared" si="78"/>
        <v>203209.09281633169</v>
      </c>
      <c r="AD504" s="36">
        <f t="shared" si="79"/>
        <v>129396.39040286139</v>
      </c>
    </row>
    <row r="505" spans="1:30" ht="14.25" customHeight="1" x14ac:dyDescent="0.25">
      <c r="A505" s="16">
        <v>489</v>
      </c>
      <c r="B505" s="34">
        <v>0.42692259767811402</v>
      </c>
      <c r="C505" s="34">
        <v>6.2547054165909693E-2</v>
      </c>
      <c r="D505" s="34">
        <v>7.9046760943505007E-3</v>
      </c>
      <c r="E505" s="34">
        <v>6.01575902531859E-2</v>
      </c>
      <c r="F505" s="34">
        <v>1.63741143744756E-3</v>
      </c>
      <c r="G505" s="34">
        <v>0.19442859810582599</v>
      </c>
      <c r="H505" s="35">
        <v>1.0225713945441299</v>
      </c>
      <c r="I505" s="34">
        <v>9.3676614636128197E-2</v>
      </c>
      <c r="J505" s="34">
        <v>2.4778663073095501E-2</v>
      </c>
      <c r="K505" s="36">
        <f>Inputs!$B$12*(1+$B505)^4</f>
        <v>248744.17163558563</v>
      </c>
      <c r="L505" s="36">
        <f t="shared" si="70"/>
        <v>19842.222885742402</v>
      </c>
      <c r="M505" s="36">
        <f t="shared" si="71"/>
        <v>247784.98018163384</v>
      </c>
      <c r="N505" s="37">
        <f>M505/Inputs!$B$6</f>
        <v>377.72100637444186</v>
      </c>
      <c r="O505" s="38">
        <f>IF(N505&gt;Inputs!$B$4,1,0)</f>
        <v>0</v>
      </c>
      <c r="P505" s="34">
        <f t="shared" si="72"/>
        <v>6.8897951563032689E-2</v>
      </c>
      <c r="Q505" s="36">
        <f>Inputs!$B$12*(1+$B505)^0*$C505+Inputs!$B$29*(1+$D505)^0*Inputs!$B$19+Inputs!$B$30*(1+$E505)^0*Inputs!$B$20+Inputs!$B$31*(1+$F505)^0*Inputs!$B$21+Inputs!$B$22*(1+Inputs!$B$23)^0</f>
        <v>11774.867277381501</v>
      </c>
      <c r="R505" s="36">
        <f>Inputs!$B$12*(1+$B505)^1*$C505+Inputs!$B$29*(1+$D505)^1*Inputs!$B$19+Inputs!$B$30*(1+$E505)^1*Inputs!$B$20+Inputs!$B$31*(1+$F505)^1*Inputs!$B$21+Inputs!$B$22*(1+Inputs!$B$23)^1</f>
        <v>13492.512104081046</v>
      </c>
      <c r="S505" s="36">
        <f>Inputs!$B$12*(1+$B505)^2*$C505+Inputs!$B$29*(1+$D505)^2*Inputs!$B$19+Inputs!$B$30*(1+$E505)^2*Inputs!$B$20+Inputs!$B$31*(1+$F505)^2*Inputs!$B$21+Inputs!$B$22*(1+Inputs!$B$23)^2</f>
        <v>15901.390270092717</v>
      </c>
      <c r="T505" s="36">
        <f>Inputs!$B$12*(1+$B505)^3*$C505+Inputs!$B$29*(1+$D505)^3*Inputs!$B$19+Inputs!$B$30*(1+$E505)^3*Inputs!$B$20+Inputs!$B$31*(1+$F505)^3*Inputs!$B$21+Inputs!$B$22*(1+Inputs!$B$23)^3</f>
        <v>19294.003090760314</v>
      </c>
      <c r="U505" s="36">
        <f>Inputs!$B$12*(1+$B505)^4*$C505+Inputs!$B$29*(1+$D505)^4*Inputs!$B$19+Inputs!$B$30*(1+$E505)^4*Inputs!$B$20+Inputs!$B$31*(1+$F505)^4*Inputs!$B$21+Inputs!$B$22*(1+Inputs!$B$23)^4</f>
        <v>24087.550819525633</v>
      </c>
      <c r="V505" s="35">
        <f>Inputs!$B$13/(Q505*(1-$G505))</f>
        <v>1.3346692198842722</v>
      </c>
      <c r="W505" s="36">
        <f>Inputs!$B$13</f>
        <v>12660</v>
      </c>
      <c r="X505" s="36">
        <f t="shared" si="73"/>
        <v>13658.700507086087</v>
      </c>
      <c r="Y505" s="36">
        <f t="shared" si="74"/>
        <v>15097.778739370744</v>
      </c>
      <c r="Z505" s="36">
        <f t="shared" si="75"/>
        <v>17106.227959514094</v>
      </c>
      <c r="AA505" s="36">
        <f t="shared" si="76"/>
        <v>19842.222885742402</v>
      </c>
      <c r="AB505" s="36">
        <f t="shared" si="77"/>
        <v>59172.92023292627</v>
      </c>
      <c r="AC505" s="36">
        <f t="shared" si="78"/>
        <v>295130.49633480917</v>
      </c>
      <c r="AD505" s="36">
        <f t="shared" si="79"/>
        <v>188612.05994870758</v>
      </c>
    </row>
    <row r="506" spans="1:30" ht="14.25" customHeight="1" x14ac:dyDescent="0.25">
      <c r="A506" s="16">
        <v>490</v>
      </c>
      <c r="B506" s="34">
        <v>0.18392740613002101</v>
      </c>
      <c r="C506" s="34">
        <v>9.7771923805625105E-2</v>
      </c>
      <c r="D506" s="34">
        <v>1.7465193051742201E-2</v>
      </c>
      <c r="E506" s="34">
        <v>5.3637654264442801E-2</v>
      </c>
      <c r="F506" s="34">
        <v>-1.24809164806426E-2</v>
      </c>
      <c r="G506" s="34">
        <v>0.19233911954648999</v>
      </c>
      <c r="H506" s="35">
        <v>1.08986998545283</v>
      </c>
      <c r="I506" s="34">
        <v>0.10442370447489401</v>
      </c>
      <c r="J506" s="34">
        <v>2.3541729707534698E-2</v>
      </c>
      <c r="K506" s="36">
        <f>Inputs!$B$12*(1+$B506)^4</f>
        <v>117883.09947377957</v>
      </c>
      <c r="L506" s="36">
        <f t="shared" si="70"/>
        <v>17479.88593398939</v>
      </c>
      <c r="M506" s="36">
        <f t="shared" si="71"/>
        <v>189490.17602918833</v>
      </c>
      <c r="N506" s="37">
        <f>M506/Inputs!$B$6</f>
        <v>288.8569756542505</v>
      </c>
      <c r="O506" s="38">
        <f>IF(N506&gt;Inputs!$B$4,1,0)</f>
        <v>0</v>
      </c>
      <c r="P506" s="34">
        <f t="shared" si="72"/>
        <v>8.088197476735931E-2</v>
      </c>
      <c r="Q506" s="36">
        <f>Inputs!$B$12*(1+$B506)^0*$C506+Inputs!$B$29*(1+$D506)^0*Inputs!$B$19+Inputs!$B$30*(1+$E506)^0*Inputs!$B$20+Inputs!$B$31*(1+$F506)^0*Inputs!$B$21+Inputs!$B$22*(1+Inputs!$B$23)^0</f>
        <v>13888.359455764428</v>
      </c>
      <c r="R506" s="36">
        <f>Inputs!$B$12*(1+$B506)^1*$C506+Inputs!$B$29*(1+$D506)^1*Inputs!$B$19+Inputs!$B$30*(1+$E506)^1*Inputs!$B$20+Inputs!$B$31*(1+$F506)^1*Inputs!$B$21+Inputs!$B$22*(1+Inputs!$B$23)^1</f>
        <v>15034.271806103348</v>
      </c>
      <c r="S506" s="36">
        <f>Inputs!$B$12*(1+$B506)^2*$C506+Inputs!$B$29*(1+$D506)^2*Inputs!$B$19+Inputs!$B$30*(1+$E506)^2*Inputs!$B$20+Inputs!$B$31*(1+$F506)^2*Inputs!$B$21+Inputs!$B$22*(1+Inputs!$B$23)^2</f>
        <v>16385.498843435573</v>
      </c>
      <c r="T506" s="36">
        <f>Inputs!$B$12*(1+$B506)^3*$C506+Inputs!$B$29*(1+$D506)^3*Inputs!$B$19+Inputs!$B$30*(1+$E506)^3*Inputs!$B$20+Inputs!$B$31*(1+$F506)^3*Inputs!$B$21+Inputs!$B$22*(1+Inputs!$B$23)^3</f>
        <v>17978.875646552122</v>
      </c>
      <c r="U506" s="36">
        <f>Inputs!$B$12*(1+$B506)^4*$C506+Inputs!$B$29*(1+$D506)^4*Inputs!$B$19+Inputs!$B$30*(1+$E506)^4*Inputs!$B$20+Inputs!$B$31*(1+$F506)^4*Inputs!$B$21+Inputs!$B$22*(1+Inputs!$B$23)^4</f>
        <v>19857.970159869714</v>
      </c>
      <c r="V506" s="35">
        <f>Inputs!$B$13/(Q506*(1-$G506))</f>
        <v>1.1286355075315559</v>
      </c>
      <c r="W506" s="36">
        <f>Inputs!$B$13</f>
        <v>12660</v>
      </c>
      <c r="X506" s="36">
        <f t="shared" si="73"/>
        <v>13586.883352192401</v>
      </c>
      <c r="Y506" s="36">
        <f t="shared" si="74"/>
        <v>14679.769231099335</v>
      </c>
      <c r="Z506" s="36">
        <f t="shared" si="75"/>
        <v>15966.548655550045</v>
      </c>
      <c r="AA506" s="36">
        <f t="shared" si="76"/>
        <v>17479.88593398939</v>
      </c>
      <c r="AB506" s="36">
        <f t="shared" si="77"/>
        <v>54868.868463301595</v>
      </c>
      <c r="AC506" s="36">
        <f t="shared" si="78"/>
        <v>221203.70744441994</v>
      </c>
      <c r="AD506" s="36">
        <f t="shared" si="79"/>
        <v>134621.30756588673</v>
      </c>
    </row>
    <row r="507" spans="1:30" ht="14.25" customHeight="1" x14ac:dyDescent="0.25">
      <c r="A507" s="16">
        <v>491</v>
      </c>
      <c r="B507" s="34">
        <v>0.35980447795214499</v>
      </c>
      <c r="C507" s="34">
        <v>5.2928699752224397E-2</v>
      </c>
      <c r="D507" s="34">
        <v>5.5094177736288601E-2</v>
      </c>
      <c r="E507" s="34">
        <v>6.7797578107691006E-2</v>
      </c>
      <c r="F507" s="34">
        <v>1.3660664738255199E-2</v>
      </c>
      <c r="G507" s="34">
        <v>0.199494991948477</v>
      </c>
      <c r="H507" s="35">
        <v>1.0755412548621099</v>
      </c>
      <c r="I507" s="34">
        <v>9.24247654023089E-2</v>
      </c>
      <c r="J507" s="34">
        <v>2.5500668729496499E-2</v>
      </c>
      <c r="K507" s="36">
        <f>Inputs!$B$12*(1+$B507)^4</f>
        <v>205143.19654646542</v>
      </c>
      <c r="L507" s="36">
        <f t="shared" si="70"/>
        <v>17551.444111876044</v>
      </c>
      <c r="M507" s="36">
        <f t="shared" si="71"/>
        <v>229340.02570568153</v>
      </c>
      <c r="N507" s="37">
        <f>M507/Inputs!$B$6</f>
        <v>349.60369772207548</v>
      </c>
      <c r="O507" s="38">
        <f>IF(N507&gt;Inputs!$B$4,1,0)</f>
        <v>0</v>
      </c>
      <c r="P507" s="34">
        <f t="shared" si="72"/>
        <v>6.6924096672812405E-2</v>
      </c>
      <c r="Q507" s="36">
        <f>Inputs!$B$12*(1+$B507)^0*$C507+Inputs!$B$29*(1+$D507)^0*Inputs!$B$19+Inputs!$B$30*(1+$E507)^0*Inputs!$B$20+Inputs!$B$31*(1+$F507)^0*Inputs!$B$21+Inputs!$B$22*(1+Inputs!$B$23)^0</f>
        <v>11197.766012560387</v>
      </c>
      <c r="R507" s="36">
        <f>Inputs!$B$12*(1+$B507)^1*$C507+Inputs!$B$29*(1+$D507)^1*Inputs!$B$19+Inputs!$B$30*(1+$E507)^1*Inputs!$B$20+Inputs!$B$31*(1+$F507)^1*Inputs!$B$21+Inputs!$B$22*(1+Inputs!$B$23)^1</f>
        <v>12684.99283976432</v>
      </c>
      <c r="S507" s="36">
        <f>Inputs!$B$12*(1+$B507)^2*$C507+Inputs!$B$29*(1+$D507)^2*Inputs!$B$19+Inputs!$B$30*(1+$E507)^2*Inputs!$B$20+Inputs!$B$31*(1+$F507)^2*Inputs!$B$21+Inputs!$B$22*(1+Inputs!$B$23)^2</f>
        <v>14603.670248335075</v>
      </c>
      <c r="T507" s="36">
        <f>Inputs!$B$12*(1+$B507)^3*$C507+Inputs!$B$29*(1+$D507)^3*Inputs!$B$19+Inputs!$B$30*(1+$E507)^3*Inputs!$B$20+Inputs!$B$31*(1+$F507)^3*Inputs!$B$21+Inputs!$B$22*(1+Inputs!$B$23)^3</f>
        <v>17103.006801920623</v>
      </c>
      <c r="U507" s="36">
        <f>Inputs!$B$12*(1+$B507)^4*$C507+Inputs!$B$29*(1+$D507)^4*Inputs!$B$19+Inputs!$B$30*(1+$E507)^4*Inputs!$B$20+Inputs!$B$31*(1+$F507)^4*Inputs!$B$21+Inputs!$B$22*(1+Inputs!$B$23)^4</f>
        <v>20385.516939136629</v>
      </c>
      <c r="V507" s="35">
        <f>Inputs!$B$13/(Q507*(1-$G507))</f>
        <v>1.4123367637666051</v>
      </c>
      <c r="W507" s="36">
        <f>Inputs!$B$13</f>
        <v>12660</v>
      </c>
      <c r="X507" s="36">
        <f t="shared" si="73"/>
        <v>13486.443747324363</v>
      </c>
      <c r="Y507" s="36">
        <f t="shared" si="74"/>
        <v>14542.034095044601</v>
      </c>
      <c r="Z507" s="36">
        <f t="shared" si="75"/>
        <v>15878.051550655235</v>
      </c>
      <c r="AA507" s="36">
        <f t="shared" si="76"/>
        <v>17551.444111876044</v>
      </c>
      <c r="AB507" s="36">
        <f t="shared" si="77"/>
        <v>56474.41687788126</v>
      </c>
      <c r="AC507" s="36">
        <f t="shared" si="78"/>
        <v>268946.74069182138</v>
      </c>
      <c r="AD507" s="36">
        <f t="shared" si="79"/>
        <v>172865.60882780029</v>
      </c>
    </row>
    <row r="508" spans="1:30" ht="14.25" customHeight="1" x14ac:dyDescent="0.25">
      <c r="A508" s="16">
        <v>492</v>
      </c>
      <c r="B508" s="34">
        <v>0.33542992441618702</v>
      </c>
      <c r="C508" s="34">
        <v>8.7096509560720001E-2</v>
      </c>
      <c r="D508" s="34">
        <v>5.8369346805345002E-2</v>
      </c>
      <c r="E508" s="34">
        <v>3.2148153220177202E-2</v>
      </c>
      <c r="F508" s="34">
        <v>1.70674448340246E-2</v>
      </c>
      <c r="G508" s="34">
        <v>0.163428434453809</v>
      </c>
      <c r="H508" s="35">
        <v>1.04719439351732</v>
      </c>
      <c r="I508" s="34">
        <v>9.5064479138080193E-2</v>
      </c>
      <c r="J508" s="34">
        <v>2.8155024638444801E-2</v>
      </c>
      <c r="K508" s="36">
        <f>Inputs!$B$12*(1+$B508)^4</f>
        <v>190825.1731957474</v>
      </c>
      <c r="L508" s="36">
        <f t="shared" si="70"/>
        <v>22644.796443072788</v>
      </c>
      <c r="M508" s="36">
        <f t="shared" si="71"/>
        <v>284639.13597839104</v>
      </c>
      <c r="N508" s="37">
        <f>M508/Inputs!$B$6</f>
        <v>433.90112191827905</v>
      </c>
      <c r="O508" s="38">
        <f>IF(N508&gt;Inputs!$B$4,1,0)</f>
        <v>1</v>
      </c>
      <c r="P508" s="34">
        <f t="shared" si="72"/>
        <v>6.6909454499635396E-2</v>
      </c>
      <c r="Q508" s="36">
        <f>Inputs!$B$12*(1+$B508)^0*$C508+Inputs!$B$29*(1+$D508)^0*Inputs!$B$19+Inputs!$B$30*(1+$E508)^0*Inputs!$B$20+Inputs!$B$31*(1+$F508)^0*Inputs!$B$21+Inputs!$B$22*(1+Inputs!$B$23)^0</f>
        <v>13247.834601070121</v>
      </c>
      <c r="R508" s="36">
        <f>Inputs!$B$12*(1+$B508)^1*$C508+Inputs!$B$29*(1+$D508)^1*Inputs!$B$19+Inputs!$B$30*(1+$E508)^1*Inputs!$B$20+Inputs!$B$31*(1+$F508)^1*Inputs!$B$21+Inputs!$B$22*(1+Inputs!$B$23)^1</f>
        <v>15281.996552552177</v>
      </c>
      <c r="S508" s="36">
        <f>Inputs!$B$12*(1+$B508)^2*$C508+Inputs!$B$29*(1+$D508)^2*Inputs!$B$19+Inputs!$B$30*(1+$E508)^2*Inputs!$B$20+Inputs!$B$31*(1+$F508)^2*Inputs!$B$21+Inputs!$B$22*(1+Inputs!$B$23)^2</f>
        <v>17917.207112288568</v>
      </c>
      <c r="T508" s="36">
        <f>Inputs!$B$12*(1+$B508)^3*$C508+Inputs!$B$29*(1+$D508)^3*Inputs!$B$19+Inputs!$B$30*(1+$E508)^3*Inputs!$B$20+Inputs!$B$31*(1+$F508)^3*Inputs!$B$21+Inputs!$B$22*(1+Inputs!$B$23)^3</f>
        <v>21351.38896888974</v>
      </c>
      <c r="U508" s="36">
        <f>Inputs!$B$12*(1+$B508)^4*$C508+Inputs!$B$29*(1+$D508)^4*Inputs!$B$19+Inputs!$B$30*(1+$E508)^4*Inputs!$B$20+Inputs!$B$31*(1+$F508)^4*Inputs!$B$21+Inputs!$B$22*(1+Inputs!$B$23)^4</f>
        <v>25848.658776936012</v>
      </c>
      <c r="V508" s="35">
        <f>Inputs!$B$13/(Q508*(1-$G508))</f>
        <v>1.1423145517138553</v>
      </c>
      <c r="W508" s="36">
        <f>Inputs!$B$13</f>
        <v>12660</v>
      </c>
      <c r="X508" s="36">
        <f t="shared" si="73"/>
        <v>14299.88632885603</v>
      </c>
      <c r="Y508" s="36">
        <f t="shared" si="74"/>
        <v>16409.303258186454</v>
      </c>
      <c r="Z508" s="36">
        <f t="shared" si="75"/>
        <v>19129.707728256828</v>
      </c>
      <c r="AA508" s="36">
        <f t="shared" si="76"/>
        <v>22644.796443072788</v>
      </c>
      <c r="AB508" s="36">
        <f t="shared" si="77"/>
        <v>63665.188076956816</v>
      </c>
      <c r="AC508" s="36">
        <f t="shared" si="78"/>
        <v>347968.18205993506</v>
      </c>
      <c r="AD508" s="36">
        <f t="shared" si="79"/>
        <v>220973.94790143424</v>
      </c>
    </row>
    <row r="509" spans="1:30" ht="14.25" customHeight="1" x14ac:dyDescent="0.25">
      <c r="A509" s="16">
        <v>493</v>
      </c>
      <c r="B509" s="34">
        <v>0.350421516202926</v>
      </c>
      <c r="C509" s="34">
        <v>8.4031055922014902E-2</v>
      </c>
      <c r="D509" s="34">
        <v>3.7543959739111697E-2</v>
      </c>
      <c r="E509" s="34">
        <v>3.6020893684030698E-2</v>
      </c>
      <c r="F509" s="34">
        <v>9.5589297522091898E-3</v>
      </c>
      <c r="G509" s="34">
        <v>0.17497858595905999</v>
      </c>
      <c r="H509" s="35">
        <v>1.0121800811147701</v>
      </c>
      <c r="I509" s="34">
        <v>9.9080077028484495E-2</v>
      </c>
      <c r="J509" s="34">
        <v>2.73320193323369E-2</v>
      </c>
      <c r="K509" s="36">
        <f>Inputs!$B$12*(1+$B509)^4</f>
        <v>199539.39270009723</v>
      </c>
      <c r="L509" s="36">
        <f t="shared" si="70"/>
        <v>21362.467190744886</v>
      </c>
      <c r="M509" s="36">
        <f t="shared" si="71"/>
        <v>251666.59384310251</v>
      </c>
      <c r="N509" s="37">
        <f>M509/Inputs!$B$6</f>
        <v>383.63810037058312</v>
      </c>
      <c r="O509" s="38">
        <f>IF(N509&gt;Inputs!$B$4,1,0)</f>
        <v>0</v>
      </c>
      <c r="P509" s="34">
        <f t="shared" si="72"/>
        <v>7.1748057696147588E-2</v>
      </c>
      <c r="Q509" s="36">
        <f>Inputs!$B$12*(1+$B509)^0*$C509+Inputs!$B$29*(1+$D509)^0*Inputs!$B$19+Inputs!$B$30*(1+$E509)^0*Inputs!$B$20+Inputs!$B$31*(1+$F509)^0*Inputs!$B$21+Inputs!$B$22*(1+Inputs!$B$23)^0</f>
        <v>13063.907382747817</v>
      </c>
      <c r="R509" s="36">
        <f>Inputs!$B$12*(1+$B509)^1*$C509+Inputs!$B$29*(1+$D509)^1*Inputs!$B$19+Inputs!$B$30*(1+$E509)^1*Inputs!$B$20+Inputs!$B$31*(1+$F509)^1*Inputs!$B$21+Inputs!$B$22*(1+Inputs!$B$23)^1</f>
        <v>15019.097592511018</v>
      </c>
      <c r="S509" s="36">
        <f>Inputs!$B$12*(1+$B509)^2*$C509+Inputs!$B$29*(1+$D509)^2*Inputs!$B$19+Inputs!$B$30*(1+$E509)^2*Inputs!$B$20+Inputs!$B$31*(1+$F509)^2*Inputs!$B$21+Inputs!$B$22*(1+Inputs!$B$23)^2</f>
        <v>17599.653955388781</v>
      </c>
      <c r="T509" s="36">
        <f>Inputs!$B$12*(1+$B509)^3*$C509+Inputs!$B$29*(1+$D509)^3*Inputs!$B$19+Inputs!$B$30*(1+$E509)^3*Inputs!$B$20+Inputs!$B$31*(1+$F509)^3*Inputs!$B$21+Inputs!$B$22*(1+Inputs!$B$23)^3</f>
        <v>21022.762064810689</v>
      </c>
      <c r="U509" s="36">
        <f>Inputs!$B$12*(1+$B509)^4*$C509+Inputs!$B$29*(1+$D509)^4*Inputs!$B$19+Inputs!$B$30*(1+$E509)^4*Inputs!$B$20+Inputs!$B$31*(1+$F509)^4*Inputs!$B$21+Inputs!$B$22*(1+Inputs!$B$23)^4</f>
        <v>25581.641066590892</v>
      </c>
      <c r="V509" s="35">
        <f>Inputs!$B$13/(Q509*(1-$G509))</f>
        <v>1.1746145921929809</v>
      </c>
      <c r="W509" s="36">
        <f>Inputs!$B$13</f>
        <v>12660</v>
      </c>
      <c r="X509" s="36">
        <f t="shared" si="73"/>
        <v>14051.555374897642</v>
      </c>
      <c r="Y509" s="36">
        <f t="shared" si="74"/>
        <v>15876.229256974362</v>
      </c>
      <c r="Z509" s="36">
        <f t="shared" si="75"/>
        <v>18259.808335229602</v>
      </c>
      <c r="AA509" s="36">
        <f t="shared" si="76"/>
        <v>21362.467190744886</v>
      </c>
      <c r="AB509" s="36">
        <f t="shared" si="77"/>
        <v>60942.567408193223</v>
      </c>
      <c r="AC509" s="36">
        <f t="shared" si="78"/>
        <v>305880.70620575309</v>
      </c>
      <c r="AD509" s="36">
        <f t="shared" si="79"/>
        <v>190724.02643490929</v>
      </c>
    </row>
    <row r="510" spans="1:30" ht="14.25" customHeight="1" x14ac:dyDescent="0.25">
      <c r="A510" s="16">
        <v>494</v>
      </c>
      <c r="B510" s="34">
        <v>0.18491609368564499</v>
      </c>
      <c r="C510" s="34">
        <v>9.5897118372591503E-2</v>
      </c>
      <c r="D510" s="34">
        <v>3.3567866877381003E-2</v>
      </c>
      <c r="E510" s="34">
        <v>4.9212672725861002E-2</v>
      </c>
      <c r="F510" s="34">
        <v>7.8701267909837905E-3</v>
      </c>
      <c r="G510" s="34">
        <v>0.18626157147956601</v>
      </c>
      <c r="H510" s="35">
        <v>1.0371382631524999</v>
      </c>
      <c r="I510" s="34">
        <v>9.3960752965311506E-2</v>
      </c>
      <c r="J510" s="34">
        <v>2.7757230906604799E-2</v>
      </c>
      <c r="K510" s="36">
        <f>Inputs!$B$12*(1+$B510)^4</f>
        <v>118277.36563722421</v>
      </c>
      <c r="L510" s="36">
        <f t="shared" si="70"/>
        <v>17062.472601125934</v>
      </c>
      <c r="M510" s="36">
        <f t="shared" si="71"/>
        <v>224929.6846699373</v>
      </c>
      <c r="N510" s="37">
        <f>M510/Inputs!$B$6</f>
        <v>342.88061687490443</v>
      </c>
      <c r="O510" s="38">
        <f>IF(N510&gt;Inputs!$B$4,1,0)</f>
        <v>0</v>
      </c>
      <c r="P510" s="34">
        <f t="shared" si="72"/>
        <v>6.6203522058706707E-2</v>
      </c>
      <c r="Q510" s="36">
        <f>Inputs!$B$12*(1+$B510)^0*$C510+Inputs!$B$29*(1+$D510)^0*Inputs!$B$19+Inputs!$B$30*(1+$E510)^0*Inputs!$B$20+Inputs!$B$31*(1+$F510)^0*Inputs!$B$21+Inputs!$B$22*(1+Inputs!$B$23)^0</f>
        <v>13775.871129782412</v>
      </c>
      <c r="R510" s="36">
        <f>Inputs!$B$12*(1+$B510)^1*$C510+Inputs!$B$29*(1+$D510)^1*Inputs!$B$19+Inputs!$B$30*(1+$E510)^1*Inputs!$B$20+Inputs!$B$31*(1+$F510)^1*Inputs!$B$21+Inputs!$B$22*(1+Inputs!$B$23)^1</f>
        <v>15040.636809222131</v>
      </c>
      <c r="S510" s="36">
        <f>Inputs!$B$12*(1+$B510)^2*$C510+Inputs!$B$29*(1+$D510)^2*Inputs!$B$19+Inputs!$B$30*(1+$E510)^2*Inputs!$B$20+Inputs!$B$31*(1+$F510)^2*Inputs!$B$21+Inputs!$B$22*(1+Inputs!$B$23)^2</f>
        <v>16510.154953723861</v>
      </c>
      <c r="T510" s="36">
        <f>Inputs!$B$12*(1+$B510)^3*$C510+Inputs!$B$29*(1+$D510)^3*Inputs!$B$19+Inputs!$B$30*(1+$E510)^3*Inputs!$B$20+Inputs!$B$31*(1+$F510)^3*Inputs!$B$21+Inputs!$B$22*(1+Inputs!$B$23)^3</f>
        <v>18221.171164600921</v>
      </c>
      <c r="U510" s="36">
        <f>Inputs!$B$12*(1+$B510)^4*$C510+Inputs!$B$29*(1+$D510)^4*Inputs!$B$19+Inputs!$B$30*(1+$E510)^4*Inputs!$B$20+Inputs!$B$31*(1+$F510)^4*Inputs!$B$21+Inputs!$B$22*(1+Inputs!$B$23)^4</f>
        <v>20217.175640341942</v>
      </c>
      <c r="V510" s="35">
        <f>Inputs!$B$13/(Q510*(1-$G510))</f>
        <v>1.1293532562454638</v>
      </c>
      <c r="W510" s="36">
        <f>Inputs!$B$13</f>
        <v>12660</v>
      </c>
      <c r="X510" s="36">
        <f t="shared" si="73"/>
        <v>13540.159163407241</v>
      </c>
      <c r="Y510" s="36">
        <f t="shared" si="74"/>
        <v>14553.349961710803</v>
      </c>
      <c r="Z510" s="36">
        <f t="shared" si="75"/>
        <v>15719.750225354106</v>
      </c>
      <c r="AA510" s="36">
        <f t="shared" si="76"/>
        <v>17062.472601125934</v>
      </c>
      <c r="AB510" s="36">
        <f t="shared" si="77"/>
        <v>55868.967943364325</v>
      </c>
      <c r="AC510" s="36">
        <f t="shared" si="78"/>
        <v>264881.3695652429</v>
      </c>
      <c r="AD510" s="36">
        <f t="shared" si="79"/>
        <v>169060.71672657298</v>
      </c>
    </row>
    <row r="511" spans="1:30" ht="14.25" customHeight="1" x14ac:dyDescent="0.25">
      <c r="A511" s="16">
        <v>495</v>
      </c>
      <c r="B511" s="34">
        <v>0.28519742018261501</v>
      </c>
      <c r="C511" s="34">
        <v>7.3248667008526003E-2</v>
      </c>
      <c r="D511" s="34">
        <v>3.99653429173015E-2</v>
      </c>
      <c r="E511" s="34">
        <v>6.5585436817282794E-2</v>
      </c>
      <c r="F511" s="34">
        <v>3.5354124438733599E-2</v>
      </c>
      <c r="G511" s="34">
        <v>0.200144101665023</v>
      </c>
      <c r="H511" s="35">
        <v>1.03104381184753</v>
      </c>
      <c r="I511" s="34">
        <v>0.100953991762045</v>
      </c>
      <c r="J511" s="34">
        <v>2.1471746112133702E-2</v>
      </c>
      <c r="K511" s="36">
        <f>Inputs!$B$12*(1+$B511)^4</f>
        <v>163693.19702554593</v>
      </c>
      <c r="L511" s="36">
        <f t="shared" si="70"/>
        <v>17881.32756355789</v>
      </c>
      <c r="M511" s="36">
        <f t="shared" si="71"/>
        <v>198035.16704678634</v>
      </c>
      <c r="N511" s="37">
        <f>M511/Inputs!$B$6</f>
        <v>301.88287659571091</v>
      </c>
      <c r="O511" s="38">
        <f>IF(N511&gt;Inputs!$B$4,1,0)</f>
        <v>0</v>
      </c>
      <c r="P511" s="34">
        <f t="shared" si="72"/>
        <v>7.9482245649911298E-2</v>
      </c>
      <c r="Q511" s="36">
        <f>Inputs!$B$12*(1+$B511)^0*$C511+Inputs!$B$29*(1+$D511)^0*Inputs!$B$19+Inputs!$B$30*(1+$E511)^0*Inputs!$B$20+Inputs!$B$31*(1+$F511)^0*Inputs!$B$21+Inputs!$B$22*(1+Inputs!$B$23)^0</f>
        <v>12416.964047938483</v>
      </c>
      <c r="R511" s="36">
        <f>Inputs!$B$12*(1+$B511)^1*$C511+Inputs!$B$29*(1+$D511)^1*Inputs!$B$19+Inputs!$B$30*(1+$E511)^1*Inputs!$B$20+Inputs!$B$31*(1+$F511)^1*Inputs!$B$21+Inputs!$B$22*(1+Inputs!$B$23)^1</f>
        <v>14057.41225137622</v>
      </c>
      <c r="S511" s="36">
        <f>Inputs!$B$12*(1+$B511)^2*$C511+Inputs!$B$29*(1+$D511)^2*Inputs!$B$19+Inputs!$B$30*(1+$E511)^2*Inputs!$B$20+Inputs!$B$31*(1+$F511)^2*Inputs!$B$21+Inputs!$B$22*(1+Inputs!$B$23)^2</f>
        <v>16074.970257953926</v>
      </c>
      <c r="T511" s="36">
        <f>Inputs!$B$12*(1+$B511)^3*$C511+Inputs!$B$29*(1+$D511)^3*Inputs!$B$19+Inputs!$B$30*(1+$E511)^3*Inputs!$B$20+Inputs!$B$31*(1+$F511)^3*Inputs!$B$21+Inputs!$B$22*(1+Inputs!$B$23)^3</f>
        <v>18572.644280468012</v>
      </c>
      <c r="U511" s="36">
        <f>Inputs!$B$12*(1+$B511)^4*$C511+Inputs!$B$29*(1+$D511)^4*Inputs!$B$19+Inputs!$B$30*(1+$E511)^4*Inputs!$B$20+Inputs!$B$31*(1+$F511)^4*Inputs!$B$21+Inputs!$B$22*(1+Inputs!$B$23)^4</f>
        <v>21682.576493926841</v>
      </c>
      <c r="V511" s="35">
        <f>Inputs!$B$13/(Q511*(1-$G511))</f>
        <v>1.2746957278366111</v>
      </c>
      <c r="W511" s="36">
        <f>Inputs!$B$13</f>
        <v>12660</v>
      </c>
      <c r="X511" s="36">
        <f t="shared" si="73"/>
        <v>13647.656831754761</v>
      </c>
      <c r="Y511" s="36">
        <f t="shared" si="74"/>
        <v>14823.207267107211</v>
      </c>
      <c r="Z511" s="36">
        <f t="shared" si="75"/>
        <v>16221.497579374838</v>
      </c>
      <c r="AA511" s="36">
        <f t="shared" si="76"/>
        <v>17881.32756355789</v>
      </c>
      <c r="AB511" s="36">
        <f t="shared" si="77"/>
        <v>55962.629824593569</v>
      </c>
      <c r="AC511" s="36">
        <f t="shared" si="78"/>
        <v>229803.15590983667</v>
      </c>
      <c r="AD511" s="36">
        <f t="shared" si="79"/>
        <v>142072.53722219277</v>
      </c>
    </row>
    <row r="512" spans="1:30" ht="14.25" customHeight="1" x14ac:dyDescent="0.25">
      <c r="A512" s="16">
        <v>496</v>
      </c>
      <c r="B512" s="34">
        <v>0.40303121953253201</v>
      </c>
      <c r="C512" s="34">
        <v>9.3245855730891003E-2</v>
      </c>
      <c r="D512" s="34">
        <v>4.6354403271871597E-2</v>
      </c>
      <c r="E512" s="34">
        <v>7.5469460524208401E-2</v>
      </c>
      <c r="F512" s="34">
        <v>1.1667173836045999E-2</v>
      </c>
      <c r="G512" s="34">
        <v>0.205428126050967</v>
      </c>
      <c r="H512" s="35">
        <v>1.0324802724442399</v>
      </c>
      <c r="I512" s="34">
        <v>9.9868176834320602E-2</v>
      </c>
      <c r="J512" s="34">
        <v>2.8361997793627601E-2</v>
      </c>
      <c r="K512" s="36">
        <f>Inputs!$B$12*(1+$B512)^4</f>
        <v>232498.73255732347</v>
      </c>
      <c r="L512" s="36">
        <f t="shared" si="70"/>
        <v>25539.040035955477</v>
      </c>
      <c r="M512" s="36">
        <f t="shared" si="71"/>
        <v>294815.40409769642</v>
      </c>
      <c r="N512" s="37">
        <f>M512/Inputs!$B$6</f>
        <v>449.41372575868354</v>
      </c>
      <c r="O512" s="38">
        <f>IF(N512&gt;Inputs!$B$4,1,0)</f>
        <v>1</v>
      </c>
      <c r="P512" s="34">
        <f t="shared" si="72"/>
        <v>7.1506179040693008E-2</v>
      </c>
      <c r="Q512" s="36">
        <f>Inputs!$B$12*(1+$B512)^0*$C512+Inputs!$B$29*(1+$D512)^0*Inputs!$B$19+Inputs!$B$30*(1+$E512)^0*Inputs!$B$20+Inputs!$B$31*(1+$F512)^0*Inputs!$B$21+Inputs!$B$22*(1+Inputs!$B$23)^0</f>
        <v>13616.795371280383</v>
      </c>
      <c r="R512" s="36">
        <f>Inputs!$B$12*(1+$B512)^1*$C512+Inputs!$B$29*(1+$D512)^1*Inputs!$B$19+Inputs!$B$30*(1+$E512)^1*Inputs!$B$20+Inputs!$B$31*(1+$F512)^1*Inputs!$B$21+Inputs!$B$22*(1+Inputs!$B$23)^1</f>
        <v>16197.674124571753</v>
      </c>
      <c r="S512" s="36">
        <f>Inputs!$B$12*(1+$B512)^2*$C512+Inputs!$B$29*(1+$D512)^2*Inputs!$B$19+Inputs!$B$30*(1+$E512)^2*Inputs!$B$20+Inputs!$B$31*(1+$F512)^2*Inputs!$B$21+Inputs!$B$22*(1+Inputs!$B$23)^2</f>
        <v>19707.262029719182</v>
      </c>
      <c r="T512" s="36">
        <f>Inputs!$B$12*(1+$B512)^3*$C512+Inputs!$B$29*(1+$D512)^3*Inputs!$B$19+Inputs!$B$30*(1+$E512)^3*Inputs!$B$20+Inputs!$B$31*(1+$F512)^3*Inputs!$B$21+Inputs!$B$22*(1+Inputs!$B$23)^3</f>
        <v>24513.177985713213</v>
      </c>
      <c r="U512" s="36">
        <f>Inputs!$B$12*(1+$B512)^4*$C512+Inputs!$B$29*(1+$D512)^4*Inputs!$B$19+Inputs!$B$30*(1+$E512)^4*Inputs!$B$20+Inputs!$B$31*(1+$F512)^4*Inputs!$B$21+Inputs!$B$22*(1+Inputs!$B$23)^4</f>
        <v>31130.752495730267</v>
      </c>
      <c r="V512" s="35">
        <f>Inputs!$B$13/(Q512*(1-$G512))</f>
        <v>1.1701070786664831</v>
      </c>
      <c r="W512" s="36">
        <f>Inputs!$B$13</f>
        <v>12660</v>
      </c>
      <c r="X512" s="36">
        <f t="shared" si="73"/>
        <v>14616.709485848678</v>
      </c>
      <c r="Y512" s="36">
        <f t="shared" si="74"/>
        <v>17244.97718701007</v>
      </c>
      <c r="Z512" s="36">
        <f t="shared" si="75"/>
        <v>20780.271585189214</v>
      </c>
      <c r="AA512" s="36">
        <f t="shared" si="76"/>
        <v>25539.040035955477</v>
      </c>
      <c r="AB512" s="36">
        <f t="shared" si="77"/>
        <v>66621.607694644787</v>
      </c>
      <c r="AC512" s="36">
        <f t="shared" si="78"/>
        <v>367288.2341840773</v>
      </c>
      <c r="AD512" s="36">
        <f t="shared" si="79"/>
        <v>228193.79640305162</v>
      </c>
    </row>
    <row r="513" spans="1:30" ht="14.25" customHeight="1" x14ac:dyDescent="0.25">
      <c r="A513" s="16">
        <v>497</v>
      </c>
      <c r="B513" s="34">
        <v>0.48602797928510899</v>
      </c>
      <c r="C513" s="34">
        <v>8.1835346448931798E-2</v>
      </c>
      <c r="D513" s="34">
        <v>3.05848526642775E-2</v>
      </c>
      <c r="E513" s="34">
        <v>3.9582918487362402E-2</v>
      </c>
      <c r="F513" s="34">
        <v>2.2596097560102599E-2</v>
      </c>
      <c r="G513" s="34">
        <v>0.18028495820118101</v>
      </c>
      <c r="H513" s="35">
        <v>1.0484458917202699</v>
      </c>
      <c r="I513" s="34">
        <v>8.7977790709654405E-2</v>
      </c>
      <c r="J513" s="34">
        <v>2.3190387319966501E-2</v>
      </c>
      <c r="K513" s="36">
        <f>Inputs!$B$12*(1+$B513)^4</f>
        <v>292589.80964226823</v>
      </c>
      <c r="L513" s="36">
        <f t="shared" si="70"/>
        <v>28312.661637437272</v>
      </c>
      <c r="M513" s="36">
        <f t="shared" si="71"/>
        <v>365581.3009721486</v>
      </c>
      <c r="N513" s="37">
        <f>M513/Inputs!$B$6</f>
        <v>557.28856855510458</v>
      </c>
      <c r="O513" s="38">
        <f>IF(N513&gt;Inputs!$B$4,1,0)</f>
        <v>1</v>
      </c>
      <c r="P513" s="34">
        <f t="shared" si="72"/>
        <v>6.47874033896879E-2</v>
      </c>
      <c r="Q513" s="36">
        <f>Inputs!$B$12*(1+$B513)^0*$C513+Inputs!$B$29*(1+$D513)^0*Inputs!$B$19+Inputs!$B$30*(1+$E513)^0*Inputs!$B$20+Inputs!$B$31*(1+$F513)^0*Inputs!$B$21+Inputs!$B$22*(1+Inputs!$B$23)^0</f>
        <v>12932.16481436283</v>
      </c>
      <c r="R513" s="36">
        <f>Inputs!$B$12*(1+$B513)^1*$C513+Inputs!$B$29*(1+$D513)^1*Inputs!$B$19+Inputs!$B$30*(1+$E513)^1*Inputs!$B$20+Inputs!$B$31*(1+$F513)^1*Inputs!$B$21+Inputs!$B$22*(1+Inputs!$B$23)^1</f>
        <v>15551.8544116761</v>
      </c>
      <c r="S513" s="36">
        <f>Inputs!$B$12*(1+$B513)^2*$C513+Inputs!$B$29*(1+$D513)^2*Inputs!$B$19+Inputs!$B$30*(1+$E513)^2*Inputs!$B$20+Inputs!$B$31*(1+$F513)^2*Inputs!$B$21+Inputs!$B$22*(1+Inputs!$B$23)^2</f>
        <v>19338.681652652078</v>
      </c>
      <c r="T513" s="36">
        <f>Inputs!$B$12*(1+$B513)^3*$C513+Inputs!$B$29*(1+$D513)^3*Inputs!$B$19+Inputs!$B$30*(1+$E513)^3*Inputs!$B$20+Inputs!$B$31*(1+$F513)^3*Inputs!$B$21+Inputs!$B$22*(1+Inputs!$B$23)^3</f>
        <v>24856.622854383713</v>
      </c>
      <c r="U513" s="36">
        <f>Inputs!$B$12*(1+$B513)^4*$C513+Inputs!$B$29*(1+$D513)^4*Inputs!$B$19+Inputs!$B$30*(1+$E513)^4*Inputs!$B$20+Inputs!$B$31*(1+$F513)^4*Inputs!$B$21+Inputs!$B$22*(1+Inputs!$B$23)^4</f>
        <v>32943.654303940697</v>
      </c>
      <c r="V513" s="35">
        <f>Inputs!$B$13/(Q513*(1-$G513))</f>
        <v>1.1942618805471119</v>
      </c>
      <c r="W513" s="36">
        <f>Inputs!$B$13</f>
        <v>12660</v>
      </c>
      <c r="X513" s="36">
        <f t="shared" si="73"/>
        <v>14759.837929123729</v>
      </c>
      <c r="Y513" s="36">
        <f t="shared" si="74"/>
        <v>17775.935312869766</v>
      </c>
      <c r="Z513" s="36">
        <f t="shared" si="75"/>
        <v>22105.212393718019</v>
      </c>
      <c r="AA513" s="36">
        <f t="shared" si="76"/>
        <v>28312.661637437272</v>
      </c>
      <c r="AB513" s="36">
        <f t="shared" si="77"/>
        <v>72258.09325191738</v>
      </c>
      <c r="AC513" s="36">
        <f t="shared" si="78"/>
        <v>447143.14374697703</v>
      </c>
      <c r="AD513" s="36">
        <f t="shared" si="79"/>
        <v>293323.20772023121</v>
      </c>
    </row>
    <row r="514" spans="1:30" ht="14.25" customHeight="1" x14ac:dyDescent="0.25">
      <c r="A514" s="16">
        <v>498</v>
      </c>
      <c r="B514" s="34">
        <v>0.30268418115378598</v>
      </c>
      <c r="C514" s="34">
        <v>8.4035039882846302E-2</v>
      </c>
      <c r="D514" s="34">
        <v>7.9693913790114604E-3</v>
      </c>
      <c r="E514" s="34">
        <v>4.4081245734548101E-2</v>
      </c>
      <c r="F514" s="34">
        <v>4.5573972890285003E-3</v>
      </c>
      <c r="G514" s="34">
        <v>0.201270060989166</v>
      </c>
      <c r="H514" s="35">
        <v>1.0431355046648501</v>
      </c>
      <c r="I514" s="34">
        <v>0.102647210422498</v>
      </c>
      <c r="J514" s="34">
        <v>2.1827619478726398E-2</v>
      </c>
      <c r="K514" s="36">
        <f>Inputs!$B$12*(1+$B514)^4</f>
        <v>172785.70449330995</v>
      </c>
      <c r="L514" s="36">
        <f t="shared" si="70"/>
        <v>19092.775810821477</v>
      </c>
      <c r="M514" s="36">
        <f t="shared" si="71"/>
        <v>205251.86972387074</v>
      </c>
      <c r="N514" s="37">
        <f>M514/Inputs!$B$6</f>
        <v>312.88394774980293</v>
      </c>
      <c r="O514" s="38">
        <f>IF(N514&gt;Inputs!$B$4,1,0)</f>
        <v>0</v>
      </c>
      <c r="P514" s="34">
        <f t="shared" si="72"/>
        <v>8.0819590943771599E-2</v>
      </c>
      <c r="Q514" s="36">
        <f>Inputs!$B$12*(1+$B514)^0*$C514+Inputs!$B$29*(1+$D514)^0*Inputs!$B$19+Inputs!$B$30*(1+$E514)^0*Inputs!$B$20+Inputs!$B$31*(1+$F514)^0*Inputs!$B$21+Inputs!$B$22*(1+Inputs!$B$23)^0</f>
        <v>13064.146420397701</v>
      </c>
      <c r="R514" s="36">
        <f>Inputs!$B$12*(1+$B514)^1*$C514+Inputs!$B$29*(1+$D514)^1*Inputs!$B$19+Inputs!$B$30*(1+$E514)^1*Inputs!$B$20+Inputs!$B$31*(1+$F514)^1*Inputs!$B$21+Inputs!$B$22*(1+Inputs!$B$23)^1</f>
        <v>14678.825365534038</v>
      </c>
      <c r="S514" s="36">
        <f>Inputs!$B$12*(1+$B514)^2*$C514+Inputs!$B$29*(1+$D514)^2*Inputs!$B$19+Inputs!$B$30*(1+$E514)^2*Inputs!$B$20+Inputs!$B$31*(1+$F514)^2*Inputs!$B$21+Inputs!$B$22*(1+Inputs!$B$23)^2</f>
        <v>16758.561372782417</v>
      </c>
      <c r="T514" s="36">
        <f>Inputs!$B$12*(1+$B514)^3*$C514+Inputs!$B$29*(1+$D514)^3*Inputs!$B$19+Inputs!$B$30*(1+$E514)^3*Inputs!$B$20+Inputs!$B$31*(1+$F514)^3*Inputs!$B$21+Inputs!$B$22*(1+Inputs!$B$23)^3</f>
        <v>19443.333178252615</v>
      </c>
      <c r="U514" s="36">
        <f>Inputs!$B$12*(1+$B514)^4*$C514+Inputs!$B$29*(1+$D514)^4*Inputs!$B$19+Inputs!$B$30*(1+$E514)^4*Inputs!$B$20+Inputs!$B$31*(1+$F514)^4*Inputs!$B$21+Inputs!$B$22*(1+Inputs!$B$23)^4</f>
        <v>22915.4495753269</v>
      </c>
      <c r="V514" s="35">
        <f>Inputs!$B$13/(Q514*(1-$G514))</f>
        <v>1.2132567128855154</v>
      </c>
      <c r="W514" s="36">
        <f>Inputs!$B$13</f>
        <v>12660</v>
      </c>
      <c r="X514" s="36">
        <f t="shared" si="73"/>
        <v>13726.084971785745</v>
      </c>
      <c r="Y514" s="36">
        <f t="shared" si="74"/>
        <v>15101.542011899441</v>
      </c>
      <c r="Z514" s="36">
        <f t="shared" si="75"/>
        <v>16860.359931076589</v>
      </c>
      <c r="AA514" s="36">
        <f t="shared" si="76"/>
        <v>19092.775810821477</v>
      </c>
      <c r="AB514" s="36">
        <f t="shared" si="77"/>
        <v>57154.567669602431</v>
      </c>
      <c r="AC514" s="36">
        <f t="shared" si="78"/>
        <v>241395.99604736964</v>
      </c>
      <c r="AD514" s="36">
        <f t="shared" si="79"/>
        <v>148097.30205426831</v>
      </c>
    </row>
    <row r="515" spans="1:30" ht="14.25" customHeight="1" x14ac:dyDescent="0.25">
      <c r="A515" s="16">
        <v>499</v>
      </c>
      <c r="B515" s="34">
        <v>0.39210997652254798</v>
      </c>
      <c r="C515" s="34">
        <v>7.3059251419492197E-2</v>
      </c>
      <c r="D515" s="34">
        <v>3.71288932721675E-2</v>
      </c>
      <c r="E515" s="34">
        <v>2.8925039392002201E-2</v>
      </c>
      <c r="F515" s="34">
        <v>2.40401246749152E-2</v>
      </c>
      <c r="G515" s="34">
        <v>0.17299256106501301</v>
      </c>
      <c r="H515" s="35">
        <v>0.96790508638800099</v>
      </c>
      <c r="I515" s="34">
        <v>9.4538082507684806E-2</v>
      </c>
      <c r="J515" s="34">
        <v>1.9930539994389401E-2</v>
      </c>
      <c r="K515" s="36">
        <f>Inputs!$B$12*(1+$B515)^4</f>
        <v>225343.70668009797</v>
      </c>
      <c r="L515" s="36">
        <f t="shared" si="70"/>
        <v>20386.126399259552</v>
      </c>
      <c r="M515" s="36">
        <f t="shared" si="71"/>
        <v>237584.42530378822</v>
      </c>
      <c r="N515" s="37">
        <f>M515/Inputs!$B$6</f>
        <v>362.17138003626252</v>
      </c>
      <c r="O515" s="38">
        <f>IF(N515&gt;Inputs!$B$4,1,0)</f>
        <v>0</v>
      </c>
      <c r="P515" s="34">
        <f t="shared" si="72"/>
        <v>7.4607542513295405E-2</v>
      </c>
      <c r="Q515" s="36">
        <f>Inputs!$B$12*(1+$B515)^0*$C515+Inputs!$B$29*(1+$D515)^0*Inputs!$B$19+Inputs!$B$30*(1+$E515)^0*Inputs!$B$20+Inputs!$B$31*(1+$F515)^0*Inputs!$B$21+Inputs!$B$22*(1+Inputs!$B$23)^0</f>
        <v>12405.599112596454</v>
      </c>
      <c r="R515" s="36">
        <f>Inputs!$B$12*(1+$B515)^1*$C515+Inputs!$B$29*(1+$D515)^1*Inputs!$B$19+Inputs!$B$30*(1+$E515)^1*Inputs!$B$20+Inputs!$B$31*(1+$F515)^1*Inputs!$B$21+Inputs!$B$22*(1+Inputs!$B$23)^1</f>
        <v>14359.018067570752</v>
      </c>
      <c r="S515" s="36">
        <f>Inputs!$B$12*(1+$B515)^2*$C515+Inputs!$B$29*(1+$D515)^2*Inputs!$B$19+Inputs!$B$30*(1+$E515)^2*Inputs!$B$20+Inputs!$B$31*(1+$F515)^2*Inputs!$B$21+Inputs!$B$22*(1+Inputs!$B$23)^2</f>
        <v>16993.59564764367</v>
      </c>
      <c r="T515" s="36">
        <f>Inputs!$B$12*(1+$B515)^3*$C515+Inputs!$B$29*(1+$D515)^3*Inputs!$B$19+Inputs!$B$30*(1+$E515)^3*Inputs!$B$20+Inputs!$B$31*(1+$F515)^3*Inputs!$B$21+Inputs!$B$22*(1+Inputs!$B$23)^3</f>
        <v>20573.833438117566</v>
      </c>
      <c r="U515" s="36">
        <f>Inputs!$B$12*(1+$B515)^4*$C515+Inputs!$B$29*(1+$D515)^4*Inputs!$B$19+Inputs!$B$30*(1+$E515)^4*Inputs!$B$20+Inputs!$B$31*(1+$F515)^4*Inputs!$B$21+Inputs!$B$22*(1+Inputs!$B$23)^4</f>
        <v>25467.864142556613</v>
      </c>
      <c r="V515" s="35">
        <f>Inputs!$B$13/(Q515*(1-$G515))</f>
        <v>1.2339755276926345</v>
      </c>
      <c r="W515" s="36">
        <f>Inputs!$B$13</f>
        <v>12660</v>
      </c>
      <c r="X515" s="36">
        <f t="shared" si="73"/>
        <v>13863.579997700639</v>
      </c>
      <c r="Y515" s="36">
        <f t="shared" si="74"/>
        <v>15472.42793164638</v>
      </c>
      <c r="Z515" s="36">
        <f t="shared" si="75"/>
        <v>17600.405616362099</v>
      </c>
      <c r="AA515" s="36">
        <f t="shared" si="76"/>
        <v>20386.126399259552</v>
      </c>
      <c r="AB515" s="36">
        <f t="shared" si="77"/>
        <v>60178.471687818062</v>
      </c>
      <c r="AC515" s="36">
        <f t="shared" si="78"/>
        <v>278690.76243980782</v>
      </c>
      <c r="AD515" s="36">
        <f t="shared" si="79"/>
        <v>177405.95361597015</v>
      </c>
    </row>
    <row r="516" spans="1:30" ht="14.25" customHeight="1" x14ac:dyDescent="0.25">
      <c r="A516" s="16">
        <v>500</v>
      </c>
      <c r="B516" s="34">
        <v>0.32550533577766599</v>
      </c>
      <c r="C516" s="34">
        <v>8.9494879436328195E-2</v>
      </c>
      <c r="D516" s="34">
        <v>5.4735449091362201E-2</v>
      </c>
      <c r="E516" s="34">
        <v>5.07276756691252E-2</v>
      </c>
      <c r="F516" s="34">
        <v>2.37380669599166E-2</v>
      </c>
      <c r="G516" s="34">
        <v>0.164065723714683</v>
      </c>
      <c r="H516" s="35">
        <v>1.0142699894029601</v>
      </c>
      <c r="I516" s="34">
        <v>8.9895297311889805E-2</v>
      </c>
      <c r="J516" s="34">
        <v>2.9174665650608E-2</v>
      </c>
      <c r="K516" s="36">
        <f>Inputs!$B$12*(1+$B516)^4</f>
        <v>185215.43315477256</v>
      </c>
      <c r="L516" s="36">
        <f t="shared" si="70"/>
        <v>22117.707214806636</v>
      </c>
      <c r="M516" s="36">
        <f t="shared" si="71"/>
        <v>307710.5292976083</v>
      </c>
      <c r="N516" s="37">
        <f>M516/Inputs!$B$6</f>
        <v>469.07092880732972</v>
      </c>
      <c r="O516" s="38">
        <f>IF(N516&gt;Inputs!$B$4,1,0)</f>
        <v>1</v>
      </c>
      <c r="P516" s="34">
        <f t="shared" si="72"/>
        <v>6.0720631661281804E-2</v>
      </c>
      <c r="Q516" s="36">
        <f>Inputs!$B$12*(1+$B516)^0*$C516+Inputs!$B$29*(1+$D516)^0*Inputs!$B$19+Inputs!$B$30*(1+$E516)^0*Inputs!$B$20+Inputs!$B$31*(1+$F516)^0*Inputs!$B$21+Inputs!$B$22*(1+Inputs!$B$23)^0</f>
        <v>13391.736793606615</v>
      </c>
      <c r="R516" s="36">
        <f>Inputs!$B$12*(1+$B516)^1*$C516+Inputs!$B$29*(1+$D516)^1*Inputs!$B$19+Inputs!$B$30*(1+$E516)^1*Inputs!$B$20+Inputs!$B$31*(1+$F516)^1*Inputs!$B$21+Inputs!$B$22*(1+Inputs!$B$23)^1</f>
        <v>15485.632664987352</v>
      </c>
      <c r="S516" s="36">
        <f>Inputs!$B$12*(1+$B516)^2*$C516+Inputs!$B$29*(1+$D516)^2*Inputs!$B$19+Inputs!$B$30*(1+$E516)^2*Inputs!$B$20+Inputs!$B$31*(1+$F516)^2*Inputs!$B$21+Inputs!$B$22*(1+Inputs!$B$23)^2</f>
        <v>18165.283407934883</v>
      </c>
      <c r="T516" s="36">
        <f>Inputs!$B$12*(1+$B516)^3*$C516+Inputs!$B$29*(1+$D516)^3*Inputs!$B$19+Inputs!$B$30*(1+$E516)^3*Inputs!$B$20+Inputs!$B$31*(1+$F516)^3*Inputs!$B$21+Inputs!$B$22*(1+Inputs!$B$23)^3</f>
        <v>21616.748597952232</v>
      </c>
      <c r="U516" s="36">
        <f>Inputs!$B$12*(1+$B516)^4*$C516+Inputs!$B$29*(1+$D516)^4*Inputs!$B$19+Inputs!$B$30*(1+$E516)^4*Inputs!$B$20+Inputs!$B$31*(1+$F516)^4*Inputs!$B$21+Inputs!$B$22*(1+Inputs!$B$23)^4</f>
        <v>26086.414812579813</v>
      </c>
      <c r="V516" s="35">
        <f>Inputs!$B$13/(Q516*(1-$G516))</f>
        <v>1.1309012068296105</v>
      </c>
      <c r="W516" s="36">
        <f>Inputs!$B$13</f>
        <v>12660</v>
      </c>
      <c r="X516" s="36">
        <f t="shared" si="73"/>
        <v>14262.03654277746</v>
      </c>
      <c r="Y516" s="36">
        <f t="shared" si="74"/>
        <v>16287.194115410603</v>
      </c>
      <c r="Z516" s="36">
        <f t="shared" si="75"/>
        <v>18854.929192657928</v>
      </c>
      <c r="AA516" s="36">
        <f t="shared" si="76"/>
        <v>22117.707214806636</v>
      </c>
      <c r="AB516" s="36">
        <f t="shared" si="77"/>
        <v>63946.838124638278</v>
      </c>
      <c r="AC516" s="36">
        <f t="shared" si="78"/>
        <v>374880.55221058184</v>
      </c>
      <c r="AD516" s="36">
        <f t="shared" si="79"/>
        <v>243763.69117297002</v>
      </c>
    </row>
    <row r="517" spans="1:30" ht="14.25" customHeight="1" x14ac:dyDescent="0.25">
      <c r="A517" s="16">
        <v>501</v>
      </c>
      <c r="B517" s="34">
        <v>0.30728801597118599</v>
      </c>
      <c r="C517" s="34">
        <v>6.7678511452947399E-2</v>
      </c>
      <c r="D517" s="34">
        <v>2.15521535060775E-2</v>
      </c>
      <c r="E517" s="34">
        <v>5.8660768151129701E-2</v>
      </c>
      <c r="F517" s="34">
        <v>3.7102183674117399E-3</v>
      </c>
      <c r="G517" s="34">
        <v>0.17432694432437601</v>
      </c>
      <c r="H517" s="35">
        <v>0.976222820171043</v>
      </c>
      <c r="I517" s="34">
        <v>9.9364192530344897E-2</v>
      </c>
      <c r="J517" s="34">
        <v>2.6318955586602001E-2</v>
      </c>
      <c r="K517" s="36">
        <f>Inputs!$B$12*(1+$B517)^4</f>
        <v>175241.26128065123</v>
      </c>
      <c r="L517" s="36">
        <f t="shared" si="70"/>
        <v>16602.35938932194</v>
      </c>
      <c r="M517" s="36">
        <f t="shared" si="71"/>
        <v>199267.6302933073</v>
      </c>
      <c r="N517" s="37">
        <f>M517/Inputs!$B$6</f>
        <v>303.76163154467577</v>
      </c>
      <c r="O517" s="38">
        <f>IF(N517&gt;Inputs!$B$4,1,0)</f>
        <v>0</v>
      </c>
      <c r="P517" s="34">
        <f t="shared" si="72"/>
        <v>7.3045236943742903E-2</v>
      </c>
      <c r="Q517" s="36">
        <f>Inputs!$B$12*(1+$B517)^0*$C517+Inputs!$B$29*(1+$D517)^0*Inputs!$B$19+Inputs!$B$30*(1+$E517)^0*Inputs!$B$20+Inputs!$B$31*(1+$F517)^0*Inputs!$B$21+Inputs!$B$22*(1+Inputs!$B$23)^0</f>
        <v>12082.754714603765</v>
      </c>
      <c r="R517" s="36">
        <f>Inputs!$B$12*(1+$B517)^1*$C517+Inputs!$B$29*(1+$D517)^1*Inputs!$B$19+Inputs!$B$30*(1+$E517)^1*Inputs!$B$20+Inputs!$B$31*(1+$F517)^1*Inputs!$B$21+Inputs!$B$22*(1+Inputs!$B$23)^1</f>
        <v>13496.659618980411</v>
      </c>
      <c r="S517" s="36">
        <f>Inputs!$B$12*(1+$B517)^2*$C517+Inputs!$B$29*(1+$D517)^2*Inputs!$B$19+Inputs!$B$30*(1+$E517)^2*Inputs!$B$20+Inputs!$B$31*(1+$F517)^2*Inputs!$B$21+Inputs!$B$22*(1+Inputs!$B$23)^2</f>
        <v>15302.163484970421</v>
      </c>
      <c r="T517" s="36">
        <f>Inputs!$B$12*(1+$B517)^3*$C517+Inputs!$B$29*(1+$D517)^3*Inputs!$B$19+Inputs!$B$30*(1+$E517)^3*Inputs!$B$20+Inputs!$B$31*(1+$F517)^3*Inputs!$B$21+Inputs!$B$22*(1+Inputs!$B$23)^3</f>
        <v>17617.569588983926</v>
      </c>
      <c r="U517" s="36">
        <f>Inputs!$B$12*(1+$B517)^4*$C517+Inputs!$B$29*(1+$D517)^4*Inputs!$B$19+Inputs!$B$30*(1+$E517)^4*Inputs!$B$20+Inputs!$B$31*(1+$F517)^4*Inputs!$B$21+Inputs!$B$22*(1+Inputs!$B$23)^4</f>
        <v>20597.416114838597</v>
      </c>
      <c r="V517" s="35">
        <f>Inputs!$B$13/(Q517*(1-$G517))</f>
        <v>1.2689941910086924</v>
      </c>
      <c r="W517" s="36">
        <f>Inputs!$B$13</f>
        <v>12660</v>
      </c>
      <c r="X517" s="36">
        <f t="shared" si="73"/>
        <v>13325.804773642481</v>
      </c>
      <c r="Y517" s="36">
        <f t="shared" si="74"/>
        <v>14183.691556259879</v>
      </c>
      <c r="Z517" s="36">
        <f t="shared" si="75"/>
        <v>15265.170168190874</v>
      </c>
      <c r="AA517" s="36">
        <f t="shared" si="76"/>
        <v>16602.35938932194</v>
      </c>
      <c r="AB517" s="36">
        <f t="shared" si="77"/>
        <v>54005.529182071026</v>
      </c>
      <c r="AC517" s="36">
        <f t="shared" si="78"/>
        <v>233270.7355285252</v>
      </c>
      <c r="AD517" s="36">
        <f t="shared" si="79"/>
        <v>145262.10111123626</v>
      </c>
    </row>
    <row r="518" spans="1:30" ht="14.25" customHeight="1" x14ac:dyDescent="0.25">
      <c r="A518" s="16">
        <v>502</v>
      </c>
      <c r="B518" s="34">
        <v>0.27473907971631101</v>
      </c>
      <c r="C518" s="34">
        <v>9.1554750841708193E-2</v>
      </c>
      <c r="D518" s="34">
        <v>2.8883178804106398E-2</v>
      </c>
      <c r="E518" s="34">
        <v>5.6255907573553698E-2</v>
      </c>
      <c r="F518" s="34">
        <v>1.72795780895811E-2</v>
      </c>
      <c r="G518" s="34">
        <v>0.21031733376027201</v>
      </c>
      <c r="H518" s="35">
        <v>1.06618792900642</v>
      </c>
      <c r="I518" s="34">
        <v>0.100262443486002</v>
      </c>
      <c r="J518" s="34">
        <v>2.93662788347764E-2</v>
      </c>
      <c r="K518" s="36">
        <f>Inputs!$B$12*(1+$B518)^4</f>
        <v>158429.64576175969</v>
      </c>
      <c r="L518" s="36">
        <f t="shared" si="70"/>
        <v>19845.417920642012</v>
      </c>
      <c r="M518" s="36">
        <f t="shared" si="71"/>
        <v>237594.84649576433</v>
      </c>
      <c r="N518" s="37">
        <f>M518/Inputs!$B$6</f>
        <v>362.18726599964077</v>
      </c>
      <c r="O518" s="38">
        <f>IF(N518&gt;Inputs!$B$4,1,0)</f>
        <v>0</v>
      </c>
      <c r="P518" s="34">
        <f t="shared" si="72"/>
        <v>7.0896164651225599E-2</v>
      </c>
      <c r="Q518" s="36">
        <f>Inputs!$B$12*(1+$B518)^0*$C518+Inputs!$B$29*(1+$D518)^0*Inputs!$B$19+Inputs!$B$30*(1+$E518)^0*Inputs!$B$20+Inputs!$B$31*(1+$F518)^0*Inputs!$B$21+Inputs!$B$22*(1+Inputs!$B$23)^0</f>
        <v>13515.329077929415</v>
      </c>
      <c r="R518" s="36">
        <f>Inputs!$B$12*(1+$B518)^1*$C518+Inputs!$B$29*(1+$D518)^1*Inputs!$B$19+Inputs!$B$30*(1+$E518)^1*Inputs!$B$20+Inputs!$B$31*(1+$F518)^1*Inputs!$B$21+Inputs!$B$22*(1+Inputs!$B$23)^1</f>
        <v>15270.030512169469</v>
      </c>
      <c r="S518" s="36">
        <f>Inputs!$B$12*(1+$B518)^2*$C518+Inputs!$B$29*(1+$D518)^2*Inputs!$B$19+Inputs!$B$30*(1+$E518)^2*Inputs!$B$20+Inputs!$B$31*(1+$F518)^2*Inputs!$B$21+Inputs!$B$22*(1+Inputs!$B$23)^2</f>
        <v>17449.347609569035</v>
      </c>
      <c r="T518" s="36">
        <f>Inputs!$B$12*(1+$B518)^3*$C518+Inputs!$B$29*(1+$D518)^3*Inputs!$B$19+Inputs!$B$30*(1+$E518)^3*Inputs!$B$20+Inputs!$B$31*(1+$F518)^3*Inputs!$B$21+Inputs!$B$22*(1+Inputs!$B$23)^3</f>
        <v>20167.686251438638</v>
      </c>
      <c r="U518" s="36">
        <f>Inputs!$B$12*(1+$B518)^4*$C518+Inputs!$B$29*(1+$D518)^4*Inputs!$B$19+Inputs!$B$30*(1+$E518)^4*Inputs!$B$20+Inputs!$B$31*(1+$F518)^4*Inputs!$B$21+Inputs!$B$22*(1+Inputs!$B$23)^4</f>
        <v>23570.776102102296</v>
      </c>
      <c r="V518" s="35">
        <f>Inputs!$B$13/(Q518*(1-$G518))</f>
        <v>1.186190593823307</v>
      </c>
      <c r="W518" s="36">
        <f>Inputs!$B$13</f>
        <v>12660</v>
      </c>
      <c r="X518" s="36">
        <f t="shared" si="73"/>
        <v>13941.891278218156</v>
      </c>
      <c r="Y518" s="36">
        <f t="shared" si="74"/>
        <v>15518.26562757176</v>
      </c>
      <c r="Z518" s="36">
        <f t="shared" si="75"/>
        <v>17457.978767961777</v>
      </c>
      <c r="AA518" s="36">
        <f t="shared" si="76"/>
        <v>19845.417920642012</v>
      </c>
      <c r="AB518" s="36">
        <f t="shared" si="77"/>
        <v>58894.250864049805</v>
      </c>
      <c r="AC518" s="36">
        <f t="shared" si="78"/>
        <v>288142.58285182295</v>
      </c>
      <c r="AD518" s="36">
        <f t="shared" si="79"/>
        <v>178700.59563171453</v>
      </c>
    </row>
    <row r="519" spans="1:30" ht="14.25" customHeight="1" x14ac:dyDescent="0.25">
      <c r="A519" s="16">
        <v>503</v>
      </c>
      <c r="B519" s="34">
        <v>0.31311256200744703</v>
      </c>
      <c r="C519" s="34">
        <v>8.2785006553766E-2</v>
      </c>
      <c r="D519" s="34">
        <v>2.55008611990322E-2</v>
      </c>
      <c r="E519" s="34">
        <v>3.6949404334564E-2</v>
      </c>
      <c r="F519" s="34">
        <v>1.8160184639769199E-2</v>
      </c>
      <c r="G519" s="34">
        <v>0.18729339257625599</v>
      </c>
      <c r="H519" s="35">
        <v>1.03793721676725</v>
      </c>
      <c r="I519" s="34">
        <v>8.9213362607516E-2</v>
      </c>
      <c r="J519" s="34">
        <v>2.5634273172338101E-2</v>
      </c>
      <c r="K519" s="36">
        <f>Inputs!$B$12*(1+$B519)^4</f>
        <v>178385.30475260995</v>
      </c>
      <c r="L519" s="36">
        <f t="shared" si="70"/>
        <v>19890.245686535523</v>
      </c>
      <c r="M519" s="36">
        <f t="shared" si="71"/>
        <v>269887.18081275455</v>
      </c>
      <c r="N519" s="37">
        <f>M519/Inputs!$B$6</f>
        <v>411.41338538529658</v>
      </c>
      <c r="O519" s="38">
        <f>IF(N519&gt;Inputs!$B$4,1,0)</f>
        <v>1</v>
      </c>
      <c r="P519" s="34">
        <f t="shared" si="72"/>
        <v>6.3579089435177899E-2</v>
      </c>
      <c r="Q519" s="36">
        <f>Inputs!$B$12*(1+$B519)^0*$C519+Inputs!$B$29*(1+$D519)^0*Inputs!$B$19+Inputs!$B$30*(1+$E519)^0*Inputs!$B$20+Inputs!$B$31*(1+$F519)^0*Inputs!$B$21+Inputs!$B$22*(1+Inputs!$B$23)^0</f>
        <v>12989.144420652883</v>
      </c>
      <c r="R519" s="36">
        <f>Inputs!$B$12*(1+$B519)^1*$C519+Inputs!$B$29*(1+$D519)^1*Inputs!$B$19+Inputs!$B$30*(1+$E519)^1*Inputs!$B$20+Inputs!$B$31*(1+$F519)^1*Inputs!$B$21+Inputs!$B$22*(1+Inputs!$B$23)^1</f>
        <v>14734.238465809132</v>
      </c>
      <c r="S519" s="36">
        <f>Inputs!$B$12*(1+$B519)^2*$C519+Inputs!$B$29*(1+$D519)^2*Inputs!$B$19+Inputs!$B$30*(1+$E519)^2*Inputs!$B$20+Inputs!$B$31*(1+$F519)^2*Inputs!$B$21+Inputs!$B$22*(1+Inputs!$B$23)^2</f>
        <v>16971.295180142824</v>
      </c>
      <c r="T519" s="36">
        <f>Inputs!$B$12*(1+$B519)^3*$C519+Inputs!$B$29*(1+$D519)^3*Inputs!$B$19+Inputs!$B$30*(1+$E519)^3*Inputs!$B$20+Inputs!$B$31*(1+$F519)^3*Inputs!$B$21+Inputs!$B$22*(1+Inputs!$B$23)^3</f>
        <v>19852.937856351477</v>
      </c>
      <c r="U519" s="36">
        <f>Inputs!$B$12*(1+$B519)^4*$C519+Inputs!$B$29*(1+$D519)^4*Inputs!$B$19+Inputs!$B$30*(1+$E519)^4*Inputs!$B$20+Inputs!$B$31*(1+$F519)^4*Inputs!$B$21+Inputs!$B$22*(1+Inputs!$B$23)^4</f>
        <v>23579.536961342219</v>
      </c>
      <c r="V519" s="35">
        <f>Inputs!$B$13/(Q519*(1-$G519))</f>
        <v>1.1992766264122752</v>
      </c>
      <c r="W519" s="36">
        <f>Inputs!$B$13</f>
        <v>12660</v>
      </c>
      <c r="X519" s="36">
        <f t="shared" si="73"/>
        <v>13877.879182805071</v>
      </c>
      <c r="Y519" s="36">
        <f t="shared" si="74"/>
        <v>15428.591487050991</v>
      </c>
      <c r="Z519" s="36">
        <f t="shared" si="75"/>
        <v>17397.503378009591</v>
      </c>
      <c r="AA519" s="36">
        <f t="shared" si="76"/>
        <v>19890.245686535523</v>
      </c>
      <c r="AB519" s="36">
        <f t="shared" si="77"/>
        <v>60594.729086765445</v>
      </c>
      <c r="AC519" s="36">
        <f t="shared" si="78"/>
        <v>320862.06108264648</v>
      </c>
      <c r="AD519" s="36">
        <f t="shared" si="79"/>
        <v>209292.45172598911</v>
      </c>
    </row>
    <row r="520" spans="1:30" ht="14.25" customHeight="1" x14ac:dyDescent="0.25">
      <c r="A520" s="16">
        <v>504</v>
      </c>
      <c r="B520" s="34">
        <v>0.38182476605496601</v>
      </c>
      <c r="C520" s="34">
        <v>6.6706912867619997E-2</v>
      </c>
      <c r="D520" s="34">
        <v>2.6511157832387399E-2</v>
      </c>
      <c r="E520" s="34">
        <v>6.9857970814429196E-2</v>
      </c>
      <c r="F520" s="34">
        <v>1.0487581255025901E-2</v>
      </c>
      <c r="G520" s="34">
        <v>0.18445218381063699</v>
      </c>
      <c r="H520" s="35">
        <v>1.0784955015530699</v>
      </c>
      <c r="I520" s="34">
        <v>9.4406389520264603E-2</v>
      </c>
      <c r="J520" s="34">
        <v>2.9713799923942501E-2</v>
      </c>
      <c r="K520" s="36">
        <f>Inputs!$B$12*(1+$B520)^4</f>
        <v>218757.59442902755</v>
      </c>
      <c r="L520" s="36">
        <f t="shared" si="70"/>
        <v>20811.17075228785</v>
      </c>
      <c r="M520" s="36">
        <f t="shared" si="71"/>
        <v>271799.09936956625</v>
      </c>
      <c r="N520" s="37">
        <f>M520/Inputs!$B$6</f>
        <v>414.32789538043636</v>
      </c>
      <c r="O520" s="38">
        <f>IF(N520&gt;Inputs!$B$4,1,0)</f>
        <v>1</v>
      </c>
      <c r="P520" s="34">
        <f t="shared" si="72"/>
        <v>6.4692589596322098E-2</v>
      </c>
      <c r="Q520" s="36">
        <f>Inputs!$B$12*(1+$B520)^0*$C520+Inputs!$B$29*(1+$D520)^0*Inputs!$B$19+Inputs!$B$30*(1+$E520)^0*Inputs!$B$20+Inputs!$B$31*(1+$F520)^0*Inputs!$B$21+Inputs!$B$22*(1+Inputs!$B$23)^0</f>
        <v>12024.45879948412</v>
      </c>
      <c r="R520" s="36">
        <f>Inputs!$B$12*(1+$B520)^1*$C520+Inputs!$B$29*(1+$D520)^1*Inputs!$B$19+Inputs!$B$30*(1+$E520)^1*Inputs!$B$20+Inputs!$B$31*(1+$F520)^1*Inputs!$B$21+Inputs!$B$22*(1+Inputs!$B$23)^1</f>
        <v>13793.830040722441</v>
      </c>
      <c r="S520" s="36">
        <f>Inputs!$B$12*(1+$B520)^2*$C520+Inputs!$B$29*(1+$D520)^2*Inputs!$B$19+Inputs!$B$30*(1+$E520)^2*Inputs!$B$20+Inputs!$B$31*(1+$F520)^2*Inputs!$B$21+Inputs!$B$22*(1+Inputs!$B$23)^2</f>
        <v>16159.709511725698</v>
      </c>
      <c r="T520" s="36">
        <f>Inputs!$B$12*(1+$B520)^3*$C520+Inputs!$B$29*(1+$D520)^3*Inputs!$B$19+Inputs!$B$30*(1+$E520)^3*Inputs!$B$20+Inputs!$B$31*(1+$F520)^3*Inputs!$B$21+Inputs!$B$22*(1+Inputs!$B$23)^3</f>
        <v>19345.757175558138</v>
      </c>
      <c r="U520" s="36">
        <f>Inputs!$B$12*(1+$B520)^4*$C520+Inputs!$B$29*(1+$D520)^4*Inputs!$B$19+Inputs!$B$30*(1+$E520)^4*Inputs!$B$20+Inputs!$B$31*(1+$F520)^4*Inputs!$B$21+Inputs!$B$22*(1+Inputs!$B$23)^4</f>
        <v>23660.763000386851</v>
      </c>
      <c r="V520" s="35">
        <f>Inputs!$B$13/(Q520*(1-$G520))</f>
        <v>1.2909776924786931</v>
      </c>
      <c r="W520" s="36">
        <f>Inputs!$B$13</f>
        <v>12660</v>
      </c>
      <c r="X520" s="36">
        <f t="shared" si="73"/>
        <v>13925.308568488277</v>
      </c>
      <c r="Y520" s="36">
        <f t="shared" si="74"/>
        <v>15613.662333922575</v>
      </c>
      <c r="Z520" s="36">
        <f t="shared" si="75"/>
        <v>17853.947759121398</v>
      </c>
      <c r="AA520" s="36">
        <f t="shared" si="76"/>
        <v>20811.17075228785</v>
      </c>
      <c r="AB520" s="36">
        <f t="shared" si="77"/>
        <v>60807.38062354819</v>
      </c>
      <c r="AC520" s="36">
        <f t="shared" si="78"/>
        <v>331252.0004211216</v>
      </c>
      <c r="AD520" s="36">
        <f t="shared" si="79"/>
        <v>210991.71874601807</v>
      </c>
    </row>
    <row r="521" spans="1:30" ht="14.25" customHeight="1" x14ac:dyDescent="0.25">
      <c r="A521" s="16">
        <v>505</v>
      </c>
      <c r="B521" s="34">
        <v>0.39098931273609899</v>
      </c>
      <c r="C521" s="34">
        <v>7.6735321172915802E-2</v>
      </c>
      <c r="D521" s="34">
        <v>3.76062506260261E-2</v>
      </c>
      <c r="E521" s="34">
        <v>2.5897415915168899E-2</v>
      </c>
      <c r="F521" s="34">
        <v>2.1579090530491101E-2</v>
      </c>
      <c r="G521" s="34">
        <v>0.19795844510291399</v>
      </c>
      <c r="H521" s="35">
        <v>0.96278649602204203</v>
      </c>
      <c r="I521" s="34">
        <v>0.10373942360611101</v>
      </c>
      <c r="J521" s="34">
        <v>2.5582688606600699E-2</v>
      </c>
      <c r="K521" s="36">
        <f>Inputs!$B$12*(1+$B521)^4</f>
        <v>224618.96579078157</v>
      </c>
      <c r="L521" s="36">
        <f t="shared" si="70"/>
        <v>20206.141004805468</v>
      </c>
      <c r="M521" s="36">
        <f t="shared" si="71"/>
        <v>220285.63269523653</v>
      </c>
      <c r="N521" s="37">
        <f>M521/Inputs!$B$6</f>
        <v>335.80126935249473</v>
      </c>
      <c r="O521" s="38">
        <f>IF(N521&gt;Inputs!$B$4,1,0)</f>
        <v>0</v>
      </c>
      <c r="P521" s="34">
        <f t="shared" si="72"/>
        <v>7.8156734999510313E-2</v>
      </c>
      <c r="Q521" s="36">
        <f>Inputs!$B$12*(1+$B521)^0*$C521+Inputs!$B$29*(1+$D521)^0*Inputs!$B$19+Inputs!$B$30*(1+$E521)^0*Inputs!$B$20+Inputs!$B$31*(1+$F521)^0*Inputs!$B$21+Inputs!$B$22*(1+Inputs!$B$23)^0</f>
        <v>12626.163297801872</v>
      </c>
      <c r="R521" s="36">
        <f>Inputs!$B$12*(1+$B521)^1*$C521+Inputs!$B$29*(1+$D521)^1*Inputs!$B$19+Inputs!$B$30*(1+$E521)^1*Inputs!$B$20+Inputs!$B$31*(1+$F521)^1*Inputs!$B$21+Inputs!$B$22*(1+Inputs!$B$23)^1</f>
        <v>14643.775985863678</v>
      </c>
      <c r="S521" s="36">
        <f>Inputs!$B$12*(1+$B521)^2*$C521+Inputs!$B$29*(1+$D521)^2*Inputs!$B$19+Inputs!$B$30*(1+$E521)^2*Inputs!$B$20+Inputs!$B$31*(1+$F521)^2*Inputs!$B$21+Inputs!$B$22*(1+Inputs!$B$23)^2</f>
        <v>17371.612913342142</v>
      </c>
      <c r="T521" s="36">
        <f>Inputs!$B$12*(1+$B521)^3*$C521+Inputs!$B$29*(1+$D521)^3*Inputs!$B$19+Inputs!$B$30*(1+$E521)^3*Inputs!$B$20+Inputs!$B$31*(1+$F521)^3*Inputs!$B$21+Inputs!$B$22*(1+Inputs!$B$23)^3</f>
        <v>21085.071807788183</v>
      </c>
      <c r="U521" s="36">
        <f>Inputs!$B$12*(1+$B521)^4*$C521+Inputs!$B$29*(1+$D521)^4*Inputs!$B$19+Inputs!$B$30*(1+$E521)^4*Inputs!$B$20+Inputs!$B$31*(1+$F521)^4*Inputs!$B$21+Inputs!$B$22*(1+Inputs!$B$23)^4</f>
        <v>26167.155713225271</v>
      </c>
      <c r="V521" s="35">
        <f>Inputs!$B$13/(Q521*(1-$G521))</f>
        <v>1.2501595232493041</v>
      </c>
      <c r="W521" s="36">
        <f>Inputs!$B$13</f>
        <v>12660</v>
      </c>
      <c r="X521" s="36">
        <f t="shared" si="73"/>
        <v>13839.226585645227</v>
      </c>
      <c r="Y521" s="36">
        <f t="shared" si="74"/>
        <v>15416.217835459331</v>
      </c>
      <c r="Z521" s="36">
        <f t="shared" si="75"/>
        <v>17496.731121724737</v>
      </c>
      <c r="AA521" s="36">
        <f t="shared" si="76"/>
        <v>20206.141004805468</v>
      </c>
      <c r="AB521" s="36">
        <f t="shared" si="77"/>
        <v>58419.915022428191</v>
      </c>
      <c r="AC521" s="36">
        <f t="shared" si="78"/>
        <v>265147.5706885953</v>
      </c>
      <c r="AD521" s="36">
        <f t="shared" si="79"/>
        <v>161865.71767280836</v>
      </c>
    </row>
    <row r="522" spans="1:30" ht="14.25" customHeight="1" x14ac:dyDescent="0.25">
      <c r="A522" s="16">
        <v>506</v>
      </c>
      <c r="B522" s="34">
        <v>0.198795260031705</v>
      </c>
      <c r="C522" s="34">
        <v>0.10943809441246299</v>
      </c>
      <c r="D522" s="34">
        <v>2.6098427185577502E-2</v>
      </c>
      <c r="E522" s="34">
        <v>4.2358480932210597E-2</v>
      </c>
      <c r="F522" s="34">
        <v>5.38619799248555E-3</v>
      </c>
      <c r="G522" s="34">
        <v>0.15492169031818701</v>
      </c>
      <c r="H522" s="35">
        <v>1.02458293733464</v>
      </c>
      <c r="I522" s="34">
        <v>9.8866233274769594E-2</v>
      </c>
      <c r="J522" s="34">
        <v>2.6583879415541301E-2</v>
      </c>
      <c r="K522" s="36">
        <f>Inputs!$B$12*(1+$B522)^4</f>
        <v>123917.12214181652</v>
      </c>
      <c r="L522" s="36">
        <f t="shared" si="70"/>
        <v>19225.280121870932</v>
      </c>
      <c r="M522" s="36">
        <f t="shared" si="71"/>
        <v>228819.900894825</v>
      </c>
      <c r="N522" s="37">
        <f>M522/Inputs!$B$6</f>
        <v>348.81082453479422</v>
      </c>
      <c r="O522" s="38">
        <f>IF(N522&gt;Inputs!$B$4,1,0)</f>
        <v>0</v>
      </c>
      <c r="P522" s="34">
        <f t="shared" si="72"/>
        <v>7.2282353859228293E-2</v>
      </c>
      <c r="Q522" s="36">
        <f>Inputs!$B$12*(1+$B522)^0*$C522+Inputs!$B$29*(1+$D522)^0*Inputs!$B$19+Inputs!$B$30*(1+$E522)^0*Inputs!$B$20+Inputs!$B$31*(1+$F522)^0*Inputs!$B$21+Inputs!$B$22*(1+Inputs!$B$23)^0</f>
        <v>14588.329692174702</v>
      </c>
      <c r="R522" s="36">
        <f>Inputs!$B$12*(1+$B522)^1*$C522+Inputs!$B$29*(1+$D522)^1*Inputs!$B$19+Inputs!$B$30*(1+$E522)^1*Inputs!$B$20+Inputs!$B$31*(1+$F522)^1*Inputs!$B$21+Inputs!$B$22*(1+Inputs!$B$23)^1</f>
        <v>16041.410400724661</v>
      </c>
      <c r="S522" s="36">
        <f>Inputs!$B$12*(1+$B522)^2*$C522+Inputs!$B$29*(1+$D522)^2*Inputs!$B$19+Inputs!$B$30*(1+$E522)^2*Inputs!$B$20+Inputs!$B$31*(1+$F522)^2*Inputs!$B$21+Inputs!$B$22*(1+Inputs!$B$23)^2</f>
        <v>17758.799739285092</v>
      </c>
      <c r="T522" s="36">
        <f>Inputs!$B$12*(1+$B522)^3*$C522+Inputs!$B$29*(1+$D522)^3*Inputs!$B$19+Inputs!$B$30*(1+$E522)^3*Inputs!$B$20+Inputs!$B$31*(1+$F522)^3*Inputs!$B$21+Inputs!$B$22*(1+Inputs!$B$23)^3</f>
        <v>19792.272452847836</v>
      </c>
      <c r="U522" s="36">
        <f>Inputs!$B$12*(1+$B522)^4*$C522+Inputs!$B$29*(1+$D522)^4*Inputs!$B$19+Inputs!$B$30*(1+$E522)^4*Inputs!$B$20+Inputs!$B$31*(1+$F522)^4*Inputs!$B$21+Inputs!$B$22*(1+Inputs!$B$23)^4</f>
        <v>22203.866232907902</v>
      </c>
      <c r="V522" s="35">
        <f>Inputs!$B$13/(Q522*(1-$G522))</f>
        <v>1.026907157837128</v>
      </c>
      <c r="W522" s="36">
        <f>Inputs!$B$13</f>
        <v>12660</v>
      </c>
      <c r="X522" s="36">
        <f t="shared" si="73"/>
        <v>13913.131163228121</v>
      </c>
      <c r="Y522" s="36">
        <f t="shared" si="74"/>
        <v>15393.947235909893</v>
      </c>
      <c r="Z522" s="36">
        <f t="shared" si="75"/>
        <v>17146.913594139587</v>
      </c>
      <c r="AA522" s="36">
        <f t="shared" si="76"/>
        <v>19225.280121870932</v>
      </c>
      <c r="AB522" s="36">
        <f t="shared" si="77"/>
        <v>58403.774935085748</v>
      </c>
      <c r="AC522" s="36">
        <f t="shared" si="78"/>
        <v>273045.37825093267</v>
      </c>
      <c r="AD522" s="36">
        <f t="shared" si="79"/>
        <v>170416.12595973923</v>
      </c>
    </row>
    <row r="523" spans="1:30" ht="14.25" customHeight="1" x14ac:dyDescent="0.25">
      <c r="A523" s="16">
        <v>507</v>
      </c>
      <c r="B523" s="34">
        <v>0.26656765898484702</v>
      </c>
      <c r="C523" s="34">
        <v>5.8208312936760299E-2</v>
      </c>
      <c r="D523" s="34">
        <v>4.9702011158760599E-2</v>
      </c>
      <c r="E523" s="34">
        <v>4.4685300008929597E-2</v>
      </c>
      <c r="F523" s="34">
        <v>1.18899805918253E-2</v>
      </c>
      <c r="G523" s="34">
        <v>0.166850147918437</v>
      </c>
      <c r="H523" s="35">
        <v>0.99008789133402397</v>
      </c>
      <c r="I523" s="34">
        <v>9.6779585382086003E-2</v>
      </c>
      <c r="J523" s="34">
        <v>1.8357396431188E-2</v>
      </c>
      <c r="K523" s="36">
        <f>Inputs!$B$12*(1+$B523)^4</f>
        <v>154406.23307334355</v>
      </c>
      <c r="L523" s="36">
        <f t="shared" si="70"/>
        <v>14951.683342534727</v>
      </c>
      <c r="M523" s="36">
        <f t="shared" si="71"/>
        <v>174354.3496183721</v>
      </c>
      <c r="N523" s="37">
        <f>M523/Inputs!$B$6</f>
        <v>265.78406954020136</v>
      </c>
      <c r="O523" s="38">
        <f>IF(N523&gt;Inputs!$B$4,1,0)</f>
        <v>0</v>
      </c>
      <c r="P523" s="34">
        <f t="shared" si="72"/>
        <v>7.8422188950898003E-2</v>
      </c>
      <c r="Q523" s="36">
        <f>Inputs!$B$12*(1+$B523)^0*$C523+Inputs!$B$29*(1+$D523)^0*Inputs!$B$19+Inputs!$B$30*(1+$E523)^0*Inputs!$B$20+Inputs!$B$31*(1+$F523)^0*Inputs!$B$21+Inputs!$B$22*(1+Inputs!$B$23)^0</f>
        <v>11514.542803632539</v>
      </c>
      <c r="R523" s="36">
        <f>Inputs!$B$12*(1+$B523)^1*$C523+Inputs!$B$29*(1+$D523)^1*Inputs!$B$19+Inputs!$B$30*(1+$E523)^1*Inputs!$B$20+Inputs!$B$31*(1+$F523)^1*Inputs!$B$21+Inputs!$B$22*(1+Inputs!$B$23)^1</f>
        <v>12706.320166330228</v>
      </c>
      <c r="S523" s="36">
        <f>Inputs!$B$12*(1+$B523)^2*$C523+Inputs!$B$29*(1+$D523)^2*Inputs!$B$19+Inputs!$B$30*(1+$E523)^2*Inputs!$B$20+Inputs!$B$31*(1+$F523)^2*Inputs!$B$21+Inputs!$B$22*(1+Inputs!$B$23)^2</f>
        <v>14157.998163893157</v>
      </c>
      <c r="T523" s="36">
        <f>Inputs!$B$12*(1+$B523)^3*$C523+Inputs!$B$29*(1+$D523)^3*Inputs!$B$19+Inputs!$B$30*(1+$E523)^3*Inputs!$B$20+Inputs!$B$31*(1+$F523)^3*Inputs!$B$21+Inputs!$B$22*(1+Inputs!$B$23)^3</f>
        <v>15936.305676313286</v>
      </c>
      <c r="U523" s="36">
        <f>Inputs!$B$12*(1+$B523)^4*$C523+Inputs!$B$29*(1+$D523)^4*Inputs!$B$19+Inputs!$B$30*(1+$E523)^4*Inputs!$B$20+Inputs!$B$31*(1+$F523)^4*Inputs!$B$21+Inputs!$B$22*(1+Inputs!$B$23)^4</f>
        <v>18125.634569672307</v>
      </c>
      <c r="V523" s="35">
        <f>Inputs!$B$13/(Q523*(1-$G523))</f>
        <v>1.319665568350705</v>
      </c>
      <c r="W523" s="36">
        <f>Inputs!$B$13</f>
        <v>12660</v>
      </c>
      <c r="X523" s="36">
        <f t="shared" si="73"/>
        <v>13098.084922088603</v>
      </c>
      <c r="Y523" s="36">
        <f t="shared" si="74"/>
        <v>13622.618795802533</v>
      </c>
      <c r="Z523" s="36">
        <f t="shared" si="75"/>
        <v>14239.702325754912</v>
      </c>
      <c r="AA523" s="36">
        <f t="shared" si="76"/>
        <v>14951.683342534727</v>
      </c>
      <c r="AB523" s="36">
        <f t="shared" si="77"/>
        <v>52018.269362306652</v>
      </c>
      <c r="AC523" s="36">
        <f t="shared" si="78"/>
        <v>194156.2397665371</v>
      </c>
      <c r="AD523" s="36">
        <f t="shared" si="79"/>
        <v>122336.08025606546</v>
      </c>
    </row>
    <row r="524" spans="1:30" ht="14.25" customHeight="1" x14ac:dyDescent="0.25">
      <c r="A524" s="16">
        <v>508</v>
      </c>
      <c r="B524" s="34">
        <v>0.21541284406713301</v>
      </c>
      <c r="C524" s="34">
        <v>7.1695049667490005E-2</v>
      </c>
      <c r="D524" s="34">
        <v>4.0541973809618E-2</v>
      </c>
      <c r="E524" s="34">
        <v>4.39755471901409E-2</v>
      </c>
      <c r="F524" s="34">
        <v>3.6156506633892201E-2</v>
      </c>
      <c r="G524" s="34">
        <v>0.16546113003073501</v>
      </c>
      <c r="H524" s="35">
        <v>0.96437349728796096</v>
      </c>
      <c r="I524" s="34">
        <v>9.6363371774165901E-2</v>
      </c>
      <c r="J524" s="34">
        <v>2.68717611941139E-2</v>
      </c>
      <c r="K524" s="36">
        <f>Inputs!$B$12*(1+$B524)^4</f>
        <v>130932.22147068699</v>
      </c>
      <c r="L524" s="36">
        <f t="shared" si="70"/>
        <v>15170.174908425673</v>
      </c>
      <c r="M524" s="36">
        <f t="shared" si="71"/>
        <v>194103.60885716078</v>
      </c>
      <c r="N524" s="37">
        <f>M524/Inputs!$B$6</f>
        <v>295.88964764811095</v>
      </c>
      <c r="O524" s="38">
        <f>IF(N524&gt;Inputs!$B$4,1,0)</f>
        <v>0</v>
      </c>
      <c r="P524" s="34">
        <f t="shared" si="72"/>
        <v>6.9491610580052002E-2</v>
      </c>
      <c r="Q524" s="36">
        <f>Inputs!$B$12*(1+$B524)^0*$C524+Inputs!$B$29*(1+$D524)^0*Inputs!$B$19+Inputs!$B$30*(1+$E524)^0*Inputs!$B$20+Inputs!$B$31*(1+$F524)^0*Inputs!$B$21+Inputs!$B$22*(1+Inputs!$B$23)^0</f>
        <v>12323.747007476322</v>
      </c>
      <c r="R524" s="36">
        <f>Inputs!$B$12*(1+$B524)^1*$C524+Inputs!$B$29*(1+$D524)^1*Inputs!$B$19+Inputs!$B$30*(1+$E524)^1*Inputs!$B$20+Inputs!$B$31*(1+$F524)^1*Inputs!$B$21+Inputs!$B$22*(1+Inputs!$B$23)^1</f>
        <v>13588.693187413945</v>
      </c>
      <c r="S524" s="36">
        <f>Inputs!$B$12*(1+$B524)^2*$C524+Inputs!$B$29*(1+$D524)^2*Inputs!$B$19+Inputs!$B$30*(1+$E524)^2*Inputs!$B$20+Inputs!$B$31*(1+$F524)^2*Inputs!$B$21+Inputs!$B$22*(1+Inputs!$B$23)^2</f>
        <v>15067.356341107941</v>
      </c>
      <c r="T524" s="36">
        <f>Inputs!$B$12*(1+$B524)^3*$C524+Inputs!$B$29*(1+$D524)^3*Inputs!$B$19+Inputs!$B$30*(1+$E524)^3*Inputs!$B$20+Inputs!$B$31*(1+$F524)^3*Inputs!$B$21+Inputs!$B$22*(1+Inputs!$B$23)^3</f>
        <v>16803.319674012753</v>
      </c>
      <c r="U524" s="36">
        <f>Inputs!$B$12*(1+$B524)^4*$C524+Inputs!$B$29*(1+$D524)^4*Inputs!$B$19+Inputs!$B$30*(1+$E524)^4*Inputs!$B$20+Inputs!$B$31*(1+$F524)^4*Inputs!$B$21+Inputs!$B$22*(1+Inputs!$B$23)^4</f>
        <v>18849.453010934449</v>
      </c>
      <c r="V524" s="35">
        <f>Inputs!$B$13/(Q524*(1-$G524))</f>
        <v>1.2309611941300551</v>
      </c>
      <c r="W524" s="36">
        <f>Inputs!$B$13</f>
        <v>12660</v>
      </c>
      <c r="X524" s="36">
        <f t="shared" si="73"/>
        <v>13203.664565589548</v>
      </c>
      <c r="Y524" s="36">
        <f t="shared" si="74"/>
        <v>13802.392505664</v>
      </c>
      <c r="Z524" s="36">
        <f t="shared" si="75"/>
        <v>14458.023509421255</v>
      </c>
      <c r="AA524" s="36">
        <f t="shared" si="76"/>
        <v>15170.174908425673</v>
      </c>
      <c r="AB524" s="36">
        <f t="shared" si="77"/>
        <v>52588.818390333079</v>
      </c>
      <c r="AC524" s="36">
        <f t="shared" si="78"/>
        <v>224168.41537861171</v>
      </c>
      <c r="AD524" s="36">
        <f t="shared" si="79"/>
        <v>141514.79046682769</v>
      </c>
    </row>
    <row r="525" spans="1:30" ht="14.25" customHeight="1" x14ac:dyDescent="0.25">
      <c r="A525" s="16">
        <v>509</v>
      </c>
      <c r="B525" s="34">
        <v>0.31781586868698902</v>
      </c>
      <c r="C525" s="34">
        <v>7.3306201297149404E-2</v>
      </c>
      <c r="D525" s="34">
        <v>7.0544060811560299E-3</v>
      </c>
      <c r="E525" s="34">
        <v>5.3963375470331101E-2</v>
      </c>
      <c r="F525" s="34">
        <v>-6.2943184954817504E-4</v>
      </c>
      <c r="G525" s="34">
        <v>0.16708803869903599</v>
      </c>
      <c r="H525" s="35">
        <v>1.0990302275913499</v>
      </c>
      <c r="I525" s="34">
        <v>9.7882084532229199E-2</v>
      </c>
      <c r="J525" s="34">
        <v>2.6030180001327601E-2</v>
      </c>
      <c r="K525" s="36">
        <f>Inputs!$B$12*(1+$B525)^4</f>
        <v>180954.83090864299</v>
      </c>
      <c r="L525" s="36">
        <f t="shared" si="70"/>
        <v>19835.270470111096</v>
      </c>
      <c r="M525" s="36">
        <f t="shared" si="71"/>
        <v>236479.01631840185</v>
      </c>
      <c r="N525" s="37">
        <f>M525/Inputs!$B$6</f>
        <v>360.48630536341744</v>
      </c>
      <c r="O525" s="38">
        <f>IF(N525&gt;Inputs!$B$4,1,0)</f>
        <v>0</v>
      </c>
      <c r="P525" s="34">
        <f t="shared" si="72"/>
        <v>7.1851904530901595E-2</v>
      </c>
      <c r="Q525" s="36">
        <f>Inputs!$B$12*(1+$B525)^0*$C525+Inputs!$B$29*(1+$D525)^0*Inputs!$B$19+Inputs!$B$30*(1+$E525)^0*Inputs!$B$20+Inputs!$B$31*(1+$F525)^0*Inputs!$B$21+Inputs!$B$22*(1+Inputs!$B$23)^0</f>
        <v>12420.416105255885</v>
      </c>
      <c r="R525" s="36">
        <f>Inputs!$B$12*(1+$B525)^1*$C525+Inputs!$B$29*(1+$D525)^1*Inputs!$B$19+Inputs!$B$30*(1+$E525)^1*Inputs!$B$20+Inputs!$B$31*(1+$F525)^1*Inputs!$B$21+Inputs!$B$22*(1+Inputs!$B$23)^1</f>
        <v>13905.183956537589</v>
      </c>
      <c r="S525" s="36">
        <f>Inputs!$B$12*(1+$B525)^2*$C525+Inputs!$B$29*(1+$D525)^2*Inputs!$B$19+Inputs!$B$30*(1+$E525)^2*Inputs!$B$20+Inputs!$B$31*(1+$F525)^2*Inputs!$B$21+Inputs!$B$22*(1+Inputs!$B$23)^2</f>
        <v>15839.623943673818</v>
      </c>
      <c r="T525" s="36">
        <f>Inputs!$B$12*(1+$B525)^3*$C525+Inputs!$B$29*(1+$D525)^3*Inputs!$B$19+Inputs!$B$30*(1+$E525)^3*Inputs!$B$20+Inputs!$B$31*(1+$F525)^3*Inputs!$B$21+Inputs!$B$22*(1+Inputs!$B$23)^3</f>
        <v>18365.264402317851</v>
      </c>
      <c r="U525" s="36">
        <f>Inputs!$B$12*(1+$B525)^4*$C525+Inputs!$B$29*(1+$D525)^4*Inputs!$B$19+Inputs!$B$30*(1+$E525)^4*Inputs!$B$20+Inputs!$B$31*(1+$F525)^4*Inputs!$B$21+Inputs!$B$22*(1+Inputs!$B$23)^4</f>
        <v>21668.527048427441</v>
      </c>
      <c r="V525" s="35">
        <f>Inputs!$B$13/(Q525*(1-$G525))</f>
        <v>1.2237662199173056</v>
      </c>
      <c r="W525" s="36">
        <f>Inputs!$B$13</f>
        <v>12660</v>
      </c>
      <c r="X525" s="36">
        <f t="shared" si="73"/>
        <v>13812.241670845469</v>
      </c>
      <c r="Y525" s="36">
        <f t="shared" si="74"/>
        <v>15322.34098753865</v>
      </c>
      <c r="Z525" s="36">
        <f t="shared" si="75"/>
        <v>17288.489619048436</v>
      </c>
      <c r="AA525" s="36">
        <f t="shared" si="76"/>
        <v>19835.270470111096</v>
      </c>
      <c r="AB525" s="36">
        <f t="shared" si="77"/>
        <v>58904.153874902237</v>
      </c>
      <c r="AC525" s="36">
        <f t="shared" si="78"/>
        <v>283243.51683775382</v>
      </c>
      <c r="AD525" s="36">
        <f t="shared" si="79"/>
        <v>177574.86244349962</v>
      </c>
    </row>
    <row r="526" spans="1:30" ht="14.25" customHeight="1" x14ac:dyDescent="0.25">
      <c r="A526" s="16">
        <v>510</v>
      </c>
      <c r="B526" s="34">
        <v>0.28201912204501101</v>
      </c>
      <c r="C526" s="34">
        <v>9.0583107773867494E-2</v>
      </c>
      <c r="D526" s="34">
        <v>4.1927589747371999E-2</v>
      </c>
      <c r="E526" s="34">
        <v>4.6937940943376E-2</v>
      </c>
      <c r="F526" s="34">
        <v>-2.3834249572675702E-3</v>
      </c>
      <c r="G526" s="34">
        <v>0.183243197915119</v>
      </c>
      <c r="H526" s="35">
        <v>0.97676032803392299</v>
      </c>
      <c r="I526" s="34">
        <v>9.8593109569437995E-2</v>
      </c>
      <c r="J526" s="34">
        <v>2.1958106126104202E-2</v>
      </c>
      <c r="K526" s="36">
        <f>Inputs!$B$12*(1+$B526)^4</f>
        <v>162079.93815638521</v>
      </c>
      <c r="L526" s="36">
        <f t="shared" si="70"/>
        <v>18721.224518134321</v>
      </c>
      <c r="M526" s="36">
        <f t="shared" si="71"/>
        <v>213422.51946129638</v>
      </c>
      <c r="N526" s="37">
        <f>M526/Inputs!$B$6</f>
        <v>325.33920649587861</v>
      </c>
      <c r="O526" s="38">
        <f>IF(N526&gt;Inputs!$B$4,1,0)</f>
        <v>0</v>
      </c>
      <c r="P526" s="34">
        <f t="shared" si="72"/>
        <v>7.6635003443333793E-2</v>
      </c>
      <c r="Q526" s="36">
        <f>Inputs!$B$12*(1+$B526)^0*$C526+Inputs!$B$29*(1+$D526)^0*Inputs!$B$19+Inputs!$B$30*(1+$E526)^0*Inputs!$B$20+Inputs!$B$31*(1+$F526)^0*Inputs!$B$21+Inputs!$B$22*(1+Inputs!$B$23)^0</f>
        <v>13457.030493858972</v>
      </c>
      <c r="R526" s="36">
        <f>Inputs!$B$12*(1+$B526)^1*$C526+Inputs!$B$29*(1+$D526)^1*Inputs!$B$19+Inputs!$B$30*(1+$E526)^1*Inputs!$B$20+Inputs!$B$31*(1+$F526)^1*Inputs!$B$21+Inputs!$B$22*(1+Inputs!$B$23)^1</f>
        <v>15166.18446194912</v>
      </c>
      <c r="S526" s="36">
        <f>Inputs!$B$12*(1+$B526)^2*$C526+Inputs!$B$29*(1+$D526)^2*Inputs!$B$19+Inputs!$B$30*(1+$E526)^2*Inputs!$B$20+Inputs!$B$31*(1+$F526)^2*Inputs!$B$21+Inputs!$B$22*(1+Inputs!$B$23)^2</f>
        <v>17316.894247049484</v>
      </c>
      <c r="T526" s="36">
        <f>Inputs!$B$12*(1+$B526)^3*$C526+Inputs!$B$29*(1+$D526)^3*Inputs!$B$19+Inputs!$B$30*(1+$E526)^3*Inputs!$B$20+Inputs!$B$31*(1+$F526)^3*Inputs!$B$21+Inputs!$B$22*(1+Inputs!$B$23)^3</f>
        <v>20031.50896707792</v>
      </c>
      <c r="U526" s="36">
        <f>Inputs!$B$12*(1+$B526)^4*$C526+Inputs!$B$29*(1+$D526)^4*Inputs!$B$19+Inputs!$B$30*(1+$E526)^4*Inputs!$B$20+Inputs!$B$31*(1+$F526)^4*Inputs!$B$21+Inputs!$B$22*(1+Inputs!$B$23)^4</f>
        <v>23466.778796206134</v>
      </c>
      <c r="V526" s="35">
        <f>Inputs!$B$13/(Q526*(1-$G526))</f>
        <v>1.1518388141815588</v>
      </c>
      <c r="W526" s="36">
        <f>Inputs!$B$13</f>
        <v>12660</v>
      </c>
      <c r="X526" s="36">
        <f t="shared" si="73"/>
        <v>13725.746522759508</v>
      </c>
      <c r="Y526" s="36">
        <f t="shared" si="74"/>
        <v>15053.124443197512</v>
      </c>
      <c r="Z526" s="36">
        <f t="shared" si="75"/>
        <v>16696.759065656348</v>
      </c>
      <c r="AA526" s="36">
        <f t="shared" si="76"/>
        <v>18721.224518134321</v>
      </c>
      <c r="AB526" s="36">
        <f t="shared" si="77"/>
        <v>57411.307967990302</v>
      </c>
      <c r="AC526" s="36">
        <f t="shared" si="78"/>
        <v>249654.93956115152</v>
      </c>
      <c r="AD526" s="36">
        <f t="shared" si="79"/>
        <v>156011.21149330607</v>
      </c>
    </row>
    <row r="527" spans="1:30" ht="14.25" customHeight="1" x14ac:dyDescent="0.25">
      <c r="A527" s="16">
        <v>511</v>
      </c>
      <c r="B527" s="34">
        <v>0.34681360881849099</v>
      </c>
      <c r="C527" s="34">
        <v>7.9364590433242399E-2</v>
      </c>
      <c r="D527" s="34">
        <v>3.9779796252005402E-2</v>
      </c>
      <c r="E527" s="34">
        <v>2.27268146021605E-2</v>
      </c>
      <c r="F527" s="34">
        <v>-2.7194547674709202E-3</v>
      </c>
      <c r="G527" s="34">
        <v>0.17595455634287399</v>
      </c>
      <c r="H527" s="35">
        <v>0.98871962191813401</v>
      </c>
      <c r="I527" s="34">
        <v>8.9148390614824796E-2</v>
      </c>
      <c r="J527" s="34">
        <v>1.9748343339329798E-2</v>
      </c>
      <c r="K527" s="36">
        <f>Inputs!$B$12*(1+$B527)^4</f>
        <v>197415.49383699751</v>
      </c>
      <c r="L527" s="36">
        <f t="shared" si="70"/>
        <v>19672.503313313639</v>
      </c>
      <c r="M527" s="36">
        <f t="shared" si="71"/>
        <v>248656.68014397024</v>
      </c>
      <c r="N527" s="37">
        <f>M527/Inputs!$B$6</f>
        <v>379.04981729263756</v>
      </c>
      <c r="O527" s="38">
        <f>IF(N527&gt;Inputs!$B$4,1,0)</f>
        <v>0</v>
      </c>
      <c r="P527" s="34">
        <f t="shared" si="72"/>
        <v>6.9400047275494994E-2</v>
      </c>
      <c r="Q527" s="36">
        <f>Inputs!$B$12*(1+$B527)^0*$C527+Inputs!$B$29*(1+$D527)^0*Inputs!$B$19+Inputs!$B$30*(1+$E527)^0*Inputs!$B$20+Inputs!$B$31*(1+$F527)^0*Inputs!$B$21+Inputs!$B$22*(1+Inputs!$B$23)^0</f>
        <v>12783.919453421466</v>
      </c>
      <c r="R527" s="36">
        <f>Inputs!$B$12*(1+$B527)^1*$C527+Inputs!$B$29*(1+$D527)^1*Inputs!$B$19+Inputs!$B$30*(1+$E527)^1*Inputs!$B$20+Inputs!$B$31*(1+$F527)^1*Inputs!$B$21+Inputs!$B$22*(1+Inputs!$B$23)^1</f>
        <v>14542.407425497637</v>
      </c>
      <c r="S527" s="36">
        <f>Inputs!$B$12*(1+$B527)^2*$C527+Inputs!$B$29*(1+$D527)^2*Inputs!$B$19+Inputs!$B$30*(1+$E527)^2*Inputs!$B$20+Inputs!$B$31*(1+$F527)^2*Inputs!$B$21+Inputs!$B$22*(1+Inputs!$B$23)^2</f>
        <v>16878.132364554316</v>
      </c>
      <c r="T527" s="36">
        <f>Inputs!$B$12*(1+$B527)^3*$C527+Inputs!$B$29*(1+$D527)^3*Inputs!$B$19+Inputs!$B$30*(1+$E527)^3*Inputs!$B$20+Inputs!$B$31*(1+$F527)^3*Inputs!$B$21+Inputs!$B$22*(1+Inputs!$B$23)^3</f>
        <v>19989.909073469134</v>
      </c>
      <c r="U527" s="36">
        <f>Inputs!$B$12*(1+$B527)^4*$C527+Inputs!$B$29*(1+$D527)^4*Inputs!$B$19+Inputs!$B$30*(1+$E527)^4*Inputs!$B$20+Inputs!$B$31*(1+$F527)^4*Inputs!$B$21+Inputs!$B$22*(1+Inputs!$B$23)^4</f>
        <v>24145.450432681377</v>
      </c>
      <c r="V527" s="35">
        <f>Inputs!$B$13/(Q527*(1-$G527))</f>
        <v>1.2017621389635869</v>
      </c>
      <c r="W527" s="36">
        <f>Inputs!$B$13</f>
        <v>12660</v>
      </c>
      <c r="X527" s="36">
        <f t="shared" si="73"/>
        <v>13763.187950411215</v>
      </c>
      <c r="Y527" s="36">
        <f t="shared" si="74"/>
        <v>15232.991388351214</v>
      </c>
      <c r="Z527" s="36">
        <f t="shared" si="75"/>
        <v>17164.117103447137</v>
      </c>
      <c r="AA527" s="36">
        <f t="shared" si="76"/>
        <v>19672.503313313639</v>
      </c>
      <c r="AB527" s="36">
        <f t="shared" si="77"/>
        <v>60049.770606751139</v>
      </c>
      <c r="AC527" s="36">
        <f t="shared" si="78"/>
        <v>289063.24203863408</v>
      </c>
      <c r="AD527" s="36">
        <f t="shared" si="79"/>
        <v>188606.90953721909</v>
      </c>
    </row>
    <row r="528" spans="1:30" ht="14.25" customHeight="1" x14ac:dyDescent="0.25">
      <c r="A528" s="16">
        <v>512</v>
      </c>
      <c r="B528" s="34">
        <v>0.35414632208528801</v>
      </c>
      <c r="C528" s="34">
        <v>8.3444238037320997E-2</v>
      </c>
      <c r="D528" s="34">
        <v>3.0498961223140299E-2</v>
      </c>
      <c r="E528" s="34">
        <v>2.9434208813768799E-2</v>
      </c>
      <c r="F528" s="34">
        <v>3.8315929856525502E-2</v>
      </c>
      <c r="G528" s="34">
        <v>0.20072373027811999</v>
      </c>
      <c r="H528" s="35">
        <v>1.02847177293875</v>
      </c>
      <c r="I528" s="34">
        <v>9.4139861733246205E-2</v>
      </c>
      <c r="J528" s="34">
        <v>2.33328843311441E-2</v>
      </c>
      <c r="K528" s="36">
        <f>Inputs!$B$12*(1+$B528)^4</f>
        <v>201750.03950429679</v>
      </c>
      <c r="L528" s="36">
        <f t="shared" si="70"/>
        <v>21398.170492536083</v>
      </c>
      <c r="M528" s="36">
        <f t="shared" si="71"/>
        <v>259158.98938289893</v>
      </c>
      <c r="N528" s="37">
        <f>M528/Inputs!$B$6</f>
        <v>395.05943503490693</v>
      </c>
      <c r="O528" s="38">
        <f>IF(N528&gt;Inputs!$B$4,1,0)</f>
        <v>0</v>
      </c>
      <c r="P528" s="34">
        <f t="shared" si="72"/>
        <v>7.0806977402102109E-2</v>
      </c>
      <c r="Q528" s="36">
        <f>Inputs!$B$12*(1+$B528)^0*$C528+Inputs!$B$29*(1+$D528)^0*Inputs!$B$19+Inputs!$B$30*(1+$E528)^0*Inputs!$B$20+Inputs!$B$31*(1+$F528)^0*Inputs!$B$21+Inputs!$B$22*(1+Inputs!$B$23)^0</f>
        <v>13028.698309666182</v>
      </c>
      <c r="R528" s="36">
        <f>Inputs!$B$12*(1+$B528)^1*$C528+Inputs!$B$29*(1+$D528)^1*Inputs!$B$19+Inputs!$B$30*(1+$E528)^1*Inputs!$B$20+Inputs!$B$31*(1+$F528)^1*Inputs!$B$21+Inputs!$B$22*(1+Inputs!$B$23)^1</f>
        <v>15080.20263285387</v>
      </c>
      <c r="S528" s="36">
        <f>Inputs!$B$12*(1+$B528)^2*$C528+Inputs!$B$29*(1+$D528)^2*Inputs!$B$19+Inputs!$B$30*(1+$E528)^2*Inputs!$B$20+Inputs!$B$31*(1+$F528)^2*Inputs!$B$21+Inputs!$B$22*(1+Inputs!$B$23)^2</f>
        <v>17769.438463100589</v>
      </c>
      <c r="T528" s="36">
        <f>Inputs!$B$12*(1+$B528)^3*$C528+Inputs!$B$29*(1+$D528)^3*Inputs!$B$19+Inputs!$B$30*(1+$E528)^3*Inputs!$B$20+Inputs!$B$31*(1+$F528)^3*Inputs!$B$21+Inputs!$B$22*(1+Inputs!$B$23)^3</f>
        <v>21319.135206883562</v>
      </c>
      <c r="U528" s="36">
        <f>Inputs!$B$12*(1+$B528)^4*$C528+Inputs!$B$29*(1+$D528)^4*Inputs!$B$19+Inputs!$B$30*(1+$E528)^4*Inputs!$B$20+Inputs!$B$31*(1+$F528)^4*Inputs!$B$21+Inputs!$B$22*(1+Inputs!$B$23)^4</f>
        <v>26030.789947725272</v>
      </c>
      <c r="V528" s="35">
        <f>Inputs!$B$13/(Q528*(1-$G528))</f>
        <v>1.2157261513189839</v>
      </c>
      <c r="W528" s="36">
        <f>Inputs!$B$13</f>
        <v>12660</v>
      </c>
      <c r="X528" s="36">
        <f t="shared" si="73"/>
        <v>14089.193061625036</v>
      </c>
      <c r="Y528" s="36">
        <f t="shared" si="74"/>
        <v>15936.824258086473</v>
      </c>
      <c r="Z528" s="36">
        <f t="shared" si="75"/>
        <v>18322.732404700568</v>
      </c>
      <c r="AA528" s="36">
        <f t="shared" si="76"/>
        <v>21398.170492536083</v>
      </c>
      <c r="AB528" s="36">
        <f t="shared" si="77"/>
        <v>61937.917304646544</v>
      </c>
      <c r="AC528" s="36">
        <f t="shared" si="78"/>
        <v>309255.56114596187</v>
      </c>
      <c r="AD528" s="36">
        <f t="shared" si="79"/>
        <v>197221.07207825239</v>
      </c>
    </row>
    <row r="529" spans="1:30" ht="14.25" customHeight="1" x14ac:dyDescent="0.25">
      <c r="A529" s="16">
        <v>513</v>
      </c>
      <c r="B529" s="34">
        <v>0.13970612230196</v>
      </c>
      <c r="C529" s="34">
        <v>9.1215837047368006E-2</v>
      </c>
      <c r="D529" s="34">
        <v>2.9904369482460998E-2</v>
      </c>
      <c r="E529" s="34">
        <v>4.3809797704824703E-2</v>
      </c>
      <c r="F529" s="34">
        <v>-1.67466560068958E-3</v>
      </c>
      <c r="G529" s="34">
        <v>0.204625928017553</v>
      </c>
      <c r="H529" s="35">
        <v>1.0147794648658</v>
      </c>
      <c r="I529" s="34">
        <v>9.6676880323338404E-2</v>
      </c>
      <c r="J529" s="34">
        <v>1.84693719524586E-2</v>
      </c>
      <c r="K529" s="36">
        <f>Inputs!$B$12*(1+$B529)^4</f>
        <v>101233.15574135579</v>
      </c>
      <c r="L529" s="36">
        <f t="shared" ref="L529:L592" si="80">AA529</f>
        <v>14382.724069731488</v>
      </c>
      <c r="M529" s="36">
        <f t="shared" ref="M529:M592" si="81">AB529+AD529</f>
        <v>169308.09287594142</v>
      </c>
      <c r="N529" s="37">
        <f>M529/Inputs!$B$6</f>
        <v>258.09160499381312</v>
      </c>
      <c r="O529" s="38">
        <f>IF(N529&gt;Inputs!$B$4,1,0)</f>
        <v>0</v>
      </c>
      <c r="P529" s="34">
        <f t="shared" ref="P529:P592" si="82">I529-J529</f>
        <v>7.8207508370879808E-2</v>
      </c>
      <c r="Q529" s="36">
        <f>Inputs!$B$12*(1+$B529)^0*$C529+Inputs!$B$29*(1+$D529)^0*Inputs!$B$19+Inputs!$B$30*(1+$E529)^0*Inputs!$B$20+Inputs!$B$31*(1+$F529)^0*Inputs!$B$21+Inputs!$B$22*(1+Inputs!$B$23)^0</f>
        <v>13494.994250269003</v>
      </c>
      <c r="R529" s="36">
        <f>Inputs!$B$12*(1+$B529)^1*$C529+Inputs!$B$29*(1+$D529)^1*Inputs!$B$19+Inputs!$B$30*(1+$E529)^1*Inputs!$B$20+Inputs!$B$31*(1+$F529)^1*Inputs!$B$21+Inputs!$B$22*(1+Inputs!$B$23)^1</f>
        <v>14391.666372803789</v>
      </c>
      <c r="S529" s="36">
        <f>Inputs!$B$12*(1+$B529)^2*$C529+Inputs!$B$29*(1+$D529)^2*Inputs!$B$19+Inputs!$B$30*(1+$E529)^2*Inputs!$B$20+Inputs!$B$31*(1+$F529)^2*Inputs!$B$21+Inputs!$B$22*(1+Inputs!$B$23)^2</f>
        <v>15400.86917119825</v>
      </c>
      <c r="T529" s="36">
        <f>Inputs!$B$12*(1+$B529)^3*$C529+Inputs!$B$29*(1+$D529)^3*Inputs!$B$19+Inputs!$B$30*(1+$E529)^3*Inputs!$B$20+Inputs!$B$31*(1+$F529)^3*Inputs!$B$21+Inputs!$B$22*(1+Inputs!$B$23)^3</f>
        <v>16537.763221436857</v>
      </c>
      <c r="U529" s="36">
        <f>Inputs!$B$12*(1+$B529)^4*$C529+Inputs!$B$29*(1+$D529)^4*Inputs!$B$19+Inputs!$B$30*(1+$E529)^4*Inputs!$B$20+Inputs!$B$31*(1+$F529)^4*Inputs!$B$21+Inputs!$B$22*(1+Inputs!$B$23)^4</f>
        <v>17819.604012424294</v>
      </c>
      <c r="V529" s="35">
        <f>Inputs!$B$13/(Q529*(1-$G529))</f>
        <v>1.1794772602158987</v>
      </c>
      <c r="W529" s="36">
        <f>Inputs!$B$13</f>
        <v>12660</v>
      </c>
      <c r="X529" s="36">
        <f t="shared" ref="X529:X592" si="83">R529*(1-$G529)*($V529+($H529-$V529)*1/4)</f>
        <v>13029.877137610038</v>
      </c>
      <c r="Y529" s="36">
        <f t="shared" ref="Y529:Y592" si="84">S529*(1-$G529)*($V529+($H529-$V529)*2/4)</f>
        <v>13439.221241952993</v>
      </c>
      <c r="Z529" s="36">
        <f t="shared" ref="Z529:Z592" si="85">T529*(1-$G529)*($V529+($H529-$V529)*3/4)</f>
        <v>13889.709521418346</v>
      </c>
      <c r="AA529" s="36">
        <f t="shared" ref="AA529:AA592" si="86">U529*(1-$G529)*$H529</f>
        <v>14382.724069731488</v>
      </c>
      <c r="AB529" s="36">
        <f t="shared" ref="AB529:AB592" si="87">W529/(1+$I529)^1+X529/(1+$I529)^2+Y529/(1+$I529)^3+Z529/(1+$I529)^4+AA529/(1+$I529)^5</f>
        <v>51236.007921695484</v>
      </c>
      <c r="AC529" s="36">
        <f t="shared" ref="AC529:AC592" si="88">AA529*(1+$J529)/($I529-$J529)</f>
        <v>187301.24837628999</v>
      </c>
      <c r="AD529" s="36">
        <f t="shared" ref="AD529:AD592" si="89">AC529/(1+$I529)^5</f>
        <v>118072.08495424595</v>
      </c>
    </row>
    <row r="530" spans="1:30" ht="14.25" customHeight="1" x14ac:dyDescent="0.25">
      <c r="A530" s="16">
        <v>514</v>
      </c>
      <c r="B530" s="34">
        <v>0.13627513233802699</v>
      </c>
      <c r="C530" s="34">
        <v>9.8277605758265496E-2</v>
      </c>
      <c r="D530" s="34">
        <v>4.27938506992563E-2</v>
      </c>
      <c r="E530" s="34">
        <v>5.07550565563476E-2</v>
      </c>
      <c r="F530" s="34">
        <v>-1.2443937612696701E-5</v>
      </c>
      <c r="G530" s="34">
        <v>0.21267248975915301</v>
      </c>
      <c r="H530" s="35">
        <v>1.1399320466222</v>
      </c>
      <c r="I530" s="34">
        <v>9.9944059088331802E-2</v>
      </c>
      <c r="J530" s="34">
        <v>2.6065004252004899E-2</v>
      </c>
      <c r="K530" s="36">
        <f>Inputs!$B$12*(1+$B530)^4</f>
        <v>100019.63352423225</v>
      </c>
      <c r="L530" s="36">
        <f t="shared" si="80"/>
        <v>16796.333631900132</v>
      </c>
      <c r="M530" s="36">
        <f t="shared" si="81"/>
        <v>199542.80736779759</v>
      </c>
      <c r="N530" s="37">
        <f>M530/Inputs!$B$6</f>
        <v>304.1811087923744</v>
      </c>
      <c r="O530" s="38">
        <f>IF(N530&gt;Inputs!$B$4,1,0)</f>
        <v>0</v>
      </c>
      <c r="P530" s="34">
        <f t="shared" si="82"/>
        <v>7.3879054836326896E-2</v>
      </c>
      <c r="Q530" s="36">
        <f>Inputs!$B$12*(1+$B530)^0*$C530+Inputs!$B$29*(1+$D530)^0*Inputs!$B$19+Inputs!$B$30*(1+$E530)^0*Inputs!$B$20+Inputs!$B$31*(1+$F530)^0*Inputs!$B$21+Inputs!$B$22*(1+Inputs!$B$23)^0</f>
        <v>13918.700372922853</v>
      </c>
      <c r="R530" s="36">
        <f>Inputs!$B$12*(1+$B530)^1*$C530+Inputs!$B$29*(1+$D530)^1*Inputs!$B$19+Inputs!$B$30*(1+$E530)^1*Inputs!$B$20+Inputs!$B$31*(1+$F530)^1*Inputs!$B$21+Inputs!$B$22*(1+Inputs!$B$23)^1</f>
        <v>14921.791680704311</v>
      </c>
      <c r="S530" s="36">
        <f>Inputs!$B$12*(1+$B530)^2*$C530+Inputs!$B$29*(1+$D530)^2*Inputs!$B$19+Inputs!$B$30*(1+$E530)^2*Inputs!$B$20+Inputs!$B$31*(1+$F530)^2*Inputs!$B$21+Inputs!$B$22*(1+Inputs!$B$23)^2</f>
        <v>16044.827183898873</v>
      </c>
      <c r="T530" s="36">
        <f>Inputs!$B$12*(1+$B530)^3*$C530+Inputs!$B$29*(1+$D530)^3*Inputs!$B$19+Inputs!$B$30*(1+$E530)^3*Inputs!$B$20+Inputs!$B$31*(1+$F530)^3*Inputs!$B$21+Inputs!$B$22*(1+Inputs!$B$23)^3</f>
        <v>17303.254510665778</v>
      </c>
      <c r="U530" s="36">
        <f>Inputs!$B$12*(1+$B530)^4*$C530+Inputs!$B$29*(1+$D530)^4*Inputs!$B$19+Inputs!$B$30*(1+$E530)^4*Inputs!$B$20+Inputs!$B$31*(1+$F530)^4*Inputs!$B$21+Inputs!$B$22*(1+Inputs!$B$23)^4</f>
        <v>18714.580779796859</v>
      </c>
      <c r="V530" s="35">
        <f>Inputs!$B$13/(Q530*(1-$G530))</f>
        <v>1.1552596190017044</v>
      </c>
      <c r="W530" s="36">
        <f>Inputs!$B$13</f>
        <v>12660</v>
      </c>
      <c r="X530" s="36">
        <f t="shared" si="83"/>
        <v>13527.361061375568</v>
      </c>
      <c r="Y530" s="36">
        <f t="shared" si="84"/>
        <v>14497.043191427832</v>
      </c>
      <c r="Z530" s="36">
        <f t="shared" si="85"/>
        <v>15581.871640399246</v>
      </c>
      <c r="AA530" s="36">
        <f t="shared" si="86"/>
        <v>16796.333631900132</v>
      </c>
      <c r="AB530" s="36">
        <f t="shared" si="87"/>
        <v>54660.602884576547</v>
      </c>
      <c r="AC530" s="36">
        <f t="shared" si="88"/>
        <v>233274.91367633941</v>
      </c>
      <c r="AD530" s="36">
        <f t="shared" si="89"/>
        <v>144882.20448322105</v>
      </c>
    </row>
    <row r="531" spans="1:30" ht="14.25" customHeight="1" x14ac:dyDescent="0.25">
      <c r="A531" s="16">
        <v>515</v>
      </c>
      <c r="B531" s="34">
        <v>0.31239122130512897</v>
      </c>
      <c r="C531" s="34">
        <v>9.4403208183842902E-2</v>
      </c>
      <c r="D531" s="34">
        <v>2.76516458912207E-2</v>
      </c>
      <c r="E531" s="34">
        <v>4.3117601626109198E-2</v>
      </c>
      <c r="F531" s="34">
        <v>1.86032684297609E-2</v>
      </c>
      <c r="G531" s="34">
        <v>0.17169215890780401</v>
      </c>
      <c r="H531" s="35">
        <v>1.1773966722095801</v>
      </c>
      <c r="I531" s="34">
        <v>0.100178621405783</v>
      </c>
      <c r="J531" s="34">
        <v>2.5470497617094499E-2</v>
      </c>
      <c r="K531" s="36">
        <f>Inputs!$B$12*(1+$B531)^4</f>
        <v>177993.65336357121</v>
      </c>
      <c r="L531" s="36">
        <f t="shared" si="80"/>
        <v>25087.16217800539</v>
      </c>
      <c r="M531" s="36">
        <f t="shared" si="81"/>
        <v>279969.69269523828</v>
      </c>
      <c r="N531" s="37">
        <f>M531/Inputs!$B$6</f>
        <v>426.78306813298519</v>
      </c>
      <c r="O531" s="38">
        <f>IF(N531&gt;Inputs!$B$4,1,0)</f>
        <v>1</v>
      </c>
      <c r="P531" s="34">
        <f t="shared" si="82"/>
        <v>7.4708123788688505E-2</v>
      </c>
      <c r="Q531" s="36">
        <f>Inputs!$B$12*(1+$B531)^0*$C531+Inputs!$B$29*(1+$D531)^0*Inputs!$B$19+Inputs!$B$30*(1+$E531)^0*Inputs!$B$20+Inputs!$B$31*(1+$F531)^0*Inputs!$B$21+Inputs!$B$22*(1+Inputs!$B$23)^0</f>
        <v>13686.236518457496</v>
      </c>
      <c r="R531" s="36">
        <f>Inputs!$B$12*(1+$B531)^1*$C531+Inputs!$B$29*(1+$D531)^1*Inputs!$B$19+Inputs!$B$30*(1+$E531)^1*Inputs!$B$20+Inputs!$B$31*(1+$F531)^1*Inputs!$B$21+Inputs!$B$22*(1+Inputs!$B$23)^1</f>
        <v>15670.091771259671</v>
      </c>
      <c r="S531" s="36">
        <f>Inputs!$B$12*(1+$B531)^2*$C531+Inputs!$B$29*(1+$D531)^2*Inputs!$B$19+Inputs!$B$30*(1+$E531)^2*Inputs!$B$20+Inputs!$B$31*(1+$F531)^2*Inputs!$B$21+Inputs!$B$22*(1+Inputs!$B$23)^2</f>
        <v>18213.386942251534</v>
      </c>
      <c r="T531" s="36">
        <f>Inputs!$B$12*(1+$B531)^3*$C531+Inputs!$B$29*(1+$D531)^3*Inputs!$B$19+Inputs!$B$30*(1+$E531)^3*Inputs!$B$20+Inputs!$B$31*(1+$F531)^3*Inputs!$B$21+Inputs!$B$22*(1+Inputs!$B$23)^3</f>
        <v>21489.03695115255</v>
      </c>
      <c r="U531" s="36">
        <f>Inputs!$B$12*(1+$B531)^4*$C531+Inputs!$B$29*(1+$D531)^4*Inputs!$B$19+Inputs!$B$30*(1+$E531)^4*Inputs!$B$20+Inputs!$B$31*(1+$F531)^4*Inputs!$B$21+Inputs!$B$22*(1+Inputs!$B$23)^4</f>
        <v>25723.908775783566</v>
      </c>
      <c r="V531" s="35">
        <f>Inputs!$B$13/(Q531*(1-$G531))</f>
        <v>1.1167549653476192</v>
      </c>
      <c r="W531" s="36">
        <f>Inputs!$B$13</f>
        <v>12660</v>
      </c>
      <c r="X531" s="36">
        <f t="shared" si="83"/>
        <v>14691.876807313756</v>
      </c>
      <c r="Y531" s="36">
        <f t="shared" si="84"/>
        <v>17305.119850202474</v>
      </c>
      <c r="Z531" s="36">
        <f t="shared" si="85"/>
        <v>20687.267989036565</v>
      </c>
      <c r="AA531" s="36">
        <f t="shared" si="86"/>
        <v>25087.16217800539</v>
      </c>
      <c r="AB531" s="36">
        <f t="shared" si="87"/>
        <v>66325.609114705992</v>
      </c>
      <c r="AC531" s="36">
        <f t="shared" si="88"/>
        <v>344355.38436551008</v>
      </c>
      <c r="AD531" s="36">
        <f t="shared" si="89"/>
        <v>213644.08358053226</v>
      </c>
    </row>
    <row r="532" spans="1:30" ht="14.25" customHeight="1" x14ac:dyDescent="0.25">
      <c r="A532" s="16">
        <v>516</v>
      </c>
      <c r="B532" s="34">
        <v>0.43503268573847897</v>
      </c>
      <c r="C532" s="34">
        <v>7.0758936793617194E-2</v>
      </c>
      <c r="D532" s="34">
        <v>1.69420252014904E-2</v>
      </c>
      <c r="E532" s="34">
        <v>3.7323366286476797E-2</v>
      </c>
      <c r="F532" s="34">
        <v>2.10064468097024E-2</v>
      </c>
      <c r="G532" s="34">
        <v>0.18540635401276201</v>
      </c>
      <c r="H532" s="35">
        <v>1.0378696179804401</v>
      </c>
      <c r="I532" s="34">
        <v>9.7837187807923096E-2</v>
      </c>
      <c r="J532" s="34">
        <v>3.0945756816204199E-2</v>
      </c>
      <c r="K532" s="36">
        <f>Inputs!$B$12*(1+$B532)^4</f>
        <v>254447.63746012162</v>
      </c>
      <c r="L532" s="36">
        <f t="shared" si="80"/>
        <v>22619.56218315725</v>
      </c>
      <c r="M532" s="36">
        <f t="shared" si="81"/>
        <v>281111.69102242612</v>
      </c>
      <c r="N532" s="37">
        <f>M532/Inputs!$B$6</f>
        <v>428.52391924150322</v>
      </c>
      <c r="O532" s="38">
        <f>IF(N532&gt;Inputs!$B$4,1,0)</f>
        <v>1</v>
      </c>
      <c r="P532" s="34">
        <f t="shared" si="82"/>
        <v>6.6891430991718903E-2</v>
      </c>
      <c r="Q532" s="36">
        <f>Inputs!$B$12*(1+$B532)^0*$C532+Inputs!$B$29*(1+$D532)^0*Inputs!$B$19+Inputs!$B$30*(1+$E532)^0*Inputs!$B$20+Inputs!$B$31*(1+$F532)^0*Inputs!$B$21+Inputs!$B$22*(1+Inputs!$B$23)^0</f>
        <v>12267.580235043952</v>
      </c>
      <c r="R532" s="36">
        <f>Inputs!$B$12*(1+$B532)^1*$C532+Inputs!$B$29*(1+$D532)^1*Inputs!$B$19+Inputs!$B$30*(1+$E532)^1*Inputs!$B$20+Inputs!$B$31*(1+$F532)^1*Inputs!$B$21+Inputs!$B$22*(1+Inputs!$B$23)^1</f>
        <v>14289.909489002912</v>
      </c>
      <c r="S532" s="36">
        <f>Inputs!$B$12*(1+$B532)^2*$C532+Inputs!$B$29*(1+$D532)^2*Inputs!$B$19+Inputs!$B$30*(1+$E532)^2*Inputs!$B$20+Inputs!$B$31*(1+$F532)^2*Inputs!$B$21+Inputs!$B$22*(1+Inputs!$B$23)^2</f>
        <v>17120.086297625508</v>
      </c>
      <c r="T532" s="36">
        <f>Inputs!$B$12*(1+$B532)^3*$C532+Inputs!$B$29*(1+$D532)^3*Inputs!$B$19+Inputs!$B$30*(1+$E532)^3*Inputs!$B$20+Inputs!$B$31*(1+$F532)^3*Inputs!$B$21+Inputs!$B$22*(1+Inputs!$B$23)^3</f>
        <v>21107.778025709034</v>
      </c>
      <c r="U532" s="36">
        <f>Inputs!$B$12*(1+$B532)^4*$C532+Inputs!$B$29*(1+$D532)^4*Inputs!$B$19+Inputs!$B$30*(1+$E532)^4*Inputs!$B$20+Inputs!$B$31*(1+$F532)^4*Inputs!$B$21+Inputs!$B$22*(1+Inputs!$B$23)^4</f>
        <v>26754.717988491208</v>
      </c>
      <c r="V532" s="35">
        <f>Inputs!$B$13/(Q532*(1-$G532))</f>
        <v>1.2668750418532391</v>
      </c>
      <c r="W532" s="36">
        <f>Inputs!$B$13</f>
        <v>12660</v>
      </c>
      <c r="X532" s="36">
        <f t="shared" si="83"/>
        <v>14080.587587517273</v>
      </c>
      <c r="Y532" s="36">
        <f t="shared" si="84"/>
        <v>16070.884852172316</v>
      </c>
      <c r="Z532" s="36">
        <f t="shared" si="85"/>
        <v>18829.796795164762</v>
      </c>
      <c r="AA532" s="36">
        <f t="shared" si="86"/>
        <v>22619.56218315725</v>
      </c>
      <c r="AB532" s="36">
        <f t="shared" si="87"/>
        <v>62506.820398625845</v>
      </c>
      <c r="AC532" s="36">
        <f t="shared" si="88"/>
        <v>348617.77223233838</v>
      </c>
      <c r="AD532" s="36">
        <f t="shared" si="89"/>
        <v>218604.87062380026</v>
      </c>
    </row>
    <row r="533" spans="1:30" ht="14.25" customHeight="1" x14ac:dyDescent="0.25">
      <c r="A533" s="16">
        <v>517</v>
      </c>
      <c r="B533" s="34">
        <v>0.26660413699379298</v>
      </c>
      <c r="C533" s="34">
        <v>8.9920917665668995E-2</v>
      </c>
      <c r="D533" s="34">
        <v>2.37322122678915E-2</v>
      </c>
      <c r="E533" s="34">
        <v>2.0362556618244099E-2</v>
      </c>
      <c r="F533" s="34">
        <v>1.3269035776213E-2</v>
      </c>
      <c r="G533" s="34">
        <v>0.160810863330096</v>
      </c>
      <c r="H533" s="35">
        <v>0.99513709861869604</v>
      </c>
      <c r="I533" s="34">
        <v>9.7547964483518906E-2</v>
      </c>
      <c r="J533" s="34">
        <v>2.51771858289816E-2</v>
      </c>
      <c r="K533" s="36">
        <f>Inputs!$B$12*(1+$B533)^4</f>
        <v>154424.02185941557</v>
      </c>
      <c r="L533" s="36">
        <f t="shared" si="80"/>
        <v>18705.535300795691</v>
      </c>
      <c r="M533" s="36">
        <f t="shared" si="81"/>
        <v>223927.62810079427</v>
      </c>
      <c r="N533" s="37">
        <f>M533/Inputs!$B$6</f>
        <v>341.35309161706442</v>
      </c>
      <c r="O533" s="38">
        <f>IF(N533&gt;Inputs!$B$4,1,0)</f>
        <v>0</v>
      </c>
      <c r="P533" s="34">
        <f t="shared" si="82"/>
        <v>7.237077865453731E-2</v>
      </c>
      <c r="Q533" s="36">
        <f>Inputs!$B$12*(1+$B533)^0*$C533+Inputs!$B$29*(1+$D533)^0*Inputs!$B$19+Inputs!$B$30*(1+$E533)^0*Inputs!$B$20+Inputs!$B$31*(1+$F533)^0*Inputs!$B$21+Inputs!$B$22*(1+Inputs!$B$23)^0</f>
        <v>13417.299087367061</v>
      </c>
      <c r="R533" s="36">
        <f>Inputs!$B$12*(1+$B533)^1*$C533+Inputs!$B$29*(1+$D533)^1*Inputs!$B$19+Inputs!$B$30*(1+$E533)^1*Inputs!$B$20+Inputs!$B$31*(1+$F533)^1*Inputs!$B$21+Inputs!$B$22*(1+Inputs!$B$23)^1</f>
        <v>14975.982976331077</v>
      </c>
      <c r="S533" s="36">
        <f>Inputs!$B$12*(1+$B533)^2*$C533+Inputs!$B$29*(1+$D533)^2*Inputs!$B$19+Inputs!$B$30*(1+$E533)^2*Inputs!$B$20+Inputs!$B$31*(1+$F533)^2*Inputs!$B$21+Inputs!$B$22*(1+Inputs!$B$23)^2</f>
        <v>16919.77292873125</v>
      </c>
      <c r="T533" s="36">
        <f>Inputs!$B$12*(1+$B533)^3*$C533+Inputs!$B$29*(1+$D533)^3*Inputs!$B$19+Inputs!$B$30*(1+$E533)^3*Inputs!$B$20+Inputs!$B$31*(1+$F533)^3*Inputs!$B$21+Inputs!$B$22*(1+Inputs!$B$23)^3</f>
        <v>19350.920743543393</v>
      </c>
      <c r="U533" s="36">
        <f>Inputs!$B$12*(1+$B533)^4*$C533+Inputs!$B$29*(1+$D533)^4*Inputs!$B$19+Inputs!$B$30*(1+$E533)^4*Inputs!$B$20+Inputs!$B$31*(1+$F533)^4*Inputs!$B$21+Inputs!$B$22*(1+Inputs!$B$23)^4</f>
        <v>22398.93506649982</v>
      </c>
      <c r="V533" s="35">
        <f>Inputs!$B$13/(Q533*(1-$G533))</f>
        <v>1.1243687111738057</v>
      </c>
      <c r="W533" s="36">
        <f>Inputs!$B$13</f>
        <v>12660</v>
      </c>
      <c r="X533" s="36">
        <f t="shared" si="83"/>
        <v>13724.673205422921</v>
      </c>
      <c r="Y533" s="36">
        <f t="shared" si="84"/>
        <v>15047.314538807652</v>
      </c>
      <c r="Z533" s="36">
        <f t="shared" si="85"/>
        <v>16684.764119540585</v>
      </c>
      <c r="AA533" s="36">
        <f t="shared" si="86"/>
        <v>18705.535300795691</v>
      </c>
      <c r="AB533" s="36">
        <f t="shared" si="87"/>
        <v>57552.545022187078</v>
      </c>
      <c r="AC533" s="36">
        <f t="shared" si="88"/>
        <v>264975.56604487525</v>
      </c>
      <c r="AD533" s="36">
        <f t="shared" si="89"/>
        <v>166375.08307860719</v>
      </c>
    </row>
    <row r="534" spans="1:30" ht="14.25" customHeight="1" x14ac:dyDescent="0.25">
      <c r="A534" s="16">
        <v>518</v>
      </c>
      <c r="B534" s="34">
        <v>0.26398183624100902</v>
      </c>
      <c r="C534" s="34">
        <v>8.2225218927307803E-2</v>
      </c>
      <c r="D534" s="34">
        <v>2.18486687476258E-2</v>
      </c>
      <c r="E534" s="34">
        <v>5.55146271855688E-2</v>
      </c>
      <c r="F534" s="34">
        <v>3.4901341230424203E-2</v>
      </c>
      <c r="G534" s="34">
        <v>0.17399540581699099</v>
      </c>
      <c r="H534" s="35">
        <v>1.04971648500809</v>
      </c>
      <c r="I534" s="34">
        <v>9.4588415560312097E-2</v>
      </c>
      <c r="J534" s="34">
        <v>2.76478661384288E-2</v>
      </c>
      <c r="K534" s="36">
        <f>Inputs!$B$12*(1+$B534)^4</f>
        <v>153149.14713743964</v>
      </c>
      <c r="L534" s="36">
        <f t="shared" si="80"/>
        <v>18983.092283331509</v>
      </c>
      <c r="M534" s="36">
        <f t="shared" si="81"/>
        <v>244060.09131278662</v>
      </c>
      <c r="N534" s="37">
        <f>M534/Inputs!$B$6</f>
        <v>372.04282212315036</v>
      </c>
      <c r="O534" s="38">
        <f>IF(N534&gt;Inputs!$B$4,1,0)</f>
        <v>0</v>
      </c>
      <c r="P534" s="34">
        <f t="shared" si="82"/>
        <v>6.6940549421883294E-2</v>
      </c>
      <c r="Q534" s="36">
        <f>Inputs!$B$12*(1+$B534)^0*$C534+Inputs!$B$29*(1+$D534)^0*Inputs!$B$19+Inputs!$B$30*(1+$E534)^0*Inputs!$B$20+Inputs!$B$31*(1+$F534)^0*Inputs!$B$21+Inputs!$B$22*(1+Inputs!$B$23)^0</f>
        <v>12955.55716306539</v>
      </c>
      <c r="R534" s="36">
        <f>Inputs!$B$12*(1+$B534)^1*$C534+Inputs!$B$29*(1+$D534)^1*Inputs!$B$19+Inputs!$B$30*(1+$E534)^1*Inputs!$B$20+Inputs!$B$31*(1+$F534)^1*Inputs!$B$21+Inputs!$B$22*(1+Inputs!$B$23)^1</f>
        <v>14557.855623963369</v>
      </c>
      <c r="S534" s="36">
        <f>Inputs!$B$12*(1+$B534)^2*$C534+Inputs!$B$29*(1+$D534)^2*Inputs!$B$19+Inputs!$B$30*(1+$E534)^2*Inputs!$B$20+Inputs!$B$31*(1+$F534)^2*Inputs!$B$21+Inputs!$B$22*(1+Inputs!$B$23)^2</f>
        <v>16516.691303973981</v>
      </c>
      <c r="T534" s="36">
        <f>Inputs!$B$12*(1+$B534)^3*$C534+Inputs!$B$29*(1+$D534)^3*Inputs!$B$19+Inputs!$B$30*(1+$E534)^3*Inputs!$B$20+Inputs!$B$31*(1+$F534)^3*Inputs!$B$21+Inputs!$B$22*(1+Inputs!$B$23)^3</f>
        <v>18923.414498884027</v>
      </c>
      <c r="U534" s="36">
        <f>Inputs!$B$12*(1+$B534)^4*$C534+Inputs!$B$29*(1+$D534)^4*Inputs!$B$19+Inputs!$B$30*(1+$E534)^4*Inputs!$B$20+Inputs!$B$31*(1+$F534)^4*Inputs!$B$21+Inputs!$B$22*(1+Inputs!$B$23)^4</f>
        <v>21893.363037534968</v>
      </c>
      <c r="V534" s="35">
        <f>Inputs!$B$13/(Q534*(1-$G534))</f>
        <v>1.1830283385987288</v>
      </c>
      <c r="W534" s="36">
        <f>Inputs!$B$13</f>
        <v>12660</v>
      </c>
      <c r="X534" s="36">
        <f t="shared" si="83"/>
        <v>13824.981025924335</v>
      </c>
      <c r="Y534" s="36">
        <f t="shared" si="84"/>
        <v>15230.51575710356</v>
      </c>
      <c r="Z534" s="36">
        <f t="shared" si="85"/>
        <v>16928.880746099941</v>
      </c>
      <c r="AA534" s="36">
        <f t="shared" si="86"/>
        <v>18983.092283331509</v>
      </c>
      <c r="AB534" s="36">
        <f t="shared" si="87"/>
        <v>58592.610263916999</v>
      </c>
      <c r="AC534" s="36">
        <f t="shared" si="88"/>
        <v>291421.78315162187</v>
      </c>
      <c r="AD534" s="36">
        <f t="shared" si="89"/>
        <v>185467.48104886961</v>
      </c>
    </row>
    <row r="535" spans="1:30" ht="14.25" customHeight="1" x14ac:dyDescent="0.25">
      <c r="A535" s="16">
        <v>519</v>
      </c>
      <c r="B535" s="34">
        <v>0.41498620395192398</v>
      </c>
      <c r="C535" s="34">
        <v>6.1461880950348401E-2</v>
      </c>
      <c r="D535" s="34">
        <v>3.6039746524141499E-2</v>
      </c>
      <c r="E535" s="34">
        <v>4.2478591067427199E-2</v>
      </c>
      <c r="F535" s="34">
        <v>-1.09607163627524E-2</v>
      </c>
      <c r="G535" s="34">
        <v>0.19076110962454601</v>
      </c>
      <c r="H535" s="35">
        <v>1.0493488773580599</v>
      </c>
      <c r="I535" s="34">
        <v>0.102126787500979</v>
      </c>
      <c r="J535" s="34">
        <v>2.6802257332527502E-2</v>
      </c>
      <c r="K535" s="36">
        <f>Inputs!$B$12*(1+$B535)^4</f>
        <v>240524.9164744048</v>
      </c>
      <c r="L535" s="36">
        <f t="shared" si="80"/>
        <v>19767.27107834143</v>
      </c>
      <c r="M535" s="36">
        <f t="shared" si="81"/>
        <v>223425.00981096242</v>
      </c>
      <c r="N535" s="37">
        <f>M535/Inputs!$B$6</f>
        <v>340.58690519963784</v>
      </c>
      <c r="O535" s="38">
        <f>IF(N535&gt;Inputs!$B$4,1,0)</f>
        <v>0</v>
      </c>
      <c r="P535" s="34">
        <f t="shared" si="82"/>
        <v>7.5324530168451503E-2</v>
      </c>
      <c r="Q535" s="36">
        <f>Inputs!$B$12*(1+$B535)^0*$C535+Inputs!$B$29*(1+$D535)^0*Inputs!$B$19+Inputs!$B$30*(1+$E535)^0*Inputs!$B$20+Inputs!$B$31*(1+$F535)^0*Inputs!$B$21+Inputs!$B$22*(1+Inputs!$B$23)^0</f>
        <v>11709.756884447826</v>
      </c>
      <c r="R535" s="36">
        <f>Inputs!$B$12*(1+$B535)^1*$C535+Inputs!$B$29*(1+$D535)^1*Inputs!$B$19+Inputs!$B$30*(1+$E535)^1*Inputs!$B$20+Inputs!$B$31*(1+$F535)^1*Inputs!$B$21+Inputs!$B$22*(1+Inputs!$B$23)^1</f>
        <v>13347.16481832452</v>
      </c>
      <c r="S535" s="36">
        <f>Inputs!$B$12*(1+$B535)^2*$C535+Inputs!$B$29*(1+$D535)^2*Inputs!$B$19+Inputs!$B$30*(1+$E535)^2*Inputs!$B$20+Inputs!$B$31*(1+$F535)^2*Inputs!$B$21+Inputs!$B$22*(1+Inputs!$B$23)^2</f>
        <v>15626.933430814752</v>
      </c>
      <c r="T535" s="36">
        <f>Inputs!$B$12*(1+$B535)^3*$C535+Inputs!$B$29*(1+$D535)^3*Inputs!$B$19+Inputs!$B$30*(1+$E535)^3*Inputs!$B$20+Inputs!$B$31*(1+$F535)^3*Inputs!$B$21+Inputs!$B$22*(1+Inputs!$B$23)^3</f>
        <v>18812.888512073077</v>
      </c>
      <c r="U535" s="36">
        <f>Inputs!$B$12*(1+$B535)^4*$C535+Inputs!$B$29*(1+$D535)^4*Inputs!$B$19+Inputs!$B$30*(1+$E535)^4*Inputs!$B$20+Inputs!$B$31*(1+$F535)^4*Inputs!$B$21+Inputs!$B$22*(1+Inputs!$B$23)^4</f>
        <v>23278.236161607325</v>
      </c>
      <c r="V535" s="35">
        <f>Inputs!$B$13/(Q535*(1-$G535))</f>
        <v>1.3360080696474064</v>
      </c>
      <c r="W535" s="36">
        <f>Inputs!$B$13</f>
        <v>12660</v>
      </c>
      <c r="X535" s="36">
        <f t="shared" si="83"/>
        <v>13656.228378587499</v>
      </c>
      <c r="Y535" s="36">
        <f t="shared" si="84"/>
        <v>15082.519268449643</v>
      </c>
      <c r="Z535" s="36">
        <f t="shared" si="85"/>
        <v>17066.447864610884</v>
      </c>
      <c r="AA535" s="36">
        <f t="shared" si="86"/>
        <v>19767.27107834143</v>
      </c>
      <c r="AB535" s="36">
        <f t="shared" si="87"/>
        <v>57718.599068462398</v>
      </c>
      <c r="AC535" s="36">
        <f t="shared" si="88"/>
        <v>269461.73469856009</v>
      </c>
      <c r="AD535" s="36">
        <f t="shared" si="89"/>
        <v>165706.41074250001</v>
      </c>
    </row>
    <row r="536" spans="1:30" ht="14.25" customHeight="1" x14ac:dyDescent="0.25">
      <c r="A536" s="16">
        <v>520</v>
      </c>
      <c r="B536" s="34">
        <v>0.39621741153061701</v>
      </c>
      <c r="C536" s="34">
        <v>8.0789082050700803E-2</v>
      </c>
      <c r="D536" s="34">
        <v>1.79435790764697E-2</v>
      </c>
      <c r="E536" s="34">
        <v>4.4064078772513102E-2</v>
      </c>
      <c r="F536" s="34">
        <v>1.61511279841829E-2</v>
      </c>
      <c r="G536" s="34">
        <v>0.18193305981520599</v>
      </c>
      <c r="H536" s="35">
        <v>1.0448162241434999</v>
      </c>
      <c r="I536" s="34">
        <v>0.10440090062247701</v>
      </c>
      <c r="J536" s="34">
        <v>2.7249695272689001E-2</v>
      </c>
      <c r="K536" s="36">
        <f>Inputs!$B$12*(1+$B536)^4</f>
        <v>228015.01607270166</v>
      </c>
      <c r="L536" s="36">
        <f t="shared" si="80"/>
        <v>23222.134427678895</v>
      </c>
      <c r="M536" s="36">
        <f t="shared" si="81"/>
        <v>250594.8608638657</v>
      </c>
      <c r="N536" s="37">
        <f>M536/Inputs!$B$6</f>
        <v>382.00436107296599</v>
      </c>
      <c r="O536" s="38">
        <f>IF(N536&gt;Inputs!$B$4,1,0)</f>
        <v>0</v>
      </c>
      <c r="P536" s="34">
        <f t="shared" si="82"/>
        <v>7.7151205349788005E-2</v>
      </c>
      <c r="Q536" s="36">
        <f>Inputs!$B$12*(1+$B536)^0*$C536+Inputs!$B$29*(1+$D536)^0*Inputs!$B$19+Inputs!$B$30*(1+$E536)^0*Inputs!$B$20+Inputs!$B$31*(1+$F536)^0*Inputs!$B$21+Inputs!$B$22*(1+Inputs!$B$23)^0</f>
        <v>12869.388950468969</v>
      </c>
      <c r="R536" s="36">
        <f>Inputs!$B$12*(1+$B536)^1*$C536+Inputs!$B$29*(1+$D536)^1*Inputs!$B$19+Inputs!$B$30*(1+$E536)^1*Inputs!$B$20+Inputs!$B$31*(1+$F536)^1*Inputs!$B$21+Inputs!$B$22*(1+Inputs!$B$23)^1</f>
        <v>14963.687192716803</v>
      </c>
      <c r="S536" s="36">
        <f>Inputs!$B$12*(1+$B536)^2*$C536+Inputs!$B$29*(1+$D536)^2*Inputs!$B$19+Inputs!$B$30*(1+$E536)^2*Inputs!$B$20+Inputs!$B$31*(1+$F536)^2*Inputs!$B$21+Inputs!$B$22*(1+Inputs!$B$23)^2</f>
        <v>17824.00505734286</v>
      </c>
      <c r="T536" s="36">
        <f>Inputs!$B$12*(1+$B536)^3*$C536+Inputs!$B$29*(1+$D536)^3*Inputs!$B$19+Inputs!$B$30*(1+$E536)^3*Inputs!$B$20+Inputs!$B$31*(1+$F536)^3*Inputs!$B$21+Inputs!$B$22*(1+Inputs!$B$23)^3</f>
        <v>21752.045284539192</v>
      </c>
      <c r="U536" s="36">
        <f>Inputs!$B$12*(1+$B536)^4*$C536+Inputs!$B$29*(1+$D536)^4*Inputs!$B$19+Inputs!$B$30*(1+$E536)^4*Inputs!$B$20+Inputs!$B$31*(1+$F536)^4*Inputs!$B$21+Inputs!$B$22*(1+Inputs!$B$23)^4</f>
        <v>27168.983166296297</v>
      </c>
      <c r="V536" s="35">
        <f>Inputs!$B$13/(Q536*(1-$G536))</f>
        <v>1.2025051269830336</v>
      </c>
      <c r="W536" s="36">
        <f>Inputs!$B$13</f>
        <v>12660</v>
      </c>
      <c r="X536" s="36">
        <f t="shared" si="83"/>
        <v>14237.644155487893</v>
      </c>
      <c r="Y536" s="36">
        <f t="shared" si="84"/>
        <v>16384.353942295005</v>
      </c>
      <c r="Z536" s="36">
        <f t="shared" si="85"/>
        <v>19293.621102200261</v>
      </c>
      <c r="AA536" s="36">
        <f t="shared" si="86"/>
        <v>23222.134427678895</v>
      </c>
      <c r="AB536" s="36">
        <f t="shared" si="87"/>
        <v>62402.634676573201</v>
      </c>
      <c r="AC536" s="36">
        <f t="shared" si="88"/>
        <v>309197.1202039051</v>
      </c>
      <c r="AD536" s="36">
        <f t="shared" si="89"/>
        <v>188192.22618729249</v>
      </c>
    </row>
    <row r="537" spans="1:30" ht="14.25" customHeight="1" x14ac:dyDescent="0.25">
      <c r="A537" s="16">
        <v>521</v>
      </c>
      <c r="B537" s="34">
        <v>0.22363548998841001</v>
      </c>
      <c r="C537" s="34">
        <v>0.101674751716172</v>
      </c>
      <c r="D537" s="34">
        <v>3.4713449930428499E-2</v>
      </c>
      <c r="E537" s="34">
        <v>4.14394345574415E-2</v>
      </c>
      <c r="F537" s="34">
        <v>1.5703991667404001E-2</v>
      </c>
      <c r="G537" s="34">
        <v>0.19482610326618799</v>
      </c>
      <c r="H537" s="35">
        <v>0.93025112061385895</v>
      </c>
      <c r="I537" s="34">
        <v>0.102408493498652</v>
      </c>
      <c r="J537" s="34">
        <v>2.2920254687728001E-2</v>
      </c>
      <c r="K537" s="36">
        <f>Inputs!$B$12*(1+$B537)^4</f>
        <v>134511.5288851698</v>
      </c>
      <c r="L537" s="36">
        <f t="shared" si="80"/>
        <v>16946.576060376985</v>
      </c>
      <c r="M537" s="36">
        <f t="shared" si="81"/>
        <v>188330.70596702275</v>
      </c>
      <c r="N537" s="37">
        <f>M537/Inputs!$B$6</f>
        <v>287.08949080338834</v>
      </c>
      <c r="O537" s="38">
        <f>IF(N537&gt;Inputs!$B$4,1,0)</f>
        <v>0</v>
      </c>
      <c r="P537" s="34">
        <f t="shared" si="82"/>
        <v>7.9488238810923997E-2</v>
      </c>
      <c r="Q537" s="36">
        <f>Inputs!$B$12*(1+$B537)^0*$C537+Inputs!$B$29*(1+$D537)^0*Inputs!$B$19+Inputs!$B$30*(1+$E537)^0*Inputs!$B$20+Inputs!$B$31*(1+$F537)^0*Inputs!$B$21+Inputs!$B$22*(1+Inputs!$B$23)^0</f>
        <v>14122.529130397241</v>
      </c>
      <c r="R537" s="36">
        <f>Inputs!$B$12*(1+$B537)^1*$C537+Inputs!$B$29*(1+$D537)^1*Inputs!$B$19+Inputs!$B$30*(1+$E537)^1*Inputs!$B$20+Inputs!$B$31*(1+$F537)^1*Inputs!$B$21+Inputs!$B$22*(1+Inputs!$B$23)^1</f>
        <v>15707.223990195256</v>
      </c>
      <c r="S537" s="36">
        <f>Inputs!$B$12*(1+$B537)^2*$C537+Inputs!$B$29*(1+$D537)^2*Inputs!$B$19+Inputs!$B$30*(1+$E537)^2*Inputs!$B$20+Inputs!$B$31*(1+$F537)^2*Inputs!$B$21+Inputs!$B$22*(1+Inputs!$B$23)^2</f>
        <v>17604.350263743774</v>
      </c>
      <c r="T537" s="36">
        <f>Inputs!$B$12*(1+$B537)^3*$C537+Inputs!$B$29*(1+$D537)^3*Inputs!$B$19+Inputs!$B$30*(1+$E537)^3*Inputs!$B$20+Inputs!$B$31*(1+$F537)^3*Inputs!$B$21+Inputs!$B$22*(1+Inputs!$B$23)^3</f>
        <v>19882.411711702589</v>
      </c>
      <c r="U537" s="36">
        <f>Inputs!$B$12*(1+$B537)^4*$C537+Inputs!$B$29*(1+$D537)^4*Inputs!$B$19+Inputs!$B$30*(1+$E537)^4*Inputs!$B$20+Inputs!$B$31*(1+$F537)^4*Inputs!$B$21+Inputs!$B$22*(1+Inputs!$B$23)^4</f>
        <v>22625.181741060384</v>
      </c>
      <c r="V537" s="35">
        <f>Inputs!$B$13/(Q537*(1-$G537))</f>
        <v>1.1133495542635377</v>
      </c>
      <c r="W537" s="36">
        <f>Inputs!$B$13</f>
        <v>12660</v>
      </c>
      <c r="X537" s="36">
        <f t="shared" si="83"/>
        <v>13501.670246165217</v>
      </c>
      <c r="Y537" s="36">
        <f t="shared" si="84"/>
        <v>14483.573564340571</v>
      </c>
      <c r="Z537" s="36">
        <f t="shared" si="85"/>
        <v>15624.999631240449</v>
      </c>
      <c r="AA537" s="36">
        <f t="shared" si="86"/>
        <v>16946.576060376985</v>
      </c>
      <c r="AB537" s="36">
        <f t="shared" si="87"/>
        <v>54391.377958824378</v>
      </c>
      <c r="AC537" s="36">
        <f t="shared" si="88"/>
        <v>218082.52590675652</v>
      </c>
      <c r="AD537" s="36">
        <f t="shared" si="89"/>
        <v>133939.32800819835</v>
      </c>
    </row>
    <row r="538" spans="1:30" ht="14.25" customHeight="1" x14ac:dyDescent="0.25">
      <c r="A538" s="16">
        <v>522</v>
      </c>
      <c r="B538" s="34">
        <v>0.38485976150435802</v>
      </c>
      <c r="C538" s="34">
        <v>7.3342401364706503E-2</v>
      </c>
      <c r="D538" s="34">
        <v>2.8961016989649601E-2</v>
      </c>
      <c r="E538" s="34">
        <v>3.3605621641169897E-2</v>
      </c>
      <c r="F538" s="34">
        <v>5.97333350383539E-3</v>
      </c>
      <c r="G538" s="34">
        <v>0.20464077134880301</v>
      </c>
      <c r="H538" s="35">
        <v>0.97600633494018096</v>
      </c>
      <c r="I538" s="34">
        <v>0.10306965893332699</v>
      </c>
      <c r="J538" s="34">
        <v>2.4114275503198699E-2</v>
      </c>
      <c r="K538" s="36">
        <f>Inputs!$B$12*(1+$B538)^4</f>
        <v>220685.82403002109</v>
      </c>
      <c r="L538" s="36">
        <f t="shared" si="80"/>
        <v>19237.437128428217</v>
      </c>
      <c r="M538" s="36">
        <f t="shared" si="81"/>
        <v>209855.23863888712</v>
      </c>
      <c r="N538" s="37">
        <f>M538/Inputs!$B$6</f>
        <v>319.9012784129377</v>
      </c>
      <c r="O538" s="38">
        <f>IF(N538&gt;Inputs!$B$4,1,0)</f>
        <v>0</v>
      </c>
      <c r="P538" s="34">
        <f t="shared" si="82"/>
        <v>7.8955383430128298E-2</v>
      </c>
      <c r="Q538" s="36">
        <f>Inputs!$B$12*(1+$B538)^0*$C538+Inputs!$B$29*(1+$D538)^0*Inputs!$B$19+Inputs!$B$30*(1+$E538)^0*Inputs!$B$20+Inputs!$B$31*(1+$F538)^0*Inputs!$B$21+Inputs!$B$22*(1+Inputs!$B$23)^0</f>
        <v>12422.588109309312</v>
      </c>
      <c r="R538" s="36">
        <f>Inputs!$B$12*(1+$B538)^1*$C538+Inputs!$B$29*(1+$D538)^1*Inputs!$B$19+Inputs!$B$30*(1+$E538)^1*Inputs!$B$20+Inputs!$B$31*(1+$F538)^1*Inputs!$B$21+Inputs!$B$22*(1+Inputs!$B$23)^1</f>
        <v>14254.035147970782</v>
      </c>
      <c r="S538" s="36">
        <f>Inputs!$B$12*(1+$B538)^2*$C538+Inputs!$B$29*(1+$D538)^2*Inputs!$B$19+Inputs!$B$30*(1+$E538)^2*Inputs!$B$20+Inputs!$B$31*(1+$F538)^2*Inputs!$B$21+Inputs!$B$22*(1+Inputs!$B$23)^2</f>
        <v>16740.970593401002</v>
      </c>
      <c r="T538" s="36">
        <f>Inputs!$B$12*(1+$B538)^3*$C538+Inputs!$B$29*(1+$D538)^3*Inputs!$B$19+Inputs!$B$30*(1+$E538)^3*Inputs!$B$20+Inputs!$B$31*(1+$F538)^3*Inputs!$B$21+Inputs!$B$22*(1+Inputs!$B$23)^3</f>
        <v>20134.358588226925</v>
      </c>
      <c r="U538" s="36">
        <f>Inputs!$B$12*(1+$B538)^4*$C538+Inputs!$B$29*(1+$D538)^4*Inputs!$B$19+Inputs!$B$30*(1+$E538)^4*Inputs!$B$20+Inputs!$B$31*(1+$F538)^4*Inputs!$B$21+Inputs!$B$22*(1+Inputs!$B$23)^4</f>
        <v>24781.708964561243</v>
      </c>
      <c r="V538" s="35">
        <f>Inputs!$B$13/(Q538*(1-$G538))</f>
        <v>1.2813220365519458</v>
      </c>
      <c r="W538" s="36">
        <f>Inputs!$B$13</f>
        <v>12660</v>
      </c>
      <c r="X538" s="36">
        <f t="shared" si="83"/>
        <v>13661.101373106972</v>
      </c>
      <c r="Y538" s="36">
        <f t="shared" si="84"/>
        <v>15028.260086637731</v>
      </c>
      <c r="Z538" s="36">
        <f t="shared" si="85"/>
        <v>16852.147282956081</v>
      </c>
      <c r="AA538" s="36">
        <f t="shared" si="86"/>
        <v>19237.437128428217</v>
      </c>
      <c r="AB538" s="36">
        <f t="shared" si="87"/>
        <v>57063.739756635412</v>
      </c>
      <c r="AC538" s="36">
        <f t="shared" si="88"/>
        <v>249524.89787796835</v>
      </c>
      <c r="AD538" s="36">
        <f t="shared" si="89"/>
        <v>152791.4988822517</v>
      </c>
    </row>
    <row r="539" spans="1:30" ht="14.25" customHeight="1" x14ac:dyDescent="0.25">
      <c r="A539" s="16">
        <v>523</v>
      </c>
      <c r="B539" s="34">
        <v>0.24164749891516801</v>
      </c>
      <c r="C539" s="34">
        <v>7.1675186200043706E-2</v>
      </c>
      <c r="D539" s="34">
        <v>4.30114648348131E-2</v>
      </c>
      <c r="E539" s="34">
        <v>3.4091165931986397E-2</v>
      </c>
      <c r="F539" s="34">
        <v>2.7718335011765401E-2</v>
      </c>
      <c r="G539" s="34">
        <v>0.16195342048629899</v>
      </c>
      <c r="H539" s="35">
        <v>0.97965793427158898</v>
      </c>
      <c r="I539" s="34">
        <v>0.104152246533945</v>
      </c>
      <c r="J539" s="34">
        <v>1.9894275211676801E-2</v>
      </c>
      <c r="K539" s="36">
        <f>Inputs!$B$12*(1+$B539)^4</f>
        <v>142608.20800098937</v>
      </c>
      <c r="L539" s="36">
        <f t="shared" si="80"/>
        <v>15961.735671715218</v>
      </c>
      <c r="M539" s="36">
        <f t="shared" si="81"/>
        <v>170357.71515441959</v>
      </c>
      <c r="N539" s="37">
        <f>M539/Inputs!$B$6</f>
        <v>259.69163895490794</v>
      </c>
      <c r="O539" s="38">
        <f>IF(N539&gt;Inputs!$B$4,1,0)</f>
        <v>0</v>
      </c>
      <c r="P539" s="34">
        <f t="shared" si="82"/>
        <v>8.4257971322268199E-2</v>
      </c>
      <c r="Q539" s="36">
        <f>Inputs!$B$12*(1+$B539)^0*$C539+Inputs!$B$29*(1+$D539)^0*Inputs!$B$19+Inputs!$B$30*(1+$E539)^0*Inputs!$B$20+Inputs!$B$31*(1+$F539)^0*Inputs!$B$21+Inputs!$B$22*(1+Inputs!$B$23)^0</f>
        <v>12322.555199429546</v>
      </c>
      <c r="R539" s="36">
        <f>Inputs!$B$12*(1+$B539)^1*$C539+Inputs!$B$29*(1+$D539)^1*Inputs!$B$19+Inputs!$B$30*(1+$E539)^1*Inputs!$B$20+Inputs!$B$31*(1+$F539)^1*Inputs!$B$21+Inputs!$B$22*(1+Inputs!$B$23)^1</f>
        <v>13645.319796952122</v>
      </c>
      <c r="S539" s="36">
        <f>Inputs!$B$12*(1+$B539)^2*$C539+Inputs!$B$29*(1+$D539)^2*Inputs!$B$19+Inputs!$B$30*(1+$E539)^2*Inputs!$B$20+Inputs!$B$31*(1+$F539)^2*Inputs!$B$21+Inputs!$B$22*(1+Inputs!$B$23)^2</f>
        <v>15229.62391677346</v>
      </c>
      <c r="T539" s="36">
        <f>Inputs!$B$12*(1+$B539)^3*$C539+Inputs!$B$29*(1+$D539)^3*Inputs!$B$19+Inputs!$B$30*(1+$E539)^3*Inputs!$B$20+Inputs!$B$31*(1+$F539)^3*Inputs!$B$21+Inputs!$B$22*(1+Inputs!$B$23)^3</f>
        <v>17136.546509506239</v>
      </c>
      <c r="U539" s="36">
        <f>Inputs!$B$12*(1+$B539)^4*$C539+Inputs!$B$29*(1+$D539)^4*Inputs!$B$19+Inputs!$B$30*(1+$E539)^4*Inputs!$B$20+Inputs!$B$31*(1+$F539)^4*Inputs!$B$21+Inputs!$B$22*(1+Inputs!$B$23)^4</f>
        <v>19441.845900987282</v>
      </c>
      <c r="V539" s="35">
        <f>Inputs!$B$13/(Q539*(1-$G539))</f>
        <v>1.2259274670204432</v>
      </c>
      <c r="W539" s="36">
        <f>Inputs!$B$13</f>
        <v>12660</v>
      </c>
      <c r="X539" s="36">
        <f t="shared" si="83"/>
        <v>13314.939117245396</v>
      </c>
      <c r="Y539" s="36">
        <f t="shared" si="84"/>
        <v>14075.091267016613</v>
      </c>
      <c r="Z539" s="36">
        <f t="shared" si="85"/>
        <v>14953.270213173993</v>
      </c>
      <c r="AA539" s="36">
        <f t="shared" si="86"/>
        <v>15961.735671715218</v>
      </c>
      <c r="AB539" s="36">
        <f t="shared" si="87"/>
        <v>52629.795943896039</v>
      </c>
      <c r="AC539" s="36">
        <f t="shared" si="88"/>
        <v>193207.628649872</v>
      </c>
      <c r="AD539" s="36">
        <f t="shared" si="89"/>
        <v>117727.91921052356</v>
      </c>
    </row>
    <row r="540" spans="1:30" ht="14.25" customHeight="1" x14ac:dyDescent="0.25">
      <c r="A540" s="16">
        <v>524</v>
      </c>
      <c r="B540" s="34">
        <v>0.26305352155816603</v>
      </c>
      <c r="C540" s="34">
        <v>9.1222827022673494E-2</v>
      </c>
      <c r="D540" s="34">
        <v>2.9546535123283799E-2</v>
      </c>
      <c r="E540" s="34">
        <v>2.1547798631123601E-2</v>
      </c>
      <c r="F540" s="34">
        <v>1.40742070020813E-2</v>
      </c>
      <c r="G540" s="34">
        <v>0.21433002467673401</v>
      </c>
      <c r="H540" s="35">
        <v>1.0258143456473601</v>
      </c>
      <c r="I540" s="34">
        <v>9.2107454458306801E-2</v>
      </c>
      <c r="J540" s="34">
        <v>2.6639045705042299E-2</v>
      </c>
      <c r="K540" s="36">
        <f>Inputs!$B$12*(1+$B540)^4</f>
        <v>152699.72911073783</v>
      </c>
      <c r="L540" s="36">
        <f t="shared" si="80"/>
        <v>18177.035059370712</v>
      </c>
      <c r="M540" s="36">
        <f t="shared" si="81"/>
        <v>241126.98659491411</v>
      </c>
      <c r="N540" s="37">
        <f>M540/Inputs!$B$6</f>
        <v>367.57162590688125</v>
      </c>
      <c r="O540" s="38">
        <f>IF(N540&gt;Inputs!$B$4,1,0)</f>
        <v>0</v>
      </c>
      <c r="P540" s="34">
        <f t="shared" si="82"/>
        <v>6.5468408753264498E-2</v>
      </c>
      <c r="Q540" s="36">
        <f>Inputs!$B$12*(1+$B540)^0*$C540+Inputs!$B$29*(1+$D540)^0*Inputs!$B$19+Inputs!$B$30*(1+$E540)^0*Inputs!$B$20+Inputs!$B$31*(1+$F540)^0*Inputs!$B$21+Inputs!$B$22*(1+Inputs!$B$23)^0</f>
        <v>13495.413648787333</v>
      </c>
      <c r="R540" s="36">
        <f>Inputs!$B$12*(1+$B540)^1*$C540+Inputs!$B$29*(1+$D540)^1*Inputs!$B$19+Inputs!$B$30*(1+$E540)^1*Inputs!$B$20+Inputs!$B$31*(1+$F540)^1*Inputs!$B$21+Inputs!$B$22*(1+Inputs!$B$23)^1</f>
        <v>15081.278733825813</v>
      </c>
      <c r="S540" s="36">
        <f>Inputs!$B$12*(1+$B540)^2*$C540+Inputs!$B$29*(1+$D540)^2*Inputs!$B$19+Inputs!$B$30*(1+$E540)^2*Inputs!$B$20+Inputs!$B$31*(1+$F540)^2*Inputs!$B$21+Inputs!$B$22*(1+Inputs!$B$23)^2</f>
        <v>17048.754772602675</v>
      </c>
      <c r="T540" s="36">
        <f>Inputs!$B$12*(1+$B540)^3*$C540+Inputs!$B$29*(1+$D540)^3*Inputs!$B$19+Inputs!$B$30*(1+$E540)^3*Inputs!$B$20+Inputs!$B$31*(1+$F540)^3*Inputs!$B$21+Inputs!$B$22*(1+Inputs!$B$23)^3</f>
        <v>19497.531765001637</v>
      </c>
      <c r="U540" s="36">
        <f>Inputs!$B$12*(1+$B540)^4*$C540+Inputs!$B$29*(1+$D540)^4*Inputs!$B$19+Inputs!$B$30*(1+$E540)^4*Inputs!$B$20+Inputs!$B$31*(1+$F540)^4*Inputs!$B$21+Inputs!$B$22*(1+Inputs!$B$23)^4</f>
        <v>22553.508922038563</v>
      </c>
      <c r="V540" s="35">
        <f>Inputs!$B$13/(Q540*(1-$G540))</f>
        <v>1.1940083069163494</v>
      </c>
      <c r="W540" s="36">
        <f>Inputs!$B$13</f>
        <v>12660</v>
      </c>
      <c r="X540" s="36">
        <f t="shared" si="83"/>
        <v>13649.465760610779</v>
      </c>
      <c r="Y540" s="36">
        <f t="shared" si="84"/>
        <v>14866.923405660156</v>
      </c>
      <c r="Z540" s="36">
        <f t="shared" si="85"/>
        <v>16358.190656656318</v>
      </c>
      <c r="AA540" s="36">
        <f t="shared" si="86"/>
        <v>18177.035059370712</v>
      </c>
      <c r="AB540" s="36">
        <f t="shared" si="87"/>
        <v>57649.754572227532</v>
      </c>
      <c r="AC540" s="36">
        <f t="shared" si="88"/>
        <v>285042.1185190166</v>
      </c>
      <c r="AD540" s="36">
        <f t="shared" si="89"/>
        <v>183477.23202268657</v>
      </c>
    </row>
    <row r="541" spans="1:30" ht="14.25" customHeight="1" x14ac:dyDescent="0.25">
      <c r="A541" s="16">
        <v>525</v>
      </c>
      <c r="B541" s="34">
        <v>0.22355878713001301</v>
      </c>
      <c r="C541" s="34">
        <v>9.3450235279034705E-2</v>
      </c>
      <c r="D541" s="34">
        <v>4.8759318624962703E-2</v>
      </c>
      <c r="E541" s="34">
        <v>5.1386668236037499E-2</v>
      </c>
      <c r="F541" s="34">
        <v>2.74455018531365E-3</v>
      </c>
      <c r="G541" s="34">
        <v>0.160088012133176</v>
      </c>
      <c r="H541" s="35">
        <v>1.06265173499604</v>
      </c>
      <c r="I541" s="34">
        <v>9.6498285826649793E-2</v>
      </c>
      <c r="J541" s="34">
        <v>2.2777375298936101E-2</v>
      </c>
      <c r="K541" s="36">
        <f>Inputs!$B$12*(1+$B541)^4</f>
        <v>134477.80495752642</v>
      </c>
      <c r="L541" s="36">
        <f t="shared" si="80"/>
        <v>19278.05390721772</v>
      </c>
      <c r="M541" s="36">
        <f t="shared" si="81"/>
        <v>227552.03190136782</v>
      </c>
      <c r="N541" s="37">
        <f>M541/Inputs!$B$6</f>
        <v>346.87809741062171</v>
      </c>
      <c r="O541" s="38">
        <f>IF(N541&gt;Inputs!$B$4,1,0)</f>
        <v>0</v>
      </c>
      <c r="P541" s="34">
        <f t="shared" si="82"/>
        <v>7.3720910527713693E-2</v>
      </c>
      <c r="Q541" s="36">
        <f>Inputs!$B$12*(1+$B541)^0*$C541+Inputs!$B$29*(1+$D541)^0*Inputs!$B$19+Inputs!$B$30*(1+$E541)^0*Inputs!$B$20+Inputs!$B$31*(1+$F541)^0*Inputs!$B$21+Inputs!$B$22*(1+Inputs!$B$23)^0</f>
        <v>13629.058144169005</v>
      </c>
      <c r="R541" s="36">
        <f>Inputs!$B$12*(1+$B541)^1*$C541+Inputs!$B$29*(1+$D541)^1*Inputs!$B$19+Inputs!$B$30*(1+$E541)^1*Inputs!$B$20+Inputs!$B$31*(1+$F541)^1*Inputs!$B$21+Inputs!$B$22*(1+Inputs!$B$23)^1</f>
        <v>15115.785702773483</v>
      </c>
      <c r="S541" s="36">
        <f>Inputs!$B$12*(1+$B541)^2*$C541+Inputs!$B$29*(1+$D541)^2*Inputs!$B$19+Inputs!$B$30*(1+$E541)^2*Inputs!$B$20+Inputs!$B$31*(1+$F541)^2*Inputs!$B$21+Inputs!$B$22*(1+Inputs!$B$23)^2</f>
        <v>16895.179117400497</v>
      </c>
      <c r="T541" s="36">
        <f>Inputs!$B$12*(1+$B541)^3*$C541+Inputs!$B$29*(1+$D541)^3*Inputs!$B$19+Inputs!$B$30*(1+$E541)^3*Inputs!$B$20+Inputs!$B$31*(1+$F541)^3*Inputs!$B$21+Inputs!$B$22*(1+Inputs!$B$23)^3</f>
        <v>19030.5473720964</v>
      </c>
      <c r="U541" s="36">
        <f>Inputs!$B$12*(1+$B541)^4*$C541+Inputs!$B$29*(1+$D541)^4*Inputs!$B$19+Inputs!$B$30*(1+$E541)^4*Inputs!$B$20+Inputs!$B$31*(1+$F541)^4*Inputs!$B$21+Inputs!$B$22*(1+Inputs!$B$23)^4</f>
        <v>21599.239238293696</v>
      </c>
      <c r="V541" s="35">
        <f>Inputs!$B$13/(Q541*(1-$G541))</f>
        <v>1.1059464055929862</v>
      </c>
      <c r="W541" s="36">
        <f>Inputs!$B$13</f>
        <v>12660</v>
      </c>
      <c r="X541" s="36">
        <f t="shared" si="83"/>
        <v>13903.60120377028</v>
      </c>
      <c r="Y541" s="36">
        <f t="shared" si="84"/>
        <v>15386.706356093904</v>
      </c>
      <c r="Z541" s="36">
        <f t="shared" si="85"/>
        <v>17158.41459794703</v>
      </c>
      <c r="AA541" s="36">
        <f t="shared" si="86"/>
        <v>19278.05390721772</v>
      </c>
      <c r="AB541" s="36">
        <f t="shared" si="87"/>
        <v>58813.670687784121</v>
      </c>
      <c r="AC541" s="36">
        <f t="shared" si="88"/>
        <v>267456.78037553979</v>
      </c>
      <c r="AD541" s="36">
        <f t="shared" si="89"/>
        <v>168738.3612135837</v>
      </c>
    </row>
    <row r="542" spans="1:30" ht="14.25" customHeight="1" x14ac:dyDescent="0.25">
      <c r="A542" s="16">
        <v>526</v>
      </c>
      <c r="B542" s="34">
        <v>0.19820745840180701</v>
      </c>
      <c r="C542" s="34">
        <v>8.5612756593011402E-2</v>
      </c>
      <c r="D542" s="34">
        <v>4.6615099185801097E-2</v>
      </c>
      <c r="E542" s="34">
        <v>3.3894205020891501E-2</v>
      </c>
      <c r="F542" s="34">
        <v>-6.3782202329666603E-3</v>
      </c>
      <c r="G542" s="34">
        <v>0.221436991779867</v>
      </c>
      <c r="H542" s="35">
        <v>1.1258579655474801</v>
      </c>
      <c r="I542" s="34">
        <v>9.6788361632631395E-2</v>
      </c>
      <c r="J542" s="34">
        <v>2.5500447492287099E-2</v>
      </c>
      <c r="K542" s="36">
        <f>Inputs!$B$12*(1+$B542)^4</f>
        <v>123674.26121586286</v>
      </c>
      <c r="L542" s="36">
        <f t="shared" si="80"/>
        <v>16851.633664537982</v>
      </c>
      <c r="M542" s="36">
        <f t="shared" si="81"/>
        <v>207765.20921845306</v>
      </c>
      <c r="N542" s="37">
        <f>M542/Inputs!$B$6</f>
        <v>316.71525795495893</v>
      </c>
      <c r="O542" s="38">
        <f>IF(N542&gt;Inputs!$B$4,1,0)</f>
        <v>0</v>
      </c>
      <c r="P542" s="34">
        <f t="shared" si="82"/>
        <v>7.12879141403443E-2</v>
      </c>
      <c r="Q542" s="36">
        <f>Inputs!$B$12*(1+$B542)^0*$C542+Inputs!$B$29*(1+$D542)^0*Inputs!$B$19+Inputs!$B$30*(1+$E542)^0*Inputs!$B$20+Inputs!$B$31*(1+$F542)^0*Inputs!$B$21+Inputs!$B$22*(1+Inputs!$B$23)^0</f>
        <v>13158.809423007606</v>
      </c>
      <c r="R542" s="36">
        <f>Inputs!$B$12*(1+$B542)^1*$C542+Inputs!$B$29*(1+$D542)^1*Inputs!$B$19+Inputs!$B$30*(1+$E542)^1*Inputs!$B$20+Inputs!$B$31*(1+$F542)^1*Inputs!$B$21+Inputs!$B$22*(1+Inputs!$B$23)^1</f>
        <v>14318.029687910428</v>
      </c>
      <c r="S542" s="36">
        <f>Inputs!$B$12*(1+$B542)^2*$C542+Inputs!$B$29*(1+$D542)^2*Inputs!$B$19+Inputs!$B$30*(1+$E542)^2*Inputs!$B$20+Inputs!$B$31*(1+$F542)^2*Inputs!$B$21+Inputs!$B$22*(1+Inputs!$B$23)^2</f>
        <v>15687.219621375105</v>
      </c>
      <c r="T542" s="36">
        <f>Inputs!$B$12*(1+$B542)^3*$C542+Inputs!$B$29*(1+$D542)^3*Inputs!$B$19+Inputs!$B$30*(1+$E542)^3*Inputs!$B$20+Inputs!$B$31*(1+$F542)^3*Inputs!$B$21+Inputs!$B$22*(1+Inputs!$B$23)^3</f>
        <v>17306.746899414225</v>
      </c>
      <c r="U542" s="36">
        <f>Inputs!$B$12*(1+$B542)^4*$C542+Inputs!$B$29*(1+$D542)^4*Inputs!$B$19+Inputs!$B$30*(1+$E542)^4*Inputs!$B$20+Inputs!$B$31*(1+$F542)^4*Inputs!$B$21+Inputs!$B$22*(1+Inputs!$B$23)^4</f>
        <v>19224.924342493163</v>
      </c>
      <c r="V542" s="35">
        <f>Inputs!$B$13/(Q542*(1-$G542))</f>
        <v>1.2357292972231342</v>
      </c>
      <c r="W542" s="36">
        <f>Inputs!$B$13</f>
        <v>12660</v>
      </c>
      <c r="X542" s="36">
        <f t="shared" si="83"/>
        <v>13469.080495113671</v>
      </c>
      <c r="Y542" s="36">
        <f t="shared" si="84"/>
        <v>14421.609908967052</v>
      </c>
      <c r="Z542" s="36">
        <f t="shared" si="85"/>
        <v>15540.36498312649</v>
      </c>
      <c r="AA542" s="36">
        <f t="shared" si="86"/>
        <v>16851.633664537982</v>
      </c>
      <c r="AB542" s="36">
        <f t="shared" si="87"/>
        <v>55026.966640455095</v>
      </c>
      <c r="AC542" s="36">
        <f t="shared" si="88"/>
        <v>242416.37691822535</v>
      </c>
      <c r="AD542" s="36">
        <f t="shared" si="89"/>
        <v>152738.24257799797</v>
      </c>
    </row>
    <row r="543" spans="1:30" ht="14.25" customHeight="1" x14ac:dyDescent="0.25">
      <c r="A543" s="16">
        <v>527</v>
      </c>
      <c r="B543" s="34">
        <v>0.32341945931770599</v>
      </c>
      <c r="C543" s="34">
        <v>0.111606522297127</v>
      </c>
      <c r="D543" s="34">
        <v>1.8262465397290699E-2</v>
      </c>
      <c r="E543" s="34">
        <v>3.5039545346630903E-2</v>
      </c>
      <c r="F543" s="34">
        <v>-5.0016775461330498E-3</v>
      </c>
      <c r="G543" s="34">
        <v>0.19192805364009499</v>
      </c>
      <c r="H543" s="35">
        <v>1.0002548175516599</v>
      </c>
      <c r="I543" s="34">
        <v>9.6108791954618494E-2</v>
      </c>
      <c r="J543" s="34">
        <v>3.1038276458735602E-2</v>
      </c>
      <c r="K543" s="36">
        <f>Inputs!$B$12*(1+$B543)^4</f>
        <v>184052.3279676979</v>
      </c>
      <c r="L543" s="36">
        <f t="shared" si="80"/>
        <v>23281.33558038756</v>
      </c>
      <c r="M543" s="36">
        <f t="shared" si="81"/>
        <v>297436.04469503666</v>
      </c>
      <c r="N543" s="37">
        <f>M543/Inputs!$B$6</f>
        <v>453.4086047180437</v>
      </c>
      <c r="O543" s="38">
        <f>IF(N543&gt;Inputs!$B$4,1,0)</f>
        <v>1</v>
      </c>
      <c r="P543" s="34">
        <f t="shared" si="82"/>
        <v>6.5070515495882886E-2</v>
      </c>
      <c r="Q543" s="36">
        <f>Inputs!$B$12*(1+$B543)^0*$C543+Inputs!$B$29*(1+$D543)^0*Inputs!$B$19+Inputs!$B$30*(1+$E543)^0*Inputs!$B$20+Inputs!$B$31*(1+$F543)^0*Inputs!$B$21+Inputs!$B$22*(1+Inputs!$B$23)^0</f>
        <v>14718.435365254543</v>
      </c>
      <c r="R543" s="36">
        <f>Inputs!$B$12*(1+$B543)^1*$C543+Inputs!$B$29*(1+$D543)^1*Inputs!$B$19+Inputs!$B$30*(1+$E543)^1*Inputs!$B$20+Inputs!$B$31*(1+$F543)^1*Inputs!$B$21+Inputs!$B$22*(1+Inputs!$B$23)^1</f>
        <v>16940.81104208394</v>
      </c>
      <c r="S543" s="36">
        <f>Inputs!$B$12*(1+$B543)^2*$C543+Inputs!$B$29*(1+$D543)^2*Inputs!$B$19+Inputs!$B$30*(1+$E543)^2*Inputs!$B$20+Inputs!$B$31*(1+$F543)^2*Inputs!$B$21+Inputs!$B$22*(1+Inputs!$B$23)^2</f>
        <v>19865.855429047217</v>
      </c>
      <c r="T543" s="36">
        <f>Inputs!$B$12*(1+$B543)^3*$C543+Inputs!$B$29*(1+$D543)^3*Inputs!$B$19+Inputs!$B$30*(1+$E543)^3*Inputs!$B$20+Inputs!$B$31*(1+$F543)^3*Inputs!$B$21+Inputs!$B$22*(1+Inputs!$B$23)^3</f>
        <v>23720.171012087798</v>
      </c>
      <c r="U543" s="36">
        <f>Inputs!$B$12*(1+$B543)^4*$C543+Inputs!$B$29*(1+$D543)^4*Inputs!$B$19+Inputs!$B$30*(1+$E543)^4*Inputs!$B$20+Inputs!$B$31*(1+$F543)^4*Inputs!$B$21+Inputs!$B$22*(1+Inputs!$B$23)^4</f>
        <v>28803.62906251325</v>
      </c>
      <c r="V543" s="35">
        <f>Inputs!$B$13/(Q543*(1-$G543))</f>
        <v>1.0644420701399095</v>
      </c>
      <c r="W543" s="36">
        <f>Inputs!$B$13</f>
        <v>12660</v>
      </c>
      <c r="X543" s="36">
        <f t="shared" si="83"/>
        <v>14351.89589973966</v>
      </c>
      <c r="Y543" s="36">
        <f t="shared" si="84"/>
        <v>16572.331340614965</v>
      </c>
      <c r="Z543" s="36">
        <f t="shared" si="85"/>
        <v>19480.067971867131</v>
      </c>
      <c r="AA543" s="36">
        <f t="shared" si="86"/>
        <v>23281.33558038756</v>
      </c>
      <c r="AB543" s="36">
        <f t="shared" si="87"/>
        <v>64288.886813650832</v>
      </c>
      <c r="AC543" s="36">
        <f t="shared" si="88"/>
        <v>368891.31625181291</v>
      </c>
      <c r="AD543" s="36">
        <f t="shared" si="89"/>
        <v>233147.15788138582</v>
      </c>
    </row>
    <row r="544" spans="1:30" ht="14.25" customHeight="1" x14ac:dyDescent="0.25">
      <c r="A544" s="16">
        <v>528</v>
      </c>
      <c r="B544" s="34">
        <v>0.187055502219208</v>
      </c>
      <c r="C544" s="34">
        <v>0.11055187953345801</v>
      </c>
      <c r="D544" s="34">
        <v>3.6232363058843899E-2</v>
      </c>
      <c r="E544" s="34">
        <v>7.5733893907549005E-2</v>
      </c>
      <c r="F544" s="34">
        <v>2.75900793477569E-2</v>
      </c>
      <c r="G544" s="34">
        <v>0.160194118220301</v>
      </c>
      <c r="H544" s="35">
        <v>1.09853080566723</v>
      </c>
      <c r="I544" s="34">
        <v>0.102462307703179</v>
      </c>
      <c r="J544" s="34">
        <v>2.70365101748836E-2</v>
      </c>
      <c r="K544" s="36">
        <f>Inputs!$B$12*(1+$B544)^4</f>
        <v>119133.89801441068</v>
      </c>
      <c r="L544" s="36">
        <f t="shared" si="80"/>
        <v>21014.733199996241</v>
      </c>
      <c r="M544" s="36">
        <f t="shared" si="81"/>
        <v>236378.41486990324</v>
      </c>
      <c r="N544" s="37">
        <f>M544/Inputs!$B$6</f>
        <v>360.33294949680374</v>
      </c>
      <c r="O544" s="38">
        <f>IF(N544&gt;Inputs!$B$4,1,0)</f>
        <v>0</v>
      </c>
      <c r="P544" s="34">
        <f t="shared" si="82"/>
        <v>7.5425797528295396E-2</v>
      </c>
      <c r="Q544" s="36">
        <f>Inputs!$B$12*(1+$B544)^0*$C544+Inputs!$B$29*(1+$D544)^0*Inputs!$B$19+Inputs!$B$30*(1+$E544)^0*Inputs!$B$20+Inputs!$B$31*(1+$F544)^0*Inputs!$B$21+Inputs!$B$22*(1+Inputs!$B$23)^0</f>
        <v>14655.1567994344</v>
      </c>
      <c r="R544" s="36">
        <f>Inputs!$B$12*(1+$B544)^1*$C544+Inputs!$B$29*(1+$D544)^1*Inputs!$B$19+Inputs!$B$30*(1+$E544)^1*Inputs!$B$20+Inputs!$B$31*(1+$F544)^1*Inputs!$B$21+Inputs!$B$22*(1+Inputs!$B$23)^1</f>
        <v>16261.068245643692</v>
      </c>
      <c r="S544" s="36">
        <f>Inputs!$B$12*(1+$B544)^2*$C544+Inputs!$B$29*(1+$D544)^2*Inputs!$B$19+Inputs!$B$30*(1+$E544)^2*Inputs!$B$20+Inputs!$B$31*(1+$F544)^2*Inputs!$B$21+Inputs!$B$22*(1+Inputs!$B$23)^2</f>
        <v>18119.164835600815</v>
      </c>
      <c r="T544" s="36">
        <f>Inputs!$B$12*(1+$B544)^3*$C544+Inputs!$B$29*(1+$D544)^3*Inputs!$B$19+Inputs!$B$30*(1+$E544)^3*Inputs!$B$20+Inputs!$B$31*(1+$F544)^3*Inputs!$B$21+Inputs!$B$22*(1+Inputs!$B$23)^3</f>
        <v>20274.140493597261</v>
      </c>
      <c r="U544" s="36">
        <f>Inputs!$B$12*(1+$B544)^4*$C544+Inputs!$B$29*(1+$D544)^4*Inputs!$B$19+Inputs!$B$30*(1+$E544)^4*Inputs!$B$20+Inputs!$B$31*(1+$F544)^4*Inputs!$B$21+Inputs!$B$22*(1+Inputs!$B$23)^4</f>
        <v>22778.898973343719</v>
      </c>
      <c r="V544" s="35">
        <f>Inputs!$B$13/(Q544*(1-$G544))</f>
        <v>1.028642169186065</v>
      </c>
      <c r="W544" s="36">
        <f>Inputs!$B$13</f>
        <v>12660</v>
      </c>
      <c r="X544" s="36">
        <f t="shared" si="83"/>
        <v>14285.884514965523</v>
      </c>
      <c r="Y544" s="36">
        <f t="shared" si="84"/>
        <v>16184.150151142941</v>
      </c>
      <c r="Z544" s="36">
        <f t="shared" si="85"/>
        <v>18406.474707940357</v>
      </c>
      <c r="AA544" s="36">
        <f t="shared" si="86"/>
        <v>21014.733199996241</v>
      </c>
      <c r="AB544" s="36">
        <f t="shared" si="87"/>
        <v>60678.681991597769</v>
      </c>
      <c r="AC544" s="36">
        <f t="shared" si="88"/>
        <v>286147.43171769241</v>
      </c>
      <c r="AD544" s="36">
        <f t="shared" si="89"/>
        <v>175699.73287830548</v>
      </c>
    </row>
    <row r="545" spans="1:30" ht="14.25" customHeight="1" x14ac:dyDescent="0.25">
      <c r="A545" s="16">
        <v>529</v>
      </c>
      <c r="B545" s="34">
        <v>0.32740169994186402</v>
      </c>
      <c r="C545" s="34">
        <v>8.2564026090682904E-2</v>
      </c>
      <c r="D545" s="34">
        <v>1.9655140508716699E-2</v>
      </c>
      <c r="E545" s="34">
        <v>3.8464124213311399E-2</v>
      </c>
      <c r="F545" s="34">
        <v>2.92702337658934E-3</v>
      </c>
      <c r="G545" s="34">
        <v>0.18075078957691501</v>
      </c>
      <c r="H545" s="35">
        <v>1.00089278304866</v>
      </c>
      <c r="I545" s="34">
        <v>9.4014418079347295E-2</v>
      </c>
      <c r="J545" s="34">
        <v>2.2316640934076901E-2</v>
      </c>
      <c r="K545" s="36">
        <f>Inputs!$B$12*(1+$B545)^4</f>
        <v>186277.64052626863</v>
      </c>
      <c r="L545" s="36">
        <f t="shared" si="80"/>
        <v>19550.360003983704</v>
      </c>
      <c r="M545" s="36">
        <f t="shared" si="81"/>
        <v>237016.19507367795</v>
      </c>
      <c r="N545" s="37">
        <f>M545/Inputs!$B$6</f>
        <v>361.305175417192</v>
      </c>
      <c r="O545" s="38">
        <f>IF(N545&gt;Inputs!$B$4,1,0)</f>
        <v>0</v>
      </c>
      <c r="P545" s="34">
        <f t="shared" si="82"/>
        <v>7.1697777145270397E-2</v>
      </c>
      <c r="Q545" s="36">
        <f>Inputs!$B$12*(1+$B545)^0*$C545+Inputs!$B$29*(1+$D545)^0*Inputs!$B$19+Inputs!$B$30*(1+$E545)^0*Inputs!$B$20+Inputs!$B$31*(1+$F545)^0*Inputs!$B$21+Inputs!$B$22*(1+Inputs!$B$23)^0</f>
        <v>12975.885592867897</v>
      </c>
      <c r="R545" s="36">
        <f>Inputs!$B$12*(1+$B545)^1*$C545+Inputs!$B$29*(1+$D545)^1*Inputs!$B$19+Inputs!$B$30*(1+$E545)^1*Inputs!$B$20+Inputs!$B$31*(1+$F545)^1*Inputs!$B$21+Inputs!$B$22*(1+Inputs!$B$23)^1</f>
        <v>14703.386684388886</v>
      </c>
      <c r="S545" s="36">
        <f>Inputs!$B$12*(1+$B545)^2*$C545+Inputs!$B$29*(1+$D545)^2*Inputs!$B$19+Inputs!$B$30*(1+$E545)^2*Inputs!$B$20+Inputs!$B$31*(1+$F545)^2*Inputs!$B$21+Inputs!$B$22*(1+Inputs!$B$23)^2</f>
        <v>16964.856385284536</v>
      </c>
      <c r="T545" s="36">
        <f>Inputs!$B$12*(1+$B545)^3*$C545+Inputs!$B$29*(1+$D545)^3*Inputs!$B$19+Inputs!$B$30*(1+$E545)^3*Inputs!$B$20+Inputs!$B$31*(1+$F545)^3*Inputs!$B$21+Inputs!$B$22*(1+Inputs!$B$23)^3</f>
        <v>19934.25469862848</v>
      </c>
      <c r="U545" s="36">
        <f>Inputs!$B$12*(1+$B545)^4*$C545+Inputs!$B$29*(1+$D545)^4*Inputs!$B$19+Inputs!$B$30*(1+$E545)^4*Inputs!$B$20+Inputs!$B$31*(1+$F545)^4*Inputs!$B$21+Inputs!$B$22*(1+Inputs!$B$23)^4</f>
        <v>23842.465875347683</v>
      </c>
      <c r="V545" s="35">
        <f>Inputs!$B$13/(Q545*(1-$G545))</f>
        <v>1.1909147286655966</v>
      </c>
      <c r="W545" s="36">
        <f>Inputs!$B$13</f>
        <v>12660</v>
      </c>
      <c r="X545" s="36">
        <f t="shared" si="83"/>
        <v>13773.208080999375</v>
      </c>
      <c r="Y545" s="36">
        <f t="shared" si="84"/>
        <v>15231.358293704199</v>
      </c>
      <c r="Z545" s="36">
        <f t="shared" si="85"/>
        <v>17121.520485683053</v>
      </c>
      <c r="AA545" s="36">
        <f t="shared" si="86"/>
        <v>19550.360003983704</v>
      </c>
      <c r="AB545" s="36">
        <f t="shared" si="87"/>
        <v>59139.410755277117</v>
      </c>
      <c r="AC545" s="36">
        <f t="shared" si="88"/>
        <v>278762.59438041708</v>
      </c>
      <c r="AD545" s="36">
        <f t="shared" si="89"/>
        <v>177876.78431840084</v>
      </c>
    </row>
    <row r="546" spans="1:30" ht="14.25" customHeight="1" x14ac:dyDescent="0.25">
      <c r="A546" s="16">
        <v>530</v>
      </c>
      <c r="B546" s="34">
        <v>0.32427716175913701</v>
      </c>
      <c r="C546" s="34">
        <v>8.3393939671051395E-2</v>
      </c>
      <c r="D546" s="34">
        <v>4.2165980576853203E-2</v>
      </c>
      <c r="E546" s="34">
        <v>4.2985843001781397E-2</v>
      </c>
      <c r="F546" s="34">
        <v>2.81893248464626E-2</v>
      </c>
      <c r="G546" s="34">
        <v>0.174893780293916</v>
      </c>
      <c r="H546" s="35">
        <v>0.93831124584714498</v>
      </c>
      <c r="I546" s="34">
        <v>9.1350466642023703E-2</v>
      </c>
      <c r="J546" s="34">
        <v>2.5147560464097898E-2</v>
      </c>
      <c r="K546" s="36">
        <f>Inputs!$B$12*(1+$B546)^4</f>
        <v>184529.92608945054</v>
      </c>
      <c r="L546" s="36">
        <f t="shared" si="80"/>
        <v>19127.304443421192</v>
      </c>
      <c r="M546" s="36">
        <f t="shared" si="81"/>
        <v>250506.12733493478</v>
      </c>
      <c r="N546" s="37">
        <f>M546/Inputs!$B$6</f>
        <v>381.86909654715669</v>
      </c>
      <c r="O546" s="38">
        <f>IF(N546&gt;Inputs!$B$4,1,0)</f>
        <v>0</v>
      </c>
      <c r="P546" s="34">
        <f t="shared" si="82"/>
        <v>6.6202906177925805E-2</v>
      </c>
      <c r="Q546" s="36">
        <f>Inputs!$B$12*(1+$B546)^0*$C546+Inputs!$B$29*(1+$D546)^0*Inputs!$B$19+Inputs!$B$30*(1+$E546)^0*Inputs!$B$20+Inputs!$B$31*(1+$F546)^0*Inputs!$B$21+Inputs!$B$22*(1+Inputs!$B$23)^0</f>
        <v>13025.680407690004</v>
      </c>
      <c r="R546" s="36">
        <f>Inputs!$B$12*(1+$B546)^1*$C546+Inputs!$B$29*(1+$D546)^1*Inputs!$B$19+Inputs!$B$30*(1+$E546)^1*Inputs!$B$20+Inputs!$B$31*(1+$F546)^1*Inputs!$B$21+Inputs!$B$22*(1+Inputs!$B$23)^1</f>
        <v>14953.467085970766</v>
      </c>
      <c r="S546" s="36">
        <f>Inputs!$B$12*(1+$B546)^2*$C546+Inputs!$B$29*(1+$D546)^2*Inputs!$B$19+Inputs!$B$30*(1+$E546)^2*Inputs!$B$20+Inputs!$B$31*(1+$F546)^2*Inputs!$B$21+Inputs!$B$22*(1+Inputs!$B$23)^2</f>
        <v>17419.434374923145</v>
      </c>
      <c r="T546" s="36">
        <f>Inputs!$B$12*(1+$B546)^3*$C546+Inputs!$B$29*(1+$D546)^3*Inputs!$B$19+Inputs!$B$30*(1+$E546)^3*Inputs!$B$20+Inputs!$B$31*(1+$F546)^3*Inputs!$B$21+Inputs!$B$22*(1+Inputs!$B$23)^3</f>
        <v>20594.689889524459</v>
      </c>
      <c r="U546" s="36">
        <f>Inputs!$B$12*(1+$B546)^4*$C546+Inputs!$B$29*(1+$D546)^4*Inputs!$B$19+Inputs!$B$30*(1+$E546)^4*Inputs!$B$20+Inputs!$B$31*(1+$F546)^4*Inputs!$B$21+Inputs!$B$22*(1+Inputs!$B$23)^4</f>
        <v>24705.690023280378</v>
      </c>
      <c r="V546" s="35">
        <f>Inputs!$B$13/(Q546*(1-$G546))</f>
        <v>1.1779406967244856</v>
      </c>
      <c r="W546" s="36">
        <f>Inputs!$B$13</f>
        <v>12660</v>
      </c>
      <c r="X546" s="36">
        <f t="shared" si="83"/>
        <v>13794.517426842618</v>
      </c>
      <c r="Y546" s="36">
        <f t="shared" si="84"/>
        <v>15208.321468642514</v>
      </c>
      <c r="Z546" s="36">
        <f t="shared" si="85"/>
        <v>16962.535880440806</v>
      </c>
      <c r="AA546" s="36">
        <f t="shared" si="86"/>
        <v>19127.304443421192</v>
      </c>
      <c r="AB546" s="36">
        <f t="shared" si="87"/>
        <v>59194.262053837971</v>
      </c>
      <c r="AC546" s="36">
        <f t="shared" si="88"/>
        <v>296185.02601273084</v>
      </c>
      <c r="AD546" s="36">
        <f t="shared" si="89"/>
        <v>191311.86528109681</v>
      </c>
    </row>
    <row r="547" spans="1:30" ht="14.25" customHeight="1" x14ac:dyDescent="0.25">
      <c r="A547" s="16">
        <v>531</v>
      </c>
      <c r="B547" s="34">
        <v>0.29875515429962701</v>
      </c>
      <c r="C547" s="34">
        <v>0.101924117165879</v>
      </c>
      <c r="D547" s="34">
        <v>3.4393393004262099E-2</v>
      </c>
      <c r="E547" s="34">
        <v>3.8488480331503802E-2</v>
      </c>
      <c r="F547" s="34">
        <v>-4.1176951144400098E-3</v>
      </c>
      <c r="G547" s="34">
        <v>0.20161495799665999</v>
      </c>
      <c r="H547" s="35">
        <v>1.0744755997262401</v>
      </c>
      <c r="I547" s="34">
        <v>9.3281011615432202E-2</v>
      </c>
      <c r="J547" s="34">
        <v>2.6080099643659E-2</v>
      </c>
      <c r="K547" s="36">
        <f>Inputs!$B$12*(1+$B547)^4</f>
        <v>170710.55995885705</v>
      </c>
      <c r="L547" s="36">
        <f t="shared" si="80"/>
        <v>22257.798287563983</v>
      </c>
      <c r="M547" s="36">
        <f t="shared" si="81"/>
        <v>281046.94275928399</v>
      </c>
      <c r="N547" s="37">
        <f>M547/Inputs!$B$6</f>
        <v>428.42521762085977</v>
      </c>
      <c r="O547" s="38">
        <f>IF(N547&gt;Inputs!$B$4,1,0)</f>
        <v>1</v>
      </c>
      <c r="P547" s="34">
        <f t="shared" si="82"/>
        <v>6.7200911971773206E-2</v>
      </c>
      <c r="Q547" s="36">
        <f>Inputs!$B$12*(1+$B547)^0*$C547+Inputs!$B$29*(1+$D547)^0*Inputs!$B$19+Inputs!$B$30*(1+$E547)^0*Inputs!$B$20+Inputs!$B$31*(1+$F547)^0*Inputs!$B$21+Inputs!$B$22*(1+Inputs!$B$23)^0</f>
        <v>14137.491057379662</v>
      </c>
      <c r="R547" s="36">
        <f>Inputs!$B$12*(1+$B547)^1*$C547+Inputs!$B$29*(1+$D547)^1*Inputs!$B$19+Inputs!$B$30*(1+$E547)^1*Inputs!$B$20+Inputs!$B$31*(1+$F547)^1*Inputs!$B$21+Inputs!$B$22*(1+Inputs!$B$23)^1</f>
        <v>16087.004938359449</v>
      </c>
      <c r="S547" s="36">
        <f>Inputs!$B$12*(1+$B547)^2*$C547+Inputs!$B$29*(1+$D547)^2*Inputs!$B$19+Inputs!$B$30*(1+$E547)^2*Inputs!$B$20+Inputs!$B$31*(1+$F547)^2*Inputs!$B$21+Inputs!$B$22*(1+Inputs!$B$23)^2</f>
        <v>18587.978239265925</v>
      </c>
      <c r="T547" s="36">
        <f>Inputs!$B$12*(1+$B547)^3*$C547+Inputs!$B$29*(1+$D547)^3*Inputs!$B$19+Inputs!$B$30*(1+$E547)^3*Inputs!$B$20+Inputs!$B$31*(1+$F547)^3*Inputs!$B$21+Inputs!$B$22*(1+Inputs!$B$23)^3</f>
        <v>21803.696015081339</v>
      </c>
      <c r="U547" s="36">
        <f>Inputs!$B$12*(1+$B547)^4*$C547+Inputs!$B$29*(1+$D547)^4*Inputs!$B$19+Inputs!$B$30*(1+$E547)^4*Inputs!$B$20+Inputs!$B$31*(1+$F547)^4*Inputs!$B$21+Inputs!$B$22*(1+Inputs!$B$23)^4</f>
        <v>25946.169626863113</v>
      </c>
      <c r="V547" s="35">
        <f>Inputs!$B$13/(Q547*(1-$G547))</f>
        <v>1.1216283315790552</v>
      </c>
      <c r="W547" s="36">
        <f>Inputs!$B$13</f>
        <v>12660</v>
      </c>
      <c r="X547" s="36">
        <f t="shared" si="83"/>
        <v>14254.369694804236</v>
      </c>
      <c r="Y547" s="36">
        <f t="shared" si="84"/>
        <v>16295.490627659952</v>
      </c>
      <c r="Z547" s="36">
        <f t="shared" si="85"/>
        <v>18909.402669817682</v>
      </c>
      <c r="AA547" s="36">
        <f t="shared" si="86"/>
        <v>22257.798287563983</v>
      </c>
      <c r="AB547" s="36">
        <f t="shared" si="87"/>
        <v>63461.781624557407</v>
      </c>
      <c r="AC547" s="36">
        <f t="shared" si="88"/>
        <v>339850.80283352418</v>
      </c>
      <c r="AD547" s="36">
        <f t="shared" si="89"/>
        <v>217585.16113472657</v>
      </c>
    </row>
    <row r="548" spans="1:30" ht="14.25" customHeight="1" x14ac:dyDescent="0.25">
      <c r="A548" s="16">
        <v>532</v>
      </c>
      <c r="B548" s="34">
        <v>0.27076974186019198</v>
      </c>
      <c r="C548" s="34">
        <v>9.97973852573696E-2</v>
      </c>
      <c r="D548" s="34">
        <v>2.3008951512552101E-2</v>
      </c>
      <c r="E548" s="34">
        <v>3.46860555337054E-2</v>
      </c>
      <c r="F548" s="34">
        <v>3.5091118815344102E-2</v>
      </c>
      <c r="G548" s="34">
        <v>0.173261393042976</v>
      </c>
      <c r="H548" s="35">
        <v>0.99827757569764597</v>
      </c>
      <c r="I548" s="34">
        <v>9.0981798447794193E-2</v>
      </c>
      <c r="J548" s="34">
        <v>2.9525577209892299E-2</v>
      </c>
      <c r="K548" s="36">
        <f>Inputs!$B$12*(1+$B548)^4</f>
        <v>156465.54304586558</v>
      </c>
      <c r="L548" s="36">
        <f t="shared" si="80"/>
        <v>20382.707100231844</v>
      </c>
      <c r="M548" s="36">
        <f t="shared" si="81"/>
        <v>282213.60872188635</v>
      </c>
      <c r="N548" s="37">
        <f>M548/Inputs!$B$6</f>
        <v>430.20367183214381</v>
      </c>
      <c r="O548" s="38">
        <f>IF(N548&gt;Inputs!$B$4,1,0)</f>
        <v>1</v>
      </c>
      <c r="P548" s="34">
        <f t="shared" si="82"/>
        <v>6.1456221237901898E-2</v>
      </c>
      <c r="Q548" s="36">
        <f>Inputs!$B$12*(1+$B548)^0*$C548+Inputs!$B$29*(1+$D548)^0*Inputs!$B$19+Inputs!$B$30*(1+$E548)^0*Inputs!$B$20+Inputs!$B$31*(1+$F548)^0*Inputs!$B$21+Inputs!$B$22*(1+Inputs!$B$23)^0</f>
        <v>14009.887142869098</v>
      </c>
      <c r="R548" s="36">
        <f>Inputs!$B$12*(1+$B548)^1*$C548+Inputs!$B$29*(1+$D548)^1*Inputs!$B$19+Inputs!$B$30*(1+$E548)^1*Inputs!$B$20+Inputs!$B$31*(1+$F548)^1*Inputs!$B$21+Inputs!$B$22*(1+Inputs!$B$23)^1</f>
        <v>15883.55230939094</v>
      </c>
      <c r="S548" s="36">
        <f>Inputs!$B$12*(1+$B548)^2*$C548+Inputs!$B$29*(1+$D548)^2*Inputs!$B$19+Inputs!$B$30*(1+$E548)^2*Inputs!$B$20+Inputs!$B$31*(1+$F548)^2*Inputs!$B$21+Inputs!$B$22*(1+Inputs!$B$23)^2</f>
        <v>18204.477489102977</v>
      </c>
      <c r="T548" s="36">
        <f>Inputs!$B$12*(1+$B548)^3*$C548+Inputs!$B$29*(1+$D548)^3*Inputs!$B$19+Inputs!$B$30*(1+$E548)^3*Inputs!$B$20+Inputs!$B$31*(1+$F548)^3*Inputs!$B$21+Inputs!$B$22*(1+Inputs!$B$23)^3</f>
        <v>21091.81013261465</v>
      </c>
      <c r="U548" s="36">
        <f>Inputs!$B$12*(1+$B548)^4*$C548+Inputs!$B$29*(1+$D548)^4*Inputs!$B$19+Inputs!$B$30*(1+$E548)^4*Inputs!$B$20+Inputs!$B$31*(1+$F548)^4*Inputs!$B$21+Inputs!$B$22*(1+Inputs!$B$23)^4</f>
        <v>24696.893520045516</v>
      </c>
      <c r="V548" s="35">
        <f>Inputs!$B$13/(Q548*(1-$G548))</f>
        <v>1.0930268995066572</v>
      </c>
      <c r="W548" s="36">
        <f>Inputs!$B$13</f>
        <v>12660</v>
      </c>
      <c r="X548" s="36">
        <f t="shared" si="83"/>
        <v>14042.081637632418</v>
      </c>
      <c r="Y548" s="36">
        <f t="shared" si="84"/>
        <v>15737.426256425704</v>
      </c>
      <c r="Z548" s="36">
        <f t="shared" si="85"/>
        <v>17820.424891974366</v>
      </c>
      <c r="AA548" s="36">
        <f t="shared" si="86"/>
        <v>20382.707100231844</v>
      </c>
      <c r="AB548" s="36">
        <f t="shared" si="87"/>
        <v>61288.221001778096</v>
      </c>
      <c r="AC548" s="36">
        <f t="shared" si="88"/>
        <v>341454.74404021079</v>
      </c>
      <c r="AD548" s="36">
        <f t="shared" si="89"/>
        <v>220925.38772010827</v>
      </c>
    </row>
    <row r="549" spans="1:30" ht="14.25" customHeight="1" x14ac:dyDescent="0.25">
      <c r="A549" s="16">
        <v>533</v>
      </c>
      <c r="B549" s="34">
        <v>0.25287309448855899</v>
      </c>
      <c r="C549" s="34">
        <v>8.2358493473389194E-2</v>
      </c>
      <c r="D549" s="34">
        <v>2.1175989494951902E-2</v>
      </c>
      <c r="E549" s="34">
        <v>1.3505217585002E-2</v>
      </c>
      <c r="F549" s="34">
        <v>2.4189358213325601E-2</v>
      </c>
      <c r="G549" s="34">
        <v>0.203634303608901</v>
      </c>
      <c r="H549" s="35">
        <v>1.13987076730347</v>
      </c>
      <c r="I549" s="34">
        <v>9.5059995545711304E-2</v>
      </c>
      <c r="J549" s="34">
        <v>2.8577558159905599E-2</v>
      </c>
      <c r="K549" s="36">
        <f>Inputs!$B$12*(1+$B549)^4</f>
        <v>147835.78841350245</v>
      </c>
      <c r="L549" s="36">
        <f t="shared" si="80"/>
        <v>18870.817372254362</v>
      </c>
      <c r="M549" s="36">
        <f t="shared" si="81"/>
        <v>243663.52318045514</v>
      </c>
      <c r="N549" s="37">
        <f>M549/Inputs!$B$6</f>
        <v>371.4382975311816</v>
      </c>
      <c r="O549" s="38">
        <f>IF(N549&gt;Inputs!$B$4,1,0)</f>
        <v>0</v>
      </c>
      <c r="P549" s="34">
        <f t="shared" si="82"/>
        <v>6.6482437385805698E-2</v>
      </c>
      <c r="Q549" s="36">
        <f>Inputs!$B$12*(1+$B549)^0*$C549+Inputs!$B$29*(1+$D549)^0*Inputs!$B$19+Inputs!$B$30*(1+$E549)^0*Inputs!$B$20+Inputs!$B$31*(1+$F549)^0*Inputs!$B$21+Inputs!$B$22*(1+Inputs!$B$23)^0</f>
        <v>12963.553635830274</v>
      </c>
      <c r="R549" s="36">
        <f>Inputs!$B$12*(1+$B549)^1*$C549+Inputs!$B$29*(1+$D549)^1*Inputs!$B$19+Inputs!$B$30*(1+$E549)^1*Inputs!$B$20+Inputs!$B$31*(1+$F549)^1*Inputs!$B$21+Inputs!$B$22*(1+Inputs!$B$23)^1</f>
        <v>14357.051034540513</v>
      </c>
      <c r="S549" s="36">
        <f>Inputs!$B$12*(1+$B549)^2*$C549+Inputs!$B$29*(1+$D549)^2*Inputs!$B$19+Inputs!$B$30*(1+$E549)^2*Inputs!$B$20+Inputs!$B$31*(1+$F549)^2*Inputs!$B$21+Inputs!$B$22*(1+Inputs!$B$23)^2</f>
        <v>16069.040029149524</v>
      </c>
      <c r="T549" s="36">
        <f>Inputs!$B$12*(1+$B549)^3*$C549+Inputs!$B$29*(1+$D549)^3*Inputs!$B$19+Inputs!$B$30*(1+$E549)^3*Inputs!$B$20+Inputs!$B$31*(1+$F549)^3*Inputs!$B$21+Inputs!$B$22*(1+Inputs!$B$23)^3</f>
        <v>18179.463717675637</v>
      </c>
      <c r="U549" s="36">
        <f>Inputs!$B$12*(1+$B549)^4*$C549+Inputs!$B$29*(1+$D549)^4*Inputs!$B$19+Inputs!$B$30*(1+$E549)^4*Inputs!$B$20+Inputs!$B$31*(1+$F549)^4*Inputs!$B$21+Inputs!$B$22*(1+Inputs!$B$23)^4</f>
        <v>20788.471151969072</v>
      </c>
      <c r="V549" s="35">
        <f>Inputs!$B$13/(Q549*(1-$G549))</f>
        <v>1.2263010280782125</v>
      </c>
      <c r="W549" s="36">
        <f>Inputs!$B$13</f>
        <v>12660</v>
      </c>
      <c r="X549" s="36">
        <f t="shared" si="83"/>
        <v>13773.818068268403</v>
      </c>
      <c r="Y549" s="36">
        <f t="shared" si="84"/>
        <v>15139.751773817206</v>
      </c>
      <c r="Z549" s="36">
        <f t="shared" si="85"/>
        <v>16815.304049535505</v>
      </c>
      <c r="AA549" s="36">
        <f t="shared" si="86"/>
        <v>18870.817372254362</v>
      </c>
      <c r="AB549" s="36">
        <f t="shared" si="87"/>
        <v>58254.334138001417</v>
      </c>
      <c r="AC549" s="36">
        <f t="shared" si="88"/>
        <v>291958.29780722002</v>
      </c>
      <c r="AD549" s="36">
        <f t="shared" si="89"/>
        <v>185409.18904245374</v>
      </c>
    </row>
    <row r="550" spans="1:30" ht="14.25" customHeight="1" x14ac:dyDescent="0.25">
      <c r="A550" s="16">
        <v>534</v>
      </c>
      <c r="B550" s="34">
        <v>0.21299627585276701</v>
      </c>
      <c r="C550" s="34">
        <v>9.4816125664103301E-2</v>
      </c>
      <c r="D550" s="34">
        <v>2.7807189341639199E-2</v>
      </c>
      <c r="E550" s="34">
        <v>5.9842663215859002E-2</v>
      </c>
      <c r="F550" s="34">
        <v>-4.3769286837149002E-3</v>
      </c>
      <c r="G550" s="34">
        <v>0.17737917750860099</v>
      </c>
      <c r="H550" s="35">
        <v>1.14526311683114</v>
      </c>
      <c r="I550" s="34">
        <v>9.0403959195506506E-2</v>
      </c>
      <c r="J550" s="34">
        <v>2.2940222646954E-2</v>
      </c>
      <c r="K550" s="36">
        <f>Inputs!$B$12*(1+$B550)^4</f>
        <v>129894.00883737118</v>
      </c>
      <c r="L550" s="36">
        <f t="shared" si="80"/>
        <v>19794.315039148623</v>
      </c>
      <c r="M550" s="36">
        <f t="shared" si="81"/>
        <v>255323.79612850063</v>
      </c>
      <c r="N550" s="37">
        <f>M550/Inputs!$B$6</f>
        <v>389.21310385442172</v>
      </c>
      <c r="O550" s="38">
        <f>IF(N550&gt;Inputs!$B$4,1,0)</f>
        <v>0</v>
      </c>
      <c r="P550" s="34">
        <f t="shared" si="82"/>
        <v>6.7463736548552505E-2</v>
      </c>
      <c r="Q550" s="36">
        <f>Inputs!$B$12*(1+$B550)^0*$C550+Inputs!$B$29*(1+$D550)^0*Inputs!$B$19+Inputs!$B$30*(1+$E550)^0*Inputs!$B$20+Inputs!$B$31*(1+$F550)^0*Inputs!$B$21+Inputs!$B$22*(1+Inputs!$B$23)^0</f>
        <v>13711.011567273119</v>
      </c>
      <c r="R550" s="36">
        <f>Inputs!$B$12*(1+$B550)^1*$C550+Inputs!$B$29*(1+$D550)^1*Inputs!$B$19+Inputs!$B$30*(1+$E550)^1*Inputs!$B$20+Inputs!$B$31*(1+$F550)^1*Inputs!$B$21+Inputs!$B$22*(1+Inputs!$B$23)^1</f>
        <v>15075.942100191427</v>
      </c>
      <c r="S550" s="36">
        <f>Inputs!$B$12*(1+$B550)^2*$C550+Inputs!$B$29*(1+$D550)^2*Inputs!$B$19+Inputs!$B$30*(1+$E550)^2*Inputs!$B$20+Inputs!$B$31*(1+$F550)^2*Inputs!$B$21+Inputs!$B$22*(1+Inputs!$B$23)^2</f>
        <v>16708.523389272315</v>
      </c>
      <c r="T550" s="36">
        <f>Inputs!$B$12*(1+$B550)^3*$C550+Inputs!$B$29*(1+$D550)^3*Inputs!$B$19+Inputs!$B$30*(1+$E550)^3*Inputs!$B$20+Inputs!$B$31*(1+$F550)^3*Inputs!$B$21+Inputs!$B$22*(1+Inputs!$B$23)^3</f>
        <v>18664.274864599756</v>
      </c>
      <c r="U550" s="36">
        <f>Inputs!$B$12*(1+$B550)^4*$C550+Inputs!$B$29*(1+$D550)^4*Inputs!$B$19+Inputs!$B$30*(1+$E550)^4*Inputs!$B$20+Inputs!$B$31*(1+$F550)^4*Inputs!$B$21+Inputs!$B$22*(1+Inputs!$B$23)^4</f>
        <v>21010.457306550394</v>
      </c>
      <c r="V550" s="35">
        <f>Inputs!$B$13/(Q550*(1-$G550))</f>
        <v>1.1224435537490918</v>
      </c>
      <c r="W550" s="36">
        <f>Inputs!$B$13</f>
        <v>12660</v>
      </c>
      <c r="X550" s="36">
        <f t="shared" si="83"/>
        <v>13991.053205101403</v>
      </c>
      <c r="Y550" s="36">
        <f t="shared" si="84"/>
        <v>15584.56379895379</v>
      </c>
      <c r="Z550" s="36">
        <f t="shared" si="85"/>
        <v>17496.345270272977</v>
      </c>
      <c r="AA550" s="36">
        <f t="shared" si="86"/>
        <v>19794.315039148623</v>
      </c>
      <c r="AB550" s="36">
        <f t="shared" si="87"/>
        <v>60616.043649161227</v>
      </c>
      <c r="AC550" s="36">
        <f t="shared" si="88"/>
        <v>300137.55639992177</v>
      </c>
      <c r="AD550" s="36">
        <f t="shared" si="89"/>
        <v>194707.7524793394</v>
      </c>
    </row>
    <row r="551" spans="1:30" ht="14.25" customHeight="1" x14ac:dyDescent="0.25">
      <c r="A551" s="16">
        <v>535</v>
      </c>
      <c r="B551" s="34">
        <v>0.45862841719554298</v>
      </c>
      <c r="C551" s="34">
        <v>6.4529623987712503E-2</v>
      </c>
      <c r="D551" s="34">
        <v>4.1060658634208998E-2</v>
      </c>
      <c r="E551" s="34">
        <v>4.1592061904238802E-2</v>
      </c>
      <c r="F551" s="34">
        <v>-6.5568360898813896E-3</v>
      </c>
      <c r="G551" s="34">
        <v>0.223410211304927</v>
      </c>
      <c r="H551" s="35">
        <v>0.96874903970638804</v>
      </c>
      <c r="I551" s="34">
        <v>8.9679096155208596E-2</v>
      </c>
      <c r="J551" s="34">
        <v>3.09910505120254E-2</v>
      </c>
      <c r="K551" s="36">
        <f>Inputs!$B$12*(1+$B551)^4</f>
        <v>271600.10378058604</v>
      </c>
      <c r="L551" s="36">
        <f t="shared" si="80"/>
        <v>19682.921858437239</v>
      </c>
      <c r="M551" s="36">
        <f t="shared" si="81"/>
        <v>284647.89668341953</v>
      </c>
      <c r="N551" s="37">
        <f>M551/Inputs!$B$6</f>
        <v>433.91447665155414</v>
      </c>
      <c r="O551" s="38">
        <f>IF(N551&gt;Inputs!$B$4,1,0)</f>
        <v>1</v>
      </c>
      <c r="P551" s="34">
        <f t="shared" si="82"/>
        <v>5.8688045643183195E-2</v>
      </c>
      <c r="Q551" s="36">
        <f>Inputs!$B$12*(1+$B551)^0*$C551+Inputs!$B$29*(1+$D551)^0*Inputs!$B$19+Inputs!$B$30*(1+$E551)^0*Inputs!$B$20+Inputs!$B$31*(1+$F551)^0*Inputs!$B$21+Inputs!$B$22*(1+Inputs!$B$23)^0</f>
        <v>11893.821466689671</v>
      </c>
      <c r="R551" s="36">
        <f>Inputs!$B$12*(1+$B551)^1*$C551+Inputs!$B$29*(1+$D551)^1*Inputs!$B$19+Inputs!$B$30*(1+$E551)^1*Inputs!$B$20+Inputs!$B$31*(1+$F551)^1*Inputs!$B$21+Inputs!$B$22*(1+Inputs!$B$23)^1</f>
        <v>13810.798548398283</v>
      </c>
      <c r="S551" s="36">
        <f>Inputs!$B$12*(1+$B551)^2*$C551+Inputs!$B$29*(1+$D551)^2*Inputs!$B$19+Inputs!$B$30*(1+$E551)^2*Inputs!$B$20+Inputs!$B$31*(1+$F551)^2*Inputs!$B$21+Inputs!$B$22*(1+Inputs!$B$23)^2</f>
        <v>16550.193723181794</v>
      </c>
      <c r="T551" s="36">
        <f>Inputs!$B$12*(1+$B551)^3*$C551+Inputs!$B$29*(1+$D551)^3*Inputs!$B$19+Inputs!$B$30*(1+$E551)^3*Inputs!$B$20+Inputs!$B$31*(1+$F551)^3*Inputs!$B$21+Inputs!$B$22*(1+Inputs!$B$23)^3</f>
        <v>20485.854892279065</v>
      </c>
      <c r="U551" s="36">
        <f>Inputs!$B$12*(1+$B551)^4*$C551+Inputs!$B$29*(1+$D551)^4*Inputs!$B$19+Inputs!$B$30*(1+$E551)^4*Inputs!$B$20+Inputs!$B$31*(1+$F551)^4*Inputs!$B$21+Inputs!$B$22*(1+Inputs!$B$23)^4</f>
        <v>26162.943754733173</v>
      </c>
      <c r="V551" s="35">
        <f>Inputs!$B$13/(Q551*(1-$G551))</f>
        <v>1.3706312037701955</v>
      </c>
      <c r="W551" s="36">
        <f>Inputs!$B$13</f>
        <v>12660</v>
      </c>
      <c r="X551" s="36">
        <f t="shared" si="83"/>
        <v>13622.886070816739</v>
      </c>
      <c r="Y551" s="36">
        <f t="shared" si="84"/>
        <v>15033.689616346246</v>
      </c>
      <c r="Z551" s="36">
        <f t="shared" si="85"/>
        <v>17010.327349779425</v>
      </c>
      <c r="AA551" s="36">
        <f t="shared" si="86"/>
        <v>19682.921858437239</v>
      </c>
      <c r="AB551" s="36">
        <f t="shared" si="87"/>
        <v>59586.133008700715</v>
      </c>
      <c r="AC551" s="36">
        <f t="shared" si="88"/>
        <v>345775.9763777958</v>
      </c>
      <c r="AD551" s="36">
        <f t="shared" si="89"/>
        <v>225061.76367471879</v>
      </c>
    </row>
    <row r="552" spans="1:30" ht="14.25" customHeight="1" x14ac:dyDescent="0.25">
      <c r="A552" s="16">
        <v>536</v>
      </c>
      <c r="B552" s="34">
        <v>0.29487499671213202</v>
      </c>
      <c r="C552" s="34">
        <v>6.3247336907436502E-2</v>
      </c>
      <c r="D552" s="34">
        <v>4.0845128459606202E-2</v>
      </c>
      <c r="E552" s="34">
        <v>5.1994515722565499E-2</v>
      </c>
      <c r="F552" s="34">
        <v>2.2828971307236001E-2</v>
      </c>
      <c r="G552" s="34">
        <v>0.17547512231580001</v>
      </c>
      <c r="H552" s="35">
        <v>0.99360737473967098</v>
      </c>
      <c r="I552" s="34">
        <v>9.5651723746981998E-2</v>
      </c>
      <c r="J552" s="34">
        <v>2.0429327444070298E-2</v>
      </c>
      <c r="K552" s="36">
        <f>Inputs!$B$12*(1+$B552)^4</f>
        <v>168679.62633570435</v>
      </c>
      <c r="L552" s="36">
        <f t="shared" si="80"/>
        <v>16356.79033549636</v>
      </c>
      <c r="M552" s="36">
        <f t="shared" si="81"/>
        <v>194868.26052448488</v>
      </c>
      <c r="N552" s="37">
        <f>M552/Inputs!$B$6</f>
        <v>297.05527518976356</v>
      </c>
      <c r="O552" s="38">
        <f>IF(N552&gt;Inputs!$B$4,1,0)</f>
        <v>0</v>
      </c>
      <c r="P552" s="34">
        <f t="shared" si="82"/>
        <v>7.5222396302911693E-2</v>
      </c>
      <c r="Q552" s="36">
        <f>Inputs!$B$12*(1+$B552)^0*$C552+Inputs!$B$29*(1+$D552)^0*Inputs!$B$19+Inputs!$B$30*(1+$E552)^0*Inputs!$B$20+Inputs!$B$31*(1+$F552)^0*Inputs!$B$21+Inputs!$B$22*(1+Inputs!$B$23)^0</f>
        <v>11816.884241873111</v>
      </c>
      <c r="R552" s="36">
        <f>Inputs!$B$12*(1+$B552)^1*$C552+Inputs!$B$29*(1+$D552)^1*Inputs!$B$19+Inputs!$B$30*(1+$E552)^1*Inputs!$B$20+Inputs!$B$31*(1+$F552)^1*Inputs!$B$21+Inputs!$B$22*(1+Inputs!$B$23)^1</f>
        <v>13235.175880859821</v>
      </c>
      <c r="S552" s="36">
        <f>Inputs!$B$12*(1+$B552)^2*$C552+Inputs!$B$29*(1+$D552)^2*Inputs!$B$19+Inputs!$B$30*(1+$E552)^2*Inputs!$B$20+Inputs!$B$31*(1+$F552)^2*Inputs!$B$21+Inputs!$B$22*(1+Inputs!$B$23)^2</f>
        <v>14996.005572188835</v>
      </c>
      <c r="T552" s="36">
        <f>Inputs!$B$12*(1+$B552)^3*$C552+Inputs!$B$29*(1+$D552)^3*Inputs!$B$19+Inputs!$B$30*(1+$E552)^3*Inputs!$B$20+Inputs!$B$31*(1+$F552)^3*Inputs!$B$21+Inputs!$B$22*(1+Inputs!$B$23)^3</f>
        <v>17197.241325583556</v>
      </c>
      <c r="U552" s="36">
        <f>Inputs!$B$12*(1+$B552)^4*$C552+Inputs!$B$29*(1+$D552)^4*Inputs!$B$19+Inputs!$B$30*(1+$E552)^4*Inputs!$B$20+Inputs!$B$31*(1+$F552)^4*Inputs!$B$21+Inputs!$B$22*(1+Inputs!$B$23)^4</f>
        <v>19965.469015713272</v>
      </c>
      <c r="V552" s="35">
        <f>Inputs!$B$13/(Q552*(1-$G552))</f>
        <v>1.2993524232401084</v>
      </c>
      <c r="W552" s="36">
        <f>Inputs!$B$13</f>
        <v>12660</v>
      </c>
      <c r="X552" s="36">
        <f t="shared" si="83"/>
        <v>13345.356048698291</v>
      </c>
      <c r="Y552" s="36">
        <f t="shared" si="84"/>
        <v>14175.742039833349</v>
      </c>
      <c r="Z552" s="36">
        <f t="shared" si="85"/>
        <v>15172.740782766243</v>
      </c>
      <c r="AA552" s="36">
        <f t="shared" si="86"/>
        <v>16356.79033549636</v>
      </c>
      <c r="AB552" s="36">
        <f t="shared" si="87"/>
        <v>54337.556238584279</v>
      </c>
      <c r="AC552" s="36">
        <f t="shared" si="88"/>
        <v>221888.01981236739</v>
      </c>
      <c r="AD552" s="36">
        <f t="shared" si="89"/>
        <v>140530.7042859006</v>
      </c>
    </row>
    <row r="553" spans="1:30" ht="14.25" customHeight="1" x14ac:dyDescent="0.25">
      <c r="A553" s="16">
        <v>537</v>
      </c>
      <c r="B553" s="34">
        <v>0.291934535286339</v>
      </c>
      <c r="C553" s="34">
        <v>5.6980675887300297E-2</v>
      </c>
      <c r="D553" s="34">
        <v>7.75094871605301E-3</v>
      </c>
      <c r="E553" s="34">
        <v>6.9240759160739906E-2</v>
      </c>
      <c r="F553" s="34">
        <v>-7.1961280813839399E-3</v>
      </c>
      <c r="G553" s="34">
        <v>0.19450131288203601</v>
      </c>
      <c r="H553" s="35">
        <v>0.99730679522500298</v>
      </c>
      <c r="I553" s="34">
        <v>9.7770027824725297E-2</v>
      </c>
      <c r="J553" s="34">
        <v>2.2430857734430001E-2</v>
      </c>
      <c r="K553" s="36">
        <f>Inputs!$B$12*(1+$B553)^4</f>
        <v>167152.65578899306</v>
      </c>
      <c r="L553" s="36">
        <f t="shared" si="80"/>
        <v>14462.879309171019</v>
      </c>
      <c r="M553" s="36">
        <f t="shared" si="81"/>
        <v>174017.29586145724</v>
      </c>
      <c r="N553" s="37">
        <f>M553/Inputs!$B$6</f>
        <v>265.27026808148969</v>
      </c>
      <c r="O553" s="38">
        <f>IF(N553&gt;Inputs!$B$4,1,0)</f>
        <v>0</v>
      </c>
      <c r="P553" s="34">
        <f t="shared" si="82"/>
        <v>7.5339170090295296E-2</v>
      </c>
      <c r="Q553" s="36">
        <f>Inputs!$B$12*(1+$B553)^0*$C553+Inputs!$B$29*(1+$D553)^0*Inputs!$B$19+Inputs!$B$30*(1+$E553)^0*Inputs!$B$20+Inputs!$B$31*(1+$F553)^0*Inputs!$B$21+Inputs!$B$22*(1+Inputs!$B$23)^0</f>
        <v>11440.884580664941</v>
      </c>
      <c r="R553" s="36">
        <f>Inputs!$B$12*(1+$B553)^1*$C553+Inputs!$B$29*(1+$D553)^1*Inputs!$B$19+Inputs!$B$30*(1+$E553)^1*Inputs!$B$20+Inputs!$B$31*(1+$F553)^1*Inputs!$B$21+Inputs!$B$22*(1+Inputs!$B$23)^1</f>
        <v>12536.871374443064</v>
      </c>
      <c r="S553" s="36">
        <f>Inputs!$B$12*(1+$B553)^2*$C553+Inputs!$B$29*(1+$D553)^2*Inputs!$B$19+Inputs!$B$30*(1+$E553)^2*Inputs!$B$20+Inputs!$B$31*(1+$F553)^2*Inputs!$B$21+Inputs!$B$22*(1+Inputs!$B$23)^2</f>
        <v>13934.628516079178</v>
      </c>
      <c r="T553" s="36">
        <f>Inputs!$B$12*(1+$B553)^3*$C553+Inputs!$B$29*(1+$D553)^3*Inputs!$B$19+Inputs!$B$30*(1+$E553)^3*Inputs!$B$20+Inputs!$B$31*(1+$F553)^3*Inputs!$B$21+Inputs!$B$22*(1+Inputs!$B$23)^3</f>
        <v>15719.98901928797</v>
      </c>
      <c r="U553" s="36">
        <f>Inputs!$B$12*(1+$B553)^4*$C553+Inputs!$B$29*(1+$D553)^4*Inputs!$B$19+Inputs!$B$30*(1+$E553)^4*Inputs!$B$20+Inputs!$B$31*(1+$F553)^4*Inputs!$B$21+Inputs!$B$22*(1+Inputs!$B$23)^4</f>
        <v>18003.674275770427</v>
      </c>
      <c r="V553" s="35">
        <f>Inputs!$B$13/(Q553*(1-$G553))</f>
        <v>1.3737549314921129</v>
      </c>
      <c r="W553" s="36">
        <f>Inputs!$B$13</f>
        <v>12660</v>
      </c>
      <c r="X553" s="36">
        <f t="shared" si="83"/>
        <v>12922.388617252371</v>
      </c>
      <c r="Y553" s="36">
        <f t="shared" si="84"/>
        <v>13306.783678440179</v>
      </c>
      <c r="Z553" s="36">
        <f t="shared" si="85"/>
        <v>13820.015090356357</v>
      </c>
      <c r="AA553" s="36">
        <f t="shared" si="86"/>
        <v>14462.879309171019</v>
      </c>
      <c r="AB553" s="36">
        <f t="shared" si="87"/>
        <v>50902.277902754024</v>
      </c>
      <c r="AC553" s="36">
        <f t="shared" si="88"/>
        <v>196276.3072603858</v>
      </c>
      <c r="AD553" s="36">
        <f t="shared" si="89"/>
        <v>123115.01795870323</v>
      </c>
    </row>
    <row r="554" spans="1:30" ht="14.25" customHeight="1" x14ac:dyDescent="0.25">
      <c r="A554" s="16">
        <v>538</v>
      </c>
      <c r="B554" s="34">
        <v>0.227510008363347</v>
      </c>
      <c r="C554" s="34">
        <v>8.9587087063912399E-2</v>
      </c>
      <c r="D554" s="34">
        <v>2.3326315350856899E-2</v>
      </c>
      <c r="E554" s="34">
        <v>1.2438403966296099E-2</v>
      </c>
      <c r="F554" s="34">
        <v>3.4644426722007498E-3</v>
      </c>
      <c r="G554" s="34">
        <v>0.201729432747456</v>
      </c>
      <c r="H554" s="35">
        <v>1.13687102707687</v>
      </c>
      <c r="I554" s="34">
        <v>9.7870107366189896E-2</v>
      </c>
      <c r="J554" s="34">
        <v>1.7602475976919101E-2</v>
      </c>
      <c r="K554" s="36">
        <f>Inputs!$B$12*(1+$B554)^4</f>
        <v>136223.3064854999</v>
      </c>
      <c r="L554" s="36">
        <f t="shared" si="80"/>
        <v>18555.434994180894</v>
      </c>
      <c r="M554" s="36">
        <f t="shared" si="81"/>
        <v>204846.14932498851</v>
      </c>
      <c r="N554" s="37">
        <f>M554/Inputs!$B$6</f>
        <v>312.26547153199471</v>
      </c>
      <c r="O554" s="38">
        <f>IF(N554&gt;Inputs!$B$4,1,0)</f>
        <v>0</v>
      </c>
      <c r="P554" s="34">
        <f t="shared" si="82"/>
        <v>8.0267631389270788E-2</v>
      </c>
      <c r="Q554" s="36">
        <f>Inputs!$B$12*(1+$B554)^0*$C554+Inputs!$B$29*(1+$D554)^0*Inputs!$B$19+Inputs!$B$30*(1+$E554)^0*Inputs!$B$20+Inputs!$B$31*(1+$F554)^0*Inputs!$B$21+Inputs!$B$22*(1+Inputs!$B$23)^0</f>
        <v>13397.269251261667</v>
      </c>
      <c r="R554" s="36">
        <f>Inputs!$B$12*(1+$B554)^1*$C554+Inputs!$B$29*(1+$D554)^1*Inputs!$B$19+Inputs!$B$30*(1+$E554)^1*Inputs!$B$20+Inputs!$B$31*(1+$F554)^1*Inputs!$B$21+Inputs!$B$22*(1+Inputs!$B$23)^1</f>
        <v>14674.994942564084</v>
      </c>
      <c r="S554" s="36">
        <f>Inputs!$B$12*(1+$B554)^2*$C554+Inputs!$B$29*(1+$D554)^2*Inputs!$B$19+Inputs!$B$30*(1+$E554)^2*Inputs!$B$20+Inputs!$B$31*(1+$F554)^2*Inputs!$B$21+Inputs!$B$22*(1+Inputs!$B$23)^2</f>
        <v>16231.114098261041</v>
      </c>
      <c r="T554" s="36">
        <f>Inputs!$B$12*(1+$B554)^3*$C554+Inputs!$B$29*(1+$D554)^3*Inputs!$B$19+Inputs!$B$30*(1+$E554)^3*Inputs!$B$20+Inputs!$B$31*(1+$F554)^3*Inputs!$B$21+Inputs!$B$22*(1+Inputs!$B$23)^3</f>
        <v>18128.910700924011</v>
      </c>
      <c r="U554" s="36">
        <f>Inputs!$B$12*(1+$B554)^4*$C554+Inputs!$B$29*(1+$D554)^4*Inputs!$B$19+Inputs!$B$30*(1+$E554)^4*Inputs!$B$20+Inputs!$B$31*(1+$F554)^4*Inputs!$B$21+Inputs!$B$22*(1+Inputs!$B$23)^4</f>
        <v>20446.069107847663</v>
      </c>
      <c r="V554" s="35">
        <f>Inputs!$B$13/(Q554*(1-$G554))</f>
        <v>1.1837699280300134</v>
      </c>
      <c r="W554" s="36">
        <f>Inputs!$B$13</f>
        <v>12660</v>
      </c>
      <c r="X554" s="36">
        <f t="shared" si="83"/>
        <v>13730.060115003707</v>
      </c>
      <c r="Y554" s="36">
        <f t="shared" si="84"/>
        <v>15034.064333882117</v>
      </c>
      <c r="Z554" s="36">
        <f t="shared" si="85"/>
        <v>16622.22024552861</v>
      </c>
      <c r="AA554" s="36">
        <f t="shared" si="86"/>
        <v>18555.434994180894</v>
      </c>
      <c r="AB554" s="36">
        <f t="shared" si="87"/>
        <v>57359.046146901012</v>
      </c>
      <c r="AC554" s="36">
        <f t="shared" si="88"/>
        <v>235238.7415212949</v>
      </c>
      <c r="AD554" s="36">
        <f t="shared" si="89"/>
        <v>147487.10317808751</v>
      </c>
    </row>
    <row r="555" spans="1:30" ht="14.25" customHeight="1" x14ac:dyDescent="0.25">
      <c r="A555" s="16">
        <v>539</v>
      </c>
      <c r="B555" s="34">
        <v>0.44739388715985701</v>
      </c>
      <c r="C555" s="34">
        <v>0.108290607034795</v>
      </c>
      <c r="D555" s="34">
        <v>2.75886160262796E-2</v>
      </c>
      <c r="E555" s="34">
        <v>4.9835631933751998E-2</v>
      </c>
      <c r="F555" s="34">
        <v>2.2733695065247899E-2</v>
      </c>
      <c r="G555" s="34">
        <v>0.172792599583794</v>
      </c>
      <c r="H555" s="35">
        <v>0.95925429308217403</v>
      </c>
      <c r="I555" s="34">
        <v>8.9803297129348605E-2</v>
      </c>
      <c r="J555" s="34">
        <v>2.28900387853124E-2</v>
      </c>
      <c r="K555" s="36">
        <f>Inputs!$B$12*(1+$B555)^4</f>
        <v>263328.69499301806</v>
      </c>
      <c r="L555" s="36">
        <f t="shared" si="80"/>
        <v>29829.691357480042</v>
      </c>
      <c r="M555" s="36">
        <f t="shared" si="81"/>
        <v>371017.58164616593</v>
      </c>
      <c r="N555" s="37">
        <f>M555/Inputs!$B$6</f>
        <v>565.57558177769192</v>
      </c>
      <c r="O555" s="38">
        <f>IF(N555&gt;Inputs!$B$4,1,0)</f>
        <v>1</v>
      </c>
      <c r="P555" s="34">
        <f t="shared" si="82"/>
        <v>6.6913258344036206E-2</v>
      </c>
      <c r="Q555" s="36">
        <f>Inputs!$B$12*(1+$B555)^0*$C555+Inputs!$B$29*(1+$D555)^0*Inputs!$B$19+Inputs!$B$30*(1+$E555)^0*Inputs!$B$20+Inputs!$B$31*(1+$F555)^0*Inputs!$B$21+Inputs!$B$22*(1+Inputs!$B$23)^0</f>
        <v>14519.48044951462</v>
      </c>
      <c r="R555" s="36">
        <f>Inputs!$B$12*(1+$B555)^1*$C555+Inputs!$B$29*(1+$D555)^1*Inputs!$B$19+Inputs!$B$30*(1+$E555)^1*Inputs!$B$20+Inputs!$B$31*(1+$F555)^1*Inputs!$B$21+Inputs!$B$22*(1+Inputs!$B$23)^1</f>
        <v>17676.101736097477</v>
      </c>
      <c r="S555" s="36">
        <f>Inputs!$B$12*(1+$B555)^2*$C555+Inputs!$B$29*(1+$D555)^2*Inputs!$B$19+Inputs!$B$30*(1+$E555)^2*Inputs!$B$20+Inputs!$B$31*(1+$F555)^2*Inputs!$B$21+Inputs!$B$22*(1+Inputs!$B$23)^2</f>
        <v>22142.26606545801</v>
      </c>
      <c r="T555" s="36">
        <f>Inputs!$B$12*(1+$B555)^3*$C555+Inputs!$B$29*(1+$D555)^3*Inputs!$B$19+Inputs!$B$30*(1+$E555)^3*Inputs!$B$20+Inputs!$B$31*(1+$F555)^3*Inputs!$B$21+Inputs!$B$22*(1+Inputs!$B$23)^3</f>
        <v>28500.195860046442</v>
      </c>
      <c r="U555" s="36">
        <f>Inputs!$B$12*(1+$B555)^4*$C555+Inputs!$B$29*(1+$D555)^4*Inputs!$B$19+Inputs!$B$30*(1+$E555)^4*Inputs!$B$20+Inputs!$B$31*(1+$F555)^4*Inputs!$B$21+Inputs!$B$22*(1+Inputs!$B$23)^4</f>
        <v>37592.447095168201</v>
      </c>
      <c r="V555" s="35">
        <f>Inputs!$B$13/(Q555*(1-$G555))</f>
        <v>1.0540670033051298</v>
      </c>
      <c r="W555" s="36">
        <f>Inputs!$B$13</f>
        <v>12660</v>
      </c>
      <c r="X555" s="36">
        <f t="shared" si="83"/>
        <v>15065.776019738578</v>
      </c>
      <c r="Y555" s="36">
        <f t="shared" si="84"/>
        <v>18438.244424505974</v>
      </c>
      <c r="Z555" s="36">
        <f t="shared" si="85"/>
        <v>23173.785534875627</v>
      </c>
      <c r="AA555" s="36">
        <f t="shared" si="86"/>
        <v>29829.691357480042</v>
      </c>
      <c r="AB555" s="36">
        <f t="shared" si="87"/>
        <v>74380.839171992004</v>
      </c>
      <c r="AC555" s="36">
        <f t="shared" si="88"/>
        <v>456000.72249846061</v>
      </c>
      <c r="AD555" s="36">
        <f t="shared" si="89"/>
        <v>296636.74247417395</v>
      </c>
    </row>
    <row r="556" spans="1:30" ht="14.25" customHeight="1" x14ac:dyDescent="0.25">
      <c r="A556" s="16">
        <v>540</v>
      </c>
      <c r="B556" s="34">
        <v>0.25838784074207599</v>
      </c>
      <c r="C556" s="34">
        <v>0.10503212965196899</v>
      </c>
      <c r="D556" s="34">
        <v>3.2687871269335998E-2</v>
      </c>
      <c r="E556" s="34">
        <v>2.5784342826715101E-2</v>
      </c>
      <c r="F556" s="34">
        <v>2.8225876615326599E-2</v>
      </c>
      <c r="G556" s="34">
        <v>0.16348383431999999</v>
      </c>
      <c r="H556" s="35">
        <v>1.09418205106193</v>
      </c>
      <c r="I556" s="34">
        <v>0.106735127324534</v>
      </c>
      <c r="J556" s="34">
        <v>2.40999835763781E-2</v>
      </c>
      <c r="K556" s="36">
        <f>Inputs!$B$12*(1+$B556)^4</f>
        <v>150455.92786317755</v>
      </c>
      <c r="L556" s="36">
        <f t="shared" si="80"/>
        <v>22689.961447955808</v>
      </c>
      <c r="M556" s="36">
        <f t="shared" si="81"/>
        <v>231374.12160732181</v>
      </c>
      <c r="N556" s="37">
        <f>M556/Inputs!$B$6</f>
        <v>352.7044536696979</v>
      </c>
      <c r="O556" s="38">
        <f>IF(N556&gt;Inputs!$B$4,1,0)</f>
        <v>0</v>
      </c>
      <c r="P556" s="34">
        <f t="shared" si="82"/>
        <v>8.2635143748155893E-2</v>
      </c>
      <c r="Q556" s="36">
        <f>Inputs!$B$12*(1+$B556)^0*$C556+Inputs!$B$29*(1+$D556)^0*Inputs!$B$19+Inputs!$B$30*(1+$E556)^0*Inputs!$B$20+Inputs!$B$31*(1+$F556)^0*Inputs!$B$21+Inputs!$B$22*(1+Inputs!$B$23)^0</f>
        <v>14323.971806545062</v>
      </c>
      <c r="R556" s="36">
        <f>Inputs!$B$12*(1+$B556)^1*$C556+Inputs!$B$29*(1+$D556)^1*Inputs!$B$19+Inputs!$B$30*(1+$E556)^1*Inputs!$B$20+Inputs!$B$31*(1+$F556)^1*Inputs!$B$21+Inputs!$B$22*(1+Inputs!$B$23)^1</f>
        <v>16183.252336128182</v>
      </c>
      <c r="S556" s="36">
        <f>Inputs!$B$12*(1+$B556)^2*$C556+Inputs!$B$29*(1+$D556)^2*Inputs!$B$19+Inputs!$B$30*(1+$E556)^2*Inputs!$B$20+Inputs!$B$31*(1+$F556)^2*Inputs!$B$21+Inputs!$B$22*(1+Inputs!$B$23)^2</f>
        <v>18469.995664192153</v>
      </c>
      <c r="T556" s="36">
        <f>Inputs!$B$12*(1+$B556)^3*$C556+Inputs!$B$29*(1+$D556)^3*Inputs!$B$19+Inputs!$B$30*(1+$E556)^3*Inputs!$B$20+Inputs!$B$31*(1+$F556)^3*Inputs!$B$21+Inputs!$B$22*(1+Inputs!$B$23)^3</f>
        <v>21293.11446746999</v>
      </c>
      <c r="U556" s="36">
        <f>Inputs!$B$12*(1+$B556)^4*$C556+Inputs!$B$29*(1+$D556)^4*Inputs!$B$19+Inputs!$B$30*(1+$E556)^4*Inputs!$B$20+Inputs!$B$31*(1+$F556)^4*Inputs!$B$21+Inputs!$B$22*(1+Inputs!$B$23)^4</f>
        <v>24789.617945038728</v>
      </c>
      <c r="V556" s="35">
        <f>Inputs!$B$13/(Q556*(1-$G556))</f>
        <v>1.0565642457501907</v>
      </c>
      <c r="W556" s="36">
        <f>Inputs!$B$13</f>
        <v>12660</v>
      </c>
      <c r="X556" s="36">
        <f t="shared" si="83"/>
        <v>14430.606872212888</v>
      </c>
      <c r="Y556" s="36">
        <f t="shared" si="84"/>
        <v>16614.999010394389</v>
      </c>
      <c r="Z556" s="36">
        <f t="shared" si="85"/>
        <v>19322.095998434812</v>
      </c>
      <c r="AA556" s="36">
        <f t="shared" si="86"/>
        <v>22689.961447955808</v>
      </c>
      <c r="AB556" s="36">
        <f t="shared" si="87"/>
        <v>62021.135870733247</v>
      </c>
      <c r="AC556" s="36">
        <f t="shared" si="88"/>
        <v>281197.41906685737</v>
      </c>
      <c r="AD556" s="36">
        <f t="shared" si="89"/>
        <v>169352.98573658857</v>
      </c>
    </row>
    <row r="557" spans="1:30" ht="14.25" customHeight="1" x14ac:dyDescent="0.25">
      <c r="A557" s="16">
        <v>541</v>
      </c>
      <c r="B557" s="34">
        <v>0.336886140625342</v>
      </c>
      <c r="C557" s="34">
        <v>7.3474264317538104E-2</v>
      </c>
      <c r="D557" s="34">
        <v>1.6405749475914201E-2</v>
      </c>
      <c r="E557" s="34">
        <v>4.1042358406996202E-2</v>
      </c>
      <c r="F557" s="34">
        <v>2.1331258408452701E-2</v>
      </c>
      <c r="G557" s="34">
        <v>0.187632440786346</v>
      </c>
      <c r="H557" s="35">
        <v>1.0137836025729801</v>
      </c>
      <c r="I557" s="34">
        <v>9.0516935034448395E-2</v>
      </c>
      <c r="J557" s="34">
        <v>2.1947060697369999E-2</v>
      </c>
      <c r="K557" s="36">
        <f>Inputs!$B$12*(1+$B557)^4</f>
        <v>191658.87494378563</v>
      </c>
      <c r="L557" s="36">
        <f t="shared" si="80"/>
        <v>18837.386501071545</v>
      </c>
      <c r="M557" s="36">
        <f t="shared" si="81"/>
        <v>240709.01084850889</v>
      </c>
      <c r="N557" s="37">
        <f>M557/Inputs!$B$6</f>
        <v>366.93446775687329</v>
      </c>
      <c r="O557" s="38">
        <f>IF(N557&gt;Inputs!$B$4,1,0)</f>
        <v>0</v>
      </c>
      <c r="P557" s="34">
        <f t="shared" si="82"/>
        <v>6.8569874337078396E-2</v>
      </c>
      <c r="Q557" s="36">
        <f>Inputs!$B$12*(1+$B557)^0*$C557+Inputs!$B$29*(1+$D557)^0*Inputs!$B$19+Inputs!$B$30*(1+$E557)^0*Inputs!$B$20+Inputs!$B$31*(1+$F557)^0*Inputs!$B$21+Inputs!$B$22*(1+Inputs!$B$23)^0</f>
        <v>12430.499886479207</v>
      </c>
      <c r="R557" s="36">
        <f>Inputs!$B$12*(1+$B557)^1*$C557+Inputs!$B$29*(1+$D557)^1*Inputs!$B$19+Inputs!$B$30*(1+$E557)^1*Inputs!$B$20+Inputs!$B$31*(1+$F557)^1*Inputs!$B$21+Inputs!$B$22*(1+Inputs!$B$23)^1</f>
        <v>14100.062402449163</v>
      </c>
      <c r="S557" s="36">
        <f>Inputs!$B$12*(1+$B557)^2*$C557+Inputs!$B$29*(1+$D557)^2*Inputs!$B$19+Inputs!$B$30*(1+$E557)^2*Inputs!$B$20+Inputs!$B$31*(1+$F557)^2*Inputs!$B$21+Inputs!$B$22*(1+Inputs!$B$23)^2</f>
        <v>16275.050496091124</v>
      </c>
      <c r="T557" s="36">
        <f>Inputs!$B$12*(1+$B557)^3*$C557+Inputs!$B$29*(1+$D557)^3*Inputs!$B$19+Inputs!$B$30*(1+$E557)^3*Inputs!$B$20+Inputs!$B$31*(1+$F557)^3*Inputs!$B$21+Inputs!$B$22*(1+Inputs!$B$23)^3</f>
        <v>19124.186770950066</v>
      </c>
      <c r="U557" s="36">
        <f>Inputs!$B$12*(1+$B557)^4*$C557+Inputs!$B$29*(1+$D557)^4*Inputs!$B$19+Inputs!$B$30*(1+$E557)^4*Inputs!$B$20+Inputs!$B$31*(1+$F557)^4*Inputs!$B$21+Inputs!$B$22*(1+Inputs!$B$23)^4</f>
        <v>22872.983360755898</v>
      </c>
      <c r="V557" s="35">
        <f>Inputs!$B$13/(Q557*(1-$G557))</f>
        <v>1.2536968643035649</v>
      </c>
      <c r="W557" s="36">
        <f>Inputs!$B$13</f>
        <v>12660</v>
      </c>
      <c r="X557" s="36">
        <f t="shared" si="83"/>
        <v>13673.369471514316</v>
      </c>
      <c r="Y557" s="36">
        <f t="shared" si="84"/>
        <v>14989.545878335815</v>
      </c>
      <c r="Z557" s="36">
        <f t="shared" si="85"/>
        <v>16681.82441915444</v>
      </c>
      <c r="AA557" s="36">
        <f t="shared" si="86"/>
        <v>18837.386501071545</v>
      </c>
      <c r="AB557" s="36">
        <f t="shared" si="87"/>
        <v>58674.545518113766</v>
      </c>
      <c r="AC557" s="36">
        <f t="shared" si="88"/>
        <v>280747.36831741163</v>
      </c>
      <c r="AD557" s="36">
        <f t="shared" si="89"/>
        <v>182034.46533039512</v>
      </c>
    </row>
    <row r="558" spans="1:30" ht="14.25" customHeight="1" x14ac:dyDescent="0.25">
      <c r="A558" s="16">
        <v>542</v>
      </c>
      <c r="B558" s="34">
        <v>0.35654805525590899</v>
      </c>
      <c r="C558" s="34">
        <v>7.4915368914324307E-2</v>
      </c>
      <c r="D558" s="34">
        <v>2.4566429063908799E-2</v>
      </c>
      <c r="E558" s="34">
        <v>5.9287439233548601E-2</v>
      </c>
      <c r="F558" s="34">
        <v>2.71485110251499E-2</v>
      </c>
      <c r="G558" s="34">
        <v>0.19405999794326401</v>
      </c>
      <c r="H558" s="35">
        <v>1.0629217568801801</v>
      </c>
      <c r="I558" s="34">
        <v>9.8716108787247098E-2</v>
      </c>
      <c r="J558" s="34">
        <v>1.6588216625954399E-2</v>
      </c>
      <c r="K558" s="36">
        <f>Inputs!$B$12*(1+$B558)^4</f>
        <v>203185.1588428104</v>
      </c>
      <c r="L558" s="36">
        <f t="shared" si="80"/>
        <v>20946.962631625807</v>
      </c>
      <c r="M558" s="36">
        <f t="shared" si="81"/>
        <v>222398.40496818977</v>
      </c>
      <c r="N558" s="37">
        <f>M558/Inputs!$B$6</f>
        <v>339.02195879297221</v>
      </c>
      <c r="O558" s="38">
        <f>IF(N558&gt;Inputs!$B$4,1,0)</f>
        <v>0</v>
      </c>
      <c r="P558" s="34">
        <f t="shared" si="82"/>
        <v>8.2127892161292695E-2</v>
      </c>
      <c r="Q558" s="36">
        <f>Inputs!$B$12*(1+$B558)^0*$C558+Inputs!$B$29*(1+$D558)^0*Inputs!$B$19+Inputs!$B$30*(1+$E558)^0*Inputs!$B$20+Inputs!$B$31*(1+$F558)^0*Inputs!$B$21+Inputs!$B$22*(1+Inputs!$B$23)^0</f>
        <v>12516.966162286379</v>
      </c>
      <c r="R558" s="36">
        <f>Inputs!$B$12*(1+$B558)^1*$C558+Inputs!$B$29*(1+$D558)^1*Inputs!$B$19+Inputs!$B$30*(1+$E558)^1*Inputs!$B$20+Inputs!$B$31*(1+$F558)^1*Inputs!$B$21+Inputs!$B$22*(1+Inputs!$B$23)^1</f>
        <v>14403.010913657177</v>
      </c>
      <c r="S558" s="36">
        <f>Inputs!$B$12*(1+$B558)^2*$C558+Inputs!$B$29*(1+$D558)^2*Inputs!$B$19+Inputs!$B$30*(1+$E558)^2*Inputs!$B$20+Inputs!$B$31*(1+$F558)^2*Inputs!$B$21+Inputs!$B$22*(1+Inputs!$B$23)^2</f>
        <v>16872.550271760472</v>
      </c>
      <c r="T558" s="36">
        <f>Inputs!$B$12*(1+$B558)^3*$C558+Inputs!$B$29*(1+$D558)^3*Inputs!$B$19+Inputs!$B$30*(1+$E558)^3*Inputs!$B$20+Inputs!$B$31*(1+$F558)^3*Inputs!$B$21+Inputs!$B$22*(1+Inputs!$B$23)^3</f>
        <v>20129.924524598093</v>
      </c>
      <c r="U558" s="36">
        <f>Inputs!$B$12*(1+$B558)^4*$C558+Inputs!$B$29*(1+$D558)^4*Inputs!$B$19+Inputs!$B$30*(1+$E558)^4*Inputs!$B$20+Inputs!$B$31*(1+$F558)^4*Inputs!$B$21+Inputs!$B$22*(1+Inputs!$B$23)^4</f>
        <v>24452.149881026089</v>
      </c>
      <c r="V558" s="35">
        <f>Inputs!$B$13/(Q558*(1-$G558))</f>
        <v>1.2549658713821181</v>
      </c>
      <c r="W558" s="36">
        <f>Inputs!$B$13</f>
        <v>12660</v>
      </c>
      <c r="X558" s="36">
        <f t="shared" si="83"/>
        <v>14010.286729374735</v>
      </c>
      <c r="Y558" s="36">
        <f t="shared" si="84"/>
        <v>15759.623019407496</v>
      </c>
      <c r="Z558" s="36">
        <f t="shared" si="85"/>
        <v>18023.230724456545</v>
      </c>
      <c r="AA558" s="36">
        <f t="shared" si="86"/>
        <v>20946.962631625807</v>
      </c>
      <c r="AB558" s="36">
        <f t="shared" si="87"/>
        <v>60460.695179882794</v>
      </c>
      <c r="AC558" s="36">
        <f t="shared" si="88"/>
        <v>259283.8416404794</v>
      </c>
      <c r="AD558" s="36">
        <f t="shared" si="89"/>
        <v>161937.70978830697</v>
      </c>
    </row>
    <row r="559" spans="1:30" ht="14.25" customHeight="1" x14ac:dyDescent="0.25">
      <c r="A559" s="16">
        <v>543</v>
      </c>
      <c r="B559" s="34">
        <v>0.32349310322442099</v>
      </c>
      <c r="C559" s="34">
        <v>7.09149734009034E-2</v>
      </c>
      <c r="D559" s="34">
        <v>4.5649900245027103E-2</v>
      </c>
      <c r="E559" s="34">
        <v>2.2253215205299499E-2</v>
      </c>
      <c r="F559" s="34">
        <v>1.4289436527575E-2</v>
      </c>
      <c r="G559" s="34">
        <v>0.202964925294672</v>
      </c>
      <c r="H559" s="35">
        <v>0.98931792992276402</v>
      </c>
      <c r="I559" s="34">
        <v>0.103537816645956</v>
      </c>
      <c r="J559" s="34">
        <v>1.645012213354E-2</v>
      </c>
      <c r="K559" s="36">
        <f>Inputs!$B$12*(1+$B559)^4</f>
        <v>184093.29899558661</v>
      </c>
      <c r="L559" s="36">
        <f t="shared" si="80"/>
        <v>17290.511734229658</v>
      </c>
      <c r="M559" s="36">
        <f t="shared" si="81"/>
        <v>177746.22171162823</v>
      </c>
      <c r="N559" s="37">
        <f>M559/Inputs!$B$6</f>
        <v>270.95460626772598</v>
      </c>
      <c r="O559" s="38">
        <f>IF(N559&gt;Inputs!$B$4,1,0)</f>
        <v>0</v>
      </c>
      <c r="P559" s="34">
        <f t="shared" si="82"/>
        <v>8.7087694512416006E-2</v>
      </c>
      <c r="Q559" s="36">
        <f>Inputs!$B$12*(1+$B559)^0*$C559+Inputs!$B$29*(1+$D559)^0*Inputs!$B$19+Inputs!$B$30*(1+$E559)^0*Inputs!$B$20+Inputs!$B$31*(1+$F559)^0*Inputs!$B$21+Inputs!$B$22*(1+Inputs!$B$23)^0</f>
        <v>12276.942431481126</v>
      </c>
      <c r="R559" s="36">
        <f>Inputs!$B$12*(1+$B559)^1*$C559+Inputs!$B$29*(1+$D559)^1*Inputs!$B$19+Inputs!$B$30*(1+$E559)^1*Inputs!$B$20+Inputs!$B$31*(1+$F559)^1*Inputs!$B$21+Inputs!$B$22*(1+Inputs!$B$23)^1</f>
        <v>13855.312765258674</v>
      </c>
      <c r="S559" s="36">
        <f>Inputs!$B$12*(1+$B559)^2*$C559+Inputs!$B$29*(1+$D559)^2*Inputs!$B$19+Inputs!$B$30*(1+$E559)^2*Inputs!$B$20+Inputs!$B$31*(1+$F559)^2*Inputs!$B$21+Inputs!$B$22*(1+Inputs!$B$23)^2</f>
        <v>15885.917848452234</v>
      </c>
      <c r="T559" s="36">
        <f>Inputs!$B$12*(1+$B559)^3*$C559+Inputs!$B$29*(1+$D559)^3*Inputs!$B$19+Inputs!$B$30*(1+$E559)^3*Inputs!$B$20+Inputs!$B$31*(1+$F559)^3*Inputs!$B$21+Inputs!$B$22*(1+Inputs!$B$23)^3</f>
        <v>18513.090614275243</v>
      </c>
      <c r="U559" s="36">
        <f>Inputs!$B$12*(1+$B559)^4*$C559+Inputs!$B$29*(1+$D559)^4*Inputs!$B$19+Inputs!$B$30*(1+$E559)^4*Inputs!$B$20+Inputs!$B$31*(1+$F559)^4*Inputs!$B$21+Inputs!$B$22*(1+Inputs!$B$23)^4</f>
        <v>21927.773333507244</v>
      </c>
      <c r="V559" s="35">
        <f>Inputs!$B$13/(Q559*(1-$G559))</f>
        <v>1.2937967406415627</v>
      </c>
      <c r="W559" s="36">
        <f>Inputs!$B$13</f>
        <v>12660</v>
      </c>
      <c r="X559" s="36">
        <f t="shared" si="83"/>
        <v>13447.014833547189</v>
      </c>
      <c r="Y559" s="36">
        <f t="shared" si="84"/>
        <v>14453.980848698955</v>
      </c>
      <c r="Z559" s="36">
        <f t="shared" si="85"/>
        <v>15721.152951222713</v>
      </c>
      <c r="AA559" s="36">
        <f t="shared" si="86"/>
        <v>17290.511734229658</v>
      </c>
      <c r="AB559" s="36">
        <f t="shared" si="87"/>
        <v>54435.447697799129</v>
      </c>
      <c r="AC559" s="36">
        <f t="shared" si="88"/>
        <v>201807.41794127412</v>
      </c>
      <c r="AD559" s="36">
        <f t="shared" si="89"/>
        <v>123310.7740138291</v>
      </c>
    </row>
    <row r="560" spans="1:30" ht="14.25" customHeight="1" x14ac:dyDescent="0.25">
      <c r="A560" s="16">
        <v>544</v>
      </c>
      <c r="B560" s="34">
        <v>0.18540261283481499</v>
      </c>
      <c r="C560" s="34">
        <v>6.7075420917721895E-2</v>
      </c>
      <c r="D560" s="34">
        <v>2.9287975760447699E-2</v>
      </c>
      <c r="E560" s="34">
        <v>7.4607204589470899E-2</v>
      </c>
      <c r="F560" s="34">
        <v>2.1818051344101301E-2</v>
      </c>
      <c r="G560" s="34">
        <v>0.17558580604388399</v>
      </c>
      <c r="H560" s="35">
        <v>1.1066931652802401</v>
      </c>
      <c r="I560" s="34">
        <v>0.103426360656785</v>
      </c>
      <c r="J560" s="34">
        <v>3.1100410871672E-2</v>
      </c>
      <c r="K560" s="36">
        <f>Inputs!$B$12*(1+$B560)^4</f>
        <v>118471.74110141373</v>
      </c>
      <c r="L560" s="36">
        <f t="shared" si="80"/>
        <v>15809.476712590285</v>
      </c>
      <c r="M560" s="36">
        <f t="shared" si="81"/>
        <v>190369.37996758136</v>
      </c>
      <c r="N560" s="37">
        <f>M560/Inputs!$B$6</f>
        <v>290.19722556033747</v>
      </c>
      <c r="O560" s="38">
        <f>IF(N560&gt;Inputs!$B$4,1,0)</f>
        <v>0</v>
      </c>
      <c r="P560" s="34">
        <f t="shared" si="82"/>
        <v>7.2325949785113003E-2</v>
      </c>
      <c r="Q560" s="36">
        <f>Inputs!$B$12*(1+$B560)^0*$C560+Inputs!$B$29*(1+$D560)^0*Inputs!$B$19+Inputs!$B$30*(1+$E560)^0*Inputs!$B$20+Inputs!$B$31*(1+$F560)^0*Inputs!$B$21+Inputs!$B$22*(1+Inputs!$B$23)^0</f>
        <v>12046.569282490236</v>
      </c>
      <c r="R560" s="36">
        <f>Inputs!$B$12*(1+$B560)^1*$C560+Inputs!$B$29*(1+$D560)^1*Inputs!$B$19+Inputs!$B$30*(1+$E560)^1*Inputs!$B$20+Inputs!$B$31*(1+$F560)^1*Inputs!$B$21+Inputs!$B$22*(1+Inputs!$B$23)^1</f>
        <v>13106.092706463663</v>
      </c>
      <c r="S560" s="36">
        <f>Inputs!$B$12*(1+$B560)^2*$C560+Inputs!$B$29*(1+$D560)^2*Inputs!$B$19+Inputs!$B$30*(1+$E560)^2*Inputs!$B$20+Inputs!$B$31*(1+$F560)^2*Inputs!$B$21+Inputs!$B$22*(1+Inputs!$B$23)^2</f>
        <v>14320.836605068907</v>
      </c>
      <c r="T560" s="36">
        <f>Inputs!$B$12*(1+$B560)^3*$C560+Inputs!$B$29*(1+$D560)^3*Inputs!$B$19+Inputs!$B$30*(1+$E560)^3*Inputs!$B$20+Inputs!$B$31*(1+$F560)^3*Inputs!$B$21+Inputs!$B$22*(1+Inputs!$B$23)^3</f>
        <v>15717.559623615563</v>
      </c>
      <c r="U560" s="36">
        <f>Inputs!$B$12*(1+$B560)^4*$C560+Inputs!$B$29*(1+$D560)^4*Inputs!$B$19+Inputs!$B$30*(1+$E560)^4*Inputs!$B$20+Inputs!$B$31*(1+$F560)^4*Inputs!$B$21+Inputs!$B$22*(1+Inputs!$B$23)^4</f>
        <v>17327.855072683185</v>
      </c>
      <c r="V560" s="35">
        <f>Inputs!$B$13/(Q560*(1-$G560))</f>
        <v>1.2747495360003676</v>
      </c>
      <c r="W560" s="36">
        <f>Inputs!$B$13</f>
        <v>12660</v>
      </c>
      <c r="X560" s="36">
        <f t="shared" si="83"/>
        <v>13319.520142677764</v>
      </c>
      <c r="Y560" s="36">
        <f t="shared" si="84"/>
        <v>14058.014632950535</v>
      </c>
      <c r="Z560" s="36">
        <f t="shared" si="85"/>
        <v>14884.695069293768</v>
      </c>
      <c r="AA560" s="36">
        <f t="shared" si="86"/>
        <v>15809.476712590285</v>
      </c>
      <c r="AB560" s="36">
        <f t="shared" si="87"/>
        <v>52582.605125546019</v>
      </c>
      <c r="AC560" s="36">
        <f t="shared" si="88"/>
        <v>225384.63694497204</v>
      </c>
      <c r="AD560" s="36">
        <f t="shared" si="89"/>
        <v>137786.77484203535</v>
      </c>
    </row>
    <row r="561" spans="1:30" ht="14.25" customHeight="1" x14ac:dyDescent="0.25">
      <c r="A561" s="16">
        <v>545</v>
      </c>
      <c r="B561" s="34">
        <v>0.38002967592713</v>
      </c>
      <c r="C561" s="34">
        <v>6.8279174641285495E-2</v>
      </c>
      <c r="D561" s="34">
        <v>3.8539753190566302E-2</v>
      </c>
      <c r="E561" s="34">
        <v>4.5741283134527903E-2</v>
      </c>
      <c r="F561" s="34">
        <v>6.8847780319605898E-3</v>
      </c>
      <c r="G561" s="34">
        <v>0.207397866681031</v>
      </c>
      <c r="H561" s="35">
        <v>1.0782820364152901</v>
      </c>
      <c r="I561" s="34">
        <v>9.6474038382976399E-2</v>
      </c>
      <c r="J561" s="34">
        <v>2.7717230276195E-2</v>
      </c>
      <c r="K561" s="36">
        <f>Inputs!$B$12*(1+$B561)^4</f>
        <v>217623.07991733498</v>
      </c>
      <c r="L561" s="36">
        <f t="shared" si="80"/>
        <v>20296.671860526003</v>
      </c>
      <c r="M561" s="36">
        <f t="shared" si="81"/>
        <v>251110.87141636893</v>
      </c>
      <c r="N561" s="37">
        <f>M561/Inputs!$B$6</f>
        <v>382.79096252495265</v>
      </c>
      <c r="O561" s="38">
        <f>IF(N561&gt;Inputs!$B$4,1,0)</f>
        <v>0</v>
      </c>
      <c r="P561" s="34">
        <f t="shared" si="82"/>
        <v>6.8756808106781392E-2</v>
      </c>
      <c r="Q561" s="36">
        <f>Inputs!$B$12*(1+$B561)^0*$C561+Inputs!$B$29*(1+$D561)^0*Inputs!$B$19+Inputs!$B$30*(1+$E561)^0*Inputs!$B$20+Inputs!$B$31*(1+$F561)^0*Inputs!$B$21+Inputs!$B$22*(1+Inputs!$B$23)^0</f>
        <v>12118.79450590405</v>
      </c>
      <c r="R561" s="36">
        <f>Inputs!$B$12*(1+$B561)^1*$C561+Inputs!$B$29*(1+$D561)^1*Inputs!$B$19+Inputs!$B$30*(1+$E561)^1*Inputs!$B$20+Inputs!$B$31*(1+$F561)^1*Inputs!$B$21+Inputs!$B$22*(1+Inputs!$B$23)^1</f>
        <v>13879.711965931554</v>
      </c>
      <c r="S561" s="36">
        <f>Inputs!$B$12*(1+$B561)^2*$C561+Inputs!$B$29*(1+$D561)^2*Inputs!$B$19+Inputs!$B$30*(1+$E561)^2*Inputs!$B$20+Inputs!$B$31*(1+$F561)^2*Inputs!$B$21+Inputs!$B$22*(1+Inputs!$B$23)^2</f>
        <v>16240.588511223737</v>
      </c>
      <c r="T561" s="36">
        <f>Inputs!$B$12*(1+$B561)^3*$C561+Inputs!$B$29*(1+$D561)^3*Inputs!$B$19+Inputs!$B$30*(1+$E561)^3*Inputs!$B$20+Inputs!$B$31*(1+$F561)^3*Inputs!$B$21+Inputs!$B$22*(1+Inputs!$B$23)^3</f>
        <v>19426.64215691929</v>
      </c>
      <c r="U561" s="36">
        <f>Inputs!$B$12*(1+$B561)^4*$C561+Inputs!$B$29*(1+$D561)^4*Inputs!$B$19+Inputs!$B$30*(1+$E561)^4*Inputs!$B$20+Inputs!$B$31*(1+$F561)^4*Inputs!$B$21+Inputs!$B$22*(1+Inputs!$B$23)^4</f>
        <v>23748.556838457342</v>
      </c>
      <c r="V561" s="35">
        <f>Inputs!$B$13/(Q561*(1-$G561))</f>
        <v>1.3180110380780834</v>
      </c>
      <c r="W561" s="36">
        <f>Inputs!$B$13</f>
        <v>12660</v>
      </c>
      <c r="X561" s="36">
        <f t="shared" si="83"/>
        <v>13840.237107185858</v>
      </c>
      <c r="Y561" s="36">
        <f t="shared" si="84"/>
        <v>15422.931745299724</v>
      </c>
      <c r="Z561" s="36">
        <f t="shared" si="85"/>
        <v>17525.766045600485</v>
      </c>
      <c r="AA561" s="36">
        <f t="shared" si="86"/>
        <v>20296.671860526003</v>
      </c>
      <c r="AB561" s="36">
        <f t="shared" si="87"/>
        <v>59689.248008717346</v>
      </c>
      <c r="AC561" s="36">
        <f t="shared" si="88"/>
        <v>303377.0758515948</v>
      </c>
      <c r="AD561" s="36">
        <f t="shared" si="89"/>
        <v>191421.62340765158</v>
      </c>
    </row>
    <row r="562" spans="1:30" ht="14.25" customHeight="1" x14ac:dyDescent="0.25">
      <c r="A562" s="16">
        <v>546</v>
      </c>
      <c r="B562" s="34">
        <v>0.25748083301916802</v>
      </c>
      <c r="C562" s="34">
        <v>8.3012214268008505E-2</v>
      </c>
      <c r="D562" s="34">
        <v>2.9539825857533598E-2</v>
      </c>
      <c r="E562" s="34">
        <v>3.8800803178488399E-2</v>
      </c>
      <c r="F562" s="34">
        <v>2.20506574909838E-2</v>
      </c>
      <c r="G562" s="34">
        <v>0.21164425418626001</v>
      </c>
      <c r="H562" s="35">
        <v>0.930848066467445</v>
      </c>
      <c r="I562" s="34">
        <v>9.3328457259220801E-2</v>
      </c>
      <c r="J562" s="34">
        <v>2.7233344096996199E-2</v>
      </c>
      <c r="K562" s="36">
        <f>Inputs!$B$12*(1+$B562)^4</f>
        <v>150022.62037054141</v>
      </c>
      <c r="L562" s="36">
        <f t="shared" si="80"/>
        <v>15717.938681087711</v>
      </c>
      <c r="M562" s="36">
        <f t="shared" si="81"/>
        <v>210126.70925404504</v>
      </c>
      <c r="N562" s="37">
        <f>M562/Inputs!$B$6</f>
        <v>320.31510557019061</v>
      </c>
      <c r="O562" s="38">
        <f>IF(N562&gt;Inputs!$B$4,1,0)</f>
        <v>0</v>
      </c>
      <c r="P562" s="34">
        <f t="shared" si="82"/>
        <v>6.6095113162224606E-2</v>
      </c>
      <c r="Q562" s="36">
        <f>Inputs!$B$12*(1+$B562)^0*$C562+Inputs!$B$29*(1+$D562)^0*Inputs!$B$19+Inputs!$B$30*(1+$E562)^0*Inputs!$B$20+Inputs!$B$31*(1+$F562)^0*Inputs!$B$21+Inputs!$B$22*(1+Inputs!$B$23)^0</f>
        <v>13002.776883507431</v>
      </c>
      <c r="R562" s="36">
        <f>Inputs!$B$12*(1+$B562)^1*$C562+Inputs!$B$29*(1+$D562)^1*Inputs!$B$19+Inputs!$B$30*(1+$E562)^1*Inputs!$B$20+Inputs!$B$31*(1+$F562)^1*Inputs!$B$21+Inputs!$B$22*(1+Inputs!$B$23)^1</f>
        <v>14510.581413740223</v>
      </c>
      <c r="S562" s="36">
        <f>Inputs!$B$12*(1+$B562)^2*$C562+Inputs!$B$29*(1+$D562)^2*Inputs!$B$19+Inputs!$B$30*(1+$E562)^2*Inputs!$B$20+Inputs!$B$31*(1+$F562)^2*Inputs!$B$21+Inputs!$B$22*(1+Inputs!$B$23)^2</f>
        <v>16355.372649640529</v>
      </c>
      <c r="T562" s="36">
        <f>Inputs!$B$12*(1+$B562)^3*$C562+Inputs!$B$29*(1+$D562)^3*Inputs!$B$19+Inputs!$B$30*(1+$E562)^3*Inputs!$B$20+Inputs!$B$31*(1+$F562)^3*Inputs!$B$21+Inputs!$B$22*(1+Inputs!$B$23)^3</f>
        <v>18622.389892225161</v>
      </c>
      <c r="U562" s="36">
        <f>Inputs!$B$12*(1+$B562)^4*$C562+Inputs!$B$29*(1+$D562)^4*Inputs!$B$19+Inputs!$B$30*(1+$E562)^4*Inputs!$B$20+Inputs!$B$31*(1+$F562)^4*Inputs!$B$21+Inputs!$B$22*(1+Inputs!$B$23)^4</f>
        <v>21418.771214444805</v>
      </c>
      <c r="V562" s="35">
        <f>Inputs!$B$13/(Q562*(1-$G562))</f>
        <v>1.2350238881964808</v>
      </c>
      <c r="W562" s="36">
        <f>Inputs!$B$13</f>
        <v>12660</v>
      </c>
      <c r="X562" s="36">
        <f t="shared" si="83"/>
        <v>13258.151210458424</v>
      </c>
      <c r="Y562" s="36">
        <f t="shared" si="84"/>
        <v>13963.216220733808</v>
      </c>
      <c r="Z562" s="36">
        <f t="shared" si="85"/>
        <v>14782.250314984891</v>
      </c>
      <c r="AA562" s="36">
        <f t="shared" si="86"/>
        <v>15717.938681087711</v>
      </c>
      <c r="AB562" s="36">
        <f t="shared" si="87"/>
        <v>53760.79540869037</v>
      </c>
      <c r="AC562" s="36">
        <f t="shared" si="88"/>
        <v>244284.18291767436</v>
      </c>
      <c r="AD562" s="36">
        <f t="shared" si="89"/>
        <v>156365.91384535466</v>
      </c>
    </row>
    <row r="563" spans="1:30" ht="14.25" customHeight="1" x14ac:dyDescent="0.25">
      <c r="A563" s="16">
        <v>547</v>
      </c>
      <c r="B563" s="34">
        <v>0.39508316335829402</v>
      </c>
      <c r="C563" s="34">
        <v>7.3661374654767894E-2</v>
      </c>
      <c r="D563" s="34">
        <v>2.8930410254969299E-2</v>
      </c>
      <c r="E563" s="34">
        <v>1.6400902842908099E-2</v>
      </c>
      <c r="F563" s="34">
        <v>1.80822300663761E-2</v>
      </c>
      <c r="G563" s="34">
        <v>0.200280442661292</v>
      </c>
      <c r="H563" s="35">
        <v>1.0033003627394399</v>
      </c>
      <c r="I563" s="34">
        <v>0.10196576417366</v>
      </c>
      <c r="J563" s="34">
        <v>2.84537629090779E-2</v>
      </c>
      <c r="K563" s="36">
        <f>Inputs!$B$12*(1+$B563)^4</f>
        <v>227274.98623673251</v>
      </c>
      <c r="L563" s="36">
        <f t="shared" si="80"/>
        <v>20361.903891694314</v>
      </c>
      <c r="M563" s="36">
        <f t="shared" si="81"/>
        <v>234106.13154772558</v>
      </c>
      <c r="N563" s="37">
        <f>M563/Inputs!$B$6</f>
        <v>356.86910296909389</v>
      </c>
      <c r="O563" s="38">
        <f>IF(N563&gt;Inputs!$B$4,1,0)</f>
        <v>0</v>
      </c>
      <c r="P563" s="34">
        <f t="shared" si="82"/>
        <v>7.35120012645821E-2</v>
      </c>
      <c r="Q563" s="36">
        <f>Inputs!$B$12*(1+$B563)^0*$C563+Inputs!$B$29*(1+$D563)^0*Inputs!$B$19+Inputs!$B$30*(1+$E563)^0*Inputs!$B$20+Inputs!$B$31*(1+$F563)^0*Inputs!$B$21+Inputs!$B$22*(1+Inputs!$B$23)^0</f>
        <v>12441.726506712996</v>
      </c>
      <c r="R563" s="36">
        <f>Inputs!$B$12*(1+$B563)^1*$C563+Inputs!$B$29*(1+$D563)^1*Inputs!$B$19+Inputs!$B$30*(1+$E563)^1*Inputs!$B$20+Inputs!$B$31*(1+$F563)^1*Inputs!$B$21+Inputs!$B$22*(1+Inputs!$B$23)^1</f>
        <v>14337.079677995243</v>
      </c>
      <c r="S563" s="36">
        <f>Inputs!$B$12*(1+$B563)^2*$C563+Inputs!$B$29*(1+$D563)^2*Inputs!$B$19+Inputs!$B$30*(1+$E563)^2*Inputs!$B$20+Inputs!$B$31*(1+$F563)^2*Inputs!$B$21+Inputs!$B$22*(1+Inputs!$B$23)^2</f>
        <v>16925.146034245801</v>
      </c>
      <c r="T563" s="36">
        <f>Inputs!$B$12*(1+$B563)^3*$C563+Inputs!$B$29*(1+$D563)^3*Inputs!$B$19+Inputs!$B$30*(1+$E563)^3*Inputs!$B$20+Inputs!$B$31*(1+$F563)^3*Inputs!$B$21+Inputs!$B$22*(1+Inputs!$B$23)^3</f>
        <v>20478.537667355107</v>
      </c>
      <c r="U563" s="36">
        <f>Inputs!$B$12*(1+$B563)^4*$C563+Inputs!$B$29*(1+$D563)^4*Inputs!$B$19+Inputs!$B$30*(1+$E563)^4*Inputs!$B$20+Inputs!$B$31*(1+$F563)^4*Inputs!$B$21+Inputs!$B$22*(1+Inputs!$B$23)^4</f>
        <v>25377.550288538747</v>
      </c>
      <c r="V563" s="35">
        <f>Inputs!$B$13/(Q563*(1-$G563))</f>
        <v>1.2723756179040753</v>
      </c>
      <c r="W563" s="36">
        <f>Inputs!$B$13</f>
        <v>12660</v>
      </c>
      <c r="X563" s="36">
        <f t="shared" si="83"/>
        <v>13817.324409238539</v>
      </c>
      <c r="Y563" s="36">
        <f t="shared" si="84"/>
        <v>15401.058534040962</v>
      </c>
      <c r="Z563" s="36">
        <f t="shared" si="85"/>
        <v>17532.804627365505</v>
      </c>
      <c r="AA563" s="36">
        <f t="shared" si="86"/>
        <v>20361.903891694314</v>
      </c>
      <c r="AB563" s="36">
        <f t="shared" si="87"/>
        <v>58797.056501645784</v>
      </c>
      <c r="AC563" s="36">
        <f t="shared" si="88"/>
        <v>284868.81484881393</v>
      </c>
      <c r="AD563" s="36">
        <f t="shared" si="89"/>
        <v>175309.07504607979</v>
      </c>
    </row>
    <row r="564" spans="1:30" ht="14.25" customHeight="1" x14ac:dyDescent="0.25">
      <c r="A564" s="16">
        <v>548</v>
      </c>
      <c r="B564" s="34">
        <v>0.2517580145869</v>
      </c>
      <c r="C564" s="34">
        <v>0.102791382976109</v>
      </c>
      <c r="D564" s="34">
        <v>3.3912952354670498E-2</v>
      </c>
      <c r="E564" s="34">
        <v>4.5986835178888102E-2</v>
      </c>
      <c r="F564" s="34">
        <v>1.4743965428316101E-2</v>
      </c>
      <c r="G564" s="34">
        <v>0.154269946077289</v>
      </c>
      <c r="H564" s="35">
        <v>1.0448646327956601</v>
      </c>
      <c r="I564" s="34">
        <v>9.7946833344639703E-2</v>
      </c>
      <c r="J564" s="34">
        <v>2.7179378891182802E-2</v>
      </c>
      <c r="K564" s="36">
        <f>Inputs!$B$12*(1+$B564)^4</f>
        <v>147310.18443928592</v>
      </c>
      <c r="L564" s="36">
        <f t="shared" si="80"/>
        <v>21308.076330407508</v>
      </c>
      <c r="M564" s="36">
        <f t="shared" si="81"/>
        <v>255379.48607627169</v>
      </c>
      <c r="N564" s="37">
        <f>M564/Inputs!$B$6</f>
        <v>389.2979970674873</v>
      </c>
      <c r="O564" s="38">
        <f>IF(N564&gt;Inputs!$B$4,1,0)</f>
        <v>0</v>
      </c>
      <c r="P564" s="34">
        <f t="shared" si="82"/>
        <v>7.0767454453456904E-2</v>
      </c>
      <c r="Q564" s="36">
        <f>Inputs!$B$12*(1+$B564)^0*$C564+Inputs!$B$29*(1+$D564)^0*Inputs!$B$19+Inputs!$B$30*(1+$E564)^0*Inputs!$B$20+Inputs!$B$31*(1+$F564)^0*Inputs!$B$21+Inputs!$B$22*(1+Inputs!$B$23)^0</f>
        <v>14189.527005993463</v>
      </c>
      <c r="R564" s="36">
        <f>Inputs!$B$12*(1+$B564)^1*$C564+Inputs!$B$29*(1+$D564)^1*Inputs!$B$19+Inputs!$B$30*(1+$E564)^1*Inputs!$B$20+Inputs!$B$31*(1+$F564)^1*Inputs!$B$21+Inputs!$B$22*(1+Inputs!$B$23)^1</f>
        <v>15967.092333067776</v>
      </c>
      <c r="S564" s="36">
        <f>Inputs!$B$12*(1+$B564)^2*$C564+Inputs!$B$29*(1+$D564)^2*Inputs!$B$19+Inputs!$B$30*(1+$E564)^2*Inputs!$B$20+Inputs!$B$31*(1+$F564)^2*Inputs!$B$21+Inputs!$B$22*(1+Inputs!$B$23)^2</f>
        <v>18143.579412054431</v>
      </c>
      <c r="T564" s="36">
        <f>Inputs!$B$12*(1+$B564)^3*$C564+Inputs!$B$29*(1+$D564)^3*Inputs!$B$19+Inputs!$B$30*(1+$E564)^3*Inputs!$B$20+Inputs!$B$31*(1+$F564)^3*Inputs!$B$21+Inputs!$B$22*(1+Inputs!$B$23)^3</f>
        <v>20817.727628917717</v>
      </c>
      <c r="U564" s="36">
        <f>Inputs!$B$12*(1+$B564)^4*$C564+Inputs!$B$29*(1+$D564)^4*Inputs!$B$19+Inputs!$B$30*(1+$E564)^4*Inputs!$B$20+Inputs!$B$31*(1+$F564)^4*Inputs!$B$21+Inputs!$B$22*(1+Inputs!$B$23)^4</f>
        <v>24113.06687994043</v>
      </c>
      <c r="V564" s="35">
        <f>Inputs!$B$13/(Q564*(1-$G564))</f>
        <v>1.0549552136419942</v>
      </c>
      <c r="W564" s="36">
        <f>Inputs!$B$13</f>
        <v>12660</v>
      </c>
      <c r="X564" s="36">
        <f t="shared" si="83"/>
        <v>14211.891391684072</v>
      </c>
      <c r="Y564" s="36">
        <f t="shared" si="84"/>
        <v>16110.416724723556</v>
      </c>
      <c r="Z564" s="36">
        <f t="shared" si="85"/>
        <v>18440.486757426297</v>
      </c>
      <c r="AA564" s="36">
        <f t="shared" si="86"/>
        <v>21308.076330407508</v>
      </c>
      <c r="AB564" s="36">
        <f t="shared" si="87"/>
        <v>61536.357951979146</v>
      </c>
      <c r="AC564" s="36">
        <f t="shared" si="88"/>
        <v>309283.64994149841</v>
      </c>
      <c r="AD564" s="36">
        <f t="shared" si="89"/>
        <v>193843.12812429253</v>
      </c>
    </row>
    <row r="565" spans="1:30" ht="14.25" customHeight="1" x14ac:dyDescent="0.25">
      <c r="A565" s="16">
        <v>549</v>
      </c>
      <c r="B565" s="34">
        <v>0.46981889142838101</v>
      </c>
      <c r="C565" s="34">
        <v>7.1702230517950397E-2</v>
      </c>
      <c r="D565" s="34">
        <v>2.1606853587260499E-2</v>
      </c>
      <c r="E565" s="34">
        <v>4.2392730745519601E-2</v>
      </c>
      <c r="F565" s="34">
        <v>3.6601762371960299E-2</v>
      </c>
      <c r="G565" s="34">
        <v>0.16446787320269901</v>
      </c>
      <c r="H565" s="35">
        <v>1.0547515760110799</v>
      </c>
      <c r="I565" s="34">
        <v>0.10114802129424499</v>
      </c>
      <c r="J565" s="34">
        <v>1.8505921704914701E-2</v>
      </c>
      <c r="K565" s="36">
        <f>Inputs!$B$12*(1+$B565)^4</f>
        <v>280031.28318367753</v>
      </c>
      <c r="L565" s="36">
        <f t="shared" si="80"/>
        <v>25784.572914561151</v>
      </c>
      <c r="M565" s="36">
        <f t="shared" si="81"/>
        <v>262499.3545520081</v>
      </c>
      <c r="N565" s="37">
        <f>M565/Inputs!$B$6</f>
        <v>400.15145510976845</v>
      </c>
      <c r="O565" s="38">
        <f>IF(N565&gt;Inputs!$B$4,1,0)</f>
        <v>1</v>
      </c>
      <c r="P565" s="34">
        <f t="shared" si="82"/>
        <v>8.264209958933029E-2</v>
      </c>
      <c r="Q565" s="36">
        <f>Inputs!$B$12*(1+$B565)^0*$C565+Inputs!$B$29*(1+$D565)^0*Inputs!$B$19+Inputs!$B$30*(1+$E565)^0*Inputs!$B$20+Inputs!$B$31*(1+$F565)^0*Inputs!$B$21+Inputs!$B$22*(1+Inputs!$B$23)^0</f>
        <v>12324.177858503946</v>
      </c>
      <c r="R565" s="36">
        <f>Inputs!$B$12*(1+$B565)^1*$C565+Inputs!$B$29*(1+$D565)^1*Inputs!$B$19+Inputs!$B$30*(1+$E565)^1*Inputs!$B$20+Inputs!$B$31*(1+$F565)^1*Inputs!$B$21+Inputs!$B$22*(1+Inputs!$B$23)^1</f>
        <v>14619.278340789431</v>
      </c>
      <c r="S565" s="36">
        <f>Inputs!$B$12*(1+$B565)^2*$C565+Inputs!$B$29*(1+$D565)^2*Inputs!$B$19+Inputs!$B$30*(1+$E565)^2*Inputs!$B$20+Inputs!$B$31*(1+$F565)^2*Inputs!$B$21+Inputs!$B$22*(1+Inputs!$B$23)^2</f>
        <v>17874.015293122371</v>
      </c>
      <c r="T565" s="36">
        <f>Inputs!$B$12*(1+$B565)^3*$C565+Inputs!$B$29*(1+$D565)^3*Inputs!$B$19+Inputs!$B$30*(1+$E565)^3*Inputs!$B$20+Inputs!$B$31*(1+$F565)^3*Inputs!$B$21+Inputs!$B$22*(1+Inputs!$B$23)^3</f>
        <v>22534.916727424898</v>
      </c>
      <c r="U565" s="36">
        <f>Inputs!$B$12*(1+$B565)^4*$C565+Inputs!$B$29*(1+$D565)^4*Inputs!$B$19+Inputs!$B$30*(1+$E565)^4*Inputs!$B$20+Inputs!$B$31*(1+$F565)^4*Inputs!$B$21+Inputs!$B$22*(1+Inputs!$B$23)^4</f>
        <v>29258.132736856191</v>
      </c>
      <c r="V565" s="35">
        <f>Inputs!$B$13/(Q565*(1-$G565))</f>
        <v>1.2294548794508431</v>
      </c>
      <c r="W565" s="36">
        <f>Inputs!$B$13</f>
        <v>12660</v>
      </c>
      <c r="X565" s="36">
        <f t="shared" si="83"/>
        <v>14484.144961895503</v>
      </c>
      <c r="Y565" s="36">
        <f t="shared" si="84"/>
        <v>17056.528237361315</v>
      </c>
      <c r="Z565" s="36">
        <f t="shared" si="85"/>
        <v>20681.901695625056</v>
      </c>
      <c r="AA565" s="36">
        <f t="shared" si="86"/>
        <v>25784.572914561151</v>
      </c>
      <c r="AB565" s="36">
        <f t="shared" si="87"/>
        <v>66211.402070566415</v>
      </c>
      <c r="AC565" s="36">
        <f t="shared" si="88"/>
        <v>317776.77881629311</v>
      </c>
      <c r="AD565" s="36">
        <f t="shared" si="89"/>
        <v>196287.95248144167</v>
      </c>
    </row>
    <row r="566" spans="1:30" ht="14.25" customHeight="1" x14ac:dyDescent="0.25">
      <c r="A566" s="16">
        <v>550</v>
      </c>
      <c r="B566" s="34">
        <v>0.413709575657419</v>
      </c>
      <c r="C566" s="34">
        <v>8.8363506824095703E-2</v>
      </c>
      <c r="D566" s="34">
        <v>2.1204805557968501E-2</v>
      </c>
      <c r="E566" s="34">
        <v>3.1264188311859599E-2</v>
      </c>
      <c r="F566" s="34">
        <v>1.1409186589868401E-2</v>
      </c>
      <c r="G566" s="34">
        <v>0.22699158102354</v>
      </c>
      <c r="H566" s="35">
        <v>1.11183660955403</v>
      </c>
      <c r="I566" s="34">
        <v>9.4999900422411701E-2</v>
      </c>
      <c r="J566" s="34">
        <v>3.1145935492493899E-2</v>
      </c>
      <c r="K566" s="36">
        <f>Inputs!$B$12*(1+$B566)^4</f>
        <v>239658.06531112222</v>
      </c>
      <c r="L566" s="36">
        <f t="shared" si="80"/>
        <v>25558.334915438874</v>
      </c>
      <c r="M566" s="36">
        <f t="shared" si="81"/>
        <v>329450.69546955219</v>
      </c>
      <c r="N566" s="37">
        <f>M566/Inputs!$B$6</f>
        <v>502.21142602065879</v>
      </c>
      <c r="O566" s="38">
        <f>IF(N566&gt;Inputs!$B$4,1,0)</f>
        <v>1</v>
      </c>
      <c r="P566" s="34">
        <f t="shared" si="82"/>
        <v>6.3853964929917795E-2</v>
      </c>
      <c r="Q566" s="36">
        <f>Inputs!$B$12*(1+$B566)^0*$C566+Inputs!$B$29*(1+$D566)^0*Inputs!$B$19+Inputs!$B$30*(1+$E566)^0*Inputs!$B$20+Inputs!$B$31*(1+$F566)^0*Inputs!$B$21+Inputs!$B$22*(1+Inputs!$B$23)^0</f>
        <v>13323.854436872665</v>
      </c>
      <c r="R566" s="36">
        <f>Inputs!$B$12*(1+$B566)^1*$C566+Inputs!$B$29*(1+$D566)^1*Inputs!$B$19+Inputs!$B$30*(1+$E566)^1*Inputs!$B$20+Inputs!$B$31*(1+$F566)^1*Inputs!$B$21+Inputs!$B$22*(1+Inputs!$B$23)^1</f>
        <v>15648.186426630331</v>
      </c>
      <c r="S566" s="36">
        <f>Inputs!$B$12*(1+$B566)^2*$C566+Inputs!$B$29*(1+$D566)^2*Inputs!$B$19+Inputs!$B$30*(1+$E566)^2*Inputs!$B$20+Inputs!$B$31*(1+$F566)^2*Inputs!$B$21+Inputs!$B$22*(1+Inputs!$B$23)^2</f>
        <v>18882.407463956501</v>
      </c>
      <c r="T566" s="36">
        <f>Inputs!$B$12*(1+$B566)^3*$C566+Inputs!$B$29*(1+$D566)^3*Inputs!$B$19+Inputs!$B$30*(1+$E566)^3*Inputs!$B$20+Inputs!$B$31*(1+$F566)^3*Inputs!$B$21+Inputs!$B$22*(1+Inputs!$B$23)^3</f>
        <v>23401.984704678187</v>
      </c>
      <c r="U566" s="36">
        <f>Inputs!$B$12*(1+$B566)^4*$C566+Inputs!$B$29*(1+$D566)^4*Inputs!$B$19+Inputs!$B$30*(1+$E566)^4*Inputs!$B$20+Inputs!$B$31*(1+$F566)^4*Inputs!$B$21+Inputs!$B$22*(1+Inputs!$B$23)^4</f>
        <v>29737.699110435758</v>
      </c>
      <c r="V566" s="35">
        <f>Inputs!$B$13/(Q566*(1-$G566))</f>
        <v>1.2291916527819673</v>
      </c>
      <c r="W566" s="36">
        <f>Inputs!$B$13</f>
        <v>12660</v>
      </c>
      <c r="X566" s="36">
        <f t="shared" si="83"/>
        <v>14513.636374270185</v>
      </c>
      <c r="Y566" s="36">
        <f t="shared" si="84"/>
        <v>17085.128522184772</v>
      </c>
      <c r="Z566" s="36">
        <f t="shared" si="85"/>
        <v>20643.783934083327</v>
      </c>
      <c r="AA566" s="36">
        <f t="shared" si="86"/>
        <v>25558.334915438874</v>
      </c>
      <c r="AB566" s="36">
        <f t="shared" si="87"/>
        <v>67273.795936343697</v>
      </c>
      <c r="AC566" s="36">
        <f t="shared" si="88"/>
        <v>412728.84455860552</v>
      </c>
      <c r="AD566" s="36">
        <f t="shared" si="89"/>
        <v>262176.89953320852</v>
      </c>
    </row>
    <row r="567" spans="1:30" ht="14.25" customHeight="1" x14ac:dyDescent="0.25">
      <c r="A567" s="16">
        <v>551</v>
      </c>
      <c r="B567" s="34">
        <v>0.42943079269854301</v>
      </c>
      <c r="C567" s="34">
        <v>7.7015031492994004E-2</v>
      </c>
      <c r="D567" s="34">
        <v>5.5622436614381897E-2</v>
      </c>
      <c r="E567" s="34">
        <v>4.2227696575996398E-2</v>
      </c>
      <c r="F567" s="34">
        <v>1.61016916154266E-2</v>
      </c>
      <c r="G567" s="34">
        <v>0.19737784153770199</v>
      </c>
      <c r="H567" s="35">
        <v>1.0319598643088199</v>
      </c>
      <c r="I567" s="34">
        <v>0.10430225900353</v>
      </c>
      <c r="J567" s="34">
        <v>2.4260784754232802E-2</v>
      </c>
      <c r="K567" s="36">
        <f>Inputs!$B$12*(1+$B567)^4</f>
        <v>250497.72385751584</v>
      </c>
      <c r="L567" s="36">
        <f t="shared" si="80"/>
        <v>23665.733416994022</v>
      </c>
      <c r="M567" s="36">
        <f t="shared" si="81"/>
        <v>247425.17485191871</v>
      </c>
      <c r="N567" s="37">
        <f>M567/Inputs!$B$6</f>
        <v>377.17252264012001</v>
      </c>
      <c r="O567" s="38">
        <f>IF(N567&gt;Inputs!$B$4,1,0)</f>
        <v>0</v>
      </c>
      <c r="P567" s="34">
        <f t="shared" si="82"/>
        <v>8.0041474249297195E-2</v>
      </c>
      <c r="Q567" s="36">
        <f>Inputs!$B$12*(1+$B567)^0*$C567+Inputs!$B$29*(1+$D567)^0*Inputs!$B$19+Inputs!$B$30*(1+$E567)^0*Inputs!$B$20+Inputs!$B$31*(1+$F567)^0*Inputs!$B$21+Inputs!$B$22*(1+Inputs!$B$23)^0</f>
        <v>12642.94591700656</v>
      </c>
      <c r="R567" s="36">
        <f>Inputs!$B$12*(1+$B567)^1*$C567+Inputs!$B$29*(1+$D567)^1*Inputs!$B$19+Inputs!$B$30*(1+$E567)^1*Inputs!$B$20+Inputs!$B$31*(1+$F567)^1*Inputs!$B$21+Inputs!$B$22*(1+Inputs!$B$23)^1</f>
        <v>14920.46176468247</v>
      </c>
      <c r="S567" s="36">
        <f>Inputs!$B$12*(1+$B567)^2*$C567+Inputs!$B$29*(1+$D567)^2*Inputs!$B$19+Inputs!$B$30*(1+$E567)^2*Inputs!$B$20+Inputs!$B$31*(1+$F567)^2*Inputs!$B$21+Inputs!$B$22*(1+Inputs!$B$23)^2</f>
        <v>18063.904273811051</v>
      </c>
      <c r="T567" s="36">
        <f>Inputs!$B$12*(1+$B567)^3*$C567+Inputs!$B$29*(1+$D567)^3*Inputs!$B$19+Inputs!$B$30*(1+$E567)^3*Inputs!$B$20+Inputs!$B$31*(1+$F567)^3*Inputs!$B$21+Inputs!$B$22*(1+Inputs!$B$23)^3</f>
        <v>22439.923871253755</v>
      </c>
      <c r="U567" s="36">
        <f>Inputs!$B$12*(1+$B567)^4*$C567+Inputs!$B$29*(1+$D567)^4*Inputs!$B$19+Inputs!$B$30*(1+$E567)^4*Inputs!$B$20+Inputs!$B$31*(1+$F567)^4*Inputs!$B$21+Inputs!$B$22*(1+Inputs!$B$23)^4</f>
        <v>28572.353588357786</v>
      </c>
      <c r="V567" s="35">
        <f>Inputs!$B$13/(Q567*(1-$G567))</f>
        <v>1.247596880412734</v>
      </c>
      <c r="W567" s="36">
        <f>Inputs!$B$13</f>
        <v>12660</v>
      </c>
      <c r="X567" s="36">
        <f t="shared" si="83"/>
        <v>14294.998084737768</v>
      </c>
      <c r="Y567" s="36">
        <f t="shared" si="84"/>
        <v>16525.065149817707</v>
      </c>
      <c r="Z567" s="36">
        <f t="shared" si="85"/>
        <v>19557.349943841593</v>
      </c>
      <c r="AA567" s="36">
        <f t="shared" si="86"/>
        <v>23665.733416994022</v>
      </c>
      <c r="AB567" s="36">
        <f t="shared" si="87"/>
        <v>63018.926875011253</v>
      </c>
      <c r="AC567" s="36">
        <f t="shared" si="88"/>
        <v>302841.53195351234</v>
      </c>
      <c r="AD567" s="36">
        <f t="shared" si="89"/>
        <v>184406.24797690747</v>
      </c>
    </row>
    <row r="568" spans="1:30" ht="14.25" customHeight="1" x14ac:dyDescent="0.25">
      <c r="A568" s="16">
        <v>552</v>
      </c>
      <c r="B568" s="34">
        <v>0.374172038707967</v>
      </c>
      <c r="C568" s="34">
        <v>8.0198656605909899E-2</v>
      </c>
      <c r="D568" s="34">
        <v>4.4643751004057E-2</v>
      </c>
      <c r="E568" s="34">
        <v>1.5182417818766799E-2</v>
      </c>
      <c r="F568" s="34">
        <v>1.27231102191414E-2</v>
      </c>
      <c r="G568" s="34">
        <v>0.191362797041944</v>
      </c>
      <c r="H568" s="35">
        <v>1.1426240318931999</v>
      </c>
      <c r="I568" s="34">
        <v>0.104861639456077</v>
      </c>
      <c r="J568" s="34">
        <v>2.45228862046388E-2</v>
      </c>
      <c r="K568" s="36">
        <f>Inputs!$B$12*(1+$B568)^4</f>
        <v>213951.66960735069</v>
      </c>
      <c r="L568" s="36">
        <f t="shared" si="80"/>
        <v>23941.666075661862</v>
      </c>
      <c r="M568" s="36">
        <f t="shared" si="81"/>
        <v>248858.74085891072</v>
      </c>
      <c r="N568" s="37">
        <f>M568/Inputs!$B$6</f>
        <v>379.35783667516876</v>
      </c>
      <c r="O568" s="38">
        <f>IF(N568&gt;Inputs!$B$4,1,0)</f>
        <v>0</v>
      </c>
      <c r="P568" s="34">
        <f t="shared" si="82"/>
        <v>8.0338753251438202E-2</v>
      </c>
      <c r="Q568" s="36">
        <f>Inputs!$B$12*(1+$B568)^0*$C568+Inputs!$B$29*(1+$D568)^0*Inputs!$B$19+Inputs!$B$30*(1+$E568)^0*Inputs!$B$20+Inputs!$B$31*(1+$F568)^0*Inputs!$B$21+Inputs!$B$22*(1+Inputs!$B$23)^0</f>
        <v>12833.963423781515</v>
      </c>
      <c r="R568" s="36">
        <f>Inputs!$B$12*(1+$B568)^1*$C568+Inputs!$B$29*(1+$D568)^1*Inputs!$B$19+Inputs!$B$30*(1+$E568)^1*Inputs!$B$20+Inputs!$B$31*(1+$F568)^1*Inputs!$B$21+Inputs!$B$22*(1+Inputs!$B$23)^1</f>
        <v>14808.251458909792</v>
      </c>
      <c r="S568" s="36">
        <f>Inputs!$B$12*(1+$B568)^2*$C568+Inputs!$B$29*(1+$D568)^2*Inputs!$B$19+Inputs!$B$30*(1+$E568)^2*Inputs!$B$20+Inputs!$B$31*(1+$F568)^2*Inputs!$B$21+Inputs!$B$22*(1+Inputs!$B$23)^2</f>
        <v>17462.04482370929</v>
      </c>
      <c r="T568" s="36">
        <f>Inputs!$B$12*(1+$B568)^3*$C568+Inputs!$B$29*(1+$D568)^3*Inputs!$B$19+Inputs!$B$30*(1+$E568)^3*Inputs!$B$20+Inputs!$B$31*(1+$F568)^3*Inputs!$B$21+Inputs!$B$22*(1+Inputs!$B$23)^3</f>
        <v>21047.66950461454</v>
      </c>
      <c r="U568" s="36">
        <f>Inputs!$B$12*(1+$B568)^4*$C568+Inputs!$B$29*(1+$D568)^4*Inputs!$B$19+Inputs!$B$30*(1+$E568)^4*Inputs!$B$20+Inputs!$B$31*(1+$F568)^4*Inputs!$B$21+Inputs!$B$22*(1+Inputs!$B$23)^4</f>
        <v>25911.782952958543</v>
      </c>
      <c r="V568" s="35">
        <f>Inputs!$B$13/(Q568*(1-$G568))</f>
        <v>1.2198858405811479</v>
      </c>
      <c r="W568" s="36">
        <f>Inputs!$B$13</f>
        <v>12660</v>
      </c>
      <c r="X568" s="36">
        <f t="shared" si="83"/>
        <v>14376.233766258565</v>
      </c>
      <c r="Y568" s="36">
        <f t="shared" si="84"/>
        <v>16679.861995113788</v>
      </c>
      <c r="Z568" s="36">
        <f t="shared" si="85"/>
        <v>19776.127052821099</v>
      </c>
      <c r="AA568" s="36">
        <f t="shared" si="86"/>
        <v>23941.666075661862</v>
      </c>
      <c r="AB568" s="36">
        <f t="shared" si="87"/>
        <v>63415.303139433221</v>
      </c>
      <c r="AC568" s="36">
        <f t="shared" si="88"/>
        <v>305316.97139506793</v>
      </c>
      <c r="AD568" s="36">
        <f t="shared" si="89"/>
        <v>185443.43771947749</v>
      </c>
    </row>
    <row r="569" spans="1:30" ht="14.25" customHeight="1" x14ac:dyDescent="0.25">
      <c r="A569" s="16">
        <v>553</v>
      </c>
      <c r="B569" s="34">
        <v>0.210734914720549</v>
      </c>
      <c r="C569" s="34">
        <v>9.8876912599445102E-2</v>
      </c>
      <c r="D569" s="34">
        <v>3.8273491159630801E-2</v>
      </c>
      <c r="E569" s="34">
        <v>7.8790586621796693E-2</v>
      </c>
      <c r="F569" s="34">
        <v>3.3896090841534199E-3</v>
      </c>
      <c r="G569" s="34">
        <v>0.21013666776295101</v>
      </c>
      <c r="H569" s="35">
        <v>0.99340686836890202</v>
      </c>
      <c r="I569" s="34">
        <v>0.10007554338474001</v>
      </c>
      <c r="J569" s="34">
        <v>3.0237007860440101E-2</v>
      </c>
      <c r="K569" s="36">
        <f>Inputs!$B$12*(1+$B569)^4</f>
        <v>128928.08049058657</v>
      </c>
      <c r="L569" s="36">
        <f t="shared" si="80"/>
        <v>17236.782073256629</v>
      </c>
      <c r="M569" s="36">
        <f t="shared" si="81"/>
        <v>213034.71917298378</v>
      </c>
      <c r="N569" s="37">
        <f>M569/Inputs!$B$6</f>
        <v>324.74804751979235</v>
      </c>
      <c r="O569" s="38">
        <f>IF(N569&gt;Inputs!$B$4,1,0)</f>
        <v>0</v>
      </c>
      <c r="P569" s="34">
        <f t="shared" si="82"/>
        <v>6.9838535524299902E-2</v>
      </c>
      <c r="Q569" s="36">
        <f>Inputs!$B$12*(1+$B569)^0*$C569+Inputs!$B$29*(1+$D569)^0*Inputs!$B$19+Inputs!$B$30*(1+$E569)^0*Inputs!$B$20+Inputs!$B$31*(1+$F569)^0*Inputs!$B$21+Inputs!$B$22*(1+Inputs!$B$23)^0</f>
        <v>13954.658783393628</v>
      </c>
      <c r="R569" s="36">
        <f>Inputs!$B$12*(1+$B569)^1*$C569+Inputs!$B$29*(1+$D569)^1*Inputs!$B$19+Inputs!$B$30*(1+$E569)^1*Inputs!$B$20+Inputs!$B$31*(1+$F569)^1*Inputs!$B$21+Inputs!$B$22*(1+Inputs!$B$23)^1</f>
        <v>15475.210790446072</v>
      </c>
      <c r="S569" s="36">
        <f>Inputs!$B$12*(1+$B569)^2*$C569+Inputs!$B$29*(1+$D569)^2*Inputs!$B$19+Inputs!$B$30*(1+$E569)^2*Inputs!$B$20+Inputs!$B$31*(1+$F569)^2*Inputs!$B$21+Inputs!$B$22*(1+Inputs!$B$23)^2</f>
        <v>17277.623545893581</v>
      </c>
      <c r="T569" s="36">
        <f>Inputs!$B$12*(1+$B569)^3*$C569+Inputs!$B$29*(1+$D569)^3*Inputs!$B$19+Inputs!$B$30*(1+$E569)^3*Inputs!$B$20+Inputs!$B$31*(1+$F569)^3*Inputs!$B$21+Inputs!$B$22*(1+Inputs!$B$23)^3</f>
        <v>19418.768728633244</v>
      </c>
      <c r="U569" s="36">
        <f>Inputs!$B$12*(1+$B569)^4*$C569+Inputs!$B$29*(1+$D569)^4*Inputs!$B$19+Inputs!$B$30*(1+$E569)^4*Inputs!$B$20+Inputs!$B$31*(1+$F569)^4*Inputs!$B$21+Inputs!$B$22*(1+Inputs!$B$23)^4</f>
        <v>21967.320146852184</v>
      </c>
      <c r="V569" s="35">
        <f>Inputs!$B$13/(Q569*(1-$G569))</f>
        <v>1.1485833884255781</v>
      </c>
      <c r="W569" s="36">
        <f>Inputs!$B$13</f>
        <v>12660</v>
      </c>
      <c r="X569" s="36">
        <f t="shared" si="83"/>
        <v>13565.28877584484</v>
      </c>
      <c r="Y569" s="36">
        <f t="shared" si="84"/>
        <v>14615.829077326305</v>
      </c>
      <c r="Z569" s="36">
        <f t="shared" si="85"/>
        <v>15832.077872016729</v>
      </c>
      <c r="AA569" s="36">
        <f t="shared" si="86"/>
        <v>17236.782073256629</v>
      </c>
      <c r="AB569" s="36">
        <f t="shared" si="87"/>
        <v>55206.133380596249</v>
      </c>
      <c r="AC569" s="36">
        <f t="shared" si="88"/>
        <v>254271.8093238883</v>
      </c>
      <c r="AD569" s="36">
        <f t="shared" si="89"/>
        <v>157828.58579238752</v>
      </c>
    </row>
    <row r="570" spans="1:30" ht="14.25" customHeight="1" x14ac:dyDescent="0.25">
      <c r="A570" s="16">
        <v>554</v>
      </c>
      <c r="B570" s="34">
        <v>0.18878134050262699</v>
      </c>
      <c r="C570" s="34">
        <v>7.7400691573957403E-2</v>
      </c>
      <c r="D570" s="34">
        <v>1.5711784440348001E-2</v>
      </c>
      <c r="E570" s="34">
        <v>3.6409095524985703E-2</v>
      </c>
      <c r="F570" s="34">
        <v>6.3394667757364397E-3</v>
      </c>
      <c r="G570" s="34">
        <v>0.15975394876853899</v>
      </c>
      <c r="H570" s="35">
        <v>1.1199817784841899</v>
      </c>
      <c r="I570" s="34">
        <v>0.10535915542702901</v>
      </c>
      <c r="J570" s="34">
        <v>2.1395356974098102E-2</v>
      </c>
      <c r="K570" s="36">
        <f>Inputs!$B$12*(1+$B570)^4</f>
        <v>119828.23679227801</v>
      </c>
      <c r="L570" s="36">
        <f t="shared" si="80"/>
        <v>16677.469417420751</v>
      </c>
      <c r="M570" s="36">
        <f t="shared" si="81"/>
        <v>176465.7171249699</v>
      </c>
      <c r="N570" s="37">
        <f>M570/Inputs!$B$6</f>
        <v>269.00261756855167</v>
      </c>
      <c r="O570" s="38">
        <f>IF(N570&gt;Inputs!$B$4,1,0)</f>
        <v>0</v>
      </c>
      <c r="P570" s="34">
        <f t="shared" si="82"/>
        <v>8.3963798452930907E-2</v>
      </c>
      <c r="Q570" s="36">
        <f>Inputs!$B$12*(1+$B570)^0*$C570+Inputs!$B$29*(1+$D570)^0*Inputs!$B$19+Inputs!$B$30*(1+$E570)^0*Inputs!$B$20+Inputs!$B$31*(1+$F570)^0*Inputs!$B$21+Inputs!$B$22*(1+Inputs!$B$23)^0</f>
        <v>12666.085521864366</v>
      </c>
      <c r="R570" s="36">
        <f>Inputs!$B$12*(1+$B570)^1*$C570+Inputs!$B$29*(1+$D570)^1*Inputs!$B$19+Inputs!$B$30*(1+$E570)^1*Inputs!$B$20+Inputs!$B$31*(1+$F570)^1*Inputs!$B$21+Inputs!$B$22*(1+Inputs!$B$23)^1</f>
        <v>13645.631776760732</v>
      </c>
      <c r="S570" s="36">
        <f>Inputs!$B$12*(1+$B570)^2*$C570+Inputs!$B$29*(1+$D570)^2*Inputs!$B$19+Inputs!$B$30*(1+$E570)^2*Inputs!$B$20+Inputs!$B$31*(1+$F570)^2*Inputs!$B$21+Inputs!$B$22*(1+Inputs!$B$23)^2</f>
        <v>14792.937652363322</v>
      </c>
      <c r="T570" s="36">
        <f>Inputs!$B$12*(1+$B570)^3*$C570+Inputs!$B$29*(1+$D570)^3*Inputs!$B$19+Inputs!$B$30*(1+$E570)^3*Inputs!$B$20+Inputs!$B$31*(1+$F570)^3*Inputs!$B$21+Inputs!$B$22*(1+Inputs!$B$23)^3</f>
        <v>16139.320631748384</v>
      </c>
      <c r="U570" s="36">
        <f>Inputs!$B$12*(1+$B570)^4*$C570+Inputs!$B$29*(1+$D570)^4*Inputs!$B$19+Inputs!$B$30*(1+$E570)^4*Inputs!$B$20+Inputs!$B$31*(1+$F570)^4*Inputs!$B$21+Inputs!$B$22*(1+Inputs!$B$23)^4</f>
        <v>17721.999329258564</v>
      </c>
      <c r="V570" s="35">
        <f>Inputs!$B$13/(Q570*(1-$G570))</f>
        <v>1.1895557742343525</v>
      </c>
      <c r="W570" s="36">
        <f>Inputs!$B$13</f>
        <v>12660</v>
      </c>
      <c r="X570" s="36">
        <f t="shared" si="83"/>
        <v>13439.647188261177</v>
      </c>
      <c r="Y570" s="36">
        <f t="shared" si="84"/>
        <v>14353.438060821323</v>
      </c>
      <c r="Z570" s="36">
        <f t="shared" si="85"/>
        <v>15423.946626625377</v>
      </c>
      <c r="AA570" s="36">
        <f t="shared" si="86"/>
        <v>16677.469417420751</v>
      </c>
      <c r="AB570" s="36">
        <f t="shared" si="87"/>
        <v>53519.579169287274</v>
      </c>
      <c r="AC570" s="36">
        <f t="shared" si="88"/>
        <v>202876.59852097201</v>
      </c>
      <c r="AD570" s="36">
        <f t="shared" si="89"/>
        <v>122946.13795568263</v>
      </c>
    </row>
    <row r="571" spans="1:30" ht="14.25" customHeight="1" x14ac:dyDescent="0.25">
      <c r="A571" s="16">
        <v>555</v>
      </c>
      <c r="B571" s="34">
        <v>0.44597364342863</v>
      </c>
      <c r="C571" s="34">
        <v>7.8876511569278801E-2</v>
      </c>
      <c r="D571" s="34">
        <v>7.37593927121014E-3</v>
      </c>
      <c r="E571" s="34">
        <v>4.1850583419550599E-2</v>
      </c>
      <c r="F571" s="34">
        <v>3.4358958600924097E-2</v>
      </c>
      <c r="G571" s="34">
        <v>0.19884733477932001</v>
      </c>
      <c r="H571" s="35">
        <v>1.13437591030078</v>
      </c>
      <c r="I571" s="34">
        <v>9.5684338221227003E-2</v>
      </c>
      <c r="J571" s="34">
        <v>2.2909735268926801E-2</v>
      </c>
      <c r="K571" s="36">
        <f>Inputs!$B$12*(1+$B571)^4</f>
        <v>262296.65850813279</v>
      </c>
      <c r="L571" s="36">
        <f t="shared" si="80"/>
        <v>26919.924910622813</v>
      </c>
      <c r="M571" s="36">
        <f t="shared" si="81"/>
        <v>308520.32186229381</v>
      </c>
      <c r="N571" s="37">
        <f>M571/Inputs!$B$6</f>
        <v>470.30536869252109</v>
      </c>
      <c r="O571" s="38">
        <f>IF(N571&gt;Inputs!$B$4,1,0)</f>
        <v>1</v>
      </c>
      <c r="P571" s="34">
        <f t="shared" si="82"/>
        <v>7.2774602952300205E-2</v>
      </c>
      <c r="Q571" s="36">
        <f>Inputs!$B$12*(1+$B571)^0*$C571+Inputs!$B$29*(1+$D571)^0*Inputs!$B$19+Inputs!$B$30*(1+$E571)^0*Inputs!$B$20+Inputs!$B$31*(1+$F571)^0*Inputs!$B$21+Inputs!$B$22*(1+Inputs!$B$23)^0</f>
        <v>12754.63472158365</v>
      </c>
      <c r="R571" s="36">
        <f>Inputs!$B$12*(1+$B571)^1*$C571+Inputs!$B$29*(1+$D571)^1*Inputs!$B$19+Inputs!$B$30*(1+$E571)^1*Inputs!$B$20+Inputs!$B$31*(1+$F571)^1*Inputs!$B$21+Inputs!$B$22*(1+Inputs!$B$23)^1</f>
        <v>15080.694496173393</v>
      </c>
      <c r="S571" s="36">
        <f>Inputs!$B$12*(1+$B571)^2*$C571+Inputs!$B$29*(1+$D571)^2*Inputs!$B$19+Inputs!$B$30*(1+$E571)^2*Inputs!$B$20+Inputs!$B$31*(1+$F571)^2*Inputs!$B$21+Inputs!$B$22*(1+Inputs!$B$23)^2</f>
        <v>18355.864902743131</v>
      </c>
      <c r="T571" s="36">
        <f>Inputs!$B$12*(1+$B571)^3*$C571+Inputs!$B$29*(1+$D571)^3*Inputs!$B$19+Inputs!$B$30*(1+$E571)^3*Inputs!$B$20+Inputs!$B$31*(1+$F571)^3*Inputs!$B$21+Inputs!$B$22*(1+Inputs!$B$23)^3</f>
        <v>23000.23684621611</v>
      </c>
      <c r="U571" s="36">
        <f>Inputs!$B$12*(1+$B571)^4*$C571+Inputs!$B$29*(1+$D571)^4*Inputs!$B$19+Inputs!$B$30*(1+$E571)^4*Inputs!$B$20+Inputs!$B$31*(1+$F571)^4*Inputs!$B$21+Inputs!$B$22*(1+Inputs!$B$23)^4</f>
        <v>29621.126245804149</v>
      </c>
      <c r="V571" s="35">
        <f>Inputs!$B$13/(Q571*(1-$G571))</f>
        <v>1.2389403531662206</v>
      </c>
      <c r="W571" s="36">
        <f>Inputs!$B$13</f>
        <v>12660</v>
      </c>
      <c r="X571" s="36">
        <f t="shared" si="83"/>
        <v>14652.96596805057</v>
      </c>
      <c r="Y571" s="36">
        <f t="shared" si="84"/>
        <v>17450.81659247823</v>
      </c>
      <c r="Z571" s="36">
        <f t="shared" si="85"/>
        <v>21384.500209780828</v>
      </c>
      <c r="AA571" s="36">
        <f t="shared" si="86"/>
        <v>26919.924910622813</v>
      </c>
      <c r="AB571" s="36">
        <f t="shared" si="87"/>
        <v>68910.816795594059</v>
      </c>
      <c r="AC571" s="36">
        <f t="shared" si="88"/>
        <v>378382.73445247574</v>
      </c>
      <c r="AD571" s="36">
        <f t="shared" si="89"/>
        <v>239609.50506669976</v>
      </c>
    </row>
    <row r="572" spans="1:30" ht="14.25" customHeight="1" x14ac:dyDescent="0.25">
      <c r="A572" s="16">
        <v>556</v>
      </c>
      <c r="B572" s="34">
        <v>0.46224370267474901</v>
      </c>
      <c r="C572" s="34">
        <v>6.1415614163511399E-2</v>
      </c>
      <c r="D572" s="34">
        <v>1.7769144817766799E-2</v>
      </c>
      <c r="E572" s="34">
        <v>5.5451657297103302E-2</v>
      </c>
      <c r="F572" s="34">
        <v>8.6955042093859094E-3</v>
      </c>
      <c r="G572" s="34">
        <v>0.19283429375993499</v>
      </c>
      <c r="H572" s="35">
        <v>1.0703887100176901</v>
      </c>
      <c r="I572" s="34">
        <v>9.1972510668500707E-2</v>
      </c>
      <c r="J572" s="34">
        <v>2.9615054207418699E-2</v>
      </c>
      <c r="K572" s="36">
        <f>Inputs!$B$12*(1+$B572)^4</f>
        <v>274302.83057310682</v>
      </c>
      <c r="L572" s="36">
        <f t="shared" si="80"/>
        <v>22104.543543854656</v>
      </c>
      <c r="M572" s="36">
        <f t="shared" si="81"/>
        <v>297699.96483412257</v>
      </c>
      <c r="N572" s="37">
        <f>M572/Inputs!$B$6</f>
        <v>453.81092200323565</v>
      </c>
      <c r="O572" s="38">
        <f>IF(N572&gt;Inputs!$B$4,1,0)</f>
        <v>1</v>
      </c>
      <c r="P572" s="34">
        <f t="shared" si="82"/>
        <v>6.2357456461082011E-2</v>
      </c>
      <c r="Q572" s="36">
        <f>Inputs!$B$12*(1+$B572)^0*$C572+Inputs!$B$29*(1+$D572)^0*Inputs!$B$19+Inputs!$B$30*(1+$E572)^0*Inputs!$B$20+Inputs!$B$31*(1+$F572)^0*Inputs!$B$21+Inputs!$B$22*(1+Inputs!$B$23)^0</f>
        <v>11706.980877237605</v>
      </c>
      <c r="R572" s="36">
        <f>Inputs!$B$12*(1+$B572)^1*$C572+Inputs!$B$29*(1+$D572)^1*Inputs!$B$19+Inputs!$B$30*(1+$E572)^1*Inputs!$B$20+Inputs!$B$31*(1+$F572)^1*Inputs!$B$21+Inputs!$B$22*(1+Inputs!$B$23)^1</f>
        <v>13578.379804370299</v>
      </c>
      <c r="S572" s="36">
        <f>Inputs!$B$12*(1+$B572)^2*$C572+Inputs!$B$29*(1+$D572)^2*Inputs!$B$19+Inputs!$B$30*(1+$E572)^2*Inputs!$B$20+Inputs!$B$31*(1+$F572)^2*Inputs!$B$21+Inputs!$B$22*(1+Inputs!$B$23)^2</f>
        <v>16244.168114452797</v>
      </c>
      <c r="T572" s="36">
        <f>Inputs!$B$12*(1+$B572)^3*$C572+Inputs!$B$29*(1+$D572)^3*Inputs!$B$19+Inputs!$B$30*(1+$E572)^3*Inputs!$B$20+Inputs!$B$31*(1+$F572)^3*Inputs!$B$21+Inputs!$B$22*(1+Inputs!$B$23)^3</f>
        <v>20068.684328838142</v>
      </c>
      <c r="U572" s="36">
        <f>Inputs!$B$12*(1+$B572)^4*$C572+Inputs!$B$29*(1+$D572)^4*Inputs!$B$19+Inputs!$B$30*(1+$E572)^4*Inputs!$B$20+Inputs!$B$31*(1+$F572)^4*Inputs!$B$21+Inputs!$B$22*(1+Inputs!$B$23)^4</f>
        <v>25584.523308388365</v>
      </c>
      <c r="V572" s="35">
        <f>Inputs!$B$13/(Q572*(1-$G572))</f>
        <v>1.3397571850389003</v>
      </c>
      <c r="W572" s="36">
        <f>Inputs!$B$13</f>
        <v>12660</v>
      </c>
      <c r="X572" s="36">
        <f t="shared" si="83"/>
        <v>13945.672338540595</v>
      </c>
      <c r="Y572" s="36">
        <f t="shared" si="84"/>
        <v>15800.597659894651</v>
      </c>
      <c r="Z572" s="36">
        <f t="shared" si="85"/>
        <v>18429.821539994289</v>
      </c>
      <c r="AA572" s="36">
        <f t="shared" si="86"/>
        <v>22104.543543854656</v>
      </c>
      <c r="AB572" s="36">
        <f t="shared" si="87"/>
        <v>62623.302955827792</v>
      </c>
      <c r="AC572" s="36">
        <f t="shared" si="88"/>
        <v>364979.13947693509</v>
      </c>
      <c r="AD572" s="36">
        <f t="shared" si="89"/>
        <v>235076.66187829481</v>
      </c>
    </row>
    <row r="573" spans="1:30" ht="14.25" customHeight="1" x14ac:dyDescent="0.25">
      <c r="A573" s="16">
        <v>557</v>
      </c>
      <c r="B573" s="34">
        <v>0.20590017693172999</v>
      </c>
      <c r="C573" s="34">
        <v>8.4176733215157798E-2</v>
      </c>
      <c r="D573" s="34">
        <v>4.9413014409830203E-2</v>
      </c>
      <c r="E573" s="34">
        <v>5.1641215859306797E-2</v>
      </c>
      <c r="F573" s="34">
        <v>1.8070782074025502E-2</v>
      </c>
      <c r="G573" s="34">
        <v>0.205360262294003</v>
      </c>
      <c r="H573" s="35">
        <v>1.16177136391481</v>
      </c>
      <c r="I573" s="34">
        <v>9.86405993767243E-2</v>
      </c>
      <c r="J573" s="34">
        <v>2.5198586749838998E-2</v>
      </c>
      <c r="K573" s="36">
        <f>Inputs!$B$12*(1+$B573)^4</f>
        <v>126881.02719064229</v>
      </c>
      <c r="L573" s="36">
        <f t="shared" si="80"/>
        <v>18473.974078457508</v>
      </c>
      <c r="M573" s="36">
        <f t="shared" si="81"/>
        <v>218464.10991185298</v>
      </c>
      <c r="N573" s="37">
        <f>M573/Inputs!$B$6</f>
        <v>333.02455779245884</v>
      </c>
      <c r="O573" s="38">
        <f>IF(N573&gt;Inputs!$B$4,1,0)</f>
        <v>0</v>
      </c>
      <c r="P573" s="34">
        <f t="shared" si="82"/>
        <v>7.3442012626885295E-2</v>
      </c>
      <c r="Q573" s="36">
        <f>Inputs!$B$12*(1+$B573)^0*$C573+Inputs!$B$29*(1+$D573)^0*Inputs!$B$19+Inputs!$B$30*(1+$E573)^0*Inputs!$B$20+Inputs!$B$31*(1+$F573)^0*Inputs!$B$21+Inputs!$B$22*(1+Inputs!$B$23)^0</f>
        <v>13072.64802033639</v>
      </c>
      <c r="R573" s="36">
        <f>Inputs!$B$12*(1+$B573)^1*$C573+Inputs!$B$29*(1+$D573)^1*Inputs!$B$19+Inputs!$B$30*(1+$E573)^1*Inputs!$B$20+Inputs!$B$31*(1+$F573)^1*Inputs!$B$21+Inputs!$B$22*(1+Inputs!$B$23)^1</f>
        <v>14417.760046065559</v>
      </c>
      <c r="S573" s="36">
        <f>Inputs!$B$12*(1+$B573)^2*$C573+Inputs!$B$29*(1+$D573)^2*Inputs!$B$19+Inputs!$B$30*(1+$E573)^2*Inputs!$B$20+Inputs!$B$31*(1+$F573)^2*Inputs!$B$21+Inputs!$B$22*(1+Inputs!$B$23)^2</f>
        <v>15991.144611647105</v>
      </c>
      <c r="T573" s="36">
        <f>Inputs!$B$12*(1+$B573)^3*$C573+Inputs!$B$29*(1+$D573)^3*Inputs!$B$19+Inputs!$B$30*(1+$E573)^3*Inputs!$B$20+Inputs!$B$31*(1+$F573)^3*Inputs!$B$21+Inputs!$B$22*(1+Inputs!$B$23)^3</f>
        <v>17837.597258184273</v>
      </c>
      <c r="U573" s="36">
        <f>Inputs!$B$12*(1+$B573)^4*$C573+Inputs!$B$29*(1+$D573)^4*Inputs!$B$19+Inputs!$B$30*(1+$E573)^4*Inputs!$B$20+Inputs!$B$31*(1+$F573)^4*Inputs!$B$21+Inputs!$B$22*(1+Inputs!$B$23)^4</f>
        <v>20011.027246767175</v>
      </c>
      <c r="V573" s="35">
        <f>Inputs!$B$13/(Q573*(1-$G573))</f>
        <v>1.2187085516171281</v>
      </c>
      <c r="W573" s="36">
        <f>Inputs!$B$13</f>
        <v>12660</v>
      </c>
      <c r="X573" s="36">
        <f t="shared" si="83"/>
        <v>13799.571274282551</v>
      </c>
      <c r="Y573" s="36">
        <f t="shared" si="84"/>
        <v>15124.615953257451</v>
      </c>
      <c r="Z573" s="36">
        <f t="shared" si="85"/>
        <v>16669.249440677428</v>
      </c>
      <c r="AA573" s="36">
        <f t="shared" si="86"/>
        <v>18473.974078457508</v>
      </c>
      <c r="AB573" s="36">
        <f t="shared" si="87"/>
        <v>57345.56207306718</v>
      </c>
      <c r="AC573" s="36">
        <f t="shared" si="88"/>
        <v>257883.62055255711</v>
      </c>
      <c r="AD573" s="36">
        <f t="shared" si="89"/>
        <v>161118.5478387858</v>
      </c>
    </row>
    <row r="574" spans="1:30" ht="14.25" customHeight="1" x14ac:dyDescent="0.25">
      <c r="A574" s="16">
        <v>558</v>
      </c>
      <c r="B574" s="34">
        <v>0.32267057908814401</v>
      </c>
      <c r="C574" s="34">
        <v>7.7868954033194104E-2</v>
      </c>
      <c r="D574" s="34">
        <v>4.1815434743942302E-2</v>
      </c>
      <c r="E574" s="34">
        <v>6.2335496439635901E-2</v>
      </c>
      <c r="F574" s="34">
        <v>1.45094806350994E-2</v>
      </c>
      <c r="G574" s="34">
        <v>0.20019424442375999</v>
      </c>
      <c r="H574" s="35">
        <v>1.035928026296</v>
      </c>
      <c r="I574" s="34">
        <v>9.8598767985033503E-2</v>
      </c>
      <c r="J574" s="34">
        <v>2.4166786022046499E-2</v>
      </c>
      <c r="K574" s="36">
        <f>Inputs!$B$12*(1+$B574)^4</f>
        <v>183636.08442585493</v>
      </c>
      <c r="L574" s="36">
        <f t="shared" si="80"/>
        <v>19532.751334310815</v>
      </c>
      <c r="M574" s="36">
        <f t="shared" si="81"/>
        <v>226515.57301548822</v>
      </c>
      <c r="N574" s="37">
        <f>M574/Inputs!$B$6</f>
        <v>345.29812959678083</v>
      </c>
      <c r="O574" s="38">
        <f>IF(N574&gt;Inputs!$B$4,1,0)</f>
        <v>0</v>
      </c>
      <c r="P574" s="34">
        <f t="shared" si="82"/>
        <v>7.4431981962987004E-2</v>
      </c>
      <c r="Q574" s="36">
        <f>Inputs!$B$12*(1+$B574)^0*$C574+Inputs!$B$29*(1+$D574)^0*Inputs!$B$19+Inputs!$B$30*(1+$E574)^0*Inputs!$B$20+Inputs!$B$31*(1+$F574)^0*Inputs!$B$21+Inputs!$B$22*(1+Inputs!$B$23)^0</f>
        <v>12694.181269418568</v>
      </c>
      <c r="R574" s="36">
        <f>Inputs!$B$12*(1+$B574)^1*$C574+Inputs!$B$29*(1+$D574)^1*Inputs!$B$19+Inputs!$B$30*(1+$E574)^1*Inputs!$B$20+Inputs!$B$31*(1+$F574)^1*Inputs!$B$21+Inputs!$B$22*(1+Inputs!$B$23)^1</f>
        <v>14492.645367904715</v>
      </c>
      <c r="S574" s="36">
        <f>Inputs!$B$12*(1+$B574)^2*$C574+Inputs!$B$29*(1+$D574)^2*Inputs!$B$19+Inputs!$B$30*(1+$E574)^2*Inputs!$B$20+Inputs!$B$31*(1+$F574)^2*Inputs!$B$21+Inputs!$B$22*(1+Inputs!$B$23)^2</f>
        <v>16791.957627413478</v>
      </c>
      <c r="T574" s="36">
        <f>Inputs!$B$12*(1+$B574)^3*$C574+Inputs!$B$29*(1+$D574)^3*Inputs!$B$19+Inputs!$B$30*(1+$E574)^3*Inputs!$B$20+Inputs!$B$31*(1+$F574)^3*Inputs!$B$21+Inputs!$B$22*(1+Inputs!$B$23)^3</f>
        <v>19749.880671029408</v>
      </c>
      <c r="U574" s="36">
        <f>Inputs!$B$12*(1+$B574)^4*$C574+Inputs!$B$29*(1+$D574)^4*Inputs!$B$19+Inputs!$B$30*(1+$E574)^4*Inputs!$B$20+Inputs!$B$31*(1+$F574)^4*Inputs!$B$21+Inputs!$B$22*(1+Inputs!$B$23)^4</f>
        <v>23574.870370128228</v>
      </c>
      <c r="V574" s="35">
        <f>Inputs!$B$13/(Q574*(1-$G574))</f>
        <v>1.2469369228894316</v>
      </c>
      <c r="W574" s="36">
        <f>Inputs!$B$13</f>
        <v>12660</v>
      </c>
      <c r="X574" s="36">
        <f t="shared" si="83"/>
        <v>13842.154506193105</v>
      </c>
      <c r="Y574" s="36">
        <f t="shared" si="84"/>
        <v>15329.785537654298</v>
      </c>
      <c r="Z574" s="36">
        <f t="shared" si="85"/>
        <v>17196.867519539333</v>
      </c>
      <c r="AA574" s="36">
        <f t="shared" si="86"/>
        <v>19532.751334310815</v>
      </c>
      <c r="AB574" s="36">
        <f t="shared" si="87"/>
        <v>58565.967939332186</v>
      </c>
      <c r="AC574" s="36">
        <f t="shared" si="88"/>
        <v>268766.12215131911</v>
      </c>
      <c r="AD574" s="36">
        <f t="shared" si="89"/>
        <v>167949.60507615603</v>
      </c>
    </row>
    <row r="575" spans="1:30" ht="14.25" customHeight="1" x14ac:dyDescent="0.25">
      <c r="A575" s="16">
        <v>559</v>
      </c>
      <c r="B575" s="34">
        <v>0.42978255613639399</v>
      </c>
      <c r="C575" s="34">
        <v>6.3035262155762703E-2</v>
      </c>
      <c r="D575" s="34">
        <v>3.0700457725067399E-2</v>
      </c>
      <c r="E575" s="34">
        <v>6.7182514412972502E-2</v>
      </c>
      <c r="F575" s="34">
        <v>2.71434027718945E-2</v>
      </c>
      <c r="G575" s="34">
        <v>0.18460973036943401</v>
      </c>
      <c r="H575" s="35">
        <v>1.0836717676335801</v>
      </c>
      <c r="I575" s="34">
        <v>9.6188619172223405E-2</v>
      </c>
      <c r="J575" s="34">
        <v>3.1985442406333497E-2</v>
      </c>
      <c r="K575" s="36">
        <f>Inputs!$B$12*(1+$B575)^4</f>
        <v>250744.39119532029</v>
      </c>
      <c r="L575" s="36">
        <f t="shared" si="80"/>
        <v>22284.094187756051</v>
      </c>
      <c r="M575" s="36">
        <f t="shared" si="81"/>
        <v>288807.13757143659</v>
      </c>
      <c r="N575" s="37">
        <f>M575/Inputs!$B$6</f>
        <v>440.25478288328748</v>
      </c>
      <c r="O575" s="38">
        <f>IF(N575&gt;Inputs!$B$4,1,0)</f>
        <v>1</v>
      </c>
      <c r="P575" s="34">
        <f t="shared" si="82"/>
        <v>6.4203176765889908E-2</v>
      </c>
      <c r="Q575" s="36">
        <f>Inputs!$B$12*(1+$B575)^0*$C575+Inputs!$B$29*(1+$D575)^0*Inputs!$B$19+Inputs!$B$30*(1+$E575)^0*Inputs!$B$20+Inputs!$B$31*(1+$F575)^0*Inputs!$B$21+Inputs!$B$22*(1+Inputs!$B$23)^0</f>
        <v>11804.159756772682</v>
      </c>
      <c r="R575" s="36">
        <f>Inputs!$B$12*(1+$B575)^1*$C575+Inputs!$B$29*(1+$D575)^1*Inputs!$B$19+Inputs!$B$30*(1+$E575)^1*Inputs!$B$20+Inputs!$B$31*(1+$F575)^1*Inputs!$B$21+Inputs!$B$22*(1+Inputs!$B$23)^1</f>
        <v>13753.067175713579</v>
      </c>
      <c r="S575" s="36">
        <f>Inputs!$B$12*(1+$B575)^2*$C575+Inputs!$B$29*(1+$D575)^2*Inputs!$B$19+Inputs!$B$30*(1+$E575)^2*Inputs!$B$20+Inputs!$B$31*(1+$F575)^2*Inputs!$B$21+Inputs!$B$22*(1+Inputs!$B$23)^2</f>
        <v>16416.275120799797</v>
      </c>
      <c r="T575" s="36">
        <f>Inputs!$B$12*(1+$B575)^3*$C575+Inputs!$B$29*(1+$D575)^3*Inputs!$B$19+Inputs!$B$30*(1+$E575)^3*Inputs!$B$20+Inputs!$B$31*(1+$F575)^3*Inputs!$B$21+Inputs!$B$22*(1+Inputs!$B$23)^3</f>
        <v>20094.917113604606</v>
      </c>
      <c r="U575" s="36">
        <f>Inputs!$B$12*(1+$B575)^4*$C575+Inputs!$B$29*(1+$D575)^4*Inputs!$B$19+Inputs!$B$30*(1+$E575)^4*Inputs!$B$20+Inputs!$B$31*(1+$F575)^4*Inputs!$B$21+Inputs!$B$22*(1+Inputs!$B$23)^4</f>
        <v>25219.222995057284</v>
      </c>
      <c r="V575" s="35">
        <f>Inputs!$B$13/(Q575*(1-$G575))</f>
        <v>1.3153250843617843</v>
      </c>
      <c r="W575" s="36">
        <f>Inputs!$B$13</f>
        <v>12660</v>
      </c>
      <c r="X575" s="36">
        <f t="shared" si="83"/>
        <v>14100.762731707784</v>
      </c>
      <c r="Y575" s="36">
        <f t="shared" si="84"/>
        <v>16056.091291918483</v>
      </c>
      <c r="Z575" s="36">
        <f t="shared" si="85"/>
        <v>18705.099995309927</v>
      </c>
      <c r="AA575" s="36">
        <f t="shared" si="86"/>
        <v>22284.094187756051</v>
      </c>
      <c r="AB575" s="36">
        <f t="shared" si="87"/>
        <v>62506.595213137989</v>
      </c>
      <c r="AC575" s="36">
        <f t="shared" si="88"/>
        <v>358188.83048157342</v>
      </c>
      <c r="AD575" s="36">
        <f t="shared" si="89"/>
        <v>226300.54235829858</v>
      </c>
    </row>
    <row r="576" spans="1:30" ht="14.25" customHeight="1" x14ac:dyDescent="0.25">
      <c r="A576" s="16">
        <v>560</v>
      </c>
      <c r="B576" s="34">
        <v>0.348082447313317</v>
      </c>
      <c r="C576" s="34">
        <v>6.0561471153721902E-2</v>
      </c>
      <c r="D576" s="34">
        <v>5.2503671863043798E-2</v>
      </c>
      <c r="E576" s="34">
        <v>2.99317195703073E-2</v>
      </c>
      <c r="F576" s="34">
        <v>2.09352450079868E-2</v>
      </c>
      <c r="G576" s="34">
        <v>0.163050834722298</v>
      </c>
      <c r="H576" s="35">
        <v>0.92131655651088296</v>
      </c>
      <c r="I576" s="34">
        <v>9.3071842445537706E-2</v>
      </c>
      <c r="J576" s="34">
        <v>3.0282316097543002E-2</v>
      </c>
      <c r="K576" s="36">
        <f>Inputs!$B$12*(1+$B576)^4</f>
        <v>198160.48951552378</v>
      </c>
      <c r="L576" s="36">
        <f t="shared" si="80"/>
        <v>16337.83067577654</v>
      </c>
      <c r="M576" s="36">
        <f t="shared" si="81"/>
        <v>226357.29575552139</v>
      </c>
      <c r="N576" s="37">
        <f>M576/Inputs!$B$6</f>
        <v>345.05685328585577</v>
      </c>
      <c r="O576" s="38">
        <f>IF(N576&gt;Inputs!$B$4,1,0)</f>
        <v>0</v>
      </c>
      <c r="P576" s="34">
        <f t="shared" si="82"/>
        <v>6.2789526347994701E-2</v>
      </c>
      <c r="Q576" s="36">
        <f>Inputs!$B$12*(1+$B576)^0*$C576+Inputs!$B$29*(1+$D576)^0*Inputs!$B$19+Inputs!$B$30*(1+$E576)^0*Inputs!$B$20+Inputs!$B$31*(1+$F576)^0*Inputs!$B$21+Inputs!$B$22*(1+Inputs!$B$23)^0</f>
        <v>11655.732296650236</v>
      </c>
      <c r="R576" s="36">
        <f>Inputs!$B$12*(1+$B576)^1*$C576+Inputs!$B$29*(1+$D576)^1*Inputs!$B$19+Inputs!$B$30*(1+$E576)^1*Inputs!$B$20+Inputs!$B$31*(1+$F576)^1*Inputs!$B$21+Inputs!$B$22*(1+Inputs!$B$23)^1</f>
        <v>13194.372193668351</v>
      </c>
      <c r="S576" s="36">
        <f>Inputs!$B$12*(1+$B576)^2*$C576+Inputs!$B$29*(1+$D576)^2*Inputs!$B$19+Inputs!$B$30*(1+$E576)^2*Inputs!$B$20+Inputs!$B$31*(1+$F576)^2*Inputs!$B$21+Inputs!$B$22*(1+Inputs!$B$23)^2</f>
        <v>15184.525387032249</v>
      </c>
      <c r="T576" s="36">
        <f>Inputs!$B$12*(1+$B576)^3*$C576+Inputs!$B$29*(1+$D576)^3*Inputs!$B$19+Inputs!$B$30*(1+$E576)^3*Inputs!$B$20+Inputs!$B$31*(1+$F576)^3*Inputs!$B$21+Inputs!$B$22*(1+Inputs!$B$23)^3</f>
        <v>17779.963676509135</v>
      </c>
      <c r="U576" s="36">
        <f>Inputs!$B$12*(1+$B576)^4*$C576+Inputs!$B$29*(1+$D576)^4*Inputs!$B$19+Inputs!$B$30*(1+$E576)^4*Inputs!$B$20+Inputs!$B$31*(1+$F576)^4*Inputs!$B$21+Inputs!$B$22*(1+Inputs!$B$23)^4</f>
        <v>21187.827791896812</v>
      </c>
      <c r="V576" s="35">
        <f>Inputs!$B$13/(Q576*(1-$G576))</f>
        <v>1.2977620225853199</v>
      </c>
      <c r="W576" s="36">
        <f>Inputs!$B$13</f>
        <v>12660</v>
      </c>
      <c r="X576" s="36">
        <f t="shared" si="83"/>
        <v>13291.936816179439</v>
      </c>
      <c r="Y576" s="36">
        <f t="shared" si="84"/>
        <v>14100.775171281453</v>
      </c>
      <c r="Z576" s="36">
        <f t="shared" si="85"/>
        <v>15110.507534919909</v>
      </c>
      <c r="AA576" s="36">
        <f t="shared" si="86"/>
        <v>16337.83067577654</v>
      </c>
      <c r="AB576" s="36">
        <f t="shared" si="87"/>
        <v>54558.587403544327</v>
      </c>
      <c r="AC576" s="36">
        <f t="shared" si="88"/>
        <v>268079.39170234109</v>
      </c>
      <c r="AD576" s="36">
        <f t="shared" si="89"/>
        <v>171798.70835197708</v>
      </c>
    </row>
    <row r="577" spans="1:30" ht="14.25" customHeight="1" x14ac:dyDescent="0.25">
      <c r="A577" s="16">
        <v>561</v>
      </c>
      <c r="B577" s="34">
        <v>0.35842209252849</v>
      </c>
      <c r="C577" s="34">
        <v>7.3963671591954397E-2</v>
      </c>
      <c r="D577" s="34">
        <v>1.6243392047972701E-2</v>
      </c>
      <c r="E577" s="34">
        <v>3.8632842629996202E-2</v>
      </c>
      <c r="F577" s="34">
        <v>-6.9858556716278801E-3</v>
      </c>
      <c r="G577" s="34">
        <v>0.210963355387356</v>
      </c>
      <c r="H577" s="35">
        <v>1.01117832721241</v>
      </c>
      <c r="I577" s="34">
        <v>9.8131074491474707E-2</v>
      </c>
      <c r="J577" s="34">
        <v>3.0254254330022198E-2</v>
      </c>
      <c r="K577" s="36">
        <f>Inputs!$B$12*(1+$B577)^4</f>
        <v>204310.26852499414</v>
      </c>
      <c r="L577" s="36">
        <f t="shared" si="80"/>
        <v>18630.530446168334</v>
      </c>
      <c r="M577" s="36">
        <f t="shared" si="81"/>
        <v>234011.24149640999</v>
      </c>
      <c r="N577" s="37">
        <f>M577/Inputs!$B$6</f>
        <v>356.72445350062497</v>
      </c>
      <c r="O577" s="38">
        <f>IF(N577&gt;Inputs!$B$4,1,0)</f>
        <v>0</v>
      </c>
      <c r="P577" s="34">
        <f t="shared" si="82"/>
        <v>6.7876820161452509E-2</v>
      </c>
      <c r="Q577" s="36">
        <f>Inputs!$B$12*(1+$B577)^0*$C577+Inputs!$B$29*(1+$D577)^0*Inputs!$B$19+Inputs!$B$30*(1+$E577)^0*Inputs!$B$20+Inputs!$B$31*(1+$F577)^0*Inputs!$B$21+Inputs!$B$22*(1+Inputs!$B$23)^0</f>
        <v>12459.864322944184</v>
      </c>
      <c r="R577" s="36">
        <f>Inputs!$B$12*(1+$B577)^1*$C577+Inputs!$B$29*(1+$D577)^1*Inputs!$B$19+Inputs!$B$30*(1+$E577)^1*Inputs!$B$20+Inputs!$B$31*(1+$F577)^1*Inputs!$B$21+Inputs!$B$22*(1+Inputs!$B$23)^1</f>
        <v>14100.514878007354</v>
      </c>
      <c r="S577" s="36">
        <f>Inputs!$B$12*(1+$B577)^2*$C577+Inputs!$B$29*(1+$D577)^2*Inputs!$B$19+Inputs!$B$30*(1+$E577)^2*Inputs!$B$20+Inputs!$B$31*(1+$F577)^2*Inputs!$B$21+Inputs!$B$22*(1+Inputs!$B$23)^2</f>
        <v>16314.043468663032</v>
      </c>
      <c r="T577" s="36">
        <f>Inputs!$B$12*(1+$B577)^3*$C577+Inputs!$B$29*(1+$D577)^3*Inputs!$B$19+Inputs!$B$30*(1+$E577)^3*Inputs!$B$20+Inputs!$B$31*(1+$F577)^3*Inputs!$B$21+Inputs!$B$22*(1+Inputs!$B$23)^3</f>
        <v>19304.885636490406</v>
      </c>
      <c r="U577" s="36">
        <f>Inputs!$B$12*(1+$B577)^4*$C577+Inputs!$B$29*(1+$D577)^4*Inputs!$B$19+Inputs!$B$30*(1+$E577)^4*Inputs!$B$20+Inputs!$B$31*(1+$F577)^4*Inputs!$B$21+Inputs!$B$22*(1+Inputs!$B$23)^4</f>
        <v>23350.720969925824</v>
      </c>
      <c r="V577" s="35">
        <f>Inputs!$B$13/(Q577*(1-$G577))</f>
        <v>1.2877252726050576</v>
      </c>
      <c r="W577" s="36">
        <f>Inputs!$B$13</f>
        <v>12660</v>
      </c>
      <c r="X577" s="36">
        <f t="shared" si="83"/>
        <v>13557.80029921598</v>
      </c>
      <c r="Y577" s="36">
        <f t="shared" si="84"/>
        <v>14796.178197506088</v>
      </c>
      <c r="Z577" s="36">
        <f t="shared" si="85"/>
        <v>16455.642292987272</v>
      </c>
      <c r="AA577" s="36">
        <f t="shared" si="86"/>
        <v>18630.530446168334</v>
      </c>
      <c r="AB577" s="36">
        <f t="shared" si="87"/>
        <v>56928.090117595995</v>
      </c>
      <c r="AC577" s="36">
        <f t="shared" si="88"/>
        <v>282779.64711567876</v>
      </c>
      <c r="AD577" s="36">
        <f t="shared" si="89"/>
        <v>177083.15137881399</v>
      </c>
    </row>
    <row r="578" spans="1:30" ht="14.25" customHeight="1" x14ac:dyDescent="0.25">
      <c r="A578" s="16">
        <v>562</v>
      </c>
      <c r="B578" s="34">
        <v>0.242833893186091</v>
      </c>
      <c r="C578" s="34">
        <v>8.0552992670811396E-2</v>
      </c>
      <c r="D578" s="34">
        <v>3.1830349523128E-2</v>
      </c>
      <c r="E578" s="34">
        <v>5.0387292887928897E-2</v>
      </c>
      <c r="F578" s="34">
        <v>7.3208332600117202E-3</v>
      </c>
      <c r="G578" s="34">
        <v>0.19924303304343199</v>
      </c>
      <c r="H578" s="35">
        <v>1.0603096470217199</v>
      </c>
      <c r="I578" s="34">
        <v>9.1722717804768095E-2</v>
      </c>
      <c r="J578" s="34">
        <v>2.1514632511028801E-2</v>
      </c>
      <c r="K578" s="36">
        <f>Inputs!$B$12*(1+$B578)^4</f>
        <v>143154.03830006023</v>
      </c>
      <c r="L578" s="36">
        <f t="shared" si="80"/>
        <v>17307.428838255222</v>
      </c>
      <c r="M578" s="36">
        <f t="shared" si="81"/>
        <v>218811.76419257006</v>
      </c>
      <c r="N578" s="37">
        <f>M578/Inputs!$B$6</f>
        <v>333.55451858623485</v>
      </c>
      <c r="O578" s="38">
        <f>IF(N578&gt;Inputs!$B$4,1,0)</f>
        <v>0</v>
      </c>
      <c r="P578" s="34">
        <f t="shared" si="82"/>
        <v>7.0208085293739286E-2</v>
      </c>
      <c r="Q578" s="36">
        <f>Inputs!$B$12*(1+$B578)^0*$C578+Inputs!$B$29*(1+$D578)^0*Inputs!$B$19+Inputs!$B$30*(1+$E578)^0*Inputs!$B$20+Inputs!$B$31*(1+$F578)^0*Inputs!$B$21+Inputs!$B$22*(1+Inputs!$B$23)^0</f>
        <v>12855.223587675606</v>
      </c>
      <c r="R578" s="36">
        <f>Inputs!$B$12*(1+$B578)^1*$C578+Inputs!$B$29*(1+$D578)^1*Inputs!$B$19+Inputs!$B$30*(1+$E578)^1*Inputs!$B$20+Inputs!$B$31*(1+$F578)^1*Inputs!$B$21+Inputs!$B$22*(1+Inputs!$B$23)^1</f>
        <v>14224.411843233545</v>
      </c>
      <c r="S578" s="36">
        <f>Inputs!$B$12*(1+$B578)^2*$C578+Inputs!$B$29*(1+$D578)^2*Inputs!$B$19+Inputs!$B$30*(1+$E578)^2*Inputs!$B$20+Inputs!$B$31*(1+$F578)^2*Inputs!$B$21+Inputs!$B$22*(1+Inputs!$B$23)^2</f>
        <v>15886.491984525805</v>
      </c>
      <c r="T578" s="36">
        <f>Inputs!$B$12*(1+$B578)^3*$C578+Inputs!$B$29*(1+$D578)^3*Inputs!$B$19+Inputs!$B$30*(1+$E578)^3*Inputs!$B$20+Inputs!$B$31*(1+$F578)^3*Inputs!$B$21+Inputs!$B$22*(1+Inputs!$B$23)^3</f>
        <v>17911.039928047605</v>
      </c>
      <c r="U578" s="36">
        <f>Inputs!$B$12*(1+$B578)^4*$C578+Inputs!$B$29*(1+$D578)^4*Inputs!$B$19+Inputs!$B$30*(1+$E578)^4*Inputs!$B$20+Inputs!$B$31*(1+$F578)^4*Inputs!$B$21+Inputs!$B$22*(1+Inputs!$B$23)^4</f>
        <v>20384.45553150211</v>
      </c>
      <c r="V578" s="35">
        <f>Inputs!$B$13/(Q578*(1-$G578))</f>
        <v>1.2298533972951684</v>
      </c>
      <c r="W578" s="36">
        <f>Inputs!$B$13</f>
        <v>12660</v>
      </c>
      <c r="X578" s="36">
        <f t="shared" si="83"/>
        <v>13525.606906768049</v>
      </c>
      <c r="Y578" s="36">
        <f t="shared" si="84"/>
        <v>14566.832973231574</v>
      </c>
      <c r="Z578" s="36">
        <f t="shared" si="85"/>
        <v>15815.290134093553</v>
      </c>
      <c r="AA578" s="36">
        <f t="shared" si="86"/>
        <v>17307.428838255222</v>
      </c>
      <c r="AB578" s="36">
        <f t="shared" si="87"/>
        <v>56433.356255123559</v>
      </c>
      <c r="AC578" s="36">
        <f t="shared" si="88"/>
        <v>251819.8827877398</v>
      </c>
      <c r="AD578" s="36">
        <f t="shared" si="89"/>
        <v>162378.40793744649</v>
      </c>
    </row>
    <row r="579" spans="1:30" ht="14.25" customHeight="1" x14ac:dyDescent="0.25">
      <c r="A579" s="16">
        <v>563</v>
      </c>
      <c r="B579" s="34">
        <v>0.29602143083483401</v>
      </c>
      <c r="C579" s="34">
        <v>7.5244264132537098E-2</v>
      </c>
      <c r="D579" s="34">
        <v>1.8160391722583501E-2</v>
      </c>
      <c r="E579" s="34">
        <v>1.9723732740253099E-2</v>
      </c>
      <c r="F579" s="34">
        <v>1.9212270786271898E-2</v>
      </c>
      <c r="G579" s="34">
        <v>0.17924637679077501</v>
      </c>
      <c r="H579" s="35">
        <v>1.1252806534203199</v>
      </c>
      <c r="I579" s="34">
        <v>0.100381637745334</v>
      </c>
      <c r="J579" s="34">
        <v>2.9412459077294398E-2</v>
      </c>
      <c r="K579" s="36">
        <f>Inputs!$B$12*(1+$B579)^4</f>
        <v>169277.79078812353</v>
      </c>
      <c r="L579" s="36">
        <f t="shared" si="80"/>
        <v>19651.637120222833</v>
      </c>
      <c r="M579" s="36">
        <f t="shared" si="81"/>
        <v>235062.70170503814</v>
      </c>
      <c r="N579" s="37">
        <f>M579/Inputs!$B$6</f>
        <v>358.32728918450937</v>
      </c>
      <c r="O579" s="38">
        <f>IF(N579&gt;Inputs!$B$4,1,0)</f>
        <v>0</v>
      </c>
      <c r="P579" s="34">
        <f t="shared" si="82"/>
        <v>7.0969178668039604E-2</v>
      </c>
      <c r="Q579" s="36">
        <f>Inputs!$B$12*(1+$B579)^0*$C579+Inputs!$B$29*(1+$D579)^0*Inputs!$B$19+Inputs!$B$30*(1+$E579)^0*Inputs!$B$20+Inputs!$B$31*(1+$F579)^0*Inputs!$B$21+Inputs!$B$22*(1+Inputs!$B$23)^0</f>
        <v>12536.699875379149</v>
      </c>
      <c r="R579" s="36">
        <f>Inputs!$B$12*(1+$B579)^1*$C579+Inputs!$B$29*(1+$D579)^1*Inputs!$B$19+Inputs!$B$30*(1+$E579)^1*Inputs!$B$20+Inputs!$B$31*(1+$F579)^1*Inputs!$B$21+Inputs!$B$22*(1+Inputs!$B$23)^1</f>
        <v>14000.258640362681</v>
      </c>
      <c r="S579" s="36">
        <f>Inputs!$B$12*(1+$B579)^2*$C579+Inputs!$B$29*(1+$D579)^2*Inputs!$B$19+Inputs!$B$30*(1+$E579)^2*Inputs!$B$20+Inputs!$B$31*(1+$F579)^2*Inputs!$B$21+Inputs!$B$22*(1+Inputs!$B$23)^2</f>
        <v>15861.091065159235</v>
      </c>
      <c r="T579" s="36">
        <f>Inputs!$B$12*(1+$B579)^3*$C579+Inputs!$B$29*(1+$D579)^3*Inputs!$B$19+Inputs!$B$30*(1+$E579)^3*Inputs!$B$20+Inputs!$B$31*(1+$F579)^3*Inputs!$B$21+Inputs!$B$22*(1+Inputs!$B$23)^3</f>
        <v>18236.316107082828</v>
      </c>
      <c r="U579" s="36">
        <f>Inputs!$B$12*(1+$B579)^4*$C579+Inputs!$B$29*(1+$D579)^4*Inputs!$B$19+Inputs!$B$30*(1+$E579)^4*Inputs!$B$20+Inputs!$B$31*(1+$F579)^4*Inputs!$B$21+Inputs!$B$22*(1+Inputs!$B$23)^4</f>
        <v>21277.71929409189</v>
      </c>
      <c r="V579" s="35">
        <f>Inputs!$B$13/(Q579*(1-$G579))</f>
        <v>1.23037548121373</v>
      </c>
      <c r="W579" s="36">
        <f>Inputs!$B$13</f>
        <v>12660</v>
      </c>
      <c r="X579" s="36">
        <f t="shared" si="83"/>
        <v>13836.048121915945</v>
      </c>
      <c r="Y579" s="36">
        <f t="shared" si="84"/>
        <v>15333.022268709086</v>
      </c>
      <c r="Z579" s="36">
        <f t="shared" si="85"/>
        <v>17235.915820529081</v>
      </c>
      <c r="AA579" s="36">
        <f t="shared" si="86"/>
        <v>19651.637120222833</v>
      </c>
      <c r="AB579" s="36">
        <f t="shared" si="87"/>
        <v>58376.878625884579</v>
      </c>
      <c r="AC579" s="36">
        <f t="shared" si="88"/>
        <v>285048.24872566096</v>
      </c>
      <c r="AD579" s="36">
        <f t="shared" si="89"/>
        <v>176685.82307915355</v>
      </c>
    </row>
    <row r="580" spans="1:30" ht="14.25" customHeight="1" x14ac:dyDescent="0.25">
      <c r="A580" s="16">
        <v>564</v>
      </c>
      <c r="B580" s="34">
        <v>0.48440008774660598</v>
      </c>
      <c r="C580" s="34">
        <v>6.1545724251241697E-2</v>
      </c>
      <c r="D580" s="34">
        <v>2.34855591512689E-2</v>
      </c>
      <c r="E580" s="34">
        <v>5.1847659729643003E-2</v>
      </c>
      <c r="F580" s="34">
        <v>-1.59214035188851E-3</v>
      </c>
      <c r="G580" s="34">
        <v>0.22198208187482901</v>
      </c>
      <c r="H580" s="35">
        <v>1.1539745207993799</v>
      </c>
      <c r="I580" s="34">
        <v>0.10408852913531599</v>
      </c>
      <c r="J580" s="34">
        <v>2.6713798716931102E-2</v>
      </c>
      <c r="K580" s="36">
        <f>Inputs!$B$12*(1+$B580)^4</f>
        <v>291309.8273238925</v>
      </c>
      <c r="L580" s="36">
        <f t="shared" si="80"/>
        <v>23807.379136205229</v>
      </c>
      <c r="M580" s="36">
        <f t="shared" si="81"/>
        <v>255203.75604989246</v>
      </c>
      <c r="N580" s="37">
        <f>M580/Inputs!$B$6</f>
        <v>389.0301159297141</v>
      </c>
      <c r="O580" s="38">
        <f>IF(N580&gt;Inputs!$B$4,1,0)</f>
        <v>0</v>
      </c>
      <c r="P580" s="34">
        <f t="shared" si="82"/>
        <v>7.7374730418384885E-2</v>
      </c>
      <c r="Q580" s="36">
        <f>Inputs!$B$12*(1+$B580)^0*$C580+Inputs!$B$29*(1+$D580)^0*Inputs!$B$19+Inputs!$B$30*(1+$E580)^0*Inputs!$B$20+Inputs!$B$31*(1+$F580)^0*Inputs!$B$21+Inputs!$B$22*(1+Inputs!$B$23)^0</f>
        <v>11714.787482501422</v>
      </c>
      <c r="R580" s="36">
        <f>Inputs!$B$12*(1+$B580)^1*$C580+Inputs!$B$29*(1+$D580)^1*Inputs!$B$19+Inputs!$B$30*(1+$E580)^1*Inputs!$B$20+Inputs!$B$31*(1+$F580)^1*Inputs!$B$21+Inputs!$B$22*(1+Inputs!$B$23)^1</f>
        <v>13634.995710673295</v>
      </c>
      <c r="S580" s="36">
        <f>Inputs!$B$12*(1+$B580)^2*$C580+Inputs!$B$29*(1+$D580)^2*Inputs!$B$19+Inputs!$B$30*(1+$E580)^2*Inputs!$B$20+Inputs!$B$31*(1+$F580)^2*Inputs!$B$21+Inputs!$B$22*(1+Inputs!$B$23)^2</f>
        <v>16428.191121206852</v>
      </c>
      <c r="T580" s="36">
        <f>Inputs!$B$12*(1+$B580)^3*$C580+Inputs!$B$29*(1+$D580)^3*Inputs!$B$19+Inputs!$B$30*(1+$E580)^3*Inputs!$B$20+Inputs!$B$31*(1+$F580)^3*Inputs!$B$21+Inputs!$B$22*(1+Inputs!$B$23)^3</f>
        <v>20514.426246619936</v>
      </c>
      <c r="U580" s="36">
        <f>Inputs!$B$12*(1+$B580)^4*$C580+Inputs!$B$29*(1+$D580)^4*Inputs!$B$19+Inputs!$B$30*(1+$E580)^4*Inputs!$B$20+Inputs!$B$31*(1+$F580)^4*Inputs!$B$21+Inputs!$B$22*(1+Inputs!$B$23)^4</f>
        <v>26517.084294042339</v>
      </c>
      <c r="V580" s="35">
        <f>Inputs!$B$13/(Q580*(1-$G580))</f>
        <v>1.3890238157757815</v>
      </c>
      <c r="W580" s="36">
        <f>Inputs!$B$13</f>
        <v>12660</v>
      </c>
      <c r="X580" s="36">
        <f t="shared" si="83"/>
        <v>14111.774377026944</v>
      </c>
      <c r="Y580" s="36">
        <f t="shared" si="84"/>
        <v>16251.573869558799</v>
      </c>
      <c r="Z580" s="36">
        <f t="shared" si="85"/>
        <v>19355.997008848644</v>
      </c>
      <c r="AA580" s="36">
        <f t="shared" si="86"/>
        <v>23807.379136205229</v>
      </c>
      <c r="AB580" s="36">
        <f t="shared" si="87"/>
        <v>62654.276528929775</v>
      </c>
      <c r="AC580" s="36">
        <f t="shared" si="88"/>
        <v>315908.88314900716</v>
      </c>
      <c r="AD580" s="36">
        <f t="shared" si="89"/>
        <v>192549.47952096269</v>
      </c>
    </row>
    <row r="581" spans="1:30" ht="14.25" customHeight="1" x14ac:dyDescent="0.25">
      <c r="A581" s="16">
        <v>565</v>
      </c>
      <c r="B581" s="34">
        <v>0.29060169905736999</v>
      </c>
      <c r="C581" s="34">
        <v>5.1235614468280802E-2</v>
      </c>
      <c r="D581" s="34">
        <v>4.9619394725441399E-2</v>
      </c>
      <c r="E581" s="34">
        <v>1.32023778669327E-2</v>
      </c>
      <c r="F581" s="34">
        <v>1.25149547327921E-2</v>
      </c>
      <c r="G581" s="34">
        <v>0.17732507508656201</v>
      </c>
      <c r="H581" s="35">
        <v>1.0624300242082201</v>
      </c>
      <c r="I581" s="34">
        <v>9.1454091838909596E-2</v>
      </c>
      <c r="J581" s="34">
        <v>2.7145415600815698E-2</v>
      </c>
      <c r="K581" s="36">
        <f>Inputs!$B$12*(1+$B581)^4</f>
        <v>166463.94413744187</v>
      </c>
      <c r="L581" s="36">
        <f t="shared" si="80"/>
        <v>15149.439316569877</v>
      </c>
      <c r="M581" s="36">
        <f t="shared" si="81"/>
        <v>209130.18527673656</v>
      </c>
      <c r="N581" s="37">
        <f>M581/Inputs!$B$6</f>
        <v>318.7960141413667</v>
      </c>
      <c r="O581" s="38">
        <f>IF(N581&gt;Inputs!$B$4,1,0)</f>
        <v>0</v>
      </c>
      <c r="P581" s="34">
        <f t="shared" si="82"/>
        <v>6.4308676238093901E-2</v>
      </c>
      <c r="Q581" s="36">
        <f>Inputs!$B$12*(1+$B581)^0*$C581+Inputs!$B$29*(1+$D581)^0*Inputs!$B$19+Inputs!$B$30*(1+$E581)^0*Inputs!$B$20+Inputs!$B$31*(1+$F581)^0*Inputs!$B$21+Inputs!$B$22*(1+Inputs!$B$23)^0</f>
        <v>11096.180895523768</v>
      </c>
      <c r="R581" s="36">
        <f>Inputs!$B$12*(1+$B581)^1*$C581+Inputs!$B$29*(1+$D581)^1*Inputs!$B$19+Inputs!$B$30*(1+$E581)^1*Inputs!$B$20+Inputs!$B$31*(1+$F581)^1*Inputs!$B$21+Inputs!$B$22*(1+Inputs!$B$23)^1</f>
        <v>12173.836449679489</v>
      </c>
      <c r="S581" s="36">
        <f>Inputs!$B$12*(1+$B581)^2*$C581+Inputs!$B$29*(1+$D581)^2*Inputs!$B$19+Inputs!$B$30*(1+$E581)^2*Inputs!$B$20+Inputs!$B$31*(1+$F581)^2*Inputs!$B$21+Inputs!$B$22*(1+Inputs!$B$23)^2</f>
        <v>13518.29719775557</v>
      </c>
      <c r="T581" s="36">
        <f>Inputs!$B$12*(1+$B581)^3*$C581+Inputs!$B$29*(1+$D581)^3*Inputs!$B$19+Inputs!$B$30*(1+$E581)^3*Inputs!$B$20+Inputs!$B$31*(1+$F581)^3*Inputs!$B$21+Inputs!$B$22*(1+Inputs!$B$23)^3</f>
        <v>15205.361442635402</v>
      </c>
      <c r="U581" s="36">
        <f>Inputs!$B$12*(1+$B581)^4*$C581+Inputs!$B$29*(1+$D581)^4*Inputs!$B$19+Inputs!$B$30*(1+$E581)^4*Inputs!$B$20+Inputs!$B$31*(1+$F581)^4*Inputs!$B$21+Inputs!$B$22*(1+Inputs!$B$23)^4</f>
        <v>17332.76960632233</v>
      </c>
      <c r="V581" s="35">
        <f>Inputs!$B$13/(Q581*(1-$G581))</f>
        <v>1.3868577482846418</v>
      </c>
      <c r="W581" s="36">
        <f>Inputs!$B$13</f>
        <v>12660</v>
      </c>
      <c r="X581" s="36">
        <f t="shared" si="83"/>
        <v>13077.23805072345</v>
      </c>
      <c r="Y581" s="36">
        <f t="shared" si="84"/>
        <v>13619.465662345203</v>
      </c>
      <c r="Z581" s="36">
        <f t="shared" si="85"/>
        <v>14304.583343786942</v>
      </c>
      <c r="AA581" s="36">
        <f t="shared" si="86"/>
        <v>15149.439316569877</v>
      </c>
      <c r="AB581" s="36">
        <f t="shared" si="87"/>
        <v>52912.011977071234</v>
      </c>
      <c r="AC581" s="36">
        <f t="shared" si="88"/>
        <v>241968.55001844958</v>
      </c>
      <c r="AD581" s="36">
        <f t="shared" si="89"/>
        <v>156218.17329966533</v>
      </c>
    </row>
    <row r="582" spans="1:30" ht="14.25" customHeight="1" x14ac:dyDescent="0.25">
      <c r="A582" s="16">
        <v>566</v>
      </c>
      <c r="B582" s="34">
        <v>0.229245863263177</v>
      </c>
      <c r="C582" s="34">
        <v>8.1430790361873395E-2</v>
      </c>
      <c r="D582" s="34">
        <v>4.4601991355620998E-2</v>
      </c>
      <c r="E582" s="34">
        <v>6.4490252534264006E-2</v>
      </c>
      <c r="F582" s="34">
        <v>5.83244087364998E-3</v>
      </c>
      <c r="G582" s="34">
        <v>0.179821895805375</v>
      </c>
      <c r="H582" s="35">
        <v>1.1194653738856499</v>
      </c>
      <c r="I582" s="34">
        <v>0.101790355641646</v>
      </c>
      <c r="J582" s="34">
        <v>1.8092918388097901E-2</v>
      </c>
      <c r="K582" s="36">
        <f>Inputs!$B$12*(1+$B582)^4</f>
        <v>136995.49066446343</v>
      </c>
      <c r="L582" s="36">
        <f t="shared" si="80"/>
        <v>18672.886943975536</v>
      </c>
      <c r="M582" s="36">
        <f t="shared" si="81"/>
        <v>196941.33399048459</v>
      </c>
      <c r="N582" s="37">
        <f>M582/Inputs!$B$6</f>
        <v>300.2154481562265</v>
      </c>
      <c r="O582" s="38">
        <f>IF(N582&gt;Inputs!$B$4,1,0)</f>
        <v>0</v>
      </c>
      <c r="P582" s="34">
        <f t="shared" si="82"/>
        <v>8.3697437253548099E-2</v>
      </c>
      <c r="Q582" s="36">
        <f>Inputs!$B$12*(1+$B582)^0*$C582+Inputs!$B$29*(1+$D582)^0*Inputs!$B$19+Inputs!$B$30*(1+$E582)^0*Inputs!$B$20+Inputs!$B$31*(1+$F582)^0*Inputs!$B$21+Inputs!$B$22*(1+Inputs!$B$23)^0</f>
        <v>12907.891449139326</v>
      </c>
      <c r="R582" s="36">
        <f>Inputs!$B$12*(1+$B582)^1*$C582+Inputs!$B$29*(1+$D582)^1*Inputs!$B$19+Inputs!$B$30*(1+$E582)^1*Inputs!$B$20+Inputs!$B$31*(1+$F582)^1*Inputs!$B$21+Inputs!$B$22*(1+Inputs!$B$23)^1</f>
        <v>14294.29726835301</v>
      </c>
      <c r="S582" s="36">
        <f>Inputs!$B$12*(1+$B582)^2*$C582+Inputs!$B$29*(1+$D582)^2*Inputs!$B$19+Inputs!$B$30*(1+$E582)^2*Inputs!$B$20+Inputs!$B$31*(1+$F582)^2*Inputs!$B$21+Inputs!$B$22*(1+Inputs!$B$23)^2</f>
        <v>15952.558612551715</v>
      </c>
      <c r="T582" s="36">
        <f>Inputs!$B$12*(1+$B582)^3*$C582+Inputs!$B$29*(1+$D582)^3*Inputs!$B$19+Inputs!$B$30*(1+$E582)^3*Inputs!$B$20+Inputs!$B$31*(1+$F582)^3*Inputs!$B$21+Inputs!$B$22*(1+Inputs!$B$23)^3</f>
        <v>17942.443552395103</v>
      </c>
      <c r="U582" s="36">
        <f>Inputs!$B$12*(1+$B582)^4*$C582+Inputs!$B$29*(1+$D582)^4*Inputs!$B$19+Inputs!$B$30*(1+$E582)^4*Inputs!$B$20+Inputs!$B$31*(1+$F582)^4*Inputs!$B$21+Inputs!$B$22*(1+Inputs!$B$23)^4</f>
        <v>20337.268939433972</v>
      </c>
      <c r="V582" s="35">
        <f>Inputs!$B$13/(Q582*(1-$G582))</f>
        <v>1.1958321635640592</v>
      </c>
      <c r="W582" s="36">
        <f>Inputs!$B$13</f>
        <v>12660</v>
      </c>
      <c r="X582" s="36">
        <f t="shared" si="83"/>
        <v>13795.951818544427</v>
      </c>
      <c r="Y582" s="36">
        <f t="shared" si="84"/>
        <v>15146.606197442714</v>
      </c>
      <c r="Z582" s="36">
        <f t="shared" si="85"/>
        <v>16755.00510694578</v>
      </c>
      <c r="AA582" s="36">
        <f t="shared" si="86"/>
        <v>18672.886943975536</v>
      </c>
      <c r="AB582" s="36">
        <f t="shared" si="87"/>
        <v>57049.65221136844</v>
      </c>
      <c r="AC582" s="36">
        <f t="shared" si="88"/>
        <v>227136.39255086225</v>
      </c>
      <c r="AD582" s="36">
        <f t="shared" si="89"/>
        <v>139891.68177911616</v>
      </c>
    </row>
    <row r="583" spans="1:30" ht="14.25" customHeight="1" x14ac:dyDescent="0.25">
      <c r="A583" s="16">
        <v>567</v>
      </c>
      <c r="B583" s="34">
        <v>0.24891699256043501</v>
      </c>
      <c r="C583" s="34">
        <v>0.105079570241133</v>
      </c>
      <c r="D583" s="34">
        <v>1.3536536268006501E-2</v>
      </c>
      <c r="E583" s="34">
        <v>5.1908621594455202E-2</v>
      </c>
      <c r="F583" s="34">
        <v>-8.3387872600506792E-3</v>
      </c>
      <c r="G583" s="34">
        <v>0.219935348765496</v>
      </c>
      <c r="H583" s="35">
        <v>1.10494979436413</v>
      </c>
      <c r="I583" s="34">
        <v>9.2044004844993907E-2</v>
      </c>
      <c r="J583" s="34">
        <v>2.5573808107930401E-2</v>
      </c>
      <c r="K583" s="36">
        <f>Inputs!$B$12*(1+$B583)^4</f>
        <v>145977.3746408337</v>
      </c>
      <c r="L583" s="36">
        <f t="shared" si="80"/>
        <v>20401.478751478142</v>
      </c>
      <c r="M583" s="36">
        <f t="shared" si="81"/>
        <v>263741.43802351085</v>
      </c>
      <c r="N583" s="37">
        <f>M583/Inputs!$B$6</f>
        <v>402.04487503583971</v>
      </c>
      <c r="O583" s="38">
        <f>IF(N583&gt;Inputs!$B$4,1,0)</f>
        <v>1</v>
      </c>
      <c r="P583" s="34">
        <f t="shared" si="82"/>
        <v>6.6470196737063503E-2</v>
      </c>
      <c r="Q583" s="36">
        <f>Inputs!$B$12*(1+$B583)^0*$C583+Inputs!$B$29*(1+$D583)^0*Inputs!$B$19+Inputs!$B$30*(1+$E583)^0*Inputs!$B$20+Inputs!$B$31*(1+$F583)^0*Inputs!$B$21+Inputs!$B$22*(1+Inputs!$B$23)^0</f>
        <v>14326.8182418949</v>
      </c>
      <c r="R583" s="36">
        <f>Inputs!$B$12*(1+$B583)^1*$C583+Inputs!$B$29*(1+$D583)^1*Inputs!$B$19+Inputs!$B$30*(1+$E583)^1*Inputs!$B$20+Inputs!$B$31*(1+$F583)^1*Inputs!$B$21+Inputs!$B$22*(1+Inputs!$B$23)^1</f>
        <v>15964.512638481996</v>
      </c>
      <c r="S583" s="36">
        <f>Inputs!$B$12*(1+$B583)^2*$C583+Inputs!$B$29*(1+$D583)^2*Inputs!$B$19+Inputs!$B$30*(1+$E583)^2*Inputs!$B$20+Inputs!$B$31*(1+$F583)^2*Inputs!$B$21+Inputs!$B$22*(1+Inputs!$B$23)^2</f>
        <v>17998.461078356078</v>
      </c>
      <c r="T583" s="36">
        <f>Inputs!$B$12*(1+$B583)^3*$C583+Inputs!$B$29*(1+$D583)^3*Inputs!$B$19+Inputs!$B$30*(1+$E583)^3*Inputs!$B$20+Inputs!$B$31*(1+$F583)^3*Inputs!$B$21+Inputs!$B$22*(1+Inputs!$B$23)^3</f>
        <v>20526.195502584727</v>
      </c>
      <c r="U583" s="36">
        <f>Inputs!$B$12*(1+$B583)^4*$C583+Inputs!$B$29*(1+$D583)^4*Inputs!$B$19+Inputs!$B$30*(1+$E583)^4*Inputs!$B$20+Inputs!$B$31*(1+$F583)^4*Inputs!$B$21+Inputs!$B$22*(1+Inputs!$B$23)^4</f>
        <v>23669.468379594564</v>
      </c>
      <c r="V583" s="35">
        <f>Inputs!$B$13/(Q583*(1-$G583))</f>
        <v>1.132800302306852</v>
      </c>
      <c r="W583" s="36">
        <f>Inputs!$B$13</f>
        <v>12660</v>
      </c>
      <c r="X583" s="36">
        <f t="shared" si="83"/>
        <v>14020.452847021988</v>
      </c>
      <c r="Y583" s="36">
        <f t="shared" si="84"/>
        <v>15708.964575463795</v>
      </c>
      <c r="Z583" s="36">
        <f t="shared" si="85"/>
        <v>17803.674315627923</v>
      </c>
      <c r="AA583" s="36">
        <f t="shared" si="86"/>
        <v>20401.478751478142</v>
      </c>
      <c r="AB583" s="36">
        <f t="shared" si="87"/>
        <v>61066.098519303436</v>
      </c>
      <c r="AC583" s="36">
        <f t="shared" si="88"/>
        <v>314775.99407374347</v>
      </c>
      <c r="AD583" s="36">
        <f t="shared" si="89"/>
        <v>202675.33950420743</v>
      </c>
    </row>
    <row r="584" spans="1:30" ht="14.25" customHeight="1" x14ac:dyDescent="0.25">
      <c r="A584" s="16">
        <v>568</v>
      </c>
      <c r="B584" s="34">
        <v>0.29774904085644399</v>
      </c>
      <c r="C584" s="34">
        <v>9.9617546530435197E-2</v>
      </c>
      <c r="D584" s="34">
        <v>2.11938399071449E-2</v>
      </c>
      <c r="E584" s="34">
        <v>4.5120173207166797E-2</v>
      </c>
      <c r="F584" s="34">
        <v>3.7930974083762101E-2</v>
      </c>
      <c r="G584" s="34">
        <v>0.19356436233902499</v>
      </c>
      <c r="H584" s="35">
        <v>1.0990808715320901</v>
      </c>
      <c r="I584" s="34">
        <v>9.6312747066455401E-2</v>
      </c>
      <c r="J584" s="34">
        <v>2.1611525568707199E-2</v>
      </c>
      <c r="K584" s="36">
        <f>Inputs!$B$12*(1+$B584)^4</f>
        <v>170182.19335740726</v>
      </c>
      <c r="L584" s="36">
        <f t="shared" si="80"/>
        <v>23208.326110857972</v>
      </c>
      <c r="M584" s="36">
        <f t="shared" si="81"/>
        <v>264881.7736504823</v>
      </c>
      <c r="N584" s="37">
        <f>M584/Inputs!$B$6</f>
        <v>403.78319154036933</v>
      </c>
      <c r="O584" s="38">
        <f>IF(N584&gt;Inputs!$B$4,1,0)</f>
        <v>1</v>
      </c>
      <c r="P584" s="34">
        <f t="shared" si="82"/>
        <v>7.4701221497748202E-2</v>
      </c>
      <c r="Q584" s="36">
        <f>Inputs!$B$12*(1+$B584)^0*$C584+Inputs!$B$29*(1+$D584)^0*Inputs!$B$19+Inputs!$B$30*(1+$E584)^0*Inputs!$B$20+Inputs!$B$31*(1+$F584)^0*Inputs!$B$21+Inputs!$B$22*(1+Inputs!$B$23)^0</f>
        <v>13999.096819253034</v>
      </c>
      <c r="R584" s="36">
        <f>Inputs!$B$12*(1+$B584)^1*$C584+Inputs!$B$29*(1+$D584)^1*Inputs!$B$19+Inputs!$B$30*(1+$E584)^1*Inputs!$B$20+Inputs!$B$31*(1+$F584)^1*Inputs!$B$21+Inputs!$B$22*(1+Inputs!$B$23)^1</f>
        <v>16064.118189849782</v>
      </c>
      <c r="S584" s="36">
        <f>Inputs!$B$12*(1+$B584)^2*$C584+Inputs!$B$29*(1+$D584)^2*Inputs!$B$19+Inputs!$B$30*(1+$E584)^2*Inputs!$B$20+Inputs!$B$31*(1+$F584)^2*Inputs!$B$21+Inputs!$B$22*(1+Inputs!$B$23)^2</f>
        <v>18670.047462203282</v>
      </c>
      <c r="T584" s="36">
        <f>Inputs!$B$12*(1+$B584)^3*$C584+Inputs!$B$29*(1+$D584)^3*Inputs!$B$19+Inputs!$B$30*(1+$E584)^3*Inputs!$B$20+Inputs!$B$31*(1+$F584)^3*Inputs!$B$21+Inputs!$B$22*(1+Inputs!$B$23)^3</f>
        <v>21975.105821952333</v>
      </c>
      <c r="U584" s="36">
        <f>Inputs!$B$12*(1+$B584)^4*$C584+Inputs!$B$29*(1+$D584)^4*Inputs!$B$19+Inputs!$B$30*(1+$E584)^4*Inputs!$B$20+Inputs!$B$31*(1+$F584)^4*Inputs!$B$21+Inputs!$B$22*(1+Inputs!$B$23)^4</f>
        <v>26184.510360108696</v>
      </c>
      <c r="V584" s="35">
        <f>Inputs!$B$13/(Q584*(1-$G584))</f>
        <v>1.1214088439542071</v>
      </c>
      <c r="W584" s="36">
        <f>Inputs!$B$13</f>
        <v>12660</v>
      </c>
      <c r="X584" s="36">
        <f t="shared" si="83"/>
        <v>14455.17688241959</v>
      </c>
      <c r="Y584" s="36">
        <f t="shared" si="84"/>
        <v>16716.059334783276</v>
      </c>
      <c r="Z584" s="36">
        <f t="shared" si="85"/>
        <v>19576.292319011802</v>
      </c>
      <c r="AA584" s="36">
        <f t="shared" si="86"/>
        <v>23208.326110857972</v>
      </c>
      <c r="AB584" s="36">
        <f t="shared" si="87"/>
        <v>64467.07041727702</v>
      </c>
      <c r="AC584" s="36">
        <f t="shared" si="88"/>
        <v>317396.32858245011</v>
      </c>
      <c r="AD584" s="36">
        <f t="shared" si="89"/>
        <v>200414.70323320531</v>
      </c>
    </row>
    <row r="585" spans="1:30" ht="14.25" customHeight="1" x14ac:dyDescent="0.25">
      <c r="A585" s="16">
        <v>569</v>
      </c>
      <c r="B585" s="34">
        <v>0.31873739972044601</v>
      </c>
      <c r="C585" s="34">
        <v>7.7597091383457995E-2</v>
      </c>
      <c r="D585" s="34">
        <v>3.2983587307854702E-2</v>
      </c>
      <c r="E585" s="34">
        <v>4.0011535693945798E-2</v>
      </c>
      <c r="F585" s="34">
        <v>2.9706647740591001E-2</v>
      </c>
      <c r="G585" s="34">
        <v>0.20801772588981601</v>
      </c>
      <c r="H585" s="35">
        <v>0.97082119205133699</v>
      </c>
      <c r="I585" s="34">
        <v>0.10484900920880801</v>
      </c>
      <c r="J585" s="34">
        <v>3.1182038037662198E-2</v>
      </c>
      <c r="K585" s="36">
        <f>Inputs!$B$12*(1+$B585)^4</f>
        <v>181461.51926380146</v>
      </c>
      <c r="L585" s="36">
        <f t="shared" si="80"/>
        <v>17882.95380467732</v>
      </c>
      <c r="M585" s="36">
        <f t="shared" si="81"/>
        <v>207271.19998734197</v>
      </c>
      <c r="N585" s="37">
        <f>M585/Inputs!$B$6</f>
        <v>315.96219510265541</v>
      </c>
      <c r="O585" s="38">
        <f>IF(N585&gt;Inputs!$B$4,1,0)</f>
        <v>0</v>
      </c>
      <c r="P585" s="34">
        <f t="shared" si="82"/>
        <v>7.3666971171145804E-2</v>
      </c>
      <c r="Q585" s="36">
        <f>Inputs!$B$12*(1+$B585)^0*$C585+Inputs!$B$29*(1+$D585)^0*Inputs!$B$19+Inputs!$B$30*(1+$E585)^0*Inputs!$B$20+Inputs!$B$31*(1+$F585)^0*Inputs!$B$21+Inputs!$B$22*(1+Inputs!$B$23)^0</f>
        <v>12677.869510434401</v>
      </c>
      <c r="R585" s="36">
        <f>Inputs!$B$12*(1+$B585)^1*$C585+Inputs!$B$29*(1+$D585)^1*Inputs!$B$19+Inputs!$B$30*(1+$E585)^1*Inputs!$B$20+Inputs!$B$31*(1+$F585)^1*Inputs!$B$21+Inputs!$B$22*(1+Inputs!$B$23)^1</f>
        <v>14436.167021157307</v>
      </c>
      <c r="S585" s="36">
        <f>Inputs!$B$12*(1+$B585)^2*$C585+Inputs!$B$29*(1+$D585)^2*Inputs!$B$19+Inputs!$B$30*(1+$E585)^2*Inputs!$B$20+Inputs!$B$31*(1+$F585)^2*Inputs!$B$21+Inputs!$B$22*(1+Inputs!$B$23)^2</f>
        <v>16676.98651045435</v>
      </c>
      <c r="T585" s="36">
        <f>Inputs!$B$12*(1+$B585)^3*$C585+Inputs!$B$29*(1+$D585)^3*Inputs!$B$19+Inputs!$B$30*(1+$E585)^3*Inputs!$B$20+Inputs!$B$31*(1+$F585)^3*Inputs!$B$21+Inputs!$B$22*(1+Inputs!$B$23)^3</f>
        <v>19551.426705622325</v>
      </c>
      <c r="U585" s="36">
        <f>Inputs!$B$12*(1+$B585)^4*$C585+Inputs!$B$29*(1+$D585)^4*Inputs!$B$19+Inputs!$B$30*(1+$E585)^4*Inputs!$B$20+Inputs!$B$31*(1+$F585)^4*Inputs!$B$21+Inputs!$B$22*(1+Inputs!$B$23)^4</f>
        <v>23258.652240736163</v>
      </c>
      <c r="V585" s="35">
        <f>Inputs!$B$13/(Q585*(1-$G585))</f>
        <v>1.260874805453293</v>
      </c>
      <c r="W585" s="36">
        <f>Inputs!$B$13</f>
        <v>12660</v>
      </c>
      <c r="X585" s="36">
        <f t="shared" si="83"/>
        <v>13586.75978190328</v>
      </c>
      <c r="Y585" s="36">
        <f t="shared" si="84"/>
        <v>14737.983901379668</v>
      </c>
      <c r="Z585" s="36">
        <f t="shared" si="85"/>
        <v>16155.392873427836</v>
      </c>
      <c r="AA585" s="36">
        <f t="shared" si="86"/>
        <v>17882.95380467732</v>
      </c>
      <c r="AB585" s="36">
        <f t="shared" si="87"/>
        <v>55220.95393258478</v>
      </c>
      <c r="AC585" s="36">
        <f t="shared" si="88"/>
        <v>250323.59084777208</v>
      </c>
      <c r="AD585" s="36">
        <f t="shared" si="89"/>
        <v>152050.24605475718</v>
      </c>
    </row>
    <row r="586" spans="1:30" ht="14.25" customHeight="1" x14ac:dyDescent="0.25">
      <c r="A586" s="16">
        <v>570</v>
      </c>
      <c r="B586" s="34">
        <v>0.30458190174338801</v>
      </c>
      <c r="C586" s="34">
        <v>7.8388224434751103E-2</v>
      </c>
      <c r="D586" s="34">
        <v>1.05088066503045E-2</v>
      </c>
      <c r="E586" s="34">
        <v>7.4209434563874799E-2</v>
      </c>
      <c r="F586" s="34">
        <v>2.0539507494991002E-2</v>
      </c>
      <c r="G586" s="34">
        <v>0.20881077129624601</v>
      </c>
      <c r="H586" s="35">
        <v>1.0467608761481999</v>
      </c>
      <c r="I586" s="34">
        <v>8.9547271642527404E-2</v>
      </c>
      <c r="J586" s="34">
        <v>2.5636589435813199E-2</v>
      </c>
      <c r="K586" s="36">
        <f>Inputs!$B$12*(1+$B586)^4</f>
        <v>173794.74783175849</v>
      </c>
      <c r="L586" s="36">
        <f t="shared" si="80"/>
        <v>18810.037939092599</v>
      </c>
      <c r="M586" s="36">
        <f t="shared" si="81"/>
        <v>255559.33268015395</v>
      </c>
      <c r="N586" s="37">
        <f>M586/Inputs!$B$6</f>
        <v>389.57215347584446</v>
      </c>
      <c r="O586" s="38">
        <f>IF(N586&gt;Inputs!$B$4,1,0)</f>
        <v>0</v>
      </c>
      <c r="P586" s="34">
        <f t="shared" si="82"/>
        <v>6.3910682206714198E-2</v>
      </c>
      <c r="Q586" s="36">
        <f>Inputs!$B$12*(1+$B586)^0*$C586+Inputs!$B$29*(1+$D586)^0*Inputs!$B$19+Inputs!$B$30*(1+$E586)^0*Inputs!$B$20+Inputs!$B$31*(1+$F586)^0*Inputs!$B$21+Inputs!$B$22*(1+Inputs!$B$23)^0</f>
        <v>12725.337493511986</v>
      </c>
      <c r="R586" s="36">
        <f>Inputs!$B$12*(1+$B586)^1*$C586+Inputs!$B$29*(1+$D586)^1*Inputs!$B$19+Inputs!$B$30*(1+$E586)^1*Inputs!$B$20+Inputs!$B$31*(1+$F586)^1*Inputs!$B$21+Inputs!$B$22*(1+Inputs!$B$23)^1</f>
        <v>14402.524032963032</v>
      </c>
      <c r="S586" s="36">
        <f>Inputs!$B$12*(1+$B586)^2*$C586+Inputs!$B$29*(1+$D586)^2*Inputs!$B$19+Inputs!$B$30*(1+$E586)^2*Inputs!$B$20+Inputs!$B$31*(1+$F586)^2*Inputs!$B$21+Inputs!$B$22*(1+Inputs!$B$23)^2</f>
        <v>16530.058298172</v>
      </c>
      <c r="T586" s="36">
        <f>Inputs!$B$12*(1+$B586)^3*$C586+Inputs!$B$29*(1+$D586)^3*Inputs!$B$19+Inputs!$B$30*(1+$E586)^3*Inputs!$B$20+Inputs!$B$31*(1+$F586)^3*Inputs!$B$21+Inputs!$B$22*(1+Inputs!$B$23)^3</f>
        <v>19241.843771370135</v>
      </c>
      <c r="U586" s="36">
        <f>Inputs!$B$12*(1+$B586)^4*$C586+Inputs!$B$29*(1+$D586)^4*Inputs!$B$19+Inputs!$B$30*(1+$E586)^4*Inputs!$B$20+Inputs!$B$31*(1+$F586)^4*Inputs!$B$21+Inputs!$B$22*(1+Inputs!$B$23)^4</f>
        <v>22712.336991417716</v>
      </c>
      <c r="V586" s="35">
        <f>Inputs!$B$13/(Q586*(1-$G586))</f>
        <v>1.2574306158246493</v>
      </c>
      <c r="W586" s="36">
        <f>Inputs!$B$13</f>
        <v>12660</v>
      </c>
      <c r="X586" s="36">
        <f t="shared" si="83"/>
        <v>13728.423284192739</v>
      </c>
      <c r="Y586" s="36">
        <f t="shared" si="84"/>
        <v>15067.573699512384</v>
      </c>
      <c r="Z586" s="36">
        <f t="shared" si="85"/>
        <v>16737.630127796787</v>
      </c>
      <c r="AA586" s="36">
        <f t="shared" si="86"/>
        <v>18810.037939092599</v>
      </c>
      <c r="AB586" s="36">
        <f t="shared" si="87"/>
        <v>58961.223588598616</v>
      </c>
      <c r="AC586" s="36">
        <f t="shared" si="88"/>
        <v>301862.88884555863</v>
      </c>
      <c r="AD586" s="36">
        <f t="shared" si="89"/>
        <v>196598.10909155532</v>
      </c>
    </row>
    <row r="587" spans="1:30" ht="14.25" customHeight="1" x14ac:dyDescent="0.25">
      <c r="A587" s="16">
        <v>571</v>
      </c>
      <c r="B587" s="34">
        <v>0.48058884493237902</v>
      </c>
      <c r="C587" s="34">
        <v>4.2403889474166102E-2</v>
      </c>
      <c r="D587" s="34">
        <v>3.1542177968660101E-2</v>
      </c>
      <c r="E587" s="34">
        <v>5.2838130649871001E-2</v>
      </c>
      <c r="F587" s="34">
        <v>5.4639272553765105E-4</v>
      </c>
      <c r="G587" s="34">
        <v>0.18693950004562601</v>
      </c>
      <c r="H587" s="35">
        <v>1.0479245628185001</v>
      </c>
      <c r="I587" s="34">
        <v>8.9737265035188696E-2</v>
      </c>
      <c r="J587" s="34">
        <v>2.6252313225284998E-2</v>
      </c>
      <c r="K587" s="36">
        <f>Inputs!$B$12*(1+$B587)^4</f>
        <v>288329.54216082563</v>
      </c>
      <c r="L587" s="36">
        <f t="shared" si="80"/>
        <v>17875.479313304259</v>
      </c>
      <c r="M587" s="36">
        <f t="shared" si="81"/>
        <v>244715.97187211394</v>
      </c>
      <c r="N587" s="37">
        <f>M587/Inputs!$B$6</f>
        <v>373.04264004895418</v>
      </c>
      <c r="O587" s="38">
        <f>IF(N587&gt;Inputs!$B$4,1,0)</f>
        <v>0</v>
      </c>
      <c r="P587" s="34">
        <f t="shared" si="82"/>
        <v>6.3484951809903697E-2</v>
      </c>
      <c r="Q587" s="36">
        <f>Inputs!$B$12*(1+$B587)^0*$C587+Inputs!$B$29*(1+$D587)^0*Inputs!$B$19+Inputs!$B$30*(1+$E587)^0*Inputs!$B$20+Inputs!$B$31*(1+$F587)^0*Inputs!$B$21+Inputs!$B$22*(1+Inputs!$B$23)^0</f>
        <v>10566.277395876888</v>
      </c>
      <c r="R587" s="36">
        <f>Inputs!$B$12*(1+$B587)^1*$C587+Inputs!$B$29*(1+$D587)^1*Inputs!$B$19+Inputs!$B$30*(1+$E587)^1*Inputs!$B$20+Inputs!$B$31*(1+$F587)^1*Inputs!$B$21+Inputs!$B$22*(1+Inputs!$B$23)^1</f>
        <v>11959.165242838459</v>
      </c>
      <c r="S587" s="36">
        <f>Inputs!$B$12*(1+$B587)^2*$C587+Inputs!$B$29*(1+$D587)^2*Inputs!$B$19+Inputs!$B$30*(1+$E587)^2*Inputs!$B$20+Inputs!$B$31*(1+$F587)^2*Inputs!$B$21+Inputs!$B$22*(1+Inputs!$B$23)^2</f>
        <v>13947.905393654346</v>
      </c>
      <c r="T587" s="36">
        <f>Inputs!$B$12*(1+$B587)^3*$C587+Inputs!$B$29*(1+$D587)^3*Inputs!$B$19+Inputs!$B$30*(1+$E587)^3*Inputs!$B$20+Inputs!$B$31*(1+$F587)^3*Inputs!$B$21+Inputs!$B$22*(1+Inputs!$B$23)^3</f>
        <v>16815.318239742206</v>
      </c>
      <c r="U587" s="36">
        <f>Inputs!$B$12*(1+$B587)^4*$C587+Inputs!$B$29*(1+$D587)^4*Inputs!$B$19+Inputs!$B$30*(1+$E587)^4*Inputs!$B$20+Inputs!$B$31*(1+$F587)^4*Inputs!$B$21+Inputs!$B$22*(1+Inputs!$B$23)^4</f>
        <v>20979.967590815817</v>
      </c>
      <c r="V587" s="35">
        <f>Inputs!$B$13/(Q587*(1-$G587))</f>
        <v>1.47363129176038</v>
      </c>
      <c r="W587" s="36">
        <f>Inputs!$B$13</f>
        <v>12660</v>
      </c>
      <c r="X587" s="36">
        <f t="shared" si="83"/>
        <v>13294.048024979764</v>
      </c>
      <c r="Y587" s="36">
        <f t="shared" si="84"/>
        <v>14297.840652550129</v>
      </c>
      <c r="Z587" s="36">
        <f t="shared" si="85"/>
        <v>15782.141374437346</v>
      </c>
      <c r="AA587" s="36">
        <f t="shared" si="86"/>
        <v>17875.479313304259</v>
      </c>
      <c r="AB587" s="36">
        <f t="shared" si="87"/>
        <v>56683.853684974005</v>
      </c>
      <c r="AC587" s="36">
        <f t="shared" si="88"/>
        <v>288962.21029228898</v>
      </c>
      <c r="AD587" s="36">
        <f t="shared" si="89"/>
        <v>188032.11818713992</v>
      </c>
    </row>
    <row r="588" spans="1:30" ht="14.25" customHeight="1" x14ac:dyDescent="0.25">
      <c r="A588" s="16">
        <v>572</v>
      </c>
      <c r="B588" s="34">
        <v>0.14516649660186201</v>
      </c>
      <c r="C588" s="34">
        <v>8.7250406889339105E-2</v>
      </c>
      <c r="D588" s="34">
        <v>3.2651957737878601E-2</v>
      </c>
      <c r="E588" s="34">
        <v>5.6771144691115299E-2</v>
      </c>
      <c r="F588" s="34">
        <v>3.5851420771421297E-2</v>
      </c>
      <c r="G588" s="34">
        <v>0.17531245477999</v>
      </c>
      <c r="H588" s="35">
        <v>1.1022023543928401</v>
      </c>
      <c r="I588" s="34">
        <v>0.1060657028999</v>
      </c>
      <c r="J588" s="34">
        <v>2.1975456171673301E-2</v>
      </c>
      <c r="K588" s="36">
        <f>Inputs!$B$12*(1+$B588)^4</f>
        <v>103187.18979808588</v>
      </c>
      <c r="L588" s="36">
        <f t="shared" si="80"/>
        <v>16808.897945166831</v>
      </c>
      <c r="M588" s="36">
        <f t="shared" si="81"/>
        <v>177245.42888839447</v>
      </c>
      <c r="N588" s="37">
        <f>M588/Inputs!$B$6</f>
        <v>270.19120257377205</v>
      </c>
      <c r="O588" s="38">
        <f>IF(N588&gt;Inputs!$B$4,1,0)</f>
        <v>0</v>
      </c>
      <c r="P588" s="34">
        <f t="shared" si="82"/>
        <v>8.4090246728226695E-2</v>
      </c>
      <c r="Q588" s="36">
        <f>Inputs!$B$12*(1+$B588)^0*$C588+Inputs!$B$29*(1+$D588)^0*Inputs!$B$19+Inputs!$B$30*(1+$E588)^0*Inputs!$B$20+Inputs!$B$31*(1+$F588)^0*Inputs!$B$21+Inputs!$B$22*(1+Inputs!$B$23)^0</f>
        <v>13257.068440787269</v>
      </c>
      <c r="R588" s="36">
        <f>Inputs!$B$12*(1+$B588)^1*$C588+Inputs!$B$29*(1+$D588)^1*Inputs!$B$19+Inputs!$B$30*(1+$E588)^1*Inputs!$B$20+Inputs!$B$31*(1+$F588)^1*Inputs!$B$21+Inputs!$B$22*(1+Inputs!$B$23)^1</f>
        <v>14360.039108477482</v>
      </c>
      <c r="S588" s="36">
        <f>Inputs!$B$12*(1+$B588)^2*$C588+Inputs!$B$29*(1+$D588)^2*Inputs!$B$19+Inputs!$B$30*(1+$E588)^2*Inputs!$B$20+Inputs!$B$31*(1+$F588)^2*Inputs!$B$21+Inputs!$B$22*(1+Inputs!$B$23)^2</f>
        <v>15588.667312250182</v>
      </c>
      <c r="T588" s="36">
        <f>Inputs!$B$12*(1+$B588)^3*$C588+Inputs!$B$29*(1+$D588)^3*Inputs!$B$19+Inputs!$B$30*(1+$E588)^3*Inputs!$B$20+Inputs!$B$31*(1+$F588)^3*Inputs!$B$21+Inputs!$B$22*(1+Inputs!$B$23)^3</f>
        <v>16959.687729829828</v>
      </c>
      <c r="U588" s="36">
        <f>Inputs!$B$12*(1+$B588)^4*$C588+Inputs!$B$29*(1+$D588)^4*Inputs!$B$19+Inputs!$B$30*(1+$E588)^4*Inputs!$B$20+Inputs!$B$31*(1+$F588)^4*Inputs!$B$21+Inputs!$B$22*(1+Inputs!$B$23)^4</f>
        <v>18492.195250086352</v>
      </c>
      <c r="V588" s="35">
        <f>Inputs!$B$13/(Q588*(1-$G588))</f>
        <v>1.1579685695255171</v>
      </c>
      <c r="W588" s="36">
        <f>Inputs!$B$13</f>
        <v>12660</v>
      </c>
      <c r="X588" s="36">
        <f t="shared" si="83"/>
        <v>13548.191874624192</v>
      </c>
      <c r="Y588" s="36">
        <f t="shared" si="84"/>
        <v>14528.129830386526</v>
      </c>
      <c r="Z588" s="36">
        <f t="shared" si="85"/>
        <v>15610.883421173954</v>
      </c>
      <c r="AA588" s="36">
        <f t="shared" si="86"/>
        <v>16808.897945166831</v>
      </c>
      <c r="AB588" s="36">
        <f t="shared" si="87"/>
        <v>53841.368306511198</v>
      </c>
      <c r="AC588" s="36">
        <f t="shared" si="88"/>
        <v>204283.87135994356</v>
      </c>
      <c r="AD588" s="36">
        <f t="shared" si="89"/>
        <v>123404.06058188327</v>
      </c>
    </row>
    <row r="589" spans="1:30" ht="14.25" customHeight="1" x14ac:dyDescent="0.25">
      <c r="A589" s="16">
        <v>573</v>
      </c>
      <c r="B589" s="34">
        <v>0.31420772495483201</v>
      </c>
      <c r="C589" s="34">
        <v>8.8394940339023703E-2</v>
      </c>
      <c r="D589" s="34">
        <v>2.2885386743396501E-2</v>
      </c>
      <c r="E589" s="34">
        <v>5.7888418705516198E-2</v>
      </c>
      <c r="F589" s="34">
        <v>1.6466798442392801E-2</v>
      </c>
      <c r="G589" s="34">
        <v>0.20529743823855501</v>
      </c>
      <c r="H589" s="35">
        <v>1.06352596605031</v>
      </c>
      <c r="I589" s="34">
        <v>9.1301772674801801E-2</v>
      </c>
      <c r="J589" s="34">
        <v>2.4180153783008699E-2</v>
      </c>
      <c r="K589" s="36">
        <f>Inputs!$B$12*(1+$B589)^4</f>
        <v>178981.15775203879</v>
      </c>
      <c r="L589" s="36">
        <f t="shared" si="80"/>
        <v>20965.115699130984</v>
      </c>
      <c r="M589" s="36">
        <f t="shared" si="81"/>
        <v>268569.82896929025</v>
      </c>
      <c r="N589" s="37">
        <f>M589/Inputs!$B$6</f>
        <v>409.40522708733272</v>
      </c>
      <c r="O589" s="38">
        <f>IF(N589&gt;Inputs!$B$4,1,0)</f>
        <v>1</v>
      </c>
      <c r="P589" s="34">
        <f t="shared" si="82"/>
        <v>6.7121618891793106E-2</v>
      </c>
      <c r="Q589" s="36">
        <f>Inputs!$B$12*(1+$B589)^0*$C589+Inputs!$B$29*(1+$D589)^0*Inputs!$B$19+Inputs!$B$30*(1+$E589)^0*Inputs!$B$20+Inputs!$B$31*(1+$F589)^0*Inputs!$B$21+Inputs!$B$22*(1+Inputs!$B$23)^0</f>
        <v>13325.740447768345</v>
      </c>
      <c r="R589" s="36">
        <f>Inputs!$B$12*(1+$B589)^1*$C589+Inputs!$B$29*(1+$D589)^1*Inputs!$B$19+Inputs!$B$30*(1+$E589)^1*Inputs!$B$20+Inputs!$B$31*(1+$F589)^1*Inputs!$B$21+Inputs!$B$22*(1+Inputs!$B$23)^1</f>
        <v>15218.328695352197</v>
      </c>
      <c r="S589" s="36">
        <f>Inputs!$B$12*(1+$B589)^2*$C589+Inputs!$B$29*(1+$D589)^2*Inputs!$B$19+Inputs!$B$30*(1+$E589)^2*Inputs!$B$20+Inputs!$B$31*(1+$F589)^2*Inputs!$B$21+Inputs!$B$22*(1+Inputs!$B$23)^2</f>
        <v>17643.825947601497</v>
      </c>
      <c r="T589" s="36">
        <f>Inputs!$B$12*(1+$B589)^3*$C589+Inputs!$B$29*(1+$D589)^3*Inputs!$B$19+Inputs!$B$30*(1+$E589)^3*Inputs!$B$20+Inputs!$B$31*(1+$F589)^3*Inputs!$B$21+Inputs!$B$22*(1+Inputs!$B$23)^3</f>
        <v>20767.240754369108</v>
      </c>
      <c r="U589" s="36">
        <f>Inputs!$B$12*(1+$B589)^4*$C589+Inputs!$B$29*(1+$D589)^4*Inputs!$B$19+Inputs!$B$30*(1+$E589)^4*Inputs!$B$20+Inputs!$B$31*(1+$F589)^4*Inputs!$B$21+Inputs!$B$22*(1+Inputs!$B$23)^4</f>
        <v>24805.30393757156</v>
      </c>
      <c r="V589" s="35">
        <f>Inputs!$B$13/(Q589*(1-$G589))</f>
        <v>1.1954674140577179</v>
      </c>
      <c r="W589" s="36">
        <f>Inputs!$B$13</f>
        <v>12660</v>
      </c>
      <c r="X589" s="36">
        <f t="shared" si="83"/>
        <v>14059.110016671342</v>
      </c>
      <c r="Y589" s="36">
        <f t="shared" si="84"/>
        <v>15837.343650652485</v>
      </c>
      <c r="Z589" s="36">
        <f t="shared" si="85"/>
        <v>18096.581098710678</v>
      </c>
      <c r="AA589" s="36">
        <f t="shared" si="86"/>
        <v>20965.115699130984</v>
      </c>
      <c r="AB589" s="36">
        <f t="shared" si="87"/>
        <v>61895.329960740768</v>
      </c>
      <c r="AC589" s="36">
        <f t="shared" si="88"/>
        <v>319897.75835755217</v>
      </c>
      <c r="AD589" s="36">
        <f t="shared" si="89"/>
        <v>206674.49900854949</v>
      </c>
    </row>
    <row r="590" spans="1:30" ht="14.25" customHeight="1" x14ac:dyDescent="0.25">
      <c r="A590" s="16">
        <v>574</v>
      </c>
      <c r="B590" s="34">
        <v>0.36083474935093601</v>
      </c>
      <c r="C590" s="34">
        <v>6.8227713147020905E-2</v>
      </c>
      <c r="D590" s="34">
        <v>2.29700101050309E-2</v>
      </c>
      <c r="E590" s="34">
        <v>1.6777710520845798E-2</v>
      </c>
      <c r="F590" s="34">
        <v>3.2866498531642502E-2</v>
      </c>
      <c r="G590" s="34">
        <v>0.18536313483608799</v>
      </c>
      <c r="H590" s="35">
        <v>1.1099631825235099</v>
      </c>
      <c r="I590" s="34">
        <v>9.4247264848715095E-2</v>
      </c>
      <c r="J590" s="34">
        <v>2.5298469889478401E-2</v>
      </c>
      <c r="K590" s="36">
        <f>Inputs!$B$12*(1+$B590)^4</f>
        <v>205765.61982585132</v>
      </c>
      <c r="L590" s="36">
        <f t="shared" si="80"/>
        <v>20690.235710107336</v>
      </c>
      <c r="M590" s="36">
        <f t="shared" si="81"/>
        <v>256819.26924654932</v>
      </c>
      <c r="N590" s="37">
        <f>M590/Inputs!$B$6</f>
        <v>391.49278848559345</v>
      </c>
      <c r="O590" s="38">
        <f>IF(N590&gt;Inputs!$B$4,1,0)</f>
        <v>0</v>
      </c>
      <c r="P590" s="34">
        <f t="shared" si="82"/>
        <v>6.8948794959236698E-2</v>
      </c>
      <c r="Q590" s="36">
        <f>Inputs!$B$12*(1+$B590)^0*$C590+Inputs!$B$29*(1+$D590)^0*Inputs!$B$19+Inputs!$B$30*(1+$E590)^0*Inputs!$B$20+Inputs!$B$31*(1+$F590)^0*Inputs!$B$21+Inputs!$B$22*(1+Inputs!$B$23)^0</f>
        <v>12115.706816248177</v>
      </c>
      <c r="R590" s="36">
        <f>Inputs!$B$12*(1+$B590)^1*$C590+Inputs!$B$29*(1+$D590)^1*Inputs!$B$19+Inputs!$B$30*(1+$E590)^1*Inputs!$B$20+Inputs!$B$31*(1+$F590)^1*Inputs!$B$21+Inputs!$B$22*(1+Inputs!$B$23)^1</f>
        <v>13790.057534534517</v>
      </c>
      <c r="S590" s="36">
        <f>Inputs!$B$12*(1+$B590)^2*$C590+Inputs!$B$29*(1+$D590)^2*Inputs!$B$19+Inputs!$B$30*(1+$E590)^2*Inputs!$B$20+Inputs!$B$31*(1+$F590)^2*Inputs!$B$21+Inputs!$B$22*(1+Inputs!$B$23)^2</f>
        <v>16002.662216883669</v>
      </c>
      <c r="T590" s="36">
        <f>Inputs!$B$12*(1+$B590)^3*$C590+Inputs!$B$29*(1+$D590)^3*Inputs!$B$19+Inputs!$B$30*(1+$E590)^3*Inputs!$B$20+Inputs!$B$31*(1+$F590)^3*Inputs!$B$21+Inputs!$B$22*(1+Inputs!$B$23)^3</f>
        <v>18945.996433936518</v>
      </c>
      <c r="U590" s="36">
        <f>Inputs!$B$12*(1+$B590)^4*$C590+Inputs!$B$29*(1+$D590)^4*Inputs!$B$19+Inputs!$B$30*(1+$E590)^4*Inputs!$B$20+Inputs!$B$31*(1+$F590)^4*Inputs!$B$21+Inputs!$B$22*(1+Inputs!$B$23)^4</f>
        <v>22881.938041423426</v>
      </c>
      <c r="V590" s="35">
        <f>Inputs!$B$13/(Q590*(1-$G590))</f>
        <v>1.2826875833129738</v>
      </c>
      <c r="W590" s="36">
        <f>Inputs!$B$13</f>
        <v>12660</v>
      </c>
      <c r="X590" s="36">
        <f t="shared" si="83"/>
        <v>13924.478544032838</v>
      </c>
      <c r="Y590" s="36">
        <f t="shared" si="84"/>
        <v>15595.726673235218</v>
      </c>
      <c r="Z590" s="36">
        <f t="shared" si="85"/>
        <v>17797.752410100838</v>
      </c>
      <c r="AA590" s="36">
        <f t="shared" si="86"/>
        <v>20690.235710107336</v>
      </c>
      <c r="AB590" s="36">
        <f t="shared" si="87"/>
        <v>60703.85996206553</v>
      </c>
      <c r="AC590" s="36">
        <f t="shared" si="88"/>
        <v>307672.7740893435</v>
      </c>
      <c r="AD590" s="36">
        <f t="shared" si="89"/>
        <v>196115.40928448379</v>
      </c>
    </row>
    <row r="591" spans="1:30" ht="14.25" customHeight="1" x14ac:dyDescent="0.25">
      <c r="A591" s="16">
        <v>575</v>
      </c>
      <c r="B591" s="34">
        <v>0.41833660309520099</v>
      </c>
      <c r="C591" s="34">
        <v>8.4453439042588799E-2</v>
      </c>
      <c r="D591" s="34">
        <v>2.03062227848048E-2</v>
      </c>
      <c r="E591" s="34">
        <v>2.0716212420008599E-2</v>
      </c>
      <c r="F591" s="34">
        <v>-1.05440121979285E-2</v>
      </c>
      <c r="G591" s="34">
        <v>0.18825558896011199</v>
      </c>
      <c r="H591" s="35">
        <v>1.1557312309063501</v>
      </c>
      <c r="I591" s="34">
        <v>9.5756501485867396E-2</v>
      </c>
      <c r="J591" s="34">
        <v>2.8868771398628399E-2</v>
      </c>
      <c r="K591" s="36">
        <f>Inputs!$B$12*(1+$B591)^4</f>
        <v>242811.07627271337</v>
      </c>
      <c r="L591" s="36">
        <f t="shared" si="80"/>
        <v>26777.896198402228</v>
      </c>
      <c r="M591" s="36">
        <f t="shared" si="81"/>
        <v>329356.84555666446</v>
      </c>
      <c r="N591" s="37">
        <f>M591/Inputs!$B$6</f>
        <v>502.06836212906165</v>
      </c>
      <c r="O591" s="38">
        <f>IF(N591&gt;Inputs!$B$4,1,0)</f>
        <v>1</v>
      </c>
      <c r="P591" s="34">
        <f t="shared" si="82"/>
        <v>6.6887730087239E-2</v>
      </c>
      <c r="Q591" s="36">
        <f>Inputs!$B$12*(1+$B591)^0*$C591+Inputs!$B$29*(1+$D591)^0*Inputs!$B$19+Inputs!$B$30*(1+$E591)^0*Inputs!$B$20+Inputs!$B$31*(1+$F591)^0*Inputs!$B$21+Inputs!$B$22*(1+Inputs!$B$23)^0</f>
        <v>13089.250369982248</v>
      </c>
      <c r="R591" s="36">
        <f>Inputs!$B$12*(1+$B591)^1*$C591+Inputs!$B$29*(1+$D591)^1*Inputs!$B$19+Inputs!$B$30*(1+$E591)^1*Inputs!$B$20+Inputs!$B$31*(1+$F591)^1*Inputs!$B$21+Inputs!$B$22*(1+Inputs!$B$23)^1</f>
        <v>15211.454513057033</v>
      </c>
      <c r="S591" s="36">
        <f>Inputs!$B$12*(1+$B591)^2*$C591+Inputs!$B$29*(1+$D591)^2*Inputs!$B$19+Inputs!$B$30*(1+$E591)^2*Inputs!$B$20+Inputs!$B$31*(1+$F591)^2*Inputs!$B$21+Inputs!$B$22*(1+Inputs!$B$23)^2</f>
        <v>18221.317003173874</v>
      </c>
      <c r="T591" s="36">
        <f>Inputs!$B$12*(1+$B591)^3*$C591+Inputs!$B$29*(1+$D591)^3*Inputs!$B$19+Inputs!$B$30*(1+$E591)^3*Inputs!$B$20+Inputs!$B$31*(1+$F591)^3*Inputs!$B$21+Inputs!$B$22*(1+Inputs!$B$23)^3</f>
        <v>22489.79670759476</v>
      </c>
      <c r="U591" s="36">
        <f>Inputs!$B$12*(1+$B591)^4*$C591+Inputs!$B$29*(1+$D591)^4*Inputs!$B$19+Inputs!$B$30*(1+$E591)^4*Inputs!$B$20+Inputs!$B$31*(1+$F591)^4*Inputs!$B$21+Inputs!$B$22*(1+Inputs!$B$23)^4</f>
        <v>28543.044682285901</v>
      </c>
      <c r="V591" s="35">
        <f>Inputs!$B$13/(Q591*(1-$G591))</f>
        <v>1.1915153005750008</v>
      </c>
      <c r="W591" s="36">
        <f>Inputs!$B$13</f>
        <v>12660</v>
      </c>
      <c r="X591" s="36">
        <f t="shared" si="83"/>
        <v>14602.144586470342</v>
      </c>
      <c r="Y591" s="36">
        <f t="shared" si="84"/>
        <v>17359.123032608109</v>
      </c>
      <c r="Z591" s="36">
        <f t="shared" si="85"/>
        <v>21262.30915809247</v>
      </c>
      <c r="AA591" s="36">
        <f t="shared" si="86"/>
        <v>26777.896198402228</v>
      </c>
      <c r="AB591" s="36">
        <f t="shared" si="87"/>
        <v>68609.617258197395</v>
      </c>
      <c r="AC591" s="36">
        <f t="shared" si="88"/>
        <v>411898.28278454818</v>
      </c>
      <c r="AD591" s="36">
        <f t="shared" si="89"/>
        <v>260747.22829846706</v>
      </c>
    </row>
    <row r="592" spans="1:30" ht="14.25" customHeight="1" x14ac:dyDescent="0.25">
      <c r="A592" s="16">
        <v>576</v>
      </c>
      <c r="B592" s="34">
        <v>0.33082950724485199</v>
      </c>
      <c r="C592" s="34">
        <v>9.1278382271674993E-2</v>
      </c>
      <c r="D592" s="34">
        <v>4.9239770743746997E-2</v>
      </c>
      <c r="E592" s="34">
        <v>3.0409960068854699E-2</v>
      </c>
      <c r="F592" s="34">
        <v>-9.13656547052839E-4</v>
      </c>
      <c r="G592" s="34">
        <v>0.187168607932167</v>
      </c>
      <c r="H592" s="35">
        <v>1.05843684599577</v>
      </c>
      <c r="I592" s="34">
        <v>8.6293829503768002E-2</v>
      </c>
      <c r="J592" s="34">
        <v>2.6186223649740901E-2</v>
      </c>
      <c r="K592" s="36">
        <f>Inputs!$B$12*(1+$B592)^4</f>
        <v>188209.23802040095</v>
      </c>
      <c r="L592" s="36">
        <f t="shared" si="80"/>
        <v>22295.659064222029</v>
      </c>
      <c r="M592" s="36">
        <f t="shared" si="81"/>
        <v>316301.66989781655</v>
      </c>
      <c r="N592" s="37">
        <f>M592/Inputs!$B$6</f>
        <v>482.16717972228133</v>
      </c>
      <c r="O592" s="38">
        <f>IF(N592&gt;Inputs!$B$4,1,0)</f>
        <v>1</v>
      </c>
      <c r="P592" s="34">
        <f t="shared" si="82"/>
        <v>6.01076058540271E-2</v>
      </c>
      <c r="Q592" s="36">
        <f>Inputs!$B$12*(1+$B592)^0*$C592+Inputs!$B$29*(1+$D592)^0*Inputs!$B$19+Inputs!$B$30*(1+$E592)^0*Inputs!$B$20+Inputs!$B$31*(1+$F592)^0*Inputs!$B$21+Inputs!$B$22*(1+Inputs!$B$23)^0</f>
        <v>13498.746963727423</v>
      </c>
      <c r="R592" s="36">
        <f>Inputs!$B$12*(1+$B592)^1*$C592+Inputs!$B$29*(1+$D592)^1*Inputs!$B$19+Inputs!$B$30*(1+$E592)^1*Inputs!$B$20+Inputs!$B$31*(1+$F592)^1*Inputs!$B$21+Inputs!$B$22*(1+Inputs!$B$23)^1</f>
        <v>15476.249856629285</v>
      </c>
      <c r="S592" s="36">
        <f>Inputs!$B$12*(1+$B592)^2*$C592+Inputs!$B$29*(1+$D592)^2*Inputs!$B$19+Inputs!$B$30*(1+$E592)^2*Inputs!$B$20+Inputs!$B$31*(1+$F592)^2*Inputs!$B$21+Inputs!$B$22*(1+Inputs!$B$23)^2</f>
        <v>18061.421193455295</v>
      </c>
      <c r="T592" s="36">
        <f>Inputs!$B$12*(1+$B592)^3*$C592+Inputs!$B$29*(1+$D592)^3*Inputs!$B$19+Inputs!$B$30*(1+$E592)^3*Inputs!$B$20+Inputs!$B$31*(1+$F592)^3*Inputs!$B$21+Inputs!$B$22*(1+Inputs!$B$23)^3</f>
        <v>21452.967487019676</v>
      </c>
      <c r="U592" s="36">
        <f>Inputs!$B$12*(1+$B592)^4*$C592+Inputs!$B$29*(1+$D592)^4*Inputs!$B$19+Inputs!$B$30*(1+$E592)^4*Inputs!$B$20+Inputs!$B$31*(1+$F592)^4*Inputs!$B$21+Inputs!$B$22*(1+Inputs!$B$23)^4</f>
        <v>25915.219804641714</v>
      </c>
      <c r="V592" s="35">
        <f>Inputs!$B$13/(Q592*(1-$G592))</f>
        <v>1.1538245658329056</v>
      </c>
      <c r="W592" s="36">
        <f>Inputs!$B$13</f>
        <v>12660</v>
      </c>
      <c r="X592" s="36">
        <f t="shared" si="83"/>
        <v>14214.646006542289</v>
      </c>
      <c r="Y592" s="36">
        <f t="shared" si="84"/>
        <v>16238.983364496018</v>
      </c>
      <c r="Z592" s="36">
        <f t="shared" si="85"/>
        <v>18872.48073591468</v>
      </c>
      <c r="AA592" s="36">
        <f t="shared" si="86"/>
        <v>22295.659064222029</v>
      </c>
      <c r="AB592" s="36">
        <f t="shared" si="87"/>
        <v>64661.191732237683</v>
      </c>
      <c r="AC592" s="36">
        <f t="shared" si="88"/>
        <v>380642.31396039273</v>
      </c>
      <c r="AD592" s="36">
        <f t="shared" si="89"/>
        <v>251640.47816557885</v>
      </c>
    </row>
    <row r="593" spans="1:30" ht="14.25" customHeight="1" x14ac:dyDescent="0.25">
      <c r="A593" s="16">
        <v>577</v>
      </c>
      <c r="B593" s="34">
        <v>0.33984926199218402</v>
      </c>
      <c r="C593" s="34">
        <v>6.73310021604272E-2</v>
      </c>
      <c r="D593" s="34">
        <v>2.64569093670886E-2</v>
      </c>
      <c r="E593" s="34">
        <v>4.8929262465203398E-2</v>
      </c>
      <c r="F593" s="34">
        <v>1.7997053102308501E-2</v>
      </c>
      <c r="G593" s="34">
        <v>0.15479701417369099</v>
      </c>
      <c r="H593" s="35">
        <v>1.1031857268826899</v>
      </c>
      <c r="I593" s="34">
        <v>9.1857120241066403E-2</v>
      </c>
      <c r="J593" s="34">
        <v>1.9754718052940101E-2</v>
      </c>
      <c r="K593" s="36">
        <f>Inputs!$B$12*(1+$B593)^4</f>
        <v>193363.73036907471</v>
      </c>
      <c r="L593" s="36">
        <f t="shared" ref="L593:L656" si="90">AA593</f>
        <v>20492.884799878746</v>
      </c>
      <c r="M593" s="36">
        <f t="shared" ref="M593:M656" si="91">AB593+AD593</f>
        <v>247709.06249751674</v>
      </c>
      <c r="N593" s="37">
        <f>M593/Inputs!$B$6</f>
        <v>377.60527819743407</v>
      </c>
      <c r="O593" s="38">
        <f>IF(N593&gt;Inputs!$B$4,1,0)</f>
        <v>0</v>
      </c>
      <c r="P593" s="34">
        <f t="shared" ref="P593:P656" si="92">I593-J593</f>
        <v>7.2102402188126302E-2</v>
      </c>
      <c r="Q593" s="36">
        <f>Inputs!$B$12*(1+$B593)^0*$C593+Inputs!$B$29*(1+$D593)^0*Inputs!$B$19+Inputs!$B$30*(1+$E593)^0*Inputs!$B$20+Inputs!$B$31*(1+$F593)^0*Inputs!$B$21+Inputs!$B$22*(1+Inputs!$B$23)^0</f>
        <v>12061.904157052555</v>
      </c>
      <c r="R593" s="36">
        <f>Inputs!$B$12*(1+$B593)^1*$C593+Inputs!$B$29*(1+$D593)^1*Inputs!$B$19+Inputs!$B$30*(1+$E593)^1*Inputs!$B$20+Inputs!$B$31*(1+$F593)^1*Inputs!$B$21+Inputs!$B$22*(1+Inputs!$B$23)^1</f>
        <v>13657.170941992186</v>
      </c>
      <c r="S593" s="36">
        <f>Inputs!$B$12*(1+$B593)^2*$C593+Inputs!$B$29*(1+$D593)^2*Inputs!$B$19+Inputs!$B$30*(1+$E593)^2*Inputs!$B$20+Inputs!$B$31*(1+$F593)^2*Inputs!$B$21+Inputs!$B$22*(1+Inputs!$B$23)^2</f>
        <v>15726.742193320675</v>
      </c>
      <c r="T593" s="36">
        <f>Inputs!$B$12*(1+$B593)^3*$C593+Inputs!$B$29*(1+$D593)^3*Inputs!$B$19+Inputs!$B$30*(1+$E593)^3*Inputs!$B$20+Inputs!$B$31*(1+$F593)^3*Inputs!$B$21+Inputs!$B$22*(1+Inputs!$B$23)^3</f>
        <v>18429.508835101762</v>
      </c>
      <c r="U593" s="36">
        <f>Inputs!$B$12*(1+$B593)^4*$C593+Inputs!$B$29*(1+$D593)^4*Inputs!$B$19+Inputs!$B$30*(1+$E593)^4*Inputs!$B$20+Inputs!$B$31*(1+$F593)^4*Inputs!$B$21+Inputs!$B$22*(1+Inputs!$B$23)^4</f>
        <v>21978.266836745406</v>
      </c>
      <c r="V593" s="35">
        <f>Inputs!$B$13/(Q593*(1-$G593))</f>
        <v>1.2418147380047888</v>
      </c>
      <c r="W593" s="36">
        <f>Inputs!$B$13</f>
        <v>12660</v>
      </c>
      <c r="X593" s="36">
        <f t="shared" ref="X593:X656" si="93">R593*(1-$G593)*($V593+($H593-$V593)*1/4)</f>
        <v>13934.317426144933</v>
      </c>
      <c r="Y593" s="36">
        <f t="shared" ref="Y593:Y656" si="94">S593*(1-$G593)*($V593+($H593-$V593)*2/4)</f>
        <v>15585.212480522074</v>
      </c>
      <c r="Z593" s="36">
        <f t="shared" ref="Z593:Z656" si="95">T593*(1-$G593)*($V593+($H593-$V593)*3/4)</f>
        <v>17723.811313319533</v>
      </c>
      <c r="AA593" s="36">
        <f t="shared" ref="AA593:AA656" si="96">U593*(1-$G593)*$H593</f>
        <v>20492.884799878746</v>
      </c>
      <c r="AB593" s="36">
        <f t="shared" ref="AB593:AB656" si="97">W593/(1+$I593)^1+X593/(1+$I593)^2+Y593/(1+$I593)^3+Z593/(1+$I593)^4+AA593/(1+$I593)^5</f>
        <v>60933.507715212574</v>
      </c>
      <c r="AC593" s="36">
        <f t="shared" ref="AC593:AC656" si="98">AA593*(1+$J593)/($I593-$J593)</f>
        <v>289833.83808304142</v>
      </c>
      <c r="AD593" s="36">
        <f t="shared" ref="AD593:AD656" si="99">AC593/(1+$I593)^5</f>
        <v>186775.55478230416</v>
      </c>
    </row>
    <row r="594" spans="1:30" ht="14.25" customHeight="1" x14ac:dyDescent="0.25">
      <c r="A594" s="16">
        <v>578</v>
      </c>
      <c r="B594" s="34">
        <v>0.38477996258670399</v>
      </c>
      <c r="C594" s="34">
        <v>7.3470157912996104E-2</v>
      </c>
      <c r="D594" s="34">
        <v>3.2677560753201502E-2</v>
      </c>
      <c r="E594" s="34">
        <v>4.75509283547026E-2</v>
      </c>
      <c r="F594" s="34">
        <v>2.8200405376391499E-2</v>
      </c>
      <c r="G594" s="34">
        <v>0.16049218050708799</v>
      </c>
      <c r="H594" s="35">
        <v>1.0593770978431101</v>
      </c>
      <c r="I594" s="34">
        <v>0.101978281522711</v>
      </c>
      <c r="J594" s="34">
        <v>2.4495063676108299E-2</v>
      </c>
      <c r="K594" s="36">
        <f>Inputs!$B$12*(1+$B594)^4</f>
        <v>220634.96265528971</v>
      </c>
      <c r="L594" s="36">
        <f t="shared" si="90"/>
        <v>22625.087060200822</v>
      </c>
      <c r="M594" s="36">
        <f t="shared" si="91"/>
        <v>246248.08075133411</v>
      </c>
      <c r="N594" s="37">
        <f>M594/Inputs!$B$6</f>
        <v>375.37817187703371</v>
      </c>
      <c r="O594" s="38">
        <f>IF(N594&gt;Inputs!$B$4,1,0)</f>
        <v>0</v>
      </c>
      <c r="P594" s="34">
        <f t="shared" si="92"/>
        <v>7.7483217846602698E-2</v>
      </c>
      <c r="Q594" s="36">
        <f>Inputs!$B$12*(1+$B594)^0*$C594+Inputs!$B$29*(1+$D594)^0*Inputs!$B$19+Inputs!$B$30*(1+$E594)^0*Inputs!$B$20+Inputs!$B$31*(1+$F594)^0*Inputs!$B$21+Inputs!$B$22*(1+Inputs!$B$23)^0</f>
        <v>12430.253502206688</v>
      </c>
      <c r="R594" s="36">
        <f>Inputs!$B$12*(1+$B594)^1*$C594+Inputs!$B$29*(1+$D594)^1*Inputs!$B$19+Inputs!$B$30*(1+$E594)^1*Inputs!$B$20+Inputs!$B$31*(1+$F594)^1*Inputs!$B$21+Inputs!$B$22*(1+Inputs!$B$23)^1</f>
        <v>14411.875120154582</v>
      </c>
      <c r="S594" s="36">
        <f>Inputs!$B$12*(1+$B594)^2*$C594+Inputs!$B$29*(1+$D594)^2*Inputs!$B$19+Inputs!$B$30*(1+$E594)^2*Inputs!$B$20+Inputs!$B$31*(1+$F594)^2*Inputs!$B$21+Inputs!$B$22*(1+Inputs!$B$23)^2</f>
        <v>17056.874469327136</v>
      </c>
      <c r="T594" s="36">
        <f>Inputs!$B$12*(1+$B594)^3*$C594+Inputs!$B$29*(1+$D594)^3*Inputs!$B$19+Inputs!$B$30*(1+$E594)^3*Inputs!$B$20+Inputs!$B$31*(1+$F594)^3*Inputs!$B$21+Inputs!$B$22*(1+Inputs!$B$23)^3</f>
        <v>20616.806230661605</v>
      </c>
      <c r="U594" s="36">
        <f>Inputs!$B$12*(1+$B594)^4*$C594+Inputs!$B$29*(1+$D594)^4*Inputs!$B$19+Inputs!$B$30*(1+$E594)^4*Inputs!$B$20+Inputs!$B$31*(1+$F594)^4*Inputs!$B$21+Inputs!$B$22*(1+Inputs!$B$23)^4</f>
        <v>25439.872679865439</v>
      </c>
      <c r="V594" s="35">
        <f>Inputs!$B$13/(Q594*(1-$G594))</f>
        <v>1.2131904257393287</v>
      </c>
      <c r="W594" s="36">
        <f>Inputs!$B$13</f>
        <v>12660</v>
      </c>
      <c r="X594" s="36">
        <f t="shared" si="93"/>
        <v>14213.00531041362</v>
      </c>
      <c r="Y594" s="36">
        <f t="shared" si="94"/>
        <v>16270.878396946104</v>
      </c>
      <c r="Z594" s="36">
        <f t="shared" si="95"/>
        <v>19001.216192239641</v>
      </c>
      <c r="AA594" s="36">
        <f t="shared" si="96"/>
        <v>22625.087060200822</v>
      </c>
      <c r="AB594" s="36">
        <f t="shared" si="97"/>
        <v>62159.307157868054</v>
      </c>
      <c r="AC594" s="36">
        <f t="shared" si="98"/>
        <v>299152.39264206996</v>
      </c>
      <c r="AD594" s="36">
        <f t="shared" si="99"/>
        <v>184088.77359346606</v>
      </c>
    </row>
    <row r="595" spans="1:30" ht="14.25" customHeight="1" x14ac:dyDescent="0.25">
      <c r="A595" s="16">
        <v>579</v>
      </c>
      <c r="B595" s="34">
        <v>0.31295598225849702</v>
      </c>
      <c r="C595" s="34">
        <v>0.10091619813174001</v>
      </c>
      <c r="D595" s="34">
        <v>2.3298803266612801E-2</v>
      </c>
      <c r="E595" s="34">
        <v>3.6131273698147802E-2</v>
      </c>
      <c r="F595" s="34">
        <v>-7.8691469688166999E-4</v>
      </c>
      <c r="G595" s="34">
        <v>0.19082778157542099</v>
      </c>
      <c r="H595" s="35">
        <v>1.0702179543336701</v>
      </c>
      <c r="I595" s="34">
        <v>9.6567583604870805E-2</v>
      </c>
      <c r="J595" s="34">
        <v>2.2687948030952001E-2</v>
      </c>
      <c r="K595" s="36">
        <f>Inputs!$B$12*(1+$B595)^4</f>
        <v>178300.23502904581</v>
      </c>
      <c r="L595" s="36">
        <f t="shared" si="90"/>
        <v>22874.152341758563</v>
      </c>
      <c r="M595" s="36">
        <f t="shared" si="91"/>
        <v>263383.05183005624</v>
      </c>
      <c r="N595" s="37">
        <f>M595/Inputs!$B$6</f>
        <v>401.49855461898818</v>
      </c>
      <c r="O595" s="38">
        <f>IF(N595&gt;Inputs!$B$4,1,0)</f>
        <v>1</v>
      </c>
      <c r="P595" s="34">
        <f t="shared" si="92"/>
        <v>7.38796355739188E-2</v>
      </c>
      <c r="Q595" s="36">
        <f>Inputs!$B$12*(1+$B595)^0*$C595+Inputs!$B$29*(1+$D595)^0*Inputs!$B$19+Inputs!$B$30*(1+$E595)^0*Inputs!$B$20+Inputs!$B$31*(1+$F595)^0*Inputs!$B$21+Inputs!$B$22*(1+Inputs!$B$23)^0</f>
        <v>14077.015915331322</v>
      </c>
      <c r="R595" s="36">
        <f>Inputs!$B$12*(1+$B595)^1*$C595+Inputs!$B$29*(1+$D595)^1*Inputs!$B$19+Inputs!$B$30*(1+$E595)^1*Inputs!$B$20+Inputs!$B$31*(1+$F595)^1*Inputs!$B$21+Inputs!$B$22*(1+Inputs!$B$23)^1</f>
        <v>16066.963404989478</v>
      </c>
      <c r="S595" s="36">
        <f>Inputs!$B$12*(1+$B595)^2*$C595+Inputs!$B$29*(1+$D595)^2*Inputs!$B$19+Inputs!$B$30*(1+$E595)^2*Inputs!$B$20+Inputs!$B$31*(1+$F595)^2*Inputs!$B$21+Inputs!$B$22*(1+Inputs!$B$23)^2</f>
        <v>18652.944237094169</v>
      </c>
      <c r="T595" s="36">
        <f>Inputs!$B$12*(1+$B595)^3*$C595+Inputs!$B$29*(1+$D595)^3*Inputs!$B$19+Inputs!$B$30*(1+$E595)^3*Inputs!$B$20+Inputs!$B$31*(1+$F595)^3*Inputs!$B$21+Inputs!$B$22*(1+Inputs!$B$23)^3</f>
        <v>22020.649571171911</v>
      </c>
      <c r="U595" s="36">
        <f>Inputs!$B$12*(1+$B595)^4*$C595+Inputs!$B$29*(1+$D595)^4*Inputs!$B$19+Inputs!$B$30*(1+$E595)^4*Inputs!$B$20+Inputs!$B$31*(1+$F595)^4*Inputs!$B$21+Inputs!$B$22*(1+Inputs!$B$23)^4</f>
        <v>26413.856435367015</v>
      </c>
      <c r="V595" s="35">
        <f>Inputs!$B$13/(Q595*(1-$G595))</f>
        <v>1.1114300647140942</v>
      </c>
      <c r="W595" s="36">
        <f>Inputs!$B$13</f>
        <v>12660</v>
      </c>
      <c r="X595" s="36">
        <f t="shared" si="93"/>
        <v>14315.68700637513</v>
      </c>
      <c r="Y595" s="36">
        <f t="shared" si="94"/>
        <v>16464.291394468015</v>
      </c>
      <c r="Z595" s="36">
        <f t="shared" si="95"/>
        <v>19253.260809213283</v>
      </c>
      <c r="AA595" s="36">
        <f t="shared" si="96"/>
        <v>22874.152341758563</v>
      </c>
      <c r="AB595" s="36">
        <f t="shared" si="97"/>
        <v>63679.225354068716</v>
      </c>
      <c r="AC595" s="36">
        <f t="shared" si="98"/>
        <v>316638.26898462354</v>
      </c>
      <c r="AD595" s="36">
        <f t="shared" si="99"/>
        <v>199703.8264759875</v>
      </c>
    </row>
    <row r="596" spans="1:30" ht="14.25" customHeight="1" x14ac:dyDescent="0.25">
      <c r="A596" s="16">
        <v>580</v>
      </c>
      <c r="B596" s="34">
        <v>0.12532385364880599</v>
      </c>
      <c r="C596" s="34">
        <v>7.7534437716281296E-2</v>
      </c>
      <c r="D596" s="34">
        <v>3.68655064448523E-2</v>
      </c>
      <c r="E596" s="34">
        <v>7.1304974806735102E-2</v>
      </c>
      <c r="F596" s="34">
        <v>5.8051603988962296E-3</v>
      </c>
      <c r="G596" s="34">
        <v>0.20132508822641099</v>
      </c>
      <c r="H596" s="35">
        <v>1.04635670372237</v>
      </c>
      <c r="I596" s="34">
        <v>9.4923431741955305E-2</v>
      </c>
      <c r="J596" s="34">
        <v>2.5397040305014999E-2</v>
      </c>
      <c r="K596" s="36">
        <f>Inputs!$B$12*(1+$B596)^4</f>
        <v>96219.113097214737</v>
      </c>
      <c r="L596" s="36">
        <f t="shared" si="90"/>
        <v>13880.682468887917</v>
      </c>
      <c r="M596" s="36">
        <f t="shared" si="91"/>
        <v>180799.85154974359</v>
      </c>
      <c r="N596" s="37">
        <f>M596/Inputs!$B$6</f>
        <v>275.60952980143838</v>
      </c>
      <c r="O596" s="38">
        <f>IF(N596&gt;Inputs!$B$4,1,0)</f>
        <v>0</v>
      </c>
      <c r="P596" s="34">
        <f t="shared" si="92"/>
        <v>6.952639143694031E-2</v>
      </c>
      <c r="Q596" s="36">
        <f>Inputs!$B$12*(1+$B596)^0*$C596+Inputs!$B$29*(1+$D596)^0*Inputs!$B$19+Inputs!$B$30*(1+$E596)^0*Inputs!$B$20+Inputs!$B$31*(1+$F596)^0*Inputs!$B$21+Inputs!$B$22*(1+Inputs!$B$23)^0</f>
        <v>12674.110290403798</v>
      </c>
      <c r="R596" s="36">
        <f>Inputs!$B$12*(1+$B596)^1*$C596+Inputs!$B$29*(1+$D596)^1*Inputs!$B$19+Inputs!$B$30*(1+$E596)^1*Inputs!$B$20+Inputs!$B$31*(1+$F596)^1*Inputs!$B$21+Inputs!$B$22*(1+Inputs!$B$23)^1</f>
        <v>13514.933409736546</v>
      </c>
      <c r="S596" s="36">
        <f>Inputs!$B$12*(1+$B596)^2*$C596+Inputs!$B$29*(1+$D596)^2*Inputs!$B$19+Inputs!$B$30*(1+$E596)^2*Inputs!$B$20+Inputs!$B$31*(1+$F596)^2*Inputs!$B$21+Inputs!$B$22*(1+Inputs!$B$23)^2</f>
        <v>14444.15100773536</v>
      </c>
      <c r="T596" s="36">
        <f>Inputs!$B$12*(1+$B596)^3*$C596+Inputs!$B$29*(1+$D596)^3*Inputs!$B$19+Inputs!$B$30*(1+$E596)^3*Inputs!$B$20+Inputs!$B$31*(1+$F596)^3*Inputs!$B$21+Inputs!$B$22*(1+Inputs!$B$23)^3</f>
        <v>15471.934113273177</v>
      </c>
      <c r="U596" s="36">
        <f>Inputs!$B$12*(1+$B596)^4*$C596+Inputs!$B$29*(1+$D596)^4*Inputs!$B$19+Inputs!$B$30*(1+$E596)^4*Inputs!$B$20+Inputs!$B$31*(1+$F596)^4*Inputs!$B$21+Inputs!$B$22*(1+Inputs!$B$23)^4</f>
        <v>16609.670459188499</v>
      </c>
      <c r="V596" s="35">
        <f>Inputs!$B$13/(Q596*(1-$G596))</f>
        <v>1.2506799315029991</v>
      </c>
      <c r="W596" s="36">
        <f>Inputs!$B$13</f>
        <v>12660</v>
      </c>
      <c r="X596" s="36">
        <f t="shared" si="93"/>
        <v>12948.518833521122</v>
      </c>
      <c r="Y596" s="36">
        <f t="shared" si="94"/>
        <v>13249.515230257926</v>
      </c>
      <c r="Z596" s="36">
        <f t="shared" si="95"/>
        <v>13561.085376609861</v>
      </c>
      <c r="AA596" s="36">
        <f t="shared" si="96"/>
        <v>13880.682468887917</v>
      </c>
      <c r="AB596" s="36">
        <f t="shared" si="97"/>
        <v>50712.689213031801</v>
      </c>
      <c r="AC596" s="36">
        <f t="shared" si="98"/>
        <v>204716.66121088347</v>
      </c>
      <c r="AD596" s="36">
        <f t="shared" si="99"/>
        <v>130087.16233671179</v>
      </c>
    </row>
    <row r="597" spans="1:30" ht="14.25" customHeight="1" x14ac:dyDescent="0.25">
      <c r="A597" s="16">
        <v>581</v>
      </c>
      <c r="B597" s="34">
        <v>0.20287853471709</v>
      </c>
      <c r="C597" s="34">
        <v>8.2523067899725203E-2</v>
      </c>
      <c r="D597" s="34">
        <v>1.3512745387431699E-2</v>
      </c>
      <c r="E597" s="34">
        <v>2.39829878233896E-2</v>
      </c>
      <c r="F597" s="34">
        <v>1.51457447760526E-2</v>
      </c>
      <c r="G597" s="34">
        <v>0.18339693504302201</v>
      </c>
      <c r="H597" s="35">
        <v>1.1573595423287899</v>
      </c>
      <c r="I597" s="34">
        <v>9.9079314542956098E-2</v>
      </c>
      <c r="J597" s="34">
        <v>2.4693658795925399E-2</v>
      </c>
      <c r="K597" s="36">
        <f>Inputs!$B$12*(1+$B597)^4</f>
        <v>125614.08823396446</v>
      </c>
      <c r="L597" s="36">
        <f t="shared" si="90"/>
        <v>17778.043017966073</v>
      </c>
      <c r="M597" s="36">
        <f t="shared" si="91"/>
        <v>208800.33256573958</v>
      </c>
      <c r="N597" s="37">
        <f>M597/Inputs!$B$6</f>
        <v>318.29318988679813</v>
      </c>
      <c r="O597" s="38">
        <f>IF(N597&gt;Inputs!$B$4,1,0)</f>
        <v>0</v>
      </c>
      <c r="P597" s="34">
        <f t="shared" si="92"/>
        <v>7.4385655747030696E-2</v>
      </c>
      <c r="Q597" s="36">
        <f>Inputs!$B$12*(1+$B597)^0*$C597+Inputs!$B$29*(1+$D597)^0*Inputs!$B$19+Inputs!$B$30*(1+$E597)^0*Inputs!$B$20+Inputs!$B$31*(1+$F597)^0*Inputs!$B$21+Inputs!$B$22*(1+Inputs!$B$23)^0</f>
        <v>12973.428101410434</v>
      </c>
      <c r="R597" s="36">
        <f>Inputs!$B$12*(1+$B597)^1*$C597+Inputs!$B$29*(1+$D597)^1*Inputs!$B$19+Inputs!$B$30*(1+$E597)^1*Inputs!$B$20+Inputs!$B$31*(1+$F597)^1*Inputs!$B$21+Inputs!$B$22*(1+Inputs!$B$23)^1</f>
        <v>14082.08995519262</v>
      </c>
      <c r="S597" s="36">
        <f>Inputs!$B$12*(1+$B597)^2*$C597+Inputs!$B$29*(1+$D597)^2*Inputs!$B$19+Inputs!$B$30*(1+$E597)^2*Inputs!$B$20+Inputs!$B$31*(1+$F597)^2*Inputs!$B$21+Inputs!$B$22*(1+Inputs!$B$23)^2</f>
        <v>15395.560760383807</v>
      </c>
      <c r="T597" s="36">
        <f>Inputs!$B$12*(1+$B597)^3*$C597+Inputs!$B$29*(1+$D597)^3*Inputs!$B$19+Inputs!$B$30*(1+$E597)^3*Inputs!$B$20+Inputs!$B$31*(1+$F597)^3*Inputs!$B$21+Inputs!$B$22*(1+Inputs!$B$23)^3</f>
        <v>16955.182999096309</v>
      </c>
      <c r="U597" s="36">
        <f>Inputs!$B$12*(1+$B597)^4*$C597+Inputs!$B$29*(1+$D597)^4*Inputs!$B$19+Inputs!$B$30*(1+$E597)^4*Inputs!$B$20+Inputs!$B$31*(1+$F597)^4*Inputs!$B$21+Inputs!$B$22*(1+Inputs!$B$23)^4</f>
        <v>18810.686711607512</v>
      </c>
      <c r="V597" s="35">
        <f>Inputs!$B$13/(Q597*(1-$G597))</f>
        <v>1.1950001250710309</v>
      </c>
      <c r="W597" s="36">
        <f>Inputs!$B$13</f>
        <v>12660</v>
      </c>
      <c r="X597" s="36">
        <f t="shared" si="93"/>
        <v>13633.665669672586</v>
      </c>
      <c r="Y597" s="36">
        <f t="shared" si="94"/>
        <v>14787.005914348703</v>
      </c>
      <c r="Z597" s="36">
        <f t="shared" si="95"/>
        <v>16154.68986927283</v>
      </c>
      <c r="AA597" s="36">
        <f t="shared" si="96"/>
        <v>17778.043017966073</v>
      </c>
      <c r="AB597" s="36">
        <f t="shared" si="97"/>
        <v>56098.716101820151</v>
      </c>
      <c r="AC597" s="36">
        <f t="shared" si="98"/>
        <v>244900.01147886892</v>
      </c>
      <c r="AD597" s="36">
        <f t="shared" si="99"/>
        <v>152701.61646391943</v>
      </c>
    </row>
    <row r="598" spans="1:30" ht="14.25" customHeight="1" x14ac:dyDescent="0.25">
      <c r="A598" s="16">
        <v>582</v>
      </c>
      <c r="B598" s="34">
        <v>0.28962109240392298</v>
      </c>
      <c r="C598" s="34">
        <v>5.8283095878366102E-2</v>
      </c>
      <c r="D598" s="34">
        <v>1.1355825710638401E-2</v>
      </c>
      <c r="E598" s="34">
        <v>5.4996327145005602E-2</v>
      </c>
      <c r="F598" s="34">
        <v>3.9286929340350503E-2</v>
      </c>
      <c r="G598" s="34">
        <v>0.17137708853981001</v>
      </c>
      <c r="H598" s="35">
        <v>1.1093963514607901</v>
      </c>
      <c r="I598" s="34">
        <v>9.4010676504105495E-2</v>
      </c>
      <c r="J598" s="34">
        <v>1.7113201676079302E-2</v>
      </c>
      <c r="K598" s="36">
        <f>Inputs!$B$12*(1+$B598)^4</f>
        <v>165958.59936863565</v>
      </c>
      <c r="L598" s="36">
        <f t="shared" si="90"/>
        <v>17383.367471797534</v>
      </c>
      <c r="M598" s="36">
        <f t="shared" si="91"/>
        <v>202830.12539077029</v>
      </c>
      <c r="N598" s="37">
        <f>M598/Inputs!$B$6</f>
        <v>309.1922643151986</v>
      </c>
      <c r="O598" s="38">
        <f>IF(N598&gt;Inputs!$B$4,1,0)</f>
        <v>0</v>
      </c>
      <c r="P598" s="34">
        <f t="shared" si="92"/>
        <v>7.6897474828026197E-2</v>
      </c>
      <c r="Q598" s="36">
        <f>Inputs!$B$12*(1+$B598)^0*$C598+Inputs!$B$29*(1+$D598)^0*Inputs!$B$19+Inputs!$B$30*(1+$E598)^0*Inputs!$B$20+Inputs!$B$31*(1+$F598)^0*Inputs!$B$21+Inputs!$B$22*(1+Inputs!$B$23)^0</f>
        <v>11519.029780128887</v>
      </c>
      <c r="R598" s="36">
        <f>Inputs!$B$12*(1+$B598)^1*$C598+Inputs!$B$29*(1+$D598)^1*Inputs!$B$19+Inputs!$B$30*(1+$E598)^1*Inputs!$B$20+Inputs!$B$31*(1+$F598)^1*Inputs!$B$21+Inputs!$B$22*(1+Inputs!$B$23)^1</f>
        <v>12815.64801285405</v>
      </c>
      <c r="S598" s="36">
        <f>Inputs!$B$12*(1+$B598)^2*$C598+Inputs!$B$29*(1+$D598)^2*Inputs!$B$19+Inputs!$B$30*(1+$E598)^2*Inputs!$B$20+Inputs!$B$31*(1+$F598)^2*Inputs!$B$21+Inputs!$B$22*(1+Inputs!$B$23)^2</f>
        <v>14418.508327488489</v>
      </c>
      <c r="T598" s="36">
        <f>Inputs!$B$12*(1+$B598)^3*$C598+Inputs!$B$29*(1+$D598)^3*Inputs!$B$19+Inputs!$B$30*(1+$E598)^3*Inputs!$B$20+Inputs!$B$31*(1+$F598)^3*Inputs!$B$21+Inputs!$B$22*(1+Inputs!$B$23)^3</f>
        <v>16413.198794043907</v>
      </c>
      <c r="U598" s="36">
        <f>Inputs!$B$12*(1+$B598)^4*$C598+Inputs!$B$29*(1+$D598)^4*Inputs!$B$19+Inputs!$B$30*(1+$E598)^4*Inputs!$B$20+Inputs!$B$31*(1+$F598)^4*Inputs!$B$21+Inputs!$B$22*(1+Inputs!$B$23)^4</f>
        <v>18909.94389405342</v>
      </c>
      <c r="V598" s="35">
        <f>Inputs!$B$13/(Q598*(1-$G598))</f>
        <v>1.3263583238182701</v>
      </c>
      <c r="W598" s="36">
        <f>Inputs!$B$13</f>
        <v>12660</v>
      </c>
      <c r="X598" s="36">
        <f t="shared" si="93"/>
        <v>13509.051215857486</v>
      </c>
      <c r="Y598" s="36">
        <f t="shared" si="94"/>
        <v>14550.597224039539</v>
      </c>
      <c r="Z598" s="36">
        <f t="shared" si="95"/>
        <v>15825.871350599271</v>
      </c>
      <c r="AA598" s="36">
        <f t="shared" si="96"/>
        <v>17383.367471797534</v>
      </c>
      <c r="AB598" s="36">
        <f t="shared" si="97"/>
        <v>56112.151135217973</v>
      </c>
      <c r="AC598" s="36">
        <f t="shared" si="98"/>
        <v>229927.60925756441</v>
      </c>
      <c r="AD598" s="36">
        <f t="shared" si="99"/>
        <v>146717.97425555231</v>
      </c>
    </row>
    <row r="599" spans="1:30" ht="14.25" customHeight="1" x14ac:dyDescent="0.25">
      <c r="A599" s="16">
        <v>583</v>
      </c>
      <c r="B599" s="34">
        <v>0.22084945311781401</v>
      </c>
      <c r="C599" s="34">
        <v>7.3473113686931199E-2</v>
      </c>
      <c r="D599" s="34">
        <v>3.8545647738684699E-2</v>
      </c>
      <c r="E599" s="34">
        <v>4.1874627019774402E-2</v>
      </c>
      <c r="F599" s="34">
        <v>2.2664995822746999E-2</v>
      </c>
      <c r="G599" s="34">
        <v>0.18128184758022201</v>
      </c>
      <c r="H599" s="35">
        <v>1.0943466147779899</v>
      </c>
      <c r="I599" s="34">
        <v>9.54897249406194E-2</v>
      </c>
      <c r="J599" s="34">
        <v>2.1442312005808602E-2</v>
      </c>
      <c r="K599" s="36">
        <f>Inputs!$B$12*(1+$B599)^4</f>
        <v>133290.65507316333</v>
      </c>
      <c r="L599" s="36">
        <f t="shared" si="90"/>
        <v>16966.225732678224</v>
      </c>
      <c r="M599" s="36">
        <f t="shared" si="91"/>
        <v>203769.58491710239</v>
      </c>
      <c r="N599" s="37">
        <f>M599/Inputs!$B$6</f>
        <v>310.6243672516805</v>
      </c>
      <c r="O599" s="38">
        <f>IF(N599&gt;Inputs!$B$4,1,0)</f>
        <v>0</v>
      </c>
      <c r="P599" s="34">
        <f t="shared" si="92"/>
        <v>7.4047412934810791E-2</v>
      </c>
      <c r="Q599" s="36">
        <f>Inputs!$B$12*(1+$B599)^0*$C599+Inputs!$B$29*(1+$D599)^0*Inputs!$B$19+Inputs!$B$30*(1+$E599)^0*Inputs!$B$20+Inputs!$B$31*(1+$F599)^0*Inputs!$B$21+Inputs!$B$22*(1+Inputs!$B$23)^0</f>
        <v>12430.430848642794</v>
      </c>
      <c r="R599" s="36">
        <f>Inputs!$B$12*(1+$B599)^1*$C599+Inputs!$B$29*(1+$D599)^1*Inputs!$B$19+Inputs!$B$30*(1+$E599)^1*Inputs!$B$20+Inputs!$B$31*(1+$F599)^1*Inputs!$B$21+Inputs!$B$22*(1+Inputs!$B$23)^1</f>
        <v>13669.579184429347</v>
      </c>
      <c r="S599" s="36">
        <f>Inputs!$B$12*(1+$B599)^2*$C599+Inputs!$B$29*(1+$D599)^2*Inputs!$B$19+Inputs!$B$30*(1+$E599)^2*Inputs!$B$20+Inputs!$B$31*(1+$F599)^2*Inputs!$B$21+Inputs!$B$22*(1+Inputs!$B$23)^2</f>
        <v>15133.295652842353</v>
      </c>
      <c r="T599" s="36">
        <f>Inputs!$B$12*(1+$B599)^3*$C599+Inputs!$B$29*(1+$D599)^3*Inputs!$B$19+Inputs!$B$30*(1+$E599)^3*Inputs!$B$20+Inputs!$B$31*(1+$F599)^3*Inputs!$B$21+Inputs!$B$22*(1+Inputs!$B$23)^3</f>
        <v>16869.430281942972</v>
      </c>
      <c r="U599" s="36">
        <f>Inputs!$B$12*(1+$B599)^4*$C599+Inputs!$B$29*(1+$D599)^4*Inputs!$B$19+Inputs!$B$30*(1+$E599)^4*Inputs!$B$20+Inputs!$B$31*(1+$F599)^4*Inputs!$B$21+Inputs!$B$22*(1+Inputs!$B$23)^4</f>
        <v>18936.334760106191</v>
      </c>
      <c r="V599" s="35">
        <f>Inputs!$B$13/(Q599*(1-$G599))</f>
        <v>1.2439791582926862</v>
      </c>
      <c r="W599" s="36">
        <f>Inputs!$B$13</f>
        <v>12660</v>
      </c>
      <c r="X599" s="36">
        <f t="shared" si="93"/>
        <v>13503.378948733487</v>
      </c>
      <c r="Y599" s="36">
        <f t="shared" si="94"/>
        <v>14485.815757248805</v>
      </c>
      <c r="Z599" s="36">
        <f t="shared" si="95"/>
        <v>15631.014339045028</v>
      </c>
      <c r="AA599" s="36">
        <f t="shared" si="96"/>
        <v>16966.225732678224</v>
      </c>
      <c r="AB599" s="36">
        <f t="shared" si="97"/>
        <v>55433.212958146461</v>
      </c>
      <c r="AC599" s="36">
        <f t="shared" si="98"/>
        <v>234039.5180808834</v>
      </c>
      <c r="AD599" s="36">
        <f t="shared" si="99"/>
        <v>148336.37195895592</v>
      </c>
    </row>
    <row r="600" spans="1:30" ht="14.25" customHeight="1" x14ac:dyDescent="0.25">
      <c r="A600" s="16">
        <v>584</v>
      </c>
      <c r="B600" s="34">
        <v>0.52194384620556999</v>
      </c>
      <c r="C600" s="34">
        <v>8.3499493973982999E-2</v>
      </c>
      <c r="D600" s="34">
        <v>3.7818979396060902E-2</v>
      </c>
      <c r="E600" s="34">
        <v>3.9657238912992401E-2</v>
      </c>
      <c r="F600" s="34">
        <v>2.9292253667290099E-2</v>
      </c>
      <c r="G600" s="34">
        <v>0.199558157199893</v>
      </c>
      <c r="H600" s="35">
        <v>1.0217836180909401</v>
      </c>
      <c r="I600" s="34">
        <v>0.108466175431815</v>
      </c>
      <c r="J600" s="34">
        <v>2.6754745666739001E-2</v>
      </c>
      <c r="K600" s="36">
        <f>Inputs!$B$12*(1+$B600)^4</f>
        <v>321918.37457396189</v>
      </c>
      <c r="L600" s="36">
        <f t="shared" si="90"/>
        <v>29538.862130801441</v>
      </c>
      <c r="M600" s="36">
        <f t="shared" si="91"/>
        <v>291326.87533782574</v>
      </c>
      <c r="N600" s="37">
        <f>M600/Inputs!$B$6</f>
        <v>444.09584655156362</v>
      </c>
      <c r="O600" s="38">
        <f>IF(N600&gt;Inputs!$B$4,1,0)</f>
        <v>1</v>
      </c>
      <c r="P600" s="34">
        <f t="shared" si="92"/>
        <v>8.1711429765076005E-2</v>
      </c>
      <c r="Q600" s="36">
        <f>Inputs!$B$12*(1+$B600)^0*$C600+Inputs!$B$29*(1+$D600)^0*Inputs!$B$19+Inputs!$B$30*(1+$E600)^0*Inputs!$B$20+Inputs!$B$31*(1+$F600)^0*Inputs!$B$21+Inputs!$B$22*(1+Inputs!$B$23)^0</f>
        <v>13032.013665865903</v>
      </c>
      <c r="R600" s="36">
        <f>Inputs!$B$12*(1+$B600)^1*$C600+Inputs!$B$29*(1+$D600)^1*Inputs!$B$19+Inputs!$B$30*(1+$E600)^1*Inputs!$B$20+Inputs!$B$31*(1+$F600)^1*Inputs!$B$21+Inputs!$B$22*(1+Inputs!$B$23)^1</f>
        <v>15934.439821306478</v>
      </c>
      <c r="S600" s="36">
        <f>Inputs!$B$12*(1+$B600)^2*$C600+Inputs!$B$29*(1+$D600)^2*Inputs!$B$19+Inputs!$B$30*(1+$E600)^2*Inputs!$B$20+Inputs!$B$31*(1+$F600)^2*Inputs!$B$21+Inputs!$B$22*(1+Inputs!$B$23)^2</f>
        <v>20212.177268017516</v>
      </c>
      <c r="T600" s="36">
        <f>Inputs!$B$12*(1+$B600)^3*$C600+Inputs!$B$29*(1+$D600)^3*Inputs!$B$19+Inputs!$B$30*(1+$E600)^3*Inputs!$B$20+Inputs!$B$31*(1+$F600)^3*Inputs!$B$21+Inputs!$B$22*(1+Inputs!$B$23)^3</f>
        <v>26577.983675746073</v>
      </c>
      <c r="U600" s="36">
        <f>Inputs!$B$12*(1+$B600)^4*$C600+Inputs!$B$29*(1+$D600)^4*Inputs!$B$19+Inputs!$B$30*(1+$E600)^4*Inputs!$B$20+Inputs!$B$31*(1+$F600)^4*Inputs!$B$21+Inputs!$B$22*(1+Inputs!$B$23)^4</f>
        <v>36116.448968118115</v>
      </c>
      <c r="V600" s="35">
        <f>Inputs!$B$13/(Q600*(1-$G600))</f>
        <v>1.2136470254874843</v>
      </c>
      <c r="W600" s="36">
        <f>Inputs!$B$13</f>
        <v>12660</v>
      </c>
      <c r="X600" s="36">
        <f t="shared" si="93"/>
        <v>14867.788208448794</v>
      </c>
      <c r="Y600" s="36">
        <f t="shared" si="94"/>
        <v>18083.150049387987</v>
      </c>
      <c r="Z600" s="36">
        <f t="shared" si="95"/>
        <v>22757.989538396436</v>
      </c>
      <c r="AA600" s="36">
        <f t="shared" si="96"/>
        <v>29538.862130801441</v>
      </c>
      <c r="AB600" s="36">
        <f t="shared" si="97"/>
        <v>69524.882132968938</v>
      </c>
      <c r="AC600" s="36">
        <f t="shared" si="98"/>
        <v>371174.10577190493</v>
      </c>
      <c r="AD600" s="36">
        <f t="shared" si="99"/>
        <v>221801.99320485682</v>
      </c>
    </row>
    <row r="601" spans="1:30" ht="14.25" customHeight="1" x14ac:dyDescent="0.25">
      <c r="A601" s="16">
        <v>585</v>
      </c>
      <c r="B601" s="34">
        <v>0.27499582705058601</v>
      </c>
      <c r="C601" s="34">
        <v>7.5770686504730095E-2</v>
      </c>
      <c r="D601" s="34">
        <v>2.1840384727682599E-2</v>
      </c>
      <c r="E601" s="34">
        <v>1.7327106230244398E-2</v>
      </c>
      <c r="F601" s="34">
        <v>1.79210236174005E-2</v>
      </c>
      <c r="G601" s="34">
        <v>0.16614593847960701</v>
      </c>
      <c r="H601" s="35">
        <v>1.04779605740344</v>
      </c>
      <c r="I601" s="34">
        <v>0.100799853591612</v>
      </c>
      <c r="J601" s="34">
        <v>2.54535785296706E-2</v>
      </c>
      <c r="K601" s="36">
        <f>Inputs!$B$12*(1+$B601)^4</f>
        <v>158557.32265051806</v>
      </c>
      <c r="L601" s="36">
        <f t="shared" si="90"/>
        <v>17959.966718993055</v>
      </c>
      <c r="M601" s="36">
        <f t="shared" si="91"/>
        <v>207107.42828645391</v>
      </c>
      <c r="N601" s="37">
        <f>M601/Inputs!$B$6</f>
        <v>315.71254311959439</v>
      </c>
      <c r="O601" s="38">
        <f>IF(N601&gt;Inputs!$B$4,1,0)</f>
        <v>0</v>
      </c>
      <c r="P601" s="34">
        <f t="shared" si="92"/>
        <v>7.5346275061941401E-2</v>
      </c>
      <c r="Q601" s="36">
        <f>Inputs!$B$12*(1+$B601)^0*$C601+Inputs!$B$29*(1+$D601)^0*Inputs!$B$19+Inputs!$B$30*(1+$E601)^0*Inputs!$B$20+Inputs!$B$31*(1+$F601)^0*Inputs!$B$21+Inputs!$B$22*(1+Inputs!$B$23)^0</f>
        <v>12568.285217710727</v>
      </c>
      <c r="R601" s="36">
        <f>Inputs!$B$12*(1+$B601)^1*$C601+Inputs!$B$29*(1+$D601)^1*Inputs!$B$19+Inputs!$B$30*(1+$E601)^1*Inputs!$B$20+Inputs!$B$31*(1+$F601)^1*Inputs!$B$21+Inputs!$B$22*(1+Inputs!$B$23)^1</f>
        <v>13945.90248984951</v>
      </c>
      <c r="S601" s="36">
        <f>Inputs!$B$12*(1+$B601)^2*$C601+Inputs!$B$29*(1+$D601)^2*Inputs!$B$19+Inputs!$B$30*(1+$E601)^2*Inputs!$B$20+Inputs!$B$31*(1+$F601)^2*Inputs!$B$21+Inputs!$B$22*(1+Inputs!$B$23)^2</f>
        <v>15669.025410118298</v>
      </c>
      <c r="T601" s="36">
        <f>Inputs!$B$12*(1+$B601)^3*$C601+Inputs!$B$29*(1+$D601)^3*Inputs!$B$19+Inputs!$B$30*(1+$E601)^3*Inputs!$B$20+Inputs!$B$31*(1+$F601)^3*Inputs!$B$21+Inputs!$B$22*(1+Inputs!$B$23)^3</f>
        <v>17832.208584297819</v>
      </c>
      <c r="U601" s="36">
        <f>Inputs!$B$12*(1+$B601)^4*$C601+Inputs!$B$29*(1+$D601)^4*Inputs!$B$19+Inputs!$B$30*(1+$E601)^4*Inputs!$B$20+Inputs!$B$31*(1+$F601)^4*Inputs!$B$21+Inputs!$B$22*(1+Inputs!$B$23)^4</f>
        <v>20556.005212061602</v>
      </c>
      <c r="V601" s="35">
        <f>Inputs!$B$13/(Q601*(1-$G601))</f>
        <v>1.2080019336081569</v>
      </c>
      <c r="W601" s="36">
        <f>Inputs!$B$13</f>
        <v>12660</v>
      </c>
      <c r="X601" s="36">
        <f t="shared" si="93"/>
        <v>13581.917761317321</v>
      </c>
      <c r="Y601" s="36">
        <f t="shared" si="94"/>
        <v>14736.767887066828</v>
      </c>
      <c r="Z601" s="36">
        <f t="shared" si="95"/>
        <v>16175.704795422285</v>
      </c>
      <c r="AA601" s="36">
        <f t="shared" si="96"/>
        <v>17959.966718993055</v>
      </c>
      <c r="AB601" s="36">
        <f t="shared" si="97"/>
        <v>55884.400177442258</v>
      </c>
      <c r="AC601" s="36">
        <f t="shared" si="98"/>
        <v>244432.94810691962</v>
      </c>
      <c r="AD601" s="36">
        <f t="shared" si="99"/>
        <v>151223.02810901165</v>
      </c>
    </row>
    <row r="602" spans="1:30" ht="14.25" customHeight="1" x14ac:dyDescent="0.25">
      <c r="A602" s="16">
        <v>586</v>
      </c>
      <c r="B602" s="34">
        <v>0.20616606937657</v>
      </c>
      <c r="C602" s="34">
        <v>5.9837278154650099E-2</v>
      </c>
      <c r="D602" s="34">
        <v>2.52801123989677E-2</v>
      </c>
      <c r="E602" s="34">
        <v>5.23927364002989E-2</v>
      </c>
      <c r="F602" s="34">
        <v>2.6437437778943799E-2</v>
      </c>
      <c r="G602" s="34">
        <v>0.188057128690961</v>
      </c>
      <c r="H602" s="35">
        <v>1.12145640613451</v>
      </c>
      <c r="I602" s="34">
        <v>9.7067095818281796E-2</v>
      </c>
      <c r="J602" s="34">
        <v>1.8264393754425099E-2</v>
      </c>
      <c r="K602" s="36">
        <f>Inputs!$B$12*(1+$B602)^4</f>
        <v>126992.96967764581</v>
      </c>
      <c r="L602" s="36">
        <f t="shared" si="90"/>
        <v>15246.506983744666</v>
      </c>
      <c r="M602" s="36">
        <f t="shared" si="91"/>
        <v>176501.62298337684</v>
      </c>
      <c r="N602" s="37">
        <f>M602/Inputs!$B$6</f>
        <v>269.05735210880619</v>
      </c>
      <c r="O602" s="38">
        <f>IF(N602&gt;Inputs!$B$4,1,0)</f>
        <v>0</v>
      </c>
      <c r="P602" s="34">
        <f t="shared" si="92"/>
        <v>7.88027020638567E-2</v>
      </c>
      <c r="Q602" s="36">
        <f>Inputs!$B$12*(1+$B602)^0*$C602+Inputs!$B$29*(1+$D602)^0*Inputs!$B$19+Inputs!$B$30*(1+$E602)^0*Inputs!$B$20+Inputs!$B$31*(1+$F602)^0*Inputs!$B$21+Inputs!$B$22*(1+Inputs!$B$23)^0</f>
        <v>11612.280716705929</v>
      </c>
      <c r="R602" s="36">
        <f>Inputs!$B$12*(1+$B602)^1*$C602+Inputs!$B$29*(1+$D602)^1*Inputs!$B$19+Inputs!$B$30*(1+$E602)^1*Inputs!$B$20+Inputs!$B$31*(1+$F602)^1*Inputs!$B$21+Inputs!$B$22*(1+Inputs!$B$23)^1</f>
        <v>12617.69215508305</v>
      </c>
      <c r="S602" s="36">
        <f>Inputs!$B$12*(1+$B602)^2*$C602+Inputs!$B$29*(1+$D602)^2*Inputs!$B$19+Inputs!$B$30*(1+$E602)^2*Inputs!$B$20+Inputs!$B$31*(1+$F602)^2*Inputs!$B$21+Inputs!$B$22*(1+Inputs!$B$23)^2</f>
        <v>13785.787892867844</v>
      </c>
      <c r="T602" s="36">
        <f>Inputs!$B$12*(1+$B602)^3*$C602+Inputs!$B$29*(1+$D602)^3*Inputs!$B$19+Inputs!$B$30*(1+$E602)^3*Inputs!$B$20+Inputs!$B$31*(1+$F602)^3*Inputs!$B$21+Inputs!$B$22*(1+Inputs!$B$23)^3</f>
        <v>15148.464698617556</v>
      </c>
      <c r="U602" s="36">
        <f>Inputs!$B$12*(1+$B602)^4*$C602+Inputs!$B$29*(1+$D602)^4*Inputs!$B$19+Inputs!$B$30*(1+$E602)^4*Inputs!$B$20+Inputs!$B$31*(1+$F602)^4*Inputs!$B$21+Inputs!$B$22*(1+Inputs!$B$23)^4</f>
        <v>16744.126167618109</v>
      </c>
      <c r="V602" s="35">
        <f>Inputs!$B$13/(Q602*(1-$G602))</f>
        <v>1.3427362277000283</v>
      </c>
      <c r="W602" s="36">
        <f>Inputs!$B$13</f>
        <v>12660</v>
      </c>
      <c r="X602" s="36">
        <f t="shared" si="93"/>
        <v>13189.380414791369</v>
      </c>
      <c r="Y602" s="36">
        <f t="shared" si="94"/>
        <v>13791.189458023704</v>
      </c>
      <c r="Z602" s="36">
        <f t="shared" si="95"/>
        <v>14473.982002307437</v>
      </c>
      <c r="AA602" s="36">
        <f t="shared" si="96"/>
        <v>15246.506983744666</v>
      </c>
      <c r="AB602" s="36">
        <f t="shared" si="97"/>
        <v>52529.551507571814</v>
      </c>
      <c r="AC602" s="36">
        <f t="shared" si="98"/>
        <v>197010.69613190318</v>
      </c>
      <c r="AD602" s="36">
        <f t="shared" si="99"/>
        <v>123972.07147580503</v>
      </c>
    </row>
    <row r="603" spans="1:30" ht="14.25" customHeight="1" x14ac:dyDescent="0.25">
      <c r="A603" s="16">
        <v>587</v>
      </c>
      <c r="B603" s="34">
        <v>0.30204076690053699</v>
      </c>
      <c r="C603" s="34">
        <v>6.4260295636288295E-2</v>
      </c>
      <c r="D603" s="34">
        <v>5.1228962569859801E-2</v>
      </c>
      <c r="E603" s="34">
        <v>5.47099116282194E-2</v>
      </c>
      <c r="F603" s="34">
        <v>1.26311901080212E-2</v>
      </c>
      <c r="G603" s="34">
        <v>0.19548697616267899</v>
      </c>
      <c r="H603" s="35">
        <v>1.1464952868409499</v>
      </c>
      <c r="I603" s="34">
        <v>9.6678196352637899E-2</v>
      </c>
      <c r="J603" s="34">
        <v>2.6029685648887999E-2</v>
      </c>
      <c r="K603" s="36">
        <f>Inputs!$B$12*(1+$B603)^4</f>
        <v>172444.59204557291</v>
      </c>
      <c r="L603" s="36">
        <f t="shared" si="90"/>
        <v>18791.369366866315</v>
      </c>
      <c r="M603" s="36">
        <f t="shared" si="91"/>
        <v>229841.987592305</v>
      </c>
      <c r="N603" s="37">
        <f>M603/Inputs!$B$6</f>
        <v>350.36888352485516</v>
      </c>
      <c r="O603" s="38">
        <f>IF(N603&gt;Inputs!$B$4,1,0)</f>
        <v>0</v>
      </c>
      <c r="P603" s="34">
        <f t="shared" si="92"/>
        <v>7.0648510703749903E-2</v>
      </c>
      <c r="Q603" s="36">
        <f>Inputs!$B$12*(1+$B603)^0*$C603+Inputs!$B$29*(1+$D603)^0*Inputs!$B$19+Inputs!$B$30*(1+$E603)^0*Inputs!$B$20+Inputs!$B$31*(1+$F603)^0*Inputs!$B$21+Inputs!$B$22*(1+Inputs!$B$23)^0</f>
        <v>11877.661765604218</v>
      </c>
      <c r="R603" s="36">
        <f>Inputs!$B$12*(1+$B603)^1*$C603+Inputs!$B$29*(1+$D603)^1*Inputs!$B$19+Inputs!$B$30*(1+$E603)^1*Inputs!$B$20+Inputs!$B$31*(1+$F603)^1*Inputs!$B$21+Inputs!$B$22*(1+Inputs!$B$23)^1</f>
        <v>13336.552677089738</v>
      </c>
      <c r="S603" s="36">
        <f>Inputs!$B$12*(1+$B603)^2*$C603+Inputs!$B$29*(1+$D603)^2*Inputs!$B$19+Inputs!$B$30*(1+$E603)^2*Inputs!$B$20+Inputs!$B$31*(1+$F603)^2*Inputs!$B$21+Inputs!$B$22*(1+Inputs!$B$23)^2</f>
        <v>15162.007538313381</v>
      </c>
      <c r="T603" s="36">
        <f>Inputs!$B$12*(1+$B603)^3*$C603+Inputs!$B$29*(1+$D603)^3*Inputs!$B$19+Inputs!$B$30*(1+$E603)^3*Inputs!$B$20+Inputs!$B$31*(1+$F603)^3*Inputs!$B$21+Inputs!$B$22*(1+Inputs!$B$23)^3</f>
        <v>17461.068570274481</v>
      </c>
      <c r="U603" s="36">
        <f>Inputs!$B$12*(1+$B603)^4*$C603+Inputs!$B$29*(1+$D603)^4*Inputs!$B$19+Inputs!$B$30*(1+$E603)^4*Inputs!$B$20+Inputs!$B$31*(1+$F603)^4*Inputs!$B$21+Inputs!$B$22*(1+Inputs!$B$23)^4</f>
        <v>20372.910459779097</v>
      </c>
      <c r="V603" s="35">
        <f>Inputs!$B$13/(Q603*(1-$G603))</f>
        <v>1.3248590377515768</v>
      </c>
      <c r="W603" s="36">
        <f>Inputs!$B$13</f>
        <v>12660</v>
      </c>
      <c r="X603" s="36">
        <f t="shared" si="93"/>
        <v>13736.54737244424</v>
      </c>
      <c r="Y603" s="36">
        <f t="shared" si="94"/>
        <v>15072.83022485388</v>
      </c>
      <c r="Z603" s="36">
        <f t="shared" si="95"/>
        <v>16731.970829379894</v>
      </c>
      <c r="AA603" s="36">
        <f t="shared" si="96"/>
        <v>18791.369366866315</v>
      </c>
      <c r="AB603" s="36">
        <f t="shared" si="97"/>
        <v>57806.00248445796</v>
      </c>
      <c r="AC603" s="36">
        <f t="shared" si="98"/>
        <v>272907.4203028403</v>
      </c>
      <c r="AD603" s="36">
        <f t="shared" si="99"/>
        <v>172035.98510784702</v>
      </c>
    </row>
    <row r="604" spans="1:30" ht="14.25" customHeight="1" x14ac:dyDescent="0.25">
      <c r="A604" s="16">
        <v>588</v>
      </c>
      <c r="B604" s="34">
        <v>0.30494161383334401</v>
      </c>
      <c r="C604" s="34">
        <v>5.5836740776325403E-2</v>
      </c>
      <c r="D604" s="34">
        <v>1.3703814468664E-2</v>
      </c>
      <c r="E604" s="34">
        <v>3.58807021399387E-2</v>
      </c>
      <c r="F604" s="34">
        <v>-3.8527670055020398E-3</v>
      </c>
      <c r="G604" s="34">
        <v>0.181660903679455</v>
      </c>
      <c r="H604" s="35">
        <v>1.1895000224032699</v>
      </c>
      <c r="I604" s="34">
        <v>0.102358140581256</v>
      </c>
      <c r="J604" s="34">
        <v>2.50326144395315E-2</v>
      </c>
      <c r="K604" s="36">
        <f>Inputs!$B$12*(1+$B604)^4</f>
        <v>173986.50868004383</v>
      </c>
      <c r="L604" s="36">
        <f t="shared" si="90"/>
        <v>17466.740632903948</v>
      </c>
      <c r="M604" s="36">
        <f t="shared" si="91"/>
        <v>196926.80738607587</v>
      </c>
      <c r="N604" s="37">
        <f>M604/Inputs!$B$6</f>
        <v>300.19330394218883</v>
      </c>
      <c r="O604" s="38">
        <f>IF(N604&gt;Inputs!$B$4,1,0)</f>
        <v>0</v>
      </c>
      <c r="P604" s="34">
        <f t="shared" si="92"/>
        <v>7.7325526141724499E-2</v>
      </c>
      <c r="Q604" s="36">
        <f>Inputs!$B$12*(1+$B604)^0*$C604+Inputs!$B$29*(1+$D604)^0*Inputs!$B$19+Inputs!$B$30*(1+$E604)^0*Inputs!$B$20+Inputs!$B$31*(1+$F604)^0*Inputs!$B$21+Inputs!$B$22*(1+Inputs!$B$23)^0</f>
        <v>11372.248474006446</v>
      </c>
      <c r="R604" s="36">
        <f>Inputs!$B$12*(1+$B604)^1*$C604+Inputs!$B$29*(1+$D604)^1*Inputs!$B$19+Inputs!$B$30*(1+$E604)^1*Inputs!$B$20+Inputs!$B$31*(1+$F604)^1*Inputs!$B$21+Inputs!$B$22*(1+Inputs!$B$23)^1</f>
        <v>12442.756007074127</v>
      </c>
      <c r="S604" s="36">
        <f>Inputs!$B$12*(1+$B604)^2*$C604+Inputs!$B$29*(1+$D604)^2*Inputs!$B$19+Inputs!$B$30*(1+$E604)^2*Inputs!$B$20+Inputs!$B$31*(1+$F604)^2*Inputs!$B$21+Inputs!$B$22*(1+Inputs!$B$23)^2</f>
        <v>13826.645324509145</v>
      </c>
      <c r="T604" s="36">
        <f>Inputs!$B$12*(1+$B604)^3*$C604+Inputs!$B$29*(1+$D604)^3*Inputs!$B$19+Inputs!$B$30*(1+$E604)^3*Inputs!$B$20+Inputs!$B$31*(1+$F604)^3*Inputs!$B$21+Inputs!$B$22*(1+Inputs!$B$23)^3</f>
        <v>15618.978034508493</v>
      </c>
      <c r="U604" s="36">
        <f>Inputs!$B$12*(1+$B604)^4*$C604+Inputs!$B$29*(1+$D604)^4*Inputs!$B$19+Inputs!$B$30*(1+$E604)^4*Inputs!$B$20+Inputs!$B$31*(1+$F604)^4*Inputs!$B$21+Inputs!$B$22*(1+Inputs!$B$23)^4</f>
        <v>17943.787466147402</v>
      </c>
      <c r="V604" s="35">
        <f>Inputs!$B$13/(Q604*(1-$G604))</f>
        <v>1.3603606638998764</v>
      </c>
      <c r="W604" s="36">
        <f>Inputs!$B$13</f>
        <v>12660</v>
      </c>
      <c r="X604" s="36">
        <f t="shared" si="93"/>
        <v>13416.785282585426</v>
      </c>
      <c r="Y604" s="36">
        <f t="shared" si="94"/>
        <v>14425.689501814064</v>
      </c>
      <c r="Z604" s="36">
        <f t="shared" si="95"/>
        <v>15749.70668067008</v>
      </c>
      <c r="AA604" s="36">
        <f t="shared" si="96"/>
        <v>17466.740632903948</v>
      </c>
      <c r="AB604" s="36">
        <f t="shared" si="97"/>
        <v>54689.637100565829</v>
      </c>
      <c r="AC604" s="36">
        <f t="shared" si="98"/>
        <v>231540.3426271913</v>
      </c>
      <c r="AD604" s="36">
        <f t="shared" si="99"/>
        <v>142237.17028551004</v>
      </c>
    </row>
    <row r="605" spans="1:30" ht="14.25" customHeight="1" x14ac:dyDescent="0.25">
      <c r="A605" s="16">
        <v>589</v>
      </c>
      <c r="B605" s="34">
        <v>0.241680578000568</v>
      </c>
      <c r="C605" s="34">
        <v>8.6856850399995703E-2</v>
      </c>
      <c r="D605" s="34">
        <v>1.8156671495183501E-2</v>
      </c>
      <c r="E605" s="34">
        <v>4.3223595032526201E-2</v>
      </c>
      <c r="F605" s="34">
        <v>1.9127437360190899E-2</v>
      </c>
      <c r="G605" s="34">
        <v>0.190063155843362</v>
      </c>
      <c r="H605" s="35">
        <v>1.0906808150343399</v>
      </c>
      <c r="I605" s="34">
        <v>9.7765830882928603E-2</v>
      </c>
      <c r="J605" s="34">
        <v>2.0480904266626101E-2</v>
      </c>
      <c r="K605" s="36">
        <f>Inputs!$B$12*(1+$B605)^4</f>
        <v>142623.40567219004</v>
      </c>
      <c r="L605" s="36">
        <f t="shared" si="90"/>
        <v>18715.054984100509</v>
      </c>
      <c r="M605" s="36">
        <f t="shared" si="91"/>
        <v>212669.28903412714</v>
      </c>
      <c r="N605" s="37">
        <f>M605/Inputs!$B$6</f>
        <v>324.19098938129139</v>
      </c>
      <c r="O605" s="38">
        <f>IF(N605&gt;Inputs!$B$4,1,0)</f>
        <v>0</v>
      </c>
      <c r="P605" s="34">
        <f t="shared" si="92"/>
        <v>7.7284926616302499E-2</v>
      </c>
      <c r="Q605" s="36">
        <f>Inputs!$B$12*(1+$B605)^0*$C605+Inputs!$B$29*(1+$D605)^0*Inputs!$B$19+Inputs!$B$30*(1+$E605)^0*Inputs!$B$20+Inputs!$B$31*(1+$F605)^0*Inputs!$B$21+Inputs!$B$22*(1+Inputs!$B$23)^0</f>
        <v>13233.455051426663</v>
      </c>
      <c r="R605" s="36">
        <f>Inputs!$B$12*(1+$B605)^1*$C605+Inputs!$B$29*(1+$D605)^1*Inputs!$B$19+Inputs!$B$30*(1+$E605)^1*Inputs!$B$20+Inputs!$B$31*(1+$F605)^1*Inputs!$B$21+Inputs!$B$22*(1+Inputs!$B$23)^1</f>
        <v>14678.672589877388</v>
      </c>
      <c r="S605" s="36">
        <f>Inputs!$B$12*(1+$B605)^2*$C605+Inputs!$B$29*(1+$D605)^2*Inputs!$B$19+Inputs!$B$30*(1+$E605)^2*Inputs!$B$20+Inputs!$B$31*(1+$F605)^2*Inputs!$B$21+Inputs!$B$22*(1+Inputs!$B$23)^2</f>
        <v>16433.644604654815</v>
      </c>
      <c r="T605" s="36">
        <f>Inputs!$B$12*(1+$B605)^3*$C605+Inputs!$B$29*(1+$D605)^3*Inputs!$B$19+Inputs!$B$30*(1+$E605)^3*Inputs!$B$20+Inputs!$B$31*(1+$F605)^3*Inputs!$B$21+Inputs!$B$22*(1+Inputs!$B$23)^3</f>
        <v>18572.12962154323</v>
      </c>
      <c r="U605" s="36">
        <f>Inputs!$B$12*(1+$B605)^4*$C605+Inputs!$B$29*(1+$D605)^4*Inputs!$B$19+Inputs!$B$30*(1+$E605)^4*Inputs!$B$20+Inputs!$B$31*(1+$F605)^4*Inputs!$B$21+Inputs!$B$22*(1+Inputs!$B$23)^4</f>
        <v>21185.673642179587</v>
      </c>
      <c r="V605" s="35">
        <f>Inputs!$B$13/(Q605*(1-$G605))</f>
        <v>1.1811615567438978</v>
      </c>
      <c r="W605" s="36">
        <f>Inputs!$B$13</f>
        <v>12660</v>
      </c>
      <c r="X605" s="36">
        <f t="shared" si="93"/>
        <v>13773.664053054446</v>
      </c>
      <c r="Y605" s="36">
        <f t="shared" si="94"/>
        <v>15119.354354259884</v>
      </c>
      <c r="Z605" s="36">
        <f t="shared" si="95"/>
        <v>16746.554261963032</v>
      </c>
      <c r="AA605" s="36">
        <f t="shared" si="96"/>
        <v>18715.054984100509</v>
      </c>
      <c r="AB605" s="36">
        <f t="shared" si="97"/>
        <v>57661.812206776201</v>
      </c>
      <c r="AC605" s="36">
        <f t="shared" si="98"/>
        <v>247116.18513131776</v>
      </c>
      <c r="AD605" s="36">
        <f t="shared" si="99"/>
        <v>155007.47682735094</v>
      </c>
    </row>
    <row r="606" spans="1:30" ht="14.25" customHeight="1" x14ac:dyDescent="0.25">
      <c r="A606" s="16">
        <v>590</v>
      </c>
      <c r="B606" s="34">
        <v>0.34956487757514798</v>
      </c>
      <c r="C606" s="34">
        <v>8.0692439616080094E-2</v>
      </c>
      <c r="D606" s="34">
        <v>2.7822096559242601E-2</v>
      </c>
      <c r="E606" s="34">
        <v>4.6804186183460002E-2</v>
      </c>
      <c r="F606" s="34">
        <v>1.55503043699895E-2</v>
      </c>
      <c r="G606" s="34">
        <v>0.20841083103226599</v>
      </c>
      <c r="H606" s="35">
        <v>1.08994426346892</v>
      </c>
      <c r="I606" s="34">
        <v>9.4209759154578507E-2</v>
      </c>
      <c r="J606" s="34">
        <v>1.5625981880276099E-2</v>
      </c>
      <c r="K606" s="36">
        <f>Inputs!$B$12*(1+$B606)^4</f>
        <v>199033.56375307275</v>
      </c>
      <c r="L606" s="36">
        <f t="shared" si="90"/>
        <v>21542.03916564145</v>
      </c>
      <c r="M606" s="36">
        <f t="shared" si="91"/>
        <v>239553.23235679825</v>
      </c>
      <c r="N606" s="37">
        <f>M606/Inputs!$B$6</f>
        <v>365.17261029999736</v>
      </c>
      <c r="O606" s="38">
        <f>IF(N606&gt;Inputs!$B$4,1,0)</f>
        <v>0</v>
      </c>
      <c r="P606" s="34">
        <f t="shared" si="92"/>
        <v>7.8583777274302408E-2</v>
      </c>
      <c r="Q606" s="36">
        <f>Inputs!$B$12*(1+$B606)^0*$C606+Inputs!$B$29*(1+$D606)^0*Inputs!$B$19+Inputs!$B$30*(1+$E606)^0*Inputs!$B$20+Inputs!$B$31*(1+$F606)^0*Inputs!$B$21+Inputs!$B$22*(1+Inputs!$B$23)^0</f>
        <v>12863.590404391729</v>
      </c>
      <c r="R606" s="36">
        <f>Inputs!$B$12*(1+$B606)^1*$C606+Inputs!$B$29*(1+$D606)^1*Inputs!$B$19+Inputs!$B$30*(1+$E606)^1*Inputs!$B$20+Inputs!$B$31*(1+$F606)^1*Inputs!$B$21+Inputs!$B$22*(1+Inputs!$B$23)^1</f>
        <v>14766.47518446048</v>
      </c>
      <c r="S606" s="36">
        <f>Inputs!$B$12*(1+$B606)^2*$C606+Inputs!$B$29*(1+$D606)^2*Inputs!$B$19+Inputs!$B$30*(1+$E606)^2*Inputs!$B$20+Inputs!$B$31*(1+$F606)^2*Inputs!$B$21+Inputs!$B$22*(1+Inputs!$B$23)^2</f>
        <v>17268.049599522317</v>
      </c>
      <c r="T606" s="36">
        <f>Inputs!$B$12*(1+$B606)^3*$C606+Inputs!$B$29*(1+$D606)^3*Inputs!$B$19+Inputs!$B$30*(1+$E606)^3*Inputs!$B$20+Inputs!$B$31*(1+$F606)^3*Inputs!$B$21+Inputs!$B$22*(1+Inputs!$B$23)^3</f>
        <v>20575.405010705988</v>
      </c>
      <c r="U606" s="36">
        <f>Inputs!$B$12*(1+$B606)^4*$C606+Inputs!$B$29*(1+$D606)^4*Inputs!$B$19+Inputs!$B$30*(1+$E606)^4*Inputs!$B$20+Inputs!$B$31*(1+$F606)^4*Inputs!$B$21+Inputs!$B$22*(1+Inputs!$B$23)^4</f>
        <v>24967.938038652523</v>
      </c>
      <c r="V606" s="35">
        <f>Inputs!$B$13/(Q606*(1-$G606))</f>
        <v>1.2432877635857362</v>
      </c>
      <c r="W606" s="36">
        <f>Inputs!$B$13</f>
        <v>12660</v>
      </c>
      <c r="X606" s="36">
        <f t="shared" si="93"/>
        <v>14084.660719130912</v>
      </c>
      <c r="Y606" s="36">
        <f t="shared" si="94"/>
        <v>15946.708816264867</v>
      </c>
      <c r="Z606" s="36">
        <f t="shared" si="95"/>
        <v>18376.600716787052</v>
      </c>
      <c r="AA606" s="36">
        <f t="shared" si="96"/>
        <v>21542.03916564145</v>
      </c>
      <c r="AB606" s="36">
        <f t="shared" si="97"/>
        <v>62058.77571793177</v>
      </c>
      <c r="AC606" s="36">
        <f t="shared" si="98"/>
        <v>278411.84832511836</v>
      </c>
      <c r="AD606" s="36">
        <f t="shared" si="99"/>
        <v>177494.45663886648</v>
      </c>
    </row>
    <row r="607" spans="1:30" ht="14.25" customHeight="1" x14ac:dyDescent="0.25">
      <c r="A607" s="16">
        <v>591</v>
      </c>
      <c r="B607" s="34">
        <v>0.191652776930121</v>
      </c>
      <c r="C607" s="34">
        <v>0.102956072285272</v>
      </c>
      <c r="D607" s="34">
        <v>2.25339306580087E-2</v>
      </c>
      <c r="E607" s="34">
        <v>3.7785877888121502E-2</v>
      </c>
      <c r="F607" s="34">
        <v>1.19254621680126E-2</v>
      </c>
      <c r="G607" s="34">
        <v>0.17259981761204099</v>
      </c>
      <c r="H607" s="35">
        <v>0.96499531349609302</v>
      </c>
      <c r="I607" s="34">
        <v>9.5224069908284095E-2</v>
      </c>
      <c r="J607" s="34">
        <v>2.3190436492231702E-2</v>
      </c>
      <c r="K607" s="36">
        <f>Inputs!$B$12*(1+$B607)^4</f>
        <v>120990.19254564091</v>
      </c>
      <c r="L607" s="36">
        <f t="shared" si="90"/>
        <v>16861.572121840967</v>
      </c>
      <c r="M607" s="36">
        <f t="shared" si="91"/>
        <v>207317.16080445002</v>
      </c>
      <c r="N607" s="37">
        <f>M607/Inputs!$B$6</f>
        <v>316.03225732385675</v>
      </c>
      <c r="O607" s="38">
        <f>IF(N607&gt;Inputs!$B$4,1,0)</f>
        <v>0</v>
      </c>
      <c r="P607" s="34">
        <f t="shared" si="92"/>
        <v>7.2033633416052401E-2</v>
      </c>
      <c r="Q607" s="36">
        <f>Inputs!$B$12*(1+$B607)^0*$C607+Inputs!$B$29*(1+$D607)^0*Inputs!$B$19+Inputs!$B$30*(1+$E607)^0*Inputs!$B$20+Inputs!$B$31*(1+$F607)^0*Inputs!$B$21+Inputs!$B$22*(1+Inputs!$B$23)^0</f>
        <v>14199.40836454324</v>
      </c>
      <c r="R607" s="36">
        <f>Inputs!$B$12*(1+$B607)^1*$C607+Inputs!$B$29*(1+$D607)^1*Inputs!$B$19+Inputs!$B$30*(1+$E607)^1*Inputs!$B$20+Inputs!$B$31*(1+$F607)^1*Inputs!$B$21+Inputs!$B$22*(1+Inputs!$B$23)^1</f>
        <v>15537.325559445984</v>
      </c>
      <c r="S607" s="36">
        <f>Inputs!$B$12*(1+$B607)^2*$C607+Inputs!$B$29*(1+$D607)^2*Inputs!$B$19+Inputs!$B$30*(1+$E607)^2*Inputs!$B$20+Inputs!$B$31*(1+$F607)^2*Inputs!$B$21+Inputs!$B$22*(1+Inputs!$B$23)^2</f>
        <v>17105.973236825695</v>
      </c>
      <c r="T607" s="36">
        <f>Inputs!$B$12*(1+$B607)^3*$C607+Inputs!$B$29*(1+$D607)^3*Inputs!$B$19+Inputs!$B$30*(1+$E607)^3*Inputs!$B$20+Inputs!$B$31*(1+$F607)^3*Inputs!$B$21+Inputs!$B$22*(1+Inputs!$B$23)^3</f>
        <v>18948.956036993535</v>
      </c>
      <c r="U607" s="36">
        <f>Inputs!$B$12*(1+$B607)^4*$C607+Inputs!$B$29*(1+$D607)^4*Inputs!$B$19+Inputs!$B$30*(1+$E607)^4*Inputs!$B$20+Inputs!$B$31*(1+$F607)^4*Inputs!$B$21+Inputs!$B$22*(1+Inputs!$B$23)^4</f>
        <v>21118.216991913105</v>
      </c>
      <c r="V607" s="35">
        <f>Inputs!$B$13/(Q607*(1-$G607))</f>
        <v>1.0775758360083698</v>
      </c>
      <c r="W607" s="36">
        <f>Inputs!$B$13</f>
        <v>12660</v>
      </c>
      <c r="X607" s="36">
        <f t="shared" si="93"/>
        <v>13491.046685848187</v>
      </c>
      <c r="Y607" s="36">
        <f t="shared" si="94"/>
        <v>14454.750447050144</v>
      </c>
      <c r="Z607" s="36">
        <f t="shared" si="95"/>
        <v>15570.823028200528</v>
      </c>
      <c r="AA607" s="36">
        <f t="shared" si="96"/>
        <v>16861.572121840967</v>
      </c>
      <c r="AB607" s="36">
        <f t="shared" si="97"/>
        <v>55330.904944921545</v>
      </c>
      <c r="AC607" s="36">
        <f t="shared" si="98"/>
        <v>239507.55391782074</v>
      </c>
      <c r="AD607" s="36">
        <f t="shared" si="99"/>
        <v>151986.25585952846</v>
      </c>
    </row>
    <row r="608" spans="1:30" ht="14.25" customHeight="1" x14ac:dyDescent="0.25">
      <c r="A608" s="16">
        <v>592</v>
      </c>
      <c r="B608" s="34">
        <v>0.23806327149296</v>
      </c>
      <c r="C608" s="34">
        <v>9.5151037290524806E-2</v>
      </c>
      <c r="D608" s="34">
        <v>3.4864674013213498E-2</v>
      </c>
      <c r="E608" s="34">
        <v>4.7191915893277397E-2</v>
      </c>
      <c r="F608" s="34">
        <v>4.0308327485196298E-3</v>
      </c>
      <c r="G608" s="34">
        <v>0.16800554291683201</v>
      </c>
      <c r="H608" s="35">
        <v>1.0942613479991301</v>
      </c>
      <c r="I608" s="34">
        <v>9.1771072573566204E-2</v>
      </c>
      <c r="J608" s="34">
        <v>2.83621278160891E-2</v>
      </c>
      <c r="K608" s="36">
        <f>Inputs!$B$12*(1+$B608)^4</f>
        <v>140968.67257396894</v>
      </c>
      <c r="L608" s="36">
        <f t="shared" si="90"/>
        <v>20223.183937797316</v>
      </c>
      <c r="M608" s="36">
        <f t="shared" si="91"/>
        <v>272409.67521237407</v>
      </c>
      <c r="N608" s="37">
        <f>M608/Inputs!$B$6</f>
        <v>415.25865123837514</v>
      </c>
      <c r="O608" s="38">
        <f>IF(N608&gt;Inputs!$B$4,1,0)</f>
        <v>1</v>
      </c>
      <c r="P608" s="34">
        <f t="shared" si="92"/>
        <v>6.3408944757477104E-2</v>
      </c>
      <c r="Q608" s="36">
        <f>Inputs!$B$12*(1+$B608)^0*$C608+Inputs!$B$29*(1+$D608)^0*Inputs!$B$19+Inputs!$B$30*(1+$E608)^0*Inputs!$B$20+Inputs!$B$31*(1+$F608)^0*Inputs!$B$21+Inputs!$B$22*(1+Inputs!$B$23)^0</f>
        <v>13731.106264858408</v>
      </c>
      <c r="R608" s="36">
        <f>Inputs!$B$12*(1+$B608)^1*$C608+Inputs!$B$29*(1+$D608)^1*Inputs!$B$19+Inputs!$B$30*(1+$E608)^1*Inputs!$B$20+Inputs!$B$31*(1+$F608)^1*Inputs!$B$21+Inputs!$B$22*(1+Inputs!$B$23)^1</f>
        <v>15272.893512651146</v>
      </c>
      <c r="S608" s="36">
        <f>Inputs!$B$12*(1+$B608)^2*$C608+Inputs!$B$29*(1+$D608)^2*Inputs!$B$19+Inputs!$B$30*(1+$E608)^2*Inputs!$B$20+Inputs!$B$31*(1+$F608)^2*Inputs!$B$21+Inputs!$B$22*(1+Inputs!$B$23)^2</f>
        <v>17145.840681201717</v>
      </c>
      <c r="T608" s="36">
        <f>Inputs!$B$12*(1+$B608)^3*$C608+Inputs!$B$29*(1+$D608)^3*Inputs!$B$19+Inputs!$B$30*(1+$E608)^3*Inputs!$B$20+Inputs!$B$31*(1+$F608)^3*Inputs!$B$21+Inputs!$B$22*(1+Inputs!$B$23)^3</f>
        <v>19427.316422304277</v>
      </c>
      <c r="U608" s="36">
        <f>Inputs!$B$12*(1+$B608)^4*$C608+Inputs!$B$29*(1+$D608)^4*Inputs!$B$19+Inputs!$B$30*(1+$E608)^4*Inputs!$B$20+Inputs!$B$31*(1+$F608)^4*Inputs!$B$21+Inputs!$B$22*(1+Inputs!$B$23)^4</f>
        <v>22213.042107733567</v>
      </c>
      <c r="V608" s="35">
        <f>Inputs!$B$13/(Q608*(1-$G608))</f>
        <v>1.1081734592056818</v>
      </c>
      <c r="W608" s="36">
        <f>Inputs!$B$13</f>
        <v>12660</v>
      </c>
      <c r="X608" s="36">
        <f t="shared" si="93"/>
        <v>14037.323692690225</v>
      </c>
      <c r="Y608" s="36">
        <f t="shared" si="94"/>
        <v>15709.13540960247</v>
      </c>
      <c r="Z608" s="36">
        <f t="shared" si="95"/>
        <v>17743.222119850321</v>
      </c>
      <c r="AA608" s="36">
        <f t="shared" si="96"/>
        <v>20223.183937797316</v>
      </c>
      <c r="AB608" s="36">
        <f t="shared" si="97"/>
        <v>60969.668053740366</v>
      </c>
      <c r="AC608" s="36">
        <f t="shared" si="98"/>
        <v>327978.2772766783</v>
      </c>
      <c r="AD608" s="36">
        <f t="shared" si="99"/>
        <v>211440.00715863373</v>
      </c>
    </row>
    <row r="609" spans="1:30" ht="14.25" customHeight="1" x14ac:dyDescent="0.25">
      <c r="A609" s="16">
        <v>593</v>
      </c>
      <c r="B609" s="34">
        <v>0.31182471684028501</v>
      </c>
      <c r="C609" s="34">
        <v>5.8152203283088899E-2</v>
      </c>
      <c r="D609" s="34">
        <v>3.6400913180888401E-2</v>
      </c>
      <c r="E609" s="34">
        <v>4.0194922011970599E-2</v>
      </c>
      <c r="F609" s="34">
        <v>2.2008460829838299E-2</v>
      </c>
      <c r="G609" s="34">
        <v>0.16208453237964701</v>
      </c>
      <c r="H609" s="35">
        <v>1.0249134066254699</v>
      </c>
      <c r="I609" s="34">
        <v>0.106103875972082</v>
      </c>
      <c r="J609" s="34">
        <v>2.0158103408212599E-2</v>
      </c>
      <c r="K609" s="36">
        <f>Inputs!$B$12*(1+$B609)^4</f>
        <v>177686.52260064767</v>
      </c>
      <c r="L609" s="36">
        <f t="shared" si="90"/>
        <v>16671.381869655768</v>
      </c>
      <c r="M609" s="36">
        <f t="shared" si="91"/>
        <v>172712.25042420404</v>
      </c>
      <c r="N609" s="37">
        <f>M609/Inputs!$B$6</f>
        <v>263.28086954909151</v>
      </c>
      <c r="O609" s="38">
        <f>IF(N609&gt;Inputs!$B$4,1,0)</f>
        <v>0</v>
      </c>
      <c r="P609" s="34">
        <f t="shared" si="92"/>
        <v>8.5945772563869399E-2</v>
      </c>
      <c r="Q609" s="36">
        <f>Inputs!$B$12*(1+$B609)^0*$C609+Inputs!$B$29*(1+$D609)^0*Inputs!$B$19+Inputs!$B$30*(1+$E609)^0*Inputs!$B$20+Inputs!$B$31*(1+$F609)^0*Inputs!$B$21+Inputs!$B$22*(1+Inputs!$B$23)^0</f>
        <v>11511.176224412255</v>
      </c>
      <c r="R609" s="36">
        <f>Inputs!$B$12*(1+$B609)^1*$C609+Inputs!$B$29*(1+$D609)^1*Inputs!$B$19+Inputs!$B$30*(1+$E609)^1*Inputs!$B$20+Inputs!$B$31*(1+$F609)^1*Inputs!$B$21+Inputs!$B$22*(1+Inputs!$B$23)^1</f>
        <v>12850.477851927546</v>
      </c>
      <c r="S609" s="36">
        <f>Inputs!$B$12*(1+$B609)^2*$C609+Inputs!$B$29*(1+$D609)^2*Inputs!$B$19+Inputs!$B$30*(1+$E609)^2*Inputs!$B$20+Inputs!$B$31*(1+$F609)^2*Inputs!$B$21+Inputs!$B$22*(1+Inputs!$B$23)^2</f>
        <v>14537.586726930942</v>
      </c>
      <c r="T609" s="36">
        <f>Inputs!$B$12*(1+$B609)^3*$C609+Inputs!$B$29*(1+$D609)^3*Inputs!$B$19+Inputs!$B$30*(1+$E609)^3*Inputs!$B$20+Inputs!$B$31*(1+$F609)^3*Inputs!$B$21+Inputs!$B$22*(1+Inputs!$B$23)^3</f>
        <v>16678.602063407947</v>
      </c>
      <c r="U609" s="36">
        <f>Inputs!$B$12*(1+$B609)^4*$C609+Inputs!$B$29*(1+$D609)^4*Inputs!$B$19+Inputs!$B$30*(1+$E609)^4*Inputs!$B$20+Inputs!$B$31*(1+$F609)^4*Inputs!$B$21+Inputs!$B$22*(1+Inputs!$B$23)^4</f>
        <v>19412.622887753576</v>
      </c>
      <c r="V609" s="35">
        <f>Inputs!$B$13/(Q609*(1-$G609))</f>
        <v>1.3125437722739857</v>
      </c>
      <c r="W609" s="36">
        <f>Inputs!$B$13</f>
        <v>12660</v>
      </c>
      <c r="X609" s="36">
        <f t="shared" si="93"/>
        <v>13358.691706524603</v>
      </c>
      <c r="Y609" s="36">
        <f t="shared" si="94"/>
        <v>14236.597079387238</v>
      </c>
      <c r="Z609" s="36">
        <f t="shared" si="95"/>
        <v>15328.357137271123</v>
      </c>
      <c r="AA609" s="36">
        <f t="shared" si="96"/>
        <v>16671.381869655768</v>
      </c>
      <c r="AB609" s="36">
        <f t="shared" si="97"/>
        <v>53193.789369580772</v>
      </c>
      <c r="AC609" s="36">
        <f t="shared" si="98"/>
        <v>197885.76915407029</v>
      </c>
      <c r="AD609" s="36">
        <f t="shared" si="99"/>
        <v>119518.46105462326</v>
      </c>
    </row>
    <row r="610" spans="1:30" ht="14.25" customHeight="1" x14ac:dyDescent="0.25">
      <c r="A610" s="16">
        <v>594</v>
      </c>
      <c r="B610" s="34">
        <v>0.28393846864213901</v>
      </c>
      <c r="C610" s="34">
        <v>8.6188149102896697E-2</v>
      </c>
      <c r="D610" s="34">
        <v>3.0802372545053799E-2</v>
      </c>
      <c r="E610" s="34">
        <v>6.15228680631199E-2</v>
      </c>
      <c r="F610" s="34">
        <v>2.3587051517924399E-2</v>
      </c>
      <c r="G610" s="34">
        <v>0.19690698402498499</v>
      </c>
      <c r="H610" s="35">
        <v>1.12194911346404</v>
      </c>
      <c r="I610" s="34">
        <v>9.8579727089904798E-2</v>
      </c>
      <c r="J610" s="34">
        <v>3.1666283689399097E-2</v>
      </c>
      <c r="K610" s="36">
        <f>Inputs!$B$12*(1+$B610)^4</f>
        <v>163052.73763112136</v>
      </c>
      <c r="L610" s="36">
        <f t="shared" si="90"/>
        <v>21021.414101962826</v>
      </c>
      <c r="M610" s="36">
        <f t="shared" si="91"/>
        <v>263453.38586211833</v>
      </c>
      <c r="N610" s="37">
        <f>M610/Inputs!$B$6</f>
        <v>401.60577113127795</v>
      </c>
      <c r="O610" s="38">
        <f>IF(N610&gt;Inputs!$B$4,1,0)</f>
        <v>1</v>
      </c>
      <c r="P610" s="34">
        <f t="shared" si="92"/>
        <v>6.6913443400505701E-2</v>
      </c>
      <c r="Q610" s="36">
        <f>Inputs!$B$12*(1+$B610)^0*$C610+Inputs!$B$29*(1+$D610)^0*Inputs!$B$19+Inputs!$B$30*(1+$E610)^0*Inputs!$B$20+Inputs!$B$31*(1+$F610)^0*Inputs!$B$21+Inputs!$B$22*(1+Inputs!$B$23)^0</f>
        <v>13193.332973600722</v>
      </c>
      <c r="R610" s="36">
        <f>Inputs!$B$12*(1+$B610)^1*$C610+Inputs!$B$29*(1+$D610)^1*Inputs!$B$19+Inputs!$B$30*(1+$E610)^1*Inputs!$B$20+Inputs!$B$31*(1+$F610)^1*Inputs!$B$21+Inputs!$B$22*(1+Inputs!$B$23)^1</f>
        <v>14955.160087973985</v>
      </c>
      <c r="S610" s="36">
        <f>Inputs!$B$12*(1+$B610)^2*$C610+Inputs!$B$29*(1+$D610)^2*Inputs!$B$19+Inputs!$B$30*(1+$E610)^2*Inputs!$B$20+Inputs!$B$31*(1+$F610)^2*Inputs!$B$21+Inputs!$B$22*(1+Inputs!$B$23)^2</f>
        <v>17146.974278070491</v>
      </c>
      <c r="T610" s="36">
        <f>Inputs!$B$12*(1+$B610)^3*$C610+Inputs!$B$29*(1+$D610)^3*Inputs!$B$19+Inputs!$B$30*(1+$E610)^3*Inputs!$B$20+Inputs!$B$31*(1+$F610)^3*Inputs!$B$21+Inputs!$B$22*(1+Inputs!$B$23)^3</f>
        <v>19887.831783473281</v>
      </c>
      <c r="U610" s="36">
        <f>Inputs!$B$12*(1+$B610)^4*$C610+Inputs!$B$29*(1+$D610)^4*Inputs!$B$19+Inputs!$B$30*(1+$E610)^4*Inputs!$B$20+Inputs!$B$31*(1+$F610)^4*Inputs!$B$21+Inputs!$B$22*(1+Inputs!$B$23)^4</f>
        <v>23330.439419464787</v>
      </c>
      <c r="V610" s="35">
        <f>Inputs!$B$13/(Q610*(1-$G610))</f>
        <v>1.1948498496188025</v>
      </c>
      <c r="W610" s="36">
        <f>Inputs!$B$13</f>
        <v>12660</v>
      </c>
      <c r="X610" s="36">
        <f t="shared" si="93"/>
        <v>14131.714786337343</v>
      </c>
      <c r="Y610" s="36">
        <f t="shared" si="94"/>
        <v>15951.873609918952</v>
      </c>
      <c r="Z610" s="36">
        <f t="shared" si="95"/>
        <v>18210.611682500818</v>
      </c>
      <c r="AA610" s="36">
        <f t="shared" si="96"/>
        <v>21021.414101962826</v>
      </c>
      <c r="AB610" s="36">
        <f t="shared" si="97"/>
        <v>60904.488442477625</v>
      </c>
      <c r="AC610" s="36">
        <f t="shared" si="98"/>
        <v>324106.53319186397</v>
      </c>
      <c r="AD610" s="36">
        <f t="shared" si="99"/>
        <v>202548.89741964071</v>
      </c>
    </row>
    <row r="611" spans="1:30" ht="14.25" customHeight="1" x14ac:dyDescent="0.25">
      <c r="A611" s="16">
        <v>595</v>
      </c>
      <c r="B611" s="34">
        <v>0.37573201171932402</v>
      </c>
      <c r="C611" s="34">
        <v>7.0586249180544E-2</v>
      </c>
      <c r="D611" s="34">
        <v>3.3545418969958801E-2</v>
      </c>
      <c r="E611" s="34">
        <v>5.1925759756205697E-2</v>
      </c>
      <c r="F611" s="34">
        <v>7.65483353075384E-3</v>
      </c>
      <c r="G611" s="34">
        <v>0.21005315387742199</v>
      </c>
      <c r="H611" s="35">
        <v>0.92250077908544703</v>
      </c>
      <c r="I611" s="34">
        <v>9.4982114264498999E-2</v>
      </c>
      <c r="J611" s="34">
        <v>2.5433950627630101E-2</v>
      </c>
      <c r="K611" s="36">
        <f>Inputs!$B$12*(1+$B611)^4</f>
        <v>214924.84496060418</v>
      </c>
      <c r="L611" s="36">
        <f t="shared" si="90"/>
        <v>17542.445070142498</v>
      </c>
      <c r="M611" s="36">
        <f t="shared" si="91"/>
        <v>220305.74229210394</v>
      </c>
      <c r="N611" s="37">
        <f>M611/Inputs!$B$6</f>
        <v>335.8319242257682</v>
      </c>
      <c r="O611" s="38">
        <f>IF(N611&gt;Inputs!$B$4,1,0)</f>
        <v>0</v>
      </c>
      <c r="P611" s="34">
        <f t="shared" si="92"/>
        <v>6.9548163636868901E-2</v>
      </c>
      <c r="Q611" s="36">
        <f>Inputs!$B$12*(1+$B611)^0*$C611+Inputs!$B$29*(1+$D611)^0*Inputs!$B$19+Inputs!$B$30*(1+$E611)^0*Inputs!$B$20+Inputs!$B$31*(1+$F611)^0*Inputs!$B$21+Inputs!$B$22*(1+Inputs!$B$23)^0</f>
        <v>12257.218978259563</v>
      </c>
      <c r="R611" s="36">
        <f>Inputs!$B$12*(1+$B611)^1*$C611+Inputs!$B$29*(1+$D611)^1*Inputs!$B$19+Inputs!$B$30*(1+$E611)^1*Inputs!$B$20+Inputs!$B$31*(1+$F611)^1*Inputs!$B$21+Inputs!$B$22*(1+Inputs!$B$23)^1</f>
        <v>14055.065268010861</v>
      </c>
      <c r="S611" s="36">
        <f>Inputs!$B$12*(1+$B611)^2*$C611+Inputs!$B$29*(1+$D611)^2*Inputs!$B$19+Inputs!$B$30*(1+$E611)^2*Inputs!$B$20+Inputs!$B$31*(1+$F611)^2*Inputs!$B$21+Inputs!$B$22*(1+Inputs!$B$23)^2</f>
        <v>16459.48554299862</v>
      </c>
      <c r="T611" s="36">
        <f>Inputs!$B$12*(1+$B611)^3*$C611+Inputs!$B$29*(1+$D611)^3*Inputs!$B$19+Inputs!$B$30*(1+$E611)^3*Inputs!$B$20+Inputs!$B$31*(1+$F611)^3*Inputs!$B$21+Inputs!$B$22*(1+Inputs!$B$23)^3</f>
        <v>19695.545467438198</v>
      </c>
      <c r="U611" s="36">
        <f>Inputs!$B$12*(1+$B611)^4*$C611+Inputs!$B$29*(1+$D611)^4*Inputs!$B$19+Inputs!$B$30*(1+$E611)^4*Inputs!$B$20+Inputs!$B$31*(1+$F611)^4*Inputs!$B$21+Inputs!$B$22*(1+Inputs!$B$23)^4</f>
        <v>24072.739389375412</v>
      </c>
      <c r="V611" s="35">
        <f>Inputs!$B$13/(Q611*(1-$G611))</f>
        <v>1.3075066044163473</v>
      </c>
      <c r="W611" s="36">
        <f>Inputs!$B$13</f>
        <v>12660</v>
      </c>
      <c r="X611" s="36">
        <f t="shared" si="93"/>
        <v>13448.268522428865</v>
      </c>
      <c r="Y611" s="36">
        <f t="shared" si="94"/>
        <v>14497.410343826854</v>
      </c>
      <c r="Z611" s="36">
        <f t="shared" si="95"/>
        <v>15850.189442235291</v>
      </c>
      <c r="AA611" s="36">
        <f t="shared" si="96"/>
        <v>17542.445070142498</v>
      </c>
      <c r="AB611" s="36">
        <f t="shared" si="97"/>
        <v>55990.813296085726</v>
      </c>
      <c r="AC611" s="36">
        <f t="shared" si="98"/>
        <v>258649.80196843448</v>
      </c>
      <c r="AD611" s="36">
        <f t="shared" si="99"/>
        <v>164314.92899601822</v>
      </c>
    </row>
    <row r="612" spans="1:30" ht="14.25" customHeight="1" x14ac:dyDescent="0.25">
      <c r="A612" s="16">
        <v>596</v>
      </c>
      <c r="B612" s="34">
        <v>0.46595413967232002</v>
      </c>
      <c r="C612" s="34">
        <v>7.9415106625187401E-2</v>
      </c>
      <c r="D612" s="34">
        <v>2.7931299605221001E-2</v>
      </c>
      <c r="E612" s="34">
        <v>2.5233186291826599E-2</v>
      </c>
      <c r="F612" s="34">
        <v>2.95908616779216E-2</v>
      </c>
      <c r="G612" s="34">
        <v>0.19480872984997999</v>
      </c>
      <c r="H612" s="35">
        <v>1.1456617435493801</v>
      </c>
      <c r="I612" s="34">
        <v>9.4485356096551898E-2</v>
      </c>
      <c r="J612" s="34">
        <v>2.80486678388139E-2</v>
      </c>
      <c r="K612" s="36">
        <f>Inputs!$B$12*(1+$B612)^4</f>
        <v>277097.61466566479</v>
      </c>
      <c r="L612" s="36">
        <f t="shared" si="90"/>
        <v>28545.928121550802</v>
      </c>
      <c r="M612" s="36">
        <f t="shared" si="91"/>
        <v>352536.11026359553</v>
      </c>
      <c r="N612" s="37">
        <f>M612/Inputs!$B$6</f>
        <v>537.40260710913958</v>
      </c>
      <c r="O612" s="38">
        <f>IF(N612&gt;Inputs!$B$4,1,0)</f>
        <v>1</v>
      </c>
      <c r="P612" s="34">
        <f t="shared" si="92"/>
        <v>6.6436688257737991E-2</v>
      </c>
      <c r="Q612" s="36">
        <f>Inputs!$B$12*(1+$B612)^0*$C612+Inputs!$B$29*(1+$D612)^0*Inputs!$B$19+Inputs!$B$30*(1+$E612)^0*Inputs!$B$20+Inputs!$B$31*(1+$F612)^0*Inputs!$B$21+Inputs!$B$22*(1+Inputs!$B$23)^0</f>
        <v>12786.950424938164</v>
      </c>
      <c r="R612" s="36">
        <f>Inputs!$B$12*(1+$B612)^1*$C612+Inputs!$B$29*(1+$D612)^1*Inputs!$B$19+Inputs!$B$30*(1+$E612)^1*Inputs!$B$20+Inputs!$B$31*(1+$F612)^1*Inputs!$B$21+Inputs!$B$22*(1+Inputs!$B$23)^1</f>
        <v>15227.202760956479</v>
      </c>
      <c r="S612" s="36">
        <f>Inputs!$B$12*(1+$B612)^2*$C612+Inputs!$B$29*(1+$D612)^2*Inputs!$B$19+Inputs!$B$30*(1+$E612)^2*Inputs!$B$20+Inputs!$B$31*(1+$F612)^2*Inputs!$B$21+Inputs!$B$22*(1+Inputs!$B$23)^2</f>
        <v>18708.033002064498</v>
      </c>
      <c r="T612" s="36">
        <f>Inputs!$B$12*(1+$B612)^3*$C612+Inputs!$B$29*(1+$D612)^3*Inputs!$B$19+Inputs!$B$30*(1+$E612)^3*Inputs!$B$20+Inputs!$B$31*(1+$F612)^3*Inputs!$B$21+Inputs!$B$22*(1+Inputs!$B$23)^3</f>
        <v>23711.649104228709</v>
      </c>
      <c r="U612" s="36">
        <f>Inputs!$B$12*(1+$B612)^4*$C612+Inputs!$B$29*(1+$D612)^4*Inputs!$B$19+Inputs!$B$30*(1+$E612)^4*Inputs!$B$20+Inputs!$B$31*(1+$F612)^4*Inputs!$B$21+Inputs!$B$22*(1+Inputs!$B$23)^4</f>
        <v>30944.872603272859</v>
      </c>
      <c r="V612" s="35">
        <f>Inputs!$B$13/(Q612*(1-$G612))</f>
        <v>1.2296107931777753</v>
      </c>
      <c r="W612" s="36">
        <f>Inputs!$B$13</f>
        <v>12660</v>
      </c>
      <c r="X612" s="36">
        <f t="shared" si="93"/>
        <v>14818.704356931936</v>
      </c>
      <c r="Y612" s="36">
        <f t="shared" si="94"/>
        <v>17890.012199849269</v>
      </c>
      <c r="Z612" s="36">
        <f t="shared" si="95"/>
        <v>22274.144483946118</v>
      </c>
      <c r="AA612" s="36">
        <f t="shared" si="96"/>
        <v>28545.928121550802</v>
      </c>
      <c r="AB612" s="36">
        <f t="shared" si="97"/>
        <v>71281.214450204556</v>
      </c>
      <c r="AC612" s="36">
        <f t="shared" si="98"/>
        <v>441722.85144217417</v>
      </c>
      <c r="AD612" s="36">
        <f t="shared" si="99"/>
        <v>281254.89581339096</v>
      </c>
    </row>
    <row r="613" spans="1:30" ht="14.25" customHeight="1" x14ac:dyDescent="0.25">
      <c r="A613" s="16">
        <v>597</v>
      </c>
      <c r="B613" s="34">
        <v>0.28943352600884797</v>
      </c>
      <c r="C613" s="34">
        <v>9.1966527493671499E-2</v>
      </c>
      <c r="D613" s="34">
        <v>3.9232165657086399E-2</v>
      </c>
      <c r="E613" s="34">
        <v>5.6312216529284302E-2</v>
      </c>
      <c r="F613" s="34">
        <v>7.86498803470192E-3</v>
      </c>
      <c r="G613" s="34">
        <v>0.220294922800362</v>
      </c>
      <c r="H613" s="35">
        <v>1.0475623184279701</v>
      </c>
      <c r="I613" s="34">
        <v>0.104094250072441</v>
      </c>
      <c r="J613" s="34">
        <v>3.2848448300008902E-2</v>
      </c>
      <c r="K613" s="36">
        <f>Inputs!$B$12*(1+$B613)^4</f>
        <v>165862.0703463504</v>
      </c>
      <c r="L613" s="36">
        <f t="shared" si="90"/>
        <v>19843.712648448181</v>
      </c>
      <c r="M613" s="36">
        <f t="shared" si="91"/>
        <v>233554.60644936608</v>
      </c>
      <c r="N613" s="37">
        <f>M613/Inputs!$B$6</f>
        <v>356.02836348988734</v>
      </c>
      <c r="O613" s="38">
        <f>IF(N613&gt;Inputs!$B$4,1,0)</f>
        <v>0</v>
      </c>
      <c r="P613" s="34">
        <f t="shared" si="92"/>
        <v>7.1245801772432088E-2</v>
      </c>
      <c r="Q613" s="36">
        <f>Inputs!$B$12*(1+$B613)^0*$C613+Inputs!$B$29*(1+$D613)^0*Inputs!$B$19+Inputs!$B$30*(1+$E613)^0*Inputs!$B$20+Inputs!$B$31*(1+$F613)^0*Inputs!$B$21+Inputs!$B$22*(1+Inputs!$B$23)^0</f>
        <v>13540.03567704721</v>
      </c>
      <c r="R613" s="36">
        <f>Inputs!$B$12*(1+$B613)^1*$C613+Inputs!$B$29*(1+$D613)^1*Inputs!$B$19+Inputs!$B$30*(1+$E613)^1*Inputs!$B$20+Inputs!$B$31*(1+$F613)^1*Inputs!$B$21+Inputs!$B$22*(1+Inputs!$B$23)^1</f>
        <v>15374.402232922461</v>
      </c>
      <c r="S613" s="36">
        <f>Inputs!$B$12*(1+$B613)^2*$C613+Inputs!$B$29*(1+$D613)^2*Inputs!$B$19+Inputs!$B$30*(1+$E613)^2*Inputs!$B$20+Inputs!$B$31*(1+$F613)^2*Inputs!$B$21+Inputs!$B$22*(1+Inputs!$B$23)^2</f>
        <v>17682.267623385374</v>
      </c>
      <c r="T613" s="36">
        <f>Inputs!$B$12*(1+$B613)^3*$C613+Inputs!$B$29*(1+$D613)^3*Inputs!$B$19+Inputs!$B$30*(1+$E613)^3*Inputs!$B$20+Inputs!$B$31*(1+$F613)^3*Inputs!$B$21+Inputs!$B$22*(1+Inputs!$B$23)^3</f>
        <v>20598.010606091433</v>
      </c>
      <c r="U613" s="36">
        <f>Inputs!$B$12*(1+$B613)^4*$C613+Inputs!$B$29*(1+$D613)^4*Inputs!$B$19+Inputs!$B$30*(1+$E613)^4*Inputs!$B$20+Inputs!$B$31*(1+$F613)^4*Inputs!$B$21+Inputs!$B$22*(1+Inputs!$B$23)^4</f>
        <v>24294.764809167289</v>
      </c>
      <c r="V613" s="35">
        <f>Inputs!$B$13/(Q613*(1-$G613))</f>
        <v>1.199177675235134</v>
      </c>
      <c r="W613" s="36">
        <f>Inputs!$B$13</f>
        <v>12660</v>
      </c>
      <c r="X613" s="36">
        <f t="shared" si="93"/>
        <v>13920.76950549335</v>
      </c>
      <c r="Y613" s="36">
        <f t="shared" si="94"/>
        <v>15487.850294204611</v>
      </c>
      <c r="Z613" s="36">
        <f t="shared" si="95"/>
        <v>17432.991858633337</v>
      </c>
      <c r="AA613" s="36">
        <f t="shared" si="96"/>
        <v>19843.712648448181</v>
      </c>
      <c r="AB613" s="36">
        <f t="shared" si="97"/>
        <v>58219.24543631167</v>
      </c>
      <c r="AC613" s="36">
        <f t="shared" si="98"/>
        <v>287673.7619281243</v>
      </c>
      <c r="AD613" s="36">
        <f t="shared" si="99"/>
        <v>175335.36101305441</v>
      </c>
    </row>
    <row r="614" spans="1:30" ht="14.25" customHeight="1" x14ac:dyDescent="0.25">
      <c r="A614" s="16">
        <v>598</v>
      </c>
      <c r="B614" s="34">
        <v>0.495327868324826</v>
      </c>
      <c r="C614" s="34">
        <v>9.10746401491139E-2</v>
      </c>
      <c r="D614" s="34">
        <v>8.7050155728341794E-3</v>
      </c>
      <c r="E614" s="34">
        <v>3.6622581128236201E-2</v>
      </c>
      <c r="F614" s="34">
        <v>-4.9706540692269902E-3</v>
      </c>
      <c r="G614" s="34">
        <v>0.19583046597496001</v>
      </c>
      <c r="H614" s="35">
        <v>0.97588154572699004</v>
      </c>
      <c r="I614" s="34">
        <v>9.4490989854511903E-2</v>
      </c>
      <c r="J614" s="34">
        <v>2.22477789718224E-2</v>
      </c>
      <c r="K614" s="36">
        <f>Inputs!$B$12*(1+$B614)^4</f>
        <v>299983.21799600066</v>
      </c>
      <c r="L614" s="36">
        <f t="shared" si="90"/>
        <v>27835.928625968518</v>
      </c>
      <c r="M614" s="36">
        <f t="shared" si="91"/>
        <v>320748.36141555512</v>
      </c>
      <c r="N614" s="37">
        <f>M614/Inputs!$B$6</f>
        <v>488.94567288956574</v>
      </c>
      <c r="O614" s="38">
        <f>IF(N614&gt;Inputs!$B$4,1,0)</f>
        <v>1</v>
      </c>
      <c r="P614" s="34">
        <f t="shared" si="92"/>
        <v>7.2243210882689507E-2</v>
      </c>
      <c r="Q614" s="36">
        <f>Inputs!$B$12*(1+$B614)^0*$C614+Inputs!$B$29*(1+$D614)^0*Inputs!$B$19+Inputs!$B$30*(1+$E614)^0*Inputs!$B$20+Inputs!$B$31*(1+$F614)^0*Inputs!$B$21+Inputs!$B$22*(1+Inputs!$B$23)^0</f>
        <v>13486.522436373754</v>
      </c>
      <c r="R614" s="36">
        <f>Inputs!$B$12*(1+$B614)^1*$C614+Inputs!$B$29*(1+$D614)^1*Inputs!$B$19+Inputs!$B$30*(1+$E614)^1*Inputs!$B$20+Inputs!$B$31*(1+$F614)^1*Inputs!$B$21+Inputs!$B$22*(1+Inputs!$B$23)^1</f>
        <v>16222.448969882589</v>
      </c>
      <c r="S614" s="36">
        <f>Inputs!$B$12*(1+$B614)^2*$C614+Inputs!$B$29*(1+$D614)^2*Inputs!$B$19+Inputs!$B$30*(1+$E614)^2*Inputs!$B$20+Inputs!$B$31*(1+$F614)^2*Inputs!$B$21+Inputs!$B$22*(1+Inputs!$B$23)^2</f>
        <v>20300.741965720394</v>
      </c>
      <c r="T614" s="36">
        <f>Inputs!$B$12*(1+$B614)^3*$C614+Inputs!$B$29*(1+$D614)^3*Inputs!$B$19+Inputs!$B$30*(1+$E614)^3*Inputs!$B$20+Inputs!$B$31*(1+$F614)^3*Inputs!$B$21+Inputs!$B$22*(1+Inputs!$B$23)^3</f>
        <v>26385.554345303324</v>
      </c>
      <c r="U614" s="36">
        <f>Inputs!$B$12*(1+$B614)^4*$C614+Inputs!$B$29*(1+$D614)^4*Inputs!$B$19+Inputs!$B$30*(1+$E614)^4*Inputs!$B$20+Inputs!$B$31*(1+$F614)^4*Inputs!$B$21+Inputs!$B$22*(1+Inputs!$B$23)^4</f>
        <v>35469.984036271948</v>
      </c>
      <c r="V614" s="35">
        <f>Inputs!$B$13/(Q614*(1-$G614))</f>
        <v>1.1673097436447843</v>
      </c>
      <c r="W614" s="36">
        <f>Inputs!$B$13</f>
        <v>12660</v>
      </c>
      <c r="X614" s="36">
        <f t="shared" si="93"/>
        <v>14603.931203743485</v>
      </c>
      <c r="Y614" s="36">
        <f t="shared" si="94"/>
        <v>17494.054161012198</v>
      </c>
      <c r="Z614" s="36">
        <f t="shared" si="95"/>
        <v>21722.155350603814</v>
      </c>
      <c r="AA614" s="36">
        <f t="shared" si="96"/>
        <v>27835.928625968518</v>
      </c>
      <c r="AB614" s="36">
        <f t="shared" si="97"/>
        <v>69962.010481058562</v>
      </c>
      <c r="AC614" s="36">
        <f t="shared" si="98"/>
        <v>393880.83483333606</v>
      </c>
      <c r="AD614" s="36">
        <f t="shared" si="99"/>
        <v>250786.35093449659</v>
      </c>
    </row>
    <row r="615" spans="1:30" ht="14.25" customHeight="1" x14ac:dyDescent="0.25">
      <c r="A615" s="16">
        <v>599</v>
      </c>
      <c r="B615" s="34">
        <v>0.19937361607707099</v>
      </c>
      <c r="C615" s="34">
        <v>7.4507780926440295E-2</v>
      </c>
      <c r="D615" s="34">
        <v>2.3731927987009099E-2</v>
      </c>
      <c r="E615" s="34">
        <v>6.6568379907458106E-2</v>
      </c>
      <c r="F615" s="34">
        <v>-1.2994766979045199E-3</v>
      </c>
      <c r="G615" s="34">
        <v>0.17631325611743401</v>
      </c>
      <c r="H615" s="35">
        <v>1.06600349360476</v>
      </c>
      <c r="I615" s="34">
        <v>0.100441589981579</v>
      </c>
      <c r="J615" s="34">
        <v>2.5866077923804E-2</v>
      </c>
      <c r="K615" s="36">
        <f>Inputs!$B$12*(1+$B615)^4</f>
        <v>124156.42938648642</v>
      </c>
      <c r="L615" s="36">
        <f t="shared" si="90"/>
        <v>15825.359183391556</v>
      </c>
      <c r="M615" s="36">
        <f t="shared" si="91"/>
        <v>187805.87322689692</v>
      </c>
      <c r="N615" s="37">
        <f>M615/Inputs!$B$6</f>
        <v>286.28944089465995</v>
      </c>
      <c r="O615" s="38">
        <f>IF(N615&gt;Inputs!$B$4,1,0)</f>
        <v>0</v>
      </c>
      <c r="P615" s="34">
        <f t="shared" si="92"/>
        <v>7.457551205777499E-2</v>
      </c>
      <c r="Q615" s="36">
        <f>Inputs!$B$12*(1+$B615)^0*$C615+Inputs!$B$29*(1+$D615)^0*Inputs!$B$19+Inputs!$B$30*(1+$E615)^0*Inputs!$B$20+Inputs!$B$31*(1+$F615)^0*Inputs!$B$21+Inputs!$B$22*(1+Inputs!$B$23)^0</f>
        <v>12492.510883013339</v>
      </c>
      <c r="R615" s="36">
        <f>Inputs!$B$12*(1+$B615)^1*$C615+Inputs!$B$29*(1+$D615)^1*Inputs!$B$19+Inputs!$B$30*(1+$E615)^1*Inputs!$B$20+Inputs!$B$31*(1+$F615)^1*Inputs!$B$21+Inputs!$B$22*(1+Inputs!$B$23)^1</f>
        <v>13554.334068986595</v>
      </c>
      <c r="S615" s="36">
        <f>Inputs!$B$12*(1+$B615)^2*$C615+Inputs!$B$29*(1+$D615)^2*Inputs!$B$19+Inputs!$B$30*(1+$E615)^2*Inputs!$B$20+Inputs!$B$31*(1+$F615)^2*Inputs!$B$21+Inputs!$B$22*(1+Inputs!$B$23)^2</f>
        <v>14804.777180123463</v>
      </c>
      <c r="T615" s="36">
        <f>Inputs!$B$12*(1+$B615)^3*$C615+Inputs!$B$29*(1+$D615)^3*Inputs!$B$19+Inputs!$B$30*(1+$E615)^3*Inputs!$B$20+Inputs!$B$31*(1+$F615)^3*Inputs!$B$21+Inputs!$B$22*(1+Inputs!$B$23)^3</f>
        <v>16279.991467709931</v>
      </c>
      <c r="U615" s="36">
        <f>Inputs!$B$12*(1+$B615)^4*$C615+Inputs!$B$29*(1+$D615)^4*Inputs!$B$19+Inputs!$B$30*(1+$E615)^4*Inputs!$B$20+Inputs!$B$31*(1+$F615)^4*Inputs!$B$21+Inputs!$B$22*(1+Inputs!$B$23)^4</f>
        <v>18023.240220768952</v>
      </c>
      <c r="V615" s="35">
        <f>Inputs!$B$13/(Q615*(1-$G615))</f>
        <v>1.2303307895990367</v>
      </c>
      <c r="W615" s="36">
        <f>Inputs!$B$13</f>
        <v>12660</v>
      </c>
      <c r="X615" s="36">
        <f t="shared" si="93"/>
        <v>13277.400158237489</v>
      </c>
      <c r="Y615" s="36">
        <f t="shared" si="94"/>
        <v>14001.322726443066</v>
      </c>
      <c r="Z615" s="36">
        <f t="shared" si="95"/>
        <v>14845.585846915255</v>
      </c>
      <c r="AA615" s="36">
        <f t="shared" si="96"/>
        <v>15825.359183391556</v>
      </c>
      <c r="AB615" s="36">
        <f t="shared" si="97"/>
        <v>52905.539956356828</v>
      </c>
      <c r="AC615" s="36">
        <f t="shared" si="98"/>
        <v>217694.7728447917</v>
      </c>
      <c r="AD615" s="36">
        <f t="shared" si="99"/>
        <v>134900.33327054008</v>
      </c>
    </row>
    <row r="616" spans="1:30" ht="14.25" customHeight="1" x14ac:dyDescent="0.25">
      <c r="A616" s="16">
        <v>600</v>
      </c>
      <c r="B616" s="34">
        <v>0.46203381157384199</v>
      </c>
      <c r="C616" s="34">
        <v>5.1660791224490001E-2</v>
      </c>
      <c r="D616" s="34">
        <v>3.6166705525899498E-2</v>
      </c>
      <c r="E616" s="34">
        <v>4.6674928107782697E-2</v>
      </c>
      <c r="F616" s="34">
        <v>1.2225494377258599E-2</v>
      </c>
      <c r="G616" s="34">
        <v>0.174767206327716</v>
      </c>
      <c r="H616" s="35">
        <v>1.0822783512687899</v>
      </c>
      <c r="I616" s="34">
        <v>0.102144102316061</v>
      </c>
      <c r="J616" s="34">
        <v>2.3254176306831301E-2</v>
      </c>
      <c r="K616" s="36">
        <f>Inputs!$B$12*(1+$B616)^4</f>
        <v>274145.37028673821</v>
      </c>
      <c r="L616" s="36">
        <f t="shared" si="90"/>
        <v>20655.436278369372</v>
      </c>
      <c r="M616" s="36">
        <f t="shared" si="91"/>
        <v>223618.36549983951</v>
      </c>
      <c r="N616" s="37">
        <f>M616/Inputs!$B$6</f>
        <v>340.88165472536508</v>
      </c>
      <c r="O616" s="38">
        <f>IF(N616&gt;Inputs!$B$4,1,0)</f>
        <v>0</v>
      </c>
      <c r="P616" s="34">
        <f t="shared" si="92"/>
        <v>7.8889926009229699E-2</v>
      </c>
      <c r="Q616" s="36">
        <f>Inputs!$B$12*(1+$B616)^0*$C616+Inputs!$B$29*(1+$D616)^0*Inputs!$B$19+Inputs!$B$30*(1+$E616)^0*Inputs!$B$20+Inputs!$B$31*(1+$F616)^0*Inputs!$B$21+Inputs!$B$22*(1+Inputs!$B$23)^0</f>
        <v>11121.691500896322</v>
      </c>
      <c r="R616" s="36">
        <f>Inputs!$B$12*(1+$B616)^1*$C616+Inputs!$B$29*(1+$D616)^1*Inputs!$B$19+Inputs!$B$30*(1+$E616)^1*Inputs!$B$20+Inputs!$B$31*(1+$F616)^1*Inputs!$B$21+Inputs!$B$22*(1+Inputs!$B$23)^1</f>
        <v>12776.48187057585</v>
      </c>
      <c r="S616" s="36">
        <f>Inputs!$B$12*(1+$B616)^2*$C616+Inputs!$B$29*(1+$D616)^2*Inputs!$B$19+Inputs!$B$30*(1+$E616)^2*Inputs!$B$20+Inputs!$B$31*(1+$F616)^2*Inputs!$B$21+Inputs!$B$22*(1+Inputs!$B$23)^2</f>
        <v>15101.35853321882</v>
      </c>
      <c r="T616" s="36">
        <f>Inputs!$B$12*(1+$B616)^3*$C616+Inputs!$B$29*(1+$D616)^3*Inputs!$B$19+Inputs!$B$30*(1+$E616)^3*Inputs!$B$20+Inputs!$B$31*(1+$F616)^3*Inputs!$B$21+Inputs!$B$22*(1+Inputs!$B$23)^3</f>
        <v>18402.405797966851</v>
      </c>
      <c r="U616" s="36">
        <f>Inputs!$B$12*(1+$B616)^4*$C616+Inputs!$B$29*(1+$D616)^4*Inputs!$B$19+Inputs!$B$30*(1+$E616)^4*Inputs!$B$20+Inputs!$B$31*(1+$F616)^4*Inputs!$B$21+Inputs!$B$22*(1+Inputs!$B$23)^4</f>
        <v>23126.979910864848</v>
      </c>
      <c r="V616" s="35">
        <f>Inputs!$B$13/(Q616*(1-$G616))</f>
        <v>1.3793878094125929</v>
      </c>
      <c r="W616" s="36">
        <f>Inputs!$B$13</f>
        <v>12660</v>
      </c>
      <c r="X616" s="36">
        <f t="shared" si="93"/>
        <v>13760.52571819281</v>
      </c>
      <c r="Y616" s="36">
        <f t="shared" si="94"/>
        <v>15338.809598203119</v>
      </c>
      <c r="Z616" s="36">
        <f t="shared" si="95"/>
        <v>17563.765921028702</v>
      </c>
      <c r="AA616" s="36">
        <f t="shared" si="96"/>
        <v>20655.436278369372</v>
      </c>
      <c r="AB616" s="36">
        <f t="shared" si="97"/>
        <v>58876.323670002392</v>
      </c>
      <c r="AC616" s="36">
        <f t="shared" si="98"/>
        <v>267914.58053602843</v>
      </c>
      <c r="AD616" s="36">
        <f t="shared" si="99"/>
        <v>164742.04182983711</v>
      </c>
    </row>
    <row r="617" spans="1:30" ht="14.25" customHeight="1" x14ac:dyDescent="0.25">
      <c r="A617" s="16">
        <v>601</v>
      </c>
      <c r="B617" s="34">
        <v>0.191484758160719</v>
      </c>
      <c r="C617" s="34">
        <v>8.1812361783292001E-2</v>
      </c>
      <c r="D617" s="34">
        <v>2.4359006428335502E-2</v>
      </c>
      <c r="E617" s="34">
        <v>1.7610106263756899E-2</v>
      </c>
      <c r="F617" s="34">
        <v>-7.0496221662305399E-3</v>
      </c>
      <c r="G617" s="34">
        <v>0.19348531074315001</v>
      </c>
      <c r="H617" s="35">
        <v>1.1004556593947199</v>
      </c>
      <c r="I617" s="34">
        <v>0.10418408452460599</v>
      </c>
      <c r="J617" s="34">
        <v>1.9112076165613098E-2</v>
      </c>
      <c r="K617" s="36">
        <f>Inputs!$B$12*(1+$B617)^4</f>
        <v>120921.97024241864</v>
      </c>
      <c r="L617" s="36">
        <f t="shared" si="90"/>
        <v>15989.167545520659</v>
      </c>
      <c r="M617" s="36">
        <f t="shared" si="91"/>
        <v>169268.54251116581</v>
      </c>
      <c r="N617" s="37">
        <f>M617/Inputs!$B$6</f>
        <v>258.03131480360639</v>
      </c>
      <c r="O617" s="38">
        <f>IF(N617&gt;Inputs!$B$4,1,0)</f>
        <v>0</v>
      </c>
      <c r="P617" s="34">
        <f t="shared" si="92"/>
        <v>8.5072008358992895E-2</v>
      </c>
      <c r="Q617" s="36">
        <f>Inputs!$B$12*(1+$B617)^0*$C617+Inputs!$B$29*(1+$D617)^0*Inputs!$B$19+Inputs!$B$30*(1+$E617)^0*Inputs!$B$20+Inputs!$B$31*(1+$F617)^0*Inputs!$B$21+Inputs!$B$22*(1+Inputs!$B$23)^0</f>
        <v>12930.78573442444</v>
      </c>
      <c r="R617" s="36">
        <f>Inputs!$B$12*(1+$B617)^1*$C617+Inputs!$B$29*(1+$D617)^1*Inputs!$B$19+Inputs!$B$30*(1+$E617)^1*Inputs!$B$20+Inputs!$B$31*(1+$F617)^1*Inputs!$B$21+Inputs!$B$22*(1+Inputs!$B$23)^1</f>
        <v>13894.48319736246</v>
      </c>
      <c r="S617" s="36">
        <f>Inputs!$B$12*(1+$B617)^2*$C617+Inputs!$B$29*(1+$D617)^2*Inputs!$B$19+Inputs!$B$30*(1+$E617)^2*Inputs!$B$20+Inputs!$B$31*(1+$F617)^2*Inputs!$B$21+Inputs!$B$22*(1+Inputs!$B$23)^2</f>
        <v>15039.056762983833</v>
      </c>
      <c r="T617" s="36">
        <f>Inputs!$B$12*(1+$B617)^3*$C617+Inputs!$B$29*(1+$D617)^3*Inputs!$B$19+Inputs!$B$30*(1+$E617)^3*Inputs!$B$20+Inputs!$B$31*(1+$F617)^3*Inputs!$B$21+Inputs!$B$22*(1+Inputs!$B$23)^3</f>
        <v>16398.968705336803</v>
      </c>
      <c r="U617" s="36">
        <f>Inputs!$B$12*(1+$B617)^4*$C617+Inputs!$B$29*(1+$D617)^4*Inputs!$B$19+Inputs!$B$30*(1+$E617)^4*Inputs!$B$20+Inputs!$B$31*(1+$F617)^4*Inputs!$B$21+Inputs!$B$22*(1+Inputs!$B$23)^4</f>
        <v>18015.280288537433</v>
      </c>
      <c r="V617" s="35">
        <f>Inputs!$B$13/(Q617*(1-$G617))</f>
        <v>1.213938006020006</v>
      </c>
      <c r="W617" s="36">
        <f>Inputs!$B$13</f>
        <v>12660</v>
      </c>
      <c r="X617" s="36">
        <f t="shared" si="93"/>
        <v>13285.592746845827</v>
      </c>
      <c r="Y617" s="36">
        <f t="shared" si="94"/>
        <v>14035.895189293115</v>
      </c>
      <c r="Z617" s="36">
        <f t="shared" si="95"/>
        <v>14929.866258486589</v>
      </c>
      <c r="AA617" s="36">
        <f t="shared" si="96"/>
        <v>15989.167545520659</v>
      </c>
      <c r="AB617" s="36">
        <f t="shared" si="97"/>
        <v>52573.152313384853</v>
      </c>
      <c r="AC617" s="36">
        <f t="shared" si="98"/>
        <v>191540.72000644021</v>
      </c>
      <c r="AD617" s="36">
        <f t="shared" si="99"/>
        <v>116695.39019778096</v>
      </c>
    </row>
    <row r="618" spans="1:30" ht="14.25" customHeight="1" x14ac:dyDescent="0.25">
      <c r="A618" s="16">
        <v>602</v>
      </c>
      <c r="B618" s="34">
        <v>0.35524248087223897</v>
      </c>
      <c r="C618" s="34">
        <v>7.2728256712253594E-2</v>
      </c>
      <c r="D618" s="34">
        <v>1.1889638547799E-2</v>
      </c>
      <c r="E618" s="34">
        <v>5.2727588560652898E-2</v>
      </c>
      <c r="F618" s="34">
        <v>1.94480856370997E-2</v>
      </c>
      <c r="G618" s="34">
        <v>0.193989539140625</v>
      </c>
      <c r="H618" s="35">
        <v>1.08416882338611</v>
      </c>
      <c r="I618" s="34">
        <v>9.4657275163691296E-2</v>
      </c>
      <c r="J618" s="34">
        <v>2.85735188061981E-2</v>
      </c>
      <c r="K618" s="36">
        <f>Inputs!$B$12*(1+$B618)^4</f>
        <v>202404.08625192413</v>
      </c>
      <c r="L618" s="36">
        <f t="shared" si="90"/>
        <v>20577.312824285873</v>
      </c>
      <c r="M618" s="36">
        <f t="shared" si="91"/>
        <v>264265.55116444081</v>
      </c>
      <c r="N618" s="37">
        <f>M618/Inputs!$B$6</f>
        <v>402.84382799457438</v>
      </c>
      <c r="O618" s="38">
        <f>IF(N618&gt;Inputs!$B$4,1,0)</f>
        <v>1</v>
      </c>
      <c r="P618" s="34">
        <f t="shared" si="92"/>
        <v>6.6083756357493195E-2</v>
      </c>
      <c r="Q618" s="36">
        <f>Inputs!$B$12*(1+$B618)^0*$C618+Inputs!$B$29*(1+$D618)^0*Inputs!$B$19+Inputs!$B$30*(1+$E618)^0*Inputs!$B$20+Inputs!$B$31*(1+$F618)^0*Inputs!$B$21+Inputs!$B$22*(1+Inputs!$B$23)^0</f>
        <v>12385.739430162139</v>
      </c>
      <c r="R618" s="36">
        <f>Inputs!$B$12*(1+$B618)^1*$C618+Inputs!$B$29*(1+$D618)^1*Inputs!$B$19+Inputs!$B$30*(1+$E618)^1*Inputs!$B$20+Inputs!$B$31*(1+$F618)^1*Inputs!$B$21+Inputs!$B$22*(1+Inputs!$B$23)^1</f>
        <v>14126.261386596638</v>
      </c>
      <c r="S618" s="36">
        <f>Inputs!$B$12*(1+$B618)^2*$C618+Inputs!$B$29*(1+$D618)^2*Inputs!$B$19+Inputs!$B$30*(1+$E618)^2*Inputs!$B$20+Inputs!$B$31*(1+$F618)^2*Inputs!$B$21+Inputs!$B$22*(1+Inputs!$B$23)^2</f>
        <v>16424.551979010819</v>
      </c>
      <c r="T618" s="36">
        <f>Inputs!$B$12*(1+$B618)^3*$C618+Inputs!$B$29*(1+$D618)^3*Inputs!$B$19+Inputs!$B$30*(1+$E618)^3*Inputs!$B$20+Inputs!$B$31*(1+$F618)^3*Inputs!$B$21+Inputs!$B$22*(1+Inputs!$B$23)^3</f>
        <v>19476.582984881337</v>
      </c>
      <c r="U618" s="36">
        <f>Inputs!$B$12*(1+$B618)^4*$C618+Inputs!$B$29*(1+$D618)^4*Inputs!$B$19+Inputs!$B$30*(1+$E618)^4*Inputs!$B$20+Inputs!$B$31*(1+$F618)^4*Inputs!$B$21+Inputs!$B$22*(1+Inputs!$B$23)^4</f>
        <v>23547.839505063075</v>
      </c>
      <c r="V618" s="35">
        <f>Inputs!$B$13/(Q618*(1-$G618))</f>
        <v>1.268151349499379</v>
      </c>
      <c r="W618" s="36">
        <f>Inputs!$B$13</f>
        <v>12660</v>
      </c>
      <c r="X618" s="36">
        <f t="shared" si="93"/>
        <v>13915.360449923281</v>
      </c>
      <c r="Y618" s="36">
        <f t="shared" si="94"/>
        <v>15570.431477047086</v>
      </c>
      <c r="Z618" s="36">
        <f t="shared" si="95"/>
        <v>17741.694146654936</v>
      </c>
      <c r="AA618" s="36">
        <f t="shared" si="96"/>
        <v>20577.312824285873</v>
      </c>
      <c r="AB618" s="36">
        <f t="shared" si="97"/>
        <v>60496.398845565964</v>
      </c>
      <c r="AC618" s="36">
        <f t="shared" si="98"/>
        <v>320279.60009951389</v>
      </c>
      <c r="AD618" s="36">
        <f t="shared" si="99"/>
        <v>203769.15231887487</v>
      </c>
    </row>
    <row r="619" spans="1:30" ht="14.25" customHeight="1" x14ac:dyDescent="0.25">
      <c r="A619" s="16">
        <v>603</v>
      </c>
      <c r="B619" s="34">
        <v>0.25228187656746198</v>
      </c>
      <c r="C619" s="34">
        <v>7.33813999346868E-2</v>
      </c>
      <c r="D619" s="34">
        <v>2.49203565632636E-2</v>
      </c>
      <c r="E619" s="34">
        <v>2.6569314253740199E-2</v>
      </c>
      <c r="F619" s="34">
        <v>2.2468422288532099E-2</v>
      </c>
      <c r="G619" s="34">
        <v>0.18635655062307899</v>
      </c>
      <c r="H619" s="35">
        <v>1.05823219066421</v>
      </c>
      <c r="I619" s="34">
        <v>0.100619039960629</v>
      </c>
      <c r="J619" s="34">
        <v>1.6554764893349401E-2</v>
      </c>
      <c r="K619" s="36">
        <f>Inputs!$B$12*(1+$B619)^4</f>
        <v>147556.9371224934</v>
      </c>
      <c r="L619" s="36">
        <f t="shared" si="90"/>
        <v>16875.819329125399</v>
      </c>
      <c r="M619" s="36">
        <f t="shared" si="91"/>
        <v>180751.95249165033</v>
      </c>
      <c r="N619" s="37">
        <f>M619/Inputs!$B$6</f>
        <v>275.53651294458894</v>
      </c>
      <c r="O619" s="38">
        <f>IF(N619&gt;Inputs!$B$4,1,0)</f>
        <v>0</v>
      </c>
      <c r="P619" s="34">
        <f t="shared" si="92"/>
        <v>8.4064275067279592E-2</v>
      </c>
      <c r="Q619" s="36">
        <f>Inputs!$B$12*(1+$B619)^0*$C619+Inputs!$B$29*(1+$D619)^0*Inputs!$B$19+Inputs!$B$30*(1+$E619)^0*Inputs!$B$20+Inputs!$B$31*(1+$F619)^0*Inputs!$B$21+Inputs!$B$22*(1+Inputs!$B$23)^0</f>
        <v>12424.928023508131</v>
      </c>
      <c r="R619" s="36">
        <f>Inputs!$B$12*(1+$B619)^1*$C619+Inputs!$B$29*(1+$D619)^1*Inputs!$B$19+Inputs!$B$30*(1+$E619)^1*Inputs!$B$20+Inputs!$B$31*(1+$F619)^1*Inputs!$B$21+Inputs!$B$22*(1+Inputs!$B$23)^1</f>
        <v>13716.998887944099</v>
      </c>
      <c r="S619" s="36">
        <f>Inputs!$B$12*(1+$B619)^2*$C619+Inputs!$B$29*(1+$D619)^2*Inputs!$B$19+Inputs!$B$30*(1+$E619)^2*Inputs!$B$20+Inputs!$B$31*(1+$F619)^2*Inputs!$B$21+Inputs!$B$22*(1+Inputs!$B$23)^2</f>
        <v>15293.325346530728</v>
      </c>
      <c r="T619" s="36">
        <f>Inputs!$B$12*(1+$B619)^3*$C619+Inputs!$B$29*(1+$D619)^3*Inputs!$B$19+Inputs!$B$30*(1+$E619)^3*Inputs!$B$20+Inputs!$B$31*(1+$F619)^3*Inputs!$B$21+Inputs!$B$22*(1+Inputs!$B$23)^3</f>
        <v>17224.690715573626</v>
      </c>
      <c r="U619" s="36">
        <f>Inputs!$B$12*(1+$B619)^4*$C619+Inputs!$B$29*(1+$D619)^4*Inputs!$B$19+Inputs!$B$30*(1+$E619)^4*Inputs!$B$20+Inputs!$B$31*(1+$F619)^4*Inputs!$B$21+Inputs!$B$22*(1+Inputs!$B$23)^4</f>
        <v>19599.715464266006</v>
      </c>
      <c r="V619" s="35">
        <f>Inputs!$B$13/(Q619*(1-$G619))</f>
        <v>1.2522922468556112</v>
      </c>
      <c r="W619" s="36">
        <f>Inputs!$B$13</f>
        <v>12660</v>
      </c>
      <c r="X619" s="36">
        <f t="shared" si="93"/>
        <v>13435.052285390237</v>
      </c>
      <c r="Y619" s="36">
        <f t="shared" si="94"/>
        <v>14375.290525803897</v>
      </c>
      <c r="Z619" s="36">
        <f t="shared" si="95"/>
        <v>15510.792878002198</v>
      </c>
      <c r="AA619" s="36">
        <f t="shared" si="96"/>
        <v>16875.819329125399</v>
      </c>
      <c r="AB619" s="36">
        <f t="shared" si="97"/>
        <v>54395.021882674308</v>
      </c>
      <c r="AC619" s="36">
        <f t="shared" si="98"/>
        <v>204072.35459738169</v>
      </c>
      <c r="AD619" s="36">
        <f t="shared" si="99"/>
        <v>126356.93060897602</v>
      </c>
    </row>
    <row r="620" spans="1:30" ht="14.25" customHeight="1" x14ac:dyDescent="0.25">
      <c r="A620" s="16">
        <v>604</v>
      </c>
      <c r="B620" s="34">
        <v>0.246395093797288</v>
      </c>
      <c r="C620" s="34">
        <v>7.0970059937855795E-2</v>
      </c>
      <c r="D620" s="34">
        <v>3.7211638699098902E-2</v>
      </c>
      <c r="E620" s="34">
        <v>6.1462172518884001E-2</v>
      </c>
      <c r="F620" s="34">
        <v>1.39688607206682E-2</v>
      </c>
      <c r="G620" s="34">
        <v>0.18649777394389999</v>
      </c>
      <c r="H620" s="35">
        <v>0.96072463369184702</v>
      </c>
      <c r="I620" s="34">
        <v>9.40399359350053E-2</v>
      </c>
      <c r="J620" s="34">
        <v>2.9878183163153001E-2</v>
      </c>
      <c r="K620" s="36">
        <f>Inputs!$B$12*(1+$B620)^4</f>
        <v>144801.87105716838</v>
      </c>
      <c r="L620" s="36">
        <f t="shared" si="90"/>
        <v>15211.337395887187</v>
      </c>
      <c r="M620" s="36">
        <f t="shared" si="91"/>
        <v>208660.91075268586</v>
      </c>
      <c r="N620" s="37">
        <f>M620/Inputs!$B$6</f>
        <v>318.08065663519187</v>
      </c>
      <c r="O620" s="38">
        <f>IF(N620&gt;Inputs!$B$4,1,0)</f>
        <v>0</v>
      </c>
      <c r="P620" s="34">
        <f t="shared" si="92"/>
        <v>6.4161752771852293E-2</v>
      </c>
      <c r="Q620" s="36">
        <f>Inputs!$B$12*(1+$B620)^0*$C620+Inputs!$B$29*(1+$D620)^0*Inputs!$B$19+Inputs!$B$30*(1+$E620)^0*Inputs!$B$20+Inputs!$B$31*(1+$F620)^0*Inputs!$B$21+Inputs!$B$22*(1+Inputs!$B$23)^0</f>
        <v>12280.247623698269</v>
      </c>
      <c r="R620" s="36">
        <f>Inputs!$B$12*(1+$B620)^1*$C620+Inputs!$B$29*(1+$D620)^1*Inputs!$B$19+Inputs!$B$30*(1+$E620)^1*Inputs!$B$20+Inputs!$B$31*(1+$F620)^1*Inputs!$B$21+Inputs!$B$22*(1+Inputs!$B$23)^1</f>
        <v>13600.531817337573</v>
      </c>
      <c r="S620" s="36">
        <f>Inputs!$B$12*(1+$B620)^2*$C620+Inputs!$B$29*(1+$D620)^2*Inputs!$B$19+Inputs!$B$30*(1+$E620)^2*Inputs!$B$20+Inputs!$B$31*(1+$F620)^2*Inputs!$B$21+Inputs!$B$22*(1+Inputs!$B$23)^2</f>
        <v>15192.195293318422</v>
      </c>
      <c r="T620" s="36">
        <f>Inputs!$B$12*(1+$B620)^3*$C620+Inputs!$B$29*(1+$D620)^3*Inputs!$B$19+Inputs!$B$30*(1+$E620)^3*Inputs!$B$20+Inputs!$B$31*(1+$F620)^3*Inputs!$B$21+Inputs!$B$22*(1+Inputs!$B$23)^3</f>
        <v>17119.638603305575</v>
      </c>
      <c r="U620" s="36">
        <f>Inputs!$B$12*(1+$B620)^4*$C620+Inputs!$B$29*(1+$D620)^4*Inputs!$B$19+Inputs!$B$30*(1+$E620)^4*Inputs!$B$20+Inputs!$B$31*(1+$F620)^4*Inputs!$B$21+Inputs!$B$22*(1+Inputs!$B$23)^4</f>
        <v>19462.997514547867</v>
      </c>
      <c r="V620" s="35">
        <f>Inputs!$B$13/(Q620*(1-$G620))</f>
        <v>1.2672661536969445</v>
      </c>
      <c r="W620" s="36">
        <f>Inputs!$B$13</f>
        <v>12660</v>
      </c>
      <c r="X620" s="36">
        <f t="shared" si="93"/>
        <v>13173.213781501812</v>
      </c>
      <c r="Y620" s="36">
        <f t="shared" si="94"/>
        <v>13767.740615630197</v>
      </c>
      <c r="Z620" s="36">
        <f t="shared" si="95"/>
        <v>14447.171947031378</v>
      </c>
      <c r="AA620" s="36">
        <f t="shared" si="96"/>
        <v>15211.337395887187</v>
      </c>
      <c r="AB620" s="36">
        <f t="shared" si="97"/>
        <v>52881.103931842736</v>
      </c>
      <c r="AC620" s="36">
        <f t="shared" si="98"/>
        <v>244161.41772907748</v>
      </c>
      <c r="AD620" s="36">
        <f t="shared" si="99"/>
        <v>155779.80682084311</v>
      </c>
    </row>
    <row r="621" spans="1:30" ht="14.25" customHeight="1" x14ac:dyDescent="0.25">
      <c r="A621" s="16">
        <v>605</v>
      </c>
      <c r="B621" s="34">
        <v>0.51441566217262202</v>
      </c>
      <c r="C621" s="34">
        <v>6.2978392354374205E-2</v>
      </c>
      <c r="D621" s="34">
        <v>1.48179876317931E-2</v>
      </c>
      <c r="E621" s="34">
        <v>6.7971902110504995E-2</v>
      </c>
      <c r="F621" s="34">
        <v>2.7351785875876101E-2</v>
      </c>
      <c r="G621" s="34">
        <v>0.18169436607282599</v>
      </c>
      <c r="H621" s="35">
        <v>1.1214533698656799</v>
      </c>
      <c r="I621" s="34">
        <v>0.105418206901118</v>
      </c>
      <c r="J621" s="34">
        <v>2.8589891142854498E-2</v>
      </c>
      <c r="K621" s="36">
        <f>Inputs!$B$12*(1+$B621)^4</f>
        <v>315596.09458239644</v>
      </c>
      <c r="L621" s="36">
        <f t="shared" si="90"/>
        <v>26685.294876114371</v>
      </c>
      <c r="M621" s="36">
        <f t="shared" si="91"/>
        <v>282742.571263374</v>
      </c>
      <c r="N621" s="37">
        <f>M621/Inputs!$B$6</f>
        <v>431.01001716977743</v>
      </c>
      <c r="O621" s="38">
        <f>IF(N621&gt;Inputs!$B$4,1,0)</f>
        <v>1</v>
      </c>
      <c r="P621" s="34">
        <f t="shared" si="92"/>
        <v>7.6828315758263502E-2</v>
      </c>
      <c r="Q621" s="36">
        <f>Inputs!$B$12*(1+$B621)^0*$C621+Inputs!$B$29*(1+$D621)^0*Inputs!$B$19+Inputs!$B$30*(1+$E621)^0*Inputs!$B$20+Inputs!$B$31*(1+$F621)^0*Inputs!$B$21+Inputs!$B$22*(1+Inputs!$B$23)^0</f>
        <v>11800.747568689374</v>
      </c>
      <c r="R621" s="36">
        <f>Inputs!$B$12*(1+$B621)^1*$C621+Inputs!$B$29*(1+$D621)^1*Inputs!$B$19+Inputs!$B$30*(1+$E621)^1*Inputs!$B$20+Inputs!$B$31*(1+$F621)^1*Inputs!$B$21+Inputs!$B$22*(1+Inputs!$B$23)^1</f>
        <v>14018.520636694484</v>
      </c>
      <c r="S621" s="36">
        <f>Inputs!$B$12*(1+$B621)^2*$C621+Inputs!$B$29*(1+$D621)^2*Inputs!$B$19+Inputs!$B$30*(1+$E621)^2*Inputs!$B$20+Inputs!$B$31*(1+$F621)^2*Inputs!$B$21+Inputs!$B$22*(1+Inputs!$B$23)^2</f>
        <v>17249.855982159756</v>
      </c>
      <c r="T621" s="36">
        <f>Inputs!$B$12*(1+$B621)^3*$C621+Inputs!$B$29*(1+$D621)^3*Inputs!$B$19+Inputs!$B$30*(1+$E621)^3*Inputs!$B$20+Inputs!$B$31*(1+$F621)^3*Inputs!$B$21+Inputs!$B$22*(1+Inputs!$B$23)^3</f>
        <v>22009.964461316638</v>
      </c>
      <c r="U621" s="36">
        <f>Inputs!$B$12*(1+$B621)^4*$C621+Inputs!$B$29*(1+$D621)^4*Inputs!$B$19+Inputs!$B$30*(1+$E621)^4*Inputs!$B$20+Inputs!$B$31*(1+$F621)^4*Inputs!$B$21+Inputs!$B$22*(1+Inputs!$B$23)^4</f>
        <v>29078.717254887175</v>
      </c>
      <c r="V621" s="35">
        <f>Inputs!$B$13/(Q621*(1-$G621))</f>
        <v>1.3110179683572174</v>
      </c>
      <c r="W621" s="36">
        <f>Inputs!$B$13</f>
        <v>12660</v>
      </c>
      <c r="X621" s="36">
        <f t="shared" si="93"/>
        <v>14495.612177828452</v>
      </c>
      <c r="Y621" s="36">
        <f t="shared" si="94"/>
        <v>17167.962294629131</v>
      </c>
      <c r="Z621" s="36">
        <f t="shared" si="95"/>
        <v>21051.91594940994</v>
      </c>
      <c r="AA621" s="36">
        <f t="shared" si="96"/>
        <v>26685.294876114371</v>
      </c>
      <c r="AB621" s="36">
        <f t="shared" si="97"/>
        <v>66291.430813618528</v>
      </c>
      <c r="AC621" s="36">
        <f t="shared" si="98"/>
        <v>357267.03469723248</v>
      </c>
      <c r="AD621" s="36">
        <f t="shared" si="99"/>
        <v>216451.14044975548</v>
      </c>
    </row>
    <row r="622" spans="1:30" ht="14.25" customHeight="1" x14ac:dyDescent="0.25">
      <c r="A622" s="16">
        <v>606</v>
      </c>
      <c r="B622" s="34">
        <v>0.40472272784032698</v>
      </c>
      <c r="C622" s="34">
        <v>6.32458637079336E-2</v>
      </c>
      <c r="D622" s="34">
        <v>3.7736497480876402E-2</v>
      </c>
      <c r="E622" s="34">
        <v>5.0788981333787002E-2</v>
      </c>
      <c r="F622" s="34">
        <v>3.1719281439354298E-2</v>
      </c>
      <c r="G622" s="34">
        <v>0.178979483610373</v>
      </c>
      <c r="H622" s="35">
        <v>1.17267239941122</v>
      </c>
      <c r="I622" s="34">
        <v>8.6670341408556603E-2</v>
      </c>
      <c r="J622" s="34">
        <v>2.6495890438391002E-2</v>
      </c>
      <c r="K622" s="36">
        <f>Inputs!$B$12*(1+$B622)^4</f>
        <v>233621.97288349175</v>
      </c>
      <c r="L622" s="36">
        <f t="shared" si="90"/>
        <v>23286.397938581504</v>
      </c>
      <c r="M622" s="36">
        <f t="shared" si="91"/>
        <v>327976.85410069651</v>
      </c>
      <c r="N622" s="37">
        <f>M622/Inputs!$B$6</f>
        <v>499.96471661691544</v>
      </c>
      <c r="O622" s="38">
        <f>IF(N622&gt;Inputs!$B$4,1,0)</f>
        <v>1</v>
      </c>
      <c r="P622" s="34">
        <f t="shared" si="92"/>
        <v>6.0174450970165605E-2</v>
      </c>
      <c r="Q622" s="36">
        <f>Inputs!$B$12*(1+$B622)^0*$C622+Inputs!$B$29*(1+$D622)^0*Inputs!$B$19+Inputs!$B$30*(1+$E622)^0*Inputs!$B$20+Inputs!$B$31*(1+$F622)^0*Inputs!$B$21+Inputs!$B$22*(1+Inputs!$B$23)^0</f>
        <v>11816.795849902937</v>
      </c>
      <c r="R622" s="36">
        <f>Inputs!$B$12*(1+$B622)^1*$C622+Inputs!$B$29*(1+$D622)^1*Inputs!$B$19+Inputs!$B$30*(1+$E622)^1*Inputs!$B$20+Inputs!$B$31*(1+$F622)^1*Inputs!$B$21+Inputs!$B$22*(1+Inputs!$B$23)^1</f>
        <v>13678.74651237734</v>
      </c>
      <c r="S622" s="36">
        <f>Inputs!$B$12*(1+$B622)^2*$C622+Inputs!$B$29*(1+$D622)^2*Inputs!$B$19+Inputs!$B$30*(1+$E622)^2*Inputs!$B$20+Inputs!$B$31*(1+$F622)^2*Inputs!$B$21+Inputs!$B$22*(1+Inputs!$B$23)^2</f>
        <v>16175.922926152951</v>
      </c>
      <c r="T622" s="36">
        <f>Inputs!$B$12*(1+$B622)^3*$C622+Inputs!$B$29*(1+$D622)^3*Inputs!$B$19+Inputs!$B$30*(1+$E622)^3*Inputs!$B$20+Inputs!$B$31*(1+$F622)^3*Inputs!$B$21+Inputs!$B$22*(1+Inputs!$B$23)^3</f>
        <v>19560.481605930399</v>
      </c>
      <c r="U622" s="36">
        <f>Inputs!$B$12*(1+$B622)^4*$C622+Inputs!$B$29*(1+$D622)^4*Inputs!$B$19+Inputs!$B$30*(1+$E622)^4*Inputs!$B$20+Inputs!$B$31*(1+$F622)^4*Inputs!$B$21+Inputs!$B$22*(1+Inputs!$B$23)^4</f>
        <v>24186.420630553745</v>
      </c>
      <c r="V622" s="35">
        <f>Inputs!$B$13/(Q622*(1-$G622))</f>
        <v>1.3049082091758679</v>
      </c>
      <c r="W622" s="36">
        <f>Inputs!$B$13</f>
        <v>12660</v>
      </c>
      <c r="X622" s="36">
        <f t="shared" si="93"/>
        <v>14283.543173003884</v>
      </c>
      <c r="Y622" s="36">
        <f t="shared" si="94"/>
        <v>16452.082412539334</v>
      </c>
      <c r="Z622" s="36">
        <f t="shared" si="95"/>
        <v>19363.511020809095</v>
      </c>
      <c r="AA622" s="36">
        <f t="shared" si="96"/>
        <v>23286.397938581504</v>
      </c>
      <c r="AB622" s="36">
        <f t="shared" si="97"/>
        <v>65821.746576803416</v>
      </c>
      <c r="AC622" s="36">
        <f t="shared" si="98"/>
        <v>397234.89623392152</v>
      </c>
      <c r="AD622" s="36">
        <f t="shared" si="99"/>
        <v>262155.10752389312</v>
      </c>
    </row>
    <row r="623" spans="1:30" ht="14.25" customHeight="1" x14ac:dyDescent="0.25">
      <c r="A623" s="16">
        <v>607</v>
      </c>
      <c r="B623" s="34">
        <v>0.29586103003796599</v>
      </c>
      <c r="C623" s="34">
        <v>6.8973062142477407E-2</v>
      </c>
      <c r="D623" s="34">
        <v>3.9895778787618699E-2</v>
      </c>
      <c r="E623" s="34">
        <v>4.38343225530703E-2</v>
      </c>
      <c r="F623" s="34">
        <v>1.06581193844695E-2</v>
      </c>
      <c r="G623" s="34">
        <v>0.19174049198985399</v>
      </c>
      <c r="H623" s="35">
        <v>1.1000515851704999</v>
      </c>
      <c r="I623" s="34">
        <v>9.73043873158808E-2</v>
      </c>
      <c r="J623" s="34">
        <v>2.59572118689077E-2</v>
      </c>
      <c r="K623" s="36">
        <f>Inputs!$B$12*(1+$B623)^4</f>
        <v>169194.00435808476</v>
      </c>
      <c r="L623" s="36">
        <f t="shared" si="90"/>
        <v>18340.406866874517</v>
      </c>
      <c r="M623" s="36">
        <f t="shared" si="91"/>
        <v>222771.44873621833</v>
      </c>
      <c r="N623" s="37">
        <f>M623/Inputs!$B$6</f>
        <v>339.59062307350354</v>
      </c>
      <c r="O623" s="38">
        <f>IF(N623&gt;Inputs!$B$4,1,0)</f>
        <v>0</v>
      </c>
      <c r="P623" s="34">
        <f t="shared" si="92"/>
        <v>7.1347175446973096E-2</v>
      </c>
      <c r="Q623" s="36">
        <f>Inputs!$B$12*(1+$B623)^0*$C623+Inputs!$B$29*(1+$D623)^0*Inputs!$B$19+Inputs!$B$30*(1+$E623)^0*Inputs!$B$20+Inputs!$B$31*(1+$F623)^0*Inputs!$B$21+Inputs!$B$22*(1+Inputs!$B$23)^0</f>
        <v>12160.427755975565</v>
      </c>
      <c r="R623" s="36">
        <f>Inputs!$B$12*(1+$B623)^1*$C623+Inputs!$B$29*(1+$D623)^1*Inputs!$B$19+Inputs!$B$30*(1+$E623)^1*Inputs!$B$20+Inputs!$B$31*(1+$F623)^1*Inputs!$B$21+Inputs!$B$22*(1+Inputs!$B$23)^1</f>
        <v>13605.559934806441</v>
      </c>
      <c r="S623" s="36">
        <f>Inputs!$B$12*(1+$B623)^2*$C623+Inputs!$B$29*(1+$D623)^2*Inputs!$B$19+Inputs!$B$30*(1+$E623)^2*Inputs!$B$20+Inputs!$B$31*(1+$F623)^2*Inputs!$B$21+Inputs!$B$22*(1+Inputs!$B$23)^2</f>
        <v>15421.45706619876</v>
      </c>
      <c r="T623" s="36">
        <f>Inputs!$B$12*(1+$B623)^3*$C623+Inputs!$B$29*(1+$D623)^3*Inputs!$B$19+Inputs!$B$30*(1+$E623)^3*Inputs!$B$20+Inputs!$B$31*(1+$F623)^3*Inputs!$B$21+Inputs!$B$22*(1+Inputs!$B$23)^3</f>
        <v>17715.658562144112</v>
      </c>
      <c r="U623" s="36">
        <f>Inputs!$B$12*(1+$B623)^4*$C623+Inputs!$B$29*(1+$D623)^4*Inputs!$B$19+Inputs!$B$30*(1+$E623)^4*Inputs!$B$20+Inputs!$B$31*(1+$F623)^4*Inputs!$B$21+Inputs!$B$22*(1+Inputs!$B$23)^4</f>
        <v>20627.428601936848</v>
      </c>
      <c r="V623" s="35">
        <f>Inputs!$B$13/(Q623*(1-$G623))</f>
        <v>1.2880538840406208</v>
      </c>
      <c r="W623" s="36">
        <f>Inputs!$B$13</f>
        <v>12660</v>
      </c>
      <c r="X623" s="36">
        <f t="shared" si="93"/>
        <v>13647.643798474353</v>
      </c>
      <c r="Y623" s="36">
        <f t="shared" si="94"/>
        <v>14883.317238107265</v>
      </c>
      <c r="Z623" s="36">
        <f t="shared" si="95"/>
        <v>16424.467215706194</v>
      </c>
      <c r="AA623" s="36">
        <f t="shared" si="96"/>
        <v>18340.406866874517</v>
      </c>
      <c r="AB623" s="36">
        <f t="shared" si="97"/>
        <v>56993.847253546744</v>
      </c>
      <c r="AC623" s="36">
        <f t="shared" si="98"/>
        <v>263731.15089419053</v>
      </c>
      <c r="AD623" s="36">
        <f t="shared" si="99"/>
        <v>165777.6014826716</v>
      </c>
    </row>
    <row r="624" spans="1:30" ht="14.25" customHeight="1" x14ac:dyDescent="0.25">
      <c r="A624" s="16">
        <v>608</v>
      </c>
      <c r="B624" s="34">
        <v>0.11898382469455</v>
      </c>
      <c r="C624" s="34">
        <v>7.9871302346345804E-2</v>
      </c>
      <c r="D624" s="34">
        <v>3.4378550781832398E-2</v>
      </c>
      <c r="E624" s="34">
        <v>4.6620012311751002E-2</v>
      </c>
      <c r="F624" s="34">
        <v>-6.3190989599181098E-3</v>
      </c>
      <c r="G624" s="34">
        <v>0.19822059132342101</v>
      </c>
      <c r="H624" s="35">
        <v>0.93953982668006797</v>
      </c>
      <c r="I624" s="34">
        <v>9.6443893491685098E-2</v>
      </c>
      <c r="J624" s="34">
        <v>2.94441113856912E-2</v>
      </c>
      <c r="K624" s="36">
        <f>Inputs!$B$12*(1+$B624)^4</f>
        <v>94068.990875690593</v>
      </c>
      <c r="L624" s="36">
        <f t="shared" si="90"/>
        <v>12138.1691655703</v>
      </c>
      <c r="M624" s="36">
        <f t="shared" si="91"/>
        <v>165306.71411010009</v>
      </c>
      <c r="N624" s="37">
        <f>M624/Inputs!$B$6</f>
        <v>251.99194224100623</v>
      </c>
      <c r="O624" s="38">
        <f>IF(N624&gt;Inputs!$B$4,1,0)</f>
        <v>0</v>
      </c>
      <c r="P624" s="34">
        <f t="shared" si="92"/>
        <v>6.6999782105993902E-2</v>
      </c>
      <c r="Q624" s="36">
        <f>Inputs!$B$12*(1+$B624)^0*$C624+Inputs!$B$29*(1+$D624)^0*Inputs!$B$19+Inputs!$B$30*(1+$E624)^0*Inputs!$B$20+Inputs!$B$31*(1+$F624)^0*Inputs!$B$21+Inputs!$B$22*(1+Inputs!$B$23)^0</f>
        <v>12814.322168207669</v>
      </c>
      <c r="R624" s="36">
        <f>Inputs!$B$12*(1+$B624)^1*$C624+Inputs!$B$29*(1+$D624)^1*Inputs!$B$19+Inputs!$B$30*(1+$E624)^1*Inputs!$B$20+Inputs!$B$31*(1+$F624)^1*Inputs!$B$21+Inputs!$B$22*(1+Inputs!$B$23)^1</f>
        <v>13517.447256000078</v>
      </c>
      <c r="S624" s="36">
        <f>Inputs!$B$12*(1+$B624)^2*$C624+Inputs!$B$29*(1+$D624)^2*Inputs!$B$19+Inputs!$B$30*(1+$E624)^2*Inputs!$B$20+Inputs!$B$31*(1+$F624)^2*Inputs!$B$21+Inputs!$B$22*(1+Inputs!$B$23)^2</f>
        <v>14295.882341459073</v>
      </c>
      <c r="T624" s="36">
        <f>Inputs!$B$12*(1+$B624)^3*$C624+Inputs!$B$29*(1+$D624)^3*Inputs!$B$19+Inputs!$B$30*(1+$E624)^3*Inputs!$B$20+Inputs!$B$31*(1+$F624)^3*Inputs!$B$21+Inputs!$B$22*(1+Inputs!$B$23)^3</f>
        <v>15158.02503697089</v>
      </c>
      <c r="U624" s="36">
        <f>Inputs!$B$12*(1+$B624)^4*$C624+Inputs!$B$29*(1+$D624)^4*Inputs!$B$19+Inputs!$B$30*(1+$E624)^4*Inputs!$B$20+Inputs!$B$31*(1+$F624)^4*Inputs!$B$21+Inputs!$B$22*(1+Inputs!$B$23)^4</f>
        <v>16113.248057141322</v>
      </c>
      <c r="V624" s="35">
        <f>Inputs!$B$13/(Q624*(1-$G624))</f>
        <v>1.2322055730059411</v>
      </c>
      <c r="W624" s="36">
        <f>Inputs!$B$13</f>
        <v>12660</v>
      </c>
      <c r="X624" s="36">
        <f t="shared" si="93"/>
        <v>12561.67875669583</v>
      </c>
      <c r="Y624" s="36">
        <f t="shared" si="94"/>
        <v>12446.429349263883</v>
      </c>
      <c r="Z624" s="36">
        <f t="shared" si="95"/>
        <v>12307.816553577906</v>
      </c>
      <c r="AA624" s="36">
        <f t="shared" si="96"/>
        <v>12138.1691655703</v>
      </c>
      <c r="AB624" s="36">
        <f t="shared" si="97"/>
        <v>47613.74926202112</v>
      </c>
      <c r="AC624" s="36">
        <f t="shared" si="98"/>
        <v>186501.60310568893</v>
      </c>
      <c r="AD624" s="36">
        <f t="shared" si="99"/>
        <v>117692.96484807896</v>
      </c>
    </row>
    <row r="625" spans="1:30" ht="14.25" customHeight="1" x14ac:dyDescent="0.25">
      <c r="A625" s="16">
        <v>609</v>
      </c>
      <c r="B625" s="34">
        <v>0.156204941388983</v>
      </c>
      <c r="C625" s="34">
        <v>6.0388436447548897E-2</v>
      </c>
      <c r="D625" s="34">
        <v>2.09671478128204E-2</v>
      </c>
      <c r="E625" s="34">
        <v>4.0009932224971297E-2</v>
      </c>
      <c r="F625" s="34">
        <v>2.0375731478843801E-3</v>
      </c>
      <c r="G625" s="34">
        <v>0.202680097628753</v>
      </c>
      <c r="H625" s="35">
        <v>1.0951496513792101</v>
      </c>
      <c r="I625" s="34">
        <v>0.10322566822922601</v>
      </c>
      <c r="J625" s="34">
        <v>1.8337813811283299E-2</v>
      </c>
      <c r="K625" s="36">
        <f>Inputs!$B$12*(1+$B625)^4</f>
        <v>107223.63714906992</v>
      </c>
      <c r="L625" s="36">
        <f t="shared" si="90"/>
        <v>13060.515699091349</v>
      </c>
      <c r="M625" s="36">
        <f t="shared" si="91"/>
        <v>144089.90664232883</v>
      </c>
      <c r="N625" s="37">
        <f>M625/Inputs!$B$6</f>
        <v>219.64924793037932</v>
      </c>
      <c r="O625" s="38">
        <f>IF(N625&gt;Inputs!$B$4,1,0)</f>
        <v>0</v>
      </c>
      <c r="P625" s="34">
        <f t="shared" si="92"/>
        <v>8.4887854417942707E-2</v>
      </c>
      <c r="Q625" s="36">
        <f>Inputs!$B$12*(1+$B625)^0*$C625+Inputs!$B$29*(1+$D625)^0*Inputs!$B$19+Inputs!$B$30*(1+$E625)^0*Inputs!$B$20+Inputs!$B$31*(1+$F625)^0*Inputs!$B$21+Inputs!$B$22*(1+Inputs!$B$23)^0</f>
        <v>11645.350214279857</v>
      </c>
      <c r="R625" s="36">
        <f>Inputs!$B$12*(1+$B625)^1*$C625+Inputs!$B$29*(1+$D625)^1*Inputs!$B$19+Inputs!$B$30*(1+$E625)^1*Inputs!$B$20+Inputs!$B$31*(1+$F625)^1*Inputs!$B$21+Inputs!$B$22*(1+Inputs!$B$23)^1</f>
        <v>12321.127992221363</v>
      </c>
      <c r="S625" s="36">
        <f>Inputs!$B$12*(1+$B625)^2*$C625+Inputs!$B$29*(1+$D625)^2*Inputs!$B$19+Inputs!$B$30*(1+$E625)^2*Inputs!$B$20+Inputs!$B$31*(1+$F625)^2*Inputs!$B$21+Inputs!$B$22*(1+Inputs!$B$23)^2</f>
        <v>13088.73183817172</v>
      </c>
      <c r="T625" s="36">
        <f>Inputs!$B$12*(1+$B625)^3*$C625+Inputs!$B$29*(1+$D625)^3*Inputs!$B$19+Inputs!$B$30*(1+$E625)^3*Inputs!$B$20+Inputs!$B$31*(1+$F625)^3*Inputs!$B$21+Inputs!$B$22*(1+Inputs!$B$23)^3</f>
        <v>13962.10073907735</v>
      </c>
      <c r="U625" s="36">
        <f>Inputs!$B$12*(1+$B625)^4*$C625+Inputs!$B$29*(1+$D625)^4*Inputs!$B$19+Inputs!$B$30*(1+$E625)^4*Inputs!$B$20+Inputs!$B$31*(1+$F625)^4*Inputs!$B$21+Inputs!$B$22*(1+Inputs!$B$23)^4</f>
        <v>14957.336057985252</v>
      </c>
      <c r="V625" s="35">
        <f>Inputs!$B$13/(Q625*(1-$G625))</f>
        <v>1.3634792938869522</v>
      </c>
      <c r="W625" s="36">
        <f>Inputs!$B$13</f>
        <v>12660</v>
      </c>
      <c r="X625" s="36">
        <f t="shared" si="93"/>
        <v>12735.648149694391</v>
      </c>
      <c r="Y625" s="36">
        <f t="shared" si="94"/>
        <v>12829.010761960753</v>
      </c>
      <c r="Z625" s="36">
        <f t="shared" si="95"/>
        <v>12938.270422257372</v>
      </c>
      <c r="AA625" s="36">
        <f t="shared" si="96"/>
        <v>13060.515699091349</v>
      </c>
      <c r="AB625" s="36">
        <f t="shared" si="97"/>
        <v>48219.437972497049</v>
      </c>
      <c r="AC625" s="36">
        <f t="shared" si="98"/>
        <v>156677.50228175646</v>
      </c>
      <c r="AD625" s="36">
        <f t="shared" si="99"/>
        <v>95870.468669831796</v>
      </c>
    </row>
    <row r="626" spans="1:30" ht="14.25" customHeight="1" x14ac:dyDescent="0.25">
      <c r="A626" s="16">
        <v>610</v>
      </c>
      <c r="B626" s="34">
        <v>0.20216460409626799</v>
      </c>
      <c r="C626" s="34">
        <v>0.107927979593172</v>
      </c>
      <c r="D626" s="34">
        <v>4.1279199882246202E-2</v>
      </c>
      <c r="E626" s="34">
        <v>2.3248541135937901E-2</v>
      </c>
      <c r="F626" s="34">
        <v>1.7337786197510099E-2</v>
      </c>
      <c r="G626" s="34">
        <v>0.17718102955397999</v>
      </c>
      <c r="H626" s="35">
        <v>1.01015374101625</v>
      </c>
      <c r="I626" s="34">
        <v>9.2353778823594204E-2</v>
      </c>
      <c r="J626" s="34">
        <v>2.77390128295096E-2</v>
      </c>
      <c r="K626" s="36">
        <f>Inputs!$B$12*(1+$B626)^4</f>
        <v>125316.1365019442</v>
      </c>
      <c r="L626" s="36">
        <f t="shared" si="90"/>
        <v>18618.927508970446</v>
      </c>
      <c r="M626" s="36">
        <f t="shared" si="91"/>
        <v>248946.52830141786</v>
      </c>
      <c r="N626" s="37">
        <f>M626/Inputs!$B$6</f>
        <v>379.49165899606379</v>
      </c>
      <c r="O626" s="38">
        <f>IF(N626&gt;Inputs!$B$4,1,0)</f>
        <v>0</v>
      </c>
      <c r="P626" s="34">
        <f t="shared" si="92"/>
        <v>6.4614765994084611E-2</v>
      </c>
      <c r="Q626" s="36">
        <f>Inputs!$B$12*(1+$B626)^0*$C626+Inputs!$B$29*(1+$D626)^0*Inputs!$B$19+Inputs!$B$30*(1+$E626)^0*Inputs!$B$20+Inputs!$B$31*(1+$F626)^0*Inputs!$B$21+Inputs!$B$22*(1+Inputs!$B$23)^0</f>
        <v>14497.722803017241</v>
      </c>
      <c r="R626" s="36">
        <f>Inputs!$B$12*(1+$B626)^1*$C626+Inputs!$B$29*(1+$D626)^1*Inputs!$B$19+Inputs!$B$30*(1+$E626)^1*Inputs!$B$20+Inputs!$B$31*(1+$F626)^1*Inputs!$B$21+Inputs!$B$22*(1+Inputs!$B$23)^1</f>
        <v>16010.653300339978</v>
      </c>
      <c r="S626" s="36">
        <f>Inputs!$B$12*(1+$B626)^2*$C626+Inputs!$B$29*(1+$D626)^2*Inputs!$B$19+Inputs!$B$30*(1+$E626)^2*Inputs!$B$20+Inputs!$B$31*(1+$F626)^2*Inputs!$B$21+Inputs!$B$22*(1+Inputs!$B$23)^2</f>
        <v>17794.512676600778</v>
      </c>
      <c r="T626" s="36">
        <f>Inputs!$B$12*(1+$B626)^3*$C626+Inputs!$B$29*(1+$D626)^3*Inputs!$B$19+Inputs!$B$30*(1+$E626)^3*Inputs!$B$20+Inputs!$B$31*(1+$F626)^3*Inputs!$B$21+Inputs!$B$22*(1+Inputs!$B$23)^3</f>
        <v>19903.031704324145</v>
      </c>
      <c r="U626" s="36">
        <f>Inputs!$B$12*(1+$B626)^4*$C626+Inputs!$B$29*(1+$D626)^4*Inputs!$B$19+Inputs!$B$30*(1+$E626)^4*Inputs!$B$20+Inputs!$B$31*(1+$F626)^4*Inputs!$B$21+Inputs!$B$22*(1+Inputs!$B$23)^4</f>
        <v>22400.766986101757</v>
      </c>
      <c r="V626" s="35">
        <f>Inputs!$B$13/(Q626*(1-$G626))</f>
        <v>1.0612791153195222</v>
      </c>
      <c r="W626" s="36">
        <f>Inputs!$B$13</f>
        <v>12660</v>
      </c>
      <c r="X626" s="36">
        <f t="shared" si="93"/>
        <v>13812.77256933735</v>
      </c>
      <c r="Y626" s="36">
        <f t="shared" si="94"/>
        <v>15164.610490665962</v>
      </c>
      <c r="Z626" s="36">
        <f t="shared" si="95"/>
        <v>16752.190579833907</v>
      </c>
      <c r="AA626" s="36">
        <f t="shared" si="96"/>
        <v>18618.927508970446</v>
      </c>
      <c r="AB626" s="36">
        <f t="shared" si="97"/>
        <v>58536.792317850784</v>
      </c>
      <c r="AC626" s="36">
        <f t="shared" si="98"/>
        <v>296145.90231225634</v>
      </c>
      <c r="AD626" s="36">
        <f t="shared" si="99"/>
        <v>190409.73598356708</v>
      </c>
    </row>
    <row r="627" spans="1:30" ht="14.25" customHeight="1" x14ac:dyDescent="0.25">
      <c r="A627" s="16">
        <v>611</v>
      </c>
      <c r="B627" s="34">
        <v>0.30866271775866699</v>
      </c>
      <c r="C627" s="34">
        <v>9.8603597925415301E-2</v>
      </c>
      <c r="D627" s="34">
        <v>1.9646793713001601E-2</v>
      </c>
      <c r="E627" s="34">
        <v>6.5884823654523E-2</v>
      </c>
      <c r="F627" s="34">
        <v>9.1915604996475799E-3</v>
      </c>
      <c r="G627" s="34">
        <v>0.20614495745424299</v>
      </c>
      <c r="H627" s="35">
        <v>1.15870240100421</v>
      </c>
      <c r="I627" s="34">
        <v>8.9671399717632203E-2</v>
      </c>
      <c r="J627" s="34">
        <v>2.10069857136089E-2</v>
      </c>
      <c r="K627" s="36">
        <f>Inputs!$B$12*(1+$B627)^4</f>
        <v>175979.53694650411</v>
      </c>
      <c r="L627" s="36">
        <f t="shared" si="90"/>
        <v>24146.456685057616</v>
      </c>
      <c r="M627" s="36">
        <f t="shared" si="91"/>
        <v>300672.21210935665</v>
      </c>
      <c r="N627" s="37">
        <f>M627/Inputs!$B$6</f>
        <v>458.34178675206806</v>
      </c>
      <c r="O627" s="38">
        <f>IF(N627&gt;Inputs!$B$4,1,0)</f>
        <v>1</v>
      </c>
      <c r="P627" s="34">
        <f t="shared" si="92"/>
        <v>6.8664414004023303E-2</v>
      </c>
      <c r="Q627" s="36">
        <f>Inputs!$B$12*(1+$B627)^0*$C627+Inputs!$B$29*(1+$D627)^0*Inputs!$B$19+Inputs!$B$30*(1+$E627)^0*Inputs!$B$20+Inputs!$B$31*(1+$F627)^0*Inputs!$B$21+Inputs!$B$22*(1+Inputs!$B$23)^0</f>
        <v>13938.259902951839</v>
      </c>
      <c r="R627" s="36">
        <f>Inputs!$B$12*(1+$B627)^1*$C627+Inputs!$B$29*(1+$D627)^1*Inputs!$B$19+Inputs!$B$30*(1+$E627)^1*Inputs!$B$20+Inputs!$B$31*(1+$F627)^1*Inputs!$B$21+Inputs!$B$22*(1+Inputs!$B$23)^1</f>
        <v>15967.058407918659</v>
      </c>
      <c r="S627" s="36">
        <f>Inputs!$B$12*(1+$B627)^2*$C627+Inputs!$B$29*(1+$D627)^2*Inputs!$B$19+Inputs!$B$30*(1+$E627)^2*Inputs!$B$20+Inputs!$B$31*(1+$F627)^2*Inputs!$B$21+Inputs!$B$22*(1+Inputs!$B$23)^2</f>
        <v>18569.991998963647</v>
      </c>
      <c r="T627" s="36">
        <f>Inputs!$B$12*(1+$B627)^3*$C627+Inputs!$B$29*(1+$D627)^3*Inputs!$B$19+Inputs!$B$30*(1+$E627)^3*Inputs!$B$20+Inputs!$B$31*(1+$F627)^3*Inputs!$B$21+Inputs!$B$22*(1+Inputs!$B$23)^3</f>
        <v>21921.723913567061</v>
      </c>
      <c r="U627" s="36">
        <f>Inputs!$B$12*(1+$B627)^4*$C627+Inputs!$B$29*(1+$D627)^4*Inputs!$B$19+Inputs!$B$30*(1+$E627)^4*Inputs!$B$20+Inputs!$B$31*(1+$F627)^4*Inputs!$B$21+Inputs!$B$22*(1+Inputs!$B$23)^4</f>
        <v>26250.664145844836</v>
      </c>
      <c r="V627" s="35">
        <f>Inputs!$B$13/(Q627*(1-$G627))</f>
        <v>1.14415256749743</v>
      </c>
      <c r="W627" s="36">
        <f>Inputs!$B$13</f>
        <v>12660</v>
      </c>
      <c r="X627" s="36">
        <f t="shared" si="93"/>
        <v>14548.84671355126</v>
      </c>
      <c r="Y627" s="36">
        <f t="shared" si="94"/>
        <v>16974.20786075381</v>
      </c>
      <c r="Z627" s="36">
        <f t="shared" si="95"/>
        <v>20101.21526112876</v>
      </c>
      <c r="AA627" s="36">
        <f t="shared" si="96"/>
        <v>24146.456685057616</v>
      </c>
      <c r="AB627" s="36">
        <f t="shared" si="97"/>
        <v>66964.714934726086</v>
      </c>
      <c r="AC627" s="36">
        <f t="shared" si="98"/>
        <v>359046.25872479368</v>
      </c>
      <c r="AD627" s="36">
        <f t="shared" si="99"/>
        <v>233707.49717463055</v>
      </c>
    </row>
    <row r="628" spans="1:30" ht="14.25" customHeight="1" x14ac:dyDescent="0.25">
      <c r="A628" s="16">
        <v>612</v>
      </c>
      <c r="B628" s="34">
        <v>0.354267915985297</v>
      </c>
      <c r="C628" s="34">
        <v>8.6144723414858307E-2</v>
      </c>
      <c r="D628" s="34">
        <v>4.69799275696497E-2</v>
      </c>
      <c r="E628" s="34">
        <v>3.6292427103337702E-2</v>
      </c>
      <c r="F628" s="34">
        <v>1.82632590120889E-2</v>
      </c>
      <c r="G628" s="34">
        <v>0.176955172162132</v>
      </c>
      <c r="H628" s="35">
        <v>0.95345877103566701</v>
      </c>
      <c r="I628" s="34">
        <v>0.102411511082605</v>
      </c>
      <c r="J628" s="34">
        <v>1.7017630596949E-2</v>
      </c>
      <c r="K628" s="36">
        <f>Inputs!$B$12*(1+$B628)^4</f>
        <v>201822.51284961152</v>
      </c>
      <c r="L628" s="36">
        <f t="shared" si="90"/>
        <v>20801.766257714087</v>
      </c>
      <c r="M628" s="36">
        <f t="shared" si="91"/>
        <v>211825.08545691951</v>
      </c>
      <c r="N628" s="37">
        <f>M628/Inputs!$B$6</f>
        <v>322.90409368432853</v>
      </c>
      <c r="O628" s="38">
        <f>IF(N628&gt;Inputs!$B$4,1,0)</f>
        <v>0</v>
      </c>
      <c r="P628" s="34">
        <f t="shared" si="92"/>
        <v>8.5393880485656007E-2</v>
      </c>
      <c r="Q628" s="36">
        <f>Inputs!$B$12*(1+$B628)^0*$C628+Inputs!$B$29*(1+$D628)^0*Inputs!$B$19+Inputs!$B$30*(1+$E628)^0*Inputs!$B$20+Inputs!$B$31*(1+$F628)^0*Inputs!$B$21+Inputs!$B$22*(1+Inputs!$B$23)^0</f>
        <v>13190.727432318421</v>
      </c>
      <c r="R628" s="36">
        <f>Inputs!$B$12*(1+$B628)^1*$C628+Inputs!$B$29*(1+$D628)^1*Inputs!$B$19+Inputs!$B$30*(1+$E628)^1*Inputs!$B$20+Inputs!$B$31*(1+$F628)^1*Inputs!$B$21+Inputs!$B$22*(1+Inputs!$B$23)^1</f>
        <v>15281.330012582046</v>
      </c>
      <c r="S628" s="36">
        <f>Inputs!$B$12*(1+$B628)^2*$C628+Inputs!$B$29*(1+$D628)^2*Inputs!$B$19+Inputs!$B$30*(1+$E628)^2*Inputs!$B$20+Inputs!$B$31*(1+$F628)^2*Inputs!$B$21+Inputs!$B$22*(1+Inputs!$B$23)^2</f>
        <v>18030.654667424638</v>
      </c>
      <c r="T628" s="36">
        <f>Inputs!$B$12*(1+$B628)^3*$C628+Inputs!$B$29*(1+$D628)^3*Inputs!$B$19+Inputs!$B$30*(1+$E628)^3*Inputs!$B$20+Inputs!$B$31*(1+$F628)^3*Inputs!$B$21+Inputs!$B$22*(1+Inputs!$B$23)^3</f>
        <v>21668.942267361665</v>
      </c>
      <c r="U628" s="36">
        <f>Inputs!$B$12*(1+$B628)^4*$C628+Inputs!$B$29*(1+$D628)^4*Inputs!$B$19+Inputs!$B$30*(1+$E628)^4*Inputs!$B$20+Inputs!$B$31*(1+$F628)^4*Inputs!$B$21+Inputs!$B$22*(1+Inputs!$B$23)^4</f>
        <v>26507.868270532294</v>
      </c>
      <c r="V628" s="35">
        <f>Inputs!$B$13/(Q628*(1-$G628))</f>
        <v>1.1661152347803376</v>
      </c>
      <c r="W628" s="36">
        <f>Inputs!$B$13</f>
        <v>12660</v>
      </c>
      <c r="X628" s="36">
        <f t="shared" si="93"/>
        <v>13997.830658421957</v>
      </c>
      <c r="Y628" s="36">
        <f t="shared" si="94"/>
        <v>15727.278405807523</v>
      </c>
      <c r="Z628" s="36">
        <f t="shared" si="95"/>
        <v>17952.626807479013</v>
      </c>
      <c r="AA628" s="36">
        <f t="shared" si="96"/>
        <v>20801.766257714087</v>
      </c>
      <c r="AB628" s="36">
        <f t="shared" si="97"/>
        <v>59671.129760405689</v>
      </c>
      <c r="AC628" s="36">
        <f t="shared" si="98"/>
        <v>247743.31499322801</v>
      </c>
      <c r="AD628" s="36">
        <f t="shared" si="99"/>
        <v>152153.95569651382</v>
      </c>
    </row>
    <row r="629" spans="1:30" ht="14.25" customHeight="1" x14ac:dyDescent="0.25">
      <c r="A629" s="16">
        <v>613</v>
      </c>
      <c r="B629" s="34">
        <v>0.22862324441062201</v>
      </c>
      <c r="C629" s="34">
        <v>9.4336842234973406E-2</v>
      </c>
      <c r="D629" s="34">
        <v>3.7020928183578598E-2</v>
      </c>
      <c r="E629" s="34">
        <v>3.56316274311805E-2</v>
      </c>
      <c r="F629" s="34">
        <v>1.7641618556549801E-2</v>
      </c>
      <c r="G629" s="34">
        <v>0.17705009643974201</v>
      </c>
      <c r="H629" s="35">
        <v>0.96443312562135297</v>
      </c>
      <c r="I629" s="34">
        <v>9.4355505002724202E-2</v>
      </c>
      <c r="J629" s="34">
        <v>2.29030388103868E-2</v>
      </c>
      <c r="K629" s="36">
        <f>Inputs!$B$12*(1+$B629)^4</f>
        <v>136718.1460081783</v>
      </c>
      <c r="L629" s="36">
        <f t="shared" si="90"/>
        <v>17343.172950245887</v>
      </c>
      <c r="M629" s="36">
        <f t="shared" si="91"/>
        <v>214352.81704259943</v>
      </c>
      <c r="N629" s="37">
        <f>M629/Inputs!$B$6</f>
        <v>326.75734305274301</v>
      </c>
      <c r="O629" s="38">
        <f>IF(N629&gt;Inputs!$B$4,1,0)</f>
        <v>0</v>
      </c>
      <c r="P629" s="34">
        <f t="shared" si="92"/>
        <v>7.1452466192337402E-2</v>
      </c>
      <c r="Q629" s="36">
        <f>Inputs!$B$12*(1+$B629)^0*$C629+Inputs!$B$29*(1+$D629)^0*Inputs!$B$19+Inputs!$B$30*(1+$E629)^0*Inputs!$B$20+Inputs!$B$31*(1+$F629)^0*Inputs!$B$21+Inputs!$B$22*(1+Inputs!$B$23)^0</f>
        <v>13682.254561525326</v>
      </c>
      <c r="R629" s="36">
        <f>Inputs!$B$12*(1+$B629)^1*$C629+Inputs!$B$29*(1+$D629)^1*Inputs!$B$19+Inputs!$B$30*(1+$E629)^1*Inputs!$B$20+Inputs!$B$31*(1+$F629)^1*Inputs!$B$21+Inputs!$B$22*(1+Inputs!$B$23)^1</f>
        <v>15198.49703971218</v>
      </c>
      <c r="S629" s="36">
        <f>Inputs!$B$12*(1+$B629)^2*$C629+Inputs!$B$29*(1+$D629)^2*Inputs!$B$19+Inputs!$B$30*(1+$E629)^2*Inputs!$B$20+Inputs!$B$31*(1+$F629)^2*Inputs!$B$21+Inputs!$B$22*(1+Inputs!$B$23)^2</f>
        <v>17017.63357837584</v>
      </c>
      <c r="T629" s="36">
        <f>Inputs!$B$12*(1+$B629)^3*$C629+Inputs!$B$29*(1+$D629)^3*Inputs!$B$19+Inputs!$B$30*(1+$E629)^3*Inputs!$B$20+Inputs!$B$31*(1+$F629)^3*Inputs!$B$21+Inputs!$B$22*(1+Inputs!$B$23)^3</f>
        <v>19207.546260610783</v>
      </c>
      <c r="U629" s="36">
        <f>Inputs!$B$12*(1+$B629)^4*$C629+Inputs!$B$29*(1+$D629)^4*Inputs!$B$19+Inputs!$B$30*(1+$E629)^4*Inputs!$B$20+Inputs!$B$31*(1+$F629)^4*Inputs!$B$21+Inputs!$B$22*(1+Inputs!$B$23)^4</f>
        <v>21851.58971162192</v>
      </c>
      <c r="V629" s="35">
        <f>Inputs!$B$13/(Q629*(1-$G629))</f>
        <v>1.1243528904275992</v>
      </c>
      <c r="W629" s="36">
        <f>Inputs!$B$13</f>
        <v>12660</v>
      </c>
      <c r="X629" s="36">
        <f t="shared" si="93"/>
        <v>13562.9049139953</v>
      </c>
      <c r="Y629" s="36">
        <f t="shared" si="94"/>
        <v>14626.36889200826</v>
      </c>
      <c r="Z629" s="36">
        <f t="shared" si="95"/>
        <v>15876.605020795285</v>
      </c>
      <c r="AA629" s="36">
        <f t="shared" si="96"/>
        <v>17343.172950245887</v>
      </c>
      <c r="AB629" s="36">
        <f t="shared" si="97"/>
        <v>56172.054031185507</v>
      </c>
      <c r="AC629" s="36">
        <f t="shared" si="98"/>
        <v>248282.32332340552</v>
      </c>
      <c r="AD629" s="36">
        <f t="shared" si="99"/>
        <v>158180.76301141392</v>
      </c>
    </row>
    <row r="630" spans="1:30" ht="14.25" customHeight="1" x14ac:dyDescent="0.25">
      <c r="A630" s="16">
        <v>614</v>
      </c>
      <c r="B630" s="34">
        <v>0.38806659633417501</v>
      </c>
      <c r="C630" s="34">
        <v>6.3298425433443495E-2</v>
      </c>
      <c r="D630" s="34">
        <v>9.9245084495257208E-3</v>
      </c>
      <c r="E630" s="34">
        <v>3.0044501222253699E-2</v>
      </c>
      <c r="F630" s="34">
        <v>1.5670022706906799E-2</v>
      </c>
      <c r="G630" s="34">
        <v>0.202143388262295</v>
      </c>
      <c r="H630" s="35">
        <v>0.99034193479135602</v>
      </c>
      <c r="I630" s="34">
        <v>9.4012758283852402E-2</v>
      </c>
      <c r="J630" s="34">
        <v>2.3089115815995698E-2</v>
      </c>
      <c r="K630" s="36">
        <f>Inputs!$B$12*(1+$B630)^4</f>
        <v>222737.04966407336</v>
      </c>
      <c r="L630" s="36">
        <f t="shared" si="90"/>
        <v>17833.973891442485</v>
      </c>
      <c r="M630" s="36">
        <f t="shared" si="91"/>
        <v>220496.37768125703</v>
      </c>
      <c r="N630" s="37">
        <f>M630/Inputs!$B$6</f>
        <v>336.12252695313572</v>
      </c>
      <c r="O630" s="38">
        <f>IF(N630&gt;Inputs!$B$4,1,0)</f>
        <v>0</v>
      </c>
      <c r="P630" s="34">
        <f t="shared" si="92"/>
        <v>7.0923642467856707E-2</v>
      </c>
      <c r="Q630" s="36">
        <f>Inputs!$B$12*(1+$B630)^0*$C630+Inputs!$B$29*(1+$D630)^0*Inputs!$B$19+Inputs!$B$30*(1+$E630)^0*Inputs!$B$20+Inputs!$B$31*(1+$F630)^0*Inputs!$B$21+Inputs!$B$22*(1+Inputs!$B$23)^0</f>
        <v>11819.949553433533</v>
      </c>
      <c r="R630" s="36">
        <f>Inputs!$B$12*(1+$B630)^1*$C630+Inputs!$B$29*(1+$D630)^1*Inputs!$B$19+Inputs!$B$30*(1+$E630)^1*Inputs!$B$20+Inputs!$B$31*(1+$F630)^1*Inputs!$B$21+Inputs!$B$22*(1+Inputs!$B$23)^1</f>
        <v>13403.667515281106</v>
      </c>
      <c r="S630" s="36">
        <f>Inputs!$B$12*(1+$B630)^2*$C630+Inputs!$B$29*(1+$D630)^2*Inputs!$B$19+Inputs!$B$30*(1+$E630)^2*Inputs!$B$20+Inputs!$B$31*(1+$F630)^2*Inputs!$B$21+Inputs!$B$22*(1+Inputs!$B$23)^2</f>
        <v>15560.962706927079</v>
      </c>
      <c r="T630" s="36">
        <f>Inputs!$B$12*(1+$B630)^3*$C630+Inputs!$B$29*(1+$D630)^3*Inputs!$B$19+Inputs!$B$30*(1+$E630)^3*Inputs!$B$20+Inputs!$B$31*(1+$F630)^3*Inputs!$B$21+Inputs!$B$22*(1+Inputs!$B$23)^3</f>
        <v>18513.815680635169</v>
      </c>
      <c r="U630" s="36">
        <f>Inputs!$B$12*(1+$B630)^4*$C630+Inputs!$B$29*(1+$D630)^4*Inputs!$B$19+Inputs!$B$30*(1+$E630)^4*Inputs!$B$20+Inputs!$B$31*(1+$F630)^4*Inputs!$B$21+Inputs!$B$22*(1+Inputs!$B$23)^4</f>
        <v>22570.340401742535</v>
      </c>
      <c r="V630" s="35">
        <f>Inputs!$B$13/(Q630*(1-$G630))</f>
        <v>1.3424349003462694</v>
      </c>
      <c r="W630" s="36">
        <f>Inputs!$B$13</f>
        <v>12660</v>
      </c>
      <c r="X630" s="36">
        <f t="shared" si="93"/>
        <v>13414.935119924103</v>
      </c>
      <c r="Y630" s="36">
        <f t="shared" si="94"/>
        <v>14481.198565605531</v>
      </c>
      <c r="Z630" s="36">
        <f t="shared" si="95"/>
        <v>15928.931281294677</v>
      </c>
      <c r="AA630" s="36">
        <f t="shared" si="96"/>
        <v>17833.973891442485</v>
      </c>
      <c r="AB630" s="36">
        <f t="shared" si="97"/>
        <v>56339.672978184077</v>
      </c>
      <c r="AC630" s="36">
        <f t="shared" si="98"/>
        <v>257258.98931869713</v>
      </c>
      <c r="AD630" s="36">
        <f t="shared" si="99"/>
        <v>164156.70470307296</v>
      </c>
    </row>
    <row r="631" spans="1:30" ht="14.25" customHeight="1" x14ac:dyDescent="0.25">
      <c r="A631" s="16">
        <v>615</v>
      </c>
      <c r="B631" s="34">
        <v>0.37003234863030499</v>
      </c>
      <c r="C631" s="34">
        <v>8.1272603995668796E-2</v>
      </c>
      <c r="D631" s="34">
        <v>4.0992549186989698E-2</v>
      </c>
      <c r="E631" s="34">
        <v>7.5389479068098106E-2</v>
      </c>
      <c r="F631" s="34">
        <v>-1.79427588674742E-3</v>
      </c>
      <c r="G631" s="34">
        <v>0.21893210671579699</v>
      </c>
      <c r="H631" s="35">
        <v>1.0946060485264999</v>
      </c>
      <c r="I631" s="34">
        <v>9.0131044422546797E-2</v>
      </c>
      <c r="J631" s="34">
        <v>2.12067363041753E-2</v>
      </c>
      <c r="K631" s="36">
        <f>Inputs!$B$12*(1+$B631)^4</f>
        <v>211385.18044648913</v>
      </c>
      <c r="L631" s="36">
        <f t="shared" si="90"/>
        <v>22488.032842127781</v>
      </c>
      <c r="M631" s="36">
        <f t="shared" si="91"/>
        <v>280536.07080211013</v>
      </c>
      <c r="N631" s="37">
        <f>M631/Inputs!$B$6</f>
        <v>427.64644939346056</v>
      </c>
      <c r="O631" s="38">
        <f>IF(N631&gt;Inputs!$B$4,1,0)</f>
        <v>1</v>
      </c>
      <c r="P631" s="34">
        <f t="shared" si="92"/>
        <v>6.8924308118371497E-2</v>
      </c>
      <c r="Q631" s="36">
        <f>Inputs!$B$12*(1+$B631)^0*$C631+Inputs!$B$29*(1+$D631)^0*Inputs!$B$19+Inputs!$B$30*(1+$E631)^0*Inputs!$B$20+Inputs!$B$31*(1+$F631)^0*Inputs!$B$21+Inputs!$B$22*(1+Inputs!$B$23)^0</f>
        <v>12898.40026716705</v>
      </c>
      <c r="R631" s="36">
        <f>Inputs!$B$12*(1+$B631)^1*$C631+Inputs!$B$29*(1+$D631)^1*Inputs!$B$19+Inputs!$B$30*(1+$E631)^1*Inputs!$B$20+Inputs!$B$31*(1+$F631)^1*Inputs!$B$21+Inputs!$B$22*(1+Inputs!$B$23)^1</f>
        <v>14950.190126166126</v>
      </c>
      <c r="S631" s="36">
        <f>Inputs!$B$12*(1+$B631)^2*$C631+Inputs!$B$29*(1+$D631)^2*Inputs!$B$19+Inputs!$B$30*(1+$E631)^2*Inputs!$B$20+Inputs!$B$31*(1+$F631)^2*Inputs!$B$21+Inputs!$B$22*(1+Inputs!$B$23)^2</f>
        <v>17687.425241084384</v>
      </c>
      <c r="T631" s="36">
        <f>Inputs!$B$12*(1+$B631)^3*$C631+Inputs!$B$29*(1+$D631)^3*Inputs!$B$19+Inputs!$B$30*(1+$E631)^3*Inputs!$B$20+Inputs!$B$31*(1+$F631)^3*Inputs!$B$21+Inputs!$B$22*(1+Inputs!$B$23)^3</f>
        <v>21358.413204825898</v>
      </c>
      <c r="U631" s="36">
        <f>Inputs!$B$12*(1+$B631)^4*$C631+Inputs!$B$29*(1+$D631)^4*Inputs!$B$19+Inputs!$B$30*(1+$E631)^4*Inputs!$B$20+Inputs!$B$31*(1+$F631)^4*Inputs!$B$21+Inputs!$B$22*(1+Inputs!$B$23)^4</f>
        <v>26302.972884572984</v>
      </c>
      <c r="V631" s="35">
        <f>Inputs!$B$13/(Q631*(1-$G631))</f>
        <v>1.2566347631232004</v>
      </c>
      <c r="W631" s="36">
        <f>Inputs!$B$13</f>
        <v>12660</v>
      </c>
      <c r="X631" s="36">
        <f t="shared" si="93"/>
        <v>14200.859841732932</v>
      </c>
      <c r="Y631" s="36">
        <f t="shared" si="94"/>
        <v>16241.289921628424</v>
      </c>
      <c r="Z631" s="36">
        <f t="shared" si="95"/>
        <v>18936.379762297998</v>
      </c>
      <c r="AA631" s="36">
        <f t="shared" si="96"/>
        <v>22488.032842127781</v>
      </c>
      <c r="AB631" s="36">
        <f t="shared" si="97"/>
        <v>64115.177691796118</v>
      </c>
      <c r="AC631" s="36">
        <f t="shared" si="98"/>
        <v>333190.58618869481</v>
      </c>
      <c r="AD631" s="36">
        <f t="shared" si="99"/>
        <v>216420.89311031401</v>
      </c>
    </row>
    <row r="632" spans="1:30" ht="14.25" customHeight="1" x14ac:dyDescent="0.25">
      <c r="A632" s="16">
        <v>616</v>
      </c>
      <c r="B632" s="34">
        <v>0.261920294696323</v>
      </c>
      <c r="C632" s="34">
        <v>6.6069616281691002E-2</v>
      </c>
      <c r="D632" s="34">
        <v>3.0193631094140898E-2</v>
      </c>
      <c r="E632" s="34">
        <v>6.73185341693011E-2</v>
      </c>
      <c r="F632" s="34">
        <v>4.5035124363826196E-3</v>
      </c>
      <c r="G632" s="34">
        <v>0.21353496977995801</v>
      </c>
      <c r="H632" s="35">
        <v>1.0747531369629</v>
      </c>
      <c r="I632" s="34">
        <v>0.104524791522304</v>
      </c>
      <c r="J632" s="34">
        <v>2.73952213073805E-2</v>
      </c>
      <c r="K632" s="36">
        <f>Inputs!$B$12*(1+$B632)^4</f>
        <v>152152.45004091293</v>
      </c>
      <c r="L632" s="36">
        <f t="shared" si="90"/>
        <v>16086.933779854224</v>
      </c>
      <c r="M632" s="36">
        <f t="shared" si="91"/>
        <v>182992.85281165229</v>
      </c>
      <c r="N632" s="37">
        <f>M632/Inputs!$B$6</f>
        <v>278.95251952995778</v>
      </c>
      <c r="O632" s="38">
        <f>IF(N632&gt;Inputs!$B$4,1,0)</f>
        <v>0</v>
      </c>
      <c r="P632" s="34">
        <f t="shared" si="92"/>
        <v>7.7129570214923504E-2</v>
      </c>
      <c r="Q632" s="36">
        <f>Inputs!$B$12*(1+$B632)^0*$C632+Inputs!$B$29*(1+$D632)^0*Inputs!$B$19+Inputs!$B$30*(1+$E632)^0*Inputs!$B$20+Inputs!$B$31*(1+$F632)^0*Inputs!$B$21+Inputs!$B$22*(1+Inputs!$B$23)^0</f>
        <v>11986.221004328381</v>
      </c>
      <c r="R632" s="36">
        <f>Inputs!$B$12*(1+$B632)^1*$C632+Inputs!$B$29*(1+$D632)^1*Inputs!$B$19+Inputs!$B$30*(1+$E632)^1*Inputs!$B$20+Inputs!$B$31*(1+$F632)^1*Inputs!$B$21+Inputs!$B$22*(1+Inputs!$B$23)^1</f>
        <v>13244.43694941126</v>
      </c>
      <c r="S632" s="36">
        <f>Inputs!$B$12*(1+$B632)^2*$C632+Inputs!$B$29*(1+$D632)^2*Inputs!$B$19+Inputs!$B$30*(1+$E632)^2*Inputs!$B$20+Inputs!$B$31*(1+$F632)^2*Inputs!$B$21+Inputs!$B$22*(1+Inputs!$B$23)^2</f>
        <v>14787.009414508408</v>
      </c>
      <c r="T632" s="36">
        <f>Inputs!$B$12*(1+$B632)^3*$C632+Inputs!$B$29*(1+$D632)^3*Inputs!$B$19+Inputs!$B$30*(1+$E632)^3*Inputs!$B$20+Inputs!$B$31*(1+$F632)^3*Inputs!$B$21+Inputs!$B$22*(1+Inputs!$B$23)^3</f>
        <v>16685.962940753001</v>
      </c>
      <c r="U632" s="36">
        <f>Inputs!$B$12*(1+$B632)^4*$C632+Inputs!$B$29*(1+$D632)^4*Inputs!$B$19+Inputs!$B$30*(1+$E632)^4*Inputs!$B$20+Inputs!$B$31*(1+$F632)^4*Inputs!$B$21+Inputs!$B$22*(1+Inputs!$B$23)^4</f>
        <v>19032.030981292275</v>
      </c>
      <c r="V632" s="35">
        <f>Inputs!$B$13/(Q632*(1-$G632))</f>
        <v>1.3429876159483853</v>
      </c>
      <c r="W632" s="36">
        <f>Inputs!$B$13</f>
        <v>12660</v>
      </c>
      <c r="X632" s="36">
        <f t="shared" si="93"/>
        <v>13290.441985327216</v>
      </c>
      <c r="Y632" s="36">
        <f t="shared" si="94"/>
        <v>14058.516706932129</v>
      </c>
      <c r="Z632" s="36">
        <f t="shared" si="95"/>
        <v>14983.91158708986</v>
      </c>
      <c r="AA632" s="36">
        <f t="shared" si="96"/>
        <v>16086.933779854224</v>
      </c>
      <c r="AB632" s="36">
        <f t="shared" si="97"/>
        <v>52642.394375510594</v>
      </c>
      <c r="AC632" s="36">
        <f t="shared" si="98"/>
        <v>214284.07865953122</v>
      </c>
      <c r="AD632" s="36">
        <f t="shared" si="99"/>
        <v>130350.45843614169</v>
      </c>
    </row>
    <row r="633" spans="1:30" ht="14.25" customHeight="1" x14ac:dyDescent="0.25">
      <c r="A633" s="16">
        <v>617</v>
      </c>
      <c r="B633" s="34">
        <v>0.20313244877821601</v>
      </c>
      <c r="C633" s="34">
        <v>8.9856797644414205E-2</v>
      </c>
      <c r="D633" s="34">
        <v>2.8544141489340601E-2</v>
      </c>
      <c r="E633" s="34">
        <v>3.7088890281679901E-2</v>
      </c>
      <c r="F633" s="34">
        <v>8.1692991703060606E-3</v>
      </c>
      <c r="G633" s="34">
        <v>0.16632759622263699</v>
      </c>
      <c r="H633" s="35">
        <v>1.08921034230321</v>
      </c>
      <c r="I633" s="34">
        <v>9.8267957812168197E-2</v>
      </c>
      <c r="J633" s="34">
        <v>2.5607566388300699E-2</v>
      </c>
      <c r="K633" s="36">
        <f>Inputs!$B$12*(1+$B633)^4</f>
        <v>125720.18467794452</v>
      </c>
      <c r="L633" s="36">
        <f t="shared" si="90"/>
        <v>18130.209911478629</v>
      </c>
      <c r="M633" s="36">
        <f t="shared" si="91"/>
        <v>216953.45146747353</v>
      </c>
      <c r="N633" s="37">
        <f>M633/Inputs!$B$6</f>
        <v>330.72172479797791</v>
      </c>
      <c r="O633" s="38">
        <f>IF(N633&gt;Inputs!$B$4,1,0)</f>
        <v>0</v>
      </c>
      <c r="P633" s="34">
        <f t="shared" si="92"/>
        <v>7.2660391423867501E-2</v>
      </c>
      <c r="Q633" s="36">
        <f>Inputs!$B$12*(1+$B633)^0*$C633+Inputs!$B$29*(1+$D633)^0*Inputs!$B$19+Inputs!$B$30*(1+$E633)^0*Inputs!$B$20+Inputs!$B$31*(1+$F633)^0*Inputs!$B$21+Inputs!$B$22*(1+Inputs!$B$23)^0</f>
        <v>13413.451886091774</v>
      </c>
      <c r="R633" s="36">
        <f>Inputs!$B$12*(1+$B633)^1*$C633+Inputs!$B$29*(1+$D633)^1*Inputs!$B$19+Inputs!$B$30*(1+$E633)^1*Inputs!$B$20+Inputs!$B$31*(1+$F633)^1*Inputs!$B$21+Inputs!$B$22*(1+Inputs!$B$23)^1</f>
        <v>14663.755570252106</v>
      </c>
      <c r="S633" s="36">
        <f>Inputs!$B$12*(1+$B633)^2*$C633+Inputs!$B$29*(1+$D633)^2*Inputs!$B$19+Inputs!$B$30*(1+$E633)^2*Inputs!$B$20+Inputs!$B$31*(1+$F633)^2*Inputs!$B$21+Inputs!$B$22*(1+Inputs!$B$23)^2</f>
        <v>16140.895889247455</v>
      </c>
      <c r="T633" s="36">
        <f>Inputs!$B$12*(1+$B633)^3*$C633+Inputs!$B$29*(1+$D633)^3*Inputs!$B$19+Inputs!$B$30*(1+$E633)^3*Inputs!$B$20+Inputs!$B$31*(1+$F633)^3*Inputs!$B$21+Inputs!$B$22*(1+Inputs!$B$23)^3</f>
        <v>17890.207763630948</v>
      </c>
      <c r="U633" s="36">
        <f>Inputs!$B$12*(1+$B633)^4*$C633+Inputs!$B$29*(1+$D633)^4*Inputs!$B$19+Inputs!$B$30*(1+$E633)^4*Inputs!$B$20+Inputs!$B$31*(1+$F633)^4*Inputs!$B$21+Inputs!$B$22*(1+Inputs!$B$23)^4</f>
        <v>19966.210719035007</v>
      </c>
      <c r="V633" s="35">
        <f>Inputs!$B$13/(Q633*(1-$G633))</f>
        <v>1.1321337157075948</v>
      </c>
      <c r="W633" s="36">
        <f>Inputs!$B$13</f>
        <v>12660</v>
      </c>
      <c r="X633" s="36">
        <f t="shared" si="93"/>
        <v>13708.89034680381</v>
      </c>
      <c r="Y633" s="36">
        <f t="shared" si="94"/>
        <v>14945.446587161417</v>
      </c>
      <c r="Z633" s="36">
        <f t="shared" si="95"/>
        <v>16405.15257059742</v>
      </c>
      <c r="AA633" s="36">
        <f t="shared" si="96"/>
        <v>18130.209911478629</v>
      </c>
      <c r="AB633" s="36">
        <f t="shared" si="97"/>
        <v>56796.884957004535</v>
      </c>
      <c r="AC633" s="36">
        <f t="shared" si="98"/>
        <v>255909.44531180611</v>
      </c>
      <c r="AD633" s="36">
        <f t="shared" si="99"/>
        <v>160156.56651046898</v>
      </c>
    </row>
    <row r="634" spans="1:30" ht="14.25" customHeight="1" x14ac:dyDescent="0.25">
      <c r="A634" s="16">
        <v>618</v>
      </c>
      <c r="B634" s="34">
        <v>0.345473965761326</v>
      </c>
      <c r="C634" s="34">
        <v>6.3528068024254397E-2</v>
      </c>
      <c r="D634" s="34">
        <v>2.7512181790204801E-2</v>
      </c>
      <c r="E634" s="34">
        <v>3.33668846871873E-2</v>
      </c>
      <c r="F634" s="34">
        <v>2.37712287864233E-2</v>
      </c>
      <c r="G634" s="34">
        <v>0.17631242813686299</v>
      </c>
      <c r="H634" s="35">
        <v>1.02619346649647</v>
      </c>
      <c r="I634" s="34">
        <v>9.9256114119869496E-2</v>
      </c>
      <c r="J634" s="34">
        <v>3.1001527074257702E-2</v>
      </c>
      <c r="K634" s="36">
        <f>Inputs!$B$12*(1+$B634)^4</f>
        <v>196631.2072269496</v>
      </c>
      <c r="L634" s="36">
        <f t="shared" si="90"/>
        <v>18088.715697894157</v>
      </c>
      <c r="M634" s="36">
        <f t="shared" si="91"/>
        <v>226385.62784142408</v>
      </c>
      <c r="N634" s="37">
        <f>M634/Inputs!$B$6</f>
        <v>345.10004244119523</v>
      </c>
      <c r="O634" s="38">
        <f>IF(N634&gt;Inputs!$B$4,1,0)</f>
        <v>0</v>
      </c>
      <c r="P634" s="34">
        <f t="shared" si="92"/>
        <v>6.8254587045611798E-2</v>
      </c>
      <c r="Q634" s="36">
        <f>Inputs!$B$12*(1+$B634)^0*$C634+Inputs!$B$29*(1+$D634)^0*Inputs!$B$19+Inputs!$B$30*(1+$E634)^0*Inputs!$B$20+Inputs!$B$31*(1+$F634)^0*Inputs!$B$21+Inputs!$B$22*(1+Inputs!$B$23)^0</f>
        <v>11833.728108882184</v>
      </c>
      <c r="R634" s="36">
        <f>Inputs!$B$12*(1+$B634)^1*$C634+Inputs!$B$29*(1+$D634)^1*Inputs!$B$19+Inputs!$B$30*(1+$E634)^1*Inputs!$B$20+Inputs!$B$31*(1+$F634)^1*Inputs!$B$21+Inputs!$B$22*(1+Inputs!$B$23)^1</f>
        <v>13363.362172534038</v>
      </c>
      <c r="S634" s="36">
        <f>Inputs!$B$12*(1+$B634)^2*$C634+Inputs!$B$29*(1+$D634)^2*Inputs!$B$19+Inputs!$B$30*(1+$E634)^2*Inputs!$B$20+Inputs!$B$31*(1+$F634)^2*Inputs!$B$21+Inputs!$B$22*(1+Inputs!$B$23)^2</f>
        <v>15353.701261102004</v>
      </c>
      <c r="T634" s="36">
        <f>Inputs!$B$12*(1+$B634)^3*$C634+Inputs!$B$29*(1+$D634)^3*Inputs!$B$19+Inputs!$B$30*(1+$E634)^3*Inputs!$B$20+Inputs!$B$31*(1+$F634)^3*Inputs!$B$21+Inputs!$B$22*(1+Inputs!$B$23)^3</f>
        <v>17962.073392665254</v>
      </c>
      <c r="U634" s="36">
        <f>Inputs!$B$12*(1+$B634)^4*$C634+Inputs!$B$29*(1+$D634)^4*Inputs!$B$19+Inputs!$B$30*(1+$E634)^4*Inputs!$B$20+Inputs!$B$31*(1+$F634)^4*Inputs!$B$21+Inputs!$B$22*(1+Inputs!$B$23)^4</f>
        <v>21400.108460629501</v>
      </c>
      <c r="V634" s="35">
        <f>Inputs!$B$13/(Q634*(1-$G634))</f>
        <v>1.2988219086433386</v>
      </c>
      <c r="W634" s="36">
        <f>Inputs!$B$13</f>
        <v>12660</v>
      </c>
      <c r="X634" s="36">
        <f t="shared" si="93"/>
        <v>13546.217057194426</v>
      </c>
      <c r="Y634" s="36">
        <f t="shared" si="94"/>
        <v>14701.831230913629</v>
      </c>
      <c r="Z634" s="36">
        <f t="shared" si="95"/>
        <v>16191.066295665791</v>
      </c>
      <c r="AA634" s="36">
        <f t="shared" si="96"/>
        <v>18088.715697894157</v>
      </c>
      <c r="AB634" s="36">
        <f t="shared" si="97"/>
        <v>56153.805333102813</v>
      </c>
      <c r="AC634" s="36">
        <f t="shared" si="98"/>
        <v>273234.28819338203</v>
      </c>
      <c r="AD634" s="36">
        <f t="shared" si="99"/>
        <v>170231.82250832126</v>
      </c>
    </row>
    <row r="635" spans="1:30" ht="14.25" customHeight="1" x14ac:dyDescent="0.25">
      <c r="A635" s="16">
        <v>619</v>
      </c>
      <c r="B635" s="34">
        <v>0.31535779650844697</v>
      </c>
      <c r="C635" s="34">
        <v>8.6307615890238998E-2</v>
      </c>
      <c r="D635" s="34">
        <v>3.33904926688533E-2</v>
      </c>
      <c r="E635" s="34">
        <v>5.6655507782575498E-2</v>
      </c>
      <c r="F635" s="34">
        <v>1.8167323919070302E-2</v>
      </c>
      <c r="G635" s="34">
        <v>0.199009454723167</v>
      </c>
      <c r="H635" s="35">
        <v>1.12638552491543</v>
      </c>
      <c r="I635" s="34">
        <v>0.103813462136331</v>
      </c>
      <c r="J635" s="34">
        <v>2.8096265347110801E-2</v>
      </c>
      <c r="K635" s="36">
        <f>Inputs!$B$12*(1+$B635)^4</f>
        <v>179608.4908326687</v>
      </c>
      <c r="L635" s="36">
        <f t="shared" si="90"/>
        <v>22243.614377443457</v>
      </c>
      <c r="M635" s="36">
        <f t="shared" si="91"/>
        <v>245936.06446986136</v>
      </c>
      <c r="N635" s="37">
        <f>M635/Inputs!$B$6</f>
        <v>374.90253730161794</v>
      </c>
      <c r="O635" s="38">
        <f>IF(N635&gt;Inputs!$B$4,1,0)</f>
        <v>0</v>
      </c>
      <c r="P635" s="34">
        <f t="shared" si="92"/>
        <v>7.5717196789220204E-2</v>
      </c>
      <c r="Q635" s="36">
        <f>Inputs!$B$12*(1+$B635)^0*$C635+Inputs!$B$29*(1+$D635)^0*Inputs!$B$19+Inputs!$B$30*(1+$E635)^0*Inputs!$B$20+Inputs!$B$31*(1+$F635)^0*Inputs!$B$21+Inputs!$B$22*(1+Inputs!$B$23)^0</f>
        <v>13200.500980841261</v>
      </c>
      <c r="R635" s="36">
        <f>Inputs!$B$12*(1+$B635)^1*$C635+Inputs!$B$29*(1+$D635)^1*Inputs!$B$19+Inputs!$B$30*(1+$E635)^1*Inputs!$B$20+Inputs!$B$31*(1+$F635)^1*Inputs!$B$21+Inputs!$B$22*(1+Inputs!$B$23)^1</f>
        <v>15098.927341373783</v>
      </c>
      <c r="S635" s="36">
        <f>Inputs!$B$12*(1+$B635)^2*$C635+Inputs!$B$29*(1+$D635)^2*Inputs!$B$19+Inputs!$B$30*(1+$E635)^2*Inputs!$B$20+Inputs!$B$31*(1+$F635)^2*Inputs!$B$21+Inputs!$B$22*(1+Inputs!$B$23)^2</f>
        <v>17523.509178225613</v>
      </c>
      <c r="T635" s="36">
        <f>Inputs!$B$12*(1+$B635)^3*$C635+Inputs!$B$29*(1+$D635)^3*Inputs!$B$19+Inputs!$B$30*(1+$E635)^3*Inputs!$B$20+Inputs!$B$31*(1+$F635)^3*Inputs!$B$21+Inputs!$B$22*(1+Inputs!$B$23)^3</f>
        <v>20637.20014538589</v>
      </c>
      <c r="U635" s="36">
        <f>Inputs!$B$12*(1+$B635)^4*$C635+Inputs!$B$29*(1+$D635)^4*Inputs!$B$19+Inputs!$B$30*(1+$E635)^4*Inputs!$B$20+Inputs!$B$31*(1+$F635)^4*Inputs!$B$21+Inputs!$B$22*(1+Inputs!$B$23)^4</f>
        <v>24654.199551850226</v>
      </c>
      <c r="V635" s="35">
        <f>Inputs!$B$13/(Q635*(1-$G635))</f>
        <v>1.1973356185789237</v>
      </c>
      <c r="W635" s="36">
        <f>Inputs!$B$13</f>
        <v>12660</v>
      </c>
      <c r="X635" s="36">
        <f t="shared" si="93"/>
        <v>14266.175015726945</v>
      </c>
      <c r="Y635" s="36">
        <f t="shared" si="94"/>
        <v>16308.066891680821</v>
      </c>
      <c r="Z635" s="36">
        <f t="shared" si="95"/>
        <v>18912.585327667613</v>
      </c>
      <c r="AA635" s="36">
        <f t="shared" si="96"/>
        <v>22243.614377443457</v>
      </c>
      <c r="AB635" s="36">
        <f t="shared" si="97"/>
        <v>61618.730624064126</v>
      </c>
      <c r="AC635" s="36">
        <f t="shared" si="98"/>
        <v>302026.19535601587</v>
      </c>
      <c r="AD635" s="36">
        <f t="shared" si="99"/>
        <v>184317.33384579723</v>
      </c>
    </row>
    <row r="636" spans="1:30" ht="14.25" customHeight="1" x14ac:dyDescent="0.25">
      <c r="A636" s="16">
        <v>620</v>
      </c>
      <c r="B636" s="34">
        <v>0.37628963274666799</v>
      </c>
      <c r="C636" s="34">
        <v>9.6733899423950595E-2</v>
      </c>
      <c r="D636" s="34">
        <v>3.77343605842844E-2</v>
      </c>
      <c r="E636" s="34">
        <v>3.9790621098122397E-2</v>
      </c>
      <c r="F636" s="34">
        <v>1.6921902136530501E-2</v>
      </c>
      <c r="G636" s="34">
        <v>0.20216071810139999</v>
      </c>
      <c r="H636" s="35">
        <v>1.0417092919667601</v>
      </c>
      <c r="I636" s="34">
        <v>0.102347905361588</v>
      </c>
      <c r="J636" s="34">
        <v>2.9103050202355499E-2</v>
      </c>
      <c r="K636" s="36">
        <f>Inputs!$B$12*(1+$B636)^4</f>
        <v>215273.5160595722</v>
      </c>
      <c r="L636" s="36">
        <f t="shared" si="90"/>
        <v>24785.373678898774</v>
      </c>
      <c r="M636" s="36">
        <f t="shared" si="91"/>
        <v>279086.8581347242</v>
      </c>
      <c r="N636" s="37">
        <f>M636/Inputs!$B$6</f>
        <v>425.43728374195763</v>
      </c>
      <c r="O636" s="38">
        <f>IF(N636&gt;Inputs!$B$4,1,0)</f>
        <v>1</v>
      </c>
      <c r="P636" s="34">
        <f t="shared" si="92"/>
        <v>7.32448551592325E-2</v>
      </c>
      <c r="Q636" s="36">
        <f>Inputs!$B$12*(1+$B636)^0*$C636+Inputs!$B$29*(1+$D636)^0*Inputs!$B$19+Inputs!$B$30*(1+$E636)^0*Inputs!$B$20+Inputs!$B$31*(1+$F636)^0*Inputs!$B$21+Inputs!$B$22*(1+Inputs!$B$23)^0</f>
        <v>13826.077992863957</v>
      </c>
      <c r="R636" s="36">
        <f>Inputs!$B$12*(1+$B636)^1*$C636+Inputs!$B$29*(1+$D636)^1*Inputs!$B$19+Inputs!$B$30*(1+$E636)^1*Inputs!$B$20+Inputs!$B$31*(1+$F636)^1*Inputs!$B$21+Inputs!$B$22*(1+Inputs!$B$23)^1</f>
        <v>16241.808405423355</v>
      </c>
      <c r="S636" s="36">
        <f>Inputs!$B$12*(1+$B636)^2*$C636+Inputs!$B$29*(1+$D636)^2*Inputs!$B$19+Inputs!$B$30*(1+$E636)^2*Inputs!$B$20+Inputs!$B$31*(1+$F636)^2*Inputs!$B$21+Inputs!$B$22*(1+Inputs!$B$23)^2</f>
        <v>19487.248508033947</v>
      </c>
      <c r="T636" s="36">
        <f>Inputs!$B$12*(1+$B636)^3*$C636+Inputs!$B$29*(1+$D636)^3*Inputs!$B$19+Inputs!$B$30*(1+$E636)^3*Inputs!$B$20+Inputs!$B$31*(1+$F636)^3*Inputs!$B$21+Inputs!$B$22*(1+Inputs!$B$23)^3</f>
        <v>23871.934202033503</v>
      </c>
      <c r="U636" s="36">
        <f>Inputs!$B$12*(1+$B636)^4*$C636+Inputs!$B$29*(1+$D636)^4*Inputs!$B$19+Inputs!$B$30*(1+$E636)^4*Inputs!$B$20+Inputs!$B$31*(1+$F636)^4*Inputs!$B$21+Inputs!$B$22*(1+Inputs!$B$23)^4</f>
        <v>29821.776961542604</v>
      </c>
      <c r="V636" s="35">
        <f>Inputs!$B$13/(Q636*(1-$G636))</f>
        <v>1.1476759690449652</v>
      </c>
      <c r="W636" s="36">
        <f>Inputs!$B$13</f>
        <v>12660</v>
      </c>
      <c r="X636" s="36">
        <f t="shared" si="93"/>
        <v>14528.701659765109</v>
      </c>
      <c r="Y636" s="36">
        <f t="shared" si="94"/>
        <v>17019.944243298742</v>
      </c>
      <c r="Z636" s="36">
        <f t="shared" si="95"/>
        <v>20344.920087531322</v>
      </c>
      <c r="AA636" s="36">
        <f t="shared" si="96"/>
        <v>24785.373678898774</v>
      </c>
      <c r="AB636" s="36">
        <f t="shared" si="97"/>
        <v>65150.890463220712</v>
      </c>
      <c r="AC636" s="36">
        <f t="shared" si="98"/>
        <v>348238.84350523958</v>
      </c>
      <c r="AD636" s="36">
        <f t="shared" si="99"/>
        <v>213935.96767150352</v>
      </c>
    </row>
    <row r="637" spans="1:30" ht="14.25" customHeight="1" x14ac:dyDescent="0.25">
      <c r="A637" s="16">
        <v>621</v>
      </c>
      <c r="B637" s="34">
        <v>0.44350818311353901</v>
      </c>
      <c r="C637" s="34">
        <v>5.3602409106392301E-2</v>
      </c>
      <c r="D637" s="34">
        <v>4.6316356782793902E-2</v>
      </c>
      <c r="E637" s="34">
        <v>7.0502976268682904E-2</v>
      </c>
      <c r="F637" s="34">
        <v>1.78235714567575E-2</v>
      </c>
      <c r="G637" s="34">
        <v>0.18546985421300399</v>
      </c>
      <c r="H637" s="35">
        <v>0.97768622717245002</v>
      </c>
      <c r="I637" s="34">
        <v>9.5662294519240298E-2</v>
      </c>
      <c r="J637" s="34">
        <v>3.0584217312419299E-2</v>
      </c>
      <c r="K637" s="36">
        <f>Inputs!$B$12*(1+$B637)^4</f>
        <v>260512.31079254544</v>
      </c>
      <c r="L637" s="36">
        <f t="shared" si="90"/>
        <v>18689.843756345148</v>
      </c>
      <c r="M637" s="36">
        <f t="shared" si="91"/>
        <v>244871.54920038534</v>
      </c>
      <c r="N637" s="37">
        <f>M637/Inputs!$B$6</f>
        <v>373.2798006103435</v>
      </c>
      <c r="O637" s="38">
        <f>IF(N637&gt;Inputs!$B$4,1,0)</f>
        <v>0</v>
      </c>
      <c r="P637" s="34">
        <f t="shared" si="92"/>
        <v>6.5078077206821003E-2</v>
      </c>
      <c r="Q637" s="36">
        <f>Inputs!$B$12*(1+$B637)^0*$C637+Inputs!$B$29*(1+$D637)^0*Inputs!$B$19+Inputs!$B$30*(1+$E637)^0*Inputs!$B$20+Inputs!$B$31*(1+$F637)^0*Inputs!$B$21+Inputs!$B$22*(1+Inputs!$B$23)^0</f>
        <v>11238.188573810461</v>
      </c>
      <c r="R637" s="36">
        <f>Inputs!$B$12*(1+$B637)^1*$C637+Inputs!$B$29*(1+$D637)^1*Inputs!$B$19+Inputs!$B$30*(1+$E637)^1*Inputs!$B$20+Inputs!$B$31*(1+$F637)^1*Inputs!$B$21+Inputs!$B$22*(1+Inputs!$B$23)^1</f>
        <v>13005.784705201713</v>
      </c>
      <c r="S637" s="36">
        <f>Inputs!$B$12*(1+$B637)^2*$C637+Inputs!$B$29*(1+$D637)^2*Inputs!$B$19+Inputs!$B$30*(1+$E637)^2*Inputs!$B$20+Inputs!$B$31*(1+$F637)^2*Inputs!$B$21+Inputs!$B$22*(1+Inputs!$B$23)^2</f>
        <v>15424.913104201914</v>
      </c>
      <c r="T637" s="36">
        <f>Inputs!$B$12*(1+$B637)^3*$C637+Inputs!$B$29*(1+$D637)^3*Inputs!$B$19+Inputs!$B$30*(1+$E637)^3*Inputs!$B$20+Inputs!$B$31*(1+$F637)^3*Inputs!$B$21+Inputs!$B$22*(1+Inputs!$B$23)^3</f>
        <v>18777.314226836061</v>
      </c>
      <c r="U637" s="36">
        <f>Inputs!$B$12*(1+$B637)^4*$C637+Inputs!$B$29*(1+$D637)^4*Inputs!$B$19+Inputs!$B$30*(1+$E637)^4*Inputs!$B$20+Inputs!$B$31*(1+$F637)^4*Inputs!$B$21+Inputs!$B$22*(1+Inputs!$B$23)^4</f>
        <v>23469.239199024047</v>
      </c>
      <c r="V637" s="35">
        <f>Inputs!$B$13/(Q637*(1-$G637))</f>
        <v>1.3830256295673449</v>
      </c>
      <c r="W637" s="36">
        <f>Inputs!$B$13</f>
        <v>12660</v>
      </c>
      <c r="X637" s="36">
        <f t="shared" si="93"/>
        <v>13577.72419372102</v>
      </c>
      <c r="Y637" s="36">
        <f t="shared" si="94"/>
        <v>14830.058833257926</v>
      </c>
      <c r="Z637" s="36">
        <f t="shared" si="95"/>
        <v>16503.291263696443</v>
      </c>
      <c r="AA637" s="36">
        <f t="shared" si="96"/>
        <v>18689.843756345148</v>
      </c>
      <c r="AB637" s="36">
        <f t="shared" si="97"/>
        <v>57427.842667258417</v>
      </c>
      <c r="AC637" s="36">
        <f t="shared" si="98"/>
        <v>295974.60198632802</v>
      </c>
      <c r="AD637" s="36">
        <f t="shared" si="99"/>
        <v>187443.70653312691</v>
      </c>
    </row>
    <row r="638" spans="1:30" ht="14.25" customHeight="1" x14ac:dyDescent="0.25">
      <c r="A638" s="16">
        <v>622</v>
      </c>
      <c r="B638" s="34">
        <v>0.47796029777910598</v>
      </c>
      <c r="C638" s="34">
        <v>5.6439555448316997E-2</v>
      </c>
      <c r="D638" s="34">
        <v>2.2165303140381499E-2</v>
      </c>
      <c r="E638" s="34">
        <v>6.3368909924666303E-2</v>
      </c>
      <c r="F638" s="34">
        <v>1.2507297196905401E-2</v>
      </c>
      <c r="G638" s="34">
        <v>0.156216644375966</v>
      </c>
      <c r="H638" s="35">
        <v>1.0977079264067999</v>
      </c>
      <c r="I638" s="34">
        <v>9.1320048289780603E-2</v>
      </c>
      <c r="J638" s="34">
        <v>2.8776799223504099E-2</v>
      </c>
      <c r="K638" s="36">
        <f>Inputs!$B$12*(1+$B638)^4</f>
        <v>286287.45755147946</v>
      </c>
      <c r="L638" s="36">
        <f t="shared" si="90"/>
        <v>23269.697538896435</v>
      </c>
      <c r="M638" s="36">
        <f t="shared" si="91"/>
        <v>311627.22053064068</v>
      </c>
      <c r="N638" s="37">
        <f>M638/Inputs!$B$6</f>
        <v>475.04149471134252</v>
      </c>
      <c r="O638" s="38">
        <f>IF(N638&gt;Inputs!$B$4,1,0)</f>
        <v>1</v>
      </c>
      <c r="P638" s="34">
        <f t="shared" si="92"/>
        <v>6.2543249066276507E-2</v>
      </c>
      <c r="Q638" s="36">
        <f>Inputs!$B$12*(1+$B638)^0*$C638+Inputs!$B$29*(1+$D638)^0*Inputs!$B$19+Inputs!$B$30*(1+$E638)^0*Inputs!$B$20+Inputs!$B$31*(1+$F638)^0*Inputs!$B$21+Inputs!$B$22*(1+Inputs!$B$23)^0</f>
        <v>11408.417354325942</v>
      </c>
      <c r="R638" s="36">
        <f>Inputs!$B$12*(1+$B638)^1*$C638+Inputs!$B$29*(1+$D638)^1*Inputs!$B$19+Inputs!$B$30*(1+$E638)^1*Inputs!$B$20+Inputs!$B$31*(1+$F638)^1*Inputs!$B$21+Inputs!$B$22*(1+Inputs!$B$23)^1</f>
        <v>13246.608616282374</v>
      </c>
      <c r="S638" s="36">
        <f>Inputs!$B$12*(1+$B638)^2*$C638+Inputs!$B$29*(1+$D638)^2*Inputs!$B$19+Inputs!$B$30*(1+$E638)^2*Inputs!$B$20+Inputs!$B$31*(1+$F638)^2*Inputs!$B$21+Inputs!$B$22*(1+Inputs!$B$23)^2</f>
        <v>15868.740601534697</v>
      </c>
      <c r="T638" s="36">
        <f>Inputs!$B$12*(1+$B638)^3*$C638+Inputs!$B$29*(1+$D638)^3*Inputs!$B$19+Inputs!$B$30*(1+$E638)^3*Inputs!$B$20+Inputs!$B$31*(1+$F638)^3*Inputs!$B$21+Inputs!$B$22*(1+Inputs!$B$23)^3</f>
        <v>19645.186556320077</v>
      </c>
      <c r="U638" s="36">
        <f>Inputs!$B$12*(1+$B638)^4*$C638+Inputs!$B$29*(1+$D638)^4*Inputs!$B$19+Inputs!$B$30*(1+$E638)^4*Inputs!$B$20+Inputs!$B$31*(1+$F638)^4*Inputs!$B$21+Inputs!$B$22*(1+Inputs!$B$23)^4</f>
        <v>25123.085933062743</v>
      </c>
      <c r="V638" s="35">
        <f>Inputs!$B$13/(Q638*(1-$G638))</f>
        <v>1.3151562427396153</v>
      </c>
      <c r="W638" s="36">
        <f>Inputs!$B$13</f>
        <v>12660</v>
      </c>
      <c r="X638" s="36">
        <f t="shared" si="93"/>
        <v>14092.234094714522</v>
      </c>
      <c r="Y638" s="36">
        <f t="shared" si="94"/>
        <v>16153.859225342605</v>
      </c>
      <c r="Z638" s="36">
        <f t="shared" si="95"/>
        <v>19097.036643077656</v>
      </c>
      <c r="AA638" s="36">
        <f t="shared" si="96"/>
        <v>23269.697538896435</v>
      </c>
      <c r="AB638" s="36">
        <f t="shared" si="97"/>
        <v>64357.582328549521</v>
      </c>
      <c r="AC638" s="36">
        <f t="shared" si="98"/>
        <v>382764.33204799838</v>
      </c>
      <c r="AD638" s="36">
        <f t="shared" si="99"/>
        <v>247269.63820209116</v>
      </c>
    </row>
    <row r="639" spans="1:30" ht="14.25" customHeight="1" x14ac:dyDescent="0.25">
      <c r="A639" s="16">
        <v>623</v>
      </c>
      <c r="B639" s="34">
        <v>0.420947302160741</v>
      </c>
      <c r="C639" s="34">
        <v>7.0002499397695095E-2</v>
      </c>
      <c r="D639" s="34">
        <v>3.4220110381127801E-2</v>
      </c>
      <c r="E639" s="34">
        <v>5.40474232171166E-2</v>
      </c>
      <c r="F639" s="34">
        <v>-1.0877138470691701E-2</v>
      </c>
      <c r="G639" s="34">
        <v>0.185361342910769</v>
      </c>
      <c r="H639" s="35">
        <v>1.0544982026731999</v>
      </c>
      <c r="I639" s="34">
        <v>9.8914771698092097E-2</v>
      </c>
      <c r="J639" s="34">
        <v>1.9860779329188699E-2</v>
      </c>
      <c r="K639" s="36">
        <f>Inputs!$B$12*(1+$B639)^4</f>
        <v>244603.76504070914</v>
      </c>
      <c r="L639" s="36">
        <f t="shared" si="90"/>
        <v>22100.084153485775</v>
      </c>
      <c r="M639" s="36">
        <f t="shared" si="91"/>
        <v>239479.52326242276</v>
      </c>
      <c r="N639" s="37">
        <f>M639/Inputs!$B$6</f>
        <v>365.06024887564445</v>
      </c>
      <c r="O639" s="38">
        <f>IF(N639&gt;Inputs!$B$4,1,0)</f>
        <v>0</v>
      </c>
      <c r="P639" s="34">
        <f t="shared" si="92"/>
        <v>7.9053992368903397E-2</v>
      </c>
      <c r="Q639" s="36">
        <f>Inputs!$B$12*(1+$B639)^0*$C639+Inputs!$B$29*(1+$D639)^0*Inputs!$B$19+Inputs!$B$30*(1+$E639)^0*Inputs!$B$20+Inputs!$B$31*(1+$F639)^0*Inputs!$B$21+Inputs!$B$22*(1+Inputs!$B$23)^0</f>
        <v>12222.193991288626</v>
      </c>
      <c r="R639" s="36">
        <f>Inputs!$B$12*(1+$B639)^1*$C639+Inputs!$B$29*(1+$D639)^1*Inputs!$B$19+Inputs!$B$30*(1+$E639)^1*Inputs!$B$20+Inputs!$B$31*(1+$F639)^1*Inputs!$B$21+Inputs!$B$22*(1+Inputs!$B$23)^1</f>
        <v>14120.7096620886</v>
      </c>
      <c r="S639" s="36">
        <f>Inputs!$B$12*(1+$B639)^2*$C639+Inputs!$B$29*(1+$D639)^2*Inputs!$B$19+Inputs!$B$30*(1+$E639)^2*Inputs!$B$20+Inputs!$B$31*(1+$F639)^2*Inputs!$B$21+Inputs!$B$22*(1+Inputs!$B$23)^2</f>
        <v>16773.137580376526</v>
      </c>
      <c r="T639" s="36">
        <f>Inputs!$B$12*(1+$B639)^3*$C639+Inputs!$B$29*(1+$D639)^3*Inputs!$B$19+Inputs!$B$30*(1+$E639)^3*Inputs!$B$20+Inputs!$B$31*(1+$F639)^3*Inputs!$B$21+Inputs!$B$22*(1+Inputs!$B$23)^3</f>
        <v>20493.229405388265</v>
      </c>
      <c r="U639" s="36">
        <f>Inputs!$B$12*(1+$B639)^4*$C639+Inputs!$B$29*(1+$D639)^4*Inputs!$B$19+Inputs!$B$30*(1+$E639)^4*Inputs!$B$20+Inputs!$B$31*(1+$F639)^4*Inputs!$B$21+Inputs!$B$22*(1+Inputs!$B$23)^4</f>
        <v>25726.639962824946</v>
      </c>
      <c r="V639" s="35">
        <f>Inputs!$B$13/(Q639*(1-$G639))</f>
        <v>1.2715092333837963</v>
      </c>
      <c r="W639" s="36">
        <f>Inputs!$B$13</f>
        <v>12660</v>
      </c>
      <c r="X639" s="36">
        <f t="shared" si="93"/>
        <v>14002.437149605439</v>
      </c>
      <c r="Y639" s="36">
        <f t="shared" si="94"/>
        <v>15891.336619569382</v>
      </c>
      <c r="Z639" s="36">
        <f t="shared" si="95"/>
        <v>18510.12815082031</v>
      </c>
      <c r="AA639" s="36">
        <f t="shared" si="96"/>
        <v>22100.084153485775</v>
      </c>
      <c r="AB639" s="36">
        <f t="shared" si="97"/>
        <v>61573.376199330945</v>
      </c>
      <c r="AC639" s="36">
        <f t="shared" si="98"/>
        <v>285109.05487020768</v>
      </c>
      <c r="AD639" s="36">
        <f t="shared" si="99"/>
        <v>177906.14706309183</v>
      </c>
    </row>
    <row r="640" spans="1:30" ht="14.25" customHeight="1" x14ac:dyDescent="0.25">
      <c r="A640" s="16">
        <v>624</v>
      </c>
      <c r="B640" s="34">
        <v>0.27495812988692497</v>
      </c>
      <c r="C640" s="34">
        <v>5.5608060144005801E-2</v>
      </c>
      <c r="D640" s="34">
        <v>3.6239038332648098E-2</v>
      </c>
      <c r="E640" s="34">
        <v>2.3741943430249299E-2</v>
      </c>
      <c r="F640" s="34">
        <v>5.5123946986700796E-4</v>
      </c>
      <c r="G640" s="34">
        <v>0.15864595948209201</v>
      </c>
      <c r="H640" s="35">
        <v>1.0647354276699701</v>
      </c>
      <c r="I640" s="34">
        <v>9.8555272461773202E-2</v>
      </c>
      <c r="J640" s="34">
        <v>2.1090633687812801E-2</v>
      </c>
      <c r="K640" s="36">
        <f>Inputs!$B$12*(1+$B640)^4</f>
        <v>158538.57154205357</v>
      </c>
      <c r="L640" s="36">
        <f t="shared" si="90"/>
        <v>15507.700123596522</v>
      </c>
      <c r="M640" s="36">
        <f t="shared" si="91"/>
        <v>180202.22994608246</v>
      </c>
      <c r="N640" s="37">
        <f>M640/Inputs!$B$6</f>
        <v>274.69852125927201</v>
      </c>
      <c r="O640" s="38">
        <f>IF(N640&gt;Inputs!$B$4,1,0)</f>
        <v>0</v>
      </c>
      <c r="P640" s="34">
        <f t="shared" si="92"/>
        <v>7.7464638773960398E-2</v>
      </c>
      <c r="Q640" s="36">
        <f>Inputs!$B$12*(1+$B640)^0*$C640+Inputs!$B$29*(1+$D640)^0*Inputs!$B$19+Inputs!$B$30*(1+$E640)^0*Inputs!$B$20+Inputs!$B$31*(1+$F640)^0*Inputs!$B$21+Inputs!$B$22*(1+Inputs!$B$23)^0</f>
        <v>11358.527636067269</v>
      </c>
      <c r="R640" s="36">
        <f>Inputs!$B$12*(1+$B640)^1*$C640+Inputs!$B$29*(1+$D640)^1*Inputs!$B$19+Inputs!$B$30*(1+$E640)^1*Inputs!$B$20+Inputs!$B$31*(1+$F640)^1*Inputs!$B$21+Inputs!$B$22*(1+Inputs!$B$23)^1</f>
        <v>12388.554076149676</v>
      </c>
      <c r="S640" s="36">
        <f>Inputs!$B$12*(1+$B640)^2*$C640+Inputs!$B$29*(1+$D640)^2*Inputs!$B$19+Inputs!$B$30*(1+$E640)^2*Inputs!$B$20+Inputs!$B$31*(1+$F640)^2*Inputs!$B$21+Inputs!$B$22*(1+Inputs!$B$23)^2</f>
        <v>13674.50386814706</v>
      </c>
      <c r="T640" s="36">
        <f>Inputs!$B$12*(1+$B640)^3*$C640+Inputs!$B$29*(1+$D640)^3*Inputs!$B$19+Inputs!$B$30*(1+$E640)^3*Inputs!$B$20+Inputs!$B$31*(1+$F640)^3*Inputs!$B$21+Inputs!$B$22*(1+Inputs!$B$23)^3</f>
        <v>15285.862246773862</v>
      </c>
      <c r="U640" s="36">
        <f>Inputs!$B$12*(1+$B640)^4*$C640+Inputs!$B$29*(1+$D640)^4*Inputs!$B$19+Inputs!$B$30*(1+$E640)^4*Inputs!$B$20+Inputs!$B$31*(1+$F640)^4*Inputs!$B$21+Inputs!$B$22*(1+Inputs!$B$23)^4</f>
        <v>17311.189271128776</v>
      </c>
      <c r="V640" s="35">
        <f>Inputs!$B$13/(Q640*(1-$G640))</f>
        <v>1.3247468085254008</v>
      </c>
      <c r="W640" s="36">
        <f>Inputs!$B$13</f>
        <v>12660</v>
      </c>
      <c r="X640" s="36">
        <f t="shared" si="93"/>
        <v>13130.512924083479</v>
      </c>
      <c r="Y640" s="36">
        <f t="shared" si="94"/>
        <v>13745.614940507685</v>
      </c>
      <c r="Z640" s="36">
        <f t="shared" si="95"/>
        <v>14529.362793615093</v>
      </c>
      <c r="AA640" s="36">
        <f t="shared" si="96"/>
        <v>15507.700123596522</v>
      </c>
      <c r="AB640" s="36">
        <f t="shared" si="97"/>
        <v>52441.135699865597</v>
      </c>
      <c r="AC640" s="36">
        <f t="shared" si="98"/>
        <v>204412.84690488447</v>
      </c>
      <c r="AD640" s="36">
        <f t="shared" si="99"/>
        <v>127761.09424621686</v>
      </c>
    </row>
    <row r="641" spans="1:30" ht="14.25" customHeight="1" x14ac:dyDescent="0.25">
      <c r="A641" s="16">
        <v>625</v>
      </c>
      <c r="B641" s="34">
        <v>0.297155004930722</v>
      </c>
      <c r="C641" s="34">
        <v>5.6981721349173502E-2</v>
      </c>
      <c r="D641" s="34">
        <v>3.58056794188472E-2</v>
      </c>
      <c r="E641" s="34">
        <v>5.1120208836547998E-2</v>
      </c>
      <c r="F641" s="34">
        <v>-2.8350785850665E-3</v>
      </c>
      <c r="G641" s="34">
        <v>0.17598747905255399</v>
      </c>
      <c r="H641" s="35">
        <v>1.0316451159428499</v>
      </c>
      <c r="I641" s="34">
        <v>8.8430728240215903E-2</v>
      </c>
      <c r="J641" s="34">
        <v>2.396450282501E-2</v>
      </c>
      <c r="K641" s="36">
        <f>Inputs!$B$12*(1+$B641)^4</f>
        <v>169870.80820699979</v>
      </c>
      <c r="L641" s="36">
        <f t="shared" si="90"/>
        <v>15653.891037678932</v>
      </c>
      <c r="M641" s="36">
        <f t="shared" si="91"/>
        <v>216886.66097288899</v>
      </c>
      <c r="N641" s="37">
        <f>M641/Inputs!$B$6</f>
        <v>330.61991001964788</v>
      </c>
      <c r="O641" s="38">
        <f>IF(N641&gt;Inputs!$B$4,1,0)</f>
        <v>0</v>
      </c>
      <c r="P641" s="34">
        <f t="shared" si="92"/>
        <v>6.4466225415205899E-2</v>
      </c>
      <c r="Q641" s="36">
        <f>Inputs!$B$12*(1+$B641)^0*$C641+Inputs!$B$29*(1+$D641)^0*Inputs!$B$19+Inputs!$B$30*(1+$E641)^0*Inputs!$B$20+Inputs!$B$31*(1+$F641)^0*Inputs!$B$21+Inputs!$B$22*(1+Inputs!$B$23)^0</f>
        <v>11440.94730837733</v>
      </c>
      <c r="R641" s="36">
        <f>Inputs!$B$12*(1+$B641)^1*$C641+Inputs!$B$29*(1+$D641)^1*Inputs!$B$19+Inputs!$B$30*(1+$E641)^1*Inputs!$B$20+Inputs!$B$31*(1+$F641)^1*Inputs!$B$21+Inputs!$B$22*(1+Inputs!$B$23)^1</f>
        <v>12621.540863910272</v>
      </c>
      <c r="S641" s="36">
        <f>Inputs!$B$12*(1+$B641)^2*$C641+Inputs!$B$29*(1+$D641)^2*Inputs!$B$19+Inputs!$B$30*(1+$E641)^2*Inputs!$B$20+Inputs!$B$31*(1+$F641)^2*Inputs!$B$21+Inputs!$B$22*(1+Inputs!$B$23)^2</f>
        <v>14112.782967962303</v>
      </c>
      <c r="T641" s="36">
        <f>Inputs!$B$12*(1+$B641)^3*$C641+Inputs!$B$29*(1+$D641)^3*Inputs!$B$19+Inputs!$B$30*(1+$E641)^3*Inputs!$B$20+Inputs!$B$31*(1+$F641)^3*Inputs!$B$21+Inputs!$B$22*(1+Inputs!$B$23)^3</f>
        <v>16004.807192781513</v>
      </c>
      <c r="U641" s="36">
        <f>Inputs!$B$12*(1+$B641)^4*$C641+Inputs!$B$29*(1+$D641)^4*Inputs!$B$19+Inputs!$B$30*(1+$E641)^4*Inputs!$B$20+Inputs!$B$31*(1+$F641)^4*Inputs!$B$21+Inputs!$B$22*(1+Inputs!$B$23)^4</f>
        <v>18414.425288541388</v>
      </c>
      <c r="V641" s="35">
        <f>Inputs!$B$13/(Q641*(1-$G641))</f>
        <v>1.3428821755042701</v>
      </c>
      <c r="W641" s="36">
        <f>Inputs!$B$13</f>
        <v>12660</v>
      </c>
      <c r="X641" s="36">
        <f t="shared" si="93"/>
        <v>13157.147540292279</v>
      </c>
      <c r="Y641" s="36">
        <f t="shared" si="94"/>
        <v>13806.819381980868</v>
      </c>
      <c r="Z641" s="36">
        <f t="shared" si="95"/>
        <v>14631.663575942597</v>
      </c>
      <c r="AA641" s="36">
        <f t="shared" si="96"/>
        <v>15653.891037678932</v>
      </c>
      <c r="AB641" s="36">
        <f t="shared" si="97"/>
        <v>54117.92352470597</v>
      </c>
      <c r="AC641" s="36">
        <f t="shared" si="98"/>
        <v>248642.27198716922</v>
      </c>
      <c r="AD641" s="36">
        <f t="shared" si="99"/>
        <v>162768.737448183</v>
      </c>
    </row>
    <row r="642" spans="1:30" ht="14.25" customHeight="1" x14ac:dyDescent="0.25">
      <c r="A642" s="16">
        <v>626</v>
      </c>
      <c r="B642" s="34">
        <v>0.41305680487655699</v>
      </c>
      <c r="C642" s="34">
        <v>9.29474645891675E-2</v>
      </c>
      <c r="D642" s="34">
        <v>2.9789279380497701E-2</v>
      </c>
      <c r="E642" s="34">
        <v>7.40260802826328E-2</v>
      </c>
      <c r="F642" s="34">
        <v>-8.4072007165312997E-3</v>
      </c>
      <c r="G642" s="34">
        <v>0.192951925845706</v>
      </c>
      <c r="H642" s="35">
        <v>1.08590521179905</v>
      </c>
      <c r="I642" s="34">
        <v>0.103857973028506</v>
      </c>
      <c r="J642" s="34">
        <v>2.31494426292853E-2</v>
      </c>
      <c r="K642" s="36">
        <f>Inputs!$B$12*(1+$B642)^4</f>
        <v>239215.72987085342</v>
      </c>
      <c r="L642" s="36">
        <f t="shared" si="90"/>
        <v>27219.415567088901</v>
      </c>
      <c r="M642" s="36">
        <f t="shared" si="91"/>
        <v>278426.72828412423</v>
      </c>
      <c r="N642" s="37">
        <f>M642/Inputs!$B$6</f>
        <v>424.43098823799426</v>
      </c>
      <c r="O642" s="38">
        <f>IF(N642&gt;Inputs!$B$4,1,0)</f>
        <v>1</v>
      </c>
      <c r="P642" s="34">
        <f t="shared" si="92"/>
        <v>8.0708530399220699E-2</v>
      </c>
      <c r="Q642" s="36">
        <f>Inputs!$B$12*(1+$B642)^0*$C642+Inputs!$B$29*(1+$D642)^0*Inputs!$B$19+Inputs!$B$30*(1+$E642)^0*Inputs!$B$20+Inputs!$B$31*(1+$F642)^0*Inputs!$B$21+Inputs!$B$22*(1+Inputs!$B$23)^0</f>
        <v>13598.891902776973</v>
      </c>
      <c r="R642" s="36">
        <f>Inputs!$B$12*(1+$B642)^1*$C642+Inputs!$B$29*(1+$D642)^1*Inputs!$B$19+Inputs!$B$30*(1+$E642)^1*Inputs!$B$20+Inputs!$B$31*(1+$F642)^1*Inputs!$B$21+Inputs!$B$22*(1+Inputs!$B$23)^1</f>
        <v>16079.603524338105</v>
      </c>
      <c r="S642" s="36">
        <f>Inputs!$B$12*(1+$B642)^2*$C642+Inputs!$B$29*(1+$D642)^2*Inputs!$B$19+Inputs!$B$30*(1+$E642)^2*Inputs!$B$20+Inputs!$B$31*(1+$F642)^2*Inputs!$B$21+Inputs!$B$22*(1+Inputs!$B$23)^2</f>
        <v>19526.746698304298</v>
      </c>
      <c r="T642" s="36">
        <f>Inputs!$B$12*(1+$B642)^3*$C642+Inputs!$B$29*(1+$D642)^3*Inputs!$B$19+Inputs!$B$30*(1+$E642)^3*Inputs!$B$20+Inputs!$B$31*(1+$F642)^3*Inputs!$B$21+Inputs!$B$22*(1+Inputs!$B$23)^3</f>
        <v>24334.38532004146</v>
      </c>
      <c r="U642" s="36">
        <f>Inputs!$B$12*(1+$B642)^4*$C642+Inputs!$B$29*(1+$D642)^4*Inputs!$B$19+Inputs!$B$30*(1+$E642)^4*Inputs!$B$20+Inputs!$B$31*(1+$F642)^4*Inputs!$B$21+Inputs!$B$22*(1+Inputs!$B$23)^4</f>
        <v>31059.000314262274</v>
      </c>
      <c r="V642" s="35">
        <f>Inputs!$B$13/(Q642*(1-$G642))</f>
        <v>1.1535350063061933</v>
      </c>
      <c r="W642" s="36">
        <f>Inputs!$B$13</f>
        <v>12660</v>
      </c>
      <c r="X642" s="36">
        <f t="shared" si="93"/>
        <v>14750.030657499166</v>
      </c>
      <c r="Y642" s="36">
        <f t="shared" si="94"/>
        <v>17645.695307482973</v>
      </c>
      <c r="Z642" s="36">
        <f t="shared" si="95"/>
        <v>21658.158580099047</v>
      </c>
      <c r="AA642" s="36">
        <f t="shared" si="96"/>
        <v>27219.415567088901</v>
      </c>
      <c r="AB642" s="36">
        <f t="shared" si="97"/>
        <v>67887.787107819298</v>
      </c>
      <c r="AC642" s="36">
        <f t="shared" si="98"/>
        <v>345063.02776677505</v>
      </c>
      <c r="AD642" s="36">
        <f t="shared" si="99"/>
        <v>210538.94117630494</v>
      </c>
    </row>
    <row r="643" spans="1:30" ht="14.25" customHeight="1" x14ac:dyDescent="0.25">
      <c r="A643" s="16">
        <v>627</v>
      </c>
      <c r="B643" s="34">
        <v>0.23837493546969599</v>
      </c>
      <c r="C643" s="34">
        <v>8.9723082321198994E-2</v>
      </c>
      <c r="D643" s="34">
        <v>2.6529994096619401E-2</v>
      </c>
      <c r="E643" s="34">
        <v>3.7998469945086502E-2</v>
      </c>
      <c r="F643" s="34">
        <v>5.9017559397992704E-3</v>
      </c>
      <c r="G643" s="34">
        <v>0.16797347376496199</v>
      </c>
      <c r="H643" s="35">
        <v>0.94000697364025099</v>
      </c>
      <c r="I643" s="34">
        <v>9.4154769815275194E-2</v>
      </c>
      <c r="J643" s="34">
        <v>3.0213051147843398E-2</v>
      </c>
      <c r="K643" s="36">
        <f>Inputs!$B$12*(1+$B643)^4</f>
        <v>141110.67323194555</v>
      </c>
      <c r="L643" s="36">
        <f t="shared" si="90"/>
        <v>16635.375175668312</v>
      </c>
      <c r="M643" s="36">
        <f t="shared" si="91"/>
        <v>225927.42732474703</v>
      </c>
      <c r="N643" s="37">
        <f>M643/Inputs!$B$6</f>
        <v>344.40156604382167</v>
      </c>
      <c r="O643" s="38">
        <f>IF(N643&gt;Inputs!$B$4,1,0)</f>
        <v>0</v>
      </c>
      <c r="P643" s="34">
        <f t="shared" si="92"/>
        <v>6.3941718667431799E-2</v>
      </c>
      <c r="Q643" s="36">
        <f>Inputs!$B$12*(1+$B643)^0*$C643+Inputs!$B$29*(1+$D643)^0*Inputs!$B$19+Inputs!$B$30*(1+$E643)^0*Inputs!$B$20+Inputs!$B$31*(1+$F643)^0*Inputs!$B$21+Inputs!$B$22*(1+Inputs!$B$23)^0</f>
        <v>13405.428966698862</v>
      </c>
      <c r="R643" s="36">
        <f>Inputs!$B$12*(1+$B643)^1*$C643+Inputs!$B$29*(1+$D643)^1*Inputs!$B$19+Inputs!$B$30*(1+$E643)^1*Inputs!$B$20+Inputs!$B$31*(1+$F643)^1*Inputs!$B$21+Inputs!$B$22*(1+Inputs!$B$23)^1</f>
        <v>14829.23259653007</v>
      </c>
      <c r="S643" s="36">
        <f>Inputs!$B$12*(1+$B643)^2*$C643+Inputs!$B$29*(1+$D643)^2*Inputs!$B$19+Inputs!$B$30*(1+$E643)^2*Inputs!$B$20+Inputs!$B$31*(1+$F643)^2*Inputs!$B$21+Inputs!$B$22*(1+Inputs!$B$23)^2</f>
        <v>16562.967831314541</v>
      </c>
      <c r="T643" s="36">
        <f>Inputs!$B$12*(1+$B643)^3*$C643+Inputs!$B$29*(1+$D643)^3*Inputs!$B$19+Inputs!$B$30*(1+$E643)^3*Inputs!$B$20+Inputs!$B$31*(1+$F643)^3*Inputs!$B$21+Inputs!$B$22*(1+Inputs!$B$23)^3</f>
        <v>18679.691237957464</v>
      </c>
      <c r="U643" s="36">
        <f>Inputs!$B$12*(1+$B643)^4*$C643+Inputs!$B$29*(1+$D643)^4*Inputs!$B$19+Inputs!$B$30*(1+$E643)^4*Inputs!$B$20+Inputs!$B$31*(1+$F643)^4*Inputs!$B$21+Inputs!$B$22*(1+Inputs!$B$23)^4</f>
        <v>21269.846315234212</v>
      </c>
      <c r="V643" s="35">
        <f>Inputs!$B$13/(Q643*(1-$G643))</f>
        <v>1.13505215476849</v>
      </c>
      <c r="W643" s="36">
        <f>Inputs!$B$13</f>
        <v>12660</v>
      </c>
      <c r="X643" s="36">
        <f t="shared" si="93"/>
        <v>13402.998679978808</v>
      </c>
      <c r="Y643" s="36">
        <f t="shared" si="94"/>
        <v>14298.017080145288</v>
      </c>
      <c r="Z643" s="36">
        <f t="shared" si="95"/>
        <v>15367.435063042585</v>
      </c>
      <c r="AA643" s="36">
        <f t="shared" si="96"/>
        <v>16635.375175668312</v>
      </c>
      <c r="AB643" s="36">
        <f t="shared" si="97"/>
        <v>55011.8870223103</v>
      </c>
      <c r="AC643" s="36">
        <f t="shared" si="98"/>
        <v>268025.02300338441</v>
      </c>
      <c r="AD643" s="36">
        <f t="shared" si="99"/>
        <v>170915.54030243671</v>
      </c>
    </row>
    <row r="644" spans="1:30" ht="14.25" customHeight="1" x14ac:dyDescent="0.25">
      <c r="A644" s="16">
        <v>628</v>
      </c>
      <c r="B644" s="34">
        <v>0.24515348521883301</v>
      </c>
      <c r="C644" s="34">
        <v>7.4616015286563406E-2</v>
      </c>
      <c r="D644" s="34">
        <v>3.93186526241825E-2</v>
      </c>
      <c r="E644" s="34">
        <v>6.17899260994932E-2</v>
      </c>
      <c r="F644" s="34">
        <v>2.2156101534264502E-2</v>
      </c>
      <c r="G644" s="34">
        <v>0.19608773341195901</v>
      </c>
      <c r="H644" s="35">
        <v>1.0486704727175</v>
      </c>
      <c r="I644" s="34">
        <v>9.5364167441157E-2</v>
      </c>
      <c r="J644" s="34">
        <v>2.5245000963388001E-2</v>
      </c>
      <c r="K644" s="36">
        <f>Inputs!$B$12*(1+$B644)^4</f>
        <v>144225.74947478087</v>
      </c>
      <c r="L644" s="36">
        <f t="shared" si="90"/>
        <v>16977.92690679722</v>
      </c>
      <c r="M644" s="36">
        <f t="shared" si="91"/>
        <v>212888.37330678824</v>
      </c>
      <c r="N644" s="37">
        <f>M644/Inputs!$B$6</f>
        <v>324.52495930912841</v>
      </c>
      <c r="O644" s="38">
        <f>IF(N644&gt;Inputs!$B$4,1,0)</f>
        <v>0</v>
      </c>
      <c r="P644" s="34">
        <f t="shared" si="92"/>
        <v>7.0119166477769002E-2</v>
      </c>
      <c r="Q644" s="36">
        <f>Inputs!$B$12*(1+$B644)^0*$C644+Inputs!$B$29*(1+$D644)^0*Inputs!$B$19+Inputs!$B$30*(1+$E644)^0*Inputs!$B$20+Inputs!$B$31*(1+$F644)^0*Inputs!$B$21+Inputs!$B$22*(1+Inputs!$B$23)^0</f>
        <v>12499.004944620727</v>
      </c>
      <c r="R644" s="36">
        <f>Inputs!$B$12*(1+$B644)^1*$C644+Inputs!$B$29*(1+$D644)^1*Inputs!$B$19+Inputs!$B$30*(1+$E644)^1*Inputs!$B$20+Inputs!$B$31*(1+$F644)^1*Inputs!$B$21+Inputs!$B$22*(1+Inputs!$B$23)^1</f>
        <v>13912.35301402772</v>
      </c>
      <c r="S644" s="36">
        <f>Inputs!$B$12*(1+$B644)^2*$C644+Inputs!$B$29*(1+$D644)^2*Inputs!$B$19+Inputs!$B$30*(1+$E644)^2*Inputs!$B$20+Inputs!$B$31*(1+$F644)^2*Inputs!$B$21+Inputs!$B$22*(1+Inputs!$B$23)^2</f>
        <v>15609.597003781571</v>
      </c>
      <c r="T644" s="36">
        <f>Inputs!$B$12*(1+$B644)^3*$C644+Inputs!$B$29*(1+$D644)^3*Inputs!$B$19+Inputs!$B$30*(1+$E644)^3*Inputs!$B$20+Inputs!$B$31*(1+$F644)^3*Inputs!$B$21+Inputs!$B$22*(1+Inputs!$B$23)^3</f>
        <v>17657.479194595224</v>
      </c>
      <c r="U644" s="36">
        <f>Inputs!$B$12*(1+$B644)^4*$C644+Inputs!$B$29*(1+$D644)^4*Inputs!$B$19+Inputs!$B$30*(1+$E644)^4*Inputs!$B$20+Inputs!$B$31*(1+$F644)^4*Inputs!$B$21+Inputs!$B$22*(1+Inputs!$B$23)^4</f>
        <v>20138.956520876345</v>
      </c>
      <c r="V644" s="35">
        <f>Inputs!$B$13/(Q644*(1-$G644))</f>
        <v>1.2599392643732128</v>
      </c>
      <c r="W644" s="36">
        <f>Inputs!$B$13</f>
        <v>12660</v>
      </c>
      <c r="X644" s="36">
        <f t="shared" si="93"/>
        <v>13500.828902084768</v>
      </c>
      <c r="Y644" s="36">
        <f t="shared" si="94"/>
        <v>14485.07918813656</v>
      </c>
      <c r="Z644" s="36">
        <f t="shared" si="95"/>
        <v>15635.688113718927</v>
      </c>
      <c r="AA644" s="36">
        <f t="shared" si="96"/>
        <v>16977.92690679722</v>
      </c>
      <c r="AB644" s="36">
        <f t="shared" si="97"/>
        <v>55460.029677426333</v>
      </c>
      <c r="AC644" s="36">
        <f t="shared" si="98"/>
        <v>248242.1791684349</v>
      </c>
      <c r="AD644" s="36">
        <f t="shared" si="99"/>
        <v>157428.34362936192</v>
      </c>
    </row>
    <row r="645" spans="1:30" ht="14.25" customHeight="1" x14ac:dyDescent="0.25">
      <c r="A645" s="16">
        <v>629</v>
      </c>
      <c r="B645" s="34">
        <v>0.39292229848315602</v>
      </c>
      <c r="C645" s="34">
        <v>7.07187744003685E-2</v>
      </c>
      <c r="D645" s="34">
        <v>2.32382797830098E-2</v>
      </c>
      <c r="E645" s="34">
        <v>3.9276233750723602E-2</v>
      </c>
      <c r="F645" s="34">
        <v>-4.4508267855815197E-3</v>
      </c>
      <c r="G645" s="34">
        <v>0.19108400001862</v>
      </c>
      <c r="H645" s="35">
        <v>1.0386439178744999</v>
      </c>
      <c r="I645" s="34">
        <v>9.6496964168307497E-2</v>
      </c>
      <c r="J645" s="34">
        <v>3.00187606404302E-2</v>
      </c>
      <c r="K645" s="36">
        <f>Inputs!$B$12*(1+$B645)^4</f>
        <v>225870.13613778132</v>
      </c>
      <c r="L645" s="36">
        <f t="shared" si="90"/>
        <v>20468.817150527793</v>
      </c>
      <c r="M645" s="36">
        <f t="shared" si="91"/>
        <v>259831.77341400515</v>
      </c>
      <c r="N645" s="37">
        <f>M645/Inputs!$B$6</f>
        <v>396.08502044817857</v>
      </c>
      <c r="O645" s="38">
        <f>IF(N645&gt;Inputs!$B$4,1,0)</f>
        <v>1</v>
      </c>
      <c r="P645" s="34">
        <f t="shared" si="92"/>
        <v>6.6478203527877297E-2</v>
      </c>
      <c r="Q645" s="36">
        <f>Inputs!$B$12*(1+$B645)^0*$C645+Inputs!$B$29*(1+$D645)^0*Inputs!$B$19+Inputs!$B$30*(1+$E645)^0*Inputs!$B$20+Inputs!$B$31*(1+$F645)^0*Inputs!$B$21+Inputs!$B$22*(1+Inputs!$B$23)^0</f>
        <v>12265.170491449033</v>
      </c>
      <c r="R645" s="36">
        <f>Inputs!$B$12*(1+$B645)^1*$C645+Inputs!$B$29*(1+$D645)^1*Inputs!$B$19+Inputs!$B$30*(1+$E645)^1*Inputs!$B$20+Inputs!$B$31*(1+$F645)^1*Inputs!$B$21+Inputs!$B$22*(1+Inputs!$B$23)^1</f>
        <v>14018.557533848478</v>
      </c>
      <c r="S645" s="36">
        <f>Inputs!$B$12*(1+$B645)^2*$C645+Inputs!$B$29*(1+$D645)^2*Inputs!$B$19+Inputs!$B$30*(1+$E645)^2*Inputs!$B$20+Inputs!$B$31*(1+$F645)^2*Inputs!$B$21+Inputs!$B$22*(1+Inputs!$B$23)^2</f>
        <v>16430.705377717444</v>
      </c>
      <c r="T645" s="36">
        <f>Inputs!$B$12*(1+$B645)^3*$C645+Inputs!$B$29*(1+$D645)^3*Inputs!$B$19+Inputs!$B$30*(1+$E645)^3*Inputs!$B$20+Inputs!$B$31*(1+$F645)^3*Inputs!$B$21+Inputs!$B$22*(1+Inputs!$B$23)^3</f>
        <v>19759.143513055322</v>
      </c>
      <c r="U645" s="36">
        <f>Inputs!$B$12*(1+$B645)^4*$C645+Inputs!$B$29*(1+$D645)^4*Inputs!$B$19+Inputs!$B$30*(1+$E645)^4*Inputs!$B$20+Inputs!$B$31*(1+$F645)^4*Inputs!$B$21+Inputs!$B$22*(1+Inputs!$B$23)^4</f>
        <v>24362.54411271173</v>
      </c>
      <c r="V645" s="35">
        <f>Inputs!$B$13/(Q645*(1-$G645))</f>
        <v>1.2760176762445454</v>
      </c>
      <c r="W645" s="36">
        <f>Inputs!$B$13</f>
        <v>12660</v>
      </c>
      <c r="X645" s="36">
        <f t="shared" si="93"/>
        <v>13796.885683432649</v>
      </c>
      <c r="Y645" s="36">
        <f t="shared" si="94"/>
        <v>15382.153608686967</v>
      </c>
      <c r="Z645" s="36">
        <f t="shared" si="95"/>
        <v>17549.66702056945</v>
      </c>
      <c r="AA645" s="36">
        <f t="shared" si="96"/>
        <v>20468.817150527793</v>
      </c>
      <c r="AB645" s="36">
        <f t="shared" si="97"/>
        <v>59743.591244328592</v>
      </c>
      <c r="AC645" s="36">
        <f t="shared" si="98"/>
        <v>317145.53875272913</v>
      </c>
      <c r="AD645" s="36">
        <f t="shared" si="99"/>
        <v>200088.18216967655</v>
      </c>
    </row>
    <row r="646" spans="1:30" ht="14.25" customHeight="1" x14ac:dyDescent="0.25">
      <c r="A646" s="16">
        <v>630</v>
      </c>
      <c r="B646" s="34">
        <v>0.48211740182520302</v>
      </c>
      <c r="C646" s="34">
        <v>5.6646701685280097E-2</v>
      </c>
      <c r="D646" s="34">
        <v>1.9351891181919101E-2</v>
      </c>
      <c r="E646" s="34">
        <v>7.1039375132629895E-2</v>
      </c>
      <c r="F646" s="34">
        <v>-4.7033570391397401E-3</v>
      </c>
      <c r="G646" s="34">
        <v>0.18223784839839399</v>
      </c>
      <c r="H646" s="35">
        <v>1.09318947347791</v>
      </c>
      <c r="I646" s="34">
        <v>0.104256065255698</v>
      </c>
      <c r="J646" s="34">
        <v>2.3799562138814401E-2</v>
      </c>
      <c r="K646" s="36">
        <f>Inputs!$B$12*(1+$B646)^4</f>
        <v>289522.07063529396</v>
      </c>
      <c r="L646" s="36">
        <f t="shared" si="90"/>
        <v>22443.446602791304</v>
      </c>
      <c r="M646" s="36">
        <f t="shared" si="91"/>
        <v>234730.70132440489</v>
      </c>
      <c r="N646" s="37">
        <f>M646/Inputs!$B$6</f>
        <v>357.82119104330013</v>
      </c>
      <c r="O646" s="38">
        <f>IF(N646&gt;Inputs!$B$4,1,0)</f>
        <v>0</v>
      </c>
      <c r="P646" s="34">
        <f t="shared" si="92"/>
        <v>8.0456503116883599E-2</v>
      </c>
      <c r="Q646" s="36">
        <f>Inputs!$B$12*(1+$B646)^0*$C646+Inputs!$B$29*(1+$D646)^0*Inputs!$B$19+Inputs!$B$30*(1+$E646)^0*Inputs!$B$20+Inputs!$B$31*(1+$F646)^0*Inputs!$B$21+Inputs!$B$22*(1+Inputs!$B$23)^0</f>
        <v>11420.846128543726</v>
      </c>
      <c r="R646" s="36">
        <f>Inputs!$B$12*(1+$B646)^1*$C646+Inputs!$B$29*(1+$D646)^1*Inputs!$B$19+Inputs!$B$30*(1+$E646)^1*Inputs!$B$20+Inputs!$B$31*(1+$F646)^1*Inputs!$B$21+Inputs!$B$22*(1+Inputs!$B$23)^1</f>
        <v>13211.41103188168</v>
      </c>
      <c r="S646" s="36">
        <f>Inputs!$B$12*(1+$B646)^2*$C646+Inputs!$B$29*(1+$D646)^2*Inputs!$B$19+Inputs!$B$30*(1+$E646)^2*Inputs!$B$20+Inputs!$B$31*(1+$F646)^2*Inputs!$B$21+Inputs!$B$22*(1+Inputs!$B$23)^2</f>
        <v>15803.917680311079</v>
      </c>
      <c r="T646" s="36">
        <f>Inputs!$B$12*(1+$B646)^3*$C646+Inputs!$B$29*(1+$D646)^3*Inputs!$B$19+Inputs!$B$30*(1+$E646)^3*Inputs!$B$20+Inputs!$B$31*(1+$F646)^3*Inputs!$B$21+Inputs!$B$22*(1+Inputs!$B$23)^3</f>
        <v>19580.10398244833</v>
      </c>
      <c r="U646" s="36">
        <f>Inputs!$B$12*(1+$B646)^4*$C646+Inputs!$B$29*(1+$D646)^4*Inputs!$B$19+Inputs!$B$30*(1+$E646)^4*Inputs!$B$20+Inputs!$B$31*(1+$F646)^4*Inputs!$B$21+Inputs!$B$22*(1+Inputs!$B$23)^4</f>
        <v>25105.397622109002</v>
      </c>
      <c r="V646" s="35">
        <f>Inputs!$B$13/(Q646*(1-$G646))</f>
        <v>1.3555277695097312</v>
      </c>
      <c r="W646" s="36">
        <f>Inputs!$B$13</f>
        <v>12660</v>
      </c>
      <c r="X646" s="36">
        <f t="shared" si="93"/>
        <v>13936.277861372508</v>
      </c>
      <c r="Y646" s="36">
        <f t="shared" si="94"/>
        <v>15823.421937466837</v>
      </c>
      <c r="Z646" s="36">
        <f t="shared" si="95"/>
        <v>18554.137045290227</v>
      </c>
      <c r="AA646" s="36">
        <f t="shared" si="96"/>
        <v>22443.446602791304</v>
      </c>
      <c r="AB646" s="36">
        <f t="shared" si="97"/>
        <v>60792.741647480136</v>
      </c>
      <c r="AC646" s="36">
        <f t="shared" si="98"/>
        <v>285590.22471362929</v>
      </c>
      <c r="AD646" s="36">
        <f t="shared" si="99"/>
        <v>173937.95967692474</v>
      </c>
    </row>
    <row r="647" spans="1:30" ht="14.25" customHeight="1" x14ac:dyDescent="0.25">
      <c r="A647" s="16">
        <v>631</v>
      </c>
      <c r="B647" s="34">
        <v>0.41633329425451598</v>
      </c>
      <c r="C647" s="34">
        <v>7.0807229757367807E-2</v>
      </c>
      <c r="D647" s="34">
        <v>3.1407912786370798E-2</v>
      </c>
      <c r="E647" s="34">
        <v>4.8856073472427403E-2</v>
      </c>
      <c r="F647" s="34">
        <v>-3.84591567738404E-3</v>
      </c>
      <c r="G647" s="34">
        <v>0.179885985415669</v>
      </c>
      <c r="H647" s="35">
        <v>1.00938059438028</v>
      </c>
      <c r="I647" s="34">
        <v>9.1528588487628001E-2</v>
      </c>
      <c r="J647" s="34">
        <v>3.06758434185521E-2</v>
      </c>
      <c r="K647" s="36">
        <f>Inputs!$B$12*(1+$B647)^4</f>
        <v>241442.16009962177</v>
      </c>
      <c r="L647" s="36">
        <f t="shared" si="90"/>
        <v>21293.090273609334</v>
      </c>
      <c r="M647" s="36">
        <f t="shared" si="91"/>
        <v>294516.87641351356</v>
      </c>
      <c r="N647" s="37">
        <f>M647/Inputs!$B$6</f>
        <v>448.95865306938043</v>
      </c>
      <c r="O647" s="38">
        <f>IF(N647&gt;Inputs!$B$4,1,0)</f>
        <v>1</v>
      </c>
      <c r="P647" s="34">
        <f t="shared" si="92"/>
        <v>6.0852745069075898E-2</v>
      </c>
      <c r="Q647" s="36">
        <f>Inputs!$B$12*(1+$B647)^0*$C647+Inputs!$B$29*(1+$D647)^0*Inputs!$B$19+Inputs!$B$30*(1+$E647)^0*Inputs!$B$20+Inputs!$B$31*(1+$F647)^0*Inputs!$B$21+Inputs!$B$22*(1+Inputs!$B$23)^0</f>
        <v>12270.47781286899</v>
      </c>
      <c r="R647" s="36">
        <f>Inputs!$B$12*(1+$B647)^1*$C647+Inputs!$B$29*(1+$D647)^1*Inputs!$B$19+Inputs!$B$30*(1+$E647)^1*Inputs!$B$20+Inputs!$B$31*(1+$F647)^1*Inputs!$B$21+Inputs!$B$22*(1+Inputs!$B$23)^1</f>
        <v>14179.138661613586</v>
      </c>
      <c r="S647" s="36">
        <f>Inputs!$B$12*(1+$B647)^2*$C647+Inputs!$B$29*(1+$D647)^2*Inputs!$B$19+Inputs!$B$30*(1+$E647)^2*Inputs!$B$20+Inputs!$B$31*(1+$F647)^2*Inputs!$B$21+Inputs!$B$22*(1+Inputs!$B$23)^2</f>
        <v>16831.437821137508</v>
      </c>
      <c r="T647" s="36">
        <f>Inputs!$B$12*(1+$B647)^3*$C647+Inputs!$B$29*(1+$D647)^3*Inputs!$B$19+Inputs!$B$30*(1+$E647)^3*Inputs!$B$20+Inputs!$B$31*(1+$F647)^3*Inputs!$B$21+Inputs!$B$22*(1+Inputs!$B$23)^3</f>
        <v>20534.293855144802</v>
      </c>
      <c r="U647" s="36">
        <f>Inputs!$B$12*(1+$B647)^4*$C647+Inputs!$B$29*(1+$D647)^4*Inputs!$B$19+Inputs!$B$30*(1+$E647)^4*Inputs!$B$20+Inputs!$B$31*(1+$F647)^4*Inputs!$B$21+Inputs!$B$22*(1+Inputs!$B$23)^4</f>
        <v>25722.28292611568</v>
      </c>
      <c r="V647" s="35">
        <f>Inputs!$B$13/(Q647*(1-$G647))</f>
        <v>1.2580502771411448</v>
      </c>
      <c r="W647" s="36">
        <f>Inputs!$B$13</f>
        <v>12660</v>
      </c>
      <c r="X647" s="36">
        <f t="shared" si="93"/>
        <v>13906.336151053481</v>
      </c>
      <c r="Y647" s="36">
        <f t="shared" si="94"/>
        <v>15649.465541611175</v>
      </c>
      <c r="Z647" s="36">
        <f t="shared" si="95"/>
        <v>18045.363811344552</v>
      </c>
      <c r="AA647" s="36">
        <f t="shared" si="96"/>
        <v>21293.090273609334</v>
      </c>
      <c r="AB647" s="36">
        <f t="shared" si="97"/>
        <v>61758.647415612941</v>
      </c>
      <c r="AC647" s="36">
        <f t="shared" si="98"/>
        <v>360645.58388989273</v>
      </c>
      <c r="AD647" s="36">
        <f t="shared" si="99"/>
        <v>232758.22899790065</v>
      </c>
    </row>
    <row r="648" spans="1:30" ht="14.25" customHeight="1" x14ac:dyDescent="0.25">
      <c r="A648" s="16">
        <v>632</v>
      </c>
      <c r="B648" s="34">
        <v>0.39517248147752099</v>
      </c>
      <c r="C648" s="34">
        <v>6.4603271971200693E-2</v>
      </c>
      <c r="D648" s="34">
        <v>2.1947654630778201E-2</v>
      </c>
      <c r="E648" s="34">
        <v>2.42355545771482E-2</v>
      </c>
      <c r="F648" s="34">
        <v>3.8038978244851001E-3</v>
      </c>
      <c r="G648" s="34">
        <v>0.211524762536934</v>
      </c>
      <c r="H648" s="35">
        <v>1.00255249599532</v>
      </c>
      <c r="I648" s="34">
        <v>9.46006483413218E-2</v>
      </c>
      <c r="J648" s="34">
        <v>1.87875471454041E-2</v>
      </c>
      <c r="K648" s="36">
        <f>Inputs!$B$12*(1+$B648)^4</f>
        <v>227333.1955949374</v>
      </c>
      <c r="L648" s="36">
        <f t="shared" si="90"/>
        <v>18213.255507797956</v>
      </c>
      <c r="M648" s="36">
        <f t="shared" si="91"/>
        <v>212509.02978124685</v>
      </c>
      <c r="N648" s="37">
        <f>M648/Inputs!$B$6</f>
        <v>323.94669173970556</v>
      </c>
      <c r="O648" s="38">
        <f>IF(N648&gt;Inputs!$B$4,1,0)</f>
        <v>0</v>
      </c>
      <c r="P648" s="34">
        <f t="shared" si="92"/>
        <v>7.5813101195917693E-2</v>
      </c>
      <c r="Q648" s="36">
        <f>Inputs!$B$12*(1+$B648)^0*$C648+Inputs!$B$29*(1+$D648)^0*Inputs!$B$19+Inputs!$B$30*(1+$E648)^0*Inputs!$B$20+Inputs!$B$31*(1+$F648)^0*Inputs!$B$21+Inputs!$B$22*(1+Inputs!$B$23)^0</f>
        <v>11898.240345698963</v>
      </c>
      <c r="R648" s="36">
        <f>Inputs!$B$12*(1+$B648)^1*$C648+Inputs!$B$29*(1+$D648)^1*Inputs!$B$19+Inputs!$B$30*(1+$E648)^1*Inputs!$B$20+Inputs!$B$31*(1+$F648)^1*Inputs!$B$21+Inputs!$B$22*(1+Inputs!$B$23)^1</f>
        <v>13511.413119299814</v>
      </c>
      <c r="S648" s="36">
        <f>Inputs!$B$12*(1+$B648)^2*$C648+Inputs!$B$29*(1+$D648)^2*Inputs!$B$19+Inputs!$B$30*(1+$E648)^2*Inputs!$B$20+Inputs!$B$31*(1+$F648)^2*Inputs!$B$21+Inputs!$B$22*(1+Inputs!$B$23)^2</f>
        <v>15730.956508796276</v>
      </c>
      <c r="T648" s="36">
        <f>Inputs!$B$12*(1+$B648)^3*$C648+Inputs!$B$29*(1+$D648)^3*Inputs!$B$19+Inputs!$B$30*(1+$E648)^3*Inputs!$B$20+Inputs!$B$31*(1+$F648)^3*Inputs!$B$21+Inputs!$B$22*(1+Inputs!$B$23)^3</f>
        <v>18796.081845705485</v>
      </c>
      <c r="U648" s="36">
        <f>Inputs!$B$12*(1+$B648)^4*$C648+Inputs!$B$29*(1+$D648)^4*Inputs!$B$19+Inputs!$B$30*(1+$E648)^4*Inputs!$B$20+Inputs!$B$31*(1+$F648)^4*Inputs!$B$21+Inputs!$B$22*(1+Inputs!$B$23)^4</f>
        <v>23040.526505362348</v>
      </c>
      <c r="V648" s="35">
        <f>Inputs!$B$13/(Q648*(1-$G648))</f>
        <v>1.3494689913434692</v>
      </c>
      <c r="W648" s="36">
        <f>Inputs!$B$13</f>
        <v>12660</v>
      </c>
      <c r="X648" s="36">
        <f t="shared" si="93"/>
        <v>13452.491425984479</v>
      </c>
      <c r="Y648" s="36">
        <f t="shared" si="94"/>
        <v>14586.613589279576</v>
      </c>
      <c r="Z648" s="36">
        <f t="shared" si="95"/>
        <v>16143.420585210915</v>
      </c>
      <c r="AA648" s="36">
        <f t="shared" si="96"/>
        <v>18213.255507797956</v>
      </c>
      <c r="AB648" s="36">
        <f t="shared" si="97"/>
        <v>56751.718860775938</v>
      </c>
      <c r="AC648" s="36">
        <f t="shared" si="98"/>
        <v>244752.39254981378</v>
      </c>
      <c r="AD648" s="36">
        <f t="shared" si="99"/>
        <v>155757.31092047092</v>
      </c>
    </row>
    <row r="649" spans="1:30" ht="14.25" customHeight="1" x14ac:dyDescent="0.25">
      <c r="A649" s="16">
        <v>633</v>
      </c>
      <c r="B649" s="34">
        <v>0.30818738585646999</v>
      </c>
      <c r="C649" s="34">
        <v>7.6319739304206005E-2</v>
      </c>
      <c r="D649" s="34">
        <v>7.7343191669448398E-3</v>
      </c>
      <c r="E649" s="34">
        <v>4.1807436176985298E-2</v>
      </c>
      <c r="F649" s="34">
        <v>6.0667343119722903E-4</v>
      </c>
      <c r="G649" s="34">
        <v>0.1877233237782</v>
      </c>
      <c r="H649" s="35">
        <v>1.01996854661373</v>
      </c>
      <c r="I649" s="34">
        <v>9.6325304018499605E-2</v>
      </c>
      <c r="J649" s="34">
        <v>2.4439784520152798E-2</v>
      </c>
      <c r="K649" s="36">
        <f>Inputs!$B$12*(1+$B649)^4</f>
        <v>175723.99937006185</v>
      </c>
      <c r="L649" s="36">
        <f t="shared" si="90"/>
        <v>17983.064733079045</v>
      </c>
      <c r="M649" s="36">
        <f t="shared" si="91"/>
        <v>218245.2196434795</v>
      </c>
      <c r="N649" s="37">
        <f>M649/Inputs!$B$6</f>
        <v>332.69088360286509</v>
      </c>
      <c r="O649" s="38">
        <f>IF(N649&gt;Inputs!$B$4,1,0)</f>
        <v>0</v>
      </c>
      <c r="P649" s="34">
        <f t="shared" si="92"/>
        <v>7.1885519498346803E-2</v>
      </c>
      <c r="Q649" s="36">
        <f>Inputs!$B$12*(1+$B649)^0*$C649+Inputs!$B$29*(1+$D649)^0*Inputs!$B$19+Inputs!$B$30*(1+$E649)^0*Inputs!$B$20+Inputs!$B$31*(1+$F649)^0*Inputs!$B$21+Inputs!$B$22*(1+Inputs!$B$23)^0</f>
        <v>12601.228385679282</v>
      </c>
      <c r="R649" s="36">
        <f>Inputs!$B$12*(1+$B649)^1*$C649+Inputs!$B$29*(1+$D649)^1*Inputs!$B$19+Inputs!$B$30*(1+$E649)^1*Inputs!$B$20+Inputs!$B$31*(1+$F649)^1*Inputs!$B$21+Inputs!$B$22*(1+Inputs!$B$23)^1</f>
        <v>14076.676822014782</v>
      </c>
      <c r="S649" s="36">
        <f>Inputs!$B$12*(1+$B649)^2*$C649+Inputs!$B$29*(1+$D649)^2*Inputs!$B$19+Inputs!$B$30*(1+$E649)^2*Inputs!$B$20+Inputs!$B$31*(1+$F649)^2*Inputs!$B$21+Inputs!$B$22*(1+Inputs!$B$23)^2</f>
        <v>15989.570408256044</v>
      </c>
      <c r="T649" s="36">
        <f>Inputs!$B$12*(1+$B649)^3*$C649+Inputs!$B$29*(1+$D649)^3*Inputs!$B$19+Inputs!$B$30*(1+$E649)^3*Inputs!$B$20+Inputs!$B$31*(1+$F649)^3*Inputs!$B$21+Inputs!$B$22*(1+Inputs!$B$23)^3</f>
        <v>18474.071480266786</v>
      </c>
      <c r="U649" s="36">
        <f>Inputs!$B$12*(1+$B649)^4*$C649+Inputs!$B$29*(1+$D649)^4*Inputs!$B$19+Inputs!$B$30*(1+$E649)^4*Inputs!$B$20+Inputs!$B$31*(1+$F649)^4*Inputs!$B$21+Inputs!$B$22*(1+Inputs!$B$23)^4</f>
        <v>21705.657465982138</v>
      </c>
      <c r="V649" s="35">
        <f>Inputs!$B$13/(Q649*(1-$G649))</f>
        <v>1.2368494486562662</v>
      </c>
      <c r="W649" s="36">
        <f>Inputs!$B$13</f>
        <v>12660</v>
      </c>
      <c r="X649" s="36">
        <f t="shared" si="93"/>
        <v>13522.367336549663</v>
      </c>
      <c r="Y649" s="36">
        <f t="shared" si="94"/>
        <v>14655.725401849633</v>
      </c>
      <c r="Z649" s="36">
        <f t="shared" si="95"/>
        <v>16119.338349597036</v>
      </c>
      <c r="AA649" s="36">
        <f t="shared" si="96"/>
        <v>17983.064733079045</v>
      </c>
      <c r="AB649" s="36">
        <f t="shared" si="97"/>
        <v>56432.917125728549</v>
      </c>
      <c r="AC649" s="36">
        <f t="shared" si="98"/>
        <v>256276.46692587555</v>
      </c>
      <c r="AD649" s="36">
        <f t="shared" si="99"/>
        <v>161812.30251775094</v>
      </c>
    </row>
    <row r="650" spans="1:30" ht="14.25" customHeight="1" x14ac:dyDescent="0.25">
      <c r="A650" s="16">
        <v>634</v>
      </c>
      <c r="B650" s="34">
        <v>0.234686765393221</v>
      </c>
      <c r="C650" s="34">
        <v>9.5944324488209998E-2</v>
      </c>
      <c r="D650" s="34">
        <v>9.6351615496653598E-3</v>
      </c>
      <c r="E650" s="34">
        <v>2.02191184617465E-2</v>
      </c>
      <c r="F650" s="34">
        <v>-1.4585358313374101E-2</v>
      </c>
      <c r="G650" s="34">
        <v>0.20891915970137601</v>
      </c>
      <c r="H650" s="35">
        <v>1.04705258099549</v>
      </c>
      <c r="I650" s="34">
        <v>0.108257020487753</v>
      </c>
      <c r="J650" s="34">
        <v>3.05531437797955E-2</v>
      </c>
      <c r="K650" s="36">
        <f>Inputs!$B$12*(1+$B650)^4</f>
        <v>139437.12583775198</v>
      </c>
      <c r="L650" s="36">
        <f t="shared" si="90"/>
        <v>17553.602995656292</v>
      </c>
      <c r="M650" s="36">
        <f t="shared" si="91"/>
        <v>193434.63634730232</v>
      </c>
      <c r="N650" s="37">
        <f>M650/Inputs!$B$6</f>
        <v>294.86987248064378</v>
      </c>
      <c r="O650" s="38">
        <f>IF(N650&gt;Inputs!$B$4,1,0)</f>
        <v>0</v>
      </c>
      <c r="P650" s="34">
        <f t="shared" si="92"/>
        <v>7.7703876707957503E-2</v>
      </c>
      <c r="Q650" s="36">
        <f>Inputs!$B$12*(1+$B650)^0*$C650+Inputs!$B$29*(1+$D650)^0*Inputs!$B$19+Inputs!$B$30*(1+$E650)^0*Inputs!$B$20+Inputs!$B$31*(1+$F650)^0*Inputs!$B$21+Inputs!$B$22*(1+Inputs!$B$23)^0</f>
        <v>13778.703496719521</v>
      </c>
      <c r="R650" s="36">
        <f>Inputs!$B$12*(1+$B650)^1*$C650+Inputs!$B$29*(1+$D650)^1*Inputs!$B$19+Inputs!$B$30*(1+$E650)^1*Inputs!$B$20+Inputs!$B$31*(1+$F650)^1*Inputs!$B$21+Inputs!$B$22*(1+Inputs!$B$23)^1</f>
        <v>15077.433573496965</v>
      </c>
      <c r="S650" s="36">
        <f>Inputs!$B$12*(1+$B650)^2*$C650+Inputs!$B$29*(1+$D650)^2*Inputs!$B$19+Inputs!$B$30*(1+$E650)^2*Inputs!$B$20+Inputs!$B$31*(1+$F650)^2*Inputs!$B$21+Inputs!$B$22*(1+Inputs!$B$23)^2</f>
        <v>16693.450779686722</v>
      </c>
      <c r="T650" s="36">
        <f>Inputs!$B$12*(1+$B650)^3*$C650+Inputs!$B$29*(1+$D650)^3*Inputs!$B$19+Inputs!$B$30*(1+$E650)^3*Inputs!$B$20+Inputs!$B$31*(1+$F650)^3*Inputs!$B$21+Inputs!$B$22*(1+Inputs!$B$23)^3</f>
        <v>18701.113575612035</v>
      </c>
      <c r="U650" s="36">
        <f>Inputs!$B$12*(1+$B650)^4*$C650+Inputs!$B$29*(1+$D650)^4*Inputs!$B$19+Inputs!$B$30*(1+$E650)^4*Inputs!$B$20+Inputs!$B$31*(1+$F650)^4*Inputs!$B$21+Inputs!$B$22*(1+Inputs!$B$23)^4</f>
        <v>21192.242455401032</v>
      </c>
      <c r="V650" s="35">
        <f>Inputs!$B$13/(Q650*(1-$G650))</f>
        <v>1.161460607826176</v>
      </c>
      <c r="W650" s="36">
        <f>Inputs!$B$13</f>
        <v>12660</v>
      </c>
      <c r="X650" s="36">
        <f t="shared" si="93"/>
        <v>13512.135643293852</v>
      </c>
      <c r="Y650" s="36">
        <f t="shared" si="94"/>
        <v>14582.668005780859</v>
      </c>
      <c r="Z650" s="36">
        <f t="shared" si="95"/>
        <v>15913.333621181642</v>
      </c>
      <c r="AA650" s="36">
        <f t="shared" si="96"/>
        <v>17553.602995656292</v>
      </c>
      <c r="AB650" s="36">
        <f t="shared" si="97"/>
        <v>54185.816831313219</v>
      </c>
      <c r="AC650" s="36">
        <f t="shared" si="98"/>
        <v>232805.89744351164</v>
      </c>
      <c r="AD650" s="36">
        <f t="shared" si="99"/>
        <v>139248.8195159891</v>
      </c>
    </row>
    <row r="651" spans="1:30" ht="14.25" customHeight="1" x14ac:dyDescent="0.25">
      <c r="A651" s="16">
        <v>635</v>
      </c>
      <c r="B651" s="34">
        <v>0.379710127335814</v>
      </c>
      <c r="C651" s="34">
        <v>8.0881008016944894E-2</v>
      </c>
      <c r="D651" s="34">
        <v>3.6569655305488502E-2</v>
      </c>
      <c r="E651" s="34">
        <v>3.8803802175074502E-2</v>
      </c>
      <c r="F651" s="34">
        <v>4.09678108227621E-3</v>
      </c>
      <c r="G651" s="34">
        <v>0.18152081904211001</v>
      </c>
      <c r="H651" s="35">
        <v>0.99718272970270205</v>
      </c>
      <c r="I651" s="34">
        <v>9.5505402477872106E-2</v>
      </c>
      <c r="J651" s="34">
        <v>2.4482891013694899E-2</v>
      </c>
      <c r="K651" s="36">
        <f>Inputs!$B$12*(1+$B651)^4</f>
        <v>217421.58570317031</v>
      </c>
      <c r="L651" s="36">
        <f t="shared" si="90"/>
        <v>21478.120379743374</v>
      </c>
      <c r="M651" s="36">
        <f t="shared" si="91"/>
        <v>257923.25429787295</v>
      </c>
      <c r="N651" s="37">
        <f>M651/Inputs!$B$6</f>
        <v>393.17569252724536</v>
      </c>
      <c r="O651" s="38">
        <f>IF(N651&gt;Inputs!$B$4,1,0)</f>
        <v>0</v>
      </c>
      <c r="P651" s="34">
        <f t="shared" si="92"/>
        <v>7.1022511464177207E-2</v>
      </c>
      <c r="Q651" s="36">
        <f>Inputs!$B$12*(1+$B651)^0*$C651+Inputs!$B$29*(1+$D651)^0*Inputs!$B$19+Inputs!$B$30*(1+$E651)^0*Inputs!$B$20+Inputs!$B$31*(1+$F651)^0*Inputs!$B$21+Inputs!$B$22*(1+Inputs!$B$23)^0</f>
        <v>12874.904508443615</v>
      </c>
      <c r="R651" s="36">
        <f>Inputs!$B$12*(1+$B651)^1*$C651+Inputs!$B$29*(1+$D651)^1*Inputs!$B$19+Inputs!$B$30*(1+$E651)^1*Inputs!$B$20+Inputs!$B$31*(1+$F651)^1*Inputs!$B$21+Inputs!$B$22*(1+Inputs!$B$23)^1</f>
        <v>14885.119258844992</v>
      </c>
      <c r="S651" s="36">
        <f>Inputs!$B$12*(1+$B651)^2*$C651+Inputs!$B$29*(1+$D651)^2*Inputs!$B$19+Inputs!$B$30*(1+$E651)^2*Inputs!$B$20+Inputs!$B$31*(1+$F651)^2*Inputs!$B$21+Inputs!$B$22*(1+Inputs!$B$23)^2</f>
        <v>17601.215608267528</v>
      </c>
      <c r="T651" s="36">
        <f>Inputs!$B$12*(1+$B651)^3*$C651+Inputs!$B$29*(1+$D651)^3*Inputs!$B$19+Inputs!$B$30*(1+$E651)^3*Inputs!$B$20+Inputs!$B$31*(1+$F651)^3*Inputs!$B$21+Inputs!$B$22*(1+Inputs!$B$23)^3</f>
        <v>21289.117009535119</v>
      </c>
      <c r="U651" s="36">
        <f>Inputs!$B$12*(1+$B651)^4*$C651+Inputs!$B$29*(1+$D651)^4*Inputs!$B$19+Inputs!$B$30*(1+$E651)^4*Inputs!$B$20+Inputs!$B$31*(1+$F651)^4*Inputs!$B$21+Inputs!$B$22*(1+Inputs!$B$23)^4</f>
        <v>26315.636982780692</v>
      </c>
      <c r="V651" s="35">
        <f>Inputs!$B$13/(Q651*(1-$G651))</f>
        <v>1.2013845761394992</v>
      </c>
      <c r="W651" s="36">
        <f>Inputs!$B$13</f>
        <v>12660</v>
      </c>
      <c r="X651" s="36">
        <f t="shared" si="93"/>
        <v>14014.704823210244</v>
      </c>
      <c r="Y651" s="36">
        <f t="shared" si="94"/>
        <v>15836.531528680891</v>
      </c>
      <c r="Z651" s="36">
        <f t="shared" si="95"/>
        <v>18265.147896270195</v>
      </c>
      <c r="AA651" s="36">
        <f t="shared" si="96"/>
        <v>21478.120379743374</v>
      </c>
      <c r="AB651" s="36">
        <f t="shared" si="97"/>
        <v>61572.60645379436</v>
      </c>
      <c r="AC651" s="36">
        <f t="shared" si="98"/>
        <v>309816.79479580437</v>
      </c>
      <c r="AD651" s="36">
        <f t="shared" si="99"/>
        <v>196350.6478440786</v>
      </c>
    </row>
    <row r="652" spans="1:30" ht="14.25" customHeight="1" x14ac:dyDescent="0.25">
      <c r="A652" s="16">
        <v>636</v>
      </c>
      <c r="B652" s="34">
        <v>0.46638198896140198</v>
      </c>
      <c r="C652" s="34">
        <v>8.6419279192035806E-2</v>
      </c>
      <c r="D652" s="34">
        <v>5.30474841090244E-2</v>
      </c>
      <c r="E652" s="34">
        <v>6.4607384874396004E-2</v>
      </c>
      <c r="F652" s="34">
        <v>3.76423946437488E-2</v>
      </c>
      <c r="G652" s="34">
        <v>0.189732900793218</v>
      </c>
      <c r="H652" s="35">
        <v>1.0807914248475801</v>
      </c>
      <c r="I652" s="34">
        <v>9.4981705918616502E-2</v>
      </c>
      <c r="J652" s="34">
        <v>2.7688255059700899E-2</v>
      </c>
      <c r="K652" s="36">
        <f>Inputs!$B$12*(1+$B652)^4</f>
        <v>277421.24806311936</v>
      </c>
      <c r="L652" s="36">
        <f t="shared" si="90"/>
        <v>29686.182306140818</v>
      </c>
      <c r="M652" s="36">
        <f t="shared" si="91"/>
        <v>361081.4924296281</v>
      </c>
      <c r="N652" s="37">
        <f>M652/Inputs!$B$6</f>
        <v>550.42910431345751</v>
      </c>
      <c r="O652" s="38">
        <f>IF(N652&gt;Inputs!$B$4,1,0)</f>
        <v>1</v>
      </c>
      <c r="P652" s="34">
        <f t="shared" si="92"/>
        <v>6.729345085891561E-2</v>
      </c>
      <c r="Q652" s="36">
        <f>Inputs!$B$12*(1+$B652)^0*$C652+Inputs!$B$29*(1+$D652)^0*Inputs!$B$19+Inputs!$B$30*(1+$E652)^0*Inputs!$B$20+Inputs!$B$31*(1+$F652)^0*Inputs!$B$21+Inputs!$B$22*(1+Inputs!$B$23)^0</f>
        <v>13207.200778949071</v>
      </c>
      <c r="R652" s="36">
        <f>Inputs!$B$12*(1+$B652)^1*$C652+Inputs!$B$29*(1+$D652)^1*Inputs!$B$19+Inputs!$B$30*(1+$E652)^1*Inputs!$B$20+Inputs!$B$31*(1+$F652)^1*Inputs!$B$21+Inputs!$B$22*(1+Inputs!$B$23)^1</f>
        <v>16063.519951689719</v>
      </c>
      <c r="S652" s="36">
        <f>Inputs!$B$12*(1+$B652)^2*$C652+Inputs!$B$29*(1+$D652)^2*Inputs!$B$19+Inputs!$B$30*(1+$E652)^2*Inputs!$B$20+Inputs!$B$31*(1+$F652)^2*Inputs!$B$21+Inputs!$B$22*(1+Inputs!$B$23)^2</f>
        <v>20071.759648604908</v>
      </c>
      <c r="T652" s="36">
        <f>Inputs!$B$12*(1+$B652)^3*$C652+Inputs!$B$29*(1+$D652)^3*Inputs!$B$19+Inputs!$B$30*(1+$E652)^3*Inputs!$B$20+Inputs!$B$31*(1+$F652)^3*Inputs!$B$21+Inputs!$B$22*(1+Inputs!$B$23)^3</f>
        <v>25759.269656663491</v>
      </c>
      <c r="U652" s="36">
        <f>Inputs!$B$12*(1+$B652)^4*$C652+Inputs!$B$29*(1+$D652)^4*Inputs!$B$19+Inputs!$B$30*(1+$E652)^4*Inputs!$B$20+Inputs!$B$31*(1+$F652)^4*Inputs!$B$21+Inputs!$B$22*(1+Inputs!$B$23)^4</f>
        <v>33898.794569884303</v>
      </c>
      <c r="V652" s="35">
        <f>Inputs!$B$13/(Q652*(1-$G652))</f>
        <v>1.183027174855972</v>
      </c>
      <c r="W652" s="36">
        <f>Inputs!$B$13</f>
        <v>12660</v>
      </c>
      <c r="X652" s="36">
        <f t="shared" si="93"/>
        <v>15065.307619910936</v>
      </c>
      <c r="Y652" s="36">
        <f t="shared" si="94"/>
        <v>18408.791579389203</v>
      </c>
      <c r="Z652" s="36">
        <f t="shared" si="95"/>
        <v>23091.621628811332</v>
      </c>
      <c r="AA652" s="36">
        <f t="shared" si="96"/>
        <v>29686.182306140818</v>
      </c>
      <c r="AB652" s="36">
        <f t="shared" si="97"/>
        <v>73070.789836218872</v>
      </c>
      <c r="AC652" s="36">
        <f t="shared" si="98"/>
        <v>453359.73269589047</v>
      </c>
      <c r="AD652" s="36">
        <f t="shared" si="99"/>
        <v>288010.70259340922</v>
      </c>
    </row>
    <row r="653" spans="1:30" ht="14.25" customHeight="1" x14ac:dyDescent="0.25">
      <c r="A653" s="16">
        <v>637</v>
      </c>
      <c r="B653" s="34">
        <v>0.27845607885743601</v>
      </c>
      <c r="C653" s="34">
        <v>8.6872891905864197E-2</v>
      </c>
      <c r="D653" s="34">
        <v>2.8608374482429699E-2</v>
      </c>
      <c r="E653" s="34">
        <v>3.2082223810360702E-2</v>
      </c>
      <c r="F653" s="34">
        <v>6.5823537332089996E-3</v>
      </c>
      <c r="G653" s="34">
        <v>0.21652538710466099</v>
      </c>
      <c r="H653" s="35">
        <v>1.0221577124658201</v>
      </c>
      <c r="I653" s="34">
        <v>0.105063913896631</v>
      </c>
      <c r="J653" s="34">
        <v>2.3495606769366802E-2</v>
      </c>
      <c r="K653" s="36">
        <f>Inputs!$B$12*(1+$B653)^4</f>
        <v>160285.59747394221</v>
      </c>
      <c r="L653" s="36">
        <f t="shared" si="90"/>
        <v>18026.655496309784</v>
      </c>
      <c r="M653" s="36">
        <f t="shared" si="91"/>
        <v>192628.46756123434</v>
      </c>
      <c r="N653" s="37">
        <f>M653/Inputs!$B$6</f>
        <v>293.6409566482231</v>
      </c>
      <c r="O653" s="38">
        <f>IF(N653&gt;Inputs!$B$4,1,0)</f>
        <v>0</v>
      </c>
      <c r="P653" s="34">
        <f t="shared" si="92"/>
        <v>8.1568307127264206E-2</v>
      </c>
      <c r="Q653" s="36">
        <f>Inputs!$B$12*(1+$B653)^0*$C653+Inputs!$B$29*(1+$D653)^0*Inputs!$B$19+Inputs!$B$30*(1+$E653)^0*Inputs!$B$20+Inputs!$B$31*(1+$F653)^0*Inputs!$B$21+Inputs!$B$22*(1+Inputs!$B$23)^0</f>
        <v>13234.417541778774</v>
      </c>
      <c r="R653" s="36">
        <f>Inputs!$B$12*(1+$B653)^1*$C653+Inputs!$B$29*(1+$D653)^1*Inputs!$B$19+Inputs!$B$30*(1+$E653)^1*Inputs!$B$20+Inputs!$B$31*(1+$F653)^1*Inputs!$B$21+Inputs!$B$22*(1+Inputs!$B$23)^1</f>
        <v>14821.45028217155</v>
      </c>
      <c r="S653" s="36">
        <f>Inputs!$B$12*(1+$B653)^2*$C653+Inputs!$B$29*(1+$D653)^2*Inputs!$B$19+Inputs!$B$30*(1+$E653)^2*Inputs!$B$20+Inputs!$B$31*(1+$F653)^2*Inputs!$B$21+Inputs!$B$22*(1+Inputs!$B$23)^2</f>
        <v>16816.048129485625</v>
      </c>
      <c r="T653" s="36">
        <f>Inputs!$B$12*(1+$B653)^3*$C653+Inputs!$B$29*(1+$D653)^3*Inputs!$B$19+Inputs!$B$30*(1+$E653)^3*Inputs!$B$20+Inputs!$B$31*(1+$F653)^3*Inputs!$B$21+Inputs!$B$22*(1+Inputs!$B$23)^3</f>
        <v>19330.850073889276</v>
      </c>
      <c r="U653" s="36">
        <f>Inputs!$B$12*(1+$B653)^4*$C653+Inputs!$B$29*(1+$D653)^4*Inputs!$B$19+Inputs!$B$30*(1+$E653)^4*Inputs!$B$20+Inputs!$B$31*(1+$F653)^4*Inputs!$B$21+Inputs!$B$22*(1+Inputs!$B$23)^4</f>
        <v>22509.835475463478</v>
      </c>
      <c r="V653" s="35">
        <f>Inputs!$B$13/(Q653*(1-$G653))</f>
        <v>1.2209670526093634</v>
      </c>
      <c r="W653" s="36">
        <f>Inputs!$B$13</f>
        <v>12660</v>
      </c>
      <c r="X653" s="36">
        <f t="shared" si="93"/>
        <v>13600.995317551644</v>
      </c>
      <c r="Y653" s="36">
        <f t="shared" si="94"/>
        <v>14776.524721331472</v>
      </c>
      <c r="Z653" s="36">
        <f t="shared" si="95"/>
        <v>16233.567245821145</v>
      </c>
      <c r="AA653" s="36">
        <f t="shared" si="96"/>
        <v>18026.655496309784</v>
      </c>
      <c r="AB653" s="36">
        <f t="shared" si="97"/>
        <v>55368.87446164721</v>
      </c>
      <c r="AC653" s="36">
        <f t="shared" si="98"/>
        <v>226193.27720546676</v>
      </c>
      <c r="AD653" s="36">
        <f t="shared" si="99"/>
        <v>137259.59309958713</v>
      </c>
    </row>
    <row r="654" spans="1:30" ht="14.25" customHeight="1" x14ac:dyDescent="0.25">
      <c r="A654" s="16">
        <v>638</v>
      </c>
      <c r="B654" s="34">
        <v>0.254854911460282</v>
      </c>
      <c r="C654" s="34">
        <v>8.3506651901384704E-2</v>
      </c>
      <c r="D654" s="34">
        <v>1.6269911679309201E-2</v>
      </c>
      <c r="E654" s="34">
        <v>6.8235212650830698E-2</v>
      </c>
      <c r="F654" s="34">
        <v>1.06285752563094E-3</v>
      </c>
      <c r="G654" s="34">
        <v>0.16725706791256101</v>
      </c>
      <c r="H654" s="35">
        <v>1.0377269918888199</v>
      </c>
      <c r="I654" s="34">
        <v>9.8733260142567503E-2</v>
      </c>
      <c r="J654" s="34">
        <v>2.9155518357277602E-2</v>
      </c>
      <c r="K654" s="36">
        <f>Inputs!$B$12*(1+$B654)^4</f>
        <v>148773.40732763408</v>
      </c>
      <c r="L654" s="36">
        <f t="shared" si="90"/>
        <v>18281.025631132903</v>
      </c>
      <c r="M654" s="36">
        <f t="shared" si="91"/>
        <v>225641.67173917621</v>
      </c>
      <c r="N654" s="37">
        <f>M654/Inputs!$B$6</f>
        <v>343.96596301703693</v>
      </c>
      <c r="O654" s="38">
        <f>IF(N654&gt;Inputs!$B$4,1,0)</f>
        <v>0</v>
      </c>
      <c r="P654" s="34">
        <f t="shared" si="92"/>
        <v>6.9577741785289901E-2</v>
      </c>
      <c r="Q654" s="36">
        <f>Inputs!$B$12*(1+$B654)^0*$C654+Inputs!$B$29*(1+$D654)^0*Inputs!$B$19+Inputs!$B$30*(1+$E654)^0*Inputs!$B$20+Inputs!$B$31*(1+$F654)^0*Inputs!$B$21+Inputs!$B$22*(1+Inputs!$B$23)^0</f>
        <v>13032.443141510004</v>
      </c>
      <c r="R654" s="36">
        <f>Inputs!$B$12*(1+$B654)^1*$C654+Inputs!$B$29*(1+$D654)^1*Inputs!$B$19+Inputs!$B$30*(1+$E654)^1*Inputs!$B$20+Inputs!$B$31*(1+$F654)^1*Inputs!$B$21+Inputs!$B$22*(1+Inputs!$B$23)^1</f>
        <v>14470.127508495181</v>
      </c>
      <c r="S654" s="36">
        <f>Inputs!$B$12*(1+$B654)^2*$C654+Inputs!$B$29*(1+$D654)^2*Inputs!$B$19+Inputs!$B$30*(1+$E654)^2*Inputs!$B$20+Inputs!$B$31*(1+$F654)^2*Inputs!$B$21+Inputs!$B$22*(1+Inputs!$B$23)^2</f>
        <v>16243.738881069479</v>
      </c>
      <c r="T654" s="36">
        <f>Inputs!$B$12*(1+$B654)^3*$C654+Inputs!$B$29*(1+$D654)^3*Inputs!$B$19+Inputs!$B$30*(1+$E654)^3*Inputs!$B$20+Inputs!$B$31*(1+$F654)^3*Inputs!$B$21+Inputs!$B$22*(1+Inputs!$B$23)^3</f>
        <v>18436.964490313178</v>
      </c>
      <c r="U654" s="36">
        <f>Inputs!$B$12*(1+$B654)^4*$C654+Inputs!$B$29*(1+$D654)^4*Inputs!$B$19+Inputs!$B$30*(1+$E654)^4*Inputs!$B$20+Inputs!$B$31*(1+$F654)^4*Inputs!$B$21+Inputs!$B$22*(1+Inputs!$B$23)^4</f>
        <v>21154.681404749375</v>
      </c>
      <c r="V654" s="35">
        <f>Inputs!$B$13/(Q654*(1-$G654))</f>
        <v>1.1665326843760282</v>
      </c>
      <c r="W654" s="36">
        <f>Inputs!$B$13</f>
        <v>12660</v>
      </c>
      <c r="X654" s="36">
        <f t="shared" si="93"/>
        <v>13668.574191721014</v>
      </c>
      <c r="Y654" s="36">
        <f t="shared" si="94"/>
        <v>14908.354637837625</v>
      </c>
      <c r="Z654" s="36">
        <f t="shared" si="95"/>
        <v>16426.880436875344</v>
      </c>
      <c r="AA654" s="36">
        <f t="shared" si="96"/>
        <v>18281.025631132903</v>
      </c>
      <c r="AB654" s="36">
        <f t="shared" si="97"/>
        <v>56772.692394753707</v>
      </c>
      <c r="AC654" s="36">
        <f t="shared" si="98"/>
        <v>270402.83180746908</v>
      </c>
      <c r="AD654" s="36">
        <f t="shared" si="99"/>
        <v>168868.97934442249</v>
      </c>
    </row>
    <row r="655" spans="1:30" ht="14.25" customHeight="1" x14ac:dyDescent="0.25">
      <c r="A655" s="16">
        <v>639</v>
      </c>
      <c r="B655" s="34">
        <v>0.25713145845712099</v>
      </c>
      <c r="C655" s="34">
        <v>0.107372359677662</v>
      </c>
      <c r="D655" s="34">
        <v>4.1904414321521297E-2</v>
      </c>
      <c r="E655" s="34">
        <v>2.4485799727105E-2</v>
      </c>
      <c r="F655" s="34">
        <v>1.22645200170956E-2</v>
      </c>
      <c r="G655" s="34">
        <v>0.17511321559886101</v>
      </c>
      <c r="H655" s="35">
        <v>1.05890323965055</v>
      </c>
      <c r="I655" s="34">
        <v>9.1394807690334104E-2</v>
      </c>
      <c r="J655" s="34">
        <v>2.6414124582429602E-2</v>
      </c>
      <c r="K655" s="36">
        <f>Inputs!$B$12*(1+$B655)^4</f>
        <v>149855.9625699333</v>
      </c>
      <c r="L655" s="36">
        <f t="shared" si="90"/>
        <v>21743.408558648614</v>
      </c>
      <c r="M655" s="36">
        <f t="shared" si="91"/>
        <v>285092.49597357208</v>
      </c>
      <c r="N655" s="37">
        <f>M655/Inputs!$B$6</f>
        <v>434.59221947190866</v>
      </c>
      <c r="O655" s="38">
        <f>IF(N655&gt;Inputs!$B$4,1,0)</f>
        <v>1</v>
      </c>
      <c r="P655" s="34">
        <f t="shared" si="92"/>
        <v>6.4980683107904502E-2</v>
      </c>
      <c r="Q655" s="36">
        <f>Inputs!$B$12*(1+$B655)^0*$C655+Inputs!$B$29*(1+$D655)^0*Inputs!$B$19+Inputs!$B$30*(1+$E655)^0*Inputs!$B$20+Inputs!$B$31*(1+$F655)^0*Inputs!$B$21+Inputs!$B$22*(1+Inputs!$B$23)^0</f>
        <v>14464.385608086643</v>
      </c>
      <c r="R655" s="36">
        <f>Inputs!$B$12*(1+$B655)^1*$C655+Inputs!$B$29*(1+$D655)^1*Inputs!$B$19+Inputs!$B$30*(1+$E655)^1*Inputs!$B$20+Inputs!$B$31*(1+$F655)^1*Inputs!$B$21+Inputs!$B$22*(1+Inputs!$B$23)^1</f>
        <v>16306.964875074376</v>
      </c>
      <c r="S655" s="36">
        <f>Inputs!$B$12*(1+$B655)^2*$C655+Inputs!$B$29*(1+$D655)^2*Inputs!$B$19+Inputs!$B$30*(1+$E655)^2*Inputs!$B$20+Inputs!$B$31*(1+$F655)^2*Inputs!$B$21+Inputs!$B$22*(1+Inputs!$B$23)^2</f>
        <v>18581.396322305696</v>
      </c>
      <c r="T655" s="36">
        <f>Inputs!$B$12*(1+$B655)^3*$C655+Inputs!$B$29*(1+$D655)^3*Inputs!$B$19+Inputs!$B$30*(1+$E655)^3*Inputs!$B$20+Inputs!$B$31*(1+$F655)^3*Inputs!$B$21+Inputs!$B$22*(1+Inputs!$B$23)^3</f>
        <v>21397.429788508343</v>
      </c>
      <c r="U655" s="36">
        <f>Inputs!$B$12*(1+$B655)^4*$C655+Inputs!$B$29*(1+$D655)^4*Inputs!$B$19+Inputs!$B$30*(1+$E655)^4*Inputs!$B$20+Inputs!$B$31*(1+$F655)^4*Inputs!$B$21+Inputs!$B$22*(1+Inputs!$B$23)^4</f>
        <v>24892.986497407939</v>
      </c>
      <c r="V655" s="35">
        <f>Inputs!$B$13/(Q655*(1-$G655))</f>
        <v>1.0610585974990474</v>
      </c>
      <c r="W655" s="36">
        <f>Inputs!$B$13</f>
        <v>12660</v>
      </c>
      <c r="X655" s="36">
        <f t="shared" si="93"/>
        <v>14265.475281454832</v>
      </c>
      <c r="Y655" s="36">
        <f t="shared" si="94"/>
        <v>16246.908686243609</v>
      </c>
      <c r="Z655" s="36">
        <f t="shared" si="95"/>
        <v>18699.636917192754</v>
      </c>
      <c r="AA655" s="36">
        <f t="shared" si="96"/>
        <v>21743.408558648614</v>
      </c>
      <c r="AB655" s="36">
        <f t="shared" si="97"/>
        <v>63295.041730550023</v>
      </c>
      <c r="AC655" s="36">
        <f t="shared" si="98"/>
        <v>343451.93977267697</v>
      </c>
      <c r="AD655" s="36">
        <f t="shared" si="99"/>
        <v>221797.45424302205</v>
      </c>
    </row>
    <row r="656" spans="1:30" ht="14.25" customHeight="1" x14ac:dyDescent="0.25">
      <c r="A656" s="16">
        <v>640</v>
      </c>
      <c r="B656" s="34">
        <v>0.34930198645646199</v>
      </c>
      <c r="C656" s="34">
        <v>7.1547407601461097E-2</v>
      </c>
      <c r="D656" s="34">
        <v>2.1692962327738801E-2</v>
      </c>
      <c r="E656" s="34">
        <v>4.9364601060336799E-2</v>
      </c>
      <c r="F656" s="34">
        <v>1.94706757004E-3</v>
      </c>
      <c r="G656" s="34">
        <v>0.21174556965084301</v>
      </c>
      <c r="H656" s="35">
        <v>1.03022822291742</v>
      </c>
      <c r="I656" s="34">
        <v>9.1629514717236196E-2</v>
      </c>
      <c r="J656" s="34">
        <v>2.8865810122509501E-2</v>
      </c>
      <c r="K656" s="36">
        <f>Inputs!$B$12*(1+$B656)^4</f>
        <v>198878.52453945114</v>
      </c>
      <c r="L656" s="36">
        <f t="shared" si="90"/>
        <v>18537.532483871713</v>
      </c>
      <c r="M656" s="36">
        <f t="shared" si="91"/>
        <v>253968.49122500088</v>
      </c>
      <c r="N656" s="37">
        <f>M656/Inputs!$B$6</f>
        <v>387.14709028201355</v>
      </c>
      <c r="O656" s="38">
        <f>IF(N656&gt;Inputs!$B$4,1,0)</f>
        <v>0</v>
      </c>
      <c r="P656" s="34">
        <f t="shared" si="92"/>
        <v>6.2763704594726688E-2</v>
      </c>
      <c r="Q656" s="36">
        <f>Inputs!$B$12*(1+$B656)^0*$C656+Inputs!$B$29*(1+$D656)^0*Inputs!$B$19+Inputs!$B$30*(1+$E656)^0*Inputs!$B$20+Inputs!$B$31*(1+$F656)^0*Inputs!$B$21+Inputs!$B$22*(1+Inputs!$B$23)^0</f>
        <v>12314.888483514587</v>
      </c>
      <c r="R656" s="36">
        <f>Inputs!$B$12*(1+$B656)^1*$C656+Inputs!$B$29*(1+$D656)^1*Inputs!$B$19+Inputs!$B$30*(1+$E656)^1*Inputs!$B$20+Inputs!$B$31*(1+$F656)^1*Inputs!$B$21+Inputs!$B$22*(1+Inputs!$B$23)^1</f>
        <v>13949.656030652623</v>
      </c>
      <c r="S656" s="36">
        <f>Inputs!$B$12*(1+$B656)^2*$C656+Inputs!$B$29*(1+$D656)^2*Inputs!$B$19+Inputs!$B$30*(1+$E656)^2*Inputs!$B$20+Inputs!$B$31*(1+$F656)^2*Inputs!$B$21+Inputs!$B$22*(1+Inputs!$B$23)^2</f>
        <v>16113.818354578692</v>
      </c>
      <c r="T656" s="36">
        <f>Inputs!$B$12*(1+$B656)^3*$C656+Inputs!$B$29*(1+$D656)^3*Inputs!$B$19+Inputs!$B$30*(1+$E656)^3*Inputs!$B$20+Inputs!$B$31*(1+$F656)^3*Inputs!$B$21+Inputs!$B$22*(1+Inputs!$B$23)^3</f>
        <v>18990.605741813495</v>
      </c>
      <c r="U656" s="36">
        <f>Inputs!$B$12*(1+$B656)^4*$C656+Inputs!$B$29*(1+$D656)^4*Inputs!$B$19+Inputs!$B$30*(1+$E656)^4*Inputs!$B$20+Inputs!$B$31*(1+$F656)^4*Inputs!$B$21+Inputs!$B$22*(1+Inputs!$B$23)^4</f>
        <v>22827.16939233317</v>
      </c>
      <c r="V656" s="35">
        <f>Inputs!$B$13/(Q656*(1-$G656))</f>
        <v>1.3041777957025138</v>
      </c>
      <c r="W656" s="36">
        <f>Inputs!$B$13</f>
        <v>12660</v>
      </c>
      <c r="X656" s="36">
        <f t="shared" si="93"/>
        <v>13587.501119336332</v>
      </c>
      <c r="Y656" s="36">
        <f t="shared" si="94"/>
        <v>14825.566003408121</v>
      </c>
      <c r="Z656" s="36">
        <f t="shared" si="95"/>
        <v>16447.145528561115</v>
      </c>
      <c r="AA656" s="36">
        <f t="shared" si="96"/>
        <v>18537.532483871713</v>
      </c>
      <c r="AB656" s="36">
        <f t="shared" si="97"/>
        <v>57937.044781434815</v>
      </c>
      <c r="AC656" s="36">
        <f t="shared" si="98"/>
        <v>303879.98127015372</v>
      </c>
      <c r="AD656" s="36">
        <f t="shared" si="99"/>
        <v>196031.44644356606</v>
      </c>
    </row>
    <row r="657" spans="1:30" ht="14.25" customHeight="1" x14ac:dyDescent="0.25">
      <c r="A657" s="16">
        <v>641</v>
      </c>
      <c r="B657" s="34">
        <v>0.435609089837874</v>
      </c>
      <c r="C657" s="34">
        <v>4.4309148517564102E-2</v>
      </c>
      <c r="D657" s="34">
        <v>5.7194225755158701E-2</v>
      </c>
      <c r="E657" s="34">
        <v>7.0197936810109995E-2</v>
      </c>
      <c r="F657" s="34">
        <v>1.4281991231162401E-2</v>
      </c>
      <c r="G657" s="34">
        <v>0.18191692240346299</v>
      </c>
      <c r="H657" s="35">
        <v>1.0840483639568499</v>
      </c>
      <c r="I657" s="34">
        <v>9.8453128439651205E-2</v>
      </c>
      <c r="J657" s="34">
        <v>2.5371781756613501E-2</v>
      </c>
      <c r="K657" s="36">
        <f>Inputs!$B$12*(1+$B657)^4</f>
        <v>254856.69587889686</v>
      </c>
      <c r="L657" s="36">
        <f t="shared" ref="L657:L720" si="100">AA657</f>
        <v>18529.508356420782</v>
      </c>
      <c r="M657" s="36">
        <f t="shared" ref="M657:M720" si="101">AB657+AD657</f>
        <v>219293.60484787624</v>
      </c>
      <c r="N657" s="37">
        <f>M657/Inputs!$B$6</f>
        <v>334.28903178029913</v>
      </c>
      <c r="O657" s="38">
        <f>IF(N657&gt;Inputs!$B$4,1,0)</f>
        <v>0</v>
      </c>
      <c r="P657" s="34">
        <f t="shared" ref="P657:P720" si="102">I657-J657</f>
        <v>7.3081346683037701E-2</v>
      </c>
      <c r="Q657" s="36">
        <f>Inputs!$B$12*(1+$B657)^0*$C657+Inputs!$B$29*(1+$D657)^0*Inputs!$B$19+Inputs!$B$30*(1+$E657)^0*Inputs!$B$20+Inputs!$B$31*(1+$F657)^0*Inputs!$B$21+Inputs!$B$22*(1+Inputs!$B$23)^0</f>
        <v>10680.592938480768</v>
      </c>
      <c r="R657" s="36">
        <f>Inputs!$B$12*(1+$B657)^1*$C657+Inputs!$B$29*(1+$D657)^1*Inputs!$B$19+Inputs!$B$30*(1+$E657)^1*Inputs!$B$20+Inputs!$B$31*(1+$F657)^1*Inputs!$B$21+Inputs!$B$22*(1+Inputs!$B$23)^1</f>
        <v>12199.026153886934</v>
      </c>
      <c r="S657" s="36">
        <f>Inputs!$B$12*(1+$B657)^2*$C657+Inputs!$B$29*(1+$D657)^2*Inputs!$B$19+Inputs!$B$30*(1+$E657)^2*Inputs!$B$20+Inputs!$B$31*(1+$F657)^2*Inputs!$B$21+Inputs!$B$22*(1+Inputs!$B$23)^2</f>
        <v>14243.944775384094</v>
      </c>
      <c r="T657" s="36">
        <f>Inputs!$B$12*(1+$B657)^3*$C657+Inputs!$B$29*(1+$D657)^3*Inputs!$B$19+Inputs!$B$30*(1+$E657)^3*Inputs!$B$20+Inputs!$B$31*(1+$F657)^3*Inputs!$B$21+Inputs!$B$22*(1+Inputs!$B$23)^3</f>
        <v>17036.538719837867</v>
      </c>
      <c r="U657" s="36">
        <f>Inputs!$B$12*(1+$B657)^4*$C657+Inputs!$B$29*(1+$D657)^4*Inputs!$B$19+Inputs!$B$30*(1+$E657)^4*Inputs!$B$20+Inputs!$B$31*(1+$F657)^4*Inputs!$B$21+Inputs!$B$22*(1+Inputs!$B$23)^4</f>
        <v>20893.819031386483</v>
      </c>
      <c r="V657" s="35">
        <f>Inputs!$B$13/(Q657*(1-$G657))</f>
        <v>1.4489084094091258</v>
      </c>
      <c r="W657" s="36">
        <f>Inputs!$B$13</f>
        <v>12660</v>
      </c>
      <c r="X657" s="36">
        <f t="shared" ref="X657:X720" si="103">R657*(1-$G657)*($V657+($H657-$V657)*1/4)</f>
        <v>13549.531464058888</v>
      </c>
      <c r="Y657" s="36">
        <f t="shared" ref="Y657:Y720" si="104">S657*(1-$G657)*($V657+($H657-$V657)*2/4)</f>
        <v>14757.930917503114</v>
      </c>
      <c r="Z657" s="36">
        <f t="shared" ref="Z657:Z720" si="105">T657*(1-$G657)*($V657+($H657-$V657)*3/4)</f>
        <v>16380.002974240149</v>
      </c>
      <c r="AA657" s="36">
        <f t="shared" ref="AA657:AA720" si="106">U657*(1-$G657)*$H657</f>
        <v>18529.508356420782</v>
      </c>
      <c r="AB657" s="36">
        <f t="shared" ref="AB657:AB720" si="107">W657/(1+$I657)^1+X657/(1+$I657)^2+Y657/(1+$I657)^3+Z657/(1+$I657)^4+AA657/(1+$I657)^5</f>
        <v>56727.101030431986</v>
      </c>
      <c r="AC657" s="36">
        <f t="shared" ref="AC657:AC720" si="108">AA657*(1+$J657)/($I657-$J657)</f>
        <v>259979.26777267616</v>
      </c>
      <c r="AD657" s="36">
        <f t="shared" ref="AD657:AD720" si="109">AC657/(1+$I657)^5</f>
        <v>162566.50381744426</v>
      </c>
    </row>
    <row r="658" spans="1:30" ht="14.25" customHeight="1" x14ac:dyDescent="0.25">
      <c r="A658" s="16">
        <v>642</v>
      </c>
      <c r="B658" s="34">
        <v>0.14449656550954501</v>
      </c>
      <c r="C658" s="34">
        <v>0.107283737993203</v>
      </c>
      <c r="D658" s="34">
        <v>3.1962088139248099E-2</v>
      </c>
      <c r="E658" s="34">
        <v>4.8881356174362303E-2</v>
      </c>
      <c r="F658" s="34">
        <v>9.0065040541210898E-3</v>
      </c>
      <c r="G658" s="34">
        <v>0.175551613100981</v>
      </c>
      <c r="H658" s="35">
        <v>1.07561665672316</v>
      </c>
      <c r="I658" s="34">
        <v>9.5863018526088306E-2</v>
      </c>
      <c r="J658" s="34">
        <v>2.6486650767281399E-2</v>
      </c>
      <c r="K658" s="36">
        <f>Inputs!$B$12*(1+$B658)^4</f>
        <v>102945.94044348851</v>
      </c>
      <c r="L658" s="36">
        <f t="shared" si="100"/>
        <v>17658.656251775257</v>
      </c>
      <c r="M658" s="36">
        <f t="shared" si="101"/>
        <v>221948.3679880765</v>
      </c>
      <c r="N658" s="37">
        <f>M658/Inputs!$B$6</f>
        <v>338.33592681109224</v>
      </c>
      <c r="O658" s="38">
        <f>IF(N658&gt;Inputs!$B$4,1,0)</f>
        <v>0</v>
      </c>
      <c r="P658" s="34">
        <f t="shared" si="102"/>
        <v>6.9376367758806901E-2</v>
      </c>
      <c r="Q658" s="36">
        <f>Inputs!$B$12*(1+$B658)^0*$C658+Inputs!$B$29*(1+$D658)^0*Inputs!$B$19+Inputs!$B$30*(1+$E658)^0*Inputs!$B$20+Inputs!$B$31*(1+$F658)^0*Inputs!$B$21+Inputs!$B$22*(1+Inputs!$B$23)^0</f>
        <v>14459.068307019101</v>
      </c>
      <c r="R658" s="36">
        <f>Inputs!$B$12*(1+$B658)^1*$C658+Inputs!$B$29*(1+$D658)^1*Inputs!$B$19+Inputs!$B$30*(1+$E658)^1*Inputs!$B$20+Inputs!$B$31*(1+$F658)^1*Inputs!$B$21+Inputs!$B$22*(1+Inputs!$B$23)^1</f>
        <v>15588.986165558374</v>
      </c>
      <c r="S658" s="36">
        <f>Inputs!$B$12*(1+$B658)^2*$C658+Inputs!$B$29*(1+$D658)^2*Inputs!$B$19+Inputs!$B$30*(1+$E658)^2*Inputs!$B$20+Inputs!$B$31*(1+$F658)^2*Inputs!$B$21+Inputs!$B$22*(1+Inputs!$B$23)^2</f>
        <v>16860.968474067362</v>
      </c>
      <c r="T658" s="36">
        <f>Inputs!$B$12*(1+$B658)^3*$C658+Inputs!$B$29*(1+$D658)^3*Inputs!$B$19+Inputs!$B$30*(1+$E658)^3*Inputs!$B$20+Inputs!$B$31*(1+$F658)^3*Inputs!$B$21+Inputs!$B$22*(1+Inputs!$B$23)^3</f>
        <v>18294.777716649936</v>
      </c>
      <c r="U658" s="36">
        <f>Inputs!$B$12*(1+$B658)^4*$C658+Inputs!$B$29*(1+$D658)^4*Inputs!$B$19+Inputs!$B$30*(1+$E658)^4*Inputs!$B$20+Inputs!$B$31*(1+$F658)^4*Inputs!$B$21+Inputs!$B$22*(1+Inputs!$B$23)^4</f>
        <v>19912.998496781485</v>
      </c>
      <c r="V658" s="35">
        <f>Inputs!$B$13/(Q658*(1-$G658))</f>
        <v>1.0620132218653568</v>
      </c>
      <c r="W658" s="36">
        <f>Inputs!$B$13</f>
        <v>12660</v>
      </c>
      <c r="X658" s="36">
        <f t="shared" si="103"/>
        <v>13693.036833767826</v>
      </c>
      <c r="Y658" s="36">
        <f t="shared" si="104"/>
        <v>14857.594611391549</v>
      </c>
      <c r="Z658" s="36">
        <f t="shared" si="105"/>
        <v>16172.338078464501</v>
      </c>
      <c r="AA658" s="36">
        <f t="shared" si="106"/>
        <v>17658.656251775257</v>
      </c>
      <c r="AB658" s="36">
        <f t="shared" si="107"/>
        <v>56631.166986974749</v>
      </c>
      <c r="AC658" s="36">
        <f t="shared" si="108"/>
        <v>261275.9286556115</v>
      </c>
      <c r="AD658" s="36">
        <f t="shared" si="109"/>
        <v>165317.20100110176</v>
      </c>
    </row>
    <row r="659" spans="1:30" ht="14.25" customHeight="1" x14ac:dyDescent="0.25">
      <c r="A659" s="16">
        <v>643</v>
      </c>
      <c r="B659" s="34">
        <v>0.31861770133821299</v>
      </c>
      <c r="C659" s="34">
        <v>8.0840442751063696E-2</v>
      </c>
      <c r="D659" s="34">
        <v>2.0463103073780901E-2</v>
      </c>
      <c r="E659" s="34">
        <v>6.3183670748786794E-2</v>
      </c>
      <c r="F659" s="34">
        <v>2.7560626117813399E-2</v>
      </c>
      <c r="G659" s="34">
        <v>0.22673792187112601</v>
      </c>
      <c r="H659" s="35">
        <v>1.09539392870006</v>
      </c>
      <c r="I659" s="34">
        <v>8.6497335694114705E-2</v>
      </c>
      <c r="J659" s="34">
        <v>2.5290777210799802E-2</v>
      </c>
      <c r="K659" s="36">
        <f>Inputs!$B$12*(1+$B659)^4</f>
        <v>181395.64506265681</v>
      </c>
      <c r="L659" s="36">
        <f t="shared" si="100"/>
        <v>20236.739389899747</v>
      </c>
      <c r="M659" s="36">
        <f t="shared" si="101"/>
        <v>285552.37322704622</v>
      </c>
      <c r="N659" s="37">
        <f>M659/Inputs!$B$6</f>
        <v>435.29325187049727</v>
      </c>
      <c r="O659" s="38">
        <f>IF(N659&gt;Inputs!$B$4,1,0)</f>
        <v>1</v>
      </c>
      <c r="P659" s="34">
        <f t="shared" si="102"/>
        <v>6.1206558483314903E-2</v>
      </c>
      <c r="Q659" s="36">
        <f>Inputs!$B$12*(1+$B659)^0*$C659+Inputs!$B$29*(1+$D659)^0*Inputs!$B$19+Inputs!$B$30*(1+$E659)^0*Inputs!$B$20+Inputs!$B$31*(1+$F659)^0*Inputs!$B$21+Inputs!$B$22*(1+Inputs!$B$23)^0</f>
        <v>12872.470592490743</v>
      </c>
      <c r="R659" s="36">
        <f>Inputs!$B$12*(1+$B659)^1*$C659+Inputs!$B$29*(1+$D659)^1*Inputs!$B$19+Inputs!$B$30*(1+$E659)^1*Inputs!$B$20+Inputs!$B$31*(1+$F659)^1*Inputs!$B$21+Inputs!$B$22*(1+Inputs!$B$23)^1</f>
        <v>14699.395850089932</v>
      </c>
      <c r="S659" s="36">
        <f>Inputs!$B$12*(1+$B659)^2*$C659+Inputs!$B$29*(1+$D659)^2*Inputs!$B$19+Inputs!$B$30*(1+$E659)^2*Inputs!$B$20+Inputs!$B$31*(1+$F659)^2*Inputs!$B$21+Inputs!$B$22*(1+Inputs!$B$23)^2</f>
        <v>17031.483926161345</v>
      </c>
      <c r="T659" s="36">
        <f>Inputs!$B$12*(1+$B659)^3*$C659+Inputs!$B$29*(1+$D659)^3*Inputs!$B$19+Inputs!$B$30*(1+$E659)^3*Inputs!$B$20+Inputs!$B$31*(1+$F659)^3*Inputs!$B$21+Inputs!$B$22*(1+Inputs!$B$23)^3</f>
        <v>20026.316632074173</v>
      </c>
      <c r="U659" s="36">
        <f>Inputs!$B$12*(1+$B659)^4*$C659+Inputs!$B$29*(1+$D659)^4*Inputs!$B$19+Inputs!$B$30*(1+$E659)^4*Inputs!$B$20+Inputs!$B$31*(1+$F659)^4*Inputs!$B$21+Inputs!$B$22*(1+Inputs!$B$23)^4</f>
        <v>23891.504389724072</v>
      </c>
      <c r="V659" s="35">
        <f>Inputs!$B$13/(Q659*(1-$G659))</f>
        <v>1.2718769157495664</v>
      </c>
      <c r="W659" s="36">
        <f>Inputs!$B$13</f>
        <v>12660</v>
      </c>
      <c r="X659" s="36">
        <f t="shared" si="103"/>
        <v>13955.272547796358</v>
      </c>
      <c r="Y659" s="36">
        <f t="shared" si="104"/>
        <v>15588.242558142427</v>
      </c>
      <c r="Z659" s="36">
        <f t="shared" si="105"/>
        <v>17646.058449054446</v>
      </c>
      <c r="AA659" s="36">
        <f t="shared" si="106"/>
        <v>20236.739389899747</v>
      </c>
      <c r="AB659" s="36">
        <f t="shared" si="107"/>
        <v>61656.390899930906</v>
      </c>
      <c r="AC659" s="36">
        <f t="shared" si="108"/>
        <v>338992.14024488622</v>
      </c>
      <c r="AD659" s="36">
        <f t="shared" si="109"/>
        <v>223895.98232711534</v>
      </c>
    </row>
    <row r="660" spans="1:30" ht="14.25" customHeight="1" x14ac:dyDescent="0.25">
      <c r="A660" s="16">
        <v>644</v>
      </c>
      <c r="B660" s="34">
        <v>0.191169533275271</v>
      </c>
      <c r="C660" s="34">
        <v>8.9400761957659405E-2</v>
      </c>
      <c r="D660" s="34">
        <v>2.9879902696357999E-2</v>
      </c>
      <c r="E660" s="34">
        <v>7.4988546020188701E-2</v>
      </c>
      <c r="F660" s="34">
        <v>2.9601870039275099E-2</v>
      </c>
      <c r="G660" s="34">
        <v>0.16566213074375499</v>
      </c>
      <c r="H660" s="35">
        <v>1.0534913176641401</v>
      </c>
      <c r="I660" s="34">
        <v>9.5620223589319694E-2</v>
      </c>
      <c r="J660" s="34">
        <v>2.5697441365079302E-2</v>
      </c>
      <c r="K660" s="36">
        <f>Inputs!$B$12*(1+$B660)^4</f>
        <v>120794.05424598405</v>
      </c>
      <c r="L660" s="36">
        <f t="shared" si="100"/>
        <v>17882.865343278609</v>
      </c>
      <c r="M660" s="36">
        <f t="shared" si="101"/>
        <v>223131.77813265353</v>
      </c>
      <c r="N660" s="37">
        <f>M660/Inputs!$B$6</f>
        <v>340.13990569002061</v>
      </c>
      <c r="O660" s="38">
        <f>IF(N660&gt;Inputs!$B$4,1,0)</f>
        <v>0</v>
      </c>
      <c r="P660" s="34">
        <f t="shared" si="102"/>
        <v>6.9922782224240393E-2</v>
      </c>
      <c r="Q660" s="36">
        <f>Inputs!$B$12*(1+$B660)^0*$C660+Inputs!$B$29*(1+$D660)^0*Inputs!$B$19+Inputs!$B$30*(1+$E660)^0*Inputs!$B$20+Inputs!$B$31*(1+$F660)^0*Inputs!$B$21+Inputs!$B$22*(1+Inputs!$B$23)^0</f>
        <v>13386.089744886485</v>
      </c>
      <c r="R660" s="36">
        <f>Inputs!$B$12*(1+$B660)^1*$C660+Inputs!$B$29*(1+$D660)^1*Inputs!$B$19+Inputs!$B$30*(1+$E660)^1*Inputs!$B$20+Inputs!$B$31*(1+$F660)^1*Inputs!$B$21+Inputs!$B$22*(1+Inputs!$B$23)^1</f>
        <v>14762.935487458068</v>
      </c>
      <c r="S660" s="36">
        <f>Inputs!$B$12*(1+$B660)^2*$C660+Inputs!$B$29*(1+$D660)^2*Inputs!$B$19+Inputs!$B$30*(1+$E660)^2*Inputs!$B$20+Inputs!$B$31*(1+$F660)^2*Inputs!$B$21+Inputs!$B$22*(1+Inputs!$B$23)^2</f>
        <v>16354.7604526922</v>
      </c>
      <c r="T660" s="36">
        <f>Inputs!$B$12*(1+$B660)^3*$C660+Inputs!$B$29*(1+$D660)^3*Inputs!$B$19+Inputs!$B$30*(1+$E660)^3*Inputs!$B$20+Inputs!$B$31*(1+$F660)^3*Inputs!$B$21+Inputs!$B$22*(1+Inputs!$B$23)^3</f>
        <v>18200.241749670262</v>
      </c>
      <c r="U660" s="36">
        <f>Inputs!$B$12*(1+$B660)^4*$C660+Inputs!$B$29*(1+$D660)^4*Inputs!$B$19+Inputs!$B$30*(1+$E660)^4*Inputs!$B$20+Inputs!$B$31*(1+$F660)^4*Inputs!$B$21+Inputs!$B$22*(1+Inputs!$B$23)^4</f>
        <v>20345.304290074055</v>
      </c>
      <c r="V660" s="35">
        <f>Inputs!$B$13/(Q660*(1-$G660))</f>
        <v>1.1335430470215475</v>
      </c>
      <c r="W660" s="36">
        <f>Inputs!$B$13</f>
        <v>12660</v>
      </c>
      <c r="X660" s="36">
        <f t="shared" si="103"/>
        <v>13715.657911157652</v>
      </c>
      <c r="Y660" s="36">
        <f t="shared" si="104"/>
        <v>14921.474973073251</v>
      </c>
      <c r="Z660" s="36">
        <f t="shared" si="105"/>
        <v>16301.32405103346</v>
      </c>
      <c r="AA660" s="36">
        <f t="shared" si="106"/>
        <v>17882.865343278609</v>
      </c>
      <c r="AB660" s="36">
        <f t="shared" si="107"/>
        <v>56967.571844939717</v>
      </c>
      <c r="AC660" s="36">
        <f t="shared" si="108"/>
        <v>262323.78980649723</v>
      </c>
      <c r="AD660" s="36">
        <f t="shared" si="109"/>
        <v>166164.20628771381</v>
      </c>
    </row>
    <row r="661" spans="1:30" ht="14.25" customHeight="1" x14ac:dyDescent="0.25">
      <c r="A661" s="16">
        <v>645</v>
      </c>
      <c r="B661" s="34">
        <v>0.499619960120672</v>
      </c>
      <c r="C661" s="34">
        <v>7.29045618894099E-2</v>
      </c>
      <c r="D661" s="34">
        <v>2.4570028272132002E-2</v>
      </c>
      <c r="E661" s="34">
        <v>4.8332376485105501E-2</v>
      </c>
      <c r="F661" s="34">
        <v>1.92537205031835E-2</v>
      </c>
      <c r="G661" s="34">
        <v>0.19058137549873799</v>
      </c>
      <c r="H661" s="35">
        <v>1.02858453816375</v>
      </c>
      <c r="I661" s="34">
        <v>0.105244554844689</v>
      </c>
      <c r="J661" s="34">
        <v>2.7115418128734099E-2</v>
      </c>
      <c r="K661" s="36">
        <f>Inputs!$B$12*(1+$B661)^4</f>
        <v>303442.28466653638</v>
      </c>
      <c r="L661" s="36">
        <f t="shared" si="100"/>
        <v>25868.691443449774</v>
      </c>
      <c r="M661" s="36">
        <f t="shared" si="101"/>
        <v>271540.64691051561</v>
      </c>
      <c r="N661" s="37">
        <f>M661/Inputs!$B$6</f>
        <v>413.93391297334699</v>
      </c>
      <c r="O661" s="38">
        <f>IF(N661&gt;Inputs!$B$4,1,0)</f>
        <v>1</v>
      </c>
      <c r="P661" s="34">
        <f t="shared" si="102"/>
        <v>7.8129136715954908E-2</v>
      </c>
      <c r="Q661" s="36">
        <f>Inputs!$B$12*(1+$B661)^0*$C661+Inputs!$B$29*(1+$D661)^0*Inputs!$B$19+Inputs!$B$30*(1+$E661)^0*Inputs!$B$20+Inputs!$B$31*(1+$F661)^0*Inputs!$B$21+Inputs!$B$22*(1+Inputs!$B$23)^0</f>
        <v>12396.317740791517</v>
      </c>
      <c r="R661" s="36">
        <f>Inputs!$B$12*(1+$B661)^1*$C661+Inputs!$B$29*(1+$D661)^1*Inputs!$B$19+Inputs!$B$30*(1+$E661)^1*Inputs!$B$20+Inputs!$B$31*(1+$F661)^1*Inputs!$B$21+Inputs!$B$22*(1+Inputs!$B$23)^1</f>
        <v>14802.063904633469</v>
      </c>
      <c r="S661" s="36">
        <f>Inputs!$B$12*(1+$B661)^2*$C661+Inputs!$B$29*(1+$D661)^2*Inputs!$B$19+Inputs!$B$30*(1+$E661)^2*Inputs!$B$20+Inputs!$B$31*(1+$F661)^2*Inputs!$B$21+Inputs!$B$22*(1+Inputs!$B$23)^2</f>
        <v>18307.175275634458</v>
      </c>
      <c r="T661" s="36">
        <f>Inputs!$B$12*(1+$B661)^3*$C661+Inputs!$B$29*(1+$D661)^3*Inputs!$B$19+Inputs!$B$30*(1+$E661)^3*Inputs!$B$20+Inputs!$B$31*(1+$F661)^3*Inputs!$B$21+Inputs!$B$22*(1+Inputs!$B$23)^3</f>
        <v>23457.49268472226</v>
      </c>
      <c r="U661" s="36">
        <f>Inputs!$B$12*(1+$B661)^4*$C661+Inputs!$B$29*(1+$D661)^4*Inputs!$B$19+Inputs!$B$30*(1+$E661)^4*Inputs!$B$20+Inputs!$B$31*(1+$F661)^4*Inputs!$B$21+Inputs!$B$22*(1+Inputs!$B$23)^4</f>
        <v>31071.432475978101</v>
      </c>
      <c r="V661" s="35">
        <f>Inputs!$B$13/(Q661*(1-$G661))</f>
        <v>1.2617340199161895</v>
      </c>
      <c r="W661" s="36">
        <f>Inputs!$B$13</f>
        <v>12660</v>
      </c>
      <c r="X661" s="36">
        <f t="shared" si="103"/>
        <v>14418.573982145756</v>
      </c>
      <c r="Y661" s="36">
        <f t="shared" si="104"/>
        <v>16969.163305146667</v>
      </c>
      <c r="Z661" s="36">
        <f t="shared" si="105"/>
        <v>20636.362437809923</v>
      </c>
      <c r="AA661" s="36">
        <f t="shared" si="106"/>
        <v>25868.691443449774</v>
      </c>
      <c r="AB661" s="36">
        <f t="shared" si="107"/>
        <v>65340.598109576742</v>
      </c>
      <c r="AC661" s="36">
        <f t="shared" si="108"/>
        <v>340079.68019639183</v>
      </c>
      <c r="AD661" s="36">
        <f t="shared" si="109"/>
        <v>206200.04880093885</v>
      </c>
    </row>
    <row r="662" spans="1:30" ht="14.25" customHeight="1" x14ac:dyDescent="0.25">
      <c r="A662" s="16">
        <v>646</v>
      </c>
      <c r="B662" s="34">
        <v>0.32938766554533599</v>
      </c>
      <c r="C662" s="34">
        <v>6.9976969654807805E-2</v>
      </c>
      <c r="D662" s="34">
        <v>4.0076385175588897E-2</v>
      </c>
      <c r="E662" s="34">
        <v>5.5308681129062801E-2</v>
      </c>
      <c r="F662" s="34">
        <v>1.2828080913796799E-3</v>
      </c>
      <c r="G662" s="34">
        <v>0.20088468005326701</v>
      </c>
      <c r="H662" s="35">
        <v>0.99513541400224204</v>
      </c>
      <c r="I662" s="34">
        <v>0.10026691631689</v>
      </c>
      <c r="J662" s="34">
        <v>1.99162499846499E-2</v>
      </c>
      <c r="K662" s="36">
        <f>Inputs!$B$12*(1+$B662)^4</f>
        <v>187394.92713193962</v>
      </c>
      <c r="L662" s="36">
        <f t="shared" si="100"/>
        <v>17522.478212769267</v>
      </c>
      <c r="M662" s="36">
        <f t="shared" si="101"/>
        <v>193173.95737162427</v>
      </c>
      <c r="N662" s="37">
        <f>M662/Inputs!$B$6</f>
        <v>294.47249599332969</v>
      </c>
      <c r="O662" s="38">
        <f>IF(N662&gt;Inputs!$B$4,1,0)</f>
        <v>0</v>
      </c>
      <c r="P662" s="34">
        <f t="shared" si="102"/>
        <v>8.0350666332240098E-2</v>
      </c>
      <c r="Q662" s="36">
        <f>Inputs!$B$12*(1+$B662)^0*$C662+Inputs!$B$29*(1+$D662)^0*Inputs!$B$19+Inputs!$B$30*(1+$E662)^0*Inputs!$B$20+Inputs!$B$31*(1+$F662)^0*Inputs!$B$21+Inputs!$B$22*(1+Inputs!$B$23)^0</f>
        <v>12220.662206715391</v>
      </c>
      <c r="R662" s="36">
        <f>Inputs!$B$12*(1+$B662)^1*$C662+Inputs!$B$29*(1+$D662)^1*Inputs!$B$19+Inputs!$B$30*(1+$E662)^1*Inputs!$B$20+Inputs!$B$31*(1+$F662)^1*Inputs!$B$21+Inputs!$B$22*(1+Inputs!$B$23)^1</f>
        <v>13811.470902432549</v>
      </c>
      <c r="S662" s="36">
        <f>Inputs!$B$12*(1+$B662)^2*$C662+Inputs!$B$29*(1+$D662)^2*Inputs!$B$19+Inputs!$B$30*(1+$E662)^2*Inputs!$B$20+Inputs!$B$31*(1+$F662)^2*Inputs!$B$21+Inputs!$B$22*(1+Inputs!$B$23)^2</f>
        <v>15868.728729374365</v>
      </c>
      <c r="T662" s="36">
        <f>Inputs!$B$12*(1+$B662)^3*$C662+Inputs!$B$29*(1+$D662)^3*Inputs!$B$19+Inputs!$B$30*(1+$E662)^3*Inputs!$B$20+Inputs!$B$31*(1+$F662)^3*Inputs!$B$21+Inputs!$B$22*(1+Inputs!$B$23)^3</f>
        <v>18543.058024332087</v>
      </c>
      <c r="U662" s="36">
        <f>Inputs!$B$12*(1+$B662)^4*$C662+Inputs!$B$29*(1+$D662)^4*Inputs!$B$19+Inputs!$B$30*(1+$E662)^4*Inputs!$B$20+Inputs!$B$31*(1+$F662)^4*Inputs!$B$21+Inputs!$B$22*(1+Inputs!$B$23)^4</f>
        <v>22034.535013626246</v>
      </c>
      <c r="V662" s="35">
        <f>Inputs!$B$13/(Q662*(1-$G662))</f>
        <v>1.2963716027175933</v>
      </c>
      <c r="W662" s="36">
        <f>Inputs!$B$13</f>
        <v>12660</v>
      </c>
      <c r="X662" s="36">
        <f t="shared" si="103"/>
        <v>13476.816127583867</v>
      </c>
      <c r="Y662" s="36">
        <f t="shared" si="104"/>
        <v>14529.236347394855</v>
      </c>
      <c r="Z662" s="36">
        <f t="shared" si="105"/>
        <v>15861.890712453996</v>
      </c>
      <c r="AA662" s="36">
        <f t="shared" si="106"/>
        <v>17522.478212769267</v>
      </c>
      <c r="AB662" s="36">
        <f t="shared" si="107"/>
        <v>55237.11337534745</v>
      </c>
      <c r="AC662" s="36">
        <f t="shared" si="108"/>
        <v>222418.32065597412</v>
      </c>
      <c r="AD662" s="36">
        <f t="shared" si="109"/>
        <v>137936.84399627682</v>
      </c>
    </row>
    <row r="663" spans="1:30" ht="14.25" customHeight="1" x14ac:dyDescent="0.25">
      <c r="A663" s="16">
        <v>647</v>
      </c>
      <c r="B663" s="34">
        <v>0.27661290114933701</v>
      </c>
      <c r="C663" s="34">
        <v>5.1810213190419903E-2</v>
      </c>
      <c r="D663" s="34">
        <v>1.3801035992073199E-2</v>
      </c>
      <c r="E663" s="34">
        <v>1.81956639107182E-2</v>
      </c>
      <c r="F663" s="34">
        <v>1.15465838171781E-2</v>
      </c>
      <c r="G663" s="34">
        <v>0.200793082872565</v>
      </c>
      <c r="H663" s="35">
        <v>1.0402136764565699</v>
      </c>
      <c r="I663" s="34">
        <v>9.7134384621253497E-2</v>
      </c>
      <c r="J663" s="34">
        <v>2.81967242553758E-2</v>
      </c>
      <c r="K663" s="36">
        <f>Inputs!$B$12*(1+$B663)^4</f>
        <v>159363.24571934357</v>
      </c>
      <c r="L663" s="36">
        <f t="shared" si="100"/>
        <v>13780.189635419063</v>
      </c>
      <c r="M663" s="36">
        <f t="shared" si="101"/>
        <v>179219.6899862877</v>
      </c>
      <c r="N663" s="37">
        <f>M663/Inputs!$B$6</f>
        <v>273.2007469303166</v>
      </c>
      <c r="O663" s="38">
        <f>IF(N663&gt;Inputs!$B$4,1,0)</f>
        <v>0</v>
      </c>
      <c r="P663" s="34">
        <f t="shared" si="102"/>
        <v>6.8937660365877701E-2</v>
      </c>
      <c r="Q663" s="36">
        <f>Inputs!$B$12*(1+$B663)^0*$C663+Inputs!$B$29*(1+$D663)^0*Inputs!$B$19+Inputs!$B$30*(1+$E663)^0*Inputs!$B$20+Inputs!$B$31*(1+$F663)^0*Inputs!$B$21+Inputs!$B$22*(1+Inputs!$B$23)^0</f>
        <v>11130.656818852116</v>
      </c>
      <c r="R663" s="36">
        <f>Inputs!$B$12*(1+$B663)^1*$C663+Inputs!$B$29*(1+$D663)^1*Inputs!$B$19+Inputs!$B$30*(1+$E663)^1*Inputs!$B$20+Inputs!$B$31*(1+$F663)^1*Inputs!$B$21+Inputs!$B$22*(1+Inputs!$B$23)^1</f>
        <v>12064.851838263445</v>
      </c>
      <c r="S663" s="36">
        <f>Inputs!$B$12*(1+$B663)^2*$C663+Inputs!$B$29*(1+$D663)^2*Inputs!$B$19+Inputs!$B$30*(1+$E663)^2*Inputs!$B$20+Inputs!$B$31*(1+$F663)^2*Inputs!$B$21+Inputs!$B$22*(1+Inputs!$B$23)^2</f>
        <v>13236.892541874236</v>
      </c>
      <c r="T663" s="36">
        <f>Inputs!$B$12*(1+$B663)^3*$C663+Inputs!$B$29*(1+$D663)^3*Inputs!$B$19+Inputs!$B$30*(1+$E663)^3*Inputs!$B$20+Inputs!$B$31*(1+$F663)^3*Inputs!$B$21+Inputs!$B$22*(1+Inputs!$B$23)^3</f>
        <v>14712.541212828064</v>
      </c>
      <c r="U663" s="36">
        <f>Inputs!$B$12*(1+$B663)^4*$C663+Inputs!$B$29*(1+$D663)^4*Inputs!$B$19+Inputs!$B$30*(1+$E663)^4*Inputs!$B$20+Inputs!$B$31*(1+$F663)^4*Inputs!$B$21+Inputs!$B$22*(1+Inputs!$B$23)^4</f>
        <v>16575.758116403853</v>
      </c>
      <c r="V663" s="35">
        <f>Inputs!$B$13/(Q663*(1-$G663))</f>
        <v>1.4231598365067668</v>
      </c>
      <c r="W663" s="36">
        <f>Inputs!$B$13</f>
        <v>12660</v>
      </c>
      <c r="X663" s="36">
        <f t="shared" si="103"/>
        <v>12799.430965710453</v>
      </c>
      <c r="Y663" s="36">
        <f t="shared" si="104"/>
        <v>13030.034003252145</v>
      </c>
      <c r="Z663" s="36">
        <f t="shared" si="105"/>
        <v>13356.916932893002</v>
      </c>
      <c r="AA663" s="36">
        <f t="shared" si="106"/>
        <v>13780.189635419063</v>
      </c>
      <c r="AB663" s="36">
        <f t="shared" si="107"/>
        <v>49926.473767223826</v>
      </c>
      <c r="AC663" s="36">
        <f t="shared" si="108"/>
        <v>205529.83329513911</v>
      </c>
      <c r="AD663" s="36">
        <f t="shared" si="109"/>
        <v>129293.21621906388</v>
      </c>
    </row>
    <row r="664" spans="1:30" ht="14.25" customHeight="1" x14ac:dyDescent="0.25">
      <c r="A664" s="16">
        <v>648</v>
      </c>
      <c r="B664" s="34">
        <v>0.33830800853131199</v>
      </c>
      <c r="C664" s="34">
        <v>8.8643196549070102E-2</v>
      </c>
      <c r="D664" s="34">
        <v>4.3956462069063E-2</v>
      </c>
      <c r="E664" s="34">
        <v>3.9955830732763702E-2</v>
      </c>
      <c r="F664" s="34">
        <v>5.32565203080801E-3</v>
      </c>
      <c r="G664" s="34">
        <v>0.182749265370414</v>
      </c>
      <c r="H664" s="35">
        <v>1.1244067498111401</v>
      </c>
      <c r="I664" s="34">
        <v>9.1985630169108795E-2</v>
      </c>
      <c r="J664" s="34">
        <v>2.3428613212153299E-2</v>
      </c>
      <c r="K664" s="36">
        <f>Inputs!$B$12*(1+$B664)^4</f>
        <v>192475.54483934306</v>
      </c>
      <c r="L664" s="36">
        <f t="shared" si="100"/>
        <v>23834.28893465854</v>
      </c>
      <c r="M664" s="36">
        <f t="shared" si="101"/>
        <v>295028.68192967691</v>
      </c>
      <c r="N664" s="37">
        <f>M664/Inputs!$B$6</f>
        <v>449.73884440499529</v>
      </c>
      <c r="O664" s="38">
        <f>IF(N664&gt;Inputs!$B$4,1,0)</f>
        <v>1</v>
      </c>
      <c r="P664" s="34">
        <f t="shared" si="102"/>
        <v>6.8557016956955499E-2</v>
      </c>
      <c r="Q664" s="36">
        <f>Inputs!$B$12*(1+$B664)^0*$C664+Inputs!$B$29*(1+$D664)^0*Inputs!$B$19+Inputs!$B$30*(1+$E664)^0*Inputs!$B$20+Inputs!$B$31*(1+$F664)^0*Inputs!$B$21+Inputs!$B$22*(1+Inputs!$B$23)^0</f>
        <v>13340.635820371128</v>
      </c>
      <c r="R664" s="36">
        <f>Inputs!$B$12*(1+$B664)^1*$C664+Inputs!$B$29*(1+$D664)^1*Inputs!$B$19+Inputs!$B$30*(1+$E664)^1*Inputs!$B$20+Inputs!$B$31*(1+$F664)^1*Inputs!$B$21+Inputs!$B$22*(1+Inputs!$B$23)^1</f>
        <v>15340.297935920702</v>
      </c>
      <c r="S664" s="36">
        <f>Inputs!$B$12*(1+$B664)^2*$C664+Inputs!$B$29*(1+$D664)^2*Inputs!$B$19+Inputs!$B$30*(1+$E664)^2*Inputs!$B$20+Inputs!$B$31*(1+$F664)^2*Inputs!$B$21+Inputs!$B$22*(1+Inputs!$B$23)^2</f>
        <v>17957.124658865687</v>
      </c>
      <c r="T664" s="36">
        <f>Inputs!$B$12*(1+$B664)^3*$C664+Inputs!$B$29*(1+$D664)^3*Inputs!$B$19+Inputs!$B$30*(1+$E664)^3*Inputs!$B$20+Inputs!$B$31*(1+$F664)^3*Inputs!$B$21+Inputs!$B$22*(1+Inputs!$B$23)^3</f>
        <v>21397.431451336706</v>
      </c>
      <c r="U664" s="36">
        <f>Inputs!$B$12*(1+$B664)^4*$C664+Inputs!$B$29*(1+$D664)^4*Inputs!$B$19+Inputs!$B$30*(1+$E664)^4*Inputs!$B$20+Inputs!$B$31*(1+$F664)^4*Inputs!$B$21+Inputs!$B$22*(1+Inputs!$B$23)^4</f>
        <v>25937.220623648394</v>
      </c>
      <c r="V664" s="35">
        <f>Inputs!$B$13/(Q664*(1-$G664))</f>
        <v>1.1611861771266121</v>
      </c>
      <c r="W664" s="36">
        <f>Inputs!$B$13</f>
        <v>12660</v>
      </c>
      <c r="X664" s="36">
        <f t="shared" si="103"/>
        <v>14442.365144421521</v>
      </c>
      <c r="Y664" s="36">
        <f t="shared" si="104"/>
        <v>16771.07900901993</v>
      </c>
      <c r="Z664" s="36">
        <f t="shared" si="105"/>
        <v>19823.366762336809</v>
      </c>
      <c r="AA664" s="36">
        <f t="shared" si="106"/>
        <v>23834.28893465854</v>
      </c>
      <c r="AB664" s="36">
        <f t="shared" si="107"/>
        <v>65876.906983296038</v>
      </c>
      <c r="AC664" s="36">
        <f t="shared" si="108"/>
        <v>355801.55546456552</v>
      </c>
      <c r="AD664" s="36">
        <f t="shared" si="109"/>
        <v>229151.77494638084</v>
      </c>
    </row>
    <row r="665" spans="1:30" ht="14.25" customHeight="1" x14ac:dyDescent="0.25">
      <c r="A665" s="16">
        <v>649</v>
      </c>
      <c r="B665" s="34">
        <v>0.171972982202862</v>
      </c>
      <c r="C665" s="34">
        <v>8.1353227969104699E-2</v>
      </c>
      <c r="D665" s="34">
        <v>3.9535553016889102E-2</v>
      </c>
      <c r="E665" s="34">
        <v>3.4604008664449702E-2</v>
      </c>
      <c r="F665" s="34">
        <v>2.26050640606184E-2</v>
      </c>
      <c r="G665" s="34">
        <v>0.16027163483049101</v>
      </c>
      <c r="H665" s="35">
        <v>0.97379820083552004</v>
      </c>
      <c r="I665" s="34">
        <v>9.4160241005392706E-2</v>
      </c>
      <c r="J665" s="34">
        <v>1.65861241806813E-2</v>
      </c>
      <c r="K665" s="36">
        <f>Inputs!$B$12*(1+$B665)^4</f>
        <v>113193.54202207754</v>
      </c>
      <c r="L665" s="36">
        <f t="shared" si="100"/>
        <v>14950.896272055415</v>
      </c>
      <c r="M665" s="36">
        <f t="shared" si="101"/>
        <v>177470.08231906011</v>
      </c>
      <c r="N665" s="37">
        <f>M665/Inputs!$B$6</f>
        <v>270.53366207173798</v>
      </c>
      <c r="O665" s="38">
        <f>IF(N665&gt;Inputs!$B$4,1,0)</f>
        <v>0</v>
      </c>
      <c r="P665" s="34">
        <f t="shared" si="102"/>
        <v>7.7574116824711409E-2</v>
      </c>
      <c r="Q665" s="36">
        <f>Inputs!$B$12*(1+$B665)^0*$C665+Inputs!$B$29*(1+$D665)^0*Inputs!$B$19+Inputs!$B$30*(1+$E665)^0*Inputs!$B$20+Inputs!$B$31*(1+$F665)^0*Inputs!$B$21+Inputs!$B$22*(1+Inputs!$B$23)^0</f>
        <v>12903.237705573203</v>
      </c>
      <c r="R665" s="36">
        <f>Inputs!$B$12*(1+$B665)^1*$C665+Inputs!$B$29*(1+$D665)^1*Inputs!$B$19+Inputs!$B$30*(1+$E665)^1*Inputs!$B$20+Inputs!$B$31*(1+$F665)^1*Inputs!$B$21+Inputs!$B$22*(1+Inputs!$B$23)^1</f>
        <v>13992.973192542479</v>
      </c>
      <c r="S665" s="36">
        <f>Inputs!$B$12*(1+$B665)^2*$C665+Inputs!$B$29*(1+$D665)^2*Inputs!$B$19+Inputs!$B$30*(1+$E665)^2*Inputs!$B$20+Inputs!$B$31*(1+$F665)^2*Inputs!$B$21+Inputs!$B$22*(1+Inputs!$B$23)^2</f>
        <v>15235.466784627966</v>
      </c>
      <c r="T665" s="36">
        <f>Inputs!$B$12*(1+$B665)^3*$C665+Inputs!$B$29*(1+$D665)^3*Inputs!$B$19+Inputs!$B$30*(1+$E665)^3*Inputs!$B$20+Inputs!$B$31*(1+$F665)^3*Inputs!$B$21+Inputs!$B$22*(1+Inputs!$B$23)^3</f>
        <v>16655.842380248592</v>
      </c>
      <c r="U665" s="36">
        <f>Inputs!$B$12*(1+$B665)^4*$C665+Inputs!$B$29*(1+$D665)^4*Inputs!$B$19+Inputs!$B$30*(1+$E665)^4*Inputs!$B$20+Inputs!$B$31*(1+$F665)^4*Inputs!$B$21+Inputs!$B$22*(1+Inputs!$B$23)^4</f>
        <v>18283.504252959137</v>
      </c>
      <c r="V665" s="35">
        <f>Inputs!$B$13/(Q665*(1-$G665))</f>
        <v>1.1684124722927325</v>
      </c>
      <c r="W665" s="36">
        <f>Inputs!$B$13</f>
        <v>12660</v>
      </c>
      <c r="X665" s="36">
        <f t="shared" si="103"/>
        <v>13157.49913872312</v>
      </c>
      <c r="Y665" s="36">
        <f t="shared" si="104"/>
        <v>13703.350661875644</v>
      </c>
      <c r="Z665" s="36">
        <f t="shared" si="105"/>
        <v>14300.402335117165</v>
      </c>
      <c r="AA665" s="36">
        <f t="shared" si="106"/>
        <v>14950.896272055415</v>
      </c>
      <c r="AB665" s="36">
        <f t="shared" si="107"/>
        <v>52533.414649150764</v>
      </c>
      <c r="AC665" s="36">
        <f t="shared" si="108"/>
        <v>195927.125133503</v>
      </c>
      <c r="AD665" s="36">
        <f t="shared" si="109"/>
        <v>124936.66766990934</v>
      </c>
    </row>
    <row r="666" spans="1:30" ht="14.25" customHeight="1" x14ac:dyDescent="0.25">
      <c r="A666" s="16">
        <v>650</v>
      </c>
      <c r="B666" s="34">
        <v>0.20544532303344901</v>
      </c>
      <c r="C666" s="34">
        <v>7.3402706911990606E-2</v>
      </c>
      <c r="D666" s="34">
        <v>4.4203001773206303E-2</v>
      </c>
      <c r="E666" s="34">
        <v>5.7812592201702297E-2</v>
      </c>
      <c r="F666" s="34">
        <v>-1.21727636280245E-2</v>
      </c>
      <c r="G666" s="34">
        <v>0.204783108085235</v>
      </c>
      <c r="H666" s="35">
        <v>0.99845343581018897</v>
      </c>
      <c r="I666" s="34">
        <v>0.108877383046807</v>
      </c>
      <c r="J666" s="34">
        <v>2.6558138319705701E-2</v>
      </c>
      <c r="K666" s="36">
        <f>Inputs!$B$12*(1+$B666)^4</f>
        <v>126689.70228216633</v>
      </c>
      <c r="L666" s="36">
        <f t="shared" si="100"/>
        <v>14349.645778454325</v>
      </c>
      <c r="M666" s="36">
        <f t="shared" si="101"/>
        <v>156249.53722846968</v>
      </c>
      <c r="N666" s="37">
        <f>M666/Inputs!$B$6</f>
        <v>238.18527016535012</v>
      </c>
      <c r="O666" s="38">
        <f>IF(N666&gt;Inputs!$B$4,1,0)</f>
        <v>0</v>
      </c>
      <c r="P666" s="34">
        <f t="shared" si="102"/>
        <v>8.2319244727101296E-2</v>
      </c>
      <c r="Q666" s="36">
        <f>Inputs!$B$12*(1+$B666)^0*$C666+Inputs!$B$29*(1+$D666)^0*Inputs!$B$19+Inputs!$B$30*(1+$E666)^0*Inputs!$B$20+Inputs!$B$31*(1+$F666)^0*Inputs!$B$21+Inputs!$B$22*(1+Inputs!$B$23)^0</f>
        <v>12426.206442146358</v>
      </c>
      <c r="R666" s="36">
        <f>Inputs!$B$12*(1+$B666)^1*$C666+Inputs!$B$29*(1+$D666)^1*Inputs!$B$19+Inputs!$B$30*(1+$E666)^1*Inputs!$B$20+Inputs!$B$31*(1+$F666)^1*Inputs!$B$21+Inputs!$B$22*(1+Inputs!$B$23)^1</f>
        <v>13498.031264669611</v>
      </c>
      <c r="S666" s="36">
        <f>Inputs!$B$12*(1+$B666)^2*$C666+Inputs!$B$29*(1+$D666)^2*Inputs!$B$19+Inputs!$B$30*(1+$E666)^2*Inputs!$B$20+Inputs!$B$31*(1+$F666)^2*Inputs!$B$21+Inputs!$B$22*(1+Inputs!$B$23)^2</f>
        <v>14769.180483820299</v>
      </c>
      <c r="T666" s="36">
        <f>Inputs!$B$12*(1+$B666)^3*$C666+Inputs!$B$29*(1+$D666)^3*Inputs!$B$19+Inputs!$B$30*(1+$E666)^3*Inputs!$B$20+Inputs!$B$31*(1+$F666)^3*Inputs!$B$21+Inputs!$B$22*(1+Inputs!$B$23)^3</f>
        <v>16278.544047223362</v>
      </c>
      <c r="U666" s="36">
        <f>Inputs!$B$12*(1+$B666)^4*$C666+Inputs!$B$29*(1+$D666)^4*Inputs!$B$19+Inputs!$B$30*(1+$E666)^4*Inputs!$B$20+Inputs!$B$31*(1+$F666)^4*Inputs!$B$21+Inputs!$B$22*(1+Inputs!$B$23)^4</f>
        <v>18072.896776205907</v>
      </c>
      <c r="V666" s="35">
        <f>Inputs!$B$13/(Q666*(1-$G666))</f>
        <v>1.2811782124216307</v>
      </c>
      <c r="W666" s="36">
        <f>Inputs!$B$13</f>
        <v>12660</v>
      </c>
      <c r="X666" s="36">
        <f t="shared" si="103"/>
        <v>12993.308513544949</v>
      </c>
      <c r="Y666" s="36">
        <f t="shared" si="104"/>
        <v>13386.796961700355</v>
      </c>
      <c r="Z666" s="36">
        <f t="shared" si="105"/>
        <v>13839.919134341446</v>
      </c>
      <c r="AA666" s="36">
        <f t="shared" si="106"/>
        <v>14349.645778454325</v>
      </c>
      <c r="AB666" s="36">
        <f t="shared" si="107"/>
        <v>49514.8145808587</v>
      </c>
      <c r="AC666" s="36">
        <f t="shared" si="108"/>
        <v>178946.55988051862</v>
      </c>
      <c r="AD666" s="36">
        <f t="shared" si="109"/>
        <v>106734.72264761099</v>
      </c>
    </row>
    <row r="667" spans="1:30" ht="14.25" customHeight="1" x14ac:dyDescent="0.25">
      <c r="A667" s="16">
        <v>651</v>
      </c>
      <c r="B667" s="34">
        <v>0.31794217417424903</v>
      </c>
      <c r="C667" s="34">
        <v>4.9682755958737501E-2</v>
      </c>
      <c r="D667" s="34">
        <v>4.6251863503550601E-2</v>
      </c>
      <c r="E667" s="34">
        <v>4.9953676351800702E-2</v>
      </c>
      <c r="F667" s="34">
        <v>1.74997231465309E-2</v>
      </c>
      <c r="G667" s="34">
        <v>0.20190996434716099</v>
      </c>
      <c r="H667" s="35">
        <v>1.0772647621482201</v>
      </c>
      <c r="I667" s="34">
        <v>9.8692706939579003E-2</v>
      </c>
      <c r="J667" s="34">
        <v>2.6209549675239301E-2</v>
      </c>
      <c r="K667" s="36">
        <f>Inputs!$B$12*(1+$B667)^4</f>
        <v>181024.21503041266</v>
      </c>
      <c r="L667" s="36">
        <f t="shared" si="100"/>
        <v>15686.956863552286</v>
      </c>
      <c r="M667" s="36">
        <f t="shared" si="101"/>
        <v>191503.26199317916</v>
      </c>
      <c r="N667" s="37">
        <f>M667/Inputs!$B$6</f>
        <v>291.92570425789506</v>
      </c>
      <c r="O667" s="38">
        <f>IF(N667&gt;Inputs!$B$4,1,0)</f>
        <v>0</v>
      </c>
      <c r="P667" s="34">
        <f t="shared" si="102"/>
        <v>7.2483157264339709E-2</v>
      </c>
      <c r="Q667" s="36">
        <f>Inputs!$B$12*(1+$B667)^0*$C667+Inputs!$B$29*(1+$D667)^0*Inputs!$B$19+Inputs!$B$30*(1+$E667)^0*Inputs!$B$20+Inputs!$B$31*(1+$F667)^0*Inputs!$B$21+Inputs!$B$22*(1+Inputs!$B$23)^0</f>
        <v>11003.009384951172</v>
      </c>
      <c r="R667" s="36">
        <f>Inputs!$B$12*(1+$B667)^1*$C667+Inputs!$B$29*(1+$D667)^1*Inputs!$B$19+Inputs!$B$30*(1+$E667)^1*Inputs!$B$20+Inputs!$B$31*(1+$F667)^1*Inputs!$B$21+Inputs!$B$22*(1+Inputs!$B$23)^1</f>
        <v>12238.734325360463</v>
      </c>
      <c r="S667" s="36">
        <f>Inputs!$B$12*(1+$B667)^2*$C667+Inputs!$B$29*(1+$D667)^2*Inputs!$B$19+Inputs!$B$30*(1+$E667)^2*Inputs!$B$20+Inputs!$B$31*(1+$F667)^2*Inputs!$B$21+Inputs!$B$22*(1+Inputs!$B$23)^2</f>
        <v>13788.429911029956</v>
      </c>
      <c r="T667" s="36">
        <f>Inputs!$B$12*(1+$B667)^3*$C667+Inputs!$B$29*(1+$D667)^3*Inputs!$B$19+Inputs!$B$30*(1+$E667)^3*Inputs!$B$20+Inputs!$B$31*(1+$F667)^3*Inputs!$B$21+Inputs!$B$22*(1+Inputs!$B$23)^3</f>
        <v>15748.50544710077</v>
      </c>
      <c r="U667" s="36">
        <f>Inputs!$B$12*(1+$B667)^4*$C667+Inputs!$B$29*(1+$D667)^4*Inputs!$B$19+Inputs!$B$30*(1+$E667)^4*Inputs!$B$20+Inputs!$B$31*(1+$F667)^4*Inputs!$B$21+Inputs!$B$22*(1+Inputs!$B$23)^4</f>
        <v>18245.860900705011</v>
      </c>
      <c r="V667" s="35">
        <f>Inputs!$B$13/(Q667*(1-$G667))</f>
        <v>1.4416848468211538</v>
      </c>
      <c r="W667" s="36">
        <f>Inputs!$B$13</f>
        <v>12660</v>
      </c>
      <c r="X667" s="36">
        <f t="shared" si="103"/>
        <v>13191.939595953503</v>
      </c>
      <c r="Y667" s="36">
        <f t="shared" si="104"/>
        <v>13859.775268303112</v>
      </c>
      <c r="Z667" s="36">
        <f t="shared" si="105"/>
        <v>14684.918824661843</v>
      </c>
      <c r="AA667" s="36">
        <f t="shared" si="106"/>
        <v>15686.956863552286</v>
      </c>
      <c r="AB667" s="36">
        <f t="shared" si="107"/>
        <v>52777.71584951516</v>
      </c>
      <c r="AC667" s="36">
        <f t="shared" si="108"/>
        <v>222094.42229472043</v>
      </c>
      <c r="AD667" s="36">
        <f t="shared" si="109"/>
        <v>138725.54614366399</v>
      </c>
    </row>
    <row r="668" spans="1:30" ht="14.25" customHeight="1" x14ac:dyDescent="0.25">
      <c r="A668" s="16">
        <v>652</v>
      </c>
      <c r="B668" s="34">
        <v>0.37587128137951098</v>
      </c>
      <c r="C668" s="34">
        <v>8.3762003406086194E-2</v>
      </c>
      <c r="D668" s="34">
        <v>2.0337160108961801E-2</v>
      </c>
      <c r="E668" s="34">
        <v>4.71421215332537E-2</v>
      </c>
      <c r="F668" s="34">
        <v>6.0533363487801301E-3</v>
      </c>
      <c r="G668" s="34">
        <v>0.17386867833883199</v>
      </c>
      <c r="H668" s="35">
        <v>1.06169897448894</v>
      </c>
      <c r="I668" s="34">
        <v>9.3310950262521605E-2</v>
      </c>
      <c r="J668" s="34">
        <v>2.7594883515065099E-2</v>
      </c>
      <c r="K668" s="36">
        <f>Inputs!$B$12*(1+$B668)^4</f>
        <v>215011.88823768939</v>
      </c>
      <c r="L668" s="36">
        <f t="shared" si="100"/>
        <v>23364.285014235295</v>
      </c>
      <c r="M668" s="36">
        <f t="shared" si="101"/>
        <v>298545.43955294526</v>
      </c>
      <c r="N668" s="37">
        <f>M668/Inputs!$B$6</f>
        <v>455.09975541607508</v>
      </c>
      <c r="O668" s="38">
        <f>IF(N668&gt;Inputs!$B$4,1,0)</f>
        <v>1</v>
      </c>
      <c r="P668" s="34">
        <f t="shared" si="102"/>
        <v>6.5716066747456503E-2</v>
      </c>
      <c r="Q668" s="36">
        <f>Inputs!$B$12*(1+$B668)^0*$C668+Inputs!$B$29*(1+$D668)^0*Inputs!$B$19+Inputs!$B$30*(1+$E668)^0*Inputs!$B$20+Inputs!$B$31*(1+$F668)^0*Inputs!$B$21+Inputs!$B$22*(1+Inputs!$B$23)^0</f>
        <v>13047.764231792095</v>
      </c>
      <c r="R668" s="36">
        <f>Inputs!$B$12*(1+$B668)^1*$C668+Inputs!$B$29*(1+$D668)^1*Inputs!$B$19+Inputs!$B$30*(1+$E668)^1*Inputs!$B$20+Inputs!$B$31*(1+$F668)^1*Inputs!$B$21+Inputs!$B$22*(1+Inputs!$B$23)^1</f>
        <v>15080.536191450388</v>
      </c>
      <c r="S668" s="36">
        <f>Inputs!$B$12*(1+$B668)^2*$C668+Inputs!$B$29*(1+$D668)^2*Inputs!$B$19+Inputs!$B$30*(1+$E668)^2*Inputs!$B$20+Inputs!$B$31*(1+$F668)^2*Inputs!$B$21+Inputs!$B$22*(1+Inputs!$B$23)^2</f>
        <v>17828.376600565713</v>
      </c>
      <c r="T668" s="36">
        <f>Inputs!$B$12*(1+$B668)^3*$C668+Inputs!$B$29*(1+$D668)^3*Inputs!$B$19+Inputs!$B$30*(1+$E668)^3*Inputs!$B$20+Inputs!$B$31*(1+$F668)^3*Inputs!$B$21+Inputs!$B$22*(1+Inputs!$B$23)^3</f>
        <v>21558.394929863876</v>
      </c>
      <c r="U668" s="36">
        <f>Inputs!$B$12*(1+$B668)^4*$C668+Inputs!$B$29*(1+$D668)^4*Inputs!$B$19+Inputs!$B$30*(1+$E668)^4*Inputs!$B$20+Inputs!$B$31*(1+$F668)^4*Inputs!$B$21+Inputs!$B$22*(1+Inputs!$B$23)^4</f>
        <v>26638.024216644942</v>
      </c>
      <c r="V668" s="35">
        <f>Inputs!$B$13/(Q668*(1-$G668))</f>
        <v>1.1744878190633015</v>
      </c>
      <c r="W668" s="36">
        <f>Inputs!$B$13</f>
        <v>12660</v>
      </c>
      <c r="X668" s="36">
        <f t="shared" si="103"/>
        <v>14281.065316026808</v>
      </c>
      <c r="Y668" s="36">
        <f t="shared" si="104"/>
        <v>16467.928404261111</v>
      </c>
      <c r="Z668" s="36">
        <f t="shared" si="105"/>
        <v>19411.122232305705</v>
      </c>
      <c r="AA668" s="36">
        <f t="shared" si="106"/>
        <v>23364.285014235295</v>
      </c>
      <c r="AB668" s="36">
        <f t="shared" si="107"/>
        <v>64670.129012084501</v>
      </c>
      <c r="AC668" s="36">
        <f t="shared" si="108"/>
        <v>365344.74635984132</v>
      </c>
      <c r="AD668" s="36">
        <f t="shared" si="109"/>
        <v>233875.31054086075</v>
      </c>
    </row>
    <row r="669" spans="1:30" ht="14.25" customHeight="1" x14ac:dyDescent="0.25">
      <c r="A669" s="16">
        <v>653</v>
      </c>
      <c r="B669" s="34">
        <v>0.28994226958882702</v>
      </c>
      <c r="C669" s="34">
        <v>4.7767272093819702E-2</v>
      </c>
      <c r="D669" s="34">
        <v>3.0636935667603001E-2</v>
      </c>
      <c r="E669" s="34">
        <v>6.6156746260108104E-2</v>
      </c>
      <c r="F669" s="34">
        <v>1.17822218093953E-2</v>
      </c>
      <c r="G669" s="34">
        <v>0.178587861355161</v>
      </c>
      <c r="H669" s="35">
        <v>1.138586228558</v>
      </c>
      <c r="I669" s="34">
        <v>0.100087712876329</v>
      </c>
      <c r="J669" s="34">
        <v>3.44201942181852E-2</v>
      </c>
      <c r="K669" s="36">
        <f>Inputs!$B$12*(1+$B669)^4</f>
        <v>166123.9875792698</v>
      </c>
      <c r="L669" s="36">
        <f t="shared" si="100"/>
        <v>15938.072052022568</v>
      </c>
      <c r="M669" s="36">
        <f t="shared" si="101"/>
        <v>208789.91779166521</v>
      </c>
      <c r="N669" s="37">
        <f>M669/Inputs!$B$6</f>
        <v>318.27731370680675</v>
      </c>
      <c r="O669" s="38">
        <f>IF(N669&gt;Inputs!$B$4,1,0)</f>
        <v>0</v>
      </c>
      <c r="P669" s="34">
        <f t="shared" si="102"/>
        <v>6.5667518658143798E-2</v>
      </c>
      <c r="Q669" s="36">
        <f>Inputs!$B$12*(1+$B669)^0*$C669+Inputs!$B$29*(1+$D669)^0*Inputs!$B$19+Inputs!$B$30*(1+$E669)^0*Inputs!$B$20+Inputs!$B$31*(1+$F669)^0*Inputs!$B$21+Inputs!$B$22*(1+Inputs!$B$23)^0</f>
        <v>10888.080353056102</v>
      </c>
      <c r="R669" s="36">
        <f>Inputs!$B$12*(1+$B669)^1*$C669+Inputs!$B$29*(1+$D669)^1*Inputs!$B$19+Inputs!$B$30*(1+$E669)^1*Inputs!$B$20+Inputs!$B$31*(1+$F669)^1*Inputs!$B$21+Inputs!$B$22*(1+Inputs!$B$23)^1</f>
        <v>11970.377143777685</v>
      </c>
      <c r="S669" s="36">
        <f>Inputs!$B$12*(1+$B669)^2*$C669+Inputs!$B$29*(1+$D669)^2*Inputs!$B$19+Inputs!$B$30*(1+$E669)^2*Inputs!$B$20+Inputs!$B$31*(1+$F669)^2*Inputs!$B$21+Inputs!$B$22*(1+Inputs!$B$23)^2</f>
        <v>13306.251371581186</v>
      </c>
      <c r="T669" s="36">
        <f>Inputs!$B$12*(1+$B669)^3*$C669+Inputs!$B$29*(1+$D669)^3*Inputs!$B$19+Inputs!$B$30*(1+$E669)^3*Inputs!$B$20+Inputs!$B$31*(1+$F669)^3*Inputs!$B$21+Inputs!$B$22*(1+Inputs!$B$23)^3</f>
        <v>14966.328061939514</v>
      </c>
      <c r="U669" s="36">
        <f>Inputs!$B$12*(1+$B669)^4*$C669+Inputs!$B$29*(1+$D669)^4*Inputs!$B$19+Inputs!$B$30*(1+$E669)^4*Inputs!$B$20+Inputs!$B$31*(1+$F669)^4*Inputs!$B$21+Inputs!$B$22*(1+Inputs!$B$23)^4</f>
        <v>17041.536251009638</v>
      </c>
      <c r="V669" s="35">
        <f>Inputs!$B$13/(Q669*(1-$G669))</f>
        <v>1.4155371508989494</v>
      </c>
      <c r="W669" s="36">
        <f>Inputs!$B$13</f>
        <v>12660</v>
      </c>
      <c r="X669" s="36">
        <f t="shared" si="103"/>
        <v>13237.641303311042</v>
      </c>
      <c r="Y669" s="36">
        <f t="shared" si="104"/>
        <v>13958.177501875012</v>
      </c>
      <c r="Z669" s="36">
        <f t="shared" si="105"/>
        <v>14848.412275132958</v>
      </c>
      <c r="AA669" s="36">
        <f t="shared" si="106"/>
        <v>15938.072052022568</v>
      </c>
      <c r="AB669" s="36">
        <f t="shared" si="107"/>
        <v>52961.880662389995</v>
      </c>
      <c r="AC669" s="36">
        <f t="shared" si="108"/>
        <v>251062.68554692846</v>
      </c>
      <c r="AD669" s="36">
        <f t="shared" si="109"/>
        <v>155828.03712927521</v>
      </c>
    </row>
    <row r="670" spans="1:30" ht="14.25" customHeight="1" x14ac:dyDescent="0.25">
      <c r="A670" s="16">
        <v>654</v>
      </c>
      <c r="B670" s="34">
        <v>0.21982113921956101</v>
      </c>
      <c r="C670" s="34">
        <v>0.10546537075219201</v>
      </c>
      <c r="D670" s="34">
        <v>4.3564063650022203E-2</v>
      </c>
      <c r="E670" s="34">
        <v>2.3660980589658601E-2</v>
      </c>
      <c r="F670" s="34">
        <v>6.0439904720270997E-3</v>
      </c>
      <c r="G670" s="34">
        <v>0.185845377642429</v>
      </c>
      <c r="H670" s="35">
        <v>0.936145500625847</v>
      </c>
      <c r="I670" s="34">
        <v>8.9779248667951603E-2</v>
      </c>
      <c r="J670" s="34">
        <v>2.4606758110667301E-2</v>
      </c>
      <c r="K670" s="36">
        <f>Inputs!$B$12*(1+$B670)^4</f>
        <v>132842.1425822608</v>
      </c>
      <c r="L670" s="36">
        <f t="shared" si="100"/>
        <v>17311.388081182798</v>
      </c>
      <c r="M670" s="36">
        <f t="shared" si="101"/>
        <v>233880.47267584642</v>
      </c>
      <c r="N670" s="37">
        <f>M670/Inputs!$B$6</f>
        <v>356.52511078635126</v>
      </c>
      <c r="O670" s="38">
        <f>IF(N670&gt;Inputs!$B$4,1,0)</f>
        <v>0</v>
      </c>
      <c r="P670" s="34">
        <f t="shared" si="102"/>
        <v>6.5172490557284302E-2</v>
      </c>
      <c r="Q670" s="36">
        <f>Inputs!$B$12*(1+$B670)^0*$C670+Inputs!$B$29*(1+$D670)^0*Inputs!$B$19+Inputs!$B$30*(1+$E670)^0*Inputs!$B$20+Inputs!$B$31*(1+$F670)^0*Inputs!$B$21+Inputs!$B$22*(1+Inputs!$B$23)^0</f>
        <v>14349.966272558442</v>
      </c>
      <c r="R670" s="36">
        <f>Inputs!$B$12*(1+$B670)^1*$C670+Inputs!$B$29*(1+$D670)^1*Inputs!$B$19+Inputs!$B$30*(1+$E670)^1*Inputs!$B$20+Inputs!$B$31*(1+$F670)^1*Inputs!$B$21+Inputs!$B$22*(1+Inputs!$B$23)^1</f>
        <v>15902.359491902796</v>
      </c>
      <c r="S670" s="36">
        <f>Inputs!$B$12*(1+$B670)^2*$C670+Inputs!$B$29*(1+$D670)^2*Inputs!$B$19+Inputs!$B$30*(1+$E670)^2*Inputs!$B$20+Inputs!$B$31*(1+$F670)^2*Inputs!$B$21+Inputs!$B$22*(1+Inputs!$B$23)^2</f>
        <v>17766.287162124325</v>
      </c>
      <c r="T670" s="36">
        <f>Inputs!$B$12*(1+$B670)^3*$C670+Inputs!$B$29*(1+$D670)^3*Inputs!$B$19+Inputs!$B$30*(1+$E670)^3*Inputs!$B$20+Inputs!$B$31*(1+$F670)^3*Inputs!$B$21+Inputs!$B$22*(1+Inputs!$B$23)^3</f>
        <v>20009.209678224215</v>
      </c>
      <c r="U670" s="36">
        <f>Inputs!$B$12*(1+$B670)^4*$C670+Inputs!$B$29*(1+$D670)^4*Inputs!$B$19+Inputs!$B$30*(1+$E670)^4*Inputs!$B$20+Inputs!$B$31*(1+$F670)^4*Inputs!$B$21+Inputs!$B$22*(1+Inputs!$B$23)^4</f>
        <v>22713.37363644904</v>
      </c>
      <c r="V670" s="35">
        <f>Inputs!$B$13/(Q670*(1-$G670))</f>
        <v>1.0836173061957022</v>
      </c>
      <c r="W670" s="36">
        <f>Inputs!$B$13</f>
        <v>12660</v>
      </c>
      <c r="X670" s="36">
        <f t="shared" si="103"/>
        <v>13552.242424379587</v>
      </c>
      <c r="Y670" s="36">
        <f t="shared" si="104"/>
        <v>14607.434422391332</v>
      </c>
      <c r="Z670" s="36">
        <f t="shared" si="105"/>
        <v>15850.963745740755</v>
      </c>
      <c r="AA670" s="36">
        <f t="shared" si="106"/>
        <v>17311.388081182798</v>
      </c>
      <c r="AB670" s="36">
        <f t="shared" si="107"/>
        <v>56815.718393666415</v>
      </c>
      <c r="AC670" s="36">
        <f t="shared" si="108"/>
        <v>272160.30979613768</v>
      </c>
      <c r="AD670" s="36">
        <f t="shared" si="109"/>
        <v>177064.75428218002</v>
      </c>
    </row>
    <row r="671" spans="1:30" ht="14.25" customHeight="1" x14ac:dyDescent="0.25">
      <c r="A671" s="16">
        <v>655</v>
      </c>
      <c r="B671" s="34">
        <v>0.115688534484164</v>
      </c>
      <c r="C671" s="34">
        <v>9.7687560828239095E-2</v>
      </c>
      <c r="D671" s="34">
        <v>2.6063352620278899E-2</v>
      </c>
      <c r="E671" s="34">
        <v>6.86314276270414E-2</v>
      </c>
      <c r="F671" s="34">
        <v>7.6777718980875504E-3</v>
      </c>
      <c r="G671" s="34">
        <v>0.166551280868631</v>
      </c>
      <c r="H671" s="35">
        <v>1.12606241069576</v>
      </c>
      <c r="I671" s="34">
        <v>9.4625258075155205E-2</v>
      </c>
      <c r="J671" s="34">
        <v>3.2690122979050898E-2</v>
      </c>
      <c r="K671" s="36">
        <f>Inputs!$B$12*(1+$B671)^4</f>
        <v>92965.782783282659</v>
      </c>
      <c r="L671" s="36">
        <f t="shared" si="100"/>
        <v>16964.752484635294</v>
      </c>
      <c r="M671" s="36">
        <f t="shared" si="101"/>
        <v>235767.38639601355</v>
      </c>
      <c r="N671" s="37">
        <f>M671/Inputs!$B$6</f>
        <v>359.40150365245967</v>
      </c>
      <c r="O671" s="38">
        <f>IF(N671&gt;Inputs!$B$4,1,0)</f>
        <v>0</v>
      </c>
      <c r="P671" s="34">
        <f t="shared" si="102"/>
        <v>6.1935135096104307E-2</v>
      </c>
      <c r="Q671" s="36">
        <f>Inputs!$B$12*(1+$B671)^0*$C671+Inputs!$B$29*(1+$D671)^0*Inputs!$B$19+Inputs!$B$30*(1+$E671)^0*Inputs!$B$20+Inputs!$B$31*(1+$F671)^0*Inputs!$B$21+Inputs!$B$22*(1+Inputs!$B$23)^0</f>
        <v>13883.297677121267</v>
      </c>
      <c r="R671" s="36">
        <f>Inputs!$B$12*(1+$B671)^1*$C671+Inputs!$B$29*(1+$D671)^1*Inputs!$B$19+Inputs!$B$30*(1+$E671)^1*Inputs!$B$20+Inputs!$B$31*(1+$F671)^1*Inputs!$B$21+Inputs!$B$22*(1+Inputs!$B$23)^1</f>
        <v>14785.291002187245</v>
      </c>
      <c r="S671" s="36">
        <f>Inputs!$B$12*(1+$B671)^2*$C671+Inputs!$B$29*(1+$D671)^2*Inputs!$B$19+Inputs!$B$30*(1+$E671)^2*Inputs!$B$20+Inputs!$B$31*(1+$F671)^2*Inputs!$B$21+Inputs!$B$22*(1+Inputs!$B$23)^2</f>
        <v>15777.991544031662</v>
      </c>
      <c r="T671" s="36">
        <f>Inputs!$B$12*(1+$B671)^3*$C671+Inputs!$B$29*(1+$D671)^3*Inputs!$B$19+Inputs!$B$30*(1+$E671)^3*Inputs!$B$20+Inputs!$B$31*(1+$F671)^3*Inputs!$B$21+Inputs!$B$22*(1+Inputs!$B$23)^3</f>
        <v>16871.284475014792</v>
      </c>
      <c r="U671" s="36">
        <f>Inputs!$B$12*(1+$B671)^4*$C671+Inputs!$B$29*(1+$D671)^4*Inputs!$B$19+Inputs!$B$30*(1+$E671)^4*Inputs!$B$20+Inputs!$B$31*(1+$F671)^4*Inputs!$B$21+Inputs!$B$22*(1+Inputs!$B$23)^4</f>
        <v>18076.160247160456</v>
      </c>
      <c r="V671" s="35">
        <f>Inputs!$B$13/(Q671*(1-$G671))</f>
        <v>1.0941130209287357</v>
      </c>
      <c r="W671" s="36">
        <f>Inputs!$B$13</f>
        <v>12660</v>
      </c>
      <c r="X671" s="36">
        <f t="shared" si="103"/>
        <v>13580.942413762767</v>
      </c>
      <c r="Y671" s="36">
        <f t="shared" si="104"/>
        <v>14597.816471362519</v>
      </c>
      <c r="Z671" s="36">
        <f t="shared" si="105"/>
        <v>15721.645277946071</v>
      </c>
      <c r="AA671" s="36">
        <f t="shared" si="106"/>
        <v>16964.752484635294</v>
      </c>
      <c r="AB671" s="36">
        <f t="shared" si="107"/>
        <v>55775.413956626202</v>
      </c>
      <c r="AC671" s="36">
        <f t="shared" si="108"/>
        <v>282865.81279725244</v>
      </c>
      <c r="AD671" s="36">
        <f t="shared" si="109"/>
        <v>179991.97243938735</v>
      </c>
    </row>
    <row r="672" spans="1:30" ht="14.25" customHeight="1" x14ac:dyDescent="0.25">
      <c r="A672" s="16">
        <v>656</v>
      </c>
      <c r="B672" s="34">
        <v>0.203489109273469</v>
      </c>
      <c r="C672" s="34">
        <v>0.101113269908985</v>
      </c>
      <c r="D672" s="34">
        <v>1.04275422910741E-2</v>
      </c>
      <c r="E672" s="34">
        <v>2.4546679519923599E-2</v>
      </c>
      <c r="F672" s="34">
        <v>1.7898958354622099E-2</v>
      </c>
      <c r="G672" s="34">
        <v>0.20320929467889901</v>
      </c>
      <c r="H672" s="35">
        <v>1.0888561579089999</v>
      </c>
      <c r="I672" s="34">
        <v>9.2568533901263406E-2</v>
      </c>
      <c r="J672" s="34">
        <v>2.5810672029637199E-2</v>
      </c>
      <c r="K672" s="36">
        <f>Inputs!$B$12*(1+$B672)^4</f>
        <v>125869.32658109401</v>
      </c>
      <c r="L672" s="36">
        <f t="shared" si="100"/>
        <v>18382.318775855034</v>
      </c>
      <c r="M672" s="36">
        <f t="shared" si="101"/>
        <v>239499.620204821</v>
      </c>
      <c r="N672" s="37">
        <f>M672/Inputs!$B$6</f>
        <v>365.09088445856861</v>
      </c>
      <c r="O672" s="38">
        <f>IF(N672&gt;Inputs!$B$4,1,0)</f>
        <v>0</v>
      </c>
      <c r="P672" s="34">
        <f t="shared" si="102"/>
        <v>6.6757861871626203E-2</v>
      </c>
      <c r="Q672" s="36">
        <f>Inputs!$B$12*(1+$B672)^0*$C672+Inputs!$B$29*(1+$D672)^0*Inputs!$B$19+Inputs!$B$30*(1+$E672)^0*Inputs!$B$20+Inputs!$B$31*(1+$F672)^0*Inputs!$B$21+Inputs!$B$22*(1+Inputs!$B$23)^0</f>
        <v>14088.84022196602</v>
      </c>
      <c r="R672" s="36">
        <f>Inputs!$B$12*(1+$B672)^1*$C672+Inputs!$B$29*(1+$D672)^1*Inputs!$B$19+Inputs!$B$30*(1+$E672)^1*Inputs!$B$20+Inputs!$B$31*(1+$F672)^1*Inputs!$B$21+Inputs!$B$22*(1+Inputs!$B$23)^1</f>
        <v>15431.162052991658</v>
      </c>
      <c r="S672" s="36">
        <f>Inputs!$B$12*(1+$B672)^2*$C672+Inputs!$B$29*(1+$D672)^2*Inputs!$B$19+Inputs!$B$30*(1+$E672)^2*Inputs!$B$20+Inputs!$B$31*(1+$F672)^2*Inputs!$B$21+Inputs!$B$22*(1+Inputs!$B$23)^2</f>
        <v>17025.94374392815</v>
      </c>
      <c r="T672" s="36">
        <f>Inputs!$B$12*(1+$B672)^3*$C672+Inputs!$B$29*(1+$D672)^3*Inputs!$B$19+Inputs!$B$30*(1+$E672)^3*Inputs!$B$20+Inputs!$B$31*(1+$F672)^3*Inputs!$B$21+Inputs!$B$22*(1+Inputs!$B$23)^3</f>
        <v>18924.30900893129</v>
      </c>
      <c r="U672" s="36">
        <f>Inputs!$B$12*(1+$B672)^4*$C672+Inputs!$B$29*(1+$D672)^4*Inputs!$B$19+Inputs!$B$30*(1+$E672)^4*Inputs!$B$20+Inputs!$B$31*(1+$F672)^4*Inputs!$B$21+Inputs!$B$22*(1+Inputs!$B$23)^4</f>
        <v>21187.783286130212</v>
      </c>
      <c r="V672" s="35">
        <f>Inputs!$B$13/(Q672*(1-$G672))</f>
        <v>1.1277535488251007</v>
      </c>
      <c r="W672" s="36">
        <f>Inputs!$B$13</f>
        <v>12660</v>
      </c>
      <c r="X672" s="36">
        <f t="shared" si="103"/>
        <v>13746.62350201685</v>
      </c>
      <c r="Y672" s="36">
        <f t="shared" si="104"/>
        <v>15035.389682172638</v>
      </c>
      <c r="Z672" s="36">
        <f t="shared" si="105"/>
        <v>16565.180726403261</v>
      </c>
      <c r="AA672" s="36">
        <f t="shared" si="106"/>
        <v>18382.318775855034</v>
      </c>
      <c r="AB672" s="36">
        <f t="shared" si="107"/>
        <v>58064.379874087368</v>
      </c>
      <c r="AC672" s="36">
        <f t="shared" si="108"/>
        <v>282465.28945435688</v>
      </c>
      <c r="AD672" s="36">
        <f t="shared" si="109"/>
        <v>181435.24033073362</v>
      </c>
    </row>
    <row r="673" spans="1:30" ht="14.25" customHeight="1" x14ac:dyDescent="0.25">
      <c r="A673" s="16">
        <v>657</v>
      </c>
      <c r="B673" s="34">
        <v>0.24994049369888099</v>
      </c>
      <c r="C673" s="34">
        <v>9.0245924895046098E-2</v>
      </c>
      <c r="D673" s="34">
        <v>2.29116093229902E-2</v>
      </c>
      <c r="E673" s="34">
        <v>3.6995126383354601E-2</v>
      </c>
      <c r="F673" s="34">
        <v>1.53675315923196E-2</v>
      </c>
      <c r="G673" s="34">
        <v>0.21234780139554801</v>
      </c>
      <c r="H673" s="35">
        <v>1.09949254217127</v>
      </c>
      <c r="I673" s="34">
        <v>0.103755244745596</v>
      </c>
      <c r="J673" s="34">
        <v>2.3460224912630199E-2</v>
      </c>
      <c r="K673" s="36">
        <f>Inputs!$B$12*(1+$B673)^4</f>
        <v>146456.48341309966</v>
      </c>
      <c r="L673" s="36">
        <f t="shared" si="100"/>
        <v>19000.275743173508</v>
      </c>
      <c r="M673" s="36">
        <f t="shared" si="101"/>
        <v>204949.0817343758</v>
      </c>
      <c r="N673" s="37">
        <f>M673/Inputs!$B$6</f>
        <v>312.42238069264602</v>
      </c>
      <c r="O673" s="38">
        <f>IF(N673&gt;Inputs!$B$4,1,0)</f>
        <v>0</v>
      </c>
      <c r="P673" s="34">
        <f t="shared" si="102"/>
        <v>8.0295019832965803E-2</v>
      </c>
      <c r="Q673" s="36">
        <f>Inputs!$B$12*(1+$B673)^0*$C673+Inputs!$B$29*(1+$D673)^0*Inputs!$B$19+Inputs!$B$30*(1+$E673)^0*Inputs!$B$20+Inputs!$B$31*(1+$F673)^0*Inputs!$B$21+Inputs!$B$22*(1+Inputs!$B$23)^0</f>
        <v>13436.799521129687</v>
      </c>
      <c r="R673" s="36">
        <f>Inputs!$B$12*(1+$B673)^1*$C673+Inputs!$B$29*(1+$D673)^1*Inputs!$B$19+Inputs!$B$30*(1+$E673)^1*Inputs!$B$20+Inputs!$B$31*(1+$F673)^1*Inputs!$B$21+Inputs!$B$22*(1+Inputs!$B$23)^1</f>
        <v>14958.968994830411</v>
      </c>
      <c r="S673" s="36">
        <f>Inputs!$B$12*(1+$B673)^2*$C673+Inputs!$B$29*(1+$D673)^2*Inputs!$B$19+Inputs!$B$30*(1+$E673)^2*Inputs!$B$20+Inputs!$B$31*(1+$F673)^2*Inputs!$B$21+Inputs!$B$22*(1+Inputs!$B$23)^2</f>
        <v>16823.562770494431</v>
      </c>
      <c r="T673" s="36">
        <f>Inputs!$B$12*(1+$B673)^3*$C673+Inputs!$B$29*(1+$D673)^3*Inputs!$B$19+Inputs!$B$30*(1+$E673)^3*Inputs!$B$20+Inputs!$B$31*(1+$F673)^3*Inputs!$B$21+Inputs!$B$22*(1+Inputs!$B$23)^3</f>
        <v>19115.247060870679</v>
      </c>
      <c r="U673" s="36">
        <f>Inputs!$B$12*(1+$B673)^4*$C673+Inputs!$B$29*(1+$D673)^4*Inputs!$B$19+Inputs!$B$30*(1+$E673)^4*Inputs!$B$20+Inputs!$B$31*(1+$F673)^4*Inputs!$B$21+Inputs!$B$22*(1+Inputs!$B$23)^4</f>
        <v>21939.823336265956</v>
      </c>
      <c r="V673" s="35">
        <f>Inputs!$B$13/(Q673*(1-$G673))</f>
        <v>1.1961988445978704</v>
      </c>
      <c r="W673" s="36">
        <f>Inputs!$B$13</f>
        <v>12660</v>
      </c>
      <c r="X673" s="36">
        <f t="shared" si="103"/>
        <v>13809.31114987263</v>
      </c>
      <c r="Y673" s="36">
        <f t="shared" si="104"/>
        <v>15210.236667919668</v>
      </c>
      <c r="Z673" s="36">
        <f t="shared" si="105"/>
        <v>16918.149186997023</v>
      </c>
      <c r="AA673" s="36">
        <f t="shared" si="106"/>
        <v>19000.275743173508</v>
      </c>
      <c r="AB673" s="36">
        <f t="shared" si="107"/>
        <v>57113.708524269794</v>
      </c>
      <c r="AC673" s="36">
        <f t="shared" si="108"/>
        <v>242182.22407769575</v>
      </c>
      <c r="AD673" s="36">
        <f t="shared" si="109"/>
        <v>147835.37321010602</v>
      </c>
    </row>
    <row r="674" spans="1:30" ht="14.25" customHeight="1" x14ac:dyDescent="0.25">
      <c r="A674" s="16">
        <v>658</v>
      </c>
      <c r="B674" s="34">
        <v>0.37066362349411203</v>
      </c>
      <c r="C674" s="34">
        <v>0.101455873139859</v>
      </c>
      <c r="D674" s="34">
        <v>2.0867595948135899E-2</v>
      </c>
      <c r="E674" s="34">
        <v>4.7824951615143003E-2</v>
      </c>
      <c r="F674" s="34">
        <v>2.6403934585765699E-3</v>
      </c>
      <c r="G674" s="34">
        <v>0.17719680855054301</v>
      </c>
      <c r="H674" s="35">
        <v>1.0305374220936601</v>
      </c>
      <c r="I674" s="34">
        <v>0.100034036308444</v>
      </c>
      <c r="J674" s="34">
        <v>2.6972420413400099E-2</v>
      </c>
      <c r="K674" s="36">
        <f>Inputs!$B$12*(1+$B674)^4</f>
        <v>211775.05272772192</v>
      </c>
      <c r="L674" s="36">
        <f t="shared" si="100"/>
        <v>25494.632253630713</v>
      </c>
      <c r="M674" s="36">
        <f t="shared" si="101"/>
        <v>288975.32083224453</v>
      </c>
      <c r="N674" s="37">
        <f>M674/Inputs!$B$6</f>
        <v>440.51115980525083</v>
      </c>
      <c r="O674" s="38">
        <f>IF(N674&gt;Inputs!$B$4,1,0)</f>
        <v>1</v>
      </c>
      <c r="P674" s="34">
        <f t="shared" si="102"/>
        <v>7.3061615895043897E-2</v>
      </c>
      <c r="Q674" s="36">
        <f>Inputs!$B$12*(1+$B674)^0*$C674+Inputs!$B$29*(1+$D674)^0*Inputs!$B$19+Inputs!$B$30*(1+$E674)^0*Inputs!$B$20+Inputs!$B$31*(1+$F674)^0*Inputs!$B$21+Inputs!$B$22*(1+Inputs!$B$23)^0</f>
        <v>14109.396415818461</v>
      </c>
      <c r="R674" s="36">
        <f>Inputs!$B$12*(1+$B674)^1*$C674+Inputs!$B$29*(1+$D674)^1*Inputs!$B$19+Inputs!$B$30*(1+$E674)^1*Inputs!$B$20+Inputs!$B$31*(1+$F674)^1*Inputs!$B$21+Inputs!$B$22*(1+Inputs!$B$23)^1</f>
        <v>16497.566158556165</v>
      </c>
      <c r="S674" s="36">
        <f>Inputs!$B$12*(1+$B674)^2*$C674+Inputs!$B$29*(1+$D674)^2*Inputs!$B$19+Inputs!$B$30*(1+$E674)^2*Inputs!$B$20+Inputs!$B$31*(1+$F674)^2*Inputs!$B$21+Inputs!$B$22*(1+Inputs!$B$23)^2</f>
        <v>19727.226108930616</v>
      </c>
      <c r="T674" s="36">
        <f>Inputs!$B$12*(1+$B674)^3*$C674+Inputs!$B$29*(1+$D674)^3*Inputs!$B$19+Inputs!$B$30*(1+$E674)^3*Inputs!$B$20+Inputs!$B$31*(1+$F674)^3*Inputs!$B$21+Inputs!$B$22*(1+Inputs!$B$23)^3</f>
        <v>24108.623567066308</v>
      </c>
      <c r="U674" s="36">
        <f>Inputs!$B$12*(1+$B674)^4*$C674+Inputs!$B$29*(1+$D674)^4*Inputs!$B$19+Inputs!$B$30*(1+$E674)^4*Inputs!$B$20+Inputs!$B$31*(1+$F674)^4*Inputs!$B$21+Inputs!$B$22*(1+Inputs!$B$23)^4</f>
        <v>30066.925211092857</v>
      </c>
      <c r="V674" s="35">
        <f>Inputs!$B$13/(Q674*(1-$G674))</f>
        <v>1.0905091216355915</v>
      </c>
      <c r="W674" s="36">
        <f>Inputs!$B$13</f>
        <v>12660</v>
      </c>
      <c r="X674" s="36">
        <f t="shared" si="103"/>
        <v>14599.325826668979</v>
      </c>
      <c r="Y674" s="36">
        <f t="shared" si="104"/>
        <v>17214.015629396359</v>
      </c>
      <c r="Z674" s="36">
        <f t="shared" si="105"/>
        <v>20739.822079678604</v>
      </c>
      <c r="AA674" s="36">
        <f t="shared" si="106"/>
        <v>25494.632253630713</v>
      </c>
      <c r="AB674" s="36">
        <f t="shared" si="107"/>
        <v>66497.027322362512</v>
      </c>
      <c r="AC674" s="36">
        <f t="shared" si="108"/>
        <v>358358.95322480454</v>
      </c>
      <c r="AD674" s="36">
        <f t="shared" si="109"/>
        <v>222478.293509882</v>
      </c>
    </row>
    <row r="675" spans="1:30" ht="14.25" customHeight="1" x14ac:dyDescent="0.25">
      <c r="A675" s="16">
        <v>659</v>
      </c>
      <c r="B675" s="34">
        <v>0.29432734869788801</v>
      </c>
      <c r="C675" s="34">
        <v>8.5291126930146205E-2</v>
      </c>
      <c r="D675" s="34">
        <v>4.4706626063565597E-2</v>
      </c>
      <c r="E675" s="34">
        <v>3.6778723422181601E-2</v>
      </c>
      <c r="F675" s="34">
        <v>-1.04271728778789E-2</v>
      </c>
      <c r="G675" s="34">
        <v>0.21256778445932301</v>
      </c>
      <c r="H675" s="35">
        <v>1.01759946878366</v>
      </c>
      <c r="I675" s="34">
        <v>9.6272744205900096E-2</v>
      </c>
      <c r="J675" s="34">
        <v>2.1268250457718799E-2</v>
      </c>
      <c r="K675" s="36">
        <f>Inputs!$B$12*(1+$B675)^4</f>
        <v>168394.44521809154</v>
      </c>
      <c r="L675" s="36">
        <f t="shared" si="100"/>
        <v>18374.771758957362</v>
      </c>
      <c r="M675" s="36">
        <f t="shared" si="101"/>
        <v>215164.62065677327</v>
      </c>
      <c r="N675" s="37">
        <f>M675/Inputs!$B$6</f>
        <v>327.9948485621544</v>
      </c>
      <c r="O675" s="38">
        <f>IF(N675&gt;Inputs!$B$4,1,0)</f>
        <v>0</v>
      </c>
      <c r="P675" s="34">
        <f t="shared" si="102"/>
        <v>7.50044937481813E-2</v>
      </c>
      <c r="Q675" s="36">
        <f>Inputs!$B$12*(1+$B675)^0*$C675+Inputs!$B$29*(1+$D675)^0*Inputs!$B$19+Inputs!$B$30*(1+$E675)^0*Inputs!$B$20+Inputs!$B$31*(1+$F675)^0*Inputs!$B$21+Inputs!$B$22*(1+Inputs!$B$23)^0</f>
        <v>13139.511643235695</v>
      </c>
      <c r="R675" s="36">
        <f>Inputs!$B$12*(1+$B675)^1*$C675+Inputs!$B$29*(1+$D675)^1*Inputs!$B$19+Inputs!$B$30*(1+$E675)^1*Inputs!$B$20+Inputs!$B$31*(1+$F675)^1*Inputs!$B$21+Inputs!$B$22*(1+Inputs!$B$23)^1</f>
        <v>14769.470107835696</v>
      </c>
      <c r="S675" s="36">
        <f>Inputs!$B$12*(1+$B675)^2*$C675+Inputs!$B$29*(1+$D675)^2*Inputs!$B$19+Inputs!$B$30*(1+$E675)^2*Inputs!$B$20+Inputs!$B$31*(1+$F675)^2*Inputs!$B$21+Inputs!$B$22*(1+Inputs!$B$23)^2</f>
        <v>16851.157150392581</v>
      </c>
      <c r="T675" s="36">
        <f>Inputs!$B$12*(1+$B675)^3*$C675+Inputs!$B$29*(1+$D675)^3*Inputs!$B$19+Inputs!$B$30*(1+$E675)^3*Inputs!$B$20+Inputs!$B$31*(1+$F675)^3*Inputs!$B$21+Inputs!$B$22*(1+Inputs!$B$23)^3</f>
        <v>19515.406109214404</v>
      </c>
      <c r="U675" s="36">
        <f>Inputs!$B$12*(1+$B675)^4*$C675+Inputs!$B$29*(1+$D675)^4*Inputs!$B$19+Inputs!$B$30*(1+$E675)^4*Inputs!$B$20+Inputs!$B$31*(1+$F675)^4*Inputs!$B$21+Inputs!$B$22*(1+Inputs!$B$23)^4</f>
        <v>22931.47038264155</v>
      </c>
      <c r="V675" s="35">
        <f>Inputs!$B$13/(Q675*(1-$G675))</f>
        <v>1.2236051687493275</v>
      </c>
      <c r="W675" s="36">
        <f>Inputs!$B$13</f>
        <v>12660</v>
      </c>
      <c r="X675" s="36">
        <f t="shared" si="103"/>
        <v>13631.515634706184</v>
      </c>
      <c r="Y675" s="36">
        <f t="shared" si="104"/>
        <v>14869.433544932826</v>
      </c>
      <c r="Z675" s="36">
        <f t="shared" si="105"/>
        <v>16428.937013809573</v>
      </c>
      <c r="AA675" s="36">
        <f t="shared" si="106"/>
        <v>18374.771758957362</v>
      </c>
      <c r="AB675" s="36">
        <f t="shared" si="107"/>
        <v>57155.769216701818</v>
      </c>
      <c r="AC675" s="36">
        <f t="shared" si="108"/>
        <v>250192.6227224927</v>
      </c>
      <c r="AD675" s="36">
        <f t="shared" si="109"/>
        <v>158008.85144007145</v>
      </c>
    </row>
    <row r="676" spans="1:30" ht="14.25" customHeight="1" x14ac:dyDescent="0.25">
      <c r="A676" s="16">
        <v>660</v>
      </c>
      <c r="B676" s="34">
        <v>0.178668994996425</v>
      </c>
      <c r="C676" s="34">
        <v>0.108292067632399</v>
      </c>
      <c r="D676" s="34">
        <v>2.88950415977632E-2</v>
      </c>
      <c r="E676" s="34">
        <v>5.01856004458286E-2</v>
      </c>
      <c r="F676" s="34">
        <v>2.5304174564850301E-2</v>
      </c>
      <c r="G676" s="34">
        <v>0.201777279519925</v>
      </c>
      <c r="H676" s="35">
        <v>0.92543624440239602</v>
      </c>
      <c r="I676" s="34">
        <v>9.5097820460215504E-2</v>
      </c>
      <c r="J676" s="34">
        <v>3.2403545190518301E-2</v>
      </c>
      <c r="K676" s="36">
        <f>Inputs!$B$12*(1+$B676)^4</f>
        <v>115802.7008437116</v>
      </c>
      <c r="L676" s="36">
        <f t="shared" si="100"/>
        <v>16022.178575353886</v>
      </c>
      <c r="M676" s="36">
        <f t="shared" si="101"/>
        <v>221660.21293395769</v>
      </c>
      <c r="N676" s="37">
        <f>M676/Inputs!$B$6</f>
        <v>337.89666605786232</v>
      </c>
      <c r="O676" s="38">
        <f>IF(N676&gt;Inputs!$B$4,1,0)</f>
        <v>0</v>
      </c>
      <c r="P676" s="34">
        <f t="shared" si="102"/>
        <v>6.2694275269697203E-2</v>
      </c>
      <c r="Q676" s="36">
        <f>Inputs!$B$12*(1+$B676)^0*$C676+Inputs!$B$29*(1+$D676)^0*Inputs!$B$19+Inputs!$B$30*(1+$E676)^0*Inputs!$B$20+Inputs!$B$31*(1+$F676)^0*Inputs!$B$21+Inputs!$B$22*(1+Inputs!$B$23)^0</f>
        <v>14519.568085370862</v>
      </c>
      <c r="R676" s="36">
        <f>Inputs!$B$12*(1+$B676)^1*$C676+Inputs!$B$29*(1+$D676)^1*Inputs!$B$19+Inputs!$B$30*(1+$E676)^1*Inputs!$B$20+Inputs!$B$31*(1+$F676)^1*Inputs!$B$21+Inputs!$B$22*(1+Inputs!$B$23)^1</f>
        <v>15946.970681580529</v>
      </c>
      <c r="S676" s="36">
        <f>Inputs!$B$12*(1+$B676)^2*$C676+Inputs!$B$29*(1+$D676)^2*Inputs!$B$19+Inputs!$B$30*(1+$E676)^2*Inputs!$B$20+Inputs!$B$31*(1+$F676)^2*Inputs!$B$21+Inputs!$B$22*(1+Inputs!$B$23)^2</f>
        <v>17591.68754157381</v>
      </c>
      <c r="T676" s="36">
        <f>Inputs!$B$12*(1+$B676)^3*$C676+Inputs!$B$29*(1+$D676)^3*Inputs!$B$19+Inputs!$B$30*(1+$E676)^3*Inputs!$B$20+Inputs!$B$31*(1+$F676)^3*Inputs!$B$21+Inputs!$B$22*(1+Inputs!$B$23)^3</f>
        <v>19491.185717712753</v>
      </c>
      <c r="U676" s="36">
        <f>Inputs!$B$12*(1+$B676)^4*$C676+Inputs!$B$29*(1+$D676)^4*Inputs!$B$19+Inputs!$B$30*(1+$E676)^4*Inputs!$B$20+Inputs!$B$31*(1+$F676)^4*Inputs!$B$21+Inputs!$B$22*(1+Inputs!$B$23)^4</f>
        <v>21689.571794362215</v>
      </c>
      <c r="V676" s="35">
        <f>Inputs!$B$13/(Q676*(1-$G676))</f>
        <v>1.0923351848692713</v>
      </c>
      <c r="W676" s="36">
        <f>Inputs!$B$13</f>
        <v>12660</v>
      </c>
      <c r="X676" s="36">
        <f t="shared" si="103"/>
        <v>13373.466594851921</v>
      </c>
      <c r="Y676" s="36">
        <f t="shared" si="104"/>
        <v>14166.858644693784</v>
      </c>
      <c r="Z676" s="36">
        <f t="shared" si="105"/>
        <v>15047.387717264501</v>
      </c>
      <c r="AA676" s="36">
        <f t="shared" si="106"/>
        <v>16022.178575353886</v>
      </c>
      <c r="AB676" s="36">
        <f t="shared" si="107"/>
        <v>54135.610611284763</v>
      </c>
      <c r="AC676" s="36">
        <f t="shared" si="108"/>
        <v>263841.53723308217</v>
      </c>
      <c r="AD676" s="36">
        <f t="shared" si="109"/>
        <v>167524.60232267293</v>
      </c>
    </row>
    <row r="677" spans="1:30" ht="14.25" customHeight="1" x14ac:dyDescent="0.25">
      <c r="A677" s="16">
        <v>661</v>
      </c>
      <c r="B677" s="34">
        <v>0.24181950397592999</v>
      </c>
      <c r="C677" s="34">
        <v>7.5829238348663494E-2</v>
      </c>
      <c r="D677" s="34">
        <v>3.6133278972665002E-2</v>
      </c>
      <c r="E677" s="34">
        <v>5.49235595378368E-2</v>
      </c>
      <c r="F677" s="34">
        <v>1.21534450939462E-2</v>
      </c>
      <c r="G677" s="34">
        <v>0.19700457268066701</v>
      </c>
      <c r="H677" s="35">
        <v>1.1021901456990399</v>
      </c>
      <c r="I677" s="34">
        <v>0.102717843688478</v>
      </c>
      <c r="J677" s="34">
        <v>2.4392099350502999E-2</v>
      </c>
      <c r="K677" s="36">
        <f>Inputs!$B$12*(1+$B677)^4</f>
        <v>142687.24631431579</v>
      </c>
      <c r="L677" s="36">
        <f t="shared" si="100"/>
        <v>17593.575737848867</v>
      </c>
      <c r="M677" s="36">
        <f t="shared" si="101"/>
        <v>196360.56337859423</v>
      </c>
      <c r="N677" s="37">
        <f>M677/Inputs!$B$6</f>
        <v>299.33012710151559</v>
      </c>
      <c r="O677" s="38">
        <f>IF(N677&gt;Inputs!$B$4,1,0)</f>
        <v>0</v>
      </c>
      <c r="P677" s="34">
        <f t="shared" si="102"/>
        <v>7.8325744337974998E-2</v>
      </c>
      <c r="Q677" s="36">
        <f>Inputs!$B$12*(1+$B677)^0*$C677+Inputs!$B$29*(1+$D677)^0*Inputs!$B$19+Inputs!$B$30*(1+$E677)^0*Inputs!$B$20+Inputs!$B$31*(1+$F677)^0*Inputs!$B$21+Inputs!$B$22*(1+Inputs!$B$23)^0</f>
        <v>12571.798328346733</v>
      </c>
      <c r="R677" s="36">
        <f>Inputs!$B$12*(1+$B677)^1*$C677+Inputs!$B$29*(1+$D677)^1*Inputs!$B$19+Inputs!$B$30*(1+$E677)^1*Inputs!$B$20+Inputs!$B$31*(1+$F677)^1*Inputs!$B$21+Inputs!$B$22*(1+Inputs!$B$23)^1</f>
        <v>13914.937293837171</v>
      </c>
      <c r="S677" s="36">
        <f>Inputs!$B$12*(1+$B677)^2*$C677+Inputs!$B$29*(1+$D677)^2*Inputs!$B$19+Inputs!$B$30*(1+$E677)^2*Inputs!$B$20+Inputs!$B$31*(1+$F677)^2*Inputs!$B$21+Inputs!$B$22*(1+Inputs!$B$23)^2</f>
        <v>15534.606909313072</v>
      </c>
      <c r="T677" s="36">
        <f>Inputs!$B$12*(1+$B677)^3*$C677+Inputs!$B$29*(1+$D677)^3*Inputs!$B$19+Inputs!$B$30*(1+$E677)^3*Inputs!$B$20+Inputs!$B$31*(1+$F677)^3*Inputs!$B$21+Inputs!$B$22*(1+Inputs!$B$23)^3</f>
        <v>17495.661880496278</v>
      </c>
      <c r="U677" s="36">
        <f>Inputs!$B$12*(1+$B677)^4*$C677+Inputs!$B$29*(1+$D677)^4*Inputs!$B$19+Inputs!$B$30*(1+$E677)^4*Inputs!$B$20+Inputs!$B$31*(1+$F677)^4*Inputs!$B$21+Inputs!$B$22*(1+Inputs!$B$23)^4</f>
        <v>19878.541596696767</v>
      </c>
      <c r="V677" s="35">
        <f>Inputs!$B$13/(Q677*(1-$G677))</f>
        <v>1.2540741845466556</v>
      </c>
      <c r="W677" s="36">
        <f>Inputs!$B$13</f>
        <v>12660</v>
      </c>
      <c r="X677" s="36">
        <f t="shared" si="103"/>
        <v>13588.288155891883</v>
      </c>
      <c r="Y677" s="36">
        <f t="shared" si="104"/>
        <v>14696.277829759476</v>
      </c>
      <c r="Z677" s="36">
        <f t="shared" si="105"/>
        <v>16018.051658411629</v>
      </c>
      <c r="AA677" s="36">
        <f t="shared" si="106"/>
        <v>17593.575737848867</v>
      </c>
      <c r="AB677" s="36">
        <f t="shared" si="107"/>
        <v>55238.865305558997</v>
      </c>
      <c r="AC677" s="36">
        <f t="shared" si="108"/>
        <v>230099.56863492</v>
      </c>
      <c r="AD677" s="36">
        <f t="shared" si="109"/>
        <v>141121.69807303522</v>
      </c>
    </row>
    <row r="678" spans="1:30" ht="14.25" customHeight="1" x14ac:dyDescent="0.25">
      <c r="A678" s="16">
        <v>662</v>
      </c>
      <c r="B678" s="34">
        <v>0.31073357723710199</v>
      </c>
      <c r="C678" s="34">
        <v>5.5851335090213498E-2</v>
      </c>
      <c r="D678" s="34">
        <v>5.17425469692437E-2</v>
      </c>
      <c r="E678" s="34">
        <v>5.8086906284957197E-2</v>
      </c>
      <c r="F678" s="34">
        <v>1.6085471703873699E-2</v>
      </c>
      <c r="G678" s="34">
        <v>0.21889211343352799</v>
      </c>
      <c r="H678" s="35">
        <v>0.985263677450544</v>
      </c>
      <c r="I678" s="34">
        <v>9.1989844251047101E-2</v>
      </c>
      <c r="J678" s="34">
        <v>1.6458180530609001E-2</v>
      </c>
      <c r="K678" s="36">
        <f>Inputs!$B$12*(1+$B678)^4</f>
        <v>177096.08079441747</v>
      </c>
      <c r="L678" s="36">
        <f t="shared" si="100"/>
        <v>14849.807762102342</v>
      </c>
      <c r="M678" s="36">
        <f t="shared" si="101"/>
        <v>181241.42337494151</v>
      </c>
      <c r="N678" s="37">
        <f>M678/Inputs!$B$6</f>
        <v>276.28265758375233</v>
      </c>
      <c r="O678" s="38">
        <f>IF(N678&gt;Inputs!$B$4,1,0)</f>
        <v>0</v>
      </c>
      <c r="P678" s="34">
        <f t="shared" si="102"/>
        <v>7.5531663720438097E-2</v>
      </c>
      <c r="Q678" s="36">
        <f>Inputs!$B$12*(1+$B678)^0*$C678+Inputs!$B$29*(1+$D678)^0*Inputs!$B$19+Inputs!$B$30*(1+$E678)^0*Inputs!$B$20+Inputs!$B$31*(1+$F678)^0*Inputs!$B$21+Inputs!$B$22*(1+Inputs!$B$23)^0</f>
        <v>11373.12413283973</v>
      </c>
      <c r="R678" s="36">
        <f>Inputs!$B$12*(1+$B678)^1*$C678+Inputs!$B$29*(1+$D678)^1*Inputs!$B$19+Inputs!$B$30*(1+$E678)^1*Inputs!$B$20+Inputs!$B$31*(1+$F678)^1*Inputs!$B$21+Inputs!$B$22*(1+Inputs!$B$23)^1</f>
        <v>12734.514837818278</v>
      </c>
      <c r="S678" s="36">
        <f>Inputs!$B$12*(1+$B678)^2*$C678+Inputs!$B$29*(1+$D678)^2*Inputs!$B$19+Inputs!$B$30*(1+$E678)^2*Inputs!$B$20+Inputs!$B$31*(1+$F678)^2*Inputs!$B$21+Inputs!$B$22*(1+Inputs!$B$23)^2</f>
        <v>14435.869851311902</v>
      </c>
      <c r="T678" s="36">
        <f>Inputs!$B$12*(1+$B678)^3*$C678+Inputs!$B$29*(1+$D678)^3*Inputs!$B$19+Inputs!$B$30*(1+$E678)^3*Inputs!$B$20+Inputs!$B$31*(1+$F678)^3*Inputs!$B$21+Inputs!$B$22*(1+Inputs!$B$23)^3</f>
        <v>16578.637263647382</v>
      </c>
      <c r="U678" s="36">
        <f>Inputs!$B$12*(1+$B678)^4*$C678+Inputs!$B$29*(1+$D678)^4*Inputs!$B$19+Inputs!$B$30*(1+$E678)^4*Inputs!$B$20+Inputs!$B$31*(1+$F678)^4*Inputs!$B$21+Inputs!$B$22*(1+Inputs!$B$23)^4</f>
        <v>19295.557736321131</v>
      </c>
      <c r="V678" s="35">
        <f>Inputs!$B$13/(Q678*(1-$G678))</f>
        <v>1.4250920050023212</v>
      </c>
      <c r="W678" s="36">
        <f>Inputs!$B$13</f>
        <v>12660</v>
      </c>
      <c r="X678" s="36">
        <f t="shared" si="103"/>
        <v>13081.686496676708</v>
      </c>
      <c r="Y678" s="36">
        <f t="shared" si="104"/>
        <v>13589.551339972211</v>
      </c>
      <c r="Z678" s="36">
        <f t="shared" si="105"/>
        <v>14182.784993258179</v>
      </c>
      <c r="AA678" s="36">
        <f t="shared" si="106"/>
        <v>14849.807762102342</v>
      </c>
      <c r="AB678" s="36">
        <f t="shared" si="107"/>
        <v>52538.53328805005</v>
      </c>
      <c r="AC678" s="36">
        <f t="shared" si="108"/>
        <v>199839.48235224059</v>
      </c>
      <c r="AD678" s="36">
        <f t="shared" si="109"/>
        <v>128702.89008689146</v>
      </c>
    </row>
    <row r="679" spans="1:30" ht="14.25" customHeight="1" x14ac:dyDescent="0.25">
      <c r="A679" s="16">
        <v>663</v>
      </c>
      <c r="B679" s="34">
        <v>0.33535743428533099</v>
      </c>
      <c r="C679" s="34">
        <v>9.0932677168465301E-2</v>
      </c>
      <c r="D679" s="34">
        <v>2.3206424418539099E-2</v>
      </c>
      <c r="E679" s="34">
        <v>2.9406745525677399E-2</v>
      </c>
      <c r="F679" s="34">
        <v>1.2028869355228801E-2</v>
      </c>
      <c r="G679" s="34">
        <v>0.17791344457496</v>
      </c>
      <c r="H679" s="35">
        <v>1.00087523418697</v>
      </c>
      <c r="I679" s="34">
        <v>8.9323274390377697E-2</v>
      </c>
      <c r="J679" s="34">
        <v>2.6697295692726698E-2</v>
      </c>
      <c r="K679" s="36">
        <f>Inputs!$B$12*(1+$B679)^4</f>
        <v>190783.74289606983</v>
      </c>
      <c r="L679" s="36">
        <f t="shared" si="100"/>
        <v>21334.162701909987</v>
      </c>
      <c r="M679" s="36">
        <f t="shared" si="101"/>
        <v>290650.47625337477</v>
      </c>
      <c r="N679" s="37">
        <f>M679/Inputs!$B$6</f>
        <v>443.06475038624205</v>
      </c>
      <c r="O679" s="38">
        <f>IF(N679&gt;Inputs!$B$4,1,0)</f>
        <v>1</v>
      </c>
      <c r="P679" s="34">
        <f t="shared" si="102"/>
        <v>6.2625978697650991E-2</v>
      </c>
      <c r="Q679" s="36">
        <f>Inputs!$B$12*(1+$B679)^0*$C679+Inputs!$B$29*(1+$D679)^0*Inputs!$B$19+Inputs!$B$30*(1+$E679)^0*Inputs!$B$20+Inputs!$B$31*(1+$F679)^0*Inputs!$B$21+Inputs!$B$22*(1+Inputs!$B$23)^0</f>
        <v>13478.004657534839</v>
      </c>
      <c r="R679" s="36">
        <f>Inputs!$B$12*(1+$B679)^1*$C679+Inputs!$B$29*(1+$D679)^1*Inputs!$B$19+Inputs!$B$30*(1+$E679)^1*Inputs!$B$20+Inputs!$B$31*(1+$F679)^1*Inputs!$B$21+Inputs!$B$22*(1+Inputs!$B$23)^1</f>
        <v>15443.360658263788</v>
      </c>
      <c r="S679" s="36">
        <f>Inputs!$B$12*(1+$B679)^2*$C679+Inputs!$B$29*(1+$D679)^2*Inputs!$B$19+Inputs!$B$30*(1+$E679)^2*Inputs!$B$20+Inputs!$B$31*(1+$F679)^2*Inputs!$B$21+Inputs!$B$22*(1+Inputs!$B$23)^2</f>
        <v>18024.849471824702</v>
      </c>
      <c r="T679" s="36">
        <f>Inputs!$B$12*(1+$B679)^3*$C679+Inputs!$B$29*(1+$D679)^3*Inputs!$B$19+Inputs!$B$30*(1+$E679)^3*Inputs!$B$20+Inputs!$B$31*(1+$F679)^3*Inputs!$B$21+Inputs!$B$22*(1+Inputs!$B$23)^3</f>
        <v>21428.298068940763</v>
      </c>
      <c r="U679" s="36">
        <f>Inputs!$B$12*(1+$B679)^4*$C679+Inputs!$B$29*(1+$D679)^4*Inputs!$B$19+Inputs!$B$30*(1+$E679)^4*Inputs!$B$20+Inputs!$B$31*(1+$F679)^4*Inputs!$B$21+Inputs!$B$22*(1+Inputs!$B$23)^4</f>
        <v>25928.543048321528</v>
      </c>
      <c r="V679" s="35">
        <f>Inputs!$B$13/(Q679*(1-$G679))</f>
        <v>1.1425903658853249</v>
      </c>
      <c r="W679" s="36">
        <f>Inputs!$B$13</f>
        <v>12660</v>
      </c>
      <c r="X679" s="36">
        <f t="shared" si="103"/>
        <v>14056.278960273468</v>
      </c>
      <c r="Y679" s="36">
        <f t="shared" si="104"/>
        <v>15880.922070745941</v>
      </c>
      <c r="Z679" s="36">
        <f t="shared" si="105"/>
        <v>18255.444254871949</v>
      </c>
      <c r="AA679" s="36">
        <f t="shared" si="106"/>
        <v>21334.162701909987</v>
      </c>
      <c r="AB679" s="36">
        <f t="shared" si="107"/>
        <v>62626.990243740649</v>
      </c>
      <c r="AC679" s="36">
        <f t="shared" si="108"/>
        <v>349754.64826933231</v>
      </c>
      <c r="AD679" s="36">
        <f t="shared" si="109"/>
        <v>228023.48600963413</v>
      </c>
    </row>
    <row r="680" spans="1:30" ht="14.25" customHeight="1" x14ac:dyDescent="0.25">
      <c r="A680" s="16">
        <v>664</v>
      </c>
      <c r="B680" s="34">
        <v>0.34194119500224102</v>
      </c>
      <c r="C680" s="34">
        <v>5.3380582546188403E-2</v>
      </c>
      <c r="D680" s="34">
        <v>3.9267397740498498E-2</v>
      </c>
      <c r="E680" s="34">
        <v>2.9554054873518601E-2</v>
      </c>
      <c r="F680" s="34">
        <v>1.60920580224811E-2</v>
      </c>
      <c r="G680" s="34">
        <v>0.211630764543288</v>
      </c>
      <c r="H680" s="35">
        <v>1.0115583485674899</v>
      </c>
      <c r="I680" s="34">
        <v>0.102544400989576</v>
      </c>
      <c r="J680" s="34">
        <v>1.9905716838295E-2</v>
      </c>
      <c r="K680" s="36">
        <f>Inputs!$B$12*(1+$B680)^4</f>
        <v>194574.17189699903</v>
      </c>
      <c r="L680" s="36">
        <f t="shared" si="100"/>
        <v>15373.112609745427</v>
      </c>
      <c r="M680" s="36">
        <f t="shared" si="101"/>
        <v>168121.84179622066</v>
      </c>
      <c r="N680" s="37">
        <f>M680/Inputs!$B$6</f>
        <v>256.28329542106809</v>
      </c>
      <c r="O680" s="38">
        <f>IF(N680&gt;Inputs!$B$4,1,0)</f>
        <v>0</v>
      </c>
      <c r="P680" s="34">
        <f t="shared" si="102"/>
        <v>8.2638684151281006E-2</v>
      </c>
      <c r="Q680" s="36">
        <f>Inputs!$B$12*(1+$B680)^0*$C680+Inputs!$B$29*(1+$D680)^0*Inputs!$B$19+Inputs!$B$30*(1+$E680)^0*Inputs!$B$20+Inputs!$B$31*(1+$F680)^0*Inputs!$B$21+Inputs!$B$22*(1+Inputs!$B$23)^0</f>
        <v>11224.878980198224</v>
      </c>
      <c r="R680" s="36">
        <f>Inputs!$B$12*(1+$B680)^1*$C680+Inputs!$B$29*(1+$D680)^1*Inputs!$B$19+Inputs!$B$30*(1+$E680)^1*Inputs!$B$20+Inputs!$B$31*(1+$F680)^1*Inputs!$B$21+Inputs!$B$22*(1+Inputs!$B$23)^1</f>
        <v>12527.408017926497</v>
      </c>
      <c r="S680" s="36">
        <f>Inputs!$B$12*(1+$B680)^2*$C680+Inputs!$B$29*(1+$D680)^2*Inputs!$B$19+Inputs!$B$30*(1+$E680)^2*Inputs!$B$20+Inputs!$B$31*(1+$F680)^2*Inputs!$B$21+Inputs!$B$22*(1+Inputs!$B$23)^2</f>
        <v>14210.802412475383</v>
      </c>
      <c r="T680" s="36">
        <f>Inputs!$B$12*(1+$B680)^3*$C680+Inputs!$B$29*(1+$D680)^3*Inputs!$B$19+Inputs!$B$30*(1+$E680)^3*Inputs!$B$20+Inputs!$B$31*(1+$F680)^3*Inputs!$B$21+Inputs!$B$22*(1+Inputs!$B$23)^3</f>
        <v>16403.336133059332</v>
      </c>
      <c r="U680" s="36">
        <f>Inputs!$B$12*(1+$B680)^4*$C680+Inputs!$B$29*(1+$D680)^4*Inputs!$B$19+Inputs!$B$30*(1+$E680)^4*Inputs!$B$20+Inputs!$B$31*(1+$F680)^4*Inputs!$B$21+Inputs!$B$22*(1+Inputs!$B$23)^4</f>
        <v>19277.077849512443</v>
      </c>
      <c r="V680" s="35">
        <f>Inputs!$B$13/(Q680*(1-$G680))</f>
        <v>1.4306136675648169</v>
      </c>
      <c r="W680" s="36">
        <f>Inputs!$B$13</f>
        <v>12660</v>
      </c>
      <c r="X680" s="36">
        <f t="shared" si="103"/>
        <v>13094.388770633466</v>
      </c>
      <c r="Y680" s="36">
        <f t="shared" si="104"/>
        <v>13680.265447154949</v>
      </c>
      <c r="Z680" s="36">
        <f t="shared" si="105"/>
        <v>14436.150664958974</v>
      </c>
      <c r="AA680" s="36">
        <f t="shared" si="106"/>
        <v>15373.112609745427</v>
      </c>
      <c r="AB680" s="36">
        <f t="shared" si="107"/>
        <v>51666.879106677472</v>
      </c>
      <c r="AC680" s="36">
        <f t="shared" si="108"/>
        <v>189731.06357278797</v>
      </c>
      <c r="AD680" s="36">
        <f t="shared" si="109"/>
        <v>116454.96268954319</v>
      </c>
    </row>
    <row r="681" spans="1:30" ht="14.25" customHeight="1" x14ac:dyDescent="0.25">
      <c r="A681" s="16">
        <v>665</v>
      </c>
      <c r="B681" s="34">
        <v>0.30141898269449102</v>
      </c>
      <c r="C681" s="34">
        <v>9.0572196686679193E-2</v>
      </c>
      <c r="D681" s="34">
        <v>6.40120447522953E-3</v>
      </c>
      <c r="E681" s="34">
        <v>2.0481386294317699E-2</v>
      </c>
      <c r="F681" s="34">
        <v>1.6345374822201501E-2</v>
      </c>
      <c r="G681" s="34">
        <v>0.165367779093331</v>
      </c>
      <c r="H681" s="35">
        <v>1.1234189617520201</v>
      </c>
      <c r="I681" s="34">
        <v>0.102664200439081</v>
      </c>
      <c r="J681" s="34">
        <v>1.9217010158564699E-2</v>
      </c>
      <c r="K681" s="36">
        <f>Inputs!$B$12*(1+$B681)^4</f>
        <v>172115.42710745396</v>
      </c>
      <c r="L681" s="36">
        <f t="shared" si="100"/>
        <v>22430.2306838353</v>
      </c>
      <c r="M681" s="36">
        <f t="shared" si="101"/>
        <v>230054.28034140286</v>
      </c>
      <c r="N681" s="37">
        <f>M681/Inputs!$B$6</f>
        <v>350.69250052043117</v>
      </c>
      <c r="O681" s="38">
        <f>IF(N681&gt;Inputs!$B$4,1,0)</f>
        <v>0</v>
      </c>
      <c r="P681" s="34">
        <f t="shared" si="102"/>
        <v>8.3447190280516309E-2</v>
      </c>
      <c r="Q681" s="36">
        <f>Inputs!$B$12*(1+$B681)^0*$C681+Inputs!$B$29*(1+$D681)^0*Inputs!$B$19+Inputs!$B$30*(1+$E681)^0*Inputs!$B$20+Inputs!$B$31*(1+$F681)^0*Inputs!$B$21+Inputs!$B$22*(1+Inputs!$B$23)^0</f>
        <v>13456.375828627672</v>
      </c>
      <c r="R681" s="36">
        <f>Inputs!$B$12*(1+$B681)^1*$C681+Inputs!$B$29*(1+$D681)^1*Inputs!$B$19+Inputs!$B$30*(1+$E681)^1*Inputs!$B$20+Inputs!$B$31*(1+$F681)^1*Inputs!$B$21+Inputs!$B$22*(1+Inputs!$B$23)^1</f>
        <v>15171.68298730439</v>
      </c>
      <c r="S681" s="36">
        <f>Inputs!$B$12*(1+$B681)^2*$C681+Inputs!$B$29*(1+$D681)^2*Inputs!$B$19+Inputs!$B$30*(1+$E681)^2*Inputs!$B$20+Inputs!$B$31*(1+$F681)^2*Inputs!$B$21+Inputs!$B$22*(1+Inputs!$B$23)^2</f>
        <v>17381.041619968652</v>
      </c>
      <c r="T681" s="36">
        <f>Inputs!$B$12*(1+$B681)^3*$C681+Inputs!$B$29*(1+$D681)^3*Inputs!$B$19+Inputs!$B$30*(1+$E681)^3*Inputs!$B$20+Inputs!$B$31*(1+$F681)^3*Inputs!$B$21+Inputs!$B$22*(1+Inputs!$B$23)^3</f>
        <v>20233.250619838545</v>
      </c>
      <c r="U681" s="36">
        <f>Inputs!$B$12*(1+$B681)^4*$C681+Inputs!$B$29*(1+$D681)^4*Inputs!$B$19+Inputs!$B$30*(1+$E681)^4*Inputs!$B$20+Inputs!$B$31*(1+$F681)^4*Inputs!$B$21+Inputs!$B$22*(1+Inputs!$B$23)^4</f>
        <v>23921.9646135771</v>
      </c>
      <c r="V681" s="35">
        <f>Inputs!$B$13/(Q681*(1-$G681))</f>
        <v>1.1272245813973387</v>
      </c>
      <c r="W681" s="36">
        <f>Inputs!$B$13</f>
        <v>12660</v>
      </c>
      <c r="X681" s="36">
        <f t="shared" si="103"/>
        <v>14261.744347880682</v>
      </c>
      <c r="Y681" s="36">
        <f t="shared" si="104"/>
        <v>16324.792408661422</v>
      </c>
      <c r="Z681" s="36">
        <f t="shared" si="105"/>
        <v>18987.605442156473</v>
      </c>
      <c r="AA681" s="36">
        <f t="shared" si="106"/>
        <v>22430.2306838353</v>
      </c>
      <c r="AB681" s="36">
        <f t="shared" si="107"/>
        <v>61991.203218385475</v>
      </c>
      <c r="AC681" s="36">
        <f t="shared" si="108"/>
        <v>273960.96354946156</v>
      </c>
      <c r="AD681" s="36">
        <f t="shared" si="109"/>
        <v>168063.0771230174</v>
      </c>
    </row>
    <row r="682" spans="1:30" ht="14.25" customHeight="1" x14ac:dyDescent="0.25">
      <c r="A682" s="16">
        <v>666</v>
      </c>
      <c r="B682" s="34">
        <v>0.15212697561238001</v>
      </c>
      <c r="C682" s="34">
        <v>7.7712944690520397E-2</v>
      </c>
      <c r="D682" s="34">
        <v>1.36897449048823E-2</v>
      </c>
      <c r="E682" s="34">
        <v>4.2242684800678901E-2</v>
      </c>
      <c r="F682" s="34">
        <v>-1.43799353042649E-2</v>
      </c>
      <c r="G682" s="34">
        <v>0.18430598071148799</v>
      </c>
      <c r="H682" s="35">
        <v>1.01382230832302</v>
      </c>
      <c r="I682" s="34">
        <v>9.2795454306007497E-2</v>
      </c>
      <c r="J682" s="34">
        <v>1.7170458999098401E-2</v>
      </c>
      <c r="K682" s="36">
        <f>Inputs!$B$12*(1+$B682)^4</f>
        <v>105718.89891373467</v>
      </c>
      <c r="L682" s="36">
        <f t="shared" si="100"/>
        <v>13505.440925149716</v>
      </c>
      <c r="M682" s="36">
        <f t="shared" si="101"/>
        <v>166781.46420454502</v>
      </c>
      <c r="N682" s="37">
        <f>M682/Inputs!$B$6</f>
        <v>254.24003689717227</v>
      </c>
      <c r="O682" s="38">
        <f>IF(N682&gt;Inputs!$B$4,1,0)</f>
        <v>0</v>
      </c>
      <c r="P682" s="34">
        <f t="shared" si="102"/>
        <v>7.5624995306909096E-2</v>
      </c>
      <c r="Q682" s="36">
        <f>Inputs!$B$12*(1+$B682)^0*$C682+Inputs!$B$29*(1+$D682)^0*Inputs!$B$19+Inputs!$B$30*(1+$E682)^0*Inputs!$B$20+Inputs!$B$31*(1+$F682)^0*Inputs!$B$21+Inputs!$B$22*(1+Inputs!$B$23)^0</f>
        <v>12684.820708858144</v>
      </c>
      <c r="R682" s="36">
        <f>Inputs!$B$12*(1+$B682)^1*$C682+Inputs!$B$29*(1+$D682)^1*Inputs!$B$19+Inputs!$B$30*(1+$E682)^1*Inputs!$B$20+Inputs!$B$31*(1+$F682)^1*Inputs!$B$21+Inputs!$B$22*(1+Inputs!$B$23)^1</f>
        <v>13411.461465386288</v>
      </c>
      <c r="S682" s="36">
        <f>Inputs!$B$12*(1+$B682)^2*$C682+Inputs!$B$29*(1+$D682)^2*Inputs!$B$19+Inputs!$B$30*(1+$E682)^2*Inputs!$B$20+Inputs!$B$31*(1+$F682)^2*Inputs!$B$21+Inputs!$B$22*(1+Inputs!$B$23)^2</f>
        <v>14249.972005588297</v>
      </c>
      <c r="T682" s="36">
        <f>Inputs!$B$12*(1+$B682)^3*$C682+Inputs!$B$29*(1+$D682)^3*Inputs!$B$19+Inputs!$B$30*(1+$E682)^3*Inputs!$B$20+Inputs!$B$31*(1+$F682)^3*Inputs!$B$21+Inputs!$B$22*(1+Inputs!$B$23)^3</f>
        <v>15216.8903476135</v>
      </c>
      <c r="U682" s="36">
        <f>Inputs!$B$12*(1+$B682)^4*$C682+Inputs!$B$29*(1+$D682)^4*Inputs!$B$19+Inputs!$B$30*(1+$E682)^4*Inputs!$B$20+Inputs!$B$31*(1+$F682)^4*Inputs!$B$21+Inputs!$B$22*(1+Inputs!$B$23)^4</f>
        <v>16331.258242113086</v>
      </c>
      <c r="V682" s="35">
        <f>Inputs!$B$13/(Q682*(1-$G682))</f>
        <v>1.2235510512012537</v>
      </c>
      <c r="W682" s="36">
        <f>Inputs!$B$13</f>
        <v>12660</v>
      </c>
      <c r="X682" s="36">
        <f t="shared" si="103"/>
        <v>12811.629217007878</v>
      </c>
      <c r="Y682" s="36">
        <f t="shared" si="104"/>
        <v>13003.185441421096</v>
      </c>
      <c r="Z682" s="36">
        <f t="shared" si="105"/>
        <v>13234.698857468506</v>
      </c>
      <c r="AA682" s="36">
        <f t="shared" si="106"/>
        <v>13505.440925149716</v>
      </c>
      <c r="AB682" s="36">
        <f t="shared" si="107"/>
        <v>50223.287136057777</v>
      </c>
      <c r="AC682" s="36">
        <f t="shared" si="108"/>
        <v>181650.72922080173</v>
      </c>
      <c r="AD682" s="36">
        <f t="shared" si="109"/>
        <v>116558.17706848725</v>
      </c>
    </row>
    <row r="683" spans="1:30" ht="14.25" customHeight="1" x14ac:dyDescent="0.25">
      <c r="A683" s="16">
        <v>667</v>
      </c>
      <c r="B683" s="34">
        <v>0.40365684071452101</v>
      </c>
      <c r="C683" s="34">
        <v>7.4253445813594499E-2</v>
      </c>
      <c r="D683" s="34">
        <v>1.70691875028046E-2</v>
      </c>
      <c r="E683" s="34">
        <v>2.6994722697842598E-2</v>
      </c>
      <c r="F683" s="34">
        <v>1.3464072448809599E-2</v>
      </c>
      <c r="G683" s="34">
        <v>0.187668510989867</v>
      </c>
      <c r="H683" s="35">
        <v>1.03840428281719</v>
      </c>
      <c r="I683" s="34">
        <v>9.1987199477742296E-2</v>
      </c>
      <c r="J683" s="34">
        <v>3.0161978528915501E-2</v>
      </c>
      <c r="K683" s="36">
        <f>Inputs!$B$12*(1+$B683)^4</f>
        <v>232913.70108715352</v>
      </c>
      <c r="L683" s="36">
        <f t="shared" si="100"/>
        <v>21754.027007056255</v>
      </c>
      <c r="M683" s="36">
        <f t="shared" si="101"/>
        <v>295835.60350934073</v>
      </c>
      <c r="N683" s="37">
        <f>M683/Inputs!$B$6</f>
        <v>450.96890778862917</v>
      </c>
      <c r="O683" s="38">
        <f>IF(N683&gt;Inputs!$B$4,1,0)</f>
        <v>1</v>
      </c>
      <c r="P683" s="34">
        <f t="shared" si="102"/>
        <v>6.1825220948826795E-2</v>
      </c>
      <c r="Q683" s="36">
        <f>Inputs!$B$12*(1+$B683)^0*$C683+Inputs!$B$29*(1+$D683)^0*Inputs!$B$19+Inputs!$B$30*(1+$E683)^0*Inputs!$B$20+Inputs!$B$31*(1+$F683)^0*Inputs!$B$21+Inputs!$B$22*(1+Inputs!$B$23)^0</f>
        <v>12477.250776242592</v>
      </c>
      <c r="R683" s="36">
        <f>Inputs!$B$12*(1+$B683)^1*$C683+Inputs!$B$29*(1+$D683)^1*Inputs!$B$19+Inputs!$B$30*(1+$E683)^1*Inputs!$B$20+Inputs!$B$31*(1+$F683)^1*Inputs!$B$21+Inputs!$B$22*(1+Inputs!$B$23)^1</f>
        <v>14391.460936601263</v>
      </c>
      <c r="S683" s="36">
        <f>Inputs!$B$12*(1+$B683)^2*$C683+Inputs!$B$29*(1+$D683)^2*Inputs!$B$19+Inputs!$B$30*(1+$E683)^2*Inputs!$B$20+Inputs!$B$31*(1+$F683)^2*Inputs!$B$21+Inputs!$B$22*(1+Inputs!$B$23)^2</f>
        <v>17033.135880689639</v>
      </c>
      <c r="T683" s="36">
        <f>Inputs!$B$12*(1+$B683)^3*$C683+Inputs!$B$29*(1+$D683)^3*Inputs!$B$19+Inputs!$B$30*(1+$E683)^3*Inputs!$B$20+Inputs!$B$31*(1+$F683)^3*Inputs!$B$21+Inputs!$B$22*(1+Inputs!$B$23)^3</f>
        <v>20695.315404290865</v>
      </c>
      <c r="U683" s="36">
        <f>Inputs!$B$12*(1+$B683)^4*$C683+Inputs!$B$29*(1+$D683)^4*Inputs!$B$19+Inputs!$B$30*(1+$E683)^4*Inputs!$B$20+Inputs!$B$31*(1+$F683)^4*Inputs!$B$21+Inputs!$B$22*(1+Inputs!$B$23)^4</f>
        <v>25789.320785057003</v>
      </c>
      <c r="V683" s="35">
        <f>Inputs!$B$13/(Q683*(1-$G683))</f>
        <v>1.2490548594000055</v>
      </c>
      <c r="W683" s="36">
        <f>Inputs!$B$13</f>
        <v>12660</v>
      </c>
      <c r="X683" s="36">
        <f t="shared" si="103"/>
        <v>13986.586968547328</v>
      </c>
      <c r="Y683" s="36">
        <f t="shared" si="104"/>
        <v>15825.274407959352</v>
      </c>
      <c r="Z683" s="36">
        <f t="shared" si="105"/>
        <v>18342.424048008212</v>
      </c>
      <c r="AA683" s="36">
        <f t="shared" si="106"/>
        <v>21754.027007056255</v>
      </c>
      <c r="AB683" s="36">
        <f t="shared" si="107"/>
        <v>62386.739171427194</v>
      </c>
      <c r="AC683" s="36">
        <f t="shared" si="108"/>
        <v>362476.20564283308</v>
      </c>
      <c r="AD683" s="36">
        <f t="shared" si="109"/>
        <v>233448.86433791352</v>
      </c>
    </row>
    <row r="684" spans="1:30" ht="14.25" customHeight="1" x14ac:dyDescent="0.25">
      <c r="A684" s="16">
        <v>668</v>
      </c>
      <c r="B684" s="34">
        <v>0.35437212825118503</v>
      </c>
      <c r="C684" s="34">
        <v>0.103018592948214</v>
      </c>
      <c r="D684" s="34">
        <v>2.3713983350979101E-2</v>
      </c>
      <c r="E684" s="34">
        <v>3.58660720232689E-2</v>
      </c>
      <c r="F684" s="34">
        <v>1.24719376492771E-2</v>
      </c>
      <c r="G684" s="34">
        <v>0.16716815310268399</v>
      </c>
      <c r="H684" s="35">
        <v>1.0933721591063399</v>
      </c>
      <c r="I684" s="34">
        <v>9.9776996024178305E-2</v>
      </c>
      <c r="J684" s="34">
        <v>1.7595300328600599E-2</v>
      </c>
      <c r="K684" s="36">
        <f>Inputs!$B$12*(1+$B684)^4</f>
        <v>201884.64179453169</v>
      </c>
      <c r="L684" s="36">
        <f t="shared" si="100"/>
        <v>26830.535133001304</v>
      </c>
      <c r="M684" s="36">
        <f t="shared" si="101"/>
        <v>275040.34424772643</v>
      </c>
      <c r="N684" s="37">
        <f>M684/Inputs!$B$6</f>
        <v>419.26881745080249</v>
      </c>
      <c r="O684" s="38">
        <f>IF(N684&gt;Inputs!$B$4,1,0)</f>
        <v>1</v>
      </c>
      <c r="P684" s="34">
        <f t="shared" si="102"/>
        <v>8.2181695695577706E-2</v>
      </c>
      <c r="Q684" s="36">
        <f>Inputs!$B$12*(1+$B684)^0*$C684+Inputs!$B$29*(1+$D684)^0*Inputs!$B$19+Inputs!$B$30*(1+$E684)^0*Inputs!$B$20+Inputs!$B$31*(1+$F684)^0*Inputs!$B$21+Inputs!$B$22*(1+Inputs!$B$23)^0</f>
        <v>14203.159604319761</v>
      </c>
      <c r="R684" s="36">
        <f>Inputs!$B$12*(1+$B684)^1*$C684+Inputs!$B$29*(1+$D684)^1*Inputs!$B$19+Inputs!$B$30*(1+$E684)^1*Inputs!$B$20+Inputs!$B$31*(1+$F684)^1*Inputs!$B$21+Inputs!$B$22*(1+Inputs!$B$23)^1</f>
        <v>16549.122516779855</v>
      </c>
      <c r="S684" s="36">
        <f>Inputs!$B$12*(1+$B684)^2*$C684+Inputs!$B$29*(1+$D684)^2*Inputs!$B$19+Inputs!$B$30*(1+$E684)^2*Inputs!$B$20+Inputs!$B$31*(1+$F684)^2*Inputs!$B$21+Inputs!$B$22*(1+Inputs!$B$23)^2</f>
        <v>19675.023762993864</v>
      </c>
      <c r="T684" s="36">
        <f>Inputs!$B$12*(1+$B684)^3*$C684+Inputs!$B$29*(1+$D684)^3*Inputs!$B$19+Inputs!$B$30*(1+$E684)^3*Inputs!$B$20+Inputs!$B$31*(1+$F684)^3*Inputs!$B$21+Inputs!$B$22*(1+Inputs!$B$23)^3</f>
        <v>23856.041269916481</v>
      </c>
      <c r="U684" s="36">
        <f>Inputs!$B$12*(1+$B684)^4*$C684+Inputs!$B$29*(1+$D684)^4*Inputs!$B$19+Inputs!$B$30*(1+$E684)^4*Inputs!$B$20+Inputs!$B$31*(1+$F684)^4*Inputs!$B$21+Inputs!$B$22*(1+Inputs!$B$23)^4</f>
        <v>29464.834067073309</v>
      </c>
      <c r="V684" s="35">
        <f>Inputs!$B$13/(Q684*(1-$G684))</f>
        <v>1.0702652245560222</v>
      </c>
      <c r="W684" s="36">
        <f>Inputs!$B$13</f>
        <v>12660</v>
      </c>
      <c r="X684" s="36">
        <f t="shared" si="103"/>
        <v>14830.69492123435</v>
      </c>
      <c r="Y684" s="36">
        <f t="shared" si="104"/>
        <v>17726.666348117407</v>
      </c>
      <c r="Z684" s="36">
        <f t="shared" si="105"/>
        <v>21608.42303513041</v>
      </c>
      <c r="AA684" s="36">
        <f t="shared" si="106"/>
        <v>26830.535133001304</v>
      </c>
      <c r="AB684" s="36">
        <f t="shared" si="107"/>
        <v>68546.94545946471</v>
      </c>
      <c r="AC684" s="36">
        <f t="shared" si="108"/>
        <v>332222.71973773255</v>
      </c>
      <c r="AD684" s="36">
        <f t="shared" si="109"/>
        <v>206493.39878826172</v>
      </c>
    </row>
    <row r="685" spans="1:30" ht="14.25" customHeight="1" x14ac:dyDescent="0.25">
      <c r="A685" s="16">
        <v>669</v>
      </c>
      <c r="B685" s="34">
        <v>0.36035388160711301</v>
      </c>
      <c r="C685" s="34">
        <v>8.3570819272014304E-2</v>
      </c>
      <c r="D685" s="34">
        <v>2.69328236030477E-2</v>
      </c>
      <c r="E685" s="34">
        <v>5.8862736553499502E-2</v>
      </c>
      <c r="F685" s="34">
        <v>-5.8149097920732803E-3</v>
      </c>
      <c r="G685" s="34">
        <v>0.197587286819215</v>
      </c>
      <c r="H685" s="35">
        <v>1.1303738198290301</v>
      </c>
      <c r="I685" s="34">
        <v>9.0987177381109605E-2</v>
      </c>
      <c r="J685" s="34">
        <v>2.5379212822288399E-2</v>
      </c>
      <c r="K685" s="36">
        <f>Inputs!$B$12*(1+$B685)^4</f>
        <v>205474.93466792899</v>
      </c>
      <c r="L685" s="36">
        <f t="shared" si="100"/>
        <v>23416.10662813907</v>
      </c>
      <c r="M685" s="36">
        <f t="shared" si="101"/>
        <v>302026.99422470829</v>
      </c>
      <c r="N685" s="37">
        <f>M685/Inputs!$B$6</f>
        <v>460.4070033913236</v>
      </c>
      <c r="O685" s="38">
        <f>IF(N685&gt;Inputs!$B$4,1,0)</f>
        <v>1</v>
      </c>
      <c r="P685" s="34">
        <f t="shared" si="102"/>
        <v>6.5607964558821202E-2</v>
      </c>
      <c r="Q685" s="36">
        <f>Inputs!$B$12*(1+$B685)^0*$C685+Inputs!$B$29*(1+$D685)^0*Inputs!$B$19+Inputs!$B$30*(1+$E685)^0*Inputs!$B$20+Inputs!$B$31*(1+$F685)^0*Inputs!$B$21+Inputs!$B$22*(1+Inputs!$B$23)^0</f>
        <v>13036.293183747781</v>
      </c>
      <c r="R685" s="36">
        <f>Inputs!$B$12*(1+$B685)^1*$C685+Inputs!$B$29*(1+$D685)^1*Inputs!$B$19+Inputs!$B$30*(1+$E685)^1*Inputs!$B$20+Inputs!$B$31*(1+$F685)^1*Inputs!$B$21+Inputs!$B$22*(1+Inputs!$B$23)^1</f>
        <v>14984.565180107275</v>
      </c>
      <c r="S685" s="36">
        <f>Inputs!$B$12*(1+$B685)^2*$C685+Inputs!$B$29*(1+$D685)^2*Inputs!$B$19+Inputs!$B$30*(1+$E685)^2*Inputs!$B$20+Inputs!$B$31*(1+$F685)^2*Inputs!$B$21+Inputs!$B$22*(1+Inputs!$B$23)^2</f>
        <v>17593.13535641427</v>
      </c>
      <c r="T685" s="36">
        <f>Inputs!$B$12*(1+$B685)^3*$C685+Inputs!$B$29*(1+$D685)^3*Inputs!$B$19+Inputs!$B$30*(1+$E685)^3*Inputs!$B$20+Inputs!$B$31*(1+$F685)^3*Inputs!$B$21+Inputs!$B$22*(1+Inputs!$B$23)^3</f>
        <v>21097.152540852228</v>
      </c>
      <c r="U685" s="36">
        <f>Inputs!$B$12*(1+$B685)^4*$C685+Inputs!$B$29*(1+$D685)^4*Inputs!$B$19+Inputs!$B$30*(1+$E685)^4*Inputs!$B$20+Inputs!$B$31*(1+$F685)^4*Inputs!$B$21+Inputs!$B$22*(1+Inputs!$B$23)^4</f>
        <v>25816.347350536005</v>
      </c>
      <c r="V685" s="35">
        <f>Inputs!$B$13/(Q685*(1-$G685))</f>
        <v>1.2102686553688764</v>
      </c>
      <c r="W685" s="36">
        <f>Inputs!$B$13</f>
        <v>12660</v>
      </c>
      <c r="X685" s="36">
        <f t="shared" si="103"/>
        <v>14311.875045570579</v>
      </c>
      <c r="Y685" s="36">
        <f t="shared" si="104"/>
        <v>16521.372802276914</v>
      </c>
      <c r="Z685" s="36">
        <f t="shared" si="105"/>
        <v>19473.800105021819</v>
      </c>
      <c r="AA685" s="36">
        <f t="shared" si="106"/>
        <v>23416.10662813907</v>
      </c>
      <c r="AB685" s="36">
        <f t="shared" si="107"/>
        <v>65247.329998818423</v>
      </c>
      <c r="AC685" s="36">
        <f t="shared" si="108"/>
        <v>365967.59468429111</v>
      </c>
      <c r="AD685" s="36">
        <f t="shared" si="109"/>
        <v>236779.66422588989</v>
      </c>
    </row>
    <row r="686" spans="1:30" ht="14.25" customHeight="1" x14ac:dyDescent="0.25">
      <c r="A686" s="16">
        <v>670</v>
      </c>
      <c r="B686" s="34">
        <v>0.53056759903293604</v>
      </c>
      <c r="C686" s="34">
        <v>5.3145444041501698E-2</v>
      </c>
      <c r="D686" s="34">
        <v>2.9302365148875902E-2</v>
      </c>
      <c r="E686" s="34">
        <v>6.8010214330919597E-2</v>
      </c>
      <c r="F686" s="34">
        <v>2.0476239898381699E-2</v>
      </c>
      <c r="G686" s="34">
        <v>0.18418205433815599</v>
      </c>
      <c r="H686" s="35">
        <v>1.1030629777513901</v>
      </c>
      <c r="I686" s="34">
        <v>9.8093347400521003E-2</v>
      </c>
      <c r="J686" s="34">
        <v>2.4893800324296601E-2</v>
      </c>
      <c r="K686" s="36">
        <f>Inputs!$B$12*(1+$B686)^4</f>
        <v>329276.93608039781</v>
      </c>
      <c r="L686" s="36">
        <f t="shared" si="100"/>
        <v>24093.749102565838</v>
      </c>
      <c r="M686" s="36">
        <f t="shared" si="101"/>
        <v>275377.25673461234</v>
      </c>
      <c r="N686" s="37">
        <f>M686/Inputs!$B$6</f>
        <v>419.78240355886027</v>
      </c>
      <c r="O686" s="38">
        <f>IF(N686&gt;Inputs!$B$4,1,0)</f>
        <v>1</v>
      </c>
      <c r="P686" s="34">
        <f t="shared" si="102"/>
        <v>7.3199547076224405E-2</v>
      </c>
      <c r="Q686" s="36">
        <f>Inputs!$B$12*(1+$B686)^0*$C686+Inputs!$B$29*(1+$D686)^0*Inputs!$B$19+Inputs!$B$30*(1+$E686)^0*Inputs!$B$20+Inputs!$B$31*(1+$F686)^0*Inputs!$B$21+Inputs!$B$22*(1+Inputs!$B$23)^0</f>
        <v>11210.770669917023</v>
      </c>
      <c r="R686" s="36">
        <f>Inputs!$B$12*(1+$B686)^1*$C686+Inputs!$B$29*(1+$D686)^1*Inputs!$B$19+Inputs!$B$30*(1+$E686)^1*Inputs!$B$20+Inputs!$B$31*(1+$F686)^1*Inputs!$B$21+Inputs!$B$22*(1+Inputs!$B$23)^1</f>
        <v>13193.403120777453</v>
      </c>
      <c r="S686" s="36">
        <f>Inputs!$B$12*(1+$B686)^2*$C686+Inputs!$B$29*(1+$D686)^2*Inputs!$B$19+Inputs!$B$30*(1+$E686)^2*Inputs!$B$20+Inputs!$B$31*(1+$F686)^2*Inputs!$B$21+Inputs!$B$22*(1+Inputs!$B$23)^2</f>
        <v>16087.934204820376</v>
      </c>
      <c r="T686" s="36">
        <f>Inputs!$B$12*(1+$B686)^3*$C686+Inputs!$B$29*(1+$D686)^3*Inputs!$B$19+Inputs!$B$30*(1+$E686)^3*Inputs!$B$20+Inputs!$B$31*(1+$F686)^3*Inputs!$B$21+Inputs!$B$22*(1+Inputs!$B$23)^3</f>
        <v>20371.468150064997</v>
      </c>
      <c r="U686" s="36">
        <f>Inputs!$B$12*(1+$B686)^4*$C686+Inputs!$B$29*(1+$D686)^4*Inputs!$B$19+Inputs!$B$30*(1+$E686)^4*Inputs!$B$20+Inputs!$B$31*(1+$F686)^4*Inputs!$B$21+Inputs!$B$22*(1+Inputs!$B$23)^4</f>
        <v>26773.849676313843</v>
      </c>
      <c r="V686" s="35">
        <f>Inputs!$B$13/(Q686*(1-$G686))</f>
        <v>1.3842195628351688</v>
      </c>
      <c r="W686" s="36">
        <f>Inputs!$B$13</f>
        <v>12660</v>
      </c>
      <c r="X686" s="36">
        <f t="shared" si="103"/>
        <v>14142.378394391038</v>
      </c>
      <c r="Y686" s="36">
        <f t="shared" si="104"/>
        <v>16322.574573773512</v>
      </c>
      <c r="Z686" s="36">
        <f t="shared" si="105"/>
        <v>19500.419197812149</v>
      </c>
      <c r="AA686" s="36">
        <f t="shared" si="106"/>
        <v>24093.749102565838</v>
      </c>
      <c r="AB686" s="36">
        <f t="shared" si="107"/>
        <v>64087.446307111459</v>
      </c>
      <c r="AC686" s="36">
        <f t="shared" si="108"/>
        <v>337345.44909239473</v>
      </c>
      <c r="AD686" s="36">
        <f t="shared" si="109"/>
        <v>211289.8104275009</v>
      </c>
    </row>
    <row r="687" spans="1:30" ht="14.25" customHeight="1" x14ac:dyDescent="0.25">
      <c r="A687" s="16">
        <v>671</v>
      </c>
      <c r="B687" s="34">
        <v>0.23828316492497101</v>
      </c>
      <c r="C687" s="34">
        <v>9.1805052996974904E-2</v>
      </c>
      <c r="D687" s="34">
        <v>2.10141957569191E-2</v>
      </c>
      <c r="E687" s="34">
        <v>5.7679889170786598E-2</v>
      </c>
      <c r="F687" s="34">
        <v>2.2554414928557601E-3</v>
      </c>
      <c r="G687" s="34">
        <v>0.18333268550724999</v>
      </c>
      <c r="H687" s="35">
        <v>1.0554096269059701</v>
      </c>
      <c r="I687" s="34">
        <v>9.9415245897785595E-2</v>
      </c>
      <c r="J687" s="34">
        <v>3.07818950985611E-2</v>
      </c>
      <c r="K687" s="36">
        <f>Inputs!$B$12*(1+$B687)^4</f>
        <v>141068.84950451241</v>
      </c>
      <c r="L687" s="36">
        <f t="shared" si="100"/>
        <v>18654.031890611404</v>
      </c>
      <c r="M687" s="36">
        <f t="shared" si="101"/>
        <v>231714.61055945279</v>
      </c>
      <c r="N687" s="37">
        <f>M687/Inputs!$B$6</f>
        <v>353.22349170648289</v>
      </c>
      <c r="O687" s="38">
        <f>IF(N687&gt;Inputs!$B$4,1,0)</f>
        <v>0</v>
      </c>
      <c r="P687" s="34">
        <f t="shared" si="102"/>
        <v>6.8633350799224502E-2</v>
      </c>
      <c r="Q687" s="36">
        <f>Inputs!$B$12*(1+$B687)^0*$C687+Inputs!$B$29*(1+$D687)^0*Inputs!$B$19+Inputs!$B$30*(1+$E687)^0*Inputs!$B$20+Inputs!$B$31*(1+$F687)^0*Inputs!$B$21+Inputs!$B$22*(1+Inputs!$B$23)^0</f>
        <v>13530.347207245417</v>
      </c>
      <c r="R687" s="36">
        <f>Inputs!$B$12*(1+$B687)^1*$C687+Inputs!$B$29*(1+$D687)^1*Inputs!$B$19+Inputs!$B$30*(1+$E687)^1*Inputs!$B$20+Inputs!$B$31*(1+$F687)^1*Inputs!$B$21+Inputs!$B$22*(1+Inputs!$B$23)^1</f>
        <v>14998.178070600025</v>
      </c>
      <c r="S687" s="36">
        <f>Inputs!$B$12*(1+$B687)^2*$C687+Inputs!$B$29*(1+$D687)^2*Inputs!$B$19+Inputs!$B$30*(1+$E687)^2*Inputs!$B$20+Inputs!$B$31*(1+$F687)^2*Inputs!$B$21+Inputs!$B$22*(1+Inputs!$B$23)^2</f>
        <v>16786.525573346964</v>
      </c>
      <c r="T687" s="36">
        <f>Inputs!$B$12*(1+$B687)^3*$C687+Inputs!$B$29*(1+$D687)^3*Inputs!$B$19+Inputs!$B$30*(1+$E687)^3*Inputs!$B$20+Inputs!$B$31*(1+$F687)^3*Inputs!$B$21+Inputs!$B$22*(1+Inputs!$B$23)^3</f>
        <v>18970.364307954995</v>
      </c>
      <c r="U687" s="36">
        <f>Inputs!$B$12*(1+$B687)^4*$C687+Inputs!$B$29*(1+$D687)^4*Inputs!$B$19+Inputs!$B$30*(1+$E687)^4*Inputs!$B$20+Inputs!$B$31*(1+$F687)^4*Inputs!$B$21+Inputs!$B$22*(1+Inputs!$B$23)^4</f>
        <v>21642.453319725093</v>
      </c>
      <c r="V687" s="35">
        <f>Inputs!$B$13/(Q687*(1-$G687))</f>
        <v>1.1457228910534913</v>
      </c>
      <c r="W687" s="36">
        <f>Inputs!$B$13</f>
        <v>12660</v>
      </c>
      <c r="X687" s="36">
        <f t="shared" si="103"/>
        <v>13756.860819730433</v>
      </c>
      <c r="Y687" s="36">
        <f t="shared" si="104"/>
        <v>15087.670283794889</v>
      </c>
      <c r="Z687" s="36">
        <f t="shared" si="105"/>
        <v>16700.702845649965</v>
      </c>
      <c r="AA687" s="36">
        <f t="shared" si="106"/>
        <v>18654.031890611404</v>
      </c>
      <c r="AB687" s="36">
        <f t="shared" si="107"/>
        <v>57294.917217833237</v>
      </c>
      <c r="AC687" s="36">
        <f t="shared" si="108"/>
        <v>280158.81666163204</v>
      </c>
      <c r="AD687" s="36">
        <f t="shared" si="109"/>
        <v>174419.69334161957</v>
      </c>
    </row>
    <row r="688" spans="1:30" ht="14.25" customHeight="1" x14ac:dyDescent="0.25">
      <c r="A688" s="16">
        <v>672</v>
      </c>
      <c r="B688" s="34">
        <v>0.35722402368530098</v>
      </c>
      <c r="C688" s="34">
        <v>6.6438097518509501E-2</v>
      </c>
      <c r="D688" s="34">
        <v>1.09173062290221E-2</v>
      </c>
      <c r="E688" s="34">
        <v>1.1166878160373501E-2</v>
      </c>
      <c r="F688" s="34">
        <v>-9.29938178031906E-3</v>
      </c>
      <c r="G688" s="34">
        <v>0.18908250573864199</v>
      </c>
      <c r="H688" s="35">
        <v>0.90990272309662901</v>
      </c>
      <c r="I688" s="34">
        <v>9.8093803367573798E-2</v>
      </c>
      <c r="J688" s="34">
        <v>3.0784377742493301E-2</v>
      </c>
      <c r="K688" s="36">
        <f>Inputs!$B$12*(1+$B688)^4</f>
        <v>203590.4506308467</v>
      </c>
      <c r="L688" s="36">
        <f t="shared" si="100"/>
        <v>15756.508383753166</v>
      </c>
      <c r="M688" s="36">
        <f t="shared" si="101"/>
        <v>203714.57715230074</v>
      </c>
      <c r="N688" s="37">
        <f>M688/Inputs!$B$6</f>
        <v>310.54051395167795</v>
      </c>
      <c r="O688" s="38">
        <f>IF(N688&gt;Inputs!$B$4,1,0)</f>
        <v>0</v>
      </c>
      <c r="P688" s="34">
        <f t="shared" si="102"/>
        <v>6.7309425625080493E-2</v>
      </c>
      <c r="Q688" s="36">
        <f>Inputs!$B$12*(1+$B688)^0*$C688+Inputs!$B$29*(1+$D688)^0*Inputs!$B$19+Inputs!$B$30*(1+$E688)^0*Inputs!$B$20+Inputs!$B$31*(1+$F688)^0*Inputs!$B$21+Inputs!$B$22*(1+Inputs!$B$23)^0</f>
        <v>12008.32987853749</v>
      </c>
      <c r="R688" s="36">
        <f>Inputs!$B$12*(1+$B688)^1*$C688+Inputs!$B$29*(1+$D688)^1*Inputs!$B$19+Inputs!$B$30*(1+$E688)^1*Inputs!$B$20+Inputs!$B$31*(1+$F688)^1*Inputs!$B$21+Inputs!$B$22*(1+Inputs!$B$23)^1</f>
        <v>13385.406053188133</v>
      </c>
      <c r="S688" s="36">
        <f>Inputs!$B$12*(1+$B688)^2*$C688+Inputs!$B$29*(1+$D688)^2*Inputs!$B$19+Inputs!$B$30*(1+$E688)^2*Inputs!$B$20+Inputs!$B$31*(1+$F688)^2*Inputs!$B$21+Inputs!$B$22*(1+Inputs!$B$23)^2</f>
        <v>15270.194673104961</v>
      </c>
      <c r="T688" s="36">
        <f>Inputs!$B$12*(1+$B688)^3*$C688+Inputs!$B$29*(1+$D688)^3*Inputs!$B$19+Inputs!$B$30*(1+$E688)^3*Inputs!$B$20+Inputs!$B$31*(1+$F688)^3*Inputs!$B$21+Inputs!$B$22*(1+Inputs!$B$23)^3</f>
        <v>17844.352643741629</v>
      </c>
      <c r="U688" s="36">
        <f>Inputs!$B$12*(1+$B688)^4*$C688+Inputs!$B$29*(1+$D688)^4*Inputs!$B$19+Inputs!$B$30*(1+$E688)^4*Inputs!$B$20+Inputs!$B$31*(1+$F688)^4*Inputs!$B$21+Inputs!$B$22*(1+Inputs!$B$23)^4</f>
        <v>21354.448035893871</v>
      </c>
      <c r="V688" s="35">
        <f>Inputs!$B$13/(Q688*(1-$G688))</f>
        <v>1.3000930184742854</v>
      </c>
      <c r="W688" s="36">
        <f>Inputs!$B$13</f>
        <v>12660</v>
      </c>
      <c r="X688" s="36">
        <f t="shared" si="103"/>
        <v>13052.981350341624</v>
      </c>
      <c r="Y688" s="36">
        <f t="shared" si="104"/>
        <v>13683.042775540507</v>
      </c>
      <c r="Z688" s="36">
        <f t="shared" si="105"/>
        <v>14578.105747512016</v>
      </c>
      <c r="AA688" s="36">
        <f t="shared" si="106"/>
        <v>15756.508383753166</v>
      </c>
      <c r="AB688" s="36">
        <f t="shared" si="107"/>
        <v>52583.170616330637</v>
      </c>
      <c r="AC688" s="36">
        <f t="shared" si="108"/>
        <v>241297.00318954344</v>
      </c>
      <c r="AD688" s="36">
        <f t="shared" si="109"/>
        <v>151131.40653597011</v>
      </c>
    </row>
    <row r="689" spans="1:30" ht="14.25" customHeight="1" x14ac:dyDescent="0.25">
      <c r="A689" s="16">
        <v>673</v>
      </c>
      <c r="B689" s="34">
        <v>0.216554182859198</v>
      </c>
      <c r="C689" s="34">
        <v>0.115381574917942</v>
      </c>
      <c r="D689" s="34">
        <v>3.59072949902349E-2</v>
      </c>
      <c r="E689" s="34">
        <v>4.5221671629426502E-2</v>
      </c>
      <c r="F689" s="34">
        <v>2.2816823958450399E-2</v>
      </c>
      <c r="G689" s="34">
        <v>0.167980768421119</v>
      </c>
      <c r="H689" s="35">
        <v>0.98427871964958402</v>
      </c>
      <c r="I689" s="34">
        <v>9.5340468633965503E-2</v>
      </c>
      <c r="J689" s="34">
        <v>3.1022107151193801E-2</v>
      </c>
      <c r="K689" s="36">
        <f>Inputs!$B$12*(1+$B689)^4</f>
        <v>131424.72457919933</v>
      </c>
      <c r="L689" s="36">
        <f t="shared" si="100"/>
        <v>19907.849259135986</v>
      </c>
      <c r="M689" s="36">
        <f t="shared" si="101"/>
        <v>262438.55874615262</v>
      </c>
      <c r="N689" s="37">
        <f>M689/Inputs!$B$6</f>
        <v>400.05877857645214</v>
      </c>
      <c r="O689" s="38">
        <f>IF(N689&gt;Inputs!$B$4,1,0)</f>
        <v>1</v>
      </c>
      <c r="P689" s="34">
        <f t="shared" si="102"/>
        <v>6.4318361482771702E-2</v>
      </c>
      <c r="Q689" s="36">
        <f>Inputs!$B$12*(1+$B689)^0*$C689+Inputs!$B$29*(1+$D689)^0*Inputs!$B$19+Inputs!$B$30*(1+$E689)^0*Inputs!$B$20+Inputs!$B$31*(1+$F689)^0*Inputs!$B$21+Inputs!$B$22*(1+Inputs!$B$23)^0</f>
        <v>14944.938522503442</v>
      </c>
      <c r="R689" s="36">
        <f>Inputs!$B$12*(1+$B689)^1*$C689+Inputs!$B$29*(1+$D689)^1*Inputs!$B$19+Inputs!$B$30*(1+$E689)^1*Inputs!$B$20+Inputs!$B$31*(1+$F689)^1*Inputs!$B$21+Inputs!$B$22*(1+Inputs!$B$23)^1</f>
        <v>16710.062677659738</v>
      </c>
      <c r="S689" s="36">
        <f>Inputs!$B$12*(1+$B689)^2*$C689+Inputs!$B$29*(1+$D689)^2*Inputs!$B$19+Inputs!$B$30*(1+$E689)^2*Inputs!$B$20+Inputs!$B$31*(1+$F689)^2*Inputs!$B$21+Inputs!$B$22*(1+Inputs!$B$23)^2</f>
        <v>18809.507228666207</v>
      </c>
      <c r="T689" s="36">
        <f>Inputs!$B$12*(1+$B689)^3*$C689+Inputs!$B$29*(1+$D689)^3*Inputs!$B$19+Inputs!$B$30*(1+$E689)^3*Inputs!$B$20+Inputs!$B$31*(1+$F689)^3*Inputs!$B$21+Inputs!$B$22*(1+Inputs!$B$23)^3</f>
        <v>21313.953754669303</v>
      </c>
      <c r="U689" s="36">
        <f>Inputs!$B$12*(1+$B689)^4*$C689+Inputs!$B$29*(1+$D689)^4*Inputs!$B$19+Inputs!$B$30*(1+$E689)^4*Inputs!$B$20+Inputs!$B$31*(1+$F689)^4*Inputs!$B$21+Inputs!$B$22*(1+Inputs!$B$23)^4</f>
        <v>24309.324061996678</v>
      </c>
      <c r="V689" s="35">
        <f>Inputs!$B$13/(Q689*(1-$G689))</f>
        <v>1.018136970926474</v>
      </c>
      <c r="W689" s="36">
        <f>Inputs!$B$13</f>
        <v>12660</v>
      </c>
      <c r="X689" s="36">
        <f t="shared" si="103"/>
        <v>14037.569903070833</v>
      </c>
      <c r="Y689" s="36">
        <f t="shared" si="104"/>
        <v>15668.774374624694</v>
      </c>
      <c r="Z689" s="36">
        <f t="shared" si="105"/>
        <v>17604.931557895809</v>
      </c>
      <c r="AA689" s="36">
        <f t="shared" si="106"/>
        <v>19907.849259135986</v>
      </c>
      <c r="AB689" s="36">
        <f t="shared" si="107"/>
        <v>60038.011896753305</v>
      </c>
      <c r="AC689" s="36">
        <f t="shared" si="108"/>
        <v>319122.44371307024</v>
      </c>
      <c r="AD689" s="36">
        <f t="shared" si="109"/>
        <v>202400.54684939931</v>
      </c>
    </row>
    <row r="690" spans="1:30" ht="14.25" customHeight="1" x14ac:dyDescent="0.25">
      <c r="A690" s="16">
        <v>674</v>
      </c>
      <c r="B690" s="34">
        <v>0.34545665939685799</v>
      </c>
      <c r="C690" s="34">
        <v>6.4395576144592695E-2</v>
      </c>
      <c r="D690" s="34">
        <v>6.5261348715511596E-3</v>
      </c>
      <c r="E690" s="34">
        <v>2.8707920036459701E-2</v>
      </c>
      <c r="F690" s="34">
        <v>2.5776696128128801E-2</v>
      </c>
      <c r="G690" s="34">
        <v>0.171910280343361</v>
      </c>
      <c r="H690" s="35">
        <v>1.0068275461402101</v>
      </c>
      <c r="I690" s="34">
        <v>0.101697388604925</v>
      </c>
      <c r="J690" s="34">
        <v>2.3944303781757999E-2</v>
      </c>
      <c r="K690" s="36">
        <f>Inputs!$B$12*(1+$B690)^4</f>
        <v>196621.09062635133</v>
      </c>
      <c r="L690" s="36">
        <f t="shared" si="100"/>
        <v>17730.718360690571</v>
      </c>
      <c r="M690" s="36">
        <f t="shared" si="101"/>
        <v>199052.83480737434</v>
      </c>
      <c r="N690" s="37">
        <f>M690/Inputs!$B$6</f>
        <v>303.43419940148527</v>
      </c>
      <c r="O690" s="38">
        <f>IF(N690&gt;Inputs!$B$4,1,0)</f>
        <v>0</v>
      </c>
      <c r="P690" s="34">
        <f t="shared" si="102"/>
        <v>7.7753084823167007E-2</v>
      </c>
      <c r="Q690" s="36">
        <f>Inputs!$B$12*(1+$B690)^0*$C690+Inputs!$B$29*(1+$D690)^0*Inputs!$B$19+Inputs!$B$30*(1+$E690)^0*Inputs!$B$20+Inputs!$B$31*(1+$F690)^0*Inputs!$B$21+Inputs!$B$22*(1+Inputs!$B$23)^0</f>
        <v>11885.778596102482</v>
      </c>
      <c r="R690" s="36">
        <f>Inputs!$B$12*(1+$B690)^1*$C690+Inputs!$B$29*(1+$D690)^1*Inputs!$B$19+Inputs!$B$30*(1+$E690)^1*Inputs!$B$20+Inputs!$B$31*(1+$F690)^1*Inputs!$B$21+Inputs!$B$22*(1+Inputs!$B$23)^1</f>
        <v>13361.45391103303</v>
      </c>
      <c r="S690" s="36">
        <f>Inputs!$B$12*(1+$B690)^2*$C690+Inputs!$B$29*(1+$D690)^2*Inputs!$B$19+Inputs!$B$30*(1+$E690)^2*Inputs!$B$20+Inputs!$B$31*(1+$F690)^2*Inputs!$B$21+Inputs!$B$22*(1+Inputs!$B$23)^2</f>
        <v>15301.36639536409</v>
      </c>
      <c r="T690" s="36">
        <f>Inputs!$B$12*(1+$B690)^3*$C690+Inputs!$B$29*(1+$D690)^3*Inputs!$B$19+Inputs!$B$30*(1+$E690)^3*Inputs!$B$20+Inputs!$B$31*(1+$F690)^3*Inputs!$B$21+Inputs!$B$22*(1+Inputs!$B$23)^3</f>
        <v>17864.881360199615</v>
      </c>
      <c r="U690" s="36">
        <f>Inputs!$B$12*(1+$B690)^4*$C690+Inputs!$B$29*(1+$D690)^4*Inputs!$B$19+Inputs!$B$30*(1+$E690)^4*Inputs!$B$20+Inputs!$B$31*(1+$F690)^4*Inputs!$B$21+Inputs!$B$22*(1+Inputs!$B$23)^4</f>
        <v>21266.393682204405</v>
      </c>
      <c r="V690" s="35">
        <f>Inputs!$B$13/(Q690*(1-$G690))</f>
        <v>1.2862597401093927</v>
      </c>
      <c r="W690" s="36">
        <f>Inputs!$B$13</f>
        <v>12660</v>
      </c>
      <c r="X690" s="36">
        <f t="shared" si="103"/>
        <v>13458.855379962546</v>
      </c>
      <c r="Y690" s="36">
        <f t="shared" si="104"/>
        <v>14527.744673128924</v>
      </c>
      <c r="Z690" s="36">
        <f t="shared" si="105"/>
        <v>15928.190164837748</v>
      </c>
      <c r="AA690" s="36">
        <f t="shared" si="106"/>
        <v>17730.718360690571</v>
      </c>
      <c r="AB690" s="36">
        <f t="shared" si="107"/>
        <v>55181.77684429381</v>
      </c>
      <c r="AC690" s="36">
        <f t="shared" si="108"/>
        <v>233499.00661405356</v>
      </c>
      <c r="AD690" s="36">
        <f t="shared" si="109"/>
        <v>143871.05796308053</v>
      </c>
    </row>
    <row r="691" spans="1:30" ht="14.25" customHeight="1" x14ac:dyDescent="0.25">
      <c r="A691" s="16">
        <v>675</v>
      </c>
      <c r="B691" s="34">
        <v>0.40775612777657699</v>
      </c>
      <c r="C691" s="34">
        <v>6.8510700355717602E-2</v>
      </c>
      <c r="D691" s="34">
        <v>4.1481013600785398E-2</v>
      </c>
      <c r="E691" s="34">
        <v>3.8090363357105098E-2</v>
      </c>
      <c r="F691" s="34">
        <v>2.4824150896107099E-3</v>
      </c>
      <c r="G691" s="34">
        <v>0.17082408760001799</v>
      </c>
      <c r="H691" s="35">
        <v>1.0364531052405901</v>
      </c>
      <c r="I691" s="34">
        <v>0.104875919697687</v>
      </c>
      <c r="J691" s="34">
        <v>2.4731409266893999E-2</v>
      </c>
      <c r="K691" s="36">
        <f>Inputs!$B$12*(1+$B691)^4</f>
        <v>235646.47964447734</v>
      </c>
      <c r="L691" s="36">
        <f t="shared" si="100"/>
        <v>21407.62239186413</v>
      </c>
      <c r="M691" s="36">
        <f t="shared" si="101"/>
        <v>225956.41693263745</v>
      </c>
      <c r="N691" s="37">
        <f>M691/Inputs!$B$6</f>
        <v>344.44575751926442</v>
      </c>
      <c r="O691" s="38">
        <f>IF(N691&gt;Inputs!$B$4,1,0)</f>
        <v>0</v>
      </c>
      <c r="P691" s="34">
        <f t="shared" si="102"/>
        <v>8.0144510430793001E-2</v>
      </c>
      <c r="Q691" s="36">
        <f>Inputs!$B$12*(1+$B691)^0*$C691+Inputs!$B$29*(1+$D691)^0*Inputs!$B$19+Inputs!$B$30*(1+$E691)^0*Inputs!$B$20+Inputs!$B$31*(1+$F691)^0*Inputs!$B$21+Inputs!$B$22*(1+Inputs!$B$23)^0</f>
        <v>12132.686048769978</v>
      </c>
      <c r="R691" s="36">
        <f>Inputs!$B$12*(1+$B691)^1*$C691+Inputs!$B$29*(1+$D691)^1*Inputs!$B$19+Inputs!$B$30*(1+$E691)^1*Inputs!$B$20+Inputs!$B$31*(1+$F691)^1*Inputs!$B$21+Inputs!$B$22*(1+Inputs!$B$23)^1</f>
        <v>13983.485193422577</v>
      </c>
      <c r="S691" s="36">
        <f>Inputs!$B$12*(1+$B691)^2*$C691+Inputs!$B$29*(1+$D691)^2*Inputs!$B$19+Inputs!$B$30*(1+$E691)^2*Inputs!$B$20+Inputs!$B$31*(1+$F691)^2*Inputs!$B$21+Inputs!$B$22*(1+Inputs!$B$23)^2</f>
        <v>16525.016621038405</v>
      </c>
      <c r="T691" s="36">
        <f>Inputs!$B$12*(1+$B691)^3*$C691+Inputs!$B$29*(1+$D691)^3*Inputs!$B$19+Inputs!$B$30*(1+$E691)^3*Inputs!$B$20+Inputs!$B$31*(1+$F691)^3*Inputs!$B$21+Inputs!$B$22*(1+Inputs!$B$23)^3</f>
        <v>20036.275914892045</v>
      </c>
      <c r="U691" s="36">
        <f>Inputs!$B$12*(1+$B691)^4*$C691+Inputs!$B$29*(1+$D691)^4*Inputs!$B$19+Inputs!$B$30*(1+$E691)^4*Inputs!$B$20+Inputs!$B$31*(1+$F691)^4*Inputs!$B$21+Inputs!$B$22*(1+Inputs!$B$23)^4</f>
        <v>24909.906722751006</v>
      </c>
      <c r="V691" s="35">
        <f>Inputs!$B$13/(Q691*(1-$G691))</f>
        <v>1.2584329139804864</v>
      </c>
      <c r="W691" s="36">
        <f>Inputs!$B$13</f>
        <v>12660</v>
      </c>
      <c r="X691" s="36">
        <f t="shared" si="103"/>
        <v>13947.787901170701</v>
      </c>
      <c r="Y691" s="36">
        <f t="shared" si="104"/>
        <v>15722.431339343257</v>
      </c>
      <c r="Z691" s="36">
        <f t="shared" si="105"/>
        <v>18141.185367190945</v>
      </c>
      <c r="AA691" s="36">
        <f t="shared" si="106"/>
        <v>21407.62239186413</v>
      </c>
      <c r="AB691" s="36">
        <f t="shared" si="107"/>
        <v>59715.792570610211</v>
      </c>
      <c r="AC691" s="36">
        <f t="shared" si="108"/>
        <v>273718.84792548214</v>
      </c>
      <c r="AD691" s="36">
        <f t="shared" si="109"/>
        <v>166240.62436202724</v>
      </c>
    </row>
    <row r="692" spans="1:30" ht="14.25" customHeight="1" x14ac:dyDescent="0.25">
      <c r="A692" s="16">
        <v>676</v>
      </c>
      <c r="B692" s="34">
        <v>0.28977932507954801</v>
      </c>
      <c r="C692" s="34">
        <v>8.8833972831299596E-2</v>
      </c>
      <c r="D692" s="34">
        <v>4.8707466416793903E-2</v>
      </c>
      <c r="E692" s="34">
        <v>3.9977154346349603E-2</v>
      </c>
      <c r="F692" s="34">
        <v>1.8350941716220901E-2</v>
      </c>
      <c r="G692" s="34">
        <v>0.216133868233364</v>
      </c>
      <c r="H692" s="35">
        <v>1.0276657066644099</v>
      </c>
      <c r="I692" s="34">
        <v>9.9494799174817697E-2</v>
      </c>
      <c r="J692" s="34">
        <v>2.9095233060516701E-2</v>
      </c>
      <c r="K692" s="36">
        <f>Inputs!$B$12*(1+$B692)^4</f>
        <v>166040.06486829452</v>
      </c>
      <c r="L692" s="36">
        <f t="shared" si="100"/>
        <v>19285.902296723667</v>
      </c>
      <c r="M692" s="36">
        <f t="shared" si="101"/>
        <v>233627.8487441474</v>
      </c>
      <c r="N692" s="37">
        <f>M692/Inputs!$B$6</f>
        <v>356.140013329493</v>
      </c>
      <c r="O692" s="38">
        <f>IF(N692&gt;Inputs!$B$4,1,0)</f>
        <v>0</v>
      </c>
      <c r="P692" s="34">
        <f t="shared" si="102"/>
        <v>7.0399566114300996E-2</v>
      </c>
      <c r="Q692" s="36">
        <f>Inputs!$B$12*(1+$B692)^0*$C692+Inputs!$B$29*(1+$D692)^0*Inputs!$B$19+Inputs!$B$30*(1+$E692)^0*Inputs!$B$20+Inputs!$B$31*(1+$F692)^0*Inputs!$B$21+Inputs!$B$22*(1+Inputs!$B$23)^0</f>
        <v>13352.082397304897</v>
      </c>
      <c r="R692" s="36">
        <f>Inputs!$B$12*(1+$B692)^1*$C692+Inputs!$B$29*(1+$D692)^1*Inputs!$B$19+Inputs!$B$30*(1+$E692)^1*Inputs!$B$20+Inputs!$B$31*(1+$F692)^1*Inputs!$B$21+Inputs!$B$22*(1+Inputs!$B$23)^1</f>
        <v>15171.465541970825</v>
      </c>
      <c r="S692" s="36">
        <f>Inputs!$B$12*(1+$B692)^2*$C692+Inputs!$B$29*(1+$D692)^2*Inputs!$B$19+Inputs!$B$30*(1+$E692)^2*Inputs!$B$20+Inputs!$B$31*(1+$F692)^2*Inputs!$B$21+Inputs!$B$22*(1+Inputs!$B$23)^2</f>
        <v>17449.710801930927</v>
      </c>
      <c r="T692" s="36">
        <f>Inputs!$B$12*(1+$B692)^3*$C692+Inputs!$B$29*(1+$D692)^3*Inputs!$B$19+Inputs!$B$30*(1+$E692)^3*Inputs!$B$20+Inputs!$B$31*(1+$F692)^3*Inputs!$B$21+Inputs!$B$22*(1+Inputs!$B$23)^3</f>
        <v>20317.023318196647</v>
      </c>
      <c r="U692" s="36">
        <f>Inputs!$B$12*(1+$B692)^4*$C692+Inputs!$B$29*(1+$D692)^4*Inputs!$B$19+Inputs!$B$30*(1+$E692)^4*Inputs!$B$20+Inputs!$B$31*(1+$F692)^4*Inputs!$B$21+Inputs!$B$22*(1+Inputs!$B$23)^4</f>
        <v>23941.215592869743</v>
      </c>
      <c r="V692" s="35">
        <f>Inputs!$B$13/(Q692*(1-$G692))</f>
        <v>1.2096028501633225</v>
      </c>
      <c r="W692" s="36">
        <f>Inputs!$B$13</f>
        <v>12660</v>
      </c>
      <c r="X692" s="36">
        <f t="shared" si="103"/>
        <v>13844.161294573873</v>
      </c>
      <c r="Y692" s="36">
        <f t="shared" si="104"/>
        <v>15300.945119616714</v>
      </c>
      <c r="Z692" s="36">
        <f t="shared" si="105"/>
        <v>17090.800565452231</v>
      </c>
      <c r="AA692" s="36">
        <f t="shared" si="106"/>
        <v>19285.902296723667</v>
      </c>
      <c r="AB692" s="36">
        <f t="shared" si="107"/>
        <v>58175.313021691458</v>
      </c>
      <c r="AC692" s="36">
        <f t="shared" si="108"/>
        <v>281919.77897428349</v>
      </c>
      <c r="AD692" s="36">
        <f t="shared" si="109"/>
        <v>175452.53572245594</v>
      </c>
    </row>
    <row r="693" spans="1:30" ht="14.25" customHeight="1" x14ac:dyDescent="0.25">
      <c r="A693" s="16">
        <v>677</v>
      </c>
      <c r="B693" s="34">
        <v>0.19401013970700601</v>
      </c>
      <c r="C693" s="34">
        <v>9.5209059584415903E-2</v>
      </c>
      <c r="D693" s="34">
        <v>3.7167217528022198E-2</v>
      </c>
      <c r="E693" s="34">
        <v>6.7360147226874306E-2</v>
      </c>
      <c r="F693" s="34">
        <v>-1.6775652696863499E-2</v>
      </c>
      <c r="G693" s="34">
        <v>0.19987956725515299</v>
      </c>
      <c r="H693" s="35">
        <v>1.0521767455520199</v>
      </c>
      <c r="I693" s="34">
        <v>9.5238791372180304E-2</v>
      </c>
      <c r="J693" s="34">
        <v>1.9902206065131101E-2</v>
      </c>
      <c r="K693" s="36">
        <f>Inputs!$B$12*(1+$B693)^4</f>
        <v>121950.42269958723</v>
      </c>
      <c r="L693" s="36">
        <f t="shared" si="100"/>
        <v>17102.688423932021</v>
      </c>
      <c r="M693" s="36">
        <f t="shared" si="101"/>
        <v>202576.8585828995</v>
      </c>
      <c r="N693" s="37">
        <f>M693/Inputs!$B$6</f>
        <v>308.80618686417608</v>
      </c>
      <c r="O693" s="38">
        <f>IF(N693&gt;Inputs!$B$4,1,0)</f>
        <v>0</v>
      </c>
      <c r="P693" s="34">
        <f t="shared" si="102"/>
        <v>7.5336585307049203E-2</v>
      </c>
      <c r="Q693" s="36">
        <f>Inputs!$B$12*(1+$B693)^0*$C693+Inputs!$B$29*(1+$D693)^0*Inputs!$B$19+Inputs!$B$30*(1+$E693)^0*Inputs!$B$20+Inputs!$B$31*(1+$F693)^0*Inputs!$B$21+Inputs!$B$22*(1+Inputs!$B$23)^0</f>
        <v>13734.587602491876</v>
      </c>
      <c r="R693" s="36">
        <f>Inputs!$B$12*(1+$B693)^1*$C693+Inputs!$B$29*(1+$D693)^1*Inputs!$B$19+Inputs!$B$30*(1+$E693)^1*Inputs!$B$20+Inputs!$B$31*(1+$F693)^1*Inputs!$B$21+Inputs!$B$22*(1+Inputs!$B$23)^1</f>
        <v>14989.874349346523</v>
      </c>
      <c r="S693" s="36">
        <f>Inputs!$B$12*(1+$B693)^2*$C693+Inputs!$B$29*(1+$D693)^2*Inputs!$B$19+Inputs!$B$30*(1+$E693)^2*Inputs!$B$20+Inputs!$B$31*(1+$F693)^2*Inputs!$B$21+Inputs!$B$22*(1+Inputs!$B$23)^2</f>
        <v>16475.328141062819</v>
      </c>
      <c r="T693" s="36">
        <f>Inputs!$B$12*(1+$B693)^3*$C693+Inputs!$B$29*(1+$D693)^3*Inputs!$B$19+Inputs!$B$30*(1+$E693)^3*Inputs!$B$20+Inputs!$B$31*(1+$F693)^3*Inputs!$B$21+Inputs!$B$22*(1+Inputs!$B$23)^3</f>
        <v>18233.518206374494</v>
      </c>
      <c r="U693" s="36">
        <f>Inputs!$B$12*(1+$B693)^4*$C693+Inputs!$B$29*(1+$D693)^4*Inputs!$B$19+Inputs!$B$30*(1+$E693)^4*Inputs!$B$20+Inputs!$B$31*(1+$F693)^4*Inputs!$B$21+Inputs!$B$22*(1+Inputs!$B$23)^4</f>
        <v>20315.163575315171</v>
      </c>
      <c r="V693" s="35">
        <f>Inputs!$B$13/(Q693*(1-$G693))</f>
        <v>1.1520271671991451</v>
      </c>
      <c r="W693" s="36">
        <f>Inputs!$B$13</f>
        <v>12660</v>
      </c>
      <c r="X693" s="36">
        <f t="shared" si="103"/>
        <v>13517.679589607005</v>
      </c>
      <c r="Y693" s="36">
        <f t="shared" si="104"/>
        <v>14528.17985748199</v>
      </c>
      <c r="Z693" s="36">
        <f t="shared" si="105"/>
        <v>15714.397277202783</v>
      </c>
      <c r="AA693" s="36">
        <f t="shared" si="106"/>
        <v>17102.688423932021</v>
      </c>
      <c r="AB693" s="36">
        <f t="shared" si="107"/>
        <v>55659.572647359375</v>
      </c>
      <c r="AC693" s="36">
        <f t="shared" si="108"/>
        <v>231535.17752523764</v>
      </c>
      <c r="AD693" s="36">
        <f t="shared" si="109"/>
        <v>146917.28593554013</v>
      </c>
    </row>
    <row r="694" spans="1:30" ht="14.25" customHeight="1" x14ac:dyDescent="0.25">
      <c r="A694" s="16">
        <v>678</v>
      </c>
      <c r="B694" s="34">
        <v>0.49399863039751502</v>
      </c>
      <c r="C694" s="34">
        <v>6.8506192030402799E-2</v>
      </c>
      <c r="D694" s="34">
        <v>3.3032036248442802E-2</v>
      </c>
      <c r="E694" s="34">
        <v>4.7976078461464899E-2</v>
      </c>
      <c r="F694" s="34">
        <v>1.95482259344931E-2</v>
      </c>
      <c r="G694" s="34">
        <v>0.18660400826479601</v>
      </c>
      <c r="H694" s="35">
        <v>1.0361662173359201</v>
      </c>
      <c r="I694" s="34">
        <v>0.10873035207416699</v>
      </c>
      <c r="J694" s="34">
        <v>1.9783686768402999E-2</v>
      </c>
      <c r="K694" s="36">
        <f>Inputs!$B$12*(1+$B694)^4</f>
        <v>298917.98620061146</v>
      </c>
      <c r="L694" s="36">
        <f t="shared" si="100"/>
        <v>24905.086084043902</v>
      </c>
      <c r="M694" s="36">
        <f t="shared" si="101"/>
        <v>233902.24660466966</v>
      </c>
      <c r="N694" s="37">
        <f>M694/Inputs!$B$6</f>
        <v>356.55830275102085</v>
      </c>
      <c r="O694" s="38">
        <f>IF(N694&gt;Inputs!$B$4,1,0)</f>
        <v>0</v>
      </c>
      <c r="P694" s="34">
        <f t="shared" si="102"/>
        <v>8.8946665305763992E-2</v>
      </c>
      <c r="Q694" s="36">
        <f>Inputs!$B$12*(1+$B694)^0*$C694+Inputs!$B$29*(1+$D694)^0*Inputs!$B$19+Inputs!$B$30*(1+$E694)^0*Inputs!$B$20+Inputs!$B$31*(1+$F694)^0*Inputs!$B$21+Inputs!$B$22*(1+Inputs!$B$23)^0</f>
        <v>12132.415549251091</v>
      </c>
      <c r="R694" s="36">
        <f>Inputs!$B$12*(1+$B694)^1*$C694+Inputs!$B$29*(1+$D694)^1*Inputs!$B$19+Inputs!$B$30*(1+$E694)^1*Inputs!$B$20+Inputs!$B$31*(1+$F694)^1*Inputs!$B$21+Inputs!$B$22*(1+Inputs!$B$23)^1</f>
        <v>14411.55439759299</v>
      </c>
      <c r="S694" s="36">
        <f>Inputs!$B$12*(1+$B694)^2*$C694+Inputs!$B$29*(1+$D694)^2*Inputs!$B$19+Inputs!$B$30*(1+$E694)^2*Inputs!$B$20+Inputs!$B$31*(1+$F694)^2*Inputs!$B$21+Inputs!$B$22*(1+Inputs!$B$23)^2</f>
        <v>17702.798222326091</v>
      </c>
      <c r="T694" s="36">
        <f>Inputs!$B$12*(1+$B694)^3*$C694+Inputs!$B$29*(1+$D694)^3*Inputs!$B$19+Inputs!$B$30*(1+$E694)^3*Inputs!$B$20+Inputs!$B$31*(1+$F694)^3*Inputs!$B$21+Inputs!$B$22*(1+Inputs!$B$23)^3</f>
        <v>22502.03145464867</v>
      </c>
      <c r="U694" s="36">
        <f>Inputs!$B$12*(1+$B694)^4*$C694+Inputs!$B$29*(1+$D694)^4*Inputs!$B$19+Inputs!$B$30*(1+$E694)^4*Inputs!$B$20+Inputs!$B$31*(1+$F694)^4*Inputs!$B$21+Inputs!$B$22*(1+Inputs!$B$23)^4</f>
        <v>29549.939128935846</v>
      </c>
      <c r="V694" s="35">
        <f>Inputs!$B$13/(Q694*(1-$G694))</f>
        <v>1.2828751737982305</v>
      </c>
      <c r="W694" s="36">
        <f>Inputs!$B$13</f>
        <v>12660</v>
      </c>
      <c r="X694" s="36">
        <f t="shared" si="103"/>
        <v>14315.249260071983</v>
      </c>
      <c r="Y694" s="36">
        <f t="shared" si="104"/>
        <v>16696.38504606533</v>
      </c>
      <c r="Z694" s="36">
        <f t="shared" si="105"/>
        <v>20093.897059535706</v>
      </c>
      <c r="AA694" s="36">
        <f t="shared" si="106"/>
        <v>24905.086084043902</v>
      </c>
      <c r="AB694" s="36">
        <f t="shared" si="107"/>
        <v>63475.892502354996</v>
      </c>
      <c r="AC694" s="36">
        <f t="shared" si="108"/>
        <v>285539.65928641608</v>
      </c>
      <c r="AD694" s="36">
        <f t="shared" si="109"/>
        <v>170426.35410231468</v>
      </c>
    </row>
    <row r="695" spans="1:30" ht="14.25" customHeight="1" x14ac:dyDescent="0.25">
      <c r="A695" s="16">
        <v>679</v>
      </c>
      <c r="B695" s="34">
        <v>0.27833722213916601</v>
      </c>
      <c r="C695" s="34">
        <v>7.3503355141704099E-2</v>
      </c>
      <c r="D695" s="34">
        <v>3.5153136068942999E-2</v>
      </c>
      <c r="E695" s="34">
        <v>3.3708133818551998E-2</v>
      </c>
      <c r="F695" s="34">
        <v>1.1242966107995399E-2</v>
      </c>
      <c r="G695" s="34">
        <v>0.193092284349903</v>
      </c>
      <c r="H695" s="35">
        <v>1.0889729838740501</v>
      </c>
      <c r="I695" s="34">
        <v>9.5630968725582494E-2</v>
      </c>
      <c r="J695" s="34">
        <v>3.10434357390913E-2</v>
      </c>
      <c r="K695" s="36">
        <f>Inputs!$B$12*(1+$B695)^4</f>
        <v>160225.99945144812</v>
      </c>
      <c r="L695" s="36">
        <f t="shared" si="100"/>
        <v>18067.659336159162</v>
      </c>
      <c r="M695" s="36">
        <f t="shared" si="101"/>
        <v>239560.7088352791</v>
      </c>
      <c r="N695" s="37">
        <f>M695/Inputs!$B$6</f>
        <v>365.18400737085227</v>
      </c>
      <c r="O695" s="38">
        <f>IF(N695&gt;Inputs!$B$4,1,0)</f>
        <v>0</v>
      </c>
      <c r="P695" s="34">
        <f t="shared" si="102"/>
        <v>6.4587532986491197E-2</v>
      </c>
      <c r="Q695" s="36">
        <f>Inputs!$B$12*(1+$B695)^0*$C695+Inputs!$B$29*(1+$D695)^0*Inputs!$B$19+Inputs!$B$30*(1+$E695)^0*Inputs!$B$20+Inputs!$B$31*(1+$F695)^0*Inputs!$B$21+Inputs!$B$22*(1+Inputs!$B$23)^0</f>
        <v>12432.245335929169</v>
      </c>
      <c r="R695" s="36">
        <f>Inputs!$B$12*(1+$B695)^1*$C695+Inputs!$B$29*(1+$D695)^1*Inputs!$B$19+Inputs!$B$30*(1+$E695)^1*Inputs!$B$20+Inputs!$B$31*(1+$F695)^1*Inputs!$B$21+Inputs!$B$22*(1+Inputs!$B$23)^1</f>
        <v>13842.088623957401</v>
      </c>
      <c r="S695" s="36">
        <f>Inputs!$B$12*(1+$B695)^2*$C695+Inputs!$B$29*(1+$D695)^2*Inputs!$B$19+Inputs!$B$30*(1+$E695)^2*Inputs!$B$20+Inputs!$B$31*(1+$F695)^2*Inputs!$B$21+Inputs!$B$22*(1+Inputs!$B$23)^2</f>
        <v>15599.026552293752</v>
      </c>
      <c r="T695" s="36">
        <f>Inputs!$B$12*(1+$B695)^3*$C695+Inputs!$B$29*(1+$D695)^3*Inputs!$B$19+Inputs!$B$30*(1+$E695)^3*Inputs!$B$20+Inputs!$B$31*(1+$F695)^3*Inputs!$B$21+Inputs!$B$22*(1+Inputs!$B$23)^3</f>
        <v>17798.341078026533</v>
      </c>
      <c r="U695" s="36">
        <f>Inputs!$B$12*(1+$B695)^4*$C695+Inputs!$B$29*(1+$D695)^4*Inputs!$B$19+Inputs!$B$30*(1+$E695)^4*Inputs!$B$20+Inputs!$B$31*(1+$F695)^4*Inputs!$B$21+Inputs!$B$22*(1+Inputs!$B$23)^4</f>
        <v>20561.790013509635</v>
      </c>
      <c r="V695" s="35">
        <f>Inputs!$B$13/(Q695*(1-$G695))</f>
        <v>1.2620026464441498</v>
      </c>
      <c r="W695" s="36">
        <f>Inputs!$B$13</f>
        <v>12660</v>
      </c>
      <c r="X695" s="36">
        <f t="shared" si="103"/>
        <v>13612.516617198125</v>
      </c>
      <c r="Y695" s="36">
        <f t="shared" si="104"/>
        <v>14795.835603124449</v>
      </c>
      <c r="Z695" s="36">
        <f t="shared" si="105"/>
        <v>16260.661325542364</v>
      </c>
      <c r="AA695" s="36">
        <f t="shared" si="106"/>
        <v>18067.659336159162</v>
      </c>
      <c r="AB695" s="36">
        <f t="shared" si="107"/>
        <v>56873.280739048641</v>
      </c>
      <c r="AC695" s="36">
        <f t="shared" si="108"/>
        <v>288423.17853529513</v>
      </c>
      <c r="AD695" s="36">
        <f t="shared" si="109"/>
        <v>182687.42809623046</v>
      </c>
    </row>
    <row r="696" spans="1:30" ht="14.25" customHeight="1" x14ac:dyDescent="0.25">
      <c r="A696" s="16">
        <v>680</v>
      </c>
      <c r="B696" s="34">
        <v>0.27512865494504901</v>
      </c>
      <c r="C696" s="34">
        <v>7.7324373202028104E-2</v>
      </c>
      <c r="D696" s="34">
        <v>3.49800016768919E-2</v>
      </c>
      <c r="E696" s="34">
        <v>4.8374465281573999E-2</v>
      </c>
      <c r="F696" s="34">
        <v>2.23570030806115E-2</v>
      </c>
      <c r="G696" s="34">
        <v>0.19258225587453201</v>
      </c>
      <c r="H696" s="35">
        <v>0.948480737282133</v>
      </c>
      <c r="I696" s="34">
        <v>9.0391275954588401E-2</v>
      </c>
      <c r="J696" s="34">
        <v>1.7426268243086698E-2</v>
      </c>
      <c r="K696" s="36">
        <f>Inputs!$B$12*(1+$B696)^4</f>
        <v>158623.40640153518</v>
      </c>
      <c r="L696" s="36">
        <f t="shared" si="100"/>
        <v>16407.423395204107</v>
      </c>
      <c r="M696" s="36">
        <f t="shared" si="101"/>
        <v>203679.84054923849</v>
      </c>
      <c r="N696" s="37">
        <f>M696/Inputs!$B$6</f>
        <v>310.48756181286353</v>
      </c>
      <c r="O696" s="38">
        <f>IF(N696&gt;Inputs!$B$4,1,0)</f>
        <v>0</v>
      </c>
      <c r="P696" s="34">
        <f t="shared" si="102"/>
        <v>7.2965007711501703E-2</v>
      </c>
      <c r="Q696" s="36">
        <f>Inputs!$B$12*(1+$B696)^0*$C696+Inputs!$B$29*(1+$D696)^0*Inputs!$B$19+Inputs!$B$30*(1+$E696)^0*Inputs!$B$20+Inputs!$B$31*(1+$F696)^0*Inputs!$B$21+Inputs!$B$22*(1+Inputs!$B$23)^0</f>
        <v>12661.506419548608</v>
      </c>
      <c r="R696" s="36">
        <f>Inputs!$B$12*(1+$B696)^1*$C696+Inputs!$B$29*(1+$D696)^1*Inputs!$B$19+Inputs!$B$30*(1+$E696)^1*Inputs!$B$20+Inputs!$B$31*(1+$F696)^1*Inputs!$B$21+Inputs!$B$22*(1+Inputs!$B$23)^1</f>
        <v>14206.678250232882</v>
      </c>
      <c r="S696" s="36">
        <f>Inputs!$B$12*(1+$B696)^2*$C696+Inputs!$B$29*(1+$D696)^2*Inputs!$B$19+Inputs!$B$30*(1+$E696)^2*Inputs!$B$20+Inputs!$B$31*(1+$F696)^2*Inputs!$B$21+Inputs!$B$22*(1+Inputs!$B$23)^2</f>
        <v>16113.134287302877</v>
      </c>
      <c r="T696" s="36">
        <f>Inputs!$B$12*(1+$B696)^3*$C696+Inputs!$B$29*(1+$D696)^3*Inputs!$B$19+Inputs!$B$30*(1+$E696)^3*Inputs!$B$20+Inputs!$B$31*(1+$F696)^3*Inputs!$B$21+Inputs!$B$22*(1+Inputs!$B$23)^3</f>
        <v>18477.910026833692</v>
      </c>
      <c r="U696" s="36">
        <f>Inputs!$B$12*(1+$B696)^4*$C696+Inputs!$B$29*(1+$D696)^4*Inputs!$B$19+Inputs!$B$30*(1+$E696)^4*Inputs!$B$20+Inputs!$B$31*(1+$F696)^4*Inputs!$B$21+Inputs!$B$22*(1+Inputs!$B$23)^4</f>
        <v>21424.642341334125</v>
      </c>
      <c r="V696" s="35">
        <f>Inputs!$B$13/(Q696*(1-$G696))</f>
        <v>1.2383689000473632</v>
      </c>
      <c r="W696" s="36">
        <f>Inputs!$B$13</f>
        <v>12660</v>
      </c>
      <c r="X696" s="36">
        <f t="shared" si="103"/>
        <v>13373.681207765776</v>
      </c>
      <c r="Y696" s="36">
        <f t="shared" si="104"/>
        <v>14225.490280791068</v>
      </c>
      <c r="Z696" s="36">
        <f t="shared" si="105"/>
        <v>15231.995147104253</v>
      </c>
      <c r="AA696" s="36">
        <f t="shared" si="106"/>
        <v>16407.423395204107</v>
      </c>
      <c r="AB696" s="36">
        <f t="shared" si="107"/>
        <v>55251.491066002913</v>
      </c>
      <c r="AC696" s="36">
        <f t="shared" si="108"/>
        <v>228785.60669069056</v>
      </c>
      <c r="AD696" s="36">
        <f t="shared" si="109"/>
        <v>148428.34948323556</v>
      </c>
    </row>
    <row r="697" spans="1:30" ht="14.25" customHeight="1" x14ac:dyDescent="0.25">
      <c r="A697" s="16">
        <v>681</v>
      </c>
      <c r="B697" s="34">
        <v>0.27818766628580399</v>
      </c>
      <c r="C697" s="34">
        <v>9.5780611670898297E-2</v>
      </c>
      <c r="D697" s="34">
        <v>4.8912585735154501E-2</v>
      </c>
      <c r="E697" s="34">
        <v>6.8390664840352999E-2</v>
      </c>
      <c r="F697" s="34">
        <v>8.7292767503542694E-3</v>
      </c>
      <c r="G697" s="34">
        <v>0.175092389768015</v>
      </c>
      <c r="H697" s="35">
        <v>1.1845976597323999</v>
      </c>
      <c r="I697" s="34">
        <v>9.1756149536514106E-2</v>
      </c>
      <c r="J697" s="34">
        <v>2.3750700767909E-2</v>
      </c>
      <c r="K697" s="36">
        <f>Inputs!$B$12*(1+$B697)^4</f>
        <v>160151.0316548399</v>
      </c>
      <c r="L697" s="36">
        <f t="shared" si="100"/>
        <v>24123.892257342919</v>
      </c>
      <c r="M697" s="36">
        <f t="shared" si="101"/>
        <v>300930.81635333417</v>
      </c>
      <c r="N697" s="37">
        <f>M697/Inputs!$B$6</f>
        <v>458.73600053861918</v>
      </c>
      <c r="O697" s="38">
        <f>IF(N697&gt;Inputs!$B$4,1,0)</f>
        <v>1</v>
      </c>
      <c r="P697" s="34">
        <f t="shared" si="102"/>
        <v>6.8005448768605106E-2</v>
      </c>
      <c r="Q697" s="36">
        <f>Inputs!$B$12*(1+$B697)^0*$C697+Inputs!$B$29*(1+$D697)^0*Inputs!$B$19+Inputs!$B$30*(1+$E697)^0*Inputs!$B$20+Inputs!$B$31*(1+$F697)^0*Inputs!$B$21+Inputs!$B$22*(1+Inputs!$B$23)^0</f>
        <v>13768.880727680818</v>
      </c>
      <c r="R697" s="36">
        <f>Inputs!$B$12*(1+$B697)^1*$C697+Inputs!$B$29*(1+$D697)^1*Inputs!$B$19+Inputs!$B$30*(1+$E697)^1*Inputs!$B$20+Inputs!$B$31*(1+$F697)^1*Inputs!$B$21+Inputs!$B$22*(1+Inputs!$B$23)^1</f>
        <v>15671.009607373788</v>
      </c>
      <c r="S697" s="36">
        <f>Inputs!$B$12*(1+$B697)^2*$C697+Inputs!$B$29*(1+$D697)^2*Inputs!$B$19+Inputs!$B$30*(1+$E697)^2*Inputs!$B$20+Inputs!$B$31*(1+$F697)^2*Inputs!$B$21+Inputs!$B$22*(1+Inputs!$B$23)^2</f>
        <v>18035.784388819266</v>
      </c>
      <c r="T697" s="36">
        <f>Inputs!$B$12*(1+$B697)^3*$C697+Inputs!$B$29*(1+$D697)^3*Inputs!$B$19+Inputs!$B$30*(1+$E697)^3*Inputs!$B$20+Inputs!$B$31*(1+$F697)^3*Inputs!$B$21+Inputs!$B$22*(1+Inputs!$B$23)^3</f>
        <v>20988.055735850423</v>
      </c>
      <c r="U697" s="36">
        <f>Inputs!$B$12*(1+$B697)^4*$C697+Inputs!$B$29*(1+$D697)^4*Inputs!$B$19+Inputs!$B$30*(1+$E697)^4*Inputs!$B$20+Inputs!$B$31*(1+$F697)^4*Inputs!$B$21+Inputs!$B$22*(1+Inputs!$B$23)^4</f>
        <v>24687.163856029569</v>
      </c>
      <c r="V697" s="35">
        <f>Inputs!$B$13/(Q697*(1-$G697))</f>
        <v>1.1146275098208662</v>
      </c>
      <c r="W697" s="36">
        <f>Inputs!$B$13</f>
        <v>12660</v>
      </c>
      <c r="X697" s="36">
        <f t="shared" si="103"/>
        <v>14635.068784027368</v>
      </c>
      <c r="Y697" s="36">
        <f t="shared" si="104"/>
        <v>17103.770260838752</v>
      </c>
      <c r="Z697" s="36">
        <f t="shared" si="105"/>
        <v>20206.332456197873</v>
      </c>
      <c r="AA697" s="36">
        <f t="shared" si="106"/>
        <v>24123.892257342919</v>
      </c>
      <c r="AB697" s="36">
        <f t="shared" si="107"/>
        <v>66794.033278450806</v>
      </c>
      <c r="AC697" s="36">
        <f t="shared" si="108"/>
        <v>363159.89455106301</v>
      </c>
      <c r="AD697" s="36">
        <f t="shared" si="109"/>
        <v>234136.78307488337</v>
      </c>
    </row>
    <row r="698" spans="1:30" ht="14.25" customHeight="1" x14ac:dyDescent="0.25">
      <c r="A698" s="16">
        <v>682</v>
      </c>
      <c r="B698" s="34">
        <v>0.161136183496154</v>
      </c>
      <c r="C698" s="34">
        <v>0.106140209950631</v>
      </c>
      <c r="D698" s="34">
        <v>5.1984425669307402E-2</v>
      </c>
      <c r="E698" s="34">
        <v>2.1146037887670301E-2</v>
      </c>
      <c r="F698" s="34">
        <v>7.1525142075948697E-3</v>
      </c>
      <c r="G698" s="34">
        <v>0.16441730933957699</v>
      </c>
      <c r="H698" s="35">
        <v>1.1159622011484001</v>
      </c>
      <c r="I698" s="34">
        <v>9.4326634402392404E-2</v>
      </c>
      <c r="J698" s="34">
        <v>2.12441368247712E-2</v>
      </c>
      <c r="K698" s="36">
        <f>Inputs!$B$12*(1+$B698)^4</f>
        <v>109064.6187731735</v>
      </c>
      <c r="L698" s="36">
        <f t="shared" si="100"/>
        <v>19023.030006260036</v>
      </c>
      <c r="M698" s="36">
        <f t="shared" si="101"/>
        <v>228363.59781799023</v>
      </c>
      <c r="N698" s="37">
        <f>M698/Inputs!$B$6</f>
        <v>348.1152405762046</v>
      </c>
      <c r="O698" s="38">
        <f>IF(N698&gt;Inputs!$B$4,1,0)</f>
        <v>0</v>
      </c>
      <c r="P698" s="34">
        <f t="shared" si="102"/>
        <v>7.3082497577621197E-2</v>
      </c>
      <c r="Q698" s="36">
        <f>Inputs!$B$12*(1+$B698)^0*$C698+Inputs!$B$29*(1+$D698)^0*Inputs!$B$19+Inputs!$B$30*(1+$E698)^0*Inputs!$B$20+Inputs!$B$31*(1+$F698)^0*Inputs!$B$21+Inputs!$B$22*(1+Inputs!$B$23)^0</f>
        <v>14390.456624464783</v>
      </c>
      <c r="R698" s="36">
        <f>Inputs!$B$12*(1+$B698)^1*$C698+Inputs!$B$29*(1+$D698)^1*Inputs!$B$19+Inputs!$B$30*(1+$E698)^1*Inputs!$B$20+Inputs!$B$31*(1+$F698)^1*Inputs!$B$21+Inputs!$B$22*(1+Inputs!$B$23)^1</f>
        <v>15604.487058296159</v>
      </c>
      <c r="S698" s="36">
        <f>Inputs!$B$12*(1+$B698)^2*$C698+Inputs!$B$29*(1+$D698)^2*Inputs!$B$19+Inputs!$B$30*(1+$E698)^2*Inputs!$B$20+Inputs!$B$31*(1+$F698)^2*Inputs!$B$21+Inputs!$B$22*(1+Inputs!$B$23)^2</f>
        <v>16992.070513839724</v>
      </c>
      <c r="T698" s="36">
        <f>Inputs!$B$12*(1+$B698)^3*$C698+Inputs!$B$29*(1+$D698)^3*Inputs!$B$19+Inputs!$B$30*(1+$E698)^3*Inputs!$B$20+Inputs!$B$31*(1+$F698)^3*Inputs!$B$21+Inputs!$B$22*(1+Inputs!$B$23)^3</f>
        <v>18580.278375695765</v>
      </c>
      <c r="U698" s="36">
        <f>Inputs!$B$12*(1+$B698)^4*$C698+Inputs!$B$29*(1+$D698)^4*Inputs!$B$19+Inputs!$B$30*(1+$E698)^4*Inputs!$B$20+Inputs!$B$31*(1+$F698)^4*Inputs!$B$21+Inputs!$B$22*(1+Inputs!$B$23)^4</f>
        <v>20400.498191066614</v>
      </c>
      <c r="V698" s="35">
        <f>Inputs!$B$13/(Q698*(1-$G698))</f>
        <v>1.0528577445474681</v>
      </c>
      <c r="W698" s="36">
        <f>Inputs!$B$13</f>
        <v>12660</v>
      </c>
      <c r="X698" s="36">
        <f t="shared" si="103"/>
        <v>13933.74513544721</v>
      </c>
      <c r="Y698" s="36">
        <f t="shared" si="104"/>
        <v>15396.756429120187</v>
      </c>
      <c r="Z698" s="36">
        <f t="shared" si="105"/>
        <v>17080.78396567337</v>
      </c>
      <c r="AA698" s="36">
        <f t="shared" si="106"/>
        <v>19023.030006260036</v>
      </c>
      <c r="AB698" s="36">
        <f t="shared" si="107"/>
        <v>58984.022017185242</v>
      </c>
      <c r="AC698" s="36">
        <f t="shared" si="108"/>
        <v>265825.04022801213</v>
      </c>
      <c r="AD698" s="36">
        <f t="shared" si="109"/>
        <v>169379.57580080497</v>
      </c>
    </row>
    <row r="699" spans="1:30" ht="14.25" customHeight="1" x14ac:dyDescent="0.25">
      <c r="A699" s="16">
        <v>683</v>
      </c>
      <c r="B699" s="34">
        <v>0.27801127933981401</v>
      </c>
      <c r="C699" s="34">
        <v>8.6982219038715794E-2</v>
      </c>
      <c r="D699" s="34">
        <v>2.7714273496427799E-2</v>
      </c>
      <c r="E699" s="34">
        <v>5.7301221838155003E-2</v>
      </c>
      <c r="F699" s="34">
        <v>2.45461109330436E-2</v>
      </c>
      <c r="G699" s="34">
        <v>0.18780705091227301</v>
      </c>
      <c r="H699" s="35">
        <v>1.0227741830587</v>
      </c>
      <c r="I699" s="34">
        <v>9.1540578445463094E-2</v>
      </c>
      <c r="J699" s="34">
        <v>1.9098451482873799E-2</v>
      </c>
      <c r="K699" s="36">
        <f>Inputs!$B$12*(1+$B699)^4</f>
        <v>160062.64806203468</v>
      </c>
      <c r="L699" s="36">
        <f t="shared" si="100"/>
        <v>19208.533051444902</v>
      </c>
      <c r="M699" s="36">
        <f t="shared" si="101"/>
        <v>233769.93357231212</v>
      </c>
      <c r="N699" s="37">
        <f>M699/Inputs!$B$6</f>
        <v>356.35660605535384</v>
      </c>
      <c r="O699" s="38">
        <f>IF(N699&gt;Inputs!$B$4,1,0)</f>
        <v>0</v>
      </c>
      <c r="P699" s="34">
        <f t="shared" si="102"/>
        <v>7.2442126962589296E-2</v>
      </c>
      <c r="Q699" s="36">
        <f>Inputs!$B$12*(1+$B699)^0*$C699+Inputs!$B$29*(1+$D699)^0*Inputs!$B$19+Inputs!$B$30*(1+$E699)^0*Inputs!$B$20+Inputs!$B$31*(1+$F699)^0*Inputs!$B$21+Inputs!$B$22*(1+Inputs!$B$23)^0</f>
        <v>13240.977169749869</v>
      </c>
      <c r="R699" s="36">
        <f>Inputs!$B$12*(1+$B699)^1*$C699+Inputs!$B$29*(1+$D699)^1*Inputs!$B$19+Inputs!$B$30*(1+$E699)^1*Inputs!$B$20+Inputs!$B$31*(1+$F699)^1*Inputs!$B$21+Inputs!$B$22*(1+Inputs!$B$23)^1</f>
        <v>14968.942156256941</v>
      </c>
      <c r="S699" s="36">
        <f>Inputs!$B$12*(1+$B699)^2*$C699+Inputs!$B$29*(1+$D699)^2*Inputs!$B$19+Inputs!$B$30*(1+$E699)^2*Inputs!$B$20+Inputs!$B$31*(1+$F699)^2*Inputs!$B$21+Inputs!$B$22*(1+Inputs!$B$23)^2</f>
        <v>17111.705172632726</v>
      </c>
      <c r="T699" s="36">
        <f>Inputs!$B$12*(1+$B699)^3*$C699+Inputs!$B$29*(1+$D699)^3*Inputs!$B$19+Inputs!$B$30*(1+$E699)^3*Inputs!$B$20+Inputs!$B$31*(1+$F699)^3*Inputs!$B$21+Inputs!$B$22*(1+Inputs!$B$23)^3</f>
        <v>19781.955561128379</v>
      </c>
      <c r="U699" s="36">
        <f>Inputs!$B$12*(1+$B699)^4*$C699+Inputs!$B$29*(1+$D699)^4*Inputs!$B$19+Inputs!$B$30*(1+$E699)^4*Inputs!$B$20+Inputs!$B$31*(1+$F699)^4*Inputs!$B$21+Inputs!$B$22*(1+Inputs!$B$23)^4</f>
        <v>23123.58823889244</v>
      </c>
      <c r="V699" s="35">
        <f>Inputs!$B$13/(Q699*(1-$G699))</f>
        <v>1.1772113861812703</v>
      </c>
      <c r="W699" s="36">
        <f>Inputs!$B$13</f>
        <v>12660</v>
      </c>
      <c r="X699" s="36">
        <f t="shared" si="103"/>
        <v>13842.747589686551</v>
      </c>
      <c r="Y699" s="36">
        <f t="shared" si="104"/>
        <v>15287.706637491501</v>
      </c>
      <c r="Z699" s="36">
        <f t="shared" si="105"/>
        <v>17052.998824957303</v>
      </c>
      <c r="AA699" s="36">
        <f t="shared" si="106"/>
        <v>19208.533051444902</v>
      </c>
      <c r="AB699" s="36">
        <f t="shared" si="107"/>
        <v>59380.67921232323</v>
      </c>
      <c r="AC699" s="36">
        <f t="shared" si="108"/>
        <v>270221.03172224993</v>
      </c>
      <c r="AD699" s="36">
        <f t="shared" si="109"/>
        <v>174389.2543599889</v>
      </c>
    </row>
    <row r="700" spans="1:30" ht="14.25" customHeight="1" x14ac:dyDescent="0.25">
      <c r="A700" s="16">
        <v>684</v>
      </c>
      <c r="B700" s="34">
        <v>0.20811402159960901</v>
      </c>
      <c r="C700" s="34">
        <v>0.107521566202449</v>
      </c>
      <c r="D700" s="34">
        <v>3.3746286302070598E-2</v>
      </c>
      <c r="E700" s="34">
        <v>3.13420914392121E-2</v>
      </c>
      <c r="F700" s="34">
        <v>-1.09912228564667E-2</v>
      </c>
      <c r="G700" s="34">
        <v>0.17512572335978999</v>
      </c>
      <c r="H700" s="35">
        <v>1.03362669969821</v>
      </c>
      <c r="I700" s="34">
        <v>0.100881867761203</v>
      </c>
      <c r="J700" s="34">
        <v>3.2713872282621001E-2</v>
      </c>
      <c r="K700" s="36">
        <f>Inputs!$B$12*(1+$B700)^4</f>
        <v>127815.33122952627</v>
      </c>
      <c r="L700" s="36">
        <f t="shared" si="100"/>
        <v>18825.059685959885</v>
      </c>
      <c r="M700" s="36">
        <f t="shared" si="101"/>
        <v>233759.07927005016</v>
      </c>
      <c r="N700" s="37">
        <f>M700/Inputs!$B$6</f>
        <v>356.34005986288133</v>
      </c>
      <c r="O700" s="38">
        <f>IF(N700&gt;Inputs!$B$4,1,0)</f>
        <v>0</v>
      </c>
      <c r="P700" s="34">
        <f t="shared" si="102"/>
        <v>6.8167995478582002E-2</v>
      </c>
      <c r="Q700" s="36">
        <f>Inputs!$B$12*(1+$B700)^0*$C700+Inputs!$B$29*(1+$D700)^0*Inputs!$B$19+Inputs!$B$30*(1+$E700)^0*Inputs!$B$20+Inputs!$B$31*(1+$F700)^0*Inputs!$B$21+Inputs!$B$22*(1+Inputs!$B$23)^0</f>
        <v>14473.337999573861</v>
      </c>
      <c r="R700" s="36">
        <f>Inputs!$B$12*(1+$B700)^1*$C700+Inputs!$B$29*(1+$D700)^1*Inputs!$B$19+Inputs!$B$30*(1+$E700)^1*Inputs!$B$20+Inputs!$B$31*(1+$F700)^1*Inputs!$B$21+Inputs!$B$22*(1+Inputs!$B$23)^1</f>
        <v>15887.3412672456</v>
      </c>
      <c r="S700" s="36">
        <f>Inputs!$B$12*(1+$B700)^2*$C700+Inputs!$B$29*(1+$D700)^2*Inputs!$B$19+Inputs!$B$30*(1+$E700)^2*Inputs!$B$20+Inputs!$B$31*(1+$F700)^2*Inputs!$B$21+Inputs!$B$22*(1+Inputs!$B$23)^2</f>
        <v>17585.457269526672</v>
      </c>
      <c r="T700" s="36">
        <f>Inputs!$B$12*(1+$B700)^3*$C700+Inputs!$B$29*(1+$D700)^3*Inputs!$B$19+Inputs!$B$30*(1+$E700)^3*Inputs!$B$20+Inputs!$B$31*(1+$F700)^3*Inputs!$B$21+Inputs!$B$22*(1+Inputs!$B$23)^3</f>
        <v>19625.972129917071</v>
      </c>
      <c r="U700" s="36">
        <f>Inputs!$B$12*(1+$B700)^4*$C700+Inputs!$B$29*(1+$D700)^4*Inputs!$B$19+Inputs!$B$30*(1+$E700)^4*Inputs!$B$20+Inputs!$B$31*(1+$F700)^4*Inputs!$B$21+Inputs!$B$22*(1+Inputs!$B$23)^4</f>
        <v>22079.278737416309</v>
      </c>
      <c r="V700" s="35">
        <f>Inputs!$B$13/(Q700*(1-$G700))</f>
        <v>1.0604183655556245</v>
      </c>
      <c r="W700" s="36">
        <f>Inputs!$B$13</f>
        <v>12660</v>
      </c>
      <c r="X700" s="36">
        <f t="shared" si="103"/>
        <v>13809.068797685068</v>
      </c>
      <c r="Y700" s="36">
        <f t="shared" si="104"/>
        <v>15187.890391368286</v>
      </c>
      <c r="Z700" s="36">
        <f t="shared" si="105"/>
        <v>16841.773144516887</v>
      </c>
      <c r="AA700" s="36">
        <f t="shared" si="106"/>
        <v>18825.059685959885</v>
      </c>
      <c r="AB700" s="36">
        <f t="shared" si="107"/>
        <v>57386.016812113623</v>
      </c>
      <c r="AC700" s="36">
        <f t="shared" si="108"/>
        <v>285191.02179478516</v>
      </c>
      <c r="AD700" s="36">
        <f t="shared" si="109"/>
        <v>176373.06245793655</v>
      </c>
    </row>
    <row r="701" spans="1:30" ht="14.25" customHeight="1" x14ac:dyDescent="0.25">
      <c r="A701" s="16">
        <v>685</v>
      </c>
      <c r="B701" s="34">
        <v>0.440567201772817</v>
      </c>
      <c r="C701" s="34">
        <v>8.1229988655064395E-2</v>
      </c>
      <c r="D701" s="34">
        <v>4.1159954796272699E-2</v>
      </c>
      <c r="E701" s="34">
        <v>2.7931165587722101E-2</v>
      </c>
      <c r="F701" s="34">
        <v>-1.7460032078859801E-4</v>
      </c>
      <c r="G701" s="34">
        <v>0.20750303565474901</v>
      </c>
      <c r="H701" s="35">
        <v>1.15958715452867</v>
      </c>
      <c r="I701" s="34">
        <v>8.6877877713433194E-2</v>
      </c>
      <c r="J701" s="34">
        <v>2.0761115892968598E-2</v>
      </c>
      <c r="K701" s="36">
        <f>Inputs!$B$12*(1+$B701)^4</f>
        <v>258395.73512457666</v>
      </c>
      <c r="L701" s="36">
        <f t="shared" si="100"/>
        <v>27192.041757138006</v>
      </c>
      <c r="M701" s="36">
        <f t="shared" si="101"/>
        <v>347825.47896038502</v>
      </c>
      <c r="N701" s="37">
        <f>M701/Inputs!$B$6</f>
        <v>530.22176670790395</v>
      </c>
      <c r="O701" s="38">
        <f>IF(N701&gt;Inputs!$B$4,1,0)</f>
        <v>1</v>
      </c>
      <c r="P701" s="34">
        <f t="shared" si="102"/>
        <v>6.6116761820464595E-2</v>
      </c>
      <c r="Q701" s="36">
        <f>Inputs!$B$12*(1+$B701)^0*$C701+Inputs!$B$29*(1+$D701)^0*Inputs!$B$19+Inputs!$B$30*(1+$E701)^0*Inputs!$B$20+Inputs!$B$31*(1+$F701)^0*Inputs!$B$21+Inputs!$B$22*(1+Inputs!$B$23)^0</f>
        <v>12895.843346730784</v>
      </c>
      <c r="R701" s="36">
        <f>Inputs!$B$12*(1+$B701)^1*$C701+Inputs!$B$29*(1+$D701)^1*Inputs!$B$19+Inputs!$B$30*(1+$E701)^1*Inputs!$B$20+Inputs!$B$31*(1+$F701)^1*Inputs!$B$21+Inputs!$B$22*(1+Inputs!$B$23)^1</f>
        <v>15179.186393392374</v>
      </c>
      <c r="S701" s="36">
        <f>Inputs!$B$12*(1+$B701)^2*$C701+Inputs!$B$29*(1+$D701)^2*Inputs!$B$19+Inputs!$B$30*(1+$E701)^2*Inputs!$B$20+Inputs!$B$31*(1+$F701)^2*Inputs!$B$21+Inputs!$B$22*(1+Inputs!$B$23)^2</f>
        <v>18414.008465541236</v>
      </c>
      <c r="T701" s="36">
        <f>Inputs!$B$12*(1+$B701)^3*$C701+Inputs!$B$29*(1+$D701)^3*Inputs!$B$19+Inputs!$B$30*(1+$E701)^3*Inputs!$B$20+Inputs!$B$31*(1+$F701)^3*Inputs!$B$21+Inputs!$B$22*(1+Inputs!$B$23)^3</f>
        <v>23017.309564336065</v>
      </c>
      <c r="U701" s="36">
        <f>Inputs!$B$12*(1+$B701)^4*$C701+Inputs!$B$29*(1+$D701)^4*Inputs!$B$19+Inputs!$B$30*(1+$E701)^4*Inputs!$B$20+Inputs!$B$31*(1+$F701)^4*Inputs!$B$21+Inputs!$B$22*(1+Inputs!$B$23)^4</f>
        <v>29589.717264056675</v>
      </c>
      <c r="V701" s="35">
        <f>Inputs!$B$13/(Q701*(1-$G701))</f>
        <v>1.2387576499386397</v>
      </c>
      <c r="W701" s="36">
        <f>Inputs!$B$13</f>
        <v>12660</v>
      </c>
      <c r="X701" s="36">
        <f t="shared" si="103"/>
        <v>14663.489971947338</v>
      </c>
      <c r="Y701" s="36">
        <f t="shared" si="104"/>
        <v>17499.577800326184</v>
      </c>
      <c r="Z701" s="36">
        <f t="shared" si="105"/>
        <v>21513.241035099436</v>
      </c>
      <c r="AA701" s="36">
        <f t="shared" si="106"/>
        <v>27192.041757138006</v>
      </c>
      <c r="AB701" s="36">
        <f t="shared" si="107"/>
        <v>71035.339010708849</v>
      </c>
      <c r="AC701" s="36">
        <f t="shared" si="108"/>
        <v>419811.52922757197</v>
      </c>
      <c r="AD701" s="36">
        <f t="shared" si="109"/>
        <v>276790.13994967617</v>
      </c>
    </row>
    <row r="702" spans="1:30" ht="14.25" customHeight="1" x14ac:dyDescent="0.25">
      <c r="A702" s="16">
        <v>686</v>
      </c>
      <c r="B702" s="34">
        <v>0.176436596397784</v>
      </c>
      <c r="C702" s="34">
        <v>0.104119801714117</v>
      </c>
      <c r="D702" s="34">
        <v>1.36699777243693E-3</v>
      </c>
      <c r="E702" s="34">
        <v>6.3172266114704001E-2</v>
      </c>
      <c r="F702" s="34">
        <v>9.4188821110512307E-3</v>
      </c>
      <c r="G702" s="34">
        <v>0.17380183409101899</v>
      </c>
      <c r="H702" s="35">
        <v>1.1462523786102701</v>
      </c>
      <c r="I702" s="34">
        <v>9.5073722420158394E-2</v>
      </c>
      <c r="J702" s="34">
        <v>2.4294889519450601E-2</v>
      </c>
      <c r="K702" s="36">
        <f>Inputs!$B$12*(1+$B702)^4</f>
        <v>114927.86909289577</v>
      </c>
      <c r="L702" s="36">
        <f t="shared" si="100"/>
        <v>19496.697865896673</v>
      </c>
      <c r="M702" s="36">
        <f t="shared" si="101"/>
        <v>238690.97990292025</v>
      </c>
      <c r="N702" s="37">
        <f>M702/Inputs!$B$6</f>
        <v>363.85820107152477</v>
      </c>
      <c r="O702" s="38">
        <f>IF(N702&gt;Inputs!$B$4,1,0)</f>
        <v>0</v>
      </c>
      <c r="P702" s="34">
        <f t="shared" si="102"/>
        <v>7.07788329007078E-2</v>
      </c>
      <c r="Q702" s="36">
        <f>Inputs!$B$12*(1+$B702)^0*$C702+Inputs!$B$29*(1+$D702)^0*Inputs!$B$19+Inputs!$B$30*(1+$E702)^0*Inputs!$B$20+Inputs!$B$31*(1+$F702)^0*Inputs!$B$21+Inputs!$B$22*(1+Inputs!$B$23)^0</f>
        <v>14269.23213027394</v>
      </c>
      <c r="R702" s="36">
        <f>Inputs!$B$12*(1+$B702)^1*$C702+Inputs!$B$29*(1+$D702)^1*Inputs!$B$19+Inputs!$B$30*(1+$E702)^1*Inputs!$B$20+Inputs!$B$31*(1+$F702)^1*Inputs!$B$21+Inputs!$B$22*(1+Inputs!$B$23)^1</f>
        <v>15508.06287029992</v>
      </c>
      <c r="S702" s="36">
        <f>Inputs!$B$12*(1+$B702)^2*$C702+Inputs!$B$29*(1+$D702)^2*Inputs!$B$19+Inputs!$B$30*(1+$E702)^2*Inputs!$B$20+Inputs!$B$31*(1+$F702)^2*Inputs!$B$21+Inputs!$B$22*(1+Inputs!$B$23)^2</f>
        <v>16949.722293428458</v>
      </c>
      <c r="T702" s="36">
        <f>Inputs!$B$12*(1+$B702)^3*$C702+Inputs!$B$29*(1+$D702)^3*Inputs!$B$19+Inputs!$B$30*(1+$E702)^3*Inputs!$B$20+Inputs!$B$31*(1+$F702)^3*Inputs!$B$21+Inputs!$B$22*(1+Inputs!$B$23)^3</f>
        <v>18629.097298367364</v>
      </c>
      <c r="U702" s="36">
        <f>Inputs!$B$12*(1+$B702)^4*$C702+Inputs!$B$29*(1+$D702)^4*Inputs!$B$19+Inputs!$B$30*(1+$E702)^4*Inputs!$B$20+Inputs!$B$31*(1+$F702)^4*Inputs!$B$21+Inputs!$B$22*(1+Inputs!$B$23)^4</f>
        <v>20587.166891583885</v>
      </c>
      <c r="V702" s="35">
        <f>Inputs!$B$13/(Q702*(1-$G702))</f>
        <v>1.0738629927534473</v>
      </c>
      <c r="W702" s="36">
        <f>Inputs!$B$13</f>
        <v>12660</v>
      </c>
      <c r="X702" s="36">
        <f t="shared" si="103"/>
        <v>13990.996382446554</v>
      </c>
      <c r="Y702" s="36">
        <f t="shared" si="104"/>
        <v>15545.058533813544</v>
      </c>
      <c r="Z702" s="36">
        <f t="shared" si="105"/>
        <v>17363.801901372535</v>
      </c>
      <c r="AA702" s="36">
        <f t="shared" si="106"/>
        <v>19496.697865896673</v>
      </c>
      <c r="AB702" s="36">
        <f t="shared" si="107"/>
        <v>59520.737188415791</v>
      </c>
      <c r="AC702" s="36">
        <f t="shared" si="108"/>
        <v>282151.6994290963</v>
      </c>
      <c r="AD702" s="36">
        <f t="shared" si="109"/>
        <v>179170.24271450448</v>
      </c>
    </row>
    <row r="703" spans="1:30" ht="14.25" customHeight="1" x14ac:dyDescent="0.25">
      <c r="A703" s="16">
        <v>687</v>
      </c>
      <c r="B703" s="34">
        <v>0.35362255253742497</v>
      </c>
      <c r="C703" s="34">
        <v>5.2479563054648203E-2</v>
      </c>
      <c r="D703" s="34">
        <v>3.08217315505167E-2</v>
      </c>
      <c r="E703" s="34">
        <v>1.19707510486067E-2</v>
      </c>
      <c r="F703" s="34">
        <v>1.5393237557272199E-2</v>
      </c>
      <c r="G703" s="34">
        <v>0.18866534021890599</v>
      </c>
      <c r="H703" s="35">
        <v>1.0330143242262499</v>
      </c>
      <c r="I703" s="34">
        <v>0.103241868693237</v>
      </c>
      <c r="J703" s="34">
        <v>2.21578279438484E-2</v>
      </c>
      <c r="K703" s="36">
        <f>Inputs!$B$12*(1+$B703)^4</f>
        <v>201438.08138666741</v>
      </c>
      <c r="L703" s="36">
        <f t="shared" si="100"/>
        <v>16039.428606827121</v>
      </c>
      <c r="M703" s="36">
        <f t="shared" si="101"/>
        <v>176125.26952587516</v>
      </c>
      <c r="N703" s="37">
        <f>M703/Inputs!$B$6</f>
        <v>268.48364256993165</v>
      </c>
      <c r="O703" s="38">
        <f>IF(N703&gt;Inputs!$B$4,1,0)</f>
        <v>0</v>
      </c>
      <c r="P703" s="34">
        <f t="shared" si="102"/>
        <v>8.1084040749388603E-2</v>
      </c>
      <c r="Q703" s="36">
        <f>Inputs!$B$12*(1+$B703)^0*$C703+Inputs!$B$29*(1+$D703)^0*Inputs!$B$19+Inputs!$B$30*(1+$E703)^0*Inputs!$B$20+Inputs!$B$31*(1+$F703)^0*Inputs!$B$21+Inputs!$B$22*(1+Inputs!$B$23)^0</f>
        <v>11170.817810705812</v>
      </c>
      <c r="R703" s="36">
        <f>Inputs!$B$12*(1+$B703)^1*$C703+Inputs!$B$29*(1+$D703)^1*Inputs!$B$19+Inputs!$B$30*(1+$E703)^1*Inputs!$B$20+Inputs!$B$31*(1+$F703)^1*Inputs!$B$21+Inputs!$B$22*(1+Inputs!$B$23)^1</f>
        <v>12416.489117745299</v>
      </c>
      <c r="S703" s="36">
        <f>Inputs!$B$12*(1+$B703)^2*$C703+Inputs!$B$29*(1+$D703)^2*Inputs!$B$19+Inputs!$B$30*(1+$E703)^2*Inputs!$B$20+Inputs!$B$31*(1+$F703)^2*Inputs!$B$21+Inputs!$B$22*(1+Inputs!$B$23)^2</f>
        <v>14058.404025641677</v>
      </c>
      <c r="T703" s="36">
        <f>Inputs!$B$12*(1+$B703)^3*$C703+Inputs!$B$29*(1+$D703)^3*Inputs!$B$19+Inputs!$B$30*(1+$E703)^3*Inputs!$B$20+Inputs!$B$31*(1+$F703)^3*Inputs!$B$21+Inputs!$B$22*(1+Inputs!$B$23)^3</f>
        <v>16235.856928118008</v>
      </c>
      <c r="U703" s="36">
        <f>Inputs!$B$12*(1+$B703)^4*$C703+Inputs!$B$29*(1+$D703)^4*Inputs!$B$19+Inputs!$B$30*(1+$E703)^4*Inputs!$B$20+Inputs!$B$31*(1+$F703)^4*Inputs!$B$21+Inputs!$B$22*(1+Inputs!$B$23)^4</f>
        <v>19137.381737138589</v>
      </c>
      <c r="V703" s="35">
        <f>Inputs!$B$13/(Q703*(1-$G703))</f>
        <v>1.3968465763641442</v>
      </c>
      <c r="W703" s="36">
        <f>Inputs!$B$13</f>
        <v>12660</v>
      </c>
      <c r="X703" s="36">
        <f t="shared" si="103"/>
        <v>13155.42682538517</v>
      </c>
      <c r="Y703" s="36">
        <f t="shared" si="104"/>
        <v>13857.582304526555</v>
      </c>
      <c r="Z703" s="36">
        <f t="shared" si="105"/>
        <v>14805.766190998502</v>
      </c>
      <c r="AA703" s="36">
        <f t="shared" si="106"/>
        <v>16039.428606827121</v>
      </c>
      <c r="AB703" s="36">
        <f t="shared" si="107"/>
        <v>52411.570514926483</v>
      </c>
      <c r="AC703" s="36">
        <f t="shared" si="108"/>
        <v>202195.49192038085</v>
      </c>
      <c r="AD703" s="36">
        <f t="shared" si="109"/>
        <v>123713.69901094869</v>
      </c>
    </row>
    <row r="704" spans="1:30" ht="14.25" customHeight="1" x14ac:dyDescent="0.25">
      <c r="A704" s="16">
        <v>688</v>
      </c>
      <c r="B704" s="34">
        <v>0.310541478013453</v>
      </c>
      <c r="C704" s="34">
        <v>8.3428806490807805E-2</v>
      </c>
      <c r="D704" s="34">
        <v>3.5003548485272103E-2</v>
      </c>
      <c r="E704" s="34">
        <v>5.3074920112358002E-2</v>
      </c>
      <c r="F704" s="34">
        <v>-1.6723374060747202E-2</v>
      </c>
      <c r="G704" s="34">
        <v>0.18183747938070699</v>
      </c>
      <c r="H704" s="35">
        <v>0.95179490607011197</v>
      </c>
      <c r="I704" s="34">
        <v>9.0425327980457701E-2</v>
      </c>
      <c r="J704" s="34">
        <v>2.4911302603584502E-2</v>
      </c>
      <c r="K704" s="36">
        <f>Inputs!$B$12*(1+$B704)^4</f>
        <v>176992.28383044031</v>
      </c>
      <c r="L704" s="36">
        <f t="shared" si="100"/>
        <v>18119.965644451604</v>
      </c>
      <c r="M704" s="36">
        <f t="shared" si="101"/>
        <v>241500.0459046271</v>
      </c>
      <c r="N704" s="37">
        <f>M704/Inputs!$B$6</f>
        <v>368.14031387900474</v>
      </c>
      <c r="O704" s="38">
        <f>IF(N704&gt;Inputs!$B$4,1,0)</f>
        <v>0</v>
      </c>
      <c r="P704" s="34">
        <f t="shared" si="102"/>
        <v>6.5514025376873203E-2</v>
      </c>
      <c r="Q704" s="36">
        <f>Inputs!$B$12*(1+$B704)^0*$C704+Inputs!$B$29*(1+$D704)^0*Inputs!$B$19+Inputs!$B$30*(1+$E704)^0*Inputs!$B$20+Inputs!$B$31*(1+$F704)^0*Inputs!$B$21+Inputs!$B$22*(1+Inputs!$B$23)^0</f>
        <v>13027.772416875388</v>
      </c>
      <c r="R704" s="36">
        <f>Inputs!$B$12*(1+$B704)^1*$C704+Inputs!$B$29*(1+$D704)^1*Inputs!$B$19+Inputs!$B$30*(1+$E704)^1*Inputs!$B$20+Inputs!$B$31*(1+$F704)^1*Inputs!$B$21+Inputs!$B$22*(1+Inputs!$B$23)^1</f>
        <v>14686.492116090762</v>
      </c>
      <c r="S704" s="36">
        <f>Inputs!$B$12*(1+$B704)^2*$C704+Inputs!$B$29*(1+$D704)^2*Inputs!$B$19+Inputs!$B$30*(1+$E704)^2*Inputs!$B$20+Inputs!$B$31*(1+$F704)^2*Inputs!$B$21+Inputs!$B$22*(1+Inputs!$B$23)^2</f>
        <v>16838.249696964194</v>
      </c>
      <c r="T704" s="36">
        <f>Inputs!$B$12*(1+$B704)^3*$C704+Inputs!$B$29*(1+$D704)^3*Inputs!$B$19+Inputs!$B$30*(1+$E704)^3*Inputs!$B$20+Inputs!$B$31*(1+$F704)^3*Inputs!$B$21+Inputs!$B$22*(1+Inputs!$B$23)^3</f>
        <v>19633.387201560436</v>
      </c>
      <c r="U704" s="36">
        <f>Inputs!$B$12*(1+$B704)^4*$C704+Inputs!$B$29*(1+$D704)^4*Inputs!$B$19+Inputs!$B$30*(1+$E704)^4*Inputs!$B$20+Inputs!$B$31*(1+$F704)^4*Inputs!$B$21+Inputs!$B$22*(1+Inputs!$B$23)^4</f>
        <v>23268.822827185671</v>
      </c>
      <c r="V704" s="35">
        <f>Inputs!$B$13/(Q704*(1-$G704))</f>
        <v>1.1877470529452265</v>
      </c>
      <c r="W704" s="36">
        <f>Inputs!$B$13</f>
        <v>12660</v>
      </c>
      <c r="X704" s="36">
        <f t="shared" si="103"/>
        <v>13563.097688546211</v>
      </c>
      <c r="Y704" s="36">
        <f t="shared" si="104"/>
        <v>14737.61946833358</v>
      </c>
      <c r="Z704" s="36">
        <f t="shared" si="105"/>
        <v>16236.511222857544</v>
      </c>
      <c r="AA704" s="36">
        <f t="shared" si="106"/>
        <v>18119.965644451604</v>
      </c>
      <c r="AB704" s="36">
        <f t="shared" si="107"/>
        <v>57622.069783809973</v>
      </c>
      <c r="AC704" s="36">
        <f t="shared" si="108"/>
        <v>283471.47782408865</v>
      </c>
      <c r="AD704" s="36">
        <f t="shared" si="109"/>
        <v>183877.97612081713</v>
      </c>
    </row>
    <row r="705" spans="1:30" ht="14.25" customHeight="1" x14ac:dyDescent="0.25">
      <c r="A705" s="16">
        <v>689</v>
      </c>
      <c r="B705" s="34">
        <v>0.36966290978188698</v>
      </c>
      <c r="C705" s="34">
        <v>7.5521011616298497E-2</v>
      </c>
      <c r="D705" s="34">
        <v>3.7438302579984102E-2</v>
      </c>
      <c r="E705" s="34">
        <v>2.3534388082499899E-2</v>
      </c>
      <c r="F705" s="34">
        <v>1.4753563253305201E-2</v>
      </c>
      <c r="G705" s="34">
        <v>0.197931500001477</v>
      </c>
      <c r="H705" s="35">
        <v>1.1767295574718599</v>
      </c>
      <c r="I705" s="34">
        <v>9.7391726209875004E-2</v>
      </c>
      <c r="J705" s="34">
        <v>2.81720311066356E-2</v>
      </c>
      <c r="K705" s="36">
        <f>Inputs!$B$12*(1+$B705)^4</f>
        <v>211157.26665878692</v>
      </c>
      <c r="L705" s="36">
        <f t="shared" si="100"/>
        <v>23330.890870020914</v>
      </c>
      <c r="M705" s="36">
        <f t="shared" si="101"/>
        <v>281678.01794841804</v>
      </c>
      <c r="N705" s="37">
        <f>M705/Inputs!$B$6</f>
        <v>429.38722248234455</v>
      </c>
      <c r="O705" s="38">
        <f>IF(N705&gt;Inputs!$B$4,1,0)</f>
        <v>1</v>
      </c>
      <c r="P705" s="34">
        <f t="shared" si="102"/>
        <v>6.9219695103239401E-2</v>
      </c>
      <c r="Q705" s="36">
        <f>Inputs!$B$12*(1+$B705)^0*$C705+Inputs!$B$29*(1+$D705)^0*Inputs!$B$19+Inputs!$B$30*(1+$E705)^0*Inputs!$B$20+Inputs!$B$31*(1+$F705)^0*Inputs!$B$21+Inputs!$B$22*(1+Inputs!$B$23)^0</f>
        <v>12553.304724404832</v>
      </c>
      <c r="R705" s="36">
        <f>Inputs!$B$12*(1+$B705)^1*$C705+Inputs!$B$29*(1+$D705)^1*Inputs!$B$19+Inputs!$B$30*(1+$E705)^1*Inputs!$B$20+Inputs!$B$31*(1+$F705)^1*Inputs!$B$21+Inputs!$B$22*(1+Inputs!$B$23)^1</f>
        <v>14408.505969861129</v>
      </c>
      <c r="S705" s="36">
        <f>Inputs!$B$12*(1+$B705)^2*$C705+Inputs!$B$29*(1+$D705)^2*Inputs!$B$19+Inputs!$B$30*(1+$E705)^2*Inputs!$B$20+Inputs!$B$31*(1+$F705)^2*Inputs!$B$21+Inputs!$B$22*(1+Inputs!$B$23)^2</f>
        <v>16887.83341054972</v>
      </c>
      <c r="T705" s="36">
        <f>Inputs!$B$12*(1+$B705)^3*$C705+Inputs!$B$29*(1+$D705)^3*Inputs!$B$19+Inputs!$B$30*(1+$E705)^3*Inputs!$B$20+Inputs!$B$31*(1+$F705)^3*Inputs!$B$21+Inputs!$B$22*(1+Inputs!$B$23)^3</f>
        <v>20220.340462793458</v>
      </c>
      <c r="U705" s="36">
        <f>Inputs!$B$12*(1+$B705)^4*$C705+Inputs!$B$29*(1+$D705)^4*Inputs!$B$19+Inputs!$B$30*(1+$E705)^4*Inputs!$B$20+Inputs!$B$31*(1+$F705)^4*Inputs!$B$21+Inputs!$B$22*(1+Inputs!$B$23)^4</f>
        <v>24719.700209572278</v>
      </c>
      <c r="V705" s="35">
        <f>Inputs!$B$13/(Q705*(1-$G705))</f>
        <v>1.2573731264742283</v>
      </c>
      <c r="W705" s="36">
        <f>Inputs!$B$13</f>
        <v>12660</v>
      </c>
      <c r="X705" s="36">
        <f t="shared" si="103"/>
        <v>14297.977756957056</v>
      </c>
      <c r="Y705" s="36">
        <f t="shared" si="104"/>
        <v>16485.202878043296</v>
      </c>
      <c r="Z705" s="36">
        <f t="shared" si="105"/>
        <v>19411.286781756244</v>
      </c>
      <c r="AA705" s="36">
        <f t="shared" si="106"/>
        <v>23330.890870020914</v>
      </c>
      <c r="AB705" s="36">
        <f t="shared" si="107"/>
        <v>63927.589342106497</v>
      </c>
      <c r="AC705" s="36">
        <f t="shared" si="108"/>
        <v>346551.21519357926</v>
      </c>
      <c r="AD705" s="36">
        <f t="shared" si="109"/>
        <v>217750.42860631156</v>
      </c>
    </row>
    <row r="706" spans="1:30" ht="14.25" customHeight="1" x14ac:dyDescent="0.25">
      <c r="A706" s="16">
        <v>690</v>
      </c>
      <c r="B706" s="34">
        <v>0.341765321296993</v>
      </c>
      <c r="C706" s="34">
        <v>9.8440184867463698E-2</v>
      </c>
      <c r="D706" s="34">
        <v>2.5764722721451999E-2</v>
      </c>
      <c r="E706" s="34">
        <v>4.7295058876581399E-2</v>
      </c>
      <c r="F706" s="34">
        <v>8.1928064092771907E-3</v>
      </c>
      <c r="G706" s="34">
        <v>0.215963792143649</v>
      </c>
      <c r="H706" s="35">
        <v>1.07517573198025</v>
      </c>
      <c r="I706" s="34">
        <v>0.105019374450977</v>
      </c>
      <c r="J706" s="34">
        <v>2.6750356928018498E-2</v>
      </c>
      <c r="K706" s="36">
        <f>Inputs!$B$12*(1+$B706)^4</f>
        <v>194472.18902648168</v>
      </c>
      <c r="L706" s="36">
        <f t="shared" si="100"/>
        <v>23510.601794368657</v>
      </c>
      <c r="M706" s="36">
        <f t="shared" si="101"/>
        <v>250193.92508226173</v>
      </c>
      <c r="N706" s="37">
        <f>M706/Inputs!$B$6</f>
        <v>381.3931784790575</v>
      </c>
      <c r="O706" s="38">
        <f>IF(N706&gt;Inputs!$B$4,1,0)</f>
        <v>0</v>
      </c>
      <c r="P706" s="34">
        <f t="shared" si="102"/>
        <v>7.8269017522958506E-2</v>
      </c>
      <c r="Q706" s="36">
        <f>Inputs!$B$12*(1+$B706)^0*$C706+Inputs!$B$29*(1+$D706)^0*Inputs!$B$19+Inputs!$B$30*(1+$E706)^0*Inputs!$B$20+Inputs!$B$31*(1+$F706)^0*Inputs!$B$21+Inputs!$B$22*(1+Inputs!$B$23)^0</f>
        <v>13928.455119474744</v>
      </c>
      <c r="R706" s="36">
        <f>Inputs!$B$12*(1+$B706)^1*$C706+Inputs!$B$29*(1+$D706)^1*Inputs!$B$19+Inputs!$B$30*(1+$E706)^1*Inputs!$B$20+Inputs!$B$31*(1+$F706)^1*Inputs!$B$21+Inputs!$B$22*(1+Inputs!$B$23)^1</f>
        <v>16118.753362633237</v>
      </c>
      <c r="S706" s="36">
        <f>Inputs!$B$12*(1+$B706)^2*$C706+Inputs!$B$29*(1+$D706)^2*Inputs!$B$19+Inputs!$B$30*(1+$E706)^2*Inputs!$B$20+Inputs!$B$31*(1+$F706)^2*Inputs!$B$21+Inputs!$B$22*(1+Inputs!$B$23)^2</f>
        <v>19004.979156061076</v>
      </c>
      <c r="T706" s="36">
        <f>Inputs!$B$12*(1+$B706)^3*$C706+Inputs!$B$29*(1+$D706)^3*Inputs!$B$19+Inputs!$B$30*(1+$E706)^3*Inputs!$B$20+Inputs!$B$31*(1+$F706)^3*Inputs!$B$21+Inputs!$B$22*(1+Inputs!$B$23)^3</f>
        <v>22823.175241858109</v>
      </c>
      <c r="U706" s="36">
        <f>Inputs!$B$12*(1+$B706)^4*$C706+Inputs!$B$29*(1+$D706)^4*Inputs!$B$19+Inputs!$B$30*(1+$E706)^4*Inputs!$B$20+Inputs!$B$31*(1+$F706)^4*Inputs!$B$21+Inputs!$B$22*(1+Inputs!$B$23)^4</f>
        <v>27889.978088014104</v>
      </c>
      <c r="V706" s="35">
        <f>Inputs!$B$13/(Q706*(1-$G706))</f>
        <v>1.159296800003446</v>
      </c>
      <c r="W706" s="36">
        <f>Inputs!$B$13</f>
        <v>12660</v>
      </c>
      <c r="X706" s="36">
        <f t="shared" si="103"/>
        <v>14385.055326343338</v>
      </c>
      <c r="Y706" s="36">
        <f t="shared" si="104"/>
        <v>16647.481530190144</v>
      </c>
      <c r="Z706" s="36">
        <f t="shared" si="105"/>
        <v>19615.724747766995</v>
      </c>
      <c r="AA706" s="36">
        <f t="shared" si="106"/>
        <v>23510.601794368657</v>
      </c>
      <c r="AB706" s="36">
        <f t="shared" si="107"/>
        <v>63001.07235099157</v>
      </c>
      <c r="AC706" s="36">
        <f t="shared" si="108"/>
        <v>308417.29649768164</v>
      </c>
      <c r="AD706" s="36">
        <f t="shared" si="109"/>
        <v>187192.85273127016</v>
      </c>
    </row>
    <row r="707" spans="1:30" ht="14.25" customHeight="1" x14ac:dyDescent="0.25">
      <c r="A707" s="16">
        <v>691</v>
      </c>
      <c r="B707" s="34">
        <v>0.43871002879672699</v>
      </c>
      <c r="C707" s="34">
        <v>4.16572511220221E-2</v>
      </c>
      <c r="D707" s="34">
        <v>2.3068592438657099E-2</v>
      </c>
      <c r="E707" s="34">
        <v>4.7419504667571298E-2</v>
      </c>
      <c r="F707" s="34">
        <v>1.64416270839845E-2</v>
      </c>
      <c r="G707" s="34">
        <v>0.181484891823085</v>
      </c>
      <c r="H707" s="35">
        <v>1.0824631184242901</v>
      </c>
      <c r="I707" s="34">
        <v>8.9230730534604397E-2</v>
      </c>
      <c r="J707" s="34">
        <v>2.5745268984905999E-2</v>
      </c>
      <c r="K707" s="36">
        <f>Inputs!$B$12*(1+$B707)^4</f>
        <v>257065.81903722876</v>
      </c>
      <c r="L707" s="36">
        <f t="shared" si="100"/>
        <v>17341.409461302726</v>
      </c>
      <c r="M707" s="36">
        <f t="shared" si="101"/>
        <v>238904.14508882153</v>
      </c>
      <c r="N707" s="37">
        <f>M707/Inputs!$B$6</f>
        <v>364.18314800125233</v>
      </c>
      <c r="O707" s="38">
        <f>IF(N707&gt;Inputs!$B$4,1,0)</f>
        <v>0</v>
      </c>
      <c r="P707" s="34">
        <f t="shared" si="102"/>
        <v>6.3485461549698391E-2</v>
      </c>
      <c r="Q707" s="36">
        <f>Inputs!$B$12*(1+$B707)^0*$C707+Inputs!$B$29*(1+$D707)^0*Inputs!$B$19+Inputs!$B$30*(1+$E707)^0*Inputs!$B$20+Inputs!$B$31*(1+$F707)^0*Inputs!$B$21+Inputs!$B$22*(1+Inputs!$B$23)^0</f>
        <v>10521.479094748247</v>
      </c>
      <c r="R707" s="36">
        <f>Inputs!$B$12*(1+$B707)^1*$C707+Inputs!$B$29*(1+$D707)^1*Inputs!$B$19+Inputs!$B$30*(1+$E707)^1*Inputs!$B$20+Inputs!$B$31*(1+$F707)^1*Inputs!$B$21+Inputs!$B$22*(1+Inputs!$B$23)^1</f>
        <v>11818.342728190433</v>
      </c>
      <c r="S707" s="36">
        <f>Inputs!$B$12*(1+$B707)^2*$C707+Inputs!$B$29*(1+$D707)^2*Inputs!$B$19+Inputs!$B$30*(1+$E707)^2*Inputs!$B$20+Inputs!$B$31*(1+$F707)^2*Inputs!$B$21+Inputs!$B$22*(1+Inputs!$B$23)^2</f>
        <v>13602.814022833471</v>
      </c>
      <c r="T707" s="36">
        <f>Inputs!$B$12*(1+$B707)^3*$C707+Inputs!$B$29*(1+$D707)^3*Inputs!$B$19+Inputs!$B$30*(1+$E707)^3*Inputs!$B$20+Inputs!$B$31*(1+$F707)^3*Inputs!$B$21+Inputs!$B$22*(1+Inputs!$B$23)^3</f>
        <v>16086.203849464016</v>
      </c>
      <c r="U707" s="36">
        <f>Inputs!$B$12*(1+$B707)^4*$C707+Inputs!$B$29*(1+$D707)^4*Inputs!$B$19+Inputs!$B$30*(1+$E707)^4*Inputs!$B$20+Inputs!$B$31*(1+$F707)^4*Inputs!$B$21+Inputs!$B$22*(1+Inputs!$B$23)^4</f>
        <v>19572.422619429832</v>
      </c>
      <c r="V707" s="35">
        <f>Inputs!$B$13/(Q707*(1-$G707))</f>
        <v>1.4700435774857508</v>
      </c>
      <c r="W707" s="36">
        <f>Inputs!$B$13</f>
        <v>12660</v>
      </c>
      <c r="X707" s="36">
        <f t="shared" si="103"/>
        <v>13283.140774171445</v>
      </c>
      <c r="Y707" s="36">
        <f t="shared" si="104"/>
        <v>14209.943621532431</v>
      </c>
      <c r="Z707" s="36">
        <f t="shared" si="105"/>
        <v>15528.375027314167</v>
      </c>
      <c r="AA707" s="36">
        <f t="shared" si="106"/>
        <v>17341.409461302726</v>
      </c>
      <c r="AB707" s="36">
        <f t="shared" si="107"/>
        <v>56157.166251772855</v>
      </c>
      <c r="AC707" s="36">
        <f t="shared" si="108"/>
        <v>280188.0663423462</v>
      </c>
      <c r="AD707" s="36">
        <f t="shared" si="109"/>
        <v>182746.97883704869</v>
      </c>
    </row>
    <row r="708" spans="1:30" ht="14.25" customHeight="1" x14ac:dyDescent="0.25">
      <c r="A708" s="16">
        <v>692</v>
      </c>
      <c r="B708" s="34">
        <v>0.283823253509909</v>
      </c>
      <c r="C708" s="34">
        <v>7.7847430748905599E-2</v>
      </c>
      <c r="D708" s="34">
        <v>1.81068114206294E-2</v>
      </c>
      <c r="E708" s="34">
        <v>6.0398289324043501E-2</v>
      </c>
      <c r="F708" s="34">
        <v>2.8187327118041599E-2</v>
      </c>
      <c r="G708" s="34">
        <v>0.16031750289577901</v>
      </c>
      <c r="H708" s="35">
        <v>1.01116112516826</v>
      </c>
      <c r="I708" s="34">
        <v>9.4350478055107101E-2</v>
      </c>
      <c r="J708" s="34">
        <v>2.5107389229427901E-2</v>
      </c>
      <c r="K708" s="36">
        <f>Inputs!$B$12*(1+$B708)^4</f>
        <v>162994.21889473384</v>
      </c>
      <c r="L708" s="36">
        <f t="shared" si="100"/>
        <v>18561.991927792376</v>
      </c>
      <c r="M708" s="36">
        <f t="shared" si="101"/>
        <v>232978.1400421937</v>
      </c>
      <c r="N708" s="37">
        <f>M708/Inputs!$B$6</f>
        <v>355.14960372285623</v>
      </c>
      <c r="O708" s="38">
        <f>IF(N708&gt;Inputs!$B$4,1,0)</f>
        <v>0</v>
      </c>
      <c r="P708" s="34">
        <f t="shared" si="102"/>
        <v>6.92430888256792E-2</v>
      </c>
      <c r="Q708" s="36">
        <f>Inputs!$B$12*(1+$B708)^0*$C708+Inputs!$B$29*(1+$D708)^0*Inputs!$B$19+Inputs!$B$30*(1+$E708)^0*Inputs!$B$20+Inputs!$B$31*(1+$F708)^0*Inputs!$B$21+Inputs!$B$22*(1+Inputs!$B$23)^0</f>
        <v>12692.889872361258</v>
      </c>
      <c r="R708" s="36">
        <f>Inputs!$B$12*(1+$B708)^1*$C708+Inputs!$B$29*(1+$D708)^1*Inputs!$B$19+Inputs!$B$30*(1+$E708)^1*Inputs!$B$20+Inputs!$B$31*(1+$F708)^1*Inputs!$B$21+Inputs!$B$22*(1+Inputs!$B$23)^1</f>
        <v>14288.141147049719</v>
      </c>
      <c r="S708" s="36">
        <f>Inputs!$B$12*(1+$B708)^2*$C708+Inputs!$B$29*(1+$D708)^2*Inputs!$B$19+Inputs!$B$30*(1+$E708)^2*Inputs!$B$20+Inputs!$B$31*(1+$F708)^2*Inputs!$B$21+Inputs!$B$22*(1+Inputs!$B$23)^2</f>
        <v>16271.410057585221</v>
      </c>
      <c r="T708" s="36">
        <f>Inputs!$B$12*(1+$B708)^3*$C708+Inputs!$B$29*(1+$D708)^3*Inputs!$B$19+Inputs!$B$30*(1+$E708)^3*Inputs!$B$20+Inputs!$B$31*(1+$F708)^3*Inputs!$B$21+Inputs!$B$22*(1+Inputs!$B$23)^3</f>
        <v>18750.100434653606</v>
      </c>
      <c r="U708" s="36">
        <f>Inputs!$B$12*(1+$B708)^4*$C708+Inputs!$B$29*(1+$D708)^4*Inputs!$B$19+Inputs!$B$30*(1+$E708)^4*Inputs!$B$20+Inputs!$B$31*(1+$F708)^4*Inputs!$B$21+Inputs!$B$22*(1+Inputs!$B$23)^4</f>
        <v>21861.960959812684</v>
      </c>
      <c r="V708" s="35">
        <f>Inputs!$B$13/(Q708*(1-$G708))</f>
        <v>1.1878404027927647</v>
      </c>
      <c r="W708" s="36">
        <f>Inputs!$B$13</f>
        <v>12660</v>
      </c>
      <c r="X708" s="36">
        <f t="shared" si="103"/>
        <v>13721.190154218188</v>
      </c>
      <c r="Y708" s="36">
        <f t="shared" si="104"/>
        <v>15022.279080428474</v>
      </c>
      <c r="Z708" s="36">
        <f t="shared" si="105"/>
        <v>16615.268802174563</v>
      </c>
      <c r="AA708" s="36">
        <f t="shared" si="106"/>
        <v>18561.991927792376</v>
      </c>
      <c r="AB708" s="36">
        <f t="shared" si="107"/>
        <v>57898.618611341633</v>
      </c>
      <c r="AC708" s="36">
        <f t="shared" si="108"/>
        <v>274800.49499092111</v>
      </c>
      <c r="AD708" s="36">
        <f t="shared" si="109"/>
        <v>175079.52143085207</v>
      </c>
    </row>
    <row r="709" spans="1:30" ht="14.25" customHeight="1" x14ac:dyDescent="0.25">
      <c r="A709" s="16">
        <v>693</v>
      </c>
      <c r="B709" s="34">
        <v>0.159908752990295</v>
      </c>
      <c r="C709" s="34">
        <v>9.5324846541850597E-2</v>
      </c>
      <c r="D709" s="34">
        <v>3.1787732957006702E-2</v>
      </c>
      <c r="E709" s="34">
        <v>5.77131920689107E-2</v>
      </c>
      <c r="F709" s="34">
        <v>1.04274748281197E-2</v>
      </c>
      <c r="G709" s="34">
        <v>0.19319953212990901</v>
      </c>
      <c r="H709" s="35">
        <v>1.10967669812541</v>
      </c>
      <c r="I709" s="34">
        <v>8.8068459168189006E-2</v>
      </c>
      <c r="J709" s="34">
        <v>2.0135212663706301E-2</v>
      </c>
      <c r="K709" s="36">
        <f>Inputs!$B$12*(1+$B709)^4</f>
        <v>108604.18313085371</v>
      </c>
      <c r="L709" s="36">
        <f t="shared" si="100"/>
        <v>17322.707963946024</v>
      </c>
      <c r="M709" s="36">
        <f t="shared" si="101"/>
        <v>227841.96330161122</v>
      </c>
      <c r="N709" s="37">
        <f>M709/Inputs!$B$6</f>
        <v>347.32006600855368</v>
      </c>
      <c r="O709" s="38">
        <f>IF(N709&gt;Inputs!$B$4,1,0)</f>
        <v>0</v>
      </c>
      <c r="P709" s="34">
        <f t="shared" si="102"/>
        <v>6.7933246504482708E-2</v>
      </c>
      <c r="Q709" s="36">
        <f>Inputs!$B$12*(1+$B709)^0*$C709+Inputs!$B$29*(1+$D709)^0*Inputs!$B$19+Inputs!$B$30*(1+$E709)^0*Inputs!$B$20+Inputs!$B$31*(1+$F709)^0*Inputs!$B$21+Inputs!$B$22*(1+Inputs!$B$23)^0</f>
        <v>13741.534819937959</v>
      </c>
      <c r="R709" s="36">
        <f>Inputs!$B$12*(1+$B709)^1*$C709+Inputs!$B$29*(1+$D709)^1*Inputs!$B$19+Inputs!$B$30*(1+$E709)^1*Inputs!$B$20+Inputs!$B$31*(1+$F709)^1*Inputs!$B$21+Inputs!$B$22*(1+Inputs!$B$23)^1</f>
        <v>14883.929631174018</v>
      </c>
      <c r="S709" s="36">
        <f>Inputs!$B$12*(1+$B709)^2*$C709+Inputs!$B$29*(1+$D709)^2*Inputs!$B$19+Inputs!$B$30*(1+$E709)^2*Inputs!$B$20+Inputs!$B$31*(1+$F709)^2*Inputs!$B$21+Inputs!$B$22*(1+Inputs!$B$23)^2</f>
        <v>16182.691842014894</v>
      </c>
      <c r="T709" s="36">
        <f>Inputs!$B$12*(1+$B709)^3*$C709+Inputs!$B$29*(1+$D709)^3*Inputs!$B$19+Inputs!$B$30*(1+$E709)^3*Inputs!$B$20+Inputs!$B$31*(1+$F709)^3*Inputs!$B$21+Inputs!$B$22*(1+Inputs!$B$23)^3</f>
        <v>17661.739965650057</v>
      </c>
      <c r="U709" s="36">
        <f>Inputs!$B$12*(1+$B709)^4*$C709+Inputs!$B$29*(1+$D709)^4*Inputs!$B$19+Inputs!$B$30*(1+$E709)^4*Inputs!$B$20+Inputs!$B$31*(1+$F709)^4*Inputs!$B$21+Inputs!$B$22*(1+Inputs!$B$23)^4</f>
        <v>19348.761706185411</v>
      </c>
      <c r="V709" s="35">
        <f>Inputs!$B$13/(Q709*(1-$G709))</f>
        <v>1.1419111711719554</v>
      </c>
      <c r="W709" s="36">
        <f>Inputs!$B$13</f>
        <v>12660</v>
      </c>
      <c r="X709" s="36">
        <f t="shared" si="103"/>
        <v>13615.711218521566</v>
      </c>
      <c r="Y709" s="36">
        <f t="shared" si="104"/>
        <v>14698.594540446455</v>
      </c>
      <c r="Z709" s="36">
        <f t="shared" si="105"/>
        <v>15927.169466512642</v>
      </c>
      <c r="AA709" s="36">
        <f t="shared" si="106"/>
        <v>17322.707963946024</v>
      </c>
      <c r="AB709" s="36">
        <f t="shared" si="107"/>
        <v>57269.057999874647</v>
      </c>
      <c r="AC709" s="36">
        <f t="shared" si="108"/>
        <v>260130.42629348306</v>
      </c>
      <c r="AD709" s="36">
        <f t="shared" si="109"/>
        <v>170572.90530173658</v>
      </c>
    </row>
    <row r="710" spans="1:30" ht="14.25" customHeight="1" x14ac:dyDescent="0.25">
      <c r="A710" s="16">
        <v>694</v>
      </c>
      <c r="B710" s="34">
        <v>0.44086180925615198</v>
      </c>
      <c r="C710" s="34">
        <v>5.2825492337935598E-2</v>
      </c>
      <c r="D710" s="34">
        <v>4.7947870646803503E-2</v>
      </c>
      <c r="E710" s="34">
        <v>5.0309263408276801E-2</v>
      </c>
      <c r="F710" s="34">
        <v>1.4126458224215099E-2</v>
      </c>
      <c r="G710" s="34">
        <v>0.16760805769748299</v>
      </c>
      <c r="H710" s="35">
        <v>1.05888545233075</v>
      </c>
      <c r="I710" s="34">
        <v>9.9083172248797896E-2</v>
      </c>
      <c r="J710" s="34">
        <v>2.39722200091676E-2</v>
      </c>
      <c r="K710" s="36">
        <f>Inputs!$B$12*(1+$B710)^4</f>
        <v>258607.1759311471</v>
      </c>
      <c r="L710" s="36">
        <f t="shared" si="100"/>
        <v>20165.841828012737</v>
      </c>
      <c r="M710" s="36">
        <f t="shared" si="101"/>
        <v>230281.3907378568</v>
      </c>
      <c r="N710" s="37">
        <f>M710/Inputs!$B$6</f>
        <v>351.03870539307439</v>
      </c>
      <c r="O710" s="38">
        <f>IF(N710&gt;Inputs!$B$4,1,0)</f>
        <v>0</v>
      </c>
      <c r="P710" s="34">
        <f t="shared" si="102"/>
        <v>7.5110952239630296E-2</v>
      </c>
      <c r="Q710" s="36">
        <f>Inputs!$B$12*(1+$B710)^0*$C710+Inputs!$B$29*(1+$D710)^0*Inputs!$B$19+Inputs!$B$30*(1+$E710)^0*Inputs!$B$20+Inputs!$B$31*(1+$F710)^0*Inputs!$B$21+Inputs!$B$22*(1+Inputs!$B$23)^0</f>
        <v>11191.573567703057</v>
      </c>
      <c r="R710" s="36">
        <f>Inputs!$B$12*(1+$B710)^1*$C710+Inputs!$B$29*(1+$D710)^1*Inputs!$B$19+Inputs!$B$30*(1+$E710)^1*Inputs!$B$20+Inputs!$B$31*(1+$F710)^1*Inputs!$B$21+Inputs!$B$22*(1+Inputs!$B$23)^1</f>
        <v>12868.112594603543</v>
      </c>
      <c r="S710" s="36">
        <f>Inputs!$B$12*(1+$B710)^2*$C710+Inputs!$B$29*(1+$D710)^2*Inputs!$B$19+Inputs!$B$30*(1+$E710)^2*Inputs!$B$20+Inputs!$B$31*(1+$F710)^2*Inputs!$B$21+Inputs!$B$22*(1+Inputs!$B$23)^2</f>
        <v>15173.446840530603</v>
      </c>
      <c r="T710" s="36">
        <f>Inputs!$B$12*(1+$B710)^3*$C710+Inputs!$B$29*(1+$D710)^3*Inputs!$B$19+Inputs!$B$30*(1+$E710)^3*Inputs!$B$20+Inputs!$B$31*(1+$F710)^3*Inputs!$B$21+Inputs!$B$22*(1+Inputs!$B$23)^3</f>
        <v>18379.792996305732</v>
      </c>
      <c r="U710" s="36">
        <f>Inputs!$B$12*(1+$B710)^4*$C710+Inputs!$B$29*(1+$D710)^4*Inputs!$B$19+Inputs!$B$30*(1+$E710)^4*Inputs!$B$20+Inputs!$B$31*(1+$F710)^4*Inputs!$B$21+Inputs!$B$22*(1+Inputs!$B$23)^4</f>
        <v>22879.13006475415</v>
      </c>
      <c r="V710" s="35">
        <f>Inputs!$B$13/(Q710*(1-$G710))</f>
        <v>1.3589850660657181</v>
      </c>
      <c r="W710" s="36">
        <f>Inputs!$B$13</f>
        <v>12660</v>
      </c>
      <c r="X710" s="36">
        <f t="shared" si="103"/>
        <v>13752.899484996731</v>
      </c>
      <c r="Y710" s="36">
        <f t="shared" si="104"/>
        <v>15269.160465571138</v>
      </c>
      <c r="Z710" s="36">
        <f t="shared" si="105"/>
        <v>17347.911780214992</v>
      </c>
      <c r="AA710" s="36">
        <f t="shared" si="106"/>
        <v>20165.841828012737</v>
      </c>
      <c r="AB710" s="36">
        <f t="shared" si="107"/>
        <v>58866.529954446261</v>
      </c>
      <c r="AC710" s="36">
        <f t="shared" si="108"/>
        <v>274916.78922010656</v>
      </c>
      <c r="AD710" s="36">
        <f t="shared" si="109"/>
        <v>171414.86078341052</v>
      </c>
    </row>
    <row r="711" spans="1:30" ht="14.25" customHeight="1" x14ac:dyDescent="0.25">
      <c r="A711" s="16">
        <v>695</v>
      </c>
      <c r="B711" s="34">
        <v>0.34645152795552597</v>
      </c>
      <c r="C711" s="34">
        <v>6.1701220726696898E-2</v>
      </c>
      <c r="D711" s="34">
        <v>4.6316457743087402E-2</v>
      </c>
      <c r="E711" s="34">
        <v>3.8269240171677002E-2</v>
      </c>
      <c r="F711" s="34">
        <v>1.11746504204137E-2</v>
      </c>
      <c r="G711" s="34">
        <v>0.165836780295953</v>
      </c>
      <c r="H711" s="35">
        <v>1.04546788312886</v>
      </c>
      <c r="I711" s="34">
        <v>9.5220360041859103E-2</v>
      </c>
      <c r="J711" s="34">
        <v>3.0647206693829501E-2</v>
      </c>
      <c r="K711" s="36">
        <f>Inputs!$B$12*(1+$B711)^4</f>
        <v>197203.28465937614</v>
      </c>
      <c r="L711" s="36">
        <f t="shared" si="100"/>
        <v>18460.44178655255</v>
      </c>
      <c r="M711" s="36">
        <f t="shared" si="101"/>
        <v>244307.87729160261</v>
      </c>
      <c r="N711" s="37">
        <f>M711/Inputs!$B$6</f>
        <v>372.42054465183327</v>
      </c>
      <c r="O711" s="38">
        <f>IF(N711&gt;Inputs!$B$4,1,0)</f>
        <v>0</v>
      </c>
      <c r="P711" s="34">
        <f t="shared" si="102"/>
        <v>6.4573153348029599E-2</v>
      </c>
      <c r="Q711" s="36">
        <f>Inputs!$B$12*(1+$B711)^0*$C711+Inputs!$B$29*(1+$D711)^0*Inputs!$B$19+Inputs!$B$30*(1+$E711)^0*Inputs!$B$20+Inputs!$B$31*(1+$F711)^0*Inputs!$B$21+Inputs!$B$22*(1+Inputs!$B$23)^0</f>
        <v>11724.117271028736</v>
      </c>
      <c r="R711" s="36">
        <f>Inputs!$B$12*(1+$B711)^1*$C711+Inputs!$B$29*(1+$D711)^1*Inputs!$B$19+Inputs!$B$30*(1+$E711)^1*Inputs!$B$20+Inputs!$B$31*(1+$F711)^1*Inputs!$B$21+Inputs!$B$22*(1+Inputs!$B$23)^1</f>
        <v>13236.993506189345</v>
      </c>
      <c r="S711" s="36">
        <f>Inputs!$B$12*(1+$B711)^2*$C711+Inputs!$B$29*(1+$D711)^2*Inputs!$B$19+Inputs!$B$30*(1+$E711)^2*Inputs!$B$20+Inputs!$B$31*(1+$F711)^2*Inputs!$B$21+Inputs!$B$22*(1+Inputs!$B$23)^2</f>
        <v>15203.471274438747</v>
      </c>
      <c r="T711" s="36">
        <f>Inputs!$B$12*(1+$B711)^3*$C711+Inputs!$B$29*(1+$D711)^3*Inputs!$B$19+Inputs!$B$30*(1+$E711)^3*Inputs!$B$20+Inputs!$B$31*(1+$F711)^3*Inputs!$B$21+Inputs!$B$22*(1+Inputs!$B$23)^3</f>
        <v>17777.9106658073</v>
      </c>
      <c r="U711" s="36">
        <f>Inputs!$B$12*(1+$B711)^4*$C711+Inputs!$B$29*(1+$D711)^4*Inputs!$B$19+Inputs!$B$30*(1+$E711)^4*Inputs!$B$20+Inputs!$B$31*(1+$F711)^4*Inputs!$B$21+Inputs!$B$22*(1+Inputs!$B$23)^4</f>
        <v>21168.025866093663</v>
      </c>
      <c r="V711" s="35">
        <f>Inputs!$B$13/(Q711*(1-$G711))</f>
        <v>1.2945013718518719</v>
      </c>
      <c r="W711" s="36">
        <f>Inputs!$B$13</f>
        <v>12660</v>
      </c>
      <c r="X711" s="36">
        <f t="shared" si="103"/>
        <v>13606.196923661022</v>
      </c>
      <c r="Y711" s="36">
        <f t="shared" si="104"/>
        <v>14837.951605406482</v>
      </c>
      <c r="Z711" s="36">
        <f t="shared" si="105"/>
        <v>16427.225008324305</v>
      </c>
      <c r="AA711" s="36">
        <f t="shared" si="106"/>
        <v>18460.44178655255</v>
      </c>
      <c r="AB711" s="36">
        <f t="shared" si="107"/>
        <v>57328.985215959103</v>
      </c>
      <c r="AC711" s="36">
        <f t="shared" si="108"/>
        <v>294645.71226836334</v>
      </c>
      <c r="AD711" s="36">
        <f t="shared" si="109"/>
        <v>186978.8920756435</v>
      </c>
    </row>
    <row r="712" spans="1:30" ht="14.25" customHeight="1" x14ac:dyDescent="0.25">
      <c r="A712" s="16">
        <v>696</v>
      </c>
      <c r="B712" s="34">
        <v>0.25024575449306702</v>
      </c>
      <c r="C712" s="34">
        <v>0.106172600386554</v>
      </c>
      <c r="D712" s="34">
        <v>2.54546394373176E-2</v>
      </c>
      <c r="E712" s="34">
        <v>2.8693637120686202E-2</v>
      </c>
      <c r="F712" s="34">
        <v>-4.2235553198962401E-3</v>
      </c>
      <c r="G712" s="34">
        <v>0.193206421012731</v>
      </c>
      <c r="H712" s="35">
        <v>1.0920837806086801</v>
      </c>
      <c r="I712" s="34">
        <v>0.105555398707937</v>
      </c>
      <c r="J712" s="34">
        <v>2.9008723768590001E-2</v>
      </c>
      <c r="K712" s="36">
        <f>Inputs!$B$12*(1+$B712)^4</f>
        <v>146599.60639541794</v>
      </c>
      <c r="L712" s="36">
        <f t="shared" si="100"/>
        <v>21033.428514527979</v>
      </c>
      <c r="M712" s="36">
        <f t="shared" si="101"/>
        <v>230940.77447819649</v>
      </c>
      <c r="N712" s="37">
        <f>M712/Inputs!$B$6</f>
        <v>352.04386353383609</v>
      </c>
      <c r="O712" s="38">
        <f>IF(N712&gt;Inputs!$B$4,1,0)</f>
        <v>0</v>
      </c>
      <c r="P712" s="34">
        <f t="shared" si="102"/>
        <v>7.6546674939346998E-2</v>
      </c>
      <c r="Q712" s="36">
        <f>Inputs!$B$12*(1+$B712)^0*$C712+Inputs!$B$29*(1+$D712)^0*Inputs!$B$19+Inputs!$B$30*(1+$E712)^0*Inputs!$B$20+Inputs!$B$31*(1+$F712)^0*Inputs!$B$21+Inputs!$B$22*(1+Inputs!$B$23)^0</f>
        <v>14392.400050620163</v>
      </c>
      <c r="R712" s="36">
        <f>Inputs!$B$12*(1+$B712)^1*$C712+Inputs!$B$29*(1+$D712)^1*Inputs!$B$19+Inputs!$B$30*(1+$E712)^1*Inputs!$B$20+Inputs!$B$31*(1+$F712)^1*Inputs!$B$21+Inputs!$B$22*(1+Inputs!$B$23)^1</f>
        <v>16054.49405105233</v>
      </c>
      <c r="S712" s="36">
        <f>Inputs!$B$12*(1+$B712)^2*$C712+Inputs!$B$29*(1+$D712)^2*Inputs!$B$19+Inputs!$B$30*(1+$E712)^2*Inputs!$B$20+Inputs!$B$31*(1+$F712)^2*Inputs!$B$21+Inputs!$B$22*(1+Inputs!$B$23)^2</f>
        <v>18117.733191971256</v>
      </c>
      <c r="T712" s="36">
        <f>Inputs!$B$12*(1+$B712)^3*$C712+Inputs!$B$29*(1+$D712)^3*Inputs!$B$19+Inputs!$B$30*(1+$E712)^3*Inputs!$B$20+Inputs!$B$31*(1+$F712)^3*Inputs!$B$21+Inputs!$B$22*(1+Inputs!$B$23)^3</f>
        <v>20681.999385804957</v>
      </c>
      <c r="U712" s="36">
        <f>Inputs!$B$12*(1+$B712)^4*$C712+Inputs!$B$29*(1+$D712)^4*Inputs!$B$19+Inputs!$B$30*(1+$E712)^4*Inputs!$B$20+Inputs!$B$31*(1+$F712)^4*Inputs!$B$21+Inputs!$B$22*(1+Inputs!$B$23)^4</f>
        <v>23872.157964051745</v>
      </c>
      <c r="V712" s="35">
        <f>Inputs!$B$13/(Q712*(1-$G712))</f>
        <v>1.0902800123016789</v>
      </c>
      <c r="W712" s="36">
        <f>Inputs!$B$13</f>
        <v>12660</v>
      </c>
      <c r="X712" s="36">
        <f t="shared" si="103"/>
        <v>14127.870164086697</v>
      </c>
      <c r="Y712" s="36">
        <f t="shared" si="104"/>
        <v>15950.101278093682</v>
      </c>
      <c r="Z712" s="36">
        <f t="shared" si="105"/>
        <v>18215.09940660097</v>
      </c>
      <c r="AA712" s="36">
        <f t="shared" si="106"/>
        <v>21033.428514527979</v>
      </c>
      <c r="AB712" s="36">
        <f t="shared" si="107"/>
        <v>59742.15920528421</v>
      </c>
      <c r="AC712" s="36">
        <f t="shared" si="108"/>
        <v>282750.11879173003</v>
      </c>
      <c r="AD712" s="36">
        <f t="shared" si="109"/>
        <v>171198.61527291228</v>
      </c>
    </row>
    <row r="713" spans="1:30" ht="14.25" customHeight="1" x14ac:dyDescent="0.25">
      <c r="A713" s="16">
        <v>697</v>
      </c>
      <c r="B713" s="34">
        <v>0.262587031840119</v>
      </c>
      <c r="C713" s="34">
        <v>8.9944263645199002E-2</v>
      </c>
      <c r="D713" s="34">
        <v>2.1543891289383301E-2</v>
      </c>
      <c r="E713" s="34">
        <v>4.8061186513553698E-2</v>
      </c>
      <c r="F713" s="34">
        <v>2.2383799547594899E-2</v>
      </c>
      <c r="G713" s="34">
        <v>0.16570826550370399</v>
      </c>
      <c r="H713" s="35">
        <v>1.0293656693804001</v>
      </c>
      <c r="I713" s="34">
        <v>9.9240526292939696E-2</v>
      </c>
      <c r="J713" s="34">
        <v>1.8598325957222699E-2</v>
      </c>
      <c r="K713" s="36">
        <f>Inputs!$B$12*(1+$B713)^4</f>
        <v>152474.26471381867</v>
      </c>
      <c r="L713" s="36">
        <f t="shared" si="100"/>
        <v>19475.242778556563</v>
      </c>
      <c r="M713" s="36">
        <f t="shared" si="101"/>
        <v>211804.08471534934</v>
      </c>
      <c r="N713" s="37">
        <f>M713/Inputs!$B$6</f>
        <v>322.87208035876421</v>
      </c>
      <c r="O713" s="38">
        <f>IF(N713&gt;Inputs!$B$4,1,0)</f>
        <v>0</v>
      </c>
      <c r="P713" s="34">
        <f t="shared" si="102"/>
        <v>8.0642200335716993E-2</v>
      </c>
      <c r="Q713" s="36">
        <f>Inputs!$B$12*(1+$B713)^0*$C713+Inputs!$B$29*(1+$D713)^0*Inputs!$B$19+Inputs!$B$30*(1+$E713)^0*Inputs!$B$20+Inputs!$B$31*(1+$F713)^0*Inputs!$B$21+Inputs!$B$22*(1+Inputs!$B$23)^0</f>
        <v>13418.699846138861</v>
      </c>
      <c r="R713" s="36">
        <f>Inputs!$B$12*(1+$B713)^1*$C713+Inputs!$B$29*(1+$D713)^1*Inputs!$B$19+Inputs!$B$30*(1+$E713)^1*Inputs!$B$20+Inputs!$B$31*(1+$F713)^1*Inputs!$B$21+Inputs!$B$22*(1+Inputs!$B$23)^1</f>
        <v>15059.525754285289</v>
      </c>
      <c r="S713" s="36">
        <f>Inputs!$B$12*(1+$B713)^2*$C713+Inputs!$B$29*(1+$D713)^2*Inputs!$B$19+Inputs!$B$30*(1+$E713)^2*Inputs!$B$20+Inputs!$B$31*(1+$F713)^2*Inputs!$B$21+Inputs!$B$22*(1+Inputs!$B$23)^2</f>
        <v>17079.98234804895</v>
      </c>
      <c r="T713" s="36">
        <f>Inputs!$B$12*(1+$B713)^3*$C713+Inputs!$B$29*(1+$D713)^3*Inputs!$B$19+Inputs!$B$30*(1+$E713)^3*Inputs!$B$20+Inputs!$B$31*(1+$F713)^3*Inputs!$B$21+Inputs!$B$22*(1+Inputs!$B$23)^3</f>
        <v>19578.081053612856</v>
      </c>
      <c r="U713" s="36">
        <f>Inputs!$B$12*(1+$B713)^4*$C713+Inputs!$B$29*(1+$D713)^4*Inputs!$B$19+Inputs!$B$30*(1+$E713)^4*Inputs!$B$20+Inputs!$B$31*(1+$F713)^4*Inputs!$B$21+Inputs!$B$22*(1+Inputs!$B$23)^4</f>
        <v>22677.504377158992</v>
      </c>
      <c r="V713" s="35">
        <f>Inputs!$B$13/(Q713*(1-$G713))</f>
        <v>1.1308508431229123</v>
      </c>
      <c r="W713" s="36">
        <f>Inputs!$B$13</f>
        <v>12660</v>
      </c>
      <c r="X713" s="36">
        <f t="shared" si="103"/>
        <v>13889.286918196778</v>
      </c>
      <c r="Y713" s="36">
        <f t="shared" si="104"/>
        <v>15391.205764006261</v>
      </c>
      <c r="Z713" s="36">
        <f t="shared" si="105"/>
        <v>17227.895511383362</v>
      </c>
      <c r="AA713" s="36">
        <f t="shared" si="106"/>
        <v>19475.242778556563</v>
      </c>
      <c r="AB713" s="36">
        <f t="shared" si="107"/>
        <v>58533.147707798904</v>
      </c>
      <c r="AC713" s="36">
        <f t="shared" si="108"/>
        <v>245993.40803281701</v>
      </c>
      <c r="AD713" s="36">
        <f t="shared" si="109"/>
        <v>153270.93700755044</v>
      </c>
    </row>
    <row r="714" spans="1:30" ht="14.25" customHeight="1" x14ac:dyDescent="0.25">
      <c r="A714" s="16">
        <v>698</v>
      </c>
      <c r="B714" s="34">
        <v>0.15252778753842</v>
      </c>
      <c r="C714" s="34">
        <v>0.11558661240995299</v>
      </c>
      <c r="D714" s="34">
        <v>4.0502022689709601E-2</v>
      </c>
      <c r="E714" s="34">
        <v>4.2470217644944401E-2</v>
      </c>
      <c r="F714" s="34">
        <v>2.6877255655187299E-2</v>
      </c>
      <c r="G714" s="34">
        <v>0.16758024789978301</v>
      </c>
      <c r="H714" s="35">
        <v>1.03900797388671</v>
      </c>
      <c r="I714" s="34">
        <v>9.7782296235152999E-2</v>
      </c>
      <c r="J714" s="34">
        <v>2.9350989841181199E-2</v>
      </c>
      <c r="K714" s="36">
        <f>Inputs!$B$12*(1+$B714)^4</f>
        <v>105866.08933060768</v>
      </c>
      <c r="L714" s="36">
        <f t="shared" si="100"/>
        <v>18592.864821781768</v>
      </c>
      <c r="M714" s="36">
        <f t="shared" si="101"/>
        <v>233240.79163874657</v>
      </c>
      <c r="N714" s="37">
        <f>M714/Inputs!$B$6</f>
        <v>355.54998725418682</v>
      </c>
      <c r="O714" s="38">
        <f>IF(N714&gt;Inputs!$B$4,1,0)</f>
        <v>0</v>
      </c>
      <c r="P714" s="34">
        <f t="shared" si="102"/>
        <v>6.8431306393971797E-2</v>
      </c>
      <c r="Q714" s="36">
        <f>Inputs!$B$12*(1+$B714)^0*$C714+Inputs!$B$29*(1+$D714)^0*Inputs!$B$19+Inputs!$B$30*(1+$E714)^0*Inputs!$B$20+Inputs!$B$31*(1+$F714)^0*Inputs!$B$21+Inputs!$B$22*(1+Inputs!$B$23)^0</f>
        <v>14957.240772024103</v>
      </c>
      <c r="R714" s="36">
        <f>Inputs!$B$12*(1+$B714)^1*$C714+Inputs!$B$29*(1+$D714)^1*Inputs!$B$19+Inputs!$B$30*(1+$E714)^1*Inputs!$B$20+Inputs!$B$31*(1+$F714)^1*Inputs!$B$21+Inputs!$B$22*(1+Inputs!$B$23)^1</f>
        <v>16307.567932382677</v>
      </c>
      <c r="S714" s="36">
        <f>Inputs!$B$12*(1+$B714)^2*$C714+Inputs!$B$29*(1+$D714)^2*Inputs!$B$19+Inputs!$B$30*(1+$E714)^2*Inputs!$B$20+Inputs!$B$31*(1+$F714)^2*Inputs!$B$21+Inputs!$B$22*(1+Inputs!$B$23)^2</f>
        <v>17830.36993289919</v>
      </c>
      <c r="T714" s="36">
        <f>Inputs!$B$12*(1+$B714)^3*$C714+Inputs!$B$29*(1+$D714)^3*Inputs!$B$19+Inputs!$B$30*(1+$E714)^3*Inputs!$B$20+Inputs!$B$31*(1+$F714)^3*Inputs!$B$21+Inputs!$B$22*(1+Inputs!$B$23)^3</f>
        <v>19550.693434315675</v>
      </c>
      <c r="U714" s="36">
        <f>Inputs!$B$12*(1+$B714)^4*$C714+Inputs!$B$29*(1+$D714)^4*Inputs!$B$19+Inputs!$B$30*(1+$E714)^4*Inputs!$B$20+Inputs!$B$31*(1+$F714)^4*Inputs!$B$21+Inputs!$B$22*(1+Inputs!$B$23)^4</f>
        <v>21497.356291150623</v>
      </c>
      <c r="V714" s="35">
        <f>Inputs!$B$13/(Q714*(1-$G714))</f>
        <v>1.0168100829518336</v>
      </c>
      <c r="W714" s="36">
        <f>Inputs!$B$13</f>
        <v>12660</v>
      </c>
      <c r="X714" s="36">
        <f t="shared" si="103"/>
        <v>13878.266847597519</v>
      </c>
      <c r="Y714" s="36">
        <f t="shared" si="104"/>
        <v>15256.587746508256</v>
      </c>
      <c r="Z714" s="36">
        <f t="shared" si="105"/>
        <v>16818.8998571306</v>
      </c>
      <c r="AA714" s="36">
        <f t="shared" si="106"/>
        <v>18592.864821781768</v>
      </c>
      <c r="AB714" s="36">
        <f t="shared" si="107"/>
        <v>57822.913381924314</v>
      </c>
      <c r="AC714" s="36">
        <f t="shared" si="108"/>
        <v>279675.85037906398</v>
      </c>
      <c r="AD714" s="36">
        <f t="shared" si="109"/>
        <v>175417.87825682227</v>
      </c>
    </row>
    <row r="715" spans="1:30" ht="14.25" customHeight="1" x14ac:dyDescent="0.25">
      <c r="A715" s="16">
        <v>699</v>
      </c>
      <c r="B715" s="34">
        <v>0.37463147188474899</v>
      </c>
      <c r="C715" s="34">
        <v>7.00724147706797E-2</v>
      </c>
      <c r="D715" s="34">
        <v>3.77505962515743E-2</v>
      </c>
      <c r="E715" s="34">
        <v>2.2793699652208298E-2</v>
      </c>
      <c r="F715" s="34">
        <v>2.3183337784364599E-2</v>
      </c>
      <c r="G715" s="34">
        <v>0.18263253143012401</v>
      </c>
      <c r="H715" s="35">
        <v>1.07491885537913</v>
      </c>
      <c r="I715" s="34">
        <v>0.104200937243799</v>
      </c>
      <c r="J715" s="34">
        <v>2.9135507555620301E-2</v>
      </c>
      <c r="K715" s="36">
        <f>Inputs!$B$12*(1+$B715)^4</f>
        <v>214237.93886428236</v>
      </c>
      <c r="L715" s="36">
        <f t="shared" si="100"/>
        <v>21036.140932901988</v>
      </c>
      <c r="M715" s="36">
        <f t="shared" si="101"/>
        <v>235203.10568461264</v>
      </c>
      <c r="N715" s="37">
        <f>M715/Inputs!$B$6</f>
        <v>358.54131964117784</v>
      </c>
      <c r="O715" s="38">
        <f>IF(N715&gt;Inputs!$B$4,1,0)</f>
        <v>0</v>
      </c>
      <c r="P715" s="34">
        <f t="shared" si="102"/>
        <v>7.5065429688178698E-2</v>
      </c>
      <c r="Q715" s="36">
        <f>Inputs!$B$12*(1+$B715)^0*$C715+Inputs!$B$29*(1+$D715)^0*Inputs!$B$19+Inputs!$B$30*(1+$E715)^0*Inputs!$B$20+Inputs!$B$31*(1+$F715)^0*Inputs!$B$21+Inputs!$B$22*(1+Inputs!$B$23)^0</f>
        <v>12226.388913667703</v>
      </c>
      <c r="R715" s="36">
        <f>Inputs!$B$12*(1+$B715)^1*$C715+Inputs!$B$29*(1+$D715)^1*Inputs!$B$19+Inputs!$B$30*(1+$E715)^1*Inputs!$B$20+Inputs!$B$31*(1+$F715)^1*Inputs!$B$21+Inputs!$B$22*(1+Inputs!$B$23)^1</f>
        <v>14018.844804664834</v>
      </c>
      <c r="S715" s="36">
        <f>Inputs!$B$12*(1+$B715)^2*$C715+Inputs!$B$29*(1+$D715)^2*Inputs!$B$19+Inputs!$B$30*(1+$E715)^2*Inputs!$B$20+Inputs!$B$31*(1+$F715)^2*Inputs!$B$21+Inputs!$B$22*(1+Inputs!$B$23)^2</f>
        <v>16407.736150011031</v>
      </c>
      <c r="T715" s="36">
        <f>Inputs!$B$12*(1+$B715)^3*$C715+Inputs!$B$29*(1+$D715)^3*Inputs!$B$19+Inputs!$B$30*(1+$E715)^3*Inputs!$B$20+Inputs!$B$31*(1+$F715)^3*Inputs!$B$21+Inputs!$B$22*(1+Inputs!$B$23)^3</f>
        <v>19614.324762862474</v>
      </c>
      <c r="U715" s="36">
        <f>Inputs!$B$12*(1+$B715)^4*$C715+Inputs!$B$29*(1+$D715)^4*Inputs!$B$19+Inputs!$B$30*(1+$E715)^4*Inputs!$B$20+Inputs!$B$31*(1+$F715)^4*Inputs!$B$21+Inputs!$B$22*(1+Inputs!$B$23)^4</f>
        <v>23942.695487594498</v>
      </c>
      <c r="V715" s="35">
        <f>Inputs!$B$13/(Q715*(1-$G715))</f>
        <v>1.2668294494731827</v>
      </c>
      <c r="W715" s="36">
        <f>Inputs!$B$13</f>
        <v>12660</v>
      </c>
      <c r="X715" s="36">
        <f t="shared" si="103"/>
        <v>13966.271488544555</v>
      </c>
      <c r="Y715" s="36">
        <f t="shared" si="104"/>
        <v>15702.768610521351</v>
      </c>
      <c r="Z715" s="36">
        <f t="shared" si="105"/>
        <v>18002.401368642386</v>
      </c>
      <c r="AA715" s="36">
        <f t="shared" si="106"/>
        <v>21036.140932901988</v>
      </c>
      <c r="AB715" s="36">
        <f t="shared" si="107"/>
        <v>59508.631631002601</v>
      </c>
      <c r="AC715" s="36">
        <f t="shared" si="108"/>
        <v>288402.26008062053</v>
      </c>
      <c r="AD715" s="36">
        <f t="shared" si="109"/>
        <v>175694.47405361003</v>
      </c>
    </row>
    <row r="716" spans="1:30" ht="14.25" customHeight="1" x14ac:dyDescent="0.25">
      <c r="A716" s="16">
        <v>700</v>
      </c>
      <c r="B716" s="34">
        <v>0.37173938137280699</v>
      </c>
      <c r="C716" s="34">
        <v>5.3561751647990798E-2</v>
      </c>
      <c r="D716" s="34">
        <v>3.01606249403156E-2</v>
      </c>
      <c r="E716" s="34">
        <v>6.8845328033186604E-2</v>
      </c>
      <c r="F716" s="34">
        <v>3.1134046104795799E-2</v>
      </c>
      <c r="G716" s="34">
        <v>0.183195132143504</v>
      </c>
      <c r="H716" s="35">
        <v>1.0726476890894201</v>
      </c>
      <c r="I716" s="34">
        <v>9.0693467245120105E-2</v>
      </c>
      <c r="J716" s="34">
        <v>2.8706524264468899E-2</v>
      </c>
      <c r="K716" s="36">
        <f>Inputs!$B$12*(1+$B716)^4</f>
        <v>212440.67782000452</v>
      </c>
      <c r="L716" s="36">
        <f t="shared" si="100"/>
        <v>18296.728570336323</v>
      </c>
      <c r="M716" s="36">
        <f t="shared" si="101"/>
        <v>254555.50845899573</v>
      </c>
      <c r="N716" s="37">
        <f>M716/Inputs!$B$6</f>
        <v>388.0419336265179</v>
      </c>
      <c r="O716" s="38">
        <f>IF(N716&gt;Inputs!$B$4,1,0)</f>
        <v>0</v>
      </c>
      <c r="P716" s="34">
        <f t="shared" si="102"/>
        <v>6.1986942980651202E-2</v>
      </c>
      <c r="Q716" s="36">
        <f>Inputs!$B$12*(1+$B716)^0*$C716+Inputs!$B$29*(1+$D716)^0*Inputs!$B$19+Inputs!$B$30*(1+$E716)^0*Inputs!$B$20+Inputs!$B$31*(1+$F716)^0*Inputs!$B$21+Inputs!$B$22*(1+Inputs!$B$23)^0</f>
        <v>11235.749126306368</v>
      </c>
      <c r="R716" s="36">
        <f>Inputs!$B$12*(1+$B716)^1*$C716+Inputs!$B$29*(1+$D716)^1*Inputs!$B$19+Inputs!$B$30*(1+$E716)^1*Inputs!$B$20+Inputs!$B$31*(1+$F716)^1*Inputs!$B$21+Inputs!$B$22*(1+Inputs!$B$23)^1</f>
        <v>12774.232753832173</v>
      </c>
      <c r="S716" s="36">
        <f>Inputs!$B$12*(1+$B716)^2*$C716+Inputs!$B$29*(1+$D716)^2*Inputs!$B$19+Inputs!$B$30*(1+$E716)^2*Inputs!$B$20+Inputs!$B$31*(1+$F716)^2*Inputs!$B$21+Inputs!$B$22*(1+Inputs!$B$23)^2</f>
        <v>14774.022206784481</v>
      </c>
      <c r="T716" s="36">
        <f>Inputs!$B$12*(1+$B716)^3*$C716+Inputs!$B$29*(1+$D716)^3*Inputs!$B$19+Inputs!$B$30*(1+$E716)^3*Inputs!$B$20+Inputs!$B$31*(1+$F716)^3*Inputs!$B$21+Inputs!$B$22*(1+Inputs!$B$23)^3</f>
        <v>17401.191582398955</v>
      </c>
      <c r="U716" s="36">
        <f>Inputs!$B$12*(1+$B716)^4*$C716+Inputs!$B$29*(1+$D716)^4*Inputs!$B$19+Inputs!$B$30*(1+$E716)^4*Inputs!$B$20+Inputs!$B$31*(1+$F716)^4*Inputs!$B$21+Inputs!$B$22*(1+Inputs!$B$23)^4</f>
        <v>20883.247069517478</v>
      </c>
      <c r="V716" s="35">
        <f>Inputs!$B$13/(Q716*(1-$G716))</f>
        <v>1.3794734768834918</v>
      </c>
      <c r="W716" s="36">
        <f>Inputs!$B$13</f>
        <v>12660</v>
      </c>
      <c r="X716" s="36">
        <f t="shared" si="103"/>
        <v>13593.143489302503</v>
      </c>
      <c r="Y716" s="36">
        <f t="shared" si="104"/>
        <v>14795.477817030707</v>
      </c>
      <c r="Z716" s="36">
        <f t="shared" si="105"/>
        <v>16336.204781034434</v>
      </c>
      <c r="AA716" s="36">
        <f t="shared" si="106"/>
        <v>18296.728570336323</v>
      </c>
      <c r="AB716" s="36">
        <f t="shared" si="107"/>
        <v>57834.310086409881</v>
      </c>
      <c r="AC716" s="36">
        <f t="shared" si="108"/>
        <v>303644.01191515819</v>
      </c>
      <c r="AD716" s="36">
        <f t="shared" si="109"/>
        <v>196721.19837258584</v>
      </c>
    </row>
    <row r="717" spans="1:30" ht="14.25" customHeight="1" x14ac:dyDescent="0.25">
      <c r="A717" s="16">
        <v>701</v>
      </c>
      <c r="B717" s="34">
        <v>0.43454014293494603</v>
      </c>
      <c r="C717" s="34">
        <v>6.3164856219318999E-2</v>
      </c>
      <c r="D717" s="34">
        <v>2.6462321651169299E-2</v>
      </c>
      <c r="E717" s="34">
        <v>3.5695933371154398E-2</v>
      </c>
      <c r="F717" s="34">
        <v>1.13505962841771E-2</v>
      </c>
      <c r="G717" s="34">
        <v>0.211421981368666</v>
      </c>
      <c r="H717" s="35">
        <v>1.16399123045186</v>
      </c>
      <c r="I717" s="34">
        <v>0.100988444490893</v>
      </c>
      <c r="J717" s="34">
        <v>2.8914157832127599E-2</v>
      </c>
      <c r="K717" s="36">
        <f>Inputs!$B$12*(1+$B717)^4</f>
        <v>254098.48347771412</v>
      </c>
      <c r="L717" s="36">
        <f t="shared" si="100"/>
        <v>22702.595982563158</v>
      </c>
      <c r="M717" s="36">
        <f t="shared" si="101"/>
        <v>262333.52498403256</v>
      </c>
      <c r="N717" s="37">
        <f>M717/Inputs!$B$6</f>
        <v>399.89866613419599</v>
      </c>
      <c r="O717" s="38">
        <f>IF(N717&gt;Inputs!$B$4,1,0)</f>
        <v>1</v>
      </c>
      <c r="P717" s="34">
        <f t="shared" si="102"/>
        <v>7.2074286658765405E-2</v>
      </c>
      <c r="Q717" s="36">
        <f>Inputs!$B$12*(1+$B717)^0*$C717+Inputs!$B$29*(1+$D717)^0*Inputs!$B$19+Inputs!$B$30*(1+$E717)^0*Inputs!$B$20+Inputs!$B$31*(1+$F717)^0*Inputs!$B$21+Inputs!$B$22*(1+Inputs!$B$23)^0</f>
        <v>11811.935400586062</v>
      </c>
      <c r="R717" s="36">
        <f>Inputs!$B$12*(1+$B717)^1*$C717+Inputs!$B$29*(1+$D717)^1*Inputs!$B$19+Inputs!$B$30*(1+$E717)^1*Inputs!$B$20+Inputs!$B$31*(1+$F717)^1*Inputs!$B$21+Inputs!$B$22*(1+Inputs!$B$23)^1</f>
        <v>13617.921797614896</v>
      </c>
      <c r="S717" s="36">
        <f>Inputs!$B$12*(1+$B717)^2*$C717+Inputs!$B$29*(1+$D717)^2*Inputs!$B$19+Inputs!$B$30*(1+$E717)^2*Inputs!$B$20+Inputs!$B$31*(1+$F717)^2*Inputs!$B$21+Inputs!$B$22*(1+Inputs!$B$23)^2</f>
        <v>16143.555019712512</v>
      </c>
      <c r="T717" s="36">
        <f>Inputs!$B$12*(1+$B717)^3*$C717+Inputs!$B$29*(1+$D717)^3*Inputs!$B$19+Inputs!$B$30*(1+$E717)^3*Inputs!$B$20+Inputs!$B$31*(1+$F717)^3*Inputs!$B$21+Inputs!$B$22*(1+Inputs!$B$23)^3</f>
        <v>19699.923424584282</v>
      </c>
      <c r="U717" s="36">
        <f>Inputs!$B$12*(1+$B717)^4*$C717+Inputs!$B$29*(1+$D717)^4*Inputs!$B$19+Inputs!$B$30*(1+$E717)^4*Inputs!$B$20+Inputs!$B$31*(1+$F717)^4*Inputs!$B$21+Inputs!$B$22*(1+Inputs!$B$23)^4</f>
        <v>24733.247594026878</v>
      </c>
      <c r="V717" s="35">
        <f>Inputs!$B$13/(Q717*(1-$G717))</f>
        <v>1.3591518339042563</v>
      </c>
      <c r="W717" s="36">
        <f>Inputs!$B$13</f>
        <v>12660</v>
      </c>
      <c r="X717" s="36">
        <f t="shared" si="103"/>
        <v>14071.703903237869</v>
      </c>
      <c r="Y717" s="36">
        <f t="shared" si="104"/>
        <v>16060.376631150668</v>
      </c>
      <c r="Z717" s="36">
        <f t="shared" si="105"/>
        <v>18840.46971795331</v>
      </c>
      <c r="AA717" s="36">
        <f t="shared" si="106"/>
        <v>22702.595982563158</v>
      </c>
      <c r="AB717" s="36">
        <f t="shared" si="107"/>
        <v>61996.829100219547</v>
      </c>
      <c r="AC717" s="36">
        <f t="shared" si="108"/>
        <v>324096.47752179566</v>
      </c>
      <c r="AD717" s="36">
        <f t="shared" si="109"/>
        <v>200336.69588381299</v>
      </c>
    </row>
    <row r="718" spans="1:30" ht="14.25" customHeight="1" x14ac:dyDescent="0.25">
      <c r="A718" s="16">
        <v>702</v>
      </c>
      <c r="B718" s="34">
        <v>0.29422528914280499</v>
      </c>
      <c r="C718" s="34">
        <v>7.2319911105281298E-2</v>
      </c>
      <c r="D718" s="34">
        <v>1.4927699981621899E-2</v>
      </c>
      <c r="E718" s="34">
        <v>1.21202845289822E-2</v>
      </c>
      <c r="F718" s="34">
        <v>1.7163245266765902E-2</v>
      </c>
      <c r="G718" s="34">
        <v>0.17574338966004299</v>
      </c>
      <c r="H718" s="35">
        <v>1.05974419412036</v>
      </c>
      <c r="I718" s="34">
        <v>9.9934056082204306E-2</v>
      </c>
      <c r="J718" s="34">
        <v>3.3157936943372497E-2</v>
      </c>
      <c r="K718" s="36">
        <f>Inputs!$B$12*(1+$B718)^4</f>
        <v>168341.33893229868</v>
      </c>
      <c r="L718" s="36">
        <f t="shared" si="100"/>
        <v>17951.375216321783</v>
      </c>
      <c r="M718" s="36">
        <f t="shared" si="101"/>
        <v>228402.29594641307</v>
      </c>
      <c r="N718" s="37">
        <f>M718/Inputs!$B$6</f>
        <v>348.17423162562966</v>
      </c>
      <c r="O718" s="38">
        <f>IF(N718&gt;Inputs!$B$4,1,0)</f>
        <v>0</v>
      </c>
      <c r="P718" s="34">
        <f t="shared" si="102"/>
        <v>6.6776119138831802E-2</v>
      </c>
      <c r="Q718" s="36">
        <f>Inputs!$B$12*(1+$B718)^0*$C718+Inputs!$B$29*(1+$D718)^0*Inputs!$B$19+Inputs!$B$30*(1+$E718)^0*Inputs!$B$20+Inputs!$B$31*(1+$F718)^0*Inputs!$B$21+Inputs!$B$22*(1+Inputs!$B$23)^0</f>
        <v>12361.238693743799</v>
      </c>
      <c r="R718" s="36">
        <f>Inputs!$B$12*(1+$B718)^1*$C718+Inputs!$B$29*(1+$D718)^1*Inputs!$B$19+Inputs!$B$30*(1+$E718)^1*Inputs!$B$20+Inputs!$B$31*(1+$F718)^1*Inputs!$B$21+Inputs!$B$22*(1+Inputs!$B$23)^1</f>
        <v>13726.065230628756</v>
      </c>
      <c r="S718" s="36">
        <f>Inputs!$B$12*(1+$B718)^2*$C718+Inputs!$B$29*(1+$D718)^2*Inputs!$B$19+Inputs!$B$30*(1+$E718)^2*Inputs!$B$20+Inputs!$B$31*(1+$F718)^2*Inputs!$B$21+Inputs!$B$22*(1+Inputs!$B$23)^2</f>
        <v>15466.892696603863</v>
      </c>
      <c r="T718" s="36">
        <f>Inputs!$B$12*(1+$B718)^3*$C718+Inputs!$B$29*(1+$D718)^3*Inputs!$B$19+Inputs!$B$30*(1+$E718)^3*Inputs!$B$20+Inputs!$B$31*(1+$F718)^3*Inputs!$B$21+Inputs!$B$22*(1+Inputs!$B$23)^3</f>
        <v>17694.219351567612</v>
      </c>
      <c r="U718" s="36">
        <f>Inputs!$B$12*(1+$B718)^4*$C718+Inputs!$B$29*(1+$D718)^4*Inputs!$B$19+Inputs!$B$30*(1+$E718)^4*Inputs!$B$20+Inputs!$B$31*(1+$F718)^4*Inputs!$B$21+Inputs!$B$22*(1+Inputs!$B$23)^4</f>
        <v>20551.06059889208</v>
      </c>
      <c r="V718" s="35">
        <f>Inputs!$B$13/(Q718*(1-$G718))</f>
        <v>1.2425368406926673</v>
      </c>
      <c r="W718" s="36">
        <f>Inputs!$B$13</f>
        <v>12660</v>
      </c>
      <c r="X718" s="36">
        <f t="shared" si="103"/>
        <v>13540.793447394135</v>
      </c>
      <c r="Y718" s="36">
        <f t="shared" si="104"/>
        <v>14675.531929781331</v>
      </c>
      <c r="Z718" s="36">
        <f t="shared" si="105"/>
        <v>16122.409450005558</v>
      </c>
      <c r="AA718" s="36">
        <f t="shared" si="106"/>
        <v>17951.375216321783</v>
      </c>
      <c r="AB718" s="36">
        <f t="shared" si="107"/>
        <v>55893.985636726517</v>
      </c>
      <c r="AC718" s="36">
        <f t="shared" si="108"/>
        <v>277743.09173661063</v>
      </c>
      <c r="AD718" s="36">
        <f t="shared" si="109"/>
        <v>172508.31030968655</v>
      </c>
    </row>
    <row r="719" spans="1:30" ht="14.25" customHeight="1" x14ac:dyDescent="0.25">
      <c r="A719" s="16">
        <v>703</v>
      </c>
      <c r="B719" s="34">
        <v>0.258954062361824</v>
      </c>
      <c r="C719" s="34">
        <v>9.41083671597336E-2</v>
      </c>
      <c r="D719" s="34">
        <v>4.0334025840707201E-2</v>
      </c>
      <c r="E719" s="34">
        <v>6.3408823150386096E-2</v>
      </c>
      <c r="F719" s="34">
        <v>-1.1979423872006401E-3</v>
      </c>
      <c r="G719" s="34">
        <v>0.18104839564328501</v>
      </c>
      <c r="H719" s="35">
        <v>1.02018462970733</v>
      </c>
      <c r="I719" s="34">
        <v>9.8930632916421193E-2</v>
      </c>
      <c r="J719" s="34">
        <v>1.83228158347064E-2</v>
      </c>
      <c r="K719" s="36">
        <f>Inputs!$B$12*(1+$B719)^4</f>
        <v>150726.90605443777</v>
      </c>
      <c r="L719" s="36">
        <f t="shared" si="100"/>
        <v>19351.100652238183</v>
      </c>
      <c r="M719" s="36">
        <f t="shared" si="101"/>
        <v>210931.63506269892</v>
      </c>
      <c r="N719" s="37">
        <f>M719/Inputs!$B$6</f>
        <v>321.54212661996786</v>
      </c>
      <c r="O719" s="38">
        <f>IF(N719&gt;Inputs!$B$4,1,0)</f>
        <v>0</v>
      </c>
      <c r="P719" s="34">
        <f t="shared" si="102"/>
        <v>8.06078170817148E-2</v>
      </c>
      <c r="Q719" s="36">
        <f>Inputs!$B$12*(1+$B719)^0*$C719+Inputs!$B$29*(1+$D719)^0*Inputs!$B$19+Inputs!$B$30*(1+$E719)^0*Inputs!$B$20+Inputs!$B$31*(1+$F719)^0*Inputs!$B$21+Inputs!$B$22*(1+Inputs!$B$23)^0</f>
        <v>13668.546057010939</v>
      </c>
      <c r="R719" s="36">
        <f>Inputs!$B$12*(1+$B719)^1*$C719+Inputs!$B$29*(1+$D719)^1*Inputs!$B$19+Inputs!$B$30*(1+$E719)^1*Inputs!$B$20+Inputs!$B$31*(1+$F719)^1*Inputs!$B$21+Inputs!$B$22*(1+Inputs!$B$23)^1</f>
        <v>15348.554698692446</v>
      </c>
      <c r="S719" s="36">
        <f>Inputs!$B$12*(1+$B719)^2*$C719+Inputs!$B$29*(1+$D719)^2*Inputs!$B$19+Inputs!$B$30*(1+$E719)^2*Inputs!$B$20+Inputs!$B$31*(1+$F719)^2*Inputs!$B$21+Inputs!$B$22*(1+Inputs!$B$23)^2</f>
        <v>17420.59824007412</v>
      </c>
      <c r="T719" s="36">
        <f>Inputs!$B$12*(1+$B719)^3*$C719+Inputs!$B$29*(1+$D719)^3*Inputs!$B$19+Inputs!$B$30*(1+$E719)^3*Inputs!$B$20+Inputs!$B$31*(1+$F719)^3*Inputs!$B$21+Inputs!$B$22*(1+Inputs!$B$23)^3</f>
        <v>19983.521042773864</v>
      </c>
      <c r="U719" s="36">
        <f>Inputs!$B$12*(1+$B719)^4*$C719+Inputs!$B$29*(1+$D719)^4*Inputs!$B$19+Inputs!$B$30*(1+$E719)^4*Inputs!$B$20+Inputs!$B$31*(1+$F719)^4*Inputs!$B$21+Inputs!$B$22*(1+Inputs!$B$23)^4</f>
        <v>23161.6053675888</v>
      </c>
      <c r="V719" s="35">
        <f>Inputs!$B$13/(Q719*(1-$G719))</f>
        <v>1.130975370083374</v>
      </c>
      <c r="W719" s="36">
        <f>Inputs!$B$13</f>
        <v>12660</v>
      </c>
      <c r="X719" s="36">
        <f t="shared" si="103"/>
        <v>13867.895438576244</v>
      </c>
      <c r="Y719" s="36">
        <f t="shared" si="104"/>
        <v>15344.898535475666</v>
      </c>
      <c r="Z719" s="36">
        <f t="shared" si="105"/>
        <v>17149.156394944137</v>
      </c>
      <c r="AA719" s="36">
        <f t="shared" si="106"/>
        <v>19351.100652238183</v>
      </c>
      <c r="AB719" s="36">
        <f t="shared" si="107"/>
        <v>58399.064974833731</v>
      </c>
      <c r="AC719" s="36">
        <f t="shared" si="108"/>
        <v>244463.4778499426</v>
      </c>
      <c r="AD719" s="36">
        <f t="shared" si="109"/>
        <v>152532.5700878652</v>
      </c>
    </row>
    <row r="720" spans="1:30" ht="14.25" customHeight="1" x14ac:dyDescent="0.25">
      <c r="A720" s="16">
        <v>704</v>
      </c>
      <c r="B720" s="34">
        <v>0.33813027461070599</v>
      </c>
      <c r="C720" s="34">
        <v>8.5467649942798304E-2</v>
      </c>
      <c r="D720" s="34">
        <v>3.3759496926450798E-2</v>
      </c>
      <c r="E720" s="34">
        <v>4.5586956886056497E-2</v>
      </c>
      <c r="F720" s="34">
        <v>3.4101880110610799E-2</v>
      </c>
      <c r="G720" s="34">
        <v>0.19579596669145899</v>
      </c>
      <c r="H720" s="35">
        <v>1.01373104011719</v>
      </c>
      <c r="I720" s="34">
        <v>9.8350055460371802E-2</v>
      </c>
      <c r="J720" s="34">
        <v>2.3761332380431301E-2</v>
      </c>
      <c r="K720" s="36">
        <f>Inputs!$B$12*(1+$B720)^4</f>
        <v>192373.31838977372</v>
      </c>
      <c r="L720" s="36">
        <f t="shared" si="100"/>
        <v>21018.218813757587</v>
      </c>
      <c r="M720" s="36">
        <f t="shared" si="101"/>
        <v>241238.65464656678</v>
      </c>
      <c r="N720" s="37">
        <f>M720/Inputs!$B$6</f>
        <v>367.7418515953762</v>
      </c>
      <c r="O720" s="38">
        <f>IF(N720&gt;Inputs!$B$4,1,0)</f>
        <v>0</v>
      </c>
      <c r="P720" s="34">
        <f t="shared" si="102"/>
        <v>7.4588723079940494E-2</v>
      </c>
      <c r="Q720" s="36">
        <f>Inputs!$B$12*(1+$B720)^0*$C720+Inputs!$B$29*(1+$D720)^0*Inputs!$B$19+Inputs!$B$30*(1+$E720)^0*Inputs!$B$20+Inputs!$B$31*(1+$F720)^0*Inputs!$B$21+Inputs!$B$22*(1+Inputs!$B$23)^0</f>
        <v>13150.10302399482</v>
      </c>
      <c r="R720" s="36">
        <f>Inputs!$B$12*(1+$B720)^1*$C720+Inputs!$B$29*(1+$D720)^1*Inputs!$B$19+Inputs!$B$30*(1+$E720)^1*Inputs!$B$20+Inputs!$B$31*(1+$F720)^1*Inputs!$B$21+Inputs!$B$22*(1+Inputs!$B$23)^1</f>
        <v>15194.757777830244</v>
      </c>
      <c r="S720" s="36">
        <f>Inputs!$B$12*(1+$B720)^2*$C720+Inputs!$B$29*(1+$D720)^2*Inputs!$B$19+Inputs!$B$30*(1+$E720)^2*Inputs!$B$20+Inputs!$B$31*(1+$F720)^2*Inputs!$B$21+Inputs!$B$22*(1+Inputs!$B$23)^2</f>
        <v>17837.868966888433</v>
      </c>
      <c r="T720" s="36">
        <f>Inputs!$B$12*(1+$B720)^3*$C720+Inputs!$B$29*(1+$D720)^3*Inputs!$B$19+Inputs!$B$30*(1+$E720)^3*Inputs!$B$20+Inputs!$B$31*(1+$F720)^3*Inputs!$B$21+Inputs!$B$22*(1+Inputs!$B$23)^3</f>
        <v>21278.164554226336</v>
      </c>
      <c r="U720" s="36">
        <f>Inputs!$B$12*(1+$B720)^4*$C720+Inputs!$B$29*(1+$D720)^4*Inputs!$B$19+Inputs!$B$30*(1+$E720)^4*Inputs!$B$20+Inputs!$B$31*(1+$F720)^4*Inputs!$B$21+Inputs!$B$22*(1+Inputs!$B$23)^4</f>
        <v>25781.424960084143</v>
      </c>
      <c r="V720" s="35">
        <f>Inputs!$B$13/(Q720*(1-$G720))</f>
        <v>1.1971217006863815</v>
      </c>
      <c r="W720" s="36">
        <f>Inputs!$B$13</f>
        <v>12660</v>
      </c>
      <c r="X720" s="36">
        <f t="shared" si="103"/>
        <v>14068.206627240897</v>
      </c>
      <c r="Y720" s="36">
        <f t="shared" si="104"/>
        <v>15857.657621952556</v>
      </c>
      <c r="Z720" s="36">
        <f t="shared" si="105"/>
        <v>18131.495711667667</v>
      </c>
      <c r="AA720" s="36">
        <f t="shared" si="106"/>
        <v>21018.218813757587</v>
      </c>
      <c r="AB720" s="36">
        <f t="shared" si="107"/>
        <v>60763.435688200479</v>
      </c>
      <c r="AC720" s="36">
        <f t="shared" si="108"/>
        <v>288483.81911531556</v>
      </c>
      <c r="AD720" s="36">
        <f t="shared" si="109"/>
        <v>180475.21895836628</v>
      </c>
    </row>
    <row r="721" spans="1:30" ht="14.25" customHeight="1" x14ac:dyDescent="0.25">
      <c r="A721" s="16">
        <v>705</v>
      </c>
      <c r="B721" s="34">
        <v>0.31199850960945302</v>
      </c>
      <c r="C721" s="34">
        <v>8.5701561194740802E-2</v>
      </c>
      <c r="D721" s="34">
        <v>2.6045863846845801E-2</v>
      </c>
      <c r="E721" s="34">
        <v>5.2660831869657899E-2</v>
      </c>
      <c r="F721" s="34">
        <v>1.4916521944995299E-2</v>
      </c>
      <c r="G721" s="34">
        <v>0.20369562289003501</v>
      </c>
      <c r="H721" s="35">
        <v>1.05519273253102</v>
      </c>
      <c r="I721" s="34">
        <v>9.0576132171111795E-2</v>
      </c>
      <c r="J721" s="34">
        <v>3.2487536826692399E-2</v>
      </c>
      <c r="K721" s="36">
        <f>Inputs!$B$12*(1+$B721)^4</f>
        <v>177780.70216482342</v>
      </c>
      <c r="L721" s="36">
        <f t="shared" ref="L721:L784" si="110">AA721</f>
        <v>20312.473488212392</v>
      </c>
      <c r="M721" s="36">
        <f t="shared" ref="M721:M784" si="111">AB721+AD721</f>
        <v>295068.7331954937</v>
      </c>
      <c r="N721" s="37">
        <f>M721/Inputs!$B$6</f>
        <v>449.79989816386234</v>
      </c>
      <c r="O721" s="38">
        <f>IF(N721&gt;Inputs!$B$4,1,0)</f>
        <v>1</v>
      </c>
      <c r="P721" s="34">
        <f t="shared" ref="P721:P784" si="112">I721-J721</f>
        <v>5.8088595344419396E-2</v>
      </c>
      <c r="Q721" s="36">
        <f>Inputs!$B$12*(1+$B721)^0*$C721+Inputs!$B$29*(1+$D721)^0*Inputs!$B$19+Inputs!$B$30*(1+$E721)^0*Inputs!$B$20+Inputs!$B$31*(1+$F721)^0*Inputs!$B$21+Inputs!$B$22*(1+Inputs!$B$23)^0</f>
        <v>13164.137699111368</v>
      </c>
      <c r="R721" s="36">
        <f>Inputs!$B$12*(1+$B721)^1*$C721+Inputs!$B$29*(1+$D721)^1*Inputs!$B$19+Inputs!$B$30*(1+$E721)^1*Inputs!$B$20+Inputs!$B$31*(1+$F721)^1*Inputs!$B$21+Inputs!$B$22*(1+Inputs!$B$23)^1</f>
        <v>14984.895803775195</v>
      </c>
      <c r="S721" s="36">
        <f>Inputs!$B$12*(1+$B721)^2*$C721+Inputs!$B$29*(1+$D721)^2*Inputs!$B$19+Inputs!$B$30*(1+$E721)^2*Inputs!$B$20+Inputs!$B$31*(1+$F721)^2*Inputs!$B$21+Inputs!$B$22*(1+Inputs!$B$23)^2</f>
        <v>17314.334601498369</v>
      </c>
      <c r="T721" s="36">
        <f>Inputs!$B$12*(1+$B721)^3*$C721+Inputs!$B$29*(1+$D721)^3*Inputs!$B$19+Inputs!$B$30*(1+$E721)^3*Inputs!$B$20+Inputs!$B$31*(1+$F721)^3*Inputs!$B$21+Inputs!$B$22*(1+Inputs!$B$23)^3</f>
        <v>20309.001831676636</v>
      </c>
      <c r="U721" s="36">
        <f>Inputs!$B$12*(1+$B721)^4*$C721+Inputs!$B$29*(1+$D721)^4*Inputs!$B$19+Inputs!$B$30*(1+$E721)^4*Inputs!$B$20+Inputs!$B$31*(1+$F721)^4*Inputs!$B$21+Inputs!$B$22*(1+Inputs!$B$23)^4</f>
        <v>24174.189217239851</v>
      </c>
      <c r="V721" s="35">
        <f>Inputs!$B$13/(Q721*(1-$G721))</f>
        <v>1.2077086761904758</v>
      </c>
      <c r="W721" s="36">
        <f>Inputs!$B$13</f>
        <v>12660</v>
      </c>
      <c r="X721" s="36">
        <f t="shared" ref="X721:X784" si="113">R721*(1-$G721)*($V721+($H721-$V721)*1/4)</f>
        <v>13956.054237518951</v>
      </c>
      <c r="Y721" s="36">
        <f t="shared" ref="Y721:Y784" si="114">S721*(1-$G721)*($V721+($H721-$V721)*2/4)</f>
        <v>15599.854443792641</v>
      </c>
      <c r="Z721" s="36">
        <f t="shared" ref="Z721:Z784" si="115">T721*(1-$G721)*($V721+($H721-$V721)*3/4)</f>
        <v>17681.359607271745</v>
      </c>
      <c r="AA721" s="36">
        <f t="shared" ref="AA721:AA784" si="116">U721*(1-$G721)*$H721</f>
        <v>20312.473488212392</v>
      </c>
      <c r="AB721" s="36">
        <f t="shared" ref="AB721:AB784" si="117">W721/(1+$I721)^1+X721/(1+$I721)^2+Y721/(1+$I721)^3+Z721/(1+$I721)^4+AA721/(1+$I721)^5</f>
        <v>61035.888695430367</v>
      </c>
      <c r="AC721" s="36">
        <f t="shared" ref="AC721:AC784" si="118">AA721*(1+$J721)/($I721-$J721)</f>
        <v>361041.19224010006</v>
      </c>
      <c r="AD721" s="36">
        <f t="shared" ref="AD721:AD784" si="119">AC721/(1+$I721)^5</f>
        <v>234032.84450006334</v>
      </c>
    </row>
    <row r="722" spans="1:30" ht="14.25" customHeight="1" x14ac:dyDescent="0.25">
      <c r="A722" s="16">
        <v>706</v>
      </c>
      <c r="B722" s="34">
        <v>0.274326419505519</v>
      </c>
      <c r="C722" s="34">
        <v>0.112372665351753</v>
      </c>
      <c r="D722" s="34">
        <v>4.7909439918690302E-2</v>
      </c>
      <c r="E722" s="34">
        <v>2.79052814728032E-2</v>
      </c>
      <c r="F722" s="34">
        <v>3.4412569418076902E-3</v>
      </c>
      <c r="G722" s="34">
        <v>0.17894631034915701</v>
      </c>
      <c r="H722" s="35">
        <v>0.97334952202397995</v>
      </c>
      <c r="I722" s="34">
        <v>0.101649327303139</v>
      </c>
      <c r="J722" s="34">
        <v>2.5541341922628899E-2</v>
      </c>
      <c r="K722" s="36">
        <f>Inputs!$B$12*(1+$B722)^4</f>
        <v>158224.59714367945</v>
      </c>
      <c r="L722" s="36">
        <f t="shared" si="110"/>
        <v>21215.755774455007</v>
      </c>
      <c r="M722" s="36">
        <f t="shared" si="111"/>
        <v>236827.04321389872</v>
      </c>
      <c r="N722" s="37">
        <f>M722/Inputs!$B$6</f>
        <v>361.01683416752854</v>
      </c>
      <c r="O722" s="38">
        <f>IF(N722&gt;Inputs!$B$4,1,0)</f>
        <v>0</v>
      </c>
      <c r="P722" s="34">
        <f t="shared" si="112"/>
        <v>7.6107985380510099E-2</v>
      </c>
      <c r="Q722" s="36">
        <f>Inputs!$B$12*(1+$B722)^0*$C722+Inputs!$B$29*(1+$D722)^0*Inputs!$B$19+Inputs!$B$30*(1+$E722)^0*Inputs!$B$20+Inputs!$B$31*(1+$F722)^0*Inputs!$B$21+Inputs!$B$22*(1+Inputs!$B$23)^0</f>
        <v>14764.403948532101</v>
      </c>
      <c r="R722" s="36">
        <f>Inputs!$B$12*(1+$B722)^1*$C722+Inputs!$B$29*(1+$D722)^1*Inputs!$B$19+Inputs!$B$30*(1+$E722)^1*Inputs!$B$20+Inputs!$B$31*(1+$F722)^1*Inputs!$B$21+Inputs!$B$22*(1+Inputs!$B$23)^1</f>
        <v>16788.63671141339</v>
      </c>
      <c r="S722" s="36">
        <f>Inputs!$B$12*(1+$B722)^2*$C722+Inputs!$B$29*(1+$D722)^2*Inputs!$B$19+Inputs!$B$30*(1+$E722)^2*Inputs!$B$20+Inputs!$B$31*(1+$F722)^2*Inputs!$B$21+Inputs!$B$22*(1+Inputs!$B$23)^2</f>
        <v>19327.775711342259</v>
      </c>
      <c r="T722" s="36">
        <f>Inputs!$B$12*(1+$B722)^3*$C722+Inputs!$B$29*(1+$D722)^3*Inputs!$B$19+Inputs!$B$30*(1+$E722)^3*Inputs!$B$20+Inputs!$B$31*(1+$F722)^3*Inputs!$B$21+Inputs!$B$22*(1+Inputs!$B$23)^3</f>
        <v>22521.368522834899</v>
      </c>
      <c r="U722" s="36">
        <f>Inputs!$B$12*(1+$B722)^4*$C722+Inputs!$B$29*(1+$D722)^4*Inputs!$B$19+Inputs!$B$30*(1+$E722)^4*Inputs!$B$20+Inputs!$B$31*(1+$F722)^4*Inputs!$B$21+Inputs!$B$22*(1+Inputs!$B$23)^4</f>
        <v>26547.163852389051</v>
      </c>
      <c r="V722" s="35">
        <f>Inputs!$B$13/(Q722*(1-$G722))</f>
        <v>1.0443503816743354</v>
      </c>
      <c r="W722" s="36">
        <f>Inputs!$B$13</f>
        <v>12660</v>
      </c>
      <c r="X722" s="36">
        <f t="shared" si="113"/>
        <v>14151.03871310815</v>
      </c>
      <c r="Y722" s="36">
        <f t="shared" si="114"/>
        <v>16009.582699239767</v>
      </c>
      <c r="Z722" s="36">
        <f t="shared" si="115"/>
        <v>18326.675708064788</v>
      </c>
      <c r="AA722" s="36">
        <f t="shared" si="116"/>
        <v>21215.755774455007</v>
      </c>
      <c r="AB722" s="36">
        <f t="shared" si="117"/>
        <v>60643.805895573765</v>
      </c>
      <c r="AC722" s="36">
        <f t="shared" si="118"/>
        <v>285878.47304139909</v>
      </c>
      <c r="AD722" s="36">
        <f t="shared" si="119"/>
        <v>176183.23731832494</v>
      </c>
    </row>
    <row r="723" spans="1:30" ht="14.25" customHeight="1" x14ac:dyDescent="0.25">
      <c r="A723" s="16">
        <v>707</v>
      </c>
      <c r="B723" s="34">
        <v>0.172528489281009</v>
      </c>
      <c r="C723" s="34">
        <v>0.109550733262824</v>
      </c>
      <c r="D723" s="34">
        <v>3.5249462057186598E-2</v>
      </c>
      <c r="E723" s="34">
        <v>3.9149132327647197E-2</v>
      </c>
      <c r="F723" s="34">
        <v>2.2913789699097201E-2</v>
      </c>
      <c r="G723" s="34">
        <v>0.191585285111982</v>
      </c>
      <c r="H723" s="35">
        <v>1.0638546764332</v>
      </c>
      <c r="I723" s="34">
        <v>9.8303110428309901E-2</v>
      </c>
      <c r="J723" s="34">
        <v>2.70287661219509E-2</v>
      </c>
      <c r="K723" s="36">
        <f>Inputs!$B$12*(1+$B723)^4</f>
        <v>113408.30647747945</v>
      </c>
      <c r="L723" s="36">
        <f t="shared" si="110"/>
        <v>18484.323364376676</v>
      </c>
      <c r="M723" s="36">
        <f t="shared" si="111"/>
        <v>224158.7761519163</v>
      </c>
      <c r="N723" s="37">
        <f>M723/Inputs!$B$6</f>
        <v>341.7054514510919</v>
      </c>
      <c r="O723" s="38">
        <f>IF(N723&gt;Inputs!$B$4,1,0)</f>
        <v>0</v>
      </c>
      <c r="P723" s="34">
        <f t="shared" si="112"/>
        <v>7.1274344306358997E-2</v>
      </c>
      <c r="Q723" s="36">
        <f>Inputs!$B$12*(1+$B723)^0*$C723+Inputs!$B$29*(1+$D723)^0*Inputs!$B$19+Inputs!$B$30*(1+$E723)^0*Inputs!$B$20+Inputs!$B$31*(1+$F723)^0*Inputs!$B$21+Inputs!$B$22*(1+Inputs!$B$23)^0</f>
        <v>14595.08802319636</v>
      </c>
      <c r="R723" s="36">
        <f>Inputs!$B$12*(1+$B723)^1*$C723+Inputs!$B$29*(1+$D723)^1*Inputs!$B$19+Inputs!$B$30*(1+$E723)^1*Inputs!$B$20+Inputs!$B$31*(1+$F723)^1*Inputs!$B$21+Inputs!$B$22*(1+Inputs!$B$23)^1</f>
        <v>15978.091341302508</v>
      </c>
      <c r="S723" s="36">
        <f>Inputs!$B$12*(1+$B723)^2*$C723+Inputs!$B$29*(1+$D723)^2*Inputs!$B$19+Inputs!$B$30*(1+$E723)^2*Inputs!$B$20+Inputs!$B$31*(1+$F723)^2*Inputs!$B$21+Inputs!$B$22*(1+Inputs!$B$23)^2</f>
        <v>17564.994176724325</v>
      </c>
      <c r="T723" s="36">
        <f>Inputs!$B$12*(1+$B723)^3*$C723+Inputs!$B$29*(1+$D723)^3*Inputs!$B$19+Inputs!$B$30*(1+$E723)^3*Inputs!$B$20+Inputs!$B$31*(1+$F723)^3*Inputs!$B$21+Inputs!$B$22*(1+Inputs!$B$23)^3</f>
        <v>19389.839675453346</v>
      </c>
      <c r="U723" s="36">
        <f>Inputs!$B$12*(1+$B723)^4*$C723+Inputs!$B$29*(1+$D723)^4*Inputs!$B$19+Inputs!$B$30*(1+$E723)^4*Inputs!$B$20+Inputs!$B$31*(1+$F723)^4*Inputs!$B$21+Inputs!$B$22*(1+Inputs!$B$23)^4</f>
        <v>21492.505199401749</v>
      </c>
      <c r="V723" s="35">
        <f>Inputs!$B$13/(Q723*(1-$G723))</f>
        <v>1.0729828416466429</v>
      </c>
      <c r="W723" s="36">
        <f>Inputs!$B$13</f>
        <v>12660</v>
      </c>
      <c r="X723" s="36">
        <f t="shared" si="113"/>
        <v>13830.161031945911</v>
      </c>
      <c r="Y723" s="36">
        <f t="shared" si="114"/>
        <v>15171.332437538877</v>
      </c>
      <c r="Z723" s="36">
        <f t="shared" si="115"/>
        <v>16711.726860867402</v>
      </c>
      <c r="AA723" s="36">
        <f t="shared" si="116"/>
        <v>18484.323364376676</v>
      </c>
      <c r="AB723" s="36">
        <f t="shared" si="117"/>
        <v>57494.750751488456</v>
      </c>
      <c r="AC723" s="36">
        <f t="shared" si="118"/>
        <v>266350.14327057381</v>
      </c>
      <c r="AD723" s="36">
        <f t="shared" si="119"/>
        <v>166664.02540042784</v>
      </c>
    </row>
    <row r="724" spans="1:30" ht="14.25" customHeight="1" x14ac:dyDescent="0.25">
      <c r="A724" s="16">
        <v>708</v>
      </c>
      <c r="B724" s="34">
        <v>0.45182702047220102</v>
      </c>
      <c r="C724" s="34">
        <v>5.4732927283690502E-2</v>
      </c>
      <c r="D724" s="34">
        <v>4.8714166416198697E-2</v>
      </c>
      <c r="E724" s="34">
        <v>4.8474953504847797E-2</v>
      </c>
      <c r="F724" s="34">
        <v>1.5094913688422E-2</v>
      </c>
      <c r="G724" s="34">
        <v>0.191228148732738</v>
      </c>
      <c r="H724" s="35">
        <v>1.0325197054600099</v>
      </c>
      <c r="I724" s="34">
        <v>0.100742698402479</v>
      </c>
      <c r="J724" s="34">
        <v>2.3507117213053E-2</v>
      </c>
      <c r="K724" s="36">
        <f>Inputs!$B$12*(1+$B724)^4</f>
        <v>266569.67972695775</v>
      </c>
      <c r="L724" s="36">
        <f t="shared" si="110"/>
        <v>19888.798614560616</v>
      </c>
      <c r="M724" s="36">
        <f t="shared" si="111"/>
        <v>221295.75003144183</v>
      </c>
      <c r="N724" s="37">
        <f>M724/Inputs!$B$6</f>
        <v>337.34108236500276</v>
      </c>
      <c r="O724" s="38">
        <f>IF(N724&gt;Inputs!$B$4,1,0)</f>
        <v>0</v>
      </c>
      <c r="P724" s="34">
        <f t="shared" si="112"/>
        <v>7.7235581189426E-2</v>
      </c>
      <c r="Q724" s="36">
        <f>Inputs!$B$12*(1+$B724)^0*$C724+Inputs!$B$29*(1+$D724)^0*Inputs!$B$19+Inputs!$B$30*(1+$E724)^0*Inputs!$B$20+Inputs!$B$31*(1+$F724)^0*Inputs!$B$21+Inputs!$B$22*(1+Inputs!$B$23)^0</f>
        <v>11306.019664448351</v>
      </c>
      <c r="R724" s="36">
        <f>Inputs!$B$12*(1+$B724)^1*$C724+Inputs!$B$29*(1+$D724)^1*Inputs!$B$19+Inputs!$B$30*(1+$E724)^1*Inputs!$B$20+Inputs!$B$31*(1+$F724)^1*Inputs!$B$21+Inputs!$B$22*(1+Inputs!$B$23)^1</f>
        <v>13071.31683315006</v>
      </c>
      <c r="S724" s="36">
        <f>Inputs!$B$12*(1+$B724)^2*$C724+Inputs!$B$29*(1+$D724)^2*Inputs!$B$19+Inputs!$B$30*(1+$E724)^2*Inputs!$B$20+Inputs!$B$31*(1+$F724)^2*Inputs!$B$21+Inputs!$B$22*(1+Inputs!$B$23)^2</f>
        <v>15519.715323712244</v>
      </c>
      <c r="T724" s="36">
        <f>Inputs!$B$12*(1+$B724)^3*$C724+Inputs!$B$29*(1+$D724)^3*Inputs!$B$19+Inputs!$B$30*(1+$E724)^3*Inputs!$B$20+Inputs!$B$31*(1+$F724)^3*Inputs!$B$21+Inputs!$B$22*(1+Inputs!$B$23)^3</f>
        <v>18954.747883230455</v>
      </c>
      <c r="U724" s="36">
        <f>Inputs!$B$12*(1+$B724)^4*$C724+Inputs!$B$29*(1+$D724)^4*Inputs!$B$19+Inputs!$B$30*(1+$E724)^4*Inputs!$B$20+Inputs!$B$31*(1+$F724)^4*Inputs!$B$21+Inputs!$B$22*(1+Inputs!$B$23)^4</f>
        <v>23816.841909274743</v>
      </c>
      <c r="V724" s="35">
        <f>Inputs!$B$13/(Q724*(1-$G724))</f>
        <v>1.3845158810065712</v>
      </c>
      <c r="W724" s="36">
        <f>Inputs!$B$13</f>
        <v>12660</v>
      </c>
      <c r="X724" s="36">
        <f t="shared" si="113"/>
        <v>13706.40404904581</v>
      </c>
      <c r="Y724" s="36">
        <f t="shared" si="114"/>
        <v>15169.205236837508</v>
      </c>
      <c r="Z724" s="36">
        <f t="shared" si="115"/>
        <v>17177.626982123016</v>
      </c>
      <c r="AA724" s="36">
        <f t="shared" si="116"/>
        <v>19888.798614560616</v>
      </c>
      <c r="AB724" s="36">
        <f t="shared" si="117"/>
        <v>58196.136572887212</v>
      </c>
      <c r="AC724" s="36">
        <f t="shared" si="118"/>
        <v>263561.51687257324</v>
      </c>
      <c r="AD724" s="36">
        <f t="shared" si="119"/>
        <v>163099.61345855461</v>
      </c>
    </row>
    <row r="725" spans="1:30" ht="14.25" customHeight="1" x14ac:dyDescent="0.25">
      <c r="A725" s="16">
        <v>709</v>
      </c>
      <c r="B725" s="34">
        <v>0.51190789546979598</v>
      </c>
      <c r="C725" s="34">
        <v>7.3479816913643595E-2</v>
      </c>
      <c r="D725" s="34">
        <v>2.9222293349622001E-2</v>
      </c>
      <c r="E725" s="34">
        <v>3.2957044390397303E-2</v>
      </c>
      <c r="F725" s="34">
        <v>3.13116441689602E-2</v>
      </c>
      <c r="G725" s="34">
        <v>0.17697588355212601</v>
      </c>
      <c r="H725" s="35">
        <v>1.0258565394935</v>
      </c>
      <c r="I725" s="34">
        <v>0.103183386667333</v>
      </c>
      <c r="J725" s="34">
        <v>2.15099809557814E-2</v>
      </c>
      <c r="K725" s="36">
        <f>Inputs!$B$12*(1+$B725)^4</f>
        <v>313510.86076186056</v>
      </c>
      <c r="L725" s="36">
        <f t="shared" si="110"/>
        <v>27113.079121881336</v>
      </c>
      <c r="M725" s="36">
        <f t="shared" si="111"/>
        <v>274896.05713188712</v>
      </c>
      <c r="N725" s="37">
        <f>M725/Inputs!$B$6</f>
        <v>419.04886757909622</v>
      </c>
      <c r="O725" s="38">
        <f>IF(N725&gt;Inputs!$B$4,1,0)</f>
        <v>1</v>
      </c>
      <c r="P725" s="34">
        <f t="shared" si="112"/>
        <v>8.16734057115516E-2</v>
      </c>
      <c r="Q725" s="36">
        <f>Inputs!$B$12*(1+$B725)^0*$C725+Inputs!$B$29*(1+$D725)^0*Inputs!$B$19+Inputs!$B$30*(1+$E725)^0*Inputs!$B$20+Inputs!$B$31*(1+$F725)^0*Inputs!$B$21+Inputs!$B$22*(1+Inputs!$B$23)^0</f>
        <v>12430.833042245536</v>
      </c>
      <c r="R725" s="36">
        <f>Inputs!$B$12*(1+$B725)^1*$C725+Inputs!$B$29*(1+$D725)^1*Inputs!$B$19+Inputs!$B$30*(1+$E725)^1*Inputs!$B$20+Inputs!$B$31*(1+$F725)^1*Inputs!$B$21+Inputs!$B$22*(1+Inputs!$B$23)^1</f>
        <v>14939.165206268706</v>
      </c>
      <c r="S725" s="36">
        <f>Inputs!$B$12*(1+$B725)^2*$C725+Inputs!$B$29*(1+$D725)^2*Inputs!$B$19+Inputs!$B$30*(1+$E725)^2*Inputs!$B$20+Inputs!$B$31*(1+$F725)^2*Inputs!$B$21+Inputs!$B$22*(1+Inputs!$B$23)^2</f>
        <v>18610.717345656794</v>
      </c>
      <c r="T725" s="36">
        <f>Inputs!$B$12*(1+$B725)^3*$C725+Inputs!$B$29*(1+$D725)^3*Inputs!$B$19+Inputs!$B$30*(1+$E725)^3*Inputs!$B$20+Inputs!$B$31*(1+$F725)^3*Inputs!$B$21+Inputs!$B$22*(1+Inputs!$B$23)^3</f>
        <v>24037.156436986035</v>
      </c>
      <c r="U725" s="36">
        <f>Inputs!$B$12*(1+$B725)^4*$C725+Inputs!$B$29*(1+$D725)^4*Inputs!$B$19+Inputs!$B$30*(1+$E725)^4*Inputs!$B$20+Inputs!$B$31*(1+$F725)^4*Inputs!$B$21+Inputs!$B$22*(1+Inputs!$B$23)^4</f>
        <v>32112.909024947381</v>
      </c>
      <c r="V725" s="35">
        <f>Inputs!$B$13/(Q725*(1-$G725))</f>
        <v>1.2374307699156963</v>
      </c>
      <c r="W725" s="36">
        <f>Inputs!$B$13</f>
        <v>12660</v>
      </c>
      <c r="X725" s="36">
        <f t="shared" si="113"/>
        <v>14564.232384207757</v>
      </c>
      <c r="Y725" s="36">
        <f t="shared" si="114"/>
        <v>17333.464168704468</v>
      </c>
      <c r="Z725" s="36">
        <f t="shared" si="115"/>
        <v>21341.085165175224</v>
      </c>
      <c r="AA725" s="36">
        <f t="shared" si="116"/>
        <v>27113.079121881336</v>
      </c>
      <c r="AB725" s="36">
        <f t="shared" si="117"/>
        <v>67355.859844971172</v>
      </c>
      <c r="AC725" s="36">
        <f t="shared" si="118"/>
        <v>339110.15092552133</v>
      </c>
      <c r="AD725" s="36">
        <f t="shared" si="119"/>
        <v>207540.19728691594</v>
      </c>
    </row>
    <row r="726" spans="1:30" ht="14.25" customHeight="1" x14ac:dyDescent="0.25">
      <c r="A726" s="16">
        <v>710</v>
      </c>
      <c r="B726" s="34">
        <v>0.41345075165077</v>
      </c>
      <c r="C726" s="34">
        <v>7.0040225608120704E-2</v>
      </c>
      <c r="D726" s="34">
        <v>2.8606154640480299E-2</v>
      </c>
      <c r="E726" s="34">
        <v>5.1089743109333001E-2</v>
      </c>
      <c r="F726" s="34">
        <v>2.1424910998139701E-2</v>
      </c>
      <c r="G726" s="34">
        <v>0.166872784824939</v>
      </c>
      <c r="H726" s="35">
        <v>0.99306707758646495</v>
      </c>
      <c r="I726" s="34">
        <v>9.6900753612747706E-2</v>
      </c>
      <c r="J726" s="34">
        <v>3.2922789965834497E-2</v>
      </c>
      <c r="K726" s="36">
        <f>Inputs!$B$12*(1+$B726)^4</f>
        <v>239482.60571397317</v>
      </c>
      <c r="L726" s="36">
        <f t="shared" si="110"/>
        <v>21390.173269816318</v>
      </c>
      <c r="M726" s="36">
        <f t="shared" si="111"/>
        <v>278610.4582815278</v>
      </c>
      <c r="N726" s="37">
        <f>M726/Inputs!$B$6</f>
        <v>424.71106445354849</v>
      </c>
      <c r="O726" s="38">
        <f>IF(N726&gt;Inputs!$B$4,1,0)</f>
        <v>1</v>
      </c>
      <c r="P726" s="34">
        <f t="shared" si="112"/>
        <v>6.3977963646913216E-2</v>
      </c>
      <c r="Q726" s="36">
        <f>Inputs!$B$12*(1+$B726)^0*$C726+Inputs!$B$29*(1+$D726)^0*Inputs!$B$19+Inputs!$B$30*(1+$E726)^0*Inputs!$B$20+Inputs!$B$31*(1+$F726)^0*Inputs!$B$21+Inputs!$B$22*(1+Inputs!$B$23)^0</f>
        <v>12224.457563914162</v>
      </c>
      <c r="R726" s="36">
        <f>Inputs!$B$12*(1+$B726)^1*$C726+Inputs!$B$29*(1+$D726)^1*Inputs!$B$19+Inputs!$B$30*(1+$E726)^1*Inputs!$B$20+Inputs!$B$31*(1+$F726)^1*Inputs!$B$21+Inputs!$B$22*(1+Inputs!$B$23)^1</f>
        <v>14212.254986974796</v>
      </c>
      <c r="S726" s="36">
        <f>Inputs!$B$12*(1+$B726)^2*$C726+Inputs!$B$29*(1+$D726)^2*Inputs!$B$19+Inputs!$B$30*(1+$E726)^2*Inputs!$B$20+Inputs!$B$31*(1+$F726)^2*Inputs!$B$21+Inputs!$B$22*(1+Inputs!$B$23)^2</f>
        <v>16927.67271095658</v>
      </c>
      <c r="T726" s="36">
        <f>Inputs!$B$12*(1+$B726)^3*$C726+Inputs!$B$29*(1+$D726)^3*Inputs!$B$19+Inputs!$B$30*(1+$E726)^3*Inputs!$B$20+Inputs!$B$31*(1+$F726)^3*Inputs!$B$21+Inputs!$B$22*(1+Inputs!$B$23)^3</f>
        <v>20668.114361549713</v>
      </c>
      <c r="U726" s="36">
        <f>Inputs!$B$12*(1+$B726)^4*$C726+Inputs!$B$29*(1+$D726)^4*Inputs!$B$19+Inputs!$B$30*(1+$E726)^4*Inputs!$B$20+Inputs!$B$31*(1+$F726)^4*Inputs!$B$21+Inputs!$B$22*(1+Inputs!$B$23)^4</f>
        <v>25853.800709402069</v>
      </c>
      <c r="V726" s="35">
        <f>Inputs!$B$13/(Q726*(1-$G726))</f>
        <v>1.2430619900039592</v>
      </c>
      <c r="W726" s="36">
        <f>Inputs!$B$13</f>
        <v>12660</v>
      </c>
      <c r="X726" s="36">
        <f t="shared" si="113"/>
        <v>13978.596742110536</v>
      </c>
      <c r="Y726" s="36">
        <f t="shared" si="114"/>
        <v>15767.957708404756</v>
      </c>
      <c r="Z726" s="36">
        <f t="shared" si="115"/>
        <v>18175.965535373565</v>
      </c>
      <c r="AA726" s="36">
        <f t="shared" si="116"/>
        <v>21390.173269816318</v>
      </c>
      <c r="AB726" s="36">
        <f t="shared" si="117"/>
        <v>61132.58616127893</v>
      </c>
      <c r="AC726" s="36">
        <f t="shared" si="118"/>
        <v>345343.8682988981</v>
      </c>
      <c r="AD726" s="36">
        <f t="shared" si="119"/>
        <v>217477.87212024885</v>
      </c>
    </row>
    <row r="727" spans="1:30" ht="14.25" customHeight="1" x14ac:dyDescent="0.25">
      <c r="A727" s="16">
        <v>711</v>
      </c>
      <c r="B727" s="34">
        <v>0.29303223695099001</v>
      </c>
      <c r="C727" s="34">
        <v>7.6360832080952901E-2</v>
      </c>
      <c r="D727" s="34">
        <v>4.9371299353417802E-2</v>
      </c>
      <c r="E727" s="34">
        <v>3.2149296548990902E-2</v>
      </c>
      <c r="F727" s="34">
        <v>2.64315525875948E-2</v>
      </c>
      <c r="G727" s="34">
        <v>0.19436389942207599</v>
      </c>
      <c r="H727" s="35">
        <v>1.0493104192934199</v>
      </c>
      <c r="I727" s="34">
        <v>0.10597905034154401</v>
      </c>
      <c r="J727" s="34">
        <v>2.3504730246302601E-2</v>
      </c>
      <c r="K727" s="36">
        <f>Inputs!$B$12*(1+$B727)^4</f>
        <v>167721.47014746792</v>
      </c>
      <c r="L727" s="36">
        <f t="shared" si="110"/>
        <v>18663.194979838929</v>
      </c>
      <c r="M727" s="36">
        <f t="shared" si="111"/>
        <v>196201.88646642401</v>
      </c>
      <c r="N727" s="37">
        <f>M727/Inputs!$B$6</f>
        <v>299.08824156467074</v>
      </c>
      <c r="O727" s="38">
        <f>IF(N727&gt;Inputs!$B$4,1,0)</f>
        <v>0</v>
      </c>
      <c r="P727" s="34">
        <f t="shared" si="112"/>
        <v>8.2474320095241402E-2</v>
      </c>
      <c r="Q727" s="36">
        <f>Inputs!$B$12*(1+$B727)^0*$C727+Inputs!$B$29*(1+$D727)^0*Inputs!$B$19+Inputs!$B$30*(1+$E727)^0*Inputs!$B$20+Inputs!$B$31*(1+$F727)^0*Inputs!$B$21+Inputs!$B$22*(1+Inputs!$B$23)^0</f>
        <v>12603.693952284095</v>
      </c>
      <c r="R727" s="36">
        <f>Inputs!$B$12*(1+$B727)^1*$C727+Inputs!$B$29*(1+$D727)^1*Inputs!$B$19+Inputs!$B$30*(1+$E727)^1*Inputs!$B$20+Inputs!$B$31*(1+$F727)^1*Inputs!$B$21+Inputs!$B$22*(1+Inputs!$B$23)^1</f>
        <v>14240.119968134844</v>
      </c>
      <c r="S727" s="36">
        <f>Inputs!$B$12*(1+$B727)^2*$C727+Inputs!$B$29*(1+$D727)^2*Inputs!$B$19+Inputs!$B$30*(1+$E727)^2*Inputs!$B$20+Inputs!$B$31*(1+$F727)^2*Inputs!$B$21+Inputs!$B$22*(1+Inputs!$B$23)^2</f>
        <v>16281.680991549052</v>
      </c>
      <c r="T727" s="36">
        <f>Inputs!$B$12*(1+$B727)^3*$C727+Inputs!$B$29*(1+$D727)^3*Inputs!$B$19+Inputs!$B$30*(1+$E727)^3*Inputs!$B$20+Inputs!$B$31*(1+$F727)^3*Inputs!$B$21+Inputs!$B$22*(1+Inputs!$B$23)^3</f>
        <v>18844.162415709943</v>
      </c>
      <c r="U727" s="36">
        <f>Inputs!$B$12*(1+$B727)^4*$C727+Inputs!$B$29*(1+$D727)^4*Inputs!$B$19+Inputs!$B$30*(1+$E727)^4*Inputs!$B$20+Inputs!$B$31*(1+$F727)^4*Inputs!$B$21+Inputs!$B$22*(1+Inputs!$B$23)^4</f>
        <v>22077.154111008935</v>
      </c>
      <c r="V727" s="35">
        <f>Inputs!$B$13/(Q727*(1-$G727))</f>
        <v>1.2468004146124334</v>
      </c>
      <c r="W727" s="36">
        <f>Inputs!$B$13</f>
        <v>12660</v>
      </c>
      <c r="X727" s="36">
        <f t="shared" si="113"/>
        <v>13737.317804949746</v>
      </c>
      <c r="Y727" s="36">
        <f t="shared" si="114"/>
        <v>15059.169172914875</v>
      </c>
      <c r="Z727" s="36">
        <f t="shared" si="115"/>
        <v>16679.695952035087</v>
      </c>
      <c r="AA727" s="36">
        <f t="shared" si="116"/>
        <v>18663.194979838929</v>
      </c>
      <c r="AB727" s="36">
        <f t="shared" si="117"/>
        <v>56235.870578566741</v>
      </c>
      <c r="AC727" s="36">
        <f t="shared" si="118"/>
        <v>231609.8916767709</v>
      </c>
      <c r="AD727" s="36">
        <f t="shared" si="119"/>
        <v>139966.01588785727</v>
      </c>
    </row>
    <row r="728" spans="1:30" ht="14.25" customHeight="1" x14ac:dyDescent="0.25">
      <c r="A728" s="16">
        <v>712</v>
      </c>
      <c r="B728" s="34">
        <v>0.352115909602704</v>
      </c>
      <c r="C728" s="34">
        <v>9.6431985704668294E-2</v>
      </c>
      <c r="D728" s="34">
        <v>5.1492625013457999E-2</v>
      </c>
      <c r="E728" s="34">
        <v>3.0956345983823901E-2</v>
      </c>
      <c r="F728" s="34">
        <v>1.38816324671378E-2</v>
      </c>
      <c r="G728" s="34">
        <v>0.175364608471994</v>
      </c>
      <c r="H728" s="35">
        <v>0.94115194229867105</v>
      </c>
      <c r="I728" s="34">
        <v>9.0224973215290993E-2</v>
      </c>
      <c r="J728" s="34">
        <v>2.5628416617371599E-2</v>
      </c>
      <c r="K728" s="36">
        <f>Inputs!$B$12*(1+$B728)^4</f>
        <v>200542.73893967058</v>
      </c>
      <c r="L728" s="36">
        <f t="shared" si="110"/>
        <v>22031.587121904267</v>
      </c>
      <c r="M728" s="36">
        <f t="shared" si="111"/>
        <v>290689.34137015237</v>
      </c>
      <c r="N728" s="37">
        <f>M728/Inputs!$B$6</f>
        <v>443.12399599108591</v>
      </c>
      <c r="O728" s="38">
        <f>IF(N728&gt;Inputs!$B$4,1,0)</f>
        <v>1</v>
      </c>
      <c r="P728" s="34">
        <f t="shared" si="112"/>
        <v>6.4596556597919394E-2</v>
      </c>
      <c r="Q728" s="36">
        <f>Inputs!$B$12*(1+$B728)^0*$C728+Inputs!$B$29*(1+$D728)^0*Inputs!$B$19+Inputs!$B$30*(1+$E728)^0*Inputs!$B$20+Inputs!$B$31*(1+$F728)^0*Inputs!$B$21+Inputs!$B$22*(1+Inputs!$B$23)^0</f>
        <v>13807.963169707018</v>
      </c>
      <c r="R728" s="36">
        <f>Inputs!$B$12*(1+$B728)^1*$C728+Inputs!$B$29*(1+$D728)^1*Inputs!$B$19+Inputs!$B$30*(1+$E728)^1*Inputs!$B$20+Inputs!$B$31*(1+$F728)^1*Inputs!$B$21+Inputs!$B$22*(1+Inputs!$B$23)^1</f>
        <v>16086.498623049476</v>
      </c>
      <c r="S728" s="36">
        <f>Inputs!$B$12*(1+$B728)^2*$C728+Inputs!$B$29*(1+$D728)^2*Inputs!$B$19+Inputs!$B$30*(1+$E728)^2*Inputs!$B$20+Inputs!$B$31*(1+$F728)^2*Inputs!$B$21+Inputs!$B$22*(1+Inputs!$B$23)^2</f>
        <v>19092.356840298366</v>
      </c>
      <c r="T728" s="36">
        <f>Inputs!$B$12*(1+$B728)^3*$C728+Inputs!$B$29*(1+$D728)^3*Inputs!$B$19+Inputs!$B$30*(1+$E728)^3*Inputs!$B$20+Inputs!$B$31*(1+$F728)^3*Inputs!$B$21+Inputs!$B$22*(1+Inputs!$B$23)^3</f>
        <v>23078.610306096234</v>
      </c>
      <c r="U728" s="36">
        <f>Inputs!$B$12*(1+$B728)^4*$C728+Inputs!$B$29*(1+$D728)^4*Inputs!$B$19+Inputs!$B$30*(1+$E728)^4*Inputs!$B$20+Inputs!$B$31*(1+$F728)^4*Inputs!$B$21+Inputs!$B$22*(1+Inputs!$B$23)^4</f>
        <v>28387.298957985593</v>
      </c>
      <c r="V728" s="35">
        <f>Inputs!$B$13/(Q728*(1-$G728))</f>
        <v>1.1118395431552561</v>
      </c>
      <c r="W728" s="36">
        <f>Inputs!$B$13</f>
        <v>12660</v>
      </c>
      <c r="X728" s="36">
        <f t="shared" si="113"/>
        <v>14183.039187345985</v>
      </c>
      <c r="Y728" s="36">
        <f t="shared" si="114"/>
        <v>16161.388309384627</v>
      </c>
      <c r="Z728" s="36">
        <f t="shared" si="115"/>
        <v>18723.583293714375</v>
      </c>
      <c r="AA728" s="36">
        <f t="shared" si="116"/>
        <v>22031.587121904267</v>
      </c>
      <c r="AB728" s="36">
        <f t="shared" si="117"/>
        <v>63574.334563377495</v>
      </c>
      <c r="AC728" s="36">
        <f t="shared" si="118"/>
        <v>349805.36123707495</v>
      </c>
      <c r="AD728" s="36">
        <f t="shared" si="119"/>
        <v>227115.00680677485</v>
      </c>
    </row>
    <row r="729" spans="1:30" ht="14.25" customHeight="1" x14ac:dyDescent="0.25">
      <c r="A729" s="16">
        <v>713</v>
      </c>
      <c r="B729" s="34">
        <v>0.33055341594244397</v>
      </c>
      <c r="C729" s="34">
        <v>6.3030637928043101E-2</v>
      </c>
      <c r="D729" s="34">
        <v>5.1596499180817303E-2</v>
      </c>
      <c r="E729" s="34">
        <v>1.49408264032249E-2</v>
      </c>
      <c r="F729" s="34">
        <v>1.2959789034904899E-2</v>
      </c>
      <c r="G729" s="34">
        <v>0.177638336976813</v>
      </c>
      <c r="H729" s="35">
        <v>1.06704616087997</v>
      </c>
      <c r="I729" s="34">
        <v>8.6004722026369093E-2</v>
      </c>
      <c r="J729" s="34">
        <v>2.1983047618830499E-2</v>
      </c>
      <c r="K729" s="36">
        <f>Inputs!$B$12*(1+$B729)^4</f>
        <v>188053.10452498327</v>
      </c>
      <c r="L729" s="36">
        <f t="shared" si="110"/>
        <v>18176.307767695689</v>
      </c>
      <c r="M729" s="36">
        <f t="shared" si="111"/>
        <v>250457.77098640427</v>
      </c>
      <c r="N729" s="37">
        <f>M729/Inputs!$B$6</f>
        <v>381.79538260122604</v>
      </c>
      <c r="O729" s="38">
        <f>IF(N729&gt;Inputs!$B$4,1,0)</f>
        <v>0</v>
      </c>
      <c r="P729" s="34">
        <f t="shared" si="112"/>
        <v>6.4021674407538587E-2</v>
      </c>
      <c r="Q729" s="36">
        <f>Inputs!$B$12*(1+$B729)^0*$C729+Inputs!$B$29*(1+$D729)^0*Inputs!$B$19+Inputs!$B$30*(1+$E729)^0*Inputs!$B$20+Inputs!$B$31*(1+$F729)^0*Inputs!$B$21+Inputs!$B$22*(1+Inputs!$B$23)^0</f>
        <v>11803.882303109509</v>
      </c>
      <c r="R729" s="36">
        <f>Inputs!$B$12*(1+$B729)^1*$C729+Inputs!$B$29*(1+$D729)^1*Inputs!$B$19+Inputs!$B$30*(1+$E729)^1*Inputs!$B$20+Inputs!$B$31*(1+$F729)^1*Inputs!$B$21+Inputs!$B$22*(1+Inputs!$B$23)^1</f>
        <v>13251.181665537839</v>
      </c>
      <c r="S729" s="36">
        <f>Inputs!$B$12*(1+$B729)^2*$C729+Inputs!$B$29*(1+$D729)^2*Inputs!$B$19+Inputs!$B$30*(1+$E729)^2*Inputs!$B$20+Inputs!$B$31*(1+$F729)^2*Inputs!$B$21+Inputs!$B$22*(1+Inputs!$B$23)^2</f>
        <v>15119.7361480076</v>
      </c>
      <c r="T729" s="36">
        <f>Inputs!$B$12*(1+$B729)^3*$C729+Inputs!$B$29*(1+$D729)^3*Inputs!$B$19+Inputs!$B$30*(1+$E729)^3*Inputs!$B$20+Inputs!$B$31*(1+$F729)^3*Inputs!$B$21+Inputs!$B$22*(1+Inputs!$B$23)^3</f>
        <v>17546.547800997803</v>
      </c>
      <c r="U729" s="36">
        <f>Inputs!$B$12*(1+$B729)^4*$C729+Inputs!$B$29*(1+$D729)^4*Inputs!$B$19+Inputs!$B$30*(1+$E729)^4*Inputs!$B$20+Inputs!$B$31*(1+$F729)^4*Inputs!$B$21+Inputs!$B$22*(1+Inputs!$B$23)^4</f>
        <v>20713.791670461211</v>
      </c>
      <c r="V729" s="35">
        <f>Inputs!$B$13/(Q729*(1-$G729))</f>
        <v>1.3042053550332458</v>
      </c>
      <c r="W729" s="36">
        <f>Inputs!$B$13</f>
        <v>12660</v>
      </c>
      <c r="X729" s="36">
        <f t="shared" si="113"/>
        <v>13566.173217259846</v>
      </c>
      <c r="Y729" s="36">
        <f t="shared" si="114"/>
        <v>14741.941871781668</v>
      </c>
      <c r="Z729" s="36">
        <f t="shared" si="115"/>
        <v>16252.586629704461</v>
      </c>
      <c r="AA729" s="36">
        <f t="shared" si="116"/>
        <v>18176.307767695689</v>
      </c>
      <c r="AB729" s="36">
        <f t="shared" si="117"/>
        <v>58385.901621320627</v>
      </c>
      <c r="AC729" s="36">
        <f t="shared" si="118"/>
        <v>290149.8372041976</v>
      </c>
      <c r="AD729" s="36">
        <f t="shared" si="119"/>
        <v>192071.86936508364</v>
      </c>
    </row>
    <row r="730" spans="1:30" ht="14.25" customHeight="1" x14ac:dyDescent="0.25">
      <c r="A730" s="16">
        <v>714</v>
      </c>
      <c r="B730" s="34">
        <v>0.39819271079462298</v>
      </c>
      <c r="C730" s="34">
        <v>8.4507389637495503E-2</v>
      </c>
      <c r="D730" s="34">
        <v>4.1944953864179603E-2</v>
      </c>
      <c r="E730" s="34">
        <v>3.4331135716236999E-2</v>
      </c>
      <c r="F730" s="34">
        <v>2.09209462188506E-2</v>
      </c>
      <c r="G730" s="34">
        <v>0.188640849802476</v>
      </c>
      <c r="H730" s="35">
        <v>1.0133565560189599</v>
      </c>
      <c r="I730" s="34">
        <v>9.4082175044256505E-2</v>
      </c>
      <c r="J730" s="34">
        <v>3.2429056165850699E-2</v>
      </c>
      <c r="K730" s="36">
        <f>Inputs!$B$12*(1+$B730)^4</f>
        <v>229308.0943353308</v>
      </c>
      <c r="L730" s="36">
        <f t="shared" si="110"/>
        <v>23394.315064469622</v>
      </c>
      <c r="M730" s="36">
        <f t="shared" si="111"/>
        <v>314510.81281323958</v>
      </c>
      <c r="N730" s="37">
        <f>M730/Inputs!$B$6</f>
        <v>479.43721465432861</v>
      </c>
      <c r="O730" s="38">
        <f>IF(N730&gt;Inputs!$B$4,1,0)</f>
        <v>1</v>
      </c>
      <c r="P730" s="34">
        <f t="shared" si="112"/>
        <v>6.1653118878405806E-2</v>
      </c>
      <c r="Q730" s="36">
        <f>Inputs!$B$12*(1+$B730)^0*$C730+Inputs!$B$29*(1+$D730)^0*Inputs!$B$19+Inputs!$B$30*(1+$E730)^0*Inputs!$B$20+Inputs!$B$31*(1+$F730)^0*Inputs!$B$21+Inputs!$B$22*(1+Inputs!$B$23)^0</f>
        <v>13092.487405676653</v>
      </c>
      <c r="R730" s="36">
        <f>Inputs!$B$12*(1+$B730)^1*$C730+Inputs!$B$29*(1+$D730)^1*Inputs!$B$19+Inputs!$B$30*(1+$E730)^1*Inputs!$B$20+Inputs!$B$31*(1+$F730)^1*Inputs!$B$21+Inputs!$B$22*(1+Inputs!$B$23)^1</f>
        <v>15361.465928435511</v>
      </c>
      <c r="S730" s="36">
        <f>Inputs!$B$12*(1+$B730)^2*$C730+Inputs!$B$29*(1+$D730)^2*Inputs!$B$19+Inputs!$B$30*(1+$E730)^2*Inputs!$B$20+Inputs!$B$31*(1+$F730)^2*Inputs!$B$21+Inputs!$B$22*(1+Inputs!$B$23)^2</f>
        <v>18443.068771059669</v>
      </c>
      <c r="T730" s="36">
        <f>Inputs!$B$12*(1+$B730)^3*$C730+Inputs!$B$29*(1+$D730)^3*Inputs!$B$19+Inputs!$B$30*(1+$E730)^3*Inputs!$B$20+Inputs!$B$31*(1+$F730)^3*Inputs!$B$21+Inputs!$B$22*(1+Inputs!$B$23)^3</f>
        <v>22657.749792924238</v>
      </c>
      <c r="U730" s="36">
        <f>Inputs!$B$12*(1+$B730)^4*$C730+Inputs!$B$29*(1+$D730)^4*Inputs!$B$19+Inputs!$B$30*(1+$E730)^4*Inputs!$B$20+Inputs!$B$31*(1+$F730)^4*Inputs!$B$21+Inputs!$B$22*(1+Inputs!$B$23)^4</f>
        <v>28453.448833163711</v>
      </c>
      <c r="V730" s="35">
        <f>Inputs!$B$13/(Q730*(1-$G730))</f>
        <v>1.1917863378551488</v>
      </c>
      <c r="W730" s="36">
        <f>Inputs!$B$13</f>
        <v>12660</v>
      </c>
      <c r="X730" s="36">
        <f t="shared" si="113"/>
        <v>14298.054489946233</v>
      </c>
      <c r="Y730" s="36">
        <f t="shared" si="114"/>
        <v>16498.826875726278</v>
      </c>
      <c r="Z730" s="36">
        <f t="shared" si="115"/>
        <v>19449.158047739718</v>
      </c>
      <c r="AA730" s="36">
        <f t="shared" si="116"/>
        <v>23394.315064469622</v>
      </c>
      <c r="AB730" s="36">
        <f t="shared" si="117"/>
        <v>64611.081461044312</v>
      </c>
      <c r="AC730" s="36">
        <f t="shared" si="118"/>
        <v>391755.86022326222</v>
      </c>
      <c r="AD730" s="36">
        <f t="shared" si="119"/>
        <v>249899.73135219529</v>
      </c>
    </row>
    <row r="731" spans="1:30" ht="14.25" customHeight="1" x14ac:dyDescent="0.25">
      <c r="A731" s="16">
        <v>715</v>
      </c>
      <c r="B731" s="34">
        <v>0.38018055743564499</v>
      </c>
      <c r="C731" s="34">
        <v>8.3251186839796695E-2</v>
      </c>
      <c r="D731" s="34">
        <v>2.8850148365022501E-2</v>
      </c>
      <c r="E731" s="34">
        <v>3.27628483117254E-2</v>
      </c>
      <c r="F731" s="34">
        <v>-5.14976941120961E-3</v>
      </c>
      <c r="G731" s="34">
        <v>0.16964539269843401</v>
      </c>
      <c r="H731" s="35">
        <v>1.13464061810273</v>
      </c>
      <c r="I731" s="34">
        <v>9.2357820580511799E-2</v>
      </c>
      <c r="J731" s="34">
        <v>2.2189072234749498E-2</v>
      </c>
      <c r="K731" s="36">
        <f>Inputs!$B$12*(1+$B731)^4</f>
        <v>217718.26825850754</v>
      </c>
      <c r="L731" s="36">
        <f t="shared" si="110"/>
        <v>24975.9512990408</v>
      </c>
      <c r="M731" s="36">
        <f t="shared" si="111"/>
        <v>301005.55608418107</v>
      </c>
      <c r="N731" s="37">
        <f>M731/Inputs!$B$6</f>
        <v>458.84993305515405</v>
      </c>
      <c r="O731" s="38">
        <f>IF(N731&gt;Inputs!$B$4,1,0)</f>
        <v>1</v>
      </c>
      <c r="P731" s="34">
        <f t="shared" si="112"/>
        <v>7.0168748345762297E-2</v>
      </c>
      <c r="Q731" s="36">
        <f>Inputs!$B$12*(1+$B731)^0*$C731+Inputs!$B$29*(1+$D731)^0*Inputs!$B$19+Inputs!$B$30*(1+$E731)^0*Inputs!$B$20+Inputs!$B$31*(1+$F731)^0*Inputs!$B$21+Inputs!$B$22*(1+Inputs!$B$23)^0</f>
        <v>13017.115237814724</v>
      </c>
      <c r="R731" s="36">
        <f>Inputs!$B$12*(1+$B731)^1*$C731+Inputs!$B$29*(1+$D731)^1*Inputs!$B$19+Inputs!$B$30*(1+$E731)^1*Inputs!$B$20+Inputs!$B$31*(1+$F731)^1*Inputs!$B$21+Inputs!$B$22*(1+Inputs!$B$23)^1</f>
        <v>15001.319846019294</v>
      </c>
      <c r="S731" s="36">
        <f>Inputs!$B$12*(1+$B731)^2*$C731+Inputs!$B$29*(1+$D731)^2*Inputs!$B$19+Inputs!$B$30*(1+$E731)^2*Inputs!$B$20+Inputs!$B$31*(1+$F731)^2*Inputs!$B$21+Inputs!$B$22*(1+Inputs!$B$23)^2</f>
        <v>17710.988307016105</v>
      </c>
      <c r="T731" s="36">
        <f>Inputs!$B$12*(1+$B731)^3*$C731+Inputs!$B$29*(1+$D731)^3*Inputs!$B$19+Inputs!$B$30*(1+$E731)^3*Inputs!$B$20+Inputs!$B$31*(1+$F731)^3*Inputs!$B$21+Inputs!$B$22*(1+Inputs!$B$23)^3</f>
        <v>21420.705835498455</v>
      </c>
      <c r="U731" s="36">
        <f>Inputs!$B$12*(1+$B731)^4*$C731+Inputs!$B$29*(1+$D731)^4*Inputs!$B$19+Inputs!$B$30*(1+$E731)^4*Inputs!$B$20+Inputs!$B$31*(1+$F731)^4*Inputs!$B$21+Inputs!$B$22*(1+Inputs!$B$23)^4</f>
        <v>26509.413088829464</v>
      </c>
      <c r="V731" s="35">
        <f>Inputs!$B$13/(Q731*(1-$G731))</f>
        <v>1.1712655139517196</v>
      </c>
      <c r="W731" s="36">
        <f>Inputs!$B$13</f>
        <v>12660</v>
      </c>
      <c r="X731" s="36">
        <f t="shared" si="113"/>
        <v>14475.715649275129</v>
      </c>
      <c r="Y731" s="36">
        <f t="shared" si="114"/>
        <v>16955.789824094038</v>
      </c>
      <c r="Z731" s="36">
        <f t="shared" si="115"/>
        <v>20344.464832930826</v>
      </c>
      <c r="AA731" s="36">
        <f t="shared" si="116"/>
        <v>24975.9512990408</v>
      </c>
      <c r="AB731" s="36">
        <f t="shared" si="117"/>
        <v>67076.089004699694</v>
      </c>
      <c r="AC731" s="36">
        <f t="shared" si="118"/>
        <v>363839.24593816197</v>
      </c>
      <c r="AD731" s="36">
        <f t="shared" si="119"/>
        <v>233929.46707948134</v>
      </c>
    </row>
    <row r="732" spans="1:30" ht="14.25" customHeight="1" x14ac:dyDescent="0.25">
      <c r="A732" s="16">
        <v>716</v>
      </c>
      <c r="B732" s="34">
        <v>0.28812252366733598</v>
      </c>
      <c r="C732" s="34">
        <v>6.6548754723096404E-2</v>
      </c>
      <c r="D732" s="34">
        <v>1.9456071794797299E-2</v>
      </c>
      <c r="E732" s="34">
        <v>5.4313395683838903E-2</v>
      </c>
      <c r="F732" s="34">
        <v>-9.3479418835850508E-3</v>
      </c>
      <c r="G732" s="34">
        <v>0.17407479837803799</v>
      </c>
      <c r="H732" s="35">
        <v>1.0540078264655399</v>
      </c>
      <c r="I732" s="34">
        <v>9.7061828122873298E-2</v>
      </c>
      <c r="J732" s="34">
        <v>3.0851393670016099E-2</v>
      </c>
      <c r="K732" s="36">
        <f>Inputs!$B$12*(1+$B732)^4</f>
        <v>165188.55237537096</v>
      </c>
      <c r="L732" s="36">
        <f t="shared" si="110"/>
        <v>16902.090225625896</v>
      </c>
      <c r="M732" s="36">
        <f t="shared" si="111"/>
        <v>220338.63307724957</v>
      </c>
      <c r="N732" s="37">
        <f>M732/Inputs!$B$6</f>
        <v>335.88206261775849</v>
      </c>
      <c r="O732" s="38">
        <f>IF(N732&gt;Inputs!$B$4,1,0)</f>
        <v>0</v>
      </c>
      <c r="P732" s="34">
        <f t="shared" si="112"/>
        <v>6.6210434452857195E-2</v>
      </c>
      <c r="Q732" s="36">
        <f>Inputs!$B$12*(1+$B732)^0*$C732+Inputs!$B$29*(1+$D732)^0*Inputs!$B$19+Inputs!$B$30*(1+$E732)^0*Inputs!$B$20+Inputs!$B$31*(1+$F732)^0*Inputs!$B$21+Inputs!$B$22*(1+Inputs!$B$23)^0</f>
        <v>12014.969310812707</v>
      </c>
      <c r="R732" s="36">
        <f>Inputs!$B$12*(1+$B732)^1*$C732+Inputs!$B$29*(1+$D732)^1*Inputs!$B$19+Inputs!$B$30*(1+$E732)^1*Inputs!$B$20+Inputs!$B$31*(1+$F732)^1*Inputs!$B$21+Inputs!$B$22*(1+Inputs!$B$23)^1</f>
        <v>13254.759913861513</v>
      </c>
      <c r="S732" s="36">
        <f>Inputs!$B$12*(1+$B732)^2*$C732+Inputs!$B$29*(1+$D732)^2*Inputs!$B$19+Inputs!$B$30*(1+$E732)^2*Inputs!$B$20+Inputs!$B$31*(1+$F732)^2*Inputs!$B$21+Inputs!$B$22*(1+Inputs!$B$23)^2</f>
        <v>14832.999929696343</v>
      </c>
      <c r="T732" s="36">
        <f>Inputs!$B$12*(1+$B732)^3*$C732+Inputs!$B$29*(1+$D732)^3*Inputs!$B$19+Inputs!$B$30*(1+$E732)^3*Inputs!$B$20+Inputs!$B$31*(1+$F732)^3*Inputs!$B$21+Inputs!$B$22*(1+Inputs!$B$23)^3</f>
        <v>16845.554348414189</v>
      </c>
      <c r="U732" s="36">
        <f>Inputs!$B$12*(1+$B732)^4*$C732+Inputs!$B$29*(1+$D732)^4*Inputs!$B$19+Inputs!$B$30*(1+$E732)^4*Inputs!$B$20+Inputs!$B$31*(1+$F732)^4*Inputs!$B$21+Inputs!$B$22*(1+Inputs!$B$23)^4</f>
        <v>19415.825582279198</v>
      </c>
      <c r="V732" s="35">
        <f>Inputs!$B$13/(Q732*(1-$G732))</f>
        <v>1.2757639380365287</v>
      </c>
      <c r="W732" s="36">
        <f>Inputs!$B$13</f>
        <v>12660</v>
      </c>
      <c r="X732" s="36">
        <f t="shared" si="113"/>
        <v>13359.434044641324</v>
      </c>
      <c r="Y732" s="36">
        <f t="shared" si="114"/>
        <v>14270.956902435173</v>
      </c>
      <c r="Z732" s="36">
        <f t="shared" si="115"/>
        <v>15435.920329358336</v>
      </c>
      <c r="AA732" s="36">
        <f t="shared" si="116"/>
        <v>16902.090225625896</v>
      </c>
      <c r="AB732" s="36">
        <f t="shared" si="117"/>
        <v>54740.849579610251</v>
      </c>
      <c r="AC732" s="36">
        <f t="shared" si="118"/>
        <v>263154.03922366089</v>
      </c>
      <c r="AD732" s="36">
        <f t="shared" si="119"/>
        <v>165597.78349763932</v>
      </c>
    </row>
    <row r="733" spans="1:30" ht="14.25" customHeight="1" x14ac:dyDescent="0.25">
      <c r="A733" s="16">
        <v>717</v>
      </c>
      <c r="B733" s="34">
        <v>0.23167376446479199</v>
      </c>
      <c r="C733" s="34">
        <v>6.1362659949095399E-2</v>
      </c>
      <c r="D733" s="34">
        <v>2.6271535666955E-2</v>
      </c>
      <c r="E733" s="34">
        <v>4.5289594316259799E-2</v>
      </c>
      <c r="F733" s="34">
        <v>3.50556465647201E-2</v>
      </c>
      <c r="G733" s="34">
        <v>0.18292893954652001</v>
      </c>
      <c r="H733" s="35">
        <v>1.10063413899032</v>
      </c>
      <c r="I733" s="34">
        <v>9.3371012430236003E-2</v>
      </c>
      <c r="J733" s="34">
        <v>2.26395001107462E-2</v>
      </c>
      <c r="K733" s="36">
        <f>Inputs!$B$12*(1+$B733)^4</f>
        <v>138081.02853201458</v>
      </c>
      <c r="L733" s="36">
        <f t="shared" si="110"/>
        <v>15935.916171917312</v>
      </c>
      <c r="M733" s="36">
        <f t="shared" si="111"/>
        <v>201569.92929458342</v>
      </c>
      <c r="N733" s="37">
        <f>M733/Inputs!$B$6</f>
        <v>307.27123368076741</v>
      </c>
      <c r="O733" s="38">
        <f>IF(N733&gt;Inputs!$B$4,1,0)</f>
        <v>0</v>
      </c>
      <c r="P733" s="34">
        <f t="shared" si="112"/>
        <v>7.0731512319489806E-2</v>
      </c>
      <c r="Q733" s="36">
        <f>Inputs!$B$12*(1+$B733)^0*$C733+Inputs!$B$29*(1+$D733)^0*Inputs!$B$19+Inputs!$B$30*(1+$E733)^0*Inputs!$B$20+Inputs!$B$31*(1+$F733)^0*Inputs!$B$21+Inputs!$B$22*(1+Inputs!$B$23)^0</f>
        <v>11703.803624372646</v>
      </c>
      <c r="R733" s="36">
        <f>Inputs!$B$12*(1+$B733)^1*$C733+Inputs!$B$29*(1+$D733)^1*Inputs!$B$19+Inputs!$B$30*(1+$E733)^1*Inputs!$B$20+Inputs!$B$31*(1+$F733)^1*Inputs!$B$21+Inputs!$B$22*(1+Inputs!$B$23)^1</f>
        <v>12846.329905724793</v>
      </c>
      <c r="S733" s="36">
        <f>Inputs!$B$12*(1+$B733)^2*$C733+Inputs!$B$29*(1+$D733)^2*Inputs!$B$19+Inputs!$B$30*(1+$E733)^2*Inputs!$B$20+Inputs!$B$31*(1+$F733)^2*Inputs!$B$21+Inputs!$B$22*(1+Inputs!$B$23)^2</f>
        <v>14197.368044387178</v>
      </c>
      <c r="T733" s="36">
        <f>Inputs!$B$12*(1+$B733)^3*$C733+Inputs!$B$29*(1+$D733)^3*Inputs!$B$19+Inputs!$B$30*(1+$E733)^3*Inputs!$B$20+Inputs!$B$31*(1+$F733)^3*Inputs!$B$21+Inputs!$B$22*(1+Inputs!$B$23)^3</f>
        <v>15803.124444460389</v>
      </c>
      <c r="U733" s="36">
        <f>Inputs!$B$12*(1+$B733)^4*$C733+Inputs!$B$29*(1+$D733)^4*Inputs!$B$19+Inputs!$B$30*(1+$E733)^4*Inputs!$B$20+Inputs!$B$31*(1+$F733)^4*Inputs!$B$21+Inputs!$B$22*(1+Inputs!$B$23)^4</f>
        <v>17720.42886943743</v>
      </c>
      <c r="V733" s="35">
        <f>Inputs!$B$13/(Q733*(1-$G733))</f>
        <v>1.3238746029274286</v>
      </c>
      <c r="W733" s="36">
        <f>Inputs!$B$13</f>
        <v>12660</v>
      </c>
      <c r="X733" s="36">
        <f t="shared" si="113"/>
        <v>13310.066936393663</v>
      </c>
      <c r="Y733" s="36">
        <f t="shared" si="114"/>
        <v>14062.464148069081</v>
      </c>
      <c r="Z733" s="36">
        <f t="shared" si="115"/>
        <v>14932.326992140612</v>
      </c>
      <c r="AA733" s="36">
        <f t="shared" si="116"/>
        <v>15935.916171917312</v>
      </c>
      <c r="AB733" s="36">
        <f t="shared" si="117"/>
        <v>54118.536874859012</v>
      </c>
      <c r="AC733" s="36">
        <f t="shared" si="118"/>
        <v>230402.21838103951</v>
      </c>
      <c r="AD733" s="36">
        <f t="shared" si="119"/>
        <v>147451.39241972441</v>
      </c>
    </row>
    <row r="734" spans="1:30" ht="14.25" customHeight="1" x14ac:dyDescent="0.25">
      <c r="A734" s="16">
        <v>718</v>
      </c>
      <c r="B734" s="34">
        <v>0.33619123741256801</v>
      </c>
      <c r="C734" s="34">
        <v>7.4470533043047404E-2</v>
      </c>
      <c r="D734" s="34">
        <v>4.9461284932783303E-2</v>
      </c>
      <c r="E734" s="34">
        <v>2.9324373620827099E-2</v>
      </c>
      <c r="F734" s="34">
        <v>2.8794791080045099E-2</v>
      </c>
      <c r="G734" s="34">
        <v>0.20795307541480601</v>
      </c>
      <c r="H734" s="35">
        <v>1.1181678474740999</v>
      </c>
      <c r="I734" s="34">
        <v>9.9185732278226496E-2</v>
      </c>
      <c r="J734" s="34">
        <v>3.1741951322493599E-2</v>
      </c>
      <c r="K734" s="36">
        <f>Inputs!$B$12*(1+$B734)^4</f>
        <v>191260.69425340768</v>
      </c>
      <c r="L734" s="36">
        <f t="shared" si="110"/>
        <v>20838.869046126933</v>
      </c>
      <c r="M734" s="36">
        <f t="shared" si="111"/>
        <v>258994.53929598199</v>
      </c>
      <c r="N734" s="37">
        <f>M734/Inputs!$B$6</f>
        <v>394.8087489268018</v>
      </c>
      <c r="O734" s="38">
        <f>IF(N734&gt;Inputs!$B$4,1,0)</f>
        <v>0</v>
      </c>
      <c r="P734" s="34">
        <f t="shared" si="112"/>
        <v>6.744378095573289E-2</v>
      </c>
      <c r="Q734" s="36">
        <f>Inputs!$B$12*(1+$B734)^0*$C734+Inputs!$B$29*(1+$D734)^0*Inputs!$B$19+Inputs!$B$30*(1+$E734)^0*Inputs!$B$20+Inputs!$B$31*(1+$F734)^0*Inputs!$B$21+Inputs!$B$22*(1+Inputs!$B$23)^0</f>
        <v>12490.276010009766</v>
      </c>
      <c r="R734" s="36">
        <f>Inputs!$B$12*(1+$B734)^1*$C734+Inputs!$B$29*(1+$D734)^1*Inputs!$B$19+Inputs!$B$30*(1+$E734)^1*Inputs!$B$20+Inputs!$B$31*(1+$F734)^1*Inputs!$B$21+Inputs!$B$22*(1+Inputs!$B$23)^1</f>
        <v>14290.181859554432</v>
      </c>
      <c r="S734" s="36">
        <f>Inputs!$B$12*(1+$B734)^2*$C734+Inputs!$B$29*(1+$D734)^2*Inputs!$B$19+Inputs!$B$30*(1+$E734)^2*Inputs!$B$20+Inputs!$B$31*(1+$F734)^2*Inputs!$B$21+Inputs!$B$22*(1+Inputs!$B$23)^2</f>
        <v>16607.008393454977</v>
      </c>
      <c r="T734" s="36">
        <f>Inputs!$B$12*(1+$B734)^3*$C734+Inputs!$B$29*(1+$D734)^3*Inputs!$B$19+Inputs!$B$30*(1+$E734)^3*Inputs!$B$20+Inputs!$B$31*(1+$F734)^3*Inputs!$B$21+Inputs!$B$22*(1+Inputs!$B$23)^3</f>
        <v>19611.046990363546</v>
      </c>
      <c r="U734" s="36">
        <f>Inputs!$B$12*(1+$B734)^4*$C734+Inputs!$B$29*(1+$D734)^4*Inputs!$B$19+Inputs!$B$30*(1+$E734)^4*Inputs!$B$20+Inputs!$B$31*(1+$F734)^4*Inputs!$B$21+Inputs!$B$22*(1+Inputs!$B$23)^4</f>
        <v>23529.691514060574</v>
      </c>
      <c r="V734" s="35">
        <f>Inputs!$B$13/(Q734*(1-$G734))</f>
        <v>1.2797076265112282</v>
      </c>
      <c r="W734" s="36">
        <f>Inputs!$B$13</f>
        <v>12660</v>
      </c>
      <c r="X734" s="36">
        <f t="shared" si="113"/>
        <v>14027.267073164026</v>
      </c>
      <c r="Y734" s="36">
        <f t="shared" si="114"/>
        <v>15770.263401261038</v>
      </c>
      <c r="Z734" s="36">
        <f t="shared" si="115"/>
        <v>17995.649280355803</v>
      </c>
      <c r="AA734" s="36">
        <f t="shared" si="116"/>
        <v>20838.869046126933</v>
      </c>
      <c r="AB734" s="36">
        <f t="shared" si="117"/>
        <v>60317.392972620612</v>
      </c>
      <c r="AC734" s="36">
        <f t="shared" si="118"/>
        <v>318788.99890142254</v>
      </c>
      <c r="AD734" s="36">
        <f t="shared" si="119"/>
        <v>198677.14632336138</v>
      </c>
    </row>
    <row r="735" spans="1:30" ht="14.25" customHeight="1" x14ac:dyDescent="0.25">
      <c r="A735" s="16">
        <v>719</v>
      </c>
      <c r="B735" s="34">
        <v>0.27232983074969702</v>
      </c>
      <c r="C735" s="34">
        <v>4.5198341450080802E-2</v>
      </c>
      <c r="D735" s="34">
        <v>2.5581198782397601E-2</v>
      </c>
      <c r="E735" s="34">
        <v>4.5225827380895797E-2</v>
      </c>
      <c r="F735" s="34">
        <v>3.1844720229652498E-2</v>
      </c>
      <c r="G735" s="34">
        <v>0.19981762929535801</v>
      </c>
      <c r="H735" s="35">
        <v>1.1262046287491301</v>
      </c>
      <c r="I735" s="34">
        <v>0.105472107463308</v>
      </c>
      <c r="J735" s="34">
        <v>2.3571253296742301E-2</v>
      </c>
      <c r="K735" s="36">
        <f>Inputs!$B$12*(1+$B735)^4</f>
        <v>157235.31282484985</v>
      </c>
      <c r="L735" s="36">
        <f t="shared" si="110"/>
        <v>14670.709712226278</v>
      </c>
      <c r="M735" s="36">
        <f t="shared" si="111"/>
        <v>161442.19369859083</v>
      </c>
      <c r="N735" s="37">
        <f>M735/Inputs!$B$6</f>
        <v>246.10090502833967</v>
      </c>
      <c r="O735" s="38">
        <f>IF(N735&gt;Inputs!$B$4,1,0)</f>
        <v>0</v>
      </c>
      <c r="P735" s="34">
        <f t="shared" si="112"/>
        <v>8.1900854166565701E-2</v>
      </c>
      <c r="Q735" s="36">
        <f>Inputs!$B$12*(1+$B735)^0*$C735+Inputs!$B$29*(1+$D735)^0*Inputs!$B$19+Inputs!$B$30*(1+$E735)^0*Inputs!$B$20+Inputs!$B$31*(1+$F735)^0*Inputs!$B$21+Inputs!$B$22*(1+Inputs!$B$23)^0</f>
        <v>10733.944514431769</v>
      </c>
      <c r="R735" s="36">
        <f>Inputs!$B$12*(1+$B735)^1*$C735+Inputs!$B$29*(1+$D735)^1*Inputs!$B$19+Inputs!$B$30*(1+$E735)^1*Inputs!$B$20+Inputs!$B$31*(1+$F735)^1*Inputs!$B$21+Inputs!$B$22*(1+Inputs!$B$23)^1</f>
        <v>11745.107067077228</v>
      </c>
      <c r="S735" s="36">
        <f>Inputs!$B$12*(1+$B735)^2*$C735+Inputs!$B$29*(1+$D735)^2*Inputs!$B$19+Inputs!$B$30*(1+$E735)^2*Inputs!$B$20+Inputs!$B$31*(1+$F735)^2*Inputs!$B$21+Inputs!$B$22*(1+Inputs!$B$23)^2</f>
        <v>12967.193504720883</v>
      </c>
      <c r="T735" s="36">
        <f>Inputs!$B$12*(1+$B735)^3*$C735+Inputs!$B$29*(1+$D735)^3*Inputs!$B$19+Inputs!$B$30*(1+$E735)^3*Inputs!$B$20+Inputs!$B$31*(1+$F735)^3*Inputs!$B$21+Inputs!$B$22*(1+Inputs!$B$23)^3</f>
        <v>14455.34700136665</v>
      </c>
      <c r="U735" s="36">
        <f>Inputs!$B$12*(1+$B735)^4*$C735+Inputs!$B$29*(1+$D735)^4*Inputs!$B$19+Inputs!$B$30*(1+$E735)^4*Inputs!$B$20+Inputs!$B$31*(1+$F735)^4*Inputs!$B$21+Inputs!$B$22*(1+Inputs!$B$23)^4</f>
        <v>16279.641500581398</v>
      </c>
      <c r="V735" s="35">
        <f>Inputs!$B$13/(Q735*(1-$G735))</f>
        <v>1.47395892352733</v>
      </c>
      <c r="W735" s="36">
        <f>Inputs!$B$13</f>
        <v>12660</v>
      </c>
      <c r="X735" s="36">
        <f t="shared" si="113"/>
        <v>13035.53295729714</v>
      </c>
      <c r="Y735" s="36">
        <f t="shared" si="114"/>
        <v>13489.804050985384</v>
      </c>
      <c r="Z735" s="36">
        <f t="shared" si="115"/>
        <v>14032.322889648731</v>
      </c>
      <c r="AA735" s="36">
        <f t="shared" si="116"/>
        <v>14670.709712226278</v>
      </c>
      <c r="AB735" s="36">
        <f t="shared" si="117"/>
        <v>50386.244879069753</v>
      </c>
      <c r="AC735" s="36">
        <f t="shared" si="118"/>
        <v>183349.94036028403</v>
      </c>
      <c r="AD735" s="36">
        <f t="shared" si="119"/>
        <v>111055.94881952107</v>
      </c>
    </row>
    <row r="736" spans="1:30" ht="14.25" customHeight="1" x14ac:dyDescent="0.25">
      <c r="A736" s="16">
        <v>720</v>
      </c>
      <c r="B736" s="34">
        <v>0.19773765980820801</v>
      </c>
      <c r="C736" s="34">
        <v>0.10587379191853299</v>
      </c>
      <c r="D736" s="34">
        <v>3.9073733450096002E-2</v>
      </c>
      <c r="E736" s="34">
        <v>3.1758482029016197E-2</v>
      </c>
      <c r="F736" s="34">
        <v>-8.5560263307524493E-3</v>
      </c>
      <c r="G736" s="34">
        <v>0.17760855752684199</v>
      </c>
      <c r="H736" s="35">
        <v>1.12370055404751</v>
      </c>
      <c r="I736" s="34">
        <v>0.100697912821455</v>
      </c>
      <c r="J736" s="34">
        <v>2.9941550450946298E-2</v>
      </c>
      <c r="K736" s="36">
        <f>Inputs!$B$12*(1+$B736)^4</f>
        <v>123480.41220860078</v>
      </c>
      <c r="L736" s="36">
        <f t="shared" si="110"/>
        <v>19901.187794824873</v>
      </c>
      <c r="M736" s="36">
        <f t="shared" si="111"/>
        <v>238417.19662739534</v>
      </c>
      <c r="N736" s="37">
        <f>M736/Inputs!$B$6</f>
        <v>363.44084851737097</v>
      </c>
      <c r="O736" s="38">
        <f>IF(N736&gt;Inputs!$B$4,1,0)</f>
        <v>0</v>
      </c>
      <c r="P736" s="34">
        <f t="shared" si="112"/>
        <v>7.0756362370508696E-2</v>
      </c>
      <c r="Q736" s="36">
        <f>Inputs!$B$12*(1+$B736)^0*$C736+Inputs!$B$29*(1+$D736)^0*Inputs!$B$19+Inputs!$B$30*(1+$E736)^0*Inputs!$B$20+Inputs!$B$31*(1+$F736)^0*Inputs!$B$21+Inputs!$B$22*(1+Inputs!$B$23)^0</f>
        <v>14374.4715425389</v>
      </c>
      <c r="R736" s="36">
        <f>Inputs!$B$12*(1+$B736)^1*$C736+Inputs!$B$29*(1+$D736)^1*Inputs!$B$19+Inputs!$B$30*(1+$E736)^1*Inputs!$B$20+Inputs!$B$31*(1+$F736)^1*Inputs!$B$21+Inputs!$B$22*(1+Inputs!$B$23)^1</f>
        <v>15731.593597482086</v>
      </c>
      <c r="S736" s="36">
        <f>Inputs!$B$12*(1+$B736)^2*$C736+Inputs!$B$29*(1+$D736)^2*Inputs!$B$19+Inputs!$B$30*(1+$E736)^2*Inputs!$B$20+Inputs!$B$31*(1+$F736)^2*Inputs!$B$21+Inputs!$B$22*(1+Inputs!$B$23)^2</f>
        <v>17342.92548231838</v>
      </c>
      <c r="T736" s="36">
        <f>Inputs!$B$12*(1+$B736)^3*$C736+Inputs!$B$29*(1+$D736)^3*Inputs!$B$19+Inputs!$B$30*(1+$E736)^3*Inputs!$B$20+Inputs!$B$31*(1+$F736)^3*Inputs!$B$21+Inputs!$B$22*(1+Inputs!$B$23)^3</f>
        <v>19257.793766038478</v>
      </c>
      <c r="U736" s="36">
        <f>Inputs!$B$12*(1+$B736)^4*$C736+Inputs!$B$29*(1+$D736)^4*Inputs!$B$19+Inputs!$B$30*(1+$E736)^4*Inputs!$B$20+Inputs!$B$31*(1+$F736)^4*Inputs!$B$21+Inputs!$B$22*(1+Inputs!$B$23)^4</f>
        <v>21535.245167155903</v>
      </c>
      <c r="V736" s="35">
        <f>Inputs!$B$13/(Q736*(1-$G736))</f>
        <v>1.070935304332109</v>
      </c>
      <c r="W736" s="36">
        <f>Inputs!$B$13</f>
        <v>12660</v>
      </c>
      <c r="X736" s="36">
        <f t="shared" si="113"/>
        <v>14025.918406805693</v>
      </c>
      <c r="Y736" s="36">
        <f t="shared" si="114"/>
        <v>15650.687354238484</v>
      </c>
      <c r="Z736" s="36">
        <f t="shared" si="115"/>
        <v>17587.628807476685</v>
      </c>
      <c r="AA736" s="36">
        <f t="shared" si="116"/>
        <v>19901.187794824873</v>
      </c>
      <c r="AB736" s="36">
        <f t="shared" si="117"/>
        <v>59115.101327012315</v>
      </c>
      <c r="AC736" s="36">
        <f t="shared" si="118"/>
        <v>289685.04776837665</v>
      </c>
      <c r="AD736" s="36">
        <f t="shared" si="119"/>
        <v>179302.09530038302</v>
      </c>
    </row>
    <row r="737" spans="1:30" ht="14.25" customHeight="1" x14ac:dyDescent="0.25">
      <c r="A737" s="16">
        <v>721</v>
      </c>
      <c r="B737" s="34">
        <v>0.25094051173875798</v>
      </c>
      <c r="C737" s="34">
        <v>8.9429721331167902E-2</v>
      </c>
      <c r="D737" s="34">
        <v>4.8227482510694399E-2</v>
      </c>
      <c r="E737" s="34">
        <v>3.9892386791854098E-2</v>
      </c>
      <c r="F737" s="34">
        <v>3.7809370086862399E-3</v>
      </c>
      <c r="G737" s="34">
        <v>0.17692518018758399</v>
      </c>
      <c r="H737" s="35">
        <v>1.00072781709724</v>
      </c>
      <c r="I737" s="34">
        <v>9.5255321107674901E-2</v>
      </c>
      <c r="J737" s="34">
        <v>2.6053770001767299E-2</v>
      </c>
      <c r="K737" s="36">
        <f>Inputs!$B$12*(1+$B737)^4</f>
        <v>146925.73769348316</v>
      </c>
      <c r="L737" s="36">
        <f t="shared" si="110"/>
        <v>18162.529382594203</v>
      </c>
      <c r="M737" s="36">
        <f t="shared" si="111"/>
        <v>228070.86948234821</v>
      </c>
      <c r="N737" s="37">
        <f>M737/Inputs!$B$6</f>
        <v>347.66900835723811</v>
      </c>
      <c r="O737" s="38">
        <f>IF(N737&gt;Inputs!$B$4,1,0)</f>
        <v>0</v>
      </c>
      <c r="P737" s="34">
        <f t="shared" si="112"/>
        <v>6.9201551105907602E-2</v>
      </c>
      <c r="Q737" s="36">
        <f>Inputs!$B$12*(1+$B737)^0*$C737+Inputs!$B$29*(1+$D737)^0*Inputs!$B$19+Inputs!$B$30*(1+$E737)^0*Inputs!$B$20+Inputs!$B$31*(1+$F737)^0*Inputs!$B$21+Inputs!$B$22*(1+Inputs!$B$23)^0</f>
        <v>13387.827307296997</v>
      </c>
      <c r="R737" s="36">
        <f>Inputs!$B$12*(1+$B737)^1*$C737+Inputs!$B$29*(1+$D737)^1*Inputs!$B$19+Inputs!$B$30*(1+$E737)^1*Inputs!$B$20+Inputs!$B$31*(1+$F737)^1*Inputs!$B$21+Inputs!$B$22*(1+Inputs!$B$23)^1</f>
        <v>14941.618483008519</v>
      </c>
      <c r="S737" s="36">
        <f>Inputs!$B$12*(1+$B737)^2*$C737+Inputs!$B$29*(1+$D737)^2*Inputs!$B$19+Inputs!$B$30*(1+$E737)^2*Inputs!$B$20+Inputs!$B$31*(1+$F737)^2*Inputs!$B$21+Inputs!$B$22*(1+Inputs!$B$23)^2</f>
        <v>16842.961255500235</v>
      </c>
      <c r="T737" s="36">
        <f>Inputs!$B$12*(1+$B737)^3*$C737+Inputs!$B$29*(1+$D737)^3*Inputs!$B$19+Inputs!$B$30*(1+$E737)^3*Inputs!$B$20+Inputs!$B$31*(1+$F737)^3*Inputs!$B$21+Inputs!$B$22*(1+Inputs!$B$23)^3</f>
        <v>19177.113331339198</v>
      </c>
      <c r="U737" s="36">
        <f>Inputs!$B$12*(1+$B737)^4*$C737+Inputs!$B$29*(1+$D737)^4*Inputs!$B$19+Inputs!$B$30*(1+$E737)^4*Inputs!$B$20+Inputs!$B$31*(1+$F737)^4*Inputs!$B$21+Inputs!$B$22*(1+Inputs!$B$23)^4</f>
        <v>22050.63204501057</v>
      </c>
      <c r="V737" s="35">
        <f>Inputs!$B$13/(Q737*(1-$G737))</f>
        <v>1.1489054469530371</v>
      </c>
      <c r="W737" s="36">
        <f>Inputs!$B$13</f>
        <v>12660</v>
      </c>
      <c r="X737" s="36">
        <f t="shared" si="113"/>
        <v>13673.744827874028</v>
      </c>
      <c r="Y737" s="36">
        <f t="shared" si="114"/>
        <v>14900.201564606381</v>
      </c>
      <c r="Z737" s="36">
        <f t="shared" si="115"/>
        <v>16380.403412627224</v>
      </c>
      <c r="AA737" s="36">
        <f t="shared" si="116"/>
        <v>18162.529382594203</v>
      </c>
      <c r="AB737" s="36">
        <f t="shared" si="117"/>
        <v>57205.613192172081</v>
      </c>
      <c r="AC737" s="36">
        <f t="shared" si="118"/>
        <v>269296.44564264332</v>
      </c>
      <c r="AD737" s="36">
        <f t="shared" si="119"/>
        <v>170865.25629017613</v>
      </c>
    </row>
    <row r="738" spans="1:30" ht="14.25" customHeight="1" x14ac:dyDescent="0.25">
      <c r="A738" s="16">
        <v>722</v>
      </c>
      <c r="B738" s="34">
        <v>0.18599091636783299</v>
      </c>
      <c r="C738" s="34">
        <v>0.11030465011024899</v>
      </c>
      <c r="D738" s="34">
        <v>5.2699718716828298E-2</v>
      </c>
      <c r="E738" s="34">
        <v>6.2307701472525699E-2</v>
      </c>
      <c r="F738" s="34">
        <v>2.7847369370832799E-2</v>
      </c>
      <c r="G738" s="34">
        <v>0.22288520192623501</v>
      </c>
      <c r="H738" s="35">
        <v>1.0168297897820999</v>
      </c>
      <c r="I738" s="34">
        <v>0.107668391470245</v>
      </c>
      <c r="J738" s="34">
        <v>1.9771245536325099E-2</v>
      </c>
      <c r="K738" s="36">
        <f>Inputs!$B$12*(1+$B738)^4</f>
        <v>118707.10162927081</v>
      </c>
      <c r="L738" s="36">
        <f t="shared" si="110"/>
        <v>18008.747592260723</v>
      </c>
      <c r="M738" s="36">
        <f t="shared" si="111"/>
        <v>180680.08022555488</v>
      </c>
      <c r="N738" s="37">
        <f>M738/Inputs!$B$6</f>
        <v>275.42695156334582</v>
      </c>
      <c r="O738" s="38">
        <f>IF(N738&gt;Inputs!$B$4,1,0)</f>
        <v>0</v>
      </c>
      <c r="P738" s="34">
        <f t="shared" si="112"/>
        <v>8.7897145933919896E-2</v>
      </c>
      <c r="Q738" s="36">
        <f>Inputs!$B$12*(1+$B738)^0*$C738+Inputs!$B$29*(1+$D738)^0*Inputs!$B$19+Inputs!$B$30*(1+$E738)^0*Inputs!$B$20+Inputs!$B$31*(1+$F738)^0*Inputs!$B$21+Inputs!$B$22*(1+Inputs!$B$23)^0</f>
        <v>14640.323034041863</v>
      </c>
      <c r="R738" s="36">
        <f>Inputs!$B$12*(1+$B738)^1*$C738+Inputs!$B$29*(1+$D738)^1*Inputs!$B$19+Inputs!$B$30*(1+$E738)^1*Inputs!$B$20+Inputs!$B$31*(1+$F738)^1*Inputs!$B$21+Inputs!$B$22*(1+Inputs!$B$23)^1</f>
        <v>16258.193958265671</v>
      </c>
      <c r="S738" s="36">
        <f>Inputs!$B$12*(1+$B738)^2*$C738+Inputs!$B$29*(1+$D738)^2*Inputs!$B$19+Inputs!$B$30*(1+$E738)^2*Inputs!$B$20+Inputs!$B$31*(1+$F738)^2*Inputs!$B$21+Inputs!$B$22*(1+Inputs!$B$23)^2</f>
        <v>18125.345474731021</v>
      </c>
      <c r="T738" s="36">
        <f>Inputs!$B$12*(1+$B738)^3*$C738+Inputs!$B$29*(1+$D738)^3*Inputs!$B$19+Inputs!$B$30*(1+$E738)^3*Inputs!$B$20+Inputs!$B$31*(1+$F738)^3*Inputs!$B$21+Inputs!$B$22*(1+Inputs!$B$23)^3</f>
        <v>20285.484419107874</v>
      </c>
      <c r="U738" s="36">
        <f>Inputs!$B$12*(1+$B738)^4*$C738+Inputs!$B$29*(1+$D738)^4*Inputs!$B$19+Inputs!$B$30*(1+$E738)^4*Inputs!$B$20+Inputs!$B$31*(1+$F738)^4*Inputs!$B$21+Inputs!$B$22*(1+Inputs!$B$23)^4</f>
        <v>22790.30151711436</v>
      </c>
      <c r="V738" s="35">
        <f>Inputs!$B$13/(Q738*(1-$G738))</f>
        <v>1.1127506772251332</v>
      </c>
      <c r="W738" s="36">
        <f>Inputs!$B$13</f>
        <v>12660</v>
      </c>
      <c r="X738" s="36">
        <f t="shared" si="113"/>
        <v>13756.051934326839</v>
      </c>
      <c r="Y738" s="36">
        <f t="shared" si="114"/>
        <v>14998.075350302215</v>
      </c>
      <c r="Z738" s="36">
        <f t="shared" si="115"/>
        <v>16407.485278454456</v>
      </c>
      <c r="AA738" s="36">
        <f t="shared" si="116"/>
        <v>18008.747592260723</v>
      </c>
      <c r="AB738" s="36">
        <f t="shared" si="117"/>
        <v>55376.729236229927</v>
      </c>
      <c r="AC738" s="36">
        <f t="shared" si="118"/>
        <v>208935.14536314373</v>
      </c>
      <c r="AD738" s="36">
        <f t="shared" si="119"/>
        <v>125303.35098932494</v>
      </c>
    </row>
    <row r="739" spans="1:30" ht="14.25" customHeight="1" x14ac:dyDescent="0.25">
      <c r="A739" s="16">
        <v>723</v>
      </c>
      <c r="B739" s="34">
        <v>0.29961597694144598</v>
      </c>
      <c r="C739" s="34">
        <v>8.3342340355006303E-2</v>
      </c>
      <c r="D739" s="34">
        <v>5.0295025212585102E-2</v>
      </c>
      <c r="E739" s="34">
        <v>5.1962835639925799E-2</v>
      </c>
      <c r="F739" s="34">
        <v>-6.2920785149652098E-3</v>
      </c>
      <c r="G739" s="34">
        <v>0.192764762570131</v>
      </c>
      <c r="H739" s="35">
        <v>1.0853580139540999</v>
      </c>
      <c r="I739" s="34">
        <v>0.100736814514571</v>
      </c>
      <c r="J739" s="34">
        <v>2.2689229983918799E-2</v>
      </c>
      <c r="K739" s="36">
        <f>Inputs!$B$12*(1+$B739)^4</f>
        <v>171163.60202702216</v>
      </c>
      <c r="L739" s="36">
        <f t="shared" si="110"/>
        <v>20296.049813218135</v>
      </c>
      <c r="M739" s="36">
        <f t="shared" si="111"/>
        <v>223897.01293973607</v>
      </c>
      <c r="N739" s="37">
        <f>M739/Inputs!$B$6</f>
        <v>341.30642216423183</v>
      </c>
      <c r="O739" s="38">
        <f>IF(N739&gt;Inputs!$B$4,1,0)</f>
        <v>0</v>
      </c>
      <c r="P739" s="34">
        <f t="shared" si="112"/>
        <v>7.8047584530652206E-2</v>
      </c>
      <c r="Q739" s="36">
        <f>Inputs!$B$12*(1+$B739)^0*$C739+Inputs!$B$29*(1+$D739)^0*Inputs!$B$19+Inputs!$B$30*(1+$E739)^0*Inputs!$B$20+Inputs!$B$31*(1+$F739)^0*Inputs!$B$21+Inputs!$B$22*(1+Inputs!$B$23)^0</f>
        <v>13022.584448727299</v>
      </c>
      <c r="R739" s="36">
        <f>Inputs!$B$12*(1+$B739)^1*$C739+Inputs!$B$29*(1+$D739)^1*Inputs!$B$19+Inputs!$B$30*(1+$E739)^1*Inputs!$B$20+Inputs!$B$31*(1+$F739)^1*Inputs!$B$21+Inputs!$B$22*(1+Inputs!$B$23)^1</f>
        <v>14719.787311802058</v>
      </c>
      <c r="S739" s="36">
        <f>Inputs!$B$12*(1+$B739)^2*$C739+Inputs!$B$29*(1+$D739)^2*Inputs!$B$19+Inputs!$B$30*(1+$E739)^2*Inputs!$B$20+Inputs!$B$31*(1+$F739)^2*Inputs!$B$21+Inputs!$B$22*(1+Inputs!$B$23)^2</f>
        <v>16879.118846491212</v>
      </c>
      <c r="T739" s="36">
        <f>Inputs!$B$12*(1+$B739)^3*$C739+Inputs!$B$29*(1+$D739)^3*Inputs!$B$19+Inputs!$B$30*(1+$E739)^3*Inputs!$B$20+Inputs!$B$31*(1+$F739)^3*Inputs!$B$21+Inputs!$B$22*(1+Inputs!$B$23)^3</f>
        <v>19635.784503682356</v>
      </c>
      <c r="U739" s="36">
        <f>Inputs!$B$12*(1+$B739)^4*$C739+Inputs!$B$29*(1+$D739)^4*Inputs!$B$19+Inputs!$B$30*(1+$E739)^4*Inputs!$B$20+Inputs!$B$31*(1+$F739)^4*Inputs!$B$21+Inputs!$B$22*(1+Inputs!$B$23)^4</f>
        <v>23165.324669295911</v>
      </c>
      <c r="V739" s="35">
        <f>Inputs!$B$13/(Q739*(1-$G739))</f>
        <v>1.204304784665317</v>
      </c>
      <c r="W739" s="36">
        <f>Inputs!$B$13</f>
        <v>12660</v>
      </c>
      <c r="X739" s="36">
        <f t="shared" si="113"/>
        <v>13956.606857564331</v>
      </c>
      <c r="Y739" s="36">
        <f t="shared" si="114"/>
        <v>15598.808083419344</v>
      </c>
      <c r="Z739" s="36">
        <f t="shared" si="115"/>
        <v>17675.028506178143</v>
      </c>
      <c r="AA739" s="36">
        <f t="shared" si="116"/>
        <v>20296.049813218135</v>
      </c>
      <c r="AB739" s="36">
        <f t="shared" si="117"/>
        <v>59316.551167133992</v>
      </c>
      <c r="AC739" s="36">
        <f t="shared" si="118"/>
        <v>265947.39196628745</v>
      </c>
      <c r="AD739" s="36">
        <f t="shared" si="119"/>
        <v>164580.46177260208</v>
      </c>
    </row>
    <row r="740" spans="1:30" ht="14.25" customHeight="1" x14ac:dyDescent="0.25">
      <c r="A740" s="16">
        <v>724</v>
      </c>
      <c r="B740" s="34">
        <v>0.51643358160080099</v>
      </c>
      <c r="C740" s="34">
        <v>8.0190095409424095E-2</v>
      </c>
      <c r="D740" s="34">
        <v>3.1699888267006697E-2</v>
      </c>
      <c r="E740" s="34">
        <v>4.8744281271476501E-2</v>
      </c>
      <c r="F740" s="34">
        <v>1.07898112275414E-2</v>
      </c>
      <c r="G740" s="34">
        <v>0.19453362338397701</v>
      </c>
      <c r="H740" s="35">
        <v>1.0557530847366201</v>
      </c>
      <c r="I740" s="34">
        <v>0.10157863391947</v>
      </c>
      <c r="J740" s="34">
        <v>2.8084620042255901E-2</v>
      </c>
      <c r="K740" s="36">
        <f>Inputs!$B$12*(1+$B740)^4</f>
        <v>317281.55389660771</v>
      </c>
      <c r="L740" s="36">
        <f t="shared" si="110"/>
        <v>29201.132214488531</v>
      </c>
      <c r="M740" s="36">
        <f t="shared" si="111"/>
        <v>322189.46604960522</v>
      </c>
      <c r="N740" s="37">
        <f>M740/Inputs!$B$6</f>
        <v>491.14247873415428</v>
      </c>
      <c r="O740" s="38">
        <f>IF(N740&gt;Inputs!$B$4,1,0)</f>
        <v>1</v>
      </c>
      <c r="P740" s="34">
        <f t="shared" si="112"/>
        <v>7.3494013877214104E-2</v>
      </c>
      <c r="Q740" s="36">
        <f>Inputs!$B$12*(1+$B740)^0*$C740+Inputs!$B$29*(1+$D740)^0*Inputs!$B$19+Inputs!$B$30*(1+$E740)^0*Inputs!$B$20+Inputs!$B$31*(1+$F740)^0*Inputs!$B$21+Inputs!$B$22*(1+Inputs!$B$23)^0</f>
        <v>12833.449751992368</v>
      </c>
      <c r="R740" s="36">
        <f>Inputs!$B$12*(1+$B740)^1*$C740+Inputs!$B$29*(1+$D740)^1*Inputs!$B$19+Inputs!$B$30*(1+$E740)^1*Inputs!$B$20+Inputs!$B$31*(1+$F740)^1*Inputs!$B$21+Inputs!$B$22*(1+Inputs!$B$23)^1</f>
        <v>15524.850076417053</v>
      </c>
      <c r="S740" s="36">
        <f>Inputs!$B$12*(1+$B740)^2*$C740+Inputs!$B$29*(1+$D740)^2*Inputs!$B$19+Inputs!$B$30*(1+$E740)^2*Inputs!$B$20+Inputs!$B$31*(1+$F740)^2*Inputs!$B$21+Inputs!$B$22*(1+Inputs!$B$23)^2</f>
        <v>19507.204666090547</v>
      </c>
      <c r="T740" s="36">
        <f>Inputs!$B$12*(1+$B740)^3*$C740+Inputs!$B$29*(1+$D740)^3*Inputs!$B$19+Inputs!$B$30*(1+$E740)^3*Inputs!$B$20+Inputs!$B$31*(1+$F740)^3*Inputs!$B$21+Inputs!$B$22*(1+Inputs!$B$23)^3</f>
        <v>25443.550519907556</v>
      </c>
      <c r="U740" s="36">
        <f>Inputs!$B$12*(1+$B740)^4*$C740+Inputs!$B$29*(1+$D740)^4*Inputs!$B$19+Inputs!$B$30*(1+$E740)^4*Inputs!$B$20+Inputs!$B$31*(1+$F740)^4*Inputs!$B$21+Inputs!$B$22*(1+Inputs!$B$23)^4</f>
        <v>34339.17963883475</v>
      </c>
      <c r="V740" s="35">
        <f>Inputs!$B$13/(Q740*(1-$G740))</f>
        <v>1.2247371040621673</v>
      </c>
      <c r="W740" s="36">
        <f>Inputs!$B$13</f>
        <v>12660</v>
      </c>
      <c r="X740" s="36">
        <f t="shared" si="113"/>
        <v>14786.749351498516</v>
      </c>
      <c r="Y740" s="36">
        <f t="shared" si="114"/>
        <v>17915.984125364139</v>
      </c>
      <c r="Z740" s="36">
        <f t="shared" si="115"/>
        <v>22502.310382852826</v>
      </c>
      <c r="AA740" s="36">
        <f t="shared" si="116"/>
        <v>29201.132214488531</v>
      </c>
      <c r="AB740" s="36">
        <f t="shared" si="117"/>
        <v>70364.336052428334</v>
      </c>
      <c r="AC740" s="36">
        <f t="shared" si="118"/>
        <v>408485.44437499868</v>
      </c>
      <c r="AD740" s="36">
        <f t="shared" si="119"/>
        <v>251825.1299971769</v>
      </c>
    </row>
    <row r="741" spans="1:30" ht="14.25" customHeight="1" x14ac:dyDescent="0.25">
      <c r="A741" s="16">
        <v>725</v>
      </c>
      <c r="B741" s="34">
        <v>0.28483189959045702</v>
      </c>
      <c r="C741" s="34">
        <v>7.1715980933644202E-2</v>
      </c>
      <c r="D741" s="34">
        <v>2.9755405128674799E-2</v>
      </c>
      <c r="E741" s="34">
        <v>3.4312861690399397E-2</v>
      </c>
      <c r="F741" s="34">
        <v>6.7714743997174696E-3</v>
      </c>
      <c r="G741" s="34">
        <v>0.16150210332633899</v>
      </c>
      <c r="H741" s="35">
        <v>1.06741023022932</v>
      </c>
      <c r="I741" s="34">
        <v>9.2154527351389001E-2</v>
      </c>
      <c r="J741" s="34">
        <v>2.6845708972060199E-2</v>
      </c>
      <c r="K741" s="36">
        <f>Inputs!$B$12*(1+$B741)^4</f>
        <v>163507.05375254515</v>
      </c>
      <c r="L741" s="36">
        <f t="shared" si="110"/>
        <v>18219.15698757529</v>
      </c>
      <c r="M741" s="36">
        <f t="shared" si="111"/>
        <v>241937.39659927969</v>
      </c>
      <c r="N741" s="37">
        <f>M741/Inputs!$B$6</f>
        <v>368.80700701109708</v>
      </c>
      <c r="O741" s="38">
        <f>IF(N741&gt;Inputs!$B$4,1,0)</f>
        <v>0</v>
      </c>
      <c r="P741" s="34">
        <f t="shared" si="112"/>
        <v>6.5308818379328809E-2</v>
      </c>
      <c r="Q741" s="36">
        <f>Inputs!$B$12*(1+$B741)^0*$C741+Inputs!$B$29*(1+$D741)^0*Inputs!$B$19+Inputs!$B$30*(1+$E741)^0*Inputs!$B$20+Inputs!$B$31*(1+$F741)^0*Inputs!$B$21+Inputs!$B$22*(1+Inputs!$B$23)^0</f>
        <v>12325.002883445573</v>
      </c>
      <c r="R741" s="36">
        <f>Inputs!$B$12*(1+$B741)^1*$C741+Inputs!$B$29*(1+$D741)^1*Inputs!$B$19+Inputs!$B$30*(1+$E741)^1*Inputs!$B$20+Inputs!$B$31*(1+$F741)^1*Inputs!$B$21+Inputs!$B$22*(1+Inputs!$B$23)^1</f>
        <v>13696.475397572302</v>
      </c>
      <c r="S741" s="36">
        <f>Inputs!$B$12*(1+$B741)^2*$C741+Inputs!$B$29*(1+$D741)^2*Inputs!$B$19+Inputs!$B$30*(1+$E741)^2*Inputs!$B$20+Inputs!$B$31*(1+$F741)^2*Inputs!$B$21+Inputs!$B$22*(1+Inputs!$B$23)^2</f>
        <v>15421.056785870052</v>
      </c>
      <c r="T741" s="36">
        <f>Inputs!$B$12*(1+$B741)^3*$C741+Inputs!$B$29*(1+$D741)^3*Inputs!$B$19+Inputs!$B$30*(1+$E741)^3*Inputs!$B$20+Inputs!$B$31*(1+$F741)^3*Inputs!$B$21+Inputs!$B$22*(1+Inputs!$B$23)^3</f>
        <v>17598.308249877678</v>
      </c>
      <c r="U741" s="36">
        <f>Inputs!$B$12*(1+$B741)^4*$C741+Inputs!$B$29*(1+$D741)^4*Inputs!$B$19+Inputs!$B$30*(1+$E741)^4*Inputs!$B$20+Inputs!$B$31*(1+$F741)^4*Inputs!$B$21+Inputs!$B$22*(1+Inputs!$B$23)^4</f>
        <v>20356.117058614735</v>
      </c>
      <c r="V741" s="35">
        <f>Inputs!$B$13/(Q741*(1-$G741))</f>
        <v>1.2250242858669051</v>
      </c>
      <c r="W741" s="36">
        <f>Inputs!$B$13</f>
        <v>12660</v>
      </c>
      <c r="X741" s="36">
        <f t="shared" si="113"/>
        <v>13616.221222381198</v>
      </c>
      <c r="Y741" s="36">
        <f t="shared" si="114"/>
        <v>14821.189396970616</v>
      </c>
      <c r="Z741" s="36">
        <f t="shared" si="115"/>
        <v>16332.303490564413</v>
      </c>
      <c r="AA741" s="36">
        <f t="shared" si="116"/>
        <v>18219.15698757529</v>
      </c>
      <c r="AB741" s="36">
        <f t="shared" si="117"/>
        <v>57588.224166738109</v>
      </c>
      <c r="AC741" s="36">
        <f t="shared" si="118"/>
        <v>286458.45443287719</v>
      </c>
      <c r="AD741" s="36">
        <f t="shared" si="119"/>
        <v>184349.17243254159</v>
      </c>
    </row>
    <row r="742" spans="1:30" ht="14.25" customHeight="1" x14ac:dyDescent="0.25">
      <c r="A742" s="16">
        <v>726</v>
      </c>
      <c r="B742" s="34">
        <v>0.28306989918023601</v>
      </c>
      <c r="C742" s="34">
        <v>8.8661669441503901E-2</v>
      </c>
      <c r="D742" s="34">
        <v>5.5283318516411703E-2</v>
      </c>
      <c r="E742" s="34">
        <v>2.61747178115358E-2</v>
      </c>
      <c r="F742" s="34">
        <v>2.65752362311624E-2</v>
      </c>
      <c r="G742" s="34">
        <v>0.16587243147591199</v>
      </c>
      <c r="H742" s="35">
        <v>1.0795749991675001</v>
      </c>
      <c r="I742" s="34">
        <v>9.9164285888347803E-2</v>
      </c>
      <c r="J742" s="34">
        <v>2.3439170319729301E-2</v>
      </c>
      <c r="K742" s="36">
        <f>Inputs!$B$12*(1+$B742)^4</f>
        <v>162611.97200956839</v>
      </c>
      <c r="L742" s="36">
        <f t="shared" si="110"/>
        <v>21355.949439034008</v>
      </c>
      <c r="M742" s="36">
        <f t="shared" si="111"/>
        <v>241207.88780232085</v>
      </c>
      <c r="N742" s="37">
        <f>M742/Inputs!$B$6</f>
        <v>367.69495091817203</v>
      </c>
      <c r="O742" s="38">
        <f>IF(N742&gt;Inputs!$B$4,1,0)</f>
        <v>0</v>
      </c>
      <c r="P742" s="34">
        <f t="shared" si="112"/>
        <v>7.5725115568618495E-2</v>
      </c>
      <c r="Q742" s="36">
        <f>Inputs!$B$12*(1+$B742)^0*$C742+Inputs!$B$29*(1+$D742)^0*Inputs!$B$19+Inputs!$B$30*(1+$E742)^0*Inputs!$B$20+Inputs!$B$31*(1+$F742)^0*Inputs!$B$21+Inputs!$B$22*(1+Inputs!$B$23)^0</f>
        <v>13341.744193917155</v>
      </c>
      <c r="R742" s="36">
        <f>Inputs!$B$12*(1+$B742)^1*$C742+Inputs!$B$29*(1+$D742)^1*Inputs!$B$19+Inputs!$B$30*(1+$E742)^1*Inputs!$B$20+Inputs!$B$31*(1+$F742)^1*Inputs!$B$21+Inputs!$B$22*(1+Inputs!$B$23)^1</f>
        <v>15146.599103116107</v>
      </c>
      <c r="S742" s="36">
        <f>Inputs!$B$12*(1+$B742)^2*$C742+Inputs!$B$29*(1+$D742)^2*Inputs!$B$19+Inputs!$B$30*(1+$E742)^2*Inputs!$B$20+Inputs!$B$31*(1+$F742)^2*Inputs!$B$21+Inputs!$B$22*(1+Inputs!$B$23)^2</f>
        <v>17390.633021816197</v>
      </c>
      <c r="T742" s="36">
        <f>Inputs!$B$12*(1+$B742)^3*$C742+Inputs!$B$29*(1+$D742)^3*Inputs!$B$19+Inputs!$B$30*(1+$E742)^3*Inputs!$B$20+Inputs!$B$31*(1+$F742)^3*Inputs!$B$21+Inputs!$B$22*(1+Inputs!$B$23)^3</f>
        <v>20195.132295820149</v>
      </c>
      <c r="U742" s="36">
        <f>Inputs!$B$12*(1+$B742)^4*$C742+Inputs!$B$29*(1+$D742)^4*Inputs!$B$19+Inputs!$B$30*(1+$E742)^4*Inputs!$B$20+Inputs!$B$31*(1+$F742)^4*Inputs!$B$21+Inputs!$B$22*(1+Inputs!$B$23)^4</f>
        <v>23715.571249948982</v>
      </c>
      <c r="V742" s="35">
        <f>Inputs!$B$13/(Q742*(1-$G742))</f>
        <v>1.1375974790800316</v>
      </c>
      <c r="W742" s="36">
        <f>Inputs!$B$13</f>
        <v>12660</v>
      </c>
      <c r="X742" s="36">
        <f t="shared" si="113"/>
        <v>14189.362540577076</v>
      </c>
      <c r="Y742" s="36">
        <f t="shared" si="114"/>
        <v>16081.159121344452</v>
      </c>
      <c r="Z742" s="36">
        <f t="shared" si="115"/>
        <v>18430.134413172651</v>
      </c>
      <c r="AA742" s="36">
        <f t="shared" si="116"/>
        <v>21355.949439034008</v>
      </c>
      <c r="AB742" s="36">
        <f t="shared" si="117"/>
        <v>61309.227218511682</v>
      </c>
      <c r="AC742" s="36">
        <f t="shared" si="118"/>
        <v>288629.67076583352</v>
      </c>
      <c r="AD742" s="36">
        <f t="shared" si="119"/>
        <v>179898.66058380916</v>
      </c>
    </row>
    <row r="743" spans="1:30" ht="14.25" customHeight="1" x14ac:dyDescent="0.25">
      <c r="A743" s="16">
        <v>727</v>
      </c>
      <c r="B743" s="34">
        <v>0.30309138388317802</v>
      </c>
      <c r="C743" s="34">
        <v>7.28768325863626E-2</v>
      </c>
      <c r="D743" s="34">
        <v>1.9817229075845901E-2</v>
      </c>
      <c r="E743" s="34">
        <v>5.3698995381161102E-2</v>
      </c>
      <c r="F743" s="34">
        <v>1.2984236809543E-2</v>
      </c>
      <c r="G743" s="34">
        <v>0.17658361758694399</v>
      </c>
      <c r="H743" s="35">
        <v>0.97170333098220096</v>
      </c>
      <c r="I743" s="34">
        <v>8.9202242630902498E-2</v>
      </c>
      <c r="J743" s="34">
        <v>2.1250526989857701E-2</v>
      </c>
      <c r="K743" s="36">
        <f>Inputs!$B$12*(1+$B743)^4</f>
        <v>173001.84838539155</v>
      </c>
      <c r="L743" s="36">
        <f t="shared" si="110"/>
        <v>17149.51540400962</v>
      </c>
      <c r="M743" s="36">
        <f t="shared" si="111"/>
        <v>224541.2126962952</v>
      </c>
      <c r="N743" s="37">
        <f>M743/Inputs!$B$6</f>
        <v>342.28843398825489</v>
      </c>
      <c r="O743" s="38">
        <f>IF(N743&gt;Inputs!$B$4,1,0)</f>
        <v>0</v>
      </c>
      <c r="P743" s="34">
        <f t="shared" si="112"/>
        <v>6.7951715641044796E-2</v>
      </c>
      <c r="Q743" s="36">
        <f>Inputs!$B$12*(1+$B743)^0*$C743+Inputs!$B$29*(1+$D743)^0*Inputs!$B$19+Inputs!$B$30*(1+$E743)^0*Inputs!$B$20+Inputs!$B$31*(1+$F743)^0*Inputs!$B$21+Inputs!$B$22*(1+Inputs!$B$23)^0</f>
        <v>12394.653982608677</v>
      </c>
      <c r="R743" s="36">
        <f>Inputs!$B$12*(1+$B743)^1*$C743+Inputs!$B$29*(1+$D743)^1*Inputs!$B$19+Inputs!$B$30*(1+$E743)^1*Inputs!$B$20+Inputs!$B$31*(1+$F743)^1*Inputs!$B$21+Inputs!$B$22*(1+Inputs!$B$23)^1</f>
        <v>13909.725690940415</v>
      </c>
      <c r="S743" s="36">
        <f>Inputs!$B$12*(1+$B743)^2*$C743+Inputs!$B$29*(1+$D743)^2*Inputs!$B$19+Inputs!$B$30*(1+$E743)^2*Inputs!$B$20+Inputs!$B$31*(1+$F743)^2*Inputs!$B$21+Inputs!$B$22*(1+Inputs!$B$23)^2</f>
        <v>15833.709571722953</v>
      </c>
      <c r="T743" s="36">
        <f>Inputs!$B$12*(1+$B743)^3*$C743+Inputs!$B$29*(1+$D743)^3*Inputs!$B$19+Inputs!$B$30*(1+$E743)^3*Inputs!$B$20+Inputs!$B$31*(1+$F743)^3*Inputs!$B$21+Inputs!$B$22*(1+Inputs!$B$23)^3</f>
        <v>18288.715696614003</v>
      </c>
      <c r="U743" s="36">
        <f>Inputs!$B$12*(1+$B743)^4*$C743+Inputs!$B$29*(1+$D743)^4*Inputs!$B$19+Inputs!$B$30*(1+$E743)^4*Inputs!$B$20+Inputs!$B$31*(1+$F743)^4*Inputs!$B$21+Inputs!$B$22*(1+Inputs!$B$23)^4</f>
        <v>21433.774526902944</v>
      </c>
      <c r="V743" s="35">
        <f>Inputs!$B$13/(Q743*(1-$G743))</f>
        <v>1.240451518660991</v>
      </c>
      <c r="W743" s="36">
        <f>Inputs!$B$13</f>
        <v>12660</v>
      </c>
      <c r="X743" s="36">
        <f t="shared" si="113"/>
        <v>13437.97994434648</v>
      </c>
      <c r="Y743" s="36">
        <f t="shared" si="114"/>
        <v>14420.745300806811</v>
      </c>
      <c r="Z743" s="36">
        <f t="shared" si="115"/>
        <v>15644.887190302288</v>
      </c>
      <c r="AA743" s="36">
        <f t="shared" si="116"/>
        <v>17149.51540400962</v>
      </c>
      <c r="AB743" s="36">
        <f t="shared" si="117"/>
        <v>56412.81049448371</v>
      </c>
      <c r="AC743" s="36">
        <f t="shared" si="118"/>
        <v>257741.12513189553</v>
      </c>
      <c r="AD743" s="36">
        <f t="shared" si="119"/>
        <v>168128.40220181149</v>
      </c>
    </row>
    <row r="744" spans="1:30" ht="14.25" customHeight="1" x14ac:dyDescent="0.25">
      <c r="A744" s="16">
        <v>728</v>
      </c>
      <c r="B744" s="34">
        <v>0.46052441662285099</v>
      </c>
      <c r="C744" s="34">
        <v>6.3815500160903399E-2</v>
      </c>
      <c r="D744" s="34">
        <v>1.8372655524789401E-2</v>
      </c>
      <c r="E744" s="34">
        <v>4.52162836478592E-2</v>
      </c>
      <c r="F744" s="34">
        <v>4.6938409858510704E-3</v>
      </c>
      <c r="G744" s="34">
        <v>0.20486127468169399</v>
      </c>
      <c r="H744" s="35">
        <v>0.98702752303811603</v>
      </c>
      <c r="I744" s="34">
        <v>9.2669899175431003E-2</v>
      </c>
      <c r="J744" s="34">
        <v>2.9149063429153299E-2</v>
      </c>
      <c r="K744" s="36">
        <f>Inputs!$B$12*(1+$B744)^4</f>
        <v>273015.01809299132</v>
      </c>
      <c r="L744" s="36">
        <f t="shared" si="110"/>
        <v>20386.779087746479</v>
      </c>
      <c r="M744" s="36">
        <f t="shared" si="111"/>
        <v>272109.93861648685</v>
      </c>
      <c r="N744" s="37">
        <f>M744/Inputs!$B$6</f>
        <v>414.80173569586412</v>
      </c>
      <c r="O744" s="38">
        <f>IF(N744&gt;Inputs!$B$4,1,0)</f>
        <v>1</v>
      </c>
      <c r="P744" s="34">
        <f t="shared" si="112"/>
        <v>6.3520835746277704E-2</v>
      </c>
      <c r="Q744" s="36">
        <f>Inputs!$B$12*(1+$B744)^0*$C744+Inputs!$B$29*(1+$D744)^0*Inputs!$B$19+Inputs!$B$30*(1+$E744)^0*Inputs!$B$20+Inputs!$B$31*(1+$F744)^0*Inputs!$B$21+Inputs!$B$22*(1+Inputs!$B$23)^0</f>
        <v>11850.974037081127</v>
      </c>
      <c r="R744" s="36">
        <f>Inputs!$B$12*(1+$B744)^1*$C744+Inputs!$B$29*(1+$D744)^1*Inputs!$B$19+Inputs!$B$30*(1+$E744)^1*Inputs!$B$20+Inputs!$B$31*(1+$F744)^1*Inputs!$B$21+Inputs!$B$22*(1+Inputs!$B$23)^1</f>
        <v>13740.587584059906</v>
      </c>
      <c r="S744" s="36">
        <f>Inputs!$B$12*(1+$B744)^2*$C744+Inputs!$B$29*(1+$D744)^2*Inputs!$B$19+Inputs!$B$30*(1+$E744)^2*Inputs!$B$20+Inputs!$B$31*(1+$F744)^2*Inputs!$B$21+Inputs!$B$22*(1+Inputs!$B$23)^2</f>
        <v>16446.526410985105</v>
      </c>
      <c r="T744" s="36">
        <f>Inputs!$B$12*(1+$B744)^3*$C744+Inputs!$B$29*(1+$D744)^3*Inputs!$B$19+Inputs!$B$30*(1+$E744)^3*Inputs!$B$20+Inputs!$B$31*(1+$F744)^3*Inputs!$B$21+Inputs!$B$22*(1+Inputs!$B$23)^3</f>
        <v>20342.950243974468</v>
      </c>
      <c r="U744" s="36">
        <f>Inputs!$B$12*(1+$B744)^4*$C744+Inputs!$B$29*(1+$D744)^4*Inputs!$B$19+Inputs!$B$30*(1+$E744)^4*Inputs!$B$20+Inputs!$B$31*(1+$F744)^4*Inputs!$B$21+Inputs!$B$22*(1+Inputs!$B$23)^4</f>
        <v>25976.249596805643</v>
      </c>
      <c r="V744" s="35">
        <f>Inputs!$B$13/(Q744*(1-$G744))</f>
        <v>1.3434971632194059</v>
      </c>
      <c r="W744" s="36">
        <f>Inputs!$B$13</f>
        <v>12660</v>
      </c>
      <c r="X744" s="36">
        <f t="shared" si="113"/>
        <v>13704.9433731927</v>
      </c>
      <c r="Y744" s="36">
        <f t="shared" si="114"/>
        <v>15238.450335931011</v>
      </c>
      <c r="Z744" s="36">
        <f t="shared" si="115"/>
        <v>17407.147418583987</v>
      </c>
      <c r="AA744" s="36">
        <f t="shared" si="116"/>
        <v>20386.779087746479</v>
      </c>
      <c r="AB744" s="36">
        <f t="shared" si="117"/>
        <v>60046.499625113771</v>
      </c>
      <c r="AC744" s="36">
        <f t="shared" si="118"/>
        <v>330301.61454890523</v>
      </c>
      <c r="AD744" s="36">
        <f t="shared" si="119"/>
        <v>212063.43899137306</v>
      </c>
    </row>
    <row r="745" spans="1:30" ht="14.25" customHeight="1" x14ac:dyDescent="0.25">
      <c r="A745" s="16">
        <v>729</v>
      </c>
      <c r="B745" s="34">
        <v>0.51524697896158</v>
      </c>
      <c r="C745" s="34">
        <v>5.9942555956766501E-2</v>
      </c>
      <c r="D745" s="34">
        <v>5.1859246714369901E-2</v>
      </c>
      <c r="E745" s="34">
        <v>4.7499668855654202E-2</v>
      </c>
      <c r="F745" s="34">
        <v>1.3181809311049E-2</v>
      </c>
      <c r="G745" s="34">
        <v>0.21109701924285099</v>
      </c>
      <c r="H745" s="35">
        <v>1.0723388474407201</v>
      </c>
      <c r="I745" s="34">
        <v>8.7027177570943498E-2</v>
      </c>
      <c r="J745" s="34">
        <v>2.6309591603700201E-2</v>
      </c>
      <c r="K745" s="36">
        <f>Inputs!$B$12*(1+$B745)^4</f>
        <v>316289.63320855523</v>
      </c>
      <c r="L745" s="36">
        <f t="shared" si="110"/>
        <v>23845.140522729922</v>
      </c>
      <c r="M745" s="36">
        <f t="shared" si="111"/>
        <v>331499.6897532916</v>
      </c>
      <c r="N745" s="37">
        <f>M745/Inputs!$B$6</f>
        <v>505.33489291660305</v>
      </c>
      <c r="O745" s="38">
        <f>IF(N745&gt;Inputs!$B$4,1,0)</f>
        <v>1</v>
      </c>
      <c r="P745" s="34">
        <f t="shared" si="112"/>
        <v>6.0717585967243297E-2</v>
      </c>
      <c r="Q745" s="36">
        <f>Inputs!$B$12*(1+$B745)^0*$C745+Inputs!$B$29*(1+$D745)^0*Inputs!$B$19+Inputs!$B$30*(1+$E745)^0*Inputs!$B$20+Inputs!$B$31*(1+$F745)^0*Inputs!$B$21+Inputs!$B$22*(1+Inputs!$B$23)^0</f>
        <v>11618.597384832912</v>
      </c>
      <c r="R745" s="36">
        <f>Inputs!$B$12*(1+$B745)^1*$C745+Inputs!$B$29*(1+$D745)^1*Inputs!$B$19+Inputs!$B$30*(1+$E745)^1*Inputs!$B$20+Inputs!$B$31*(1+$F745)^1*Inputs!$B$21+Inputs!$B$22*(1+Inputs!$B$23)^1</f>
        <v>13752.511953059868</v>
      </c>
      <c r="S745" s="36">
        <f>Inputs!$B$12*(1+$B745)^2*$C745+Inputs!$B$29*(1+$D745)^2*Inputs!$B$19+Inputs!$B$30*(1+$E745)^2*Inputs!$B$20+Inputs!$B$31*(1+$F745)^2*Inputs!$B$21+Inputs!$B$22*(1+Inputs!$B$23)^2</f>
        <v>16854.487266205626</v>
      </c>
      <c r="T745" s="36">
        <f>Inputs!$B$12*(1+$B745)^3*$C745+Inputs!$B$29*(1+$D745)^3*Inputs!$B$19+Inputs!$B$30*(1+$E745)^3*Inputs!$B$20+Inputs!$B$31*(1+$F745)^3*Inputs!$B$21+Inputs!$B$22*(1+Inputs!$B$23)^3</f>
        <v>21417.164158827545</v>
      </c>
      <c r="U745" s="36">
        <f>Inputs!$B$12*(1+$B745)^4*$C745+Inputs!$B$29*(1+$D745)^4*Inputs!$B$19+Inputs!$B$30*(1+$E745)^4*Inputs!$B$20+Inputs!$B$31*(1+$F745)^4*Inputs!$B$21+Inputs!$B$22*(1+Inputs!$B$23)^4</f>
        <v>28186.701076861849</v>
      </c>
      <c r="V745" s="35">
        <f>Inputs!$B$13/(Q745*(1-$G745))</f>
        <v>1.3811994800421799</v>
      </c>
      <c r="W745" s="36">
        <f>Inputs!$B$13</f>
        <v>12660</v>
      </c>
      <c r="X745" s="36">
        <f t="shared" si="113"/>
        <v>14147.44446712764</v>
      </c>
      <c r="Y745" s="36">
        <f t="shared" si="114"/>
        <v>16311.803956640597</v>
      </c>
      <c r="Z745" s="36">
        <f t="shared" si="115"/>
        <v>19422.938790539854</v>
      </c>
      <c r="AA745" s="36">
        <f t="shared" si="116"/>
        <v>23845.140522729922</v>
      </c>
      <c r="AB745" s="36">
        <f t="shared" si="117"/>
        <v>65940.236536836004</v>
      </c>
      <c r="AC745" s="36">
        <f t="shared" si="118"/>
        <v>403054.50293788896</v>
      </c>
      <c r="AD745" s="36">
        <f t="shared" si="119"/>
        <v>265559.45321645559</v>
      </c>
    </row>
    <row r="746" spans="1:30" ht="14.25" customHeight="1" x14ac:dyDescent="0.25">
      <c r="A746" s="16">
        <v>730</v>
      </c>
      <c r="B746" s="34">
        <v>0.48539121662780899</v>
      </c>
      <c r="C746" s="34">
        <v>6.7993772573254604E-2</v>
      </c>
      <c r="D746" s="34">
        <v>3.6347318952886197E-2</v>
      </c>
      <c r="E746" s="34">
        <v>7.1652383230024402E-2</v>
      </c>
      <c r="F746" s="34">
        <v>-4.6332491467599799E-3</v>
      </c>
      <c r="G746" s="34">
        <v>0.171411922619747</v>
      </c>
      <c r="H746" s="35">
        <v>1.0701605198480599</v>
      </c>
      <c r="I746" s="34">
        <v>9.9486368539896106E-2</v>
      </c>
      <c r="J746" s="34">
        <v>2.7024597091589601E-2</v>
      </c>
      <c r="K746" s="36">
        <f>Inputs!$B$12*(1+$B746)^4</f>
        <v>292088.63321590994</v>
      </c>
      <c r="L746" s="36">
        <f t="shared" si="110"/>
        <v>25553.110521003371</v>
      </c>
      <c r="M746" s="36">
        <f t="shared" si="111"/>
        <v>291407.98908006947</v>
      </c>
      <c r="N746" s="37">
        <f>M746/Inputs!$B$6</f>
        <v>444.21949554888641</v>
      </c>
      <c r="O746" s="38">
        <f>IF(N746&gt;Inputs!$B$4,1,0)</f>
        <v>1</v>
      </c>
      <c r="P746" s="34">
        <f t="shared" si="112"/>
        <v>7.2461771448306511E-2</v>
      </c>
      <c r="Q746" s="36">
        <f>Inputs!$B$12*(1+$B746)^0*$C746+Inputs!$B$29*(1+$D746)^0*Inputs!$B$19+Inputs!$B$30*(1+$E746)^0*Inputs!$B$20+Inputs!$B$31*(1+$F746)^0*Inputs!$B$21+Inputs!$B$22*(1+Inputs!$B$23)^0</f>
        <v>12101.670381822198</v>
      </c>
      <c r="R746" s="36">
        <f>Inputs!$B$12*(1+$B746)^1*$C746+Inputs!$B$29*(1+$D746)^1*Inputs!$B$19+Inputs!$B$30*(1+$E746)^1*Inputs!$B$20+Inputs!$B$31*(1+$F746)^1*Inputs!$B$21+Inputs!$B$22*(1+Inputs!$B$23)^1</f>
        <v>14291.74841137564</v>
      </c>
      <c r="S746" s="36">
        <f>Inputs!$B$12*(1+$B746)^2*$C746+Inputs!$B$29*(1+$D746)^2*Inputs!$B$19+Inputs!$B$30*(1+$E746)^2*Inputs!$B$20+Inputs!$B$31*(1+$F746)^2*Inputs!$B$21+Inputs!$B$22*(1+Inputs!$B$23)^2</f>
        <v>17458.278437112876</v>
      </c>
      <c r="T746" s="36">
        <f>Inputs!$B$12*(1+$B746)^3*$C746+Inputs!$B$29*(1+$D746)^3*Inputs!$B$19+Inputs!$B$30*(1+$E746)^3*Inputs!$B$20+Inputs!$B$31*(1+$F746)^3*Inputs!$B$21+Inputs!$B$22*(1+Inputs!$B$23)^3</f>
        <v>22068.827561449267</v>
      </c>
      <c r="U746" s="36">
        <f>Inputs!$B$12*(1+$B746)^4*$C746+Inputs!$B$29*(1+$D746)^4*Inputs!$B$19+Inputs!$B$30*(1+$E746)^4*Inputs!$B$20+Inputs!$B$31*(1+$F746)^4*Inputs!$B$21+Inputs!$B$22*(1+Inputs!$B$23)^4</f>
        <v>28817.491147115281</v>
      </c>
      <c r="V746" s="35">
        <f>Inputs!$B$13/(Q746*(1-$G746))</f>
        <v>1.2625532555246055</v>
      </c>
      <c r="W746" s="36">
        <f>Inputs!$B$13</f>
        <v>12660</v>
      </c>
      <c r="X746" s="36">
        <f t="shared" si="113"/>
        <v>14381.543364405048</v>
      </c>
      <c r="Y746" s="36">
        <f t="shared" si="114"/>
        <v>16872.193748925121</v>
      </c>
      <c r="Z746" s="36">
        <f t="shared" si="115"/>
        <v>20448.442200933536</v>
      </c>
      <c r="AA746" s="36">
        <f t="shared" si="116"/>
        <v>25553.110521003371</v>
      </c>
      <c r="AB746" s="36">
        <f t="shared" si="117"/>
        <v>66001.494656913244</v>
      </c>
      <c r="AC746" s="36">
        <f t="shared" si="118"/>
        <v>362172.66722484585</v>
      </c>
      <c r="AD746" s="36">
        <f t="shared" si="119"/>
        <v>225406.49442315623</v>
      </c>
    </row>
    <row r="747" spans="1:30" ht="14.25" customHeight="1" x14ac:dyDescent="0.25">
      <c r="A747" s="16">
        <v>731</v>
      </c>
      <c r="B747" s="34">
        <v>0.41261127716996598</v>
      </c>
      <c r="C747" s="34">
        <v>5.9349291689006101E-2</v>
      </c>
      <c r="D747" s="34">
        <v>3.11096420520043E-2</v>
      </c>
      <c r="E747" s="34">
        <v>3.7045774759675999E-2</v>
      </c>
      <c r="F747" s="34">
        <v>1.99202614268685E-2</v>
      </c>
      <c r="G747" s="34">
        <v>0.19618856804130899</v>
      </c>
      <c r="H747" s="35">
        <v>1.10936017759989</v>
      </c>
      <c r="I747" s="34">
        <v>8.7288352129247904E-2</v>
      </c>
      <c r="J747" s="34">
        <v>2.4788429983626799E-2</v>
      </c>
      <c r="K747" s="36">
        <f>Inputs!$B$12*(1+$B747)^4</f>
        <v>238914.17980984328</v>
      </c>
      <c r="L747" s="36">
        <f t="shared" si="110"/>
        <v>20604.418780913209</v>
      </c>
      <c r="M747" s="36">
        <f t="shared" si="111"/>
        <v>283874.37366069533</v>
      </c>
      <c r="N747" s="37">
        <f>M747/Inputs!$B$6</f>
        <v>432.73532570227945</v>
      </c>
      <c r="O747" s="38">
        <f>IF(N747&gt;Inputs!$B$4,1,0)</f>
        <v>1</v>
      </c>
      <c r="P747" s="34">
        <f t="shared" si="112"/>
        <v>6.2499922145621105E-2</v>
      </c>
      <c r="Q747" s="36">
        <f>Inputs!$B$12*(1+$B747)^0*$C747+Inputs!$B$29*(1+$D747)^0*Inputs!$B$19+Inputs!$B$30*(1+$E747)^0*Inputs!$B$20+Inputs!$B$31*(1+$F747)^0*Inputs!$B$21+Inputs!$B$22*(1+Inputs!$B$23)^0</f>
        <v>11583.001528767287</v>
      </c>
      <c r="R747" s="36">
        <f>Inputs!$B$12*(1+$B747)^1*$C747+Inputs!$B$29*(1+$D747)^1*Inputs!$B$19+Inputs!$B$30*(1+$E747)^1*Inputs!$B$20+Inputs!$B$31*(1+$F747)^1*Inputs!$B$21+Inputs!$B$22*(1+Inputs!$B$23)^1</f>
        <v>13268.812591267084</v>
      </c>
      <c r="S747" s="36">
        <f>Inputs!$B$12*(1+$B747)^2*$C747+Inputs!$B$29*(1+$D747)^2*Inputs!$B$19+Inputs!$B$30*(1+$E747)^2*Inputs!$B$20+Inputs!$B$31*(1+$F747)^2*Inputs!$B$21+Inputs!$B$22*(1+Inputs!$B$23)^2</f>
        <v>15567.228331325408</v>
      </c>
      <c r="T747" s="36">
        <f>Inputs!$B$12*(1+$B747)^3*$C747+Inputs!$B$29*(1+$D747)^3*Inputs!$B$19+Inputs!$B$30*(1+$E747)^3*Inputs!$B$20+Inputs!$B$31*(1+$F747)^3*Inputs!$B$21+Inputs!$B$22*(1+Inputs!$B$23)^3</f>
        <v>18728.593259944442</v>
      </c>
      <c r="U747" s="36">
        <f>Inputs!$B$12*(1+$B747)^4*$C747+Inputs!$B$29*(1+$D747)^4*Inputs!$B$19+Inputs!$B$30*(1+$E747)^4*Inputs!$B$20+Inputs!$B$31*(1+$F747)^4*Inputs!$B$21+Inputs!$B$22*(1+Inputs!$B$23)^4</f>
        <v>23106.470784471112</v>
      </c>
      <c r="V747" s="35">
        <f>Inputs!$B$13/(Q747*(1-$G747))</f>
        <v>1.3597479524048182</v>
      </c>
      <c r="W747" s="36">
        <f>Inputs!$B$13</f>
        <v>12660</v>
      </c>
      <c r="X747" s="36">
        <f t="shared" si="113"/>
        <v>13834.923956382971</v>
      </c>
      <c r="Y747" s="36">
        <f t="shared" si="114"/>
        <v>15448.118342941672</v>
      </c>
      <c r="Z747" s="36">
        <f t="shared" si="115"/>
        <v>17642.944126977192</v>
      </c>
      <c r="AA747" s="36">
        <f t="shared" si="116"/>
        <v>20604.418780913209</v>
      </c>
      <c r="AB747" s="36">
        <f t="shared" si="117"/>
        <v>61547.773066780952</v>
      </c>
      <c r="AC747" s="36">
        <f t="shared" si="118"/>
        <v>337843.14041256096</v>
      </c>
      <c r="AD747" s="36">
        <f t="shared" si="119"/>
        <v>222326.60059391439</v>
      </c>
    </row>
    <row r="748" spans="1:30" ht="14.25" customHeight="1" x14ac:dyDescent="0.25">
      <c r="A748" s="16">
        <v>732</v>
      </c>
      <c r="B748" s="34">
        <v>0.233025292964498</v>
      </c>
      <c r="C748" s="34">
        <v>9.2854608307261902E-2</v>
      </c>
      <c r="D748" s="34">
        <v>1.54171860958591E-2</v>
      </c>
      <c r="E748" s="34">
        <v>5.6379946692939699E-2</v>
      </c>
      <c r="F748" s="34">
        <v>1.60731600851651E-2</v>
      </c>
      <c r="G748" s="34">
        <v>0.20756232018493501</v>
      </c>
      <c r="H748" s="35">
        <v>1.08261253374596</v>
      </c>
      <c r="I748" s="34">
        <v>9.5627849538345203E-2</v>
      </c>
      <c r="J748" s="34">
        <v>2.3370673338951299E-2</v>
      </c>
      <c r="K748" s="36">
        <f>Inputs!$B$12*(1+$B748)^4</f>
        <v>138688.09785943289</v>
      </c>
      <c r="L748" s="36">
        <f t="shared" si="110"/>
        <v>18644.319922794424</v>
      </c>
      <c r="M748" s="36">
        <f t="shared" si="111"/>
        <v>225187.87909970415</v>
      </c>
      <c r="N748" s="37">
        <f>M748/Inputs!$B$6</f>
        <v>343.27420594467094</v>
      </c>
      <c r="O748" s="38">
        <f>IF(N748&gt;Inputs!$B$4,1,0)</f>
        <v>0</v>
      </c>
      <c r="P748" s="34">
        <f t="shared" si="112"/>
        <v>7.2257176199393897E-2</v>
      </c>
      <c r="Q748" s="36">
        <f>Inputs!$B$12*(1+$B748)^0*$C748+Inputs!$B$29*(1+$D748)^0*Inputs!$B$19+Inputs!$B$30*(1+$E748)^0*Inputs!$B$20+Inputs!$B$31*(1+$F748)^0*Inputs!$B$21+Inputs!$B$22*(1+Inputs!$B$23)^0</f>
        <v>13593.320525862637</v>
      </c>
      <c r="R748" s="36">
        <f>Inputs!$B$12*(1+$B748)^1*$C748+Inputs!$B$29*(1+$D748)^1*Inputs!$B$19+Inputs!$B$30*(1+$E748)^1*Inputs!$B$20+Inputs!$B$31*(1+$F748)^1*Inputs!$B$21+Inputs!$B$22*(1+Inputs!$B$23)^1</f>
        <v>15087.495338716875</v>
      </c>
      <c r="S748" s="36">
        <f>Inputs!$B$12*(1+$B748)^2*$C748+Inputs!$B$29*(1+$D748)^2*Inputs!$B$19+Inputs!$B$30*(1+$E748)^2*Inputs!$B$20+Inputs!$B$31*(1+$F748)^2*Inputs!$B$21+Inputs!$B$22*(1+Inputs!$B$23)^2</f>
        <v>16892.054361203285</v>
      </c>
      <c r="T748" s="36">
        <f>Inputs!$B$12*(1+$B748)^3*$C748+Inputs!$B$29*(1+$D748)^3*Inputs!$B$19+Inputs!$B$30*(1+$E748)^3*Inputs!$B$20+Inputs!$B$31*(1+$F748)^3*Inputs!$B$21+Inputs!$B$22*(1+Inputs!$B$23)^3</f>
        <v>19077.912113071179</v>
      </c>
      <c r="U748" s="36">
        <f>Inputs!$B$12*(1+$B748)^4*$C748+Inputs!$B$29*(1+$D748)^4*Inputs!$B$19+Inputs!$B$30*(1+$E748)^4*Inputs!$B$20+Inputs!$B$31*(1+$F748)^4*Inputs!$B$21+Inputs!$B$22*(1+Inputs!$B$23)^4</f>
        <v>21732.434432442798</v>
      </c>
      <c r="V748" s="35">
        <f>Inputs!$B$13/(Q748*(1-$G748))</f>
        <v>1.1752845590680512</v>
      </c>
      <c r="W748" s="36">
        <f>Inputs!$B$13</f>
        <v>12660</v>
      </c>
      <c r="X748" s="36">
        <f t="shared" si="113"/>
        <v>13774.590062950641</v>
      </c>
      <c r="Y748" s="36">
        <f t="shared" si="114"/>
        <v>15111.992759756566</v>
      </c>
      <c r="Z748" s="36">
        <f t="shared" si="115"/>
        <v>16717.252582617624</v>
      </c>
      <c r="AA748" s="36">
        <f t="shared" si="116"/>
        <v>18644.319922794424</v>
      </c>
      <c r="AB748" s="36">
        <f t="shared" si="117"/>
        <v>57931.298598004985</v>
      </c>
      <c r="AC748" s="36">
        <f t="shared" si="118"/>
        <v>264057.512857761</v>
      </c>
      <c r="AD748" s="36">
        <f t="shared" si="119"/>
        <v>167256.58050169918</v>
      </c>
    </row>
    <row r="749" spans="1:30" ht="14.25" customHeight="1" x14ac:dyDescent="0.25">
      <c r="A749" s="16">
        <v>733</v>
      </c>
      <c r="B749" s="34">
        <v>0.41523316539768101</v>
      </c>
      <c r="C749" s="34">
        <v>7.0071783953510797E-2</v>
      </c>
      <c r="D749" s="34">
        <v>3.0399872436582199E-2</v>
      </c>
      <c r="E749" s="34">
        <v>4.4858559426828301E-2</v>
      </c>
      <c r="F749" s="34">
        <v>1.55268140936126E-2</v>
      </c>
      <c r="G749" s="34">
        <v>0.20799099316015399</v>
      </c>
      <c r="H749" s="35">
        <v>0.99667186086762405</v>
      </c>
      <c r="I749" s="34">
        <v>9.8525038456122094E-2</v>
      </c>
      <c r="J749" s="34">
        <v>2.3743563547845299E-2</v>
      </c>
      <c r="K749" s="36">
        <f>Inputs!$B$12*(1+$B749)^4</f>
        <v>240692.87834915731</v>
      </c>
      <c r="L749" s="36">
        <f t="shared" si="110"/>
        <v>20355.953956129622</v>
      </c>
      <c r="M749" s="36">
        <f t="shared" si="111"/>
        <v>233549.54439553869</v>
      </c>
      <c r="N749" s="37">
        <f>M749/Inputs!$B$6</f>
        <v>356.02064694441873</v>
      </c>
      <c r="O749" s="38">
        <f>IF(N749&gt;Inputs!$B$4,1,0)</f>
        <v>0</v>
      </c>
      <c r="P749" s="34">
        <f t="shared" si="112"/>
        <v>7.4781474908276802E-2</v>
      </c>
      <c r="Q749" s="36">
        <f>Inputs!$B$12*(1+$B749)^0*$C749+Inputs!$B$29*(1+$D749)^0*Inputs!$B$19+Inputs!$B$30*(1+$E749)^0*Inputs!$B$20+Inputs!$B$31*(1+$F749)^0*Inputs!$B$21+Inputs!$B$22*(1+Inputs!$B$23)^0</f>
        <v>12226.351064637569</v>
      </c>
      <c r="R749" s="36">
        <f>Inputs!$B$12*(1+$B749)^1*$C749+Inputs!$B$29*(1+$D749)^1*Inputs!$B$19+Inputs!$B$30*(1+$E749)^1*Inputs!$B$20+Inputs!$B$31*(1+$F749)^1*Inputs!$B$21+Inputs!$B$22*(1+Inputs!$B$23)^1</f>
        <v>14186.082460583242</v>
      </c>
      <c r="S749" s="36">
        <f>Inputs!$B$12*(1+$B749)^2*$C749+Inputs!$B$29*(1+$D749)^2*Inputs!$B$19+Inputs!$B$30*(1+$E749)^2*Inputs!$B$20+Inputs!$B$31*(1+$F749)^2*Inputs!$B$21+Inputs!$B$22*(1+Inputs!$B$23)^2</f>
        <v>16877.83257498304</v>
      </c>
      <c r="T749" s="36">
        <f>Inputs!$B$12*(1+$B749)^3*$C749+Inputs!$B$29*(1+$D749)^3*Inputs!$B$19+Inputs!$B$30*(1+$E749)^3*Inputs!$B$20+Inputs!$B$31*(1+$F749)^3*Inputs!$B$21+Inputs!$B$22*(1+Inputs!$B$23)^3</f>
        <v>20602.87827383996</v>
      </c>
      <c r="U749" s="36">
        <f>Inputs!$B$12*(1+$B749)^4*$C749+Inputs!$B$29*(1+$D749)^4*Inputs!$B$19+Inputs!$B$30*(1+$E749)^4*Inputs!$B$20+Inputs!$B$31*(1+$F749)^4*Inputs!$B$21+Inputs!$B$22*(1+Inputs!$B$23)^4</f>
        <v>25787.494147826244</v>
      </c>
      <c r="V749" s="35">
        <f>Inputs!$B$13/(Q749*(1-$G749))</f>
        <v>1.3073947098652392</v>
      </c>
      <c r="W749" s="36">
        <f>Inputs!$B$13</f>
        <v>12660</v>
      </c>
      <c r="X749" s="36">
        <f t="shared" si="113"/>
        <v>13816.457867841938</v>
      </c>
      <c r="Y749" s="36">
        <f t="shared" si="114"/>
        <v>15399.684457105024</v>
      </c>
      <c r="Z749" s="36">
        <f t="shared" si="115"/>
        <v>17530.925551592463</v>
      </c>
      <c r="AA749" s="36">
        <f t="shared" si="116"/>
        <v>20355.953956129622</v>
      </c>
      <c r="AB749" s="36">
        <f t="shared" si="117"/>
        <v>59353.288218314221</v>
      </c>
      <c r="AC749" s="36">
        <f t="shared" si="118"/>
        <v>278668.97340583894</v>
      </c>
      <c r="AD749" s="36">
        <f t="shared" si="119"/>
        <v>174196.25617722448</v>
      </c>
    </row>
    <row r="750" spans="1:30" ht="14.25" customHeight="1" x14ac:dyDescent="0.25">
      <c r="A750" s="16">
        <v>734</v>
      </c>
      <c r="B750" s="34">
        <v>0.19446566597092499</v>
      </c>
      <c r="C750" s="34">
        <v>6.8807680974729696E-2</v>
      </c>
      <c r="D750" s="34">
        <v>4.99799239692904E-2</v>
      </c>
      <c r="E750" s="34">
        <v>3.2227143011340401E-2</v>
      </c>
      <c r="F750" s="34">
        <v>1.03228155242494E-2</v>
      </c>
      <c r="G750" s="34">
        <v>0.183472901013402</v>
      </c>
      <c r="H750" s="35">
        <v>0.95615386465734897</v>
      </c>
      <c r="I750" s="34">
        <v>9.3732060975622603E-2</v>
      </c>
      <c r="J750" s="34">
        <v>1.7494463059718902E-2</v>
      </c>
      <c r="K750" s="36">
        <f>Inputs!$B$12*(1+$B750)^4</f>
        <v>122136.63022625254</v>
      </c>
      <c r="L750" s="36">
        <f t="shared" si="110"/>
        <v>13566.474155958711</v>
      </c>
      <c r="M750" s="36">
        <f t="shared" si="111"/>
        <v>166008.12685528834</v>
      </c>
      <c r="N750" s="37">
        <f>M750/Inputs!$B$6</f>
        <v>253.06116898672002</v>
      </c>
      <c r="O750" s="38">
        <f>IF(N750&gt;Inputs!$B$4,1,0)</f>
        <v>0</v>
      </c>
      <c r="P750" s="34">
        <f t="shared" si="112"/>
        <v>7.6237597915903704E-2</v>
      </c>
      <c r="Q750" s="36">
        <f>Inputs!$B$12*(1+$B750)^0*$C750+Inputs!$B$29*(1+$D750)^0*Inputs!$B$19+Inputs!$B$30*(1+$E750)^0*Inputs!$B$20+Inputs!$B$31*(1+$F750)^0*Inputs!$B$21+Inputs!$B$22*(1+Inputs!$B$23)^0</f>
        <v>12150.504885910705</v>
      </c>
      <c r="R750" s="36">
        <f>Inputs!$B$12*(1+$B750)^1*$C750+Inputs!$B$29*(1+$D750)^1*Inputs!$B$19+Inputs!$B$30*(1+$E750)^1*Inputs!$B$20+Inputs!$B$31*(1+$F750)^1*Inputs!$B$21+Inputs!$B$22*(1+Inputs!$B$23)^1</f>
        <v>13176.709365781437</v>
      </c>
      <c r="S750" s="36">
        <f>Inputs!$B$12*(1+$B750)^2*$C750+Inputs!$B$29*(1+$D750)^2*Inputs!$B$19+Inputs!$B$30*(1+$E750)^2*Inputs!$B$20+Inputs!$B$31*(1+$F750)^2*Inputs!$B$21+Inputs!$B$22*(1+Inputs!$B$23)^2</f>
        <v>14368.297907120967</v>
      </c>
      <c r="T750" s="36">
        <f>Inputs!$B$12*(1+$B750)^3*$C750+Inputs!$B$29*(1+$D750)^3*Inputs!$B$19+Inputs!$B$30*(1+$E750)^3*Inputs!$B$20+Inputs!$B$31*(1+$F750)^3*Inputs!$B$21+Inputs!$B$22*(1+Inputs!$B$23)^3</f>
        <v>15756.070314506936</v>
      </c>
      <c r="U750" s="36">
        <f>Inputs!$B$12*(1+$B750)^4*$C750+Inputs!$B$29*(1+$D750)^4*Inputs!$B$19+Inputs!$B$30*(1+$E750)^4*Inputs!$B$20+Inputs!$B$31*(1+$F750)^4*Inputs!$B$21+Inputs!$B$22*(1+Inputs!$B$23)^4</f>
        <v>17376.752057428614</v>
      </c>
      <c r="V750" s="35">
        <f>Inputs!$B$13/(Q750*(1-$G750))</f>
        <v>1.2760531929433414</v>
      </c>
      <c r="W750" s="36">
        <f>Inputs!$B$13</f>
        <v>12660</v>
      </c>
      <c r="X750" s="36">
        <f t="shared" si="113"/>
        <v>12868.774861678785</v>
      </c>
      <c r="Y750" s="36">
        <f t="shared" si="114"/>
        <v>13094.243352659523</v>
      </c>
      <c r="Z750" s="36">
        <f t="shared" si="115"/>
        <v>13330.063403875163</v>
      </c>
      <c r="AA750" s="36">
        <f t="shared" si="116"/>
        <v>13566.474155958711</v>
      </c>
      <c r="AB750" s="36">
        <f t="shared" si="117"/>
        <v>50323.63918245917</v>
      </c>
      <c r="AC750" s="36">
        <f t="shared" si="118"/>
        <v>181063.05437584082</v>
      </c>
      <c r="AD750" s="36">
        <f t="shared" si="119"/>
        <v>115684.48767282916</v>
      </c>
    </row>
    <row r="751" spans="1:30" ht="14.25" customHeight="1" x14ac:dyDescent="0.25">
      <c r="A751" s="16">
        <v>735</v>
      </c>
      <c r="B751" s="34">
        <v>0.18312235664635401</v>
      </c>
      <c r="C751" s="34">
        <v>6.4068856227618196E-2</v>
      </c>
      <c r="D751" s="34">
        <v>3.3264338086136901E-2</v>
      </c>
      <c r="E751" s="34">
        <v>2.0538761652672599E-2</v>
      </c>
      <c r="F751" s="34">
        <v>4.8578502991988596E-3</v>
      </c>
      <c r="G751" s="34">
        <v>0.17492124340704299</v>
      </c>
      <c r="H751" s="35">
        <v>1.0326503477800499</v>
      </c>
      <c r="I751" s="34">
        <v>9.4582281086411105E-2</v>
      </c>
      <c r="J751" s="34">
        <v>3.1646286766761698E-2</v>
      </c>
      <c r="K751" s="36">
        <f>Inputs!$B$12*(1+$B751)^4</f>
        <v>117562.79275724701</v>
      </c>
      <c r="L751" s="36">
        <f t="shared" si="110"/>
        <v>13655.987985748407</v>
      </c>
      <c r="M751" s="36">
        <f t="shared" si="111"/>
        <v>192725.22862516524</v>
      </c>
      <c r="N751" s="37">
        <f>M751/Inputs!$B$6</f>
        <v>293.78845827006899</v>
      </c>
      <c r="O751" s="38">
        <f>IF(N751&gt;Inputs!$B$4,1,0)</f>
        <v>0</v>
      </c>
      <c r="P751" s="34">
        <f t="shared" si="112"/>
        <v>6.2935994319649413E-2</v>
      </c>
      <c r="Q751" s="36">
        <f>Inputs!$B$12*(1+$B751)^0*$C751+Inputs!$B$29*(1+$D751)^0*Inputs!$B$19+Inputs!$B$30*(1+$E751)^0*Inputs!$B$20+Inputs!$B$31*(1+$F751)^0*Inputs!$B$21+Inputs!$B$22*(1+Inputs!$B$23)^0</f>
        <v>11866.175401084012</v>
      </c>
      <c r="R751" s="36">
        <f>Inputs!$B$12*(1+$B751)^1*$C751+Inputs!$B$29*(1+$D751)^1*Inputs!$B$19+Inputs!$B$30*(1+$E751)^1*Inputs!$B$20+Inputs!$B$31*(1+$F751)^1*Inputs!$B$21+Inputs!$B$22*(1+Inputs!$B$23)^1</f>
        <v>12684.336379094382</v>
      </c>
      <c r="S751" s="36">
        <f>Inputs!$B$12*(1+$B751)^2*$C751+Inputs!$B$29*(1+$D751)^2*Inputs!$B$19+Inputs!$B$30*(1+$E751)^2*Inputs!$B$20+Inputs!$B$31*(1+$F751)^2*Inputs!$B$21+Inputs!$B$22*(1+Inputs!$B$23)^2</f>
        <v>13634.151320089946</v>
      </c>
      <c r="T751" s="36">
        <f>Inputs!$B$12*(1+$B751)^3*$C751+Inputs!$B$29*(1+$D751)^3*Inputs!$B$19+Inputs!$B$30*(1+$E751)^3*Inputs!$B$20+Inputs!$B$31*(1+$F751)^3*Inputs!$B$21+Inputs!$B$22*(1+Inputs!$B$23)^3</f>
        <v>14739.307808026084</v>
      </c>
      <c r="U751" s="36">
        <f>Inputs!$B$12*(1+$B751)^4*$C751+Inputs!$B$29*(1+$D751)^4*Inputs!$B$19+Inputs!$B$30*(1+$E751)^4*Inputs!$B$20+Inputs!$B$31*(1+$F751)^4*Inputs!$B$21+Inputs!$B$22*(1+Inputs!$B$23)^4</f>
        <v>16027.818837676201</v>
      </c>
      <c r="V751" s="35">
        <f>Inputs!$B$13/(Q751*(1-$G751))</f>
        <v>1.2930863779295738</v>
      </c>
      <c r="W751" s="36">
        <f>Inputs!$B$13</f>
        <v>12660</v>
      </c>
      <c r="X751" s="36">
        <f t="shared" si="113"/>
        <v>12851.491095212969</v>
      </c>
      <c r="Y751" s="36">
        <f t="shared" si="114"/>
        <v>13081.395324202349</v>
      </c>
      <c r="Z751" s="36">
        <f t="shared" si="115"/>
        <v>13349.950054112336</v>
      </c>
      <c r="AA751" s="36">
        <f t="shared" si="116"/>
        <v>13655.987985748407</v>
      </c>
      <c r="AB751" s="36">
        <f t="shared" si="117"/>
        <v>50258.720595082537</v>
      </c>
      <c r="AC751" s="36">
        <f t="shared" si="118"/>
        <v>223848.83960163881</v>
      </c>
      <c r="AD751" s="36">
        <f t="shared" si="119"/>
        <v>142466.50803008271</v>
      </c>
    </row>
    <row r="752" spans="1:30" ht="14.25" customHeight="1" x14ac:dyDescent="0.25">
      <c r="A752" s="16">
        <v>736</v>
      </c>
      <c r="B752" s="34">
        <v>0.323403472543556</v>
      </c>
      <c r="C752" s="34">
        <v>9.4622218118410997E-2</v>
      </c>
      <c r="D752" s="34">
        <v>2.6987617908795902E-2</v>
      </c>
      <c r="E752" s="34">
        <v>4.7210222592537897E-2</v>
      </c>
      <c r="F752" s="34">
        <v>-8.2825185836505402E-3</v>
      </c>
      <c r="G752" s="34">
        <v>0.216776377141322</v>
      </c>
      <c r="H752" s="35">
        <v>1.02925654975294</v>
      </c>
      <c r="I752" s="34">
        <v>0.102968615236987</v>
      </c>
      <c r="J752" s="34">
        <v>2.3562082292479299E-2</v>
      </c>
      <c r="K752" s="36">
        <f>Inputs!$B$12*(1+$B752)^4</f>
        <v>184043.4347942968</v>
      </c>
      <c r="L752" s="36">
        <f t="shared" si="110"/>
        <v>20862.674563383232</v>
      </c>
      <c r="M752" s="36">
        <f t="shared" si="111"/>
        <v>224361.95954233315</v>
      </c>
      <c r="N752" s="37">
        <f>M752/Inputs!$B$6</f>
        <v>342.01518222916638</v>
      </c>
      <c r="O752" s="38">
        <f>IF(N752&gt;Inputs!$B$4,1,0)</f>
        <v>0</v>
      </c>
      <c r="P752" s="34">
        <f t="shared" si="112"/>
        <v>7.9406532944507696E-2</v>
      </c>
      <c r="Q752" s="36">
        <f>Inputs!$B$12*(1+$B752)^0*$C752+Inputs!$B$29*(1+$D752)^0*Inputs!$B$19+Inputs!$B$30*(1+$E752)^0*Inputs!$B$20+Inputs!$B$31*(1+$F752)^0*Inputs!$B$21+Inputs!$B$22*(1+Inputs!$B$23)^0</f>
        <v>13699.37711453158</v>
      </c>
      <c r="R752" s="36">
        <f>Inputs!$B$12*(1+$B752)^1*$C752+Inputs!$B$29*(1+$D752)^1*Inputs!$B$19+Inputs!$B$30*(1+$E752)^1*Inputs!$B$20+Inputs!$B$31*(1+$F752)^1*Inputs!$B$21+Inputs!$B$22*(1+Inputs!$B$23)^1</f>
        <v>15636.607405434879</v>
      </c>
      <c r="S752" s="36">
        <f>Inputs!$B$12*(1+$B752)^2*$C752+Inputs!$B$29*(1+$D752)^2*Inputs!$B$19+Inputs!$B$30*(1+$E752)^2*Inputs!$B$20+Inputs!$B$31*(1+$F752)^2*Inputs!$B$21+Inputs!$B$22*(1+Inputs!$B$23)^2</f>
        <v>18173.86607155286</v>
      </c>
      <c r="T752" s="36">
        <f>Inputs!$B$12*(1+$B752)^3*$C752+Inputs!$B$29*(1+$D752)^3*Inputs!$B$19+Inputs!$B$30*(1+$E752)^3*Inputs!$B$20+Inputs!$B$31*(1+$F752)^3*Inputs!$B$21+Inputs!$B$22*(1+Inputs!$B$23)^3</f>
        <v>21503.451556016997</v>
      </c>
      <c r="U752" s="36">
        <f>Inputs!$B$12*(1+$B752)^4*$C752+Inputs!$B$29*(1+$D752)^4*Inputs!$B$19+Inputs!$B$30*(1+$E752)^4*Inputs!$B$20+Inputs!$B$31*(1+$F752)^4*Inputs!$B$21+Inputs!$B$22*(1+Inputs!$B$23)^4</f>
        <v>25879.779183193419</v>
      </c>
      <c r="V752" s="35">
        <f>Inputs!$B$13/(Q752*(1-$G752))</f>
        <v>1.1799051775662948</v>
      </c>
      <c r="W752" s="36">
        <f>Inputs!$B$13</f>
        <v>12660</v>
      </c>
      <c r="X752" s="36">
        <f t="shared" si="113"/>
        <v>13989.004927887914</v>
      </c>
      <c r="Y752" s="36">
        <f t="shared" si="114"/>
        <v>15722.826283620499</v>
      </c>
      <c r="Z752" s="36">
        <f t="shared" si="115"/>
        <v>17969.056841625665</v>
      </c>
      <c r="AA752" s="36">
        <f t="shared" si="116"/>
        <v>20862.674563383232</v>
      </c>
      <c r="AB752" s="36">
        <f t="shared" si="117"/>
        <v>59616.989295896827</v>
      </c>
      <c r="AC752" s="36">
        <f t="shared" si="118"/>
        <v>268922.99444946222</v>
      </c>
      <c r="AD752" s="36">
        <f t="shared" si="119"/>
        <v>164744.97024643631</v>
      </c>
    </row>
    <row r="753" spans="1:30" ht="14.25" customHeight="1" x14ac:dyDescent="0.25">
      <c r="A753" s="16">
        <v>737</v>
      </c>
      <c r="B753" s="34">
        <v>0.31156322439791301</v>
      </c>
      <c r="C753" s="34">
        <v>4.8455869678857198E-2</v>
      </c>
      <c r="D753" s="34">
        <v>3.1574402427340803E-2</v>
      </c>
      <c r="E753" s="34">
        <v>3.4999877727559102E-2</v>
      </c>
      <c r="F753" s="34">
        <v>3.1086457280748599E-2</v>
      </c>
      <c r="G753" s="34">
        <v>0.17576430733177001</v>
      </c>
      <c r="H753" s="35">
        <v>1.0976951690346299</v>
      </c>
      <c r="I753" s="34">
        <v>0.10391969496273699</v>
      </c>
      <c r="J753" s="34">
        <v>2.4828215430196001E-2</v>
      </c>
      <c r="K753" s="36">
        <f>Inputs!$B$12*(1+$B753)^4</f>
        <v>177544.8884592223</v>
      </c>
      <c r="L753" s="36">
        <f t="shared" si="110"/>
        <v>16042.700603404348</v>
      </c>
      <c r="M753" s="36">
        <f t="shared" si="111"/>
        <v>179356.79792488349</v>
      </c>
      <c r="N753" s="37">
        <f>M753/Inputs!$B$6</f>
        <v>273.40975293427363</v>
      </c>
      <c r="O753" s="38">
        <f>IF(N753&gt;Inputs!$B$4,1,0)</f>
        <v>0</v>
      </c>
      <c r="P753" s="34">
        <f t="shared" si="112"/>
        <v>7.909147953254099E-2</v>
      </c>
      <c r="Q753" s="36">
        <f>Inputs!$B$12*(1+$B753)^0*$C753+Inputs!$B$29*(1+$D753)^0*Inputs!$B$19+Inputs!$B$30*(1+$E753)^0*Inputs!$B$20+Inputs!$B$31*(1+$F753)^0*Inputs!$B$21+Inputs!$B$22*(1+Inputs!$B$23)^0</f>
        <v>10929.396208158352</v>
      </c>
      <c r="R753" s="36">
        <f>Inputs!$B$12*(1+$B753)^1*$C753+Inputs!$B$29*(1+$D753)^1*Inputs!$B$19+Inputs!$B$30*(1+$E753)^1*Inputs!$B$20+Inputs!$B$31*(1+$F753)^1*Inputs!$B$21+Inputs!$B$22*(1+Inputs!$B$23)^1</f>
        <v>12098.529548283885</v>
      </c>
      <c r="S753" s="36">
        <f>Inputs!$B$12*(1+$B753)^2*$C753+Inputs!$B$29*(1+$D753)^2*Inputs!$B$19+Inputs!$B$30*(1+$E753)^2*Inputs!$B$20+Inputs!$B$31*(1+$F753)^2*Inputs!$B$21+Inputs!$B$22*(1+Inputs!$B$23)^2</f>
        <v>13558.539318975252</v>
      </c>
      <c r="T753" s="36">
        <f>Inputs!$B$12*(1+$B753)^3*$C753+Inputs!$B$29*(1+$D753)^3*Inputs!$B$19+Inputs!$B$30*(1+$E753)^3*Inputs!$B$20+Inputs!$B$31*(1+$F753)^3*Inputs!$B$21+Inputs!$B$22*(1+Inputs!$B$23)^3</f>
        <v>15397.640286416738</v>
      </c>
      <c r="U753" s="36">
        <f>Inputs!$B$12*(1+$B753)^4*$C753+Inputs!$B$29*(1+$D753)^4*Inputs!$B$19+Inputs!$B$30*(1+$E753)^4*Inputs!$B$20+Inputs!$B$31*(1+$F753)^4*Inputs!$B$21+Inputs!$B$22*(1+Inputs!$B$23)^4</f>
        <v>17731.452313929822</v>
      </c>
      <c r="V753" s="35">
        <f>Inputs!$B$13/(Q753*(1-$G753))</f>
        <v>1.4053552431698302</v>
      </c>
      <c r="W753" s="36">
        <f>Inputs!$B$13</f>
        <v>12660</v>
      </c>
      <c r="X753" s="36">
        <f t="shared" si="113"/>
        <v>13247.258901583518</v>
      </c>
      <c r="Y753" s="36">
        <f t="shared" si="114"/>
        <v>13986.334896084609</v>
      </c>
      <c r="Z753" s="36">
        <f t="shared" si="115"/>
        <v>14907.312310092502</v>
      </c>
      <c r="AA753" s="36">
        <f t="shared" si="116"/>
        <v>16042.700603404348</v>
      </c>
      <c r="AB753" s="36">
        <f t="shared" si="117"/>
        <v>52559.077910044187</v>
      </c>
      <c r="AC753" s="36">
        <f t="shared" si="118"/>
        <v>207873.36799412634</v>
      </c>
      <c r="AD753" s="36">
        <f t="shared" si="119"/>
        <v>126797.7200148393</v>
      </c>
    </row>
    <row r="754" spans="1:30" ht="14.25" customHeight="1" x14ac:dyDescent="0.25">
      <c r="A754" s="16">
        <v>738</v>
      </c>
      <c r="B754" s="34">
        <v>0.295427984312987</v>
      </c>
      <c r="C754" s="34">
        <v>7.68088097097024E-2</v>
      </c>
      <c r="D754" s="34">
        <v>4.5684314778258503E-2</v>
      </c>
      <c r="E754" s="34">
        <v>5.0799646751219799E-2</v>
      </c>
      <c r="F754" s="34">
        <v>9.5763965904180608E-3</v>
      </c>
      <c r="G754" s="34">
        <v>0.17462657399301401</v>
      </c>
      <c r="H754" s="35">
        <v>1.0784136154539801</v>
      </c>
      <c r="I754" s="34">
        <v>0.102720750159542</v>
      </c>
      <c r="J754" s="34">
        <v>2.3451698964401101E-2</v>
      </c>
      <c r="K754" s="36">
        <f>Inputs!$B$12*(1+$B754)^4</f>
        <v>168967.95536123824</v>
      </c>
      <c r="L754" s="36">
        <f t="shared" si="110"/>
        <v>19655.642821835343</v>
      </c>
      <c r="M754" s="36">
        <f t="shared" si="111"/>
        <v>213766.35431244591</v>
      </c>
      <c r="N754" s="37">
        <f>M754/Inputs!$B$6</f>
        <v>325.86334498848464</v>
      </c>
      <c r="O754" s="38">
        <f>IF(N754&gt;Inputs!$B$4,1,0)</f>
        <v>0</v>
      </c>
      <c r="P754" s="34">
        <f t="shared" si="112"/>
        <v>7.926905119514091E-2</v>
      </c>
      <c r="Q754" s="36">
        <f>Inputs!$B$12*(1+$B754)^0*$C754+Inputs!$B$29*(1+$D754)^0*Inputs!$B$19+Inputs!$B$30*(1+$E754)^0*Inputs!$B$20+Inputs!$B$31*(1+$F754)^0*Inputs!$B$21+Inputs!$B$22*(1+Inputs!$B$23)^0</f>
        <v>12630.572610009065</v>
      </c>
      <c r="R754" s="36">
        <f>Inputs!$B$12*(1+$B754)^1*$C754+Inputs!$B$29*(1+$D754)^1*Inputs!$B$19+Inputs!$B$30*(1+$E754)^1*Inputs!$B$20+Inputs!$B$31*(1+$F754)^1*Inputs!$B$21+Inputs!$B$22*(1+Inputs!$B$23)^1</f>
        <v>14244.505318076317</v>
      </c>
      <c r="S754" s="36">
        <f>Inputs!$B$12*(1+$B754)^2*$C754+Inputs!$B$29*(1+$D754)^2*Inputs!$B$19+Inputs!$B$30*(1+$E754)^2*Inputs!$B$20+Inputs!$B$31*(1+$F754)^2*Inputs!$B$21+Inputs!$B$22*(1+Inputs!$B$23)^2</f>
        <v>16272.366567398887</v>
      </c>
      <c r="T754" s="36">
        <f>Inputs!$B$12*(1+$B754)^3*$C754+Inputs!$B$29*(1+$D754)^3*Inputs!$B$19+Inputs!$B$30*(1+$E754)^3*Inputs!$B$20+Inputs!$B$31*(1+$F754)^3*Inputs!$B$21+Inputs!$B$22*(1+Inputs!$B$23)^3</f>
        <v>18833.569395156708</v>
      </c>
      <c r="U754" s="36">
        <f>Inputs!$B$12*(1+$B754)^4*$C754+Inputs!$B$29*(1+$D754)^4*Inputs!$B$19+Inputs!$B$30*(1+$E754)^4*Inputs!$B$20+Inputs!$B$31*(1+$F754)^4*Inputs!$B$21+Inputs!$B$22*(1+Inputs!$B$23)^4</f>
        <v>22082.661086449691</v>
      </c>
      <c r="V754" s="35">
        <f>Inputs!$B$13/(Q754*(1-$G754))</f>
        <v>1.2143955964745081</v>
      </c>
      <c r="W754" s="36">
        <f>Inputs!$B$13</f>
        <v>12660</v>
      </c>
      <c r="X754" s="36">
        <f t="shared" si="113"/>
        <v>13878.006668765678</v>
      </c>
      <c r="Y754" s="36">
        <f t="shared" si="114"/>
        <v>15397.106841914763</v>
      </c>
      <c r="Z754" s="36">
        <f t="shared" si="115"/>
        <v>17292.096712100851</v>
      </c>
      <c r="AA754" s="36">
        <f t="shared" si="116"/>
        <v>19655.642821835343</v>
      </c>
      <c r="AB754" s="36">
        <f t="shared" si="117"/>
        <v>58125.642420187301</v>
      </c>
      <c r="AC754" s="36">
        <f t="shared" si="118"/>
        <v>253776.23091164159</v>
      </c>
      <c r="AD754" s="36">
        <f t="shared" si="119"/>
        <v>155640.71189225861</v>
      </c>
    </row>
    <row r="755" spans="1:30" ht="14.25" customHeight="1" x14ac:dyDescent="0.25">
      <c r="A755" s="16">
        <v>739</v>
      </c>
      <c r="B755" s="34">
        <v>0.50494859073411302</v>
      </c>
      <c r="C755" s="34">
        <v>4.5408307098078499E-2</v>
      </c>
      <c r="D755" s="34">
        <v>4.7475128345711097E-2</v>
      </c>
      <c r="E755" s="34">
        <v>5.1052393067258998E-2</v>
      </c>
      <c r="F755" s="34">
        <v>1.22712810141256E-2</v>
      </c>
      <c r="G755" s="34">
        <v>0.172217986259985</v>
      </c>
      <c r="H755" s="35">
        <v>1.1241653813519199</v>
      </c>
      <c r="I755" s="34">
        <v>0.100316271982709</v>
      </c>
      <c r="J755" s="34">
        <v>2.3428357454591101E-2</v>
      </c>
      <c r="K755" s="36">
        <f>Inputs!$B$12*(1+$B755)^4</f>
        <v>307778.23788249097</v>
      </c>
      <c r="L755" s="36">
        <f t="shared" si="110"/>
        <v>21552.246214818548</v>
      </c>
      <c r="M755" s="36">
        <f t="shared" si="111"/>
        <v>238132.8911946585</v>
      </c>
      <c r="N755" s="37">
        <f>M755/Inputs!$B$6</f>
        <v>363.00745608941844</v>
      </c>
      <c r="O755" s="38">
        <f>IF(N755&gt;Inputs!$B$4,1,0)</f>
        <v>0</v>
      </c>
      <c r="P755" s="34">
        <f t="shared" si="112"/>
        <v>7.6887914528117898E-2</v>
      </c>
      <c r="Q755" s="36">
        <f>Inputs!$B$12*(1+$B755)^0*$C755+Inputs!$B$29*(1+$D755)^0*Inputs!$B$19+Inputs!$B$30*(1+$E755)^0*Inputs!$B$20+Inputs!$B$31*(1+$F755)^0*Inputs!$B$21+Inputs!$B$22*(1+Inputs!$B$23)^0</f>
        <v>10746.542453311631</v>
      </c>
      <c r="R755" s="36">
        <f>Inputs!$B$12*(1+$B755)^1*$C755+Inputs!$B$29*(1+$D755)^1*Inputs!$B$19+Inputs!$B$30*(1+$E755)^1*Inputs!$B$20+Inputs!$B$31*(1+$F755)^1*Inputs!$B$21+Inputs!$B$22*(1+Inputs!$B$23)^1</f>
        <v>12393.422322845396</v>
      </c>
      <c r="S755" s="36">
        <f>Inputs!$B$12*(1+$B755)^2*$C755+Inputs!$B$29*(1+$D755)^2*Inputs!$B$19+Inputs!$B$30*(1+$E755)^2*Inputs!$B$20+Inputs!$B$31*(1+$F755)^2*Inputs!$B$21+Inputs!$B$22*(1+Inputs!$B$23)^2</f>
        <v>14747.563413952772</v>
      </c>
      <c r="T755" s="36">
        <f>Inputs!$B$12*(1+$B755)^3*$C755+Inputs!$B$29*(1+$D755)^3*Inputs!$B$19+Inputs!$B$30*(1+$E755)^3*Inputs!$B$20+Inputs!$B$31*(1+$F755)^3*Inputs!$B$21+Inputs!$B$22*(1+Inputs!$B$23)^3</f>
        <v>18160.373505951873</v>
      </c>
      <c r="U755" s="36">
        <f>Inputs!$B$12*(1+$B755)^4*$C755+Inputs!$B$29*(1+$D755)^4*Inputs!$B$19+Inputs!$B$30*(1+$E755)^4*Inputs!$B$20+Inputs!$B$31*(1+$F755)^4*Inputs!$B$21+Inputs!$B$22*(1+Inputs!$B$23)^4</f>
        <v>23160.415534084423</v>
      </c>
      <c r="V755" s="35">
        <f>Inputs!$B$13/(Q755*(1-$G755))</f>
        <v>1.4231443773725265</v>
      </c>
      <c r="W755" s="36">
        <f>Inputs!$B$13</f>
        <v>12660</v>
      </c>
      <c r="X755" s="36">
        <f t="shared" si="113"/>
        <v>13833.302022234297</v>
      </c>
      <c r="Y755" s="36">
        <f t="shared" si="114"/>
        <v>15548.482948885492</v>
      </c>
      <c r="Z755" s="36">
        <f t="shared" si="115"/>
        <v>18023.012835568337</v>
      </c>
      <c r="AA755" s="36">
        <f t="shared" si="116"/>
        <v>21552.246214818548</v>
      </c>
      <c r="AB755" s="36">
        <f t="shared" si="117"/>
        <v>60262.267884779045</v>
      </c>
      <c r="AC755" s="36">
        <f t="shared" si="118"/>
        <v>286874.47277585306</v>
      </c>
      <c r="AD755" s="36">
        <f t="shared" si="119"/>
        <v>177870.62330987945</v>
      </c>
    </row>
    <row r="756" spans="1:30" ht="14.25" customHeight="1" x14ac:dyDescent="0.25">
      <c r="A756" s="16">
        <v>740</v>
      </c>
      <c r="B756" s="34">
        <v>0.27697909490364198</v>
      </c>
      <c r="C756" s="34">
        <v>0.106964932142706</v>
      </c>
      <c r="D756" s="34">
        <v>2.6835772732962501E-2</v>
      </c>
      <c r="E756" s="34">
        <v>4.0952456029784902E-2</v>
      </c>
      <c r="F756" s="34">
        <v>8.0911050880080708E-3</v>
      </c>
      <c r="G756" s="34">
        <v>0.18675814345393599</v>
      </c>
      <c r="H756" s="35">
        <v>1.0506406349578501</v>
      </c>
      <c r="I756" s="34">
        <v>9.3329606121624997E-2</v>
      </c>
      <c r="J756" s="34">
        <v>2.70704910219162E-2</v>
      </c>
      <c r="K756" s="36">
        <f>Inputs!$B$12*(1+$B756)^4</f>
        <v>159546.17647220957</v>
      </c>
      <c r="L756" s="36">
        <f t="shared" si="110"/>
        <v>22003.873921137467</v>
      </c>
      <c r="M756" s="36">
        <f t="shared" si="111"/>
        <v>281545.9917393158</v>
      </c>
      <c r="N756" s="37">
        <f>M756/Inputs!$B$6</f>
        <v>429.18596301724966</v>
      </c>
      <c r="O756" s="38">
        <f>IF(N756&gt;Inputs!$B$4,1,0)</f>
        <v>1</v>
      </c>
      <c r="P756" s="34">
        <f t="shared" si="112"/>
        <v>6.6259115099708804E-2</v>
      </c>
      <c r="Q756" s="36">
        <f>Inputs!$B$12*(1+$B756)^0*$C756+Inputs!$B$29*(1+$D756)^0*Inputs!$B$19+Inputs!$B$30*(1+$E756)^0*Inputs!$B$20+Inputs!$B$31*(1+$F756)^0*Inputs!$B$21+Inputs!$B$22*(1+Inputs!$B$23)^0</f>
        <v>14439.939955989281</v>
      </c>
      <c r="R756" s="36">
        <f>Inputs!$B$12*(1+$B756)^1*$C756+Inputs!$B$29*(1+$D756)^1*Inputs!$B$19+Inputs!$B$30*(1+$E756)^1*Inputs!$B$20+Inputs!$B$31*(1+$F756)^1*Inputs!$B$21+Inputs!$B$22*(1+Inputs!$B$23)^1</f>
        <v>16376.407041780894</v>
      </c>
      <c r="S756" s="36">
        <f>Inputs!$B$12*(1+$B756)^2*$C756+Inputs!$B$29*(1+$D756)^2*Inputs!$B$19+Inputs!$B$30*(1+$E756)^2*Inputs!$B$20+Inputs!$B$31*(1+$F756)^2*Inputs!$B$21+Inputs!$B$22*(1+Inputs!$B$23)^2</f>
        <v>18810.04970084747</v>
      </c>
      <c r="T756" s="36">
        <f>Inputs!$B$12*(1+$B756)^3*$C756+Inputs!$B$29*(1+$D756)^3*Inputs!$B$19+Inputs!$B$30*(1+$E756)^3*Inputs!$B$20+Inputs!$B$31*(1+$F756)^3*Inputs!$B$21+Inputs!$B$22*(1+Inputs!$B$23)^3</f>
        <v>21877.419037426822</v>
      </c>
      <c r="U756" s="36">
        <f>Inputs!$B$12*(1+$B756)^4*$C756+Inputs!$B$29*(1+$D756)^4*Inputs!$B$19+Inputs!$B$30*(1+$E756)^4*Inputs!$B$20+Inputs!$B$31*(1+$F756)^4*Inputs!$B$21+Inputs!$B$22*(1+Inputs!$B$23)^4</f>
        <v>25752.846010484678</v>
      </c>
      <c r="V756" s="35">
        <f>Inputs!$B$13/(Q756*(1-$G756))</f>
        <v>1.0780740569328229</v>
      </c>
      <c r="W756" s="36">
        <f>Inputs!$B$13</f>
        <v>12660</v>
      </c>
      <c r="X756" s="36">
        <f t="shared" si="113"/>
        <v>14266.428929892614</v>
      </c>
      <c r="Y756" s="36">
        <f t="shared" si="114"/>
        <v>16281.601767543727</v>
      </c>
      <c r="Z756" s="36">
        <f t="shared" si="115"/>
        <v>18814.633803198478</v>
      </c>
      <c r="AA756" s="36">
        <f t="shared" si="116"/>
        <v>22003.873921137467</v>
      </c>
      <c r="AB756" s="36">
        <f t="shared" si="117"/>
        <v>63223.627559444918</v>
      </c>
      <c r="AC756" s="36">
        <f t="shared" si="118"/>
        <v>341078.0472778501</v>
      </c>
      <c r="AD756" s="36">
        <f t="shared" si="119"/>
        <v>218322.3641798709</v>
      </c>
    </row>
    <row r="757" spans="1:30" ht="14.25" customHeight="1" x14ac:dyDescent="0.25">
      <c r="A757" s="16">
        <v>741</v>
      </c>
      <c r="B757" s="34">
        <v>0.358386219842798</v>
      </c>
      <c r="C757" s="34">
        <v>8.2227083247309096E-2</v>
      </c>
      <c r="D757" s="34">
        <v>3.3438934591808599E-2</v>
      </c>
      <c r="E757" s="34">
        <v>4.3971010660176398E-2</v>
      </c>
      <c r="F757" s="34">
        <v>3.5735732889524502E-2</v>
      </c>
      <c r="G757" s="34">
        <v>0.166038779357433</v>
      </c>
      <c r="H757" s="35">
        <v>1.01398007964304</v>
      </c>
      <c r="I757" s="34">
        <v>8.9320796691204699E-2</v>
      </c>
      <c r="J757" s="34">
        <v>2.6880345451245902E-2</v>
      </c>
      <c r="K757" s="36">
        <f>Inputs!$B$12*(1+$B757)^4</f>
        <v>204288.68799336557</v>
      </c>
      <c r="L757" s="36">
        <f t="shared" si="110"/>
        <v>22110.689475327181</v>
      </c>
      <c r="M757" s="36">
        <f t="shared" si="111"/>
        <v>300927.88977407321</v>
      </c>
      <c r="N757" s="37">
        <f>M757/Inputs!$B$6</f>
        <v>458.73153928974574</v>
      </c>
      <c r="O757" s="38">
        <f>IF(N757&gt;Inputs!$B$4,1,0)</f>
        <v>1</v>
      </c>
      <c r="P757" s="34">
        <f t="shared" si="112"/>
        <v>6.2440451239958797E-2</v>
      </c>
      <c r="Q757" s="36">
        <f>Inputs!$B$12*(1+$B757)^0*$C757+Inputs!$B$29*(1+$D757)^0*Inputs!$B$19+Inputs!$B$30*(1+$E757)^0*Inputs!$B$20+Inputs!$B$31*(1+$F757)^0*Inputs!$B$21+Inputs!$B$22*(1+Inputs!$B$23)^0</f>
        <v>12955.669022265469</v>
      </c>
      <c r="R757" s="36">
        <f>Inputs!$B$12*(1+$B757)^1*$C757+Inputs!$B$29*(1+$D757)^1*Inputs!$B$19+Inputs!$B$30*(1+$E757)^1*Inputs!$B$20+Inputs!$B$31*(1+$F757)^1*Inputs!$B$21+Inputs!$B$22*(1+Inputs!$B$23)^1</f>
        <v>15036.774438207591</v>
      </c>
      <c r="S757" s="36">
        <f>Inputs!$B$12*(1+$B757)^2*$C757+Inputs!$B$29*(1+$D757)^2*Inputs!$B$19+Inputs!$B$30*(1+$E757)^2*Inputs!$B$20+Inputs!$B$31*(1+$F757)^2*Inputs!$B$21+Inputs!$B$22*(1+Inputs!$B$23)^2</f>
        <v>17763.793375553043</v>
      </c>
      <c r="T757" s="36">
        <f>Inputs!$B$12*(1+$B757)^3*$C757+Inputs!$B$29*(1+$D757)^3*Inputs!$B$19+Inputs!$B$30*(1+$E757)^3*Inputs!$B$20+Inputs!$B$31*(1+$F757)^3*Inputs!$B$21+Inputs!$B$22*(1+Inputs!$B$23)^3</f>
        <v>21364.307966264976</v>
      </c>
      <c r="U757" s="36">
        <f>Inputs!$B$12*(1+$B757)^4*$C757+Inputs!$B$29*(1+$D757)^4*Inputs!$B$19+Inputs!$B$30*(1+$E757)^4*Inputs!$B$20+Inputs!$B$31*(1+$F757)^4*Inputs!$B$21+Inputs!$B$22*(1+Inputs!$B$23)^4</f>
        <v>26147.309403369876</v>
      </c>
      <c r="V757" s="35">
        <f>Inputs!$B$13/(Q757*(1-$G757))</f>
        <v>1.171731228642281</v>
      </c>
      <c r="W757" s="36">
        <f>Inputs!$B$13</f>
        <v>12660</v>
      </c>
      <c r="X757" s="36">
        <f t="shared" si="113"/>
        <v>14199.057998518505</v>
      </c>
      <c r="Y757" s="36">
        <f t="shared" si="114"/>
        <v>16189.907698771718</v>
      </c>
      <c r="Z757" s="36">
        <f t="shared" si="115"/>
        <v>18768.75071651327</v>
      </c>
      <c r="AA757" s="36">
        <f t="shared" si="116"/>
        <v>22110.689475327181</v>
      </c>
      <c r="AB757" s="36">
        <f t="shared" si="117"/>
        <v>63857.606376150776</v>
      </c>
      <c r="AC757" s="36">
        <f t="shared" si="118"/>
        <v>363626.97571376781</v>
      </c>
      <c r="AD757" s="36">
        <f t="shared" si="119"/>
        <v>237070.28339792241</v>
      </c>
    </row>
    <row r="758" spans="1:30" ht="14.25" customHeight="1" x14ac:dyDescent="0.25">
      <c r="A758" s="16">
        <v>742</v>
      </c>
      <c r="B758" s="34">
        <v>0.32390584589660698</v>
      </c>
      <c r="C758" s="34">
        <v>8.1597690387944705E-2</v>
      </c>
      <c r="D758" s="34">
        <v>2.2417954920757099E-2</v>
      </c>
      <c r="E758" s="34">
        <v>4.7663197459707603E-2</v>
      </c>
      <c r="F758" s="34">
        <v>2.2514520765161999E-2</v>
      </c>
      <c r="G758" s="34">
        <v>0.188560292948727</v>
      </c>
      <c r="H758" s="35">
        <v>1.05063891689843</v>
      </c>
      <c r="I758" s="34">
        <v>9.6153006348143305E-2</v>
      </c>
      <c r="J758" s="34">
        <v>2.8839237332377799E-2</v>
      </c>
      <c r="K758" s="36">
        <f>Inputs!$B$12*(1+$B758)^4</f>
        <v>184323.0507377426</v>
      </c>
      <c r="L758" s="36">
        <f t="shared" si="110"/>
        <v>20472.56424467672</v>
      </c>
      <c r="M758" s="36">
        <f t="shared" si="111"/>
        <v>258007.79526725283</v>
      </c>
      <c r="N758" s="37">
        <f>M758/Inputs!$B$6</f>
        <v>393.30456595617812</v>
      </c>
      <c r="O758" s="38">
        <f>IF(N758&gt;Inputs!$B$4,1,0)</f>
        <v>0</v>
      </c>
      <c r="P758" s="34">
        <f t="shared" si="112"/>
        <v>6.7313769015765509E-2</v>
      </c>
      <c r="Q758" s="36">
        <f>Inputs!$B$12*(1+$B758)^0*$C758+Inputs!$B$29*(1+$D758)^0*Inputs!$B$19+Inputs!$B$30*(1+$E758)^0*Inputs!$B$20+Inputs!$B$31*(1+$F758)^0*Inputs!$B$21+Inputs!$B$22*(1+Inputs!$B$23)^0</f>
        <v>12917.905450703605</v>
      </c>
      <c r="R758" s="36">
        <f>Inputs!$B$12*(1+$B758)^1*$C758+Inputs!$B$29*(1+$D758)^1*Inputs!$B$19+Inputs!$B$30*(1+$E758)^1*Inputs!$B$20+Inputs!$B$31*(1+$F758)^1*Inputs!$B$21+Inputs!$B$22*(1+Inputs!$B$23)^1</f>
        <v>14729.911891940821</v>
      </c>
      <c r="S758" s="36">
        <f>Inputs!$B$12*(1+$B758)^2*$C758+Inputs!$B$29*(1+$D758)^2*Inputs!$B$19+Inputs!$B$30*(1+$E758)^2*Inputs!$B$20+Inputs!$B$31*(1+$F758)^2*Inputs!$B$21+Inputs!$B$22*(1+Inputs!$B$23)^2</f>
        <v>17063.145976505482</v>
      </c>
      <c r="T758" s="36">
        <f>Inputs!$B$12*(1+$B758)^3*$C758+Inputs!$B$29*(1+$D758)^3*Inputs!$B$19+Inputs!$B$30*(1+$E758)^3*Inputs!$B$20+Inputs!$B$31*(1+$F758)^3*Inputs!$B$21+Inputs!$B$22*(1+Inputs!$B$23)^3</f>
        <v>20084.280098822564</v>
      </c>
      <c r="U758" s="36">
        <f>Inputs!$B$12*(1+$B758)^4*$C758+Inputs!$B$29*(1+$D758)^4*Inputs!$B$19+Inputs!$B$30*(1+$E758)^4*Inputs!$B$20+Inputs!$B$31*(1+$F758)^4*Inputs!$B$21+Inputs!$B$22*(1+Inputs!$B$23)^4</f>
        <v>24013.889252142384</v>
      </c>
      <c r="V758" s="35">
        <f>Inputs!$B$13/(Q758*(1-$G758))</f>
        <v>1.2077730885454199</v>
      </c>
      <c r="W758" s="36">
        <f>Inputs!$B$13</f>
        <v>12660</v>
      </c>
      <c r="X758" s="36">
        <f t="shared" si="113"/>
        <v>13966.29579864659</v>
      </c>
      <c r="Y758" s="36">
        <f t="shared" si="114"/>
        <v>15634.663555614039</v>
      </c>
      <c r="Z758" s="36">
        <f t="shared" si="115"/>
        <v>17762.665085485736</v>
      </c>
      <c r="AA758" s="36">
        <f t="shared" si="116"/>
        <v>20472.56424467672</v>
      </c>
      <c r="AB758" s="36">
        <f t="shared" si="117"/>
        <v>60283.536215964195</v>
      </c>
      <c r="AC758" s="36">
        <f t="shared" si="118"/>
        <v>312907.4139170273</v>
      </c>
      <c r="AD758" s="36">
        <f t="shared" si="119"/>
        <v>197724.25905128862</v>
      </c>
    </row>
    <row r="759" spans="1:30" ht="14.25" customHeight="1" x14ac:dyDescent="0.25">
      <c r="A759" s="16">
        <v>743</v>
      </c>
      <c r="B759" s="34">
        <v>0.39325193046458101</v>
      </c>
      <c r="C759" s="34">
        <v>5.9649345682667401E-2</v>
      </c>
      <c r="D759" s="34">
        <v>2.8494798351370299E-2</v>
      </c>
      <c r="E759" s="34">
        <v>4.1426613353766899E-2</v>
      </c>
      <c r="F759" s="34">
        <v>-5.8191512228331303E-3</v>
      </c>
      <c r="G759" s="34">
        <v>0.214991907602573</v>
      </c>
      <c r="H759" s="35">
        <v>0.99847634520575701</v>
      </c>
      <c r="I759" s="34">
        <v>0.104675280121585</v>
      </c>
      <c r="J759" s="34">
        <v>1.8789237374847001E-2</v>
      </c>
      <c r="K759" s="36">
        <f>Inputs!$B$12*(1+$B759)^4</f>
        <v>226084.01871784971</v>
      </c>
      <c r="L759" s="36">
        <f t="shared" si="110"/>
        <v>17204.614336912964</v>
      </c>
      <c r="M759" s="36">
        <f t="shared" si="111"/>
        <v>177853.75934809173</v>
      </c>
      <c r="N759" s="37">
        <f>M759/Inputs!$B$6</f>
        <v>271.11853559160323</v>
      </c>
      <c r="O759" s="38">
        <f>IF(N759&gt;Inputs!$B$4,1,0)</f>
        <v>0</v>
      </c>
      <c r="P759" s="34">
        <f t="shared" si="112"/>
        <v>8.5886042746738001E-2</v>
      </c>
      <c r="Q759" s="36">
        <f>Inputs!$B$12*(1+$B759)^0*$C759+Inputs!$B$29*(1+$D759)^0*Inputs!$B$19+Inputs!$B$30*(1+$E759)^0*Inputs!$B$20+Inputs!$B$31*(1+$F759)^0*Inputs!$B$21+Inputs!$B$22*(1+Inputs!$B$23)^0</f>
        <v>11601.004768386967</v>
      </c>
      <c r="R759" s="36">
        <f>Inputs!$B$12*(1+$B759)^1*$C759+Inputs!$B$29*(1+$D759)^1*Inputs!$B$19+Inputs!$B$30*(1+$E759)^1*Inputs!$B$20+Inputs!$B$31*(1+$F759)^1*Inputs!$B$21+Inputs!$B$22*(1+Inputs!$B$23)^1</f>
        <v>13111.169278601294</v>
      </c>
      <c r="S759" s="36">
        <f>Inputs!$B$12*(1+$B759)^2*$C759+Inputs!$B$29*(1+$D759)^2*Inputs!$B$19+Inputs!$B$30*(1+$E759)^2*Inputs!$B$20+Inputs!$B$31*(1+$F759)^2*Inputs!$B$21+Inputs!$B$22*(1+Inputs!$B$23)^2</f>
        <v>15179.879026265346</v>
      </c>
      <c r="T759" s="36">
        <f>Inputs!$B$12*(1+$B759)^3*$C759+Inputs!$B$29*(1+$D759)^3*Inputs!$B$19+Inputs!$B$30*(1+$E759)^3*Inputs!$B$20+Inputs!$B$31*(1+$F759)^3*Inputs!$B$21+Inputs!$B$22*(1+Inputs!$B$23)^3</f>
        <v>18024.981254107333</v>
      </c>
      <c r="U759" s="36">
        <f>Inputs!$B$12*(1+$B759)^4*$C759+Inputs!$B$29*(1+$D759)^4*Inputs!$B$19+Inputs!$B$30*(1+$E759)^4*Inputs!$B$20+Inputs!$B$31*(1+$F759)^4*Inputs!$B$21+Inputs!$B$22*(1+Inputs!$B$23)^4</f>
        <v>21949.924336805412</v>
      </c>
      <c r="V759" s="35">
        <f>Inputs!$B$13/(Q759*(1-$G759))</f>
        <v>1.3901573704104562</v>
      </c>
      <c r="W759" s="36">
        <f>Inputs!$B$13</f>
        <v>12660</v>
      </c>
      <c r="X759" s="36">
        <f t="shared" si="113"/>
        <v>13300.187655056683</v>
      </c>
      <c r="Y759" s="36">
        <f t="shared" si="114"/>
        <v>14231.871266947188</v>
      </c>
      <c r="Z759" s="36">
        <f t="shared" si="115"/>
        <v>15513.744554777373</v>
      </c>
      <c r="AA759" s="36">
        <f t="shared" si="116"/>
        <v>17204.614336912964</v>
      </c>
      <c r="AB759" s="36">
        <f t="shared" si="117"/>
        <v>53793.261703591648</v>
      </c>
      <c r="AC759" s="36">
        <f t="shared" si="118"/>
        <v>204082.93779838443</v>
      </c>
      <c r="AD759" s="36">
        <f t="shared" si="119"/>
        <v>124060.49764450006</v>
      </c>
    </row>
    <row r="760" spans="1:30" ht="14.25" customHeight="1" x14ac:dyDescent="0.25">
      <c r="A760" s="16">
        <v>744</v>
      </c>
      <c r="B760" s="34">
        <v>0.403815027943976</v>
      </c>
      <c r="C760" s="34">
        <v>5.20378434106493E-2</v>
      </c>
      <c r="D760" s="34">
        <v>1.9894440082838701E-2</v>
      </c>
      <c r="E760" s="34">
        <v>6.1469962133265901E-2</v>
      </c>
      <c r="F760" s="34">
        <v>1.5756703958844501E-2</v>
      </c>
      <c r="G760" s="34">
        <v>0.18550142550985499</v>
      </c>
      <c r="H760" s="35">
        <v>0.95219077829465304</v>
      </c>
      <c r="I760" s="34">
        <v>9.2472844891761094E-2</v>
      </c>
      <c r="J760" s="34">
        <v>2.9981209086740498E-2</v>
      </c>
      <c r="K760" s="36">
        <f>Inputs!$B$12*(1+$B760)^4</f>
        <v>233018.71308369579</v>
      </c>
      <c r="L760" s="36">
        <f t="shared" si="110"/>
        <v>16362.226140792496</v>
      </c>
      <c r="M760" s="36">
        <f t="shared" si="111"/>
        <v>227739.01488379785</v>
      </c>
      <c r="N760" s="37">
        <f>M760/Inputs!$B$6</f>
        <v>347.16313244481381</v>
      </c>
      <c r="O760" s="38">
        <f>IF(N760&gt;Inputs!$B$4,1,0)</f>
        <v>0</v>
      </c>
      <c r="P760" s="34">
        <f t="shared" si="112"/>
        <v>6.2491635805020596E-2</v>
      </c>
      <c r="Q760" s="36">
        <f>Inputs!$B$12*(1+$B760)^0*$C760+Inputs!$B$29*(1+$D760)^0*Inputs!$B$19+Inputs!$B$30*(1+$E760)^0*Inputs!$B$20+Inputs!$B$31*(1+$F760)^0*Inputs!$B$21+Inputs!$B$22*(1+Inputs!$B$23)^0</f>
        <v>11144.314632065878</v>
      </c>
      <c r="R760" s="36">
        <f>Inputs!$B$12*(1+$B760)^1*$C760+Inputs!$B$29*(1+$D760)^1*Inputs!$B$19+Inputs!$B$30*(1+$E760)^1*Inputs!$B$20+Inputs!$B$31*(1+$F760)^1*Inputs!$B$21+Inputs!$B$22*(1+Inputs!$B$23)^1</f>
        <v>12627.179897464503</v>
      </c>
      <c r="S760" s="36">
        <f>Inputs!$B$12*(1+$B760)^2*$C760+Inputs!$B$29*(1+$D760)^2*Inputs!$B$19+Inputs!$B$30*(1+$E760)^2*Inputs!$B$20+Inputs!$B$31*(1+$F760)^2*Inputs!$B$21+Inputs!$B$22*(1+Inputs!$B$23)^2</f>
        <v>14629.024563679443</v>
      </c>
      <c r="T760" s="36">
        <f>Inputs!$B$12*(1+$B760)^3*$C760+Inputs!$B$29*(1+$D760)^3*Inputs!$B$19+Inputs!$B$30*(1+$E760)^3*Inputs!$B$20+Inputs!$B$31*(1+$F760)^3*Inputs!$B$21+Inputs!$B$22*(1+Inputs!$B$23)^3</f>
        <v>17356.010791366491</v>
      </c>
      <c r="U760" s="36">
        <f>Inputs!$B$12*(1+$B760)^4*$C760+Inputs!$B$29*(1+$D760)^4*Inputs!$B$19+Inputs!$B$30*(1+$E760)^4*Inputs!$B$20+Inputs!$B$31*(1+$F760)^4*Inputs!$B$21+Inputs!$B$22*(1+Inputs!$B$23)^4</f>
        <v>21097.358901439617</v>
      </c>
      <c r="V760" s="35">
        <f>Inputs!$B$13/(Q760*(1-$G760))</f>
        <v>1.3947295819654129</v>
      </c>
      <c r="W760" s="36">
        <f>Inputs!$B$13</f>
        <v>12660</v>
      </c>
      <c r="X760" s="36">
        <f t="shared" si="113"/>
        <v>13206.684748288779</v>
      </c>
      <c r="Y760" s="36">
        <f t="shared" si="114"/>
        <v>13982.153146666253</v>
      </c>
      <c r="Z760" s="36">
        <f t="shared" si="115"/>
        <v>15024.575045753967</v>
      </c>
      <c r="AA760" s="36">
        <f t="shared" si="116"/>
        <v>16362.226140792496</v>
      </c>
      <c r="AB760" s="36">
        <f t="shared" si="117"/>
        <v>54439.819785066429</v>
      </c>
      <c r="AC760" s="36">
        <f t="shared" si="118"/>
        <v>269680.6580071979</v>
      </c>
      <c r="AD760" s="36">
        <f t="shared" si="119"/>
        <v>173299.1950987314</v>
      </c>
    </row>
    <row r="761" spans="1:30" ht="14.25" customHeight="1" x14ac:dyDescent="0.25">
      <c r="A761" s="16">
        <v>745</v>
      </c>
      <c r="B761" s="34">
        <v>0.34561523569580699</v>
      </c>
      <c r="C761" s="34">
        <v>7.7414963678151205E-2</v>
      </c>
      <c r="D761" s="34">
        <v>3.0959512251996099E-2</v>
      </c>
      <c r="E761" s="34">
        <v>2.2627850491057401E-2</v>
      </c>
      <c r="F761" s="34">
        <v>1.19019216454138E-2</v>
      </c>
      <c r="G761" s="34">
        <v>0.21822673939154699</v>
      </c>
      <c r="H761" s="35">
        <v>1.0499524501472901</v>
      </c>
      <c r="I761" s="34">
        <v>9.2237910433443093E-2</v>
      </c>
      <c r="J761" s="34">
        <v>3.2056607451739702E-2</v>
      </c>
      <c r="K761" s="36">
        <f>Inputs!$B$12*(1+$B761)^4</f>
        <v>196713.80251655818</v>
      </c>
      <c r="L761" s="36">
        <f t="shared" si="110"/>
        <v>19571.42250011845</v>
      </c>
      <c r="M761" s="36">
        <f t="shared" si="111"/>
        <v>275340.26083489024</v>
      </c>
      <c r="N761" s="37">
        <f>M761/Inputs!$B$6</f>
        <v>419.72600737025954</v>
      </c>
      <c r="O761" s="38">
        <f>IF(N761&gt;Inputs!$B$4,1,0)</f>
        <v>1</v>
      </c>
      <c r="P761" s="34">
        <f t="shared" si="112"/>
        <v>6.0181302981703391E-2</v>
      </c>
      <c r="Q761" s="36">
        <f>Inputs!$B$12*(1+$B761)^0*$C761+Inputs!$B$29*(1+$D761)^0*Inputs!$B$19+Inputs!$B$30*(1+$E761)^0*Inputs!$B$20+Inputs!$B$31*(1+$F761)^0*Inputs!$B$21+Inputs!$B$22*(1+Inputs!$B$23)^0</f>
        <v>12666.941848115996</v>
      </c>
      <c r="R761" s="36">
        <f>Inputs!$B$12*(1+$B761)^1*$C761+Inputs!$B$29*(1+$D761)^1*Inputs!$B$19+Inputs!$B$30*(1+$E761)^1*Inputs!$B$20+Inputs!$B$31*(1+$F761)^1*Inputs!$B$21+Inputs!$B$22*(1+Inputs!$B$23)^1</f>
        <v>14415.93429468539</v>
      </c>
      <c r="S761" s="36">
        <f>Inputs!$B$12*(1+$B761)^2*$C761+Inputs!$B$29*(1+$D761)^2*Inputs!$B$19+Inputs!$B$30*(1+$E761)^2*Inputs!$B$20+Inputs!$B$31*(1+$F761)^2*Inputs!$B$21+Inputs!$B$22*(1+Inputs!$B$23)^2</f>
        <v>16722.775773222198</v>
      </c>
      <c r="T761" s="36">
        <f>Inputs!$B$12*(1+$B761)^3*$C761+Inputs!$B$29*(1+$D761)^3*Inputs!$B$19+Inputs!$B$30*(1+$E761)^3*Inputs!$B$20+Inputs!$B$31*(1+$F761)^3*Inputs!$B$21+Inputs!$B$22*(1+Inputs!$B$23)^3</f>
        <v>19779.297345747313</v>
      </c>
      <c r="U761" s="36">
        <f>Inputs!$B$12*(1+$B761)^4*$C761+Inputs!$B$29*(1+$D761)^4*Inputs!$B$19+Inputs!$B$30*(1+$E761)^4*Inputs!$B$20+Inputs!$B$31*(1+$F761)^4*Inputs!$B$21+Inputs!$B$22*(1+Inputs!$B$23)^4</f>
        <v>23843.606676985568</v>
      </c>
      <c r="V761" s="35">
        <f>Inputs!$B$13/(Q761*(1-$G761))</f>
        <v>1.2784422563739701</v>
      </c>
      <c r="W761" s="36">
        <f>Inputs!$B$13</f>
        <v>12660</v>
      </c>
      <c r="X761" s="36">
        <f t="shared" si="113"/>
        <v>13764.264378771031</v>
      </c>
      <c r="Y761" s="36">
        <f t="shared" si="114"/>
        <v>15220.039731107456</v>
      </c>
      <c r="Z761" s="36">
        <f t="shared" si="115"/>
        <v>17118.617036320618</v>
      </c>
      <c r="AA761" s="36">
        <f t="shared" si="116"/>
        <v>19571.42250011845</v>
      </c>
      <c r="AB761" s="36">
        <f t="shared" si="117"/>
        <v>59427.608307335504</v>
      </c>
      <c r="AC761" s="36">
        <f t="shared" si="118"/>
        <v>335632.74485130096</v>
      </c>
      <c r="AD761" s="36">
        <f t="shared" si="119"/>
        <v>215912.65252755472</v>
      </c>
    </row>
    <row r="762" spans="1:30" ht="14.25" customHeight="1" x14ac:dyDescent="0.25">
      <c r="A762" s="16">
        <v>746</v>
      </c>
      <c r="B762" s="34">
        <v>0.25555240111078897</v>
      </c>
      <c r="C762" s="34">
        <v>8.2699402961799603E-2</v>
      </c>
      <c r="D762" s="34">
        <v>3.2447000942481603E-2</v>
      </c>
      <c r="E762" s="34">
        <v>7.2482742947466997E-2</v>
      </c>
      <c r="F762" s="34">
        <v>2.2393979803188399E-2</v>
      </c>
      <c r="G762" s="34">
        <v>0.21057871742735901</v>
      </c>
      <c r="H762" s="35">
        <v>1.0364266474450601</v>
      </c>
      <c r="I762" s="34">
        <v>0.100909802032524</v>
      </c>
      <c r="J762" s="34">
        <v>3.3523935297438703E-2</v>
      </c>
      <c r="K762" s="36">
        <f>Inputs!$B$12*(1+$B762)^4</f>
        <v>149104.45583189258</v>
      </c>
      <c r="L762" s="36">
        <f t="shared" si="110"/>
        <v>17789.247642069498</v>
      </c>
      <c r="M762" s="36">
        <f t="shared" si="111"/>
        <v>224562.4361293109</v>
      </c>
      <c r="N762" s="37">
        <f>M762/Inputs!$B$6</f>
        <v>342.3207867824861</v>
      </c>
      <c r="O762" s="38">
        <f>IF(N762&gt;Inputs!$B$4,1,0)</f>
        <v>0</v>
      </c>
      <c r="P762" s="34">
        <f t="shared" si="112"/>
        <v>6.7385866735085301E-2</v>
      </c>
      <c r="Q762" s="36">
        <f>Inputs!$B$12*(1+$B762)^0*$C762+Inputs!$B$29*(1+$D762)^0*Inputs!$B$19+Inputs!$B$30*(1+$E762)^0*Inputs!$B$20+Inputs!$B$31*(1+$F762)^0*Inputs!$B$21+Inputs!$B$22*(1+Inputs!$B$23)^0</f>
        <v>12984.008205134898</v>
      </c>
      <c r="R762" s="36">
        <f>Inputs!$B$12*(1+$B762)^1*$C762+Inputs!$B$29*(1+$D762)^1*Inputs!$B$19+Inputs!$B$30*(1+$E762)^1*Inputs!$B$20+Inputs!$B$31*(1+$F762)^1*Inputs!$B$21+Inputs!$B$22*(1+Inputs!$B$23)^1</f>
        <v>14573.103085193507</v>
      </c>
      <c r="S762" s="36">
        <f>Inputs!$B$12*(1+$B762)^2*$C762+Inputs!$B$29*(1+$D762)^2*Inputs!$B$19+Inputs!$B$30*(1+$E762)^2*Inputs!$B$20+Inputs!$B$31*(1+$F762)^2*Inputs!$B$21+Inputs!$B$22*(1+Inputs!$B$23)^2</f>
        <v>16503.103847532511</v>
      </c>
      <c r="T762" s="36">
        <f>Inputs!$B$12*(1+$B762)^3*$C762+Inputs!$B$29*(1+$D762)^3*Inputs!$B$19+Inputs!$B$30*(1+$E762)^3*Inputs!$B$20+Inputs!$B$31*(1+$F762)^3*Inputs!$B$21+Inputs!$B$22*(1+Inputs!$B$23)^3</f>
        <v>18857.879751685425</v>
      </c>
      <c r="U762" s="36">
        <f>Inputs!$B$12*(1+$B762)^4*$C762+Inputs!$B$29*(1+$D762)^4*Inputs!$B$19+Inputs!$B$30*(1+$E762)^4*Inputs!$B$20+Inputs!$B$31*(1+$F762)^4*Inputs!$B$21+Inputs!$B$22*(1+Inputs!$B$23)^4</f>
        <v>21742.535092384918</v>
      </c>
      <c r="V762" s="35">
        <f>Inputs!$B$13/(Q762*(1-$G762))</f>
        <v>1.2351397359988259</v>
      </c>
      <c r="W762" s="36">
        <f>Inputs!$B$13</f>
        <v>12660</v>
      </c>
      <c r="X762" s="36">
        <f t="shared" si="113"/>
        <v>13637.925335233589</v>
      </c>
      <c r="Y762" s="36">
        <f t="shared" si="114"/>
        <v>14796.871440059935</v>
      </c>
      <c r="Z762" s="36">
        <f t="shared" si="115"/>
        <v>16168.639337586146</v>
      </c>
      <c r="AA762" s="36">
        <f t="shared" si="116"/>
        <v>17789.247642069498</v>
      </c>
      <c r="AB762" s="36">
        <f t="shared" si="117"/>
        <v>55848.635674049612</v>
      </c>
      <c r="AC762" s="36">
        <f t="shared" si="118"/>
        <v>272840.79169437545</v>
      </c>
      <c r="AD762" s="36">
        <f t="shared" si="119"/>
        <v>168713.80045526128</v>
      </c>
    </row>
    <row r="763" spans="1:30" ht="14.25" customHeight="1" x14ac:dyDescent="0.25">
      <c r="A763" s="16">
        <v>747</v>
      </c>
      <c r="B763" s="34">
        <v>0.25495613490816099</v>
      </c>
      <c r="C763" s="34">
        <v>6.7427480317186206E-2</v>
      </c>
      <c r="D763" s="34">
        <v>2.4659807887236099E-2</v>
      </c>
      <c r="E763" s="34">
        <v>1.8381343207230599E-2</v>
      </c>
      <c r="F763" s="34">
        <v>3.7993515072391501E-2</v>
      </c>
      <c r="G763" s="34">
        <v>0.20117651420605501</v>
      </c>
      <c r="H763" s="35">
        <v>0.93808290166472896</v>
      </c>
      <c r="I763" s="34">
        <v>9.7630504049314601E-2</v>
      </c>
      <c r="J763" s="34">
        <v>2.0075273239396101E-2</v>
      </c>
      <c r="K763" s="36">
        <f>Inputs!$B$12*(1+$B763)^4</f>
        <v>148821.41663726119</v>
      </c>
      <c r="L763" s="36">
        <f t="shared" si="110"/>
        <v>14253.859809413369</v>
      </c>
      <c r="M763" s="36">
        <f t="shared" si="111"/>
        <v>168535.52211203327</v>
      </c>
      <c r="N763" s="37">
        <f>M763/Inputs!$B$6</f>
        <v>256.91390565858728</v>
      </c>
      <c r="O763" s="38">
        <f>IF(N763&gt;Inputs!$B$4,1,0)</f>
        <v>0</v>
      </c>
      <c r="P763" s="34">
        <f t="shared" si="112"/>
        <v>7.7555230809918496E-2</v>
      </c>
      <c r="Q763" s="36">
        <f>Inputs!$B$12*(1+$B763)^0*$C763+Inputs!$B$29*(1+$D763)^0*Inputs!$B$19+Inputs!$B$30*(1+$E763)^0*Inputs!$B$20+Inputs!$B$31*(1+$F763)^0*Inputs!$B$21+Inputs!$B$22*(1+Inputs!$B$23)^0</f>
        <v>12067.692846458092</v>
      </c>
      <c r="R763" s="36">
        <f>Inputs!$B$12*(1+$B763)^1*$C763+Inputs!$B$29*(1+$D763)^1*Inputs!$B$19+Inputs!$B$30*(1+$E763)^1*Inputs!$B$20+Inputs!$B$31*(1+$F763)^1*Inputs!$B$21+Inputs!$B$22*(1+Inputs!$B$23)^1</f>
        <v>13329.108527085862</v>
      </c>
      <c r="S763" s="36">
        <f>Inputs!$B$12*(1+$B763)^2*$C763+Inputs!$B$29*(1+$D763)^2*Inputs!$B$19+Inputs!$B$30*(1+$E763)^2*Inputs!$B$20+Inputs!$B$31*(1+$F763)^2*Inputs!$B$21+Inputs!$B$22*(1+Inputs!$B$23)^2</f>
        <v>14860.800654057111</v>
      </c>
      <c r="T763" s="36">
        <f>Inputs!$B$12*(1+$B763)^3*$C763+Inputs!$B$29*(1+$D763)^3*Inputs!$B$19+Inputs!$B$30*(1+$E763)^3*Inputs!$B$20+Inputs!$B$31*(1+$F763)^3*Inputs!$B$21+Inputs!$B$22*(1+Inputs!$B$23)^3</f>
        <v>16730.067499944904</v>
      </c>
      <c r="U763" s="36">
        <f>Inputs!$B$12*(1+$B763)^4*$C763+Inputs!$B$29*(1+$D763)^4*Inputs!$B$19+Inputs!$B$30*(1+$E763)^4*Inputs!$B$20+Inputs!$B$31*(1+$F763)^4*Inputs!$B$21+Inputs!$B$22*(1+Inputs!$B$23)^4</f>
        <v>19021.310634284426</v>
      </c>
      <c r="V763" s="35">
        <f>Inputs!$B$13/(Q763*(1-$G763))</f>
        <v>1.3132839391791686</v>
      </c>
      <c r="W763" s="36">
        <f>Inputs!$B$13</f>
        <v>12660</v>
      </c>
      <c r="X763" s="36">
        <f t="shared" si="113"/>
        <v>12984.580448577484</v>
      </c>
      <c r="Y763" s="36">
        <f t="shared" si="114"/>
        <v>13363.16414352223</v>
      </c>
      <c r="Z763" s="36">
        <f t="shared" si="115"/>
        <v>13790.469225540815</v>
      </c>
      <c r="AA763" s="36">
        <f t="shared" si="116"/>
        <v>14253.859809413369</v>
      </c>
      <c r="AB763" s="36">
        <f t="shared" si="117"/>
        <v>50863.621242622685</v>
      </c>
      <c r="AC763" s="36">
        <f t="shared" si="118"/>
        <v>187479.42321827082</v>
      </c>
      <c r="AD763" s="36">
        <f t="shared" si="119"/>
        <v>117671.9008694106</v>
      </c>
    </row>
    <row r="764" spans="1:30" ht="14.25" customHeight="1" x14ac:dyDescent="0.25">
      <c r="A764" s="16">
        <v>748</v>
      </c>
      <c r="B764" s="34">
        <v>0.28045288340485203</v>
      </c>
      <c r="C764" s="34">
        <v>6.4701112750672099E-2</v>
      </c>
      <c r="D764" s="34">
        <v>2.21317179891116E-2</v>
      </c>
      <c r="E764" s="34">
        <v>3.0904601105555901E-2</v>
      </c>
      <c r="F764" s="34">
        <v>2.0415825544680698E-2</v>
      </c>
      <c r="G764" s="34">
        <v>0.19040491188051001</v>
      </c>
      <c r="H764" s="35">
        <v>1.0880058868359801</v>
      </c>
      <c r="I764" s="34">
        <v>9.5053845096632297E-2</v>
      </c>
      <c r="J764" s="34">
        <v>2.48660768857158E-2</v>
      </c>
      <c r="K764" s="36">
        <f>Inputs!$B$12*(1+$B764)^4</f>
        <v>161289.3382846133</v>
      </c>
      <c r="L764" s="36">
        <f t="shared" si="110"/>
        <v>16890.919818796592</v>
      </c>
      <c r="M764" s="36">
        <f t="shared" si="111"/>
        <v>211770.94527667173</v>
      </c>
      <c r="N764" s="37">
        <f>M764/Inputs!$B$6</f>
        <v>322.82156292175569</v>
      </c>
      <c r="O764" s="38">
        <f>IF(N764&gt;Inputs!$B$4,1,0)</f>
        <v>0</v>
      </c>
      <c r="P764" s="34">
        <f t="shared" si="112"/>
        <v>7.018776821091649E-2</v>
      </c>
      <c r="Q764" s="36">
        <f>Inputs!$B$12*(1+$B764)^0*$C764+Inputs!$B$29*(1+$D764)^0*Inputs!$B$19+Inputs!$B$30*(1+$E764)^0*Inputs!$B$20+Inputs!$B$31*(1+$F764)^0*Inputs!$B$21+Inputs!$B$22*(1+Inputs!$B$23)^0</f>
        <v>11904.110792467247</v>
      </c>
      <c r="R764" s="36">
        <f>Inputs!$B$12*(1+$B764)^1*$C764+Inputs!$B$29*(1+$D764)^1*Inputs!$B$19+Inputs!$B$30*(1+$E764)^1*Inputs!$B$20+Inputs!$B$31*(1+$F764)^1*Inputs!$B$21+Inputs!$B$22*(1+Inputs!$B$23)^1</f>
        <v>13166.57115013964</v>
      </c>
      <c r="S764" s="36">
        <f>Inputs!$B$12*(1+$B764)^2*$C764+Inputs!$B$29*(1+$D764)^2*Inputs!$B$19+Inputs!$B$30*(1+$E764)^2*Inputs!$B$20+Inputs!$B$31*(1+$F764)^2*Inputs!$B$21+Inputs!$B$22*(1+Inputs!$B$23)^2</f>
        <v>14738.195284313329</v>
      </c>
      <c r="T764" s="36">
        <f>Inputs!$B$12*(1+$B764)^3*$C764+Inputs!$B$29*(1+$D764)^3*Inputs!$B$19+Inputs!$B$30*(1+$E764)^3*Inputs!$B$20+Inputs!$B$31*(1+$F764)^3*Inputs!$B$21+Inputs!$B$22*(1+Inputs!$B$23)^3</f>
        <v>16704.702663706346</v>
      </c>
      <c r="U764" s="36">
        <f>Inputs!$B$12*(1+$B764)^4*$C764+Inputs!$B$29*(1+$D764)^4*Inputs!$B$19+Inputs!$B$30*(1+$E764)^4*Inputs!$B$20+Inputs!$B$31*(1+$F764)^4*Inputs!$B$21+Inputs!$B$22*(1+Inputs!$B$23)^4</f>
        <v>19175.830867974335</v>
      </c>
      <c r="V764" s="35">
        <f>Inputs!$B$13/(Q764*(1-$G764))</f>
        <v>1.3136173649913239</v>
      </c>
      <c r="W764" s="36">
        <f>Inputs!$B$13</f>
        <v>12660</v>
      </c>
      <c r="X764" s="36">
        <f t="shared" si="113"/>
        <v>13401.392736340526</v>
      </c>
      <c r="Y764" s="36">
        <f t="shared" si="114"/>
        <v>14328.048908377868</v>
      </c>
      <c r="Z764" s="36">
        <f t="shared" si="115"/>
        <v>15477.035777137035</v>
      </c>
      <c r="AA764" s="36">
        <f t="shared" si="116"/>
        <v>16890.919818796592</v>
      </c>
      <c r="AB764" s="36">
        <f t="shared" si="117"/>
        <v>55138.541489081086</v>
      </c>
      <c r="AC764" s="36">
        <f t="shared" si="118"/>
        <v>246637.4294401462</v>
      </c>
      <c r="AD764" s="36">
        <f t="shared" si="119"/>
        <v>156632.40378759065</v>
      </c>
    </row>
    <row r="765" spans="1:30" ht="14.25" customHeight="1" x14ac:dyDescent="0.25">
      <c r="A765" s="16">
        <v>749</v>
      </c>
      <c r="B765" s="34">
        <v>0.345036013790671</v>
      </c>
      <c r="C765" s="34">
        <v>5.8599769567322199E-2</v>
      </c>
      <c r="D765" s="34">
        <v>1.6487755818686001E-2</v>
      </c>
      <c r="E765" s="34">
        <v>5.14213714995315E-2</v>
      </c>
      <c r="F765" s="34">
        <v>2.57659995506355E-2</v>
      </c>
      <c r="G765" s="34">
        <v>0.20815306592143401</v>
      </c>
      <c r="H765" s="35">
        <v>1.07349229502542</v>
      </c>
      <c r="I765" s="34">
        <v>0.102823744237151</v>
      </c>
      <c r="J765" s="34">
        <v>3.15083787956301E-2</v>
      </c>
      <c r="K765" s="36">
        <f>Inputs!$B$12*(1+$B765)^4</f>
        <v>196375.31825300795</v>
      </c>
      <c r="L765" s="36">
        <f t="shared" si="110"/>
        <v>17429.994070159541</v>
      </c>
      <c r="M765" s="36">
        <f t="shared" si="111"/>
        <v>209205.8175088838</v>
      </c>
      <c r="N765" s="37">
        <f>M765/Inputs!$B$6</f>
        <v>318.91130717817651</v>
      </c>
      <c r="O765" s="38">
        <f>IF(N765&gt;Inputs!$B$4,1,0)</f>
        <v>0</v>
      </c>
      <c r="P765" s="34">
        <f t="shared" si="112"/>
        <v>7.1315365441520895E-2</v>
      </c>
      <c r="Q765" s="36">
        <f>Inputs!$B$12*(1+$B765)^0*$C765+Inputs!$B$29*(1+$D765)^0*Inputs!$B$19+Inputs!$B$30*(1+$E765)^0*Inputs!$B$20+Inputs!$B$31*(1+$F765)^0*Inputs!$B$21+Inputs!$B$22*(1+Inputs!$B$23)^0</f>
        <v>11538.030201466252</v>
      </c>
      <c r="R765" s="36">
        <f>Inputs!$B$12*(1+$B765)^1*$C765+Inputs!$B$29*(1+$D765)^1*Inputs!$B$19+Inputs!$B$30*(1+$E765)^1*Inputs!$B$20+Inputs!$B$31*(1+$F765)^1*Inputs!$B$21+Inputs!$B$22*(1+Inputs!$B$23)^1</f>
        <v>12981.925594910746</v>
      </c>
      <c r="S765" s="36">
        <f>Inputs!$B$12*(1+$B765)^2*$C765+Inputs!$B$29*(1+$D765)^2*Inputs!$B$19+Inputs!$B$30*(1+$E765)^2*Inputs!$B$20+Inputs!$B$31*(1+$F765)^2*Inputs!$B$21+Inputs!$B$22*(1+Inputs!$B$23)^2</f>
        <v>14852.859111356636</v>
      </c>
      <c r="T765" s="36">
        <f>Inputs!$B$12*(1+$B765)^3*$C765+Inputs!$B$29*(1+$D765)^3*Inputs!$B$19+Inputs!$B$30*(1+$E765)^3*Inputs!$B$20+Inputs!$B$31*(1+$F765)^3*Inputs!$B$21+Inputs!$B$22*(1+Inputs!$B$23)^3</f>
        <v>17295.626307317012</v>
      </c>
      <c r="U765" s="36">
        <f>Inputs!$B$12*(1+$B765)^4*$C765+Inputs!$B$29*(1+$D765)^4*Inputs!$B$19+Inputs!$B$30*(1+$E765)^4*Inputs!$B$20+Inputs!$B$31*(1+$F765)^4*Inputs!$B$21+Inputs!$B$22*(1+Inputs!$B$23)^4</f>
        <v>20504.872264488215</v>
      </c>
      <c r="V765" s="35">
        <f>Inputs!$B$13/(Q765*(1-$G765))</f>
        <v>1.3856731275124405</v>
      </c>
      <c r="W765" s="36">
        <f>Inputs!$B$13</f>
        <v>12660</v>
      </c>
      <c r="X765" s="36">
        <f t="shared" si="113"/>
        <v>13442.020082553858</v>
      </c>
      <c r="Y765" s="36">
        <f t="shared" si="114"/>
        <v>14461.357055595994</v>
      </c>
      <c r="Z765" s="36">
        <f t="shared" si="115"/>
        <v>15770.868821003844</v>
      </c>
      <c r="AA765" s="36">
        <f t="shared" si="116"/>
        <v>17429.994070159541</v>
      </c>
      <c r="AB765" s="36">
        <f t="shared" si="117"/>
        <v>54660.323525341046</v>
      </c>
      <c r="AC765" s="36">
        <f t="shared" si="118"/>
        <v>252108.15108941385</v>
      </c>
      <c r="AD765" s="36">
        <f t="shared" si="119"/>
        <v>154545.49398354275</v>
      </c>
    </row>
    <row r="766" spans="1:30" ht="14.25" customHeight="1" x14ac:dyDescent="0.25">
      <c r="A766" s="16">
        <v>750</v>
      </c>
      <c r="B766" s="34">
        <v>0.38628700724175702</v>
      </c>
      <c r="C766" s="34">
        <v>5.53289017117337E-2</v>
      </c>
      <c r="D766" s="34">
        <v>1.5848615055300198E-2</v>
      </c>
      <c r="E766" s="34">
        <v>2.3357265611545799E-2</v>
      </c>
      <c r="F766" s="34">
        <v>1.24889912885459E-2</v>
      </c>
      <c r="G766" s="34">
        <v>0.18780918546321701</v>
      </c>
      <c r="H766" s="35">
        <v>0.95762896550241206</v>
      </c>
      <c r="I766" s="34">
        <v>9.7487929782741706E-2</v>
      </c>
      <c r="J766" s="34">
        <v>2.8056463439162301E-2</v>
      </c>
      <c r="K766" s="36">
        <f>Inputs!$B$12*(1+$B766)^4</f>
        <v>221596.99255357913</v>
      </c>
      <c r="L766" s="36">
        <f t="shared" si="110"/>
        <v>16085.083640170116</v>
      </c>
      <c r="M766" s="36">
        <f t="shared" si="111"/>
        <v>202779.8781570259</v>
      </c>
      <c r="N766" s="37">
        <f>M766/Inputs!$B$6</f>
        <v>309.11566792229559</v>
      </c>
      <c r="O766" s="38">
        <f>IF(N766&gt;Inputs!$B$4,1,0)</f>
        <v>0</v>
      </c>
      <c r="P766" s="34">
        <f t="shared" si="112"/>
        <v>6.9431466343579412E-2</v>
      </c>
      <c r="Q766" s="36">
        <f>Inputs!$B$12*(1+$B766)^0*$C766+Inputs!$B$29*(1+$D766)^0*Inputs!$B$19+Inputs!$B$30*(1+$E766)^0*Inputs!$B$20+Inputs!$B$31*(1+$F766)^0*Inputs!$B$21+Inputs!$B$22*(1+Inputs!$B$23)^0</f>
        <v>11341.778130130944</v>
      </c>
      <c r="R766" s="36">
        <f>Inputs!$B$12*(1+$B766)^1*$C766+Inputs!$B$29*(1+$D766)^1*Inputs!$B$19+Inputs!$B$30*(1+$E766)^1*Inputs!$B$20+Inputs!$B$31*(1+$F766)^1*Inputs!$B$21+Inputs!$B$22*(1+Inputs!$B$23)^1</f>
        <v>12722.425710599153</v>
      </c>
      <c r="S766" s="36">
        <f>Inputs!$B$12*(1+$B766)^2*$C766+Inputs!$B$29*(1+$D766)^2*Inputs!$B$19+Inputs!$B$30*(1+$E766)^2*Inputs!$B$20+Inputs!$B$31*(1+$F766)^2*Inputs!$B$21+Inputs!$B$22*(1+Inputs!$B$23)^2</f>
        <v>14599.268242162361</v>
      </c>
      <c r="T766" s="36">
        <f>Inputs!$B$12*(1+$B766)^3*$C766+Inputs!$B$29*(1+$D766)^3*Inputs!$B$19+Inputs!$B$30*(1+$E766)^3*Inputs!$B$20+Inputs!$B$31*(1+$F766)^3*Inputs!$B$21+Inputs!$B$22*(1+Inputs!$B$23)^3</f>
        <v>17163.649799276216</v>
      </c>
      <c r="U766" s="36">
        <f>Inputs!$B$12*(1+$B766)^4*$C766+Inputs!$B$29*(1+$D766)^4*Inputs!$B$19+Inputs!$B$30*(1+$E766)^4*Inputs!$B$20+Inputs!$B$31*(1+$F766)^4*Inputs!$B$21+Inputs!$B$22*(1+Inputs!$B$23)^4</f>
        <v>20680.83055145352</v>
      </c>
      <c r="V766" s="35">
        <f>Inputs!$B$13/(Q766*(1-$G766))</f>
        <v>1.3743409433241514</v>
      </c>
      <c r="W766" s="36">
        <f>Inputs!$B$13</f>
        <v>12660</v>
      </c>
      <c r="X766" s="36">
        <f t="shared" si="113"/>
        <v>13124.641128723117</v>
      </c>
      <c r="Y766" s="36">
        <f t="shared" si="114"/>
        <v>13825.5401636601</v>
      </c>
      <c r="Z766" s="36">
        <f t="shared" si="115"/>
        <v>14801.757542148758</v>
      </c>
      <c r="AA766" s="36">
        <f t="shared" si="116"/>
        <v>16085.083640170116</v>
      </c>
      <c r="AB766" s="36">
        <f t="shared" si="117"/>
        <v>53195.861339284427</v>
      </c>
      <c r="AC766" s="36">
        <f t="shared" si="118"/>
        <v>238168.29849749524</v>
      </c>
      <c r="AD766" s="36">
        <f t="shared" si="119"/>
        <v>149584.01681774147</v>
      </c>
    </row>
    <row r="767" spans="1:30" ht="14.25" customHeight="1" x14ac:dyDescent="0.25">
      <c r="A767" s="16">
        <v>751</v>
      </c>
      <c r="B767" s="34">
        <v>0.26032373258017899</v>
      </c>
      <c r="C767" s="34">
        <v>7.3394802375719395E-2</v>
      </c>
      <c r="D767" s="34">
        <v>3.72103095300838E-2</v>
      </c>
      <c r="E767" s="34">
        <v>3.3464074275700202E-2</v>
      </c>
      <c r="F767" s="34">
        <v>8.0099228802584105E-3</v>
      </c>
      <c r="G767" s="34">
        <v>0.172299846471166</v>
      </c>
      <c r="H767" s="35">
        <v>1.0857680471376101</v>
      </c>
      <c r="I767" s="34">
        <v>0.104531941066714</v>
      </c>
      <c r="J767" s="34">
        <v>1.8469906379138101E-2</v>
      </c>
      <c r="K767" s="36">
        <f>Inputs!$B$12*(1+$B767)^4</f>
        <v>151383.90636093813</v>
      </c>
      <c r="L767" s="36">
        <f t="shared" si="110"/>
        <v>17850.563818387716</v>
      </c>
      <c r="M767" s="36">
        <f t="shared" si="111"/>
        <v>183738.55192749749</v>
      </c>
      <c r="N767" s="37">
        <f>M767/Inputs!$B$6</f>
        <v>280.08925598703888</v>
      </c>
      <c r="O767" s="38">
        <f>IF(N767&gt;Inputs!$B$4,1,0)</f>
        <v>0</v>
      </c>
      <c r="P767" s="34">
        <f t="shared" si="112"/>
        <v>8.6062034687575895E-2</v>
      </c>
      <c r="Q767" s="36">
        <f>Inputs!$B$12*(1+$B767)^0*$C767+Inputs!$B$29*(1+$D767)^0*Inputs!$B$19+Inputs!$B$30*(1+$E767)^0*Inputs!$B$20+Inputs!$B$31*(1+$F767)^0*Inputs!$B$21+Inputs!$B$22*(1+Inputs!$B$23)^0</f>
        <v>12425.732169970084</v>
      </c>
      <c r="R767" s="36">
        <f>Inputs!$B$12*(1+$B767)^1*$C767+Inputs!$B$29*(1+$D767)^1*Inputs!$B$19+Inputs!$B$30*(1+$E767)^1*Inputs!$B$20+Inputs!$B$31*(1+$F767)^1*Inputs!$B$21+Inputs!$B$22*(1+Inputs!$B$23)^1</f>
        <v>13746.019907278678</v>
      </c>
      <c r="S767" s="36">
        <f>Inputs!$B$12*(1+$B767)^2*$C767+Inputs!$B$29*(1+$D767)^2*Inputs!$B$19+Inputs!$B$30*(1+$E767)^2*Inputs!$B$20+Inputs!$B$31*(1+$F767)^2*Inputs!$B$21+Inputs!$B$22*(1+Inputs!$B$23)^2</f>
        <v>15370.33700570482</v>
      </c>
      <c r="T767" s="36">
        <f>Inputs!$B$12*(1+$B767)^3*$C767+Inputs!$B$29*(1+$D767)^3*Inputs!$B$19+Inputs!$B$30*(1+$E767)^3*Inputs!$B$20+Inputs!$B$31*(1+$F767)^3*Inputs!$B$21+Inputs!$B$22*(1+Inputs!$B$23)^3</f>
        <v>17376.576415655647</v>
      </c>
      <c r="U767" s="36">
        <f>Inputs!$B$12*(1+$B767)^4*$C767+Inputs!$B$29*(1+$D767)^4*Inputs!$B$19+Inputs!$B$30*(1+$E767)^4*Inputs!$B$20+Inputs!$B$31*(1+$F767)^4*Inputs!$B$21+Inputs!$B$22*(1+Inputs!$B$23)^4</f>
        <v>19862.862927322523</v>
      </c>
      <c r="V767" s="35">
        <f>Inputs!$B$13/(Q767*(1-$G767))</f>
        <v>1.2309450933421879</v>
      </c>
      <c r="W767" s="36">
        <f>Inputs!$B$13</f>
        <v>12660</v>
      </c>
      <c r="X767" s="36">
        <f t="shared" si="113"/>
        <v>13592.238741055413</v>
      </c>
      <c r="Y767" s="36">
        <f t="shared" si="114"/>
        <v>14736.647384114725</v>
      </c>
      <c r="Z767" s="36">
        <f t="shared" si="115"/>
        <v>16138.167713656312</v>
      </c>
      <c r="AA767" s="36">
        <f t="shared" si="116"/>
        <v>17850.563818387716</v>
      </c>
      <c r="AB767" s="36">
        <f t="shared" si="117"/>
        <v>55240.325748511379</v>
      </c>
      <c r="AC767" s="36">
        <f t="shared" si="118"/>
        <v>211246.01721219483</v>
      </c>
      <c r="AD767" s="36">
        <f t="shared" si="119"/>
        <v>128498.22617898611</v>
      </c>
    </row>
    <row r="768" spans="1:30" ht="14.25" customHeight="1" x14ac:dyDescent="0.25">
      <c r="A768" s="16">
        <v>752</v>
      </c>
      <c r="B768" s="34">
        <v>0.44795520562278202</v>
      </c>
      <c r="C768" s="34">
        <v>7.1450406120791801E-2</v>
      </c>
      <c r="D768" s="34">
        <v>1.9973692859130102E-2</v>
      </c>
      <c r="E768" s="34">
        <v>2.7981963908390101E-2</v>
      </c>
      <c r="F768" s="34">
        <v>1.6868193374879801E-2</v>
      </c>
      <c r="G768" s="34">
        <v>0.21270022830761501</v>
      </c>
      <c r="H768" s="35">
        <v>0.96104918747207302</v>
      </c>
      <c r="I768" s="34">
        <v>9.4593620876190193E-2</v>
      </c>
      <c r="J768" s="34">
        <v>2.9906954080906899E-2</v>
      </c>
      <c r="K768" s="36">
        <f>Inputs!$B$12*(1+$B768)^4</f>
        <v>263737.42206199135</v>
      </c>
      <c r="L768" s="36">
        <f t="shared" si="110"/>
        <v>20772.896055288409</v>
      </c>
      <c r="M768" s="36">
        <f t="shared" si="111"/>
        <v>270899.46991367399</v>
      </c>
      <c r="N768" s="37">
        <f>M768/Inputs!$B$6</f>
        <v>412.95650901474693</v>
      </c>
      <c r="O768" s="38">
        <f>IF(N768&gt;Inputs!$B$4,1,0)</f>
        <v>1</v>
      </c>
      <c r="P768" s="34">
        <f t="shared" si="112"/>
        <v>6.4686666795283287E-2</v>
      </c>
      <c r="Q768" s="36">
        <f>Inputs!$B$12*(1+$B768)^0*$C768+Inputs!$B$29*(1+$D768)^0*Inputs!$B$19+Inputs!$B$30*(1+$E768)^0*Inputs!$B$20+Inputs!$B$31*(1+$F768)^0*Inputs!$B$21+Inputs!$B$22*(1+Inputs!$B$23)^0</f>
        <v>12309.068394674428</v>
      </c>
      <c r="R768" s="36">
        <f>Inputs!$B$12*(1+$B768)^1*$C768+Inputs!$B$29*(1+$D768)^1*Inputs!$B$19+Inputs!$B$30*(1+$E768)^1*Inputs!$B$20+Inputs!$B$31*(1+$F768)^1*Inputs!$B$21+Inputs!$B$22*(1+Inputs!$B$23)^1</f>
        <v>14372.720985719727</v>
      </c>
      <c r="S768" s="36">
        <f>Inputs!$B$12*(1+$B768)^2*$C768+Inputs!$B$29*(1+$D768)^2*Inputs!$B$19+Inputs!$B$30*(1+$E768)^2*Inputs!$B$20+Inputs!$B$31*(1+$F768)^2*Inputs!$B$21+Inputs!$B$22*(1+Inputs!$B$23)^2</f>
        <v>17299.120153967109</v>
      </c>
      <c r="T768" s="36">
        <f>Inputs!$B$12*(1+$B768)^3*$C768+Inputs!$B$29*(1+$D768)^3*Inputs!$B$19+Inputs!$B$30*(1+$E768)^3*Inputs!$B$20+Inputs!$B$31*(1+$F768)^3*Inputs!$B$21+Inputs!$B$22*(1+Inputs!$B$23)^3</f>
        <v>21473.66060780346</v>
      </c>
      <c r="U768" s="36">
        <f>Inputs!$B$12*(1+$B768)^4*$C768+Inputs!$B$29*(1+$D768)^4*Inputs!$B$19+Inputs!$B$30*(1+$E768)^4*Inputs!$B$20+Inputs!$B$31*(1+$F768)^4*Inputs!$B$21+Inputs!$B$22*(1+Inputs!$B$23)^4</f>
        <v>27454.358890396121</v>
      </c>
      <c r="V768" s="35">
        <f>Inputs!$B$13/(Q768*(1-$G768))</f>
        <v>1.3063766081142485</v>
      </c>
      <c r="W768" s="36">
        <f>Inputs!$B$13</f>
        <v>12660</v>
      </c>
      <c r="X768" s="36">
        <f t="shared" si="113"/>
        <v>13805.58714811055</v>
      </c>
      <c r="Y768" s="36">
        <f t="shared" si="114"/>
        <v>15440.708640982521</v>
      </c>
      <c r="Z768" s="36">
        <f t="shared" si="115"/>
        <v>17707.241860377504</v>
      </c>
      <c r="AA768" s="36">
        <f t="shared" si="116"/>
        <v>20772.896055288409</v>
      </c>
      <c r="AB768" s="36">
        <f t="shared" si="117"/>
        <v>60417.111500921121</v>
      </c>
      <c r="AC768" s="36">
        <f t="shared" si="118"/>
        <v>330735.08287957351</v>
      </c>
      <c r="AD768" s="36">
        <f t="shared" si="119"/>
        <v>210482.35841275289</v>
      </c>
    </row>
    <row r="769" spans="1:30" ht="14.25" customHeight="1" x14ac:dyDescent="0.25">
      <c r="A769" s="16">
        <v>753</v>
      </c>
      <c r="B769" s="34">
        <v>0.29353077840245101</v>
      </c>
      <c r="C769" s="34">
        <v>8.7391354390396705E-2</v>
      </c>
      <c r="D769" s="34">
        <v>1.4572530253590499E-2</v>
      </c>
      <c r="E769" s="34">
        <v>5.2179151319296499E-2</v>
      </c>
      <c r="F769" s="34">
        <v>2.06125716146815E-2</v>
      </c>
      <c r="G769" s="34">
        <v>0.18537668232898399</v>
      </c>
      <c r="H769" s="35">
        <v>1.05267229889549</v>
      </c>
      <c r="I769" s="34">
        <v>9.5561451365233696E-2</v>
      </c>
      <c r="J769" s="34">
        <v>2.9317493280391901E-2</v>
      </c>
      <c r="K769" s="36">
        <f>Inputs!$B$12*(1+$B769)^4</f>
        <v>167980.286513345</v>
      </c>
      <c r="L769" s="36">
        <f t="shared" si="110"/>
        <v>20203.511000281203</v>
      </c>
      <c r="M769" s="36">
        <f t="shared" si="111"/>
        <v>258991.3063357753</v>
      </c>
      <c r="N769" s="37">
        <f>M769/Inputs!$B$6</f>
        <v>394.80382063380381</v>
      </c>
      <c r="O769" s="38">
        <f>IF(N769&gt;Inputs!$B$4,1,0)</f>
        <v>0</v>
      </c>
      <c r="P769" s="34">
        <f t="shared" si="112"/>
        <v>6.6243958084841792E-2</v>
      </c>
      <c r="Q769" s="36">
        <f>Inputs!$B$12*(1+$B769)^0*$C769+Inputs!$B$29*(1+$D769)^0*Inputs!$B$19+Inputs!$B$30*(1+$E769)^0*Inputs!$B$20+Inputs!$B$31*(1+$F769)^0*Inputs!$B$21+Inputs!$B$22*(1+Inputs!$B$23)^0</f>
        <v>13265.525290850725</v>
      </c>
      <c r="R769" s="36">
        <f>Inputs!$B$12*(1+$B769)^1*$C769+Inputs!$B$29*(1+$D769)^1*Inputs!$B$19+Inputs!$B$30*(1+$E769)^1*Inputs!$B$20+Inputs!$B$31*(1+$F769)^1*Inputs!$B$21+Inputs!$B$22*(1+Inputs!$B$23)^1</f>
        <v>15007.729246174964</v>
      </c>
      <c r="S769" s="36">
        <f>Inputs!$B$12*(1+$B769)^2*$C769+Inputs!$B$29*(1+$D769)^2*Inputs!$B$19+Inputs!$B$30*(1+$E769)^2*Inputs!$B$20+Inputs!$B$31*(1+$F769)^2*Inputs!$B$21+Inputs!$B$22*(1+Inputs!$B$23)^2</f>
        <v>17209.095917813924</v>
      </c>
      <c r="T769" s="36">
        <f>Inputs!$B$12*(1+$B769)^3*$C769+Inputs!$B$29*(1+$D769)^3*Inputs!$B$19+Inputs!$B$30*(1+$E769)^3*Inputs!$B$20+Inputs!$B$31*(1+$F769)^3*Inputs!$B$21+Inputs!$B$22*(1+Inputs!$B$23)^3</f>
        <v>20002.580906859621</v>
      </c>
      <c r="U769" s="36">
        <f>Inputs!$B$12*(1+$B769)^4*$C769+Inputs!$B$29*(1+$D769)^4*Inputs!$B$19+Inputs!$B$30*(1+$E769)^4*Inputs!$B$20+Inputs!$B$31*(1+$F769)^4*Inputs!$B$21+Inputs!$B$22*(1+Inputs!$B$23)^4</f>
        <v>23560.083032997743</v>
      </c>
      <c r="V769" s="35">
        <f>Inputs!$B$13/(Q769*(1-$G769))</f>
        <v>1.1715273087698008</v>
      </c>
      <c r="W769" s="36">
        <f>Inputs!$B$13</f>
        <v>12660</v>
      </c>
      <c r="X769" s="36">
        <f t="shared" si="113"/>
        <v>13959.408553402216</v>
      </c>
      <c r="Y769" s="36">
        <f t="shared" si="114"/>
        <v>15590.450204509907</v>
      </c>
      <c r="Z769" s="36">
        <f t="shared" si="115"/>
        <v>17637.014004115859</v>
      </c>
      <c r="AA769" s="36">
        <f t="shared" si="116"/>
        <v>20203.511000281203</v>
      </c>
      <c r="AB769" s="36">
        <f t="shared" si="117"/>
        <v>60086.070645306652</v>
      </c>
      <c r="AC769" s="36">
        <f t="shared" si="118"/>
        <v>313927.9097972688</v>
      </c>
      <c r="AD769" s="36">
        <f t="shared" si="119"/>
        <v>198905.23569046863</v>
      </c>
    </row>
    <row r="770" spans="1:30" ht="14.25" customHeight="1" x14ac:dyDescent="0.25">
      <c r="A770" s="16">
        <v>754</v>
      </c>
      <c r="B770" s="34">
        <v>0.13974343908832801</v>
      </c>
      <c r="C770" s="34">
        <v>9.6396483051422802E-2</v>
      </c>
      <c r="D770" s="34">
        <v>5.8574883013826497E-2</v>
      </c>
      <c r="E770" s="34">
        <v>4.56636270941208E-2</v>
      </c>
      <c r="F770" s="34">
        <v>1.85912303200803E-3</v>
      </c>
      <c r="G770" s="34">
        <v>0.210790426804601</v>
      </c>
      <c r="H770" s="35">
        <v>1.0696202035696201</v>
      </c>
      <c r="I770" s="34">
        <v>8.9309974226117902E-2</v>
      </c>
      <c r="J770" s="34">
        <v>2.8369284059762301E-2</v>
      </c>
      <c r="K770" s="36">
        <f>Inputs!$B$12*(1+$B770)^4</f>
        <v>101246.41488426254</v>
      </c>
      <c r="L770" s="36">
        <f t="shared" si="110"/>
        <v>15921.792058014011</v>
      </c>
      <c r="M770" s="36">
        <f t="shared" si="111"/>
        <v>230006.12178563958</v>
      </c>
      <c r="N770" s="37">
        <f>M770/Inputs!$B$6</f>
        <v>350.61908808786524</v>
      </c>
      <c r="O770" s="38">
        <f>IF(N770&gt;Inputs!$B$4,1,0)</f>
        <v>0</v>
      </c>
      <c r="P770" s="34">
        <f t="shared" si="112"/>
        <v>6.0940690166355602E-2</v>
      </c>
      <c r="Q770" s="36">
        <f>Inputs!$B$12*(1+$B770)^0*$C770+Inputs!$B$29*(1+$D770)^0*Inputs!$B$19+Inputs!$B$30*(1+$E770)^0*Inputs!$B$20+Inputs!$B$31*(1+$F770)^0*Inputs!$B$21+Inputs!$B$22*(1+Inputs!$B$23)^0</f>
        <v>13805.833010512291</v>
      </c>
      <c r="R770" s="36">
        <f>Inputs!$B$12*(1+$B770)^1*$C770+Inputs!$B$29*(1+$D770)^1*Inputs!$B$19+Inputs!$B$30*(1+$E770)^1*Inputs!$B$20+Inputs!$B$31*(1+$F770)^1*Inputs!$B$21+Inputs!$B$22*(1+Inputs!$B$23)^1</f>
        <v>14861.327093488944</v>
      </c>
      <c r="S770" s="36">
        <f>Inputs!$B$12*(1+$B770)^2*$C770+Inputs!$B$29*(1+$D770)^2*Inputs!$B$19+Inputs!$B$30*(1+$E770)^2*Inputs!$B$20+Inputs!$B$31*(1+$F770)^2*Inputs!$B$21+Inputs!$B$22*(1+Inputs!$B$23)^2</f>
        <v>16044.266627170451</v>
      </c>
      <c r="T770" s="36">
        <f>Inputs!$B$12*(1+$B770)^3*$C770+Inputs!$B$29*(1+$D770)^3*Inputs!$B$19+Inputs!$B$30*(1+$E770)^3*Inputs!$B$20+Inputs!$B$31*(1+$F770)^3*Inputs!$B$21+Inputs!$B$22*(1+Inputs!$B$23)^3</f>
        <v>17371.275153820214</v>
      </c>
      <c r="U770" s="36">
        <f>Inputs!$B$12*(1+$B770)^4*$C770+Inputs!$B$29*(1+$D770)^4*Inputs!$B$19+Inputs!$B$30*(1+$E770)^4*Inputs!$B$20+Inputs!$B$31*(1+$F770)^4*Inputs!$B$21+Inputs!$B$22*(1+Inputs!$B$23)^4</f>
        <v>18861.229758473793</v>
      </c>
      <c r="V770" s="35">
        <f>Inputs!$B$13/(Q770*(1-$G770))</f>
        <v>1.1619267360732817</v>
      </c>
      <c r="W770" s="36">
        <f>Inputs!$B$13</f>
        <v>12660</v>
      </c>
      <c r="X770" s="36">
        <f t="shared" si="113"/>
        <v>13357.233038913862</v>
      </c>
      <c r="Y770" s="36">
        <f t="shared" si="114"/>
        <v>14128.245929295043</v>
      </c>
      <c r="Z770" s="36">
        <f t="shared" si="115"/>
        <v>14980.411037896847</v>
      </c>
      <c r="AA770" s="36">
        <f t="shared" si="116"/>
        <v>15921.792058014011</v>
      </c>
      <c r="AB770" s="36">
        <f t="shared" si="117"/>
        <v>54829.44856897241</v>
      </c>
      <c r="AC770" s="36">
        <f t="shared" si="118"/>
        <v>268678.97056879441</v>
      </c>
      <c r="AD770" s="36">
        <f t="shared" si="119"/>
        <v>175176.67321666717</v>
      </c>
    </row>
    <row r="771" spans="1:30" ht="14.25" customHeight="1" x14ac:dyDescent="0.25">
      <c r="A771" s="16">
        <v>755</v>
      </c>
      <c r="B771" s="34">
        <v>0.49926021021469902</v>
      </c>
      <c r="C771" s="34">
        <v>6.2962309362204399E-2</v>
      </c>
      <c r="D771" s="34">
        <v>2.16298336424556E-2</v>
      </c>
      <c r="E771" s="34">
        <v>2.1636369054105001E-2</v>
      </c>
      <c r="F771" s="34">
        <v>1.2513285095565801E-2</v>
      </c>
      <c r="G771" s="34">
        <v>0.18073118090688201</v>
      </c>
      <c r="H771" s="35">
        <v>1.0498477551704199</v>
      </c>
      <c r="I771" s="34">
        <v>9.4587614694838604E-2</v>
      </c>
      <c r="J771" s="34">
        <v>2.4075649018945301E-2</v>
      </c>
      <c r="K771" s="36">
        <f>Inputs!$B$12*(1+$B771)^4</f>
        <v>303151.21343219833</v>
      </c>
      <c r="L771" s="36">
        <f t="shared" si="110"/>
        <v>23713.035676629392</v>
      </c>
      <c r="M771" s="36">
        <f t="shared" si="111"/>
        <v>283343.18074123206</v>
      </c>
      <c r="N771" s="37">
        <f>M771/Inputs!$B$6</f>
        <v>431.92558039821961</v>
      </c>
      <c r="O771" s="38">
        <f>IF(N771&gt;Inputs!$B$4,1,0)</f>
        <v>1</v>
      </c>
      <c r="P771" s="34">
        <f t="shared" si="112"/>
        <v>7.0511965675893296E-2</v>
      </c>
      <c r="Q771" s="36">
        <f>Inputs!$B$12*(1+$B771)^0*$C771+Inputs!$B$29*(1+$D771)^0*Inputs!$B$19+Inputs!$B$30*(1+$E771)^0*Inputs!$B$20+Inputs!$B$31*(1+$F771)^0*Inputs!$B$21+Inputs!$B$22*(1+Inputs!$B$23)^0</f>
        <v>11799.782589159186</v>
      </c>
      <c r="R771" s="36">
        <f>Inputs!$B$12*(1+$B771)^1*$C771+Inputs!$B$29*(1+$D771)^1*Inputs!$B$19+Inputs!$B$30*(1+$E771)^1*Inputs!$B$20+Inputs!$B$31*(1+$F771)^1*Inputs!$B$21+Inputs!$B$22*(1+Inputs!$B$23)^1</f>
        <v>13798.995375615319</v>
      </c>
      <c r="S771" s="36">
        <f>Inputs!$B$12*(1+$B771)^2*$C771+Inputs!$B$29*(1+$D771)^2*Inputs!$B$19+Inputs!$B$30*(1+$E771)^2*Inputs!$B$20+Inputs!$B$31*(1+$F771)^2*Inputs!$B$21+Inputs!$B$22*(1+Inputs!$B$23)^2</f>
        <v>16741.205287504032</v>
      </c>
      <c r="T771" s="36">
        <f>Inputs!$B$12*(1+$B771)^3*$C771+Inputs!$B$29*(1+$D771)^3*Inputs!$B$19+Inputs!$B$30*(1+$E771)^3*Inputs!$B$20+Inputs!$B$31*(1+$F771)^3*Inputs!$B$21+Inputs!$B$22*(1+Inputs!$B$23)^3</f>
        <v>21096.542246436424</v>
      </c>
      <c r="U771" s="36">
        <f>Inputs!$B$12*(1+$B771)^4*$C771+Inputs!$B$29*(1+$D771)^4*Inputs!$B$19+Inputs!$B$30*(1+$E771)^4*Inputs!$B$20+Inputs!$B$31*(1+$F771)^4*Inputs!$B$21+Inputs!$B$22*(1+Inputs!$B$23)^4</f>
        <v>27569.850085978451</v>
      </c>
      <c r="V771" s="35">
        <f>Inputs!$B$13/(Q771*(1-$G771))</f>
        <v>1.3095837394920968</v>
      </c>
      <c r="W771" s="36">
        <f>Inputs!$B$13</f>
        <v>12660</v>
      </c>
      <c r="X771" s="36">
        <f t="shared" si="113"/>
        <v>14070.873193255105</v>
      </c>
      <c r="Y771" s="36">
        <f t="shared" si="114"/>
        <v>16180.44735260872</v>
      </c>
      <c r="Z771" s="36">
        <f t="shared" si="115"/>
        <v>19267.597112829608</v>
      </c>
      <c r="AA771" s="36">
        <f t="shared" si="116"/>
        <v>23713.035676629392</v>
      </c>
      <c r="AB771" s="36">
        <f t="shared" si="117"/>
        <v>64161.767190370127</v>
      </c>
      <c r="AC771" s="36">
        <f t="shared" si="118"/>
        <v>344394.631010207</v>
      </c>
      <c r="AD771" s="36">
        <f t="shared" si="119"/>
        <v>219181.41355086194</v>
      </c>
    </row>
    <row r="772" spans="1:30" ht="14.25" customHeight="1" x14ac:dyDescent="0.25">
      <c r="A772" s="16">
        <v>756</v>
      </c>
      <c r="B772" s="34">
        <v>0.31933936184178702</v>
      </c>
      <c r="C772" s="34">
        <v>8.5548196526090303E-2</v>
      </c>
      <c r="D772" s="34">
        <v>4.6321073425543903E-2</v>
      </c>
      <c r="E772" s="34">
        <v>4.1120389136778901E-2</v>
      </c>
      <c r="F772" s="34">
        <v>-4.5416342305916197E-3</v>
      </c>
      <c r="G772" s="34">
        <v>0.17838553077713101</v>
      </c>
      <c r="H772" s="35">
        <v>1.0933851032725801</v>
      </c>
      <c r="I772" s="34">
        <v>9.1702877575963307E-2</v>
      </c>
      <c r="J772" s="34">
        <v>2.6424391292398201E-2</v>
      </c>
      <c r="K772" s="36">
        <f>Inputs!$B$12*(1+$B772)^4</f>
        <v>181793.07208387725</v>
      </c>
      <c r="L772" s="36">
        <f t="shared" si="110"/>
        <v>21827.981895941128</v>
      </c>
      <c r="M772" s="36">
        <f t="shared" si="111"/>
        <v>284348.08248141414</v>
      </c>
      <c r="N772" s="37">
        <f>M772/Inputs!$B$6</f>
        <v>433.45744280703377</v>
      </c>
      <c r="O772" s="38">
        <f>IF(N772&gt;Inputs!$B$4,1,0)</f>
        <v>1</v>
      </c>
      <c r="P772" s="34">
        <f t="shared" si="112"/>
        <v>6.5278486283565113E-2</v>
      </c>
      <c r="Q772" s="36">
        <f>Inputs!$B$12*(1+$B772)^0*$C772+Inputs!$B$29*(1+$D772)^0*Inputs!$B$19+Inputs!$B$30*(1+$E772)^0*Inputs!$B$20+Inputs!$B$31*(1+$F772)^0*Inputs!$B$21+Inputs!$B$22*(1+Inputs!$B$23)^0</f>
        <v>13154.935818992341</v>
      </c>
      <c r="R772" s="36">
        <f>Inputs!$B$12*(1+$B772)^1*$C772+Inputs!$B$29*(1+$D772)^1*Inputs!$B$19+Inputs!$B$30*(1+$E772)^1*Inputs!$B$20+Inputs!$B$31*(1+$F772)^1*Inputs!$B$21+Inputs!$B$22*(1+Inputs!$B$23)^1</f>
        <v>14960.603655947041</v>
      </c>
      <c r="S772" s="36">
        <f>Inputs!$B$12*(1+$B772)^2*$C772+Inputs!$B$29*(1+$D772)^2*Inputs!$B$19+Inputs!$B$30*(1+$E772)^2*Inputs!$B$20+Inputs!$B$31*(1+$F772)^2*Inputs!$B$21+Inputs!$B$22*(1+Inputs!$B$23)^2</f>
        <v>17299.057428415526</v>
      </c>
      <c r="T772" s="36">
        <f>Inputs!$B$12*(1+$B772)^3*$C772+Inputs!$B$29*(1+$D772)^3*Inputs!$B$19+Inputs!$B$30*(1+$E772)^3*Inputs!$B$20+Inputs!$B$31*(1+$F772)^3*Inputs!$B$21+Inputs!$B$22*(1+Inputs!$B$23)^3</f>
        <v>20337.89205612048</v>
      </c>
      <c r="U772" s="36">
        <f>Inputs!$B$12*(1+$B772)^4*$C772+Inputs!$B$29*(1+$D772)^4*Inputs!$B$19+Inputs!$B$30*(1+$E772)^4*Inputs!$B$20+Inputs!$B$31*(1+$F772)^4*Inputs!$B$21+Inputs!$B$22*(1+Inputs!$B$23)^4</f>
        <v>24298.102144777145</v>
      </c>
      <c r="V772" s="35">
        <f>Inputs!$B$13/(Q772*(1-$G772))</f>
        <v>1.1713235989623278</v>
      </c>
      <c r="W772" s="36">
        <f>Inputs!$B$13</f>
        <v>12660</v>
      </c>
      <c r="X772" s="36">
        <f t="shared" si="113"/>
        <v>14158.230099300472</v>
      </c>
      <c r="Y772" s="36">
        <f t="shared" si="114"/>
        <v>16094.328911872364</v>
      </c>
      <c r="Z772" s="36">
        <f t="shared" si="115"/>
        <v>18595.948962133982</v>
      </c>
      <c r="AA772" s="36">
        <f t="shared" si="116"/>
        <v>21827.981895941128</v>
      </c>
      <c r="AB772" s="36">
        <f t="shared" si="117"/>
        <v>63014.04909259644</v>
      </c>
      <c r="AC772" s="36">
        <f t="shared" si="118"/>
        <v>343218.32974738593</v>
      </c>
      <c r="AD772" s="36">
        <f t="shared" si="119"/>
        <v>221334.03338881768</v>
      </c>
    </row>
    <row r="773" spans="1:30" ht="14.25" customHeight="1" x14ac:dyDescent="0.25">
      <c r="A773" s="16">
        <v>757</v>
      </c>
      <c r="B773" s="34">
        <v>0.405644260829919</v>
      </c>
      <c r="C773" s="34">
        <v>4.6419030498659503E-2</v>
      </c>
      <c r="D773" s="34">
        <v>3.3477080039208601E-2</v>
      </c>
      <c r="E773" s="34">
        <v>3.09250125169304E-2</v>
      </c>
      <c r="F773" s="34">
        <v>1.3152740514024901E-3</v>
      </c>
      <c r="G773" s="34">
        <v>0.19940531573144801</v>
      </c>
      <c r="H773" s="35">
        <v>1.0317212890436001</v>
      </c>
      <c r="I773" s="34">
        <v>8.7864965394628902E-2</v>
      </c>
      <c r="J773" s="34">
        <v>2.7462400915246699E-2</v>
      </c>
      <c r="K773" s="36">
        <f>Inputs!$B$12*(1+$B773)^4</f>
        <v>234235.62366946455</v>
      </c>
      <c r="L773" s="36">
        <f t="shared" si="110"/>
        <v>16040.574549455103</v>
      </c>
      <c r="M773" s="36">
        <f t="shared" si="111"/>
        <v>233514.20737907957</v>
      </c>
      <c r="N773" s="37">
        <f>M773/Inputs!$B$6</f>
        <v>355.96677954127983</v>
      </c>
      <c r="O773" s="38">
        <f>IF(N773&gt;Inputs!$B$4,1,0)</f>
        <v>0</v>
      </c>
      <c r="P773" s="34">
        <f t="shared" si="112"/>
        <v>6.0402564479382206E-2</v>
      </c>
      <c r="Q773" s="36">
        <f>Inputs!$B$12*(1+$B773)^0*$C773+Inputs!$B$29*(1+$D773)^0*Inputs!$B$19+Inputs!$B$30*(1+$E773)^0*Inputs!$B$20+Inputs!$B$31*(1+$F773)^0*Inputs!$B$21+Inputs!$B$22*(1+Inputs!$B$23)^0</f>
        <v>10807.185857346492</v>
      </c>
      <c r="R773" s="36">
        <f>Inputs!$B$12*(1+$B773)^1*$C773+Inputs!$B$29*(1+$D773)^1*Inputs!$B$19+Inputs!$B$30*(1+$E773)^1*Inputs!$B$20+Inputs!$B$31*(1+$F773)^1*Inputs!$B$21+Inputs!$B$22*(1+Inputs!$B$23)^1</f>
        <v>12061.964380207377</v>
      </c>
      <c r="S773" s="36">
        <f>Inputs!$B$12*(1+$B773)^2*$C773+Inputs!$B$29*(1+$D773)^2*Inputs!$B$19+Inputs!$B$30*(1+$E773)^2*Inputs!$B$20+Inputs!$B$31*(1+$F773)^2*Inputs!$B$21+Inputs!$B$22*(1+Inputs!$B$23)^2</f>
        <v>13779.065964554262</v>
      </c>
      <c r="T773" s="36">
        <f>Inputs!$B$12*(1+$B773)^3*$C773+Inputs!$B$29*(1+$D773)^3*Inputs!$B$19+Inputs!$B$30*(1+$E773)^3*Inputs!$B$20+Inputs!$B$31*(1+$F773)^3*Inputs!$B$21+Inputs!$B$22*(1+Inputs!$B$23)^3</f>
        <v>16144.528213480071</v>
      </c>
      <c r="U773" s="36">
        <f>Inputs!$B$12*(1+$B773)^4*$C773+Inputs!$B$29*(1+$D773)^4*Inputs!$B$19+Inputs!$B$30*(1+$E773)^4*Inputs!$B$20+Inputs!$B$31*(1+$F773)^4*Inputs!$B$21+Inputs!$B$22*(1+Inputs!$B$23)^4</f>
        <v>19419.803257507912</v>
      </c>
      <c r="V773" s="35">
        <f>Inputs!$B$13/(Q773*(1-$G773))</f>
        <v>1.4632158036868788</v>
      </c>
      <c r="W773" s="36">
        <f>Inputs!$B$13</f>
        <v>12660</v>
      </c>
      <c r="X773" s="36">
        <f t="shared" si="113"/>
        <v>13088.19318189757</v>
      </c>
      <c r="Y773" s="36">
        <f t="shared" si="114"/>
        <v>13761.383110242585</v>
      </c>
      <c r="Z773" s="36">
        <f t="shared" si="115"/>
        <v>14729.518974025621</v>
      </c>
      <c r="AA773" s="36">
        <f t="shared" si="116"/>
        <v>16040.574549455103</v>
      </c>
      <c r="AB773" s="36">
        <f t="shared" si="117"/>
        <v>54430.726278255977</v>
      </c>
      <c r="AC773" s="36">
        <f t="shared" si="118"/>
        <v>272854.09784660366</v>
      </c>
      <c r="AD773" s="36">
        <f t="shared" si="119"/>
        <v>179083.48110082358</v>
      </c>
    </row>
    <row r="774" spans="1:30" ht="14.25" customHeight="1" x14ac:dyDescent="0.25">
      <c r="A774" s="16">
        <v>758</v>
      </c>
      <c r="B774" s="34">
        <v>0.16451937454968499</v>
      </c>
      <c r="C774" s="34">
        <v>9.6524158305016206E-2</v>
      </c>
      <c r="D774" s="34">
        <v>3.7353285011999401E-2</v>
      </c>
      <c r="E774" s="34">
        <v>7.0489798863889605E-2</v>
      </c>
      <c r="F774" s="34">
        <v>2.6687912831371799E-2</v>
      </c>
      <c r="G774" s="34">
        <v>0.19176103857860899</v>
      </c>
      <c r="H774" s="35">
        <v>0.99789280200661601</v>
      </c>
      <c r="I774" s="34">
        <v>9.2996278916133199E-2</v>
      </c>
      <c r="J774" s="34">
        <v>2.3906735759447399E-2</v>
      </c>
      <c r="K774" s="36">
        <f>Inputs!$B$12*(1+$B774)^4</f>
        <v>110341.30707493964</v>
      </c>
      <c r="L774" s="36">
        <f t="shared" si="110"/>
        <v>16286.207754078592</v>
      </c>
      <c r="M774" s="36">
        <f t="shared" si="111"/>
        <v>209636.27980536711</v>
      </c>
      <c r="N774" s="37">
        <f>M774/Inputs!$B$6</f>
        <v>319.56749970330355</v>
      </c>
      <c r="O774" s="38">
        <f>IF(N774&gt;Inputs!$B$4,1,0)</f>
        <v>0</v>
      </c>
      <c r="P774" s="34">
        <f t="shared" si="112"/>
        <v>6.9089543156685806E-2</v>
      </c>
      <c r="Q774" s="36">
        <f>Inputs!$B$12*(1+$B774)^0*$C774+Inputs!$B$29*(1+$D774)^0*Inputs!$B$19+Inputs!$B$30*(1+$E774)^0*Inputs!$B$20+Inputs!$B$31*(1+$F774)^0*Inputs!$B$21+Inputs!$B$22*(1+Inputs!$B$23)^0</f>
        <v>13813.493525727896</v>
      </c>
      <c r="R774" s="36">
        <f>Inputs!$B$12*(1+$B774)^1*$C774+Inputs!$B$29*(1+$D774)^1*Inputs!$B$19+Inputs!$B$30*(1+$E774)^1*Inputs!$B$20+Inputs!$B$31*(1+$F774)^1*Inputs!$B$21+Inputs!$B$22*(1+Inputs!$B$23)^1</f>
        <v>15117.912379577101</v>
      </c>
      <c r="S774" s="36">
        <f>Inputs!$B$12*(1+$B774)^2*$C774+Inputs!$B$29*(1+$D774)^2*Inputs!$B$19+Inputs!$B$30*(1+$E774)^2*Inputs!$B$20+Inputs!$B$31*(1+$F774)^2*Inputs!$B$21+Inputs!$B$22*(1+Inputs!$B$23)^2</f>
        <v>16597.306513961117</v>
      </c>
      <c r="T774" s="36">
        <f>Inputs!$B$12*(1+$B774)^3*$C774+Inputs!$B$29*(1+$D774)^3*Inputs!$B$19+Inputs!$B$30*(1+$E774)^3*Inputs!$B$20+Inputs!$B$31*(1+$F774)^3*Inputs!$B$21+Inputs!$B$22*(1+Inputs!$B$23)^3</f>
        <v>18278.540009321136</v>
      </c>
      <c r="U774" s="36">
        <f>Inputs!$B$12*(1+$B774)^4*$C774+Inputs!$B$29*(1+$D774)^4*Inputs!$B$19+Inputs!$B$30*(1+$E774)^4*Inputs!$B$20+Inputs!$B$31*(1+$F774)^4*Inputs!$B$21+Inputs!$B$22*(1+Inputs!$B$23)^4</f>
        <v>20192.788600240503</v>
      </c>
      <c r="V774" s="35">
        <f>Inputs!$B$13/(Q774*(1-$G774))</f>
        <v>1.1339408352139104</v>
      </c>
      <c r="W774" s="36">
        <f>Inputs!$B$13</f>
        <v>12660</v>
      </c>
      <c r="X774" s="36">
        <f t="shared" si="113"/>
        <v>13439.904724748601</v>
      </c>
      <c r="Y774" s="36">
        <f t="shared" si="114"/>
        <v>14298.836860445437</v>
      </c>
      <c r="Z774" s="36">
        <f t="shared" si="115"/>
        <v>15244.771617549892</v>
      </c>
      <c r="AA774" s="36">
        <f t="shared" si="116"/>
        <v>16286.207754078592</v>
      </c>
      <c r="AB774" s="36">
        <f t="shared" si="117"/>
        <v>54906.241684254521</v>
      </c>
      <c r="AC774" s="36">
        <f t="shared" si="118"/>
        <v>241361.52965378403</v>
      </c>
      <c r="AD774" s="36">
        <f t="shared" si="119"/>
        <v>154730.03812111259</v>
      </c>
    </row>
    <row r="775" spans="1:30" ht="14.25" customHeight="1" x14ac:dyDescent="0.25">
      <c r="A775" s="16">
        <v>759</v>
      </c>
      <c r="B775" s="34">
        <v>0.24615347906330701</v>
      </c>
      <c r="C775" s="34">
        <v>0.10439666324859399</v>
      </c>
      <c r="D775" s="34">
        <v>3.1886907688753699E-2</v>
      </c>
      <c r="E775" s="34">
        <v>2.5054158540051601E-2</v>
      </c>
      <c r="F775" s="34">
        <v>-2.5662062784795698E-3</v>
      </c>
      <c r="G775" s="34">
        <v>0.18265973954349701</v>
      </c>
      <c r="H775" s="35">
        <v>1.0479471499942801</v>
      </c>
      <c r="I775" s="34">
        <v>9.6179181995163301E-2</v>
      </c>
      <c r="J775" s="34">
        <v>2.8427332759144601E-2</v>
      </c>
      <c r="K775" s="36">
        <f>Inputs!$B$12*(1+$B775)^4</f>
        <v>144689.62384480762</v>
      </c>
      <c r="L775" s="36">
        <f t="shared" si="110"/>
        <v>20124.022403361276</v>
      </c>
      <c r="M775" s="36">
        <f t="shared" si="111"/>
        <v>252978.82216224039</v>
      </c>
      <c r="N775" s="37">
        <f>M775/Inputs!$B$6</f>
        <v>385.63844841804939</v>
      </c>
      <c r="O775" s="38">
        <f>IF(N775&gt;Inputs!$B$4,1,0)</f>
        <v>0</v>
      </c>
      <c r="P775" s="34">
        <f t="shared" si="112"/>
        <v>6.7751849236018707E-2</v>
      </c>
      <c r="Q775" s="36">
        <f>Inputs!$B$12*(1+$B775)^0*$C775+Inputs!$B$29*(1+$D775)^0*Inputs!$B$19+Inputs!$B$30*(1+$E775)^0*Inputs!$B$20+Inputs!$B$31*(1+$F775)^0*Inputs!$B$21+Inputs!$B$22*(1+Inputs!$B$23)^0</f>
        <v>14285.843822342562</v>
      </c>
      <c r="R775" s="36">
        <f>Inputs!$B$12*(1+$B775)^1*$C775+Inputs!$B$29*(1+$D775)^1*Inputs!$B$19+Inputs!$B$30*(1+$E775)^1*Inputs!$B$20+Inputs!$B$31*(1+$F775)^1*Inputs!$B$21+Inputs!$B$22*(1+Inputs!$B$23)^1</f>
        <v>15915.201497715585</v>
      </c>
      <c r="S775" s="36">
        <f>Inputs!$B$12*(1+$B775)^2*$C775+Inputs!$B$29*(1+$D775)^2*Inputs!$B$19+Inputs!$B$30*(1+$E775)^2*Inputs!$B$20+Inputs!$B$31*(1+$F775)^2*Inputs!$B$21+Inputs!$B$22*(1+Inputs!$B$23)^2</f>
        <v>17926.982037618502</v>
      </c>
      <c r="T775" s="36">
        <f>Inputs!$B$12*(1+$B775)^3*$C775+Inputs!$B$29*(1+$D775)^3*Inputs!$B$19+Inputs!$B$30*(1+$E775)^3*Inputs!$B$20+Inputs!$B$31*(1+$F775)^3*Inputs!$B$21+Inputs!$B$22*(1+Inputs!$B$23)^3</f>
        <v>20414.693127268918</v>
      </c>
      <c r="U775" s="36">
        <f>Inputs!$B$12*(1+$B775)^4*$C775+Inputs!$B$29*(1+$D775)^4*Inputs!$B$19+Inputs!$B$30*(1+$E775)^4*Inputs!$B$20+Inputs!$B$31*(1+$F775)^4*Inputs!$B$21+Inputs!$B$22*(1+Inputs!$B$23)^4</f>
        <v>23494.841490672032</v>
      </c>
      <c r="V775" s="35">
        <f>Inputs!$B$13/(Q775*(1-$G775))</f>
        <v>1.084238728069882</v>
      </c>
      <c r="W775" s="36">
        <f>Inputs!$B$13</f>
        <v>12660</v>
      </c>
      <c r="X775" s="36">
        <f t="shared" si="113"/>
        <v>13985.902242870936</v>
      </c>
      <c r="Y775" s="36">
        <f t="shared" si="114"/>
        <v>15620.867266881263</v>
      </c>
      <c r="Z775" s="36">
        <f t="shared" si="115"/>
        <v>17637.172839602892</v>
      </c>
      <c r="AA775" s="36">
        <f t="shared" si="116"/>
        <v>20124.022403361276</v>
      </c>
      <c r="AB775" s="36">
        <f t="shared" si="117"/>
        <v>59977.848732636689</v>
      </c>
      <c r="AC775" s="36">
        <f t="shared" si="118"/>
        <v>305469.07454256626</v>
      </c>
      <c r="AD775" s="36">
        <f t="shared" si="119"/>
        <v>193000.97342960371</v>
      </c>
    </row>
    <row r="776" spans="1:30" ht="14.25" customHeight="1" x14ac:dyDescent="0.25">
      <c r="A776" s="16">
        <v>760</v>
      </c>
      <c r="B776" s="34">
        <v>0.28403346494077703</v>
      </c>
      <c r="C776" s="34">
        <v>5.3442578316856899E-2</v>
      </c>
      <c r="D776" s="34">
        <v>1.8040514158636001E-2</v>
      </c>
      <c r="E776" s="34">
        <v>4.6452339739100998E-2</v>
      </c>
      <c r="F776" s="34">
        <v>2.3178061280081801E-2</v>
      </c>
      <c r="G776" s="34">
        <v>0.20796267477174099</v>
      </c>
      <c r="H776" s="35">
        <v>1.0240994040498299</v>
      </c>
      <c r="I776" s="34">
        <v>9.2863805686113202E-2</v>
      </c>
      <c r="J776" s="34">
        <v>2.23930736426989E-2</v>
      </c>
      <c r="K776" s="36">
        <f>Inputs!$B$12*(1+$B776)^4</f>
        <v>163100.99890242339</v>
      </c>
      <c r="L776" s="36">
        <f t="shared" si="110"/>
        <v>14298.197809573656</v>
      </c>
      <c r="M776" s="36">
        <f t="shared" si="111"/>
        <v>184516.37643987959</v>
      </c>
      <c r="N776" s="37">
        <f>M776/Inputs!$B$6</f>
        <v>281.27496408518232</v>
      </c>
      <c r="O776" s="38">
        <f>IF(N776&gt;Inputs!$B$4,1,0)</f>
        <v>0</v>
      </c>
      <c r="P776" s="34">
        <f t="shared" si="112"/>
        <v>7.0470732043414308E-2</v>
      </c>
      <c r="Q776" s="36">
        <f>Inputs!$B$12*(1+$B776)^0*$C776+Inputs!$B$29*(1+$D776)^0*Inputs!$B$19+Inputs!$B$30*(1+$E776)^0*Inputs!$B$20+Inputs!$B$31*(1+$F776)^0*Inputs!$B$21+Inputs!$B$22*(1+Inputs!$B$23)^0</f>
        <v>11228.598726438337</v>
      </c>
      <c r="R776" s="36">
        <f>Inputs!$B$12*(1+$B776)^1*$C776+Inputs!$B$29*(1+$D776)^1*Inputs!$B$19+Inputs!$B$30*(1+$E776)^1*Inputs!$B$20+Inputs!$B$31*(1+$F776)^1*Inputs!$B$21+Inputs!$B$22*(1+Inputs!$B$23)^1</f>
        <v>12351.09039369132</v>
      </c>
      <c r="S776" s="36">
        <f>Inputs!$B$12*(1+$B776)^2*$C776+Inputs!$B$29*(1+$D776)^2*Inputs!$B$19+Inputs!$B$30*(1+$E776)^2*Inputs!$B$20+Inputs!$B$31*(1+$F776)^2*Inputs!$B$21+Inputs!$B$22*(1+Inputs!$B$23)^2</f>
        <v>13739.115763245849</v>
      </c>
      <c r="T776" s="36">
        <f>Inputs!$B$12*(1+$B776)^3*$C776+Inputs!$B$29*(1+$D776)^3*Inputs!$B$19+Inputs!$B$30*(1+$E776)^3*Inputs!$B$20+Inputs!$B$31*(1+$F776)^3*Inputs!$B$21+Inputs!$B$22*(1+Inputs!$B$23)^3</f>
        <v>15466.416205468506</v>
      </c>
      <c r="U776" s="36">
        <f>Inputs!$B$12*(1+$B776)^4*$C776+Inputs!$B$29*(1+$D776)^4*Inputs!$B$19+Inputs!$B$30*(1+$E776)^4*Inputs!$B$20+Inputs!$B$31*(1+$F776)^4*Inputs!$B$21+Inputs!$B$22*(1+Inputs!$B$23)^4</f>
        <v>17627.61429181978</v>
      </c>
      <c r="V776" s="35">
        <f>Inputs!$B$13/(Q776*(1-$G776))</f>
        <v>1.4235164670865554</v>
      </c>
      <c r="W776" s="36">
        <f>Inputs!$B$13</f>
        <v>12660</v>
      </c>
      <c r="X776" s="36">
        <f t="shared" si="113"/>
        <v>12948.758045346456</v>
      </c>
      <c r="Y776" s="36">
        <f t="shared" si="114"/>
        <v>13317.346395650102</v>
      </c>
      <c r="Z776" s="36">
        <f t="shared" si="115"/>
        <v>13768.408764741736</v>
      </c>
      <c r="AA776" s="36">
        <f t="shared" si="116"/>
        <v>14298.197809573656</v>
      </c>
      <c r="AB776" s="36">
        <f t="shared" si="117"/>
        <v>51452.490492541736</v>
      </c>
      <c r="AC776" s="36">
        <f t="shared" si="118"/>
        <v>207439.00314637707</v>
      </c>
      <c r="AD776" s="36">
        <f t="shared" si="119"/>
        <v>133063.88594733784</v>
      </c>
    </row>
    <row r="777" spans="1:30" ht="14.25" customHeight="1" x14ac:dyDescent="0.25">
      <c r="A777" s="16">
        <v>761</v>
      </c>
      <c r="B777" s="34">
        <v>0.19599835484302</v>
      </c>
      <c r="C777" s="34">
        <v>5.0621851441798198E-2</v>
      </c>
      <c r="D777" s="34">
        <v>4.3407617067301202E-2</v>
      </c>
      <c r="E777" s="34">
        <v>4.1910267267557401E-2</v>
      </c>
      <c r="F777" s="34">
        <v>7.9723266967798908E-3</v>
      </c>
      <c r="G777" s="34">
        <v>0.186026217515323</v>
      </c>
      <c r="H777" s="35">
        <v>0.98250718605186504</v>
      </c>
      <c r="I777" s="34">
        <v>9.0222274546363807E-2</v>
      </c>
      <c r="J777" s="34">
        <v>2.10602666141902E-2</v>
      </c>
      <c r="K777" s="36">
        <f>Inputs!$B$12*(1+$B777)^4</f>
        <v>122764.72050532862</v>
      </c>
      <c r="L777" s="36">
        <f t="shared" si="110"/>
        <v>12118.216711567178</v>
      </c>
      <c r="M777" s="36">
        <f t="shared" si="111"/>
        <v>164528.65210916402</v>
      </c>
      <c r="N777" s="37">
        <f>M777/Inputs!$B$6</f>
        <v>250.80587211762807</v>
      </c>
      <c r="O777" s="38">
        <f>IF(N777&gt;Inputs!$B$4,1,0)</f>
        <v>0</v>
      </c>
      <c r="P777" s="34">
        <f t="shared" si="112"/>
        <v>6.9162007932173614E-2</v>
      </c>
      <c r="Q777" s="36">
        <f>Inputs!$B$12*(1+$B777)^0*$C777+Inputs!$B$29*(1+$D777)^0*Inputs!$B$19+Inputs!$B$30*(1+$E777)^0*Inputs!$B$20+Inputs!$B$31*(1+$F777)^0*Inputs!$B$21+Inputs!$B$22*(1+Inputs!$B$23)^0</f>
        <v>11059.355113934813</v>
      </c>
      <c r="R777" s="36">
        <f>Inputs!$B$12*(1+$B777)^1*$C777+Inputs!$B$29*(1+$D777)^1*Inputs!$B$19+Inputs!$B$30*(1+$E777)^1*Inputs!$B$20+Inputs!$B$31*(1+$F777)^1*Inputs!$B$21+Inputs!$B$22*(1+Inputs!$B$23)^1</f>
        <v>11870.042946929916</v>
      </c>
      <c r="S777" s="36">
        <f>Inputs!$B$12*(1+$B777)^2*$C777+Inputs!$B$29*(1+$D777)^2*Inputs!$B$19+Inputs!$B$30*(1+$E777)^2*Inputs!$B$20+Inputs!$B$31*(1+$F777)^2*Inputs!$B$21+Inputs!$B$22*(1+Inputs!$B$23)^2</f>
        <v>12806.251975053528</v>
      </c>
      <c r="T777" s="36">
        <f>Inputs!$B$12*(1+$B777)^3*$C777+Inputs!$B$29*(1+$D777)^3*Inputs!$B$19+Inputs!$B$30*(1+$E777)^3*Inputs!$B$20+Inputs!$B$31*(1+$F777)^3*Inputs!$B$21+Inputs!$B$22*(1+Inputs!$B$23)^3</f>
        <v>13891.245955097796</v>
      </c>
      <c r="U777" s="36">
        <f>Inputs!$B$12*(1+$B777)^4*$C777+Inputs!$B$29*(1+$D777)^4*Inputs!$B$19+Inputs!$B$30*(1+$E777)^4*Inputs!$B$20+Inputs!$B$31*(1+$F777)^4*Inputs!$B$21+Inputs!$B$22*(1+Inputs!$B$23)^4</f>
        <v>15152.788535573825</v>
      </c>
      <c r="V777" s="35">
        <f>Inputs!$B$13/(Q777*(1-$G777))</f>
        <v>1.4063502200642</v>
      </c>
      <c r="W777" s="36">
        <f>Inputs!$B$13</f>
        <v>12660</v>
      </c>
      <c r="X777" s="36">
        <f t="shared" si="113"/>
        <v>12564.237822618614</v>
      </c>
      <c r="Y777" s="36">
        <f t="shared" si="114"/>
        <v>12450.669092027949</v>
      </c>
      <c r="Z777" s="36">
        <f t="shared" si="115"/>
        <v>12307.426795246587</v>
      </c>
      <c r="AA777" s="36">
        <f t="shared" si="116"/>
        <v>12118.216711567178</v>
      </c>
      <c r="AB777" s="36">
        <f t="shared" si="117"/>
        <v>48371.155633154864</v>
      </c>
      <c r="AC777" s="36">
        <f t="shared" si="118"/>
        <v>178905.00805783135</v>
      </c>
      <c r="AD777" s="36">
        <f t="shared" si="119"/>
        <v>116157.49647600915</v>
      </c>
    </row>
    <row r="778" spans="1:30" ht="14.25" customHeight="1" x14ac:dyDescent="0.25">
      <c r="A778" s="16">
        <v>762</v>
      </c>
      <c r="B778" s="34">
        <v>0.29149396450538301</v>
      </c>
      <c r="C778" s="34">
        <v>7.6800924128258202E-2</v>
      </c>
      <c r="D778" s="34">
        <v>4.2403153114157398E-2</v>
      </c>
      <c r="E778" s="34">
        <v>4.5629032477910503E-2</v>
      </c>
      <c r="F778" s="34">
        <v>1.7534071648732101E-2</v>
      </c>
      <c r="G778" s="34">
        <v>0.15554064133494699</v>
      </c>
      <c r="H778" s="35">
        <v>1.04559792294867</v>
      </c>
      <c r="I778" s="34">
        <v>9.5658635494259195E-2</v>
      </c>
      <c r="J778" s="34">
        <v>2.96877379415313E-2</v>
      </c>
      <c r="K778" s="36">
        <f>Inputs!$B$12*(1+$B778)^4</f>
        <v>166924.76524912246</v>
      </c>
      <c r="L778" s="36">
        <f t="shared" si="110"/>
        <v>19394.248336426681</v>
      </c>
      <c r="M778" s="36">
        <f t="shared" si="111"/>
        <v>250620.14171962216</v>
      </c>
      <c r="N778" s="37">
        <f>M778/Inputs!$B$6</f>
        <v>382.04289896283865</v>
      </c>
      <c r="O778" s="38">
        <f>IF(N778&gt;Inputs!$B$4,1,0)</f>
        <v>0</v>
      </c>
      <c r="P778" s="34">
        <f t="shared" si="112"/>
        <v>6.5970897552727892E-2</v>
      </c>
      <c r="Q778" s="36">
        <f>Inputs!$B$12*(1+$B778)^0*$C778+Inputs!$B$29*(1+$D778)^0*Inputs!$B$19+Inputs!$B$30*(1+$E778)^0*Inputs!$B$20+Inputs!$B$31*(1+$F778)^0*Inputs!$B$21+Inputs!$B$22*(1+Inputs!$B$23)^0</f>
        <v>12630.099475122413</v>
      </c>
      <c r="R778" s="36">
        <f>Inputs!$B$12*(1+$B778)^1*$C778+Inputs!$B$29*(1+$D778)^1*Inputs!$B$19+Inputs!$B$30*(1+$E778)^1*Inputs!$B$20+Inputs!$B$31*(1+$F778)^1*Inputs!$B$21+Inputs!$B$22*(1+Inputs!$B$23)^1</f>
        <v>14237.872798776669</v>
      </c>
      <c r="S778" s="36">
        <f>Inputs!$B$12*(1+$B778)^2*$C778+Inputs!$B$29*(1+$D778)^2*Inputs!$B$19+Inputs!$B$30*(1+$E778)^2*Inputs!$B$20+Inputs!$B$31*(1+$F778)^2*Inputs!$B$21+Inputs!$B$22*(1+Inputs!$B$23)^2</f>
        <v>16247.662060130755</v>
      </c>
      <c r="T778" s="36">
        <f>Inputs!$B$12*(1+$B778)^3*$C778+Inputs!$B$29*(1+$D778)^3*Inputs!$B$19+Inputs!$B$30*(1+$E778)^3*Inputs!$B$20+Inputs!$B$31*(1+$F778)^3*Inputs!$B$21+Inputs!$B$22*(1+Inputs!$B$23)^3</f>
        <v>18774.051204073061</v>
      </c>
      <c r="U778" s="36">
        <f>Inputs!$B$12*(1+$B778)^4*$C778+Inputs!$B$29*(1+$D778)^4*Inputs!$B$19+Inputs!$B$30*(1+$E778)^4*Inputs!$B$20+Inputs!$B$31*(1+$F778)^4*Inputs!$B$21+Inputs!$B$22*(1+Inputs!$B$23)^4</f>
        <v>21964.912995598097</v>
      </c>
      <c r="V778" s="35">
        <f>Inputs!$B$13/(Q778*(1-$G778))</f>
        <v>1.1869930647135278</v>
      </c>
      <c r="W778" s="36">
        <f>Inputs!$B$13</f>
        <v>12660</v>
      </c>
      <c r="X778" s="36">
        <f t="shared" si="113"/>
        <v>13846.570343356047</v>
      </c>
      <c r="Y778" s="36">
        <f t="shared" si="114"/>
        <v>15316.121476182969</v>
      </c>
      <c r="Z778" s="36">
        <f t="shared" si="115"/>
        <v>17137.246140626579</v>
      </c>
      <c r="AA778" s="36">
        <f t="shared" si="116"/>
        <v>19394.248336426681</v>
      </c>
      <c r="AB778" s="36">
        <f t="shared" si="117"/>
        <v>58907.933121711445</v>
      </c>
      <c r="AC778" s="36">
        <f t="shared" si="118"/>
        <v>302709.53464973334</v>
      </c>
      <c r="AD778" s="36">
        <f t="shared" si="119"/>
        <v>191712.20859791071</v>
      </c>
    </row>
    <row r="779" spans="1:30" ht="14.25" customHeight="1" x14ac:dyDescent="0.25">
      <c r="A779" s="16">
        <v>763</v>
      </c>
      <c r="B779" s="34">
        <v>0.27379665643343398</v>
      </c>
      <c r="C779" s="34">
        <v>9.8720705671865597E-2</v>
      </c>
      <c r="D779" s="34">
        <v>2.5088520036671801E-2</v>
      </c>
      <c r="E779" s="34">
        <v>6.8962789391209894E-2</v>
      </c>
      <c r="F779" s="34">
        <v>2.8402136294282801E-2</v>
      </c>
      <c r="G779" s="34">
        <v>0.19496880571434999</v>
      </c>
      <c r="H779" s="35">
        <v>0.99520697512135703</v>
      </c>
      <c r="I779" s="34">
        <v>9.1079624184047095E-2</v>
      </c>
      <c r="J779" s="34">
        <v>2.3237974896897402E-2</v>
      </c>
      <c r="K779" s="36">
        <f>Inputs!$B$12*(1+$B779)^4</f>
        <v>157961.65260320896</v>
      </c>
      <c r="L779" s="36">
        <f t="shared" si="110"/>
        <v>20008.163157051786</v>
      </c>
      <c r="M779" s="36">
        <f t="shared" si="111"/>
        <v>255907.46999448119</v>
      </c>
      <c r="N779" s="37">
        <f>M779/Inputs!$B$6</f>
        <v>390.10285060134328</v>
      </c>
      <c r="O779" s="38">
        <f>IF(N779&gt;Inputs!$B$4,1,0)</f>
        <v>0</v>
      </c>
      <c r="P779" s="34">
        <f t="shared" si="112"/>
        <v>6.7841649287149697E-2</v>
      </c>
      <c r="Q779" s="36">
        <f>Inputs!$B$12*(1+$B779)^0*$C779+Inputs!$B$29*(1+$D779)^0*Inputs!$B$19+Inputs!$B$30*(1+$E779)^0*Inputs!$B$20+Inputs!$B$31*(1+$F779)^0*Inputs!$B$21+Inputs!$B$22*(1+Inputs!$B$23)^0</f>
        <v>13945.286367738856</v>
      </c>
      <c r="R779" s="36">
        <f>Inputs!$B$12*(1+$B779)^1*$C779+Inputs!$B$29*(1+$D779)^1*Inputs!$B$19+Inputs!$B$30*(1+$E779)^1*Inputs!$B$20+Inputs!$B$31*(1+$F779)^1*Inputs!$B$21+Inputs!$B$22*(1+Inputs!$B$23)^1</f>
        <v>15882.107245227242</v>
      </c>
      <c r="S779" s="36">
        <f>Inputs!$B$12*(1+$B779)^2*$C779+Inputs!$B$29*(1+$D779)^2*Inputs!$B$19+Inputs!$B$30*(1+$E779)^2*Inputs!$B$20+Inputs!$B$31*(1+$F779)^2*Inputs!$B$21+Inputs!$B$22*(1+Inputs!$B$23)^2</f>
        <v>18278.547243190689</v>
      </c>
      <c r="T779" s="36">
        <f>Inputs!$B$12*(1+$B779)^3*$C779+Inputs!$B$29*(1+$D779)^3*Inputs!$B$19+Inputs!$B$30*(1+$E779)^3*Inputs!$B$20+Inputs!$B$31*(1+$F779)^3*Inputs!$B$21+Inputs!$B$22*(1+Inputs!$B$23)^3</f>
        <v>21257.097979169586</v>
      </c>
      <c r="U779" s="36">
        <f>Inputs!$B$12*(1+$B779)^4*$C779+Inputs!$B$29*(1+$D779)^4*Inputs!$B$19+Inputs!$B$30*(1+$E779)^4*Inputs!$B$20+Inputs!$B$31*(1+$F779)^4*Inputs!$B$21+Inputs!$B$22*(1+Inputs!$B$23)^4</f>
        <v>24973.597031457772</v>
      </c>
      <c r="V779" s="35">
        <f>Inputs!$B$13/(Q779*(1-$G779))</f>
        <v>1.127699945562042</v>
      </c>
      <c r="W779" s="36">
        <f>Inputs!$B$13</f>
        <v>12660</v>
      </c>
      <c r="X779" s="36">
        <f t="shared" si="113"/>
        <v>13994.810877668846</v>
      </c>
      <c r="Y779" s="36">
        <f t="shared" si="114"/>
        <v>15619.076139290188</v>
      </c>
      <c r="Z779" s="36">
        <f t="shared" si="115"/>
        <v>17597.431421327663</v>
      </c>
      <c r="AA779" s="36">
        <f t="shared" si="116"/>
        <v>20008.163157051786</v>
      </c>
      <c r="AB779" s="36">
        <f t="shared" si="117"/>
        <v>60740.982905704223</v>
      </c>
      <c r="AC779" s="36">
        <f t="shared" si="118"/>
        <v>301777.92794471933</v>
      </c>
      <c r="AD779" s="36">
        <f t="shared" si="119"/>
        <v>195166.48708877698</v>
      </c>
    </row>
    <row r="780" spans="1:30" ht="14.25" customHeight="1" x14ac:dyDescent="0.25">
      <c r="A780" s="16">
        <v>764</v>
      </c>
      <c r="B780" s="34">
        <v>0.43608028190050302</v>
      </c>
      <c r="C780" s="34">
        <v>6.5243624633779099E-2</v>
      </c>
      <c r="D780" s="34">
        <v>3.9382804592783101E-2</v>
      </c>
      <c r="E780" s="34">
        <v>3.6771102767996298E-2</v>
      </c>
      <c r="F780" s="34">
        <v>2.1871238876419001E-2</v>
      </c>
      <c r="G780" s="34">
        <v>0.16231162098805299</v>
      </c>
      <c r="H780" s="35">
        <v>1.04547621476098</v>
      </c>
      <c r="I780" s="34">
        <v>8.9636626268945405E-2</v>
      </c>
      <c r="J780" s="34">
        <v>1.8369621851619399E-2</v>
      </c>
      <c r="K780" s="36">
        <f>Inputs!$B$12*(1+$B780)^4</f>
        <v>255191.45438025016</v>
      </c>
      <c r="L780" s="36">
        <f t="shared" si="110"/>
        <v>22535.847791653756</v>
      </c>
      <c r="M780" s="36">
        <f t="shared" si="111"/>
        <v>273575.12567980355</v>
      </c>
      <c r="N780" s="37">
        <f>M780/Inputs!$B$6</f>
        <v>417.03525256067616</v>
      </c>
      <c r="O780" s="38">
        <f>IF(N780&gt;Inputs!$B$4,1,0)</f>
        <v>1</v>
      </c>
      <c r="P780" s="34">
        <f t="shared" si="112"/>
        <v>7.1267004417326002E-2</v>
      </c>
      <c r="Q780" s="36">
        <f>Inputs!$B$12*(1+$B780)^0*$C780+Inputs!$B$29*(1+$D780)^0*Inputs!$B$19+Inputs!$B$30*(1+$E780)^0*Inputs!$B$20+Inputs!$B$31*(1+$F780)^0*Inputs!$B$21+Inputs!$B$22*(1+Inputs!$B$23)^0</f>
        <v>11936.661505453667</v>
      </c>
      <c r="R780" s="36">
        <f>Inputs!$B$12*(1+$B780)^1*$C780+Inputs!$B$29*(1+$D780)^1*Inputs!$B$19+Inputs!$B$30*(1+$E780)^1*Inputs!$B$20+Inputs!$B$31*(1+$F780)^1*Inputs!$B$21+Inputs!$B$22*(1+Inputs!$B$23)^1</f>
        <v>13895.675547504419</v>
      </c>
      <c r="S780" s="36">
        <f>Inputs!$B$12*(1+$B780)^2*$C780+Inputs!$B$29*(1+$D780)^2*Inputs!$B$19+Inputs!$B$30*(1+$E780)^2*Inputs!$B$20+Inputs!$B$31*(1+$F780)^2*Inputs!$B$21+Inputs!$B$22*(1+Inputs!$B$23)^2</f>
        <v>16607.716247301425</v>
      </c>
      <c r="T780" s="36">
        <f>Inputs!$B$12*(1+$B780)^3*$C780+Inputs!$B$29*(1+$D780)^3*Inputs!$B$19+Inputs!$B$30*(1+$E780)^3*Inputs!$B$20+Inputs!$B$31*(1+$F780)^3*Inputs!$B$21+Inputs!$B$22*(1+Inputs!$B$23)^3</f>
        <v>20397.725051406815</v>
      </c>
      <c r="U780" s="36">
        <f>Inputs!$B$12*(1+$B780)^4*$C780+Inputs!$B$29*(1+$D780)^4*Inputs!$B$19+Inputs!$B$30*(1+$E780)^4*Inputs!$B$20+Inputs!$B$31*(1+$F780)^4*Inputs!$B$21+Inputs!$B$22*(1+Inputs!$B$23)^4</f>
        <v>25732.219852245202</v>
      </c>
      <c r="V780" s="35">
        <f>Inputs!$B$13/(Q780*(1-$G780))</f>
        <v>1.2661009554314782</v>
      </c>
      <c r="W780" s="36">
        <f>Inputs!$B$13</f>
        <v>12660</v>
      </c>
      <c r="X780" s="36">
        <f t="shared" si="113"/>
        <v>14095.694927058128</v>
      </c>
      <c r="Y780" s="36">
        <f t="shared" si="114"/>
        <v>16079.435859690546</v>
      </c>
      <c r="Z780" s="36">
        <f t="shared" si="115"/>
        <v>18806.436735115545</v>
      </c>
      <c r="AA780" s="36">
        <f t="shared" si="116"/>
        <v>22535.847791653756</v>
      </c>
      <c r="AB780" s="36">
        <f t="shared" si="117"/>
        <v>63931.159331596042</v>
      </c>
      <c r="AC780" s="36">
        <f t="shared" si="118"/>
        <v>322025.92183196446</v>
      </c>
      <c r="AD780" s="36">
        <f t="shared" si="119"/>
        <v>209643.9663482075</v>
      </c>
    </row>
    <row r="781" spans="1:30" ht="14.25" customHeight="1" x14ac:dyDescent="0.25">
      <c r="A781" s="16">
        <v>765</v>
      </c>
      <c r="B781" s="34">
        <v>0.13841056921143</v>
      </c>
      <c r="C781" s="34">
        <v>0.105981847029285</v>
      </c>
      <c r="D781" s="34">
        <v>3.1320259154238701E-2</v>
      </c>
      <c r="E781" s="34">
        <v>5.3477289825340599E-2</v>
      </c>
      <c r="F781" s="34">
        <v>2.3841772365066901E-2</v>
      </c>
      <c r="G781" s="34">
        <v>0.184441347296254</v>
      </c>
      <c r="H781" s="35">
        <v>1.06458863042421</v>
      </c>
      <c r="I781" s="34">
        <v>0.10613586953382401</v>
      </c>
      <c r="J781" s="34">
        <v>2.9215491600878701E-2</v>
      </c>
      <c r="K781" s="36">
        <f>Inputs!$B$12*(1+$B781)^4</f>
        <v>100773.63564624901</v>
      </c>
      <c r="L781" s="36">
        <f t="shared" si="110"/>
        <v>17255.538215272609</v>
      </c>
      <c r="M781" s="36">
        <f t="shared" si="111"/>
        <v>193934.48190146452</v>
      </c>
      <c r="N781" s="37">
        <f>M781/Inputs!$B$6</f>
        <v>295.63183216686662</v>
      </c>
      <c r="O781" s="38">
        <f>IF(N781&gt;Inputs!$B$4,1,0)</f>
        <v>0</v>
      </c>
      <c r="P781" s="34">
        <f t="shared" si="112"/>
        <v>7.6920377932945302E-2</v>
      </c>
      <c r="Q781" s="36">
        <f>Inputs!$B$12*(1+$B781)^0*$C781+Inputs!$B$29*(1+$D781)^0*Inputs!$B$19+Inputs!$B$30*(1+$E781)^0*Inputs!$B$20+Inputs!$B$31*(1+$F781)^0*Inputs!$B$21+Inputs!$B$22*(1+Inputs!$B$23)^0</f>
        <v>14380.954849184021</v>
      </c>
      <c r="R781" s="36">
        <f>Inputs!$B$12*(1+$B781)^1*$C781+Inputs!$B$29*(1+$D781)^1*Inputs!$B$19+Inputs!$B$30*(1+$E781)^1*Inputs!$B$20+Inputs!$B$31*(1+$F781)^1*Inputs!$B$21+Inputs!$B$22*(1+Inputs!$B$23)^1</f>
        <v>15537.255613275189</v>
      </c>
      <c r="S781" s="36">
        <f>Inputs!$B$12*(1+$B781)^2*$C781+Inputs!$B$29*(1+$D781)^2*Inputs!$B$19+Inputs!$B$30*(1+$E781)^2*Inputs!$B$20+Inputs!$B$31*(1+$F781)^2*Inputs!$B$21+Inputs!$B$22*(1+Inputs!$B$23)^2</f>
        <v>16826.287436357219</v>
      </c>
      <c r="T781" s="36">
        <f>Inputs!$B$12*(1+$B781)^3*$C781+Inputs!$B$29*(1+$D781)^3*Inputs!$B$19+Inputs!$B$30*(1+$E781)^3*Inputs!$B$20+Inputs!$B$31*(1+$F781)^3*Inputs!$B$21+Inputs!$B$22*(1+Inputs!$B$23)^3</f>
        <v>18265.3959253961</v>
      </c>
      <c r="U781" s="36">
        <f>Inputs!$B$12*(1+$B781)^4*$C781+Inputs!$B$29*(1+$D781)^4*Inputs!$B$19+Inputs!$B$30*(1+$E781)^4*Inputs!$B$20+Inputs!$B$31*(1+$F781)^4*Inputs!$B$21+Inputs!$B$22*(1+Inputs!$B$23)^4</f>
        <v>19874.28376681605</v>
      </c>
      <c r="V781" s="35">
        <f>Inputs!$B$13/(Q781*(1-$G781))</f>
        <v>1.0794208016999975</v>
      </c>
      <c r="W781" s="36">
        <f>Inputs!$B$13</f>
        <v>12660</v>
      </c>
      <c r="X781" s="36">
        <f t="shared" si="113"/>
        <v>13630.940753768547</v>
      </c>
      <c r="Y781" s="36">
        <f t="shared" si="114"/>
        <v>14710.93237972846</v>
      </c>
      <c r="Z781" s="36">
        <f t="shared" si="115"/>
        <v>15913.883200542321</v>
      </c>
      <c r="AA781" s="36">
        <f t="shared" si="116"/>
        <v>17255.538215272609</v>
      </c>
      <c r="AB781" s="36">
        <f t="shared" si="117"/>
        <v>54506.14851667278</v>
      </c>
      <c r="AC781" s="36">
        <f t="shared" si="118"/>
        <v>230883.77520130473</v>
      </c>
      <c r="AD781" s="36">
        <f t="shared" si="119"/>
        <v>139428.33338479174</v>
      </c>
    </row>
    <row r="782" spans="1:30" ht="14.25" customHeight="1" x14ac:dyDescent="0.25">
      <c r="A782" s="16">
        <v>766</v>
      </c>
      <c r="B782" s="34">
        <v>0.369586679167557</v>
      </c>
      <c r="C782" s="34">
        <v>7.74090728310763E-2</v>
      </c>
      <c r="D782" s="34">
        <v>4.72050186795024E-2</v>
      </c>
      <c r="E782" s="34">
        <v>4.0666885911377897E-2</v>
      </c>
      <c r="F782" s="34">
        <v>3.4182204109752998E-3</v>
      </c>
      <c r="G782" s="34">
        <v>0.171470697868086</v>
      </c>
      <c r="H782" s="35">
        <v>1.1009994565771699</v>
      </c>
      <c r="I782" s="34">
        <v>9.5981569338524197E-2</v>
      </c>
      <c r="J782" s="34">
        <v>2.8659899492822299E-2</v>
      </c>
      <c r="K782" s="36">
        <f>Inputs!$B$12*(1+$B782)^4</f>
        <v>211110.261503669</v>
      </c>
      <c r="L782" s="36">
        <f t="shared" si="110"/>
        <v>23023.799396296559</v>
      </c>
      <c r="M782" s="36">
        <f t="shared" si="111"/>
        <v>286243.8258726229</v>
      </c>
      <c r="N782" s="37">
        <f>M782/Inputs!$B$6</f>
        <v>436.34729553753488</v>
      </c>
      <c r="O782" s="38">
        <f>IF(N782&gt;Inputs!$B$4,1,0)</f>
        <v>1</v>
      </c>
      <c r="P782" s="34">
        <f t="shared" si="112"/>
        <v>6.7321669845701898E-2</v>
      </c>
      <c r="Q782" s="36">
        <f>Inputs!$B$12*(1+$B782)^0*$C782+Inputs!$B$29*(1+$D782)^0*Inputs!$B$19+Inputs!$B$30*(1+$E782)^0*Inputs!$B$20+Inputs!$B$31*(1+$F782)^0*Inputs!$B$21+Inputs!$B$22*(1+Inputs!$B$23)^0</f>
        <v>12666.5883972915</v>
      </c>
      <c r="R782" s="36">
        <f>Inputs!$B$12*(1+$B782)^1*$C782+Inputs!$B$29*(1+$D782)^1*Inputs!$B$19+Inputs!$B$30*(1+$E782)^1*Inputs!$B$20+Inputs!$B$31*(1+$F782)^1*Inputs!$B$21+Inputs!$B$22*(1+Inputs!$B$23)^1</f>
        <v>14587.383305925578</v>
      </c>
      <c r="S782" s="36">
        <f>Inputs!$B$12*(1+$B782)^2*$C782+Inputs!$B$29*(1+$D782)^2*Inputs!$B$19+Inputs!$B$30*(1+$E782)^2*Inputs!$B$20+Inputs!$B$31*(1+$F782)^2*Inputs!$B$21+Inputs!$B$22*(1+Inputs!$B$23)^2</f>
        <v>17152.081623991071</v>
      </c>
      <c r="T782" s="36">
        <f>Inputs!$B$12*(1+$B782)^3*$C782+Inputs!$B$29*(1+$D782)^3*Inputs!$B$19+Inputs!$B$30*(1+$E782)^3*Inputs!$B$20+Inputs!$B$31*(1+$F782)^3*Inputs!$B$21+Inputs!$B$22*(1+Inputs!$B$23)^3</f>
        <v>20595.609827051834</v>
      </c>
      <c r="U782" s="36">
        <f>Inputs!$B$12*(1+$B782)^4*$C782+Inputs!$B$29*(1+$D782)^4*Inputs!$B$19+Inputs!$B$30*(1+$E782)^4*Inputs!$B$20+Inputs!$B$31*(1+$F782)^4*Inputs!$B$21+Inputs!$B$22*(1+Inputs!$B$23)^4</f>
        <v>25239.573712801339</v>
      </c>
      <c r="V782" s="35">
        <f>Inputs!$B$13/(Q782*(1-$G782))</f>
        <v>1.206330129285595</v>
      </c>
      <c r="W782" s="36">
        <f>Inputs!$B$13</f>
        <v>12660</v>
      </c>
      <c r="X782" s="36">
        <f t="shared" si="113"/>
        <v>14261.537237027336</v>
      </c>
      <c r="Y782" s="36">
        <f t="shared" si="114"/>
        <v>16394.732931216702</v>
      </c>
      <c r="Z782" s="36">
        <f t="shared" si="115"/>
        <v>19236.870047891891</v>
      </c>
      <c r="AA782" s="36">
        <f t="shared" si="116"/>
        <v>23023.799396296559</v>
      </c>
      <c r="AB782" s="36">
        <f t="shared" si="117"/>
        <v>63770.642785475102</v>
      </c>
      <c r="AC782" s="36">
        <f t="shared" si="118"/>
        <v>351798.45103692694</v>
      </c>
      <c r="AD782" s="36">
        <f t="shared" si="119"/>
        <v>222473.18308714777</v>
      </c>
    </row>
    <row r="783" spans="1:30" ht="14.25" customHeight="1" x14ac:dyDescent="0.25">
      <c r="A783" s="16">
        <v>767</v>
      </c>
      <c r="B783" s="34">
        <v>0.41451001089891998</v>
      </c>
      <c r="C783" s="34">
        <v>5.36834831187981E-2</v>
      </c>
      <c r="D783" s="34">
        <v>4.11607820848938E-2</v>
      </c>
      <c r="E783" s="34">
        <v>4.9180079838382101E-2</v>
      </c>
      <c r="F783" s="34">
        <v>7.5593299558752904E-3</v>
      </c>
      <c r="G783" s="34">
        <v>0.17409897085752701</v>
      </c>
      <c r="H783" s="35">
        <v>1.1187132809201801</v>
      </c>
      <c r="I783" s="34">
        <v>0.10139028189504</v>
      </c>
      <c r="J783" s="34">
        <v>2.87133547706575E-2</v>
      </c>
      <c r="K783" s="36">
        <f>Inputs!$B$12*(1+$B783)^4</f>
        <v>240201.29921605557</v>
      </c>
      <c r="L783" s="36">
        <f t="shared" si="110"/>
        <v>20211.594378471338</v>
      </c>
      <c r="M783" s="36">
        <f t="shared" si="111"/>
        <v>235100.65755775652</v>
      </c>
      <c r="N783" s="37">
        <f>M783/Inputs!$B$6</f>
        <v>358.38514871609226</v>
      </c>
      <c r="O783" s="38">
        <f>IF(N783&gt;Inputs!$B$4,1,0)</f>
        <v>0</v>
      </c>
      <c r="P783" s="34">
        <f t="shared" si="112"/>
        <v>7.2676927124382507E-2</v>
      </c>
      <c r="Q783" s="36">
        <f>Inputs!$B$12*(1+$B783)^0*$C783+Inputs!$B$29*(1+$D783)^0*Inputs!$B$19+Inputs!$B$30*(1+$E783)^0*Inputs!$B$20+Inputs!$B$31*(1+$F783)^0*Inputs!$B$21+Inputs!$B$22*(1+Inputs!$B$23)^0</f>
        <v>11243.053014554807</v>
      </c>
      <c r="R783" s="36">
        <f>Inputs!$B$12*(1+$B783)^1*$C783+Inputs!$B$29*(1+$D783)^1*Inputs!$B$19+Inputs!$B$30*(1+$E783)^1*Inputs!$B$20+Inputs!$B$31*(1+$F783)^1*Inputs!$B$21+Inputs!$B$22*(1+Inputs!$B$23)^1</f>
        <v>12802.547118166865</v>
      </c>
      <c r="S783" s="36">
        <f>Inputs!$B$12*(1+$B783)^2*$C783+Inputs!$B$29*(1+$D783)^2*Inputs!$B$19+Inputs!$B$30*(1+$E783)^2*Inputs!$B$20+Inputs!$B$31*(1+$F783)^2*Inputs!$B$21+Inputs!$B$22*(1+Inputs!$B$23)^2</f>
        <v>14925.318716159949</v>
      </c>
      <c r="T783" s="36">
        <f>Inputs!$B$12*(1+$B783)^3*$C783+Inputs!$B$29*(1+$D783)^3*Inputs!$B$19+Inputs!$B$30*(1+$E783)^3*Inputs!$B$20+Inputs!$B$31*(1+$F783)^3*Inputs!$B$21+Inputs!$B$22*(1+Inputs!$B$23)^3</f>
        <v>17841.238202849039</v>
      </c>
      <c r="U783" s="36">
        <f>Inputs!$B$12*(1+$B783)^4*$C783+Inputs!$B$29*(1+$D783)^4*Inputs!$B$19+Inputs!$B$30*(1+$E783)^4*Inputs!$B$20+Inputs!$B$31*(1+$F783)^4*Inputs!$B$21+Inputs!$B$22*(1+Inputs!$B$23)^4</f>
        <v>21875.287661826616</v>
      </c>
      <c r="V783" s="35">
        <f>Inputs!$B$13/(Q783*(1-$G783))</f>
        <v>1.3633941929567841</v>
      </c>
      <c r="W783" s="36">
        <f>Inputs!$B$13</f>
        <v>12660</v>
      </c>
      <c r="X783" s="36">
        <f t="shared" si="113"/>
        <v>13769.243290403081</v>
      </c>
      <c r="Y783" s="36">
        <f t="shared" si="114"/>
        <v>15298.265991585829</v>
      </c>
      <c r="Z783" s="36">
        <f t="shared" si="115"/>
        <v>17385.697944407537</v>
      </c>
      <c r="AA783" s="36">
        <f t="shared" si="116"/>
        <v>20211.594378471338</v>
      </c>
      <c r="AB783" s="36">
        <f t="shared" si="117"/>
        <v>58581.358408575368</v>
      </c>
      <c r="AC783" s="36">
        <f t="shared" si="118"/>
        <v>286087.17898538517</v>
      </c>
      <c r="AD783" s="36">
        <f t="shared" si="119"/>
        <v>176519.29914918114</v>
      </c>
    </row>
    <row r="784" spans="1:30" ht="14.25" customHeight="1" x14ac:dyDescent="0.25">
      <c r="A784" s="16">
        <v>768</v>
      </c>
      <c r="B784" s="34">
        <v>0.499933310997559</v>
      </c>
      <c r="C784" s="34">
        <v>4.9646382582701903E-2</v>
      </c>
      <c r="D784" s="34">
        <v>8.5902494517711998E-3</v>
      </c>
      <c r="E784" s="34">
        <v>3.7710663060266401E-2</v>
      </c>
      <c r="F784" s="34">
        <v>1.9979711061263099E-2</v>
      </c>
      <c r="G784" s="34">
        <v>0.221014500545506</v>
      </c>
      <c r="H784" s="35">
        <v>1.07780077274143</v>
      </c>
      <c r="I784" s="34">
        <v>9.1534218734235201E-2</v>
      </c>
      <c r="J784" s="34">
        <v>2.3256919751785201E-2</v>
      </c>
      <c r="K784" s="36">
        <f>Inputs!$B$12*(1+$B784)^4</f>
        <v>303695.98551032867</v>
      </c>
      <c r="L784" s="36">
        <f t="shared" si="110"/>
        <v>19896.502567991993</v>
      </c>
      <c r="M784" s="36">
        <f t="shared" si="111"/>
        <v>251716.43231425769</v>
      </c>
      <c r="N784" s="37">
        <f>M784/Inputs!$B$6</f>
        <v>383.71407364978307</v>
      </c>
      <c r="O784" s="38">
        <f>IF(N784&gt;Inputs!$B$4,1,0)</f>
        <v>0</v>
      </c>
      <c r="P784" s="34">
        <f t="shared" si="112"/>
        <v>6.8277298982449997E-2</v>
      </c>
      <c r="Q784" s="36">
        <f>Inputs!$B$12*(1+$B784)^0*$C784+Inputs!$B$29*(1+$D784)^0*Inputs!$B$19+Inputs!$B$30*(1+$E784)^0*Inputs!$B$20+Inputs!$B$31*(1+$F784)^0*Inputs!$B$21+Inputs!$B$22*(1+Inputs!$B$23)^0</f>
        <v>11000.826982389037</v>
      </c>
      <c r="R784" s="36">
        <f>Inputs!$B$12*(1+$B784)^1*$C784+Inputs!$B$29*(1+$D784)^1*Inputs!$B$19+Inputs!$B$30*(1+$E784)^1*Inputs!$B$20+Inputs!$B$31*(1+$F784)^1*Inputs!$B$21+Inputs!$B$22*(1+Inputs!$B$23)^1</f>
        <v>12634.189756845681</v>
      </c>
      <c r="S784" s="36">
        <f>Inputs!$B$12*(1+$B784)^2*$C784+Inputs!$B$29*(1+$D784)^2*Inputs!$B$19+Inputs!$B$30*(1+$E784)^2*Inputs!$B$20+Inputs!$B$31*(1+$F784)^2*Inputs!$B$21+Inputs!$B$22*(1+Inputs!$B$23)^2</f>
        <v>15015.594463805086</v>
      </c>
      <c r="T784" s="36">
        <f>Inputs!$B$12*(1+$B784)^3*$C784+Inputs!$B$29*(1+$D784)^3*Inputs!$B$19+Inputs!$B$30*(1+$E784)^3*Inputs!$B$20+Inputs!$B$31*(1+$F784)^3*Inputs!$B$21+Inputs!$B$22*(1+Inputs!$B$23)^3</f>
        <v>18517.350611370261</v>
      </c>
      <c r="U784" s="36">
        <f>Inputs!$B$12*(1+$B784)^4*$C784+Inputs!$B$29*(1+$D784)^4*Inputs!$B$19+Inputs!$B$30*(1+$E784)^4*Inputs!$B$20+Inputs!$B$31*(1+$F784)^4*Inputs!$B$21+Inputs!$B$22*(1+Inputs!$B$23)^4</f>
        <v>23697.846287002776</v>
      </c>
      <c r="V784" s="35">
        <f>Inputs!$B$13/(Q784*(1-$G784))</f>
        <v>1.4773350372042806</v>
      </c>
      <c r="W784" s="36">
        <f>Inputs!$B$13</f>
        <v>12660</v>
      </c>
      <c r="X784" s="36">
        <f t="shared" si="113"/>
        <v>13556.671611914398</v>
      </c>
      <c r="Y784" s="36">
        <f t="shared" si="114"/>
        <v>14943.622805687102</v>
      </c>
      <c r="Z784" s="36">
        <f t="shared" si="115"/>
        <v>16987.799357648659</v>
      </c>
      <c r="AA784" s="36">
        <f t="shared" si="116"/>
        <v>19896.502567991993</v>
      </c>
      <c r="AB784" s="36">
        <f t="shared" si="117"/>
        <v>59275.113277876626</v>
      </c>
      <c r="AC784" s="36">
        <f t="shared" si="118"/>
        <v>298184.52450484468</v>
      </c>
      <c r="AD784" s="36">
        <f t="shared" si="119"/>
        <v>192441.31903638106</v>
      </c>
    </row>
    <row r="785" spans="1:30" ht="14.25" customHeight="1" x14ac:dyDescent="0.25">
      <c r="A785" s="16">
        <v>769</v>
      </c>
      <c r="B785" s="34">
        <v>0.39024421620903599</v>
      </c>
      <c r="C785" s="34">
        <v>4.9639603654374698E-2</v>
      </c>
      <c r="D785" s="34">
        <v>4.5258790753274901E-2</v>
      </c>
      <c r="E785" s="34">
        <v>3.1839336780906703E-2</v>
      </c>
      <c r="F785" s="34">
        <v>2.17202811819199E-2</v>
      </c>
      <c r="G785" s="34">
        <v>0.166503040662037</v>
      </c>
      <c r="H785" s="35">
        <v>1.1307858307483101</v>
      </c>
      <c r="I785" s="34">
        <v>9.5790186706299907E-2</v>
      </c>
      <c r="J785" s="34">
        <v>2.6092128086094998E-2</v>
      </c>
      <c r="K785" s="36">
        <f>Inputs!$B$12*(1+$B785)^4</f>
        <v>224138.07529476474</v>
      </c>
      <c r="L785" s="36">
        <f t="shared" ref="L785:L848" si="120">AA785</f>
        <v>19075.229988448005</v>
      </c>
      <c r="M785" s="36">
        <f t="shared" ref="M785:M848" si="121">AB785+AD785</f>
        <v>235725.78723167055</v>
      </c>
      <c r="N785" s="37">
        <f>M785/Inputs!$B$6</f>
        <v>359.33809029218071</v>
      </c>
      <c r="O785" s="38">
        <f>IF(N785&gt;Inputs!$B$4,1,0)</f>
        <v>0</v>
      </c>
      <c r="P785" s="34">
        <f t="shared" ref="P785:P848" si="122">I785-J785</f>
        <v>6.9698058620204908E-2</v>
      </c>
      <c r="Q785" s="36">
        <f>Inputs!$B$12*(1+$B785)^0*$C785+Inputs!$B$29*(1+$D785)^0*Inputs!$B$19+Inputs!$B$30*(1+$E785)^0*Inputs!$B$20+Inputs!$B$31*(1+$F785)^0*Inputs!$B$21+Inputs!$B$22*(1+Inputs!$B$23)^0</f>
        <v>11000.420246689402</v>
      </c>
      <c r="R785" s="36">
        <f>Inputs!$B$12*(1+$B785)^1*$C785+Inputs!$B$29*(1+$D785)^1*Inputs!$B$19+Inputs!$B$30*(1+$E785)^1*Inputs!$B$20+Inputs!$B$31*(1+$F785)^1*Inputs!$B$21+Inputs!$B$22*(1+Inputs!$B$23)^1</f>
        <v>12420.9631430585</v>
      </c>
      <c r="S785" s="36">
        <f>Inputs!$B$12*(1+$B785)^2*$C785+Inputs!$B$29*(1+$D785)^2*Inputs!$B$19+Inputs!$B$30*(1+$E785)^2*Inputs!$B$20+Inputs!$B$31*(1+$F785)^2*Inputs!$B$21+Inputs!$B$22*(1+Inputs!$B$23)^2</f>
        <v>14304.445610682233</v>
      </c>
      <c r="T785" s="36">
        <f>Inputs!$B$12*(1+$B785)^3*$C785+Inputs!$B$29*(1+$D785)^3*Inputs!$B$19+Inputs!$B$30*(1+$E785)^3*Inputs!$B$20+Inputs!$B$31*(1+$F785)^3*Inputs!$B$21+Inputs!$B$22*(1+Inputs!$B$23)^3</f>
        <v>16828.245043658244</v>
      </c>
      <c r="U785" s="36">
        <f>Inputs!$B$12*(1+$B785)^4*$C785+Inputs!$B$29*(1+$D785)^4*Inputs!$B$19+Inputs!$B$30*(1+$E785)^4*Inputs!$B$20+Inputs!$B$31*(1+$F785)^4*Inputs!$B$21+Inputs!$B$22*(1+Inputs!$B$23)^4</f>
        <v>20238.830124039574</v>
      </c>
      <c r="V785" s="35">
        <f>Inputs!$B$13/(Q785*(1-$G785))</f>
        <v>1.3807670323004841</v>
      </c>
      <c r="W785" s="36">
        <f>Inputs!$B$13</f>
        <v>12660</v>
      </c>
      <c r="X785" s="36">
        <f t="shared" ref="X785:X848" si="123">R785*(1-$G785)*($V785+($H785-$V785)*1/4)</f>
        <v>13647.849741193741</v>
      </c>
      <c r="Y785" s="36">
        <f t="shared" ref="Y785:Y848" si="124">S785*(1-$G785)*($V785+($H785-$V785)*2/4)</f>
        <v>14972.260630898407</v>
      </c>
      <c r="Z785" s="36">
        <f t="shared" ref="Z785:Z848" si="125">T785*(1-$G785)*($V785+($H785-$V785)*3/4)</f>
        <v>16737.308479484476</v>
      </c>
      <c r="AA785" s="36">
        <f t="shared" ref="AA785:AA848" si="126">U785*(1-$G785)*$H785</f>
        <v>19075.229988448005</v>
      </c>
      <c r="AB785" s="36">
        <f t="shared" ref="AB785:AB848" si="127">W785/(1+$I785)^1+X785/(1+$I785)^2+Y785/(1+$I785)^3+Z785/(1+$I785)^4+AA785/(1+$I785)^5</f>
        <v>57980.365469145443</v>
      </c>
      <c r="AC785" s="36">
        <f t="shared" ref="AC785:AC848" si="128">AA785*(1+$J785)/($I785-$J785)</f>
        <v>280824.7994285493</v>
      </c>
      <c r="AD785" s="36">
        <f t="shared" ref="AD785:AD848" si="129">AC785/(1+$I785)^5</f>
        <v>177745.4217625251</v>
      </c>
    </row>
    <row r="786" spans="1:30" ht="14.25" customHeight="1" x14ac:dyDescent="0.25">
      <c r="A786" s="16">
        <v>770</v>
      </c>
      <c r="B786" s="34">
        <v>0.22589889811451899</v>
      </c>
      <c r="C786" s="34">
        <v>0.108354200377808</v>
      </c>
      <c r="D786" s="34">
        <v>5.2478002416996003E-2</v>
      </c>
      <c r="E786" s="34">
        <v>2.3251202009357E-2</v>
      </c>
      <c r="F786" s="34">
        <v>2.2253969497414899E-2</v>
      </c>
      <c r="G786" s="34">
        <v>0.198868485730883</v>
      </c>
      <c r="H786" s="35">
        <v>1.0589344604709601</v>
      </c>
      <c r="I786" s="34">
        <v>8.9741429773536302E-2</v>
      </c>
      <c r="J786" s="34">
        <v>1.66682639618419E-2</v>
      </c>
      <c r="K786" s="36">
        <f>Inputs!$B$12*(1+$B786)^4</f>
        <v>135509.53940353729</v>
      </c>
      <c r="L786" s="36">
        <f t="shared" si="120"/>
        <v>20209.610594627349</v>
      </c>
      <c r="M786" s="36">
        <f t="shared" si="121"/>
        <v>244373.85082588729</v>
      </c>
      <c r="N786" s="37">
        <f>M786/Inputs!$B$6</f>
        <v>372.52111406385256</v>
      </c>
      <c r="O786" s="38">
        <f>IF(N786&gt;Inputs!$B$4,1,0)</f>
        <v>0</v>
      </c>
      <c r="P786" s="34">
        <f t="shared" si="122"/>
        <v>7.3073165811694402E-2</v>
      </c>
      <c r="Q786" s="36">
        <f>Inputs!$B$12*(1+$B786)^0*$C786+Inputs!$B$29*(1+$D786)^0*Inputs!$B$19+Inputs!$B$30*(1+$E786)^0*Inputs!$B$20+Inputs!$B$31*(1+$F786)^0*Inputs!$B$21+Inputs!$B$22*(1+Inputs!$B$23)^0</f>
        <v>14523.296050095403</v>
      </c>
      <c r="R786" s="36">
        <f>Inputs!$B$12*(1+$B786)^1*$C786+Inputs!$B$29*(1+$D786)^1*Inputs!$B$19+Inputs!$B$30*(1+$E786)^1*Inputs!$B$20+Inputs!$B$31*(1+$F786)^1*Inputs!$B$21+Inputs!$B$22*(1+Inputs!$B$23)^1</f>
        <v>16254.834958152529</v>
      </c>
      <c r="S786" s="36">
        <f>Inputs!$B$12*(1+$B786)^2*$C786+Inputs!$B$29*(1+$D786)^2*Inputs!$B$19+Inputs!$B$30*(1+$E786)^2*Inputs!$B$20+Inputs!$B$31*(1+$F786)^2*Inputs!$B$21+Inputs!$B$22*(1+Inputs!$B$23)^2</f>
        <v>18328.741616244486</v>
      </c>
      <c r="T786" s="36">
        <f>Inputs!$B$12*(1+$B786)^3*$C786+Inputs!$B$29*(1+$D786)^3*Inputs!$B$19+Inputs!$B$30*(1+$E786)^3*Inputs!$B$20+Inputs!$B$31*(1+$F786)^3*Inputs!$B$21+Inputs!$B$22*(1+Inputs!$B$23)^3</f>
        <v>20820.456391152533</v>
      </c>
      <c r="U786" s="36">
        <f>Inputs!$B$12*(1+$B786)^4*$C786+Inputs!$B$29*(1+$D786)^4*Inputs!$B$19+Inputs!$B$30*(1+$E786)^4*Inputs!$B$20+Inputs!$B$31*(1+$F786)^4*Inputs!$B$21+Inputs!$B$22*(1+Inputs!$B$23)^4</f>
        <v>23822.374509333949</v>
      </c>
      <c r="V786" s="35">
        <f>Inputs!$B$13/(Q786*(1-$G786))</f>
        <v>1.0880897003109269</v>
      </c>
      <c r="W786" s="36">
        <f>Inputs!$B$13</f>
        <v>12660</v>
      </c>
      <c r="X786" s="36">
        <f t="shared" si="123"/>
        <v>14074.470790574089</v>
      </c>
      <c r="Y786" s="36">
        <f t="shared" si="124"/>
        <v>15763.164251535443</v>
      </c>
      <c r="Z786" s="36">
        <f t="shared" si="125"/>
        <v>17784.522858107077</v>
      </c>
      <c r="AA786" s="36">
        <f t="shared" si="126"/>
        <v>20209.610594627349</v>
      </c>
      <c r="AB786" s="36">
        <f t="shared" si="127"/>
        <v>61411.396134526047</v>
      </c>
      <c r="AC786" s="36">
        <f t="shared" si="128"/>
        <v>281176.67395897117</v>
      </c>
      <c r="AD786" s="36">
        <f t="shared" si="129"/>
        <v>182962.45469136123</v>
      </c>
    </row>
    <row r="787" spans="1:30" ht="14.25" customHeight="1" x14ac:dyDescent="0.25">
      <c r="A787" s="16">
        <v>771</v>
      </c>
      <c r="B787" s="34">
        <v>0.28904401408258501</v>
      </c>
      <c r="C787" s="34">
        <v>9.3471500711849703E-2</v>
      </c>
      <c r="D787" s="34">
        <v>3.84565825534849E-2</v>
      </c>
      <c r="E787" s="34">
        <v>2.4617716229761898E-2</v>
      </c>
      <c r="F787" s="34">
        <v>2.0255683655958898E-2</v>
      </c>
      <c r="G787" s="34">
        <v>0.19191825250346001</v>
      </c>
      <c r="H787" s="35">
        <v>1.08584857223329</v>
      </c>
      <c r="I787" s="34">
        <v>9.5148241769957204E-2</v>
      </c>
      <c r="J787" s="34">
        <v>1.56760631797986E-2</v>
      </c>
      <c r="K787" s="36">
        <f>Inputs!$B$12*(1+$B787)^4</f>
        <v>165661.74676181332</v>
      </c>
      <c r="L787" s="36">
        <f t="shared" si="120"/>
        <v>21400.130754410282</v>
      </c>
      <c r="M787" s="36">
        <f t="shared" si="121"/>
        <v>235592.34745723789</v>
      </c>
      <c r="N787" s="37">
        <f>M787/Inputs!$B$6</f>
        <v>359.13467600188704</v>
      </c>
      <c r="O787" s="38">
        <f>IF(N787&gt;Inputs!$B$4,1,0)</f>
        <v>0</v>
      </c>
      <c r="P787" s="34">
        <f t="shared" si="122"/>
        <v>7.9472178590158607E-2</v>
      </c>
      <c r="Q787" s="36">
        <f>Inputs!$B$12*(1+$B787)^0*$C787+Inputs!$B$29*(1+$D787)^0*Inputs!$B$19+Inputs!$B$30*(1+$E787)^0*Inputs!$B$20+Inputs!$B$31*(1+$F787)^0*Inputs!$B$21+Inputs!$B$22*(1+Inputs!$B$23)^0</f>
        <v>13630.334070137906</v>
      </c>
      <c r="R787" s="36">
        <f>Inputs!$B$12*(1+$B787)^1*$C787+Inputs!$B$29*(1+$D787)^1*Inputs!$B$19+Inputs!$B$30*(1+$E787)^1*Inputs!$B$20+Inputs!$B$31*(1+$F787)^1*Inputs!$B$21+Inputs!$B$22*(1+Inputs!$B$23)^1</f>
        <v>15462.44820676278</v>
      </c>
      <c r="S787" s="36">
        <f>Inputs!$B$12*(1+$B787)^2*$C787+Inputs!$B$29*(1+$D787)^2*Inputs!$B$19+Inputs!$B$30*(1+$E787)^2*Inputs!$B$20+Inputs!$B$31*(1+$F787)^2*Inputs!$B$21+Inputs!$B$22*(1+Inputs!$B$23)^2</f>
        <v>17769.296612442853</v>
      </c>
      <c r="T787" s="36">
        <f>Inputs!$B$12*(1+$B787)^3*$C787+Inputs!$B$29*(1+$D787)^3*Inputs!$B$19+Inputs!$B$30*(1+$E787)^3*Inputs!$B$20+Inputs!$B$31*(1+$F787)^3*Inputs!$B$21+Inputs!$B$22*(1+Inputs!$B$23)^3</f>
        <v>20686.512107748647</v>
      </c>
      <c r="U787" s="36">
        <f>Inputs!$B$12*(1+$B787)^4*$C787+Inputs!$B$29*(1+$D787)^4*Inputs!$B$19+Inputs!$B$30*(1+$E787)^4*Inputs!$B$20+Inputs!$B$31*(1+$F787)^4*Inputs!$B$21+Inputs!$B$22*(1+Inputs!$B$23)^4</f>
        <v>24388.880456270737</v>
      </c>
      <c r="V787" s="35">
        <f>Inputs!$B$13/(Q787*(1-$G787))</f>
        <v>1.1494018933347598</v>
      </c>
      <c r="W787" s="36">
        <f>Inputs!$B$13</f>
        <v>12660</v>
      </c>
      <c r="X787" s="36">
        <f t="shared" si="123"/>
        <v>14163.163746227736</v>
      </c>
      <c r="Y787" s="36">
        <f t="shared" si="124"/>
        <v>16048.030181813723</v>
      </c>
      <c r="Z787" s="36">
        <f t="shared" si="125"/>
        <v>18417.066883684834</v>
      </c>
      <c r="AA787" s="36">
        <f t="shared" si="126"/>
        <v>21400.130754410282</v>
      </c>
      <c r="AB787" s="36">
        <f t="shared" si="127"/>
        <v>61975.456658995448</v>
      </c>
      <c r="AC787" s="36">
        <f t="shared" si="128"/>
        <v>273499.4930523269</v>
      </c>
      <c r="AD787" s="36">
        <f t="shared" si="129"/>
        <v>173616.89079824244</v>
      </c>
    </row>
    <row r="788" spans="1:30" ht="14.25" customHeight="1" x14ac:dyDescent="0.25">
      <c r="A788" s="16">
        <v>772</v>
      </c>
      <c r="B788" s="34">
        <v>0.33619192902753398</v>
      </c>
      <c r="C788" s="34">
        <v>7.4173361962929493E-2</v>
      </c>
      <c r="D788" s="34">
        <v>1.46916423698892E-2</v>
      </c>
      <c r="E788" s="34">
        <v>6.9341899443983807E-2</v>
      </c>
      <c r="F788" s="34">
        <v>2.0546476645931602E-3</v>
      </c>
      <c r="G788" s="34">
        <v>0.17163567599768101</v>
      </c>
      <c r="H788" s="35">
        <v>1.09834527693322</v>
      </c>
      <c r="I788" s="34">
        <v>0.101931537638665</v>
      </c>
      <c r="J788" s="34">
        <v>2.2200921482314999E-2</v>
      </c>
      <c r="K788" s="36">
        <f>Inputs!$B$12*(1+$B788)^4</f>
        <v>191261.09024122002</v>
      </c>
      <c r="L788" s="36">
        <f t="shared" si="120"/>
        <v>20859.979900750324</v>
      </c>
      <c r="M788" s="36">
        <f t="shared" si="121"/>
        <v>224336.37925560889</v>
      </c>
      <c r="N788" s="37">
        <f>M788/Inputs!$B$6</f>
        <v>341.97618788964769</v>
      </c>
      <c r="O788" s="38">
        <f>IF(N788&gt;Inputs!$B$4,1,0)</f>
        <v>0</v>
      </c>
      <c r="P788" s="34">
        <f t="shared" si="122"/>
        <v>7.9730616156349993E-2</v>
      </c>
      <c r="Q788" s="36">
        <f>Inputs!$B$12*(1+$B788)^0*$C788+Inputs!$B$29*(1+$D788)^0*Inputs!$B$19+Inputs!$B$30*(1+$E788)^0*Inputs!$B$20+Inputs!$B$31*(1+$F788)^0*Inputs!$B$21+Inputs!$B$22*(1+Inputs!$B$23)^0</f>
        <v>12472.445745202691</v>
      </c>
      <c r="R788" s="36">
        <f>Inputs!$B$12*(1+$B788)^1*$C788+Inputs!$B$29*(1+$D788)^1*Inputs!$B$19+Inputs!$B$30*(1+$E788)^1*Inputs!$B$20+Inputs!$B$31*(1+$F788)^1*Inputs!$B$21+Inputs!$B$22*(1+Inputs!$B$23)^1</f>
        <v>14131.44201101963</v>
      </c>
      <c r="S788" s="36">
        <f>Inputs!$B$12*(1+$B788)^2*$C788+Inputs!$B$29*(1+$D788)^2*Inputs!$B$19+Inputs!$B$30*(1+$E788)^2*Inputs!$B$20+Inputs!$B$31*(1+$F788)^2*Inputs!$B$21+Inputs!$B$22*(1+Inputs!$B$23)^2</f>
        <v>16304.176394053284</v>
      </c>
      <c r="T788" s="36">
        <f>Inputs!$B$12*(1+$B788)^3*$C788+Inputs!$B$29*(1+$D788)^3*Inputs!$B$19+Inputs!$B$30*(1+$E788)^3*Inputs!$B$20+Inputs!$B$31*(1+$F788)^3*Inputs!$B$21+Inputs!$B$22*(1+Inputs!$B$23)^3</f>
        <v>19160.541070489111</v>
      </c>
      <c r="U788" s="36">
        <f>Inputs!$B$12*(1+$B788)^4*$C788+Inputs!$B$29*(1+$D788)^4*Inputs!$B$19+Inputs!$B$30*(1+$E788)^4*Inputs!$B$20+Inputs!$B$31*(1+$F788)^4*Inputs!$B$21+Inputs!$B$22*(1+Inputs!$B$23)^4</f>
        <v>22927.336885309865</v>
      </c>
      <c r="V788" s="35">
        <f>Inputs!$B$13/(Q788*(1-$G788))</f>
        <v>1.2253515255484255</v>
      </c>
      <c r="W788" s="36">
        <f>Inputs!$B$13</f>
        <v>12660</v>
      </c>
      <c r="X788" s="36">
        <f t="shared" si="123"/>
        <v>13972.260174446337</v>
      </c>
      <c r="Y788" s="36">
        <f t="shared" si="124"/>
        <v>15691.689880093436</v>
      </c>
      <c r="Z788" s="36">
        <f t="shared" si="125"/>
        <v>17936.793797196136</v>
      </c>
      <c r="AA788" s="36">
        <f t="shared" si="126"/>
        <v>20859.979900750324</v>
      </c>
      <c r="AB788" s="36">
        <f t="shared" si="127"/>
        <v>59727.988581370395</v>
      </c>
      <c r="AC788" s="36">
        <f t="shared" si="128"/>
        <v>267439.18088925135</v>
      </c>
      <c r="AD788" s="36">
        <f t="shared" si="129"/>
        <v>164608.3906742385</v>
      </c>
    </row>
    <row r="789" spans="1:30" ht="14.25" customHeight="1" x14ac:dyDescent="0.25">
      <c r="A789" s="16">
        <v>773</v>
      </c>
      <c r="B789" s="34">
        <v>0.45146282111085401</v>
      </c>
      <c r="C789" s="34">
        <v>6.2917299926404699E-2</v>
      </c>
      <c r="D789" s="34">
        <v>4.1379489848739799E-2</v>
      </c>
      <c r="E789" s="34">
        <v>5.5662344712142597E-2</v>
      </c>
      <c r="F789" s="34">
        <v>4.6390329422128299E-3</v>
      </c>
      <c r="G789" s="34">
        <v>0.213917454463394</v>
      </c>
      <c r="H789" s="35">
        <v>1.1112197508085699</v>
      </c>
      <c r="I789" s="34">
        <v>0.10365810442684099</v>
      </c>
      <c r="J789" s="34">
        <v>2.5256363391370999E-2</v>
      </c>
      <c r="K789" s="36">
        <f>Inputs!$B$12*(1+$B789)^4</f>
        <v>266302.29806090327</v>
      </c>
      <c r="L789" s="36">
        <f t="shared" si="120"/>
        <v>22502.425048245052</v>
      </c>
      <c r="M789" s="36">
        <f t="shared" si="121"/>
        <v>240983.29202405232</v>
      </c>
      <c r="N789" s="37">
        <f>M789/Inputs!$B$6</f>
        <v>367.35257930495783</v>
      </c>
      <c r="O789" s="38">
        <f>IF(N789&gt;Inputs!$B$4,1,0)</f>
        <v>0</v>
      </c>
      <c r="P789" s="34">
        <f t="shared" si="122"/>
        <v>7.8401741035469999E-2</v>
      </c>
      <c r="Q789" s="36">
        <f>Inputs!$B$12*(1+$B789)^0*$C789+Inputs!$B$29*(1+$D789)^0*Inputs!$B$19+Inputs!$B$30*(1+$E789)^0*Inputs!$B$20+Inputs!$B$31*(1+$F789)^0*Inputs!$B$21+Inputs!$B$22*(1+Inputs!$B$23)^0</f>
        <v>11797.082023011204</v>
      </c>
      <c r="R789" s="36">
        <f>Inputs!$B$12*(1+$B789)^1*$C789+Inputs!$B$29*(1+$D789)^1*Inputs!$B$19+Inputs!$B$30*(1+$E789)^1*Inputs!$B$20+Inputs!$B$31*(1+$F789)^1*Inputs!$B$21+Inputs!$B$22*(1+Inputs!$B$23)^1</f>
        <v>13729.539862528014</v>
      </c>
      <c r="S789" s="36">
        <f>Inputs!$B$12*(1+$B789)^2*$C789+Inputs!$B$29*(1+$D789)^2*Inputs!$B$19+Inputs!$B$30*(1+$E789)^2*Inputs!$B$20+Inputs!$B$31*(1+$F789)^2*Inputs!$B$21+Inputs!$B$22*(1+Inputs!$B$23)^2</f>
        <v>16442.874198105997</v>
      </c>
      <c r="T789" s="36">
        <f>Inputs!$B$12*(1+$B789)^3*$C789+Inputs!$B$29*(1+$D789)^3*Inputs!$B$19+Inputs!$B$30*(1+$E789)^3*Inputs!$B$20+Inputs!$B$31*(1+$F789)^3*Inputs!$B$21+Inputs!$B$22*(1+Inputs!$B$23)^3</f>
        <v>20285.056027946899</v>
      </c>
      <c r="U789" s="36">
        <f>Inputs!$B$12*(1+$B789)^4*$C789+Inputs!$B$29*(1+$D789)^4*Inputs!$B$19+Inputs!$B$30*(1+$E789)^4*Inputs!$B$20+Inputs!$B$31*(1+$F789)^4*Inputs!$B$21+Inputs!$B$22*(1+Inputs!$B$23)^4</f>
        <v>25760.911090202295</v>
      </c>
      <c r="V789" s="35">
        <f>Inputs!$B$13/(Q789*(1-$G789))</f>
        <v>1.3651832576450917</v>
      </c>
      <c r="W789" s="36">
        <f>Inputs!$B$13</f>
        <v>12660</v>
      </c>
      <c r="X789" s="36">
        <f t="shared" si="123"/>
        <v>14048.582246090014</v>
      </c>
      <c r="Y789" s="36">
        <f t="shared" si="124"/>
        <v>16004.319564214098</v>
      </c>
      <c r="Z789" s="36">
        <f t="shared" si="125"/>
        <v>18731.616707559391</v>
      </c>
      <c r="AA789" s="36">
        <f t="shared" si="126"/>
        <v>22502.425048245052</v>
      </c>
      <c r="AB789" s="36">
        <f t="shared" si="127"/>
        <v>61276.990391014471</v>
      </c>
      <c r="AC789" s="36">
        <f t="shared" si="128"/>
        <v>294263.29272475082</v>
      </c>
      <c r="AD789" s="36">
        <f t="shared" si="129"/>
        <v>179706.30163303786</v>
      </c>
    </row>
    <row r="790" spans="1:30" ht="14.25" customHeight="1" x14ac:dyDescent="0.25">
      <c r="A790" s="16">
        <v>774</v>
      </c>
      <c r="B790" s="34">
        <v>0.15807741392419</v>
      </c>
      <c r="C790" s="34">
        <v>8.0986286422636306E-2</v>
      </c>
      <c r="D790" s="34">
        <v>3.4810325066060403E-2</v>
      </c>
      <c r="E790" s="34">
        <v>3.2680706006187603E-2</v>
      </c>
      <c r="F790" s="34">
        <v>3.06759188842055E-2</v>
      </c>
      <c r="G790" s="34">
        <v>0.17198634764526</v>
      </c>
      <c r="H790" s="35">
        <v>1.0943274645310399</v>
      </c>
      <c r="I790" s="34">
        <v>9.6569709101159404E-2</v>
      </c>
      <c r="J790" s="34">
        <v>2.60592551795788E-2</v>
      </c>
      <c r="K790" s="36">
        <f>Inputs!$B$12*(1+$B790)^4</f>
        <v>107919.92052756007</v>
      </c>
      <c r="L790" s="36">
        <f t="shared" si="120"/>
        <v>16202.873704436697</v>
      </c>
      <c r="M790" s="36">
        <f t="shared" si="121"/>
        <v>202915.84836658053</v>
      </c>
      <c r="N790" s="37">
        <f>M790/Inputs!$B$6</f>
        <v>309.32293958320201</v>
      </c>
      <c r="O790" s="38">
        <f>IF(N790&gt;Inputs!$B$4,1,0)</f>
        <v>0</v>
      </c>
      <c r="P790" s="34">
        <f t="shared" si="122"/>
        <v>7.0510453921580604E-2</v>
      </c>
      <c r="Q790" s="36">
        <f>Inputs!$B$12*(1+$B790)^0*$C790+Inputs!$B$29*(1+$D790)^0*Inputs!$B$19+Inputs!$B$30*(1+$E790)^0*Inputs!$B$20+Inputs!$B$31*(1+$F790)^0*Inputs!$B$21+Inputs!$B$22*(1+Inputs!$B$23)^0</f>
        <v>12881.221212785102</v>
      </c>
      <c r="R790" s="36">
        <f>Inputs!$B$12*(1+$B790)^1*$C790+Inputs!$B$29*(1+$D790)^1*Inputs!$B$19+Inputs!$B$30*(1+$E790)^1*Inputs!$B$20+Inputs!$B$31*(1+$F790)^1*Inputs!$B$21+Inputs!$B$22*(1+Inputs!$B$23)^1</f>
        <v>13915.65683085897</v>
      </c>
      <c r="S790" s="36">
        <f>Inputs!$B$12*(1+$B790)^2*$C790+Inputs!$B$29*(1+$D790)^2*Inputs!$B$19+Inputs!$B$30*(1+$E790)^2*Inputs!$B$20+Inputs!$B$31*(1+$F790)^2*Inputs!$B$21+Inputs!$B$22*(1+Inputs!$B$23)^2</f>
        <v>15080.371007385023</v>
      </c>
      <c r="T790" s="36">
        <f>Inputs!$B$12*(1+$B790)^3*$C790+Inputs!$B$29*(1+$D790)^3*Inputs!$B$19+Inputs!$B$30*(1+$E790)^3*Inputs!$B$20+Inputs!$B$31*(1+$F790)^3*Inputs!$B$21+Inputs!$B$22*(1+Inputs!$B$23)^3</f>
        <v>16394.852980107346</v>
      </c>
      <c r="U790" s="36">
        <f>Inputs!$B$12*(1+$B790)^4*$C790+Inputs!$B$29*(1+$D790)^4*Inputs!$B$19+Inputs!$B$30*(1+$E790)^4*Inputs!$B$20+Inputs!$B$31*(1+$F790)^4*Inputs!$B$21+Inputs!$B$22*(1+Inputs!$B$23)^4</f>
        <v>17881.636012071147</v>
      </c>
      <c r="V790" s="35">
        <f>Inputs!$B$13/(Q790*(1-$G790))</f>
        <v>1.1869684340911508</v>
      </c>
      <c r="W790" s="36">
        <f>Inputs!$B$13</f>
        <v>12660</v>
      </c>
      <c r="X790" s="36">
        <f t="shared" si="123"/>
        <v>13409.809783685401</v>
      </c>
      <c r="Y790" s="36">
        <f t="shared" si="124"/>
        <v>14242.98929047978</v>
      </c>
      <c r="Z790" s="36">
        <f t="shared" si="125"/>
        <v>15170.076761604139</v>
      </c>
      <c r="AA790" s="36">
        <f t="shared" si="126"/>
        <v>16202.873704436697</v>
      </c>
      <c r="AB790" s="36">
        <f t="shared" si="127"/>
        <v>54209.416473946483</v>
      </c>
      <c r="AC790" s="36">
        <f t="shared" si="128"/>
        <v>235782.17980886917</v>
      </c>
      <c r="AD790" s="36">
        <f t="shared" si="129"/>
        <v>148706.43189263405</v>
      </c>
    </row>
    <row r="791" spans="1:30" ht="14.25" customHeight="1" x14ac:dyDescent="0.25">
      <c r="A791" s="16">
        <v>775</v>
      </c>
      <c r="B791" s="34">
        <v>0.36914231690197802</v>
      </c>
      <c r="C791" s="34">
        <v>7.8721016972177094E-2</v>
      </c>
      <c r="D791" s="34">
        <v>2.46958978686657E-2</v>
      </c>
      <c r="E791" s="34">
        <v>4.3690390571432702E-2</v>
      </c>
      <c r="F791" s="34">
        <v>1.4104351652907699E-2</v>
      </c>
      <c r="G791" s="34">
        <v>0.18598112684491899</v>
      </c>
      <c r="H791" s="35">
        <v>1.1337326299514701</v>
      </c>
      <c r="I791" s="34">
        <v>9.3461712004641803E-2</v>
      </c>
      <c r="J791" s="34">
        <v>2.0165275925214499E-2</v>
      </c>
      <c r="K791" s="36">
        <f>Inputs!$B$12*(1+$B791)^4</f>
        <v>210836.41599773199</v>
      </c>
      <c r="L791" s="36">
        <f t="shared" si="120"/>
        <v>23438.486765732563</v>
      </c>
      <c r="M791" s="36">
        <f t="shared" si="121"/>
        <v>273509.46769675059</v>
      </c>
      <c r="N791" s="37">
        <f>M791/Inputs!$B$6</f>
        <v>416.9351641718759</v>
      </c>
      <c r="O791" s="38">
        <f>IF(N791&gt;Inputs!$B$4,1,0)</f>
        <v>1</v>
      </c>
      <c r="P791" s="34">
        <f t="shared" si="122"/>
        <v>7.3296436079427305E-2</v>
      </c>
      <c r="Q791" s="36">
        <f>Inputs!$B$12*(1+$B791)^0*$C791+Inputs!$B$29*(1+$D791)^0*Inputs!$B$19+Inputs!$B$30*(1+$E791)^0*Inputs!$B$20+Inputs!$B$31*(1+$F791)^0*Inputs!$B$21+Inputs!$B$22*(1+Inputs!$B$23)^0</f>
        <v>12745.305045757548</v>
      </c>
      <c r="R791" s="36">
        <f>Inputs!$B$12*(1+$B791)^1*$C791+Inputs!$B$29*(1+$D791)^1*Inputs!$B$19+Inputs!$B$30*(1+$E791)^1*Inputs!$B$20+Inputs!$B$31*(1+$F791)^1*Inputs!$B$21+Inputs!$B$22*(1+Inputs!$B$23)^1</f>
        <v>14674.655967265258</v>
      </c>
      <c r="S791" s="36">
        <f>Inputs!$B$12*(1+$B791)^2*$C791+Inputs!$B$29*(1+$D791)^2*Inputs!$B$19+Inputs!$B$30*(1+$E791)^2*Inputs!$B$20+Inputs!$B$31*(1+$F791)^2*Inputs!$B$21+Inputs!$B$22*(1+Inputs!$B$23)^2</f>
        <v>17253.258489883792</v>
      </c>
      <c r="T791" s="36">
        <f>Inputs!$B$12*(1+$B791)^3*$C791+Inputs!$B$29*(1+$D791)^3*Inputs!$B$19+Inputs!$B$30*(1+$E791)^3*Inputs!$B$20+Inputs!$B$31*(1+$F791)^3*Inputs!$B$21+Inputs!$B$22*(1+Inputs!$B$23)^3</f>
        <v>20718.909641017657</v>
      </c>
      <c r="U791" s="36">
        <f>Inputs!$B$12*(1+$B791)^4*$C791+Inputs!$B$29*(1+$D791)^4*Inputs!$B$19+Inputs!$B$30*(1+$E791)^4*Inputs!$B$20+Inputs!$B$31*(1+$F791)^4*Inputs!$B$21+Inputs!$B$22*(1+Inputs!$B$23)^4</f>
        <v>25397.118709444381</v>
      </c>
      <c r="V791" s="35">
        <f>Inputs!$B$13/(Q791*(1-$G791))</f>
        <v>1.2202505081120667</v>
      </c>
      <c r="W791" s="36">
        <f>Inputs!$B$13</f>
        <v>12660</v>
      </c>
      <c r="X791" s="36">
        <f t="shared" si="123"/>
        <v>14318.063986757923</v>
      </c>
      <c r="Y791" s="36">
        <f t="shared" si="124"/>
        <v>16530.232237691776</v>
      </c>
      <c r="Z791" s="36">
        <f t="shared" si="125"/>
        <v>19485.855937429125</v>
      </c>
      <c r="AA791" s="36">
        <f t="shared" si="126"/>
        <v>23438.486765732563</v>
      </c>
      <c r="AB791" s="36">
        <f t="shared" si="127"/>
        <v>64820.570097599011</v>
      </c>
      <c r="AC791" s="36">
        <f t="shared" si="128"/>
        <v>326225.00625708286</v>
      </c>
      <c r="AD791" s="36">
        <f t="shared" si="129"/>
        <v>208688.89759915156</v>
      </c>
    </row>
    <row r="792" spans="1:30" ht="14.25" customHeight="1" x14ac:dyDescent="0.25">
      <c r="A792" s="16">
        <v>776</v>
      </c>
      <c r="B792" s="34">
        <v>0.17259165551923</v>
      </c>
      <c r="C792" s="34">
        <v>8.0294421427450899E-2</v>
      </c>
      <c r="D792" s="34">
        <v>4.5551989484596898E-2</v>
      </c>
      <c r="E792" s="34">
        <v>5.1713106006141103E-2</v>
      </c>
      <c r="F792" s="34">
        <v>2.0808220559730799E-2</v>
      </c>
      <c r="G792" s="34">
        <v>0.201053286210257</v>
      </c>
      <c r="H792" s="35">
        <v>1.04587140575535</v>
      </c>
      <c r="I792" s="34">
        <v>0.10000254777230901</v>
      </c>
      <c r="J792" s="34">
        <v>2.9855352758379399E-2</v>
      </c>
      <c r="K792" s="36">
        <f>Inputs!$B$12*(1+$B792)^4</f>
        <v>113432.7464976981</v>
      </c>
      <c r="L792" s="36">
        <f t="shared" si="120"/>
        <v>15402.743028518556</v>
      </c>
      <c r="M792" s="36">
        <f t="shared" si="121"/>
        <v>192872.4041118538</v>
      </c>
      <c r="N792" s="37">
        <f>M792/Inputs!$B$6</f>
        <v>294.01281114611862</v>
      </c>
      <c r="O792" s="38">
        <f>IF(N792&gt;Inputs!$B$4,1,0)</f>
        <v>0</v>
      </c>
      <c r="P792" s="34">
        <f t="shared" si="122"/>
        <v>7.0147195013929603E-2</v>
      </c>
      <c r="Q792" s="36">
        <f>Inputs!$B$12*(1+$B792)^0*$C792+Inputs!$B$29*(1+$D792)^0*Inputs!$B$19+Inputs!$B$30*(1+$E792)^0*Inputs!$B$20+Inputs!$B$31*(1+$F792)^0*Inputs!$B$21+Inputs!$B$22*(1+Inputs!$B$23)^0</f>
        <v>12839.709313073974</v>
      </c>
      <c r="R792" s="36">
        <f>Inputs!$B$12*(1+$B792)^1*$C792+Inputs!$B$29*(1+$D792)^1*Inputs!$B$19+Inputs!$B$30*(1+$E792)^1*Inputs!$B$20+Inputs!$B$31*(1+$F792)^1*Inputs!$B$21+Inputs!$B$22*(1+Inputs!$B$23)^1</f>
        <v>13976.187422487026</v>
      </c>
      <c r="S792" s="36">
        <f>Inputs!$B$12*(1+$B792)^2*$C792+Inputs!$B$29*(1+$D792)^2*Inputs!$B$19+Inputs!$B$30*(1+$E792)^2*Inputs!$B$20+Inputs!$B$31*(1+$F792)^2*Inputs!$B$21+Inputs!$B$22*(1+Inputs!$B$23)^2</f>
        <v>15269.615747400887</v>
      </c>
      <c r="T792" s="36">
        <f>Inputs!$B$12*(1+$B792)^3*$C792+Inputs!$B$29*(1+$D792)^3*Inputs!$B$19+Inputs!$B$30*(1+$E792)^3*Inputs!$B$20+Inputs!$B$31*(1+$F792)^3*Inputs!$B$21+Inputs!$B$22*(1+Inputs!$B$23)^3</f>
        <v>16745.400098674334</v>
      </c>
      <c r="U792" s="36">
        <f>Inputs!$B$12*(1+$B792)^4*$C792+Inputs!$B$29*(1+$D792)^4*Inputs!$B$19+Inputs!$B$30*(1+$E792)^4*Inputs!$B$20+Inputs!$B$31*(1+$F792)^4*Inputs!$B$21+Inputs!$B$22*(1+Inputs!$B$23)^4</f>
        <v>18433.25222616264</v>
      </c>
      <c r="V792" s="35">
        <f>Inputs!$B$13/(Q792*(1-$G792))</f>
        <v>1.2341294027441578</v>
      </c>
      <c r="W792" s="36">
        <f>Inputs!$B$13</f>
        <v>12660</v>
      </c>
      <c r="X792" s="36">
        <f t="shared" si="123"/>
        <v>13255.038565154806</v>
      </c>
      <c r="Y792" s="36">
        <f t="shared" si="124"/>
        <v>13907.559559017642</v>
      </c>
      <c r="Z792" s="36">
        <f t="shared" si="125"/>
        <v>14622.042334650816</v>
      </c>
      <c r="AA792" s="36">
        <f t="shared" si="126"/>
        <v>15402.743028518556</v>
      </c>
      <c r="AB792" s="36">
        <f t="shared" si="127"/>
        <v>52463.213528344211</v>
      </c>
      <c r="AC792" s="36">
        <f t="shared" si="128"/>
        <v>226133.02430598548</v>
      </c>
      <c r="AD792" s="36">
        <f t="shared" si="129"/>
        <v>140409.1905835096</v>
      </c>
    </row>
    <row r="793" spans="1:30" ht="14.25" customHeight="1" x14ac:dyDescent="0.25">
      <c r="A793" s="16">
        <v>777</v>
      </c>
      <c r="B793" s="34">
        <v>0.25885196723826898</v>
      </c>
      <c r="C793" s="34">
        <v>7.7141774279077202E-2</v>
      </c>
      <c r="D793" s="34">
        <v>3.2036095394521701E-2</v>
      </c>
      <c r="E793" s="34">
        <v>3.7208998405035699E-2</v>
      </c>
      <c r="F793" s="34">
        <v>1.5480487756464901E-2</v>
      </c>
      <c r="G793" s="34">
        <v>0.19924751401629801</v>
      </c>
      <c r="H793" s="35">
        <v>1.1542473491756799</v>
      </c>
      <c r="I793" s="34">
        <v>9.8363769677240406E-2</v>
      </c>
      <c r="J793" s="34">
        <v>3.2155784081029697E-2</v>
      </c>
      <c r="K793" s="36">
        <f>Inputs!$B$12*(1+$B793)^4</f>
        <v>150678.01909101315</v>
      </c>
      <c r="L793" s="36">
        <f t="shared" si="120"/>
        <v>18930.292568171211</v>
      </c>
      <c r="M793" s="36">
        <f t="shared" si="121"/>
        <v>242446.87347874485</v>
      </c>
      <c r="N793" s="37">
        <f>M793/Inputs!$B$6</f>
        <v>369.58364859564762</v>
      </c>
      <c r="O793" s="38">
        <f>IF(N793&gt;Inputs!$B$4,1,0)</f>
        <v>0</v>
      </c>
      <c r="P793" s="34">
        <f t="shared" si="122"/>
        <v>6.6207985596210717E-2</v>
      </c>
      <c r="Q793" s="36">
        <f>Inputs!$B$12*(1+$B793)^0*$C793+Inputs!$B$29*(1+$D793)^0*Inputs!$B$19+Inputs!$B$30*(1+$E793)^0*Inputs!$B$20+Inputs!$B$31*(1+$F793)^0*Inputs!$B$21+Inputs!$B$22*(1+Inputs!$B$23)^0</f>
        <v>12650.550484171556</v>
      </c>
      <c r="R793" s="36">
        <f>Inputs!$B$12*(1+$B793)^1*$C793+Inputs!$B$29*(1+$D793)^1*Inputs!$B$19+Inputs!$B$30*(1+$E793)^1*Inputs!$B$20+Inputs!$B$31*(1+$F793)^1*Inputs!$B$21+Inputs!$B$22*(1+Inputs!$B$23)^1</f>
        <v>14048.597916174629</v>
      </c>
      <c r="S793" s="36">
        <f>Inputs!$B$12*(1+$B793)^2*$C793+Inputs!$B$29*(1+$D793)^2*Inputs!$B$19+Inputs!$B$30*(1+$E793)^2*Inputs!$B$20+Inputs!$B$31*(1+$F793)^2*Inputs!$B$21+Inputs!$B$22*(1+Inputs!$B$23)^2</f>
        <v>15762.648031874174</v>
      </c>
      <c r="T793" s="36">
        <f>Inputs!$B$12*(1+$B793)^3*$C793+Inputs!$B$29*(1+$D793)^3*Inputs!$B$19+Inputs!$B$30*(1+$E793)^3*Inputs!$B$20+Inputs!$B$31*(1+$F793)^3*Inputs!$B$21+Inputs!$B$22*(1+Inputs!$B$23)^3</f>
        <v>17873.17102380802</v>
      </c>
      <c r="U793" s="36">
        <f>Inputs!$B$12*(1+$B793)^4*$C793+Inputs!$B$29*(1+$D793)^4*Inputs!$B$19+Inputs!$B$30*(1+$E793)^4*Inputs!$B$20+Inputs!$B$31*(1+$F793)^4*Inputs!$B$21+Inputs!$B$22*(1+Inputs!$B$23)^4</f>
        <v>20481.423825221274</v>
      </c>
      <c r="V793" s="35">
        <f>Inputs!$B$13/(Q793*(1-$G793))</f>
        <v>1.2497581741054251</v>
      </c>
      <c r="W793" s="36">
        <f>Inputs!$B$13</f>
        <v>12660</v>
      </c>
      <c r="X793" s="36">
        <f t="shared" si="123"/>
        <v>13790.480668858709</v>
      </c>
      <c r="Y793" s="36">
        <f t="shared" si="124"/>
        <v>15171.654333216353</v>
      </c>
      <c r="Z793" s="36">
        <f t="shared" si="125"/>
        <v>16861.309452083799</v>
      </c>
      <c r="AA793" s="36">
        <f t="shared" si="126"/>
        <v>18930.292568171211</v>
      </c>
      <c r="AB793" s="36">
        <f t="shared" si="127"/>
        <v>57834.329290518603</v>
      </c>
      <c r="AC793" s="36">
        <f t="shared" si="128"/>
        <v>295115.6237821306</v>
      </c>
      <c r="AD793" s="36">
        <f t="shared" si="129"/>
        <v>184612.54418822625</v>
      </c>
    </row>
    <row r="794" spans="1:30" ht="14.25" customHeight="1" x14ac:dyDescent="0.25">
      <c r="A794" s="16">
        <v>778</v>
      </c>
      <c r="B794" s="34">
        <v>0.18716752517961499</v>
      </c>
      <c r="C794" s="34">
        <v>8.0072243934546594E-2</v>
      </c>
      <c r="D794" s="34">
        <v>4.3729482977942102E-2</v>
      </c>
      <c r="E794" s="34">
        <v>4.0401598047994397E-2</v>
      </c>
      <c r="F794" s="34">
        <v>2.9358233129326099E-2</v>
      </c>
      <c r="G794" s="34">
        <v>0.17770016629066801</v>
      </c>
      <c r="H794" s="35">
        <v>1.03421213352508</v>
      </c>
      <c r="I794" s="34">
        <v>9.5908467228259006E-2</v>
      </c>
      <c r="J794" s="34">
        <v>1.9882871164029401E-2</v>
      </c>
      <c r="K794" s="36">
        <f>Inputs!$B$12*(1+$B794)^4</f>
        <v>119178.8752583504</v>
      </c>
      <c r="L794" s="36">
        <f t="shared" si="120"/>
        <v>16053.596929382202</v>
      </c>
      <c r="M794" s="36">
        <f t="shared" si="121"/>
        <v>190285.20070012382</v>
      </c>
      <c r="N794" s="37">
        <f>M794/Inputs!$B$6</f>
        <v>290.06890350628629</v>
      </c>
      <c r="O794" s="38">
        <f>IF(N794&gt;Inputs!$B$4,1,0)</f>
        <v>0</v>
      </c>
      <c r="P794" s="34">
        <f t="shared" si="122"/>
        <v>7.6025596064229609E-2</v>
      </c>
      <c r="Q794" s="36">
        <f>Inputs!$B$12*(1+$B794)^0*$C794+Inputs!$B$29*(1+$D794)^0*Inputs!$B$19+Inputs!$B$30*(1+$E794)^0*Inputs!$B$20+Inputs!$B$31*(1+$F794)^0*Inputs!$B$21+Inputs!$B$22*(1+Inputs!$B$23)^0</f>
        <v>12826.378663499716</v>
      </c>
      <c r="R794" s="36">
        <f>Inputs!$B$12*(1+$B794)^1*$C794+Inputs!$B$29*(1+$D794)^1*Inputs!$B$19+Inputs!$B$30*(1+$E794)^1*Inputs!$B$20+Inputs!$B$31*(1+$F794)^1*Inputs!$B$21+Inputs!$B$22*(1+Inputs!$B$23)^1</f>
        <v>14034.761397289534</v>
      </c>
      <c r="S794" s="36">
        <f>Inputs!$B$12*(1+$B794)^2*$C794+Inputs!$B$29*(1+$D794)^2*Inputs!$B$19+Inputs!$B$30*(1+$E794)^2*Inputs!$B$20+Inputs!$B$31*(1+$F794)^2*Inputs!$B$21+Inputs!$B$22*(1+Inputs!$B$23)^2</f>
        <v>15423.673534795667</v>
      </c>
      <c r="T794" s="36">
        <f>Inputs!$B$12*(1+$B794)^3*$C794+Inputs!$B$29*(1+$D794)^3*Inputs!$B$19+Inputs!$B$30*(1+$E794)^3*Inputs!$B$20+Inputs!$B$31*(1+$F794)^3*Inputs!$B$21+Inputs!$B$22*(1+Inputs!$B$23)^3</f>
        <v>17025.109602884557</v>
      </c>
      <c r="U794" s="36">
        <f>Inputs!$B$12*(1+$B794)^4*$C794+Inputs!$B$29*(1+$D794)^4*Inputs!$B$19+Inputs!$B$30*(1+$E794)^4*Inputs!$B$20+Inputs!$B$31*(1+$F794)^4*Inputs!$B$21+Inputs!$B$22*(1+Inputs!$B$23)^4</f>
        <v>18876.980339049634</v>
      </c>
      <c r="V794" s="35">
        <f>Inputs!$B$13/(Q794*(1-$G794))</f>
        <v>1.2003266433433937</v>
      </c>
      <c r="W794" s="36">
        <f>Inputs!$B$13</f>
        <v>12660</v>
      </c>
      <c r="X794" s="36">
        <f t="shared" si="123"/>
        <v>13373.435240693607</v>
      </c>
      <c r="Y794" s="36">
        <f t="shared" si="124"/>
        <v>14170.19825455452</v>
      </c>
      <c r="Z794" s="36">
        <f t="shared" si="125"/>
        <v>15060.096119654818</v>
      </c>
      <c r="AA794" s="36">
        <f t="shared" si="126"/>
        <v>16053.596929382202</v>
      </c>
      <c r="AB794" s="36">
        <f t="shared" si="127"/>
        <v>54049.350401928619</v>
      </c>
      <c r="AC794" s="36">
        <f t="shared" si="128"/>
        <v>215358.89721950944</v>
      </c>
      <c r="AD794" s="36">
        <f t="shared" si="129"/>
        <v>136235.8502981952</v>
      </c>
    </row>
    <row r="795" spans="1:30" ht="14.25" customHeight="1" x14ac:dyDescent="0.25">
      <c r="A795" s="16">
        <v>779</v>
      </c>
      <c r="B795" s="34">
        <v>0.244847500244293</v>
      </c>
      <c r="C795" s="34">
        <v>9.6690530672119093E-2</v>
      </c>
      <c r="D795" s="34">
        <v>3.5632085592969501E-2</v>
      </c>
      <c r="E795" s="34">
        <v>5.19192125253507E-2</v>
      </c>
      <c r="F795" s="34">
        <v>2.5970485651472999E-2</v>
      </c>
      <c r="G795" s="34">
        <v>0.20464431948474501</v>
      </c>
      <c r="H795" s="35">
        <v>0.95620115808425299</v>
      </c>
      <c r="I795" s="34">
        <v>9.5973643599813696E-2</v>
      </c>
      <c r="J795" s="34">
        <v>2.90646456143893E-2</v>
      </c>
      <c r="K795" s="36">
        <f>Inputs!$B$12*(1+$B795)^4</f>
        <v>144084.0331375642</v>
      </c>
      <c r="L795" s="36">
        <f t="shared" si="120"/>
        <v>17652.880285738702</v>
      </c>
      <c r="M795" s="36">
        <f t="shared" si="121"/>
        <v>228136.06318946945</v>
      </c>
      <c r="N795" s="37">
        <f>M795/Inputs!$B$6</f>
        <v>347.76838900833758</v>
      </c>
      <c r="O795" s="38">
        <f>IF(N795&gt;Inputs!$B$4,1,0)</f>
        <v>0</v>
      </c>
      <c r="P795" s="34">
        <f t="shared" si="122"/>
        <v>6.6908997985424393E-2</v>
      </c>
      <c r="Q795" s="36">
        <f>Inputs!$B$12*(1+$B795)^0*$C795+Inputs!$B$29*(1+$D795)^0*Inputs!$B$19+Inputs!$B$30*(1+$E795)^0*Inputs!$B$20+Inputs!$B$31*(1+$F795)^0*Inputs!$B$21+Inputs!$B$22*(1+Inputs!$B$23)^0</f>
        <v>13823.475867754067</v>
      </c>
      <c r="R795" s="36">
        <f>Inputs!$B$12*(1+$B795)^1*$C795+Inputs!$B$29*(1+$D795)^1*Inputs!$B$19+Inputs!$B$30*(1+$E795)^1*Inputs!$B$20+Inputs!$B$31*(1+$F795)^1*Inputs!$B$21+Inputs!$B$22*(1+Inputs!$B$23)^1</f>
        <v>15540.021614451758</v>
      </c>
      <c r="S795" s="36">
        <f>Inputs!$B$12*(1+$B795)^2*$C795+Inputs!$B$29*(1+$D795)^2*Inputs!$B$19+Inputs!$B$30*(1+$E795)^2*Inputs!$B$20+Inputs!$B$31*(1+$F795)^2*Inputs!$B$21+Inputs!$B$22*(1+Inputs!$B$23)^2</f>
        <v>17616.293870303241</v>
      </c>
      <c r="T795" s="36">
        <f>Inputs!$B$12*(1+$B795)^3*$C795+Inputs!$B$29*(1+$D795)^3*Inputs!$B$19+Inputs!$B$30*(1+$E795)^3*Inputs!$B$20+Inputs!$B$31*(1+$F795)^3*Inputs!$B$21+Inputs!$B$22*(1+Inputs!$B$23)^3</f>
        <v>20137.967515980003</v>
      </c>
      <c r="U795" s="36">
        <f>Inputs!$B$12*(1+$B795)^4*$C795+Inputs!$B$29*(1+$D795)^4*Inputs!$B$19+Inputs!$B$30*(1+$E795)^4*Inputs!$B$20+Inputs!$B$31*(1+$F795)^4*Inputs!$B$21+Inputs!$B$22*(1+Inputs!$B$23)^4</f>
        <v>23211.591748501916</v>
      </c>
      <c r="V795" s="35">
        <f>Inputs!$B$13/(Q795*(1-$G795))</f>
        <v>1.15147644890948</v>
      </c>
      <c r="W795" s="36">
        <f>Inputs!$B$13</f>
        <v>12660</v>
      </c>
      <c r="X795" s="36">
        <f t="shared" si="123"/>
        <v>13628.676759543463</v>
      </c>
      <c r="Y795" s="36">
        <f t="shared" si="124"/>
        <v>14765.566687366007</v>
      </c>
      <c r="Z795" s="36">
        <f t="shared" si="125"/>
        <v>16097.251121418201</v>
      </c>
      <c r="AA795" s="36">
        <f t="shared" si="126"/>
        <v>17652.880285738702</v>
      </c>
      <c r="AB795" s="36">
        <f t="shared" si="127"/>
        <v>56434.931770893963</v>
      </c>
      <c r="AC795" s="36">
        <f t="shared" si="128"/>
        <v>271502.42183083133</v>
      </c>
      <c r="AD795" s="36">
        <f t="shared" si="129"/>
        <v>171701.1314185755</v>
      </c>
    </row>
    <row r="796" spans="1:30" ht="14.25" customHeight="1" x14ac:dyDescent="0.25">
      <c r="A796" s="16">
        <v>780</v>
      </c>
      <c r="B796" s="34">
        <v>0.39658047017633202</v>
      </c>
      <c r="C796" s="34">
        <v>6.88746462012544E-2</v>
      </c>
      <c r="D796" s="34">
        <v>2.2788790811907302E-2</v>
      </c>
      <c r="E796" s="34">
        <v>3.1855298235933097E-2</v>
      </c>
      <c r="F796" s="34">
        <v>3.4283388623011501E-3</v>
      </c>
      <c r="G796" s="34">
        <v>0.21768685580598901</v>
      </c>
      <c r="H796" s="35">
        <v>0.99052732736310301</v>
      </c>
      <c r="I796" s="34">
        <v>9.6214330779633206E-2</v>
      </c>
      <c r="J796" s="34">
        <v>2.6216354925900999E-2</v>
      </c>
      <c r="K796" s="36">
        <f>Inputs!$B$12*(1+$B796)^4</f>
        <v>228252.27172328654</v>
      </c>
      <c r="L796" s="36">
        <f t="shared" si="120"/>
        <v>18723.964425454287</v>
      </c>
      <c r="M796" s="36">
        <f t="shared" si="121"/>
        <v>230706.73384984076</v>
      </c>
      <c r="N796" s="37">
        <f>M796/Inputs!$B$6</f>
        <v>351.68709428329385</v>
      </c>
      <c r="O796" s="38">
        <f>IF(N796&gt;Inputs!$B$4,1,0)</f>
        <v>0</v>
      </c>
      <c r="P796" s="34">
        <f t="shared" si="122"/>
        <v>6.9997975853732214E-2</v>
      </c>
      <c r="Q796" s="36">
        <f>Inputs!$B$12*(1+$B796)^0*$C796+Inputs!$B$29*(1+$D796)^0*Inputs!$B$19+Inputs!$B$30*(1+$E796)^0*Inputs!$B$20+Inputs!$B$31*(1+$F796)^0*Inputs!$B$21+Inputs!$B$22*(1+Inputs!$B$23)^0</f>
        <v>12154.522799502185</v>
      </c>
      <c r="R796" s="36">
        <f>Inputs!$B$12*(1+$B796)^1*$C796+Inputs!$B$29*(1+$D796)^1*Inputs!$B$19+Inputs!$B$30*(1+$E796)^1*Inputs!$B$20+Inputs!$B$31*(1+$F796)^1*Inputs!$B$21+Inputs!$B$22*(1+Inputs!$B$23)^1</f>
        <v>13894.997633971576</v>
      </c>
      <c r="S796" s="36">
        <f>Inputs!$B$12*(1+$B796)^2*$C796+Inputs!$B$29*(1+$D796)^2*Inputs!$B$19+Inputs!$B$30*(1+$E796)^2*Inputs!$B$20+Inputs!$B$31*(1+$F796)^2*Inputs!$B$21+Inputs!$B$22*(1+Inputs!$B$23)^2</f>
        <v>16287.656060593828</v>
      </c>
      <c r="T796" s="36">
        <f>Inputs!$B$12*(1+$B796)^3*$C796+Inputs!$B$29*(1+$D796)^3*Inputs!$B$19+Inputs!$B$30*(1+$E796)^3*Inputs!$B$20+Inputs!$B$31*(1+$F796)^3*Inputs!$B$21+Inputs!$B$22*(1+Inputs!$B$23)^3</f>
        <v>19590.309867126081</v>
      </c>
      <c r="U796" s="36">
        <f>Inputs!$B$12*(1+$B796)^4*$C796+Inputs!$B$29*(1+$D796)^4*Inputs!$B$19+Inputs!$B$30*(1+$E796)^4*Inputs!$B$20+Inputs!$B$31*(1+$F796)^4*Inputs!$B$21+Inputs!$B$22*(1+Inputs!$B$23)^4</f>
        <v>24162.992464912444</v>
      </c>
      <c r="V796" s="35">
        <f>Inputs!$B$13/(Q796*(1-$G796))</f>
        <v>1.3314202741608541</v>
      </c>
      <c r="W796" s="36">
        <f>Inputs!$B$13</f>
        <v>12660</v>
      </c>
      <c r="X796" s="36">
        <f t="shared" si="123"/>
        <v>13546.459996704622</v>
      </c>
      <c r="Y796" s="36">
        <f t="shared" si="124"/>
        <v>14793.183227694966</v>
      </c>
      <c r="Z796" s="36">
        <f t="shared" si="125"/>
        <v>16486.691638344135</v>
      </c>
      <c r="AA796" s="36">
        <f t="shared" si="126"/>
        <v>18723.964425454287</v>
      </c>
      <c r="AB796" s="36">
        <f t="shared" si="127"/>
        <v>57296.836554447364</v>
      </c>
      <c r="AC796" s="36">
        <f t="shared" si="128"/>
        <v>274505.63088571694</v>
      </c>
      <c r="AD796" s="36">
        <f t="shared" si="129"/>
        <v>173409.8972953934</v>
      </c>
    </row>
    <row r="797" spans="1:30" ht="14.25" customHeight="1" x14ac:dyDescent="0.25">
      <c r="A797" s="16">
        <v>781</v>
      </c>
      <c r="B797" s="34">
        <v>0.27685105721878001</v>
      </c>
      <c r="C797" s="34">
        <v>8.32308799582855E-2</v>
      </c>
      <c r="D797" s="34">
        <v>5.3294304849597303E-2</v>
      </c>
      <c r="E797" s="34">
        <v>4.3582479542212699E-2</v>
      </c>
      <c r="F797" s="34">
        <v>2.6849494607956399E-2</v>
      </c>
      <c r="G797" s="34">
        <v>0.18413148463065099</v>
      </c>
      <c r="H797" s="35">
        <v>1.0590105148739699</v>
      </c>
      <c r="I797" s="34">
        <v>9.4209265317571705E-2</v>
      </c>
      <c r="J797" s="34">
        <v>2.50240119874925E-2</v>
      </c>
      <c r="K797" s="36">
        <f>Inputs!$B$12*(1+$B797)^4</f>
        <v>159482.19781818349</v>
      </c>
      <c r="L797" s="36">
        <f t="shared" si="120"/>
        <v>19647.933176192331</v>
      </c>
      <c r="M797" s="36">
        <f t="shared" si="121"/>
        <v>245236.8385612671</v>
      </c>
      <c r="N797" s="37">
        <f>M797/Inputs!$B$6</f>
        <v>373.83664414827302</v>
      </c>
      <c r="O797" s="38">
        <f>IF(N797&gt;Inputs!$B$4,1,0)</f>
        <v>0</v>
      </c>
      <c r="P797" s="34">
        <f t="shared" si="122"/>
        <v>6.9185253330079202E-2</v>
      </c>
      <c r="Q797" s="36">
        <f>Inputs!$B$12*(1+$B797)^0*$C797+Inputs!$B$29*(1+$D797)^0*Inputs!$B$19+Inputs!$B$30*(1+$E797)^0*Inputs!$B$20+Inputs!$B$31*(1+$F797)^0*Inputs!$B$21+Inputs!$B$22*(1+Inputs!$B$23)^0</f>
        <v>13015.896824924053</v>
      </c>
      <c r="R797" s="36">
        <f>Inputs!$B$12*(1+$B797)^1*$C797+Inputs!$B$29*(1+$D797)^1*Inputs!$B$19+Inputs!$B$30*(1+$E797)^1*Inputs!$B$20+Inputs!$B$31*(1+$F797)^1*Inputs!$B$21+Inputs!$B$22*(1+Inputs!$B$23)^1</f>
        <v>14735.833378305542</v>
      </c>
      <c r="S797" s="36">
        <f>Inputs!$B$12*(1+$B797)^2*$C797+Inputs!$B$29*(1+$D797)^2*Inputs!$B$19+Inputs!$B$30*(1+$E797)^2*Inputs!$B$20+Inputs!$B$31*(1+$F797)^2*Inputs!$B$21+Inputs!$B$22*(1+Inputs!$B$23)^2</f>
        <v>16853.852379829317</v>
      </c>
      <c r="T797" s="36">
        <f>Inputs!$B$12*(1+$B797)^3*$C797+Inputs!$B$29*(1+$D797)^3*Inputs!$B$19+Inputs!$B$30*(1+$E797)^3*Inputs!$B$20+Inputs!$B$31*(1+$F797)^3*Inputs!$B$21+Inputs!$B$22*(1+Inputs!$B$23)^3</f>
        <v>19476.654124962733</v>
      </c>
      <c r="U797" s="36">
        <f>Inputs!$B$12*(1+$B797)^4*$C797+Inputs!$B$29*(1+$D797)^4*Inputs!$B$19+Inputs!$B$30*(1+$E797)^4*Inputs!$B$20+Inputs!$B$31*(1+$F797)^4*Inputs!$B$21+Inputs!$B$22*(1+Inputs!$B$23)^4</f>
        <v>22740.312383468558</v>
      </c>
      <c r="V797" s="35">
        <f>Inputs!$B$13/(Q797*(1-$G797))</f>
        <v>1.1921734189365076</v>
      </c>
      <c r="W797" s="36">
        <f>Inputs!$B$13</f>
        <v>12660</v>
      </c>
      <c r="X797" s="36">
        <f t="shared" si="123"/>
        <v>13932.670074109077</v>
      </c>
      <c r="Y797" s="36">
        <f t="shared" si="124"/>
        <v>15477.483316529755</v>
      </c>
      <c r="Z797" s="36">
        <f t="shared" si="125"/>
        <v>17357.091497626818</v>
      </c>
      <c r="AA797" s="36">
        <f t="shared" si="126"/>
        <v>19647.933176192331</v>
      </c>
      <c r="AB797" s="36">
        <f t="shared" si="127"/>
        <v>59655.015509439894</v>
      </c>
      <c r="AC797" s="36">
        <f t="shared" si="128"/>
        <v>291096.76299713517</v>
      </c>
      <c r="AD797" s="36">
        <f t="shared" si="129"/>
        <v>185581.8230518272</v>
      </c>
    </row>
    <row r="798" spans="1:30" ht="14.25" customHeight="1" x14ac:dyDescent="0.25">
      <c r="A798" s="16">
        <v>782</v>
      </c>
      <c r="B798" s="34">
        <v>0.23651999062483101</v>
      </c>
      <c r="C798" s="34">
        <v>6.7965383443242502E-2</v>
      </c>
      <c r="D798" s="34">
        <v>3.2211692859967299E-2</v>
      </c>
      <c r="E798" s="34">
        <v>3.1004408121655998E-2</v>
      </c>
      <c r="F798" s="34">
        <v>5.1014472379314699E-3</v>
      </c>
      <c r="G798" s="34">
        <v>0.19270738945275701</v>
      </c>
      <c r="H798" s="35">
        <v>0.92562139434810897</v>
      </c>
      <c r="I798" s="34">
        <v>9.6569216169286001E-2</v>
      </c>
      <c r="J798" s="34">
        <v>2.4890030420104899E-2</v>
      </c>
      <c r="K798" s="36">
        <f>Inputs!$B$12*(1+$B798)^4</f>
        <v>140267.09999029886</v>
      </c>
      <c r="L798" s="36">
        <f t="shared" si="120"/>
        <v>13548.792040686378</v>
      </c>
      <c r="M798" s="36">
        <f t="shared" si="121"/>
        <v>172010.99350951824</v>
      </c>
      <c r="N798" s="37">
        <f>M798/Inputs!$B$6</f>
        <v>262.2118803498754</v>
      </c>
      <c r="O798" s="38">
        <f>IF(N798&gt;Inputs!$B$4,1,0)</f>
        <v>0</v>
      </c>
      <c r="P798" s="34">
        <f t="shared" si="122"/>
        <v>7.1679185749181099E-2</v>
      </c>
      <c r="Q798" s="36">
        <f>Inputs!$B$12*(1+$B798)^0*$C798+Inputs!$B$29*(1+$D798)^0*Inputs!$B$19+Inputs!$B$30*(1+$E798)^0*Inputs!$B$20+Inputs!$B$31*(1+$F798)^0*Inputs!$B$21+Inputs!$B$22*(1+Inputs!$B$23)^0</f>
        <v>12099.967034021473</v>
      </c>
      <c r="R798" s="36">
        <f>Inputs!$B$12*(1+$B798)^1*$C798+Inputs!$B$29*(1+$D798)^1*Inputs!$B$19+Inputs!$B$30*(1+$E798)^1*Inputs!$B$20+Inputs!$B$31*(1+$F798)^1*Inputs!$B$21+Inputs!$B$22*(1+Inputs!$B$23)^1</f>
        <v>13202.590801933235</v>
      </c>
      <c r="S798" s="36">
        <f>Inputs!$B$12*(1+$B798)^2*$C798+Inputs!$B$29*(1+$D798)^2*Inputs!$B$19+Inputs!$B$30*(1+$E798)^2*Inputs!$B$20+Inputs!$B$31*(1+$F798)^2*Inputs!$B$21+Inputs!$B$22*(1+Inputs!$B$23)^2</f>
        <v>14537.223907196647</v>
      </c>
      <c r="T798" s="36">
        <f>Inputs!$B$12*(1+$B798)^3*$C798+Inputs!$B$29*(1+$D798)^3*Inputs!$B$19+Inputs!$B$30*(1+$E798)^3*Inputs!$B$20+Inputs!$B$31*(1+$F798)^3*Inputs!$B$21+Inputs!$B$22*(1+Inputs!$B$23)^3</f>
        <v>16157.946272765692</v>
      </c>
      <c r="U798" s="36">
        <f>Inputs!$B$12*(1+$B798)^4*$C798+Inputs!$B$29*(1+$D798)^4*Inputs!$B$19+Inputs!$B$30*(1+$E798)^4*Inputs!$B$20+Inputs!$B$31*(1+$F798)^4*Inputs!$B$21+Inputs!$B$22*(1+Inputs!$B$23)^4</f>
        <v>18131.603588719096</v>
      </c>
      <c r="V798" s="35">
        <f>Inputs!$B$13/(Q798*(1-$G798))</f>
        <v>1.2960404054557719</v>
      </c>
      <c r="W798" s="36">
        <f>Inputs!$B$13</f>
        <v>12660</v>
      </c>
      <c r="X798" s="36">
        <f t="shared" si="123"/>
        <v>12826.64319582897</v>
      </c>
      <c r="Y798" s="36">
        <f t="shared" si="124"/>
        <v>13036.481985964088</v>
      </c>
      <c r="Z798" s="36">
        <f t="shared" si="125"/>
        <v>13281.935965129038</v>
      </c>
      <c r="AA798" s="36">
        <f t="shared" si="126"/>
        <v>13548.792040686378</v>
      </c>
      <c r="AB798" s="36">
        <f t="shared" si="127"/>
        <v>49829.752207894191</v>
      </c>
      <c r="AC798" s="36">
        <f t="shared" si="128"/>
        <v>193724.60417344206</v>
      </c>
      <c r="AD798" s="36">
        <f t="shared" si="129"/>
        <v>122181.24130162406</v>
      </c>
    </row>
    <row r="799" spans="1:30" ht="14.25" customHeight="1" x14ac:dyDescent="0.25">
      <c r="A799" s="16">
        <v>783</v>
      </c>
      <c r="B799" s="34">
        <v>0.224978737090714</v>
      </c>
      <c r="C799" s="34">
        <v>7.6247546356912596E-2</v>
      </c>
      <c r="D799" s="34">
        <v>3.0506940397571899E-2</v>
      </c>
      <c r="E799" s="34">
        <v>1.25422356563868E-2</v>
      </c>
      <c r="F799" s="34">
        <v>1.04312166698013E-2</v>
      </c>
      <c r="G799" s="34">
        <v>0.179577589254446</v>
      </c>
      <c r="H799" s="35">
        <v>0.98415899620717595</v>
      </c>
      <c r="I799" s="34">
        <v>8.87872782911618E-2</v>
      </c>
      <c r="J799" s="34">
        <v>2.7926601392839201E-2</v>
      </c>
      <c r="K799" s="36">
        <f>Inputs!$B$12*(1+$B799)^4</f>
        <v>135103.14283168426</v>
      </c>
      <c r="L799" s="36">
        <f t="shared" si="120"/>
        <v>15159.9082484355</v>
      </c>
      <c r="M799" s="36">
        <f t="shared" si="121"/>
        <v>220782.84501355657</v>
      </c>
      <c r="N799" s="37">
        <f>M799/Inputs!$B$6</f>
        <v>336.55921495968988</v>
      </c>
      <c r="O799" s="38">
        <f>IF(N799&gt;Inputs!$B$4,1,0)</f>
        <v>0</v>
      </c>
      <c r="P799" s="34">
        <f t="shared" si="122"/>
        <v>6.0860676898322599E-2</v>
      </c>
      <c r="Q799" s="36">
        <f>Inputs!$B$12*(1+$B799)^0*$C799+Inputs!$B$29*(1+$D799)^0*Inputs!$B$19+Inputs!$B$30*(1+$E799)^0*Inputs!$B$20+Inputs!$B$31*(1+$F799)^0*Inputs!$B$21+Inputs!$B$22*(1+Inputs!$B$23)^0</f>
        <v>12596.896808841677</v>
      </c>
      <c r="R799" s="36">
        <f>Inputs!$B$12*(1+$B799)^1*$C799+Inputs!$B$29*(1+$D799)^1*Inputs!$B$19+Inputs!$B$30*(1+$E799)^1*Inputs!$B$20+Inputs!$B$31*(1+$F799)^1*Inputs!$B$21+Inputs!$B$22*(1+Inputs!$B$23)^1</f>
        <v>13736.338252987047</v>
      </c>
      <c r="S799" s="36">
        <f>Inputs!$B$12*(1+$B799)^2*$C799+Inputs!$B$29*(1+$D799)^2*Inputs!$B$19+Inputs!$B$30*(1+$E799)^2*Inputs!$B$20+Inputs!$B$31*(1+$F799)^2*Inputs!$B$21+Inputs!$B$22*(1+Inputs!$B$23)^2</f>
        <v>15109.223908215259</v>
      </c>
      <c r="T799" s="36">
        <f>Inputs!$B$12*(1+$B799)^3*$C799+Inputs!$B$29*(1+$D799)^3*Inputs!$B$19+Inputs!$B$30*(1+$E799)^3*Inputs!$B$20+Inputs!$B$31*(1+$F799)^3*Inputs!$B$21+Inputs!$B$22*(1+Inputs!$B$23)^3</f>
        <v>16767.691069767425</v>
      </c>
      <c r="U799" s="36">
        <f>Inputs!$B$12*(1+$B799)^4*$C799+Inputs!$B$29*(1+$D799)^4*Inputs!$B$19+Inputs!$B$30*(1+$E799)^4*Inputs!$B$20+Inputs!$B$31*(1+$F799)^4*Inputs!$B$21+Inputs!$B$22*(1+Inputs!$B$23)^4</f>
        <v>18775.598558566948</v>
      </c>
      <c r="V799" s="35">
        <f>Inputs!$B$13/(Q799*(1-$G799))</f>
        <v>1.2249902127942951</v>
      </c>
      <c r="W799" s="36">
        <f>Inputs!$B$13</f>
        <v>12660</v>
      </c>
      <c r="X799" s="36">
        <f t="shared" si="123"/>
        <v>13126.631534696457</v>
      </c>
      <c r="Y799" s="36">
        <f t="shared" si="124"/>
        <v>13692.247043519541</v>
      </c>
      <c r="Z799" s="36">
        <f t="shared" si="125"/>
        <v>14366.925391328341</v>
      </c>
      <c r="AA799" s="36">
        <f t="shared" si="126"/>
        <v>15159.9082484355</v>
      </c>
      <c r="AB799" s="36">
        <f t="shared" si="127"/>
        <v>53440.168577159558</v>
      </c>
      <c r="AC799" s="36">
        <f t="shared" si="128"/>
        <v>256048.30175116027</v>
      </c>
      <c r="AD799" s="36">
        <f t="shared" si="129"/>
        <v>167342.67643639701</v>
      </c>
    </row>
    <row r="800" spans="1:30" ht="14.25" customHeight="1" x14ac:dyDescent="0.25">
      <c r="A800" s="16">
        <v>784</v>
      </c>
      <c r="B800" s="34">
        <v>0.204922254551236</v>
      </c>
      <c r="C800" s="34">
        <v>9.0906419197881005E-2</v>
      </c>
      <c r="D800" s="34">
        <v>2.6950275153620602E-2</v>
      </c>
      <c r="E800" s="34">
        <v>5.0550695417073299E-2</v>
      </c>
      <c r="F800" s="34">
        <v>2.5061806239653799E-2</v>
      </c>
      <c r="G800" s="34">
        <v>0.179151308623962</v>
      </c>
      <c r="H800" s="35">
        <v>1.0297439043006</v>
      </c>
      <c r="I800" s="34">
        <v>9.7304289476309702E-2</v>
      </c>
      <c r="J800" s="34">
        <v>2.1463980018926802E-2</v>
      </c>
      <c r="K800" s="36">
        <f>Inputs!$B$12*(1+$B800)^4</f>
        <v>126469.95189037177</v>
      </c>
      <c r="L800" s="36">
        <f t="shared" si="120"/>
        <v>17427.356560776396</v>
      </c>
      <c r="M800" s="36">
        <f t="shared" si="121"/>
        <v>203467.44194725747</v>
      </c>
      <c r="N800" s="37">
        <f>M800/Inputs!$B$6</f>
        <v>310.16378345618517</v>
      </c>
      <c r="O800" s="38">
        <f>IF(N800&gt;Inputs!$B$4,1,0)</f>
        <v>0</v>
      </c>
      <c r="P800" s="34">
        <f t="shared" si="122"/>
        <v>7.5840309457382904E-2</v>
      </c>
      <c r="Q800" s="36">
        <f>Inputs!$B$12*(1+$B800)^0*$C800+Inputs!$B$29*(1+$D800)^0*Inputs!$B$19+Inputs!$B$30*(1+$E800)^0*Inputs!$B$20+Inputs!$B$31*(1+$F800)^0*Inputs!$B$21+Inputs!$B$22*(1+Inputs!$B$23)^0</f>
        <v>13476.429179299783</v>
      </c>
      <c r="R800" s="36">
        <f>Inputs!$B$12*(1+$B800)^1*$C800+Inputs!$B$29*(1+$D800)^1*Inputs!$B$19+Inputs!$B$30*(1+$E800)^1*Inputs!$B$20+Inputs!$B$31*(1+$F800)^1*Inputs!$B$21+Inputs!$B$22*(1+Inputs!$B$23)^1</f>
        <v>14854.057876964936</v>
      </c>
      <c r="S800" s="36">
        <f>Inputs!$B$12*(1+$B800)^2*$C800+Inputs!$B$29*(1+$D800)^2*Inputs!$B$19+Inputs!$B$30*(1+$E800)^2*Inputs!$B$20+Inputs!$B$31*(1+$F800)^2*Inputs!$B$21+Inputs!$B$22*(1+Inputs!$B$23)^2</f>
        <v>16470.308584460563</v>
      </c>
      <c r="T800" s="36">
        <f>Inputs!$B$12*(1+$B800)^3*$C800+Inputs!$B$29*(1+$D800)^3*Inputs!$B$19+Inputs!$B$30*(1+$E800)^3*Inputs!$B$20+Inputs!$B$31*(1+$F800)^3*Inputs!$B$21+Inputs!$B$22*(1+Inputs!$B$23)^3</f>
        <v>18372.51585203359</v>
      </c>
      <c r="U800" s="36">
        <f>Inputs!$B$12*(1+$B800)^4*$C800+Inputs!$B$29*(1+$D800)^4*Inputs!$B$19+Inputs!$B$30*(1+$E800)^4*Inputs!$B$20+Inputs!$B$31*(1+$F800)^4*Inputs!$B$21+Inputs!$B$22*(1+Inputs!$B$23)^4</f>
        <v>20617.650667921778</v>
      </c>
      <c r="V800" s="35">
        <f>Inputs!$B$13/(Q800*(1-$G800))</f>
        <v>1.1444472032173352</v>
      </c>
      <c r="W800" s="36">
        <f>Inputs!$B$13</f>
        <v>12660</v>
      </c>
      <c r="X800" s="36">
        <f t="shared" si="123"/>
        <v>13604.526743444469</v>
      </c>
      <c r="Y800" s="36">
        <f t="shared" si="124"/>
        <v>14697.131018285509</v>
      </c>
      <c r="Z800" s="36">
        <f t="shared" si="125"/>
        <v>15962.086775736834</v>
      </c>
      <c r="AA800" s="36">
        <f t="shared" si="126"/>
        <v>17427.356560776396</v>
      </c>
      <c r="AB800" s="36">
        <f t="shared" si="127"/>
        <v>55924.277906040479</v>
      </c>
      <c r="AC800" s="36">
        <f t="shared" si="128"/>
        <v>234722.36757924623</v>
      </c>
      <c r="AD800" s="36">
        <f t="shared" si="129"/>
        <v>147543.16404121698</v>
      </c>
    </row>
    <row r="801" spans="1:30" ht="14.25" customHeight="1" x14ac:dyDescent="0.25">
      <c r="A801" s="16">
        <v>785</v>
      </c>
      <c r="B801" s="34">
        <v>0.38817300932660398</v>
      </c>
      <c r="C801" s="34">
        <v>5.0713010191562102E-2</v>
      </c>
      <c r="D801" s="34">
        <v>1.5665872638951101E-2</v>
      </c>
      <c r="E801" s="34">
        <v>5.1370323210687102E-2</v>
      </c>
      <c r="F801" s="34">
        <v>6.0852459871843104E-3</v>
      </c>
      <c r="G801" s="34">
        <v>0.18394420192069999</v>
      </c>
      <c r="H801" s="35">
        <v>1.0699745029146901</v>
      </c>
      <c r="I801" s="34">
        <v>9.6255063755363801E-2</v>
      </c>
      <c r="J801" s="34">
        <v>2.6156457839917002E-2</v>
      </c>
      <c r="K801" s="36">
        <f>Inputs!$B$12*(1+$B801)^4</f>
        <v>222805.36005144328</v>
      </c>
      <c r="L801" s="36">
        <f t="shared" si="120"/>
        <v>17386.279682647066</v>
      </c>
      <c r="M801" s="36">
        <f t="shared" si="121"/>
        <v>216033.45282053424</v>
      </c>
      <c r="N801" s="37">
        <f>M801/Inputs!$B$6</f>
        <v>329.31928783618025</v>
      </c>
      <c r="O801" s="38">
        <f>IF(N801&gt;Inputs!$B$4,1,0)</f>
        <v>0</v>
      </c>
      <c r="P801" s="34">
        <f t="shared" si="122"/>
        <v>7.0098605915446796E-2</v>
      </c>
      <c r="Q801" s="36">
        <f>Inputs!$B$12*(1+$B801)^0*$C801+Inputs!$B$29*(1+$D801)^0*Inputs!$B$19+Inputs!$B$30*(1+$E801)^0*Inputs!$B$20+Inputs!$B$31*(1+$F801)^0*Inputs!$B$21+Inputs!$B$22*(1+Inputs!$B$23)^0</f>
        <v>11064.824638920647</v>
      </c>
      <c r="R801" s="36">
        <f>Inputs!$B$12*(1+$B801)^1*$C801+Inputs!$B$29*(1+$D801)^1*Inputs!$B$19+Inputs!$B$30*(1+$E801)^1*Inputs!$B$20+Inputs!$B$31*(1+$F801)^1*Inputs!$B$21+Inputs!$B$22*(1+Inputs!$B$23)^1</f>
        <v>12385.046413887763</v>
      </c>
      <c r="S801" s="36">
        <f>Inputs!$B$12*(1+$B801)^2*$C801+Inputs!$B$29*(1+$D801)^2*Inputs!$B$19+Inputs!$B$30*(1+$E801)^2*Inputs!$B$20+Inputs!$B$31*(1+$F801)^2*Inputs!$B$21+Inputs!$B$22*(1+Inputs!$B$23)^2</f>
        <v>14169.280344546081</v>
      </c>
      <c r="T801" s="36">
        <f>Inputs!$B$12*(1+$B801)^3*$C801+Inputs!$B$29*(1+$D801)^3*Inputs!$B$19+Inputs!$B$30*(1+$E801)^3*Inputs!$B$20+Inputs!$B$31*(1+$F801)^3*Inputs!$B$21+Inputs!$B$22*(1+Inputs!$B$23)^3</f>
        <v>16595.788268445438</v>
      </c>
      <c r="U801" s="36">
        <f>Inputs!$B$12*(1+$B801)^4*$C801+Inputs!$B$29*(1+$D801)^4*Inputs!$B$19+Inputs!$B$30*(1+$E801)^4*Inputs!$B$20+Inputs!$B$31*(1+$F801)^4*Inputs!$B$21+Inputs!$B$22*(1+Inputs!$B$23)^4</f>
        <v>19911.93097197212</v>
      </c>
      <c r="V801" s="35">
        <f>Inputs!$B$13/(Q801*(1-$G801))</f>
        <v>1.4020687688757099</v>
      </c>
      <c r="W801" s="36">
        <f>Inputs!$B$13</f>
        <v>12660</v>
      </c>
      <c r="X801" s="36">
        <f t="shared" si="123"/>
        <v>13331.443361459222</v>
      </c>
      <c r="Y801" s="36">
        <f t="shared" si="124"/>
        <v>14292.023471603925</v>
      </c>
      <c r="Z801" s="36">
        <f t="shared" si="125"/>
        <v>15615.155747684894</v>
      </c>
      <c r="AA801" s="36">
        <f t="shared" si="126"/>
        <v>17386.279682647066</v>
      </c>
      <c r="AB801" s="36">
        <f t="shared" si="127"/>
        <v>55282.779411361131</v>
      </c>
      <c r="AC801" s="36">
        <f t="shared" si="128"/>
        <v>254513.52335992479</v>
      </c>
      <c r="AD801" s="36">
        <f t="shared" si="129"/>
        <v>160750.67340917309</v>
      </c>
    </row>
    <row r="802" spans="1:30" ht="14.25" customHeight="1" x14ac:dyDescent="0.25">
      <c r="A802" s="16">
        <v>786</v>
      </c>
      <c r="B802" s="34">
        <v>0.31521857648368601</v>
      </c>
      <c r="C802" s="34">
        <v>7.4274647580390304E-2</v>
      </c>
      <c r="D802" s="34">
        <v>3.6234124970140301E-2</v>
      </c>
      <c r="E802" s="34">
        <v>7.6539300081107403E-2</v>
      </c>
      <c r="F802" s="34">
        <v>4.7107472204656097E-3</v>
      </c>
      <c r="G802" s="34">
        <v>0.171751308694744</v>
      </c>
      <c r="H802" s="35">
        <v>0.98631196580396097</v>
      </c>
      <c r="I802" s="34">
        <v>9.5259274018767007E-2</v>
      </c>
      <c r="J802" s="34">
        <v>2.2229848381535199E-2</v>
      </c>
      <c r="K802" s="36">
        <f>Inputs!$B$12*(1+$B802)^4</f>
        <v>179532.46245771198</v>
      </c>
      <c r="L802" s="36">
        <f t="shared" si="120"/>
        <v>18396.71546668166</v>
      </c>
      <c r="M802" s="36">
        <f t="shared" si="121"/>
        <v>220781.28704839348</v>
      </c>
      <c r="N802" s="37">
        <f>M802/Inputs!$B$6</f>
        <v>336.55684001279496</v>
      </c>
      <c r="O802" s="38">
        <f>IF(N802&gt;Inputs!$B$4,1,0)</f>
        <v>0</v>
      </c>
      <c r="P802" s="34">
        <f t="shared" si="122"/>
        <v>7.3029425637231804E-2</v>
      </c>
      <c r="Q802" s="36">
        <f>Inputs!$B$12*(1+$B802)^0*$C802+Inputs!$B$29*(1+$D802)^0*Inputs!$B$19+Inputs!$B$30*(1+$E802)^0*Inputs!$B$20+Inputs!$B$31*(1+$F802)^0*Inputs!$B$21+Inputs!$B$22*(1+Inputs!$B$23)^0</f>
        <v>12478.522882250341</v>
      </c>
      <c r="R802" s="36">
        <f>Inputs!$B$12*(1+$B802)^1*$C802+Inputs!$B$29*(1+$D802)^1*Inputs!$B$19+Inputs!$B$30*(1+$E802)^1*Inputs!$B$20+Inputs!$B$31*(1+$F802)^1*Inputs!$B$21+Inputs!$B$22*(1+Inputs!$B$23)^1</f>
        <v>14147.214022365006</v>
      </c>
      <c r="S802" s="36">
        <f>Inputs!$B$12*(1+$B802)^2*$C802+Inputs!$B$29*(1+$D802)^2*Inputs!$B$19+Inputs!$B$30*(1+$E802)^2*Inputs!$B$20+Inputs!$B$31*(1+$F802)^2*Inputs!$B$21+Inputs!$B$22*(1+Inputs!$B$23)^2</f>
        <v>16275.780420056264</v>
      </c>
      <c r="T802" s="36">
        <f>Inputs!$B$12*(1+$B802)^3*$C802+Inputs!$B$29*(1+$D802)^3*Inputs!$B$19+Inputs!$B$30*(1+$E802)^3*Inputs!$B$20+Inputs!$B$31*(1+$F802)^3*Inputs!$B$21+Inputs!$B$22*(1+Inputs!$B$23)^3</f>
        <v>19005.024277569632</v>
      </c>
      <c r="U802" s="36">
        <f>Inputs!$B$12*(1+$B802)^4*$C802+Inputs!$B$29*(1+$D802)^4*Inputs!$B$19+Inputs!$B$30*(1+$E802)^4*Inputs!$B$20+Inputs!$B$31*(1+$F802)^4*Inputs!$B$21+Inputs!$B$22*(1+Inputs!$B$23)^4</f>
        <v>22519.836395549279</v>
      </c>
      <c r="V802" s="35">
        <f>Inputs!$B$13/(Q802*(1-$G802))</f>
        <v>1.2249257592291583</v>
      </c>
      <c r="W802" s="36">
        <f>Inputs!$B$13</f>
        <v>12660</v>
      </c>
      <c r="X802" s="36">
        <f t="shared" si="123"/>
        <v>13653.975175632762</v>
      </c>
      <c r="Y802" s="36">
        <f t="shared" si="124"/>
        <v>14904.177695787692</v>
      </c>
      <c r="Z802" s="36">
        <f t="shared" si="125"/>
        <v>16464.422852705895</v>
      </c>
      <c r="AA802" s="36">
        <f t="shared" si="126"/>
        <v>18396.71546668166</v>
      </c>
      <c r="AB802" s="36">
        <f t="shared" si="127"/>
        <v>57398.512034163839</v>
      </c>
      <c r="AC802" s="36">
        <f t="shared" si="128"/>
        <v>257508.14138454275</v>
      </c>
      <c r="AD802" s="36">
        <f t="shared" si="129"/>
        <v>163382.77501422964</v>
      </c>
    </row>
    <row r="803" spans="1:30" ht="14.25" customHeight="1" x14ac:dyDescent="0.25">
      <c r="A803" s="16">
        <v>787</v>
      </c>
      <c r="B803" s="34">
        <v>0.34698389832506199</v>
      </c>
      <c r="C803" s="34">
        <v>7.4610116360237302E-2</v>
      </c>
      <c r="D803" s="34">
        <v>2.7846697405805001E-2</v>
      </c>
      <c r="E803" s="34">
        <v>2.9496985234365801E-2</v>
      </c>
      <c r="F803" s="34">
        <v>1.77061729192559E-2</v>
      </c>
      <c r="G803" s="34">
        <v>0.194752391387222</v>
      </c>
      <c r="H803" s="35">
        <v>1.06168473971694</v>
      </c>
      <c r="I803" s="34">
        <v>9.3999912162754495E-2</v>
      </c>
      <c r="J803" s="34">
        <v>1.91270318917326E-2</v>
      </c>
      <c r="K803" s="36">
        <f>Inputs!$B$12*(1+$B803)^4</f>
        <v>197515.35669327283</v>
      </c>
      <c r="L803" s="36">
        <f t="shared" si="120"/>
        <v>20082.78784781335</v>
      </c>
      <c r="M803" s="36">
        <f t="shared" si="121"/>
        <v>234348.16207174305</v>
      </c>
      <c r="N803" s="37">
        <f>M803/Inputs!$B$6</f>
        <v>357.23805193863268</v>
      </c>
      <c r="O803" s="38">
        <f>IF(N803&gt;Inputs!$B$4,1,0)</f>
        <v>0</v>
      </c>
      <c r="P803" s="34">
        <f t="shared" si="122"/>
        <v>7.4872880271021902E-2</v>
      </c>
      <c r="Q803" s="36">
        <f>Inputs!$B$12*(1+$B803)^0*$C803+Inputs!$B$29*(1+$D803)^0*Inputs!$B$19+Inputs!$B$30*(1+$E803)^0*Inputs!$B$20+Inputs!$B$31*(1+$F803)^0*Inputs!$B$21+Inputs!$B$22*(1+Inputs!$B$23)^0</f>
        <v>12498.651009041161</v>
      </c>
      <c r="R803" s="36">
        <f>Inputs!$B$12*(1+$B803)^1*$C803+Inputs!$B$29*(1+$D803)^1*Inputs!$B$19+Inputs!$B$30*(1+$E803)^1*Inputs!$B$20+Inputs!$B$31*(1+$F803)^1*Inputs!$B$21+Inputs!$B$22*(1+Inputs!$B$23)^1</f>
        <v>14228.77573648718</v>
      </c>
      <c r="S803" s="36">
        <f>Inputs!$B$12*(1+$B803)^2*$C803+Inputs!$B$29*(1+$D803)^2*Inputs!$B$19+Inputs!$B$30*(1+$E803)^2*Inputs!$B$20+Inputs!$B$31*(1+$F803)^2*Inputs!$B$21+Inputs!$B$22*(1+Inputs!$B$23)^2</f>
        <v>16501.961228029901</v>
      </c>
      <c r="T803" s="36">
        <f>Inputs!$B$12*(1+$B803)^3*$C803+Inputs!$B$29*(1+$D803)^3*Inputs!$B$19+Inputs!$B$30*(1+$E803)^3*Inputs!$B$20+Inputs!$B$31*(1+$F803)^3*Inputs!$B$21+Inputs!$B$22*(1+Inputs!$B$23)^3</f>
        <v>19505.321305382502</v>
      </c>
      <c r="U803" s="36">
        <f>Inputs!$B$12*(1+$B803)^4*$C803+Inputs!$B$29*(1+$D803)^4*Inputs!$B$19+Inputs!$B$30*(1+$E803)^4*Inputs!$B$20+Inputs!$B$31*(1+$F803)^4*Inputs!$B$21+Inputs!$B$22*(1+Inputs!$B$23)^4</f>
        <v>23490.863522040676</v>
      </c>
      <c r="V803" s="35">
        <f>Inputs!$B$13/(Q803*(1-$G803))</f>
        <v>1.2578855268944356</v>
      </c>
      <c r="W803" s="36">
        <f>Inputs!$B$13</f>
        <v>12660</v>
      </c>
      <c r="X803" s="36">
        <f t="shared" si="123"/>
        <v>13850.457614793799</v>
      </c>
      <c r="Y803" s="36">
        <f t="shared" si="124"/>
        <v>15411.416002851003</v>
      </c>
      <c r="Z803" s="36">
        <f t="shared" si="125"/>
        <v>17445.884166995271</v>
      </c>
      <c r="AA803" s="36">
        <f t="shared" si="126"/>
        <v>20082.78784781335</v>
      </c>
      <c r="AB803" s="36">
        <f t="shared" si="127"/>
        <v>59910.062820763247</v>
      </c>
      <c r="AC803" s="36">
        <f t="shared" si="128"/>
        <v>273355.47794298892</v>
      </c>
      <c r="AD803" s="36">
        <f t="shared" si="129"/>
        <v>174438.09925097981</v>
      </c>
    </row>
    <row r="804" spans="1:30" ht="14.25" customHeight="1" x14ac:dyDescent="0.25">
      <c r="A804" s="16">
        <v>788</v>
      </c>
      <c r="B804" s="34">
        <v>0.18107147865044601</v>
      </c>
      <c r="C804" s="34">
        <v>7.1616909484614896E-2</v>
      </c>
      <c r="D804" s="34">
        <v>4.9151152993988499E-2</v>
      </c>
      <c r="E804" s="34">
        <v>5.2996757790666503E-2</v>
      </c>
      <c r="F804" s="34">
        <v>3.9303253002133401E-2</v>
      </c>
      <c r="G804" s="34">
        <v>0.16993439508496899</v>
      </c>
      <c r="H804" s="35">
        <v>1.07688035716399</v>
      </c>
      <c r="I804" s="34">
        <v>9.8090660295447399E-2</v>
      </c>
      <c r="J804" s="34">
        <v>2.5543570648691599E-2</v>
      </c>
      <c r="K804" s="36">
        <f>Inputs!$B$12*(1+$B804)^4</f>
        <v>116749.75512325663</v>
      </c>
      <c r="L804" s="36">
        <f t="shared" si="120"/>
        <v>16198.015295476151</v>
      </c>
      <c r="M804" s="36">
        <f t="shared" si="121"/>
        <v>197437.69988635788</v>
      </c>
      <c r="N804" s="37">
        <f>M804/Inputs!$B$6</f>
        <v>300.97210348530166</v>
      </c>
      <c r="O804" s="38">
        <f>IF(N804&gt;Inputs!$B$4,1,0)</f>
        <v>0</v>
      </c>
      <c r="P804" s="34">
        <f t="shared" si="122"/>
        <v>7.2547089646755797E-2</v>
      </c>
      <c r="Q804" s="36">
        <f>Inputs!$B$12*(1+$B804)^0*$C804+Inputs!$B$29*(1+$D804)^0*Inputs!$B$19+Inputs!$B$30*(1+$E804)^0*Inputs!$B$20+Inputs!$B$31*(1+$F804)^0*Inputs!$B$21+Inputs!$B$22*(1+Inputs!$B$23)^0</f>
        <v>12319.058596503815</v>
      </c>
      <c r="R804" s="36">
        <f>Inputs!$B$12*(1+$B804)^1*$C804+Inputs!$B$29*(1+$D804)^1*Inputs!$B$19+Inputs!$B$30*(1+$E804)^1*Inputs!$B$20+Inputs!$B$31*(1+$F804)^1*Inputs!$B$21+Inputs!$B$22*(1+Inputs!$B$23)^1</f>
        <v>13500.67661070716</v>
      </c>
      <c r="S804" s="36">
        <f>Inputs!$B$12*(1+$B804)^2*$C804+Inputs!$B$29*(1+$D804)^2*Inputs!$B$19+Inputs!$B$30*(1+$E804)^2*Inputs!$B$20+Inputs!$B$31*(1+$F804)^2*Inputs!$B$21+Inputs!$B$22*(1+Inputs!$B$23)^2</f>
        <v>14843.101631874204</v>
      </c>
      <c r="T804" s="36">
        <f>Inputs!$B$12*(1+$B804)^3*$C804+Inputs!$B$29*(1+$D804)^3*Inputs!$B$19+Inputs!$B$30*(1+$E804)^3*Inputs!$B$20+Inputs!$B$31*(1+$F804)^3*Inputs!$B$21+Inputs!$B$22*(1+Inputs!$B$23)^3</f>
        <v>16372.821301472382</v>
      </c>
      <c r="U804" s="36">
        <f>Inputs!$B$12*(1+$B804)^4*$C804+Inputs!$B$29*(1+$D804)^4*Inputs!$B$19+Inputs!$B$30*(1+$E804)^4*Inputs!$B$20+Inputs!$B$31*(1+$F804)^4*Inputs!$B$21+Inputs!$B$22*(1+Inputs!$B$23)^4</f>
        <v>18120.990425006858</v>
      </c>
      <c r="V804" s="35">
        <f>Inputs!$B$13/(Q804*(1-$G804))</f>
        <v>1.2380659118075446</v>
      </c>
      <c r="W804" s="36">
        <f>Inputs!$B$13</f>
        <v>12660</v>
      </c>
      <c r="X804" s="36">
        <f t="shared" si="123"/>
        <v>13422.741035849036</v>
      </c>
      <c r="Y804" s="36">
        <f t="shared" si="124"/>
        <v>14260.934962885691</v>
      </c>
      <c r="Z804" s="36">
        <f t="shared" si="125"/>
        <v>15183.008235380486</v>
      </c>
      <c r="AA804" s="36">
        <f t="shared" si="126"/>
        <v>16198.015295476151</v>
      </c>
      <c r="AB804" s="36">
        <f t="shared" si="127"/>
        <v>54019.27852583582</v>
      </c>
      <c r="AC804" s="36">
        <f t="shared" si="128"/>
        <v>228979.14340093153</v>
      </c>
      <c r="AD804" s="36">
        <f t="shared" si="129"/>
        <v>143418.42136052207</v>
      </c>
    </row>
    <row r="805" spans="1:30" ht="14.25" customHeight="1" x14ac:dyDescent="0.25">
      <c r="A805" s="16">
        <v>789</v>
      </c>
      <c r="B805" s="34">
        <v>0.31562928759782999</v>
      </c>
      <c r="C805" s="34">
        <v>9.3815642413526107E-2</v>
      </c>
      <c r="D805" s="34">
        <v>5.2073771610281303E-2</v>
      </c>
      <c r="E805" s="34">
        <v>6.7929738537023596E-2</v>
      </c>
      <c r="F805" s="34">
        <v>-3.41025436325074E-3</v>
      </c>
      <c r="G805" s="34">
        <v>0.15352624517883501</v>
      </c>
      <c r="H805" s="35">
        <v>1.0968722851064601</v>
      </c>
      <c r="I805" s="34">
        <v>9.6102724613465806E-2</v>
      </c>
      <c r="J805" s="34">
        <v>2.2329499665566199E-2</v>
      </c>
      <c r="K805" s="36">
        <f>Inputs!$B$12*(1+$B805)^4</f>
        <v>179756.82219577659</v>
      </c>
      <c r="L805" s="36">
        <f t="shared" si="120"/>
        <v>24171.525997238485</v>
      </c>
      <c r="M805" s="36">
        <f t="shared" si="121"/>
        <v>277477.62729447905</v>
      </c>
      <c r="N805" s="37">
        <f>M805/Inputs!$B$6</f>
        <v>422.98418794890102</v>
      </c>
      <c r="O805" s="38">
        <f>IF(N805&gt;Inputs!$B$4,1,0)</f>
        <v>1</v>
      </c>
      <c r="P805" s="34">
        <f t="shared" si="122"/>
        <v>7.3773224947899604E-2</v>
      </c>
      <c r="Q805" s="36">
        <f>Inputs!$B$12*(1+$B805)^0*$C805+Inputs!$B$29*(1+$D805)^0*Inputs!$B$19+Inputs!$B$30*(1+$E805)^0*Inputs!$B$20+Inputs!$B$31*(1+$F805)^0*Inputs!$B$21+Inputs!$B$22*(1+Inputs!$B$23)^0</f>
        <v>13650.982572238489</v>
      </c>
      <c r="R805" s="36">
        <f>Inputs!$B$12*(1+$B805)^1*$C805+Inputs!$B$29*(1+$D805)^1*Inputs!$B$19+Inputs!$B$30*(1+$E805)^1*Inputs!$B$20+Inputs!$B$31*(1+$F805)^1*Inputs!$B$21+Inputs!$B$22*(1+Inputs!$B$23)^1</f>
        <v>15685.556572147187</v>
      </c>
      <c r="S805" s="36">
        <f>Inputs!$B$12*(1+$B805)^2*$C805+Inputs!$B$29*(1+$D805)^2*Inputs!$B$19+Inputs!$B$30*(1+$E805)^2*Inputs!$B$20+Inputs!$B$31*(1+$F805)^2*Inputs!$B$21+Inputs!$B$22*(1+Inputs!$B$23)^2</f>
        <v>18299.407329006928</v>
      </c>
      <c r="T805" s="36">
        <f>Inputs!$B$12*(1+$B805)^3*$C805+Inputs!$B$29*(1+$D805)^3*Inputs!$B$19+Inputs!$B$30*(1+$E805)^3*Inputs!$B$20+Inputs!$B$31*(1+$F805)^3*Inputs!$B$21+Inputs!$B$22*(1+Inputs!$B$23)^3</f>
        <v>21670.719196052392</v>
      </c>
      <c r="U805" s="36">
        <f>Inputs!$B$12*(1+$B805)^4*$C805+Inputs!$B$29*(1+$D805)^4*Inputs!$B$19+Inputs!$B$30*(1+$E805)^4*Inputs!$B$20+Inputs!$B$31*(1+$F805)^4*Inputs!$B$21+Inputs!$B$22*(1+Inputs!$B$23)^4</f>
        <v>26033.616843939843</v>
      </c>
      <c r="V805" s="35">
        <f>Inputs!$B$13/(Q805*(1-$G805))</f>
        <v>1.0956107787743177</v>
      </c>
      <c r="W805" s="36">
        <f>Inputs!$B$13</f>
        <v>12660</v>
      </c>
      <c r="X805" s="36">
        <f t="shared" si="123"/>
        <v>14551.063051279354</v>
      </c>
      <c r="Y805" s="36">
        <f t="shared" si="124"/>
        <v>16980.746285969457</v>
      </c>
      <c r="Z805" s="36">
        <f t="shared" si="125"/>
        <v>20114.905532246179</v>
      </c>
      <c r="AA805" s="36">
        <f t="shared" si="126"/>
        <v>24171.525997238485</v>
      </c>
      <c r="AB805" s="36">
        <f t="shared" si="127"/>
        <v>65768.341704593942</v>
      </c>
      <c r="AC805" s="36">
        <f t="shared" si="128"/>
        <v>334962.50294550264</v>
      </c>
      <c r="AD805" s="36">
        <f t="shared" si="129"/>
        <v>211709.28558988508</v>
      </c>
    </row>
    <row r="806" spans="1:30" ht="14.25" customHeight="1" x14ac:dyDescent="0.25">
      <c r="A806" s="16">
        <v>790</v>
      </c>
      <c r="B806" s="34">
        <v>0.13473780579606501</v>
      </c>
      <c r="C806" s="34">
        <v>0.10305198042416</v>
      </c>
      <c r="D806" s="34">
        <v>3.9548925202569703E-2</v>
      </c>
      <c r="E806" s="34">
        <v>4.8453604691995299E-2</v>
      </c>
      <c r="F806" s="34">
        <v>1.8824329285228199E-2</v>
      </c>
      <c r="G806" s="34">
        <v>0.18264922825506999</v>
      </c>
      <c r="H806" s="35">
        <v>1.07639394868974</v>
      </c>
      <c r="I806" s="34">
        <v>9.0020946720512696E-2</v>
      </c>
      <c r="J806" s="34">
        <v>2.78257940745739E-2</v>
      </c>
      <c r="K806" s="36">
        <f>Inputs!$B$12*(1+$B806)^4</f>
        <v>99479.443693245194</v>
      </c>
      <c r="L806" s="36">
        <f t="shared" si="120"/>
        <v>17077.760657003048</v>
      </c>
      <c r="M806" s="36">
        <f t="shared" si="121"/>
        <v>240055.39912623167</v>
      </c>
      <c r="N806" s="37">
        <f>M806/Inputs!$B$6</f>
        <v>365.93810842413365</v>
      </c>
      <c r="O806" s="38">
        <f>IF(N806&gt;Inputs!$B$4,1,0)</f>
        <v>0</v>
      </c>
      <c r="P806" s="34">
        <f t="shared" si="122"/>
        <v>6.2195152645938792E-2</v>
      </c>
      <c r="Q806" s="36">
        <f>Inputs!$B$12*(1+$B806)^0*$C806+Inputs!$B$29*(1+$D806)^0*Inputs!$B$19+Inputs!$B$30*(1+$E806)^0*Inputs!$B$20+Inputs!$B$31*(1+$F806)^0*Inputs!$B$21+Inputs!$B$22*(1+Inputs!$B$23)^0</f>
        <v>14205.162852876521</v>
      </c>
      <c r="R806" s="36">
        <f>Inputs!$B$12*(1+$B806)^1*$C806+Inputs!$B$29*(1+$D806)^1*Inputs!$B$19+Inputs!$B$30*(1+$E806)^1*Inputs!$B$20+Inputs!$B$31*(1+$F806)^1*Inputs!$B$21+Inputs!$B$22*(1+Inputs!$B$23)^1</f>
        <v>15306.313509271484</v>
      </c>
      <c r="S806" s="36">
        <f>Inputs!$B$12*(1+$B806)^2*$C806+Inputs!$B$29*(1+$D806)^2*Inputs!$B$19+Inputs!$B$30*(1+$E806)^2*Inputs!$B$20+Inputs!$B$31*(1+$F806)^2*Inputs!$B$21+Inputs!$B$22*(1+Inputs!$B$23)^2</f>
        <v>16530.296707385078</v>
      </c>
      <c r="T806" s="36">
        <f>Inputs!$B$12*(1+$B806)^3*$C806+Inputs!$B$29*(1+$D806)^3*Inputs!$B$19+Inputs!$B$30*(1+$E806)^3*Inputs!$B$20+Inputs!$B$31*(1+$F806)^3*Inputs!$B$21+Inputs!$B$22*(1+Inputs!$B$23)^3</f>
        <v>17892.694403054753</v>
      </c>
      <c r="U806" s="36">
        <f>Inputs!$B$12*(1+$B806)^4*$C806+Inputs!$B$29*(1+$D806)^4*Inputs!$B$19+Inputs!$B$30*(1+$E806)^4*Inputs!$B$20+Inputs!$B$31*(1+$F806)^4*Inputs!$B$21+Inputs!$B$22*(1+Inputs!$B$23)^4</f>
        <v>19411.146981276896</v>
      </c>
      <c r="V806" s="35">
        <f>Inputs!$B$13/(Q806*(1-$G806))</f>
        <v>1.0903828488858733</v>
      </c>
      <c r="W806" s="36">
        <f>Inputs!$B$13</f>
        <v>12660</v>
      </c>
      <c r="X806" s="36">
        <f t="shared" si="123"/>
        <v>13597.620804705122</v>
      </c>
      <c r="Y806" s="36">
        <f t="shared" si="124"/>
        <v>14637.715660684471</v>
      </c>
      <c r="Z806" s="36">
        <f t="shared" si="125"/>
        <v>15792.984643882908</v>
      </c>
      <c r="AA806" s="36">
        <f t="shared" si="126"/>
        <v>17077.760657003048</v>
      </c>
      <c r="AB806" s="36">
        <f t="shared" si="127"/>
        <v>56646.806565469131</v>
      </c>
      <c r="AC806" s="36">
        <f t="shared" si="128"/>
        <v>282223.97022199194</v>
      </c>
      <c r="AD806" s="36">
        <f t="shared" si="129"/>
        <v>183408.59256076254</v>
      </c>
    </row>
    <row r="807" spans="1:30" ht="14.25" customHeight="1" x14ac:dyDescent="0.25">
      <c r="A807" s="16">
        <v>791</v>
      </c>
      <c r="B807" s="34">
        <v>0.43522426933570701</v>
      </c>
      <c r="C807" s="34">
        <v>6.5570076476994102E-2</v>
      </c>
      <c r="D807" s="34">
        <v>2.08923568480094E-2</v>
      </c>
      <c r="E807" s="34">
        <v>6.9840943415663007E-2</v>
      </c>
      <c r="F807" s="34">
        <v>1.32656927569675E-2</v>
      </c>
      <c r="G807" s="34">
        <v>0.16354284590295901</v>
      </c>
      <c r="H807" s="35">
        <v>1.0060835739651499</v>
      </c>
      <c r="I807" s="34">
        <v>9.4675390020443298E-2</v>
      </c>
      <c r="J807" s="34">
        <v>2.6638335193516799E-2</v>
      </c>
      <c r="K807" s="36">
        <f>Inputs!$B$12*(1+$B807)^4</f>
        <v>254583.54448767044</v>
      </c>
      <c r="L807" s="36">
        <f t="shared" si="120"/>
        <v>21655.826579296561</v>
      </c>
      <c r="M807" s="36">
        <f t="shared" si="121"/>
        <v>269636.39693144546</v>
      </c>
      <c r="N807" s="37">
        <f>M807/Inputs!$B$6</f>
        <v>411.03109288330103</v>
      </c>
      <c r="O807" s="38">
        <f>IF(N807&gt;Inputs!$B$4,1,0)</f>
        <v>1</v>
      </c>
      <c r="P807" s="34">
        <f t="shared" si="122"/>
        <v>6.8037054826926499E-2</v>
      </c>
      <c r="Q807" s="36">
        <f>Inputs!$B$12*(1+$B807)^0*$C807+Inputs!$B$29*(1+$D807)^0*Inputs!$B$19+Inputs!$B$30*(1+$E807)^0*Inputs!$B$20+Inputs!$B$31*(1+$F807)^0*Inputs!$B$21+Inputs!$B$22*(1+Inputs!$B$23)^0</f>
        <v>11956.248616046567</v>
      </c>
      <c r="R807" s="36">
        <f>Inputs!$B$12*(1+$B807)^1*$C807+Inputs!$B$29*(1+$D807)^1*Inputs!$B$19+Inputs!$B$30*(1+$E807)^1*Inputs!$B$20+Inputs!$B$31*(1+$F807)^1*Inputs!$B$21+Inputs!$B$22*(1+Inputs!$B$23)^1</f>
        <v>13903.619372316251</v>
      </c>
      <c r="S807" s="36">
        <f>Inputs!$B$12*(1+$B807)^2*$C807+Inputs!$B$29*(1+$D807)^2*Inputs!$B$19+Inputs!$B$30*(1+$E807)^2*Inputs!$B$20+Inputs!$B$31*(1+$F807)^2*Inputs!$B$21+Inputs!$B$22*(1+Inputs!$B$23)^2</f>
        <v>16608.61657245618</v>
      </c>
      <c r="T807" s="36">
        <f>Inputs!$B$12*(1+$B807)^3*$C807+Inputs!$B$29*(1+$D807)^3*Inputs!$B$19+Inputs!$B$30*(1+$E807)^3*Inputs!$B$20+Inputs!$B$31*(1+$F807)^3*Inputs!$B$21+Inputs!$B$22*(1+Inputs!$B$23)^3</f>
        <v>20396.410735673613</v>
      </c>
      <c r="U807" s="36">
        <f>Inputs!$B$12*(1+$B807)^4*$C807+Inputs!$B$29*(1+$D807)^4*Inputs!$B$19+Inputs!$B$30*(1+$E807)^4*Inputs!$B$20+Inputs!$B$31*(1+$F807)^4*Inputs!$B$21+Inputs!$B$22*(1+Inputs!$B$23)^4</f>
        <v>25733.39026881686</v>
      </c>
      <c r="V807" s="35">
        <f>Inputs!$B$13/(Q807*(1-$G807))</f>
        <v>1.265887375132571</v>
      </c>
      <c r="W807" s="36">
        <f>Inputs!$B$13</f>
        <v>12660</v>
      </c>
      <c r="X807" s="36">
        <f t="shared" si="123"/>
        <v>13966.628686834969</v>
      </c>
      <c r="Y807" s="36">
        <f t="shared" si="124"/>
        <v>15781.560234993385</v>
      </c>
      <c r="Z807" s="36">
        <f t="shared" si="125"/>
        <v>18272.624067685501</v>
      </c>
      <c r="AA807" s="36">
        <f t="shared" si="126"/>
        <v>21655.826579296561</v>
      </c>
      <c r="AB807" s="36">
        <f t="shared" si="127"/>
        <v>61752.924150225008</v>
      </c>
      <c r="AC807" s="36">
        <f t="shared" si="128"/>
        <v>326773.4296136768</v>
      </c>
      <c r="AD807" s="36">
        <f t="shared" si="129"/>
        <v>207883.47278122045</v>
      </c>
    </row>
    <row r="808" spans="1:30" ht="14.25" customHeight="1" x14ac:dyDescent="0.25">
      <c r="A808" s="16">
        <v>792</v>
      </c>
      <c r="B808" s="34">
        <v>0.36903687485461101</v>
      </c>
      <c r="C808" s="34">
        <v>6.29650197306173E-2</v>
      </c>
      <c r="D808" s="34">
        <v>3.7389458773553E-2</v>
      </c>
      <c r="E808" s="34">
        <v>7.6054719119986E-2</v>
      </c>
      <c r="F808" s="34">
        <v>9.3648894029634902E-3</v>
      </c>
      <c r="G808" s="34">
        <v>0.18816407110320199</v>
      </c>
      <c r="H808" s="35">
        <v>1.18910088238912</v>
      </c>
      <c r="I808" s="34">
        <v>8.9373368031132605E-2</v>
      </c>
      <c r="J808" s="34">
        <v>2.1698095519593699E-2</v>
      </c>
      <c r="K808" s="36">
        <f>Inputs!$B$12*(1+$B808)^4</f>
        <v>210771.47474189312</v>
      </c>
      <c r="L808" s="36">
        <f t="shared" si="120"/>
        <v>21771.72695977271</v>
      </c>
      <c r="M808" s="36">
        <f t="shared" si="121"/>
        <v>277435.55072545138</v>
      </c>
      <c r="N808" s="37">
        <f>M808/Inputs!$B$6</f>
        <v>422.9200468375783</v>
      </c>
      <c r="O808" s="38">
        <f>IF(N808&gt;Inputs!$B$4,1,0)</f>
        <v>1</v>
      </c>
      <c r="P808" s="34">
        <f t="shared" si="122"/>
        <v>6.7675272511538903E-2</v>
      </c>
      <c r="Q808" s="36">
        <f>Inputs!$B$12*(1+$B808)^0*$C808+Inputs!$B$29*(1+$D808)^0*Inputs!$B$19+Inputs!$B$30*(1+$E808)^0*Inputs!$B$20+Inputs!$B$31*(1+$F808)^0*Inputs!$B$21+Inputs!$B$22*(1+Inputs!$B$23)^0</f>
        <v>11799.945211263959</v>
      </c>
      <c r="R808" s="36">
        <f>Inputs!$B$12*(1+$B808)^1*$C808+Inputs!$B$29*(1+$D808)^1*Inputs!$B$19+Inputs!$B$30*(1+$E808)^1*Inputs!$B$20+Inputs!$B$31*(1+$F808)^1*Inputs!$B$21+Inputs!$B$22*(1+Inputs!$B$23)^1</f>
        <v>13481.65483408509</v>
      </c>
      <c r="S808" s="36">
        <f>Inputs!$B$12*(1+$B808)^2*$C808+Inputs!$B$29*(1+$D808)^2*Inputs!$B$19+Inputs!$B$30*(1+$E808)^2*Inputs!$B$20+Inputs!$B$31*(1+$F808)^2*Inputs!$B$21+Inputs!$B$22*(1+Inputs!$B$23)^2</f>
        <v>15695.32794968602</v>
      </c>
      <c r="T808" s="36">
        <f>Inputs!$B$12*(1+$B808)^3*$C808+Inputs!$B$29*(1+$D808)^3*Inputs!$B$19+Inputs!$B$30*(1+$E808)^3*Inputs!$B$20+Inputs!$B$31*(1+$F808)^3*Inputs!$B$21+Inputs!$B$22*(1+Inputs!$B$23)^3</f>
        <v>18632.054485085639</v>
      </c>
      <c r="U808" s="36">
        <f>Inputs!$B$12*(1+$B808)^4*$C808+Inputs!$B$29*(1+$D808)^4*Inputs!$B$19+Inputs!$B$30*(1+$E808)^4*Inputs!$B$20+Inputs!$B$31*(1+$F808)^4*Inputs!$B$21+Inputs!$B$22*(1+Inputs!$B$23)^4</f>
        <v>22553.08257865312</v>
      </c>
      <c r="V808" s="35">
        <f>Inputs!$B$13/(Q808*(1-$G808))</f>
        <v>1.3215556238350861</v>
      </c>
      <c r="W808" s="36">
        <f>Inputs!$B$13</f>
        <v>12660</v>
      </c>
      <c r="X808" s="36">
        <f t="shared" si="123"/>
        <v>14101.857575345406</v>
      </c>
      <c r="Y808" s="36">
        <f t="shared" si="124"/>
        <v>15995.431698821381</v>
      </c>
      <c r="Z808" s="36">
        <f t="shared" si="125"/>
        <v>18487.426868452374</v>
      </c>
      <c r="AA808" s="36">
        <f t="shared" si="126"/>
        <v>21771.72695977271</v>
      </c>
      <c r="AB808" s="36">
        <f t="shared" si="127"/>
        <v>63194.997792379996</v>
      </c>
      <c r="AC808" s="36">
        <f t="shared" si="128"/>
        <v>328689.21166412235</v>
      </c>
      <c r="AD808" s="36">
        <f t="shared" si="129"/>
        <v>214240.55293307136</v>
      </c>
    </row>
    <row r="809" spans="1:30" ht="14.25" customHeight="1" x14ac:dyDescent="0.25">
      <c r="A809" s="16">
        <v>793</v>
      </c>
      <c r="B809" s="34">
        <v>0.30181744558957102</v>
      </c>
      <c r="C809" s="34">
        <v>5.58270787597233E-2</v>
      </c>
      <c r="D809" s="34">
        <v>6.0629326020581699E-3</v>
      </c>
      <c r="E809" s="34">
        <v>5.6431977701985901E-2</v>
      </c>
      <c r="F809" s="34">
        <v>2.0629613441175799E-2</v>
      </c>
      <c r="G809" s="34">
        <v>0.186199043555835</v>
      </c>
      <c r="H809" s="35">
        <v>1.12908590067198</v>
      </c>
      <c r="I809" s="34">
        <v>9.4736136464286705E-2</v>
      </c>
      <c r="J809" s="34">
        <v>2.9738107846527698E-2</v>
      </c>
      <c r="K809" s="36">
        <f>Inputs!$B$12*(1+$B809)^4</f>
        <v>172326.31419532202</v>
      </c>
      <c r="L809" s="36">
        <f t="shared" si="120"/>
        <v>16939.118803901059</v>
      </c>
      <c r="M809" s="36">
        <f t="shared" si="121"/>
        <v>225854.43788873783</v>
      </c>
      <c r="N809" s="37">
        <f>M809/Inputs!$B$6</f>
        <v>344.29030165966134</v>
      </c>
      <c r="O809" s="38">
        <f>IF(N809&gt;Inputs!$B$4,1,0)</f>
        <v>0</v>
      </c>
      <c r="P809" s="34">
        <f t="shared" si="122"/>
        <v>6.499802861775901E-2</v>
      </c>
      <c r="Q809" s="36">
        <f>Inputs!$B$12*(1+$B809)^0*$C809+Inputs!$B$29*(1+$D809)^0*Inputs!$B$19+Inputs!$B$30*(1+$E809)^0*Inputs!$B$20+Inputs!$B$31*(1+$F809)^0*Inputs!$B$21+Inputs!$B$22*(1+Inputs!$B$23)^0</f>
        <v>11371.668753010319</v>
      </c>
      <c r="R809" s="36">
        <f>Inputs!$B$12*(1+$B809)^1*$C809+Inputs!$B$29*(1+$D809)^1*Inputs!$B$19+Inputs!$B$30*(1+$E809)^1*Inputs!$B$20+Inputs!$B$31*(1+$F809)^1*Inputs!$B$21+Inputs!$B$22*(1+Inputs!$B$23)^1</f>
        <v>12568.40600360435</v>
      </c>
      <c r="S809" s="36">
        <f>Inputs!$B$12*(1+$B809)^2*$C809+Inputs!$B$29*(1+$D809)^2*Inputs!$B$19+Inputs!$B$30*(1+$E809)^2*Inputs!$B$20+Inputs!$B$31*(1+$F809)^2*Inputs!$B$21+Inputs!$B$22*(1+Inputs!$B$23)^2</f>
        <v>14078.239329141055</v>
      </c>
      <c r="T809" s="36">
        <f>Inputs!$B$12*(1+$B809)^3*$C809+Inputs!$B$29*(1+$D809)^3*Inputs!$B$19+Inputs!$B$30*(1+$E809)^3*Inputs!$B$20+Inputs!$B$31*(1+$F809)^3*Inputs!$B$21+Inputs!$B$22*(1+Inputs!$B$23)^3</f>
        <v>15993.691658749916</v>
      </c>
      <c r="U809" s="36">
        <f>Inputs!$B$12*(1+$B809)^4*$C809+Inputs!$B$29*(1+$D809)^4*Inputs!$B$19+Inputs!$B$30*(1+$E809)^4*Inputs!$B$20+Inputs!$B$31*(1+$F809)^4*Inputs!$B$21+Inputs!$B$22*(1+Inputs!$B$23)^4</f>
        <v>18435.105775893349</v>
      </c>
      <c r="V809" s="35">
        <f>Inputs!$B$13/(Q809*(1-$G809))</f>
        <v>1.3680164168939435</v>
      </c>
      <c r="W809" s="36">
        <f>Inputs!$B$13</f>
        <v>12660</v>
      </c>
      <c r="X809" s="36">
        <f t="shared" si="123"/>
        <v>13381.363154667157</v>
      </c>
      <c r="Y809" s="36">
        <f t="shared" si="124"/>
        <v>14304.506582208669</v>
      </c>
      <c r="Z809" s="36">
        <f t="shared" si="125"/>
        <v>15473.283426216423</v>
      </c>
      <c r="AA809" s="36">
        <f t="shared" si="126"/>
        <v>16939.118803901059</v>
      </c>
      <c r="AB809" s="36">
        <f t="shared" si="127"/>
        <v>55179.346531301111</v>
      </c>
      <c r="AC809" s="36">
        <f t="shared" si="128"/>
        <v>268359.77208316146</v>
      </c>
      <c r="AD809" s="36">
        <f t="shared" si="129"/>
        <v>170675.09135743673</v>
      </c>
    </row>
    <row r="810" spans="1:30" ht="14.25" customHeight="1" x14ac:dyDescent="0.25">
      <c r="A810" s="16">
        <v>794</v>
      </c>
      <c r="B810" s="34">
        <v>0.12928699018700901</v>
      </c>
      <c r="C810" s="34">
        <v>0.11082745689870099</v>
      </c>
      <c r="D810" s="34">
        <v>4.23229217644744E-2</v>
      </c>
      <c r="E810" s="34">
        <v>7.8585978916866597E-2</v>
      </c>
      <c r="F810" s="34">
        <v>1.4134385768022501E-2</v>
      </c>
      <c r="G810" s="34">
        <v>0.168150332085654</v>
      </c>
      <c r="H810" s="35">
        <v>1.0296470334711401</v>
      </c>
      <c r="I810" s="34">
        <v>9.6764138188220203E-2</v>
      </c>
      <c r="J810" s="34">
        <v>2.33306493019526E-2</v>
      </c>
      <c r="K810" s="36">
        <f>Inputs!$B$12*(1+$B810)^4</f>
        <v>97581.738264405882</v>
      </c>
      <c r="L810" s="36">
        <f t="shared" si="120"/>
        <v>17379.24799469424</v>
      </c>
      <c r="M810" s="36">
        <f t="shared" si="121"/>
        <v>208726.5644877195</v>
      </c>
      <c r="N810" s="37">
        <f>M810/Inputs!$B$6</f>
        <v>318.18073854835291</v>
      </c>
      <c r="O810" s="38">
        <f>IF(N810&gt;Inputs!$B$4,1,0)</f>
        <v>0</v>
      </c>
      <c r="P810" s="34">
        <f t="shared" si="122"/>
        <v>7.3433488886267606E-2</v>
      </c>
      <c r="Q810" s="36">
        <f>Inputs!$B$12*(1+$B810)^0*$C810+Inputs!$B$29*(1+$D810)^0*Inputs!$B$19+Inputs!$B$30*(1+$E810)^0*Inputs!$B$20+Inputs!$B$31*(1+$F810)^0*Inputs!$B$21+Inputs!$B$22*(1+Inputs!$B$23)^0</f>
        <v>14671.691441348983</v>
      </c>
      <c r="R810" s="36">
        <f>Inputs!$B$12*(1+$B810)^1*$C810+Inputs!$B$29*(1+$D810)^1*Inputs!$B$19+Inputs!$B$30*(1+$E810)^1*Inputs!$B$20+Inputs!$B$31*(1+$F810)^1*Inputs!$B$21+Inputs!$B$22*(1+Inputs!$B$23)^1</f>
        <v>15863.0822959461</v>
      </c>
      <c r="S810" s="36">
        <f>Inputs!$B$12*(1+$B810)^2*$C810+Inputs!$B$29*(1+$D810)^2*Inputs!$B$19+Inputs!$B$30*(1+$E810)^2*Inputs!$B$20+Inputs!$B$31*(1+$F810)^2*Inputs!$B$21+Inputs!$B$22*(1+Inputs!$B$23)^2</f>
        <v>17185.866434807249</v>
      </c>
      <c r="T810" s="36">
        <f>Inputs!$B$12*(1+$B810)^3*$C810+Inputs!$B$29*(1+$D810)^3*Inputs!$B$19+Inputs!$B$30*(1+$E810)^3*Inputs!$B$20+Inputs!$B$31*(1+$F810)^3*Inputs!$B$21+Inputs!$B$22*(1+Inputs!$B$23)^3</f>
        <v>18655.833117463204</v>
      </c>
      <c r="U810" s="36">
        <f>Inputs!$B$12*(1+$B810)^4*$C810+Inputs!$B$29*(1+$D810)^4*Inputs!$B$19+Inputs!$B$30*(1+$E810)^4*Inputs!$B$20+Inputs!$B$31*(1+$F810)^4*Inputs!$B$21+Inputs!$B$22*(1+Inputs!$B$23)^4</f>
        <v>20290.734129073127</v>
      </c>
      <c r="V810" s="35">
        <f>Inputs!$B$13/(Q810*(1-$G810))</f>
        <v>1.0373102594660502</v>
      </c>
      <c r="W810" s="36">
        <f>Inputs!$B$13</f>
        <v>12660</v>
      </c>
      <c r="X810" s="36">
        <f t="shared" si="123"/>
        <v>13662.754313798363</v>
      </c>
      <c r="Y810" s="36">
        <f t="shared" si="124"/>
        <v>14774.669934408075</v>
      </c>
      <c r="Z810" s="36">
        <f t="shared" si="125"/>
        <v>16008.667517782544</v>
      </c>
      <c r="AA810" s="36">
        <f t="shared" si="126"/>
        <v>17379.24799469424</v>
      </c>
      <c r="AB810" s="36">
        <f t="shared" si="127"/>
        <v>56115.299530485005</v>
      </c>
      <c r="AC810" s="36">
        <f t="shared" si="128"/>
        <v>242188.09979646679</v>
      </c>
      <c r="AD810" s="36">
        <f t="shared" si="129"/>
        <v>152611.2649572345</v>
      </c>
    </row>
    <row r="811" spans="1:30" ht="14.25" customHeight="1" x14ac:dyDescent="0.25">
      <c r="A811" s="16">
        <v>795</v>
      </c>
      <c r="B811" s="34">
        <v>0.220864367417513</v>
      </c>
      <c r="C811" s="34">
        <v>7.9263285911315304E-2</v>
      </c>
      <c r="D811" s="34">
        <v>2.9807942243015601E-2</v>
      </c>
      <c r="E811" s="34">
        <v>4.76319368213316E-2</v>
      </c>
      <c r="F811" s="34">
        <v>2.2584969769250899E-2</v>
      </c>
      <c r="G811" s="34">
        <v>0.174297994387247</v>
      </c>
      <c r="H811" s="35">
        <v>0.93624272045340096</v>
      </c>
      <c r="I811" s="34">
        <v>9.4887226142615605E-2</v>
      </c>
      <c r="J811" s="34">
        <v>2.7371805612535601E-2</v>
      </c>
      <c r="K811" s="36">
        <f>Inputs!$B$12*(1+$B811)^4</f>
        <v>133297.16848298628</v>
      </c>
      <c r="L811" s="36">
        <f t="shared" si="120"/>
        <v>15187.084514308812</v>
      </c>
      <c r="M811" s="36">
        <f t="shared" si="121"/>
        <v>199635.86080489255</v>
      </c>
      <c r="N811" s="37">
        <f>M811/Inputs!$B$6</f>
        <v>304.3229585440435</v>
      </c>
      <c r="O811" s="38">
        <f>IF(N811&gt;Inputs!$B$4,1,0)</f>
        <v>0</v>
      </c>
      <c r="P811" s="34">
        <f t="shared" si="122"/>
        <v>6.751542053008E-2</v>
      </c>
      <c r="Q811" s="36">
        <f>Inputs!$B$12*(1+$B811)^0*$C811+Inputs!$B$29*(1+$D811)^0*Inputs!$B$19+Inputs!$B$30*(1+$E811)^0*Inputs!$B$20+Inputs!$B$31*(1+$F811)^0*Inputs!$B$21+Inputs!$B$22*(1+Inputs!$B$23)^0</f>
        <v>12777.84118210584</v>
      </c>
      <c r="R811" s="36">
        <f>Inputs!$B$12*(1+$B811)^1*$C811+Inputs!$B$29*(1+$D811)^1*Inputs!$B$19+Inputs!$B$30*(1+$E811)^1*Inputs!$B$20+Inputs!$B$31*(1+$F811)^1*Inputs!$B$21+Inputs!$B$22*(1+Inputs!$B$23)^1</f>
        <v>14079.053258715241</v>
      </c>
      <c r="S811" s="36">
        <f>Inputs!$B$12*(1+$B811)^2*$C811+Inputs!$B$29*(1+$D811)^2*Inputs!$B$19+Inputs!$B$30*(1+$E811)^2*Inputs!$B$20+Inputs!$B$31*(1+$F811)^2*Inputs!$B$21+Inputs!$B$22*(1+Inputs!$B$23)^2</f>
        <v>15621.116593132181</v>
      </c>
      <c r="T811" s="36">
        <f>Inputs!$B$12*(1+$B811)^3*$C811+Inputs!$B$29*(1+$D811)^3*Inputs!$B$19+Inputs!$B$30*(1+$E811)^3*Inputs!$B$20+Inputs!$B$31*(1+$F811)^3*Inputs!$B$21+Inputs!$B$22*(1+Inputs!$B$23)^3</f>
        <v>17455.618683985442</v>
      </c>
      <c r="U811" s="36">
        <f>Inputs!$B$12*(1+$B811)^4*$C811+Inputs!$B$29*(1+$D811)^4*Inputs!$B$19+Inputs!$B$30*(1+$E811)^4*Inputs!$B$20+Inputs!$B$31*(1+$F811)^4*Inputs!$B$21+Inputs!$B$22*(1+Inputs!$B$23)^4</f>
        <v>19645.478727138681</v>
      </c>
      <c r="V811" s="35">
        <f>Inputs!$B$13/(Q811*(1-$G811))</f>
        <v>1.1999216250472309</v>
      </c>
      <c r="W811" s="36">
        <f>Inputs!$B$13</f>
        <v>12660</v>
      </c>
      <c r="X811" s="36">
        <f t="shared" si="123"/>
        <v>13182.888324464735</v>
      </c>
      <c r="Y811" s="36">
        <f t="shared" si="124"/>
        <v>13776.53753327752</v>
      </c>
      <c r="Z811" s="36">
        <f t="shared" si="125"/>
        <v>14444.307000801968</v>
      </c>
      <c r="AA811" s="36">
        <f t="shared" si="126"/>
        <v>15187.084514308812</v>
      </c>
      <c r="AB811" s="36">
        <f t="shared" si="127"/>
        <v>52759.423016335611</v>
      </c>
      <c r="AC811" s="36">
        <f t="shared" si="128"/>
        <v>231099.53721615564</v>
      </c>
      <c r="AD811" s="36">
        <f t="shared" si="129"/>
        <v>146876.43778855694</v>
      </c>
    </row>
    <row r="812" spans="1:30" ht="14.25" customHeight="1" x14ac:dyDescent="0.25">
      <c r="A812" s="16">
        <v>796</v>
      </c>
      <c r="B812" s="34">
        <v>0.18632806949978201</v>
      </c>
      <c r="C812" s="34">
        <v>6.8924839364265994E-2</v>
      </c>
      <c r="D812" s="34">
        <v>4.9329075475542702E-2</v>
      </c>
      <c r="E812" s="34">
        <v>4.2473421942818897E-2</v>
      </c>
      <c r="F812" s="34">
        <v>2.0398492841712999E-2</v>
      </c>
      <c r="G812" s="34">
        <v>0.15766063471094799</v>
      </c>
      <c r="H812" s="35">
        <v>1.05436988675273</v>
      </c>
      <c r="I812" s="34">
        <v>9.4241618104967007E-2</v>
      </c>
      <c r="J812" s="34">
        <v>2.2311954976671902E-2</v>
      </c>
      <c r="K812" s="36">
        <f>Inputs!$B$12*(1+$B812)^4</f>
        <v>118842.14327299526</v>
      </c>
      <c r="L812" s="36">
        <f t="shared" si="120"/>
        <v>15506.262401416358</v>
      </c>
      <c r="M812" s="36">
        <f t="shared" si="121"/>
        <v>193878.0113561615</v>
      </c>
      <c r="N812" s="37">
        <f>M812/Inputs!$B$6</f>
        <v>295.54574901853886</v>
      </c>
      <c r="O812" s="38">
        <f>IF(N812&gt;Inputs!$B$4,1,0)</f>
        <v>0</v>
      </c>
      <c r="P812" s="34">
        <f t="shared" si="122"/>
        <v>7.1929663128295102E-2</v>
      </c>
      <c r="Q812" s="36">
        <f>Inputs!$B$12*(1+$B812)^0*$C812+Inputs!$B$29*(1+$D812)^0*Inputs!$B$19+Inputs!$B$30*(1+$E812)^0*Inputs!$B$20+Inputs!$B$31*(1+$F812)^0*Inputs!$B$21+Inputs!$B$22*(1+Inputs!$B$23)^0</f>
        <v>12157.534389282882</v>
      </c>
      <c r="R812" s="36">
        <f>Inputs!$B$12*(1+$B812)^1*$C812+Inputs!$B$29*(1+$D812)^1*Inputs!$B$19+Inputs!$B$30*(1+$E812)^1*Inputs!$B$20+Inputs!$B$31*(1+$F812)^1*Inputs!$B$21+Inputs!$B$22*(1+Inputs!$B$23)^1</f>
        <v>13220.497962703848</v>
      </c>
      <c r="S812" s="36">
        <f>Inputs!$B$12*(1+$B812)^2*$C812+Inputs!$B$29*(1+$D812)^2*Inputs!$B$19+Inputs!$B$30*(1+$E812)^2*Inputs!$B$20+Inputs!$B$31*(1+$F812)^2*Inputs!$B$21+Inputs!$B$22*(1+Inputs!$B$23)^2</f>
        <v>14439.401698362668</v>
      </c>
      <c r="T812" s="36">
        <f>Inputs!$B$12*(1+$B812)^3*$C812+Inputs!$B$29*(1+$D812)^3*Inputs!$B$19+Inputs!$B$30*(1+$E812)^3*Inputs!$B$20+Inputs!$B$31*(1+$F812)^3*Inputs!$B$21+Inputs!$B$22*(1+Inputs!$B$23)^3</f>
        <v>15841.562464701399</v>
      </c>
      <c r="U812" s="36">
        <f>Inputs!$B$12*(1+$B812)^4*$C812+Inputs!$B$29*(1+$D812)^4*Inputs!$B$19+Inputs!$B$30*(1+$E812)^4*Inputs!$B$20+Inputs!$B$31*(1+$F812)^4*Inputs!$B$21+Inputs!$B$22*(1+Inputs!$B$23)^4</f>
        <v>17459.308463974296</v>
      </c>
      <c r="V812" s="35">
        <f>Inputs!$B$13/(Q812*(1-$G812))</f>
        <v>1.2362351899392949</v>
      </c>
      <c r="W812" s="36">
        <f>Inputs!$B$13</f>
        <v>12660</v>
      </c>
      <c r="X812" s="36">
        <f t="shared" si="123"/>
        <v>13260.575759865105</v>
      </c>
      <c r="Y812" s="36">
        <f t="shared" si="124"/>
        <v>13930.173285234072</v>
      </c>
      <c r="Z812" s="36">
        <f t="shared" si="125"/>
        <v>14676.183263772422</v>
      </c>
      <c r="AA812" s="36">
        <f t="shared" si="126"/>
        <v>15506.262401416358</v>
      </c>
      <c r="AB812" s="36">
        <f t="shared" si="127"/>
        <v>53397.39659784628</v>
      </c>
      <c r="AC812" s="36">
        <f t="shared" si="128"/>
        <v>220385.25888406945</v>
      </c>
      <c r="AD812" s="36">
        <f t="shared" si="129"/>
        <v>140480.61475831523</v>
      </c>
    </row>
    <row r="813" spans="1:30" ht="14.25" customHeight="1" x14ac:dyDescent="0.25">
      <c r="A813" s="16">
        <v>797</v>
      </c>
      <c r="B813" s="34">
        <v>0.29695097277713001</v>
      </c>
      <c r="C813" s="34">
        <v>6.8638054795680803E-2</v>
      </c>
      <c r="D813" s="34">
        <v>2.6076197467934999E-2</v>
      </c>
      <c r="E813" s="34">
        <v>6.4813871863987599E-2</v>
      </c>
      <c r="F813" s="34">
        <v>3.5275433977807302E-2</v>
      </c>
      <c r="G813" s="34">
        <v>0.18969878924723299</v>
      </c>
      <c r="H813" s="35">
        <v>1.12211248907115</v>
      </c>
      <c r="I813" s="34">
        <v>9.3383753516361606E-2</v>
      </c>
      <c r="J813" s="34">
        <v>2.1270560490094199E-2</v>
      </c>
      <c r="K813" s="36">
        <f>Inputs!$B$12*(1+$B813)^4</f>
        <v>169763.95611868543</v>
      </c>
      <c r="L813" s="36">
        <f t="shared" si="120"/>
        <v>19213.846944568308</v>
      </c>
      <c r="M813" s="36">
        <f t="shared" si="121"/>
        <v>233176.58286857349</v>
      </c>
      <c r="N813" s="37">
        <f>M813/Inputs!$B$6</f>
        <v>355.452108031362</v>
      </c>
      <c r="O813" s="38">
        <f>IF(N813&gt;Inputs!$B$4,1,0)</f>
        <v>0</v>
      </c>
      <c r="P813" s="34">
        <f t="shared" si="122"/>
        <v>7.2113193026267411E-2</v>
      </c>
      <c r="Q813" s="36">
        <f>Inputs!$B$12*(1+$B813)^0*$C813+Inputs!$B$29*(1+$D813)^0*Inputs!$B$19+Inputs!$B$30*(1+$E813)^0*Inputs!$B$20+Inputs!$B$31*(1+$F813)^0*Inputs!$B$21+Inputs!$B$22*(1+Inputs!$B$23)^0</f>
        <v>12140.327315167771</v>
      </c>
      <c r="R813" s="36">
        <f>Inputs!$B$12*(1+$B813)^1*$C813+Inputs!$B$29*(1+$D813)^1*Inputs!$B$19+Inputs!$B$30*(1+$E813)^1*Inputs!$B$20+Inputs!$B$31*(1+$F813)^1*Inputs!$B$21+Inputs!$B$22*(1+Inputs!$B$23)^1</f>
        <v>13702.174214546412</v>
      </c>
      <c r="S813" s="36">
        <f>Inputs!$B$12*(1+$B813)^2*$C813+Inputs!$B$29*(1+$D813)^2*Inputs!$B$19+Inputs!$B$30*(1+$E813)^2*Inputs!$B$20+Inputs!$B$31*(1+$F813)^2*Inputs!$B$21+Inputs!$B$22*(1+Inputs!$B$23)^2</f>
        <v>15643.505016808267</v>
      </c>
      <c r="T813" s="36">
        <f>Inputs!$B$12*(1+$B813)^3*$C813+Inputs!$B$29*(1+$D813)^3*Inputs!$B$19+Inputs!$B$30*(1+$E813)^3*Inputs!$B$20+Inputs!$B$31*(1+$F813)^3*Inputs!$B$21+Inputs!$B$22*(1+Inputs!$B$23)^3</f>
        <v>18073.035362123876</v>
      </c>
      <c r="U813" s="36">
        <f>Inputs!$B$12*(1+$B813)^4*$C813+Inputs!$B$29*(1+$D813)^4*Inputs!$B$19+Inputs!$B$30*(1+$E813)^4*Inputs!$B$20+Inputs!$B$31*(1+$F813)^4*Inputs!$B$21+Inputs!$B$22*(1+Inputs!$B$23)^4</f>
        <v>21131.554339787086</v>
      </c>
      <c r="V813" s="35">
        <f>Inputs!$B$13/(Q813*(1-$G813))</f>
        <v>1.2869356212845802</v>
      </c>
      <c r="W813" s="36">
        <f>Inputs!$B$13</f>
        <v>12660</v>
      </c>
      <c r="X813" s="36">
        <f t="shared" si="123"/>
        <v>13831.199315609614</v>
      </c>
      <c r="Y813" s="36">
        <f t="shared" si="124"/>
        <v>15268.487968651234</v>
      </c>
      <c r="Z813" s="36">
        <f t="shared" si="125"/>
        <v>17036.333601689163</v>
      </c>
      <c r="AA813" s="36">
        <f t="shared" si="126"/>
        <v>19213.846944568308</v>
      </c>
      <c r="AB813" s="36">
        <f t="shared" si="127"/>
        <v>59045.086604094729</v>
      </c>
      <c r="AC813" s="36">
        <f t="shared" si="128"/>
        <v>272107.43852518918</v>
      </c>
      <c r="AD813" s="36">
        <f t="shared" si="129"/>
        <v>174131.49626447877</v>
      </c>
    </row>
    <row r="814" spans="1:30" ht="14.25" customHeight="1" x14ac:dyDescent="0.25">
      <c r="A814" s="16">
        <v>798</v>
      </c>
      <c r="B814" s="34">
        <v>0.35079738252397102</v>
      </c>
      <c r="C814" s="34">
        <v>8.1134210334315504E-2</v>
      </c>
      <c r="D814" s="34">
        <v>2.1764937125361102E-2</v>
      </c>
      <c r="E814" s="34">
        <v>5.8243997518274603E-2</v>
      </c>
      <c r="F814" s="34">
        <v>2.3156567238091601E-2</v>
      </c>
      <c r="G814" s="34">
        <v>0.17651186276282099</v>
      </c>
      <c r="H814" s="35">
        <v>1.1104871346954399</v>
      </c>
      <c r="I814" s="34">
        <v>9.4769499775355495E-2</v>
      </c>
      <c r="J814" s="34">
        <v>2.97136590773843E-2</v>
      </c>
      <c r="K814" s="36">
        <f>Inputs!$B$12*(1+$B814)^4</f>
        <v>199761.63873164234</v>
      </c>
      <c r="L814" s="36">
        <f t="shared" si="120"/>
        <v>23143.75081405052</v>
      </c>
      <c r="M814" s="36">
        <f t="shared" si="121"/>
        <v>297271.69883058954</v>
      </c>
      <c r="N814" s="37">
        <f>M814/Inputs!$B$6</f>
        <v>453.15807748565476</v>
      </c>
      <c r="O814" s="38">
        <f>IF(N814&gt;Inputs!$B$4,1,0)</f>
        <v>1</v>
      </c>
      <c r="P814" s="34">
        <f t="shared" si="122"/>
        <v>6.5055840697971198E-2</v>
      </c>
      <c r="Q814" s="36">
        <f>Inputs!$B$12*(1+$B814)^0*$C814+Inputs!$B$29*(1+$D814)^0*Inputs!$B$19+Inputs!$B$30*(1+$E814)^0*Inputs!$B$20+Inputs!$B$31*(1+$F814)^0*Inputs!$B$21+Inputs!$B$22*(1+Inputs!$B$23)^0</f>
        <v>12890.096647485851</v>
      </c>
      <c r="R814" s="36">
        <f>Inputs!$B$12*(1+$B814)^1*$C814+Inputs!$B$29*(1+$D814)^1*Inputs!$B$19+Inputs!$B$30*(1+$E814)^1*Inputs!$B$20+Inputs!$B$31*(1+$F814)^1*Inputs!$B$21+Inputs!$B$22*(1+Inputs!$B$23)^1</f>
        <v>14851.309483695783</v>
      </c>
      <c r="S814" s="36">
        <f>Inputs!$B$12*(1+$B814)^2*$C814+Inputs!$B$29*(1+$D814)^2*Inputs!$B$19+Inputs!$B$30*(1+$E814)^2*Inputs!$B$20+Inputs!$B$31*(1+$F814)^2*Inputs!$B$21+Inputs!$B$22*(1+Inputs!$B$23)^2</f>
        <v>17422.007572784314</v>
      </c>
      <c r="T814" s="36">
        <f>Inputs!$B$12*(1+$B814)^3*$C814+Inputs!$B$29*(1+$D814)^3*Inputs!$B$19+Inputs!$B$30*(1+$E814)^3*Inputs!$B$20+Inputs!$B$31*(1+$F814)^3*Inputs!$B$21+Inputs!$B$22*(1+Inputs!$B$23)^3</f>
        <v>20812.862396725039</v>
      </c>
      <c r="U814" s="36">
        <f>Inputs!$B$12*(1+$B814)^4*$C814+Inputs!$B$29*(1+$D814)^4*Inputs!$B$19+Inputs!$B$30*(1+$E814)^4*Inputs!$B$20+Inputs!$B$31*(1+$F814)^4*Inputs!$B$21+Inputs!$B$22*(1+Inputs!$B$23)^4</f>
        <v>25308.293705994754</v>
      </c>
      <c r="V814" s="35">
        <f>Inputs!$B$13/(Q814*(1-$G814))</f>
        <v>1.192669696372141</v>
      </c>
      <c r="W814" s="36">
        <f>Inputs!$B$13</f>
        <v>12660</v>
      </c>
      <c r="X814" s="36">
        <f t="shared" si="123"/>
        <v>14334.933246678966</v>
      </c>
      <c r="Y814" s="36">
        <f t="shared" si="124"/>
        <v>16521.484285624359</v>
      </c>
      <c r="Z814" s="36">
        <f t="shared" si="125"/>
        <v>19384.935055524496</v>
      </c>
      <c r="AA814" s="36">
        <f t="shared" si="126"/>
        <v>23143.75081405052</v>
      </c>
      <c r="AB814" s="36">
        <f t="shared" si="127"/>
        <v>64328.262707747752</v>
      </c>
      <c r="AC814" s="36">
        <f t="shared" si="128"/>
        <v>366322.77870562283</v>
      </c>
      <c r="AD814" s="36">
        <f t="shared" si="129"/>
        <v>232943.43612284175</v>
      </c>
    </row>
    <row r="815" spans="1:30" ht="14.25" customHeight="1" x14ac:dyDescent="0.25">
      <c r="A815" s="16">
        <v>799</v>
      </c>
      <c r="B815" s="34">
        <v>0.344833619202085</v>
      </c>
      <c r="C815" s="34">
        <v>7.8362782826147004E-2</v>
      </c>
      <c r="D815" s="34">
        <v>5.7016949507780801E-2</v>
      </c>
      <c r="E815" s="34">
        <v>2.5206424761325199E-2</v>
      </c>
      <c r="F815" s="34">
        <v>-8.1560321428984991E-3</v>
      </c>
      <c r="G815" s="34">
        <v>0.19611694755334</v>
      </c>
      <c r="H815" s="35">
        <v>1.1321035107152499</v>
      </c>
      <c r="I815" s="34">
        <v>8.9162652377205304E-2</v>
      </c>
      <c r="J815" s="34">
        <v>3.0966771041821502E-2</v>
      </c>
      <c r="K815" s="36">
        <f>Inputs!$B$12*(1+$B815)^4</f>
        <v>196257.14645325163</v>
      </c>
      <c r="L815" s="36">
        <f t="shared" si="120"/>
        <v>21886.672791324141</v>
      </c>
      <c r="M815" s="36">
        <f t="shared" si="121"/>
        <v>316360.45647813723</v>
      </c>
      <c r="N815" s="37">
        <f>M815/Inputs!$B$6</f>
        <v>482.25679341179455</v>
      </c>
      <c r="O815" s="38">
        <f>IF(N815&gt;Inputs!$B$4,1,0)</f>
        <v>1</v>
      </c>
      <c r="P815" s="34">
        <f t="shared" si="122"/>
        <v>5.8195881335383802E-2</v>
      </c>
      <c r="Q815" s="36">
        <f>Inputs!$B$12*(1+$B815)^0*$C815+Inputs!$B$29*(1+$D815)^0*Inputs!$B$19+Inputs!$B$30*(1+$E815)^0*Inputs!$B$20+Inputs!$B$31*(1+$F815)^0*Inputs!$B$21+Inputs!$B$22*(1+Inputs!$B$23)^0</f>
        <v>12723.81099699574</v>
      </c>
      <c r="R815" s="36">
        <f>Inputs!$B$12*(1+$B815)^1*$C815+Inputs!$B$29*(1+$D815)^1*Inputs!$B$19+Inputs!$B$30*(1+$E815)^1*Inputs!$B$20+Inputs!$B$31*(1+$F815)^1*Inputs!$B$21+Inputs!$B$22*(1+Inputs!$B$23)^1</f>
        <v>14490.694975760915</v>
      </c>
      <c r="S815" s="36">
        <f>Inputs!$B$12*(1+$B815)^2*$C815+Inputs!$B$29*(1+$D815)^2*Inputs!$B$19+Inputs!$B$30*(1+$E815)^2*Inputs!$B$20+Inputs!$B$31*(1+$F815)^2*Inputs!$B$21+Inputs!$B$22*(1+Inputs!$B$23)^2</f>
        <v>16827.216503822499</v>
      </c>
      <c r="T815" s="36">
        <f>Inputs!$B$12*(1+$B815)^3*$C815+Inputs!$B$29*(1+$D815)^3*Inputs!$B$19+Inputs!$B$30*(1+$E815)^3*Inputs!$B$20+Inputs!$B$31*(1+$F815)^3*Inputs!$B$21+Inputs!$B$22*(1+Inputs!$B$23)^3</f>
        <v>19926.755094532215</v>
      </c>
      <c r="U815" s="36">
        <f>Inputs!$B$12*(1+$B815)^4*$C815+Inputs!$B$29*(1+$D815)^4*Inputs!$B$19+Inputs!$B$30*(1+$E815)^4*Inputs!$B$20+Inputs!$B$31*(1+$F815)^4*Inputs!$B$21+Inputs!$B$22*(1+Inputs!$B$23)^4</f>
        <v>24049.205595104737</v>
      </c>
      <c r="V815" s="35">
        <f>Inputs!$B$13/(Q815*(1-$G815))</f>
        <v>1.2377234620267665</v>
      </c>
      <c r="W815" s="36">
        <f>Inputs!$B$13</f>
        <v>12660</v>
      </c>
      <c r="X815" s="36">
        <f t="shared" si="123"/>
        <v>14110.435846153021</v>
      </c>
      <c r="Y815" s="36">
        <f t="shared" si="124"/>
        <v>16028.460008482873</v>
      </c>
      <c r="Z815" s="36">
        <f t="shared" si="125"/>
        <v>18557.893589702147</v>
      </c>
      <c r="AA815" s="36">
        <f t="shared" si="126"/>
        <v>21886.672791324141</v>
      </c>
      <c r="AB815" s="36">
        <f t="shared" si="127"/>
        <v>63390.783685246584</v>
      </c>
      <c r="AC815" s="36">
        <f t="shared" si="128"/>
        <v>387732.46248271683</v>
      </c>
      <c r="AD815" s="36">
        <f t="shared" si="129"/>
        <v>252969.67279289063</v>
      </c>
    </row>
    <row r="816" spans="1:30" ht="14.25" customHeight="1" x14ac:dyDescent="0.25">
      <c r="A816" s="16">
        <v>800</v>
      </c>
      <c r="B816" s="34">
        <v>0.46970484772293403</v>
      </c>
      <c r="C816" s="34">
        <v>5.1012827080633899E-2</v>
      </c>
      <c r="D816" s="34">
        <v>3.0934903556357099E-2</v>
      </c>
      <c r="E816" s="34">
        <v>3.5213440032597798E-2</v>
      </c>
      <c r="F816" s="34">
        <v>2.18167369076997E-2</v>
      </c>
      <c r="G816" s="34">
        <v>0.19152018085585201</v>
      </c>
      <c r="H816" s="35">
        <v>1.16296260764628</v>
      </c>
      <c r="I816" s="34">
        <v>0.10848764496277501</v>
      </c>
      <c r="J816" s="34">
        <v>2.33910764679632E-2</v>
      </c>
      <c r="K816" s="36">
        <f>Inputs!$B$12*(1+$B816)^4</f>
        <v>279944.38244049007</v>
      </c>
      <c r="L816" s="36">
        <f t="shared" si="120"/>
        <v>21833.374215956421</v>
      </c>
      <c r="M816" s="36">
        <f t="shared" si="121"/>
        <v>216291.30935567152</v>
      </c>
      <c r="N816" s="37">
        <f>M816/Inputs!$B$6</f>
        <v>329.71236182267</v>
      </c>
      <c r="O816" s="38">
        <f>IF(N816&gt;Inputs!$B$4,1,0)</f>
        <v>0</v>
      </c>
      <c r="P816" s="34">
        <f t="shared" si="122"/>
        <v>8.5096568494811814E-2</v>
      </c>
      <c r="Q816" s="36">
        <f>Inputs!$B$12*(1+$B816)^0*$C816+Inputs!$B$29*(1+$D816)^0*Inputs!$B$19+Inputs!$B$30*(1+$E816)^0*Inputs!$B$20+Inputs!$B$31*(1+$F816)^0*Inputs!$B$21+Inputs!$B$22*(1+Inputs!$B$23)^0</f>
        <v>11082.813652264955</v>
      </c>
      <c r="R816" s="36">
        <f>Inputs!$B$12*(1+$B816)^1*$C816+Inputs!$B$29*(1+$D816)^1*Inputs!$B$19+Inputs!$B$30*(1+$E816)^1*Inputs!$B$20+Inputs!$B$31*(1+$F816)^1*Inputs!$B$21+Inputs!$B$22*(1+Inputs!$B$23)^1</f>
        <v>12740.374308286897</v>
      </c>
      <c r="S816" s="36">
        <f>Inputs!$B$12*(1+$B816)^2*$C816+Inputs!$B$29*(1+$D816)^2*Inputs!$B$19+Inputs!$B$30*(1+$E816)^2*Inputs!$B$20+Inputs!$B$31*(1+$F816)^2*Inputs!$B$21+Inputs!$B$22*(1+Inputs!$B$23)^2</f>
        <v>15079.557676217606</v>
      </c>
      <c r="T816" s="36">
        <f>Inputs!$B$12*(1+$B816)^3*$C816+Inputs!$B$29*(1+$D816)^3*Inputs!$B$19+Inputs!$B$30*(1+$E816)^3*Inputs!$B$20+Inputs!$B$31*(1+$F816)^3*Inputs!$B$21+Inputs!$B$22*(1+Inputs!$B$23)^3</f>
        <v>18417.735768540377</v>
      </c>
      <c r="U816" s="36">
        <f>Inputs!$B$12*(1+$B816)^4*$C816+Inputs!$B$29*(1+$D816)^4*Inputs!$B$19+Inputs!$B$30*(1+$E816)^4*Inputs!$B$20+Inputs!$B$31*(1+$F816)^4*Inputs!$B$21+Inputs!$B$22*(1+Inputs!$B$23)^4</f>
        <v>23221.267613065789</v>
      </c>
      <c r="V816" s="35">
        <f>Inputs!$B$13/(Q816*(1-$G816))</f>
        <v>1.4129099740446884</v>
      </c>
      <c r="W816" s="36">
        <f>Inputs!$B$13</f>
        <v>12660</v>
      </c>
      <c r="X816" s="36">
        <f t="shared" si="123"/>
        <v>13909.811353552275</v>
      </c>
      <c r="Y816" s="36">
        <f t="shared" si="124"/>
        <v>15701.898553632655</v>
      </c>
      <c r="Z816" s="36">
        <f t="shared" si="125"/>
        <v>18247.392876439051</v>
      </c>
      <c r="AA816" s="36">
        <f t="shared" si="126"/>
        <v>21833.374215956421</v>
      </c>
      <c r="AB816" s="36">
        <f t="shared" si="127"/>
        <v>59400.98812883046</v>
      </c>
      <c r="AC816" s="36">
        <f t="shared" si="128"/>
        <v>262573.22400911845</v>
      </c>
      <c r="AD816" s="36">
        <f t="shared" si="129"/>
        <v>156890.32122684104</v>
      </c>
    </row>
    <row r="817" spans="1:30" ht="14.25" customHeight="1" x14ac:dyDescent="0.25">
      <c r="A817" s="16">
        <v>801</v>
      </c>
      <c r="B817" s="34">
        <v>0.30768967716155199</v>
      </c>
      <c r="C817" s="34">
        <v>9.6254103073820596E-2</v>
      </c>
      <c r="D817" s="34">
        <v>4.4306962573764999E-2</v>
      </c>
      <c r="E817" s="34">
        <v>3.33956139672155E-2</v>
      </c>
      <c r="F817" s="34">
        <v>1.7077409184647702E-2</v>
      </c>
      <c r="G817" s="34">
        <v>0.17994345032557399</v>
      </c>
      <c r="H817" s="35">
        <v>1.0863613901349101</v>
      </c>
      <c r="I817" s="34">
        <v>9.7086912697691194E-2</v>
      </c>
      <c r="J817" s="34">
        <v>2.2936880287683401E-2</v>
      </c>
      <c r="K817" s="36">
        <f>Inputs!$B$12*(1+$B817)^4</f>
        <v>175456.73043216788</v>
      </c>
      <c r="L817" s="36">
        <f t="shared" si="120"/>
        <v>23087.305128747677</v>
      </c>
      <c r="M817" s="36">
        <f t="shared" si="121"/>
        <v>264455.57838823739</v>
      </c>
      <c r="N817" s="37">
        <f>M817/Inputs!$B$6</f>
        <v>403.1335036406058</v>
      </c>
      <c r="O817" s="38">
        <f>IF(N817&gt;Inputs!$B$4,1,0)</f>
        <v>1</v>
      </c>
      <c r="P817" s="34">
        <f t="shared" si="122"/>
        <v>7.4150032410007796E-2</v>
      </c>
      <c r="Q817" s="36">
        <f>Inputs!$B$12*(1+$B817)^0*$C817+Inputs!$B$29*(1+$D817)^0*Inputs!$B$19+Inputs!$B$30*(1+$E817)^0*Inputs!$B$20+Inputs!$B$31*(1+$F817)^0*Inputs!$B$21+Inputs!$B$22*(1+Inputs!$B$23)^0</f>
        <v>13797.290211856158</v>
      </c>
      <c r="R817" s="36">
        <f>Inputs!$B$12*(1+$B817)^1*$C817+Inputs!$B$29*(1+$D817)^1*Inputs!$B$19+Inputs!$B$30*(1+$E817)^1*Inputs!$B$20+Inputs!$B$31*(1+$F817)^1*Inputs!$B$21+Inputs!$B$22*(1+Inputs!$B$23)^1</f>
        <v>15812.336570444662</v>
      </c>
      <c r="S817" s="36">
        <f>Inputs!$B$12*(1+$B817)^2*$C817+Inputs!$B$29*(1+$D817)^2*Inputs!$B$19+Inputs!$B$30*(1+$E817)^2*Inputs!$B$20+Inputs!$B$31*(1+$F817)^2*Inputs!$B$21+Inputs!$B$22*(1+Inputs!$B$23)^2</f>
        <v>18382.664176987106</v>
      </c>
      <c r="T817" s="36">
        <f>Inputs!$B$12*(1+$B817)^3*$C817+Inputs!$B$29*(1+$D817)^3*Inputs!$B$19+Inputs!$B$30*(1+$E817)^3*Inputs!$B$20+Inputs!$B$31*(1+$F817)^3*Inputs!$B$21+Inputs!$B$22*(1+Inputs!$B$23)^3</f>
        <v>21676.846093140251</v>
      </c>
      <c r="U817" s="36">
        <f>Inputs!$B$12*(1+$B817)^4*$C817+Inputs!$B$29*(1+$D817)^4*Inputs!$B$19+Inputs!$B$30*(1+$E817)^4*Inputs!$B$20+Inputs!$B$31*(1+$F817)^4*Inputs!$B$21+Inputs!$B$22*(1+Inputs!$B$23)^4</f>
        <v>25915.23306659075</v>
      </c>
      <c r="V817" s="35">
        <f>Inputs!$B$13/(Q817*(1-$G817))</f>
        <v>1.11891244620546</v>
      </c>
      <c r="W817" s="36">
        <f>Inputs!$B$13</f>
        <v>12660</v>
      </c>
      <c r="X817" s="36">
        <f t="shared" si="123"/>
        <v>14403.426600785258</v>
      </c>
      <c r="Y817" s="36">
        <f t="shared" si="124"/>
        <v>16622.057652420786</v>
      </c>
      <c r="Z817" s="36">
        <f t="shared" si="125"/>
        <v>19456.079222591277</v>
      </c>
      <c r="AA817" s="36">
        <f t="shared" si="126"/>
        <v>23087.305128747677</v>
      </c>
      <c r="AB817" s="36">
        <f t="shared" si="127"/>
        <v>64051.958202062153</v>
      </c>
      <c r="AC817" s="36">
        <f t="shared" si="128"/>
        <v>318500.95158506621</v>
      </c>
      <c r="AD817" s="36">
        <f t="shared" si="129"/>
        <v>200403.62018617522</v>
      </c>
    </row>
    <row r="818" spans="1:30" ht="14.25" customHeight="1" x14ac:dyDescent="0.25">
      <c r="A818" s="16">
        <v>802</v>
      </c>
      <c r="B818" s="34">
        <v>0.44234525458954799</v>
      </c>
      <c r="C818" s="34">
        <v>4.93454928631522E-2</v>
      </c>
      <c r="D818" s="34">
        <v>4.7347051538784199E-2</v>
      </c>
      <c r="E818" s="34">
        <v>5.98687468412318E-2</v>
      </c>
      <c r="F818" s="34">
        <v>-6.2682945168276803E-3</v>
      </c>
      <c r="G818" s="34">
        <v>0.15722049990473599</v>
      </c>
      <c r="H818" s="35">
        <v>0.985486194143121</v>
      </c>
      <c r="I818" s="34">
        <v>9.8319499424726203E-2</v>
      </c>
      <c r="J818" s="34">
        <v>2.7287224993871401E-2</v>
      </c>
      <c r="K818" s="36">
        <f>Inputs!$B$12*(1+$B818)^4</f>
        <v>259673.82219467842</v>
      </c>
      <c r="L818" s="36">
        <f t="shared" si="120"/>
        <v>18075.111768931078</v>
      </c>
      <c r="M818" s="36">
        <f t="shared" si="121"/>
        <v>219449.98251265869</v>
      </c>
      <c r="N818" s="37">
        <f>M818/Inputs!$B$6</f>
        <v>334.52741236685779</v>
      </c>
      <c r="O818" s="38">
        <f>IF(N818&gt;Inputs!$B$4,1,0)</f>
        <v>0</v>
      </c>
      <c r="P818" s="34">
        <f t="shared" si="122"/>
        <v>7.1032274430854803E-2</v>
      </c>
      <c r="Q818" s="36">
        <f>Inputs!$B$12*(1+$B818)^0*$C818+Inputs!$B$29*(1+$D818)^0*Inputs!$B$19+Inputs!$B$30*(1+$E818)^0*Inputs!$B$20+Inputs!$B$31*(1+$F818)^0*Inputs!$B$21+Inputs!$B$22*(1+Inputs!$B$23)^0</f>
        <v>10982.773599216052</v>
      </c>
      <c r="R818" s="36">
        <f>Inputs!$B$12*(1+$B818)^1*$C818+Inputs!$B$29*(1+$D818)^1*Inputs!$B$19+Inputs!$B$30*(1+$E818)^1*Inputs!$B$20+Inputs!$B$31*(1+$F818)^1*Inputs!$B$21+Inputs!$B$22*(1+Inputs!$B$23)^1</f>
        <v>12501.628148004533</v>
      </c>
      <c r="S818" s="36">
        <f>Inputs!$B$12*(1+$B818)^2*$C818+Inputs!$B$29*(1+$D818)^2*Inputs!$B$19+Inputs!$B$30*(1+$E818)^2*Inputs!$B$20+Inputs!$B$31*(1+$F818)^2*Inputs!$B$21+Inputs!$B$22*(1+Inputs!$B$23)^2</f>
        <v>14614.306684355008</v>
      </c>
      <c r="T818" s="36">
        <f>Inputs!$B$12*(1+$B818)^3*$C818+Inputs!$B$29*(1+$D818)^3*Inputs!$B$19+Inputs!$B$30*(1+$E818)^3*Inputs!$B$20+Inputs!$B$31*(1+$F818)^3*Inputs!$B$21+Inputs!$B$22*(1+Inputs!$B$23)^3</f>
        <v>17577.89601110512</v>
      </c>
      <c r="U818" s="36">
        <f>Inputs!$B$12*(1+$B818)^4*$C818+Inputs!$B$29*(1+$D818)^4*Inputs!$B$19+Inputs!$B$30*(1+$E818)^4*Inputs!$B$20+Inputs!$B$31*(1+$F818)^4*Inputs!$B$21+Inputs!$B$22*(1+Inputs!$B$23)^4</f>
        <v>21762.885829562136</v>
      </c>
      <c r="V818" s="35">
        <f>Inputs!$B$13/(Q818*(1-$G818))</f>
        <v>1.3677531113959835</v>
      </c>
      <c r="W818" s="36">
        <f>Inputs!$B$13</f>
        <v>12660</v>
      </c>
      <c r="X818" s="36">
        <f t="shared" si="123"/>
        <v>13403.903194680755</v>
      </c>
      <c r="Y818" s="36">
        <f t="shared" si="124"/>
        <v>14491.998422954084</v>
      </c>
      <c r="Z818" s="36">
        <f t="shared" si="125"/>
        <v>16015.03195986776</v>
      </c>
      <c r="AA818" s="36">
        <f t="shared" si="126"/>
        <v>18075.111768931078</v>
      </c>
      <c r="AB818" s="36">
        <f t="shared" si="127"/>
        <v>55891.268357438399</v>
      </c>
      <c r="AC818" s="36">
        <f t="shared" si="128"/>
        <v>261406.9668941026</v>
      </c>
      <c r="AD818" s="36">
        <f t="shared" si="129"/>
        <v>163558.71415522031</v>
      </c>
    </row>
    <row r="819" spans="1:30" ht="14.25" customHeight="1" x14ac:dyDescent="0.25">
      <c r="A819" s="16">
        <v>803</v>
      </c>
      <c r="B819" s="34">
        <v>0.28429505810481598</v>
      </c>
      <c r="C819" s="34">
        <v>0.101863179179665</v>
      </c>
      <c r="D819" s="34">
        <v>3.05592745165232E-2</v>
      </c>
      <c r="E819" s="34">
        <v>3.2131770016071599E-2</v>
      </c>
      <c r="F819" s="34">
        <v>1.5673755792912501E-2</v>
      </c>
      <c r="G819" s="34">
        <v>0.177719932395006</v>
      </c>
      <c r="H819" s="35">
        <v>0.94047951556601195</v>
      </c>
      <c r="I819" s="34">
        <v>9.1766473458439995E-2</v>
      </c>
      <c r="J819" s="34">
        <v>2.1743353879375302E-2</v>
      </c>
      <c r="K819" s="36">
        <f>Inputs!$B$12*(1+$B819)^4</f>
        <v>163233.95228003428</v>
      </c>
      <c r="L819" s="36">
        <f t="shared" si="120"/>
        <v>19651.429657327189</v>
      </c>
      <c r="M819" s="36">
        <f t="shared" si="121"/>
        <v>244810.1447448883</v>
      </c>
      <c r="N819" s="37">
        <f>M819/Inputs!$B$6</f>
        <v>373.18619625745168</v>
      </c>
      <c r="O819" s="38">
        <f>IF(N819&gt;Inputs!$B$4,1,0)</f>
        <v>0</v>
      </c>
      <c r="P819" s="34">
        <f t="shared" si="122"/>
        <v>7.0023119579064694E-2</v>
      </c>
      <c r="Q819" s="36">
        <f>Inputs!$B$12*(1+$B819)^0*$C819+Inputs!$B$29*(1+$D819)^0*Inputs!$B$19+Inputs!$B$30*(1+$E819)^0*Inputs!$B$20+Inputs!$B$31*(1+$F819)^0*Inputs!$B$21+Inputs!$B$22*(1+Inputs!$B$23)^0</f>
        <v>14133.834778206823</v>
      </c>
      <c r="R819" s="36">
        <f>Inputs!$B$12*(1+$B819)^1*$C819+Inputs!$B$29*(1+$D819)^1*Inputs!$B$19+Inputs!$B$30*(1+$E819)^1*Inputs!$B$20+Inputs!$B$31*(1+$F819)^1*Inputs!$B$21+Inputs!$B$22*(1+Inputs!$B$23)^1</f>
        <v>16054.591144014492</v>
      </c>
      <c r="S819" s="36">
        <f>Inputs!$B$12*(1+$B819)^2*$C819+Inputs!$B$29*(1+$D819)^2*Inputs!$B$19+Inputs!$B$30*(1+$E819)^2*Inputs!$B$20+Inputs!$B$31*(1+$F819)^2*Inputs!$B$21+Inputs!$B$22*(1+Inputs!$B$23)^2</f>
        <v>18474.03603543777</v>
      </c>
      <c r="T819" s="36">
        <f>Inputs!$B$12*(1+$B819)^3*$C819+Inputs!$B$29*(1+$D819)^3*Inputs!$B$19+Inputs!$B$30*(1+$E819)^3*Inputs!$B$20+Inputs!$B$31*(1+$F819)^3*Inputs!$B$21+Inputs!$B$22*(1+Inputs!$B$23)^3</f>
        <v>21532.737489890831</v>
      </c>
      <c r="U819" s="36">
        <f>Inputs!$B$12*(1+$B819)^4*$C819+Inputs!$B$29*(1+$D819)^4*Inputs!$B$19+Inputs!$B$30*(1+$E819)^4*Inputs!$B$20+Inputs!$B$31*(1+$F819)^4*Inputs!$B$21+Inputs!$B$22*(1+Inputs!$B$23)^4</f>
        <v>25411.19257993445</v>
      </c>
      <c r="V819" s="35">
        <f>Inputs!$B$13/(Q819*(1-$G819))</f>
        <v>1.0893161252313881</v>
      </c>
      <c r="W819" s="36">
        <f>Inputs!$B$13</f>
        <v>12660</v>
      </c>
      <c r="X819" s="36">
        <f t="shared" si="123"/>
        <v>13889.253734159351</v>
      </c>
      <c r="Y819" s="36">
        <f t="shared" si="124"/>
        <v>15417.141881042897</v>
      </c>
      <c r="Z819" s="36">
        <f t="shared" si="125"/>
        <v>17310.897714166382</v>
      </c>
      <c r="AA819" s="36">
        <f t="shared" si="126"/>
        <v>19651.429657327189</v>
      </c>
      <c r="AB819" s="36">
        <f t="shared" si="127"/>
        <v>59948.952589106775</v>
      </c>
      <c r="AC819" s="36">
        <f t="shared" si="128"/>
        <v>286744.1177614312</v>
      </c>
      <c r="AD819" s="36">
        <f t="shared" si="129"/>
        <v>184861.19215578152</v>
      </c>
    </row>
    <row r="820" spans="1:30" ht="14.25" customHeight="1" x14ac:dyDescent="0.25">
      <c r="A820" s="16">
        <v>804</v>
      </c>
      <c r="B820" s="34">
        <v>0.364551543337229</v>
      </c>
      <c r="C820" s="34">
        <v>7.6161215044944594E-2</v>
      </c>
      <c r="D820" s="34">
        <v>2.8640619161158801E-2</v>
      </c>
      <c r="E820" s="34">
        <v>3.5268439251279399E-2</v>
      </c>
      <c r="F820" s="34">
        <v>2.0666231636106501E-2</v>
      </c>
      <c r="G820" s="34">
        <v>0.177922626324412</v>
      </c>
      <c r="H820" s="35">
        <v>0.98254288398100198</v>
      </c>
      <c r="I820" s="34">
        <v>0.104640595707157</v>
      </c>
      <c r="J820" s="34">
        <v>2.9788591540095201E-2</v>
      </c>
      <c r="K820" s="36">
        <f>Inputs!$B$12*(1+$B820)^4</f>
        <v>208022.84431895177</v>
      </c>
      <c r="L820" s="36">
        <f t="shared" si="120"/>
        <v>19974.438916960771</v>
      </c>
      <c r="M820" s="36">
        <f t="shared" si="121"/>
        <v>225084.27066943148</v>
      </c>
      <c r="N820" s="37">
        <f>M820/Inputs!$B$6</f>
        <v>343.11626626437726</v>
      </c>
      <c r="O820" s="38">
        <f>IF(N820&gt;Inputs!$B$4,1,0)</f>
        <v>0</v>
      </c>
      <c r="P820" s="34">
        <f t="shared" si="122"/>
        <v>7.4852004167061809E-2</v>
      </c>
      <c r="Q820" s="36">
        <f>Inputs!$B$12*(1+$B820)^0*$C820+Inputs!$B$29*(1+$D820)^0*Inputs!$B$19+Inputs!$B$30*(1+$E820)^0*Inputs!$B$20+Inputs!$B$31*(1+$F820)^0*Inputs!$B$21+Inputs!$B$22*(1+Inputs!$B$23)^0</f>
        <v>12591.716930123599</v>
      </c>
      <c r="R820" s="36">
        <f>Inputs!$B$12*(1+$B820)^1*$C820+Inputs!$B$29*(1+$D820)^1*Inputs!$B$19+Inputs!$B$30*(1+$E820)^1*Inputs!$B$20+Inputs!$B$31*(1+$F820)^1*Inputs!$B$21+Inputs!$B$22*(1+Inputs!$B$23)^1</f>
        <v>14464.878076058529</v>
      </c>
      <c r="S820" s="36">
        <f>Inputs!$B$12*(1+$B820)^2*$C820+Inputs!$B$29*(1+$D820)^2*Inputs!$B$19+Inputs!$B$30*(1+$E820)^2*Inputs!$B$20+Inputs!$B$31*(1+$F820)^2*Inputs!$B$21+Inputs!$B$22*(1+Inputs!$B$23)^2</f>
        <v>16951.024710312908</v>
      </c>
      <c r="T820" s="36">
        <f>Inputs!$B$12*(1+$B820)^3*$C820+Inputs!$B$29*(1+$D820)^3*Inputs!$B$19+Inputs!$B$30*(1+$E820)^3*Inputs!$B$20+Inputs!$B$31*(1+$F820)^3*Inputs!$B$21+Inputs!$B$22*(1+Inputs!$B$23)^3</f>
        <v>20271.714198662114</v>
      </c>
      <c r="U820" s="36">
        <f>Inputs!$B$12*(1+$B820)^4*$C820+Inputs!$B$29*(1+$D820)^4*Inputs!$B$19+Inputs!$B$30*(1+$E820)^4*Inputs!$B$20+Inputs!$B$31*(1+$F820)^4*Inputs!$B$21+Inputs!$B$22*(1+Inputs!$B$23)^4</f>
        <v>24729.217768617946</v>
      </c>
      <c r="V820" s="35">
        <f>Inputs!$B$13/(Q820*(1-$G820))</f>
        <v>1.2230270390208131</v>
      </c>
      <c r="W820" s="36">
        <f>Inputs!$B$13</f>
        <v>12660</v>
      </c>
      <c r="X820" s="36">
        <f t="shared" si="123"/>
        <v>13828.404788628204</v>
      </c>
      <c r="Y820" s="36">
        <f t="shared" si="124"/>
        <v>15367.367851015279</v>
      </c>
      <c r="Z820" s="36">
        <f t="shared" si="125"/>
        <v>17375.908323958243</v>
      </c>
      <c r="AA820" s="36">
        <f t="shared" si="126"/>
        <v>19974.438916960771</v>
      </c>
      <c r="AB820" s="36">
        <f t="shared" si="127"/>
        <v>58008.207235928225</v>
      </c>
      <c r="AC820" s="36">
        <f t="shared" si="128"/>
        <v>274801.58411245543</v>
      </c>
      <c r="AD820" s="36">
        <f t="shared" si="129"/>
        <v>167076.06343350327</v>
      </c>
    </row>
    <row r="821" spans="1:30" ht="14.25" customHeight="1" x14ac:dyDescent="0.25">
      <c r="A821" s="16">
        <v>805</v>
      </c>
      <c r="B821" s="34">
        <v>0.29299058416305501</v>
      </c>
      <c r="C821" s="34">
        <v>7.39464643413697E-2</v>
      </c>
      <c r="D821" s="34">
        <v>3.1630909753575701E-2</v>
      </c>
      <c r="E821" s="34">
        <v>4.3293164560644401E-2</v>
      </c>
      <c r="F821" s="34">
        <v>3.4965547160974901E-4</v>
      </c>
      <c r="G821" s="34">
        <v>0.17825760389654099</v>
      </c>
      <c r="H821" s="35">
        <v>0.99512883049788203</v>
      </c>
      <c r="I821" s="34">
        <v>9.7318774175419301E-2</v>
      </c>
      <c r="J821" s="34">
        <v>1.6304981045445099E-2</v>
      </c>
      <c r="K821" s="36">
        <f>Inputs!$B$12*(1+$B821)^4</f>
        <v>167699.85976817543</v>
      </c>
      <c r="L821" s="36">
        <f t="shared" si="120"/>
        <v>17206.772185267189</v>
      </c>
      <c r="M821" s="36">
        <f t="shared" si="121"/>
        <v>190918.04176133813</v>
      </c>
      <c r="N821" s="37">
        <f>M821/Inputs!$B$6</f>
        <v>291.0336002459423</v>
      </c>
      <c r="O821" s="38">
        <f>IF(N821&gt;Inputs!$B$4,1,0)</f>
        <v>0</v>
      </c>
      <c r="P821" s="34">
        <f t="shared" si="122"/>
        <v>8.1013793129974199E-2</v>
      </c>
      <c r="Q821" s="36">
        <f>Inputs!$B$12*(1+$B821)^0*$C821+Inputs!$B$29*(1+$D821)^0*Inputs!$B$19+Inputs!$B$30*(1+$E821)^0*Inputs!$B$20+Inputs!$B$31*(1+$F821)^0*Inputs!$B$21+Inputs!$B$22*(1+Inputs!$B$23)^0</f>
        <v>12458.831887909102</v>
      </c>
      <c r="R821" s="36">
        <f>Inputs!$B$12*(1+$B821)^1*$C821+Inputs!$B$29*(1+$D821)^1*Inputs!$B$19+Inputs!$B$30*(1+$E821)^1*Inputs!$B$20+Inputs!$B$31*(1+$F821)^1*Inputs!$B$21+Inputs!$B$22*(1+Inputs!$B$23)^1</f>
        <v>13904.370648766488</v>
      </c>
      <c r="S821" s="36">
        <f>Inputs!$B$12*(1+$B821)^2*$C821+Inputs!$B$29*(1+$D821)^2*Inputs!$B$19+Inputs!$B$30*(1+$E821)^2*Inputs!$B$20+Inputs!$B$31*(1+$F821)^2*Inputs!$B$21+Inputs!$B$22*(1+Inputs!$B$23)^2</f>
        <v>15736.714861729564</v>
      </c>
      <c r="T821" s="36">
        <f>Inputs!$B$12*(1+$B821)^3*$C821+Inputs!$B$29*(1+$D821)^3*Inputs!$B$19+Inputs!$B$30*(1+$E821)^3*Inputs!$B$20+Inputs!$B$31*(1+$F821)^3*Inputs!$B$21+Inputs!$B$22*(1+Inputs!$B$23)^3</f>
        <v>18067.701647232076</v>
      </c>
      <c r="U821" s="36">
        <f>Inputs!$B$12*(1+$B821)^4*$C821+Inputs!$B$29*(1+$D821)^4*Inputs!$B$19+Inputs!$B$30*(1+$E821)^4*Inputs!$B$20+Inputs!$B$31*(1+$F821)^4*Inputs!$B$21+Inputs!$B$22*(1+Inputs!$B$23)^4</f>
        <v>21041.873532446265</v>
      </c>
      <c r="V821" s="35">
        <f>Inputs!$B$13/(Q821*(1-$G821))</f>
        <v>1.2365756371800378</v>
      </c>
      <c r="W821" s="36">
        <f>Inputs!$B$13</f>
        <v>12660</v>
      </c>
      <c r="X821" s="36">
        <f t="shared" si="123"/>
        <v>13439.197950062429</v>
      </c>
      <c r="Y821" s="36">
        <f t="shared" si="124"/>
        <v>14429.67192551792</v>
      </c>
      <c r="Z821" s="36">
        <f t="shared" si="125"/>
        <v>15670.864177441295</v>
      </c>
      <c r="AA821" s="36">
        <f t="shared" si="126"/>
        <v>17206.772185267189</v>
      </c>
      <c r="AB821" s="36">
        <f t="shared" si="127"/>
        <v>55242.848810253563</v>
      </c>
      <c r="AC821" s="36">
        <f t="shared" si="128"/>
        <v>215856.1845332378</v>
      </c>
      <c r="AD821" s="36">
        <f t="shared" si="129"/>
        <v>135675.19295108455</v>
      </c>
    </row>
    <row r="822" spans="1:30" ht="14.25" customHeight="1" x14ac:dyDescent="0.25">
      <c r="A822" s="16">
        <v>806</v>
      </c>
      <c r="B822" s="34">
        <v>0.34145426885305902</v>
      </c>
      <c r="C822" s="34">
        <v>7.1679487901567002E-2</v>
      </c>
      <c r="D822" s="34">
        <v>4.3444973729605402E-2</v>
      </c>
      <c r="E822" s="34">
        <v>2.26432164459404E-2</v>
      </c>
      <c r="F822" s="34">
        <v>1.0221092977331399E-2</v>
      </c>
      <c r="G822" s="34">
        <v>0.216353526163309</v>
      </c>
      <c r="H822" s="35">
        <v>0.95256009388034601</v>
      </c>
      <c r="I822" s="34">
        <v>9.5180763465823395E-2</v>
      </c>
      <c r="J822" s="34">
        <v>2.0331479748016801E-2</v>
      </c>
      <c r="K822" s="36">
        <f>Inputs!$B$12*(1+$B822)^4</f>
        <v>194291.91899829102</v>
      </c>
      <c r="L822" s="36">
        <f t="shared" si="120"/>
        <v>16940.697097519384</v>
      </c>
      <c r="M822" s="36">
        <f t="shared" si="121"/>
        <v>201677.85895194465</v>
      </c>
      <c r="N822" s="37">
        <f>M822/Inputs!$B$6</f>
        <v>307.43576059747659</v>
      </c>
      <c r="O822" s="38">
        <f>IF(N822&gt;Inputs!$B$4,1,0)</f>
        <v>0</v>
      </c>
      <c r="P822" s="34">
        <f t="shared" si="122"/>
        <v>7.4849283717806595E-2</v>
      </c>
      <c r="Q822" s="36">
        <f>Inputs!$B$12*(1+$B822)^0*$C822+Inputs!$B$29*(1+$D822)^0*Inputs!$B$19+Inputs!$B$30*(1+$E822)^0*Inputs!$B$20+Inputs!$B$31*(1+$F822)^0*Inputs!$B$21+Inputs!$B$22*(1+Inputs!$B$23)^0</f>
        <v>12322.813301520942</v>
      </c>
      <c r="R822" s="36">
        <f>Inputs!$B$12*(1+$B822)^1*$C822+Inputs!$B$29*(1+$D822)^1*Inputs!$B$19+Inputs!$B$30*(1+$E822)^1*Inputs!$B$20+Inputs!$B$31*(1+$F822)^1*Inputs!$B$21+Inputs!$B$22*(1+Inputs!$B$23)^1</f>
        <v>13968.614646303817</v>
      </c>
      <c r="S822" s="36">
        <f>Inputs!$B$12*(1+$B822)^2*$C822+Inputs!$B$29*(1+$D822)^2*Inputs!$B$19+Inputs!$B$30*(1+$E822)^2*Inputs!$B$20+Inputs!$B$31*(1+$F822)^2*Inputs!$B$21+Inputs!$B$22*(1+Inputs!$B$23)^2</f>
        <v>16121.761996296318</v>
      </c>
      <c r="T822" s="36">
        <f>Inputs!$B$12*(1+$B822)^3*$C822+Inputs!$B$29*(1+$D822)^3*Inputs!$B$19+Inputs!$B$30*(1+$E822)^3*Inputs!$B$20+Inputs!$B$31*(1+$F822)^3*Inputs!$B$21+Inputs!$B$22*(1+Inputs!$B$23)^3</f>
        <v>18953.713497771016</v>
      </c>
      <c r="U822" s="36">
        <f>Inputs!$B$12*(1+$B822)^4*$C822+Inputs!$B$29*(1+$D822)^4*Inputs!$B$19+Inputs!$B$30*(1+$E822)^4*Inputs!$B$20+Inputs!$B$31*(1+$F822)^4*Inputs!$B$21+Inputs!$B$22*(1+Inputs!$B$23)^4</f>
        <v>22694.40025364147</v>
      </c>
      <c r="V822" s="35">
        <f>Inputs!$B$13/(Q822*(1-$G822))</f>
        <v>1.3110029026353462</v>
      </c>
      <c r="W822" s="36">
        <f>Inputs!$B$13</f>
        <v>12660</v>
      </c>
      <c r="X822" s="36">
        <f t="shared" si="123"/>
        <v>13369.915506982259</v>
      </c>
      <c r="Y822" s="36">
        <f t="shared" si="124"/>
        <v>14298.658017575064</v>
      </c>
      <c r="Z822" s="36">
        <f t="shared" si="125"/>
        <v>15479.374035932104</v>
      </c>
      <c r="AA822" s="36">
        <f t="shared" si="126"/>
        <v>16940.697097519384</v>
      </c>
      <c r="AB822" s="36">
        <f t="shared" si="127"/>
        <v>55104.216713077214</v>
      </c>
      <c r="AC822" s="36">
        <f t="shared" si="128"/>
        <v>230932.4241851464</v>
      </c>
      <c r="AD822" s="36">
        <f t="shared" si="129"/>
        <v>146573.64223886744</v>
      </c>
    </row>
    <row r="823" spans="1:30" ht="14.25" customHeight="1" x14ac:dyDescent="0.25">
      <c r="A823" s="16">
        <v>807</v>
      </c>
      <c r="B823" s="34">
        <v>0.308835338172533</v>
      </c>
      <c r="C823" s="34">
        <v>7.9111913385992202E-2</v>
      </c>
      <c r="D823" s="34">
        <v>5.20243130002137E-2</v>
      </c>
      <c r="E823" s="34">
        <v>6.9580930914240502E-2</v>
      </c>
      <c r="F823" s="34">
        <v>1.37523511079185E-2</v>
      </c>
      <c r="G823" s="34">
        <v>0.16987317569916399</v>
      </c>
      <c r="H823" s="35">
        <v>1.0428472177516599</v>
      </c>
      <c r="I823" s="34">
        <v>9.9629622002849402E-2</v>
      </c>
      <c r="J823" s="34">
        <v>1.9913301394328401E-2</v>
      </c>
      <c r="K823" s="36">
        <f>Inputs!$B$12*(1+$B823)^4</f>
        <v>176072.4063195143</v>
      </c>
      <c r="L823" s="36">
        <f t="shared" si="120"/>
        <v>20286.004667078076</v>
      </c>
      <c r="M823" s="36">
        <f t="shared" si="121"/>
        <v>221013.13766141306</v>
      </c>
      <c r="N823" s="37">
        <f>M823/Inputs!$B$6</f>
        <v>336.9102708253248</v>
      </c>
      <c r="O823" s="38">
        <f>IF(N823&gt;Inputs!$B$4,1,0)</f>
        <v>0</v>
      </c>
      <c r="P823" s="34">
        <f t="shared" si="122"/>
        <v>7.9716320608521005E-2</v>
      </c>
      <c r="Q823" s="36">
        <f>Inputs!$B$12*(1+$B823)^0*$C823+Inputs!$B$29*(1+$D823)^0*Inputs!$B$19+Inputs!$B$30*(1+$E823)^0*Inputs!$B$20+Inputs!$B$31*(1+$F823)^0*Inputs!$B$21+Inputs!$B$22*(1+Inputs!$B$23)^0</f>
        <v>12768.758830586456</v>
      </c>
      <c r="R823" s="36">
        <f>Inputs!$B$12*(1+$B823)^1*$C823+Inputs!$B$29*(1+$D823)^1*Inputs!$B$19+Inputs!$B$30*(1+$E823)^1*Inputs!$B$20+Inputs!$B$31*(1+$F823)^1*Inputs!$B$21+Inputs!$B$22*(1+Inputs!$B$23)^1</f>
        <v>14574.063571823801</v>
      </c>
      <c r="S823" s="36">
        <f>Inputs!$B$12*(1+$B823)^2*$C823+Inputs!$B$29*(1+$D823)^2*Inputs!$B$19+Inputs!$B$30*(1+$E823)^2*Inputs!$B$20+Inputs!$B$31*(1+$F823)^2*Inputs!$B$21+Inputs!$B$22*(1+Inputs!$B$23)^2</f>
        <v>16851.9720185642</v>
      </c>
      <c r="T823" s="36">
        <f>Inputs!$B$12*(1+$B823)^3*$C823+Inputs!$B$29*(1+$D823)^3*Inputs!$B$19+Inputs!$B$30*(1+$E823)^3*Inputs!$B$20+Inputs!$B$31*(1+$F823)^3*Inputs!$B$21+Inputs!$B$22*(1+Inputs!$B$23)^3</f>
        <v>19743.565510751454</v>
      </c>
      <c r="U823" s="36">
        <f>Inputs!$B$12*(1+$B823)^4*$C823+Inputs!$B$29*(1+$D823)^4*Inputs!$B$19+Inputs!$B$30*(1+$E823)^4*Inputs!$B$20+Inputs!$B$31*(1+$F823)^4*Inputs!$B$21+Inputs!$B$22*(1+Inputs!$B$23)^4</f>
        <v>23433.188528476363</v>
      </c>
      <c r="V823" s="35">
        <f>Inputs!$B$13/(Q823*(1-$G823))</f>
        <v>1.194374640545625</v>
      </c>
      <c r="W823" s="36">
        <f>Inputs!$B$13</f>
        <v>12660</v>
      </c>
      <c r="X823" s="36">
        <f t="shared" si="123"/>
        <v>13991.621072521082</v>
      </c>
      <c r="Y823" s="36">
        <f t="shared" si="124"/>
        <v>15648.554804008658</v>
      </c>
      <c r="Z823" s="36">
        <f t="shared" si="125"/>
        <v>17712.785673237384</v>
      </c>
      <c r="AA823" s="36">
        <f t="shared" si="126"/>
        <v>20286.004667078076</v>
      </c>
      <c r="AB823" s="36">
        <f t="shared" si="127"/>
        <v>59584.575131695594</v>
      </c>
      <c r="AC823" s="36">
        <f t="shared" si="128"/>
        <v>259544.91921054333</v>
      </c>
      <c r="AD823" s="36">
        <f t="shared" si="129"/>
        <v>161428.56252971746</v>
      </c>
    </row>
    <row r="824" spans="1:30" ht="14.25" customHeight="1" x14ac:dyDescent="0.25">
      <c r="A824" s="16">
        <v>808</v>
      </c>
      <c r="B824" s="34">
        <v>0.249658562693129</v>
      </c>
      <c r="C824" s="34">
        <v>9.2380956665476105E-2</v>
      </c>
      <c r="D824" s="34">
        <v>2.43100760357817E-2</v>
      </c>
      <c r="E824" s="34">
        <v>4.2250506947781902E-2</v>
      </c>
      <c r="F824" s="34">
        <v>9.4554020351320898E-3</v>
      </c>
      <c r="G824" s="34">
        <v>0.175458652952073</v>
      </c>
      <c r="H824" s="35">
        <v>1.1013820355967801</v>
      </c>
      <c r="I824" s="34">
        <v>9.3722820477628505E-2</v>
      </c>
      <c r="J824" s="34">
        <v>2.2972748800665101E-2</v>
      </c>
      <c r="K824" s="36">
        <f>Inputs!$B$12*(1+$B824)^4</f>
        <v>146324.39182639553</v>
      </c>
      <c r="L824" s="36">
        <f t="shared" si="120"/>
        <v>20168.451600100689</v>
      </c>
      <c r="M824" s="36">
        <f t="shared" si="121"/>
        <v>246815.55603076817</v>
      </c>
      <c r="N824" s="37">
        <f>M824/Inputs!$B$6</f>
        <v>376.24322565665881</v>
      </c>
      <c r="O824" s="38">
        <f>IF(N824&gt;Inputs!$B$4,1,0)</f>
        <v>0</v>
      </c>
      <c r="P824" s="34">
        <f t="shared" si="122"/>
        <v>7.07500716769634E-2</v>
      </c>
      <c r="Q824" s="36">
        <f>Inputs!$B$12*(1+$B824)^0*$C824+Inputs!$B$29*(1+$D824)^0*Inputs!$B$19+Inputs!$B$30*(1+$E824)^0*Inputs!$B$20+Inputs!$B$31*(1+$F824)^0*Inputs!$B$21+Inputs!$B$22*(1+Inputs!$B$23)^0</f>
        <v>13564.901427355489</v>
      </c>
      <c r="R824" s="36">
        <f>Inputs!$B$12*(1+$B824)^1*$C824+Inputs!$B$29*(1+$D824)^1*Inputs!$B$19+Inputs!$B$30*(1+$E824)^1*Inputs!$B$20+Inputs!$B$31*(1+$F824)^1*Inputs!$B$21+Inputs!$B$22*(1+Inputs!$B$23)^1</f>
        <v>15108.650993960517</v>
      </c>
      <c r="S824" s="36">
        <f>Inputs!$B$12*(1+$B824)^2*$C824+Inputs!$B$29*(1+$D824)^2*Inputs!$B$19+Inputs!$B$30*(1+$E824)^2*Inputs!$B$20+Inputs!$B$31*(1+$F824)^2*Inputs!$B$21+Inputs!$B$22*(1+Inputs!$B$23)^2</f>
        <v>17002.647701189697</v>
      </c>
      <c r="T824" s="36">
        <f>Inputs!$B$12*(1+$B824)^3*$C824+Inputs!$B$29*(1+$D824)^3*Inputs!$B$19+Inputs!$B$30*(1+$E824)^3*Inputs!$B$20+Inputs!$B$31*(1+$F824)^3*Inputs!$B$21+Inputs!$B$22*(1+Inputs!$B$23)^3</f>
        <v>19333.32276933008</v>
      </c>
      <c r="U824" s="36">
        <f>Inputs!$B$12*(1+$B824)^4*$C824+Inputs!$B$29*(1+$D824)^4*Inputs!$B$19+Inputs!$B$30*(1+$E824)^4*Inputs!$B$20+Inputs!$B$31*(1+$F824)^4*Inputs!$B$21+Inputs!$B$22*(1+Inputs!$B$23)^4</f>
        <v>22208.648488405503</v>
      </c>
      <c r="V824" s="35">
        <f>Inputs!$B$13/(Q824*(1-$G824))</f>
        <v>1.1318910477003985</v>
      </c>
      <c r="W824" s="36">
        <f>Inputs!$B$13</f>
        <v>12660</v>
      </c>
      <c r="X824" s="36">
        <f t="shared" si="123"/>
        <v>14005.749442403989</v>
      </c>
      <c r="Y824" s="36">
        <f t="shared" si="124"/>
        <v>15654.55874253647</v>
      </c>
      <c r="Z824" s="36">
        <f t="shared" si="125"/>
        <v>17678.854586127582</v>
      </c>
      <c r="AA824" s="36">
        <f t="shared" si="126"/>
        <v>20168.451600100689</v>
      </c>
      <c r="AB824" s="36">
        <f t="shared" si="127"/>
        <v>60489.59541500936</v>
      </c>
      <c r="AC824" s="36">
        <f t="shared" si="128"/>
        <v>291614.91830864089</v>
      </c>
      <c r="AD824" s="36">
        <f t="shared" si="129"/>
        <v>186325.96061575881</v>
      </c>
    </row>
    <row r="825" spans="1:30" ht="14.25" customHeight="1" x14ac:dyDescent="0.25">
      <c r="A825" s="16">
        <v>809</v>
      </c>
      <c r="B825" s="34">
        <v>0.53583809401870597</v>
      </c>
      <c r="C825" s="34">
        <v>4.1956827577301001E-2</v>
      </c>
      <c r="D825" s="34">
        <v>3.8309787640867198E-2</v>
      </c>
      <c r="E825" s="34">
        <v>2.9997770387255901E-2</v>
      </c>
      <c r="F825" s="34">
        <v>2.6362082432677299E-2</v>
      </c>
      <c r="G825" s="34">
        <v>0.204107835373187</v>
      </c>
      <c r="H825" s="35">
        <v>0.913832237461216</v>
      </c>
      <c r="I825" s="34">
        <v>0.105049268537189</v>
      </c>
      <c r="J825" s="34">
        <v>2.9825855315590701E-2</v>
      </c>
      <c r="K825" s="36">
        <f>Inputs!$B$12*(1+$B825)^4</f>
        <v>333835.86456860759</v>
      </c>
      <c r="L825" s="36">
        <f t="shared" si="120"/>
        <v>16790.319204833537</v>
      </c>
      <c r="M825" s="36">
        <f t="shared" si="121"/>
        <v>192412.04482101995</v>
      </c>
      <c r="N825" s="37">
        <f>M825/Inputs!$B$6</f>
        <v>293.31104393448163</v>
      </c>
      <c r="O825" s="38">
        <f>IF(N825&gt;Inputs!$B$4,1,0)</f>
        <v>0</v>
      </c>
      <c r="P825" s="34">
        <f t="shared" si="122"/>
        <v>7.5223413221598298E-2</v>
      </c>
      <c r="Q825" s="36">
        <f>Inputs!$B$12*(1+$B825)^0*$C825+Inputs!$B$29*(1+$D825)^0*Inputs!$B$19+Inputs!$B$30*(1+$E825)^0*Inputs!$B$20+Inputs!$B$31*(1+$F825)^0*Inputs!$B$21+Inputs!$B$22*(1+Inputs!$B$23)^0</f>
        <v>10539.453682064981</v>
      </c>
      <c r="R825" s="36">
        <f>Inputs!$B$12*(1+$B825)^1*$C825+Inputs!$B$29*(1+$D825)^1*Inputs!$B$19+Inputs!$B$30*(1+$E825)^1*Inputs!$B$20+Inputs!$B$31*(1+$F825)^1*Inputs!$B$21+Inputs!$B$22*(1+Inputs!$B$23)^1</f>
        <v>12140.028195635885</v>
      </c>
      <c r="S825" s="36">
        <f>Inputs!$B$12*(1+$B825)^2*$C825+Inputs!$B$29*(1+$D825)^2*Inputs!$B$19+Inputs!$B$30*(1+$E825)^2*Inputs!$B$20+Inputs!$B$31*(1+$F825)^2*Inputs!$B$21+Inputs!$B$22*(1+Inputs!$B$23)^2</f>
        <v>14471.574278858225</v>
      </c>
      <c r="T825" s="36">
        <f>Inputs!$B$12*(1+$B825)^3*$C825+Inputs!$B$29*(1+$D825)^3*Inputs!$B$19+Inputs!$B$30*(1+$E825)^3*Inputs!$B$20+Inputs!$B$31*(1+$F825)^3*Inputs!$B$21+Inputs!$B$22*(1+Inputs!$B$23)^3</f>
        <v>17921.672128718426</v>
      </c>
      <c r="U825" s="36">
        <f>Inputs!$B$12*(1+$B825)^4*$C825+Inputs!$B$29*(1+$D825)^4*Inputs!$B$19+Inputs!$B$30*(1+$E825)^4*Inputs!$B$20+Inputs!$B$31*(1+$F825)^4*Inputs!$B$21+Inputs!$B$22*(1+Inputs!$B$23)^4</f>
        <v>23085.444908875805</v>
      </c>
      <c r="V825" s="35">
        <f>Inputs!$B$13/(Q825*(1-$G825))</f>
        <v>1.5092506685407789</v>
      </c>
      <c r="W825" s="36">
        <f>Inputs!$B$13</f>
        <v>12660</v>
      </c>
      <c r="X825" s="36">
        <f t="shared" si="123"/>
        <v>13144.355314079119</v>
      </c>
      <c r="Y825" s="36">
        <f t="shared" si="124"/>
        <v>13954.30738657724</v>
      </c>
      <c r="Z825" s="36">
        <f t="shared" si="125"/>
        <v>15157.86593353926</v>
      </c>
      <c r="AA825" s="36">
        <f t="shared" si="126"/>
        <v>16790.319204833537</v>
      </c>
      <c r="AB825" s="36">
        <f t="shared" si="127"/>
        <v>52916.126153842408</v>
      </c>
      <c r="AC825" s="36">
        <f t="shared" si="128"/>
        <v>229863.33769782769</v>
      </c>
      <c r="AD825" s="36">
        <f t="shared" si="129"/>
        <v>139495.91866717755</v>
      </c>
    </row>
    <row r="826" spans="1:30" ht="14.25" customHeight="1" x14ac:dyDescent="0.25">
      <c r="A826" s="16">
        <v>810</v>
      </c>
      <c r="B826" s="34">
        <v>0.34516230554213401</v>
      </c>
      <c r="C826" s="34">
        <v>6.40171418463054E-2</v>
      </c>
      <c r="D826" s="34">
        <v>2.2664378639661101E-2</v>
      </c>
      <c r="E826" s="34">
        <v>3.3847925474343801E-2</v>
      </c>
      <c r="F826" s="34">
        <v>-1.1666059514095601E-3</v>
      </c>
      <c r="G826" s="34">
        <v>0.212697690810255</v>
      </c>
      <c r="H826" s="35">
        <v>1.1059956611678301</v>
      </c>
      <c r="I826" s="34">
        <v>9.1506038049725999E-2</v>
      </c>
      <c r="J826" s="34">
        <v>2.6514830516938599E-2</v>
      </c>
      <c r="K826" s="36">
        <f>Inputs!$B$12*(1+$B826)^4</f>
        <v>196449.08304685887</v>
      </c>
      <c r="L826" s="36">
        <f t="shared" si="120"/>
        <v>18246.94818297237</v>
      </c>
      <c r="M826" s="36">
        <f t="shared" si="121"/>
        <v>243458.23247489543</v>
      </c>
      <c r="N826" s="37">
        <f>M826/Inputs!$B$6</f>
        <v>371.12535438246255</v>
      </c>
      <c r="O826" s="38">
        <f>IF(N826&gt;Inputs!$B$4,1,0)</f>
        <v>0</v>
      </c>
      <c r="P826" s="34">
        <f t="shared" si="122"/>
        <v>6.4991207532787393E-2</v>
      </c>
      <c r="Q826" s="36">
        <f>Inputs!$B$12*(1+$B826)^0*$C826+Inputs!$B$29*(1+$D826)^0*Inputs!$B$19+Inputs!$B$30*(1+$E826)^0*Inputs!$B$20+Inputs!$B$31*(1+$F826)^0*Inputs!$B$21+Inputs!$B$22*(1+Inputs!$B$23)^0</f>
        <v>11863.072538205244</v>
      </c>
      <c r="R826" s="36">
        <f>Inputs!$B$12*(1+$B826)^1*$C826+Inputs!$B$29*(1+$D826)^1*Inputs!$B$19+Inputs!$B$30*(1+$E826)^1*Inputs!$B$20+Inputs!$B$31*(1+$F826)^1*Inputs!$B$21+Inputs!$B$22*(1+Inputs!$B$23)^1</f>
        <v>13274.320332232446</v>
      </c>
      <c r="S826" s="36">
        <f>Inputs!$B$12*(1+$B826)^2*$C826+Inputs!$B$29*(1+$D826)^2*Inputs!$B$19+Inputs!$B$30*(1+$E826)^2*Inputs!$B$20+Inputs!$B$31*(1+$F826)^2*Inputs!$B$21+Inputs!$B$22*(1+Inputs!$B$23)^2</f>
        <v>15145.683479885422</v>
      </c>
      <c r="T826" s="36">
        <f>Inputs!$B$12*(1+$B826)^3*$C826+Inputs!$B$29*(1+$D826)^3*Inputs!$B$19+Inputs!$B$30*(1+$E826)^3*Inputs!$B$20+Inputs!$B$31*(1+$F826)^3*Inputs!$B$21+Inputs!$B$22*(1+Inputs!$B$23)^3</f>
        <v>17635.18489324129</v>
      </c>
      <c r="U826" s="36">
        <f>Inputs!$B$12*(1+$B826)^4*$C826+Inputs!$B$29*(1+$D826)^4*Inputs!$B$19+Inputs!$B$30*(1+$E826)^4*Inputs!$B$20+Inputs!$B$31*(1+$F826)^4*Inputs!$B$21+Inputs!$B$22*(1+Inputs!$B$23)^4</f>
        <v>20955.36791993607</v>
      </c>
      <c r="V826" s="35">
        <f>Inputs!$B$13/(Q826*(1-$G826))</f>
        <v>1.3554858692388028</v>
      </c>
      <c r="W826" s="36">
        <f>Inputs!$B$13</f>
        <v>12660</v>
      </c>
      <c r="X826" s="36">
        <f t="shared" si="123"/>
        <v>13514.201911576092</v>
      </c>
      <c r="Y826" s="36">
        <f t="shared" si="124"/>
        <v>14675.637896733288</v>
      </c>
      <c r="Z826" s="36">
        <f t="shared" si="125"/>
        <v>16221.883403596679</v>
      </c>
      <c r="AA826" s="36">
        <f t="shared" si="126"/>
        <v>18246.94818297237</v>
      </c>
      <c r="AB826" s="36">
        <f t="shared" si="127"/>
        <v>57433.731481652067</v>
      </c>
      <c r="AC826" s="36">
        <f t="shared" si="128"/>
        <v>288204.56847252406</v>
      </c>
      <c r="AD826" s="36">
        <f t="shared" si="129"/>
        <v>186024.50099324336</v>
      </c>
    </row>
    <row r="827" spans="1:30" ht="14.25" customHeight="1" x14ac:dyDescent="0.25">
      <c r="A827" s="16">
        <v>811</v>
      </c>
      <c r="B827" s="34">
        <v>0.37193737406566002</v>
      </c>
      <c r="C827" s="34">
        <v>7.3546611216617E-2</v>
      </c>
      <c r="D827" s="34">
        <v>3.3537110407151502E-2</v>
      </c>
      <c r="E827" s="34">
        <v>5.6222584073201999E-2</v>
      </c>
      <c r="F827" s="34">
        <v>2.1488742042618601E-2</v>
      </c>
      <c r="G827" s="34">
        <v>0.18388213375180701</v>
      </c>
      <c r="H827" s="35">
        <v>1.1420244035079301</v>
      </c>
      <c r="I827" s="34">
        <v>0.102089022889067</v>
      </c>
      <c r="J827" s="34">
        <v>1.9636218145875899E-2</v>
      </c>
      <c r="K827" s="36">
        <f>Inputs!$B$12*(1+$B827)^4</f>
        <v>212563.35654428121</v>
      </c>
      <c r="L827" s="36">
        <f t="shared" si="120"/>
        <v>23157.632797560345</v>
      </c>
      <c r="M827" s="36">
        <f t="shared" si="121"/>
        <v>239072.1941739452</v>
      </c>
      <c r="N827" s="37">
        <f>M827/Inputs!$B$6</f>
        <v>364.43932038711159</v>
      </c>
      <c r="O827" s="38">
        <f>IF(N827&gt;Inputs!$B$4,1,0)</f>
        <v>0</v>
      </c>
      <c r="P827" s="34">
        <f t="shared" si="122"/>
        <v>8.245280474319111E-2</v>
      </c>
      <c r="Q827" s="36">
        <f>Inputs!$B$12*(1+$B827)^0*$C827+Inputs!$B$29*(1+$D827)^0*Inputs!$B$19+Inputs!$B$30*(1+$E827)^0*Inputs!$B$20+Inputs!$B$31*(1+$F827)^0*Inputs!$B$21+Inputs!$B$22*(1+Inputs!$B$23)^0</f>
        <v>12434.840700423942</v>
      </c>
      <c r="R827" s="36">
        <f>Inputs!$B$12*(1+$B827)^1*$C827+Inputs!$B$29*(1+$D827)^1*Inputs!$B$19+Inputs!$B$30*(1+$E827)^1*Inputs!$B$20+Inputs!$B$31*(1+$F827)^1*Inputs!$B$21+Inputs!$B$22*(1+Inputs!$B$23)^1</f>
        <v>14355.870482730566</v>
      </c>
      <c r="S827" s="36">
        <f>Inputs!$B$12*(1+$B827)^2*$C827+Inputs!$B$29*(1+$D827)^2*Inputs!$B$19+Inputs!$B$30*(1+$E827)^2*Inputs!$B$20+Inputs!$B$31*(1+$F827)^2*Inputs!$B$21+Inputs!$B$22*(1+Inputs!$B$23)^2</f>
        <v>16899.014379736655</v>
      </c>
      <c r="T827" s="36">
        <f>Inputs!$B$12*(1+$B827)^3*$C827+Inputs!$B$29*(1+$D827)^3*Inputs!$B$19+Inputs!$B$30*(1+$E827)^3*Inputs!$B$20+Inputs!$B$31*(1+$F827)^3*Inputs!$B$21+Inputs!$B$22*(1+Inputs!$B$23)^3</f>
        <v>20291.876612146865</v>
      </c>
      <c r="U827" s="36">
        <f>Inputs!$B$12*(1+$B827)^4*$C827+Inputs!$B$29*(1+$D827)^4*Inputs!$B$19+Inputs!$B$30*(1+$E827)^4*Inputs!$B$20+Inputs!$B$31*(1+$F827)^4*Inputs!$B$21+Inputs!$B$22*(1+Inputs!$B$23)^4</f>
        <v>24846.53850043983</v>
      </c>
      <c r="V827" s="35">
        <f>Inputs!$B$13/(Q827*(1-$G827))</f>
        <v>1.2475001147671727</v>
      </c>
      <c r="W827" s="36">
        <f>Inputs!$B$13</f>
        <v>12660</v>
      </c>
      <c r="X827" s="36">
        <f t="shared" si="123"/>
        <v>14306.873591060219</v>
      </c>
      <c r="Y827" s="36">
        <f t="shared" si="124"/>
        <v>16477.668307039003</v>
      </c>
      <c r="Z827" s="36">
        <f t="shared" si="125"/>
        <v>19349.25142224722</v>
      </c>
      <c r="AA827" s="36">
        <f t="shared" si="126"/>
        <v>23157.632797560345</v>
      </c>
      <c r="AB827" s="36">
        <f t="shared" si="127"/>
        <v>62935.192279813062</v>
      </c>
      <c r="AC827" s="36">
        <f t="shared" si="128"/>
        <v>286374.2622274498</v>
      </c>
      <c r="AD827" s="36">
        <f t="shared" si="129"/>
        <v>176137.00189413215</v>
      </c>
    </row>
    <row r="828" spans="1:30" ht="14.25" customHeight="1" x14ac:dyDescent="0.25">
      <c r="A828" s="16">
        <v>812</v>
      </c>
      <c r="B828" s="34">
        <v>0.39158361501698102</v>
      </c>
      <c r="C828" s="34">
        <v>8.9286520434192801E-2</v>
      </c>
      <c r="D828" s="34">
        <v>4.12549008749723E-2</v>
      </c>
      <c r="E828" s="34">
        <v>4.7987785838833098E-2</v>
      </c>
      <c r="F828" s="34">
        <v>2.1755460784308601E-2</v>
      </c>
      <c r="G828" s="34">
        <v>0.187107053522995</v>
      </c>
      <c r="H828" s="35">
        <v>0.98270047197999699</v>
      </c>
      <c r="I828" s="34">
        <v>0.106461372928652</v>
      </c>
      <c r="J828" s="34">
        <v>1.8972839020139801E-2</v>
      </c>
      <c r="K828" s="36">
        <f>Inputs!$B$12*(1+$B828)^4</f>
        <v>225003.08704478174</v>
      </c>
      <c r="L828" s="36">
        <f t="shared" si="120"/>
        <v>23426.096060215317</v>
      </c>
      <c r="M828" s="36">
        <f t="shared" si="121"/>
        <v>227045.60986130883</v>
      </c>
      <c r="N828" s="37">
        <f>M828/Inputs!$B$6</f>
        <v>346.10611259345859</v>
      </c>
      <c r="O828" s="38">
        <f>IF(N828&gt;Inputs!$B$4,1,0)</f>
        <v>0</v>
      </c>
      <c r="P828" s="34">
        <f t="shared" si="122"/>
        <v>8.7488533908512203E-2</v>
      </c>
      <c r="Q828" s="36">
        <f>Inputs!$B$12*(1+$B828)^0*$C828+Inputs!$B$29*(1+$D828)^0*Inputs!$B$19+Inputs!$B$30*(1+$E828)^0*Inputs!$B$20+Inputs!$B$31*(1+$F828)^0*Inputs!$B$21+Inputs!$B$22*(1+Inputs!$B$23)^0</f>
        <v>13379.235253478491</v>
      </c>
      <c r="R828" s="36">
        <f>Inputs!$B$12*(1+$B828)^1*$C828+Inputs!$B$29*(1+$D828)^1*Inputs!$B$19+Inputs!$B$30*(1+$E828)^1*Inputs!$B$20+Inputs!$B$31*(1+$F828)^1*Inputs!$B$21+Inputs!$B$22*(1+Inputs!$B$23)^1</f>
        <v>15762.760662117678</v>
      </c>
      <c r="S828" s="36">
        <f>Inputs!$B$12*(1+$B828)^2*$C828+Inputs!$B$29*(1+$D828)^2*Inputs!$B$19+Inputs!$B$30*(1+$E828)^2*Inputs!$B$20+Inputs!$B$31*(1+$F828)^2*Inputs!$B$21+Inputs!$B$22*(1+Inputs!$B$23)^2</f>
        <v>18979.2068470384</v>
      </c>
      <c r="T828" s="36">
        <f>Inputs!$B$12*(1+$B828)^3*$C828+Inputs!$B$29*(1+$D828)^3*Inputs!$B$19+Inputs!$B$30*(1+$E828)^3*Inputs!$B$20+Inputs!$B$31*(1+$F828)^3*Inputs!$B$21+Inputs!$B$22*(1+Inputs!$B$23)^3</f>
        <v>23350.737301744295</v>
      </c>
      <c r="U828" s="36">
        <f>Inputs!$B$12*(1+$B828)^4*$C828+Inputs!$B$29*(1+$D828)^4*Inputs!$B$19+Inputs!$B$30*(1+$E828)^4*Inputs!$B$20+Inputs!$B$31*(1+$F828)^4*Inputs!$B$21+Inputs!$B$22*(1+Inputs!$B$23)^4</f>
        <v>29325.49827294422</v>
      </c>
      <c r="V828" s="35">
        <f>Inputs!$B$13/(Q828*(1-$G828))</f>
        <v>1.1640430985241645</v>
      </c>
      <c r="W828" s="36">
        <f>Inputs!$B$13</f>
        <v>12660</v>
      </c>
      <c r="X828" s="36">
        <f t="shared" si="123"/>
        <v>14334.487282466849</v>
      </c>
      <c r="Y828" s="36">
        <f t="shared" si="124"/>
        <v>16560.047928541888</v>
      </c>
      <c r="Z828" s="36">
        <f t="shared" si="125"/>
        <v>19513.821618490845</v>
      </c>
      <c r="AA828" s="36">
        <f t="shared" si="126"/>
        <v>23426.096060215317</v>
      </c>
      <c r="AB828" s="36">
        <f t="shared" si="127"/>
        <v>62521.290308895172</v>
      </c>
      <c r="AC828" s="36">
        <f t="shared" si="128"/>
        <v>272842.10333891108</v>
      </c>
      <c r="AD828" s="36">
        <f t="shared" si="129"/>
        <v>164524.31955241365</v>
      </c>
    </row>
    <row r="829" spans="1:30" ht="14.25" customHeight="1" x14ac:dyDescent="0.25">
      <c r="A829" s="16">
        <v>813</v>
      </c>
      <c r="B829" s="34">
        <v>0.33167239113234698</v>
      </c>
      <c r="C829" s="34">
        <v>9.3963819686103206E-2</v>
      </c>
      <c r="D829" s="34">
        <v>4.5705783840669298E-2</v>
      </c>
      <c r="E829" s="34">
        <v>4.1282469962890297E-2</v>
      </c>
      <c r="F829" s="34">
        <v>1.0673488844189E-2</v>
      </c>
      <c r="G829" s="34">
        <v>0.16126321981312899</v>
      </c>
      <c r="H829" s="35">
        <v>0.93099317887445598</v>
      </c>
      <c r="I829" s="34">
        <v>9.6194329841651605E-2</v>
      </c>
      <c r="J829" s="34">
        <v>2.2595162858312999E-2</v>
      </c>
      <c r="K829" s="36">
        <f>Inputs!$B$12*(1+$B829)^4</f>
        <v>188686.50218714666</v>
      </c>
      <c r="L829" s="36">
        <f t="shared" si="120"/>
        <v>20884.436339666139</v>
      </c>
      <c r="M829" s="36">
        <f t="shared" si="121"/>
        <v>244225.10282891971</v>
      </c>
      <c r="N829" s="37">
        <f>M829/Inputs!$B$6</f>
        <v>372.29436406847515</v>
      </c>
      <c r="O829" s="38">
        <f>IF(N829&gt;Inputs!$B$4,1,0)</f>
        <v>0</v>
      </c>
      <c r="P829" s="34">
        <f t="shared" si="122"/>
        <v>7.3599166983338599E-2</v>
      </c>
      <c r="Q829" s="36">
        <f>Inputs!$B$12*(1+$B829)^0*$C829+Inputs!$B$29*(1+$D829)^0*Inputs!$B$19+Inputs!$B$30*(1+$E829)^0*Inputs!$B$20+Inputs!$B$31*(1+$F829)^0*Inputs!$B$21+Inputs!$B$22*(1+Inputs!$B$23)^0</f>
        <v>13659.873208593115</v>
      </c>
      <c r="R829" s="36">
        <f>Inputs!$B$12*(1+$B829)^1*$C829+Inputs!$B$29*(1+$D829)^1*Inputs!$B$19+Inputs!$B$30*(1+$E829)^1*Inputs!$B$20+Inputs!$B$31*(1+$F829)^1*Inputs!$B$21+Inputs!$B$22*(1+Inputs!$B$23)^1</f>
        <v>15763.360737759474</v>
      </c>
      <c r="S829" s="36">
        <f>Inputs!$B$12*(1+$B829)^2*$C829+Inputs!$B$29*(1+$D829)^2*Inputs!$B$19+Inputs!$B$30*(1+$E829)^2*Inputs!$B$20+Inputs!$B$31*(1+$F829)^2*Inputs!$B$21+Inputs!$B$22*(1+Inputs!$B$23)^2</f>
        <v>18496.660131451565</v>
      </c>
      <c r="T829" s="36">
        <f>Inputs!$B$12*(1+$B829)^3*$C829+Inputs!$B$29*(1+$D829)^3*Inputs!$B$19+Inputs!$B$30*(1+$E829)^3*Inputs!$B$20+Inputs!$B$31*(1+$F829)^3*Inputs!$B$21+Inputs!$B$22*(1+Inputs!$B$23)^3</f>
        <v>22065.909008466995</v>
      </c>
      <c r="U829" s="36">
        <f>Inputs!$B$12*(1+$B829)^4*$C829+Inputs!$B$29*(1+$D829)^4*Inputs!$B$19+Inputs!$B$30*(1+$E829)^4*Inputs!$B$20+Inputs!$B$31*(1+$F829)^4*Inputs!$B$21+Inputs!$B$22*(1+Inputs!$B$23)^4</f>
        <v>26745.490758745185</v>
      </c>
      <c r="V829" s="35">
        <f>Inputs!$B$13/(Q829*(1-$G829))</f>
        <v>1.1049976372275774</v>
      </c>
      <c r="W829" s="36">
        <f>Inputs!$B$13</f>
        <v>12660</v>
      </c>
      <c r="X829" s="36">
        <f t="shared" si="123"/>
        <v>14034.37504629911</v>
      </c>
      <c r="Y829" s="36">
        <f t="shared" si="124"/>
        <v>15793.006849084064</v>
      </c>
      <c r="Z829" s="36">
        <f t="shared" si="125"/>
        <v>18035.44287840146</v>
      </c>
      <c r="AA829" s="36">
        <f t="shared" si="126"/>
        <v>20884.436339666139</v>
      </c>
      <c r="AB829" s="36">
        <f t="shared" si="127"/>
        <v>60902.575053143562</v>
      </c>
      <c r="AC829" s="36">
        <f t="shared" si="128"/>
        <v>290170.72414419608</v>
      </c>
      <c r="AD829" s="36">
        <f t="shared" si="129"/>
        <v>183322.52777577614</v>
      </c>
    </row>
    <row r="830" spans="1:30" ht="14.25" customHeight="1" x14ac:dyDescent="0.25">
      <c r="A830" s="16">
        <v>814</v>
      </c>
      <c r="B830" s="34">
        <v>0.12928877348575801</v>
      </c>
      <c r="C830" s="34">
        <v>0.115593552415477</v>
      </c>
      <c r="D830" s="34">
        <v>2.8419872126782101E-2</v>
      </c>
      <c r="E830" s="34">
        <v>3.6388688325015899E-2</v>
      </c>
      <c r="F830" s="34">
        <v>1.3658636083359901E-2</v>
      </c>
      <c r="G830" s="34">
        <v>0.202289960597932</v>
      </c>
      <c r="H830" s="35">
        <v>1.04687212965045</v>
      </c>
      <c r="I830" s="34">
        <v>0.103199078173523</v>
      </c>
      <c r="J830" s="34">
        <v>2.6280280155945801E-2</v>
      </c>
      <c r="K830" s="36">
        <f>Inputs!$B$12*(1+$B830)^4</f>
        <v>97582.354645557745</v>
      </c>
      <c r="L830" s="36">
        <f t="shared" si="120"/>
        <v>16737.117890602294</v>
      </c>
      <c r="M830" s="36">
        <f t="shared" si="121"/>
        <v>190777.47036673428</v>
      </c>
      <c r="N830" s="37">
        <f>M830/Inputs!$B$6</f>
        <v>290.81931458343638</v>
      </c>
      <c r="O830" s="38">
        <f>IF(N830&gt;Inputs!$B$4,1,0)</f>
        <v>0</v>
      </c>
      <c r="P830" s="34">
        <f t="shared" si="122"/>
        <v>7.69187980175772E-2</v>
      </c>
      <c r="Q830" s="36">
        <f>Inputs!$B$12*(1+$B830)^0*$C830+Inputs!$B$29*(1+$D830)^0*Inputs!$B$19+Inputs!$B$30*(1+$E830)^0*Inputs!$B$20+Inputs!$B$31*(1+$F830)^0*Inputs!$B$21+Inputs!$B$22*(1+Inputs!$B$23)^0</f>
        <v>14957.657172355543</v>
      </c>
      <c r="R830" s="36">
        <f>Inputs!$B$12*(1+$B830)^1*$C830+Inputs!$B$29*(1+$D830)^1*Inputs!$B$19+Inputs!$B$30*(1+$E830)^1*Inputs!$B$20+Inputs!$B$31*(1+$F830)^1*Inputs!$B$21+Inputs!$B$22*(1+Inputs!$B$23)^1</f>
        <v>16032.093170777614</v>
      </c>
      <c r="S830" s="36">
        <f>Inputs!$B$12*(1+$B830)^2*$C830+Inputs!$B$29*(1+$D830)^2*Inputs!$B$19+Inputs!$B$30*(1+$E830)^2*Inputs!$B$20+Inputs!$B$31*(1+$F830)^2*Inputs!$B$21+Inputs!$B$22*(1+Inputs!$B$23)^2</f>
        <v>17227.222345898728</v>
      </c>
      <c r="T830" s="36">
        <f>Inputs!$B$12*(1+$B830)^3*$C830+Inputs!$B$29*(1+$D830)^3*Inputs!$B$19+Inputs!$B$30*(1+$E830)^3*Inputs!$B$20+Inputs!$B$31*(1+$F830)^3*Inputs!$B$21+Inputs!$B$22*(1+Inputs!$B$23)^3</f>
        <v>18558.17959063773</v>
      </c>
      <c r="U830" s="36">
        <f>Inputs!$B$12*(1+$B830)^4*$C830+Inputs!$B$29*(1+$D830)^4*Inputs!$B$19+Inputs!$B$30*(1+$E830)^4*Inputs!$B$20+Inputs!$B$31*(1+$F830)^4*Inputs!$B$21+Inputs!$B$22*(1+Inputs!$B$23)^4</f>
        <v>20042.042530966264</v>
      </c>
      <c r="V830" s="35">
        <f>Inputs!$B$13/(Q830*(1-$G830))</f>
        <v>1.0610236707882368</v>
      </c>
      <c r="W830" s="36">
        <f>Inputs!$B$13</f>
        <v>12660</v>
      </c>
      <c r="X830" s="36">
        <f t="shared" si="123"/>
        <v>13524.145182621498</v>
      </c>
      <c r="Y830" s="36">
        <f t="shared" si="124"/>
        <v>14483.697967731372</v>
      </c>
      <c r="Z830" s="36">
        <f t="shared" si="125"/>
        <v>15550.318361129808</v>
      </c>
      <c r="AA830" s="36">
        <f t="shared" si="126"/>
        <v>16737.117890602294</v>
      </c>
      <c r="AB830" s="36">
        <f t="shared" si="127"/>
        <v>54116.431184909394</v>
      </c>
      <c r="AC830" s="36">
        <f t="shared" si="128"/>
        <v>223313.08445362336</v>
      </c>
      <c r="AD830" s="36">
        <f t="shared" si="129"/>
        <v>136661.03918182489</v>
      </c>
    </row>
    <row r="831" spans="1:30" ht="14.25" customHeight="1" x14ac:dyDescent="0.25">
      <c r="A831" s="16">
        <v>815</v>
      </c>
      <c r="B831" s="34">
        <v>0.350492352938236</v>
      </c>
      <c r="C831" s="34">
        <v>9.1359108294229996E-2</v>
      </c>
      <c r="D831" s="34">
        <v>2.5798453996675901E-2</v>
      </c>
      <c r="E831" s="34">
        <v>6.3324155686287104E-2</v>
      </c>
      <c r="F831" s="34">
        <v>-2.0422400183875899E-3</v>
      </c>
      <c r="G831" s="34">
        <v>0.189728936920674</v>
      </c>
      <c r="H831" s="35">
        <v>1.1230835484175701</v>
      </c>
      <c r="I831" s="34">
        <v>8.9229741238717505E-2</v>
      </c>
      <c r="J831" s="34">
        <v>2.5986214776668098E-2</v>
      </c>
      <c r="K831" s="36">
        <f>Inputs!$B$12*(1+$B831)^4</f>
        <v>199581.26357130244</v>
      </c>
      <c r="L831" s="36">
        <f t="shared" si="120"/>
        <v>24554.446479365895</v>
      </c>
      <c r="M831" s="36">
        <f t="shared" si="121"/>
        <v>327168.77451967698</v>
      </c>
      <c r="N831" s="37">
        <f>M831/Inputs!$B$6</f>
        <v>498.73288798731249</v>
      </c>
      <c r="O831" s="38">
        <f>IF(N831&gt;Inputs!$B$4,1,0)</f>
        <v>1</v>
      </c>
      <c r="P831" s="34">
        <f t="shared" si="122"/>
        <v>6.3243526462049407E-2</v>
      </c>
      <c r="Q831" s="36">
        <f>Inputs!$B$12*(1+$B831)^0*$C831+Inputs!$B$29*(1+$D831)^0*Inputs!$B$19+Inputs!$B$30*(1+$E831)^0*Inputs!$B$20+Inputs!$B$31*(1+$F831)^0*Inputs!$B$21+Inputs!$B$22*(1+Inputs!$B$23)^0</f>
        <v>13503.590525080723</v>
      </c>
      <c r="R831" s="36">
        <f>Inputs!$B$12*(1+$B831)^1*$C831+Inputs!$B$29*(1+$D831)^1*Inputs!$B$19+Inputs!$B$30*(1+$E831)^1*Inputs!$B$20+Inputs!$B$31*(1+$F831)^1*Inputs!$B$21+Inputs!$B$22*(1+Inputs!$B$23)^1</f>
        <v>15590.681738631443</v>
      </c>
      <c r="S831" s="36">
        <f>Inputs!$B$12*(1+$B831)^2*$C831+Inputs!$B$29*(1+$D831)^2*Inputs!$B$19+Inputs!$B$30*(1+$E831)^2*Inputs!$B$20+Inputs!$B$31*(1+$F831)^2*Inputs!$B$21+Inputs!$B$22*(1+Inputs!$B$23)^2</f>
        <v>18361.363522314405</v>
      </c>
      <c r="T831" s="36">
        <f>Inputs!$B$12*(1+$B831)^3*$C831+Inputs!$B$29*(1+$D831)^3*Inputs!$B$19+Inputs!$B$30*(1+$E831)^3*Inputs!$B$20+Inputs!$B$31*(1+$F831)^3*Inputs!$B$21+Inputs!$B$22*(1+Inputs!$B$23)^3</f>
        <v>22052.282345693697</v>
      </c>
      <c r="U831" s="36">
        <f>Inputs!$B$12*(1+$B831)^4*$C831+Inputs!$B$29*(1+$D831)^4*Inputs!$B$19+Inputs!$B$30*(1+$E831)^4*Inputs!$B$20+Inputs!$B$31*(1+$F831)^4*Inputs!$B$21+Inputs!$B$22*(1+Inputs!$B$23)^4</f>
        <v>26982.845930126306</v>
      </c>
      <c r="V831" s="35">
        <f>Inputs!$B$13/(Q831*(1-$G831))</f>
        <v>1.1570553002774557</v>
      </c>
      <c r="W831" s="36">
        <f>Inputs!$B$13</f>
        <v>12660</v>
      </c>
      <c r="X831" s="36">
        <f t="shared" si="123"/>
        <v>14509.418792096014</v>
      </c>
      <c r="Y831" s="36">
        <f t="shared" si="124"/>
        <v>16961.589829858756</v>
      </c>
      <c r="Z831" s="36">
        <f t="shared" si="125"/>
        <v>20219.377846341893</v>
      </c>
      <c r="AA831" s="36">
        <f t="shared" si="126"/>
        <v>24554.446479365895</v>
      </c>
      <c r="AB831" s="36">
        <f t="shared" si="127"/>
        <v>67357.412280606164</v>
      </c>
      <c r="AC831" s="36">
        <f t="shared" si="128"/>
        <v>398341.5379978565</v>
      </c>
      <c r="AD831" s="36">
        <f t="shared" si="129"/>
        <v>259811.36223907082</v>
      </c>
    </row>
    <row r="832" spans="1:30" ht="14.25" customHeight="1" x14ac:dyDescent="0.25">
      <c r="A832" s="16">
        <v>816</v>
      </c>
      <c r="B832" s="34">
        <v>0.20006517468795801</v>
      </c>
      <c r="C832" s="34">
        <v>7.5762096599870904E-2</v>
      </c>
      <c r="D832" s="34">
        <v>2.1359140938240002E-2</v>
      </c>
      <c r="E832" s="34">
        <v>5.4764721376971102E-2</v>
      </c>
      <c r="F832" s="34">
        <v>2.4428070970597399E-4</v>
      </c>
      <c r="G832" s="34">
        <v>0.184349591869158</v>
      </c>
      <c r="H832" s="35">
        <v>1.0911763535459</v>
      </c>
      <c r="I832" s="34">
        <v>9.8071917314820997E-2</v>
      </c>
      <c r="J832" s="34">
        <v>1.97795992607495E-2</v>
      </c>
      <c r="K832" s="36">
        <f>Inputs!$B$12*(1+$B832)^4</f>
        <v>124443.03144869808</v>
      </c>
      <c r="L832" s="36">
        <f t="shared" si="120"/>
        <v>16068.036046620349</v>
      </c>
      <c r="M832" s="36">
        <f t="shared" si="121"/>
        <v>184701.39377349749</v>
      </c>
      <c r="N832" s="37">
        <f>M832/Inputs!$B$6</f>
        <v>281.55700270350229</v>
      </c>
      <c r="O832" s="38">
        <f>IF(N832&gt;Inputs!$B$4,1,0)</f>
        <v>0</v>
      </c>
      <c r="P832" s="34">
        <f t="shared" si="122"/>
        <v>7.8292318054071497E-2</v>
      </c>
      <c r="Q832" s="36">
        <f>Inputs!$B$12*(1+$B832)^0*$C832+Inputs!$B$29*(1+$D832)^0*Inputs!$B$19+Inputs!$B$30*(1+$E832)^0*Inputs!$B$20+Inputs!$B$31*(1+$F832)^0*Inputs!$B$21+Inputs!$B$22*(1+Inputs!$B$23)^0</f>
        <v>12567.769823419178</v>
      </c>
      <c r="R832" s="36">
        <f>Inputs!$B$12*(1+$B832)^1*$C832+Inputs!$B$29*(1+$D832)^1*Inputs!$B$19+Inputs!$B$30*(1+$E832)^1*Inputs!$B$20+Inputs!$B$31*(1+$F832)^1*Inputs!$B$21+Inputs!$B$22*(1+Inputs!$B$23)^1</f>
        <v>13617.24992115247</v>
      </c>
      <c r="S832" s="36">
        <f>Inputs!$B$12*(1+$B832)^2*$C832+Inputs!$B$29*(1+$D832)^2*Inputs!$B$19+Inputs!$B$30*(1+$E832)^2*Inputs!$B$20+Inputs!$B$31*(1+$F832)^2*Inputs!$B$21+Inputs!$B$22*(1+Inputs!$B$23)^2</f>
        <v>14855.641666085099</v>
      </c>
      <c r="T832" s="36">
        <f>Inputs!$B$12*(1+$B832)^3*$C832+Inputs!$B$29*(1+$D832)^3*Inputs!$B$19+Inputs!$B$30*(1+$E832)^3*Inputs!$B$20+Inputs!$B$31*(1+$F832)^3*Inputs!$B$21+Inputs!$B$22*(1+Inputs!$B$23)^3</f>
        <v>16319.728788744573</v>
      </c>
      <c r="U832" s="36">
        <f>Inputs!$B$12*(1+$B832)^4*$C832+Inputs!$B$29*(1+$D832)^4*Inputs!$B$19+Inputs!$B$30*(1+$E832)^4*Inputs!$B$20+Inputs!$B$31*(1+$F832)^4*Inputs!$B$21+Inputs!$B$22*(1+Inputs!$B$23)^4</f>
        <v>18053.599070034605</v>
      </c>
      <c r="V832" s="35">
        <f>Inputs!$B$13/(Q832*(1-$G832))</f>
        <v>1.2350127175657577</v>
      </c>
      <c r="W832" s="36">
        <f>Inputs!$B$13</f>
        <v>12660</v>
      </c>
      <c r="X832" s="36">
        <f t="shared" si="123"/>
        <v>13317.787257190334</v>
      </c>
      <c r="Y832" s="36">
        <f t="shared" si="124"/>
        <v>14093.228336922979</v>
      </c>
      <c r="Z832" s="36">
        <f t="shared" si="125"/>
        <v>15003.517943526847</v>
      </c>
      <c r="AA832" s="36">
        <f t="shared" si="126"/>
        <v>16068.036046620349</v>
      </c>
      <c r="AB832" s="36">
        <f t="shared" si="127"/>
        <v>53603.401318714823</v>
      </c>
      <c r="AC832" s="36">
        <f t="shared" si="128"/>
        <v>209290.71673689768</v>
      </c>
      <c r="AD832" s="36">
        <f t="shared" si="129"/>
        <v>131097.99245478265</v>
      </c>
    </row>
    <row r="833" spans="1:30" ht="14.25" customHeight="1" x14ac:dyDescent="0.25">
      <c r="A833" s="16">
        <v>817</v>
      </c>
      <c r="B833" s="34">
        <v>0.32701273988742602</v>
      </c>
      <c r="C833" s="34">
        <v>7.6115746766393197E-2</v>
      </c>
      <c r="D833" s="34">
        <v>1.54968031139567E-2</v>
      </c>
      <c r="E833" s="34">
        <v>5.1905760458407398E-2</v>
      </c>
      <c r="F833" s="34">
        <v>1.3414010615525499E-2</v>
      </c>
      <c r="G833" s="34">
        <v>0.17694775309747199</v>
      </c>
      <c r="H833" s="35">
        <v>0.93951530254339</v>
      </c>
      <c r="I833" s="34">
        <v>9.4437062994690901E-2</v>
      </c>
      <c r="J833" s="34">
        <v>2.8083340488976202E-2</v>
      </c>
      <c r="K833" s="36">
        <f>Inputs!$B$12*(1+$B833)^4</f>
        <v>186059.4014775267</v>
      </c>
      <c r="L833" s="36">
        <f t="shared" si="120"/>
        <v>17719.465110838068</v>
      </c>
      <c r="M833" s="36">
        <f t="shared" si="121"/>
        <v>231260.25252230617</v>
      </c>
      <c r="N833" s="37">
        <f>M833/Inputs!$B$6</f>
        <v>352.53087274741796</v>
      </c>
      <c r="O833" s="38">
        <f>IF(N833&gt;Inputs!$B$4,1,0)</f>
        <v>0</v>
      </c>
      <c r="P833" s="34">
        <f t="shared" si="122"/>
        <v>6.6353722505714696E-2</v>
      </c>
      <c r="Q833" s="36">
        <f>Inputs!$B$12*(1+$B833)^0*$C833+Inputs!$B$29*(1+$D833)^0*Inputs!$B$19+Inputs!$B$30*(1+$E833)^0*Inputs!$B$20+Inputs!$B$31*(1+$F833)^0*Inputs!$B$21+Inputs!$B$22*(1+Inputs!$B$23)^0</f>
        <v>12588.988833410513</v>
      </c>
      <c r="R833" s="36">
        <f>Inputs!$B$12*(1+$B833)^1*$C833+Inputs!$B$29*(1+$D833)^1*Inputs!$B$19+Inputs!$B$30*(1+$E833)^1*Inputs!$B$20+Inputs!$B$31*(1+$F833)^1*Inputs!$B$21+Inputs!$B$22*(1+Inputs!$B$23)^1</f>
        <v>14255.394956139309</v>
      </c>
      <c r="S833" s="36">
        <f>Inputs!$B$12*(1+$B833)^2*$C833+Inputs!$B$29*(1+$D833)^2*Inputs!$B$19+Inputs!$B$30*(1+$E833)^2*Inputs!$B$20+Inputs!$B$31*(1+$F833)^2*Inputs!$B$21+Inputs!$B$22*(1+Inputs!$B$23)^2</f>
        <v>16416.475518570638</v>
      </c>
      <c r="T833" s="36">
        <f>Inputs!$B$12*(1+$B833)^3*$C833+Inputs!$B$29*(1+$D833)^3*Inputs!$B$19+Inputs!$B$30*(1+$E833)^3*Inputs!$B$20+Inputs!$B$31*(1+$F833)^3*Inputs!$B$21+Inputs!$B$22*(1+Inputs!$B$23)^3</f>
        <v>19232.248110190543</v>
      </c>
      <c r="U833" s="36">
        <f>Inputs!$B$12*(1+$B833)^4*$C833+Inputs!$B$29*(1+$D833)^4*Inputs!$B$19+Inputs!$B$30*(1+$E833)^4*Inputs!$B$20+Inputs!$B$31*(1+$F833)^4*Inputs!$B$21+Inputs!$B$22*(1+Inputs!$B$23)^4</f>
        <v>22914.972737571024</v>
      </c>
      <c r="V833" s="35">
        <f>Inputs!$B$13/(Q833*(1-$G833))</f>
        <v>1.2218431334197593</v>
      </c>
      <c r="W833" s="36">
        <f>Inputs!$B$13</f>
        <v>12660</v>
      </c>
      <c r="X833" s="36">
        <f t="shared" si="123"/>
        <v>13507.672368832671</v>
      </c>
      <c r="Y833" s="36">
        <f t="shared" si="124"/>
        <v>14601.723759990809</v>
      </c>
      <c r="Z833" s="36">
        <f t="shared" si="125"/>
        <v>15988.97601707954</v>
      </c>
      <c r="AA833" s="36">
        <f t="shared" si="126"/>
        <v>17719.465110838068</v>
      </c>
      <c r="AB833" s="36">
        <f t="shared" si="127"/>
        <v>56412.651660019095</v>
      </c>
      <c r="AC833" s="36">
        <f t="shared" si="128"/>
        <v>274545.06235515763</v>
      </c>
      <c r="AD833" s="36">
        <f t="shared" si="129"/>
        <v>174847.60086228707</v>
      </c>
    </row>
    <row r="834" spans="1:30" ht="14.25" customHeight="1" x14ac:dyDescent="0.25">
      <c r="A834" s="16">
        <v>818</v>
      </c>
      <c r="B834" s="34">
        <v>0.34092288588983199</v>
      </c>
      <c r="C834" s="34">
        <v>9.2339601497115106E-2</v>
      </c>
      <c r="D834" s="34">
        <v>2.56291167143664E-2</v>
      </c>
      <c r="E834" s="34">
        <v>4.0614741500508797E-2</v>
      </c>
      <c r="F834" s="34">
        <v>1.72163999702445E-3</v>
      </c>
      <c r="G834" s="34">
        <v>0.182830984113175</v>
      </c>
      <c r="H834" s="35">
        <v>1.0787436544289</v>
      </c>
      <c r="I834" s="34">
        <v>9.4543471257462902E-2</v>
      </c>
      <c r="J834" s="34">
        <v>2.6424045976534902E-2</v>
      </c>
      <c r="K834" s="36">
        <f>Inputs!$B$12*(1+$B834)^4</f>
        <v>193984.24668066914</v>
      </c>
      <c r="L834" s="36">
        <f t="shared" si="120"/>
        <v>23326.422440434166</v>
      </c>
      <c r="M834" s="36">
        <f t="shared" si="121"/>
        <v>288309.90844715532</v>
      </c>
      <c r="N834" s="37">
        <f>M834/Inputs!$B$6</f>
        <v>439.49681165724894</v>
      </c>
      <c r="O834" s="38">
        <f>IF(N834&gt;Inputs!$B$4,1,0)</f>
        <v>1</v>
      </c>
      <c r="P834" s="34">
        <f t="shared" si="122"/>
        <v>6.8119425280928E-2</v>
      </c>
      <c r="Q834" s="36">
        <f>Inputs!$B$12*(1+$B834)^0*$C834+Inputs!$B$29*(1+$D834)^0*Inputs!$B$19+Inputs!$B$30*(1+$E834)^0*Inputs!$B$20+Inputs!$B$31*(1+$F834)^0*Inputs!$B$21+Inputs!$B$22*(1+Inputs!$B$23)^0</f>
        <v>13562.420117253827</v>
      </c>
      <c r="R834" s="36">
        <f>Inputs!$B$12*(1+$B834)^1*$C834+Inputs!$B$29*(1+$D834)^1*Inputs!$B$19+Inputs!$B$30*(1+$E834)^1*Inputs!$B$20+Inputs!$B$31*(1+$F834)^1*Inputs!$B$21+Inputs!$B$22*(1+Inputs!$B$23)^1</f>
        <v>15576.532009983654</v>
      </c>
      <c r="S834" s="36">
        <f>Inputs!$B$12*(1+$B834)^2*$C834+Inputs!$B$29*(1+$D834)^2*Inputs!$B$19+Inputs!$B$30*(1+$E834)^2*Inputs!$B$20+Inputs!$B$31*(1+$F834)^2*Inputs!$B$21+Inputs!$B$22*(1+Inputs!$B$23)^2</f>
        <v>18238.844136851141</v>
      </c>
      <c r="T834" s="36">
        <f>Inputs!$B$12*(1+$B834)^3*$C834+Inputs!$B$29*(1+$D834)^3*Inputs!$B$19+Inputs!$B$30*(1+$E834)^3*Inputs!$B$20+Inputs!$B$31*(1+$F834)^3*Inputs!$B$21+Inputs!$B$22*(1+Inputs!$B$23)^3</f>
        <v>21769.055131040019</v>
      </c>
      <c r="U834" s="36">
        <f>Inputs!$B$12*(1+$B834)^4*$C834+Inputs!$B$29*(1+$D834)^4*Inputs!$B$19+Inputs!$B$30*(1+$E834)^4*Inputs!$B$20+Inputs!$B$31*(1+$F834)^4*Inputs!$B$21+Inputs!$B$22*(1+Inputs!$B$23)^4</f>
        <v>26461.715202469488</v>
      </c>
      <c r="V834" s="35">
        <f>Inputs!$B$13/(Q834*(1-$G834))</f>
        <v>1.1423116896430283</v>
      </c>
      <c r="W834" s="36">
        <f>Inputs!$B$13</f>
        <v>12660</v>
      </c>
      <c r="X834" s="36">
        <f t="shared" si="123"/>
        <v>14337.81238398725</v>
      </c>
      <c r="Y834" s="36">
        <f t="shared" si="124"/>
        <v>16551.546868010777</v>
      </c>
      <c r="Z834" s="36">
        <f t="shared" si="125"/>
        <v>19472.470921452954</v>
      </c>
      <c r="AA834" s="36">
        <f t="shared" si="126"/>
        <v>23326.422440434166</v>
      </c>
      <c r="AB834" s="36">
        <f t="shared" si="127"/>
        <v>64572.344726138952</v>
      </c>
      <c r="AC834" s="36">
        <f t="shared" si="128"/>
        <v>351482.72024796059</v>
      </c>
      <c r="AD834" s="36">
        <f t="shared" si="129"/>
        <v>223737.56372101637</v>
      </c>
    </row>
    <row r="835" spans="1:30" ht="14.25" customHeight="1" x14ac:dyDescent="0.25">
      <c r="A835" s="16">
        <v>819</v>
      </c>
      <c r="B835" s="34">
        <v>0.15906524825888499</v>
      </c>
      <c r="C835" s="34">
        <v>0.10767776075547</v>
      </c>
      <c r="D835" s="34">
        <v>4.4819751271673001E-2</v>
      </c>
      <c r="E835" s="34">
        <v>7.2736971852420895E-2</v>
      </c>
      <c r="F835" s="34">
        <v>2.29617511739875E-2</v>
      </c>
      <c r="G835" s="34">
        <v>0.19746153241963799</v>
      </c>
      <c r="H835" s="35">
        <v>1.1094379858903101</v>
      </c>
      <c r="I835" s="34">
        <v>9.5643337704593601E-2</v>
      </c>
      <c r="J835" s="34">
        <v>3.3159142551998998E-2</v>
      </c>
      <c r="K835" s="36">
        <f>Inputs!$B$12*(1+$B835)^4</f>
        <v>108288.61257549509</v>
      </c>
      <c r="L835" s="36">
        <f t="shared" si="120"/>
        <v>18937.212154569228</v>
      </c>
      <c r="M835" s="36">
        <f t="shared" si="121"/>
        <v>257022.88221009116</v>
      </c>
      <c r="N835" s="37">
        <f>M835/Inputs!$B$6</f>
        <v>391.80317410074872</v>
      </c>
      <c r="O835" s="38">
        <f>IF(N835&gt;Inputs!$B$4,1,0)</f>
        <v>0</v>
      </c>
      <c r="P835" s="34">
        <f t="shared" si="122"/>
        <v>6.2484195152594603E-2</v>
      </c>
      <c r="Q835" s="36">
        <f>Inputs!$B$12*(1+$B835)^0*$C835+Inputs!$B$29*(1+$D835)^0*Inputs!$B$19+Inputs!$B$30*(1+$E835)^0*Inputs!$B$20+Inputs!$B$31*(1+$F835)^0*Inputs!$B$21+Inputs!$B$22*(1+Inputs!$B$23)^0</f>
        <v>14482.709672755122</v>
      </c>
      <c r="R835" s="36">
        <f>Inputs!$B$12*(1+$B835)^1*$C835+Inputs!$B$29*(1+$D835)^1*Inputs!$B$19+Inputs!$B$30*(1+$E835)^1*Inputs!$B$20+Inputs!$B$31*(1+$F835)^1*Inputs!$B$21+Inputs!$B$22*(1+Inputs!$B$23)^1</f>
        <v>15875.445964500497</v>
      </c>
      <c r="S835" s="36">
        <f>Inputs!$B$12*(1+$B835)^2*$C835+Inputs!$B$29*(1+$D835)^2*Inputs!$B$19+Inputs!$B$30*(1+$E835)^2*Inputs!$B$20+Inputs!$B$31*(1+$F835)^2*Inputs!$B$21+Inputs!$B$22*(1+Inputs!$B$23)^2</f>
        <v>17451.865730131067</v>
      </c>
      <c r="T835" s="36">
        <f>Inputs!$B$12*(1+$B835)^3*$C835+Inputs!$B$29*(1+$D835)^3*Inputs!$B$19+Inputs!$B$30*(1+$E835)^3*Inputs!$B$20+Inputs!$B$31*(1+$F835)^3*Inputs!$B$21+Inputs!$B$22*(1+Inputs!$B$23)^3</f>
        <v>19239.226333399631</v>
      </c>
      <c r="U835" s="36">
        <f>Inputs!$B$12*(1+$B835)^4*$C835+Inputs!$B$29*(1+$D835)^4*Inputs!$B$19+Inputs!$B$30*(1+$E835)^4*Inputs!$B$20+Inputs!$B$31*(1+$F835)^4*Inputs!$B$21+Inputs!$B$22*(1+Inputs!$B$23)^4</f>
        <v>21269.004088463946</v>
      </c>
      <c r="V835" s="35">
        <f>Inputs!$B$13/(Q835*(1-$G835))</f>
        <v>1.0892260581134525</v>
      </c>
      <c r="W835" s="36">
        <f>Inputs!$B$13</f>
        <v>12660</v>
      </c>
      <c r="X835" s="36">
        <f t="shared" si="123"/>
        <v>13941.832901102851</v>
      </c>
      <c r="Y835" s="36">
        <f t="shared" si="124"/>
        <v>15397.017375468098</v>
      </c>
      <c r="Z835" s="36">
        <f t="shared" si="125"/>
        <v>17051.946563146179</v>
      </c>
      <c r="AA835" s="36">
        <f t="shared" si="126"/>
        <v>18937.212154569228</v>
      </c>
      <c r="AB835" s="36">
        <f t="shared" si="127"/>
        <v>58702.62528170256</v>
      </c>
      <c r="AC835" s="36">
        <f t="shared" si="128"/>
        <v>313121.64338772971</v>
      </c>
      <c r="AD835" s="36">
        <f t="shared" si="129"/>
        <v>198320.25692838861</v>
      </c>
    </row>
    <row r="836" spans="1:30" ht="14.25" customHeight="1" x14ac:dyDescent="0.25">
      <c r="A836" s="16">
        <v>820</v>
      </c>
      <c r="B836" s="34">
        <v>0.31361407868892499</v>
      </c>
      <c r="C836" s="34">
        <v>7.4631356517722694E-2</v>
      </c>
      <c r="D836" s="34">
        <v>2.74564587880365E-2</v>
      </c>
      <c r="E836" s="34">
        <v>5.1507840218783997E-2</v>
      </c>
      <c r="F836" s="34">
        <v>1.60068160735812E-2</v>
      </c>
      <c r="G836" s="34">
        <v>0.16392328825868899</v>
      </c>
      <c r="H836" s="35">
        <v>1.01044108920969</v>
      </c>
      <c r="I836" s="34">
        <v>9.7703298875176703E-2</v>
      </c>
      <c r="J836" s="34">
        <v>2.5540562692638099E-2</v>
      </c>
      <c r="K836" s="36">
        <f>Inputs!$B$12*(1+$B836)^4</f>
        <v>178657.98349984852</v>
      </c>
      <c r="L836" s="36">
        <f t="shared" si="120"/>
        <v>18838.222364167123</v>
      </c>
      <c r="M836" s="36">
        <f t="shared" si="121"/>
        <v>225616.01929929826</v>
      </c>
      <c r="N836" s="37">
        <f>M836/Inputs!$B$6</f>
        <v>343.92685868795468</v>
      </c>
      <c r="O836" s="38">
        <f>IF(N836&gt;Inputs!$B$4,1,0)</f>
        <v>0</v>
      </c>
      <c r="P836" s="34">
        <f t="shared" si="122"/>
        <v>7.21627361825386E-2</v>
      </c>
      <c r="Q836" s="36">
        <f>Inputs!$B$12*(1+$B836)^0*$C836+Inputs!$B$29*(1+$D836)^0*Inputs!$B$19+Inputs!$B$30*(1+$E836)^0*Inputs!$B$20+Inputs!$B$31*(1+$F836)^0*Inputs!$B$21+Inputs!$B$22*(1+Inputs!$B$23)^0</f>
        <v>12499.925418490282</v>
      </c>
      <c r="R836" s="36">
        <f>Inputs!$B$12*(1+$B836)^1*$C836+Inputs!$B$29*(1+$D836)^1*Inputs!$B$19+Inputs!$B$30*(1+$E836)^1*Inputs!$B$20+Inputs!$B$31*(1+$F836)^1*Inputs!$B$21+Inputs!$B$22*(1+Inputs!$B$23)^1</f>
        <v>14127.363941113988</v>
      </c>
      <c r="S836" s="36">
        <f>Inputs!$B$12*(1+$B836)^2*$C836+Inputs!$B$29*(1+$D836)^2*Inputs!$B$19+Inputs!$B$30*(1+$E836)^2*Inputs!$B$20+Inputs!$B$31*(1+$F836)^2*Inputs!$B$21+Inputs!$B$22*(1+Inputs!$B$23)^2</f>
        <v>16203.452195060883</v>
      </c>
      <c r="T836" s="36">
        <f>Inputs!$B$12*(1+$B836)^3*$C836+Inputs!$B$29*(1+$D836)^3*Inputs!$B$19+Inputs!$B$30*(1+$E836)^3*Inputs!$B$20+Inputs!$B$31*(1+$F836)^3*Inputs!$B$21+Inputs!$B$22*(1+Inputs!$B$23)^3</f>
        <v>18866.678759260387</v>
      </c>
      <c r="U836" s="36">
        <f>Inputs!$B$12*(1+$B836)^4*$C836+Inputs!$B$29*(1+$D836)^4*Inputs!$B$19+Inputs!$B$30*(1+$E836)^4*Inputs!$B$20+Inputs!$B$31*(1+$F836)^4*Inputs!$B$21+Inputs!$B$22*(1+Inputs!$B$23)^4</f>
        <v>22298.866832667634</v>
      </c>
      <c r="V836" s="35">
        <f>Inputs!$B$13/(Q836*(1-$G836))</f>
        <v>1.2113793252522373</v>
      </c>
      <c r="W836" s="36">
        <f>Inputs!$B$13</f>
        <v>12660</v>
      </c>
      <c r="X836" s="36">
        <f t="shared" si="123"/>
        <v>13714.931062909422</v>
      </c>
      <c r="Y836" s="36">
        <f t="shared" si="124"/>
        <v>15049.86610025892</v>
      </c>
      <c r="Z836" s="36">
        <f t="shared" si="125"/>
        <v>16731.087851603319</v>
      </c>
      <c r="AA836" s="36">
        <f t="shared" si="126"/>
        <v>18838.222364167123</v>
      </c>
      <c r="AB836" s="36">
        <f t="shared" si="127"/>
        <v>57637.045939040203</v>
      </c>
      <c r="AC836" s="36">
        <f t="shared" si="128"/>
        <v>267719.35469031933</v>
      </c>
      <c r="AD836" s="36">
        <f t="shared" si="129"/>
        <v>167978.97336025807</v>
      </c>
    </row>
    <row r="837" spans="1:30" ht="14.25" customHeight="1" x14ac:dyDescent="0.25">
      <c r="A837" s="16">
        <v>821</v>
      </c>
      <c r="B837" s="34">
        <v>0.179728903217587</v>
      </c>
      <c r="C837" s="34">
        <v>9.9149928416452607E-2</v>
      </c>
      <c r="D837" s="34">
        <v>2.3898278148439901E-2</v>
      </c>
      <c r="E837" s="34">
        <v>3.9826362877025102E-2</v>
      </c>
      <c r="F837" s="34">
        <v>-9.0997603398252306E-3</v>
      </c>
      <c r="G837" s="34">
        <v>0.185584425928048</v>
      </c>
      <c r="H837" s="35">
        <v>1.07511445581039</v>
      </c>
      <c r="I837" s="34">
        <v>9.8000211033261203E-2</v>
      </c>
      <c r="J837" s="34">
        <v>2.3091029525049801E-2</v>
      </c>
      <c r="K837" s="36">
        <f>Inputs!$B$12*(1+$B837)^4</f>
        <v>116219.80146872197</v>
      </c>
      <c r="L837" s="36">
        <f t="shared" si="120"/>
        <v>17376.772246897053</v>
      </c>
      <c r="M837" s="36">
        <f t="shared" si="121"/>
        <v>204396.81081093755</v>
      </c>
      <c r="N837" s="37">
        <f>M837/Inputs!$B$6</f>
        <v>311.5805042849658</v>
      </c>
      <c r="O837" s="38">
        <f>IF(N837&gt;Inputs!$B$4,1,0)</f>
        <v>0</v>
      </c>
      <c r="P837" s="34">
        <f t="shared" si="122"/>
        <v>7.4909181508211409E-2</v>
      </c>
      <c r="Q837" s="36">
        <f>Inputs!$B$12*(1+$B837)^0*$C837+Inputs!$B$29*(1+$D837)^0*Inputs!$B$19+Inputs!$B$30*(1+$E837)^0*Inputs!$B$20+Inputs!$B$31*(1+$F837)^0*Inputs!$B$21+Inputs!$B$22*(1+Inputs!$B$23)^0</f>
        <v>13971.039732414079</v>
      </c>
      <c r="R837" s="36">
        <f>Inputs!$B$12*(1+$B837)^1*$C837+Inputs!$B$29*(1+$D837)^1*Inputs!$B$19+Inputs!$B$30*(1+$E837)^1*Inputs!$B$20+Inputs!$B$31*(1+$F837)^1*Inputs!$B$21+Inputs!$B$22*(1+Inputs!$B$23)^1</f>
        <v>15108.992181242276</v>
      </c>
      <c r="S837" s="36">
        <f>Inputs!$B$12*(1+$B837)^2*$C837+Inputs!$B$29*(1+$D837)^2*Inputs!$B$19+Inputs!$B$30*(1+$E837)^2*Inputs!$B$20+Inputs!$B$31*(1+$F837)^2*Inputs!$B$21+Inputs!$B$22*(1+Inputs!$B$23)^2</f>
        <v>16443.281377049847</v>
      </c>
      <c r="T837" s="36">
        <f>Inputs!$B$12*(1+$B837)^3*$C837+Inputs!$B$29*(1+$D837)^3*Inputs!$B$19+Inputs!$B$30*(1+$E837)^3*Inputs!$B$20+Inputs!$B$31*(1+$F837)^3*Inputs!$B$21+Inputs!$B$22*(1+Inputs!$B$23)^3</f>
        <v>18008.583440661598</v>
      </c>
      <c r="U837" s="36">
        <f>Inputs!$B$12*(1+$B837)^4*$C837+Inputs!$B$29*(1+$D837)^4*Inputs!$B$19+Inputs!$B$30*(1+$E837)^4*Inputs!$B$20+Inputs!$B$31*(1+$F837)^4*Inputs!$B$21+Inputs!$B$22*(1+Inputs!$B$23)^4</f>
        <v>19845.787532732862</v>
      </c>
      <c r="V837" s="35">
        <f>Inputs!$B$13/(Q837*(1-$G837))</f>
        <v>1.1126508597456728</v>
      </c>
      <c r="W837" s="36">
        <f>Inputs!$B$13</f>
        <v>12660</v>
      </c>
      <c r="X837" s="36">
        <f t="shared" si="123"/>
        <v>13575.695856826746</v>
      </c>
      <c r="Y837" s="36">
        <f t="shared" si="124"/>
        <v>14648.909492232937</v>
      </c>
      <c r="Z837" s="36">
        <f t="shared" si="125"/>
        <v>15905.766438692111</v>
      </c>
      <c r="AA837" s="36">
        <f t="shared" si="126"/>
        <v>17376.772246897053</v>
      </c>
      <c r="AB837" s="36">
        <f t="shared" si="127"/>
        <v>55688.165955827353</v>
      </c>
      <c r="AC837" s="36">
        <f t="shared" si="128"/>
        <v>237327.64729182664</v>
      </c>
      <c r="AD837" s="36">
        <f t="shared" si="129"/>
        <v>148708.64485511021</v>
      </c>
    </row>
    <row r="838" spans="1:30" ht="14.25" customHeight="1" x14ac:dyDescent="0.25">
      <c r="A838" s="16">
        <v>822</v>
      </c>
      <c r="B838" s="34">
        <v>0.12664245975987101</v>
      </c>
      <c r="C838" s="34">
        <v>0.10822989802766</v>
      </c>
      <c r="D838" s="34">
        <v>3.8330621611489299E-2</v>
      </c>
      <c r="E838" s="34">
        <v>6.9490276999277206E-2</v>
      </c>
      <c r="F838" s="34">
        <v>7.41424818430094E-3</v>
      </c>
      <c r="G838" s="34">
        <v>0.15911763982372401</v>
      </c>
      <c r="H838" s="35">
        <v>1.0490895810601299</v>
      </c>
      <c r="I838" s="34">
        <v>9.3340752664231502E-2</v>
      </c>
      <c r="J838" s="34">
        <v>1.9885723281432E-2</v>
      </c>
      <c r="K838" s="36">
        <f>Inputs!$B$12*(1+$B838)^4</f>
        <v>96670.888058071592</v>
      </c>
      <c r="L838" s="36">
        <f t="shared" si="120"/>
        <v>17326.462082015601</v>
      </c>
      <c r="M838" s="36">
        <f t="shared" si="121"/>
        <v>210521.21288883334</v>
      </c>
      <c r="N838" s="37">
        <f>M838/Inputs!$B$6</f>
        <v>320.91648306224596</v>
      </c>
      <c r="O838" s="38">
        <f>IF(N838&gt;Inputs!$B$4,1,0)</f>
        <v>0</v>
      </c>
      <c r="P838" s="34">
        <f t="shared" si="122"/>
        <v>7.3455029382799505E-2</v>
      </c>
      <c r="Q838" s="36">
        <f>Inputs!$B$12*(1+$B838)^0*$C838+Inputs!$B$29*(1+$D838)^0*Inputs!$B$19+Inputs!$B$30*(1+$E838)^0*Inputs!$B$20+Inputs!$B$31*(1+$F838)^0*Inputs!$B$21+Inputs!$B$22*(1+Inputs!$B$23)^0</f>
        <v>14515.837909086524</v>
      </c>
      <c r="R838" s="36">
        <f>Inputs!$B$12*(1+$B838)^1*$C838+Inputs!$B$29*(1+$D838)^1*Inputs!$B$19+Inputs!$B$30*(1+$E838)^1*Inputs!$B$20+Inputs!$B$31*(1+$F838)^1*Inputs!$B$21+Inputs!$B$22*(1+Inputs!$B$23)^1</f>
        <v>15603.575559086807</v>
      </c>
      <c r="S838" s="36">
        <f>Inputs!$B$12*(1+$B838)^2*$C838+Inputs!$B$29*(1+$D838)^2*Inputs!$B$19+Inputs!$B$30*(1+$E838)^2*Inputs!$B$20+Inputs!$B$31*(1+$F838)^2*Inputs!$B$21+Inputs!$B$22*(1+Inputs!$B$23)^2</f>
        <v>16810.609555902829</v>
      </c>
      <c r="T838" s="36">
        <f>Inputs!$B$12*(1+$B838)^3*$C838+Inputs!$B$29*(1+$D838)^3*Inputs!$B$19+Inputs!$B$30*(1+$E838)^3*Inputs!$B$20+Inputs!$B$31*(1+$F838)^3*Inputs!$B$21+Inputs!$B$22*(1+Inputs!$B$23)^3</f>
        <v>18151.09752918288</v>
      </c>
      <c r="U838" s="36">
        <f>Inputs!$B$12*(1+$B838)^4*$C838+Inputs!$B$29*(1+$D838)^4*Inputs!$B$19+Inputs!$B$30*(1+$E838)^4*Inputs!$B$20+Inputs!$B$31*(1+$F838)^4*Inputs!$B$21+Inputs!$B$22*(1+Inputs!$B$23)^4</f>
        <v>19640.931298468917</v>
      </c>
      <c r="V838" s="35">
        <f>Inputs!$B$13/(Q838*(1-$G838))</f>
        <v>1.0371853017200816</v>
      </c>
      <c r="W838" s="36">
        <f>Inputs!$B$13</f>
        <v>12660</v>
      </c>
      <c r="X838" s="36">
        <f t="shared" si="123"/>
        <v>13647.719620338157</v>
      </c>
      <c r="Y838" s="36">
        <f t="shared" si="124"/>
        <v>14745.524912510708</v>
      </c>
      <c r="Z838" s="36">
        <f t="shared" si="125"/>
        <v>15966.765380475656</v>
      </c>
      <c r="AA838" s="36">
        <f t="shared" si="126"/>
        <v>17326.462082015601</v>
      </c>
      <c r="AB838" s="36">
        <f t="shared" si="127"/>
        <v>56541.967250071182</v>
      </c>
      <c r="AC838" s="36">
        <f t="shared" si="128"/>
        <v>240569.11365912127</v>
      </c>
      <c r="AD838" s="36">
        <f t="shared" si="129"/>
        <v>153979.24563876216</v>
      </c>
    </row>
    <row r="839" spans="1:30" ht="14.25" customHeight="1" x14ac:dyDescent="0.25">
      <c r="A839" s="16">
        <v>823</v>
      </c>
      <c r="B839" s="34">
        <v>0.178135863118983</v>
      </c>
      <c r="C839" s="34">
        <v>9.2238819286568199E-2</v>
      </c>
      <c r="D839" s="34">
        <v>1.9699036751239601E-2</v>
      </c>
      <c r="E839" s="34">
        <v>6.29128700562923E-2</v>
      </c>
      <c r="F839" s="34">
        <v>2.54273851712319E-2</v>
      </c>
      <c r="G839" s="34">
        <v>0.19981741860657701</v>
      </c>
      <c r="H839" s="35">
        <v>0.99619411621633602</v>
      </c>
      <c r="I839" s="34">
        <v>9.4797269539894299E-2</v>
      </c>
      <c r="J839" s="34">
        <v>3.0977575337725501E-2</v>
      </c>
      <c r="K839" s="36">
        <f>Inputs!$B$12*(1+$B839)^4</f>
        <v>115593.32489025657</v>
      </c>
      <c r="L839" s="36">
        <f t="shared" si="120"/>
        <v>15810.396855195675</v>
      </c>
      <c r="M839" s="36">
        <f t="shared" si="121"/>
        <v>216214.57396071262</v>
      </c>
      <c r="N839" s="37">
        <f>M839/Inputs!$B$6</f>
        <v>329.59538713523267</v>
      </c>
      <c r="O839" s="38">
        <f>IF(N839&gt;Inputs!$B$4,1,0)</f>
        <v>0</v>
      </c>
      <c r="P839" s="34">
        <f t="shared" si="122"/>
        <v>6.3819694202168792E-2</v>
      </c>
      <c r="Q839" s="36">
        <f>Inputs!$B$12*(1+$B839)^0*$C839+Inputs!$B$29*(1+$D839)^0*Inputs!$B$19+Inputs!$B$30*(1+$E839)^0*Inputs!$B$20+Inputs!$B$31*(1+$F839)^0*Inputs!$B$21+Inputs!$B$22*(1+Inputs!$B$23)^0</f>
        <v>13556.373184621014</v>
      </c>
      <c r="R839" s="36">
        <f>Inputs!$B$12*(1+$B839)^1*$C839+Inputs!$B$29*(1+$D839)^1*Inputs!$B$19+Inputs!$B$30*(1+$E839)^1*Inputs!$B$20+Inputs!$B$31*(1+$F839)^1*Inputs!$B$21+Inputs!$B$22*(1+Inputs!$B$23)^1</f>
        <v>14810.9017274814</v>
      </c>
      <c r="S839" s="36">
        <f>Inputs!$B$12*(1+$B839)^2*$C839+Inputs!$B$29*(1+$D839)^2*Inputs!$B$19+Inputs!$B$30*(1+$E839)^2*Inputs!$B$20+Inputs!$B$31*(1+$F839)^2*Inputs!$B$21+Inputs!$B$22*(1+Inputs!$B$23)^2</f>
        <v>16253.111568381475</v>
      </c>
      <c r="T839" s="36">
        <f>Inputs!$B$12*(1+$B839)^3*$C839+Inputs!$B$29*(1+$D839)^3*Inputs!$B$19+Inputs!$B$30*(1+$E839)^3*Inputs!$B$20+Inputs!$B$31*(1+$F839)^3*Inputs!$B$21+Inputs!$B$22*(1+Inputs!$B$23)^3</f>
        <v>17914.948881259479</v>
      </c>
      <c r="U839" s="36">
        <f>Inputs!$B$12*(1+$B839)^4*$C839+Inputs!$B$29*(1+$D839)^4*Inputs!$B$19+Inputs!$B$30*(1+$E839)^4*Inputs!$B$20+Inputs!$B$31*(1+$F839)^4*Inputs!$B$21+Inputs!$B$22*(1+Inputs!$B$23)^4</f>
        <v>19833.972448068824</v>
      </c>
      <c r="V839" s="35">
        <f>Inputs!$B$13/(Q839*(1-$G839))</f>
        <v>1.1670812628451115</v>
      </c>
      <c r="W839" s="36">
        <f>Inputs!$B$13</f>
        <v>12660</v>
      </c>
      <c r="X839" s="36">
        <f t="shared" si="123"/>
        <v>13325.262653903692</v>
      </c>
      <c r="Y839" s="36">
        <f t="shared" si="124"/>
        <v>14067.192212495087</v>
      </c>
      <c r="Z839" s="36">
        <f t="shared" si="125"/>
        <v>14893.098461295822</v>
      </c>
      <c r="AA839" s="36">
        <f t="shared" si="126"/>
        <v>15810.396855195675</v>
      </c>
      <c r="AB839" s="36">
        <f t="shared" si="127"/>
        <v>53821.036045778135</v>
      </c>
      <c r="AC839" s="36">
        <f t="shared" si="128"/>
        <v>255409.63206844867</v>
      </c>
      <c r="AD839" s="36">
        <f t="shared" si="129"/>
        <v>162393.53791493448</v>
      </c>
    </row>
    <row r="840" spans="1:30" ht="14.25" customHeight="1" x14ac:dyDescent="0.25">
      <c r="A840" s="16">
        <v>824</v>
      </c>
      <c r="B840" s="34">
        <v>0.30183516508730901</v>
      </c>
      <c r="C840" s="34">
        <v>9.7409180516095997E-2</v>
      </c>
      <c r="D840" s="34">
        <v>2.1478273777886098E-2</v>
      </c>
      <c r="E840" s="34">
        <v>5.30167189156718E-2</v>
      </c>
      <c r="F840" s="34">
        <v>4.1377816062413498E-3</v>
      </c>
      <c r="G840" s="34">
        <v>0.172504286988481</v>
      </c>
      <c r="H840" s="35">
        <v>1.13342615357094</v>
      </c>
      <c r="I840" s="34">
        <v>9.2898200044632895E-2</v>
      </c>
      <c r="J840" s="34">
        <v>1.7744802319745599E-2</v>
      </c>
      <c r="K840" s="36">
        <f>Inputs!$B$12*(1+$B840)^4</f>
        <v>172335.69676455896</v>
      </c>
      <c r="L840" s="36">
        <f t="shared" si="120"/>
        <v>23883.279979074898</v>
      </c>
      <c r="M840" s="36">
        <f t="shared" si="121"/>
        <v>273391.55692438432</v>
      </c>
      <c r="N840" s="37">
        <f>M840/Inputs!$B$6</f>
        <v>416.75542214082975</v>
      </c>
      <c r="O840" s="38">
        <f>IF(N840&gt;Inputs!$B$4,1,0)</f>
        <v>1</v>
      </c>
      <c r="P840" s="34">
        <f t="shared" si="122"/>
        <v>7.51533977248873E-2</v>
      </c>
      <c r="Q840" s="36">
        <f>Inputs!$B$12*(1+$B840)^0*$C840+Inputs!$B$29*(1+$D840)^0*Inputs!$B$19+Inputs!$B$30*(1+$E840)^0*Inputs!$B$20+Inputs!$B$31*(1+$F840)^0*Inputs!$B$21+Inputs!$B$22*(1+Inputs!$B$23)^0</f>
        <v>13866.59485839268</v>
      </c>
      <c r="R840" s="36">
        <f>Inputs!$B$12*(1+$B840)^1*$C840+Inputs!$B$29*(1+$D840)^1*Inputs!$B$19+Inputs!$B$30*(1+$E840)^1*Inputs!$B$20+Inputs!$B$31*(1+$F840)^1*Inputs!$B$21+Inputs!$B$22*(1+Inputs!$B$23)^1</f>
        <v>15784.300525666211</v>
      </c>
      <c r="S840" s="36">
        <f>Inputs!$B$12*(1+$B840)^2*$C840+Inputs!$B$29*(1+$D840)^2*Inputs!$B$19+Inputs!$B$30*(1+$E840)^2*Inputs!$B$20+Inputs!$B$31*(1+$F840)^2*Inputs!$B$21+Inputs!$B$22*(1+Inputs!$B$23)^2</f>
        <v>18241.055854522223</v>
      </c>
      <c r="T840" s="36">
        <f>Inputs!$B$12*(1+$B840)^3*$C840+Inputs!$B$29*(1+$D840)^3*Inputs!$B$19+Inputs!$B$30*(1+$E840)^3*Inputs!$B$20+Inputs!$B$31*(1+$F840)^3*Inputs!$B$21+Inputs!$B$22*(1+Inputs!$B$23)^3</f>
        <v>21397.92239838071</v>
      </c>
      <c r="U840" s="36">
        <f>Inputs!$B$12*(1+$B840)^4*$C840+Inputs!$B$29*(1+$D840)^4*Inputs!$B$19+Inputs!$B$30*(1+$E840)^4*Inputs!$B$20+Inputs!$B$31*(1+$F840)^4*Inputs!$B$21+Inputs!$B$22*(1+Inputs!$B$23)^4</f>
        <v>25464.490295075477</v>
      </c>
      <c r="V840" s="35">
        <f>Inputs!$B$13/(Q840*(1-$G840))</f>
        <v>1.1033114525590075</v>
      </c>
      <c r="W840" s="36">
        <f>Inputs!$B$13</f>
        <v>12660</v>
      </c>
      <c r="X840" s="36">
        <f t="shared" si="123"/>
        <v>14509.172809704216</v>
      </c>
      <c r="Y840" s="36">
        <f t="shared" si="124"/>
        <v>16881.101051162324</v>
      </c>
      <c r="Z840" s="36">
        <f t="shared" si="125"/>
        <v>19935.916553021838</v>
      </c>
      <c r="AA840" s="36">
        <f t="shared" si="126"/>
        <v>23883.279979074898</v>
      </c>
      <c r="AB840" s="36">
        <f t="shared" si="127"/>
        <v>65954.81178176681</v>
      </c>
      <c r="AC840" s="36">
        <f t="shared" si="128"/>
        <v>323432.93579395075</v>
      </c>
      <c r="AD840" s="36">
        <f t="shared" si="129"/>
        <v>207436.74514261752</v>
      </c>
    </row>
    <row r="841" spans="1:30" ht="14.25" customHeight="1" x14ac:dyDescent="0.25">
      <c r="A841" s="16">
        <v>825</v>
      </c>
      <c r="B841" s="34">
        <v>0.29651814488885098</v>
      </c>
      <c r="C841" s="34">
        <v>6.9194068325716104E-2</v>
      </c>
      <c r="D841" s="34">
        <v>4.92592163697868E-2</v>
      </c>
      <c r="E841" s="34">
        <v>5.4457665348215098E-2</v>
      </c>
      <c r="F841" s="34">
        <v>1.9495776852652E-2</v>
      </c>
      <c r="G841" s="34">
        <v>0.21034168743798701</v>
      </c>
      <c r="H841" s="35">
        <v>1.00017672592615</v>
      </c>
      <c r="I841" s="34">
        <v>9.8261286765093006E-2</v>
      </c>
      <c r="J841" s="34">
        <v>2.33513828352068E-2</v>
      </c>
      <c r="K841" s="36">
        <f>Inputs!$B$12*(1+$B841)^4</f>
        <v>169537.45010063957</v>
      </c>
      <c r="L841" s="36">
        <f t="shared" si="120"/>
        <v>16680.106753797329</v>
      </c>
      <c r="M841" s="36">
        <f t="shared" si="121"/>
        <v>197095.38307213772</v>
      </c>
      <c r="N841" s="37">
        <f>M841/Inputs!$B$6</f>
        <v>300.45027907338067</v>
      </c>
      <c r="O841" s="38">
        <f>IF(N841&gt;Inputs!$B$4,1,0)</f>
        <v>0</v>
      </c>
      <c r="P841" s="34">
        <f t="shared" si="122"/>
        <v>7.490990392988621E-2</v>
      </c>
      <c r="Q841" s="36">
        <f>Inputs!$B$12*(1+$B841)^0*$C841+Inputs!$B$29*(1+$D841)^0*Inputs!$B$19+Inputs!$B$30*(1+$E841)^0*Inputs!$B$20+Inputs!$B$31*(1+$F841)^0*Inputs!$B$21+Inputs!$B$22*(1+Inputs!$B$23)^0</f>
        <v>12173.68812696989</v>
      </c>
      <c r="R841" s="36">
        <f>Inputs!$B$12*(1+$B841)^1*$C841+Inputs!$B$29*(1+$D841)^1*Inputs!$B$19+Inputs!$B$30*(1+$E841)^1*Inputs!$B$20+Inputs!$B$31*(1+$F841)^1*Inputs!$B$21+Inputs!$B$22*(1+Inputs!$B$23)^1</f>
        <v>13722.911403791224</v>
      </c>
      <c r="S841" s="36">
        <f>Inputs!$B$12*(1+$B841)^2*$C841+Inputs!$B$29*(1+$D841)^2*Inputs!$B$19+Inputs!$B$30*(1+$E841)^2*Inputs!$B$20+Inputs!$B$31*(1+$F841)^2*Inputs!$B$21+Inputs!$B$22*(1+Inputs!$B$23)^2</f>
        <v>15652.254163750327</v>
      </c>
      <c r="T841" s="36">
        <f>Inputs!$B$12*(1+$B841)^3*$C841+Inputs!$B$29*(1+$D841)^3*Inputs!$B$19+Inputs!$B$30*(1+$E841)^3*Inputs!$B$20+Inputs!$B$31*(1+$F841)^3*Inputs!$B$21+Inputs!$B$22*(1+Inputs!$B$23)^3</f>
        <v>18070.724010882732</v>
      </c>
      <c r="U841" s="36">
        <f>Inputs!$B$12*(1+$B841)^4*$C841+Inputs!$B$29*(1+$D841)^4*Inputs!$B$19+Inputs!$B$30*(1+$E841)^4*Inputs!$B$20+Inputs!$B$31*(1+$F841)^4*Inputs!$B$21+Inputs!$B$22*(1+Inputs!$B$23)^4</f>
        <v>21119.462939909507</v>
      </c>
      <c r="V841" s="35">
        <f>Inputs!$B$13/(Q841*(1-$G841))</f>
        <v>1.3169592065532931</v>
      </c>
      <c r="W841" s="36">
        <f>Inputs!$B$13</f>
        <v>12660</v>
      </c>
      <c r="X841" s="36">
        <f t="shared" si="123"/>
        <v>13412.915020455834</v>
      </c>
      <c r="Y841" s="36">
        <f t="shared" si="124"/>
        <v>14319.821987683696</v>
      </c>
      <c r="Z841" s="36">
        <f t="shared" si="125"/>
        <v>15402.316792057349</v>
      </c>
      <c r="AA841" s="36">
        <f t="shared" si="126"/>
        <v>16680.106753797329</v>
      </c>
      <c r="AB841" s="36">
        <f t="shared" si="127"/>
        <v>54483.4093133028</v>
      </c>
      <c r="AC841" s="36">
        <f t="shared" si="128"/>
        <v>227868.53829520455</v>
      </c>
      <c r="AD841" s="36">
        <f t="shared" si="129"/>
        <v>142611.97375883491</v>
      </c>
    </row>
    <row r="842" spans="1:30" ht="14.25" customHeight="1" x14ac:dyDescent="0.25">
      <c r="A842" s="16">
        <v>826</v>
      </c>
      <c r="B842" s="34">
        <v>0.266010580189465</v>
      </c>
      <c r="C842" s="34">
        <v>0.10224108937755801</v>
      </c>
      <c r="D842" s="34">
        <v>1.21186404646309E-2</v>
      </c>
      <c r="E842" s="34">
        <v>3.9826460556982003E-2</v>
      </c>
      <c r="F842" s="34">
        <v>-5.9650333170442899E-3</v>
      </c>
      <c r="G842" s="34">
        <v>0.18422203927684699</v>
      </c>
      <c r="H842" s="35">
        <v>1.1152733460011699</v>
      </c>
      <c r="I842" s="34">
        <v>9.0050614650447794E-2</v>
      </c>
      <c r="J842" s="34">
        <v>2.5312264030757401E-2</v>
      </c>
      <c r="K842" s="36">
        <f>Inputs!$B$12*(1+$B842)^4</f>
        <v>154134.76015204759</v>
      </c>
      <c r="L842" s="36">
        <f t="shared" si="120"/>
        <v>21810.856864651123</v>
      </c>
      <c r="M842" s="36">
        <f t="shared" si="121"/>
        <v>287933.79245230078</v>
      </c>
      <c r="N842" s="37">
        <f>M842/Inputs!$B$6</f>
        <v>438.92346410411704</v>
      </c>
      <c r="O842" s="38">
        <f>IF(N842&gt;Inputs!$B$4,1,0)</f>
        <v>1</v>
      </c>
      <c r="P842" s="34">
        <f t="shared" si="122"/>
        <v>6.4738350619690396E-2</v>
      </c>
      <c r="Q842" s="36">
        <f>Inputs!$B$12*(1+$B842)^0*$C842+Inputs!$B$29*(1+$D842)^0*Inputs!$B$19+Inputs!$B$30*(1+$E842)^0*Inputs!$B$20+Inputs!$B$31*(1+$F842)^0*Inputs!$B$21+Inputs!$B$22*(1+Inputs!$B$23)^0</f>
        <v>14156.509390080402</v>
      </c>
      <c r="R842" s="36">
        <f>Inputs!$B$12*(1+$B842)^1*$C842+Inputs!$B$29*(1+$D842)^1*Inputs!$B$19+Inputs!$B$30*(1+$E842)^1*Inputs!$B$20+Inputs!$B$31*(1+$F842)^1*Inputs!$B$21+Inputs!$B$22*(1+Inputs!$B$23)^1</f>
        <v>15832.376257963158</v>
      </c>
      <c r="S842" s="36">
        <f>Inputs!$B$12*(1+$B842)^2*$C842+Inputs!$B$29*(1+$D842)^2*Inputs!$B$19+Inputs!$B$30*(1+$E842)^2*Inputs!$B$20+Inputs!$B$31*(1+$F842)^2*Inputs!$B$21+Inputs!$B$22*(1+Inputs!$B$23)^2</f>
        <v>17944.88465315639</v>
      </c>
      <c r="T842" s="36">
        <f>Inputs!$B$12*(1+$B842)^3*$C842+Inputs!$B$29*(1+$D842)^3*Inputs!$B$19+Inputs!$B$30*(1+$E842)^3*Inputs!$B$20+Inputs!$B$31*(1+$F842)^3*Inputs!$B$21+Inputs!$B$22*(1+Inputs!$B$23)^3</f>
        <v>20609.607105819348</v>
      </c>
      <c r="U842" s="36">
        <f>Inputs!$B$12*(1+$B842)^4*$C842+Inputs!$B$29*(1+$D842)^4*Inputs!$B$19+Inputs!$B$30*(1+$E842)^4*Inputs!$B$20+Inputs!$B$31*(1+$F842)^4*Inputs!$B$21+Inputs!$B$22*(1+Inputs!$B$23)^4</f>
        <v>23972.837220262842</v>
      </c>
      <c r="V842" s="35">
        <f>Inputs!$B$13/(Q842*(1-$G842))</f>
        <v>1.0962397765714704</v>
      </c>
      <c r="W842" s="36">
        <f>Inputs!$B$13</f>
        <v>12660</v>
      </c>
      <c r="X842" s="36">
        <f t="shared" si="123"/>
        <v>14220.166032880566</v>
      </c>
      <c r="Y842" s="36">
        <f t="shared" si="124"/>
        <v>16187.21608757731</v>
      </c>
      <c r="Z842" s="36">
        <f t="shared" si="125"/>
        <v>18670.936059456199</v>
      </c>
      <c r="AA842" s="36">
        <f t="shared" si="126"/>
        <v>21810.856864651123</v>
      </c>
      <c r="AB842" s="36">
        <f t="shared" si="127"/>
        <v>63476.392073019386</v>
      </c>
      <c r="AC842" s="36">
        <f t="shared" si="128"/>
        <v>345435.72423892532</v>
      </c>
      <c r="AD842" s="36">
        <f t="shared" si="129"/>
        <v>224457.40037928137</v>
      </c>
    </row>
    <row r="843" spans="1:30" ht="14.25" customHeight="1" x14ac:dyDescent="0.25">
      <c r="A843" s="16">
        <v>827</v>
      </c>
      <c r="B843" s="34">
        <v>0.36755514661154398</v>
      </c>
      <c r="C843" s="34">
        <v>6.7675579539900194E-2</v>
      </c>
      <c r="D843" s="34">
        <v>2.7319153069562101E-2</v>
      </c>
      <c r="E843" s="34">
        <v>4.2859475100161602E-2</v>
      </c>
      <c r="F843" s="34">
        <v>2.97921834324897E-2</v>
      </c>
      <c r="G843" s="34">
        <v>0.18340659816813701</v>
      </c>
      <c r="H843" s="35">
        <v>1.08413147025023</v>
      </c>
      <c r="I843" s="34">
        <v>9.5297633892702294E-2</v>
      </c>
      <c r="J843" s="34">
        <v>2.57241322141375E-2</v>
      </c>
      <c r="K843" s="36">
        <f>Inputs!$B$12*(1+$B843)^4</f>
        <v>209860.47110582652</v>
      </c>
      <c r="L843" s="36">
        <f t="shared" si="120"/>
        <v>20656.110843499533</v>
      </c>
      <c r="M843" s="36">
        <f t="shared" si="121"/>
        <v>253713.38717878517</v>
      </c>
      <c r="N843" s="37">
        <f>M843/Inputs!$B$6</f>
        <v>386.75821216278229</v>
      </c>
      <c r="O843" s="38">
        <f>IF(N843&gt;Inputs!$B$4,1,0)</f>
        <v>0</v>
      </c>
      <c r="P843" s="34">
        <f t="shared" si="122"/>
        <v>6.9573501678564798E-2</v>
      </c>
      <c r="Q843" s="36">
        <f>Inputs!$B$12*(1+$B843)^0*$C843+Inputs!$B$29*(1+$D843)^0*Inputs!$B$19+Inputs!$B$30*(1+$E843)^0*Inputs!$B$20+Inputs!$B$31*(1+$F843)^0*Inputs!$B$21+Inputs!$B$22*(1+Inputs!$B$23)^0</f>
        <v>12082.578799820934</v>
      </c>
      <c r="R843" s="36">
        <f>Inputs!$B$12*(1+$B843)^1*$C843+Inputs!$B$29*(1+$D843)^1*Inputs!$B$19+Inputs!$B$30*(1+$E843)^1*Inputs!$B$20+Inputs!$B$31*(1+$F843)^1*Inputs!$B$21+Inputs!$B$22*(1+Inputs!$B$23)^1</f>
        <v>13838.21037611155</v>
      </c>
      <c r="S843" s="36">
        <f>Inputs!$B$12*(1+$B843)^2*$C843+Inputs!$B$29*(1+$D843)^2*Inputs!$B$19+Inputs!$B$30*(1+$E843)^2*Inputs!$B$20+Inputs!$B$31*(1+$F843)^2*Inputs!$B$21+Inputs!$B$22*(1+Inputs!$B$23)^2</f>
        <v>16151.416000027584</v>
      </c>
      <c r="T843" s="36">
        <f>Inputs!$B$12*(1+$B843)^3*$C843+Inputs!$B$29*(1+$D843)^3*Inputs!$B$19+Inputs!$B$30*(1+$E843)^3*Inputs!$B$20+Inputs!$B$31*(1+$F843)^3*Inputs!$B$21+Inputs!$B$22*(1+Inputs!$B$23)^3</f>
        <v>19224.145764149878</v>
      </c>
      <c r="U843" s="36">
        <f>Inputs!$B$12*(1+$B843)^4*$C843+Inputs!$B$29*(1+$D843)^4*Inputs!$B$19+Inputs!$B$30*(1+$E843)^4*Inputs!$B$20+Inputs!$B$31*(1+$F843)^4*Inputs!$B$21+Inputs!$B$22*(1+Inputs!$B$23)^4</f>
        <v>23332.471156226544</v>
      </c>
      <c r="V843" s="35">
        <f>Inputs!$B$13/(Q843*(1-$G843))</f>
        <v>1.2831227437207493</v>
      </c>
      <c r="W843" s="36">
        <f>Inputs!$B$13</f>
        <v>12660</v>
      </c>
      <c r="X843" s="36">
        <f t="shared" si="123"/>
        <v>13937.372584208728</v>
      </c>
      <c r="Y843" s="36">
        <f t="shared" si="124"/>
        <v>15611.023309188198</v>
      </c>
      <c r="Z843" s="36">
        <f t="shared" si="125"/>
        <v>17799.989240729617</v>
      </c>
      <c r="AA843" s="36">
        <f t="shared" si="126"/>
        <v>20656.110843499533</v>
      </c>
      <c r="AB843" s="36">
        <f t="shared" si="127"/>
        <v>60527.890411775894</v>
      </c>
      <c r="AC843" s="36">
        <f t="shared" si="128"/>
        <v>304533.6350577182</v>
      </c>
      <c r="AD843" s="36">
        <f t="shared" si="129"/>
        <v>193185.49676700926</v>
      </c>
    </row>
    <row r="844" spans="1:30" ht="14.25" customHeight="1" x14ac:dyDescent="0.25">
      <c r="A844" s="16">
        <v>828</v>
      </c>
      <c r="B844" s="34">
        <v>0.29128220660791299</v>
      </c>
      <c r="C844" s="34">
        <v>5.7363405898292197E-2</v>
      </c>
      <c r="D844" s="34">
        <v>3.2398408493542398E-2</v>
      </c>
      <c r="E844" s="34">
        <v>3.0056156460732199E-2</v>
      </c>
      <c r="F844" s="34">
        <v>1.07184949305946E-2</v>
      </c>
      <c r="G844" s="34">
        <v>0.179408241802096</v>
      </c>
      <c r="H844" s="35">
        <v>0.99970408975803404</v>
      </c>
      <c r="I844" s="34">
        <v>0.10715971241779</v>
      </c>
      <c r="J844" s="34">
        <v>2.5860236380554898E-2</v>
      </c>
      <c r="K844" s="36">
        <f>Inputs!$B$12*(1+$B844)^4</f>
        <v>166815.31388299388</v>
      </c>
      <c r="L844" s="36">
        <f t="shared" si="120"/>
        <v>14982.445950454199</v>
      </c>
      <c r="M844" s="36">
        <f t="shared" si="121"/>
        <v>164166.1593383906</v>
      </c>
      <c r="N844" s="37">
        <f>M844/Inputs!$B$6</f>
        <v>250.2532916743759</v>
      </c>
      <c r="O844" s="38">
        <f>IF(N844&gt;Inputs!$B$4,1,0)</f>
        <v>0</v>
      </c>
      <c r="P844" s="34">
        <f t="shared" si="122"/>
        <v>8.1299476037235099E-2</v>
      </c>
      <c r="Q844" s="36">
        <f>Inputs!$B$12*(1+$B844)^0*$C844+Inputs!$B$29*(1+$D844)^0*Inputs!$B$19+Inputs!$B$30*(1+$E844)^0*Inputs!$B$20+Inputs!$B$31*(1+$F844)^0*Inputs!$B$21+Inputs!$B$22*(1+Inputs!$B$23)^0</f>
        <v>11463.848381324453</v>
      </c>
      <c r="R844" s="36">
        <f>Inputs!$B$12*(1+$B844)^1*$C844+Inputs!$B$29*(1+$D844)^1*Inputs!$B$19+Inputs!$B$30*(1+$E844)^1*Inputs!$B$20+Inputs!$B$31*(1+$F844)^1*Inputs!$B$21+Inputs!$B$22*(1+Inputs!$B$23)^1</f>
        <v>12628.08303110761</v>
      </c>
      <c r="S844" s="36">
        <f>Inputs!$B$12*(1+$B844)^2*$C844+Inputs!$B$29*(1+$D844)^2*Inputs!$B$19+Inputs!$B$30*(1+$E844)^2*Inputs!$B$20+Inputs!$B$31*(1+$F844)^2*Inputs!$B$21+Inputs!$B$22*(1+Inputs!$B$23)^2</f>
        <v>14088.51752496458</v>
      </c>
      <c r="T844" s="36">
        <f>Inputs!$B$12*(1+$B844)^3*$C844+Inputs!$B$29*(1+$D844)^3*Inputs!$B$19+Inputs!$B$30*(1+$E844)^3*Inputs!$B$20+Inputs!$B$31*(1+$F844)^3*Inputs!$B$21+Inputs!$B$22*(1+Inputs!$B$23)^3</f>
        <v>15930.336186029546</v>
      </c>
      <c r="U844" s="36">
        <f>Inputs!$B$12*(1+$B844)^4*$C844+Inputs!$B$29*(1+$D844)^4*Inputs!$B$19+Inputs!$B$30*(1+$E844)^4*Inputs!$B$20+Inputs!$B$31*(1+$F844)^4*Inputs!$B$21+Inputs!$B$22*(1+Inputs!$B$23)^4</f>
        <v>18263.503833949704</v>
      </c>
      <c r="V844" s="35">
        <f>Inputs!$B$13/(Q844*(1-$G844))</f>
        <v>1.3457863574170976</v>
      </c>
      <c r="W844" s="36">
        <f>Inputs!$B$13</f>
        <v>12660</v>
      </c>
      <c r="X844" s="36">
        <f t="shared" si="123"/>
        <v>13049.142833479869</v>
      </c>
      <c r="Y844" s="36">
        <f t="shared" si="124"/>
        <v>13558.01531249734</v>
      </c>
      <c r="Z844" s="36">
        <f t="shared" si="125"/>
        <v>14199.45738142472</v>
      </c>
      <c r="AA844" s="36">
        <f t="shared" si="126"/>
        <v>14982.445950454199</v>
      </c>
      <c r="AB844" s="36">
        <f t="shared" si="127"/>
        <v>50526.009316109048</v>
      </c>
      <c r="AC844" s="36">
        <f t="shared" si="128"/>
        <v>189052.82411970812</v>
      </c>
      <c r="AD844" s="36">
        <f t="shared" si="129"/>
        <v>113640.15002228155</v>
      </c>
    </row>
    <row r="845" spans="1:30" ht="14.25" customHeight="1" x14ac:dyDescent="0.25">
      <c r="A845" s="16">
        <v>829</v>
      </c>
      <c r="B845" s="34">
        <v>0.35189986301776899</v>
      </c>
      <c r="C845" s="34">
        <v>5.0956423408486697E-2</v>
      </c>
      <c r="D845" s="34">
        <v>2.03585188092427E-2</v>
      </c>
      <c r="E845" s="34">
        <v>4.6341561050678201E-2</v>
      </c>
      <c r="F845" s="34">
        <v>1.2129236448173999E-2</v>
      </c>
      <c r="G845" s="34">
        <v>0.18601640763704</v>
      </c>
      <c r="H845" s="35">
        <v>1.0860243252539401</v>
      </c>
      <c r="I845" s="34">
        <v>0.107948627217671</v>
      </c>
      <c r="J845" s="34">
        <v>2.74783029622791E-2</v>
      </c>
      <c r="K845" s="36">
        <f>Inputs!$B$12*(1+$B845)^4</f>
        <v>200414.59551547046</v>
      </c>
      <c r="L845" s="36">
        <f t="shared" si="120"/>
        <v>16746.95289170734</v>
      </c>
      <c r="M845" s="36">
        <f t="shared" si="121"/>
        <v>180890.7213588001</v>
      </c>
      <c r="N845" s="37">
        <f>M845/Inputs!$B$6</f>
        <v>275.74805085182942</v>
      </c>
      <c r="O845" s="38">
        <f>IF(N845&gt;Inputs!$B$4,1,0)</f>
        <v>0</v>
      </c>
      <c r="P845" s="34">
        <f t="shared" si="122"/>
        <v>8.0470324255391898E-2</v>
      </c>
      <c r="Q845" s="36">
        <f>Inputs!$B$12*(1+$B845)^0*$C845+Inputs!$B$29*(1+$D845)^0*Inputs!$B$19+Inputs!$B$30*(1+$E845)^0*Inputs!$B$20+Inputs!$B$31*(1+$F845)^0*Inputs!$B$21+Inputs!$B$22*(1+Inputs!$B$23)^0</f>
        <v>11079.429431936122</v>
      </c>
      <c r="R845" s="36">
        <f>Inputs!$B$12*(1+$B845)^1*$C845+Inputs!$B$29*(1+$D845)^1*Inputs!$B$19+Inputs!$B$30*(1+$E845)^1*Inputs!$B$20+Inputs!$B$31*(1+$F845)^1*Inputs!$B$21+Inputs!$B$22*(1+Inputs!$B$23)^1</f>
        <v>12324.551863597797</v>
      </c>
      <c r="S845" s="36">
        <f>Inputs!$B$12*(1+$B845)^2*$C845+Inputs!$B$29*(1+$D845)^2*Inputs!$B$19+Inputs!$B$30*(1+$E845)^2*Inputs!$B$20+Inputs!$B$31*(1+$F845)^2*Inputs!$B$21+Inputs!$B$22*(1+Inputs!$B$23)^2</f>
        <v>13953.63325507359</v>
      </c>
      <c r="T845" s="36">
        <f>Inputs!$B$12*(1+$B845)^3*$C845+Inputs!$B$29*(1+$D845)^3*Inputs!$B$19+Inputs!$B$30*(1+$E845)^3*Inputs!$B$20+Inputs!$B$31*(1+$F845)^3*Inputs!$B$21+Inputs!$B$22*(1+Inputs!$B$23)^3</f>
        <v>16100.128894682321</v>
      </c>
      <c r="U845" s="36">
        <f>Inputs!$B$12*(1+$B845)^4*$C845+Inputs!$B$29*(1+$D845)^4*Inputs!$B$19+Inputs!$B$30*(1+$E845)^4*Inputs!$B$20+Inputs!$B$31*(1+$F845)^4*Inputs!$B$21+Inputs!$B$22*(1+Inputs!$B$23)^4</f>
        <v>18944.388656950476</v>
      </c>
      <c r="V845" s="35">
        <f>Inputs!$B$13/(Q845*(1-$G845))</f>
        <v>1.4037851994022856</v>
      </c>
      <c r="W845" s="36">
        <f>Inputs!$B$13</f>
        <v>12660</v>
      </c>
      <c r="X845" s="36">
        <f t="shared" si="123"/>
        <v>13285.806334433184</v>
      </c>
      <c r="Y845" s="36">
        <f t="shared" si="124"/>
        <v>14139.663799538876</v>
      </c>
      <c r="Z845" s="36">
        <f t="shared" si="125"/>
        <v>15273.693438030978</v>
      </c>
      <c r="AA845" s="36">
        <f t="shared" si="126"/>
        <v>16746.95289170734</v>
      </c>
      <c r="AB845" s="36">
        <f t="shared" si="127"/>
        <v>52812.706244650748</v>
      </c>
      <c r="AC845" s="36">
        <f t="shared" si="128"/>
        <v>213832.00448341342</v>
      </c>
      <c r="AD845" s="36">
        <f t="shared" si="129"/>
        <v>128078.01511414936</v>
      </c>
    </row>
    <row r="846" spans="1:30" ht="14.25" customHeight="1" x14ac:dyDescent="0.25">
      <c r="A846" s="16">
        <v>830</v>
      </c>
      <c r="B846" s="34">
        <v>0.39051721861838501</v>
      </c>
      <c r="C846" s="34">
        <v>7.3285780490775901E-2</v>
      </c>
      <c r="D846" s="34">
        <v>2.2490497362719599E-2</v>
      </c>
      <c r="E846" s="34">
        <v>3.7871576050773501E-2</v>
      </c>
      <c r="F846" s="34">
        <v>1.45925320781994E-2</v>
      </c>
      <c r="G846" s="34">
        <v>0.178482748738614</v>
      </c>
      <c r="H846" s="35">
        <v>0.93420849785163096</v>
      </c>
      <c r="I846" s="34">
        <v>9.6555157867457594E-2</v>
      </c>
      <c r="J846" s="34">
        <v>2.00660033634949E-2</v>
      </c>
      <c r="K846" s="36">
        <f>Inputs!$B$12*(1+$B846)^4</f>
        <v>224314.18323358</v>
      </c>
      <c r="L846" s="36">
        <f t="shared" si="120"/>
        <v>19302.610670392878</v>
      </c>
      <c r="M846" s="36">
        <f t="shared" si="121"/>
        <v>220577.04256865487</v>
      </c>
      <c r="N846" s="37">
        <f>M846/Inputs!$B$6</f>
        <v>336.24549172051047</v>
      </c>
      <c r="O846" s="38">
        <f>IF(N846&gt;Inputs!$B$4,1,0)</f>
        <v>0</v>
      </c>
      <c r="P846" s="34">
        <f t="shared" si="122"/>
        <v>7.6489154503962695E-2</v>
      </c>
      <c r="Q846" s="36">
        <f>Inputs!$B$12*(1+$B846)^0*$C846+Inputs!$B$29*(1+$D846)^0*Inputs!$B$19+Inputs!$B$30*(1+$E846)^0*Inputs!$B$20+Inputs!$B$31*(1+$F846)^0*Inputs!$B$21+Inputs!$B$22*(1+Inputs!$B$23)^0</f>
        <v>12419.190856873476</v>
      </c>
      <c r="R846" s="36">
        <f>Inputs!$B$12*(1+$B846)^1*$C846+Inputs!$B$29*(1+$D846)^1*Inputs!$B$19+Inputs!$B$30*(1+$E846)^1*Inputs!$B$20+Inputs!$B$31*(1+$F846)^1*Inputs!$B$21+Inputs!$B$22*(1+Inputs!$B$23)^1</f>
        <v>14302.468698548535</v>
      </c>
      <c r="S846" s="36">
        <f>Inputs!$B$12*(1+$B846)^2*$C846+Inputs!$B$29*(1+$D846)^2*Inputs!$B$19+Inputs!$B$30*(1+$E846)^2*Inputs!$B$20+Inputs!$B$31*(1+$F846)^2*Inputs!$B$21+Inputs!$B$22*(1+Inputs!$B$23)^2</f>
        <v>16860.48772488119</v>
      </c>
      <c r="T846" s="36">
        <f>Inputs!$B$12*(1+$B846)^3*$C846+Inputs!$B$29*(1+$D846)^3*Inputs!$B$19+Inputs!$B$30*(1+$E846)^3*Inputs!$B$20+Inputs!$B$31*(1+$F846)^3*Inputs!$B$21+Inputs!$B$22*(1+Inputs!$B$23)^3</f>
        <v>20355.247227456886</v>
      </c>
      <c r="U846" s="36">
        <f>Inputs!$B$12*(1+$B846)^4*$C846+Inputs!$B$29*(1+$D846)^4*Inputs!$B$19+Inputs!$B$30*(1+$E846)^4*Inputs!$B$20+Inputs!$B$31*(1+$F846)^4*Inputs!$B$21+Inputs!$B$22*(1+Inputs!$B$23)^4</f>
        <v>25151.016953016104</v>
      </c>
      <c r="V846" s="35">
        <f>Inputs!$B$13/(Q846*(1-$G846))</f>
        <v>1.2408626618189069</v>
      </c>
      <c r="W846" s="36">
        <f>Inputs!$B$13</f>
        <v>12660</v>
      </c>
      <c r="X846" s="36">
        <f t="shared" si="123"/>
        <v>13679.01924892147</v>
      </c>
      <c r="Y846" s="36">
        <f t="shared" si="124"/>
        <v>15063.652737361566</v>
      </c>
      <c r="Z846" s="36">
        <f t="shared" si="125"/>
        <v>16903.991014951131</v>
      </c>
      <c r="AA846" s="36">
        <f t="shared" si="126"/>
        <v>19302.610670392878</v>
      </c>
      <c r="AB846" s="36">
        <f t="shared" si="127"/>
        <v>58212.178101798811</v>
      </c>
      <c r="AC846" s="36">
        <f t="shared" si="128"/>
        <v>257421.29127612637</v>
      </c>
      <c r="AD846" s="36">
        <f t="shared" si="129"/>
        <v>162364.86446685606</v>
      </c>
    </row>
    <row r="847" spans="1:30" ht="14.25" customHeight="1" x14ac:dyDescent="0.25">
      <c r="A847" s="16">
        <v>831</v>
      </c>
      <c r="B847" s="34">
        <v>0.51908697014415695</v>
      </c>
      <c r="C847" s="34">
        <v>4.66781333341003E-2</v>
      </c>
      <c r="D847" s="34">
        <v>1.99830342177457E-2</v>
      </c>
      <c r="E847" s="34">
        <v>3.7011487994883602E-2</v>
      </c>
      <c r="F847" s="34">
        <v>7.6262178584087497E-3</v>
      </c>
      <c r="G847" s="34">
        <v>0.17939079978877301</v>
      </c>
      <c r="H847" s="35">
        <v>1.0031126620608699</v>
      </c>
      <c r="I847" s="34">
        <v>9.2865430849122896E-2</v>
      </c>
      <c r="J847" s="34">
        <v>2.75079552889257E-2</v>
      </c>
      <c r="K847" s="36">
        <f>Inputs!$B$12*(1+$B847)^4</f>
        <v>319508.05015126575</v>
      </c>
      <c r="L847" s="36">
        <f t="shared" si="120"/>
        <v>19304.12225316064</v>
      </c>
      <c r="M847" s="36">
        <f t="shared" si="121"/>
        <v>252757.77191098197</v>
      </c>
      <c r="N847" s="37">
        <f>M847/Inputs!$B$6</f>
        <v>385.30148157161887</v>
      </c>
      <c r="O847" s="38">
        <f>IF(N847&gt;Inputs!$B$4,1,0)</f>
        <v>0</v>
      </c>
      <c r="P847" s="34">
        <f t="shared" si="122"/>
        <v>6.5357475560197192E-2</v>
      </c>
      <c r="Q847" s="36">
        <f>Inputs!$B$12*(1+$B847)^0*$C847+Inputs!$B$29*(1+$D847)^0*Inputs!$B$19+Inputs!$B$30*(1+$E847)^0*Inputs!$B$20+Inputs!$B$31*(1+$F847)^0*Inputs!$B$21+Inputs!$B$22*(1+Inputs!$B$23)^0</f>
        <v>10822.732027472939</v>
      </c>
      <c r="R847" s="36">
        <f>Inputs!$B$12*(1+$B847)^1*$C847+Inputs!$B$29*(1+$D847)^1*Inputs!$B$19+Inputs!$B$30*(1+$E847)^1*Inputs!$B$20+Inputs!$B$31*(1+$F847)^1*Inputs!$B$21+Inputs!$B$22*(1+Inputs!$B$23)^1</f>
        <v>12400.77980298275</v>
      </c>
      <c r="S847" s="36">
        <f>Inputs!$B$12*(1+$B847)^2*$C847+Inputs!$B$29*(1+$D847)^2*Inputs!$B$19+Inputs!$B$30*(1+$E847)^2*Inputs!$B$20+Inputs!$B$31*(1+$F847)^2*Inputs!$B$21+Inputs!$B$22*(1+Inputs!$B$23)^2</f>
        <v>14736.425056668424</v>
      </c>
      <c r="T847" s="36">
        <f>Inputs!$B$12*(1+$B847)^3*$C847+Inputs!$B$29*(1+$D847)^3*Inputs!$B$19+Inputs!$B$30*(1+$E847)^3*Inputs!$B$20+Inputs!$B$31*(1+$F847)^3*Inputs!$B$21+Inputs!$B$22*(1+Inputs!$B$23)^3</f>
        <v>18221.489736072654</v>
      </c>
      <c r="U847" s="36">
        <f>Inputs!$B$12*(1+$B847)^4*$C847+Inputs!$B$29*(1+$D847)^4*Inputs!$B$19+Inputs!$B$30*(1+$E847)^4*Inputs!$B$20+Inputs!$B$31*(1+$F847)^4*Inputs!$B$21+Inputs!$B$22*(1+Inputs!$B$23)^4</f>
        <v>23451.140311452262</v>
      </c>
      <c r="V847" s="35">
        <f>Inputs!$B$13/(Q847*(1-$G847))</f>
        <v>1.425477670219198</v>
      </c>
      <c r="W847" s="36">
        <f>Inputs!$B$13</f>
        <v>12660</v>
      </c>
      <c r="X847" s="36">
        <f t="shared" si="123"/>
        <v>13431.420244241339</v>
      </c>
      <c r="Y847" s="36">
        <f t="shared" si="124"/>
        <v>14684.28441805645</v>
      </c>
      <c r="Z847" s="36">
        <f t="shared" si="125"/>
        <v>16578.141539764722</v>
      </c>
      <c r="AA847" s="36">
        <f t="shared" si="126"/>
        <v>19304.12225316064</v>
      </c>
      <c r="AB847" s="36">
        <f t="shared" si="127"/>
        <v>58084.405280617182</v>
      </c>
      <c r="AC847" s="36">
        <f t="shared" si="128"/>
        <v>303486.92349237815</v>
      </c>
      <c r="AD847" s="36">
        <f t="shared" si="129"/>
        <v>194673.36663036479</v>
      </c>
    </row>
    <row r="848" spans="1:30" ht="14.25" customHeight="1" x14ac:dyDescent="0.25">
      <c r="A848" s="16">
        <v>832</v>
      </c>
      <c r="B848" s="34">
        <v>0.30332309155335002</v>
      </c>
      <c r="C848" s="34">
        <v>0.106077718173194</v>
      </c>
      <c r="D848" s="34">
        <v>2.49265727630004E-2</v>
      </c>
      <c r="E848" s="34">
        <v>6.7960023388169893E-2</v>
      </c>
      <c r="F848" s="34">
        <v>1.9700442167442201E-2</v>
      </c>
      <c r="G848" s="34">
        <v>0.17166726940083399</v>
      </c>
      <c r="H848" s="35">
        <v>1.0133279547613601</v>
      </c>
      <c r="I848" s="34">
        <v>9.7502439214277994E-2</v>
      </c>
      <c r="J848" s="34">
        <v>3.0299304831861301E-2</v>
      </c>
      <c r="K848" s="36">
        <f>Inputs!$B$12*(1+$B848)^4</f>
        <v>173124.92969409309</v>
      </c>
      <c r="L848" s="36">
        <f t="shared" si="120"/>
        <v>23133.895551491358</v>
      </c>
      <c r="M848" s="36">
        <f t="shared" si="121"/>
        <v>286844.19272709644</v>
      </c>
      <c r="N848" s="37">
        <f>M848/Inputs!$B$6</f>
        <v>437.26248891325679</v>
      </c>
      <c r="O848" s="38">
        <f>IF(N848&gt;Inputs!$B$4,1,0)</f>
        <v>1</v>
      </c>
      <c r="P848" s="34">
        <f t="shared" si="122"/>
        <v>6.7203134382416693E-2</v>
      </c>
      <c r="Q848" s="36">
        <f>Inputs!$B$12*(1+$B848)^0*$C848+Inputs!$B$29*(1+$D848)^0*Inputs!$B$19+Inputs!$B$30*(1+$E848)^0*Inputs!$B$20+Inputs!$B$31*(1+$F848)^0*Inputs!$B$21+Inputs!$B$22*(1+Inputs!$B$23)^0</f>
        <v>14386.707117818562</v>
      </c>
      <c r="R848" s="36">
        <f>Inputs!$B$12*(1+$B848)^1*$C848+Inputs!$B$29*(1+$D848)^1*Inputs!$B$19+Inputs!$B$30*(1+$E848)^1*Inputs!$B$20+Inputs!$B$31*(1+$F848)^1*Inputs!$B$21+Inputs!$B$22*(1+Inputs!$B$23)^1</f>
        <v>16589.991787075895</v>
      </c>
      <c r="S848" s="36">
        <f>Inputs!$B$12*(1+$B848)^2*$C848+Inputs!$B$29*(1+$D848)^2*Inputs!$B$19+Inputs!$B$30*(1+$E848)^2*Inputs!$B$20+Inputs!$B$31*(1+$F848)^2*Inputs!$B$21+Inputs!$B$22*(1+Inputs!$B$23)^2</f>
        <v>19392.181827649059</v>
      </c>
      <c r="T848" s="36">
        <f>Inputs!$B$12*(1+$B848)^3*$C848+Inputs!$B$29*(1+$D848)^3*Inputs!$B$19+Inputs!$B$30*(1+$E848)^3*Inputs!$B$20+Inputs!$B$31*(1+$F848)^3*Inputs!$B$21+Inputs!$B$22*(1+Inputs!$B$23)^3</f>
        <v>22971.708656380499</v>
      </c>
      <c r="U848" s="36">
        <f>Inputs!$B$12*(1+$B848)^4*$C848+Inputs!$B$29*(1+$D848)^4*Inputs!$B$19+Inputs!$B$30*(1+$E848)^4*Inputs!$B$20+Inputs!$B$31*(1+$F848)^4*Inputs!$B$21+Inputs!$B$22*(1+Inputs!$B$23)^4</f>
        <v>27560.933572626651</v>
      </c>
      <c r="V848" s="35">
        <f>Inputs!$B$13/(Q848*(1-$G848))</f>
        <v>1.0623496543900925</v>
      </c>
      <c r="W848" s="36">
        <f>Inputs!$B$13</f>
        <v>12660</v>
      </c>
      <c r="X848" s="36">
        <f t="shared" si="123"/>
        <v>14430.429762168964</v>
      </c>
      <c r="Y848" s="36">
        <f t="shared" si="124"/>
        <v>16670.990413801719</v>
      </c>
      <c r="Z848" s="36">
        <f t="shared" si="125"/>
        <v>19515.024287416763</v>
      </c>
      <c r="AA848" s="36">
        <f t="shared" si="126"/>
        <v>23133.895551491358</v>
      </c>
      <c r="AB848" s="36">
        <f t="shared" si="127"/>
        <v>64105.75084679974</v>
      </c>
      <c r="AC848" s="36">
        <f t="shared" si="128"/>
        <v>354668.52437452204</v>
      </c>
      <c r="AD848" s="36">
        <f t="shared" si="129"/>
        <v>222738.44188029671</v>
      </c>
    </row>
    <row r="849" spans="1:30" ht="14.25" customHeight="1" x14ac:dyDescent="0.25">
      <c r="A849" s="16">
        <v>833</v>
      </c>
      <c r="B849" s="34">
        <v>0.43539453760427099</v>
      </c>
      <c r="C849" s="34">
        <v>5.7970515281971197E-2</v>
      </c>
      <c r="D849" s="34">
        <v>4.6483726813252399E-2</v>
      </c>
      <c r="E849" s="34">
        <v>2.8602290441942801E-2</v>
      </c>
      <c r="F849" s="34">
        <v>-1.44659700052084E-2</v>
      </c>
      <c r="G849" s="34">
        <v>0.17878393092370001</v>
      </c>
      <c r="H849" s="35">
        <v>1.1293851795494301</v>
      </c>
      <c r="I849" s="34">
        <v>9.6149830131513195E-2</v>
      </c>
      <c r="J849" s="34">
        <v>1.7467665385317601E-2</v>
      </c>
      <c r="K849" s="36">
        <f>Inputs!$B$12*(1+$B849)^4</f>
        <v>254704.37637346529</v>
      </c>
      <c r="L849" s="36">
        <f t="shared" ref="L849:L912" si="130">AA849</f>
        <v>21517.683704029892</v>
      </c>
      <c r="M849" s="36">
        <f t="shared" ref="M849:M912" si="131">AB849+AD849</f>
        <v>236862.53181967488</v>
      </c>
      <c r="N849" s="37">
        <f>M849/Inputs!$B$6</f>
        <v>361.07093265194339</v>
      </c>
      <c r="O849" s="38">
        <f>IF(N849&gt;Inputs!$B$4,1,0)</f>
        <v>0</v>
      </c>
      <c r="P849" s="34">
        <f t="shared" ref="P849:P912" si="132">I849-J849</f>
        <v>7.868216474619559E-2</v>
      </c>
      <c r="Q849" s="36">
        <f>Inputs!$B$12*(1+$B849)^0*$C849+Inputs!$B$29*(1+$D849)^0*Inputs!$B$19+Inputs!$B$30*(1+$E849)^0*Inputs!$B$20+Inputs!$B$31*(1+$F849)^0*Inputs!$B$21+Inputs!$B$22*(1+Inputs!$B$23)^0</f>
        <v>11500.274944345194</v>
      </c>
      <c r="R849" s="36">
        <f>Inputs!$B$12*(1+$B849)^1*$C849+Inputs!$B$29*(1+$D849)^1*Inputs!$B$19+Inputs!$B$30*(1+$E849)^1*Inputs!$B$20+Inputs!$B$31*(1+$F849)^1*Inputs!$B$21+Inputs!$B$22*(1+Inputs!$B$23)^1</f>
        <v>13105.535641183116</v>
      </c>
      <c r="S849" s="36">
        <f>Inputs!$B$12*(1+$B849)^2*$C849+Inputs!$B$29*(1+$D849)^2*Inputs!$B$19+Inputs!$B$30*(1+$E849)^2*Inputs!$B$20+Inputs!$B$31*(1+$F849)^2*Inputs!$B$21+Inputs!$B$22*(1+Inputs!$B$23)^2</f>
        <v>15378.214941260347</v>
      </c>
      <c r="T849" s="36">
        <f>Inputs!$B$12*(1+$B849)^3*$C849+Inputs!$B$29*(1+$D849)^3*Inputs!$B$19+Inputs!$B$30*(1+$E849)^3*Inputs!$B$20+Inputs!$B$31*(1+$F849)^3*Inputs!$B$21+Inputs!$B$22*(1+Inputs!$B$23)^3</f>
        <v>18605.710062067228</v>
      </c>
      <c r="U849" s="36">
        <f>Inputs!$B$12*(1+$B849)^4*$C849+Inputs!$B$29*(1+$D849)^4*Inputs!$B$19+Inputs!$B$30*(1+$E849)^4*Inputs!$B$20+Inputs!$B$31*(1+$F849)^4*Inputs!$B$21+Inputs!$B$22*(1+Inputs!$B$23)^4</f>
        <v>23200.427968023716</v>
      </c>
      <c r="V849" s="35">
        <f>Inputs!$B$13/(Q849*(1-$G849))</f>
        <v>1.3405037815087979</v>
      </c>
      <c r="W849" s="36">
        <f>Inputs!$B$13</f>
        <v>12660</v>
      </c>
      <c r="X849" s="36">
        <f t="shared" ref="X849:X912" si="133">R849*(1-$G849)*($V849+($H849-$V849)*1/4)</f>
        <v>13859.100650145378</v>
      </c>
      <c r="Y849" s="36">
        <f t="shared" ref="Y849:Y912" si="134">S849*(1-$G849)*($V849+($H849-$V849)*2/4)</f>
        <v>15595.912824627669</v>
      </c>
      <c r="Z849" s="36">
        <f t="shared" ref="Z849:Z912" si="135">T849*(1-$G849)*($V849+($H849-$V849)*3/4)</f>
        <v>18062.660638972055</v>
      </c>
      <c r="AA849" s="36">
        <f t="shared" ref="AA849:AA912" si="136">U849*(1-$G849)*$H849</f>
        <v>21517.683704029892</v>
      </c>
      <c r="AB849" s="36">
        <f t="shared" ref="AB849:AB912" si="137">W849/(1+$I849)^1+X849/(1+$I849)^2+Y849/(1+$I849)^3+Z849/(1+$I849)^4+AA849/(1+$I849)^5</f>
        <v>61033.64304051963</v>
      </c>
      <c r="AC849" s="36">
        <f t="shared" ref="AC849:AC912" si="138">AA849*(1+$J849)/($I849-$J849)</f>
        <v>278252.98749037756</v>
      </c>
      <c r="AD849" s="36">
        <f t="shared" ref="AD849:AD912" si="139">AC849/(1+$I849)^5</f>
        <v>175828.88877915527</v>
      </c>
    </row>
    <row r="850" spans="1:30" ht="14.25" customHeight="1" x14ac:dyDescent="0.25">
      <c r="A850" s="16">
        <v>834</v>
      </c>
      <c r="B850" s="34">
        <v>0.33486858913470602</v>
      </c>
      <c r="C850" s="34">
        <v>7.5750444378557005E-2</v>
      </c>
      <c r="D850" s="34">
        <v>2.78721585785708E-2</v>
      </c>
      <c r="E850" s="34">
        <v>5.8180880757050003E-2</v>
      </c>
      <c r="F850" s="34">
        <v>-1.5438638373509201E-3</v>
      </c>
      <c r="G850" s="34">
        <v>0.20255661094725699</v>
      </c>
      <c r="H850" s="35">
        <v>1.13829454666621</v>
      </c>
      <c r="I850" s="34">
        <v>8.8259091535871095E-2</v>
      </c>
      <c r="J850" s="34">
        <v>1.7676102320031799E-2</v>
      </c>
      <c r="K850" s="36">
        <f>Inputs!$B$12*(1+$B850)^4</f>
        <v>190504.52924156297</v>
      </c>
      <c r="L850" s="36">
        <f t="shared" si="130"/>
        <v>21020.212047065179</v>
      </c>
      <c r="M850" s="36">
        <f t="shared" si="131"/>
        <v>260872.77053452987</v>
      </c>
      <c r="N850" s="37">
        <f>M850/Inputs!$B$6</f>
        <v>397.67190630263701</v>
      </c>
      <c r="O850" s="38">
        <f>IF(N850&gt;Inputs!$B$4,1,0)</f>
        <v>1</v>
      </c>
      <c r="P850" s="34">
        <f t="shared" si="132"/>
        <v>7.0582989215839304E-2</v>
      </c>
      <c r="Q850" s="36">
        <f>Inputs!$B$12*(1+$B850)^0*$C850+Inputs!$B$29*(1+$D850)^0*Inputs!$B$19+Inputs!$B$30*(1+$E850)^0*Inputs!$B$20+Inputs!$B$31*(1+$F850)^0*Inputs!$B$21+Inputs!$B$22*(1+Inputs!$B$23)^0</f>
        <v>12567.070690140343</v>
      </c>
      <c r="R850" s="36">
        <f>Inputs!$B$12*(1+$B850)^1*$C850+Inputs!$B$29*(1+$D850)^1*Inputs!$B$19+Inputs!$B$30*(1+$E850)^1*Inputs!$B$20+Inputs!$B$31*(1+$F850)^1*Inputs!$B$21+Inputs!$B$22*(1+Inputs!$B$23)^1</f>
        <v>14251.087119119289</v>
      </c>
      <c r="S850" s="36">
        <f>Inputs!$B$12*(1+$B850)^2*$C850+Inputs!$B$29*(1+$D850)^2*Inputs!$B$19+Inputs!$B$30*(1+$E850)^2*Inputs!$B$20+Inputs!$B$31*(1+$F850)^2*Inputs!$B$21+Inputs!$B$22*(1+Inputs!$B$23)^2</f>
        <v>16453.769976687181</v>
      </c>
      <c r="T850" s="36">
        <f>Inputs!$B$12*(1+$B850)^3*$C850+Inputs!$B$29*(1+$D850)^3*Inputs!$B$19+Inputs!$B$30*(1+$E850)^3*Inputs!$B$20+Inputs!$B$31*(1+$F850)^3*Inputs!$B$21+Inputs!$B$22*(1+Inputs!$B$23)^3</f>
        <v>19346.293938968105</v>
      </c>
      <c r="U850" s="36">
        <f>Inputs!$B$12*(1+$B850)^4*$C850+Inputs!$B$29*(1+$D850)^4*Inputs!$B$19+Inputs!$B$30*(1+$E850)^4*Inputs!$B$20+Inputs!$B$31*(1+$F850)^4*Inputs!$B$21+Inputs!$B$22*(1+Inputs!$B$23)^4</f>
        <v>23157.014922911188</v>
      </c>
      <c r="V850" s="35">
        <f>Inputs!$B$13/(Q850*(1-$G850))</f>
        <v>1.2632804803221662</v>
      </c>
      <c r="W850" s="36">
        <f>Inputs!$B$13</f>
        <v>12660</v>
      </c>
      <c r="X850" s="36">
        <f t="shared" si="133"/>
        <v>14001.370534326577</v>
      </c>
      <c r="Y850" s="36">
        <f t="shared" si="134"/>
        <v>15755.473036739169</v>
      </c>
      <c r="Z850" s="36">
        <f t="shared" si="135"/>
        <v>18043.181026537208</v>
      </c>
      <c r="AA850" s="36">
        <f t="shared" si="136"/>
        <v>21020.212047065179</v>
      </c>
      <c r="AB850" s="36">
        <f t="shared" si="137"/>
        <v>62315.816473560539</v>
      </c>
      <c r="AC850" s="36">
        <f t="shared" si="138"/>
        <v>303072.56328550918</v>
      </c>
      <c r="AD850" s="36">
        <f t="shared" si="139"/>
        <v>198556.95406096935</v>
      </c>
    </row>
    <row r="851" spans="1:30" ht="14.25" customHeight="1" x14ac:dyDescent="0.25">
      <c r="A851" s="16">
        <v>835</v>
      </c>
      <c r="B851" s="34">
        <v>0.34080815988652802</v>
      </c>
      <c r="C851" s="34">
        <v>6.5256476588160306E-2</v>
      </c>
      <c r="D851" s="34">
        <v>2.74242999863657E-2</v>
      </c>
      <c r="E851" s="34">
        <v>3.4312219131889199E-2</v>
      </c>
      <c r="F851" s="34">
        <v>-8.7091448478283194E-5</v>
      </c>
      <c r="G851" s="34">
        <v>0.174282874516835</v>
      </c>
      <c r="H851" s="35">
        <v>1.0104293571402201</v>
      </c>
      <c r="I851" s="34">
        <v>0.10797775126088301</v>
      </c>
      <c r="J851" s="34">
        <v>3.3686992979002899E-2</v>
      </c>
      <c r="K851" s="36">
        <f>Inputs!$B$12*(1+$B851)^4</f>
        <v>193917.8679750931</v>
      </c>
      <c r="L851" s="36">
        <f t="shared" si="130"/>
        <v>17625.954310730682</v>
      </c>
      <c r="M851" s="36">
        <f t="shared" si="131"/>
        <v>200960.23355714529</v>
      </c>
      <c r="N851" s="37">
        <f>M851/Inputs!$B$6</f>
        <v>306.34181944686782</v>
      </c>
      <c r="O851" s="38">
        <f>IF(N851&gt;Inputs!$B$4,1,0)</f>
        <v>0</v>
      </c>
      <c r="P851" s="34">
        <f t="shared" si="132"/>
        <v>7.4290758281880115E-2</v>
      </c>
      <c r="Q851" s="36">
        <f>Inputs!$B$12*(1+$B851)^0*$C851+Inputs!$B$29*(1+$D851)^0*Inputs!$B$19+Inputs!$B$30*(1+$E851)^0*Inputs!$B$20+Inputs!$B$31*(1+$F851)^0*Inputs!$B$21+Inputs!$B$22*(1+Inputs!$B$23)^0</f>
        <v>11937.43262271654</v>
      </c>
      <c r="R851" s="36">
        <f>Inputs!$B$12*(1+$B851)^1*$C851+Inputs!$B$29*(1+$D851)^1*Inputs!$B$19+Inputs!$B$30*(1+$E851)^1*Inputs!$B$20+Inputs!$B$31*(1+$F851)^1*Inputs!$B$21+Inputs!$B$22*(1+Inputs!$B$23)^1</f>
        <v>13379.03791652753</v>
      </c>
      <c r="S851" s="36">
        <f>Inputs!$B$12*(1+$B851)^2*$C851+Inputs!$B$29*(1+$D851)^2*Inputs!$B$19+Inputs!$B$30*(1+$E851)^2*Inputs!$B$20+Inputs!$B$31*(1+$F851)^2*Inputs!$B$21+Inputs!$B$22*(1+Inputs!$B$23)^2</f>
        <v>15278.782891246039</v>
      </c>
      <c r="T851" s="36">
        <f>Inputs!$B$12*(1+$B851)^3*$C851+Inputs!$B$29*(1+$D851)^3*Inputs!$B$19+Inputs!$B$30*(1+$E851)^3*Inputs!$B$20+Inputs!$B$31*(1+$F851)^3*Inputs!$B$21+Inputs!$B$22*(1+Inputs!$B$23)^3</f>
        <v>17791.765304405977</v>
      </c>
      <c r="U851" s="36">
        <f>Inputs!$B$12*(1+$B851)^4*$C851+Inputs!$B$29*(1+$D851)^4*Inputs!$B$19+Inputs!$B$30*(1+$E851)^4*Inputs!$B$20+Inputs!$B$31*(1+$F851)^4*Inputs!$B$21+Inputs!$B$22*(1+Inputs!$B$23)^4</f>
        <v>21125.908392182195</v>
      </c>
      <c r="V851" s="35">
        <f>Inputs!$B$13/(Q851*(1-$G851))</f>
        <v>1.2843739257536535</v>
      </c>
      <c r="W851" s="36">
        <f>Inputs!$B$13</f>
        <v>12660</v>
      </c>
      <c r="X851" s="36">
        <f t="shared" si="133"/>
        <v>13432.277999566713</v>
      </c>
      <c r="Y851" s="36">
        <f t="shared" si="134"/>
        <v>14475.564824740508</v>
      </c>
      <c r="Z851" s="36">
        <f t="shared" si="135"/>
        <v>15850.310166528563</v>
      </c>
      <c r="AA851" s="36">
        <f t="shared" si="136"/>
        <v>17625.954310730682</v>
      </c>
      <c r="AB851" s="36">
        <f t="shared" si="137"/>
        <v>54083.940785506093</v>
      </c>
      <c r="AC851" s="36">
        <f t="shared" si="138"/>
        <v>245248.80525130368</v>
      </c>
      <c r="AD851" s="36">
        <f t="shared" si="139"/>
        <v>146876.29277163919</v>
      </c>
    </row>
    <row r="852" spans="1:30" ht="14.25" customHeight="1" x14ac:dyDescent="0.25">
      <c r="A852" s="16">
        <v>836</v>
      </c>
      <c r="B852" s="34">
        <v>0.30453418668256099</v>
      </c>
      <c r="C852" s="34">
        <v>5.5895442322899003E-2</v>
      </c>
      <c r="D852" s="34">
        <v>2.6378885198467001E-2</v>
      </c>
      <c r="E852" s="34">
        <v>1.7757372038393799E-2</v>
      </c>
      <c r="F852" s="34">
        <v>1.6612188556840001E-2</v>
      </c>
      <c r="G852" s="34">
        <v>0.203261871030154</v>
      </c>
      <c r="H852" s="35">
        <v>1.0461493605836201</v>
      </c>
      <c r="I852" s="34">
        <v>9.4043882610490098E-2</v>
      </c>
      <c r="J852" s="34">
        <v>2.2898639302132501E-2</v>
      </c>
      <c r="K852" s="36">
        <f>Inputs!$B$12*(1+$B852)^4</f>
        <v>173769.32306690421</v>
      </c>
      <c r="L852" s="36">
        <f t="shared" si="130"/>
        <v>15252.283586720403</v>
      </c>
      <c r="M852" s="36">
        <f t="shared" si="131"/>
        <v>192562.91844427178</v>
      </c>
      <c r="N852" s="37">
        <f>M852/Inputs!$B$6</f>
        <v>293.54103421382894</v>
      </c>
      <c r="O852" s="38">
        <f>IF(N852&gt;Inputs!$B$4,1,0)</f>
        <v>0</v>
      </c>
      <c r="P852" s="34">
        <f t="shared" si="132"/>
        <v>7.11452433083576E-2</v>
      </c>
      <c r="Q852" s="36">
        <f>Inputs!$B$12*(1+$B852)^0*$C852+Inputs!$B$29*(1+$D852)^0*Inputs!$B$19+Inputs!$B$30*(1+$E852)^0*Inputs!$B$20+Inputs!$B$31*(1+$F852)^0*Inputs!$B$21+Inputs!$B$22*(1+Inputs!$B$23)^0</f>
        <v>11375.77056680086</v>
      </c>
      <c r="R852" s="36">
        <f>Inputs!$B$12*(1+$B852)^1*$C852+Inputs!$B$29*(1+$D852)^1*Inputs!$B$19+Inputs!$B$30*(1+$E852)^1*Inputs!$B$20+Inputs!$B$31*(1+$F852)^1*Inputs!$B$21+Inputs!$B$22*(1+Inputs!$B$23)^1</f>
        <v>12534.659961402866</v>
      </c>
      <c r="S852" s="36">
        <f>Inputs!$B$12*(1+$B852)^2*$C852+Inputs!$B$29*(1+$D852)^2*Inputs!$B$19+Inputs!$B$30*(1+$E852)^2*Inputs!$B$20+Inputs!$B$31*(1+$F852)^2*Inputs!$B$21+Inputs!$B$22*(1+Inputs!$B$23)^2</f>
        <v>14006.83998001675</v>
      </c>
      <c r="T852" s="36">
        <f>Inputs!$B$12*(1+$B852)^3*$C852+Inputs!$B$29*(1+$D852)^3*Inputs!$B$19+Inputs!$B$30*(1+$E852)^3*Inputs!$B$20+Inputs!$B$31*(1+$F852)^3*Inputs!$B$21+Inputs!$B$22*(1+Inputs!$B$23)^3</f>
        <v>15887.062536497446</v>
      </c>
      <c r="U852" s="36">
        <f>Inputs!$B$12*(1+$B852)^4*$C852+Inputs!$B$29*(1+$D852)^4*Inputs!$B$19+Inputs!$B$30*(1+$E852)^4*Inputs!$B$20+Inputs!$B$31*(1+$F852)^4*Inputs!$B$21+Inputs!$B$22*(1+Inputs!$B$23)^4</f>
        <v>18298.924959741766</v>
      </c>
      <c r="V852" s="35">
        <f>Inputs!$B$13/(Q852*(1-$G852))</f>
        <v>1.396809820999191</v>
      </c>
      <c r="W852" s="36">
        <f>Inputs!$B$13</f>
        <v>12660</v>
      </c>
      <c r="X852" s="36">
        <f t="shared" si="133"/>
        <v>13074.220710966129</v>
      </c>
      <c r="Y852" s="36">
        <f t="shared" si="134"/>
        <v>13631.447756588273</v>
      </c>
      <c r="Z852" s="36">
        <f t="shared" si="135"/>
        <v>14351.629161570439</v>
      </c>
      <c r="AA852" s="36">
        <f t="shared" si="136"/>
        <v>15252.283586720403</v>
      </c>
      <c r="AB852" s="36">
        <f t="shared" si="137"/>
        <v>52653.196658318746</v>
      </c>
      <c r="AC852" s="36">
        <f t="shared" si="138"/>
        <v>219291.4016680831</v>
      </c>
      <c r="AD852" s="36">
        <f t="shared" si="139"/>
        <v>139909.72178595304</v>
      </c>
    </row>
    <row r="853" spans="1:30" ht="14.25" customHeight="1" x14ac:dyDescent="0.25">
      <c r="A853" s="16">
        <v>837</v>
      </c>
      <c r="B853" s="34">
        <v>0.32593767029557802</v>
      </c>
      <c r="C853" s="34">
        <v>8.3323218539709198E-2</v>
      </c>
      <c r="D853" s="34">
        <v>5.1963104360988201E-2</v>
      </c>
      <c r="E853" s="34">
        <v>1.9218051184525801E-2</v>
      </c>
      <c r="F853" s="34">
        <v>2.7189895467373899E-2</v>
      </c>
      <c r="G853" s="34">
        <v>0.20644688727924301</v>
      </c>
      <c r="H853" s="35">
        <v>1.17124335088832</v>
      </c>
      <c r="I853" s="34">
        <v>9.4990991407991304E-2</v>
      </c>
      <c r="J853" s="34">
        <v>2.4540052648244E-2</v>
      </c>
      <c r="K853" s="36">
        <f>Inputs!$B$12*(1+$B853)^4</f>
        <v>185457.19516949277</v>
      </c>
      <c r="L853" s="36">
        <f t="shared" si="130"/>
        <v>22898.766811216188</v>
      </c>
      <c r="M853" s="36">
        <f t="shared" si="131"/>
        <v>275626.64326573437</v>
      </c>
      <c r="N853" s="37">
        <f>M853/Inputs!$B$6</f>
        <v>420.16256595386335</v>
      </c>
      <c r="O853" s="38">
        <f>IF(N853&gt;Inputs!$B$4,1,0)</f>
        <v>1</v>
      </c>
      <c r="P853" s="34">
        <f t="shared" si="132"/>
        <v>7.0450938759747311E-2</v>
      </c>
      <c r="Q853" s="36">
        <f>Inputs!$B$12*(1+$B853)^0*$C853+Inputs!$B$29*(1+$D853)^0*Inputs!$B$19+Inputs!$B$30*(1+$E853)^0*Inputs!$B$20+Inputs!$B$31*(1+$F853)^0*Inputs!$B$21+Inputs!$B$22*(1+Inputs!$B$23)^0</f>
        <v>13021.437139809474</v>
      </c>
      <c r="R853" s="36">
        <f>Inputs!$B$12*(1+$B853)^1*$C853+Inputs!$B$29*(1+$D853)^1*Inputs!$B$19+Inputs!$B$30*(1+$E853)^1*Inputs!$B$20+Inputs!$B$31*(1+$F853)^1*Inputs!$B$21+Inputs!$B$22*(1+Inputs!$B$23)^1</f>
        <v>14924.293354788992</v>
      </c>
      <c r="S853" s="36">
        <f>Inputs!$B$12*(1+$B853)^2*$C853+Inputs!$B$29*(1+$D853)^2*Inputs!$B$19+Inputs!$B$30*(1+$E853)^2*Inputs!$B$20+Inputs!$B$31*(1+$F853)^2*Inputs!$B$21+Inputs!$B$22*(1+Inputs!$B$23)^2</f>
        <v>17369.362758347233</v>
      </c>
      <c r="T853" s="36">
        <f>Inputs!$B$12*(1+$B853)^3*$C853+Inputs!$B$29*(1+$D853)^3*Inputs!$B$19+Inputs!$B$30*(1+$E853)^3*Inputs!$B$20+Inputs!$B$31*(1+$F853)^3*Inputs!$B$21+Inputs!$B$22*(1+Inputs!$B$23)^3</f>
        <v>20530.264158995356</v>
      </c>
      <c r="U853" s="36">
        <f>Inputs!$B$12*(1+$B853)^4*$C853+Inputs!$B$29*(1+$D853)^4*Inputs!$B$19+Inputs!$B$30*(1+$E853)^4*Inputs!$B$20+Inputs!$B$31*(1+$F853)^4*Inputs!$B$21+Inputs!$B$22*(1+Inputs!$B$23)^4</f>
        <v>24637.064276968362</v>
      </c>
      <c r="V853" s="35">
        <f>Inputs!$B$13/(Q853*(1-$G853))</f>
        <v>1.2251768649613659</v>
      </c>
      <c r="W853" s="36">
        <f>Inputs!$B$13</f>
        <v>12660</v>
      </c>
      <c r="X853" s="36">
        <f t="shared" si="133"/>
        <v>14350.351862265072</v>
      </c>
      <c r="Y853" s="36">
        <f t="shared" si="134"/>
        <v>16515.54326074796</v>
      </c>
      <c r="Z853" s="36">
        <f t="shared" si="135"/>
        <v>19301.396123703453</v>
      </c>
      <c r="AA853" s="36">
        <f t="shared" si="136"/>
        <v>22898.766811216188</v>
      </c>
      <c r="AB853" s="36">
        <f t="shared" si="137"/>
        <v>64082.249658229186</v>
      </c>
      <c r="AC853" s="36">
        <f t="shared" si="138"/>
        <v>333007.68119427457</v>
      </c>
      <c r="AD853" s="36">
        <f t="shared" si="139"/>
        <v>211544.39360750519</v>
      </c>
    </row>
    <row r="854" spans="1:30" ht="14.25" customHeight="1" x14ac:dyDescent="0.25">
      <c r="A854" s="16">
        <v>838</v>
      </c>
      <c r="B854" s="34">
        <v>0.29210516181931101</v>
      </c>
      <c r="C854" s="34">
        <v>5.6683109077353203E-2</v>
      </c>
      <c r="D854" s="34">
        <v>1.4530622326509901E-2</v>
      </c>
      <c r="E854" s="34">
        <v>4.0021217867979499E-2</v>
      </c>
      <c r="F854" s="34">
        <v>-8.4395736622389292E-3</v>
      </c>
      <c r="G854" s="34">
        <v>0.19346696810872999</v>
      </c>
      <c r="H854" s="35">
        <v>1.07739897565335</v>
      </c>
      <c r="I854" s="34">
        <v>9.6493904532621702E-2</v>
      </c>
      <c r="J854" s="34">
        <v>2.2874802636501702E-2</v>
      </c>
      <c r="K854" s="36">
        <f>Inputs!$B$12*(1+$B854)^4</f>
        <v>167240.97707143001</v>
      </c>
      <c r="L854" s="36">
        <f t="shared" si="130"/>
        <v>15367.757761012699</v>
      </c>
      <c r="M854" s="36">
        <f t="shared" si="131"/>
        <v>187110.8272535287</v>
      </c>
      <c r="N854" s="37">
        <f>M854/Inputs!$B$6</f>
        <v>285.22991959379374</v>
      </c>
      <c r="O854" s="38">
        <f>IF(N854&gt;Inputs!$B$4,1,0)</f>
        <v>0</v>
      </c>
      <c r="P854" s="34">
        <f t="shared" si="132"/>
        <v>7.3619101896120004E-2</v>
      </c>
      <c r="Q854" s="36">
        <f>Inputs!$B$12*(1+$B854)^0*$C854+Inputs!$B$29*(1+$D854)^0*Inputs!$B$19+Inputs!$B$30*(1+$E854)^0*Inputs!$B$20+Inputs!$B$31*(1+$F854)^0*Inputs!$B$21+Inputs!$B$22*(1+Inputs!$B$23)^0</f>
        <v>11423.030572068114</v>
      </c>
      <c r="R854" s="36">
        <f>Inputs!$B$12*(1+$B854)^1*$C854+Inputs!$B$29*(1+$D854)^1*Inputs!$B$19+Inputs!$B$30*(1+$E854)^1*Inputs!$B$20+Inputs!$B$31*(1+$F854)^1*Inputs!$B$21+Inputs!$B$22*(1+Inputs!$B$23)^1</f>
        <v>12457.788647339356</v>
      </c>
      <c r="S854" s="36">
        <f>Inputs!$B$12*(1+$B854)^2*$C854+Inputs!$B$29*(1+$D854)^2*Inputs!$B$19+Inputs!$B$30*(1+$E854)^2*Inputs!$B$20+Inputs!$B$31*(1+$F854)^2*Inputs!$B$21+Inputs!$B$22*(1+Inputs!$B$23)^2</f>
        <v>13785.706052734151</v>
      </c>
      <c r="T854" s="36">
        <f>Inputs!$B$12*(1+$B854)^3*$C854+Inputs!$B$29*(1+$D854)^3*Inputs!$B$19+Inputs!$B$30*(1+$E854)^3*Inputs!$B$20+Inputs!$B$31*(1+$F854)^3*Inputs!$B$21+Inputs!$B$22*(1+Inputs!$B$23)^3</f>
        <v>15491.655191055588</v>
      </c>
      <c r="U854" s="36">
        <f>Inputs!$B$12*(1+$B854)^4*$C854+Inputs!$B$29*(1+$D854)^4*Inputs!$B$19+Inputs!$B$30*(1+$E854)^4*Inputs!$B$20+Inputs!$B$31*(1+$F854)^4*Inputs!$B$21+Inputs!$B$22*(1+Inputs!$B$23)^4</f>
        <v>17685.273850610618</v>
      </c>
      <c r="V854" s="35">
        <f>Inputs!$B$13/(Q854*(1-$G854))</f>
        <v>1.3741375511200371</v>
      </c>
      <c r="W854" s="36">
        <f>Inputs!$B$13</f>
        <v>12660</v>
      </c>
      <c r="X854" s="36">
        <f t="shared" si="133"/>
        <v>13061.430292987994</v>
      </c>
      <c r="Y854" s="36">
        <f t="shared" si="134"/>
        <v>13628.860476119522</v>
      </c>
      <c r="Z854" s="36">
        <f t="shared" si="135"/>
        <v>14388.497958977827</v>
      </c>
      <c r="AA854" s="36">
        <f t="shared" si="136"/>
        <v>15367.757761012699</v>
      </c>
      <c r="AB854" s="36">
        <f t="shared" si="137"/>
        <v>52397.251856441777</v>
      </c>
      <c r="AC854" s="36">
        <f t="shared" si="138"/>
        <v>213521.92273334289</v>
      </c>
      <c r="AD854" s="36">
        <f t="shared" si="139"/>
        <v>134713.57539708691</v>
      </c>
    </row>
    <row r="855" spans="1:30" ht="14.25" customHeight="1" x14ac:dyDescent="0.25">
      <c r="A855" s="16">
        <v>839</v>
      </c>
      <c r="B855" s="34">
        <v>0.41523098143072901</v>
      </c>
      <c r="C855" s="34">
        <v>7.46637665481482E-2</v>
      </c>
      <c r="D855" s="34">
        <v>4.4813682397989302E-2</v>
      </c>
      <c r="E855" s="34">
        <v>4.0916634449112803E-2</v>
      </c>
      <c r="F855" s="34">
        <v>2.51234378957596E-2</v>
      </c>
      <c r="G855" s="34">
        <v>0.15858145789028999</v>
      </c>
      <c r="H855" s="35">
        <v>0.95600944412316402</v>
      </c>
      <c r="I855" s="34">
        <v>0.10330214440115899</v>
      </c>
      <c r="J855" s="34">
        <v>2.55817904598666E-2</v>
      </c>
      <c r="K855" s="36">
        <f>Inputs!$B$12*(1+$B855)^4</f>
        <v>240691.39261779381</v>
      </c>
      <c r="L855" s="36">
        <f t="shared" si="130"/>
        <v>21915.379154179052</v>
      </c>
      <c r="M855" s="36">
        <f t="shared" si="131"/>
        <v>237751.40195913898</v>
      </c>
      <c r="N855" s="37">
        <f>M855/Inputs!$B$6</f>
        <v>362.4259176206387</v>
      </c>
      <c r="O855" s="38">
        <f>IF(N855&gt;Inputs!$B$4,1,0)</f>
        <v>0</v>
      </c>
      <c r="P855" s="34">
        <f t="shared" si="132"/>
        <v>7.7720353941292397E-2</v>
      </c>
      <c r="Q855" s="36">
        <f>Inputs!$B$12*(1+$B855)^0*$C855+Inputs!$B$29*(1+$D855)^0*Inputs!$B$19+Inputs!$B$30*(1+$E855)^0*Inputs!$B$20+Inputs!$B$31*(1+$F855)^0*Inputs!$B$21+Inputs!$B$22*(1+Inputs!$B$23)^0</f>
        <v>12501.870020315815</v>
      </c>
      <c r="R855" s="36">
        <f>Inputs!$B$12*(1+$B855)^1*$C855+Inputs!$B$29*(1+$D855)^1*Inputs!$B$19+Inputs!$B$30*(1+$E855)^1*Inputs!$B$20+Inputs!$B$31*(1+$F855)^1*Inputs!$B$21+Inputs!$B$22*(1+Inputs!$B$23)^1</f>
        <v>14656.958049633664</v>
      </c>
      <c r="S855" s="36">
        <f>Inputs!$B$12*(1+$B855)^2*$C855+Inputs!$B$29*(1+$D855)^2*Inputs!$B$19+Inputs!$B$30*(1+$E855)^2*Inputs!$B$20+Inputs!$B$31*(1+$F855)^2*Inputs!$B$21+Inputs!$B$22*(1+Inputs!$B$23)^2</f>
        <v>17596.0492777779</v>
      </c>
      <c r="T855" s="36">
        <f>Inputs!$B$12*(1+$B855)^3*$C855+Inputs!$B$29*(1+$D855)^3*Inputs!$B$19+Inputs!$B$30*(1+$E855)^3*Inputs!$B$20+Inputs!$B$31*(1+$F855)^3*Inputs!$B$21+Inputs!$B$22*(1+Inputs!$B$23)^3</f>
        <v>21640.345228190308</v>
      </c>
      <c r="U855" s="36">
        <f>Inputs!$B$12*(1+$B855)^4*$C855+Inputs!$B$29*(1+$D855)^4*Inputs!$B$19+Inputs!$B$30*(1+$E855)^4*Inputs!$B$20+Inputs!$B$31*(1+$F855)^4*Inputs!$B$21+Inputs!$B$22*(1+Inputs!$B$23)^4</f>
        <v>27244.24191457692</v>
      </c>
      <c r="V855" s="35">
        <f>Inputs!$B$13/(Q855*(1-$G855))</f>
        <v>1.203501533967412</v>
      </c>
      <c r="W855" s="36">
        <f>Inputs!$B$13</f>
        <v>12660</v>
      </c>
      <c r="X855" s="36">
        <f t="shared" si="133"/>
        <v>14079.289192305621</v>
      </c>
      <c r="Y855" s="36">
        <f t="shared" si="134"/>
        <v>15986.473358921998</v>
      </c>
      <c r="Z855" s="36">
        <f t="shared" si="135"/>
        <v>18534.202194329857</v>
      </c>
      <c r="AA855" s="36">
        <f t="shared" si="136"/>
        <v>21915.379154179052</v>
      </c>
      <c r="AB855" s="36">
        <f t="shared" si="137"/>
        <v>60857.765983493664</v>
      </c>
      <c r="AC855" s="36">
        <f t="shared" si="138"/>
        <v>289190.8316388714</v>
      </c>
      <c r="AD855" s="36">
        <f t="shared" si="139"/>
        <v>176893.63597564533</v>
      </c>
    </row>
    <row r="856" spans="1:30" ht="14.25" customHeight="1" x14ac:dyDescent="0.25">
      <c r="A856" s="16">
        <v>840</v>
      </c>
      <c r="B856" s="34">
        <v>0.245094204507559</v>
      </c>
      <c r="C856" s="34">
        <v>7.9650662358651605E-2</v>
      </c>
      <c r="D856" s="34">
        <v>2.4267054248720801E-2</v>
      </c>
      <c r="E856" s="34">
        <v>3.5933132663315701E-2</v>
      </c>
      <c r="F856" s="34">
        <v>2.3546137038032499E-2</v>
      </c>
      <c r="G856" s="34">
        <v>0.188096945533961</v>
      </c>
      <c r="H856" s="35">
        <v>1.0327194034840399</v>
      </c>
      <c r="I856" s="34">
        <v>0.101320705597328</v>
      </c>
      <c r="J856" s="34">
        <v>2.74037055527869E-2</v>
      </c>
      <c r="K856" s="36">
        <f>Inputs!$B$12*(1+$B856)^4</f>
        <v>144198.28556913324</v>
      </c>
      <c r="L856" s="36">
        <f t="shared" si="130"/>
        <v>17081.225576104542</v>
      </c>
      <c r="M856" s="36">
        <f t="shared" si="131"/>
        <v>201191.2893150759</v>
      </c>
      <c r="N856" s="37">
        <f>M856/Inputs!$B$6</f>
        <v>306.69403859005473</v>
      </c>
      <c r="O856" s="38">
        <f>IF(N856&gt;Inputs!$B$4,1,0)</f>
        <v>0</v>
      </c>
      <c r="P856" s="34">
        <f t="shared" si="132"/>
        <v>7.3917000044541104E-2</v>
      </c>
      <c r="Q856" s="36">
        <f>Inputs!$B$12*(1+$B856)^0*$C856+Inputs!$B$29*(1+$D856)^0*Inputs!$B$19+Inputs!$B$30*(1+$E856)^0*Inputs!$B$20+Inputs!$B$31*(1+$F856)^0*Inputs!$B$21+Inputs!$B$22*(1+Inputs!$B$23)^0</f>
        <v>12801.083768946017</v>
      </c>
      <c r="R856" s="36">
        <f>Inputs!$B$12*(1+$B856)^1*$C856+Inputs!$B$29*(1+$D856)^1*Inputs!$B$19+Inputs!$B$30*(1+$E856)^1*Inputs!$B$20+Inputs!$B$31*(1+$F856)^1*Inputs!$B$21+Inputs!$B$22*(1+Inputs!$B$23)^1</f>
        <v>14179.916350152103</v>
      </c>
      <c r="S856" s="36">
        <f>Inputs!$B$12*(1+$B856)^2*$C856+Inputs!$B$29*(1+$D856)^2*Inputs!$B$19+Inputs!$B$30*(1+$E856)^2*Inputs!$B$20+Inputs!$B$31*(1+$F856)^2*Inputs!$B$21+Inputs!$B$22*(1+Inputs!$B$23)^2</f>
        <v>15851.447417181625</v>
      </c>
      <c r="T856" s="36">
        <f>Inputs!$B$12*(1+$B856)^3*$C856+Inputs!$B$29*(1+$D856)^3*Inputs!$B$19+Inputs!$B$30*(1+$E856)^3*Inputs!$B$20+Inputs!$B$31*(1+$F856)^3*Inputs!$B$21+Inputs!$B$22*(1+Inputs!$B$23)^3</f>
        <v>17886.199653540585</v>
      </c>
      <c r="U856" s="36">
        <f>Inputs!$B$12*(1+$B856)^4*$C856+Inputs!$B$29*(1+$D856)^4*Inputs!$B$19+Inputs!$B$30*(1+$E856)^4*Inputs!$B$20+Inputs!$B$31*(1+$F856)^4*Inputs!$B$21+Inputs!$B$22*(1+Inputs!$B$23)^4</f>
        <v>20371.94597770516</v>
      </c>
      <c r="V856" s="35">
        <f>Inputs!$B$13/(Q856*(1-$G856))</f>
        <v>1.2180995726928416</v>
      </c>
      <c r="W856" s="36">
        <f>Inputs!$B$13</f>
        <v>12660</v>
      </c>
      <c r="X856" s="36">
        <f t="shared" si="133"/>
        <v>13490.078766762344</v>
      </c>
      <c r="Y856" s="36">
        <f t="shared" si="134"/>
        <v>14483.838443279174</v>
      </c>
      <c r="Z856" s="36">
        <f t="shared" si="135"/>
        <v>15670.02295458128</v>
      </c>
      <c r="AA856" s="36">
        <f t="shared" si="136"/>
        <v>17081.225576104542</v>
      </c>
      <c r="AB856" s="36">
        <f t="shared" si="137"/>
        <v>54654.456180340669</v>
      </c>
      <c r="AC856" s="36">
        <f t="shared" si="138"/>
        <v>237419.19236032214</v>
      </c>
      <c r="AD856" s="36">
        <f t="shared" si="139"/>
        <v>146536.83313473524</v>
      </c>
    </row>
    <row r="857" spans="1:30" ht="14.25" customHeight="1" x14ac:dyDescent="0.25">
      <c r="A857" s="16">
        <v>841</v>
      </c>
      <c r="B857" s="34">
        <v>0.177490961288789</v>
      </c>
      <c r="C857" s="34">
        <v>7.53106778721742E-2</v>
      </c>
      <c r="D857" s="34">
        <v>5.1152450343153501E-2</v>
      </c>
      <c r="E857" s="34">
        <v>4.9546476321782197E-2</v>
      </c>
      <c r="F857" s="34">
        <v>-7.3148161014450399E-3</v>
      </c>
      <c r="G857" s="34">
        <v>0.204165829046631</v>
      </c>
      <c r="H857" s="35">
        <v>1.03771246178188</v>
      </c>
      <c r="I857" s="34">
        <v>9.2168510064207898E-2</v>
      </c>
      <c r="J857" s="34">
        <v>2.8071073263605899E-2</v>
      </c>
      <c r="K857" s="36">
        <f>Inputs!$B$12*(1+$B857)^4</f>
        <v>115340.43331004157</v>
      </c>
      <c r="L857" s="36">
        <f t="shared" si="130"/>
        <v>14496.42655431978</v>
      </c>
      <c r="M857" s="36">
        <f t="shared" si="131"/>
        <v>201627.5834338612</v>
      </c>
      <c r="N857" s="37">
        <f>M857/Inputs!$B$6</f>
        <v>307.35912108820304</v>
      </c>
      <c r="O857" s="38">
        <f>IF(N857&gt;Inputs!$B$4,1,0)</f>
        <v>0</v>
      </c>
      <c r="P857" s="34">
        <f t="shared" si="132"/>
        <v>6.4097436800601995E-2</v>
      </c>
      <c r="Q857" s="36">
        <f>Inputs!$B$12*(1+$B857)^0*$C857+Inputs!$B$29*(1+$D857)^0*Inputs!$B$19+Inputs!$B$30*(1+$E857)^0*Inputs!$B$20+Inputs!$B$31*(1+$F857)^0*Inputs!$B$21+Inputs!$B$22*(1+Inputs!$B$23)^0</f>
        <v>12540.684699757374</v>
      </c>
      <c r="R857" s="36">
        <f>Inputs!$B$12*(1+$B857)^1*$C857+Inputs!$B$29*(1+$D857)^1*Inputs!$B$19+Inputs!$B$30*(1+$E857)^1*Inputs!$B$20+Inputs!$B$31*(1+$F857)^1*Inputs!$B$21+Inputs!$B$22*(1+Inputs!$B$23)^1</f>
        <v>13533.810775111015</v>
      </c>
      <c r="S857" s="36">
        <f>Inputs!$B$12*(1+$B857)^2*$C857+Inputs!$B$29*(1+$D857)^2*Inputs!$B$19+Inputs!$B$30*(1+$E857)^2*Inputs!$B$20+Inputs!$B$31*(1+$F857)^2*Inputs!$B$21+Inputs!$B$22*(1+Inputs!$B$23)^2</f>
        <v>14682.25327366019</v>
      </c>
      <c r="T857" s="36">
        <f>Inputs!$B$12*(1+$B857)^3*$C857+Inputs!$B$29*(1+$D857)^3*Inputs!$B$19+Inputs!$B$30*(1+$E857)^3*Inputs!$B$20+Inputs!$B$31*(1+$F857)^3*Inputs!$B$21+Inputs!$B$22*(1+Inputs!$B$23)^3</f>
        <v>16011.961185499158</v>
      </c>
      <c r="U857" s="36">
        <f>Inputs!$B$12*(1+$B857)^4*$C857+Inputs!$B$29*(1+$D857)^4*Inputs!$B$19+Inputs!$B$30*(1+$E857)^4*Inputs!$B$20+Inputs!$B$31*(1+$F857)^4*Inputs!$B$21+Inputs!$B$22*(1+Inputs!$B$23)^4</f>
        <v>17553.403850751387</v>
      </c>
      <c r="V857" s="35">
        <f>Inputs!$B$13/(Q857*(1-$G857))</f>
        <v>1.2684982551504596</v>
      </c>
      <c r="W857" s="36">
        <f>Inputs!$B$13</f>
        <v>12660</v>
      </c>
      <c r="X857" s="36">
        <f t="shared" si="133"/>
        <v>13041.145580237682</v>
      </c>
      <c r="Y857" s="36">
        <f t="shared" si="134"/>
        <v>13473.61968324989</v>
      </c>
      <c r="Z857" s="36">
        <f t="shared" si="135"/>
        <v>13958.648798519538</v>
      </c>
      <c r="AA857" s="36">
        <f t="shared" si="136"/>
        <v>14496.42655431978</v>
      </c>
      <c r="AB857" s="36">
        <f t="shared" si="137"/>
        <v>52005.677234782823</v>
      </c>
      <c r="AC857" s="36">
        <f t="shared" si="138"/>
        <v>232510.96377767483</v>
      </c>
      <c r="AD857" s="36">
        <f t="shared" si="139"/>
        <v>149621.9061990784</v>
      </c>
    </row>
    <row r="858" spans="1:30" ht="14.25" customHeight="1" x14ac:dyDescent="0.25">
      <c r="A858" s="16">
        <v>842</v>
      </c>
      <c r="B858" s="34">
        <v>0.26303934618428698</v>
      </c>
      <c r="C858" s="34">
        <v>0.10186976674468699</v>
      </c>
      <c r="D858" s="34">
        <v>2.3820349351732599E-2</v>
      </c>
      <c r="E858" s="34">
        <v>4.2038964447471898E-2</v>
      </c>
      <c r="F858" s="34">
        <v>-2.6569988198198598E-3</v>
      </c>
      <c r="G858" s="34">
        <v>0.17962904019750001</v>
      </c>
      <c r="H858" s="35">
        <v>1.0174216756800101</v>
      </c>
      <c r="I858" s="34">
        <v>9.9688228356697897E-2</v>
      </c>
      <c r="J858" s="34">
        <v>2.3430762863911901E-2</v>
      </c>
      <c r="K858" s="36">
        <f>Inputs!$B$12*(1+$B858)^4</f>
        <v>152692.87416983524</v>
      </c>
      <c r="L858" s="36">
        <f t="shared" si="130"/>
        <v>20044.945802508719</v>
      </c>
      <c r="M858" s="36">
        <f t="shared" si="131"/>
        <v>226494.27762907845</v>
      </c>
      <c r="N858" s="37">
        <f>M858/Inputs!$B$6</f>
        <v>345.26566711749763</v>
      </c>
      <c r="O858" s="38">
        <f>IF(N858&gt;Inputs!$B$4,1,0)</f>
        <v>0</v>
      </c>
      <c r="P858" s="34">
        <f t="shared" si="132"/>
        <v>7.6257465492786003E-2</v>
      </c>
      <c r="Q858" s="36">
        <f>Inputs!$B$12*(1+$B858)^0*$C858+Inputs!$B$29*(1+$D858)^0*Inputs!$B$19+Inputs!$B$30*(1+$E858)^0*Inputs!$B$20+Inputs!$B$31*(1+$F858)^0*Inputs!$B$21+Inputs!$B$22*(1+Inputs!$B$23)^0</f>
        <v>14134.230032108142</v>
      </c>
      <c r="R858" s="36">
        <f>Inputs!$B$12*(1+$B858)^1*$C858+Inputs!$B$29*(1+$D858)^1*Inputs!$B$19+Inputs!$B$30*(1+$E858)^1*Inputs!$B$20+Inputs!$B$31*(1+$F858)^1*Inputs!$B$21+Inputs!$B$22*(1+Inputs!$B$23)^1</f>
        <v>15845.094335745303</v>
      </c>
      <c r="S858" s="36">
        <f>Inputs!$B$12*(1+$B858)^2*$C858+Inputs!$B$29*(1+$D858)^2*Inputs!$B$19+Inputs!$B$30*(1+$E858)^2*Inputs!$B$20+Inputs!$B$31*(1+$F858)^2*Inputs!$B$21+Inputs!$B$22*(1+Inputs!$B$23)^2</f>
        <v>17983.128984302937</v>
      </c>
      <c r="T858" s="36">
        <f>Inputs!$B$12*(1+$B858)^3*$C858+Inputs!$B$29*(1+$D858)^3*Inputs!$B$19+Inputs!$B$30*(1+$E858)^3*Inputs!$B$20+Inputs!$B$31*(1+$F858)^3*Inputs!$B$21+Inputs!$B$22*(1+Inputs!$B$23)^3</f>
        <v>20659.742300303202</v>
      </c>
      <c r="U858" s="36">
        <f>Inputs!$B$12*(1+$B858)^4*$C858+Inputs!$B$29*(1+$D858)^4*Inputs!$B$19+Inputs!$B$30*(1+$E858)^4*Inputs!$B$20+Inputs!$B$31*(1+$F858)^4*Inputs!$B$21+Inputs!$B$22*(1+Inputs!$B$23)^4</f>
        <v>24015.609989905275</v>
      </c>
      <c r="V858" s="35">
        <f>Inputs!$B$13/(Q858*(1-$G858))</f>
        <v>1.0918205698625141</v>
      </c>
      <c r="W858" s="36">
        <f>Inputs!$B$13</f>
        <v>12660</v>
      </c>
      <c r="X858" s="36">
        <f t="shared" si="133"/>
        <v>13950.642430813385</v>
      </c>
      <c r="Y858" s="36">
        <f t="shared" si="134"/>
        <v>15558.653294368356</v>
      </c>
      <c r="Z858" s="36">
        <f t="shared" si="135"/>
        <v>17559.166802539883</v>
      </c>
      <c r="AA858" s="36">
        <f t="shared" si="136"/>
        <v>20044.945802508719</v>
      </c>
      <c r="AB858" s="36">
        <f t="shared" si="137"/>
        <v>59218.481414139002</v>
      </c>
      <c r="AC858" s="36">
        <f t="shared" si="138"/>
        <v>269017.7812973336</v>
      </c>
      <c r="AD858" s="36">
        <f t="shared" si="139"/>
        <v>167275.79621493944</v>
      </c>
    </row>
    <row r="859" spans="1:30" ht="14.25" customHeight="1" x14ac:dyDescent="0.25">
      <c r="A859" s="16">
        <v>843</v>
      </c>
      <c r="B859" s="34">
        <v>0.25333720318383102</v>
      </c>
      <c r="C859" s="34">
        <v>9.3777420131193695E-2</v>
      </c>
      <c r="D859" s="34">
        <v>1.22136748712817E-2</v>
      </c>
      <c r="E859" s="34">
        <v>2.2475473509868501E-2</v>
      </c>
      <c r="F859" s="34">
        <v>7.1126387665240102E-3</v>
      </c>
      <c r="G859" s="34">
        <v>0.176053282000357</v>
      </c>
      <c r="H859" s="35">
        <v>1.05301732813829</v>
      </c>
      <c r="I859" s="34">
        <v>0.103141557521318</v>
      </c>
      <c r="J859" s="34">
        <v>2.2219098217513798E-2</v>
      </c>
      <c r="K859" s="36">
        <f>Inputs!$B$12*(1+$B859)^4</f>
        <v>148054.96467008046</v>
      </c>
      <c r="L859" s="36">
        <f t="shared" si="130"/>
        <v>19213.584941441812</v>
      </c>
      <c r="M859" s="36">
        <f t="shared" si="131"/>
        <v>205998.98567984428</v>
      </c>
      <c r="N859" s="37">
        <f>M859/Inputs!$B$6</f>
        <v>314.02284402415285</v>
      </c>
      <c r="O859" s="38">
        <f>IF(N859&gt;Inputs!$B$4,1,0)</f>
        <v>0</v>
      </c>
      <c r="P859" s="34">
        <f t="shared" si="132"/>
        <v>8.0922459303804206E-2</v>
      </c>
      <c r="Q859" s="36">
        <f>Inputs!$B$12*(1+$B859)^0*$C859+Inputs!$B$29*(1+$D859)^0*Inputs!$B$19+Inputs!$B$30*(1+$E859)^0*Inputs!$B$20+Inputs!$B$31*(1+$F859)^0*Inputs!$B$21+Inputs!$B$22*(1+Inputs!$B$23)^0</f>
        <v>13648.689235298545</v>
      </c>
      <c r="R859" s="36">
        <f>Inputs!$B$12*(1+$B859)^1*$C859+Inputs!$B$29*(1+$D859)^1*Inputs!$B$19+Inputs!$B$30*(1+$E859)^1*Inputs!$B$20+Inputs!$B$31*(1+$F859)^1*Inputs!$B$21+Inputs!$B$22*(1+Inputs!$B$23)^1</f>
        <v>15133.937611941772</v>
      </c>
      <c r="S859" s="36">
        <f>Inputs!$B$12*(1+$B859)^2*$C859+Inputs!$B$29*(1+$D859)^2*Inputs!$B$19+Inputs!$B$30*(1+$E859)^2*Inputs!$B$20+Inputs!$B$31*(1+$F859)^2*Inputs!$B$21+Inputs!$B$22*(1+Inputs!$B$23)^2</f>
        <v>16980.221085880039</v>
      </c>
      <c r="T859" s="36">
        <f>Inputs!$B$12*(1+$B859)^3*$C859+Inputs!$B$29*(1+$D859)^3*Inputs!$B$19+Inputs!$B$30*(1+$E859)^3*Inputs!$B$20+Inputs!$B$31*(1+$F859)^3*Inputs!$B$21+Inputs!$B$22*(1+Inputs!$B$23)^3</f>
        <v>19278.997965954419</v>
      </c>
      <c r="U859" s="36">
        <f>Inputs!$B$12*(1+$B859)^4*$C859+Inputs!$B$29*(1+$D859)^4*Inputs!$B$19+Inputs!$B$30*(1+$E859)^4*Inputs!$B$20+Inputs!$B$31*(1+$F859)^4*Inputs!$B$21+Inputs!$B$22*(1+Inputs!$B$23)^4</f>
        <v>22144.901793656572</v>
      </c>
      <c r="V859" s="35">
        <f>Inputs!$B$13/(Q859*(1-$G859))</f>
        <v>1.1257543454029457</v>
      </c>
      <c r="W859" s="36">
        <f>Inputs!$B$13</f>
        <v>12660</v>
      </c>
      <c r="X859" s="36">
        <f t="shared" si="133"/>
        <v>13810.909739928869</v>
      </c>
      <c r="Y859" s="36">
        <f t="shared" si="134"/>
        <v>15241.376570400842</v>
      </c>
      <c r="Z859" s="36">
        <f t="shared" si="135"/>
        <v>17015.894774994969</v>
      </c>
      <c r="AA859" s="36">
        <f t="shared" si="136"/>
        <v>19213.584941441812</v>
      </c>
      <c r="AB859" s="36">
        <f t="shared" si="137"/>
        <v>57430.363985801509</v>
      </c>
      <c r="AC859" s="36">
        <f t="shared" si="138"/>
        <v>242707.57020162561</v>
      </c>
      <c r="AD859" s="36">
        <f t="shared" si="139"/>
        <v>148568.62169404275</v>
      </c>
    </row>
    <row r="860" spans="1:30" ht="14.25" customHeight="1" x14ac:dyDescent="0.25">
      <c r="A860" s="16">
        <v>844</v>
      </c>
      <c r="B860" s="34">
        <v>0.26299124061988</v>
      </c>
      <c r="C860" s="34">
        <v>8.6366104361338694E-2</v>
      </c>
      <c r="D860" s="34">
        <v>3.06074055557276E-2</v>
      </c>
      <c r="E860" s="34">
        <v>3.7036077920398897E-2</v>
      </c>
      <c r="F860" s="34">
        <v>-4.4820687543184502E-3</v>
      </c>
      <c r="G860" s="34">
        <v>0.17777236633615801</v>
      </c>
      <c r="H860" s="35">
        <v>1.09100886471619</v>
      </c>
      <c r="I860" s="34">
        <v>9.96486217597079E-2</v>
      </c>
      <c r="J860" s="34">
        <v>2.5477731341569401E-2</v>
      </c>
      <c r="K860" s="36">
        <f>Inputs!$B$12*(1+$B860)^4</f>
        <v>152669.61295543509</v>
      </c>
      <c r="L860" s="36">
        <f t="shared" si="130"/>
        <v>19425.196240402867</v>
      </c>
      <c r="M860" s="36">
        <f t="shared" si="131"/>
        <v>225308.45618818112</v>
      </c>
      <c r="N860" s="37">
        <f>M860/Inputs!$B$6</f>
        <v>343.45801248198342</v>
      </c>
      <c r="O860" s="38">
        <f>IF(N860&gt;Inputs!$B$4,1,0)</f>
        <v>0</v>
      </c>
      <c r="P860" s="34">
        <f t="shared" si="132"/>
        <v>7.4170890418138499E-2</v>
      </c>
      <c r="Q860" s="36">
        <f>Inputs!$B$12*(1+$B860)^0*$C860+Inputs!$B$29*(1+$D860)^0*Inputs!$B$19+Inputs!$B$30*(1+$E860)^0*Inputs!$B$20+Inputs!$B$31*(1+$F860)^0*Inputs!$B$21+Inputs!$B$22*(1+Inputs!$B$23)^0</f>
        <v>13204.010289107242</v>
      </c>
      <c r="R860" s="36">
        <f>Inputs!$B$12*(1+$B860)^1*$C860+Inputs!$B$29*(1+$D860)^1*Inputs!$B$19+Inputs!$B$30*(1+$E860)^1*Inputs!$B$20+Inputs!$B$31*(1+$F860)^1*Inputs!$B$21+Inputs!$B$22*(1+Inputs!$B$23)^1</f>
        <v>14671.53495130856</v>
      </c>
      <c r="S860" s="36">
        <f>Inputs!$B$12*(1+$B860)^2*$C860+Inputs!$B$29*(1+$D860)^2*Inputs!$B$19+Inputs!$B$30*(1+$E860)^2*Inputs!$B$20+Inputs!$B$31*(1+$F860)^2*Inputs!$B$21+Inputs!$B$22*(1+Inputs!$B$23)^2</f>
        <v>16502.021514113865</v>
      </c>
      <c r="T860" s="36">
        <f>Inputs!$B$12*(1+$B860)^3*$C860+Inputs!$B$29*(1+$D860)^3*Inputs!$B$19+Inputs!$B$30*(1+$E860)^3*Inputs!$B$20+Inputs!$B$31*(1+$F860)^3*Inputs!$B$21+Inputs!$B$22*(1+Inputs!$B$23)^3</f>
        <v>18789.887632513135</v>
      </c>
      <c r="U860" s="36">
        <f>Inputs!$B$12*(1+$B860)^4*$C860+Inputs!$B$29*(1+$D860)^4*Inputs!$B$19+Inputs!$B$30*(1+$E860)^4*Inputs!$B$20+Inputs!$B$31*(1+$F860)^4*Inputs!$B$21+Inputs!$B$22*(1+Inputs!$B$23)^4</f>
        <v>21654.345758979158</v>
      </c>
      <c r="V860" s="35">
        <f>Inputs!$B$13/(Q860*(1-$G860))</f>
        <v>1.1660999668877181</v>
      </c>
      <c r="W860" s="36">
        <f>Inputs!$B$13</f>
        <v>12660</v>
      </c>
      <c r="X860" s="36">
        <f t="shared" si="133"/>
        <v>13840.599681536942</v>
      </c>
      <c r="Y860" s="36">
        <f t="shared" si="134"/>
        <v>15312.698162450051</v>
      </c>
      <c r="Z860" s="36">
        <f t="shared" si="135"/>
        <v>17145.643414851766</v>
      </c>
      <c r="AA860" s="36">
        <f t="shared" si="136"/>
        <v>19425.196240402867</v>
      </c>
      <c r="AB860" s="36">
        <f t="shared" si="137"/>
        <v>58280.762323780611</v>
      </c>
      <c r="AC860" s="36">
        <f t="shared" si="138"/>
        <v>268570.40624931821</v>
      </c>
      <c r="AD860" s="36">
        <f t="shared" si="139"/>
        <v>167027.6938644005</v>
      </c>
    </row>
    <row r="861" spans="1:30" ht="14.25" customHeight="1" x14ac:dyDescent="0.25">
      <c r="A861" s="16">
        <v>845</v>
      </c>
      <c r="B861" s="34">
        <v>0.29985016344863802</v>
      </c>
      <c r="C861" s="34">
        <v>9.2888303358129601E-2</v>
      </c>
      <c r="D861" s="34">
        <v>2.02523589430426E-2</v>
      </c>
      <c r="E861" s="34">
        <v>2.4632899271326902E-2</v>
      </c>
      <c r="F861" s="34">
        <v>2.0958708096631799E-2</v>
      </c>
      <c r="G861" s="34">
        <v>0.18196153196447301</v>
      </c>
      <c r="H861" s="35">
        <v>1.0821761076718801</v>
      </c>
      <c r="I861" s="34">
        <v>9.0898820297538402E-2</v>
      </c>
      <c r="J861" s="34">
        <v>2.3766470699313199E-2</v>
      </c>
      <c r="K861" s="36">
        <f>Inputs!$B$12*(1+$B861)^4</f>
        <v>171287.00784133188</v>
      </c>
      <c r="L861" s="36">
        <f t="shared" si="130"/>
        <v>21747.721947419763</v>
      </c>
      <c r="M861" s="36">
        <f t="shared" si="131"/>
        <v>277809.59836617019</v>
      </c>
      <c r="N861" s="37">
        <f>M861/Inputs!$B$6</f>
        <v>423.49024141184481</v>
      </c>
      <c r="O861" s="38">
        <f>IF(N861&gt;Inputs!$B$4,1,0)</f>
        <v>1</v>
      </c>
      <c r="P861" s="34">
        <f t="shared" si="132"/>
        <v>6.7132349598225199E-2</v>
      </c>
      <c r="Q861" s="36">
        <f>Inputs!$B$12*(1+$B861)^0*$C861+Inputs!$B$29*(1+$D861)^0*Inputs!$B$19+Inputs!$B$30*(1+$E861)^0*Inputs!$B$20+Inputs!$B$31*(1+$F861)^0*Inputs!$B$21+Inputs!$B$22*(1+Inputs!$B$23)^0</f>
        <v>13595.342228914698</v>
      </c>
      <c r="R861" s="36">
        <f>Inputs!$B$12*(1+$B861)^1*$C861+Inputs!$B$29*(1+$D861)^1*Inputs!$B$19+Inputs!$B$30*(1+$E861)^1*Inputs!$B$20+Inputs!$B$31*(1+$F861)^1*Inputs!$B$21+Inputs!$B$22*(1+Inputs!$B$23)^1</f>
        <v>15420.72655991005</v>
      </c>
      <c r="S861" s="36">
        <f>Inputs!$B$12*(1+$B861)^2*$C861+Inputs!$B$29*(1+$D861)^2*Inputs!$B$19+Inputs!$B$30*(1+$E861)^2*Inputs!$B$20+Inputs!$B$31*(1+$F861)^2*Inputs!$B$21+Inputs!$B$22*(1+Inputs!$B$23)^2</f>
        <v>17749.995423152868</v>
      </c>
      <c r="T861" s="36">
        <f>Inputs!$B$12*(1+$B861)^3*$C861+Inputs!$B$29*(1+$D861)^3*Inputs!$B$19+Inputs!$B$30*(1+$E861)^3*Inputs!$B$20+Inputs!$B$31*(1+$F861)^3*Inputs!$B$21+Inputs!$B$22*(1+Inputs!$B$23)^3</f>
        <v>20733.446881272728</v>
      </c>
      <c r="U861" s="36">
        <f>Inputs!$B$12*(1+$B861)^4*$C861+Inputs!$B$29*(1+$D861)^4*Inputs!$B$19+Inputs!$B$30*(1+$E861)^4*Inputs!$B$20+Inputs!$B$31*(1+$F861)^4*Inputs!$B$21+Inputs!$B$22*(1+Inputs!$B$23)^4</f>
        <v>24566.433077831221</v>
      </c>
      <c r="V861" s="35">
        <f>Inputs!$B$13/(Q861*(1-$G861))</f>
        <v>1.1383343327847424</v>
      </c>
      <c r="W861" s="36">
        <f>Inputs!$B$13</f>
        <v>12660</v>
      </c>
      <c r="X861" s="36">
        <f t="shared" si="133"/>
        <v>14182.694756123388</v>
      </c>
      <c r="Y861" s="36">
        <f t="shared" si="134"/>
        <v>16121.104604004613</v>
      </c>
      <c r="Z861" s="36">
        <f t="shared" si="135"/>
        <v>18592.647631620086</v>
      </c>
      <c r="AA861" s="36">
        <f t="shared" si="136"/>
        <v>21747.721947419763</v>
      </c>
      <c r="AB861" s="36">
        <f t="shared" si="137"/>
        <v>63144.981531069134</v>
      </c>
      <c r="AC861" s="36">
        <f t="shared" si="138"/>
        <v>331652.15692746348</v>
      </c>
      <c r="AD861" s="36">
        <f t="shared" si="139"/>
        <v>214664.61683510104</v>
      </c>
    </row>
    <row r="862" spans="1:30" ht="14.25" customHeight="1" x14ac:dyDescent="0.25">
      <c r="A862" s="16">
        <v>846</v>
      </c>
      <c r="B862" s="34">
        <v>0.26332518020259699</v>
      </c>
      <c r="C862" s="34">
        <v>5.9577144090772999E-2</v>
      </c>
      <c r="D862" s="34">
        <v>3.89140252265179E-2</v>
      </c>
      <c r="E862" s="34">
        <v>2.14944750715075E-2</v>
      </c>
      <c r="F862" s="34">
        <v>1.25352971233616E-2</v>
      </c>
      <c r="G862" s="34">
        <v>0.162977134547417</v>
      </c>
      <c r="H862" s="35">
        <v>1.02577626017198</v>
      </c>
      <c r="I862" s="34">
        <v>9.6850358882486207E-2</v>
      </c>
      <c r="J862" s="34">
        <v>2.6306457290113099E-2</v>
      </c>
      <c r="K862" s="36">
        <f>Inputs!$B$12*(1+$B862)^4</f>
        <v>152831.14265946762</v>
      </c>
      <c r="L862" s="36">
        <f t="shared" si="130"/>
        <v>15314.230698893834</v>
      </c>
      <c r="M862" s="36">
        <f t="shared" si="131"/>
        <v>192820.22000123339</v>
      </c>
      <c r="N862" s="37">
        <f>M862/Inputs!$B$6</f>
        <v>293.93326219700214</v>
      </c>
      <c r="O862" s="38">
        <f>IF(N862&gt;Inputs!$B$4,1,0)</f>
        <v>0</v>
      </c>
      <c r="P862" s="34">
        <f t="shared" si="132"/>
        <v>7.0543901592373115E-2</v>
      </c>
      <c r="Q862" s="36">
        <f>Inputs!$B$12*(1+$B862)^0*$C862+Inputs!$B$29*(1+$D862)^0*Inputs!$B$19+Inputs!$B$30*(1+$E862)^0*Inputs!$B$20+Inputs!$B$31*(1+$F862)^0*Inputs!$B$21+Inputs!$B$22*(1+Inputs!$B$23)^0</f>
        <v>11596.672672873301</v>
      </c>
      <c r="R862" s="36">
        <f>Inputs!$B$12*(1+$B862)^1*$C862+Inputs!$B$29*(1+$D862)^1*Inputs!$B$19+Inputs!$B$30*(1+$E862)^1*Inputs!$B$20+Inputs!$B$31*(1+$F862)^1*Inputs!$B$21+Inputs!$B$22*(1+Inputs!$B$23)^1</f>
        <v>12707.861094448472</v>
      </c>
      <c r="S862" s="36">
        <f>Inputs!$B$12*(1+$B862)^2*$C862+Inputs!$B$29*(1+$D862)^2*Inputs!$B$19+Inputs!$B$30*(1+$E862)^2*Inputs!$B$20+Inputs!$B$31*(1+$F862)^2*Inputs!$B$21+Inputs!$B$22*(1+Inputs!$B$23)^2</f>
        <v>14071.709127455451</v>
      </c>
      <c r="T862" s="36">
        <f>Inputs!$B$12*(1+$B862)^3*$C862+Inputs!$B$29*(1+$D862)^3*Inputs!$B$19+Inputs!$B$30*(1+$E862)^3*Inputs!$B$20+Inputs!$B$31*(1+$F862)^3*Inputs!$B$21+Inputs!$B$22*(1+Inputs!$B$23)^3</f>
        <v>15753.652052961121</v>
      </c>
      <c r="U862" s="36">
        <f>Inputs!$B$12*(1+$B862)^4*$C862+Inputs!$B$29*(1+$D862)^4*Inputs!$B$19+Inputs!$B$30*(1+$E862)^4*Inputs!$B$20+Inputs!$B$31*(1+$F862)^4*Inputs!$B$21+Inputs!$B$22*(1+Inputs!$B$23)^4</f>
        <v>17836.318517241943</v>
      </c>
      <c r="V862" s="35">
        <f>Inputs!$B$13/(Q862*(1-$G862))</f>
        <v>1.3042564246185546</v>
      </c>
      <c r="W862" s="36">
        <f>Inputs!$B$13</f>
        <v>12660</v>
      </c>
      <c r="X862" s="36">
        <f t="shared" si="133"/>
        <v>13132.543624088248</v>
      </c>
      <c r="Y862" s="36">
        <f t="shared" si="134"/>
        <v>13721.961260790293</v>
      </c>
      <c r="Z862" s="36">
        <f t="shared" si="135"/>
        <v>14444.078540971495</v>
      </c>
      <c r="AA862" s="36">
        <f t="shared" si="136"/>
        <v>15314.230698893834</v>
      </c>
      <c r="AB862" s="36">
        <f t="shared" si="137"/>
        <v>52482.032729545812</v>
      </c>
      <c r="AC862" s="36">
        <f t="shared" si="138"/>
        <v>222798.76077061894</v>
      </c>
      <c r="AD862" s="36">
        <f t="shared" si="139"/>
        <v>140338.18727168758</v>
      </c>
    </row>
    <row r="863" spans="1:30" ht="14.25" customHeight="1" x14ac:dyDescent="0.25">
      <c r="A863" s="16">
        <v>847</v>
      </c>
      <c r="B863" s="34">
        <v>0.186685816687921</v>
      </c>
      <c r="C863" s="34">
        <v>8.1632454672546706E-2</v>
      </c>
      <c r="D863" s="34">
        <v>3.5163537147780401E-2</v>
      </c>
      <c r="E863" s="34">
        <v>3.0915159872557201E-2</v>
      </c>
      <c r="F863" s="34">
        <v>9.3701494276364292E-3</v>
      </c>
      <c r="G863" s="34">
        <v>0.17388397450864901</v>
      </c>
      <c r="H863" s="35">
        <v>1.09113672806354</v>
      </c>
      <c r="I863" s="34">
        <v>0.102219204772135</v>
      </c>
      <c r="J863" s="34">
        <v>2.6185851416847698E-2</v>
      </c>
      <c r="K863" s="36">
        <f>Inputs!$B$12*(1+$B863)^4</f>
        <v>118985.55951300966</v>
      </c>
      <c r="L863" s="36">
        <f t="shared" si="130"/>
        <v>16614.852029039146</v>
      </c>
      <c r="M863" s="36">
        <f t="shared" si="131"/>
        <v>191759.95602219919</v>
      </c>
      <c r="N863" s="37">
        <f>M863/Inputs!$B$6</f>
        <v>292.31700613140117</v>
      </c>
      <c r="O863" s="38">
        <f>IF(N863&gt;Inputs!$B$4,1,0)</f>
        <v>0</v>
      </c>
      <c r="P863" s="34">
        <f t="shared" si="132"/>
        <v>7.6033353355287298E-2</v>
      </c>
      <c r="Q863" s="36">
        <f>Inputs!$B$12*(1+$B863)^0*$C863+Inputs!$B$29*(1+$D863)^0*Inputs!$B$19+Inputs!$B$30*(1+$E863)^0*Inputs!$B$20+Inputs!$B$31*(1+$F863)^0*Inputs!$B$21+Inputs!$B$22*(1+Inputs!$B$23)^0</f>
        <v>12919.991307779725</v>
      </c>
      <c r="R863" s="36">
        <f>Inputs!$B$12*(1+$B863)^1*$C863+Inputs!$B$29*(1+$D863)^1*Inputs!$B$19+Inputs!$B$30*(1+$E863)^1*Inputs!$B$20+Inputs!$B$31*(1+$F863)^1*Inputs!$B$21+Inputs!$B$22*(1+Inputs!$B$23)^1</f>
        <v>14001.259908774306</v>
      </c>
      <c r="S863" s="36">
        <f>Inputs!$B$12*(1+$B863)^2*$C863+Inputs!$B$29*(1+$D863)^2*Inputs!$B$19+Inputs!$B$30*(1+$E863)^2*Inputs!$B$20+Inputs!$B$31*(1+$F863)^2*Inputs!$B$21+Inputs!$B$22*(1+Inputs!$B$23)^2</f>
        <v>15258.034132816545</v>
      </c>
      <c r="T863" s="36">
        <f>Inputs!$B$12*(1+$B863)^3*$C863+Inputs!$B$29*(1+$D863)^3*Inputs!$B$19+Inputs!$B$30*(1+$E863)^3*Inputs!$B$20+Inputs!$B$31*(1+$F863)^3*Inputs!$B$21+Inputs!$B$22*(1+Inputs!$B$23)^3</f>
        <v>16722.340699601402</v>
      </c>
      <c r="U863" s="36">
        <f>Inputs!$B$12*(1+$B863)^4*$C863+Inputs!$B$29*(1+$D863)^4*Inputs!$B$19+Inputs!$B$30*(1+$E863)^4*Inputs!$B$20+Inputs!$B$31*(1+$F863)^4*Inputs!$B$21+Inputs!$B$22*(1+Inputs!$B$23)^4</f>
        <v>18432.161048525231</v>
      </c>
      <c r="V863" s="35">
        <f>Inputs!$B$13/(Q863*(1-$G863))</f>
        <v>1.1861249388571711</v>
      </c>
      <c r="W863" s="36">
        <f>Inputs!$B$13</f>
        <v>12660</v>
      </c>
      <c r="X863" s="36">
        <f t="shared" si="133"/>
        <v>13444.835830794209</v>
      </c>
      <c r="Y863" s="36">
        <f t="shared" si="134"/>
        <v>14352.335210424548</v>
      </c>
      <c r="Z863" s="36">
        <f t="shared" si="135"/>
        <v>15401.666382222333</v>
      </c>
      <c r="AA863" s="36">
        <f t="shared" si="136"/>
        <v>16614.852029039146</v>
      </c>
      <c r="AB863" s="36">
        <f t="shared" si="137"/>
        <v>53918.933379057678</v>
      </c>
      <c r="AC863" s="36">
        <f t="shared" si="138"/>
        <v>224242.72142665973</v>
      </c>
      <c r="AD863" s="36">
        <f t="shared" si="139"/>
        <v>137841.02264314151</v>
      </c>
    </row>
    <row r="864" spans="1:30" ht="14.25" customHeight="1" x14ac:dyDescent="0.25">
      <c r="A864" s="16">
        <v>848</v>
      </c>
      <c r="B864" s="34">
        <v>0.1975906824682</v>
      </c>
      <c r="C864" s="34">
        <v>9.5731770925415197E-2</v>
      </c>
      <c r="D864" s="34">
        <v>3.6243832048503198E-2</v>
      </c>
      <c r="E864" s="34">
        <v>5.1045057265682398E-2</v>
      </c>
      <c r="F864" s="34">
        <v>1.9687970015030198E-2</v>
      </c>
      <c r="G864" s="34">
        <v>0.19241995484594701</v>
      </c>
      <c r="H864" s="35">
        <v>1.0552012715114101</v>
      </c>
      <c r="I864" s="34">
        <v>9.1993158836040798E-2</v>
      </c>
      <c r="J864" s="34">
        <v>3.04055044748851E-2</v>
      </c>
      <c r="K864" s="36">
        <f>Inputs!$B$12*(1+$B864)^4</f>
        <v>123419.81302137779</v>
      </c>
      <c r="L864" s="36">
        <f t="shared" si="130"/>
        <v>17872.034411309429</v>
      </c>
      <c r="M864" s="36">
        <f t="shared" si="131"/>
        <v>250033.6868035408</v>
      </c>
      <c r="N864" s="37">
        <f>M864/Inputs!$B$6</f>
        <v>381.14891281027559</v>
      </c>
      <c r="O864" s="38">
        <f>IF(N864&gt;Inputs!$B$4,1,0)</f>
        <v>0</v>
      </c>
      <c r="P864" s="34">
        <f t="shared" si="132"/>
        <v>6.1587654361155694E-2</v>
      </c>
      <c r="Q864" s="36">
        <f>Inputs!$B$12*(1+$B864)^0*$C864+Inputs!$B$29*(1+$D864)^0*Inputs!$B$19+Inputs!$B$30*(1+$E864)^0*Inputs!$B$20+Inputs!$B$31*(1+$F864)^0*Inputs!$B$21+Inputs!$B$22*(1+Inputs!$B$23)^0</f>
        <v>13765.950282951835</v>
      </c>
      <c r="R864" s="36">
        <f>Inputs!$B$12*(1+$B864)^1*$C864+Inputs!$B$29*(1+$D864)^1*Inputs!$B$19+Inputs!$B$30*(1+$E864)^1*Inputs!$B$20+Inputs!$B$31*(1+$F864)^1*Inputs!$B$21+Inputs!$B$22*(1+Inputs!$B$23)^1</f>
        <v>15168.443442204411</v>
      </c>
      <c r="S864" s="36">
        <f>Inputs!$B$12*(1+$B864)^2*$C864+Inputs!$B$29*(1+$D864)^2*Inputs!$B$19+Inputs!$B$30*(1+$E864)^2*Inputs!$B$20+Inputs!$B$31*(1+$F864)^2*Inputs!$B$21+Inputs!$B$22*(1+Inputs!$B$23)^2</f>
        <v>16805.744147826332</v>
      </c>
      <c r="T864" s="36">
        <f>Inputs!$B$12*(1+$B864)^3*$C864+Inputs!$B$29*(1+$D864)^3*Inputs!$B$19+Inputs!$B$30*(1+$E864)^3*Inputs!$B$20+Inputs!$B$31*(1+$F864)^3*Inputs!$B$21+Inputs!$B$22*(1+Inputs!$B$23)^3</f>
        <v>18722.626183923559</v>
      </c>
      <c r="U864" s="36">
        <f>Inputs!$B$12*(1+$B864)^4*$C864+Inputs!$B$29*(1+$D864)^4*Inputs!$B$19+Inputs!$B$30*(1+$E864)^4*Inputs!$B$20+Inputs!$B$31*(1+$F864)^4*Inputs!$B$21+Inputs!$B$22*(1+Inputs!$B$23)^4</f>
        <v>20972.640228360502</v>
      </c>
      <c r="V864" s="35">
        <f>Inputs!$B$13/(Q864*(1-$G864))</f>
        <v>1.1387855026896616</v>
      </c>
      <c r="W864" s="36">
        <f>Inputs!$B$13</f>
        <v>12660</v>
      </c>
      <c r="X864" s="36">
        <f t="shared" si="133"/>
        <v>13693.846373856048</v>
      </c>
      <c r="Y864" s="36">
        <f t="shared" si="134"/>
        <v>14888.376278507516</v>
      </c>
      <c r="Z864" s="36">
        <f t="shared" si="135"/>
        <v>16270.612386725288</v>
      </c>
      <c r="AA864" s="36">
        <f t="shared" si="136"/>
        <v>17872.034411309429</v>
      </c>
      <c r="AB864" s="36">
        <f t="shared" si="137"/>
        <v>57463.562705025368</v>
      </c>
      <c r="AC864" s="36">
        <f t="shared" si="138"/>
        <v>299011.9176416095</v>
      </c>
      <c r="AD864" s="36">
        <f t="shared" si="139"/>
        <v>192570.12409851543</v>
      </c>
    </row>
    <row r="865" spans="1:30" ht="14.25" customHeight="1" x14ac:dyDescent="0.25">
      <c r="A865" s="16">
        <v>849</v>
      </c>
      <c r="B865" s="34">
        <v>0.26988868549422701</v>
      </c>
      <c r="C865" s="34">
        <v>0.113698741384122</v>
      </c>
      <c r="D865" s="34">
        <v>1.8662290306903501E-2</v>
      </c>
      <c r="E865" s="34">
        <v>5.0824746925382802E-2</v>
      </c>
      <c r="F865" s="34">
        <v>4.8008121527291798E-3</v>
      </c>
      <c r="G865" s="34">
        <v>0.18406457758927999</v>
      </c>
      <c r="H865" s="35">
        <v>1.09815744869207</v>
      </c>
      <c r="I865" s="34">
        <v>9.6845209439885505E-2</v>
      </c>
      <c r="J865" s="34">
        <v>1.5878237548103399E-2</v>
      </c>
      <c r="K865" s="36">
        <f>Inputs!$B$12*(1+$B865)^4</f>
        <v>156032.0682563856</v>
      </c>
      <c r="L865" s="36">
        <f t="shared" si="130"/>
        <v>23623.831617252654</v>
      </c>
      <c r="M865" s="36">
        <f t="shared" si="131"/>
        <v>251727.69294020845</v>
      </c>
      <c r="N865" s="37">
        <f>M865/Inputs!$B$6</f>
        <v>383.73123923812261</v>
      </c>
      <c r="O865" s="38">
        <f>IF(N865&gt;Inputs!$B$4,1,0)</f>
        <v>0</v>
      </c>
      <c r="P865" s="34">
        <f t="shared" si="132"/>
        <v>8.0966971891782105E-2</v>
      </c>
      <c r="Q865" s="36">
        <f>Inputs!$B$12*(1+$B865)^0*$C865+Inputs!$B$29*(1+$D865)^0*Inputs!$B$19+Inputs!$B$30*(1+$E865)^0*Inputs!$B$20+Inputs!$B$31*(1+$F865)^0*Inputs!$B$21+Inputs!$B$22*(1+Inputs!$B$23)^0</f>
        <v>14843.968510474242</v>
      </c>
      <c r="R865" s="36">
        <f>Inputs!$B$12*(1+$B865)^1*$C865+Inputs!$B$29*(1+$D865)^1*Inputs!$B$19+Inputs!$B$30*(1+$E865)^1*Inputs!$B$20+Inputs!$B$31*(1+$F865)^1*Inputs!$B$21+Inputs!$B$22*(1+Inputs!$B$23)^1</f>
        <v>16826.943716512116</v>
      </c>
      <c r="S865" s="36">
        <f>Inputs!$B$12*(1+$B865)^2*$C865+Inputs!$B$29*(1+$D865)^2*Inputs!$B$19+Inputs!$B$30*(1+$E865)^2*Inputs!$B$20+Inputs!$B$31*(1+$F865)^2*Inputs!$B$21+Inputs!$B$22*(1+Inputs!$B$23)^2</f>
        <v>19312.494684588888</v>
      </c>
      <c r="T865" s="36">
        <f>Inputs!$B$12*(1+$B865)^3*$C865+Inputs!$B$29*(1+$D865)^3*Inputs!$B$19+Inputs!$B$30*(1+$E865)^3*Inputs!$B$20+Inputs!$B$31*(1+$F865)^3*Inputs!$B$21+Inputs!$B$22*(1+Inputs!$B$23)^3</f>
        <v>22435.020761370797</v>
      </c>
      <c r="U865" s="36">
        <f>Inputs!$B$12*(1+$B865)^4*$C865+Inputs!$B$29*(1+$D865)^4*Inputs!$B$19+Inputs!$B$30*(1+$E865)^4*Inputs!$B$20+Inputs!$B$31*(1+$F865)^4*Inputs!$B$21+Inputs!$B$22*(1+Inputs!$B$23)^4</f>
        <v>26365.131336803061</v>
      </c>
      <c r="V865" s="35">
        <f>Inputs!$B$13/(Q865*(1-$G865))</f>
        <v>1.0452685742382408</v>
      </c>
      <c r="W865" s="36">
        <f>Inputs!$B$13</f>
        <v>12660</v>
      </c>
      <c r="X865" s="36">
        <f t="shared" si="133"/>
        <v>14532.760434443941</v>
      </c>
      <c r="Y865" s="36">
        <f t="shared" si="134"/>
        <v>16887.784107713767</v>
      </c>
      <c r="Z865" s="36">
        <f t="shared" si="135"/>
        <v>19860.312386150064</v>
      </c>
      <c r="AA865" s="36">
        <f t="shared" si="136"/>
        <v>23623.831617252654</v>
      </c>
      <c r="AB865" s="36">
        <f t="shared" si="137"/>
        <v>65022.075782446191</v>
      </c>
      <c r="AC865" s="36">
        <f t="shared" si="138"/>
        <v>296404.02582356677</v>
      </c>
      <c r="AD865" s="36">
        <f t="shared" si="139"/>
        <v>186705.61715776226</v>
      </c>
    </row>
    <row r="866" spans="1:30" ht="14.25" customHeight="1" x14ac:dyDescent="0.25">
      <c r="A866" s="16">
        <v>850</v>
      </c>
      <c r="B866" s="34">
        <v>0.16084201021210401</v>
      </c>
      <c r="C866" s="34">
        <v>9.6920406067992695E-2</v>
      </c>
      <c r="D866" s="34">
        <v>3.7098787734996502E-2</v>
      </c>
      <c r="E866" s="34">
        <v>6.0299481120792101E-2</v>
      </c>
      <c r="F866" s="34">
        <v>2.6118253808399699E-2</v>
      </c>
      <c r="G866" s="34">
        <v>0.17436430220634999</v>
      </c>
      <c r="H866" s="35">
        <v>0.97158914421419795</v>
      </c>
      <c r="I866" s="34">
        <v>9.88681283322424E-2</v>
      </c>
      <c r="J866" s="34">
        <v>1.9513273632297701E-2</v>
      </c>
      <c r="K866" s="36">
        <f>Inputs!$B$12*(1+$B866)^4</f>
        <v>108954.13489734984</v>
      </c>
      <c r="L866" s="36">
        <f t="shared" si="130"/>
        <v>16014.259688718779</v>
      </c>
      <c r="M866" s="36">
        <f t="shared" si="131"/>
        <v>182024.48263870418</v>
      </c>
      <c r="N866" s="37">
        <f>M866/Inputs!$B$6</f>
        <v>277.47634548582954</v>
      </c>
      <c r="O866" s="38">
        <f>IF(N866&gt;Inputs!$B$4,1,0)</f>
        <v>0</v>
      </c>
      <c r="P866" s="34">
        <f t="shared" si="132"/>
        <v>7.9354854699944702E-2</v>
      </c>
      <c r="Q866" s="36">
        <f>Inputs!$B$12*(1+$B866)^0*$C866+Inputs!$B$29*(1+$D866)^0*Inputs!$B$19+Inputs!$B$30*(1+$E866)^0*Inputs!$B$20+Inputs!$B$31*(1+$F866)^0*Inputs!$B$21+Inputs!$B$22*(1+Inputs!$B$23)^0</f>
        <v>13837.268391506484</v>
      </c>
      <c r="R866" s="36">
        <f>Inputs!$B$12*(1+$B866)^1*$C866+Inputs!$B$29*(1+$D866)^1*Inputs!$B$19+Inputs!$B$30*(1+$E866)^1*Inputs!$B$20+Inputs!$B$31*(1+$F866)^1*Inputs!$B$21+Inputs!$B$22*(1+Inputs!$B$23)^1</f>
        <v>15095.222747538544</v>
      </c>
      <c r="S866" s="36">
        <f>Inputs!$B$12*(1+$B866)^2*$C866+Inputs!$B$29*(1+$D866)^2*Inputs!$B$19+Inputs!$B$30*(1+$E866)^2*Inputs!$B$20+Inputs!$B$31*(1+$F866)^2*Inputs!$B$21+Inputs!$B$22*(1+Inputs!$B$23)^2</f>
        <v>16518.294171128262</v>
      </c>
      <c r="T866" s="36">
        <f>Inputs!$B$12*(1+$B866)^3*$C866+Inputs!$B$29*(1+$D866)^3*Inputs!$B$19+Inputs!$B$30*(1+$E866)^3*Inputs!$B$20+Inputs!$B$31*(1+$F866)^3*Inputs!$B$21+Inputs!$B$22*(1+Inputs!$B$23)^3</f>
        <v>18131.416983276256</v>
      </c>
      <c r="U866" s="36">
        <f>Inputs!$B$12*(1+$B866)^4*$C866+Inputs!$B$29*(1+$D866)^4*Inputs!$B$19+Inputs!$B$30*(1+$E866)^4*Inputs!$B$20+Inputs!$B$31*(1+$F866)^4*Inputs!$B$21+Inputs!$B$22*(1+Inputs!$B$23)^4</f>
        <v>19963.457103742439</v>
      </c>
      <c r="V866" s="35">
        <f>Inputs!$B$13/(Q866*(1-$G866))</f>
        <v>1.1081406305448496</v>
      </c>
      <c r="W866" s="36">
        <f>Inputs!$B$13</f>
        <v>12660</v>
      </c>
      <c r="X866" s="36">
        <f t="shared" si="133"/>
        <v>13385.462604609369</v>
      </c>
      <c r="Y866" s="36">
        <f t="shared" si="134"/>
        <v>14181.774389185171</v>
      </c>
      <c r="Z866" s="36">
        <f t="shared" si="135"/>
        <v>15055.678225115078</v>
      </c>
      <c r="AA866" s="36">
        <f t="shared" si="136"/>
        <v>16014.259688718779</v>
      </c>
      <c r="AB866" s="36">
        <f t="shared" si="137"/>
        <v>53614.625077882905</v>
      </c>
      <c r="AC866" s="36">
        <f t="shared" si="138"/>
        <v>205743.56013602277</v>
      </c>
      <c r="AD866" s="36">
        <f t="shared" si="139"/>
        <v>128409.85756082129</v>
      </c>
    </row>
    <row r="867" spans="1:30" ht="14.25" customHeight="1" x14ac:dyDescent="0.25">
      <c r="A867" s="16">
        <v>851</v>
      </c>
      <c r="B867" s="34">
        <v>0.20802911252415701</v>
      </c>
      <c r="C867" s="34">
        <v>7.99461239994783E-2</v>
      </c>
      <c r="D867" s="34">
        <v>2.3672681482346001E-2</v>
      </c>
      <c r="E867" s="34">
        <v>5.3884372857867999E-2</v>
      </c>
      <c r="F867" s="34">
        <v>1.7217333519125001E-2</v>
      </c>
      <c r="G867" s="34">
        <v>0.21337221091636599</v>
      </c>
      <c r="H867" s="35">
        <v>1.0349599957608799</v>
      </c>
      <c r="I867" s="34">
        <v>9.8306572057467095E-2</v>
      </c>
      <c r="J867" s="34">
        <v>2.8469283359657399E-2</v>
      </c>
      <c r="K867" s="36">
        <f>Inputs!$B$12*(1+$B867)^4</f>
        <v>127779.40237733134</v>
      </c>
      <c r="L867" s="36">
        <f t="shared" si="130"/>
        <v>15613.180166359245</v>
      </c>
      <c r="M867" s="36">
        <f t="shared" si="131"/>
        <v>196798.63801548703</v>
      </c>
      <c r="N867" s="37">
        <f>M867/Inputs!$B$6</f>
        <v>299.9979238040961</v>
      </c>
      <c r="O867" s="38">
        <f>IF(N867&gt;Inputs!$B$4,1,0)</f>
        <v>0</v>
      </c>
      <c r="P867" s="34">
        <f t="shared" si="132"/>
        <v>6.9837288697809696E-2</v>
      </c>
      <c r="Q867" s="36">
        <f>Inputs!$B$12*(1+$B867)^0*$C867+Inputs!$B$29*(1+$D867)^0*Inputs!$B$19+Inputs!$B$30*(1+$E867)^0*Inputs!$B$20+Inputs!$B$31*(1+$F867)^0*Inputs!$B$21+Inputs!$B$22*(1+Inputs!$B$23)^0</f>
        <v>12818.811467395619</v>
      </c>
      <c r="R867" s="36">
        <f>Inputs!$B$12*(1+$B867)^1*$C867+Inputs!$B$29*(1+$D867)^1*Inputs!$B$19+Inputs!$B$30*(1+$E867)^1*Inputs!$B$20+Inputs!$B$31*(1+$F867)^1*Inputs!$B$21+Inputs!$B$22*(1+Inputs!$B$23)^1</f>
        <v>14038.737448022246</v>
      </c>
      <c r="S867" s="36">
        <f>Inputs!$B$12*(1+$B867)^2*$C867+Inputs!$B$29*(1+$D867)^2*Inputs!$B$19+Inputs!$B$30*(1+$E867)^2*Inputs!$B$20+Inputs!$B$31*(1+$F867)^2*Inputs!$B$21+Inputs!$B$22*(1+Inputs!$B$23)^2</f>
        <v>15474.654058230808</v>
      </c>
      <c r="T867" s="36">
        <f>Inputs!$B$12*(1+$B867)^3*$C867+Inputs!$B$29*(1+$D867)^3*Inputs!$B$19+Inputs!$B$30*(1+$E867)^3*Inputs!$B$20+Inputs!$B$31*(1+$F867)^3*Inputs!$B$21+Inputs!$B$22*(1+Inputs!$B$23)^3</f>
        <v>17170.142558866304</v>
      </c>
      <c r="U867" s="36">
        <f>Inputs!$B$12*(1+$B867)^4*$C867+Inputs!$B$29*(1+$D867)^4*Inputs!$B$19+Inputs!$B$30*(1+$E867)^4*Inputs!$B$20+Inputs!$B$31*(1+$F867)^4*Inputs!$B$21+Inputs!$B$22*(1+Inputs!$B$23)^4</f>
        <v>19177.788434213606</v>
      </c>
      <c r="V867" s="35">
        <f>Inputs!$B$13/(Q867*(1-$G867))</f>
        <v>1.2554998376205622</v>
      </c>
      <c r="W867" s="36">
        <f>Inputs!$B$13</f>
        <v>12660</v>
      </c>
      <c r="X867" s="36">
        <f t="shared" si="133"/>
        <v>13255.942633978813</v>
      </c>
      <c r="Y867" s="36">
        <f t="shared" si="134"/>
        <v>13940.646608678304</v>
      </c>
      <c r="Z867" s="36">
        <f t="shared" si="135"/>
        <v>14723.379821806489</v>
      </c>
      <c r="AA867" s="36">
        <f t="shared" si="136"/>
        <v>15613.180166359245</v>
      </c>
      <c r="AB867" s="36">
        <f t="shared" si="137"/>
        <v>52926.262447076821</v>
      </c>
      <c r="AC867" s="36">
        <f t="shared" si="138"/>
        <v>229929.83427726233</v>
      </c>
      <c r="AD867" s="36">
        <f t="shared" si="139"/>
        <v>143872.37556841021</v>
      </c>
    </row>
    <row r="868" spans="1:30" ht="14.25" customHeight="1" x14ac:dyDescent="0.25">
      <c r="A868" s="16">
        <v>852</v>
      </c>
      <c r="B868" s="34">
        <v>0.326563108150348</v>
      </c>
      <c r="C868" s="34">
        <v>4.7208013075252402E-2</v>
      </c>
      <c r="D868" s="34">
        <v>5.8455089163779297E-2</v>
      </c>
      <c r="E868" s="34">
        <v>4.3936000281876803E-2</v>
      </c>
      <c r="F868" s="34">
        <v>6.9751951854842504E-3</v>
      </c>
      <c r="G868" s="34">
        <v>0.176632719062666</v>
      </c>
      <c r="H868" s="35">
        <v>1.0332637921135299</v>
      </c>
      <c r="I868" s="34">
        <v>9.0162461587838097E-2</v>
      </c>
      <c r="J868" s="34">
        <v>2.5873773544693199E-2</v>
      </c>
      <c r="K868" s="36">
        <f>Inputs!$B$12*(1+$B868)^4</f>
        <v>185807.35957888485</v>
      </c>
      <c r="L868" s="36">
        <f t="shared" si="130"/>
        <v>15266.767941860737</v>
      </c>
      <c r="M868" s="36">
        <f t="shared" si="131"/>
        <v>211499.96118134627</v>
      </c>
      <c r="N868" s="37">
        <f>M868/Inputs!$B$6</f>
        <v>322.40847741058883</v>
      </c>
      <c r="O868" s="38">
        <f>IF(N868&gt;Inputs!$B$4,1,0)</f>
        <v>0</v>
      </c>
      <c r="P868" s="34">
        <f t="shared" si="132"/>
        <v>6.4288688043144901E-2</v>
      </c>
      <c r="Q868" s="36">
        <f>Inputs!$B$12*(1+$B868)^0*$C868+Inputs!$B$29*(1+$D868)^0*Inputs!$B$19+Inputs!$B$30*(1+$E868)^0*Inputs!$B$20+Inputs!$B$31*(1+$F868)^0*Inputs!$B$21+Inputs!$B$22*(1+Inputs!$B$23)^0</f>
        <v>10854.524811942065</v>
      </c>
      <c r="R868" s="36">
        <f>Inputs!$B$12*(1+$B868)^1*$C868+Inputs!$B$29*(1+$D868)^1*Inputs!$B$19+Inputs!$B$30*(1+$E868)^1*Inputs!$B$20+Inputs!$B$31*(1+$F868)^1*Inputs!$B$21+Inputs!$B$22*(1+Inputs!$B$23)^1</f>
        <v>12045.112432564958</v>
      </c>
      <c r="S868" s="36">
        <f>Inputs!$B$12*(1+$B868)^2*$C868+Inputs!$B$29*(1+$D868)^2*Inputs!$B$19+Inputs!$B$30*(1+$E868)^2*Inputs!$B$20+Inputs!$B$31*(1+$F868)^2*Inputs!$B$21+Inputs!$B$22*(1+Inputs!$B$23)^2</f>
        <v>13552.033051075881</v>
      </c>
      <c r="T868" s="36">
        <f>Inputs!$B$12*(1+$B868)^3*$C868+Inputs!$B$29*(1+$D868)^3*Inputs!$B$19+Inputs!$B$30*(1+$E868)^3*Inputs!$B$20+Inputs!$B$31*(1+$F868)^3*Inputs!$B$21+Inputs!$B$22*(1+Inputs!$B$23)^3</f>
        <v>15474.741381936105</v>
      </c>
      <c r="U868" s="36">
        <f>Inputs!$B$12*(1+$B868)^4*$C868+Inputs!$B$29*(1+$D868)^4*Inputs!$B$19+Inputs!$B$30*(1+$E868)^4*Inputs!$B$20+Inputs!$B$31*(1+$F868)^4*Inputs!$B$21+Inputs!$B$22*(1+Inputs!$B$23)^4</f>
        <v>17944.951475773531</v>
      </c>
      <c r="V868" s="35">
        <f>Inputs!$B$13/(Q868*(1-$G868))</f>
        <v>1.4165414431286116</v>
      </c>
      <c r="W868" s="36">
        <f>Inputs!$B$13</f>
        <v>12660</v>
      </c>
      <c r="X868" s="36">
        <f t="shared" si="133"/>
        <v>13098.328716691813</v>
      </c>
      <c r="Y868" s="36">
        <f t="shared" si="134"/>
        <v>13667.83161857794</v>
      </c>
      <c r="Z868" s="36">
        <f t="shared" si="135"/>
        <v>14386.09593079057</v>
      </c>
      <c r="AA868" s="36">
        <f t="shared" si="136"/>
        <v>15266.767941860737</v>
      </c>
      <c r="AB868" s="36">
        <f t="shared" si="137"/>
        <v>53283.979347382417</v>
      </c>
      <c r="AC868" s="36">
        <f t="shared" si="138"/>
        <v>243616.37039220677</v>
      </c>
      <c r="AD868" s="36">
        <f t="shared" si="139"/>
        <v>158215.98183396386</v>
      </c>
    </row>
    <row r="869" spans="1:30" ht="14.25" customHeight="1" x14ac:dyDescent="0.25">
      <c r="A869" s="16">
        <v>853</v>
      </c>
      <c r="B869" s="34">
        <v>0.33617873693664901</v>
      </c>
      <c r="C869" s="34">
        <v>0.10493250934557199</v>
      </c>
      <c r="D869" s="34">
        <v>3.8026875359503602E-2</v>
      </c>
      <c r="E869" s="34">
        <v>3.5621970744254799E-2</v>
      </c>
      <c r="F869" s="34">
        <v>1.3670946670315201E-2</v>
      </c>
      <c r="G869" s="34">
        <v>0.16761711936903101</v>
      </c>
      <c r="H869" s="35">
        <v>1.02582180498487</v>
      </c>
      <c r="I869" s="34">
        <v>9.3328502576018907E-2</v>
      </c>
      <c r="J869" s="34">
        <v>1.8535704506014401E-2</v>
      </c>
      <c r="K869" s="36">
        <f>Inputs!$B$12*(1+$B869)^4</f>
        <v>191253.53714569629</v>
      </c>
      <c r="L869" s="36">
        <f t="shared" si="130"/>
        <v>24730.283097308871</v>
      </c>
      <c r="M869" s="36">
        <f t="shared" si="131"/>
        <v>282553.72364742233</v>
      </c>
      <c r="N869" s="37">
        <f>M869/Inputs!$B$6</f>
        <v>430.72213970643651</v>
      </c>
      <c r="O869" s="38">
        <f>IF(N869&gt;Inputs!$B$4,1,0)</f>
        <v>1</v>
      </c>
      <c r="P869" s="34">
        <f t="shared" si="132"/>
        <v>7.479279807000451E-2</v>
      </c>
      <c r="Q869" s="36">
        <f>Inputs!$B$12*(1+$B869)^0*$C869+Inputs!$B$29*(1+$D869)^0*Inputs!$B$19+Inputs!$B$30*(1+$E869)^0*Inputs!$B$20+Inputs!$B$31*(1+$F869)^0*Inputs!$B$21+Inputs!$B$22*(1+Inputs!$B$23)^0</f>
        <v>14317.99458816124</v>
      </c>
      <c r="R869" s="36">
        <f>Inputs!$B$12*(1+$B869)^1*$C869+Inputs!$B$29*(1+$D869)^1*Inputs!$B$19+Inputs!$B$30*(1+$E869)^1*Inputs!$B$20+Inputs!$B$31*(1+$F869)^1*Inputs!$B$21+Inputs!$B$22*(1+Inputs!$B$23)^1</f>
        <v>16642.120938950764</v>
      </c>
      <c r="S869" s="36">
        <f>Inputs!$B$12*(1+$B869)^2*$C869+Inputs!$B$29*(1+$D869)^2*Inputs!$B$19+Inputs!$B$30*(1+$E869)^2*Inputs!$B$20+Inputs!$B$31*(1+$F869)^2*Inputs!$B$21+Inputs!$B$22*(1+Inputs!$B$23)^2</f>
        <v>19684.520401985323</v>
      </c>
      <c r="T869" s="36">
        <f>Inputs!$B$12*(1+$B869)^3*$C869+Inputs!$B$29*(1+$D869)^3*Inputs!$B$19+Inputs!$B$30*(1+$E869)^3*Inputs!$B$20+Inputs!$B$31*(1+$F869)^3*Inputs!$B$21+Inputs!$B$22*(1+Inputs!$B$23)^3</f>
        <v>23684.64325472834</v>
      </c>
      <c r="U869" s="36">
        <f>Inputs!$B$12*(1+$B869)^4*$C869+Inputs!$B$29*(1+$D869)^4*Inputs!$B$19+Inputs!$B$30*(1+$E869)^4*Inputs!$B$20+Inputs!$B$31*(1+$F869)^4*Inputs!$B$21+Inputs!$B$22*(1+Inputs!$B$23)^4</f>
        <v>28962.364973477725</v>
      </c>
      <c r="V869" s="35">
        <f>Inputs!$B$13/(Q869*(1-$G869))</f>
        <v>1.0622539926388082</v>
      </c>
      <c r="W869" s="36">
        <f>Inputs!$B$13</f>
        <v>12660</v>
      </c>
      <c r="X869" s="36">
        <f t="shared" si="133"/>
        <v>14588.826975194859</v>
      </c>
      <c r="Y869" s="36">
        <f t="shared" si="134"/>
        <v>17106.621313291929</v>
      </c>
      <c r="Z869" s="36">
        <f t="shared" si="135"/>
        <v>20403.322836166895</v>
      </c>
      <c r="AA869" s="36">
        <f t="shared" si="136"/>
        <v>24730.283097308871</v>
      </c>
      <c r="AB869" s="36">
        <f t="shared" si="137"/>
        <v>66981.791558209297</v>
      </c>
      <c r="AC869" s="36">
        <f t="shared" si="138"/>
        <v>336779.43554905639</v>
      </c>
      <c r="AD869" s="36">
        <f t="shared" si="139"/>
        <v>215571.93208921305</v>
      </c>
    </row>
    <row r="870" spans="1:30" ht="14.25" customHeight="1" x14ac:dyDescent="0.25">
      <c r="A870" s="16">
        <v>854</v>
      </c>
      <c r="B870" s="34">
        <v>0.27105698575249998</v>
      </c>
      <c r="C870" s="34">
        <v>8.5756049970557302E-2</v>
      </c>
      <c r="D870" s="34">
        <v>3.2847481025424598E-2</v>
      </c>
      <c r="E870" s="34">
        <v>1.3493442407179E-2</v>
      </c>
      <c r="F870" s="34">
        <v>3.3418465378860398E-3</v>
      </c>
      <c r="G870" s="34">
        <v>0.17187318172789101</v>
      </c>
      <c r="H870" s="35">
        <v>1.0834303833708201</v>
      </c>
      <c r="I870" s="34">
        <v>9.7040440690460097E-2</v>
      </c>
      <c r="J870" s="34">
        <v>3.1610521212547003E-2</v>
      </c>
      <c r="K870" s="36">
        <f>Inputs!$B$12*(1+$B870)^4</f>
        <v>156607.0604616476</v>
      </c>
      <c r="L870" s="36">
        <f t="shared" si="130"/>
        <v>19575.067801871573</v>
      </c>
      <c r="M870" s="36">
        <f t="shared" si="131"/>
        <v>253119.11846229027</v>
      </c>
      <c r="N870" s="37">
        <f>M870/Inputs!$B$6</f>
        <v>385.85231472910101</v>
      </c>
      <c r="O870" s="38">
        <f>IF(N870&gt;Inputs!$B$4,1,0)</f>
        <v>0</v>
      </c>
      <c r="P870" s="34">
        <f t="shared" si="132"/>
        <v>6.5429919477913101E-2</v>
      </c>
      <c r="Q870" s="36">
        <f>Inputs!$B$12*(1+$B870)^0*$C870+Inputs!$B$29*(1+$D870)^0*Inputs!$B$19+Inputs!$B$30*(1+$E870)^0*Inputs!$B$20+Inputs!$B$31*(1+$F870)^0*Inputs!$B$21+Inputs!$B$22*(1+Inputs!$B$23)^0</f>
        <v>13167.407025660359</v>
      </c>
      <c r="R870" s="36">
        <f>Inputs!$B$12*(1+$B870)^1*$C870+Inputs!$B$29*(1+$D870)^1*Inputs!$B$19+Inputs!$B$30*(1+$E870)^1*Inputs!$B$20+Inputs!$B$31*(1+$F870)^1*Inputs!$B$21+Inputs!$B$22*(1+Inputs!$B$23)^1</f>
        <v>14650.405515771876</v>
      </c>
      <c r="S870" s="36">
        <f>Inputs!$B$12*(1+$B870)^2*$C870+Inputs!$B$29*(1+$D870)^2*Inputs!$B$19+Inputs!$B$30*(1+$E870)^2*Inputs!$B$20+Inputs!$B$31*(1+$F870)^2*Inputs!$B$21+Inputs!$B$22*(1+Inputs!$B$23)^2</f>
        <v>16513.44028447683</v>
      </c>
      <c r="T870" s="36">
        <f>Inputs!$B$12*(1+$B870)^3*$C870+Inputs!$B$29*(1+$D870)^3*Inputs!$B$19+Inputs!$B$30*(1+$E870)^3*Inputs!$B$20+Inputs!$B$31*(1+$F870)^3*Inputs!$B$21+Inputs!$B$22*(1+Inputs!$B$23)^3</f>
        <v>18859.042739488228</v>
      </c>
      <c r="U870" s="36">
        <f>Inputs!$B$12*(1+$B870)^4*$C870+Inputs!$B$29*(1+$D870)^4*Inputs!$B$19+Inputs!$B$30*(1+$E870)^4*Inputs!$B$20+Inputs!$B$31*(1+$F870)^4*Inputs!$B$21+Inputs!$B$22*(1+Inputs!$B$23)^4</f>
        <v>21817.521629056479</v>
      </c>
      <c r="V870" s="35">
        <f>Inputs!$B$13/(Q870*(1-$G870))</f>
        <v>1.1610116991143511</v>
      </c>
      <c r="W870" s="36">
        <f>Inputs!$B$13</f>
        <v>12660</v>
      </c>
      <c r="X870" s="36">
        <f t="shared" si="133"/>
        <v>13850.539264416537</v>
      </c>
      <c r="Y870" s="36">
        <f t="shared" si="134"/>
        <v>15346.622726646357</v>
      </c>
      <c r="Z870" s="36">
        <f t="shared" si="135"/>
        <v>17223.578033381709</v>
      </c>
      <c r="AA870" s="36">
        <f t="shared" si="136"/>
        <v>19575.067801871573</v>
      </c>
      <c r="AB870" s="36">
        <f t="shared" si="137"/>
        <v>58883.235283499598</v>
      </c>
      <c r="AC870" s="36">
        <f t="shared" si="138"/>
        <v>308633.20723902824</v>
      </c>
      <c r="AD870" s="36">
        <f t="shared" si="139"/>
        <v>194235.88317879065</v>
      </c>
    </row>
    <row r="871" spans="1:30" ht="14.25" customHeight="1" x14ac:dyDescent="0.25">
      <c r="A871" s="16">
        <v>855</v>
      </c>
      <c r="B871" s="34">
        <v>0.418932239828951</v>
      </c>
      <c r="C871" s="34">
        <v>6.6794623269013004E-2</v>
      </c>
      <c r="D871" s="34">
        <v>4.4534296090639303E-2</v>
      </c>
      <c r="E871" s="34">
        <v>4.8567293269682101E-2</v>
      </c>
      <c r="F871" s="34">
        <v>3.5253539333619403E-2</v>
      </c>
      <c r="G871" s="34">
        <v>0.176679646471989</v>
      </c>
      <c r="H871" s="35">
        <v>1.0588291225175901</v>
      </c>
      <c r="I871" s="34">
        <v>9.2224320084900002E-2</v>
      </c>
      <c r="J871" s="34">
        <v>2.66382344116812E-2</v>
      </c>
      <c r="K871" s="36">
        <f>Inputs!$B$12*(1+$B871)^4</f>
        <v>243219.21162458911</v>
      </c>
      <c r="L871" s="36">
        <f t="shared" si="130"/>
        <v>22493.375451071988</v>
      </c>
      <c r="M871" s="36">
        <f t="shared" si="131"/>
        <v>290149.89311758045</v>
      </c>
      <c r="N871" s="37">
        <f>M871/Inputs!$B$6</f>
        <v>442.30166633777509</v>
      </c>
      <c r="O871" s="38">
        <f>IF(N871&gt;Inputs!$B$4,1,0)</f>
        <v>1</v>
      </c>
      <c r="P871" s="34">
        <f t="shared" si="132"/>
        <v>6.5586085673218802E-2</v>
      </c>
      <c r="Q871" s="36">
        <f>Inputs!$B$12*(1+$B871)^0*$C871+Inputs!$B$29*(1+$D871)^0*Inputs!$B$19+Inputs!$B$30*(1+$E871)^0*Inputs!$B$20+Inputs!$B$31*(1+$F871)^0*Inputs!$B$21+Inputs!$B$22*(1+Inputs!$B$23)^0</f>
        <v>12029.721423567702</v>
      </c>
      <c r="R871" s="36">
        <f>Inputs!$B$12*(1+$B871)^1*$C871+Inputs!$B$29*(1+$D871)^1*Inputs!$B$19+Inputs!$B$30*(1+$E871)^1*Inputs!$B$20+Inputs!$B$31*(1+$F871)^1*Inputs!$B$21+Inputs!$B$22*(1+Inputs!$B$23)^1</f>
        <v>14067.592409452394</v>
      </c>
      <c r="S871" s="36">
        <f>Inputs!$B$12*(1+$B871)^2*$C871+Inputs!$B$29*(1+$D871)^2*Inputs!$B$19+Inputs!$B$30*(1+$E871)^2*Inputs!$B$20+Inputs!$B$31*(1+$F871)^2*Inputs!$B$21+Inputs!$B$22*(1+Inputs!$B$23)^2</f>
        <v>16824.830231233078</v>
      </c>
      <c r="T871" s="36">
        <f>Inputs!$B$12*(1+$B871)^3*$C871+Inputs!$B$29*(1+$D871)^3*Inputs!$B$19+Inputs!$B$30*(1+$E871)^3*Inputs!$B$20+Inputs!$B$31*(1+$F871)^3*Inputs!$B$21+Inputs!$B$22*(1+Inputs!$B$23)^3</f>
        <v>20596.811446216096</v>
      </c>
      <c r="U871" s="36">
        <f>Inputs!$B$12*(1+$B871)^4*$C871+Inputs!$B$29*(1+$D871)^4*Inputs!$B$19+Inputs!$B$30*(1+$E871)^4*Inputs!$B$20+Inputs!$B$31*(1+$F871)^4*Inputs!$B$21+Inputs!$B$22*(1+Inputs!$B$23)^4</f>
        <v>25802.388066385472</v>
      </c>
      <c r="V871" s="35">
        <f>Inputs!$B$13/(Q871*(1-$G871))</f>
        <v>1.2782308160765452</v>
      </c>
      <c r="W871" s="36">
        <f>Inputs!$B$13</f>
        <v>12660</v>
      </c>
      <c r="X871" s="36">
        <f t="shared" si="133"/>
        <v>14169.357055101136</v>
      </c>
      <c r="Y871" s="36">
        <f t="shared" si="134"/>
        <v>16186.740257302523</v>
      </c>
      <c r="Z871" s="36">
        <f t="shared" si="135"/>
        <v>18885.526138626548</v>
      </c>
      <c r="AA871" s="36">
        <f t="shared" si="136"/>
        <v>22493.375451071988</v>
      </c>
      <c r="AB871" s="36">
        <f t="shared" si="137"/>
        <v>63632.715354165761</v>
      </c>
      <c r="AC871" s="36">
        <f t="shared" si="138"/>
        <v>352095.40288935299</v>
      </c>
      <c r="AD871" s="36">
        <f t="shared" si="139"/>
        <v>226517.17776341466</v>
      </c>
    </row>
    <row r="872" spans="1:30" ht="14.25" customHeight="1" x14ac:dyDescent="0.25">
      <c r="A872" s="16">
        <v>856</v>
      </c>
      <c r="B872" s="34">
        <v>0.258924597998901</v>
      </c>
      <c r="C872" s="34">
        <v>5.1403540206426998E-2</v>
      </c>
      <c r="D872" s="34">
        <v>3.2811051132766597E-2</v>
      </c>
      <c r="E872" s="34">
        <v>3.46657190041397E-2</v>
      </c>
      <c r="F872" s="34">
        <v>1.02451497921401E-2</v>
      </c>
      <c r="G872" s="34">
        <v>0.18629915661180699</v>
      </c>
      <c r="H872" s="35">
        <v>1.0317768658272199</v>
      </c>
      <c r="I872" s="34">
        <v>9.4133893611993202E-2</v>
      </c>
      <c r="J872" s="34">
        <v>2.4858960737854E-2</v>
      </c>
      <c r="K872" s="36">
        <f>Inputs!$B$12*(1+$B872)^4</f>
        <v>150712.79619454627</v>
      </c>
      <c r="L872" s="36">
        <f t="shared" si="130"/>
        <v>13844.042901150202</v>
      </c>
      <c r="M872" s="36">
        <f t="shared" si="131"/>
        <v>181165.72088393051</v>
      </c>
      <c r="N872" s="37">
        <f>M872/Inputs!$B$6</f>
        <v>276.16725744501605</v>
      </c>
      <c r="O872" s="38">
        <f>IF(N872&gt;Inputs!$B$4,1,0)</f>
        <v>0</v>
      </c>
      <c r="P872" s="34">
        <f t="shared" si="132"/>
        <v>6.9274932874139203E-2</v>
      </c>
      <c r="Q872" s="36">
        <f>Inputs!$B$12*(1+$B872)^0*$C872+Inputs!$B$29*(1+$D872)^0*Inputs!$B$19+Inputs!$B$30*(1+$E872)^0*Inputs!$B$20+Inputs!$B$31*(1+$F872)^0*Inputs!$B$21+Inputs!$B$22*(1+Inputs!$B$23)^0</f>
        <v>11106.25643981254</v>
      </c>
      <c r="R872" s="36">
        <f>Inputs!$B$12*(1+$B872)^1*$C872+Inputs!$B$29*(1+$D872)^1*Inputs!$B$19+Inputs!$B$30*(1+$E872)^1*Inputs!$B$20+Inputs!$B$31*(1+$F872)^1*Inputs!$B$21+Inputs!$B$22*(1+Inputs!$B$23)^1</f>
        <v>12077.329675875113</v>
      </c>
      <c r="S872" s="36">
        <f>Inputs!$B$12*(1+$B872)^2*$C872+Inputs!$B$29*(1+$D872)^2*Inputs!$B$19+Inputs!$B$30*(1+$E872)^2*Inputs!$B$20+Inputs!$B$31*(1+$F872)^2*Inputs!$B$21+Inputs!$B$22*(1+Inputs!$B$23)^2</f>
        <v>13260.146265374704</v>
      </c>
      <c r="T872" s="36">
        <f>Inputs!$B$12*(1+$B872)^3*$C872+Inputs!$B$29*(1+$D872)^3*Inputs!$B$19+Inputs!$B$30*(1+$E872)^3*Inputs!$B$20+Inputs!$B$31*(1+$F872)^3*Inputs!$B$21+Inputs!$B$22*(1+Inputs!$B$23)^3</f>
        <v>14708.408316190727</v>
      </c>
      <c r="U872" s="36">
        <f>Inputs!$B$12*(1+$B872)^4*$C872+Inputs!$B$29*(1+$D872)^4*Inputs!$B$19+Inputs!$B$30*(1+$E872)^4*Inputs!$B$20+Inputs!$B$31*(1+$F872)^4*Inputs!$B$21+Inputs!$B$22*(1+Inputs!$B$23)^4</f>
        <v>16489.685942565466</v>
      </c>
      <c r="V872" s="35">
        <f>Inputs!$B$13/(Q872*(1-$G872))</f>
        <v>1.400880992063912</v>
      </c>
      <c r="W872" s="36">
        <f>Inputs!$B$13</f>
        <v>12660</v>
      </c>
      <c r="X872" s="36">
        <f t="shared" si="133"/>
        <v>12860.097161362479</v>
      </c>
      <c r="Y872" s="36">
        <f t="shared" si="134"/>
        <v>13123.936389667899</v>
      </c>
      <c r="Z872" s="36">
        <f t="shared" si="135"/>
        <v>13452.939627843945</v>
      </c>
      <c r="AA872" s="36">
        <f t="shared" si="136"/>
        <v>13844.042901150202</v>
      </c>
      <c r="AB872" s="36">
        <f t="shared" si="137"/>
        <v>50549.062952342632</v>
      </c>
      <c r="AC872" s="36">
        <f t="shared" si="138"/>
        <v>204809.89055392658</v>
      </c>
      <c r="AD872" s="36">
        <f t="shared" si="139"/>
        <v>130616.65793158788</v>
      </c>
    </row>
    <row r="873" spans="1:30" ht="14.25" customHeight="1" x14ac:dyDescent="0.25">
      <c r="A873" s="16">
        <v>857</v>
      </c>
      <c r="B873" s="34">
        <v>0.378722476409177</v>
      </c>
      <c r="C873" s="34">
        <v>7.0754058190310096E-2</v>
      </c>
      <c r="D873" s="34">
        <v>3.16265927353791E-2</v>
      </c>
      <c r="E873" s="34">
        <v>3.2917465253134499E-2</v>
      </c>
      <c r="F873" s="34">
        <v>2.7556577200306302E-2</v>
      </c>
      <c r="G873" s="34">
        <v>0.16261624476272399</v>
      </c>
      <c r="H873" s="35">
        <v>1.05554794534341</v>
      </c>
      <c r="I873" s="34">
        <v>9.5189653256520207E-2</v>
      </c>
      <c r="J873" s="34">
        <v>2.8360512124880999E-2</v>
      </c>
      <c r="K873" s="36">
        <f>Inputs!$B$12*(1+$B873)^4</f>
        <v>216799.69807349166</v>
      </c>
      <c r="L873" s="36">
        <f t="shared" si="130"/>
        <v>21545.888110816588</v>
      </c>
      <c r="M873" s="36">
        <f t="shared" si="131"/>
        <v>272200.76923103625</v>
      </c>
      <c r="N873" s="37">
        <f>M873/Inputs!$B$6</f>
        <v>414.94019699853084</v>
      </c>
      <c r="O873" s="38">
        <f>IF(N873&gt;Inputs!$B$4,1,0)</f>
        <v>1</v>
      </c>
      <c r="P873" s="34">
        <f t="shared" si="132"/>
        <v>6.6829141131639208E-2</v>
      </c>
      <c r="Q873" s="36">
        <f>Inputs!$B$12*(1+$B873)^0*$C873+Inputs!$B$29*(1+$D873)^0*Inputs!$B$19+Inputs!$B$30*(1+$E873)^0*Inputs!$B$20+Inputs!$B$31*(1+$F873)^0*Inputs!$B$21+Inputs!$B$22*(1+Inputs!$B$23)^0</f>
        <v>12267.287518845529</v>
      </c>
      <c r="R873" s="36">
        <f>Inputs!$B$12*(1+$B873)^1*$C873+Inputs!$B$29*(1+$D873)^1*Inputs!$B$19+Inputs!$B$30*(1+$E873)^1*Inputs!$B$20+Inputs!$B$31*(1+$F873)^1*Inputs!$B$21+Inputs!$B$22*(1+Inputs!$B$23)^1</f>
        <v>14117.380561733946</v>
      </c>
      <c r="S873" s="36">
        <f>Inputs!$B$12*(1+$B873)^2*$C873+Inputs!$B$29*(1+$D873)^2*Inputs!$B$19+Inputs!$B$30*(1+$E873)^2*Inputs!$B$20+Inputs!$B$31*(1+$F873)^2*Inputs!$B$21+Inputs!$B$22*(1+Inputs!$B$23)^2</f>
        <v>16583.748543888614</v>
      </c>
      <c r="T873" s="36">
        <f>Inputs!$B$12*(1+$B873)^3*$C873+Inputs!$B$29*(1+$D873)^3*Inputs!$B$19+Inputs!$B$30*(1+$E873)^3*Inputs!$B$20+Inputs!$B$31*(1+$F873)^3*Inputs!$B$21+Inputs!$B$22*(1+Inputs!$B$23)^3</f>
        <v>19897.221167853328</v>
      </c>
      <c r="U873" s="36">
        <f>Inputs!$B$12*(1+$B873)^4*$C873+Inputs!$B$29*(1+$D873)^4*Inputs!$B$19+Inputs!$B$30*(1+$E873)^4*Inputs!$B$20+Inputs!$B$31*(1+$F873)^4*Inputs!$B$21+Inputs!$B$22*(1+Inputs!$B$23)^4</f>
        <v>24375.969842062637</v>
      </c>
      <c r="V873" s="35">
        <f>Inputs!$B$13/(Q873*(1-$G873))</f>
        <v>1.2324253697493437</v>
      </c>
      <c r="W873" s="36">
        <f>Inputs!$B$13</f>
        <v>12660</v>
      </c>
      <c r="X873" s="36">
        <f t="shared" si="133"/>
        <v>14046.573621252523</v>
      </c>
      <c r="Y873" s="36">
        <f t="shared" si="134"/>
        <v>15886.498820399891</v>
      </c>
      <c r="Z873" s="36">
        <f t="shared" si="135"/>
        <v>18323.893625834371</v>
      </c>
      <c r="AA873" s="36">
        <f t="shared" si="136"/>
        <v>21545.888110816588</v>
      </c>
      <c r="AB873" s="36">
        <f t="shared" si="137"/>
        <v>61775.810111048253</v>
      </c>
      <c r="AC873" s="36">
        <f t="shared" si="138"/>
        <v>331546.09137023421</v>
      </c>
      <c r="AD873" s="36">
        <f t="shared" si="139"/>
        <v>210424.95911998799</v>
      </c>
    </row>
    <row r="874" spans="1:30" ht="14.25" customHeight="1" x14ac:dyDescent="0.25">
      <c r="A874" s="16">
        <v>858</v>
      </c>
      <c r="B874" s="34">
        <v>0.218340625802243</v>
      </c>
      <c r="C874" s="34">
        <v>8.8883502783504598E-2</v>
      </c>
      <c r="D874" s="34">
        <v>2.0668045022441899E-2</v>
      </c>
      <c r="E874" s="34">
        <v>7.1604257874837901E-2</v>
      </c>
      <c r="F874" s="34">
        <v>3.4258108840461203E-2</v>
      </c>
      <c r="G874" s="34">
        <v>0.20591200095513801</v>
      </c>
      <c r="H874" s="35">
        <v>1.0846643227146899</v>
      </c>
      <c r="I874" s="34">
        <v>8.6845535240945695E-2</v>
      </c>
      <c r="J874" s="34">
        <v>2.6011285991677499E-2</v>
      </c>
      <c r="K874" s="36">
        <f>Inputs!$B$12*(1+$B874)^4</f>
        <v>132198.38654979781</v>
      </c>
      <c r="L874" s="36">
        <f t="shared" si="130"/>
        <v>18273.588442423017</v>
      </c>
      <c r="M874" s="36">
        <f t="shared" si="131"/>
        <v>262136.03369589755</v>
      </c>
      <c r="N874" s="37">
        <f>M874/Inputs!$B$6</f>
        <v>399.59761234130724</v>
      </c>
      <c r="O874" s="38">
        <f>IF(N874&gt;Inputs!$B$4,1,0)</f>
        <v>1</v>
      </c>
      <c r="P874" s="34">
        <f t="shared" si="132"/>
        <v>6.0834249249268196E-2</v>
      </c>
      <c r="Q874" s="36">
        <f>Inputs!$B$12*(1+$B874)^0*$C874+Inputs!$B$29*(1+$D874)^0*Inputs!$B$19+Inputs!$B$30*(1+$E874)^0*Inputs!$B$20+Inputs!$B$31*(1+$F874)^0*Inputs!$B$21+Inputs!$B$22*(1+Inputs!$B$23)^0</f>
        <v>13355.054194437198</v>
      </c>
      <c r="R874" s="36">
        <f>Inputs!$B$12*(1+$B874)^1*$C874+Inputs!$B$29*(1+$D874)^1*Inputs!$B$19+Inputs!$B$30*(1+$E874)^1*Inputs!$B$20+Inputs!$B$31*(1+$F874)^1*Inputs!$B$21+Inputs!$B$22*(1+Inputs!$B$23)^1</f>
        <v>14853.000029027382</v>
      </c>
      <c r="S874" s="36">
        <f>Inputs!$B$12*(1+$B874)^2*$C874+Inputs!$B$29*(1+$D874)^2*Inputs!$B$19+Inputs!$B$30*(1+$E874)^2*Inputs!$B$20+Inputs!$B$31*(1+$F874)^2*Inputs!$B$21+Inputs!$B$22*(1+Inputs!$B$23)^2</f>
        <v>16622.690858297396</v>
      </c>
      <c r="T874" s="36">
        <f>Inputs!$B$12*(1+$B874)^3*$C874+Inputs!$B$29*(1+$D874)^3*Inputs!$B$19+Inputs!$B$30*(1+$E874)^3*Inputs!$B$20+Inputs!$B$31*(1+$F874)^3*Inputs!$B$21+Inputs!$B$22*(1+Inputs!$B$23)^3</f>
        <v>18720.707374136691</v>
      </c>
      <c r="U874" s="36">
        <f>Inputs!$B$12*(1+$B874)^4*$C874+Inputs!$B$29*(1+$D874)^4*Inputs!$B$19+Inputs!$B$30*(1+$E874)^4*Inputs!$B$20+Inputs!$B$31*(1+$F874)^4*Inputs!$B$21+Inputs!$B$22*(1+Inputs!$B$23)^4</f>
        <v>21215.821437206738</v>
      </c>
      <c r="V874" s="35">
        <f>Inputs!$B$13/(Q874*(1-$G874))</f>
        <v>1.1937665851297072</v>
      </c>
      <c r="W874" s="36">
        <f>Inputs!$B$13</f>
        <v>12660</v>
      </c>
      <c r="X874" s="36">
        <f t="shared" si="133"/>
        <v>13758.282232494361</v>
      </c>
      <c r="Y874" s="36">
        <f t="shared" si="134"/>
        <v>15037.506513993789</v>
      </c>
      <c r="Z874" s="36">
        <f t="shared" si="135"/>
        <v>16529.975020499864</v>
      </c>
      <c r="AA874" s="36">
        <f t="shared" si="136"/>
        <v>18273.588442423017</v>
      </c>
      <c r="AB874" s="36">
        <f t="shared" si="137"/>
        <v>58905.622201574733</v>
      </c>
      <c r="AC874" s="36">
        <f t="shared" si="138"/>
        <v>308196.58677251835</v>
      </c>
      <c r="AD874" s="36">
        <f t="shared" si="139"/>
        <v>203230.41149432282</v>
      </c>
    </row>
    <row r="875" spans="1:30" ht="14.25" customHeight="1" x14ac:dyDescent="0.25">
      <c r="A875" s="16">
        <v>859</v>
      </c>
      <c r="B875" s="34">
        <v>0.25866503188895401</v>
      </c>
      <c r="C875" s="34">
        <v>7.4866184180432893E-2</v>
      </c>
      <c r="D875" s="34">
        <v>3.5929303948281102E-2</v>
      </c>
      <c r="E875" s="34">
        <v>2.9128627866449999E-2</v>
      </c>
      <c r="F875" s="34">
        <v>1.3543466814645E-2</v>
      </c>
      <c r="G875" s="34">
        <v>0.20786194627924301</v>
      </c>
      <c r="H875" s="35">
        <v>1.07908984793989</v>
      </c>
      <c r="I875" s="34">
        <v>9.6450409798369094E-2</v>
      </c>
      <c r="J875" s="34">
        <v>2.3640565593755301E-2</v>
      </c>
      <c r="K875" s="36">
        <f>Inputs!$B$12*(1+$B875)^4</f>
        <v>150588.538277012</v>
      </c>
      <c r="L875" s="36">
        <f t="shared" si="130"/>
        <v>17149.305633434735</v>
      </c>
      <c r="M875" s="36">
        <f t="shared" si="131"/>
        <v>207559.44875445406</v>
      </c>
      <c r="N875" s="37">
        <f>M875/Inputs!$B$6</f>
        <v>316.401598711058</v>
      </c>
      <c r="O875" s="38">
        <f>IF(N875&gt;Inputs!$B$4,1,0)</f>
        <v>0</v>
      </c>
      <c r="P875" s="34">
        <f t="shared" si="132"/>
        <v>7.2809844204613797E-2</v>
      </c>
      <c r="Q875" s="36">
        <f>Inputs!$B$12*(1+$B875)^0*$C875+Inputs!$B$29*(1+$D875)^0*Inputs!$B$19+Inputs!$B$30*(1+$E875)^0*Inputs!$B$20+Inputs!$B$31*(1+$F875)^0*Inputs!$B$21+Inputs!$B$22*(1+Inputs!$B$23)^0</f>
        <v>12514.015078252894</v>
      </c>
      <c r="R875" s="36">
        <f>Inputs!$B$12*(1+$B875)^1*$C875+Inputs!$B$29*(1+$D875)^1*Inputs!$B$19+Inputs!$B$30*(1+$E875)^1*Inputs!$B$20+Inputs!$B$31*(1+$F875)^1*Inputs!$B$21+Inputs!$B$22*(1+Inputs!$B$23)^1</f>
        <v>13859.697449215531</v>
      </c>
      <c r="S875" s="36">
        <f>Inputs!$B$12*(1+$B875)^2*$C875+Inputs!$B$29*(1+$D875)^2*Inputs!$B$19+Inputs!$B$30*(1+$E875)^2*Inputs!$B$20+Inputs!$B$31*(1+$F875)^2*Inputs!$B$21+Inputs!$B$22*(1+Inputs!$B$23)^2</f>
        <v>15511.073028389055</v>
      </c>
      <c r="T875" s="36">
        <f>Inputs!$B$12*(1+$B875)^3*$C875+Inputs!$B$29*(1+$D875)^3*Inputs!$B$19+Inputs!$B$30*(1+$E875)^3*Inputs!$B$20+Inputs!$B$31*(1+$F875)^3*Inputs!$B$21+Inputs!$B$22*(1+Inputs!$B$23)^3</f>
        <v>17546.046971989948</v>
      </c>
      <c r="U875" s="36">
        <f>Inputs!$B$12*(1+$B875)^4*$C875+Inputs!$B$29*(1+$D875)^4*Inputs!$B$19+Inputs!$B$30*(1+$E875)^4*Inputs!$B$20+Inputs!$B$31*(1+$F875)^4*Inputs!$B$21+Inputs!$B$22*(1+Inputs!$B$23)^4</f>
        <v>20062.638907462093</v>
      </c>
      <c r="V875" s="35">
        <f>Inputs!$B$13/(Q875*(1-$G875))</f>
        <v>1.2771330821896807</v>
      </c>
      <c r="W875" s="36">
        <f>Inputs!$B$13</f>
        <v>12660</v>
      </c>
      <c r="X875" s="36">
        <f t="shared" si="133"/>
        <v>13477.811760503106</v>
      </c>
      <c r="Y875" s="36">
        <f t="shared" si="134"/>
        <v>14475.350954751029</v>
      </c>
      <c r="Z875" s="36">
        <f t="shared" si="135"/>
        <v>15686.298070296483</v>
      </c>
      <c r="AA875" s="36">
        <f t="shared" si="136"/>
        <v>17149.305633434735</v>
      </c>
      <c r="AB875" s="36">
        <f t="shared" si="137"/>
        <v>55414.003446426796</v>
      </c>
      <c r="AC875" s="36">
        <f t="shared" si="138"/>
        <v>241103.72862241205</v>
      </c>
      <c r="AD875" s="36">
        <f t="shared" si="139"/>
        <v>152145.44530802727</v>
      </c>
    </row>
    <row r="876" spans="1:30" ht="14.25" customHeight="1" x14ac:dyDescent="0.25">
      <c r="A876" s="16">
        <v>860</v>
      </c>
      <c r="B876" s="34">
        <v>0.37501977124936697</v>
      </c>
      <c r="C876" s="34">
        <v>5.4182869478039998E-2</v>
      </c>
      <c r="D876" s="34">
        <v>2.5968441825589599E-2</v>
      </c>
      <c r="E876" s="34">
        <v>1.8253057232549299E-2</v>
      </c>
      <c r="F876" s="34">
        <v>1.9875223110442299E-2</v>
      </c>
      <c r="G876" s="34">
        <v>0.17764129919058999</v>
      </c>
      <c r="H876" s="35">
        <v>1.09622300534996</v>
      </c>
      <c r="I876" s="34">
        <v>0.10859775579586201</v>
      </c>
      <c r="J876" s="34">
        <v>2.27024021164316E-2</v>
      </c>
      <c r="K876" s="36">
        <f>Inputs!$B$12*(1+$B876)^4</f>
        <v>214480.10910961081</v>
      </c>
      <c r="L876" s="36">
        <f t="shared" si="130"/>
        <v>18272.040709816847</v>
      </c>
      <c r="M876" s="36">
        <f t="shared" si="131"/>
        <v>184728.70179981826</v>
      </c>
      <c r="N876" s="37">
        <f>M876/Inputs!$B$6</f>
        <v>281.59863079240586</v>
      </c>
      <c r="O876" s="38">
        <f>IF(N876&gt;Inputs!$B$4,1,0)</f>
        <v>0</v>
      </c>
      <c r="P876" s="34">
        <f t="shared" si="132"/>
        <v>8.5895353679430408E-2</v>
      </c>
      <c r="Q876" s="36">
        <f>Inputs!$B$12*(1+$B876)^0*$C876+Inputs!$B$29*(1+$D876)^0*Inputs!$B$19+Inputs!$B$30*(1+$E876)^0*Inputs!$B$20+Inputs!$B$31*(1+$F876)^0*Inputs!$B$21+Inputs!$B$22*(1+Inputs!$B$23)^0</f>
        <v>11273.016196109322</v>
      </c>
      <c r="R876" s="36">
        <f>Inputs!$B$12*(1+$B876)^1*$C876+Inputs!$B$29*(1+$D876)^1*Inputs!$B$19+Inputs!$B$30*(1+$E876)^1*Inputs!$B$20+Inputs!$B$31*(1+$F876)^1*Inputs!$B$21+Inputs!$B$22*(1+Inputs!$B$23)^1</f>
        <v>12644.37621064274</v>
      </c>
      <c r="S876" s="36">
        <f>Inputs!$B$12*(1+$B876)^2*$C876+Inputs!$B$29*(1+$D876)^2*Inputs!$B$19+Inputs!$B$30*(1+$E876)^2*Inputs!$B$20+Inputs!$B$31*(1+$F876)^2*Inputs!$B$21+Inputs!$B$22*(1+Inputs!$B$23)^2</f>
        <v>14475.726066452175</v>
      </c>
      <c r="T876" s="36">
        <f>Inputs!$B$12*(1+$B876)^3*$C876+Inputs!$B$29*(1+$D876)^3*Inputs!$B$19+Inputs!$B$30*(1+$E876)^3*Inputs!$B$20+Inputs!$B$31*(1+$F876)^3*Inputs!$B$21+Inputs!$B$22*(1+Inputs!$B$23)^3</f>
        <v>16938.577233996199</v>
      </c>
      <c r="U876" s="36">
        <f>Inputs!$B$12*(1+$B876)^4*$C876+Inputs!$B$29*(1+$D876)^4*Inputs!$B$19+Inputs!$B$30*(1+$E876)^4*Inputs!$B$20+Inputs!$B$31*(1+$F876)^4*Inputs!$B$21+Inputs!$B$22*(1+Inputs!$B$23)^4</f>
        <v>20268.74460757037</v>
      </c>
      <c r="V876" s="35">
        <f>Inputs!$B$13/(Q876*(1-$G876))</f>
        <v>1.3656275920482446</v>
      </c>
      <c r="W876" s="36">
        <f>Inputs!$B$13</f>
        <v>12660</v>
      </c>
      <c r="X876" s="36">
        <f t="shared" si="133"/>
        <v>13499.754743303321</v>
      </c>
      <c r="Y876" s="36">
        <f t="shared" si="134"/>
        <v>14653.229293095814</v>
      </c>
      <c r="Z876" s="36">
        <f t="shared" si="135"/>
        <v>16208.106645859425</v>
      </c>
      <c r="AA876" s="36">
        <f t="shared" si="136"/>
        <v>18272.040709816847</v>
      </c>
      <c r="AB876" s="36">
        <f t="shared" si="137"/>
        <v>54802.51800731993</v>
      </c>
      <c r="AC876" s="36">
        <f t="shared" si="138"/>
        <v>217553.79220207941</v>
      </c>
      <c r="AD876" s="36">
        <f t="shared" si="139"/>
        <v>129926.18379249831</v>
      </c>
    </row>
    <row r="877" spans="1:30" ht="14.25" customHeight="1" x14ac:dyDescent="0.25">
      <c r="A877" s="16">
        <v>861</v>
      </c>
      <c r="B877" s="34">
        <v>0.42119327234862303</v>
      </c>
      <c r="C877" s="34">
        <v>5.0773259443789097E-2</v>
      </c>
      <c r="D877" s="34">
        <v>8.8061756774342505E-3</v>
      </c>
      <c r="E877" s="34">
        <v>6.80959295422921E-2</v>
      </c>
      <c r="F877" s="34">
        <v>1.4665808119479E-2</v>
      </c>
      <c r="G877" s="34">
        <v>0.20002083558092101</v>
      </c>
      <c r="H877" s="35">
        <v>1.1182465839981399</v>
      </c>
      <c r="I877" s="34">
        <v>9.5103706520102901E-2</v>
      </c>
      <c r="J877" s="34">
        <v>2.4522918193941499E-2</v>
      </c>
      <c r="K877" s="36">
        <f>Inputs!$B$12*(1+$B877)^4</f>
        <v>244773.17556825082</v>
      </c>
      <c r="L877" s="36">
        <f t="shared" si="130"/>
        <v>19060.247437124883</v>
      </c>
      <c r="M877" s="36">
        <f t="shared" si="131"/>
        <v>233530.73913494835</v>
      </c>
      <c r="N877" s="37">
        <f>M877/Inputs!$B$6</f>
        <v>355.9919803886408</v>
      </c>
      <c r="O877" s="38">
        <f>IF(N877&gt;Inputs!$B$4,1,0)</f>
        <v>0</v>
      </c>
      <c r="P877" s="34">
        <f t="shared" si="132"/>
        <v>7.0580788326161409E-2</v>
      </c>
      <c r="Q877" s="36">
        <f>Inputs!$B$12*(1+$B877)^0*$C877+Inputs!$B$29*(1+$D877)^0*Inputs!$B$19+Inputs!$B$30*(1+$E877)^0*Inputs!$B$20+Inputs!$B$31*(1+$F877)^0*Inputs!$B$21+Inputs!$B$22*(1+Inputs!$B$23)^0</f>
        <v>11068.439594054267</v>
      </c>
      <c r="R877" s="36">
        <f>Inputs!$B$12*(1+$B877)^1*$C877+Inputs!$B$29*(1+$D877)^1*Inputs!$B$19+Inputs!$B$30*(1+$E877)^1*Inputs!$B$20+Inputs!$B$31*(1+$F877)^1*Inputs!$B$21+Inputs!$B$22*(1+Inputs!$B$23)^1</f>
        <v>12548.738386000705</v>
      </c>
      <c r="S877" s="36">
        <f>Inputs!$B$12*(1+$B877)^2*$C877+Inputs!$B$29*(1+$D877)^2*Inputs!$B$19+Inputs!$B$30*(1+$E877)^2*Inputs!$B$20+Inputs!$B$31*(1+$F877)^2*Inputs!$B$21+Inputs!$B$22*(1+Inputs!$B$23)^2</f>
        <v>14580.276177797139</v>
      </c>
      <c r="T877" s="36">
        <f>Inputs!$B$12*(1+$B877)^3*$C877+Inputs!$B$29*(1+$D877)^3*Inputs!$B$19+Inputs!$B$30*(1+$E877)^3*Inputs!$B$20+Inputs!$B$31*(1+$F877)^3*Inputs!$B$21+Inputs!$B$22*(1+Inputs!$B$23)^3</f>
        <v>17391.430587538067</v>
      </c>
      <c r="U877" s="36">
        <f>Inputs!$B$12*(1+$B877)^4*$C877+Inputs!$B$29*(1+$D877)^4*Inputs!$B$19+Inputs!$B$30*(1+$E877)^4*Inputs!$B$20+Inputs!$B$31*(1+$F877)^4*Inputs!$B$21+Inputs!$B$22*(1+Inputs!$B$23)^4</f>
        <v>21306.508037861331</v>
      </c>
      <c r="V877" s="35">
        <f>Inputs!$B$13/(Q877*(1-$G877))</f>
        <v>1.4297780667358733</v>
      </c>
      <c r="W877" s="36">
        <f>Inputs!$B$13</f>
        <v>12660</v>
      </c>
      <c r="X877" s="36">
        <f t="shared" si="133"/>
        <v>13571.309845571048</v>
      </c>
      <c r="Y877" s="36">
        <f t="shared" si="134"/>
        <v>14859.974215890728</v>
      </c>
      <c r="Z877" s="36">
        <f t="shared" si="135"/>
        <v>16641.488477719147</v>
      </c>
      <c r="AA877" s="36">
        <f t="shared" si="136"/>
        <v>19060.247437124883</v>
      </c>
      <c r="AB877" s="36">
        <f t="shared" si="137"/>
        <v>57864.840003627229</v>
      </c>
      <c r="AC877" s="36">
        <f t="shared" si="138"/>
        <v>276671.04305412917</v>
      </c>
      <c r="AD877" s="36">
        <f t="shared" si="139"/>
        <v>175665.89913132112</v>
      </c>
    </row>
    <row r="878" spans="1:30" ht="14.25" customHeight="1" x14ac:dyDescent="0.25">
      <c r="A878" s="16">
        <v>862</v>
      </c>
      <c r="B878" s="34">
        <v>0.25112405944489502</v>
      </c>
      <c r="C878" s="34">
        <v>0.11091431399856901</v>
      </c>
      <c r="D878" s="34">
        <v>4.1804155239888501E-2</v>
      </c>
      <c r="E878" s="34">
        <v>3.53498346408515E-2</v>
      </c>
      <c r="F878" s="34">
        <v>-6.1330598602461796E-3</v>
      </c>
      <c r="G878" s="34">
        <v>0.189984639568481</v>
      </c>
      <c r="H878" s="35">
        <v>1.09170703688014</v>
      </c>
      <c r="I878" s="34">
        <v>9.3280978076748303E-2</v>
      </c>
      <c r="J878" s="34">
        <v>2.4749320609219999E-2</v>
      </c>
      <c r="K878" s="36">
        <f>Inputs!$B$12*(1+$B878)^4</f>
        <v>147011.98901513839</v>
      </c>
      <c r="L878" s="36">
        <f t="shared" si="130"/>
        <v>22010.934751126169</v>
      </c>
      <c r="M878" s="36">
        <f t="shared" si="131"/>
        <v>274067.05202490318</v>
      </c>
      <c r="N878" s="37">
        <f>M878/Inputs!$B$6</f>
        <v>417.78514028186459</v>
      </c>
      <c r="O878" s="38">
        <f>IF(N878&gt;Inputs!$B$4,1,0)</f>
        <v>1</v>
      </c>
      <c r="P878" s="34">
        <f t="shared" si="132"/>
        <v>6.8531657467528304E-2</v>
      </c>
      <c r="Q878" s="36">
        <f>Inputs!$B$12*(1+$B878)^0*$C878+Inputs!$B$29*(1+$D878)^0*Inputs!$B$19+Inputs!$B$30*(1+$E878)^0*Inputs!$B$20+Inputs!$B$31*(1+$F878)^0*Inputs!$B$21+Inputs!$B$22*(1+Inputs!$B$23)^0</f>
        <v>14676.902867341061</v>
      </c>
      <c r="R878" s="36">
        <f>Inputs!$B$12*(1+$B878)^1*$C878+Inputs!$B$29*(1+$D878)^1*Inputs!$B$19+Inputs!$B$30*(1+$E878)^1*Inputs!$B$20+Inputs!$B$31*(1+$F878)^1*Inputs!$B$21+Inputs!$B$22*(1+Inputs!$B$23)^1</f>
        <v>16478.063154186995</v>
      </c>
      <c r="S878" s="36">
        <f>Inputs!$B$12*(1+$B878)^2*$C878+Inputs!$B$29*(1+$D878)^2*Inputs!$B$19+Inputs!$B$30*(1+$E878)^2*Inputs!$B$20+Inputs!$B$31*(1+$F878)^2*Inputs!$B$21+Inputs!$B$22*(1+Inputs!$B$23)^2</f>
        <v>18705.902380847921</v>
      </c>
      <c r="T878" s="36">
        <f>Inputs!$B$12*(1+$B878)^3*$C878+Inputs!$B$29*(1+$D878)^3*Inputs!$B$19+Inputs!$B$30*(1+$E878)^3*Inputs!$B$20+Inputs!$B$31*(1+$F878)^3*Inputs!$B$21+Inputs!$B$22*(1+Inputs!$B$23)^3</f>
        <v>21466.100365802973</v>
      </c>
      <c r="U878" s="36">
        <f>Inputs!$B$12*(1+$B878)^4*$C878+Inputs!$B$29*(1+$D878)^4*Inputs!$B$19+Inputs!$B$30*(1+$E878)^4*Inputs!$B$20+Inputs!$B$31*(1+$F878)^4*Inputs!$B$21+Inputs!$B$22*(1+Inputs!$B$23)^4</f>
        <v>24890.815299155114</v>
      </c>
      <c r="V878" s="35">
        <f>Inputs!$B$13/(Q878*(1-$G878))</f>
        <v>1.0648931442895984</v>
      </c>
      <c r="W878" s="36">
        <f>Inputs!$B$13</f>
        <v>12660</v>
      </c>
      <c r="X878" s="36">
        <f t="shared" si="133"/>
        <v>14303.118989726545</v>
      </c>
      <c r="Y878" s="36">
        <f t="shared" si="134"/>
        <v>16338.476576464334</v>
      </c>
      <c r="Z878" s="36">
        <f t="shared" si="135"/>
        <v>18865.902027699743</v>
      </c>
      <c r="AA878" s="36">
        <f t="shared" si="136"/>
        <v>22010.934751126169</v>
      </c>
      <c r="AB878" s="36">
        <f t="shared" si="137"/>
        <v>63346.968215593544</v>
      </c>
      <c r="AC878" s="36">
        <f t="shared" si="138"/>
        <v>329128.04484376812</v>
      </c>
      <c r="AD878" s="36">
        <f t="shared" si="139"/>
        <v>210720.08380930964</v>
      </c>
    </row>
    <row r="879" spans="1:30" ht="14.25" customHeight="1" x14ac:dyDescent="0.25">
      <c r="A879" s="16">
        <v>863</v>
      </c>
      <c r="B879" s="34">
        <v>0.42916093710318198</v>
      </c>
      <c r="C879" s="34">
        <v>6.9741634887019094E-2</v>
      </c>
      <c r="D879" s="34">
        <v>9.6629032887499897E-3</v>
      </c>
      <c r="E879" s="34">
        <v>3.8743383696137203E-2</v>
      </c>
      <c r="F879" s="34">
        <v>3.15517504136082E-2</v>
      </c>
      <c r="G879" s="34">
        <v>0.20513588994246501</v>
      </c>
      <c r="H879" s="35">
        <v>0.99003477706881304</v>
      </c>
      <c r="I879" s="34">
        <v>9.29529143509224E-2</v>
      </c>
      <c r="J879" s="34">
        <v>2.7410954131823598E-2</v>
      </c>
      <c r="K879" s="36">
        <f>Inputs!$B$12*(1+$B879)^4</f>
        <v>250308.61621317532</v>
      </c>
      <c r="L879" s="36">
        <f t="shared" si="130"/>
        <v>20719.417297771717</v>
      </c>
      <c r="M879" s="36">
        <f t="shared" si="131"/>
        <v>268995.81402797432</v>
      </c>
      <c r="N879" s="37">
        <f>M879/Inputs!$B$6</f>
        <v>410.0545945548389</v>
      </c>
      <c r="O879" s="38">
        <f>IF(N879&gt;Inputs!$B$4,1,0)</f>
        <v>1</v>
      </c>
      <c r="P879" s="34">
        <f t="shared" si="132"/>
        <v>6.5541960219098805E-2</v>
      </c>
      <c r="Q879" s="36">
        <f>Inputs!$B$12*(1+$B879)^0*$C879+Inputs!$B$29*(1+$D879)^0*Inputs!$B$19+Inputs!$B$30*(1+$E879)^0*Inputs!$B$20+Inputs!$B$31*(1+$F879)^0*Inputs!$B$21+Inputs!$B$22*(1+Inputs!$B$23)^0</f>
        <v>12206.542120648068</v>
      </c>
      <c r="R879" s="36">
        <f>Inputs!$B$12*(1+$B879)^1*$C879+Inputs!$B$29*(1+$D879)^1*Inputs!$B$19+Inputs!$B$30*(1+$E879)^1*Inputs!$B$20+Inputs!$B$31*(1+$F879)^1*Inputs!$B$21+Inputs!$B$22*(1+Inputs!$B$23)^1</f>
        <v>14204.889825118411</v>
      </c>
      <c r="S879" s="36">
        <f>Inputs!$B$12*(1+$B879)^2*$C879+Inputs!$B$29*(1+$D879)^2*Inputs!$B$19+Inputs!$B$30*(1+$E879)^2*Inputs!$B$20+Inputs!$B$31*(1+$F879)^2*Inputs!$B$21+Inputs!$B$22*(1+Inputs!$B$23)^2</f>
        <v>16980.433451768058</v>
      </c>
      <c r="T879" s="36">
        <f>Inputs!$B$12*(1+$B879)^3*$C879+Inputs!$B$29*(1+$D879)^3*Inputs!$B$19+Inputs!$B$30*(1+$E879)^3*Inputs!$B$20+Inputs!$B$31*(1+$F879)^3*Inputs!$B$21+Inputs!$B$22*(1+Inputs!$B$23)^3</f>
        <v>20864.154721936051</v>
      </c>
      <c r="U879" s="36">
        <f>Inputs!$B$12*(1+$B879)^4*$C879+Inputs!$B$29*(1+$D879)^4*Inputs!$B$19+Inputs!$B$30*(1+$E879)^4*Inputs!$B$20+Inputs!$B$31*(1+$F879)^4*Inputs!$B$21+Inputs!$B$22*(1+Inputs!$B$23)^4</f>
        <v>26328.98996357228</v>
      </c>
      <c r="V879" s="35">
        <f>Inputs!$B$13/(Q879*(1-$G879))</f>
        <v>1.3048126653154895</v>
      </c>
      <c r="W879" s="36">
        <f>Inputs!$B$13</f>
        <v>12660</v>
      </c>
      <c r="X879" s="36">
        <f t="shared" si="133"/>
        <v>13844.047930971201</v>
      </c>
      <c r="Y879" s="36">
        <f t="shared" si="134"/>
        <v>15486.935304296167</v>
      </c>
      <c r="Z879" s="36">
        <f t="shared" si="135"/>
        <v>17723.985173794717</v>
      </c>
      <c r="AA879" s="36">
        <f t="shared" si="136"/>
        <v>20719.417297771717</v>
      </c>
      <c r="AB879" s="36">
        <f t="shared" si="137"/>
        <v>60741.004083425723</v>
      </c>
      <c r="AC879" s="36">
        <f t="shared" si="138"/>
        <v>324789.74116425583</v>
      </c>
      <c r="AD879" s="36">
        <f t="shared" si="139"/>
        <v>208254.80994454862</v>
      </c>
    </row>
    <row r="880" spans="1:30" ht="14.25" customHeight="1" x14ac:dyDescent="0.25">
      <c r="A880" s="16">
        <v>864</v>
      </c>
      <c r="B880" s="34">
        <v>0.22495020858485401</v>
      </c>
      <c r="C880" s="34">
        <v>7.7775515787476199E-2</v>
      </c>
      <c r="D880" s="34">
        <v>3.57129709744676E-2</v>
      </c>
      <c r="E880" s="34">
        <v>2.3036997287764802E-2</v>
      </c>
      <c r="F880" s="34">
        <v>1.09667006174706E-2</v>
      </c>
      <c r="G880" s="34">
        <v>0.17578214730941699</v>
      </c>
      <c r="H880" s="35">
        <v>1.1169099862529299</v>
      </c>
      <c r="I880" s="34">
        <v>9.6516321411561606E-2</v>
      </c>
      <c r="J880" s="34">
        <v>2.4726282184845901E-2</v>
      </c>
      <c r="K880" s="36">
        <f>Inputs!$B$12*(1+$B880)^4</f>
        <v>135090.55761352953</v>
      </c>
      <c r="L880" s="36">
        <f t="shared" si="130"/>
        <v>17654.725933075762</v>
      </c>
      <c r="M880" s="36">
        <f t="shared" si="131"/>
        <v>215230.20769776186</v>
      </c>
      <c r="N880" s="37">
        <f>M880/Inputs!$B$6</f>
        <v>328.09482880756383</v>
      </c>
      <c r="O880" s="38">
        <f>IF(N880&gt;Inputs!$B$4,1,0)</f>
        <v>0</v>
      </c>
      <c r="P880" s="34">
        <f t="shared" si="132"/>
        <v>7.1790039226715702E-2</v>
      </c>
      <c r="Q880" s="36">
        <f>Inputs!$B$12*(1+$B880)^0*$C880+Inputs!$B$29*(1+$D880)^0*Inputs!$B$19+Inputs!$B$30*(1+$E880)^0*Inputs!$B$20+Inputs!$B$31*(1+$F880)^0*Inputs!$B$21+Inputs!$B$22*(1+Inputs!$B$23)^0</f>
        <v>12688.574974675495</v>
      </c>
      <c r="R880" s="36">
        <f>Inputs!$B$12*(1+$B880)^1*$C880+Inputs!$B$29*(1+$D880)^1*Inputs!$B$19+Inputs!$B$30*(1+$E880)^1*Inputs!$B$20+Inputs!$B$31*(1+$F880)^1*Inputs!$B$21+Inputs!$B$22*(1+Inputs!$B$23)^1</f>
        <v>13894.444352988077</v>
      </c>
      <c r="S880" s="36">
        <f>Inputs!$B$12*(1+$B880)^2*$C880+Inputs!$B$29*(1+$D880)^2*Inputs!$B$19+Inputs!$B$30*(1+$E880)^2*Inputs!$B$20+Inputs!$B$31*(1+$F880)^2*Inputs!$B$21+Inputs!$B$22*(1+Inputs!$B$23)^2</f>
        <v>15340.464664808445</v>
      </c>
      <c r="T880" s="36">
        <f>Inputs!$B$12*(1+$B880)^3*$C880+Inputs!$B$29*(1+$D880)^3*Inputs!$B$19+Inputs!$B$30*(1+$E880)^3*Inputs!$B$20+Inputs!$B$31*(1+$F880)^3*Inputs!$B$21+Inputs!$B$22*(1+Inputs!$B$23)^3</f>
        <v>17079.880133571489</v>
      </c>
      <c r="U880" s="36">
        <f>Inputs!$B$12*(1+$B880)^4*$C880+Inputs!$B$29*(1+$D880)^4*Inputs!$B$19+Inputs!$B$30*(1+$E880)^4*Inputs!$B$20+Inputs!$B$31*(1+$F880)^4*Inputs!$B$21+Inputs!$B$22*(1+Inputs!$B$23)^4</f>
        <v>19177.88848348071</v>
      </c>
      <c r="V880" s="35">
        <f>Inputs!$B$13/(Q880*(1-$G880))</f>
        <v>1.2105391466559254</v>
      </c>
      <c r="W880" s="36">
        <f>Inputs!$B$13</f>
        <v>12660</v>
      </c>
      <c r="X880" s="36">
        <f t="shared" si="133"/>
        <v>13595.092296324605</v>
      </c>
      <c r="Y880" s="36">
        <f t="shared" si="134"/>
        <v>14713.999409901315</v>
      </c>
      <c r="Z880" s="36">
        <f t="shared" si="135"/>
        <v>16052.864497046621</v>
      </c>
      <c r="AA880" s="36">
        <f t="shared" si="136"/>
        <v>17654.725933075762</v>
      </c>
      <c r="AB880" s="36">
        <f t="shared" si="137"/>
        <v>56255.087368162633</v>
      </c>
      <c r="AC880" s="36">
        <f t="shared" si="138"/>
        <v>252002.39285648268</v>
      </c>
      <c r="AD880" s="36">
        <f t="shared" si="139"/>
        <v>158975.12032959922</v>
      </c>
    </row>
    <row r="881" spans="1:30" ht="14.25" customHeight="1" x14ac:dyDescent="0.25">
      <c r="A881" s="16">
        <v>865</v>
      </c>
      <c r="B881" s="34">
        <v>0.31986032345959098</v>
      </c>
      <c r="C881" s="34">
        <v>7.7503551973151202E-2</v>
      </c>
      <c r="D881" s="34">
        <v>1.6795761509167902E-2</v>
      </c>
      <c r="E881" s="34">
        <v>3.91296575735448E-2</v>
      </c>
      <c r="F881" s="34">
        <v>2.7394234864249401E-2</v>
      </c>
      <c r="G881" s="34">
        <v>0.190515103676235</v>
      </c>
      <c r="H881" s="35">
        <v>1.0222335688503501</v>
      </c>
      <c r="I881" s="34">
        <v>9.57172801721448E-2</v>
      </c>
      <c r="J881" s="34">
        <v>1.6915315252186501E-2</v>
      </c>
      <c r="K881" s="36">
        <f>Inputs!$B$12*(1+$B881)^4</f>
        <v>182080.37745917632</v>
      </c>
      <c r="L881" s="36">
        <f t="shared" si="130"/>
        <v>19035.663507412122</v>
      </c>
      <c r="M881" s="36">
        <f t="shared" si="131"/>
        <v>213756.8491212597</v>
      </c>
      <c r="N881" s="37">
        <f>M881/Inputs!$B$6</f>
        <v>325.84885536777392</v>
      </c>
      <c r="O881" s="38">
        <f>IF(N881&gt;Inputs!$B$4,1,0)</f>
        <v>0</v>
      </c>
      <c r="P881" s="34">
        <f t="shared" si="132"/>
        <v>7.8801964919958306E-2</v>
      </c>
      <c r="Q881" s="36">
        <f>Inputs!$B$12*(1+$B881)^0*$C881+Inputs!$B$29*(1+$D881)^0*Inputs!$B$19+Inputs!$B$30*(1+$E881)^0*Inputs!$B$20+Inputs!$B$31*(1+$F881)^0*Inputs!$B$21+Inputs!$B$22*(1+Inputs!$B$23)^0</f>
        <v>12672.257145815995</v>
      </c>
      <c r="R881" s="36">
        <f>Inputs!$B$12*(1+$B881)^1*$C881+Inputs!$B$29*(1+$D881)^1*Inputs!$B$19+Inputs!$B$30*(1+$E881)^1*Inputs!$B$20+Inputs!$B$31*(1+$F881)^1*Inputs!$B$21+Inputs!$B$22*(1+Inputs!$B$23)^1</f>
        <v>14367.937491024419</v>
      </c>
      <c r="S881" s="36">
        <f>Inputs!$B$12*(1+$B881)^2*$C881+Inputs!$B$29*(1+$D881)^2*Inputs!$B$19+Inputs!$B$30*(1+$E881)^2*Inputs!$B$20+Inputs!$B$31*(1+$F881)^2*Inputs!$B$21+Inputs!$B$22*(1+Inputs!$B$23)^2</f>
        <v>16545.474947689258</v>
      </c>
      <c r="T881" s="36">
        <f>Inputs!$B$12*(1+$B881)^3*$C881+Inputs!$B$29*(1+$D881)^3*Inputs!$B$19+Inputs!$B$30*(1+$E881)^3*Inputs!$B$20+Inputs!$B$31*(1+$F881)^3*Inputs!$B$21+Inputs!$B$22*(1+Inputs!$B$23)^3</f>
        <v>19357.244957114832</v>
      </c>
      <c r="U881" s="36">
        <f>Inputs!$B$12*(1+$B881)^4*$C881+Inputs!$B$29*(1+$D881)^4*Inputs!$B$19+Inputs!$B$30*(1+$E881)^4*Inputs!$B$20+Inputs!$B$31*(1+$F881)^4*Inputs!$B$21+Inputs!$B$22*(1+Inputs!$B$23)^4</f>
        <v>23004.305726519353</v>
      </c>
      <c r="V881" s="35">
        <f>Inputs!$B$13/(Q881*(1-$G881))</f>
        <v>1.2341586137388254</v>
      </c>
      <c r="W881" s="36">
        <f>Inputs!$B$13</f>
        <v>12660</v>
      </c>
      <c r="X881" s="36">
        <f t="shared" si="133"/>
        <v>13737.834850169929</v>
      </c>
      <c r="Y881" s="36">
        <f t="shared" si="134"/>
        <v>15110.28232986102</v>
      </c>
      <c r="Z881" s="36">
        <f t="shared" si="135"/>
        <v>16847.968492050441</v>
      </c>
      <c r="AA881" s="36">
        <f t="shared" si="136"/>
        <v>19035.663507412122</v>
      </c>
      <c r="AB881" s="36">
        <f t="shared" si="137"/>
        <v>58223.613641172058</v>
      </c>
      <c r="AC881" s="36">
        <f t="shared" si="138"/>
        <v>245649.42988841381</v>
      </c>
      <c r="AD881" s="36">
        <f t="shared" si="139"/>
        <v>155533.23548008763</v>
      </c>
    </row>
    <row r="882" spans="1:30" ht="14.25" customHeight="1" x14ac:dyDescent="0.25">
      <c r="A882" s="16">
        <v>866</v>
      </c>
      <c r="B882" s="34">
        <v>0.30439305212110901</v>
      </c>
      <c r="C882" s="34">
        <v>7.7891849426871204E-2</v>
      </c>
      <c r="D882" s="34">
        <v>2.79038551069123E-2</v>
      </c>
      <c r="E882" s="34">
        <v>7.1180681100671106E-2</v>
      </c>
      <c r="F882" s="34">
        <v>1.7271340094670001E-2</v>
      </c>
      <c r="G882" s="34">
        <v>0.16320861604998199</v>
      </c>
      <c r="H882" s="35">
        <v>1.0773986084199201</v>
      </c>
      <c r="I882" s="34">
        <v>0.102805865698073</v>
      </c>
      <c r="J882" s="34">
        <v>2.7058350205497201E-2</v>
      </c>
      <c r="K882" s="36">
        <f>Inputs!$B$12*(1+$B882)^4</f>
        <v>173694.1364514512</v>
      </c>
      <c r="L882" s="36">
        <f t="shared" si="130"/>
        <v>20520.646294224829</v>
      </c>
      <c r="M882" s="36">
        <f t="shared" si="131"/>
        <v>229935.77080679132</v>
      </c>
      <c r="N882" s="37">
        <f>M882/Inputs!$B$6</f>
        <v>350.51184574205996</v>
      </c>
      <c r="O882" s="38">
        <f>IF(N882&gt;Inputs!$B$4,1,0)</f>
        <v>0</v>
      </c>
      <c r="P882" s="34">
        <f t="shared" si="132"/>
        <v>7.5747515492575801E-2</v>
      </c>
      <c r="Q882" s="36">
        <f>Inputs!$B$12*(1+$B882)^0*$C882+Inputs!$B$29*(1+$D882)^0*Inputs!$B$19+Inputs!$B$30*(1+$E882)^0*Inputs!$B$20+Inputs!$B$31*(1+$F882)^0*Inputs!$B$21+Inputs!$B$22*(1+Inputs!$B$23)^0</f>
        <v>12695.554993039194</v>
      </c>
      <c r="R882" s="36">
        <f>Inputs!$B$12*(1+$B882)^1*$C882+Inputs!$B$29*(1+$D882)^1*Inputs!$B$19+Inputs!$B$30*(1+$E882)^1*Inputs!$B$20+Inputs!$B$31*(1+$F882)^1*Inputs!$B$21+Inputs!$B$22*(1+Inputs!$B$23)^1</f>
        <v>14397.818645521464</v>
      </c>
      <c r="S882" s="36">
        <f>Inputs!$B$12*(1+$B882)^2*$C882+Inputs!$B$29*(1+$D882)^2*Inputs!$B$19+Inputs!$B$30*(1+$E882)^2*Inputs!$B$20+Inputs!$B$31*(1+$F882)^2*Inputs!$B$21+Inputs!$B$22*(1+Inputs!$B$23)^2</f>
        <v>16547.670766832904</v>
      </c>
      <c r="T882" s="36">
        <f>Inputs!$B$12*(1+$B882)^3*$C882+Inputs!$B$29*(1+$D882)^3*Inputs!$B$19+Inputs!$B$30*(1+$E882)^3*Inputs!$B$20+Inputs!$B$31*(1+$F882)^3*Inputs!$B$21+Inputs!$B$22*(1+Inputs!$B$23)^3</f>
        <v>19277.859254667193</v>
      </c>
      <c r="U882" s="36">
        <f>Inputs!$B$12*(1+$B882)^4*$C882+Inputs!$B$29*(1+$D882)^4*Inputs!$B$19+Inputs!$B$30*(1+$E882)^4*Inputs!$B$20+Inputs!$B$31*(1+$F882)^4*Inputs!$B$21+Inputs!$B$22*(1+Inputs!$B$23)^4</f>
        <v>22761.318954400082</v>
      </c>
      <c r="V882" s="35">
        <f>Inputs!$B$13/(Q882*(1-$G882))</f>
        <v>1.1916941703379507</v>
      </c>
      <c r="W882" s="36">
        <f>Inputs!$B$13</f>
        <v>12660</v>
      </c>
      <c r="X882" s="36">
        <f t="shared" si="133"/>
        <v>14013.238924654706</v>
      </c>
      <c r="Y882" s="36">
        <f t="shared" si="134"/>
        <v>15710.005222786305</v>
      </c>
      <c r="Z882" s="36">
        <f t="shared" si="135"/>
        <v>17841.04682170575</v>
      </c>
      <c r="AA882" s="36">
        <f t="shared" si="136"/>
        <v>20520.646294224829</v>
      </c>
      <c r="AB882" s="36">
        <f t="shared" si="137"/>
        <v>59358.004569700563</v>
      </c>
      <c r="AC882" s="36">
        <f t="shared" si="138"/>
        <v>278238.84375670127</v>
      </c>
      <c r="AD882" s="36">
        <f t="shared" si="139"/>
        <v>170577.76623709075</v>
      </c>
    </row>
    <row r="883" spans="1:30" ht="14.25" customHeight="1" x14ac:dyDescent="0.25">
      <c r="A883" s="16">
        <v>867</v>
      </c>
      <c r="B883" s="34">
        <v>0.29329111400315699</v>
      </c>
      <c r="C883" s="34">
        <v>5.8843219042531703E-2</v>
      </c>
      <c r="D883" s="34">
        <v>4.4074077275840402E-2</v>
      </c>
      <c r="E883" s="34">
        <v>5.0729796890807401E-2</v>
      </c>
      <c r="F883" s="34">
        <v>-5.13726568993277E-3</v>
      </c>
      <c r="G883" s="34">
        <v>0.154762869640657</v>
      </c>
      <c r="H883" s="35">
        <v>1.17984158304661</v>
      </c>
      <c r="I883" s="34">
        <v>9.8368868421031694E-2</v>
      </c>
      <c r="J883" s="34">
        <v>1.8731168249748902E-2</v>
      </c>
      <c r="K883" s="36">
        <f>Inputs!$B$12*(1+$B883)^4</f>
        <v>167855.82806888167</v>
      </c>
      <c r="L883" s="36">
        <f t="shared" si="130"/>
        <v>18637.69370786292</v>
      </c>
      <c r="M883" s="36">
        <f t="shared" si="131"/>
        <v>206353.82027851121</v>
      </c>
      <c r="N883" s="37">
        <f>M883/Inputs!$B$6</f>
        <v>314.56375042455977</v>
      </c>
      <c r="O883" s="38">
        <f>IF(N883&gt;Inputs!$B$4,1,0)</f>
        <v>0</v>
      </c>
      <c r="P883" s="34">
        <f t="shared" si="132"/>
        <v>7.9637700171282799E-2</v>
      </c>
      <c r="Q883" s="36">
        <f>Inputs!$B$12*(1+$B883)^0*$C883+Inputs!$B$29*(1+$D883)^0*Inputs!$B$19+Inputs!$B$30*(1+$E883)^0*Inputs!$B$20+Inputs!$B$31*(1+$F883)^0*Inputs!$B$21+Inputs!$B$22*(1+Inputs!$B$23)^0</f>
        <v>11552.637169978825</v>
      </c>
      <c r="R883" s="36">
        <f>Inputs!$B$12*(1+$B883)^1*$C883+Inputs!$B$29*(1+$D883)^1*Inputs!$B$19+Inputs!$B$30*(1+$E883)^1*Inputs!$B$20+Inputs!$B$31*(1+$F883)^1*Inputs!$B$21+Inputs!$B$22*(1+Inputs!$B$23)^1</f>
        <v>12768.684352351433</v>
      </c>
      <c r="S883" s="36">
        <f>Inputs!$B$12*(1+$B883)^2*$C883+Inputs!$B$29*(1+$D883)^2*Inputs!$B$19+Inputs!$B$30*(1+$E883)^2*Inputs!$B$20+Inputs!$B$31*(1+$F883)^2*Inputs!$B$21+Inputs!$B$22*(1+Inputs!$B$23)^2</f>
        <v>14299.349459524925</v>
      </c>
      <c r="T883" s="36">
        <f>Inputs!$B$12*(1+$B883)^3*$C883+Inputs!$B$29*(1+$D883)^3*Inputs!$B$19+Inputs!$B$30*(1+$E883)^3*Inputs!$B$20+Inputs!$B$31*(1+$F883)^3*Inputs!$B$21+Inputs!$B$22*(1+Inputs!$B$23)^3</f>
        <v>16234.25259100431</v>
      </c>
      <c r="U883" s="36">
        <f>Inputs!$B$12*(1+$B883)^4*$C883+Inputs!$B$29*(1+$D883)^4*Inputs!$B$19+Inputs!$B$30*(1+$E883)^4*Inputs!$B$20+Inputs!$B$31*(1+$F883)^4*Inputs!$B$21+Inputs!$B$22*(1+Inputs!$B$23)^4</f>
        <v>18689.165277558805</v>
      </c>
      <c r="V883" s="35">
        <f>Inputs!$B$13/(Q883*(1-$G883))</f>
        <v>1.2965044298348354</v>
      </c>
      <c r="W883" s="36">
        <f>Inputs!$B$13</f>
        <v>12660</v>
      </c>
      <c r="X883" s="36">
        <f t="shared" si="133"/>
        <v>13677.836912502966</v>
      </c>
      <c r="Y883" s="36">
        <f t="shared" si="134"/>
        <v>14964.981300585368</v>
      </c>
      <c r="Z883" s="36">
        <f t="shared" si="135"/>
        <v>16589.747922884111</v>
      </c>
      <c r="AA883" s="36">
        <f t="shared" si="136"/>
        <v>18637.69370786292</v>
      </c>
      <c r="AB883" s="36">
        <f t="shared" si="137"/>
        <v>57214.561862739538</v>
      </c>
      <c r="AC883" s="36">
        <f t="shared" si="138"/>
        <v>238414.71368027764</v>
      </c>
      <c r="AD883" s="36">
        <f t="shared" si="139"/>
        <v>149139.25841577168</v>
      </c>
    </row>
    <row r="884" spans="1:30" ht="14.25" customHeight="1" x14ac:dyDescent="0.25">
      <c r="A884" s="16">
        <v>868</v>
      </c>
      <c r="B884" s="34">
        <v>0.26506785944253197</v>
      </c>
      <c r="C884" s="34">
        <v>9.70128565236444E-2</v>
      </c>
      <c r="D884" s="34">
        <v>1.30366862509406E-2</v>
      </c>
      <c r="E884" s="34">
        <v>4.1616534360912102E-2</v>
      </c>
      <c r="F884" s="34">
        <v>9.5941081810088907E-3</v>
      </c>
      <c r="G884" s="34">
        <v>0.20761231456725601</v>
      </c>
      <c r="H884" s="35">
        <v>1.01514726509408</v>
      </c>
      <c r="I884" s="34">
        <v>9.4983137661299705E-2</v>
      </c>
      <c r="J884" s="34">
        <v>2.9456189037793599E-2</v>
      </c>
      <c r="K884" s="36">
        <f>Inputs!$B$12*(1+$B884)^4</f>
        <v>153676.17372867538</v>
      </c>
      <c r="L884" s="36">
        <f t="shared" si="130"/>
        <v>18853.097221998127</v>
      </c>
      <c r="M884" s="36">
        <f t="shared" si="131"/>
        <v>246364.97734979933</v>
      </c>
      <c r="N884" s="37">
        <f>M884/Inputs!$B$6</f>
        <v>375.55636791127949</v>
      </c>
      <c r="O884" s="38">
        <f>IF(N884&gt;Inputs!$B$4,1,0)</f>
        <v>0</v>
      </c>
      <c r="P884" s="34">
        <f t="shared" si="132"/>
        <v>6.5526948623506109E-2</v>
      </c>
      <c r="Q884" s="36">
        <f>Inputs!$B$12*(1+$B884)^0*$C884+Inputs!$B$29*(1+$D884)^0*Inputs!$B$19+Inputs!$B$30*(1+$E884)^0*Inputs!$B$20+Inputs!$B$31*(1+$F884)^0*Inputs!$B$21+Inputs!$B$22*(1+Inputs!$B$23)^0</f>
        <v>13842.815418845585</v>
      </c>
      <c r="R884" s="36">
        <f>Inputs!$B$12*(1+$B884)^1*$C884+Inputs!$B$29*(1+$D884)^1*Inputs!$B$19+Inputs!$B$30*(1+$E884)^1*Inputs!$B$20+Inputs!$B$31*(1+$F884)^1*Inputs!$B$21+Inputs!$B$22*(1+Inputs!$B$23)^1</f>
        <v>15507.488287294054</v>
      </c>
      <c r="S884" s="36">
        <f>Inputs!$B$12*(1+$B884)^2*$C884+Inputs!$B$29*(1+$D884)^2*Inputs!$B$19+Inputs!$B$30*(1+$E884)^2*Inputs!$B$20+Inputs!$B$31*(1+$F884)^2*Inputs!$B$21+Inputs!$B$22*(1+Inputs!$B$23)^2</f>
        <v>17584.387947970299</v>
      </c>
      <c r="T884" s="36">
        <f>Inputs!$B$12*(1+$B884)^3*$C884+Inputs!$B$29*(1+$D884)^3*Inputs!$B$19+Inputs!$B$30*(1+$E884)^3*Inputs!$B$20+Inputs!$B$31*(1+$F884)^3*Inputs!$B$21+Inputs!$B$22*(1+Inputs!$B$23)^3</f>
        <v>20182.050140903659</v>
      </c>
      <c r="U884" s="36">
        <f>Inputs!$B$12*(1+$B884)^4*$C884+Inputs!$B$29*(1+$D884)^4*Inputs!$B$19+Inputs!$B$30*(1+$E884)^4*Inputs!$B$20+Inputs!$B$31*(1+$F884)^4*Inputs!$B$21+Inputs!$B$22*(1+Inputs!$B$23)^4</f>
        <v>23437.751249449881</v>
      </c>
      <c r="V884" s="35">
        <f>Inputs!$B$13/(Q884*(1-$G884))</f>
        <v>1.1541747265614073</v>
      </c>
      <c r="W884" s="36">
        <f>Inputs!$B$13</f>
        <v>12660</v>
      </c>
      <c r="X884" s="36">
        <f t="shared" si="133"/>
        <v>13755.342592631539</v>
      </c>
      <c r="Y884" s="36">
        <f t="shared" si="134"/>
        <v>15113.289359119641</v>
      </c>
      <c r="Z884" s="36">
        <f t="shared" si="135"/>
        <v>16790.075251924241</v>
      </c>
      <c r="AA884" s="36">
        <f t="shared" si="136"/>
        <v>18853.097221998127</v>
      </c>
      <c r="AB884" s="36">
        <f t="shared" si="137"/>
        <v>58202.303883451677</v>
      </c>
      <c r="AC884" s="36">
        <f t="shared" si="138"/>
        <v>296190.16336669348</v>
      </c>
      <c r="AD884" s="36">
        <f t="shared" si="139"/>
        <v>188162.67346634765</v>
      </c>
    </row>
    <row r="885" spans="1:30" ht="14.25" customHeight="1" x14ac:dyDescent="0.25">
      <c r="A885" s="16">
        <v>869</v>
      </c>
      <c r="B885" s="34">
        <v>0.18777434528943401</v>
      </c>
      <c r="C885" s="34">
        <v>8.7052992145866301E-2</v>
      </c>
      <c r="D885" s="34">
        <v>3.5522892764763198E-2</v>
      </c>
      <c r="E885" s="34">
        <v>3.5410439914057797E-2</v>
      </c>
      <c r="F885" s="34">
        <v>2.8006718088530901E-4</v>
      </c>
      <c r="G885" s="34">
        <v>0.176587867023422</v>
      </c>
      <c r="H885" s="35">
        <v>1.01027008638593</v>
      </c>
      <c r="I885" s="34">
        <v>9.4820219786116003E-2</v>
      </c>
      <c r="J885" s="34">
        <v>2.7361623514473101E-2</v>
      </c>
      <c r="K885" s="36">
        <f>Inputs!$B$12*(1+$B885)^4</f>
        <v>119422.73505114585</v>
      </c>
      <c r="L885" s="36">
        <f t="shared" si="130"/>
        <v>15808.619620866126</v>
      </c>
      <c r="M885" s="36">
        <f t="shared" si="131"/>
        <v>206767.01367174386</v>
      </c>
      <c r="N885" s="37">
        <f>M885/Inputs!$B$6</f>
        <v>315.19361840204857</v>
      </c>
      <c r="O885" s="38">
        <f>IF(N885&gt;Inputs!$B$4,1,0)</f>
        <v>0</v>
      </c>
      <c r="P885" s="34">
        <f t="shared" si="132"/>
        <v>6.7458596271642898E-2</v>
      </c>
      <c r="Q885" s="36">
        <f>Inputs!$B$12*(1+$B885)^0*$C885+Inputs!$B$29*(1+$D885)^0*Inputs!$B$19+Inputs!$B$30*(1+$E885)^0*Inputs!$B$20+Inputs!$B$31*(1+$F885)^0*Inputs!$B$21+Inputs!$B$22*(1+Inputs!$B$23)^0</f>
        <v>13245.223556178898</v>
      </c>
      <c r="R885" s="36">
        <f>Inputs!$B$12*(1+$B885)^1*$C885+Inputs!$B$29*(1+$D885)^1*Inputs!$B$19+Inputs!$B$30*(1+$E885)^1*Inputs!$B$20+Inputs!$B$31*(1+$F885)^1*Inputs!$B$21+Inputs!$B$22*(1+Inputs!$B$23)^1</f>
        <v>14364.341157543655</v>
      </c>
      <c r="S885" s="36">
        <f>Inputs!$B$12*(1+$B885)^2*$C885+Inputs!$B$29*(1+$D885)^2*Inputs!$B$19+Inputs!$B$30*(1+$E885)^2*Inputs!$B$20+Inputs!$B$31*(1+$F885)^2*Inputs!$B$21+Inputs!$B$22*(1+Inputs!$B$23)^2</f>
        <v>15672.864637904946</v>
      </c>
      <c r="T885" s="36">
        <f>Inputs!$B$12*(1+$B885)^3*$C885+Inputs!$B$29*(1+$D885)^3*Inputs!$B$19+Inputs!$B$30*(1+$E885)^3*Inputs!$B$20+Inputs!$B$31*(1+$F885)^3*Inputs!$B$21+Inputs!$B$22*(1+Inputs!$B$23)^3</f>
        <v>17205.572720511962</v>
      </c>
      <c r="U885" s="36">
        <f>Inputs!$B$12*(1+$B885)^4*$C885+Inputs!$B$29*(1+$D885)^4*Inputs!$B$19+Inputs!$B$30*(1+$E885)^4*Inputs!$B$20+Inputs!$B$31*(1+$F885)^4*Inputs!$B$21+Inputs!$B$22*(1+Inputs!$B$23)^4</f>
        <v>19003.744982242686</v>
      </c>
      <c r="V885" s="35">
        <f>Inputs!$B$13/(Q885*(1-$G885))</f>
        <v>1.1607993355026962</v>
      </c>
      <c r="W885" s="36">
        <f>Inputs!$B$13</f>
        <v>12660</v>
      </c>
      <c r="X885" s="36">
        <f t="shared" si="133"/>
        <v>13284.564357409119</v>
      </c>
      <c r="Y885" s="36">
        <f t="shared" si="134"/>
        <v>14009.071754028282</v>
      </c>
      <c r="Z885" s="36">
        <f t="shared" si="135"/>
        <v>14845.923899679352</v>
      </c>
      <c r="AA885" s="36">
        <f t="shared" si="136"/>
        <v>15808.619620866126</v>
      </c>
      <c r="AB885" s="36">
        <f t="shared" si="137"/>
        <v>53705.522247004221</v>
      </c>
      <c r="AC885" s="36">
        <f t="shared" si="138"/>
        <v>240757.59083120685</v>
      </c>
      <c r="AD885" s="36">
        <f t="shared" si="139"/>
        <v>153061.49142473965</v>
      </c>
    </row>
    <row r="886" spans="1:30" ht="14.25" customHeight="1" x14ac:dyDescent="0.25">
      <c r="A886" s="16">
        <v>870</v>
      </c>
      <c r="B886" s="34">
        <v>0.23622054908055001</v>
      </c>
      <c r="C886" s="34">
        <v>8.6792301978681499E-2</v>
      </c>
      <c r="D886" s="34">
        <v>3.3593821489563302E-2</v>
      </c>
      <c r="E886" s="34">
        <v>3.7725300981056802E-2</v>
      </c>
      <c r="F886" s="34">
        <v>-1.11334557355709E-3</v>
      </c>
      <c r="G886" s="34">
        <v>0.18290056301382601</v>
      </c>
      <c r="H886" s="35">
        <v>0.99053924747187205</v>
      </c>
      <c r="I886" s="34">
        <v>9.6969131705904502E-2</v>
      </c>
      <c r="J886" s="34">
        <v>2.6031613005658899E-2</v>
      </c>
      <c r="K886" s="36">
        <f>Inputs!$B$12*(1+$B886)^4</f>
        <v>140131.27835285597</v>
      </c>
      <c r="L886" s="36">
        <f t="shared" si="130"/>
        <v>16788.366372165274</v>
      </c>
      <c r="M886" s="36">
        <f t="shared" si="131"/>
        <v>207684.63991343515</v>
      </c>
      <c r="N886" s="37">
        <f>M886/Inputs!$B$6</f>
        <v>316.59243889243163</v>
      </c>
      <c r="O886" s="38">
        <f>IF(N886&gt;Inputs!$B$4,1,0)</f>
        <v>0</v>
      </c>
      <c r="P886" s="34">
        <f t="shared" si="132"/>
        <v>7.0937518700245603E-2</v>
      </c>
      <c r="Q886" s="36">
        <f>Inputs!$B$12*(1+$B886)^0*$C886+Inputs!$B$29*(1+$D886)^0*Inputs!$B$19+Inputs!$B$30*(1+$E886)^0*Inputs!$B$20+Inputs!$B$31*(1+$F886)^0*Inputs!$B$21+Inputs!$B$22*(1+Inputs!$B$23)^0</f>
        <v>13229.582146147812</v>
      </c>
      <c r="R886" s="36">
        <f>Inputs!$B$12*(1+$B886)^1*$C886+Inputs!$B$29*(1+$D886)^1*Inputs!$B$19+Inputs!$B$30*(1+$E886)^1*Inputs!$B$20+Inputs!$B$31*(1+$F886)^1*Inputs!$B$21+Inputs!$B$22*(1+Inputs!$B$23)^1</f>
        <v>14591.207158183221</v>
      </c>
      <c r="S886" s="36">
        <f>Inputs!$B$12*(1+$B886)^2*$C886+Inputs!$B$29*(1+$D886)^2*Inputs!$B$19+Inputs!$B$30*(1+$E886)^2*Inputs!$B$20+Inputs!$B$31*(1+$F886)^2*Inputs!$B$21+Inputs!$B$22*(1+Inputs!$B$23)^2</f>
        <v>16248.644688477463</v>
      </c>
      <c r="T886" s="36">
        <f>Inputs!$B$12*(1+$B886)^3*$C886+Inputs!$B$29*(1+$D886)^3*Inputs!$B$19+Inputs!$B$30*(1+$E886)^3*Inputs!$B$20+Inputs!$B$31*(1+$F886)^3*Inputs!$B$21+Inputs!$B$22*(1+Inputs!$B$23)^3</f>
        <v>18270.7337729551</v>
      </c>
      <c r="U886" s="36">
        <f>Inputs!$B$12*(1+$B886)^4*$C886+Inputs!$B$29*(1+$D886)^4*Inputs!$B$19+Inputs!$B$30*(1+$E886)^4*Inputs!$B$20+Inputs!$B$31*(1+$F886)^4*Inputs!$B$21+Inputs!$B$22*(1+Inputs!$B$23)^4</f>
        <v>20742.535355465538</v>
      </c>
      <c r="V886" s="35">
        <f>Inputs!$B$13/(Q886*(1-$G886))</f>
        <v>1.171150389378649</v>
      </c>
      <c r="W886" s="36">
        <f>Inputs!$B$13</f>
        <v>12660</v>
      </c>
      <c r="X886" s="36">
        <f t="shared" si="133"/>
        <v>13424.669447891318</v>
      </c>
      <c r="Y886" s="36">
        <f t="shared" si="134"/>
        <v>14350.115551029434</v>
      </c>
      <c r="Z886" s="36">
        <f t="shared" si="135"/>
        <v>15461.852863212656</v>
      </c>
      <c r="AA886" s="36">
        <f t="shared" si="136"/>
        <v>16788.366372165274</v>
      </c>
      <c r="AB886" s="36">
        <f t="shared" si="137"/>
        <v>54815.031689790456</v>
      </c>
      <c r="AC886" s="36">
        <f t="shared" si="138"/>
        <v>242824.88229325475</v>
      </c>
      <c r="AD886" s="36">
        <f t="shared" si="139"/>
        <v>152869.6082236447</v>
      </c>
    </row>
    <row r="887" spans="1:30" ht="14.25" customHeight="1" x14ac:dyDescent="0.25">
      <c r="A887" s="16">
        <v>871</v>
      </c>
      <c r="B887" s="34">
        <v>0.27717121180887999</v>
      </c>
      <c r="C887" s="34">
        <v>0.10409481405623899</v>
      </c>
      <c r="D887" s="34">
        <v>4.45582884187447E-2</v>
      </c>
      <c r="E887" s="34">
        <v>4.7006649456118502E-2</v>
      </c>
      <c r="F887" s="34">
        <v>1.9327146194225899E-2</v>
      </c>
      <c r="G887" s="34">
        <v>0.173585387888888</v>
      </c>
      <c r="H887" s="35">
        <v>1.1732326309644701</v>
      </c>
      <c r="I887" s="34">
        <v>9.2958769747307102E-2</v>
      </c>
      <c r="J887" s="34">
        <v>2.45305728696395E-2</v>
      </c>
      <c r="K887" s="36">
        <f>Inputs!$B$12*(1+$B887)^4</f>
        <v>159642.21073180929</v>
      </c>
      <c r="L887" s="36">
        <f t="shared" si="130"/>
        <v>25058.91069414399</v>
      </c>
      <c r="M887" s="36">
        <f t="shared" si="131"/>
        <v>308528.30003032053</v>
      </c>
      <c r="N887" s="37">
        <f>M887/Inputs!$B$6</f>
        <v>470.3175305340252</v>
      </c>
      <c r="O887" s="38">
        <f>IF(N887&gt;Inputs!$B$4,1,0)</f>
        <v>1</v>
      </c>
      <c r="P887" s="34">
        <f t="shared" si="132"/>
        <v>6.8428196877667602E-2</v>
      </c>
      <c r="Q887" s="36">
        <f>Inputs!$B$12*(1+$B887)^0*$C887+Inputs!$B$29*(1+$D887)^0*Inputs!$B$19+Inputs!$B$30*(1+$E887)^0*Inputs!$B$20+Inputs!$B$31*(1+$F887)^0*Inputs!$B$21+Inputs!$B$22*(1+Inputs!$B$23)^0</f>
        <v>14267.732870801261</v>
      </c>
      <c r="R887" s="36">
        <f>Inputs!$B$12*(1+$B887)^1*$C887+Inputs!$B$29*(1+$D887)^1*Inputs!$B$19+Inputs!$B$30*(1+$E887)^1*Inputs!$B$20+Inputs!$B$31*(1+$F887)^1*Inputs!$B$21+Inputs!$B$22*(1+Inputs!$B$23)^1</f>
        <v>16282.070626245637</v>
      </c>
      <c r="S887" s="36">
        <f>Inputs!$B$12*(1+$B887)^2*$C887+Inputs!$B$29*(1+$D887)^2*Inputs!$B$19+Inputs!$B$30*(1+$E887)^2*Inputs!$B$20+Inputs!$B$31*(1+$F887)^2*Inputs!$B$21+Inputs!$B$22*(1+Inputs!$B$23)^2</f>
        <v>18787.93862906432</v>
      </c>
      <c r="T887" s="36">
        <f>Inputs!$B$12*(1+$B887)^3*$C887+Inputs!$B$29*(1+$D887)^3*Inputs!$B$19+Inputs!$B$30*(1+$E887)^3*Inputs!$B$20+Inputs!$B$31*(1+$F887)^3*Inputs!$B$21+Inputs!$B$22*(1+Inputs!$B$23)^3</f>
        <v>21918.851689031377</v>
      </c>
      <c r="U887" s="36">
        <f>Inputs!$B$12*(1+$B887)^4*$C887+Inputs!$B$29*(1+$D887)^4*Inputs!$B$19+Inputs!$B$30*(1+$E887)^4*Inputs!$B$20+Inputs!$B$31*(1+$F887)^4*Inputs!$B$21+Inputs!$B$22*(1+Inputs!$B$23)^4</f>
        <v>25845.210127843311</v>
      </c>
      <c r="V887" s="35">
        <f>Inputs!$B$13/(Q887*(1-$G887))</f>
        <v>1.073694549788748</v>
      </c>
      <c r="W887" s="36">
        <f>Inputs!$B$13</f>
        <v>12660</v>
      </c>
      <c r="X887" s="36">
        <f t="shared" si="133"/>
        <v>14782.19552398831</v>
      </c>
      <c r="Y887" s="36">
        <f t="shared" si="134"/>
        <v>17443.600132154876</v>
      </c>
      <c r="Z887" s="36">
        <f t="shared" si="135"/>
        <v>20801.245792690479</v>
      </c>
      <c r="AA887" s="36">
        <f t="shared" si="136"/>
        <v>25058.91069414399</v>
      </c>
      <c r="AB887" s="36">
        <f t="shared" si="137"/>
        <v>67962.924837698607</v>
      </c>
      <c r="AC887" s="36">
        <f t="shared" si="138"/>
        <v>375190.65678229765</v>
      </c>
      <c r="AD887" s="36">
        <f t="shared" si="139"/>
        <v>240565.37519262196</v>
      </c>
    </row>
    <row r="888" spans="1:30" ht="14.25" customHeight="1" x14ac:dyDescent="0.25">
      <c r="A888" s="16">
        <v>872</v>
      </c>
      <c r="B888" s="34">
        <v>0.364392450712059</v>
      </c>
      <c r="C888" s="34">
        <v>5.5186125199329701E-2</v>
      </c>
      <c r="D888" s="34">
        <v>1.7633002250987202E-2</v>
      </c>
      <c r="E888" s="34">
        <v>3.31159064600796E-2</v>
      </c>
      <c r="F888" s="34">
        <v>-1.20601024329612E-2</v>
      </c>
      <c r="G888" s="34">
        <v>0.20780157269067301</v>
      </c>
      <c r="H888" s="35">
        <v>1.0386077190126899</v>
      </c>
      <c r="I888" s="34">
        <v>9.5288341443728095E-2</v>
      </c>
      <c r="J888" s="34">
        <v>2.08670359252997E-2</v>
      </c>
      <c r="K888" s="36">
        <f>Inputs!$B$12*(1+$B888)^4</f>
        <v>207925.84801793619</v>
      </c>
      <c r="L888" s="36">
        <f t="shared" si="130"/>
        <v>16112.161008841242</v>
      </c>
      <c r="M888" s="36">
        <f t="shared" si="131"/>
        <v>193686.39530328635</v>
      </c>
      <c r="N888" s="37">
        <f>M888/Inputs!$B$6</f>
        <v>295.25365137696087</v>
      </c>
      <c r="O888" s="38">
        <f>IF(N888&gt;Inputs!$B$4,1,0)</f>
        <v>0</v>
      </c>
      <c r="P888" s="34">
        <f t="shared" si="132"/>
        <v>7.4421305518428391E-2</v>
      </c>
      <c r="Q888" s="36">
        <f>Inputs!$B$12*(1+$B888)^0*$C888+Inputs!$B$29*(1+$D888)^0*Inputs!$B$19+Inputs!$B$30*(1+$E888)^0*Inputs!$B$20+Inputs!$B$31*(1+$F888)^0*Inputs!$B$21+Inputs!$B$22*(1+Inputs!$B$23)^0</f>
        <v>11333.211539386702</v>
      </c>
      <c r="R888" s="36">
        <f>Inputs!$B$12*(1+$B888)^1*$C888+Inputs!$B$29*(1+$D888)^1*Inputs!$B$19+Inputs!$B$30*(1+$E888)^1*Inputs!$B$20+Inputs!$B$31*(1+$F888)^1*Inputs!$B$21+Inputs!$B$22*(1+Inputs!$B$23)^1</f>
        <v>12557.648869446755</v>
      </c>
      <c r="S888" s="36">
        <f>Inputs!$B$12*(1+$B888)^2*$C888+Inputs!$B$29*(1+$D888)^2*Inputs!$B$19+Inputs!$B$30*(1+$E888)^2*Inputs!$B$20+Inputs!$B$31*(1+$F888)^2*Inputs!$B$21+Inputs!$B$22*(1+Inputs!$B$23)^2</f>
        <v>14224.114202085908</v>
      </c>
      <c r="T888" s="36">
        <f>Inputs!$B$12*(1+$B888)^3*$C888+Inputs!$B$29*(1+$D888)^3*Inputs!$B$19+Inputs!$B$30*(1+$E888)^3*Inputs!$B$20+Inputs!$B$31*(1+$F888)^3*Inputs!$B$21+Inputs!$B$22*(1+Inputs!$B$23)^3</f>
        <v>16492.856642785562</v>
      </c>
      <c r="U888" s="36">
        <f>Inputs!$B$12*(1+$B888)^4*$C888+Inputs!$B$29*(1+$D888)^4*Inputs!$B$19+Inputs!$B$30*(1+$E888)^4*Inputs!$B$20+Inputs!$B$31*(1+$F888)^4*Inputs!$B$21+Inputs!$B$22*(1+Inputs!$B$23)^4</f>
        <v>19582.506134230196</v>
      </c>
      <c r="V888" s="35">
        <f>Inputs!$B$13/(Q888*(1-$G888))</f>
        <v>1.4100896816379094</v>
      </c>
      <c r="W888" s="36">
        <f>Inputs!$B$13</f>
        <v>12660</v>
      </c>
      <c r="X888" s="36">
        <f t="shared" si="133"/>
        <v>13103.893679942963</v>
      </c>
      <c r="Y888" s="36">
        <f t="shared" si="134"/>
        <v>13796.354049694794</v>
      </c>
      <c r="Z888" s="36">
        <f t="shared" si="135"/>
        <v>14783.458775069477</v>
      </c>
      <c r="AA888" s="36">
        <f t="shared" si="136"/>
        <v>16112.161008841242</v>
      </c>
      <c r="AB888" s="36">
        <f t="shared" si="137"/>
        <v>53474.982714134072</v>
      </c>
      <c r="AC888" s="36">
        <f t="shared" si="138"/>
        <v>221017.00496740083</v>
      </c>
      <c r="AD888" s="36">
        <f t="shared" si="139"/>
        <v>140211.41258915229</v>
      </c>
    </row>
    <row r="889" spans="1:30" ht="14.25" customHeight="1" x14ac:dyDescent="0.25">
      <c r="A889" s="16">
        <v>873</v>
      </c>
      <c r="B889" s="34">
        <v>0.38194722594657698</v>
      </c>
      <c r="C889" s="34">
        <v>6.0972771465242701E-2</v>
      </c>
      <c r="D889" s="34">
        <v>4.1016257174741597E-2</v>
      </c>
      <c r="E889" s="34">
        <v>2.7863084939055802E-2</v>
      </c>
      <c r="F889" s="34">
        <v>3.2873349548418203E-2</v>
      </c>
      <c r="G889" s="34">
        <v>0.18038283349373299</v>
      </c>
      <c r="H889" s="35">
        <v>1.10137924017893</v>
      </c>
      <c r="I889" s="34">
        <v>9.3441565451610004E-2</v>
      </c>
      <c r="J889" s="34">
        <v>2.66933289859069E-2</v>
      </c>
      <c r="K889" s="36">
        <f>Inputs!$B$12*(1+$B889)^4</f>
        <v>218835.1515645266</v>
      </c>
      <c r="L889" s="36">
        <f t="shared" si="130"/>
        <v>20371.276016870081</v>
      </c>
      <c r="M889" s="36">
        <f t="shared" si="131"/>
        <v>260838.15668755438</v>
      </c>
      <c r="N889" s="37">
        <f>M889/Inputs!$B$6</f>
        <v>397.61914129200363</v>
      </c>
      <c r="O889" s="38">
        <f>IF(N889&gt;Inputs!$B$4,1,0)</f>
        <v>1</v>
      </c>
      <c r="P889" s="34">
        <f t="shared" si="132"/>
        <v>6.6748236465703104E-2</v>
      </c>
      <c r="Q889" s="36">
        <f>Inputs!$B$12*(1+$B889)^0*$C889+Inputs!$B$29*(1+$D889)^0*Inputs!$B$19+Inputs!$B$30*(1+$E889)^0*Inputs!$B$20+Inputs!$B$31*(1+$F889)^0*Inputs!$B$21+Inputs!$B$22*(1+Inputs!$B$23)^0</f>
        <v>11680.410315341484</v>
      </c>
      <c r="R889" s="36">
        <f>Inputs!$B$12*(1+$B889)^1*$C889+Inputs!$B$29*(1+$D889)^1*Inputs!$B$19+Inputs!$B$30*(1+$E889)^1*Inputs!$B$20+Inputs!$B$31*(1+$F889)^1*Inputs!$B$21+Inputs!$B$22*(1+Inputs!$B$23)^1</f>
        <v>13362.317939850171</v>
      </c>
      <c r="S889" s="36">
        <f>Inputs!$B$12*(1+$B889)^2*$C889+Inputs!$B$29*(1+$D889)^2*Inputs!$B$19+Inputs!$B$30*(1+$E889)^2*Inputs!$B$20+Inputs!$B$31*(1+$F889)^2*Inputs!$B$21+Inputs!$B$22*(1+Inputs!$B$23)^2</f>
        <v>15588.227019680435</v>
      </c>
      <c r="T889" s="36">
        <f>Inputs!$B$12*(1+$B889)^3*$C889+Inputs!$B$29*(1+$D889)^3*Inputs!$B$19+Inputs!$B$30*(1+$E889)^3*Inputs!$B$20+Inputs!$B$31*(1+$F889)^3*Inputs!$B$21+Inputs!$B$22*(1+Inputs!$B$23)^3</f>
        <v>18562.361392810068</v>
      </c>
      <c r="U889" s="36">
        <f>Inputs!$B$12*(1+$B889)^4*$C889+Inputs!$B$29*(1+$D889)^4*Inputs!$B$19+Inputs!$B$30*(1+$E889)^4*Inputs!$B$20+Inputs!$B$31*(1+$F889)^4*Inputs!$B$21+Inputs!$B$22*(1+Inputs!$B$23)^4</f>
        <v>22566.816684872989</v>
      </c>
      <c r="V889" s="35">
        <f>Inputs!$B$13/(Q889*(1-$G889))</f>
        <v>1.3224052374100823</v>
      </c>
      <c r="W889" s="36">
        <f>Inputs!$B$13</f>
        <v>12660</v>
      </c>
      <c r="X889" s="36">
        <f t="shared" si="133"/>
        <v>13877.794185112904</v>
      </c>
      <c r="Y889" s="36">
        <f t="shared" si="134"/>
        <v>15483.593896456241</v>
      </c>
      <c r="Z889" s="36">
        <f t="shared" si="135"/>
        <v>17597.090895650912</v>
      </c>
      <c r="AA889" s="36">
        <f t="shared" si="136"/>
        <v>20371.276016870081</v>
      </c>
      <c r="AB889" s="36">
        <f t="shared" si="137"/>
        <v>60371.898958129197</v>
      </c>
      <c r="AC889" s="36">
        <f t="shared" si="138"/>
        <v>313342.40868217964</v>
      </c>
      <c r="AD889" s="36">
        <f t="shared" si="139"/>
        <v>200466.25772942518</v>
      </c>
    </row>
    <row r="890" spans="1:30" ht="14.25" customHeight="1" x14ac:dyDescent="0.25">
      <c r="A890" s="16">
        <v>874</v>
      </c>
      <c r="B890" s="34">
        <v>0.25930281166622299</v>
      </c>
      <c r="C890" s="34">
        <v>8.7820389892198397E-2</v>
      </c>
      <c r="D890" s="34">
        <v>2.8464331260972801E-2</v>
      </c>
      <c r="E890" s="34">
        <v>5.0835643107419899E-2</v>
      </c>
      <c r="F890" s="34">
        <v>1.0738234976764301E-2</v>
      </c>
      <c r="G890" s="34">
        <v>0.17073366852692101</v>
      </c>
      <c r="H890" s="35">
        <v>0.94707204766728303</v>
      </c>
      <c r="I890" s="34">
        <v>9.6520379309145699E-2</v>
      </c>
      <c r="J890" s="34">
        <v>1.96796178554942E-2</v>
      </c>
      <c r="K890" s="36">
        <f>Inputs!$B$12*(1+$B890)^4</f>
        <v>150893.98999045006</v>
      </c>
      <c r="L890" s="36">
        <f t="shared" si="130"/>
        <v>17376.091530040678</v>
      </c>
      <c r="M890" s="36">
        <f t="shared" si="131"/>
        <v>201254.21987362701</v>
      </c>
      <c r="N890" s="37">
        <f>M890/Inputs!$B$6</f>
        <v>306.78996931955339</v>
      </c>
      <c r="O890" s="38">
        <f>IF(N890&gt;Inputs!$B$4,1,0)</f>
        <v>0</v>
      </c>
      <c r="P890" s="34">
        <f t="shared" si="132"/>
        <v>7.6840761453651499E-2</v>
      </c>
      <c r="Q890" s="36">
        <f>Inputs!$B$12*(1+$B890)^0*$C890+Inputs!$B$29*(1+$D890)^0*Inputs!$B$19+Inputs!$B$30*(1+$E890)^0*Inputs!$B$20+Inputs!$B$31*(1+$F890)^0*Inputs!$B$21+Inputs!$B$22*(1+Inputs!$B$23)^0</f>
        <v>13291.267420958826</v>
      </c>
      <c r="R890" s="36">
        <f>Inputs!$B$12*(1+$B890)^1*$C890+Inputs!$B$29*(1+$D890)^1*Inputs!$B$19+Inputs!$B$30*(1+$E890)^1*Inputs!$B$20+Inputs!$B$31*(1+$F890)^1*Inputs!$B$21+Inputs!$B$22*(1+Inputs!$B$23)^1</f>
        <v>14858.564406933103</v>
      </c>
      <c r="S890" s="36">
        <f>Inputs!$B$12*(1+$B890)^2*$C890+Inputs!$B$29*(1+$D890)^2*Inputs!$B$19+Inputs!$B$30*(1+$E890)^2*Inputs!$B$20+Inputs!$B$31*(1+$F890)^2*Inputs!$B$21+Inputs!$B$22*(1+Inputs!$B$23)^2</f>
        <v>16787.763604824071</v>
      </c>
      <c r="T890" s="36">
        <f>Inputs!$B$12*(1+$B890)^3*$C890+Inputs!$B$29*(1+$D890)^3*Inputs!$B$19+Inputs!$B$30*(1+$E890)^3*Inputs!$B$20+Inputs!$B$31*(1+$F890)^3*Inputs!$B$21+Inputs!$B$22*(1+Inputs!$B$23)^3</f>
        <v>19171.083218947744</v>
      </c>
      <c r="U890" s="36">
        <f>Inputs!$B$12*(1+$B890)^4*$C890+Inputs!$B$29*(1+$D890)^4*Inputs!$B$19+Inputs!$B$30*(1+$E890)^4*Inputs!$B$20+Inputs!$B$31*(1+$F890)^4*Inputs!$B$21+Inputs!$B$22*(1+Inputs!$B$23)^4</f>
        <v>22124.580432639676</v>
      </c>
      <c r="V890" s="35">
        <f>Inputs!$B$13/(Q890*(1-$G890))</f>
        <v>1.1486118072737106</v>
      </c>
      <c r="W890" s="36">
        <f>Inputs!$B$13</f>
        <v>12660</v>
      </c>
      <c r="X890" s="36">
        <f t="shared" si="133"/>
        <v>13532.029895301424</v>
      </c>
      <c r="Y890" s="36">
        <f t="shared" si="134"/>
        <v>14587.559829834514</v>
      </c>
      <c r="Z890" s="36">
        <f t="shared" si="135"/>
        <v>15857.505207928974</v>
      </c>
      <c r="AA890" s="36">
        <f t="shared" si="136"/>
        <v>17376.091530040678</v>
      </c>
      <c r="AB890" s="36">
        <f t="shared" si="137"/>
        <v>55795.207027566576</v>
      </c>
      <c r="AC890" s="36">
        <f t="shared" si="138"/>
        <v>230581.34818017212</v>
      </c>
      <c r="AD890" s="36">
        <f t="shared" si="139"/>
        <v>145459.01284606045</v>
      </c>
    </row>
    <row r="891" spans="1:30" ht="14.25" customHeight="1" x14ac:dyDescent="0.25">
      <c r="A891" s="16">
        <v>875</v>
      </c>
      <c r="B891" s="34">
        <v>0.267422835976523</v>
      </c>
      <c r="C891" s="34">
        <v>9.6448529819402801E-2</v>
      </c>
      <c r="D891" s="34">
        <v>2.7776951641384998E-2</v>
      </c>
      <c r="E891" s="34">
        <v>6.0882347841138502E-2</v>
      </c>
      <c r="F891" s="34">
        <v>1.20700971346103E-2</v>
      </c>
      <c r="G891" s="34">
        <v>0.19040166093012401</v>
      </c>
      <c r="H891" s="35">
        <v>0.99010593794494395</v>
      </c>
      <c r="I891" s="34">
        <v>9.6960670654212697E-2</v>
      </c>
      <c r="J891" s="34">
        <v>2.61066966608486E-2</v>
      </c>
      <c r="K891" s="36">
        <f>Inputs!$B$12*(1+$B891)^4</f>
        <v>154823.67133812339</v>
      </c>
      <c r="L891" s="36">
        <f t="shared" si="130"/>
        <v>19189.454979599941</v>
      </c>
      <c r="M891" s="36">
        <f t="shared" si="131"/>
        <v>233432.30744391633</v>
      </c>
      <c r="N891" s="37">
        <f>M891/Inputs!$B$6</f>
        <v>355.84193207914075</v>
      </c>
      <c r="O891" s="38">
        <f>IF(N891&gt;Inputs!$B$4,1,0)</f>
        <v>0</v>
      </c>
      <c r="P891" s="34">
        <f t="shared" si="132"/>
        <v>7.08539739933641E-2</v>
      </c>
      <c r="Q891" s="36">
        <f>Inputs!$B$12*(1+$B891)^0*$C891+Inputs!$B$29*(1+$D891)^0*Inputs!$B$19+Inputs!$B$30*(1+$E891)^0*Inputs!$B$20+Inputs!$B$31*(1+$F891)^0*Inputs!$B$21+Inputs!$B$22*(1+Inputs!$B$23)^0</f>
        <v>13808.955816591089</v>
      </c>
      <c r="R891" s="36">
        <f>Inputs!$B$12*(1+$B891)^1*$C891+Inputs!$B$29*(1+$D891)^1*Inputs!$B$19+Inputs!$B$30*(1+$E891)^1*Inputs!$B$20+Inputs!$B$31*(1+$F891)^1*Inputs!$B$21+Inputs!$B$22*(1+Inputs!$B$23)^1</f>
        <v>15586.444122515502</v>
      </c>
      <c r="S891" s="36">
        <f>Inputs!$B$12*(1+$B891)^2*$C891+Inputs!$B$29*(1+$D891)^2*Inputs!$B$19+Inputs!$B$30*(1+$E891)^2*Inputs!$B$20+Inputs!$B$31*(1+$F891)^2*Inputs!$B$21+Inputs!$B$22*(1+Inputs!$B$23)^2</f>
        <v>17788.220841443479</v>
      </c>
      <c r="T891" s="36">
        <f>Inputs!$B$12*(1+$B891)^3*$C891+Inputs!$B$29*(1+$D891)^3*Inputs!$B$19+Inputs!$B$30*(1+$E891)^3*Inputs!$B$20+Inputs!$B$31*(1+$F891)^3*Inputs!$B$21+Inputs!$B$22*(1+Inputs!$B$23)^3</f>
        <v>20525.542175761388</v>
      </c>
      <c r="U891" s="36">
        <f>Inputs!$B$12*(1+$B891)^4*$C891+Inputs!$B$29*(1+$D891)^4*Inputs!$B$19+Inputs!$B$30*(1+$E891)^4*Inputs!$B$20+Inputs!$B$31*(1+$F891)^4*Inputs!$B$21+Inputs!$B$22*(1+Inputs!$B$23)^4</f>
        <v>23939.295546260098</v>
      </c>
      <c r="V891" s="35">
        <f>Inputs!$B$13/(Q891*(1-$G891))</f>
        <v>1.1324088560448013</v>
      </c>
      <c r="W891" s="36">
        <f>Inputs!$B$13</f>
        <v>12660</v>
      </c>
      <c r="X891" s="36">
        <f t="shared" si="133"/>
        <v>13840.673186857273</v>
      </c>
      <c r="Y891" s="36">
        <f t="shared" si="134"/>
        <v>15283.501060141716</v>
      </c>
      <c r="Z891" s="36">
        <f t="shared" si="135"/>
        <v>17044.208546945207</v>
      </c>
      <c r="AA891" s="36">
        <f t="shared" si="136"/>
        <v>19189.454979599941</v>
      </c>
      <c r="AB891" s="36">
        <f t="shared" si="137"/>
        <v>58473.559149821769</v>
      </c>
      <c r="AC891" s="36">
        <f t="shared" si="138"/>
        <v>277901.53678159945</v>
      </c>
      <c r="AD891" s="36">
        <f t="shared" si="139"/>
        <v>174958.74829409455</v>
      </c>
    </row>
    <row r="892" spans="1:30" ht="14.25" customHeight="1" x14ac:dyDescent="0.25">
      <c r="A892" s="16">
        <v>876</v>
      </c>
      <c r="B892" s="34">
        <v>0.24049311344031499</v>
      </c>
      <c r="C892" s="34">
        <v>7.5134929898630895E-2</v>
      </c>
      <c r="D892" s="34">
        <v>2.5518852472471699E-2</v>
      </c>
      <c r="E892" s="34">
        <v>6.3396052986662399E-2</v>
      </c>
      <c r="F892" s="34">
        <v>5.0758984193871896E-3</v>
      </c>
      <c r="G892" s="34">
        <v>0.172206124889312</v>
      </c>
      <c r="H892" s="35">
        <v>0.95332259748659998</v>
      </c>
      <c r="I892" s="34">
        <v>0.102420651258332</v>
      </c>
      <c r="J892" s="34">
        <v>2.10553853516042E-2</v>
      </c>
      <c r="K892" s="36">
        <f>Inputs!$B$12*(1+$B892)^4</f>
        <v>142078.60389478665</v>
      </c>
      <c r="L892" s="36">
        <f t="shared" si="130"/>
        <v>15428.220760881301</v>
      </c>
      <c r="M892" s="36">
        <f t="shared" si="131"/>
        <v>170895.1049885847</v>
      </c>
      <c r="N892" s="37">
        <f>M892/Inputs!$B$6</f>
        <v>260.51083077528153</v>
      </c>
      <c r="O892" s="38">
        <f>IF(N892&gt;Inputs!$B$4,1,0)</f>
        <v>0</v>
      </c>
      <c r="P892" s="34">
        <f t="shared" si="132"/>
        <v>8.1365265906727796E-2</v>
      </c>
      <c r="Q892" s="36">
        <f>Inputs!$B$12*(1+$B892)^0*$C892+Inputs!$B$29*(1+$D892)^0*Inputs!$B$19+Inputs!$B$30*(1+$E892)^0*Inputs!$B$20+Inputs!$B$31*(1+$F892)^0*Inputs!$B$21+Inputs!$B$22*(1+Inputs!$B$23)^0</f>
        <v>12530.139821344776</v>
      </c>
      <c r="R892" s="36">
        <f>Inputs!$B$12*(1+$B892)^1*$C892+Inputs!$B$29*(1+$D892)^1*Inputs!$B$19+Inputs!$B$30*(1+$E892)^1*Inputs!$B$20+Inputs!$B$31*(1+$F892)^1*Inputs!$B$21+Inputs!$B$22*(1+Inputs!$B$23)^1</f>
        <v>13811.538626039914</v>
      </c>
      <c r="S892" s="36">
        <f>Inputs!$B$12*(1+$B892)^2*$C892+Inputs!$B$29*(1+$D892)^2*Inputs!$B$19+Inputs!$B$30*(1+$E892)^2*Inputs!$B$20+Inputs!$B$31*(1+$F892)^2*Inputs!$B$21+Inputs!$B$22*(1+Inputs!$B$23)^2</f>
        <v>15363.95547281218</v>
      </c>
      <c r="T892" s="36">
        <f>Inputs!$B$12*(1+$B892)^3*$C892+Inputs!$B$29*(1+$D892)^3*Inputs!$B$19+Inputs!$B$30*(1+$E892)^3*Inputs!$B$20+Inputs!$B$31*(1+$F892)^3*Inputs!$B$21+Inputs!$B$22*(1+Inputs!$B$23)^3</f>
        <v>17250.728121304601</v>
      </c>
      <c r="U892" s="36">
        <f>Inputs!$B$12*(1+$B892)^4*$C892+Inputs!$B$29*(1+$D892)^4*Inputs!$B$19+Inputs!$B$30*(1+$E892)^4*Inputs!$B$20+Inputs!$B$31*(1+$F892)^4*Inputs!$B$21+Inputs!$B$22*(1+Inputs!$B$23)^4</f>
        <v>19550.31450116423</v>
      </c>
      <c r="V892" s="35">
        <f>Inputs!$B$13/(Q892*(1-$G892))</f>
        <v>1.2205500131903673</v>
      </c>
      <c r="W892" s="36">
        <f>Inputs!$B$13</f>
        <v>12660</v>
      </c>
      <c r="X892" s="36">
        <f t="shared" si="133"/>
        <v>13190.869083253614</v>
      </c>
      <c r="Y892" s="36">
        <f t="shared" si="134"/>
        <v>13823.860533866795</v>
      </c>
      <c r="Z892" s="36">
        <f t="shared" si="135"/>
        <v>14567.49659388164</v>
      </c>
      <c r="AA892" s="36">
        <f t="shared" si="136"/>
        <v>15428.220760881301</v>
      </c>
      <c r="AB892" s="36">
        <f t="shared" si="137"/>
        <v>51993.040290853278</v>
      </c>
      <c r="AC892" s="36">
        <f t="shared" si="138"/>
        <v>193609.24737036609</v>
      </c>
      <c r="AD892" s="36">
        <f t="shared" si="139"/>
        <v>118902.06469773143</v>
      </c>
    </row>
    <row r="893" spans="1:30" ht="14.25" customHeight="1" x14ac:dyDescent="0.25">
      <c r="A893" s="16">
        <v>877</v>
      </c>
      <c r="B893" s="34">
        <v>0.25172787516065698</v>
      </c>
      <c r="C893" s="34">
        <v>7.4931214272220797E-2</v>
      </c>
      <c r="D893" s="34">
        <v>2.63445148589351E-2</v>
      </c>
      <c r="E893" s="34">
        <v>5.8928025466473903E-2</v>
      </c>
      <c r="F893" s="34">
        <v>-6.5912807134275902E-3</v>
      </c>
      <c r="G893" s="34">
        <v>0.175013111101706</v>
      </c>
      <c r="H893" s="35">
        <v>1.1089152936850599</v>
      </c>
      <c r="I893" s="34">
        <v>9.2924284798065193E-2</v>
      </c>
      <c r="J893" s="34">
        <v>2.6020807459025099E-2</v>
      </c>
      <c r="K893" s="36">
        <f>Inputs!$B$12*(1+$B893)^4</f>
        <v>147295.99740301253</v>
      </c>
      <c r="L893" s="36">
        <f t="shared" si="130"/>
        <v>17986.067194569208</v>
      </c>
      <c r="M893" s="36">
        <f t="shared" si="131"/>
        <v>234088.91452368099</v>
      </c>
      <c r="N893" s="37">
        <f>M893/Inputs!$B$6</f>
        <v>356.84285750561128</v>
      </c>
      <c r="O893" s="38">
        <f>IF(N893&gt;Inputs!$B$4,1,0)</f>
        <v>0</v>
      </c>
      <c r="P893" s="34">
        <f t="shared" si="132"/>
        <v>6.6903477339040091E-2</v>
      </c>
      <c r="Q893" s="36">
        <f>Inputs!$B$12*(1+$B893)^0*$C893+Inputs!$B$29*(1+$D893)^0*Inputs!$B$19+Inputs!$B$30*(1+$E893)^0*Inputs!$B$20+Inputs!$B$31*(1+$F893)^0*Inputs!$B$21+Inputs!$B$22*(1+Inputs!$B$23)^0</f>
        <v>12517.916883760168</v>
      </c>
      <c r="R893" s="36">
        <f>Inputs!$B$12*(1+$B893)^1*$C893+Inputs!$B$29*(1+$D893)^1*Inputs!$B$19+Inputs!$B$30*(1+$E893)^1*Inputs!$B$20+Inputs!$B$31*(1+$F893)^1*Inputs!$B$21+Inputs!$B$22*(1+Inputs!$B$23)^1</f>
        <v>13785.740728878314</v>
      </c>
      <c r="S893" s="36">
        <f>Inputs!$B$12*(1+$B893)^2*$C893+Inputs!$B$29*(1+$D893)^2*Inputs!$B$19+Inputs!$B$30*(1+$E893)^2*Inputs!$B$20+Inputs!$B$31*(1+$F893)^2*Inputs!$B$21+Inputs!$B$22*(1+Inputs!$B$23)^2</f>
        <v>15347.586837175946</v>
      </c>
      <c r="T893" s="36">
        <f>Inputs!$B$12*(1+$B893)^3*$C893+Inputs!$B$29*(1+$D893)^3*Inputs!$B$19+Inputs!$B$30*(1+$E893)^3*Inputs!$B$20+Inputs!$B$31*(1+$F893)^3*Inputs!$B$21+Inputs!$B$22*(1+Inputs!$B$23)^3</f>
        <v>17275.680473397639</v>
      </c>
      <c r="U893" s="36">
        <f>Inputs!$B$12*(1+$B893)^4*$C893+Inputs!$B$29*(1+$D893)^4*Inputs!$B$19+Inputs!$B$30*(1+$E893)^4*Inputs!$B$20+Inputs!$B$31*(1+$F893)^4*Inputs!$B$21+Inputs!$B$22*(1+Inputs!$B$23)^4</f>
        <v>19660.329486230865</v>
      </c>
      <c r="V893" s="35">
        <f>Inputs!$B$13/(Q893*(1-$G893))</f>
        <v>1.2258987310384029</v>
      </c>
      <c r="W893" s="36">
        <f>Inputs!$B$13</f>
        <v>12660</v>
      </c>
      <c r="X893" s="36">
        <f t="shared" si="133"/>
        <v>13609.599350655306</v>
      </c>
      <c r="Y893" s="36">
        <f t="shared" si="134"/>
        <v>14781.191499611146</v>
      </c>
      <c r="Z893" s="36">
        <f t="shared" si="135"/>
        <v>16221.311638516949</v>
      </c>
      <c r="AA893" s="36">
        <f t="shared" si="136"/>
        <v>17986.067194569208</v>
      </c>
      <c r="AB893" s="36">
        <f t="shared" si="137"/>
        <v>57202.976775155912</v>
      </c>
      <c r="AC893" s="36">
        <f t="shared" si="138"/>
        <v>275831.3905339521</v>
      </c>
      <c r="AD893" s="36">
        <f t="shared" si="139"/>
        <v>176885.93774852506</v>
      </c>
    </row>
    <row r="894" spans="1:30" ht="14.25" customHeight="1" x14ac:dyDescent="0.25">
      <c r="A894" s="16">
        <v>878</v>
      </c>
      <c r="B894" s="34">
        <v>0.426378584692444</v>
      </c>
      <c r="C894" s="34">
        <v>7.7488336219900797E-2</v>
      </c>
      <c r="D894" s="34">
        <v>3.0604886929378999E-2</v>
      </c>
      <c r="E894" s="34">
        <v>4.3746436158079202E-2</v>
      </c>
      <c r="F894" s="34">
        <v>1.51477167556431E-2</v>
      </c>
      <c r="G894" s="34">
        <v>0.19382238562762599</v>
      </c>
      <c r="H894" s="35">
        <v>0.96924526956732704</v>
      </c>
      <c r="I894" s="34">
        <v>0.104022697010499</v>
      </c>
      <c r="J894" s="34">
        <v>2.0498351367755199E-2</v>
      </c>
      <c r="K894" s="36">
        <f>Inputs!$B$12*(1+$B894)^4</f>
        <v>248365.05452471768</v>
      </c>
      <c r="L894" s="36">
        <f t="shared" si="130"/>
        <v>21996.102697523722</v>
      </c>
      <c r="M894" s="36">
        <f t="shared" si="131"/>
        <v>224569.40456219926</v>
      </c>
      <c r="N894" s="37">
        <f>M894/Inputs!$B$6</f>
        <v>342.3314093935964</v>
      </c>
      <c r="O894" s="38">
        <f>IF(N894&gt;Inputs!$B$4,1,0)</f>
        <v>0</v>
      </c>
      <c r="P894" s="34">
        <f t="shared" si="132"/>
        <v>8.3524345642743802E-2</v>
      </c>
      <c r="Q894" s="36">
        <f>Inputs!$B$12*(1+$B894)^0*$C894+Inputs!$B$29*(1+$D894)^0*Inputs!$B$19+Inputs!$B$30*(1+$E894)^0*Inputs!$B$20+Inputs!$B$31*(1+$F894)^0*Inputs!$B$21+Inputs!$B$22*(1+Inputs!$B$23)^0</f>
        <v>12671.34420062097</v>
      </c>
      <c r="R894" s="36">
        <f>Inputs!$B$12*(1+$B894)^1*$C894+Inputs!$B$29*(1+$D894)^1*Inputs!$B$19+Inputs!$B$30*(1+$E894)^1*Inputs!$B$20+Inputs!$B$31*(1+$F894)^1*Inputs!$B$21+Inputs!$B$22*(1+Inputs!$B$23)^1</f>
        <v>14863.843598386644</v>
      </c>
      <c r="S894" s="36">
        <f>Inputs!$B$12*(1+$B894)^2*$C894+Inputs!$B$29*(1+$D894)^2*Inputs!$B$19+Inputs!$B$30*(1+$E894)^2*Inputs!$B$20+Inputs!$B$31*(1+$F894)^2*Inputs!$B$21+Inputs!$B$22*(1+Inputs!$B$23)^2</f>
        <v>17908.439187659675</v>
      </c>
      <c r="T894" s="36">
        <f>Inputs!$B$12*(1+$B894)^3*$C894+Inputs!$B$29*(1+$D894)^3*Inputs!$B$19+Inputs!$B$30*(1+$E894)^3*Inputs!$B$20+Inputs!$B$31*(1+$F894)^3*Inputs!$B$21+Inputs!$B$22*(1+Inputs!$B$23)^3</f>
        <v>22165.78011605901</v>
      </c>
      <c r="U894" s="36">
        <f>Inputs!$B$12*(1+$B894)^4*$C894+Inputs!$B$29*(1+$D894)^4*Inputs!$B$19+Inputs!$B$30*(1+$E894)^4*Inputs!$B$20+Inputs!$B$31*(1+$F894)^4*Inputs!$B$21+Inputs!$B$22*(1+Inputs!$B$23)^4</f>
        <v>28150.188927797328</v>
      </c>
      <c r="V894" s="35">
        <f>Inputs!$B$13/(Q894*(1-$G894))</f>
        <v>1.2393109384390646</v>
      </c>
      <c r="W894" s="36">
        <f>Inputs!$B$13</f>
        <v>12660</v>
      </c>
      <c r="X894" s="36">
        <f t="shared" si="133"/>
        <v>14041.494192587552</v>
      </c>
      <c r="Y894" s="36">
        <f t="shared" si="134"/>
        <v>15942.885684657182</v>
      </c>
      <c r="Z894" s="36">
        <f t="shared" si="135"/>
        <v>18526.470745576658</v>
      </c>
      <c r="AA894" s="36">
        <f t="shared" si="136"/>
        <v>21996.102697523722</v>
      </c>
      <c r="AB894" s="36">
        <f t="shared" si="137"/>
        <v>60716.194291589556</v>
      </c>
      <c r="AC894" s="36">
        <f t="shared" si="138"/>
        <v>268747.8287510401</v>
      </c>
      <c r="AD894" s="36">
        <f t="shared" si="139"/>
        <v>163853.21027060971</v>
      </c>
    </row>
    <row r="895" spans="1:30" ht="14.25" customHeight="1" x14ac:dyDescent="0.25">
      <c r="A895" s="16">
        <v>879</v>
      </c>
      <c r="B895" s="34">
        <v>0.47993368599832997</v>
      </c>
      <c r="C895" s="34">
        <v>9.8057375544288894E-2</v>
      </c>
      <c r="D895" s="34">
        <v>1.3865052515668301E-2</v>
      </c>
      <c r="E895" s="34">
        <v>5.5683888329164002E-2</v>
      </c>
      <c r="F895" s="34">
        <v>6.9069590786732804E-3</v>
      </c>
      <c r="G895" s="34">
        <v>0.21722806941422701</v>
      </c>
      <c r="H895" s="35">
        <v>1.1411975437925901</v>
      </c>
      <c r="I895" s="34">
        <v>9.6798698179428294E-2</v>
      </c>
      <c r="J895" s="34">
        <v>1.93470041740345E-2</v>
      </c>
      <c r="K895" s="36">
        <f>Inputs!$B$12*(1+$B895)^4</f>
        <v>287819.5387795312</v>
      </c>
      <c r="L895" s="36">
        <f t="shared" si="130"/>
        <v>32941.745074459373</v>
      </c>
      <c r="M895" s="36">
        <f t="shared" si="131"/>
        <v>349750.03486400103</v>
      </c>
      <c r="N895" s="37">
        <f>M895/Inputs!$B$6</f>
        <v>533.15554095122104</v>
      </c>
      <c r="O895" s="38">
        <f>IF(N895&gt;Inputs!$B$4,1,0)</f>
        <v>1</v>
      </c>
      <c r="P895" s="34">
        <f t="shared" si="132"/>
        <v>7.7451694005393798E-2</v>
      </c>
      <c r="Q895" s="36">
        <f>Inputs!$B$12*(1+$B895)^0*$C895+Inputs!$B$29*(1+$D895)^0*Inputs!$B$19+Inputs!$B$30*(1+$E895)^0*Inputs!$B$20+Inputs!$B$31*(1+$F895)^0*Inputs!$B$21+Inputs!$B$22*(1+Inputs!$B$23)^0</f>
        <v>13905.486560084257</v>
      </c>
      <c r="R895" s="36">
        <f>Inputs!$B$12*(1+$B895)^1*$C895+Inputs!$B$29*(1+$D895)^1*Inputs!$B$19+Inputs!$B$30*(1+$E895)^1*Inputs!$B$20+Inputs!$B$31*(1+$F895)^1*Inputs!$B$21+Inputs!$B$22*(1+Inputs!$B$23)^1</f>
        <v>16876.841434559545</v>
      </c>
      <c r="S895" s="36">
        <f>Inputs!$B$12*(1+$B895)^2*$C895+Inputs!$B$29*(1+$D895)^2*Inputs!$B$19+Inputs!$B$30*(1+$E895)^2*Inputs!$B$20+Inputs!$B$31*(1+$F895)^2*Inputs!$B$21+Inputs!$B$22*(1+Inputs!$B$23)^2</f>
        <v>21209.930110312809</v>
      </c>
      <c r="T895" s="36">
        <f>Inputs!$B$12*(1+$B895)^3*$C895+Inputs!$B$29*(1+$D895)^3*Inputs!$B$19+Inputs!$B$30*(1+$E895)^3*Inputs!$B$20+Inputs!$B$31*(1+$F895)^3*Inputs!$B$21+Inputs!$B$22*(1+Inputs!$B$23)^3</f>
        <v>27555.526233140678</v>
      </c>
      <c r="U895" s="36">
        <f>Inputs!$B$12*(1+$B895)^4*$C895+Inputs!$B$29*(1+$D895)^4*Inputs!$B$19+Inputs!$B$30*(1+$E895)^4*Inputs!$B$20+Inputs!$B$31*(1+$F895)^4*Inputs!$B$21+Inputs!$B$22*(1+Inputs!$B$23)^4</f>
        <v>36876.570901528561</v>
      </c>
      <c r="V895" s="35">
        <f>Inputs!$B$13/(Q895*(1-$G895))</f>
        <v>1.1630871889374497</v>
      </c>
      <c r="W895" s="36">
        <f>Inputs!$B$13</f>
        <v>12660</v>
      </c>
      <c r="X895" s="36">
        <f t="shared" si="133"/>
        <v>15292.922093002253</v>
      </c>
      <c r="Y895" s="36">
        <f t="shared" si="134"/>
        <v>19128.48734990141</v>
      </c>
      <c r="Z895" s="36">
        <f t="shared" si="135"/>
        <v>24733.318293141601</v>
      </c>
      <c r="AA895" s="36">
        <f t="shared" si="136"/>
        <v>32941.745074459373</v>
      </c>
      <c r="AB895" s="36">
        <f t="shared" si="137"/>
        <v>76598.842674109095</v>
      </c>
      <c r="AC895" s="36">
        <f t="shared" si="138"/>
        <v>433548.54383916309</v>
      </c>
      <c r="AD895" s="36">
        <f t="shared" si="139"/>
        <v>273151.19218989194</v>
      </c>
    </row>
    <row r="896" spans="1:30" ht="14.25" customHeight="1" x14ac:dyDescent="0.25">
      <c r="A896" s="16">
        <v>880</v>
      </c>
      <c r="B896" s="34">
        <v>0.216706079920476</v>
      </c>
      <c r="C896" s="34">
        <v>8.8126974928684501E-2</v>
      </c>
      <c r="D896" s="34">
        <v>2.7660776666090299E-2</v>
      </c>
      <c r="E896" s="34">
        <v>6.5640196691760799E-2</v>
      </c>
      <c r="F896" s="34">
        <v>1.6253609201957099E-2</v>
      </c>
      <c r="G896" s="34">
        <v>0.19868290358882601</v>
      </c>
      <c r="H896" s="35">
        <v>1.0769922192105299</v>
      </c>
      <c r="I896" s="34">
        <v>9.9878861499724497E-2</v>
      </c>
      <c r="J896" s="34">
        <v>2.4704336194426801E-2</v>
      </c>
      <c r="K896" s="36">
        <f>Inputs!$B$12*(1+$B896)^4</f>
        <v>131490.37481940922</v>
      </c>
      <c r="L896" s="36">
        <f t="shared" si="130"/>
        <v>17889.525184213311</v>
      </c>
      <c r="M896" s="36">
        <f t="shared" si="131"/>
        <v>207699.27315422514</v>
      </c>
      <c r="N896" s="37">
        <f>M896/Inputs!$B$6</f>
        <v>316.61474566192857</v>
      </c>
      <c r="O896" s="38">
        <f>IF(N896&gt;Inputs!$B$4,1,0)</f>
        <v>0</v>
      </c>
      <c r="P896" s="34">
        <f t="shared" si="132"/>
        <v>7.5174525305297696E-2</v>
      </c>
      <c r="Q896" s="36">
        <f>Inputs!$B$12*(1+$B896)^0*$C896+Inputs!$B$29*(1+$D896)^0*Inputs!$B$19+Inputs!$B$30*(1+$E896)^0*Inputs!$B$20+Inputs!$B$31*(1+$F896)^0*Inputs!$B$21+Inputs!$B$22*(1+Inputs!$B$23)^0</f>
        <v>13309.662523147992</v>
      </c>
      <c r="R896" s="36">
        <f>Inputs!$B$12*(1+$B896)^1*$C896+Inputs!$B$29*(1+$D896)^1*Inputs!$B$19+Inputs!$B$30*(1+$E896)^1*Inputs!$B$20+Inputs!$B$31*(1+$F896)^1*Inputs!$B$21+Inputs!$B$22*(1+Inputs!$B$23)^1</f>
        <v>14715.89784027974</v>
      </c>
      <c r="S896" s="36">
        <f>Inputs!$B$12*(1+$B896)^2*$C896+Inputs!$B$29*(1+$D896)^2*Inputs!$B$19+Inputs!$B$30*(1+$E896)^2*Inputs!$B$20+Inputs!$B$31*(1+$F896)^2*Inputs!$B$21+Inputs!$B$22*(1+Inputs!$B$23)^2</f>
        <v>16382.910003564713</v>
      </c>
      <c r="T896" s="36">
        <f>Inputs!$B$12*(1+$B896)^3*$C896+Inputs!$B$29*(1+$D896)^3*Inputs!$B$19+Inputs!$B$30*(1+$E896)^3*Inputs!$B$20+Inputs!$B$31*(1+$F896)^3*Inputs!$B$21+Inputs!$B$22*(1+Inputs!$B$23)^3</f>
        <v>18365.247361156973</v>
      </c>
      <c r="U896" s="36">
        <f>Inputs!$B$12*(1+$B896)^4*$C896+Inputs!$B$29*(1+$D896)^4*Inputs!$B$19+Inputs!$B$30*(1+$E896)^4*Inputs!$B$20+Inputs!$B$31*(1+$F896)^4*Inputs!$B$21+Inputs!$B$22*(1+Inputs!$B$23)^4</f>
        <v>20729.166480226835</v>
      </c>
      <c r="V896" s="35">
        <f>Inputs!$B$13/(Q896*(1-$G896))</f>
        <v>1.1870315256202386</v>
      </c>
      <c r="W896" s="36">
        <f>Inputs!$B$13</f>
        <v>12660</v>
      </c>
      <c r="X896" s="36">
        <f t="shared" si="133"/>
        <v>13673.196439744628</v>
      </c>
      <c r="Y896" s="36">
        <f t="shared" si="134"/>
        <v>14860.945310250234</v>
      </c>
      <c r="Z896" s="36">
        <f t="shared" si="135"/>
        <v>16254.2792064278</v>
      </c>
      <c r="AA896" s="36">
        <f t="shared" si="136"/>
        <v>17889.525184213311</v>
      </c>
      <c r="AB896" s="36">
        <f t="shared" si="137"/>
        <v>56202.837095313298</v>
      </c>
      <c r="AC896" s="36">
        <f t="shared" si="138"/>
        <v>243852.20863417847</v>
      </c>
      <c r="AD896" s="36">
        <f t="shared" si="139"/>
        <v>151496.43605891184</v>
      </c>
    </row>
    <row r="897" spans="1:30" ht="14.25" customHeight="1" x14ac:dyDescent="0.25">
      <c r="A897" s="16">
        <v>881</v>
      </c>
      <c r="B897" s="34">
        <v>0.203817954662007</v>
      </c>
      <c r="C897" s="34">
        <v>7.61548580601107E-2</v>
      </c>
      <c r="D897" s="34">
        <v>3.4971340169860102E-2</v>
      </c>
      <c r="E897" s="34">
        <v>1.7004387066330801E-2</v>
      </c>
      <c r="F897" s="34">
        <v>1.4163088215140099E-2</v>
      </c>
      <c r="G897" s="34">
        <v>0.16726098816180399</v>
      </c>
      <c r="H897" s="35">
        <v>1.1361972258548201</v>
      </c>
      <c r="I897" s="34">
        <v>9.7932557931900505E-2</v>
      </c>
      <c r="J897" s="34">
        <v>2.73809944944386E-2</v>
      </c>
      <c r="K897" s="36">
        <f>Inputs!$B$12*(1+$B897)^4</f>
        <v>126006.95479998986</v>
      </c>
      <c r="L897" s="36">
        <f t="shared" si="130"/>
        <v>17269.185153246519</v>
      </c>
      <c r="M897" s="36">
        <f t="shared" si="131"/>
        <v>213128.2016859391</v>
      </c>
      <c r="N897" s="37">
        <f>M897/Inputs!$B$6</f>
        <v>324.89055135051694</v>
      </c>
      <c r="O897" s="38">
        <f>IF(N897&gt;Inputs!$B$4,1,0)</f>
        <v>0</v>
      </c>
      <c r="P897" s="34">
        <f t="shared" si="132"/>
        <v>7.0551563437461912E-2</v>
      </c>
      <c r="Q897" s="36">
        <f>Inputs!$B$12*(1+$B897)^0*$C897+Inputs!$B$29*(1+$D897)^0*Inputs!$B$19+Inputs!$B$30*(1+$E897)^0*Inputs!$B$20+Inputs!$B$31*(1+$F897)^0*Inputs!$B$21+Inputs!$B$22*(1+Inputs!$B$23)^0</f>
        <v>12591.335511033565</v>
      </c>
      <c r="R897" s="36">
        <f>Inputs!$B$12*(1+$B897)^1*$C897+Inputs!$B$29*(1+$D897)^1*Inputs!$B$19+Inputs!$B$30*(1+$E897)^1*Inputs!$B$20+Inputs!$B$31*(1+$F897)^1*Inputs!$B$21+Inputs!$B$22*(1+Inputs!$B$23)^1</f>
        <v>13675.606243407408</v>
      </c>
      <c r="S897" s="36">
        <f>Inputs!$B$12*(1+$B897)^2*$C897+Inputs!$B$29*(1+$D897)^2*Inputs!$B$19+Inputs!$B$30*(1+$E897)^2*Inputs!$B$20+Inputs!$B$31*(1+$F897)^2*Inputs!$B$21+Inputs!$B$22*(1+Inputs!$B$23)^2</f>
        <v>14953.288924834487</v>
      </c>
      <c r="T897" s="36">
        <f>Inputs!$B$12*(1+$B897)^3*$C897+Inputs!$B$29*(1+$D897)^3*Inputs!$B$19+Inputs!$B$30*(1+$E897)^3*Inputs!$B$20+Inputs!$B$31*(1+$F897)^3*Inputs!$B$21+Inputs!$B$22*(1+Inputs!$B$23)^3</f>
        <v>16463.175699959313</v>
      </c>
      <c r="U897" s="36">
        <f>Inputs!$B$12*(1+$B897)^4*$C897+Inputs!$B$29*(1+$D897)^4*Inputs!$B$19+Inputs!$B$30*(1+$E897)^4*Inputs!$B$20+Inputs!$B$31*(1+$F897)^4*Inputs!$B$21+Inputs!$B$22*(1+Inputs!$B$23)^4</f>
        <v>18251.947483222597</v>
      </c>
      <c r="V897" s="35">
        <f>Inputs!$B$13/(Q897*(1-$G897))</f>
        <v>1.2074050793059392</v>
      </c>
      <c r="W897" s="36">
        <f>Inputs!$B$13</f>
        <v>12660</v>
      </c>
      <c r="X897" s="36">
        <f t="shared" si="133"/>
        <v>13547.451087699648</v>
      </c>
      <c r="Y897" s="36">
        <f t="shared" si="134"/>
        <v>14591.48712913119</v>
      </c>
      <c r="Z897" s="36">
        <f t="shared" si="135"/>
        <v>15820.78496292998</v>
      </c>
      <c r="AA897" s="36">
        <f t="shared" si="136"/>
        <v>17269.185153246519</v>
      </c>
      <c r="AB897" s="36">
        <f t="shared" si="137"/>
        <v>55505.628828184228</v>
      </c>
      <c r="AC897" s="36">
        <f t="shared" si="138"/>
        <v>251476.10842923183</v>
      </c>
      <c r="AD897" s="36">
        <f t="shared" si="139"/>
        <v>157622.57285775486</v>
      </c>
    </row>
    <row r="898" spans="1:30" ht="14.25" customHeight="1" x14ac:dyDescent="0.25">
      <c r="A898" s="16">
        <v>882</v>
      </c>
      <c r="B898" s="34">
        <v>0.25423627034277502</v>
      </c>
      <c r="C898" s="34">
        <v>6.7703056410568896E-2</v>
      </c>
      <c r="D898" s="34">
        <v>2.9945721500557701E-2</v>
      </c>
      <c r="E898" s="34">
        <v>3.94177881083402E-2</v>
      </c>
      <c r="F898" s="34">
        <v>1.34274533183884E-3</v>
      </c>
      <c r="G898" s="34">
        <v>0.177388634646482</v>
      </c>
      <c r="H898" s="35">
        <v>1.03564158354155</v>
      </c>
      <c r="I898" s="34">
        <v>0.101993101347695</v>
      </c>
      <c r="J898" s="34">
        <v>2.1905853439595901E-2</v>
      </c>
      <c r="K898" s="36">
        <f>Inputs!$B$12*(1+$B898)^4</f>
        <v>148480.24416707389</v>
      </c>
      <c r="L898" s="36">
        <f t="shared" si="130"/>
        <v>15882.7986239662</v>
      </c>
      <c r="M898" s="36">
        <f t="shared" si="131"/>
        <v>177339.3875910088</v>
      </c>
      <c r="N898" s="37">
        <f>M898/Inputs!$B$6</f>
        <v>270.33443230336707</v>
      </c>
      <c r="O898" s="38">
        <f>IF(N898&gt;Inputs!$B$4,1,0)</f>
        <v>0</v>
      </c>
      <c r="P898" s="34">
        <f t="shared" si="132"/>
        <v>8.0087247908099096E-2</v>
      </c>
      <c r="Q898" s="36">
        <f>Inputs!$B$12*(1+$B898)^0*$C898+Inputs!$B$29*(1+$D898)^0*Inputs!$B$19+Inputs!$B$30*(1+$E898)^0*Inputs!$B$20+Inputs!$B$31*(1+$F898)^0*Inputs!$B$21+Inputs!$B$22*(1+Inputs!$B$23)^0</f>
        <v>12084.227412061056</v>
      </c>
      <c r="R898" s="36">
        <f>Inputs!$B$12*(1+$B898)^1*$C898+Inputs!$B$29*(1+$D898)^1*Inputs!$B$19+Inputs!$B$30*(1+$E898)^1*Inputs!$B$20+Inputs!$B$31*(1+$F898)^1*Inputs!$B$21+Inputs!$B$22*(1+Inputs!$B$23)^1</f>
        <v>13251.777677015947</v>
      </c>
      <c r="S898" s="36">
        <f>Inputs!$B$12*(1+$B898)^2*$C898+Inputs!$B$29*(1+$D898)^2*Inputs!$B$19+Inputs!$B$30*(1+$E898)^2*Inputs!$B$20+Inputs!$B$31*(1+$F898)^2*Inputs!$B$21+Inputs!$B$22*(1+Inputs!$B$23)^2</f>
        <v>14686.688316301828</v>
      </c>
      <c r="T898" s="36">
        <f>Inputs!$B$12*(1+$B898)^3*$C898+Inputs!$B$29*(1+$D898)^3*Inputs!$B$19+Inputs!$B$30*(1+$E898)^3*Inputs!$B$20+Inputs!$B$31*(1+$F898)^3*Inputs!$B$21+Inputs!$B$22*(1+Inputs!$B$23)^3</f>
        <v>16455.892766522476</v>
      </c>
      <c r="U898" s="36">
        <f>Inputs!$B$12*(1+$B898)^4*$C898+Inputs!$B$29*(1+$D898)^4*Inputs!$B$19+Inputs!$B$30*(1+$E898)^4*Inputs!$B$20+Inputs!$B$31*(1+$F898)^4*Inputs!$B$21+Inputs!$B$22*(1+Inputs!$B$23)^4</f>
        <v>18643.302397504711</v>
      </c>
      <c r="V898" s="35">
        <f>Inputs!$B$13/(Q898*(1-$G898))</f>
        <v>1.2735620535165022</v>
      </c>
      <c r="W898" s="36">
        <f>Inputs!$B$13</f>
        <v>12660</v>
      </c>
      <c r="X898" s="36">
        <f t="shared" si="133"/>
        <v>13234.783584637391</v>
      </c>
      <c r="Y898" s="36">
        <f t="shared" si="134"/>
        <v>13949.248817047781</v>
      </c>
      <c r="Z898" s="36">
        <f t="shared" si="135"/>
        <v>14824.448279486262</v>
      </c>
      <c r="AA898" s="36">
        <f t="shared" si="136"/>
        <v>15882.7986239662</v>
      </c>
      <c r="AB898" s="36">
        <f t="shared" si="137"/>
        <v>52635.449782151991</v>
      </c>
      <c r="AC898" s="36">
        <f t="shared" si="138"/>
        <v>202663.03696012049</v>
      </c>
      <c r="AD898" s="36">
        <f t="shared" si="139"/>
        <v>124703.93780885682</v>
      </c>
    </row>
    <row r="899" spans="1:30" ht="14.25" customHeight="1" x14ac:dyDescent="0.25">
      <c r="A899" s="16">
        <v>883</v>
      </c>
      <c r="B899" s="34">
        <v>0.214796808446026</v>
      </c>
      <c r="C899" s="34">
        <v>8.4798155247101603E-2</v>
      </c>
      <c r="D899" s="34">
        <v>1.7276951233632699E-2</v>
      </c>
      <c r="E899" s="34">
        <v>3.0704190568515598E-2</v>
      </c>
      <c r="F899" s="34">
        <v>1.1136365186964601E-2</v>
      </c>
      <c r="G899" s="34">
        <v>0.20145984939164799</v>
      </c>
      <c r="H899" s="35">
        <v>1.05389936032471</v>
      </c>
      <c r="I899" s="34">
        <v>9.8760666315513099E-2</v>
      </c>
      <c r="J899" s="34">
        <v>2.4977032834422E-2</v>
      </c>
      <c r="K899" s="36">
        <f>Inputs!$B$12*(1+$B899)^4</f>
        <v>130666.96967522135</v>
      </c>
      <c r="L899" s="36">
        <f t="shared" si="130"/>
        <v>16473.825731538363</v>
      </c>
      <c r="M899" s="36">
        <f t="shared" si="131"/>
        <v>197005.85181785363</v>
      </c>
      <c r="N899" s="37">
        <f>M899/Inputs!$B$6</f>
        <v>300.31379850282565</v>
      </c>
      <c r="O899" s="38">
        <f>IF(N899&gt;Inputs!$B$4,1,0)</f>
        <v>0</v>
      </c>
      <c r="P899" s="34">
        <f t="shared" si="132"/>
        <v>7.3783633481091099E-2</v>
      </c>
      <c r="Q899" s="36">
        <f>Inputs!$B$12*(1+$B899)^0*$C899+Inputs!$B$29*(1+$D899)^0*Inputs!$B$19+Inputs!$B$30*(1+$E899)^0*Inputs!$B$20+Inputs!$B$31*(1+$F899)^0*Inputs!$B$21+Inputs!$B$22*(1+Inputs!$B$23)^0</f>
        <v>13109.933342253018</v>
      </c>
      <c r="R899" s="36">
        <f>Inputs!$B$12*(1+$B899)^1*$C899+Inputs!$B$29*(1+$D899)^1*Inputs!$B$19+Inputs!$B$30*(1+$E899)^1*Inputs!$B$20+Inputs!$B$31*(1+$F899)^1*Inputs!$B$21+Inputs!$B$22*(1+Inputs!$B$23)^1</f>
        <v>14318.123738548828</v>
      </c>
      <c r="S899" s="36">
        <f>Inputs!$B$12*(1+$B899)^2*$C899+Inputs!$B$29*(1+$D899)^2*Inputs!$B$19+Inputs!$B$30*(1+$E899)^2*Inputs!$B$20+Inputs!$B$31*(1+$F899)^2*Inputs!$B$21+Inputs!$B$22*(1+Inputs!$B$23)^2</f>
        <v>15762.898434823212</v>
      </c>
      <c r="T899" s="36">
        <f>Inputs!$B$12*(1+$B899)^3*$C899+Inputs!$B$29*(1+$D899)^3*Inputs!$B$19+Inputs!$B$30*(1+$E899)^3*Inputs!$B$20+Inputs!$B$31*(1+$F899)^3*Inputs!$B$21+Inputs!$B$22*(1+Inputs!$B$23)^3</f>
        <v>17494.713363232404</v>
      </c>
      <c r="U899" s="36">
        <f>Inputs!$B$12*(1+$B899)^4*$C899+Inputs!$B$29*(1+$D899)^4*Inputs!$B$19+Inputs!$B$30*(1+$E899)^4*Inputs!$B$20+Inputs!$B$31*(1+$F899)^4*Inputs!$B$21+Inputs!$B$22*(1+Inputs!$B$23)^4</f>
        <v>19574.85569844472</v>
      </c>
      <c r="V899" s="35">
        <f>Inputs!$B$13/(Q899*(1-$G899))</f>
        <v>1.2093067160978821</v>
      </c>
      <c r="W899" s="36">
        <f>Inputs!$B$13</f>
        <v>12660</v>
      </c>
      <c r="X899" s="36">
        <f t="shared" si="133"/>
        <v>13382.50900526099</v>
      </c>
      <c r="Y899" s="36">
        <f t="shared" si="134"/>
        <v>14243.835172453173</v>
      </c>
      <c r="Z899" s="36">
        <f t="shared" si="135"/>
        <v>15265.986727300733</v>
      </c>
      <c r="AA899" s="36">
        <f t="shared" si="136"/>
        <v>16473.825731538363</v>
      </c>
      <c r="AB899" s="36">
        <f t="shared" si="137"/>
        <v>54105.583917185242</v>
      </c>
      <c r="AC899" s="36">
        <f t="shared" si="138"/>
        <v>228848.75982789358</v>
      </c>
      <c r="AD899" s="36">
        <f t="shared" si="139"/>
        <v>142900.26790066838</v>
      </c>
    </row>
    <row r="900" spans="1:30" ht="14.25" customHeight="1" x14ac:dyDescent="0.25">
      <c r="A900" s="16">
        <v>884</v>
      </c>
      <c r="B900" s="34">
        <v>0.200334498549054</v>
      </c>
      <c r="C900" s="34">
        <v>0.101949746921995</v>
      </c>
      <c r="D900" s="34">
        <v>2.5563510385409501E-2</v>
      </c>
      <c r="E900" s="34">
        <v>7.6992110239497605E-2</v>
      </c>
      <c r="F900" s="34">
        <v>5.4348642559406898E-3</v>
      </c>
      <c r="G900" s="34">
        <v>0.17569734743070001</v>
      </c>
      <c r="H900" s="35">
        <v>0.93522431979888698</v>
      </c>
      <c r="I900" s="34">
        <v>8.6663845835546496E-2</v>
      </c>
      <c r="J900" s="34">
        <v>2.8657777128108401E-2</v>
      </c>
      <c r="K900" s="36">
        <f>Inputs!$B$12*(1+$B900)^4</f>
        <v>124554.78125244577</v>
      </c>
      <c r="L900" s="36">
        <f t="shared" si="130"/>
        <v>16765.81069301215</v>
      </c>
      <c r="M900" s="36">
        <f t="shared" si="131"/>
        <v>252724.24339583828</v>
      </c>
      <c r="N900" s="37">
        <f>M900/Inputs!$B$6</f>
        <v>385.2503710302413</v>
      </c>
      <c r="O900" s="38">
        <f>IF(N900&gt;Inputs!$B$4,1,0)</f>
        <v>0</v>
      </c>
      <c r="P900" s="34">
        <f t="shared" si="132"/>
        <v>5.8006068707438095E-2</v>
      </c>
      <c r="Q900" s="36">
        <f>Inputs!$B$12*(1+$B900)^0*$C900+Inputs!$B$29*(1+$D900)^0*Inputs!$B$19+Inputs!$B$30*(1+$E900)^0*Inputs!$B$20+Inputs!$B$31*(1+$F900)^0*Inputs!$B$21+Inputs!$B$22*(1+Inputs!$B$23)^0</f>
        <v>14139.028842746622</v>
      </c>
      <c r="R900" s="36">
        <f>Inputs!$B$12*(1+$B900)^1*$C900+Inputs!$B$29*(1+$D900)^1*Inputs!$B$19+Inputs!$B$30*(1+$E900)^1*Inputs!$B$20+Inputs!$B$31*(1+$F900)^1*Inputs!$B$21+Inputs!$B$22*(1+Inputs!$B$23)^1</f>
        <v>15597.602365765135</v>
      </c>
      <c r="S900" s="36">
        <f>Inputs!$B$12*(1+$B900)^2*$C900+Inputs!$B$29*(1+$D900)^2*Inputs!$B$19+Inputs!$B$30*(1+$E900)^2*Inputs!$B$20+Inputs!$B$31*(1+$F900)^2*Inputs!$B$21+Inputs!$B$22*(1+Inputs!$B$23)^2</f>
        <v>17316.774047766234</v>
      </c>
      <c r="T900" s="36">
        <f>Inputs!$B$12*(1+$B900)^3*$C900+Inputs!$B$29*(1+$D900)^3*Inputs!$B$19+Inputs!$B$30*(1+$E900)^3*Inputs!$B$20+Inputs!$B$31*(1+$F900)^3*Inputs!$B$21+Inputs!$B$22*(1+Inputs!$B$23)^3</f>
        <v>19346.86513317583</v>
      </c>
      <c r="U900" s="36">
        <f>Inputs!$B$12*(1+$B900)^4*$C900+Inputs!$B$29*(1+$D900)^4*Inputs!$B$19+Inputs!$B$30*(1+$E900)^4*Inputs!$B$20+Inputs!$B$31*(1+$F900)^4*Inputs!$B$21+Inputs!$B$22*(1+Inputs!$B$23)^4</f>
        <v>21748.137441077513</v>
      </c>
      <c r="V900" s="35">
        <f>Inputs!$B$13/(Q900*(1-$G900))</f>
        <v>1.086244093282599</v>
      </c>
      <c r="W900" s="36">
        <f>Inputs!$B$13</f>
        <v>12660</v>
      </c>
      <c r="X900" s="36">
        <f t="shared" si="133"/>
        <v>13480.577035347778</v>
      </c>
      <c r="Y900" s="36">
        <f t="shared" si="134"/>
        <v>14427.485666430564</v>
      </c>
      <c r="Z900" s="36">
        <f t="shared" si="135"/>
        <v>15516.754393305297</v>
      </c>
      <c r="AA900" s="36">
        <f t="shared" si="136"/>
        <v>16765.81069301215</v>
      </c>
      <c r="AB900" s="36">
        <f t="shared" si="137"/>
        <v>56503.033402976551</v>
      </c>
      <c r="AC900" s="36">
        <f t="shared" si="138"/>
        <v>297318.57275501016</v>
      </c>
      <c r="AD900" s="36">
        <f t="shared" si="139"/>
        <v>196221.20999286172</v>
      </c>
    </row>
    <row r="901" spans="1:30" ht="14.25" customHeight="1" x14ac:dyDescent="0.25">
      <c r="A901" s="16">
        <v>885</v>
      </c>
      <c r="B901" s="34">
        <v>0.22705768784147101</v>
      </c>
      <c r="C901" s="34">
        <v>0.11737519556442</v>
      </c>
      <c r="D901" s="34">
        <v>2.8237050376529699E-2</v>
      </c>
      <c r="E901" s="34">
        <v>6.5956668022612602E-2</v>
      </c>
      <c r="F901" s="34">
        <v>2.4370356904593301E-3</v>
      </c>
      <c r="G901" s="34">
        <v>0.19775528282424101</v>
      </c>
      <c r="H901" s="35">
        <v>1.0447956006705901</v>
      </c>
      <c r="I901" s="34">
        <v>9.4877693179202499E-2</v>
      </c>
      <c r="J901" s="34">
        <v>2.5507224172736199E-2</v>
      </c>
      <c r="K901" s="36">
        <f>Inputs!$B$12*(1+$B901)^4</f>
        <v>136022.63179371916</v>
      </c>
      <c r="L901" s="36">
        <f t="shared" si="130"/>
        <v>20839.398461997636</v>
      </c>
      <c r="M901" s="36">
        <f t="shared" si="131"/>
        <v>257249.70170902574</v>
      </c>
      <c r="N901" s="37">
        <f>M901/Inputs!$B$6</f>
        <v>392.14893553205144</v>
      </c>
      <c r="O901" s="38">
        <f>IF(N901&gt;Inputs!$B$4,1,0)</f>
        <v>0</v>
      </c>
      <c r="P901" s="34">
        <f t="shared" si="132"/>
        <v>6.9370469006466304E-2</v>
      </c>
      <c r="Q901" s="36">
        <f>Inputs!$B$12*(1+$B901)^0*$C901+Inputs!$B$29*(1+$D901)^0*Inputs!$B$19+Inputs!$B$30*(1+$E901)^0*Inputs!$B$20+Inputs!$B$31*(1+$F901)^0*Inputs!$B$21+Inputs!$B$22*(1+Inputs!$B$23)^0</f>
        <v>15064.555761292122</v>
      </c>
      <c r="R901" s="36">
        <f>Inputs!$B$12*(1+$B901)^1*$C901+Inputs!$B$29*(1+$D901)^1*Inputs!$B$19+Inputs!$B$30*(1+$E901)^1*Inputs!$B$20+Inputs!$B$31*(1+$F901)^1*Inputs!$B$21+Inputs!$B$22*(1+Inputs!$B$23)^1</f>
        <v>16864.330788990686</v>
      </c>
      <c r="S901" s="36">
        <f>Inputs!$B$12*(1+$B901)^2*$C901+Inputs!$B$29*(1+$D901)^2*Inputs!$B$19+Inputs!$B$30*(1+$E901)^2*Inputs!$B$20+Inputs!$B$31*(1+$F901)^2*Inputs!$B$21+Inputs!$B$22*(1+Inputs!$B$23)^2</f>
        <v>19038.691479278674</v>
      </c>
      <c r="T901" s="36">
        <f>Inputs!$B$12*(1+$B901)^3*$C901+Inputs!$B$29*(1+$D901)^3*Inputs!$B$19+Inputs!$B$30*(1+$E901)^3*Inputs!$B$20+Inputs!$B$31*(1+$F901)^3*Inputs!$B$21+Inputs!$B$22*(1+Inputs!$B$23)^3</f>
        <v>21670.810015365241</v>
      </c>
      <c r="U901" s="36">
        <f>Inputs!$B$12*(1+$B901)^4*$C901+Inputs!$B$29*(1+$D901)^4*Inputs!$B$19+Inputs!$B$30*(1+$E901)^4*Inputs!$B$20+Inputs!$B$31*(1+$F901)^4*Inputs!$B$21+Inputs!$B$22*(1+Inputs!$B$23)^4</f>
        <v>24862.624881771178</v>
      </c>
      <c r="V901" s="35">
        <f>Inputs!$B$13/(Q901*(1-$G901))</f>
        <v>1.0475397469999657</v>
      </c>
      <c r="W901" s="36">
        <f>Inputs!$B$13</f>
        <v>12660</v>
      </c>
      <c r="X901" s="36">
        <f t="shared" si="133"/>
        <v>14163.219138914141</v>
      </c>
      <c r="Y901" s="36">
        <f t="shared" si="134"/>
        <v>15978.840383729548</v>
      </c>
      <c r="Z901" s="36">
        <f t="shared" si="135"/>
        <v>18176.004434765448</v>
      </c>
      <c r="AA901" s="36">
        <f t="shared" si="136"/>
        <v>20839.398461997636</v>
      </c>
      <c r="AB901" s="36">
        <f t="shared" si="137"/>
        <v>61445.848527258255</v>
      </c>
      <c r="AC901" s="36">
        <f t="shared" si="138"/>
        <v>308069.90317739826</v>
      </c>
      <c r="AD901" s="36">
        <f t="shared" si="139"/>
        <v>195803.85318176748</v>
      </c>
    </row>
    <row r="902" spans="1:30" ht="14.25" customHeight="1" x14ac:dyDescent="0.25">
      <c r="A902" s="16">
        <v>886</v>
      </c>
      <c r="B902" s="34">
        <v>0.27125145826970698</v>
      </c>
      <c r="C902" s="34">
        <v>8.2691292934605906E-2</v>
      </c>
      <c r="D902" s="34">
        <v>3.5586369920459202E-2</v>
      </c>
      <c r="E902" s="34">
        <v>5.6465358787794601E-2</v>
      </c>
      <c r="F902" s="34">
        <v>2.1413890642346702E-2</v>
      </c>
      <c r="G902" s="34">
        <v>0.18403446689540601</v>
      </c>
      <c r="H902" s="35">
        <v>1.0642880337282199</v>
      </c>
      <c r="I902" s="34">
        <v>0.105192358681403</v>
      </c>
      <c r="J902" s="34">
        <v>2.6023691685315299E-2</v>
      </c>
      <c r="K902" s="36">
        <f>Inputs!$B$12*(1+$B902)^4</f>
        <v>156702.92637463976</v>
      </c>
      <c r="L902" s="36">
        <f t="shared" si="130"/>
        <v>19281.205672702847</v>
      </c>
      <c r="M902" s="36">
        <f t="shared" si="131"/>
        <v>208863.93435960042</v>
      </c>
      <c r="N902" s="37">
        <f>M902/Inputs!$B$6</f>
        <v>318.39014384085431</v>
      </c>
      <c r="O902" s="38">
        <f>IF(N902&gt;Inputs!$B$4,1,0)</f>
        <v>0</v>
      </c>
      <c r="P902" s="34">
        <f t="shared" si="132"/>
        <v>7.9168666996087711E-2</v>
      </c>
      <c r="Q902" s="36">
        <f>Inputs!$B$12*(1+$B902)^0*$C902+Inputs!$B$29*(1+$D902)^0*Inputs!$B$19+Inputs!$B$30*(1+$E902)^0*Inputs!$B$20+Inputs!$B$31*(1+$F902)^0*Inputs!$B$21+Inputs!$B$22*(1+Inputs!$B$23)^0</f>
        <v>12983.521603503275</v>
      </c>
      <c r="R902" s="36">
        <f>Inputs!$B$12*(1+$B902)^1*$C902+Inputs!$B$29*(1+$D902)^1*Inputs!$B$19+Inputs!$B$30*(1+$E902)^1*Inputs!$B$20+Inputs!$B$31*(1+$F902)^1*Inputs!$B$21+Inputs!$B$22*(1+Inputs!$B$23)^1</f>
        <v>14616.107171393916</v>
      </c>
      <c r="S902" s="36">
        <f>Inputs!$B$12*(1+$B902)^2*$C902+Inputs!$B$29*(1+$D902)^2*Inputs!$B$19+Inputs!$B$30*(1+$E902)^2*Inputs!$B$20+Inputs!$B$31*(1+$F902)^2*Inputs!$B$21+Inputs!$B$22*(1+Inputs!$B$23)^2</f>
        <v>16625.925847778431</v>
      </c>
      <c r="T902" s="36">
        <f>Inputs!$B$12*(1+$B902)^3*$C902+Inputs!$B$29*(1+$D902)^3*Inputs!$B$19+Inputs!$B$30*(1+$E902)^3*Inputs!$B$20+Inputs!$B$31*(1+$F902)^3*Inputs!$B$21+Inputs!$B$22*(1+Inputs!$B$23)^3</f>
        <v>19112.58143778568</v>
      </c>
      <c r="U902" s="36">
        <f>Inputs!$B$12*(1+$B902)^4*$C902+Inputs!$B$29*(1+$D902)^4*Inputs!$B$19+Inputs!$B$30*(1+$E902)^4*Inputs!$B$20+Inputs!$B$31*(1+$F902)^4*Inputs!$B$21+Inputs!$B$22*(1+Inputs!$B$23)^4</f>
        <v>22202.567230263616</v>
      </c>
      <c r="V902" s="35">
        <f>Inputs!$B$13/(Q902*(1-$G902))</f>
        <v>1.1950040757096725</v>
      </c>
      <c r="W902" s="36">
        <f>Inputs!$B$13</f>
        <v>12660</v>
      </c>
      <c r="X902" s="36">
        <f t="shared" si="133"/>
        <v>13862.167313841097</v>
      </c>
      <c r="Y902" s="36">
        <f t="shared" si="134"/>
        <v>15324.984479686882</v>
      </c>
      <c r="Z902" s="36">
        <f t="shared" si="135"/>
        <v>17107.428896792673</v>
      </c>
      <c r="AA902" s="36">
        <f t="shared" si="136"/>
        <v>19281.205672702847</v>
      </c>
      <c r="AB902" s="36">
        <f t="shared" si="137"/>
        <v>57316.399571164962</v>
      </c>
      <c r="AC902" s="36">
        <f t="shared" si="138"/>
        <v>249883.88178151386</v>
      </c>
      <c r="AD902" s="36">
        <f t="shared" si="139"/>
        <v>151547.53478843544</v>
      </c>
    </row>
    <row r="903" spans="1:30" ht="14.25" customHeight="1" x14ac:dyDescent="0.25">
      <c r="A903" s="16">
        <v>887</v>
      </c>
      <c r="B903" s="34">
        <v>0.19372361015460299</v>
      </c>
      <c r="C903" s="34">
        <v>0.112226489692001</v>
      </c>
      <c r="D903" s="34">
        <v>4.6635097477628097E-2</v>
      </c>
      <c r="E903" s="34">
        <v>3.49268447815793E-2</v>
      </c>
      <c r="F903" s="34">
        <v>-1.4999615694935299E-2</v>
      </c>
      <c r="G903" s="34">
        <v>0.20849730504897199</v>
      </c>
      <c r="H903" s="35">
        <v>0.96727966717924696</v>
      </c>
      <c r="I903" s="34">
        <v>9.5657570762024302E-2</v>
      </c>
      <c r="J903" s="34">
        <v>2.16356504732526E-2</v>
      </c>
      <c r="K903" s="36">
        <f>Inputs!$B$12*(1+$B903)^4</f>
        <v>121833.40585672684</v>
      </c>
      <c r="L903" s="36">
        <f t="shared" si="130"/>
        <v>16974.100513598911</v>
      </c>
      <c r="M903" s="36">
        <f t="shared" si="131"/>
        <v>203772.25716533663</v>
      </c>
      <c r="N903" s="37">
        <f>M903/Inputs!$B$6</f>
        <v>310.62844080081805</v>
      </c>
      <c r="O903" s="38">
        <f>IF(N903&gt;Inputs!$B$4,1,0)</f>
        <v>0</v>
      </c>
      <c r="P903" s="34">
        <f t="shared" si="132"/>
        <v>7.4021920288771706E-2</v>
      </c>
      <c r="Q903" s="36">
        <f>Inputs!$B$12*(1+$B903)^0*$C903+Inputs!$B$29*(1+$D903)^0*Inputs!$B$19+Inputs!$B$30*(1+$E903)^0*Inputs!$B$20+Inputs!$B$31*(1+$F903)^0*Inputs!$B$21+Inputs!$B$22*(1+Inputs!$B$23)^0</f>
        <v>14755.633408946982</v>
      </c>
      <c r="R903" s="36">
        <f>Inputs!$B$12*(1+$B903)^1*$C903+Inputs!$B$29*(1+$D903)^1*Inputs!$B$19+Inputs!$B$30*(1+$E903)^1*Inputs!$B$20+Inputs!$B$31*(1+$F903)^1*Inputs!$B$21+Inputs!$B$22*(1+Inputs!$B$23)^1</f>
        <v>16164.914245231379</v>
      </c>
      <c r="S903" s="36">
        <f>Inputs!$B$12*(1+$B903)^2*$C903+Inputs!$B$29*(1+$D903)^2*Inputs!$B$19+Inputs!$B$30*(1+$E903)^2*Inputs!$B$20+Inputs!$B$31*(1+$F903)^2*Inputs!$B$21+Inputs!$B$22*(1+Inputs!$B$23)^2</f>
        <v>17836.080869046484</v>
      </c>
      <c r="T903" s="36">
        <f>Inputs!$B$12*(1+$B903)^3*$C903+Inputs!$B$29*(1+$D903)^3*Inputs!$B$19+Inputs!$B$30*(1+$E903)^3*Inputs!$B$20+Inputs!$B$31*(1+$F903)^3*Inputs!$B$21+Inputs!$B$22*(1+Inputs!$B$23)^3</f>
        <v>19818.452172129932</v>
      </c>
      <c r="U903" s="36">
        <f>Inputs!$B$12*(1+$B903)^4*$C903+Inputs!$B$29*(1+$D903)^4*Inputs!$B$19+Inputs!$B$30*(1+$E903)^4*Inputs!$B$20+Inputs!$B$31*(1+$F903)^4*Inputs!$B$21+Inputs!$B$22*(1+Inputs!$B$23)^4</f>
        <v>22170.848429313071</v>
      </c>
      <c r="V903" s="35">
        <f>Inputs!$B$13/(Q903*(1-$G903))</f>
        <v>1.0839854447950468</v>
      </c>
      <c r="W903" s="36">
        <f>Inputs!$B$13</f>
        <v>12660</v>
      </c>
      <c r="X903" s="36">
        <f t="shared" si="133"/>
        <v>13495.830955659172</v>
      </c>
      <c r="Y903" s="36">
        <f t="shared" si="134"/>
        <v>14479.168713575396</v>
      </c>
      <c r="Z903" s="36">
        <f t="shared" si="135"/>
        <v>15630.76760050353</v>
      </c>
      <c r="AA903" s="36">
        <f t="shared" si="136"/>
        <v>16974.100513598911</v>
      </c>
      <c r="AB903" s="36">
        <f t="shared" si="137"/>
        <v>55401.524336468166</v>
      </c>
      <c r="AC903" s="36">
        <f t="shared" si="138"/>
        <v>234273.12006710374</v>
      </c>
      <c r="AD903" s="36">
        <f t="shared" si="139"/>
        <v>148370.73282886847</v>
      </c>
    </row>
    <row r="904" spans="1:30" ht="14.25" customHeight="1" x14ac:dyDescent="0.25">
      <c r="A904" s="16">
        <v>888</v>
      </c>
      <c r="B904" s="34">
        <v>0.42838741313247802</v>
      </c>
      <c r="C904" s="34">
        <v>7.26658542098962E-2</v>
      </c>
      <c r="D904" s="34">
        <v>3.1551378287482397E-2</v>
      </c>
      <c r="E904" s="34">
        <v>6.84192548049085E-2</v>
      </c>
      <c r="F904" s="34">
        <v>3.7624494341968601E-3</v>
      </c>
      <c r="G904" s="34">
        <v>0.179359118333976</v>
      </c>
      <c r="H904" s="35">
        <v>1.1709412179166601</v>
      </c>
      <c r="I904" s="34">
        <v>0.10197779580753299</v>
      </c>
      <c r="J904" s="34">
        <v>1.9989971872159999E-2</v>
      </c>
      <c r="K904" s="36">
        <f>Inputs!$B$12*(1+$B904)^4</f>
        <v>249767.14443541877</v>
      </c>
      <c r="L904" s="36">
        <f t="shared" si="130"/>
        <v>26087.56071706994</v>
      </c>
      <c r="M904" s="36">
        <f t="shared" si="131"/>
        <v>266334.96277364565</v>
      </c>
      <c r="N904" s="37">
        <f>M904/Inputs!$B$6</f>
        <v>405.99841886226471</v>
      </c>
      <c r="O904" s="38">
        <f>IF(N904&gt;Inputs!$B$4,1,0)</f>
        <v>1</v>
      </c>
      <c r="P904" s="34">
        <f t="shared" si="132"/>
        <v>8.1987823935372989E-2</v>
      </c>
      <c r="Q904" s="36">
        <f>Inputs!$B$12*(1+$B904)^0*$C904+Inputs!$B$29*(1+$D904)^0*Inputs!$B$19+Inputs!$B$30*(1+$E904)^0*Inputs!$B$20+Inputs!$B$31*(1+$F904)^0*Inputs!$B$21+Inputs!$B$22*(1+Inputs!$B$23)^0</f>
        <v>12381.995280020692</v>
      </c>
      <c r="R904" s="36">
        <f>Inputs!$B$12*(1+$B904)^1*$C904+Inputs!$B$29*(1+$D904)^1*Inputs!$B$19+Inputs!$B$30*(1+$E904)^1*Inputs!$B$20+Inputs!$B$31*(1+$F904)^1*Inputs!$B$21+Inputs!$B$22*(1+Inputs!$B$23)^1</f>
        <v>14473.558806907844</v>
      </c>
      <c r="S904" s="36">
        <f>Inputs!$B$12*(1+$B904)^2*$C904+Inputs!$B$29*(1+$D904)^2*Inputs!$B$19+Inputs!$B$30*(1+$E904)^2*Inputs!$B$20+Inputs!$B$31*(1+$F904)^2*Inputs!$B$21+Inputs!$B$22*(1+Inputs!$B$23)^2</f>
        <v>17378.271239259149</v>
      </c>
      <c r="T904" s="36">
        <f>Inputs!$B$12*(1+$B904)^3*$C904+Inputs!$B$29*(1+$D904)^3*Inputs!$B$19+Inputs!$B$30*(1+$E904)^3*Inputs!$B$20+Inputs!$B$31*(1+$F904)^3*Inputs!$B$21+Inputs!$B$22*(1+Inputs!$B$23)^3</f>
        <v>21439.739608741831</v>
      </c>
      <c r="U904" s="36">
        <f>Inputs!$B$12*(1+$B904)^4*$C904+Inputs!$B$29*(1+$D904)^4*Inputs!$B$19+Inputs!$B$30*(1+$E904)^4*Inputs!$B$20+Inputs!$B$31*(1+$F904)^4*Inputs!$B$21+Inputs!$B$22*(1+Inputs!$B$23)^4</f>
        <v>27148.461976368148</v>
      </c>
      <c r="V904" s="35">
        <f>Inputs!$B$13/(Q904*(1-$G904))</f>
        <v>1.245919328383494</v>
      </c>
      <c r="W904" s="36">
        <f>Inputs!$B$13</f>
        <v>12660</v>
      </c>
      <c r="X904" s="36">
        <f t="shared" si="133"/>
        <v>14575.884124348298</v>
      </c>
      <c r="Y904" s="36">
        <f t="shared" si="134"/>
        <v>17233.810619601467</v>
      </c>
      <c r="Z904" s="36">
        <f t="shared" si="135"/>
        <v>20931.719814308315</v>
      </c>
      <c r="AA904" s="36">
        <f t="shared" si="136"/>
        <v>26087.56071706994</v>
      </c>
      <c r="AB904" s="36">
        <f t="shared" si="137"/>
        <v>66617.612315480656</v>
      </c>
      <c r="AC904" s="36">
        <f t="shared" si="138"/>
        <v>324548.80547862878</v>
      </c>
      <c r="AD904" s="36">
        <f t="shared" si="139"/>
        <v>199717.35045816502</v>
      </c>
    </row>
    <row r="905" spans="1:30" ht="14.25" customHeight="1" x14ac:dyDescent="0.25">
      <c r="A905" s="16">
        <v>889</v>
      </c>
      <c r="B905" s="34">
        <v>0.189509622467401</v>
      </c>
      <c r="C905" s="34">
        <v>9.3434021924870894E-2</v>
      </c>
      <c r="D905" s="34">
        <v>3.5864189067098998E-2</v>
      </c>
      <c r="E905" s="34">
        <v>1.7837469242714999E-2</v>
      </c>
      <c r="F905" s="34">
        <v>1.33958071576534E-2</v>
      </c>
      <c r="G905" s="34">
        <v>0.21382241756949399</v>
      </c>
      <c r="H905" s="35">
        <v>0.91405687182752604</v>
      </c>
      <c r="I905" s="34">
        <v>0.10299000181717501</v>
      </c>
      <c r="J905" s="34">
        <v>2.0459715150437E-2</v>
      </c>
      <c r="K905" s="36">
        <f>Inputs!$B$12*(1+$B905)^4</f>
        <v>120122.14777004306</v>
      </c>
      <c r="L905" s="36">
        <f t="shared" si="130"/>
        <v>14290.915324510102</v>
      </c>
      <c r="M905" s="36">
        <f t="shared" si="131"/>
        <v>158494.92020114808</v>
      </c>
      <c r="N905" s="37">
        <f>M905/Inputs!$B$6</f>
        <v>241.60811006272573</v>
      </c>
      <c r="O905" s="38">
        <f>IF(N905&gt;Inputs!$B$4,1,0)</f>
        <v>0</v>
      </c>
      <c r="P905" s="34">
        <f t="shared" si="132"/>
        <v>8.2530286666738006E-2</v>
      </c>
      <c r="Q905" s="36">
        <f>Inputs!$B$12*(1+$B905)^0*$C905+Inputs!$B$29*(1+$D905)^0*Inputs!$B$19+Inputs!$B$30*(1+$E905)^0*Inputs!$B$20+Inputs!$B$31*(1+$F905)^0*Inputs!$B$21+Inputs!$B$22*(1+Inputs!$B$23)^0</f>
        <v>13628.085342919174</v>
      </c>
      <c r="R905" s="36">
        <f>Inputs!$B$12*(1+$B905)^1*$C905+Inputs!$B$29*(1+$D905)^1*Inputs!$B$19+Inputs!$B$30*(1+$E905)^1*Inputs!$B$20+Inputs!$B$31*(1+$F905)^1*Inputs!$B$21+Inputs!$B$22*(1+Inputs!$B$23)^1</f>
        <v>14845.025161413243</v>
      </c>
      <c r="S905" s="36">
        <f>Inputs!$B$12*(1+$B905)^2*$C905+Inputs!$B$29*(1+$D905)^2*Inputs!$B$19+Inputs!$B$30*(1+$E905)^2*Inputs!$B$20+Inputs!$B$31*(1+$F905)^2*Inputs!$B$21+Inputs!$B$22*(1+Inputs!$B$23)^2</f>
        <v>16267.081387206686</v>
      </c>
      <c r="T905" s="36">
        <f>Inputs!$B$12*(1+$B905)^3*$C905+Inputs!$B$29*(1+$D905)^3*Inputs!$B$19+Inputs!$B$30*(1+$E905)^3*Inputs!$B$20+Inputs!$B$31*(1+$F905)^3*Inputs!$B$21+Inputs!$B$22*(1+Inputs!$B$23)^3</f>
        <v>17932.524069998515</v>
      </c>
      <c r="U905" s="36">
        <f>Inputs!$B$12*(1+$B905)^4*$C905+Inputs!$B$29*(1+$D905)^4*Inputs!$B$19+Inputs!$B$30*(1+$E905)^4*Inputs!$B$20+Inputs!$B$31*(1+$F905)^4*Inputs!$B$21+Inputs!$B$22*(1+Inputs!$B$23)^4</f>
        <v>19886.857970470643</v>
      </c>
      <c r="V905" s="35">
        <f>Inputs!$B$13/(Q905*(1-$G905))</f>
        <v>1.1816210121146817</v>
      </c>
      <c r="W905" s="36">
        <f>Inputs!$B$13</f>
        <v>12660</v>
      </c>
      <c r="X905" s="36">
        <f t="shared" si="133"/>
        <v>13009.819590713299</v>
      </c>
      <c r="Y905" s="36">
        <f t="shared" si="134"/>
        <v>13400.618083377336</v>
      </c>
      <c r="Z905" s="36">
        <f t="shared" si="135"/>
        <v>13829.549183978825</v>
      </c>
      <c r="AA905" s="36">
        <f t="shared" si="136"/>
        <v>14290.915324510102</v>
      </c>
      <c r="AB905" s="36">
        <f t="shared" si="137"/>
        <v>50255.694131531738</v>
      </c>
      <c r="AC905" s="36">
        <f t="shared" si="138"/>
        <v>176702.4442817799</v>
      </c>
      <c r="AD905" s="36">
        <f t="shared" si="139"/>
        <v>108239.22606961636</v>
      </c>
    </row>
    <row r="906" spans="1:30" ht="14.25" customHeight="1" x14ac:dyDescent="0.25">
      <c r="A906" s="16">
        <v>890</v>
      </c>
      <c r="B906" s="34">
        <v>0.208603403377982</v>
      </c>
      <c r="C906" s="34">
        <v>0.10896286431845</v>
      </c>
      <c r="D906" s="34">
        <v>1.1787337519174001E-2</v>
      </c>
      <c r="E906" s="34">
        <v>2.9871672896032399E-2</v>
      </c>
      <c r="F906" s="34">
        <v>1.162129939936E-2</v>
      </c>
      <c r="G906" s="34">
        <v>0.18131467083828601</v>
      </c>
      <c r="H906" s="35">
        <v>1.0097054123012701</v>
      </c>
      <c r="I906" s="34">
        <v>9.4118360057655795E-2</v>
      </c>
      <c r="J906" s="34">
        <v>3.2667795459779402E-2</v>
      </c>
      <c r="K906" s="36">
        <f>Inputs!$B$12*(1+$B906)^4</f>
        <v>128022.5583954926</v>
      </c>
      <c r="L906" s="36">
        <f t="shared" si="130"/>
        <v>18490.507837513618</v>
      </c>
      <c r="M906" s="36">
        <f t="shared" si="131"/>
        <v>256147.58320610254</v>
      </c>
      <c r="N906" s="37">
        <f>M906/Inputs!$B$6</f>
        <v>390.46887683857096</v>
      </c>
      <c r="O906" s="38">
        <f>IF(N906&gt;Inputs!$B$4,1,0)</f>
        <v>0</v>
      </c>
      <c r="P906" s="34">
        <f t="shared" si="132"/>
        <v>6.1450564597876393E-2</v>
      </c>
      <c r="Q906" s="36">
        <f>Inputs!$B$12*(1+$B906)^0*$C906+Inputs!$B$29*(1+$D906)^0*Inputs!$B$19+Inputs!$B$30*(1+$E906)^0*Inputs!$B$20+Inputs!$B$31*(1+$F906)^0*Inputs!$B$21+Inputs!$B$22*(1+Inputs!$B$23)^0</f>
        <v>14559.815886533921</v>
      </c>
      <c r="R906" s="36">
        <f>Inputs!$B$12*(1+$B906)^1*$C906+Inputs!$B$29*(1+$D906)^1*Inputs!$B$19+Inputs!$B$30*(1+$E906)^1*Inputs!$B$20+Inputs!$B$31*(1+$F906)^1*Inputs!$B$21+Inputs!$B$22*(1+Inputs!$B$23)^1</f>
        <v>16020.934741180139</v>
      </c>
      <c r="S906" s="36">
        <f>Inputs!$B$12*(1+$B906)^2*$C906+Inputs!$B$29*(1+$D906)^2*Inputs!$B$19+Inputs!$B$30*(1+$E906)^2*Inputs!$B$20+Inputs!$B$31*(1+$F906)^2*Inputs!$B$21+Inputs!$B$22*(1+Inputs!$B$23)^2</f>
        <v>17767.785046335441</v>
      </c>
      <c r="T906" s="36">
        <f>Inputs!$B$12*(1+$B906)^3*$C906+Inputs!$B$29*(1+$D906)^3*Inputs!$B$19+Inputs!$B$30*(1+$E906)^3*Inputs!$B$20+Inputs!$B$31*(1+$F906)^3*Inputs!$B$21+Inputs!$B$22*(1+Inputs!$B$23)^3</f>
        <v>19859.730438668739</v>
      </c>
      <c r="U906" s="36">
        <f>Inputs!$B$12*(1+$B906)^4*$C906+Inputs!$B$29*(1+$D906)^4*Inputs!$B$19+Inputs!$B$30*(1+$E906)^4*Inputs!$B$20+Inputs!$B$31*(1+$F906)^4*Inputs!$B$21+Inputs!$B$22*(1+Inputs!$B$23)^4</f>
        <v>22368.514684850299</v>
      </c>
      <c r="V906" s="35">
        <f>Inputs!$B$13/(Q906*(1-$G906))</f>
        <v>1.0620887643939703</v>
      </c>
      <c r="W906" s="36">
        <f>Inputs!$B$13</f>
        <v>12660</v>
      </c>
      <c r="X906" s="36">
        <f t="shared" si="133"/>
        <v>13758.700560974463</v>
      </c>
      <c r="Y906" s="36">
        <f t="shared" si="134"/>
        <v>15068.39207125712</v>
      </c>
      <c r="Z906" s="36">
        <f t="shared" si="135"/>
        <v>16629.592514995347</v>
      </c>
      <c r="AA906" s="36">
        <f t="shared" si="136"/>
        <v>18490.507837513618</v>
      </c>
      <c r="AB906" s="36">
        <f t="shared" si="137"/>
        <v>57966.560243307875</v>
      </c>
      <c r="AC906" s="36">
        <f t="shared" si="138"/>
        <v>310730.29337401449</v>
      </c>
      <c r="AD906" s="36">
        <f t="shared" si="139"/>
        <v>198181.02296279467</v>
      </c>
    </row>
    <row r="907" spans="1:30" ht="14.25" customHeight="1" x14ac:dyDescent="0.25">
      <c r="A907" s="16">
        <v>891</v>
      </c>
      <c r="B907" s="34">
        <v>0.39658821137330003</v>
      </c>
      <c r="C907" s="34">
        <v>7.2349534588820305E-2</v>
      </c>
      <c r="D907" s="34">
        <v>5.0946859816929098E-2</v>
      </c>
      <c r="E907" s="34">
        <v>4.7247084280122399E-2</v>
      </c>
      <c r="F907" s="34">
        <v>3.0526246276123901E-2</v>
      </c>
      <c r="G907" s="34">
        <v>0.19690835217115599</v>
      </c>
      <c r="H907" s="35">
        <v>1.06848183068401</v>
      </c>
      <c r="I907" s="34">
        <v>0.102695670180521</v>
      </c>
      <c r="J907" s="34">
        <v>1.9162169229576798E-2</v>
      </c>
      <c r="K907" s="36">
        <f>Inputs!$B$12*(1+$B907)^4</f>
        <v>228257.33254297523</v>
      </c>
      <c r="L907" s="36">
        <f t="shared" si="130"/>
        <v>22360.933863246322</v>
      </c>
      <c r="M907" s="36">
        <f t="shared" si="131"/>
        <v>229040.25329416047</v>
      </c>
      <c r="N907" s="37">
        <f>M907/Inputs!$B$6</f>
        <v>349.14672758256171</v>
      </c>
      <c r="O907" s="38">
        <f>IF(N907&gt;Inputs!$B$4,1,0)</f>
        <v>0</v>
      </c>
      <c r="P907" s="34">
        <f t="shared" si="132"/>
        <v>8.3533500950944209E-2</v>
      </c>
      <c r="Q907" s="36">
        <f>Inputs!$B$12*(1+$B907)^0*$C907+Inputs!$B$29*(1+$D907)^0*Inputs!$B$19+Inputs!$B$30*(1+$E907)^0*Inputs!$B$20+Inputs!$B$31*(1+$F907)^0*Inputs!$B$21+Inputs!$B$22*(1+Inputs!$B$23)^0</f>
        <v>12363.016102756141</v>
      </c>
      <c r="R907" s="36">
        <f>Inputs!$B$12*(1+$B907)^1*$C907+Inputs!$B$29*(1+$D907)^1*Inputs!$B$19+Inputs!$B$30*(1+$E907)^1*Inputs!$B$20+Inputs!$B$31*(1+$F907)^1*Inputs!$B$21+Inputs!$B$22*(1+Inputs!$B$23)^1</f>
        <v>14440.025983961692</v>
      </c>
      <c r="S907" s="36">
        <f>Inputs!$B$12*(1+$B907)^2*$C907+Inputs!$B$29*(1+$D907)^2*Inputs!$B$19+Inputs!$B$30*(1+$E907)^2*Inputs!$B$20+Inputs!$B$31*(1+$F907)^2*Inputs!$B$21+Inputs!$B$22*(1+Inputs!$B$23)^2</f>
        <v>17216.094990962454</v>
      </c>
      <c r="T907" s="36">
        <f>Inputs!$B$12*(1+$B907)^3*$C907+Inputs!$B$29*(1+$D907)^3*Inputs!$B$19+Inputs!$B$30*(1+$E907)^3*Inputs!$B$20+Inputs!$B$31*(1+$F907)^3*Inputs!$B$21+Inputs!$B$22*(1+Inputs!$B$23)^3</f>
        <v>20962.764029128462</v>
      </c>
      <c r="U907" s="36">
        <f>Inputs!$B$12*(1+$B907)^4*$C907+Inputs!$B$29*(1+$D907)^4*Inputs!$B$19+Inputs!$B$30*(1+$E907)^4*Inputs!$B$20+Inputs!$B$31*(1+$F907)^4*Inputs!$B$21+Inputs!$B$22*(1+Inputs!$B$23)^4</f>
        <v>26058.996429246639</v>
      </c>
      <c r="V907" s="35">
        <f>Inputs!$B$13/(Q907*(1-$G907))</f>
        <v>1.2750997526879533</v>
      </c>
      <c r="W907" s="36">
        <f>Inputs!$B$13</f>
        <v>12660</v>
      </c>
      <c r="X907" s="36">
        <f t="shared" si="133"/>
        <v>14187.884064668357</v>
      </c>
      <c r="Y907" s="36">
        <f t="shared" si="134"/>
        <v>16201.299120381938</v>
      </c>
      <c r="Z907" s="36">
        <f t="shared" si="135"/>
        <v>18857.517993686019</v>
      </c>
      <c r="AA907" s="36">
        <f t="shared" si="136"/>
        <v>22360.933863246322</v>
      </c>
      <c r="AB907" s="36">
        <f t="shared" si="137"/>
        <v>61702.396734495691</v>
      </c>
      <c r="AC907" s="36">
        <f t="shared" si="138"/>
        <v>272817.70310870255</v>
      </c>
      <c r="AD907" s="36">
        <f t="shared" si="139"/>
        <v>167337.8565596648</v>
      </c>
    </row>
    <row r="908" spans="1:30" ht="14.25" customHeight="1" x14ac:dyDescent="0.25">
      <c r="A908" s="16">
        <v>892</v>
      </c>
      <c r="B908" s="34">
        <v>0.12583770675674699</v>
      </c>
      <c r="C908" s="34">
        <v>8.4150975301769196E-2</v>
      </c>
      <c r="D908" s="34">
        <v>2.38196482476115E-2</v>
      </c>
      <c r="E908" s="34">
        <v>5.5925507144765498E-2</v>
      </c>
      <c r="F908" s="34">
        <v>2.4686157304120802E-2</v>
      </c>
      <c r="G908" s="34">
        <v>0.17164409706613401</v>
      </c>
      <c r="H908" s="35">
        <v>1.0496453261332099</v>
      </c>
      <c r="I908" s="34">
        <v>9.4713843158642202E-2</v>
      </c>
      <c r="J908" s="34">
        <v>2.0504670188681198E-2</v>
      </c>
      <c r="K908" s="36">
        <f>Inputs!$B$12*(1+$B908)^4</f>
        <v>96394.978438067774</v>
      </c>
      <c r="L908" s="36">
        <f t="shared" si="130"/>
        <v>14993.026997115077</v>
      </c>
      <c r="M908" s="36">
        <f t="shared" si="131"/>
        <v>183709.45271407563</v>
      </c>
      <c r="N908" s="37">
        <f>M908/Inputs!$B$6</f>
        <v>280.04489742999334</v>
      </c>
      <c r="O908" s="38">
        <f>IF(N908&gt;Inputs!$B$4,1,0)</f>
        <v>0</v>
      </c>
      <c r="P908" s="34">
        <f t="shared" si="132"/>
        <v>7.4209172969961004E-2</v>
      </c>
      <c r="Q908" s="36">
        <f>Inputs!$B$12*(1+$B908)^0*$C908+Inputs!$B$29*(1+$D908)^0*Inputs!$B$19+Inputs!$B$30*(1+$E908)^0*Inputs!$B$20+Inputs!$B$31*(1+$F908)^0*Inputs!$B$21+Inputs!$B$22*(1+Inputs!$B$23)^0</f>
        <v>13071.102545533075</v>
      </c>
      <c r="R908" s="36">
        <f>Inputs!$B$12*(1+$B908)^1*$C908+Inputs!$B$29*(1+$D908)^1*Inputs!$B$19+Inputs!$B$30*(1+$E908)^1*Inputs!$B$20+Inputs!$B$31*(1+$F908)^1*Inputs!$B$21+Inputs!$B$22*(1+Inputs!$B$23)^1</f>
        <v>13967.838105669824</v>
      </c>
      <c r="S908" s="36">
        <f>Inputs!$B$12*(1+$B908)^2*$C908+Inputs!$B$29*(1+$D908)^2*Inputs!$B$19+Inputs!$B$30*(1+$E908)^2*Inputs!$B$20+Inputs!$B$31*(1+$F908)^2*Inputs!$B$21+Inputs!$B$22*(1+Inputs!$B$23)^2</f>
        <v>14954.929427868585</v>
      </c>
      <c r="T908" s="36">
        <f>Inputs!$B$12*(1+$B908)^3*$C908+Inputs!$B$29*(1+$D908)^3*Inputs!$B$19+Inputs!$B$30*(1+$E908)^3*Inputs!$B$20+Inputs!$B$31*(1+$F908)^3*Inputs!$B$21+Inputs!$B$22*(1+Inputs!$B$23)^3</f>
        <v>16042.927018206736</v>
      </c>
      <c r="U908" s="36">
        <f>Inputs!$B$12*(1+$B908)^4*$C908+Inputs!$B$29*(1+$D908)^4*Inputs!$B$19+Inputs!$B$30*(1+$E908)^4*Inputs!$B$20+Inputs!$B$31*(1+$F908)^4*Inputs!$B$21+Inputs!$B$22*(1+Inputs!$B$23)^4</f>
        <v>17243.672872179221</v>
      </c>
      <c r="V908" s="35">
        <f>Inputs!$B$13/(Q908*(1-$G908))</f>
        <v>1.1692422836032383</v>
      </c>
      <c r="W908" s="36">
        <f>Inputs!$B$13</f>
        <v>12660</v>
      </c>
      <c r="X908" s="36">
        <f t="shared" si="133"/>
        <v>13182.587704193596</v>
      </c>
      <c r="Y908" s="36">
        <f t="shared" si="134"/>
        <v>13743.794369627207</v>
      </c>
      <c r="Z908" s="36">
        <f t="shared" si="135"/>
        <v>14346.341175117606</v>
      </c>
      <c r="AA908" s="36">
        <f t="shared" si="136"/>
        <v>14993.026997115077</v>
      </c>
      <c r="AB908" s="36">
        <f t="shared" si="137"/>
        <v>52566.886392378787</v>
      </c>
      <c r="AC908" s="36">
        <f t="shared" si="138"/>
        <v>206180.09146947859</v>
      </c>
      <c r="AD908" s="36">
        <f t="shared" si="139"/>
        <v>131142.56632169682</v>
      </c>
    </row>
    <row r="909" spans="1:30" ht="14.25" customHeight="1" x14ac:dyDescent="0.25">
      <c r="A909" s="16">
        <v>893</v>
      </c>
      <c r="B909" s="34">
        <v>0.383709047375346</v>
      </c>
      <c r="C909" s="34">
        <v>9.0610024894574107E-2</v>
      </c>
      <c r="D909" s="34">
        <v>2.5253220575567399E-2</v>
      </c>
      <c r="E909" s="34">
        <v>6.1949138212362198E-2</v>
      </c>
      <c r="F909" s="34">
        <v>2.06972525474322E-2</v>
      </c>
      <c r="G909" s="34">
        <v>0.186677463164237</v>
      </c>
      <c r="H909" s="35">
        <v>1.00374941358083</v>
      </c>
      <c r="I909" s="34">
        <v>8.7517956960016102E-2</v>
      </c>
      <c r="J909" s="34">
        <v>2.1413953923487199E-2</v>
      </c>
      <c r="K909" s="36">
        <f>Inputs!$B$12*(1+$B909)^4</f>
        <v>219953.24456523606</v>
      </c>
      <c r="L909" s="36">
        <f t="shared" si="130"/>
        <v>23737.694411288892</v>
      </c>
      <c r="M909" s="36">
        <f t="shared" si="131"/>
        <v>307564.78766297322</v>
      </c>
      <c r="N909" s="37">
        <f>M909/Inputs!$B$6</f>
        <v>468.84876168136162</v>
      </c>
      <c r="O909" s="38">
        <f>IF(N909&gt;Inputs!$B$4,1,0)</f>
        <v>1</v>
      </c>
      <c r="P909" s="34">
        <f t="shared" si="132"/>
        <v>6.6104003036528899E-2</v>
      </c>
      <c r="Q909" s="36">
        <f>Inputs!$B$12*(1+$B909)^0*$C909+Inputs!$B$29*(1+$D909)^0*Inputs!$B$19+Inputs!$B$30*(1+$E909)^0*Inputs!$B$20+Inputs!$B$31*(1+$F909)^0*Inputs!$B$21+Inputs!$B$22*(1+Inputs!$B$23)^0</f>
        <v>13458.645521101367</v>
      </c>
      <c r="R909" s="36">
        <f>Inputs!$B$12*(1+$B909)^1*$C909+Inputs!$B$29*(1+$D909)^1*Inputs!$B$19+Inputs!$B$30*(1+$E909)^1*Inputs!$B$20+Inputs!$B$31*(1+$F909)^1*Inputs!$B$21+Inputs!$B$22*(1+Inputs!$B$23)^1</f>
        <v>15807.940974287259</v>
      </c>
      <c r="S909" s="36">
        <f>Inputs!$B$12*(1+$B909)^2*$C909+Inputs!$B$29*(1+$D909)^2*Inputs!$B$19+Inputs!$B$30*(1+$E909)^2*Inputs!$B$20+Inputs!$B$31*(1+$F909)^2*Inputs!$B$21+Inputs!$B$22*(1+Inputs!$B$23)^2</f>
        <v>18969.282351533831</v>
      </c>
      <c r="T909" s="36">
        <f>Inputs!$B$12*(1+$B909)^3*$C909+Inputs!$B$29*(1+$D909)^3*Inputs!$B$19+Inputs!$B$30*(1+$E909)^3*Inputs!$B$20+Inputs!$B$31*(1+$F909)^3*Inputs!$B$21+Inputs!$B$22*(1+Inputs!$B$23)^3</f>
        <v>23250.435544535234</v>
      </c>
      <c r="U909" s="36">
        <f>Inputs!$B$12*(1+$B909)^4*$C909+Inputs!$B$29*(1+$D909)^4*Inputs!$B$19+Inputs!$B$30*(1+$E909)^4*Inputs!$B$20+Inputs!$B$31*(1+$F909)^4*Inputs!$B$21+Inputs!$B$22*(1+Inputs!$B$23)^4</f>
        <v>29077.055370793962</v>
      </c>
      <c r="V909" s="35">
        <f>Inputs!$B$13/(Q909*(1-$G909))</f>
        <v>1.1565636655045164</v>
      </c>
      <c r="W909" s="36">
        <f>Inputs!$B$13</f>
        <v>12660</v>
      </c>
      <c r="X909" s="36">
        <f t="shared" si="133"/>
        <v>14378.705126506618</v>
      </c>
      <c r="Y909" s="36">
        <f t="shared" si="134"/>
        <v>16664.811546369827</v>
      </c>
      <c r="Z909" s="36">
        <f t="shared" si="135"/>
        <v>19703.43833677072</v>
      </c>
      <c r="AA909" s="36">
        <f t="shared" si="136"/>
        <v>23737.694411288892</v>
      </c>
      <c r="AB909" s="36">
        <f t="shared" si="137"/>
        <v>66446.37382473312</v>
      </c>
      <c r="AC909" s="36">
        <f t="shared" si="138"/>
        <v>366785.84037132777</v>
      </c>
      <c r="AD909" s="36">
        <f t="shared" si="139"/>
        <v>241118.41383824011</v>
      </c>
    </row>
    <row r="910" spans="1:30" ht="14.25" customHeight="1" x14ac:dyDescent="0.25">
      <c r="A910" s="16">
        <v>894</v>
      </c>
      <c r="B910" s="34">
        <v>0.42736710275295597</v>
      </c>
      <c r="C910" s="34">
        <v>4.8630032949638802E-2</v>
      </c>
      <c r="D910" s="34">
        <v>2.0027905660720598E-2</v>
      </c>
      <c r="E910" s="34">
        <v>3.5121068497829498E-2</v>
      </c>
      <c r="F910" s="34">
        <v>1.2856720467322299E-2</v>
      </c>
      <c r="G910" s="34">
        <v>0.17728230258824099</v>
      </c>
      <c r="H910" s="35">
        <v>1.17558515711166</v>
      </c>
      <c r="I910" s="34">
        <v>9.9294992081566405E-2</v>
      </c>
      <c r="J910" s="34">
        <v>2.8487636506424899E-2</v>
      </c>
      <c r="K910" s="36">
        <f>Inputs!$B$12*(1+$B910)^4</f>
        <v>249054.26476223854</v>
      </c>
      <c r="L910" s="36">
        <f t="shared" si="130"/>
        <v>20045.166200307485</v>
      </c>
      <c r="M910" s="36">
        <f t="shared" si="131"/>
        <v>239866.9679799717</v>
      </c>
      <c r="N910" s="37">
        <f>M910/Inputs!$B$6</f>
        <v>365.65086582312756</v>
      </c>
      <c r="O910" s="38">
        <f>IF(N910&gt;Inputs!$B$4,1,0)</f>
        <v>0</v>
      </c>
      <c r="P910" s="34">
        <f t="shared" si="132"/>
        <v>7.0807355575141506E-2</v>
      </c>
      <c r="Q910" s="36">
        <f>Inputs!$B$12*(1+$B910)^0*$C910+Inputs!$B$29*(1+$D910)^0*Inputs!$B$19+Inputs!$B$30*(1+$E910)^0*Inputs!$B$20+Inputs!$B$31*(1+$F910)^0*Inputs!$B$21+Inputs!$B$22*(1+Inputs!$B$23)^0</f>
        <v>10939.846004405248</v>
      </c>
      <c r="R910" s="36">
        <f>Inputs!$B$12*(1+$B910)^1*$C910+Inputs!$B$29*(1+$D910)^1*Inputs!$B$19+Inputs!$B$30*(1+$E910)^1*Inputs!$B$20+Inputs!$B$31*(1+$F910)^1*Inputs!$B$21+Inputs!$B$22*(1+Inputs!$B$23)^1</f>
        <v>12330.073036695743</v>
      </c>
      <c r="S910" s="36">
        <f>Inputs!$B$12*(1+$B910)^2*$C910+Inputs!$B$29*(1+$D910)^2*Inputs!$B$19+Inputs!$B$30*(1+$E910)^2*Inputs!$B$20+Inputs!$B$31*(1+$F910)^2*Inputs!$B$21+Inputs!$B$22*(1+Inputs!$B$23)^2</f>
        <v>14256.310742232719</v>
      </c>
      <c r="T910" s="36">
        <f>Inputs!$B$12*(1+$B910)^3*$C910+Inputs!$B$29*(1+$D910)^3*Inputs!$B$19+Inputs!$B$30*(1+$E910)^3*Inputs!$B$20+Inputs!$B$31*(1+$F910)^3*Inputs!$B$21+Inputs!$B$22*(1+Inputs!$B$23)^3</f>
        <v>16946.392227293654</v>
      </c>
      <c r="U910" s="36">
        <f>Inputs!$B$12*(1+$B910)^4*$C910+Inputs!$B$29*(1+$D910)^4*Inputs!$B$19+Inputs!$B$30*(1+$E910)^4*Inputs!$B$20+Inputs!$B$31*(1+$F910)^4*Inputs!$B$21+Inputs!$B$22*(1+Inputs!$B$23)^4</f>
        <v>20725.486221936393</v>
      </c>
      <c r="V910" s="35">
        <f>Inputs!$B$13/(Q910*(1-$G910))</f>
        <v>1.4066033828328606</v>
      </c>
      <c r="W910" s="36">
        <f>Inputs!$B$13</f>
        <v>12660</v>
      </c>
      <c r="X910" s="36">
        <f t="shared" si="133"/>
        <v>13682.950851989901</v>
      </c>
      <c r="Y910" s="36">
        <f t="shared" si="134"/>
        <v>15143.140304222843</v>
      </c>
      <c r="Z910" s="36">
        <f t="shared" si="135"/>
        <v>17195.341664452764</v>
      </c>
      <c r="AA910" s="36">
        <f t="shared" si="136"/>
        <v>20045.166200307485</v>
      </c>
      <c r="AB910" s="36">
        <f t="shared" si="137"/>
        <v>58499.615218150226</v>
      </c>
      <c r="AC910" s="36">
        <f t="shared" si="138"/>
        <v>291159.09556676756</v>
      </c>
      <c r="AD910" s="36">
        <f t="shared" si="139"/>
        <v>181367.35276182147</v>
      </c>
    </row>
    <row r="911" spans="1:30" ht="14.25" customHeight="1" x14ac:dyDescent="0.25">
      <c r="A911" s="16">
        <v>895</v>
      </c>
      <c r="B911" s="34">
        <v>0.342832490337659</v>
      </c>
      <c r="C911" s="34">
        <v>9.1031932038586796E-2</v>
      </c>
      <c r="D911" s="34">
        <v>1.2345287731680799E-2</v>
      </c>
      <c r="E911" s="34">
        <v>3.8647681620789097E-2</v>
      </c>
      <c r="F911" s="34">
        <v>1.0011733338923899E-2</v>
      </c>
      <c r="G911" s="34">
        <v>0.155526637194669</v>
      </c>
      <c r="H911" s="35">
        <v>0.99219264155960896</v>
      </c>
      <c r="I911" s="34">
        <v>0.101790766213982</v>
      </c>
      <c r="J911" s="34">
        <v>2.3921362619567399E-2</v>
      </c>
      <c r="K911" s="36">
        <f>Inputs!$B$12*(1+$B911)^4</f>
        <v>195091.61902832857</v>
      </c>
      <c r="L911" s="36">
        <f t="shared" si="130"/>
        <v>21997.285380628393</v>
      </c>
      <c r="M911" s="36">
        <f t="shared" si="131"/>
        <v>239499.36609223206</v>
      </c>
      <c r="N911" s="37">
        <f>M911/Inputs!$B$6</f>
        <v>365.09049709181716</v>
      </c>
      <c r="O911" s="38">
        <f>IF(N911&gt;Inputs!$B$4,1,0)</f>
        <v>0</v>
      </c>
      <c r="P911" s="34">
        <f t="shared" si="132"/>
        <v>7.7869403594414605E-2</v>
      </c>
      <c r="Q911" s="36">
        <f>Inputs!$B$12*(1+$B911)^0*$C911+Inputs!$B$29*(1+$D911)^0*Inputs!$B$19+Inputs!$B$30*(1+$E911)^0*Inputs!$B$20+Inputs!$B$31*(1+$F911)^0*Inputs!$B$21+Inputs!$B$22*(1+Inputs!$B$23)^0</f>
        <v>13483.95994974213</v>
      </c>
      <c r="R911" s="36">
        <f>Inputs!$B$12*(1+$B911)^1*$C911+Inputs!$B$29*(1+$D911)^1*Inputs!$B$19+Inputs!$B$30*(1+$E911)^1*Inputs!$B$20+Inputs!$B$31*(1+$F911)^1*Inputs!$B$21+Inputs!$B$22*(1+Inputs!$B$23)^1</f>
        <v>15470.406816155813</v>
      </c>
      <c r="S911" s="36">
        <f>Inputs!$B$12*(1+$B911)^2*$C911+Inputs!$B$29*(1+$D911)^2*Inputs!$B$19+Inputs!$B$30*(1+$E911)^2*Inputs!$B$20+Inputs!$B$31*(1+$F911)^2*Inputs!$B$21+Inputs!$B$22*(1+Inputs!$B$23)^2</f>
        <v>18101.449763778135</v>
      </c>
      <c r="T911" s="36">
        <f>Inputs!$B$12*(1+$B911)^3*$C911+Inputs!$B$29*(1+$D911)^3*Inputs!$B$19+Inputs!$B$30*(1+$E911)^3*Inputs!$B$20+Inputs!$B$31*(1+$F911)^3*Inputs!$B$21+Inputs!$B$22*(1+Inputs!$B$23)^3</f>
        <v>21597.267584643771</v>
      </c>
      <c r="U911" s="36">
        <f>Inputs!$B$12*(1+$B911)^4*$C911+Inputs!$B$29*(1+$D911)^4*Inputs!$B$19+Inputs!$B$30*(1+$E911)^4*Inputs!$B$20+Inputs!$B$31*(1+$F911)^4*Inputs!$B$21+Inputs!$B$22*(1+Inputs!$B$23)^4</f>
        <v>26253.495303393371</v>
      </c>
      <c r="V911" s="35">
        <f>Inputs!$B$13/(Q911*(1-$G911))</f>
        <v>1.1118092849255408</v>
      </c>
      <c r="W911" s="36">
        <f>Inputs!$B$13</f>
        <v>12660</v>
      </c>
      <c r="X911" s="36">
        <f t="shared" si="133"/>
        <v>14134.383386544738</v>
      </c>
      <c r="Y911" s="36">
        <f t="shared" si="134"/>
        <v>16081.088869971389</v>
      </c>
      <c r="Z911" s="36">
        <f t="shared" si="135"/>
        <v>18641.325675567474</v>
      </c>
      <c r="AA911" s="36">
        <f t="shared" si="136"/>
        <v>21997.285380628393</v>
      </c>
      <c r="AB911" s="36">
        <f t="shared" si="137"/>
        <v>61354.544348078285</v>
      </c>
      <c r="AC911" s="36">
        <f t="shared" si="138"/>
        <v>289246.98766384379</v>
      </c>
      <c r="AD911" s="36">
        <f t="shared" si="139"/>
        <v>178144.82174415377</v>
      </c>
    </row>
    <row r="912" spans="1:30" ht="14.25" customHeight="1" x14ac:dyDescent="0.25">
      <c r="A912" s="16">
        <v>896</v>
      </c>
      <c r="B912" s="34">
        <v>0.166153147613994</v>
      </c>
      <c r="C912" s="34">
        <v>9.2804259381404103E-2</v>
      </c>
      <c r="D912" s="34">
        <v>4.0559943988129399E-2</v>
      </c>
      <c r="E912" s="34">
        <v>4.0929764851878499E-2</v>
      </c>
      <c r="F912" s="34">
        <v>-1.1236661936483899E-2</v>
      </c>
      <c r="G912" s="34">
        <v>0.18255629674801099</v>
      </c>
      <c r="H912" s="35">
        <v>1.0606293982584001</v>
      </c>
      <c r="I912" s="34">
        <v>9.5659596181600595E-2</v>
      </c>
      <c r="J912" s="34">
        <v>2.8533103556186101E-2</v>
      </c>
      <c r="K912" s="36">
        <f>Inputs!$B$12*(1+$B912)^4</f>
        <v>110961.82876664483</v>
      </c>
      <c r="L912" s="36">
        <f t="shared" si="130"/>
        <v>16331.960377536694</v>
      </c>
      <c r="M912" s="36">
        <f t="shared" si="131"/>
        <v>212924.02619000344</v>
      </c>
      <c r="N912" s="37">
        <f>M912/Inputs!$B$6</f>
        <v>324.57930821646863</v>
      </c>
      <c r="O912" s="38">
        <f>IF(N912&gt;Inputs!$B$4,1,0)</f>
        <v>0</v>
      </c>
      <c r="P912" s="34">
        <f t="shared" si="132"/>
        <v>6.7126492625414494E-2</v>
      </c>
      <c r="Q912" s="36">
        <f>Inputs!$B$12*(1+$B912)^0*$C912+Inputs!$B$29*(1+$D912)^0*Inputs!$B$19+Inputs!$B$30*(1+$E912)^0*Inputs!$B$20+Inputs!$B$31*(1+$F912)^0*Inputs!$B$21+Inputs!$B$22*(1+Inputs!$B$23)^0</f>
        <v>13590.29959031117</v>
      </c>
      <c r="R912" s="36">
        <f>Inputs!$B$12*(1+$B912)^1*$C912+Inputs!$B$29*(1+$D912)^1*Inputs!$B$19+Inputs!$B$30*(1+$E912)^1*Inputs!$B$20+Inputs!$B$31*(1+$F912)^1*Inputs!$B$21+Inputs!$B$22*(1+Inputs!$B$23)^1</f>
        <v>14632.318682638659</v>
      </c>
      <c r="S912" s="36">
        <f>Inputs!$B$12*(1+$B912)^2*$C912+Inputs!$B$29*(1+$D912)^2*Inputs!$B$19+Inputs!$B$30*(1+$E912)^2*Inputs!$B$20+Inputs!$B$31*(1+$F912)^2*Inputs!$B$21+Inputs!$B$22*(1+Inputs!$B$23)^2</f>
        <v>15836.191980020936</v>
      </c>
      <c r="T912" s="36">
        <f>Inputs!$B$12*(1+$B912)^3*$C912+Inputs!$B$29*(1+$D912)^3*Inputs!$B$19+Inputs!$B$30*(1+$E912)^3*Inputs!$B$20+Inputs!$B$31*(1+$F912)^3*Inputs!$B$21+Inputs!$B$22*(1+Inputs!$B$23)^3</f>
        <v>17227.784630760638</v>
      </c>
      <c r="U912" s="36">
        <f>Inputs!$B$12*(1+$B912)^4*$C912+Inputs!$B$29*(1+$D912)^4*Inputs!$B$19+Inputs!$B$30*(1+$E912)^4*Inputs!$B$20+Inputs!$B$31*(1+$F912)^4*Inputs!$B$21+Inputs!$B$22*(1+Inputs!$B$23)^4</f>
        <v>18837.219750778895</v>
      </c>
      <c r="V912" s="35">
        <f>Inputs!$B$13/(Q912*(1-$G912))</f>
        <v>1.1395852574902323</v>
      </c>
      <c r="W912" s="36">
        <f>Inputs!$B$13</f>
        <v>12660</v>
      </c>
      <c r="X912" s="36">
        <f t="shared" si="133"/>
        <v>13394.589875529597</v>
      </c>
      <c r="Y912" s="36">
        <f t="shared" si="134"/>
        <v>14241.104339620311</v>
      </c>
      <c r="Z912" s="36">
        <f t="shared" si="135"/>
        <v>15214.551155575813</v>
      </c>
      <c r="AA912" s="36">
        <f t="shared" si="136"/>
        <v>16331.960377536694</v>
      </c>
      <c r="AB912" s="36">
        <f t="shared" si="137"/>
        <v>54440.399104378506</v>
      </c>
      <c r="AC912" s="36">
        <f t="shared" si="138"/>
        <v>250243.4022287151</v>
      </c>
      <c r="AD912" s="36">
        <f t="shared" si="139"/>
        <v>158483.62708562493</v>
      </c>
    </row>
    <row r="913" spans="1:30" ht="14.25" customHeight="1" x14ac:dyDescent="0.25">
      <c r="A913" s="16">
        <v>897</v>
      </c>
      <c r="B913" s="34">
        <v>0.33997244742363297</v>
      </c>
      <c r="C913" s="34">
        <v>7.1104836320359896E-2</v>
      </c>
      <c r="D913" s="34">
        <v>2.0805820028807102E-2</v>
      </c>
      <c r="E913" s="34">
        <v>1.7526288522321E-2</v>
      </c>
      <c r="F913" s="34">
        <v>2.3644645355671099E-2</v>
      </c>
      <c r="G913" s="34">
        <v>0.170346778293617</v>
      </c>
      <c r="H913" s="35">
        <v>0.97221345796968395</v>
      </c>
      <c r="I913" s="34">
        <v>9.15842494331814E-2</v>
      </c>
      <c r="J913" s="34">
        <v>2.4153445363584099E-2</v>
      </c>
      <c r="K913" s="36">
        <f>Inputs!$B$12*(1+$B913)^4</f>
        <v>193434.85144330675</v>
      </c>
      <c r="L913" s="36">
        <f t="shared" ref="L913:L976" si="140">AA913</f>
        <v>18062.697039410992</v>
      </c>
      <c r="M913" s="36">
        <f t="shared" ref="M913:M976" si="141">AB913+AD913</f>
        <v>234296.80928442485</v>
      </c>
      <c r="N913" s="37">
        <f>M913/Inputs!$B$6</f>
        <v>357.15977025064763</v>
      </c>
      <c r="O913" s="38">
        <f>IF(N913&gt;Inputs!$B$4,1,0)</f>
        <v>0</v>
      </c>
      <c r="P913" s="34">
        <f t="shared" ref="P913:P976" si="142">I913-J913</f>
        <v>6.7430804069597297E-2</v>
      </c>
      <c r="Q913" s="36">
        <f>Inputs!$B$12*(1+$B913)^0*$C913+Inputs!$B$29*(1+$D913)^0*Inputs!$B$19+Inputs!$B$30*(1+$E913)^0*Inputs!$B$20+Inputs!$B$31*(1+$F913)^0*Inputs!$B$21+Inputs!$B$22*(1+Inputs!$B$23)^0</f>
        <v>12288.334206648517</v>
      </c>
      <c r="R913" s="36">
        <f>Inputs!$B$12*(1+$B913)^1*$C913+Inputs!$B$29*(1+$D913)^1*Inputs!$B$19+Inputs!$B$30*(1+$E913)^1*Inputs!$B$20+Inputs!$B$31*(1+$F913)^1*Inputs!$B$21+Inputs!$B$22*(1+Inputs!$B$23)^1</f>
        <v>13889.092663093936</v>
      </c>
      <c r="S913" s="36">
        <f>Inputs!$B$12*(1+$B913)^2*$C913+Inputs!$B$29*(1+$D913)^2*Inputs!$B$19+Inputs!$B$30*(1+$E913)^2*Inputs!$B$20+Inputs!$B$31*(1+$F913)^2*Inputs!$B$21+Inputs!$B$22*(1+Inputs!$B$23)^2</f>
        <v>15985.606461839754</v>
      </c>
      <c r="T913" s="36">
        <f>Inputs!$B$12*(1+$B913)^3*$C913+Inputs!$B$29*(1+$D913)^3*Inputs!$B$19+Inputs!$B$30*(1+$E913)^3*Inputs!$B$20+Inputs!$B$31*(1+$F913)^3*Inputs!$B$21+Inputs!$B$22*(1+Inputs!$B$23)^3</f>
        <v>18745.55789133838</v>
      </c>
      <c r="U913" s="36">
        <f>Inputs!$B$12*(1+$B913)^4*$C913+Inputs!$B$29*(1+$D913)^4*Inputs!$B$19+Inputs!$B$30*(1+$E913)^4*Inputs!$B$20+Inputs!$B$31*(1+$F913)^4*Inputs!$B$21+Inputs!$B$22*(1+Inputs!$B$23)^4</f>
        <v>22393.623136067275</v>
      </c>
      <c r="V913" s="35">
        <f>Inputs!$B$13/(Q913*(1-$G913))</f>
        <v>1.2417783600783965</v>
      </c>
      <c r="W913" s="36">
        <f>Inputs!$B$13</f>
        <v>12660</v>
      </c>
      <c r="X913" s="36">
        <f t="shared" ref="X913:X976" si="143">R913*(1-$G913)*($V913+($H913-$V913)*1/4)</f>
        <v>13532.616179024753</v>
      </c>
      <c r="Y913" s="36">
        <f t="shared" ref="Y913:Y976" si="144">S913*(1-$G913)*($V913+($H913-$V913)*2/4)</f>
        <v>14681.544204900094</v>
      </c>
      <c r="Z913" s="36">
        <f t="shared" ref="Z913:Z976" si="145">T913*(1-$G913)*($V913+($H913-$V913)*3/4)</f>
        <v>16168.256911329579</v>
      </c>
      <c r="AA913" s="36">
        <f t="shared" ref="AA913:AA976" si="146">U913*(1-$G913)*$H913</f>
        <v>18062.697039410992</v>
      </c>
      <c r="AB913" s="36">
        <f t="shared" ref="AB913:AB976" si="147">W913/(1+$I913)^1+X913/(1+$I913)^2+Y913/(1+$I913)^3+Z913/(1+$I913)^4+AA913/(1+$I913)^5</f>
        <v>57284.696080323833</v>
      </c>
      <c r="AC913" s="36">
        <f t="shared" ref="AC913:AC976" si="148">AA913*(1+$J913)/($I913-$J913)</f>
        <v>274340.09813049313</v>
      </c>
      <c r="AD913" s="36">
        <f t="shared" ref="AD913:AD976" si="149">AC913/(1+$I913)^5</f>
        <v>177012.11320410101</v>
      </c>
    </row>
    <row r="914" spans="1:30" ht="14.25" customHeight="1" x14ac:dyDescent="0.25">
      <c r="A914" s="16">
        <v>898</v>
      </c>
      <c r="B914" s="34">
        <v>0.15366671499784601</v>
      </c>
      <c r="C914" s="34">
        <v>8.9418720337954699E-2</v>
      </c>
      <c r="D914" s="34">
        <v>2.2557436104787301E-2</v>
      </c>
      <c r="E914" s="34">
        <v>6.0483696777972697E-2</v>
      </c>
      <c r="F914" s="34">
        <v>1.00748582497148E-2</v>
      </c>
      <c r="G914" s="34">
        <v>0.21712914094649499</v>
      </c>
      <c r="H914" s="35">
        <v>0.95026219918931998</v>
      </c>
      <c r="I914" s="34">
        <v>9.79888299205844E-2</v>
      </c>
      <c r="J914" s="34">
        <v>2.8592733355485501E-2</v>
      </c>
      <c r="K914" s="36">
        <f>Inputs!$B$12*(1+$B914)^4</f>
        <v>106285.17732726998</v>
      </c>
      <c r="L914" s="36">
        <f t="shared" si="140"/>
        <v>13684.234724860404</v>
      </c>
      <c r="M914" s="36">
        <f t="shared" si="141"/>
        <v>177083.57802663153</v>
      </c>
      <c r="N914" s="37">
        <f>M914/Inputs!$B$6</f>
        <v>269.94447869913341</v>
      </c>
      <c r="O914" s="38">
        <f>IF(N914&gt;Inputs!$B$4,1,0)</f>
        <v>0</v>
      </c>
      <c r="P914" s="34">
        <f t="shared" si="142"/>
        <v>6.9396096565098903E-2</v>
      </c>
      <c r="Q914" s="36">
        <f>Inputs!$B$12*(1+$B914)^0*$C914+Inputs!$B$29*(1+$D914)^0*Inputs!$B$19+Inputs!$B$30*(1+$E914)^0*Inputs!$B$20+Inputs!$B$31*(1+$F914)^0*Inputs!$B$21+Inputs!$B$22*(1+Inputs!$B$23)^0</f>
        <v>13387.167247704205</v>
      </c>
      <c r="R914" s="36">
        <f>Inputs!$B$12*(1+$B914)^1*$C914+Inputs!$B$29*(1+$D914)^1*Inputs!$B$19+Inputs!$B$30*(1+$E914)^1*Inputs!$B$20+Inputs!$B$31*(1+$F914)^1*Inputs!$B$21+Inputs!$B$22*(1+Inputs!$B$23)^1</f>
        <v>14414.320754796485</v>
      </c>
      <c r="S914" s="36">
        <f>Inputs!$B$12*(1+$B914)^2*$C914+Inputs!$B$29*(1+$D914)^2*Inputs!$B$19+Inputs!$B$30*(1+$E914)^2*Inputs!$B$20+Inputs!$B$31*(1+$F914)^2*Inputs!$B$21+Inputs!$B$22*(1+Inputs!$B$23)^2</f>
        <v>15577.413427748936</v>
      </c>
      <c r="T914" s="36">
        <f>Inputs!$B$12*(1+$B914)^3*$C914+Inputs!$B$29*(1+$D914)^3*Inputs!$B$19+Inputs!$B$30*(1+$E914)^3*Inputs!$B$20+Inputs!$B$31*(1+$F914)^3*Inputs!$B$21+Inputs!$B$22*(1+Inputs!$B$23)^3</f>
        <v>16896.448993047445</v>
      </c>
      <c r="U914" s="36">
        <f>Inputs!$B$12*(1+$B914)^4*$C914+Inputs!$B$29*(1+$D914)^4*Inputs!$B$19+Inputs!$B$30*(1+$E914)^4*Inputs!$B$20+Inputs!$B$31*(1+$F914)^4*Inputs!$B$21+Inputs!$B$22*(1+Inputs!$B$23)^4</f>
        <v>18394.455378609808</v>
      </c>
      <c r="V914" s="35">
        <f>Inputs!$B$13/(Q914*(1-$G914))</f>
        <v>1.2079664962771397</v>
      </c>
      <c r="W914" s="36">
        <f>Inputs!$B$13</f>
        <v>12660</v>
      </c>
      <c r="X914" s="36">
        <f t="shared" si="143"/>
        <v>12904.340981115656</v>
      </c>
      <c r="Y914" s="36">
        <f t="shared" si="144"/>
        <v>13159.910653930687</v>
      </c>
      <c r="Z914" s="36">
        <f t="shared" si="145"/>
        <v>13422.030164374966</v>
      </c>
      <c r="AA914" s="36">
        <f t="shared" si="146"/>
        <v>13684.234724860404</v>
      </c>
      <c r="AB914" s="36">
        <f t="shared" si="147"/>
        <v>49985.403087165541</v>
      </c>
      <c r="AC914" s="36">
        <f t="shared" si="148"/>
        <v>202828.47445631615</v>
      </c>
      <c r="AD914" s="36">
        <f t="shared" si="149"/>
        <v>127098.17493946599</v>
      </c>
    </row>
    <row r="915" spans="1:30" ht="14.25" customHeight="1" x14ac:dyDescent="0.25">
      <c r="A915" s="16">
        <v>899</v>
      </c>
      <c r="B915" s="34">
        <v>0.28290615040516598</v>
      </c>
      <c r="C915" s="34">
        <v>7.8177240446203097E-2</v>
      </c>
      <c r="D915" s="34">
        <v>1.8089590871307501E-2</v>
      </c>
      <c r="E915" s="34">
        <v>3.6640038894697198E-2</v>
      </c>
      <c r="F915" s="34">
        <v>5.9621170673267304E-3</v>
      </c>
      <c r="G915" s="34">
        <v>0.20232971039327199</v>
      </c>
      <c r="H915" s="35">
        <v>1.0481695963441799</v>
      </c>
      <c r="I915" s="34">
        <v>0.10009274515613199</v>
      </c>
      <c r="J915" s="34">
        <v>3.0427742223738601E-2</v>
      </c>
      <c r="K915" s="36">
        <f>Inputs!$B$12*(1+$B915)^4</f>
        <v>162528.97601918984</v>
      </c>
      <c r="L915" s="36">
        <f t="shared" si="140"/>
        <v>17710.067151576906</v>
      </c>
      <c r="M915" s="36">
        <f t="shared" si="141"/>
        <v>218166.64045028528</v>
      </c>
      <c r="N915" s="37">
        <f>M915/Inputs!$B$6</f>
        <v>332.57109824738609</v>
      </c>
      <c r="O915" s="38">
        <f>IF(N915&gt;Inputs!$B$4,1,0)</f>
        <v>0</v>
      </c>
      <c r="P915" s="34">
        <f t="shared" si="142"/>
        <v>6.9665002932393388E-2</v>
      </c>
      <c r="Q915" s="36">
        <f>Inputs!$B$12*(1+$B915)^0*$C915+Inputs!$B$29*(1+$D915)^0*Inputs!$B$19+Inputs!$B$30*(1+$E915)^0*Inputs!$B$20+Inputs!$B$31*(1+$F915)^0*Inputs!$B$21+Inputs!$B$22*(1+Inputs!$B$23)^0</f>
        <v>12712.678454199107</v>
      </c>
      <c r="R915" s="36">
        <f>Inputs!$B$12*(1+$B915)^1*$C915+Inputs!$B$29*(1+$D915)^1*Inputs!$B$19+Inputs!$B$30*(1+$E915)^1*Inputs!$B$20+Inputs!$B$31*(1+$F915)^1*Inputs!$B$21+Inputs!$B$22*(1+Inputs!$B$23)^1</f>
        <v>14149.246387243424</v>
      </c>
      <c r="S915" s="36">
        <f>Inputs!$B$12*(1+$B915)^2*$C915+Inputs!$B$29*(1+$D915)^2*Inputs!$B$19+Inputs!$B$30*(1+$E915)^2*Inputs!$B$20+Inputs!$B$31*(1+$F915)^2*Inputs!$B$21+Inputs!$B$22*(1+Inputs!$B$23)^2</f>
        <v>15963.773395145359</v>
      </c>
      <c r="T915" s="36">
        <f>Inputs!$B$12*(1+$B915)^3*$C915+Inputs!$B$29*(1+$D915)^3*Inputs!$B$19+Inputs!$B$30*(1+$E915)^3*Inputs!$B$20+Inputs!$B$31*(1+$F915)^3*Inputs!$B$21+Inputs!$B$22*(1+Inputs!$B$23)^3</f>
        <v>18262.549713891429</v>
      </c>
      <c r="U915" s="36">
        <f>Inputs!$B$12*(1+$B915)^4*$C915+Inputs!$B$29*(1+$D915)^4*Inputs!$B$19+Inputs!$B$30*(1+$E915)^4*Inputs!$B$20+Inputs!$B$31*(1+$F915)^4*Inputs!$B$21+Inputs!$B$22*(1+Inputs!$B$23)^4</f>
        <v>21181.915601535184</v>
      </c>
      <c r="V915" s="35">
        <f>Inputs!$B$13/(Q915*(1-$G915))</f>
        <v>1.2484559597356562</v>
      </c>
      <c r="W915" s="36">
        <f>Inputs!$B$13</f>
        <v>12660</v>
      </c>
      <c r="X915" s="36">
        <f t="shared" si="143"/>
        <v>13525.485443065856</v>
      </c>
      <c r="Y915" s="36">
        <f t="shared" si="144"/>
        <v>14622.417115608863</v>
      </c>
      <c r="Z915" s="36">
        <f t="shared" si="145"/>
        <v>15998.621157331134</v>
      </c>
      <c r="AA915" s="36">
        <f t="shared" si="146"/>
        <v>17710.067151576906</v>
      </c>
      <c r="AB915" s="36">
        <f t="shared" si="147"/>
        <v>55583.09582126687</v>
      </c>
      <c r="AC915" s="36">
        <f t="shared" si="148"/>
        <v>261952.82769656857</v>
      </c>
      <c r="AD915" s="36">
        <f t="shared" si="149"/>
        <v>162583.5446290184</v>
      </c>
    </row>
    <row r="916" spans="1:30" ht="14.25" customHeight="1" x14ac:dyDescent="0.25">
      <c r="A916" s="16">
        <v>900</v>
      </c>
      <c r="B916" s="34">
        <v>0.26059304486764201</v>
      </c>
      <c r="C916" s="34">
        <v>7.5885042279287204E-2</v>
      </c>
      <c r="D916" s="34">
        <v>5.3276422420911899E-2</v>
      </c>
      <c r="E916" s="34">
        <v>3.0456899884544301E-2</v>
      </c>
      <c r="F916" s="34">
        <v>1.5709087499981001E-2</v>
      </c>
      <c r="G916" s="34">
        <v>0.19772153197696499</v>
      </c>
      <c r="H916" s="35">
        <v>1.1062530158527899</v>
      </c>
      <c r="I916" s="34">
        <v>9.8622669781945296E-2</v>
      </c>
      <c r="J916" s="34">
        <v>2.4458283251088501E-2</v>
      </c>
      <c r="K916" s="36">
        <f>Inputs!$B$12*(1+$B916)^4</f>
        <v>151513.34172639481</v>
      </c>
      <c r="L916" s="36">
        <f t="shared" si="140"/>
        <v>18285.261244570596</v>
      </c>
      <c r="M916" s="36">
        <f t="shared" si="141"/>
        <v>214675.43597890076</v>
      </c>
      <c r="N916" s="37">
        <f>M916/Inputs!$B$6</f>
        <v>327.24914021173896</v>
      </c>
      <c r="O916" s="38">
        <f>IF(N916&gt;Inputs!$B$4,1,0)</f>
        <v>0</v>
      </c>
      <c r="P916" s="34">
        <f t="shared" si="142"/>
        <v>7.4164386530856802E-2</v>
      </c>
      <c r="Q916" s="36">
        <f>Inputs!$B$12*(1+$B916)^0*$C916+Inputs!$B$29*(1+$D916)^0*Inputs!$B$19+Inputs!$B$30*(1+$E916)^0*Inputs!$B$20+Inputs!$B$31*(1+$F916)^0*Inputs!$B$21+Inputs!$B$22*(1+Inputs!$B$23)^0</f>
        <v>12575.146564184153</v>
      </c>
      <c r="R916" s="36">
        <f>Inputs!$B$12*(1+$B916)^1*$C916+Inputs!$B$29*(1+$D916)^1*Inputs!$B$19+Inputs!$B$30*(1+$E916)^1*Inputs!$B$20+Inputs!$B$31*(1+$F916)^1*Inputs!$B$21+Inputs!$B$22*(1+Inputs!$B$23)^1</f>
        <v>14015.752498468726</v>
      </c>
      <c r="S916" s="36">
        <f>Inputs!$B$12*(1+$B916)^2*$C916+Inputs!$B$29*(1+$D916)^2*Inputs!$B$19+Inputs!$B$30*(1+$E916)^2*Inputs!$B$20+Inputs!$B$31*(1+$F916)^2*Inputs!$B$21+Inputs!$B$22*(1+Inputs!$B$23)^2</f>
        <v>15776.289440229786</v>
      </c>
      <c r="T916" s="36">
        <f>Inputs!$B$12*(1+$B916)^3*$C916+Inputs!$B$29*(1+$D916)^3*Inputs!$B$19+Inputs!$B$30*(1+$E916)^3*Inputs!$B$20+Inputs!$B$31*(1+$F916)^3*Inputs!$B$21+Inputs!$B$22*(1+Inputs!$B$23)^3</f>
        <v>17937.856728228049</v>
      </c>
      <c r="U916" s="36">
        <f>Inputs!$B$12*(1+$B916)^4*$C916+Inputs!$B$29*(1+$D916)^4*Inputs!$B$19+Inputs!$B$30*(1+$E916)^4*Inputs!$B$20+Inputs!$B$31*(1+$F916)^4*Inputs!$B$21+Inputs!$B$22*(1+Inputs!$B$23)^4</f>
        <v>20602.577920423733</v>
      </c>
      <c r="V916" s="35">
        <f>Inputs!$B$13/(Q916*(1-$G916))</f>
        <v>1.2548606869274921</v>
      </c>
      <c r="W916" s="36">
        <f>Inputs!$B$13</f>
        <v>12660</v>
      </c>
      <c r="X916" s="36">
        <f t="shared" si="143"/>
        <v>13692.570631354813</v>
      </c>
      <c r="Y916" s="36">
        <f t="shared" si="144"/>
        <v>14942.28129678814</v>
      </c>
      <c r="Z916" s="36">
        <f t="shared" si="145"/>
        <v>16454.919017365071</v>
      </c>
      <c r="AA916" s="36">
        <f t="shared" si="146"/>
        <v>18285.261244570596</v>
      </c>
      <c r="AB916" s="36">
        <f t="shared" si="147"/>
        <v>56857.173553363915</v>
      </c>
      <c r="AC916" s="36">
        <f t="shared" si="148"/>
        <v>252580.6282455613</v>
      </c>
      <c r="AD916" s="36">
        <f t="shared" si="149"/>
        <v>157818.26242553684</v>
      </c>
    </row>
    <row r="917" spans="1:30" ht="14.25" customHeight="1" x14ac:dyDescent="0.25">
      <c r="A917" s="16">
        <v>901</v>
      </c>
      <c r="B917" s="34">
        <v>0.30910253266896498</v>
      </c>
      <c r="C917" s="34">
        <v>8.4836567466619398E-2</v>
      </c>
      <c r="D917" s="34">
        <v>4.0147106888480201E-2</v>
      </c>
      <c r="E917" s="34">
        <v>3.9314055204115003E-2</v>
      </c>
      <c r="F917" s="34">
        <v>2.0796008965572099E-2</v>
      </c>
      <c r="G917" s="34">
        <v>0.18323813655108201</v>
      </c>
      <c r="H917" s="35">
        <v>1.0547731990453599</v>
      </c>
      <c r="I917" s="34">
        <v>9.4431233219046298E-2</v>
      </c>
      <c r="J917" s="34">
        <v>3.3348773475510997E-2</v>
      </c>
      <c r="K917" s="36">
        <f>Inputs!$B$12*(1+$B917)^4</f>
        <v>176216.22879995612</v>
      </c>
      <c r="L917" s="36">
        <f t="shared" si="140"/>
        <v>20720.248494400472</v>
      </c>
      <c r="M917" s="36">
        <f t="shared" si="141"/>
        <v>284280.59367436834</v>
      </c>
      <c r="N917" s="37">
        <f>M917/Inputs!$B$6</f>
        <v>433.35456352800054</v>
      </c>
      <c r="O917" s="38">
        <f>IF(N917&gt;Inputs!$B$4,1,0)</f>
        <v>1</v>
      </c>
      <c r="P917" s="34">
        <f t="shared" si="142"/>
        <v>6.1082459743535301E-2</v>
      </c>
      <c r="Q917" s="36">
        <f>Inputs!$B$12*(1+$B917)^0*$C917+Inputs!$B$29*(1+$D917)^0*Inputs!$B$19+Inputs!$B$30*(1+$E917)^0*Inputs!$B$20+Inputs!$B$31*(1+$F917)^0*Inputs!$B$21+Inputs!$B$22*(1+Inputs!$B$23)^0</f>
        <v>13112.238075424084</v>
      </c>
      <c r="R917" s="36">
        <f>Inputs!$B$12*(1+$B917)^1*$C917+Inputs!$B$29*(1+$D917)^1*Inputs!$B$19+Inputs!$B$30*(1+$E917)^1*Inputs!$B$20+Inputs!$B$31*(1+$F917)^1*Inputs!$B$21+Inputs!$B$22*(1+Inputs!$B$23)^1</f>
        <v>14941.608958487945</v>
      </c>
      <c r="S917" s="36">
        <f>Inputs!$B$12*(1+$B917)^2*$C917+Inputs!$B$29*(1+$D917)^2*Inputs!$B$19+Inputs!$B$30*(1+$E917)^2*Inputs!$B$20+Inputs!$B$31*(1+$F917)^2*Inputs!$B$21+Inputs!$B$22*(1+Inputs!$B$23)^2</f>
        <v>17266.397891939654</v>
      </c>
      <c r="T917" s="36">
        <f>Inputs!$B$12*(1+$B917)^3*$C917+Inputs!$B$29*(1+$D917)^3*Inputs!$B$19+Inputs!$B$30*(1+$E917)^3*Inputs!$B$20+Inputs!$B$31*(1+$F917)^3*Inputs!$B$21+Inputs!$B$22*(1+Inputs!$B$23)^3</f>
        <v>20237.278105362726</v>
      </c>
      <c r="U917" s="36">
        <f>Inputs!$B$12*(1+$B917)^4*$C917+Inputs!$B$29*(1+$D917)^4*Inputs!$B$19+Inputs!$B$30*(1+$E917)^4*Inputs!$B$20+Inputs!$B$31*(1+$F917)^4*Inputs!$B$21+Inputs!$B$22*(1+Inputs!$B$23)^4</f>
        <v>24051.403371625871</v>
      </c>
      <c r="V917" s="35">
        <f>Inputs!$B$13/(Q917*(1-$G917))</f>
        <v>1.1821196277720833</v>
      </c>
      <c r="W917" s="36">
        <f>Inputs!$B$13</f>
        <v>12660</v>
      </c>
      <c r="X917" s="36">
        <f t="shared" si="143"/>
        <v>14037.750740912821</v>
      </c>
      <c r="Y917" s="36">
        <f t="shared" si="144"/>
        <v>15772.930045571691</v>
      </c>
      <c r="Z917" s="36">
        <f t="shared" si="145"/>
        <v>17960.613666121713</v>
      </c>
      <c r="AA917" s="36">
        <f t="shared" si="146"/>
        <v>20720.248494400472</v>
      </c>
      <c r="AB917" s="36">
        <f t="shared" si="147"/>
        <v>61034.957970532683</v>
      </c>
      <c r="AC917" s="36">
        <f t="shared" si="148"/>
        <v>350530.14331274701</v>
      </c>
      <c r="AD917" s="36">
        <f t="shared" si="149"/>
        <v>223245.63570383567</v>
      </c>
    </row>
    <row r="918" spans="1:30" ht="14.25" customHeight="1" x14ac:dyDescent="0.25">
      <c r="A918" s="16">
        <v>902</v>
      </c>
      <c r="B918" s="34">
        <v>0.28503006550971199</v>
      </c>
      <c r="C918" s="34">
        <v>7.4282330778900799E-2</v>
      </c>
      <c r="D918" s="34">
        <v>4.8766984819971999E-2</v>
      </c>
      <c r="E918" s="34">
        <v>5.15320785746003E-2</v>
      </c>
      <c r="F918" s="34">
        <v>1.31422354876485E-2</v>
      </c>
      <c r="G918" s="34">
        <v>0.17493695205934301</v>
      </c>
      <c r="H918" s="35">
        <v>1.0149494219151101</v>
      </c>
      <c r="I918" s="34">
        <v>9.4595954865343404E-2</v>
      </c>
      <c r="J918" s="34">
        <v>3.13369744203758E-2</v>
      </c>
      <c r="K918" s="36">
        <f>Inputs!$B$12*(1+$B918)^4</f>
        <v>163607.95106856531</v>
      </c>
      <c r="L918" s="36">
        <f t="shared" si="140"/>
        <v>17903.101255982536</v>
      </c>
      <c r="M918" s="36">
        <f t="shared" si="141"/>
        <v>242617.05918208475</v>
      </c>
      <c r="N918" s="37">
        <f>M918/Inputs!$B$6</f>
        <v>369.84307802147066</v>
      </c>
      <c r="O918" s="38">
        <f>IF(N918&gt;Inputs!$B$4,1,0)</f>
        <v>0</v>
      </c>
      <c r="P918" s="34">
        <f t="shared" si="142"/>
        <v>6.3258980444967611E-2</v>
      </c>
      <c r="Q918" s="36">
        <f>Inputs!$B$12*(1+$B918)^0*$C918+Inputs!$B$29*(1+$D918)^0*Inputs!$B$19+Inputs!$B$30*(1+$E918)^0*Inputs!$B$20+Inputs!$B$31*(1+$F918)^0*Inputs!$B$21+Inputs!$B$22*(1+Inputs!$B$23)^0</f>
        <v>12478.983874160971</v>
      </c>
      <c r="R918" s="36">
        <f>Inputs!$B$12*(1+$B918)^1*$C918+Inputs!$B$29*(1+$D918)^1*Inputs!$B$19+Inputs!$B$30*(1+$E918)^1*Inputs!$B$20+Inputs!$B$31*(1+$F918)^1*Inputs!$B$21+Inputs!$B$22*(1+Inputs!$B$23)^1</f>
        <v>14029.890260324442</v>
      </c>
      <c r="S918" s="36">
        <f>Inputs!$B$12*(1+$B918)^2*$C918+Inputs!$B$29*(1+$D918)^2*Inputs!$B$19+Inputs!$B$30*(1+$E918)^2*Inputs!$B$20+Inputs!$B$31*(1+$F918)^2*Inputs!$B$21+Inputs!$B$22*(1+Inputs!$B$23)^2</f>
        <v>15956.108999886383</v>
      </c>
      <c r="T918" s="36">
        <f>Inputs!$B$12*(1+$B918)^3*$C918+Inputs!$B$29*(1+$D918)^3*Inputs!$B$19+Inputs!$B$30*(1+$E918)^3*Inputs!$B$20+Inputs!$B$31*(1+$F918)^3*Inputs!$B$21+Inputs!$B$22*(1+Inputs!$B$23)^3</f>
        <v>18361.521268485922</v>
      </c>
      <c r="U918" s="36">
        <f>Inputs!$B$12*(1+$B918)^4*$C918+Inputs!$B$29*(1+$D918)^4*Inputs!$B$19+Inputs!$B$30*(1+$E918)^4*Inputs!$B$20+Inputs!$B$31*(1+$F918)^4*Inputs!$B$21+Inputs!$B$22*(1+Inputs!$B$23)^4</f>
        <v>21379.459947201707</v>
      </c>
      <c r="V918" s="35">
        <f>Inputs!$B$13/(Q918*(1-$G918))</f>
        <v>1.229609883574579</v>
      </c>
      <c r="W918" s="36">
        <f>Inputs!$B$13</f>
        <v>12660</v>
      </c>
      <c r="X918" s="36">
        <f t="shared" si="143"/>
        <v>13612.200429457929</v>
      </c>
      <c r="Y918" s="36">
        <f t="shared" si="144"/>
        <v>14774.582598851066</v>
      </c>
      <c r="Z918" s="36">
        <f t="shared" si="145"/>
        <v>16188.882646014263</v>
      </c>
      <c r="AA918" s="36">
        <f t="shared" si="146"/>
        <v>17903.101255982536</v>
      </c>
      <c r="AB918" s="36">
        <f t="shared" si="147"/>
        <v>56863.359019699725</v>
      </c>
      <c r="AC918" s="36">
        <f t="shared" si="148"/>
        <v>291881.5660987391</v>
      </c>
      <c r="AD918" s="36">
        <f t="shared" si="149"/>
        <v>185753.70016238504</v>
      </c>
    </row>
    <row r="919" spans="1:30" ht="14.25" customHeight="1" x14ac:dyDescent="0.25">
      <c r="A919" s="16">
        <v>903</v>
      </c>
      <c r="B919" s="34">
        <v>0.32172178707865401</v>
      </c>
      <c r="C919" s="34">
        <v>5.1056211106197798E-2</v>
      </c>
      <c r="D919" s="34">
        <v>4.4223500410303901E-2</v>
      </c>
      <c r="E919" s="34">
        <v>6.0988519844648301E-2</v>
      </c>
      <c r="F919" s="34">
        <v>-2.2764374772360602E-3</v>
      </c>
      <c r="G919" s="34">
        <v>0.17790109891594499</v>
      </c>
      <c r="H919" s="35">
        <v>0.92743786048653598</v>
      </c>
      <c r="I919" s="34">
        <v>9.6996597904961804E-2</v>
      </c>
      <c r="J919" s="34">
        <v>1.67526086496953E-2</v>
      </c>
      <c r="K919" s="36">
        <f>Inputs!$B$12*(1+$B919)^4</f>
        <v>183109.74001762777</v>
      </c>
      <c r="L919" s="36">
        <f t="shared" si="140"/>
        <v>13979.784299873216</v>
      </c>
      <c r="M919" s="36">
        <f t="shared" si="141"/>
        <v>161861.08912840096</v>
      </c>
      <c r="N919" s="37">
        <f>M919/Inputs!$B$6</f>
        <v>246.73946513475755</v>
      </c>
      <c r="O919" s="38">
        <f>IF(N919&gt;Inputs!$B$4,1,0)</f>
        <v>0</v>
      </c>
      <c r="P919" s="34">
        <f t="shared" si="142"/>
        <v>8.0243989255266504E-2</v>
      </c>
      <c r="Q919" s="36">
        <f>Inputs!$B$12*(1+$B919)^0*$C919+Inputs!$B$29*(1+$D919)^0*Inputs!$B$19+Inputs!$B$30*(1+$E919)^0*Inputs!$B$20+Inputs!$B$31*(1+$F919)^0*Inputs!$B$21+Inputs!$B$22*(1+Inputs!$B$23)^0</f>
        <v>11085.41669379879</v>
      </c>
      <c r="R919" s="36">
        <f>Inputs!$B$12*(1+$B919)^1*$C919+Inputs!$B$29*(1+$D919)^1*Inputs!$B$19+Inputs!$B$30*(1+$E919)^1*Inputs!$B$20+Inputs!$B$31*(1+$F919)^1*Inputs!$B$21+Inputs!$B$22*(1+Inputs!$B$23)^1</f>
        <v>12290.682198055521</v>
      </c>
      <c r="S919" s="36">
        <f>Inputs!$B$12*(1+$B919)^2*$C919+Inputs!$B$29*(1+$D919)^2*Inputs!$B$19+Inputs!$B$30*(1+$E919)^2*Inputs!$B$20+Inputs!$B$31*(1+$F919)^2*Inputs!$B$21+Inputs!$B$22*(1+Inputs!$B$23)^2</f>
        <v>13826.764092515086</v>
      </c>
      <c r="T919" s="36">
        <f>Inputs!$B$12*(1+$B919)^3*$C919+Inputs!$B$29*(1+$D919)^3*Inputs!$B$19+Inputs!$B$30*(1+$E919)^3*Inputs!$B$20+Inputs!$B$31*(1+$F919)^3*Inputs!$B$21+Inputs!$B$22*(1+Inputs!$B$23)^3</f>
        <v>15796.464653354242</v>
      </c>
      <c r="U919" s="36">
        <f>Inputs!$B$12*(1+$B919)^4*$C919+Inputs!$B$29*(1+$D919)^4*Inputs!$B$19+Inputs!$B$30*(1+$E919)^4*Inputs!$B$20+Inputs!$B$31*(1+$F919)^4*Inputs!$B$21+Inputs!$B$22*(1+Inputs!$B$23)^4</f>
        <v>18335.450368827573</v>
      </c>
      <c r="V919" s="35">
        <f>Inputs!$B$13/(Q919*(1-$G919))</f>
        <v>1.3891770995452999</v>
      </c>
      <c r="W919" s="36">
        <f>Inputs!$B$13</f>
        <v>12660</v>
      </c>
      <c r="X919" s="36">
        <f t="shared" si="143"/>
        <v>12870.091218285574</v>
      </c>
      <c r="Y919" s="36">
        <f t="shared" si="144"/>
        <v>13166.443556802065</v>
      </c>
      <c r="Z919" s="36">
        <f t="shared" si="145"/>
        <v>13543.011713791084</v>
      </c>
      <c r="AA919" s="36">
        <f t="shared" si="146"/>
        <v>13979.784299873216</v>
      </c>
      <c r="AB919" s="36">
        <f t="shared" si="147"/>
        <v>50360.579794181715</v>
      </c>
      <c r="AC919" s="36">
        <f t="shared" si="148"/>
        <v>177134.54038332557</v>
      </c>
      <c r="AD919" s="36">
        <f t="shared" si="149"/>
        <v>111500.50933421923</v>
      </c>
    </row>
    <row r="920" spans="1:30" ht="14.25" customHeight="1" x14ac:dyDescent="0.25">
      <c r="A920" s="16">
        <v>904</v>
      </c>
      <c r="B920" s="34">
        <v>0.36125357662313901</v>
      </c>
      <c r="C920" s="34">
        <v>7.3697806294334506E-2</v>
      </c>
      <c r="D920" s="34">
        <v>4.7012861715584602E-2</v>
      </c>
      <c r="E920" s="34">
        <v>3.1267124371969199E-2</v>
      </c>
      <c r="F920" s="34">
        <v>2.91588610402812E-2</v>
      </c>
      <c r="G920" s="34">
        <v>0.17214664743049399</v>
      </c>
      <c r="H920" s="35">
        <v>1.1482693940881801</v>
      </c>
      <c r="I920" s="34">
        <v>9.1953302730160794E-2</v>
      </c>
      <c r="J920" s="34">
        <v>2.5663424974378599E-2</v>
      </c>
      <c r="K920" s="36">
        <f>Inputs!$B$12*(1+$B920)^4</f>
        <v>206019.05264659616</v>
      </c>
      <c r="L920" s="36">
        <f t="shared" si="140"/>
        <v>23252.442746861198</v>
      </c>
      <c r="M920" s="36">
        <f t="shared" si="141"/>
        <v>296733.09121945943</v>
      </c>
      <c r="N920" s="37">
        <f>M920/Inputs!$B$6</f>
        <v>452.33702929795646</v>
      </c>
      <c r="O920" s="38">
        <f>IF(N920&gt;Inputs!$B$4,1,0)</f>
        <v>1</v>
      </c>
      <c r="P920" s="34">
        <f t="shared" si="142"/>
        <v>6.6289877755782198E-2</v>
      </c>
      <c r="Q920" s="36">
        <f>Inputs!$B$12*(1+$B920)^0*$C920+Inputs!$B$29*(1+$D920)^0*Inputs!$B$19+Inputs!$B$30*(1+$E920)^0*Inputs!$B$20+Inputs!$B$31*(1+$F920)^0*Inputs!$B$21+Inputs!$B$22*(1+Inputs!$B$23)^0</f>
        <v>12443.91240508699</v>
      </c>
      <c r="R920" s="36">
        <f>Inputs!$B$12*(1+$B920)^1*$C920+Inputs!$B$29*(1+$D920)^1*Inputs!$B$19+Inputs!$B$30*(1+$E920)^1*Inputs!$B$20+Inputs!$B$31*(1+$F920)^1*Inputs!$B$21+Inputs!$B$22*(1+Inputs!$B$23)^1</f>
        <v>14337.496618825226</v>
      </c>
      <c r="S920" s="36">
        <f>Inputs!$B$12*(1+$B920)^2*$C920+Inputs!$B$29*(1+$D920)^2*Inputs!$B$19+Inputs!$B$30*(1+$E920)^2*Inputs!$B$20+Inputs!$B$31*(1+$F920)^2*Inputs!$B$21+Inputs!$B$22*(1+Inputs!$B$23)^2</f>
        <v>16819.665282366768</v>
      </c>
      <c r="T920" s="36">
        <f>Inputs!$B$12*(1+$B920)^3*$C920+Inputs!$B$29*(1+$D920)^3*Inputs!$B$19+Inputs!$B$30*(1+$E920)^3*Inputs!$B$20+Inputs!$B$31*(1+$F920)^3*Inputs!$B$21+Inputs!$B$22*(1+Inputs!$B$23)^3</f>
        <v>20099.357070004546</v>
      </c>
      <c r="U920" s="36">
        <f>Inputs!$B$12*(1+$B920)^4*$C920+Inputs!$B$29*(1+$D920)^4*Inputs!$B$19+Inputs!$B$30*(1+$E920)^4*Inputs!$B$20+Inputs!$B$31*(1+$F920)^4*Inputs!$B$21+Inputs!$B$22*(1+Inputs!$B$23)^4</f>
        <v>24460.840879167507</v>
      </c>
      <c r="V920" s="35">
        <f>Inputs!$B$13/(Q920*(1-$G920))</f>
        <v>1.2289192536115146</v>
      </c>
      <c r="W920" s="36">
        <f>Inputs!$B$13</f>
        <v>12660</v>
      </c>
      <c r="X920" s="36">
        <f t="shared" si="143"/>
        <v>14347.150915431544</v>
      </c>
      <c r="Y920" s="36">
        <f t="shared" si="144"/>
        <v>16550.244450041278</v>
      </c>
      <c r="Z920" s="36">
        <f t="shared" si="145"/>
        <v>19441.911757195747</v>
      </c>
      <c r="AA920" s="36">
        <f t="shared" si="146"/>
        <v>23252.442746861198</v>
      </c>
      <c r="AB920" s="36">
        <f t="shared" si="147"/>
        <v>64990.476127314694</v>
      </c>
      <c r="AC920" s="36">
        <f t="shared" si="148"/>
        <v>359771.06723033648</v>
      </c>
      <c r="AD920" s="36">
        <f t="shared" si="149"/>
        <v>231742.61509214476</v>
      </c>
    </row>
    <row r="921" spans="1:30" ht="14.25" customHeight="1" x14ac:dyDescent="0.25">
      <c r="A921" s="16">
        <v>905</v>
      </c>
      <c r="B921" s="34">
        <v>0.31661409152779302</v>
      </c>
      <c r="C921" s="34">
        <v>9.2613037874103701E-2</v>
      </c>
      <c r="D921" s="34">
        <v>2.9364286017687299E-2</v>
      </c>
      <c r="E921" s="34">
        <v>2.9039097425412001E-2</v>
      </c>
      <c r="F921" s="34">
        <v>-4.6057176573444198E-3</v>
      </c>
      <c r="G921" s="34">
        <v>0.18766271905939999</v>
      </c>
      <c r="H921" s="35">
        <v>0.99764633485411502</v>
      </c>
      <c r="I921" s="34">
        <v>0.102405012827727</v>
      </c>
      <c r="J921" s="34">
        <v>2.67189641270788E-2</v>
      </c>
      <c r="K921" s="36">
        <f>Inputs!$B$12*(1+$B921)^4</f>
        <v>180295.64902813663</v>
      </c>
      <c r="L921" s="36">
        <f t="shared" si="140"/>
        <v>20307.591223233158</v>
      </c>
      <c r="M921" s="36">
        <f t="shared" si="141"/>
        <v>228111.80648296868</v>
      </c>
      <c r="N921" s="37">
        <f>M921/Inputs!$B$6</f>
        <v>347.73141232159861</v>
      </c>
      <c r="O921" s="38">
        <f>IF(N921&gt;Inputs!$B$4,1,0)</f>
        <v>0</v>
      </c>
      <c r="P921" s="34">
        <f t="shared" si="142"/>
        <v>7.5686048700648198E-2</v>
      </c>
      <c r="Q921" s="36">
        <f>Inputs!$B$12*(1+$B921)^0*$C921+Inputs!$B$29*(1+$D921)^0*Inputs!$B$19+Inputs!$B$30*(1+$E921)^0*Inputs!$B$20+Inputs!$B$31*(1+$F921)^0*Inputs!$B$21+Inputs!$B$22*(1+Inputs!$B$23)^0</f>
        <v>13578.826299873144</v>
      </c>
      <c r="R921" s="36">
        <f>Inputs!$B$12*(1+$B921)^1*$C921+Inputs!$B$29*(1+$D921)^1*Inputs!$B$19+Inputs!$B$30*(1+$E921)^1*Inputs!$B$20+Inputs!$B$31*(1+$F921)^1*Inputs!$B$21+Inputs!$B$22*(1+Inputs!$B$23)^1</f>
        <v>15418.161057859172</v>
      </c>
      <c r="S921" s="36">
        <f>Inputs!$B$12*(1+$B921)^2*$C921+Inputs!$B$29*(1+$D921)^2*Inputs!$B$19+Inputs!$B$30*(1+$E921)^2*Inputs!$B$20+Inputs!$B$31*(1+$F921)^2*Inputs!$B$21+Inputs!$B$22*(1+Inputs!$B$23)^2</f>
        <v>17817.519618442697</v>
      </c>
      <c r="T921" s="36">
        <f>Inputs!$B$12*(1+$B921)^3*$C921+Inputs!$B$29*(1+$D921)^3*Inputs!$B$19+Inputs!$B$30*(1+$E921)^3*Inputs!$B$20+Inputs!$B$31*(1+$F921)^3*Inputs!$B$21+Inputs!$B$22*(1+Inputs!$B$23)^3</f>
        <v>20953.350127085178</v>
      </c>
      <c r="U921" s="36">
        <f>Inputs!$B$12*(1+$B921)^4*$C921+Inputs!$B$29*(1+$D921)^4*Inputs!$B$19+Inputs!$B$30*(1+$E921)^4*Inputs!$B$20+Inputs!$B$31*(1+$F921)^4*Inputs!$B$21+Inputs!$B$22*(1+Inputs!$B$23)^4</f>
        <v>25057.942968589894</v>
      </c>
      <c r="V921" s="35">
        <f>Inputs!$B$13/(Q921*(1-$G921))</f>
        <v>1.1477177225109387</v>
      </c>
      <c r="W921" s="36">
        <f>Inputs!$B$13</f>
        <v>12660</v>
      </c>
      <c r="X921" s="36">
        <f t="shared" si="143"/>
        <v>13904.972595525294</v>
      </c>
      <c r="Y921" s="36">
        <f t="shared" si="144"/>
        <v>15525.82316254427</v>
      </c>
      <c r="Z921" s="36">
        <f t="shared" si="145"/>
        <v>17619.723598899451</v>
      </c>
      <c r="AA921" s="36">
        <f t="shared" si="146"/>
        <v>20307.591223233158</v>
      </c>
      <c r="AB921" s="36">
        <f t="shared" si="147"/>
        <v>58916.517386531334</v>
      </c>
      <c r="AC921" s="36">
        <f t="shared" si="148"/>
        <v>275482.59398638073</v>
      </c>
      <c r="AD921" s="36">
        <f t="shared" si="149"/>
        <v>169195.28909643734</v>
      </c>
    </row>
    <row r="922" spans="1:30" ht="14.25" customHeight="1" x14ac:dyDescent="0.25">
      <c r="A922" s="16">
        <v>906</v>
      </c>
      <c r="B922" s="34">
        <v>0.14783163800432</v>
      </c>
      <c r="C922" s="34">
        <v>6.5475414351343103E-2</v>
      </c>
      <c r="D922" s="34">
        <v>1.75206902615959E-2</v>
      </c>
      <c r="E922" s="34">
        <v>6.7453777855344704E-2</v>
      </c>
      <c r="F922" s="34">
        <v>3.3244072768680501E-2</v>
      </c>
      <c r="G922" s="34">
        <v>0.20252465829647301</v>
      </c>
      <c r="H922" s="35">
        <v>1.06163719249646</v>
      </c>
      <c r="I922" s="34">
        <v>9.0057643862065703E-2</v>
      </c>
      <c r="J922" s="34">
        <v>2.9399362695738899E-2</v>
      </c>
      <c r="K922" s="36">
        <f>Inputs!$B$12*(1+$B922)^4</f>
        <v>104151.13689941226</v>
      </c>
      <c r="L922" s="36">
        <f t="shared" si="140"/>
        <v>13689.778835462941</v>
      </c>
      <c r="M922" s="36">
        <f t="shared" si="141"/>
        <v>202028.33698341396</v>
      </c>
      <c r="N922" s="37">
        <f>M922/Inputs!$B$6</f>
        <v>307.97002588935055</v>
      </c>
      <c r="O922" s="38">
        <f>IF(N922&gt;Inputs!$B$4,1,0)</f>
        <v>0</v>
      </c>
      <c r="P922" s="34">
        <f t="shared" si="142"/>
        <v>6.0658281166326808E-2</v>
      </c>
      <c r="Q922" s="36">
        <f>Inputs!$B$12*(1+$B922)^0*$C922+Inputs!$B$29*(1+$D922)^0*Inputs!$B$19+Inputs!$B$30*(1+$E922)^0*Inputs!$B$20+Inputs!$B$31*(1+$F922)^0*Inputs!$B$21+Inputs!$B$22*(1+Inputs!$B$23)^0</f>
        <v>11950.568888507507</v>
      </c>
      <c r="R922" s="36">
        <f>Inputs!$B$12*(1+$B922)^1*$C922+Inputs!$B$29*(1+$D922)^1*Inputs!$B$19+Inputs!$B$30*(1+$E922)^1*Inputs!$B$20+Inputs!$B$31*(1+$F922)^1*Inputs!$B$21+Inputs!$B$22*(1+Inputs!$B$23)^1</f>
        <v>12839.484419480888</v>
      </c>
      <c r="S922" s="36">
        <f>Inputs!$B$12*(1+$B922)^2*$C922+Inputs!$B$29*(1+$D922)^2*Inputs!$B$19+Inputs!$B$30*(1+$E922)^2*Inputs!$B$20+Inputs!$B$31*(1+$F922)^2*Inputs!$B$21+Inputs!$B$22*(1+Inputs!$B$23)^2</f>
        <v>13829.60682355435</v>
      </c>
      <c r="T922" s="36">
        <f>Inputs!$B$12*(1+$B922)^3*$C922+Inputs!$B$29*(1+$D922)^3*Inputs!$B$19+Inputs!$B$30*(1+$E922)^3*Inputs!$B$20+Inputs!$B$31*(1+$F922)^3*Inputs!$B$21+Inputs!$B$22*(1+Inputs!$B$23)^3</f>
        <v>14934.520049359367</v>
      </c>
      <c r="U922" s="36">
        <f>Inputs!$B$12*(1+$B922)^4*$C922+Inputs!$B$29*(1+$D922)^4*Inputs!$B$19+Inputs!$B$30*(1+$E922)^4*Inputs!$B$20+Inputs!$B$31*(1+$F922)^4*Inputs!$B$21+Inputs!$B$22*(1+Inputs!$B$23)^4</f>
        <v>16169.740261534906</v>
      </c>
      <c r="V922" s="35">
        <f>Inputs!$B$13/(Q922*(1-$G922))</f>
        <v>1.3283969280964747</v>
      </c>
      <c r="W922" s="36">
        <f>Inputs!$B$13</f>
        <v>12660</v>
      </c>
      <c r="X922" s="36">
        <f t="shared" si="143"/>
        <v>12918.835210714786</v>
      </c>
      <c r="Y922" s="36">
        <f t="shared" si="144"/>
        <v>13179.568814644283</v>
      </c>
      <c r="Z922" s="36">
        <f t="shared" si="145"/>
        <v>13438.276195346791</v>
      </c>
      <c r="AA922" s="36">
        <f t="shared" si="146"/>
        <v>13689.778835462941</v>
      </c>
      <c r="AB922" s="36">
        <f t="shared" si="147"/>
        <v>51074.935434377629</v>
      </c>
      <c r="AC922" s="36">
        <f t="shared" si="148"/>
        <v>232321.94084151182</v>
      </c>
      <c r="AD922" s="36">
        <f t="shared" si="149"/>
        <v>150953.40154903632</v>
      </c>
    </row>
    <row r="923" spans="1:30" ht="14.25" customHeight="1" x14ac:dyDescent="0.25">
      <c r="A923" s="16">
        <v>907</v>
      </c>
      <c r="B923" s="34">
        <v>0.33996847981595202</v>
      </c>
      <c r="C923" s="34">
        <v>7.5225336374628304E-2</v>
      </c>
      <c r="D923" s="34">
        <v>2.4256640365961198E-2</v>
      </c>
      <c r="E923" s="34">
        <v>4.4538759943538203E-2</v>
      </c>
      <c r="F923" s="34">
        <v>1.0482813420916301E-2</v>
      </c>
      <c r="G923" s="34">
        <v>0.17120816128001401</v>
      </c>
      <c r="H923" s="35">
        <v>0.92643258606855095</v>
      </c>
      <c r="I923" s="34">
        <v>9.6123982192603402E-2</v>
      </c>
      <c r="J923" s="34">
        <v>2.69174261813062E-2</v>
      </c>
      <c r="K923" s="36">
        <f>Inputs!$B$12*(1+$B923)^4</f>
        <v>193432.56044039803</v>
      </c>
      <c r="L923" s="36">
        <f t="shared" si="140"/>
        <v>17879.865291459962</v>
      </c>
      <c r="M923" s="36">
        <f t="shared" si="141"/>
        <v>224025.2905639619</v>
      </c>
      <c r="N923" s="37">
        <f>M923/Inputs!$B$6</f>
        <v>341.50196732311264</v>
      </c>
      <c r="O923" s="38">
        <f>IF(N923&gt;Inputs!$B$4,1,0)</f>
        <v>0</v>
      </c>
      <c r="P923" s="34">
        <f t="shared" si="142"/>
        <v>6.9206556011297202E-2</v>
      </c>
      <c r="Q923" s="36">
        <f>Inputs!$B$12*(1+$B923)^0*$C923+Inputs!$B$29*(1+$D923)^0*Inputs!$B$19+Inputs!$B$30*(1+$E923)^0*Inputs!$B$20+Inputs!$B$31*(1+$F923)^0*Inputs!$B$21+Inputs!$B$22*(1+Inputs!$B$23)^0</f>
        <v>12535.56420990462</v>
      </c>
      <c r="R923" s="36">
        <f>Inputs!$B$12*(1+$B923)^1*$C923+Inputs!$B$29*(1+$D923)^1*Inputs!$B$19+Inputs!$B$30*(1+$E923)^1*Inputs!$B$20+Inputs!$B$31*(1+$F923)^1*Inputs!$B$21+Inputs!$B$22*(1+Inputs!$B$23)^1</f>
        <v>14240.151137199784</v>
      </c>
      <c r="S923" s="36">
        <f>Inputs!$B$12*(1+$B923)^2*$C923+Inputs!$B$29*(1+$D923)^2*Inputs!$B$19+Inputs!$B$30*(1+$E923)^2*Inputs!$B$20+Inputs!$B$31*(1+$F923)^2*Inputs!$B$21+Inputs!$B$22*(1+Inputs!$B$23)^2</f>
        <v>16471.75085870663</v>
      </c>
      <c r="T923" s="36">
        <f>Inputs!$B$12*(1+$B923)^3*$C923+Inputs!$B$29*(1+$D923)^3*Inputs!$B$19+Inputs!$B$30*(1+$E923)^3*Inputs!$B$20+Inputs!$B$31*(1+$F923)^3*Inputs!$B$21+Inputs!$B$22*(1+Inputs!$B$23)^3</f>
        <v>19407.925408052732</v>
      </c>
      <c r="U923" s="36">
        <f>Inputs!$B$12*(1+$B923)^4*$C923+Inputs!$B$29*(1+$D923)^4*Inputs!$B$19+Inputs!$B$30*(1+$E923)^4*Inputs!$B$20+Inputs!$B$31*(1+$F923)^4*Inputs!$B$21+Inputs!$B$22*(1+Inputs!$B$23)^4</f>
        <v>23286.539462176137</v>
      </c>
      <c r="V923" s="35">
        <f>Inputs!$B$13/(Q923*(1-$G923))</f>
        <v>1.218552805942035</v>
      </c>
      <c r="W923" s="36">
        <f>Inputs!$B$13</f>
        <v>12660</v>
      </c>
      <c r="X923" s="36">
        <f t="shared" si="143"/>
        <v>13519.598166391992</v>
      </c>
      <c r="Y923" s="36">
        <f t="shared" si="144"/>
        <v>14641.29778890761</v>
      </c>
      <c r="Z923" s="36">
        <f t="shared" si="145"/>
        <v>16076.486695803344</v>
      </c>
      <c r="AA923" s="36">
        <f t="shared" si="146"/>
        <v>17879.865291459962</v>
      </c>
      <c r="AB923" s="36">
        <f t="shared" si="147"/>
        <v>56355.767337411984</v>
      </c>
      <c r="AC923" s="36">
        <f t="shared" si="148"/>
        <v>265309.33344779187</v>
      </c>
      <c r="AD923" s="36">
        <f t="shared" si="149"/>
        <v>167669.52322654991</v>
      </c>
    </row>
    <row r="924" spans="1:30" ht="14.25" customHeight="1" x14ac:dyDescent="0.25">
      <c r="A924" s="16">
        <v>908</v>
      </c>
      <c r="B924" s="34">
        <v>0.32943483311338201</v>
      </c>
      <c r="C924" s="34">
        <v>6.9638602111904896E-2</v>
      </c>
      <c r="D924" s="34">
        <v>2.2943686071925502E-2</v>
      </c>
      <c r="E924" s="34">
        <v>3.7715000268501497E-2</v>
      </c>
      <c r="F924" s="34">
        <v>3.1052083557576798E-2</v>
      </c>
      <c r="G924" s="34">
        <v>0.15330361603182899</v>
      </c>
      <c r="H924" s="35">
        <v>0.96613777589930205</v>
      </c>
      <c r="I924" s="34">
        <v>0.102739809518498</v>
      </c>
      <c r="J924" s="34">
        <v>2.71038122754889E-2</v>
      </c>
      <c r="K924" s="36">
        <f>Inputs!$B$12*(1+$B924)^4</f>
        <v>187421.52413937607</v>
      </c>
      <c r="L924" s="36">
        <f t="shared" si="140"/>
        <v>18067.189122309519</v>
      </c>
      <c r="M924" s="36">
        <f t="shared" si="141"/>
        <v>206156.44242876914</v>
      </c>
      <c r="N924" s="37">
        <f>M924/Inputs!$B$6</f>
        <v>314.26286955605053</v>
      </c>
      <c r="O924" s="38">
        <f>IF(N924&gt;Inputs!$B$4,1,0)</f>
        <v>0</v>
      </c>
      <c r="P924" s="34">
        <f t="shared" si="142"/>
        <v>7.5635997243009095E-2</v>
      </c>
      <c r="Q924" s="36">
        <f>Inputs!$B$12*(1+$B924)^0*$C924+Inputs!$B$29*(1+$D924)^0*Inputs!$B$19+Inputs!$B$30*(1+$E924)^0*Inputs!$B$20+Inputs!$B$31*(1+$F924)^0*Inputs!$B$21+Inputs!$B$22*(1+Inputs!$B$23)^0</f>
        <v>12200.360154141217</v>
      </c>
      <c r="R924" s="36">
        <f>Inputs!$B$12*(1+$B924)^1*$C924+Inputs!$B$29*(1+$D924)^1*Inputs!$B$19+Inputs!$B$30*(1+$E924)^1*Inputs!$B$20+Inputs!$B$31*(1+$F924)^1*Inputs!$B$21+Inputs!$B$22*(1+Inputs!$B$23)^1</f>
        <v>13818.341907867409</v>
      </c>
      <c r="S924" s="36">
        <f>Inputs!$B$12*(1+$B924)^2*$C924+Inputs!$B$29*(1+$D924)^2*Inputs!$B$19+Inputs!$B$30*(1+$E924)^2*Inputs!$B$20+Inputs!$B$31*(1+$F924)^2*Inputs!$B$21+Inputs!$B$22*(1+Inputs!$B$23)^2</f>
        <v>15897.373826214149</v>
      </c>
      <c r="T924" s="36">
        <f>Inputs!$B$12*(1+$B924)^3*$C924+Inputs!$B$29*(1+$D924)^3*Inputs!$B$19+Inputs!$B$30*(1+$E924)^3*Inputs!$B$20+Inputs!$B$31*(1+$F924)^3*Inputs!$B$21+Inputs!$B$22*(1+Inputs!$B$23)^3</f>
        <v>18587.089427390492</v>
      </c>
      <c r="U924" s="36">
        <f>Inputs!$B$12*(1+$B924)^4*$C924+Inputs!$B$29*(1+$D924)^4*Inputs!$B$19+Inputs!$B$30*(1+$E924)^4*Inputs!$B$20+Inputs!$B$31*(1+$F924)^4*Inputs!$B$21+Inputs!$B$22*(1+Inputs!$B$23)^4</f>
        <v>22086.343501969382</v>
      </c>
      <c r="V924" s="35">
        <f>Inputs!$B$13/(Q924*(1-$G924))</f>
        <v>1.2255565332192764</v>
      </c>
      <c r="W924" s="36">
        <f>Inputs!$B$13</f>
        <v>12660</v>
      </c>
      <c r="X924" s="36">
        <f t="shared" si="143"/>
        <v>13580.142077441807</v>
      </c>
      <c r="Y924" s="36">
        <f t="shared" si="144"/>
        <v>14750.375493157082</v>
      </c>
      <c r="Z924" s="36">
        <f t="shared" si="145"/>
        <v>16225.369090902424</v>
      </c>
      <c r="AA924" s="36">
        <f t="shared" si="146"/>
        <v>18067.189122309519</v>
      </c>
      <c r="AB924" s="36">
        <f t="shared" si="147"/>
        <v>55699.882133907355</v>
      </c>
      <c r="AC924" s="36">
        <f t="shared" si="148"/>
        <v>245344.53832882509</v>
      </c>
      <c r="AD924" s="36">
        <f t="shared" si="149"/>
        <v>150456.56029486179</v>
      </c>
    </row>
    <row r="925" spans="1:30" ht="14.25" customHeight="1" x14ac:dyDescent="0.25">
      <c r="A925" s="16">
        <v>909</v>
      </c>
      <c r="B925" s="34">
        <v>0.38121434120988301</v>
      </c>
      <c r="C925" s="34">
        <v>8.6207106842927303E-2</v>
      </c>
      <c r="D925" s="34">
        <v>3.7435446108607502E-2</v>
      </c>
      <c r="E925" s="34">
        <v>3.0459004267917301E-2</v>
      </c>
      <c r="F925" s="34">
        <v>2.8685170774902902E-2</v>
      </c>
      <c r="G925" s="34">
        <v>0.16736247793447701</v>
      </c>
      <c r="H925" s="35">
        <v>0.987507874826275</v>
      </c>
      <c r="I925" s="34">
        <v>9.6715864683292796E-2</v>
      </c>
      <c r="J925" s="34">
        <v>2.2611113185506401E-2</v>
      </c>
      <c r="K925" s="36">
        <f>Inputs!$B$12*(1+$B925)^4</f>
        <v>218371.30344393689</v>
      </c>
      <c r="L925" s="36">
        <f t="shared" si="140"/>
        <v>22974.567714647797</v>
      </c>
      <c r="M925" s="36">
        <f t="shared" si="141"/>
        <v>263447.6577326273</v>
      </c>
      <c r="N925" s="37">
        <f>M925/Inputs!$B$6</f>
        <v>401.59703922656598</v>
      </c>
      <c r="O925" s="38">
        <f>IF(N925&gt;Inputs!$B$4,1,0)</f>
        <v>1</v>
      </c>
      <c r="P925" s="34">
        <f t="shared" si="142"/>
        <v>7.4104751497786392E-2</v>
      </c>
      <c r="Q925" s="36">
        <f>Inputs!$B$12*(1+$B925)^0*$C925+Inputs!$B$29*(1+$D925)^0*Inputs!$B$19+Inputs!$B$30*(1+$E925)^0*Inputs!$B$20+Inputs!$B$31*(1+$F925)^0*Inputs!$B$21+Inputs!$B$22*(1+Inputs!$B$23)^0</f>
        <v>13194.470438002561</v>
      </c>
      <c r="R925" s="36">
        <f>Inputs!$B$12*(1+$B925)^1*$C925+Inputs!$B$29*(1+$D925)^1*Inputs!$B$19+Inputs!$B$30*(1+$E925)^1*Inputs!$B$20+Inputs!$B$31*(1+$F925)^1*Inputs!$B$21+Inputs!$B$22*(1+Inputs!$B$23)^1</f>
        <v>15426.681552254679</v>
      </c>
      <c r="S925" s="36">
        <f>Inputs!$B$12*(1+$B925)^2*$C925+Inputs!$B$29*(1+$D925)^2*Inputs!$B$19+Inputs!$B$30*(1+$E925)^2*Inputs!$B$20+Inputs!$B$31*(1+$F925)^2*Inputs!$B$21+Inputs!$B$22*(1+Inputs!$B$23)^2</f>
        <v>18419.167644439065</v>
      </c>
      <c r="T925" s="36">
        <f>Inputs!$B$12*(1+$B925)^3*$C925+Inputs!$B$29*(1+$D925)^3*Inputs!$B$19+Inputs!$B$30*(1+$E925)^3*Inputs!$B$20+Inputs!$B$31*(1+$F925)^3*Inputs!$B$21+Inputs!$B$22*(1+Inputs!$B$23)^3</f>
        <v>22458.768190454735</v>
      </c>
      <c r="U925" s="36">
        <f>Inputs!$B$12*(1+$B925)^4*$C925+Inputs!$B$29*(1+$D925)^4*Inputs!$B$19+Inputs!$B$30*(1+$E925)^4*Inputs!$B$20+Inputs!$B$31*(1+$F925)^4*Inputs!$B$21+Inputs!$B$22*(1+Inputs!$B$23)^4</f>
        <v>27941.569869763731</v>
      </c>
      <c r="V925" s="35">
        <f>Inputs!$B$13/(Q925*(1-$G925))</f>
        <v>1.1523536006693988</v>
      </c>
      <c r="W925" s="36">
        <f>Inputs!$B$13</f>
        <v>12660</v>
      </c>
      <c r="X925" s="36">
        <f t="shared" si="143"/>
        <v>14272.436604285158</v>
      </c>
      <c r="Y925" s="36">
        <f t="shared" si="144"/>
        <v>16408.982173548447</v>
      </c>
      <c r="Z925" s="36">
        <f t="shared" si="145"/>
        <v>19237.064498384134</v>
      </c>
      <c r="AA925" s="36">
        <f t="shared" si="146"/>
        <v>22974.567714647797</v>
      </c>
      <c r="AB925" s="36">
        <f t="shared" si="147"/>
        <v>63626.637478414013</v>
      </c>
      <c r="AC925" s="36">
        <f t="shared" si="148"/>
        <v>317038.35166809213</v>
      </c>
      <c r="AD925" s="36">
        <f t="shared" si="149"/>
        <v>199821.0202542133</v>
      </c>
    </row>
    <row r="926" spans="1:30" ht="14.25" customHeight="1" x14ac:dyDescent="0.25">
      <c r="A926" s="16">
        <v>910</v>
      </c>
      <c r="B926" s="34">
        <v>0.36199092582248599</v>
      </c>
      <c r="C926" s="34">
        <v>6.9930308337770197E-2</v>
      </c>
      <c r="D926" s="34">
        <v>6.7978552024308596E-3</v>
      </c>
      <c r="E926" s="34">
        <v>7.63522475626255E-2</v>
      </c>
      <c r="F926" s="34">
        <v>9.2089242788835606E-3</v>
      </c>
      <c r="G926" s="34">
        <v>0.18356433049144399</v>
      </c>
      <c r="H926" s="35">
        <v>0.97109236244558295</v>
      </c>
      <c r="I926" s="34">
        <v>0.100531950847651</v>
      </c>
      <c r="J926" s="34">
        <v>2.9009042295975701E-2</v>
      </c>
      <c r="K926" s="36">
        <f>Inputs!$B$12*(1+$B926)^4</f>
        <v>206465.79220058143</v>
      </c>
      <c r="L926" s="36">
        <f t="shared" si="140"/>
        <v>18464.945471847488</v>
      </c>
      <c r="M926" s="36">
        <f t="shared" si="141"/>
        <v>221003.47406757041</v>
      </c>
      <c r="N926" s="37">
        <f>M926/Inputs!$B$6</f>
        <v>336.89553973714999</v>
      </c>
      <c r="O926" s="38">
        <f>IF(N926&gt;Inputs!$B$4,1,0)</f>
        <v>0</v>
      </c>
      <c r="P926" s="34">
        <f t="shared" si="142"/>
        <v>7.1522908551675299E-2</v>
      </c>
      <c r="Q926" s="36">
        <f>Inputs!$B$12*(1+$B926)^0*$C926+Inputs!$B$29*(1+$D926)^0*Inputs!$B$19+Inputs!$B$30*(1+$E926)^0*Inputs!$B$20+Inputs!$B$31*(1+$F926)^0*Inputs!$B$21+Inputs!$B$22*(1+Inputs!$B$23)^0</f>
        <v>12217.862527693134</v>
      </c>
      <c r="R926" s="36">
        <f>Inputs!$B$12*(1+$B926)^1*$C926+Inputs!$B$29*(1+$D926)^1*Inputs!$B$19+Inputs!$B$30*(1+$E926)^1*Inputs!$B$20+Inputs!$B$31*(1+$F926)^1*Inputs!$B$21+Inputs!$B$22*(1+Inputs!$B$23)^1</f>
        <v>13923.362587603111</v>
      </c>
      <c r="S926" s="36">
        <f>Inputs!$B$12*(1+$B926)^2*$C926+Inputs!$B$29*(1+$D926)^2*Inputs!$B$19+Inputs!$B$30*(1+$E926)^2*Inputs!$B$20+Inputs!$B$31*(1+$F926)^2*Inputs!$B$21+Inputs!$B$22*(1+Inputs!$B$23)^2</f>
        <v>16191.771348258339</v>
      </c>
      <c r="T926" s="36">
        <f>Inputs!$B$12*(1+$B926)^3*$C926+Inputs!$B$29*(1+$D926)^3*Inputs!$B$19+Inputs!$B$30*(1+$E926)^3*Inputs!$B$20+Inputs!$B$31*(1+$F926)^3*Inputs!$B$21+Inputs!$B$22*(1+Inputs!$B$23)^3</f>
        <v>19223.174598086058</v>
      </c>
      <c r="U926" s="36">
        <f>Inputs!$B$12*(1+$B926)^4*$C926+Inputs!$B$29*(1+$D926)^4*Inputs!$B$19+Inputs!$B$30*(1+$E926)^4*Inputs!$B$20+Inputs!$B$31*(1+$F926)^4*Inputs!$B$21+Inputs!$B$22*(1+Inputs!$B$23)^4</f>
        <v>23289.787209459319</v>
      </c>
      <c r="V926" s="35">
        <f>Inputs!$B$13/(Q926*(1-$G926))</f>
        <v>1.2691603650653678</v>
      </c>
      <c r="W926" s="36">
        <f>Inputs!$B$13</f>
        <v>12660</v>
      </c>
      <c r="X926" s="36">
        <f t="shared" si="143"/>
        <v>13580.144112231797</v>
      </c>
      <c r="Y926" s="36">
        <f t="shared" si="144"/>
        <v>14807.554913673899</v>
      </c>
      <c r="Z926" s="36">
        <f t="shared" si="145"/>
        <v>16410.300907404941</v>
      </c>
      <c r="AA926" s="36">
        <f t="shared" si="146"/>
        <v>18464.945471847488</v>
      </c>
      <c r="AB926" s="36">
        <f t="shared" si="147"/>
        <v>56449.34834453548</v>
      </c>
      <c r="AC926" s="36">
        <f t="shared" si="148"/>
        <v>265657.48290710617</v>
      </c>
      <c r="AD926" s="36">
        <f t="shared" si="149"/>
        <v>164554.12572303493</v>
      </c>
    </row>
    <row r="927" spans="1:30" ht="14.25" customHeight="1" x14ac:dyDescent="0.25">
      <c r="A927" s="16">
        <v>911</v>
      </c>
      <c r="B927" s="34">
        <v>0.13971906297945899</v>
      </c>
      <c r="C927" s="34">
        <v>0.107599558968327</v>
      </c>
      <c r="D927" s="34">
        <v>1.5989871383233802E-2</v>
      </c>
      <c r="E927" s="34">
        <v>5.1959244016188601E-2</v>
      </c>
      <c r="F927" s="34">
        <v>2.2680587070807001E-2</v>
      </c>
      <c r="G927" s="34">
        <v>0.15668060445033999</v>
      </c>
      <c r="H927" s="35">
        <v>1.0546862539305299</v>
      </c>
      <c r="I927" s="34">
        <v>9.2739146264403993E-2</v>
      </c>
      <c r="J927" s="34">
        <v>1.85577699134836E-2</v>
      </c>
      <c r="K927" s="36">
        <f>Inputs!$B$12*(1+$B927)^4</f>
        <v>101237.75358603525</v>
      </c>
      <c r="L927" s="36">
        <f t="shared" si="140"/>
        <v>17637.548142518088</v>
      </c>
      <c r="M927" s="36">
        <f t="shared" si="141"/>
        <v>212537.30575612964</v>
      </c>
      <c r="N927" s="37">
        <f>M927/Inputs!$B$6</f>
        <v>323.98979535995375</v>
      </c>
      <c r="O927" s="38">
        <f>IF(N927&gt;Inputs!$B$4,1,0)</f>
        <v>0</v>
      </c>
      <c r="P927" s="34">
        <f t="shared" si="142"/>
        <v>7.4181376350920397E-2</v>
      </c>
      <c r="Q927" s="36">
        <f>Inputs!$B$12*(1+$B927)^0*$C927+Inputs!$B$29*(1+$D927)^0*Inputs!$B$19+Inputs!$B$30*(1+$E927)^0*Inputs!$B$20+Inputs!$B$31*(1+$F927)^0*Inputs!$B$21+Inputs!$B$22*(1+Inputs!$B$23)^0</f>
        <v>14478.017565526541</v>
      </c>
      <c r="R927" s="36">
        <f>Inputs!$B$12*(1+$B927)^1*$C927+Inputs!$B$29*(1+$D927)^1*Inputs!$B$19+Inputs!$B$30*(1+$E927)^1*Inputs!$B$20+Inputs!$B$31*(1+$F927)^1*Inputs!$B$21+Inputs!$B$22*(1+Inputs!$B$23)^1</f>
        <v>15596.577255077464</v>
      </c>
      <c r="S927" s="36">
        <f>Inputs!$B$12*(1+$B927)^2*$C927+Inputs!$B$29*(1+$D927)^2*Inputs!$B$19+Inputs!$B$30*(1+$E927)^2*Inputs!$B$20+Inputs!$B$31*(1+$F927)^2*Inputs!$B$21+Inputs!$B$22*(1+Inputs!$B$23)^2</f>
        <v>16849.038850973266</v>
      </c>
      <c r="T927" s="36">
        <f>Inputs!$B$12*(1+$B927)^3*$C927+Inputs!$B$29*(1+$D927)^3*Inputs!$B$19+Inputs!$B$30*(1+$E927)^3*Inputs!$B$20+Inputs!$B$31*(1+$F927)^3*Inputs!$B$21+Inputs!$B$22*(1+Inputs!$B$23)^3</f>
        <v>18253.36729103102</v>
      </c>
      <c r="U927" s="36">
        <f>Inputs!$B$12*(1+$B927)^4*$C927+Inputs!$B$29*(1+$D927)^4*Inputs!$B$19+Inputs!$B$30*(1+$E927)^4*Inputs!$B$20+Inputs!$B$31*(1+$F927)^4*Inputs!$B$21+Inputs!$B$22*(1+Inputs!$B$23)^4</f>
        <v>19830.005636080408</v>
      </c>
      <c r="V927" s="35">
        <f>Inputs!$B$13/(Q927*(1-$G927))</f>
        <v>1.036889597963413</v>
      </c>
      <c r="W927" s="36">
        <f>Inputs!$B$13</f>
        <v>12660</v>
      </c>
      <c r="X927" s="36">
        <f t="shared" si="143"/>
        <v>13696.620544435145</v>
      </c>
      <c r="Y927" s="36">
        <f t="shared" si="144"/>
        <v>14859.727451392251</v>
      </c>
      <c r="Z927" s="36">
        <f t="shared" si="145"/>
        <v>16166.739228838907</v>
      </c>
      <c r="AA927" s="36">
        <f t="shared" si="146"/>
        <v>17637.548142518088</v>
      </c>
      <c r="AB927" s="36">
        <f t="shared" si="147"/>
        <v>57103.140999392665</v>
      </c>
      <c r="AC927" s="36">
        <f t="shared" si="148"/>
        <v>242174.82320361439</v>
      </c>
      <c r="AD927" s="36">
        <f t="shared" si="149"/>
        <v>155434.16475673698</v>
      </c>
    </row>
    <row r="928" spans="1:30" ht="14.25" customHeight="1" x14ac:dyDescent="0.25">
      <c r="A928" s="16">
        <v>912</v>
      </c>
      <c r="B928" s="34">
        <v>0.438300283448672</v>
      </c>
      <c r="C928" s="34">
        <v>7.6691854365868201E-2</v>
      </c>
      <c r="D928" s="34">
        <v>3.6108436979945202E-2</v>
      </c>
      <c r="E928" s="34">
        <v>3.1390632229367298E-2</v>
      </c>
      <c r="F928" s="34">
        <v>-6.2696570750688197E-3</v>
      </c>
      <c r="G928" s="34">
        <v>0.18114379783686099</v>
      </c>
      <c r="H928" s="35">
        <v>1.03366900790436</v>
      </c>
      <c r="I928" s="34">
        <v>9.5580124007211303E-2</v>
      </c>
      <c r="J928" s="34">
        <v>2.6722263622302699E-2</v>
      </c>
      <c r="K928" s="36">
        <f>Inputs!$B$12*(1+$B928)^4</f>
        <v>256773.09421506777</v>
      </c>
      <c r="L928" s="36">
        <f t="shared" si="140"/>
        <v>23824.283509617126</v>
      </c>
      <c r="M928" s="36">
        <f t="shared" si="141"/>
        <v>289565.74032021634</v>
      </c>
      <c r="N928" s="37">
        <f>M928/Inputs!$B$6</f>
        <v>441.41118951252491</v>
      </c>
      <c r="O928" s="38">
        <f>IF(N928&gt;Inputs!$B$4,1,0)</f>
        <v>1</v>
      </c>
      <c r="P928" s="34">
        <f t="shared" si="142"/>
        <v>6.8857860384908598E-2</v>
      </c>
      <c r="Q928" s="36">
        <f>Inputs!$B$12*(1+$B928)^0*$C928+Inputs!$B$29*(1+$D928)^0*Inputs!$B$19+Inputs!$B$30*(1+$E928)^0*Inputs!$B$20+Inputs!$B$31*(1+$F928)^0*Inputs!$B$21+Inputs!$B$22*(1+Inputs!$B$23)^0</f>
        <v>12623.555289379015</v>
      </c>
      <c r="R928" s="36">
        <f>Inputs!$B$12*(1+$B928)^1*$C928+Inputs!$B$29*(1+$D928)^1*Inputs!$B$19+Inputs!$B$30*(1+$E928)^1*Inputs!$B$20+Inputs!$B$31*(1+$F928)^1*Inputs!$B$21+Inputs!$B$22*(1+Inputs!$B$23)^1</f>
        <v>14741.01971271533</v>
      </c>
      <c r="S928" s="36">
        <f>Inputs!$B$12*(1+$B928)^2*$C928+Inputs!$B$29*(1+$D928)^2*Inputs!$B$19+Inputs!$B$30*(1+$E928)^2*Inputs!$B$20+Inputs!$B$31*(1+$F928)^2*Inputs!$B$21+Inputs!$B$22*(1+Inputs!$B$23)^2</f>
        <v>17747.349338256307</v>
      </c>
      <c r="T928" s="36">
        <f>Inputs!$B$12*(1+$B928)^3*$C928+Inputs!$B$29*(1+$D928)^3*Inputs!$B$19+Inputs!$B$30*(1+$E928)^3*Inputs!$B$20+Inputs!$B$31*(1+$F928)^3*Inputs!$B$21+Inputs!$B$22*(1+Inputs!$B$23)^3</f>
        <v>22030.16397580484</v>
      </c>
      <c r="U928" s="36">
        <f>Inputs!$B$12*(1+$B928)^4*$C928+Inputs!$B$29*(1+$D928)^4*Inputs!$B$19+Inputs!$B$30*(1+$E928)^4*Inputs!$B$20+Inputs!$B$31*(1+$F928)^4*Inputs!$B$21+Inputs!$B$22*(1+Inputs!$B$23)^4</f>
        <v>28146.909099890916</v>
      </c>
      <c r="V928" s="35">
        <f>Inputs!$B$13/(Q928*(1-$G928))</f>
        <v>1.2247413373363492</v>
      </c>
      <c r="W928" s="36">
        <f>Inputs!$B$13</f>
        <v>12660</v>
      </c>
      <c r="X928" s="36">
        <f t="shared" si="143"/>
        <v>14206.979833796167</v>
      </c>
      <c r="Y928" s="36">
        <f t="shared" si="144"/>
        <v>16410.204747256674</v>
      </c>
      <c r="Z928" s="36">
        <f t="shared" si="145"/>
        <v>19508.623760866325</v>
      </c>
      <c r="AA928" s="36">
        <f t="shared" si="146"/>
        <v>23824.283509617126</v>
      </c>
      <c r="AB928" s="36">
        <f t="shared" si="147"/>
        <v>64505.602357330121</v>
      </c>
      <c r="AC928" s="36">
        <f t="shared" si="148"/>
        <v>355237.90831488912</v>
      </c>
      <c r="AD928" s="36">
        <f t="shared" si="149"/>
        <v>225060.13796288622</v>
      </c>
    </row>
    <row r="929" spans="1:30" ht="14.25" customHeight="1" x14ac:dyDescent="0.25">
      <c r="A929" s="16">
        <v>913</v>
      </c>
      <c r="B929" s="34">
        <v>0.230603932253996</v>
      </c>
      <c r="C929" s="34">
        <v>9.6525307799262106E-2</v>
      </c>
      <c r="D929" s="34">
        <v>1.49062482483284E-2</v>
      </c>
      <c r="E929" s="34">
        <v>2.3843584584096002E-2</v>
      </c>
      <c r="F929" s="34">
        <v>-6.8188784441239603E-3</v>
      </c>
      <c r="G929" s="34">
        <v>0.16633338231910999</v>
      </c>
      <c r="H929" s="35">
        <v>1.1054369298361399</v>
      </c>
      <c r="I929" s="34">
        <v>9.9626839625436198E-2</v>
      </c>
      <c r="J929" s="34">
        <v>2.13564762489593E-2</v>
      </c>
      <c r="K929" s="36">
        <f>Inputs!$B$12*(1+$B929)^4</f>
        <v>137601.90433971625</v>
      </c>
      <c r="L929" s="36">
        <f t="shared" si="140"/>
        <v>19668.84527195042</v>
      </c>
      <c r="M929" s="36">
        <f t="shared" si="141"/>
        <v>218368.76947460347</v>
      </c>
      <c r="N929" s="37">
        <f>M929/Inputs!$B$6</f>
        <v>332.87922176006629</v>
      </c>
      <c r="O929" s="38">
        <f>IF(N929&gt;Inputs!$B$4,1,0)</f>
        <v>0</v>
      </c>
      <c r="P929" s="34">
        <f t="shared" si="142"/>
        <v>7.8270363376476901E-2</v>
      </c>
      <c r="Q929" s="36">
        <f>Inputs!$B$12*(1+$B929)^0*$C929+Inputs!$B$29*(1+$D929)^0*Inputs!$B$19+Inputs!$B$30*(1+$E929)^0*Inputs!$B$20+Inputs!$B$31*(1+$F929)^0*Inputs!$B$21+Inputs!$B$22*(1+Inputs!$B$23)^0</f>
        <v>13813.562495382648</v>
      </c>
      <c r="R929" s="36">
        <f>Inputs!$B$12*(1+$B929)^1*$C929+Inputs!$B$29*(1+$D929)^1*Inputs!$B$19+Inputs!$B$30*(1+$E929)^1*Inputs!$B$20+Inputs!$B$31*(1+$F929)^1*Inputs!$B$21+Inputs!$B$22*(1+Inputs!$B$23)^1</f>
        <v>15158.364086723403</v>
      </c>
      <c r="S929" s="36">
        <f>Inputs!$B$12*(1+$B929)^2*$C929+Inputs!$B$29*(1+$D929)^2*Inputs!$B$19+Inputs!$B$30*(1+$E929)^2*Inputs!$B$20+Inputs!$B$31*(1+$F929)^2*Inputs!$B$21+Inputs!$B$22*(1+Inputs!$B$23)^2</f>
        <v>16811.448026836591</v>
      </c>
      <c r="T929" s="36">
        <f>Inputs!$B$12*(1+$B929)^3*$C929+Inputs!$B$29*(1+$D929)^3*Inputs!$B$19+Inputs!$B$30*(1+$E929)^3*Inputs!$B$20+Inputs!$B$31*(1+$F929)^3*Inputs!$B$21+Inputs!$B$22*(1+Inputs!$B$23)^3</f>
        <v>18843.81768592864</v>
      </c>
      <c r="U929" s="36">
        <f>Inputs!$B$12*(1+$B929)^4*$C929+Inputs!$B$29*(1+$D929)^4*Inputs!$B$19+Inputs!$B$30*(1+$E929)^4*Inputs!$B$20+Inputs!$B$31*(1+$F929)^4*Inputs!$B$21+Inputs!$B$22*(1+Inputs!$B$23)^4</f>
        <v>21342.853495347954</v>
      </c>
      <c r="V929" s="35">
        <f>Inputs!$B$13/(Q929*(1-$G929))</f>
        <v>1.099349029415152</v>
      </c>
      <c r="W929" s="36">
        <f>Inputs!$B$13</f>
        <v>12660</v>
      </c>
      <c r="X929" s="36">
        <f t="shared" si="143"/>
        <v>13911.731232918533</v>
      </c>
      <c r="Y929" s="36">
        <f t="shared" si="144"/>
        <v>15450.19526802108</v>
      </c>
      <c r="Z929" s="36">
        <f t="shared" si="145"/>
        <v>17341.909761481074</v>
      </c>
      <c r="AA929" s="36">
        <f t="shared" si="146"/>
        <v>19668.84527195042</v>
      </c>
      <c r="AB929" s="36">
        <f t="shared" si="147"/>
        <v>58732.26734506301</v>
      </c>
      <c r="AC929" s="36">
        <f t="shared" si="148"/>
        <v>256660.39650561698</v>
      </c>
      <c r="AD929" s="36">
        <f t="shared" si="149"/>
        <v>159636.50212954046</v>
      </c>
    </row>
    <row r="930" spans="1:30" ht="14.25" customHeight="1" x14ac:dyDescent="0.25">
      <c r="A930" s="16">
        <v>914</v>
      </c>
      <c r="B930" s="34">
        <v>0.40198239057659702</v>
      </c>
      <c r="C930" s="34">
        <v>9.4624733562411495E-2</v>
      </c>
      <c r="D930" s="34">
        <v>9.32337553607707E-3</v>
      </c>
      <c r="E930" s="34">
        <v>3.0457099558180701E-2</v>
      </c>
      <c r="F930" s="34">
        <v>7.3406084024267501E-3</v>
      </c>
      <c r="G930" s="34">
        <v>0.16608226990654401</v>
      </c>
      <c r="H930" s="35">
        <v>0.972313123079807</v>
      </c>
      <c r="I930" s="34">
        <v>0.103528820494847</v>
      </c>
      <c r="J930" s="34">
        <v>2.8152752125737601E-2</v>
      </c>
      <c r="K930" s="36">
        <f>Inputs!$B$12*(1+$B930)^4</f>
        <v>231804.29867463672</v>
      </c>
      <c r="L930" s="36">
        <f t="shared" si="140"/>
        <v>24524.833701164742</v>
      </c>
      <c r="M930" s="36">
        <f t="shared" si="141"/>
        <v>268670.85475334647</v>
      </c>
      <c r="N930" s="37">
        <f>M930/Inputs!$B$6</f>
        <v>409.5592298069306</v>
      </c>
      <c r="O930" s="38">
        <f>IF(N930&gt;Inputs!$B$4,1,0)</f>
        <v>1</v>
      </c>
      <c r="P930" s="34">
        <f t="shared" si="142"/>
        <v>7.53760683691094E-2</v>
      </c>
      <c r="Q930" s="36">
        <f>Inputs!$B$12*(1+$B930)^0*$C930+Inputs!$B$29*(1+$D930)^0*Inputs!$B$19+Inputs!$B$30*(1+$E930)^0*Inputs!$B$20+Inputs!$B$31*(1+$F930)^0*Inputs!$B$21+Inputs!$B$22*(1+Inputs!$B$23)^0</f>
        <v>13699.528041171612</v>
      </c>
      <c r="R930" s="36">
        <f>Inputs!$B$12*(1+$B930)^1*$C930+Inputs!$B$29*(1+$D930)^1*Inputs!$B$19+Inputs!$B$30*(1+$E930)^1*Inputs!$B$20+Inputs!$B$31*(1+$F930)^1*Inputs!$B$21+Inputs!$B$22*(1+Inputs!$B$23)^1</f>
        <v>16053.117065174702</v>
      </c>
      <c r="S930" s="36">
        <f>Inputs!$B$12*(1+$B930)^2*$C930+Inputs!$B$29*(1+$D930)^2*Inputs!$B$19+Inputs!$B$30*(1+$E930)^2*Inputs!$B$20+Inputs!$B$31*(1+$F930)^2*Inputs!$B$21+Inputs!$B$22*(1+Inputs!$B$23)^2</f>
        <v>19324.918414362262</v>
      </c>
      <c r="T930" s="36">
        <f>Inputs!$B$12*(1+$B930)^3*$C930+Inputs!$B$29*(1+$D930)^3*Inputs!$B$19+Inputs!$B$30*(1+$E930)^3*Inputs!$B$20+Inputs!$B$31*(1+$F930)^3*Inputs!$B$21+Inputs!$B$22*(1+Inputs!$B$23)^3</f>
        <v>23883.733562095062</v>
      </c>
      <c r="U930" s="36">
        <f>Inputs!$B$12*(1+$B930)^4*$C930+Inputs!$B$29*(1+$D930)^4*Inputs!$B$19+Inputs!$B$30*(1+$E930)^4*Inputs!$B$20+Inputs!$B$31*(1+$F930)^4*Inputs!$B$21+Inputs!$B$22*(1+Inputs!$B$23)^4</f>
        <v>30246.610675473246</v>
      </c>
      <c r="V930" s="35">
        <f>Inputs!$B$13/(Q930*(1-$G930))</f>
        <v>1.1081661816151367</v>
      </c>
      <c r="W930" s="36">
        <f>Inputs!$B$13</f>
        <v>12660</v>
      </c>
      <c r="X930" s="36">
        <f t="shared" si="143"/>
        <v>14380.331831120802</v>
      </c>
      <c r="Y930" s="36">
        <f t="shared" si="144"/>
        <v>16763.86987382685</v>
      </c>
      <c r="Z930" s="36">
        <f t="shared" si="145"/>
        <v>20042.076124658419</v>
      </c>
      <c r="AA930" s="36">
        <f t="shared" si="146"/>
        <v>24524.833701164742</v>
      </c>
      <c r="AB930" s="36">
        <f t="shared" si="147"/>
        <v>64256.291708167832</v>
      </c>
      <c r="AC930" s="36">
        <f t="shared" si="148"/>
        <v>334526.27353554417</v>
      </c>
      <c r="AD930" s="36">
        <f t="shared" si="149"/>
        <v>204414.56304517863</v>
      </c>
    </row>
    <row r="931" spans="1:30" ht="14.25" customHeight="1" x14ac:dyDescent="0.25">
      <c r="A931" s="16">
        <v>915</v>
      </c>
      <c r="B931" s="34">
        <v>0.230933809673532</v>
      </c>
      <c r="C931" s="34">
        <v>8.1843891418033402E-2</v>
      </c>
      <c r="D931" s="34">
        <v>1.40209591790342E-2</v>
      </c>
      <c r="E931" s="34">
        <v>3.2809197009231003E-2</v>
      </c>
      <c r="F931" s="34">
        <v>1.5806563911150501E-2</v>
      </c>
      <c r="G931" s="34">
        <v>0.19609489813400199</v>
      </c>
      <c r="H931" s="35">
        <v>1.03927692029922</v>
      </c>
      <c r="I931" s="34">
        <v>9.8430302888145402E-2</v>
      </c>
      <c r="J931" s="34">
        <v>2.8522984660898899E-2</v>
      </c>
      <c r="K931" s="36">
        <f>Inputs!$B$12*(1+$B931)^4</f>
        <v>137749.50671564721</v>
      </c>
      <c r="L931" s="36">
        <f t="shared" si="140"/>
        <v>16571.290662986899</v>
      </c>
      <c r="M931" s="36">
        <f t="shared" si="141"/>
        <v>206744.50499846326</v>
      </c>
      <c r="N931" s="37">
        <f>M931/Inputs!$B$6</f>
        <v>315.15930640009645</v>
      </c>
      <c r="O931" s="38">
        <f>IF(N931&gt;Inputs!$B$4,1,0)</f>
        <v>0</v>
      </c>
      <c r="P931" s="34">
        <f t="shared" si="142"/>
        <v>6.9907318227246495E-2</v>
      </c>
      <c r="Q931" s="36">
        <f>Inputs!$B$12*(1+$B931)^0*$C931+Inputs!$B$29*(1+$D931)^0*Inputs!$B$19+Inputs!$B$30*(1+$E931)^0*Inputs!$B$20+Inputs!$B$31*(1+$F931)^0*Inputs!$B$21+Inputs!$B$22*(1+Inputs!$B$23)^0</f>
        <v>12932.677512508926</v>
      </c>
      <c r="R931" s="36">
        <f>Inputs!$B$12*(1+$B931)^1*$C931+Inputs!$B$29*(1+$D931)^1*Inputs!$B$19+Inputs!$B$30*(1+$E931)^1*Inputs!$B$20+Inputs!$B$31*(1+$F931)^1*Inputs!$B$21+Inputs!$B$22*(1+Inputs!$B$23)^1</f>
        <v>14197.656370136727</v>
      </c>
      <c r="S931" s="36">
        <f>Inputs!$B$12*(1+$B931)^2*$C931+Inputs!$B$29*(1+$D931)^2*Inputs!$B$19+Inputs!$B$30*(1+$E931)^2*Inputs!$B$20+Inputs!$B$31*(1+$F931)^2*Inputs!$B$21+Inputs!$B$22*(1+Inputs!$B$23)^2</f>
        <v>15726.92964940425</v>
      </c>
      <c r="T931" s="36">
        <f>Inputs!$B$12*(1+$B931)^3*$C931+Inputs!$B$29*(1+$D931)^3*Inputs!$B$19+Inputs!$B$30*(1+$E931)^3*Inputs!$B$20+Inputs!$B$31*(1+$F931)^3*Inputs!$B$21+Inputs!$B$22*(1+Inputs!$B$23)^3</f>
        <v>17581.029193269795</v>
      </c>
      <c r="U931" s="36">
        <f>Inputs!$B$12*(1+$B931)^4*$C931+Inputs!$B$29*(1+$D931)^4*Inputs!$B$19+Inputs!$B$30*(1+$E931)^4*Inputs!$B$20+Inputs!$B$31*(1+$F931)^4*Inputs!$B$21+Inputs!$B$22*(1+Inputs!$B$23)^4</f>
        <v>19834.454800167201</v>
      </c>
      <c r="V931" s="35">
        <f>Inputs!$B$13/(Q931*(1-$G931))</f>
        <v>1.2177004670854621</v>
      </c>
      <c r="W931" s="36">
        <f>Inputs!$B$13</f>
        <v>12660</v>
      </c>
      <c r="X931" s="36">
        <f t="shared" si="143"/>
        <v>13389.195221785652</v>
      </c>
      <c r="Y931" s="36">
        <f t="shared" si="144"/>
        <v>14267.436265826655</v>
      </c>
      <c r="Z931" s="36">
        <f t="shared" si="145"/>
        <v>15319.034961073061</v>
      </c>
      <c r="AA931" s="36">
        <f t="shared" si="146"/>
        <v>16571.290662986899</v>
      </c>
      <c r="AB931" s="36">
        <f t="shared" si="147"/>
        <v>54274.235852247366</v>
      </c>
      <c r="AC931" s="36">
        <f t="shared" si="148"/>
        <v>243807.85538037794</v>
      </c>
      <c r="AD931" s="36">
        <f t="shared" si="149"/>
        <v>152470.2691462159</v>
      </c>
    </row>
    <row r="932" spans="1:30" ht="14.25" customHeight="1" x14ac:dyDescent="0.25">
      <c r="A932" s="16">
        <v>916</v>
      </c>
      <c r="B932" s="34">
        <v>0.39003722627257598</v>
      </c>
      <c r="C932" s="34">
        <v>7.2317189705346202E-2</v>
      </c>
      <c r="D932" s="34">
        <v>3.6403675614146501E-2</v>
      </c>
      <c r="E932" s="34">
        <v>2.5273502003449199E-2</v>
      </c>
      <c r="F932" s="34">
        <v>-1.5575720779503401E-2</v>
      </c>
      <c r="G932" s="34">
        <v>0.22858184536322801</v>
      </c>
      <c r="H932" s="35">
        <v>1.03882107810897</v>
      </c>
      <c r="I932" s="34">
        <v>9.27904830571223E-2</v>
      </c>
      <c r="J932" s="34">
        <v>2.09124441636253E-2</v>
      </c>
      <c r="K932" s="36">
        <f>Inputs!$B$12*(1+$B932)^4</f>
        <v>224004.6197042985</v>
      </c>
      <c r="L932" s="36">
        <f t="shared" si="140"/>
        <v>19576.460782143393</v>
      </c>
      <c r="M932" s="36">
        <f t="shared" si="141"/>
        <v>237453.56693254109</v>
      </c>
      <c r="N932" s="37">
        <f>M932/Inputs!$B$6</f>
        <v>361.97190081180042</v>
      </c>
      <c r="O932" s="38">
        <f>IF(N932&gt;Inputs!$B$4,1,0)</f>
        <v>0</v>
      </c>
      <c r="P932" s="34">
        <f t="shared" si="142"/>
        <v>7.1878038893497004E-2</v>
      </c>
      <c r="Q932" s="36">
        <f>Inputs!$B$12*(1+$B932)^0*$C932+Inputs!$B$29*(1+$D932)^0*Inputs!$B$19+Inputs!$B$30*(1+$E932)^0*Inputs!$B$20+Inputs!$B$31*(1+$F932)^0*Inputs!$B$21+Inputs!$B$22*(1+Inputs!$B$23)^0</f>
        <v>12361.075409747693</v>
      </c>
      <c r="R932" s="36">
        <f>Inputs!$B$12*(1+$B932)^1*$C932+Inputs!$B$29*(1+$D932)^1*Inputs!$B$19+Inputs!$B$30*(1+$E932)^1*Inputs!$B$20+Inputs!$B$31*(1+$F932)^1*Inputs!$B$21+Inputs!$B$22*(1+Inputs!$B$23)^1</f>
        <v>14097.70041932875</v>
      </c>
      <c r="S932" s="36">
        <f>Inputs!$B$12*(1+$B932)^2*$C932+Inputs!$B$29*(1+$D932)^2*Inputs!$B$19+Inputs!$B$30*(1+$E932)^2*Inputs!$B$20+Inputs!$B$31*(1+$F932)^2*Inputs!$B$21+Inputs!$B$22*(1+Inputs!$B$23)^2</f>
        <v>16499.418085076861</v>
      </c>
      <c r="T932" s="36">
        <f>Inputs!$B$12*(1+$B932)^3*$C932+Inputs!$B$29*(1+$D932)^3*Inputs!$B$19+Inputs!$B$30*(1+$E932)^3*Inputs!$B$20+Inputs!$B$31*(1+$F932)^3*Inputs!$B$21+Inputs!$B$22*(1+Inputs!$B$23)^3</f>
        <v>19823.809638035011</v>
      </c>
      <c r="U932" s="36">
        <f>Inputs!$B$12*(1+$B932)^4*$C932+Inputs!$B$29*(1+$D932)^4*Inputs!$B$19+Inputs!$B$30*(1+$E932)^4*Inputs!$B$20+Inputs!$B$31*(1+$F932)^4*Inputs!$B$21+Inputs!$B$22*(1+Inputs!$B$23)^4</f>
        <v>24428.880792262076</v>
      </c>
      <c r="V932" s="35">
        <f>Inputs!$B$13/(Q932*(1-$G932))</f>
        <v>1.3276622116936105</v>
      </c>
      <c r="W932" s="36">
        <f>Inputs!$B$13</f>
        <v>12660</v>
      </c>
      <c r="X932" s="36">
        <f t="shared" si="143"/>
        <v>13653.318483418174</v>
      </c>
      <c r="Y932" s="36">
        <f t="shared" si="144"/>
        <v>15060.241265423465</v>
      </c>
      <c r="Z932" s="36">
        <f t="shared" si="145"/>
        <v>16990.387821009295</v>
      </c>
      <c r="AA932" s="36">
        <f t="shared" si="146"/>
        <v>19576.460782143393</v>
      </c>
      <c r="AB932" s="36">
        <f t="shared" si="147"/>
        <v>59034.223805833615</v>
      </c>
      <c r="AC932" s="36">
        <f t="shared" si="148"/>
        <v>278052.27761966025</v>
      </c>
      <c r="AD932" s="36">
        <f t="shared" si="149"/>
        <v>178419.34312670748</v>
      </c>
    </row>
    <row r="933" spans="1:30" ht="14.25" customHeight="1" x14ac:dyDescent="0.25">
      <c r="A933" s="16">
        <v>917</v>
      </c>
      <c r="B933" s="34">
        <v>0.20896532706066101</v>
      </c>
      <c r="C933" s="34">
        <v>9.4588063674184902E-2</v>
      </c>
      <c r="D933" s="34">
        <v>1.5836207466703001E-2</v>
      </c>
      <c r="E933" s="34">
        <v>3.1960598318325602E-2</v>
      </c>
      <c r="F933" s="34">
        <v>1.28917582765117E-2</v>
      </c>
      <c r="G933" s="34">
        <v>0.171604533897041</v>
      </c>
      <c r="H933" s="35">
        <v>1.0019143316658801</v>
      </c>
      <c r="I933" s="34">
        <v>9.1047578334083598E-2</v>
      </c>
      <c r="J933" s="34">
        <v>2.8574316756764501E-2</v>
      </c>
      <c r="K933" s="36">
        <f>Inputs!$B$12*(1+$B933)^4</f>
        <v>128175.97584410686</v>
      </c>
      <c r="L933" s="36">
        <f t="shared" si="140"/>
        <v>17135.102423735789</v>
      </c>
      <c r="M933" s="36">
        <f t="shared" si="141"/>
        <v>238799.72032862686</v>
      </c>
      <c r="N933" s="37">
        <f>M933/Inputs!$B$6</f>
        <v>364.02396391558972</v>
      </c>
      <c r="O933" s="38">
        <f>IF(N933&gt;Inputs!$B$4,1,0)</f>
        <v>0</v>
      </c>
      <c r="P933" s="34">
        <f t="shared" si="142"/>
        <v>6.2473261577319097E-2</v>
      </c>
      <c r="Q933" s="36">
        <f>Inputs!$B$12*(1+$B933)^0*$C933+Inputs!$B$29*(1+$D933)^0*Inputs!$B$19+Inputs!$B$30*(1+$E933)^0*Inputs!$B$20+Inputs!$B$31*(1+$F933)^0*Inputs!$B$21+Inputs!$B$22*(1+Inputs!$B$23)^0</f>
        <v>13697.327847878016</v>
      </c>
      <c r="R933" s="36">
        <f>Inputs!$B$12*(1+$B933)^1*$C933+Inputs!$B$29*(1+$D933)^1*Inputs!$B$19+Inputs!$B$30*(1+$E933)^1*Inputs!$B$20+Inputs!$B$31*(1+$F933)^1*Inputs!$B$21+Inputs!$B$22*(1+Inputs!$B$23)^1</f>
        <v>15004.916577151806</v>
      </c>
      <c r="S933" s="36">
        <f>Inputs!$B$12*(1+$B933)^2*$C933+Inputs!$B$29*(1+$D933)^2*Inputs!$B$19+Inputs!$B$30*(1+$E933)^2*Inputs!$B$20+Inputs!$B$31*(1+$F933)^2*Inputs!$B$21+Inputs!$B$22*(1+Inputs!$B$23)^2</f>
        <v>16562.39669387454</v>
      </c>
      <c r="T933" s="36">
        <f>Inputs!$B$12*(1+$B933)^3*$C933+Inputs!$B$29*(1+$D933)^3*Inputs!$B$19+Inputs!$B$30*(1+$E933)^3*Inputs!$B$20+Inputs!$B$31*(1+$F933)^3*Inputs!$B$21+Inputs!$B$22*(1+Inputs!$B$23)^3</f>
        <v>18421.596573864597</v>
      </c>
      <c r="U933" s="36">
        <f>Inputs!$B$12*(1+$B933)^4*$C933+Inputs!$B$29*(1+$D933)^4*Inputs!$B$19+Inputs!$B$30*(1+$E933)^4*Inputs!$B$20+Inputs!$B$31*(1+$F933)^4*Inputs!$B$21+Inputs!$B$22*(1+Inputs!$B$23)^4</f>
        <v>20645.167107765457</v>
      </c>
      <c r="V933" s="35">
        <f>Inputs!$B$13/(Q933*(1-$G933))</f>
        <v>1.1157326485843444</v>
      </c>
      <c r="W933" s="36">
        <f>Inputs!$B$13</f>
        <v>12660</v>
      </c>
      <c r="X933" s="36">
        <f t="shared" si="143"/>
        <v>13514.871688170482</v>
      </c>
      <c r="Y933" s="36">
        <f t="shared" si="144"/>
        <v>14527.285221100916</v>
      </c>
      <c r="Z933" s="36">
        <f t="shared" si="145"/>
        <v>15723.807808257397</v>
      </c>
      <c r="AA933" s="36">
        <f t="shared" si="146"/>
        <v>17135.102423735789</v>
      </c>
      <c r="AB933" s="36">
        <f t="shared" si="147"/>
        <v>56322.039715277489</v>
      </c>
      <c r="AC933" s="36">
        <f t="shared" si="148"/>
        <v>282116.31381272193</v>
      </c>
      <c r="AD933" s="36">
        <f t="shared" si="149"/>
        <v>182477.68061334937</v>
      </c>
    </row>
    <row r="934" spans="1:30" ht="14.25" customHeight="1" x14ac:dyDescent="0.25">
      <c r="A934" s="16">
        <v>918</v>
      </c>
      <c r="B934" s="34">
        <v>0.37207168621376002</v>
      </c>
      <c r="C934" s="34">
        <v>7.4112915282838296E-2</v>
      </c>
      <c r="D934" s="34">
        <v>1.622799587274E-2</v>
      </c>
      <c r="E934" s="34">
        <v>2.56600568440589E-2</v>
      </c>
      <c r="F934" s="34">
        <v>3.3956024125032402E-2</v>
      </c>
      <c r="G934" s="34">
        <v>0.173473684865217</v>
      </c>
      <c r="H934" s="35">
        <v>0.96571352074542804</v>
      </c>
      <c r="I934" s="34">
        <v>0.102291396571992</v>
      </c>
      <c r="J934" s="34">
        <v>2.92990446490526E-2</v>
      </c>
      <c r="K934" s="36">
        <f>Inputs!$B$12*(1+$B934)^4</f>
        <v>212646.60825639614</v>
      </c>
      <c r="L934" s="36">
        <f t="shared" si="140"/>
        <v>19655.593337307644</v>
      </c>
      <c r="M934" s="36">
        <f t="shared" si="141"/>
        <v>228216.30645370414</v>
      </c>
      <c r="N934" s="37">
        <f>M934/Inputs!$B$6</f>
        <v>347.89071105747581</v>
      </c>
      <c r="O934" s="38">
        <f>IF(N934&gt;Inputs!$B$4,1,0)</f>
        <v>0</v>
      </c>
      <c r="P934" s="34">
        <f t="shared" si="142"/>
        <v>7.2992351922939402E-2</v>
      </c>
      <c r="Q934" s="36">
        <f>Inputs!$B$12*(1+$B934)^0*$C934+Inputs!$B$29*(1+$D934)^0*Inputs!$B$19+Inputs!$B$30*(1+$E934)^0*Inputs!$B$20+Inputs!$B$31*(1+$F934)^0*Inputs!$B$21+Inputs!$B$22*(1+Inputs!$B$23)^0</f>
        <v>12468.818944397219</v>
      </c>
      <c r="R934" s="36">
        <f>Inputs!$B$12*(1+$B934)^1*$C934+Inputs!$B$29*(1+$D934)^1*Inputs!$B$19+Inputs!$B$30*(1+$E934)^1*Inputs!$B$20+Inputs!$B$31*(1+$F934)^1*Inputs!$B$21+Inputs!$B$22*(1+Inputs!$B$23)^1</f>
        <v>14325.526664595629</v>
      </c>
      <c r="S934" s="36">
        <f>Inputs!$B$12*(1+$B934)^2*$C934+Inputs!$B$29*(1+$D934)^2*Inputs!$B$19+Inputs!$B$30*(1+$E934)^2*Inputs!$B$20+Inputs!$B$31*(1+$F934)^2*Inputs!$B$21+Inputs!$B$22*(1+Inputs!$B$23)^2</f>
        <v>16803.489144835723</v>
      </c>
      <c r="T934" s="36">
        <f>Inputs!$B$12*(1+$B934)^3*$C934+Inputs!$B$29*(1+$D934)^3*Inputs!$B$19+Inputs!$B$30*(1+$E934)^3*Inputs!$B$20+Inputs!$B$31*(1+$F934)^3*Inputs!$B$21+Inputs!$B$22*(1+Inputs!$B$23)^3</f>
        <v>20131.924699118645</v>
      </c>
      <c r="U934" s="36">
        <f>Inputs!$B$12*(1+$B934)^4*$C934+Inputs!$B$29*(1+$D934)^4*Inputs!$B$19+Inputs!$B$30*(1+$E934)^4*Inputs!$B$20+Inputs!$B$31*(1+$F934)^4*Inputs!$B$21+Inputs!$B$22*(1+Inputs!$B$23)^4</f>
        <v>24625.279078533385</v>
      </c>
      <c r="V934" s="35">
        <f>Inputs!$B$13/(Q934*(1-$G934))</f>
        <v>1.2284336422409581</v>
      </c>
      <c r="W934" s="36">
        <f>Inputs!$B$13</f>
        <v>12660</v>
      </c>
      <c r="X934" s="36">
        <f t="shared" si="143"/>
        <v>13767.496663233953</v>
      </c>
      <c r="Y934" s="36">
        <f t="shared" si="144"/>
        <v>15236.734921303074</v>
      </c>
      <c r="Z934" s="36">
        <f t="shared" si="145"/>
        <v>17161.940589457972</v>
      </c>
      <c r="AA934" s="36">
        <f t="shared" si="146"/>
        <v>19655.593337307644</v>
      </c>
      <c r="AB934" s="36">
        <f t="shared" si="147"/>
        <v>57895.273725516745</v>
      </c>
      <c r="AC934" s="36">
        <f t="shared" si="148"/>
        <v>277172.64769684547</v>
      </c>
      <c r="AD934" s="36">
        <f t="shared" si="149"/>
        <v>170321.03272818739</v>
      </c>
    </row>
    <row r="935" spans="1:30" ht="14.25" customHeight="1" x14ac:dyDescent="0.25">
      <c r="A935" s="16">
        <v>919</v>
      </c>
      <c r="B935" s="34">
        <v>0.33442301430837701</v>
      </c>
      <c r="C935" s="34">
        <v>7.2154349061760395E-2</v>
      </c>
      <c r="D935" s="34">
        <v>2.03602640986402E-2</v>
      </c>
      <c r="E935" s="34">
        <v>3.8164455823995302E-2</v>
      </c>
      <c r="F935" s="34">
        <v>2.54283886580891E-2</v>
      </c>
      <c r="G935" s="34">
        <v>0.17667215329274899</v>
      </c>
      <c r="H935" s="35">
        <v>0.92190494447757498</v>
      </c>
      <c r="I935" s="34">
        <v>9.7068003179500803E-2</v>
      </c>
      <c r="J935" s="34">
        <v>1.82567393911586E-2</v>
      </c>
      <c r="K935" s="36">
        <f>Inputs!$B$12*(1+$B935)^4</f>
        <v>190250.29738185724</v>
      </c>
      <c r="L935" s="36">
        <f t="shared" si="140"/>
        <v>17169.477594615833</v>
      </c>
      <c r="M935" s="36">
        <f t="shared" si="141"/>
        <v>194805.67258319771</v>
      </c>
      <c r="N935" s="37">
        <f>M935/Inputs!$B$6</f>
        <v>296.95986674267942</v>
      </c>
      <c r="O935" s="38">
        <f>IF(N935&gt;Inputs!$B$4,1,0)</f>
        <v>0</v>
      </c>
      <c r="P935" s="34">
        <f t="shared" si="142"/>
        <v>7.8811263788342203E-2</v>
      </c>
      <c r="Q935" s="36">
        <f>Inputs!$B$12*(1+$B935)^0*$C935+Inputs!$B$29*(1+$D935)^0*Inputs!$B$19+Inputs!$B$30*(1+$E935)^0*Inputs!$B$20+Inputs!$B$31*(1+$F935)^0*Inputs!$B$21+Inputs!$B$22*(1+Inputs!$B$23)^0</f>
        <v>12351.304971132544</v>
      </c>
      <c r="R935" s="36">
        <f>Inputs!$B$12*(1+$B935)^1*$C935+Inputs!$B$29*(1+$D935)^1*Inputs!$B$19+Inputs!$B$30*(1+$E935)^1*Inputs!$B$20+Inputs!$B$31*(1+$F935)^1*Inputs!$B$21+Inputs!$B$22*(1+Inputs!$B$23)^1</f>
        <v>14007.835100569839</v>
      </c>
      <c r="S935" s="36">
        <f>Inputs!$B$12*(1+$B935)^2*$C935+Inputs!$B$29*(1+$D935)^2*Inputs!$B$19+Inputs!$B$30*(1+$E935)^2*Inputs!$B$20+Inputs!$B$31*(1+$F935)^2*Inputs!$B$21+Inputs!$B$22*(1+Inputs!$B$23)^2</f>
        <v>16154.416263710893</v>
      </c>
      <c r="T935" s="36">
        <f>Inputs!$B$12*(1+$B935)^3*$C935+Inputs!$B$29*(1+$D935)^3*Inputs!$B$19+Inputs!$B$30*(1+$E935)^3*Inputs!$B$20+Inputs!$B$31*(1+$F935)^3*Inputs!$B$21+Inputs!$B$22*(1+Inputs!$B$23)^3</f>
        <v>18953.148595233506</v>
      </c>
      <c r="U935" s="36">
        <f>Inputs!$B$12*(1+$B935)^4*$C935+Inputs!$B$29*(1+$D935)^4*Inputs!$B$19+Inputs!$B$30*(1+$E935)^4*Inputs!$B$20+Inputs!$B$31*(1+$F935)^4*Inputs!$B$21+Inputs!$B$22*(1+Inputs!$B$23)^4</f>
        <v>22620.28813742799</v>
      </c>
      <c r="V935" s="35">
        <f>Inputs!$B$13/(Q935*(1-$G935))</f>
        <v>1.2449389536657041</v>
      </c>
      <c r="W935" s="36">
        <f>Inputs!$B$13</f>
        <v>12660</v>
      </c>
      <c r="X935" s="36">
        <f t="shared" si="143"/>
        <v>13426.540539866266</v>
      </c>
      <c r="Y935" s="36">
        <f t="shared" si="144"/>
        <v>14409.924443375379</v>
      </c>
      <c r="Z935" s="36">
        <f t="shared" si="145"/>
        <v>15646.217189321331</v>
      </c>
      <c r="AA935" s="36">
        <f t="shared" si="146"/>
        <v>17169.477594615833</v>
      </c>
      <c r="AB935" s="36">
        <f t="shared" si="147"/>
        <v>55214.376638839931</v>
      </c>
      <c r="AC935" s="36">
        <f t="shared" si="148"/>
        <v>221832.96437798213</v>
      </c>
      <c r="AD935" s="36">
        <f t="shared" si="149"/>
        <v>139591.29594435779</v>
      </c>
    </row>
    <row r="936" spans="1:30" ht="14.25" customHeight="1" x14ac:dyDescent="0.25">
      <c r="A936" s="16">
        <v>920</v>
      </c>
      <c r="B936" s="34">
        <v>0.46147040747865598</v>
      </c>
      <c r="C936" s="34">
        <v>5.34242501004773E-2</v>
      </c>
      <c r="D936" s="34">
        <v>3.8825469723125901E-2</v>
      </c>
      <c r="E936" s="34">
        <v>4.2070416897566097E-2</v>
      </c>
      <c r="F936" s="34">
        <v>2.0949836270526198E-3</v>
      </c>
      <c r="G936" s="34">
        <v>0.20068170139987199</v>
      </c>
      <c r="H936" s="35">
        <v>0.92910764297010295</v>
      </c>
      <c r="I936" s="34">
        <v>9.17799716494168E-2</v>
      </c>
      <c r="J936" s="34">
        <v>2.4273690772488699E-2</v>
      </c>
      <c r="K936" s="36">
        <f>Inputs!$B$12*(1+$B936)^4</f>
        <v>273723.03978825116</v>
      </c>
      <c r="L936" s="36">
        <f t="shared" si="140"/>
        <v>17368.820402013956</v>
      </c>
      <c r="M936" s="36">
        <f t="shared" si="141"/>
        <v>225732.46343833773</v>
      </c>
      <c r="N936" s="37">
        <f>M936/Inputs!$B$6</f>
        <v>344.10436499746606</v>
      </c>
      <c r="O936" s="38">
        <f>IF(N936&gt;Inputs!$B$4,1,0)</f>
        <v>0</v>
      </c>
      <c r="P936" s="34">
        <f t="shared" si="142"/>
        <v>6.7506280876928101E-2</v>
      </c>
      <c r="Q936" s="36">
        <f>Inputs!$B$12*(1+$B936)^0*$C936+Inputs!$B$29*(1+$D936)^0*Inputs!$B$19+Inputs!$B$30*(1+$E936)^0*Inputs!$B$20+Inputs!$B$31*(1+$F936)^0*Inputs!$B$21+Inputs!$B$22*(1+Inputs!$B$23)^0</f>
        <v>11227.499033455559</v>
      </c>
      <c r="R936" s="36">
        <f>Inputs!$B$12*(1+$B936)^1*$C936+Inputs!$B$29*(1+$D936)^1*Inputs!$B$19+Inputs!$B$30*(1+$E936)^1*Inputs!$B$20+Inputs!$B$31*(1+$F936)^1*Inputs!$B$21+Inputs!$B$22*(1+Inputs!$B$23)^1</f>
        <v>12880.863912773581</v>
      </c>
      <c r="S936" s="36">
        <f>Inputs!$B$12*(1+$B936)^2*$C936+Inputs!$B$29*(1+$D936)^2*Inputs!$B$19+Inputs!$B$30*(1+$E936)^2*Inputs!$B$20+Inputs!$B$31*(1+$F936)^2*Inputs!$B$21+Inputs!$B$22*(1+Inputs!$B$23)^2</f>
        <v>15224.211803029029</v>
      </c>
      <c r="T936" s="36">
        <f>Inputs!$B$12*(1+$B936)^3*$C936+Inputs!$B$29*(1+$D936)^3*Inputs!$B$19+Inputs!$B$30*(1+$E936)^3*Inputs!$B$20+Inputs!$B$31*(1+$F936)^3*Inputs!$B$21+Inputs!$B$22*(1+Inputs!$B$23)^3</f>
        <v>18572.868394991398</v>
      </c>
      <c r="U936" s="36">
        <f>Inputs!$B$12*(1+$B936)^4*$C936+Inputs!$B$29*(1+$D936)^4*Inputs!$B$19+Inputs!$B$30*(1+$E936)^4*Inputs!$B$20+Inputs!$B$31*(1+$F936)^4*Inputs!$B$21+Inputs!$B$22*(1+Inputs!$B$23)^4</f>
        <v>23387.539636318197</v>
      </c>
      <c r="V936" s="35">
        <f>Inputs!$B$13/(Q936*(1-$G936))</f>
        <v>1.410687844128941</v>
      </c>
      <c r="W936" s="36">
        <f>Inputs!$B$13</f>
        <v>12660</v>
      </c>
      <c r="X936" s="36">
        <f t="shared" si="143"/>
        <v>13284.738772246597</v>
      </c>
      <c r="Y936" s="36">
        <f t="shared" si="144"/>
        <v>14236.475200999103</v>
      </c>
      <c r="Z936" s="36">
        <f t="shared" si="145"/>
        <v>15580.532410254515</v>
      </c>
      <c r="AA936" s="36">
        <f t="shared" si="146"/>
        <v>17368.820402013956</v>
      </c>
      <c r="AB936" s="36">
        <f t="shared" si="147"/>
        <v>55842.960833391437</v>
      </c>
      <c r="AC936" s="36">
        <f t="shared" si="148"/>
        <v>263537.34121376614</v>
      </c>
      <c r="AD936" s="36">
        <f t="shared" si="149"/>
        <v>169889.50260494629</v>
      </c>
    </row>
    <row r="937" spans="1:30" ht="14.25" customHeight="1" x14ac:dyDescent="0.25">
      <c r="A937" s="16">
        <v>921</v>
      </c>
      <c r="B937" s="34">
        <v>0.25831763471817298</v>
      </c>
      <c r="C937" s="34">
        <v>8.2970782970027093E-2</v>
      </c>
      <c r="D937" s="34">
        <v>1.8990398681159801E-2</v>
      </c>
      <c r="E937" s="34">
        <v>4.0946164378214703E-2</v>
      </c>
      <c r="F937" s="34">
        <v>1.33008168075973E-2</v>
      </c>
      <c r="G937" s="34">
        <v>0.18554299895433901</v>
      </c>
      <c r="H937" s="35">
        <v>1.0339332910852399</v>
      </c>
      <c r="I937" s="34">
        <v>9.6112191528952298E-2</v>
      </c>
      <c r="J937" s="34">
        <v>2.1207982000088499E-2</v>
      </c>
      <c r="K937" s="36">
        <f>Inputs!$B$12*(1+$B937)^4</f>
        <v>150422.35465722517</v>
      </c>
      <c r="L937" s="36">
        <f t="shared" si="140"/>
        <v>17813.560260027767</v>
      </c>
      <c r="M937" s="36">
        <f t="shared" si="141"/>
        <v>209961.14562699111</v>
      </c>
      <c r="N937" s="37">
        <f>M937/Inputs!$B$6</f>
        <v>320.06272199236452</v>
      </c>
      <c r="O937" s="38">
        <f>IF(N937&gt;Inputs!$B$4,1,0)</f>
        <v>0</v>
      </c>
      <c r="P937" s="34">
        <f t="shared" si="142"/>
        <v>7.4904209528863799E-2</v>
      </c>
      <c r="Q937" s="36">
        <f>Inputs!$B$12*(1+$B937)^0*$C937+Inputs!$B$29*(1+$D937)^0*Inputs!$B$19+Inputs!$B$30*(1+$E937)^0*Inputs!$B$20+Inputs!$B$31*(1+$F937)^0*Inputs!$B$21+Inputs!$B$22*(1+Inputs!$B$23)^0</f>
        <v>13000.291005628547</v>
      </c>
      <c r="R937" s="36">
        <f>Inputs!$B$12*(1+$B937)^1*$C937+Inputs!$B$29*(1+$D937)^1*Inputs!$B$19+Inputs!$B$30*(1+$E937)^1*Inputs!$B$20+Inputs!$B$31*(1+$F937)^1*Inputs!$B$21+Inputs!$B$22*(1+Inputs!$B$23)^1</f>
        <v>14442.718874065376</v>
      </c>
      <c r="S937" s="36">
        <f>Inputs!$B$12*(1+$B937)^2*$C937+Inputs!$B$29*(1+$D937)^2*Inputs!$B$19+Inputs!$B$30*(1+$E937)^2*Inputs!$B$20+Inputs!$B$31*(1+$F937)^2*Inputs!$B$21+Inputs!$B$22*(1+Inputs!$B$23)^2</f>
        <v>16221.462022818334</v>
      </c>
      <c r="T937" s="36">
        <f>Inputs!$B$12*(1+$B937)^3*$C937+Inputs!$B$29*(1+$D937)^3*Inputs!$B$19+Inputs!$B$30*(1+$E937)^3*Inputs!$B$20+Inputs!$B$31*(1+$F937)^3*Inputs!$B$21+Inputs!$B$22*(1+Inputs!$B$23)^3</f>
        <v>18422.474034760344</v>
      </c>
      <c r="U937" s="36">
        <f>Inputs!$B$12*(1+$B937)^4*$C937+Inputs!$B$29*(1+$D937)^4*Inputs!$B$19+Inputs!$B$30*(1+$E937)^4*Inputs!$B$20+Inputs!$B$31*(1+$F937)^4*Inputs!$B$21+Inputs!$B$22*(1+Inputs!$B$23)^4</f>
        <v>21153.880528518162</v>
      </c>
      <c r="V937" s="35">
        <f>Inputs!$B$13/(Q937*(1-$G937))</f>
        <v>1.1956731337450841</v>
      </c>
      <c r="W937" s="36">
        <f>Inputs!$B$13</f>
        <v>12660</v>
      </c>
      <c r="X937" s="36">
        <f t="shared" si="143"/>
        <v>13589.036017420132</v>
      </c>
      <c r="Y937" s="36">
        <f t="shared" si="144"/>
        <v>14728.426997273433</v>
      </c>
      <c r="Z937" s="36">
        <f t="shared" si="145"/>
        <v>16120.157477308654</v>
      </c>
      <c r="AA937" s="36">
        <f t="shared" si="146"/>
        <v>17813.560260027767</v>
      </c>
      <c r="AB937" s="36">
        <f t="shared" si="147"/>
        <v>56469.8819541419</v>
      </c>
      <c r="AC937" s="36">
        <f t="shared" si="148"/>
        <v>242861.51659300298</v>
      </c>
      <c r="AD937" s="36">
        <f t="shared" si="149"/>
        <v>153491.26367284922</v>
      </c>
    </row>
    <row r="938" spans="1:30" ht="14.25" customHeight="1" x14ac:dyDescent="0.25">
      <c r="A938" s="16">
        <v>922</v>
      </c>
      <c r="B938" s="34">
        <v>0.403908508448591</v>
      </c>
      <c r="C938" s="34">
        <v>5.0748484369797002E-2</v>
      </c>
      <c r="D938" s="34">
        <v>7.9797063920656192E-3</v>
      </c>
      <c r="E938" s="34">
        <v>5.8131945476960697E-2</v>
      </c>
      <c r="F938" s="34">
        <v>-1.0274299277872299E-3</v>
      </c>
      <c r="G938" s="34">
        <v>0.188559778609875</v>
      </c>
      <c r="H938" s="35">
        <v>0.94942143231012899</v>
      </c>
      <c r="I938" s="34">
        <v>9.0619667452102495E-2</v>
      </c>
      <c r="J938" s="34">
        <v>2.0028037108559101E-2</v>
      </c>
      <c r="K938" s="36">
        <f>Inputs!$B$12*(1+$B938)^4</f>
        <v>233080.78645468317</v>
      </c>
      <c r="L938" s="36">
        <f t="shared" si="140"/>
        <v>15628.717433769076</v>
      </c>
      <c r="M938" s="36">
        <f t="shared" si="141"/>
        <v>199775.06857314141</v>
      </c>
      <c r="N938" s="37">
        <f>M938/Inputs!$B$6</f>
        <v>304.53516550783752</v>
      </c>
      <c r="O938" s="38">
        <f>IF(N938&gt;Inputs!$B$4,1,0)</f>
        <v>0</v>
      </c>
      <c r="P938" s="34">
        <f t="shared" si="142"/>
        <v>7.0591630343543391E-2</v>
      </c>
      <c r="Q938" s="36">
        <f>Inputs!$B$12*(1+$B938)^0*$C938+Inputs!$B$29*(1+$D938)^0*Inputs!$B$19+Inputs!$B$30*(1+$E938)^0*Inputs!$B$20+Inputs!$B$31*(1+$F938)^0*Inputs!$B$21+Inputs!$B$22*(1+Inputs!$B$23)^0</f>
        <v>11066.953089614741</v>
      </c>
      <c r="R938" s="36">
        <f>Inputs!$B$12*(1+$B938)^1*$C938+Inputs!$B$29*(1+$D938)^1*Inputs!$B$19+Inputs!$B$30*(1+$E938)^1*Inputs!$B$20+Inputs!$B$31*(1+$F938)^1*Inputs!$B$21+Inputs!$B$22*(1+Inputs!$B$23)^1</f>
        <v>12395.43383885271</v>
      </c>
      <c r="S938" s="36">
        <f>Inputs!$B$12*(1+$B938)^2*$C938+Inputs!$B$29*(1+$D938)^2*Inputs!$B$19+Inputs!$B$30*(1+$E938)^2*Inputs!$B$20+Inputs!$B$31*(1+$F938)^2*Inputs!$B$21+Inputs!$B$22*(1+Inputs!$B$23)^2</f>
        <v>14227.295363531855</v>
      </c>
      <c r="T938" s="36">
        <f>Inputs!$B$12*(1+$B938)^3*$C938+Inputs!$B$29*(1+$D938)^3*Inputs!$B$19+Inputs!$B$30*(1+$E938)^3*Inputs!$B$20+Inputs!$B$31*(1+$F938)^3*Inputs!$B$21+Inputs!$B$22*(1+Inputs!$B$23)^3</f>
        <v>16763.613062492761</v>
      </c>
      <c r="U938" s="36">
        <f>Inputs!$B$12*(1+$B938)^4*$C938+Inputs!$B$29*(1+$D938)^4*Inputs!$B$19+Inputs!$B$30*(1+$E938)^4*Inputs!$B$20+Inputs!$B$31*(1+$F938)^4*Inputs!$B$21+Inputs!$B$22*(1+Inputs!$B$23)^4</f>
        <v>20286.530440118091</v>
      </c>
      <c r="V938" s="35">
        <f>Inputs!$B$13/(Q938*(1-$G938))</f>
        <v>1.4097727303974814</v>
      </c>
      <c r="W938" s="36">
        <f>Inputs!$B$13</f>
        <v>12660</v>
      </c>
      <c r="X938" s="36">
        <f t="shared" si="143"/>
        <v>13022.139618966314</v>
      </c>
      <c r="Y938" s="36">
        <f t="shared" si="144"/>
        <v>13617.976111007236</v>
      </c>
      <c r="Z938" s="36">
        <f t="shared" si="145"/>
        <v>14480.16802056696</v>
      </c>
      <c r="AA938" s="36">
        <f t="shared" si="146"/>
        <v>15628.717433769076</v>
      </c>
      <c r="AB938" s="36">
        <f t="shared" si="147"/>
        <v>53417.3569922385</v>
      </c>
      <c r="AC938" s="36">
        <f t="shared" si="148"/>
        <v>225830.31287008495</v>
      </c>
      <c r="AD938" s="36">
        <f t="shared" si="149"/>
        <v>146357.71158090292</v>
      </c>
    </row>
    <row r="939" spans="1:30" ht="14.25" customHeight="1" x14ac:dyDescent="0.25">
      <c r="A939" s="16">
        <v>923</v>
      </c>
      <c r="B939" s="34">
        <v>0.192489437213372</v>
      </c>
      <c r="C939" s="34">
        <v>5.9340483988535302E-2</v>
      </c>
      <c r="D939" s="34">
        <v>4.6982858994260399E-2</v>
      </c>
      <c r="E939" s="34">
        <v>3.3095244343866403E-2</v>
      </c>
      <c r="F939" s="34">
        <v>3.51268401230063E-3</v>
      </c>
      <c r="G939" s="34">
        <v>0.187409256893832</v>
      </c>
      <c r="H939" s="35">
        <v>1.03324822750955</v>
      </c>
      <c r="I939" s="34">
        <v>9.0127661472776302E-2</v>
      </c>
      <c r="J939" s="34">
        <v>2.8731907152364199E-2</v>
      </c>
      <c r="K939" s="36">
        <f>Inputs!$B$12*(1+$B939)^4</f>
        <v>121330.33977203839</v>
      </c>
      <c r="L939" s="36">
        <f t="shared" si="140"/>
        <v>13443.069315792476</v>
      </c>
      <c r="M939" s="36">
        <f t="shared" si="141"/>
        <v>196847.52253703302</v>
      </c>
      <c r="N939" s="37">
        <f>M939/Inputs!$B$6</f>
        <v>300.07244289181864</v>
      </c>
      <c r="O939" s="38">
        <f>IF(N939&gt;Inputs!$B$4,1,0)</f>
        <v>0</v>
      </c>
      <c r="P939" s="34">
        <f t="shared" si="142"/>
        <v>6.1395754320412103E-2</v>
      </c>
      <c r="Q939" s="36">
        <f>Inputs!$B$12*(1+$B939)^0*$C939+Inputs!$B$29*(1+$D939)^0*Inputs!$B$19+Inputs!$B$30*(1+$E939)^0*Inputs!$B$20+Inputs!$B$31*(1+$F939)^0*Inputs!$B$21+Inputs!$B$22*(1+Inputs!$B$23)^0</f>
        <v>11582.473066739039</v>
      </c>
      <c r="R939" s="36">
        <f>Inputs!$B$12*(1+$B939)^1*$C939+Inputs!$B$29*(1+$D939)^1*Inputs!$B$19+Inputs!$B$30*(1+$E939)^1*Inputs!$B$20+Inputs!$B$31*(1+$F939)^1*Inputs!$B$21+Inputs!$B$22*(1+Inputs!$B$23)^1</f>
        <v>12452.737500810645</v>
      </c>
      <c r="S939" s="36">
        <f>Inputs!$B$12*(1+$B939)^2*$C939+Inputs!$B$29*(1+$D939)^2*Inputs!$B$19+Inputs!$B$30*(1+$E939)^2*Inputs!$B$20+Inputs!$B$31*(1+$F939)^2*Inputs!$B$21+Inputs!$B$22*(1+Inputs!$B$23)^2</f>
        <v>13462.940583352385</v>
      </c>
      <c r="T939" s="36">
        <f>Inputs!$B$12*(1+$B939)^3*$C939+Inputs!$B$29*(1+$D939)^3*Inputs!$B$19+Inputs!$B$30*(1+$E939)^3*Inputs!$B$20+Inputs!$B$31*(1+$F939)^3*Inputs!$B$21+Inputs!$B$22*(1+Inputs!$B$23)^3</f>
        <v>14638.847052400184</v>
      </c>
      <c r="U939" s="36">
        <f>Inputs!$B$12*(1+$B939)^4*$C939+Inputs!$B$29*(1+$D939)^4*Inputs!$B$19+Inputs!$B$30*(1+$E939)^4*Inputs!$B$20+Inputs!$B$31*(1+$F939)^4*Inputs!$B$21+Inputs!$B$22*(1+Inputs!$B$23)^4</f>
        <v>16011.126854820985</v>
      </c>
      <c r="V939" s="35">
        <f>Inputs!$B$13/(Q939*(1-$G939))</f>
        <v>1.3451184699773915</v>
      </c>
      <c r="W939" s="36">
        <f>Inputs!$B$13</f>
        <v>12660</v>
      </c>
      <c r="X939" s="36">
        <f t="shared" si="143"/>
        <v>12822.273719775765</v>
      </c>
      <c r="Y939" s="36">
        <f t="shared" si="144"/>
        <v>13009.500411549858</v>
      </c>
      <c r="Z939" s="36">
        <f t="shared" si="145"/>
        <v>13218.346956898391</v>
      </c>
      <c r="AA939" s="36">
        <f t="shared" si="146"/>
        <v>13443.069315792476</v>
      </c>
      <c r="AB939" s="36">
        <f t="shared" si="147"/>
        <v>50537.017462770033</v>
      </c>
      <c r="AC939" s="36">
        <f t="shared" si="148"/>
        <v>225248.70796511773</v>
      </c>
      <c r="AD939" s="36">
        <f t="shared" si="149"/>
        <v>146310.505074263</v>
      </c>
    </row>
    <row r="940" spans="1:30" ht="14.25" customHeight="1" x14ac:dyDescent="0.25">
      <c r="A940" s="16">
        <v>924</v>
      </c>
      <c r="B940" s="34">
        <v>0.315942599401632</v>
      </c>
      <c r="C940" s="34">
        <v>6.1321149104938098E-2</v>
      </c>
      <c r="D940" s="34">
        <v>4.5079315153909998E-2</v>
      </c>
      <c r="E940" s="34">
        <v>6.2219749914226997E-2</v>
      </c>
      <c r="F940" s="34">
        <v>2.9252965884296801E-2</v>
      </c>
      <c r="G940" s="34">
        <v>0.21417234739041099</v>
      </c>
      <c r="H940" s="35">
        <v>1.04029764485311</v>
      </c>
      <c r="I940" s="34">
        <v>0.10452198454645301</v>
      </c>
      <c r="J940" s="34">
        <v>2.2657398526921699E-2</v>
      </c>
      <c r="K940" s="36">
        <f>Inputs!$B$12*(1+$B940)^4</f>
        <v>179928.11681951524</v>
      </c>
      <c r="L940" s="36">
        <f t="shared" si="140"/>
        <v>16873.310715195905</v>
      </c>
      <c r="M940" s="36">
        <f t="shared" si="141"/>
        <v>182070.43309900211</v>
      </c>
      <c r="N940" s="37">
        <f>M940/Inputs!$B$6</f>
        <v>277.54639191921052</v>
      </c>
      <c r="O940" s="38">
        <f>IF(N940&gt;Inputs!$B$4,1,0)</f>
        <v>0</v>
      </c>
      <c r="P940" s="34">
        <f t="shared" si="142"/>
        <v>8.186458601953131E-2</v>
      </c>
      <c r="Q940" s="36">
        <f>Inputs!$B$12*(1+$B940)^0*$C940+Inputs!$B$29*(1+$D940)^0*Inputs!$B$19+Inputs!$B$30*(1+$E940)^0*Inputs!$B$20+Inputs!$B$31*(1+$F940)^0*Inputs!$B$21+Inputs!$B$22*(1+Inputs!$B$23)^0</f>
        <v>11701.312973723208</v>
      </c>
      <c r="R940" s="36">
        <f>Inputs!$B$12*(1+$B940)^1*$C940+Inputs!$B$29*(1+$D940)^1*Inputs!$B$19+Inputs!$B$30*(1+$E940)^1*Inputs!$B$20+Inputs!$B$31*(1+$F940)^1*Inputs!$B$21+Inputs!$B$22*(1+Inputs!$B$23)^1</f>
        <v>13231.666191713201</v>
      </c>
      <c r="S940" s="36">
        <f>Inputs!$B$12*(1+$B940)^2*$C940+Inputs!$B$29*(1+$D940)^2*Inputs!$B$19+Inputs!$B$30*(1+$E940)^2*Inputs!$B$20+Inputs!$B$31*(1+$F940)^2*Inputs!$B$21+Inputs!$B$22*(1+Inputs!$B$23)^2</f>
        <v>15147.496719485502</v>
      </c>
      <c r="T940" s="36">
        <f>Inputs!$B$12*(1+$B940)^3*$C940+Inputs!$B$29*(1+$D940)^3*Inputs!$B$19+Inputs!$B$30*(1+$E940)^3*Inputs!$B$20+Inputs!$B$31*(1+$F940)^3*Inputs!$B$21+Inputs!$B$22*(1+Inputs!$B$23)^3</f>
        <v>17565.796508413994</v>
      </c>
      <c r="U940" s="36">
        <f>Inputs!$B$12*(1+$B940)^4*$C940+Inputs!$B$29*(1+$D940)^4*Inputs!$B$19+Inputs!$B$30*(1+$E940)^4*Inputs!$B$20+Inputs!$B$31*(1+$F940)^4*Inputs!$B$21+Inputs!$B$22*(1+Inputs!$B$23)^4</f>
        <v>20640.270350120594</v>
      </c>
      <c r="V940" s="35">
        <f>Inputs!$B$13/(Q940*(1-$G940))</f>
        <v>1.3768029978510061</v>
      </c>
      <c r="W940" s="36">
        <f>Inputs!$B$13</f>
        <v>12660</v>
      </c>
      <c r="X940" s="36">
        <f t="shared" si="143"/>
        <v>13441.005242562504</v>
      </c>
      <c r="Y940" s="36">
        <f t="shared" si="144"/>
        <v>14385.763374443015</v>
      </c>
      <c r="Z940" s="36">
        <f t="shared" si="145"/>
        <v>15521.198558076519</v>
      </c>
      <c r="AA940" s="36">
        <f t="shared" si="146"/>
        <v>16873.310715195905</v>
      </c>
      <c r="AB940" s="36">
        <f t="shared" si="147"/>
        <v>53848.424484547068</v>
      </c>
      <c r="AC940" s="36">
        <f t="shared" si="148"/>
        <v>210782.42594938207</v>
      </c>
      <c r="AD940" s="36">
        <f t="shared" si="149"/>
        <v>128222.00861445504</v>
      </c>
    </row>
    <row r="941" spans="1:30" ht="14.25" customHeight="1" x14ac:dyDescent="0.25">
      <c r="A941" s="16">
        <v>925</v>
      </c>
      <c r="B941" s="34">
        <v>0.27755473618251802</v>
      </c>
      <c r="C941" s="34">
        <v>9.1722090731363295E-2</v>
      </c>
      <c r="D941" s="34">
        <v>1.8239358585587701E-2</v>
      </c>
      <c r="E941" s="34">
        <v>6.3960794654367895E-2</v>
      </c>
      <c r="F941" s="34">
        <v>3.8174404793367603E-2</v>
      </c>
      <c r="G941" s="34">
        <v>0.159145880349434</v>
      </c>
      <c r="H941" s="35">
        <v>1.04157107016734</v>
      </c>
      <c r="I941" s="34">
        <v>9.6932298960176896E-2</v>
      </c>
      <c r="J941" s="34">
        <v>2.6561947879125899E-2</v>
      </c>
      <c r="K941" s="36">
        <f>Inputs!$B$12*(1+$B941)^4</f>
        <v>159834.05427685802</v>
      </c>
      <c r="L941" s="36">
        <f t="shared" si="140"/>
        <v>21086.987356403639</v>
      </c>
      <c r="M941" s="36">
        <f t="shared" si="141"/>
        <v>255031.05438790735</v>
      </c>
      <c r="N941" s="37">
        <f>M941/Inputs!$B$6</f>
        <v>388.76685120107828</v>
      </c>
      <c r="O941" s="38">
        <f>IF(N941&gt;Inputs!$B$4,1,0)</f>
        <v>0</v>
      </c>
      <c r="P941" s="34">
        <f t="shared" si="142"/>
        <v>7.0370351081050997E-2</v>
      </c>
      <c r="Q941" s="36">
        <f>Inputs!$B$12*(1+$B941)^0*$C941+Inputs!$B$29*(1+$D941)^0*Inputs!$B$19+Inputs!$B$30*(1+$E941)^0*Inputs!$B$20+Inputs!$B$31*(1+$F941)^0*Inputs!$B$21+Inputs!$B$22*(1+Inputs!$B$23)^0</f>
        <v>13525.369471308721</v>
      </c>
      <c r="R941" s="36">
        <f>Inputs!$B$12*(1+$B941)^1*$C941+Inputs!$B$29*(1+$D941)^1*Inputs!$B$19+Inputs!$B$30*(1+$E941)^1*Inputs!$B$20+Inputs!$B$31*(1+$F941)^1*Inputs!$B$21+Inputs!$B$22*(1+Inputs!$B$23)^1</f>
        <v>15376.851257889517</v>
      </c>
      <c r="S941" s="36">
        <f>Inputs!$B$12*(1+$B941)^2*$C941+Inputs!$B$29*(1+$D941)^2*Inputs!$B$19+Inputs!$B$30*(1+$E941)^2*Inputs!$B$20+Inputs!$B$31*(1+$F941)^2*Inputs!$B$21+Inputs!$B$22*(1+Inputs!$B$23)^2</f>
        <v>17668.164379504047</v>
      </c>
      <c r="T941" s="36">
        <f>Inputs!$B$12*(1+$B941)^3*$C941+Inputs!$B$29*(1+$D941)^3*Inputs!$B$19+Inputs!$B$30*(1+$E941)^3*Inputs!$B$20+Inputs!$B$31*(1+$F941)^3*Inputs!$B$21+Inputs!$B$22*(1+Inputs!$B$23)^3</f>
        <v>20517.846120028888</v>
      </c>
      <c r="U941" s="36">
        <f>Inputs!$B$12*(1+$B941)^4*$C941+Inputs!$B$29*(1+$D941)^4*Inputs!$B$19+Inputs!$B$30*(1+$E941)^4*Inputs!$B$20+Inputs!$B$31*(1+$F941)^4*Inputs!$B$21+Inputs!$B$22*(1+Inputs!$B$23)^4</f>
        <v>24077.144131990488</v>
      </c>
      <c r="V941" s="35">
        <f>Inputs!$B$13/(Q941*(1-$G941))</f>
        <v>1.1131761985549504</v>
      </c>
      <c r="W941" s="36">
        <f>Inputs!$B$13</f>
        <v>12660</v>
      </c>
      <c r="X941" s="36">
        <f t="shared" si="143"/>
        <v>14161.563740786785</v>
      </c>
      <c r="Y941" s="36">
        <f t="shared" si="144"/>
        <v>16005.838505562173</v>
      </c>
      <c r="Z941" s="36">
        <f t="shared" si="145"/>
        <v>18278.563111859508</v>
      </c>
      <c r="AA941" s="36">
        <f t="shared" si="146"/>
        <v>21086.987356403639</v>
      </c>
      <c r="AB941" s="36">
        <f t="shared" si="147"/>
        <v>61339.421714719174</v>
      </c>
      <c r="AC941" s="36">
        <f t="shared" si="148"/>
        <v>307616.75169929984</v>
      </c>
      <c r="AD941" s="36">
        <f t="shared" si="149"/>
        <v>193691.63267318817</v>
      </c>
    </row>
    <row r="942" spans="1:30" ht="14.25" customHeight="1" x14ac:dyDescent="0.25">
      <c r="A942" s="16">
        <v>926</v>
      </c>
      <c r="B942" s="34">
        <v>0.25314260033027702</v>
      </c>
      <c r="C942" s="34">
        <v>8.70731782423914E-2</v>
      </c>
      <c r="D942" s="34">
        <v>2.1854442605388501E-2</v>
      </c>
      <c r="E942" s="34">
        <v>6.9390532228721505E-2</v>
      </c>
      <c r="F942" s="34">
        <v>2.5694057309331498E-3</v>
      </c>
      <c r="G942" s="34">
        <v>0.16946785690662</v>
      </c>
      <c r="H942" s="35">
        <v>0.99286816575447201</v>
      </c>
      <c r="I942" s="34">
        <v>9.2888482564435798E-2</v>
      </c>
      <c r="J942" s="34">
        <v>1.5858073206289701E-2</v>
      </c>
      <c r="K942" s="36">
        <f>Inputs!$B$12*(1+$B942)^4</f>
        <v>147963.03343597628</v>
      </c>
      <c r="L942" s="36">
        <f t="shared" si="140"/>
        <v>17922.229386648392</v>
      </c>
      <c r="M942" s="36">
        <f t="shared" si="141"/>
        <v>208770.39652616929</v>
      </c>
      <c r="N942" s="37">
        <f>M942/Inputs!$B$6</f>
        <v>318.24755568013614</v>
      </c>
      <c r="O942" s="38">
        <f>IF(N942&gt;Inputs!$B$4,1,0)</f>
        <v>0</v>
      </c>
      <c r="P942" s="34">
        <f t="shared" si="142"/>
        <v>7.703040935814609E-2</v>
      </c>
      <c r="Q942" s="36">
        <f>Inputs!$B$12*(1+$B942)^0*$C942+Inputs!$B$29*(1+$D942)^0*Inputs!$B$19+Inputs!$B$30*(1+$E942)^0*Inputs!$B$20+Inputs!$B$31*(1+$F942)^0*Inputs!$B$21+Inputs!$B$22*(1+Inputs!$B$23)^0</f>
        <v>13246.434721970407</v>
      </c>
      <c r="R942" s="36">
        <f>Inputs!$B$12*(1+$B942)^1*$C942+Inputs!$B$29*(1+$D942)^1*Inputs!$B$19+Inputs!$B$30*(1+$E942)^1*Inputs!$B$20+Inputs!$B$31*(1+$F942)^1*Inputs!$B$21+Inputs!$B$22*(1+Inputs!$B$23)^1</f>
        <v>14757.831577158609</v>
      </c>
      <c r="S942" s="36">
        <f>Inputs!$B$12*(1+$B942)^2*$C942+Inputs!$B$29*(1+$D942)^2*Inputs!$B$19+Inputs!$B$30*(1+$E942)^2*Inputs!$B$20+Inputs!$B$31*(1+$F942)^2*Inputs!$B$21+Inputs!$B$22*(1+Inputs!$B$23)^2</f>
        <v>16615.636153739797</v>
      </c>
      <c r="T942" s="36">
        <f>Inputs!$B$12*(1+$B942)^3*$C942+Inputs!$B$29*(1+$D942)^3*Inputs!$B$19+Inputs!$B$30*(1+$E942)^3*Inputs!$B$20+Inputs!$B$31*(1+$F942)^3*Inputs!$B$21+Inputs!$B$22*(1+Inputs!$B$23)^3</f>
        <v>18905.407973608504</v>
      </c>
      <c r="U942" s="36">
        <f>Inputs!$B$12*(1+$B942)^4*$C942+Inputs!$B$29*(1+$D942)^4*Inputs!$B$19+Inputs!$B$30*(1+$E942)^4*Inputs!$B$20+Inputs!$B$31*(1+$F942)^4*Inputs!$B$21+Inputs!$B$22*(1+Inputs!$B$23)^4</f>
        <v>21734.217072042</v>
      </c>
      <c r="V942" s="35">
        <f>Inputs!$B$13/(Q942*(1-$G942))</f>
        <v>1.1507427753127373</v>
      </c>
      <c r="W942" s="36">
        <f>Inputs!$B$13</f>
        <v>12660</v>
      </c>
      <c r="X942" s="36">
        <f t="shared" si="143"/>
        <v>13620.724108773427</v>
      </c>
      <c r="Y942" s="36">
        <f t="shared" si="144"/>
        <v>14790.72246508418</v>
      </c>
      <c r="Z942" s="36">
        <f t="shared" si="145"/>
        <v>16209.287134980599</v>
      </c>
      <c r="AA942" s="36">
        <f t="shared" si="146"/>
        <v>17922.229386648392</v>
      </c>
      <c r="AB942" s="36">
        <f t="shared" si="147"/>
        <v>57175.836711169424</v>
      </c>
      <c r="AC942" s="36">
        <f t="shared" si="148"/>
        <v>236353.94857675667</v>
      </c>
      <c r="AD942" s="36">
        <f t="shared" si="149"/>
        <v>151594.55981499987</v>
      </c>
    </row>
    <row r="943" spans="1:30" ht="14.25" customHeight="1" x14ac:dyDescent="0.25">
      <c r="A943" s="16">
        <v>927</v>
      </c>
      <c r="B943" s="34">
        <v>0.28550121431131598</v>
      </c>
      <c r="C943" s="34">
        <v>9.1089926191352893E-2</v>
      </c>
      <c r="D943" s="34">
        <v>1.8422910426926401E-2</v>
      </c>
      <c r="E943" s="34">
        <v>2.9495250476930499E-2</v>
      </c>
      <c r="F943" s="34">
        <v>1.1031403662232701E-3</v>
      </c>
      <c r="G943" s="34">
        <v>0.18028533343589201</v>
      </c>
      <c r="H943" s="35">
        <v>1.04980716989301</v>
      </c>
      <c r="I943" s="34">
        <v>0.103327297846627</v>
      </c>
      <c r="J943" s="34">
        <v>1.8986329262643899E-2</v>
      </c>
      <c r="K943" s="36">
        <f>Inputs!$B$12*(1+$B943)^4</f>
        <v>163848.02667750925</v>
      </c>
      <c r="L943" s="36">
        <f t="shared" si="140"/>
        <v>19996.983618345752</v>
      </c>
      <c r="M943" s="36">
        <f t="shared" si="141"/>
        <v>206190.67877577461</v>
      </c>
      <c r="N943" s="37">
        <f>M943/Inputs!$B$6</f>
        <v>314.31505910941252</v>
      </c>
      <c r="O943" s="38">
        <f>IF(N943&gt;Inputs!$B$4,1,0)</f>
        <v>0</v>
      </c>
      <c r="P943" s="34">
        <f t="shared" si="142"/>
        <v>8.43409685839831E-2</v>
      </c>
      <c r="Q943" s="36">
        <f>Inputs!$B$12*(1+$B943)^0*$C943+Inputs!$B$29*(1+$D943)^0*Inputs!$B$19+Inputs!$B$30*(1+$E943)^0*Inputs!$B$20+Inputs!$B$31*(1+$F943)^0*Inputs!$B$21+Inputs!$B$22*(1+Inputs!$B$23)^0</f>
        <v>13487.439598908095</v>
      </c>
      <c r="R943" s="36">
        <f>Inputs!$B$12*(1+$B943)^1*$C943+Inputs!$B$29*(1+$D943)^1*Inputs!$B$19+Inputs!$B$30*(1+$E943)^1*Inputs!$B$20+Inputs!$B$31*(1+$F943)^1*Inputs!$B$21+Inputs!$B$22*(1+Inputs!$B$23)^1</f>
        <v>15118.611020251159</v>
      </c>
      <c r="S943" s="36">
        <f>Inputs!$B$12*(1+$B943)^2*$C943+Inputs!$B$29*(1+$D943)^2*Inputs!$B$19+Inputs!$B$30*(1+$E943)^2*Inputs!$B$20+Inputs!$B$31*(1+$F943)^2*Inputs!$B$21+Inputs!$B$22*(1+Inputs!$B$23)^2</f>
        <v>17196.511005593999</v>
      </c>
      <c r="T943" s="36">
        <f>Inputs!$B$12*(1+$B943)^3*$C943+Inputs!$B$29*(1+$D943)^3*Inputs!$B$19+Inputs!$B$30*(1+$E943)^3*Inputs!$B$20+Inputs!$B$31*(1+$F943)^3*Inputs!$B$21+Inputs!$B$22*(1+Inputs!$B$23)^3</f>
        <v>19848.35030951137</v>
      </c>
      <c r="U943" s="36">
        <f>Inputs!$B$12*(1+$B943)^4*$C943+Inputs!$B$29*(1+$D943)^4*Inputs!$B$19+Inputs!$B$30*(1+$E943)^4*Inputs!$B$20+Inputs!$B$31*(1+$F943)^4*Inputs!$B$21+Inputs!$B$22*(1+Inputs!$B$23)^4</f>
        <v>23237.65237690982</v>
      </c>
      <c r="V943" s="35">
        <f>Inputs!$B$13/(Q943*(1-$G943))</f>
        <v>1.1450949179309884</v>
      </c>
      <c r="W943" s="36">
        <f>Inputs!$B$13</f>
        <v>12660</v>
      </c>
      <c r="X943" s="36">
        <f t="shared" si="143"/>
        <v>13895.876839678647</v>
      </c>
      <c r="Y943" s="36">
        <f t="shared" si="144"/>
        <v>15469.924836417384</v>
      </c>
      <c r="Z943" s="36">
        <f t="shared" si="145"/>
        <v>17467.928236430085</v>
      </c>
      <c r="AA943" s="36">
        <f t="shared" si="146"/>
        <v>19996.983618345752</v>
      </c>
      <c r="AB943" s="36">
        <f t="shared" si="147"/>
        <v>58425.383022948037</v>
      </c>
      <c r="AC943" s="36">
        <f t="shared" si="148"/>
        <v>241598.517016</v>
      </c>
      <c r="AD943" s="36">
        <f t="shared" si="149"/>
        <v>147765.29575282655</v>
      </c>
    </row>
    <row r="944" spans="1:30" ht="14.25" customHeight="1" x14ac:dyDescent="0.25">
      <c r="A944" s="16">
        <v>928</v>
      </c>
      <c r="B944" s="34">
        <v>0.36105124293364599</v>
      </c>
      <c r="C944" s="34">
        <v>6.3744262324050296E-2</v>
      </c>
      <c r="D944" s="34">
        <v>3.7531403473539199E-2</v>
      </c>
      <c r="E944" s="34">
        <v>3.27173371479643E-2</v>
      </c>
      <c r="F944" s="34">
        <v>8.3919809297855405E-3</v>
      </c>
      <c r="G944" s="34">
        <v>0.18474653469449201</v>
      </c>
      <c r="H944" s="35">
        <v>1.03286940095012</v>
      </c>
      <c r="I944" s="34">
        <v>0.109353153224961</v>
      </c>
      <c r="J944" s="34">
        <v>2.6170967790455999E-2</v>
      </c>
      <c r="K944" s="36">
        <f>Inputs!$B$12*(1+$B944)^4</f>
        <v>205896.59110730063</v>
      </c>
      <c r="L944" s="36">
        <f t="shared" si="140"/>
        <v>18424.337770313705</v>
      </c>
      <c r="M944" s="36">
        <f t="shared" si="141"/>
        <v>190302.00443471709</v>
      </c>
      <c r="N944" s="37">
        <f>M944/Inputs!$B$6</f>
        <v>290.09451895536142</v>
      </c>
      <c r="O944" s="38">
        <f>IF(N944&gt;Inputs!$B$4,1,0)</f>
        <v>0</v>
      </c>
      <c r="P944" s="34">
        <f t="shared" si="142"/>
        <v>8.3182185434505007E-2</v>
      </c>
      <c r="Q944" s="36">
        <f>Inputs!$B$12*(1+$B944)^0*$C944+Inputs!$B$29*(1+$D944)^0*Inputs!$B$19+Inputs!$B$30*(1+$E944)^0*Inputs!$B$20+Inputs!$B$31*(1+$F944)^0*Inputs!$B$21+Inputs!$B$22*(1+Inputs!$B$23)^0</f>
        <v>11846.699766869941</v>
      </c>
      <c r="R944" s="36">
        <f>Inputs!$B$12*(1+$B944)^1*$C944+Inputs!$B$29*(1+$D944)^1*Inputs!$B$19+Inputs!$B$30*(1+$E944)^1*Inputs!$B$20+Inputs!$B$31*(1+$F944)^1*Inputs!$B$21+Inputs!$B$22*(1+Inputs!$B$23)^1</f>
        <v>13402.408562927816</v>
      </c>
      <c r="S944" s="36">
        <f>Inputs!$B$12*(1+$B944)^2*$C944+Inputs!$B$29*(1+$D944)^2*Inputs!$B$19+Inputs!$B$30*(1+$E944)^2*Inputs!$B$20+Inputs!$B$31*(1+$F944)^2*Inputs!$B$21+Inputs!$B$22*(1+Inputs!$B$23)^2</f>
        <v>15462.273480981421</v>
      </c>
      <c r="T944" s="36">
        <f>Inputs!$B$12*(1+$B944)^3*$C944+Inputs!$B$29*(1+$D944)^3*Inputs!$B$19+Inputs!$B$30*(1+$E944)^3*Inputs!$B$20+Inputs!$B$31*(1+$F944)^3*Inputs!$B$21+Inputs!$B$22*(1+Inputs!$B$23)^3</f>
        <v>18206.508334249098</v>
      </c>
      <c r="U944" s="36">
        <f>Inputs!$B$12*(1+$B944)^4*$C944+Inputs!$B$29*(1+$D944)^4*Inputs!$B$19+Inputs!$B$30*(1+$E944)^4*Inputs!$B$20+Inputs!$B$31*(1+$F944)^4*Inputs!$B$21+Inputs!$B$22*(1+Inputs!$B$23)^4</f>
        <v>21880.3276882356</v>
      </c>
      <c r="V944" s="35">
        <f>Inputs!$B$13/(Q944*(1-$G944))</f>
        <v>1.3108218439876052</v>
      </c>
      <c r="W944" s="36">
        <f>Inputs!$B$13</f>
        <v>12660</v>
      </c>
      <c r="X944" s="36">
        <f t="shared" si="143"/>
        <v>13563.259279643369</v>
      </c>
      <c r="Y944" s="36">
        <f t="shared" si="144"/>
        <v>14771.901594686091</v>
      </c>
      <c r="Z944" s="36">
        <f t="shared" si="145"/>
        <v>16362.203267041752</v>
      </c>
      <c r="AA944" s="36">
        <f t="shared" si="146"/>
        <v>18424.337770313705</v>
      </c>
      <c r="AB944" s="36">
        <f t="shared" si="147"/>
        <v>55022.447148089072</v>
      </c>
      <c r="AC944" s="36">
        <f t="shared" si="148"/>
        <v>227290.50002596356</v>
      </c>
      <c r="AD944" s="36">
        <f t="shared" si="149"/>
        <v>135279.55728662803</v>
      </c>
    </row>
    <row r="945" spans="1:30" ht="14.25" customHeight="1" x14ac:dyDescent="0.25">
      <c r="A945" s="16">
        <v>929</v>
      </c>
      <c r="B945" s="34">
        <v>0.29741624973954101</v>
      </c>
      <c r="C945" s="34">
        <v>9.5886345049884802E-2</v>
      </c>
      <c r="D945" s="34">
        <v>2.1213580356474901E-2</v>
      </c>
      <c r="E945" s="34">
        <v>4.7545884338049502E-2</v>
      </c>
      <c r="F945" s="34">
        <v>1.0598994868120999E-2</v>
      </c>
      <c r="G945" s="34">
        <v>0.166536280830547</v>
      </c>
      <c r="H945" s="35">
        <v>1.1782908797598799</v>
      </c>
      <c r="I945" s="34">
        <v>0.103410292706965</v>
      </c>
      <c r="J945" s="34">
        <v>2.3605493611997899E-2</v>
      </c>
      <c r="K945" s="36">
        <f>Inputs!$B$12*(1+$B945)^4</f>
        <v>170007.69631947827</v>
      </c>
      <c r="L945" s="36">
        <f t="shared" si="140"/>
        <v>24581.713428747014</v>
      </c>
      <c r="M945" s="36">
        <f t="shared" si="141"/>
        <v>257818.04633599921</v>
      </c>
      <c r="N945" s="37">
        <f>M945/Inputs!$B$6</f>
        <v>393.01531453658419</v>
      </c>
      <c r="O945" s="38">
        <f>IF(N945&gt;Inputs!$B$4,1,0)</f>
        <v>0</v>
      </c>
      <c r="P945" s="34">
        <f t="shared" si="142"/>
        <v>7.9804799094967099E-2</v>
      </c>
      <c r="Q945" s="36">
        <f>Inputs!$B$12*(1+$B945)^0*$C945+Inputs!$B$29*(1+$D945)^0*Inputs!$B$19+Inputs!$B$30*(1+$E945)^0*Inputs!$B$20+Inputs!$B$31*(1+$F945)^0*Inputs!$B$21+Inputs!$B$22*(1+Inputs!$B$23)^0</f>
        <v>13775.22473042001</v>
      </c>
      <c r="R945" s="36">
        <f>Inputs!$B$12*(1+$B945)^1*$C945+Inputs!$B$29*(1+$D945)^1*Inputs!$B$19+Inputs!$B$30*(1+$E945)^1*Inputs!$B$20+Inputs!$B$31*(1+$F945)^1*Inputs!$B$21+Inputs!$B$22*(1+Inputs!$B$23)^1</f>
        <v>15654.481139604672</v>
      </c>
      <c r="S945" s="36">
        <f>Inputs!$B$12*(1+$B945)^2*$C945+Inputs!$B$29*(1+$D945)^2*Inputs!$B$19+Inputs!$B$30*(1+$E945)^2*Inputs!$B$20+Inputs!$B$31*(1+$F945)^2*Inputs!$B$21+Inputs!$B$22*(1+Inputs!$B$23)^2</f>
        <v>18048.239679270497</v>
      </c>
      <c r="T945" s="36">
        <f>Inputs!$B$12*(1+$B945)^3*$C945+Inputs!$B$29*(1+$D945)^3*Inputs!$B$19+Inputs!$B$30*(1+$E945)^3*Inputs!$B$20+Inputs!$B$31*(1+$F945)^3*Inputs!$B$21+Inputs!$B$22*(1+Inputs!$B$23)^3</f>
        <v>21108.101784639461</v>
      </c>
      <c r="U945" s="36">
        <f>Inputs!$B$12*(1+$B945)^4*$C945+Inputs!$B$29*(1+$D945)^4*Inputs!$B$19+Inputs!$B$30*(1+$E945)^4*Inputs!$B$20+Inputs!$B$31*(1+$F945)^4*Inputs!$B$21+Inputs!$B$22*(1+Inputs!$B$23)^4</f>
        <v>25030.696569656524</v>
      </c>
      <c r="V945" s="35">
        <f>Inputs!$B$13/(Q945*(1-$G945))</f>
        <v>1.1026769931645426</v>
      </c>
      <c r="W945" s="36">
        <f>Inputs!$B$13</f>
        <v>12660</v>
      </c>
      <c r="X945" s="36">
        <f t="shared" si="143"/>
        <v>14633.756144056739</v>
      </c>
      <c r="Y945" s="36">
        <f t="shared" si="144"/>
        <v>17155.790022868729</v>
      </c>
      <c r="Z945" s="36">
        <f t="shared" si="145"/>
        <v>20396.913711657304</v>
      </c>
      <c r="AA945" s="36">
        <f t="shared" si="146"/>
        <v>24581.713428747014</v>
      </c>
      <c r="AB945" s="36">
        <f t="shared" si="147"/>
        <v>65051.974725741224</v>
      </c>
      <c r="AC945" s="36">
        <f t="shared" si="148"/>
        <v>315294.03235660936</v>
      </c>
      <c r="AD945" s="36">
        <f t="shared" si="149"/>
        <v>192766.07161025799</v>
      </c>
    </row>
    <row r="946" spans="1:30" ht="14.25" customHeight="1" x14ac:dyDescent="0.25">
      <c r="A946" s="16">
        <v>930</v>
      </c>
      <c r="B946" s="34">
        <v>0.35241504432432302</v>
      </c>
      <c r="C946" s="34">
        <v>5.4946868145521702E-2</v>
      </c>
      <c r="D946" s="34">
        <v>4.88918751934138E-2</v>
      </c>
      <c r="E946" s="34">
        <v>2.7200942698895499E-2</v>
      </c>
      <c r="F946" s="34">
        <v>-6.3097771375019204E-3</v>
      </c>
      <c r="G946" s="34">
        <v>0.20932824722902399</v>
      </c>
      <c r="H946" s="35">
        <v>0.94518413229091502</v>
      </c>
      <c r="I946" s="34">
        <v>0.10027100927125</v>
      </c>
      <c r="J946" s="34">
        <v>3.0095004809157701E-2</v>
      </c>
      <c r="K946" s="36">
        <f>Inputs!$B$12*(1+$B946)^4</f>
        <v>200720.26575213051</v>
      </c>
      <c r="L946" s="36">
        <f t="shared" si="140"/>
        <v>14668.592575697781</v>
      </c>
      <c r="M946" s="36">
        <f t="shared" si="141"/>
        <v>184366.22031972755</v>
      </c>
      <c r="N946" s="37">
        <f>M946/Inputs!$B$6</f>
        <v>281.04606756056029</v>
      </c>
      <c r="O946" s="38">
        <f>IF(N946&gt;Inputs!$B$4,1,0)</f>
        <v>0</v>
      </c>
      <c r="P946" s="34">
        <f t="shared" si="142"/>
        <v>7.0176004462092295E-2</v>
      </c>
      <c r="Q946" s="36">
        <f>Inputs!$B$12*(1+$B946)^0*$C946+Inputs!$B$29*(1+$D946)^0*Inputs!$B$19+Inputs!$B$30*(1+$E946)^0*Inputs!$B$20+Inputs!$B$31*(1+$F946)^0*Inputs!$B$21+Inputs!$B$22*(1+Inputs!$B$23)^0</f>
        <v>11318.856116158222</v>
      </c>
      <c r="R946" s="36">
        <f>Inputs!$B$12*(1+$B946)^1*$C946+Inputs!$B$29*(1+$D946)^1*Inputs!$B$19+Inputs!$B$30*(1+$E946)^1*Inputs!$B$20+Inputs!$B$31*(1+$F946)^1*Inputs!$B$21+Inputs!$B$22*(1+Inputs!$B$23)^1</f>
        <v>12612.794716141376</v>
      </c>
      <c r="S946" s="36">
        <f>Inputs!$B$12*(1+$B946)^2*$C946+Inputs!$B$29*(1+$D946)^2*Inputs!$B$19+Inputs!$B$30*(1+$E946)^2*Inputs!$B$20+Inputs!$B$31*(1+$F946)^2*Inputs!$B$21+Inputs!$B$22*(1+Inputs!$B$23)^2</f>
        <v>14324.037952433522</v>
      </c>
      <c r="T946" s="36">
        <f>Inputs!$B$12*(1+$B946)^3*$C946+Inputs!$B$29*(1+$D946)^3*Inputs!$B$19+Inputs!$B$30*(1+$E946)^3*Inputs!$B$20+Inputs!$B$31*(1+$F946)^3*Inputs!$B$21+Inputs!$B$22*(1+Inputs!$B$23)^3</f>
        <v>16597.255721936315</v>
      </c>
      <c r="U946" s="36">
        <f>Inputs!$B$12*(1+$B946)^4*$C946+Inputs!$B$29*(1+$D946)^4*Inputs!$B$19+Inputs!$B$30*(1+$E946)^4*Inputs!$B$20+Inputs!$B$31*(1+$F946)^4*Inputs!$B$21+Inputs!$B$22*(1+Inputs!$B$23)^4</f>
        <v>19627.988748058742</v>
      </c>
      <c r="V946" s="35">
        <f>Inputs!$B$13/(Q946*(1-$G946))</f>
        <v>1.4146041986967324</v>
      </c>
      <c r="W946" s="36">
        <f>Inputs!$B$13</f>
        <v>12660</v>
      </c>
      <c r="X946" s="36">
        <f t="shared" si="143"/>
        <v>12936.921904206656</v>
      </c>
      <c r="Y946" s="36">
        <f t="shared" si="144"/>
        <v>13363.023749064381</v>
      </c>
      <c r="Z946" s="36">
        <f t="shared" si="145"/>
        <v>13943.681352586131</v>
      </c>
      <c r="AA946" s="36">
        <f t="shared" si="146"/>
        <v>14668.592575697781</v>
      </c>
      <c r="AB946" s="36">
        <f t="shared" si="147"/>
        <v>50836.253953306747</v>
      </c>
      <c r="AC946" s="36">
        <f t="shared" si="148"/>
        <v>215316.38992027726</v>
      </c>
      <c r="AD946" s="36">
        <f t="shared" si="149"/>
        <v>133529.96636642082</v>
      </c>
    </row>
    <row r="947" spans="1:30" ht="14.25" customHeight="1" x14ac:dyDescent="0.25">
      <c r="A947" s="16">
        <v>931</v>
      </c>
      <c r="B947" s="34">
        <v>0.38028278823970002</v>
      </c>
      <c r="C947" s="34">
        <v>5.6945874231148101E-2</v>
      </c>
      <c r="D947" s="34">
        <v>4.2386194161693098E-2</v>
      </c>
      <c r="E947" s="34">
        <v>2.3409130982524201E-2</v>
      </c>
      <c r="F947" s="34">
        <v>-2.3878395911084401E-3</v>
      </c>
      <c r="G947" s="34">
        <v>0.194103421391815</v>
      </c>
      <c r="H947" s="35">
        <v>0.94923954553748602</v>
      </c>
      <c r="I947" s="34">
        <v>0.106228407586031</v>
      </c>
      <c r="J947" s="34">
        <v>1.9055596731992398E-2</v>
      </c>
      <c r="K947" s="36">
        <f>Inputs!$B$12*(1+$B947)^4</f>
        <v>217782.78151821074</v>
      </c>
      <c r="L947" s="36">
        <f t="shared" si="140"/>
        <v>16012.415606073315</v>
      </c>
      <c r="M947" s="36">
        <f t="shared" si="141"/>
        <v>164916.21395765597</v>
      </c>
      <c r="N947" s="37">
        <f>M947/Inputs!$B$6</f>
        <v>251.39666761837802</v>
      </c>
      <c r="O947" s="38">
        <f>IF(N947&gt;Inputs!$B$4,1,0)</f>
        <v>0</v>
      </c>
      <c r="P947" s="34">
        <f t="shared" si="142"/>
        <v>8.7172810854038607E-2</v>
      </c>
      <c r="Q947" s="36">
        <f>Inputs!$B$12*(1+$B947)^0*$C947+Inputs!$B$29*(1+$D947)^0*Inputs!$B$19+Inputs!$B$30*(1+$E947)^0*Inputs!$B$20+Inputs!$B$31*(1+$F947)^0*Inputs!$B$21+Inputs!$B$22*(1+Inputs!$B$23)^0</f>
        <v>11438.796481295809</v>
      </c>
      <c r="R947" s="36">
        <f>Inputs!$B$12*(1+$B947)^1*$C947+Inputs!$B$29*(1+$D947)^1*Inputs!$B$19+Inputs!$B$30*(1+$E947)^1*Inputs!$B$20+Inputs!$B$31*(1+$F947)^1*Inputs!$B$21+Inputs!$B$22*(1+Inputs!$B$23)^1</f>
        <v>12856.940799513355</v>
      </c>
      <c r="S947" s="36">
        <f>Inputs!$B$12*(1+$B947)^2*$C947+Inputs!$B$29*(1+$D947)^2*Inputs!$B$19+Inputs!$B$30*(1+$E947)^2*Inputs!$B$20+Inputs!$B$31*(1+$F947)^2*Inputs!$B$21+Inputs!$B$22*(1+Inputs!$B$23)^2</f>
        <v>14774.456732807965</v>
      </c>
      <c r="T947" s="36">
        <f>Inputs!$B$12*(1+$B947)^3*$C947+Inputs!$B$29*(1+$D947)^3*Inputs!$B$19+Inputs!$B$30*(1+$E947)^3*Inputs!$B$20+Inputs!$B$31*(1+$F947)^3*Inputs!$B$21+Inputs!$B$22*(1+Inputs!$B$23)^3</f>
        <v>17379.468445898252</v>
      </c>
      <c r="U947" s="36">
        <f>Inputs!$B$12*(1+$B947)^4*$C947+Inputs!$B$29*(1+$D947)^4*Inputs!$B$19+Inputs!$B$30*(1+$E947)^4*Inputs!$B$20+Inputs!$B$31*(1+$F947)^4*Inputs!$B$21+Inputs!$B$22*(1+Inputs!$B$23)^4</f>
        <v>20931.56588758203</v>
      </c>
      <c r="V947" s="35">
        <f>Inputs!$B$13/(Q947*(1-$G947))</f>
        <v>1.3733273227877818</v>
      </c>
      <c r="W947" s="36">
        <f>Inputs!$B$13</f>
        <v>12660</v>
      </c>
      <c r="X947" s="36">
        <f t="shared" si="143"/>
        <v>13131.013088071713</v>
      </c>
      <c r="Y947" s="36">
        <f t="shared" si="144"/>
        <v>13827.035038025335</v>
      </c>
      <c r="Z947" s="36">
        <f t="shared" si="145"/>
        <v>14780.049578301974</v>
      </c>
      <c r="AA947" s="36">
        <f t="shared" si="146"/>
        <v>16012.415606073315</v>
      </c>
      <c r="AB947" s="36">
        <f t="shared" si="147"/>
        <v>51923.705977613259</v>
      </c>
      <c r="AC947" s="36">
        <f t="shared" si="148"/>
        <v>187186.13729101449</v>
      </c>
      <c r="AD947" s="36">
        <f t="shared" si="149"/>
        <v>112992.5079800427</v>
      </c>
    </row>
    <row r="948" spans="1:30" ht="14.25" customHeight="1" x14ac:dyDescent="0.25">
      <c r="A948" s="16">
        <v>932</v>
      </c>
      <c r="B948" s="34">
        <v>0.45578646244006998</v>
      </c>
      <c r="C948" s="34">
        <v>8.0732053943408696E-2</v>
      </c>
      <c r="D948" s="34">
        <v>3.2780926349807803E-2</v>
      </c>
      <c r="E948" s="34">
        <v>2.24404238378779E-2</v>
      </c>
      <c r="F948" s="34">
        <v>9.86866688671564E-3</v>
      </c>
      <c r="G948" s="34">
        <v>0.213537115424037</v>
      </c>
      <c r="H948" s="35">
        <v>1.11113968689016</v>
      </c>
      <c r="I948" s="34">
        <v>9.2024728299276104E-2</v>
      </c>
      <c r="J948" s="34">
        <v>2.6325412391413599E-2</v>
      </c>
      <c r="K948" s="36">
        <f>Inputs!$B$12*(1+$B948)^4</f>
        <v>269489.56685983285</v>
      </c>
      <c r="L948" s="36">
        <f t="shared" si="140"/>
        <v>26528.896333245666</v>
      </c>
      <c r="M948" s="36">
        <f t="shared" si="141"/>
        <v>335813.64092876716</v>
      </c>
      <c r="N948" s="37">
        <f>M948/Inputs!$B$6</f>
        <v>511.91103800116946</v>
      </c>
      <c r="O948" s="38">
        <f>IF(N948&gt;Inputs!$B$4,1,0)</f>
        <v>1</v>
      </c>
      <c r="P948" s="34">
        <f t="shared" si="142"/>
        <v>6.5699315907862502E-2</v>
      </c>
      <c r="Q948" s="36">
        <f>Inputs!$B$12*(1+$B948)^0*$C948+Inputs!$B$29*(1+$D948)^0*Inputs!$B$19+Inputs!$B$30*(1+$E948)^0*Inputs!$B$20+Inputs!$B$31*(1+$F948)^0*Inputs!$B$21+Inputs!$B$22*(1+Inputs!$B$23)^0</f>
        <v>12865.967264031442</v>
      </c>
      <c r="R948" s="36">
        <f>Inputs!$B$12*(1+$B948)^1*$C948+Inputs!$B$29*(1+$D948)^1*Inputs!$B$19+Inputs!$B$30*(1+$E948)^1*Inputs!$B$20+Inputs!$B$31*(1+$F948)^1*Inputs!$B$21+Inputs!$B$22*(1+Inputs!$B$23)^1</f>
        <v>15213.768978726137</v>
      </c>
      <c r="S948" s="36">
        <f>Inputs!$B$12*(1+$B948)^2*$C948+Inputs!$B$29*(1+$D948)^2*Inputs!$B$19+Inputs!$B$30*(1+$E948)^2*Inputs!$B$20+Inputs!$B$31*(1+$F948)^2*Inputs!$B$21+Inputs!$B$22*(1+Inputs!$B$23)^2</f>
        <v>18571.032108380994</v>
      </c>
      <c r="T948" s="36">
        <f>Inputs!$B$12*(1+$B948)^3*$C948+Inputs!$B$29*(1+$D948)^3*Inputs!$B$19+Inputs!$B$30*(1+$E948)^3*Inputs!$B$20+Inputs!$B$31*(1+$F948)^3*Inputs!$B$21+Inputs!$B$22*(1+Inputs!$B$23)^3</f>
        <v>23396.493588405705</v>
      </c>
      <c r="U948" s="36">
        <f>Inputs!$B$12*(1+$B948)^4*$C948+Inputs!$B$29*(1+$D948)^4*Inputs!$B$19+Inputs!$B$30*(1+$E948)^4*Inputs!$B$20+Inputs!$B$31*(1+$F948)^4*Inputs!$B$21+Inputs!$B$22*(1+Inputs!$B$23)^4</f>
        <v>30357.939498496446</v>
      </c>
      <c r="V948" s="35">
        <f>Inputs!$B$13/(Q948*(1-$G948))</f>
        <v>1.2511605196559525</v>
      </c>
      <c r="W948" s="36">
        <f>Inputs!$B$13</f>
        <v>12660</v>
      </c>
      <c r="X948" s="36">
        <f t="shared" si="143"/>
        <v>14551.376909429564</v>
      </c>
      <c r="Y948" s="36">
        <f t="shared" si="144"/>
        <v>17251.20217813284</v>
      </c>
      <c r="Z948" s="36">
        <f t="shared" si="145"/>
        <v>21089.609154787824</v>
      </c>
      <c r="AA948" s="36">
        <f t="shared" si="146"/>
        <v>26528.896333245666</v>
      </c>
      <c r="AB948" s="36">
        <f t="shared" si="147"/>
        <v>68955.133056105566</v>
      </c>
      <c r="AC948" s="36">
        <f t="shared" si="148"/>
        <v>414422.58710412268</v>
      </c>
      <c r="AD948" s="36">
        <f t="shared" si="149"/>
        <v>266858.50787266158</v>
      </c>
    </row>
    <row r="949" spans="1:30" ht="14.25" customHeight="1" x14ac:dyDescent="0.25">
      <c r="A949" s="16">
        <v>933</v>
      </c>
      <c r="B949" s="34">
        <v>0.34162631704298702</v>
      </c>
      <c r="C949" s="34">
        <v>7.74253294752454E-2</v>
      </c>
      <c r="D949" s="34">
        <v>4.0110852003770398E-3</v>
      </c>
      <c r="E949" s="34">
        <v>4.67918530638263E-2</v>
      </c>
      <c r="F949" s="34">
        <v>2.2347294325704499E-3</v>
      </c>
      <c r="G949" s="34">
        <v>0.214611853907134</v>
      </c>
      <c r="H949" s="35">
        <v>1.0094114039189901</v>
      </c>
      <c r="I949" s="34">
        <v>0.103227637678919</v>
      </c>
      <c r="J949" s="34">
        <v>2.7291329576719599E-2</v>
      </c>
      <c r="K949" s="36">
        <f>Inputs!$B$12*(1+$B949)^4</f>
        <v>194391.61380022793</v>
      </c>
      <c r="L949" s="36">
        <f t="shared" si="140"/>
        <v>18536.615838693724</v>
      </c>
      <c r="M949" s="36">
        <f t="shared" si="141"/>
        <v>209545.82301735849</v>
      </c>
      <c r="N949" s="37">
        <f>M949/Inputs!$B$6</f>
        <v>319.4296082581684</v>
      </c>
      <c r="O949" s="38">
        <f>IF(N949&gt;Inputs!$B$4,1,0)</f>
        <v>0</v>
      </c>
      <c r="P949" s="34">
        <f t="shared" si="142"/>
        <v>7.5936308102199396E-2</v>
      </c>
      <c r="Q949" s="36">
        <f>Inputs!$B$12*(1+$B949)^0*$C949+Inputs!$B$29*(1+$D949)^0*Inputs!$B$19+Inputs!$B$30*(1+$E949)^0*Inputs!$B$20+Inputs!$B$31*(1+$F949)^0*Inputs!$B$21+Inputs!$B$22*(1+Inputs!$B$23)^0</f>
        <v>12667.563795941645</v>
      </c>
      <c r="R949" s="36">
        <f>Inputs!$B$12*(1+$B949)^1*$C949+Inputs!$B$29*(1+$D949)^1*Inputs!$B$19+Inputs!$B$30*(1+$E949)^1*Inputs!$B$20+Inputs!$B$31*(1+$F949)^1*Inputs!$B$21+Inputs!$B$22*(1+Inputs!$B$23)^1</f>
        <v>14326.374654715757</v>
      </c>
      <c r="S949" s="36">
        <f>Inputs!$B$12*(1+$B949)^2*$C949+Inputs!$B$29*(1+$D949)^2*Inputs!$B$19+Inputs!$B$30*(1+$E949)^2*Inputs!$B$20+Inputs!$B$31*(1+$F949)^2*Inputs!$B$21+Inputs!$B$22*(1+Inputs!$B$23)^2</f>
        <v>16530.859225148943</v>
      </c>
      <c r="T949" s="36">
        <f>Inputs!$B$12*(1+$B949)^3*$C949+Inputs!$B$29*(1+$D949)^3*Inputs!$B$19+Inputs!$B$30*(1+$E949)^3*Inputs!$B$20+Inputs!$B$31*(1+$F949)^3*Inputs!$B$21+Inputs!$B$22*(1+Inputs!$B$23)^3</f>
        <v>19466.433017240059</v>
      </c>
      <c r="U949" s="36">
        <f>Inputs!$B$12*(1+$B949)^4*$C949+Inputs!$B$29*(1+$D949)^4*Inputs!$B$19+Inputs!$B$30*(1+$E949)^4*Inputs!$B$20+Inputs!$B$31*(1+$F949)^4*Inputs!$B$21+Inputs!$B$22*(1+Inputs!$B$23)^4</f>
        <v>23381.797796124301</v>
      </c>
      <c r="V949" s="35">
        <f>Inputs!$B$13/(Q949*(1-$G949))</f>
        <v>1.2724955239993243</v>
      </c>
      <c r="W949" s="36">
        <f>Inputs!$B$13</f>
        <v>12660</v>
      </c>
      <c r="X949" s="36">
        <f t="shared" si="143"/>
        <v>13577.780221216017</v>
      </c>
      <c r="Y949" s="36">
        <f t="shared" si="144"/>
        <v>14813.159560290438</v>
      </c>
      <c r="Z949" s="36">
        <f t="shared" si="145"/>
        <v>16438.147847646163</v>
      </c>
      <c r="AA949" s="36">
        <f t="shared" si="146"/>
        <v>18536.615838693724</v>
      </c>
      <c r="AB949" s="36">
        <f t="shared" si="147"/>
        <v>56102.170399991475</v>
      </c>
      <c r="AC949" s="36">
        <f t="shared" si="148"/>
        <v>250769.43041734491</v>
      </c>
      <c r="AD949" s="36">
        <f t="shared" si="149"/>
        <v>153443.65261736701</v>
      </c>
    </row>
    <row r="950" spans="1:30" ht="14.25" customHeight="1" x14ac:dyDescent="0.25">
      <c r="A950" s="16">
        <v>934</v>
      </c>
      <c r="B950" s="34">
        <v>0.29377574052358102</v>
      </c>
      <c r="C950" s="34">
        <v>9.0336310485284704E-2</v>
      </c>
      <c r="D950" s="34">
        <v>4.55295104281161E-2</v>
      </c>
      <c r="E950" s="34">
        <v>5.6614081109093897E-2</v>
      </c>
      <c r="F950" s="34">
        <v>2.4748841165917801E-2</v>
      </c>
      <c r="G950" s="34">
        <v>0.18584269276336701</v>
      </c>
      <c r="H950" s="35">
        <v>0.99094169206466798</v>
      </c>
      <c r="I950" s="34">
        <v>9.4470209528361895E-2</v>
      </c>
      <c r="J950" s="34">
        <v>2.61820591608302E-2</v>
      </c>
      <c r="K950" s="36">
        <f>Inputs!$B$12*(1+$B950)^4</f>
        <v>168107.5675901483</v>
      </c>
      <c r="L950" s="36">
        <f t="shared" si="140"/>
        <v>19883.048826256938</v>
      </c>
      <c r="M950" s="36">
        <f t="shared" si="141"/>
        <v>250185.82654404084</v>
      </c>
      <c r="N950" s="37">
        <f>M950/Inputs!$B$6</f>
        <v>381.38083314640375</v>
      </c>
      <c r="O950" s="38">
        <f>IF(N950&gt;Inputs!$B$4,1,0)</f>
        <v>0</v>
      </c>
      <c r="P950" s="34">
        <f t="shared" si="142"/>
        <v>6.8288150367531691E-2</v>
      </c>
      <c r="Q950" s="36">
        <f>Inputs!$B$12*(1+$B950)^0*$C950+Inputs!$B$29*(1+$D950)^0*Inputs!$B$19+Inputs!$B$30*(1+$E950)^0*Inputs!$B$20+Inputs!$B$31*(1+$F950)^0*Inputs!$B$21+Inputs!$B$22*(1+Inputs!$B$23)^0</f>
        <v>13442.222656544003</v>
      </c>
      <c r="R950" s="36">
        <f>Inputs!$B$12*(1+$B950)^1*$C950+Inputs!$B$29*(1+$D950)^1*Inputs!$B$19+Inputs!$B$30*(1+$E950)^1*Inputs!$B$20+Inputs!$B$31*(1+$F950)^1*Inputs!$B$21+Inputs!$B$22*(1+Inputs!$B$23)^1</f>
        <v>15369.541452830548</v>
      </c>
      <c r="S950" s="36">
        <f>Inputs!$B$12*(1+$B950)^2*$C950+Inputs!$B$29*(1+$D950)^2*Inputs!$B$19+Inputs!$B$30*(1+$E950)^2*Inputs!$B$20+Inputs!$B$31*(1+$F950)^2*Inputs!$B$21+Inputs!$B$22*(1+Inputs!$B$23)^2</f>
        <v>17780.222699844104</v>
      </c>
      <c r="T950" s="36">
        <f>Inputs!$B$12*(1+$B950)^3*$C950+Inputs!$B$29*(1+$D950)^3*Inputs!$B$19+Inputs!$B$30*(1+$E950)^3*Inputs!$B$20+Inputs!$B$31*(1+$F950)^3*Inputs!$B$21+Inputs!$B$22*(1+Inputs!$B$23)^3</f>
        <v>20812.463183528685</v>
      </c>
      <c r="U950" s="36">
        <f>Inputs!$B$12*(1+$B950)^4*$C950+Inputs!$B$29*(1+$D950)^4*Inputs!$B$19+Inputs!$B$30*(1+$E950)^4*Inputs!$B$20+Inputs!$B$31*(1+$F950)^4*Inputs!$B$21+Inputs!$B$22*(1+Inputs!$B$23)^4</f>
        <v>24644.871209677545</v>
      </c>
      <c r="V950" s="35">
        <f>Inputs!$B$13/(Q950*(1-$G950))</f>
        <v>1.1567893877479991</v>
      </c>
      <c r="W950" s="36">
        <f>Inputs!$B$13</f>
        <v>12660</v>
      </c>
      <c r="X950" s="36">
        <f t="shared" si="143"/>
        <v>13956.342926587933</v>
      </c>
      <c r="Y950" s="36">
        <f t="shared" si="144"/>
        <v>15545.168274157681</v>
      </c>
      <c r="Z950" s="36">
        <f t="shared" si="145"/>
        <v>17493.685908991647</v>
      </c>
      <c r="AA950" s="36">
        <f t="shared" si="146"/>
        <v>19883.048826256938</v>
      </c>
      <c r="AB950" s="36">
        <f t="shared" si="147"/>
        <v>59928.091625054563</v>
      </c>
      <c r="AC950" s="36">
        <f t="shared" si="148"/>
        <v>298787.2402036062</v>
      </c>
      <c r="AD950" s="36">
        <f t="shared" si="149"/>
        <v>190257.73491898627</v>
      </c>
    </row>
    <row r="951" spans="1:30" ht="14.25" customHeight="1" x14ac:dyDescent="0.25">
      <c r="A951" s="16">
        <v>935</v>
      </c>
      <c r="B951" s="34">
        <v>0.27884665026530298</v>
      </c>
      <c r="C951" s="34">
        <v>8.4580141388559099E-2</v>
      </c>
      <c r="D951" s="34">
        <v>3.7863400526697802E-2</v>
      </c>
      <c r="E951" s="34">
        <v>3.3316515425429599E-2</v>
      </c>
      <c r="F951" s="34">
        <v>2.0695074286965501E-2</v>
      </c>
      <c r="G951" s="34">
        <v>0.20575196821414199</v>
      </c>
      <c r="H951" s="35">
        <v>1.12484573708257</v>
      </c>
      <c r="I951" s="34">
        <v>8.7838921625133598E-2</v>
      </c>
      <c r="J951" s="34">
        <v>2.70088710519251E-2</v>
      </c>
      <c r="K951" s="36">
        <f>Inputs!$B$12*(1+$B951)^4</f>
        <v>160481.55779321445</v>
      </c>
      <c r="L951" s="36">
        <f t="shared" si="140"/>
        <v>20166.519773819055</v>
      </c>
      <c r="M951" s="36">
        <f t="shared" si="141"/>
        <v>284919.80163573165</v>
      </c>
      <c r="N951" s="37">
        <f>M951/Inputs!$B$6</f>
        <v>434.32896590812754</v>
      </c>
      <c r="O951" s="38">
        <f>IF(N951&gt;Inputs!$B$4,1,0)</f>
        <v>1</v>
      </c>
      <c r="P951" s="34">
        <f t="shared" si="142"/>
        <v>6.0830050573208498E-2</v>
      </c>
      <c r="Q951" s="36">
        <f>Inputs!$B$12*(1+$B951)^0*$C951+Inputs!$B$29*(1+$D951)^0*Inputs!$B$19+Inputs!$B$30*(1+$E951)^0*Inputs!$B$20+Inputs!$B$31*(1+$F951)^0*Inputs!$B$21+Inputs!$B$22*(1+Inputs!$B$23)^0</f>
        <v>13096.852510740468</v>
      </c>
      <c r="R951" s="36">
        <f>Inputs!$B$12*(1+$B951)^1*$C951+Inputs!$B$29*(1+$D951)^1*Inputs!$B$19+Inputs!$B$30*(1+$E951)^1*Inputs!$B$20+Inputs!$B$31*(1+$F951)^1*Inputs!$B$21+Inputs!$B$22*(1+Inputs!$B$23)^1</f>
        <v>14744.880152093698</v>
      </c>
      <c r="S951" s="36">
        <f>Inputs!$B$12*(1+$B951)^2*$C951+Inputs!$B$29*(1+$D951)^2*Inputs!$B$19+Inputs!$B$30*(1+$E951)^2*Inputs!$B$20+Inputs!$B$31*(1+$F951)^2*Inputs!$B$21+Inputs!$B$22*(1+Inputs!$B$23)^2</f>
        <v>16794.880374368546</v>
      </c>
      <c r="T951" s="36">
        <f>Inputs!$B$12*(1+$B951)^3*$C951+Inputs!$B$29*(1+$D951)^3*Inputs!$B$19+Inputs!$B$30*(1+$E951)^3*Inputs!$B$20+Inputs!$B$31*(1+$F951)^3*Inputs!$B$21+Inputs!$B$22*(1+Inputs!$B$23)^3</f>
        <v>19357.134204747817</v>
      </c>
      <c r="U951" s="36">
        <f>Inputs!$B$12*(1+$B951)^4*$C951+Inputs!$B$29*(1+$D951)^4*Inputs!$B$19+Inputs!$B$30*(1+$E951)^4*Inputs!$B$20+Inputs!$B$31*(1+$F951)^4*Inputs!$B$21+Inputs!$B$22*(1+Inputs!$B$23)^4</f>
        <v>22572.613347039318</v>
      </c>
      <c r="V951" s="35">
        <f>Inputs!$B$13/(Q951*(1-$G951))</f>
        <v>1.2170561678447396</v>
      </c>
      <c r="W951" s="36">
        <f>Inputs!$B$13</f>
        <v>12660</v>
      </c>
      <c r="X951" s="36">
        <f t="shared" si="143"/>
        <v>13983.085588717704</v>
      </c>
      <c r="Y951" s="36">
        <f t="shared" si="144"/>
        <v>15619.666838109177</v>
      </c>
      <c r="Z951" s="36">
        <f t="shared" si="145"/>
        <v>17648.208988481871</v>
      </c>
      <c r="AA951" s="36">
        <f t="shared" si="146"/>
        <v>20166.519773819055</v>
      </c>
      <c r="AB951" s="36">
        <f t="shared" si="147"/>
        <v>61426.759335581322</v>
      </c>
      <c r="AC951" s="36">
        <f t="shared" si="148"/>
        <v>340476.36835400079</v>
      </c>
      <c r="AD951" s="36">
        <f t="shared" si="149"/>
        <v>223493.04230015035</v>
      </c>
    </row>
    <row r="952" spans="1:30" ht="14.25" customHeight="1" x14ac:dyDescent="0.25">
      <c r="A952" s="16">
        <v>936</v>
      </c>
      <c r="B952" s="34">
        <v>0.40317532442939202</v>
      </c>
      <c r="C952" s="34">
        <v>6.2333173529878799E-2</v>
      </c>
      <c r="D952" s="34">
        <v>4.0461149311533502E-2</v>
      </c>
      <c r="E952" s="34">
        <v>6.6357965106048397E-2</v>
      </c>
      <c r="F952" s="34">
        <v>1.35605528090573E-2</v>
      </c>
      <c r="G952" s="34">
        <v>0.19755032152045199</v>
      </c>
      <c r="H952" s="35">
        <v>1.0549924464974501</v>
      </c>
      <c r="I952" s="34">
        <v>8.7845080952011101E-2</v>
      </c>
      <c r="J952" s="34">
        <v>2.2061591919232602E-2</v>
      </c>
      <c r="K952" s="36">
        <f>Inputs!$B$12*(1+$B952)^4</f>
        <v>232594.2667623274</v>
      </c>
      <c r="L952" s="36">
        <f t="shared" si="140"/>
        <v>20135.299555656213</v>
      </c>
      <c r="M952" s="36">
        <f t="shared" si="141"/>
        <v>266258.63185107097</v>
      </c>
      <c r="N952" s="37">
        <f>M952/Inputs!$B$6</f>
        <v>405.8820607485838</v>
      </c>
      <c r="O952" s="38">
        <f>IF(N952&gt;Inputs!$B$4,1,0)</f>
        <v>1</v>
      </c>
      <c r="P952" s="34">
        <f t="shared" si="142"/>
        <v>6.5783489032778503E-2</v>
      </c>
      <c r="Q952" s="36">
        <f>Inputs!$B$12*(1+$B952)^0*$C952+Inputs!$B$29*(1+$D952)^0*Inputs!$B$19+Inputs!$B$30*(1+$E952)^0*Inputs!$B$20+Inputs!$B$31*(1+$F952)^0*Inputs!$B$21+Inputs!$B$22*(1+Inputs!$B$23)^0</f>
        <v>11762.034439219649</v>
      </c>
      <c r="R952" s="36">
        <f>Inputs!$B$12*(1+$B952)^1*$C952+Inputs!$B$29*(1+$D952)^1*Inputs!$B$19+Inputs!$B$30*(1+$E952)^1*Inputs!$B$20+Inputs!$B$31*(1+$F952)^1*Inputs!$B$21+Inputs!$B$22*(1+Inputs!$B$23)^1</f>
        <v>13562.156830375137</v>
      </c>
      <c r="S952" s="36">
        <f>Inputs!$B$12*(1+$B952)^2*$C952+Inputs!$B$29*(1+$D952)^2*Inputs!$B$19+Inputs!$B$30*(1+$E952)^2*Inputs!$B$20+Inputs!$B$31*(1+$F952)^2*Inputs!$B$21+Inputs!$B$22*(1+Inputs!$B$23)^2</f>
        <v>15985.430168295665</v>
      </c>
      <c r="T952" s="36">
        <f>Inputs!$B$12*(1+$B952)^3*$C952+Inputs!$B$29*(1+$D952)^3*Inputs!$B$19+Inputs!$B$30*(1+$E952)^3*Inputs!$B$20+Inputs!$B$31*(1+$F952)^3*Inputs!$B$21+Inputs!$B$22*(1+Inputs!$B$23)^3</f>
        <v>19277.86071285003</v>
      </c>
      <c r="U952" s="36">
        <f>Inputs!$B$12*(1+$B952)^4*$C952+Inputs!$B$29*(1+$D952)^4*Inputs!$B$19+Inputs!$B$30*(1+$E952)^4*Inputs!$B$20+Inputs!$B$31*(1+$F952)^4*Inputs!$B$21+Inputs!$B$22*(1+Inputs!$B$23)^4</f>
        <v>23784.330851102837</v>
      </c>
      <c r="V952" s="35">
        <f>Inputs!$B$13/(Q952*(1-$G952))</f>
        <v>1.3413232471276215</v>
      </c>
      <c r="W952" s="36">
        <f>Inputs!$B$13</f>
        <v>12660</v>
      </c>
      <c r="X952" s="36">
        <f t="shared" si="143"/>
        <v>13818.520838856393</v>
      </c>
      <c r="Y952" s="36">
        <f t="shared" si="144"/>
        <v>15369.37373259806</v>
      </c>
      <c r="Z952" s="36">
        <f t="shared" si="145"/>
        <v>17427.569024012369</v>
      </c>
      <c r="AA952" s="36">
        <f t="shared" si="146"/>
        <v>20135.299555656213</v>
      </c>
      <c r="AB952" s="36">
        <f t="shared" si="147"/>
        <v>60914.168310035275</v>
      </c>
      <c r="AC952" s="36">
        <f t="shared" si="148"/>
        <v>312837.10578759777</v>
      </c>
      <c r="AD952" s="36">
        <f t="shared" si="149"/>
        <v>205344.46354103572</v>
      </c>
    </row>
    <row r="953" spans="1:30" ht="14.25" customHeight="1" x14ac:dyDescent="0.25">
      <c r="A953" s="16">
        <v>937</v>
      </c>
      <c r="B953" s="34">
        <v>0.25556197920843998</v>
      </c>
      <c r="C953" s="34">
        <v>6.5588198312016302E-2</v>
      </c>
      <c r="D953" s="34">
        <v>1.13703723874631E-2</v>
      </c>
      <c r="E953" s="34">
        <v>5.5863293971988297E-2</v>
      </c>
      <c r="F953" s="34">
        <v>1.01416915590954E-2</v>
      </c>
      <c r="G953" s="34">
        <v>0.17941461562253</v>
      </c>
      <c r="H953" s="35">
        <v>1.0685105891667199</v>
      </c>
      <c r="I953" s="34">
        <v>9.1852633630617506E-2</v>
      </c>
      <c r="J953" s="34">
        <v>2.8176166324919299E-2</v>
      </c>
      <c r="K953" s="36">
        <f>Inputs!$B$12*(1+$B953)^4</f>
        <v>149109.00571249967</v>
      </c>
      <c r="L953" s="36">
        <f t="shared" si="140"/>
        <v>16187.008063480827</v>
      </c>
      <c r="M953" s="36">
        <f t="shared" si="141"/>
        <v>222998.38491988185</v>
      </c>
      <c r="N953" s="37">
        <f>M953/Inputs!$B$6</f>
        <v>339.93656237786865</v>
      </c>
      <c r="O953" s="38">
        <f>IF(N953&gt;Inputs!$B$4,1,0)</f>
        <v>0</v>
      </c>
      <c r="P953" s="34">
        <f t="shared" si="142"/>
        <v>6.3676467305698203E-2</v>
      </c>
      <c r="Q953" s="36">
        <f>Inputs!$B$12*(1+$B953)^0*$C953+Inputs!$B$29*(1+$D953)^0*Inputs!$B$19+Inputs!$B$30*(1+$E953)^0*Inputs!$B$20+Inputs!$B$31*(1+$F953)^0*Inputs!$B$21+Inputs!$B$22*(1+Inputs!$B$23)^0</f>
        <v>11957.335926147898</v>
      </c>
      <c r="R953" s="36">
        <f>Inputs!$B$12*(1+$B953)^1*$C953+Inputs!$B$29*(1+$D953)^1*Inputs!$B$19+Inputs!$B$30*(1+$E953)^1*Inputs!$B$20+Inputs!$B$31*(1+$F953)^1*Inputs!$B$21+Inputs!$B$22*(1+Inputs!$B$23)^1</f>
        <v>13117.558499346229</v>
      </c>
      <c r="S953" s="36">
        <f>Inputs!$B$12*(1+$B953)^2*$C953+Inputs!$B$29*(1+$D953)^2*Inputs!$B$19+Inputs!$B$30*(1+$E953)^2*Inputs!$B$20+Inputs!$B$31*(1+$F953)^2*Inputs!$B$21+Inputs!$B$22*(1+Inputs!$B$23)^2</f>
        <v>14541.457167156121</v>
      </c>
      <c r="T953" s="36">
        <f>Inputs!$B$12*(1+$B953)^3*$C953+Inputs!$B$29*(1+$D953)^3*Inputs!$B$19+Inputs!$B$30*(1+$E953)^3*Inputs!$B$20+Inputs!$B$31*(1+$F953)^3*Inputs!$B$21+Inputs!$B$22*(1+Inputs!$B$23)^3</f>
        <v>16295.101937078378</v>
      </c>
      <c r="U953" s="36">
        <f>Inputs!$B$12*(1+$B953)^4*$C953+Inputs!$B$29*(1+$D953)^4*Inputs!$B$19+Inputs!$B$30*(1+$E953)^4*Inputs!$B$20+Inputs!$B$31*(1+$F953)^4*Inputs!$B$21+Inputs!$B$22*(1+Inputs!$B$23)^4</f>
        <v>18461.372072291852</v>
      </c>
      <c r="V953" s="35">
        <f>Inputs!$B$13/(Q953*(1-$G953))</f>
        <v>1.2902548431418988</v>
      </c>
      <c r="W953" s="36">
        <f>Inputs!$B$13</f>
        <v>12660</v>
      </c>
      <c r="X953" s="36">
        <f t="shared" si="143"/>
        <v>13291.684157568267</v>
      </c>
      <c r="Y953" s="36">
        <f t="shared" si="144"/>
        <v>14072.992774379973</v>
      </c>
      <c r="Z953" s="36">
        <f t="shared" si="145"/>
        <v>15028.877939684924</v>
      </c>
      <c r="AA953" s="36">
        <f t="shared" si="146"/>
        <v>16187.008063480827</v>
      </c>
      <c r="AB953" s="36">
        <f t="shared" si="147"/>
        <v>54562.344182662986</v>
      </c>
      <c r="AC953" s="36">
        <f t="shared" si="148"/>
        <v>261369.64877589772</v>
      </c>
      <c r="AD953" s="36">
        <f t="shared" si="149"/>
        <v>168436.04073721886</v>
      </c>
    </row>
    <row r="954" spans="1:30" ht="14.25" customHeight="1" x14ac:dyDescent="0.25">
      <c r="A954" s="16">
        <v>938</v>
      </c>
      <c r="B954" s="34">
        <v>0.213666867397766</v>
      </c>
      <c r="C954" s="34">
        <v>6.0259150371961299E-2</v>
      </c>
      <c r="D954" s="34">
        <v>3.70960332342491E-2</v>
      </c>
      <c r="E954" s="34">
        <v>2.2754091550034002E-2</v>
      </c>
      <c r="F954" s="34">
        <v>2.4077742145693901E-2</v>
      </c>
      <c r="G954" s="34">
        <v>0.192978345785008</v>
      </c>
      <c r="H954" s="35">
        <v>0.91892698224220803</v>
      </c>
      <c r="I954" s="34">
        <v>0.100906503587715</v>
      </c>
      <c r="J954" s="34">
        <v>2.5562398243212801E-2</v>
      </c>
      <c r="K954" s="36">
        <f>Inputs!$B$12*(1+$B954)^4</f>
        <v>130181.48897450803</v>
      </c>
      <c r="L954" s="36">
        <f t="shared" si="140"/>
        <v>12445.726682214294</v>
      </c>
      <c r="M954" s="36">
        <f t="shared" si="141"/>
        <v>152389.49461033198</v>
      </c>
      <c r="N954" s="37">
        <f>M954/Inputs!$B$6</f>
        <v>232.30105885721338</v>
      </c>
      <c r="O954" s="38">
        <f>IF(N954&gt;Inputs!$B$4,1,0)</f>
        <v>0</v>
      </c>
      <c r="P954" s="34">
        <f t="shared" si="142"/>
        <v>7.5344105344502199E-2</v>
      </c>
      <c r="Q954" s="36">
        <f>Inputs!$B$12*(1+$B954)^0*$C954+Inputs!$B$29*(1+$D954)^0*Inputs!$B$19+Inputs!$B$30*(1+$E954)^0*Inputs!$B$20+Inputs!$B$31*(1+$F954)^0*Inputs!$B$21+Inputs!$B$22*(1+Inputs!$B$23)^0</f>
        <v>11637.593049744599</v>
      </c>
      <c r="R954" s="36">
        <f>Inputs!$B$12*(1+$B954)^1*$C954+Inputs!$B$29*(1+$D954)^1*Inputs!$B$19+Inputs!$B$30*(1+$E954)^1*Inputs!$B$20+Inputs!$B$31*(1+$F954)^1*Inputs!$B$21+Inputs!$B$22*(1+Inputs!$B$23)^1</f>
        <v>12629.269727989678</v>
      </c>
      <c r="S954" s="36">
        <f>Inputs!$B$12*(1+$B954)^2*$C954+Inputs!$B$29*(1+$D954)^2*Inputs!$B$19+Inputs!$B$30*(1+$E954)^2*Inputs!$B$20+Inputs!$B$31*(1+$F954)^2*Inputs!$B$21+Inputs!$B$22*(1+Inputs!$B$23)^2</f>
        <v>13792.394550843264</v>
      </c>
      <c r="T954" s="36">
        <f>Inputs!$B$12*(1+$B954)^3*$C954+Inputs!$B$29*(1+$D954)^3*Inputs!$B$19+Inputs!$B$30*(1+$E954)^3*Inputs!$B$20+Inputs!$B$31*(1+$F954)^3*Inputs!$B$21+Inputs!$B$22*(1+Inputs!$B$23)^3</f>
        <v>15162.434789745786</v>
      </c>
      <c r="U954" s="36">
        <f>Inputs!$B$12*(1+$B954)^4*$C954+Inputs!$B$29*(1+$D954)^4*Inputs!$B$19+Inputs!$B$30*(1+$E954)^4*Inputs!$B$20+Inputs!$B$31*(1+$F954)^4*Inputs!$B$21+Inputs!$B$22*(1+Inputs!$B$23)^4</f>
        <v>16782.399979105427</v>
      </c>
      <c r="V954" s="35">
        <f>Inputs!$B$13/(Q954*(1-$G954))</f>
        <v>1.3479859054734664</v>
      </c>
      <c r="W954" s="36">
        <f>Inputs!$B$13</f>
        <v>12660</v>
      </c>
      <c r="X954" s="36">
        <f t="shared" si="143"/>
        <v>12645.547022876894</v>
      </c>
      <c r="Y954" s="36">
        <f t="shared" si="144"/>
        <v>12616.232855307984</v>
      </c>
      <c r="Z954" s="36">
        <f t="shared" si="145"/>
        <v>12556.905829399277</v>
      </c>
      <c r="AA954" s="36">
        <f t="shared" si="146"/>
        <v>12445.726682214294</v>
      </c>
      <c r="AB954" s="36">
        <f t="shared" si="147"/>
        <v>47633.018297159433</v>
      </c>
      <c r="AC954" s="36">
        <f t="shared" si="148"/>
        <v>169407.66959445493</v>
      </c>
      <c r="AD954" s="36">
        <f t="shared" si="149"/>
        <v>104756.47631317255</v>
      </c>
    </row>
    <row r="955" spans="1:30" ht="14.25" customHeight="1" x14ac:dyDescent="0.25">
      <c r="A955" s="16">
        <v>939</v>
      </c>
      <c r="B955" s="34">
        <v>0.388185028463649</v>
      </c>
      <c r="C955" s="34">
        <v>9.9675202181168002E-2</v>
      </c>
      <c r="D955" s="34">
        <v>4.1245295324198197E-2</v>
      </c>
      <c r="E955" s="34">
        <v>3.9246137692045997E-2</v>
      </c>
      <c r="F955" s="34">
        <v>-1.32942899894843E-3</v>
      </c>
      <c r="G955" s="34">
        <v>0.216251897331355</v>
      </c>
      <c r="H955" s="35">
        <v>1.0083226439591899</v>
      </c>
      <c r="I955" s="34">
        <v>0.103775204125771</v>
      </c>
      <c r="J955" s="34">
        <v>2.84891378617022E-2</v>
      </c>
      <c r="K955" s="36">
        <f>Inputs!$B$12*(1+$B955)^4</f>
        <v>222813.07656204604</v>
      </c>
      <c r="L955" s="36">
        <f t="shared" si="140"/>
        <v>24431.307471480293</v>
      </c>
      <c r="M955" s="36">
        <f t="shared" si="141"/>
        <v>267993.59335113585</v>
      </c>
      <c r="N955" s="37">
        <f>M955/Inputs!$B$6</f>
        <v>408.52681913282902</v>
      </c>
      <c r="O955" s="38">
        <f>IF(N955&gt;Inputs!$B$4,1,0)</f>
        <v>1</v>
      </c>
      <c r="P955" s="34">
        <f t="shared" si="142"/>
        <v>7.5286066264068807E-2</v>
      </c>
      <c r="Q955" s="36">
        <f>Inputs!$B$12*(1+$B955)^0*$C955+Inputs!$B$29*(1+$D955)^0*Inputs!$B$19+Inputs!$B$30*(1+$E955)^0*Inputs!$B$20+Inputs!$B$31*(1+$F955)^0*Inputs!$B$21+Inputs!$B$22*(1+Inputs!$B$23)^0</f>
        <v>14002.556158297</v>
      </c>
      <c r="R955" s="36">
        <f>Inputs!$B$12*(1+$B955)^1*$C955+Inputs!$B$29*(1+$D955)^1*Inputs!$B$19+Inputs!$B$30*(1+$E955)^1*Inputs!$B$20+Inputs!$B$31*(1+$F955)^1*Inputs!$B$21+Inputs!$B$22*(1+Inputs!$B$23)^1</f>
        <v>16483.682312127807</v>
      </c>
      <c r="S955" s="36">
        <f>Inputs!$B$12*(1+$B955)^2*$C955+Inputs!$B$29*(1+$D955)^2*Inputs!$B$19+Inputs!$B$30*(1+$E955)^2*Inputs!$B$20+Inputs!$B$31*(1+$F955)^2*Inputs!$B$21+Inputs!$B$22*(1+Inputs!$B$23)^2</f>
        <v>19873.413944014097</v>
      </c>
      <c r="T955" s="36">
        <f>Inputs!$B$12*(1+$B955)^3*$C955+Inputs!$B$29*(1+$D955)^3*Inputs!$B$19+Inputs!$B$30*(1+$E955)^3*Inputs!$B$20+Inputs!$B$31*(1+$F955)^3*Inputs!$B$21+Inputs!$B$22*(1+Inputs!$B$23)^3</f>
        <v>24521.900275510365</v>
      </c>
      <c r="U955" s="36">
        <f>Inputs!$B$12*(1+$B955)^4*$C955+Inputs!$B$29*(1+$D955)^4*Inputs!$B$19+Inputs!$B$30*(1+$E955)^4*Inputs!$B$20+Inputs!$B$31*(1+$F955)^4*Inputs!$B$21+Inputs!$B$22*(1+Inputs!$B$23)^4</f>
        <v>30915.102207344185</v>
      </c>
      <c r="V955" s="35">
        <f>Inputs!$B$13/(Q955*(1-$G955))</f>
        <v>1.153585743159049</v>
      </c>
      <c r="W955" s="36">
        <f>Inputs!$B$13</f>
        <v>12660</v>
      </c>
      <c r="X955" s="36">
        <f t="shared" si="143"/>
        <v>14434.07187737455</v>
      </c>
      <c r="Y955" s="36">
        <f t="shared" si="144"/>
        <v>16836.672790722212</v>
      </c>
      <c r="Z955" s="36">
        <f t="shared" si="145"/>
        <v>20076.898264155458</v>
      </c>
      <c r="AA955" s="36">
        <f t="shared" si="146"/>
        <v>24431.307471480293</v>
      </c>
      <c r="AB955" s="36">
        <f t="shared" si="147"/>
        <v>64275.949207316015</v>
      </c>
      <c r="AC955" s="36">
        <f t="shared" si="148"/>
        <v>333758.09900920885</v>
      </c>
      <c r="AD955" s="36">
        <f t="shared" si="149"/>
        <v>203717.64414381984</v>
      </c>
    </row>
    <row r="956" spans="1:30" ht="14.25" customHeight="1" x14ac:dyDescent="0.25">
      <c r="A956" s="16">
        <v>940</v>
      </c>
      <c r="B956" s="34">
        <v>0.45690867265752999</v>
      </c>
      <c r="C956" s="34">
        <v>4.6892234871513498E-2</v>
      </c>
      <c r="D956" s="34">
        <v>5.1165049014436997E-2</v>
      </c>
      <c r="E956" s="34">
        <v>2.19512015576654E-2</v>
      </c>
      <c r="F956" s="34">
        <v>2.7003146084576799E-2</v>
      </c>
      <c r="G956" s="34">
        <v>0.19927600531081499</v>
      </c>
      <c r="H956" s="35">
        <v>1.0080006207994301</v>
      </c>
      <c r="I956" s="34">
        <v>9.0656021051892605E-2</v>
      </c>
      <c r="J956" s="34">
        <v>1.99348711737137E-2</v>
      </c>
      <c r="K956" s="36">
        <f>Inputs!$B$12*(1+$B956)^4</f>
        <v>270321.48506651603</v>
      </c>
      <c r="L956" s="36">
        <f t="shared" si="140"/>
        <v>17654.706941022399</v>
      </c>
      <c r="M956" s="36">
        <f t="shared" si="141"/>
        <v>221507.04156577296</v>
      </c>
      <c r="N956" s="37">
        <f>M956/Inputs!$B$6</f>
        <v>337.66317311855636</v>
      </c>
      <c r="O956" s="38">
        <f>IF(N956&gt;Inputs!$B$4,1,0)</f>
        <v>0</v>
      </c>
      <c r="P956" s="34">
        <f t="shared" si="142"/>
        <v>7.0721149878178902E-2</v>
      </c>
      <c r="Q956" s="36">
        <f>Inputs!$B$12*(1+$B956)^0*$C956+Inputs!$B$29*(1+$D956)^0*Inputs!$B$19+Inputs!$B$30*(1+$E956)^0*Inputs!$B$20+Inputs!$B$31*(1+$F956)^0*Inputs!$B$21+Inputs!$B$22*(1+Inputs!$B$23)^0</f>
        <v>10835.578119717731</v>
      </c>
      <c r="R956" s="36">
        <f>Inputs!$B$12*(1+$B956)^1*$C956+Inputs!$B$29*(1+$D956)^1*Inputs!$B$19+Inputs!$B$30*(1+$E956)^1*Inputs!$B$20+Inputs!$B$31*(1+$F956)^1*Inputs!$B$21+Inputs!$B$22*(1+Inputs!$B$23)^1</f>
        <v>12397.857553710368</v>
      </c>
      <c r="S956" s="36">
        <f>Inputs!$B$12*(1+$B956)^2*$C956+Inputs!$B$29*(1+$D956)^2*Inputs!$B$19+Inputs!$B$30*(1+$E956)^2*Inputs!$B$20+Inputs!$B$31*(1+$F956)^2*Inputs!$B$21+Inputs!$B$22*(1+Inputs!$B$23)^2</f>
        <v>14558.572067703826</v>
      </c>
      <c r="T956" s="36">
        <f>Inputs!$B$12*(1+$B956)^3*$C956+Inputs!$B$29*(1+$D956)^3*Inputs!$B$19+Inputs!$B$30*(1+$E956)^3*Inputs!$B$20+Inputs!$B$31*(1+$F956)^3*Inputs!$B$21+Inputs!$B$22*(1+Inputs!$B$23)^3</f>
        <v>17586.590793425872</v>
      </c>
      <c r="U956" s="36">
        <f>Inputs!$B$12*(1+$B956)^4*$C956+Inputs!$B$29*(1+$D956)^4*Inputs!$B$19+Inputs!$B$30*(1+$E956)^4*Inputs!$B$20+Inputs!$B$31*(1+$F956)^4*Inputs!$B$21+Inputs!$B$22*(1+Inputs!$B$23)^4</f>
        <v>21873.428982629513</v>
      </c>
      <c r="V956" s="35">
        <f>Inputs!$B$13/(Q956*(1-$G956))</f>
        <v>1.4591460884255987</v>
      </c>
      <c r="W956" s="36">
        <f>Inputs!$B$13</f>
        <v>12660</v>
      </c>
      <c r="X956" s="36">
        <f t="shared" si="143"/>
        <v>13365.665736764597</v>
      </c>
      <c r="Y956" s="36">
        <f t="shared" si="144"/>
        <v>14380.255535969847</v>
      </c>
      <c r="Z956" s="36">
        <f t="shared" si="145"/>
        <v>15782.928226038995</v>
      </c>
      <c r="AA956" s="36">
        <f t="shared" si="146"/>
        <v>17654.706941022399</v>
      </c>
      <c r="AB956" s="36">
        <f t="shared" si="147"/>
        <v>56521.976042880371</v>
      </c>
      <c r="AC956" s="36">
        <f t="shared" si="148"/>
        <v>254614.79741942554</v>
      </c>
      <c r="AD956" s="36">
        <f t="shared" si="149"/>
        <v>164985.0655228926</v>
      </c>
    </row>
    <row r="957" spans="1:30" ht="14.25" customHeight="1" x14ac:dyDescent="0.25">
      <c r="A957" s="16">
        <v>941</v>
      </c>
      <c r="B957" s="34">
        <v>0.38765640750322</v>
      </c>
      <c r="C957" s="34">
        <v>9.3683193210509705E-2</v>
      </c>
      <c r="D957" s="34">
        <v>3.2519949982002999E-2</v>
      </c>
      <c r="E957" s="34">
        <v>6.4590380985299706E-2</v>
      </c>
      <c r="F957" s="34">
        <v>-9.8480294979749992E-3</v>
      </c>
      <c r="G957" s="34">
        <v>0.19590672316494501</v>
      </c>
      <c r="H957" s="35">
        <v>1.0962702978219101</v>
      </c>
      <c r="I957" s="34">
        <v>0.102385440137771</v>
      </c>
      <c r="J957" s="34">
        <v>2.00404175645361E-2</v>
      </c>
      <c r="K957" s="36">
        <f>Inputs!$B$12*(1+$B957)^4</f>
        <v>222473.88142839534</v>
      </c>
      <c r="L957" s="36">
        <f t="shared" si="140"/>
        <v>26061.587070146794</v>
      </c>
      <c r="M957" s="36">
        <f t="shared" si="141"/>
        <v>265021.99589813629</v>
      </c>
      <c r="N957" s="37">
        <f>M957/Inputs!$B$6</f>
        <v>403.99694496667115</v>
      </c>
      <c r="O957" s="38">
        <f>IF(N957&gt;Inputs!$B$4,1,0)</f>
        <v>1</v>
      </c>
      <c r="P957" s="34">
        <f t="shared" si="142"/>
        <v>8.2345022573234894E-2</v>
      </c>
      <c r="Q957" s="36">
        <f>Inputs!$B$12*(1+$B957)^0*$C957+Inputs!$B$29*(1+$D957)^0*Inputs!$B$19+Inputs!$B$30*(1+$E957)^0*Inputs!$B$20+Inputs!$B$31*(1+$F957)^0*Inputs!$B$21+Inputs!$B$22*(1+Inputs!$B$23)^0</f>
        <v>13643.035620057504</v>
      </c>
      <c r="R957" s="36">
        <f>Inputs!$B$12*(1+$B957)^1*$C957+Inputs!$B$29*(1+$D957)^1*Inputs!$B$19+Inputs!$B$30*(1+$E957)^1*Inputs!$B$20+Inputs!$B$31*(1+$F957)^1*Inputs!$B$21+Inputs!$B$22*(1+Inputs!$B$23)^1</f>
        <v>15978.024775124788</v>
      </c>
      <c r="S957" s="36">
        <f>Inputs!$B$12*(1+$B957)^2*$C957+Inputs!$B$29*(1+$D957)^2*Inputs!$B$19+Inputs!$B$30*(1+$E957)^2*Inputs!$B$20+Inputs!$B$31*(1+$F957)^2*Inputs!$B$21+Inputs!$B$22*(1+Inputs!$B$23)^2</f>
        <v>19170.051576523096</v>
      </c>
      <c r="T957" s="36">
        <f>Inputs!$B$12*(1+$B957)^3*$C957+Inputs!$B$29*(1+$D957)^3*Inputs!$B$19+Inputs!$B$30*(1+$E957)^3*Inputs!$B$20+Inputs!$B$31*(1+$F957)^3*Inputs!$B$21+Inputs!$B$22*(1+Inputs!$B$23)^3</f>
        <v>23547.296173449751</v>
      </c>
      <c r="U957" s="36">
        <f>Inputs!$B$12*(1+$B957)^4*$C957+Inputs!$B$29*(1+$D957)^4*Inputs!$B$19+Inputs!$B$30*(1+$E957)^4*Inputs!$B$20+Inputs!$B$31*(1+$F957)^4*Inputs!$B$21+Inputs!$B$22*(1+Inputs!$B$23)^4</f>
        <v>29564.924950459328</v>
      </c>
      <c r="V957" s="35">
        <f>Inputs!$B$13/(Q957*(1-$G957))</f>
        <v>1.1540277756768029</v>
      </c>
      <c r="W957" s="36">
        <f>Inputs!$B$13</f>
        <v>12660</v>
      </c>
      <c r="X957" s="36">
        <f t="shared" si="143"/>
        <v>14641.229336777598</v>
      </c>
      <c r="Y957" s="36">
        <f t="shared" si="144"/>
        <v>17343.620616323511</v>
      </c>
      <c r="Z957" s="36">
        <f t="shared" si="145"/>
        <v>21030.424018509435</v>
      </c>
      <c r="AA957" s="36">
        <f t="shared" si="146"/>
        <v>26061.587070146794</v>
      </c>
      <c r="AB957" s="36">
        <f t="shared" si="147"/>
        <v>66726.183117589084</v>
      </c>
      <c r="AC957" s="36">
        <f t="shared" si="148"/>
        <v>322835.20395885798</v>
      </c>
      <c r="AD957" s="36">
        <f t="shared" si="149"/>
        <v>198295.81278054719</v>
      </c>
    </row>
    <row r="958" spans="1:30" ht="14.25" customHeight="1" x14ac:dyDescent="0.25">
      <c r="A958" s="16">
        <v>942</v>
      </c>
      <c r="B958" s="34">
        <v>0.27073764496656699</v>
      </c>
      <c r="C958" s="34">
        <v>8.3213482347950299E-2</v>
      </c>
      <c r="D958" s="34">
        <v>3.0242233511210699E-2</v>
      </c>
      <c r="E958" s="34">
        <v>5.3164314887139699E-2</v>
      </c>
      <c r="F958" s="34">
        <v>2.92804707511591E-2</v>
      </c>
      <c r="G958" s="34">
        <v>0.17307577916797301</v>
      </c>
      <c r="H958" s="35">
        <v>1.0317188343268799</v>
      </c>
      <c r="I958" s="34">
        <v>0.10042410126644</v>
      </c>
      <c r="J958" s="34">
        <v>2.3894040100024501E-2</v>
      </c>
      <c r="K958" s="36">
        <f>Inputs!$B$12*(1+$B958)^4</f>
        <v>156449.73572071636</v>
      </c>
      <c r="L958" s="36">
        <f t="shared" si="140"/>
        <v>19025.142968568416</v>
      </c>
      <c r="M958" s="36">
        <f t="shared" si="141"/>
        <v>215446.41470165618</v>
      </c>
      <c r="N958" s="37">
        <f>M958/Inputs!$B$6</f>
        <v>328.4244126549637</v>
      </c>
      <c r="O958" s="38">
        <f>IF(N958&gt;Inputs!$B$4,1,0)</f>
        <v>0</v>
      </c>
      <c r="P958" s="34">
        <f t="shared" si="142"/>
        <v>7.6530061166415503E-2</v>
      </c>
      <c r="Q958" s="36">
        <f>Inputs!$B$12*(1+$B958)^0*$C958+Inputs!$B$29*(1+$D958)^0*Inputs!$B$19+Inputs!$B$30*(1+$E958)^0*Inputs!$B$20+Inputs!$B$31*(1+$F958)^0*Inputs!$B$21+Inputs!$B$22*(1+Inputs!$B$23)^0</f>
        <v>13014.852968303941</v>
      </c>
      <c r="R958" s="36">
        <f>Inputs!$B$12*(1+$B958)^1*$C958+Inputs!$B$29*(1+$D958)^1*Inputs!$B$19+Inputs!$B$30*(1+$E958)^1*Inputs!$B$20+Inputs!$B$31*(1+$F958)^1*Inputs!$B$21+Inputs!$B$22*(1+Inputs!$B$23)^1</f>
        <v>14662.957147478395</v>
      </c>
      <c r="S958" s="36">
        <f>Inputs!$B$12*(1+$B958)^2*$C958+Inputs!$B$29*(1+$D958)^2*Inputs!$B$19+Inputs!$B$30*(1+$E958)^2*Inputs!$B$20+Inputs!$B$31*(1+$F958)^2*Inputs!$B$21+Inputs!$B$22*(1+Inputs!$B$23)^2</f>
        <v>16688.940049301698</v>
      </c>
      <c r="T958" s="36">
        <f>Inputs!$B$12*(1+$B958)^3*$C958+Inputs!$B$29*(1+$D958)^3*Inputs!$B$19+Inputs!$B$30*(1+$E958)^3*Inputs!$B$20+Inputs!$B$31*(1+$F958)^3*Inputs!$B$21+Inputs!$B$22*(1+Inputs!$B$23)^3</f>
        <v>19192.402436626318</v>
      </c>
      <c r="U958" s="36">
        <f>Inputs!$B$12*(1+$B958)^4*$C958+Inputs!$B$29*(1+$D958)^4*Inputs!$B$19+Inputs!$B$30*(1+$E958)^4*Inputs!$B$20+Inputs!$B$31*(1+$F958)^4*Inputs!$B$21+Inputs!$B$22*(1+Inputs!$B$23)^4</f>
        <v>22299.794328114724</v>
      </c>
      <c r="V958" s="35">
        <f>Inputs!$B$13/(Q958*(1-$G958))</f>
        <v>1.1763287914728893</v>
      </c>
      <c r="W958" s="36">
        <f>Inputs!$B$13</f>
        <v>12660</v>
      </c>
      <c r="X958" s="36">
        <f t="shared" si="143"/>
        <v>13824.813723503563</v>
      </c>
      <c r="Y958" s="36">
        <f t="shared" si="144"/>
        <v>15236.068206103348</v>
      </c>
      <c r="Z958" s="36">
        <f t="shared" si="145"/>
        <v>16947.825296601619</v>
      </c>
      <c r="AA958" s="36">
        <f t="shared" si="146"/>
        <v>19025.142968568416</v>
      </c>
      <c r="AB958" s="36">
        <f t="shared" si="147"/>
        <v>57703.298721628707</v>
      </c>
      <c r="AC958" s="36">
        <f t="shared" si="148"/>
        <v>254536.97802761701</v>
      </c>
      <c r="AD958" s="36">
        <f t="shared" si="149"/>
        <v>157743.11598002748</v>
      </c>
    </row>
    <row r="959" spans="1:30" ht="14.25" customHeight="1" x14ac:dyDescent="0.25">
      <c r="A959" s="16">
        <v>943</v>
      </c>
      <c r="B959" s="34">
        <v>0.14482699634155199</v>
      </c>
      <c r="C959" s="34">
        <v>0.10024321553866899</v>
      </c>
      <c r="D959" s="34">
        <v>2.7671541734559001E-2</v>
      </c>
      <c r="E959" s="34">
        <v>5.0374442874322301E-2</v>
      </c>
      <c r="F959" s="34">
        <v>-2.92659641531823E-3</v>
      </c>
      <c r="G959" s="34">
        <v>0.20400988579490001</v>
      </c>
      <c r="H959" s="35">
        <v>1.0621036174426399</v>
      </c>
      <c r="I959" s="34">
        <v>8.8613312205024303E-2</v>
      </c>
      <c r="J959" s="34">
        <v>2.38302057000765E-2</v>
      </c>
      <c r="K959" s="36">
        <f>Inputs!$B$12*(1+$B959)^4</f>
        <v>103064.87919129693</v>
      </c>
      <c r="L959" s="36">
        <f t="shared" si="140"/>
        <v>16010.84451244503</v>
      </c>
      <c r="M959" s="36">
        <f t="shared" si="141"/>
        <v>220531.01630429766</v>
      </c>
      <c r="N959" s="37">
        <f>M959/Inputs!$B$6</f>
        <v>336.17532973216106</v>
      </c>
      <c r="O959" s="38">
        <f>IF(N959&gt;Inputs!$B$4,1,0)</f>
        <v>0</v>
      </c>
      <c r="P959" s="34">
        <f t="shared" si="142"/>
        <v>6.4783106504947799E-2</v>
      </c>
      <c r="Q959" s="36">
        <f>Inputs!$B$12*(1+$B959)^0*$C959+Inputs!$B$29*(1+$D959)^0*Inputs!$B$19+Inputs!$B$30*(1+$E959)^0*Inputs!$B$20+Inputs!$B$31*(1+$F959)^0*Inputs!$B$21+Inputs!$B$22*(1+Inputs!$B$23)^0</f>
        <v>14036.636959747062</v>
      </c>
      <c r="R959" s="36">
        <f>Inputs!$B$12*(1+$B959)^1*$C959+Inputs!$B$29*(1+$D959)^1*Inputs!$B$19+Inputs!$B$30*(1+$E959)^1*Inputs!$B$20+Inputs!$B$31*(1+$F959)^1*Inputs!$B$21+Inputs!$B$22*(1+Inputs!$B$23)^1</f>
        <v>15043.243609101643</v>
      </c>
      <c r="S959" s="36">
        <f>Inputs!$B$12*(1+$B959)^2*$C959+Inputs!$B$29*(1+$D959)^2*Inputs!$B$19+Inputs!$B$30*(1+$E959)^2*Inputs!$B$20+Inputs!$B$31*(1+$F959)^2*Inputs!$B$21+Inputs!$B$22*(1+Inputs!$B$23)^2</f>
        <v>16182.870221827565</v>
      </c>
      <c r="T959" s="36">
        <f>Inputs!$B$12*(1+$B959)^3*$C959+Inputs!$B$29*(1+$D959)^3*Inputs!$B$19+Inputs!$B$30*(1+$E959)^3*Inputs!$B$20+Inputs!$B$31*(1+$F959)^3*Inputs!$B$21+Inputs!$B$22*(1+Inputs!$B$23)^3</f>
        <v>17474.116057332372</v>
      </c>
      <c r="U959" s="36">
        <f>Inputs!$B$12*(1+$B959)^4*$C959+Inputs!$B$29*(1+$D959)^4*Inputs!$B$19+Inputs!$B$30*(1+$E959)^4*Inputs!$B$20+Inputs!$B$31*(1+$F959)^4*Inputs!$B$21+Inputs!$B$22*(1+Inputs!$B$23)^4</f>
        <v>18938.242699549181</v>
      </c>
      <c r="V959" s="35">
        <f>Inputs!$B$13/(Q959*(1-$G959))</f>
        <v>1.1330862360270186</v>
      </c>
      <c r="W959" s="36">
        <f>Inputs!$B$13</f>
        <v>12660</v>
      </c>
      <c r="X959" s="36">
        <f t="shared" si="143"/>
        <v>13355.392830744195</v>
      </c>
      <c r="Y959" s="36">
        <f t="shared" si="144"/>
        <v>14138.564465542331</v>
      </c>
      <c r="Z959" s="36">
        <f t="shared" si="145"/>
        <v>15019.865018771905</v>
      </c>
      <c r="AA959" s="36">
        <f t="shared" si="146"/>
        <v>16010.84451244503</v>
      </c>
      <c r="AB959" s="36">
        <f t="shared" si="147"/>
        <v>55025.602500662571</v>
      </c>
      <c r="AC959" s="36">
        <f t="shared" si="148"/>
        <v>253034.89003505211</v>
      </c>
      <c r="AD959" s="36">
        <f t="shared" si="149"/>
        <v>165505.41380363508</v>
      </c>
    </row>
    <row r="960" spans="1:30" ht="14.25" customHeight="1" x14ac:dyDescent="0.25">
      <c r="A960" s="16">
        <v>944</v>
      </c>
      <c r="B960" s="34">
        <v>0.21374870861148701</v>
      </c>
      <c r="C960" s="34">
        <v>9.0575020808255205E-2</v>
      </c>
      <c r="D960" s="34">
        <v>3.6812025222895402E-2</v>
      </c>
      <c r="E960" s="34">
        <v>5.0193376080470899E-2</v>
      </c>
      <c r="F960" s="34">
        <v>2.3211568448951302E-2</v>
      </c>
      <c r="G960" s="34">
        <v>0.18059007196773399</v>
      </c>
      <c r="H960" s="35">
        <v>1.14464353026301</v>
      </c>
      <c r="I960" s="34">
        <v>9.9963620262496902E-2</v>
      </c>
      <c r="J960" s="34">
        <v>2.0068871086023399E-2</v>
      </c>
      <c r="K960" s="36">
        <f>Inputs!$B$12*(1+$B960)^4</f>
        <v>130216.60664662946</v>
      </c>
      <c r="L960" s="36">
        <f t="shared" si="140"/>
        <v>19713.493666029222</v>
      </c>
      <c r="M960" s="36">
        <f t="shared" si="141"/>
        <v>215300.53549165829</v>
      </c>
      <c r="N960" s="37">
        <f>M960/Inputs!$B$6</f>
        <v>328.20203581045473</v>
      </c>
      <c r="O960" s="38">
        <f>IF(N960&gt;Inputs!$B$4,1,0)</f>
        <v>0</v>
      </c>
      <c r="P960" s="34">
        <f t="shared" si="142"/>
        <v>7.9894749176473503E-2</v>
      </c>
      <c r="Q960" s="36">
        <f>Inputs!$B$12*(1+$B960)^0*$C960+Inputs!$B$29*(1+$D960)^0*Inputs!$B$19+Inputs!$B$30*(1+$E960)^0*Inputs!$B$20+Inputs!$B$31*(1+$F960)^0*Inputs!$B$21+Inputs!$B$22*(1+Inputs!$B$23)^0</f>
        <v>13456.545275922235</v>
      </c>
      <c r="R960" s="36">
        <f>Inputs!$B$12*(1+$B960)^1*$C960+Inputs!$B$29*(1+$D960)^1*Inputs!$B$19+Inputs!$B$30*(1+$E960)^1*Inputs!$B$20+Inputs!$B$31*(1+$F960)^1*Inputs!$B$21+Inputs!$B$22*(1+Inputs!$B$23)^1</f>
        <v>14901.351801939072</v>
      </c>
      <c r="S960" s="36">
        <f>Inputs!$B$12*(1+$B960)^2*$C960+Inputs!$B$29*(1+$D960)^2*Inputs!$B$19+Inputs!$B$30*(1+$E960)^2*Inputs!$B$20+Inputs!$B$31*(1+$F960)^2*Inputs!$B$21+Inputs!$B$22*(1+Inputs!$B$23)^2</f>
        <v>16605.608769949005</v>
      </c>
      <c r="T960" s="36">
        <f>Inputs!$B$12*(1+$B960)^3*$C960+Inputs!$B$29*(1+$D960)^3*Inputs!$B$19+Inputs!$B$30*(1+$E960)^3*Inputs!$B$20+Inputs!$B$31*(1+$F960)^3*Inputs!$B$21+Inputs!$B$22*(1+Inputs!$B$23)^3</f>
        <v>18622.865101422009</v>
      </c>
      <c r="U960" s="36">
        <f>Inputs!$B$12*(1+$B960)^4*$C960+Inputs!$B$29*(1+$D960)^4*Inputs!$B$19+Inputs!$B$30*(1+$E960)^4*Inputs!$B$20+Inputs!$B$31*(1+$F960)^4*Inputs!$B$21+Inputs!$B$22*(1+Inputs!$B$23)^4</f>
        <v>21018.035351439477</v>
      </c>
      <c r="V960" s="35">
        <f>Inputs!$B$13/(Q960*(1-$G960))</f>
        <v>1.1481507322454159</v>
      </c>
      <c r="W960" s="36">
        <f>Inputs!$B$13</f>
        <v>12660</v>
      </c>
      <c r="X960" s="36">
        <f t="shared" si="143"/>
        <v>14008.576795049275</v>
      </c>
      <c r="Y960" s="36">
        <f t="shared" si="144"/>
        <v>15598.797273257498</v>
      </c>
      <c r="Z960" s="36">
        <f t="shared" si="145"/>
        <v>17480.36595540939</v>
      </c>
      <c r="AA960" s="36">
        <f t="shared" si="146"/>
        <v>19713.493666029222</v>
      </c>
      <c r="AB960" s="36">
        <f t="shared" si="147"/>
        <v>58991.801334572541</v>
      </c>
      <c r="AC960" s="36">
        <f t="shared" si="148"/>
        <v>251695.15439181589</v>
      </c>
      <c r="AD960" s="36">
        <f t="shared" si="149"/>
        <v>156308.73415708574</v>
      </c>
    </row>
    <row r="961" spans="1:30" ht="14.25" customHeight="1" x14ac:dyDescent="0.25">
      <c r="A961" s="16">
        <v>945</v>
      </c>
      <c r="B961" s="34">
        <v>0.173016536406182</v>
      </c>
      <c r="C961" s="34">
        <v>0.100510025887712</v>
      </c>
      <c r="D961" s="34">
        <v>4.8061756766018898E-2</v>
      </c>
      <c r="E961" s="34">
        <v>3.4472091328308301E-2</v>
      </c>
      <c r="F961" s="34">
        <v>-1.38441357529597E-2</v>
      </c>
      <c r="G961" s="34">
        <v>0.19122257965564399</v>
      </c>
      <c r="H961" s="35">
        <v>1.1737411291714099</v>
      </c>
      <c r="I961" s="34">
        <v>8.8097548668786801E-2</v>
      </c>
      <c r="J961" s="34">
        <v>1.90300012159485E-2</v>
      </c>
      <c r="K961" s="36">
        <f>Inputs!$B$12*(1+$B961)^4</f>
        <v>113597.24232018151</v>
      </c>
      <c r="L961" s="36">
        <f t="shared" si="140"/>
        <v>18940.447590528034</v>
      </c>
      <c r="M961" s="36">
        <f t="shared" si="141"/>
        <v>243005.44187945564</v>
      </c>
      <c r="N961" s="37">
        <f>M961/Inputs!$B$6</f>
        <v>370.43512481624333</v>
      </c>
      <c r="O961" s="38">
        <f>IF(N961&gt;Inputs!$B$4,1,0)</f>
        <v>0</v>
      </c>
      <c r="P961" s="34">
        <f t="shared" si="142"/>
        <v>6.9067547452838302E-2</v>
      </c>
      <c r="Q961" s="36">
        <f>Inputs!$B$12*(1+$B961)^0*$C961+Inputs!$B$29*(1+$D961)^0*Inputs!$B$19+Inputs!$B$30*(1+$E961)^0*Inputs!$B$20+Inputs!$B$31*(1+$F961)^0*Inputs!$B$21+Inputs!$B$22*(1+Inputs!$B$23)^0</f>
        <v>14052.645580689641</v>
      </c>
      <c r="R961" s="36">
        <f>Inputs!$B$12*(1+$B961)^1*$C961+Inputs!$B$29*(1+$D961)^1*Inputs!$B$19+Inputs!$B$30*(1+$E961)^1*Inputs!$B$20+Inputs!$B$31*(1+$F961)^1*Inputs!$B$21+Inputs!$B$22*(1+Inputs!$B$23)^1</f>
        <v>15209.644265015442</v>
      </c>
      <c r="S961" s="36">
        <f>Inputs!$B$12*(1+$B961)^2*$C961+Inputs!$B$29*(1+$D961)^2*Inputs!$B$19+Inputs!$B$30*(1+$E961)^2*Inputs!$B$20+Inputs!$B$31*(1+$F961)^2*Inputs!$B$21+Inputs!$B$22*(1+Inputs!$B$23)^2</f>
        <v>16556.565375717997</v>
      </c>
      <c r="T961" s="36">
        <f>Inputs!$B$12*(1+$B961)^3*$C961+Inputs!$B$29*(1+$D961)^3*Inputs!$B$19+Inputs!$B$30*(1+$E961)^3*Inputs!$B$20+Inputs!$B$31*(1+$F961)^3*Inputs!$B$21+Inputs!$B$22*(1+Inputs!$B$23)^3</f>
        <v>18125.037606083628</v>
      </c>
      <c r="U961" s="36">
        <f>Inputs!$B$12*(1+$B961)^4*$C961+Inputs!$B$29*(1+$D961)^4*Inputs!$B$19+Inputs!$B$30*(1+$E961)^4*Inputs!$B$20+Inputs!$B$31*(1+$F961)^4*Inputs!$B$21+Inputs!$B$22*(1+Inputs!$B$23)^4</f>
        <v>19952.113045902523</v>
      </c>
      <c r="V961" s="35">
        <f>Inputs!$B$13/(Q961*(1-$G961))</f>
        <v>1.1139010018175231</v>
      </c>
      <c r="W961" s="36">
        <f>Inputs!$B$13</f>
        <v>12660</v>
      </c>
      <c r="X961" s="36">
        <f t="shared" si="143"/>
        <v>13886.364371920514</v>
      </c>
      <c r="Y961" s="36">
        <f t="shared" si="144"/>
        <v>15316.423175942953</v>
      </c>
      <c r="Z961" s="36">
        <f t="shared" si="145"/>
        <v>16986.71250220649</v>
      </c>
      <c r="AA961" s="36">
        <f t="shared" si="146"/>
        <v>18940.447590528034</v>
      </c>
      <c r="AB961" s="36">
        <f t="shared" si="147"/>
        <v>59789.181799998856</v>
      </c>
      <c r="AC961" s="36">
        <f t="shared" si="148"/>
        <v>279449.3947303645</v>
      </c>
      <c r="AD961" s="36">
        <f t="shared" si="149"/>
        <v>183216.26007945678</v>
      </c>
    </row>
    <row r="962" spans="1:30" ht="14.25" customHeight="1" x14ac:dyDescent="0.25">
      <c r="A962" s="16">
        <v>946</v>
      </c>
      <c r="B962" s="34">
        <v>0.41889082119613003</v>
      </c>
      <c r="C962" s="34">
        <v>5.8093767054271897E-2</v>
      </c>
      <c r="D962" s="34">
        <v>3.31589696115977E-2</v>
      </c>
      <c r="E962" s="34">
        <v>6.6358505747609001E-2</v>
      </c>
      <c r="F962" s="34">
        <v>2.3345188551431601E-2</v>
      </c>
      <c r="G962" s="34">
        <v>0.194096078348753</v>
      </c>
      <c r="H962" s="35">
        <v>0.97569557713510102</v>
      </c>
      <c r="I962" s="34">
        <v>9.3102206972361296E-2</v>
      </c>
      <c r="J962" s="34">
        <v>1.9019337848537401E-2</v>
      </c>
      <c r="K962" s="36">
        <f>Inputs!$B$12*(1+$B962)^4</f>
        <v>243190.81459232647</v>
      </c>
      <c r="L962" s="36">
        <f t="shared" si="140"/>
        <v>18472.997637899214</v>
      </c>
      <c r="M962" s="36">
        <f t="shared" si="141"/>
        <v>220398.32227031532</v>
      </c>
      <c r="N962" s="37">
        <f>M962/Inputs!$B$6</f>
        <v>335.9730522413343</v>
      </c>
      <c r="O962" s="38">
        <f>IF(N962&gt;Inputs!$B$4,1,0)</f>
        <v>0</v>
      </c>
      <c r="P962" s="34">
        <f t="shared" si="142"/>
        <v>7.4082869123823891E-2</v>
      </c>
      <c r="Q962" s="36">
        <f>Inputs!$B$12*(1+$B962)^0*$C962+Inputs!$B$29*(1+$D962)^0*Inputs!$B$19+Inputs!$B$30*(1+$E962)^0*Inputs!$B$20+Inputs!$B$31*(1+$F962)^0*Inputs!$B$21+Inputs!$B$22*(1+Inputs!$B$23)^0</f>
        <v>11507.670050683235</v>
      </c>
      <c r="R962" s="36">
        <f>Inputs!$B$12*(1+$B962)^1*$C962+Inputs!$B$29*(1+$D962)^1*Inputs!$B$19+Inputs!$B$30*(1+$E962)^1*Inputs!$B$20+Inputs!$B$31*(1+$F962)^1*Inputs!$B$21+Inputs!$B$22*(1+Inputs!$B$23)^1</f>
        <v>13280.087463288</v>
      </c>
      <c r="S962" s="36">
        <f>Inputs!$B$12*(1+$B962)^2*$C962+Inputs!$B$29*(1+$D962)^2*Inputs!$B$19+Inputs!$B$30*(1+$E962)^2*Inputs!$B$20+Inputs!$B$31*(1+$F962)^2*Inputs!$B$21+Inputs!$B$22*(1+Inputs!$B$23)^2</f>
        <v>15679.196664399347</v>
      </c>
      <c r="T962" s="36">
        <f>Inputs!$B$12*(1+$B962)^3*$C962+Inputs!$B$29*(1+$D962)^3*Inputs!$B$19+Inputs!$B$30*(1+$E962)^3*Inputs!$B$20+Inputs!$B$31*(1+$F962)^3*Inputs!$B$21+Inputs!$B$22*(1+Inputs!$B$23)^3</f>
        <v>18962.049247595438</v>
      </c>
      <c r="U962" s="36">
        <f>Inputs!$B$12*(1+$B962)^4*$C962+Inputs!$B$29*(1+$D962)^4*Inputs!$B$19+Inputs!$B$30*(1+$E962)^4*Inputs!$B$20+Inputs!$B$31*(1+$F962)^4*Inputs!$B$21+Inputs!$B$22*(1+Inputs!$B$23)^4</f>
        <v>23493.069813196176</v>
      </c>
      <c r="V962" s="35">
        <f>Inputs!$B$13/(Q962*(1-$G962))</f>
        <v>1.3650955009083057</v>
      </c>
      <c r="W962" s="36">
        <f>Inputs!$B$13</f>
        <v>12660</v>
      </c>
      <c r="X962" s="36">
        <f t="shared" si="143"/>
        <v>13568.014184264606</v>
      </c>
      <c r="Y962" s="36">
        <f t="shared" si="144"/>
        <v>14789.031515651355</v>
      </c>
      <c r="Z962" s="36">
        <f t="shared" si="145"/>
        <v>16397.842110186022</v>
      </c>
      <c r="AA962" s="36">
        <f t="shared" si="146"/>
        <v>18472.997637899214</v>
      </c>
      <c r="AB962" s="36">
        <f t="shared" si="147"/>
        <v>57581.921101125743</v>
      </c>
      <c r="AC962" s="36">
        <f t="shared" si="148"/>
        <v>254098.44466993029</v>
      </c>
      <c r="AD962" s="36">
        <f t="shared" si="149"/>
        <v>162816.40116918957</v>
      </c>
    </row>
    <row r="963" spans="1:30" ht="14.25" customHeight="1" x14ac:dyDescent="0.25">
      <c r="A963" s="16">
        <v>947</v>
      </c>
      <c r="B963" s="34">
        <v>0.20724122017817301</v>
      </c>
      <c r="C963" s="34">
        <v>5.6482145817575699E-2</v>
      </c>
      <c r="D963" s="34">
        <v>2.0226481520892702E-2</v>
      </c>
      <c r="E963" s="34">
        <v>6.5295396741737802E-2</v>
      </c>
      <c r="F963" s="34">
        <v>1.50221329915829E-2</v>
      </c>
      <c r="G963" s="34">
        <v>0.18596553289397699</v>
      </c>
      <c r="H963" s="35">
        <v>1.0586282198602901</v>
      </c>
      <c r="I963" s="34">
        <v>9.6736931915471697E-2</v>
      </c>
      <c r="J963" s="34">
        <v>1.8236629010264301E-2</v>
      </c>
      <c r="K963" s="36">
        <f>Inputs!$B$12*(1+$B963)^4</f>
        <v>127446.37079331149</v>
      </c>
      <c r="L963" s="36">
        <f t="shared" si="140"/>
        <v>13966.515773591931</v>
      </c>
      <c r="M963" s="36">
        <f t="shared" si="141"/>
        <v>164688.6512279314</v>
      </c>
      <c r="N963" s="37">
        <f>M963/Inputs!$B$6</f>
        <v>251.04977321331006</v>
      </c>
      <c r="O963" s="38">
        <f>IF(N963&gt;Inputs!$B$4,1,0)</f>
        <v>0</v>
      </c>
      <c r="P963" s="34">
        <f t="shared" si="142"/>
        <v>7.8500302905207403E-2</v>
      </c>
      <c r="Q963" s="36">
        <f>Inputs!$B$12*(1+$B963)^0*$C963+Inputs!$B$29*(1+$D963)^0*Inputs!$B$19+Inputs!$B$30*(1+$E963)^0*Inputs!$B$20+Inputs!$B$31*(1+$F963)^0*Inputs!$B$21+Inputs!$B$22*(1+Inputs!$B$23)^0</f>
        <v>11410.972776481463</v>
      </c>
      <c r="R963" s="36">
        <f>Inputs!$B$12*(1+$B963)^1*$C963+Inputs!$B$29*(1+$D963)^1*Inputs!$B$19+Inputs!$B$30*(1+$E963)^1*Inputs!$B$20+Inputs!$B$31*(1+$F963)^1*Inputs!$B$21+Inputs!$B$22*(1+Inputs!$B$23)^1</f>
        <v>12342.727289382567</v>
      </c>
      <c r="S963" s="36">
        <f>Inputs!$B$12*(1+$B963)^2*$C963+Inputs!$B$29*(1+$D963)^2*Inputs!$B$19+Inputs!$B$30*(1+$E963)^2*Inputs!$B$20+Inputs!$B$31*(1+$F963)^2*Inputs!$B$21+Inputs!$B$22*(1+Inputs!$B$23)^2</f>
        <v>13431.033308573418</v>
      </c>
      <c r="T963" s="36">
        <f>Inputs!$B$12*(1+$B963)^3*$C963+Inputs!$B$29*(1+$D963)^3*Inputs!$B$19+Inputs!$B$30*(1+$E963)^3*Inputs!$B$20+Inputs!$B$31*(1+$F963)^3*Inputs!$B$21+Inputs!$B$22*(1+Inputs!$B$23)^3</f>
        <v>14706.734299566511</v>
      </c>
      <c r="U963" s="36">
        <f>Inputs!$B$12*(1+$B963)^4*$C963+Inputs!$B$29*(1+$D963)^4*Inputs!$B$19+Inputs!$B$30*(1+$E963)^4*Inputs!$B$20+Inputs!$B$31*(1+$F963)^4*Inputs!$B$21+Inputs!$B$22*(1+Inputs!$B$23)^4</f>
        <v>16206.969529491424</v>
      </c>
      <c r="V963" s="35">
        <f>Inputs!$B$13/(Q963*(1-$G963))</f>
        <v>1.3629133408594651</v>
      </c>
      <c r="W963" s="36">
        <f>Inputs!$B$13</f>
        <v>12660</v>
      </c>
      <c r="X963" s="36">
        <f t="shared" si="143"/>
        <v>12929.423909442079</v>
      </c>
      <c r="Y963" s="36">
        <f t="shared" si="144"/>
        <v>13237.74928229342</v>
      </c>
      <c r="Z963" s="36">
        <f t="shared" si="145"/>
        <v>13584.382560741924</v>
      </c>
      <c r="AA963" s="36">
        <f t="shared" si="146"/>
        <v>13966.515773591931</v>
      </c>
      <c r="AB963" s="36">
        <f t="shared" si="147"/>
        <v>50518.357604428311</v>
      </c>
      <c r="AC963" s="36">
        <f t="shared" si="148"/>
        <v>181161.31293778168</v>
      </c>
      <c r="AD963" s="36">
        <f t="shared" si="149"/>
        <v>114170.29362350309</v>
      </c>
    </row>
    <row r="964" spans="1:30" ht="14.25" customHeight="1" x14ac:dyDescent="0.25">
      <c r="A964" s="16">
        <v>948</v>
      </c>
      <c r="B964" s="34">
        <v>0.28853761809947598</v>
      </c>
      <c r="C964" s="34">
        <v>7.1550704771029303E-2</v>
      </c>
      <c r="D964" s="34">
        <v>5.62433200980509E-3</v>
      </c>
      <c r="E964" s="34">
        <v>5.2992013519105999E-2</v>
      </c>
      <c r="F964" s="34">
        <v>-1.36776644391853E-2</v>
      </c>
      <c r="G964" s="34">
        <v>0.16993500941478201</v>
      </c>
      <c r="H964" s="35">
        <v>1.0836444562961001</v>
      </c>
      <c r="I964" s="34">
        <v>0.104166656308103</v>
      </c>
      <c r="J964" s="34">
        <v>1.7574732520775901E-2</v>
      </c>
      <c r="K964" s="36">
        <f>Inputs!$B$12*(1+$B964)^4</f>
        <v>165401.58179898022</v>
      </c>
      <c r="L964" s="36">
        <f t="shared" si="140"/>
        <v>17969.08032495041</v>
      </c>
      <c r="M964" s="36">
        <f t="shared" si="141"/>
        <v>183876.9576240372</v>
      </c>
      <c r="N964" s="37">
        <f>M964/Inputs!$B$6</f>
        <v>280.30024028054453</v>
      </c>
      <c r="O964" s="38">
        <f>IF(N964&gt;Inputs!$B$4,1,0)</f>
        <v>0</v>
      </c>
      <c r="P964" s="34">
        <f t="shared" si="142"/>
        <v>8.6591923787327094E-2</v>
      </c>
      <c r="Q964" s="36">
        <f>Inputs!$B$12*(1+$B964)^0*$C964+Inputs!$B$29*(1+$D964)^0*Inputs!$B$19+Inputs!$B$30*(1+$E964)^0*Inputs!$B$20+Inputs!$B$31*(1+$F964)^0*Inputs!$B$21+Inputs!$B$22*(1+Inputs!$B$23)^0</f>
        <v>12315.08631368868</v>
      </c>
      <c r="R964" s="36">
        <f>Inputs!$B$12*(1+$B964)^1*$C964+Inputs!$B$29*(1+$D964)^1*Inputs!$B$19+Inputs!$B$30*(1+$E964)^1*Inputs!$B$20+Inputs!$B$31*(1+$F964)^1*Inputs!$B$21+Inputs!$B$22*(1+Inputs!$B$23)^1</f>
        <v>13574.644309007102</v>
      </c>
      <c r="S964" s="36">
        <f>Inputs!$B$12*(1+$B964)^2*$C964+Inputs!$B$29*(1+$D964)^2*Inputs!$B$19+Inputs!$B$30*(1+$E964)^2*Inputs!$B$20+Inputs!$B$31*(1+$F964)^2*Inputs!$B$21+Inputs!$B$22*(1+Inputs!$B$23)^2</f>
        <v>15197.543021496669</v>
      </c>
      <c r="T964" s="36">
        <f>Inputs!$B$12*(1+$B964)^3*$C964+Inputs!$B$29*(1+$D964)^3*Inputs!$B$19+Inputs!$B$30*(1+$E964)^3*Inputs!$B$20+Inputs!$B$31*(1+$F964)^3*Inputs!$B$21+Inputs!$B$22*(1+Inputs!$B$23)^3</f>
        <v>17287.209974883983</v>
      </c>
      <c r="U964" s="36">
        <f>Inputs!$B$12*(1+$B964)^4*$C964+Inputs!$B$29*(1+$D964)^4*Inputs!$B$19+Inputs!$B$30*(1+$E964)^4*Inputs!$B$20+Inputs!$B$31*(1+$F964)^4*Inputs!$B$21+Inputs!$B$22*(1+Inputs!$B$23)^4</f>
        <v>19976.846813180553</v>
      </c>
      <c r="V964" s="35">
        <f>Inputs!$B$13/(Q964*(1-$G964))</f>
        <v>1.2384661717536207</v>
      </c>
      <c r="W964" s="36">
        <f>Inputs!$B$13</f>
        <v>12660</v>
      </c>
      <c r="X964" s="36">
        <f t="shared" si="143"/>
        <v>13518.708490539135</v>
      </c>
      <c r="Y964" s="36">
        <f t="shared" si="144"/>
        <v>14646.652881840959</v>
      </c>
      <c r="Z964" s="36">
        <f t="shared" si="145"/>
        <v>16105.168414656649</v>
      </c>
      <c r="AA964" s="36">
        <f t="shared" si="146"/>
        <v>17969.08032495041</v>
      </c>
      <c r="AB964" s="36">
        <f t="shared" si="147"/>
        <v>55217.523953905467</v>
      </c>
      <c r="AC964" s="36">
        <f t="shared" si="148"/>
        <v>211161.51836762606</v>
      </c>
      <c r="AD964" s="36">
        <f t="shared" si="149"/>
        <v>128659.43367013174</v>
      </c>
    </row>
    <row r="965" spans="1:30" ht="14.25" customHeight="1" x14ac:dyDescent="0.25">
      <c r="A965" s="16">
        <v>949</v>
      </c>
      <c r="B965" s="34">
        <v>0.173758839721979</v>
      </c>
      <c r="C965" s="34">
        <v>9.9091349716066604E-2</v>
      </c>
      <c r="D965" s="34">
        <v>3.3816104431951897E-2</v>
      </c>
      <c r="E965" s="34">
        <v>4.14384204135907E-2</v>
      </c>
      <c r="F965" s="34">
        <v>2.1596593774150699E-2</v>
      </c>
      <c r="G965" s="34">
        <v>0.19521243055571799</v>
      </c>
      <c r="H965" s="35">
        <v>1.1009665481951201</v>
      </c>
      <c r="I965" s="34">
        <v>9.0132050946491502E-2</v>
      </c>
      <c r="J965" s="34">
        <v>2.8799316437834802E-2</v>
      </c>
      <c r="K965" s="36">
        <f>Inputs!$B$12*(1+$B965)^4</f>
        <v>113885.05986666335</v>
      </c>
      <c r="L965" s="36">
        <f t="shared" si="140"/>
        <v>18016.028519824482</v>
      </c>
      <c r="M965" s="36">
        <f t="shared" si="141"/>
        <v>254334.36668915587</v>
      </c>
      <c r="N965" s="37">
        <f>M965/Inputs!$B$6</f>
        <v>387.70482727005469</v>
      </c>
      <c r="O965" s="38">
        <f>IF(N965&gt;Inputs!$B$4,1,0)</f>
        <v>0</v>
      </c>
      <c r="P965" s="34">
        <f t="shared" si="142"/>
        <v>6.13327345086567E-2</v>
      </c>
      <c r="Q965" s="36">
        <f>Inputs!$B$12*(1+$B965)^0*$C965+Inputs!$B$29*(1+$D965)^0*Inputs!$B$19+Inputs!$B$30*(1+$E965)^0*Inputs!$B$20+Inputs!$B$31*(1+$F965)^0*Inputs!$B$21+Inputs!$B$22*(1+Inputs!$B$23)^0</f>
        <v>13967.525010390917</v>
      </c>
      <c r="R965" s="36">
        <f>Inputs!$B$12*(1+$B965)^1*$C965+Inputs!$B$29*(1+$D965)^1*Inputs!$B$19+Inputs!$B$30*(1+$E965)^1*Inputs!$B$20+Inputs!$B$31*(1+$F965)^1*Inputs!$B$21+Inputs!$B$22*(1+Inputs!$B$23)^1</f>
        <v>15244.644899261584</v>
      </c>
      <c r="S965" s="36">
        <f>Inputs!$B$12*(1+$B965)^2*$C965+Inputs!$B$29*(1+$D965)^2*Inputs!$B$19+Inputs!$B$30*(1+$E965)^2*Inputs!$B$20+Inputs!$B$31*(1+$F965)^2*Inputs!$B$21+Inputs!$B$22*(1+Inputs!$B$23)^2</f>
        <v>16709.389282114513</v>
      </c>
      <c r="T965" s="36">
        <f>Inputs!$B$12*(1+$B965)^3*$C965+Inputs!$B$29*(1+$D965)^3*Inputs!$B$19+Inputs!$B$30*(1+$E965)^3*Inputs!$B$20+Inputs!$B$31*(1+$F965)^3*Inputs!$B$21+Inputs!$B$22*(1+Inputs!$B$23)^3</f>
        <v>18393.238590679175</v>
      </c>
      <c r="U965" s="36">
        <f>Inputs!$B$12*(1+$B965)^4*$C965+Inputs!$B$29*(1+$D965)^4*Inputs!$B$19+Inputs!$B$30*(1+$E965)^4*Inputs!$B$20+Inputs!$B$31*(1+$F965)^4*Inputs!$B$21+Inputs!$B$22*(1+Inputs!$B$23)^4</f>
        <v>20333.103783243198</v>
      </c>
      <c r="V965" s="35">
        <f>Inputs!$B$13/(Q965*(1-$G965))</f>
        <v>1.1262452912602319</v>
      </c>
      <c r="W965" s="36">
        <f>Inputs!$B$13</f>
        <v>12660</v>
      </c>
      <c r="X965" s="36">
        <f t="shared" si="143"/>
        <v>13740.032077450493</v>
      </c>
      <c r="Y965" s="36">
        <f t="shared" si="144"/>
        <v>14975.22539107296</v>
      </c>
      <c r="Z965" s="36">
        <f t="shared" si="145"/>
        <v>16390.770327104423</v>
      </c>
      <c r="AA965" s="36">
        <f t="shared" si="146"/>
        <v>18016.028519824482</v>
      </c>
      <c r="AB965" s="36">
        <f t="shared" si="147"/>
        <v>58042.702488393057</v>
      </c>
      <c r="AC965" s="36">
        <f t="shared" si="148"/>
        <v>302202.04552438296</v>
      </c>
      <c r="AD965" s="36">
        <f t="shared" si="149"/>
        <v>196291.66420076281</v>
      </c>
    </row>
    <row r="966" spans="1:30" ht="14.25" customHeight="1" x14ac:dyDescent="0.25">
      <c r="A966" s="16">
        <v>950</v>
      </c>
      <c r="B966" s="34">
        <v>0.27138532861534698</v>
      </c>
      <c r="C966" s="34">
        <v>6.5917474260852399E-2</v>
      </c>
      <c r="D966" s="34">
        <v>4.4388344047933098E-2</v>
      </c>
      <c r="E966" s="34">
        <v>1.99470113431373E-2</v>
      </c>
      <c r="F966" s="34">
        <v>-5.3962219888236103E-3</v>
      </c>
      <c r="G966" s="34">
        <v>0.17435942482204</v>
      </c>
      <c r="H966" s="35">
        <v>1.1400405864624299</v>
      </c>
      <c r="I966" s="34">
        <v>9.4331470414545399E-2</v>
      </c>
      <c r="J966" s="34">
        <v>3.1393992099443602E-2</v>
      </c>
      <c r="K966" s="36">
        <f>Inputs!$B$12*(1+$B966)^4</f>
        <v>156768.94380543323</v>
      </c>
      <c r="L966" s="36">
        <f t="shared" si="140"/>
        <v>17698.401514639729</v>
      </c>
      <c r="M966" s="36">
        <f t="shared" si="141"/>
        <v>241236.64680046352</v>
      </c>
      <c r="N966" s="37">
        <f>M966/Inputs!$B$6</f>
        <v>367.73879085436511</v>
      </c>
      <c r="O966" s="38">
        <f>IF(N966&gt;Inputs!$B$4,1,0)</f>
        <v>0</v>
      </c>
      <c r="P966" s="34">
        <f t="shared" si="142"/>
        <v>6.2937478315101797E-2</v>
      </c>
      <c r="Q966" s="36">
        <f>Inputs!$B$12*(1+$B966)^0*$C966+Inputs!$B$29*(1+$D966)^0*Inputs!$B$19+Inputs!$B$30*(1+$E966)^0*Inputs!$B$20+Inputs!$B$31*(1+$F966)^0*Inputs!$B$21+Inputs!$B$22*(1+Inputs!$B$23)^0</f>
        <v>11977.092483078064</v>
      </c>
      <c r="R966" s="36">
        <f>Inputs!$B$12*(1+$B966)^1*$C966+Inputs!$B$29*(1+$D966)^1*Inputs!$B$19+Inputs!$B$30*(1+$E966)^1*Inputs!$B$20+Inputs!$B$31*(1+$F966)^1*Inputs!$B$21+Inputs!$B$22*(1+Inputs!$B$23)^1</f>
        <v>13153.583906929302</v>
      </c>
      <c r="S966" s="36">
        <f>Inputs!$B$12*(1+$B966)^2*$C966+Inputs!$B$29*(1+$D966)^2*Inputs!$B$19+Inputs!$B$30*(1+$E966)^2*Inputs!$B$20+Inputs!$B$31*(1+$F966)^2*Inputs!$B$21+Inputs!$B$22*(1+Inputs!$B$23)^2</f>
        <v>14626.924592644002</v>
      </c>
      <c r="T966" s="36">
        <f>Inputs!$B$12*(1+$B966)^3*$C966+Inputs!$B$29*(1+$D966)^3*Inputs!$B$19+Inputs!$B$30*(1+$E966)^3*Inputs!$B$20+Inputs!$B$31*(1+$F966)^3*Inputs!$B$21+Inputs!$B$22*(1+Inputs!$B$23)^3</f>
        <v>16476.411810608319</v>
      </c>
      <c r="U966" s="36">
        <f>Inputs!$B$12*(1+$B966)^4*$C966+Inputs!$B$29*(1+$D966)^4*Inputs!$B$19+Inputs!$B$30*(1+$E966)^4*Inputs!$B$20+Inputs!$B$31*(1+$F966)^4*Inputs!$B$21+Inputs!$B$22*(1+Inputs!$B$23)^4</f>
        <v>18802.807632371481</v>
      </c>
      <c r="V966" s="35">
        <f>Inputs!$B$13/(Q966*(1-$G966))</f>
        <v>1.2802396541727563</v>
      </c>
      <c r="W966" s="36">
        <f>Inputs!$B$13</f>
        <v>12660</v>
      </c>
      <c r="X966" s="36">
        <f t="shared" si="143"/>
        <v>13522.927265956327</v>
      </c>
      <c r="Y966" s="36">
        <f t="shared" si="144"/>
        <v>14614.356919409902</v>
      </c>
      <c r="Z966" s="36">
        <f t="shared" si="145"/>
        <v>15985.452226756472</v>
      </c>
      <c r="AA966" s="36">
        <f t="shared" si="146"/>
        <v>17698.401514639729</v>
      </c>
      <c r="AB966" s="36">
        <f t="shared" si="147"/>
        <v>56435.416126343771</v>
      </c>
      <c r="AC966" s="36">
        <f t="shared" si="148"/>
        <v>290034.26067648898</v>
      </c>
      <c r="AD966" s="36">
        <f t="shared" si="149"/>
        <v>184801.23067411975</v>
      </c>
    </row>
    <row r="967" spans="1:30" ht="14.25" customHeight="1" x14ac:dyDescent="0.25">
      <c r="A967" s="16">
        <v>951</v>
      </c>
      <c r="B967" s="34">
        <v>0.26144170015944901</v>
      </c>
      <c r="C967" s="34">
        <v>9.9733721003954903E-2</v>
      </c>
      <c r="D967" s="34">
        <v>1.08974996963587E-2</v>
      </c>
      <c r="E967" s="34">
        <v>1.7710631315772701E-2</v>
      </c>
      <c r="F967" s="34">
        <v>1.3671967486265001E-2</v>
      </c>
      <c r="G967" s="34">
        <v>0.175236381569922</v>
      </c>
      <c r="H967" s="35">
        <v>1.0894340691327999</v>
      </c>
      <c r="I967" s="34">
        <v>9.7404120444578704E-2</v>
      </c>
      <c r="J967" s="34">
        <v>2.42268649310718E-2</v>
      </c>
      <c r="K967" s="36">
        <f>Inputs!$B$12*(1+$B967)^4</f>
        <v>151921.7606191852</v>
      </c>
      <c r="L967" s="36">
        <f t="shared" si="140"/>
        <v>21084.609103323466</v>
      </c>
      <c r="M967" s="36">
        <f t="shared" si="141"/>
        <v>246555.14324432402</v>
      </c>
      <c r="N967" s="37">
        <f>M967/Inputs!$B$6</f>
        <v>375.8462549456159</v>
      </c>
      <c r="O967" s="38">
        <f>IF(N967&gt;Inputs!$B$4,1,0)</f>
        <v>0</v>
      </c>
      <c r="P967" s="34">
        <f t="shared" si="142"/>
        <v>7.31772555135069E-2</v>
      </c>
      <c r="Q967" s="36">
        <f>Inputs!$B$12*(1+$B967)^0*$C967+Inputs!$B$29*(1+$D967)^0*Inputs!$B$19+Inputs!$B$30*(1+$E967)^0*Inputs!$B$20+Inputs!$B$31*(1+$F967)^0*Inputs!$B$21+Inputs!$B$22*(1+Inputs!$B$23)^0</f>
        <v>14006.067287664217</v>
      </c>
      <c r="R967" s="36">
        <f>Inputs!$B$12*(1+$B967)^1*$C967+Inputs!$B$29*(1+$D967)^1*Inputs!$B$19+Inputs!$B$30*(1+$E967)^1*Inputs!$B$20+Inputs!$B$31*(1+$F967)^1*Inputs!$B$21+Inputs!$B$22*(1+Inputs!$B$23)^1</f>
        <v>15643.649003000479</v>
      </c>
      <c r="S967" s="36">
        <f>Inputs!$B$12*(1+$B967)^2*$C967+Inputs!$B$29*(1+$D967)^2*Inputs!$B$19+Inputs!$B$30*(1+$E967)^2*Inputs!$B$20+Inputs!$B$31*(1+$F967)^2*Inputs!$B$21+Inputs!$B$22*(1+Inputs!$B$23)^2</f>
        <v>17690.201975174507</v>
      </c>
      <c r="T967" s="36">
        <f>Inputs!$B$12*(1+$B967)^3*$C967+Inputs!$B$29*(1+$D967)^3*Inputs!$B$19+Inputs!$B$30*(1+$E967)^3*Inputs!$B$20+Inputs!$B$31*(1+$F967)^3*Inputs!$B$21+Inputs!$B$22*(1+Inputs!$B$23)^3</f>
        <v>20252.628353639258</v>
      </c>
      <c r="U967" s="36">
        <f>Inputs!$B$12*(1+$B967)^4*$C967+Inputs!$B$29*(1+$D967)^4*Inputs!$B$19+Inputs!$B$30*(1+$E967)^4*Inputs!$B$20+Inputs!$B$31*(1+$F967)^4*Inputs!$B$21+Inputs!$B$22*(1+Inputs!$B$23)^4</f>
        <v>23465.786013977748</v>
      </c>
      <c r="V967" s="35">
        <f>Inputs!$B$13/(Q967*(1-$G967))</f>
        <v>1.0959430879334664</v>
      </c>
      <c r="W967" s="36">
        <f>Inputs!$B$13</f>
        <v>12660</v>
      </c>
      <c r="X967" s="36">
        <f t="shared" si="143"/>
        <v>14119.204916630217</v>
      </c>
      <c r="Y967" s="36">
        <f t="shared" si="144"/>
        <v>15942.583133658518</v>
      </c>
      <c r="Z967" s="36">
        <f t="shared" si="145"/>
        <v>18224.685799320872</v>
      </c>
      <c r="AA967" s="36">
        <f t="shared" si="146"/>
        <v>21084.609103323466</v>
      </c>
      <c r="AB967" s="36">
        <f t="shared" si="147"/>
        <v>61136.812553985706</v>
      </c>
      <c r="AC967" s="36">
        <f t="shared" si="148"/>
        <v>295111.13704186532</v>
      </c>
      <c r="AD967" s="36">
        <f t="shared" si="149"/>
        <v>185418.33069033831</v>
      </c>
    </row>
    <row r="968" spans="1:30" ht="14.25" customHeight="1" x14ac:dyDescent="0.25">
      <c r="A968" s="16">
        <v>952</v>
      </c>
      <c r="B968" s="34">
        <v>0.37466183133964298</v>
      </c>
      <c r="C968" s="34">
        <v>7.0827707110976398E-2</v>
      </c>
      <c r="D968" s="34">
        <v>2.6751227563056298E-2</v>
      </c>
      <c r="E968" s="34">
        <v>2.70317967091004E-2</v>
      </c>
      <c r="F968" s="34">
        <v>6.4047017577937198E-3</v>
      </c>
      <c r="G968" s="34">
        <v>0.167444184963638</v>
      </c>
      <c r="H968" s="35">
        <v>1.0818775376310801</v>
      </c>
      <c r="I968" s="34">
        <v>0.100129689476587</v>
      </c>
      <c r="J968" s="34">
        <v>2.11113083338581E-2</v>
      </c>
      <c r="K968" s="36">
        <f>Inputs!$B$12*(1+$B968)^4</f>
        <v>214256.86571893099</v>
      </c>
      <c r="L968" s="36">
        <f t="shared" si="140"/>
        <v>21325.053973156704</v>
      </c>
      <c r="M968" s="36">
        <f t="shared" si="141"/>
        <v>231479.06501713098</v>
      </c>
      <c r="N968" s="37">
        <f>M968/Inputs!$B$6</f>
        <v>352.86442837977285</v>
      </c>
      <c r="O968" s="38">
        <f>IF(N968&gt;Inputs!$B$4,1,0)</f>
        <v>0</v>
      </c>
      <c r="P968" s="34">
        <f t="shared" si="142"/>
        <v>7.9018381142728897E-2</v>
      </c>
      <c r="Q968" s="36">
        <f>Inputs!$B$12*(1+$B968)^0*$C968+Inputs!$B$29*(1+$D968)^0*Inputs!$B$19+Inputs!$B$30*(1+$E968)^0*Inputs!$B$20+Inputs!$B$31*(1+$F968)^0*Inputs!$B$21+Inputs!$B$22*(1+Inputs!$B$23)^0</f>
        <v>12271.706454085506</v>
      </c>
      <c r="R968" s="36">
        <f>Inputs!$B$12*(1+$B968)^1*$C968+Inputs!$B$29*(1+$D968)^1*Inputs!$B$19+Inputs!$B$30*(1+$E968)^1*Inputs!$B$20+Inputs!$B$31*(1+$F968)^1*Inputs!$B$21+Inputs!$B$22*(1+Inputs!$B$23)^1</f>
        <v>13979.902162844082</v>
      </c>
      <c r="S968" s="36">
        <f>Inputs!$B$12*(1+$B968)^2*$C968+Inputs!$B$29*(1+$D968)^2*Inputs!$B$19+Inputs!$B$30*(1+$E968)^2*Inputs!$B$20+Inputs!$B$31*(1+$F968)^2*Inputs!$B$21+Inputs!$B$22*(1+Inputs!$B$23)^2</f>
        <v>16286.939482654034</v>
      </c>
      <c r="T968" s="36">
        <f>Inputs!$B$12*(1+$B968)^3*$C968+Inputs!$B$29*(1+$D968)^3*Inputs!$B$19+Inputs!$B$30*(1+$E968)^3*Inputs!$B$20+Inputs!$B$31*(1+$F968)^3*Inputs!$B$21+Inputs!$B$22*(1+Inputs!$B$23)^3</f>
        <v>19416.367797533443</v>
      </c>
      <c r="U968" s="36">
        <f>Inputs!$B$12*(1+$B968)^4*$C968+Inputs!$B$29*(1+$D968)^4*Inputs!$B$19+Inputs!$B$30*(1+$E968)^4*Inputs!$B$20+Inputs!$B$31*(1+$F968)^4*Inputs!$B$21+Inputs!$B$22*(1+Inputs!$B$23)^4</f>
        <v>23675.473671344647</v>
      </c>
      <c r="V968" s="35">
        <f>Inputs!$B$13/(Q968*(1-$G968))</f>
        <v>1.239125769826477</v>
      </c>
      <c r="W968" s="36">
        <f>Inputs!$B$13</f>
        <v>12660</v>
      </c>
      <c r="X968" s="36">
        <f t="shared" si="143"/>
        <v>13964.690389459927</v>
      </c>
      <c r="Y968" s="36">
        <f t="shared" si="144"/>
        <v>15736.154280793908</v>
      </c>
      <c r="Z968" s="36">
        <f t="shared" si="145"/>
        <v>18124.265170609859</v>
      </c>
      <c r="AA968" s="36">
        <f t="shared" si="146"/>
        <v>21325.053973156704</v>
      </c>
      <c r="AB968" s="36">
        <f t="shared" si="147"/>
        <v>60471.363171127567</v>
      </c>
      <c r="AC968" s="36">
        <f t="shared" si="148"/>
        <v>275572.00549943052</v>
      </c>
      <c r="AD968" s="36">
        <f t="shared" si="149"/>
        <v>171007.70184600342</v>
      </c>
    </row>
    <row r="969" spans="1:30" ht="14.25" customHeight="1" x14ac:dyDescent="0.25">
      <c r="A969" s="16">
        <v>953</v>
      </c>
      <c r="B969" s="34">
        <v>0.37638720169759099</v>
      </c>
      <c r="C969" s="34">
        <v>5.6246414221604299E-2</v>
      </c>
      <c r="D969" s="34">
        <v>4.9611759867312699E-2</v>
      </c>
      <c r="E969" s="34">
        <v>4.6356889893182603E-2</v>
      </c>
      <c r="F969" s="34">
        <v>2.0993485115544799E-2</v>
      </c>
      <c r="G969" s="34">
        <v>0.19100986106744</v>
      </c>
      <c r="H969" s="35">
        <v>0.94933959142695301</v>
      </c>
      <c r="I969" s="34">
        <v>0.104367126900101</v>
      </c>
      <c r="J969" s="34">
        <v>2.31039331518707E-2</v>
      </c>
      <c r="K969" s="36">
        <f>Inputs!$B$12*(1+$B969)^4</f>
        <v>215334.56787389144</v>
      </c>
      <c r="L969" s="36">
        <f t="shared" si="140"/>
        <v>16466.124183460153</v>
      </c>
      <c r="M969" s="36">
        <f t="shared" si="141"/>
        <v>179282.95235234237</v>
      </c>
      <c r="N969" s="37">
        <f>M969/Inputs!$B$6</f>
        <v>273.29718346393656</v>
      </c>
      <c r="O969" s="38">
        <f>IF(N969&gt;Inputs!$B$4,1,0)</f>
        <v>0</v>
      </c>
      <c r="P969" s="34">
        <f t="shared" si="142"/>
        <v>8.1263193748230295E-2</v>
      </c>
      <c r="Q969" s="36">
        <f>Inputs!$B$12*(1+$B969)^0*$C969+Inputs!$B$29*(1+$D969)^0*Inputs!$B$19+Inputs!$B$30*(1+$E969)^0*Inputs!$B$20+Inputs!$B$31*(1+$F969)^0*Inputs!$B$21+Inputs!$B$22*(1+Inputs!$B$23)^0</f>
        <v>11396.82888072318</v>
      </c>
      <c r="R969" s="36">
        <f>Inputs!$B$12*(1+$B969)^1*$C969+Inputs!$B$29*(1+$D969)^1*Inputs!$B$19+Inputs!$B$30*(1+$E969)^1*Inputs!$B$20+Inputs!$B$31*(1+$F969)^1*Inputs!$B$21+Inputs!$B$22*(1+Inputs!$B$23)^1</f>
        <v>12972.826731636478</v>
      </c>
      <c r="S969" s="36">
        <f>Inputs!$B$12*(1+$B969)^2*$C969+Inputs!$B$29*(1+$D969)^2*Inputs!$B$19+Inputs!$B$30*(1+$E969)^2*Inputs!$B$20+Inputs!$B$31*(1+$F969)^2*Inputs!$B$21+Inputs!$B$22*(1+Inputs!$B$23)^2</f>
        <v>15040.354306187204</v>
      </c>
      <c r="T969" s="36">
        <f>Inputs!$B$12*(1+$B969)^3*$C969+Inputs!$B$29*(1+$D969)^3*Inputs!$B$19+Inputs!$B$30*(1+$E969)^3*Inputs!$B$20+Inputs!$B$31*(1+$F969)^3*Inputs!$B$21+Inputs!$B$22*(1+Inputs!$B$23)^3</f>
        <v>17779.993651011027</v>
      </c>
      <c r="U969" s="36">
        <f>Inputs!$B$12*(1+$B969)^4*$C969+Inputs!$B$29*(1+$D969)^4*Inputs!$B$19+Inputs!$B$30*(1+$E969)^4*Inputs!$B$20+Inputs!$B$31*(1+$F969)^4*Inputs!$B$21+Inputs!$B$22*(1+Inputs!$B$23)^4</f>
        <v>21440.088090858771</v>
      </c>
      <c r="V969" s="35">
        <f>Inputs!$B$13/(Q969*(1-$G969))</f>
        <v>1.3731135418910694</v>
      </c>
      <c r="W969" s="36">
        <f>Inputs!$B$13</f>
        <v>12660</v>
      </c>
      <c r="X969" s="36">
        <f t="shared" si="143"/>
        <v>13298.808936991361</v>
      </c>
      <c r="Y969" s="36">
        <f t="shared" si="144"/>
        <v>14129.222298681072</v>
      </c>
      <c r="Z969" s="36">
        <f t="shared" si="145"/>
        <v>15179.022471848455</v>
      </c>
      <c r="AA969" s="36">
        <f t="shared" si="146"/>
        <v>16466.124183460153</v>
      </c>
      <c r="AB969" s="36">
        <f t="shared" si="147"/>
        <v>53085.699712624548</v>
      </c>
      <c r="AC969" s="36">
        <f t="shared" si="148"/>
        <v>207308.56909290617</v>
      </c>
      <c r="AD969" s="36">
        <f t="shared" si="149"/>
        <v>126197.25263971783</v>
      </c>
    </row>
    <row r="970" spans="1:30" ht="14.25" customHeight="1" x14ac:dyDescent="0.25">
      <c r="A970" s="16">
        <v>954</v>
      </c>
      <c r="B970" s="34">
        <v>0.315911446305078</v>
      </c>
      <c r="C970" s="34">
        <v>7.9498904580149701E-2</v>
      </c>
      <c r="D970" s="34">
        <v>3.0050352131323E-2</v>
      </c>
      <c r="E970" s="34">
        <v>5.6223504500728903E-2</v>
      </c>
      <c r="F970" s="34">
        <v>2.5161952874753899E-2</v>
      </c>
      <c r="G970" s="34">
        <v>0.16678611864637399</v>
      </c>
      <c r="H970" s="35">
        <v>1.0568806866828799</v>
      </c>
      <c r="I970" s="34">
        <v>9.5886842809796494E-2</v>
      </c>
      <c r="J970" s="34">
        <v>2.8975319158117099E-2</v>
      </c>
      <c r="K970" s="36">
        <f>Inputs!$B$12*(1+$B970)^4</f>
        <v>179911.07924065829</v>
      </c>
      <c r="L970" s="36">
        <f t="shared" si="140"/>
        <v>20726.410984347145</v>
      </c>
      <c r="M970" s="36">
        <f t="shared" si="141"/>
        <v>262435.68189870089</v>
      </c>
      <c r="N970" s="37">
        <f>M970/Inputs!$B$6</f>
        <v>400.05439313826355</v>
      </c>
      <c r="O970" s="38">
        <f>IF(N970&gt;Inputs!$B$4,1,0)</f>
        <v>1</v>
      </c>
      <c r="P970" s="34">
        <f t="shared" si="142"/>
        <v>6.6911523651679392E-2</v>
      </c>
      <c r="Q970" s="36">
        <f>Inputs!$B$12*(1+$B970)^0*$C970+Inputs!$B$29*(1+$D970)^0*Inputs!$B$19+Inputs!$B$30*(1+$E970)^0*Inputs!$B$20+Inputs!$B$31*(1+$F970)^0*Inputs!$B$21+Inputs!$B$22*(1+Inputs!$B$23)^0</f>
        <v>12791.978302235904</v>
      </c>
      <c r="R970" s="36">
        <f>Inputs!$B$12*(1+$B970)^1*$C970+Inputs!$B$29*(1+$D970)^1*Inputs!$B$19+Inputs!$B$30*(1+$E970)^1*Inputs!$B$20+Inputs!$B$31*(1+$F970)^1*Inputs!$B$21+Inputs!$B$22*(1+Inputs!$B$23)^1</f>
        <v>14583.677971484722</v>
      </c>
      <c r="S970" s="36">
        <f>Inputs!$B$12*(1+$B970)^2*$C970+Inputs!$B$29*(1+$D970)^2*Inputs!$B$19+Inputs!$B$30*(1+$E970)^2*Inputs!$B$20+Inputs!$B$31*(1+$F970)^2*Inputs!$B$21+Inputs!$B$22*(1+Inputs!$B$23)^2</f>
        <v>16863.118723216623</v>
      </c>
      <c r="T970" s="36">
        <f>Inputs!$B$12*(1+$B970)^3*$C970+Inputs!$B$29*(1+$D970)^3*Inputs!$B$19+Inputs!$B$30*(1+$E970)^3*Inputs!$B$20+Inputs!$B$31*(1+$F970)^3*Inputs!$B$21+Inputs!$B$22*(1+Inputs!$B$23)^3</f>
        <v>19781.232389890931</v>
      </c>
      <c r="U970" s="36">
        <f>Inputs!$B$12*(1+$B970)^4*$C970+Inputs!$B$29*(1+$D970)^4*Inputs!$B$19+Inputs!$B$30*(1+$E970)^4*Inputs!$B$20+Inputs!$B$31*(1+$F970)^4*Inputs!$B$21+Inputs!$B$22*(1+Inputs!$B$23)^4</f>
        <v>23536.487300179346</v>
      </c>
      <c r="V970" s="35">
        <f>Inputs!$B$13/(Q970*(1-$G970))</f>
        <v>1.187789535799197</v>
      </c>
      <c r="W970" s="36">
        <f>Inputs!$B$13</f>
        <v>12660</v>
      </c>
      <c r="X970" s="36">
        <f t="shared" si="143"/>
        <v>14035.535293941048</v>
      </c>
      <c r="Y970" s="36">
        <f t="shared" si="144"/>
        <v>15769.464433519981</v>
      </c>
      <c r="Z970" s="36">
        <f t="shared" si="145"/>
        <v>17958.914576821197</v>
      </c>
      <c r="AA970" s="36">
        <f t="shared" si="146"/>
        <v>20726.410984347145</v>
      </c>
      <c r="AB970" s="36">
        <f t="shared" si="147"/>
        <v>60785.05339128882</v>
      </c>
      <c r="AC970" s="36">
        <f t="shared" si="148"/>
        <v>318733.81734127685</v>
      </c>
      <c r="AD970" s="36">
        <f t="shared" si="149"/>
        <v>201650.62850741204</v>
      </c>
    </row>
    <row r="971" spans="1:30" ht="14.25" customHeight="1" x14ac:dyDescent="0.25">
      <c r="A971" s="16">
        <v>955</v>
      </c>
      <c r="B971" s="34">
        <v>0.26950289758522</v>
      </c>
      <c r="C971" s="34">
        <v>8.8808257332153195E-2</v>
      </c>
      <c r="D971" s="34">
        <v>1.9929496070384401E-2</v>
      </c>
      <c r="E971" s="34">
        <v>6.7987678357874906E-2</v>
      </c>
      <c r="F971" s="34">
        <v>1.12246869016499E-2</v>
      </c>
      <c r="G971" s="34">
        <v>0.178784029939031</v>
      </c>
      <c r="H971" s="35">
        <v>1.0656290366344301</v>
      </c>
      <c r="I971" s="34">
        <v>0.102275836424999</v>
      </c>
      <c r="J971" s="34">
        <v>3.1238390306770499E-2</v>
      </c>
      <c r="K971" s="36">
        <f>Inputs!$B$12*(1+$B971)^4</f>
        <v>155842.54657340524</v>
      </c>
      <c r="L971" s="36">
        <f t="shared" si="140"/>
        <v>19957.787981183566</v>
      </c>
      <c r="M971" s="36">
        <f t="shared" si="141"/>
        <v>236762.10472080248</v>
      </c>
      <c r="N971" s="37">
        <f>M971/Inputs!$B$6</f>
        <v>360.91784256219893</v>
      </c>
      <c r="O971" s="38">
        <f>IF(N971&gt;Inputs!$B$4,1,0)</f>
        <v>0</v>
      </c>
      <c r="P971" s="34">
        <f t="shared" si="142"/>
        <v>7.1037446118228501E-2</v>
      </c>
      <c r="Q971" s="36">
        <f>Inputs!$B$12*(1+$B971)^0*$C971+Inputs!$B$29*(1+$D971)^0*Inputs!$B$19+Inputs!$B$30*(1+$E971)^0*Inputs!$B$20+Inputs!$B$31*(1+$F971)^0*Inputs!$B$21+Inputs!$B$22*(1+Inputs!$B$23)^0</f>
        <v>13350.539467356113</v>
      </c>
      <c r="R971" s="36">
        <f>Inputs!$B$12*(1+$B971)^1*$C971+Inputs!$B$29*(1+$D971)^1*Inputs!$B$19+Inputs!$B$30*(1+$E971)^1*Inputs!$B$20+Inputs!$B$31*(1+$F971)^1*Inputs!$B$21+Inputs!$B$22*(1+Inputs!$B$23)^1</f>
        <v>15004.654401004835</v>
      </c>
      <c r="S971" s="36">
        <f>Inputs!$B$12*(1+$B971)^2*$C971+Inputs!$B$29*(1+$D971)^2*Inputs!$B$19+Inputs!$B$30*(1+$E971)^2*Inputs!$B$20+Inputs!$B$31*(1+$F971)^2*Inputs!$B$21+Inputs!$B$22*(1+Inputs!$B$23)^2</f>
        <v>17057.199918947259</v>
      </c>
      <c r="T971" s="36">
        <f>Inputs!$B$12*(1+$B971)^3*$C971+Inputs!$B$29*(1+$D971)^3*Inputs!$B$19+Inputs!$B$30*(1+$E971)^3*Inputs!$B$20+Inputs!$B$31*(1+$F971)^3*Inputs!$B$21+Inputs!$B$22*(1+Inputs!$B$23)^3</f>
        <v>19613.237856168278</v>
      </c>
      <c r="U971" s="36">
        <f>Inputs!$B$12*(1+$B971)^4*$C971+Inputs!$B$29*(1+$D971)^4*Inputs!$B$19+Inputs!$B$30*(1+$E971)^4*Inputs!$B$20+Inputs!$B$31*(1+$F971)^4*Inputs!$B$21+Inputs!$B$22*(1+Inputs!$B$23)^4</f>
        <v>22805.992250430594</v>
      </c>
      <c r="V971" s="35">
        <f>Inputs!$B$13/(Q971*(1-$G971))</f>
        <v>1.1547221704210304</v>
      </c>
      <c r="W971" s="36">
        <f>Inputs!$B$13</f>
        <v>12660</v>
      </c>
      <c r="X971" s="36">
        <f t="shared" si="143"/>
        <v>13954.10519255329</v>
      </c>
      <c r="Y971" s="36">
        <f t="shared" si="144"/>
        <v>15550.945717411318</v>
      </c>
      <c r="Z971" s="36">
        <f t="shared" si="145"/>
        <v>17522.520815918011</v>
      </c>
      <c r="AA971" s="36">
        <f t="shared" si="146"/>
        <v>19957.787981183566</v>
      </c>
      <c r="AB971" s="36">
        <f t="shared" si="147"/>
        <v>58715.907733653257</v>
      </c>
      <c r="AC971" s="36">
        <f t="shared" si="148"/>
        <v>289723.77635234722</v>
      </c>
      <c r="AD971" s="36">
        <f t="shared" si="149"/>
        <v>178046.19698714922</v>
      </c>
    </row>
    <row r="972" spans="1:30" ht="14.25" customHeight="1" x14ac:dyDescent="0.25">
      <c r="A972" s="16">
        <v>956</v>
      </c>
      <c r="B972" s="34">
        <v>0.23993252021715</v>
      </c>
      <c r="C972" s="34">
        <v>9.2981377340874305E-2</v>
      </c>
      <c r="D972" s="34">
        <v>2.5230567595358001E-2</v>
      </c>
      <c r="E972" s="34">
        <v>2.9190111163823598E-2</v>
      </c>
      <c r="F972" s="34">
        <v>2.0945087781242301E-2</v>
      </c>
      <c r="G972" s="34">
        <v>0.20897831578711701</v>
      </c>
      <c r="H972" s="35">
        <v>1.0831342302101199</v>
      </c>
      <c r="I972" s="34">
        <v>9.8015974638618497E-2</v>
      </c>
      <c r="J972" s="34">
        <v>2.19092113091332E-2</v>
      </c>
      <c r="K972" s="36">
        <f>Inputs!$B$12*(1+$B972)^4</f>
        <v>141821.95006280721</v>
      </c>
      <c r="L972" s="36">
        <f t="shared" si="140"/>
        <v>18816.866957998285</v>
      </c>
      <c r="M972" s="36">
        <f t="shared" si="141"/>
        <v>216093.60616023617</v>
      </c>
      <c r="N972" s="37">
        <f>M972/Inputs!$B$6</f>
        <v>329.41098500036003</v>
      </c>
      <c r="O972" s="38">
        <f>IF(N972&gt;Inputs!$B$4,1,0)</f>
        <v>0</v>
      </c>
      <c r="P972" s="34">
        <f t="shared" si="142"/>
        <v>7.6106763329485294E-2</v>
      </c>
      <c r="Q972" s="36">
        <f>Inputs!$B$12*(1+$B972)^0*$C972+Inputs!$B$29*(1+$D972)^0*Inputs!$B$19+Inputs!$B$30*(1+$E972)^0*Inputs!$B$20+Inputs!$B$31*(1+$F972)^0*Inputs!$B$21+Inputs!$B$22*(1+Inputs!$B$23)^0</f>
        <v>13600.926667879379</v>
      </c>
      <c r="R972" s="36">
        <f>Inputs!$B$12*(1+$B972)^1*$C972+Inputs!$B$29*(1+$D972)^1*Inputs!$B$19+Inputs!$B$30*(1+$E972)^1*Inputs!$B$20+Inputs!$B$31*(1+$F972)^1*Inputs!$B$21+Inputs!$B$22*(1+Inputs!$B$23)^1</f>
        <v>15121.512720877625</v>
      </c>
      <c r="S972" s="36">
        <f>Inputs!$B$12*(1+$B972)^2*$C972+Inputs!$B$29*(1+$D972)^2*Inputs!$B$19+Inputs!$B$30*(1+$E972)^2*Inputs!$B$20+Inputs!$B$31*(1+$F972)^2*Inputs!$B$21+Inputs!$B$22*(1+Inputs!$B$23)^2</f>
        <v>16967.410446074795</v>
      </c>
      <c r="T972" s="36">
        <f>Inputs!$B$12*(1+$B972)^3*$C972+Inputs!$B$29*(1+$D972)^3*Inputs!$B$19+Inputs!$B$30*(1+$E972)^3*Inputs!$B$20+Inputs!$B$31*(1+$F972)^3*Inputs!$B$21+Inputs!$B$22*(1+Inputs!$B$23)^3</f>
        <v>19215.772069150022</v>
      </c>
      <c r="U972" s="36">
        <f>Inputs!$B$12*(1+$B972)^4*$C972+Inputs!$B$29*(1+$D972)^4*Inputs!$B$19+Inputs!$B$30*(1+$E972)^4*Inputs!$B$20+Inputs!$B$31*(1+$F972)^4*Inputs!$B$21+Inputs!$B$22*(1+Inputs!$B$23)^4</f>
        <v>21962.240566241599</v>
      </c>
      <c r="V972" s="35">
        <f>Inputs!$B$13/(Q972*(1-$G972))</f>
        <v>1.1767299784426752</v>
      </c>
      <c r="W972" s="36">
        <f>Inputs!$B$13</f>
        <v>12660</v>
      </c>
      <c r="X972" s="36">
        <f t="shared" si="143"/>
        <v>13795.50519587857</v>
      </c>
      <c r="Y972" s="36">
        <f t="shared" si="144"/>
        <v>15165.484966331565</v>
      </c>
      <c r="Z972" s="36">
        <f t="shared" si="145"/>
        <v>16819.406370196964</v>
      </c>
      <c r="AA972" s="36">
        <f t="shared" si="146"/>
        <v>18816.866957998285</v>
      </c>
      <c r="AB972" s="36">
        <f t="shared" si="147"/>
        <v>57789.170927203639</v>
      </c>
      <c r="AC972" s="36">
        <f t="shared" si="148"/>
        <v>252659.93232571441</v>
      </c>
      <c r="AD972" s="36">
        <f t="shared" si="149"/>
        <v>158304.43523303253</v>
      </c>
    </row>
    <row r="973" spans="1:30" ht="14.25" customHeight="1" x14ac:dyDescent="0.25">
      <c r="A973" s="16">
        <v>957</v>
      </c>
      <c r="B973" s="34">
        <v>0.36921341907138</v>
      </c>
      <c r="C973" s="34">
        <v>4.26653981241343E-2</v>
      </c>
      <c r="D973" s="34">
        <v>2.7104450172446799E-2</v>
      </c>
      <c r="E973" s="34">
        <v>3.4054283395518803E-2</v>
      </c>
      <c r="F973" s="34">
        <v>2.88168608457006E-2</v>
      </c>
      <c r="G973" s="34">
        <v>0.183226761056341</v>
      </c>
      <c r="H973" s="35">
        <v>1.0630742839996199</v>
      </c>
      <c r="I973" s="34">
        <v>9.2142373053658494E-2</v>
      </c>
      <c r="J973" s="34">
        <v>1.7474232375136199E-2</v>
      </c>
      <c r="K973" s="36">
        <f>Inputs!$B$12*(1+$B973)^4</f>
        <v>210880.21595682405</v>
      </c>
      <c r="L973" s="36">
        <f t="shared" si="140"/>
        <v>15634.480386974212</v>
      </c>
      <c r="M973" s="36">
        <f t="shared" si="141"/>
        <v>190530.16519233392</v>
      </c>
      <c r="N973" s="37">
        <f>M973/Inputs!$B$6</f>
        <v>290.44232498831389</v>
      </c>
      <c r="O973" s="38">
        <f>IF(N973&gt;Inputs!$B$4,1,0)</f>
        <v>0</v>
      </c>
      <c r="P973" s="34">
        <f t="shared" si="142"/>
        <v>7.4668140678522288E-2</v>
      </c>
      <c r="Q973" s="36">
        <f>Inputs!$B$12*(1+$B973)^0*$C973+Inputs!$B$29*(1+$D973)^0*Inputs!$B$19+Inputs!$B$30*(1+$E973)^0*Inputs!$B$20+Inputs!$B$31*(1+$F973)^0*Inputs!$B$21+Inputs!$B$22*(1+Inputs!$B$23)^0</f>
        <v>10581.967914874978</v>
      </c>
      <c r="R973" s="36">
        <f>Inputs!$B$12*(1+$B973)^1*$C973+Inputs!$B$29*(1+$D973)^1*Inputs!$B$19+Inputs!$B$30*(1+$E973)^1*Inputs!$B$20+Inputs!$B$31*(1+$F973)^1*Inputs!$B$21+Inputs!$B$22*(1+Inputs!$B$23)^1</f>
        <v>11763.073706294275</v>
      </c>
      <c r="S973" s="36">
        <f>Inputs!$B$12*(1+$B973)^2*$C973+Inputs!$B$29*(1+$D973)^2*Inputs!$B$19+Inputs!$B$30*(1+$E973)^2*Inputs!$B$20+Inputs!$B$31*(1+$F973)^2*Inputs!$B$21+Inputs!$B$22*(1+Inputs!$B$23)^2</f>
        <v>13300.156857655726</v>
      </c>
      <c r="T973" s="36">
        <f>Inputs!$B$12*(1+$B973)^3*$C973+Inputs!$B$29*(1+$D973)^3*Inputs!$B$19+Inputs!$B$30*(1+$E973)^3*Inputs!$B$20+Inputs!$B$31*(1+$F973)^3*Inputs!$B$21+Inputs!$B$22*(1+Inputs!$B$23)^3</f>
        <v>15322.270689255934</v>
      </c>
      <c r="U973" s="36">
        <f>Inputs!$B$12*(1+$B973)^4*$C973+Inputs!$B$29*(1+$D973)^4*Inputs!$B$19+Inputs!$B$30*(1+$E973)^4*Inputs!$B$20+Inputs!$B$31*(1+$F973)^4*Inputs!$B$21+Inputs!$B$22*(1+Inputs!$B$23)^4</f>
        <v>18006.0453442367</v>
      </c>
      <c r="V973" s="35">
        <f>Inputs!$B$13/(Q973*(1-$G973))</f>
        <v>1.4647576178959905</v>
      </c>
      <c r="W973" s="36">
        <f>Inputs!$B$13</f>
        <v>12660</v>
      </c>
      <c r="X973" s="36">
        <f t="shared" si="143"/>
        <v>13108.225583416153</v>
      </c>
      <c r="Y973" s="36">
        <f t="shared" si="144"/>
        <v>13730.187171900152</v>
      </c>
      <c r="Z973" s="36">
        <f t="shared" si="145"/>
        <v>14560.932732613743</v>
      </c>
      <c r="AA973" s="36">
        <f t="shared" si="146"/>
        <v>15634.480386974212</v>
      </c>
      <c r="AB973" s="36">
        <f t="shared" si="147"/>
        <v>53418.233852830526</v>
      </c>
      <c r="AC973" s="36">
        <f t="shared" si="148"/>
        <v>213045.09240172402</v>
      </c>
      <c r="AD973" s="36">
        <f t="shared" si="149"/>
        <v>137111.93133950338</v>
      </c>
    </row>
    <row r="974" spans="1:30" ht="14.25" customHeight="1" x14ac:dyDescent="0.25">
      <c r="A974" s="16">
        <v>958</v>
      </c>
      <c r="B974" s="34">
        <v>0.43529013940073302</v>
      </c>
      <c r="C974" s="34">
        <v>4.1306178368129401E-2</v>
      </c>
      <c r="D974" s="34">
        <v>1.45300077752982E-2</v>
      </c>
      <c r="E974" s="34">
        <v>2.0658827459635098E-2</v>
      </c>
      <c r="F974" s="34">
        <v>1.8408353610978902E-2</v>
      </c>
      <c r="G974" s="34">
        <v>0.20945782061679299</v>
      </c>
      <c r="H974" s="35">
        <v>1.0357396572148301</v>
      </c>
      <c r="I974" s="34">
        <v>9.7443939943648E-2</v>
      </c>
      <c r="J974" s="34">
        <v>2.2856447208732901E-2</v>
      </c>
      <c r="K974" s="36">
        <f>Inputs!$B$12*(1+$B974)^4</f>
        <v>254630.28446965438</v>
      </c>
      <c r="L974" s="36">
        <f t="shared" si="140"/>
        <v>15559.309817807667</v>
      </c>
      <c r="M974" s="36">
        <f t="shared" si="141"/>
        <v>186249.43342404845</v>
      </c>
      <c r="N974" s="37">
        <f>M974/Inputs!$B$6</f>
        <v>283.91681924397631</v>
      </c>
      <c r="O974" s="38">
        <f>IF(N974&gt;Inputs!$B$4,1,0)</f>
        <v>0</v>
      </c>
      <c r="P974" s="34">
        <f t="shared" si="142"/>
        <v>7.4587492734915106E-2</v>
      </c>
      <c r="Q974" s="36">
        <f>Inputs!$B$12*(1+$B974)^0*$C974+Inputs!$B$29*(1+$D974)^0*Inputs!$B$19+Inputs!$B$30*(1+$E974)^0*Inputs!$B$20+Inputs!$B$31*(1+$F974)^0*Inputs!$B$21+Inputs!$B$22*(1+Inputs!$B$23)^0</f>
        <v>10500.414729514687</v>
      </c>
      <c r="R974" s="36">
        <f>Inputs!$B$12*(1+$B974)^1*$C974+Inputs!$B$29*(1+$D974)^1*Inputs!$B$19+Inputs!$B$30*(1+$E974)^1*Inputs!$B$20+Inputs!$B$31*(1+$F974)^1*Inputs!$B$21+Inputs!$B$22*(1+Inputs!$B$23)^1</f>
        <v>11693.092345659825</v>
      </c>
      <c r="S974" s="36">
        <f>Inputs!$B$12*(1+$B974)^2*$C974+Inputs!$B$29*(1+$D974)^2*Inputs!$B$19+Inputs!$B$30*(1+$E974)^2*Inputs!$B$20+Inputs!$B$31*(1+$F974)^2*Inputs!$B$21+Inputs!$B$22*(1+Inputs!$B$23)^2</f>
        <v>13356.592559468296</v>
      </c>
      <c r="T974" s="36">
        <f>Inputs!$B$12*(1+$B974)^3*$C974+Inputs!$B$29*(1+$D974)^3*Inputs!$B$19+Inputs!$B$30*(1+$E974)^3*Inputs!$B$20+Inputs!$B$31*(1+$F974)^3*Inputs!$B$21+Inputs!$B$22*(1+Inputs!$B$23)^3</f>
        <v>15695.323965016994</v>
      </c>
      <c r="U974" s="36">
        <f>Inputs!$B$12*(1+$B974)^4*$C974+Inputs!$B$29*(1+$D974)^4*Inputs!$B$19+Inputs!$B$30*(1+$E974)^4*Inputs!$B$20+Inputs!$B$31*(1+$F974)^4*Inputs!$B$21+Inputs!$B$22*(1+Inputs!$B$23)^4</f>
        <v>19002.67219946882</v>
      </c>
      <c r="V974" s="35">
        <f>Inputs!$B$13/(Q974*(1-$G974))</f>
        <v>1.5251136443775359</v>
      </c>
      <c r="W974" s="36">
        <f>Inputs!$B$13</f>
        <v>12660</v>
      </c>
      <c r="X974" s="36">
        <f t="shared" si="143"/>
        <v>12967.042708706906</v>
      </c>
      <c r="Y974" s="36">
        <f t="shared" si="144"/>
        <v>13519.960716937589</v>
      </c>
      <c r="Z974" s="36">
        <f t="shared" si="145"/>
        <v>14369.282239919799</v>
      </c>
      <c r="AA974" s="36">
        <f t="shared" si="146"/>
        <v>15559.309817807667</v>
      </c>
      <c r="AB974" s="36">
        <f t="shared" si="147"/>
        <v>52211.635730909002</v>
      </c>
      <c r="AC974" s="36">
        <f t="shared" si="148"/>
        <v>213372.77575242551</v>
      </c>
      <c r="AD974" s="36">
        <f t="shared" si="149"/>
        <v>134037.79769313944</v>
      </c>
    </row>
    <row r="975" spans="1:30" ht="14.25" customHeight="1" x14ac:dyDescent="0.25">
      <c r="A975" s="16">
        <v>959</v>
      </c>
      <c r="B975" s="34">
        <v>0.25557569655770401</v>
      </c>
      <c r="C975" s="34">
        <v>9.9578138408593295E-2</v>
      </c>
      <c r="D975" s="34">
        <v>3.5290205159231702E-2</v>
      </c>
      <c r="E975" s="34">
        <v>7.4462136446829197E-2</v>
      </c>
      <c r="F975" s="34">
        <v>6.0034617079672498E-3</v>
      </c>
      <c r="G975" s="34">
        <v>0.18495411077148599</v>
      </c>
      <c r="H975" s="35">
        <v>1.04810667142362</v>
      </c>
      <c r="I975" s="34">
        <v>9.3857448962235607E-2</v>
      </c>
      <c r="J975" s="34">
        <v>2.37791213118329E-2</v>
      </c>
      <c r="K975" s="36">
        <f>Inputs!$B$12*(1+$B975)^4</f>
        <v>149115.5220418036</v>
      </c>
      <c r="L975" s="36">
        <f t="shared" si="140"/>
        <v>20517.23919286767</v>
      </c>
      <c r="M975" s="36">
        <f t="shared" si="141"/>
        <v>252442.55796919734</v>
      </c>
      <c r="N975" s="37">
        <f>M975/Inputs!$B$6</f>
        <v>384.82097251402035</v>
      </c>
      <c r="O975" s="38">
        <f>IF(N975&gt;Inputs!$B$4,1,0)</f>
        <v>0</v>
      </c>
      <c r="P975" s="34">
        <f t="shared" si="142"/>
        <v>7.00783276504027E-2</v>
      </c>
      <c r="Q975" s="36">
        <f>Inputs!$B$12*(1+$B975)^0*$C975+Inputs!$B$29*(1+$D975)^0*Inputs!$B$19+Inputs!$B$30*(1+$E975)^0*Inputs!$B$20+Inputs!$B$31*(1+$F975)^0*Inputs!$B$21+Inputs!$B$22*(1+Inputs!$B$23)^0</f>
        <v>13996.73233194252</v>
      </c>
      <c r="R975" s="36">
        <f>Inputs!$B$12*(1+$B975)^1*$C975+Inputs!$B$29*(1+$D975)^1*Inputs!$B$19+Inputs!$B$30*(1+$E975)^1*Inputs!$B$20+Inputs!$B$31*(1+$F975)^1*Inputs!$B$21+Inputs!$B$22*(1+Inputs!$B$23)^1</f>
        <v>15785.149454719325</v>
      </c>
      <c r="S975" s="36">
        <f>Inputs!$B$12*(1+$B975)^2*$C975+Inputs!$B$29*(1+$D975)^2*Inputs!$B$19+Inputs!$B$30*(1+$E975)^2*Inputs!$B$20+Inputs!$B$31*(1+$F975)^2*Inputs!$B$21+Inputs!$B$22*(1+Inputs!$B$23)^2</f>
        <v>17979.946545140123</v>
      </c>
      <c r="T975" s="36">
        <f>Inputs!$B$12*(1+$B975)^3*$C975+Inputs!$B$29*(1+$D975)^3*Inputs!$B$19+Inputs!$B$30*(1+$E975)^3*Inputs!$B$20+Inputs!$B$31*(1+$F975)^3*Inputs!$B$21+Inputs!$B$22*(1+Inputs!$B$23)^3</f>
        <v>20681.984923906217</v>
      </c>
      <c r="U975" s="36">
        <f>Inputs!$B$12*(1+$B975)^4*$C975+Inputs!$B$29*(1+$D975)^4*Inputs!$B$19+Inputs!$B$30*(1+$E975)^4*Inputs!$B$20+Inputs!$B$31*(1+$F975)^4*Inputs!$B$21+Inputs!$B$22*(1+Inputs!$B$23)^4</f>
        <v>24017.697731780787</v>
      </c>
      <c r="V975" s="35">
        <f>Inputs!$B$13/(Q975*(1-$G975))</f>
        <v>1.1097495738535241</v>
      </c>
      <c r="W975" s="36">
        <f>Inputs!$B$13</f>
        <v>12660</v>
      </c>
      <c r="X975" s="36">
        <f t="shared" si="143"/>
        <v>14079.349057444919</v>
      </c>
      <c r="Y975" s="36">
        <f t="shared" si="144"/>
        <v>15811.13223479314</v>
      </c>
      <c r="Z975" s="36">
        <f t="shared" si="145"/>
        <v>17927.464742387503</v>
      </c>
      <c r="AA975" s="36">
        <f t="shared" si="146"/>
        <v>20517.23919286767</v>
      </c>
      <c r="AB975" s="36">
        <f t="shared" si="147"/>
        <v>61044.371862862477</v>
      </c>
      <c r="AC975" s="36">
        <f t="shared" si="148"/>
        <v>299737.76225663192</v>
      </c>
      <c r="AD975" s="36">
        <f t="shared" si="149"/>
        <v>191398.18610633485</v>
      </c>
    </row>
    <row r="976" spans="1:30" ht="14.25" customHeight="1" x14ac:dyDescent="0.25">
      <c r="A976" s="16">
        <v>960</v>
      </c>
      <c r="B976" s="34">
        <v>0.28383735259783499</v>
      </c>
      <c r="C976" s="34">
        <v>5.9316543073147002E-2</v>
      </c>
      <c r="D976" s="34">
        <v>3.2905642512996498E-2</v>
      </c>
      <c r="E976" s="34">
        <v>5.5232323923932701E-2</v>
      </c>
      <c r="F976" s="34">
        <v>1.1192232479689101E-2</v>
      </c>
      <c r="G976" s="34">
        <v>0.17071717017483301</v>
      </c>
      <c r="H976" s="35">
        <v>1.1616513563434601</v>
      </c>
      <c r="I976" s="34">
        <v>9.9457984339555897E-2</v>
      </c>
      <c r="J976" s="34">
        <v>1.57756202958288E-2</v>
      </c>
      <c r="K976" s="36">
        <f>Inputs!$B$12*(1+$B976)^4</f>
        <v>163001.37909431465</v>
      </c>
      <c r="L976" s="36">
        <f t="shared" si="140"/>
        <v>17981.53854946241</v>
      </c>
      <c r="M976" s="36">
        <f t="shared" si="141"/>
        <v>192011.97409868639</v>
      </c>
      <c r="N976" s="37">
        <f>M976/Inputs!$B$6</f>
        <v>292.70118002848534</v>
      </c>
      <c r="O976" s="38">
        <f>IF(N976&gt;Inputs!$B$4,1,0)</f>
        <v>0</v>
      </c>
      <c r="P976" s="34">
        <f t="shared" si="142"/>
        <v>8.36823640437271E-2</v>
      </c>
      <c r="Q976" s="36">
        <f>Inputs!$B$12*(1+$B976)^0*$C976+Inputs!$B$29*(1+$D976)^0*Inputs!$B$19+Inputs!$B$30*(1+$E976)^0*Inputs!$B$20+Inputs!$B$31*(1+$F976)^0*Inputs!$B$21+Inputs!$B$22*(1+Inputs!$B$23)^0</f>
        <v>11581.03661181574</v>
      </c>
      <c r="R976" s="36">
        <f>Inputs!$B$12*(1+$B976)^1*$C976+Inputs!$B$29*(1+$D976)^1*Inputs!$B$19+Inputs!$B$30*(1+$E976)^1*Inputs!$B$20+Inputs!$B$31*(1+$F976)^1*Inputs!$B$21+Inputs!$B$22*(1+Inputs!$B$23)^1</f>
        <v>12819.921131835436</v>
      </c>
      <c r="S976" s="36">
        <f>Inputs!$B$12*(1+$B976)^2*$C976+Inputs!$B$29*(1+$D976)^2*Inputs!$B$19+Inputs!$B$30*(1+$E976)^2*Inputs!$B$20+Inputs!$B$31*(1+$F976)^2*Inputs!$B$21+Inputs!$B$22*(1+Inputs!$B$23)^2</f>
        <v>14355.256244393233</v>
      </c>
      <c r="T976" s="36">
        <f>Inputs!$B$12*(1+$B976)^3*$C976+Inputs!$B$29*(1+$D976)^3*Inputs!$B$19+Inputs!$B$30*(1+$E976)^3*Inputs!$B$20+Inputs!$B$31*(1+$F976)^3*Inputs!$B$21+Inputs!$B$22*(1+Inputs!$B$23)^3</f>
        <v>16268.910060380009</v>
      </c>
      <c r="U976" s="36">
        <f>Inputs!$B$12*(1+$B976)^4*$C976+Inputs!$B$29*(1+$D976)^4*Inputs!$B$19+Inputs!$B$30*(1+$E976)^4*Inputs!$B$20+Inputs!$B$31*(1+$F976)^4*Inputs!$B$21+Inputs!$B$22*(1+Inputs!$B$23)^4</f>
        <v>18665.875770832972</v>
      </c>
      <c r="V976" s="35">
        <f>Inputs!$B$13/(Q976*(1-$G976))</f>
        <v>1.3182069517723582</v>
      </c>
      <c r="W976" s="36">
        <f>Inputs!$B$13</f>
        <v>12660</v>
      </c>
      <c r="X976" s="36">
        <f t="shared" si="143"/>
        <v>13598.207960396967</v>
      </c>
      <c r="Y976" s="36">
        <f t="shared" si="144"/>
        <v>14760.820336006391</v>
      </c>
      <c r="Z976" s="36">
        <f t="shared" si="145"/>
        <v>16200.495077639504</v>
      </c>
      <c r="AA976" s="36">
        <f t="shared" si="146"/>
        <v>17981.53854946241</v>
      </c>
      <c r="AB976" s="36">
        <f t="shared" si="147"/>
        <v>56150.129916707992</v>
      </c>
      <c r="AC976" s="36">
        <f t="shared" si="148"/>
        <v>218268.31355301218</v>
      </c>
      <c r="AD976" s="36">
        <f t="shared" si="149"/>
        <v>135861.84418197841</v>
      </c>
    </row>
    <row r="977" spans="1:30" ht="14.25" customHeight="1" x14ac:dyDescent="0.25">
      <c r="A977" s="16">
        <v>961</v>
      </c>
      <c r="B977" s="34">
        <v>0.21105478000197</v>
      </c>
      <c r="C977" s="34">
        <v>0.103516543040077</v>
      </c>
      <c r="D977" s="34">
        <v>3.4818681133785702E-2</v>
      </c>
      <c r="E977" s="34">
        <v>4.1868642323306601E-2</v>
      </c>
      <c r="F977" s="34">
        <v>1.9771530067324702E-3</v>
      </c>
      <c r="G977" s="34">
        <v>0.198946220635006</v>
      </c>
      <c r="H977" s="35">
        <v>1.0216949996822999</v>
      </c>
      <c r="I977" s="34">
        <v>9.34341697476299E-2</v>
      </c>
      <c r="J977" s="34">
        <v>2.70178350436956E-2</v>
      </c>
      <c r="K977" s="36">
        <f>Inputs!$B$12*(1+$B977)^4</f>
        <v>129064.38105260138</v>
      </c>
      <c r="L977" s="36">
        <f t="shared" ref="L977:L1040" si="150">AA977</f>
        <v>18055.466277019095</v>
      </c>
      <c r="M977" s="36">
        <f t="shared" ref="M977:M1040" si="151">AB977+AD977</f>
        <v>236048.7666121306</v>
      </c>
      <c r="N977" s="37">
        <f>M977/Inputs!$B$6</f>
        <v>359.83043690873569</v>
      </c>
      <c r="O977" s="38">
        <f>IF(N977&gt;Inputs!$B$4,1,0)</f>
        <v>0</v>
      </c>
      <c r="P977" s="34">
        <f t="shared" ref="P977:P1040" si="152">I977-J977</f>
        <v>6.6416334703934293E-2</v>
      </c>
      <c r="Q977" s="36">
        <f>Inputs!$B$12*(1+$B977)^0*$C977+Inputs!$B$29*(1+$D977)^0*Inputs!$B$19+Inputs!$B$30*(1+$E977)^0*Inputs!$B$20+Inputs!$B$31*(1+$F977)^0*Inputs!$B$21+Inputs!$B$22*(1+Inputs!$B$23)^0</f>
        <v>14233.036609831543</v>
      </c>
      <c r="R977" s="36">
        <f>Inputs!$B$12*(1+$B977)^1*$C977+Inputs!$B$29*(1+$D977)^1*Inputs!$B$19+Inputs!$B$30*(1+$E977)^1*Inputs!$B$20+Inputs!$B$31*(1+$F977)^1*Inputs!$B$21+Inputs!$B$22*(1+Inputs!$B$23)^1</f>
        <v>15703.782612258958</v>
      </c>
      <c r="S977" s="36">
        <f>Inputs!$B$12*(1+$B977)^2*$C977+Inputs!$B$29*(1+$D977)^2*Inputs!$B$19+Inputs!$B$30*(1+$E977)^2*Inputs!$B$20+Inputs!$B$31*(1+$F977)^2*Inputs!$B$21+Inputs!$B$22*(1+Inputs!$B$23)^2</f>
        <v>17457.539272547481</v>
      </c>
      <c r="T977" s="36">
        <f>Inputs!$B$12*(1+$B977)^3*$C977+Inputs!$B$29*(1+$D977)^3*Inputs!$B$19+Inputs!$B$30*(1+$E977)^3*Inputs!$B$20+Inputs!$B$31*(1+$F977)^3*Inputs!$B$21+Inputs!$B$22*(1+Inputs!$B$23)^3</f>
        <v>19552.959110475451</v>
      </c>
      <c r="U977" s="36">
        <f>Inputs!$B$12*(1+$B977)^4*$C977+Inputs!$B$29*(1+$D977)^4*Inputs!$B$19+Inputs!$B$30*(1+$E977)^4*Inputs!$B$20+Inputs!$B$31*(1+$F977)^4*Inputs!$B$21+Inputs!$B$22*(1+Inputs!$B$23)^4</f>
        <v>22061.029064264701</v>
      </c>
      <c r="V977" s="35">
        <f>Inputs!$B$13/(Q977*(1-$G977))</f>
        <v>1.1103872477594789</v>
      </c>
      <c r="W977" s="36">
        <f>Inputs!$B$13</f>
        <v>12660</v>
      </c>
      <c r="X977" s="36">
        <f t="shared" ref="X977:X1040" si="153">R977*(1-$G977)*($V977+($H977-$V977)*1/4)</f>
        <v>13689.271325578042</v>
      </c>
      <c r="Y977" s="36">
        <f t="shared" ref="Y977:Y1040" si="154">S977*(1-$G977)*($V977+($H977-$V977)*2/4)</f>
        <v>14907.975140030474</v>
      </c>
      <c r="Z977" s="36">
        <f t="shared" ref="Z977:Z1040" si="155">T977*(1-$G977)*($V977+($H977-$V977)*3/4)</f>
        <v>16350.076006270669</v>
      </c>
      <c r="AA977" s="36">
        <f t="shared" ref="AA977:AA1040" si="156">U977*(1-$G977)*$H977</f>
        <v>18055.466277019095</v>
      </c>
      <c r="AB977" s="36">
        <f t="shared" ref="AB977:AB1040" si="157">W977/(1+$I977)^1+X977/(1+$I977)^2+Y977/(1+$I977)^3+Z977/(1+$I977)^4+AA977/(1+$I977)^5</f>
        <v>57421.158823639365</v>
      </c>
      <c r="AC977" s="36">
        <f t="shared" ref="AC977:AC1040" si="158">AA977*(1+$J977)/($I977-$J977)</f>
        <v>279197.66980802931</v>
      </c>
      <c r="AD977" s="36">
        <f t="shared" ref="AD977:AD1040" si="159">AC977/(1+$I977)^5</f>
        <v>178627.60778849124</v>
      </c>
    </row>
    <row r="978" spans="1:30" ht="14.25" customHeight="1" x14ac:dyDescent="0.25">
      <c r="A978" s="16">
        <v>962</v>
      </c>
      <c r="B978" s="34">
        <v>0.14959905169205101</v>
      </c>
      <c r="C978" s="34">
        <v>0.110272983443697</v>
      </c>
      <c r="D978" s="34">
        <v>3.3531619309529699E-2</v>
      </c>
      <c r="E978" s="34">
        <v>4.55265753782257E-2</v>
      </c>
      <c r="F978" s="34">
        <v>1.1026722565867999E-2</v>
      </c>
      <c r="G978" s="34">
        <v>0.17912514124760701</v>
      </c>
      <c r="H978" s="35">
        <v>1.10151428257101</v>
      </c>
      <c r="I978" s="34">
        <v>9.3106234591050704E-2</v>
      </c>
      <c r="J978" s="34">
        <v>1.9990038906314199E-2</v>
      </c>
      <c r="K978" s="36">
        <f>Inputs!$B$12*(1+$B978)^4</f>
        <v>104794.1013779468</v>
      </c>
      <c r="L978" s="36">
        <f t="shared" si="150"/>
        <v>18487.59448076009</v>
      </c>
      <c r="M978" s="36">
        <f t="shared" si="151"/>
        <v>223632.39223333437</v>
      </c>
      <c r="N978" s="37">
        <f>M978/Inputs!$B$6</f>
        <v>340.90303694105847</v>
      </c>
      <c r="O978" s="38">
        <f>IF(N978&gt;Inputs!$B$4,1,0)</f>
        <v>0</v>
      </c>
      <c r="P978" s="34">
        <f t="shared" si="152"/>
        <v>7.3116195684736512E-2</v>
      </c>
      <c r="Q978" s="36">
        <f>Inputs!$B$12*(1+$B978)^0*$C978+Inputs!$B$29*(1+$D978)^0*Inputs!$B$19+Inputs!$B$30*(1+$E978)^0*Inputs!$B$20+Inputs!$B$31*(1+$F978)^0*Inputs!$B$21+Inputs!$B$22*(1+Inputs!$B$23)^0</f>
        <v>14638.423034048741</v>
      </c>
      <c r="R978" s="36">
        <f>Inputs!$B$12*(1+$B978)^1*$C978+Inputs!$B$29*(1+$D978)^1*Inputs!$B$19+Inputs!$B$30*(1+$E978)^1*Inputs!$B$20+Inputs!$B$31*(1+$F978)^1*Inputs!$B$21+Inputs!$B$22*(1+Inputs!$B$23)^1</f>
        <v>15833.890151974472</v>
      </c>
      <c r="S978" s="36">
        <f>Inputs!$B$12*(1+$B978)^2*$C978+Inputs!$B$29*(1+$D978)^2*Inputs!$B$19+Inputs!$B$30*(1+$E978)^2*Inputs!$B$20+Inputs!$B$31*(1+$F978)^2*Inputs!$B$21+Inputs!$B$22*(1+Inputs!$B$23)^2</f>
        <v>17184.821860185759</v>
      </c>
      <c r="T978" s="36">
        <f>Inputs!$B$12*(1+$B978)^3*$C978+Inputs!$B$29*(1+$D978)^3*Inputs!$B$19+Inputs!$B$30*(1+$E978)^3*Inputs!$B$20+Inputs!$B$31*(1+$F978)^3*Inputs!$B$21+Inputs!$B$22*(1+Inputs!$B$23)^3</f>
        <v>18713.675049189493</v>
      </c>
      <c r="U978" s="36">
        <f>Inputs!$B$12*(1+$B978)^4*$C978+Inputs!$B$29*(1+$D978)^4*Inputs!$B$19+Inputs!$B$30*(1+$E978)^4*Inputs!$B$20+Inputs!$B$31*(1+$F978)^4*Inputs!$B$21+Inputs!$B$22*(1+Inputs!$B$23)^4</f>
        <v>20446.233639835486</v>
      </c>
      <c r="V978" s="35">
        <f>Inputs!$B$13/(Q978*(1-$G978))</f>
        <v>1.0535677238080012</v>
      </c>
      <c r="W978" s="36">
        <f>Inputs!$B$13</f>
        <v>12660</v>
      </c>
      <c r="X978" s="36">
        <f t="shared" si="153"/>
        <v>13849.694512717402</v>
      </c>
      <c r="Y978" s="36">
        <f t="shared" si="154"/>
        <v>15200.427219105255</v>
      </c>
      <c r="Z978" s="36">
        <f t="shared" si="155"/>
        <v>16736.871891171733</v>
      </c>
      <c r="AA978" s="36">
        <f t="shared" si="156"/>
        <v>18487.59448076009</v>
      </c>
      <c r="AB978" s="36">
        <f t="shared" si="157"/>
        <v>58378.805705485422</v>
      </c>
      <c r="AC978" s="36">
        <f t="shared" si="158"/>
        <v>257906.77478657715</v>
      </c>
      <c r="AD978" s="36">
        <f t="shared" si="159"/>
        <v>165253.58652784894</v>
      </c>
    </row>
    <row r="979" spans="1:30" ht="14.25" customHeight="1" x14ac:dyDescent="0.25">
      <c r="A979" s="16">
        <v>963</v>
      </c>
      <c r="B979" s="34">
        <v>0.30767421354507701</v>
      </c>
      <c r="C979" s="34">
        <v>6.0995058835637599E-2</v>
      </c>
      <c r="D979" s="34">
        <v>5.4781130801592097E-3</v>
      </c>
      <c r="E979" s="34">
        <v>4.4986978875461998E-2</v>
      </c>
      <c r="F979" s="34">
        <v>2.7237762271314801E-3</v>
      </c>
      <c r="G979" s="34">
        <v>0.21840872828198599</v>
      </c>
      <c r="H979" s="35">
        <v>1.06708952380946</v>
      </c>
      <c r="I979" s="34">
        <v>0.105473548015847</v>
      </c>
      <c r="J979" s="34">
        <v>1.9045767946806E-2</v>
      </c>
      <c r="K979" s="36">
        <f>Inputs!$B$12*(1+$B979)^4</f>
        <v>175448.43137617855</v>
      </c>
      <c r="L979" s="36">
        <f t="shared" si="150"/>
        <v>15880.09443503283</v>
      </c>
      <c r="M979" s="36">
        <f t="shared" si="151"/>
        <v>165357.07886546841</v>
      </c>
      <c r="N979" s="37">
        <f>M979/Inputs!$B$6</f>
        <v>252.06871778272625</v>
      </c>
      <c r="O979" s="38">
        <f>IF(N979&gt;Inputs!$B$4,1,0)</f>
        <v>0</v>
      </c>
      <c r="P979" s="34">
        <f t="shared" si="152"/>
        <v>8.6427780069041005E-2</v>
      </c>
      <c r="Q979" s="36">
        <f>Inputs!$B$12*(1+$B979)^0*$C979+Inputs!$B$29*(1+$D979)^0*Inputs!$B$19+Inputs!$B$30*(1+$E979)^0*Inputs!$B$20+Inputs!$B$31*(1+$F979)^0*Inputs!$B$21+Inputs!$B$22*(1+Inputs!$B$23)^0</f>
        <v>11681.747557565177</v>
      </c>
      <c r="R979" s="36">
        <f>Inputs!$B$12*(1+$B979)^1*$C979+Inputs!$B$29*(1+$D979)^1*Inputs!$B$19+Inputs!$B$30*(1+$E979)^1*Inputs!$B$20+Inputs!$B$31*(1+$F979)^1*Inputs!$B$21+Inputs!$B$22*(1+Inputs!$B$23)^1</f>
        <v>12882.038697884593</v>
      </c>
      <c r="S979" s="36">
        <f>Inputs!$B$12*(1+$B979)^2*$C979+Inputs!$B$29*(1+$D979)^2*Inputs!$B$19+Inputs!$B$30*(1+$E979)^2*Inputs!$B$20+Inputs!$B$31*(1+$F979)^2*Inputs!$B$21+Inputs!$B$22*(1+Inputs!$B$23)^2</f>
        <v>14431.91281138824</v>
      </c>
      <c r="T979" s="36">
        <f>Inputs!$B$12*(1+$B979)^3*$C979+Inputs!$B$29*(1+$D979)^3*Inputs!$B$19+Inputs!$B$30*(1+$E979)^3*Inputs!$B$20+Inputs!$B$31*(1+$F979)^3*Inputs!$B$21+Inputs!$B$22*(1+Inputs!$B$23)^3</f>
        <v>16438.127657639263</v>
      </c>
      <c r="U979" s="36">
        <f>Inputs!$B$12*(1+$B979)^4*$C979+Inputs!$B$29*(1+$D979)^4*Inputs!$B$19+Inputs!$B$30*(1+$E979)^4*Inputs!$B$20+Inputs!$B$31*(1+$F979)^4*Inputs!$B$21+Inputs!$B$22*(1+Inputs!$B$23)^4</f>
        <v>19040.244619696965</v>
      </c>
      <c r="V979" s="35">
        <f>Inputs!$B$13/(Q979*(1-$G979))</f>
        <v>1.3865840109871201</v>
      </c>
      <c r="W979" s="36">
        <f>Inputs!$B$13</f>
        <v>12660</v>
      </c>
      <c r="X979" s="36">
        <f t="shared" si="153"/>
        <v>13156.59919048787</v>
      </c>
      <c r="Y979" s="36">
        <f t="shared" si="154"/>
        <v>13838.543406036961</v>
      </c>
      <c r="Z979" s="36">
        <f t="shared" si="155"/>
        <v>14736.064472896021</v>
      </c>
      <c r="AA979" s="36">
        <f t="shared" si="156"/>
        <v>15880.09443503283</v>
      </c>
      <c r="AB979" s="36">
        <f t="shared" si="157"/>
        <v>51947.004151319954</v>
      </c>
      <c r="AC979" s="36">
        <f t="shared" si="158"/>
        <v>187237.74943298032</v>
      </c>
      <c r="AD979" s="36">
        <f t="shared" si="159"/>
        <v>113410.07471414846</v>
      </c>
    </row>
    <row r="980" spans="1:30" ht="14.25" customHeight="1" x14ac:dyDescent="0.25">
      <c r="A980" s="16">
        <v>964</v>
      </c>
      <c r="B980" s="34">
        <v>0.258718973997973</v>
      </c>
      <c r="C980" s="34">
        <v>6.7889866281218403E-2</v>
      </c>
      <c r="D980" s="34">
        <v>1.7720979917018601E-2</v>
      </c>
      <c r="E980" s="34">
        <v>3.3111849376469597E-2</v>
      </c>
      <c r="F980" s="34">
        <v>2.2996311790855199E-2</v>
      </c>
      <c r="G980" s="34">
        <v>0.175082068117937</v>
      </c>
      <c r="H980" s="35">
        <v>1.04132371403389</v>
      </c>
      <c r="I980" s="34">
        <v>0.104148700350549</v>
      </c>
      <c r="J980" s="34">
        <v>2.7505139514616202E-2</v>
      </c>
      <c r="K980" s="36">
        <f>Inputs!$B$12*(1+$B980)^4</f>
        <v>150614.35479005778</v>
      </c>
      <c r="L980" s="36">
        <f t="shared" si="150"/>
        <v>16301.979990841504</v>
      </c>
      <c r="M980" s="36">
        <f t="shared" si="151"/>
        <v>186168.54540704715</v>
      </c>
      <c r="N980" s="37">
        <f>M980/Inputs!$B$6</f>
        <v>283.79351434001092</v>
      </c>
      <c r="O980" s="38">
        <f>IF(N980&gt;Inputs!$B$4,1,0)</f>
        <v>0</v>
      </c>
      <c r="P980" s="34">
        <f t="shared" si="152"/>
        <v>7.6643560835932795E-2</v>
      </c>
      <c r="Q980" s="36">
        <f>Inputs!$B$12*(1+$B980)^0*$C980+Inputs!$B$29*(1+$D980)^0*Inputs!$B$19+Inputs!$B$30*(1+$E980)^0*Inputs!$B$20+Inputs!$B$31*(1+$F980)^0*Inputs!$B$21+Inputs!$B$22*(1+Inputs!$B$23)^0</f>
        <v>12095.436004300027</v>
      </c>
      <c r="R980" s="36">
        <f>Inputs!$B$12*(1+$B980)^1*$C980+Inputs!$B$29*(1+$D980)^1*Inputs!$B$19+Inputs!$B$30*(1+$E980)^1*Inputs!$B$20+Inputs!$B$31*(1+$F980)^1*Inputs!$B$21+Inputs!$B$22*(1+Inputs!$B$23)^1</f>
        <v>13325.659546994462</v>
      </c>
      <c r="S980" s="36">
        <f>Inputs!$B$12*(1+$B980)^2*$C980+Inputs!$B$29*(1+$D980)^2*Inputs!$B$19+Inputs!$B$30*(1+$E980)^2*Inputs!$B$20+Inputs!$B$31*(1+$F980)^2*Inputs!$B$21+Inputs!$B$22*(1+Inputs!$B$23)^2</f>
        <v>14832.642445654026</v>
      </c>
      <c r="T980" s="36">
        <f>Inputs!$B$12*(1+$B980)^3*$C980+Inputs!$B$29*(1+$D980)^3*Inputs!$B$19+Inputs!$B$30*(1+$E980)^3*Inputs!$B$20+Inputs!$B$31*(1+$F980)^3*Inputs!$B$21+Inputs!$B$22*(1+Inputs!$B$23)^3</f>
        <v>16687.027881643837</v>
      </c>
      <c r="U980" s="36">
        <f>Inputs!$B$12*(1+$B980)^4*$C980+Inputs!$B$29*(1+$D980)^4*Inputs!$B$19+Inputs!$B$30*(1+$E980)^4*Inputs!$B$20+Inputs!$B$31*(1+$F980)^4*Inputs!$B$21+Inputs!$B$22*(1+Inputs!$B$23)^4</f>
        <v>18977.712049631424</v>
      </c>
      <c r="V980" s="35">
        <f>Inputs!$B$13/(Q980*(1-$G980))</f>
        <v>1.2688241419388271</v>
      </c>
      <c r="W980" s="36">
        <f>Inputs!$B$13</f>
        <v>12660</v>
      </c>
      <c r="X980" s="36">
        <f t="shared" si="153"/>
        <v>13322.441286516725</v>
      </c>
      <c r="Y980" s="36">
        <f t="shared" si="154"/>
        <v>14133.152765464189</v>
      </c>
      <c r="Z980" s="36">
        <f t="shared" si="155"/>
        <v>15117.177381668591</v>
      </c>
      <c r="AA980" s="36">
        <f t="shared" si="156"/>
        <v>16301.979990841504</v>
      </c>
      <c r="AB980" s="36">
        <f t="shared" si="157"/>
        <v>52997.178678346143</v>
      </c>
      <c r="AC980" s="36">
        <f t="shared" si="158"/>
        <v>218548.93016662932</v>
      </c>
      <c r="AD980" s="36">
        <f t="shared" si="159"/>
        <v>133171.36672870102</v>
      </c>
    </row>
    <row r="981" spans="1:30" ht="14.25" customHeight="1" x14ac:dyDescent="0.25">
      <c r="A981" s="16">
        <v>965</v>
      </c>
      <c r="B981" s="34">
        <v>0.40257840888575003</v>
      </c>
      <c r="C981" s="34">
        <v>8.1102800292472604E-2</v>
      </c>
      <c r="D981" s="34">
        <v>1.7263533922767599E-2</v>
      </c>
      <c r="E981" s="34">
        <v>2.9731205184077899E-2</v>
      </c>
      <c r="F981" s="34">
        <v>1.58106664187645E-2</v>
      </c>
      <c r="G981" s="34">
        <v>0.203327723950746</v>
      </c>
      <c r="H981" s="35">
        <v>1.03654425261247</v>
      </c>
      <c r="I981" s="34">
        <v>9.5661396786790406E-2</v>
      </c>
      <c r="J981" s="34">
        <v>2.8229216654730299E-2</v>
      </c>
      <c r="K981" s="36">
        <f>Inputs!$B$12*(1+$B981)^4</f>
        <v>232198.73368262703</v>
      </c>
      <c r="L981" s="36">
        <f t="shared" si="150"/>
        <v>22629.405792481841</v>
      </c>
      <c r="M981" s="36">
        <f t="shared" si="151"/>
        <v>281584.67372182035</v>
      </c>
      <c r="N981" s="37">
        <f>M981/Inputs!$B$6</f>
        <v>429.24492945399442</v>
      </c>
      <c r="O981" s="38">
        <f>IF(N981&gt;Inputs!$B$4,1,0)</f>
        <v>1</v>
      </c>
      <c r="P981" s="34">
        <f t="shared" si="152"/>
        <v>6.7432180132060107E-2</v>
      </c>
      <c r="Q981" s="36">
        <f>Inputs!$B$12*(1+$B981)^0*$C981+Inputs!$B$29*(1+$D981)^0*Inputs!$B$19+Inputs!$B$30*(1+$E981)^0*Inputs!$B$20+Inputs!$B$31*(1+$F981)^0*Inputs!$B$21+Inputs!$B$22*(1+Inputs!$B$23)^0</f>
        <v>12888.212044975277</v>
      </c>
      <c r="R981" s="36">
        <f>Inputs!$B$12*(1+$B981)^1*$C981+Inputs!$B$29*(1+$D981)^1*Inputs!$B$19+Inputs!$B$30*(1+$E981)^1*Inputs!$B$20+Inputs!$B$31*(1+$F981)^1*Inputs!$B$21+Inputs!$B$22*(1+Inputs!$B$23)^1</f>
        <v>14981.162228147408</v>
      </c>
      <c r="S981" s="36">
        <f>Inputs!$B$12*(1+$B981)^2*$C981+Inputs!$B$29*(1+$D981)^2*Inputs!$B$19+Inputs!$B$30*(1+$E981)^2*Inputs!$B$20+Inputs!$B$31*(1+$F981)^2*Inputs!$B$21+Inputs!$B$22*(1+Inputs!$B$23)^2</f>
        <v>17865.029468287172</v>
      </c>
      <c r="T981" s="36">
        <f>Inputs!$B$12*(1+$B981)^3*$C981+Inputs!$B$29*(1+$D981)^3*Inputs!$B$19+Inputs!$B$30*(1+$E981)^3*Inputs!$B$20+Inputs!$B$31*(1+$F981)^3*Inputs!$B$21+Inputs!$B$22*(1+Inputs!$B$23)^3</f>
        <v>21857.348651195483</v>
      </c>
      <c r="U981" s="36">
        <f>Inputs!$B$12*(1+$B981)^4*$C981+Inputs!$B$29*(1+$D981)^4*Inputs!$B$19+Inputs!$B$30*(1+$E981)^4*Inputs!$B$20+Inputs!$B$31*(1+$F981)^4*Inputs!$B$21+Inputs!$B$22*(1+Inputs!$B$23)^4</f>
        <v>27403.472452775597</v>
      </c>
      <c r="V981" s="35">
        <f>Inputs!$B$13/(Q981*(1-$G981))</f>
        <v>1.2329950378976102</v>
      </c>
      <c r="W981" s="36">
        <f>Inputs!$B$13</f>
        <v>12660</v>
      </c>
      <c r="X981" s="36">
        <f t="shared" si="153"/>
        <v>14129.726444130598</v>
      </c>
      <c r="Y981" s="36">
        <f t="shared" si="154"/>
        <v>16150.692595210558</v>
      </c>
      <c r="Z981" s="36">
        <f t="shared" si="155"/>
        <v>18904.700458895699</v>
      </c>
      <c r="AA981" s="36">
        <f t="shared" si="156"/>
        <v>22629.405792481841</v>
      </c>
      <c r="AB981" s="36">
        <f t="shared" si="157"/>
        <v>63053.153581533261</v>
      </c>
      <c r="AC981" s="36">
        <f t="shared" si="158"/>
        <v>345061.01012597873</v>
      </c>
      <c r="AD981" s="36">
        <f t="shared" si="159"/>
        <v>218531.52014028709</v>
      </c>
    </row>
    <row r="982" spans="1:30" ht="14.25" customHeight="1" x14ac:dyDescent="0.25">
      <c r="A982" s="16">
        <v>966</v>
      </c>
      <c r="B982" s="34">
        <v>0.162059057386955</v>
      </c>
      <c r="C982" s="34">
        <v>8.6863652132478403E-2</v>
      </c>
      <c r="D982" s="34">
        <v>1.3278278327267501E-2</v>
      </c>
      <c r="E982" s="34">
        <v>3.4972965480825E-2</v>
      </c>
      <c r="F982" s="34">
        <v>1.65451279811464E-2</v>
      </c>
      <c r="G982" s="34">
        <v>0.185004904737255</v>
      </c>
      <c r="H982" s="35">
        <v>1.0556919899198201</v>
      </c>
      <c r="I982" s="34">
        <v>0.100621849987253</v>
      </c>
      <c r="J982" s="34">
        <v>2.1066764442092701E-2</v>
      </c>
      <c r="K982" s="36">
        <f>Inputs!$B$12*(1+$B982)^4</f>
        <v>109411.77168374381</v>
      </c>
      <c r="L982" s="36">
        <f t="shared" si="150"/>
        <v>15566.235752012884</v>
      </c>
      <c r="M982" s="36">
        <f t="shared" si="151"/>
        <v>176256.41199503577</v>
      </c>
      <c r="N982" s="37">
        <f>M982/Inputs!$B$6</f>
        <v>268.68355487048137</v>
      </c>
      <c r="O982" s="38">
        <f>IF(N982&gt;Inputs!$B$4,1,0)</f>
        <v>0</v>
      </c>
      <c r="P982" s="34">
        <f t="shared" si="152"/>
        <v>7.9555085545160303E-2</v>
      </c>
      <c r="Q982" s="36">
        <f>Inputs!$B$12*(1+$B982)^0*$C982+Inputs!$B$29*(1+$D982)^0*Inputs!$B$19+Inputs!$B$30*(1+$E982)^0*Inputs!$B$20+Inputs!$B$31*(1+$F982)^0*Inputs!$B$21+Inputs!$B$22*(1+Inputs!$B$23)^0</f>
        <v>13233.863155375628</v>
      </c>
      <c r="R982" s="36">
        <f>Inputs!$B$12*(1+$B982)^1*$C982+Inputs!$B$29*(1+$D982)^1*Inputs!$B$19+Inputs!$B$30*(1+$E982)^1*Inputs!$B$20+Inputs!$B$31*(1+$F982)^1*Inputs!$B$21+Inputs!$B$22*(1+Inputs!$B$23)^1</f>
        <v>14215.748056183671</v>
      </c>
      <c r="S982" s="36">
        <f>Inputs!$B$12*(1+$B982)^2*$C982+Inputs!$B$29*(1+$D982)^2*Inputs!$B$19+Inputs!$B$30*(1+$E982)^2*Inputs!$B$20+Inputs!$B$31*(1+$F982)^2*Inputs!$B$21+Inputs!$B$22*(1+Inputs!$B$23)^2</f>
        <v>15337.329059037555</v>
      </c>
      <c r="T982" s="36">
        <f>Inputs!$B$12*(1+$B982)^3*$C982+Inputs!$B$29*(1+$D982)^3*Inputs!$B$19+Inputs!$B$30*(1+$E982)^3*Inputs!$B$20+Inputs!$B$31*(1+$F982)^3*Inputs!$B$21+Inputs!$B$22*(1+Inputs!$B$23)^3</f>
        <v>16620.862043843212</v>
      </c>
      <c r="U982" s="36">
        <f>Inputs!$B$12*(1+$B982)^4*$C982+Inputs!$B$29*(1+$D982)^4*Inputs!$B$19+Inputs!$B$30*(1+$E982)^4*Inputs!$B$20+Inputs!$B$31*(1+$F982)^4*Inputs!$B$21+Inputs!$B$22*(1+Inputs!$B$23)^4</f>
        <v>18092.200088501431</v>
      </c>
      <c r="V982" s="35">
        <f>Inputs!$B$13/(Q982*(1-$G982))</f>
        <v>1.1737945022413407</v>
      </c>
      <c r="W982" s="36">
        <f>Inputs!$B$13</f>
        <v>12660</v>
      </c>
      <c r="X982" s="36">
        <f t="shared" si="153"/>
        <v>13257.23020565267</v>
      </c>
      <c r="Y982" s="36">
        <f t="shared" si="154"/>
        <v>13934.121087708962</v>
      </c>
      <c r="Z982" s="36">
        <f t="shared" si="155"/>
        <v>14700.272169825103</v>
      </c>
      <c r="AA982" s="36">
        <f t="shared" si="156"/>
        <v>15566.235752012884</v>
      </c>
      <c r="AB982" s="36">
        <f t="shared" si="157"/>
        <v>52553.721648194827</v>
      </c>
      <c r="AC982" s="36">
        <f t="shared" si="158"/>
        <v>199788.18280357611</v>
      </c>
      <c r="AD982" s="36">
        <f t="shared" si="159"/>
        <v>123702.69034684096</v>
      </c>
    </row>
    <row r="983" spans="1:30" ht="14.25" customHeight="1" x14ac:dyDescent="0.25">
      <c r="A983" s="16">
        <v>967</v>
      </c>
      <c r="B983" s="34">
        <v>0.232142320225103</v>
      </c>
      <c r="C983" s="34">
        <v>0.105259719777135</v>
      </c>
      <c r="D983" s="34">
        <v>3.8179284882408099E-2</v>
      </c>
      <c r="E983" s="34">
        <v>3.2782064317614303E-2</v>
      </c>
      <c r="F983" s="34">
        <v>-4.78313745252394E-3</v>
      </c>
      <c r="G983" s="34">
        <v>0.20487091454400999</v>
      </c>
      <c r="H983" s="35">
        <v>1.1050824703242199</v>
      </c>
      <c r="I983" s="34">
        <v>0.10740643939963899</v>
      </c>
      <c r="J983" s="34">
        <v>2.8195446071780501E-2</v>
      </c>
      <c r="K983" s="36">
        <f>Inputs!$B$12*(1+$B983)^4</f>
        <v>138291.26468944034</v>
      </c>
      <c r="L983" s="36">
        <f t="shared" si="150"/>
        <v>20282.856311871514</v>
      </c>
      <c r="M983" s="36">
        <f t="shared" si="151"/>
        <v>216540.90241925136</v>
      </c>
      <c r="N983" s="37">
        <f>M983/Inputs!$B$6</f>
        <v>330.09283905373684</v>
      </c>
      <c r="O983" s="38">
        <f>IF(N983&gt;Inputs!$B$4,1,0)</f>
        <v>0</v>
      </c>
      <c r="P983" s="34">
        <f t="shared" si="152"/>
        <v>7.9210993327858498E-2</v>
      </c>
      <c r="Q983" s="36">
        <f>Inputs!$B$12*(1+$B983)^0*$C983+Inputs!$B$29*(1+$D983)^0*Inputs!$B$19+Inputs!$B$30*(1+$E983)^0*Inputs!$B$20+Inputs!$B$31*(1+$F983)^0*Inputs!$B$21+Inputs!$B$22*(1+Inputs!$B$23)^0</f>
        <v>14337.627214055021</v>
      </c>
      <c r="R983" s="36">
        <f>Inputs!$B$12*(1+$B983)^1*$C983+Inputs!$B$29*(1+$D983)^1*Inputs!$B$19+Inputs!$B$30*(1+$E983)^1*Inputs!$B$20+Inputs!$B$31*(1+$F983)^1*Inputs!$B$21+Inputs!$B$22*(1+Inputs!$B$23)^1</f>
        <v>15921.394892825832</v>
      </c>
      <c r="S983" s="36">
        <f>Inputs!$B$12*(1+$B983)^2*$C983+Inputs!$B$29*(1+$D983)^2*Inputs!$B$19+Inputs!$B$30*(1+$E983)^2*Inputs!$B$20+Inputs!$B$31*(1+$F983)^2*Inputs!$B$21+Inputs!$B$22*(1+Inputs!$B$23)^2</f>
        <v>17851.049236494528</v>
      </c>
      <c r="T983" s="36">
        <f>Inputs!$B$12*(1+$B983)^3*$C983+Inputs!$B$29*(1+$D983)^3*Inputs!$B$19+Inputs!$B$30*(1+$E983)^3*Inputs!$B$20+Inputs!$B$31*(1+$F983)^3*Inputs!$B$21+Inputs!$B$22*(1+Inputs!$B$23)^3</f>
        <v>20205.808649342864</v>
      </c>
      <c r="U983" s="36">
        <f>Inputs!$B$12*(1+$B983)^4*$C983+Inputs!$B$29*(1+$D983)^4*Inputs!$B$19+Inputs!$B$30*(1+$E983)^4*Inputs!$B$20+Inputs!$B$31*(1+$F983)^4*Inputs!$B$21+Inputs!$B$22*(1+Inputs!$B$23)^4</f>
        <v>23083.240909936274</v>
      </c>
      <c r="V983" s="35">
        <f>Inputs!$B$13/(Q983*(1-$G983))</f>
        <v>1.1105005585745096</v>
      </c>
      <c r="W983" s="36">
        <f>Inputs!$B$13</f>
        <v>12660</v>
      </c>
      <c r="X983" s="36">
        <f t="shared" si="153"/>
        <v>14041.305412383366</v>
      </c>
      <c r="Y983" s="36">
        <f t="shared" si="154"/>
        <v>15723.869186208911</v>
      </c>
      <c r="Z983" s="36">
        <f t="shared" si="155"/>
        <v>17776.266942902319</v>
      </c>
      <c r="AA983" s="36">
        <f t="shared" si="156"/>
        <v>20282.856311871514</v>
      </c>
      <c r="AB983" s="36">
        <f t="shared" si="157"/>
        <v>58458.288706096231</v>
      </c>
      <c r="AC983" s="36">
        <f t="shared" si="158"/>
        <v>263280.88585981599</v>
      </c>
      <c r="AD983" s="36">
        <f t="shared" si="159"/>
        <v>158082.61371315512</v>
      </c>
    </row>
    <row r="984" spans="1:30" ht="14.25" customHeight="1" x14ac:dyDescent="0.25">
      <c r="A984" s="16">
        <v>968</v>
      </c>
      <c r="B984" s="34">
        <v>0.18924286304542201</v>
      </c>
      <c r="C984" s="34">
        <v>0.11162314409080699</v>
      </c>
      <c r="D984" s="34">
        <v>1.4705338692505E-2</v>
      </c>
      <c r="E984" s="34">
        <v>4.4801685432683203E-2</v>
      </c>
      <c r="F984" s="34">
        <v>-1.82488158714261E-2</v>
      </c>
      <c r="G984" s="34">
        <v>0.17095917350467599</v>
      </c>
      <c r="H984" s="35">
        <v>0.97414011695874003</v>
      </c>
      <c r="I984" s="34">
        <v>8.9707045769152102E-2</v>
      </c>
      <c r="J984" s="34">
        <v>2.2713479544704901E-2</v>
      </c>
      <c r="K984" s="36">
        <f>Inputs!$B$12*(1+$B984)^4</f>
        <v>120014.42964308555</v>
      </c>
      <c r="L984" s="36">
        <f t="shared" si="150"/>
        <v>17354.251392579536</v>
      </c>
      <c r="M984" s="36">
        <f t="shared" si="151"/>
        <v>229278.48900111427</v>
      </c>
      <c r="N984" s="37">
        <f>M984/Inputs!$B$6</f>
        <v>349.50989176999127</v>
      </c>
      <c r="O984" s="38">
        <f>IF(N984&gt;Inputs!$B$4,1,0)</f>
        <v>0</v>
      </c>
      <c r="P984" s="34">
        <f t="shared" si="152"/>
        <v>6.6993566224447201E-2</v>
      </c>
      <c r="Q984" s="36">
        <f>Inputs!$B$12*(1+$B984)^0*$C984+Inputs!$B$29*(1+$D984)^0*Inputs!$B$19+Inputs!$B$30*(1+$E984)^0*Inputs!$B$20+Inputs!$B$31*(1+$F984)^0*Inputs!$B$21+Inputs!$B$22*(1+Inputs!$B$23)^0</f>
        <v>14719.43267287534</v>
      </c>
      <c r="R984" s="36">
        <f>Inputs!$B$12*(1+$B984)^1*$C984+Inputs!$B$29*(1+$D984)^1*Inputs!$B$19+Inputs!$B$30*(1+$E984)^1*Inputs!$B$20+Inputs!$B$31*(1+$F984)^1*Inputs!$B$21+Inputs!$B$22*(1+Inputs!$B$23)^1</f>
        <v>15996.486504341479</v>
      </c>
      <c r="S984" s="36">
        <f>Inputs!$B$12*(1+$B984)^2*$C984+Inputs!$B$29*(1+$D984)^2*Inputs!$B$19+Inputs!$B$30*(1+$E984)^2*Inputs!$B$20+Inputs!$B$31*(1+$F984)^2*Inputs!$B$21+Inputs!$B$22*(1+Inputs!$B$23)^2</f>
        <v>17518.577906260303</v>
      </c>
      <c r="T984" s="36">
        <f>Inputs!$B$12*(1+$B984)^3*$C984+Inputs!$B$29*(1+$D984)^3*Inputs!$B$19+Inputs!$B$30*(1+$E984)^3*Inputs!$B$20+Inputs!$B$31*(1+$F984)^3*Inputs!$B$21+Inputs!$B$22*(1+Inputs!$B$23)^3</f>
        <v>19331.243986070964</v>
      </c>
      <c r="U984" s="36">
        <f>Inputs!$B$12*(1+$B984)^4*$C984+Inputs!$B$29*(1+$D984)^4*Inputs!$B$19+Inputs!$B$30*(1+$E984)^4*Inputs!$B$20+Inputs!$B$31*(1+$F984)^4*Inputs!$B$21+Inputs!$B$22*(1+Inputs!$B$23)^4</f>
        <v>21488.620566211506</v>
      </c>
      <c r="V984" s="35">
        <f>Inputs!$B$13/(Q984*(1-$G984))</f>
        <v>1.0374489038191741</v>
      </c>
      <c r="W984" s="36">
        <f>Inputs!$B$13</f>
        <v>12660</v>
      </c>
      <c r="X984" s="36">
        <f t="shared" si="153"/>
        <v>13548.48185903909</v>
      </c>
      <c r="Y984" s="36">
        <f t="shared" si="154"/>
        <v>14607.773552001592</v>
      </c>
      <c r="Z984" s="36">
        <f t="shared" si="155"/>
        <v>15865.602742654448</v>
      </c>
      <c r="AA984" s="36">
        <f t="shared" si="156"/>
        <v>17354.251392579536</v>
      </c>
      <c r="AB984" s="36">
        <f t="shared" si="157"/>
        <v>56862.327270986825</v>
      </c>
      <c r="AC984" s="36">
        <f t="shared" si="158"/>
        <v>264927.33297905588</v>
      </c>
      <c r="AD984" s="36">
        <f t="shared" si="159"/>
        <v>172416.16173012744</v>
      </c>
    </row>
    <row r="985" spans="1:30" ht="14.25" customHeight="1" x14ac:dyDescent="0.25">
      <c r="A985" s="16">
        <v>969</v>
      </c>
      <c r="B985" s="34">
        <v>0.30970013444446098</v>
      </c>
      <c r="C985" s="34">
        <v>6.1243955969888499E-2</v>
      </c>
      <c r="D985" s="34">
        <v>3.5561287517764398E-2</v>
      </c>
      <c r="E985" s="34">
        <v>3.5440634667077399E-2</v>
      </c>
      <c r="F985" s="34">
        <v>2.2217422918663601E-2</v>
      </c>
      <c r="G985" s="34">
        <v>0.19172042230582501</v>
      </c>
      <c r="H985" s="35">
        <v>1.1365932346116101</v>
      </c>
      <c r="I985" s="34">
        <v>9.7847303533336497E-2</v>
      </c>
      <c r="J985" s="34">
        <v>2.2850116850437599E-2</v>
      </c>
      <c r="K985" s="36">
        <f>Inputs!$B$12*(1+$B985)^4</f>
        <v>176538.21812975054</v>
      </c>
      <c r="L985" s="36">
        <f t="shared" si="150"/>
        <v>18217.53065603612</v>
      </c>
      <c r="M985" s="36">
        <f t="shared" si="151"/>
        <v>212477.50218796887</v>
      </c>
      <c r="N985" s="37">
        <f>M985/Inputs!$B$6</f>
        <v>323.89863138409891</v>
      </c>
      <c r="O985" s="38">
        <f>IF(N985&gt;Inputs!$B$4,1,0)</f>
        <v>0</v>
      </c>
      <c r="P985" s="34">
        <f t="shared" si="152"/>
        <v>7.4997186682898898E-2</v>
      </c>
      <c r="Q985" s="36">
        <f>Inputs!$B$12*(1+$B985)^0*$C985+Inputs!$B$29*(1+$D985)^0*Inputs!$B$19+Inputs!$B$30*(1+$E985)^0*Inputs!$B$20+Inputs!$B$31*(1+$F985)^0*Inputs!$B$21+Inputs!$B$22*(1+Inputs!$B$23)^0</f>
        <v>11696.681385620232</v>
      </c>
      <c r="R985" s="36">
        <f>Inputs!$B$12*(1+$B985)^1*$C985+Inputs!$B$29*(1+$D985)^1*Inputs!$B$19+Inputs!$B$30*(1+$E985)^1*Inputs!$B$20+Inputs!$B$31*(1+$F985)^1*Inputs!$B$21+Inputs!$B$22*(1+Inputs!$B$23)^1</f>
        <v>13072.259562484749</v>
      </c>
      <c r="S985" s="36">
        <f>Inputs!$B$12*(1+$B985)^2*$C985+Inputs!$B$29*(1+$D985)^2*Inputs!$B$19+Inputs!$B$30*(1+$E985)^2*Inputs!$B$20+Inputs!$B$31*(1+$F985)^2*Inputs!$B$21+Inputs!$B$22*(1+Inputs!$B$23)^2</f>
        <v>14807.769926348803</v>
      </c>
      <c r="T985" s="36">
        <f>Inputs!$B$12*(1+$B985)^3*$C985+Inputs!$B$29*(1+$D985)^3*Inputs!$B$19+Inputs!$B$30*(1+$E985)^3*Inputs!$B$20+Inputs!$B$31*(1+$F985)^3*Inputs!$B$21+Inputs!$B$22*(1+Inputs!$B$23)^3</f>
        <v>17012.613718259257</v>
      </c>
      <c r="U985" s="36">
        <f>Inputs!$B$12*(1+$B985)^4*$C985+Inputs!$B$29*(1+$D985)^4*Inputs!$B$19+Inputs!$B$30*(1+$E985)^4*Inputs!$B$20+Inputs!$B$31*(1+$F985)^4*Inputs!$B$21+Inputs!$B$22*(1+Inputs!$B$23)^4</f>
        <v>19830.005583353293</v>
      </c>
      <c r="V985" s="35">
        <f>Inputs!$B$13/(Q985*(1-$G985))</f>
        <v>1.3390889915630459</v>
      </c>
      <c r="W985" s="36">
        <f>Inputs!$B$13</f>
        <v>12660</v>
      </c>
      <c r="X985" s="36">
        <f t="shared" si="153"/>
        <v>13613.973846685898</v>
      </c>
      <c r="Y985" s="36">
        <f t="shared" si="154"/>
        <v>14815.495023511248</v>
      </c>
      <c r="Z985" s="36">
        <f t="shared" si="155"/>
        <v>16325.361897352092</v>
      </c>
      <c r="AA985" s="36">
        <f t="shared" si="156"/>
        <v>18217.53065603612</v>
      </c>
      <c r="AB985" s="36">
        <f t="shared" si="157"/>
        <v>56684.897548762587</v>
      </c>
      <c r="AC985" s="36">
        <f t="shared" si="158"/>
        <v>248460.03142811111</v>
      </c>
      <c r="AD985" s="36">
        <f t="shared" si="159"/>
        <v>155792.60463920629</v>
      </c>
    </row>
    <row r="986" spans="1:30" ht="14.25" customHeight="1" x14ac:dyDescent="0.25">
      <c r="A986" s="16">
        <v>970</v>
      </c>
      <c r="B986" s="34">
        <v>0.24973456625165999</v>
      </c>
      <c r="C986" s="34">
        <v>7.1796410689431697E-2</v>
      </c>
      <c r="D986" s="34">
        <v>1.7919334735882801E-2</v>
      </c>
      <c r="E986" s="34">
        <v>5.2450869642108398E-2</v>
      </c>
      <c r="F986" s="34">
        <v>1.3746754999990399E-2</v>
      </c>
      <c r="G986" s="34">
        <v>0.166481674116599</v>
      </c>
      <c r="H986" s="35">
        <v>1.0991863512186699</v>
      </c>
      <c r="I986" s="34">
        <v>9.2960802984725602E-2</v>
      </c>
      <c r="J986" s="34">
        <v>1.99483805479908E-2</v>
      </c>
      <c r="K986" s="36">
        <f>Inputs!$B$12*(1+$B986)^4</f>
        <v>146359.99255583505</v>
      </c>
      <c r="L986" s="36">
        <f t="shared" si="150"/>
        <v>17689.165908791918</v>
      </c>
      <c r="M986" s="36">
        <f t="shared" si="151"/>
        <v>215231.30507621987</v>
      </c>
      <c r="N986" s="37">
        <f>M986/Inputs!$B$6</f>
        <v>328.09650164057905</v>
      </c>
      <c r="O986" s="38">
        <f>IF(N986&gt;Inputs!$B$4,1,0)</f>
        <v>0</v>
      </c>
      <c r="P986" s="34">
        <f t="shared" si="152"/>
        <v>7.3012422436734808E-2</v>
      </c>
      <c r="Q986" s="36">
        <f>Inputs!$B$12*(1+$B986)^0*$C986+Inputs!$B$29*(1+$D986)^0*Inputs!$B$19+Inputs!$B$30*(1+$E986)^0*Inputs!$B$20+Inputs!$B$31*(1+$F986)^0*Inputs!$B$21+Inputs!$B$22*(1+Inputs!$B$23)^0</f>
        <v>12329.828668792823</v>
      </c>
      <c r="R986" s="36">
        <f>Inputs!$B$12*(1+$B986)^1*$C986+Inputs!$B$29*(1+$D986)^1*Inputs!$B$19+Inputs!$B$30*(1+$E986)^1*Inputs!$B$20+Inputs!$B$31*(1+$F986)^1*Inputs!$B$21+Inputs!$B$22*(1+Inputs!$B$23)^1</f>
        <v>13589.449906946214</v>
      </c>
      <c r="S986" s="36">
        <f>Inputs!$B$12*(1+$B986)^2*$C986+Inputs!$B$29*(1+$D986)^2*Inputs!$B$19+Inputs!$B$30*(1+$E986)^2*Inputs!$B$20+Inputs!$B$31*(1+$F986)^2*Inputs!$B$21+Inputs!$B$22*(1+Inputs!$B$23)^2</f>
        <v>15124.48445069413</v>
      </c>
      <c r="T986" s="36">
        <f>Inputs!$B$12*(1+$B986)^3*$C986+Inputs!$B$29*(1+$D986)^3*Inputs!$B$19+Inputs!$B$30*(1+$E986)^3*Inputs!$B$20+Inputs!$B$31*(1+$F986)^3*Inputs!$B$21+Inputs!$B$22*(1+Inputs!$B$23)^3</f>
        <v>17002.358104828279</v>
      </c>
      <c r="U986" s="36">
        <f>Inputs!$B$12*(1+$B986)^4*$C986+Inputs!$B$29*(1+$D986)^4*Inputs!$B$19+Inputs!$B$30*(1+$E986)^4*Inputs!$B$20+Inputs!$B$31*(1+$F986)^4*Inputs!$B$21+Inputs!$B$22*(1+Inputs!$B$23)^4</f>
        <v>19307.270244782114</v>
      </c>
      <c r="V986" s="35">
        <f>Inputs!$B$13/(Q986*(1-$G986))</f>
        <v>1.2318604474005548</v>
      </c>
      <c r="W986" s="36">
        <f>Inputs!$B$13</f>
        <v>12660</v>
      </c>
      <c r="X986" s="36">
        <f t="shared" si="153"/>
        <v>13577.649986534518</v>
      </c>
      <c r="Y986" s="36">
        <f t="shared" si="154"/>
        <v>14693.211479153044</v>
      </c>
      <c r="Z986" s="36">
        <f t="shared" si="155"/>
        <v>16047.4808491314</v>
      </c>
      <c r="AA986" s="36">
        <f t="shared" si="156"/>
        <v>17689.165908791918</v>
      </c>
      <c r="AB986" s="36">
        <f t="shared" si="157"/>
        <v>56790.932570837205</v>
      </c>
      <c r="AC986" s="36">
        <f t="shared" si="158"/>
        <v>247109.12910129028</v>
      </c>
      <c r="AD986" s="36">
        <f t="shared" si="159"/>
        <v>158440.37250538266</v>
      </c>
    </row>
    <row r="987" spans="1:30" ht="14.25" customHeight="1" x14ac:dyDescent="0.25">
      <c r="A987" s="16">
        <v>971</v>
      </c>
      <c r="B987" s="34">
        <v>0.19544629557944801</v>
      </c>
      <c r="C987" s="34">
        <v>9.0855961496507501E-2</v>
      </c>
      <c r="D987" s="34">
        <v>1.4593091545189001E-2</v>
      </c>
      <c r="E987" s="34">
        <v>4.5218269910766398E-2</v>
      </c>
      <c r="F987" s="34">
        <v>2.98673824833969E-2</v>
      </c>
      <c r="G987" s="34">
        <v>0.20210848489050401</v>
      </c>
      <c r="H987" s="35">
        <v>1.0253246664473199</v>
      </c>
      <c r="I987" s="34">
        <v>0.101340071575673</v>
      </c>
      <c r="J987" s="34">
        <v>2.1730735406095301E-2</v>
      </c>
      <c r="K987" s="36">
        <f>Inputs!$B$12*(1+$B987)^4</f>
        <v>122538.21019213293</v>
      </c>
      <c r="L987" s="36">
        <f t="shared" si="150"/>
        <v>16454.480295042082</v>
      </c>
      <c r="M987" s="36">
        <f t="shared" si="151"/>
        <v>184162.4409651121</v>
      </c>
      <c r="N987" s="37">
        <f>M987/Inputs!$B$6</f>
        <v>280.73542830047575</v>
      </c>
      <c r="O987" s="38">
        <f>IF(N987&gt;Inputs!$B$4,1,0)</f>
        <v>0</v>
      </c>
      <c r="P987" s="34">
        <f t="shared" si="152"/>
        <v>7.9609336169577702E-2</v>
      </c>
      <c r="Q987" s="36">
        <f>Inputs!$B$12*(1+$B987)^0*$C987+Inputs!$B$29*(1+$D987)^0*Inputs!$B$19+Inputs!$B$30*(1+$E987)^0*Inputs!$B$20+Inputs!$B$31*(1+$F987)^0*Inputs!$B$21+Inputs!$B$22*(1+Inputs!$B$23)^0</f>
        <v>13473.401717217374</v>
      </c>
      <c r="R987" s="36">
        <f>Inputs!$B$12*(1+$B987)^1*$C987+Inputs!$B$29*(1+$D987)^1*Inputs!$B$19+Inputs!$B$30*(1+$E987)^1*Inputs!$B$20+Inputs!$B$31*(1+$F987)^1*Inputs!$B$21+Inputs!$B$22*(1+Inputs!$B$23)^1</f>
        <v>14766.290287269108</v>
      </c>
      <c r="S987" s="36">
        <f>Inputs!$B$12*(1+$B987)^2*$C987+Inputs!$B$29*(1+$D987)^2*Inputs!$B$19+Inputs!$B$30*(1+$E987)^2*Inputs!$B$20+Inputs!$B$31*(1+$F987)^2*Inputs!$B$21+Inputs!$B$22*(1+Inputs!$B$23)^2</f>
        <v>16275.207776493749</v>
      </c>
      <c r="T987" s="36">
        <f>Inputs!$B$12*(1+$B987)^3*$C987+Inputs!$B$29*(1+$D987)^3*Inputs!$B$19+Inputs!$B$30*(1+$E987)^3*Inputs!$B$20+Inputs!$B$31*(1+$F987)^3*Inputs!$B$21+Inputs!$B$22*(1+Inputs!$B$23)^3</f>
        <v>18041.153980112555</v>
      </c>
      <c r="U987" s="36">
        <f>Inputs!$B$12*(1+$B987)^4*$C987+Inputs!$B$29*(1+$D987)^4*Inputs!$B$19+Inputs!$B$30*(1+$E987)^4*Inputs!$B$20+Inputs!$B$31*(1+$F987)^4*Inputs!$B$21+Inputs!$B$22*(1+Inputs!$B$23)^4</f>
        <v>20113.095594917351</v>
      </c>
      <c r="V987" s="35">
        <f>Inputs!$B$13/(Q987*(1-$G987))</f>
        <v>1.1776401399836871</v>
      </c>
      <c r="W987" s="36">
        <f>Inputs!$B$13</f>
        <v>12660</v>
      </c>
      <c r="X987" s="36">
        <f t="shared" si="153"/>
        <v>13426.194358890842</v>
      </c>
      <c r="Y987" s="36">
        <f t="shared" si="154"/>
        <v>14303.685476739232</v>
      </c>
      <c r="Z987" s="36">
        <f t="shared" si="155"/>
        <v>15307.570192537629</v>
      </c>
      <c r="AA987" s="36">
        <f t="shared" si="156"/>
        <v>16454.480295042082</v>
      </c>
      <c r="AB987" s="36">
        <f t="shared" si="157"/>
        <v>53830.933036084774</v>
      </c>
      <c r="AC987" s="36">
        <f t="shared" si="158"/>
        <v>211181.86712129737</v>
      </c>
      <c r="AD987" s="36">
        <f t="shared" si="159"/>
        <v>130331.50792902731</v>
      </c>
    </row>
    <row r="988" spans="1:30" ht="14.25" customHeight="1" x14ac:dyDescent="0.25">
      <c r="A988" s="16">
        <v>972</v>
      </c>
      <c r="B988" s="34">
        <v>0.199380783888678</v>
      </c>
      <c r="C988" s="34">
        <v>5.6839909931362301E-2</v>
      </c>
      <c r="D988" s="34">
        <v>1.7104212566176301E-2</v>
      </c>
      <c r="E988" s="34">
        <v>4.3810754956193597E-2</v>
      </c>
      <c r="F988" s="34">
        <v>1.3588724326448901E-2</v>
      </c>
      <c r="G988" s="34">
        <v>0.173781688358952</v>
      </c>
      <c r="H988" s="35">
        <v>0.92140493092002995</v>
      </c>
      <c r="I988" s="34">
        <v>9.0035148039703097E-2</v>
      </c>
      <c r="J988" s="34">
        <v>1.7784563678449401E-2</v>
      </c>
      <c r="K988" s="36">
        <f>Inputs!$B$12*(1+$B988)^4</f>
        <v>124159.39739532533</v>
      </c>
      <c r="L988" s="36">
        <f t="shared" si="150"/>
        <v>11984.214209402155</v>
      </c>
      <c r="M988" s="36">
        <f t="shared" si="151"/>
        <v>157852.60816294508</v>
      </c>
      <c r="N988" s="37">
        <f>M988/Inputs!$B$6</f>
        <v>240.62897585814798</v>
      </c>
      <c r="O988" s="38">
        <f>IF(N988&gt;Inputs!$B$4,1,0)</f>
        <v>0</v>
      </c>
      <c r="P988" s="34">
        <f t="shared" si="152"/>
        <v>7.22505843612537E-2</v>
      </c>
      <c r="Q988" s="36">
        <f>Inputs!$B$12*(1+$B988)^0*$C988+Inputs!$B$29*(1+$D988)^0*Inputs!$B$19+Inputs!$B$30*(1+$E988)^0*Inputs!$B$20+Inputs!$B$31*(1+$F988)^0*Inputs!$B$21+Inputs!$B$22*(1+Inputs!$B$23)^0</f>
        <v>11432.438623308659</v>
      </c>
      <c r="R988" s="36">
        <f>Inputs!$B$12*(1+$B988)^1*$C988+Inputs!$B$29*(1+$D988)^1*Inputs!$B$19+Inputs!$B$30*(1+$E988)^1*Inputs!$B$20+Inputs!$B$31*(1+$F988)^1*Inputs!$B$21+Inputs!$B$22*(1+Inputs!$B$23)^1</f>
        <v>12271.13279574952</v>
      </c>
      <c r="S988" s="36">
        <f>Inputs!$B$12*(1+$B988)^2*$C988+Inputs!$B$29*(1+$D988)^2*Inputs!$B$19+Inputs!$B$30*(1+$E988)^2*Inputs!$B$20+Inputs!$B$31*(1+$F988)^2*Inputs!$B$21+Inputs!$B$22*(1+Inputs!$B$23)^2</f>
        <v>13249.94600376864</v>
      </c>
      <c r="T988" s="36">
        <f>Inputs!$B$12*(1+$B988)^3*$C988+Inputs!$B$29*(1+$D988)^3*Inputs!$B$19+Inputs!$B$30*(1+$E988)^3*Inputs!$B$20+Inputs!$B$31*(1+$F988)^3*Inputs!$B$21+Inputs!$B$22*(1+Inputs!$B$23)^3</f>
        <v>14396.085597107422</v>
      </c>
      <c r="U988" s="36">
        <f>Inputs!$B$12*(1+$B988)^4*$C988+Inputs!$B$29*(1+$D988)^4*Inputs!$B$19+Inputs!$B$30*(1+$E988)^4*Inputs!$B$20+Inputs!$B$31*(1+$F988)^4*Inputs!$B$21+Inputs!$B$22*(1+Inputs!$B$23)^4</f>
        <v>15742.156114635927</v>
      </c>
      <c r="V988" s="35">
        <f>Inputs!$B$13/(Q988*(1-$G988))</f>
        <v>1.3402938076510114</v>
      </c>
      <c r="W988" s="36">
        <f>Inputs!$B$13</f>
        <v>12660</v>
      </c>
      <c r="X988" s="36">
        <f t="shared" si="153"/>
        <v>12527.008882860668</v>
      </c>
      <c r="Y988" s="36">
        <f t="shared" si="154"/>
        <v>12379.801599885895</v>
      </c>
      <c r="Z988" s="36">
        <f t="shared" si="155"/>
        <v>12205.073946905417</v>
      </c>
      <c r="AA988" s="36">
        <f t="shared" si="156"/>
        <v>11984.214209402155</v>
      </c>
      <c r="AB988" s="36">
        <f t="shared" si="157"/>
        <v>48148.838973043035</v>
      </c>
      <c r="AC988" s="36">
        <f t="shared" si="158"/>
        <v>168820.0633666653</v>
      </c>
      <c r="AD988" s="36">
        <f t="shared" si="159"/>
        <v>109703.76918990206</v>
      </c>
    </row>
    <row r="989" spans="1:30" ht="14.25" customHeight="1" x14ac:dyDescent="0.25">
      <c r="A989" s="16">
        <v>973</v>
      </c>
      <c r="B989" s="34">
        <v>0.27801222279653798</v>
      </c>
      <c r="C989" s="34">
        <v>5.5437456860360203E-2</v>
      </c>
      <c r="D989" s="34">
        <v>3.02531719635259E-2</v>
      </c>
      <c r="E989" s="34">
        <v>6.8321924295924902E-2</v>
      </c>
      <c r="F989" s="34">
        <v>1.2326376378616799E-3</v>
      </c>
      <c r="G989" s="34">
        <v>0.18214921016933899</v>
      </c>
      <c r="H989" s="35">
        <v>0.968812481631942</v>
      </c>
      <c r="I989" s="34">
        <v>0.10110078222826201</v>
      </c>
      <c r="J989" s="34">
        <v>2.6900154525548801E-2</v>
      </c>
      <c r="K989" s="36">
        <f>Inputs!$B$12*(1+$B989)^4</f>
        <v>160063.12070997217</v>
      </c>
      <c r="L989" s="36">
        <f t="shared" si="150"/>
        <v>14108.827903057478</v>
      </c>
      <c r="M989" s="36">
        <f t="shared" si="151"/>
        <v>170705.82975472382</v>
      </c>
      <c r="N989" s="37">
        <f>M989/Inputs!$B$6</f>
        <v>260.22230145537168</v>
      </c>
      <c r="O989" s="38">
        <f>IF(N989&gt;Inputs!$B$4,1,0)</f>
        <v>0</v>
      </c>
      <c r="P989" s="34">
        <f t="shared" si="152"/>
        <v>7.4200627702713212E-2</v>
      </c>
      <c r="Q989" s="36">
        <f>Inputs!$B$12*(1+$B989)^0*$C989+Inputs!$B$29*(1+$D989)^0*Inputs!$B$19+Inputs!$B$30*(1+$E989)^0*Inputs!$B$20+Inputs!$B$31*(1+$F989)^0*Inputs!$B$21+Inputs!$B$22*(1+Inputs!$B$23)^0</f>
        <v>11348.291439048535</v>
      </c>
      <c r="R989" s="36">
        <f>Inputs!$B$12*(1+$B989)^1*$C989+Inputs!$B$29*(1+$D989)^1*Inputs!$B$19+Inputs!$B$30*(1+$E989)^1*Inputs!$B$20+Inputs!$B$31*(1+$F989)^1*Inputs!$B$21+Inputs!$B$22*(1+Inputs!$B$23)^1</f>
        <v>12480.900453933482</v>
      </c>
      <c r="S989" s="36">
        <f>Inputs!$B$12*(1+$B989)^2*$C989+Inputs!$B$29*(1+$D989)^2*Inputs!$B$19+Inputs!$B$30*(1+$E989)^2*Inputs!$B$20+Inputs!$B$31*(1+$F989)^2*Inputs!$B$21+Inputs!$B$22*(1+Inputs!$B$23)^2</f>
        <v>13883.271729749553</v>
      </c>
      <c r="T989" s="36">
        <f>Inputs!$B$12*(1+$B989)^3*$C989+Inputs!$B$29*(1+$D989)^3*Inputs!$B$19+Inputs!$B$30*(1+$E989)^3*Inputs!$B$20+Inputs!$B$31*(1+$F989)^3*Inputs!$B$21+Inputs!$B$22*(1+Inputs!$B$23)^3</f>
        <v>15627.708794944168</v>
      </c>
      <c r="U989" s="36">
        <f>Inputs!$B$12*(1+$B989)^4*$C989+Inputs!$B$29*(1+$D989)^4*Inputs!$B$19+Inputs!$B$30*(1+$E989)^4*Inputs!$B$20+Inputs!$B$31*(1+$F989)^4*Inputs!$B$21+Inputs!$B$22*(1+Inputs!$B$23)^4</f>
        <v>17806.441336042793</v>
      </c>
      <c r="V989" s="35">
        <f>Inputs!$B$13/(Q989*(1-$G989))</f>
        <v>1.3640464125824576</v>
      </c>
      <c r="W989" s="36">
        <f>Inputs!$B$13</f>
        <v>12660</v>
      </c>
      <c r="X989" s="36">
        <f t="shared" si="153"/>
        <v>12914.934254261972</v>
      </c>
      <c r="Y989" s="36">
        <f t="shared" si="154"/>
        <v>13244.158711496095</v>
      </c>
      <c r="Z989" s="36">
        <f t="shared" si="155"/>
        <v>13645.406586733327</v>
      </c>
      <c r="AA989" s="36">
        <f t="shared" si="156"/>
        <v>14108.827903057478</v>
      </c>
      <c r="AB989" s="36">
        <f t="shared" si="157"/>
        <v>50070.026524364781</v>
      </c>
      <c r="AC989" s="36">
        <f t="shared" si="158"/>
        <v>195259.23165868741</v>
      </c>
      <c r="AD989" s="36">
        <f t="shared" si="159"/>
        <v>120635.80323035903</v>
      </c>
    </row>
    <row r="990" spans="1:30" ht="14.25" customHeight="1" x14ac:dyDescent="0.25">
      <c r="A990" s="16">
        <v>974</v>
      </c>
      <c r="B990" s="34">
        <v>0.242611165575285</v>
      </c>
      <c r="C990" s="34">
        <v>7.0875067600352407E-2</v>
      </c>
      <c r="D990" s="34">
        <v>3.4738735537268903E-2</v>
      </c>
      <c r="E990" s="34">
        <v>3.6020377097549398E-2</v>
      </c>
      <c r="F990" s="34">
        <v>1.8733003923555799E-2</v>
      </c>
      <c r="G990" s="34">
        <v>0.192904202738966</v>
      </c>
      <c r="H990" s="35">
        <v>0.98060887310408396</v>
      </c>
      <c r="I990" s="34">
        <v>9.2081831113548396E-2</v>
      </c>
      <c r="J990" s="34">
        <v>2.9547846426888801E-2</v>
      </c>
      <c r="K990" s="36">
        <f>Inputs!$B$12*(1+$B990)^4</f>
        <v>143051.44764121782</v>
      </c>
      <c r="L990" s="36">
        <f t="shared" si="150"/>
        <v>15104.316860298612</v>
      </c>
      <c r="M990" s="36">
        <f t="shared" si="151"/>
        <v>213036.72570323973</v>
      </c>
      <c r="N990" s="37">
        <f>M990/Inputs!$B$6</f>
        <v>324.75110625493863</v>
      </c>
      <c r="O990" s="38">
        <f>IF(N990&gt;Inputs!$B$4,1,0)</f>
        <v>0</v>
      </c>
      <c r="P990" s="34">
        <f t="shared" si="152"/>
        <v>6.2533984686659591E-2</v>
      </c>
      <c r="Q990" s="36">
        <f>Inputs!$B$12*(1+$B990)^0*$C990+Inputs!$B$29*(1+$D990)^0*Inputs!$B$19+Inputs!$B$30*(1+$E990)^0*Inputs!$B$20+Inputs!$B$31*(1+$F990)^0*Inputs!$B$21+Inputs!$B$22*(1+Inputs!$B$23)^0</f>
        <v>12274.548083448066</v>
      </c>
      <c r="R990" s="36">
        <f>Inputs!$B$12*(1+$B990)^1*$C990+Inputs!$B$29*(1+$D990)^1*Inputs!$B$19+Inputs!$B$30*(1+$E990)^1*Inputs!$B$20+Inputs!$B$31*(1+$F990)^1*Inputs!$B$21+Inputs!$B$22*(1+Inputs!$B$23)^1</f>
        <v>13526.812523054632</v>
      </c>
      <c r="S990" s="36">
        <f>Inputs!$B$12*(1+$B990)^2*$C990+Inputs!$B$29*(1+$D990)^2*Inputs!$B$19+Inputs!$B$30*(1+$E990)^2*Inputs!$B$20+Inputs!$B$31*(1+$F990)^2*Inputs!$B$21+Inputs!$B$22*(1+Inputs!$B$23)^2</f>
        <v>15036.131792292163</v>
      </c>
      <c r="T990" s="36">
        <f>Inputs!$B$12*(1+$B990)^3*$C990+Inputs!$B$29*(1+$D990)^3*Inputs!$B$19+Inputs!$B$30*(1+$E990)^3*Inputs!$B$20+Inputs!$B$31*(1+$F990)^3*Inputs!$B$21+Inputs!$B$22*(1+Inputs!$B$23)^3</f>
        <v>16863.455409037277</v>
      </c>
      <c r="U990" s="36">
        <f>Inputs!$B$12*(1+$B990)^4*$C990+Inputs!$B$29*(1+$D990)^4*Inputs!$B$19+Inputs!$B$30*(1+$E990)^4*Inputs!$B$20+Inputs!$B$31*(1+$F990)^4*Inputs!$B$21+Inputs!$B$22*(1+Inputs!$B$23)^4</f>
        <v>19084.473501496435</v>
      </c>
      <c r="V990" s="35">
        <f>Inputs!$B$13/(Q990*(1-$G990))</f>
        <v>1.2779183558466891</v>
      </c>
      <c r="W990" s="36">
        <f>Inputs!$B$13</f>
        <v>12660</v>
      </c>
      <c r="X990" s="36">
        <f t="shared" si="153"/>
        <v>13140.12458706486</v>
      </c>
      <c r="Y990" s="36">
        <f t="shared" si="154"/>
        <v>13704.290138311264</v>
      </c>
      <c r="Z990" s="36">
        <f t="shared" si="155"/>
        <v>14358.129558215574</v>
      </c>
      <c r="AA990" s="36">
        <f t="shared" si="156"/>
        <v>15104.316860298612</v>
      </c>
      <c r="AB990" s="36">
        <f t="shared" si="157"/>
        <v>52949.893798079291</v>
      </c>
      <c r="AC990" s="36">
        <f t="shared" si="158"/>
        <v>248674.65224213043</v>
      </c>
      <c r="AD990" s="36">
        <f t="shared" si="159"/>
        <v>160086.83190516045</v>
      </c>
    </row>
    <row r="991" spans="1:30" ht="14.25" customHeight="1" x14ac:dyDescent="0.25">
      <c r="A991" s="16">
        <v>975</v>
      </c>
      <c r="B991" s="34">
        <v>0.231391127437023</v>
      </c>
      <c r="C991" s="34">
        <v>0.112636701437514</v>
      </c>
      <c r="D991" s="34">
        <v>4.1600672515109301E-2</v>
      </c>
      <c r="E991" s="34">
        <v>4.8043085522406902E-2</v>
      </c>
      <c r="F991" s="34">
        <v>1.8821578681807598E-2</v>
      </c>
      <c r="G991" s="34">
        <v>0.184314756394198</v>
      </c>
      <c r="H991" s="35">
        <v>0.96827225824243801</v>
      </c>
      <c r="I991" s="34">
        <v>9.5717397283027694E-2</v>
      </c>
      <c r="J991" s="34">
        <v>1.8109466148754201E-2</v>
      </c>
      <c r="K991" s="36">
        <f>Inputs!$B$12*(1+$B991)^4</f>
        <v>137954.32816306304</v>
      </c>
      <c r="L991" s="36">
        <f t="shared" si="150"/>
        <v>19527.162422550631</v>
      </c>
      <c r="M991" s="36">
        <f t="shared" si="151"/>
        <v>221545.20865965978</v>
      </c>
      <c r="N991" s="37">
        <f>M991/Inputs!$B$6</f>
        <v>337.72135466411549</v>
      </c>
      <c r="O991" s="38">
        <f>IF(N991&gt;Inputs!$B$4,1,0)</f>
        <v>0</v>
      </c>
      <c r="P991" s="34">
        <f t="shared" si="152"/>
        <v>7.76079311342735E-2</v>
      </c>
      <c r="Q991" s="36">
        <f>Inputs!$B$12*(1+$B991)^0*$C991+Inputs!$B$29*(1+$D991)^0*Inputs!$B$19+Inputs!$B$30*(1+$E991)^0*Inputs!$B$20+Inputs!$B$31*(1+$F991)^0*Inputs!$B$21+Inputs!$B$22*(1+Inputs!$B$23)^0</f>
        <v>14780.24611367776</v>
      </c>
      <c r="R991" s="36">
        <f>Inputs!$B$12*(1+$B991)^1*$C991+Inputs!$B$29*(1+$D991)^1*Inputs!$B$19+Inputs!$B$30*(1+$E991)^1*Inputs!$B$20+Inputs!$B$31*(1+$F991)^1*Inputs!$B$21+Inputs!$B$22*(1+Inputs!$B$23)^1</f>
        <v>16617.810293058945</v>
      </c>
      <c r="S991" s="36">
        <f>Inputs!$B$12*(1+$B991)^2*$C991+Inputs!$B$29*(1+$D991)^2*Inputs!$B$19+Inputs!$B$30*(1+$E991)^2*Inputs!$B$20+Inputs!$B$31*(1+$F991)^2*Inputs!$B$21+Inputs!$B$22*(1+Inputs!$B$23)^2</f>
        <v>18828.252972146387</v>
      </c>
      <c r="T991" s="36">
        <f>Inputs!$B$12*(1+$B991)^3*$C991+Inputs!$B$29*(1+$D991)^3*Inputs!$B$19+Inputs!$B$30*(1+$E991)^3*Inputs!$B$20+Inputs!$B$31*(1+$F991)^3*Inputs!$B$21+Inputs!$B$22*(1+Inputs!$B$23)^3</f>
        <v>21495.786115586125</v>
      </c>
      <c r="U991" s="36">
        <f>Inputs!$B$12*(1+$B991)^4*$C991+Inputs!$B$29*(1+$D991)^4*Inputs!$B$19+Inputs!$B$30*(1+$E991)^4*Inputs!$B$20+Inputs!$B$31*(1+$F991)^4*Inputs!$B$21+Inputs!$B$22*(1+Inputs!$B$23)^4</f>
        <v>24724.017586540125</v>
      </c>
      <c r="V991" s="35">
        <f>Inputs!$B$13/(Q991*(1-$G991))</f>
        <v>1.0500970398839777</v>
      </c>
      <c r="W991" s="36">
        <f>Inputs!$B$13</f>
        <v>12660</v>
      </c>
      <c r="X991" s="36">
        <f t="shared" si="153"/>
        <v>13956.68139800943</v>
      </c>
      <c r="Y991" s="36">
        <f t="shared" si="154"/>
        <v>15498.985292305944</v>
      </c>
      <c r="Z991" s="36">
        <f t="shared" si="155"/>
        <v>17336.162545184536</v>
      </c>
      <c r="AA991" s="36">
        <f t="shared" si="156"/>
        <v>19527.162422550631</v>
      </c>
      <c r="AB991" s="36">
        <f t="shared" si="157"/>
        <v>59351.232072561106</v>
      </c>
      <c r="AC991" s="36">
        <f t="shared" si="158"/>
        <v>256169.5514731124</v>
      </c>
      <c r="AD991" s="36">
        <f t="shared" si="159"/>
        <v>162193.97658709867</v>
      </c>
    </row>
    <row r="992" spans="1:30" ht="14.25" customHeight="1" x14ac:dyDescent="0.25">
      <c r="A992" s="16">
        <v>976</v>
      </c>
      <c r="B992" s="34">
        <v>0.31822525103493499</v>
      </c>
      <c r="C992" s="34">
        <v>8.0797802826485104E-2</v>
      </c>
      <c r="D992" s="34">
        <v>1.52122309289708E-2</v>
      </c>
      <c r="E992" s="34">
        <v>1.03260625056644E-2</v>
      </c>
      <c r="F992" s="34">
        <v>-8.2689101641341099E-3</v>
      </c>
      <c r="G992" s="34">
        <v>0.20026093019073399</v>
      </c>
      <c r="H992" s="35">
        <v>0.96800775012575602</v>
      </c>
      <c r="I992" s="34">
        <v>0.101644330837456</v>
      </c>
      <c r="J992" s="34">
        <v>2.21471335957346E-2</v>
      </c>
      <c r="K992" s="36">
        <f>Inputs!$B$12*(1+$B992)^4</f>
        <v>181179.79174572171</v>
      </c>
      <c r="L992" s="36">
        <f t="shared" si="150"/>
        <v>17445.966765621273</v>
      </c>
      <c r="M992" s="36">
        <f t="shared" si="151"/>
        <v>192978.65325116468</v>
      </c>
      <c r="N992" s="37">
        <f>M992/Inputs!$B$6</f>
        <v>294.17477629750715</v>
      </c>
      <c r="O992" s="38">
        <f>IF(N992&gt;Inputs!$B$4,1,0)</f>
        <v>0</v>
      </c>
      <c r="P992" s="34">
        <f t="shared" si="152"/>
        <v>7.9497197241721398E-2</v>
      </c>
      <c r="Q992" s="36">
        <f>Inputs!$B$12*(1+$B992)^0*$C992+Inputs!$B$29*(1+$D992)^0*Inputs!$B$19+Inputs!$B$30*(1+$E992)^0*Inputs!$B$20+Inputs!$B$31*(1+$F992)^0*Inputs!$B$21+Inputs!$B$22*(1+Inputs!$B$23)^0</f>
        <v>12869.912197016027</v>
      </c>
      <c r="R992" s="36">
        <f>Inputs!$B$12*(1+$B992)^1*$C992+Inputs!$B$29*(1+$D992)^1*Inputs!$B$19+Inputs!$B$30*(1+$E992)^1*Inputs!$B$20+Inputs!$B$31*(1+$F992)^1*Inputs!$B$21+Inputs!$B$22*(1+Inputs!$B$23)^1</f>
        <v>14382.413246499702</v>
      </c>
      <c r="S992" s="36">
        <f>Inputs!$B$12*(1+$B992)^2*$C992+Inputs!$B$29*(1+$D992)^2*Inputs!$B$19+Inputs!$B$30*(1+$E992)^2*Inputs!$B$20+Inputs!$B$31*(1+$F992)^2*Inputs!$B$21+Inputs!$B$22*(1+Inputs!$B$23)^2</f>
        <v>16385.114490112832</v>
      </c>
      <c r="T992" s="36">
        <f>Inputs!$B$12*(1+$B992)^3*$C992+Inputs!$B$29*(1+$D992)^3*Inputs!$B$19+Inputs!$B$30*(1+$E992)^3*Inputs!$B$20+Inputs!$B$31*(1+$F992)^3*Inputs!$B$21+Inputs!$B$22*(1+Inputs!$B$23)^3</f>
        <v>19034.19215715742</v>
      </c>
      <c r="U992" s="36">
        <f>Inputs!$B$12*(1+$B992)^4*$C992+Inputs!$B$29*(1+$D992)^4*Inputs!$B$19+Inputs!$B$30*(1+$E992)^4*Inputs!$B$20+Inputs!$B$31*(1+$F992)^4*Inputs!$B$21+Inputs!$B$22*(1+Inputs!$B$23)^4</f>
        <v>22535.536058716189</v>
      </c>
      <c r="V992" s="35">
        <f>Inputs!$B$13/(Q992*(1-$G992))</f>
        <v>1.2300133028920193</v>
      </c>
      <c r="W992" s="36">
        <f>Inputs!$B$13</f>
        <v>12660</v>
      </c>
      <c r="X992" s="36">
        <f t="shared" si="153"/>
        <v>13394.423083051144</v>
      </c>
      <c r="Y992" s="36">
        <f t="shared" si="154"/>
        <v>14401.23196436215</v>
      </c>
      <c r="Z992" s="36">
        <f t="shared" si="155"/>
        <v>15732.476206206147</v>
      </c>
      <c r="AA992" s="36">
        <f t="shared" si="156"/>
        <v>17445.966765621273</v>
      </c>
      <c r="AB992" s="36">
        <f t="shared" si="157"/>
        <v>54733.59395625964</v>
      </c>
      <c r="AC992" s="36">
        <f t="shared" si="158"/>
        <v>224314.13359221592</v>
      </c>
      <c r="AD992" s="36">
        <f t="shared" si="159"/>
        <v>138245.05929490505</v>
      </c>
    </row>
    <row r="993" spans="1:30" ht="14.25" customHeight="1" x14ac:dyDescent="0.25">
      <c r="A993" s="16">
        <v>977</v>
      </c>
      <c r="B993" s="34">
        <v>0.15835261885509</v>
      </c>
      <c r="C993" s="34">
        <v>8.3317323283185002E-2</v>
      </c>
      <c r="D993" s="34">
        <v>3.3715710876923002E-2</v>
      </c>
      <c r="E993" s="34">
        <v>5.2859370168994897E-2</v>
      </c>
      <c r="F993" s="34">
        <v>1.8563497159787699E-2</v>
      </c>
      <c r="G993" s="34">
        <v>0.19468261106057999</v>
      </c>
      <c r="H993" s="35">
        <v>1.15765065583519</v>
      </c>
      <c r="I993" s="34">
        <v>8.9106807981148395E-2</v>
      </c>
      <c r="J993" s="34">
        <v>2.3321143548604598E-2</v>
      </c>
      <c r="K993" s="36">
        <f>Inputs!$B$12*(1+$B993)^4</f>
        <v>108022.54124173585</v>
      </c>
      <c r="L993" s="36">
        <f t="shared" si="150"/>
        <v>16893.152295576951</v>
      </c>
      <c r="M993" s="36">
        <f t="shared" si="151"/>
        <v>227917.80522158017</v>
      </c>
      <c r="N993" s="37">
        <f>M993/Inputs!$B$6</f>
        <v>347.43567869143317</v>
      </c>
      <c r="O993" s="38">
        <f>IF(N993&gt;Inputs!$B$4,1,0)</f>
        <v>0</v>
      </c>
      <c r="P993" s="34">
        <f t="shared" si="152"/>
        <v>6.57856644325438E-2</v>
      </c>
      <c r="Q993" s="36">
        <f>Inputs!$B$12*(1+$B993)^0*$C993+Inputs!$B$29*(1+$D993)^0*Inputs!$B$19+Inputs!$B$30*(1+$E993)^0*Inputs!$B$20+Inputs!$B$31*(1+$F993)^0*Inputs!$B$21+Inputs!$B$22*(1+Inputs!$B$23)^0</f>
        <v>13021.083424418022</v>
      </c>
      <c r="R993" s="36">
        <f>Inputs!$B$12*(1+$B993)^1*$C993+Inputs!$B$29*(1+$D993)^1*Inputs!$B$19+Inputs!$B$30*(1+$E993)^1*Inputs!$B$20+Inputs!$B$31*(1+$F993)^1*Inputs!$B$21+Inputs!$B$22*(1+Inputs!$B$23)^1</f>
        <v>14071.385239992953</v>
      </c>
      <c r="S993" s="36">
        <f>Inputs!$B$12*(1+$B993)^2*$C993+Inputs!$B$29*(1+$D993)^2*Inputs!$B$19+Inputs!$B$30*(1+$E993)^2*Inputs!$B$20+Inputs!$B$31*(1+$F993)^2*Inputs!$B$21+Inputs!$B$22*(1+Inputs!$B$23)^2</f>
        <v>15257.289908847786</v>
      </c>
      <c r="T993" s="36">
        <f>Inputs!$B$12*(1+$B993)^3*$C993+Inputs!$B$29*(1+$D993)^3*Inputs!$B$19+Inputs!$B$30*(1+$E993)^3*Inputs!$B$20+Inputs!$B$31*(1+$F993)^3*Inputs!$B$21+Inputs!$B$22*(1+Inputs!$B$23)^3</f>
        <v>16599.111474288169</v>
      </c>
      <c r="U993" s="36">
        <f>Inputs!$B$12*(1+$B993)^4*$C993+Inputs!$B$29*(1+$D993)^4*Inputs!$B$19+Inputs!$B$30*(1+$E993)^4*Inputs!$B$20+Inputs!$B$31*(1+$F993)^4*Inputs!$B$21+Inputs!$B$22*(1+Inputs!$B$23)^4</f>
        <v>18120.329825923713</v>
      </c>
      <c r="V993" s="35">
        <f>Inputs!$B$13/(Q993*(1-$G993))</f>
        <v>1.2073119728708195</v>
      </c>
      <c r="W993" s="36">
        <f>Inputs!$B$13</f>
        <v>12660</v>
      </c>
      <c r="X993" s="36">
        <f t="shared" si="153"/>
        <v>13540.486580696042</v>
      </c>
      <c r="Y993" s="36">
        <f t="shared" si="154"/>
        <v>14529.101640954092</v>
      </c>
      <c r="Z993" s="36">
        <f t="shared" si="155"/>
        <v>15640.919199339987</v>
      </c>
      <c r="AA993" s="36">
        <f t="shared" si="156"/>
        <v>16893.152295576951</v>
      </c>
      <c r="AB993" s="36">
        <f t="shared" si="157"/>
        <v>56427.72032839866</v>
      </c>
      <c r="AC993" s="36">
        <f t="shared" si="158"/>
        <v>262779.43795759097</v>
      </c>
      <c r="AD993" s="36">
        <f t="shared" si="159"/>
        <v>171490.08489318151</v>
      </c>
    </row>
    <row r="994" spans="1:30" ht="14.25" customHeight="1" x14ac:dyDescent="0.25">
      <c r="A994" s="16">
        <v>978</v>
      </c>
      <c r="B994" s="34">
        <v>0.33398810197968298</v>
      </c>
      <c r="C994" s="34">
        <v>6.1158583756601798E-2</v>
      </c>
      <c r="D994" s="34">
        <v>3.9823560248156899E-2</v>
      </c>
      <c r="E994" s="34">
        <v>4.26787326212913E-2</v>
      </c>
      <c r="F994" s="34">
        <v>1.12603292862345E-3</v>
      </c>
      <c r="G994" s="34">
        <v>0.16769106577499701</v>
      </c>
      <c r="H994" s="35">
        <v>1.07602702224271</v>
      </c>
      <c r="I994" s="34">
        <v>0.10480997742299999</v>
      </c>
      <c r="J994" s="34">
        <v>2.3860542752788101E-2</v>
      </c>
      <c r="K994" s="36">
        <f>Inputs!$B$12*(1+$B994)^4</f>
        <v>190002.39470923759</v>
      </c>
      <c r="L994" s="36">
        <f t="shared" si="150"/>
        <v>18259.670749184264</v>
      </c>
      <c r="M994" s="36">
        <f t="shared" si="151"/>
        <v>195838.6862935762</v>
      </c>
      <c r="N994" s="37">
        <f>M994/Inputs!$B$6</f>
        <v>298.53458276459787</v>
      </c>
      <c r="O994" s="38">
        <f>IF(N994&gt;Inputs!$B$4,1,0)</f>
        <v>0</v>
      </c>
      <c r="P994" s="34">
        <f t="shared" si="152"/>
        <v>8.0949434670211901E-2</v>
      </c>
      <c r="Q994" s="36">
        <f>Inputs!$B$12*(1+$B994)^0*$C994+Inputs!$B$29*(1+$D994)^0*Inputs!$B$19+Inputs!$B$30*(1+$E994)^0*Inputs!$B$20+Inputs!$B$31*(1+$F994)^0*Inputs!$B$21+Inputs!$B$22*(1+Inputs!$B$23)^0</f>
        <v>11691.559052823028</v>
      </c>
      <c r="R994" s="36">
        <f>Inputs!$B$12*(1+$B994)^1*$C994+Inputs!$B$29*(1+$D994)^1*Inputs!$B$19+Inputs!$B$30*(1+$E994)^1*Inputs!$B$20+Inputs!$B$31*(1+$F994)^1*Inputs!$B$21+Inputs!$B$22*(1+Inputs!$B$23)^1</f>
        <v>13091.722439913878</v>
      </c>
      <c r="S994" s="36">
        <f>Inputs!$B$12*(1+$B994)^2*$C994+Inputs!$B$29*(1+$D994)^2*Inputs!$B$19+Inputs!$B$30*(1+$E994)^2*Inputs!$B$20+Inputs!$B$31*(1+$F994)^2*Inputs!$B$21+Inputs!$B$22*(1+Inputs!$B$23)^2</f>
        <v>14908.952908279818</v>
      </c>
      <c r="T994" s="36">
        <f>Inputs!$B$12*(1+$B994)^3*$C994+Inputs!$B$29*(1+$D994)^3*Inputs!$B$19+Inputs!$B$30*(1+$E994)^3*Inputs!$B$20+Inputs!$B$31*(1+$F994)^3*Inputs!$B$21+Inputs!$B$22*(1+Inputs!$B$23)^3</f>
        <v>17280.3022865163</v>
      </c>
      <c r="U994" s="36">
        <f>Inputs!$B$12*(1+$B994)^4*$C994+Inputs!$B$29*(1+$D994)^4*Inputs!$B$19+Inputs!$B$30*(1+$E994)^4*Inputs!$B$20+Inputs!$B$31*(1+$F994)^4*Inputs!$B$21+Inputs!$B$22*(1+Inputs!$B$23)^4</f>
        <v>20388.496823699046</v>
      </c>
      <c r="V994" s="35">
        <f>Inputs!$B$13/(Q994*(1-$G994))</f>
        <v>1.300998277652605</v>
      </c>
      <c r="W994" s="36">
        <f>Inputs!$B$13</f>
        <v>12660</v>
      </c>
      <c r="X994" s="36">
        <f t="shared" si="153"/>
        <v>13563.300597294206</v>
      </c>
      <c r="Y994" s="36">
        <f t="shared" si="154"/>
        <v>14748.080788850611</v>
      </c>
      <c r="Z994" s="36">
        <f t="shared" si="155"/>
        <v>16284.927507552695</v>
      </c>
      <c r="AA994" s="36">
        <f t="shared" si="156"/>
        <v>18259.670749184264</v>
      </c>
      <c r="AB994" s="36">
        <f t="shared" si="157"/>
        <v>55530.829611718364</v>
      </c>
      <c r="AC994" s="36">
        <f t="shared" si="158"/>
        <v>230951.04344967837</v>
      </c>
      <c r="AD994" s="36">
        <f t="shared" si="159"/>
        <v>140307.85668185784</v>
      </c>
    </row>
    <row r="995" spans="1:30" ht="14.25" customHeight="1" x14ac:dyDescent="0.25">
      <c r="A995" s="16">
        <v>979</v>
      </c>
      <c r="B995" s="34">
        <v>0.40693958485269699</v>
      </c>
      <c r="C995" s="34">
        <v>5.3735432571294602E-2</v>
      </c>
      <c r="D995" s="34">
        <v>2.37134836899641E-2</v>
      </c>
      <c r="E995" s="34">
        <v>3.0919092004610699E-2</v>
      </c>
      <c r="F995" s="34">
        <v>3.1191109939440399E-3</v>
      </c>
      <c r="G995" s="34">
        <v>0.19989769517165801</v>
      </c>
      <c r="H995" s="35">
        <v>1.11015982357785</v>
      </c>
      <c r="I995" s="34">
        <v>9.2371369645829204E-2</v>
      </c>
      <c r="J995" s="34">
        <v>2.9070525218461499E-2</v>
      </c>
      <c r="K995" s="36">
        <f>Inputs!$B$12*(1+$B995)^4</f>
        <v>235100.22559983979</v>
      </c>
      <c r="L995" s="36">
        <f t="shared" si="150"/>
        <v>18717.495950742825</v>
      </c>
      <c r="M995" s="36">
        <f t="shared" si="151"/>
        <v>253369.47316273724</v>
      </c>
      <c r="N995" s="37">
        <f>M995/Inputs!$B$6</f>
        <v>386.2339529919775</v>
      </c>
      <c r="O995" s="38">
        <f>IF(N995&gt;Inputs!$B$4,1,0)</f>
        <v>0</v>
      </c>
      <c r="P995" s="34">
        <f t="shared" si="152"/>
        <v>6.3300844427367706E-2</v>
      </c>
      <c r="Q995" s="36">
        <f>Inputs!$B$12*(1+$B995)^0*$C995+Inputs!$B$29*(1+$D995)^0*Inputs!$B$19+Inputs!$B$30*(1+$E995)^0*Inputs!$B$20+Inputs!$B$31*(1+$F995)^0*Inputs!$B$21+Inputs!$B$22*(1+Inputs!$B$23)^0</f>
        <v>11246.169981704599</v>
      </c>
      <c r="R995" s="36">
        <f>Inputs!$B$12*(1+$B995)^1*$C995+Inputs!$B$29*(1+$D995)^1*Inputs!$B$19+Inputs!$B$30*(1+$E995)^1*Inputs!$B$20+Inputs!$B$31*(1+$F995)^1*Inputs!$B$21+Inputs!$B$22*(1+Inputs!$B$23)^1</f>
        <v>12659.113618579966</v>
      </c>
      <c r="S995" s="36">
        <f>Inputs!$B$12*(1+$B995)^2*$C995+Inputs!$B$29*(1+$D995)^2*Inputs!$B$19+Inputs!$B$30*(1+$E995)^2*Inputs!$B$20+Inputs!$B$31*(1+$F995)^2*Inputs!$B$21+Inputs!$B$22*(1+Inputs!$B$23)^2</f>
        <v>14608.200708423639</v>
      </c>
      <c r="T995" s="36">
        <f>Inputs!$B$12*(1+$B995)^3*$C995+Inputs!$B$29*(1+$D995)^3*Inputs!$B$19+Inputs!$B$30*(1+$E995)^3*Inputs!$B$20+Inputs!$B$31*(1+$F995)^3*Inputs!$B$21+Inputs!$B$22*(1+Inputs!$B$23)^3</f>
        <v>17310.75850256878</v>
      </c>
      <c r="U995" s="36">
        <f>Inputs!$B$12*(1+$B995)^4*$C995+Inputs!$B$29*(1+$D995)^4*Inputs!$B$19+Inputs!$B$30*(1+$E995)^4*Inputs!$B$20+Inputs!$B$31*(1+$F995)^4*Inputs!$B$21+Inputs!$B$22*(1+Inputs!$B$23)^4</f>
        <v>21072.531907751676</v>
      </c>
      <c r="V995" s="35">
        <f>Inputs!$B$13/(Q995*(1-$G995))</f>
        <v>1.4069657996560028</v>
      </c>
      <c r="W995" s="36">
        <f>Inputs!$B$13</f>
        <v>12660</v>
      </c>
      <c r="X995" s="36">
        <f t="shared" si="153"/>
        <v>13499.017865124959</v>
      </c>
      <c r="Y995" s="36">
        <f t="shared" si="154"/>
        <v>14710.151433870511</v>
      </c>
      <c r="Z995" s="36">
        <f t="shared" si="155"/>
        <v>16403.85167227983</v>
      </c>
      <c r="AA995" s="36">
        <f t="shared" si="156"/>
        <v>18717.495950742825</v>
      </c>
      <c r="AB995" s="36">
        <f t="shared" si="157"/>
        <v>57741.102230526572</v>
      </c>
      <c r="AC995" s="36">
        <f t="shared" si="158"/>
        <v>304286.98958204908</v>
      </c>
      <c r="AD995" s="36">
        <f t="shared" si="159"/>
        <v>195628.37093221067</v>
      </c>
    </row>
    <row r="996" spans="1:30" ht="14.25" customHeight="1" x14ac:dyDescent="0.25">
      <c r="A996" s="16">
        <v>980</v>
      </c>
      <c r="B996" s="34">
        <v>0.28670001846445098</v>
      </c>
      <c r="C996" s="34">
        <v>7.1651740536251604E-2</v>
      </c>
      <c r="D996" s="34">
        <v>1.19786494589911E-2</v>
      </c>
      <c r="E996" s="34">
        <v>1.1781058252864299E-2</v>
      </c>
      <c r="F996" s="34">
        <v>-1.18777551048285E-2</v>
      </c>
      <c r="G996" s="34">
        <v>0.18197843463114799</v>
      </c>
      <c r="H996" s="35">
        <v>1.0597381709181599</v>
      </c>
      <c r="I996" s="34">
        <v>9.6316909516240404E-2</v>
      </c>
      <c r="J996" s="34">
        <v>1.79283820784602E-2</v>
      </c>
      <c r="K996" s="36">
        <f>Inputs!$B$12*(1+$B996)^4</f>
        <v>164460.07317082465</v>
      </c>
      <c r="L996" s="36">
        <f t="shared" si="150"/>
        <v>16980.553187209149</v>
      </c>
      <c r="M996" s="36">
        <f t="shared" si="151"/>
        <v>194081.68312787556</v>
      </c>
      <c r="N996" s="37">
        <f>M996/Inputs!$B$6</f>
        <v>295.85622428029808</v>
      </c>
      <c r="O996" s="38">
        <f>IF(N996&gt;Inputs!$B$4,1,0)</f>
        <v>0</v>
      </c>
      <c r="P996" s="34">
        <f t="shared" si="152"/>
        <v>7.83885274377802E-2</v>
      </c>
      <c r="Q996" s="36">
        <f>Inputs!$B$12*(1+$B996)^0*$C996+Inputs!$B$29*(1+$D996)^0*Inputs!$B$19+Inputs!$B$30*(1+$E996)^0*Inputs!$B$20+Inputs!$B$31*(1+$F996)^0*Inputs!$B$21+Inputs!$B$22*(1+Inputs!$B$23)^0</f>
        <v>12321.148459602016</v>
      </c>
      <c r="R996" s="36">
        <f>Inputs!$B$12*(1+$B996)^1*$C996+Inputs!$B$29*(1+$D996)^1*Inputs!$B$19+Inputs!$B$30*(1+$E996)^1*Inputs!$B$20+Inputs!$B$31*(1+$F996)^1*Inputs!$B$21+Inputs!$B$22*(1+Inputs!$B$23)^1</f>
        <v>13500.187843183685</v>
      </c>
      <c r="S996" s="36">
        <f>Inputs!$B$12*(1+$B996)^2*$C996+Inputs!$B$29*(1+$D996)^2*Inputs!$B$19+Inputs!$B$30*(1+$E996)^2*Inputs!$B$20+Inputs!$B$31*(1+$F996)^2*Inputs!$B$21+Inputs!$B$22*(1+Inputs!$B$23)^2</f>
        <v>15031.988728615779</v>
      </c>
      <c r="T996" s="36">
        <f>Inputs!$B$12*(1+$B996)^3*$C996+Inputs!$B$29*(1+$D996)^3*Inputs!$B$19+Inputs!$B$30*(1+$E996)^3*Inputs!$B$20+Inputs!$B$31*(1+$F996)^3*Inputs!$B$21+Inputs!$B$22*(1+Inputs!$B$23)^3</f>
        <v>17017.803290863296</v>
      </c>
      <c r="U996" s="36">
        <f>Inputs!$B$12*(1+$B996)^4*$C996+Inputs!$B$29*(1+$D996)^4*Inputs!$B$19+Inputs!$B$30*(1+$E996)^4*Inputs!$B$20+Inputs!$B$31*(1+$F996)^4*Inputs!$B$21+Inputs!$B$22*(1+Inputs!$B$23)^4</f>
        <v>19587.928218244499</v>
      </c>
      <c r="V996" s="35">
        <f>Inputs!$B$13/(Q996*(1-$G996))</f>
        <v>1.2560813348895767</v>
      </c>
      <c r="W996" s="36">
        <f>Inputs!$B$13</f>
        <v>12660</v>
      </c>
      <c r="X996" s="36">
        <f t="shared" si="153"/>
        <v>13329.388653520848</v>
      </c>
      <c r="Y996" s="36">
        <f t="shared" si="154"/>
        <v>14238.226797949832</v>
      </c>
      <c r="Z996" s="36">
        <f t="shared" si="155"/>
        <v>15435.86085269905</v>
      </c>
      <c r="AA996" s="36">
        <f t="shared" si="156"/>
        <v>16980.553187209149</v>
      </c>
      <c r="AB996" s="36">
        <f t="shared" si="157"/>
        <v>54850.668340971402</v>
      </c>
      <c r="AC996" s="36">
        <f t="shared" si="158"/>
        <v>220504.04054818818</v>
      </c>
      <c r="AD996" s="36">
        <f t="shared" si="159"/>
        <v>139231.01478690415</v>
      </c>
    </row>
    <row r="997" spans="1:30" ht="14.25" customHeight="1" x14ac:dyDescent="0.25">
      <c r="A997" s="16">
        <v>981</v>
      </c>
      <c r="B997" s="34">
        <v>0.32884806593945798</v>
      </c>
      <c r="C997" s="34">
        <v>6.7090953859692298E-2</v>
      </c>
      <c r="D997" s="34">
        <v>1.6754185552264999E-2</v>
      </c>
      <c r="E997" s="34">
        <v>5.1354635614300703E-2</v>
      </c>
      <c r="F997" s="34">
        <v>1.63580528331379E-2</v>
      </c>
      <c r="G997" s="34">
        <v>0.189888042933896</v>
      </c>
      <c r="H997" s="35">
        <v>1.0691443980262301</v>
      </c>
      <c r="I997" s="34">
        <v>0.10002319876155701</v>
      </c>
      <c r="J997" s="34">
        <v>2.6214937421034999E-2</v>
      </c>
      <c r="K997" s="36">
        <f>Inputs!$B$12*(1+$B997)^4</f>
        <v>187090.85727440717</v>
      </c>
      <c r="L997" s="36">
        <f t="shared" si="150"/>
        <v>18510.470441652156</v>
      </c>
      <c r="M997" s="36">
        <f t="shared" si="151"/>
        <v>216468.47540582251</v>
      </c>
      <c r="N997" s="37">
        <f>M997/Inputs!$B$6</f>
        <v>329.98243202107091</v>
      </c>
      <c r="O997" s="38">
        <f>IF(N997&gt;Inputs!$B$4,1,0)</f>
        <v>0</v>
      </c>
      <c r="P997" s="34">
        <f t="shared" si="152"/>
        <v>7.3808261340522013E-2</v>
      </c>
      <c r="Q997" s="36">
        <f>Inputs!$B$12*(1+$B997)^0*$C997+Inputs!$B$29*(1+$D997)^0*Inputs!$B$19+Inputs!$B$30*(1+$E997)^0*Inputs!$B$20+Inputs!$B$31*(1+$F997)^0*Inputs!$B$21+Inputs!$B$22*(1+Inputs!$B$23)^0</f>
        <v>12047.501259008459</v>
      </c>
      <c r="R997" s="36">
        <f>Inputs!$B$12*(1+$B997)^1*$C997+Inputs!$B$29*(1+$D997)^1*Inputs!$B$19+Inputs!$B$30*(1+$E997)^1*Inputs!$B$20+Inputs!$B$31*(1+$F997)^1*Inputs!$B$21+Inputs!$B$22*(1+Inputs!$B$23)^1</f>
        <v>13560.272677553276</v>
      </c>
      <c r="S997" s="36">
        <f>Inputs!$B$12*(1+$B997)^2*$C997+Inputs!$B$29*(1+$D997)^2*Inputs!$B$19+Inputs!$B$30*(1+$E997)^2*Inputs!$B$20+Inputs!$B$31*(1+$F997)^2*Inputs!$B$21+Inputs!$B$22*(1+Inputs!$B$23)^2</f>
        <v>15515.045287468245</v>
      </c>
      <c r="T997" s="36">
        <f>Inputs!$B$12*(1+$B997)^3*$C997+Inputs!$B$29*(1+$D997)^3*Inputs!$B$19+Inputs!$B$30*(1+$E997)^3*Inputs!$B$20+Inputs!$B$31*(1+$F997)^3*Inputs!$B$21+Inputs!$B$22*(1+Inputs!$B$23)^3</f>
        <v>18055.285457583333</v>
      </c>
      <c r="U997" s="36">
        <f>Inputs!$B$12*(1+$B997)^4*$C997+Inputs!$B$29*(1+$D997)^4*Inputs!$B$19+Inputs!$B$30*(1+$E997)^4*Inputs!$B$20+Inputs!$B$31*(1+$F997)^4*Inputs!$B$21+Inputs!$B$22*(1+Inputs!$B$23)^4</f>
        <v>21371.551393309648</v>
      </c>
      <c r="V997" s="35">
        <f>Inputs!$B$13/(Q997*(1-$G997))</f>
        <v>1.2971544295103914</v>
      </c>
      <c r="W997" s="36">
        <f>Inputs!$B$13</f>
        <v>12660</v>
      </c>
      <c r="X997" s="36">
        <f t="shared" si="153"/>
        <v>13623.489316797102</v>
      </c>
      <c r="Y997" s="36">
        <f t="shared" si="154"/>
        <v>14870.914709483453</v>
      </c>
      <c r="Z997" s="36">
        <f t="shared" si="155"/>
        <v>16471.928533311828</v>
      </c>
      <c r="AA997" s="36">
        <f t="shared" si="156"/>
        <v>18510.470441652156</v>
      </c>
      <c r="AB997" s="36">
        <f t="shared" si="157"/>
        <v>56681.420523270353</v>
      </c>
      <c r="AC997" s="36">
        <f t="shared" si="158"/>
        <v>257365.78698521657</v>
      </c>
      <c r="AD997" s="36">
        <f t="shared" si="159"/>
        <v>159787.05488255215</v>
      </c>
    </row>
    <row r="998" spans="1:30" ht="14.25" customHeight="1" x14ac:dyDescent="0.25">
      <c r="A998" s="16">
        <v>982</v>
      </c>
      <c r="B998" s="34">
        <v>0.28812569760978801</v>
      </c>
      <c r="C998" s="34">
        <v>7.6421481950794096E-2</v>
      </c>
      <c r="D998" s="34">
        <v>1.2837661999321501E-2</v>
      </c>
      <c r="E998" s="34">
        <v>4.9268289503211903E-2</v>
      </c>
      <c r="F998" s="34">
        <v>1.99399424277561E-2</v>
      </c>
      <c r="G998" s="34">
        <v>0.172798589411051</v>
      </c>
      <c r="H998" s="35">
        <v>1.1268216180089701</v>
      </c>
      <c r="I998" s="34">
        <v>9.0556462345951702E-2</v>
      </c>
      <c r="J998" s="34">
        <v>2.5328055645487499E-2</v>
      </c>
      <c r="K998" s="36">
        <f>Inputs!$B$12*(1+$B998)^4</f>
        <v>165190.18048414853</v>
      </c>
      <c r="L998" s="36">
        <f t="shared" si="150"/>
        <v>19978.335636694916</v>
      </c>
      <c r="M998" s="36">
        <f t="shared" si="151"/>
        <v>264161.53057989321</v>
      </c>
      <c r="N998" s="37">
        <f>M998/Inputs!$B$6</f>
        <v>402.68526003032503</v>
      </c>
      <c r="O998" s="38">
        <f>IF(N998&gt;Inputs!$B$4,1,0)</f>
        <v>1</v>
      </c>
      <c r="P998" s="34">
        <f t="shared" si="152"/>
        <v>6.5228406700464203E-2</v>
      </c>
      <c r="Q998" s="36">
        <f>Inputs!$B$12*(1+$B998)^0*$C998+Inputs!$B$29*(1+$D998)^0*Inputs!$B$19+Inputs!$B$30*(1+$E998)^0*Inputs!$B$20+Inputs!$B$31*(1+$F998)^0*Inputs!$B$21+Inputs!$B$22*(1+Inputs!$B$23)^0</f>
        <v>12607.332944474569</v>
      </c>
      <c r="R998" s="36">
        <f>Inputs!$B$12*(1+$B998)^1*$C998+Inputs!$B$29*(1+$D998)^1*Inputs!$B$19+Inputs!$B$30*(1+$E998)^1*Inputs!$B$20+Inputs!$B$31*(1+$F998)^1*Inputs!$B$21+Inputs!$B$22*(1+Inputs!$B$23)^1</f>
        <v>14115.487636612626</v>
      </c>
      <c r="S998" s="36">
        <f>Inputs!$B$12*(1+$B998)^2*$C998+Inputs!$B$29*(1+$D998)^2*Inputs!$B$19+Inputs!$B$30*(1+$E998)^2*Inputs!$B$20+Inputs!$B$31*(1+$F998)^2*Inputs!$B$21+Inputs!$B$22*(1+Inputs!$B$23)^2</f>
        <v>16010.658032235977</v>
      </c>
      <c r="T998" s="36">
        <f>Inputs!$B$12*(1+$B998)^3*$C998+Inputs!$B$29*(1+$D998)^3*Inputs!$B$19+Inputs!$B$30*(1+$E998)^3*Inputs!$B$20+Inputs!$B$31*(1+$F998)^3*Inputs!$B$21+Inputs!$B$22*(1+Inputs!$B$23)^3</f>
        <v>18402.801277177656</v>
      </c>
      <c r="U998" s="36">
        <f>Inputs!$B$12*(1+$B998)^4*$C998+Inputs!$B$29*(1+$D998)^4*Inputs!$B$19+Inputs!$B$30*(1+$E998)^4*Inputs!$B$20+Inputs!$B$31*(1+$F998)^4*Inputs!$B$21+Inputs!$B$22*(1+Inputs!$B$23)^4</f>
        <v>21433.488801286428</v>
      </c>
      <c r="V998" s="35">
        <f>Inputs!$B$13/(Q998*(1-$G998))</f>
        <v>1.2139455771842329</v>
      </c>
      <c r="W998" s="36">
        <f>Inputs!$B$13</f>
        <v>12660</v>
      </c>
      <c r="X998" s="36">
        <f t="shared" si="153"/>
        <v>13920.132510902402</v>
      </c>
      <c r="Y998" s="36">
        <f t="shared" si="154"/>
        <v>15500.60590470046</v>
      </c>
      <c r="Z998" s="36">
        <f t="shared" si="155"/>
        <v>17484.974397235197</v>
      </c>
      <c r="AA998" s="36">
        <f t="shared" si="156"/>
        <v>19978.335636694916</v>
      </c>
      <c r="AB998" s="36">
        <f t="shared" si="157"/>
        <v>60577.08315405513</v>
      </c>
      <c r="AC998" s="36">
        <f t="shared" si="158"/>
        <v>314040.29424590518</v>
      </c>
      <c r="AD998" s="36">
        <f t="shared" si="159"/>
        <v>203584.44742583809</v>
      </c>
    </row>
    <row r="999" spans="1:30" ht="14.25" customHeight="1" x14ac:dyDescent="0.25">
      <c r="A999" s="16">
        <v>983</v>
      </c>
      <c r="B999" s="34">
        <v>0.24429851030175601</v>
      </c>
      <c r="C999" s="34">
        <v>9.2143332441266698E-2</v>
      </c>
      <c r="D999" s="34">
        <v>4.5751543095507503E-2</v>
      </c>
      <c r="E999" s="34">
        <v>4.93918299492241E-2</v>
      </c>
      <c r="F999" s="34">
        <v>2.0007384561531601E-3</v>
      </c>
      <c r="G999" s="34">
        <v>0.181962164594002</v>
      </c>
      <c r="H999" s="35">
        <v>1.00857538338724</v>
      </c>
      <c r="I999" s="34">
        <v>9.7887180869791507E-2</v>
      </c>
      <c r="J999" s="34">
        <v>2.9316237597562699E-2</v>
      </c>
      <c r="K999" s="36">
        <f>Inputs!$B$12*(1+$B999)^4</f>
        <v>143830.03134481705</v>
      </c>
      <c r="L999" s="36">
        <f t="shared" si="150"/>
        <v>18318.576449987504</v>
      </c>
      <c r="M999" s="36">
        <f t="shared" si="151"/>
        <v>229447.81182310567</v>
      </c>
      <c r="N999" s="37">
        <f>M999/Inputs!$B$6</f>
        <v>349.76800582790497</v>
      </c>
      <c r="O999" s="38">
        <f>IF(N999&gt;Inputs!$B$4,1,0)</f>
        <v>0</v>
      </c>
      <c r="P999" s="34">
        <f t="shared" si="152"/>
        <v>6.8570943272228804E-2</v>
      </c>
      <c r="Q999" s="36">
        <f>Inputs!$B$12*(1+$B999)^0*$C999+Inputs!$B$29*(1+$D999)^0*Inputs!$B$19+Inputs!$B$30*(1+$E999)^0*Inputs!$B$20+Inputs!$B$31*(1+$F999)^0*Inputs!$B$21+Inputs!$B$22*(1+Inputs!$B$23)^0</f>
        <v>13550.643973902923</v>
      </c>
      <c r="R999" s="36">
        <f>Inputs!$B$12*(1+$B999)^1*$C999+Inputs!$B$29*(1+$D999)^1*Inputs!$B$19+Inputs!$B$30*(1+$E999)^1*Inputs!$B$20+Inputs!$B$31*(1+$F999)^1*Inputs!$B$21+Inputs!$B$22*(1+Inputs!$B$23)^1</f>
        <v>15116.216473241195</v>
      </c>
      <c r="S999" s="36">
        <f>Inputs!$B$12*(1+$B999)^2*$C999+Inputs!$B$29*(1+$D999)^2*Inputs!$B$19+Inputs!$B$30*(1+$E999)^2*Inputs!$B$20+Inputs!$B$31*(1+$F999)^2*Inputs!$B$21+Inputs!$B$22*(1+Inputs!$B$23)^2</f>
        <v>17022.722746311989</v>
      </c>
      <c r="T999" s="36">
        <f>Inputs!$B$12*(1+$B999)^3*$C999+Inputs!$B$29*(1+$D999)^3*Inputs!$B$19+Inputs!$B$30*(1+$E999)^3*Inputs!$B$20+Inputs!$B$31*(1+$F999)^3*Inputs!$B$21+Inputs!$B$22*(1+Inputs!$B$23)^3</f>
        <v>19351.327027584019</v>
      </c>
      <c r="U999" s="36">
        <f>Inputs!$B$12*(1+$B999)^4*$C999+Inputs!$B$29*(1+$D999)^4*Inputs!$B$19+Inputs!$B$30*(1+$E999)^4*Inputs!$B$20+Inputs!$B$31*(1+$F999)^4*Inputs!$B$21+Inputs!$B$22*(1+Inputs!$B$23)^4</f>
        <v>22202.913472795874</v>
      </c>
      <c r="V999" s="35">
        <f>Inputs!$B$13/(Q999*(1-$G999))</f>
        <v>1.1420901341172964</v>
      </c>
      <c r="W999" s="36">
        <f>Inputs!$B$13</f>
        <v>12660</v>
      </c>
      <c r="X999" s="36">
        <f t="shared" si="153"/>
        <v>13709.923288014787</v>
      </c>
      <c r="Y999" s="36">
        <f t="shared" si="154"/>
        <v>14974.25735579954</v>
      </c>
      <c r="Z999" s="36">
        <f t="shared" si="155"/>
        <v>16494.255555810883</v>
      </c>
      <c r="AA999" s="36">
        <f t="shared" si="156"/>
        <v>18318.576449987504</v>
      </c>
      <c r="AB999" s="36">
        <f t="shared" si="157"/>
        <v>57057.898854985295</v>
      </c>
      <c r="AC999" s="36">
        <f t="shared" si="158"/>
        <v>274979.56553969358</v>
      </c>
      <c r="AD999" s="36">
        <f t="shared" si="159"/>
        <v>172389.91296812036</v>
      </c>
    </row>
    <row r="1000" spans="1:30" ht="14.25" customHeight="1" x14ac:dyDescent="0.25">
      <c r="A1000" s="16">
        <v>984</v>
      </c>
      <c r="B1000" s="34">
        <v>0.33633819146982202</v>
      </c>
      <c r="C1000" s="34">
        <v>7.4387850136923298E-2</v>
      </c>
      <c r="D1000" s="34">
        <v>2.6039642913227901E-2</v>
      </c>
      <c r="E1000" s="34">
        <v>4.0312136675518702E-2</v>
      </c>
      <c r="F1000" s="34">
        <v>2.2359376378075901E-2</v>
      </c>
      <c r="G1000" s="34">
        <v>0.202956414357927</v>
      </c>
      <c r="H1000" s="35">
        <v>1.08275499533277</v>
      </c>
      <c r="I1000" s="34">
        <v>9.6521787543071003E-2</v>
      </c>
      <c r="J1000" s="34">
        <v>2.2821301287810399E-2</v>
      </c>
      <c r="K1000" s="36">
        <f>Inputs!$B$12*(1+$B1000)^4</f>
        <v>191344.84739344838</v>
      </c>
      <c r="L1000" s="36">
        <f t="shared" si="150"/>
        <v>19997.20162330697</v>
      </c>
      <c r="M1000" s="36">
        <f t="shared" si="151"/>
        <v>234521.62623604707</v>
      </c>
      <c r="N1000" s="37">
        <f>M1000/Inputs!$B$6</f>
        <v>357.50247901836445</v>
      </c>
      <c r="O1000" s="38">
        <f>IF(N1000&gt;Inputs!$B$4,1,0)</f>
        <v>0</v>
      </c>
      <c r="P1000" s="34">
        <f t="shared" si="152"/>
        <v>7.37004862552606E-2</v>
      </c>
      <c r="Q1000" s="36">
        <f>Inputs!$B$12*(1+$B1000)^0*$C1000+Inputs!$B$29*(1+$D1000)^0*Inputs!$B$19+Inputs!$B$30*(1+$E1000)^0*Inputs!$B$20+Inputs!$B$31*(1+$F1000)^0*Inputs!$B$21+Inputs!$B$22*(1+Inputs!$B$23)^0</f>
        <v>12485.315035642321</v>
      </c>
      <c r="R1000" s="36">
        <f>Inputs!$B$12*(1+$B1000)^1*$C1000+Inputs!$B$29*(1+$D1000)^1*Inputs!$B$19+Inputs!$B$30*(1+$E1000)^1*Inputs!$B$20+Inputs!$B$31*(1+$F1000)^1*Inputs!$B$21+Inputs!$B$22*(1+Inputs!$B$23)^1</f>
        <v>14205.485512098337</v>
      </c>
      <c r="S1000" s="36">
        <f>Inputs!$B$12*(1+$B1000)^2*$C1000+Inputs!$B$29*(1+$D1000)^2*Inputs!$B$19+Inputs!$B$30*(1+$E1000)^2*Inputs!$B$20+Inputs!$B$31*(1+$F1000)^2*Inputs!$B$21+Inputs!$B$22*(1+Inputs!$B$23)^2</f>
        <v>16437.058712806454</v>
      </c>
      <c r="T1000" s="36">
        <f>Inputs!$B$12*(1+$B1000)^3*$C1000+Inputs!$B$29*(1+$D1000)^3*Inputs!$B$19+Inputs!$B$30*(1+$E1000)^3*Inputs!$B$20+Inputs!$B$31*(1+$F1000)^3*Inputs!$B$21+Inputs!$B$22*(1+Inputs!$B$23)^3</f>
        <v>19350.062933968518</v>
      </c>
      <c r="U1000" s="36">
        <f>Inputs!$B$12*(1+$B1000)^4*$C1000+Inputs!$B$29*(1+$D1000)^4*Inputs!$B$19+Inputs!$B$30*(1+$E1000)^4*Inputs!$B$20+Inputs!$B$31*(1+$F1000)^4*Inputs!$B$21+Inputs!$B$22*(1+Inputs!$B$23)^4</f>
        <v>23171.649910584496</v>
      </c>
      <c r="V1000" s="35">
        <f>Inputs!$B$13/(Q1000*(1-$G1000))</f>
        <v>1.2721904451355648</v>
      </c>
      <c r="W1000" s="36">
        <f>Inputs!$B$13</f>
        <v>12660</v>
      </c>
      <c r="X1000" s="36">
        <f t="shared" si="153"/>
        <v>13868.022221016625</v>
      </c>
      <c r="Y1000" s="36">
        <f t="shared" si="154"/>
        <v>15426.131588188931</v>
      </c>
      <c r="Z1000" s="36">
        <f t="shared" si="155"/>
        <v>17429.569214698367</v>
      </c>
      <c r="AA1000" s="36">
        <f t="shared" si="156"/>
        <v>19997.20162330697</v>
      </c>
      <c r="AB1000" s="36">
        <f t="shared" si="157"/>
        <v>59451.393410626981</v>
      </c>
      <c r="AC1000" s="36">
        <f t="shared" si="158"/>
        <v>277522.77936979843</v>
      </c>
      <c r="AD1000" s="36">
        <f t="shared" si="159"/>
        <v>175070.2328254201</v>
      </c>
    </row>
    <row r="1001" spans="1:30" ht="14.25" customHeight="1" x14ac:dyDescent="0.25">
      <c r="A1001" s="16">
        <v>985</v>
      </c>
      <c r="B1001" s="34">
        <v>0.273230488489276</v>
      </c>
      <c r="C1001" s="34">
        <v>9.4352704053490305E-2</v>
      </c>
      <c r="D1001" s="34">
        <v>3.0708832205670201E-2</v>
      </c>
      <c r="E1001" s="34">
        <v>4.8220014351102299E-2</v>
      </c>
      <c r="F1001" s="34">
        <v>2.1106798291739601E-2</v>
      </c>
      <c r="G1001" s="34">
        <v>0.21282576003617101</v>
      </c>
      <c r="H1001" s="35">
        <v>1.1326865842162299</v>
      </c>
      <c r="I1001" s="34">
        <v>9.7537569891402207E-2</v>
      </c>
      <c r="J1001" s="34">
        <v>1.9512647730872301E-2</v>
      </c>
      <c r="K1001" s="36">
        <f>Inputs!$B$12*(1+$B1001)^4</f>
        <v>157681.00116440817</v>
      </c>
      <c r="L1001" s="36">
        <f t="shared" si="150"/>
        <v>21353.323429762368</v>
      </c>
      <c r="M1001" s="36">
        <f t="shared" si="151"/>
        <v>236789.98914911936</v>
      </c>
      <c r="N1001" s="37">
        <f>M1001/Inputs!$B$6</f>
        <v>360.96034931268196</v>
      </c>
      <c r="O1001" s="38">
        <f>IF(N1001&gt;Inputs!$B$4,1,0)</f>
        <v>0</v>
      </c>
      <c r="P1001" s="34">
        <f t="shared" si="152"/>
        <v>7.8024922160529905E-2</v>
      </c>
      <c r="Q1001" s="36">
        <f>Inputs!$B$12*(1+$B1001)^0*$C1001+Inputs!$B$29*(1+$D1001)^0*Inputs!$B$19+Inputs!$B$30*(1+$E1001)^0*Inputs!$B$20+Inputs!$B$31*(1+$F1001)^0*Inputs!$B$21+Inputs!$B$22*(1+Inputs!$B$23)^0</f>
        <v>13683.206270636339</v>
      </c>
      <c r="R1001" s="36">
        <f>Inputs!$B$12*(1+$B1001)^1*$C1001+Inputs!$B$29*(1+$D1001)^1*Inputs!$B$19+Inputs!$B$30*(1+$E1001)^1*Inputs!$B$20+Inputs!$B$31*(1+$F1001)^1*Inputs!$B$21+Inputs!$B$22*(1+Inputs!$B$23)^1</f>
        <v>15478.611595553481</v>
      </c>
      <c r="S1001" s="36">
        <f>Inputs!$B$12*(1+$B1001)^2*$C1001+Inputs!$B$29*(1+$D1001)^2*Inputs!$B$19+Inputs!$B$30*(1+$E1001)^2*Inputs!$B$20+Inputs!$B$31*(1+$F1001)^2*Inputs!$B$21+Inputs!$B$22*(1+Inputs!$B$23)^2</f>
        <v>17705.538698141409</v>
      </c>
      <c r="T1001" s="36">
        <f>Inputs!$B$12*(1+$B1001)^3*$C1001+Inputs!$B$29*(1+$D1001)^3*Inputs!$B$19+Inputs!$B$30*(1+$E1001)^3*Inputs!$B$20+Inputs!$B$31*(1+$F1001)^3*Inputs!$B$21+Inputs!$B$22*(1+Inputs!$B$23)^3</f>
        <v>20479.821258190452</v>
      </c>
      <c r="U1001" s="36">
        <f>Inputs!$B$12*(1+$B1001)^4*$C1001+Inputs!$B$29*(1+$D1001)^4*Inputs!$B$19+Inputs!$B$30*(1+$E1001)^4*Inputs!$B$20+Inputs!$B$31*(1+$F1001)^4*Inputs!$B$21+Inputs!$B$22*(1+Inputs!$B$23)^4</f>
        <v>23948.860155234746</v>
      </c>
      <c r="V1001" s="35">
        <f>Inputs!$B$13/(Q1001*(1-$G1001))</f>
        <v>1.1753709652532129</v>
      </c>
      <c r="W1001" s="36">
        <f>Inputs!$B$13</f>
        <v>12660</v>
      </c>
      <c r="X1001" s="36">
        <f t="shared" si="153"/>
        <v>14191.127537628872</v>
      </c>
      <c r="Y1001" s="36">
        <f t="shared" si="154"/>
        <v>16084.095982285404</v>
      </c>
      <c r="Z1001" s="36">
        <f t="shared" si="155"/>
        <v>18432.283797375796</v>
      </c>
      <c r="AA1001" s="36">
        <f t="shared" si="156"/>
        <v>21353.323429762368</v>
      </c>
      <c r="AB1001" s="36">
        <f t="shared" si="157"/>
        <v>61592.541743122507</v>
      </c>
      <c r="AC1001" s="36">
        <f t="shared" si="158"/>
        <v>279013.20122999593</v>
      </c>
      <c r="AD1001" s="36">
        <f t="shared" si="159"/>
        <v>175197.44740599685</v>
      </c>
    </row>
    <row r="1002" spans="1:30" ht="14.25" customHeight="1" x14ac:dyDescent="0.25">
      <c r="A1002" s="16">
        <v>986</v>
      </c>
      <c r="B1002" s="34">
        <v>0.291338073224431</v>
      </c>
      <c r="C1002" s="34">
        <v>7.5151996961653506E-2</v>
      </c>
      <c r="D1002" s="34">
        <v>3.9595066117425602E-2</v>
      </c>
      <c r="E1002" s="34">
        <v>4.53551939289158E-2</v>
      </c>
      <c r="F1002" s="34">
        <v>9.3344343247973097E-3</v>
      </c>
      <c r="G1002" s="34">
        <v>0.214340605682276</v>
      </c>
      <c r="H1002" s="35">
        <v>1.1464570440987401</v>
      </c>
      <c r="I1002" s="34">
        <v>9.87499218949488E-2</v>
      </c>
      <c r="J1002" s="34">
        <v>2.0110342582587599E-2</v>
      </c>
      <c r="K1002" s="36">
        <f>Inputs!$B$12*(1+$B1002)^4</f>
        <v>166844.18444881859</v>
      </c>
      <c r="L1002" s="36">
        <f t="shared" si="150"/>
        <v>19351.712679929682</v>
      </c>
      <c r="M1002" s="36">
        <f t="shared" si="151"/>
        <v>215052.98480924944</v>
      </c>
      <c r="N1002" s="37">
        <f>M1002/Inputs!$B$6</f>
        <v>327.82467196531928</v>
      </c>
      <c r="O1002" s="38">
        <f>IF(N1002&gt;Inputs!$B$4,1,0)</f>
        <v>0</v>
      </c>
      <c r="P1002" s="34">
        <f t="shared" si="152"/>
        <v>7.8639579312361207E-2</v>
      </c>
      <c r="Q1002" s="36">
        <f>Inputs!$B$12*(1+$B1002)^0*$C1002+Inputs!$B$29*(1+$D1002)^0*Inputs!$B$19+Inputs!$B$30*(1+$E1002)^0*Inputs!$B$20+Inputs!$B$31*(1+$F1002)^0*Inputs!$B$21+Inputs!$B$22*(1+Inputs!$B$23)^0</f>
        <v>12531.163845126131</v>
      </c>
      <c r="R1002" s="36">
        <f>Inputs!$B$12*(1+$B1002)^1*$C1002+Inputs!$B$29*(1+$D1002)^1*Inputs!$B$19+Inputs!$B$30*(1+$E1002)^1*Inputs!$B$20+Inputs!$B$31*(1+$F1002)^1*Inputs!$B$21+Inputs!$B$22*(1+Inputs!$B$23)^1</f>
        <v>14062.440009293598</v>
      </c>
      <c r="S1002" s="36">
        <f>Inputs!$B$12*(1+$B1002)^2*$C1002+Inputs!$B$29*(1+$D1002)^2*Inputs!$B$19+Inputs!$B$30*(1+$E1002)^2*Inputs!$B$20+Inputs!$B$31*(1+$F1002)^2*Inputs!$B$21+Inputs!$B$22*(1+Inputs!$B$23)^2</f>
        <v>15985.099611162361</v>
      </c>
      <c r="T1002" s="36">
        <f>Inputs!$B$12*(1+$B1002)^3*$C1002+Inputs!$B$29*(1+$D1002)^3*Inputs!$B$19+Inputs!$B$30*(1+$E1002)^3*Inputs!$B$20+Inputs!$B$31*(1+$F1002)^3*Inputs!$B$21+Inputs!$B$22*(1+Inputs!$B$23)^3</f>
        <v>18411.02542777903</v>
      </c>
      <c r="U1002" s="36">
        <f>Inputs!$B$12*(1+$B1002)^4*$C1002+Inputs!$B$29*(1+$D1002)^4*Inputs!$B$19+Inputs!$B$30*(1+$E1002)^4*Inputs!$B$20+Inputs!$B$31*(1+$F1002)^4*Inputs!$B$21+Inputs!$B$22*(1+Inputs!$B$23)^4</f>
        <v>21484.601979690982</v>
      </c>
      <c r="V1002" s="35">
        <f>Inputs!$B$13/(Q1002*(1-$G1002))</f>
        <v>1.2859023482808958</v>
      </c>
      <c r="W1002" s="36">
        <f>Inputs!$B$13</f>
        <v>12660</v>
      </c>
      <c r="X1002" s="36">
        <f t="shared" si="153"/>
        <v>13821.861638988747</v>
      </c>
      <c r="Y1002" s="36">
        <f t="shared" si="154"/>
        <v>15273.810689552563</v>
      </c>
      <c r="Z1002" s="36">
        <f t="shared" si="155"/>
        <v>17087.528155886328</v>
      </c>
      <c r="AA1002" s="36">
        <f t="shared" si="156"/>
        <v>19351.712679929682</v>
      </c>
      <c r="AB1002" s="36">
        <f t="shared" si="157"/>
        <v>58294.487926376234</v>
      </c>
      <c r="AC1002" s="36">
        <f t="shared" si="158"/>
        <v>251029.85575585146</v>
      </c>
      <c r="AD1002" s="36">
        <f t="shared" si="159"/>
        <v>156758.49688287321</v>
      </c>
    </row>
    <row r="1003" spans="1:30" ht="14.25" customHeight="1" x14ac:dyDescent="0.25">
      <c r="A1003" s="16">
        <v>987</v>
      </c>
      <c r="B1003" s="34">
        <v>0.32293178390970001</v>
      </c>
      <c r="C1003" s="34">
        <v>0.10321608764345901</v>
      </c>
      <c r="D1003" s="34">
        <v>2.5859179411135701E-2</v>
      </c>
      <c r="E1003" s="34">
        <v>3.2398205144244602E-2</v>
      </c>
      <c r="F1003" s="34">
        <v>-8.0303366533645004E-3</v>
      </c>
      <c r="G1003" s="34">
        <v>0.19536411334860199</v>
      </c>
      <c r="H1003" s="35">
        <v>1.0413583063554399</v>
      </c>
      <c r="I1003" s="34">
        <v>9.5260105639245196E-2</v>
      </c>
      <c r="J1003" s="34">
        <v>2.64043970508567E-2</v>
      </c>
      <c r="K1003" s="36">
        <f>Inputs!$B$12*(1+$B1003)^4</f>
        <v>183781.18734770711</v>
      </c>
      <c r="L1003" s="36">
        <f t="shared" si="150"/>
        <v>22837.755530493345</v>
      </c>
      <c r="M1003" s="36">
        <f t="shared" si="151"/>
        <v>279778.60348269466</v>
      </c>
      <c r="N1003" s="37">
        <f>M1003/Inputs!$B$6</f>
        <v>426.49177360166868</v>
      </c>
      <c r="O1003" s="38">
        <f>IF(N1003&gt;Inputs!$B$4,1,0)</f>
        <v>1</v>
      </c>
      <c r="P1003" s="34">
        <f t="shared" si="152"/>
        <v>6.8855708588388492E-2</v>
      </c>
      <c r="Q1003" s="36">
        <f>Inputs!$B$12*(1+$B1003)^0*$C1003+Inputs!$B$29*(1+$D1003)^0*Inputs!$B$19+Inputs!$B$30*(1+$E1003)^0*Inputs!$B$20+Inputs!$B$31*(1+$F1003)^0*Inputs!$B$21+Inputs!$B$22*(1+Inputs!$B$23)^0</f>
        <v>14215.009286034463</v>
      </c>
      <c r="R1003" s="36">
        <f>Inputs!$B$12*(1+$B1003)^1*$C1003+Inputs!$B$29*(1+$D1003)^1*Inputs!$B$19+Inputs!$B$30*(1+$E1003)^1*Inputs!$B$20+Inputs!$B$31*(1+$F1003)^1*Inputs!$B$21+Inputs!$B$22*(1+Inputs!$B$23)^1</f>
        <v>16276.308469492171</v>
      </c>
      <c r="S1003" s="36">
        <f>Inputs!$B$12*(1+$B1003)^2*$C1003+Inputs!$B$29*(1+$D1003)^2*Inputs!$B$19+Inputs!$B$30*(1+$E1003)^2*Inputs!$B$20+Inputs!$B$31*(1+$F1003)^2*Inputs!$B$21+Inputs!$B$22*(1+Inputs!$B$23)^2</f>
        <v>18986.502504887074</v>
      </c>
      <c r="T1003" s="36">
        <f>Inputs!$B$12*(1+$B1003)^3*$C1003+Inputs!$B$29*(1+$D1003)^3*Inputs!$B$19+Inputs!$B$30*(1+$E1003)^3*Inputs!$B$20+Inputs!$B$31*(1+$F1003)^3*Inputs!$B$21+Inputs!$B$22*(1+Inputs!$B$23)^3</f>
        <v>22554.229365483741</v>
      </c>
      <c r="U1003" s="36">
        <f>Inputs!$B$12*(1+$B1003)^4*$C1003+Inputs!$B$29*(1+$D1003)^4*Inputs!$B$19+Inputs!$B$30*(1+$E1003)^4*Inputs!$B$20+Inputs!$B$31*(1+$F1003)^4*Inputs!$B$21+Inputs!$B$22*(1+Inputs!$B$23)^4</f>
        <v>27255.480074078983</v>
      </c>
      <c r="V1003" s="35">
        <f>Inputs!$B$13/(Q1003*(1-$G1003))</f>
        <v>1.1068458977717912</v>
      </c>
      <c r="W1003" s="36">
        <f>Inputs!$B$13</f>
        <v>12660</v>
      </c>
      <c r="X1003" s="36">
        <f t="shared" si="153"/>
        <v>14281.394808291294</v>
      </c>
      <c r="Y1003" s="36">
        <f t="shared" si="154"/>
        <v>16409.295487777272</v>
      </c>
      <c r="Z1003" s="36">
        <f t="shared" si="155"/>
        <v>19195.626760692703</v>
      </c>
      <c r="AA1003" s="36">
        <f t="shared" si="156"/>
        <v>22837.755530493345</v>
      </c>
      <c r="AB1003" s="36">
        <f t="shared" si="157"/>
        <v>63782.644190479929</v>
      </c>
      <c r="AC1003" s="36">
        <f t="shared" si="158"/>
        <v>340433.25057326962</v>
      </c>
      <c r="AD1003" s="36">
        <f t="shared" si="159"/>
        <v>215995.95929221471</v>
      </c>
    </row>
    <row r="1004" spans="1:30" ht="14.25" customHeight="1" x14ac:dyDescent="0.25">
      <c r="A1004" s="16">
        <v>988</v>
      </c>
      <c r="B1004" s="34">
        <v>0.19003238560723601</v>
      </c>
      <c r="C1004" s="34">
        <v>0.101937243023854</v>
      </c>
      <c r="D1004" s="34">
        <v>3.48680438152877E-2</v>
      </c>
      <c r="E1004" s="34">
        <v>4.3292378395101701E-2</v>
      </c>
      <c r="F1004" s="34">
        <v>4.2567348934810997E-3</v>
      </c>
      <c r="G1004" s="34">
        <v>0.16376171950243201</v>
      </c>
      <c r="H1004" s="35">
        <v>1.1197008674704401</v>
      </c>
      <c r="I1004" s="34">
        <v>9.3642470854992596E-2</v>
      </c>
      <c r="J1004" s="34">
        <v>2.5468540046350002E-2</v>
      </c>
      <c r="K1004" s="36">
        <f>Inputs!$B$12*(1+$B1004)^4</f>
        <v>120333.45111009877</v>
      </c>
      <c r="L1004" s="36">
        <f t="shared" si="150"/>
        <v>19687.088405781851</v>
      </c>
      <c r="M1004" s="36">
        <f t="shared" si="151"/>
        <v>249306.1759295029</v>
      </c>
      <c r="N1004" s="37">
        <f>M1004/Inputs!$B$6</f>
        <v>380.03990233155929</v>
      </c>
      <c r="O1004" s="38">
        <f>IF(N1004&gt;Inputs!$B$4,1,0)</f>
        <v>0</v>
      </c>
      <c r="P1004" s="34">
        <f t="shared" si="152"/>
        <v>6.8173930808642591E-2</v>
      </c>
      <c r="Q1004" s="36">
        <f>Inputs!$B$12*(1+$B1004)^0*$C1004+Inputs!$B$29*(1+$D1004)^0*Inputs!$B$19+Inputs!$B$30*(1+$E1004)^0*Inputs!$B$20+Inputs!$B$31*(1+$F1004)^0*Inputs!$B$21+Inputs!$B$22*(1+Inputs!$B$23)^0</f>
        <v>14138.278608858163</v>
      </c>
      <c r="R1004" s="36">
        <f>Inputs!$B$12*(1+$B1004)^1*$C1004+Inputs!$B$29*(1+$D1004)^1*Inputs!$B$19+Inputs!$B$30*(1+$E1004)^1*Inputs!$B$20+Inputs!$B$31*(1+$F1004)^1*Inputs!$B$21+Inputs!$B$22*(1+Inputs!$B$23)^1</f>
        <v>15474.472017196065</v>
      </c>
      <c r="S1004" s="36">
        <f>Inputs!$B$12*(1+$B1004)^2*$C1004+Inputs!$B$29*(1+$D1004)^2*Inputs!$B$19+Inputs!$B$30*(1+$E1004)^2*Inputs!$B$20+Inputs!$B$31*(1+$F1004)^2*Inputs!$B$21+Inputs!$B$22*(1+Inputs!$B$23)^2</f>
        <v>17038.264074295283</v>
      </c>
      <c r="T1004" s="36">
        <f>Inputs!$B$12*(1+$B1004)^3*$C1004+Inputs!$B$29*(1+$D1004)^3*Inputs!$B$19+Inputs!$B$30*(1+$E1004)^3*Inputs!$B$20+Inputs!$B$31*(1+$F1004)^3*Inputs!$B$21+Inputs!$B$22*(1+Inputs!$B$23)^3</f>
        <v>18871.909265902941</v>
      </c>
      <c r="U1004" s="36">
        <f>Inputs!$B$12*(1+$B1004)^4*$C1004+Inputs!$B$29*(1+$D1004)^4*Inputs!$B$19+Inputs!$B$30*(1+$E1004)^4*Inputs!$B$20+Inputs!$B$31*(1+$F1004)^4*Inputs!$B$21+Inputs!$B$22*(1+Inputs!$B$23)^4</f>
        <v>21025.65008428488</v>
      </c>
      <c r="V1004" s="35">
        <f>Inputs!$B$13/(Q1004*(1-$G1004))</f>
        <v>1.0707969504771746</v>
      </c>
      <c r="W1004" s="36">
        <f>Inputs!$B$13</f>
        <v>12660</v>
      </c>
      <c r="X1004" s="36">
        <f t="shared" si="153"/>
        <v>14014.69129716158</v>
      </c>
      <c r="Y1004" s="36">
        <f t="shared" si="154"/>
        <v>15605.159741275394</v>
      </c>
      <c r="Z1004" s="36">
        <f t="shared" si="155"/>
        <v>17477.51854746728</v>
      </c>
      <c r="AA1004" s="36">
        <f t="shared" si="156"/>
        <v>19687.088405781851</v>
      </c>
      <c r="AB1004" s="36">
        <f t="shared" si="157"/>
        <v>60024.461785367217</v>
      </c>
      <c r="AC1004" s="36">
        <f t="shared" si="158"/>
        <v>296132.1074753282</v>
      </c>
      <c r="AD1004" s="36">
        <f t="shared" si="159"/>
        <v>189281.71414413568</v>
      </c>
    </row>
    <row r="1005" spans="1:30" ht="14.25" customHeight="1" x14ac:dyDescent="0.25">
      <c r="A1005" s="16">
        <v>989</v>
      </c>
      <c r="B1005" s="34">
        <v>0.15123553458578601</v>
      </c>
      <c r="C1005" s="34">
        <v>9.8513622774716605E-2</v>
      </c>
      <c r="D1005" s="34">
        <v>1.17483503434818E-2</v>
      </c>
      <c r="E1005" s="34">
        <v>4.31334816524927E-2</v>
      </c>
      <c r="F1005" s="34">
        <v>-1.3612979864179901E-3</v>
      </c>
      <c r="G1005" s="34">
        <v>0.18278277038598401</v>
      </c>
      <c r="H1005" s="35">
        <v>1.0505800559443299</v>
      </c>
      <c r="I1005" s="34">
        <v>9.1779628908874797E-2</v>
      </c>
      <c r="J1005" s="34">
        <v>2.59698661566528E-2</v>
      </c>
      <c r="K1005" s="36">
        <f>Inputs!$B$12*(1+$B1005)^4</f>
        <v>105392.08478827502</v>
      </c>
      <c r="L1005" s="36">
        <f t="shared" si="150"/>
        <v>16064.482775517441</v>
      </c>
      <c r="M1005" s="36">
        <f t="shared" si="151"/>
        <v>216052.25098992509</v>
      </c>
      <c r="N1005" s="37">
        <f>M1005/Inputs!$B$6</f>
        <v>329.3479435822029</v>
      </c>
      <c r="O1005" s="38">
        <f>IF(N1005&gt;Inputs!$B$4,1,0)</f>
        <v>0</v>
      </c>
      <c r="P1005" s="34">
        <f t="shared" si="152"/>
        <v>6.5809762752222001E-2</v>
      </c>
      <c r="Q1005" s="36">
        <f>Inputs!$B$12*(1+$B1005)^0*$C1005+Inputs!$B$29*(1+$D1005)^0*Inputs!$B$19+Inputs!$B$30*(1+$E1005)^0*Inputs!$B$20+Inputs!$B$31*(1+$F1005)^0*Inputs!$B$21+Inputs!$B$22*(1+Inputs!$B$23)^0</f>
        <v>13932.86139390992</v>
      </c>
      <c r="R1005" s="36">
        <f>Inputs!$B$12*(1+$B1005)^1*$C1005+Inputs!$B$29*(1+$D1005)^1*Inputs!$B$19+Inputs!$B$30*(1+$E1005)^1*Inputs!$B$20+Inputs!$B$31*(1+$F1005)^1*Inputs!$B$21+Inputs!$B$22*(1+Inputs!$B$23)^1</f>
        <v>14898.677621033225</v>
      </c>
      <c r="S1005" s="36">
        <f>Inputs!$B$12*(1+$B1005)^2*$C1005+Inputs!$B$29*(1+$D1005)^2*Inputs!$B$19+Inputs!$B$30*(1+$E1005)^2*Inputs!$B$20+Inputs!$B$31*(1+$F1005)^2*Inputs!$B$21+Inputs!$B$22*(1+Inputs!$B$23)^2</f>
        <v>16002.751270803325</v>
      </c>
      <c r="T1005" s="36">
        <f>Inputs!$B$12*(1+$B1005)^3*$C1005+Inputs!$B$29*(1+$D1005)^3*Inputs!$B$19+Inputs!$B$30*(1+$E1005)^3*Inputs!$B$20+Inputs!$B$31*(1+$F1005)^3*Inputs!$B$21+Inputs!$B$22*(1+Inputs!$B$23)^3</f>
        <v>17265.67306671344</v>
      </c>
      <c r="U1005" s="36">
        <f>Inputs!$B$12*(1+$B1005)^4*$C1005+Inputs!$B$29*(1+$D1005)^4*Inputs!$B$19+Inputs!$B$30*(1+$E1005)^4*Inputs!$B$20+Inputs!$B$31*(1+$F1005)^4*Inputs!$B$21+Inputs!$B$22*(1+Inputs!$B$23)^4</f>
        <v>18711.132788308139</v>
      </c>
      <c r="V1005" s="35">
        <f>Inputs!$B$13/(Q1005*(1-$G1005))</f>
        <v>1.1118747673767961</v>
      </c>
      <c r="W1005" s="36">
        <f>Inputs!$B$13</f>
        <v>12660</v>
      </c>
      <c r="X1005" s="36">
        <f t="shared" si="153"/>
        <v>13351.009597423434</v>
      </c>
      <c r="Y1005" s="36">
        <f t="shared" si="154"/>
        <v>14139.99373551085</v>
      </c>
      <c r="Z1005" s="36">
        <f t="shared" si="155"/>
        <v>15039.694377402182</v>
      </c>
      <c r="AA1005" s="36">
        <f t="shared" si="156"/>
        <v>16064.482775517441</v>
      </c>
      <c r="AB1005" s="36">
        <f t="shared" si="157"/>
        <v>54602.977977018534</v>
      </c>
      <c r="AC1005" s="36">
        <f t="shared" si="158"/>
        <v>250444.22823902362</v>
      </c>
      <c r="AD1005" s="36">
        <f t="shared" si="159"/>
        <v>161449.27301290655</v>
      </c>
    </row>
    <row r="1006" spans="1:30" ht="14.25" customHeight="1" x14ac:dyDescent="0.25">
      <c r="A1006" s="16">
        <v>990</v>
      </c>
      <c r="B1006" s="34">
        <v>0.46948851225221899</v>
      </c>
      <c r="C1006" s="34">
        <v>7.1651913630845096E-2</v>
      </c>
      <c r="D1006" s="34">
        <v>2.9421593526243298E-2</v>
      </c>
      <c r="E1006" s="34">
        <v>5.7777130857007801E-2</v>
      </c>
      <c r="F1006" s="34">
        <v>3.2140442486422803E-2</v>
      </c>
      <c r="G1006" s="34">
        <v>0.17152605055185999</v>
      </c>
      <c r="H1006" s="35">
        <v>1.00772589780425</v>
      </c>
      <c r="I1006" s="34">
        <v>0.105219806026725</v>
      </c>
      <c r="J1006" s="34">
        <v>2.0236246404506799E-2</v>
      </c>
      <c r="K1006" s="36">
        <f>Inputs!$B$12*(1+$B1006)^4</f>
        <v>279779.59145023942</v>
      </c>
      <c r="L1006" s="36">
        <f t="shared" si="150"/>
        <v>24567.837108338088</v>
      </c>
      <c r="M1006" s="36">
        <f t="shared" si="151"/>
        <v>242750.20831362309</v>
      </c>
      <c r="N1006" s="37">
        <f>M1006/Inputs!$B$6</f>
        <v>370.04604925857177</v>
      </c>
      <c r="O1006" s="38">
        <f>IF(N1006&gt;Inputs!$B$4,1,0)</f>
        <v>0</v>
      </c>
      <c r="P1006" s="34">
        <f t="shared" si="152"/>
        <v>8.4983559622218194E-2</v>
      </c>
      <c r="Q1006" s="36">
        <f>Inputs!$B$12*(1+$B1006)^0*$C1006+Inputs!$B$29*(1+$D1006)^0*Inputs!$B$19+Inputs!$B$30*(1+$E1006)^0*Inputs!$B$20+Inputs!$B$31*(1+$F1006)^0*Inputs!$B$21+Inputs!$B$22*(1+Inputs!$B$23)^0</f>
        <v>12321.158845277627</v>
      </c>
      <c r="R1006" s="36">
        <f>Inputs!$B$12*(1+$B1006)^1*$C1006+Inputs!$B$29*(1+$D1006)^1*Inputs!$B$19+Inputs!$B$30*(1+$E1006)^1*Inputs!$B$20+Inputs!$B$31*(1+$F1006)^1*Inputs!$B$21+Inputs!$B$22*(1+Inputs!$B$23)^1</f>
        <v>14657.685998373126</v>
      </c>
      <c r="S1006" s="36">
        <f>Inputs!$B$12*(1+$B1006)^2*$C1006+Inputs!$B$29*(1+$D1006)^2*Inputs!$B$19+Inputs!$B$30*(1+$E1006)^2*Inputs!$B$20+Inputs!$B$31*(1+$F1006)^2*Inputs!$B$21+Inputs!$B$22*(1+Inputs!$B$23)^2</f>
        <v>17955.649077154045</v>
      </c>
      <c r="T1006" s="36">
        <f>Inputs!$B$12*(1+$B1006)^3*$C1006+Inputs!$B$29*(1+$D1006)^3*Inputs!$B$19+Inputs!$B$30*(1+$E1006)^3*Inputs!$B$20+Inputs!$B$31*(1+$F1006)^3*Inputs!$B$21+Inputs!$B$22*(1+Inputs!$B$23)^3</f>
        <v>22660.595341147127</v>
      </c>
      <c r="U1006" s="36">
        <f>Inputs!$B$12*(1+$B1006)^4*$C1006+Inputs!$B$29*(1+$D1006)^4*Inputs!$B$19+Inputs!$B$30*(1+$E1006)^4*Inputs!$B$20+Inputs!$B$31*(1+$F1006)^4*Inputs!$B$21+Inputs!$B$22*(1+Inputs!$B$23)^4</f>
        <v>29426.976822776363</v>
      </c>
      <c r="V1006" s="35">
        <f>Inputs!$B$13/(Q1006*(1-$G1006))</f>
        <v>1.2402330265013684</v>
      </c>
      <c r="W1006" s="36">
        <f>Inputs!$B$13</f>
        <v>12660</v>
      </c>
      <c r="X1006" s="36">
        <f t="shared" si="153"/>
        <v>14354.920191607922</v>
      </c>
      <c r="Y1006" s="36">
        <f t="shared" si="154"/>
        <v>16720.079639930002</v>
      </c>
      <c r="Z1006" s="36">
        <f t="shared" si="155"/>
        <v>20010.01222799829</v>
      </c>
      <c r="AA1006" s="36">
        <f t="shared" si="156"/>
        <v>24567.837108338088</v>
      </c>
      <c r="AB1006" s="36">
        <f t="shared" si="157"/>
        <v>63899.996226472824</v>
      </c>
      <c r="AC1006" s="36">
        <f t="shared" si="158"/>
        <v>294939.37445208145</v>
      </c>
      <c r="AD1006" s="36">
        <f t="shared" si="159"/>
        <v>178850.21208715026</v>
      </c>
    </row>
    <row r="1007" spans="1:30" ht="14.25" customHeight="1" x14ac:dyDescent="0.25">
      <c r="A1007" s="16">
        <v>991</v>
      </c>
      <c r="B1007" s="34">
        <v>0.32947977423568298</v>
      </c>
      <c r="C1007" s="34">
        <v>6.8204733478487004E-2</v>
      </c>
      <c r="D1007" s="34">
        <v>1.31808246747521E-2</v>
      </c>
      <c r="E1007" s="34">
        <v>4.0172487693531003E-2</v>
      </c>
      <c r="F1007" s="34">
        <v>2.3465684056164299E-2</v>
      </c>
      <c r="G1007" s="34">
        <v>0.19522153336119</v>
      </c>
      <c r="H1007" s="35">
        <v>1.006269272165</v>
      </c>
      <c r="I1007" s="34">
        <v>9.5017207233135906E-2</v>
      </c>
      <c r="J1007" s="34">
        <v>1.7915132308390799E-2</v>
      </c>
      <c r="K1007" s="36">
        <f>Inputs!$B$12*(1+$B1007)^4</f>
        <v>187446.86832485968</v>
      </c>
      <c r="L1007" s="36">
        <f t="shared" si="150"/>
        <v>17461.921220694068</v>
      </c>
      <c r="M1007" s="36">
        <f t="shared" si="151"/>
        <v>202335.20073695784</v>
      </c>
      <c r="N1007" s="37">
        <f>M1007/Inputs!$B$6</f>
        <v>308.4378060014601</v>
      </c>
      <c r="O1007" s="38">
        <f>IF(N1007&gt;Inputs!$B$4,1,0)</f>
        <v>0</v>
      </c>
      <c r="P1007" s="34">
        <f t="shared" si="152"/>
        <v>7.7102074924745106E-2</v>
      </c>
      <c r="Q1007" s="36">
        <f>Inputs!$B$12*(1+$B1007)^0*$C1007+Inputs!$B$29*(1+$D1007)^0*Inputs!$B$19+Inputs!$B$30*(1+$E1007)^0*Inputs!$B$20+Inputs!$B$31*(1+$F1007)^0*Inputs!$B$21+Inputs!$B$22*(1+Inputs!$B$23)^0</f>
        <v>12114.328036136143</v>
      </c>
      <c r="R1007" s="36">
        <f>Inputs!$B$12*(1+$B1007)^1*$C1007+Inputs!$B$29*(1+$D1007)^1*Inputs!$B$19+Inputs!$B$30*(1+$E1007)^1*Inputs!$B$20+Inputs!$B$31*(1+$F1007)^1*Inputs!$B$21+Inputs!$B$22*(1+Inputs!$B$23)^1</f>
        <v>13643.87810882723</v>
      </c>
      <c r="S1007" s="36">
        <f>Inputs!$B$12*(1+$B1007)^2*$C1007+Inputs!$B$29*(1+$D1007)^2*Inputs!$B$19+Inputs!$B$30*(1+$E1007)^2*Inputs!$B$20+Inputs!$B$31*(1+$F1007)^2*Inputs!$B$21+Inputs!$B$22*(1+Inputs!$B$23)^2</f>
        <v>15622.713250652771</v>
      </c>
      <c r="T1007" s="36">
        <f>Inputs!$B$12*(1+$B1007)^3*$C1007+Inputs!$B$29*(1+$D1007)^3*Inputs!$B$19+Inputs!$B$30*(1+$E1007)^3*Inputs!$B$20+Inputs!$B$31*(1+$F1007)^3*Inputs!$B$21+Inputs!$B$22*(1+Inputs!$B$23)^3</f>
        <v>18197.369965784426</v>
      </c>
      <c r="U1007" s="36">
        <f>Inputs!$B$12*(1+$B1007)^4*$C1007+Inputs!$B$29*(1+$D1007)^4*Inputs!$B$19+Inputs!$B$30*(1+$E1007)^4*Inputs!$B$20+Inputs!$B$31*(1+$F1007)^4*Inputs!$B$21+Inputs!$B$22*(1+Inputs!$B$23)^4</f>
        <v>21562.616852801442</v>
      </c>
      <c r="V1007" s="35">
        <f>Inputs!$B$13/(Q1007*(1-$G1007))</f>
        <v>1.2985480628790607</v>
      </c>
      <c r="W1007" s="36">
        <f>Inputs!$B$13</f>
        <v>12660</v>
      </c>
      <c r="X1007" s="36">
        <f t="shared" si="153"/>
        <v>13456.11923977862</v>
      </c>
      <c r="Y1007" s="36">
        <f t="shared" si="154"/>
        <v>14489.030447725112</v>
      </c>
      <c r="Z1007" s="36">
        <f t="shared" si="155"/>
        <v>15806.758929279607</v>
      </c>
      <c r="AA1007" s="36">
        <f t="shared" si="156"/>
        <v>17461.921220694068</v>
      </c>
      <c r="AB1007" s="36">
        <f t="shared" si="157"/>
        <v>55904.274125759475</v>
      </c>
      <c r="AC1007" s="36">
        <f t="shared" si="158"/>
        <v>230535.35027520871</v>
      </c>
      <c r="AD1007" s="36">
        <f t="shared" si="159"/>
        <v>146430.92661119835</v>
      </c>
    </row>
    <row r="1008" spans="1:30" ht="14.25" customHeight="1" x14ac:dyDescent="0.25">
      <c r="A1008" s="16">
        <v>992</v>
      </c>
      <c r="B1008" s="34">
        <v>0.31578472675672498</v>
      </c>
      <c r="C1008" s="34">
        <v>7.3781333929220996E-2</v>
      </c>
      <c r="D1008" s="34">
        <v>2.1140280348765701E-2</v>
      </c>
      <c r="E1008" s="34">
        <v>4.0263860531571202E-2</v>
      </c>
      <c r="F1008" s="34">
        <v>-7.1707135821651403E-3</v>
      </c>
      <c r="G1008" s="34">
        <v>0.16967970381032699</v>
      </c>
      <c r="H1008" s="35">
        <v>1.04258153164497</v>
      </c>
      <c r="I1008" s="34">
        <v>9.3399766924259206E-2</v>
      </c>
      <c r="J1008" s="34">
        <v>2.5688645222514898E-2</v>
      </c>
      <c r="K1008" s="36">
        <f>Inputs!$B$12*(1+$B1008)^4</f>
        <v>179841.78899215715</v>
      </c>
      <c r="L1008" s="36">
        <f t="shared" si="150"/>
        <v>18691.329588401706</v>
      </c>
      <c r="M1008" s="36">
        <f t="shared" si="151"/>
        <v>239095.62084856629</v>
      </c>
      <c r="N1008" s="37">
        <f>M1008/Inputs!$B$6</f>
        <v>364.47503178135105</v>
      </c>
      <c r="O1008" s="38">
        <f>IF(N1008&gt;Inputs!$B$4,1,0)</f>
        <v>0</v>
      </c>
      <c r="P1008" s="34">
        <f t="shared" si="152"/>
        <v>6.7711121701744315E-2</v>
      </c>
      <c r="Q1008" s="36">
        <f>Inputs!$B$12*(1+$B1008)^0*$C1008+Inputs!$B$29*(1+$D1008)^0*Inputs!$B$19+Inputs!$B$30*(1+$E1008)^0*Inputs!$B$20+Inputs!$B$31*(1+$F1008)^0*Inputs!$B$21+Inputs!$B$22*(1+Inputs!$B$23)^0</f>
        <v>12448.92406318018</v>
      </c>
      <c r="R1008" s="36">
        <f>Inputs!$B$12*(1+$B1008)^1*$C1008+Inputs!$B$29*(1+$D1008)^1*Inputs!$B$19+Inputs!$B$30*(1+$E1008)^1*Inputs!$B$20+Inputs!$B$31*(1+$F1008)^1*Inputs!$B$21+Inputs!$B$22*(1+Inputs!$B$23)^1</f>
        <v>13916.316913456409</v>
      </c>
      <c r="S1008" s="36">
        <f>Inputs!$B$12*(1+$B1008)^2*$C1008+Inputs!$B$29*(1+$D1008)^2*Inputs!$B$19+Inputs!$B$30*(1+$E1008)^2*Inputs!$B$20+Inputs!$B$31*(1+$F1008)^2*Inputs!$B$21+Inputs!$B$22*(1+Inputs!$B$23)^2</f>
        <v>15828.864201554883</v>
      </c>
      <c r="T1008" s="36">
        <f>Inputs!$B$12*(1+$B1008)^3*$C1008+Inputs!$B$29*(1+$D1008)^3*Inputs!$B$19+Inputs!$B$30*(1+$E1008)^3*Inputs!$B$20+Inputs!$B$31*(1+$F1008)^3*Inputs!$B$21+Inputs!$B$22*(1+Inputs!$B$23)^3</f>
        <v>18326.099868273333</v>
      </c>
      <c r="U1008" s="36">
        <f>Inputs!$B$12*(1+$B1008)^4*$C1008+Inputs!$B$29*(1+$D1008)^4*Inputs!$B$19+Inputs!$B$30*(1+$E1008)^4*Inputs!$B$20+Inputs!$B$31*(1+$F1008)^4*Inputs!$B$21+Inputs!$B$22*(1+Inputs!$B$23)^4</f>
        <v>21591.584496398656</v>
      </c>
      <c r="V1008" s="35">
        <f>Inputs!$B$13/(Q1008*(1-$G1008))</f>
        <v>1.2247747772358528</v>
      </c>
      <c r="W1008" s="36">
        <f>Inputs!$B$13</f>
        <v>12660</v>
      </c>
      <c r="X1008" s="36">
        <f t="shared" si="153"/>
        <v>13625.962262576119</v>
      </c>
      <c r="Y1008" s="36">
        <f t="shared" si="154"/>
        <v>14899.962833665642</v>
      </c>
      <c r="Z1008" s="36">
        <f t="shared" si="155"/>
        <v>16557.563306542506</v>
      </c>
      <c r="AA1008" s="36">
        <f t="shared" si="156"/>
        <v>18691.329588401706</v>
      </c>
      <c r="AB1008" s="36">
        <f t="shared" si="157"/>
        <v>57919.544528038328</v>
      </c>
      <c r="AC1008" s="36">
        <f t="shared" si="158"/>
        <v>283136.41896795481</v>
      </c>
      <c r="AD1008" s="36">
        <f t="shared" si="159"/>
        <v>181176.07632052797</v>
      </c>
    </row>
    <row r="1009" spans="1:30" ht="14.25" customHeight="1" x14ac:dyDescent="0.25">
      <c r="A1009" s="16">
        <v>993</v>
      </c>
      <c r="B1009" s="34">
        <v>0.239408226511752</v>
      </c>
      <c r="C1009" s="34">
        <v>8.0039807192851101E-2</v>
      </c>
      <c r="D1009" s="34">
        <v>2.2978544115584101E-2</v>
      </c>
      <c r="E1009" s="34">
        <v>7.3391862559653104E-2</v>
      </c>
      <c r="F1009" s="34">
        <v>1.28369618175889E-2</v>
      </c>
      <c r="G1009" s="34">
        <v>0.22052924872328</v>
      </c>
      <c r="H1009" s="35">
        <v>1.00772642944596</v>
      </c>
      <c r="I1009" s="34">
        <v>8.8624453800780795E-2</v>
      </c>
      <c r="J1009" s="34">
        <v>1.9026457076510801E-2</v>
      </c>
      <c r="K1009" s="36">
        <f>Inputs!$B$12*(1+$B1009)^4</f>
        <v>141582.22989588833</v>
      </c>
      <c r="L1009" s="36">
        <f t="shared" si="150"/>
        <v>16053.71776996223</v>
      </c>
      <c r="M1009" s="36">
        <f t="shared" si="151"/>
        <v>208724.79013245591</v>
      </c>
      <c r="N1009" s="37">
        <f>M1009/Inputs!$B$6</f>
        <v>318.17803373849983</v>
      </c>
      <c r="O1009" s="38">
        <f>IF(N1009&gt;Inputs!$B$4,1,0)</f>
        <v>0</v>
      </c>
      <c r="P1009" s="34">
        <f t="shared" si="152"/>
        <v>6.959799672427E-2</v>
      </c>
      <c r="Q1009" s="36">
        <f>Inputs!$B$12*(1+$B1009)^0*$C1009+Inputs!$B$29*(1+$D1009)^0*Inputs!$B$19+Inputs!$B$30*(1+$E1009)^0*Inputs!$B$20+Inputs!$B$31*(1+$F1009)^0*Inputs!$B$21+Inputs!$B$22*(1+Inputs!$B$23)^0</f>
        <v>12824.432458997988</v>
      </c>
      <c r="R1009" s="36">
        <f>Inputs!$B$12*(1+$B1009)^1*$C1009+Inputs!$B$29*(1+$D1009)^1*Inputs!$B$19+Inputs!$B$30*(1+$E1009)^1*Inputs!$B$20+Inputs!$B$31*(1+$F1009)^1*Inputs!$B$21+Inputs!$B$22*(1+Inputs!$B$23)^1</f>
        <v>14223.134216509989</v>
      </c>
      <c r="S1009" s="36">
        <f>Inputs!$B$12*(1+$B1009)^2*$C1009+Inputs!$B$29*(1+$D1009)^2*Inputs!$B$19+Inputs!$B$30*(1+$E1009)^2*Inputs!$B$20+Inputs!$B$31*(1+$F1009)^2*Inputs!$B$21+Inputs!$B$22*(1+Inputs!$B$23)^2</f>
        <v>15911.028044951898</v>
      </c>
      <c r="T1009" s="36">
        <f>Inputs!$B$12*(1+$B1009)^3*$C1009+Inputs!$B$29*(1+$D1009)^3*Inputs!$B$19+Inputs!$B$30*(1+$E1009)^3*Inputs!$B$20+Inputs!$B$31*(1+$F1009)^3*Inputs!$B$21+Inputs!$B$22*(1+Inputs!$B$23)^3</f>
        <v>17954.992122317832</v>
      </c>
      <c r="U1009" s="36">
        <f>Inputs!$B$12*(1+$B1009)^4*$C1009+Inputs!$B$29*(1+$D1009)^4*Inputs!$B$19+Inputs!$B$30*(1+$E1009)^4*Inputs!$B$20+Inputs!$B$31*(1+$F1009)^4*Inputs!$B$21+Inputs!$B$22*(1+Inputs!$B$23)^4</f>
        <v>20437.753242681181</v>
      </c>
      <c r="V1009" s="35">
        <f>Inputs!$B$13/(Q1009*(1-$G1009))</f>
        <v>1.2664723937579958</v>
      </c>
      <c r="W1009" s="36">
        <f>Inputs!$B$13</f>
        <v>12660</v>
      </c>
      <c r="X1009" s="36">
        <f t="shared" si="153"/>
        <v>13323.619976527476</v>
      </c>
      <c r="Y1009" s="36">
        <f t="shared" si="154"/>
        <v>14102.51269924159</v>
      </c>
      <c r="Z1009" s="36">
        <f t="shared" si="155"/>
        <v>15008.838349327658</v>
      </c>
      <c r="AA1009" s="36">
        <f t="shared" si="156"/>
        <v>16053.71776996223</v>
      </c>
      <c r="AB1009" s="36">
        <f t="shared" si="157"/>
        <v>54989.378200095925</v>
      </c>
      <c r="AC1009" s="36">
        <f t="shared" si="158"/>
        <v>235052.21287965775</v>
      </c>
      <c r="AD1009" s="36">
        <f t="shared" si="159"/>
        <v>153735.41193235997</v>
      </c>
    </row>
    <row r="1010" spans="1:30" ht="14.25" customHeight="1" x14ac:dyDescent="0.25">
      <c r="A1010" s="16">
        <v>994</v>
      </c>
      <c r="B1010" s="34">
        <v>0.33227423060330702</v>
      </c>
      <c r="C1010" s="34">
        <v>6.4962595514337307E-2</v>
      </c>
      <c r="D1010" s="34">
        <v>3.7453400411514501E-2</v>
      </c>
      <c r="E1010" s="34">
        <v>6.2809852938529406E-2</v>
      </c>
      <c r="F1010" s="34">
        <v>3.6740637007893601E-3</v>
      </c>
      <c r="G1010" s="34">
        <v>0.171607536676288</v>
      </c>
      <c r="H1010" s="35">
        <v>0.93672926554937197</v>
      </c>
      <c r="I1010" s="34">
        <v>0.10034093216927301</v>
      </c>
      <c r="J1010" s="34">
        <v>3.1248745795071801E-2</v>
      </c>
      <c r="K1010" s="36">
        <f>Inputs!$B$12*(1+$B1010)^4</f>
        <v>189027.83536134253</v>
      </c>
      <c r="L1010" s="36">
        <f t="shared" si="150"/>
        <v>16524.567785151678</v>
      </c>
      <c r="M1010" s="36">
        <f t="shared" si="151"/>
        <v>206672.8989152835</v>
      </c>
      <c r="N1010" s="37">
        <f>M1010/Inputs!$B$6</f>
        <v>315.05015078549314</v>
      </c>
      <c r="O1010" s="38">
        <f>IF(N1010&gt;Inputs!$B$4,1,0)</f>
        <v>0</v>
      </c>
      <c r="P1010" s="34">
        <f t="shared" si="152"/>
        <v>6.9092186374201198E-2</v>
      </c>
      <c r="Q1010" s="36">
        <f>Inputs!$B$12*(1+$B1010)^0*$C1010+Inputs!$B$29*(1+$D1010)^0*Inputs!$B$19+Inputs!$B$30*(1+$E1010)^0*Inputs!$B$20+Inputs!$B$31*(1+$F1010)^0*Inputs!$B$21+Inputs!$B$22*(1+Inputs!$B$23)^0</f>
        <v>11919.799758287161</v>
      </c>
      <c r="R1010" s="36">
        <f>Inputs!$B$12*(1+$B1010)^1*$C1010+Inputs!$B$29*(1+$D1010)^1*Inputs!$B$19+Inputs!$B$30*(1+$E1010)^1*Inputs!$B$20+Inputs!$B$31*(1+$F1010)^1*Inputs!$B$21+Inputs!$B$22*(1+Inputs!$B$23)^1</f>
        <v>13443.72828136653</v>
      </c>
      <c r="S1010" s="36">
        <f>Inputs!$B$12*(1+$B1010)^2*$C1010+Inputs!$B$29*(1+$D1010)^2*Inputs!$B$19+Inputs!$B$30*(1+$E1010)^2*Inputs!$B$20+Inputs!$B$31*(1+$F1010)^2*Inputs!$B$21+Inputs!$B$22*(1+Inputs!$B$23)^2</f>
        <v>15410.514785427058</v>
      </c>
      <c r="T1010" s="36">
        <f>Inputs!$B$12*(1+$B1010)^3*$C1010+Inputs!$B$29*(1+$D1010)^3*Inputs!$B$19+Inputs!$B$30*(1+$E1010)^3*Inputs!$B$20+Inputs!$B$31*(1+$F1010)^3*Inputs!$B$21+Inputs!$B$22*(1+Inputs!$B$23)^3</f>
        <v>17963.882386160883</v>
      </c>
      <c r="U1010" s="36">
        <f>Inputs!$B$12*(1+$B1010)^4*$C1010+Inputs!$B$29*(1+$D1010)^4*Inputs!$B$19+Inputs!$B$30*(1+$E1010)^4*Inputs!$B$20+Inputs!$B$31*(1+$F1010)^4*Inputs!$B$21+Inputs!$B$22*(1+Inputs!$B$23)^4</f>
        <v>21295.109673612133</v>
      </c>
      <c r="V1010" s="35">
        <f>Inputs!$B$13/(Q1010*(1-$G1010))</f>
        <v>1.2821197993896547</v>
      </c>
      <c r="W1010" s="36">
        <f>Inputs!$B$13</f>
        <v>12660</v>
      </c>
      <c r="X1010" s="36">
        <f t="shared" si="153"/>
        <v>13316.935776096539</v>
      </c>
      <c r="Y1010" s="36">
        <f t="shared" si="154"/>
        <v>14162.862885449174</v>
      </c>
      <c r="Z1010" s="36">
        <f t="shared" si="155"/>
        <v>15224.555455979038</v>
      </c>
      <c r="AA1010" s="36">
        <f t="shared" si="156"/>
        <v>16524.567785151678</v>
      </c>
      <c r="AB1010" s="36">
        <f t="shared" si="157"/>
        <v>53765.583882220737</v>
      </c>
      <c r="AC1010" s="36">
        <f t="shared" si="158"/>
        <v>246640.62171878741</v>
      </c>
      <c r="AD1010" s="36">
        <f t="shared" si="159"/>
        <v>152907.31503306277</v>
      </c>
    </row>
    <row r="1011" spans="1:30" ht="14.25" customHeight="1" x14ac:dyDescent="0.25">
      <c r="A1011" s="16">
        <v>995</v>
      </c>
      <c r="B1011" s="34">
        <v>0.23749042388338801</v>
      </c>
      <c r="C1011" s="34">
        <v>6.4774738243657898E-2</v>
      </c>
      <c r="D1011" s="34">
        <v>3.5779916088515697E-2</v>
      </c>
      <c r="E1011" s="34">
        <v>3.2556608324210798E-2</v>
      </c>
      <c r="F1011" s="34">
        <v>-1.17873420462594E-2</v>
      </c>
      <c r="G1011" s="34">
        <v>0.16124779685688301</v>
      </c>
      <c r="H1011" s="35">
        <v>0.96891744828874005</v>
      </c>
      <c r="I1011" s="34">
        <v>9.6692280847079107E-2</v>
      </c>
      <c r="J1011" s="34">
        <v>2.8728120866083801E-2</v>
      </c>
      <c r="K1011" s="36">
        <f>Inputs!$B$12*(1+$B1011)^4</f>
        <v>140707.9507202247</v>
      </c>
      <c r="L1011" s="36">
        <f t="shared" si="150"/>
        <v>14205.628094301112</v>
      </c>
      <c r="M1011" s="36">
        <f t="shared" si="151"/>
        <v>186284.85823707856</v>
      </c>
      <c r="N1011" s="37">
        <f>M1011/Inputs!$B$6</f>
        <v>283.97082048335147</v>
      </c>
      <c r="O1011" s="38">
        <f>IF(N1011&gt;Inputs!$B$4,1,0)</f>
        <v>0</v>
      </c>
      <c r="P1011" s="34">
        <f t="shared" si="152"/>
        <v>6.7964159980995309E-2</v>
      </c>
      <c r="Q1011" s="36">
        <f>Inputs!$B$12*(1+$B1011)^0*$C1011+Inputs!$B$29*(1+$D1011)^0*Inputs!$B$19+Inputs!$B$30*(1+$E1011)^0*Inputs!$B$20+Inputs!$B$31*(1+$F1011)^0*Inputs!$B$21+Inputs!$B$22*(1+Inputs!$B$23)^0</f>
        <v>11908.528322046397</v>
      </c>
      <c r="R1011" s="36">
        <f>Inputs!$B$12*(1+$B1011)^1*$C1011+Inputs!$B$29*(1+$D1011)^1*Inputs!$B$19+Inputs!$B$30*(1+$E1011)^1*Inputs!$B$20+Inputs!$B$31*(1+$F1011)^1*Inputs!$B$21+Inputs!$B$22*(1+Inputs!$B$23)^1</f>
        <v>12909.094214302861</v>
      </c>
      <c r="S1011" s="36">
        <f>Inputs!$B$12*(1+$B1011)^2*$C1011+Inputs!$B$29*(1+$D1011)^2*Inputs!$B$19+Inputs!$B$30*(1+$E1011)^2*Inputs!$B$20+Inputs!$B$31*(1+$F1011)^2*Inputs!$B$21+Inputs!$B$22*(1+Inputs!$B$23)^2</f>
        <v>14134.30537315863</v>
      </c>
      <c r="T1011" s="36">
        <f>Inputs!$B$12*(1+$B1011)^3*$C1011+Inputs!$B$29*(1+$D1011)^3*Inputs!$B$19+Inputs!$B$30*(1+$E1011)^3*Inputs!$B$20+Inputs!$B$31*(1+$F1011)^3*Inputs!$B$21+Inputs!$B$22*(1+Inputs!$B$23)^3</f>
        <v>15636.388965274948</v>
      </c>
      <c r="U1011" s="36">
        <f>Inputs!$B$12*(1+$B1011)^4*$C1011+Inputs!$B$29*(1+$D1011)^4*Inputs!$B$19+Inputs!$B$30*(1+$E1011)^4*Inputs!$B$20+Inputs!$B$31*(1+$F1011)^4*Inputs!$B$21+Inputs!$B$22*(1+Inputs!$B$23)^4</f>
        <v>17479.942105139598</v>
      </c>
      <c r="V1011" s="35">
        <f>Inputs!$B$13/(Q1011*(1-$G1011))</f>
        <v>1.2674824009872216</v>
      </c>
      <c r="W1011" s="36">
        <f>Inputs!$B$13</f>
        <v>12660</v>
      </c>
      <c r="X1011" s="36">
        <f t="shared" si="153"/>
        <v>12915.524922300187</v>
      </c>
      <c r="Y1011" s="36">
        <f t="shared" si="154"/>
        <v>13256.461127211296</v>
      </c>
      <c r="Z1011" s="36">
        <f t="shared" si="155"/>
        <v>13686.330292744009</v>
      </c>
      <c r="AA1011" s="36">
        <f t="shared" si="156"/>
        <v>14205.628094301112</v>
      </c>
      <c r="AB1011" s="36">
        <f t="shared" si="157"/>
        <v>50748.077703028401</v>
      </c>
      <c r="AC1011" s="36">
        <f t="shared" si="158"/>
        <v>215021.10964454265</v>
      </c>
      <c r="AD1011" s="36">
        <f t="shared" si="159"/>
        <v>135536.78053405017</v>
      </c>
    </row>
    <row r="1012" spans="1:30" ht="14.25" customHeight="1" x14ac:dyDescent="0.25">
      <c r="A1012" s="16">
        <v>996</v>
      </c>
      <c r="B1012" s="34">
        <v>0.35213633979137399</v>
      </c>
      <c r="C1012" s="34">
        <v>8.2485461079125605E-2</v>
      </c>
      <c r="D1012" s="34">
        <v>3.8663274854746799E-2</v>
      </c>
      <c r="E1012" s="34">
        <v>6.4151361732699794E-2</v>
      </c>
      <c r="F1012" s="34">
        <v>6.0160079348707497E-3</v>
      </c>
      <c r="G1012" s="34">
        <v>0.20498375749747599</v>
      </c>
      <c r="H1012" s="35">
        <v>1.1176283186059801</v>
      </c>
      <c r="I1012" s="34">
        <v>9.19094899872612E-2</v>
      </c>
      <c r="J1012" s="34">
        <v>2.09992142397184E-2</v>
      </c>
      <c r="K1012" s="36">
        <f>Inputs!$B$12*(1+$B1012)^4</f>
        <v>200554.85984979328</v>
      </c>
      <c r="L1012" s="36">
        <f t="shared" si="150"/>
        <v>22777.69854468586</v>
      </c>
      <c r="M1012" s="36">
        <f t="shared" si="151"/>
        <v>275599.69798175938</v>
      </c>
      <c r="N1012" s="37">
        <f>M1012/Inputs!$B$6</f>
        <v>420.12149082585273</v>
      </c>
      <c r="O1012" s="38">
        <f>IF(N1012&gt;Inputs!$B$4,1,0)</f>
        <v>1</v>
      </c>
      <c r="P1012" s="34">
        <f t="shared" si="152"/>
        <v>7.09102757475428E-2</v>
      </c>
      <c r="Q1012" s="36">
        <f>Inputs!$B$12*(1+$B1012)^0*$C1012+Inputs!$B$29*(1+$D1012)^0*Inputs!$B$19+Inputs!$B$30*(1+$E1012)^0*Inputs!$B$20+Inputs!$B$31*(1+$F1012)^0*Inputs!$B$21+Inputs!$B$22*(1+Inputs!$B$23)^0</f>
        <v>12971.171692174459</v>
      </c>
      <c r="R1012" s="36">
        <f>Inputs!$B$12*(1+$B1012)^1*$C1012+Inputs!$B$29*(1+$D1012)^1*Inputs!$B$19+Inputs!$B$30*(1+$E1012)^1*Inputs!$B$20+Inputs!$B$31*(1+$F1012)^1*Inputs!$B$21+Inputs!$B$22*(1+Inputs!$B$23)^1</f>
        <v>14960.671891567683</v>
      </c>
      <c r="S1012" s="36">
        <f>Inputs!$B$12*(1+$B1012)^2*$C1012+Inputs!$B$29*(1+$D1012)^2*Inputs!$B$19+Inputs!$B$30*(1+$E1012)^2*Inputs!$B$20+Inputs!$B$31*(1+$F1012)^2*Inputs!$B$21+Inputs!$B$22*(1+Inputs!$B$23)^2</f>
        <v>17577.21941405876</v>
      </c>
      <c r="T1012" s="36">
        <f>Inputs!$B$12*(1+$B1012)^3*$C1012+Inputs!$B$29*(1+$D1012)^3*Inputs!$B$19+Inputs!$B$30*(1+$E1012)^3*Inputs!$B$20+Inputs!$B$31*(1+$F1012)^3*Inputs!$B$21+Inputs!$B$22*(1+Inputs!$B$23)^3</f>
        <v>21037.709740544116</v>
      </c>
      <c r="U1012" s="36">
        <f>Inputs!$B$12*(1+$B1012)^4*$C1012+Inputs!$B$29*(1+$D1012)^4*Inputs!$B$19+Inputs!$B$30*(1+$E1012)^4*Inputs!$B$20+Inputs!$B$31*(1+$F1012)^4*Inputs!$B$21+Inputs!$B$22*(1+Inputs!$B$23)^4</f>
        <v>25635.184171310731</v>
      </c>
      <c r="V1012" s="35">
        <f>Inputs!$B$13/(Q1012*(1-$G1012))</f>
        <v>1.2276611038120127</v>
      </c>
      <c r="W1012" s="36">
        <f>Inputs!$B$13</f>
        <v>12660</v>
      </c>
      <c r="X1012" s="36">
        <f t="shared" si="153"/>
        <v>14274.591261493117</v>
      </c>
      <c r="Y1012" s="36">
        <f t="shared" si="154"/>
        <v>16386.742327762357</v>
      </c>
      <c r="Z1012" s="36">
        <f t="shared" si="155"/>
        <v>19152.775742002152</v>
      </c>
      <c r="AA1012" s="36">
        <f t="shared" si="156"/>
        <v>22777.69854468586</v>
      </c>
      <c r="AB1012" s="36">
        <f t="shared" si="157"/>
        <v>64302.921358703912</v>
      </c>
      <c r="AC1012" s="36">
        <f t="shared" si="158"/>
        <v>327963.9244262749</v>
      </c>
      <c r="AD1012" s="36">
        <f t="shared" si="159"/>
        <v>211296.77662305546</v>
      </c>
    </row>
    <row r="1013" spans="1:30" ht="14.25" customHeight="1" x14ac:dyDescent="0.25">
      <c r="A1013" s="16">
        <v>997</v>
      </c>
      <c r="B1013" s="34">
        <v>0.33565192138455202</v>
      </c>
      <c r="C1013" s="34">
        <v>9.0867379271872994E-2</v>
      </c>
      <c r="D1013" s="34">
        <v>1.0543200890963E-2</v>
      </c>
      <c r="E1013" s="34">
        <v>2.7021456410268499E-2</v>
      </c>
      <c r="F1013" s="34">
        <v>-3.6314595333186298E-3</v>
      </c>
      <c r="G1013" s="34">
        <v>0.17203295470257501</v>
      </c>
      <c r="H1013" s="35">
        <v>1.12728750986573</v>
      </c>
      <c r="I1013" s="34">
        <v>0.10367664569887</v>
      </c>
      <c r="J1013" s="34">
        <v>2.6031662297264301E-2</v>
      </c>
      <c r="K1013" s="36">
        <f>Inputs!$B$12*(1+$B1013)^4</f>
        <v>190952.09314456786</v>
      </c>
      <c r="L1013" s="36">
        <f t="shared" si="150"/>
        <v>23747.730344847489</v>
      </c>
      <c r="M1013" s="36">
        <f t="shared" si="151"/>
        <v>255059.42622841889</v>
      </c>
      <c r="N1013" s="37">
        <f>M1013/Inputs!$B$6</f>
        <v>388.81010095795563</v>
      </c>
      <c r="O1013" s="38">
        <f>IF(N1013&gt;Inputs!$B$4,1,0)</f>
        <v>0</v>
      </c>
      <c r="P1013" s="34">
        <f t="shared" si="152"/>
        <v>7.7644983401605694E-2</v>
      </c>
      <c r="Q1013" s="36">
        <f>Inputs!$B$12*(1+$B1013)^0*$C1013+Inputs!$B$29*(1+$D1013)^0*Inputs!$B$19+Inputs!$B$30*(1+$E1013)^0*Inputs!$B$20+Inputs!$B$31*(1+$F1013)^0*Inputs!$B$21+Inputs!$B$22*(1+Inputs!$B$23)^0</f>
        <v>13474.086783739302</v>
      </c>
      <c r="R1013" s="36">
        <f>Inputs!$B$12*(1+$B1013)^1*$C1013+Inputs!$B$29*(1+$D1013)^1*Inputs!$B$19+Inputs!$B$30*(1+$E1013)^1*Inputs!$B$20+Inputs!$B$31*(1+$F1013)^1*Inputs!$B$21+Inputs!$B$22*(1+Inputs!$B$23)^1</f>
        <v>15321.299207421576</v>
      </c>
      <c r="S1013" s="36">
        <f>Inputs!$B$12*(1+$B1013)^2*$C1013+Inputs!$B$29*(1+$D1013)^2*Inputs!$B$19+Inputs!$B$30*(1+$E1013)^2*Inputs!$B$20+Inputs!$B$31*(1+$F1013)^2*Inputs!$B$21+Inputs!$B$22*(1+Inputs!$B$23)^2</f>
        <v>17782.939962850174</v>
      </c>
      <c r="T1013" s="36">
        <f>Inputs!$B$12*(1+$B1013)^3*$C1013+Inputs!$B$29*(1+$D1013)^3*Inputs!$B$19+Inputs!$B$30*(1+$E1013)^3*Inputs!$B$20+Inputs!$B$31*(1+$F1013)^3*Inputs!$B$21+Inputs!$B$22*(1+Inputs!$B$23)^3</f>
        <v>21065.170695561996</v>
      </c>
      <c r="U1013" s="36">
        <f>Inputs!$B$12*(1+$B1013)^4*$C1013+Inputs!$B$29*(1+$D1013)^4*Inputs!$B$19+Inputs!$B$30*(1+$E1013)^4*Inputs!$B$20+Inputs!$B$31*(1+$F1013)^4*Inputs!$B$21+Inputs!$B$22*(1+Inputs!$B$23)^4</f>
        <v>25443.354114985588</v>
      </c>
      <c r="V1013" s="35">
        <f>Inputs!$B$13/(Q1013*(1-$G1013))</f>
        <v>1.1348051919152606</v>
      </c>
      <c r="W1013" s="36">
        <f>Inputs!$B$13</f>
        <v>12660</v>
      </c>
      <c r="X1013" s="36">
        <f t="shared" si="153"/>
        <v>14371.764806768921</v>
      </c>
      <c r="Y1013" s="36">
        <f t="shared" si="154"/>
        <v>16653.173875568958</v>
      </c>
      <c r="Z1013" s="36">
        <f t="shared" si="155"/>
        <v>19694.102077802985</v>
      </c>
      <c r="AA1013" s="36">
        <f t="shared" si="156"/>
        <v>23747.730344847489</v>
      </c>
      <c r="AB1013" s="36">
        <f t="shared" si="157"/>
        <v>63430.879328558818</v>
      </c>
      <c r="AC1013" s="36">
        <f t="shared" si="158"/>
        <v>313811.94475221133</v>
      </c>
      <c r="AD1013" s="36">
        <f t="shared" si="159"/>
        <v>191628.54689986008</v>
      </c>
    </row>
    <row r="1014" spans="1:30" ht="14.25" customHeight="1" x14ac:dyDescent="0.25">
      <c r="A1014" s="16">
        <v>998</v>
      </c>
      <c r="B1014" s="34">
        <v>0.321282968078205</v>
      </c>
      <c r="C1014" s="34">
        <v>8.2829819638895102E-2</v>
      </c>
      <c r="D1014" s="34">
        <v>5.66902540749303E-2</v>
      </c>
      <c r="E1014" s="34">
        <v>5.9739076143275199E-2</v>
      </c>
      <c r="F1014" s="34">
        <v>1.62723385127945E-3</v>
      </c>
      <c r="G1014" s="34">
        <v>0.15759148183049701</v>
      </c>
      <c r="H1014" s="35">
        <v>1.1244154346247099</v>
      </c>
      <c r="I1014" s="34">
        <v>0.105016801277845</v>
      </c>
      <c r="J1014" s="34">
        <v>2.0138570886144101E-2</v>
      </c>
      <c r="K1014" s="36">
        <f>Inputs!$B$12*(1+$B1014)^4</f>
        <v>182866.68727613814</v>
      </c>
      <c r="L1014" s="36">
        <f t="shared" si="150"/>
        <v>23092.684230501538</v>
      </c>
      <c r="M1014" s="36">
        <f t="shared" si="151"/>
        <v>231036.99077439308</v>
      </c>
      <c r="N1014" s="37">
        <f>M1014/Inputs!$B$6</f>
        <v>352.19053471706263</v>
      </c>
      <c r="O1014" s="38">
        <f>IF(N1014&gt;Inputs!$B$4,1,0)</f>
        <v>0</v>
      </c>
      <c r="P1014" s="34">
        <f t="shared" si="152"/>
        <v>8.4878230391700907E-2</v>
      </c>
      <c r="Q1014" s="36">
        <f>Inputs!$B$12*(1+$B1014)^0*$C1014+Inputs!$B$29*(1+$D1014)^0*Inputs!$B$19+Inputs!$B$30*(1+$E1014)^0*Inputs!$B$20+Inputs!$B$31*(1+$F1014)^0*Inputs!$B$21+Inputs!$B$22*(1+Inputs!$B$23)^0</f>
        <v>12991.833205760628</v>
      </c>
      <c r="R1014" s="36">
        <f>Inputs!$B$12*(1+$B1014)^1*$C1014+Inputs!$B$29*(1+$D1014)^1*Inputs!$B$19+Inputs!$B$30*(1+$E1014)^1*Inputs!$B$20+Inputs!$B$31*(1+$F1014)^1*Inputs!$B$21+Inputs!$B$22*(1+Inputs!$B$23)^1</f>
        <v>14863.859553319253</v>
      </c>
      <c r="S1014" s="36">
        <f>Inputs!$B$12*(1+$B1014)^2*$C1014+Inputs!$B$29*(1+$D1014)^2*Inputs!$B$19+Inputs!$B$30*(1+$E1014)^2*Inputs!$B$20+Inputs!$B$31*(1+$F1014)^2*Inputs!$B$21+Inputs!$B$22*(1+Inputs!$B$23)^2</f>
        <v>17266.383497207622</v>
      </c>
      <c r="T1014" s="36">
        <f>Inputs!$B$12*(1+$B1014)^3*$C1014+Inputs!$B$29*(1+$D1014)^3*Inputs!$B$19+Inputs!$B$30*(1+$E1014)^3*Inputs!$B$20+Inputs!$B$31*(1+$F1014)^3*Inputs!$B$21+Inputs!$B$22*(1+Inputs!$B$23)^3</f>
        <v>20365.295799677639</v>
      </c>
      <c r="U1014" s="36">
        <f>Inputs!$B$12*(1+$B1014)^4*$C1014+Inputs!$B$29*(1+$D1014)^4*Inputs!$B$19+Inputs!$B$30*(1+$E1014)^4*Inputs!$B$20+Inputs!$B$31*(1+$F1014)^4*Inputs!$B$21+Inputs!$B$22*(1+Inputs!$B$23)^4</f>
        <v>24379.504184572557</v>
      </c>
      <c r="V1014" s="35">
        <f>Inputs!$B$13/(Q1014*(1-$G1014))</f>
        <v>1.1567526943365107</v>
      </c>
      <c r="W1014" s="36">
        <f>Inputs!$B$13</f>
        <v>12660</v>
      </c>
      <c r="X1014" s="36">
        <f t="shared" si="153"/>
        <v>14382.984375810634</v>
      </c>
      <c r="Y1014" s="36">
        <f t="shared" si="154"/>
        <v>16590.192752511088</v>
      </c>
      <c r="Z1014" s="36">
        <f t="shared" si="155"/>
        <v>19429.050932052291</v>
      </c>
      <c r="AA1014" s="36">
        <f t="shared" si="156"/>
        <v>23092.684230501538</v>
      </c>
      <c r="AB1014" s="36">
        <f t="shared" si="157"/>
        <v>62578.516766325753</v>
      </c>
      <c r="AC1014" s="36">
        <f t="shared" si="158"/>
        <v>277547.46747326426</v>
      </c>
      <c r="AD1014" s="36">
        <f t="shared" si="159"/>
        <v>168458.47400806734</v>
      </c>
    </row>
    <row r="1015" spans="1:30" ht="14.25" customHeight="1" x14ac:dyDescent="0.25">
      <c r="A1015" s="16">
        <v>999</v>
      </c>
      <c r="B1015" s="34">
        <v>0.343069066920693</v>
      </c>
      <c r="C1015" s="34">
        <v>7.3823497328177695E-2</v>
      </c>
      <c r="D1015" s="34">
        <v>9.8972749622097504E-3</v>
      </c>
      <c r="E1015" s="34">
        <v>2.9620884055848201E-2</v>
      </c>
      <c r="F1015" s="34">
        <v>6.1865417733974601E-3</v>
      </c>
      <c r="G1015" s="34">
        <v>0.18748306398001399</v>
      </c>
      <c r="H1015" s="35">
        <v>1.0582856937460901</v>
      </c>
      <c r="I1015" s="34">
        <v>0.103310726249388</v>
      </c>
      <c r="J1015" s="34">
        <v>3.1427072408884899E-2</v>
      </c>
      <c r="K1015" s="36">
        <f>Inputs!$B$12*(1+$B1015)^4</f>
        <v>195229.1382120882</v>
      </c>
      <c r="L1015" s="36">
        <f t="shared" si="150"/>
        <v>19520.923704053188</v>
      </c>
      <c r="M1015" s="36">
        <f t="shared" si="151"/>
        <v>228790.28648867959</v>
      </c>
      <c r="N1015" s="37">
        <f>M1015/Inputs!$B$6</f>
        <v>348.76568062298719</v>
      </c>
      <c r="O1015" s="38">
        <f>IF(N1015&gt;Inputs!$B$4,1,0)</f>
        <v>0</v>
      </c>
      <c r="P1015" s="34">
        <f t="shared" si="152"/>
        <v>7.1883653840503103E-2</v>
      </c>
      <c r="Q1015" s="36">
        <f>Inputs!$B$12*(1+$B1015)^0*$C1015+Inputs!$B$29*(1+$D1015)^0*Inputs!$B$19+Inputs!$B$30*(1+$E1015)^0*Inputs!$B$20+Inputs!$B$31*(1+$F1015)^0*Inputs!$B$21+Inputs!$B$22*(1+Inputs!$B$23)^0</f>
        <v>12451.453867117583</v>
      </c>
      <c r="R1015" s="36">
        <f>Inputs!$B$12*(1+$B1015)^1*$C1015+Inputs!$B$29*(1+$D1015)^1*Inputs!$B$19+Inputs!$B$30*(1+$E1015)^1*Inputs!$B$20+Inputs!$B$31*(1+$F1015)^1*Inputs!$B$21+Inputs!$B$22*(1+Inputs!$B$23)^1</f>
        <v>14036.973610320289</v>
      </c>
      <c r="S1015" s="36">
        <f>Inputs!$B$12*(1+$B1015)^2*$C1015+Inputs!$B$29*(1+$D1015)^2*Inputs!$B$19+Inputs!$B$30*(1+$E1015)^2*Inputs!$B$20+Inputs!$B$31*(1+$F1015)^2*Inputs!$B$21+Inputs!$B$22*(1+Inputs!$B$23)^2</f>
        <v>16144.447279157488</v>
      </c>
      <c r="T1015" s="36">
        <f>Inputs!$B$12*(1+$B1015)^3*$C1015+Inputs!$B$29*(1+$D1015)^3*Inputs!$B$19+Inputs!$B$30*(1+$E1015)^3*Inputs!$B$20+Inputs!$B$31*(1+$F1015)^3*Inputs!$B$21+Inputs!$B$22*(1+Inputs!$B$23)^3</f>
        <v>18952.732942730523</v>
      </c>
      <c r="U1015" s="36">
        <f>Inputs!$B$12*(1+$B1015)^4*$C1015+Inputs!$B$29*(1+$D1015)^4*Inputs!$B$19+Inputs!$B$30*(1+$E1015)^4*Inputs!$B$20+Inputs!$B$31*(1+$F1015)^4*Inputs!$B$21+Inputs!$B$22*(1+Inputs!$B$23)^4</f>
        <v>22702.046907365497</v>
      </c>
      <c r="V1015" s="35">
        <f>Inputs!$B$13/(Q1015*(1-$G1015))</f>
        <v>1.2513569778940141</v>
      </c>
      <c r="W1015" s="36">
        <f>Inputs!$B$13</f>
        <v>12660</v>
      </c>
      <c r="X1015" s="36">
        <f t="shared" si="153"/>
        <v>13721.56724179796</v>
      </c>
      <c r="Y1015" s="36">
        <f t="shared" si="154"/>
        <v>15148.526894903476</v>
      </c>
      <c r="Z1015" s="36">
        <f t="shared" si="155"/>
        <v>17040.278453498027</v>
      </c>
      <c r="AA1015" s="36">
        <f t="shared" si="156"/>
        <v>19520.923704053188</v>
      </c>
      <c r="AB1015" s="36">
        <f t="shared" si="157"/>
        <v>57465.758296128915</v>
      </c>
      <c r="AC1015" s="36">
        <f t="shared" si="158"/>
        <v>280097.18637095741</v>
      </c>
      <c r="AD1015" s="36">
        <f t="shared" si="159"/>
        <v>171324.52819255067</v>
      </c>
    </row>
    <row r="1016" spans="1:30" ht="14.25" customHeight="1" x14ac:dyDescent="0.25">
      <c r="A1016" s="16">
        <v>1000</v>
      </c>
      <c r="B1016" s="34">
        <v>0.26370522702771898</v>
      </c>
      <c r="C1016" s="34">
        <v>0.112769880891357</v>
      </c>
      <c r="D1016" s="34">
        <v>4.2289721193342997E-2</v>
      </c>
      <c r="E1016" s="34">
        <v>3.9895936725357302E-2</v>
      </c>
      <c r="F1016" s="34">
        <v>9.3030705781912398E-3</v>
      </c>
      <c r="G1016" s="34">
        <v>0.218906537352347</v>
      </c>
      <c r="H1016" s="35">
        <v>1.1460072323195001</v>
      </c>
      <c r="I1016" s="34">
        <v>9.7168949354909606E-2</v>
      </c>
      <c r="J1016" s="34">
        <v>2.5938562458645099E-2</v>
      </c>
      <c r="K1016" s="36">
        <f>Inputs!$B$12*(1+$B1016)^4</f>
        <v>153015.13077724792</v>
      </c>
      <c r="L1016" s="36">
        <f t="shared" si="150"/>
        <v>23433.67501743785</v>
      </c>
      <c r="M1016" s="36">
        <f t="shared" si="151"/>
        <v>277059.35225221963</v>
      </c>
      <c r="N1016" s="37">
        <f>M1016/Inputs!$B$6</f>
        <v>422.34657355521284</v>
      </c>
      <c r="O1016" s="38">
        <f>IF(N1016&gt;Inputs!$B$4,1,0)</f>
        <v>1</v>
      </c>
      <c r="P1016" s="34">
        <f t="shared" si="152"/>
        <v>7.1230386896264514E-2</v>
      </c>
      <c r="Q1016" s="36">
        <f>Inputs!$B$12*(1+$B1016)^0*$C1016+Inputs!$B$29*(1+$D1016)^0*Inputs!$B$19+Inputs!$B$30*(1+$E1016)^0*Inputs!$B$20+Inputs!$B$31*(1+$F1016)^0*Inputs!$B$21+Inputs!$B$22*(1+Inputs!$B$23)^0</f>
        <v>14788.236880908342</v>
      </c>
      <c r="R1016" s="36">
        <f>Inputs!$B$12*(1+$B1016)^1*$C1016+Inputs!$B$29*(1+$D1016)^1*Inputs!$B$19+Inputs!$B$30*(1+$E1016)^1*Inputs!$B$20+Inputs!$B$31*(1+$F1016)^1*Inputs!$B$21+Inputs!$B$22*(1+Inputs!$B$23)^1</f>
        <v>16785.15837837373</v>
      </c>
      <c r="S1016" s="36">
        <f>Inputs!$B$12*(1+$B1016)^2*$C1016+Inputs!$B$29*(1+$D1016)^2*Inputs!$B$19+Inputs!$B$30*(1+$E1016)^2*Inputs!$B$20+Inputs!$B$31*(1+$F1016)^2*Inputs!$B$21+Inputs!$B$22*(1+Inputs!$B$23)^2</f>
        <v>19260.819819660654</v>
      </c>
      <c r="T1016" s="36">
        <f>Inputs!$B$12*(1+$B1016)^3*$C1016+Inputs!$B$29*(1+$D1016)^3*Inputs!$B$19+Inputs!$B$30*(1+$E1016)^3*Inputs!$B$20+Inputs!$B$31*(1+$F1016)^3*Inputs!$B$21+Inputs!$B$22*(1+Inputs!$B$23)^3</f>
        <v>22339.651300469406</v>
      </c>
      <c r="U1016" s="36">
        <f>Inputs!$B$12*(1+$B1016)^4*$C1016+Inputs!$B$29*(1+$D1016)^4*Inputs!$B$19+Inputs!$B$30*(1+$E1016)^4*Inputs!$B$20+Inputs!$B$31*(1+$F1016)^4*Inputs!$B$21+Inputs!$B$22*(1+Inputs!$B$23)^4</f>
        <v>26178.818452476113</v>
      </c>
      <c r="V1016" s="35">
        <f>Inputs!$B$13/(Q1016*(1-$G1016))</f>
        <v>1.0960094635714885</v>
      </c>
      <c r="W1016" s="36">
        <f>Inputs!$B$13</f>
        <v>12660</v>
      </c>
      <c r="X1016" s="36">
        <f t="shared" si="153"/>
        <v>14533.413596726634</v>
      </c>
      <c r="Y1016" s="36">
        <f t="shared" si="154"/>
        <v>16865.010591051927</v>
      </c>
      <c r="Z1016" s="36">
        <f t="shared" si="155"/>
        <v>19778.980492498231</v>
      </c>
      <c r="AA1016" s="36">
        <f t="shared" si="156"/>
        <v>23433.67501743785</v>
      </c>
      <c r="AB1016" s="36">
        <f t="shared" si="157"/>
        <v>64769.657640858939</v>
      </c>
      <c r="AC1016" s="36">
        <f t="shared" si="158"/>
        <v>337517.62285842706</v>
      </c>
      <c r="AD1016" s="36">
        <f t="shared" si="159"/>
        <v>212289.69461136067</v>
      </c>
    </row>
    <row r="1017" spans="1:30" ht="14.25" customHeight="1" x14ac:dyDescent="0.25">
      <c r="A1017" s="16">
        <v>1001</v>
      </c>
      <c r="B1017" s="34">
        <v>0.27119781941072102</v>
      </c>
      <c r="C1017" s="34">
        <v>7.1877071688074806E-2</v>
      </c>
      <c r="D1017" s="34">
        <v>3.8377883550978702E-2</v>
      </c>
      <c r="E1017" s="34">
        <v>7.32903478146293E-2</v>
      </c>
      <c r="F1017" s="34">
        <v>1.1364456821471599E-2</v>
      </c>
      <c r="G1017" s="34">
        <v>0.175337607496487</v>
      </c>
      <c r="H1017" s="35">
        <v>1.0498638299746399</v>
      </c>
      <c r="I1017" s="34">
        <v>9.4660224564575707E-2</v>
      </c>
      <c r="J1017" s="34">
        <v>2.29718898074175E-2</v>
      </c>
      <c r="K1017" s="36">
        <f>Inputs!$B$12*(1+$B1017)^4</f>
        <v>156676.48051564003</v>
      </c>
      <c r="L1017" s="36">
        <f t="shared" si="150"/>
        <v>17801.07312179267</v>
      </c>
      <c r="M1017" s="36">
        <f t="shared" si="151"/>
        <v>218339.27711128266</v>
      </c>
      <c r="N1017" s="37">
        <f>M1017/Inputs!$B$6</f>
        <v>332.83426388915041</v>
      </c>
      <c r="O1017" s="38">
        <f>IF(N1017&gt;Inputs!$B$4,1,0)</f>
        <v>0</v>
      </c>
      <c r="P1017" s="34">
        <f t="shared" si="152"/>
        <v>7.1688334757158204E-2</v>
      </c>
      <c r="Q1017" s="36">
        <f>Inputs!$B$12*(1+$B1017)^0*$C1017+Inputs!$B$29*(1+$D1017)^0*Inputs!$B$19+Inputs!$B$30*(1+$E1017)^0*Inputs!$B$20+Inputs!$B$31*(1+$F1017)^0*Inputs!$B$21+Inputs!$B$22*(1+Inputs!$B$23)^0</f>
        <v>12334.66832871141</v>
      </c>
      <c r="R1017" s="36">
        <f>Inputs!$B$12*(1+$B1017)^1*$C1017+Inputs!$B$29*(1+$D1017)^1*Inputs!$B$19+Inputs!$B$30*(1+$E1017)^1*Inputs!$B$20+Inputs!$B$31*(1+$F1017)^1*Inputs!$B$21+Inputs!$B$22*(1+Inputs!$B$23)^1</f>
        <v>13797.112499606603</v>
      </c>
      <c r="S1017" s="36">
        <f>Inputs!$B$12*(1+$B1017)^2*$C1017+Inputs!$B$29*(1+$D1017)^2*Inputs!$B$19+Inputs!$B$30*(1+$E1017)^2*Inputs!$B$20+Inputs!$B$31*(1+$F1017)^2*Inputs!$B$21+Inputs!$B$22*(1+Inputs!$B$23)^2</f>
        <v>15593.598284988737</v>
      </c>
      <c r="T1017" s="36">
        <f>Inputs!$B$12*(1+$B1017)^3*$C1017+Inputs!$B$29*(1+$D1017)^3*Inputs!$B$19+Inputs!$B$30*(1+$E1017)^3*Inputs!$B$20+Inputs!$B$31*(1+$F1017)^3*Inputs!$B$21+Inputs!$B$22*(1+Inputs!$B$23)^3</f>
        <v>17811.265079176344</v>
      </c>
      <c r="U1017" s="36">
        <f>Inputs!$B$12*(1+$B1017)^4*$C1017+Inputs!$B$29*(1+$D1017)^4*Inputs!$B$19+Inputs!$B$30*(1+$E1017)^4*Inputs!$B$20+Inputs!$B$31*(1+$F1017)^4*Inputs!$B$21+Inputs!$B$22*(1+Inputs!$B$23)^4</f>
        <v>20560.658551933659</v>
      </c>
      <c r="V1017" s="35">
        <f>Inputs!$B$13/(Q1017*(1-$G1017))</f>
        <v>1.2446006972070018</v>
      </c>
      <c r="W1017" s="36">
        <f>Inputs!$B$13</f>
        <v>12660</v>
      </c>
      <c r="X1017" s="36">
        <f t="shared" si="153"/>
        <v>13607.089642400586</v>
      </c>
      <c r="Y1017" s="36">
        <f t="shared" si="154"/>
        <v>14752.780600622966</v>
      </c>
      <c r="Z1017" s="36">
        <f t="shared" si="155"/>
        <v>16135.781824988662</v>
      </c>
      <c r="AA1017" s="36">
        <f t="shared" si="156"/>
        <v>17801.07312179267</v>
      </c>
      <c r="AB1017" s="36">
        <f t="shared" si="157"/>
        <v>56730.589952030823</v>
      </c>
      <c r="AC1017" s="36">
        <f t="shared" si="158"/>
        <v>254016.18650629869</v>
      </c>
      <c r="AD1017" s="36">
        <f t="shared" si="159"/>
        <v>161608.68715925183</v>
      </c>
    </row>
    <row r="1018" spans="1:30" ht="14.25" customHeight="1" x14ac:dyDescent="0.25">
      <c r="A1018" s="16">
        <v>1002</v>
      </c>
      <c r="B1018" s="34">
        <v>0.356697585244592</v>
      </c>
      <c r="C1018" s="34">
        <v>7.7592340942403804E-2</v>
      </c>
      <c r="D1018" s="34">
        <v>3.2892274586112498E-2</v>
      </c>
      <c r="E1018" s="34">
        <v>2.4275950642940899E-2</v>
      </c>
      <c r="F1018" s="34">
        <v>1.3051690877614999E-2</v>
      </c>
      <c r="G1018" s="34">
        <v>0.18136762313528201</v>
      </c>
      <c r="H1018" s="35">
        <v>1.0442723545211301</v>
      </c>
      <c r="I1018" s="34">
        <v>9.1361716289317205E-2</v>
      </c>
      <c r="J1018" s="34">
        <v>2.7005006300725502E-2</v>
      </c>
      <c r="K1018" s="36">
        <f>Inputs!$B$12*(1+$B1018)^4</f>
        <v>203274.76067662242</v>
      </c>
      <c r="L1018" s="36">
        <f t="shared" si="150"/>
        <v>20905.875265334587</v>
      </c>
      <c r="M1018" s="36">
        <f t="shared" si="151"/>
        <v>277001.97240685701</v>
      </c>
      <c r="N1018" s="37">
        <f>M1018/Inputs!$B$6</f>
        <v>422.25910427874544</v>
      </c>
      <c r="O1018" s="38">
        <f>IF(N1018&gt;Inputs!$B$4,1,0)</f>
        <v>1</v>
      </c>
      <c r="P1018" s="34">
        <f t="shared" si="152"/>
        <v>6.4356709988591707E-2</v>
      </c>
      <c r="Q1018" s="36">
        <f>Inputs!$B$12*(1+$B1018)^0*$C1018+Inputs!$B$29*(1+$D1018)^0*Inputs!$B$19+Inputs!$B$30*(1+$E1018)^0*Inputs!$B$20+Inputs!$B$31*(1+$F1018)^0*Inputs!$B$21+Inputs!$B$22*(1+Inputs!$B$23)^0</f>
        <v>12677.58448397115</v>
      </c>
      <c r="R1018" s="36">
        <f>Inputs!$B$12*(1+$B1018)^1*$C1018+Inputs!$B$29*(1+$D1018)^1*Inputs!$B$19+Inputs!$B$30*(1+$E1018)^1*Inputs!$B$20+Inputs!$B$31*(1+$F1018)^1*Inputs!$B$21+Inputs!$B$22*(1+Inputs!$B$23)^1</f>
        <v>14497.551395814127</v>
      </c>
      <c r="S1018" s="36">
        <f>Inputs!$B$12*(1+$B1018)^2*$C1018+Inputs!$B$29*(1+$D1018)^2*Inputs!$B$19+Inputs!$B$30*(1+$E1018)^2*Inputs!$B$20+Inputs!$B$31*(1+$F1018)^2*Inputs!$B$21+Inputs!$B$22*(1+Inputs!$B$23)^2</f>
        <v>16913.604598155231</v>
      </c>
      <c r="T1018" s="36">
        <f>Inputs!$B$12*(1+$B1018)^3*$C1018+Inputs!$B$29*(1+$D1018)^3*Inputs!$B$19+Inputs!$B$30*(1+$E1018)^3*Inputs!$B$20+Inputs!$B$31*(1+$F1018)^3*Inputs!$B$21+Inputs!$B$22*(1+Inputs!$B$23)^3</f>
        <v>20137.131277488821</v>
      </c>
      <c r="U1018" s="36">
        <f>Inputs!$B$12*(1+$B1018)^4*$C1018+Inputs!$B$29*(1+$D1018)^4*Inputs!$B$19+Inputs!$B$30*(1+$E1018)^4*Inputs!$B$20+Inputs!$B$31*(1+$F1018)^4*Inputs!$B$21+Inputs!$B$22*(1+Inputs!$B$23)^4</f>
        <v>24454.886808576975</v>
      </c>
      <c r="V1018" s="35">
        <f>Inputs!$B$13/(Q1018*(1-$G1018))</f>
        <v>1.2198551816834615</v>
      </c>
      <c r="W1018" s="36">
        <f>Inputs!$B$13</f>
        <v>12660</v>
      </c>
      <c r="X1018" s="36">
        <f t="shared" si="153"/>
        <v>13956.481031803252</v>
      </c>
      <c r="Y1018" s="36">
        <f t="shared" si="154"/>
        <v>15674.582480260926</v>
      </c>
      <c r="Z1018" s="36">
        <f t="shared" si="155"/>
        <v>17938.349988530754</v>
      </c>
      <c r="AA1018" s="36">
        <f t="shared" si="156"/>
        <v>20905.875265334587</v>
      </c>
      <c r="AB1018" s="36">
        <f t="shared" si="157"/>
        <v>61523.689817809027</v>
      </c>
      <c r="AC1018" s="36">
        <f t="shared" si="158"/>
        <v>333616.16158444271</v>
      </c>
      <c r="AD1018" s="36">
        <f t="shared" si="159"/>
        <v>215478.28258904797</v>
      </c>
    </row>
    <row r="1019" spans="1:30" ht="14.25" customHeight="1" x14ac:dyDescent="0.25">
      <c r="A1019" s="16">
        <v>1003</v>
      </c>
      <c r="B1019" s="34">
        <v>0.18487489202281701</v>
      </c>
      <c r="C1019" s="34">
        <v>0.10699229330749099</v>
      </c>
      <c r="D1019" s="34">
        <v>2.81059228146129E-2</v>
      </c>
      <c r="E1019" s="34">
        <v>5.8819959771294499E-2</v>
      </c>
      <c r="F1019" s="34">
        <v>7.8747485249814706E-3</v>
      </c>
      <c r="G1019" s="34">
        <v>0.17385792475665601</v>
      </c>
      <c r="H1019" s="35">
        <v>1.04610680012061</v>
      </c>
      <c r="I1019" s="34">
        <v>9.4711376222706201E-2</v>
      </c>
      <c r="J1019" s="34">
        <v>1.57125223969946E-2</v>
      </c>
      <c r="K1019" s="36">
        <f>Inputs!$B$12*(1+$B1019)^4</f>
        <v>118260.91562867128</v>
      </c>
      <c r="L1019" s="36">
        <f t="shared" si="150"/>
        <v>18634.437725171043</v>
      </c>
      <c r="M1019" s="36">
        <f t="shared" si="151"/>
        <v>210623.86581611281</v>
      </c>
      <c r="N1019" s="37">
        <f>M1019/Inputs!$B$6</f>
        <v>321.0729661830988</v>
      </c>
      <c r="O1019" s="38">
        <f>IF(N1019&gt;Inputs!$B$4,1,0)</f>
        <v>0</v>
      </c>
      <c r="P1019" s="34">
        <f t="shared" si="152"/>
        <v>7.8998853825711604E-2</v>
      </c>
      <c r="Q1019" s="36">
        <f>Inputs!$B$12*(1+$B1019)^0*$C1019+Inputs!$B$29*(1+$D1019)^0*Inputs!$B$19+Inputs!$B$30*(1+$E1019)^0*Inputs!$B$20+Inputs!$B$31*(1+$F1019)^0*Inputs!$B$21+Inputs!$B$22*(1+Inputs!$B$23)^0</f>
        <v>14441.581625876381</v>
      </c>
      <c r="R1019" s="36">
        <f>Inputs!$B$12*(1+$B1019)^1*$C1019+Inputs!$B$29*(1+$D1019)^1*Inputs!$B$19+Inputs!$B$30*(1+$E1019)^1*Inputs!$B$20+Inputs!$B$31*(1+$F1019)^1*Inputs!$B$21+Inputs!$B$22*(1+Inputs!$B$23)^1</f>
        <v>15835.303593394077</v>
      </c>
      <c r="S1019" s="36">
        <f>Inputs!$B$12*(1+$B1019)^2*$C1019+Inputs!$B$29*(1+$D1019)^2*Inputs!$B$19+Inputs!$B$30*(1+$E1019)^2*Inputs!$B$20+Inputs!$B$31*(1+$F1019)^2*Inputs!$B$21+Inputs!$B$22*(1+Inputs!$B$23)^2</f>
        <v>17457.938043832863</v>
      </c>
      <c r="T1019" s="36">
        <f>Inputs!$B$12*(1+$B1019)^3*$C1019+Inputs!$B$29*(1+$D1019)^3*Inputs!$B$19+Inputs!$B$30*(1+$E1019)^3*Inputs!$B$20+Inputs!$B$31*(1+$F1019)^3*Inputs!$B$21+Inputs!$B$22*(1+Inputs!$B$23)^3</f>
        <v>19350.572879664447</v>
      </c>
      <c r="U1019" s="36">
        <f>Inputs!$B$12*(1+$B1019)^4*$C1019+Inputs!$B$29*(1+$D1019)^4*Inputs!$B$19+Inputs!$B$30*(1+$E1019)^4*Inputs!$B$20+Inputs!$B$31*(1+$F1019)^4*Inputs!$B$21+Inputs!$B$22*(1+Inputs!$B$23)^4</f>
        <v>21561.825474343568</v>
      </c>
      <c r="V1019" s="35">
        <f>Inputs!$B$13/(Q1019*(1-$G1019))</f>
        <v>1.0611192790885184</v>
      </c>
      <c r="W1019" s="36">
        <f>Inputs!$B$13</f>
        <v>12660</v>
      </c>
      <c r="X1019" s="36">
        <f t="shared" si="153"/>
        <v>13832.686749076633</v>
      </c>
      <c r="Y1019" s="36">
        <f t="shared" si="154"/>
        <v>15195.983943835266</v>
      </c>
      <c r="Z1019" s="36">
        <f t="shared" si="155"/>
        <v>16783.399191507677</v>
      </c>
      <c r="AA1019" s="36">
        <f t="shared" si="156"/>
        <v>18634.437725171043</v>
      </c>
      <c r="AB1019" s="36">
        <f t="shared" si="157"/>
        <v>58229.765987006715</v>
      </c>
      <c r="AC1019" s="36">
        <f t="shared" si="158"/>
        <v>239588.68804654712</v>
      </c>
      <c r="AD1019" s="36">
        <f t="shared" si="159"/>
        <v>152394.0998291061</v>
      </c>
    </row>
    <row r="1020" spans="1:30" ht="14.25" customHeight="1" x14ac:dyDescent="0.25">
      <c r="A1020" s="16">
        <v>1004</v>
      </c>
      <c r="B1020" s="34">
        <v>0.30409086211484898</v>
      </c>
      <c r="C1020" s="34">
        <v>6.2455963440675499E-2</v>
      </c>
      <c r="D1020" s="34">
        <v>3.9091586284137399E-2</v>
      </c>
      <c r="E1020" s="34">
        <v>4.2386904656455698E-2</v>
      </c>
      <c r="F1020" s="34">
        <v>1.2350179922442099E-2</v>
      </c>
      <c r="G1020" s="34">
        <v>0.18795169245215401</v>
      </c>
      <c r="H1020" s="35">
        <v>1.00693473241197</v>
      </c>
      <c r="I1020" s="34">
        <v>9.7940314523973296E-2</v>
      </c>
      <c r="J1020" s="34">
        <v>2.25875921596842E-2</v>
      </c>
      <c r="K1020" s="36">
        <f>Inputs!$B$12*(1+$B1020)^4</f>
        <v>173533.23281960629</v>
      </c>
      <c r="L1020" s="36">
        <f t="shared" si="150"/>
        <v>16189.224011820525</v>
      </c>
      <c r="M1020" s="36">
        <f t="shared" si="151"/>
        <v>191346.72102204943</v>
      </c>
      <c r="N1020" s="37">
        <f>M1020/Inputs!$B$6</f>
        <v>291.68707472873388</v>
      </c>
      <c r="O1020" s="38">
        <f>IF(N1020&gt;Inputs!$B$4,1,0)</f>
        <v>0</v>
      </c>
      <c r="P1020" s="34">
        <f t="shared" si="152"/>
        <v>7.5352722364289096E-2</v>
      </c>
      <c r="Q1020" s="36">
        <f>Inputs!$B$12*(1+$B1020)^0*$C1020+Inputs!$B$29*(1+$D1020)^0*Inputs!$B$19+Inputs!$B$30*(1+$E1020)^0*Inputs!$B$20+Inputs!$B$31*(1+$F1020)^0*Inputs!$B$21+Inputs!$B$22*(1+Inputs!$B$23)^0</f>
        <v>11769.40183386745</v>
      </c>
      <c r="R1020" s="36">
        <f>Inputs!$B$12*(1+$B1020)^1*$C1020+Inputs!$B$29*(1+$D1020)^1*Inputs!$B$19+Inputs!$B$30*(1+$E1020)^1*Inputs!$B$20+Inputs!$B$31*(1+$F1020)^1*Inputs!$B$21+Inputs!$B$22*(1+Inputs!$B$23)^1</f>
        <v>13131.034592987087</v>
      </c>
      <c r="S1020" s="36">
        <f>Inputs!$B$12*(1+$B1020)^2*$C1020+Inputs!$B$29*(1+$D1020)^2*Inputs!$B$19+Inputs!$B$30*(1+$E1020)^2*Inputs!$B$20+Inputs!$B$31*(1+$F1020)^2*Inputs!$B$21+Inputs!$B$22*(1+Inputs!$B$23)^2</f>
        <v>14847.35979972058</v>
      </c>
      <c r="T1020" s="36">
        <f>Inputs!$B$12*(1+$B1020)^3*$C1020+Inputs!$B$29*(1+$D1020)^3*Inputs!$B$19+Inputs!$B$30*(1+$E1020)^3*Inputs!$B$20+Inputs!$B$31*(1+$F1020)^3*Inputs!$B$21+Inputs!$B$22*(1+Inputs!$B$23)^3</f>
        <v>17024.086528723841</v>
      </c>
      <c r="U1020" s="36">
        <f>Inputs!$B$12*(1+$B1020)^4*$C1020+Inputs!$B$29*(1+$D1020)^4*Inputs!$B$19+Inputs!$B$30*(1+$E1020)^4*Inputs!$B$20+Inputs!$B$31*(1+$F1020)^4*Inputs!$B$21+Inputs!$B$22*(1+Inputs!$B$23)^4</f>
        <v>19798.981307096601</v>
      </c>
      <c r="V1020" s="35">
        <f>Inputs!$B$13/(Q1020*(1-$G1020))</f>
        <v>1.3246387311473931</v>
      </c>
      <c r="W1020" s="36">
        <f>Inputs!$B$13</f>
        <v>12660</v>
      </c>
      <c r="X1020" s="36">
        <f t="shared" si="153"/>
        <v>13277.746212813694</v>
      </c>
      <c r="Y1020" s="36">
        <f t="shared" si="154"/>
        <v>14055.626454200104</v>
      </c>
      <c r="Z1020" s="36">
        <f t="shared" si="155"/>
        <v>15018.264287179853</v>
      </c>
      <c r="AA1020" s="36">
        <f t="shared" si="156"/>
        <v>16189.224011820525</v>
      </c>
      <c r="AB1020" s="36">
        <f t="shared" si="157"/>
        <v>53646.71972810119</v>
      </c>
      <c r="AC1020" s="36">
        <f t="shared" si="158"/>
        <v>219698.75913901863</v>
      </c>
      <c r="AD1020" s="36">
        <f t="shared" si="159"/>
        <v>137700.00129394824</v>
      </c>
    </row>
    <row r="1021" spans="1:30" ht="14.25" customHeight="1" x14ac:dyDescent="0.25">
      <c r="A1021" s="16">
        <v>1005</v>
      </c>
      <c r="B1021" s="34">
        <v>0.43514352225993602</v>
      </c>
      <c r="C1021" s="34">
        <v>7.6693829078877201E-2</v>
      </c>
      <c r="D1021" s="34">
        <v>3.8360777414239697E-2</v>
      </c>
      <c r="E1021" s="34">
        <v>2.52670189666396E-2</v>
      </c>
      <c r="F1021" s="34">
        <v>9.6226731538378001E-3</v>
      </c>
      <c r="G1021" s="34">
        <v>0.177833325517045</v>
      </c>
      <c r="H1021" s="35">
        <v>1.06811994692951</v>
      </c>
      <c r="I1021" s="34">
        <v>9.2525844966575593E-2</v>
      </c>
      <c r="J1021" s="34">
        <v>2.1843525311586998E-2</v>
      </c>
      <c r="K1021" s="36">
        <f>Inputs!$B$12*(1+$B1021)^4</f>
        <v>254526.25687781873</v>
      </c>
      <c r="L1021" s="36">
        <f t="shared" si="150"/>
        <v>24790.589434247366</v>
      </c>
      <c r="M1021" s="36">
        <f t="shared" si="151"/>
        <v>296794.39307396347</v>
      </c>
      <c r="N1021" s="37">
        <f>M1021/Inputs!$B$6</f>
        <v>452.43047724689552</v>
      </c>
      <c r="O1021" s="38">
        <f>IF(N1021&gt;Inputs!$B$4,1,0)</f>
        <v>1</v>
      </c>
      <c r="P1021" s="34">
        <f t="shared" si="152"/>
        <v>7.0682319654988598E-2</v>
      </c>
      <c r="Q1021" s="36">
        <f>Inputs!$B$12*(1+$B1021)^0*$C1021+Inputs!$B$29*(1+$D1021)^0*Inputs!$B$19+Inputs!$B$30*(1+$E1021)^0*Inputs!$B$20+Inputs!$B$31*(1+$F1021)^0*Inputs!$B$21+Inputs!$B$22*(1+Inputs!$B$23)^0</f>
        <v>12623.673772159553</v>
      </c>
      <c r="R1021" s="36">
        <f>Inputs!$B$12*(1+$B1021)^1*$C1021+Inputs!$B$29*(1+$D1021)^1*Inputs!$B$19+Inputs!$B$30*(1+$E1021)^1*Inputs!$B$20+Inputs!$B$31*(1+$F1021)^1*Inputs!$B$21+Inputs!$B$22*(1+Inputs!$B$23)^1</f>
        <v>14790.442590094885</v>
      </c>
      <c r="S1021" s="36">
        <f>Inputs!$B$12*(1+$B1021)^2*$C1021+Inputs!$B$29*(1+$D1021)^2*Inputs!$B$19+Inputs!$B$30*(1+$E1021)^2*Inputs!$B$20+Inputs!$B$31*(1+$F1021)^2*Inputs!$B$21+Inputs!$B$22*(1+Inputs!$B$23)^2</f>
        <v>17833.3343518662</v>
      </c>
      <c r="T1021" s="36">
        <f>Inputs!$B$12*(1+$B1021)^3*$C1021+Inputs!$B$29*(1+$D1021)^3*Inputs!$B$19+Inputs!$B$30*(1+$E1021)^3*Inputs!$B$20+Inputs!$B$31*(1+$F1021)^3*Inputs!$B$21+Inputs!$B$22*(1+Inputs!$B$23)^3</f>
        <v>22131.666100548828</v>
      </c>
      <c r="U1021" s="36">
        <f>Inputs!$B$12*(1+$B1021)^4*$C1021+Inputs!$B$29*(1+$D1021)^4*Inputs!$B$19+Inputs!$B$30*(1+$E1021)^4*Inputs!$B$20+Inputs!$B$31*(1+$F1021)^4*Inputs!$B$21+Inputs!$B$22*(1+Inputs!$B$23)^4</f>
        <v>28229.745196471082</v>
      </c>
      <c r="V1021" s="35">
        <f>Inputs!$B$13/(Q1021*(1-$G1021))</f>
        <v>1.2197984403787963</v>
      </c>
      <c r="W1021" s="36">
        <f>Inputs!$B$13</f>
        <v>12660</v>
      </c>
      <c r="X1021" s="36">
        <f t="shared" si="153"/>
        <v>14371.8934257368</v>
      </c>
      <c r="Y1021" s="36">
        <f t="shared" si="154"/>
        <v>16772.699038125695</v>
      </c>
      <c r="Z1021" s="36">
        <f t="shared" si="155"/>
        <v>20125.405678230862</v>
      </c>
      <c r="AA1021" s="36">
        <f t="shared" si="156"/>
        <v>24790.589434247366</v>
      </c>
      <c r="AB1021" s="36">
        <f t="shared" si="157"/>
        <v>66543.21597458754</v>
      </c>
      <c r="AC1021" s="36">
        <f t="shared" si="158"/>
        <v>358393.77408230869</v>
      </c>
      <c r="AD1021" s="36">
        <f t="shared" si="159"/>
        <v>230251.1770993759</v>
      </c>
    </row>
    <row r="1022" spans="1:30" ht="14.25" customHeight="1" x14ac:dyDescent="0.25">
      <c r="A1022" s="16">
        <v>1006</v>
      </c>
      <c r="B1022" s="34">
        <v>0.196289148603709</v>
      </c>
      <c r="C1022" s="34">
        <v>0.112663268824645</v>
      </c>
      <c r="D1022" s="34">
        <v>1.5713720243203E-2</v>
      </c>
      <c r="E1022" s="34">
        <v>6.8466390915849801E-2</v>
      </c>
      <c r="F1022" s="34">
        <v>3.2696471153985301E-2</v>
      </c>
      <c r="G1022" s="34">
        <v>0.18957048227623899</v>
      </c>
      <c r="H1022" s="35">
        <v>1.0421365578856301</v>
      </c>
      <c r="I1022" s="34">
        <v>9.5822060118316593E-2</v>
      </c>
      <c r="J1022" s="34">
        <v>2.3320781541165601E-2</v>
      </c>
      <c r="K1022" s="36">
        <f>Inputs!$B$12*(1+$B1022)^4</f>
        <v>122884.15958825027</v>
      </c>
      <c r="L1022" s="36">
        <f t="shared" si="150"/>
        <v>19570.034716759721</v>
      </c>
      <c r="M1022" s="36">
        <f t="shared" si="151"/>
        <v>234324.5686017616</v>
      </c>
      <c r="N1022" s="37">
        <f>M1022/Inputs!$B$6</f>
        <v>357.20208628317317</v>
      </c>
      <c r="O1022" s="38">
        <f>IF(N1022&gt;Inputs!$B$4,1,0)</f>
        <v>0</v>
      </c>
      <c r="P1022" s="34">
        <f t="shared" si="152"/>
        <v>7.2501278577150996E-2</v>
      </c>
      <c r="Q1022" s="36">
        <f>Inputs!$B$12*(1+$B1022)^0*$C1022+Inputs!$B$29*(1+$D1022)^0*Inputs!$B$19+Inputs!$B$30*(1+$E1022)^0*Inputs!$B$20+Inputs!$B$31*(1+$F1022)^0*Inputs!$B$21+Inputs!$B$22*(1+Inputs!$B$23)^0</f>
        <v>14781.840156905622</v>
      </c>
      <c r="R1022" s="36">
        <f>Inputs!$B$12*(1+$B1022)^1*$C1022+Inputs!$B$29*(1+$D1022)^1*Inputs!$B$19+Inputs!$B$30*(1+$E1022)^1*Inputs!$B$20+Inputs!$B$31*(1+$F1022)^1*Inputs!$B$21+Inputs!$B$22*(1+Inputs!$B$23)^1</f>
        <v>16410.979884309269</v>
      </c>
      <c r="S1022" s="36">
        <f>Inputs!$B$12*(1+$B1022)^2*$C1022+Inputs!$B$29*(1+$D1022)^2*Inputs!$B$19+Inputs!$B$30*(1+$E1022)^2*Inputs!$B$20+Inputs!$B$31*(1+$F1022)^2*Inputs!$B$21+Inputs!$B$22*(1+Inputs!$B$23)^2</f>
        <v>18315.907276513386</v>
      </c>
      <c r="T1022" s="36">
        <f>Inputs!$B$12*(1+$B1022)^3*$C1022+Inputs!$B$29*(1+$D1022)^3*Inputs!$B$19+Inputs!$B$30*(1+$E1022)^3*Inputs!$B$20+Inputs!$B$31*(1+$F1022)^3*Inputs!$B$21+Inputs!$B$22*(1+Inputs!$B$23)^3</f>
        <v>20548.66017737193</v>
      </c>
      <c r="U1022" s="36">
        <f>Inputs!$B$12*(1+$B1022)^4*$C1022+Inputs!$B$29*(1+$D1022)^4*Inputs!$B$19+Inputs!$B$30*(1+$E1022)^4*Inputs!$B$20+Inputs!$B$31*(1+$F1022)^4*Inputs!$B$21+Inputs!$B$22*(1+Inputs!$B$23)^4</f>
        <v>23171.37012030388</v>
      </c>
      <c r="V1022" s="35">
        <f>Inputs!$B$13/(Q1022*(1-$G1022))</f>
        <v>1.0567930617186108</v>
      </c>
      <c r="W1022" s="36">
        <f>Inputs!$B$13</f>
        <v>12660</v>
      </c>
      <c r="X1022" s="36">
        <f t="shared" si="153"/>
        <v>14006.554304405641</v>
      </c>
      <c r="Y1022" s="36">
        <f t="shared" si="154"/>
        <v>15577.995265299709</v>
      </c>
      <c r="Z1022" s="36">
        <f t="shared" si="155"/>
        <v>17415.970572323378</v>
      </c>
      <c r="AA1022" s="36">
        <f t="shared" si="156"/>
        <v>19570.034716759721</v>
      </c>
      <c r="AB1022" s="36">
        <f t="shared" si="157"/>
        <v>59518.087952960763</v>
      </c>
      <c r="AC1022" s="36">
        <f t="shared" si="158"/>
        <v>276221.65586819994</v>
      </c>
      <c r="AD1022" s="36">
        <f t="shared" si="159"/>
        <v>174806.48064880082</v>
      </c>
    </row>
    <row r="1023" spans="1:30" ht="14.25" customHeight="1" x14ac:dyDescent="0.25">
      <c r="A1023" s="16">
        <v>1007</v>
      </c>
      <c r="B1023" s="34">
        <v>0.38062185285175099</v>
      </c>
      <c r="C1023" s="34">
        <v>7.2082192968244904E-2</v>
      </c>
      <c r="D1023" s="34">
        <v>4.0680022032351201E-2</v>
      </c>
      <c r="E1023" s="34">
        <v>4.4473218986092099E-2</v>
      </c>
      <c r="F1023" s="34">
        <v>-8.0817019566288492E-3</v>
      </c>
      <c r="G1023" s="34">
        <v>0.18430627759059701</v>
      </c>
      <c r="H1023" s="35">
        <v>1.1662301171032501</v>
      </c>
      <c r="I1023" s="34">
        <v>9.7347325427332099E-2</v>
      </c>
      <c r="J1023" s="34">
        <v>1.9130528696837901E-2</v>
      </c>
      <c r="K1023" s="36">
        <f>Inputs!$B$12*(1+$B1023)^4</f>
        <v>217996.85257192401</v>
      </c>
      <c r="L1023" s="36">
        <f t="shared" si="150"/>
        <v>23164.418507335144</v>
      </c>
      <c r="M1023" s="36">
        <f t="shared" si="151"/>
        <v>253255.22226126879</v>
      </c>
      <c r="N1023" s="37">
        <f>M1023/Inputs!$B$6</f>
        <v>386.05979003242192</v>
      </c>
      <c r="O1023" s="38">
        <f>IF(N1023&gt;Inputs!$B$4,1,0)</f>
        <v>0</v>
      </c>
      <c r="P1023" s="34">
        <f t="shared" si="152"/>
        <v>7.8216796730494198E-2</v>
      </c>
      <c r="Q1023" s="36">
        <f>Inputs!$B$12*(1+$B1023)^0*$C1023+Inputs!$B$29*(1+$D1023)^0*Inputs!$B$19+Inputs!$B$30*(1+$E1023)^0*Inputs!$B$20+Inputs!$B$31*(1+$F1023)^0*Inputs!$B$21+Inputs!$B$22*(1+Inputs!$B$23)^0</f>
        <v>12346.975605521617</v>
      </c>
      <c r="R1023" s="36">
        <f>Inputs!$B$12*(1+$B1023)^1*$C1023+Inputs!$B$29*(1+$D1023)^1*Inputs!$B$19+Inputs!$B$30*(1+$E1023)^1*Inputs!$B$20+Inputs!$B$31*(1+$F1023)^1*Inputs!$B$21+Inputs!$B$22*(1+Inputs!$B$23)^1</f>
        <v>14133.504349703107</v>
      </c>
      <c r="S1023" s="36">
        <f>Inputs!$B$12*(1+$B1023)^2*$C1023+Inputs!$B$29*(1+$D1023)^2*Inputs!$B$19+Inputs!$B$30*(1+$E1023)^2*Inputs!$B$20+Inputs!$B$31*(1+$F1023)^2*Inputs!$B$21+Inputs!$B$22*(1+Inputs!$B$23)^2</f>
        <v>16555.247788256951</v>
      </c>
      <c r="T1023" s="36">
        <f>Inputs!$B$12*(1+$B1023)^3*$C1023+Inputs!$B$29*(1+$D1023)^3*Inputs!$B$19+Inputs!$B$30*(1+$E1023)^3*Inputs!$B$20+Inputs!$B$31*(1+$F1023)^3*Inputs!$B$21+Inputs!$B$22*(1+Inputs!$B$23)^3</f>
        <v>19851.068959098448</v>
      </c>
      <c r="U1023" s="36">
        <f>Inputs!$B$12*(1+$B1023)^4*$C1023+Inputs!$B$29*(1+$D1023)^4*Inputs!$B$19+Inputs!$B$30*(1+$E1023)^4*Inputs!$B$20+Inputs!$B$31*(1+$F1023)^4*Inputs!$B$21+Inputs!$B$22*(1+Inputs!$B$23)^4</f>
        <v>24350.620373198191</v>
      </c>
      <c r="V1023" s="35">
        <f>Inputs!$B$13/(Q1023*(1-$G1023))</f>
        <v>1.2570310217927134</v>
      </c>
      <c r="W1023" s="36">
        <f>Inputs!$B$13</f>
        <v>12660</v>
      </c>
      <c r="X1023" s="36">
        <f t="shared" si="153"/>
        <v>14230.119308696971</v>
      </c>
      <c r="Y1023" s="36">
        <f t="shared" si="154"/>
        <v>16361.873378407268</v>
      </c>
      <c r="Z1023" s="36">
        <f t="shared" si="155"/>
        <v>19251.626574989878</v>
      </c>
      <c r="AA1023" s="36">
        <f t="shared" si="156"/>
        <v>23164.418507335144</v>
      </c>
      <c r="AB1023" s="36">
        <f t="shared" si="157"/>
        <v>63571.24790161891</v>
      </c>
      <c r="AC1023" s="36">
        <f t="shared" si="158"/>
        <v>301822.20529534237</v>
      </c>
      <c r="AD1023" s="36">
        <f t="shared" si="159"/>
        <v>189683.97435964987</v>
      </c>
    </row>
    <row r="1024" spans="1:30" ht="14.25" customHeight="1" x14ac:dyDescent="0.25">
      <c r="A1024" s="16">
        <v>1008</v>
      </c>
      <c r="B1024" s="34">
        <v>0.47070350587402998</v>
      </c>
      <c r="C1024" s="34">
        <v>6.6749114608290402E-2</v>
      </c>
      <c r="D1024" s="34">
        <v>1.18912823271058E-2</v>
      </c>
      <c r="E1024" s="34">
        <v>6.1718721636278798E-2</v>
      </c>
      <c r="F1024" s="34">
        <v>1.5078663973872201E-2</v>
      </c>
      <c r="G1024" s="34">
        <v>0.21313764803771301</v>
      </c>
      <c r="H1024" s="35">
        <v>0.98797251178164802</v>
      </c>
      <c r="I1024" s="34">
        <v>9.9964459822062299E-2</v>
      </c>
      <c r="J1024" s="34">
        <v>3.24697692913671E-2</v>
      </c>
      <c r="K1024" s="36">
        <f>Inputs!$B$12*(1+$B1024)^4</f>
        <v>280706.04235487699</v>
      </c>
      <c r="L1024" s="36">
        <f t="shared" si="150"/>
        <v>21446.788831246315</v>
      </c>
      <c r="M1024" s="36">
        <f t="shared" si="151"/>
        <v>264133.5164951036</v>
      </c>
      <c r="N1024" s="37">
        <f>M1024/Inputs!$B$6</f>
        <v>402.64255563277987</v>
      </c>
      <c r="O1024" s="38">
        <f>IF(N1024&gt;Inputs!$B$4,1,0)</f>
        <v>1</v>
      </c>
      <c r="P1024" s="34">
        <f t="shared" si="152"/>
        <v>6.7494690530695206E-2</v>
      </c>
      <c r="Q1024" s="36">
        <f>Inputs!$B$12*(1+$B1024)^0*$C1024+Inputs!$B$29*(1+$D1024)^0*Inputs!$B$19+Inputs!$B$30*(1+$E1024)^0*Inputs!$B$20+Inputs!$B$31*(1+$F1024)^0*Inputs!$B$21+Inputs!$B$22*(1+Inputs!$B$23)^0</f>
        <v>12026.990903924347</v>
      </c>
      <c r="R1024" s="36">
        <f>Inputs!$B$12*(1+$B1024)^1*$C1024+Inputs!$B$29*(1+$D1024)^1*Inputs!$B$19+Inputs!$B$30*(1+$E1024)^1*Inputs!$B$20+Inputs!$B$31*(1+$F1024)^1*Inputs!$B$21+Inputs!$B$22*(1+Inputs!$B$23)^1</f>
        <v>14105.342517692057</v>
      </c>
      <c r="S1024" s="36">
        <f>Inputs!$B$12*(1+$B1024)^2*$C1024+Inputs!$B$29*(1+$D1024)^2*Inputs!$B$19+Inputs!$B$30*(1+$E1024)^2*Inputs!$B$20+Inputs!$B$31*(1+$F1024)^2*Inputs!$B$21+Inputs!$B$22*(1+Inputs!$B$23)^2</f>
        <v>17080.022153712656</v>
      </c>
      <c r="T1024" s="36">
        <f>Inputs!$B$12*(1+$B1024)^3*$C1024+Inputs!$B$29*(1+$D1024)^3*Inputs!$B$19+Inputs!$B$30*(1+$E1024)^3*Inputs!$B$20+Inputs!$B$31*(1+$F1024)^3*Inputs!$B$21+Inputs!$B$22*(1+Inputs!$B$23)^3</f>
        <v>21369.254457657727</v>
      </c>
      <c r="U1024" s="36">
        <f>Inputs!$B$12*(1+$B1024)^4*$C1024+Inputs!$B$29*(1+$D1024)^4*Inputs!$B$19+Inputs!$B$30*(1+$E1024)^4*Inputs!$B$20+Inputs!$B$31*(1+$F1024)^4*Inputs!$B$21+Inputs!$B$22*(1+Inputs!$B$23)^4</f>
        <v>27587.900284338688</v>
      </c>
      <c r="V1024" s="35">
        <f>Inputs!$B$13/(Q1024*(1-$G1024))</f>
        <v>1.3377592312467717</v>
      </c>
      <c r="W1024" s="36">
        <f>Inputs!$B$13</f>
        <v>12660</v>
      </c>
      <c r="X1024" s="36">
        <f t="shared" si="153"/>
        <v>13877.172732085159</v>
      </c>
      <c r="Y1024" s="36">
        <f t="shared" si="154"/>
        <v>15628.482870459671</v>
      </c>
      <c r="Z1024" s="36">
        <f t="shared" si="155"/>
        <v>18082.810024699262</v>
      </c>
      <c r="AA1024" s="36">
        <f t="shared" si="156"/>
        <v>21446.788831246315</v>
      </c>
      <c r="AB1024" s="36">
        <f t="shared" si="157"/>
        <v>60393.309228386453</v>
      </c>
      <c r="AC1024" s="36">
        <f t="shared" si="158"/>
        <v>328072.63715902652</v>
      </c>
      <c r="AD1024" s="36">
        <f t="shared" si="159"/>
        <v>203740.20726671716</v>
      </c>
    </row>
    <row r="1025" spans="1:30" ht="14.25" customHeight="1" x14ac:dyDescent="0.25">
      <c r="A1025" s="16">
        <v>1009</v>
      </c>
      <c r="B1025" s="34">
        <v>0.310187091618078</v>
      </c>
      <c r="C1025" s="34">
        <v>6.8421435524654295E-2</v>
      </c>
      <c r="D1025" s="34">
        <v>3.00163887403696E-2</v>
      </c>
      <c r="E1025" s="34">
        <v>6.0855795591430402E-2</v>
      </c>
      <c r="F1025" s="34">
        <v>1.6578934480909101E-4</v>
      </c>
      <c r="G1025" s="34">
        <v>0.19366915893389</v>
      </c>
      <c r="H1025" s="35">
        <v>0.95875109899772704</v>
      </c>
      <c r="I1025" s="34">
        <v>8.9778888896384898E-2</v>
      </c>
      <c r="J1025" s="34">
        <v>2.4673547489778801E-2</v>
      </c>
      <c r="K1025" s="36">
        <f>Inputs!$B$12*(1+$B1025)^4</f>
        <v>176800.91798280779</v>
      </c>
      <c r="L1025" s="36">
        <f t="shared" si="150"/>
        <v>16170.125597398679</v>
      </c>
      <c r="M1025" s="36">
        <f t="shared" si="151"/>
        <v>220352.10460225638</v>
      </c>
      <c r="N1025" s="37">
        <f>M1025/Inputs!$B$6</f>
        <v>335.90259847904935</v>
      </c>
      <c r="O1025" s="38">
        <f>IF(N1025&gt;Inputs!$B$4,1,0)</f>
        <v>0</v>
      </c>
      <c r="P1025" s="34">
        <f t="shared" si="152"/>
        <v>6.5105341406606093E-2</v>
      </c>
      <c r="Q1025" s="36">
        <f>Inputs!$B$12*(1+$B1025)^0*$C1025+Inputs!$B$29*(1+$D1025)^0*Inputs!$B$19+Inputs!$B$30*(1+$E1025)^0*Inputs!$B$20+Inputs!$B$31*(1+$F1025)^0*Inputs!$B$21+Inputs!$B$22*(1+Inputs!$B$23)^0</f>
        <v>12127.330158906181</v>
      </c>
      <c r="R1025" s="36">
        <f>Inputs!$B$12*(1+$B1025)^1*$C1025+Inputs!$B$29*(1+$D1025)^1*Inputs!$B$19+Inputs!$B$30*(1+$E1025)^1*Inputs!$B$20+Inputs!$B$31*(1+$F1025)^1*Inputs!$B$21+Inputs!$B$22*(1+Inputs!$B$23)^1</f>
        <v>13584.270496948036</v>
      </c>
      <c r="S1025" s="36">
        <f>Inputs!$B$12*(1+$B1025)^2*$C1025+Inputs!$B$29*(1+$D1025)^2*Inputs!$B$19+Inputs!$B$30*(1+$E1025)^2*Inputs!$B$20+Inputs!$B$31*(1+$F1025)^2*Inputs!$B$21+Inputs!$B$22*(1+Inputs!$B$23)^2</f>
        <v>15446.404229462463</v>
      </c>
      <c r="T1025" s="36">
        <f>Inputs!$B$12*(1+$B1025)^3*$C1025+Inputs!$B$29*(1+$D1025)^3*Inputs!$B$19+Inputs!$B$30*(1+$E1025)^3*Inputs!$B$20+Inputs!$B$31*(1+$F1025)^3*Inputs!$B$21+Inputs!$B$22*(1+Inputs!$B$23)^3</f>
        <v>17836.846377623551</v>
      </c>
      <c r="U1025" s="36">
        <f>Inputs!$B$12*(1+$B1025)^4*$C1025+Inputs!$B$29*(1+$D1025)^4*Inputs!$B$19+Inputs!$B$30*(1+$E1025)^4*Inputs!$B$20+Inputs!$B$31*(1+$F1025)^4*Inputs!$B$21+Inputs!$B$22*(1+Inputs!$B$23)^4</f>
        <v>20916.75199541964</v>
      </c>
      <c r="V1025" s="35">
        <f>Inputs!$B$13/(Q1025*(1-$G1025))</f>
        <v>1.2946585186440889</v>
      </c>
      <c r="W1025" s="36">
        <f>Inputs!$B$13</f>
        <v>12660</v>
      </c>
      <c r="X1025" s="36">
        <f t="shared" si="153"/>
        <v>13261.100215247165</v>
      </c>
      <c r="Y1025" s="36">
        <f t="shared" si="154"/>
        <v>14033.009372048506</v>
      </c>
      <c r="Z1025" s="36">
        <f t="shared" si="155"/>
        <v>14996.929837811025</v>
      </c>
      <c r="AA1025" s="36">
        <f t="shared" si="156"/>
        <v>16170.125597398679</v>
      </c>
      <c r="AB1025" s="36">
        <f t="shared" si="157"/>
        <v>54778.789355263907</v>
      </c>
      <c r="AC1025" s="36">
        <f t="shared" si="158"/>
        <v>254496.78323260514</v>
      </c>
      <c r="AD1025" s="36">
        <f t="shared" si="159"/>
        <v>165573.31524699248</v>
      </c>
    </row>
    <row r="1026" spans="1:30" ht="14.25" customHeight="1" x14ac:dyDescent="0.25">
      <c r="A1026" s="16">
        <v>1010</v>
      </c>
      <c r="B1026" s="34">
        <v>0.37241187341269</v>
      </c>
      <c r="C1026" s="34">
        <v>7.9682911518360003E-2</v>
      </c>
      <c r="D1026" s="34">
        <v>3.4724464156440697E-2</v>
      </c>
      <c r="E1026" s="34">
        <v>1.55437013064798E-2</v>
      </c>
      <c r="F1026" s="34">
        <v>8.0788085900147504E-3</v>
      </c>
      <c r="G1026" s="34">
        <v>0.194368219634932</v>
      </c>
      <c r="H1026" s="35">
        <v>1.0257031895944799</v>
      </c>
      <c r="I1026" s="34">
        <v>0.10293767726764499</v>
      </c>
      <c r="J1026" s="34">
        <v>2.9641047622310901E-2</v>
      </c>
      <c r="K1026" s="36">
        <f>Inputs!$B$12*(1+$B1026)^4</f>
        <v>212857.57846357476</v>
      </c>
      <c r="L1026" s="36">
        <f t="shared" si="150"/>
        <v>21058.817421713309</v>
      </c>
      <c r="M1026" s="36">
        <f t="shared" si="151"/>
        <v>240935.65000575111</v>
      </c>
      <c r="N1026" s="37">
        <f>M1026/Inputs!$B$6</f>
        <v>367.27995427705963</v>
      </c>
      <c r="O1026" s="38">
        <f>IF(N1026&gt;Inputs!$B$4,1,0)</f>
        <v>0</v>
      </c>
      <c r="P1026" s="34">
        <f t="shared" si="152"/>
        <v>7.3296629645334094E-2</v>
      </c>
      <c r="Q1026" s="36">
        <f>Inputs!$B$12*(1+$B1026)^0*$C1026+Inputs!$B$29*(1+$D1026)^0*Inputs!$B$19+Inputs!$B$30*(1+$E1026)^0*Inputs!$B$20+Inputs!$B$31*(1+$F1026)^0*Inputs!$B$21+Inputs!$B$22*(1+Inputs!$B$23)^0</f>
        <v>12803.018718528521</v>
      </c>
      <c r="R1026" s="36">
        <f>Inputs!$B$12*(1+$B1026)^1*$C1026+Inputs!$B$29*(1+$D1026)^1*Inputs!$B$19+Inputs!$B$30*(1+$E1026)^1*Inputs!$B$20+Inputs!$B$31*(1+$F1026)^1*Inputs!$B$21+Inputs!$B$22*(1+Inputs!$B$23)^1</f>
        <v>14704.53850249984</v>
      </c>
      <c r="S1026" s="36">
        <f>Inputs!$B$12*(1+$B1026)^2*$C1026+Inputs!$B$29*(1+$D1026)^2*Inputs!$B$19+Inputs!$B$30*(1+$E1026)^2*Inputs!$B$20+Inputs!$B$31*(1+$F1026)^2*Inputs!$B$21+Inputs!$B$22*(1+Inputs!$B$23)^2</f>
        <v>17271.943274786598</v>
      </c>
      <c r="T1026" s="36">
        <f>Inputs!$B$12*(1+$B1026)^3*$C1026+Inputs!$B$29*(1+$D1026)^3*Inputs!$B$19+Inputs!$B$30*(1+$E1026)^3*Inputs!$B$20+Inputs!$B$31*(1+$F1026)^3*Inputs!$B$21+Inputs!$B$22*(1+Inputs!$B$23)^3</f>
        <v>20752.258338878564</v>
      </c>
      <c r="U1026" s="36">
        <f>Inputs!$B$12*(1+$B1026)^4*$C1026+Inputs!$B$29*(1+$D1026)^4*Inputs!$B$19+Inputs!$B$30*(1+$E1026)^4*Inputs!$B$20+Inputs!$B$31*(1+$F1026)^4*Inputs!$B$21+Inputs!$B$22*(1+Inputs!$B$23)^4</f>
        <v>25484.474544590626</v>
      </c>
      <c r="V1026" s="35">
        <f>Inputs!$B$13/(Q1026*(1-$G1026))</f>
        <v>1.2273960898566352</v>
      </c>
      <c r="W1026" s="36">
        <f>Inputs!$B$13</f>
        <v>12660</v>
      </c>
      <c r="X1026" s="36">
        <f t="shared" si="153"/>
        <v>13942.942582874766</v>
      </c>
      <c r="Y1026" s="36">
        <f t="shared" si="154"/>
        <v>15675.742679965102</v>
      </c>
      <c r="Z1026" s="36">
        <f t="shared" si="155"/>
        <v>17991.411909490231</v>
      </c>
      <c r="AA1026" s="36">
        <f t="shared" si="156"/>
        <v>21058.817421713309</v>
      </c>
      <c r="AB1026" s="36">
        <f t="shared" si="157"/>
        <v>59684.42197239543</v>
      </c>
      <c r="AC1026" s="36">
        <f t="shared" si="158"/>
        <v>295825.646236384</v>
      </c>
      <c r="AD1026" s="36">
        <f t="shared" si="159"/>
        <v>181251.2280333557</v>
      </c>
    </row>
    <row r="1027" spans="1:30" ht="14.25" customHeight="1" x14ac:dyDescent="0.25">
      <c r="A1027" s="16">
        <v>1011</v>
      </c>
      <c r="B1027" s="34">
        <v>0.31422221434259101</v>
      </c>
      <c r="C1027" s="34">
        <v>6.6171782603748799E-2</v>
      </c>
      <c r="D1027" s="34">
        <v>4.2084641875625502E-2</v>
      </c>
      <c r="E1027" s="34">
        <v>3.3583160888401999E-2</v>
      </c>
      <c r="F1027" s="34">
        <v>1.3875923614899701E-2</v>
      </c>
      <c r="G1027" s="34">
        <v>0.184677457352413</v>
      </c>
      <c r="H1027" s="35">
        <v>0.99848728888383897</v>
      </c>
      <c r="I1027" s="34">
        <v>9.57181199750472E-2</v>
      </c>
      <c r="J1027" s="34">
        <v>1.84500243533786E-2</v>
      </c>
      <c r="K1027" s="36">
        <f>Inputs!$B$12*(1+$B1027)^4</f>
        <v>178989.05108651001</v>
      </c>
      <c r="L1027" s="36">
        <f t="shared" si="150"/>
        <v>16916.039324384852</v>
      </c>
      <c r="M1027" s="36">
        <f t="shared" si="151"/>
        <v>196220.44031880275</v>
      </c>
      <c r="N1027" s="37">
        <f>M1027/Inputs!$B$6</f>
        <v>299.11652487622371</v>
      </c>
      <c r="O1027" s="38">
        <f>IF(N1027&gt;Inputs!$B$4,1,0)</f>
        <v>0</v>
      </c>
      <c r="P1027" s="34">
        <f t="shared" si="152"/>
        <v>7.72680956216686E-2</v>
      </c>
      <c r="Q1027" s="36">
        <f>Inputs!$B$12*(1+$B1027)^0*$C1027+Inputs!$B$29*(1+$D1027)^0*Inputs!$B$19+Inputs!$B$30*(1+$E1027)^0*Inputs!$B$20+Inputs!$B$31*(1+$F1027)^0*Inputs!$B$21+Inputs!$B$22*(1+Inputs!$B$23)^0</f>
        <v>11992.35098365185</v>
      </c>
      <c r="R1027" s="36">
        <f>Inputs!$B$12*(1+$B1027)^1*$C1027+Inputs!$B$29*(1+$D1027)^1*Inputs!$B$19+Inputs!$B$30*(1+$E1027)^1*Inputs!$B$20+Inputs!$B$31*(1+$F1027)^1*Inputs!$B$21+Inputs!$B$22*(1+Inputs!$B$23)^1</f>
        <v>13456.664081505429</v>
      </c>
      <c r="S1027" s="36">
        <f>Inputs!$B$12*(1+$B1027)^2*$C1027+Inputs!$B$29*(1+$D1027)^2*Inputs!$B$19+Inputs!$B$30*(1+$E1027)^2*Inputs!$B$20+Inputs!$B$31*(1+$F1027)^2*Inputs!$B$21+Inputs!$B$22*(1+Inputs!$B$23)^2</f>
        <v>15320.460525866762</v>
      </c>
      <c r="T1027" s="36">
        <f>Inputs!$B$12*(1+$B1027)^3*$C1027+Inputs!$B$29*(1+$D1027)^3*Inputs!$B$19+Inputs!$B$30*(1+$E1027)^3*Inputs!$B$20+Inputs!$B$31*(1+$F1027)^3*Inputs!$B$21+Inputs!$B$22*(1+Inputs!$B$23)^3</f>
        <v>17707.209688708666</v>
      </c>
      <c r="U1027" s="36">
        <f>Inputs!$B$12*(1+$B1027)^4*$C1027+Inputs!$B$29*(1+$D1027)^4*Inputs!$B$19+Inputs!$B$30*(1+$E1027)^4*Inputs!$B$20+Inputs!$B$31*(1+$F1027)^4*Inputs!$B$21+Inputs!$B$22*(1+Inputs!$B$23)^4</f>
        <v>20779.098193003152</v>
      </c>
      <c r="V1027" s="35">
        <f>Inputs!$B$13/(Q1027*(1-$G1027))</f>
        <v>1.294791753842935</v>
      </c>
      <c r="W1027" s="36">
        <f>Inputs!$B$13</f>
        <v>12660</v>
      </c>
      <c r="X1027" s="36">
        <f t="shared" si="153"/>
        <v>13393.107954277299</v>
      </c>
      <c r="Y1027" s="36">
        <f t="shared" si="154"/>
        <v>14322.808223797656</v>
      </c>
      <c r="Z1027" s="36">
        <f t="shared" si="155"/>
        <v>15484.691435820067</v>
      </c>
      <c r="AA1027" s="36">
        <f t="shared" si="156"/>
        <v>16916.039324384852</v>
      </c>
      <c r="AB1027" s="36">
        <f t="shared" si="157"/>
        <v>55049.930852524238</v>
      </c>
      <c r="AC1027" s="36">
        <f t="shared" si="158"/>
        <v>222965.77291405518</v>
      </c>
      <c r="AD1027" s="36">
        <f t="shared" si="159"/>
        <v>141170.50946627851</v>
      </c>
    </row>
    <row r="1028" spans="1:30" ht="14.25" customHeight="1" x14ac:dyDescent="0.25">
      <c r="A1028" s="16">
        <v>1012</v>
      </c>
      <c r="B1028" s="34">
        <v>0.32542265643907498</v>
      </c>
      <c r="C1028" s="34">
        <v>7.5506794450254197E-2</v>
      </c>
      <c r="D1028" s="34">
        <v>2.8872104055082299E-2</v>
      </c>
      <c r="E1028" s="34">
        <v>3.6599536033314999E-2</v>
      </c>
      <c r="F1028" s="34">
        <v>2.1018803281511299E-2</v>
      </c>
      <c r="G1028" s="34">
        <v>0.17697310133740399</v>
      </c>
      <c r="H1028" s="35">
        <v>1.18091352097571</v>
      </c>
      <c r="I1028" s="34">
        <v>9.7478983411245002E-2</v>
      </c>
      <c r="J1028" s="34">
        <v>2.9429076727890701E-2</v>
      </c>
      <c r="K1028" s="36">
        <f>Inputs!$B$12*(1+$B1028)^4</f>
        <v>185169.22570053855</v>
      </c>
      <c r="L1028" s="36">
        <f t="shared" si="150"/>
        <v>22249.69812564932</v>
      </c>
      <c r="M1028" s="36">
        <f t="shared" si="151"/>
        <v>274027.73442155623</v>
      </c>
      <c r="N1028" s="37">
        <f>M1028/Inputs!$B$6</f>
        <v>417.72520491090887</v>
      </c>
      <c r="O1028" s="38">
        <f>IF(N1028&gt;Inputs!$B$4,1,0)</f>
        <v>1</v>
      </c>
      <c r="P1028" s="34">
        <f t="shared" si="152"/>
        <v>6.8049906683354297E-2</v>
      </c>
      <c r="Q1028" s="36">
        <f>Inputs!$B$12*(1+$B1028)^0*$C1028+Inputs!$B$29*(1+$D1028)^0*Inputs!$B$19+Inputs!$B$30*(1+$E1028)^0*Inputs!$B$20+Inputs!$B$31*(1+$F1028)^0*Inputs!$B$21+Inputs!$B$22*(1+Inputs!$B$23)^0</f>
        <v>12552.451694442174</v>
      </c>
      <c r="R1028" s="36">
        <f>Inputs!$B$12*(1+$B1028)^1*$C1028+Inputs!$B$29*(1+$D1028)^1*Inputs!$B$19+Inputs!$B$30*(1+$E1028)^1*Inputs!$B$20+Inputs!$B$31*(1+$F1028)^1*Inputs!$B$21+Inputs!$B$22*(1+Inputs!$B$23)^1</f>
        <v>14239.725048222848</v>
      </c>
      <c r="S1028" s="36">
        <f>Inputs!$B$12*(1+$B1028)^2*$C1028+Inputs!$B$29*(1+$D1028)^2*Inputs!$B$19+Inputs!$B$30*(1+$E1028)^2*Inputs!$B$20+Inputs!$B$31*(1+$F1028)^2*Inputs!$B$21+Inputs!$B$22*(1+Inputs!$B$23)^2</f>
        <v>16412.804419838707</v>
      </c>
      <c r="T1028" s="36">
        <f>Inputs!$B$12*(1+$B1028)^3*$C1028+Inputs!$B$29*(1+$D1028)^3*Inputs!$B$19+Inputs!$B$30*(1+$E1028)^3*Inputs!$B$20+Inputs!$B$31*(1+$F1028)^3*Inputs!$B$21+Inputs!$B$22*(1+Inputs!$B$23)^3</f>
        <v>19228.000025588837</v>
      </c>
      <c r="U1028" s="36">
        <f>Inputs!$B$12*(1+$B1028)^4*$C1028+Inputs!$B$29*(1+$D1028)^4*Inputs!$B$19+Inputs!$B$30*(1+$E1028)^4*Inputs!$B$20+Inputs!$B$31*(1+$F1028)^4*Inputs!$B$21+Inputs!$B$22*(1+Inputs!$B$23)^4</f>
        <v>22892.435466584895</v>
      </c>
      <c r="V1028" s="35">
        <f>Inputs!$B$13/(Q1028*(1-$G1028))</f>
        <v>1.2254373629367359</v>
      </c>
      <c r="W1028" s="36">
        <f>Inputs!$B$13</f>
        <v>12660</v>
      </c>
      <c r="X1028" s="36">
        <f t="shared" si="153"/>
        <v>14231.278505142167</v>
      </c>
      <c r="Y1028" s="36">
        <f t="shared" si="154"/>
        <v>16252.709864018771</v>
      </c>
      <c r="Z1028" s="36">
        <f t="shared" si="155"/>
        <v>18864.29611079588</v>
      </c>
      <c r="AA1028" s="36">
        <f t="shared" si="156"/>
        <v>22249.69812564932</v>
      </c>
      <c r="AB1028" s="36">
        <f t="shared" si="157"/>
        <v>62624.338963405797</v>
      </c>
      <c r="AC1028" s="36">
        <f t="shared" si="158"/>
        <v>336583.65331107983</v>
      </c>
      <c r="AD1028" s="36">
        <f t="shared" si="159"/>
        <v>211403.39545815042</v>
      </c>
    </row>
    <row r="1029" spans="1:30" ht="14.25" customHeight="1" x14ac:dyDescent="0.25">
      <c r="A1029" s="16">
        <v>1013</v>
      </c>
      <c r="B1029" s="34">
        <v>0.19059210174497601</v>
      </c>
      <c r="C1029" s="34">
        <v>6.7578340401572304E-2</v>
      </c>
      <c r="D1029" s="34">
        <v>2.0648112253115601E-2</v>
      </c>
      <c r="E1029" s="34">
        <v>4.3911488358706403E-2</v>
      </c>
      <c r="F1029" s="34">
        <v>3.4220438397509198E-2</v>
      </c>
      <c r="G1029" s="34">
        <v>0.17745016855107501</v>
      </c>
      <c r="H1029" s="35">
        <v>1.0590603735097299</v>
      </c>
      <c r="I1029" s="34">
        <v>0.105269121967734</v>
      </c>
      <c r="J1029" s="34">
        <v>2.6669750805065999E-2</v>
      </c>
      <c r="K1029" s="36">
        <f>Inputs!$B$12*(1+$B1029)^4</f>
        <v>120559.99992612735</v>
      </c>
      <c r="L1029" s="36">
        <f t="shared" si="150"/>
        <v>15055.419550275628</v>
      </c>
      <c r="M1029" s="36">
        <f t="shared" si="151"/>
        <v>170373.5870518692</v>
      </c>
      <c r="N1029" s="37">
        <f>M1029/Inputs!$B$6</f>
        <v>259.7158339205323</v>
      </c>
      <c r="O1029" s="38">
        <f>IF(N1029&gt;Inputs!$B$4,1,0)</f>
        <v>0</v>
      </c>
      <c r="P1029" s="34">
        <f t="shared" si="152"/>
        <v>7.8599371162667991E-2</v>
      </c>
      <c r="Q1029" s="36">
        <f>Inputs!$B$12*(1+$B1029)^0*$C1029+Inputs!$B$29*(1+$D1029)^0*Inputs!$B$19+Inputs!$B$30*(1+$E1029)^0*Inputs!$B$20+Inputs!$B$31*(1+$F1029)^0*Inputs!$B$21+Inputs!$B$22*(1+Inputs!$B$23)^0</f>
        <v>12076.744451521259</v>
      </c>
      <c r="R1029" s="36">
        <f>Inputs!$B$12*(1+$B1029)^1*$C1029+Inputs!$B$29*(1+$D1029)^1*Inputs!$B$19+Inputs!$B$30*(1+$E1029)^1*Inputs!$B$20+Inputs!$B$31*(1+$F1029)^1*Inputs!$B$21+Inputs!$B$22*(1+Inputs!$B$23)^1</f>
        <v>13113.318180268696</v>
      </c>
      <c r="S1029" s="36">
        <f>Inputs!$B$12*(1+$B1029)^2*$C1029+Inputs!$B$29*(1+$D1029)^2*Inputs!$B$19+Inputs!$B$30*(1+$E1029)^2*Inputs!$B$20+Inputs!$B$31*(1+$F1029)^2*Inputs!$B$21+Inputs!$B$22*(1+Inputs!$B$23)^2</f>
        <v>14306.641980215572</v>
      </c>
      <c r="T1029" s="36">
        <f>Inputs!$B$12*(1+$B1029)^3*$C1029+Inputs!$B$29*(1+$D1029)^3*Inputs!$B$19+Inputs!$B$30*(1+$E1029)^3*Inputs!$B$20+Inputs!$B$31*(1+$F1029)^3*Inputs!$B$21+Inputs!$B$22*(1+Inputs!$B$23)^3</f>
        <v>15685.148197620607</v>
      </c>
      <c r="U1029" s="36">
        <f>Inputs!$B$12*(1+$B1029)^4*$C1029+Inputs!$B$29*(1+$D1029)^4*Inputs!$B$19+Inputs!$B$30*(1+$E1029)^4*Inputs!$B$20+Inputs!$B$31*(1+$F1029)^4*Inputs!$B$21+Inputs!$B$22*(1+Inputs!$B$23)^4</f>
        <v>17282.633740375437</v>
      </c>
      <c r="V1029" s="35">
        <f>Inputs!$B$13/(Q1029*(1-$G1029))</f>
        <v>1.2744465072638538</v>
      </c>
      <c r="W1029" s="36">
        <f>Inputs!$B$13</f>
        <v>12660</v>
      </c>
      <c r="X1029" s="36">
        <f t="shared" si="153"/>
        <v>13165.82787614361</v>
      </c>
      <c r="Y1029" s="36">
        <f t="shared" si="154"/>
        <v>13730.268087710296</v>
      </c>
      <c r="Z1029" s="36">
        <f t="shared" si="155"/>
        <v>14358.520145480326</v>
      </c>
      <c r="AA1029" s="36">
        <f t="shared" si="156"/>
        <v>15055.419550275628</v>
      </c>
      <c r="AB1029" s="36">
        <f t="shared" si="157"/>
        <v>51149.399620794451</v>
      </c>
      <c r="AC1029" s="36">
        <f t="shared" si="158"/>
        <v>196654.80282224849</v>
      </c>
      <c r="AD1029" s="36">
        <f t="shared" si="159"/>
        <v>119224.18743107475</v>
      </c>
    </row>
    <row r="1030" spans="1:30" ht="14.25" customHeight="1" x14ac:dyDescent="0.25">
      <c r="A1030" s="16">
        <v>1014</v>
      </c>
      <c r="B1030" s="34">
        <v>0.37063087993628102</v>
      </c>
      <c r="C1030" s="34">
        <v>4.3962727512696198E-2</v>
      </c>
      <c r="D1030" s="34">
        <v>2.9718467454125101E-2</v>
      </c>
      <c r="E1030" s="34">
        <v>2.22848940030539E-2</v>
      </c>
      <c r="F1030" s="34">
        <v>1.2196358375187099E-2</v>
      </c>
      <c r="G1030" s="34">
        <v>0.18545750357120999</v>
      </c>
      <c r="H1030" s="35">
        <v>1.0272292944260299</v>
      </c>
      <c r="I1030" s="34">
        <v>9.1480330110861402E-2</v>
      </c>
      <c r="J1030" s="34">
        <v>2.6984679697428699E-2</v>
      </c>
      <c r="K1030" s="36">
        <f>Inputs!$B$12*(1+$B1030)^4</f>
        <v>211754.81721524787</v>
      </c>
      <c r="L1030" s="36">
        <f t="shared" si="150"/>
        <v>14984.225746018537</v>
      </c>
      <c r="M1030" s="36">
        <f t="shared" si="151"/>
        <v>206419.65785814251</v>
      </c>
      <c r="N1030" s="37">
        <f>M1030/Inputs!$B$6</f>
        <v>314.66411258863189</v>
      </c>
      <c r="O1030" s="38">
        <f>IF(N1030&gt;Inputs!$B$4,1,0)</f>
        <v>0</v>
      </c>
      <c r="P1030" s="34">
        <f t="shared" si="152"/>
        <v>6.4495650413432706E-2</v>
      </c>
      <c r="Q1030" s="36">
        <f>Inputs!$B$12*(1+$B1030)^0*$C1030+Inputs!$B$29*(1+$D1030)^0*Inputs!$B$19+Inputs!$B$30*(1+$E1030)^0*Inputs!$B$20+Inputs!$B$31*(1+$F1030)^0*Inputs!$B$21+Inputs!$B$22*(1+Inputs!$B$23)^0</f>
        <v>10659.807678188692</v>
      </c>
      <c r="R1030" s="36">
        <f>Inputs!$B$12*(1+$B1030)^1*$C1030+Inputs!$B$29*(1+$D1030)^1*Inputs!$B$19+Inputs!$B$30*(1+$E1030)^1*Inputs!$B$20+Inputs!$B$31*(1+$F1030)^1*Inputs!$B$21+Inputs!$B$22*(1+Inputs!$B$23)^1</f>
        <v>11777.463200746632</v>
      </c>
      <c r="S1030" s="36">
        <f>Inputs!$B$12*(1+$B1030)^2*$C1030+Inputs!$B$29*(1+$D1030)^2*Inputs!$B$19+Inputs!$B$30*(1+$E1030)^2*Inputs!$B$20+Inputs!$B$31*(1+$F1030)^2*Inputs!$B$21+Inputs!$B$22*(1+Inputs!$B$23)^2</f>
        <v>13260.222493223766</v>
      </c>
      <c r="T1030" s="36">
        <f>Inputs!$B$12*(1+$B1030)^3*$C1030+Inputs!$B$29*(1+$D1030)^3*Inputs!$B$19+Inputs!$B$30*(1+$E1030)^3*Inputs!$B$20+Inputs!$B$31*(1+$F1030)^3*Inputs!$B$21+Inputs!$B$22*(1+Inputs!$B$23)^3</f>
        <v>15242.441267700842</v>
      </c>
      <c r="U1030" s="36">
        <f>Inputs!$B$12*(1+$B1030)^4*$C1030+Inputs!$B$29*(1+$D1030)^4*Inputs!$B$19+Inputs!$B$30*(1+$E1030)^4*Inputs!$B$20+Inputs!$B$31*(1+$F1030)^4*Inputs!$B$21+Inputs!$B$22*(1+Inputs!$B$23)^4</f>
        <v>17908.250635407639</v>
      </c>
      <c r="V1030" s="35">
        <f>Inputs!$B$13/(Q1030*(1-$G1030))</f>
        <v>1.4580438623078371</v>
      </c>
      <c r="W1030" s="36">
        <f>Inputs!$B$13</f>
        <v>12660</v>
      </c>
      <c r="X1030" s="36">
        <f t="shared" si="153"/>
        <v>12954.143590935984</v>
      </c>
      <c r="Y1030" s="36">
        <f t="shared" si="154"/>
        <v>13421.735990496798</v>
      </c>
      <c r="Z1030" s="36">
        <f t="shared" si="155"/>
        <v>14090.891707753945</v>
      </c>
      <c r="AA1030" s="36">
        <f t="shared" si="156"/>
        <v>14984.225746018537</v>
      </c>
      <c r="AB1030" s="36">
        <f t="shared" si="157"/>
        <v>52395.700485636291</v>
      </c>
      <c r="AC1030" s="36">
        <f t="shared" si="158"/>
        <v>238598.57493713696</v>
      </c>
      <c r="AD1030" s="36">
        <f t="shared" si="159"/>
        <v>154023.95737250621</v>
      </c>
    </row>
    <row r="1031" spans="1:30" ht="14.25" customHeight="1" x14ac:dyDescent="0.25">
      <c r="A1031" s="16">
        <v>1015</v>
      </c>
      <c r="B1031" s="34">
        <v>0.33298527459559302</v>
      </c>
      <c r="C1031" s="34">
        <v>6.9111429717430797E-2</v>
      </c>
      <c r="D1031" s="34">
        <v>2.1222030976954499E-2</v>
      </c>
      <c r="E1031" s="34">
        <v>3.85802464386217E-2</v>
      </c>
      <c r="F1031" s="34">
        <v>3.23050028602826E-3</v>
      </c>
      <c r="G1031" s="34">
        <v>0.17146128677049599</v>
      </c>
      <c r="H1031" s="35">
        <v>1.0732062744793101</v>
      </c>
      <c r="I1031" s="34">
        <v>0.103418378473281</v>
      </c>
      <c r="J1031" s="34">
        <v>2.8776539806242198E-2</v>
      </c>
      <c r="K1031" s="36">
        <f>Inputs!$B$12*(1+$B1031)^4</f>
        <v>189431.70040028269</v>
      </c>
      <c r="L1031" s="36">
        <f t="shared" si="150"/>
        <v>19191.748287303864</v>
      </c>
      <c r="M1031" s="36">
        <f t="shared" si="151"/>
        <v>218763.39256284613</v>
      </c>
      <c r="N1031" s="37">
        <f>M1031/Inputs!$B$6</f>
        <v>333.48078134580203</v>
      </c>
      <c r="O1031" s="38">
        <f>IF(N1031&gt;Inputs!$B$4,1,0)</f>
        <v>0</v>
      </c>
      <c r="P1031" s="34">
        <f t="shared" si="152"/>
        <v>7.4641838667038801E-2</v>
      </c>
      <c r="Q1031" s="36">
        <f>Inputs!$B$12*(1+$B1031)^0*$C1031+Inputs!$B$29*(1+$D1031)^0*Inputs!$B$19+Inputs!$B$30*(1+$E1031)^0*Inputs!$B$20+Inputs!$B$31*(1+$F1031)^0*Inputs!$B$21+Inputs!$B$22*(1+Inputs!$B$23)^0</f>
        <v>12168.729810472771</v>
      </c>
      <c r="R1031" s="36">
        <f>Inputs!$B$12*(1+$B1031)^1*$C1031+Inputs!$B$29*(1+$D1031)^1*Inputs!$B$19+Inputs!$B$30*(1+$E1031)^1*Inputs!$B$20+Inputs!$B$31*(1+$F1031)^1*Inputs!$B$21+Inputs!$B$22*(1+Inputs!$B$23)^1</f>
        <v>13661.95000466827</v>
      </c>
      <c r="S1031" s="36">
        <f>Inputs!$B$12*(1+$B1031)^2*$C1031+Inputs!$B$29*(1+$D1031)^2*Inputs!$B$19+Inputs!$B$30*(1+$E1031)^2*Inputs!$B$20+Inputs!$B$31*(1+$F1031)^2*Inputs!$B$21+Inputs!$B$22*(1+Inputs!$B$23)^2</f>
        <v>15618.150606242794</v>
      </c>
      <c r="T1031" s="36">
        <f>Inputs!$B$12*(1+$B1031)^3*$C1031+Inputs!$B$29*(1+$D1031)^3*Inputs!$B$19+Inputs!$B$30*(1+$E1031)^3*Inputs!$B$20+Inputs!$B$31*(1+$F1031)^3*Inputs!$B$21+Inputs!$B$22*(1+Inputs!$B$23)^3</f>
        <v>18190.545709886399</v>
      </c>
      <c r="U1031" s="36">
        <f>Inputs!$B$12*(1+$B1031)^4*$C1031+Inputs!$B$29*(1+$D1031)^4*Inputs!$B$19+Inputs!$B$30*(1+$E1031)^4*Inputs!$B$20+Inputs!$B$31*(1+$F1031)^4*Inputs!$B$21+Inputs!$B$22*(1+Inputs!$B$23)^4</f>
        <v>21583.333943880869</v>
      </c>
      <c r="V1031" s="35">
        <f>Inputs!$B$13/(Q1031*(1-$G1031))</f>
        <v>1.2556703859344287</v>
      </c>
      <c r="W1031" s="36">
        <f>Inputs!$B$13</f>
        <v>12660</v>
      </c>
      <c r="X1031" s="36">
        <f t="shared" si="153"/>
        <v>13697.155220965309</v>
      </c>
      <c r="Y1031" s="36">
        <f t="shared" si="154"/>
        <v>15068.114260088551</v>
      </c>
      <c r="Z1031" s="36">
        <f t="shared" si="155"/>
        <v>16862.410141413493</v>
      </c>
      <c r="AA1031" s="36">
        <f t="shared" si="156"/>
        <v>19191.748287303864</v>
      </c>
      <c r="AB1031" s="36">
        <f t="shared" si="157"/>
        <v>57047.688561943527</v>
      </c>
      <c r="AC1031" s="36">
        <f t="shared" si="158"/>
        <v>264516.80114578473</v>
      </c>
      <c r="AD1031" s="36">
        <f t="shared" si="159"/>
        <v>161715.70400090259</v>
      </c>
    </row>
    <row r="1032" spans="1:30" ht="14.25" customHeight="1" x14ac:dyDescent="0.25">
      <c r="A1032" s="16">
        <v>1016</v>
      </c>
      <c r="B1032" s="34">
        <v>0.44640502222773498</v>
      </c>
      <c r="C1032" s="34">
        <v>5.9780736687294903E-2</v>
      </c>
      <c r="D1032" s="34">
        <v>3.08745074998047E-2</v>
      </c>
      <c r="E1032" s="34">
        <v>5.7218137612229103E-2</v>
      </c>
      <c r="F1032" s="34">
        <v>2.2318451063340499E-2</v>
      </c>
      <c r="G1032" s="34">
        <v>0.16782762727344899</v>
      </c>
      <c r="H1032" s="35">
        <v>1.04279361921831</v>
      </c>
      <c r="I1032" s="34">
        <v>0.101436204649862</v>
      </c>
      <c r="J1032" s="34">
        <v>2.5264221658713001E-2</v>
      </c>
      <c r="K1032" s="36">
        <f>Inputs!$B$12*(1+$B1032)^4</f>
        <v>262609.80352851463</v>
      </c>
      <c r="L1032" s="36">
        <f t="shared" si="150"/>
        <v>21609.013343873496</v>
      </c>
      <c r="M1032" s="36">
        <f t="shared" si="151"/>
        <v>239932.28470057357</v>
      </c>
      <c r="N1032" s="37">
        <f>M1032/Inputs!$B$6</f>
        <v>365.75043399477676</v>
      </c>
      <c r="O1032" s="38">
        <f>IF(N1032&gt;Inputs!$B$4,1,0)</f>
        <v>0</v>
      </c>
      <c r="P1032" s="34">
        <f t="shared" si="152"/>
        <v>7.6171982991148995E-2</v>
      </c>
      <c r="Q1032" s="36">
        <f>Inputs!$B$12*(1+$B1032)^0*$C1032+Inputs!$B$29*(1+$D1032)^0*Inputs!$B$19+Inputs!$B$30*(1+$E1032)^0*Inputs!$B$20+Inputs!$B$31*(1+$F1032)^0*Inputs!$B$21+Inputs!$B$22*(1+Inputs!$B$23)^0</f>
        <v>11608.888228664615</v>
      </c>
      <c r="R1032" s="36">
        <f>Inputs!$B$12*(1+$B1032)^1*$C1032+Inputs!$B$29*(1+$D1032)^1*Inputs!$B$19+Inputs!$B$30*(1+$E1032)^1*Inputs!$B$20+Inputs!$B$31*(1+$F1032)^1*Inputs!$B$21+Inputs!$B$22*(1+Inputs!$B$23)^1</f>
        <v>13487.279400814688</v>
      </c>
      <c r="S1032" s="36">
        <f>Inputs!$B$12*(1+$B1032)^2*$C1032+Inputs!$B$29*(1+$D1032)^2*Inputs!$B$19+Inputs!$B$30*(1+$E1032)^2*Inputs!$B$20+Inputs!$B$31*(1+$F1032)^2*Inputs!$B$21+Inputs!$B$22*(1+Inputs!$B$23)^2</f>
        <v>16091.988750559729</v>
      </c>
      <c r="T1032" s="36">
        <f>Inputs!$B$12*(1+$B1032)^3*$C1032+Inputs!$B$29*(1+$D1032)^3*Inputs!$B$19+Inputs!$B$30*(1+$E1032)^3*Inputs!$B$20+Inputs!$B$31*(1+$F1032)^3*Inputs!$B$21+Inputs!$B$22*(1+Inputs!$B$23)^3</f>
        <v>19742.651791423683</v>
      </c>
      <c r="U1032" s="36">
        <f>Inputs!$B$12*(1+$B1032)^4*$C1032+Inputs!$B$29*(1+$D1032)^4*Inputs!$B$19+Inputs!$B$30*(1+$E1032)^4*Inputs!$B$20+Inputs!$B$31*(1+$F1032)^4*Inputs!$B$21+Inputs!$B$22*(1+Inputs!$B$23)^4</f>
        <v>24901.372160157123</v>
      </c>
      <c r="V1032" s="35">
        <f>Inputs!$B$13/(Q1032*(1-$G1032))</f>
        <v>1.3104781442879936</v>
      </c>
      <c r="W1032" s="36">
        <f>Inputs!$B$13</f>
        <v>12660</v>
      </c>
      <c r="X1032" s="36">
        <f t="shared" si="153"/>
        <v>13957.362206692129</v>
      </c>
      <c r="Y1032" s="36">
        <f t="shared" si="154"/>
        <v>15756.694038180918</v>
      </c>
      <c r="Z1032" s="36">
        <f t="shared" si="155"/>
        <v>18231.824770736377</v>
      </c>
      <c r="AA1032" s="36">
        <f t="shared" si="156"/>
        <v>21609.013343873496</v>
      </c>
      <c r="AB1032" s="36">
        <f t="shared" si="157"/>
        <v>60509.026439491019</v>
      </c>
      <c r="AC1032" s="36">
        <f t="shared" si="158"/>
        <v>290854.29283616727</v>
      </c>
      <c r="AD1032" s="36">
        <f t="shared" si="159"/>
        <v>179423.25826108255</v>
      </c>
    </row>
    <row r="1033" spans="1:30" ht="14.25" customHeight="1" x14ac:dyDescent="0.25">
      <c r="A1033" s="16">
        <v>1017</v>
      </c>
      <c r="B1033" s="34">
        <v>0.38069509906973797</v>
      </c>
      <c r="C1033" s="34">
        <v>6.6474499666643802E-2</v>
      </c>
      <c r="D1033" s="34">
        <v>2.8853331343048301E-2</v>
      </c>
      <c r="E1033" s="34">
        <v>2.9070955443166999E-2</v>
      </c>
      <c r="F1033" s="34">
        <v>1.5708633271708399E-3</v>
      </c>
      <c r="G1033" s="34">
        <v>0.179894417524679</v>
      </c>
      <c r="H1033" s="35">
        <v>0.99693880164743998</v>
      </c>
      <c r="I1033" s="34">
        <v>0.108503424702222</v>
      </c>
      <c r="J1033" s="34">
        <v>2.64444330471061E-2</v>
      </c>
      <c r="K1033" s="36">
        <f>Inputs!$B$12*(1+$B1033)^4</f>
        <v>218043.11785645122</v>
      </c>
      <c r="L1033" s="36">
        <f t="shared" si="150"/>
        <v>18770.768550261826</v>
      </c>
      <c r="M1033" s="36">
        <f t="shared" si="151"/>
        <v>195786.42370871076</v>
      </c>
      <c r="N1033" s="37">
        <f>M1033/Inputs!$B$6</f>
        <v>298.45491419010784</v>
      </c>
      <c r="O1033" s="38">
        <f>IF(N1033&gt;Inputs!$B$4,1,0)</f>
        <v>0</v>
      </c>
      <c r="P1033" s="34">
        <f t="shared" si="152"/>
        <v>8.2058991655115904E-2</v>
      </c>
      <c r="Q1033" s="36">
        <f>Inputs!$B$12*(1+$B1033)^0*$C1033+Inputs!$B$29*(1+$D1033)^0*Inputs!$B$19+Inputs!$B$30*(1+$E1033)^0*Inputs!$B$20+Inputs!$B$31*(1+$F1033)^0*Inputs!$B$21+Inputs!$B$22*(1+Inputs!$B$23)^0</f>
        <v>12010.514007425551</v>
      </c>
      <c r="R1033" s="36">
        <f>Inputs!$B$12*(1+$B1033)^1*$C1033+Inputs!$B$29*(1+$D1033)^1*Inputs!$B$19+Inputs!$B$30*(1+$E1033)^1*Inputs!$B$20+Inputs!$B$31*(1+$F1033)^1*Inputs!$B$21+Inputs!$B$22*(1+Inputs!$B$23)^1</f>
        <v>13635.153020146483</v>
      </c>
      <c r="S1033" s="36">
        <f>Inputs!$B$12*(1+$B1033)^2*$C1033+Inputs!$B$29*(1+$D1033)^2*Inputs!$B$19+Inputs!$B$30*(1+$E1033)^2*Inputs!$B$20+Inputs!$B$31*(1+$F1033)^2*Inputs!$B$21+Inputs!$B$22*(1+Inputs!$B$23)^2</f>
        <v>15840.644996127747</v>
      </c>
      <c r="T1033" s="36">
        <f>Inputs!$B$12*(1+$B1033)^3*$C1033+Inputs!$B$29*(1+$D1033)^3*Inputs!$B$19+Inputs!$B$30*(1+$E1033)^3*Inputs!$B$20+Inputs!$B$31*(1+$F1033)^3*Inputs!$B$21+Inputs!$B$22*(1+Inputs!$B$23)^3</f>
        <v>18847.127286254006</v>
      </c>
      <c r="U1033" s="36">
        <f>Inputs!$B$12*(1+$B1033)^4*$C1033+Inputs!$B$29*(1+$D1033)^4*Inputs!$B$19+Inputs!$B$30*(1+$E1033)^4*Inputs!$B$20+Inputs!$B$31*(1+$F1033)^4*Inputs!$B$21+Inputs!$B$22*(1+Inputs!$B$23)^4</f>
        <v>22958.514657308217</v>
      </c>
      <c r="V1033" s="35">
        <f>Inputs!$B$13/(Q1033*(1-$G1033))</f>
        <v>1.2852935953859226</v>
      </c>
      <c r="W1033" s="36">
        <f>Inputs!$B$13</f>
        <v>12660</v>
      </c>
      <c r="X1033" s="36">
        <f t="shared" si="153"/>
        <v>13566.378790128923</v>
      </c>
      <c r="Y1033" s="36">
        <f t="shared" si="154"/>
        <v>14824.242122604113</v>
      </c>
      <c r="Z1033" s="36">
        <f t="shared" si="155"/>
        <v>16523.567126566028</v>
      </c>
      <c r="AA1033" s="36">
        <f t="shared" si="156"/>
        <v>18770.768550261826</v>
      </c>
      <c r="AB1033" s="36">
        <f t="shared" si="157"/>
        <v>55503.074362938147</v>
      </c>
      <c r="AC1033" s="36">
        <f t="shared" si="158"/>
        <v>234796.33972849036</v>
      </c>
      <c r="AD1033" s="36">
        <f t="shared" si="159"/>
        <v>140283.34934577261</v>
      </c>
    </row>
    <row r="1034" spans="1:30" ht="14.25" customHeight="1" x14ac:dyDescent="0.25">
      <c r="A1034" s="16">
        <v>1018</v>
      </c>
      <c r="B1034" s="34">
        <v>0.32382339652874298</v>
      </c>
      <c r="C1034" s="34">
        <v>8.8220517256412903E-2</v>
      </c>
      <c r="D1034" s="34">
        <v>4.0123080488936702E-2</v>
      </c>
      <c r="E1034" s="34">
        <v>5.1078971816580797E-2</v>
      </c>
      <c r="F1034" s="34">
        <v>1.26567820162568E-2</v>
      </c>
      <c r="G1034" s="34">
        <v>0.167695793384566</v>
      </c>
      <c r="H1034" s="35">
        <v>1.03324176833207</v>
      </c>
      <c r="I1034" s="34">
        <v>9.4912647029997896E-2</v>
      </c>
      <c r="J1034" s="34">
        <v>3.0523051076731599E-2</v>
      </c>
      <c r="K1034" s="36">
        <f>Inputs!$B$12*(1+$B1034)^4</f>
        <v>184277.13841112619</v>
      </c>
      <c r="L1034" s="36">
        <f t="shared" si="150"/>
        <v>21790.779659637621</v>
      </c>
      <c r="M1034" s="36">
        <f t="shared" si="151"/>
        <v>284090.95114199142</v>
      </c>
      <c r="N1034" s="37">
        <f>M1034/Inputs!$B$6</f>
        <v>433.06547430181621</v>
      </c>
      <c r="O1034" s="38">
        <f>IF(N1034&gt;Inputs!$B$4,1,0)</f>
        <v>1</v>
      </c>
      <c r="P1034" s="34">
        <f t="shared" si="152"/>
        <v>6.4389595953266293E-2</v>
      </c>
      <c r="Q1034" s="36">
        <f>Inputs!$B$12*(1+$B1034)^0*$C1034+Inputs!$B$29*(1+$D1034)^0*Inputs!$B$19+Inputs!$B$30*(1+$E1034)^0*Inputs!$B$20+Inputs!$B$31*(1+$F1034)^0*Inputs!$B$21+Inputs!$B$22*(1+Inputs!$B$23)^0</f>
        <v>13315.275062811696</v>
      </c>
      <c r="R1034" s="36">
        <f>Inputs!$B$12*(1+$B1034)^1*$C1034+Inputs!$B$29*(1+$D1034)^1*Inputs!$B$19+Inputs!$B$30*(1+$E1034)^1*Inputs!$B$20+Inputs!$B$31*(1+$F1034)^1*Inputs!$B$21+Inputs!$B$22*(1+Inputs!$B$23)^1</f>
        <v>15278.048771829446</v>
      </c>
      <c r="S1034" s="36">
        <f>Inputs!$B$12*(1+$B1034)^2*$C1034+Inputs!$B$29*(1+$D1034)^2*Inputs!$B$19+Inputs!$B$30*(1+$E1034)^2*Inputs!$B$20+Inputs!$B$31*(1+$F1034)^2*Inputs!$B$21+Inputs!$B$22*(1+Inputs!$B$23)^2</f>
        <v>17806.392243847709</v>
      </c>
      <c r="T1034" s="36">
        <f>Inputs!$B$12*(1+$B1034)^3*$C1034+Inputs!$B$29*(1+$D1034)^3*Inputs!$B$19+Inputs!$B$30*(1+$E1034)^3*Inputs!$B$20+Inputs!$B$31*(1+$F1034)^3*Inputs!$B$21+Inputs!$B$22*(1+Inputs!$B$23)^3</f>
        <v>21080.540476851216</v>
      </c>
      <c r="U1034" s="36">
        <f>Inputs!$B$12*(1+$B1034)^4*$C1034+Inputs!$B$29*(1+$D1034)^4*Inputs!$B$19+Inputs!$B$30*(1+$E1034)^4*Inputs!$B$20+Inputs!$B$31*(1+$F1034)^4*Inputs!$B$21+Inputs!$B$22*(1+Inputs!$B$23)^4</f>
        <v>25338.95648156754</v>
      </c>
      <c r="V1034" s="35">
        <f>Inputs!$B$13/(Q1034*(1-$G1034))</f>
        <v>1.1423560172833496</v>
      </c>
      <c r="W1034" s="36">
        <f>Inputs!$B$13</f>
        <v>12660</v>
      </c>
      <c r="X1034" s="36">
        <f t="shared" si="153"/>
        <v>14179.307368901336</v>
      </c>
      <c r="Y1034" s="36">
        <f t="shared" si="154"/>
        <v>16121.544188093711</v>
      </c>
      <c r="Z1034" s="36">
        <f t="shared" si="155"/>
        <v>18607.277287303834</v>
      </c>
      <c r="AA1034" s="36">
        <f t="shared" si="156"/>
        <v>21790.779659637621</v>
      </c>
      <c r="AB1034" s="36">
        <f t="shared" si="157"/>
        <v>62466.629649060793</v>
      </c>
      <c r="AC1034" s="36">
        <f t="shared" si="158"/>
        <v>348750.45273601258</v>
      </c>
      <c r="AD1034" s="36">
        <f t="shared" si="159"/>
        <v>221624.32149293064</v>
      </c>
    </row>
    <row r="1035" spans="1:30" ht="14.25" customHeight="1" x14ac:dyDescent="0.25">
      <c r="A1035" s="16">
        <v>1019</v>
      </c>
      <c r="B1035" s="34">
        <v>0.27019320949319398</v>
      </c>
      <c r="C1035" s="34">
        <v>9.7799400565263303E-2</v>
      </c>
      <c r="D1035" s="34">
        <v>2.0788511351141799E-2</v>
      </c>
      <c r="E1035" s="34">
        <v>4.1127417712279103E-2</v>
      </c>
      <c r="F1035" s="34">
        <v>2.4836456432427999E-2</v>
      </c>
      <c r="G1035" s="34">
        <v>0.173533546324486</v>
      </c>
      <c r="H1035" s="35">
        <v>1.0135162811571901</v>
      </c>
      <c r="I1035" s="34">
        <v>9.0631321036416995E-2</v>
      </c>
      <c r="J1035" s="34">
        <v>2.0002091876373699E-2</v>
      </c>
      <c r="K1035" s="36">
        <f>Inputs!$B$12*(1+$B1035)^4</f>
        <v>156181.79036749707</v>
      </c>
      <c r="L1035" s="36">
        <f t="shared" si="150"/>
        <v>20266.896318088708</v>
      </c>
      <c r="M1035" s="36">
        <f t="shared" si="151"/>
        <v>250814.3435686256</v>
      </c>
      <c r="N1035" s="37">
        <f>M1035/Inputs!$B$6</f>
        <v>382.33893836680733</v>
      </c>
      <c r="O1035" s="38">
        <f>IF(N1035&gt;Inputs!$B$4,1,0)</f>
        <v>0</v>
      </c>
      <c r="P1035" s="34">
        <f t="shared" si="152"/>
        <v>7.06292291600433E-2</v>
      </c>
      <c r="Q1035" s="36">
        <f>Inputs!$B$12*(1+$B1035)^0*$C1035+Inputs!$B$29*(1+$D1035)^0*Inputs!$B$19+Inputs!$B$30*(1+$E1035)^0*Inputs!$B$20+Inputs!$B$31*(1+$F1035)^0*Inputs!$B$21+Inputs!$B$22*(1+Inputs!$B$23)^0</f>
        <v>13890.00806134272</v>
      </c>
      <c r="R1035" s="36">
        <f>Inputs!$B$12*(1+$B1035)^1*$C1035+Inputs!$B$29*(1+$D1035)^1*Inputs!$B$19+Inputs!$B$30*(1+$E1035)^1*Inputs!$B$20+Inputs!$B$31*(1+$F1035)^1*Inputs!$B$21+Inputs!$B$22*(1+Inputs!$B$23)^1</f>
        <v>15690.3970498134</v>
      </c>
      <c r="S1035" s="36">
        <f>Inputs!$B$12*(1+$B1035)^2*$C1035+Inputs!$B$29*(1+$D1035)^2*Inputs!$B$19+Inputs!$B$30*(1+$E1035)^2*Inputs!$B$20+Inputs!$B$31*(1+$F1035)^2*Inputs!$B$21+Inputs!$B$22*(1+Inputs!$B$23)^2</f>
        <v>17925.558574780811</v>
      </c>
      <c r="T1035" s="36">
        <f>Inputs!$B$12*(1+$B1035)^3*$C1035+Inputs!$B$29*(1+$D1035)^3*Inputs!$B$19+Inputs!$B$30*(1+$E1035)^3*Inputs!$B$20+Inputs!$B$31*(1+$F1035)^3*Inputs!$B$21+Inputs!$B$22*(1+Inputs!$B$23)^3</f>
        <v>20711.451207413142</v>
      </c>
      <c r="U1035" s="36">
        <f>Inputs!$B$12*(1+$B1035)^4*$C1035+Inputs!$B$29*(1+$D1035)^4*Inputs!$B$19+Inputs!$B$30*(1+$E1035)^4*Inputs!$B$20+Inputs!$B$31*(1+$F1035)^4*Inputs!$B$21+Inputs!$B$22*(1+Inputs!$B$23)^4</f>
        <v>24195.315296007175</v>
      </c>
      <c r="V1035" s="35">
        <f>Inputs!$B$13/(Q1035*(1-$G1035))</f>
        <v>1.1028234131020767</v>
      </c>
      <c r="W1035" s="36">
        <f>Inputs!$B$13</f>
        <v>12660</v>
      </c>
      <c r="X1035" s="36">
        <f t="shared" si="153"/>
        <v>14011.433845179712</v>
      </c>
      <c r="Y1035" s="36">
        <f t="shared" si="154"/>
        <v>15676.651712953289</v>
      </c>
      <c r="Z1035" s="36">
        <f t="shared" si="155"/>
        <v>17730.856815320683</v>
      </c>
      <c r="AA1035" s="36">
        <f t="shared" si="156"/>
        <v>20266.896318088708</v>
      </c>
      <c r="AB1035" s="36">
        <f t="shared" si="157"/>
        <v>61137.631340577755</v>
      </c>
      <c r="AC1035" s="36">
        <f t="shared" si="158"/>
        <v>292687.27531273803</v>
      </c>
      <c r="AD1035" s="36">
        <f t="shared" si="159"/>
        <v>189676.71222804784</v>
      </c>
    </row>
    <row r="1036" spans="1:30" ht="14.25" customHeight="1" x14ac:dyDescent="0.25">
      <c r="A1036" s="16">
        <v>1020</v>
      </c>
      <c r="B1036" s="34">
        <v>0.22006935056837701</v>
      </c>
      <c r="C1036" s="34">
        <v>9.1474217963558202E-2</v>
      </c>
      <c r="D1036" s="34">
        <v>1.8972963172435998E-2</v>
      </c>
      <c r="E1036" s="34">
        <v>2.21852677312654E-2</v>
      </c>
      <c r="F1036" s="34">
        <v>9.1200423903814894E-3</v>
      </c>
      <c r="G1036" s="34">
        <v>0.18687338553606</v>
      </c>
      <c r="H1036" s="35">
        <v>1.0722959123668401</v>
      </c>
      <c r="I1036" s="34">
        <v>8.6882561673536002E-2</v>
      </c>
      <c r="J1036" s="34">
        <v>1.8336646328846701E-2</v>
      </c>
      <c r="K1036" s="36">
        <f>Inputs!$B$12*(1+$B1036)^4</f>
        <v>132950.29939895665</v>
      </c>
      <c r="L1036" s="36">
        <f t="shared" si="150"/>
        <v>17917.498783190378</v>
      </c>
      <c r="M1036" s="36">
        <f t="shared" si="151"/>
        <v>233661.0004569914</v>
      </c>
      <c r="N1036" s="37">
        <f>M1036/Inputs!$B$6</f>
        <v>356.19054947712107</v>
      </c>
      <c r="O1036" s="38">
        <f>IF(N1036&gt;Inputs!$B$4,1,0)</f>
        <v>0</v>
      </c>
      <c r="P1036" s="34">
        <f t="shared" si="152"/>
        <v>6.8545915344689304E-2</v>
      </c>
      <c r="Q1036" s="36">
        <f>Inputs!$B$12*(1+$B1036)^0*$C1036+Inputs!$B$29*(1+$D1036)^0*Inputs!$B$19+Inputs!$B$30*(1+$E1036)^0*Inputs!$B$20+Inputs!$B$31*(1+$F1036)^0*Inputs!$B$21+Inputs!$B$22*(1+Inputs!$B$23)^0</f>
        <v>13510.497105240414</v>
      </c>
      <c r="R1036" s="36">
        <f>Inputs!$B$12*(1+$B1036)^1*$C1036+Inputs!$B$29*(1+$D1036)^1*Inputs!$B$19+Inputs!$B$30*(1+$E1036)^1*Inputs!$B$20+Inputs!$B$31*(1+$F1036)^1*Inputs!$B$21+Inputs!$B$22*(1+Inputs!$B$23)^1</f>
        <v>14808.775599516113</v>
      </c>
      <c r="S1036" s="36">
        <f>Inputs!$B$12*(1+$B1036)^2*$C1036+Inputs!$B$29*(1+$D1036)^2*Inputs!$B$19+Inputs!$B$30*(1+$E1036)^2*Inputs!$B$20+Inputs!$B$31*(1+$F1036)^2*Inputs!$B$21+Inputs!$B$22*(1+Inputs!$B$23)^2</f>
        <v>16373.591112641785</v>
      </c>
      <c r="T1036" s="36">
        <f>Inputs!$B$12*(1+$B1036)^3*$C1036+Inputs!$B$29*(1+$D1036)^3*Inputs!$B$19+Inputs!$B$30*(1+$E1036)^3*Inputs!$B$20+Inputs!$B$31*(1+$F1036)^3*Inputs!$B$21+Inputs!$B$22*(1+Inputs!$B$23)^3</f>
        <v>18263.431241714294</v>
      </c>
      <c r="U1036" s="36">
        <f>Inputs!$B$12*(1+$B1036)^4*$C1036+Inputs!$B$29*(1+$D1036)^4*Inputs!$B$19+Inputs!$B$30*(1+$E1036)^4*Inputs!$B$20+Inputs!$B$31*(1+$F1036)^4*Inputs!$B$21+Inputs!$B$22*(1+Inputs!$B$23)^4</f>
        <v>20549.656037618599</v>
      </c>
      <c r="V1036" s="35">
        <f>Inputs!$B$13/(Q1036*(1-$G1036))</f>
        <v>1.1524025238165503</v>
      </c>
      <c r="W1036" s="36">
        <f>Inputs!$B$13</f>
        <v>12660</v>
      </c>
      <c r="X1036" s="36">
        <f t="shared" si="153"/>
        <v>13635.40164661587</v>
      </c>
      <c r="Y1036" s="36">
        <f t="shared" si="154"/>
        <v>14809.598032114578</v>
      </c>
      <c r="Z1036" s="36">
        <f t="shared" si="155"/>
        <v>16221.516608500146</v>
      </c>
      <c r="AA1036" s="36">
        <f t="shared" si="156"/>
        <v>17917.498783190378</v>
      </c>
      <c r="AB1036" s="36">
        <f t="shared" si="157"/>
        <v>58162.232495883036</v>
      </c>
      <c r="AC1036" s="36">
        <f t="shared" si="158"/>
        <v>266187.20502488583</v>
      </c>
      <c r="AD1036" s="36">
        <f t="shared" si="159"/>
        <v>175498.76796110836</v>
      </c>
    </row>
    <row r="1037" spans="1:30" ht="14.25" customHeight="1" x14ac:dyDescent="0.25">
      <c r="A1037" s="16">
        <v>1021</v>
      </c>
      <c r="B1037" s="34">
        <v>0.40845153459836903</v>
      </c>
      <c r="C1037" s="34">
        <v>7.9479341175285101E-2</v>
      </c>
      <c r="D1037" s="34">
        <v>2.9215297554885999E-2</v>
      </c>
      <c r="E1037" s="34">
        <v>2.9299884399156501E-2</v>
      </c>
      <c r="F1037" s="34">
        <v>1.42001945890707E-2</v>
      </c>
      <c r="G1037" s="34">
        <v>0.20102378960473</v>
      </c>
      <c r="H1037" s="35">
        <v>1.1091462003025301</v>
      </c>
      <c r="I1037" s="34">
        <v>0.101180899026293</v>
      </c>
      <c r="J1037" s="34">
        <v>3.3139482101331399E-2</v>
      </c>
      <c r="K1037" s="36">
        <f>Inputs!$B$12*(1+$B1037)^4</f>
        <v>236112.4456728668</v>
      </c>
      <c r="L1037" s="36">
        <f t="shared" si="150"/>
        <v>24344.649127391582</v>
      </c>
      <c r="M1037" s="36">
        <f t="shared" si="151"/>
        <v>292743.06019207195</v>
      </c>
      <c r="N1037" s="37">
        <f>M1037/Inputs!$B$6</f>
        <v>446.25466492693897</v>
      </c>
      <c r="O1037" s="38">
        <f>IF(N1037&gt;Inputs!$B$4,1,0)</f>
        <v>1</v>
      </c>
      <c r="P1037" s="34">
        <f t="shared" si="152"/>
        <v>6.8041416924961601E-2</v>
      </c>
      <c r="Q1037" s="36">
        <f>Inputs!$B$12*(1+$B1037)^0*$C1037+Inputs!$B$29*(1+$D1037)^0*Inputs!$B$19+Inputs!$B$30*(1+$E1037)^0*Inputs!$B$20+Inputs!$B$31*(1+$F1037)^0*Inputs!$B$21+Inputs!$B$22*(1+Inputs!$B$23)^0</f>
        <v>12790.804497944027</v>
      </c>
      <c r="R1037" s="36">
        <f>Inputs!$B$12*(1+$B1037)^1*$C1037+Inputs!$B$29*(1+$D1037)^1*Inputs!$B$19+Inputs!$B$30*(1+$E1037)^1*Inputs!$B$20+Inputs!$B$31*(1+$F1037)^1*Inputs!$B$21+Inputs!$B$22*(1+Inputs!$B$23)^1</f>
        <v>14903.623984127458</v>
      </c>
      <c r="S1037" s="36">
        <f>Inputs!$B$12*(1+$B1037)^2*$C1037+Inputs!$B$29*(1+$D1037)^2*Inputs!$B$19+Inputs!$B$30*(1+$E1037)^2*Inputs!$B$20+Inputs!$B$31*(1+$F1037)^2*Inputs!$B$21+Inputs!$B$22*(1+Inputs!$B$23)^2</f>
        <v>17815.839163163397</v>
      </c>
      <c r="T1037" s="36">
        <f>Inputs!$B$12*(1+$B1037)^3*$C1037+Inputs!$B$29*(1+$D1037)^3*Inputs!$B$19+Inputs!$B$30*(1+$E1037)^3*Inputs!$B$20+Inputs!$B$31*(1+$F1037)^3*Inputs!$B$21+Inputs!$B$22*(1+Inputs!$B$23)^3</f>
        <v>21852.504164563303</v>
      </c>
      <c r="U1037" s="36">
        <f>Inputs!$B$12*(1+$B1037)^4*$C1037+Inputs!$B$29*(1+$D1037)^4*Inputs!$B$19+Inputs!$B$30*(1+$E1037)^4*Inputs!$B$20+Inputs!$B$31*(1+$F1037)^4*Inputs!$B$21+Inputs!$B$22*(1+Inputs!$B$23)^4</f>
        <v>27471.405246328079</v>
      </c>
      <c r="V1037" s="35">
        <f>Inputs!$B$13/(Q1037*(1-$G1037))</f>
        <v>1.2388022810372612</v>
      </c>
      <c r="W1037" s="36">
        <f>Inputs!$B$13</f>
        <v>12660</v>
      </c>
      <c r="X1037" s="36">
        <f t="shared" si="153"/>
        <v>14365.238331328441</v>
      </c>
      <c r="Y1037" s="36">
        <f t="shared" si="154"/>
        <v>16710.856098941655</v>
      </c>
      <c r="Z1037" s="36">
        <f t="shared" si="155"/>
        <v>19931.220174069982</v>
      </c>
      <c r="AA1037" s="36">
        <f t="shared" si="156"/>
        <v>24344.649127391582</v>
      </c>
      <c r="AB1037" s="36">
        <f t="shared" si="157"/>
        <v>64448.385262581054</v>
      </c>
      <c r="AC1037" s="36">
        <f t="shared" si="158"/>
        <v>369648.65413002507</v>
      </c>
      <c r="AD1037" s="36">
        <f t="shared" si="159"/>
        <v>228294.67492949092</v>
      </c>
    </row>
    <row r="1038" spans="1:30" ht="14.25" customHeight="1" x14ac:dyDescent="0.25">
      <c r="A1038" s="16">
        <v>1022</v>
      </c>
      <c r="B1038" s="34">
        <v>0.494222739879287</v>
      </c>
      <c r="C1038" s="34">
        <v>5.2145437561570203E-2</v>
      </c>
      <c r="D1038" s="34">
        <v>9.5345612035127904E-3</v>
      </c>
      <c r="E1038" s="34">
        <v>2.7209431618769299E-2</v>
      </c>
      <c r="F1038" s="34">
        <v>-4.15528352873221E-3</v>
      </c>
      <c r="G1038" s="34">
        <v>0.17322610188620199</v>
      </c>
      <c r="H1038" s="35">
        <v>1.0087012852478501</v>
      </c>
      <c r="I1038" s="34">
        <v>9.0843718688776207E-2</v>
      </c>
      <c r="J1038" s="34">
        <v>3.0131688049733801E-2</v>
      </c>
      <c r="K1038" s="36">
        <f>Inputs!$B$12*(1+$B1038)^4</f>
        <v>299097.38510662195</v>
      </c>
      <c r="L1038" s="36">
        <f t="shared" si="150"/>
        <v>19738.007759335207</v>
      </c>
      <c r="M1038" s="36">
        <f t="shared" si="151"/>
        <v>275811.3290474083</v>
      </c>
      <c r="N1038" s="37">
        <f>M1038/Inputs!$B$6</f>
        <v>420.44409915763458</v>
      </c>
      <c r="O1038" s="38">
        <f>IF(N1038&gt;Inputs!$B$4,1,0)</f>
        <v>1</v>
      </c>
      <c r="P1038" s="34">
        <f t="shared" si="152"/>
        <v>6.0712030639042402E-2</v>
      </c>
      <c r="Q1038" s="36">
        <f>Inputs!$B$12*(1+$B1038)^0*$C1038+Inputs!$B$29*(1+$D1038)^0*Inputs!$B$19+Inputs!$B$30*(1+$E1038)^0*Inputs!$B$20+Inputs!$B$31*(1+$F1038)^0*Inputs!$B$21+Inputs!$B$22*(1+Inputs!$B$23)^0</f>
        <v>11150.770281121135</v>
      </c>
      <c r="R1038" s="36">
        <f>Inputs!$B$12*(1+$B1038)^1*$C1038+Inputs!$B$29*(1+$D1038)^1*Inputs!$B$19+Inputs!$B$30*(1+$E1038)^1*Inputs!$B$20+Inputs!$B$31*(1+$F1038)^1*Inputs!$B$21+Inputs!$B$22*(1+Inputs!$B$23)^1</f>
        <v>12709.062326016541</v>
      </c>
      <c r="S1038" s="36">
        <f>Inputs!$B$12*(1+$B1038)^2*$C1038+Inputs!$B$29*(1+$D1038)^2*Inputs!$B$19+Inputs!$B$30*(1+$E1038)^2*Inputs!$B$20+Inputs!$B$31*(1+$F1038)^2*Inputs!$B$21+Inputs!$B$22*(1+Inputs!$B$23)^2</f>
        <v>15031.731221623497</v>
      </c>
      <c r="T1038" s="36">
        <f>Inputs!$B$12*(1+$B1038)^3*$C1038+Inputs!$B$29*(1+$D1038)^3*Inputs!$B$19+Inputs!$B$30*(1+$E1038)^3*Inputs!$B$20+Inputs!$B$31*(1+$F1038)^3*Inputs!$B$21+Inputs!$B$22*(1+Inputs!$B$23)^3</f>
        <v>18496.458191974882</v>
      </c>
      <c r="U1038" s="36">
        <f>Inputs!$B$12*(1+$B1038)^4*$C1038+Inputs!$B$29*(1+$D1038)^4*Inputs!$B$19+Inputs!$B$30*(1+$E1038)^4*Inputs!$B$20+Inputs!$B$31*(1+$F1038)^4*Inputs!$B$21+Inputs!$B$22*(1+Inputs!$B$23)^4</f>
        <v>23667.587097702046</v>
      </c>
      <c r="V1038" s="35">
        <f>Inputs!$B$13/(Q1038*(1-$G1038))</f>
        <v>1.3732261961399523</v>
      </c>
      <c r="W1038" s="36">
        <f>Inputs!$B$13</f>
        <v>12660</v>
      </c>
      <c r="X1038" s="36">
        <f t="shared" si="153"/>
        <v>13471.639805471003</v>
      </c>
      <c r="Y1038" s="36">
        <f t="shared" si="154"/>
        <v>14801.110408879027</v>
      </c>
      <c r="Z1038" s="36">
        <f t="shared" si="155"/>
        <v>16819.066447970621</v>
      </c>
      <c r="AA1038" s="36">
        <f t="shared" si="156"/>
        <v>19738.007759335207</v>
      </c>
      <c r="AB1038" s="36">
        <f t="shared" si="157"/>
        <v>58986.692496753596</v>
      </c>
      <c r="AC1038" s="36">
        <f t="shared" si="158"/>
        <v>334904.74684909044</v>
      </c>
      <c r="AD1038" s="36">
        <f t="shared" si="159"/>
        <v>216824.63655065472</v>
      </c>
    </row>
    <row r="1039" spans="1:30" ht="14.25" customHeight="1" x14ac:dyDescent="0.25">
      <c r="A1039" s="16">
        <v>1023</v>
      </c>
      <c r="B1039" s="34">
        <v>0.18690910973429301</v>
      </c>
      <c r="C1039" s="34">
        <v>7.4775185521375701E-2</v>
      </c>
      <c r="D1039" s="34">
        <v>2.03178033060641E-2</v>
      </c>
      <c r="E1039" s="34">
        <v>4.73688794199848E-2</v>
      </c>
      <c r="F1039" s="34">
        <v>-9.1587673997304102E-3</v>
      </c>
      <c r="G1039" s="34">
        <v>0.201132335277934</v>
      </c>
      <c r="H1039" s="35">
        <v>1.0694615008837201</v>
      </c>
      <c r="I1039" s="34">
        <v>9.3746601021262893E-2</v>
      </c>
      <c r="J1039" s="34">
        <v>2.51408516897129E-2</v>
      </c>
      <c r="K1039" s="36">
        <f>Inputs!$B$12*(1+$B1039)^4</f>
        <v>119075.1405885389</v>
      </c>
      <c r="L1039" s="36">
        <f t="shared" si="150"/>
        <v>14747.132238077078</v>
      </c>
      <c r="M1039" s="36">
        <f t="shared" si="151"/>
        <v>192880.68006931583</v>
      </c>
      <c r="N1039" s="37">
        <f>M1039/Inputs!$B$6</f>
        <v>294.02542693493268</v>
      </c>
      <c r="O1039" s="38">
        <f>IF(N1039&gt;Inputs!$B$4,1,0)</f>
        <v>0</v>
      </c>
      <c r="P1039" s="34">
        <f t="shared" si="152"/>
        <v>6.8605749331549989E-2</v>
      </c>
      <c r="Q1039" s="36">
        <f>Inputs!$B$12*(1+$B1039)^0*$C1039+Inputs!$B$29*(1+$D1039)^0*Inputs!$B$19+Inputs!$B$30*(1+$E1039)^0*Inputs!$B$20+Inputs!$B$31*(1+$F1039)^0*Inputs!$B$21+Inputs!$B$22*(1+Inputs!$B$23)^0</f>
        <v>12508.555158709463</v>
      </c>
      <c r="R1039" s="36">
        <f>Inputs!$B$12*(1+$B1039)^1*$C1039+Inputs!$B$29*(1+$D1039)^1*Inputs!$B$19+Inputs!$B$30*(1+$E1039)^1*Inputs!$B$20+Inputs!$B$31*(1+$F1039)^1*Inputs!$B$21+Inputs!$B$22*(1+Inputs!$B$23)^1</f>
        <v>13422.727382902242</v>
      </c>
      <c r="S1039" s="36">
        <f>Inputs!$B$12*(1+$B1039)^2*$C1039+Inputs!$B$29*(1+$D1039)^2*Inputs!$B$19+Inputs!$B$30*(1+$E1039)^2*Inputs!$B$20+Inputs!$B$31*(1+$F1039)^2*Inputs!$B$21+Inputs!$B$22*(1+Inputs!$B$23)^2</f>
        <v>14498.938954093723</v>
      </c>
      <c r="T1039" s="36">
        <f>Inputs!$B$12*(1+$B1039)^3*$C1039+Inputs!$B$29*(1+$D1039)^3*Inputs!$B$19+Inputs!$B$30*(1+$E1039)^3*Inputs!$B$20+Inputs!$B$31*(1+$F1039)^3*Inputs!$B$21+Inputs!$B$22*(1+Inputs!$B$23)^3</f>
        <v>15766.714235508369</v>
      </c>
      <c r="U1039" s="36">
        <f>Inputs!$B$12*(1+$B1039)^4*$C1039+Inputs!$B$29*(1+$D1039)^4*Inputs!$B$19+Inputs!$B$30*(1+$E1039)^4*Inputs!$B$20+Inputs!$B$31*(1+$F1039)^4*Inputs!$B$21+Inputs!$B$22*(1+Inputs!$B$23)^4</f>
        <v>17261.064546179623</v>
      </c>
      <c r="V1039" s="35">
        <f>Inputs!$B$13/(Q1039*(1-$G1039))</f>
        <v>1.2669273593203911</v>
      </c>
      <c r="W1039" s="36">
        <f>Inputs!$B$13</f>
        <v>12660</v>
      </c>
      <c r="X1039" s="36">
        <f t="shared" si="153"/>
        <v>13055.884627617046</v>
      </c>
      <c r="Y1039" s="36">
        <f t="shared" si="154"/>
        <v>13530.884763800137</v>
      </c>
      <c r="Z1039" s="36">
        <f t="shared" si="155"/>
        <v>14092.217981516149</v>
      </c>
      <c r="AA1039" s="36">
        <f t="shared" si="156"/>
        <v>14747.132238077078</v>
      </c>
      <c r="AB1039" s="36">
        <f t="shared" si="157"/>
        <v>52098.715664059826</v>
      </c>
      <c r="AC1039" s="36">
        <f t="shared" si="158"/>
        <v>220358.90358784897</v>
      </c>
      <c r="AD1039" s="36">
        <f t="shared" si="159"/>
        <v>140781.964405256</v>
      </c>
    </row>
    <row r="1040" spans="1:30" ht="14.25" customHeight="1" x14ac:dyDescent="0.25">
      <c r="A1040" s="16">
        <v>1024</v>
      </c>
      <c r="B1040" s="34">
        <v>0.380797296621666</v>
      </c>
      <c r="C1040" s="34">
        <v>7.93158339940922E-2</v>
      </c>
      <c r="D1040" s="34">
        <v>2.5232297666638401E-2</v>
      </c>
      <c r="E1040" s="34">
        <v>2.35418328764583E-2</v>
      </c>
      <c r="F1040" s="34">
        <v>3.5463890003519599E-2</v>
      </c>
      <c r="G1040" s="34">
        <v>0.15610736247362</v>
      </c>
      <c r="H1040" s="35">
        <v>1.08546438890835</v>
      </c>
      <c r="I1040" s="34">
        <v>0.107818977093732</v>
      </c>
      <c r="J1040" s="34">
        <v>2.8378378634258999E-2</v>
      </c>
      <c r="K1040" s="36">
        <f>Inputs!$B$12*(1+$B1040)^4</f>
        <v>218107.68228372987</v>
      </c>
      <c r="L1040" s="36">
        <f t="shared" si="150"/>
        <v>24089.782289224699</v>
      </c>
      <c r="M1040" s="36">
        <f t="shared" si="151"/>
        <v>250021.60726643633</v>
      </c>
      <c r="N1040" s="37">
        <f>M1040/Inputs!$B$6</f>
        <v>381.13049888176272</v>
      </c>
      <c r="O1040" s="38">
        <f>IF(N1040&gt;Inputs!$B$4,1,0)</f>
        <v>0</v>
      </c>
      <c r="P1040" s="34">
        <f t="shared" si="152"/>
        <v>7.9440598459473002E-2</v>
      </c>
      <c r="Q1040" s="36">
        <f>Inputs!$B$12*(1+$B1040)^0*$C1040+Inputs!$B$29*(1+$D1040)^0*Inputs!$B$19+Inputs!$B$30*(1+$E1040)^0*Inputs!$B$20+Inputs!$B$31*(1+$F1040)^0*Inputs!$B$21+Inputs!$B$22*(1+Inputs!$B$23)^0</f>
        <v>12780.994067072454</v>
      </c>
      <c r="R1040" s="36">
        <f>Inputs!$B$12*(1+$B1040)^1*$C1040+Inputs!$B$29*(1+$D1040)^1*Inputs!$B$19+Inputs!$B$30*(1+$E1040)^1*Inputs!$B$20+Inputs!$B$31*(1+$F1040)^1*Inputs!$B$21+Inputs!$B$22*(1+Inputs!$B$23)^1</f>
        <v>14826.569040668372</v>
      </c>
      <c r="S1040" s="36">
        <f>Inputs!$B$12*(1+$B1040)^2*$C1040+Inputs!$B$29*(1+$D1040)^2*Inputs!$B$19+Inputs!$B$30*(1+$E1040)^2*Inputs!$B$20+Inputs!$B$31*(1+$F1040)^2*Inputs!$B$21+Inputs!$B$22*(1+Inputs!$B$23)^2</f>
        <v>17569.320443667741</v>
      </c>
      <c r="T1040" s="36">
        <f>Inputs!$B$12*(1+$B1040)^3*$C1040+Inputs!$B$29*(1+$D1040)^3*Inputs!$B$19+Inputs!$B$30*(1+$E1040)^3*Inputs!$B$20+Inputs!$B$31*(1+$F1040)^3*Inputs!$B$21+Inputs!$B$22*(1+Inputs!$B$23)^3</f>
        <v>21272.253456731058</v>
      </c>
      <c r="U1040" s="36">
        <f>Inputs!$B$12*(1+$B1040)^4*$C1040+Inputs!$B$29*(1+$D1040)^4*Inputs!$B$19+Inputs!$B$30*(1+$E1040)^4*Inputs!$B$20+Inputs!$B$31*(1+$F1040)^4*Inputs!$B$21+Inputs!$B$22*(1+Inputs!$B$23)^4</f>
        <v>26298.44665153839</v>
      </c>
      <c r="V1040" s="35">
        <f>Inputs!$B$13/(Q1040*(1-$G1040))</f>
        <v>1.1737669437025935</v>
      </c>
      <c r="W1040" s="36">
        <f>Inputs!$B$13</f>
        <v>12660</v>
      </c>
      <c r="X1040" s="36">
        <f t="shared" si="153"/>
        <v>14409.998984274804</v>
      </c>
      <c r="Y1040" s="36">
        <f t="shared" si="154"/>
        <v>16748.382420983973</v>
      </c>
      <c r="Z1040" s="36">
        <f t="shared" si="155"/>
        <v>19882.002674379881</v>
      </c>
      <c r="AA1040" s="36">
        <f t="shared" si="156"/>
        <v>24089.782289224699</v>
      </c>
      <c r="AB1040" s="36">
        <f t="shared" si="157"/>
        <v>63125.910042815303</v>
      </c>
      <c r="AC1040" s="36">
        <f t="shared" si="158"/>
        <v>311848.24551496119</v>
      </c>
      <c r="AD1040" s="36">
        <f t="shared" si="159"/>
        <v>186895.69722362101</v>
      </c>
    </row>
    <row r="1041" spans="1:30" ht="14.25" customHeight="1" x14ac:dyDescent="0.25">
      <c r="A1041" s="16">
        <v>1025</v>
      </c>
      <c r="B1041" s="34">
        <v>0.32269271074748701</v>
      </c>
      <c r="C1041" s="34">
        <v>6.0698044095836103E-2</v>
      </c>
      <c r="D1041" s="34">
        <v>2.96265671755882E-2</v>
      </c>
      <c r="E1041" s="34">
        <v>5.77408667324395E-2</v>
      </c>
      <c r="F1041" s="34">
        <v>-6.1750910159684403E-4</v>
      </c>
      <c r="G1041" s="34">
        <v>0.22654904761228101</v>
      </c>
      <c r="H1041" s="35">
        <v>1.0290367650364201</v>
      </c>
      <c r="I1041" s="34">
        <v>9.5535754629655606E-2</v>
      </c>
      <c r="J1041" s="34">
        <v>3.0140388289891198E-2</v>
      </c>
      <c r="K1041" s="36">
        <f>Inputs!$B$12*(1+$B1041)^4</f>
        <v>183648.37553850212</v>
      </c>
      <c r="L1041" s="36">
        <f t="shared" ref="L1041:L1104" si="160">AA1041</f>
        <v>15846.517677060518</v>
      </c>
      <c r="M1041" s="36">
        <f t="shared" ref="M1041:M1104" si="161">AB1041+AD1041</f>
        <v>211547.90147089455</v>
      </c>
      <c r="N1041" s="37">
        <f>M1041/Inputs!$B$6</f>
        <v>322.48155712026607</v>
      </c>
      <c r="O1041" s="38">
        <f>IF(N1041&gt;Inputs!$B$4,1,0)</f>
        <v>0</v>
      </c>
      <c r="P1041" s="34">
        <f t="shared" ref="P1041:P1104" si="162">I1041-J1041</f>
        <v>6.5395366339764407E-2</v>
      </c>
      <c r="Q1041" s="36">
        <f>Inputs!$B$12*(1+$B1041)^0*$C1041+Inputs!$B$29*(1+$D1041)^0*Inputs!$B$19+Inputs!$B$30*(1+$E1041)^0*Inputs!$B$20+Inputs!$B$31*(1+$F1041)^0*Inputs!$B$21+Inputs!$B$22*(1+Inputs!$B$23)^0</f>
        <v>11663.926673177088</v>
      </c>
      <c r="R1041" s="36">
        <f>Inputs!$B$12*(1+$B1041)^1*$C1041+Inputs!$B$29*(1+$D1041)^1*Inputs!$B$19+Inputs!$B$30*(1+$E1041)^1*Inputs!$B$20+Inputs!$B$31*(1+$F1041)^1*Inputs!$B$21+Inputs!$B$22*(1+Inputs!$B$23)^1</f>
        <v>13010.028878527693</v>
      </c>
      <c r="S1041" s="36">
        <f>Inputs!$B$12*(1+$B1041)^2*$C1041+Inputs!$B$29*(1+$D1041)^2*Inputs!$B$19+Inputs!$B$30*(1+$E1041)^2*Inputs!$B$20+Inputs!$B$31*(1+$F1041)^2*Inputs!$B$21+Inputs!$B$22*(1+Inputs!$B$23)^2</f>
        <v>14744.559049611838</v>
      </c>
      <c r="T1041" s="36">
        <f>Inputs!$B$12*(1+$B1041)^3*$C1041+Inputs!$B$29*(1+$D1041)^3*Inputs!$B$19+Inputs!$B$30*(1+$E1041)^3*Inputs!$B$20+Inputs!$B$31*(1+$F1041)^3*Inputs!$B$21+Inputs!$B$22*(1+Inputs!$B$23)^3</f>
        <v>16990.399324102145</v>
      </c>
      <c r="U1041" s="36">
        <f>Inputs!$B$12*(1+$B1041)^4*$C1041+Inputs!$B$29*(1+$D1041)^4*Inputs!$B$19+Inputs!$B$30*(1+$E1041)^4*Inputs!$B$20+Inputs!$B$31*(1+$F1041)^4*Inputs!$B$21+Inputs!$B$22*(1+Inputs!$B$23)^4</f>
        <v>19909.950006636725</v>
      </c>
      <c r="V1041" s="35">
        <f>Inputs!$B$13/(Q1041*(1-$G1041))</f>
        <v>1.4033181633632383</v>
      </c>
      <c r="W1041" s="36">
        <f>Inputs!$B$13</f>
        <v>12660</v>
      </c>
      <c r="X1041" s="36">
        <f t="shared" ref="X1041:X1104" si="163">R1041*(1-$G1041)*($V1041+($H1041-$V1041)*1/4)</f>
        <v>13179.493533071909</v>
      </c>
      <c r="Y1041" s="36">
        <f t="shared" ref="Y1041:Y1104" si="164">S1041*(1-$G1041)*($V1041+($H1041-$V1041)*2/4)</f>
        <v>13869.522815210372</v>
      </c>
      <c r="Z1041" s="36">
        <f t="shared" ref="Z1041:Z1104" si="165">T1041*(1-$G1041)*($V1041+($H1041-$V1041)*3/4)</f>
        <v>14752.450123624067</v>
      </c>
      <c r="AA1041" s="36">
        <f t="shared" ref="AA1041:AA1104" si="166">U1041*(1-$G1041)*$H1041</f>
        <v>15846.517677060518</v>
      </c>
      <c r="AB1041" s="36">
        <f t="shared" ref="AB1041:AB1104" si="167">W1041/(1+$I1041)^1+X1041/(1+$I1041)^2+Y1041/(1+$I1041)^3+Z1041/(1+$I1041)^4+AA1041/(1+$I1041)^5</f>
        <v>53368.292759398704</v>
      </c>
      <c r="AC1041" s="36">
        <f t="shared" ref="AC1041:AC1104" si="168">AA1041*(1+$J1041)/($I1041-$J1041)</f>
        <v>249622.24063516967</v>
      </c>
      <c r="AD1041" s="36">
        <f t="shared" ref="AD1041:AD1104" si="169">AC1041/(1+$I1041)^5</f>
        <v>158179.60871149585</v>
      </c>
    </row>
    <row r="1042" spans="1:30" ht="14.25" customHeight="1" x14ac:dyDescent="0.25">
      <c r="A1042" s="16">
        <v>1026</v>
      </c>
      <c r="B1042" s="34">
        <v>0.39211468178981701</v>
      </c>
      <c r="C1042" s="34">
        <v>5.4429528536520499E-2</v>
      </c>
      <c r="D1042" s="34">
        <v>2.2022399510626799E-2</v>
      </c>
      <c r="E1042" s="34">
        <v>5.6732975407743101E-2</v>
      </c>
      <c r="F1042" s="34">
        <v>6.5453004806127896E-3</v>
      </c>
      <c r="G1042" s="34">
        <v>0.18604270030773801</v>
      </c>
      <c r="H1042" s="35">
        <v>1.0481185475698001</v>
      </c>
      <c r="I1042" s="34">
        <v>9.2602724893198402E-2</v>
      </c>
      <c r="J1042" s="34">
        <v>2.4662881280213399E-2</v>
      </c>
      <c r="K1042" s="36">
        <f>Inputs!$B$12*(1+$B1042)^4</f>
        <v>225346.75330072665</v>
      </c>
      <c r="L1042" s="36">
        <f t="shared" si="160"/>
        <v>17948.486340768326</v>
      </c>
      <c r="M1042" s="36">
        <f t="shared" si="161"/>
        <v>230579.99298512933</v>
      </c>
      <c r="N1042" s="37">
        <f>M1042/Inputs!$B$6</f>
        <v>351.49389174562396</v>
      </c>
      <c r="O1042" s="38">
        <f>IF(N1042&gt;Inputs!$B$4,1,0)</f>
        <v>0</v>
      </c>
      <c r="P1042" s="34">
        <f t="shared" si="162"/>
        <v>6.7939843612984996E-2</v>
      </c>
      <c r="Q1042" s="36">
        <f>Inputs!$B$12*(1+$B1042)^0*$C1042+Inputs!$B$29*(1+$D1042)^0*Inputs!$B$19+Inputs!$B$30*(1+$E1042)^0*Inputs!$B$20+Inputs!$B$31*(1+$F1042)^0*Inputs!$B$21+Inputs!$B$22*(1+Inputs!$B$23)^0</f>
        <v>11287.815739618152</v>
      </c>
      <c r="R1042" s="36">
        <f>Inputs!$B$12*(1+$B1042)^1*$C1042+Inputs!$B$29*(1+$D1042)^1*Inputs!$B$19+Inputs!$B$30*(1+$E1042)^1*Inputs!$B$20+Inputs!$B$31*(1+$F1042)^1*Inputs!$B$21+Inputs!$B$22*(1+Inputs!$B$23)^1</f>
        <v>12743.976346138512</v>
      </c>
      <c r="S1042" s="36">
        <f>Inputs!$B$12*(1+$B1042)^2*$C1042+Inputs!$B$29*(1+$D1042)^2*Inputs!$B$19+Inputs!$B$30*(1+$E1042)^2*Inputs!$B$20+Inputs!$B$31*(1+$F1042)^2*Inputs!$B$21+Inputs!$B$22*(1+Inputs!$B$23)^2</f>
        <v>14710.065144813918</v>
      </c>
      <c r="T1042" s="36">
        <f>Inputs!$B$12*(1+$B1042)^3*$C1042+Inputs!$B$29*(1+$D1042)^3*Inputs!$B$19+Inputs!$B$30*(1+$E1042)^3*Inputs!$B$20+Inputs!$B$31*(1+$F1042)^3*Inputs!$B$21+Inputs!$B$22*(1+Inputs!$B$23)^3</f>
        <v>17383.405591898103</v>
      </c>
      <c r="U1042" s="36">
        <f>Inputs!$B$12*(1+$B1042)^4*$C1042+Inputs!$B$29*(1+$D1042)^4*Inputs!$B$19+Inputs!$B$30*(1+$E1042)^4*Inputs!$B$20+Inputs!$B$31*(1+$F1042)^4*Inputs!$B$21+Inputs!$B$22*(1+Inputs!$B$23)^4</f>
        <v>21038.54979253035</v>
      </c>
      <c r="V1042" s="35">
        <f>Inputs!$B$13/(Q1042*(1-$G1042))</f>
        <v>1.3779141877310572</v>
      </c>
      <c r="W1042" s="36">
        <f>Inputs!$B$13</f>
        <v>12660</v>
      </c>
      <c r="X1042" s="36">
        <f t="shared" si="163"/>
        <v>13437.929433335832</v>
      </c>
      <c r="Y1042" s="36">
        <f t="shared" si="164"/>
        <v>14523.887603881603</v>
      </c>
      <c r="Z1042" s="36">
        <f t="shared" si="165"/>
        <v>15996.794515056285</v>
      </c>
      <c r="AA1042" s="36">
        <f t="shared" si="166"/>
        <v>17948.486340768326</v>
      </c>
      <c r="AB1042" s="36">
        <f t="shared" si="167"/>
        <v>56730.714090803638</v>
      </c>
      <c r="AC1042" s="36">
        <f t="shared" si="168"/>
        <v>270697.52814437181</v>
      </c>
      <c r="AD1042" s="36">
        <f t="shared" si="169"/>
        <v>173849.27889432569</v>
      </c>
    </row>
    <row r="1043" spans="1:30" ht="14.25" customHeight="1" x14ac:dyDescent="0.25">
      <c r="A1043" s="16">
        <v>1027</v>
      </c>
      <c r="B1043" s="34">
        <v>0.43225316804451502</v>
      </c>
      <c r="C1043" s="34">
        <v>0.10977585859564901</v>
      </c>
      <c r="D1043" s="34">
        <v>3.1877867976896401E-2</v>
      </c>
      <c r="E1043" s="34">
        <v>2.2966502764957201E-2</v>
      </c>
      <c r="F1043" s="34">
        <v>1.2555157242221801E-2</v>
      </c>
      <c r="G1043" s="34">
        <v>0.18421298662389901</v>
      </c>
      <c r="H1043" s="35">
        <v>1.0270698639890199</v>
      </c>
      <c r="I1043" s="34">
        <v>0.100380363012381</v>
      </c>
      <c r="J1043" s="34">
        <v>1.9426259322163301E-2</v>
      </c>
      <c r="K1043" s="36">
        <f>Inputs!$B$12*(1+$B1043)^4</f>
        <v>252481.99700419238</v>
      </c>
      <c r="L1043" s="36">
        <f t="shared" si="160"/>
        <v>30465.471543656025</v>
      </c>
      <c r="M1043" s="36">
        <f t="shared" si="161"/>
        <v>310696.91589997854</v>
      </c>
      <c r="N1043" s="37">
        <f>M1043/Inputs!$B$6</f>
        <v>473.62334740850389</v>
      </c>
      <c r="O1043" s="38">
        <f>IF(N1043&gt;Inputs!$B$4,1,0)</f>
        <v>1</v>
      </c>
      <c r="P1043" s="34">
        <f t="shared" si="162"/>
        <v>8.0954103690217702E-2</v>
      </c>
      <c r="Q1043" s="36">
        <f>Inputs!$B$12*(1+$B1043)^0*$C1043+Inputs!$B$29*(1+$D1043)^0*Inputs!$B$19+Inputs!$B$30*(1+$E1043)^0*Inputs!$B$20+Inputs!$B$31*(1+$F1043)^0*Inputs!$B$21+Inputs!$B$22*(1+Inputs!$B$23)^0</f>
        <v>14608.595543165862</v>
      </c>
      <c r="R1043" s="36">
        <f>Inputs!$B$12*(1+$B1043)^1*$C1043+Inputs!$B$29*(1+$D1043)^1*Inputs!$B$19+Inputs!$B$30*(1+$E1043)^1*Inputs!$B$20+Inputs!$B$31*(1+$F1043)^1*Inputs!$B$21+Inputs!$B$22*(1+Inputs!$B$23)^1</f>
        <v>17606.125900284609</v>
      </c>
      <c r="S1043" s="36">
        <f>Inputs!$B$12*(1+$B1043)^2*$C1043+Inputs!$B$29*(1+$D1043)^2*Inputs!$B$19+Inputs!$B$30*(1+$E1043)^2*Inputs!$B$20+Inputs!$B$31*(1+$F1043)^2*Inputs!$B$21+Inputs!$B$22*(1+Inputs!$B$23)^2</f>
        <v>21837.623711384196</v>
      </c>
      <c r="T1043" s="36">
        <f>Inputs!$B$12*(1+$B1043)^3*$C1043+Inputs!$B$29*(1+$D1043)^3*Inputs!$B$19+Inputs!$B$30*(1+$E1043)^3*Inputs!$B$20+Inputs!$B$31*(1+$F1043)^3*Inputs!$B$21+Inputs!$B$22*(1+Inputs!$B$23)^3</f>
        <v>27835.125327326175</v>
      </c>
      <c r="U1043" s="36">
        <f>Inputs!$B$12*(1+$B1043)^4*$C1043+Inputs!$B$29*(1+$D1043)^4*Inputs!$B$19+Inputs!$B$30*(1+$E1043)^4*Inputs!$B$20+Inputs!$B$31*(1+$F1043)^4*Inputs!$B$21+Inputs!$B$22*(1+Inputs!$B$23)^4</f>
        <v>36360.607497137695</v>
      </c>
      <c r="V1043" s="35">
        <f>Inputs!$B$13/(Q1043*(1-$G1043))</f>
        <v>1.0623031101097402</v>
      </c>
      <c r="W1043" s="36">
        <f>Inputs!$B$13</f>
        <v>12660</v>
      </c>
      <c r="X1043" s="36">
        <f t="shared" si="163"/>
        <v>15131.186572395583</v>
      </c>
      <c r="Y1043" s="36">
        <f t="shared" si="164"/>
        <v>18610.932882810561</v>
      </c>
      <c r="Z1043" s="36">
        <f t="shared" si="165"/>
        <v>23522.238639496838</v>
      </c>
      <c r="AA1043" s="36">
        <f t="shared" si="166"/>
        <v>30465.471543656025</v>
      </c>
      <c r="AB1043" s="36">
        <f t="shared" si="167"/>
        <v>72897.548741129969</v>
      </c>
      <c r="AC1043" s="36">
        <f t="shared" si="168"/>
        <v>383640.85671407368</v>
      </c>
      <c r="AD1043" s="36">
        <f t="shared" si="169"/>
        <v>237799.36715884859</v>
      </c>
    </row>
    <row r="1044" spans="1:30" ht="14.25" customHeight="1" x14ac:dyDescent="0.25">
      <c r="A1044" s="16">
        <v>1028</v>
      </c>
      <c r="B1044" s="34">
        <v>0.34959016766165502</v>
      </c>
      <c r="C1044" s="34">
        <v>8.3315658277885798E-2</v>
      </c>
      <c r="D1044" s="34">
        <v>4.5206298624120803E-2</v>
      </c>
      <c r="E1044" s="34">
        <v>6.2306841820763403E-2</v>
      </c>
      <c r="F1044" s="34">
        <v>8.0426528205617201E-3</v>
      </c>
      <c r="G1044" s="34">
        <v>0.192613149503433</v>
      </c>
      <c r="H1044" s="35">
        <v>1.02954043219516</v>
      </c>
      <c r="I1044" s="34">
        <v>9.3239443006966599E-2</v>
      </c>
      <c r="J1044" s="34">
        <v>2.4804536037141101E-2</v>
      </c>
      <c r="K1044" s="36">
        <f>Inputs!$B$12*(1+$B1044)^4</f>
        <v>199048.48328045549</v>
      </c>
      <c r="L1044" s="36">
        <f t="shared" si="160"/>
        <v>21436.732159369833</v>
      </c>
      <c r="M1044" s="36">
        <f t="shared" si="161"/>
        <v>267714.20279971289</v>
      </c>
      <c r="N1044" s="37">
        <f>M1044/Inputs!$B$6</f>
        <v>408.10091890200135</v>
      </c>
      <c r="O1044" s="38">
        <f>IF(N1044&gt;Inputs!$B$4,1,0)</f>
        <v>1</v>
      </c>
      <c r="P1044" s="34">
        <f t="shared" si="162"/>
        <v>6.8434906969825501E-2</v>
      </c>
      <c r="Q1044" s="36">
        <f>Inputs!$B$12*(1+$B1044)^0*$C1044+Inputs!$B$29*(1+$D1044)^0*Inputs!$B$19+Inputs!$B$30*(1+$E1044)^0*Inputs!$B$20+Inputs!$B$31*(1+$F1044)^0*Inputs!$B$21+Inputs!$B$22*(1+Inputs!$B$23)^0</f>
        <v>13020.983524100069</v>
      </c>
      <c r="R1044" s="36">
        <f>Inputs!$B$12*(1+$B1044)^1*$C1044+Inputs!$B$29*(1+$D1044)^1*Inputs!$B$19+Inputs!$B$30*(1+$E1044)^1*Inputs!$B$20+Inputs!$B$31*(1+$F1044)^1*Inputs!$B$21+Inputs!$B$22*(1+Inputs!$B$23)^1</f>
        <v>15041.396099926205</v>
      </c>
      <c r="S1044" s="36">
        <f>Inputs!$B$12*(1+$B1044)^2*$C1044+Inputs!$B$29*(1+$D1044)^2*Inputs!$B$19+Inputs!$B$30*(1+$E1044)^2*Inputs!$B$20+Inputs!$B$31*(1+$F1044)^2*Inputs!$B$21+Inputs!$B$22*(1+Inputs!$B$23)^2</f>
        <v>17687.454277144057</v>
      </c>
      <c r="T1044" s="36">
        <f>Inputs!$B$12*(1+$B1044)^3*$C1044+Inputs!$B$29*(1+$D1044)^3*Inputs!$B$19+Inputs!$B$30*(1+$E1044)^3*Inputs!$B$20+Inputs!$B$31*(1+$F1044)^3*Inputs!$B$21+Inputs!$B$22*(1+Inputs!$B$23)^3</f>
        <v>21173.587770107668</v>
      </c>
      <c r="U1044" s="36">
        <f>Inputs!$B$12*(1+$B1044)^4*$C1044+Inputs!$B$29*(1+$D1044)^4*Inputs!$B$19+Inputs!$B$30*(1+$E1044)^4*Inputs!$B$20+Inputs!$B$31*(1+$F1044)^4*Inputs!$B$21+Inputs!$B$22*(1+Inputs!$B$23)^4</f>
        <v>25788.94065476011</v>
      </c>
      <c r="V1044" s="35">
        <f>Inputs!$B$13/(Q1044*(1-$G1044))</f>
        <v>1.2042266783621016</v>
      </c>
      <c r="W1044" s="36">
        <f>Inputs!$B$13</f>
        <v>12660</v>
      </c>
      <c r="X1044" s="36">
        <f t="shared" si="163"/>
        <v>14094.042955864576</v>
      </c>
      <c r="Y1044" s="36">
        <f t="shared" si="164"/>
        <v>15949.787405789803</v>
      </c>
      <c r="Z1044" s="36">
        <f t="shared" si="165"/>
        <v>18346.855608004811</v>
      </c>
      <c r="AA1044" s="36">
        <f t="shared" si="166"/>
        <v>21436.732159369833</v>
      </c>
      <c r="AB1044" s="36">
        <f t="shared" si="167"/>
        <v>62150.951352733275</v>
      </c>
      <c r="AC1044" s="36">
        <f t="shared" si="168"/>
        <v>321012.49680111138</v>
      </c>
      <c r="AD1044" s="36">
        <f t="shared" si="169"/>
        <v>205563.25144697964</v>
      </c>
    </row>
    <row r="1045" spans="1:30" ht="14.25" customHeight="1" x14ac:dyDescent="0.25">
      <c r="A1045" s="16">
        <v>1029</v>
      </c>
      <c r="B1045" s="34">
        <v>0.26731714018604402</v>
      </c>
      <c r="C1045" s="34">
        <v>5.6154880685476902E-2</v>
      </c>
      <c r="D1045" s="34">
        <v>3.1341832411050499E-2</v>
      </c>
      <c r="E1045" s="34">
        <v>6.9306558640613206E-2</v>
      </c>
      <c r="F1045" s="34">
        <v>-5.7027266218081301E-3</v>
      </c>
      <c r="G1045" s="34">
        <v>0.18418192119988699</v>
      </c>
      <c r="H1045" s="35">
        <v>1.04170301474023</v>
      </c>
      <c r="I1045" s="34">
        <v>9.6738522075457203E-2</v>
      </c>
      <c r="J1045" s="34">
        <v>2.3382993356920598E-2</v>
      </c>
      <c r="K1045" s="36">
        <f>Inputs!$B$12*(1+$B1045)^4</f>
        <v>154772.03217570821</v>
      </c>
      <c r="L1045" s="36">
        <f t="shared" si="160"/>
        <v>14895.658638596971</v>
      </c>
      <c r="M1045" s="36">
        <f t="shared" si="161"/>
        <v>182794.27258023882</v>
      </c>
      <c r="N1045" s="37">
        <f>M1045/Inputs!$B$6</f>
        <v>278.6498057625592</v>
      </c>
      <c r="O1045" s="38">
        <f>IF(N1045&gt;Inputs!$B$4,1,0)</f>
        <v>0</v>
      </c>
      <c r="P1045" s="34">
        <f t="shared" si="162"/>
        <v>7.3355528718536608E-2</v>
      </c>
      <c r="Q1045" s="36">
        <f>Inputs!$B$12*(1+$B1045)^0*$C1045+Inputs!$B$29*(1+$D1045)^0*Inputs!$B$19+Inputs!$B$30*(1+$E1045)^0*Inputs!$B$20+Inputs!$B$31*(1+$F1045)^0*Inputs!$B$21+Inputs!$B$22*(1+Inputs!$B$23)^0</f>
        <v>11391.336868555536</v>
      </c>
      <c r="R1045" s="36">
        <f>Inputs!$B$12*(1+$B1045)^1*$C1045+Inputs!$B$29*(1+$D1045)^1*Inputs!$B$19+Inputs!$B$30*(1+$E1045)^1*Inputs!$B$20+Inputs!$B$31*(1+$F1045)^1*Inputs!$B$21+Inputs!$B$22*(1+Inputs!$B$23)^1</f>
        <v>12474.642447628923</v>
      </c>
      <c r="S1045" s="36">
        <f>Inputs!$B$12*(1+$B1045)^2*$C1045+Inputs!$B$29*(1+$D1045)^2*Inputs!$B$19+Inputs!$B$30*(1+$E1045)^2*Inputs!$B$20+Inputs!$B$31*(1+$F1045)^2*Inputs!$B$21+Inputs!$B$22*(1+Inputs!$B$23)^2</f>
        <v>13812.087728076742</v>
      </c>
      <c r="T1045" s="36">
        <f>Inputs!$B$12*(1+$B1045)^3*$C1045+Inputs!$B$29*(1+$D1045)^3*Inputs!$B$19+Inputs!$B$30*(1+$E1045)^3*Inputs!$B$20+Inputs!$B$31*(1+$F1045)^3*Inputs!$B$21+Inputs!$B$22*(1+Inputs!$B$23)^3</f>
        <v>15468.907500605836</v>
      </c>
      <c r="U1045" s="36">
        <f>Inputs!$B$12*(1+$B1045)^4*$C1045+Inputs!$B$29*(1+$D1045)^4*Inputs!$B$19+Inputs!$B$30*(1+$E1045)^4*Inputs!$B$20+Inputs!$B$31*(1+$F1045)^4*Inputs!$B$21+Inputs!$B$22*(1+Inputs!$B$23)^4</f>
        <v>17527.60045596592</v>
      </c>
      <c r="V1045" s="35">
        <f>Inputs!$B$13/(Q1045*(1-$G1045))</f>
        <v>1.3622778188651938</v>
      </c>
      <c r="W1045" s="36">
        <f>Inputs!$B$13</f>
        <v>12660</v>
      </c>
      <c r="X1045" s="36">
        <f t="shared" si="163"/>
        <v>13048.328709314335</v>
      </c>
      <c r="Y1045" s="36">
        <f t="shared" si="164"/>
        <v>13544.209366281995</v>
      </c>
      <c r="Z1045" s="36">
        <f t="shared" si="165"/>
        <v>14157.497336356961</v>
      </c>
      <c r="AA1045" s="36">
        <f t="shared" si="166"/>
        <v>14895.658638596971</v>
      </c>
      <c r="AB1045" s="36">
        <f t="shared" si="167"/>
        <v>51830.98609160776</v>
      </c>
      <c r="AC1045" s="36">
        <f t="shared" si="168"/>
        <v>207809.33614534987</v>
      </c>
      <c r="AD1045" s="36">
        <f t="shared" si="169"/>
        <v>130963.28648863106</v>
      </c>
    </row>
    <row r="1046" spans="1:30" ht="14.25" customHeight="1" x14ac:dyDescent="0.25">
      <c r="A1046" s="16">
        <v>1030</v>
      </c>
      <c r="B1046" s="34">
        <v>0.25684799302033801</v>
      </c>
      <c r="C1046" s="34">
        <v>6.6951686442154407E-2</v>
      </c>
      <c r="D1046" s="34">
        <v>2.2722480919247699E-2</v>
      </c>
      <c r="E1046" s="34">
        <v>1.95542140535271E-2</v>
      </c>
      <c r="F1046" s="34">
        <v>3.3518281664653198E-4</v>
      </c>
      <c r="G1046" s="34">
        <v>0.18133881572552199</v>
      </c>
      <c r="H1046" s="35">
        <v>1.0152997469962799</v>
      </c>
      <c r="I1046" s="34">
        <v>9.1271602415702105E-2</v>
      </c>
      <c r="J1046" s="34">
        <v>1.7151375612485802E-2</v>
      </c>
      <c r="K1046" s="36">
        <f>Inputs!$B$12*(1+$B1046)^4</f>
        <v>149720.84664346772</v>
      </c>
      <c r="L1046" s="36">
        <f t="shared" si="160"/>
        <v>15190.66260821895</v>
      </c>
      <c r="M1046" s="36">
        <f t="shared" si="161"/>
        <v>187694.00814298075</v>
      </c>
      <c r="N1046" s="37">
        <f>M1046/Inputs!$B$6</f>
        <v>286.11891485210481</v>
      </c>
      <c r="O1046" s="38">
        <f>IF(N1046&gt;Inputs!$B$4,1,0)</f>
        <v>0</v>
      </c>
      <c r="P1046" s="34">
        <f t="shared" si="162"/>
        <v>7.412022680321631E-2</v>
      </c>
      <c r="Q1046" s="36">
        <f>Inputs!$B$12*(1+$B1046)^0*$C1046+Inputs!$B$29*(1+$D1046)^0*Inputs!$B$19+Inputs!$B$30*(1+$E1046)^0*Inputs!$B$20+Inputs!$B$31*(1+$F1046)^0*Inputs!$B$21+Inputs!$B$22*(1+Inputs!$B$23)^0</f>
        <v>12039.145213956184</v>
      </c>
      <c r="R1046" s="36">
        <f>Inputs!$B$12*(1+$B1046)^1*$C1046+Inputs!$B$29*(1+$D1046)^1*Inputs!$B$19+Inputs!$B$30*(1+$E1046)^1*Inputs!$B$20+Inputs!$B$31*(1+$F1046)^1*Inputs!$B$21+Inputs!$B$22*(1+Inputs!$B$23)^1</f>
        <v>13127.48659980378</v>
      </c>
      <c r="S1046" s="36">
        <f>Inputs!$B$12*(1+$B1046)^2*$C1046+Inputs!$B$29*(1+$D1046)^2*Inputs!$B$19+Inputs!$B$30*(1+$E1046)^2*Inputs!$B$20+Inputs!$B$31*(1+$F1046)^2*Inputs!$B$21+Inputs!$B$22*(1+Inputs!$B$23)^2</f>
        <v>14481.433313568436</v>
      </c>
      <c r="T1046" s="36">
        <f>Inputs!$B$12*(1+$B1046)^3*$C1046+Inputs!$B$29*(1+$D1046)^3*Inputs!$B$19+Inputs!$B$30*(1+$E1046)^3*Inputs!$B$20+Inputs!$B$31*(1+$F1046)^3*Inputs!$B$21+Inputs!$B$22*(1+Inputs!$B$23)^3</f>
        <v>16169.048461220691</v>
      </c>
      <c r="U1046" s="36">
        <f>Inputs!$B$12*(1+$B1046)^4*$C1046+Inputs!$B$29*(1+$D1046)^4*Inputs!$B$19+Inputs!$B$30*(1+$E1046)^4*Inputs!$B$20+Inputs!$B$31*(1+$F1046)^4*Inputs!$B$21+Inputs!$B$22*(1+Inputs!$B$23)^4</f>
        <v>18275.877593324469</v>
      </c>
      <c r="V1046" s="35">
        <f>Inputs!$B$13/(Q1046*(1-$G1046))</f>
        <v>1.284499245286095</v>
      </c>
      <c r="W1046" s="36">
        <f>Inputs!$B$13</f>
        <v>12660</v>
      </c>
      <c r="X1046" s="36">
        <f t="shared" si="163"/>
        <v>13081.197484786668</v>
      </c>
      <c r="Y1046" s="36">
        <f t="shared" si="164"/>
        <v>13632.503936273448</v>
      </c>
      <c r="Z1046" s="36">
        <f t="shared" si="165"/>
        <v>14330.341269659315</v>
      </c>
      <c r="AA1046" s="36">
        <f t="shared" si="166"/>
        <v>15190.66260821895</v>
      </c>
      <c r="AB1046" s="36">
        <f t="shared" si="167"/>
        <v>52995.960952624169</v>
      </c>
      <c r="AC1046" s="36">
        <f t="shared" si="168"/>
        <v>208461.36115364099</v>
      </c>
      <c r="AD1046" s="36">
        <f t="shared" si="169"/>
        <v>134698.04719035656</v>
      </c>
    </row>
    <row r="1047" spans="1:30" ht="14.25" customHeight="1" x14ac:dyDescent="0.25">
      <c r="A1047" s="16">
        <v>1031</v>
      </c>
      <c r="B1047" s="34">
        <v>0.18158004585933901</v>
      </c>
      <c r="C1047" s="34">
        <v>0.113060651472931</v>
      </c>
      <c r="D1047" s="34">
        <v>1.0562468916127801E-2</v>
      </c>
      <c r="E1047" s="34">
        <v>6.82068999318724E-2</v>
      </c>
      <c r="F1047" s="34">
        <v>1.21906834751446E-2</v>
      </c>
      <c r="G1047" s="34">
        <v>0.179838899118233</v>
      </c>
      <c r="H1047" s="35">
        <v>1.0482391597757701</v>
      </c>
      <c r="I1047" s="34">
        <v>9.5780729506875897E-2</v>
      </c>
      <c r="J1047" s="34">
        <v>3.2138082084218901E-2</v>
      </c>
      <c r="K1047" s="36">
        <f>Inputs!$B$12*(1+$B1047)^4</f>
        <v>116950.97396359876</v>
      </c>
      <c r="L1047" s="36">
        <f t="shared" si="160"/>
        <v>18982.587938532692</v>
      </c>
      <c r="M1047" s="36">
        <f t="shared" si="161"/>
        <v>253463.8737380958</v>
      </c>
      <c r="N1047" s="37">
        <f>M1047/Inputs!$B$6</f>
        <v>386.37785630807286</v>
      </c>
      <c r="O1047" s="38">
        <f>IF(N1047&gt;Inputs!$B$4,1,0)</f>
        <v>0</v>
      </c>
      <c r="P1047" s="34">
        <f t="shared" si="162"/>
        <v>6.3642647422656989E-2</v>
      </c>
      <c r="Q1047" s="36">
        <f>Inputs!$B$12*(1+$B1047)^0*$C1047+Inputs!$B$29*(1+$D1047)^0*Inputs!$B$19+Inputs!$B$30*(1+$E1047)^0*Inputs!$B$20+Inputs!$B$31*(1+$F1047)^0*Inputs!$B$21+Inputs!$B$22*(1+Inputs!$B$23)^0</f>
        <v>14805.683115802782</v>
      </c>
      <c r="R1047" s="36">
        <f>Inputs!$B$12*(1+$B1047)^1*$C1047+Inputs!$B$29*(1+$D1047)^1*Inputs!$B$19+Inputs!$B$30*(1+$E1047)^1*Inputs!$B$20+Inputs!$B$31*(1+$F1047)^1*Inputs!$B$21+Inputs!$B$22*(1+Inputs!$B$23)^1</f>
        <v>16229.536297594157</v>
      </c>
      <c r="S1047" s="36">
        <f>Inputs!$B$12*(1+$B1047)^2*$C1047+Inputs!$B$29*(1+$D1047)^2*Inputs!$B$19+Inputs!$B$30*(1+$E1047)^2*Inputs!$B$20+Inputs!$B$31*(1+$F1047)^2*Inputs!$B$21+Inputs!$B$22*(1+Inputs!$B$23)^2</f>
        <v>17887.702098230471</v>
      </c>
      <c r="T1047" s="36">
        <f>Inputs!$B$12*(1+$B1047)^3*$C1047+Inputs!$B$29*(1+$D1047)^3*Inputs!$B$19+Inputs!$B$30*(1+$E1047)^3*Inputs!$B$20+Inputs!$B$31*(1+$F1047)^3*Inputs!$B$21+Inputs!$B$22*(1+Inputs!$B$23)^3</f>
        <v>19821.540219389455</v>
      </c>
      <c r="U1047" s="36">
        <f>Inputs!$B$12*(1+$B1047)^4*$C1047+Inputs!$B$29*(1+$D1047)^4*Inputs!$B$19+Inputs!$B$30*(1+$E1047)^4*Inputs!$B$20+Inputs!$B$31*(1+$F1047)^4*Inputs!$B$21+Inputs!$B$22*(1+Inputs!$B$23)^4</f>
        <v>22079.837515425068</v>
      </c>
      <c r="V1047" s="35">
        <f>Inputs!$B$13/(Q1047*(1-$G1047))</f>
        <v>1.0425720748756966</v>
      </c>
      <c r="W1047" s="36">
        <f>Inputs!$B$13</f>
        <v>12660</v>
      </c>
      <c r="X1047" s="36">
        <f t="shared" si="163"/>
        <v>13896.362600621564</v>
      </c>
      <c r="Y1047" s="36">
        <f t="shared" si="164"/>
        <v>15336.934059786707</v>
      </c>
      <c r="Z1047" s="36">
        <f t="shared" si="165"/>
        <v>17018.041087341149</v>
      </c>
      <c r="AA1047" s="36">
        <f t="shared" si="166"/>
        <v>18982.587938532692</v>
      </c>
      <c r="AB1047" s="36">
        <f t="shared" si="167"/>
        <v>58602.081655766873</v>
      </c>
      <c r="AC1047" s="36">
        <f t="shared" si="168"/>
        <v>307854.13085906784</v>
      </c>
      <c r="AD1047" s="36">
        <f t="shared" si="169"/>
        <v>194861.79208232893</v>
      </c>
    </row>
    <row r="1048" spans="1:30" ht="14.25" customHeight="1" x14ac:dyDescent="0.25">
      <c r="A1048" s="16">
        <v>1032</v>
      </c>
      <c r="B1048" s="34">
        <v>0.33987161516304198</v>
      </c>
      <c r="C1048" s="34">
        <v>8.0943769223894999E-2</v>
      </c>
      <c r="D1048" s="34">
        <v>1.5684366373780699E-2</v>
      </c>
      <c r="E1048" s="34">
        <v>3.4225411363242898E-2</v>
      </c>
      <c r="F1048" s="34">
        <v>1.0355943556499599E-2</v>
      </c>
      <c r="G1048" s="34">
        <v>0.22058363353638299</v>
      </c>
      <c r="H1048" s="35">
        <v>1.09441134058161</v>
      </c>
      <c r="I1048" s="34">
        <v>9.0210991029595206E-2</v>
      </c>
      <c r="J1048" s="34">
        <v>2.74605605342099E-2</v>
      </c>
      <c r="K1048" s="36">
        <f>Inputs!$B$12*(1+$B1048)^4</f>
        <v>193376.6345092401</v>
      </c>
      <c r="L1048" s="36">
        <f t="shared" si="160"/>
        <v>20599.54697635055</v>
      </c>
      <c r="M1048" s="36">
        <f t="shared" si="161"/>
        <v>280301.73634167592</v>
      </c>
      <c r="N1048" s="37">
        <f>M1048/Inputs!$B$6</f>
        <v>427.28923222816451</v>
      </c>
      <c r="O1048" s="38">
        <f>IF(N1048&gt;Inputs!$B$4,1,0)</f>
        <v>1</v>
      </c>
      <c r="P1048" s="34">
        <f t="shared" si="162"/>
        <v>6.2750430495385312E-2</v>
      </c>
      <c r="Q1048" s="36">
        <f>Inputs!$B$12*(1+$B1048)^0*$C1048+Inputs!$B$29*(1+$D1048)^0*Inputs!$B$19+Inputs!$B$30*(1+$E1048)^0*Inputs!$B$20+Inputs!$B$31*(1+$F1048)^0*Inputs!$B$21+Inputs!$B$22*(1+Inputs!$B$23)^0</f>
        <v>12878.670180860623</v>
      </c>
      <c r="R1048" s="36">
        <f>Inputs!$B$12*(1+$B1048)^1*$C1048+Inputs!$B$29*(1+$D1048)^1*Inputs!$B$19+Inputs!$B$30*(1+$E1048)^1*Inputs!$B$20+Inputs!$B$31*(1+$F1048)^1*Inputs!$B$21+Inputs!$B$22*(1+Inputs!$B$23)^1</f>
        <v>14644.691302341347</v>
      </c>
      <c r="S1048" s="36">
        <f>Inputs!$B$12*(1+$B1048)^2*$C1048+Inputs!$B$29*(1+$D1048)^2*Inputs!$B$19+Inputs!$B$30*(1+$E1048)^2*Inputs!$B$20+Inputs!$B$31*(1+$F1048)^2*Inputs!$B$21+Inputs!$B$22*(1+Inputs!$B$23)^2</f>
        <v>16973.880516377314</v>
      </c>
      <c r="T1048" s="36">
        <f>Inputs!$B$12*(1+$B1048)^3*$C1048+Inputs!$B$29*(1+$D1048)^3*Inputs!$B$19+Inputs!$B$30*(1+$E1048)^3*Inputs!$B$20+Inputs!$B$31*(1+$F1048)^3*Inputs!$B$21+Inputs!$B$22*(1+Inputs!$B$23)^3</f>
        <v>20056.962783982417</v>
      </c>
      <c r="U1048" s="36">
        <f>Inputs!$B$12*(1+$B1048)^4*$C1048+Inputs!$B$29*(1+$D1048)^4*Inputs!$B$19+Inputs!$B$30*(1+$E1048)^4*Inputs!$B$20+Inputs!$B$31*(1+$F1048)^4*Inputs!$B$21+Inputs!$B$22*(1+Inputs!$B$23)^4</f>
        <v>24149.467771483283</v>
      </c>
      <c r="V1048" s="35">
        <f>Inputs!$B$13/(Q1048*(1-$G1048))</f>
        <v>1.2612267213380417</v>
      </c>
      <c r="W1048" s="36">
        <f>Inputs!$B$13</f>
        <v>12660</v>
      </c>
      <c r="X1048" s="36">
        <f t="shared" si="163"/>
        <v>13920.014700541476</v>
      </c>
      <c r="Y1048" s="36">
        <f t="shared" si="164"/>
        <v>15582.216316363618</v>
      </c>
      <c r="Z1048" s="36">
        <f t="shared" si="165"/>
        <v>17760.576330404201</v>
      </c>
      <c r="AA1048" s="36">
        <f t="shared" si="166"/>
        <v>20599.54697635055</v>
      </c>
      <c r="AB1048" s="36">
        <f t="shared" si="167"/>
        <v>61297.08445919957</v>
      </c>
      <c r="AC1048" s="36">
        <f t="shared" si="168"/>
        <v>337292.06183897692</v>
      </c>
      <c r="AD1048" s="36">
        <f t="shared" si="169"/>
        <v>219004.65188247635</v>
      </c>
    </row>
    <row r="1049" spans="1:30" ht="14.25" customHeight="1" x14ac:dyDescent="0.25">
      <c r="A1049" s="16">
        <v>1033</v>
      </c>
      <c r="B1049" s="34">
        <v>0.28460417960422102</v>
      </c>
      <c r="C1049" s="34">
        <v>7.76549214062775E-2</v>
      </c>
      <c r="D1049" s="34">
        <v>3.1896463983778503E-2</v>
      </c>
      <c r="E1049" s="34">
        <v>4.9362334198717599E-2</v>
      </c>
      <c r="F1049" s="34">
        <v>2.26014588445861E-2</v>
      </c>
      <c r="G1049" s="34">
        <v>0.206462516559662</v>
      </c>
      <c r="H1049" s="35">
        <v>1.0332043461595299</v>
      </c>
      <c r="I1049" s="34">
        <v>0.100775603978672</v>
      </c>
      <c r="J1049" s="34">
        <v>2.8455054914730198E-2</v>
      </c>
      <c r="K1049" s="36">
        <f>Inputs!$B$12*(1+$B1049)^4</f>
        <v>163391.16644811464</v>
      </c>
      <c r="L1049" s="36">
        <f t="shared" si="160"/>
        <v>17888.748594347388</v>
      </c>
      <c r="M1049" s="36">
        <f t="shared" si="161"/>
        <v>213293.94439704544</v>
      </c>
      <c r="N1049" s="37">
        <f>M1049/Inputs!$B$6</f>
        <v>325.14320792232536</v>
      </c>
      <c r="O1049" s="38">
        <f>IF(N1049&gt;Inputs!$B$4,1,0)</f>
        <v>0</v>
      </c>
      <c r="P1049" s="34">
        <f t="shared" si="162"/>
        <v>7.2320549063941794E-2</v>
      </c>
      <c r="Q1049" s="36">
        <f>Inputs!$B$12*(1+$B1049)^0*$C1049+Inputs!$B$29*(1+$D1049)^0*Inputs!$B$19+Inputs!$B$30*(1+$E1049)^0*Inputs!$B$20+Inputs!$B$31*(1+$F1049)^0*Inputs!$B$21+Inputs!$B$22*(1+Inputs!$B$23)^0</f>
        <v>12681.339311803571</v>
      </c>
      <c r="R1049" s="36">
        <f>Inputs!$B$12*(1+$B1049)^1*$C1049+Inputs!$B$29*(1+$D1049)^1*Inputs!$B$19+Inputs!$B$30*(1+$E1049)^1*Inputs!$B$20+Inputs!$B$31*(1+$F1049)^1*Inputs!$B$21+Inputs!$B$22*(1+Inputs!$B$23)^1</f>
        <v>14269.528060624009</v>
      </c>
      <c r="S1049" s="36">
        <f>Inputs!$B$12*(1+$B1049)^2*$C1049+Inputs!$B$29*(1+$D1049)^2*Inputs!$B$19+Inputs!$B$30*(1+$E1049)^2*Inputs!$B$20+Inputs!$B$31*(1+$F1049)^2*Inputs!$B$21+Inputs!$B$22*(1+Inputs!$B$23)^2</f>
        <v>16244.825780226285</v>
      </c>
      <c r="T1049" s="36">
        <f>Inputs!$B$12*(1+$B1049)^3*$C1049+Inputs!$B$29*(1+$D1049)^3*Inputs!$B$19+Inputs!$B$30*(1+$E1049)^3*Inputs!$B$20+Inputs!$B$31*(1+$F1049)^3*Inputs!$B$21+Inputs!$B$22*(1+Inputs!$B$23)^3</f>
        <v>18715.041296128038</v>
      </c>
      <c r="U1049" s="36">
        <f>Inputs!$B$12*(1+$B1049)^4*$C1049+Inputs!$B$29*(1+$D1049)^4*Inputs!$B$19+Inputs!$B$30*(1+$E1049)^4*Inputs!$B$20+Inputs!$B$31*(1+$F1049)^4*Inputs!$B$21+Inputs!$B$22*(1+Inputs!$B$23)^4</f>
        <v>21818.570355652366</v>
      </c>
      <c r="V1049" s="35">
        <f>Inputs!$B$13/(Q1049*(1-$G1049))</f>
        <v>1.2580593702811425</v>
      </c>
      <c r="W1049" s="36">
        <f>Inputs!$B$13</f>
        <v>12660</v>
      </c>
      <c r="X1049" s="36">
        <f t="shared" si="163"/>
        <v>13608.985102879982</v>
      </c>
      <c r="Y1049" s="36">
        <f t="shared" si="164"/>
        <v>14768.200710347939</v>
      </c>
      <c r="Z1049" s="36">
        <f t="shared" si="165"/>
        <v>16179.04276727638</v>
      </c>
      <c r="AA1049" s="36">
        <f t="shared" si="166"/>
        <v>17888.748594347388</v>
      </c>
      <c r="AB1049" s="36">
        <f t="shared" si="167"/>
        <v>55892.18464978016</v>
      </c>
      <c r="AC1049" s="36">
        <f t="shared" si="168"/>
        <v>254392.06637782935</v>
      </c>
      <c r="AD1049" s="36">
        <f t="shared" si="169"/>
        <v>157401.75974726529</v>
      </c>
    </row>
    <row r="1050" spans="1:30" ht="14.25" customHeight="1" x14ac:dyDescent="0.25">
      <c r="A1050" s="16">
        <v>1034</v>
      </c>
      <c r="B1050" s="34">
        <v>0.41277461051623399</v>
      </c>
      <c r="C1050" s="34">
        <v>6.9219810608073001E-2</v>
      </c>
      <c r="D1050" s="34">
        <v>3.6139486773916298E-2</v>
      </c>
      <c r="E1050" s="34">
        <v>2.9160194860638301E-2</v>
      </c>
      <c r="F1050" s="34">
        <v>5.5881752032441801E-3</v>
      </c>
      <c r="G1050" s="34">
        <v>0.18538657524532501</v>
      </c>
      <c r="H1050" s="35">
        <v>1.1504490268927601</v>
      </c>
      <c r="I1050" s="34">
        <v>9.4554305580127201E-2</v>
      </c>
      <c r="J1050" s="34">
        <v>2.60195778926594E-2</v>
      </c>
      <c r="K1050" s="36">
        <f>Inputs!$B$12*(1+$B1050)^4</f>
        <v>239024.69689719757</v>
      </c>
      <c r="L1050" s="36">
        <f t="shared" si="160"/>
        <v>23606.925276476733</v>
      </c>
      <c r="M1050" s="36">
        <f t="shared" si="161"/>
        <v>289501.10052882833</v>
      </c>
      <c r="N1050" s="37">
        <f>M1050/Inputs!$B$6</f>
        <v>441.31265324516517</v>
      </c>
      <c r="O1050" s="38">
        <f>IF(N1050&gt;Inputs!$B$4,1,0)</f>
        <v>1</v>
      </c>
      <c r="P1050" s="34">
        <f t="shared" si="162"/>
        <v>6.8534727687467795E-2</v>
      </c>
      <c r="Q1050" s="36">
        <f>Inputs!$B$12*(1+$B1050)^0*$C1050+Inputs!$B$29*(1+$D1050)^0*Inputs!$B$19+Inputs!$B$30*(1+$E1050)^0*Inputs!$B$20+Inputs!$B$31*(1+$F1050)^0*Inputs!$B$21+Inputs!$B$22*(1+Inputs!$B$23)^0</f>
        <v>12175.232663911302</v>
      </c>
      <c r="R1050" s="36">
        <f>Inputs!$B$12*(1+$B1050)^1*$C1050+Inputs!$B$29*(1+$D1050)^1*Inputs!$B$19+Inputs!$B$30*(1+$E1050)^1*Inputs!$B$20+Inputs!$B$31*(1+$F1050)^1*Inputs!$B$21+Inputs!$B$22*(1+Inputs!$B$23)^1</f>
        <v>14038.201016007723</v>
      </c>
      <c r="S1050" s="36">
        <f>Inputs!$B$12*(1+$B1050)^2*$C1050+Inputs!$B$29*(1+$D1050)^2*Inputs!$B$19+Inputs!$B$30*(1+$E1050)^2*Inputs!$B$20+Inputs!$B$31*(1+$F1050)^2*Inputs!$B$21+Inputs!$B$22*(1+Inputs!$B$23)^2</f>
        <v>16613.315548593127</v>
      </c>
      <c r="T1050" s="36">
        <f>Inputs!$B$12*(1+$B1050)^3*$C1050+Inputs!$B$29*(1+$D1050)^3*Inputs!$B$19+Inputs!$B$30*(1+$E1050)^3*Inputs!$B$20+Inputs!$B$31*(1+$F1050)^3*Inputs!$B$21+Inputs!$B$22*(1+Inputs!$B$23)^3</f>
        <v>20192.825519872502</v>
      </c>
      <c r="U1050" s="36">
        <f>Inputs!$B$12*(1+$B1050)^4*$C1050+Inputs!$B$29*(1+$D1050)^4*Inputs!$B$19+Inputs!$B$30*(1+$E1050)^4*Inputs!$B$20+Inputs!$B$31*(1+$F1050)^4*Inputs!$B$21+Inputs!$B$22*(1+Inputs!$B$23)^4</f>
        <v>25189.554189537685</v>
      </c>
      <c r="V1050" s="35">
        <f>Inputs!$B$13/(Q1050*(1-$G1050))</f>
        <v>1.2764531328633535</v>
      </c>
      <c r="W1050" s="36">
        <f>Inputs!$B$13</f>
        <v>12660</v>
      </c>
      <c r="X1050" s="36">
        <f t="shared" si="163"/>
        <v>14236.907526258419</v>
      </c>
      <c r="Y1050" s="36">
        <f t="shared" si="164"/>
        <v>16422.155096963812</v>
      </c>
      <c r="Z1050" s="36">
        <f t="shared" si="165"/>
        <v>19442.306271937909</v>
      </c>
      <c r="AA1050" s="36">
        <f t="shared" si="166"/>
        <v>23606.925276476733</v>
      </c>
      <c r="AB1050" s="36">
        <f t="shared" si="167"/>
        <v>64544.980258717733</v>
      </c>
      <c r="AC1050" s="36">
        <f t="shared" si="168"/>
        <v>353414.51443372807</v>
      </c>
      <c r="AD1050" s="36">
        <f t="shared" si="169"/>
        <v>224956.12027011061</v>
      </c>
    </row>
    <row r="1051" spans="1:30" ht="14.25" customHeight="1" x14ac:dyDescent="0.25">
      <c r="A1051" s="16">
        <v>1035</v>
      </c>
      <c r="B1051" s="34">
        <v>0.36695837243944002</v>
      </c>
      <c r="C1051" s="34">
        <v>7.0477766407395406E-2</v>
      </c>
      <c r="D1051" s="34">
        <v>9.4552788640699E-3</v>
      </c>
      <c r="E1051" s="34">
        <v>5.7391956716533098E-2</v>
      </c>
      <c r="F1051" s="34">
        <v>3.05381122570706E-2</v>
      </c>
      <c r="G1051" s="34">
        <v>0.204422871174641</v>
      </c>
      <c r="H1051" s="35">
        <v>0.99904442836520702</v>
      </c>
      <c r="I1051" s="34">
        <v>9.3927537342977402E-2</v>
      </c>
      <c r="J1051" s="34">
        <v>2.2337179122975E-2</v>
      </c>
      <c r="K1051" s="36">
        <f>Inputs!$B$12*(1+$B1051)^4</f>
        <v>209494.39488549758</v>
      </c>
      <c r="L1051" s="36">
        <f t="shared" si="160"/>
        <v>18940.068397078398</v>
      </c>
      <c r="M1051" s="36">
        <f t="shared" si="161"/>
        <v>230903.35921626358</v>
      </c>
      <c r="N1051" s="37">
        <f>M1051/Inputs!$B$6</f>
        <v>351.9868280735725</v>
      </c>
      <c r="O1051" s="38">
        <f>IF(N1051&gt;Inputs!$B$4,1,0)</f>
        <v>0</v>
      </c>
      <c r="P1051" s="34">
        <f t="shared" si="162"/>
        <v>7.1590358220002398E-2</v>
      </c>
      <c r="Q1051" s="36">
        <f>Inputs!$B$12*(1+$B1051)^0*$C1051+Inputs!$B$29*(1+$D1051)^0*Inputs!$B$19+Inputs!$B$30*(1+$E1051)^0*Inputs!$B$20+Inputs!$B$31*(1+$F1051)^0*Inputs!$B$21+Inputs!$B$22*(1+Inputs!$B$23)^0</f>
        <v>12250.710011870648</v>
      </c>
      <c r="R1051" s="36">
        <f>Inputs!$B$12*(1+$B1051)^1*$C1051+Inputs!$B$29*(1+$D1051)^1*Inputs!$B$19+Inputs!$B$30*(1+$E1051)^1*Inputs!$B$20+Inputs!$B$31*(1+$F1051)^1*Inputs!$B$21+Inputs!$B$22*(1+Inputs!$B$23)^1</f>
        <v>14046.533303611315</v>
      </c>
      <c r="S1051" s="36">
        <f>Inputs!$B$12*(1+$B1051)^2*$C1051+Inputs!$B$29*(1+$D1051)^2*Inputs!$B$19+Inputs!$B$30*(1+$E1051)^2*Inputs!$B$20+Inputs!$B$31*(1+$F1051)^2*Inputs!$B$21+Inputs!$B$22*(1+Inputs!$B$23)^2</f>
        <v>16422.484307085062</v>
      </c>
      <c r="T1051" s="36">
        <f>Inputs!$B$12*(1+$B1051)^3*$C1051+Inputs!$B$29*(1+$D1051)^3*Inputs!$B$19+Inputs!$B$30*(1+$E1051)^3*Inputs!$B$20+Inputs!$B$31*(1+$F1051)^3*Inputs!$B$21+Inputs!$B$22*(1+Inputs!$B$23)^3</f>
        <v>19588.062272760173</v>
      </c>
      <c r="U1051" s="36">
        <f>Inputs!$B$12*(1+$B1051)^4*$C1051+Inputs!$B$29*(1+$D1051)^4*Inputs!$B$19+Inputs!$B$30*(1+$E1051)^4*Inputs!$B$20+Inputs!$B$31*(1+$F1051)^4*Inputs!$B$21+Inputs!$B$22*(1+Inputs!$B$23)^4</f>
        <v>23829.473740948237</v>
      </c>
      <c r="V1051" s="35">
        <f>Inputs!$B$13/(Q1051*(1-$G1051))</f>
        <v>1.2989431869528192</v>
      </c>
      <c r="W1051" s="36">
        <f>Inputs!$B$13</f>
        <v>12660</v>
      </c>
      <c r="X1051" s="36">
        <f t="shared" si="163"/>
        <v>13677.971132242854</v>
      </c>
      <c r="Y1051" s="36">
        <f t="shared" si="164"/>
        <v>15012.009592158223</v>
      </c>
      <c r="Z1051" s="36">
        <f t="shared" si="165"/>
        <v>16737.314535090092</v>
      </c>
      <c r="AA1051" s="36">
        <f t="shared" si="166"/>
        <v>18940.068397078398</v>
      </c>
      <c r="AB1051" s="36">
        <f t="shared" si="167"/>
        <v>58248.666120477501</v>
      </c>
      <c r="AC1051" s="36">
        <f t="shared" si="168"/>
        <v>270471.28382792842</v>
      </c>
      <c r="AD1051" s="36">
        <f t="shared" si="169"/>
        <v>172654.69309578609</v>
      </c>
    </row>
    <row r="1052" spans="1:30" ht="14.25" customHeight="1" x14ac:dyDescent="0.25">
      <c r="A1052" s="16">
        <v>1036</v>
      </c>
      <c r="B1052" s="34">
        <v>0.28152303601912398</v>
      </c>
      <c r="C1052" s="34">
        <v>6.0320320295327599E-2</v>
      </c>
      <c r="D1052" s="34">
        <v>1.82753849065968E-2</v>
      </c>
      <c r="E1052" s="34">
        <v>5.8960925789597801E-2</v>
      </c>
      <c r="F1052" s="34">
        <v>4.3700995077033096E-3</v>
      </c>
      <c r="G1052" s="34">
        <v>0.16891598559023599</v>
      </c>
      <c r="H1052" s="35">
        <v>1.0422241670549199</v>
      </c>
      <c r="I1052" s="34">
        <v>0.10847346043127901</v>
      </c>
      <c r="J1052" s="34">
        <v>2.5886299222157402E-2</v>
      </c>
      <c r="K1052" s="36">
        <f>Inputs!$B$12*(1+$B1052)^4</f>
        <v>161829.21199227218</v>
      </c>
      <c r="L1052" s="36">
        <f t="shared" si="160"/>
        <v>15997.141886665897</v>
      </c>
      <c r="M1052" s="36">
        <f t="shared" si="161"/>
        <v>170592.35518387298</v>
      </c>
      <c r="N1052" s="37">
        <f>M1052/Inputs!$B$6</f>
        <v>260.04932192663563</v>
      </c>
      <c r="O1052" s="38">
        <f>IF(N1052&gt;Inputs!$B$4,1,0)</f>
        <v>0</v>
      </c>
      <c r="P1052" s="34">
        <f t="shared" si="162"/>
        <v>8.2587161209121601E-2</v>
      </c>
      <c r="Q1052" s="36">
        <f>Inputs!$B$12*(1+$B1052)^0*$C1052+Inputs!$B$29*(1+$D1052)^0*Inputs!$B$19+Inputs!$B$30*(1+$E1052)^0*Inputs!$B$20+Inputs!$B$31*(1+$F1052)^0*Inputs!$B$21+Inputs!$B$22*(1+Inputs!$B$23)^0</f>
        <v>11641.263245146576</v>
      </c>
      <c r="R1052" s="36">
        <f>Inputs!$B$12*(1+$B1052)^1*$C1052+Inputs!$B$29*(1+$D1052)^1*Inputs!$B$19+Inputs!$B$30*(1+$E1052)^1*Inputs!$B$20+Inputs!$B$31*(1+$F1052)^1*Inputs!$B$21+Inputs!$B$22*(1+Inputs!$B$23)^1</f>
        <v>12819.176035600631</v>
      </c>
      <c r="S1052" s="36">
        <f>Inputs!$B$12*(1+$B1052)^2*$C1052+Inputs!$B$29*(1+$D1052)^2*Inputs!$B$19+Inputs!$B$30*(1+$E1052)^2*Inputs!$B$20+Inputs!$B$31*(1+$F1052)^2*Inputs!$B$21+Inputs!$B$22*(1+Inputs!$B$23)^2</f>
        <v>14291.775616618193</v>
      </c>
      <c r="T1052" s="36">
        <f>Inputs!$B$12*(1+$B1052)^3*$C1052+Inputs!$B$29*(1+$D1052)^3*Inputs!$B$19+Inputs!$B$30*(1+$E1052)^3*Inputs!$B$20+Inputs!$B$31*(1+$F1052)^3*Inputs!$B$21+Inputs!$B$22*(1+Inputs!$B$23)^3</f>
        <v>16140.28757629547</v>
      </c>
      <c r="U1052" s="36">
        <f>Inputs!$B$12*(1+$B1052)^4*$C1052+Inputs!$B$29*(1+$D1052)^4*Inputs!$B$19+Inputs!$B$30*(1+$E1052)^4*Inputs!$B$20+Inputs!$B$31*(1+$F1052)^4*Inputs!$B$21+Inputs!$B$22*(1+Inputs!$B$23)^4</f>
        <v>18468.700074110704</v>
      </c>
      <c r="V1052" s="35">
        <f>Inputs!$B$13/(Q1052*(1-$G1052))</f>
        <v>1.308545013124633</v>
      </c>
      <c r="W1052" s="36">
        <f>Inputs!$B$13</f>
        <v>12660</v>
      </c>
      <c r="X1052" s="36">
        <f t="shared" si="163"/>
        <v>13231.659856047343</v>
      </c>
      <c r="Y1052" s="36">
        <f t="shared" si="164"/>
        <v>13960.825879420971</v>
      </c>
      <c r="Z1052" s="36">
        <f t="shared" si="165"/>
        <v>14873.429853719281</v>
      </c>
      <c r="AA1052" s="36">
        <f t="shared" si="166"/>
        <v>15997.141886665897</v>
      </c>
      <c r="AB1052" s="36">
        <f t="shared" si="167"/>
        <v>51850.83877280126</v>
      </c>
      <c r="AC1052" s="36">
        <f t="shared" si="168"/>
        <v>198714.28498054305</v>
      </c>
      <c r="AD1052" s="36">
        <f t="shared" si="169"/>
        <v>118741.51641107172</v>
      </c>
    </row>
    <row r="1053" spans="1:30" ht="14.25" customHeight="1" x14ac:dyDescent="0.25">
      <c r="A1053" s="16">
        <v>1037</v>
      </c>
      <c r="B1053" s="34">
        <v>0.14645498907287</v>
      </c>
      <c r="C1053" s="34">
        <v>9.16711034435993E-2</v>
      </c>
      <c r="D1053" s="34">
        <v>2.3965522886384701E-2</v>
      </c>
      <c r="E1053" s="34">
        <v>7.2212570035639898E-2</v>
      </c>
      <c r="F1053" s="34">
        <v>6.37664082706022E-3</v>
      </c>
      <c r="G1053" s="34">
        <v>0.18661543898087399</v>
      </c>
      <c r="H1053" s="35">
        <v>1.06611880434506</v>
      </c>
      <c r="I1053" s="34">
        <v>0.10200865764657201</v>
      </c>
      <c r="J1053" s="34">
        <v>2.7003393380665E-2</v>
      </c>
      <c r="K1053" s="36">
        <f>Inputs!$B$12*(1+$B1053)^4</f>
        <v>103652.3814725095</v>
      </c>
      <c r="L1053" s="36">
        <f t="shared" si="160"/>
        <v>16031.09306259418</v>
      </c>
      <c r="M1053" s="36">
        <f t="shared" si="161"/>
        <v>188199.97741230851</v>
      </c>
      <c r="N1053" s="37">
        <f>M1053/Inputs!$B$6</f>
        <v>286.89020946998249</v>
      </c>
      <c r="O1053" s="38">
        <f>IF(N1053&gt;Inputs!$B$4,1,0)</f>
        <v>0</v>
      </c>
      <c r="P1053" s="34">
        <f t="shared" si="162"/>
        <v>7.5005264265907007E-2</v>
      </c>
      <c r="Q1053" s="36">
        <f>Inputs!$B$12*(1+$B1053)^0*$C1053+Inputs!$B$29*(1+$D1053)^0*Inputs!$B$19+Inputs!$B$30*(1+$E1053)^0*Inputs!$B$20+Inputs!$B$31*(1+$F1053)^0*Inputs!$B$21+Inputs!$B$22*(1+Inputs!$B$23)^0</f>
        <v>13522.310234042881</v>
      </c>
      <c r="R1053" s="36">
        <f>Inputs!$B$12*(1+$B1053)^1*$C1053+Inputs!$B$29*(1+$D1053)^1*Inputs!$B$19+Inputs!$B$30*(1+$E1053)^1*Inputs!$B$20+Inputs!$B$31*(1+$F1053)^1*Inputs!$B$21+Inputs!$B$22*(1+Inputs!$B$23)^1</f>
        <v>14547.962671136389</v>
      </c>
      <c r="S1053" s="36">
        <f>Inputs!$B$12*(1+$B1053)^2*$C1053+Inputs!$B$29*(1+$D1053)^2*Inputs!$B$19+Inputs!$B$30*(1+$E1053)^2*Inputs!$B$20+Inputs!$B$31*(1+$F1053)^2*Inputs!$B$21+Inputs!$B$22*(1+Inputs!$B$23)^2</f>
        <v>15704.689235465004</v>
      </c>
      <c r="T1053" s="36">
        <f>Inputs!$B$12*(1+$B1053)^3*$C1053+Inputs!$B$29*(1+$D1053)^3*Inputs!$B$19+Inputs!$B$30*(1+$E1053)^3*Inputs!$B$20+Inputs!$B$31*(1+$F1053)^3*Inputs!$B$21+Inputs!$B$22*(1+Inputs!$B$23)^3</f>
        <v>17010.697804832962</v>
      </c>
      <c r="U1053" s="36">
        <f>Inputs!$B$12*(1+$B1053)^4*$C1053+Inputs!$B$29*(1+$D1053)^4*Inputs!$B$19+Inputs!$B$30*(1+$E1053)^4*Inputs!$B$20+Inputs!$B$31*(1+$F1053)^4*Inputs!$B$21+Inputs!$B$22*(1+Inputs!$B$23)^4</f>
        <v>18486.794216972943</v>
      </c>
      <c r="V1053" s="35">
        <f>Inputs!$B$13/(Q1053*(1-$G1053))</f>
        <v>1.1510306424988943</v>
      </c>
      <c r="W1053" s="36">
        <f>Inputs!$B$13</f>
        <v>12660</v>
      </c>
      <c r="X1053" s="36">
        <f t="shared" si="163"/>
        <v>13369.054831074302</v>
      </c>
      <c r="Y1053" s="36">
        <f t="shared" si="164"/>
        <v>14160.880039048914</v>
      </c>
      <c r="Z1053" s="36">
        <f t="shared" si="165"/>
        <v>15044.789664665761</v>
      </c>
      <c r="AA1053" s="36">
        <f t="shared" si="166"/>
        <v>16031.09306259418</v>
      </c>
      <c r="AB1053" s="36">
        <f t="shared" si="167"/>
        <v>53142.623684854523</v>
      </c>
      <c r="AC1053" s="36">
        <f t="shared" si="168"/>
        <v>219504.41927006215</v>
      </c>
      <c r="AD1053" s="36">
        <f t="shared" si="169"/>
        <v>135057.35372745397</v>
      </c>
    </row>
    <row r="1054" spans="1:30" ht="14.25" customHeight="1" x14ac:dyDescent="0.25">
      <c r="A1054" s="16">
        <v>1038</v>
      </c>
      <c r="B1054" s="34">
        <v>0.31823347986975697</v>
      </c>
      <c r="C1054" s="34">
        <v>5.8836005654341099E-2</v>
      </c>
      <c r="D1054" s="34">
        <v>2.39914900742931E-2</v>
      </c>
      <c r="E1054" s="34">
        <v>7.5427658595241601E-2</v>
      </c>
      <c r="F1054" s="34">
        <v>3.1280481313426797E-2</v>
      </c>
      <c r="G1054" s="34">
        <v>0.18310314430477201</v>
      </c>
      <c r="H1054" s="35">
        <v>1.0566364724414401</v>
      </c>
      <c r="I1054" s="34">
        <v>9.7066399217016694E-2</v>
      </c>
      <c r="J1054" s="34">
        <v>2.6026038303637099E-2</v>
      </c>
      <c r="K1054" s="36">
        <f>Inputs!$B$12*(1+$B1054)^4</f>
        <v>181184.31574505594</v>
      </c>
      <c r="L1054" s="36">
        <f t="shared" si="160"/>
        <v>17402.118204146122</v>
      </c>
      <c r="M1054" s="36">
        <f t="shared" si="161"/>
        <v>213824.39148588784</v>
      </c>
      <c r="N1054" s="37">
        <f>M1054/Inputs!$B$6</f>
        <v>325.95181628946318</v>
      </c>
      <c r="O1054" s="38">
        <f>IF(N1054&gt;Inputs!$B$4,1,0)</f>
        <v>0</v>
      </c>
      <c r="P1054" s="34">
        <f t="shared" si="162"/>
        <v>7.1040360913379591E-2</v>
      </c>
      <c r="Q1054" s="36">
        <f>Inputs!$B$12*(1+$B1054)^0*$C1054+Inputs!$B$29*(1+$D1054)^0*Inputs!$B$19+Inputs!$B$30*(1+$E1054)^0*Inputs!$B$20+Inputs!$B$31*(1+$F1054)^0*Inputs!$B$21+Inputs!$B$22*(1+Inputs!$B$23)^0</f>
        <v>11552.204366687387</v>
      </c>
      <c r="R1054" s="36">
        <f>Inputs!$B$12*(1+$B1054)^1*$C1054+Inputs!$B$29*(1+$D1054)^1*Inputs!$B$19+Inputs!$B$30*(1+$E1054)^1*Inputs!$B$20+Inputs!$B$31*(1+$F1054)^1*Inputs!$B$21+Inputs!$B$22*(1+Inputs!$B$23)^1</f>
        <v>13016.27618074792</v>
      </c>
      <c r="S1054" s="36">
        <f>Inputs!$B$12*(1+$B1054)^2*$C1054+Inputs!$B$29*(1+$D1054)^2*Inputs!$B$19+Inputs!$B$30*(1+$E1054)^2*Inputs!$B$20+Inputs!$B$31*(1+$F1054)^2*Inputs!$B$21+Inputs!$B$22*(1+Inputs!$B$23)^2</f>
        <v>14856.382834363852</v>
      </c>
      <c r="T1054" s="36">
        <f>Inputs!$B$12*(1+$B1054)^3*$C1054+Inputs!$B$29*(1+$D1054)^3*Inputs!$B$19+Inputs!$B$30*(1+$E1054)^3*Inputs!$B$20+Inputs!$B$31*(1+$F1054)^3*Inputs!$B$21+Inputs!$B$22*(1+Inputs!$B$23)^3</f>
        <v>17187.494285959627</v>
      </c>
      <c r="U1054" s="36">
        <f>Inputs!$B$12*(1+$B1054)^4*$C1054+Inputs!$B$29*(1+$D1054)^4*Inputs!$B$19+Inputs!$B$30*(1+$E1054)^4*Inputs!$B$20+Inputs!$B$31*(1+$F1054)^4*Inputs!$B$21+Inputs!$B$22*(1+Inputs!$B$23)^4</f>
        <v>20160.871079063239</v>
      </c>
      <c r="V1054" s="35">
        <f>Inputs!$B$13/(Q1054*(1-$G1054))</f>
        <v>1.3415337962013323</v>
      </c>
      <c r="W1054" s="36">
        <f>Inputs!$B$13</f>
        <v>12660</v>
      </c>
      <c r="X1054" s="36">
        <f t="shared" si="163"/>
        <v>13507.143488064732</v>
      </c>
      <c r="Y1054" s="36">
        <f t="shared" si="164"/>
        <v>14552.255978249475</v>
      </c>
      <c r="Z1054" s="36">
        <f t="shared" si="165"/>
        <v>15835.628146932502</v>
      </c>
      <c r="AA1054" s="36">
        <f t="shared" si="166"/>
        <v>17402.118204146122</v>
      </c>
      <c r="AB1054" s="36">
        <f t="shared" si="167"/>
        <v>55666.535601486721</v>
      </c>
      <c r="AC1054" s="36">
        <f t="shared" si="168"/>
        <v>251336.36948807884</v>
      </c>
      <c r="AD1054" s="36">
        <f t="shared" si="169"/>
        <v>158157.85588440113</v>
      </c>
    </row>
    <row r="1055" spans="1:30" ht="14.25" customHeight="1" x14ac:dyDescent="0.25">
      <c r="A1055" s="16">
        <v>1039</v>
      </c>
      <c r="B1055" s="34">
        <v>0.30959001641788397</v>
      </c>
      <c r="C1055" s="34">
        <v>7.8666605289419794E-2</v>
      </c>
      <c r="D1055" s="34">
        <v>5.13474064882447E-2</v>
      </c>
      <c r="E1055" s="34">
        <v>2.2621457377405299E-2</v>
      </c>
      <c r="F1055" s="34">
        <v>2.4531485736897798E-2</v>
      </c>
      <c r="G1055" s="34">
        <v>0.17792341512643101</v>
      </c>
      <c r="H1055" s="35">
        <v>1.15113621117507</v>
      </c>
      <c r="I1055" s="34">
        <v>0.105426116396227</v>
      </c>
      <c r="J1055" s="34">
        <v>2.0042703360061601E-2</v>
      </c>
      <c r="K1055" s="36">
        <f>Inputs!$B$12*(1+$B1055)^4</f>
        <v>176478.85312526143</v>
      </c>
      <c r="L1055" s="36">
        <f t="shared" si="160"/>
        <v>21805.411955165393</v>
      </c>
      <c r="M1055" s="36">
        <f t="shared" si="161"/>
        <v>218560.18929406995</v>
      </c>
      <c r="N1055" s="37">
        <f>M1055/Inputs!$B$6</f>
        <v>333.17102026535053</v>
      </c>
      <c r="O1055" s="38">
        <f>IF(N1055&gt;Inputs!$B$4,1,0)</f>
        <v>0</v>
      </c>
      <c r="P1055" s="34">
        <f t="shared" si="162"/>
        <v>8.5383413036165395E-2</v>
      </c>
      <c r="Q1055" s="36">
        <f>Inputs!$B$12*(1+$B1055)^0*$C1055+Inputs!$B$29*(1+$D1055)^0*Inputs!$B$19+Inputs!$B$30*(1+$E1055)^0*Inputs!$B$20+Inputs!$B$31*(1+$F1055)^0*Inputs!$B$21+Inputs!$B$22*(1+Inputs!$B$23)^0</f>
        <v>12742.040344792109</v>
      </c>
      <c r="R1055" s="36">
        <f>Inputs!$B$12*(1+$B1055)^1*$C1055+Inputs!$B$29*(1+$D1055)^1*Inputs!$B$19+Inputs!$B$30*(1+$E1055)^1*Inputs!$B$20+Inputs!$B$31*(1+$F1055)^1*Inputs!$B$21+Inputs!$B$22*(1+Inputs!$B$23)^1</f>
        <v>14471.185094055545</v>
      </c>
      <c r="S1055" s="36">
        <f>Inputs!$B$12*(1+$B1055)^2*$C1055+Inputs!$B$29*(1+$D1055)^2*Inputs!$B$19+Inputs!$B$30*(1+$E1055)^2*Inputs!$B$20+Inputs!$B$31*(1+$F1055)^2*Inputs!$B$21+Inputs!$B$22*(1+Inputs!$B$23)^2</f>
        <v>16663.350462478065</v>
      </c>
      <c r="T1055" s="36">
        <f>Inputs!$B$12*(1+$B1055)^3*$C1055+Inputs!$B$29*(1+$D1055)^3*Inputs!$B$19+Inputs!$B$30*(1+$E1055)^3*Inputs!$B$20+Inputs!$B$31*(1+$F1055)^3*Inputs!$B$21+Inputs!$B$22*(1+Inputs!$B$23)^3</f>
        <v>19459.072880145104</v>
      </c>
      <c r="U1055" s="36">
        <f>Inputs!$B$12*(1+$B1055)^4*$C1055+Inputs!$B$29*(1+$D1055)^4*Inputs!$B$19+Inputs!$B$30*(1+$E1055)^4*Inputs!$B$20+Inputs!$B$31*(1+$F1055)^4*Inputs!$B$21+Inputs!$B$22*(1+Inputs!$B$23)^4</f>
        <v>23042.272154836613</v>
      </c>
      <c r="V1055" s="35">
        <f>Inputs!$B$13/(Q1055*(1-$G1055))</f>
        <v>1.2085996145984097</v>
      </c>
      <c r="W1055" s="36">
        <f>Inputs!$B$13</f>
        <v>12660</v>
      </c>
      <c r="X1055" s="36">
        <f t="shared" si="163"/>
        <v>14207.109323134637</v>
      </c>
      <c r="Y1055" s="36">
        <f t="shared" si="164"/>
        <v>16162.47988212239</v>
      </c>
      <c r="Z1055" s="36">
        <f t="shared" si="165"/>
        <v>18644.359537589022</v>
      </c>
      <c r="AA1055" s="36">
        <f t="shared" si="166"/>
        <v>21805.411955165393</v>
      </c>
      <c r="AB1055" s="36">
        <f t="shared" si="167"/>
        <v>60740.736091415383</v>
      </c>
      <c r="AC1055" s="36">
        <f t="shared" si="168"/>
        <v>260500.8463318935</v>
      </c>
      <c r="AD1055" s="36">
        <f t="shared" si="169"/>
        <v>157819.45320265458</v>
      </c>
    </row>
    <row r="1056" spans="1:30" ht="14.25" customHeight="1" x14ac:dyDescent="0.25">
      <c r="A1056" s="16">
        <v>1040</v>
      </c>
      <c r="B1056" s="34">
        <v>0.137399689843901</v>
      </c>
      <c r="C1056" s="34">
        <v>8.2643692586487405E-2</v>
      </c>
      <c r="D1056" s="34">
        <v>1.9151685990960701E-2</v>
      </c>
      <c r="E1056" s="34">
        <v>4.9053240615188898E-2</v>
      </c>
      <c r="F1056" s="34">
        <v>5.7998590762611199E-3</v>
      </c>
      <c r="G1056" s="34">
        <v>0.211937878819487</v>
      </c>
      <c r="H1056" s="35">
        <v>1.0208087812422</v>
      </c>
      <c r="I1056" s="34">
        <v>9.2269778735739993E-2</v>
      </c>
      <c r="J1056" s="34">
        <v>2.8893478477754201E-2</v>
      </c>
      <c r="K1056" s="36">
        <f>Inputs!$B$12*(1+$B1056)^4</f>
        <v>100416.17451501924</v>
      </c>
      <c r="L1056" s="36">
        <f t="shared" si="160"/>
        <v>13617.758725896347</v>
      </c>
      <c r="M1056" s="36">
        <f t="shared" si="161"/>
        <v>192782.34351948567</v>
      </c>
      <c r="N1056" s="37">
        <f>M1056/Inputs!$B$6</f>
        <v>293.87552365775252</v>
      </c>
      <c r="O1056" s="38">
        <f>IF(N1056&gt;Inputs!$B$4,1,0)</f>
        <v>0</v>
      </c>
      <c r="P1056" s="34">
        <f t="shared" si="162"/>
        <v>6.3376300257985796E-2</v>
      </c>
      <c r="Q1056" s="36">
        <f>Inputs!$B$12*(1+$B1056)^0*$C1056+Inputs!$B$29*(1+$D1056)^0*Inputs!$B$19+Inputs!$B$30*(1+$E1056)^0*Inputs!$B$20+Inputs!$B$31*(1+$F1056)^0*Inputs!$B$21+Inputs!$B$22*(1+Inputs!$B$23)^0</f>
        <v>12980.665582616166</v>
      </c>
      <c r="R1056" s="36">
        <f>Inputs!$B$12*(1+$B1056)^1*$C1056+Inputs!$B$29*(1+$D1056)^1*Inputs!$B$19+Inputs!$B$30*(1+$E1056)^1*Inputs!$B$20+Inputs!$B$31*(1+$F1056)^1*Inputs!$B$21+Inputs!$B$22*(1+Inputs!$B$23)^1</f>
        <v>13805.469634989089</v>
      </c>
      <c r="S1056" s="36">
        <f>Inputs!$B$12*(1+$B1056)^2*$C1056+Inputs!$B$29*(1+$D1056)^2*Inputs!$B$19+Inputs!$B$30*(1+$E1056)^2*Inputs!$B$20+Inputs!$B$31*(1+$F1056)^2*Inputs!$B$21+Inputs!$B$22*(1+Inputs!$B$23)^2</f>
        <v>14729.218020185923</v>
      </c>
      <c r="T1056" s="36">
        <f>Inputs!$B$12*(1+$B1056)^3*$C1056+Inputs!$B$29*(1+$D1056)^3*Inputs!$B$19+Inputs!$B$30*(1+$E1056)^3*Inputs!$B$20+Inputs!$B$31*(1+$F1056)^3*Inputs!$B$21+Inputs!$B$22*(1+Inputs!$B$23)^3</f>
        <v>15765.031278457454</v>
      </c>
      <c r="U1056" s="36">
        <f>Inputs!$B$12*(1+$B1056)^4*$C1056+Inputs!$B$29*(1+$D1056)^4*Inputs!$B$19+Inputs!$B$30*(1+$E1056)^4*Inputs!$B$20+Inputs!$B$31*(1+$F1056)^4*Inputs!$B$21+Inputs!$B$22*(1+Inputs!$B$23)^4</f>
        <v>16927.81034474403</v>
      </c>
      <c r="V1056" s="35">
        <f>Inputs!$B$13/(Q1056*(1-$G1056))</f>
        <v>1.2375885735057619</v>
      </c>
      <c r="W1056" s="36">
        <f>Inputs!$B$13</f>
        <v>12660</v>
      </c>
      <c r="X1056" s="36">
        <f t="shared" si="163"/>
        <v>12874.811045311069</v>
      </c>
      <c r="Y1056" s="36">
        <f t="shared" si="164"/>
        <v>13107.217456369406</v>
      </c>
      <c r="Z1056" s="36">
        <f t="shared" si="165"/>
        <v>13355.657121279011</v>
      </c>
      <c r="AA1056" s="36">
        <f t="shared" si="166"/>
        <v>13617.758725896347</v>
      </c>
      <c r="AB1056" s="36">
        <f t="shared" si="167"/>
        <v>50582.34920880456</v>
      </c>
      <c r="AC1056" s="36">
        <f t="shared" si="168"/>
        <v>221079.85299745837</v>
      </c>
      <c r="AD1056" s="36">
        <f t="shared" si="169"/>
        <v>142199.9943106811</v>
      </c>
    </row>
    <row r="1057" spans="1:30" ht="14.25" customHeight="1" x14ac:dyDescent="0.25">
      <c r="A1057" s="16">
        <v>1041</v>
      </c>
      <c r="B1057" s="34">
        <v>0.35387619334139803</v>
      </c>
      <c r="C1057" s="34">
        <v>7.9855475008448307E-2</v>
      </c>
      <c r="D1057" s="34">
        <v>1.0608328287831001E-2</v>
      </c>
      <c r="E1057" s="34">
        <v>3.3945708843544697E-2</v>
      </c>
      <c r="F1057" s="34">
        <v>8.8114187660457699E-3</v>
      </c>
      <c r="G1057" s="34">
        <v>0.20411512127411299</v>
      </c>
      <c r="H1057" s="35">
        <v>1.03035892777367</v>
      </c>
      <c r="I1057" s="34">
        <v>9.7353144139273304E-2</v>
      </c>
      <c r="J1057" s="34">
        <v>2.27143031771328E-2</v>
      </c>
      <c r="K1057" s="36">
        <f>Inputs!$B$12*(1+$B1057)^4</f>
        <v>201589.10510961586</v>
      </c>
      <c r="L1057" s="36">
        <f t="shared" si="160"/>
        <v>20085.720939272578</v>
      </c>
      <c r="M1057" s="36">
        <f t="shared" si="161"/>
        <v>232214.19131465384</v>
      </c>
      <c r="N1057" s="37">
        <f>M1057/Inputs!$B$6</f>
        <v>353.9850477357528</v>
      </c>
      <c r="O1057" s="38">
        <f>IF(N1057&gt;Inputs!$B$4,1,0)</f>
        <v>0</v>
      </c>
      <c r="P1057" s="34">
        <f t="shared" si="162"/>
        <v>7.4638840962140504E-2</v>
      </c>
      <c r="Q1057" s="36">
        <f>Inputs!$B$12*(1+$B1057)^0*$C1057+Inputs!$B$29*(1+$D1057)^0*Inputs!$B$19+Inputs!$B$30*(1+$E1057)^0*Inputs!$B$20+Inputs!$B$31*(1+$F1057)^0*Inputs!$B$21+Inputs!$B$22*(1+Inputs!$B$23)^0</f>
        <v>12813.372527933821</v>
      </c>
      <c r="R1057" s="36">
        <f>Inputs!$B$12*(1+$B1057)^1*$C1057+Inputs!$B$29*(1+$D1057)^1*Inputs!$B$19+Inputs!$B$30*(1+$E1057)^1*Inputs!$B$20+Inputs!$B$31*(1+$F1057)^1*Inputs!$B$21+Inputs!$B$22*(1+Inputs!$B$23)^1</f>
        <v>14599.884007849385</v>
      </c>
      <c r="S1057" s="36">
        <f>Inputs!$B$12*(1+$B1057)^2*$C1057+Inputs!$B$29*(1+$D1057)^2*Inputs!$B$19+Inputs!$B$30*(1+$E1057)^2*Inputs!$B$20+Inputs!$B$31*(1+$F1057)^2*Inputs!$B$21+Inputs!$B$22*(1+Inputs!$B$23)^2</f>
        <v>16987.949983153561</v>
      </c>
      <c r="T1057" s="36">
        <f>Inputs!$B$12*(1+$B1057)^3*$C1057+Inputs!$B$29*(1+$D1057)^3*Inputs!$B$19+Inputs!$B$30*(1+$E1057)^3*Inputs!$B$20+Inputs!$B$31*(1+$F1057)^3*Inputs!$B$21+Inputs!$B$22*(1+Inputs!$B$23)^3</f>
        <v>20189.942902380346</v>
      </c>
      <c r="U1057" s="36">
        <f>Inputs!$B$12*(1+$B1057)^4*$C1057+Inputs!$B$29*(1+$D1057)^4*Inputs!$B$19+Inputs!$B$30*(1+$E1057)^4*Inputs!$B$20+Inputs!$B$31*(1+$F1057)^4*Inputs!$B$21+Inputs!$B$22*(1+Inputs!$B$23)^4</f>
        <v>24493.375048169473</v>
      </c>
      <c r="V1057" s="35">
        <f>Inputs!$B$13/(Q1057*(1-$G1057))</f>
        <v>1.2414236063276245</v>
      </c>
      <c r="W1057" s="36">
        <f>Inputs!$B$13</f>
        <v>12660</v>
      </c>
      <c r="X1057" s="36">
        <f t="shared" si="163"/>
        <v>13811.993673177092</v>
      </c>
      <c r="Y1057" s="36">
        <f t="shared" si="164"/>
        <v>15357.763935116907</v>
      </c>
      <c r="Z1057" s="36">
        <f t="shared" si="165"/>
        <v>17404.596663871711</v>
      </c>
      <c r="AA1057" s="36">
        <f t="shared" si="166"/>
        <v>20085.720939272578</v>
      </c>
      <c r="AB1057" s="36">
        <f t="shared" si="167"/>
        <v>59254.538065870329</v>
      </c>
      <c r="AC1057" s="36">
        <f t="shared" si="168"/>
        <v>275218.0209314627</v>
      </c>
      <c r="AD1057" s="36">
        <f t="shared" si="169"/>
        <v>172959.65324878352</v>
      </c>
    </row>
    <row r="1058" spans="1:30" ht="14.25" customHeight="1" x14ac:dyDescent="0.25">
      <c r="A1058" s="16">
        <v>1042</v>
      </c>
      <c r="B1058" s="34">
        <v>0.20577573545877201</v>
      </c>
      <c r="C1058" s="34">
        <v>9.0753719384779302E-2</v>
      </c>
      <c r="D1058" s="34">
        <v>2.5207671307801799E-2</v>
      </c>
      <c r="E1058" s="34">
        <v>2.6239253364160699E-2</v>
      </c>
      <c r="F1058" s="34">
        <v>2.46178809320237E-2</v>
      </c>
      <c r="G1058" s="34">
        <v>0.210721613337056</v>
      </c>
      <c r="H1058" s="35">
        <v>1.06511364275431</v>
      </c>
      <c r="I1058" s="34">
        <v>0.10484213902824201</v>
      </c>
      <c r="J1058" s="34">
        <v>2.3907656003765199E-2</v>
      </c>
      <c r="K1058" s="36">
        <f>Inputs!$B$12*(1+$B1058)^4</f>
        <v>126828.66193404066</v>
      </c>
      <c r="L1058" s="36">
        <f t="shared" si="160"/>
        <v>17085.851706195128</v>
      </c>
      <c r="M1058" s="36">
        <f t="shared" si="161"/>
        <v>185540.56125783466</v>
      </c>
      <c r="N1058" s="37">
        <f>M1058/Inputs!$B$6</f>
        <v>282.83622142962599</v>
      </c>
      <c r="O1058" s="38">
        <f>IF(N1058&gt;Inputs!$B$4,1,0)</f>
        <v>0</v>
      </c>
      <c r="P1058" s="34">
        <f t="shared" si="162"/>
        <v>8.0934483024476811E-2</v>
      </c>
      <c r="Q1058" s="36">
        <f>Inputs!$B$12*(1+$B1058)^0*$C1058+Inputs!$B$29*(1+$D1058)^0*Inputs!$B$19+Inputs!$B$30*(1+$E1058)^0*Inputs!$B$20+Inputs!$B$31*(1+$F1058)^0*Inputs!$B$21+Inputs!$B$22*(1+Inputs!$B$23)^0</f>
        <v>13467.267190513681</v>
      </c>
      <c r="R1058" s="36">
        <f>Inputs!$B$12*(1+$B1058)^1*$C1058+Inputs!$B$29*(1+$D1058)^1*Inputs!$B$19+Inputs!$B$30*(1+$E1058)^1*Inputs!$B$20+Inputs!$B$31*(1+$F1058)^1*Inputs!$B$21+Inputs!$B$22*(1+Inputs!$B$23)^1</f>
        <v>14778.884598470409</v>
      </c>
      <c r="S1058" s="36">
        <f>Inputs!$B$12*(1+$B1058)^2*$C1058+Inputs!$B$29*(1+$D1058)^2*Inputs!$B$19+Inputs!$B$30*(1+$E1058)^2*Inputs!$B$20+Inputs!$B$31*(1+$F1058)^2*Inputs!$B$21+Inputs!$B$22*(1+Inputs!$B$23)^2</f>
        <v>16325.562157459804</v>
      </c>
      <c r="T1058" s="36">
        <f>Inputs!$B$12*(1+$B1058)^3*$C1058+Inputs!$B$29*(1+$D1058)^3*Inputs!$B$19+Inputs!$B$30*(1+$E1058)^3*Inputs!$B$20+Inputs!$B$31*(1+$F1058)^3*Inputs!$B$21+Inputs!$B$22*(1+Inputs!$B$23)^3</f>
        <v>18154.849130668532</v>
      </c>
      <c r="U1058" s="36">
        <f>Inputs!$B$12*(1+$B1058)^4*$C1058+Inputs!$B$29*(1+$D1058)^4*Inputs!$B$19+Inputs!$B$30*(1+$E1058)^4*Inputs!$B$20+Inputs!$B$31*(1+$F1058)^4*Inputs!$B$21+Inputs!$B$22*(1+Inputs!$B$23)^4</f>
        <v>20324.060301041471</v>
      </c>
      <c r="V1058" s="35">
        <f>Inputs!$B$13/(Q1058*(1-$G1058))</f>
        <v>1.1910336143575924</v>
      </c>
      <c r="W1058" s="36">
        <f>Inputs!$B$13</f>
        <v>12660</v>
      </c>
      <c r="X1058" s="36">
        <f t="shared" si="163"/>
        <v>13525.79201202219</v>
      </c>
      <c r="Y1058" s="36">
        <f t="shared" si="164"/>
        <v>14535.695005592794</v>
      </c>
      <c r="Z1058" s="36">
        <f t="shared" si="165"/>
        <v>15713.342456889221</v>
      </c>
      <c r="AA1058" s="36">
        <f t="shared" si="166"/>
        <v>17085.851706195128</v>
      </c>
      <c r="AB1058" s="36">
        <f t="shared" si="167"/>
        <v>54241.181075485794</v>
      </c>
      <c r="AC1058" s="36">
        <f t="shared" si="168"/>
        <v>216154.27340194932</v>
      </c>
      <c r="AD1058" s="36">
        <f t="shared" si="169"/>
        <v>131299.38018234886</v>
      </c>
    </row>
    <row r="1059" spans="1:30" ht="14.25" customHeight="1" x14ac:dyDescent="0.25">
      <c r="A1059" s="16">
        <v>1043</v>
      </c>
      <c r="B1059" s="34">
        <v>0.41867754809700602</v>
      </c>
      <c r="C1059" s="34">
        <v>8.0393322800863504E-2</v>
      </c>
      <c r="D1059" s="34">
        <v>1.55562060880352E-2</v>
      </c>
      <c r="E1059" s="34">
        <v>2.7676831709944699E-2</v>
      </c>
      <c r="F1059" s="34">
        <v>-6.5542641759899498E-3</v>
      </c>
      <c r="G1059" s="34">
        <v>0.19180141002373999</v>
      </c>
      <c r="H1059" s="35">
        <v>1.0652280081563501</v>
      </c>
      <c r="I1059" s="34">
        <v>9.72972423745007E-2</v>
      </c>
      <c r="J1059" s="34">
        <v>2.5520687952133699E-2</v>
      </c>
      <c r="K1059" s="36">
        <f>Inputs!$B$12*(1+$B1059)^4</f>
        <v>243044.63177080516</v>
      </c>
      <c r="L1059" s="36">
        <f t="shared" si="160"/>
        <v>23808.755922952456</v>
      </c>
      <c r="M1059" s="36">
        <f t="shared" si="161"/>
        <v>278012.867061903</v>
      </c>
      <c r="N1059" s="37">
        <f>M1059/Inputs!$B$6</f>
        <v>423.8001022285107</v>
      </c>
      <c r="O1059" s="38">
        <f>IF(N1059&gt;Inputs!$B$4,1,0)</f>
        <v>1</v>
      </c>
      <c r="P1059" s="34">
        <f t="shared" si="162"/>
        <v>7.1776554422366995E-2</v>
      </c>
      <c r="Q1059" s="36">
        <f>Inputs!$B$12*(1+$B1059)^0*$C1059+Inputs!$B$29*(1+$D1059)^0*Inputs!$B$19+Inputs!$B$30*(1+$E1059)^0*Inputs!$B$20+Inputs!$B$31*(1+$F1059)^0*Inputs!$B$21+Inputs!$B$22*(1+Inputs!$B$23)^0</f>
        <v>12845.643395478732</v>
      </c>
      <c r="R1059" s="36">
        <f>Inputs!$B$12*(1+$B1059)^1*$C1059+Inputs!$B$29*(1+$D1059)^1*Inputs!$B$19+Inputs!$B$30*(1+$E1059)^1*Inputs!$B$20+Inputs!$B$31*(1+$F1059)^1*Inputs!$B$21+Inputs!$B$22*(1+Inputs!$B$23)^1</f>
        <v>14887.391723224366</v>
      </c>
      <c r="S1059" s="36">
        <f>Inputs!$B$12*(1+$B1059)^2*$C1059+Inputs!$B$29*(1+$D1059)^2*Inputs!$B$19+Inputs!$B$30*(1+$E1059)^2*Inputs!$B$20+Inputs!$B$31*(1+$F1059)^2*Inputs!$B$21+Inputs!$B$22*(1+Inputs!$B$23)^2</f>
        <v>17775.518154824622</v>
      </c>
      <c r="T1059" s="36">
        <f>Inputs!$B$12*(1+$B1059)^3*$C1059+Inputs!$B$29*(1+$D1059)^3*Inputs!$B$19+Inputs!$B$30*(1+$E1059)^3*Inputs!$B$20+Inputs!$B$31*(1+$F1059)^3*Inputs!$B$21+Inputs!$B$22*(1+Inputs!$B$23)^3</f>
        <v>21864.030651114874</v>
      </c>
      <c r="U1059" s="36">
        <f>Inputs!$B$12*(1+$B1059)^4*$C1059+Inputs!$B$29*(1+$D1059)^4*Inputs!$B$19+Inputs!$B$30*(1+$E1059)^4*Inputs!$B$20+Inputs!$B$31*(1+$F1059)^4*Inputs!$B$21+Inputs!$B$22*(1+Inputs!$B$23)^4</f>
        <v>27655.151219885378</v>
      </c>
      <c r="V1059" s="35">
        <f>Inputs!$B$13/(Q1059*(1-$G1059))</f>
        <v>1.2194380882201348</v>
      </c>
      <c r="W1059" s="36">
        <f>Inputs!$B$13</f>
        <v>12660</v>
      </c>
      <c r="X1059" s="36">
        <f t="shared" si="163"/>
        <v>14208.378548157743</v>
      </c>
      <c r="Y1059" s="36">
        <f t="shared" si="164"/>
        <v>16410.926445279558</v>
      </c>
      <c r="Z1059" s="36">
        <f t="shared" si="165"/>
        <v>19504.330360479144</v>
      </c>
      <c r="AA1059" s="36">
        <f t="shared" si="166"/>
        <v>23808.755922952456</v>
      </c>
      <c r="AB1059" s="36">
        <f t="shared" si="167"/>
        <v>64178.707862437506</v>
      </c>
      <c r="AC1059" s="36">
        <f t="shared" si="168"/>
        <v>340171.96771125612</v>
      </c>
      <c r="AD1059" s="36">
        <f t="shared" si="169"/>
        <v>213834.15919946547</v>
      </c>
    </row>
    <row r="1060" spans="1:30" ht="14.25" customHeight="1" x14ac:dyDescent="0.25">
      <c r="A1060" s="16">
        <v>1044</v>
      </c>
      <c r="B1060" s="34">
        <v>0.30399174917857402</v>
      </c>
      <c r="C1060" s="34">
        <v>7.1762580530387393E-2</v>
      </c>
      <c r="D1060" s="34">
        <v>1.50946194799478E-2</v>
      </c>
      <c r="E1060" s="34">
        <v>6.6659245486087898E-2</v>
      </c>
      <c r="F1060" s="34">
        <v>4.8760980304369903E-3</v>
      </c>
      <c r="G1060" s="34">
        <v>0.18004887201185901</v>
      </c>
      <c r="H1060" s="35">
        <v>1.10219838325274</v>
      </c>
      <c r="I1060" s="34">
        <v>9.3774818840957799E-2</v>
      </c>
      <c r="J1060" s="34">
        <v>3.2885085742186702E-2</v>
      </c>
      <c r="K1060" s="36">
        <f>Inputs!$B$12*(1+$B1060)^4</f>
        <v>173480.48364982198</v>
      </c>
      <c r="L1060" s="36">
        <f t="shared" si="160"/>
        <v>19172.554914368298</v>
      </c>
      <c r="M1060" s="36">
        <f t="shared" si="161"/>
        <v>266474.89678092964</v>
      </c>
      <c r="N1060" s="37">
        <f>M1060/Inputs!$B$6</f>
        <v>406.21173289775862</v>
      </c>
      <c r="O1060" s="38">
        <f>IF(N1060&gt;Inputs!$B$4,1,0)</f>
        <v>1</v>
      </c>
      <c r="P1060" s="34">
        <f t="shared" si="162"/>
        <v>6.0889733098771097E-2</v>
      </c>
      <c r="Q1060" s="36">
        <f>Inputs!$B$12*(1+$B1060)^0*$C1060+Inputs!$B$29*(1+$D1060)^0*Inputs!$B$19+Inputs!$B$30*(1+$E1060)^0*Inputs!$B$20+Inputs!$B$31*(1+$F1060)^0*Inputs!$B$21+Inputs!$B$22*(1+Inputs!$B$23)^0</f>
        <v>12327.798859250164</v>
      </c>
      <c r="R1060" s="36">
        <f>Inputs!$B$12*(1+$B1060)^1*$C1060+Inputs!$B$29*(1+$D1060)^1*Inputs!$B$19+Inputs!$B$30*(1+$E1060)^1*Inputs!$B$20+Inputs!$B$31*(1+$F1060)^1*Inputs!$B$21+Inputs!$B$22*(1+Inputs!$B$23)^1</f>
        <v>13806.847963988672</v>
      </c>
      <c r="S1060" s="36">
        <f>Inputs!$B$12*(1+$B1060)^2*$C1060+Inputs!$B$29*(1+$D1060)^2*Inputs!$B$19+Inputs!$B$30*(1+$E1060)^2*Inputs!$B$20+Inputs!$B$31*(1+$F1060)^2*Inputs!$B$21+Inputs!$B$22*(1+Inputs!$B$23)^2</f>
        <v>15693.739485929451</v>
      </c>
      <c r="T1060" s="36">
        <f>Inputs!$B$12*(1+$B1060)^3*$C1060+Inputs!$B$29*(1+$D1060)^3*Inputs!$B$19+Inputs!$B$30*(1+$E1060)^3*Inputs!$B$20+Inputs!$B$31*(1+$F1060)^3*Inputs!$B$21+Inputs!$B$22*(1+Inputs!$B$23)^3</f>
        <v>18110.124765957604</v>
      </c>
      <c r="U1060" s="36">
        <f>Inputs!$B$12*(1+$B1060)^4*$C1060+Inputs!$B$29*(1+$D1060)^4*Inputs!$B$19+Inputs!$B$30*(1+$E1060)^4*Inputs!$B$20+Inputs!$B$31*(1+$F1060)^4*Inputs!$B$21+Inputs!$B$22*(1+Inputs!$B$23)^4</f>
        <v>21214.473261623752</v>
      </c>
      <c r="V1060" s="35">
        <f>Inputs!$B$13/(Q1060*(1-$G1060))</f>
        <v>1.2524494264911421</v>
      </c>
      <c r="W1060" s="36">
        <f>Inputs!$B$13</f>
        <v>12660</v>
      </c>
      <c r="X1060" s="36">
        <f t="shared" si="163"/>
        <v>13753.659731787526</v>
      </c>
      <c r="Y1060" s="36">
        <f t="shared" si="164"/>
        <v>15149.921026635826</v>
      </c>
      <c r="Z1060" s="36">
        <f t="shared" si="165"/>
        <v>16924.788770556177</v>
      </c>
      <c r="AA1060" s="36">
        <f t="shared" si="166"/>
        <v>19172.554914368298</v>
      </c>
      <c r="AB1060" s="36">
        <f t="shared" si="167"/>
        <v>58721.409284180394</v>
      </c>
      <c r="AC1060" s="36">
        <f t="shared" si="168"/>
        <v>325227.99852810911</v>
      </c>
      <c r="AD1060" s="36">
        <f t="shared" si="169"/>
        <v>207753.48749674924</v>
      </c>
    </row>
    <row r="1061" spans="1:30" ht="14.25" customHeight="1" x14ac:dyDescent="0.25">
      <c r="A1061" s="16">
        <v>1045</v>
      </c>
      <c r="B1061" s="34">
        <v>0.25430670739121702</v>
      </c>
      <c r="C1061" s="34">
        <v>9.0863272982730295E-2</v>
      </c>
      <c r="D1061" s="34">
        <v>2.7081565501477799E-2</v>
      </c>
      <c r="E1061" s="34">
        <v>5.02379077914029E-2</v>
      </c>
      <c r="F1061" s="34">
        <v>1.34105942106892E-2</v>
      </c>
      <c r="G1061" s="34">
        <v>0.19881106412930399</v>
      </c>
      <c r="H1061" s="35">
        <v>1.1038397618148099</v>
      </c>
      <c r="I1061" s="34">
        <v>0.101595894138236</v>
      </c>
      <c r="J1061" s="34">
        <v>2.2906004340965298E-2</v>
      </c>
      <c r="K1061" s="36">
        <f>Inputs!$B$12*(1+$B1061)^4</f>
        <v>148513.60117147738</v>
      </c>
      <c r="L1061" s="36">
        <f t="shared" si="160"/>
        <v>19801.968173353289</v>
      </c>
      <c r="M1061" s="36">
        <f t="shared" si="161"/>
        <v>217330.03811097163</v>
      </c>
      <c r="N1061" s="37">
        <f>M1061/Inputs!$B$6</f>
        <v>331.29578980331041</v>
      </c>
      <c r="O1061" s="38">
        <f>IF(N1061&gt;Inputs!$B$4,1,0)</f>
        <v>0</v>
      </c>
      <c r="P1061" s="34">
        <f t="shared" si="162"/>
        <v>7.8689889797270707E-2</v>
      </c>
      <c r="Q1061" s="36">
        <f>Inputs!$B$12*(1+$B1061)^0*$C1061+Inputs!$B$29*(1+$D1061)^0*Inputs!$B$19+Inputs!$B$30*(1+$E1061)^0*Inputs!$B$20+Inputs!$B$31*(1+$F1061)^0*Inputs!$B$21+Inputs!$B$22*(1+Inputs!$B$23)^0</f>
        <v>13473.84040639074</v>
      </c>
      <c r="R1061" s="36">
        <f>Inputs!$B$12*(1+$B1061)^1*$C1061+Inputs!$B$29*(1+$D1061)^1*Inputs!$B$19+Inputs!$B$30*(1+$E1061)^1*Inputs!$B$20+Inputs!$B$31*(1+$F1061)^1*Inputs!$B$21+Inputs!$B$22*(1+Inputs!$B$23)^1</f>
        <v>15067.239497237573</v>
      </c>
      <c r="S1061" s="36">
        <f>Inputs!$B$12*(1+$B1061)^2*$C1061+Inputs!$B$29*(1+$D1061)^2*Inputs!$B$19+Inputs!$B$30*(1+$E1061)^2*Inputs!$B$20+Inputs!$B$31*(1+$F1061)^2*Inputs!$B$21+Inputs!$B$22*(1+Inputs!$B$23)^2</f>
        <v>17020.713274381586</v>
      </c>
      <c r="T1061" s="36">
        <f>Inputs!$B$12*(1+$B1061)^3*$C1061+Inputs!$B$29*(1+$D1061)^3*Inputs!$B$19+Inputs!$B$30*(1+$E1061)^3*Inputs!$B$20+Inputs!$B$31*(1+$F1061)^3*Inputs!$B$21+Inputs!$B$22*(1+Inputs!$B$23)^3</f>
        <v>19424.257292172049</v>
      </c>
      <c r="U1061" s="36">
        <f>Inputs!$B$12*(1+$B1061)^4*$C1061+Inputs!$B$29*(1+$D1061)^4*Inputs!$B$19+Inputs!$B$30*(1+$E1061)^4*Inputs!$B$20+Inputs!$B$31*(1+$F1061)^4*Inputs!$B$21+Inputs!$B$22*(1+Inputs!$B$23)^4</f>
        <v>22390.685044635629</v>
      </c>
      <c r="V1061" s="35">
        <f>Inputs!$B$13/(Q1061*(1-$G1061))</f>
        <v>1.1727551897998176</v>
      </c>
      <c r="W1061" s="36">
        <f>Inputs!$B$13</f>
        <v>12660</v>
      </c>
      <c r="X1061" s="36">
        <f t="shared" si="163"/>
        <v>13949.173678733672</v>
      </c>
      <c r="Y1061" s="36">
        <f t="shared" si="164"/>
        <v>15522.743163816502</v>
      </c>
      <c r="Z1061" s="36">
        <f t="shared" si="165"/>
        <v>17446.630413872408</v>
      </c>
      <c r="AA1061" s="36">
        <f t="shared" si="166"/>
        <v>19801.968173353289</v>
      </c>
      <c r="AB1061" s="36">
        <f t="shared" si="167"/>
        <v>58653.175045564101</v>
      </c>
      <c r="AC1061" s="36">
        <f t="shared" si="168"/>
        <v>257409.84254109758</v>
      </c>
      <c r="AD1061" s="36">
        <f t="shared" si="169"/>
        <v>158676.86306540752</v>
      </c>
    </row>
    <row r="1062" spans="1:30" ht="14.25" customHeight="1" x14ac:dyDescent="0.25">
      <c r="A1062" s="16">
        <v>1046</v>
      </c>
      <c r="B1062" s="34">
        <v>0.33194318443801402</v>
      </c>
      <c r="C1062" s="34">
        <v>8.5676696795664906E-2</v>
      </c>
      <c r="D1062" s="34">
        <v>2.3484123374099101E-2</v>
      </c>
      <c r="E1062" s="34">
        <v>2.0294075822286602E-2</v>
      </c>
      <c r="F1062" s="34">
        <v>2.3979895922262202E-2</v>
      </c>
      <c r="G1062" s="34">
        <v>0.16614189395520601</v>
      </c>
      <c r="H1062" s="35">
        <v>0.922117710774504</v>
      </c>
      <c r="I1062" s="34">
        <v>9.0890885477924399E-2</v>
      </c>
      <c r="J1062" s="34">
        <v>1.78939883444625E-2</v>
      </c>
      <c r="K1062" s="36">
        <f>Inputs!$B$12*(1+$B1062)^4</f>
        <v>188840.02531865987</v>
      </c>
      <c r="L1062" s="36">
        <f t="shared" si="160"/>
        <v>19140.066205668238</v>
      </c>
      <c r="M1062" s="36">
        <f t="shared" si="161"/>
        <v>231880.22606603149</v>
      </c>
      <c r="N1062" s="37">
        <f>M1062/Inputs!$B$6</f>
        <v>353.47595436895045</v>
      </c>
      <c r="O1062" s="38">
        <f>IF(N1062&gt;Inputs!$B$4,1,0)</f>
        <v>0</v>
      </c>
      <c r="P1062" s="34">
        <f t="shared" si="162"/>
        <v>7.2996897133461899E-2</v>
      </c>
      <c r="Q1062" s="36">
        <f>Inputs!$B$12*(1+$B1062)^0*$C1062+Inputs!$B$29*(1+$D1062)^0*Inputs!$B$19+Inputs!$B$30*(1+$E1062)^0*Inputs!$B$20+Inputs!$B$31*(1+$F1062)^0*Inputs!$B$21+Inputs!$B$22*(1+Inputs!$B$23)^0</f>
        <v>13162.645835166815</v>
      </c>
      <c r="R1062" s="36">
        <f>Inputs!$B$12*(1+$B1062)^1*$C1062+Inputs!$B$29*(1+$D1062)^1*Inputs!$B$19+Inputs!$B$30*(1+$E1062)^1*Inputs!$B$20+Inputs!$B$31*(1+$F1062)^1*Inputs!$B$21+Inputs!$B$22*(1+Inputs!$B$23)^1</f>
        <v>15036.667097486828</v>
      </c>
      <c r="S1062" s="36">
        <f>Inputs!$B$12*(1+$B1062)^2*$C1062+Inputs!$B$29*(1+$D1062)^2*Inputs!$B$19+Inputs!$B$30*(1+$E1062)^2*Inputs!$B$20+Inputs!$B$31*(1+$F1062)^2*Inputs!$B$21+Inputs!$B$22*(1+Inputs!$B$23)^2</f>
        <v>17480.490406132096</v>
      </c>
      <c r="T1062" s="36">
        <f>Inputs!$B$12*(1+$B1062)^3*$C1062+Inputs!$B$29*(1+$D1062)^3*Inputs!$B$19+Inputs!$B$30*(1+$E1062)^3*Inputs!$B$20+Inputs!$B$31*(1+$F1062)^3*Inputs!$B$21+Inputs!$B$22*(1+Inputs!$B$23)^3</f>
        <v>20682.200110092635</v>
      </c>
      <c r="U1062" s="36">
        <f>Inputs!$B$12*(1+$B1062)^4*$C1062+Inputs!$B$29*(1+$D1062)^4*Inputs!$B$19+Inputs!$B$30*(1+$E1062)^4*Inputs!$B$20+Inputs!$B$31*(1+$F1062)^4*Inputs!$B$21+Inputs!$B$22*(1+Inputs!$B$23)^4</f>
        <v>24892.29374451108</v>
      </c>
      <c r="V1062" s="35">
        <f>Inputs!$B$13/(Q1062*(1-$G1062))</f>
        <v>1.153448888193247</v>
      </c>
      <c r="W1062" s="36">
        <f>Inputs!$B$13</f>
        <v>12660</v>
      </c>
      <c r="X1062" s="36">
        <f t="shared" si="163"/>
        <v>13737.324047900438</v>
      </c>
      <c r="Y1062" s="36">
        <f t="shared" si="164"/>
        <v>15126.987389857863</v>
      </c>
      <c r="Z1062" s="36">
        <f t="shared" si="165"/>
        <v>16900.246218846034</v>
      </c>
      <c r="AA1062" s="36">
        <f t="shared" si="166"/>
        <v>19140.066205668238</v>
      </c>
      <c r="AB1062" s="36">
        <f t="shared" si="167"/>
        <v>59123.478495863616</v>
      </c>
      <c r="AC1062" s="36">
        <f t="shared" si="168"/>
        <v>266895.70505502855</v>
      </c>
      <c r="AD1062" s="36">
        <f t="shared" si="169"/>
        <v>172756.74757016788</v>
      </c>
    </row>
    <row r="1063" spans="1:30" ht="14.25" customHeight="1" x14ac:dyDescent="0.25">
      <c r="A1063" s="16">
        <v>1047</v>
      </c>
      <c r="B1063" s="34">
        <v>0.32561532867292597</v>
      </c>
      <c r="C1063" s="34">
        <v>8.9401838419245802E-2</v>
      </c>
      <c r="D1063" s="34">
        <v>1.2849443454081899E-2</v>
      </c>
      <c r="E1063" s="34">
        <v>7.3355018345326997E-2</v>
      </c>
      <c r="F1063" s="34">
        <v>1.44339224521653E-2</v>
      </c>
      <c r="G1063" s="34">
        <v>0.20575785322096399</v>
      </c>
      <c r="H1063" s="35">
        <v>1.09699015667419</v>
      </c>
      <c r="I1063" s="34">
        <v>9.1164420048915104E-2</v>
      </c>
      <c r="J1063" s="34">
        <v>3.2652919271726102E-2</v>
      </c>
      <c r="K1063" s="36">
        <f>Inputs!$B$12*(1+$B1063)^4</f>
        <v>185276.91889047492</v>
      </c>
      <c r="L1063" s="36">
        <f t="shared" si="160"/>
        <v>22268.267594539033</v>
      </c>
      <c r="M1063" s="36">
        <f t="shared" si="161"/>
        <v>317868.07878965384</v>
      </c>
      <c r="N1063" s="37">
        <f>M1063/Inputs!$B$6</f>
        <v>484.55499815496012</v>
      </c>
      <c r="O1063" s="38">
        <f>IF(N1063&gt;Inputs!$B$4,1,0)</f>
        <v>1</v>
      </c>
      <c r="P1063" s="34">
        <f t="shared" si="162"/>
        <v>5.8511500777189002E-2</v>
      </c>
      <c r="Q1063" s="36">
        <f>Inputs!$B$12*(1+$B1063)^0*$C1063+Inputs!$B$29*(1+$D1063)^0*Inputs!$B$19+Inputs!$B$30*(1+$E1063)^0*Inputs!$B$20+Inputs!$B$31*(1+$F1063)^0*Inputs!$B$21+Inputs!$B$22*(1+Inputs!$B$23)^0</f>
        <v>13386.154332581671</v>
      </c>
      <c r="R1063" s="36">
        <f>Inputs!$B$12*(1+$B1063)^1*$C1063+Inputs!$B$29*(1+$D1063)^1*Inputs!$B$19+Inputs!$B$30*(1+$E1063)^1*Inputs!$B$20+Inputs!$B$31*(1+$F1063)^1*Inputs!$B$21+Inputs!$B$22*(1+Inputs!$B$23)^1</f>
        <v>15355.461793508075</v>
      </c>
      <c r="S1063" s="36">
        <f>Inputs!$B$12*(1+$B1063)^2*$C1063+Inputs!$B$29*(1+$D1063)^2*Inputs!$B$19+Inputs!$B$30*(1+$E1063)^2*Inputs!$B$20+Inputs!$B$31*(1+$F1063)^2*Inputs!$B$21+Inputs!$B$22*(1+Inputs!$B$23)^2</f>
        <v>17906.423636369167</v>
      </c>
      <c r="T1063" s="36">
        <f>Inputs!$B$12*(1+$B1063)^3*$C1063+Inputs!$B$29*(1+$D1063)^3*Inputs!$B$19+Inputs!$B$30*(1+$E1063)^3*Inputs!$B$20+Inputs!$B$31*(1+$F1063)^3*Inputs!$B$21+Inputs!$B$22*(1+Inputs!$B$23)^3</f>
        <v>21225.176938219563</v>
      </c>
      <c r="U1063" s="36">
        <f>Inputs!$B$12*(1+$B1063)^4*$C1063+Inputs!$B$29*(1+$D1063)^4*Inputs!$B$19+Inputs!$B$30*(1+$E1063)^4*Inputs!$B$20+Inputs!$B$31*(1+$F1063)^4*Inputs!$B$21+Inputs!$B$22*(1+Inputs!$B$23)^4</f>
        <v>25558.229850090585</v>
      </c>
      <c r="V1063" s="35">
        <f>Inputs!$B$13/(Q1063*(1-$G1063))</f>
        <v>1.1907619498046753</v>
      </c>
      <c r="W1063" s="36">
        <f>Inputs!$B$13</f>
        <v>12660</v>
      </c>
      <c r="X1063" s="36">
        <f t="shared" si="163"/>
        <v>14236.569942771081</v>
      </c>
      <c r="Y1063" s="36">
        <f t="shared" si="164"/>
        <v>16268.246809162654</v>
      </c>
      <c r="Z1063" s="36">
        <f t="shared" si="165"/>
        <v>18888.182961924227</v>
      </c>
      <c r="AA1063" s="36">
        <f t="shared" si="166"/>
        <v>22268.267594539033</v>
      </c>
      <c r="AB1063" s="36">
        <f t="shared" si="167"/>
        <v>63800.885898702327</v>
      </c>
      <c r="AC1063" s="36">
        <f t="shared" si="168"/>
        <v>393006.35316449753</v>
      </c>
      <c r="AD1063" s="36">
        <f t="shared" si="169"/>
        <v>254067.19289095153</v>
      </c>
    </row>
    <row r="1064" spans="1:30" ht="14.25" customHeight="1" x14ac:dyDescent="0.25">
      <c r="A1064" s="16">
        <v>1048</v>
      </c>
      <c r="B1064" s="34">
        <v>0.32194098447853298</v>
      </c>
      <c r="C1064" s="34">
        <v>8.9194387244549395E-2</v>
      </c>
      <c r="D1064" s="34">
        <v>3.3311916010500299E-2</v>
      </c>
      <c r="E1064" s="34">
        <v>5.6802462669714303E-2</v>
      </c>
      <c r="F1064" s="34">
        <v>1.2070790124652399E-2</v>
      </c>
      <c r="G1064" s="34">
        <v>0.15831085784621299</v>
      </c>
      <c r="H1064" s="35">
        <v>1.0873238726921499</v>
      </c>
      <c r="I1064" s="34">
        <v>9.9958677065861201E-2</v>
      </c>
      <c r="J1064" s="34">
        <v>3.20838114836186E-2</v>
      </c>
      <c r="K1064" s="36">
        <f>Inputs!$B$12*(1+$B1064)^4</f>
        <v>183231.23961024944</v>
      </c>
      <c r="L1064" s="36">
        <f t="shared" si="160"/>
        <v>23228.672454177959</v>
      </c>
      <c r="M1064" s="36">
        <f t="shared" si="161"/>
        <v>283006.07389696338</v>
      </c>
      <c r="N1064" s="37">
        <f>M1064/Inputs!$B$6</f>
        <v>431.41169801366368</v>
      </c>
      <c r="O1064" s="38">
        <f>IF(N1064&gt;Inputs!$B$4,1,0)</f>
        <v>1</v>
      </c>
      <c r="P1064" s="34">
        <f t="shared" si="162"/>
        <v>6.7874865582242594E-2</v>
      </c>
      <c r="Q1064" s="36">
        <f>Inputs!$B$12*(1+$B1064)^0*$C1064+Inputs!$B$29*(1+$D1064)^0*Inputs!$B$19+Inputs!$B$30*(1+$E1064)^0*Inputs!$B$20+Inputs!$B$31*(1+$F1064)^0*Inputs!$B$21+Inputs!$B$22*(1+Inputs!$B$23)^0</f>
        <v>13373.707262099884</v>
      </c>
      <c r="R1064" s="36">
        <f>Inputs!$B$12*(1+$B1064)^1*$C1064+Inputs!$B$29*(1+$D1064)^1*Inputs!$B$19+Inputs!$B$30*(1+$E1064)^1*Inputs!$B$20+Inputs!$B$31*(1+$F1064)^1*Inputs!$B$21+Inputs!$B$22*(1+Inputs!$B$23)^1</f>
        <v>15334.583096366674</v>
      </c>
      <c r="S1064" s="36">
        <f>Inputs!$B$12*(1+$B1064)^2*$C1064+Inputs!$B$29*(1+$D1064)^2*Inputs!$B$19+Inputs!$B$30*(1+$E1064)^2*Inputs!$B$20+Inputs!$B$31*(1+$F1064)^2*Inputs!$B$21+Inputs!$B$22*(1+Inputs!$B$23)^2</f>
        <v>17860.485160156059</v>
      </c>
      <c r="T1064" s="36">
        <f>Inputs!$B$12*(1+$B1064)^3*$C1064+Inputs!$B$29*(1+$D1064)^3*Inputs!$B$19+Inputs!$B$30*(1+$E1064)^3*Inputs!$B$20+Inputs!$B$31*(1+$F1064)^3*Inputs!$B$21+Inputs!$B$22*(1+Inputs!$B$23)^3</f>
        <v>21130.515042854669</v>
      </c>
      <c r="U1064" s="36">
        <f>Inputs!$B$12*(1+$B1064)^4*$C1064+Inputs!$B$29*(1+$D1064)^4*Inputs!$B$19+Inputs!$B$30*(1+$E1064)^4*Inputs!$B$20+Inputs!$B$31*(1+$F1064)^4*Inputs!$B$21+Inputs!$B$22*(1+Inputs!$B$23)^4</f>
        <v>25381.292965958193</v>
      </c>
      <c r="V1064" s="35">
        <f>Inputs!$B$13/(Q1064*(1-$G1064))</f>
        <v>1.1246830972655277</v>
      </c>
      <c r="W1064" s="36">
        <f>Inputs!$B$13</f>
        <v>12660</v>
      </c>
      <c r="X1064" s="36">
        <f t="shared" si="163"/>
        <v>14395.682424276027</v>
      </c>
      <c r="Y1064" s="36">
        <f t="shared" si="164"/>
        <v>16626.524324394581</v>
      </c>
      <c r="Z1064" s="36">
        <f t="shared" si="165"/>
        <v>19504.520031175867</v>
      </c>
      <c r="AA1064" s="36">
        <f t="shared" si="166"/>
        <v>23228.672454177959</v>
      </c>
      <c r="AB1064" s="36">
        <f t="shared" si="167"/>
        <v>63650.576215202876</v>
      </c>
      <c r="AC1064" s="36">
        <f t="shared" si="168"/>
        <v>353207.87152298365</v>
      </c>
      <c r="AD1064" s="36">
        <f t="shared" si="169"/>
        <v>219355.49768176052</v>
      </c>
    </row>
    <row r="1065" spans="1:30" ht="14.25" customHeight="1" x14ac:dyDescent="0.25">
      <c r="A1065" s="16">
        <v>1049</v>
      </c>
      <c r="B1065" s="34">
        <v>0.40305914513088698</v>
      </c>
      <c r="C1065" s="34">
        <v>5.89894396545892E-2</v>
      </c>
      <c r="D1065" s="34">
        <v>3.00510363924998E-2</v>
      </c>
      <c r="E1065" s="34">
        <v>3.5480905436552301E-2</v>
      </c>
      <c r="F1065" s="34">
        <v>3.2461853873779499E-2</v>
      </c>
      <c r="G1065" s="34">
        <v>0.203034272447217</v>
      </c>
      <c r="H1065" s="35">
        <v>1.0634703625648401</v>
      </c>
      <c r="I1065" s="34">
        <v>8.91632874484308E-2</v>
      </c>
      <c r="J1065" s="34">
        <v>2.1297300018898201E-2</v>
      </c>
      <c r="K1065" s="36">
        <f>Inputs!$B$12*(1+$B1065)^4</f>
        <v>232517.24350698246</v>
      </c>
      <c r="L1065" s="36">
        <f t="shared" si="160"/>
        <v>19370.771881892895</v>
      </c>
      <c r="M1065" s="36">
        <f t="shared" si="161"/>
        <v>249700.52808304274</v>
      </c>
      <c r="N1065" s="37">
        <f>M1065/Inputs!$B$6</f>
        <v>380.64104890707733</v>
      </c>
      <c r="O1065" s="38">
        <f>IF(N1065&gt;Inputs!$B$4,1,0)</f>
        <v>0</v>
      </c>
      <c r="P1065" s="34">
        <f t="shared" si="162"/>
        <v>6.7865987429532593E-2</v>
      </c>
      <c r="Q1065" s="36">
        <f>Inputs!$B$12*(1+$B1065)^0*$C1065+Inputs!$B$29*(1+$D1065)^0*Inputs!$B$19+Inputs!$B$30*(1+$E1065)^0*Inputs!$B$20+Inputs!$B$31*(1+$F1065)^0*Inputs!$B$21+Inputs!$B$22*(1+Inputs!$B$23)^0</f>
        <v>11561.410406702274</v>
      </c>
      <c r="R1065" s="36">
        <f>Inputs!$B$12*(1+$B1065)^1*$C1065+Inputs!$B$29*(1+$D1065)^1*Inputs!$B$19+Inputs!$B$30*(1+$E1065)^1*Inputs!$B$20+Inputs!$B$31*(1+$F1065)^1*Inputs!$B$21+Inputs!$B$22*(1+Inputs!$B$23)^1</f>
        <v>13253.682999810368</v>
      </c>
      <c r="S1065" s="36">
        <f>Inputs!$B$12*(1+$B1065)^2*$C1065+Inputs!$B$29*(1+$D1065)^2*Inputs!$B$19+Inputs!$B$30*(1+$E1065)^2*Inputs!$B$20+Inputs!$B$31*(1+$F1065)^2*Inputs!$B$21+Inputs!$B$22*(1+Inputs!$B$23)^2</f>
        <v>15529.77413207361</v>
      </c>
      <c r="T1065" s="36">
        <f>Inputs!$B$12*(1+$B1065)^3*$C1065+Inputs!$B$29*(1+$D1065)^3*Inputs!$B$19+Inputs!$B$30*(1+$E1065)^3*Inputs!$B$20+Inputs!$B$31*(1+$F1065)^3*Inputs!$B$21+Inputs!$B$22*(1+Inputs!$B$23)^3</f>
        <v>18621.734195208403</v>
      </c>
      <c r="U1065" s="36">
        <f>Inputs!$B$12*(1+$B1065)^4*$C1065+Inputs!$B$29*(1+$D1065)^4*Inputs!$B$19+Inputs!$B$30*(1+$E1065)^4*Inputs!$B$20+Inputs!$B$31*(1+$F1065)^4*Inputs!$B$21+Inputs!$B$22*(1+Inputs!$B$23)^4</f>
        <v>22855.034960885307</v>
      </c>
      <c r="V1065" s="35">
        <f>Inputs!$B$13/(Q1065*(1-$G1065))</f>
        <v>1.3739889565827375</v>
      </c>
      <c r="W1065" s="36">
        <f>Inputs!$B$13</f>
        <v>12660</v>
      </c>
      <c r="X1065" s="36">
        <f t="shared" si="163"/>
        <v>13693.094799266411</v>
      </c>
      <c r="Y1065" s="36">
        <f t="shared" si="164"/>
        <v>15083.848623194099</v>
      </c>
      <c r="Z1065" s="36">
        <f t="shared" si="165"/>
        <v>16934.932829557543</v>
      </c>
      <c r="AA1065" s="36">
        <f t="shared" si="166"/>
        <v>19370.771881892895</v>
      </c>
      <c r="AB1065" s="36">
        <f t="shared" si="167"/>
        <v>59513.028973394692</v>
      </c>
      <c r="AC1065" s="36">
        <f t="shared" si="168"/>
        <v>291505.62412137381</v>
      </c>
      <c r="AD1065" s="36">
        <f t="shared" si="169"/>
        <v>190187.49910964805</v>
      </c>
    </row>
    <row r="1066" spans="1:30" ht="14.25" customHeight="1" x14ac:dyDescent="0.25">
      <c r="A1066" s="16">
        <v>1050</v>
      </c>
      <c r="B1066" s="34">
        <v>0.156358529042922</v>
      </c>
      <c r="C1066" s="34">
        <v>0.11328635319448201</v>
      </c>
      <c r="D1066" s="34">
        <v>1.1780467058327901E-2</v>
      </c>
      <c r="E1066" s="34">
        <v>4.1508789861787403E-2</v>
      </c>
      <c r="F1066" s="34">
        <v>-4.3647248915491699E-3</v>
      </c>
      <c r="G1066" s="34">
        <v>0.195587240989954</v>
      </c>
      <c r="H1066" s="35">
        <v>1.0194336795205701</v>
      </c>
      <c r="I1066" s="34">
        <v>8.8557765547131601E-2</v>
      </c>
      <c r="J1066" s="34">
        <v>2.9152673499888499E-2</v>
      </c>
      <c r="K1066" s="36">
        <f>Inputs!$B$12*(1+$B1066)^4</f>
        <v>107280.62188587776</v>
      </c>
      <c r="L1066" s="36">
        <f t="shared" si="160"/>
        <v>16737.307609706175</v>
      </c>
      <c r="M1066" s="36">
        <f t="shared" si="161"/>
        <v>245877.35618269871</v>
      </c>
      <c r="N1066" s="37">
        <f>M1066/Inputs!$B$6</f>
        <v>374.81304296143094</v>
      </c>
      <c r="O1066" s="38">
        <f>IF(N1066&gt;Inputs!$B$4,1,0)</f>
        <v>0</v>
      </c>
      <c r="P1066" s="34">
        <f t="shared" si="162"/>
        <v>5.9405092047243105E-2</v>
      </c>
      <c r="Q1066" s="36">
        <f>Inputs!$B$12*(1+$B1066)^0*$C1066+Inputs!$B$29*(1+$D1066)^0*Inputs!$B$19+Inputs!$B$30*(1+$E1066)^0*Inputs!$B$20+Inputs!$B$31*(1+$F1066)^0*Inputs!$B$21+Inputs!$B$22*(1+Inputs!$B$23)^0</f>
        <v>14819.225219095842</v>
      </c>
      <c r="R1066" s="36">
        <f>Inputs!$B$12*(1+$B1066)^1*$C1066+Inputs!$B$29*(1+$D1066)^1*Inputs!$B$19+Inputs!$B$30*(1+$E1066)^1*Inputs!$B$20+Inputs!$B$31*(1+$F1066)^1*Inputs!$B$21+Inputs!$B$22*(1+Inputs!$B$23)^1</f>
        <v>15936.386312871542</v>
      </c>
      <c r="S1066" s="36">
        <f>Inputs!$B$12*(1+$B1066)^2*$C1066+Inputs!$B$29*(1+$D1066)^2*Inputs!$B$19+Inputs!$B$30*(1+$E1066)^2*Inputs!$B$20+Inputs!$B$31*(1+$F1066)^2*Inputs!$B$21+Inputs!$B$22*(1+Inputs!$B$23)^2</f>
        <v>17222.523817507401</v>
      </c>
      <c r="T1066" s="36">
        <f>Inputs!$B$12*(1+$B1066)^3*$C1066+Inputs!$B$29*(1+$D1066)^3*Inputs!$B$19+Inputs!$B$30*(1+$E1066)^3*Inputs!$B$20+Inputs!$B$31*(1+$F1066)^3*Inputs!$B$21+Inputs!$B$22*(1+Inputs!$B$23)^3</f>
        <v>18703.743441500948</v>
      </c>
      <c r="U1066" s="36">
        <f>Inputs!$B$12*(1+$B1066)^4*$C1066+Inputs!$B$29*(1+$D1066)^4*Inputs!$B$19+Inputs!$B$30*(1+$E1066)^4*Inputs!$B$20+Inputs!$B$31*(1+$F1066)^4*Inputs!$B$21+Inputs!$B$22*(1+Inputs!$B$23)^4</f>
        <v>20410.219251494025</v>
      </c>
      <c r="V1066" s="35">
        <f>Inputs!$B$13/(Q1066*(1-$G1066))</f>
        <v>1.0620115912553028</v>
      </c>
      <c r="W1066" s="36">
        <f>Inputs!$B$13</f>
        <v>12660</v>
      </c>
      <c r="X1066" s="36">
        <f t="shared" si="163"/>
        <v>13477.929723638827</v>
      </c>
      <c r="Y1066" s="36">
        <f t="shared" si="164"/>
        <v>14418.190020804135</v>
      </c>
      <c r="Z1066" s="36">
        <f t="shared" si="165"/>
        <v>15498.071681873833</v>
      </c>
      <c r="AA1066" s="36">
        <f t="shared" si="166"/>
        <v>16737.307609706175</v>
      </c>
      <c r="AB1066" s="36">
        <f t="shared" si="167"/>
        <v>56169.930899321655</v>
      </c>
      <c r="AC1066" s="36">
        <f t="shared" si="168"/>
        <v>289962.43049367575</v>
      </c>
      <c r="AD1066" s="36">
        <f t="shared" si="169"/>
        <v>189707.42528337706</v>
      </c>
    </row>
    <row r="1067" spans="1:30" ht="14.25" customHeight="1" x14ac:dyDescent="0.25">
      <c r="A1067" s="16">
        <v>1051</v>
      </c>
      <c r="B1067" s="34">
        <v>0.33820735238205102</v>
      </c>
      <c r="C1067" s="34">
        <v>5.2223195700897403E-2</v>
      </c>
      <c r="D1067" s="34">
        <v>4.4281859309239502E-2</v>
      </c>
      <c r="E1067" s="34">
        <v>5.2330752481603703E-2</v>
      </c>
      <c r="F1067" s="34">
        <v>2.18368198963661E-2</v>
      </c>
      <c r="G1067" s="34">
        <v>0.16457069035772601</v>
      </c>
      <c r="H1067" s="35">
        <v>1.1353279271926799</v>
      </c>
      <c r="I1067" s="34">
        <v>9.4734920665792297E-2</v>
      </c>
      <c r="J1067" s="34">
        <v>3.0990439801512899E-2</v>
      </c>
      <c r="K1067" s="36">
        <f>Inputs!$B$12*(1+$B1067)^4</f>
        <v>192417.64587601789</v>
      </c>
      <c r="L1067" s="36">
        <f t="shared" si="160"/>
        <v>18383.352418082828</v>
      </c>
      <c r="M1067" s="36">
        <f t="shared" si="161"/>
        <v>246476.82522677502</v>
      </c>
      <c r="N1067" s="37">
        <f>M1067/Inputs!$B$6</f>
        <v>375.72686772374243</v>
      </c>
      <c r="O1067" s="38">
        <f>IF(N1067&gt;Inputs!$B$4,1,0)</f>
        <v>0</v>
      </c>
      <c r="P1067" s="34">
        <f t="shared" si="162"/>
        <v>6.374448086427939E-2</v>
      </c>
      <c r="Q1067" s="36">
        <f>Inputs!$B$12*(1+$B1067)^0*$C1067+Inputs!$B$29*(1+$D1067)^0*Inputs!$B$19+Inputs!$B$30*(1+$E1067)^0*Inputs!$B$20+Inputs!$B$31*(1+$F1067)^0*Inputs!$B$21+Inputs!$B$22*(1+Inputs!$B$23)^0</f>
        <v>11155.435769480766</v>
      </c>
      <c r="R1067" s="36">
        <f>Inputs!$B$12*(1+$B1067)^1*$C1067+Inputs!$B$29*(1+$D1067)^1*Inputs!$B$19+Inputs!$B$30*(1+$E1067)^1*Inputs!$B$20+Inputs!$B$31*(1+$F1067)^1*Inputs!$B$21+Inputs!$B$22*(1+Inputs!$B$23)^1</f>
        <v>12522.163726862946</v>
      </c>
      <c r="S1067" s="36">
        <f>Inputs!$B$12*(1+$B1067)^2*$C1067+Inputs!$B$29*(1+$D1067)^2*Inputs!$B$19+Inputs!$B$30*(1+$E1067)^2*Inputs!$B$20+Inputs!$B$31*(1+$F1067)^2*Inputs!$B$21+Inputs!$B$22*(1+Inputs!$B$23)^2</f>
        <v>14260.727294899567</v>
      </c>
      <c r="T1067" s="36">
        <f>Inputs!$B$12*(1+$B1067)^3*$C1067+Inputs!$B$29*(1+$D1067)^3*Inputs!$B$19+Inputs!$B$30*(1+$E1067)^3*Inputs!$B$20+Inputs!$B$31*(1+$F1067)^3*Inputs!$B$21+Inputs!$B$22*(1+Inputs!$B$23)^3</f>
        <v>16492.974637661602</v>
      </c>
      <c r="U1067" s="36">
        <f>Inputs!$B$12*(1+$B1067)^4*$C1067+Inputs!$B$29*(1+$D1067)^4*Inputs!$B$19+Inputs!$B$30*(1+$E1067)^4*Inputs!$B$20+Inputs!$B$31*(1+$F1067)^4*Inputs!$B$21+Inputs!$B$22*(1+Inputs!$B$23)^4</f>
        <v>19381.781101064207</v>
      </c>
      <c r="V1067" s="35">
        <f>Inputs!$B$13/(Q1067*(1-$G1067))</f>
        <v>1.358430606518183</v>
      </c>
      <c r="W1067" s="36">
        <f>Inputs!$B$13</f>
        <v>12660</v>
      </c>
      <c r="X1067" s="36">
        <f t="shared" si="163"/>
        <v>13627.571685281817</v>
      </c>
      <c r="Y1067" s="36">
        <f t="shared" si="164"/>
        <v>14855.107065934915</v>
      </c>
      <c r="Z1067" s="36">
        <f t="shared" si="165"/>
        <v>16411.876302656357</v>
      </c>
      <c r="AA1067" s="36">
        <f t="shared" si="166"/>
        <v>18383.352418082828</v>
      </c>
      <c r="AB1067" s="36">
        <f t="shared" si="167"/>
        <v>57376.661986500432</v>
      </c>
      <c r="AC1067" s="36">
        <f t="shared" si="168"/>
        <v>297328.65241932153</v>
      </c>
      <c r="AD1067" s="36">
        <f t="shared" si="169"/>
        <v>189100.16324027459</v>
      </c>
    </row>
    <row r="1068" spans="1:30" ht="14.25" customHeight="1" x14ac:dyDescent="0.25">
      <c r="A1068" s="16">
        <v>1052</v>
      </c>
      <c r="B1068" s="34">
        <v>0.24625404637498399</v>
      </c>
      <c r="C1068" s="34">
        <v>9.6562051483588304E-2</v>
      </c>
      <c r="D1068" s="34">
        <v>2.2638098523997102E-2</v>
      </c>
      <c r="E1068" s="34">
        <v>4.9881730467213899E-2</v>
      </c>
      <c r="F1068" s="34">
        <v>-3.6668067787346999E-3</v>
      </c>
      <c r="G1068" s="34">
        <v>0.16878283351998499</v>
      </c>
      <c r="H1068" s="35">
        <v>1.09146375344358</v>
      </c>
      <c r="I1068" s="34">
        <v>9.4973796889033194E-2</v>
      </c>
      <c r="J1068" s="34">
        <v>1.66119634446662E-2</v>
      </c>
      <c r="K1068" s="36">
        <f>Inputs!$B$12*(1+$B1068)^4</f>
        <v>144736.3365757475</v>
      </c>
      <c r="L1068" s="36">
        <f t="shared" si="160"/>
        <v>20405.907808599921</v>
      </c>
      <c r="M1068" s="36">
        <f t="shared" si="161"/>
        <v>228802.33681351456</v>
      </c>
      <c r="N1068" s="37">
        <f>M1068/Inputs!$B$6</f>
        <v>348.78405002060146</v>
      </c>
      <c r="O1068" s="38">
        <f>IF(N1068&gt;Inputs!$B$4,1,0)</f>
        <v>0</v>
      </c>
      <c r="P1068" s="34">
        <f t="shared" si="162"/>
        <v>7.8361833444366993E-2</v>
      </c>
      <c r="Q1068" s="36">
        <f>Inputs!$B$12*(1+$B1068)^0*$C1068+Inputs!$B$29*(1+$D1068)^0*Inputs!$B$19+Inputs!$B$30*(1+$E1068)^0*Inputs!$B$20+Inputs!$B$31*(1+$F1068)^0*Inputs!$B$21+Inputs!$B$22*(1+Inputs!$B$23)^0</f>
        <v>13815.767116442221</v>
      </c>
      <c r="R1068" s="36">
        <f>Inputs!$B$12*(1+$B1068)^1*$C1068+Inputs!$B$29*(1+$D1068)^1*Inputs!$B$19+Inputs!$B$30*(1+$E1068)^1*Inputs!$B$20+Inputs!$B$31*(1+$F1068)^1*Inputs!$B$21+Inputs!$B$22*(1+Inputs!$B$23)^1</f>
        <v>15356.844333107238</v>
      </c>
      <c r="S1068" s="36">
        <f>Inputs!$B$12*(1+$B1068)^2*$C1068+Inputs!$B$29*(1+$D1068)^2*Inputs!$B$19+Inputs!$B$30*(1+$E1068)^2*Inputs!$B$20+Inputs!$B$31*(1+$F1068)^2*Inputs!$B$21+Inputs!$B$22*(1+Inputs!$B$23)^2</f>
        <v>17255.186419462105</v>
      </c>
      <c r="T1068" s="36">
        <f>Inputs!$B$12*(1+$B1068)^3*$C1068+Inputs!$B$29*(1+$D1068)^3*Inputs!$B$19+Inputs!$B$30*(1+$E1068)^3*Inputs!$B$20+Inputs!$B$31*(1+$F1068)^3*Inputs!$B$21+Inputs!$B$22*(1+Inputs!$B$23)^3</f>
        <v>19597.599168769797</v>
      </c>
      <c r="U1068" s="36">
        <f>Inputs!$B$12*(1+$B1068)^4*$C1068+Inputs!$B$29*(1+$D1068)^4*Inputs!$B$19+Inputs!$B$30*(1+$E1068)^4*Inputs!$B$20+Inputs!$B$31*(1+$F1068)^4*Inputs!$B$21+Inputs!$B$22*(1+Inputs!$B$23)^4</f>
        <v>22492.208395754617</v>
      </c>
      <c r="V1068" s="35">
        <f>Inputs!$B$13/(Q1068*(1-$G1068))</f>
        <v>1.1024126750016412</v>
      </c>
      <c r="W1068" s="36">
        <f>Inputs!$B$13</f>
        <v>12660</v>
      </c>
      <c r="X1068" s="36">
        <f t="shared" si="163"/>
        <v>14037.216987715632</v>
      </c>
      <c r="Y1068" s="36">
        <f t="shared" si="164"/>
        <v>15733.173275958196</v>
      </c>
      <c r="Z1068" s="36">
        <f t="shared" si="165"/>
        <v>17824.381769532662</v>
      </c>
      <c r="AA1068" s="36">
        <f t="shared" si="166"/>
        <v>20405.907808599921</v>
      </c>
      <c r="AB1068" s="36">
        <f t="shared" si="167"/>
        <v>60617.08287131042</v>
      </c>
      <c r="AC1068" s="36">
        <f t="shared" si="168"/>
        <v>264732.06523299956</v>
      </c>
      <c r="AD1068" s="36">
        <f t="shared" si="169"/>
        <v>168185.25394220414</v>
      </c>
    </row>
    <row r="1069" spans="1:30" ht="14.25" customHeight="1" x14ac:dyDescent="0.25">
      <c r="A1069" s="16">
        <v>1053</v>
      </c>
      <c r="B1069" s="34">
        <v>0.28731696530098699</v>
      </c>
      <c r="C1069" s="34">
        <v>7.2649419756601899E-2</v>
      </c>
      <c r="D1069" s="34">
        <v>5.16624591698105E-2</v>
      </c>
      <c r="E1069" s="34">
        <v>4.12266395147372E-2</v>
      </c>
      <c r="F1069" s="34">
        <v>1.9981037977854499E-2</v>
      </c>
      <c r="G1069" s="34">
        <v>0.18319792542982399</v>
      </c>
      <c r="H1069" s="35">
        <v>1.0076008046306499</v>
      </c>
      <c r="I1069" s="34">
        <v>9.5897477840861597E-2</v>
      </c>
      <c r="J1069" s="34">
        <v>2.7996426300841901E-2</v>
      </c>
      <c r="K1069" s="36">
        <f>Inputs!$B$12*(1+$B1069)^4</f>
        <v>164775.72131894773</v>
      </c>
      <c r="L1069" s="36">
        <f t="shared" si="160"/>
        <v>17491.05174833339</v>
      </c>
      <c r="M1069" s="36">
        <f t="shared" si="161"/>
        <v>223576.83122836219</v>
      </c>
      <c r="N1069" s="37">
        <f>M1069/Inputs!$B$6</f>
        <v>340.81834028713752</v>
      </c>
      <c r="O1069" s="38">
        <f>IF(N1069&gt;Inputs!$B$4,1,0)</f>
        <v>0</v>
      </c>
      <c r="P1069" s="34">
        <f t="shared" si="162"/>
        <v>6.79010515400197E-2</v>
      </c>
      <c r="Q1069" s="36">
        <f>Inputs!$B$12*(1+$B1069)^0*$C1069+Inputs!$B$29*(1+$D1069)^0*Inputs!$B$19+Inputs!$B$30*(1+$E1069)^0*Inputs!$B$20+Inputs!$B$31*(1+$F1069)^0*Inputs!$B$21+Inputs!$B$22*(1+Inputs!$B$23)^0</f>
        <v>12381.009212823035</v>
      </c>
      <c r="R1069" s="36">
        <f>Inputs!$B$12*(1+$B1069)^1*$C1069+Inputs!$B$29*(1+$D1069)^1*Inputs!$B$19+Inputs!$B$30*(1+$E1069)^1*Inputs!$B$20+Inputs!$B$31*(1+$F1069)^1*Inputs!$B$21+Inputs!$B$22*(1+Inputs!$B$23)^1</f>
        <v>13928.503143726277</v>
      </c>
      <c r="S1069" s="36">
        <f>Inputs!$B$12*(1+$B1069)^2*$C1069+Inputs!$B$29*(1+$D1069)^2*Inputs!$B$19+Inputs!$B$30*(1+$E1069)^2*Inputs!$B$20+Inputs!$B$31*(1+$F1069)^2*Inputs!$B$21+Inputs!$B$22*(1+Inputs!$B$23)^2</f>
        <v>15848.637101159518</v>
      </c>
      <c r="T1069" s="36">
        <f>Inputs!$B$12*(1+$B1069)^3*$C1069+Inputs!$B$29*(1+$D1069)^3*Inputs!$B$19+Inputs!$B$30*(1+$E1069)^3*Inputs!$B$20+Inputs!$B$31*(1+$F1069)^3*Inputs!$B$21+Inputs!$B$22*(1+Inputs!$B$23)^3</f>
        <v>18245.403053862734</v>
      </c>
      <c r="U1069" s="36">
        <f>Inputs!$B$12*(1+$B1069)^4*$C1069+Inputs!$B$29*(1+$D1069)^4*Inputs!$B$19+Inputs!$B$30*(1+$E1069)^4*Inputs!$B$20+Inputs!$B$31*(1+$F1069)^4*Inputs!$B$21+Inputs!$B$22*(1+Inputs!$B$23)^4</f>
        <v>21252.527504627815</v>
      </c>
      <c r="V1069" s="35">
        <f>Inputs!$B$13/(Q1069*(1-$G1069))</f>
        <v>1.2518745968833052</v>
      </c>
      <c r="W1069" s="36">
        <f>Inputs!$B$13</f>
        <v>12660</v>
      </c>
      <c r="X1069" s="36">
        <f t="shared" si="163"/>
        <v>13547.599431802713</v>
      </c>
      <c r="Y1069" s="36">
        <f t="shared" si="164"/>
        <v>14624.680103498293</v>
      </c>
      <c r="Z1069" s="36">
        <f t="shared" si="165"/>
        <v>15926.252908873419</v>
      </c>
      <c r="AA1069" s="36">
        <f t="shared" si="166"/>
        <v>17491.05174833339</v>
      </c>
      <c r="AB1069" s="36">
        <f t="shared" si="167"/>
        <v>56051.150059753454</v>
      </c>
      <c r="AC1069" s="36">
        <f t="shared" si="168"/>
        <v>264807.95630878088</v>
      </c>
      <c r="AD1069" s="36">
        <f t="shared" si="169"/>
        <v>167525.68116860875</v>
      </c>
    </row>
    <row r="1070" spans="1:30" ht="14.25" customHeight="1" x14ac:dyDescent="0.25">
      <c r="A1070" s="16">
        <v>1054</v>
      </c>
      <c r="B1070" s="34">
        <v>0.45476198775313198</v>
      </c>
      <c r="C1070" s="34">
        <v>5.22942150277751E-2</v>
      </c>
      <c r="D1070" s="34">
        <v>4.8899078353640497E-2</v>
      </c>
      <c r="E1070" s="34">
        <v>4.3049921812767303E-2</v>
      </c>
      <c r="F1070" s="34">
        <v>1.3771114861397701E-2</v>
      </c>
      <c r="G1070" s="34">
        <v>0.17682722021799899</v>
      </c>
      <c r="H1070" s="35">
        <v>1.01719602807795</v>
      </c>
      <c r="I1070" s="34">
        <v>0.100139703752732</v>
      </c>
      <c r="J1070" s="34">
        <v>2.09980951487568E-2</v>
      </c>
      <c r="K1070" s="36">
        <f>Inputs!$B$12*(1+$B1070)^4</f>
        <v>268731.78005264734</v>
      </c>
      <c r="L1070" s="36">
        <f t="shared" si="160"/>
        <v>19422.150073160134</v>
      </c>
      <c r="M1070" s="36">
        <f t="shared" si="161"/>
        <v>213065.15496508614</v>
      </c>
      <c r="N1070" s="37">
        <f>M1070/Inputs!$B$6</f>
        <v>324.79444354433861</v>
      </c>
      <c r="O1070" s="38">
        <f>IF(N1070&gt;Inputs!$B$4,1,0)</f>
        <v>0</v>
      </c>
      <c r="P1070" s="34">
        <f t="shared" si="162"/>
        <v>7.9141608603975205E-2</v>
      </c>
      <c r="Q1070" s="36">
        <f>Inputs!$B$12*(1+$B1070)^0*$C1070+Inputs!$B$29*(1+$D1070)^0*Inputs!$B$19+Inputs!$B$30*(1+$E1070)^0*Inputs!$B$20+Inputs!$B$31*(1+$F1070)^0*Inputs!$B$21+Inputs!$B$22*(1+Inputs!$B$23)^0</f>
        <v>11159.696929093428</v>
      </c>
      <c r="R1070" s="36">
        <f>Inputs!$B$12*(1+$B1070)^1*$C1070+Inputs!$B$29*(1+$D1070)^1*Inputs!$B$19+Inputs!$B$30*(1+$E1070)^1*Inputs!$B$20+Inputs!$B$31*(1+$F1070)^1*Inputs!$B$21+Inputs!$B$22*(1+Inputs!$B$23)^1</f>
        <v>12849.107717977917</v>
      </c>
      <c r="S1070" s="36">
        <f>Inputs!$B$12*(1+$B1070)^2*$C1070+Inputs!$B$29*(1+$D1070)^2*Inputs!$B$19+Inputs!$B$30*(1+$E1070)^2*Inputs!$B$20+Inputs!$B$31*(1+$F1070)^2*Inputs!$B$21+Inputs!$B$22*(1+Inputs!$B$23)^2</f>
        <v>15198.737739486005</v>
      </c>
      <c r="T1070" s="36">
        <f>Inputs!$B$12*(1+$B1070)^3*$C1070+Inputs!$B$29*(1+$D1070)^3*Inputs!$B$19+Inputs!$B$30*(1+$E1070)^3*Inputs!$B$20+Inputs!$B$31*(1+$F1070)^3*Inputs!$B$21+Inputs!$B$22*(1+Inputs!$B$23)^3</f>
        <v>18504.21462492719</v>
      </c>
      <c r="U1070" s="36">
        <f>Inputs!$B$12*(1+$B1070)^4*$C1070+Inputs!$B$29*(1+$D1070)^4*Inputs!$B$19+Inputs!$B$30*(1+$E1070)^4*Inputs!$B$20+Inputs!$B$31*(1+$F1070)^4*Inputs!$B$21+Inputs!$B$22*(1+Inputs!$B$23)^4</f>
        <v>23195.3883911251</v>
      </c>
      <c r="V1070" s="35">
        <f>Inputs!$B$13/(Q1070*(1-$G1070))</f>
        <v>1.3781303729439136</v>
      </c>
      <c r="W1070" s="36">
        <f>Inputs!$B$13</f>
        <v>12660</v>
      </c>
      <c r="X1070" s="36">
        <f t="shared" si="163"/>
        <v>13622.13031421839</v>
      </c>
      <c r="Y1070" s="36">
        <f t="shared" si="164"/>
        <v>14984.18849718534</v>
      </c>
      <c r="Z1070" s="36">
        <f t="shared" si="165"/>
        <v>16868.551486224755</v>
      </c>
      <c r="AA1070" s="36">
        <f t="shared" si="166"/>
        <v>19422.150073160134</v>
      </c>
      <c r="AB1070" s="36">
        <f t="shared" si="167"/>
        <v>57583.852029030444</v>
      </c>
      <c r="AC1070" s="36">
        <f t="shared" si="168"/>
        <v>250563.24452057882</v>
      </c>
      <c r="AD1070" s="36">
        <f t="shared" si="169"/>
        <v>155481.3029360557</v>
      </c>
    </row>
    <row r="1071" spans="1:30" ht="14.25" customHeight="1" x14ac:dyDescent="0.25">
      <c r="A1071" s="16">
        <v>1055</v>
      </c>
      <c r="B1071" s="34">
        <v>0.23825761290223799</v>
      </c>
      <c r="C1071" s="34">
        <v>8.8237648483629902E-2</v>
      </c>
      <c r="D1071" s="34">
        <v>2.7953066507876299E-2</v>
      </c>
      <c r="E1071" s="34">
        <v>1.9525551368530202E-2</v>
      </c>
      <c r="F1071" s="34">
        <v>3.5744998381346902E-3</v>
      </c>
      <c r="G1071" s="34">
        <v>0.20696026537155601</v>
      </c>
      <c r="H1071" s="35">
        <v>1.0858531950702299</v>
      </c>
      <c r="I1071" s="34">
        <v>9.7284649379967295E-2</v>
      </c>
      <c r="J1071" s="34">
        <v>2.9120895551992598E-2</v>
      </c>
      <c r="K1071" s="36">
        <f>Inputs!$B$12*(1+$B1071)^4</f>
        <v>141057.20601946258</v>
      </c>
      <c r="L1071" s="36">
        <f t="shared" si="160"/>
        <v>17938.333997090955</v>
      </c>
      <c r="M1071" s="36">
        <f t="shared" si="161"/>
        <v>226744.97081808394</v>
      </c>
      <c r="N1071" s="37">
        <f>M1071/Inputs!$B$6</f>
        <v>345.6478213690304</v>
      </c>
      <c r="O1071" s="38">
        <f>IF(N1071&gt;Inputs!$B$4,1,0)</f>
        <v>0</v>
      </c>
      <c r="P1071" s="34">
        <f t="shared" si="162"/>
        <v>6.8163753827974696E-2</v>
      </c>
      <c r="Q1071" s="36">
        <f>Inputs!$B$12*(1+$B1071)^0*$C1071+Inputs!$B$29*(1+$D1071)^0*Inputs!$B$19+Inputs!$B$30*(1+$E1071)^0*Inputs!$B$20+Inputs!$B$31*(1+$F1071)^0*Inputs!$B$21+Inputs!$B$22*(1+Inputs!$B$23)^0</f>
        <v>13316.302936444717</v>
      </c>
      <c r="R1071" s="36">
        <f>Inputs!$B$12*(1+$B1071)^1*$C1071+Inputs!$B$29*(1+$D1071)^1*Inputs!$B$19+Inputs!$B$30*(1+$E1071)^1*Inputs!$B$20+Inputs!$B$31*(1+$F1071)^1*Inputs!$B$21+Inputs!$B$22*(1+Inputs!$B$23)^1</f>
        <v>14666.058986176045</v>
      </c>
      <c r="S1071" s="36">
        <f>Inputs!$B$12*(1+$B1071)^2*$C1071+Inputs!$B$29*(1+$D1071)^2*Inputs!$B$19+Inputs!$B$30*(1+$E1071)^2*Inputs!$B$20+Inputs!$B$31*(1+$F1071)^2*Inputs!$B$21+Inputs!$B$22*(1+Inputs!$B$23)^2</f>
        <v>16317.874907470414</v>
      </c>
      <c r="T1071" s="36">
        <f>Inputs!$B$12*(1+$B1071)^3*$C1071+Inputs!$B$29*(1+$D1071)^3*Inputs!$B$19+Inputs!$B$30*(1+$E1071)^3*Inputs!$B$20+Inputs!$B$31*(1+$F1071)^3*Inputs!$B$21+Inputs!$B$22*(1+Inputs!$B$23)^3</f>
        <v>18343.384905742692</v>
      </c>
      <c r="U1071" s="36">
        <f>Inputs!$B$12*(1+$B1071)^4*$C1071+Inputs!$B$29*(1+$D1071)^4*Inputs!$B$19+Inputs!$B$30*(1+$E1071)^4*Inputs!$B$20+Inputs!$B$31*(1+$F1071)^4*Inputs!$B$21+Inputs!$B$22*(1+Inputs!$B$23)^4</f>
        <v>20831.284225331037</v>
      </c>
      <c r="V1071" s="35">
        <f>Inputs!$B$13/(Q1071*(1-$G1071))</f>
        <v>1.1988230685826464</v>
      </c>
      <c r="W1071" s="36">
        <f>Inputs!$B$13</f>
        <v>12660</v>
      </c>
      <c r="X1071" s="36">
        <f t="shared" si="163"/>
        <v>13614.750831942159</v>
      </c>
      <c r="Y1071" s="36">
        <f t="shared" si="164"/>
        <v>14782.681549144412</v>
      </c>
      <c r="Z1071" s="36">
        <f t="shared" si="165"/>
        <v>16206.786490340244</v>
      </c>
      <c r="AA1071" s="36">
        <f t="shared" si="166"/>
        <v>17938.333997090955</v>
      </c>
      <c r="AB1071" s="36">
        <f t="shared" si="167"/>
        <v>56490.51579043275</v>
      </c>
      <c r="AC1071" s="36">
        <f t="shared" si="168"/>
        <v>270828.89822040056</v>
      </c>
      <c r="AD1071" s="36">
        <f t="shared" si="169"/>
        <v>170254.45502765119</v>
      </c>
    </row>
    <row r="1072" spans="1:30" ht="14.25" customHeight="1" x14ac:dyDescent="0.25">
      <c r="A1072" s="16">
        <v>1056</v>
      </c>
      <c r="B1072" s="34">
        <v>0.352107959143733</v>
      </c>
      <c r="C1072" s="34">
        <v>8.1710195442047898E-2</v>
      </c>
      <c r="D1072" s="34">
        <v>2.02835029713559E-2</v>
      </c>
      <c r="E1072" s="34">
        <v>4.2607127478133701E-2</v>
      </c>
      <c r="F1072" s="34">
        <v>1.3778808196969999E-2</v>
      </c>
      <c r="G1072" s="34">
        <v>0.17151280175768299</v>
      </c>
      <c r="H1072" s="35">
        <v>1.13912672461847</v>
      </c>
      <c r="I1072" s="34">
        <v>9.9635672548277598E-2</v>
      </c>
      <c r="J1072" s="34">
        <v>1.7046762605700799E-2</v>
      </c>
      <c r="K1072" s="36">
        <f>Inputs!$B$12*(1+$B1072)^4</f>
        <v>200538.02220571638</v>
      </c>
      <c r="L1072" s="36">
        <f t="shared" si="160"/>
        <v>23693.032875292254</v>
      </c>
      <c r="M1072" s="36">
        <f t="shared" si="161"/>
        <v>245596.5530155109</v>
      </c>
      <c r="N1072" s="37">
        <f>M1072/Inputs!$B$6</f>
        <v>374.38498935291295</v>
      </c>
      <c r="O1072" s="38">
        <f>IF(N1072&gt;Inputs!$B$4,1,0)</f>
        <v>0</v>
      </c>
      <c r="P1072" s="34">
        <f t="shared" si="162"/>
        <v>8.2588909942576796E-2</v>
      </c>
      <c r="Q1072" s="36">
        <f>Inputs!$B$12*(1+$B1072)^0*$C1072+Inputs!$B$29*(1+$D1072)^0*Inputs!$B$19+Inputs!$B$30*(1+$E1072)^0*Inputs!$B$20+Inputs!$B$31*(1+$F1072)^0*Inputs!$B$21+Inputs!$B$22*(1+Inputs!$B$23)^0</f>
        <v>12924.655753949795</v>
      </c>
      <c r="R1072" s="36">
        <f>Inputs!$B$12*(1+$B1072)^1*$C1072+Inputs!$B$29*(1+$D1072)^1*Inputs!$B$19+Inputs!$B$30*(1+$E1072)^1*Inputs!$B$20+Inputs!$B$31*(1+$F1072)^1*Inputs!$B$21+Inputs!$B$22*(1+Inputs!$B$23)^1</f>
        <v>14817.955626529583</v>
      </c>
      <c r="S1072" s="36">
        <f>Inputs!$B$12*(1+$B1072)^2*$C1072+Inputs!$B$29*(1+$D1072)^2*Inputs!$B$19+Inputs!$B$30*(1+$E1072)^2*Inputs!$B$20+Inputs!$B$31*(1+$F1072)^2*Inputs!$B$21+Inputs!$B$22*(1+Inputs!$B$23)^2</f>
        <v>17323.782511604833</v>
      </c>
      <c r="T1072" s="36">
        <f>Inputs!$B$12*(1+$B1072)^3*$C1072+Inputs!$B$29*(1+$D1072)^3*Inputs!$B$19+Inputs!$B$30*(1+$E1072)^3*Inputs!$B$20+Inputs!$B$31*(1+$F1072)^3*Inputs!$B$21+Inputs!$B$22*(1+Inputs!$B$23)^3</f>
        <v>20656.328138415491</v>
      </c>
      <c r="U1072" s="36">
        <f>Inputs!$B$12*(1+$B1072)^4*$C1072+Inputs!$B$29*(1+$D1072)^4*Inputs!$B$19+Inputs!$B$30*(1+$E1072)^4*Inputs!$B$20+Inputs!$B$31*(1+$F1072)^4*Inputs!$B$21+Inputs!$B$22*(1+Inputs!$B$23)^4</f>
        <v>25105.149628142281</v>
      </c>
      <c r="V1072" s="35">
        <f>Inputs!$B$13/(Q1072*(1-$G1072))</f>
        <v>1.1823033469509172</v>
      </c>
      <c r="W1072" s="36">
        <f>Inputs!$B$13</f>
        <v>12660</v>
      </c>
      <c r="X1072" s="36">
        <f t="shared" si="163"/>
        <v>14382.016820136101</v>
      </c>
      <c r="Y1072" s="36">
        <f t="shared" si="164"/>
        <v>16659.199735765236</v>
      </c>
      <c r="Z1072" s="36">
        <f t="shared" si="165"/>
        <v>19679.174922234008</v>
      </c>
      <c r="AA1072" s="36">
        <f t="shared" si="166"/>
        <v>23693.032875292254</v>
      </c>
      <c r="AB1072" s="36">
        <f t="shared" si="167"/>
        <v>64130.353249786873</v>
      </c>
      <c r="AC1072" s="36">
        <f t="shared" si="168"/>
        <v>291769.46879285318</v>
      </c>
      <c r="AD1072" s="36">
        <f t="shared" si="169"/>
        <v>181466.19976572404</v>
      </c>
    </row>
    <row r="1073" spans="1:30" ht="14.25" customHeight="1" x14ac:dyDescent="0.25">
      <c r="A1073" s="16">
        <v>1057</v>
      </c>
      <c r="B1073" s="34">
        <v>0.407269273135965</v>
      </c>
      <c r="C1073" s="34">
        <v>7.2975074565889406E-2</v>
      </c>
      <c r="D1073" s="34">
        <v>4.27586219389052E-2</v>
      </c>
      <c r="E1073" s="34">
        <v>3.67304783462713E-2</v>
      </c>
      <c r="F1073" s="34">
        <v>2.65509900208022E-2</v>
      </c>
      <c r="G1073" s="34">
        <v>0.18171252589289899</v>
      </c>
      <c r="H1073" s="35">
        <v>1.0485744023244401</v>
      </c>
      <c r="I1073" s="34">
        <v>8.8531803600682801E-2</v>
      </c>
      <c r="J1073" s="34">
        <v>2.7141774624246499E-2</v>
      </c>
      <c r="K1073" s="36">
        <f>Inputs!$B$12*(1+$B1073)^4</f>
        <v>235320.66729948192</v>
      </c>
      <c r="L1073" s="36">
        <f t="shared" si="160"/>
        <v>22648.458137020425</v>
      </c>
      <c r="M1073" s="36">
        <f t="shared" si="161"/>
        <v>312462.62032806617</v>
      </c>
      <c r="N1073" s="37">
        <f>M1073/Inputs!$B$6</f>
        <v>476.31497001229599</v>
      </c>
      <c r="O1073" s="38">
        <f>IF(N1073&gt;Inputs!$B$4,1,0)</f>
        <v>1</v>
      </c>
      <c r="P1073" s="34">
        <f t="shared" si="162"/>
        <v>6.1390028976436306E-2</v>
      </c>
      <c r="Q1073" s="36">
        <f>Inputs!$B$12*(1+$B1073)^0*$C1073+Inputs!$B$29*(1+$D1073)^0*Inputs!$B$19+Inputs!$B$30*(1+$E1073)^0*Inputs!$B$20+Inputs!$B$31*(1+$F1073)^0*Inputs!$B$21+Inputs!$B$22*(1+Inputs!$B$23)^0</f>
        <v>12400.548501380286</v>
      </c>
      <c r="R1073" s="36">
        <f>Inputs!$B$12*(1+$B1073)^1*$C1073+Inputs!$B$29*(1+$D1073)^1*Inputs!$B$19+Inputs!$B$30*(1+$E1073)^1*Inputs!$B$20+Inputs!$B$31*(1+$F1073)^1*Inputs!$B$21+Inputs!$B$22*(1+Inputs!$B$23)^1</f>
        <v>14467.858940908398</v>
      </c>
      <c r="S1073" s="36">
        <f>Inputs!$B$12*(1+$B1073)^2*$C1073+Inputs!$B$29*(1+$D1073)^2*Inputs!$B$19+Inputs!$B$30*(1+$E1073)^2*Inputs!$B$20+Inputs!$B$31*(1+$F1073)^2*Inputs!$B$21+Inputs!$B$22*(1+Inputs!$B$23)^2</f>
        <v>17271.953657667091</v>
      </c>
      <c r="T1073" s="36">
        <f>Inputs!$B$12*(1+$B1073)^3*$C1073+Inputs!$B$29*(1+$D1073)^3*Inputs!$B$19+Inputs!$B$30*(1+$E1073)^3*Inputs!$B$20+Inputs!$B$31*(1+$F1073)^3*Inputs!$B$21+Inputs!$B$22*(1+Inputs!$B$23)^3</f>
        <v>21109.018618221351</v>
      </c>
      <c r="U1073" s="36">
        <f>Inputs!$B$12*(1+$B1073)^4*$C1073+Inputs!$B$29*(1+$D1073)^4*Inputs!$B$19+Inputs!$B$30*(1+$E1073)^4*Inputs!$B$20+Inputs!$B$31*(1+$F1073)^4*Inputs!$B$21+Inputs!$B$22*(1+Inputs!$B$23)^4</f>
        <v>26395.718405761167</v>
      </c>
      <c r="V1073" s="35">
        <f>Inputs!$B$13/(Q1073*(1-$G1073))</f>
        <v>1.2476331543239998</v>
      </c>
      <c r="W1073" s="36">
        <f>Inputs!$B$13</f>
        <v>12660</v>
      </c>
      <c r="X1073" s="36">
        <f t="shared" si="163"/>
        <v>14181.406352902202</v>
      </c>
      <c r="Y1073" s="36">
        <f t="shared" si="164"/>
        <v>16226.636727467378</v>
      </c>
      <c r="Z1073" s="36">
        <f t="shared" si="165"/>
        <v>18971.880777958195</v>
      </c>
      <c r="AA1073" s="36">
        <f t="shared" si="166"/>
        <v>22648.458137020425</v>
      </c>
      <c r="AB1073" s="36">
        <f t="shared" si="167"/>
        <v>64511.780244020149</v>
      </c>
      <c r="AC1073" s="36">
        <f t="shared" si="168"/>
        <v>378940.6499920591</v>
      </c>
      <c r="AD1073" s="36">
        <f t="shared" si="169"/>
        <v>247950.84008404601</v>
      </c>
    </row>
    <row r="1074" spans="1:30" ht="14.25" customHeight="1" x14ac:dyDescent="0.25">
      <c r="A1074" s="16">
        <v>1058</v>
      </c>
      <c r="B1074" s="34">
        <v>0.36256452540350698</v>
      </c>
      <c r="C1074" s="34">
        <v>6.9908587442912506E-2</v>
      </c>
      <c r="D1074" s="34">
        <v>2.5501264967064001E-2</v>
      </c>
      <c r="E1074" s="34">
        <v>3.4466457058540602E-2</v>
      </c>
      <c r="F1074" s="34">
        <v>1.14894539698488E-2</v>
      </c>
      <c r="G1074" s="34">
        <v>0.175002609243948</v>
      </c>
      <c r="H1074" s="35">
        <v>1.12627067113736</v>
      </c>
      <c r="I1074" s="34">
        <v>9.3884020108142799E-2</v>
      </c>
      <c r="J1074" s="34">
        <v>2.8946495842057999E-2</v>
      </c>
      <c r="K1074" s="36">
        <f>Inputs!$B$12*(1+$B1074)^4</f>
        <v>206813.82249843303</v>
      </c>
      <c r="L1074" s="36">
        <f t="shared" si="160"/>
        <v>21479.094708799457</v>
      </c>
      <c r="M1074" s="36">
        <f t="shared" si="161"/>
        <v>279163.14042448404</v>
      </c>
      <c r="N1074" s="37">
        <f>M1074/Inputs!$B$6</f>
        <v>425.55356772025004</v>
      </c>
      <c r="O1074" s="38">
        <f>IF(N1074&gt;Inputs!$B$4,1,0)</f>
        <v>1</v>
      </c>
      <c r="P1074" s="34">
        <f t="shared" si="162"/>
        <v>6.4937524266084803E-2</v>
      </c>
      <c r="Q1074" s="36">
        <f>Inputs!$B$12*(1+$B1074)^0*$C1074+Inputs!$B$29*(1+$D1074)^0*Inputs!$B$19+Inputs!$B$30*(1+$E1074)^0*Inputs!$B$20+Inputs!$B$31*(1+$F1074)^0*Inputs!$B$21+Inputs!$B$22*(1+Inputs!$B$23)^0</f>
        <v>12216.559274001673</v>
      </c>
      <c r="R1074" s="36">
        <f>Inputs!$B$12*(1+$B1074)^1*$C1074+Inputs!$B$29*(1+$D1074)^1*Inputs!$B$19+Inputs!$B$30*(1+$E1074)^1*Inputs!$B$20+Inputs!$B$31*(1+$F1074)^1*Inputs!$B$21+Inputs!$B$22*(1+Inputs!$B$23)^1</f>
        <v>13890.838102343885</v>
      </c>
      <c r="S1074" s="36">
        <f>Inputs!$B$12*(1+$B1074)^2*$C1074+Inputs!$B$29*(1+$D1074)^2*Inputs!$B$19+Inputs!$B$30*(1+$E1074)^2*Inputs!$B$20+Inputs!$B$31*(1+$F1074)^2*Inputs!$B$21+Inputs!$B$22*(1+Inputs!$B$23)^2</f>
        <v>16120.151785683374</v>
      </c>
      <c r="T1074" s="36">
        <f>Inputs!$B$12*(1+$B1074)^3*$C1074+Inputs!$B$29*(1+$D1074)^3*Inputs!$B$19+Inputs!$B$30*(1+$E1074)^3*Inputs!$B$20+Inputs!$B$31*(1+$F1074)^3*Inputs!$B$21+Inputs!$B$22*(1+Inputs!$B$23)^3</f>
        <v>19104.514023879783</v>
      </c>
      <c r="U1074" s="36">
        <f>Inputs!$B$12*(1+$B1074)^4*$C1074+Inputs!$B$29*(1+$D1074)^4*Inputs!$B$19+Inputs!$B$30*(1+$E1074)^4*Inputs!$B$20+Inputs!$B$31*(1+$F1074)^4*Inputs!$B$21+Inputs!$B$22*(1+Inputs!$B$23)^4</f>
        <v>23116.422475887506</v>
      </c>
      <c r="V1074" s="35">
        <f>Inputs!$B$13/(Q1074*(1-$G1074))</f>
        <v>1.2561231632248679</v>
      </c>
      <c r="W1074" s="36">
        <f>Inputs!$B$13</f>
        <v>12660</v>
      </c>
      <c r="X1074" s="36">
        <f t="shared" si="163"/>
        <v>14023.028045332423</v>
      </c>
      <c r="Y1074" s="36">
        <f t="shared" si="164"/>
        <v>15841.82686364795</v>
      </c>
      <c r="Z1074" s="36">
        <f t="shared" si="165"/>
        <v>18263.005205924968</v>
      </c>
      <c r="AA1074" s="36">
        <f t="shared" si="166"/>
        <v>21479.094708799457</v>
      </c>
      <c r="AB1074" s="36">
        <f t="shared" si="167"/>
        <v>61864.680614737365</v>
      </c>
      <c r="AC1074" s="36">
        <f t="shared" si="168"/>
        <v>340340.03427539952</v>
      </c>
      <c r="AD1074" s="36">
        <f t="shared" si="169"/>
        <v>217298.45980974665</v>
      </c>
    </row>
    <row r="1075" spans="1:30" ht="14.25" customHeight="1" x14ac:dyDescent="0.25">
      <c r="A1075" s="16">
        <v>1059</v>
      </c>
      <c r="B1075" s="34">
        <v>0.31883365381960999</v>
      </c>
      <c r="C1075" s="34">
        <v>7.8631762617794601E-2</v>
      </c>
      <c r="D1075" s="34">
        <v>1.7157833499843098E-2</v>
      </c>
      <c r="E1075" s="34">
        <v>3.3795106471986899E-2</v>
      </c>
      <c r="F1075" s="34">
        <v>-1.62831480643079E-2</v>
      </c>
      <c r="G1075" s="34">
        <v>0.16747103867360699</v>
      </c>
      <c r="H1075" s="35">
        <v>1.03113028654309</v>
      </c>
      <c r="I1075" s="34">
        <v>0.106450717282967</v>
      </c>
      <c r="J1075" s="34">
        <v>1.7669785745137799E-2</v>
      </c>
      <c r="K1075" s="36">
        <f>Inputs!$B$12*(1+$B1075)^4</f>
        <v>181514.50427041776</v>
      </c>
      <c r="L1075" s="36">
        <f t="shared" si="160"/>
        <v>19150.704250962724</v>
      </c>
      <c r="M1075" s="36">
        <f t="shared" si="161"/>
        <v>188852.65984765795</v>
      </c>
      <c r="N1075" s="37">
        <f>M1075/Inputs!$B$6</f>
        <v>287.88515220679568</v>
      </c>
      <c r="O1075" s="38">
        <f>IF(N1075&gt;Inputs!$B$4,1,0)</f>
        <v>0</v>
      </c>
      <c r="P1075" s="34">
        <f t="shared" si="162"/>
        <v>8.8780931537829205E-2</v>
      </c>
      <c r="Q1075" s="36">
        <f>Inputs!$B$12*(1+$B1075)^0*$C1075+Inputs!$B$29*(1+$D1075)^0*Inputs!$B$19+Inputs!$B$30*(1+$E1075)^0*Inputs!$B$20+Inputs!$B$31*(1+$F1075)^0*Inputs!$B$21+Inputs!$B$22*(1+Inputs!$B$23)^0</f>
        <v>12739.949784494598</v>
      </c>
      <c r="R1075" s="36">
        <f>Inputs!$B$12*(1+$B1075)^1*$C1075+Inputs!$B$29*(1+$D1075)^1*Inputs!$B$19+Inputs!$B$30*(1+$E1075)^1*Inputs!$B$20+Inputs!$B$31*(1+$F1075)^1*Inputs!$B$21+Inputs!$B$22*(1+Inputs!$B$23)^1</f>
        <v>14243.129039993164</v>
      </c>
      <c r="S1075" s="36">
        <f>Inputs!$B$12*(1+$B1075)^2*$C1075+Inputs!$B$29*(1+$D1075)^2*Inputs!$B$19+Inputs!$B$30*(1+$E1075)^2*Inputs!$B$20+Inputs!$B$31*(1+$F1075)^2*Inputs!$B$21+Inputs!$B$22*(1+Inputs!$B$23)^2</f>
        <v>16228.871277992177</v>
      </c>
      <c r="T1075" s="36">
        <f>Inputs!$B$12*(1+$B1075)^3*$C1075+Inputs!$B$29*(1+$D1075)^3*Inputs!$B$19+Inputs!$B$30*(1+$E1075)^3*Inputs!$B$20+Inputs!$B$31*(1+$F1075)^3*Inputs!$B$21+Inputs!$B$22*(1+Inputs!$B$23)^3</f>
        <v>18850.12052640324</v>
      </c>
      <c r="U1075" s="36">
        <f>Inputs!$B$12*(1+$B1075)^4*$C1075+Inputs!$B$29*(1+$D1075)^4*Inputs!$B$19+Inputs!$B$30*(1+$E1075)^4*Inputs!$B$20+Inputs!$B$31*(1+$F1075)^4*Inputs!$B$21+Inputs!$B$22*(1+Inputs!$B$23)^4</f>
        <v>22308.576337548187</v>
      </c>
      <c r="V1075" s="35">
        <f>Inputs!$B$13/(Q1075*(1-$G1075))</f>
        <v>1.1936215172539015</v>
      </c>
      <c r="W1075" s="36">
        <f>Inputs!$B$13</f>
        <v>12660</v>
      </c>
      <c r="X1075" s="36">
        <f t="shared" si="163"/>
        <v>13672.04819022606</v>
      </c>
      <c r="Y1075" s="36">
        <f t="shared" si="164"/>
        <v>15029.316760167127</v>
      </c>
      <c r="Z1075" s="36">
        <f t="shared" si="165"/>
        <v>16819.312034270493</v>
      </c>
      <c r="AA1075" s="36">
        <f t="shared" si="166"/>
        <v>19150.704250962724</v>
      </c>
      <c r="AB1075" s="36">
        <f t="shared" si="167"/>
        <v>56475.957182327998</v>
      </c>
      <c r="AC1075" s="36">
        <f t="shared" si="168"/>
        <v>219518.90743162014</v>
      </c>
      <c r="AD1075" s="36">
        <f t="shared" si="169"/>
        <v>132376.70266532994</v>
      </c>
    </row>
    <row r="1076" spans="1:30" ht="14.25" customHeight="1" x14ac:dyDescent="0.25">
      <c r="A1076" s="16">
        <v>1060</v>
      </c>
      <c r="B1076" s="34">
        <v>0.33396734526893002</v>
      </c>
      <c r="C1076" s="34">
        <v>8.7843595598586899E-2</v>
      </c>
      <c r="D1076" s="34">
        <v>3.1590386987396198E-2</v>
      </c>
      <c r="E1076" s="34">
        <v>4.8647987506350701E-2</v>
      </c>
      <c r="F1076" s="34">
        <v>-9.0971665637263801E-3</v>
      </c>
      <c r="G1076" s="34">
        <v>0.17496756703288099</v>
      </c>
      <c r="H1076" s="35">
        <v>1.0333505479724301</v>
      </c>
      <c r="I1076" s="34">
        <v>9.5351176485193506E-2</v>
      </c>
      <c r="J1076" s="34">
        <v>2.8029535871706101E-2</v>
      </c>
      <c r="K1076" s="36">
        <f>Inputs!$B$12*(1+$B1076)^4</f>
        <v>189990.56931830273</v>
      </c>
      <c r="L1076" s="36">
        <f t="shared" si="160"/>
        <v>21503.941911836002</v>
      </c>
      <c r="M1076" s="36">
        <f t="shared" si="161"/>
        <v>270037.73807489168</v>
      </c>
      <c r="N1076" s="37">
        <f>M1076/Inputs!$B$6</f>
        <v>411.64289340684707</v>
      </c>
      <c r="O1076" s="38">
        <f>IF(N1076&gt;Inputs!$B$4,1,0)</f>
        <v>1</v>
      </c>
      <c r="P1076" s="34">
        <f t="shared" si="162"/>
        <v>6.7321640613487402E-2</v>
      </c>
      <c r="Q1076" s="36">
        <f>Inputs!$B$12*(1+$B1076)^0*$C1076+Inputs!$B$29*(1+$D1076)^0*Inputs!$B$19+Inputs!$B$30*(1+$E1076)^0*Inputs!$B$20+Inputs!$B$31*(1+$F1076)^0*Inputs!$B$21+Inputs!$B$22*(1+Inputs!$B$23)^0</f>
        <v>13292.659763342137</v>
      </c>
      <c r="R1076" s="36">
        <f>Inputs!$B$12*(1+$B1076)^1*$C1076+Inputs!$B$29*(1+$D1076)^1*Inputs!$B$19+Inputs!$B$30*(1+$E1076)^1*Inputs!$B$20+Inputs!$B$31*(1+$F1076)^1*Inputs!$B$21+Inputs!$B$22*(1+Inputs!$B$23)^1</f>
        <v>15169.150831655377</v>
      </c>
      <c r="S1076" s="36">
        <f>Inputs!$B$12*(1+$B1076)^2*$C1076+Inputs!$B$29*(1+$D1076)^2*Inputs!$B$19+Inputs!$B$30*(1+$E1076)^2*Inputs!$B$20+Inputs!$B$31*(1+$F1076)^2*Inputs!$B$21+Inputs!$B$22*(1+Inputs!$B$23)^2</f>
        <v>17641.032253117744</v>
      </c>
      <c r="T1076" s="36">
        <f>Inputs!$B$12*(1+$B1076)^3*$C1076+Inputs!$B$29*(1+$D1076)^3*Inputs!$B$19+Inputs!$B$30*(1+$E1076)^3*Inputs!$B$20+Inputs!$B$31*(1+$F1076)^3*Inputs!$B$21+Inputs!$B$22*(1+Inputs!$B$23)^3</f>
        <v>20904.955531573447</v>
      </c>
      <c r="U1076" s="36">
        <f>Inputs!$B$12*(1+$B1076)^4*$C1076+Inputs!$B$29*(1+$D1076)^4*Inputs!$B$19+Inputs!$B$30*(1+$E1076)^4*Inputs!$B$20+Inputs!$B$31*(1+$F1076)^4*Inputs!$B$21+Inputs!$B$22*(1+Inputs!$B$23)^4</f>
        <v>25223.153485217295</v>
      </c>
      <c r="V1076" s="35">
        <f>Inputs!$B$13/(Q1076*(1-$G1076))</f>
        <v>1.1543853202674532</v>
      </c>
      <c r="W1076" s="36">
        <f>Inputs!$B$13</f>
        <v>12660</v>
      </c>
      <c r="X1076" s="36">
        <f t="shared" si="163"/>
        <v>14068.491296928478</v>
      </c>
      <c r="Y1076" s="36">
        <f t="shared" si="164"/>
        <v>15920.617450483634</v>
      </c>
      <c r="Z1076" s="36">
        <f t="shared" si="165"/>
        <v>18344.351844228979</v>
      </c>
      <c r="AA1076" s="36">
        <f t="shared" si="166"/>
        <v>21503.941911836002</v>
      </c>
      <c r="AB1076" s="36">
        <f t="shared" si="167"/>
        <v>61779.550615496693</v>
      </c>
      <c r="AC1076" s="36">
        <f t="shared" si="168"/>
        <v>328374.16351686447</v>
      </c>
      <c r="AD1076" s="36">
        <f t="shared" si="169"/>
        <v>208258.18745939501</v>
      </c>
    </row>
    <row r="1077" spans="1:30" ht="14.25" customHeight="1" x14ac:dyDescent="0.25">
      <c r="A1077" s="16">
        <v>1061</v>
      </c>
      <c r="B1077" s="34">
        <v>0.36956380684523199</v>
      </c>
      <c r="C1077" s="34">
        <v>7.3693383420173203E-2</v>
      </c>
      <c r="D1077" s="34">
        <v>2.96803705647736E-2</v>
      </c>
      <c r="E1077" s="34">
        <v>4.0024023939617098E-2</v>
      </c>
      <c r="F1077" s="34">
        <v>1.6525662228072099E-2</v>
      </c>
      <c r="G1077" s="34">
        <v>0.20633459035351301</v>
      </c>
      <c r="H1077" s="35">
        <v>1.0811191944802501</v>
      </c>
      <c r="I1077" s="34">
        <v>9.2458077352761001E-2</v>
      </c>
      <c r="J1077" s="34">
        <v>1.9873676828263302E-2</v>
      </c>
      <c r="K1077" s="36">
        <f>Inputs!$B$12*(1+$B1077)^4</f>
        <v>211096.15955286924</v>
      </c>
      <c r="L1077" s="36">
        <f t="shared" si="160"/>
        <v>20963.501079012996</v>
      </c>
      <c r="M1077" s="36">
        <f t="shared" si="161"/>
        <v>250702.10309652146</v>
      </c>
      <c r="N1077" s="37">
        <f>M1077/Inputs!$B$6</f>
        <v>382.16784008616077</v>
      </c>
      <c r="O1077" s="38">
        <f>IF(N1077&gt;Inputs!$B$4,1,0)</f>
        <v>0</v>
      </c>
      <c r="P1077" s="34">
        <f t="shared" si="162"/>
        <v>7.2584400524497703E-2</v>
      </c>
      <c r="Q1077" s="36">
        <f>Inputs!$B$12*(1+$B1077)^0*$C1077+Inputs!$B$29*(1+$D1077)^0*Inputs!$B$19+Inputs!$B$30*(1+$E1077)^0*Inputs!$B$20+Inputs!$B$31*(1+$F1077)^0*Inputs!$B$21+Inputs!$B$22*(1+Inputs!$B$23)^0</f>
        <v>12443.647032637313</v>
      </c>
      <c r="R1077" s="36">
        <f>Inputs!$B$12*(1+$B1077)^1*$C1077+Inputs!$B$29*(1+$D1077)^1*Inputs!$B$19+Inputs!$B$30*(1+$E1077)^1*Inputs!$B$20+Inputs!$B$31*(1+$F1077)^1*Inputs!$B$21+Inputs!$B$22*(1+Inputs!$B$23)^1</f>
        <v>14281.673184450447</v>
      </c>
      <c r="S1077" s="36">
        <f>Inputs!$B$12*(1+$B1077)^2*$C1077+Inputs!$B$29*(1+$D1077)^2*Inputs!$B$19+Inputs!$B$30*(1+$E1077)^2*Inputs!$B$20+Inputs!$B$31*(1+$F1077)^2*Inputs!$B$21+Inputs!$B$22*(1+Inputs!$B$23)^2</f>
        <v>16729.680205660581</v>
      </c>
      <c r="T1077" s="36">
        <f>Inputs!$B$12*(1+$B1077)^3*$C1077+Inputs!$B$29*(1+$D1077)^3*Inputs!$B$19+Inputs!$B$30*(1+$E1077)^3*Inputs!$B$20+Inputs!$B$31*(1+$F1077)^3*Inputs!$B$21+Inputs!$B$22*(1+Inputs!$B$23)^3</f>
        <v>20011.049848898954</v>
      </c>
      <c r="U1077" s="36">
        <f>Inputs!$B$12*(1+$B1077)^4*$C1077+Inputs!$B$29*(1+$D1077)^4*Inputs!$B$19+Inputs!$B$30*(1+$E1077)^4*Inputs!$B$20+Inputs!$B$31*(1+$F1077)^4*Inputs!$B$21+Inputs!$B$22*(1+Inputs!$B$23)^4</f>
        <v>24431.649219489518</v>
      </c>
      <c r="V1077" s="35">
        <f>Inputs!$B$13/(Q1077*(1-$G1077))</f>
        <v>1.2818835343401682</v>
      </c>
      <c r="W1077" s="36">
        <f>Inputs!$B$13</f>
        <v>12660</v>
      </c>
      <c r="X1077" s="36">
        <f t="shared" si="163"/>
        <v>13961.07379164675</v>
      </c>
      <c r="Y1077" s="36">
        <f t="shared" si="164"/>
        <v>15687.701591606197</v>
      </c>
      <c r="Z1077" s="36">
        <f t="shared" si="165"/>
        <v>17967.55818608464</v>
      </c>
      <c r="AA1077" s="36">
        <f t="shared" si="166"/>
        <v>20963.501079012996</v>
      </c>
      <c r="AB1077" s="36">
        <f t="shared" si="167"/>
        <v>61405.420486706935</v>
      </c>
      <c r="AC1077" s="36">
        <f t="shared" si="168"/>
        <v>294555.34205907397</v>
      </c>
      <c r="AD1077" s="36">
        <f t="shared" si="169"/>
        <v>189296.68260981451</v>
      </c>
    </row>
    <row r="1078" spans="1:30" ht="14.25" customHeight="1" x14ac:dyDescent="0.25">
      <c r="A1078" s="16">
        <v>1062</v>
      </c>
      <c r="B1078" s="34">
        <v>0.23722215832704299</v>
      </c>
      <c r="C1078" s="34">
        <v>8.5972965372979604E-2</v>
      </c>
      <c r="D1078" s="34">
        <v>4.3569302566997398E-2</v>
      </c>
      <c r="E1078" s="34">
        <v>3.9902927242974798E-2</v>
      </c>
      <c r="F1078" s="34">
        <v>1.8020403617926201E-2</v>
      </c>
      <c r="G1078" s="34">
        <v>0.196265752757533</v>
      </c>
      <c r="H1078" s="35">
        <v>0.94768852919986801</v>
      </c>
      <c r="I1078" s="34">
        <v>0.108277305184451</v>
      </c>
      <c r="J1078" s="34">
        <v>1.8977078517946E-2</v>
      </c>
      <c r="K1078" s="36">
        <f>Inputs!$B$12*(1+$B1078)^4</f>
        <v>140585.97862768904</v>
      </c>
      <c r="L1078" s="36">
        <f t="shared" si="160"/>
        <v>16142.528473663227</v>
      </c>
      <c r="M1078" s="36">
        <f t="shared" si="161"/>
        <v>162510.39914838076</v>
      </c>
      <c r="N1078" s="37">
        <f>M1078/Inputs!$B$6</f>
        <v>247.72926699448286</v>
      </c>
      <c r="O1078" s="38">
        <f>IF(N1078&gt;Inputs!$B$4,1,0)</f>
        <v>0</v>
      </c>
      <c r="P1078" s="34">
        <f t="shared" si="162"/>
        <v>8.9300226666505E-2</v>
      </c>
      <c r="Q1078" s="36">
        <f>Inputs!$B$12*(1+$B1078)^0*$C1078+Inputs!$B$29*(1+$D1078)^0*Inputs!$B$19+Inputs!$B$30*(1+$E1078)^0*Inputs!$B$20+Inputs!$B$31*(1+$F1078)^0*Inputs!$B$21+Inputs!$B$22*(1+Inputs!$B$23)^0</f>
        <v>13180.421949805699</v>
      </c>
      <c r="R1078" s="36">
        <f>Inputs!$B$12*(1+$B1078)^1*$C1078+Inputs!$B$29*(1+$D1078)^1*Inputs!$B$19+Inputs!$B$30*(1+$E1078)^1*Inputs!$B$20+Inputs!$B$31*(1+$F1078)^1*Inputs!$B$21+Inputs!$B$22*(1+Inputs!$B$23)^1</f>
        <v>14660.323851655139</v>
      </c>
      <c r="S1078" s="36">
        <f>Inputs!$B$12*(1+$B1078)^2*$C1078+Inputs!$B$29*(1+$D1078)^2*Inputs!$B$19+Inputs!$B$30*(1+$E1078)^2*Inputs!$B$20+Inputs!$B$31*(1+$F1078)^2*Inputs!$B$21+Inputs!$B$22*(1+Inputs!$B$23)^2</f>
        <v>16440.164743073008</v>
      </c>
      <c r="T1078" s="36">
        <f>Inputs!$B$12*(1+$B1078)^3*$C1078+Inputs!$B$29*(1+$D1078)^3*Inputs!$B$19+Inputs!$B$30*(1+$E1078)^3*Inputs!$B$20+Inputs!$B$31*(1+$F1078)^3*Inputs!$B$21+Inputs!$B$22*(1+Inputs!$B$23)^3</f>
        <v>18589.203147108921</v>
      </c>
      <c r="U1078" s="36">
        <f>Inputs!$B$12*(1+$B1078)^4*$C1078+Inputs!$B$29*(1+$D1078)^4*Inputs!$B$19+Inputs!$B$30*(1+$E1078)^4*Inputs!$B$20+Inputs!$B$31*(1+$F1078)^4*Inputs!$B$21+Inputs!$B$22*(1+Inputs!$B$23)^4</f>
        <v>21193.050016494497</v>
      </c>
      <c r="V1078" s="35">
        <f>Inputs!$B$13/(Q1078*(1-$G1078))</f>
        <v>1.1950660746531803</v>
      </c>
      <c r="W1078" s="36">
        <f>Inputs!$B$13</f>
        <v>12660</v>
      </c>
      <c r="X1078" s="36">
        <f t="shared" si="163"/>
        <v>13352.756088572693</v>
      </c>
      <c r="Y1078" s="36">
        <f t="shared" si="164"/>
        <v>14156.669086000302</v>
      </c>
      <c r="Z1078" s="36">
        <f t="shared" si="165"/>
        <v>15083.208384824437</v>
      </c>
      <c r="AA1078" s="36">
        <f t="shared" si="166"/>
        <v>16142.528473663227</v>
      </c>
      <c r="AB1078" s="36">
        <f t="shared" si="167"/>
        <v>52346.014088873548</v>
      </c>
      <c r="AC1078" s="36">
        <f t="shared" si="168"/>
        <v>184197.36565076158</v>
      </c>
      <c r="AD1078" s="36">
        <f t="shared" si="169"/>
        <v>110164.38505950721</v>
      </c>
    </row>
    <row r="1079" spans="1:30" ht="14.25" customHeight="1" x14ac:dyDescent="0.25">
      <c r="A1079" s="16">
        <v>1063</v>
      </c>
      <c r="B1079" s="34">
        <v>0.31019319882680702</v>
      </c>
      <c r="C1079" s="34">
        <v>8.0744108622274699E-2</v>
      </c>
      <c r="D1079" s="34">
        <v>3.7925274264689002E-2</v>
      </c>
      <c r="E1079" s="34">
        <v>2.8283672547880102E-2</v>
      </c>
      <c r="F1079" s="34">
        <v>9.0469837384490499E-3</v>
      </c>
      <c r="G1079" s="34">
        <v>0.21147866207169699</v>
      </c>
      <c r="H1079" s="35">
        <v>0.97906631638447195</v>
      </c>
      <c r="I1079" s="34">
        <v>9.5142150307287898E-2</v>
      </c>
      <c r="J1079" s="34">
        <v>3.1016655277937399E-2</v>
      </c>
      <c r="K1079" s="36">
        <f>Inputs!$B$12*(1+$B1079)^4</f>
        <v>176804.21451249032</v>
      </c>
      <c r="L1079" s="36">
        <f t="shared" si="160"/>
        <v>17756.897459770888</v>
      </c>
      <c r="M1079" s="36">
        <f t="shared" si="161"/>
        <v>237652.43779414534</v>
      </c>
      <c r="N1079" s="37">
        <f>M1079/Inputs!$B$6</f>
        <v>362.27505761302643</v>
      </c>
      <c r="O1079" s="38">
        <f>IF(N1079&gt;Inputs!$B$4,1,0)</f>
        <v>0</v>
      </c>
      <c r="P1079" s="34">
        <f t="shared" si="162"/>
        <v>6.4125495029350499E-2</v>
      </c>
      <c r="Q1079" s="36">
        <f>Inputs!$B$12*(1+$B1079)^0*$C1079+Inputs!$B$29*(1+$D1079)^0*Inputs!$B$19+Inputs!$B$30*(1+$E1079)^0*Inputs!$B$20+Inputs!$B$31*(1+$F1079)^0*Inputs!$B$21+Inputs!$B$22*(1+Inputs!$B$23)^0</f>
        <v>12866.690544763405</v>
      </c>
      <c r="R1079" s="36">
        <f>Inputs!$B$12*(1+$B1079)^1*$C1079+Inputs!$B$29*(1+$D1079)^1*Inputs!$B$19+Inputs!$B$30*(1+$E1079)^1*Inputs!$B$20+Inputs!$B$31*(1+$F1079)^1*Inputs!$B$21+Inputs!$B$22*(1+Inputs!$B$23)^1</f>
        <v>14537.404440411519</v>
      </c>
      <c r="S1079" s="36">
        <f>Inputs!$B$12*(1+$B1079)^2*$C1079+Inputs!$B$29*(1+$D1079)^2*Inputs!$B$19+Inputs!$B$30*(1+$E1079)^2*Inputs!$B$20+Inputs!$B$31*(1+$F1079)^2*Inputs!$B$21+Inputs!$B$22*(1+Inputs!$B$23)^2</f>
        <v>16679.321660751644</v>
      </c>
      <c r="T1079" s="36">
        <f>Inputs!$B$12*(1+$B1079)^3*$C1079+Inputs!$B$29*(1+$D1079)^3*Inputs!$B$19+Inputs!$B$30*(1+$E1079)^3*Inputs!$B$20+Inputs!$B$31*(1+$F1079)^3*Inputs!$B$21+Inputs!$B$22*(1+Inputs!$B$23)^3</f>
        <v>19437.217068059246</v>
      </c>
      <c r="U1079" s="36">
        <f>Inputs!$B$12*(1+$B1079)^4*$C1079+Inputs!$B$29*(1+$D1079)^4*Inputs!$B$19+Inputs!$B$30*(1+$E1079)^4*Inputs!$B$20+Inputs!$B$31*(1+$F1079)^4*Inputs!$B$21+Inputs!$B$22*(1+Inputs!$B$23)^4</f>
        <v>23000.72509022912</v>
      </c>
      <c r="V1079" s="35">
        <f>Inputs!$B$13/(Q1079*(1-$G1079))</f>
        <v>1.247824187510802</v>
      </c>
      <c r="W1079" s="36">
        <f>Inputs!$B$13</f>
        <v>12660</v>
      </c>
      <c r="X1079" s="36">
        <f t="shared" si="163"/>
        <v>13533.679073519224</v>
      </c>
      <c r="Y1079" s="36">
        <f t="shared" si="164"/>
        <v>14644.03310232607</v>
      </c>
      <c r="Z1079" s="36">
        <f t="shared" si="165"/>
        <v>16035.607103932824</v>
      </c>
      <c r="AA1079" s="36">
        <f t="shared" si="166"/>
        <v>17756.897459770888</v>
      </c>
      <c r="AB1079" s="36">
        <f t="shared" si="167"/>
        <v>56414.311315497558</v>
      </c>
      <c r="AC1079" s="36">
        <f t="shared" si="168"/>
        <v>285497.3208192279</v>
      </c>
      <c r="AD1079" s="36">
        <f t="shared" si="169"/>
        <v>181238.12647864778</v>
      </c>
    </row>
    <row r="1080" spans="1:30" ht="14.25" customHeight="1" x14ac:dyDescent="0.25">
      <c r="A1080" s="16">
        <v>1064</v>
      </c>
      <c r="B1080" s="34">
        <v>0.51077905831668502</v>
      </c>
      <c r="C1080" s="34">
        <v>5.2934610944367598E-2</v>
      </c>
      <c r="D1080" s="34">
        <v>4.5068525736088799E-2</v>
      </c>
      <c r="E1080" s="34">
        <v>6.9666461936109605E-2</v>
      </c>
      <c r="F1080" s="34">
        <v>2.5796105589386701E-3</v>
      </c>
      <c r="G1080" s="34">
        <v>0.18122620904016001</v>
      </c>
      <c r="H1080" s="35">
        <v>1.0894519356397001</v>
      </c>
      <c r="I1080" s="34">
        <v>9.6019413294378603E-2</v>
      </c>
      <c r="J1080" s="34">
        <v>3.1076488402061599E-2</v>
      </c>
      <c r="K1080" s="36">
        <f>Inputs!$B$12*(1+$B1080)^4</f>
        <v>312575.60126941599</v>
      </c>
      <c r="L1080" s="36">
        <f t="shared" si="160"/>
        <v>22959.02799662394</v>
      </c>
      <c r="M1080" s="36">
        <f t="shared" si="161"/>
        <v>293433.16083498101</v>
      </c>
      <c r="N1080" s="37">
        <f>M1080/Inputs!$B$6</f>
        <v>447.30664761430035</v>
      </c>
      <c r="O1080" s="38">
        <f>IF(N1080&gt;Inputs!$B$4,1,0)</f>
        <v>1</v>
      </c>
      <c r="P1080" s="34">
        <f t="shared" si="162"/>
        <v>6.4942924892317011E-2</v>
      </c>
      <c r="Q1080" s="36">
        <f>Inputs!$B$12*(1+$B1080)^0*$C1080+Inputs!$B$29*(1+$D1080)^0*Inputs!$B$19+Inputs!$B$30*(1+$E1080)^0*Inputs!$B$20+Inputs!$B$31*(1+$F1080)^0*Inputs!$B$21+Inputs!$B$22*(1+Inputs!$B$23)^0</f>
        <v>11198.120684088979</v>
      </c>
      <c r="R1080" s="36">
        <f>Inputs!$B$12*(1+$B1080)^1*$C1080+Inputs!$B$29*(1+$D1080)^1*Inputs!$B$19+Inputs!$B$30*(1+$E1080)^1*Inputs!$B$20+Inputs!$B$31*(1+$F1080)^1*Inputs!$B$21+Inputs!$B$22*(1+Inputs!$B$23)^1</f>
        <v>13086.592772655142</v>
      </c>
      <c r="S1080" s="36">
        <f>Inputs!$B$12*(1+$B1080)^2*$C1080+Inputs!$B$29*(1+$D1080)^2*Inputs!$B$19+Inputs!$B$30*(1+$E1080)^2*Inputs!$B$20+Inputs!$B$31*(1+$F1080)^2*Inputs!$B$21+Inputs!$B$22*(1+Inputs!$B$23)^2</f>
        <v>15820.53223021681</v>
      </c>
      <c r="T1080" s="36">
        <f>Inputs!$B$12*(1+$B1080)^3*$C1080+Inputs!$B$29*(1+$D1080)^3*Inputs!$B$19+Inputs!$B$30*(1+$E1080)^3*Inputs!$B$20+Inputs!$B$31*(1+$F1080)^3*Inputs!$B$21+Inputs!$B$22*(1+Inputs!$B$23)^3</f>
        <v>19824.27123072723</v>
      </c>
      <c r="U1080" s="36">
        <f>Inputs!$B$12*(1+$B1080)^4*$C1080+Inputs!$B$29*(1+$D1080)^4*Inputs!$B$19+Inputs!$B$30*(1+$E1080)^4*Inputs!$B$20+Inputs!$B$31*(1+$F1080)^4*Inputs!$B$21+Inputs!$B$22*(1+Inputs!$B$23)^4</f>
        <v>25738.396707653788</v>
      </c>
      <c r="V1080" s="35">
        <f>Inputs!$B$13/(Q1080*(1-$G1080))</f>
        <v>1.3807804507785357</v>
      </c>
      <c r="W1080" s="36">
        <f>Inputs!$B$13</f>
        <v>12660</v>
      </c>
      <c r="X1080" s="36">
        <f t="shared" si="163"/>
        <v>14014.612873454158</v>
      </c>
      <c r="Y1080" s="36">
        <f t="shared" si="164"/>
        <v>15998.999980615597</v>
      </c>
      <c r="Z1080" s="36">
        <f t="shared" si="165"/>
        <v>18865.722707715679</v>
      </c>
      <c r="AA1080" s="36">
        <f t="shared" si="166"/>
        <v>22959.02799662394</v>
      </c>
      <c r="AB1080" s="36">
        <f t="shared" si="167"/>
        <v>62959.49820200738</v>
      </c>
      <c r="AC1080" s="36">
        <f t="shared" si="168"/>
        <v>364512.59322143922</v>
      </c>
      <c r="AD1080" s="36">
        <f t="shared" si="169"/>
        <v>230473.66263297363</v>
      </c>
    </row>
    <row r="1081" spans="1:30" ht="14.25" customHeight="1" x14ac:dyDescent="0.25">
      <c r="A1081" s="16">
        <v>1065</v>
      </c>
      <c r="B1081" s="34">
        <v>0.35546005149981802</v>
      </c>
      <c r="C1081" s="34">
        <v>9.0755875032134906E-2</v>
      </c>
      <c r="D1081" s="34">
        <v>3.8147431324836799E-2</v>
      </c>
      <c r="E1081" s="34">
        <v>3.1685133735952803E-2</v>
      </c>
      <c r="F1081" s="34">
        <v>1.9359018491203299E-2</v>
      </c>
      <c r="G1081" s="34">
        <v>0.174020625506112</v>
      </c>
      <c r="H1081" s="35">
        <v>1.0043735940852101</v>
      </c>
      <c r="I1081" s="34">
        <v>9.2479926335352097E-2</v>
      </c>
      <c r="J1081" s="34">
        <v>2.7804731005678401E-2</v>
      </c>
      <c r="K1081" s="36">
        <f>Inputs!$B$12*(1+$B1081)^4</f>
        <v>202534.09336259664</v>
      </c>
      <c r="L1081" s="36">
        <f t="shared" si="160"/>
        <v>22681.692112764133</v>
      </c>
      <c r="M1081" s="36">
        <f t="shared" si="161"/>
        <v>295678.32229824958</v>
      </c>
      <c r="N1081" s="37">
        <f>M1081/Inputs!$B$6</f>
        <v>450.72914984489267</v>
      </c>
      <c r="O1081" s="38">
        <f>IF(N1081&gt;Inputs!$B$4,1,0)</f>
        <v>1</v>
      </c>
      <c r="P1081" s="34">
        <f t="shared" si="162"/>
        <v>6.4675195329673696E-2</v>
      </c>
      <c r="Q1081" s="36">
        <f>Inputs!$B$12*(1+$B1081)^0*$C1081+Inputs!$B$29*(1+$D1081)^0*Inputs!$B$19+Inputs!$B$30*(1+$E1081)^0*Inputs!$B$20+Inputs!$B$31*(1+$F1081)^0*Inputs!$B$21+Inputs!$B$22*(1+Inputs!$B$23)^0</f>
        <v>13467.396529355017</v>
      </c>
      <c r="R1081" s="36">
        <f>Inputs!$B$12*(1+$B1081)^1*$C1081+Inputs!$B$29*(1+$D1081)^1*Inputs!$B$19+Inputs!$B$30*(1+$E1081)^1*Inputs!$B$20+Inputs!$B$31*(1+$F1081)^1*Inputs!$B$21+Inputs!$B$22*(1+Inputs!$B$23)^1</f>
        <v>15626.748281007542</v>
      </c>
      <c r="S1081" s="36">
        <f>Inputs!$B$12*(1+$B1081)^2*$C1081+Inputs!$B$29*(1+$D1081)^2*Inputs!$B$19+Inputs!$B$30*(1+$E1081)^2*Inputs!$B$20+Inputs!$B$31*(1+$F1081)^2*Inputs!$B$21+Inputs!$B$22*(1+Inputs!$B$23)^2</f>
        <v>18481.072440071737</v>
      </c>
      <c r="T1081" s="36">
        <f>Inputs!$B$12*(1+$B1081)^3*$C1081+Inputs!$B$29*(1+$D1081)^3*Inputs!$B$19+Inputs!$B$30*(1+$E1081)^3*Inputs!$B$20+Inputs!$B$31*(1+$F1081)^3*Inputs!$B$21+Inputs!$B$22*(1+Inputs!$B$23)^3</f>
        <v>22275.169934386715</v>
      </c>
      <c r="U1081" s="36">
        <f>Inputs!$B$12*(1+$B1081)^4*$C1081+Inputs!$B$29*(1+$D1081)^4*Inputs!$B$19+Inputs!$B$30*(1+$E1081)^4*Inputs!$B$20+Inputs!$B$31*(1+$F1081)^4*Inputs!$B$21+Inputs!$B$22*(1+Inputs!$B$23)^4</f>
        <v>27340.783885361834</v>
      </c>
      <c r="V1081" s="35">
        <f>Inputs!$B$13/(Q1081*(1-$G1081))</f>
        <v>1.1381011323814918</v>
      </c>
      <c r="W1081" s="36">
        <f>Inputs!$B$13</f>
        <v>12660</v>
      </c>
      <c r="X1081" s="36">
        <f t="shared" si="163"/>
        <v>14258.376664911128</v>
      </c>
      <c r="Y1081" s="36">
        <f t="shared" si="164"/>
        <v>16352.421910577114</v>
      </c>
      <c r="Z1081" s="36">
        <f t="shared" si="165"/>
        <v>19094.407539197484</v>
      </c>
      <c r="AA1081" s="36">
        <f t="shared" si="166"/>
        <v>22681.692112764133</v>
      </c>
      <c r="AB1081" s="36">
        <f t="shared" si="167"/>
        <v>64055.694081945694</v>
      </c>
      <c r="AC1081" s="36">
        <f t="shared" si="168"/>
        <v>360452.72599303909</v>
      </c>
      <c r="AD1081" s="36">
        <f t="shared" si="169"/>
        <v>231622.62821630386</v>
      </c>
    </row>
    <row r="1082" spans="1:30" ht="14.25" customHeight="1" x14ac:dyDescent="0.25">
      <c r="A1082" s="16">
        <v>1066</v>
      </c>
      <c r="B1082" s="34">
        <v>0.32227515285584502</v>
      </c>
      <c r="C1082" s="34">
        <v>0.110685839467365</v>
      </c>
      <c r="D1082" s="34">
        <v>3.4621168844212603E-2</v>
      </c>
      <c r="E1082" s="34">
        <v>3.9203241838221499E-2</v>
      </c>
      <c r="F1082" s="34">
        <v>5.2732757380972196E-3</v>
      </c>
      <c r="G1082" s="34">
        <v>0.15794745788532</v>
      </c>
      <c r="H1082" s="35">
        <v>0.98876123952111805</v>
      </c>
      <c r="I1082" s="34">
        <v>9.8648013508914695E-2</v>
      </c>
      <c r="J1082" s="34">
        <v>3.0313964489435699E-2</v>
      </c>
      <c r="K1082" s="36">
        <f>Inputs!$B$12*(1+$B1082)^4</f>
        <v>183416.58315530163</v>
      </c>
      <c r="L1082" s="36">
        <f t="shared" si="160"/>
        <v>24169.60623826944</v>
      </c>
      <c r="M1082" s="36">
        <f t="shared" si="161"/>
        <v>292880.76475300384</v>
      </c>
      <c r="N1082" s="37">
        <f>M1082/Inputs!$B$6</f>
        <v>446.46458041616438</v>
      </c>
      <c r="O1082" s="38">
        <f>IF(N1082&gt;Inputs!$B$4,1,0)</f>
        <v>1</v>
      </c>
      <c r="P1082" s="34">
        <f t="shared" si="162"/>
        <v>6.8334049019478996E-2</v>
      </c>
      <c r="Q1082" s="36">
        <f>Inputs!$B$12*(1+$B1082)^0*$C1082+Inputs!$B$29*(1+$D1082)^0*Inputs!$B$19+Inputs!$B$30*(1+$E1082)^0*Inputs!$B$20+Inputs!$B$31*(1+$F1082)^0*Inputs!$B$21+Inputs!$B$22*(1+Inputs!$B$23)^0</f>
        <v>14663.194395468821</v>
      </c>
      <c r="R1082" s="36">
        <f>Inputs!$B$12*(1+$B1082)^1*$C1082+Inputs!$B$29*(1+$D1082)^1*Inputs!$B$19+Inputs!$B$30*(1+$E1082)^1*Inputs!$B$20+Inputs!$B$31*(1+$F1082)^1*Inputs!$B$21+Inputs!$B$22*(1+Inputs!$B$23)^1</f>
        <v>16970.891077713197</v>
      </c>
      <c r="S1082" s="36">
        <f>Inputs!$B$12*(1+$B1082)^2*$C1082+Inputs!$B$29*(1+$D1082)^2*Inputs!$B$19+Inputs!$B$30*(1+$E1082)^2*Inputs!$B$20+Inputs!$B$31*(1+$F1082)^2*Inputs!$B$21+Inputs!$B$22*(1+Inputs!$B$23)^2</f>
        <v>19974.21371358446</v>
      </c>
      <c r="T1082" s="36">
        <f>Inputs!$B$12*(1+$B1082)^3*$C1082+Inputs!$B$29*(1+$D1082)^3*Inputs!$B$19+Inputs!$B$30*(1+$E1082)^3*Inputs!$B$20+Inputs!$B$31*(1+$F1082)^3*Inputs!$B$21+Inputs!$B$22*(1+Inputs!$B$23)^3</f>
        <v>23895.680981785816</v>
      </c>
      <c r="U1082" s="36">
        <f>Inputs!$B$12*(1+$B1082)^4*$C1082+Inputs!$B$29*(1+$D1082)^4*Inputs!$B$19+Inputs!$B$30*(1+$E1082)^4*Inputs!$B$20+Inputs!$B$31*(1+$F1082)^4*Inputs!$B$21+Inputs!$B$22*(1+Inputs!$B$23)^4</f>
        <v>29029.459550332507</v>
      </c>
      <c r="V1082" s="35">
        <f>Inputs!$B$13/(Q1082*(1-$G1082))</f>
        <v>1.0253353300777277</v>
      </c>
      <c r="W1082" s="36">
        <f>Inputs!$B$13</f>
        <v>12660</v>
      </c>
      <c r="X1082" s="36">
        <f t="shared" si="163"/>
        <v>14521.769087085459</v>
      </c>
      <c r="Y1082" s="36">
        <f t="shared" si="164"/>
        <v>16937.884914639995</v>
      </c>
      <c r="Z1082" s="36">
        <f t="shared" si="165"/>
        <v>20079.259757971733</v>
      </c>
      <c r="AA1082" s="36">
        <f t="shared" si="166"/>
        <v>24169.60623826944</v>
      </c>
      <c r="AB1082" s="36">
        <f t="shared" si="167"/>
        <v>65209.021760219868</v>
      </c>
      <c r="AC1082" s="36">
        <f t="shared" si="168"/>
        <v>364419.83434058545</v>
      </c>
      <c r="AD1082" s="36">
        <f t="shared" si="169"/>
        <v>227671.74299278398</v>
      </c>
    </row>
    <row r="1083" spans="1:30" ht="14.25" customHeight="1" x14ac:dyDescent="0.25">
      <c r="A1083" s="16">
        <v>1067</v>
      </c>
      <c r="B1083" s="34">
        <v>0.27816583075421503</v>
      </c>
      <c r="C1083" s="34">
        <v>8.6096625194672205E-2</v>
      </c>
      <c r="D1083" s="34">
        <v>3.0005315039137701E-2</v>
      </c>
      <c r="E1083" s="34">
        <v>2.99857450393387E-2</v>
      </c>
      <c r="F1083" s="34">
        <v>-7.5330705360527501E-3</v>
      </c>
      <c r="G1083" s="34">
        <v>0.18506261821985701</v>
      </c>
      <c r="H1083" s="35">
        <v>0.96330381187161596</v>
      </c>
      <c r="I1083" s="34">
        <v>9.2197743973614799E-2</v>
      </c>
      <c r="J1083" s="34">
        <v>1.68279753824713E-2</v>
      </c>
      <c r="K1083" s="36">
        <f>Inputs!$B$12*(1+$B1083)^4</f>
        <v>160140.088368828</v>
      </c>
      <c r="L1083" s="36">
        <f t="shared" si="160"/>
        <v>17361.346630221513</v>
      </c>
      <c r="M1083" s="36">
        <f t="shared" si="161"/>
        <v>206961.13108682481</v>
      </c>
      <c r="N1083" s="37">
        <f>M1083/Inputs!$B$6</f>
        <v>315.48952909576951</v>
      </c>
      <c r="O1083" s="38">
        <f>IF(N1083&gt;Inputs!$B$4,1,0)</f>
        <v>0</v>
      </c>
      <c r="P1083" s="34">
        <f t="shared" si="162"/>
        <v>7.5369768591143499E-2</v>
      </c>
      <c r="Q1083" s="36">
        <f>Inputs!$B$12*(1+$B1083)^0*$C1083+Inputs!$B$29*(1+$D1083)^0*Inputs!$B$19+Inputs!$B$30*(1+$E1083)^0*Inputs!$B$20+Inputs!$B$31*(1+$F1083)^0*Inputs!$B$21+Inputs!$B$22*(1+Inputs!$B$23)^0</f>
        <v>13187.841539107256</v>
      </c>
      <c r="R1083" s="36">
        <f>Inputs!$B$12*(1+$B1083)^1*$C1083+Inputs!$B$29*(1+$D1083)^1*Inputs!$B$19+Inputs!$B$30*(1+$E1083)^1*Inputs!$B$20+Inputs!$B$31*(1+$F1083)^1*Inputs!$B$21+Inputs!$B$22*(1+Inputs!$B$23)^1</f>
        <v>14696.049184233867</v>
      </c>
      <c r="S1083" s="36">
        <f>Inputs!$B$12*(1+$B1083)^2*$C1083+Inputs!$B$29*(1+$D1083)^2*Inputs!$B$19+Inputs!$B$30*(1+$E1083)^2*Inputs!$B$20+Inputs!$B$31*(1+$F1083)^2*Inputs!$B$21+Inputs!$B$22*(1+Inputs!$B$23)^2</f>
        <v>16607.379974358853</v>
      </c>
      <c r="T1083" s="36">
        <f>Inputs!$B$12*(1+$B1083)^3*$C1083+Inputs!$B$29*(1+$D1083)^3*Inputs!$B$19+Inputs!$B$30*(1+$E1083)^3*Inputs!$B$20+Inputs!$B$31*(1+$F1083)^3*Inputs!$B$21+Inputs!$B$22*(1+Inputs!$B$23)^3</f>
        <v>19033.112323051784</v>
      </c>
      <c r="U1083" s="36">
        <f>Inputs!$B$12*(1+$B1083)^4*$C1083+Inputs!$B$29*(1+$D1083)^4*Inputs!$B$19+Inputs!$B$30*(1+$E1083)^4*Inputs!$B$20+Inputs!$B$31*(1+$F1083)^4*Inputs!$B$21+Inputs!$B$22*(1+Inputs!$B$23)^4</f>
        <v>22115.455546328383</v>
      </c>
      <c r="V1083" s="35">
        <f>Inputs!$B$13/(Q1083*(1-$G1083))</f>
        <v>1.1779741110842907</v>
      </c>
      <c r="W1083" s="36">
        <f>Inputs!$B$13</f>
        <v>12660</v>
      </c>
      <c r="X1083" s="36">
        <f t="shared" si="163"/>
        <v>13465.099654264186</v>
      </c>
      <c r="Y1083" s="36">
        <f t="shared" si="164"/>
        <v>14490.000675860962</v>
      </c>
      <c r="Z1083" s="36">
        <f t="shared" si="165"/>
        <v>15774.034418563897</v>
      </c>
      <c r="AA1083" s="36">
        <f t="shared" si="166"/>
        <v>17361.346630221513</v>
      </c>
      <c r="AB1083" s="36">
        <f t="shared" si="167"/>
        <v>56256.243686119822</v>
      </c>
      <c r="AC1083" s="36">
        <f t="shared" si="168"/>
        <v>234225.25070610142</v>
      </c>
      <c r="AD1083" s="36">
        <f t="shared" si="169"/>
        <v>150704.88740070499</v>
      </c>
    </row>
    <row r="1084" spans="1:30" ht="14.25" customHeight="1" x14ac:dyDescent="0.25">
      <c r="A1084" s="16">
        <v>1068</v>
      </c>
      <c r="B1084" s="34">
        <v>0.23819601169886001</v>
      </c>
      <c r="C1084" s="34">
        <v>7.9210239702304799E-2</v>
      </c>
      <c r="D1084" s="34">
        <v>5.5266705279998503E-2</v>
      </c>
      <c r="E1084" s="34">
        <v>5.1169460405493902E-2</v>
      </c>
      <c r="F1084" s="34">
        <v>9.3288617739911792E-3</v>
      </c>
      <c r="G1084" s="34">
        <v>0.159764631310473</v>
      </c>
      <c r="H1084" s="35">
        <v>1.0005905127047601</v>
      </c>
      <c r="I1084" s="34">
        <v>9.7905428433558095E-2</v>
      </c>
      <c r="J1084" s="34">
        <v>2.5117475148190401E-2</v>
      </c>
      <c r="K1084" s="36">
        <f>Inputs!$B$12*(1+$B1084)^4</f>
        <v>141029.13869275895</v>
      </c>
      <c r="L1084" s="36">
        <f t="shared" si="160"/>
        <v>17169.14572492634</v>
      </c>
      <c r="M1084" s="36">
        <f t="shared" si="161"/>
        <v>206939.91582721705</v>
      </c>
      <c r="N1084" s="37">
        <f>M1084/Inputs!$B$6</f>
        <v>315.45718876100159</v>
      </c>
      <c r="O1084" s="38">
        <f>IF(N1084&gt;Inputs!$B$4,1,0)</f>
        <v>0</v>
      </c>
      <c r="P1084" s="34">
        <f t="shared" si="162"/>
        <v>7.278795328536769E-2</v>
      </c>
      <c r="Q1084" s="36">
        <f>Inputs!$B$12*(1+$B1084)^0*$C1084+Inputs!$B$29*(1+$D1084)^0*Inputs!$B$19+Inputs!$B$30*(1+$E1084)^0*Inputs!$B$20+Inputs!$B$31*(1+$F1084)^0*Inputs!$B$21+Inputs!$B$22*(1+Inputs!$B$23)^0</f>
        <v>12774.658409565211</v>
      </c>
      <c r="R1084" s="36">
        <f>Inputs!$B$12*(1+$B1084)^1*$C1084+Inputs!$B$29*(1+$D1084)^1*Inputs!$B$19+Inputs!$B$30*(1+$E1084)^1*Inputs!$B$20+Inputs!$B$31*(1+$F1084)^1*Inputs!$B$21+Inputs!$B$22*(1+Inputs!$B$23)^1</f>
        <v>14190.578352295044</v>
      </c>
      <c r="S1084" s="36">
        <f>Inputs!$B$12*(1+$B1084)^2*$C1084+Inputs!$B$29*(1+$D1084)^2*Inputs!$B$19+Inputs!$B$30*(1+$E1084)^2*Inputs!$B$20+Inputs!$B$31*(1+$F1084)^2*Inputs!$B$21+Inputs!$B$22*(1+Inputs!$B$23)^2</f>
        <v>15891.120444228487</v>
      </c>
      <c r="T1084" s="36">
        <f>Inputs!$B$12*(1+$B1084)^3*$C1084+Inputs!$B$29*(1+$D1084)^3*Inputs!$B$19+Inputs!$B$30*(1+$E1084)^3*Inputs!$B$20+Inputs!$B$31*(1+$F1084)^3*Inputs!$B$21+Inputs!$B$22*(1+Inputs!$B$23)^3</f>
        <v>17941.34915871972</v>
      </c>
      <c r="U1084" s="36">
        <f>Inputs!$B$12*(1+$B1084)^4*$C1084+Inputs!$B$29*(1+$D1084)^4*Inputs!$B$19+Inputs!$B$30*(1+$E1084)^4*Inputs!$B$20+Inputs!$B$31*(1+$F1084)^4*Inputs!$B$21+Inputs!$B$22*(1+Inputs!$B$23)^4</f>
        <v>20421.674389220228</v>
      </c>
      <c r="V1084" s="35">
        <f>Inputs!$B$13/(Q1084*(1-$G1084))</f>
        <v>1.1794606356326147</v>
      </c>
      <c r="W1084" s="36">
        <f>Inputs!$B$13</f>
        <v>12660</v>
      </c>
      <c r="X1084" s="36">
        <f t="shared" si="163"/>
        <v>13530.025251651468</v>
      </c>
      <c r="Y1084" s="36">
        <f t="shared" si="164"/>
        <v>14554.328248925191</v>
      </c>
      <c r="Z1084" s="36">
        <f t="shared" si="165"/>
        <v>15757.972892090051</v>
      </c>
      <c r="AA1084" s="36">
        <f t="shared" si="166"/>
        <v>17169.14572492634</v>
      </c>
      <c r="AB1084" s="36">
        <f t="shared" si="167"/>
        <v>55361.224188633285</v>
      </c>
      <c r="AC1084" s="36">
        <f t="shared" si="168"/>
        <v>241803.62988068772</v>
      </c>
      <c r="AD1084" s="36">
        <f t="shared" si="169"/>
        <v>151578.69163858375</v>
      </c>
    </row>
    <row r="1085" spans="1:30" ht="14.25" customHeight="1" x14ac:dyDescent="0.25">
      <c r="A1085" s="16">
        <v>1069</v>
      </c>
      <c r="B1085" s="34">
        <v>0.33741608808731799</v>
      </c>
      <c r="C1085" s="34">
        <v>8.8739870515248301E-2</v>
      </c>
      <c r="D1085" s="34">
        <v>5.1426592462755001E-2</v>
      </c>
      <c r="E1085" s="34">
        <v>4.0265386501066799E-2</v>
      </c>
      <c r="F1085" s="34">
        <v>1.36480467461777E-2</v>
      </c>
      <c r="G1085" s="34">
        <v>0.15320311867942699</v>
      </c>
      <c r="H1085" s="35">
        <v>1.0061658650319301</v>
      </c>
      <c r="I1085" s="34">
        <v>0.100462689942332</v>
      </c>
      <c r="J1085" s="34">
        <v>2.9933210960610801E-2</v>
      </c>
      <c r="K1085" s="36">
        <f>Inputs!$B$12*(1+$B1085)^4</f>
        <v>191962.95332677694</v>
      </c>
      <c r="L1085" s="36">
        <f t="shared" si="160"/>
        <v>22307.323952309336</v>
      </c>
      <c r="M1085" s="36">
        <f t="shared" si="161"/>
        <v>264039.06842057075</v>
      </c>
      <c r="N1085" s="37">
        <f>M1085/Inputs!$B$6</f>
        <v>402.49857990940666</v>
      </c>
      <c r="O1085" s="38">
        <f>IF(N1085&gt;Inputs!$B$4,1,0)</f>
        <v>1</v>
      </c>
      <c r="P1085" s="34">
        <f t="shared" si="162"/>
        <v>7.0529478981721197E-2</v>
      </c>
      <c r="Q1085" s="36">
        <f>Inputs!$B$12*(1+$B1085)^0*$C1085+Inputs!$B$29*(1+$D1085)^0*Inputs!$B$19+Inputs!$B$30*(1+$E1085)^0*Inputs!$B$20+Inputs!$B$31*(1+$F1085)^0*Inputs!$B$21+Inputs!$B$22*(1+Inputs!$B$23)^0</f>
        <v>13346.436258341819</v>
      </c>
      <c r="R1085" s="36">
        <f>Inputs!$B$12*(1+$B1085)^1*$C1085+Inputs!$B$29*(1+$D1085)^1*Inputs!$B$19+Inputs!$B$30*(1+$E1085)^1*Inputs!$B$20+Inputs!$B$31*(1+$F1085)^1*Inputs!$B$21+Inputs!$B$22*(1+Inputs!$B$23)^1</f>
        <v>15406.289725922314</v>
      </c>
      <c r="S1085" s="36">
        <f>Inputs!$B$12*(1+$B1085)^2*$C1085+Inputs!$B$29*(1+$D1085)^2*Inputs!$B$19+Inputs!$B$30*(1+$E1085)^2*Inputs!$B$20+Inputs!$B$31*(1+$F1085)^2*Inputs!$B$21+Inputs!$B$22*(1+Inputs!$B$23)^2</f>
        <v>18083.888146271034</v>
      </c>
      <c r="T1085" s="36">
        <f>Inputs!$B$12*(1+$B1085)^3*$C1085+Inputs!$B$29*(1+$D1085)^3*Inputs!$B$19+Inputs!$B$30*(1+$E1085)^3*Inputs!$B$20+Inputs!$B$31*(1+$F1085)^3*Inputs!$B$21+Inputs!$B$22*(1+Inputs!$B$23)^3</f>
        <v>21584.328323611968</v>
      </c>
      <c r="U1085" s="36">
        <f>Inputs!$B$12*(1+$B1085)^4*$C1085+Inputs!$B$29*(1+$D1085)^4*Inputs!$B$19+Inputs!$B$30*(1+$E1085)^4*Inputs!$B$20+Inputs!$B$31*(1+$F1085)^4*Inputs!$B$21+Inputs!$B$22*(1+Inputs!$B$23)^4</f>
        <v>26181.748389718054</v>
      </c>
      <c r="V1085" s="35">
        <f>Inputs!$B$13/(Q1085*(1-$G1085))</f>
        <v>1.1201834169971741</v>
      </c>
      <c r="W1085" s="36">
        <f>Inputs!$B$13</f>
        <v>12660</v>
      </c>
      <c r="X1085" s="36">
        <f t="shared" si="163"/>
        <v>14242.042530177065</v>
      </c>
      <c r="Y1085" s="36">
        <f t="shared" si="164"/>
        <v>16280.797373964537</v>
      </c>
      <c r="Z1085" s="36">
        <f t="shared" si="165"/>
        <v>18911.228912490758</v>
      </c>
      <c r="AA1085" s="36">
        <f t="shared" si="166"/>
        <v>22307.323952309336</v>
      </c>
      <c r="AB1085" s="36">
        <f t="shared" si="167"/>
        <v>62198.134499529879</v>
      </c>
      <c r="AC1085" s="36">
        <f t="shared" si="168"/>
        <v>325751.07767483772</v>
      </c>
      <c r="AD1085" s="36">
        <f t="shared" si="169"/>
        <v>201840.93392104088</v>
      </c>
    </row>
    <row r="1086" spans="1:30" ht="14.25" customHeight="1" x14ac:dyDescent="0.25">
      <c r="A1086" s="16">
        <v>1070</v>
      </c>
      <c r="B1086" s="34">
        <v>0.34465134209930498</v>
      </c>
      <c r="C1086" s="34">
        <v>9.4831567594973201E-2</v>
      </c>
      <c r="D1086" s="34">
        <v>4.35056181311438E-2</v>
      </c>
      <c r="E1086" s="34">
        <v>3.9473121177405202E-2</v>
      </c>
      <c r="F1086" s="34">
        <v>3.2819693321237603E-2</v>
      </c>
      <c r="G1086" s="34">
        <v>0.190236103827853</v>
      </c>
      <c r="H1086" s="35">
        <v>1.0239042323052601</v>
      </c>
      <c r="I1086" s="34">
        <v>9.8582871953637602E-2</v>
      </c>
      <c r="J1086" s="34">
        <v>3.0369137630470801E-2</v>
      </c>
      <c r="K1086" s="36">
        <f>Inputs!$B$12*(1+$B1086)^4</f>
        <v>196150.7662699442</v>
      </c>
      <c r="L1086" s="36">
        <f t="shared" si="160"/>
        <v>23207.086503034458</v>
      </c>
      <c r="M1086" s="36">
        <f t="shared" si="161"/>
        <v>282934.35120698391</v>
      </c>
      <c r="N1086" s="37">
        <f>M1086/Inputs!$B$6</f>
        <v>431.30236464479253</v>
      </c>
      <c r="O1086" s="38">
        <f>IF(N1086&gt;Inputs!$B$4,1,0)</f>
        <v>1</v>
      </c>
      <c r="P1086" s="34">
        <f t="shared" si="162"/>
        <v>6.8213734323166797E-2</v>
      </c>
      <c r="Q1086" s="36">
        <f>Inputs!$B$12*(1+$B1086)^0*$C1086+Inputs!$B$29*(1+$D1086)^0*Inputs!$B$19+Inputs!$B$30*(1+$E1086)^0*Inputs!$B$20+Inputs!$B$31*(1+$F1086)^0*Inputs!$B$21+Inputs!$B$22*(1+Inputs!$B$23)^0</f>
        <v>13711.938083125315</v>
      </c>
      <c r="R1086" s="36">
        <f>Inputs!$B$12*(1+$B1086)^1*$C1086+Inputs!$B$29*(1+$D1086)^1*Inputs!$B$19+Inputs!$B$30*(1+$E1086)^1*Inputs!$B$20+Inputs!$B$31*(1+$F1086)^1*Inputs!$B$21+Inputs!$B$22*(1+Inputs!$B$23)^1</f>
        <v>15994.687058617954</v>
      </c>
      <c r="S1086" s="36">
        <f>Inputs!$B$12*(1+$B1086)^2*$C1086+Inputs!$B$29*(1+$D1086)^2*Inputs!$B$19+Inputs!$B$30*(1+$E1086)^2*Inputs!$B$20+Inputs!$B$31*(1+$F1086)^2*Inputs!$B$21+Inputs!$B$22*(1+Inputs!$B$23)^2</f>
        <v>18966.253712189035</v>
      </c>
      <c r="T1086" s="36">
        <f>Inputs!$B$12*(1+$B1086)^3*$C1086+Inputs!$B$29*(1+$D1086)^3*Inputs!$B$19+Inputs!$B$30*(1+$E1086)^3*Inputs!$B$20+Inputs!$B$31*(1+$F1086)^3*Inputs!$B$21+Inputs!$B$22*(1+Inputs!$B$23)^3</f>
        <v>22860.101531849832</v>
      </c>
      <c r="U1086" s="36">
        <f>Inputs!$B$12*(1+$B1086)^4*$C1086+Inputs!$B$29*(1+$D1086)^4*Inputs!$B$19+Inputs!$B$30*(1+$E1086)^4*Inputs!$B$20+Inputs!$B$31*(1+$F1086)^4*Inputs!$B$21+Inputs!$B$22*(1+Inputs!$B$23)^4</f>
        <v>27989.998380207584</v>
      </c>
      <c r="V1086" s="35">
        <f>Inputs!$B$13/(Q1086*(1-$G1086))</f>
        <v>1.1401879650169471</v>
      </c>
      <c r="W1086" s="36">
        <f>Inputs!$B$13</f>
        <v>12660</v>
      </c>
      <c r="X1086" s="36">
        <f t="shared" si="163"/>
        <v>14391.099029951265</v>
      </c>
      <c r="Y1086" s="36">
        <f t="shared" si="164"/>
        <v>16618.26686879772</v>
      </c>
      <c r="Z1086" s="36">
        <f t="shared" si="165"/>
        <v>19491.923263321867</v>
      </c>
      <c r="AA1086" s="36">
        <f t="shared" si="166"/>
        <v>23207.086503034458</v>
      </c>
      <c r="AB1086" s="36">
        <f t="shared" si="167"/>
        <v>63867.069475892982</v>
      </c>
      <c r="AC1086" s="36">
        <f t="shared" si="168"/>
        <v>350543.27320306795</v>
      </c>
      <c r="AD1086" s="36">
        <f t="shared" si="169"/>
        <v>219067.28173109094</v>
      </c>
    </row>
    <row r="1087" spans="1:30" ht="14.25" customHeight="1" x14ac:dyDescent="0.25">
      <c r="A1087" s="16">
        <v>1071</v>
      </c>
      <c r="B1087" s="34">
        <v>0.30402085231213399</v>
      </c>
      <c r="C1087" s="34">
        <v>7.3678820595885097E-2</v>
      </c>
      <c r="D1087" s="34">
        <v>3.9889668943897297E-2</v>
      </c>
      <c r="E1087" s="34">
        <v>6.12988149864611E-2</v>
      </c>
      <c r="F1087" s="34">
        <v>1.52680888172893E-2</v>
      </c>
      <c r="G1087" s="34">
        <v>0.16988925150398801</v>
      </c>
      <c r="H1087" s="35">
        <v>1.14732011681395</v>
      </c>
      <c r="I1087" s="34">
        <v>8.9753479500309305E-2</v>
      </c>
      <c r="J1087" s="34">
        <v>2.3567693057611999E-2</v>
      </c>
      <c r="K1087" s="36">
        <f>Inputs!$B$12*(1+$B1087)^4</f>
        <v>173495.97146165723</v>
      </c>
      <c r="L1087" s="36">
        <f t="shared" si="160"/>
        <v>20982.859516890981</v>
      </c>
      <c r="M1087" s="36">
        <f t="shared" si="161"/>
        <v>273407.0044723684</v>
      </c>
      <c r="N1087" s="37">
        <f>M1087/Inputs!$B$6</f>
        <v>416.77897023226888</v>
      </c>
      <c r="O1087" s="38">
        <f>IF(N1087&gt;Inputs!$B$4,1,0)</f>
        <v>1</v>
      </c>
      <c r="P1087" s="34">
        <f t="shared" si="162"/>
        <v>6.6185786442697306E-2</v>
      </c>
      <c r="Q1087" s="36">
        <f>Inputs!$B$12*(1+$B1087)^0*$C1087+Inputs!$B$29*(1+$D1087)^0*Inputs!$B$19+Inputs!$B$30*(1+$E1087)^0*Inputs!$B$20+Inputs!$B$31*(1+$F1087)^0*Inputs!$B$21+Inputs!$B$22*(1+Inputs!$B$23)^0</f>
        <v>12442.773263180028</v>
      </c>
      <c r="R1087" s="36">
        <f>Inputs!$B$12*(1+$B1087)^1*$C1087+Inputs!$B$29*(1+$D1087)^1*Inputs!$B$19+Inputs!$B$30*(1+$E1087)^1*Inputs!$B$20+Inputs!$B$31*(1+$F1087)^1*Inputs!$B$21+Inputs!$B$22*(1+Inputs!$B$23)^1</f>
        <v>14072.138408206261</v>
      </c>
      <c r="S1087" s="36">
        <f>Inputs!$B$12*(1+$B1087)^2*$C1087+Inputs!$B$29*(1+$D1087)^2*Inputs!$B$19+Inputs!$B$30*(1+$E1087)^2*Inputs!$B$20+Inputs!$B$31*(1+$F1087)^2*Inputs!$B$21+Inputs!$B$22*(1+Inputs!$B$23)^2</f>
        <v>16123.769369586142</v>
      </c>
      <c r="T1087" s="36">
        <f>Inputs!$B$12*(1+$B1087)^3*$C1087+Inputs!$B$29*(1+$D1087)^3*Inputs!$B$19+Inputs!$B$30*(1+$E1087)^3*Inputs!$B$20+Inputs!$B$31*(1+$F1087)^3*Inputs!$B$21+Inputs!$B$22*(1+Inputs!$B$23)^3</f>
        <v>18722.631276506938</v>
      </c>
      <c r="U1087" s="36">
        <f>Inputs!$B$12*(1+$B1087)^4*$C1087+Inputs!$B$29*(1+$D1087)^4*Inputs!$B$19+Inputs!$B$30*(1+$E1087)^4*Inputs!$B$20+Inputs!$B$31*(1+$F1087)^4*Inputs!$B$21+Inputs!$B$22*(1+Inputs!$B$23)^4</f>
        <v>22031.497993912235</v>
      </c>
      <c r="V1087" s="35">
        <f>Inputs!$B$13/(Q1087*(1-$G1087))</f>
        <v>1.2256895435139459</v>
      </c>
      <c r="W1087" s="36">
        <f>Inputs!$B$13</f>
        <v>12660</v>
      </c>
      <c r="X1087" s="36">
        <f t="shared" si="163"/>
        <v>14088.943898033909</v>
      </c>
      <c r="Y1087" s="36">
        <f t="shared" si="164"/>
        <v>15880.79081884579</v>
      </c>
      <c r="Z1087" s="36">
        <f t="shared" si="165"/>
        <v>18135.987334477304</v>
      </c>
      <c r="AA1087" s="36">
        <f t="shared" si="166"/>
        <v>20982.859516890981</v>
      </c>
      <c r="AB1087" s="36">
        <f t="shared" si="167"/>
        <v>62264.734031216889</v>
      </c>
      <c r="AC1087" s="36">
        <f t="shared" si="168"/>
        <v>324501.35087615624</v>
      </c>
      <c r="AD1087" s="36">
        <f t="shared" si="169"/>
        <v>211142.27044115149</v>
      </c>
    </row>
    <row r="1088" spans="1:30" ht="14.25" customHeight="1" x14ac:dyDescent="0.25">
      <c r="A1088" s="16">
        <v>1072</v>
      </c>
      <c r="B1088" s="34">
        <v>0.53036870741001496</v>
      </c>
      <c r="C1088" s="34">
        <v>6.0907160489703099E-2</v>
      </c>
      <c r="D1088" s="34">
        <v>3.24247790618701E-2</v>
      </c>
      <c r="E1088" s="34">
        <v>5.4048961088651398E-2</v>
      </c>
      <c r="F1088" s="34">
        <v>9.1583866051733699E-4</v>
      </c>
      <c r="G1088" s="34">
        <v>0.188037104604898</v>
      </c>
      <c r="H1088" s="35">
        <v>1.07353985925474</v>
      </c>
      <c r="I1088" s="34">
        <v>8.9465817293137698E-2</v>
      </c>
      <c r="J1088" s="34">
        <v>2.3057415410028499E-2</v>
      </c>
      <c r="K1088" s="36">
        <f>Inputs!$B$12*(1+$B1088)^4</f>
        <v>329105.81613771623</v>
      </c>
      <c r="L1088" s="36">
        <f t="shared" si="160"/>
        <v>25132.356702668341</v>
      </c>
      <c r="M1088" s="36">
        <f t="shared" si="161"/>
        <v>319279.58643957513</v>
      </c>
      <c r="N1088" s="37">
        <f>M1088/Inputs!$B$6</f>
        <v>486.70668664569376</v>
      </c>
      <c r="O1088" s="38">
        <f>IF(N1088&gt;Inputs!$B$4,1,0)</f>
        <v>1</v>
      </c>
      <c r="P1088" s="34">
        <f t="shared" si="162"/>
        <v>6.6408401883109203E-2</v>
      </c>
      <c r="Q1088" s="36">
        <f>Inputs!$B$12*(1+$B1088)^0*$C1088+Inputs!$B$29*(1+$D1088)^0*Inputs!$B$19+Inputs!$B$30*(1+$E1088)^0*Inputs!$B$20+Inputs!$B$31*(1+$F1088)^0*Inputs!$B$21+Inputs!$B$22*(1+Inputs!$B$23)^0</f>
        <v>11676.473656809107</v>
      </c>
      <c r="R1088" s="36">
        <f>Inputs!$B$12*(1+$B1088)^1*$C1088+Inputs!$B$29*(1+$D1088)^1*Inputs!$B$19+Inputs!$B$30*(1+$E1088)^1*Inputs!$B$20+Inputs!$B$31*(1+$F1088)^1*Inputs!$B$21+Inputs!$B$22*(1+Inputs!$B$23)^1</f>
        <v>13792.444823040711</v>
      </c>
      <c r="S1088" s="36">
        <f>Inputs!$B$12*(1+$B1088)^2*$C1088+Inputs!$B$29*(1+$D1088)^2*Inputs!$B$19+Inputs!$B$30*(1+$E1088)^2*Inputs!$B$20+Inputs!$B$31*(1+$F1088)^2*Inputs!$B$21+Inputs!$B$22*(1+Inputs!$B$23)^2</f>
        <v>16945.109419957411</v>
      </c>
      <c r="T1088" s="36">
        <f>Inputs!$B$12*(1+$B1088)^3*$C1088+Inputs!$B$29*(1+$D1088)^3*Inputs!$B$19+Inputs!$B$30*(1+$E1088)^3*Inputs!$B$20+Inputs!$B$31*(1+$F1088)^3*Inputs!$B$21+Inputs!$B$22*(1+Inputs!$B$23)^3</f>
        <v>21680.110945178021</v>
      </c>
      <c r="U1088" s="36">
        <f>Inputs!$B$12*(1+$B1088)^4*$C1088+Inputs!$B$29*(1+$D1088)^4*Inputs!$B$19+Inputs!$B$30*(1+$E1088)^4*Inputs!$B$20+Inputs!$B$31*(1+$F1088)^4*Inputs!$B$21+Inputs!$B$22*(1+Inputs!$B$23)^4</f>
        <v>28832.271412409722</v>
      </c>
      <c r="V1088" s="35">
        <f>Inputs!$B$13/(Q1088*(1-$G1088))</f>
        <v>1.3353214281693218</v>
      </c>
      <c r="W1088" s="36">
        <f>Inputs!$B$13</f>
        <v>12660</v>
      </c>
      <c r="X1088" s="36">
        <f t="shared" si="163"/>
        <v>14221.282592300773</v>
      </c>
      <c r="Y1088" s="36">
        <f t="shared" si="164"/>
        <v>16571.520470079533</v>
      </c>
      <c r="Z1088" s="36">
        <f t="shared" si="165"/>
        <v>20050.064976942263</v>
      </c>
      <c r="AA1088" s="36">
        <f t="shared" si="166"/>
        <v>25132.356702668341</v>
      </c>
      <c r="AB1088" s="36">
        <f t="shared" si="167"/>
        <v>67023.211181784383</v>
      </c>
      <c r="AC1088" s="36">
        <f t="shared" si="168"/>
        <v>387177.57335362886</v>
      </c>
      <c r="AD1088" s="36">
        <f t="shared" si="169"/>
        <v>252256.37525779076</v>
      </c>
    </row>
    <row r="1089" spans="1:30" ht="14.25" customHeight="1" x14ac:dyDescent="0.25">
      <c r="A1089" s="16">
        <v>1073</v>
      </c>
      <c r="B1089" s="34">
        <v>0.24571544903009401</v>
      </c>
      <c r="C1089" s="34">
        <v>7.3657459688388605E-2</v>
      </c>
      <c r="D1089" s="34">
        <v>2.1623044395902499E-2</v>
      </c>
      <c r="E1089" s="34">
        <v>4.3334623254215797E-2</v>
      </c>
      <c r="F1089" s="34">
        <v>2.41346408009173E-2</v>
      </c>
      <c r="G1089" s="34">
        <v>0.188697346443647</v>
      </c>
      <c r="H1089" s="35">
        <v>1.0825228189125</v>
      </c>
      <c r="I1089" s="34">
        <v>0.10231116590658</v>
      </c>
      <c r="J1089" s="34">
        <v>2.7253753772217001E-2</v>
      </c>
      <c r="K1089" s="36">
        <f>Inputs!$B$12*(1+$B1089)^4</f>
        <v>144486.29418171116</v>
      </c>
      <c r="L1089" s="36">
        <f t="shared" si="160"/>
        <v>17201.931794096286</v>
      </c>
      <c r="M1089" s="36">
        <f t="shared" si="161"/>
        <v>199343.02437198567</v>
      </c>
      <c r="N1089" s="37">
        <f>M1089/Inputs!$B$6</f>
        <v>303.87656154266108</v>
      </c>
      <c r="O1089" s="38">
        <f>IF(N1089&gt;Inputs!$B$4,1,0)</f>
        <v>0</v>
      </c>
      <c r="P1089" s="34">
        <f t="shared" si="162"/>
        <v>7.5057412134362997E-2</v>
      </c>
      <c r="Q1089" s="36">
        <f>Inputs!$B$12*(1+$B1089)^0*$C1089+Inputs!$B$29*(1+$D1089)^0*Inputs!$B$19+Inputs!$B$30*(1+$E1089)^0*Inputs!$B$20+Inputs!$B$31*(1+$F1089)^0*Inputs!$B$21+Inputs!$B$22*(1+Inputs!$B$23)^0</f>
        <v>12441.491608730237</v>
      </c>
      <c r="R1089" s="36">
        <f>Inputs!$B$12*(1+$B1089)^1*$C1089+Inputs!$B$29*(1+$D1089)^1*Inputs!$B$19+Inputs!$B$30*(1+$E1089)^1*Inputs!$B$20+Inputs!$B$31*(1+$F1089)^1*Inputs!$B$21+Inputs!$B$22*(1+Inputs!$B$23)^1</f>
        <v>13747.44960925464</v>
      </c>
      <c r="S1089" s="36">
        <f>Inputs!$B$12*(1+$B1089)^2*$C1089+Inputs!$B$29*(1+$D1089)^2*Inputs!$B$19+Inputs!$B$30*(1+$E1089)^2*Inputs!$B$20+Inputs!$B$31*(1+$F1089)^2*Inputs!$B$21+Inputs!$B$22*(1+Inputs!$B$23)^2</f>
        <v>15327.051694549038</v>
      </c>
      <c r="T1089" s="36">
        <f>Inputs!$B$12*(1+$B1089)^3*$C1089+Inputs!$B$29*(1+$D1089)^3*Inputs!$B$19+Inputs!$B$30*(1+$E1089)^3*Inputs!$B$20+Inputs!$B$31*(1+$F1089)^3*Inputs!$B$21+Inputs!$B$22*(1+Inputs!$B$23)^3</f>
        <v>17246.100831305012</v>
      </c>
      <c r="U1089" s="36">
        <f>Inputs!$B$12*(1+$B1089)^4*$C1089+Inputs!$B$29*(1+$D1089)^4*Inputs!$B$19+Inputs!$B$30*(1+$E1089)^4*Inputs!$B$20+Inputs!$B$31*(1+$F1089)^4*Inputs!$B$21+Inputs!$B$22*(1+Inputs!$B$23)^4</f>
        <v>19586.519313330933</v>
      </c>
      <c r="V1089" s="35">
        <f>Inputs!$B$13/(Q1089*(1-$G1089))</f>
        <v>1.2542333898417628</v>
      </c>
      <c r="W1089" s="36">
        <f>Inputs!$B$13</f>
        <v>12660</v>
      </c>
      <c r="X1089" s="36">
        <f t="shared" si="163"/>
        <v>13510.107685151928</v>
      </c>
      <c r="Y1089" s="36">
        <f t="shared" si="164"/>
        <v>14528.638848119799</v>
      </c>
      <c r="Z1089" s="36">
        <f t="shared" si="165"/>
        <v>15747.086061491362</v>
      </c>
      <c r="AA1089" s="36">
        <f t="shared" si="166"/>
        <v>17201.931794096286</v>
      </c>
      <c r="AB1089" s="36">
        <f t="shared" si="167"/>
        <v>54685.729787305056</v>
      </c>
      <c r="AC1089" s="36">
        <f t="shared" si="168"/>
        <v>235429.76642980988</v>
      </c>
      <c r="AD1089" s="36">
        <f t="shared" si="169"/>
        <v>144657.29458468061</v>
      </c>
    </row>
    <row r="1090" spans="1:30" ht="14.25" customHeight="1" x14ac:dyDescent="0.25">
      <c r="A1090" s="16">
        <v>1074</v>
      </c>
      <c r="B1090" s="34">
        <v>0.224751790570692</v>
      </c>
      <c r="C1090" s="34">
        <v>0.10104100350152299</v>
      </c>
      <c r="D1090" s="34">
        <v>4.5026364795359E-2</v>
      </c>
      <c r="E1090" s="34">
        <v>4.1426085644767401E-2</v>
      </c>
      <c r="F1090" s="34">
        <v>4.7409010100801299E-3</v>
      </c>
      <c r="G1090" s="34">
        <v>0.19676382455837199</v>
      </c>
      <c r="H1090" s="35">
        <v>0.977289569294014</v>
      </c>
      <c r="I1090" s="34">
        <v>0.10401749744361601</v>
      </c>
      <c r="J1090" s="34">
        <v>1.8468969558986002E-2</v>
      </c>
      <c r="K1090" s="36">
        <f>Inputs!$B$12*(1+$B1090)^4</f>
        <v>135003.05074833601</v>
      </c>
      <c r="L1090" s="36">
        <f t="shared" si="160"/>
        <v>17692.538026119793</v>
      </c>
      <c r="M1090" s="36">
        <f t="shared" si="161"/>
        <v>183669.23354788308</v>
      </c>
      <c r="N1090" s="37">
        <f>M1090/Inputs!$B$6</f>
        <v>279.98358772543151</v>
      </c>
      <c r="O1090" s="38">
        <f>IF(N1090&gt;Inputs!$B$4,1,0)</f>
        <v>0</v>
      </c>
      <c r="P1090" s="34">
        <f t="shared" si="162"/>
        <v>8.5548527884630007E-2</v>
      </c>
      <c r="Q1090" s="36">
        <f>Inputs!$B$12*(1+$B1090)^0*$C1090+Inputs!$B$29*(1+$D1090)^0*Inputs!$B$19+Inputs!$B$30*(1+$E1090)^0*Inputs!$B$20+Inputs!$B$31*(1+$F1090)^0*Inputs!$B$21+Inputs!$B$22*(1+Inputs!$B$23)^0</f>
        <v>14084.5042375183</v>
      </c>
      <c r="R1090" s="36">
        <f>Inputs!$B$12*(1+$B1090)^1*$C1090+Inputs!$B$29*(1+$D1090)^1*Inputs!$B$19+Inputs!$B$30*(1+$E1090)^1*Inputs!$B$20+Inputs!$B$31*(1+$F1090)^1*Inputs!$B$21+Inputs!$B$22*(1+Inputs!$B$23)^1</f>
        <v>15651.974212583449</v>
      </c>
      <c r="S1090" s="36">
        <f>Inputs!$B$12*(1+$B1090)^2*$C1090+Inputs!$B$29*(1+$D1090)^2*Inputs!$B$19+Inputs!$B$30*(1+$E1090)^2*Inputs!$B$20+Inputs!$B$31*(1+$F1090)^2*Inputs!$B$21+Inputs!$B$22*(1+Inputs!$B$23)^2</f>
        <v>17534.706821218635</v>
      </c>
      <c r="T1090" s="36">
        <f>Inputs!$B$12*(1+$B1090)^3*$C1090+Inputs!$B$29*(1+$D1090)^3*Inputs!$B$19+Inputs!$B$30*(1+$E1090)^3*Inputs!$B$20+Inputs!$B$31*(1+$F1090)^3*Inputs!$B$21+Inputs!$B$22*(1+Inputs!$B$23)^3</f>
        <v>19801.946968117612</v>
      </c>
      <c r="U1090" s="36">
        <f>Inputs!$B$12*(1+$B1090)^4*$C1090+Inputs!$B$29*(1+$D1090)^4*Inputs!$B$19+Inputs!$B$30*(1+$E1090)^4*Inputs!$B$20+Inputs!$B$31*(1+$F1090)^4*Inputs!$B$21+Inputs!$B$22*(1+Inputs!$B$23)^4</f>
        <v>22538.427624401298</v>
      </c>
      <c r="V1090" s="35">
        <f>Inputs!$B$13/(Q1090*(1-$G1090))</f>
        <v>1.1190484274458854</v>
      </c>
      <c r="W1090" s="36">
        <f>Inputs!$B$13</f>
        <v>12660</v>
      </c>
      <c r="X1090" s="36">
        <f t="shared" si="163"/>
        <v>13623.380032552195</v>
      </c>
      <c r="Y1090" s="36">
        <f t="shared" si="164"/>
        <v>14762.947624479317</v>
      </c>
      <c r="Z1090" s="36">
        <f t="shared" si="165"/>
        <v>16108.107556954321</v>
      </c>
      <c r="AA1090" s="36">
        <f t="shared" si="166"/>
        <v>17692.538026119793</v>
      </c>
      <c r="AB1090" s="36">
        <f t="shared" si="167"/>
        <v>55245.404079368178</v>
      </c>
      <c r="AC1090" s="36">
        <f t="shared" si="168"/>
        <v>210632.50786321037</v>
      </c>
      <c r="AD1090" s="36">
        <f t="shared" si="169"/>
        <v>128423.8294685149</v>
      </c>
    </row>
    <row r="1091" spans="1:30" ht="14.25" customHeight="1" x14ac:dyDescent="0.25">
      <c r="A1091" s="16">
        <v>1075</v>
      </c>
      <c r="B1091" s="34">
        <v>0.27944618419221501</v>
      </c>
      <c r="C1091" s="34">
        <v>8.2773065462062007E-2</v>
      </c>
      <c r="D1091" s="34">
        <v>4.4123738261987603E-3</v>
      </c>
      <c r="E1091" s="34">
        <v>6.9403958938912894E-2</v>
      </c>
      <c r="F1091" s="34">
        <v>3.2184456216114099E-2</v>
      </c>
      <c r="G1091" s="34">
        <v>0.18032621022086001</v>
      </c>
      <c r="H1091" s="35">
        <v>0.99311284007396805</v>
      </c>
      <c r="I1091" s="34">
        <v>9.0823666551717502E-2</v>
      </c>
      <c r="J1091" s="34">
        <v>2.83745961021615E-2</v>
      </c>
      <c r="K1091" s="36">
        <f>Inputs!$B$12*(1+$B1091)^4</f>
        <v>160782.7098309499</v>
      </c>
      <c r="L1091" s="36">
        <f t="shared" si="160"/>
        <v>18301.777637089755</v>
      </c>
      <c r="M1091" s="36">
        <f t="shared" si="161"/>
        <v>253222.23891242716</v>
      </c>
      <c r="N1091" s="37">
        <f>M1091/Inputs!$B$6</f>
        <v>386.00951053723651</v>
      </c>
      <c r="O1091" s="38">
        <f>IF(N1091&gt;Inputs!$B$4,1,0)</f>
        <v>0</v>
      </c>
      <c r="P1091" s="34">
        <f t="shared" si="162"/>
        <v>6.2449070449555999E-2</v>
      </c>
      <c r="Q1091" s="36">
        <f>Inputs!$B$12*(1+$B1091)^0*$C1091+Inputs!$B$29*(1+$D1091)^0*Inputs!$B$19+Inputs!$B$30*(1+$E1091)^0*Inputs!$B$20+Inputs!$B$31*(1+$F1091)^0*Inputs!$B$21+Inputs!$B$22*(1+Inputs!$B$23)^0</f>
        <v>12988.427955150641</v>
      </c>
      <c r="R1091" s="36">
        <f>Inputs!$B$12*(1+$B1091)^1*$C1091+Inputs!$B$29*(1+$D1091)^1*Inputs!$B$19+Inputs!$B$30*(1+$E1091)^1*Inputs!$B$20+Inputs!$B$31*(1+$F1091)^1*Inputs!$B$21+Inputs!$B$22*(1+Inputs!$B$23)^1</f>
        <v>14641.291972049166</v>
      </c>
      <c r="S1091" s="36">
        <f>Inputs!$B$12*(1+$B1091)^2*$C1091+Inputs!$B$29*(1+$D1091)^2*Inputs!$B$19+Inputs!$B$30*(1+$E1091)^2*Inputs!$B$20+Inputs!$B$31*(1+$F1091)^2*Inputs!$B$21+Inputs!$B$22*(1+Inputs!$B$23)^2</f>
        <v>16696.742576569497</v>
      </c>
      <c r="T1091" s="36">
        <f>Inputs!$B$12*(1+$B1091)^3*$C1091+Inputs!$B$29*(1+$D1091)^3*Inputs!$B$19+Inputs!$B$30*(1+$E1091)^3*Inputs!$B$20+Inputs!$B$31*(1+$F1091)^3*Inputs!$B$21+Inputs!$B$22*(1+Inputs!$B$23)^3</f>
        <v>19264.084061882721</v>
      </c>
      <c r="U1091" s="36">
        <f>Inputs!$B$12*(1+$B1091)^4*$C1091+Inputs!$B$29*(1+$D1091)^4*Inputs!$B$19+Inputs!$B$30*(1+$E1091)^4*Inputs!$B$20+Inputs!$B$31*(1+$F1091)^4*Inputs!$B$21+Inputs!$B$22*(1+Inputs!$B$23)^4</f>
        <v>22482.967327203587</v>
      </c>
      <c r="V1091" s="35">
        <f>Inputs!$B$13/(Q1091*(1-$G1091))</f>
        <v>1.1891484327096187</v>
      </c>
      <c r="W1091" s="36">
        <f>Inputs!$B$13</f>
        <v>12660</v>
      </c>
      <c r="X1091" s="36">
        <f t="shared" si="163"/>
        <v>13682.90950267456</v>
      </c>
      <c r="Y1091" s="36">
        <f t="shared" si="164"/>
        <v>14933.085425069024</v>
      </c>
      <c r="Z1091" s="36">
        <f t="shared" si="165"/>
        <v>16455.378189723891</v>
      </c>
      <c r="AA1091" s="36">
        <f t="shared" si="166"/>
        <v>18301.777637089755</v>
      </c>
      <c r="AB1091" s="36">
        <f t="shared" si="167"/>
        <v>58082.429414822182</v>
      </c>
      <c r="AC1091" s="36">
        <f t="shared" si="168"/>
        <v>301382.91971370031</v>
      </c>
      <c r="AD1091" s="36">
        <f t="shared" si="169"/>
        <v>195139.80949760499</v>
      </c>
    </row>
    <row r="1092" spans="1:30" ht="14.25" customHeight="1" x14ac:dyDescent="0.25">
      <c r="A1092" s="16">
        <v>1076</v>
      </c>
      <c r="B1092" s="34">
        <v>0.306898337468194</v>
      </c>
      <c r="C1092" s="34">
        <v>8.9823710512973304E-2</v>
      </c>
      <c r="D1092" s="34">
        <v>2.02334361943067E-2</v>
      </c>
      <c r="E1092" s="34">
        <v>6.8958897751377493E-2</v>
      </c>
      <c r="F1092" s="34">
        <v>6.1372485165565004E-3</v>
      </c>
      <c r="G1092" s="34">
        <v>0.19565792703155499</v>
      </c>
      <c r="H1092" s="35">
        <v>1.13247370528394</v>
      </c>
      <c r="I1092" s="34">
        <v>9.4688397535952401E-2</v>
      </c>
      <c r="J1092" s="34">
        <v>2.20665724984483E-2</v>
      </c>
      <c r="K1092" s="36">
        <f>Inputs!$B$12*(1+$B1092)^4</f>
        <v>175032.40990403711</v>
      </c>
      <c r="L1092" s="36">
        <f t="shared" si="160"/>
        <v>22417.020717989632</v>
      </c>
      <c r="M1092" s="36">
        <f t="shared" si="161"/>
        <v>264145.67059375375</v>
      </c>
      <c r="N1092" s="37">
        <f>M1092/Inputs!$B$6</f>
        <v>402.6610832221856</v>
      </c>
      <c r="O1092" s="38">
        <f>IF(N1092&gt;Inputs!$B$4,1,0)</f>
        <v>1</v>
      </c>
      <c r="P1092" s="34">
        <f t="shared" si="162"/>
        <v>7.2621825037504098E-2</v>
      </c>
      <c r="Q1092" s="36">
        <f>Inputs!$B$12*(1+$B1092)^0*$C1092+Inputs!$B$29*(1+$D1092)^0*Inputs!$B$19+Inputs!$B$30*(1+$E1092)^0*Inputs!$B$20+Inputs!$B$31*(1+$F1092)^0*Inputs!$B$21+Inputs!$B$22*(1+Inputs!$B$23)^0</f>
        <v>13411.466658205321</v>
      </c>
      <c r="R1092" s="36">
        <f>Inputs!$B$12*(1+$B1092)^1*$C1092+Inputs!$B$29*(1+$D1092)^1*Inputs!$B$19+Inputs!$B$30*(1+$E1092)^1*Inputs!$B$20+Inputs!$B$31*(1+$F1092)^1*Inputs!$B$21+Inputs!$B$22*(1+Inputs!$B$23)^1</f>
        <v>15264.022972610059</v>
      </c>
      <c r="S1092" s="36">
        <f>Inputs!$B$12*(1+$B1092)^2*$C1092+Inputs!$B$29*(1+$D1092)^2*Inputs!$B$19+Inputs!$B$30*(1+$E1092)^2*Inputs!$B$20+Inputs!$B$31*(1+$F1092)^2*Inputs!$B$21+Inputs!$B$22*(1+Inputs!$B$23)^2</f>
        <v>17635.578467494961</v>
      </c>
      <c r="T1092" s="36">
        <f>Inputs!$B$12*(1+$B1092)^3*$C1092+Inputs!$B$29*(1+$D1092)^3*Inputs!$B$19+Inputs!$B$30*(1+$E1092)^3*Inputs!$B$20+Inputs!$B$31*(1+$F1092)^3*Inputs!$B$21+Inputs!$B$22*(1+Inputs!$B$23)^3</f>
        <v>20682.707673665151</v>
      </c>
      <c r="U1092" s="36">
        <f>Inputs!$B$12*(1+$B1092)^4*$C1092+Inputs!$B$29*(1+$D1092)^4*Inputs!$B$19+Inputs!$B$30*(1+$E1092)^4*Inputs!$B$20+Inputs!$B$31*(1+$F1092)^4*Inputs!$B$21+Inputs!$B$22*(1+Inputs!$B$23)^4</f>
        <v>24609.850764925221</v>
      </c>
      <c r="V1092" s="35">
        <f>Inputs!$B$13/(Q1092*(1-$G1092))</f>
        <v>1.1735906622504662</v>
      </c>
      <c r="W1092" s="36">
        <f>Inputs!$B$13</f>
        <v>12660</v>
      </c>
      <c r="X1092" s="36">
        <f t="shared" si="163"/>
        <v>14282.551202714152</v>
      </c>
      <c r="Y1092" s="36">
        <f t="shared" si="164"/>
        <v>16355.805045104054</v>
      </c>
      <c r="Z1092" s="36">
        <f t="shared" si="165"/>
        <v>19010.805947861412</v>
      </c>
      <c r="AA1092" s="36">
        <f t="shared" si="166"/>
        <v>22417.020717989632</v>
      </c>
      <c r="AB1092" s="36">
        <f t="shared" si="167"/>
        <v>63450.305202599164</v>
      </c>
      <c r="AC1092" s="36">
        <f t="shared" si="168"/>
        <v>315493.13886052964</v>
      </c>
      <c r="AD1092" s="36">
        <f t="shared" si="169"/>
        <v>200695.3653911546</v>
      </c>
    </row>
    <row r="1093" spans="1:30" ht="14.25" customHeight="1" x14ac:dyDescent="0.25">
      <c r="A1093" s="16">
        <v>1077</v>
      </c>
      <c r="B1093" s="34">
        <v>0.23368320734838</v>
      </c>
      <c r="C1093" s="34">
        <v>6.9256377772961397E-2</v>
      </c>
      <c r="D1093" s="34">
        <v>2.6957715058069098E-2</v>
      </c>
      <c r="E1093" s="34">
        <v>5.1248624905018601E-2</v>
      </c>
      <c r="F1093" s="34">
        <v>2.8349975673263701E-2</v>
      </c>
      <c r="G1093" s="34">
        <v>0.17963641530709801</v>
      </c>
      <c r="H1093" s="35">
        <v>1.07171871029232</v>
      </c>
      <c r="I1093" s="34">
        <v>9.8610314885753697E-2</v>
      </c>
      <c r="J1093" s="34">
        <v>2.52181034284755E-2</v>
      </c>
      <c r="K1093" s="36">
        <f>Inputs!$B$12*(1+$B1093)^4</f>
        <v>138984.33817266091</v>
      </c>
      <c r="L1093" s="36">
        <f t="shared" si="160"/>
        <v>16545.428694193277</v>
      </c>
      <c r="M1093" s="36">
        <f t="shared" si="161"/>
        <v>198718.04774485459</v>
      </c>
      <c r="N1093" s="37">
        <f>M1093/Inputs!$B$6</f>
        <v>302.92385326959538</v>
      </c>
      <c r="O1093" s="38">
        <f>IF(N1093&gt;Inputs!$B$4,1,0)</f>
        <v>0</v>
      </c>
      <c r="P1093" s="34">
        <f t="shared" si="162"/>
        <v>7.33922114572782E-2</v>
      </c>
      <c r="Q1093" s="36">
        <f>Inputs!$B$12*(1+$B1093)^0*$C1093+Inputs!$B$29*(1+$D1093)^0*Inputs!$B$19+Inputs!$B$30*(1+$E1093)^0*Inputs!$B$20+Inputs!$B$31*(1+$F1093)^0*Inputs!$B$21+Inputs!$B$22*(1+Inputs!$B$23)^0</f>
        <v>12177.426693804606</v>
      </c>
      <c r="R1093" s="36">
        <f>Inputs!$B$12*(1+$B1093)^1*$C1093+Inputs!$B$29*(1+$D1093)^1*Inputs!$B$19+Inputs!$B$30*(1+$E1093)^1*Inputs!$B$20+Inputs!$B$31*(1+$F1093)^1*Inputs!$B$21+Inputs!$B$22*(1+Inputs!$B$23)^1</f>
        <v>13424.989449450235</v>
      </c>
      <c r="S1093" s="36">
        <f>Inputs!$B$12*(1+$B1093)^2*$C1093+Inputs!$B$29*(1+$D1093)^2*Inputs!$B$19+Inputs!$B$30*(1+$E1093)^2*Inputs!$B$20+Inputs!$B$31*(1+$F1093)^2*Inputs!$B$21+Inputs!$B$22*(1+Inputs!$B$23)^2</f>
        <v>14910.016253705391</v>
      </c>
      <c r="T1093" s="36">
        <f>Inputs!$B$12*(1+$B1093)^3*$C1093+Inputs!$B$29*(1+$D1093)^3*Inputs!$B$19+Inputs!$B$30*(1+$E1093)^3*Inputs!$B$20+Inputs!$B$31*(1+$F1093)^3*Inputs!$B$21+Inputs!$B$22*(1+Inputs!$B$23)^3</f>
        <v>16685.976920852336</v>
      </c>
      <c r="U1093" s="36">
        <f>Inputs!$B$12*(1+$B1093)^4*$C1093+Inputs!$B$29*(1+$D1093)^4*Inputs!$B$19+Inputs!$B$30*(1+$E1093)^4*Inputs!$B$20+Inputs!$B$31*(1+$F1093)^4*Inputs!$B$21+Inputs!$B$22*(1+Inputs!$B$23)^4</f>
        <v>18818.752794907654</v>
      </c>
      <c r="V1093" s="35">
        <f>Inputs!$B$13/(Q1093*(1-$G1093))</f>
        <v>1.2672777435739806</v>
      </c>
      <c r="W1093" s="36">
        <f>Inputs!$B$13</f>
        <v>12660</v>
      </c>
      <c r="X1093" s="36">
        <f t="shared" si="163"/>
        <v>13418.560693614418</v>
      </c>
      <c r="Y1093" s="36">
        <f t="shared" si="164"/>
        <v>14304.874721915152</v>
      </c>
      <c r="Z1093" s="36">
        <f t="shared" si="165"/>
        <v>15339.525045685148</v>
      </c>
      <c r="AA1093" s="36">
        <f t="shared" si="166"/>
        <v>16545.428694193277</v>
      </c>
      <c r="AB1093" s="36">
        <f t="shared" si="167"/>
        <v>54298.508512322893</v>
      </c>
      <c r="AC1093" s="36">
        <f t="shared" si="168"/>
        <v>231123.61229428175</v>
      </c>
      <c r="AD1093" s="36">
        <f t="shared" si="169"/>
        <v>144419.53923253168</v>
      </c>
    </row>
    <row r="1094" spans="1:30" ht="14.25" customHeight="1" x14ac:dyDescent="0.25">
      <c r="A1094" s="16">
        <v>1078</v>
      </c>
      <c r="B1094" s="34">
        <v>0.33490214810263602</v>
      </c>
      <c r="C1094" s="34">
        <v>8.4935777671374002E-2</v>
      </c>
      <c r="D1094" s="34">
        <v>3.2706830147843403E-2</v>
      </c>
      <c r="E1094" s="34">
        <v>5.4085027381106703E-2</v>
      </c>
      <c r="F1094" s="34">
        <v>2.6525244056528299E-2</v>
      </c>
      <c r="G1094" s="34">
        <v>0.165319563741508</v>
      </c>
      <c r="H1094" s="35">
        <v>1.10744890486676</v>
      </c>
      <c r="I1094" s="34">
        <v>0.10214540623813299</v>
      </c>
      <c r="J1094" s="34">
        <v>2.1205652545718E-2</v>
      </c>
      <c r="K1094" s="36">
        <f>Inputs!$B$12*(1+$B1094)^4</f>
        <v>190523.68731159682</v>
      </c>
      <c r="L1094" s="36">
        <f t="shared" si="160"/>
        <v>23530.502436048657</v>
      </c>
      <c r="M1094" s="36">
        <f t="shared" si="161"/>
        <v>246227.09409358189</v>
      </c>
      <c r="N1094" s="37">
        <f>M1094/Inputs!$B$6</f>
        <v>375.34618002070408</v>
      </c>
      <c r="O1094" s="38">
        <f>IF(N1094&gt;Inputs!$B$4,1,0)</f>
        <v>0</v>
      </c>
      <c r="P1094" s="34">
        <f t="shared" si="162"/>
        <v>8.093975369241499E-2</v>
      </c>
      <c r="Q1094" s="36">
        <f>Inputs!$B$12*(1+$B1094)^0*$C1094+Inputs!$B$29*(1+$D1094)^0*Inputs!$B$19+Inputs!$B$30*(1+$E1094)^0*Inputs!$B$20+Inputs!$B$31*(1+$F1094)^0*Inputs!$B$21+Inputs!$B$22*(1+Inputs!$B$23)^0</f>
        <v>13118.190687709361</v>
      </c>
      <c r="R1094" s="36">
        <f>Inputs!$B$12*(1+$B1094)^1*$C1094+Inputs!$B$29*(1+$D1094)^1*Inputs!$B$19+Inputs!$B$30*(1+$E1094)^1*Inputs!$B$20+Inputs!$B$31*(1+$F1094)^1*Inputs!$B$21+Inputs!$B$22*(1+Inputs!$B$23)^1</f>
        <v>15119.271392520295</v>
      </c>
      <c r="S1094" s="36">
        <f>Inputs!$B$12*(1+$B1094)^2*$C1094+Inputs!$B$29*(1+$D1094)^2*Inputs!$B$19+Inputs!$B$30*(1+$E1094)^2*Inputs!$B$20+Inputs!$B$31*(1+$F1094)^2*Inputs!$B$21+Inputs!$B$22*(1+Inputs!$B$23)^2</f>
        <v>17703.910333755812</v>
      </c>
      <c r="T1094" s="36">
        <f>Inputs!$B$12*(1+$B1094)^3*$C1094+Inputs!$B$29*(1+$D1094)^3*Inputs!$B$19+Inputs!$B$30*(1+$E1094)^3*Inputs!$B$20+Inputs!$B$31*(1+$F1094)^3*Inputs!$B$21+Inputs!$B$22*(1+Inputs!$B$23)^3</f>
        <v>21064.065911815473</v>
      </c>
      <c r="U1094" s="36">
        <f>Inputs!$B$12*(1+$B1094)^4*$C1094+Inputs!$B$29*(1+$D1094)^4*Inputs!$B$19+Inputs!$B$30*(1+$E1094)^4*Inputs!$B$20+Inputs!$B$31*(1+$F1094)^4*Inputs!$B$21+Inputs!$B$22*(1+Inputs!$B$23)^4</f>
        <v>25455.830363136745</v>
      </c>
      <c r="V1094" s="35">
        <f>Inputs!$B$13/(Q1094*(1-$G1094))</f>
        <v>1.1562174823332518</v>
      </c>
      <c r="W1094" s="36">
        <f>Inputs!$B$13</f>
        <v>12660</v>
      </c>
      <c r="X1094" s="36">
        <f t="shared" si="163"/>
        <v>14437.325246900173</v>
      </c>
      <c r="Y1094" s="36">
        <f t="shared" si="164"/>
        <v>16725.220888052889</v>
      </c>
      <c r="Z1094" s="36">
        <f t="shared" si="165"/>
        <v>19685.264384042537</v>
      </c>
      <c r="AA1094" s="36">
        <f t="shared" si="166"/>
        <v>23530.502436048657</v>
      </c>
      <c r="AB1094" s="36">
        <f t="shared" si="167"/>
        <v>63674.479310760122</v>
      </c>
      <c r="AC1094" s="36">
        <f t="shared" si="168"/>
        <v>296881.08745981421</v>
      </c>
      <c r="AD1094" s="36">
        <f t="shared" si="169"/>
        <v>182552.61478282177</v>
      </c>
    </row>
    <row r="1095" spans="1:30" ht="14.25" customHeight="1" x14ac:dyDescent="0.25">
      <c r="A1095" s="16">
        <v>1079</v>
      </c>
      <c r="B1095" s="34">
        <v>0.34604862561729099</v>
      </c>
      <c r="C1095" s="34">
        <v>6.3240243707365695E-2</v>
      </c>
      <c r="D1095" s="34">
        <v>3.1885640264246499E-2</v>
      </c>
      <c r="E1095" s="34">
        <v>6.3191078048568494E-2</v>
      </c>
      <c r="F1095" s="34">
        <v>2.5716762318177301E-2</v>
      </c>
      <c r="G1095" s="34">
        <v>0.17727592732629399</v>
      </c>
      <c r="H1095" s="35">
        <v>1.02682988003082</v>
      </c>
      <c r="I1095" s="34">
        <v>0.10415786455015601</v>
      </c>
      <c r="J1095" s="34">
        <v>2.7711075632509199E-2</v>
      </c>
      <c r="K1095" s="36">
        <f>Inputs!$B$12*(1+$B1095)^4</f>
        <v>196967.35189162672</v>
      </c>
      <c r="L1095" s="36">
        <f t="shared" si="160"/>
        <v>18425.55444288376</v>
      </c>
      <c r="M1095" s="36">
        <f t="shared" si="161"/>
        <v>206934.66962629583</v>
      </c>
      <c r="N1095" s="37">
        <f>M1095/Inputs!$B$6</f>
        <v>315.44919150349972</v>
      </c>
      <c r="O1095" s="38">
        <f>IF(N1095&gt;Inputs!$B$4,1,0)</f>
        <v>0</v>
      </c>
      <c r="P1095" s="34">
        <f t="shared" si="162"/>
        <v>7.6446788917646807E-2</v>
      </c>
      <c r="Q1095" s="36">
        <f>Inputs!$B$12*(1+$B1095)^0*$C1095+Inputs!$B$29*(1+$D1095)^0*Inputs!$B$19+Inputs!$B$30*(1+$E1095)^0*Inputs!$B$20+Inputs!$B$31*(1+$F1095)^0*Inputs!$B$21+Inputs!$B$22*(1+Inputs!$B$23)^0</f>
        <v>11816.458649868862</v>
      </c>
      <c r="R1095" s="36">
        <f>Inputs!$B$12*(1+$B1095)^1*$C1095+Inputs!$B$29*(1+$D1095)^1*Inputs!$B$19+Inputs!$B$30*(1+$E1095)^1*Inputs!$B$20+Inputs!$B$31*(1+$F1095)^1*Inputs!$B$21+Inputs!$B$22*(1+Inputs!$B$23)^1</f>
        <v>13440.38230371954</v>
      </c>
      <c r="S1095" s="36">
        <f>Inputs!$B$12*(1+$B1095)^2*$C1095+Inputs!$B$29*(1+$D1095)^2*Inputs!$B$19+Inputs!$B$30*(1+$E1095)^2*Inputs!$B$20+Inputs!$B$31*(1+$F1095)^2*Inputs!$B$21+Inputs!$B$22*(1+Inputs!$B$23)^2</f>
        <v>15532.978248698899</v>
      </c>
      <c r="T1095" s="36">
        <f>Inputs!$B$12*(1+$B1095)^3*$C1095+Inputs!$B$29*(1+$D1095)^3*Inputs!$B$19+Inputs!$B$30*(1+$E1095)^3*Inputs!$B$20+Inputs!$B$31*(1+$F1095)^3*Inputs!$B$21+Inputs!$B$22*(1+Inputs!$B$23)^3</f>
        <v>18252.23901974711</v>
      </c>
      <c r="U1095" s="36">
        <f>Inputs!$B$12*(1+$B1095)^4*$C1095+Inputs!$B$29*(1+$D1095)^4*Inputs!$B$19+Inputs!$B$30*(1+$E1095)^4*Inputs!$B$20+Inputs!$B$31*(1+$F1095)^4*Inputs!$B$21+Inputs!$B$22*(1+Inputs!$B$23)^4</f>
        <v>21810.612525275017</v>
      </c>
      <c r="V1095" s="35">
        <f>Inputs!$B$13/(Q1095*(1-$G1095))</f>
        <v>1.3022433888295015</v>
      </c>
      <c r="W1095" s="36">
        <f>Inputs!$B$13</f>
        <v>12660</v>
      </c>
      <c r="X1095" s="36">
        <f t="shared" si="163"/>
        <v>13638.488882632848</v>
      </c>
      <c r="Y1095" s="36">
        <f t="shared" si="164"/>
        <v>14882.027208062804</v>
      </c>
      <c r="Z1095" s="36">
        <f t="shared" si="165"/>
        <v>16453.389452557822</v>
      </c>
      <c r="AA1095" s="36">
        <f t="shared" si="166"/>
        <v>18425.55444288376</v>
      </c>
      <c r="AB1095" s="36">
        <f t="shared" si="167"/>
        <v>56004.345959360158</v>
      </c>
      <c r="AC1095" s="36">
        <f t="shared" si="168"/>
        <v>247703.62030536839</v>
      </c>
      <c r="AD1095" s="36">
        <f t="shared" si="169"/>
        <v>150930.32366693567</v>
      </c>
    </row>
    <row r="1096" spans="1:30" ht="14.25" customHeight="1" x14ac:dyDescent="0.25">
      <c r="A1096" s="16">
        <v>1080</v>
      </c>
      <c r="B1096" s="34">
        <v>0.38261411615306701</v>
      </c>
      <c r="C1096" s="34">
        <v>6.1351543133812303E-2</v>
      </c>
      <c r="D1096" s="34">
        <v>1.77895611945183E-2</v>
      </c>
      <c r="E1096" s="34">
        <v>7.0003226342367497E-2</v>
      </c>
      <c r="F1096" s="34">
        <v>-1.09055462641004E-2</v>
      </c>
      <c r="G1096" s="34">
        <v>0.15426164174972901</v>
      </c>
      <c r="H1096" s="35">
        <v>1.0620663539708</v>
      </c>
      <c r="I1096" s="34">
        <v>9.9370137972434797E-2</v>
      </c>
      <c r="J1096" s="34">
        <v>3.2049387325248098E-2</v>
      </c>
      <c r="K1096" s="36">
        <f>Inputs!$B$12*(1+$B1096)^4</f>
        <v>219257.87304035138</v>
      </c>
      <c r="L1096" s="36">
        <f t="shared" si="160"/>
        <v>19772.586699848987</v>
      </c>
      <c r="M1096" s="36">
        <f t="shared" si="161"/>
        <v>247042.78213239688</v>
      </c>
      <c r="N1096" s="37">
        <f>M1096/Inputs!$B$6</f>
        <v>376.58960690914159</v>
      </c>
      <c r="O1096" s="38">
        <f>IF(N1096&gt;Inputs!$B$4,1,0)</f>
        <v>0</v>
      </c>
      <c r="P1096" s="34">
        <f t="shared" si="162"/>
        <v>6.7320750647186706E-2</v>
      </c>
      <c r="Q1096" s="36">
        <f>Inputs!$B$12*(1+$B1096)^0*$C1096+Inputs!$B$29*(1+$D1096)^0*Inputs!$B$19+Inputs!$B$30*(1+$E1096)^0*Inputs!$B$20+Inputs!$B$31*(1+$F1096)^0*Inputs!$B$21+Inputs!$B$22*(1+Inputs!$B$23)^0</f>
        <v>11703.13661545566</v>
      </c>
      <c r="R1096" s="36">
        <f>Inputs!$B$12*(1+$B1096)^1*$C1096+Inputs!$B$29*(1+$D1096)^1*Inputs!$B$19+Inputs!$B$30*(1+$E1096)^1*Inputs!$B$20+Inputs!$B$31*(1+$F1096)^1*Inputs!$B$21+Inputs!$B$22*(1+Inputs!$B$23)^1</f>
        <v>13227.77298868716</v>
      </c>
      <c r="S1096" s="36">
        <f>Inputs!$B$12*(1+$B1096)^2*$C1096+Inputs!$B$29*(1+$D1096)^2*Inputs!$B$19+Inputs!$B$30*(1+$E1096)^2*Inputs!$B$20+Inputs!$B$31*(1+$F1096)^2*Inputs!$B$21+Inputs!$B$22*(1+Inputs!$B$23)^2</f>
        <v>15303.109968338747</v>
      </c>
      <c r="T1096" s="36">
        <f>Inputs!$B$12*(1+$B1096)^3*$C1096+Inputs!$B$29*(1+$D1096)^3*Inputs!$B$19+Inputs!$B$30*(1+$E1096)^3*Inputs!$B$20+Inputs!$B$31*(1+$F1096)^3*Inputs!$B$21+Inputs!$B$22*(1+Inputs!$B$23)^3</f>
        <v>18136.145582019235</v>
      </c>
      <c r="U1096" s="36">
        <f>Inputs!$B$12*(1+$B1096)^4*$C1096+Inputs!$B$29*(1+$D1096)^4*Inputs!$B$19+Inputs!$B$30*(1+$E1096)^4*Inputs!$B$20+Inputs!$B$31*(1+$F1096)^4*Inputs!$B$21+Inputs!$B$22*(1+Inputs!$B$23)^4</f>
        <v>22012.826443406862</v>
      </c>
      <c r="V1096" s="35">
        <f>Inputs!$B$13/(Q1096*(1-$G1096))</f>
        <v>1.2790732093316375</v>
      </c>
      <c r="W1096" s="36">
        <f>Inputs!$B$13</f>
        <v>12660</v>
      </c>
      <c r="X1096" s="36">
        <f t="shared" si="163"/>
        <v>13702.365916292585</v>
      </c>
      <c r="Y1096" s="36">
        <f t="shared" si="164"/>
        <v>15150.01406535726</v>
      </c>
      <c r="Z1096" s="36">
        <f t="shared" si="165"/>
        <v>17122.570994433096</v>
      </c>
      <c r="AA1096" s="36">
        <f t="shared" si="166"/>
        <v>19772.586699848987</v>
      </c>
      <c r="AB1096" s="36">
        <f t="shared" si="167"/>
        <v>58289.140832196921</v>
      </c>
      <c r="AC1096" s="36">
        <f t="shared" si="168"/>
        <v>303120.29787604965</v>
      </c>
      <c r="AD1096" s="36">
        <f t="shared" si="169"/>
        <v>188753.64130019996</v>
      </c>
    </row>
    <row r="1097" spans="1:30" ht="14.25" customHeight="1" x14ac:dyDescent="0.25">
      <c r="A1097" s="16">
        <v>1081</v>
      </c>
      <c r="B1097" s="34">
        <v>0.26458925129523098</v>
      </c>
      <c r="C1097" s="34">
        <v>6.8439545902322096E-2</v>
      </c>
      <c r="D1097" s="34">
        <v>1.3734509807938401E-2</v>
      </c>
      <c r="E1097" s="34">
        <v>2.3144466865138699E-2</v>
      </c>
      <c r="F1097" s="34">
        <v>2.4993499830796202E-2</v>
      </c>
      <c r="G1097" s="34">
        <v>0.18363023794142</v>
      </c>
      <c r="H1097" s="35">
        <v>1.05033150810503</v>
      </c>
      <c r="I1097" s="34">
        <v>9.1071954345575704E-2</v>
      </c>
      <c r="J1097" s="34">
        <v>2.5417032058889399E-2</v>
      </c>
      <c r="K1097" s="36">
        <f>Inputs!$B$12*(1+$B1097)^4</f>
        <v>153443.74686060683</v>
      </c>
      <c r="L1097" s="36">
        <f t="shared" si="160"/>
        <v>16402.294900005883</v>
      </c>
      <c r="M1097" s="36">
        <f t="shared" si="161"/>
        <v>220682.64321334925</v>
      </c>
      <c r="N1097" s="37">
        <f>M1097/Inputs!$B$6</f>
        <v>336.40646831303241</v>
      </c>
      <c r="O1097" s="38">
        <f>IF(N1097&gt;Inputs!$B$4,1,0)</f>
        <v>0</v>
      </c>
      <c r="P1097" s="34">
        <f t="shared" si="162"/>
        <v>6.5654922286686304E-2</v>
      </c>
      <c r="Q1097" s="36">
        <f>Inputs!$B$12*(1+$B1097)^0*$C1097+Inputs!$B$29*(1+$D1097)^0*Inputs!$B$19+Inputs!$B$30*(1+$E1097)^0*Inputs!$B$20+Inputs!$B$31*(1+$F1097)^0*Inputs!$B$21+Inputs!$B$22*(1+Inputs!$B$23)^0</f>
        <v>12128.416781566248</v>
      </c>
      <c r="R1097" s="36">
        <f>Inputs!$B$12*(1+$B1097)^1*$C1097+Inputs!$B$29*(1+$D1097)^1*Inputs!$B$19+Inputs!$B$30*(1+$E1097)^1*Inputs!$B$20+Inputs!$B$31*(1+$F1097)^1*Inputs!$B$21+Inputs!$B$22*(1+Inputs!$B$23)^1</f>
        <v>13362.119933861144</v>
      </c>
      <c r="S1097" s="36">
        <f>Inputs!$B$12*(1+$B1097)^2*$C1097+Inputs!$B$29*(1+$D1097)^2*Inputs!$B$19+Inputs!$B$30*(1+$E1097)^2*Inputs!$B$20+Inputs!$B$31*(1+$F1097)^2*Inputs!$B$21+Inputs!$B$22*(1+Inputs!$B$23)^2</f>
        <v>14886.015936530646</v>
      </c>
      <c r="T1097" s="36">
        <f>Inputs!$B$12*(1+$B1097)^3*$C1097+Inputs!$B$29*(1+$D1097)^3*Inputs!$B$19+Inputs!$B$30*(1+$E1097)^3*Inputs!$B$20+Inputs!$B$31*(1+$F1097)^3*Inputs!$B$21+Inputs!$B$22*(1+Inputs!$B$23)^3</f>
        <v>16776.216082470601</v>
      </c>
      <c r="U1097" s="36">
        <f>Inputs!$B$12*(1+$B1097)^4*$C1097+Inputs!$B$29*(1+$D1097)^4*Inputs!$B$19+Inputs!$B$30*(1+$E1097)^4*Inputs!$B$20+Inputs!$B$31*(1+$F1097)^4*Inputs!$B$21+Inputs!$B$22*(1+Inputs!$B$23)^4</f>
        <v>19128.95792255483</v>
      </c>
      <c r="V1097" s="35">
        <f>Inputs!$B$13/(Q1097*(1-$G1097))</f>
        <v>1.2786235017770844</v>
      </c>
      <c r="W1097" s="36">
        <f>Inputs!$B$13</f>
        <v>12660</v>
      </c>
      <c r="X1097" s="36">
        <f t="shared" si="163"/>
        <v>13325.198977022988</v>
      </c>
      <c r="Y1097" s="36">
        <f t="shared" si="164"/>
        <v>14151.305062946332</v>
      </c>
      <c r="Z1097" s="36">
        <f t="shared" si="165"/>
        <v>15166.564211088715</v>
      </c>
      <c r="AA1097" s="36">
        <f t="shared" si="166"/>
        <v>16402.294900005883</v>
      </c>
      <c r="AB1097" s="36">
        <f t="shared" si="167"/>
        <v>55002.33704417562</v>
      </c>
      <c r="AC1097" s="36">
        <f t="shared" si="168"/>
        <v>256175.65248004769</v>
      </c>
      <c r="AD1097" s="36">
        <f t="shared" si="169"/>
        <v>165680.30616917362</v>
      </c>
    </row>
    <row r="1098" spans="1:30" ht="14.25" customHeight="1" x14ac:dyDescent="0.25">
      <c r="A1098" s="16">
        <v>1082</v>
      </c>
      <c r="B1098" s="34">
        <v>0.44575154887657398</v>
      </c>
      <c r="C1098" s="34">
        <v>7.58834883480516E-2</v>
      </c>
      <c r="D1098" s="34">
        <v>2.0004801165057901E-2</v>
      </c>
      <c r="E1098" s="34">
        <v>7.7270298719205502E-2</v>
      </c>
      <c r="F1098" s="34">
        <v>1.9553733309662001E-2</v>
      </c>
      <c r="G1098" s="34">
        <v>0.19777027257590701</v>
      </c>
      <c r="H1098" s="35">
        <v>0.99614333288035795</v>
      </c>
      <c r="I1098" s="34">
        <v>0.10067967867203199</v>
      </c>
      <c r="J1098" s="34">
        <v>3.1860471050802502E-2</v>
      </c>
      <c r="K1098" s="36">
        <f>Inputs!$B$12*(1+$B1098)^4</f>
        <v>262135.54564396504</v>
      </c>
      <c r="L1098" s="36">
        <f t="shared" si="160"/>
        <v>23279.734328038212</v>
      </c>
      <c r="M1098" s="36">
        <f t="shared" si="161"/>
        <v>279116.72772987274</v>
      </c>
      <c r="N1098" s="37">
        <f>M1098/Inputs!$B$6</f>
        <v>425.48281666139138</v>
      </c>
      <c r="O1098" s="38">
        <f>IF(N1098&gt;Inputs!$B$4,1,0)</f>
        <v>1</v>
      </c>
      <c r="P1098" s="34">
        <f t="shared" si="162"/>
        <v>6.8819207621229492E-2</v>
      </c>
      <c r="Q1098" s="36">
        <f>Inputs!$B$12*(1+$B1098)^0*$C1098+Inputs!$B$29*(1+$D1098)^0*Inputs!$B$19+Inputs!$B$30*(1+$E1098)^0*Inputs!$B$20+Inputs!$B$31*(1+$F1098)^0*Inputs!$B$21+Inputs!$B$22*(1+Inputs!$B$23)^0</f>
        <v>12575.053328310019</v>
      </c>
      <c r="R1098" s="36">
        <f>Inputs!$B$12*(1+$B1098)^1*$C1098+Inputs!$B$29*(1+$D1098)^1*Inputs!$B$19+Inputs!$B$30*(1+$E1098)^1*Inputs!$B$20+Inputs!$B$31*(1+$F1098)^1*Inputs!$B$21+Inputs!$B$22*(1+Inputs!$B$23)^1</f>
        <v>14883.773252656021</v>
      </c>
      <c r="S1098" s="36">
        <f>Inputs!$B$12*(1+$B1098)^2*$C1098+Inputs!$B$29*(1+$D1098)^2*Inputs!$B$19+Inputs!$B$30*(1+$E1098)^2*Inputs!$B$20+Inputs!$B$31*(1+$F1098)^2*Inputs!$B$21+Inputs!$B$22*(1+Inputs!$B$23)^2</f>
        <v>18113.11480038318</v>
      </c>
      <c r="T1098" s="36">
        <f>Inputs!$B$12*(1+$B1098)^3*$C1098+Inputs!$B$29*(1+$D1098)^3*Inputs!$B$19+Inputs!$B$30*(1+$E1098)^3*Inputs!$B$20+Inputs!$B$31*(1+$F1098)^3*Inputs!$B$21+Inputs!$B$22*(1+Inputs!$B$23)^3</f>
        <v>22667.486720170171</v>
      </c>
      <c r="U1098" s="36">
        <f>Inputs!$B$12*(1+$B1098)^4*$C1098+Inputs!$B$29*(1+$D1098)^4*Inputs!$B$19+Inputs!$B$30*(1+$E1098)^4*Inputs!$B$20+Inputs!$B$31*(1+$F1098)^4*Inputs!$B$21+Inputs!$B$22*(1+Inputs!$B$23)^4</f>
        <v>29131.137024301548</v>
      </c>
      <c r="V1098" s="35">
        <f>Inputs!$B$13/(Q1098*(1-$G1098))</f>
        <v>1.2549462323033416</v>
      </c>
      <c r="W1098" s="36">
        <f>Inputs!$B$13</f>
        <v>12660</v>
      </c>
      <c r="X1098" s="36">
        <f t="shared" si="163"/>
        <v>14211.775787170678</v>
      </c>
      <c r="Y1098" s="36">
        <f t="shared" si="164"/>
        <v>16355.155212756501</v>
      </c>
      <c r="Z1098" s="36">
        <f t="shared" si="165"/>
        <v>19290.952389138874</v>
      </c>
      <c r="AA1098" s="36">
        <f t="shared" si="166"/>
        <v>23279.734328038212</v>
      </c>
      <c r="AB1098" s="36">
        <f t="shared" si="167"/>
        <v>63051.64629700048</v>
      </c>
      <c r="AC1098" s="36">
        <f t="shared" si="168"/>
        <v>349051.35441078321</v>
      </c>
      <c r="AD1098" s="36">
        <f t="shared" si="169"/>
        <v>216065.08143287228</v>
      </c>
    </row>
    <row r="1099" spans="1:30" ht="14.25" customHeight="1" x14ac:dyDescent="0.25">
      <c r="A1099" s="16">
        <v>1083</v>
      </c>
      <c r="B1099" s="34">
        <v>0.37488127984466701</v>
      </c>
      <c r="C1099" s="34">
        <v>9.1960252705657206E-2</v>
      </c>
      <c r="D1099" s="34">
        <v>2.5053459242461301E-2</v>
      </c>
      <c r="E1099" s="34">
        <v>5.1163602893466699E-2</v>
      </c>
      <c r="F1099" s="34">
        <v>6.4957804270601499E-3</v>
      </c>
      <c r="G1099" s="34">
        <v>0.20065703194566301</v>
      </c>
      <c r="H1099" s="35">
        <v>1.1112003828677799</v>
      </c>
      <c r="I1099" s="34">
        <v>0.102729123174404</v>
      </c>
      <c r="J1099" s="34">
        <v>2.39673774137527E-2</v>
      </c>
      <c r="K1099" s="36">
        <f>Inputs!$B$12*(1+$B1099)^4</f>
        <v>214393.71278308681</v>
      </c>
      <c r="L1099" s="36">
        <f t="shared" si="160"/>
        <v>25283.682445250088</v>
      </c>
      <c r="M1099" s="36">
        <f t="shared" si="161"/>
        <v>267274.29475071462</v>
      </c>
      <c r="N1099" s="37">
        <f>M1099/Inputs!$B$6</f>
        <v>407.43032736389421</v>
      </c>
      <c r="O1099" s="38">
        <f>IF(N1099&gt;Inputs!$B$4,1,0)</f>
        <v>1</v>
      </c>
      <c r="P1099" s="34">
        <f t="shared" si="162"/>
        <v>7.87617457606513E-2</v>
      </c>
      <c r="Q1099" s="36">
        <f>Inputs!$B$12*(1+$B1099)^0*$C1099+Inputs!$B$29*(1+$D1099)^0*Inputs!$B$19+Inputs!$B$30*(1+$E1099)^0*Inputs!$B$20+Inputs!$B$31*(1+$F1099)^0*Inputs!$B$21+Inputs!$B$22*(1+Inputs!$B$23)^0</f>
        <v>13539.659189766353</v>
      </c>
      <c r="R1099" s="36">
        <f>Inputs!$B$12*(1+$B1099)^1*$C1099+Inputs!$B$29*(1+$D1099)^1*Inputs!$B$19+Inputs!$B$30*(1+$E1099)^1*Inputs!$B$20+Inputs!$B$31*(1+$F1099)^1*Inputs!$B$21+Inputs!$B$22*(1+Inputs!$B$23)^1</f>
        <v>15779.50795906366</v>
      </c>
      <c r="S1099" s="36">
        <f>Inputs!$B$12*(1+$B1099)^2*$C1099+Inputs!$B$29*(1+$D1099)^2*Inputs!$B$19+Inputs!$B$30*(1+$E1099)^2*Inputs!$B$20+Inputs!$B$31*(1+$F1099)^2*Inputs!$B$21+Inputs!$B$22*(1+Inputs!$B$23)^2</f>
        <v>18801.542432863702</v>
      </c>
      <c r="T1099" s="36">
        <f>Inputs!$B$12*(1+$B1099)^3*$C1099+Inputs!$B$29*(1+$D1099)^3*Inputs!$B$19+Inputs!$B$30*(1+$E1099)^3*Inputs!$B$20+Inputs!$B$31*(1+$F1099)^3*Inputs!$B$21+Inputs!$B$22*(1+Inputs!$B$23)^3</f>
        <v>22896.781557986542</v>
      </c>
      <c r="U1099" s="36">
        <f>Inputs!$B$12*(1+$B1099)^4*$C1099+Inputs!$B$29*(1+$D1099)^4*Inputs!$B$19+Inputs!$B$30*(1+$E1099)^4*Inputs!$B$20+Inputs!$B$31*(1+$F1099)^4*Inputs!$B$21+Inputs!$B$22*(1+Inputs!$B$23)^4</f>
        <v>28465.235813362178</v>
      </c>
      <c r="V1099" s="35">
        <f>Inputs!$B$13/(Q1099*(1-$G1099))</f>
        <v>1.1697493544116482</v>
      </c>
      <c r="W1099" s="36">
        <f>Inputs!$B$13</f>
        <v>12660</v>
      </c>
      <c r="X1099" s="36">
        <f t="shared" si="163"/>
        <v>14569.704818469801</v>
      </c>
      <c r="Y1099" s="36">
        <f t="shared" si="164"/>
        <v>17140.060778954474</v>
      </c>
      <c r="Z1099" s="36">
        <f t="shared" si="165"/>
        <v>20605.509541590811</v>
      </c>
      <c r="AA1099" s="36">
        <f t="shared" si="166"/>
        <v>25283.682445250088</v>
      </c>
      <c r="AB1099" s="36">
        <f t="shared" si="167"/>
        <v>65685.26638779504</v>
      </c>
      <c r="AC1099" s="36">
        <f t="shared" si="168"/>
        <v>328708.6358331982</v>
      </c>
      <c r="AD1099" s="36">
        <f t="shared" si="169"/>
        <v>201589.02836291958</v>
      </c>
    </row>
    <row r="1100" spans="1:30" ht="14.25" customHeight="1" x14ac:dyDescent="0.25">
      <c r="A1100" s="16">
        <v>1084</v>
      </c>
      <c r="B1100" s="34">
        <v>0.53337515153378101</v>
      </c>
      <c r="C1100" s="34">
        <v>4.2335109404761199E-2</v>
      </c>
      <c r="D1100" s="34">
        <v>5.0295763495701298E-3</v>
      </c>
      <c r="E1100" s="34">
        <v>4.62314583041636E-2</v>
      </c>
      <c r="F1100" s="34">
        <v>1.2081251468217801E-2</v>
      </c>
      <c r="G1100" s="34">
        <v>0.17360152807887899</v>
      </c>
      <c r="H1100" s="35">
        <v>1.0225521554308401</v>
      </c>
      <c r="I1100" s="34">
        <v>9.4371578979757495E-2</v>
      </c>
      <c r="J1100" s="34">
        <v>2.2568375248256702E-2</v>
      </c>
      <c r="K1100" s="36">
        <f>Inputs!$B$12*(1+$B1100)^4</f>
        <v>331699.59036633105</v>
      </c>
      <c r="L1100" s="36">
        <f t="shared" si="160"/>
        <v>19065.919521924978</v>
      </c>
      <c r="M1100" s="36">
        <f t="shared" si="161"/>
        <v>230362.03942469682</v>
      </c>
      <c r="N1100" s="37">
        <f>M1100/Inputs!$B$6</f>
        <v>351.16164546447686</v>
      </c>
      <c r="O1100" s="38">
        <f>IF(N1100&gt;Inputs!$B$4,1,0)</f>
        <v>0</v>
      </c>
      <c r="P1100" s="34">
        <f t="shared" si="162"/>
        <v>7.1803203731500786E-2</v>
      </c>
      <c r="Q1100" s="36">
        <f>Inputs!$B$12*(1+$B1100)^0*$C1100+Inputs!$B$29*(1+$D1100)^0*Inputs!$B$19+Inputs!$B$30*(1+$E1100)^0*Inputs!$B$20+Inputs!$B$31*(1+$F1100)^0*Inputs!$B$21+Inputs!$B$22*(1+Inputs!$B$23)^0</f>
        <v>10562.150591712594</v>
      </c>
      <c r="R1100" s="36">
        <f>Inputs!$B$12*(1+$B1100)^1*$C1100+Inputs!$B$29*(1+$D1100)^1*Inputs!$B$19+Inputs!$B$30*(1+$E1100)^1*Inputs!$B$20+Inputs!$B$31*(1+$F1100)^1*Inputs!$B$21+Inputs!$B$22*(1+Inputs!$B$23)^1</f>
        <v>12035.148987376229</v>
      </c>
      <c r="S1100" s="36">
        <f>Inputs!$B$12*(1+$B1100)^2*$C1100+Inputs!$B$29*(1+$D1100)^2*Inputs!$B$19+Inputs!$B$30*(1+$E1100)^2*Inputs!$B$20+Inputs!$B$31*(1+$F1100)^2*Inputs!$B$21+Inputs!$B$22*(1+Inputs!$B$23)^2</f>
        <v>14234.817437987978</v>
      </c>
      <c r="T1100" s="36">
        <f>Inputs!$B$12*(1+$B1100)^3*$C1100+Inputs!$B$29*(1+$D1100)^3*Inputs!$B$19+Inputs!$B$30*(1+$E1100)^3*Inputs!$B$20+Inputs!$B$31*(1+$F1100)^3*Inputs!$B$21+Inputs!$B$22*(1+Inputs!$B$23)^3</f>
        <v>17546.78449569027</v>
      </c>
      <c r="U1100" s="36">
        <f>Inputs!$B$12*(1+$B1100)^4*$C1100+Inputs!$B$29*(1+$D1100)^4*Inputs!$B$19+Inputs!$B$30*(1+$E1100)^4*Inputs!$B$20+Inputs!$B$31*(1+$F1100)^4*Inputs!$B$21+Inputs!$B$22*(1+Inputs!$B$23)^4</f>
        <v>22562.269453285142</v>
      </c>
      <c r="V1100" s="35">
        <f>Inputs!$B$13/(Q1100*(1-$G1100))</f>
        <v>1.4504135387543251</v>
      </c>
      <c r="W1100" s="36">
        <f>Inputs!$B$13</f>
        <v>12660</v>
      </c>
      <c r="X1100" s="36">
        <f t="shared" si="163"/>
        <v>13361.705637817724</v>
      </c>
      <c r="Y1100" s="36">
        <f t="shared" si="164"/>
        <v>14545.528419442609</v>
      </c>
      <c r="Z1100" s="36">
        <f t="shared" si="165"/>
        <v>16378.722022112037</v>
      </c>
      <c r="AA1100" s="36">
        <f t="shared" si="166"/>
        <v>19065.919521924978</v>
      </c>
      <c r="AB1100" s="36">
        <f t="shared" si="167"/>
        <v>57387.468666855784</v>
      </c>
      <c r="AC1100" s="36">
        <f t="shared" si="168"/>
        <v>271522.791950238</v>
      </c>
      <c r="AD1100" s="36">
        <f t="shared" si="169"/>
        <v>172974.57075784105</v>
      </c>
    </row>
    <row r="1101" spans="1:30" ht="14.25" customHeight="1" x14ac:dyDescent="0.25">
      <c r="A1101" s="16">
        <v>1085</v>
      </c>
      <c r="B1101" s="34">
        <v>0.24391960908383301</v>
      </c>
      <c r="C1101" s="34">
        <v>7.4887593975254296E-2</v>
      </c>
      <c r="D1101" s="34">
        <v>3.6471729281346302E-2</v>
      </c>
      <c r="E1101" s="34">
        <v>3.9455915589003299E-2</v>
      </c>
      <c r="F1101" s="34">
        <v>1.67593580180283E-2</v>
      </c>
      <c r="G1101" s="34">
        <v>0.16592304941209801</v>
      </c>
      <c r="H1101" s="35">
        <v>1.0449480440655099</v>
      </c>
      <c r="I1101" s="34">
        <v>9.6227101046988797E-2</v>
      </c>
      <c r="J1101" s="34">
        <v>2.9318633865770001E-2</v>
      </c>
      <c r="K1101" s="36">
        <f>Inputs!$B$12*(1+$B1101)^4</f>
        <v>143654.92067429109</v>
      </c>
      <c r="L1101" s="36">
        <f t="shared" si="160"/>
        <v>17196.066770373007</v>
      </c>
      <c r="M1101" s="36">
        <f t="shared" si="161"/>
        <v>222699.52299904963</v>
      </c>
      <c r="N1101" s="37">
        <f>M1101/Inputs!$B$6</f>
        <v>339.48098018147812</v>
      </c>
      <c r="O1101" s="38">
        <f>IF(N1101&gt;Inputs!$B$4,1,0)</f>
        <v>0</v>
      </c>
      <c r="P1101" s="34">
        <f t="shared" si="162"/>
        <v>6.6908467181218789E-2</v>
      </c>
      <c r="Q1101" s="36">
        <f>Inputs!$B$12*(1+$B1101)^0*$C1101+Inputs!$B$29*(1+$D1101)^0*Inputs!$B$19+Inputs!$B$30*(1+$E1101)^0*Inputs!$B$20+Inputs!$B$31*(1+$F1101)^0*Inputs!$B$21+Inputs!$B$22*(1+Inputs!$B$23)^0</f>
        <v>12515.299665942181</v>
      </c>
      <c r="R1101" s="36">
        <f>Inputs!$B$12*(1+$B1101)^1*$C1101+Inputs!$B$29*(1+$D1101)^1*Inputs!$B$19+Inputs!$B$30*(1+$E1101)^1*Inputs!$B$20+Inputs!$B$31*(1+$F1101)^1*Inputs!$B$21+Inputs!$B$22*(1+Inputs!$B$23)^1</f>
        <v>13837.286480410472</v>
      </c>
      <c r="S1101" s="36">
        <f>Inputs!$B$12*(1+$B1101)^2*$C1101+Inputs!$B$29*(1+$D1101)^2*Inputs!$B$19+Inputs!$B$30*(1+$E1101)^2*Inputs!$B$20+Inputs!$B$31*(1+$F1101)^2*Inputs!$B$21+Inputs!$B$22*(1+Inputs!$B$23)^2</f>
        <v>15434.101101231554</v>
      </c>
      <c r="T1101" s="36">
        <f>Inputs!$B$12*(1+$B1101)^3*$C1101+Inputs!$B$29*(1+$D1101)^3*Inputs!$B$19+Inputs!$B$30*(1+$E1101)^3*Inputs!$B$20+Inputs!$B$31*(1+$F1101)^3*Inputs!$B$21+Inputs!$B$22*(1+Inputs!$B$23)^3</f>
        <v>17371.22496325137</v>
      </c>
      <c r="U1101" s="36">
        <f>Inputs!$B$12*(1+$B1101)^4*$C1101+Inputs!$B$29*(1+$D1101)^4*Inputs!$B$19+Inputs!$B$30*(1+$E1101)^4*Inputs!$B$20+Inputs!$B$31*(1+$F1101)^4*Inputs!$B$21+Inputs!$B$22*(1+Inputs!$B$23)^4</f>
        <v>19730.055439365176</v>
      </c>
      <c r="V1101" s="35">
        <f>Inputs!$B$13/(Q1101*(1-$G1101))</f>
        <v>1.2127920266652188</v>
      </c>
      <c r="W1101" s="36">
        <f>Inputs!$B$13</f>
        <v>12660</v>
      </c>
      <c r="X1101" s="36">
        <f t="shared" si="163"/>
        <v>13512.984432571968</v>
      </c>
      <c r="Y1101" s="36">
        <f t="shared" si="164"/>
        <v>14532.201326833285</v>
      </c>
      <c r="Z1101" s="36">
        <f t="shared" si="165"/>
        <v>15748.158063413524</v>
      </c>
      <c r="AA1101" s="36">
        <f t="shared" si="166"/>
        <v>17196.066770373007</v>
      </c>
      <c r="AB1101" s="36">
        <f t="shared" si="167"/>
        <v>55592.306857717129</v>
      </c>
      <c r="AC1101" s="36">
        <f t="shared" si="168"/>
        <v>264543.97629532556</v>
      </c>
      <c r="AD1101" s="36">
        <f t="shared" si="169"/>
        <v>167107.21614133249</v>
      </c>
    </row>
    <row r="1102" spans="1:30" ht="14.25" customHeight="1" x14ac:dyDescent="0.25">
      <c r="A1102" s="16">
        <v>1086</v>
      </c>
      <c r="B1102" s="34">
        <v>0.233300900925488</v>
      </c>
      <c r="C1102" s="34">
        <v>6.9261347918335395E-2</v>
      </c>
      <c r="D1102" s="34">
        <v>2.1116566584733501E-2</v>
      </c>
      <c r="E1102" s="34">
        <v>3.6578539778187202E-2</v>
      </c>
      <c r="F1102" s="34">
        <v>3.07970367480787E-2</v>
      </c>
      <c r="G1102" s="34">
        <v>0.171095785662183</v>
      </c>
      <c r="H1102" s="35">
        <v>0.97736077407864796</v>
      </c>
      <c r="I1102" s="34">
        <v>9.1449469147003096E-2</v>
      </c>
      <c r="J1102" s="34">
        <v>1.7754335674507699E-2</v>
      </c>
      <c r="K1102" s="36">
        <f>Inputs!$B$12*(1+$B1102)^4</f>
        <v>138812.13866113345</v>
      </c>
      <c r="L1102" s="36">
        <f t="shared" si="160"/>
        <v>15072.928161132242</v>
      </c>
      <c r="M1102" s="36">
        <f t="shared" si="161"/>
        <v>187400.90921788424</v>
      </c>
      <c r="N1102" s="37">
        <f>M1102/Inputs!$B$6</f>
        <v>285.67211771018941</v>
      </c>
      <c r="O1102" s="38">
        <f>IF(N1102&gt;Inputs!$B$4,1,0)</f>
        <v>0</v>
      </c>
      <c r="P1102" s="34">
        <f t="shared" si="162"/>
        <v>7.36951334724954E-2</v>
      </c>
      <c r="Q1102" s="36">
        <f>Inputs!$B$12*(1+$B1102)^0*$C1102+Inputs!$B$29*(1+$D1102)^0*Inputs!$B$19+Inputs!$B$30*(1+$E1102)^0*Inputs!$B$20+Inputs!$B$31*(1+$F1102)^0*Inputs!$B$21+Inputs!$B$22*(1+Inputs!$B$23)^0</f>
        <v>12177.724902527047</v>
      </c>
      <c r="R1102" s="36">
        <f>Inputs!$B$12*(1+$B1102)^1*$C1102+Inputs!$B$29*(1+$D1102)^1*Inputs!$B$19+Inputs!$B$30*(1+$E1102)^1*Inputs!$B$20+Inputs!$B$31*(1+$F1102)^1*Inputs!$B$21+Inputs!$B$22*(1+Inputs!$B$23)^1</f>
        <v>13378.716672865945</v>
      </c>
      <c r="S1102" s="36">
        <f>Inputs!$B$12*(1+$B1102)^2*$C1102+Inputs!$B$29*(1+$D1102)^2*Inputs!$B$19+Inputs!$B$30*(1+$E1102)^2*Inputs!$B$20+Inputs!$B$31*(1+$F1102)^2*Inputs!$B$21+Inputs!$B$22*(1+Inputs!$B$23)^2</f>
        <v>14812.939341601952</v>
      </c>
      <c r="T1102" s="36">
        <f>Inputs!$B$12*(1+$B1102)^3*$C1102+Inputs!$B$29*(1+$D1102)^3*Inputs!$B$19+Inputs!$B$30*(1+$E1102)^3*Inputs!$B$20+Inputs!$B$31*(1+$F1102)^3*Inputs!$B$21+Inputs!$B$22*(1+Inputs!$B$23)^3</f>
        <v>16533.387078171407</v>
      </c>
      <c r="U1102" s="36">
        <f>Inputs!$B$12*(1+$B1102)^4*$C1102+Inputs!$B$29*(1+$D1102)^4*Inputs!$B$19+Inputs!$B$30*(1+$E1102)^4*Inputs!$B$20+Inputs!$B$31*(1+$F1102)^4*Inputs!$B$21+Inputs!$B$22*(1+Inputs!$B$23)^4</f>
        <v>18605.372810284367</v>
      </c>
      <c r="V1102" s="35">
        <f>Inputs!$B$13/(Q1102*(1-$G1102))</f>
        <v>1.2541896108907749</v>
      </c>
      <c r="W1102" s="36">
        <f>Inputs!$B$13</f>
        <v>12660</v>
      </c>
      <c r="X1102" s="36">
        <f t="shared" si="163"/>
        <v>13141.069280038673</v>
      </c>
      <c r="Y1102" s="36">
        <f t="shared" si="164"/>
        <v>13700.054456393955</v>
      </c>
      <c r="Z1102" s="36">
        <f t="shared" si="165"/>
        <v>14342.789541190705</v>
      </c>
      <c r="AA1102" s="36">
        <f t="shared" si="166"/>
        <v>15072.928161132242</v>
      </c>
      <c r="AB1102" s="36">
        <f t="shared" si="167"/>
        <v>53005.754742035606</v>
      </c>
      <c r="AC1102" s="36">
        <f t="shared" si="168"/>
        <v>208162.15758708329</v>
      </c>
      <c r="AD1102" s="36">
        <f t="shared" si="169"/>
        <v>134395.15447584863</v>
      </c>
    </row>
    <row r="1103" spans="1:30" ht="14.25" customHeight="1" x14ac:dyDescent="0.25">
      <c r="A1103" s="16">
        <v>1087</v>
      </c>
      <c r="B1103" s="34">
        <v>0.28547204955271499</v>
      </c>
      <c r="C1103" s="34">
        <v>6.2639667102252605E-2</v>
      </c>
      <c r="D1103" s="34">
        <v>2.5150109061136301E-2</v>
      </c>
      <c r="E1103" s="34">
        <v>5.6586084989202201E-2</v>
      </c>
      <c r="F1103" s="34">
        <v>2.18375863830025E-2</v>
      </c>
      <c r="G1103" s="34">
        <v>0.221928564011555</v>
      </c>
      <c r="H1103" s="35">
        <v>1.0724306122387199</v>
      </c>
      <c r="I1103" s="34">
        <v>9.3725243544516598E-2</v>
      </c>
      <c r="J1103" s="34">
        <v>2.24990049954675E-2</v>
      </c>
      <c r="K1103" s="36">
        <f>Inputs!$B$12*(1+$B1103)^4</f>
        <v>163833.15800068961</v>
      </c>
      <c r="L1103" s="36">
        <f t="shared" si="160"/>
        <v>16159.521626334339</v>
      </c>
      <c r="M1103" s="36">
        <f t="shared" si="161"/>
        <v>202503.17352151847</v>
      </c>
      <c r="N1103" s="37">
        <f>M1103/Inputs!$B$6</f>
        <v>308.69386207548547</v>
      </c>
      <c r="O1103" s="38">
        <f>IF(N1103&gt;Inputs!$B$4,1,0)</f>
        <v>0</v>
      </c>
      <c r="P1103" s="34">
        <f t="shared" si="162"/>
        <v>7.1226238549049095E-2</v>
      </c>
      <c r="Q1103" s="36">
        <f>Inputs!$B$12*(1+$B1103)^0*$C1103+Inputs!$B$29*(1+$D1103)^0*Inputs!$B$19+Inputs!$B$30*(1+$E1103)^0*Inputs!$B$20+Inputs!$B$31*(1+$F1103)^0*Inputs!$B$21+Inputs!$B$22*(1+Inputs!$B$23)^0</f>
        <v>11780.424053562077</v>
      </c>
      <c r="R1103" s="36">
        <f>Inputs!$B$12*(1+$B1103)^1*$C1103+Inputs!$B$29*(1+$D1103)^1*Inputs!$B$19+Inputs!$B$30*(1+$E1103)^1*Inputs!$B$20+Inputs!$B$31*(1+$F1103)^1*Inputs!$B$21+Inputs!$B$22*(1+Inputs!$B$23)^1</f>
        <v>13107.901938559331</v>
      </c>
      <c r="S1103" s="36">
        <f>Inputs!$B$12*(1+$B1103)^2*$C1103+Inputs!$B$29*(1+$D1103)^2*Inputs!$B$19+Inputs!$B$30*(1+$E1103)^2*Inputs!$B$20+Inputs!$B$31*(1+$F1103)^2*Inputs!$B$21+Inputs!$B$22*(1+Inputs!$B$23)^2</f>
        <v>14751.873029438815</v>
      </c>
      <c r="T1103" s="36">
        <f>Inputs!$B$12*(1+$B1103)^3*$C1103+Inputs!$B$29*(1+$D1103)^3*Inputs!$B$19+Inputs!$B$30*(1+$E1103)^3*Inputs!$B$20+Inputs!$B$31*(1+$F1103)^3*Inputs!$B$21+Inputs!$B$22*(1+Inputs!$B$23)^3</f>
        <v>16800.265778386733</v>
      </c>
      <c r="U1103" s="36">
        <f>Inputs!$B$12*(1+$B1103)^4*$C1103+Inputs!$B$29*(1+$D1103)^4*Inputs!$B$19+Inputs!$B$30*(1+$E1103)^4*Inputs!$B$20+Inputs!$B$31*(1+$F1103)^4*Inputs!$B$21+Inputs!$B$22*(1+Inputs!$B$23)^4</f>
        <v>19365.995460673585</v>
      </c>
      <c r="V1103" s="35">
        <f>Inputs!$B$13/(Q1103*(1-$G1103))</f>
        <v>1.3811896325217181</v>
      </c>
      <c r="W1103" s="36">
        <f>Inputs!$B$13</f>
        <v>12660</v>
      </c>
      <c r="X1103" s="36">
        <f t="shared" si="163"/>
        <v>13299.343595842911</v>
      </c>
      <c r="Y1103" s="36">
        <f t="shared" si="164"/>
        <v>14081.340118278553</v>
      </c>
      <c r="Z1103" s="36">
        <f t="shared" si="165"/>
        <v>15027.615471822608</v>
      </c>
      <c r="AA1103" s="36">
        <f t="shared" si="166"/>
        <v>16159.521626334339</v>
      </c>
      <c r="AB1103" s="36">
        <f t="shared" si="167"/>
        <v>54282.014536015326</v>
      </c>
      <c r="AC1103" s="36">
        <f t="shared" si="168"/>
        <v>231980.44878856224</v>
      </c>
      <c r="AD1103" s="36">
        <f t="shared" si="169"/>
        <v>148221.15898550316</v>
      </c>
    </row>
    <row r="1104" spans="1:30" ht="14.25" customHeight="1" x14ac:dyDescent="0.25">
      <c r="A1104" s="16">
        <v>1088</v>
      </c>
      <c r="B1104" s="34">
        <v>0.34631000669095502</v>
      </c>
      <c r="C1104" s="34">
        <v>7.5549469886692797E-2</v>
      </c>
      <c r="D1104" s="34">
        <v>2.4552454929212701E-2</v>
      </c>
      <c r="E1104" s="34">
        <v>4.8894022412573401E-2</v>
      </c>
      <c r="F1104" s="34">
        <v>9.9975258783098105E-3</v>
      </c>
      <c r="G1104" s="34">
        <v>0.17736871611819299</v>
      </c>
      <c r="H1104" s="35">
        <v>1.10305204986533</v>
      </c>
      <c r="I1104" s="34">
        <v>0.103012500852669</v>
      </c>
      <c r="J1104" s="34">
        <v>2.7132214558688701E-2</v>
      </c>
      <c r="K1104" s="36">
        <f>Inputs!$B$12*(1+$B1104)^4</f>
        <v>197120.3880741022</v>
      </c>
      <c r="L1104" s="36">
        <f t="shared" si="160"/>
        <v>21481.153177955523</v>
      </c>
      <c r="M1104" s="36">
        <f t="shared" si="161"/>
        <v>238517.5975134547</v>
      </c>
      <c r="N1104" s="37">
        <f>M1104/Inputs!$B$6</f>
        <v>363.59389864855899</v>
      </c>
      <c r="O1104" s="38">
        <f>IF(N1104&gt;Inputs!$B$4,1,0)</f>
        <v>0</v>
      </c>
      <c r="P1104" s="34">
        <f t="shared" si="162"/>
        <v>7.5880286293980304E-2</v>
      </c>
      <c r="Q1104" s="36">
        <f>Inputs!$B$12*(1+$B1104)^0*$C1104+Inputs!$B$29*(1+$D1104)^0*Inputs!$B$19+Inputs!$B$30*(1+$E1104)^0*Inputs!$B$20+Inputs!$B$31*(1+$F1104)^0*Inputs!$B$21+Inputs!$B$22*(1+Inputs!$B$23)^0</f>
        <v>12555.01222062849</v>
      </c>
      <c r="R1104" s="36">
        <f>Inputs!$B$12*(1+$B1104)^1*$C1104+Inputs!$B$29*(1+$D1104)^1*Inputs!$B$19+Inputs!$B$30*(1+$E1104)^1*Inputs!$B$20+Inputs!$B$31*(1+$F1104)^1*Inputs!$B$21+Inputs!$B$22*(1+Inputs!$B$23)^1</f>
        <v>14304.675631183123</v>
      </c>
      <c r="S1104" s="36">
        <f>Inputs!$B$12*(1+$B1104)^2*$C1104+Inputs!$B$29*(1+$D1104)^2*Inputs!$B$19+Inputs!$B$30*(1+$E1104)^2*Inputs!$B$20+Inputs!$B$31*(1+$F1104)^2*Inputs!$B$21+Inputs!$B$22*(1+Inputs!$B$23)^2</f>
        <v>16604.351611814782</v>
      </c>
      <c r="T1104" s="36">
        <f>Inputs!$B$12*(1+$B1104)^3*$C1104+Inputs!$B$29*(1+$D1104)^3*Inputs!$B$19+Inputs!$B$30*(1+$E1104)^3*Inputs!$B$20+Inputs!$B$31*(1+$F1104)^3*Inputs!$B$21+Inputs!$B$22*(1+Inputs!$B$23)^3</f>
        <v>19642.593377515208</v>
      </c>
      <c r="U1104" s="36">
        <f>Inputs!$B$12*(1+$B1104)^4*$C1104+Inputs!$B$29*(1+$D1104)^4*Inputs!$B$19+Inputs!$B$30*(1+$E1104)^4*Inputs!$B$20+Inputs!$B$31*(1+$F1104)^4*Inputs!$B$21+Inputs!$B$22*(1+Inputs!$B$23)^4</f>
        <v>23673.167156024607</v>
      </c>
      <c r="V1104" s="35">
        <f>Inputs!$B$13/(Q1104*(1-$G1104))</f>
        <v>1.2257766512919188</v>
      </c>
      <c r="W1104" s="36">
        <f>Inputs!$B$13</f>
        <v>12660</v>
      </c>
      <c r="X1104" s="36">
        <f t="shared" si="163"/>
        <v>14063.254852333825</v>
      </c>
      <c r="Y1104" s="36">
        <f t="shared" si="164"/>
        <v>15905.037296207522</v>
      </c>
      <c r="Z1104" s="36">
        <f t="shared" si="165"/>
        <v>18319.554677264263</v>
      </c>
      <c r="AA1104" s="36">
        <f t="shared" si="166"/>
        <v>21481.153177955523</v>
      </c>
      <c r="AB1104" s="36">
        <f t="shared" si="167"/>
        <v>60422.153663085403</v>
      </c>
      <c r="AC1104" s="36">
        <f t="shared" si="168"/>
        <v>290773.60553788842</v>
      </c>
      <c r="AD1104" s="36">
        <f t="shared" si="169"/>
        <v>178095.44385036931</v>
      </c>
    </row>
    <row r="1105" spans="1:30" ht="14.25" customHeight="1" x14ac:dyDescent="0.25">
      <c r="A1105" s="16">
        <v>1089</v>
      </c>
      <c r="B1105" s="34">
        <v>0.36167738559720303</v>
      </c>
      <c r="C1105" s="34">
        <v>8.1066679558516194E-2</v>
      </c>
      <c r="D1105" s="34">
        <v>3.0357018395265001E-2</v>
      </c>
      <c r="E1105" s="34">
        <v>3.0529998892477799E-2</v>
      </c>
      <c r="F1105" s="34">
        <v>1.69377160639252E-2</v>
      </c>
      <c r="G1105" s="34">
        <v>0.18222069297700899</v>
      </c>
      <c r="H1105" s="35">
        <v>1.0358950839118699</v>
      </c>
      <c r="I1105" s="34">
        <v>8.9712940451080303E-2</v>
      </c>
      <c r="J1105" s="34">
        <v>2.11467341939559E-2</v>
      </c>
      <c r="K1105" s="36">
        <f>Inputs!$B$12*(1+$B1105)^4</f>
        <v>206275.73812786557</v>
      </c>
      <c r="L1105" s="36">
        <f t="shared" ref="L1105:L1168" si="170">AA1105</f>
        <v>21609.64857414248</v>
      </c>
      <c r="M1105" s="36">
        <f t="shared" ref="M1105:M1168" si="171">AB1105+AD1105</f>
        <v>272319.14607359294</v>
      </c>
      <c r="N1105" s="37">
        <f>M1105/Inputs!$B$6</f>
        <v>415.12064950242825</v>
      </c>
      <c r="O1105" s="38">
        <f>IF(N1105&gt;Inputs!$B$4,1,0)</f>
        <v>1</v>
      </c>
      <c r="P1105" s="34">
        <f t="shared" ref="P1105:P1168" si="172">I1105-J1105</f>
        <v>6.8566206257124396E-2</v>
      </c>
      <c r="Q1105" s="36">
        <f>Inputs!$B$12*(1+$B1105)^0*$C1105+Inputs!$B$29*(1+$D1105)^0*Inputs!$B$19+Inputs!$B$30*(1+$E1105)^0*Inputs!$B$20+Inputs!$B$31*(1+$F1105)^0*Inputs!$B$21+Inputs!$B$22*(1+Inputs!$B$23)^0</f>
        <v>12886.044800937892</v>
      </c>
      <c r="R1105" s="36">
        <f>Inputs!$B$12*(1+$B1105)^1*$C1105+Inputs!$B$29*(1+$D1105)^1*Inputs!$B$19+Inputs!$B$30*(1+$E1105)^1*Inputs!$B$20+Inputs!$B$31*(1+$F1105)^1*Inputs!$B$21+Inputs!$B$22*(1+Inputs!$B$23)^1</f>
        <v>14829.464348539448</v>
      </c>
      <c r="S1105" s="36">
        <f>Inputs!$B$12*(1+$B1105)^2*$C1105+Inputs!$B$29*(1+$D1105)^2*Inputs!$B$19+Inputs!$B$30*(1+$E1105)^2*Inputs!$B$20+Inputs!$B$31*(1+$F1105)^2*Inputs!$B$21+Inputs!$B$22*(1+Inputs!$B$23)^2</f>
        <v>17413.750944481049</v>
      </c>
      <c r="T1105" s="36">
        <f>Inputs!$B$12*(1+$B1105)^3*$C1105+Inputs!$B$29*(1+$D1105)^3*Inputs!$B$19+Inputs!$B$30*(1+$E1105)^3*Inputs!$B$20+Inputs!$B$31*(1+$F1105)^3*Inputs!$B$21+Inputs!$B$22*(1+Inputs!$B$23)^3</f>
        <v>20869.14990489075</v>
      </c>
      <c r="U1105" s="36">
        <f>Inputs!$B$12*(1+$B1105)^4*$C1105+Inputs!$B$29*(1+$D1105)^4*Inputs!$B$19+Inputs!$B$30*(1+$E1105)^4*Inputs!$B$20+Inputs!$B$31*(1+$F1105)^4*Inputs!$B$21+Inputs!$B$22*(1+Inputs!$B$23)^4</f>
        <v>25509.139875680077</v>
      </c>
      <c r="V1105" s="35">
        <f>Inputs!$B$13/(Q1105*(1-$G1105))</f>
        <v>1.2013732336514178</v>
      </c>
      <c r="W1105" s="36">
        <f>Inputs!$B$13</f>
        <v>12660</v>
      </c>
      <c r="X1105" s="36">
        <f t="shared" ref="X1105:X1168" si="173">R1105*(1-$G1105)*($V1105+($H1105-$V1105)*1/4)</f>
        <v>14067.630555890653</v>
      </c>
      <c r="Y1105" s="36">
        <f t="shared" ref="Y1105:Y1168" si="174">S1105*(1-$G1105)*($V1105+($H1105-$V1105)*2/4)</f>
        <v>15930.027396125264</v>
      </c>
      <c r="Z1105" s="36">
        <f t="shared" ref="Z1105:Z1168" si="175">T1105*(1-$G1105)*($V1105+($H1105-$V1105)*3/4)</f>
        <v>18384.984709217668</v>
      </c>
      <c r="AA1105" s="36">
        <f t="shared" ref="AA1105:AA1168" si="176">U1105*(1-$G1105)*$H1105</f>
        <v>21609.64857414248</v>
      </c>
      <c r="AB1105" s="36">
        <f t="shared" ref="AB1105:AB1168" si="177">W1105/(1+$I1105)^1+X1105/(1+$I1105)^2+Y1105/(1+$I1105)^3+Z1105/(1+$I1105)^4+AA1105/(1+$I1105)^5</f>
        <v>62876.4618786262</v>
      </c>
      <c r="AC1105" s="36">
        <f t="shared" ref="AC1105:AC1168" si="178">AA1105*(1+$J1105)/($I1105-$J1105)</f>
        <v>321829.41529263667</v>
      </c>
      <c r="AD1105" s="36">
        <f t="shared" ref="AD1105:AD1168" si="179">AC1105/(1+$I1105)^5</f>
        <v>209442.68419496677</v>
      </c>
    </row>
    <row r="1106" spans="1:30" ht="14.25" customHeight="1" x14ac:dyDescent="0.25">
      <c r="A1106" s="16">
        <v>1090</v>
      </c>
      <c r="B1106" s="34">
        <v>0.37466929158815299</v>
      </c>
      <c r="C1106" s="34">
        <v>6.7292216934121393E-2</v>
      </c>
      <c r="D1106" s="34">
        <v>4.4114141501646803E-2</v>
      </c>
      <c r="E1106" s="34">
        <v>4.69508079368832E-2</v>
      </c>
      <c r="F1106" s="34">
        <v>-2.43258405496358E-4</v>
      </c>
      <c r="G1106" s="34">
        <v>0.163472333026278</v>
      </c>
      <c r="H1106" s="35">
        <v>1.16863027658005</v>
      </c>
      <c r="I1106" s="34">
        <v>0.10056117968641499</v>
      </c>
      <c r="J1106" s="34">
        <v>3.0319254904256299E-2</v>
      </c>
      <c r="K1106" s="36">
        <f>Inputs!$B$12*(1+$B1106)^4</f>
        <v>214261.51681911762</v>
      </c>
      <c r="L1106" s="36">
        <f t="shared" si="170"/>
        <v>22753.028072717472</v>
      </c>
      <c r="M1106" s="36">
        <f t="shared" si="171"/>
        <v>269202.04890680872</v>
      </c>
      <c r="N1106" s="37">
        <f>M1106/Inputs!$B$6</f>
        <v>410.36897699208646</v>
      </c>
      <c r="O1106" s="38">
        <f>IF(N1106&gt;Inputs!$B$4,1,0)</f>
        <v>1</v>
      </c>
      <c r="P1106" s="34">
        <f t="shared" si="172"/>
        <v>7.0241924782158696E-2</v>
      </c>
      <c r="Q1106" s="36">
        <f>Inputs!$B$12*(1+$B1106)^0*$C1106+Inputs!$B$29*(1+$D1106)^0*Inputs!$B$19+Inputs!$B$30*(1+$E1106)^0*Inputs!$B$20+Inputs!$B$31*(1+$F1106)^0*Inputs!$B$21+Inputs!$B$22*(1+Inputs!$B$23)^0</f>
        <v>12059.577043474204</v>
      </c>
      <c r="R1106" s="36">
        <f>Inputs!$B$12*(1+$B1106)^1*$C1106+Inputs!$B$29*(1+$D1106)^1*Inputs!$B$19+Inputs!$B$30*(1+$E1106)^1*Inputs!$B$20+Inputs!$B$31*(1+$F1106)^1*Inputs!$B$21+Inputs!$B$22*(1+Inputs!$B$23)^1</f>
        <v>13765.604262215415</v>
      </c>
      <c r="S1106" s="36">
        <f>Inputs!$B$12*(1+$B1106)^2*$C1106+Inputs!$B$29*(1+$D1106)^2*Inputs!$B$19+Inputs!$B$30*(1+$E1106)^2*Inputs!$B$20+Inputs!$B$31*(1+$F1106)^2*Inputs!$B$21+Inputs!$B$22*(1+Inputs!$B$23)^2</f>
        <v>16048.292188347816</v>
      </c>
      <c r="T1106" s="36">
        <f>Inputs!$B$12*(1+$B1106)^3*$C1106+Inputs!$B$29*(1+$D1106)^3*Inputs!$B$19+Inputs!$B$30*(1+$E1106)^3*Inputs!$B$20+Inputs!$B$31*(1+$F1106)^3*Inputs!$B$21+Inputs!$B$22*(1+Inputs!$B$23)^3</f>
        <v>19120.475700707721</v>
      </c>
      <c r="U1106" s="36">
        <f>Inputs!$B$12*(1+$B1106)^4*$C1106+Inputs!$B$29*(1+$D1106)^4*Inputs!$B$19+Inputs!$B$30*(1+$E1106)^4*Inputs!$B$20+Inputs!$B$31*(1+$F1106)^4*Inputs!$B$21+Inputs!$B$22*(1+Inputs!$B$23)^4</f>
        <v>23274.575017941475</v>
      </c>
      <c r="V1106" s="35">
        <f>Inputs!$B$13/(Q1106*(1-$G1106))</f>
        <v>1.2549352548243846</v>
      </c>
      <c r="W1106" s="36">
        <f>Inputs!$B$13</f>
        <v>12660</v>
      </c>
      <c r="X1106" s="36">
        <f t="shared" si="173"/>
        <v>14202.509886588728</v>
      </c>
      <c r="Y1106" s="36">
        <f t="shared" si="174"/>
        <v>16267.990257174037</v>
      </c>
      <c r="Z1106" s="36">
        <f t="shared" si="175"/>
        <v>19037.123511694779</v>
      </c>
      <c r="AA1106" s="36">
        <f t="shared" si="176"/>
        <v>22753.028072717472</v>
      </c>
      <c r="AB1106" s="36">
        <f t="shared" si="177"/>
        <v>62500.530866424335</v>
      </c>
      <c r="AC1106" s="36">
        <f t="shared" si="178"/>
        <v>333744.88246729167</v>
      </c>
      <c r="AD1106" s="36">
        <f t="shared" si="179"/>
        <v>206701.51804038437</v>
      </c>
    </row>
    <row r="1107" spans="1:30" ht="14.25" customHeight="1" x14ac:dyDescent="0.25">
      <c r="A1107" s="16">
        <v>1091</v>
      </c>
      <c r="B1107" s="34">
        <v>0.50632594965726097</v>
      </c>
      <c r="C1107" s="34">
        <v>6.3400825417530102E-2</v>
      </c>
      <c r="D1107" s="34">
        <v>1.6398229060175198E-2</v>
      </c>
      <c r="E1107" s="34">
        <v>2.7217688974281E-2</v>
      </c>
      <c r="F1107" s="34">
        <v>9.8375439847030299E-3</v>
      </c>
      <c r="G1107" s="34">
        <v>0.200971069826761</v>
      </c>
      <c r="H1107" s="35">
        <v>1.00766279824046</v>
      </c>
      <c r="I1107" s="34">
        <v>8.9940573703124305E-2</v>
      </c>
      <c r="J1107" s="34">
        <v>2.4820160926582902E-2</v>
      </c>
      <c r="K1107" s="36">
        <f>Inputs!$B$12*(1+$B1107)^4</f>
        <v>308906.52473995497</v>
      </c>
      <c r="L1107" s="36">
        <f t="shared" si="170"/>
        <v>22548.229820086377</v>
      </c>
      <c r="M1107" s="36">
        <f t="shared" si="171"/>
        <v>294041.89970219164</v>
      </c>
      <c r="N1107" s="37">
        <f>M1107/Inputs!$B$6</f>
        <v>448.23460320456041</v>
      </c>
      <c r="O1107" s="38">
        <f>IF(N1107&gt;Inputs!$B$4,1,0)</f>
        <v>1</v>
      </c>
      <c r="P1107" s="34">
        <f t="shared" si="172"/>
        <v>6.5120412776541403E-2</v>
      </c>
      <c r="Q1107" s="36">
        <f>Inputs!$B$12*(1+$B1107)^0*$C1107+Inputs!$B$29*(1+$D1107)^0*Inputs!$B$19+Inputs!$B$30*(1+$E1107)^0*Inputs!$B$20+Inputs!$B$31*(1+$F1107)^0*Inputs!$B$21+Inputs!$B$22*(1+Inputs!$B$23)^0</f>
        <v>11826.093552478727</v>
      </c>
      <c r="R1107" s="36">
        <f>Inputs!$B$12*(1+$B1107)^1*$C1107+Inputs!$B$29*(1+$D1107)^1*Inputs!$B$19+Inputs!$B$30*(1+$E1107)^1*Inputs!$B$20+Inputs!$B$31*(1+$F1107)^1*Inputs!$B$21+Inputs!$B$22*(1+Inputs!$B$23)^1</f>
        <v>13849.998132171229</v>
      </c>
      <c r="S1107" s="36">
        <f>Inputs!$B$12*(1+$B1107)^2*$C1107+Inputs!$B$29*(1+$D1107)^2*Inputs!$B$19+Inputs!$B$30*(1+$E1107)^2*Inputs!$B$20+Inputs!$B$31*(1+$F1107)^2*Inputs!$B$21+Inputs!$B$22*(1+Inputs!$B$23)^2</f>
        <v>16850.244997654689</v>
      </c>
      <c r="T1107" s="36">
        <f>Inputs!$B$12*(1+$B1107)^3*$C1107+Inputs!$B$29*(1+$D1107)^3*Inputs!$B$19+Inputs!$B$30*(1+$E1107)^3*Inputs!$B$20+Inputs!$B$31*(1+$F1107)^3*Inputs!$B$21+Inputs!$B$22*(1+Inputs!$B$23)^3</f>
        <v>21320.62517343503</v>
      </c>
      <c r="U1107" s="36">
        <f>Inputs!$B$12*(1+$B1107)^4*$C1107+Inputs!$B$29*(1+$D1107)^4*Inputs!$B$19+Inputs!$B$30*(1+$E1107)^4*Inputs!$B$20+Inputs!$B$31*(1+$F1107)^4*Inputs!$B$21+Inputs!$B$22*(1+Inputs!$B$23)^4</f>
        <v>28004.944963356735</v>
      </c>
      <c r="V1107" s="35">
        <f>Inputs!$B$13/(Q1107*(1-$G1107))</f>
        <v>1.3397688974476833</v>
      </c>
      <c r="W1107" s="36">
        <f>Inputs!$B$13</f>
        <v>12660</v>
      </c>
      <c r="X1107" s="36">
        <f t="shared" si="173"/>
        <v>13907.801286608619</v>
      </c>
      <c r="Y1107" s="36">
        <f t="shared" si="174"/>
        <v>15802.714439044743</v>
      </c>
      <c r="Z1107" s="36">
        <f t="shared" si="175"/>
        <v>18580.761158969075</v>
      </c>
      <c r="AA1107" s="36">
        <f t="shared" si="176"/>
        <v>22548.229820086377</v>
      </c>
      <c r="AB1107" s="36">
        <f t="shared" si="177"/>
        <v>63351.84624933725</v>
      </c>
      <c r="AC1107" s="36">
        <f t="shared" si="178"/>
        <v>354848.49569557304</v>
      </c>
      <c r="AD1107" s="36">
        <f t="shared" si="179"/>
        <v>230690.05345285439</v>
      </c>
    </row>
    <row r="1108" spans="1:30" ht="14.25" customHeight="1" x14ac:dyDescent="0.25">
      <c r="A1108" s="16">
        <v>1092</v>
      </c>
      <c r="B1108" s="34">
        <v>0.15304776781578999</v>
      </c>
      <c r="C1108" s="34">
        <v>7.8655700913014104E-2</v>
      </c>
      <c r="D1108" s="34">
        <v>2.47650722554223E-2</v>
      </c>
      <c r="E1108" s="34">
        <v>4.2466674996973201E-2</v>
      </c>
      <c r="F1108" s="34">
        <v>2.2306837477537401E-2</v>
      </c>
      <c r="G1108" s="34">
        <v>0.183031514843226</v>
      </c>
      <c r="H1108" s="35">
        <v>1.12442636643313</v>
      </c>
      <c r="I1108" s="34">
        <v>9.3553075696891905E-2</v>
      </c>
      <c r="J1108" s="34">
        <v>2.2012891355445E-2</v>
      </c>
      <c r="K1108" s="36">
        <f>Inputs!$B$12*(1+$B1108)^4</f>
        <v>106057.27098917277</v>
      </c>
      <c r="L1108" s="36">
        <f t="shared" si="170"/>
        <v>15878.559072739672</v>
      </c>
      <c r="M1108" s="36">
        <f t="shared" si="171"/>
        <v>199160.71370694402</v>
      </c>
      <c r="N1108" s="37">
        <f>M1108/Inputs!$B$6</f>
        <v>303.59864894351222</v>
      </c>
      <c r="O1108" s="38">
        <f>IF(N1108&gt;Inputs!$B$4,1,0)</f>
        <v>0</v>
      </c>
      <c r="P1108" s="34">
        <f t="shared" si="172"/>
        <v>7.1540184341446905E-2</v>
      </c>
      <c r="Q1108" s="36">
        <f>Inputs!$B$12*(1+$B1108)^0*$C1108+Inputs!$B$29*(1+$D1108)^0*Inputs!$B$19+Inputs!$B$30*(1+$E1108)^0*Inputs!$B$20+Inputs!$B$31*(1+$F1108)^0*Inputs!$B$21+Inputs!$B$22*(1+Inputs!$B$23)^0</f>
        <v>12741.38608220777</v>
      </c>
      <c r="R1108" s="36">
        <f>Inputs!$B$12*(1+$B1108)^1*$C1108+Inputs!$B$29*(1+$D1108)^1*Inputs!$B$19+Inputs!$B$30*(1+$E1108)^1*Inputs!$B$20+Inputs!$B$31*(1+$F1108)^1*Inputs!$B$21+Inputs!$B$22*(1+Inputs!$B$23)^1</f>
        <v>13683.639712845143</v>
      </c>
      <c r="S1108" s="36">
        <f>Inputs!$B$12*(1+$B1108)^2*$C1108+Inputs!$B$29*(1+$D1108)^2*Inputs!$B$19+Inputs!$B$30*(1+$E1108)^2*Inputs!$B$20+Inputs!$B$31*(1+$F1108)^2*Inputs!$B$21+Inputs!$B$22*(1+Inputs!$B$23)^2</f>
        <v>14743.16335268164</v>
      </c>
      <c r="T1108" s="36">
        <f>Inputs!$B$12*(1+$B1108)^3*$C1108+Inputs!$B$29*(1+$D1108)^3*Inputs!$B$19+Inputs!$B$30*(1+$E1108)^3*Inputs!$B$20+Inputs!$B$31*(1+$F1108)^3*Inputs!$B$21+Inputs!$B$22*(1+Inputs!$B$23)^3</f>
        <v>15937.105874522274</v>
      </c>
      <c r="U1108" s="36">
        <f>Inputs!$B$12*(1+$B1108)^4*$C1108+Inputs!$B$29*(1+$D1108)^4*Inputs!$B$19+Inputs!$B$30*(1+$E1108)^4*Inputs!$B$20+Inputs!$B$31*(1+$F1108)^4*Inputs!$B$21+Inputs!$B$22*(1+Inputs!$B$23)^4</f>
        <v>17285.214152978933</v>
      </c>
      <c r="V1108" s="35">
        <f>Inputs!$B$13/(Q1108*(1-$G1108))</f>
        <v>1.2162188389018389</v>
      </c>
      <c r="W1108" s="36">
        <f>Inputs!$B$13</f>
        <v>12660</v>
      </c>
      <c r="X1108" s="36">
        <f t="shared" si="173"/>
        <v>13339.695587683174</v>
      </c>
      <c r="Y1108" s="36">
        <f t="shared" si="174"/>
        <v>14096.184454165666</v>
      </c>
      <c r="Z1108" s="36">
        <f t="shared" si="175"/>
        <v>14938.94572222621</v>
      </c>
      <c r="AA1108" s="36">
        <f t="shared" si="176"/>
        <v>15878.559072739672</v>
      </c>
      <c r="AB1108" s="36">
        <f t="shared" si="177"/>
        <v>54110.599178842866</v>
      </c>
      <c r="AC1108" s="36">
        <f t="shared" si="178"/>
        <v>226838.83495512797</v>
      </c>
      <c r="AD1108" s="36">
        <f t="shared" si="179"/>
        <v>145050.11452810117</v>
      </c>
    </row>
    <row r="1109" spans="1:30" ht="14.25" customHeight="1" x14ac:dyDescent="0.25">
      <c r="A1109" s="16">
        <v>1093</v>
      </c>
      <c r="B1109" s="34">
        <v>0.16066039157104101</v>
      </c>
      <c r="C1109" s="34">
        <v>9.3984121409666194E-2</v>
      </c>
      <c r="D1109" s="34">
        <v>3.64554009148002E-2</v>
      </c>
      <c r="E1109" s="34">
        <v>4.5848592795274402E-2</v>
      </c>
      <c r="F1109" s="34">
        <v>1.5707708460165601E-2</v>
      </c>
      <c r="G1109" s="34">
        <v>0.16448291908656301</v>
      </c>
      <c r="H1109" s="35">
        <v>1.0879941847916199</v>
      </c>
      <c r="I1109" s="34">
        <v>9.7486193711733102E-2</v>
      </c>
      <c r="J1109" s="34">
        <v>2.36169012934709E-2</v>
      </c>
      <c r="K1109" s="36">
        <f>Inputs!$B$12*(1+$B1109)^4</f>
        <v>108885.96555705981</v>
      </c>
      <c r="L1109" s="36">
        <f t="shared" si="170"/>
        <v>17506.459692486787</v>
      </c>
      <c r="M1109" s="36">
        <f t="shared" si="171"/>
        <v>208476.4972522493</v>
      </c>
      <c r="N1109" s="37">
        <f>M1109/Inputs!$B$6</f>
        <v>317.7995384942825</v>
      </c>
      <c r="O1109" s="38">
        <f>IF(N1109&gt;Inputs!$B$4,1,0)</f>
        <v>0</v>
      </c>
      <c r="P1109" s="34">
        <f t="shared" si="172"/>
        <v>7.3869292418262206E-2</v>
      </c>
      <c r="Q1109" s="36">
        <f>Inputs!$B$12*(1+$B1109)^0*$C1109+Inputs!$B$29*(1+$D1109)^0*Inputs!$B$19+Inputs!$B$30*(1+$E1109)^0*Inputs!$B$20+Inputs!$B$31*(1+$F1109)^0*Inputs!$B$21+Inputs!$B$22*(1+Inputs!$B$23)^0</f>
        <v>13661.091312006894</v>
      </c>
      <c r="R1109" s="36">
        <f>Inputs!$B$12*(1+$B1109)^1*$C1109+Inputs!$B$29*(1+$D1109)^1*Inputs!$B$19+Inputs!$B$30*(1+$E1109)^1*Inputs!$B$20+Inputs!$B$31*(1+$F1109)^1*Inputs!$B$21+Inputs!$B$22*(1+Inputs!$B$23)^1</f>
        <v>14804.304240681882</v>
      </c>
      <c r="S1109" s="36">
        <f>Inputs!$B$12*(1+$B1109)^2*$C1109+Inputs!$B$29*(1+$D1109)^2*Inputs!$B$19+Inputs!$B$30*(1+$E1109)^2*Inputs!$B$20+Inputs!$B$31*(1+$F1109)^2*Inputs!$B$21+Inputs!$B$22*(1+Inputs!$B$23)^2</f>
        <v>16101.775411710372</v>
      </c>
      <c r="T1109" s="36">
        <f>Inputs!$B$12*(1+$B1109)^3*$C1109+Inputs!$B$29*(1+$D1109)^3*Inputs!$B$19+Inputs!$B$30*(1+$E1109)^3*Inputs!$B$20+Inputs!$B$31*(1+$F1109)^3*Inputs!$B$21+Inputs!$B$22*(1+Inputs!$B$23)^3</f>
        <v>17577.246699956486</v>
      </c>
      <c r="U1109" s="36">
        <f>Inputs!$B$12*(1+$B1109)^4*$C1109+Inputs!$B$29*(1+$D1109)^4*Inputs!$B$19+Inputs!$B$30*(1+$E1109)^4*Inputs!$B$20+Inputs!$B$31*(1+$F1109)^4*Inputs!$B$21+Inputs!$B$22*(1+Inputs!$B$23)^4</f>
        <v>19258.232309525141</v>
      </c>
      <c r="V1109" s="35">
        <f>Inputs!$B$13/(Q1109*(1-$G1109))</f>
        <v>1.1091568830722593</v>
      </c>
      <c r="W1109" s="36">
        <f>Inputs!$B$13</f>
        <v>12660</v>
      </c>
      <c r="X1109" s="36">
        <f t="shared" si="173"/>
        <v>13653.99606643816</v>
      </c>
      <c r="Y1109" s="36">
        <f t="shared" si="174"/>
        <v>14779.475447163588</v>
      </c>
      <c r="Z1109" s="36">
        <f t="shared" si="175"/>
        <v>16056.079679777218</v>
      </c>
      <c r="AA1109" s="36">
        <f t="shared" si="176"/>
        <v>17506.459692486787</v>
      </c>
      <c r="AB1109" s="36">
        <f t="shared" si="177"/>
        <v>56114.551773572595</v>
      </c>
      <c r="AC1109" s="36">
        <f t="shared" si="178"/>
        <v>242589.40943384694</v>
      </c>
      <c r="AD1109" s="36">
        <f t="shared" si="179"/>
        <v>152361.9454786767</v>
      </c>
    </row>
    <row r="1110" spans="1:30" ht="14.25" customHeight="1" x14ac:dyDescent="0.25">
      <c r="A1110" s="16">
        <v>1094</v>
      </c>
      <c r="B1110" s="34">
        <v>0.30159860468741301</v>
      </c>
      <c r="C1110" s="34">
        <v>7.1974653632063207E-2</v>
      </c>
      <c r="D1110" s="34">
        <v>8.9228103142892298E-3</v>
      </c>
      <c r="E1110" s="34">
        <v>4.80612366877377E-2</v>
      </c>
      <c r="F1110" s="34">
        <v>2.1968741627573101E-2</v>
      </c>
      <c r="G1110" s="34">
        <v>0.18408450903985499</v>
      </c>
      <c r="H1110" s="35">
        <v>1.14278787880123</v>
      </c>
      <c r="I1110" s="34">
        <v>8.5910135600801296E-2</v>
      </c>
      <c r="J1110" s="34">
        <v>2.2533224079479299E-2</v>
      </c>
      <c r="K1110" s="36">
        <f>Inputs!$B$12*(1+$B1110)^4</f>
        <v>172210.46834326087</v>
      </c>
      <c r="L1110" s="36">
        <f t="shared" si="170"/>
        <v>19744.735662251838</v>
      </c>
      <c r="M1110" s="36">
        <f t="shared" si="171"/>
        <v>271913.41095540777</v>
      </c>
      <c r="N1110" s="37">
        <f>M1110/Inputs!$B$6</f>
        <v>414.5021508466582</v>
      </c>
      <c r="O1110" s="38">
        <f>IF(N1110&gt;Inputs!$B$4,1,0)</f>
        <v>1</v>
      </c>
      <c r="P1110" s="34">
        <f t="shared" si="172"/>
        <v>6.3376911521321994E-2</v>
      </c>
      <c r="Q1110" s="36">
        <f>Inputs!$B$12*(1+$B1110)^0*$C1110+Inputs!$B$29*(1+$D1110)^0*Inputs!$B$19+Inputs!$B$30*(1+$E1110)^0*Inputs!$B$20+Inputs!$B$31*(1+$F1110)^0*Inputs!$B$21+Inputs!$B$22*(1+Inputs!$B$23)^0</f>
        <v>12340.523245350712</v>
      </c>
      <c r="R1110" s="36">
        <f>Inputs!$B$12*(1+$B1110)^1*$C1110+Inputs!$B$29*(1+$D1110)^1*Inputs!$B$19+Inputs!$B$30*(1+$E1110)^1*Inputs!$B$20+Inputs!$B$31*(1+$F1110)^1*Inputs!$B$21+Inputs!$B$22*(1+Inputs!$B$23)^1</f>
        <v>13823.197046813024</v>
      </c>
      <c r="S1110" s="36">
        <f>Inputs!$B$12*(1+$B1110)^2*$C1110+Inputs!$B$29*(1+$D1110)^2*Inputs!$B$19+Inputs!$B$30*(1+$E1110)^2*Inputs!$B$20+Inputs!$B$31*(1+$F1110)^2*Inputs!$B$21+Inputs!$B$22*(1+Inputs!$B$23)^2</f>
        <v>15704.856351782451</v>
      </c>
      <c r="T1110" s="36">
        <f>Inputs!$B$12*(1+$B1110)^3*$C1110+Inputs!$B$29*(1+$D1110)^3*Inputs!$B$19+Inputs!$B$30*(1+$E1110)^3*Inputs!$B$20+Inputs!$B$31*(1+$F1110)^3*Inputs!$B$21+Inputs!$B$22*(1+Inputs!$B$23)^3</f>
        <v>18104.24078198288</v>
      </c>
      <c r="U1110" s="36">
        <f>Inputs!$B$12*(1+$B1110)^4*$C1110+Inputs!$B$29*(1+$D1110)^4*Inputs!$B$19+Inputs!$B$30*(1+$E1110)^4*Inputs!$B$20+Inputs!$B$31*(1+$F1110)^4*Inputs!$B$21+Inputs!$B$22*(1+Inputs!$B$23)^4</f>
        <v>21175.8338068991</v>
      </c>
      <c r="V1110" s="35">
        <f>Inputs!$B$13/(Q1110*(1-$G1110))</f>
        <v>1.2573464285749889</v>
      </c>
      <c r="W1110" s="36">
        <f>Inputs!$B$13</f>
        <v>12660</v>
      </c>
      <c r="X1110" s="36">
        <f t="shared" si="173"/>
        <v>13858.044009661948</v>
      </c>
      <c r="Y1110" s="36">
        <f t="shared" si="174"/>
        <v>15377.463193185833</v>
      </c>
      <c r="Z1110" s="36">
        <f t="shared" si="175"/>
        <v>17303.777291884002</v>
      </c>
      <c r="AA1110" s="36">
        <f t="shared" si="176"/>
        <v>19744.735662251838</v>
      </c>
      <c r="AB1110" s="36">
        <f t="shared" si="177"/>
        <v>60939.746262216562</v>
      </c>
      <c r="AC1110" s="36">
        <f t="shared" si="178"/>
        <v>318564.72224158491</v>
      </c>
      <c r="AD1110" s="36">
        <f t="shared" si="179"/>
        <v>210973.66469319124</v>
      </c>
    </row>
    <row r="1111" spans="1:30" ht="14.25" customHeight="1" x14ac:dyDescent="0.25">
      <c r="A1111" s="16">
        <v>1095</v>
      </c>
      <c r="B1111" s="34">
        <v>0.50006257943305399</v>
      </c>
      <c r="C1111" s="34">
        <v>6.88881920602573E-2</v>
      </c>
      <c r="D1111" s="34">
        <v>4.25060451381628E-2</v>
      </c>
      <c r="E1111" s="34">
        <v>2.7465697765025401E-2</v>
      </c>
      <c r="F1111" s="34">
        <v>1.2720255874483499E-2</v>
      </c>
      <c r="G1111" s="34">
        <v>0.19613406560975799</v>
      </c>
      <c r="H1111" s="35">
        <v>1.0919683824289199</v>
      </c>
      <c r="I1111" s="34">
        <v>9.8966627199834595E-2</v>
      </c>
      <c r="J1111" s="34">
        <v>2.72659083844367E-2</v>
      </c>
      <c r="K1111" s="36">
        <f>Inputs!$B$12*(1+$B1111)^4</f>
        <v>303800.69251297216</v>
      </c>
      <c r="L1111" s="36">
        <f t="shared" si="170"/>
        <v>26141.401707114332</v>
      </c>
      <c r="M1111" s="36">
        <f t="shared" si="171"/>
        <v>300466.42944694241</v>
      </c>
      <c r="N1111" s="37">
        <f>M1111/Inputs!$B$6</f>
        <v>458.02809366911953</v>
      </c>
      <c r="O1111" s="38">
        <f>IF(N1111&gt;Inputs!$B$4,1,0)</f>
        <v>1</v>
      </c>
      <c r="P1111" s="34">
        <f t="shared" si="172"/>
        <v>7.1700718815397899E-2</v>
      </c>
      <c r="Q1111" s="36">
        <f>Inputs!$B$12*(1+$B1111)^0*$C1111+Inputs!$B$29*(1+$D1111)^0*Inputs!$B$19+Inputs!$B$30*(1+$E1111)^0*Inputs!$B$20+Inputs!$B$31*(1+$F1111)^0*Inputs!$B$21+Inputs!$B$22*(1+Inputs!$B$23)^0</f>
        <v>12155.335551042361</v>
      </c>
      <c r="R1111" s="36">
        <f>Inputs!$B$12*(1+$B1111)^1*$C1111+Inputs!$B$29*(1+$D1111)^1*Inputs!$B$19+Inputs!$B$30*(1+$E1111)^1*Inputs!$B$20+Inputs!$B$31*(1+$F1111)^1*Inputs!$B$21+Inputs!$B$22*(1+Inputs!$B$23)^1</f>
        <v>14419.812388558967</v>
      </c>
      <c r="S1111" s="36">
        <f>Inputs!$B$12*(1+$B1111)^2*$C1111+Inputs!$B$29*(1+$D1111)^2*Inputs!$B$19+Inputs!$B$30*(1+$E1111)^2*Inputs!$B$20+Inputs!$B$31*(1+$F1111)^2*Inputs!$B$21+Inputs!$B$22*(1+Inputs!$B$23)^2</f>
        <v>17724.384859743972</v>
      </c>
      <c r="T1111" s="36">
        <f>Inputs!$B$12*(1+$B1111)^3*$C1111+Inputs!$B$29*(1+$D1111)^3*Inputs!$B$19+Inputs!$B$30*(1+$E1111)^3*Inputs!$B$20+Inputs!$B$31*(1+$F1111)^3*Inputs!$B$21+Inputs!$B$22*(1+Inputs!$B$23)^3</f>
        <v>22586.160967091528</v>
      </c>
      <c r="U1111" s="36">
        <f>Inputs!$B$12*(1+$B1111)^4*$C1111+Inputs!$B$29*(1+$D1111)^4*Inputs!$B$19+Inputs!$B$30*(1+$E1111)^4*Inputs!$B$20+Inputs!$B$31*(1+$F1111)^4*Inputs!$B$21+Inputs!$B$22*(1+Inputs!$B$23)^4</f>
        <v>29780.719239437956</v>
      </c>
      <c r="V1111" s="35">
        <f>Inputs!$B$13/(Q1111*(1-$G1111))</f>
        <v>1.2956363640931685</v>
      </c>
      <c r="W1111" s="36">
        <f>Inputs!$B$13</f>
        <v>12660</v>
      </c>
      <c r="X1111" s="36">
        <f t="shared" si="173"/>
        <v>14428.284004620318</v>
      </c>
      <c r="Y1111" s="36">
        <f t="shared" si="174"/>
        <v>17009.331069397089</v>
      </c>
      <c r="Z1111" s="36">
        <f t="shared" si="175"/>
        <v>20750.507372910019</v>
      </c>
      <c r="AA1111" s="36">
        <f t="shared" si="176"/>
        <v>26141.401707114332</v>
      </c>
      <c r="AB1111" s="36">
        <f t="shared" si="177"/>
        <v>66816.46692260103</v>
      </c>
      <c r="AC1111" s="36">
        <f t="shared" si="178"/>
        <v>374531.40240114677</v>
      </c>
      <c r="AD1111" s="36">
        <f t="shared" si="179"/>
        <v>233649.96252434139</v>
      </c>
    </row>
    <row r="1112" spans="1:30" ht="14.25" customHeight="1" x14ac:dyDescent="0.25">
      <c r="A1112" s="16">
        <v>1096</v>
      </c>
      <c r="B1112" s="34">
        <v>0.38778859740380001</v>
      </c>
      <c r="C1112" s="34">
        <v>5.8416009201101397E-2</v>
      </c>
      <c r="D1112" s="34">
        <v>5.1710564126273E-2</v>
      </c>
      <c r="E1112" s="34">
        <v>2.41688711676907E-2</v>
      </c>
      <c r="F1112" s="34">
        <v>8.2542246755975008E-3</v>
      </c>
      <c r="G1112" s="34">
        <v>0.18408868941564499</v>
      </c>
      <c r="H1112" s="35">
        <v>1.04922584393324</v>
      </c>
      <c r="I1112" s="34">
        <v>9.3890938760264095E-2</v>
      </c>
      <c r="J1112" s="34">
        <v>1.9688385580132101E-2</v>
      </c>
      <c r="K1112" s="36">
        <f>Inputs!$B$12*(1+$B1112)^4</f>
        <v>222558.66611329178</v>
      </c>
      <c r="L1112" s="36">
        <f t="shared" si="170"/>
        <v>18725.750766614121</v>
      </c>
      <c r="M1112" s="36">
        <f t="shared" si="171"/>
        <v>222034.84878482469</v>
      </c>
      <c r="N1112" s="37">
        <f>M1112/Inputs!$B$6</f>
        <v>338.46775729394005</v>
      </c>
      <c r="O1112" s="38">
        <f>IF(N1112&gt;Inputs!$B$4,1,0)</f>
        <v>0</v>
      </c>
      <c r="P1112" s="34">
        <f t="shared" si="172"/>
        <v>7.4202553180131997E-2</v>
      </c>
      <c r="Q1112" s="36">
        <f>Inputs!$B$12*(1+$B1112)^0*$C1112+Inputs!$B$29*(1+$D1112)^0*Inputs!$B$19+Inputs!$B$30*(1+$E1112)^0*Inputs!$B$20+Inputs!$B$31*(1+$F1112)^0*Inputs!$B$21+Inputs!$B$22*(1+Inputs!$B$23)^0</f>
        <v>11527.004579493005</v>
      </c>
      <c r="R1112" s="36">
        <f>Inputs!$B$12*(1+$B1112)^1*$C1112+Inputs!$B$29*(1+$D1112)^1*Inputs!$B$19+Inputs!$B$30*(1+$E1112)^1*Inputs!$B$20+Inputs!$B$31*(1+$F1112)^1*Inputs!$B$21+Inputs!$B$22*(1+Inputs!$B$23)^1</f>
        <v>13085.693812975132</v>
      </c>
      <c r="S1112" s="36">
        <f>Inputs!$B$12*(1+$B1112)^2*$C1112+Inputs!$B$29*(1+$D1112)^2*Inputs!$B$19+Inputs!$B$30*(1+$E1112)^2*Inputs!$B$20+Inputs!$B$31*(1+$F1112)^2*Inputs!$B$21+Inputs!$B$22*(1+Inputs!$B$23)^2</f>
        <v>15179.983802288214</v>
      </c>
      <c r="T1112" s="36">
        <f>Inputs!$B$12*(1+$B1112)^3*$C1112+Inputs!$B$29*(1+$D1112)^3*Inputs!$B$19+Inputs!$B$30*(1+$E1112)^3*Inputs!$B$20+Inputs!$B$31*(1+$F1112)^3*Inputs!$B$21+Inputs!$B$22*(1+Inputs!$B$23)^3</f>
        <v>18014.700608049265</v>
      </c>
      <c r="U1112" s="36">
        <f>Inputs!$B$12*(1+$B1112)^4*$C1112+Inputs!$B$29*(1+$D1112)^4*Inputs!$B$19+Inputs!$B$30*(1+$E1112)^4*Inputs!$B$20+Inputs!$B$31*(1+$F1112)^4*Inputs!$B$21+Inputs!$B$22*(1+Inputs!$B$23)^4</f>
        <v>21873.954572601651</v>
      </c>
      <c r="V1112" s="35">
        <f>Inputs!$B$13/(Q1112*(1-$G1112))</f>
        <v>1.3460905841706654</v>
      </c>
      <c r="W1112" s="36">
        <f>Inputs!$B$13</f>
        <v>12660</v>
      </c>
      <c r="X1112" s="36">
        <f t="shared" si="173"/>
        <v>13579.504817771054</v>
      </c>
      <c r="Y1112" s="36">
        <f t="shared" si="174"/>
        <v>14833.620336712664</v>
      </c>
      <c r="Z1112" s="36">
        <f t="shared" si="175"/>
        <v>16512.798052847898</v>
      </c>
      <c r="AA1112" s="36">
        <f t="shared" si="176"/>
        <v>18725.750766614121</v>
      </c>
      <c r="AB1112" s="36">
        <f t="shared" si="177"/>
        <v>57742.348787508992</v>
      </c>
      <c r="AC1112" s="36">
        <f t="shared" si="178"/>
        <v>257328.48466321075</v>
      </c>
      <c r="AD1112" s="36">
        <f t="shared" si="179"/>
        <v>164292.4999973157</v>
      </c>
    </row>
    <row r="1113" spans="1:30" ht="14.25" customHeight="1" x14ac:dyDescent="0.25">
      <c r="A1113" s="16">
        <v>1097</v>
      </c>
      <c r="B1113" s="34">
        <v>0.21957258393765999</v>
      </c>
      <c r="C1113" s="34">
        <v>8.7270863468840901E-2</v>
      </c>
      <c r="D1113" s="34">
        <v>3.3424578359837497E-2</v>
      </c>
      <c r="E1113" s="34">
        <v>3.33085209429567E-2</v>
      </c>
      <c r="F1113" s="34">
        <v>2.0348296947387001E-2</v>
      </c>
      <c r="G1113" s="34">
        <v>0.21879870717792901</v>
      </c>
      <c r="H1113" s="35">
        <v>1.0364044385601101</v>
      </c>
      <c r="I1113" s="34">
        <v>0.100289895276598</v>
      </c>
      <c r="J1113" s="34">
        <v>2.9590254263353901E-2</v>
      </c>
      <c r="K1113" s="36">
        <f>Inputs!$B$12*(1+$B1113)^4</f>
        <v>132733.9020394015</v>
      </c>
      <c r="L1113" s="36">
        <f t="shared" si="170"/>
        <v>16606.584763073577</v>
      </c>
      <c r="M1113" s="36">
        <f t="shared" si="171"/>
        <v>204127.4580225416</v>
      </c>
      <c r="N1113" s="37">
        <f>M1113/Inputs!$B$6</f>
        <v>311.16990552216708</v>
      </c>
      <c r="O1113" s="38">
        <f>IF(N1113&gt;Inputs!$B$4,1,0)</f>
        <v>0</v>
      </c>
      <c r="P1113" s="34">
        <f t="shared" si="172"/>
        <v>7.0699641013244094E-2</v>
      </c>
      <c r="Q1113" s="36">
        <f>Inputs!$B$12*(1+$B1113)^0*$C1113+Inputs!$B$29*(1+$D1113)^0*Inputs!$B$19+Inputs!$B$30*(1+$E1113)^0*Inputs!$B$20+Inputs!$B$31*(1+$F1113)^0*Inputs!$B$21+Inputs!$B$22*(1+Inputs!$B$23)^0</f>
        <v>13258.295835557376</v>
      </c>
      <c r="R1113" s="36">
        <f>Inputs!$B$12*(1+$B1113)^1*$C1113+Inputs!$B$29*(1+$D1113)^1*Inputs!$B$19+Inputs!$B$30*(1+$E1113)^1*Inputs!$B$20+Inputs!$B$31*(1+$F1113)^1*Inputs!$B$21+Inputs!$B$22*(1+Inputs!$B$23)^1</f>
        <v>14624.739579950881</v>
      </c>
      <c r="S1113" s="36">
        <f>Inputs!$B$12*(1+$B1113)^2*$C1113+Inputs!$B$29*(1+$D1113)^2*Inputs!$B$19+Inputs!$B$30*(1+$E1113)^2*Inputs!$B$20+Inputs!$B$31*(1+$F1113)^2*Inputs!$B$21+Inputs!$B$22*(1+Inputs!$B$23)^2</f>
        <v>16249.903236598107</v>
      </c>
      <c r="T1113" s="36">
        <f>Inputs!$B$12*(1+$B1113)^3*$C1113+Inputs!$B$29*(1+$D1113)^3*Inputs!$B$19+Inputs!$B$30*(1+$E1113)^3*Inputs!$B$20+Inputs!$B$31*(1+$F1113)^3*Inputs!$B$21+Inputs!$B$22*(1+Inputs!$B$23)^3</f>
        <v>18189.409953578135</v>
      </c>
      <c r="U1113" s="36">
        <f>Inputs!$B$12*(1+$B1113)^4*$C1113+Inputs!$B$29*(1+$D1113)^4*Inputs!$B$19+Inputs!$B$30*(1+$E1113)^4*Inputs!$B$20+Inputs!$B$31*(1+$F1113)^4*Inputs!$B$21+Inputs!$B$22*(1+Inputs!$B$23)^4</f>
        <v>20511.060185076582</v>
      </c>
      <c r="V1113" s="35">
        <f>Inputs!$B$13/(Q1113*(1-$G1113))</f>
        <v>1.2223147345096088</v>
      </c>
      <c r="W1113" s="36">
        <f>Inputs!$B$13</f>
        <v>12660</v>
      </c>
      <c r="X1113" s="36">
        <f t="shared" si="173"/>
        <v>13433.78137011724</v>
      </c>
      <c r="Y1113" s="36">
        <f t="shared" si="174"/>
        <v>14336.593627052993</v>
      </c>
      <c r="Z1113" s="36">
        <f t="shared" si="175"/>
        <v>15387.310035439768</v>
      </c>
      <c r="AA1113" s="36">
        <f t="shared" si="176"/>
        <v>16606.584763073577</v>
      </c>
      <c r="AB1113" s="36">
        <f t="shared" si="177"/>
        <v>54161.765209020479</v>
      </c>
      <c r="AC1113" s="36">
        <f t="shared" si="178"/>
        <v>241839.66967322954</v>
      </c>
      <c r="AD1113" s="36">
        <f t="shared" si="179"/>
        <v>149965.69281352111</v>
      </c>
    </row>
    <row r="1114" spans="1:30" ht="14.25" customHeight="1" x14ac:dyDescent="0.25">
      <c r="A1114" s="16">
        <v>1098</v>
      </c>
      <c r="B1114" s="34">
        <v>0.32971875447820598</v>
      </c>
      <c r="C1114" s="34">
        <v>5.1240124321644501E-2</v>
      </c>
      <c r="D1114" s="34">
        <v>5.1152122732276303E-2</v>
      </c>
      <c r="E1114" s="34">
        <v>4.6828981475283499E-2</v>
      </c>
      <c r="F1114" s="34">
        <v>-5.9684212289594198E-3</v>
      </c>
      <c r="G1114" s="34">
        <v>0.207342882132069</v>
      </c>
      <c r="H1114" s="35">
        <v>1.1123813770039399</v>
      </c>
      <c r="I1114" s="34">
        <v>0.106952670514202</v>
      </c>
      <c r="J1114" s="34">
        <v>2.0455634443705299E-2</v>
      </c>
      <c r="K1114" s="36">
        <f>Inputs!$B$12*(1+$B1114)^4</f>
        <v>187581.68249452897</v>
      </c>
      <c r="L1114" s="36">
        <f t="shared" si="170"/>
        <v>16286.6879386685</v>
      </c>
      <c r="M1114" s="36">
        <f t="shared" si="171"/>
        <v>167969.06512508524</v>
      </c>
      <c r="N1114" s="37">
        <f>M1114/Inputs!$B$6</f>
        <v>256.05040415409337</v>
      </c>
      <c r="O1114" s="38">
        <f>IF(N1114&gt;Inputs!$B$4,1,0)</f>
        <v>0</v>
      </c>
      <c r="P1114" s="34">
        <f t="shared" si="172"/>
        <v>8.6497036070496705E-2</v>
      </c>
      <c r="Q1114" s="36">
        <f>Inputs!$B$12*(1+$B1114)^0*$C1114+Inputs!$B$29*(1+$D1114)^0*Inputs!$B$19+Inputs!$B$30*(1+$E1114)^0*Inputs!$B$20+Inputs!$B$31*(1+$F1114)^0*Inputs!$B$21+Inputs!$B$22*(1+Inputs!$B$23)^0</f>
        <v>11096.451486725593</v>
      </c>
      <c r="R1114" s="36">
        <f>Inputs!$B$12*(1+$B1114)^1*$C1114+Inputs!$B$29*(1+$D1114)^1*Inputs!$B$19+Inputs!$B$30*(1+$E1114)^1*Inputs!$B$20+Inputs!$B$31*(1+$F1114)^1*Inputs!$B$21+Inputs!$B$22*(1+Inputs!$B$23)^1</f>
        <v>12300.50282113134</v>
      </c>
      <c r="S1114" s="36">
        <f>Inputs!$B$12*(1+$B1114)^2*$C1114+Inputs!$B$29*(1+$D1114)^2*Inputs!$B$19+Inputs!$B$30*(1+$E1114)^2*Inputs!$B$20+Inputs!$B$31*(1+$F1114)^2*Inputs!$B$21+Inputs!$B$22*(1+Inputs!$B$23)^2</f>
        <v>13851.013920912266</v>
      </c>
      <c r="T1114" s="36">
        <f>Inputs!$B$12*(1+$B1114)^3*$C1114+Inputs!$B$29*(1+$D1114)^3*Inputs!$B$19+Inputs!$B$30*(1+$E1114)^3*Inputs!$B$20+Inputs!$B$31*(1+$F1114)^3*Inputs!$B$21+Inputs!$B$22*(1+Inputs!$B$23)^3</f>
        <v>15858.823774113729</v>
      </c>
      <c r="U1114" s="36">
        <f>Inputs!$B$12*(1+$B1114)^4*$C1114+Inputs!$B$29*(1+$D1114)^4*Inputs!$B$19+Inputs!$B$30*(1+$E1114)^4*Inputs!$B$20+Inputs!$B$31*(1+$F1114)^4*Inputs!$B$21+Inputs!$B$22*(1+Inputs!$B$23)^4</f>
        <v>18471.140077164415</v>
      </c>
      <c r="V1114" s="35">
        <f>Inputs!$B$13/(Q1114*(1-$G1114))</f>
        <v>1.4393427449636789</v>
      </c>
      <c r="W1114" s="36">
        <f>Inputs!$B$13</f>
        <v>12660</v>
      </c>
      <c r="X1114" s="36">
        <f t="shared" si="173"/>
        <v>13236.733550267141</v>
      </c>
      <c r="Y1114" s="36">
        <f t="shared" si="174"/>
        <v>14007.823244839012</v>
      </c>
      <c r="Z1114" s="36">
        <f t="shared" si="175"/>
        <v>15010.837879350187</v>
      </c>
      <c r="AA1114" s="36">
        <f t="shared" si="176"/>
        <v>16286.6879386685</v>
      </c>
      <c r="AB1114" s="36">
        <f t="shared" si="177"/>
        <v>52363.054310955835</v>
      </c>
      <c r="AC1114" s="36">
        <f t="shared" si="178"/>
        <v>192143.49101968214</v>
      </c>
      <c r="AD1114" s="36">
        <f t="shared" si="179"/>
        <v>115606.01081412942</v>
      </c>
    </row>
    <row r="1115" spans="1:30" ht="14.25" customHeight="1" x14ac:dyDescent="0.25">
      <c r="A1115" s="16">
        <v>1099</v>
      </c>
      <c r="B1115" s="34">
        <v>0.29636959901341797</v>
      </c>
      <c r="C1115" s="34">
        <v>7.9339505245785993E-2</v>
      </c>
      <c r="D1115" s="34">
        <v>2.72674034879954E-2</v>
      </c>
      <c r="E1115" s="34">
        <v>6.6169305119357993E-2</v>
      </c>
      <c r="F1115" s="34">
        <v>3.4335218569487298E-2</v>
      </c>
      <c r="G1115" s="34">
        <v>0.18594580566529201</v>
      </c>
      <c r="H1115" s="35">
        <v>1.1152436213188399</v>
      </c>
      <c r="I1115" s="34">
        <v>9.5207549531754504E-2</v>
      </c>
      <c r="J1115" s="34">
        <v>2.2516211636652302E-2</v>
      </c>
      <c r="K1115" s="36">
        <f>Inputs!$B$12*(1+$B1115)^4</f>
        <v>169459.76584685053</v>
      </c>
      <c r="L1115" s="36">
        <f t="shared" si="170"/>
        <v>20825.425621902545</v>
      </c>
      <c r="M1115" s="36">
        <f t="shared" si="171"/>
        <v>247083.83785041209</v>
      </c>
      <c r="N1115" s="37">
        <f>M1115/Inputs!$B$6</f>
        <v>376.65219184514041</v>
      </c>
      <c r="O1115" s="38">
        <f>IF(N1115&gt;Inputs!$B$4,1,0)</f>
        <v>0</v>
      </c>
      <c r="P1115" s="34">
        <f t="shared" si="172"/>
        <v>7.2691337895102209E-2</v>
      </c>
      <c r="Q1115" s="36">
        <f>Inputs!$B$12*(1+$B1115)^0*$C1115+Inputs!$B$29*(1+$D1115)^0*Inputs!$B$19+Inputs!$B$30*(1+$E1115)^0*Inputs!$B$20+Inputs!$B$31*(1+$F1115)^0*Inputs!$B$21+Inputs!$B$22*(1+Inputs!$B$23)^0</f>
        <v>12782.414342174081</v>
      </c>
      <c r="R1115" s="36">
        <f>Inputs!$B$12*(1+$B1115)^1*$C1115+Inputs!$B$29*(1+$D1115)^1*Inputs!$B$19+Inputs!$B$30*(1+$E1115)^1*Inputs!$B$20+Inputs!$B$31*(1+$F1115)^1*Inputs!$B$21+Inputs!$B$22*(1+Inputs!$B$23)^1</f>
        <v>14535.251060283823</v>
      </c>
      <c r="S1115" s="36">
        <f>Inputs!$B$12*(1+$B1115)^2*$C1115+Inputs!$B$29*(1+$D1115)^2*Inputs!$B$19+Inputs!$B$30*(1+$E1115)^2*Inputs!$B$20+Inputs!$B$31*(1+$F1115)^2*Inputs!$B$21+Inputs!$B$22*(1+Inputs!$B$23)^2</f>
        <v>16722.908720305288</v>
      </c>
      <c r="T1115" s="36">
        <f>Inputs!$B$12*(1+$B1115)^3*$C1115+Inputs!$B$29*(1+$D1115)^3*Inputs!$B$19+Inputs!$B$30*(1+$E1115)^3*Inputs!$B$20+Inputs!$B$31*(1+$F1115)^3*Inputs!$B$21+Inputs!$B$22*(1+Inputs!$B$23)^3</f>
        <v>19470.222130856484</v>
      </c>
      <c r="U1115" s="36">
        <f>Inputs!$B$12*(1+$B1115)^4*$C1115+Inputs!$B$29*(1+$D1115)^4*Inputs!$B$19+Inputs!$B$30*(1+$E1115)^4*Inputs!$B$20+Inputs!$B$31*(1+$F1115)^4*Inputs!$B$21+Inputs!$B$22*(1+Inputs!$B$23)^4</f>
        <v>22938.80660177653</v>
      </c>
      <c r="V1115" s="35">
        <f>Inputs!$B$13/(Q1115*(1-$G1115))</f>
        <v>1.2166551429517383</v>
      </c>
      <c r="W1115" s="36">
        <f>Inputs!$B$13</f>
        <v>12660</v>
      </c>
      <c r="X1115" s="36">
        <f t="shared" si="173"/>
        <v>14096.062686909485</v>
      </c>
      <c r="Y1115" s="36">
        <f t="shared" si="174"/>
        <v>15872.4816678807</v>
      </c>
      <c r="Z1115" s="36">
        <f t="shared" si="175"/>
        <v>18078.24467149932</v>
      </c>
      <c r="AA1115" s="36">
        <f t="shared" si="176"/>
        <v>20825.425621902545</v>
      </c>
      <c r="AB1115" s="36">
        <f t="shared" si="177"/>
        <v>61175.322743113698</v>
      </c>
      <c r="AC1115" s="36">
        <f t="shared" si="178"/>
        <v>292941.85427371855</v>
      </c>
      <c r="AD1115" s="36">
        <f t="shared" si="179"/>
        <v>185908.51510729839</v>
      </c>
    </row>
    <row r="1116" spans="1:30" ht="14.25" customHeight="1" x14ac:dyDescent="0.25">
      <c r="A1116" s="16">
        <v>1100</v>
      </c>
      <c r="B1116" s="34">
        <v>0.29322084777997398</v>
      </c>
      <c r="C1116" s="34">
        <v>6.7764327066824906E-2</v>
      </c>
      <c r="D1116" s="34">
        <v>2.7332345585025199E-2</v>
      </c>
      <c r="E1116" s="34">
        <v>5.5131262326386397E-2</v>
      </c>
      <c r="F1116" s="34">
        <v>3.12000375572421E-2</v>
      </c>
      <c r="G1116" s="34">
        <v>0.21457375075117999</v>
      </c>
      <c r="H1116" s="35">
        <v>1.0639877810652001</v>
      </c>
      <c r="I1116" s="34">
        <v>8.7738425392611799E-2</v>
      </c>
      <c r="J1116" s="34">
        <v>2.6359453740267599E-2</v>
      </c>
      <c r="K1116" s="36">
        <f>Inputs!$B$12*(1+$B1116)^4</f>
        <v>167819.35172179854</v>
      </c>
      <c r="L1116" s="36">
        <f t="shared" si="170"/>
        <v>17275.634446847806</v>
      </c>
      <c r="M1116" s="36">
        <f t="shared" si="171"/>
        <v>246669.95492840797</v>
      </c>
      <c r="N1116" s="37">
        <f>M1116/Inputs!$B$6</f>
        <v>376.02127275671944</v>
      </c>
      <c r="O1116" s="38">
        <f>IF(N1116&gt;Inputs!$B$4,1,0)</f>
        <v>0</v>
      </c>
      <c r="P1116" s="34">
        <f t="shared" si="172"/>
        <v>6.1378971652344197E-2</v>
      </c>
      <c r="Q1116" s="36">
        <f>Inputs!$B$12*(1+$B1116)^0*$C1116+Inputs!$B$29*(1+$D1116)^0*Inputs!$B$19+Inputs!$B$30*(1+$E1116)^0*Inputs!$B$20+Inputs!$B$31*(1+$F1116)^0*Inputs!$B$21+Inputs!$B$22*(1+Inputs!$B$23)^0</f>
        <v>12087.903651436416</v>
      </c>
      <c r="R1116" s="36">
        <f>Inputs!$B$12*(1+$B1116)^1*$C1116+Inputs!$B$29*(1+$D1116)^1*Inputs!$B$19+Inputs!$B$30*(1+$E1116)^1*Inputs!$B$20+Inputs!$B$31*(1+$F1116)^1*Inputs!$B$21+Inputs!$B$22*(1+Inputs!$B$23)^1</f>
        <v>13580.462628657031</v>
      </c>
      <c r="S1116" s="36">
        <f>Inputs!$B$12*(1+$B1116)^2*$C1116+Inputs!$B$29*(1+$D1116)^2*Inputs!$B$19+Inputs!$B$30*(1+$E1116)^2*Inputs!$B$20+Inputs!$B$31*(1+$F1116)^2*Inputs!$B$21+Inputs!$B$22*(1+Inputs!$B$23)^2</f>
        <v>15435.015425540867</v>
      </c>
      <c r="T1116" s="36">
        <f>Inputs!$B$12*(1+$B1116)^3*$C1116+Inputs!$B$29*(1+$D1116)^3*Inputs!$B$19+Inputs!$B$30*(1+$E1116)^3*Inputs!$B$20+Inputs!$B$31*(1+$F1116)^3*Inputs!$B$21+Inputs!$B$22*(1+Inputs!$B$23)^3</f>
        <v>17754.628094258791</v>
      </c>
      <c r="U1116" s="36">
        <f>Inputs!$B$12*(1+$B1116)^4*$C1116+Inputs!$B$29*(1+$D1116)^4*Inputs!$B$19+Inputs!$B$30*(1+$E1116)^4*Inputs!$B$20+Inputs!$B$31*(1+$F1116)^4*Inputs!$B$21+Inputs!$B$22*(1+Inputs!$B$23)^4</f>
        <v>20672.450172452307</v>
      </c>
      <c r="V1116" s="35">
        <f>Inputs!$B$13/(Q1116*(1-$G1116))</f>
        <v>1.3334517463441444</v>
      </c>
      <c r="W1116" s="36">
        <f>Inputs!$B$13</f>
        <v>12660</v>
      </c>
      <c r="X1116" s="36">
        <f t="shared" si="173"/>
        <v>13504.642712906811</v>
      </c>
      <c r="Y1116" s="36">
        <f t="shared" si="174"/>
        <v>14532.159137883214</v>
      </c>
      <c r="Z1116" s="36">
        <f t="shared" si="175"/>
        <v>15776.672864002583</v>
      </c>
      <c r="AA1116" s="36">
        <f t="shared" si="176"/>
        <v>17275.634446847806</v>
      </c>
      <c r="AB1116" s="36">
        <f t="shared" si="177"/>
        <v>56959.383834056578</v>
      </c>
      <c r="AC1116" s="36">
        <f t="shared" si="178"/>
        <v>288877.61160798266</v>
      </c>
      <c r="AD1116" s="36">
        <f t="shared" si="179"/>
        <v>189710.57109435138</v>
      </c>
    </row>
    <row r="1117" spans="1:30" ht="14.25" customHeight="1" x14ac:dyDescent="0.25">
      <c r="A1117" s="16">
        <v>1101</v>
      </c>
      <c r="B1117" s="34">
        <v>0.26287508482601701</v>
      </c>
      <c r="C1117" s="34">
        <v>7.9590665230071897E-2</v>
      </c>
      <c r="D1117" s="34">
        <v>1.38292457113245E-2</v>
      </c>
      <c r="E1117" s="34">
        <v>5.3316474567306503E-2</v>
      </c>
      <c r="F1117" s="34">
        <v>2.6604213696251201E-2</v>
      </c>
      <c r="G1117" s="34">
        <v>0.20253276844090601</v>
      </c>
      <c r="H1117" s="35">
        <v>1.0842226045219701</v>
      </c>
      <c r="I1117" s="34">
        <v>0.102472340424236</v>
      </c>
      <c r="J1117" s="34">
        <v>2.34167287897919E-2</v>
      </c>
      <c r="K1117" s="36">
        <f>Inputs!$B$12*(1+$B1117)^4</f>
        <v>152613.45733603367</v>
      </c>
      <c r="L1117" s="36">
        <f t="shared" si="170"/>
        <v>18283.301117758772</v>
      </c>
      <c r="M1117" s="36">
        <f t="shared" si="171"/>
        <v>201566.76505138856</v>
      </c>
      <c r="N1117" s="37">
        <f>M1117/Inputs!$B$6</f>
        <v>307.2664101393118</v>
      </c>
      <c r="O1117" s="38">
        <f>IF(N1117&gt;Inputs!$B$4,1,0)</f>
        <v>0</v>
      </c>
      <c r="P1117" s="34">
        <f t="shared" si="172"/>
        <v>7.9055611634444106E-2</v>
      </c>
      <c r="Q1117" s="36">
        <f>Inputs!$B$12*(1+$B1117)^0*$C1117+Inputs!$B$29*(1+$D1117)^0*Inputs!$B$19+Inputs!$B$30*(1+$E1117)^0*Inputs!$B$20+Inputs!$B$31*(1+$F1117)^0*Inputs!$B$21+Inputs!$B$22*(1+Inputs!$B$23)^0</f>
        <v>12797.483941231236</v>
      </c>
      <c r="R1117" s="36">
        <f>Inputs!$B$12*(1+$B1117)^1*$C1117+Inputs!$B$29*(1+$D1117)^1*Inputs!$B$19+Inputs!$B$30*(1+$E1117)^1*Inputs!$B$20+Inputs!$B$31*(1+$F1117)^1*Inputs!$B$21+Inputs!$B$22*(1+Inputs!$B$23)^1</f>
        <v>14283.351817203591</v>
      </c>
      <c r="S1117" s="36">
        <f>Inputs!$B$12*(1+$B1117)^2*$C1117+Inputs!$B$29*(1+$D1117)^2*Inputs!$B$19+Inputs!$B$30*(1+$E1117)^2*Inputs!$B$20+Inputs!$B$31*(1+$F1117)^2*Inputs!$B$21+Inputs!$B$22*(1+Inputs!$B$23)^2</f>
        <v>16108.109389387471</v>
      </c>
      <c r="T1117" s="36">
        <f>Inputs!$B$12*(1+$B1117)^3*$C1117+Inputs!$B$29*(1+$D1117)^3*Inputs!$B$19+Inputs!$B$30*(1+$E1117)^3*Inputs!$B$20+Inputs!$B$31*(1+$F1117)^3*Inputs!$B$21+Inputs!$B$22*(1+Inputs!$B$23)^3</f>
        <v>18358.917161164543</v>
      </c>
      <c r="U1117" s="36">
        <f>Inputs!$B$12*(1+$B1117)^4*$C1117+Inputs!$B$29*(1+$D1117)^4*Inputs!$B$19+Inputs!$B$30*(1+$E1117)^4*Inputs!$B$20+Inputs!$B$31*(1+$F1117)^4*Inputs!$B$21+Inputs!$B$22*(1+Inputs!$B$23)^4</f>
        <v>21145.7604422113</v>
      </c>
      <c r="V1117" s="35">
        <f>Inputs!$B$13/(Q1117*(1-$G1117))</f>
        <v>1.2404985637193136</v>
      </c>
      <c r="W1117" s="36">
        <f>Inputs!$B$13</f>
        <v>12660</v>
      </c>
      <c r="X1117" s="36">
        <f t="shared" si="173"/>
        <v>13684.889606187646</v>
      </c>
      <c r="Y1117" s="36">
        <f t="shared" si="174"/>
        <v>14931.32303488811</v>
      </c>
      <c r="Z1117" s="36">
        <f t="shared" si="175"/>
        <v>16445.702054598351</v>
      </c>
      <c r="AA1117" s="36">
        <f t="shared" si="176"/>
        <v>18283.301117758772</v>
      </c>
      <c r="AB1117" s="36">
        <f t="shared" si="177"/>
        <v>56243.245099372463</v>
      </c>
      <c r="AC1117" s="36">
        <f t="shared" si="178"/>
        <v>236687.00848129237</v>
      </c>
      <c r="AD1117" s="36">
        <f t="shared" si="179"/>
        <v>145323.5199520161</v>
      </c>
    </row>
    <row r="1118" spans="1:30" ht="14.25" customHeight="1" x14ac:dyDescent="0.25">
      <c r="A1118" s="16">
        <v>1102</v>
      </c>
      <c r="B1118" s="34">
        <v>0.32156971219828501</v>
      </c>
      <c r="C1118" s="34">
        <v>8.6261254198440704E-2</v>
      </c>
      <c r="D1118" s="34">
        <v>7.9877708404526397E-3</v>
      </c>
      <c r="E1118" s="34">
        <v>3.6334158873432901E-2</v>
      </c>
      <c r="F1118" s="34">
        <v>2.6824915494558201E-2</v>
      </c>
      <c r="G1118" s="34">
        <v>0.179729581665729</v>
      </c>
      <c r="H1118" s="35">
        <v>1.04432113194647</v>
      </c>
      <c r="I1118" s="34">
        <v>9.3285202910007206E-2</v>
      </c>
      <c r="J1118" s="34">
        <v>2.5101045136055801E-2</v>
      </c>
      <c r="K1118" s="36">
        <f>Inputs!$B$12*(1+$B1118)^4</f>
        <v>183025.48147996463</v>
      </c>
      <c r="L1118" s="36">
        <f t="shared" si="170"/>
        <v>21002.177412198249</v>
      </c>
      <c r="M1118" s="36">
        <f t="shared" si="171"/>
        <v>263667.69812136044</v>
      </c>
      <c r="N1118" s="37">
        <f>M1118/Inputs!$B$6</f>
        <v>401.9324666484153</v>
      </c>
      <c r="O1118" s="38">
        <f>IF(N1118&gt;Inputs!$B$4,1,0)</f>
        <v>1</v>
      </c>
      <c r="P1118" s="34">
        <f t="shared" si="172"/>
        <v>6.8184157773951398E-2</v>
      </c>
      <c r="Q1118" s="36">
        <f>Inputs!$B$12*(1+$B1118)^0*$C1118+Inputs!$B$29*(1+$D1118)^0*Inputs!$B$19+Inputs!$B$30*(1+$E1118)^0*Inputs!$B$20+Inputs!$B$31*(1+$F1118)^0*Inputs!$B$21+Inputs!$B$22*(1+Inputs!$B$23)^0</f>
        <v>13197.719279333363</v>
      </c>
      <c r="R1118" s="36">
        <f>Inputs!$B$12*(1+$B1118)^1*$C1118+Inputs!$B$29*(1+$D1118)^1*Inputs!$B$19+Inputs!$B$30*(1+$E1118)^1*Inputs!$B$20+Inputs!$B$31*(1+$F1118)^1*Inputs!$B$21+Inputs!$B$22*(1+Inputs!$B$23)^1</f>
        <v>15031.678579358224</v>
      </c>
      <c r="S1118" s="36">
        <f>Inputs!$B$12*(1+$B1118)^2*$C1118+Inputs!$B$29*(1+$D1118)^2*Inputs!$B$19+Inputs!$B$30*(1+$E1118)^2*Inputs!$B$20+Inputs!$B$31*(1+$F1118)^2*Inputs!$B$21+Inputs!$B$22*(1+Inputs!$B$23)^2</f>
        <v>17405.54125145006</v>
      </c>
      <c r="T1118" s="36">
        <f>Inputs!$B$12*(1+$B1118)^3*$C1118+Inputs!$B$29*(1+$D1118)^3*Inputs!$B$19+Inputs!$B$30*(1+$E1118)^3*Inputs!$B$20+Inputs!$B$31*(1+$F1118)^3*Inputs!$B$21+Inputs!$B$22*(1+Inputs!$B$23)^3</f>
        <v>20491.558981342139</v>
      </c>
      <c r="U1118" s="36">
        <f>Inputs!$B$12*(1+$B1118)^4*$C1118+Inputs!$B$29*(1+$D1118)^4*Inputs!$B$19+Inputs!$B$30*(1+$E1118)^4*Inputs!$B$20+Inputs!$B$31*(1+$F1118)^4*Inputs!$B$21+Inputs!$B$22*(1+Inputs!$B$23)^4</f>
        <v>24517.331937519215</v>
      </c>
      <c r="V1118" s="35">
        <f>Inputs!$B$13/(Q1118*(1-$G1118))</f>
        <v>1.1694395284857755</v>
      </c>
      <c r="W1118" s="36">
        <f>Inputs!$B$13</f>
        <v>12660</v>
      </c>
      <c r="X1118" s="36">
        <f t="shared" si="173"/>
        <v>14033.5589082198</v>
      </c>
      <c r="Y1118" s="36">
        <f t="shared" si="174"/>
        <v>15803.207862759016</v>
      </c>
      <c r="Z1118" s="36">
        <f t="shared" si="175"/>
        <v>18079.363592555146</v>
      </c>
      <c r="AA1118" s="36">
        <f t="shared" si="176"/>
        <v>21002.177412198249</v>
      </c>
      <c r="AB1118" s="36">
        <f t="shared" si="177"/>
        <v>61514.708790307006</v>
      </c>
      <c r="AC1118" s="36">
        <f t="shared" si="178"/>
        <v>315753.02413726097</v>
      </c>
      <c r="AD1118" s="36">
        <f t="shared" si="179"/>
        <v>202152.98933105345</v>
      </c>
    </row>
    <row r="1119" spans="1:30" ht="14.25" customHeight="1" x14ac:dyDescent="0.25">
      <c r="A1119" s="16">
        <v>1103</v>
      </c>
      <c r="B1119" s="34">
        <v>0.42455455016309201</v>
      </c>
      <c r="C1119" s="34">
        <v>6.4433204359548704E-2</v>
      </c>
      <c r="D1119" s="34">
        <v>2.0978745735676398E-2</v>
      </c>
      <c r="E1119" s="34">
        <v>2.5316184169950198E-2</v>
      </c>
      <c r="F1119" s="34">
        <v>1.2760003862225E-2</v>
      </c>
      <c r="G1119" s="34">
        <v>0.19976160301402801</v>
      </c>
      <c r="H1119" s="35">
        <v>0.99912975739240095</v>
      </c>
      <c r="I1119" s="34">
        <v>9.1095418035987502E-2</v>
      </c>
      <c r="J1119" s="34">
        <v>2.5716728071187599E-2</v>
      </c>
      <c r="K1119" s="36">
        <f>Inputs!$B$12*(1+$B1119)^4</f>
        <v>247097.0652426421</v>
      </c>
      <c r="L1119" s="36">
        <f t="shared" si="170"/>
        <v>19540.080210152351</v>
      </c>
      <c r="M1119" s="36">
        <f t="shared" si="171"/>
        <v>257453.54493226975</v>
      </c>
      <c r="N1119" s="37">
        <f>M1119/Inputs!$B$6</f>
        <v>392.45967215285026</v>
      </c>
      <c r="O1119" s="38">
        <f>IF(N1119&gt;Inputs!$B$4,1,0)</f>
        <v>0</v>
      </c>
      <c r="P1119" s="34">
        <f t="shared" si="172"/>
        <v>6.5378689964799896E-2</v>
      </c>
      <c r="Q1119" s="36">
        <f>Inputs!$B$12*(1+$B1119)^0*$C1119+Inputs!$B$29*(1+$D1119)^0*Inputs!$B$19+Inputs!$B$30*(1+$E1119)^0*Inputs!$B$20+Inputs!$B$31*(1+$F1119)^0*Inputs!$B$21+Inputs!$B$22*(1+Inputs!$B$23)^0</f>
        <v>11888.036288999843</v>
      </c>
      <c r="R1119" s="36">
        <f>Inputs!$B$12*(1+$B1119)^1*$C1119+Inputs!$B$29*(1+$D1119)^1*Inputs!$B$19+Inputs!$B$30*(1+$E1119)^1*Inputs!$B$20+Inputs!$B$31*(1+$F1119)^1*Inputs!$B$21+Inputs!$B$22*(1+Inputs!$B$23)^1</f>
        <v>13650.702215770987</v>
      </c>
      <c r="S1119" s="36">
        <f>Inputs!$B$12*(1+$B1119)^2*$C1119+Inputs!$B$29*(1+$D1119)^2*Inputs!$B$19+Inputs!$B$30*(1+$E1119)^2*Inputs!$B$20+Inputs!$B$31*(1+$F1119)^2*Inputs!$B$21+Inputs!$B$22*(1+Inputs!$B$23)^2</f>
        <v>16111.925469593076</v>
      </c>
      <c r="T1119" s="36">
        <f>Inputs!$B$12*(1+$B1119)^3*$C1119+Inputs!$B$29*(1+$D1119)^3*Inputs!$B$19+Inputs!$B$30*(1+$E1119)^3*Inputs!$B$20+Inputs!$B$31*(1+$F1119)^3*Inputs!$B$21+Inputs!$B$22*(1+Inputs!$B$23)^3</f>
        <v>19567.567638615779</v>
      </c>
      <c r="U1119" s="36">
        <f>Inputs!$B$12*(1+$B1119)^4*$C1119+Inputs!$B$29*(1+$D1119)^4*Inputs!$B$19+Inputs!$B$30*(1+$E1119)^4*Inputs!$B$20+Inputs!$B$31*(1+$F1119)^4*Inputs!$B$21+Inputs!$B$22*(1+Inputs!$B$23)^4</f>
        <v>24439.091782140022</v>
      </c>
      <c r="V1119" s="35">
        <f>Inputs!$B$13/(Q1119*(1-$G1119))</f>
        <v>1.3307736643712202</v>
      </c>
      <c r="W1119" s="36">
        <f>Inputs!$B$13</f>
        <v>12660</v>
      </c>
      <c r="X1119" s="36">
        <f t="shared" si="173"/>
        <v>13631.422466373469</v>
      </c>
      <c r="Y1119" s="36">
        <f t="shared" si="174"/>
        <v>15020.166732799704</v>
      </c>
      <c r="Z1119" s="36">
        <f t="shared" si="175"/>
        <v>16943.371759168811</v>
      </c>
      <c r="AA1119" s="36">
        <f t="shared" si="176"/>
        <v>19540.080210152351</v>
      </c>
      <c r="AB1119" s="36">
        <f t="shared" si="177"/>
        <v>59207.785470466282</v>
      </c>
      <c r="AC1119" s="36">
        <f t="shared" si="178"/>
        <v>306561.46750871011</v>
      </c>
      <c r="AD1119" s="36">
        <f t="shared" si="179"/>
        <v>198245.75946180348</v>
      </c>
    </row>
    <row r="1120" spans="1:30" ht="14.25" customHeight="1" x14ac:dyDescent="0.25">
      <c r="A1120" s="16">
        <v>1104</v>
      </c>
      <c r="B1120" s="34">
        <v>0.270799574924183</v>
      </c>
      <c r="C1120" s="34">
        <v>8.8714007133695594E-2</v>
      </c>
      <c r="D1120" s="34">
        <v>2.9336523017939001E-2</v>
      </c>
      <c r="E1120" s="34">
        <v>6.2605470317847203E-2</v>
      </c>
      <c r="F1120" s="34">
        <v>1.23370687130595E-2</v>
      </c>
      <c r="G1120" s="34">
        <v>0.18554113514724499</v>
      </c>
      <c r="H1120" s="35">
        <v>0.94742490434024296</v>
      </c>
      <c r="I1120" s="34">
        <v>0.10326980633801899</v>
      </c>
      <c r="J1120" s="34">
        <v>2.2197525090119598E-2</v>
      </c>
      <c r="K1120" s="36">
        <f>Inputs!$B$12*(1+$B1120)^4</f>
        <v>156480.23653685147</v>
      </c>
      <c r="L1120" s="36">
        <f t="shared" si="170"/>
        <v>17698.973560285813</v>
      </c>
      <c r="M1120" s="36">
        <f t="shared" si="171"/>
        <v>191799.50553588374</v>
      </c>
      <c r="N1120" s="37">
        <f>M1120/Inputs!$B$6</f>
        <v>292.37729502421303</v>
      </c>
      <c r="O1120" s="38">
        <f>IF(N1120&gt;Inputs!$B$4,1,0)</f>
        <v>0</v>
      </c>
      <c r="P1120" s="34">
        <f t="shared" si="172"/>
        <v>8.1072281247899391E-2</v>
      </c>
      <c r="Q1120" s="36">
        <f>Inputs!$B$12*(1+$B1120)^0*$C1120+Inputs!$B$29*(1+$D1120)^0*Inputs!$B$19+Inputs!$B$30*(1+$E1120)^0*Inputs!$B$20+Inputs!$B$31*(1+$F1120)^0*Inputs!$B$21+Inputs!$B$22*(1+Inputs!$B$23)^0</f>
        <v>13344.884455448657</v>
      </c>
      <c r="R1120" s="36">
        <f>Inputs!$B$12*(1+$B1120)^1*$C1120+Inputs!$B$29*(1+$D1120)^1*Inputs!$B$19+Inputs!$B$30*(1+$E1120)^1*Inputs!$B$20+Inputs!$B$31*(1+$F1120)^1*Inputs!$B$21+Inputs!$B$22*(1+Inputs!$B$23)^1</f>
        <v>15026.918452168709</v>
      </c>
      <c r="S1120" s="36">
        <f>Inputs!$B$12*(1+$B1120)^2*$C1120+Inputs!$B$29*(1+$D1120)^2*Inputs!$B$19+Inputs!$B$30*(1+$E1120)^2*Inputs!$B$20+Inputs!$B$31*(1+$F1120)^2*Inputs!$B$21+Inputs!$B$22*(1+Inputs!$B$23)^2</f>
        <v>17110.584131208168</v>
      </c>
      <c r="T1120" s="36">
        <f>Inputs!$B$12*(1+$B1120)^3*$C1120+Inputs!$B$29*(1+$D1120)^3*Inputs!$B$19+Inputs!$B$30*(1+$E1120)^3*Inputs!$B$20+Inputs!$B$31*(1+$F1120)^3*Inputs!$B$21+Inputs!$B$22*(1+Inputs!$B$23)^3</f>
        <v>19702.230148183706</v>
      </c>
      <c r="U1120" s="36">
        <f>Inputs!$B$12*(1+$B1120)^4*$C1120+Inputs!$B$29*(1+$D1120)^4*Inputs!$B$19+Inputs!$B$30*(1+$E1120)^4*Inputs!$B$20+Inputs!$B$31*(1+$F1120)^4*Inputs!$B$21+Inputs!$B$22*(1+Inputs!$B$23)^4</f>
        <v>22936.868739123292</v>
      </c>
      <c r="V1120" s="35">
        <f>Inputs!$B$13/(Q1120*(1-$G1120))</f>
        <v>1.1647956313961814</v>
      </c>
      <c r="W1120" s="36">
        <f>Inputs!$B$13</f>
        <v>12660</v>
      </c>
      <c r="X1120" s="36">
        <f t="shared" si="173"/>
        <v>13590.619271819121</v>
      </c>
      <c r="Y1120" s="36">
        <f t="shared" si="174"/>
        <v>14717.812154803654</v>
      </c>
      <c r="Z1120" s="36">
        <f t="shared" si="175"/>
        <v>16075.019847725098</v>
      </c>
      <c r="AA1120" s="36">
        <f t="shared" si="176"/>
        <v>17698.973560285813</v>
      </c>
      <c r="AB1120" s="36">
        <f t="shared" si="177"/>
        <v>55277.755117648077</v>
      </c>
      <c r="AC1120" s="36">
        <f t="shared" si="178"/>
        <v>223156.9988099772</v>
      </c>
      <c r="AD1120" s="36">
        <f t="shared" si="179"/>
        <v>136521.75041823566</v>
      </c>
    </row>
    <row r="1121" spans="1:30" ht="14.25" customHeight="1" x14ac:dyDescent="0.25">
      <c r="A1121" s="16">
        <v>1105</v>
      </c>
      <c r="B1121" s="34">
        <v>0.37550572556607598</v>
      </c>
      <c r="C1121" s="34">
        <v>6.63404739888728E-2</v>
      </c>
      <c r="D1121" s="34">
        <v>3.0231363879969199E-2</v>
      </c>
      <c r="E1121" s="34">
        <v>4.2615375005847098E-2</v>
      </c>
      <c r="F1121" s="34">
        <v>2.35720743009009E-2</v>
      </c>
      <c r="G1121" s="34">
        <v>0.18706338274885501</v>
      </c>
      <c r="H1121" s="35">
        <v>1.0751670804717099</v>
      </c>
      <c r="I1121" s="34">
        <v>9.2624462328407403E-2</v>
      </c>
      <c r="J1121" s="34">
        <v>2.5352220830454599E-2</v>
      </c>
      <c r="K1121" s="36">
        <f>Inputs!$B$12*(1+$B1121)^4</f>
        <v>214783.4728971727</v>
      </c>
      <c r="L1121" s="36">
        <f t="shared" si="170"/>
        <v>20362.071959726931</v>
      </c>
      <c r="M1121" s="36">
        <f t="shared" si="171"/>
        <v>259791.1797871248</v>
      </c>
      <c r="N1121" s="37">
        <f>M1121/Inputs!$B$6</f>
        <v>396.02313991939758</v>
      </c>
      <c r="O1121" s="38">
        <f>IF(N1121&gt;Inputs!$B$4,1,0)</f>
        <v>1</v>
      </c>
      <c r="P1121" s="34">
        <f t="shared" si="172"/>
        <v>6.7272241497952801E-2</v>
      </c>
      <c r="Q1121" s="36">
        <f>Inputs!$B$12*(1+$B1121)^0*$C1121+Inputs!$B$29*(1+$D1121)^0*Inputs!$B$19+Inputs!$B$30*(1+$E1121)^0*Inputs!$B$20+Inputs!$B$31*(1+$F1121)^0*Inputs!$B$21+Inputs!$B$22*(1+Inputs!$B$23)^0</f>
        <v>12002.472466759289</v>
      </c>
      <c r="R1121" s="36">
        <f>Inputs!$B$12*(1+$B1121)^1*$C1121+Inputs!$B$29*(1+$D1121)^1*Inputs!$B$19+Inputs!$B$30*(1+$E1121)^1*Inputs!$B$20+Inputs!$B$31*(1+$F1121)^1*Inputs!$B$21+Inputs!$B$22*(1+Inputs!$B$23)^1</f>
        <v>13741.230468738933</v>
      </c>
      <c r="S1121" s="36">
        <f>Inputs!$B$12*(1+$B1121)^2*$C1121+Inputs!$B$29*(1+$D1121)^2*Inputs!$B$19+Inputs!$B$30*(1+$E1121)^2*Inputs!$B$20+Inputs!$B$31*(1+$F1121)^2*Inputs!$B$21+Inputs!$B$22*(1+Inputs!$B$23)^2</f>
        <v>16049.258364260197</v>
      </c>
      <c r="T1121" s="36">
        <f>Inputs!$B$12*(1+$B1121)^3*$C1121+Inputs!$B$29*(1+$D1121)^3*Inputs!$B$19+Inputs!$B$30*(1+$E1121)^3*Inputs!$B$20+Inputs!$B$31*(1+$F1121)^3*Inputs!$B$21+Inputs!$B$22*(1+Inputs!$B$23)^3</f>
        <v>19137.594373815555</v>
      </c>
      <c r="U1121" s="36">
        <f>Inputs!$B$12*(1+$B1121)^4*$C1121+Inputs!$B$29*(1+$D1121)^4*Inputs!$B$19+Inputs!$B$30*(1+$E1121)^4*Inputs!$B$20+Inputs!$B$31*(1+$F1121)^4*Inputs!$B$21+Inputs!$B$22*(1+Inputs!$B$23)^4</f>
        <v>23296.427288015595</v>
      </c>
      <c r="V1121" s="35">
        <f>Inputs!$B$13/(Q1121*(1-$G1121))</f>
        <v>1.2974968175358768</v>
      </c>
      <c r="W1121" s="36">
        <f>Inputs!$B$13</f>
        <v>12660</v>
      </c>
      <c r="X1121" s="36">
        <f t="shared" si="173"/>
        <v>13873.114369304911</v>
      </c>
      <c r="Y1121" s="36">
        <f t="shared" si="174"/>
        <v>15478.108296127066</v>
      </c>
      <c r="Z1121" s="36">
        <f t="shared" si="175"/>
        <v>17591.806581692417</v>
      </c>
      <c r="AA1121" s="36">
        <f t="shared" si="176"/>
        <v>20362.071959726931</v>
      </c>
      <c r="AB1121" s="36">
        <f t="shared" si="177"/>
        <v>60492.442035135915</v>
      </c>
      <c r="AC1121" s="36">
        <f t="shared" si="178"/>
        <v>310355.28532598238</v>
      </c>
      <c r="AD1121" s="36">
        <f t="shared" si="179"/>
        <v>199298.73775198887</v>
      </c>
    </row>
    <row r="1122" spans="1:30" ht="14.25" customHeight="1" x14ac:dyDescent="0.25">
      <c r="A1122" s="16">
        <v>1106</v>
      </c>
      <c r="B1122" s="34">
        <v>0.39460369022439601</v>
      </c>
      <c r="C1122" s="34">
        <v>8.5783124795075397E-2</v>
      </c>
      <c r="D1122" s="34">
        <v>1.9789787445411801E-2</v>
      </c>
      <c r="E1122" s="34">
        <v>2.45283439190064E-2</v>
      </c>
      <c r="F1122" s="34">
        <v>4.3893147837673202E-3</v>
      </c>
      <c r="G1122" s="34">
        <v>0.18621055013902699</v>
      </c>
      <c r="H1122" s="35">
        <v>1.07799420697827</v>
      </c>
      <c r="I1122" s="34">
        <v>9.7833734525568594E-2</v>
      </c>
      <c r="J1122" s="34">
        <v>3.1517586953293597E-2</v>
      </c>
      <c r="K1122" s="36">
        <f>Inputs!$B$12*(1+$B1122)^4</f>
        <v>226962.70066987438</v>
      </c>
      <c r="L1122" s="36">
        <f t="shared" si="170"/>
        <v>24394.146539829759</v>
      </c>
      <c r="M1122" s="36">
        <f t="shared" si="171"/>
        <v>303061.07557341701</v>
      </c>
      <c r="N1122" s="37">
        <f>M1122/Inputs!$B$6</f>
        <v>461.98334691069664</v>
      </c>
      <c r="O1122" s="38">
        <f>IF(N1122&gt;Inputs!$B$4,1,0)</f>
        <v>1</v>
      </c>
      <c r="P1122" s="34">
        <f t="shared" si="172"/>
        <v>6.6316147572274997E-2</v>
      </c>
      <c r="Q1122" s="36">
        <f>Inputs!$B$12*(1+$B1122)^0*$C1122+Inputs!$B$29*(1+$D1122)^0*Inputs!$B$19+Inputs!$B$30*(1+$E1122)^0*Inputs!$B$20+Inputs!$B$31*(1+$F1122)^0*Inputs!$B$21+Inputs!$B$22*(1+Inputs!$B$23)^0</f>
        <v>13169.031515131446</v>
      </c>
      <c r="R1122" s="36">
        <f>Inputs!$B$12*(1+$B1122)^1*$C1122+Inputs!$B$29*(1+$D1122)^1*Inputs!$B$19+Inputs!$B$30*(1+$E1122)^1*Inputs!$B$20+Inputs!$B$31*(1+$F1122)^1*Inputs!$B$21+Inputs!$B$22*(1+Inputs!$B$23)^1</f>
        <v>15277.716960038677</v>
      </c>
      <c r="S1122" s="36">
        <f>Inputs!$B$12*(1+$B1122)^2*$C1122+Inputs!$B$29*(1+$D1122)^2*Inputs!$B$19+Inputs!$B$30*(1+$E1122)^2*Inputs!$B$20+Inputs!$B$31*(1+$F1122)^2*Inputs!$B$21+Inputs!$B$22*(1+Inputs!$B$23)^2</f>
        <v>18188.669674311444</v>
      </c>
      <c r="T1122" s="36">
        <f>Inputs!$B$12*(1+$B1122)^3*$C1122+Inputs!$B$29*(1+$D1122)^3*Inputs!$B$19+Inputs!$B$30*(1+$E1122)^3*Inputs!$B$20+Inputs!$B$31*(1+$F1122)^3*Inputs!$B$21+Inputs!$B$22*(1+Inputs!$B$23)^3</f>
        <v>22218.144924925589</v>
      </c>
      <c r="U1122" s="36">
        <f>Inputs!$B$12*(1+$B1122)^4*$C1122+Inputs!$B$29*(1+$D1122)^4*Inputs!$B$19+Inputs!$B$30*(1+$E1122)^4*Inputs!$B$20+Inputs!$B$31*(1+$F1122)^4*Inputs!$B$21+Inputs!$B$22*(1+Inputs!$B$23)^4</f>
        <v>27807.192674813006</v>
      </c>
      <c r="V1122" s="35">
        <f>Inputs!$B$13/(Q1122*(1-$G1122))</f>
        <v>1.1813206982476427</v>
      </c>
      <c r="W1122" s="36">
        <f>Inputs!$B$13</f>
        <v>12660</v>
      </c>
      <c r="X1122" s="36">
        <f t="shared" si="173"/>
        <v>14366.016435407522</v>
      </c>
      <c r="Y1122" s="36">
        <f t="shared" si="174"/>
        <v>16720.904361470108</v>
      </c>
      <c r="Z1122" s="36">
        <f t="shared" si="175"/>
        <v>19958.155544022884</v>
      </c>
      <c r="AA1122" s="36">
        <f t="shared" si="176"/>
        <v>24394.146539829759</v>
      </c>
      <c r="AB1122" s="36">
        <f t="shared" si="177"/>
        <v>65125.097012307291</v>
      </c>
      <c r="AC1122" s="36">
        <f t="shared" si="178"/>
        <v>379439.88147270185</v>
      </c>
      <c r="AD1122" s="36">
        <f t="shared" si="179"/>
        <v>237935.97856110975</v>
      </c>
    </row>
    <row r="1123" spans="1:30" ht="14.25" customHeight="1" x14ac:dyDescent="0.25">
      <c r="A1123" s="16">
        <v>1107</v>
      </c>
      <c r="B1123" s="34">
        <v>0.444875320523276</v>
      </c>
      <c r="C1123" s="34">
        <v>9.4151209100198793E-2</v>
      </c>
      <c r="D1123" s="34">
        <v>3.36001934550757E-2</v>
      </c>
      <c r="E1123" s="34">
        <v>4.3915549669256503E-2</v>
      </c>
      <c r="F1123" s="34">
        <v>2.49956895896205E-2</v>
      </c>
      <c r="G1123" s="34">
        <v>0.20197704800697699</v>
      </c>
      <c r="H1123" s="35">
        <v>1.0772680167067199</v>
      </c>
      <c r="I1123" s="34">
        <v>9.2968432174960203E-2</v>
      </c>
      <c r="J1123" s="34">
        <v>1.57036872860589E-2</v>
      </c>
      <c r="K1123" s="36">
        <f>Inputs!$B$12*(1+$B1123)^4</f>
        <v>261500.63193764302</v>
      </c>
      <c r="L1123" s="36">
        <f t="shared" si="170"/>
        <v>29022.503195251011</v>
      </c>
      <c r="M1123" s="36">
        <f t="shared" si="171"/>
        <v>317142.90269271634</v>
      </c>
      <c r="N1123" s="37">
        <f>M1123/Inputs!$B$6</f>
        <v>483.44954678767732</v>
      </c>
      <c r="O1123" s="38">
        <f>IF(N1123&gt;Inputs!$B$4,1,0)</f>
        <v>1</v>
      </c>
      <c r="P1123" s="34">
        <f t="shared" si="172"/>
        <v>7.726474488890131E-2</v>
      </c>
      <c r="Q1123" s="36">
        <f>Inputs!$B$12*(1+$B1123)^0*$C1123+Inputs!$B$29*(1+$D1123)^0*Inputs!$B$19+Inputs!$B$30*(1+$E1123)^0*Inputs!$B$20+Inputs!$B$31*(1+$F1123)^0*Inputs!$B$21+Inputs!$B$22*(1+Inputs!$B$23)^0</f>
        <v>13671.116573438849</v>
      </c>
      <c r="R1123" s="36">
        <f>Inputs!$B$12*(1+$B1123)^1*$C1123+Inputs!$B$29*(1+$D1123)^1*Inputs!$B$19+Inputs!$B$30*(1+$E1123)^1*Inputs!$B$20+Inputs!$B$31*(1+$F1123)^1*Inputs!$B$21+Inputs!$B$22*(1+Inputs!$B$23)^1</f>
        <v>16449.135508815481</v>
      </c>
      <c r="S1123" s="36">
        <f>Inputs!$B$12*(1+$B1123)^2*$C1123+Inputs!$B$29*(1+$D1123)^2*Inputs!$B$19+Inputs!$B$30*(1+$E1123)^2*Inputs!$B$20+Inputs!$B$31*(1+$F1123)^2*Inputs!$B$21+Inputs!$B$22*(1+Inputs!$B$23)^2</f>
        <v>20354.500471691834</v>
      </c>
      <c r="T1123" s="36">
        <f>Inputs!$B$12*(1+$B1123)^3*$C1123+Inputs!$B$29*(1+$D1123)^3*Inputs!$B$19+Inputs!$B$30*(1+$E1123)^3*Inputs!$B$20+Inputs!$B$31*(1+$F1123)^3*Inputs!$B$21+Inputs!$B$22*(1+Inputs!$B$23)^3</f>
        <v>25884.941909816109</v>
      </c>
      <c r="U1123" s="36">
        <f>Inputs!$B$12*(1+$B1123)^4*$C1123+Inputs!$B$29*(1+$D1123)^4*Inputs!$B$19+Inputs!$B$30*(1+$E1123)^4*Inputs!$B$20+Inputs!$B$31*(1+$F1123)^4*Inputs!$B$21+Inputs!$B$22*(1+Inputs!$B$23)^4</f>
        <v>33759.47772171424</v>
      </c>
      <c r="V1123" s="35">
        <f>Inputs!$B$13/(Q1123*(1-$G1123))</f>
        <v>1.1604176794404717</v>
      </c>
      <c r="W1123" s="36">
        <f>Inputs!$B$13</f>
        <v>12660</v>
      </c>
      <c r="X1123" s="36">
        <f t="shared" si="173"/>
        <v>14959.684502027416</v>
      </c>
      <c r="Y1123" s="36">
        <f t="shared" si="174"/>
        <v>18173.76554545384</v>
      </c>
      <c r="Z1123" s="36">
        <f t="shared" si="175"/>
        <v>22682.287029597152</v>
      </c>
      <c r="AA1123" s="36">
        <f t="shared" si="176"/>
        <v>29022.503195251011</v>
      </c>
      <c r="AB1123" s="36">
        <f t="shared" si="177"/>
        <v>72528.272097168432</v>
      </c>
      <c r="AC1123" s="36">
        <f t="shared" si="178"/>
        <v>381522.82198141684</v>
      </c>
      <c r="AD1123" s="36">
        <f t="shared" si="179"/>
        <v>244614.63059554793</v>
      </c>
    </row>
    <row r="1124" spans="1:30" ht="14.25" customHeight="1" x14ac:dyDescent="0.25">
      <c r="A1124" s="16">
        <v>1108</v>
      </c>
      <c r="B1124" s="34">
        <v>0.231840016142488</v>
      </c>
      <c r="C1124" s="34">
        <v>8.5633478135943505E-2</v>
      </c>
      <c r="D1124" s="34">
        <v>1.8060193097226201E-2</v>
      </c>
      <c r="E1124" s="34">
        <v>4.9852838930717201E-2</v>
      </c>
      <c r="F1124" s="34">
        <v>5.3894946188693901E-4</v>
      </c>
      <c r="G1124" s="34">
        <v>0.211952777578473</v>
      </c>
      <c r="H1124" s="35">
        <v>1.05967301025197</v>
      </c>
      <c r="I1124" s="34">
        <v>9.9615965288903999E-2</v>
      </c>
      <c r="J1124" s="34">
        <v>2.6013659406910299E-2</v>
      </c>
      <c r="K1124" s="36">
        <f>Inputs!$B$12*(1+$B1124)^4</f>
        <v>138155.59649533211</v>
      </c>
      <c r="L1124" s="36">
        <f t="shared" si="170"/>
        <v>17000.382374648441</v>
      </c>
      <c r="M1124" s="36">
        <f t="shared" si="171"/>
        <v>202148.53351973114</v>
      </c>
      <c r="N1124" s="37">
        <f>M1124/Inputs!$B$6</f>
        <v>308.15325231666333</v>
      </c>
      <c r="O1124" s="38">
        <f>IF(N1124&gt;Inputs!$B$4,1,0)</f>
        <v>0</v>
      </c>
      <c r="P1124" s="34">
        <f t="shared" si="172"/>
        <v>7.3602305881993707E-2</v>
      </c>
      <c r="Q1124" s="36">
        <f>Inputs!$B$12*(1+$B1124)^0*$C1124+Inputs!$B$29*(1+$D1124)^0*Inputs!$B$19+Inputs!$B$30*(1+$E1124)^0*Inputs!$B$20+Inputs!$B$31*(1+$F1124)^0*Inputs!$B$21+Inputs!$B$22*(1+Inputs!$B$23)^0</f>
        <v>13160.052715583533</v>
      </c>
      <c r="R1124" s="36">
        <f>Inputs!$B$12*(1+$B1124)^1*$C1124+Inputs!$B$29*(1+$D1124)^1*Inputs!$B$19+Inputs!$B$30*(1+$E1124)^1*Inputs!$B$20+Inputs!$B$31*(1+$F1124)^1*Inputs!$B$21+Inputs!$B$22*(1+Inputs!$B$23)^1</f>
        <v>14469.404261427648</v>
      </c>
      <c r="S1124" s="36">
        <f>Inputs!$B$12*(1+$B1124)^2*$C1124+Inputs!$B$29*(1+$D1124)^2*Inputs!$B$19+Inputs!$B$30*(1+$E1124)^2*Inputs!$B$20+Inputs!$B$31*(1+$F1124)^2*Inputs!$B$21+Inputs!$B$22*(1+Inputs!$B$23)^2</f>
        <v>16060.168885878284</v>
      </c>
      <c r="T1124" s="36">
        <f>Inputs!$B$12*(1+$B1124)^3*$C1124+Inputs!$B$29*(1+$D1124)^3*Inputs!$B$19+Inputs!$B$30*(1+$E1124)^3*Inputs!$B$20+Inputs!$B$31*(1+$F1124)^3*Inputs!$B$21+Inputs!$B$22*(1+Inputs!$B$23)^3</f>
        <v>17996.64148770953</v>
      </c>
      <c r="U1124" s="36">
        <f>Inputs!$B$12*(1+$B1124)^4*$C1124+Inputs!$B$29*(1+$D1124)^4*Inputs!$B$19+Inputs!$B$30*(1+$E1124)^4*Inputs!$B$20+Inputs!$B$31*(1+$F1124)^4*Inputs!$B$21+Inputs!$B$22*(1+Inputs!$B$23)^4</f>
        <v>20357.97487313029</v>
      </c>
      <c r="V1124" s="35">
        <f>Inputs!$B$13/(Q1124*(1-$G1124))</f>
        <v>1.2207418516585875</v>
      </c>
      <c r="W1124" s="36">
        <f>Inputs!$B$13</f>
        <v>12660</v>
      </c>
      <c r="X1124" s="36">
        <f t="shared" si="173"/>
        <v>13460.449261757491</v>
      </c>
      <c r="Y1124" s="36">
        <f t="shared" si="174"/>
        <v>14430.660771376904</v>
      </c>
      <c r="Z1124" s="36">
        <f t="shared" si="175"/>
        <v>15599.575867481284</v>
      </c>
      <c r="AA1124" s="36">
        <f t="shared" si="176"/>
        <v>17000.382374648441</v>
      </c>
      <c r="AB1124" s="36">
        <f t="shared" si="177"/>
        <v>54742.510853077009</v>
      </c>
      <c r="AC1124" s="36">
        <f t="shared" si="178"/>
        <v>236984.75642183653</v>
      </c>
      <c r="AD1124" s="36">
        <f t="shared" si="179"/>
        <v>147406.02266665411</v>
      </c>
    </row>
    <row r="1125" spans="1:30" ht="14.25" customHeight="1" x14ac:dyDescent="0.25">
      <c r="A1125" s="16">
        <v>1109</v>
      </c>
      <c r="B1125" s="34">
        <v>0.313898631191245</v>
      </c>
      <c r="C1125" s="34">
        <v>7.6069342416015998E-2</v>
      </c>
      <c r="D1125" s="34">
        <v>2.4231798374953099E-2</v>
      </c>
      <c r="E1125" s="34">
        <v>3.59189132134222E-2</v>
      </c>
      <c r="F1125" s="34">
        <v>2.6533779543498399E-2</v>
      </c>
      <c r="G1125" s="34">
        <v>0.17769192024896999</v>
      </c>
      <c r="H1125" s="35">
        <v>1.0241291213311801</v>
      </c>
      <c r="I1125" s="34">
        <v>9.8523065394443998E-2</v>
      </c>
      <c r="J1125" s="34">
        <v>2.3002575499478799E-2</v>
      </c>
      <c r="K1125" s="36">
        <f>Inputs!$B$12*(1+$B1125)^4</f>
        <v>178812.8359728202</v>
      </c>
      <c r="L1125" s="36">
        <f t="shared" si="170"/>
        <v>18987.155736599638</v>
      </c>
      <c r="M1125" s="36">
        <f t="shared" si="171"/>
        <v>218509.14421498094</v>
      </c>
      <c r="N1125" s="37">
        <f>M1125/Inputs!$B$6</f>
        <v>333.09320764478804</v>
      </c>
      <c r="O1125" s="38">
        <f>IF(N1125&gt;Inputs!$B$4,1,0)</f>
        <v>0</v>
      </c>
      <c r="P1125" s="34">
        <f t="shared" si="172"/>
        <v>7.5520489894965195E-2</v>
      </c>
      <c r="Q1125" s="36">
        <f>Inputs!$B$12*(1+$B1125)^0*$C1125+Inputs!$B$29*(1+$D1125)^0*Inputs!$B$19+Inputs!$B$30*(1+$E1125)^0*Inputs!$B$20+Inputs!$B$31*(1+$F1125)^0*Inputs!$B$21+Inputs!$B$22*(1+Inputs!$B$23)^0</f>
        <v>12586.20457238788</v>
      </c>
      <c r="R1125" s="36">
        <f>Inputs!$B$12*(1+$B1125)^1*$C1125+Inputs!$B$29*(1+$D1125)^1*Inputs!$B$19+Inputs!$B$30*(1+$E1125)^1*Inputs!$B$20+Inputs!$B$31*(1+$F1125)^1*Inputs!$B$21+Inputs!$B$22*(1+Inputs!$B$23)^1</f>
        <v>14239.736954185377</v>
      </c>
      <c r="S1125" s="36">
        <f>Inputs!$B$12*(1+$B1125)^2*$C1125+Inputs!$B$29*(1+$D1125)^2*Inputs!$B$19+Inputs!$B$30*(1+$E1125)^2*Inputs!$B$20+Inputs!$B$31*(1+$F1125)^2*Inputs!$B$21+Inputs!$B$22*(1+Inputs!$B$23)^2</f>
        <v>16349.269806665543</v>
      </c>
      <c r="T1125" s="36">
        <f>Inputs!$B$12*(1+$B1125)^3*$C1125+Inputs!$B$29*(1+$D1125)^3*Inputs!$B$19+Inputs!$B$30*(1+$E1125)^3*Inputs!$B$20+Inputs!$B$31*(1+$F1125)^3*Inputs!$B$21+Inputs!$B$22*(1+Inputs!$B$23)^3</f>
        <v>19056.1543009042</v>
      </c>
      <c r="U1125" s="36">
        <f>Inputs!$B$12*(1+$B1125)^4*$C1125+Inputs!$B$29*(1+$D1125)^4*Inputs!$B$19+Inputs!$B$30*(1+$E1125)^4*Inputs!$B$20+Inputs!$B$31*(1+$F1125)^4*Inputs!$B$21+Inputs!$B$22*(1+Inputs!$B$23)^4</f>
        <v>22546.059016967956</v>
      </c>
      <c r="V1125" s="35">
        <f>Inputs!$B$13/(Q1125*(1-$G1125))</f>
        <v>1.2232194042717714</v>
      </c>
      <c r="W1125" s="36">
        <f>Inputs!$B$13</f>
        <v>12660</v>
      </c>
      <c r="X1125" s="36">
        <f t="shared" si="173"/>
        <v>13740.417906162307</v>
      </c>
      <c r="Y1125" s="36">
        <f t="shared" si="174"/>
        <v>15106.830350484694</v>
      </c>
      <c r="Z1125" s="36">
        <f t="shared" si="175"/>
        <v>16828.071356525907</v>
      </c>
      <c r="AA1125" s="36">
        <f t="shared" si="176"/>
        <v>18987.155736599638</v>
      </c>
      <c r="AB1125" s="36">
        <f t="shared" si="177"/>
        <v>57731.396470007079</v>
      </c>
      <c r="AC1125" s="36">
        <f t="shared" si="178"/>
        <v>257200.51931556771</v>
      </c>
      <c r="AD1125" s="36">
        <f t="shared" si="179"/>
        <v>160777.74774497387</v>
      </c>
    </row>
    <row r="1126" spans="1:30" ht="14.25" customHeight="1" x14ac:dyDescent="0.25">
      <c r="A1126" s="16">
        <v>1110</v>
      </c>
      <c r="B1126" s="34">
        <v>0.25240597165847001</v>
      </c>
      <c r="C1126" s="34">
        <v>6.1691880564466603E-2</v>
      </c>
      <c r="D1126" s="34">
        <v>1.87690470546799E-2</v>
      </c>
      <c r="E1126" s="34">
        <v>1.4407125654622901E-2</v>
      </c>
      <c r="F1126" s="34">
        <v>1.3708737169313701E-2</v>
      </c>
      <c r="G1126" s="34">
        <v>0.19215405302195701</v>
      </c>
      <c r="H1126" s="35">
        <v>1.0043630625909199</v>
      </c>
      <c r="I1126" s="34">
        <v>9.6433057824312801E-2</v>
      </c>
      <c r="J1126" s="34">
        <v>2.9747482406967299E-2</v>
      </c>
      <c r="K1126" s="36">
        <f>Inputs!$B$12*(1+$B1126)^4</f>
        <v>147615.43453868962</v>
      </c>
      <c r="L1126" s="36">
        <f t="shared" si="170"/>
        <v>14195.0857885118</v>
      </c>
      <c r="M1126" s="36">
        <f t="shared" si="171"/>
        <v>189092.42359345948</v>
      </c>
      <c r="N1126" s="37">
        <f>M1126/Inputs!$B$6</f>
        <v>288.25064572173699</v>
      </c>
      <c r="O1126" s="38">
        <f>IF(N1126&gt;Inputs!$B$4,1,0)</f>
        <v>0</v>
      </c>
      <c r="P1126" s="34">
        <f t="shared" si="172"/>
        <v>6.6685575417345502E-2</v>
      </c>
      <c r="Q1126" s="36">
        <f>Inputs!$B$12*(1+$B1126)^0*$C1126+Inputs!$B$29*(1+$D1126)^0*Inputs!$B$19+Inputs!$B$30*(1+$E1126)^0*Inputs!$B$20+Inputs!$B$31*(1+$F1126)^0*Inputs!$B$21+Inputs!$B$22*(1+Inputs!$B$23)^0</f>
        <v>11723.556861294917</v>
      </c>
      <c r="R1126" s="36">
        <f>Inputs!$B$12*(1+$B1126)^1*$C1126+Inputs!$B$29*(1+$D1126)^1*Inputs!$B$19+Inputs!$B$30*(1+$E1126)^1*Inputs!$B$20+Inputs!$B$31*(1+$F1126)^1*Inputs!$B$21+Inputs!$B$22*(1+Inputs!$B$23)^1</f>
        <v>12748.789179734755</v>
      </c>
      <c r="S1126" s="36">
        <f>Inputs!$B$12*(1+$B1126)^2*$C1126+Inputs!$B$29*(1+$D1126)^2*Inputs!$B$19+Inputs!$B$30*(1+$E1126)^2*Inputs!$B$20+Inputs!$B$31*(1+$F1126)^2*Inputs!$B$21+Inputs!$B$22*(1+Inputs!$B$23)^2</f>
        <v>14010.301605099034</v>
      </c>
      <c r="T1126" s="36">
        <f>Inputs!$B$12*(1+$B1126)^3*$C1126+Inputs!$B$29*(1+$D1126)^3*Inputs!$B$19+Inputs!$B$30*(1+$E1126)^3*Inputs!$B$20+Inputs!$B$31*(1+$F1126)^3*Inputs!$B$21+Inputs!$B$22*(1+Inputs!$B$23)^3</f>
        <v>15567.59506733421</v>
      </c>
      <c r="U1126" s="36">
        <f>Inputs!$B$12*(1+$B1126)^4*$C1126+Inputs!$B$29*(1+$D1126)^4*Inputs!$B$19+Inputs!$B$30*(1+$E1126)^4*Inputs!$B$20+Inputs!$B$31*(1+$F1126)^4*Inputs!$B$21+Inputs!$B$22*(1+Inputs!$B$23)^4</f>
        <v>17495.193040028695</v>
      </c>
      <c r="V1126" s="35">
        <f>Inputs!$B$13/(Q1126*(1-$G1126))</f>
        <v>1.33673635937011</v>
      </c>
      <c r="W1126" s="36">
        <f>Inputs!$B$13</f>
        <v>12660</v>
      </c>
      <c r="X1126" s="36">
        <f t="shared" si="173"/>
        <v>12911.341914013912</v>
      </c>
      <c r="Y1126" s="36">
        <f t="shared" si="174"/>
        <v>13248.475199896358</v>
      </c>
      <c r="Z1126" s="36">
        <f t="shared" si="175"/>
        <v>13676.089215717917</v>
      </c>
      <c r="AA1126" s="36">
        <f t="shared" si="176"/>
        <v>14195.0857885118</v>
      </c>
      <c r="AB1126" s="36">
        <f t="shared" si="177"/>
        <v>50759.278356620489</v>
      </c>
      <c r="AC1126" s="36">
        <f t="shared" si="178"/>
        <v>219198.13635542005</v>
      </c>
      <c r="AD1126" s="36">
        <f t="shared" si="179"/>
        <v>138333.14523683899</v>
      </c>
    </row>
    <row r="1127" spans="1:30" ht="14.25" customHeight="1" x14ac:dyDescent="0.25">
      <c r="A1127" s="16">
        <v>1111</v>
      </c>
      <c r="B1127" s="34">
        <v>0.32175364135290702</v>
      </c>
      <c r="C1127" s="34">
        <v>6.5831432269226595E-2</v>
      </c>
      <c r="D1127" s="34">
        <v>3.6633238991726901E-2</v>
      </c>
      <c r="E1127" s="34">
        <v>4.7450030630025702E-2</v>
      </c>
      <c r="F1127" s="34">
        <v>2.4664307693736301E-2</v>
      </c>
      <c r="G1127" s="34">
        <v>0.19144660146718101</v>
      </c>
      <c r="H1127" s="35">
        <v>0.95437570340871603</v>
      </c>
      <c r="I1127" s="34">
        <v>9.7082350790142602E-2</v>
      </c>
      <c r="J1127" s="34">
        <v>1.9395270839303601E-2</v>
      </c>
      <c r="K1127" s="36">
        <f>Inputs!$B$12*(1+$B1127)^4</f>
        <v>183127.39286650781</v>
      </c>
      <c r="L1127" s="36">
        <f t="shared" si="170"/>
        <v>16415.559870346904</v>
      </c>
      <c r="M1127" s="36">
        <f t="shared" si="171"/>
        <v>189708.01670896425</v>
      </c>
      <c r="N1127" s="37">
        <f>M1127/Inputs!$B$6</f>
        <v>289.18904986122601</v>
      </c>
      <c r="O1127" s="38">
        <f>IF(N1127&gt;Inputs!$B$4,1,0)</f>
        <v>0</v>
      </c>
      <c r="P1127" s="34">
        <f t="shared" si="172"/>
        <v>7.7687079950838997E-2</v>
      </c>
      <c r="Q1127" s="36">
        <f>Inputs!$B$12*(1+$B1127)^0*$C1127+Inputs!$B$29*(1+$D1127)^0*Inputs!$B$19+Inputs!$B$30*(1+$E1127)^0*Inputs!$B$20+Inputs!$B$31*(1+$F1127)^0*Inputs!$B$21+Inputs!$B$22*(1+Inputs!$B$23)^0</f>
        <v>11971.929963580518</v>
      </c>
      <c r="R1127" s="36">
        <f>Inputs!$B$12*(1+$B1127)^1*$C1127+Inputs!$B$29*(1+$D1127)^1*Inputs!$B$19+Inputs!$B$30*(1+$E1127)^1*Inputs!$B$20+Inputs!$B$31*(1+$F1127)^1*Inputs!$B$21+Inputs!$B$22*(1+Inputs!$B$23)^1</f>
        <v>13525.088715279304</v>
      </c>
      <c r="S1127" s="36">
        <f>Inputs!$B$12*(1+$B1127)^2*$C1127+Inputs!$B$29*(1+$D1127)^2*Inputs!$B$19+Inputs!$B$30*(1+$E1127)^2*Inputs!$B$20+Inputs!$B$31*(1+$F1127)^2*Inputs!$B$21+Inputs!$B$22*(1+Inputs!$B$23)^2</f>
        <v>15497.915312454665</v>
      </c>
      <c r="T1127" s="36">
        <f>Inputs!$B$12*(1+$B1127)^3*$C1127+Inputs!$B$29*(1+$D1127)^3*Inputs!$B$19+Inputs!$B$30*(1+$E1127)^3*Inputs!$B$20+Inputs!$B$31*(1+$F1127)^3*Inputs!$B$21+Inputs!$B$22*(1+Inputs!$B$23)^3</f>
        <v>18022.415150134511</v>
      </c>
      <c r="U1127" s="36">
        <f>Inputs!$B$12*(1+$B1127)^4*$C1127+Inputs!$B$29*(1+$D1127)^4*Inputs!$B$19+Inputs!$B$30*(1+$E1127)^4*Inputs!$B$20+Inputs!$B$31*(1+$F1127)^4*Inputs!$B$21+Inputs!$B$22*(1+Inputs!$B$23)^4</f>
        <v>21272.94503742041</v>
      </c>
      <c r="V1127" s="35">
        <f>Inputs!$B$13/(Q1127*(1-$G1127))</f>
        <v>1.307858716750409</v>
      </c>
      <c r="W1127" s="36">
        <f>Inputs!$B$13</f>
        <v>12660</v>
      </c>
      <c r="X1127" s="36">
        <f t="shared" si="173"/>
        <v>13336.023356975034</v>
      </c>
      <c r="Y1127" s="36">
        <f t="shared" si="174"/>
        <v>14173.907707502338</v>
      </c>
      <c r="Z1127" s="36">
        <f t="shared" si="175"/>
        <v>15194.99002136478</v>
      </c>
      <c r="AA1127" s="36">
        <f t="shared" si="176"/>
        <v>16415.559870346904</v>
      </c>
      <c r="AB1127" s="36">
        <f t="shared" si="177"/>
        <v>54172.419455190968</v>
      </c>
      <c r="AC1127" s="36">
        <f t="shared" si="178"/>
        <v>215401.89321828625</v>
      </c>
      <c r="AD1127" s="36">
        <f t="shared" si="179"/>
        <v>135535.59725377327</v>
      </c>
    </row>
    <row r="1128" spans="1:30" ht="14.25" customHeight="1" x14ac:dyDescent="0.25">
      <c r="A1128" s="16">
        <v>1112</v>
      </c>
      <c r="B1128" s="34">
        <v>0.32109985260004298</v>
      </c>
      <c r="C1128" s="34">
        <v>6.5514364113801099E-2</v>
      </c>
      <c r="D1128" s="34">
        <v>3.0501364689195599E-2</v>
      </c>
      <c r="E1128" s="34">
        <v>1.9176087875664601E-2</v>
      </c>
      <c r="F1128" s="34">
        <v>1.21807371807248E-2</v>
      </c>
      <c r="G1128" s="34">
        <v>0.208786538005231</v>
      </c>
      <c r="H1128" s="35">
        <v>0.98161123070880496</v>
      </c>
      <c r="I1128" s="34">
        <v>9.2537299428625999E-2</v>
      </c>
      <c r="J1128" s="34">
        <v>1.8482081873042702E-2</v>
      </c>
      <c r="K1128" s="36">
        <f>Inputs!$B$12*(1+$B1128)^4</f>
        <v>182765.33499597941</v>
      </c>
      <c r="L1128" s="36">
        <f t="shared" si="170"/>
        <v>15960.824149076414</v>
      </c>
      <c r="M1128" s="36">
        <f t="shared" si="171"/>
        <v>194986.58739745303</v>
      </c>
      <c r="N1128" s="37">
        <f>M1128/Inputs!$B$6</f>
        <v>297.23565152050764</v>
      </c>
      <c r="O1128" s="38">
        <f>IF(N1128&gt;Inputs!$B$4,1,0)</f>
        <v>0</v>
      </c>
      <c r="P1128" s="34">
        <f t="shared" si="172"/>
        <v>7.4055217555583294E-2</v>
      </c>
      <c r="Q1128" s="36">
        <f>Inputs!$B$12*(1+$B1128)^0*$C1128+Inputs!$B$29*(1+$D1128)^0*Inputs!$B$19+Inputs!$B$30*(1+$E1128)^0*Inputs!$B$20+Inputs!$B$31*(1+$F1128)^0*Inputs!$B$21+Inputs!$B$22*(1+Inputs!$B$23)^0</f>
        <v>11952.905874254986</v>
      </c>
      <c r="R1128" s="36">
        <f>Inputs!$B$12*(1+$B1128)^1*$C1128+Inputs!$B$29*(1+$D1128)^1*Inputs!$B$19+Inputs!$B$30*(1+$E1128)^1*Inputs!$B$20+Inputs!$B$31*(1+$F1128)^1*Inputs!$B$21+Inputs!$B$22*(1+Inputs!$B$23)^1</f>
        <v>13349.831959382613</v>
      </c>
      <c r="S1128" s="36">
        <f>Inputs!$B$12*(1+$B1128)^2*$C1128+Inputs!$B$29*(1+$D1128)^2*Inputs!$B$19+Inputs!$B$30*(1+$E1128)^2*Inputs!$B$20+Inputs!$B$31*(1+$F1128)^2*Inputs!$B$21+Inputs!$B$22*(1+Inputs!$B$23)^2</f>
        <v>15154.64168466338</v>
      </c>
      <c r="T1128" s="36">
        <f>Inputs!$B$12*(1+$B1128)^3*$C1128+Inputs!$B$29*(1+$D1128)^3*Inputs!$B$19+Inputs!$B$30*(1+$E1128)^3*Inputs!$B$20+Inputs!$B$31*(1+$F1128)^3*Inputs!$B$21+Inputs!$B$22*(1+Inputs!$B$23)^3</f>
        <v>17497.531605986638</v>
      </c>
      <c r="U1128" s="36">
        <f>Inputs!$B$12*(1+$B1128)^4*$C1128+Inputs!$B$29*(1+$D1128)^4*Inputs!$B$19+Inputs!$B$30*(1+$E1128)^4*Inputs!$B$20+Inputs!$B$31*(1+$F1128)^4*Inputs!$B$21+Inputs!$B$22*(1+Inputs!$B$23)^4</f>
        <v>20550.487384924825</v>
      </c>
      <c r="V1128" s="35">
        <f>Inputs!$B$13/(Q1128*(1-$G1128))</f>
        <v>1.3386484461291557</v>
      </c>
      <c r="W1128" s="36">
        <f>Inputs!$B$13</f>
        <v>12660</v>
      </c>
      <c r="X1128" s="36">
        <f t="shared" si="173"/>
        <v>13196.756226527394</v>
      </c>
      <c r="Y1128" s="36">
        <f t="shared" si="174"/>
        <v>13910.602389531086</v>
      </c>
      <c r="Z1128" s="36">
        <f t="shared" si="175"/>
        <v>14825.434263898398</v>
      </c>
      <c r="AA1128" s="36">
        <f t="shared" si="176"/>
        <v>15960.824149076414</v>
      </c>
      <c r="AB1128" s="36">
        <f t="shared" si="177"/>
        <v>53969.519773846929</v>
      </c>
      <c r="AC1128" s="36">
        <f t="shared" si="178"/>
        <v>219509.3599658907</v>
      </c>
      <c r="AD1128" s="36">
        <f t="shared" si="179"/>
        <v>141017.0676236061</v>
      </c>
    </row>
    <row r="1129" spans="1:30" ht="14.25" customHeight="1" x14ac:dyDescent="0.25">
      <c r="A1129" s="16">
        <v>1113</v>
      </c>
      <c r="B1129" s="34">
        <v>0.21052893491343799</v>
      </c>
      <c r="C1129" s="34">
        <v>9.14887074682669E-2</v>
      </c>
      <c r="D1129" s="34">
        <v>3.8205091840769499E-2</v>
      </c>
      <c r="E1129" s="34">
        <v>4.0148039125274197E-2</v>
      </c>
      <c r="F1129" s="34">
        <v>1.5764659670065798E-2</v>
      </c>
      <c r="G1129" s="34">
        <v>0.18297709863841</v>
      </c>
      <c r="H1129" s="35">
        <v>1.0706687133527699</v>
      </c>
      <c r="I1129" s="34">
        <v>8.7341303274143106E-2</v>
      </c>
      <c r="J1129" s="34">
        <v>2.3998847441707799E-2</v>
      </c>
      <c r="K1129" s="36">
        <f>Inputs!$B$12*(1+$B1129)^4</f>
        <v>128840.36581556479</v>
      </c>
      <c r="L1129" s="36">
        <f t="shared" si="170"/>
        <v>18172.299959853914</v>
      </c>
      <c r="M1129" s="36">
        <f t="shared" si="171"/>
        <v>251900.39608842277</v>
      </c>
      <c r="N1129" s="37">
        <f>M1129/Inputs!$B$6</f>
        <v>383.9945062323518</v>
      </c>
      <c r="O1129" s="38">
        <f>IF(N1129&gt;Inputs!$B$4,1,0)</f>
        <v>0</v>
      </c>
      <c r="P1129" s="34">
        <f t="shared" si="172"/>
        <v>6.3342455832435307E-2</v>
      </c>
      <c r="Q1129" s="36">
        <f>Inputs!$B$12*(1+$B1129)^0*$C1129+Inputs!$B$29*(1+$D1129)^0*Inputs!$B$19+Inputs!$B$30*(1+$E1129)^0*Inputs!$B$20+Inputs!$B$31*(1+$F1129)^0*Inputs!$B$21+Inputs!$B$22*(1+Inputs!$B$23)^0</f>
        <v>13511.366475522937</v>
      </c>
      <c r="R1129" s="36">
        <f>Inputs!$B$12*(1+$B1129)^1*$C1129+Inputs!$B$29*(1+$D1129)^1*Inputs!$B$19+Inputs!$B$30*(1+$E1129)^1*Inputs!$B$20+Inputs!$B$31*(1+$F1129)^1*Inputs!$B$21+Inputs!$B$22*(1+Inputs!$B$23)^1</f>
        <v>14895.987827805955</v>
      </c>
      <c r="S1129" s="36">
        <f>Inputs!$B$12*(1+$B1129)^2*$C1129+Inputs!$B$29*(1+$D1129)^2*Inputs!$B$19+Inputs!$B$30*(1+$E1129)^2*Inputs!$B$20+Inputs!$B$31*(1+$F1129)^2*Inputs!$B$21+Inputs!$B$22*(1+Inputs!$B$23)^2</f>
        <v>16531.822199160866</v>
      </c>
      <c r="T1129" s="36">
        <f>Inputs!$B$12*(1+$B1129)^3*$C1129+Inputs!$B$29*(1+$D1129)^3*Inputs!$B$19+Inputs!$B$30*(1+$E1129)^3*Inputs!$B$20+Inputs!$B$31*(1+$F1129)^3*Inputs!$B$21+Inputs!$B$22*(1+Inputs!$B$23)^3</f>
        <v>18470.393296028975</v>
      </c>
      <c r="U1129" s="36">
        <f>Inputs!$B$12*(1+$B1129)^4*$C1129+Inputs!$B$29*(1+$D1129)^4*Inputs!$B$19+Inputs!$B$30*(1+$E1129)^4*Inputs!$B$20+Inputs!$B$31*(1+$F1129)^4*Inputs!$B$21+Inputs!$B$22*(1+Inputs!$B$23)^4</f>
        <v>20774.020444103295</v>
      </c>
      <c r="V1129" s="35">
        <f>Inputs!$B$13/(Q1129*(1-$G1129))</f>
        <v>1.1468330544838579</v>
      </c>
      <c r="W1129" s="36">
        <f>Inputs!$B$13</f>
        <v>12660</v>
      </c>
      <c r="X1129" s="36">
        <f t="shared" si="173"/>
        <v>13725.637872138965</v>
      </c>
      <c r="Y1129" s="36">
        <f t="shared" si="174"/>
        <v>14975.762187430912</v>
      </c>
      <c r="Z1129" s="36">
        <f t="shared" si="175"/>
        <v>16444.521057121925</v>
      </c>
      <c r="AA1129" s="36">
        <f t="shared" si="176"/>
        <v>18172.299959853914</v>
      </c>
      <c r="AB1129" s="36">
        <f t="shared" si="177"/>
        <v>58621.230930104728</v>
      </c>
      <c r="AC1129" s="36">
        <f t="shared" si="178"/>
        <v>293774.75138446916</v>
      </c>
      <c r="AD1129" s="36">
        <f t="shared" si="179"/>
        <v>193279.16515831804</v>
      </c>
    </row>
    <row r="1130" spans="1:30" ht="14.25" customHeight="1" x14ac:dyDescent="0.25">
      <c r="A1130" s="16">
        <v>1114</v>
      </c>
      <c r="B1130" s="34">
        <v>0.32750928992032502</v>
      </c>
      <c r="C1130" s="34">
        <v>8.5273700308192604E-2</v>
      </c>
      <c r="D1130" s="34">
        <v>1.0151192307555301E-2</v>
      </c>
      <c r="E1130" s="34">
        <v>5.7849845119168401E-2</v>
      </c>
      <c r="F1130" s="34">
        <v>2.95204577991743E-2</v>
      </c>
      <c r="G1130" s="34">
        <v>0.171363175714973</v>
      </c>
      <c r="H1130" s="35">
        <v>1.09783939384132</v>
      </c>
      <c r="I1130" s="34">
        <v>0.10135510781958899</v>
      </c>
      <c r="J1130" s="34">
        <v>2.69221566976637E-2</v>
      </c>
      <c r="K1130" s="36">
        <f>Inputs!$B$12*(1+$B1130)^4</f>
        <v>186338.04136533683</v>
      </c>
      <c r="L1130" s="36">
        <f t="shared" si="170"/>
        <v>22696.658876888301</v>
      </c>
      <c r="M1130" s="36">
        <f t="shared" si="171"/>
        <v>255850.92500180271</v>
      </c>
      <c r="N1130" s="37">
        <f>M1130/Inputs!$B$6</f>
        <v>390.01665396616266</v>
      </c>
      <c r="O1130" s="38">
        <f>IF(N1130&gt;Inputs!$B$4,1,0)</f>
        <v>0</v>
      </c>
      <c r="P1130" s="34">
        <f t="shared" si="172"/>
        <v>7.44329511219253E-2</v>
      </c>
      <c r="Q1130" s="36">
        <f>Inputs!$B$12*(1+$B1130)^0*$C1130+Inputs!$B$29*(1+$D1130)^0*Inputs!$B$19+Inputs!$B$30*(1+$E1130)^0*Inputs!$B$20+Inputs!$B$31*(1+$F1130)^0*Inputs!$B$21+Inputs!$B$22*(1+Inputs!$B$23)^0</f>
        <v>13138.466045918478</v>
      </c>
      <c r="R1130" s="36">
        <f>Inputs!$B$12*(1+$B1130)^1*$C1130+Inputs!$B$29*(1+$D1130)^1*Inputs!$B$19+Inputs!$B$30*(1+$E1130)^1*Inputs!$B$20+Inputs!$B$31*(1+$F1130)^1*Inputs!$B$21+Inputs!$B$22*(1+Inputs!$B$23)^1</f>
        <v>15057.073228593341</v>
      </c>
      <c r="S1130" s="36">
        <f>Inputs!$B$12*(1+$B1130)^2*$C1130+Inputs!$B$29*(1+$D1130)^2*Inputs!$B$19+Inputs!$B$30*(1+$E1130)^2*Inputs!$B$20+Inputs!$B$31*(1+$F1130)^2*Inputs!$B$21+Inputs!$B$22*(1+Inputs!$B$23)^2</f>
        <v>17535.083550157575</v>
      </c>
      <c r="T1130" s="36">
        <f>Inputs!$B$12*(1+$B1130)^3*$C1130+Inputs!$B$29*(1+$D1130)^3*Inputs!$B$19+Inputs!$B$30*(1+$E1130)^3*Inputs!$B$20+Inputs!$B$31*(1+$F1130)^3*Inputs!$B$21+Inputs!$B$22*(1+Inputs!$B$23)^3</f>
        <v>20752.777350194759</v>
      </c>
      <c r="U1130" s="36">
        <f>Inputs!$B$12*(1+$B1130)^4*$C1130+Inputs!$B$29*(1+$D1130)^4*Inputs!$B$19+Inputs!$B$30*(1+$E1130)^4*Inputs!$B$20+Inputs!$B$31*(1+$F1130)^4*Inputs!$B$21+Inputs!$B$22*(1+Inputs!$B$23)^4</f>
        <v>24949.330184608996</v>
      </c>
      <c r="V1130" s="35">
        <f>Inputs!$B$13/(Q1130*(1-$G1130))</f>
        <v>1.1628529886118215</v>
      </c>
      <c r="W1130" s="36">
        <f>Inputs!$B$13</f>
        <v>12660</v>
      </c>
      <c r="X1130" s="36">
        <f t="shared" si="173"/>
        <v>14305.945753962445</v>
      </c>
      <c r="Y1130" s="36">
        <f t="shared" si="174"/>
        <v>16424.174252910849</v>
      </c>
      <c r="Z1130" s="36">
        <f t="shared" si="175"/>
        <v>19158.513995925419</v>
      </c>
      <c r="AA1130" s="36">
        <f t="shared" si="176"/>
        <v>22696.658876888301</v>
      </c>
      <c r="AB1130" s="36">
        <f t="shared" si="177"/>
        <v>62610.775455141928</v>
      </c>
      <c r="AC1130" s="36">
        <f t="shared" si="178"/>
        <v>313136.87731534382</v>
      </c>
      <c r="AD1130" s="36">
        <f t="shared" si="179"/>
        <v>193240.14954666077</v>
      </c>
    </row>
    <row r="1131" spans="1:30" ht="14.25" customHeight="1" x14ac:dyDescent="0.25">
      <c r="A1131" s="16">
        <v>1115</v>
      </c>
      <c r="B1131" s="34">
        <v>0.50973291011218502</v>
      </c>
      <c r="C1131" s="34">
        <v>6.3479447268856001E-2</v>
      </c>
      <c r="D1131" s="34">
        <v>2.7670412798208401E-2</v>
      </c>
      <c r="E1131" s="34">
        <v>7.8203717883779E-2</v>
      </c>
      <c r="F1131" s="34">
        <v>9.6352109803019299E-3</v>
      </c>
      <c r="G1131" s="34">
        <v>0.17207727586692101</v>
      </c>
      <c r="H1131" s="35">
        <v>1.13552541348429</v>
      </c>
      <c r="I1131" s="34">
        <v>0.10355701791204699</v>
      </c>
      <c r="J1131" s="34">
        <v>1.6135963904542399E-2</v>
      </c>
      <c r="K1131" s="36">
        <f>Inputs!$B$12*(1+$B1131)^4</f>
        <v>311710.72057395754</v>
      </c>
      <c r="L1131" s="36">
        <f t="shared" si="170"/>
        <v>27225.981367036937</v>
      </c>
      <c r="M1131" s="36">
        <f t="shared" si="171"/>
        <v>260714.53862925663</v>
      </c>
      <c r="N1131" s="37">
        <f>M1131/Inputs!$B$6</f>
        <v>397.43069912996435</v>
      </c>
      <c r="O1131" s="38">
        <f>IF(N1131&gt;Inputs!$B$4,1,0)</f>
        <v>1</v>
      </c>
      <c r="P1131" s="34">
        <f t="shared" si="172"/>
        <v>8.7421054007504592E-2</v>
      </c>
      <c r="Q1131" s="36">
        <f>Inputs!$B$12*(1+$B1131)^0*$C1131+Inputs!$B$29*(1+$D1131)^0*Inputs!$B$19+Inputs!$B$30*(1+$E1131)^0*Inputs!$B$20+Inputs!$B$31*(1+$F1131)^0*Inputs!$B$21+Inputs!$B$22*(1+Inputs!$B$23)^0</f>
        <v>11830.810863558283</v>
      </c>
      <c r="R1131" s="36">
        <f>Inputs!$B$12*(1+$B1131)^1*$C1131+Inputs!$B$29*(1+$D1131)^1*Inputs!$B$19+Inputs!$B$30*(1+$E1131)^1*Inputs!$B$20+Inputs!$B$31*(1+$F1131)^1*Inputs!$B$21+Inputs!$B$22*(1+Inputs!$B$23)^1</f>
        <v>14034.342724750975</v>
      </c>
      <c r="S1131" s="36">
        <f>Inputs!$B$12*(1+$B1131)^2*$C1131+Inputs!$B$29*(1+$D1131)^2*Inputs!$B$19+Inputs!$B$30*(1+$E1131)^2*Inputs!$B$20+Inputs!$B$31*(1+$F1131)^2*Inputs!$B$21+Inputs!$B$22*(1+Inputs!$B$23)^2</f>
        <v>17243.724802046061</v>
      </c>
      <c r="T1131" s="36">
        <f>Inputs!$B$12*(1+$B1131)^3*$C1131+Inputs!$B$29*(1+$D1131)^3*Inputs!$B$19+Inputs!$B$30*(1+$E1131)^3*Inputs!$B$20+Inputs!$B$31*(1+$F1131)^3*Inputs!$B$21+Inputs!$B$22*(1+Inputs!$B$23)^3</f>
        <v>21964.612910990523</v>
      </c>
      <c r="U1131" s="36">
        <f>Inputs!$B$12*(1+$B1131)^4*$C1131+Inputs!$B$29*(1+$D1131)^4*Inputs!$B$19+Inputs!$B$30*(1+$E1131)^4*Inputs!$B$20+Inputs!$B$31*(1+$F1131)^4*Inputs!$B$21+Inputs!$B$22*(1+Inputs!$B$23)^4</f>
        <v>28959.888252164383</v>
      </c>
      <c r="V1131" s="35">
        <f>Inputs!$B$13/(Q1131*(1-$G1131))</f>
        <v>1.2924965464178788</v>
      </c>
      <c r="W1131" s="36">
        <f>Inputs!$B$13</f>
        <v>12660</v>
      </c>
      <c r="X1131" s="36">
        <f t="shared" si="173"/>
        <v>14561.995692474007</v>
      </c>
      <c r="Y1131" s="36">
        <f t="shared" si="174"/>
        <v>17331.793292305651</v>
      </c>
      <c r="Z1131" s="36">
        <f t="shared" si="175"/>
        <v>21363.162189871571</v>
      </c>
      <c r="AA1131" s="36">
        <f t="shared" si="176"/>
        <v>27225.981367036937</v>
      </c>
      <c r="AB1131" s="36">
        <f t="shared" si="177"/>
        <v>67363.974975974357</v>
      </c>
      <c r="AC1131" s="36">
        <f t="shared" si="178"/>
        <v>316460.36682726664</v>
      </c>
      <c r="AD1131" s="36">
        <f t="shared" si="179"/>
        <v>193350.56365328227</v>
      </c>
    </row>
    <row r="1132" spans="1:30" ht="14.25" customHeight="1" x14ac:dyDescent="0.25">
      <c r="A1132" s="16">
        <v>1116</v>
      </c>
      <c r="B1132" s="34">
        <v>0.36210765872552297</v>
      </c>
      <c r="C1132" s="34">
        <v>5.8318851959702302E-2</v>
      </c>
      <c r="D1132" s="34">
        <v>5.2288025036772802E-2</v>
      </c>
      <c r="E1132" s="34">
        <v>3.7886127722700301E-2</v>
      </c>
      <c r="F1132" s="34">
        <v>1.5081708865574599E-3</v>
      </c>
      <c r="G1132" s="34">
        <v>0.16109340217265999</v>
      </c>
      <c r="H1132" s="35">
        <v>0.96145123485149797</v>
      </c>
      <c r="I1132" s="34">
        <v>0.100873170550866</v>
      </c>
      <c r="J1132" s="34">
        <v>2.88556337041402E-2</v>
      </c>
      <c r="K1132" s="36">
        <f>Inputs!$B$12*(1+$B1132)^4</f>
        <v>206536.58400843572</v>
      </c>
      <c r="L1132" s="36">
        <f t="shared" si="170"/>
        <v>16900.990849080947</v>
      </c>
      <c r="M1132" s="36">
        <f t="shared" si="171"/>
        <v>203432.60809988197</v>
      </c>
      <c r="N1132" s="37">
        <f>M1132/Inputs!$B$6</f>
        <v>310.11068307908835</v>
      </c>
      <c r="O1132" s="38">
        <f>IF(N1132&gt;Inputs!$B$4,1,0)</f>
        <v>0</v>
      </c>
      <c r="P1132" s="34">
        <f t="shared" si="172"/>
        <v>7.2017536846725808E-2</v>
      </c>
      <c r="Q1132" s="36">
        <f>Inputs!$B$12*(1+$B1132)^0*$C1132+Inputs!$B$29*(1+$D1132)^0*Inputs!$B$19+Inputs!$B$30*(1+$E1132)^0*Inputs!$B$20+Inputs!$B$31*(1+$F1132)^0*Inputs!$B$21+Inputs!$B$22*(1+Inputs!$B$23)^0</f>
        <v>11521.17514500906</v>
      </c>
      <c r="R1132" s="36">
        <f>Inputs!$B$12*(1+$B1132)^1*$C1132+Inputs!$B$29*(1+$D1132)^1*Inputs!$B$19+Inputs!$B$30*(1+$E1132)^1*Inputs!$B$20+Inputs!$B$31*(1+$F1132)^1*Inputs!$B$21+Inputs!$B$22*(1+Inputs!$B$23)^1</f>
        <v>12993.637917611411</v>
      </c>
      <c r="S1132" s="36">
        <f>Inputs!$B$12*(1+$B1132)^2*$C1132+Inputs!$B$29*(1+$D1132)^2*Inputs!$B$19+Inputs!$B$30*(1+$E1132)^2*Inputs!$B$20+Inputs!$B$31*(1+$F1132)^2*Inputs!$B$21+Inputs!$B$22*(1+Inputs!$B$23)^2</f>
        <v>14935.476147011304</v>
      </c>
      <c r="T1132" s="36">
        <f>Inputs!$B$12*(1+$B1132)^3*$C1132+Inputs!$B$29*(1+$D1132)^3*Inputs!$B$19+Inputs!$B$30*(1+$E1132)^3*Inputs!$B$20+Inputs!$B$31*(1+$F1132)^3*Inputs!$B$21+Inputs!$B$22*(1+Inputs!$B$23)^3</f>
        <v>17513.375521199865</v>
      </c>
      <c r="U1132" s="36">
        <f>Inputs!$B$12*(1+$B1132)^4*$C1132+Inputs!$B$29*(1+$D1132)^4*Inputs!$B$19+Inputs!$B$30*(1+$E1132)^4*Inputs!$B$20+Inputs!$B$31*(1+$F1132)^4*Inputs!$B$21+Inputs!$B$22*(1+Inputs!$B$23)^4</f>
        <v>20954.210143074695</v>
      </c>
      <c r="V1132" s="35">
        <f>Inputs!$B$13/(Q1132*(1-$G1132))</f>
        <v>1.3098552852561081</v>
      </c>
      <c r="W1132" s="36">
        <f>Inputs!$B$13</f>
        <v>12660</v>
      </c>
      <c r="X1132" s="36">
        <f t="shared" si="173"/>
        <v>13328.570073661243</v>
      </c>
      <c r="Y1132" s="36">
        <f t="shared" si="174"/>
        <v>14229.132863319983</v>
      </c>
      <c r="Z1132" s="36">
        <f t="shared" si="175"/>
        <v>15405.420083380061</v>
      </c>
      <c r="AA1132" s="36">
        <f t="shared" si="176"/>
        <v>16900.990849080947</v>
      </c>
      <c r="AB1132" s="36">
        <f t="shared" si="177"/>
        <v>54104.382387189064</v>
      </c>
      <c r="AC1132" s="36">
        <f t="shared" si="178"/>
        <v>241450.63010509789</v>
      </c>
      <c r="AD1132" s="36">
        <f t="shared" si="179"/>
        <v>149328.22571269289</v>
      </c>
    </row>
    <row r="1133" spans="1:30" ht="14.25" customHeight="1" x14ac:dyDescent="0.25">
      <c r="A1133" s="16">
        <v>1117</v>
      </c>
      <c r="B1133" s="34">
        <v>0.19442295706816301</v>
      </c>
      <c r="C1133" s="34">
        <v>0.111101978074577</v>
      </c>
      <c r="D1133" s="34">
        <v>9.8242112391506795E-3</v>
      </c>
      <c r="E1133" s="34">
        <v>1.65012726177583E-2</v>
      </c>
      <c r="F1133" s="34">
        <v>-6.1776011208937998E-3</v>
      </c>
      <c r="G1133" s="34">
        <v>0.16554825995376199</v>
      </c>
      <c r="H1133" s="35">
        <v>1.1085187489831001</v>
      </c>
      <c r="I1133" s="34">
        <v>9.9534430317755204E-2</v>
      </c>
      <c r="J1133" s="34">
        <v>2.3203823600981201E-2</v>
      </c>
      <c r="K1133" s="36">
        <f>Inputs!$B$12*(1+$B1133)^4</f>
        <v>122119.16286205855</v>
      </c>
      <c r="L1133" s="36">
        <f t="shared" si="170"/>
        <v>19880.181713036956</v>
      </c>
      <c r="M1133" s="36">
        <f t="shared" si="171"/>
        <v>225056.69729434911</v>
      </c>
      <c r="N1133" s="37">
        <f>M1133/Inputs!$B$6</f>
        <v>343.07423368041026</v>
      </c>
      <c r="O1133" s="38">
        <f>IF(N1133&gt;Inputs!$B$4,1,0)</f>
        <v>0</v>
      </c>
      <c r="P1133" s="34">
        <f t="shared" si="172"/>
        <v>7.6330606716773997E-2</v>
      </c>
      <c r="Q1133" s="36">
        <f>Inputs!$B$12*(1+$B1133)^0*$C1133+Inputs!$B$29*(1+$D1133)^0*Inputs!$B$19+Inputs!$B$30*(1+$E1133)^0*Inputs!$B$20+Inputs!$B$31*(1+$F1133)^0*Inputs!$B$21+Inputs!$B$22*(1+Inputs!$B$23)^0</f>
        <v>14688.162711901543</v>
      </c>
      <c r="R1133" s="36">
        <f>Inputs!$B$12*(1+$B1133)^1*$C1133+Inputs!$B$29*(1+$D1133)^1*Inputs!$B$19+Inputs!$B$30*(1+$E1133)^1*Inputs!$B$20+Inputs!$B$31*(1+$F1133)^1*Inputs!$B$21+Inputs!$B$22*(1+Inputs!$B$23)^1</f>
        <v>15961.161741472337</v>
      </c>
      <c r="S1133" s="36">
        <f>Inputs!$B$12*(1+$B1133)^2*$C1133+Inputs!$B$29*(1+$D1133)^2*Inputs!$B$19+Inputs!$B$30*(1+$E1133)^2*Inputs!$B$20+Inputs!$B$31*(1+$F1133)^2*Inputs!$B$21+Inputs!$B$22*(1+Inputs!$B$23)^2</f>
        <v>17485.246113641602</v>
      </c>
      <c r="T1133" s="36">
        <f>Inputs!$B$12*(1+$B1133)^3*$C1133+Inputs!$B$29*(1+$D1133)^3*Inputs!$B$19+Inputs!$B$30*(1+$E1133)^3*Inputs!$B$20+Inputs!$B$31*(1+$F1133)^3*Inputs!$B$21+Inputs!$B$22*(1+Inputs!$B$23)^3</f>
        <v>19309.358000522123</v>
      </c>
      <c r="U1133" s="36">
        <f>Inputs!$B$12*(1+$B1133)^4*$C1133+Inputs!$B$29*(1+$D1133)^4*Inputs!$B$19+Inputs!$B$30*(1+$E1133)^4*Inputs!$B$20+Inputs!$B$31*(1+$F1133)^4*Inputs!$B$21+Inputs!$B$22*(1+Inputs!$B$23)^4</f>
        <v>21491.962895922385</v>
      </c>
      <c r="V1133" s="35">
        <f>Inputs!$B$13/(Q1133*(1-$G1133))</f>
        <v>1.0329160033833238</v>
      </c>
      <c r="W1133" s="36">
        <f>Inputs!$B$13</f>
        <v>12660</v>
      </c>
      <c r="X1133" s="36">
        <f t="shared" si="173"/>
        <v>14008.95631049222</v>
      </c>
      <c r="Y1133" s="36">
        <f t="shared" si="174"/>
        <v>15622.402572458059</v>
      </c>
      <c r="Z1133" s="36">
        <f t="shared" si="175"/>
        <v>17556.718793680597</v>
      </c>
      <c r="AA1133" s="36">
        <f t="shared" si="176"/>
        <v>19880.181713036956</v>
      </c>
      <c r="AB1133" s="36">
        <f t="shared" si="177"/>
        <v>59235.661488257792</v>
      </c>
      <c r="AC1133" s="36">
        <f t="shared" si="178"/>
        <v>266491.76284081058</v>
      </c>
      <c r="AD1133" s="36">
        <f t="shared" si="179"/>
        <v>165821.03580609133</v>
      </c>
    </row>
    <row r="1134" spans="1:30" ht="14.25" customHeight="1" x14ac:dyDescent="0.25">
      <c r="A1134" s="16">
        <v>1118</v>
      </c>
      <c r="B1134" s="34">
        <v>0.22652697530784599</v>
      </c>
      <c r="C1134" s="34">
        <v>7.0356848342049E-2</v>
      </c>
      <c r="D1134" s="34">
        <v>2.74423330176706E-2</v>
      </c>
      <c r="E1134" s="34">
        <v>4.2318820154201103E-2</v>
      </c>
      <c r="F1134" s="34">
        <v>1.52001732966604E-2</v>
      </c>
      <c r="G1134" s="34">
        <v>0.17688730132352901</v>
      </c>
      <c r="H1134" s="35">
        <v>1.0654039006463001</v>
      </c>
      <c r="I1134" s="34">
        <v>9.5927741761673804E-2</v>
      </c>
      <c r="J1134" s="34">
        <v>3.1006338565342E-2</v>
      </c>
      <c r="K1134" s="36">
        <f>Inputs!$B$12*(1+$B1134)^4</f>
        <v>135787.46079461116</v>
      </c>
      <c r="L1134" s="36">
        <f t="shared" si="170"/>
        <v>16133.75114616278</v>
      </c>
      <c r="M1134" s="36">
        <f t="shared" si="171"/>
        <v>216071.35861109695</v>
      </c>
      <c r="N1134" s="37">
        <f>M1134/Inputs!$B$6</f>
        <v>329.37707105350142</v>
      </c>
      <c r="O1134" s="38">
        <f>IF(N1134&gt;Inputs!$B$4,1,0)</f>
        <v>0</v>
      </c>
      <c r="P1134" s="34">
        <f t="shared" si="172"/>
        <v>6.4921403196331801E-2</v>
      </c>
      <c r="Q1134" s="36">
        <f>Inputs!$B$12*(1+$B1134)^0*$C1134+Inputs!$B$29*(1+$D1134)^0*Inputs!$B$19+Inputs!$B$30*(1+$E1134)^0*Inputs!$B$20+Inputs!$B$31*(1+$F1134)^0*Inputs!$B$21+Inputs!$B$22*(1+Inputs!$B$23)^0</f>
        <v>12243.454927949861</v>
      </c>
      <c r="R1134" s="36">
        <f>Inputs!$B$12*(1+$B1134)^1*$C1134+Inputs!$B$29*(1+$D1134)^1*Inputs!$B$19+Inputs!$B$30*(1+$E1134)^1*Inputs!$B$20+Inputs!$B$31*(1+$F1134)^1*Inputs!$B$21+Inputs!$B$22*(1+Inputs!$B$23)^1</f>
        <v>13396.076040850983</v>
      </c>
      <c r="S1134" s="36">
        <f>Inputs!$B$12*(1+$B1134)^2*$C1134+Inputs!$B$29*(1+$D1134)^2*Inputs!$B$19+Inputs!$B$30*(1+$E1134)^2*Inputs!$B$20+Inputs!$B$31*(1+$F1134)^2*Inputs!$B$21+Inputs!$B$22*(1+Inputs!$B$23)^2</f>
        <v>14771.269254360766</v>
      </c>
      <c r="T1134" s="36">
        <f>Inputs!$B$12*(1+$B1134)^3*$C1134+Inputs!$B$29*(1+$D1134)^3*Inputs!$B$19+Inputs!$B$30*(1+$E1134)^3*Inputs!$B$20+Inputs!$B$31*(1+$F1134)^3*Inputs!$B$21+Inputs!$B$22*(1+Inputs!$B$23)^3</f>
        <v>16418.316895602336</v>
      </c>
      <c r="U1134" s="36">
        <f>Inputs!$B$12*(1+$B1134)^4*$C1134+Inputs!$B$29*(1+$D1134)^4*Inputs!$B$19+Inputs!$B$30*(1+$E1134)^4*Inputs!$B$20+Inputs!$B$31*(1+$F1134)^4*Inputs!$B$21+Inputs!$B$22*(1+Inputs!$B$23)^4</f>
        <v>18397.625304859044</v>
      </c>
      <c r="V1134" s="35">
        <f>Inputs!$B$13/(Q1134*(1-$G1134))</f>
        <v>1.2562336343564326</v>
      </c>
      <c r="W1134" s="36">
        <f>Inputs!$B$13</f>
        <v>12660</v>
      </c>
      <c r="X1134" s="36">
        <f t="shared" si="173"/>
        <v>13325.790348582586</v>
      </c>
      <c r="Y1134" s="36">
        <f t="shared" si="174"/>
        <v>14113.721305236932</v>
      </c>
      <c r="Z1134" s="36">
        <f t="shared" si="175"/>
        <v>15042.725849695609</v>
      </c>
      <c r="AA1134" s="36">
        <f t="shared" si="176"/>
        <v>16133.75114616278</v>
      </c>
      <c r="AB1134" s="36">
        <f t="shared" si="177"/>
        <v>54002.643764441156</v>
      </c>
      <c r="AC1134" s="36">
        <f t="shared" si="178"/>
        <v>256217.50112556925</v>
      </c>
      <c r="AD1134" s="36">
        <f t="shared" si="179"/>
        <v>162068.71484665578</v>
      </c>
    </row>
    <row r="1135" spans="1:30" ht="14.25" customHeight="1" x14ac:dyDescent="0.25">
      <c r="A1135" s="16">
        <v>1119</v>
      </c>
      <c r="B1135" s="34">
        <v>0.30915907336893</v>
      </c>
      <c r="C1135" s="34">
        <v>7.6594302237880205E-2</v>
      </c>
      <c r="D1135" s="34">
        <v>8.5274142587373498E-3</v>
      </c>
      <c r="E1135" s="34">
        <v>3.4086891343782497E-2</v>
      </c>
      <c r="F1135" s="34">
        <v>1.5846898346382501E-2</v>
      </c>
      <c r="G1135" s="34">
        <v>0.16568920069644499</v>
      </c>
      <c r="H1135" s="35">
        <v>1.0164441385210099</v>
      </c>
      <c r="I1135" s="34">
        <v>9.7508549468470498E-2</v>
      </c>
      <c r="J1135" s="34">
        <v>3.0658700795694601E-2</v>
      </c>
      <c r="K1135" s="36">
        <f>Inputs!$B$12*(1+$B1135)^4</f>
        <v>176246.67419036993</v>
      </c>
      <c r="L1135" s="36">
        <f t="shared" si="170"/>
        <v>18656.620598360565</v>
      </c>
      <c r="M1135" s="36">
        <f t="shared" si="171"/>
        <v>237944.18943359226</v>
      </c>
      <c r="N1135" s="37">
        <f>M1135/Inputs!$B$6</f>
        <v>362.71980096584184</v>
      </c>
      <c r="O1135" s="38">
        <f>IF(N1135&gt;Inputs!$B$4,1,0)</f>
        <v>0</v>
      </c>
      <c r="P1135" s="34">
        <f t="shared" si="172"/>
        <v>6.6849848672775894E-2</v>
      </c>
      <c r="Q1135" s="36">
        <f>Inputs!$B$12*(1+$B1135)^0*$C1135+Inputs!$B$29*(1+$D1135)^0*Inputs!$B$19+Inputs!$B$30*(1+$E1135)^0*Inputs!$B$20+Inputs!$B$31*(1+$F1135)^0*Inputs!$B$21+Inputs!$B$22*(1+Inputs!$B$23)^0</f>
        <v>12617.702161699734</v>
      </c>
      <c r="R1135" s="36">
        <f>Inputs!$B$12*(1+$B1135)^1*$C1135+Inputs!$B$29*(1+$D1135)^1*Inputs!$B$19+Inputs!$B$30*(1+$E1135)^1*Inputs!$B$20+Inputs!$B$31*(1+$F1135)^1*Inputs!$B$21+Inputs!$B$22*(1+Inputs!$B$23)^1</f>
        <v>14154.706390691659</v>
      </c>
      <c r="S1135" s="36">
        <f>Inputs!$B$12*(1+$B1135)^2*$C1135+Inputs!$B$29*(1+$D1135)^2*Inputs!$B$19+Inputs!$B$30*(1+$E1135)^2*Inputs!$B$20+Inputs!$B$31*(1+$F1135)^2*Inputs!$B$21+Inputs!$B$22*(1+Inputs!$B$23)^2</f>
        <v>16133.180510095888</v>
      </c>
      <c r="T1135" s="36">
        <f>Inputs!$B$12*(1+$B1135)^3*$C1135+Inputs!$B$29*(1+$D1135)^3*Inputs!$B$19+Inputs!$B$30*(1+$E1135)^3*Inputs!$B$20+Inputs!$B$31*(1+$F1135)^3*Inputs!$B$21+Inputs!$B$22*(1+Inputs!$B$23)^3</f>
        <v>18688.979952104462</v>
      </c>
      <c r="U1135" s="36">
        <f>Inputs!$B$12*(1+$B1135)^4*$C1135+Inputs!$B$29*(1+$D1135)^4*Inputs!$B$19+Inputs!$B$30*(1+$E1135)^4*Inputs!$B$20+Inputs!$B$31*(1+$F1135)^4*Inputs!$B$21+Inputs!$B$22*(1+Inputs!$B$23)^4</f>
        <v>21999.945192890464</v>
      </c>
      <c r="V1135" s="35">
        <f>Inputs!$B$13/(Q1135*(1-$G1135))</f>
        <v>1.2026120990243974</v>
      </c>
      <c r="W1135" s="36">
        <f>Inputs!$B$13</f>
        <v>12660</v>
      </c>
      <c r="X1135" s="36">
        <f t="shared" si="173"/>
        <v>13652.522555287604</v>
      </c>
      <c r="Y1135" s="36">
        <f t="shared" si="174"/>
        <v>14934.344704378062</v>
      </c>
      <c r="Z1135" s="36">
        <f t="shared" si="175"/>
        <v>16574.523835601227</v>
      </c>
      <c r="AA1135" s="36">
        <f t="shared" si="176"/>
        <v>18656.620598360565</v>
      </c>
      <c r="AB1135" s="36">
        <f t="shared" si="177"/>
        <v>57306.709808141553</v>
      </c>
      <c r="AC1135" s="36">
        <f t="shared" si="178"/>
        <v>287638.77149919717</v>
      </c>
      <c r="AD1135" s="36">
        <f t="shared" si="179"/>
        <v>180637.47962545071</v>
      </c>
    </row>
    <row r="1136" spans="1:30" ht="14.25" customHeight="1" x14ac:dyDescent="0.25">
      <c r="A1136" s="16">
        <v>1120</v>
      </c>
      <c r="B1136" s="34">
        <v>0.22847355370479699</v>
      </c>
      <c r="C1136" s="34">
        <v>8.0849094557610302E-2</v>
      </c>
      <c r="D1136" s="34">
        <v>1.6247337558733699E-2</v>
      </c>
      <c r="E1136" s="34">
        <v>6.2672854766284702E-2</v>
      </c>
      <c r="F1136" s="34">
        <v>1.61474878474351E-2</v>
      </c>
      <c r="G1136" s="34">
        <v>0.20729241784226299</v>
      </c>
      <c r="H1136" s="35">
        <v>1.0889174790102401</v>
      </c>
      <c r="I1136" s="34">
        <v>9.9246405347029998E-2</v>
      </c>
      <c r="J1136" s="34">
        <v>2.81269954001112E-2</v>
      </c>
      <c r="K1136" s="36">
        <f>Inputs!$B$12*(1+$B1136)^4</f>
        <v>136651.52934264619</v>
      </c>
      <c r="L1136" s="36">
        <f t="shared" si="170"/>
        <v>17255.92714626724</v>
      </c>
      <c r="M1136" s="36">
        <f t="shared" si="171"/>
        <v>210687.60194096109</v>
      </c>
      <c r="N1136" s="37">
        <f>M1136/Inputs!$B$6</f>
        <v>321.17012491000168</v>
      </c>
      <c r="O1136" s="38">
        <f>IF(N1136&gt;Inputs!$B$4,1,0)</f>
        <v>0</v>
      </c>
      <c r="P1136" s="34">
        <f t="shared" si="172"/>
        <v>7.1119409946918802E-2</v>
      </c>
      <c r="Q1136" s="36">
        <f>Inputs!$B$12*(1+$B1136)^0*$C1136+Inputs!$B$29*(1+$D1136)^0*Inputs!$B$19+Inputs!$B$30*(1+$E1136)^0*Inputs!$B$20+Inputs!$B$31*(1+$F1136)^0*Inputs!$B$21+Inputs!$B$22*(1+Inputs!$B$23)^0</f>
        <v>12872.98970088354</v>
      </c>
      <c r="R1136" s="36">
        <f>Inputs!$B$12*(1+$B1136)^1*$C1136+Inputs!$B$29*(1+$D1136)^1*Inputs!$B$19+Inputs!$B$30*(1+$E1136)^1*Inputs!$B$20+Inputs!$B$31*(1+$F1136)^1*Inputs!$B$21+Inputs!$B$22*(1+Inputs!$B$23)^1</f>
        <v>14196.100074168928</v>
      </c>
      <c r="S1136" s="36">
        <f>Inputs!$B$12*(1+$B1136)^2*$C1136+Inputs!$B$29*(1+$D1136)^2*Inputs!$B$19+Inputs!$B$30*(1+$E1136)^2*Inputs!$B$20+Inputs!$B$31*(1+$F1136)^2*Inputs!$B$21+Inputs!$B$22*(1+Inputs!$B$23)^2</f>
        <v>15782.268337968806</v>
      </c>
      <c r="T1136" s="36">
        <f>Inputs!$B$12*(1+$B1136)^3*$C1136+Inputs!$B$29*(1+$D1136)^3*Inputs!$B$19+Inputs!$B$30*(1+$E1136)^3*Inputs!$B$20+Inputs!$B$31*(1+$F1136)^3*Inputs!$B$21+Inputs!$B$22*(1+Inputs!$B$23)^3</f>
        <v>17689.937619802855</v>
      </c>
      <c r="U1136" s="36">
        <f>Inputs!$B$12*(1+$B1136)^4*$C1136+Inputs!$B$29*(1+$D1136)^4*Inputs!$B$19+Inputs!$B$30*(1+$E1136)^4*Inputs!$B$20+Inputs!$B$31*(1+$F1136)^4*Inputs!$B$21+Inputs!$B$22*(1+Inputs!$B$23)^4</f>
        <v>19990.806584926177</v>
      </c>
      <c r="V1136" s="35">
        <f>Inputs!$B$13/(Q1136*(1-$G1136))</f>
        <v>1.2406271232177017</v>
      </c>
      <c r="W1136" s="36">
        <f>Inputs!$B$13</f>
        <v>12660</v>
      </c>
      <c r="X1136" s="36">
        <f t="shared" si="173"/>
        <v>13534.408221583935</v>
      </c>
      <c r="Y1136" s="36">
        <f t="shared" si="174"/>
        <v>14572.144520189553</v>
      </c>
      <c r="Z1136" s="36">
        <f t="shared" si="175"/>
        <v>15801.686935819129</v>
      </c>
      <c r="AA1136" s="36">
        <f t="shared" si="176"/>
        <v>17255.92714626724</v>
      </c>
      <c r="AB1136" s="36">
        <f t="shared" si="177"/>
        <v>55262.326484330988</v>
      </c>
      <c r="AC1136" s="36">
        <f t="shared" si="178"/>
        <v>249457.70139229877</v>
      </c>
      <c r="AD1136" s="36">
        <f t="shared" si="179"/>
        <v>155425.2754566301</v>
      </c>
    </row>
    <row r="1137" spans="1:30" ht="14.25" customHeight="1" x14ac:dyDescent="0.25">
      <c r="A1137" s="16">
        <v>1121</v>
      </c>
      <c r="B1137" s="34">
        <v>0.43902762924594002</v>
      </c>
      <c r="C1137" s="34">
        <v>5.6278766762095402E-2</v>
      </c>
      <c r="D1137" s="34">
        <v>2.8853901171791201E-2</v>
      </c>
      <c r="E1137" s="34">
        <v>5.15783325773723E-2</v>
      </c>
      <c r="F1137" s="34">
        <v>-1.11654737765955E-2</v>
      </c>
      <c r="G1137" s="34">
        <v>0.17947616845176301</v>
      </c>
      <c r="H1137" s="35">
        <v>1.1781123662488799</v>
      </c>
      <c r="I1137" s="34">
        <v>8.7560672121366506E-2</v>
      </c>
      <c r="J1137" s="34">
        <v>2.7747492154262501E-2</v>
      </c>
      <c r="K1137" s="36">
        <f>Inputs!$B$12*(1+$B1137)^4</f>
        <v>257292.88705464307</v>
      </c>
      <c r="L1137" s="36">
        <f t="shared" si="170"/>
        <v>22206.522696075212</v>
      </c>
      <c r="M1137" s="36">
        <f t="shared" si="171"/>
        <v>314325.56835430022</v>
      </c>
      <c r="N1137" s="37">
        <f>M1137/Inputs!$B$6</f>
        <v>479.15482980838448</v>
      </c>
      <c r="O1137" s="38">
        <f>IF(N1137&gt;Inputs!$B$4,1,0)</f>
        <v>1</v>
      </c>
      <c r="P1137" s="34">
        <f t="shared" si="172"/>
        <v>5.9813179967104002E-2</v>
      </c>
      <c r="Q1137" s="36">
        <f>Inputs!$B$12*(1+$B1137)^0*$C1137+Inputs!$B$29*(1+$D1137)^0*Inputs!$B$19+Inputs!$B$30*(1+$E1137)^0*Inputs!$B$20+Inputs!$B$31*(1+$F1137)^0*Inputs!$B$21+Inputs!$B$22*(1+Inputs!$B$23)^0</f>
        <v>11398.770033152647</v>
      </c>
      <c r="R1137" s="36">
        <f>Inputs!$B$12*(1+$B1137)^1*$C1137+Inputs!$B$29*(1+$D1137)^1*Inputs!$B$19+Inputs!$B$30*(1+$E1137)^1*Inputs!$B$20+Inputs!$B$31*(1+$F1137)^1*Inputs!$B$21+Inputs!$B$22*(1+Inputs!$B$23)^1</f>
        <v>12986.518383541112</v>
      </c>
      <c r="S1137" s="36">
        <f>Inputs!$B$12*(1+$B1137)^2*$C1137+Inputs!$B$29*(1+$D1137)^2*Inputs!$B$19+Inputs!$B$30*(1+$E1137)^2*Inputs!$B$20+Inputs!$B$31*(1+$F1137)^2*Inputs!$B$21+Inputs!$B$22*(1+Inputs!$B$23)^2</f>
        <v>15233.031937754262</v>
      </c>
      <c r="T1137" s="36">
        <f>Inputs!$B$12*(1+$B1137)^3*$C1137+Inputs!$B$29*(1+$D1137)^3*Inputs!$B$19+Inputs!$B$30*(1+$E1137)^3*Inputs!$B$20+Inputs!$B$31*(1+$F1137)^3*Inputs!$B$21+Inputs!$B$22*(1+Inputs!$B$23)^3</f>
        <v>18424.406234714508</v>
      </c>
      <c r="U1137" s="36">
        <f>Inputs!$B$12*(1+$B1137)^4*$C1137+Inputs!$B$29*(1+$D1137)^4*Inputs!$B$19+Inputs!$B$30*(1+$E1137)^4*Inputs!$B$20+Inputs!$B$31*(1+$F1137)^4*Inputs!$B$21+Inputs!$B$22*(1+Inputs!$B$23)^4</f>
        <v>22972.202926164322</v>
      </c>
      <c r="V1137" s="35">
        <f>Inputs!$B$13/(Q1137*(1-$G1137))</f>
        <v>1.3535818250854388</v>
      </c>
      <c r="W1137" s="36">
        <f>Inputs!$B$13</f>
        <v>12660</v>
      </c>
      <c r="X1137" s="36">
        <f t="shared" si="173"/>
        <v>13955.987009297052</v>
      </c>
      <c r="Y1137" s="36">
        <f t="shared" si="174"/>
        <v>15821.906054978266</v>
      </c>
      <c r="Z1137" s="36">
        <f t="shared" si="175"/>
        <v>18473.47947342629</v>
      </c>
      <c r="AA1137" s="36">
        <f t="shared" si="176"/>
        <v>22206.522696075212</v>
      </c>
      <c r="AB1137" s="36">
        <f t="shared" si="177"/>
        <v>63539.954862552637</v>
      </c>
      <c r="AC1137" s="36">
        <f t="shared" si="178"/>
        <v>381566.37087193853</v>
      </c>
      <c r="AD1137" s="36">
        <f t="shared" si="179"/>
        <v>250785.61349174762</v>
      </c>
    </row>
    <row r="1138" spans="1:30" ht="14.25" customHeight="1" x14ac:dyDescent="0.25">
      <c r="A1138" s="16">
        <v>1122</v>
      </c>
      <c r="B1138" s="34">
        <v>0.185753972512158</v>
      </c>
      <c r="C1138" s="34">
        <v>0.104688680046234</v>
      </c>
      <c r="D1138" s="34">
        <v>1.6838174361589599E-2</v>
      </c>
      <c r="E1138" s="34">
        <v>3.91389578484286E-2</v>
      </c>
      <c r="F1138" s="34">
        <v>-1.2412344070706899E-2</v>
      </c>
      <c r="G1138" s="34">
        <v>0.17973754495144401</v>
      </c>
      <c r="H1138" s="35">
        <v>1.0306667282118001</v>
      </c>
      <c r="I1138" s="34">
        <v>9.5298858898741901E-2</v>
      </c>
      <c r="J1138" s="34">
        <v>2.6064813316594802E-2</v>
      </c>
      <c r="K1138" s="36">
        <f>Inputs!$B$12*(1+$B1138)^4</f>
        <v>118612.26619651153</v>
      </c>
      <c r="L1138" s="36">
        <f t="shared" si="170"/>
        <v>17394.757062611407</v>
      </c>
      <c r="M1138" s="36">
        <f t="shared" si="171"/>
        <v>219621.29445752717</v>
      </c>
      <c r="N1138" s="37">
        <f>M1138/Inputs!$B$6</f>
        <v>334.78855862427923</v>
      </c>
      <c r="O1138" s="38">
        <f>IF(N1138&gt;Inputs!$B$4,1,0)</f>
        <v>0</v>
      </c>
      <c r="P1138" s="34">
        <f t="shared" si="172"/>
        <v>6.9234045582147102E-2</v>
      </c>
      <c r="Q1138" s="36">
        <f>Inputs!$B$12*(1+$B1138)^0*$C1138+Inputs!$B$29*(1+$D1138)^0*Inputs!$B$19+Inputs!$B$30*(1+$E1138)^0*Inputs!$B$20+Inputs!$B$31*(1+$F1138)^0*Inputs!$B$21+Inputs!$B$22*(1+Inputs!$B$23)^0</f>
        <v>14303.364830200961</v>
      </c>
      <c r="R1138" s="36">
        <f>Inputs!$B$12*(1+$B1138)^1*$C1138+Inputs!$B$29*(1+$D1138)^1*Inputs!$B$19+Inputs!$B$30*(1+$E1138)^1*Inputs!$B$20+Inputs!$B$31*(1+$F1138)^1*Inputs!$B$21+Inputs!$B$22*(1+Inputs!$B$23)^1</f>
        <v>15498.926108870193</v>
      </c>
      <c r="S1138" s="36">
        <f>Inputs!$B$12*(1+$B1138)^2*$C1138+Inputs!$B$29*(1+$D1138)^2*Inputs!$B$19+Inputs!$B$30*(1+$E1138)^2*Inputs!$B$20+Inputs!$B$31*(1+$F1138)^2*Inputs!$B$21+Inputs!$B$22*(1+Inputs!$B$23)^2</f>
        <v>16914.627482760206</v>
      </c>
      <c r="T1138" s="36">
        <f>Inputs!$B$12*(1+$B1138)^3*$C1138+Inputs!$B$29*(1+$D1138)^3*Inputs!$B$19+Inputs!$B$30*(1+$E1138)^3*Inputs!$B$20+Inputs!$B$31*(1+$F1138)^3*Inputs!$B$21+Inputs!$B$22*(1+Inputs!$B$23)^3</f>
        <v>18590.823692076796</v>
      </c>
      <c r="U1138" s="36">
        <f>Inputs!$B$12*(1+$B1138)^4*$C1138+Inputs!$B$29*(1+$D1138)^4*Inputs!$B$19+Inputs!$B$30*(1+$E1138)^4*Inputs!$B$20+Inputs!$B$31*(1+$F1138)^4*Inputs!$B$21+Inputs!$B$22*(1+Inputs!$B$23)^4</f>
        <v>20575.352186157521</v>
      </c>
      <c r="V1138" s="35">
        <f>Inputs!$B$13/(Q1138*(1-$G1138))</f>
        <v>1.0790527005579484</v>
      </c>
      <c r="W1138" s="36">
        <f>Inputs!$B$13</f>
        <v>12660</v>
      </c>
      <c r="X1138" s="36">
        <f t="shared" si="173"/>
        <v>13564.413979170393</v>
      </c>
      <c r="Y1138" s="36">
        <f t="shared" si="174"/>
        <v>14635.581344339595</v>
      </c>
      <c r="Z1138" s="36">
        <f t="shared" si="175"/>
        <v>15901.466212005351</v>
      </c>
      <c r="AA1138" s="36">
        <f t="shared" si="176"/>
        <v>17394.757062611407</v>
      </c>
      <c r="AB1138" s="36">
        <f t="shared" si="177"/>
        <v>56086.459627047137</v>
      </c>
      <c r="AC1138" s="36">
        <f t="shared" si="178"/>
        <v>257794.38436771446</v>
      </c>
      <c r="AD1138" s="36">
        <f t="shared" si="179"/>
        <v>163534.83483048005</v>
      </c>
    </row>
    <row r="1139" spans="1:30" ht="14.25" customHeight="1" x14ac:dyDescent="0.25">
      <c r="A1139" s="16">
        <v>1123</v>
      </c>
      <c r="B1139" s="34">
        <v>0.36287395348081503</v>
      </c>
      <c r="C1139" s="34">
        <v>6.4630054253718094E-2</v>
      </c>
      <c r="D1139" s="34">
        <v>3.0568040583999801E-2</v>
      </c>
      <c r="E1139" s="34">
        <v>5.4186806601485303E-2</v>
      </c>
      <c r="F1139" s="34">
        <v>2.7475046111038601E-2</v>
      </c>
      <c r="G1139" s="34">
        <v>0.19885558626306399</v>
      </c>
      <c r="H1139" s="35">
        <v>1.0705191363448101</v>
      </c>
      <c r="I1139" s="34">
        <v>9.2494773298106597E-2</v>
      </c>
      <c r="J1139" s="34">
        <v>2.8588877973422699E-2</v>
      </c>
      <c r="K1139" s="36">
        <f>Inputs!$B$12*(1+$B1139)^4</f>
        <v>207001.749908528</v>
      </c>
      <c r="L1139" s="36">
        <f t="shared" si="170"/>
        <v>19417.725631509515</v>
      </c>
      <c r="M1139" s="36">
        <f t="shared" si="171"/>
        <v>260040.3098710156</v>
      </c>
      <c r="N1139" s="37">
        <f>M1139/Inputs!$B$6</f>
        <v>396.40291138874329</v>
      </c>
      <c r="O1139" s="38">
        <f>IF(N1139&gt;Inputs!$B$4,1,0)</f>
        <v>1</v>
      </c>
      <c r="P1139" s="34">
        <f t="shared" si="172"/>
        <v>6.3905895324683895E-2</v>
      </c>
      <c r="Q1139" s="36">
        <f>Inputs!$B$12*(1+$B1139)^0*$C1139+Inputs!$B$29*(1+$D1139)^0*Inputs!$B$19+Inputs!$B$30*(1+$E1139)^0*Inputs!$B$20+Inputs!$B$31*(1+$F1139)^0*Inputs!$B$21+Inputs!$B$22*(1+Inputs!$B$23)^0</f>
        <v>11899.847282650007</v>
      </c>
      <c r="R1139" s="36">
        <f>Inputs!$B$12*(1+$B1139)^1*$C1139+Inputs!$B$29*(1+$D1139)^1*Inputs!$B$19+Inputs!$B$30*(1+$E1139)^1*Inputs!$B$20+Inputs!$B$31*(1+$F1139)^1*Inputs!$B$21+Inputs!$B$22*(1+Inputs!$B$23)^1</f>
        <v>13598.857734785135</v>
      </c>
      <c r="S1139" s="36">
        <f>Inputs!$B$12*(1+$B1139)^2*$C1139+Inputs!$B$29*(1+$D1139)^2*Inputs!$B$19+Inputs!$B$30*(1+$E1139)^2*Inputs!$B$20+Inputs!$B$31*(1+$F1139)^2*Inputs!$B$21+Inputs!$B$22*(1+Inputs!$B$23)^2</f>
        <v>15820.277580071386</v>
      </c>
      <c r="T1139" s="36">
        <f>Inputs!$B$12*(1+$B1139)^3*$C1139+Inputs!$B$29*(1+$D1139)^3*Inputs!$B$19+Inputs!$B$30*(1+$E1139)^3*Inputs!$B$20+Inputs!$B$31*(1+$F1139)^3*Inputs!$B$21+Inputs!$B$22*(1+Inputs!$B$23)^3</f>
        <v>18749.922444539094</v>
      </c>
      <c r="U1139" s="36">
        <f>Inputs!$B$12*(1+$B1139)^4*$C1139+Inputs!$B$29*(1+$D1139)^4*Inputs!$B$19+Inputs!$B$30*(1+$E1139)^4*Inputs!$B$20+Inputs!$B$31*(1+$F1139)^4*Inputs!$B$21+Inputs!$B$22*(1+Inputs!$B$23)^4</f>
        <v>22640.870282624419</v>
      </c>
      <c r="V1139" s="35">
        <f>Inputs!$B$13/(Q1139*(1-$G1139))</f>
        <v>1.3279493449046325</v>
      </c>
      <c r="W1139" s="36">
        <f>Inputs!$B$13</f>
        <v>12660</v>
      </c>
      <c r="X1139" s="36">
        <f t="shared" si="173"/>
        <v>13766.388944476699</v>
      </c>
      <c r="Y1139" s="36">
        <f t="shared" si="174"/>
        <v>15199.486923719269</v>
      </c>
      <c r="Z1139" s="36">
        <f t="shared" si="175"/>
        <v>17047.43172268775</v>
      </c>
      <c r="AA1139" s="36">
        <f t="shared" si="176"/>
        <v>19417.725631509515</v>
      </c>
      <c r="AB1139" s="36">
        <f t="shared" si="177"/>
        <v>59222.409930392874</v>
      </c>
      <c r="AC1139" s="36">
        <f t="shared" si="178"/>
        <v>312535.43227326556</v>
      </c>
      <c r="AD1139" s="36">
        <f t="shared" si="179"/>
        <v>200817.89994062274</v>
      </c>
    </row>
    <row r="1140" spans="1:30" ht="14.25" customHeight="1" x14ac:dyDescent="0.25">
      <c r="A1140" s="16">
        <v>1124</v>
      </c>
      <c r="B1140" s="34">
        <v>0.17150185423480699</v>
      </c>
      <c r="C1140" s="34">
        <v>8.0115857733282406E-2</v>
      </c>
      <c r="D1140" s="34">
        <v>4.8206655647617398E-2</v>
      </c>
      <c r="E1140" s="34">
        <v>3.67681214271409E-2</v>
      </c>
      <c r="F1140" s="34">
        <v>1.8628359324517198E-2</v>
      </c>
      <c r="G1140" s="34">
        <v>0.17689256962354</v>
      </c>
      <c r="H1140" s="35">
        <v>1.0083395909819599</v>
      </c>
      <c r="I1140" s="34">
        <v>9.4545274906286905E-2</v>
      </c>
      <c r="J1140" s="34">
        <v>2.0967965759963701E-2</v>
      </c>
      <c r="K1140" s="36">
        <f>Inputs!$B$12*(1+$B1140)^4</f>
        <v>113011.63852751875</v>
      </c>
      <c r="L1140" s="36">
        <f t="shared" si="170"/>
        <v>15111.163548854098</v>
      </c>
      <c r="M1140" s="36">
        <f t="shared" si="171"/>
        <v>186215.53682680512</v>
      </c>
      <c r="N1140" s="37">
        <f>M1140/Inputs!$B$6</f>
        <v>283.86514760183707</v>
      </c>
      <c r="O1140" s="38">
        <f>IF(N1140&gt;Inputs!$B$4,1,0)</f>
        <v>0</v>
      </c>
      <c r="P1140" s="34">
        <f t="shared" si="172"/>
        <v>7.3577309146323211E-2</v>
      </c>
      <c r="Q1140" s="36">
        <f>Inputs!$B$12*(1+$B1140)^0*$C1140+Inputs!$B$29*(1+$D1140)^0*Inputs!$B$19+Inputs!$B$30*(1+$E1140)^0*Inputs!$B$20+Inputs!$B$31*(1+$F1140)^0*Inputs!$B$21+Inputs!$B$22*(1+Inputs!$B$23)^0</f>
        <v>12828.995491423866</v>
      </c>
      <c r="R1140" s="36">
        <f>Inputs!$B$12*(1+$B1140)^1*$C1140+Inputs!$B$29*(1+$D1140)^1*Inputs!$B$19+Inputs!$B$30*(1+$E1140)^1*Inputs!$B$20+Inputs!$B$31*(1+$F1140)^1*Inputs!$B$21+Inputs!$B$22*(1+Inputs!$B$23)^1</f>
        <v>13919.789018150721</v>
      </c>
      <c r="S1140" s="36">
        <f>Inputs!$B$12*(1+$B1140)^2*$C1140+Inputs!$B$29*(1+$D1140)^2*Inputs!$B$19+Inputs!$B$30*(1+$E1140)^2*Inputs!$B$20+Inputs!$B$31*(1+$F1140)^2*Inputs!$B$21+Inputs!$B$22*(1+Inputs!$B$23)^2</f>
        <v>15162.524640778007</v>
      </c>
      <c r="T1140" s="36">
        <f>Inputs!$B$12*(1+$B1140)^3*$C1140+Inputs!$B$29*(1+$D1140)^3*Inputs!$B$19+Inputs!$B$30*(1+$E1140)^3*Inputs!$B$20+Inputs!$B$31*(1+$F1140)^3*Inputs!$B$21+Inputs!$B$22*(1+Inputs!$B$23)^3</f>
        <v>16581.911781315233</v>
      </c>
      <c r="U1140" s="36">
        <f>Inputs!$B$12*(1+$B1140)^4*$C1140+Inputs!$B$29*(1+$D1140)^4*Inputs!$B$19+Inputs!$B$30*(1+$E1140)^4*Inputs!$B$20+Inputs!$B$31*(1+$F1140)^4*Inputs!$B$21+Inputs!$B$22*(1+Inputs!$B$23)^4</f>
        <v>18206.839524682258</v>
      </c>
      <c r="V1140" s="35">
        <f>Inputs!$B$13/(Q1140*(1-$G1140))</f>
        <v>1.1989043362983505</v>
      </c>
      <c r="W1140" s="36">
        <f>Inputs!$B$13</f>
        <v>12660</v>
      </c>
      <c r="X1140" s="36">
        <f t="shared" si="173"/>
        <v>13190.576553375016</v>
      </c>
      <c r="Y1140" s="36">
        <f t="shared" si="174"/>
        <v>13773.628871424293</v>
      </c>
      <c r="Z1140" s="36">
        <f t="shared" si="175"/>
        <v>14412.759341067642</v>
      </c>
      <c r="AA1140" s="36">
        <f t="shared" si="176"/>
        <v>15111.163548854098</v>
      </c>
      <c r="AB1140" s="36">
        <f t="shared" si="177"/>
        <v>52741.29321304214</v>
      </c>
      <c r="AC1140" s="36">
        <f t="shared" si="178"/>
        <v>209684.39982030311</v>
      </c>
      <c r="AD1140" s="36">
        <f t="shared" si="179"/>
        <v>133474.24361376298</v>
      </c>
    </row>
    <row r="1141" spans="1:30" ht="14.25" customHeight="1" x14ac:dyDescent="0.25">
      <c r="A1141" s="16">
        <v>1125</v>
      </c>
      <c r="B1141" s="34">
        <v>0.30771098625647902</v>
      </c>
      <c r="C1141" s="34">
        <v>9.6769693388226594E-2</v>
      </c>
      <c r="D1141" s="34">
        <v>1.8992988305039499E-2</v>
      </c>
      <c r="E1141" s="34">
        <v>4.3406804434684997E-2</v>
      </c>
      <c r="F1141" s="34">
        <v>-4.57384893202647E-3</v>
      </c>
      <c r="G1141" s="34">
        <v>0.196246912827576</v>
      </c>
      <c r="H1141" s="35">
        <v>0.99605344128287898</v>
      </c>
      <c r="I1141" s="34">
        <v>0.100302675209411</v>
      </c>
      <c r="J1141" s="34">
        <v>2.8951997576188101E-2</v>
      </c>
      <c r="K1141" s="36">
        <f>Inputs!$B$12*(1+$B1141)^4</f>
        <v>175468.16713791885</v>
      </c>
      <c r="L1141" s="36">
        <f t="shared" si="170"/>
        <v>20298.162563909689</v>
      </c>
      <c r="M1141" s="36">
        <f t="shared" si="171"/>
        <v>240799.34331277202</v>
      </c>
      <c r="N1141" s="37">
        <f>M1141/Inputs!$B$6</f>
        <v>367.0721696841037</v>
      </c>
      <c r="O1141" s="38">
        <f>IF(N1141&gt;Inputs!$B$4,1,0)</f>
        <v>0</v>
      </c>
      <c r="P1141" s="34">
        <f t="shared" si="172"/>
        <v>7.1350677633222892E-2</v>
      </c>
      <c r="Q1141" s="36">
        <f>Inputs!$B$12*(1+$B1141)^0*$C1141+Inputs!$B$29*(1+$D1141)^0*Inputs!$B$19+Inputs!$B$30*(1+$E1141)^0*Inputs!$B$20+Inputs!$B$31*(1+$F1141)^0*Inputs!$B$21+Inputs!$B$22*(1+Inputs!$B$23)^0</f>
        <v>13828.225630720517</v>
      </c>
      <c r="R1141" s="36">
        <f>Inputs!$B$12*(1+$B1141)^1*$C1141+Inputs!$B$29*(1+$D1141)^1*Inputs!$B$19+Inputs!$B$30*(1+$E1141)^1*Inputs!$B$20+Inputs!$B$31*(1+$F1141)^1*Inputs!$B$21+Inputs!$B$22*(1+Inputs!$B$23)^1</f>
        <v>15696.828941345215</v>
      </c>
      <c r="S1141" s="36">
        <f>Inputs!$B$12*(1+$B1141)^2*$C1141+Inputs!$B$29*(1+$D1141)^2*Inputs!$B$19+Inputs!$B$30*(1+$E1141)^2*Inputs!$B$20+Inputs!$B$31*(1+$F1141)^2*Inputs!$B$21+Inputs!$B$22*(1+Inputs!$B$23)^2</f>
        <v>18119.140866013542</v>
      </c>
      <c r="T1141" s="36">
        <f>Inputs!$B$12*(1+$B1141)^3*$C1141+Inputs!$B$29*(1+$D1141)^3*Inputs!$B$19+Inputs!$B$30*(1+$E1141)^3*Inputs!$B$20+Inputs!$B$31*(1+$F1141)^3*Inputs!$B$21+Inputs!$B$22*(1+Inputs!$B$23)^3</f>
        <v>21264.495328175668</v>
      </c>
      <c r="U1141" s="36">
        <f>Inputs!$B$12*(1+$B1141)^4*$C1141+Inputs!$B$29*(1+$D1141)^4*Inputs!$B$19+Inputs!$B$30*(1+$E1141)^4*Inputs!$B$20+Inputs!$B$31*(1+$F1141)^4*Inputs!$B$21+Inputs!$B$22*(1+Inputs!$B$23)^4</f>
        <v>25354.288751975248</v>
      </c>
      <c r="V1141" s="35">
        <f>Inputs!$B$13/(Q1141*(1-$G1141))</f>
        <v>1.1390547369352118</v>
      </c>
      <c r="W1141" s="36">
        <f>Inputs!$B$13</f>
        <v>12660</v>
      </c>
      <c r="X1141" s="36">
        <f t="shared" si="173"/>
        <v>13919.701905384256</v>
      </c>
      <c r="Y1141" s="36">
        <f t="shared" si="174"/>
        <v>15547.126914763579</v>
      </c>
      <c r="Z1141" s="36">
        <f t="shared" si="175"/>
        <v>17634.974759465709</v>
      </c>
      <c r="AA1141" s="36">
        <f t="shared" si="176"/>
        <v>20298.162563909689</v>
      </c>
      <c r="AB1141" s="36">
        <f t="shared" si="177"/>
        <v>59292.545657991956</v>
      </c>
      <c r="AC1141" s="36">
        <f t="shared" si="178"/>
        <v>292720.90483322949</v>
      </c>
      <c r="AD1141" s="36">
        <f t="shared" si="179"/>
        <v>181506.79765478006</v>
      </c>
    </row>
    <row r="1142" spans="1:30" ht="14.25" customHeight="1" x14ac:dyDescent="0.25">
      <c r="A1142" s="16">
        <v>1126</v>
      </c>
      <c r="B1142" s="34">
        <v>0.216176083087256</v>
      </c>
      <c r="C1142" s="34">
        <v>8.5630646294867205E-2</v>
      </c>
      <c r="D1142" s="34">
        <v>1.38901302183225E-2</v>
      </c>
      <c r="E1142" s="34">
        <v>6.5296217610345195E-2</v>
      </c>
      <c r="F1142" s="34">
        <v>-7.4805244975417497E-3</v>
      </c>
      <c r="G1142" s="34">
        <v>0.203348396337105</v>
      </c>
      <c r="H1142" s="35">
        <v>0.98192012854594701</v>
      </c>
      <c r="I1142" s="34">
        <v>9.4531347619929901E-2</v>
      </c>
      <c r="J1142" s="34">
        <v>2.5674850915409501E-2</v>
      </c>
      <c r="K1142" s="36">
        <f>Inputs!$B$12*(1+$B1142)^4</f>
        <v>131261.41579127393</v>
      </c>
      <c r="L1142" s="36">
        <f t="shared" si="170"/>
        <v>15449.165889130303</v>
      </c>
      <c r="M1142" s="36">
        <f t="shared" si="171"/>
        <v>199595.20615516911</v>
      </c>
      <c r="N1142" s="37">
        <f>M1142/Inputs!$B$6</f>
        <v>304.26098499263583</v>
      </c>
      <c r="O1142" s="38">
        <f>IF(N1142&gt;Inputs!$B$4,1,0)</f>
        <v>0</v>
      </c>
      <c r="P1142" s="34">
        <f t="shared" si="172"/>
        <v>6.8856496704520403E-2</v>
      </c>
      <c r="Q1142" s="36">
        <f>Inputs!$B$12*(1+$B1142)^0*$C1142+Inputs!$B$29*(1+$D1142)^0*Inputs!$B$19+Inputs!$B$30*(1+$E1142)^0*Inputs!$B$20+Inputs!$B$31*(1+$F1142)^0*Inputs!$B$21+Inputs!$B$22*(1+Inputs!$B$23)^0</f>
        <v>13159.882805118956</v>
      </c>
      <c r="R1142" s="36">
        <f>Inputs!$B$12*(1+$B1142)^1*$C1142+Inputs!$B$29*(1+$D1142)^1*Inputs!$B$19+Inputs!$B$30*(1+$E1142)^1*Inputs!$B$20+Inputs!$B$31*(1+$F1142)^1*Inputs!$B$21+Inputs!$B$22*(1+Inputs!$B$23)^1</f>
        <v>14377.536361132301</v>
      </c>
      <c r="S1142" s="36">
        <f>Inputs!$B$12*(1+$B1142)^2*$C1142+Inputs!$B$29*(1+$D1142)^2*Inputs!$B$19+Inputs!$B$30*(1+$E1142)^2*Inputs!$B$20+Inputs!$B$31*(1+$F1142)^2*Inputs!$B$21+Inputs!$B$22*(1+Inputs!$B$23)^2</f>
        <v>15844.813850256298</v>
      </c>
      <c r="T1142" s="36">
        <f>Inputs!$B$12*(1+$B1142)^3*$C1142+Inputs!$B$29*(1+$D1142)^3*Inputs!$B$19+Inputs!$B$30*(1+$E1142)^3*Inputs!$B$20+Inputs!$B$31*(1+$F1142)^3*Inputs!$B$21+Inputs!$B$22*(1+Inputs!$B$23)^3</f>
        <v>17614.263293711672</v>
      </c>
      <c r="U1142" s="36">
        <f>Inputs!$B$12*(1+$B1142)^4*$C1142+Inputs!$B$29*(1+$D1142)^4*Inputs!$B$19+Inputs!$B$30*(1+$E1142)^4*Inputs!$B$20+Inputs!$B$31*(1+$F1142)^4*Inputs!$B$21+Inputs!$B$22*(1+Inputs!$B$23)^4</f>
        <v>19749.697089635509</v>
      </c>
      <c r="V1142" s="35">
        <f>Inputs!$B$13/(Q1142*(1-$G1142))</f>
        <v>1.2075725972507925</v>
      </c>
      <c r="W1142" s="36">
        <f>Inputs!$B$13</f>
        <v>12660</v>
      </c>
      <c r="X1142" s="36">
        <f t="shared" si="173"/>
        <v>13185.251062855699</v>
      </c>
      <c r="Y1142" s="36">
        <f t="shared" si="174"/>
        <v>13818.76040859955</v>
      </c>
      <c r="Z1142" s="36">
        <f t="shared" si="175"/>
        <v>14570.339729722004</v>
      </c>
      <c r="AA1142" s="36">
        <f t="shared" si="176"/>
        <v>15449.165889130303</v>
      </c>
      <c r="AB1142" s="36">
        <f t="shared" si="177"/>
        <v>53098.183344342731</v>
      </c>
      <c r="AC1142" s="36">
        <f t="shared" si="178"/>
        <v>230128.1894735269</v>
      </c>
      <c r="AD1142" s="36">
        <f t="shared" si="179"/>
        <v>146497.02281082637</v>
      </c>
    </row>
    <row r="1143" spans="1:30" ht="14.25" customHeight="1" x14ac:dyDescent="0.25">
      <c r="A1143" s="16">
        <v>1127</v>
      </c>
      <c r="B1143" s="34">
        <v>0.38236470467391698</v>
      </c>
      <c r="C1143" s="34">
        <v>4.47921807025096E-2</v>
      </c>
      <c r="D1143" s="34">
        <v>4.2265790448100402E-2</v>
      </c>
      <c r="E1143" s="34">
        <v>3.0501957445516301E-2</v>
      </c>
      <c r="F1143" s="34">
        <v>-1.5636302490971399E-3</v>
      </c>
      <c r="G1143" s="34">
        <v>0.17940114440351301</v>
      </c>
      <c r="H1143" s="35">
        <v>0.93803830157091905</v>
      </c>
      <c r="I1143" s="34">
        <v>0.100108616374167</v>
      </c>
      <c r="J1143" s="34">
        <v>2.8396603452393698E-2</v>
      </c>
      <c r="K1143" s="36">
        <f>Inputs!$B$12*(1+$B1143)^4</f>
        <v>219099.70704331185</v>
      </c>
      <c r="L1143" s="36">
        <f t="shared" si="170"/>
        <v>14189.489291860151</v>
      </c>
      <c r="M1143" s="36">
        <f t="shared" si="171"/>
        <v>176317.53341730821</v>
      </c>
      <c r="N1143" s="37">
        <f>M1143/Inputs!$B$6</f>
        <v>268.77672777028693</v>
      </c>
      <c r="O1143" s="38">
        <f>IF(N1143&gt;Inputs!$B$4,1,0)</f>
        <v>0</v>
      </c>
      <c r="P1143" s="34">
        <f t="shared" si="172"/>
        <v>7.1712012921773302E-2</v>
      </c>
      <c r="Q1143" s="36">
        <f>Inputs!$B$12*(1+$B1143)^0*$C1143+Inputs!$B$29*(1+$D1143)^0*Inputs!$B$19+Inputs!$B$30*(1+$E1143)^0*Inputs!$B$20+Inputs!$B$31*(1+$F1143)^0*Inputs!$B$21+Inputs!$B$22*(1+Inputs!$B$23)^0</f>
        <v>10709.574869577496</v>
      </c>
      <c r="R1143" s="36">
        <f>Inputs!$B$12*(1+$B1143)^1*$C1143+Inputs!$B$29*(1+$D1143)^1*Inputs!$B$19+Inputs!$B$30*(1+$E1143)^1*Inputs!$B$20+Inputs!$B$31*(1+$F1143)^1*Inputs!$B$21+Inputs!$B$22*(1+Inputs!$B$23)^1</f>
        <v>11877.131572727281</v>
      </c>
      <c r="S1143" s="36">
        <f>Inputs!$B$12*(1+$B1143)^2*$C1143+Inputs!$B$29*(1+$D1143)^2*Inputs!$B$19+Inputs!$B$30*(1+$E1143)^2*Inputs!$B$20+Inputs!$B$31*(1+$F1143)^2*Inputs!$B$21+Inputs!$B$22*(1+Inputs!$B$23)^2</f>
        <v>13443.78226145499</v>
      </c>
      <c r="T1143" s="36">
        <f>Inputs!$B$12*(1+$B1143)^3*$C1143+Inputs!$B$29*(1+$D1143)^3*Inputs!$B$19+Inputs!$B$30*(1+$E1143)^3*Inputs!$B$20+Inputs!$B$31*(1+$F1143)^3*Inputs!$B$21+Inputs!$B$22*(1+Inputs!$B$23)^3</f>
        <v>15560.025568126637</v>
      </c>
      <c r="U1143" s="36">
        <f>Inputs!$B$12*(1+$B1143)^4*$C1143+Inputs!$B$29*(1+$D1143)^4*Inputs!$B$19+Inputs!$B$30*(1+$E1143)^4*Inputs!$B$20+Inputs!$B$31*(1+$F1143)^4*Inputs!$B$21+Inputs!$B$22*(1+Inputs!$B$23)^4</f>
        <v>18433.817603702311</v>
      </c>
      <c r="V1143" s="35">
        <f>Inputs!$B$13/(Q1143*(1-$G1143))</f>
        <v>1.4405573990007761</v>
      </c>
      <c r="W1143" s="36">
        <f>Inputs!$B$13</f>
        <v>12660</v>
      </c>
      <c r="X1143" s="36">
        <f t="shared" si="173"/>
        <v>12815.758761575691</v>
      </c>
      <c r="Y1143" s="36">
        <f t="shared" si="174"/>
        <v>13120.277200798477</v>
      </c>
      <c r="Z1143" s="36">
        <f t="shared" si="175"/>
        <v>13581.487495897914</v>
      </c>
      <c r="AA1143" s="36">
        <f t="shared" si="176"/>
        <v>14189.489291860151</v>
      </c>
      <c r="AB1143" s="36">
        <f t="shared" si="177"/>
        <v>50030.822023270353</v>
      </c>
      <c r="AC1143" s="36">
        <f t="shared" si="178"/>
        <v>203486.44526811937</v>
      </c>
      <c r="AD1143" s="36">
        <f t="shared" si="179"/>
        <v>126286.71139403786</v>
      </c>
    </row>
    <row r="1144" spans="1:30" ht="14.25" customHeight="1" x14ac:dyDescent="0.25">
      <c r="A1144" s="16">
        <v>1128</v>
      </c>
      <c r="B1144" s="34">
        <v>0.41982883252032199</v>
      </c>
      <c r="C1144" s="34">
        <v>5.3140355714408401E-2</v>
      </c>
      <c r="D1144" s="34">
        <v>2.8783427963756499E-2</v>
      </c>
      <c r="E1144" s="34">
        <v>3.56402379864946E-2</v>
      </c>
      <c r="F1144" s="34">
        <v>2.29817295265165E-2</v>
      </c>
      <c r="G1144" s="34">
        <v>0.184297130776331</v>
      </c>
      <c r="H1144" s="35">
        <v>1.08851668636995</v>
      </c>
      <c r="I1144" s="34">
        <v>0.106749893523218</v>
      </c>
      <c r="J1144" s="34">
        <v>2.49377925855357E-2</v>
      </c>
      <c r="K1144" s="36">
        <f>Inputs!$B$12*(1+$B1144)^4</f>
        <v>243834.53443631597</v>
      </c>
      <c r="L1144" s="36">
        <f t="shared" si="170"/>
        <v>19439.987272496877</v>
      </c>
      <c r="M1144" s="36">
        <f t="shared" si="171"/>
        <v>203300.81963932811</v>
      </c>
      <c r="N1144" s="37">
        <f>M1144/Inputs!$B$6</f>
        <v>309.90978603556113</v>
      </c>
      <c r="O1144" s="38">
        <f>IF(N1144&gt;Inputs!$B$4,1,0)</f>
        <v>0</v>
      </c>
      <c r="P1144" s="34">
        <f t="shared" si="172"/>
        <v>8.1812100937682292E-2</v>
      </c>
      <c r="Q1144" s="36">
        <f>Inputs!$B$12*(1+$B1144)^0*$C1144+Inputs!$B$29*(1+$D1144)^0*Inputs!$B$19+Inputs!$B$30*(1+$E1144)^0*Inputs!$B$20+Inputs!$B$31*(1+$F1144)^0*Inputs!$B$21+Inputs!$B$22*(1+Inputs!$B$23)^0</f>
        <v>11210.465370291426</v>
      </c>
      <c r="R1144" s="36">
        <f>Inputs!$B$12*(1+$B1144)^1*$C1144+Inputs!$B$29*(1+$D1144)^1*Inputs!$B$19+Inputs!$B$30*(1+$E1144)^1*Inputs!$B$20+Inputs!$B$31*(1+$F1144)^1*Inputs!$B$21+Inputs!$B$22*(1+Inputs!$B$23)^1</f>
        <v>12768.190505646637</v>
      </c>
      <c r="S1144" s="36">
        <f>Inputs!$B$12*(1+$B1144)^2*$C1144+Inputs!$B$29*(1+$D1144)^2*Inputs!$B$19+Inputs!$B$30*(1+$E1144)^2*Inputs!$B$20+Inputs!$B$31*(1+$F1144)^2*Inputs!$B$21+Inputs!$B$22*(1+Inputs!$B$23)^2</f>
        <v>14894.130051885146</v>
      </c>
      <c r="T1144" s="36">
        <f>Inputs!$B$12*(1+$B1144)^3*$C1144+Inputs!$B$29*(1+$D1144)^3*Inputs!$B$19+Inputs!$B$30*(1+$E1144)^3*Inputs!$B$20+Inputs!$B$31*(1+$F1144)^3*Inputs!$B$21+Inputs!$B$22*(1+Inputs!$B$23)^3</f>
        <v>17824.404062430549</v>
      </c>
      <c r="U1144" s="36">
        <f>Inputs!$B$12*(1+$B1144)^4*$C1144+Inputs!$B$29*(1+$D1144)^4*Inputs!$B$19+Inputs!$B$30*(1+$E1144)^4*Inputs!$B$20+Inputs!$B$31*(1+$F1144)^4*Inputs!$B$21+Inputs!$B$22*(1+Inputs!$B$23)^4</f>
        <v>21894.190644120605</v>
      </c>
      <c r="V1144" s="35">
        <f>Inputs!$B$13/(Q1144*(1-$G1144))</f>
        <v>1.384452545961155</v>
      </c>
      <c r="W1144" s="36">
        <f>Inputs!$B$13</f>
        <v>12660</v>
      </c>
      <c r="X1144" s="36">
        <f t="shared" si="173"/>
        <v>13648.595310658609</v>
      </c>
      <c r="Y1144" s="36">
        <f t="shared" si="174"/>
        <v>15022.27987900482</v>
      </c>
      <c r="Z1144" s="36">
        <f t="shared" si="175"/>
        <v>16902.082354568458</v>
      </c>
      <c r="AA1144" s="36">
        <f t="shared" si="176"/>
        <v>19439.987272496877</v>
      </c>
      <c r="AB1144" s="36">
        <f t="shared" si="177"/>
        <v>56635.14184833465</v>
      </c>
      <c r="AC1144" s="36">
        <f t="shared" si="178"/>
        <v>243543.16066447078</v>
      </c>
      <c r="AD1144" s="36">
        <f t="shared" si="179"/>
        <v>146665.67779099348</v>
      </c>
    </row>
    <row r="1145" spans="1:30" ht="14.25" customHeight="1" x14ac:dyDescent="0.25">
      <c r="A1145" s="16">
        <v>1129</v>
      </c>
      <c r="B1145" s="34">
        <v>0.34599273975614397</v>
      </c>
      <c r="C1145" s="34">
        <v>7.8387366937607894E-2</v>
      </c>
      <c r="D1145" s="34">
        <v>4.5463837436223002E-2</v>
      </c>
      <c r="E1145" s="34">
        <v>6.2101998856729498E-2</v>
      </c>
      <c r="F1145" s="34">
        <v>1.9619348430813501E-2</v>
      </c>
      <c r="G1145" s="34">
        <v>0.177809161956342</v>
      </c>
      <c r="H1145" s="35">
        <v>0.98104414461170397</v>
      </c>
      <c r="I1145" s="34">
        <v>0.10463982708922701</v>
      </c>
      <c r="J1145" s="34">
        <v>2.6408826645194498E-2</v>
      </c>
      <c r="K1145" s="36">
        <f>Inputs!$B$12*(1+$B1145)^4</f>
        <v>196934.64280711263</v>
      </c>
      <c r="L1145" s="36">
        <f t="shared" si="170"/>
        <v>20053.396684750784</v>
      </c>
      <c r="M1145" s="36">
        <f t="shared" si="171"/>
        <v>218282.72966095628</v>
      </c>
      <c r="N1145" s="37">
        <f>M1145/Inputs!$B$6</f>
        <v>332.74806350755529</v>
      </c>
      <c r="O1145" s="38">
        <f>IF(N1145&gt;Inputs!$B$4,1,0)</f>
        <v>0</v>
      </c>
      <c r="P1145" s="34">
        <f t="shared" si="172"/>
        <v>7.82310004440325E-2</v>
      </c>
      <c r="Q1145" s="36">
        <f>Inputs!$B$12*(1+$B1145)^0*$C1145+Inputs!$B$29*(1+$D1145)^0*Inputs!$B$19+Inputs!$B$30*(1+$E1145)^0*Inputs!$B$20+Inputs!$B$31*(1+$F1145)^0*Inputs!$B$21+Inputs!$B$22*(1+Inputs!$B$23)^0</f>
        <v>12725.286043683394</v>
      </c>
      <c r="R1145" s="36">
        <f>Inputs!$B$12*(1+$B1145)^1*$C1145+Inputs!$B$29*(1+$D1145)^1*Inputs!$B$19+Inputs!$B$30*(1+$E1145)^1*Inputs!$B$20+Inputs!$B$31*(1+$F1145)^1*Inputs!$B$21+Inputs!$B$22*(1+Inputs!$B$23)^1</f>
        <v>14677.986178918465</v>
      </c>
      <c r="S1145" s="36">
        <f>Inputs!$B$12*(1+$B1145)^2*$C1145+Inputs!$B$29*(1+$D1145)^2*Inputs!$B$19+Inputs!$B$30*(1+$E1145)^2*Inputs!$B$20+Inputs!$B$31*(1+$F1145)^2*Inputs!$B$21+Inputs!$B$22*(1+Inputs!$B$23)^2</f>
        <v>17209.883039166885</v>
      </c>
      <c r="T1145" s="36">
        <f>Inputs!$B$12*(1+$B1145)^3*$C1145+Inputs!$B$29*(1+$D1145)^3*Inputs!$B$19+Inputs!$B$30*(1+$E1145)^3*Inputs!$B$20+Inputs!$B$31*(1+$F1145)^3*Inputs!$B$21+Inputs!$B$22*(1+Inputs!$B$23)^3</f>
        <v>20516.664021793309</v>
      </c>
      <c r="U1145" s="36">
        <f>Inputs!$B$12*(1+$B1145)^4*$C1145+Inputs!$B$29*(1+$D1145)^4*Inputs!$B$19+Inputs!$B$30*(1+$E1145)^4*Inputs!$B$20+Inputs!$B$31*(1+$F1145)^4*Inputs!$B$21+Inputs!$B$22*(1+Inputs!$B$23)^4</f>
        <v>24861.467595218655</v>
      </c>
      <c r="V1145" s="35">
        <f>Inputs!$B$13/(Q1145*(1-$G1145))</f>
        <v>1.2100227044715182</v>
      </c>
      <c r="W1145" s="36">
        <f>Inputs!$B$13</f>
        <v>12660</v>
      </c>
      <c r="X1145" s="36">
        <f t="shared" si="173"/>
        <v>13911.847597089583</v>
      </c>
      <c r="Y1145" s="36">
        <f t="shared" si="174"/>
        <v>15501.587788604413</v>
      </c>
      <c r="Z1145" s="36">
        <f t="shared" si="175"/>
        <v>17514.491882321767</v>
      </c>
      <c r="AA1145" s="36">
        <f t="shared" si="176"/>
        <v>20053.396684750784</v>
      </c>
      <c r="AB1145" s="36">
        <f t="shared" si="177"/>
        <v>58317.36812816796</v>
      </c>
      <c r="AC1145" s="36">
        <f t="shared" si="178"/>
        <v>263105.20438979974</v>
      </c>
      <c r="AD1145" s="36">
        <f t="shared" si="179"/>
        <v>159965.36153278832</v>
      </c>
    </row>
    <row r="1146" spans="1:30" ht="14.25" customHeight="1" x14ac:dyDescent="0.25">
      <c r="A1146" s="16">
        <v>1130</v>
      </c>
      <c r="B1146" s="34">
        <v>0.42492642254033502</v>
      </c>
      <c r="C1146" s="34">
        <v>7.6485141797450695E-2</v>
      </c>
      <c r="D1146" s="34">
        <v>2.3473856317139202E-2</v>
      </c>
      <c r="E1146" s="34">
        <v>4.1183243423350703E-2</v>
      </c>
      <c r="F1146" s="34">
        <v>1.6718672363611999E-2</v>
      </c>
      <c r="G1146" s="34">
        <v>0.18196518809406401</v>
      </c>
      <c r="H1146" s="35">
        <v>1.0793031982457499</v>
      </c>
      <c r="I1146" s="34">
        <v>0.101962389715542</v>
      </c>
      <c r="J1146" s="34">
        <v>2.3265551844159502E-2</v>
      </c>
      <c r="K1146" s="36">
        <f>Inputs!$B$12*(1+$B1146)^4</f>
        <v>247355.17978054285</v>
      </c>
      <c r="L1146" s="36">
        <f t="shared" si="170"/>
        <v>24476.343752664183</v>
      </c>
      <c r="M1146" s="36">
        <f t="shared" si="171"/>
        <v>260275.92578366841</v>
      </c>
      <c r="N1146" s="37">
        <f>M1146/Inputs!$B$6</f>
        <v>396.76208198729938</v>
      </c>
      <c r="O1146" s="38">
        <f>IF(N1146&gt;Inputs!$B$4,1,0)</f>
        <v>1</v>
      </c>
      <c r="P1146" s="34">
        <f t="shared" si="172"/>
        <v>7.86968378713825E-2</v>
      </c>
      <c r="Q1146" s="36">
        <f>Inputs!$B$12*(1+$B1146)^0*$C1146+Inputs!$B$29*(1+$D1146)^0*Inputs!$B$19+Inputs!$B$30*(1+$E1146)^0*Inputs!$B$20+Inputs!$B$31*(1+$F1146)^0*Inputs!$B$21+Inputs!$B$22*(1+Inputs!$B$23)^0</f>
        <v>12611.152535273963</v>
      </c>
      <c r="R1146" s="36">
        <f>Inputs!$B$12*(1+$B1146)^1*$C1146+Inputs!$B$29*(1+$D1146)^1*Inputs!$B$19+Inputs!$B$30*(1+$E1146)^1*Inputs!$B$20+Inputs!$B$31*(1+$F1146)^1*Inputs!$B$21+Inputs!$B$22*(1+Inputs!$B$23)^1</f>
        <v>14748.454621134588</v>
      </c>
      <c r="S1146" s="36">
        <f>Inputs!$B$12*(1+$B1146)^2*$C1146+Inputs!$B$29*(1+$D1146)^2*Inputs!$B$19+Inputs!$B$30*(1+$E1146)^2*Inputs!$B$20+Inputs!$B$31*(1+$F1146)^2*Inputs!$B$21+Inputs!$B$22*(1+Inputs!$B$23)^2</f>
        <v>17719.644227951751</v>
      </c>
      <c r="T1146" s="36">
        <f>Inputs!$B$12*(1+$B1146)^3*$C1146+Inputs!$B$29*(1+$D1146)^3*Inputs!$B$19+Inputs!$B$30*(1+$E1146)^3*Inputs!$B$20+Inputs!$B$31*(1+$F1146)^3*Inputs!$B$21+Inputs!$B$22*(1+Inputs!$B$23)^3</f>
        <v>21877.001204875291</v>
      </c>
      <c r="U1146" s="36">
        <f>Inputs!$B$12*(1+$B1146)^4*$C1146+Inputs!$B$29*(1+$D1146)^4*Inputs!$B$19+Inputs!$B$30*(1+$E1146)^4*Inputs!$B$20+Inputs!$B$31*(1+$F1146)^4*Inputs!$B$21+Inputs!$B$22*(1+Inputs!$B$23)^4</f>
        <v>27722.429916885798</v>
      </c>
      <c r="V1146" s="35">
        <f>Inputs!$B$13/(Q1146*(1-$G1146))</f>
        <v>1.2271768143768034</v>
      </c>
      <c r="W1146" s="36">
        <f>Inputs!$B$13</f>
        <v>12660</v>
      </c>
      <c r="X1146" s="36">
        <f t="shared" si="173"/>
        <v>14359.566087817413</v>
      </c>
      <c r="Y1146" s="36">
        <f t="shared" si="174"/>
        <v>16716.543525593355</v>
      </c>
      <c r="Z1146" s="36">
        <f t="shared" si="175"/>
        <v>19976.962434043897</v>
      </c>
      <c r="AA1146" s="36">
        <f t="shared" si="176"/>
        <v>24476.343752664183</v>
      </c>
      <c r="AB1146" s="36">
        <f t="shared" si="177"/>
        <v>64416.825725892857</v>
      </c>
      <c r="AC1146" s="36">
        <f t="shared" si="178"/>
        <v>318256.74416716269</v>
      </c>
      <c r="AD1146" s="36">
        <f t="shared" si="179"/>
        <v>195859.10005777556</v>
      </c>
    </row>
    <row r="1147" spans="1:30" ht="14.25" customHeight="1" x14ac:dyDescent="0.25">
      <c r="A1147" s="16">
        <v>1131</v>
      </c>
      <c r="B1147" s="34">
        <v>0.12801456098070799</v>
      </c>
      <c r="C1147" s="34">
        <v>8.6843615610294203E-2</v>
      </c>
      <c r="D1147" s="34">
        <v>3.41070976778724E-2</v>
      </c>
      <c r="E1147" s="34">
        <v>3.5837309074563402E-2</v>
      </c>
      <c r="F1147" s="34">
        <v>1.6787636498202401E-2</v>
      </c>
      <c r="G1147" s="34">
        <v>0.18904867030259601</v>
      </c>
      <c r="H1147" s="35">
        <v>1.12339973478084</v>
      </c>
      <c r="I1147" s="34">
        <v>0.102575146702961</v>
      </c>
      <c r="J1147" s="34">
        <v>2.4213159979775099E-2</v>
      </c>
      <c r="K1147" s="36">
        <f>Inputs!$B$12*(1+$B1147)^4</f>
        <v>97142.678376930518</v>
      </c>
      <c r="L1147" s="36">
        <f t="shared" si="170"/>
        <v>15791.321019604011</v>
      </c>
      <c r="M1147" s="36">
        <f t="shared" si="171"/>
        <v>179394.54105499748</v>
      </c>
      <c r="N1147" s="37">
        <f>M1147/Inputs!$B$6</f>
        <v>273.46728819359373</v>
      </c>
      <c r="O1147" s="38">
        <f>IF(N1147&gt;Inputs!$B$4,1,0)</f>
        <v>0</v>
      </c>
      <c r="P1147" s="34">
        <f t="shared" si="172"/>
        <v>7.8361986723185895E-2</v>
      </c>
      <c r="Q1147" s="36">
        <f>Inputs!$B$12*(1+$B1147)^0*$C1147+Inputs!$B$29*(1+$D1147)^0*Inputs!$B$19+Inputs!$B$30*(1+$E1147)^0*Inputs!$B$20+Inputs!$B$31*(1+$F1147)^0*Inputs!$B$21+Inputs!$B$22*(1+Inputs!$B$23)^0</f>
        <v>13232.660964044575</v>
      </c>
      <c r="R1147" s="36">
        <f>Inputs!$B$12*(1+$B1147)^1*$C1147+Inputs!$B$29*(1+$D1147)^1*Inputs!$B$19+Inputs!$B$30*(1+$E1147)^1*Inputs!$B$20+Inputs!$B$31*(1+$F1147)^1*Inputs!$B$21+Inputs!$B$22*(1+Inputs!$B$23)^1</f>
        <v>14108.932775594811</v>
      </c>
      <c r="S1147" s="36">
        <f>Inputs!$B$12*(1+$B1147)^2*$C1147+Inputs!$B$29*(1+$D1147)^2*Inputs!$B$19+Inputs!$B$30*(1+$E1147)^2*Inputs!$B$20+Inputs!$B$31*(1+$F1147)^2*Inputs!$B$21+Inputs!$B$22*(1+Inputs!$B$23)^2</f>
        <v>15076.858124988554</v>
      </c>
      <c r="T1147" s="36">
        <f>Inputs!$B$12*(1+$B1147)^3*$C1147+Inputs!$B$29*(1+$D1147)^3*Inputs!$B$19+Inputs!$B$30*(1+$E1147)^3*Inputs!$B$20+Inputs!$B$31*(1+$F1147)^3*Inputs!$B$21+Inputs!$B$22*(1+Inputs!$B$23)^3</f>
        <v>16147.573874980617</v>
      </c>
      <c r="U1147" s="36">
        <f>Inputs!$B$12*(1+$B1147)^4*$C1147+Inputs!$B$29*(1+$D1147)^4*Inputs!$B$19+Inputs!$B$30*(1+$E1147)^4*Inputs!$B$20+Inputs!$B$31*(1+$F1147)^4*Inputs!$B$21+Inputs!$B$22*(1+Inputs!$B$23)^4</f>
        <v>17333.623339448564</v>
      </c>
      <c r="V1147" s="35">
        <f>Inputs!$B$13/(Q1147*(1-$G1147))</f>
        <v>1.1797547372849573</v>
      </c>
      <c r="W1147" s="36">
        <f>Inputs!$B$13</f>
        <v>12660</v>
      </c>
      <c r="X1147" s="36">
        <f t="shared" si="173"/>
        <v>13337.151322599058</v>
      </c>
      <c r="Y1147" s="36">
        <f t="shared" si="174"/>
        <v>14079.872096889039</v>
      </c>
      <c r="Z1147" s="36">
        <f t="shared" si="175"/>
        <v>14895.293992376353</v>
      </c>
      <c r="AA1147" s="36">
        <f t="shared" si="176"/>
        <v>15791.321019604011</v>
      </c>
      <c r="AB1147" s="36">
        <f t="shared" si="177"/>
        <v>52727.862674289019</v>
      </c>
      <c r="AC1147" s="36">
        <f t="shared" si="178"/>
        <v>206396.99780554653</v>
      </c>
      <c r="AD1147" s="36">
        <f t="shared" si="179"/>
        <v>126666.67838070846</v>
      </c>
    </row>
    <row r="1148" spans="1:30" ht="14.25" customHeight="1" x14ac:dyDescent="0.25">
      <c r="A1148" s="16">
        <v>1132</v>
      </c>
      <c r="B1148" s="34">
        <v>0.32624364935997602</v>
      </c>
      <c r="C1148" s="34">
        <v>7.3714638632201804E-2</v>
      </c>
      <c r="D1148" s="34">
        <v>4.82511446405616E-2</v>
      </c>
      <c r="E1148" s="34">
        <v>1.8850265950030799E-2</v>
      </c>
      <c r="F1148" s="34">
        <v>2.5450457047474499E-2</v>
      </c>
      <c r="G1148" s="34">
        <v>0.178967832451224</v>
      </c>
      <c r="H1148" s="35">
        <v>1.11691560484991</v>
      </c>
      <c r="I1148" s="34">
        <v>9.4923864161143998E-2</v>
      </c>
      <c r="J1148" s="34">
        <v>2.3541349152465699E-2</v>
      </c>
      <c r="K1148" s="36">
        <f>Inputs!$B$12*(1+$B1148)^4</f>
        <v>185628.44202608251</v>
      </c>
      <c r="L1148" s="36">
        <f t="shared" si="170"/>
        <v>20883.504238075351</v>
      </c>
      <c r="M1148" s="36">
        <f t="shared" si="171"/>
        <v>251374.94606675129</v>
      </c>
      <c r="N1148" s="37">
        <f>M1148/Inputs!$B$6</f>
        <v>383.19351534565743</v>
      </c>
      <c r="O1148" s="38">
        <f>IF(N1148&gt;Inputs!$B$4,1,0)</f>
        <v>0</v>
      </c>
      <c r="P1148" s="34">
        <f t="shared" si="172"/>
        <v>7.1382515008678302E-2</v>
      </c>
      <c r="Q1148" s="36">
        <f>Inputs!$B$12*(1+$B1148)^0*$C1148+Inputs!$B$29*(1+$D1148)^0*Inputs!$B$19+Inputs!$B$30*(1+$E1148)^0*Inputs!$B$20+Inputs!$B$31*(1+$F1148)^0*Inputs!$B$21+Inputs!$B$22*(1+Inputs!$B$23)^0</f>
        <v>12444.922345359031</v>
      </c>
      <c r="R1148" s="36">
        <f>Inputs!$B$12*(1+$B1148)^1*$C1148+Inputs!$B$29*(1+$D1148)^1*Inputs!$B$19+Inputs!$B$30*(1+$E1148)^1*Inputs!$B$20+Inputs!$B$31*(1+$F1148)^1*Inputs!$B$21+Inputs!$B$22*(1+Inputs!$B$23)^1</f>
        <v>14140.205716435703</v>
      </c>
      <c r="S1148" s="36">
        <f>Inputs!$B$12*(1+$B1148)^2*$C1148+Inputs!$B$29*(1+$D1148)^2*Inputs!$B$19+Inputs!$B$30*(1+$E1148)^2*Inputs!$B$20+Inputs!$B$31*(1+$F1148)^2*Inputs!$B$21+Inputs!$B$22*(1+Inputs!$B$23)^2</f>
        <v>16315.663118547087</v>
      </c>
      <c r="T1148" s="36">
        <f>Inputs!$B$12*(1+$B1148)^3*$C1148+Inputs!$B$29*(1+$D1148)^3*Inputs!$B$19+Inputs!$B$30*(1+$E1148)^3*Inputs!$B$20+Inputs!$B$31*(1+$F1148)^3*Inputs!$B$21+Inputs!$B$22*(1+Inputs!$B$23)^3</f>
        <v>19125.273011909856</v>
      </c>
      <c r="U1148" s="36">
        <f>Inputs!$B$12*(1+$B1148)^4*$C1148+Inputs!$B$29*(1+$D1148)^4*Inputs!$B$19+Inputs!$B$30*(1+$E1148)^4*Inputs!$B$20+Inputs!$B$31*(1+$F1148)^4*Inputs!$B$21+Inputs!$B$22*(1+Inputs!$B$23)^4</f>
        <v>22773.136183973686</v>
      </c>
      <c r="V1148" s="35">
        <f>Inputs!$B$13/(Q1148*(1-$G1148))</f>
        <v>1.239028630469172</v>
      </c>
      <c r="W1148" s="36">
        <f>Inputs!$B$13</f>
        <v>12660</v>
      </c>
      <c r="X1148" s="36">
        <f t="shared" si="173"/>
        <v>14030.162133331032</v>
      </c>
      <c r="Y1148" s="36">
        <f t="shared" si="174"/>
        <v>15779.742549615759</v>
      </c>
      <c r="Z1148" s="36">
        <f t="shared" si="175"/>
        <v>18017.69633178354</v>
      </c>
      <c r="AA1148" s="36">
        <f t="shared" si="176"/>
        <v>20883.504238075351</v>
      </c>
      <c r="AB1148" s="36">
        <f t="shared" si="177"/>
        <v>61093.118349870747</v>
      </c>
      <c r="AC1148" s="36">
        <f t="shared" si="178"/>
        <v>299444.90048119216</v>
      </c>
      <c r="AD1148" s="36">
        <f t="shared" si="179"/>
        <v>190281.82771688054</v>
      </c>
    </row>
    <row r="1149" spans="1:30" ht="14.25" customHeight="1" x14ac:dyDescent="0.25">
      <c r="A1149" s="16">
        <v>1133</v>
      </c>
      <c r="B1149" s="34">
        <v>0.36131465290760201</v>
      </c>
      <c r="C1149" s="34">
        <v>8.56251871066913E-2</v>
      </c>
      <c r="D1149" s="34">
        <v>1.7579887343388501E-2</v>
      </c>
      <c r="E1149" s="34">
        <v>3.9661446002049398E-2</v>
      </c>
      <c r="F1149" s="34">
        <v>6.4624895004716E-3</v>
      </c>
      <c r="G1149" s="34">
        <v>0.183702396976096</v>
      </c>
      <c r="H1149" s="35">
        <v>1.0159889064634999</v>
      </c>
      <c r="I1149" s="34">
        <v>9.9967223464335203E-2</v>
      </c>
      <c r="J1149" s="34">
        <v>2.7797101729962002E-2</v>
      </c>
      <c r="K1149" s="36">
        <f>Inputs!$B$12*(1+$B1149)^4</f>
        <v>206056.02951953857</v>
      </c>
      <c r="L1149" s="36">
        <f t="shared" si="170"/>
        <v>21692.037609497122</v>
      </c>
      <c r="M1149" s="36">
        <f t="shared" si="171"/>
        <v>252987.29636708327</v>
      </c>
      <c r="N1149" s="37">
        <f>M1149/Inputs!$B$6</f>
        <v>385.6513664132367</v>
      </c>
      <c r="O1149" s="38">
        <f>IF(N1149&gt;Inputs!$B$4,1,0)</f>
        <v>0</v>
      </c>
      <c r="P1149" s="34">
        <f t="shared" si="172"/>
        <v>7.2170121734373205E-2</v>
      </c>
      <c r="Q1149" s="36">
        <f>Inputs!$B$12*(1+$B1149)^0*$C1149+Inputs!$B$29*(1+$D1149)^0*Inputs!$B$19+Inputs!$B$30*(1+$E1149)^0*Inputs!$B$20+Inputs!$B$31*(1+$F1149)^0*Inputs!$B$21+Inputs!$B$22*(1+Inputs!$B$23)^0</f>
        <v>13159.555253828399</v>
      </c>
      <c r="R1149" s="36">
        <f>Inputs!$B$12*(1+$B1149)^1*$C1149+Inputs!$B$29*(1+$D1149)^1*Inputs!$B$19+Inputs!$B$30*(1+$E1149)^1*Inputs!$B$20+Inputs!$B$31*(1+$F1149)^1*Inputs!$B$21+Inputs!$B$22*(1+Inputs!$B$23)^1</f>
        <v>15133.533338140202</v>
      </c>
      <c r="S1149" s="36">
        <f>Inputs!$B$12*(1+$B1149)^2*$C1149+Inputs!$B$29*(1+$D1149)^2*Inputs!$B$19+Inputs!$B$30*(1+$E1149)^2*Inputs!$B$20+Inputs!$B$31*(1+$F1149)^2*Inputs!$B$21+Inputs!$B$22*(1+Inputs!$B$23)^2</f>
        <v>17781.291445308139</v>
      </c>
      <c r="T1149" s="36">
        <f>Inputs!$B$12*(1+$B1149)^3*$C1149+Inputs!$B$29*(1+$D1149)^3*Inputs!$B$19+Inputs!$B$30*(1+$E1149)^3*Inputs!$B$20+Inputs!$B$31*(1+$F1149)^3*Inputs!$B$21+Inputs!$B$22*(1+Inputs!$B$23)^3</f>
        <v>21345.274528401511</v>
      </c>
      <c r="U1149" s="36">
        <f>Inputs!$B$12*(1+$B1149)^4*$C1149+Inputs!$B$29*(1+$D1149)^4*Inputs!$B$19+Inputs!$B$30*(1+$E1149)^4*Inputs!$B$20+Inputs!$B$31*(1+$F1149)^4*Inputs!$B$21+Inputs!$B$22*(1+Inputs!$B$23)^4</f>
        <v>26155.490060605181</v>
      </c>
      <c r="V1149" s="35">
        <f>Inputs!$B$13/(Q1149*(1-$G1149))</f>
        <v>1.1785390375374132</v>
      </c>
      <c r="W1149" s="36">
        <f>Inputs!$B$13</f>
        <v>12660</v>
      </c>
      <c r="X1149" s="36">
        <f t="shared" si="173"/>
        <v>14057.028676131084</v>
      </c>
      <c r="Y1149" s="36">
        <f t="shared" si="174"/>
        <v>15926.595174811582</v>
      </c>
      <c r="Z1149" s="36">
        <f t="shared" si="175"/>
        <v>18410.760971280608</v>
      </c>
      <c r="AA1149" s="36">
        <f t="shared" si="176"/>
        <v>21692.037609497122</v>
      </c>
      <c r="AB1149" s="36">
        <f t="shared" si="177"/>
        <v>61141.813546360245</v>
      </c>
      <c r="AC1149" s="36">
        <f t="shared" si="178"/>
        <v>308923.03975482698</v>
      </c>
      <c r="AD1149" s="36">
        <f t="shared" si="179"/>
        <v>191845.48282072303</v>
      </c>
    </row>
    <row r="1150" spans="1:30" ht="14.25" customHeight="1" x14ac:dyDescent="0.25">
      <c r="A1150" s="16">
        <v>1134</v>
      </c>
      <c r="B1150" s="34">
        <v>0.37525033687722997</v>
      </c>
      <c r="C1150" s="34">
        <v>6.9563357900542896E-2</v>
      </c>
      <c r="D1150" s="34">
        <v>4.1060924171167301E-2</v>
      </c>
      <c r="E1150" s="34">
        <v>4.2605924424217498E-2</v>
      </c>
      <c r="F1150" s="34">
        <v>6.01313213818755E-3</v>
      </c>
      <c r="G1150" s="34">
        <v>0.18511007675258401</v>
      </c>
      <c r="H1150" s="35">
        <v>0.974821646827711</v>
      </c>
      <c r="I1150" s="34">
        <v>9.8825480835273205E-2</v>
      </c>
      <c r="J1150" s="34">
        <v>2.13332286592629E-2</v>
      </c>
      <c r="K1150" s="36">
        <f>Inputs!$B$12*(1+$B1150)^4</f>
        <v>214624.00283876987</v>
      </c>
      <c r="L1150" s="36">
        <f t="shared" si="170"/>
        <v>18909.966432200821</v>
      </c>
      <c r="M1150" s="36">
        <f t="shared" si="171"/>
        <v>212923.38586425461</v>
      </c>
      <c r="N1150" s="37">
        <f>M1150/Inputs!$B$6</f>
        <v>324.57833211014423</v>
      </c>
      <c r="O1150" s="38">
        <f>IF(N1150&gt;Inputs!$B$4,1,0)</f>
        <v>0</v>
      </c>
      <c r="P1150" s="34">
        <f t="shared" si="172"/>
        <v>7.7492252176010301E-2</v>
      </c>
      <c r="Q1150" s="36">
        <f>Inputs!$B$12*(1+$B1150)^0*$C1150+Inputs!$B$29*(1+$D1150)^0*Inputs!$B$19+Inputs!$B$30*(1+$E1150)^0*Inputs!$B$20+Inputs!$B$31*(1+$F1150)^0*Inputs!$B$21+Inputs!$B$22*(1+Inputs!$B$23)^0</f>
        <v>12195.845501459495</v>
      </c>
      <c r="R1150" s="36">
        <f>Inputs!$B$12*(1+$B1150)^1*$C1150+Inputs!$B$29*(1+$D1150)^1*Inputs!$B$19+Inputs!$B$30*(1+$E1150)^1*Inputs!$B$20+Inputs!$B$31*(1+$F1150)^1*Inputs!$B$21+Inputs!$B$22*(1+Inputs!$B$23)^1</f>
        <v>13962.60909236945</v>
      </c>
      <c r="S1150" s="36">
        <f>Inputs!$B$12*(1+$B1150)^2*$C1150+Inputs!$B$29*(1+$D1150)^2*Inputs!$B$19+Inputs!$B$30*(1+$E1150)^2*Inputs!$B$20+Inputs!$B$31*(1+$F1150)^2*Inputs!$B$21+Inputs!$B$22*(1+Inputs!$B$23)^2</f>
        <v>16325.309271122482</v>
      </c>
      <c r="T1150" s="36">
        <f>Inputs!$B$12*(1+$B1150)^3*$C1150+Inputs!$B$29*(1+$D1150)^3*Inputs!$B$19+Inputs!$B$30*(1+$E1150)^3*Inputs!$B$20+Inputs!$B$31*(1+$F1150)^3*Inputs!$B$21+Inputs!$B$22*(1+Inputs!$B$23)^3</f>
        <v>19504.851346670584</v>
      </c>
      <c r="U1150" s="36">
        <f>Inputs!$B$12*(1+$B1150)^4*$C1150+Inputs!$B$29*(1+$D1150)^4*Inputs!$B$19+Inputs!$B$30*(1+$E1150)^4*Inputs!$B$20+Inputs!$B$31*(1+$F1150)^4*Inputs!$B$21+Inputs!$B$22*(1+Inputs!$B$23)^4</f>
        <v>23804.915594729726</v>
      </c>
      <c r="V1150" s="35">
        <f>Inputs!$B$13/(Q1150*(1-$G1150))</f>
        <v>1.2738633540778481</v>
      </c>
      <c r="W1150" s="36">
        <f>Inputs!$B$13</f>
        <v>12660</v>
      </c>
      <c r="X1150" s="36">
        <f t="shared" si="173"/>
        <v>13643.380457824946</v>
      </c>
      <c r="Y1150" s="36">
        <f t="shared" si="174"/>
        <v>14957.499337838271</v>
      </c>
      <c r="Z1150" s="36">
        <f t="shared" si="175"/>
        <v>16682.379507893897</v>
      </c>
      <c r="AA1150" s="36">
        <f t="shared" si="176"/>
        <v>18909.966432200821</v>
      </c>
      <c r="AB1150" s="36">
        <f t="shared" si="177"/>
        <v>57342.468608163137</v>
      </c>
      <c r="AC1150" s="36">
        <f t="shared" si="178"/>
        <v>249229.78140022227</v>
      </c>
      <c r="AD1150" s="36">
        <f t="shared" si="179"/>
        <v>155580.91725609149</v>
      </c>
    </row>
    <row r="1151" spans="1:30" ht="14.25" customHeight="1" x14ac:dyDescent="0.25">
      <c r="A1151" s="16">
        <v>1135</v>
      </c>
      <c r="B1151" s="34">
        <v>0.154018033213244</v>
      </c>
      <c r="C1151" s="34">
        <v>8.7218728911643395E-2</v>
      </c>
      <c r="D1151" s="34">
        <v>3.4245974095711403E-2</v>
      </c>
      <c r="E1151" s="34">
        <v>3.92112824328937E-2</v>
      </c>
      <c r="F1151" s="34">
        <v>9.8897364041753404E-3</v>
      </c>
      <c r="G1151" s="34">
        <v>0.15766870895377899</v>
      </c>
      <c r="H1151" s="35">
        <v>1.0412016350650799</v>
      </c>
      <c r="I1151" s="34">
        <v>0.107467127261809</v>
      </c>
      <c r="J1151" s="34">
        <v>3.1272298900524201E-2</v>
      </c>
      <c r="K1151" s="36">
        <f>Inputs!$B$12*(1+$B1151)^4</f>
        <v>106414.70166251651</v>
      </c>
      <c r="L1151" s="36">
        <f t="shared" si="170"/>
        <v>15864.762641797422</v>
      </c>
      <c r="M1151" s="36">
        <f t="shared" si="171"/>
        <v>181002.85410442969</v>
      </c>
      <c r="N1151" s="37">
        <f>M1151/Inputs!$B$6</f>
        <v>275.91898491528917</v>
      </c>
      <c r="O1151" s="38">
        <f>IF(N1151&gt;Inputs!$B$4,1,0)</f>
        <v>0</v>
      </c>
      <c r="P1151" s="34">
        <f t="shared" si="172"/>
        <v>7.61948283612848E-2</v>
      </c>
      <c r="Q1151" s="36">
        <f>Inputs!$B$12*(1+$B1151)^0*$C1151+Inputs!$B$29*(1+$D1151)^0*Inputs!$B$19+Inputs!$B$30*(1+$E1151)^0*Inputs!$B$20+Inputs!$B$31*(1+$F1151)^0*Inputs!$B$21+Inputs!$B$22*(1+Inputs!$B$23)^0</f>
        <v>13255.167762125526</v>
      </c>
      <c r="R1151" s="36">
        <f>Inputs!$B$12*(1+$B1151)^1*$C1151+Inputs!$B$29*(1+$D1151)^1*Inputs!$B$19+Inputs!$B$30*(1+$E1151)^1*Inputs!$B$20+Inputs!$B$31*(1+$F1151)^1*Inputs!$B$21+Inputs!$B$22*(1+Inputs!$B$23)^1</f>
        <v>14248.198328870014</v>
      </c>
      <c r="S1151" s="36">
        <f>Inputs!$B$12*(1+$B1151)^2*$C1151+Inputs!$B$29*(1+$D1151)^2*Inputs!$B$19+Inputs!$B$30*(1+$E1151)^2*Inputs!$B$20+Inputs!$B$31*(1+$F1151)^2*Inputs!$B$21+Inputs!$B$22*(1+Inputs!$B$23)^2</f>
        <v>15371.466588432169</v>
      </c>
      <c r="T1151" s="36">
        <f>Inputs!$B$12*(1+$B1151)^3*$C1151+Inputs!$B$29*(1+$D1151)^3*Inputs!$B$19+Inputs!$B$30*(1+$E1151)^3*Inputs!$B$20+Inputs!$B$31*(1+$F1151)^3*Inputs!$B$21+Inputs!$B$22*(1+Inputs!$B$23)^3</f>
        <v>16644.318103873105</v>
      </c>
      <c r="U1151" s="36">
        <f>Inputs!$B$12*(1+$B1151)^4*$C1151+Inputs!$B$29*(1+$D1151)^4*Inputs!$B$19+Inputs!$B$30*(1+$E1151)^4*Inputs!$B$20+Inputs!$B$31*(1+$F1151)^4*Inputs!$B$21+Inputs!$B$22*(1+Inputs!$B$23)^4</f>
        <v>18089.051832346566</v>
      </c>
      <c r="V1151" s="35">
        <f>Inputs!$B$13/(Q1151*(1-$G1151))</f>
        <v>1.1338759472509101</v>
      </c>
      <c r="W1151" s="36">
        <f>Inputs!$B$13</f>
        <v>12660</v>
      </c>
      <c r="X1151" s="36">
        <f t="shared" si="173"/>
        <v>13330.380291028809</v>
      </c>
      <c r="Y1151" s="36">
        <f t="shared" si="174"/>
        <v>14081.307947935868</v>
      </c>
      <c r="Z1151" s="36">
        <f t="shared" si="175"/>
        <v>14922.502273182905</v>
      </c>
      <c r="AA1151" s="36">
        <f t="shared" si="176"/>
        <v>15864.762641797422</v>
      </c>
      <c r="AB1151" s="36">
        <f t="shared" si="177"/>
        <v>52110.482115944389</v>
      </c>
      <c r="AC1151" s="36">
        <f t="shared" si="178"/>
        <v>214724.41887447942</v>
      </c>
      <c r="AD1151" s="36">
        <f t="shared" si="179"/>
        <v>128892.37198848529</v>
      </c>
    </row>
    <row r="1152" spans="1:30" ht="14.25" customHeight="1" x14ac:dyDescent="0.25">
      <c r="A1152" s="16">
        <v>1136</v>
      </c>
      <c r="B1152" s="34">
        <v>0.35483555507102399</v>
      </c>
      <c r="C1152" s="34">
        <v>5.8674567175663897E-2</v>
      </c>
      <c r="D1152" s="34">
        <v>4.1650725908872997E-2</v>
      </c>
      <c r="E1152" s="34">
        <v>3.4138442180848702E-2</v>
      </c>
      <c r="F1152" s="34">
        <v>3.60647767711628E-2</v>
      </c>
      <c r="G1152" s="34">
        <v>0.169818110960025</v>
      </c>
      <c r="H1152" s="35">
        <v>0.99032172707711297</v>
      </c>
      <c r="I1152" s="34">
        <v>9.7374111535142902E-2</v>
      </c>
      <c r="J1152" s="34">
        <v>2.91567900716008E-2</v>
      </c>
      <c r="K1152" s="36">
        <f>Inputs!$B$12*(1+$B1152)^4</f>
        <v>202161.09989983143</v>
      </c>
      <c r="L1152" s="36">
        <f t="shared" si="170"/>
        <v>17452.402123783148</v>
      </c>
      <c r="M1152" s="36">
        <f t="shared" si="171"/>
        <v>221044.53652769647</v>
      </c>
      <c r="N1152" s="37">
        <f>M1152/Inputs!$B$6</f>
        <v>336.9581349507568</v>
      </c>
      <c r="O1152" s="38">
        <f>IF(N1152&gt;Inputs!$B$4,1,0)</f>
        <v>0</v>
      </c>
      <c r="P1152" s="34">
        <f t="shared" si="172"/>
        <v>6.8217321463542105E-2</v>
      </c>
      <c r="Q1152" s="36">
        <f>Inputs!$B$12*(1+$B1152)^0*$C1152+Inputs!$B$29*(1+$D1152)^0*Inputs!$B$19+Inputs!$B$30*(1+$E1152)^0*Inputs!$B$20+Inputs!$B$31*(1+$F1152)^0*Inputs!$B$21+Inputs!$B$22*(1+Inputs!$B$23)^0</f>
        <v>11542.518057966754</v>
      </c>
      <c r="R1152" s="36">
        <f>Inputs!$B$12*(1+$B1152)^1*$C1152+Inputs!$B$29*(1+$D1152)^1*Inputs!$B$19+Inputs!$B$30*(1+$E1152)^1*Inputs!$B$20+Inputs!$B$31*(1+$F1152)^1*Inputs!$B$21+Inputs!$B$22*(1+Inputs!$B$23)^1</f>
        <v>13108.560930677875</v>
      </c>
      <c r="S1152" s="36">
        <f>Inputs!$B$12*(1+$B1152)^2*$C1152+Inputs!$B$29*(1+$D1152)^2*Inputs!$B$19+Inputs!$B$30*(1+$E1152)^2*Inputs!$B$20+Inputs!$B$31*(1+$F1152)^2*Inputs!$B$21+Inputs!$B$22*(1+Inputs!$B$23)^2</f>
        <v>15130.308737836225</v>
      </c>
      <c r="T1152" s="36">
        <f>Inputs!$B$12*(1+$B1152)^3*$C1152+Inputs!$B$29*(1+$D1152)^3*Inputs!$B$19+Inputs!$B$30*(1+$E1152)^3*Inputs!$B$20+Inputs!$B$31*(1+$F1152)^3*Inputs!$B$21+Inputs!$B$22*(1+Inputs!$B$23)^3</f>
        <v>17765.532576163227</v>
      </c>
      <c r="U1152" s="36">
        <f>Inputs!$B$12*(1+$B1152)^4*$C1152+Inputs!$B$29*(1+$D1152)^4*Inputs!$B$19+Inputs!$B$30*(1+$E1152)^4*Inputs!$B$20+Inputs!$B$31*(1+$F1152)^4*Inputs!$B$21+Inputs!$B$22*(1+Inputs!$B$23)^4</f>
        <v>21227.832348540513</v>
      </c>
      <c r="V1152" s="35">
        <f>Inputs!$B$13/(Q1152*(1-$G1152))</f>
        <v>1.3211736041222135</v>
      </c>
      <c r="W1152" s="36">
        <f>Inputs!$B$13</f>
        <v>12660</v>
      </c>
      <c r="X1152" s="36">
        <f t="shared" si="173"/>
        <v>13477.535320730611</v>
      </c>
      <c r="Y1152" s="36">
        <f t="shared" si="174"/>
        <v>14517.24043367259</v>
      </c>
      <c r="Z1152" s="36">
        <f t="shared" si="175"/>
        <v>15825.784624861704</v>
      </c>
      <c r="AA1152" s="36">
        <f t="shared" si="176"/>
        <v>17452.402123783148</v>
      </c>
      <c r="AB1152" s="36">
        <f t="shared" si="177"/>
        <v>55593.862868109529</v>
      </c>
      <c r="AC1152" s="36">
        <f t="shared" si="178"/>
        <v>263294.68474294496</v>
      </c>
      <c r="AD1152" s="36">
        <f t="shared" si="179"/>
        <v>165450.67365958696</v>
      </c>
    </row>
    <row r="1153" spans="1:30" ht="14.25" customHeight="1" x14ac:dyDescent="0.25">
      <c r="A1153" s="16">
        <v>1137</v>
      </c>
      <c r="B1153" s="34">
        <v>0.37768582181376897</v>
      </c>
      <c r="C1153" s="34">
        <v>8.6122521977550798E-2</v>
      </c>
      <c r="D1153" s="34">
        <v>1.75284916896918E-2</v>
      </c>
      <c r="E1153" s="34">
        <v>3.78419353577139E-2</v>
      </c>
      <c r="F1153" s="34">
        <v>1.4136311743732E-2</v>
      </c>
      <c r="G1153" s="34">
        <v>0.18716890661822899</v>
      </c>
      <c r="H1153" s="35">
        <v>1.0296451132217499</v>
      </c>
      <c r="I1153" s="34">
        <v>9.5376808950757702E-2</v>
      </c>
      <c r="J1153" s="34">
        <v>2.9741384048331501E-2</v>
      </c>
      <c r="K1153" s="36">
        <f>Inputs!$B$12*(1+$B1153)^4</f>
        <v>216148.39063313874</v>
      </c>
      <c r="L1153" s="36">
        <f t="shared" si="170"/>
        <v>22805.278764899729</v>
      </c>
      <c r="M1153" s="36">
        <f t="shared" si="171"/>
        <v>290387.75028893404</v>
      </c>
      <c r="N1153" s="37">
        <f>M1153/Inputs!$B$6</f>
        <v>442.66425348922871</v>
      </c>
      <c r="O1153" s="38">
        <f>IF(N1153&gt;Inputs!$B$4,1,0)</f>
        <v>1</v>
      </c>
      <c r="P1153" s="34">
        <f t="shared" si="172"/>
        <v>6.5635424902426201E-2</v>
      </c>
      <c r="Q1153" s="36">
        <f>Inputs!$B$12*(1+$B1153)^0*$C1153+Inputs!$B$29*(1+$D1153)^0*Inputs!$B$19+Inputs!$B$30*(1+$E1153)^0*Inputs!$B$20+Inputs!$B$31*(1+$F1153)^0*Inputs!$B$21+Inputs!$B$22*(1+Inputs!$B$23)^0</f>
        <v>13189.395346079971</v>
      </c>
      <c r="R1153" s="36">
        <f>Inputs!$B$12*(1+$B1153)^1*$C1153+Inputs!$B$29*(1+$D1153)^1*Inputs!$B$19+Inputs!$B$30*(1+$E1153)^1*Inputs!$B$20+Inputs!$B$31*(1+$F1153)^1*Inputs!$B$21+Inputs!$B$22*(1+Inputs!$B$23)^1</f>
        <v>15288.644946450484</v>
      </c>
      <c r="S1153" s="36">
        <f>Inputs!$B$12*(1+$B1153)^2*$C1153+Inputs!$B$29*(1+$D1153)^2*Inputs!$B$19+Inputs!$B$30*(1+$E1153)^2*Inputs!$B$20+Inputs!$B$31*(1+$F1153)^2*Inputs!$B$21+Inputs!$B$22*(1+Inputs!$B$23)^2</f>
        <v>18128.439729449601</v>
      </c>
      <c r="T1153" s="36">
        <f>Inputs!$B$12*(1+$B1153)^3*$C1153+Inputs!$B$29*(1+$D1153)^3*Inputs!$B$19+Inputs!$B$30*(1+$E1153)^3*Inputs!$B$20+Inputs!$B$31*(1+$F1153)^3*Inputs!$B$21+Inputs!$B$22*(1+Inputs!$B$23)^3</f>
        <v>21987.278248981798</v>
      </c>
      <c r="U1153" s="36">
        <f>Inputs!$B$12*(1+$B1153)^4*$C1153+Inputs!$B$29*(1+$D1153)^4*Inputs!$B$19+Inputs!$B$30*(1+$E1153)^4*Inputs!$B$20+Inputs!$B$31*(1+$F1153)^4*Inputs!$B$21+Inputs!$B$22*(1+Inputs!$B$23)^4</f>
        <v>27248.808341761895</v>
      </c>
      <c r="V1153" s="35">
        <f>Inputs!$B$13/(Q1153*(1-$G1153))</f>
        <v>1.1808874606718252</v>
      </c>
      <c r="W1153" s="36">
        <f>Inputs!$B$13</f>
        <v>12660</v>
      </c>
      <c r="X1153" s="36">
        <f t="shared" si="173"/>
        <v>14205.114601892836</v>
      </c>
      <c r="Y1153" s="36">
        <f t="shared" si="174"/>
        <v>16286.496066573936</v>
      </c>
      <c r="Z1153" s="36">
        <f t="shared" si="175"/>
        <v>19077.507874845276</v>
      </c>
      <c r="AA1153" s="36">
        <f t="shared" si="176"/>
        <v>22805.278764899729</v>
      </c>
      <c r="AB1153" s="36">
        <f t="shared" si="177"/>
        <v>63501.832339971974</v>
      </c>
      <c r="AC1153" s="36">
        <f t="shared" si="178"/>
        <v>357787.57209062891</v>
      </c>
      <c r="AD1153" s="36">
        <f t="shared" si="179"/>
        <v>226885.91794896204</v>
      </c>
    </row>
    <row r="1154" spans="1:30" ht="14.25" customHeight="1" x14ac:dyDescent="0.25">
      <c r="A1154" s="16">
        <v>1138</v>
      </c>
      <c r="B1154" s="34">
        <v>0.32511932107714497</v>
      </c>
      <c r="C1154" s="34">
        <v>4.3038065514533201E-2</v>
      </c>
      <c r="D1154" s="34">
        <v>2.7952739518813201E-2</v>
      </c>
      <c r="E1154" s="34">
        <v>4.8358973403987301E-2</v>
      </c>
      <c r="F1154" s="34">
        <v>1.3889414034451E-2</v>
      </c>
      <c r="G1154" s="34">
        <v>0.152522220208444</v>
      </c>
      <c r="H1154" s="35">
        <v>1.06070521044763</v>
      </c>
      <c r="I1154" s="34">
        <v>0.102188154191207</v>
      </c>
      <c r="J1154" s="34">
        <v>3.08522501631763E-2</v>
      </c>
      <c r="K1154" s="36">
        <f>Inputs!$B$12*(1+$B1154)^4</f>
        <v>184999.77305151644</v>
      </c>
      <c r="L1154" s="36">
        <f t="shared" si="170"/>
        <v>15154.027822221644</v>
      </c>
      <c r="M1154" s="36">
        <f t="shared" si="171"/>
        <v>185988.31305671803</v>
      </c>
      <c r="N1154" s="37">
        <f>M1154/Inputs!$B$6</f>
        <v>283.51876990353361</v>
      </c>
      <c r="O1154" s="38">
        <f>IF(N1154&gt;Inputs!$B$4,1,0)</f>
        <v>0</v>
      </c>
      <c r="P1154" s="34">
        <f t="shared" si="172"/>
        <v>7.1335904028030694E-2</v>
      </c>
      <c r="Q1154" s="36">
        <f>Inputs!$B$12*(1+$B1154)^0*$C1154+Inputs!$B$29*(1+$D1154)^0*Inputs!$B$19+Inputs!$B$30*(1+$E1154)^0*Inputs!$B$20+Inputs!$B$31*(1+$F1154)^0*Inputs!$B$21+Inputs!$B$22*(1+Inputs!$B$23)^0</f>
        <v>10604.327958298913</v>
      </c>
      <c r="R1154" s="36">
        <f>Inputs!$B$12*(1+$B1154)^1*$C1154+Inputs!$B$29*(1+$D1154)^1*Inputs!$B$19+Inputs!$B$30*(1+$E1154)^1*Inputs!$B$20+Inputs!$B$31*(1+$F1154)^1*Inputs!$B$21+Inputs!$B$22*(1+Inputs!$B$23)^1</f>
        <v>11651.167068561313</v>
      </c>
      <c r="S1154" s="36">
        <f>Inputs!$B$12*(1+$B1154)^2*$C1154+Inputs!$B$29*(1+$D1154)^2*Inputs!$B$19+Inputs!$B$30*(1+$E1154)^2*Inputs!$B$20+Inputs!$B$31*(1+$F1154)^2*Inputs!$B$21+Inputs!$B$22*(1+Inputs!$B$23)^2</f>
        <v>12978.208981637359</v>
      </c>
      <c r="T1154" s="36">
        <f>Inputs!$B$12*(1+$B1154)^3*$C1154+Inputs!$B$29*(1+$D1154)^3*Inputs!$B$19+Inputs!$B$30*(1+$E1154)^3*Inputs!$B$20+Inputs!$B$31*(1+$F1154)^3*Inputs!$B$21+Inputs!$B$22*(1+Inputs!$B$23)^3</f>
        <v>14674.502272122207</v>
      </c>
      <c r="U1154" s="36">
        <f>Inputs!$B$12*(1+$B1154)^4*$C1154+Inputs!$B$29*(1+$D1154)^4*Inputs!$B$19+Inputs!$B$30*(1+$E1154)^4*Inputs!$B$20+Inputs!$B$31*(1+$F1154)^4*Inputs!$B$21+Inputs!$B$22*(1+Inputs!$B$23)^4</f>
        <v>16857.96150841051</v>
      </c>
      <c r="V1154" s="35">
        <f>Inputs!$B$13/(Q1154*(1-$G1154))</f>
        <v>1.4087120673961933</v>
      </c>
      <c r="W1154" s="36">
        <f>Inputs!$B$13</f>
        <v>12660</v>
      </c>
      <c r="X1154" s="36">
        <f t="shared" si="173"/>
        <v>13050.707070023525</v>
      </c>
      <c r="Y1154" s="36">
        <f t="shared" si="174"/>
        <v>13580.243904952855</v>
      </c>
      <c r="Z1154" s="36">
        <f t="shared" si="175"/>
        <v>14273.244389859479</v>
      </c>
      <c r="AA1154" s="36">
        <f t="shared" si="176"/>
        <v>15154.027822221644</v>
      </c>
      <c r="AB1154" s="36">
        <f t="shared" si="177"/>
        <v>51359.617278039128</v>
      </c>
      <c r="AC1154" s="36">
        <f t="shared" si="178"/>
        <v>218985.99159035299</v>
      </c>
      <c r="AD1154" s="36">
        <f t="shared" si="179"/>
        <v>134628.6957786789</v>
      </c>
    </row>
    <row r="1155" spans="1:30" ht="14.25" customHeight="1" x14ac:dyDescent="0.25">
      <c r="A1155" s="16">
        <v>1139</v>
      </c>
      <c r="B1155" s="34">
        <v>0.195156829641258</v>
      </c>
      <c r="C1155" s="34">
        <v>0.113558111660969</v>
      </c>
      <c r="D1155" s="34">
        <v>1.5228493400810001E-2</v>
      </c>
      <c r="E1155" s="34">
        <v>6.2552456215742194E-2</v>
      </c>
      <c r="F1155" s="34">
        <v>2.3100020106562501E-2</v>
      </c>
      <c r="G1155" s="34">
        <v>0.195601955987599</v>
      </c>
      <c r="H1155" s="35">
        <v>1.07349155460069</v>
      </c>
      <c r="I1155" s="34">
        <v>0.100309283091037</v>
      </c>
      <c r="J1155" s="34">
        <v>2.43383021106395E-2</v>
      </c>
      <c r="K1155" s="36">
        <f>Inputs!$B$12*(1+$B1155)^4</f>
        <v>122419.56744967859</v>
      </c>
      <c r="L1155" s="36">
        <f t="shared" si="170"/>
        <v>19827.925871644686</v>
      </c>
      <c r="M1155" s="36">
        <f t="shared" si="171"/>
        <v>224919.33230815368</v>
      </c>
      <c r="N1155" s="37">
        <f>M1155/Inputs!$B$6</f>
        <v>342.8648358356001</v>
      </c>
      <c r="O1155" s="38">
        <f>IF(N1155&gt;Inputs!$B$4,1,0)</f>
        <v>0</v>
      </c>
      <c r="P1155" s="34">
        <f t="shared" si="172"/>
        <v>7.5970980980397493E-2</v>
      </c>
      <c r="Q1155" s="36">
        <f>Inputs!$B$12*(1+$B1155)^0*$C1155+Inputs!$B$29*(1+$D1155)^0*Inputs!$B$19+Inputs!$B$30*(1+$E1155)^0*Inputs!$B$20+Inputs!$B$31*(1+$F1155)^0*Inputs!$B$21+Inputs!$B$22*(1+Inputs!$B$23)^0</f>
        <v>14835.530727085061</v>
      </c>
      <c r="R1155" s="36">
        <f>Inputs!$B$12*(1+$B1155)^1*$C1155+Inputs!$B$29*(1+$D1155)^1*Inputs!$B$19+Inputs!$B$30*(1+$E1155)^1*Inputs!$B$20+Inputs!$B$31*(1+$F1155)^1*Inputs!$B$21+Inputs!$B$22*(1+Inputs!$B$23)^1</f>
        <v>16407.73978146318</v>
      </c>
      <c r="S1155" s="36">
        <f>Inputs!$B$12*(1+$B1155)^2*$C1155+Inputs!$B$29*(1+$D1155)^2*Inputs!$B$19+Inputs!$B$30*(1+$E1155)^2*Inputs!$B$20+Inputs!$B$31*(1+$F1155)^2*Inputs!$B$21+Inputs!$B$22*(1+Inputs!$B$23)^2</f>
        <v>18250.374100937748</v>
      </c>
      <c r="T1155" s="36">
        <f>Inputs!$B$12*(1+$B1155)^3*$C1155+Inputs!$B$29*(1+$D1155)^3*Inputs!$B$19+Inputs!$B$30*(1+$E1155)^3*Inputs!$B$20+Inputs!$B$31*(1+$F1155)^3*Inputs!$B$21+Inputs!$B$22*(1+Inputs!$B$23)^3</f>
        <v>20414.696422783316</v>
      </c>
      <c r="U1155" s="36">
        <f>Inputs!$B$12*(1+$B1155)^4*$C1155+Inputs!$B$29*(1+$D1155)^4*Inputs!$B$19+Inputs!$B$30*(1+$E1155)^4*Inputs!$B$20+Inputs!$B$31*(1+$F1155)^4*Inputs!$B$21+Inputs!$B$22*(1+Inputs!$B$23)^4</f>
        <v>22961.890872541029</v>
      </c>
      <c r="V1155" s="35">
        <f>Inputs!$B$13/(Q1155*(1-$G1155))</f>
        <v>1.0608637565544929</v>
      </c>
      <c r="W1155" s="36">
        <f>Inputs!$B$13</f>
        <v>12660</v>
      </c>
      <c r="X1155" s="36">
        <f t="shared" si="173"/>
        <v>14043.321715218503</v>
      </c>
      <c r="Y1155" s="36">
        <f t="shared" si="174"/>
        <v>15666.771183946441</v>
      </c>
      <c r="Z1155" s="36">
        <f t="shared" si="175"/>
        <v>17576.544534087199</v>
      </c>
      <c r="AA1155" s="36">
        <f t="shared" si="176"/>
        <v>19827.925871644686</v>
      </c>
      <c r="AB1155" s="36">
        <f t="shared" si="177"/>
        <v>59151.950041396645</v>
      </c>
      <c r="AC1155" s="36">
        <f t="shared" si="178"/>
        <v>267345.55299446225</v>
      </c>
      <c r="AD1155" s="36">
        <f t="shared" si="179"/>
        <v>165767.38226675702</v>
      </c>
    </row>
    <row r="1156" spans="1:30" ht="14.25" customHeight="1" x14ac:dyDescent="0.25">
      <c r="A1156" s="16">
        <v>1140</v>
      </c>
      <c r="B1156" s="34">
        <v>0.26220768859466598</v>
      </c>
      <c r="C1156" s="34">
        <v>5.4416017467466403E-2</v>
      </c>
      <c r="D1156" s="34">
        <v>5.1523431966512399E-2</v>
      </c>
      <c r="E1156" s="34">
        <v>4.8680554015388601E-2</v>
      </c>
      <c r="F1156" s="34">
        <v>-6.6258939856353504E-4</v>
      </c>
      <c r="G1156" s="34">
        <v>0.21055417671909199</v>
      </c>
      <c r="H1156" s="35">
        <v>0.99911896458798699</v>
      </c>
      <c r="I1156" s="34">
        <v>9.0587076798313904E-2</v>
      </c>
      <c r="J1156" s="34">
        <v>3.0350590631402101E-2</v>
      </c>
      <c r="K1156" s="36">
        <f>Inputs!$B$12*(1+$B1156)^4</f>
        <v>152291.1042055006</v>
      </c>
      <c r="L1156" s="36">
        <f t="shared" si="170"/>
        <v>13620.467802763656</v>
      </c>
      <c r="M1156" s="36">
        <f t="shared" si="171"/>
        <v>201738.73771631953</v>
      </c>
      <c r="N1156" s="37">
        <f>M1156/Inputs!$B$6</f>
        <v>307.5285635919505</v>
      </c>
      <c r="O1156" s="38">
        <f>IF(N1156&gt;Inputs!$B$4,1,0)</f>
        <v>0</v>
      </c>
      <c r="P1156" s="34">
        <f t="shared" si="172"/>
        <v>6.0236486166911803E-2</v>
      </c>
      <c r="Q1156" s="36">
        <f>Inputs!$B$12*(1+$B1156)^0*$C1156+Inputs!$B$29*(1+$D1156)^0*Inputs!$B$19+Inputs!$B$30*(1+$E1156)^0*Inputs!$B$20+Inputs!$B$31*(1+$F1156)^0*Inputs!$B$21+Inputs!$B$22*(1+Inputs!$B$23)^0</f>
        <v>11287.005075474906</v>
      </c>
      <c r="R1156" s="36">
        <f>Inputs!$B$12*(1+$B1156)^1*$C1156+Inputs!$B$29*(1+$D1156)^1*Inputs!$B$19+Inputs!$B$30*(1+$E1156)^1*Inputs!$B$20+Inputs!$B$31*(1+$F1156)^1*Inputs!$B$21+Inputs!$B$22*(1+Inputs!$B$23)^1</f>
        <v>12363.282202461392</v>
      </c>
      <c r="S1156" s="36">
        <f>Inputs!$B$12*(1+$B1156)^2*$C1156+Inputs!$B$29*(1+$D1156)^2*Inputs!$B$19+Inputs!$B$30*(1+$E1156)^2*Inputs!$B$20+Inputs!$B$31*(1+$F1156)^2*Inputs!$B$21+Inputs!$B$22*(1+Inputs!$B$23)^2</f>
        <v>13676.672923374186</v>
      </c>
      <c r="T1156" s="36">
        <f>Inputs!$B$12*(1+$B1156)^3*$C1156+Inputs!$B$29*(1+$D1156)^3*Inputs!$B$19+Inputs!$B$30*(1+$E1156)^3*Inputs!$B$20+Inputs!$B$31*(1+$F1156)^3*Inputs!$B$21+Inputs!$B$22*(1+Inputs!$B$23)^3</f>
        <v>15286.715125461002</v>
      </c>
      <c r="U1156" s="36">
        <f>Inputs!$B$12*(1+$B1156)^4*$C1156+Inputs!$B$29*(1+$D1156)^4*Inputs!$B$19+Inputs!$B$30*(1+$E1156)^4*Inputs!$B$20+Inputs!$B$31*(1+$F1156)^4*Inputs!$B$21+Inputs!$B$22*(1+Inputs!$B$23)^4</f>
        <v>17268.415510033054</v>
      </c>
      <c r="V1156" s="35">
        <f>Inputs!$B$13/(Q1156*(1-$G1156))</f>
        <v>1.4207990367125358</v>
      </c>
      <c r="W1156" s="36">
        <f>Inputs!$B$13</f>
        <v>12660</v>
      </c>
      <c r="X1156" s="36">
        <f t="shared" si="173"/>
        <v>12838.285344221249</v>
      </c>
      <c r="Y1156" s="36">
        <f t="shared" si="174"/>
        <v>13063.918032377496</v>
      </c>
      <c r="Z1156" s="36">
        <f t="shared" si="175"/>
        <v>13329.613342111859</v>
      </c>
      <c r="AA1156" s="36">
        <f t="shared" si="176"/>
        <v>13620.467802763656</v>
      </c>
      <c r="AB1156" s="36">
        <f t="shared" si="177"/>
        <v>50725.269073477371</v>
      </c>
      <c r="AC1156" s="36">
        <f t="shared" si="178"/>
        <v>232979.34421949062</v>
      </c>
      <c r="AD1156" s="36">
        <f t="shared" si="179"/>
        <v>151013.46864284217</v>
      </c>
    </row>
    <row r="1157" spans="1:30" ht="14.25" customHeight="1" x14ac:dyDescent="0.25">
      <c r="A1157" s="16">
        <v>1141</v>
      </c>
      <c r="B1157" s="34">
        <v>0.43958470359875801</v>
      </c>
      <c r="C1157" s="34">
        <v>6.7609188348742105E-2</v>
      </c>
      <c r="D1157" s="34">
        <v>1.0622857493548601E-2</v>
      </c>
      <c r="E1157" s="34">
        <v>4.8523895106391303E-2</v>
      </c>
      <c r="F1157" s="34">
        <v>9.1777675154457207E-3</v>
      </c>
      <c r="G1157" s="34">
        <v>0.198667532690778</v>
      </c>
      <c r="H1157" s="35">
        <v>1.0011351816690801</v>
      </c>
      <c r="I1157" s="34">
        <v>9.7695735329579494E-2</v>
      </c>
      <c r="J1157" s="34">
        <v>2.4424488819825198E-2</v>
      </c>
      <c r="K1157" s="36">
        <f>Inputs!$B$12*(1+$B1157)^4</f>
        <v>257691.52990598662</v>
      </c>
      <c r="L1157" s="36">
        <f t="shared" si="170"/>
        <v>20850.227920927409</v>
      </c>
      <c r="M1157" s="36">
        <f t="shared" si="171"/>
        <v>242873.74248168926</v>
      </c>
      <c r="N1157" s="37">
        <f>M1157/Inputs!$B$6</f>
        <v>370.23436353916048</v>
      </c>
      <c r="O1157" s="38">
        <f>IF(N1157&gt;Inputs!$B$4,1,0)</f>
        <v>0</v>
      </c>
      <c r="P1157" s="34">
        <f t="shared" si="172"/>
        <v>7.3271246509754293E-2</v>
      </c>
      <c r="Q1157" s="36">
        <f>Inputs!$B$12*(1+$B1157)^0*$C1157+Inputs!$B$29*(1+$D1157)^0*Inputs!$B$19+Inputs!$B$30*(1+$E1157)^0*Inputs!$B$20+Inputs!$B$31*(1+$F1157)^0*Inputs!$B$21+Inputs!$B$22*(1+Inputs!$B$23)^0</f>
        <v>12078.595328351446</v>
      </c>
      <c r="R1157" s="36">
        <f>Inputs!$B$12*(1+$B1157)^1*$C1157+Inputs!$B$29*(1+$D1157)^1*Inputs!$B$19+Inputs!$B$30*(1+$E1157)^1*Inputs!$B$20+Inputs!$B$31*(1+$F1157)^1*Inputs!$B$21+Inputs!$B$22*(1+Inputs!$B$23)^1</f>
        <v>13991.064622756252</v>
      </c>
      <c r="S1157" s="36">
        <f>Inputs!$B$12*(1+$B1157)^2*$C1157+Inputs!$B$29*(1+$D1157)^2*Inputs!$B$19+Inputs!$B$30*(1+$E1157)^2*Inputs!$B$20+Inputs!$B$31*(1+$F1157)^2*Inputs!$B$21+Inputs!$B$22*(1+Inputs!$B$23)^2</f>
        <v>16691.993520051776</v>
      </c>
      <c r="T1157" s="36">
        <f>Inputs!$B$12*(1+$B1157)^3*$C1157+Inputs!$B$29*(1+$D1157)^3*Inputs!$B$19+Inputs!$B$30*(1+$E1157)^3*Inputs!$B$20+Inputs!$B$31*(1+$F1157)^3*Inputs!$B$21+Inputs!$B$22*(1+Inputs!$B$23)^3</f>
        <v>20526.189905694286</v>
      </c>
      <c r="U1157" s="36">
        <f>Inputs!$B$12*(1+$B1157)^4*$C1157+Inputs!$B$29*(1+$D1157)^4*Inputs!$B$19+Inputs!$B$30*(1+$E1157)^4*Inputs!$B$20+Inputs!$B$31*(1+$F1157)^4*Inputs!$B$21+Inputs!$B$22*(1+Inputs!$B$23)^4</f>
        <v>25989.944014432163</v>
      </c>
      <c r="V1157" s="35">
        <f>Inputs!$B$13/(Q1157*(1-$G1157))</f>
        <v>1.3079903357805862</v>
      </c>
      <c r="W1157" s="36">
        <f>Inputs!$B$13</f>
        <v>12660</v>
      </c>
      <c r="X1157" s="36">
        <f t="shared" si="173"/>
        <v>13804.450033647718</v>
      </c>
      <c r="Y1157" s="36">
        <f t="shared" si="174"/>
        <v>15443.242518508339</v>
      </c>
      <c r="Z1157" s="36">
        <f t="shared" si="175"/>
        <v>17728.785805039381</v>
      </c>
      <c r="AA1157" s="36">
        <f t="shared" si="176"/>
        <v>20850.227920927409</v>
      </c>
      <c r="AB1157" s="36">
        <f t="shared" si="177"/>
        <v>59959.596412695668</v>
      </c>
      <c r="AC1157" s="36">
        <f t="shared" si="178"/>
        <v>291512.49770030065</v>
      </c>
      <c r="AD1157" s="36">
        <f t="shared" si="179"/>
        <v>182914.14606899361</v>
      </c>
    </row>
    <row r="1158" spans="1:30" ht="14.25" customHeight="1" x14ac:dyDescent="0.25">
      <c r="A1158" s="16">
        <v>1142</v>
      </c>
      <c r="B1158" s="34">
        <v>0.42694847649516499</v>
      </c>
      <c r="C1158" s="34">
        <v>7.2502312680962605E-2</v>
      </c>
      <c r="D1158" s="34">
        <v>1.08568004674443E-2</v>
      </c>
      <c r="E1158" s="34">
        <v>5.7356007718303202E-2</v>
      </c>
      <c r="F1158" s="34">
        <v>1.6806113074526698E-2</v>
      </c>
      <c r="G1158" s="34">
        <v>0.17745838466952099</v>
      </c>
      <c r="H1158" s="35">
        <v>1.1223374891370499</v>
      </c>
      <c r="I1158" s="34">
        <v>9.763533271489E-2</v>
      </c>
      <c r="J1158" s="34">
        <v>1.9507893099989199E-2</v>
      </c>
      <c r="K1158" s="36">
        <f>Inputs!$B$12*(1+$B1158)^4</f>
        <v>248762.2171274478</v>
      </c>
      <c r="L1158" s="36">
        <f t="shared" si="170"/>
        <v>24790.166901602512</v>
      </c>
      <c r="M1158" s="36">
        <f t="shared" si="171"/>
        <v>268655.83788016625</v>
      </c>
      <c r="N1158" s="37">
        <f>M1158/Inputs!$B$6</f>
        <v>409.53633823196077</v>
      </c>
      <c r="O1158" s="38">
        <f>IF(N1158&gt;Inputs!$B$4,1,0)</f>
        <v>1</v>
      </c>
      <c r="P1158" s="34">
        <f t="shared" si="172"/>
        <v>7.8127439614900804E-2</v>
      </c>
      <c r="Q1158" s="36">
        <f>Inputs!$B$12*(1+$B1158)^0*$C1158+Inputs!$B$29*(1+$D1158)^0*Inputs!$B$19+Inputs!$B$30*(1+$E1158)^0*Inputs!$B$20+Inputs!$B$31*(1+$F1158)^0*Inputs!$B$21+Inputs!$B$22*(1+Inputs!$B$23)^0</f>
        <v>12372.182788284677</v>
      </c>
      <c r="R1158" s="36">
        <f>Inputs!$B$12*(1+$B1158)^1*$C1158+Inputs!$B$29*(1+$D1158)^1*Inputs!$B$19+Inputs!$B$30*(1+$E1158)^1*Inputs!$B$20+Inputs!$B$31*(1+$F1158)^1*Inputs!$B$21+Inputs!$B$22*(1+Inputs!$B$23)^1</f>
        <v>14416.108496368855</v>
      </c>
      <c r="S1158" s="36">
        <f>Inputs!$B$12*(1+$B1158)^2*$C1158+Inputs!$B$29*(1+$D1158)^2*Inputs!$B$19+Inputs!$B$30*(1+$E1158)^2*Inputs!$B$20+Inputs!$B$31*(1+$F1158)^2*Inputs!$B$21+Inputs!$B$22*(1+Inputs!$B$23)^2</f>
        <v>17260.850937882009</v>
      </c>
      <c r="T1158" s="36">
        <f>Inputs!$B$12*(1+$B1158)^3*$C1158+Inputs!$B$29*(1+$D1158)^3*Inputs!$B$19+Inputs!$B$30*(1+$E1158)^3*Inputs!$B$20+Inputs!$B$31*(1+$F1158)^3*Inputs!$B$21+Inputs!$B$22*(1+Inputs!$B$23)^3</f>
        <v>21245.402533884291</v>
      </c>
      <c r="U1158" s="36">
        <f>Inputs!$B$12*(1+$B1158)^4*$C1158+Inputs!$B$29*(1+$D1158)^4*Inputs!$B$19+Inputs!$B$30*(1+$E1158)^4*Inputs!$B$20+Inputs!$B$31*(1+$F1158)^4*Inputs!$B$21+Inputs!$B$22*(1+Inputs!$B$23)^4</f>
        <v>26853.327050932741</v>
      </c>
      <c r="V1158" s="35">
        <f>Inputs!$B$13/(Q1158*(1-$G1158))</f>
        <v>1.2440261178169274</v>
      </c>
      <c r="W1158" s="36">
        <f>Inputs!$B$13</f>
        <v>12660</v>
      </c>
      <c r="X1158" s="36">
        <f t="shared" si="173"/>
        <v>14390.732716717061</v>
      </c>
      <c r="Y1158" s="36">
        <f t="shared" si="174"/>
        <v>16798.540998924185</v>
      </c>
      <c r="Z1158" s="36">
        <f t="shared" si="175"/>
        <v>20144.737323990419</v>
      </c>
      <c r="AA1158" s="36">
        <f t="shared" si="176"/>
        <v>24790.166901602512</v>
      </c>
      <c r="AB1158" s="36">
        <f t="shared" si="177"/>
        <v>65618.430609266055</v>
      </c>
      <c r="AC1158" s="36">
        <f t="shared" si="178"/>
        <v>323494.1648161927</v>
      </c>
      <c r="AD1158" s="36">
        <f t="shared" si="179"/>
        <v>203037.40727090021</v>
      </c>
    </row>
    <row r="1159" spans="1:30" ht="14.25" customHeight="1" x14ac:dyDescent="0.25">
      <c r="A1159" s="16">
        <v>1143</v>
      </c>
      <c r="B1159" s="34">
        <v>0.35929477781362701</v>
      </c>
      <c r="C1159" s="34">
        <v>7.9037412070039295E-2</v>
      </c>
      <c r="D1159" s="34">
        <v>4.6460470684955998E-2</v>
      </c>
      <c r="E1159" s="34">
        <v>2.8622562477807902E-2</v>
      </c>
      <c r="F1159" s="34">
        <v>3.5760324615081399E-2</v>
      </c>
      <c r="G1159" s="34">
        <v>0.183089061837207</v>
      </c>
      <c r="H1159" s="35">
        <v>1.15019988894363</v>
      </c>
      <c r="I1159" s="34">
        <v>9.8246673683250504E-2</v>
      </c>
      <c r="J1159" s="34">
        <v>1.8149137853157901E-2</v>
      </c>
      <c r="K1159" s="36">
        <f>Inputs!$B$12*(1+$B1159)^4</f>
        <v>204835.79135003701</v>
      </c>
      <c r="L1159" s="36">
        <f t="shared" si="170"/>
        <v>24017.545362004548</v>
      </c>
      <c r="M1159" s="36">
        <f t="shared" si="171"/>
        <v>256051.7958624966</v>
      </c>
      <c r="N1159" s="37">
        <f>M1159/Inputs!$B$6</f>
        <v>390.3228595464887</v>
      </c>
      <c r="O1159" s="38">
        <f>IF(N1159&gt;Inputs!$B$4,1,0)</f>
        <v>0</v>
      </c>
      <c r="P1159" s="34">
        <f t="shared" si="172"/>
        <v>8.0097535830092603E-2</v>
      </c>
      <c r="Q1159" s="36">
        <f>Inputs!$B$12*(1+$B1159)^0*$C1159+Inputs!$B$29*(1+$D1159)^0*Inputs!$B$19+Inputs!$B$30*(1+$E1159)^0*Inputs!$B$20+Inputs!$B$31*(1+$F1159)^0*Inputs!$B$21+Inputs!$B$22*(1+Inputs!$B$23)^0</f>
        <v>12764.288751629279</v>
      </c>
      <c r="R1159" s="36">
        <f>Inputs!$B$12*(1+$B1159)^1*$C1159+Inputs!$B$29*(1+$D1159)^1*Inputs!$B$19+Inputs!$B$30*(1+$E1159)^1*Inputs!$B$20+Inputs!$B$31*(1+$F1159)^1*Inputs!$B$21+Inputs!$B$22*(1+Inputs!$B$23)^1</f>
        <v>14785.651940819625</v>
      </c>
      <c r="S1159" s="36">
        <f>Inputs!$B$12*(1+$B1159)^2*$C1159+Inputs!$B$29*(1+$D1159)^2*Inputs!$B$19+Inputs!$B$30*(1+$E1159)^2*Inputs!$B$20+Inputs!$B$31*(1+$F1159)^2*Inputs!$B$21+Inputs!$B$22*(1+Inputs!$B$23)^2</f>
        <v>17432.082919943874</v>
      </c>
      <c r="T1159" s="36">
        <f>Inputs!$B$12*(1+$B1159)^3*$C1159+Inputs!$B$29*(1+$D1159)^3*Inputs!$B$19+Inputs!$B$30*(1+$E1159)^3*Inputs!$B$20+Inputs!$B$31*(1+$F1159)^3*Inputs!$B$21+Inputs!$B$22*(1+Inputs!$B$23)^3</f>
        <v>20924.072101000645</v>
      </c>
      <c r="U1159" s="36">
        <f>Inputs!$B$12*(1+$B1159)^4*$C1159+Inputs!$B$29*(1+$D1159)^4*Inputs!$B$19+Inputs!$B$30*(1+$E1159)^4*Inputs!$B$20+Inputs!$B$31*(1+$F1159)^4*Inputs!$B$21+Inputs!$B$22*(1+Inputs!$B$23)^4</f>
        <v>25561.161667930864</v>
      </c>
      <c r="V1159" s="35">
        <f>Inputs!$B$13/(Q1159*(1-$G1159))</f>
        <v>1.2141221278086762</v>
      </c>
      <c r="W1159" s="36">
        <f>Inputs!$B$13</f>
        <v>12660</v>
      </c>
      <c r="X1159" s="36">
        <f t="shared" si="173"/>
        <v>14471.825775202864</v>
      </c>
      <c r="Y1159" s="36">
        <f t="shared" si="174"/>
        <v>16834.515622108251</v>
      </c>
      <c r="Z1159" s="36">
        <f t="shared" si="175"/>
        <v>19933.642957266489</v>
      </c>
      <c r="AA1159" s="36">
        <f t="shared" si="176"/>
        <v>24017.545362004548</v>
      </c>
      <c r="AB1159" s="36">
        <f t="shared" si="177"/>
        <v>64969.091461543016</v>
      </c>
      <c r="AC1159" s="36">
        <f t="shared" si="178"/>
        <v>305295.82277719583</v>
      </c>
      <c r="AD1159" s="36">
        <f t="shared" si="179"/>
        <v>191082.70440095357</v>
      </c>
    </row>
    <row r="1160" spans="1:30" ht="14.25" customHeight="1" x14ac:dyDescent="0.25">
      <c r="A1160" s="16">
        <v>1144</v>
      </c>
      <c r="B1160" s="34">
        <v>0.38474498374978799</v>
      </c>
      <c r="C1160" s="34">
        <v>0.106287148675255</v>
      </c>
      <c r="D1160" s="34">
        <v>2.32673992239746E-2</v>
      </c>
      <c r="E1160" s="34">
        <v>3.5145676007259999E-2</v>
      </c>
      <c r="F1160" s="34">
        <v>-1.98927672007685E-3</v>
      </c>
      <c r="G1160" s="34">
        <v>0.192621760130818</v>
      </c>
      <c r="H1160" s="35">
        <v>1.07315392606812</v>
      </c>
      <c r="I1160" s="34">
        <v>0.105316175025952</v>
      </c>
      <c r="J1160" s="34">
        <v>1.85660447205774E-2</v>
      </c>
      <c r="K1160" s="36">
        <f>Inputs!$B$12*(1+$B1160)^4</f>
        <v>220612.67099256237</v>
      </c>
      <c r="L1160" s="36">
        <f t="shared" si="170"/>
        <v>27583.772856761989</v>
      </c>
      <c r="M1160" s="36">
        <f t="shared" si="171"/>
        <v>264528.52855843166</v>
      </c>
      <c r="N1160" s="37">
        <f>M1160/Inputs!$B$6</f>
        <v>403.24470816834094</v>
      </c>
      <c r="O1160" s="38">
        <f>IF(N1160&gt;Inputs!$B$4,1,0)</f>
        <v>1</v>
      </c>
      <c r="P1160" s="34">
        <f t="shared" si="172"/>
        <v>8.6750130305374595E-2</v>
      </c>
      <c r="Q1160" s="36">
        <f>Inputs!$B$12*(1+$B1160)^0*$C1160+Inputs!$B$29*(1+$D1160)^0*Inputs!$B$19+Inputs!$B$30*(1+$E1160)^0*Inputs!$B$20+Inputs!$B$31*(1+$F1160)^0*Inputs!$B$21+Inputs!$B$22*(1+Inputs!$B$23)^0</f>
        <v>14399.272947942223</v>
      </c>
      <c r="R1160" s="36">
        <f>Inputs!$B$12*(1+$B1160)^1*$C1160+Inputs!$B$29*(1+$D1160)^1*Inputs!$B$19+Inputs!$B$30*(1+$E1160)^1*Inputs!$B$20+Inputs!$B$31*(1+$F1160)^1*Inputs!$B$21+Inputs!$B$22*(1+Inputs!$B$23)^1</f>
        <v>16939.883683335091</v>
      </c>
      <c r="S1160" s="36">
        <f>Inputs!$B$12*(1+$B1160)^2*$C1160+Inputs!$B$29*(1+$D1160)^2*Inputs!$B$19+Inputs!$B$30*(1+$E1160)^2*Inputs!$B$20+Inputs!$B$31*(1+$F1160)^2*Inputs!$B$21+Inputs!$B$22*(1+Inputs!$B$23)^2</f>
        <v>20427.341866428629</v>
      </c>
      <c r="T1160" s="36">
        <f>Inputs!$B$12*(1+$B1160)^3*$C1160+Inputs!$B$29*(1+$D1160)^3*Inputs!$B$19+Inputs!$B$30*(1+$E1160)^3*Inputs!$B$20+Inputs!$B$31*(1+$F1160)^3*Inputs!$B$21+Inputs!$B$22*(1+Inputs!$B$23)^3</f>
        <v>25224.940130293093</v>
      </c>
      <c r="U1160" s="36">
        <f>Inputs!$B$12*(1+$B1160)^4*$C1160+Inputs!$B$29*(1+$D1160)^4*Inputs!$B$19+Inputs!$B$30*(1+$E1160)^4*Inputs!$B$20+Inputs!$B$31*(1+$F1160)^4*Inputs!$B$21+Inputs!$B$22*(1+Inputs!$B$23)^4</f>
        <v>31835.715050162238</v>
      </c>
      <c r="V1160" s="35">
        <f>Inputs!$B$13/(Q1160*(1-$G1160))</f>
        <v>1.088970465608206</v>
      </c>
      <c r="W1160" s="36">
        <f>Inputs!$B$13</f>
        <v>12660</v>
      </c>
      <c r="X1160" s="36">
        <f t="shared" si="173"/>
        <v>14839.652770507451</v>
      </c>
      <c r="Y1160" s="36">
        <f t="shared" si="174"/>
        <v>17829.516988891086</v>
      </c>
      <c r="Z1160" s="36">
        <f t="shared" si="175"/>
        <v>21936.455757662286</v>
      </c>
      <c r="AA1160" s="36">
        <f t="shared" si="176"/>
        <v>27583.772856761989</v>
      </c>
      <c r="AB1160" s="36">
        <f t="shared" si="177"/>
        <v>68219.579062203527</v>
      </c>
      <c r="AC1160" s="36">
        <f t="shared" si="178"/>
        <v>323871.49527361803</v>
      </c>
      <c r="AD1160" s="36">
        <f t="shared" si="179"/>
        <v>196308.94949622816</v>
      </c>
    </row>
    <row r="1161" spans="1:30" ht="14.25" customHeight="1" x14ac:dyDescent="0.25">
      <c r="A1161" s="16">
        <v>1145</v>
      </c>
      <c r="B1161" s="34">
        <v>0.41343714562684297</v>
      </c>
      <c r="C1161" s="34">
        <v>4.9445176521256101E-2</v>
      </c>
      <c r="D1161" s="34">
        <v>3.3067418599860697E-2</v>
      </c>
      <c r="E1161" s="34">
        <v>2.0307330607253701E-2</v>
      </c>
      <c r="F1161" s="34">
        <v>1.08100022472606E-2</v>
      </c>
      <c r="G1161" s="34">
        <v>0.19424734631558699</v>
      </c>
      <c r="H1161" s="35">
        <v>1.05878046912303</v>
      </c>
      <c r="I1161" s="34">
        <v>9.7783754998312197E-2</v>
      </c>
      <c r="J1161" s="34">
        <v>2.1131991780544E-2</v>
      </c>
      <c r="K1161" s="36">
        <f>Inputs!$B$12*(1+$B1161)^4</f>
        <v>239473.38470924762</v>
      </c>
      <c r="L1161" s="36">
        <f t="shared" si="170"/>
        <v>17438.669304555602</v>
      </c>
      <c r="M1161" s="36">
        <f t="shared" si="171"/>
        <v>200761.60867552453</v>
      </c>
      <c r="N1161" s="37">
        <f>M1161/Inputs!$B$6</f>
        <v>306.03903761512885</v>
      </c>
      <c r="O1161" s="38">
        <f>IF(N1161&gt;Inputs!$B$4,1,0)</f>
        <v>0</v>
      </c>
      <c r="P1161" s="34">
        <f t="shared" si="172"/>
        <v>7.6651763217768204E-2</v>
      </c>
      <c r="Q1161" s="36">
        <f>Inputs!$B$12*(1+$B1161)^0*$C1161+Inputs!$B$29*(1+$D1161)^0*Inputs!$B$19+Inputs!$B$30*(1+$E1161)^0*Inputs!$B$20+Inputs!$B$31*(1+$F1161)^0*Inputs!$B$21+Inputs!$B$22*(1+Inputs!$B$23)^0</f>
        <v>10988.754618702289</v>
      </c>
      <c r="R1161" s="36">
        <f>Inputs!$B$12*(1+$B1161)^1*$C1161+Inputs!$B$29*(1+$D1161)^1*Inputs!$B$19+Inputs!$B$30*(1+$E1161)^1*Inputs!$B$20+Inputs!$B$31*(1+$F1161)^1*Inputs!$B$21+Inputs!$B$22*(1+Inputs!$B$23)^1</f>
        <v>12355.148586141218</v>
      </c>
      <c r="S1161" s="36">
        <f>Inputs!$B$12*(1+$B1161)^2*$C1161+Inputs!$B$29*(1+$D1161)^2*Inputs!$B$19+Inputs!$B$30*(1+$E1161)^2*Inputs!$B$20+Inputs!$B$31*(1+$F1161)^2*Inputs!$B$21+Inputs!$B$22*(1+Inputs!$B$23)^2</f>
        <v>14231.742890132191</v>
      </c>
      <c r="T1161" s="36">
        <f>Inputs!$B$12*(1+$B1161)^3*$C1161+Inputs!$B$29*(1+$D1161)^3*Inputs!$B$19+Inputs!$B$30*(1+$E1161)^3*Inputs!$B$20+Inputs!$B$31*(1+$F1161)^3*Inputs!$B$21+Inputs!$B$22*(1+Inputs!$B$23)^3</f>
        <v>16828.275677825855</v>
      </c>
      <c r="U1161" s="36">
        <f>Inputs!$B$12*(1+$B1161)^4*$C1161+Inputs!$B$29*(1+$D1161)^4*Inputs!$B$19+Inputs!$B$30*(1+$E1161)^4*Inputs!$B$20+Inputs!$B$31*(1+$F1161)^4*Inputs!$B$21+Inputs!$B$22*(1+Inputs!$B$23)^4</f>
        <v>20441.166519261005</v>
      </c>
      <c r="V1161" s="35">
        <f>Inputs!$B$13/(Q1161*(1-$G1161))</f>
        <v>1.4298269730431072</v>
      </c>
      <c r="W1161" s="36">
        <f>Inputs!$B$13</f>
        <v>12660</v>
      </c>
      <c r="X1161" s="36">
        <f t="shared" si="173"/>
        <v>13310.744599725846</v>
      </c>
      <c r="Y1161" s="36">
        <f t="shared" si="174"/>
        <v>14268.760012770426</v>
      </c>
      <c r="Z1161" s="36">
        <f t="shared" si="175"/>
        <v>15614.251879178588</v>
      </c>
      <c r="AA1161" s="36">
        <f t="shared" si="176"/>
        <v>17438.669304555602</v>
      </c>
      <c r="AB1161" s="36">
        <f t="shared" si="177"/>
        <v>55051.703212113105</v>
      </c>
      <c r="AC1161" s="36">
        <f t="shared" si="178"/>
        <v>232312.76585735884</v>
      </c>
      <c r="AD1161" s="36">
        <f t="shared" si="179"/>
        <v>145709.90546341141</v>
      </c>
    </row>
    <row r="1162" spans="1:30" ht="14.25" customHeight="1" x14ac:dyDescent="0.25">
      <c r="A1162" s="16">
        <v>1146</v>
      </c>
      <c r="B1162" s="34">
        <v>0.35803523672062398</v>
      </c>
      <c r="C1162" s="34">
        <v>9.1725411293485395E-2</v>
      </c>
      <c r="D1162" s="34">
        <v>2.2747658165911299E-2</v>
      </c>
      <c r="E1162" s="34">
        <v>3.7096851725501402E-2</v>
      </c>
      <c r="F1162" s="34">
        <v>2.8099273264095798E-2</v>
      </c>
      <c r="G1162" s="34">
        <v>0.22051251345916401</v>
      </c>
      <c r="H1162" s="35">
        <v>1.0759568481159301</v>
      </c>
      <c r="I1162" s="34">
        <v>0.10301838634370999</v>
      </c>
      <c r="J1162" s="34">
        <v>2.34829836752075E-2</v>
      </c>
      <c r="K1162" s="36">
        <f>Inputs!$B$12*(1+$B1162)^4</f>
        <v>204077.63138658443</v>
      </c>
      <c r="L1162" s="36">
        <f t="shared" si="170"/>
        <v>23219.942033492636</v>
      </c>
      <c r="M1162" s="36">
        <f t="shared" si="171"/>
        <v>245926.61791205814</v>
      </c>
      <c r="N1162" s="37">
        <f>M1162/Inputs!$B$6</f>
        <v>374.88813706106424</v>
      </c>
      <c r="O1162" s="38">
        <f>IF(N1162&gt;Inputs!$B$4,1,0)</f>
        <v>0</v>
      </c>
      <c r="P1162" s="34">
        <f t="shared" si="172"/>
        <v>7.9535402668502495E-2</v>
      </c>
      <c r="Q1162" s="36">
        <f>Inputs!$B$12*(1+$B1162)^0*$C1162+Inputs!$B$29*(1+$D1162)^0*Inputs!$B$19+Inputs!$B$30*(1+$E1162)^0*Inputs!$B$20+Inputs!$B$31*(1+$F1162)^0*Inputs!$B$21+Inputs!$B$22*(1+Inputs!$B$23)^0</f>
        <v>13525.568705036047</v>
      </c>
      <c r="R1162" s="36">
        <f>Inputs!$B$12*(1+$B1162)^1*$C1162+Inputs!$B$29*(1+$D1162)^1*Inputs!$B$19+Inputs!$B$30*(1+$E1162)^1*Inputs!$B$20+Inputs!$B$31*(1+$F1162)^1*Inputs!$B$21+Inputs!$B$22*(1+Inputs!$B$23)^1</f>
        <v>15721.999140086918</v>
      </c>
      <c r="S1162" s="36">
        <f>Inputs!$B$12*(1+$B1162)^2*$C1162+Inputs!$B$29*(1+$D1162)^2*Inputs!$B$19+Inputs!$B$30*(1+$E1162)^2*Inputs!$B$20+Inputs!$B$31*(1+$F1162)^2*Inputs!$B$21+Inputs!$B$22*(1+Inputs!$B$23)^2</f>
        <v>18630.577053249985</v>
      </c>
      <c r="T1162" s="36">
        <f>Inputs!$B$12*(1+$B1162)^3*$C1162+Inputs!$B$29*(1+$D1162)^3*Inputs!$B$19+Inputs!$B$30*(1+$E1162)^3*Inputs!$B$20+Inputs!$B$31*(1+$F1162)^3*Inputs!$B$21+Inputs!$B$22*(1+Inputs!$B$23)^3</f>
        <v>22504.098663720295</v>
      </c>
      <c r="U1162" s="36">
        <f>Inputs!$B$12*(1+$B1162)^4*$C1162+Inputs!$B$29*(1+$D1162)^4*Inputs!$B$19+Inputs!$B$30*(1+$E1162)^4*Inputs!$B$20+Inputs!$B$31*(1+$F1162)^4*Inputs!$B$21+Inputs!$B$22*(1+Inputs!$B$23)^4</f>
        <v>27685.803331616826</v>
      </c>
      <c r="V1162" s="35">
        <f>Inputs!$B$13/(Q1162*(1-$G1162))</f>
        <v>1.2007954212369381</v>
      </c>
      <c r="W1162" s="36">
        <f>Inputs!$B$13</f>
        <v>12660</v>
      </c>
      <c r="X1162" s="36">
        <f t="shared" si="173"/>
        <v>14333.392530708223</v>
      </c>
      <c r="Y1162" s="36">
        <f t="shared" si="174"/>
        <v>16531.841653132669</v>
      </c>
      <c r="Z1162" s="36">
        <f t="shared" si="175"/>
        <v>19421.541813819986</v>
      </c>
      <c r="AA1162" s="36">
        <f t="shared" si="176"/>
        <v>23219.942033492636</v>
      </c>
      <c r="AB1162" s="36">
        <f t="shared" si="177"/>
        <v>62919.696794678894</v>
      </c>
      <c r="AC1162" s="36">
        <f t="shared" si="178"/>
        <v>298800.46816706291</v>
      </c>
      <c r="AD1162" s="36">
        <f t="shared" si="179"/>
        <v>183006.92111737924</v>
      </c>
    </row>
    <row r="1163" spans="1:30" ht="14.25" customHeight="1" x14ac:dyDescent="0.25">
      <c r="A1163" s="16">
        <v>1147</v>
      </c>
      <c r="B1163" s="34">
        <v>0.43648157926682102</v>
      </c>
      <c r="C1163" s="34">
        <v>6.1547766232027401E-2</v>
      </c>
      <c r="D1163" s="34">
        <v>3.4855717869256203E-2</v>
      </c>
      <c r="E1163" s="34">
        <v>7.8185224627182706E-2</v>
      </c>
      <c r="F1163" s="34">
        <v>1.9709524465729499E-2</v>
      </c>
      <c r="G1163" s="34">
        <v>0.18496582849656901</v>
      </c>
      <c r="H1163" s="35">
        <v>0.97607838936883395</v>
      </c>
      <c r="I1163" s="34">
        <v>9.4465474299524899E-2</v>
      </c>
      <c r="J1163" s="34">
        <v>3.2962961528912101E-2</v>
      </c>
      <c r="K1163" s="36">
        <f>Inputs!$B$12*(1+$B1163)^4</f>
        <v>255476.81611924255</v>
      </c>
      <c r="L1163" s="36">
        <f t="shared" si="170"/>
        <v>20039.925914467811</v>
      </c>
      <c r="M1163" s="36">
        <f t="shared" si="171"/>
        <v>273939.92565116729</v>
      </c>
      <c r="N1163" s="37">
        <f>M1163/Inputs!$B$6</f>
        <v>417.59135007799892</v>
      </c>
      <c r="O1163" s="38">
        <f>IF(N1163&gt;Inputs!$B$4,1,0)</f>
        <v>1</v>
      </c>
      <c r="P1163" s="34">
        <f t="shared" si="172"/>
        <v>6.1502512770612798E-2</v>
      </c>
      <c r="Q1163" s="36">
        <f>Inputs!$B$12*(1+$B1163)^0*$C1163+Inputs!$B$29*(1+$D1163)^0*Inputs!$B$19+Inputs!$B$30*(1+$E1163)^0*Inputs!$B$20+Inputs!$B$31*(1+$F1163)^0*Inputs!$B$21+Inputs!$B$22*(1+Inputs!$B$23)^0</f>
        <v>11714.910001348566</v>
      </c>
      <c r="R1163" s="36">
        <f>Inputs!$B$12*(1+$B1163)^1*$C1163+Inputs!$B$29*(1+$D1163)^1*Inputs!$B$19+Inputs!$B$30*(1+$E1163)^1*Inputs!$B$20+Inputs!$B$31*(1+$F1163)^1*Inputs!$B$21+Inputs!$B$22*(1+Inputs!$B$23)^1</f>
        <v>13657.977163927088</v>
      </c>
      <c r="S1163" s="36">
        <f>Inputs!$B$12*(1+$B1163)^2*$C1163+Inputs!$B$29*(1+$D1163)^2*Inputs!$B$19+Inputs!$B$30*(1+$E1163)^2*Inputs!$B$20+Inputs!$B$31*(1+$F1163)^2*Inputs!$B$21+Inputs!$B$22*(1+Inputs!$B$23)^2</f>
        <v>16323.631264990116</v>
      </c>
      <c r="T1163" s="36">
        <f>Inputs!$B$12*(1+$B1163)^3*$C1163+Inputs!$B$29*(1+$D1163)^3*Inputs!$B$19+Inputs!$B$30*(1+$E1163)^3*Inputs!$B$20+Inputs!$B$31*(1+$F1163)^3*Inputs!$B$21+Inputs!$B$22*(1+Inputs!$B$23)^3</f>
        <v>20020.271142922247</v>
      </c>
      <c r="U1163" s="36">
        <f>Inputs!$B$12*(1+$B1163)^4*$C1163+Inputs!$B$29*(1+$D1163)^4*Inputs!$B$19+Inputs!$B$30*(1+$E1163)^4*Inputs!$B$20+Inputs!$B$31*(1+$F1163)^4*Inputs!$B$21+Inputs!$B$22*(1+Inputs!$B$23)^4</f>
        <v>25190.430908250284</v>
      </c>
      <c r="V1163" s="35">
        <f>Inputs!$B$13/(Q1163*(1-$G1163))</f>
        <v>1.3259249157323807</v>
      </c>
      <c r="W1163" s="36">
        <f>Inputs!$B$13</f>
        <v>12660</v>
      </c>
      <c r="X1163" s="36">
        <f t="shared" si="173"/>
        <v>13786.224159005385</v>
      </c>
      <c r="Y1163" s="36">
        <f t="shared" si="174"/>
        <v>15313.291179928627</v>
      </c>
      <c r="Z1163" s="36">
        <f t="shared" si="175"/>
        <v>17354.000658573517</v>
      </c>
      <c r="AA1163" s="36">
        <f t="shared" si="176"/>
        <v>20039.925914467811</v>
      </c>
      <c r="AB1163" s="36">
        <f t="shared" si="177"/>
        <v>59612.537594717316</v>
      </c>
      <c r="AC1163" s="36">
        <f t="shared" si="178"/>
        <v>336579.76379982644</v>
      </c>
      <c r="AD1163" s="36">
        <f t="shared" si="179"/>
        <v>214327.38805645</v>
      </c>
    </row>
    <row r="1164" spans="1:30" ht="14.25" customHeight="1" x14ac:dyDescent="0.25">
      <c r="A1164" s="16">
        <v>1148</v>
      </c>
      <c r="B1164" s="34">
        <v>0.432836296924275</v>
      </c>
      <c r="C1164" s="34">
        <v>8.1461711933602396E-2</v>
      </c>
      <c r="D1164" s="34">
        <v>1.86130294333311E-2</v>
      </c>
      <c r="E1164" s="34">
        <v>3.62974529235763E-2</v>
      </c>
      <c r="F1164" s="34">
        <v>1.5930732370767298E-2</v>
      </c>
      <c r="G1164" s="34">
        <v>0.17447209838834499</v>
      </c>
      <c r="H1164" s="35">
        <v>1.1319320696736801</v>
      </c>
      <c r="I1164" s="34">
        <v>8.8787444872402393E-2</v>
      </c>
      <c r="J1164" s="34">
        <v>2.19454983292116E-2</v>
      </c>
      <c r="K1164" s="36">
        <f>Inputs!$B$12*(1+$B1164)^4</f>
        <v>252893.43120179503</v>
      </c>
      <c r="L1164" s="36">
        <f t="shared" si="170"/>
        <v>27347.714339166039</v>
      </c>
      <c r="M1164" s="36">
        <f t="shared" si="171"/>
        <v>344204.80518504209</v>
      </c>
      <c r="N1164" s="37">
        <f>M1164/Inputs!$B$6</f>
        <v>524.70244692841777</v>
      </c>
      <c r="O1164" s="38">
        <f>IF(N1164&gt;Inputs!$B$4,1,0)</f>
        <v>1</v>
      </c>
      <c r="P1164" s="34">
        <f t="shared" si="172"/>
        <v>6.6841946543190797E-2</v>
      </c>
      <c r="Q1164" s="36">
        <f>Inputs!$B$12*(1+$B1164)^0*$C1164+Inputs!$B$29*(1+$D1164)^0*Inputs!$B$19+Inputs!$B$30*(1+$E1164)^0*Inputs!$B$20+Inputs!$B$31*(1+$F1164)^0*Inputs!$B$21+Inputs!$B$22*(1+Inputs!$B$23)^0</f>
        <v>12909.746743443065</v>
      </c>
      <c r="R1164" s="36">
        <f>Inputs!$B$12*(1+$B1164)^1*$C1164+Inputs!$B$29*(1+$D1164)^1*Inputs!$B$19+Inputs!$B$30*(1+$E1164)^1*Inputs!$B$20+Inputs!$B$31*(1+$F1164)^1*Inputs!$B$21+Inputs!$B$22*(1+Inputs!$B$23)^1</f>
        <v>15180.734793600997</v>
      </c>
      <c r="S1164" s="36">
        <f>Inputs!$B$12*(1+$B1164)^2*$C1164+Inputs!$B$29*(1+$D1164)^2*Inputs!$B$19+Inputs!$B$30*(1+$E1164)^2*Inputs!$B$20+Inputs!$B$31*(1+$F1164)^2*Inputs!$B$21+Inputs!$B$22*(1+Inputs!$B$23)^2</f>
        <v>18370.946084614374</v>
      </c>
      <c r="T1164" s="36">
        <f>Inputs!$B$12*(1+$B1164)^3*$C1164+Inputs!$B$29*(1+$D1164)^3*Inputs!$B$19+Inputs!$B$30*(1+$E1164)^3*Inputs!$B$20+Inputs!$B$31*(1+$F1164)^3*Inputs!$B$21+Inputs!$B$22*(1+Inputs!$B$23)^3</f>
        <v>22876.825289082692</v>
      </c>
      <c r="U1164" s="36">
        <f>Inputs!$B$12*(1+$B1164)^4*$C1164+Inputs!$B$29*(1+$D1164)^4*Inputs!$B$19+Inputs!$B$30*(1+$E1164)^4*Inputs!$B$20+Inputs!$B$31*(1+$F1164)^4*Inputs!$B$21+Inputs!$B$22*(1+Inputs!$B$23)^4</f>
        <v>29266.373717785173</v>
      </c>
      <c r="V1164" s="35">
        <f>Inputs!$B$13/(Q1164*(1-$G1164))</f>
        <v>1.1879118830545565</v>
      </c>
      <c r="W1164" s="36">
        <f>Inputs!$B$13</f>
        <v>12660</v>
      </c>
      <c r="X1164" s="36">
        <f t="shared" si="173"/>
        <v>14711.667996422599</v>
      </c>
      <c r="Y1164" s="36">
        <f t="shared" si="174"/>
        <v>17591.06185806499</v>
      </c>
      <c r="Z1164" s="36">
        <f t="shared" si="175"/>
        <v>21641.356178911439</v>
      </c>
      <c r="AA1164" s="36">
        <f t="shared" si="176"/>
        <v>27347.714339166039</v>
      </c>
      <c r="AB1164" s="36">
        <f t="shared" si="177"/>
        <v>70939.711240829231</v>
      </c>
      <c r="AC1164" s="36">
        <f t="shared" si="178"/>
        <v>418118.78623919305</v>
      </c>
      <c r="AD1164" s="36">
        <f t="shared" si="179"/>
        <v>273265.09394421283</v>
      </c>
    </row>
    <row r="1165" spans="1:30" ht="14.25" customHeight="1" x14ac:dyDescent="0.25">
      <c r="A1165" s="16">
        <v>1149</v>
      </c>
      <c r="B1165" s="34">
        <v>0.52616912677711403</v>
      </c>
      <c r="C1165" s="34">
        <v>4.8605384151916703E-2</v>
      </c>
      <c r="D1165" s="34">
        <v>2.8739607243186999E-2</v>
      </c>
      <c r="E1165" s="34">
        <v>6.0184965023309701E-2</v>
      </c>
      <c r="F1165" s="34">
        <v>3.2363414145672601E-3</v>
      </c>
      <c r="G1165" s="34">
        <v>0.179483222713685</v>
      </c>
      <c r="H1165" s="35">
        <v>0.99688552581594003</v>
      </c>
      <c r="I1165" s="34">
        <v>9.4685333489276602E-2</v>
      </c>
      <c r="J1165" s="34">
        <v>3.0828473001039001E-2</v>
      </c>
      <c r="K1165" s="36">
        <f>Inputs!$B$12*(1+$B1165)^4</f>
        <v>325508.17925843067</v>
      </c>
      <c r="L1165" s="36">
        <f t="shared" si="170"/>
        <v>20179.539402959905</v>
      </c>
      <c r="M1165" s="36">
        <f t="shared" si="171"/>
        <v>266353.60275476839</v>
      </c>
      <c r="N1165" s="37">
        <f>M1165/Inputs!$B$6</f>
        <v>406.02683346763473</v>
      </c>
      <c r="O1165" s="38">
        <f>IF(N1165&gt;Inputs!$B$4,1,0)</f>
        <v>1</v>
      </c>
      <c r="P1165" s="34">
        <f t="shared" si="172"/>
        <v>6.3856860488237605E-2</v>
      </c>
      <c r="Q1165" s="36">
        <f>Inputs!$B$12*(1+$B1165)^0*$C1165+Inputs!$B$29*(1+$D1165)^0*Inputs!$B$19+Inputs!$B$30*(1+$E1165)^0*Inputs!$B$20+Inputs!$B$31*(1+$F1165)^0*Inputs!$B$21+Inputs!$B$22*(1+Inputs!$B$23)^0</f>
        <v>10938.367076541923</v>
      </c>
      <c r="R1165" s="36">
        <f>Inputs!$B$12*(1+$B1165)^1*$C1165+Inputs!$B$29*(1+$D1165)^1*Inputs!$B$19+Inputs!$B$30*(1+$E1165)^1*Inputs!$B$20+Inputs!$B$31*(1+$F1165)^1*Inputs!$B$21+Inputs!$B$22*(1+Inputs!$B$23)^1</f>
        <v>12664.341104224395</v>
      </c>
      <c r="S1165" s="36">
        <f>Inputs!$B$12*(1+$B1165)^2*$C1165+Inputs!$B$29*(1+$D1165)^2*Inputs!$B$19+Inputs!$B$30*(1+$E1165)^2*Inputs!$B$20+Inputs!$B$31*(1+$F1165)^2*Inputs!$B$21+Inputs!$B$22*(1+Inputs!$B$23)^2</f>
        <v>15207.505580799414</v>
      </c>
      <c r="T1165" s="36">
        <f>Inputs!$B$12*(1+$B1165)^3*$C1165+Inputs!$B$29*(1+$D1165)^3*Inputs!$B$19+Inputs!$B$30*(1+$E1165)^3*Inputs!$B$20+Inputs!$B$31*(1+$F1165)^3*Inputs!$B$21+Inputs!$B$22*(1+Inputs!$B$23)^3</f>
        <v>18993.250737751579</v>
      </c>
      <c r="U1165" s="36">
        <f>Inputs!$B$12*(1+$B1165)^4*$C1165+Inputs!$B$29*(1+$D1165)^4*Inputs!$B$19+Inputs!$B$30*(1+$E1165)^4*Inputs!$B$20+Inputs!$B$31*(1+$F1165)^4*Inputs!$B$21+Inputs!$B$22*(1+Inputs!$B$23)^4</f>
        <v>24670.530779967798</v>
      </c>
      <c r="V1165" s="35">
        <f>Inputs!$B$13/(Q1165*(1-$G1165))</f>
        <v>1.4105670880345467</v>
      </c>
      <c r="W1165" s="36">
        <f>Inputs!$B$13</f>
        <v>12660</v>
      </c>
      <c r="X1165" s="36">
        <f t="shared" si="173"/>
        <v>13582.959162686569</v>
      </c>
      <c r="Y1165" s="36">
        <f t="shared" si="174"/>
        <v>15020.113071670923</v>
      </c>
      <c r="Z1165" s="36">
        <f t="shared" si="175"/>
        <v>17147.476460730719</v>
      </c>
      <c r="AA1165" s="36">
        <f t="shared" si="176"/>
        <v>20179.539402959905</v>
      </c>
      <c r="AB1165" s="36">
        <f t="shared" si="177"/>
        <v>59127.9124347857</v>
      </c>
      <c r="AC1165" s="36">
        <f t="shared" si="178"/>
        <v>325754.25145508221</v>
      </c>
      <c r="AD1165" s="36">
        <f t="shared" si="179"/>
        <v>207225.69031998268</v>
      </c>
    </row>
    <row r="1166" spans="1:30" ht="14.25" customHeight="1" x14ac:dyDescent="0.25">
      <c r="A1166" s="16">
        <v>1150</v>
      </c>
      <c r="B1166" s="34">
        <v>0.265934686431537</v>
      </c>
      <c r="C1166" s="34">
        <v>7.7380970302699706E-2</v>
      </c>
      <c r="D1166" s="34">
        <v>3.10221794229571E-2</v>
      </c>
      <c r="E1166" s="34">
        <v>2.3421370990100401E-2</v>
      </c>
      <c r="F1166" s="34">
        <v>-1.72177582916561E-4</v>
      </c>
      <c r="G1166" s="34">
        <v>0.21238670470788401</v>
      </c>
      <c r="H1166" s="35">
        <v>1.0780804668333399</v>
      </c>
      <c r="I1166" s="34">
        <v>9.6761836529035902E-2</v>
      </c>
      <c r="J1166" s="34">
        <v>2.8842621552088599E-2</v>
      </c>
      <c r="K1166" s="36">
        <f>Inputs!$B$12*(1+$B1166)^4</f>
        <v>154097.80370154305</v>
      </c>
      <c r="L1166" s="36">
        <f t="shared" si="170"/>
        <v>17259.755888221556</v>
      </c>
      <c r="M1166" s="36">
        <f t="shared" si="171"/>
        <v>220184.6774557585</v>
      </c>
      <c r="N1166" s="37">
        <f>M1166/Inputs!$B$6</f>
        <v>335.64737417036355</v>
      </c>
      <c r="O1166" s="38">
        <f>IF(N1166&gt;Inputs!$B$4,1,0)</f>
        <v>0</v>
      </c>
      <c r="P1166" s="34">
        <f t="shared" si="172"/>
        <v>6.7919214976947306E-2</v>
      </c>
      <c r="Q1166" s="36">
        <f>Inputs!$B$12*(1+$B1166)^0*$C1166+Inputs!$B$29*(1+$D1166)^0*Inputs!$B$19+Inputs!$B$30*(1+$E1166)^0*Inputs!$B$20+Inputs!$B$31*(1+$F1166)^0*Inputs!$B$21+Inputs!$B$22*(1+Inputs!$B$23)^0</f>
        <v>12664.902245588903</v>
      </c>
      <c r="R1166" s="36">
        <f>Inputs!$B$12*(1+$B1166)^1*$C1166+Inputs!$B$29*(1+$D1166)^1*Inputs!$B$19+Inputs!$B$30*(1+$E1166)^1*Inputs!$B$20+Inputs!$B$31*(1+$F1166)^1*Inputs!$B$21+Inputs!$B$22*(1+Inputs!$B$23)^1</f>
        <v>13990.95353589088</v>
      </c>
      <c r="S1166" s="36">
        <f>Inputs!$B$12*(1+$B1166)^2*$C1166+Inputs!$B$29*(1+$D1166)^2*Inputs!$B$19+Inputs!$B$30*(1+$E1166)^2*Inputs!$B$20+Inputs!$B$31*(1+$F1166)^2*Inputs!$B$21+Inputs!$B$22*(1+Inputs!$B$23)^2</f>
        <v>15647.835485628751</v>
      </c>
      <c r="T1166" s="36">
        <f>Inputs!$B$12*(1+$B1166)^3*$C1166+Inputs!$B$29*(1+$D1166)^3*Inputs!$B$19+Inputs!$B$30*(1+$E1166)^3*Inputs!$B$20+Inputs!$B$31*(1+$F1166)^3*Inputs!$B$21+Inputs!$B$22*(1+Inputs!$B$23)^3</f>
        <v>17722.936060914995</v>
      </c>
      <c r="U1166" s="36">
        <f>Inputs!$B$12*(1+$B1166)^4*$C1166+Inputs!$B$29*(1+$D1166)^4*Inputs!$B$19+Inputs!$B$30*(1+$E1166)^4*Inputs!$B$20+Inputs!$B$31*(1+$F1166)^4*Inputs!$B$21+Inputs!$B$22*(1+Inputs!$B$23)^4</f>
        <v>20326.866413502852</v>
      </c>
      <c r="V1166" s="35">
        <f>Inputs!$B$13/(Q1166*(1-$G1166))</f>
        <v>1.2691671568631151</v>
      </c>
      <c r="W1166" s="36">
        <f>Inputs!$B$13</f>
        <v>12660</v>
      </c>
      <c r="X1166" s="36">
        <f t="shared" si="173"/>
        <v>13459.119928251415</v>
      </c>
      <c r="Y1166" s="36">
        <f t="shared" si="174"/>
        <v>14464.26009064756</v>
      </c>
      <c r="Z1166" s="36">
        <f t="shared" si="175"/>
        <v>15715.56744207261</v>
      </c>
      <c r="AA1166" s="36">
        <f t="shared" si="176"/>
        <v>17259.755888221556</v>
      </c>
      <c r="AB1166" s="36">
        <f t="shared" si="177"/>
        <v>55433.211297126007</v>
      </c>
      <c r="AC1166" s="36">
        <f t="shared" si="178"/>
        <v>261451.38016412762</v>
      </c>
      <c r="AD1166" s="36">
        <f t="shared" si="179"/>
        <v>164751.46615863248</v>
      </c>
    </row>
    <row r="1167" spans="1:30" ht="14.25" customHeight="1" x14ac:dyDescent="0.25">
      <c r="A1167" s="16">
        <v>1151</v>
      </c>
      <c r="B1167" s="34">
        <v>0.26756775311424702</v>
      </c>
      <c r="C1167" s="34">
        <v>6.8961439850485806E-2</v>
      </c>
      <c r="D1167" s="34">
        <v>2.4506268637163701E-2</v>
      </c>
      <c r="E1167" s="34">
        <v>4.1105201084731098E-2</v>
      </c>
      <c r="F1167" s="34">
        <v>8.0329416297404005E-3</v>
      </c>
      <c r="G1167" s="34">
        <v>0.191670354892402</v>
      </c>
      <c r="H1167" s="35">
        <v>0.99994338381005099</v>
      </c>
      <c r="I1167" s="34">
        <v>0.10209402230464</v>
      </c>
      <c r="J1167" s="34">
        <v>2.97297594780257E-2</v>
      </c>
      <c r="K1167" s="36">
        <f>Inputs!$B$12*(1+$B1167)^4</f>
        <v>154894.49364323175</v>
      </c>
      <c r="L1167" s="36">
        <f t="shared" si="170"/>
        <v>15629.167250067243</v>
      </c>
      <c r="M1167" s="36">
        <f t="shared" si="171"/>
        <v>189026.46520267244</v>
      </c>
      <c r="N1167" s="37">
        <f>M1167/Inputs!$B$6</f>
        <v>288.15009939431775</v>
      </c>
      <c r="O1167" s="38">
        <f>IF(N1167&gt;Inputs!$B$4,1,0)</f>
        <v>0</v>
      </c>
      <c r="P1167" s="34">
        <f t="shared" si="172"/>
        <v>7.2364262826614303E-2</v>
      </c>
      <c r="Q1167" s="36">
        <f>Inputs!$B$12*(1+$B1167)^0*$C1167+Inputs!$B$29*(1+$D1167)^0*Inputs!$B$19+Inputs!$B$30*(1+$E1167)^0*Inputs!$B$20+Inputs!$B$31*(1+$F1167)^0*Inputs!$B$21+Inputs!$B$22*(1+Inputs!$B$23)^0</f>
        <v>12159.730418456071</v>
      </c>
      <c r="R1167" s="36">
        <f>Inputs!$B$12*(1+$B1167)^1*$C1167+Inputs!$B$29*(1+$D1167)^1*Inputs!$B$19+Inputs!$B$30*(1+$E1167)^1*Inputs!$B$20+Inputs!$B$31*(1+$F1167)^1*Inputs!$B$21+Inputs!$B$22*(1+Inputs!$B$23)^1</f>
        <v>13418.122302207994</v>
      </c>
      <c r="S1167" s="36">
        <f>Inputs!$B$12*(1+$B1167)^2*$C1167+Inputs!$B$29*(1+$D1167)^2*Inputs!$B$19+Inputs!$B$30*(1+$E1167)^2*Inputs!$B$20+Inputs!$B$31*(1+$F1167)^2*Inputs!$B$21+Inputs!$B$22*(1+Inputs!$B$23)^2</f>
        <v>14977.185360113806</v>
      </c>
      <c r="T1167" s="36">
        <f>Inputs!$B$12*(1+$B1167)^3*$C1167+Inputs!$B$29*(1+$D1167)^3*Inputs!$B$19+Inputs!$B$30*(1+$E1167)^3*Inputs!$B$20+Inputs!$B$31*(1+$F1167)^3*Inputs!$B$21+Inputs!$B$22*(1+Inputs!$B$23)^3</f>
        <v>16916.343609074371</v>
      </c>
      <c r="U1167" s="36">
        <f>Inputs!$B$12*(1+$B1167)^4*$C1167+Inputs!$B$29*(1+$D1167)^4*Inputs!$B$19+Inputs!$B$30*(1+$E1167)^4*Inputs!$B$20+Inputs!$B$31*(1+$F1167)^4*Inputs!$B$21+Inputs!$B$22*(1+Inputs!$B$23)^4</f>
        <v>19336.235233570998</v>
      </c>
      <c r="V1167" s="35">
        <f>Inputs!$B$13/(Q1167*(1-$G1167))</f>
        <v>1.288015983302065</v>
      </c>
      <c r="W1167" s="36">
        <f>Inputs!$B$13</f>
        <v>12660</v>
      </c>
      <c r="X1167" s="36">
        <f t="shared" si="173"/>
        <v>13189.036003677036</v>
      </c>
      <c r="Y1167" s="36">
        <f t="shared" si="174"/>
        <v>13849.593387230076</v>
      </c>
      <c r="Z1167" s="36">
        <f t="shared" si="175"/>
        <v>14657.982744189721</v>
      </c>
      <c r="AA1167" s="36">
        <f t="shared" si="176"/>
        <v>15629.167250067243</v>
      </c>
      <c r="AB1167" s="36">
        <f t="shared" si="177"/>
        <v>52240.441051358757</v>
      </c>
      <c r="AC1167" s="36">
        <f t="shared" si="178"/>
        <v>222400.09093735361</v>
      </c>
      <c r="AD1167" s="36">
        <f t="shared" si="179"/>
        <v>136786.02415131367</v>
      </c>
    </row>
    <row r="1168" spans="1:30" ht="14.25" customHeight="1" x14ac:dyDescent="0.25">
      <c r="A1168" s="16">
        <v>1152</v>
      </c>
      <c r="B1168" s="34">
        <v>0.116061873758366</v>
      </c>
      <c r="C1168" s="34">
        <v>9.6189897625323706E-2</v>
      </c>
      <c r="D1168" s="34">
        <v>2.1285231976281401E-2</v>
      </c>
      <c r="E1168" s="34">
        <v>3.7167480878827097E-2</v>
      </c>
      <c r="F1168" s="34">
        <v>3.1457685841965902E-3</v>
      </c>
      <c r="G1168" s="34">
        <v>0.20669776020789801</v>
      </c>
      <c r="H1168" s="35">
        <v>1.0849374909012801</v>
      </c>
      <c r="I1168" s="34">
        <v>9.8250246949056194E-2</v>
      </c>
      <c r="J1168" s="34">
        <v>2.84389313670293E-2</v>
      </c>
      <c r="K1168" s="36">
        <f>Inputs!$B$12*(1+$B1168)^4</f>
        <v>93090.280622641454</v>
      </c>
      <c r="L1168" s="36">
        <f t="shared" si="170"/>
        <v>15001.080043498334</v>
      </c>
      <c r="M1168" s="36">
        <f t="shared" si="171"/>
        <v>190357.94359909295</v>
      </c>
      <c r="N1168" s="37">
        <f>M1168/Inputs!$B$6</f>
        <v>290.17979207178803</v>
      </c>
      <c r="O1168" s="38">
        <f>IF(N1168&gt;Inputs!$B$4,1,0)</f>
        <v>0</v>
      </c>
      <c r="P1168" s="34">
        <f t="shared" si="172"/>
        <v>6.9811315582026898E-2</v>
      </c>
      <c r="Q1168" s="36">
        <f>Inputs!$B$12*(1+$B1168)^0*$C1168+Inputs!$B$29*(1+$D1168)^0*Inputs!$B$19+Inputs!$B$30*(1+$E1168)^0*Inputs!$B$20+Inputs!$B$31*(1+$F1168)^0*Inputs!$B$21+Inputs!$B$22*(1+Inputs!$B$23)^0</f>
        <v>13793.437884946343</v>
      </c>
      <c r="R1168" s="36">
        <f>Inputs!$B$12*(1+$B1168)^1*$C1168+Inputs!$B$29*(1+$D1168)^1*Inputs!$B$19+Inputs!$B$30*(1+$E1168)^1*Inputs!$B$20+Inputs!$B$31*(1+$F1168)^1*Inputs!$B$21+Inputs!$B$22*(1+Inputs!$B$23)^1</f>
        <v>14571.991181082405</v>
      </c>
      <c r="S1168" s="36">
        <f>Inputs!$B$12*(1+$B1168)^2*$C1168+Inputs!$B$29*(1+$D1168)^2*Inputs!$B$19+Inputs!$B$30*(1+$E1168)^2*Inputs!$B$20+Inputs!$B$31*(1+$F1168)^2*Inputs!$B$21+Inputs!$B$22*(1+Inputs!$B$23)^2</f>
        <v>15431.224241741209</v>
      </c>
      <c r="T1168" s="36">
        <f>Inputs!$B$12*(1+$B1168)^3*$C1168+Inputs!$B$29*(1+$D1168)^3*Inputs!$B$19+Inputs!$B$30*(1+$E1168)^3*Inputs!$B$20+Inputs!$B$31*(1+$F1168)^3*Inputs!$B$21+Inputs!$B$22*(1+Inputs!$B$23)^3</f>
        <v>16380.258777428013</v>
      </c>
      <c r="U1168" s="36">
        <f>Inputs!$B$12*(1+$B1168)^4*$C1168+Inputs!$B$29*(1+$D1168)^4*Inputs!$B$19+Inputs!$B$30*(1+$E1168)^4*Inputs!$B$20+Inputs!$B$31*(1+$F1168)^4*Inputs!$B$21+Inputs!$B$22*(1+Inputs!$B$23)^4</f>
        <v>17429.267326351379</v>
      </c>
      <c r="V1168" s="35">
        <f>Inputs!$B$13/(Q1168*(1-$G1168))</f>
        <v>1.1569710757207976</v>
      </c>
      <c r="W1168" s="36">
        <f>Inputs!$B$13</f>
        <v>12660</v>
      </c>
      <c r="X1168" s="36">
        <f t="shared" si="173"/>
        <v>13166.400878303146</v>
      </c>
      <c r="Y1168" s="36">
        <f t="shared" si="174"/>
        <v>13722.301702354842</v>
      </c>
      <c r="Z1168" s="36">
        <f t="shared" si="175"/>
        <v>14332.225892306906</v>
      </c>
      <c r="AA1168" s="36">
        <f t="shared" si="176"/>
        <v>15001.080043498334</v>
      </c>
      <c r="AB1168" s="36">
        <f t="shared" si="177"/>
        <v>52043.139309469276</v>
      </c>
      <c r="AC1168" s="36">
        <f t="shared" si="178"/>
        <v>220991.31925338754</v>
      </c>
      <c r="AD1168" s="36">
        <f t="shared" si="179"/>
        <v>138314.80428962366</v>
      </c>
    </row>
    <row r="1169" spans="1:30" ht="14.25" customHeight="1" x14ac:dyDescent="0.25">
      <c r="A1169" s="16">
        <v>1153</v>
      </c>
      <c r="B1169" s="34">
        <v>0.34989459507856702</v>
      </c>
      <c r="C1169" s="34">
        <v>6.7512143571103703E-2</v>
      </c>
      <c r="D1169" s="34">
        <v>1.5886220501056598E-2</v>
      </c>
      <c r="E1169" s="34">
        <v>3.0574839313734E-2</v>
      </c>
      <c r="F1169" s="34">
        <v>2.3050482257288899E-2</v>
      </c>
      <c r="G1169" s="34">
        <v>0.196778656894388</v>
      </c>
      <c r="H1169" s="35">
        <v>1.09466492344375</v>
      </c>
      <c r="I1169" s="34">
        <v>9.5537143293382296E-2</v>
      </c>
      <c r="J1169" s="34">
        <v>3.2680240296199099E-2</v>
      </c>
      <c r="K1169" s="36">
        <f>Inputs!$B$12*(1+$B1169)^4</f>
        <v>199228.14173696417</v>
      </c>
      <c r="L1169" s="36">
        <f t="shared" ref="L1169:L1232" si="180">AA1169</f>
        <v>19475.966896372385</v>
      </c>
      <c r="M1169" s="36">
        <f t="shared" ref="M1169:M1232" si="181">AB1169+AD1169</f>
        <v>261467.75673248939</v>
      </c>
      <c r="N1169" s="37">
        <f>M1169/Inputs!$B$6</f>
        <v>398.57889745806307</v>
      </c>
      <c r="O1169" s="38">
        <f>IF(N1169&gt;Inputs!$B$4,1,0)</f>
        <v>1</v>
      </c>
      <c r="P1169" s="34">
        <f t="shared" ref="P1169:P1232" si="182">I1169-J1169</f>
        <v>6.2856902997183189E-2</v>
      </c>
      <c r="Q1169" s="36">
        <f>Inputs!$B$12*(1+$B1169)^0*$C1169+Inputs!$B$29*(1+$D1169)^0*Inputs!$B$19+Inputs!$B$30*(1+$E1169)^0*Inputs!$B$20+Inputs!$B$31*(1+$F1169)^0*Inputs!$B$21+Inputs!$B$22*(1+Inputs!$B$23)^0</f>
        <v>12072.772641693144</v>
      </c>
      <c r="R1169" s="36">
        <f>Inputs!$B$12*(1+$B1169)^1*$C1169+Inputs!$B$29*(1+$D1169)^1*Inputs!$B$19+Inputs!$B$30*(1+$E1169)^1*Inputs!$B$20+Inputs!$B$31*(1+$F1169)^1*Inputs!$B$21+Inputs!$B$22*(1+Inputs!$B$23)^1</f>
        <v>13654.283696429709</v>
      </c>
      <c r="S1169" s="36">
        <f>Inputs!$B$12*(1+$B1169)^2*$C1169+Inputs!$B$29*(1+$D1169)^2*Inputs!$B$19+Inputs!$B$30*(1+$E1169)^2*Inputs!$B$20+Inputs!$B$31*(1+$F1169)^2*Inputs!$B$21+Inputs!$B$22*(1+Inputs!$B$23)^2</f>
        <v>15735.217219530608</v>
      </c>
      <c r="T1169" s="36">
        <f>Inputs!$B$12*(1+$B1169)^3*$C1169+Inputs!$B$29*(1+$D1169)^3*Inputs!$B$19+Inputs!$B$30*(1+$E1169)^3*Inputs!$B$20+Inputs!$B$31*(1+$F1169)^3*Inputs!$B$21+Inputs!$B$22*(1+Inputs!$B$23)^3</f>
        <v>18489.169483769088</v>
      </c>
      <c r="U1169" s="36">
        <f>Inputs!$B$12*(1+$B1169)^4*$C1169+Inputs!$B$29*(1+$D1169)^4*Inputs!$B$19+Inputs!$B$30*(1+$E1169)^4*Inputs!$B$20+Inputs!$B$31*(1+$F1169)^4*Inputs!$B$21+Inputs!$B$22*(1+Inputs!$B$23)^4</f>
        <v>22150.451631329623</v>
      </c>
      <c r="V1169" s="35">
        <f>Inputs!$B$13/(Q1169*(1-$G1169))</f>
        <v>1.3055437913253609</v>
      </c>
      <c r="W1169" s="36">
        <f>Inputs!$B$13</f>
        <v>12660</v>
      </c>
      <c r="X1169" s="36">
        <f t="shared" ref="X1169:X1232" si="183">R1169*(1-$G1169)*($V1169+($H1169-$V1169)*1/4)</f>
        <v>13740.237899462201</v>
      </c>
      <c r="Y1169" s="36">
        <f t="shared" ref="Y1169:Y1232" si="184">S1169*(1-$G1169)*($V1169+($H1169-$V1169)*2/4)</f>
        <v>15167.95372957025</v>
      </c>
      <c r="Z1169" s="36">
        <f t="shared" ref="Z1169:Z1232" si="185">T1169*(1-$G1169)*($V1169+($H1169-$V1169)*3/4)</f>
        <v>17039.68944548559</v>
      </c>
      <c r="AA1169" s="36">
        <f t="shared" ref="AA1169:AA1232" si="186">U1169*(1-$G1169)*$H1169</f>
        <v>19475.966896372385</v>
      </c>
      <c r="AB1169" s="36">
        <f t="shared" ref="AB1169:AB1232" si="187">W1169/(1+$I1169)^1+X1169/(1+$I1169)^2+Y1169/(1+$I1169)^3+Z1169/(1+$I1169)^4+AA1169/(1+$I1169)^5</f>
        <v>58710.511103924087</v>
      </c>
      <c r="AC1169" s="36">
        <f t="shared" ref="AC1169:AC1232" si="188">AA1169*(1+$J1169)/($I1169-$J1169)</f>
        <v>319971.95559329347</v>
      </c>
      <c r="AD1169" s="36">
        <f t="shared" ref="AD1169:AD1232" si="189">AC1169/(1+$I1169)^5</f>
        <v>202757.24562856529</v>
      </c>
    </row>
    <row r="1170" spans="1:30" ht="14.25" customHeight="1" x14ac:dyDescent="0.25">
      <c r="A1170" s="16">
        <v>1154</v>
      </c>
      <c r="B1170" s="34">
        <v>0.49542826799245299</v>
      </c>
      <c r="C1170" s="34">
        <v>6.1785903534208098E-2</v>
      </c>
      <c r="D1170" s="34">
        <v>3.7001300153144699E-2</v>
      </c>
      <c r="E1170" s="34">
        <v>3.7968967442853802E-2</v>
      </c>
      <c r="F1170" s="34">
        <v>1.9531857477772599E-2</v>
      </c>
      <c r="G1170" s="34">
        <v>0.21824080714192801</v>
      </c>
      <c r="H1170" s="35">
        <v>1.0920512557561399</v>
      </c>
      <c r="I1170" s="34">
        <v>9.5794445730831901E-2</v>
      </c>
      <c r="J1170" s="34">
        <v>1.9895179435364799E-2</v>
      </c>
      <c r="K1170" s="36">
        <f>Inputs!$B$12*(1+$B1170)^4</f>
        <v>300063.79229535308</v>
      </c>
      <c r="L1170" s="36">
        <f t="shared" si="180"/>
        <v>23524.859633576667</v>
      </c>
      <c r="M1170" s="36">
        <f t="shared" si="181"/>
        <v>263967.35332120542</v>
      </c>
      <c r="N1170" s="37">
        <f>M1170/Inputs!$B$6</f>
        <v>402.38925811159362</v>
      </c>
      <c r="O1170" s="38">
        <f>IF(N1170&gt;Inputs!$B$4,1,0)</f>
        <v>1</v>
      </c>
      <c r="P1170" s="34">
        <f t="shared" si="182"/>
        <v>7.5899266295467102E-2</v>
      </c>
      <c r="Q1170" s="36">
        <f>Inputs!$B$12*(1+$B1170)^0*$C1170+Inputs!$B$29*(1+$D1170)^0*Inputs!$B$19+Inputs!$B$30*(1+$E1170)^0*Inputs!$B$20+Inputs!$B$31*(1+$F1170)^0*Inputs!$B$21+Inputs!$B$22*(1+Inputs!$B$23)^0</f>
        <v>11729.198239479407</v>
      </c>
      <c r="R1170" s="36">
        <f>Inputs!$B$12*(1+$B1170)^1*$C1170+Inputs!$B$29*(1+$D1170)^1*Inputs!$B$19+Inputs!$B$30*(1+$E1170)^1*Inputs!$B$20+Inputs!$B$31*(1+$F1170)^1*Inputs!$B$21+Inputs!$B$22*(1+Inputs!$B$23)^1</f>
        <v>13802.347210275759</v>
      </c>
      <c r="S1170" s="36">
        <f>Inputs!$B$12*(1+$B1170)^2*$C1170+Inputs!$B$29*(1+$D1170)^2*Inputs!$B$19+Inputs!$B$30*(1+$E1170)^2*Inputs!$B$20+Inputs!$B$31*(1+$F1170)^2*Inputs!$B$21+Inputs!$B$22*(1+Inputs!$B$23)^2</f>
        <v>16793.20111262826</v>
      </c>
      <c r="T1170" s="36">
        <f>Inputs!$B$12*(1+$B1170)^3*$C1170+Inputs!$B$29*(1+$D1170)^3*Inputs!$B$19+Inputs!$B$30*(1+$E1170)^3*Inputs!$B$20+Inputs!$B$31*(1+$F1170)^3*Inputs!$B$21+Inputs!$B$22*(1+Inputs!$B$23)^3</f>
        <v>21152.83505345384</v>
      </c>
      <c r="U1170" s="36">
        <f>Inputs!$B$12*(1+$B1170)^4*$C1170+Inputs!$B$29*(1+$D1170)^4*Inputs!$B$19+Inputs!$B$30*(1+$E1170)^4*Inputs!$B$20+Inputs!$B$31*(1+$F1170)^4*Inputs!$B$21+Inputs!$B$22*(1+Inputs!$B$23)^4</f>
        <v>27555.672931099893</v>
      </c>
      <c r="V1170" s="35">
        <f>Inputs!$B$13/(Q1170*(1-$G1170))</f>
        <v>1.3806779284556461</v>
      </c>
      <c r="W1170" s="36">
        <f>Inputs!$B$13</f>
        <v>12660</v>
      </c>
      <c r="X1170" s="36">
        <f t="shared" si="183"/>
        <v>14119.09071027891</v>
      </c>
      <c r="Y1170" s="36">
        <f t="shared" si="184"/>
        <v>16231.290285707375</v>
      </c>
      <c r="Z1170" s="36">
        <f t="shared" si="185"/>
        <v>19251.834990496645</v>
      </c>
      <c r="AA1170" s="36">
        <f t="shared" si="186"/>
        <v>23524.859633576667</v>
      </c>
      <c r="AB1170" s="36">
        <f t="shared" si="187"/>
        <v>63889.265436718488</v>
      </c>
      <c r="AC1170" s="36">
        <f t="shared" si="188"/>
        <v>316114.92585154751</v>
      </c>
      <c r="AD1170" s="36">
        <f t="shared" si="189"/>
        <v>200078.08788448691</v>
      </c>
    </row>
    <row r="1171" spans="1:30" ht="14.25" customHeight="1" x14ac:dyDescent="0.25">
      <c r="A1171" s="16">
        <v>1155</v>
      </c>
      <c r="B1171" s="34">
        <v>0.44481437765776299</v>
      </c>
      <c r="C1171" s="34">
        <v>7.0743813201449499E-2</v>
      </c>
      <c r="D1171" s="34">
        <v>1.7404277887633299E-2</v>
      </c>
      <c r="E1171" s="34">
        <v>4.8752259473028303E-2</v>
      </c>
      <c r="F1171" s="34">
        <v>2.42773151569621E-2</v>
      </c>
      <c r="G1171" s="34">
        <v>0.185333684141368</v>
      </c>
      <c r="H1171" s="35">
        <v>1.0388936053387801</v>
      </c>
      <c r="I1171" s="34">
        <v>0.108880392697212</v>
      </c>
      <c r="J1171" s="34">
        <v>2.4787523106795301E-2</v>
      </c>
      <c r="K1171" s="36">
        <f>Inputs!$B$12*(1+$B1171)^4</f>
        <v>261456.51577240738</v>
      </c>
      <c r="L1171" s="36">
        <f t="shared" si="180"/>
        <v>23229.388993148365</v>
      </c>
      <c r="M1171" s="36">
        <f t="shared" si="181"/>
        <v>230278.27914579664</v>
      </c>
      <c r="N1171" s="37">
        <f>M1171/Inputs!$B$6</f>
        <v>351.03396211249486</v>
      </c>
      <c r="O1171" s="38">
        <f>IF(N1171&gt;Inputs!$B$4,1,0)</f>
        <v>0</v>
      </c>
      <c r="P1171" s="34">
        <f t="shared" si="182"/>
        <v>8.4092869590416702E-2</v>
      </c>
      <c r="Q1171" s="36">
        <f>Inputs!$B$12*(1+$B1171)^0*$C1171+Inputs!$B$29*(1+$D1171)^0*Inputs!$B$19+Inputs!$B$30*(1+$E1171)^0*Inputs!$B$20+Inputs!$B$31*(1+$F1171)^0*Inputs!$B$21+Inputs!$B$22*(1+Inputs!$B$23)^0</f>
        <v>12266.672819513893</v>
      </c>
      <c r="R1171" s="36">
        <f>Inputs!$B$12*(1+$B1171)^1*$C1171+Inputs!$B$29*(1+$D1171)^1*Inputs!$B$19+Inputs!$B$30*(1+$E1171)^1*Inputs!$B$20+Inputs!$B$31*(1+$F1171)^1*Inputs!$B$21+Inputs!$B$22*(1+Inputs!$B$23)^1</f>
        <v>14375.103093530208</v>
      </c>
      <c r="S1171" s="36">
        <f>Inputs!$B$12*(1+$B1171)^2*$C1171+Inputs!$B$29*(1+$D1171)^2*Inputs!$B$19+Inputs!$B$30*(1+$E1171)^2*Inputs!$B$20+Inputs!$B$31*(1+$F1171)^2*Inputs!$B$21+Inputs!$B$22*(1+Inputs!$B$23)^2</f>
        <v>17330.930464969209</v>
      </c>
      <c r="T1171" s="36">
        <f>Inputs!$B$12*(1+$B1171)^3*$C1171+Inputs!$B$29*(1+$D1171)^3*Inputs!$B$19+Inputs!$B$30*(1+$E1171)^3*Inputs!$B$20+Inputs!$B$31*(1+$F1171)^3*Inputs!$B$21+Inputs!$B$22*(1+Inputs!$B$23)^3</f>
        <v>21508.039266818923</v>
      </c>
      <c r="U1171" s="36">
        <f>Inputs!$B$12*(1+$B1171)^4*$C1171+Inputs!$B$29*(1+$D1171)^4*Inputs!$B$19+Inputs!$B$30*(1+$E1171)^4*Inputs!$B$20+Inputs!$B$31*(1+$F1171)^4*Inputs!$B$21+Inputs!$B$22*(1+Inputs!$B$23)^4</f>
        <v>27446.498923974432</v>
      </c>
      <c r="V1171" s="35">
        <f>Inputs!$B$13/(Q1171*(1-$G1171))</f>
        <v>1.2668557415797612</v>
      </c>
      <c r="W1171" s="36">
        <f>Inputs!$B$13</f>
        <v>12660</v>
      </c>
      <c r="X1171" s="36">
        <f t="shared" si="183"/>
        <v>14168.62531261149</v>
      </c>
      <c r="Y1171" s="36">
        <f t="shared" si="184"/>
        <v>16277.351362897089</v>
      </c>
      <c r="Z1171" s="36">
        <f t="shared" si="185"/>
        <v>19201.945026502464</v>
      </c>
      <c r="AA1171" s="36">
        <f t="shared" si="186"/>
        <v>23229.388993148365</v>
      </c>
      <c r="AB1171" s="36">
        <f t="shared" si="187"/>
        <v>61433.000316502323</v>
      </c>
      <c r="AC1171" s="36">
        <f t="shared" si="188"/>
        <v>283082.12248575268</v>
      </c>
      <c r="AD1171" s="36">
        <f t="shared" si="189"/>
        <v>168845.27882929432</v>
      </c>
    </row>
    <row r="1172" spans="1:30" ht="14.25" customHeight="1" x14ac:dyDescent="0.25">
      <c r="A1172" s="16">
        <v>1156</v>
      </c>
      <c r="B1172" s="34">
        <v>0.398401069767853</v>
      </c>
      <c r="C1172" s="34">
        <v>7.4777899070197704E-2</v>
      </c>
      <c r="D1172" s="34">
        <v>2.29309289855134E-2</v>
      </c>
      <c r="E1172" s="34">
        <v>4.2222528005297397E-2</v>
      </c>
      <c r="F1172" s="34">
        <v>-1.04550574456155E-3</v>
      </c>
      <c r="G1172" s="34">
        <v>0.215844472370851</v>
      </c>
      <c r="H1172" s="35">
        <v>1.0670205409354501</v>
      </c>
      <c r="I1172" s="34">
        <v>9.09444057333402E-2</v>
      </c>
      <c r="J1172" s="34">
        <v>2.3280526239985899E-2</v>
      </c>
      <c r="K1172" s="36">
        <f>Inputs!$B$12*(1+$B1172)^4</f>
        <v>229444.81105456938</v>
      </c>
      <c r="L1172" s="36">
        <f t="shared" si="180"/>
        <v>21450.451164844671</v>
      </c>
      <c r="M1172" s="36">
        <f t="shared" si="181"/>
        <v>272065.4018101315</v>
      </c>
      <c r="N1172" s="37">
        <f>M1172/Inputs!$B$6</f>
        <v>414.73384422276143</v>
      </c>
      <c r="O1172" s="38">
        <f>IF(N1172&gt;Inputs!$B$4,1,0)</f>
        <v>1</v>
      </c>
      <c r="P1172" s="34">
        <f t="shared" si="182"/>
        <v>6.7663879493354298E-2</v>
      </c>
      <c r="Q1172" s="36">
        <f>Inputs!$B$12*(1+$B1172)^0*$C1172+Inputs!$B$29*(1+$D1172)^0*Inputs!$B$19+Inputs!$B$30*(1+$E1172)^0*Inputs!$B$20+Inputs!$B$31*(1+$F1172)^0*Inputs!$B$21+Inputs!$B$22*(1+Inputs!$B$23)^0</f>
        <v>12508.717971638784</v>
      </c>
      <c r="R1172" s="36">
        <f>Inputs!$B$12*(1+$B1172)^1*$C1172+Inputs!$B$29*(1+$D1172)^1*Inputs!$B$19+Inputs!$B$30*(1+$E1172)^1*Inputs!$B$20+Inputs!$B$31*(1+$F1172)^1*Inputs!$B$21+Inputs!$B$22*(1+Inputs!$B$23)^1</f>
        <v>14404.13187510721</v>
      </c>
      <c r="S1172" s="36">
        <f>Inputs!$B$12*(1+$B1172)^2*$C1172+Inputs!$B$29*(1+$D1172)^2*Inputs!$B$19+Inputs!$B$30*(1+$E1172)^2*Inputs!$B$20+Inputs!$B$31*(1+$F1172)^2*Inputs!$B$21+Inputs!$B$22*(1+Inputs!$B$23)^2</f>
        <v>17015.830752119589</v>
      </c>
      <c r="T1172" s="36">
        <f>Inputs!$B$12*(1+$B1172)^3*$C1172+Inputs!$B$29*(1+$D1172)^3*Inputs!$B$19+Inputs!$B$30*(1+$E1172)^3*Inputs!$B$20+Inputs!$B$31*(1+$F1172)^3*Inputs!$B$21+Inputs!$B$22*(1+Inputs!$B$23)^3</f>
        <v>20627.698646400364</v>
      </c>
      <c r="U1172" s="36">
        <f>Inputs!$B$12*(1+$B1172)^4*$C1172+Inputs!$B$29*(1+$D1172)^4*Inputs!$B$19+Inputs!$B$30*(1+$E1172)^4*Inputs!$B$20+Inputs!$B$31*(1+$F1172)^4*Inputs!$B$21+Inputs!$B$22*(1+Inputs!$B$23)^4</f>
        <v>25636.659951414546</v>
      </c>
      <c r="V1172" s="35">
        <f>Inputs!$B$13/(Q1172*(1-$G1172))</f>
        <v>1.290680345553588</v>
      </c>
      <c r="W1172" s="36">
        <f>Inputs!$B$13</f>
        <v>12660</v>
      </c>
      <c r="X1172" s="36">
        <f t="shared" si="183"/>
        <v>13946.773454802738</v>
      </c>
      <c r="Y1172" s="36">
        <f t="shared" si="184"/>
        <v>15729.469532776944</v>
      </c>
      <c r="Z1172" s="36">
        <f t="shared" si="185"/>
        <v>18163.845321152232</v>
      </c>
      <c r="AA1172" s="36">
        <f t="shared" si="186"/>
        <v>21450.451164844671</v>
      </c>
      <c r="AB1172" s="36">
        <f t="shared" si="187"/>
        <v>62141.858630696312</v>
      </c>
      <c r="AC1172" s="36">
        <f t="shared" si="188"/>
        <v>324395.07046301133</v>
      </c>
      <c r="AD1172" s="36">
        <f t="shared" si="189"/>
        <v>209923.54317943516</v>
      </c>
    </row>
    <row r="1173" spans="1:30" ht="14.25" customHeight="1" x14ac:dyDescent="0.25">
      <c r="A1173" s="16">
        <v>1157</v>
      </c>
      <c r="B1173" s="34">
        <v>0.45190567500874501</v>
      </c>
      <c r="C1173" s="34">
        <v>6.7105995149195699E-2</v>
      </c>
      <c r="D1173" s="34">
        <v>2.46259167607976E-2</v>
      </c>
      <c r="E1173" s="34">
        <v>5.9122626778823302E-2</v>
      </c>
      <c r="F1173" s="34">
        <v>5.5134406259993796E-3</v>
      </c>
      <c r="G1173" s="34">
        <v>0.20863556389120899</v>
      </c>
      <c r="H1173" s="35">
        <v>1.0654990291917199</v>
      </c>
      <c r="I1173" s="34">
        <v>9.2167915977513296E-2</v>
      </c>
      <c r="J1173" s="34">
        <v>2.25397279141882E-2</v>
      </c>
      <c r="K1173" s="36">
        <f>Inputs!$B$12*(1+$B1173)^4</f>
        <v>266627.45139877405</v>
      </c>
      <c r="L1173" s="36">
        <f t="shared" si="180"/>
        <v>22523.162544633327</v>
      </c>
      <c r="M1173" s="36">
        <f t="shared" si="181"/>
        <v>276148.68516169593</v>
      </c>
      <c r="N1173" s="37">
        <f>M1173/Inputs!$B$6</f>
        <v>420.95836152697552</v>
      </c>
      <c r="O1173" s="38">
        <f>IF(N1173&gt;Inputs!$B$4,1,0)</f>
        <v>1</v>
      </c>
      <c r="P1173" s="34">
        <f t="shared" si="182"/>
        <v>6.9628188063325103E-2</v>
      </c>
      <c r="Q1173" s="36">
        <f>Inputs!$B$12*(1+$B1173)^0*$C1173+Inputs!$B$29*(1+$D1173)^0*Inputs!$B$19+Inputs!$B$30*(1+$E1173)^0*Inputs!$B$20+Inputs!$B$31*(1+$F1173)^0*Inputs!$B$21+Inputs!$B$22*(1+Inputs!$B$23)^0</f>
        <v>12048.403736378663</v>
      </c>
      <c r="R1173" s="36">
        <f>Inputs!$B$12*(1+$B1173)^1*$C1173+Inputs!$B$29*(1+$D1173)^1*Inputs!$B$19+Inputs!$B$30*(1+$E1173)^1*Inputs!$B$20+Inputs!$B$31*(1+$F1173)^1*Inputs!$B$21+Inputs!$B$22*(1+Inputs!$B$23)^1</f>
        <v>14053.472689668193</v>
      </c>
      <c r="S1173" s="36">
        <f>Inputs!$B$12*(1+$B1173)^2*$C1173+Inputs!$B$29*(1+$D1173)^2*Inputs!$B$19+Inputs!$B$30*(1+$E1173)^2*Inputs!$B$20+Inputs!$B$31*(1+$F1173)^2*Inputs!$B$21+Inputs!$B$22*(1+Inputs!$B$23)^2</f>
        <v>16889.642200033963</v>
      </c>
      <c r="T1173" s="36">
        <f>Inputs!$B$12*(1+$B1173)^3*$C1173+Inputs!$B$29*(1+$D1173)^3*Inputs!$B$19+Inputs!$B$30*(1+$E1173)^3*Inputs!$B$20+Inputs!$B$31*(1+$F1173)^3*Inputs!$B$21+Inputs!$B$22*(1+Inputs!$B$23)^3</f>
        <v>20929.002077864076</v>
      </c>
      <c r="U1173" s="36">
        <f>Inputs!$B$12*(1+$B1173)^4*$C1173+Inputs!$B$29*(1+$D1173)^4*Inputs!$B$19+Inputs!$B$30*(1+$E1173)^4*Inputs!$B$20+Inputs!$B$31*(1+$F1173)^4*Inputs!$B$21+Inputs!$B$22*(1+Inputs!$B$23)^4</f>
        <v>26711.592672919636</v>
      </c>
      <c r="V1173" s="35">
        <f>Inputs!$B$13/(Q1173*(1-$G1173))</f>
        <v>1.3277847134571301</v>
      </c>
      <c r="W1173" s="36">
        <f>Inputs!$B$13</f>
        <v>12660</v>
      </c>
      <c r="X1173" s="36">
        <f t="shared" si="183"/>
        <v>14037.602248860774</v>
      </c>
      <c r="Y1173" s="36">
        <f t="shared" si="184"/>
        <v>15994.150325804911</v>
      </c>
      <c r="Z1173" s="36">
        <f t="shared" si="185"/>
        <v>18733.318056333028</v>
      </c>
      <c r="AA1173" s="36">
        <f t="shared" si="186"/>
        <v>22523.162544633327</v>
      </c>
      <c r="AB1173" s="36">
        <f t="shared" si="187"/>
        <v>63296.851472722083</v>
      </c>
      <c r="AC1173" s="36">
        <f t="shared" si="188"/>
        <v>330768.74669222231</v>
      </c>
      <c r="AD1173" s="36">
        <f t="shared" si="189"/>
        <v>212851.83368897383</v>
      </c>
    </row>
    <row r="1174" spans="1:30" ht="14.25" customHeight="1" x14ac:dyDescent="0.25">
      <c r="A1174" s="16">
        <v>1158</v>
      </c>
      <c r="B1174" s="34">
        <v>0.36328023591874598</v>
      </c>
      <c r="C1174" s="34">
        <v>7.8760402522177295E-2</v>
      </c>
      <c r="D1174" s="34">
        <v>2.8598255795824399E-2</v>
      </c>
      <c r="E1174" s="34">
        <v>6.3685910971658405E-2</v>
      </c>
      <c r="F1174" s="34">
        <v>2.1367426223466102E-2</v>
      </c>
      <c r="G1174" s="34">
        <v>0.20494761219648</v>
      </c>
      <c r="H1174" s="35">
        <v>1.0878130061984199</v>
      </c>
      <c r="I1174" s="34">
        <v>9.81459104159359E-2</v>
      </c>
      <c r="J1174" s="34">
        <v>2.4453297008190902E-2</v>
      </c>
      <c r="K1174" s="36">
        <f>Inputs!$B$12*(1+$B1174)^4</f>
        <v>207248.69509258718</v>
      </c>
      <c r="L1174" s="36">
        <f t="shared" si="180"/>
        <v>22098.849060347711</v>
      </c>
      <c r="M1174" s="36">
        <f t="shared" si="181"/>
        <v>254559.02330152874</v>
      </c>
      <c r="N1174" s="37">
        <f>M1174/Inputs!$B$6</f>
        <v>388.04729161818403</v>
      </c>
      <c r="O1174" s="38">
        <f>IF(N1174&gt;Inputs!$B$4,1,0)</f>
        <v>0</v>
      </c>
      <c r="P1174" s="34">
        <f t="shared" si="182"/>
        <v>7.3692613407744995E-2</v>
      </c>
      <c r="Q1174" s="36">
        <f>Inputs!$B$12*(1+$B1174)^0*$C1174+Inputs!$B$29*(1+$D1174)^0*Inputs!$B$19+Inputs!$B$30*(1+$E1174)^0*Inputs!$B$20+Inputs!$B$31*(1+$F1174)^0*Inputs!$B$21+Inputs!$B$22*(1+Inputs!$B$23)^0</f>
        <v>12747.668178757558</v>
      </c>
      <c r="R1174" s="36">
        <f>Inputs!$B$12*(1+$B1174)^1*$C1174+Inputs!$B$29*(1+$D1174)^1*Inputs!$B$19+Inputs!$B$30*(1+$E1174)^1*Inputs!$B$20+Inputs!$B$31*(1+$F1174)^1*Inputs!$B$21+Inputs!$B$22*(1+Inputs!$B$23)^1</f>
        <v>14746.035232561611</v>
      </c>
      <c r="S1174" s="36">
        <f>Inputs!$B$12*(1+$B1174)^2*$C1174+Inputs!$B$29*(1+$D1174)^2*Inputs!$B$19+Inputs!$B$30*(1+$E1174)^2*Inputs!$B$20+Inputs!$B$31*(1+$F1174)^2*Inputs!$B$21+Inputs!$B$22*(1+Inputs!$B$23)^2</f>
        <v>17380.924834496385</v>
      </c>
      <c r="T1174" s="36">
        <f>Inputs!$B$12*(1+$B1174)^3*$C1174+Inputs!$B$29*(1+$D1174)^3*Inputs!$B$19+Inputs!$B$30*(1+$E1174)^3*Inputs!$B$20+Inputs!$B$31*(1+$F1174)^3*Inputs!$B$21+Inputs!$B$22*(1+Inputs!$B$23)^3</f>
        <v>20879.605144193622</v>
      </c>
      <c r="U1174" s="36">
        <f>Inputs!$B$12*(1+$B1174)^4*$C1174+Inputs!$B$29*(1+$D1174)^4*Inputs!$B$19+Inputs!$B$30*(1+$E1174)^4*Inputs!$B$20+Inputs!$B$31*(1+$F1174)^4*Inputs!$B$21+Inputs!$B$22*(1+Inputs!$B$23)^4</f>
        <v>25551.691908839504</v>
      </c>
      <c r="V1174" s="35">
        <f>Inputs!$B$13/(Q1174*(1-$G1174))</f>
        <v>1.24912876420525</v>
      </c>
      <c r="W1174" s="36">
        <f>Inputs!$B$13</f>
        <v>12660</v>
      </c>
      <c r="X1174" s="36">
        <f t="shared" si="183"/>
        <v>14171.812632182653</v>
      </c>
      <c r="Y1174" s="36">
        <f t="shared" si="184"/>
        <v>16146.802127840356</v>
      </c>
      <c r="Z1174" s="36">
        <f t="shared" si="185"/>
        <v>18727.584909401401</v>
      </c>
      <c r="AA1174" s="36">
        <f t="shared" si="186"/>
        <v>22098.849060347711</v>
      </c>
      <c r="AB1174" s="36">
        <f t="shared" si="187"/>
        <v>62188.902016735818</v>
      </c>
      <c r="AC1174" s="36">
        <f t="shared" si="188"/>
        <v>307211.77785751078</v>
      </c>
      <c r="AD1174" s="36">
        <f t="shared" si="189"/>
        <v>192370.12128479293</v>
      </c>
    </row>
    <row r="1175" spans="1:30" ht="14.25" customHeight="1" x14ac:dyDescent="0.25">
      <c r="A1175" s="16">
        <v>1159</v>
      </c>
      <c r="B1175" s="34">
        <v>0.28652284227986702</v>
      </c>
      <c r="C1175" s="34">
        <v>8.6574735379641304E-2</v>
      </c>
      <c r="D1175" s="34">
        <v>3.6861799101704597E-2</v>
      </c>
      <c r="E1175" s="34">
        <v>4.1911943174722702E-2</v>
      </c>
      <c r="F1175" s="34">
        <v>-1.4675507614784001E-3</v>
      </c>
      <c r="G1175" s="34">
        <v>0.21439144374183999</v>
      </c>
      <c r="H1175" s="35">
        <v>1.04985005486614</v>
      </c>
      <c r="I1175" s="34">
        <v>9.9418273161700599E-2</v>
      </c>
      <c r="J1175" s="34">
        <v>2.4807442235946602E-2</v>
      </c>
      <c r="K1175" s="36">
        <f>Inputs!$B$12*(1+$B1175)^4</f>
        <v>164369.50850164358</v>
      </c>
      <c r="L1175" s="36">
        <f t="shared" si="180"/>
        <v>18886.601864852491</v>
      </c>
      <c r="M1175" s="36">
        <f t="shared" si="181"/>
        <v>218980.92494453304</v>
      </c>
      <c r="N1175" s="37">
        <f>M1175/Inputs!$B$6</f>
        <v>333.81238558617838</v>
      </c>
      <c r="O1175" s="38">
        <f>IF(N1175&gt;Inputs!$B$4,1,0)</f>
        <v>0</v>
      </c>
      <c r="P1175" s="34">
        <f t="shared" si="182"/>
        <v>7.461083092575399E-2</v>
      </c>
      <c r="Q1175" s="36">
        <f>Inputs!$B$12*(1+$B1175)^0*$C1175+Inputs!$B$29*(1+$D1175)^0*Inputs!$B$19+Inputs!$B$30*(1+$E1175)^0*Inputs!$B$20+Inputs!$B$31*(1+$F1175)^0*Inputs!$B$21+Inputs!$B$22*(1+Inputs!$B$23)^0</f>
        <v>13216.528150205399</v>
      </c>
      <c r="R1175" s="36">
        <f>Inputs!$B$12*(1+$B1175)^1*$C1175+Inputs!$B$29*(1+$D1175)^1*Inputs!$B$19+Inputs!$B$30*(1+$E1175)^1*Inputs!$B$20+Inputs!$B$31*(1+$F1175)^1*Inputs!$B$21+Inputs!$B$22*(1+Inputs!$B$23)^1</f>
        <v>14856.055720816541</v>
      </c>
      <c r="S1175" s="36">
        <f>Inputs!$B$12*(1+$B1175)^2*$C1175+Inputs!$B$29*(1+$D1175)^2*Inputs!$B$19+Inputs!$B$30*(1+$E1175)^2*Inputs!$B$20+Inputs!$B$31*(1+$F1175)^2*Inputs!$B$21+Inputs!$B$22*(1+Inputs!$B$23)^2</f>
        <v>16928.857986505795</v>
      </c>
      <c r="T1175" s="36">
        <f>Inputs!$B$12*(1+$B1175)^3*$C1175+Inputs!$B$29*(1+$D1175)^3*Inputs!$B$19+Inputs!$B$30*(1+$E1175)^3*Inputs!$B$20+Inputs!$B$31*(1+$F1175)^3*Inputs!$B$21+Inputs!$B$22*(1+Inputs!$B$23)^3</f>
        <v>19557.408520929464</v>
      </c>
      <c r="U1175" s="36">
        <f>Inputs!$B$12*(1+$B1175)^4*$C1175+Inputs!$B$29*(1+$D1175)^4*Inputs!$B$19+Inputs!$B$30*(1+$E1175)^4*Inputs!$B$20+Inputs!$B$31*(1+$F1175)^4*Inputs!$B$21+Inputs!$B$22*(1+Inputs!$B$23)^4</f>
        <v>22899.201848874865</v>
      </c>
      <c r="V1175" s="35">
        <f>Inputs!$B$13/(Q1175*(1-$G1175))</f>
        <v>1.2192987134519335</v>
      </c>
      <c r="W1175" s="36">
        <f>Inputs!$B$13</f>
        <v>12660</v>
      </c>
      <c r="X1175" s="36">
        <f t="shared" si="183"/>
        <v>13736.078818921853</v>
      </c>
      <c r="Y1175" s="36">
        <f t="shared" si="184"/>
        <v>15089.221739917408</v>
      </c>
      <c r="Z1175" s="36">
        <f t="shared" si="185"/>
        <v>16781.259119526199</v>
      </c>
      <c r="AA1175" s="36">
        <f t="shared" si="186"/>
        <v>18886.601864852491</v>
      </c>
      <c r="AB1175" s="36">
        <f t="shared" si="187"/>
        <v>57478.345019897184</v>
      </c>
      <c r="AC1175" s="36">
        <f t="shared" si="188"/>
        <v>259414.48325255391</v>
      </c>
      <c r="AD1175" s="36">
        <f t="shared" si="189"/>
        <v>161502.57992463585</v>
      </c>
    </row>
    <row r="1176" spans="1:30" ht="14.25" customHeight="1" x14ac:dyDescent="0.25">
      <c r="A1176" s="16">
        <v>1160</v>
      </c>
      <c r="B1176" s="34">
        <v>0.51215830433190801</v>
      </c>
      <c r="C1176" s="34">
        <v>5.5722929706361897E-2</v>
      </c>
      <c r="D1176" s="34">
        <v>2.7754301331085099E-2</v>
      </c>
      <c r="E1176" s="34">
        <v>7.2846936294365602E-2</v>
      </c>
      <c r="F1176" s="34">
        <v>-2.51370193675469E-3</v>
      </c>
      <c r="G1176" s="34">
        <v>0.186435686245392</v>
      </c>
      <c r="H1176" s="35">
        <v>1.0510980758183499</v>
      </c>
      <c r="I1176" s="34">
        <v>9.4937041844989203E-2</v>
      </c>
      <c r="J1176" s="34">
        <v>3.3323466133889597E-2</v>
      </c>
      <c r="K1176" s="36">
        <f>Inputs!$B$12*(1+$B1176)^4</f>
        <v>313718.612580691</v>
      </c>
      <c r="L1176" s="36">
        <f t="shared" si="180"/>
        <v>22547.024285195297</v>
      </c>
      <c r="M1176" s="36">
        <f t="shared" si="181"/>
        <v>302759.39138978865</v>
      </c>
      <c r="N1176" s="37">
        <f>M1176/Inputs!$B$6</f>
        <v>461.52346248443394</v>
      </c>
      <c r="O1176" s="38">
        <f>IF(N1176&gt;Inputs!$B$4,1,0)</f>
        <v>1</v>
      </c>
      <c r="P1176" s="34">
        <f t="shared" si="182"/>
        <v>6.1613575711099607E-2</v>
      </c>
      <c r="Q1176" s="36">
        <f>Inputs!$B$12*(1+$B1176)^0*$C1176+Inputs!$B$29*(1+$D1176)^0*Inputs!$B$19+Inputs!$B$30*(1+$E1176)^0*Inputs!$B$20+Inputs!$B$31*(1+$F1176)^0*Inputs!$B$21+Inputs!$B$22*(1+Inputs!$B$23)^0</f>
        <v>11365.419809808634</v>
      </c>
      <c r="R1176" s="36">
        <f>Inputs!$B$12*(1+$B1176)^1*$C1176+Inputs!$B$29*(1+$D1176)^1*Inputs!$B$19+Inputs!$B$30*(1+$E1176)^1*Inputs!$B$20+Inputs!$B$31*(1+$F1176)^1*Inputs!$B$21+Inputs!$B$22*(1+Inputs!$B$23)^1</f>
        <v>13271.838003551053</v>
      </c>
      <c r="S1176" s="36">
        <f>Inputs!$B$12*(1+$B1176)^2*$C1176+Inputs!$B$29*(1+$D1176)^2*Inputs!$B$19+Inputs!$B$30*(1+$E1176)^2*Inputs!$B$20+Inputs!$B$31*(1+$F1176)^2*Inputs!$B$21+Inputs!$B$22*(1+Inputs!$B$23)^2</f>
        <v>16069.065154897504</v>
      </c>
      <c r="T1176" s="36">
        <f>Inputs!$B$12*(1+$B1176)^3*$C1176+Inputs!$B$29*(1+$D1176)^3*Inputs!$B$19+Inputs!$B$30*(1+$E1176)^3*Inputs!$B$20+Inputs!$B$31*(1+$F1176)^3*Inputs!$B$21+Inputs!$B$22*(1+Inputs!$B$23)^3</f>
        <v>20207.23670714481</v>
      </c>
      <c r="U1176" s="36">
        <f>Inputs!$B$12*(1+$B1176)^4*$C1176+Inputs!$B$29*(1+$D1176)^4*Inputs!$B$19+Inputs!$B$30*(1+$E1176)^4*Inputs!$B$20+Inputs!$B$31*(1+$F1176)^4*Inputs!$B$21+Inputs!$B$22*(1+Inputs!$B$23)^4</f>
        <v>26366.598206785973</v>
      </c>
      <c r="V1176" s="35">
        <f>Inputs!$B$13/(Q1176*(1-$G1176))</f>
        <v>1.369166716452326</v>
      </c>
      <c r="W1176" s="36">
        <f>Inputs!$B$13</f>
        <v>12660</v>
      </c>
      <c r="X1176" s="36">
        <f t="shared" si="183"/>
        <v>13924.983059394772</v>
      </c>
      <c r="Y1176" s="36">
        <f t="shared" si="184"/>
        <v>15820.324581696002</v>
      </c>
      <c r="Z1176" s="36">
        <f t="shared" si="185"/>
        <v>18587.186340644719</v>
      </c>
      <c r="AA1176" s="36">
        <f t="shared" si="186"/>
        <v>22547.024285195297</v>
      </c>
      <c r="AB1176" s="36">
        <f t="shared" si="187"/>
        <v>62487.277184054001</v>
      </c>
      <c r="AC1176" s="36">
        <f t="shared" si="188"/>
        <v>378136.94492634066</v>
      </c>
      <c r="AD1176" s="36">
        <f t="shared" si="189"/>
        <v>240272.11420573466</v>
      </c>
    </row>
    <row r="1177" spans="1:30" ht="14.25" customHeight="1" x14ac:dyDescent="0.25">
      <c r="A1177" s="16">
        <v>1161</v>
      </c>
      <c r="B1177" s="34">
        <v>0.35516212408653303</v>
      </c>
      <c r="C1177" s="34">
        <v>9.3877227841082295E-2</v>
      </c>
      <c r="D1177" s="34">
        <v>4.4767420395214398E-2</v>
      </c>
      <c r="E1177" s="34">
        <v>2.2298113815818501E-2</v>
      </c>
      <c r="F1177" s="34">
        <v>8.3623632500773697E-3</v>
      </c>
      <c r="G1177" s="34">
        <v>0.197926903424963</v>
      </c>
      <c r="H1177" s="35">
        <v>1.0808294538433201</v>
      </c>
      <c r="I1177" s="34">
        <v>8.78342462738982E-2</v>
      </c>
      <c r="J1177" s="34">
        <v>2.2275736094805699E-2</v>
      </c>
      <c r="K1177" s="36">
        <f>Inputs!$B$12*(1+$B1177)^4</f>
        <v>202356.08570440768</v>
      </c>
      <c r="L1177" s="36">
        <f t="shared" si="180"/>
        <v>24053.07637907863</v>
      </c>
      <c r="M1177" s="36">
        <f t="shared" si="181"/>
        <v>313091.01971728937</v>
      </c>
      <c r="N1177" s="37">
        <f>M1177/Inputs!$B$6</f>
        <v>477.27289591050209</v>
      </c>
      <c r="O1177" s="38">
        <f>IF(N1177&gt;Inputs!$B$4,1,0)</f>
        <v>1</v>
      </c>
      <c r="P1177" s="34">
        <f t="shared" si="182"/>
        <v>6.5558510179092505E-2</v>
      </c>
      <c r="Q1177" s="36">
        <f>Inputs!$B$12*(1+$B1177)^0*$C1177+Inputs!$B$29*(1+$D1177)^0*Inputs!$B$19+Inputs!$B$30*(1+$E1177)^0*Inputs!$B$20+Inputs!$B$31*(1+$F1177)^0*Inputs!$B$21+Inputs!$B$22*(1+Inputs!$B$23)^0</f>
        <v>13654.677697891861</v>
      </c>
      <c r="R1177" s="36">
        <f>Inputs!$B$12*(1+$B1177)^1*$C1177+Inputs!$B$29*(1+$D1177)^1*Inputs!$B$19+Inputs!$B$30*(1+$E1177)^1*Inputs!$B$20+Inputs!$B$31*(1+$F1177)^1*Inputs!$B$21+Inputs!$B$22*(1+Inputs!$B$23)^1</f>
        <v>15827.56904208133</v>
      </c>
      <c r="S1177" s="36">
        <f>Inputs!$B$12*(1+$B1177)^2*$C1177+Inputs!$B$29*(1+$D1177)^2*Inputs!$B$19+Inputs!$B$30*(1+$E1177)^2*Inputs!$B$20+Inputs!$B$31*(1+$F1177)^2*Inputs!$B$21+Inputs!$B$22*(1+Inputs!$B$23)^2</f>
        <v>18717.066502943177</v>
      </c>
      <c r="T1177" s="36">
        <f>Inputs!$B$12*(1+$B1177)^3*$C1177+Inputs!$B$29*(1+$D1177)^3*Inputs!$B$19+Inputs!$B$30*(1+$E1177)^3*Inputs!$B$20+Inputs!$B$31*(1+$F1177)^3*Inputs!$B$21+Inputs!$B$22*(1+Inputs!$B$23)^3</f>
        <v>22575.777522137592</v>
      </c>
      <c r="U1177" s="36">
        <f>Inputs!$B$12*(1+$B1177)^4*$C1177+Inputs!$B$29*(1+$D1177)^4*Inputs!$B$19+Inputs!$B$30*(1+$E1177)^4*Inputs!$B$20+Inputs!$B$31*(1+$F1177)^4*Inputs!$B$21+Inputs!$B$22*(1+Inputs!$B$23)^4</f>
        <v>27745.944283503173</v>
      </c>
      <c r="V1177" s="35">
        <f>Inputs!$B$13/(Q1177*(1-$G1177))</f>
        <v>1.1559480129083231</v>
      </c>
      <c r="W1177" s="36">
        <f>Inputs!$B$13</f>
        <v>12660</v>
      </c>
      <c r="X1177" s="36">
        <f t="shared" si="183"/>
        <v>14436.201609393736</v>
      </c>
      <c r="Y1177" s="36">
        <f t="shared" si="184"/>
        <v>16789.761078998421</v>
      </c>
      <c r="Z1177" s="36">
        <f t="shared" si="185"/>
        <v>19911.087855575337</v>
      </c>
      <c r="AA1177" s="36">
        <f t="shared" si="186"/>
        <v>24053.07637907863</v>
      </c>
      <c r="AB1177" s="36">
        <f t="shared" si="187"/>
        <v>66886.526992215193</v>
      </c>
      <c r="AC1177" s="36">
        <f t="shared" si="188"/>
        <v>375067.65015854361</v>
      </c>
      <c r="AD1177" s="36">
        <f t="shared" si="189"/>
        <v>246204.49272507415</v>
      </c>
    </row>
    <row r="1178" spans="1:30" ht="14.25" customHeight="1" x14ac:dyDescent="0.25">
      <c r="A1178" s="16">
        <v>1162</v>
      </c>
      <c r="B1178" s="34">
        <v>0.43042713622684797</v>
      </c>
      <c r="C1178" s="34">
        <v>6.8384685712314305E-2</v>
      </c>
      <c r="D1178" s="34">
        <v>3.5991963093920699E-2</v>
      </c>
      <c r="E1178" s="34">
        <v>3.4089673405966303E-2</v>
      </c>
      <c r="F1178" s="34">
        <v>-2.13199735746749E-4</v>
      </c>
      <c r="G1178" s="34">
        <v>0.18782587379504101</v>
      </c>
      <c r="H1178" s="35">
        <v>0.98750309061459696</v>
      </c>
      <c r="I1178" s="34">
        <v>9.6611739446082298E-2</v>
      </c>
      <c r="J1178" s="34">
        <v>3.07971728866577E-2</v>
      </c>
      <c r="K1178" s="36">
        <f>Inputs!$B$12*(1+$B1178)^4</f>
        <v>251196.86327513104</v>
      </c>
      <c r="L1178" s="36">
        <f t="shared" si="180"/>
        <v>20667.317042241666</v>
      </c>
      <c r="M1178" s="36">
        <f t="shared" si="181"/>
        <v>264042.0834041136</v>
      </c>
      <c r="N1178" s="37">
        <f>M1178/Inputs!$B$6</f>
        <v>402.50317592090488</v>
      </c>
      <c r="O1178" s="38">
        <f>IF(N1178&gt;Inputs!$B$4,1,0)</f>
        <v>1</v>
      </c>
      <c r="P1178" s="34">
        <f t="shared" si="182"/>
        <v>6.5814566559424595E-2</v>
      </c>
      <c r="Q1178" s="36">
        <f>Inputs!$B$12*(1+$B1178)^0*$C1178+Inputs!$B$29*(1+$D1178)^0*Inputs!$B$19+Inputs!$B$30*(1+$E1178)^0*Inputs!$B$20+Inputs!$B$31*(1+$F1178)^0*Inputs!$B$21+Inputs!$B$22*(1+Inputs!$B$23)^0</f>
        <v>12125.125170165778</v>
      </c>
      <c r="R1178" s="36">
        <f>Inputs!$B$12*(1+$B1178)^1*$C1178+Inputs!$B$29*(1+$D1178)^1*Inputs!$B$19+Inputs!$B$30*(1+$E1178)^1*Inputs!$B$20+Inputs!$B$31*(1+$F1178)^1*Inputs!$B$21+Inputs!$B$22*(1+Inputs!$B$23)^1</f>
        <v>14025.54688787058</v>
      </c>
      <c r="S1178" s="36">
        <f>Inputs!$B$12*(1+$B1178)^2*$C1178+Inputs!$B$29*(1+$D1178)^2*Inputs!$B$19+Inputs!$B$30*(1+$E1178)^2*Inputs!$B$20+Inputs!$B$31*(1+$F1178)^2*Inputs!$B$21+Inputs!$B$22*(1+Inputs!$B$23)^2</f>
        <v>16691.2570756438</v>
      </c>
      <c r="T1178" s="36">
        <f>Inputs!$B$12*(1+$B1178)^3*$C1178+Inputs!$B$29*(1+$D1178)^3*Inputs!$B$19+Inputs!$B$30*(1+$E1178)^3*Inputs!$B$20+Inputs!$B$31*(1+$F1178)^3*Inputs!$B$21+Inputs!$B$22*(1+Inputs!$B$23)^3</f>
        <v>20449.643679307992</v>
      </c>
      <c r="U1178" s="36">
        <f>Inputs!$B$12*(1+$B1178)^4*$C1178+Inputs!$B$29*(1+$D1178)^4*Inputs!$B$19+Inputs!$B$30*(1+$E1178)^4*Inputs!$B$20+Inputs!$B$31*(1+$F1178)^4*Inputs!$B$21+Inputs!$B$22*(1+Inputs!$B$23)^4</f>
        <v>25768.936085593796</v>
      </c>
      <c r="V1178" s="35">
        <f>Inputs!$B$13/(Q1178*(1-$G1178))</f>
        <v>1.2855776845721367</v>
      </c>
      <c r="W1178" s="36">
        <f>Inputs!$B$13</f>
        <v>12660</v>
      </c>
      <c r="X1178" s="36">
        <f t="shared" si="183"/>
        <v>13795.399086030147</v>
      </c>
      <c r="Y1178" s="36">
        <f t="shared" si="184"/>
        <v>15407.176906591443</v>
      </c>
      <c r="Z1178" s="36">
        <f t="shared" si="185"/>
        <v>17638.770176240749</v>
      </c>
      <c r="AA1178" s="36">
        <f t="shared" si="186"/>
        <v>20667.317042241666</v>
      </c>
      <c r="AB1178" s="36">
        <f t="shared" si="187"/>
        <v>59929.001061616633</v>
      </c>
      <c r="AC1178" s="36">
        <f t="shared" si="188"/>
        <v>323694.48120667227</v>
      </c>
      <c r="AD1178" s="36">
        <f t="shared" si="189"/>
        <v>204113.08234249699</v>
      </c>
    </row>
    <row r="1179" spans="1:30" ht="14.25" customHeight="1" x14ac:dyDescent="0.25">
      <c r="A1179" s="16">
        <v>1163</v>
      </c>
      <c r="B1179" s="34">
        <v>0.12778368553035099</v>
      </c>
      <c r="C1179" s="34">
        <v>0.10650483961785399</v>
      </c>
      <c r="D1179" s="34">
        <v>4.2949372124004501E-2</v>
      </c>
      <c r="E1179" s="34">
        <v>3.9581982148902899E-2</v>
      </c>
      <c r="F1179" s="34">
        <v>-7.12772040847742E-3</v>
      </c>
      <c r="G1179" s="34">
        <v>0.20008418198856601</v>
      </c>
      <c r="H1179" s="35">
        <v>1.0749463810631801</v>
      </c>
      <c r="I1179" s="34">
        <v>9.1007498389325703E-2</v>
      </c>
      <c r="J1179" s="34">
        <v>2.0778816655402599E-2</v>
      </c>
      <c r="K1179" s="36">
        <f>Inputs!$B$12*(1+$B1179)^4</f>
        <v>97063.172399867137</v>
      </c>
      <c r="L1179" s="36">
        <f t="shared" si="180"/>
        <v>16311.452503666516</v>
      </c>
      <c r="M1179" s="36">
        <f t="shared" si="181"/>
        <v>208579.87793488498</v>
      </c>
      <c r="N1179" s="37">
        <f>M1179/Inputs!$B$6</f>
        <v>317.95713099830027</v>
      </c>
      <c r="O1179" s="38">
        <f>IF(N1179&gt;Inputs!$B$4,1,0)</f>
        <v>0</v>
      </c>
      <c r="P1179" s="34">
        <f t="shared" si="182"/>
        <v>7.0228681733923104E-2</v>
      </c>
      <c r="Q1179" s="36">
        <f>Inputs!$B$12*(1+$B1179)^0*$C1179+Inputs!$B$29*(1+$D1179)^0*Inputs!$B$19+Inputs!$B$30*(1+$E1179)^0*Inputs!$B$20+Inputs!$B$31*(1+$F1179)^0*Inputs!$B$21+Inputs!$B$22*(1+Inputs!$B$23)^0</f>
        <v>14412.33440449816</v>
      </c>
      <c r="R1179" s="36">
        <f>Inputs!$B$12*(1+$B1179)^1*$C1179+Inputs!$B$29*(1+$D1179)^1*Inputs!$B$19+Inputs!$B$30*(1+$E1179)^1*Inputs!$B$20+Inputs!$B$31*(1+$F1179)^1*Inputs!$B$21+Inputs!$B$22*(1+Inputs!$B$23)^1</f>
        <v>15368.787415708062</v>
      </c>
      <c r="S1179" s="36">
        <f>Inputs!$B$12*(1+$B1179)^2*$C1179+Inputs!$B$29*(1+$D1179)^2*Inputs!$B$19+Inputs!$B$30*(1+$E1179)^2*Inputs!$B$20+Inputs!$B$31*(1+$F1179)^2*Inputs!$B$21+Inputs!$B$22*(1+Inputs!$B$23)^2</f>
        <v>16437.762784740757</v>
      </c>
      <c r="T1179" s="36">
        <f>Inputs!$B$12*(1+$B1179)^3*$C1179+Inputs!$B$29*(1+$D1179)^3*Inputs!$B$19+Inputs!$B$30*(1+$E1179)^3*Inputs!$B$20+Inputs!$B$31*(1+$F1179)^3*Inputs!$B$21+Inputs!$B$22*(1+Inputs!$B$23)^3</f>
        <v>17632.947387760651</v>
      </c>
      <c r="U1179" s="36">
        <f>Inputs!$B$12*(1+$B1179)^4*$C1179+Inputs!$B$29*(1+$D1179)^4*Inputs!$B$19+Inputs!$B$30*(1+$E1179)^4*Inputs!$B$20+Inputs!$B$31*(1+$F1179)^4*Inputs!$B$21+Inputs!$B$22*(1+Inputs!$B$23)^4</f>
        <v>18969.747450682094</v>
      </c>
      <c r="V1179" s="35">
        <f>Inputs!$B$13/(Q1179*(1-$G1179))</f>
        <v>1.0981333735406262</v>
      </c>
      <c r="W1179" s="36">
        <f>Inputs!$B$13</f>
        <v>12660</v>
      </c>
      <c r="X1179" s="36">
        <f t="shared" si="183"/>
        <v>13428.898268081031</v>
      </c>
      <c r="Y1179" s="36">
        <f t="shared" si="184"/>
        <v>14286.724293112622</v>
      </c>
      <c r="Z1179" s="36">
        <f t="shared" si="185"/>
        <v>15243.745159462691</v>
      </c>
      <c r="AA1179" s="36">
        <f t="shared" si="186"/>
        <v>16311.452503666516</v>
      </c>
      <c r="AB1179" s="36">
        <f t="shared" si="187"/>
        <v>55199.045258995393</v>
      </c>
      <c r="AC1179" s="36">
        <f t="shared" si="188"/>
        <v>237088.10664718412</v>
      </c>
      <c r="AD1179" s="36">
        <f t="shared" si="189"/>
        <v>153380.8326758896</v>
      </c>
    </row>
    <row r="1180" spans="1:30" ht="14.25" customHeight="1" x14ac:dyDescent="0.25">
      <c r="A1180" s="16">
        <v>1164</v>
      </c>
      <c r="B1180" s="34">
        <v>0.134502919381745</v>
      </c>
      <c r="C1180" s="34">
        <v>0.114438365521337</v>
      </c>
      <c r="D1180" s="34">
        <v>3.7404361712837002E-2</v>
      </c>
      <c r="E1180" s="34">
        <v>4.5817610221099501E-2</v>
      </c>
      <c r="F1180" s="34">
        <v>5.6286266031850404E-3</v>
      </c>
      <c r="G1180" s="34">
        <v>0.199259310073577</v>
      </c>
      <c r="H1180" s="35">
        <v>0.98167247707315297</v>
      </c>
      <c r="I1180" s="34">
        <v>8.8743271014029498E-2</v>
      </c>
      <c r="J1180" s="34">
        <v>2.6815212921294102E-2</v>
      </c>
      <c r="K1180" s="36">
        <f>Inputs!$B$12*(1+$B1180)^4</f>
        <v>99397.101796871168</v>
      </c>
      <c r="L1180" s="36">
        <f t="shared" si="180"/>
        <v>15898.396873626045</v>
      </c>
      <c r="M1180" s="36">
        <f t="shared" si="181"/>
        <v>227196.09335525185</v>
      </c>
      <c r="N1180" s="37">
        <f>M1180/Inputs!$B$6</f>
        <v>346.33550816349367</v>
      </c>
      <c r="O1180" s="38">
        <f>IF(N1180&gt;Inputs!$B$4,1,0)</f>
        <v>0</v>
      </c>
      <c r="P1180" s="34">
        <f t="shared" si="182"/>
        <v>6.1928058092735397E-2</v>
      </c>
      <c r="Q1180" s="36">
        <f>Inputs!$B$12*(1+$B1180)^0*$C1180+Inputs!$B$29*(1+$D1180)^0*Inputs!$B$19+Inputs!$B$30*(1+$E1180)^0*Inputs!$B$20+Inputs!$B$31*(1+$F1180)^0*Inputs!$B$21+Inputs!$B$22*(1+Inputs!$B$23)^0</f>
        <v>14888.345958707141</v>
      </c>
      <c r="R1180" s="36">
        <f>Inputs!$B$12*(1+$B1180)^1*$C1180+Inputs!$B$29*(1+$D1180)^1*Inputs!$B$19+Inputs!$B$30*(1+$E1180)^1*Inputs!$B$20+Inputs!$B$31*(1+$F1180)^1*Inputs!$B$21+Inputs!$B$22*(1+Inputs!$B$23)^1</f>
        <v>16006.691565883877</v>
      </c>
      <c r="S1180" s="36">
        <f>Inputs!$B$12*(1+$B1180)^2*$C1180+Inputs!$B$29*(1+$D1180)^2*Inputs!$B$19+Inputs!$B$30*(1+$E1180)^2*Inputs!$B$20+Inputs!$B$31*(1+$F1180)^2*Inputs!$B$21+Inputs!$B$22*(1+Inputs!$B$23)^2</f>
        <v>17257.213760801249</v>
      </c>
      <c r="T1180" s="36">
        <f>Inputs!$B$12*(1+$B1180)^3*$C1180+Inputs!$B$29*(1+$D1180)^3*Inputs!$B$19+Inputs!$B$30*(1+$E1180)^3*Inputs!$B$20+Inputs!$B$31*(1+$F1180)^3*Inputs!$B$21+Inputs!$B$22*(1+Inputs!$B$23)^3</f>
        <v>18656.973082403922</v>
      </c>
      <c r="U1180" s="36">
        <f>Inputs!$B$12*(1+$B1180)^4*$C1180+Inputs!$B$29*(1+$D1180)^4*Inputs!$B$19+Inputs!$B$30*(1+$E1180)^4*Inputs!$B$20+Inputs!$B$31*(1+$F1180)^4*Inputs!$B$21+Inputs!$B$22*(1+Inputs!$B$23)^4</f>
        <v>20225.292972466665</v>
      </c>
      <c r="V1180" s="35">
        <f>Inputs!$B$13/(Q1180*(1-$G1180))</f>
        <v>1.0619286940416546</v>
      </c>
      <c r="W1180" s="36">
        <f>Inputs!$B$13</f>
        <v>12660</v>
      </c>
      <c r="X1180" s="36">
        <f t="shared" si="183"/>
        <v>13353.797096304063</v>
      </c>
      <c r="Y1180" s="36">
        <f t="shared" si="184"/>
        <v>14119.805805504011</v>
      </c>
      <c r="Z1180" s="36">
        <f t="shared" si="185"/>
        <v>14965.340229529387</v>
      </c>
      <c r="AA1180" s="36">
        <f t="shared" si="186"/>
        <v>15898.396873626045</v>
      </c>
      <c r="AB1180" s="36">
        <f t="shared" si="187"/>
        <v>54878.052886401296</v>
      </c>
      <c r="AC1180" s="36">
        <f t="shared" si="188"/>
        <v>263607.74540118466</v>
      </c>
      <c r="AD1180" s="36">
        <f t="shared" si="189"/>
        <v>172318.04046885055</v>
      </c>
    </row>
    <row r="1181" spans="1:30" ht="14.25" customHeight="1" x14ac:dyDescent="0.25">
      <c r="A1181" s="16">
        <v>1165</v>
      </c>
      <c r="B1181" s="34">
        <v>0.32936433728972397</v>
      </c>
      <c r="C1181" s="34">
        <v>9.2024332574668605E-2</v>
      </c>
      <c r="D1181" s="34">
        <v>1.6356565645231899E-2</v>
      </c>
      <c r="E1181" s="34">
        <v>4.4343349507798502E-2</v>
      </c>
      <c r="F1181" s="34">
        <v>2.63398123204601E-2</v>
      </c>
      <c r="G1181" s="34">
        <v>0.19891329492916399</v>
      </c>
      <c r="H1181" s="35">
        <v>1.08872365806632</v>
      </c>
      <c r="I1181" s="34">
        <v>9.4283852019628106E-2</v>
      </c>
      <c r="J1181" s="34">
        <v>2.28155770807493E-2</v>
      </c>
      <c r="K1181" s="36">
        <f>Inputs!$B$12*(1+$B1181)^4</f>
        <v>187381.77376274497</v>
      </c>
      <c r="L1181" s="36">
        <f t="shared" si="180"/>
        <v>22823.258804467285</v>
      </c>
      <c r="M1181" s="36">
        <f t="shared" si="181"/>
        <v>272208.86786940135</v>
      </c>
      <c r="N1181" s="37">
        <f>M1181/Inputs!$B$6</f>
        <v>414.9525424838435</v>
      </c>
      <c r="O1181" s="38">
        <f>IF(N1181&gt;Inputs!$B$4,1,0)</f>
        <v>1</v>
      </c>
      <c r="P1181" s="34">
        <f t="shared" si="182"/>
        <v>7.1468274938878806E-2</v>
      </c>
      <c r="Q1181" s="36">
        <f>Inputs!$B$12*(1+$B1181)^0*$C1181+Inputs!$B$29*(1+$D1181)^0*Inputs!$B$19+Inputs!$B$30*(1+$E1181)^0*Inputs!$B$20+Inputs!$B$31*(1+$F1181)^0*Inputs!$B$21+Inputs!$B$22*(1+Inputs!$B$23)^0</f>
        <v>13543.503981907037</v>
      </c>
      <c r="R1181" s="36">
        <f>Inputs!$B$12*(1+$B1181)^1*$C1181+Inputs!$B$29*(1+$D1181)^1*Inputs!$B$19+Inputs!$B$30*(1+$E1181)^1*Inputs!$B$20+Inputs!$B$31*(1+$F1181)^1*Inputs!$B$21+Inputs!$B$22*(1+Inputs!$B$23)^1</f>
        <v>15577.218288051605</v>
      </c>
      <c r="S1181" s="36">
        <f>Inputs!$B$12*(1+$B1181)^2*$C1181+Inputs!$B$29*(1+$D1181)^2*Inputs!$B$19+Inputs!$B$30*(1+$E1181)^2*Inputs!$B$20+Inputs!$B$31*(1+$F1181)^2*Inputs!$B$21+Inputs!$B$22*(1+Inputs!$B$23)^2</f>
        <v>18216.785015929847</v>
      </c>
      <c r="T1181" s="36">
        <f>Inputs!$B$12*(1+$B1181)^3*$C1181+Inputs!$B$29*(1+$D1181)^3*Inputs!$B$19+Inputs!$B$30*(1+$E1181)^3*Inputs!$B$20+Inputs!$B$31*(1+$F1181)^3*Inputs!$B$21+Inputs!$B$22*(1+Inputs!$B$23)^3</f>
        <v>21659.738121052134</v>
      </c>
      <c r="U1181" s="36">
        <f>Inputs!$B$12*(1+$B1181)^4*$C1181+Inputs!$B$29*(1+$D1181)^4*Inputs!$B$19+Inputs!$B$30*(1+$E1181)^4*Inputs!$B$20+Inputs!$B$31*(1+$F1181)^4*Inputs!$B$21+Inputs!$B$22*(1+Inputs!$B$23)^4</f>
        <v>26168.59889456394</v>
      </c>
      <c r="V1181" s="35">
        <f>Inputs!$B$13/(Q1181*(1-$G1181))</f>
        <v>1.1668717930829551</v>
      </c>
      <c r="W1181" s="36">
        <f>Inputs!$B$13</f>
        <v>12660</v>
      </c>
      <c r="X1181" s="36">
        <f t="shared" si="183"/>
        <v>14317.24909807242</v>
      </c>
      <c r="Y1181" s="36">
        <f t="shared" si="184"/>
        <v>16458.205157869063</v>
      </c>
      <c r="Z1181" s="36">
        <f t="shared" si="185"/>
        <v>19229.795043800317</v>
      </c>
      <c r="AA1181" s="36">
        <f t="shared" si="186"/>
        <v>22823.258804467285</v>
      </c>
      <c r="AB1181" s="36">
        <f t="shared" si="187"/>
        <v>64041.938346120485</v>
      </c>
      <c r="AC1181" s="36">
        <f t="shared" si="188"/>
        <v>326634.22539467714</v>
      </c>
      <c r="AD1181" s="36">
        <f t="shared" si="189"/>
        <v>208166.92952328088</v>
      </c>
    </row>
    <row r="1182" spans="1:30" ht="14.25" customHeight="1" x14ac:dyDescent="0.25">
      <c r="A1182" s="16">
        <v>1166</v>
      </c>
      <c r="B1182" s="34">
        <v>0.22851032048898301</v>
      </c>
      <c r="C1182" s="34">
        <v>6.2809180779346302E-2</v>
      </c>
      <c r="D1182" s="34">
        <v>5.3696758243202303E-2</v>
      </c>
      <c r="E1182" s="34">
        <v>4.5219760475088799E-2</v>
      </c>
      <c r="F1182" s="34">
        <v>-9.1041682216003693E-3</v>
      </c>
      <c r="G1182" s="34">
        <v>0.182185740071583</v>
      </c>
      <c r="H1182" s="35">
        <v>1.0322916859692799</v>
      </c>
      <c r="I1182" s="34">
        <v>9.0823502338720705E-2</v>
      </c>
      <c r="J1182" s="34">
        <v>3.21850330855993E-2</v>
      </c>
      <c r="K1182" s="36">
        <f>Inputs!$B$12*(1+$B1182)^4</f>
        <v>136667.88936222243</v>
      </c>
      <c r="L1182" s="36">
        <f t="shared" si="180"/>
        <v>14696.856075605008</v>
      </c>
      <c r="M1182" s="36">
        <f t="shared" si="181"/>
        <v>219920.83376824696</v>
      </c>
      <c r="N1182" s="37">
        <f>M1182/Inputs!$B$6</f>
        <v>335.24517342720571</v>
      </c>
      <c r="O1182" s="38">
        <f>IF(N1182&gt;Inputs!$B$4,1,0)</f>
        <v>0</v>
      </c>
      <c r="P1182" s="34">
        <f t="shared" si="182"/>
        <v>5.8638469253121404E-2</v>
      </c>
      <c r="Q1182" s="36">
        <f>Inputs!$B$12*(1+$B1182)^0*$C1182+Inputs!$B$29*(1+$D1182)^0*Inputs!$B$19+Inputs!$B$30*(1+$E1182)^0*Inputs!$B$20+Inputs!$B$31*(1+$F1182)^0*Inputs!$B$21+Inputs!$B$22*(1+Inputs!$B$23)^0</f>
        <v>11790.5948741877</v>
      </c>
      <c r="R1182" s="36">
        <f>Inputs!$B$12*(1+$B1182)^1*$C1182+Inputs!$B$29*(1+$D1182)^1*Inputs!$B$19+Inputs!$B$30*(1+$E1182)^1*Inputs!$B$20+Inputs!$B$31*(1+$F1182)^1*Inputs!$B$21+Inputs!$B$22*(1+Inputs!$B$23)^1</f>
        <v>12832.312425580529</v>
      </c>
      <c r="S1182" s="36">
        <f>Inputs!$B$12*(1+$B1182)^2*$C1182+Inputs!$B$29*(1+$D1182)^2*Inputs!$B$19+Inputs!$B$30*(1+$E1182)^2*Inputs!$B$20+Inputs!$B$31*(1+$F1182)^2*Inputs!$B$21+Inputs!$B$22*(1+Inputs!$B$23)^2</f>
        <v>14083.761082423061</v>
      </c>
      <c r="T1182" s="36">
        <f>Inputs!$B$12*(1+$B1182)^3*$C1182+Inputs!$B$29*(1+$D1182)^3*Inputs!$B$19+Inputs!$B$30*(1+$E1182)^3*Inputs!$B$20+Inputs!$B$31*(1+$F1182)^3*Inputs!$B$21+Inputs!$B$22*(1+Inputs!$B$23)^3</f>
        <v>15590.584986346859</v>
      </c>
      <c r="U1182" s="36">
        <f>Inputs!$B$12*(1+$B1182)^4*$C1182+Inputs!$B$29*(1+$D1182)^4*Inputs!$B$19+Inputs!$B$30*(1+$E1182)^4*Inputs!$B$20+Inputs!$B$31*(1+$F1182)^4*Inputs!$B$21+Inputs!$B$22*(1+Inputs!$B$23)^4</f>
        <v>17408.739743042839</v>
      </c>
      <c r="V1182" s="35">
        <f>Inputs!$B$13/(Q1182*(1-$G1182))</f>
        <v>1.3129352530471083</v>
      </c>
      <c r="W1182" s="36">
        <f>Inputs!$B$13</f>
        <v>12660</v>
      </c>
      <c r="X1182" s="36">
        <f t="shared" si="183"/>
        <v>13042.23102138532</v>
      </c>
      <c r="Y1182" s="36">
        <f t="shared" si="184"/>
        <v>13506.045438696015</v>
      </c>
      <c r="Z1182" s="36">
        <f t="shared" si="185"/>
        <v>14056.493858067872</v>
      </c>
      <c r="AA1182" s="36">
        <f t="shared" si="186"/>
        <v>14696.856075605008</v>
      </c>
      <c r="AB1182" s="36">
        <f t="shared" si="187"/>
        <v>52416.155239281645</v>
      </c>
      <c r="AC1182" s="36">
        <f t="shared" si="188"/>
        <v>258701.75446036449</v>
      </c>
      <c r="AD1182" s="36">
        <f t="shared" si="189"/>
        <v>167504.67852896531</v>
      </c>
    </row>
    <row r="1183" spans="1:30" ht="14.25" customHeight="1" x14ac:dyDescent="0.25">
      <c r="A1183" s="16">
        <v>1167</v>
      </c>
      <c r="B1183" s="34">
        <v>0.33862744213519902</v>
      </c>
      <c r="C1183" s="34">
        <v>7.4965819265247494E-2</v>
      </c>
      <c r="D1183" s="34">
        <v>4.0400389758545097E-2</v>
      </c>
      <c r="E1183" s="34">
        <v>6.2955998806153698E-2</v>
      </c>
      <c r="F1183" s="34">
        <v>1.44792800609095E-2</v>
      </c>
      <c r="G1183" s="34">
        <v>0.20145444863563899</v>
      </c>
      <c r="H1183" s="35">
        <v>1.11503660872149</v>
      </c>
      <c r="I1183" s="34">
        <v>9.54956510331854E-2</v>
      </c>
      <c r="J1183" s="34">
        <v>2.64514681158474E-2</v>
      </c>
      <c r="K1183" s="36">
        <f>Inputs!$B$12*(1+$B1183)^4</f>
        <v>192659.37448898848</v>
      </c>
      <c r="L1183" s="36">
        <f t="shared" si="180"/>
        <v>21106.242305397209</v>
      </c>
      <c r="M1183" s="36">
        <f t="shared" si="181"/>
        <v>260177.55674094532</v>
      </c>
      <c r="N1183" s="37">
        <f>M1183/Inputs!$B$6</f>
        <v>396.61212917827032</v>
      </c>
      <c r="O1183" s="38">
        <f>IF(N1183&gt;Inputs!$B$4,1,0)</f>
        <v>1</v>
      </c>
      <c r="P1183" s="34">
        <f t="shared" si="182"/>
        <v>6.9044182917337993E-2</v>
      </c>
      <c r="Q1183" s="36">
        <f>Inputs!$B$12*(1+$B1183)^0*$C1183+Inputs!$B$29*(1+$D1183)^0*Inputs!$B$19+Inputs!$B$30*(1+$E1183)^0*Inputs!$B$20+Inputs!$B$31*(1+$F1183)^0*Inputs!$B$21+Inputs!$B$22*(1+Inputs!$B$23)^0</f>
        <v>12519.993183341772</v>
      </c>
      <c r="R1183" s="36">
        <f>Inputs!$B$12*(1+$B1183)^1*$C1183+Inputs!$B$29*(1+$D1183)^1*Inputs!$B$19+Inputs!$B$30*(1+$E1183)^1*Inputs!$B$20+Inputs!$B$31*(1+$F1183)^1*Inputs!$B$21+Inputs!$B$22*(1+Inputs!$B$23)^1</f>
        <v>14330.778462236576</v>
      </c>
      <c r="S1183" s="36">
        <f>Inputs!$B$12*(1+$B1183)^2*$C1183+Inputs!$B$29*(1+$D1183)^2*Inputs!$B$19+Inputs!$B$30*(1+$E1183)^2*Inputs!$B$20+Inputs!$B$31*(1+$F1183)^2*Inputs!$B$21+Inputs!$B$22*(1+Inputs!$B$23)^2</f>
        <v>16671.546959391111</v>
      </c>
      <c r="T1183" s="36">
        <f>Inputs!$B$12*(1+$B1183)^3*$C1183+Inputs!$B$29*(1+$D1183)^3*Inputs!$B$19+Inputs!$B$30*(1+$E1183)^3*Inputs!$B$20+Inputs!$B$31*(1+$F1183)^3*Inputs!$B$21+Inputs!$B$22*(1+Inputs!$B$23)^3</f>
        <v>19717.749170602772</v>
      </c>
      <c r="U1183" s="36">
        <f>Inputs!$B$12*(1+$B1183)^4*$C1183+Inputs!$B$29*(1+$D1183)^4*Inputs!$B$19+Inputs!$B$30*(1+$E1183)^4*Inputs!$B$20+Inputs!$B$31*(1+$F1183)^4*Inputs!$B$21+Inputs!$B$22*(1+Inputs!$B$23)^4</f>
        <v>23704.025121399703</v>
      </c>
      <c r="V1183" s="35">
        <f>Inputs!$B$13/(Q1183*(1-$G1183))</f>
        <v>1.266280498900259</v>
      </c>
      <c r="W1183" s="36">
        <f>Inputs!$B$13</f>
        <v>12660</v>
      </c>
      <c r="X1183" s="36">
        <f t="shared" si="183"/>
        <v>14058.334245239903</v>
      </c>
      <c r="Y1183" s="36">
        <f t="shared" si="184"/>
        <v>15851.225014026659</v>
      </c>
      <c r="Z1183" s="36">
        <f t="shared" si="185"/>
        <v>18152.185665861645</v>
      </c>
      <c r="AA1183" s="36">
        <f t="shared" si="186"/>
        <v>21106.242305397209</v>
      </c>
      <c r="AB1183" s="36">
        <f t="shared" si="187"/>
        <v>61307.702072512096</v>
      </c>
      <c r="AC1183" s="36">
        <f t="shared" si="188"/>
        <v>313777.82291552756</v>
      </c>
      <c r="AD1183" s="36">
        <f t="shared" si="189"/>
        <v>198869.85466843323</v>
      </c>
    </row>
    <row r="1184" spans="1:30" ht="14.25" customHeight="1" x14ac:dyDescent="0.25">
      <c r="A1184" s="16">
        <v>1168</v>
      </c>
      <c r="B1184" s="34">
        <v>0.26744246558858398</v>
      </c>
      <c r="C1184" s="34">
        <v>8.3266011288667799E-2</v>
      </c>
      <c r="D1184" s="34">
        <v>3.2267333044606501E-2</v>
      </c>
      <c r="E1184" s="34">
        <v>3.4143050824242203E-2</v>
      </c>
      <c r="F1184" s="34">
        <v>1.43847081741274E-2</v>
      </c>
      <c r="G1184" s="34">
        <v>0.20777292977021899</v>
      </c>
      <c r="H1184" s="35">
        <v>0.96307562484003695</v>
      </c>
      <c r="I1184" s="34">
        <v>0.100546716119413</v>
      </c>
      <c r="J1184" s="34">
        <v>1.85837278022528E-2</v>
      </c>
      <c r="K1184" s="36">
        <f>Inputs!$B$12*(1+$B1184)^4</f>
        <v>154833.26308327707</v>
      </c>
      <c r="L1184" s="36">
        <f t="shared" si="180"/>
        <v>16555.539311476747</v>
      </c>
      <c r="M1184" s="36">
        <f t="shared" si="181"/>
        <v>181366.5643680924</v>
      </c>
      <c r="N1184" s="37">
        <f>M1184/Inputs!$B$6</f>
        <v>276.47342129282379</v>
      </c>
      <c r="O1184" s="38">
        <f>IF(N1184&gt;Inputs!$B$4,1,0)</f>
        <v>0</v>
      </c>
      <c r="P1184" s="34">
        <f t="shared" si="182"/>
        <v>8.1962988317160201E-2</v>
      </c>
      <c r="Q1184" s="36">
        <f>Inputs!$B$12*(1+$B1184)^0*$C1184+Inputs!$B$29*(1+$D1184)^0*Inputs!$B$19+Inputs!$B$30*(1+$E1184)^0*Inputs!$B$20+Inputs!$B$31*(1+$F1184)^0*Inputs!$B$21+Inputs!$B$22*(1+Inputs!$B$23)^0</f>
        <v>13018.004704746989</v>
      </c>
      <c r="R1184" s="36">
        <f>Inputs!$B$12*(1+$B1184)^1*$C1184+Inputs!$B$29*(1+$D1184)^1*Inputs!$B$19+Inputs!$B$30*(1+$E1184)^1*Inputs!$B$20+Inputs!$B$31*(1+$F1184)^1*Inputs!$B$21+Inputs!$B$22*(1+Inputs!$B$23)^1</f>
        <v>14542.207339650853</v>
      </c>
      <c r="S1184" s="36">
        <f>Inputs!$B$12*(1+$B1184)^2*$C1184+Inputs!$B$29*(1+$D1184)^2*Inputs!$B$19+Inputs!$B$30*(1+$E1184)^2*Inputs!$B$20+Inputs!$B$31*(1+$F1184)^2*Inputs!$B$21+Inputs!$B$22*(1+Inputs!$B$23)^2</f>
        <v>16428.973284393993</v>
      </c>
      <c r="T1184" s="36">
        <f>Inputs!$B$12*(1+$B1184)^3*$C1184+Inputs!$B$29*(1+$D1184)^3*Inputs!$B$19+Inputs!$B$30*(1+$E1184)^3*Inputs!$B$20+Inputs!$B$31*(1+$F1184)^3*Inputs!$B$21+Inputs!$B$22*(1+Inputs!$B$23)^3</f>
        <v>18774.032090242246</v>
      </c>
      <c r="U1184" s="36">
        <f>Inputs!$B$12*(1+$B1184)^4*$C1184+Inputs!$B$29*(1+$D1184)^4*Inputs!$B$19+Inputs!$B$30*(1+$E1184)^4*Inputs!$B$20+Inputs!$B$31*(1+$F1184)^4*Inputs!$B$21+Inputs!$B$22*(1+Inputs!$B$23)^4</f>
        <v>21698.677427487066</v>
      </c>
      <c r="V1184" s="35">
        <f>Inputs!$B$13/(Q1184*(1-$G1184))</f>
        <v>1.2275511668264498</v>
      </c>
      <c r="W1184" s="36">
        <f>Inputs!$B$13</f>
        <v>12660</v>
      </c>
      <c r="X1184" s="36">
        <f t="shared" si="183"/>
        <v>13380.548092761008</v>
      </c>
      <c r="Y1184" s="36">
        <f t="shared" si="184"/>
        <v>14256.026718692834</v>
      </c>
      <c r="Z1184" s="36">
        <f t="shared" si="185"/>
        <v>15307.515045888178</v>
      </c>
      <c r="AA1184" s="36">
        <f t="shared" si="186"/>
        <v>16555.539311476747</v>
      </c>
      <c r="AB1184" s="36">
        <f t="shared" si="187"/>
        <v>53934.161762552401</v>
      </c>
      <c r="AC1184" s="36">
        <f t="shared" si="188"/>
        <v>205741.68040832834</v>
      </c>
      <c r="AD1184" s="36">
        <f t="shared" si="189"/>
        <v>127432.40260554</v>
      </c>
    </row>
    <row r="1185" spans="1:30" ht="14.25" customHeight="1" x14ac:dyDescent="0.25">
      <c r="A1185" s="16">
        <v>1169</v>
      </c>
      <c r="B1185" s="34">
        <v>0.53217283661709303</v>
      </c>
      <c r="C1185" s="34">
        <v>6.6684440674734904E-2</v>
      </c>
      <c r="D1185" s="34">
        <v>1.7245744209184701E-2</v>
      </c>
      <c r="E1185" s="34">
        <v>5.73547022021825E-2</v>
      </c>
      <c r="F1185" s="34">
        <v>1.3388099341880601E-2</v>
      </c>
      <c r="G1185" s="34">
        <v>0.19185580119399501</v>
      </c>
      <c r="H1185" s="35">
        <v>1.0439567839049</v>
      </c>
      <c r="I1185" s="34">
        <v>8.8429505673480902E-2</v>
      </c>
      <c r="J1185" s="34">
        <v>3.10894991794535E-2</v>
      </c>
      <c r="K1185" s="36">
        <f>Inputs!$B$12*(1+$B1185)^4</f>
        <v>330660.47464937548</v>
      </c>
      <c r="L1185" s="36">
        <f t="shared" si="180"/>
        <v>26061.52953102937</v>
      </c>
      <c r="M1185" s="36">
        <f t="shared" si="181"/>
        <v>375384.79690405854</v>
      </c>
      <c r="N1185" s="37">
        <f>M1185/Inputs!$B$6</f>
        <v>572.23292210984539</v>
      </c>
      <c r="O1185" s="38">
        <f>IF(N1185&gt;Inputs!$B$4,1,0)</f>
        <v>1</v>
      </c>
      <c r="P1185" s="34">
        <f t="shared" si="182"/>
        <v>5.7340006494027401E-2</v>
      </c>
      <c r="Q1185" s="36">
        <f>Inputs!$B$12*(1+$B1185)^0*$C1185+Inputs!$B$29*(1+$D1185)^0*Inputs!$B$19+Inputs!$B$30*(1+$E1185)^0*Inputs!$B$20+Inputs!$B$31*(1+$F1185)^0*Inputs!$B$21+Inputs!$B$22*(1+Inputs!$B$23)^0</f>
        <v>12023.110467911014</v>
      </c>
      <c r="R1185" s="36">
        <f>Inputs!$B$12*(1+$B1185)^1*$C1185+Inputs!$B$29*(1+$D1185)^1*Inputs!$B$19+Inputs!$B$30*(1+$E1185)^1*Inputs!$B$20+Inputs!$B$31*(1+$F1185)^1*Inputs!$B$21+Inputs!$B$22*(1+Inputs!$B$23)^1</f>
        <v>14344.657362313526</v>
      </c>
      <c r="S1185" s="36">
        <f>Inputs!$B$12*(1+$B1185)^2*$C1185+Inputs!$B$29*(1+$D1185)^2*Inputs!$B$19+Inputs!$B$30*(1+$E1185)^2*Inputs!$B$20+Inputs!$B$31*(1+$F1185)^2*Inputs!$B$21+Inputs!$B$22*(1+Inputs!$B$23)^2</f>
        <v>17807.315834522964</v>
      </c>
      <c r="T1185" s="36">
        <f>Inputs!$B$12*(1+$B1185)^3*$C1185+Inputs!$B$29*(1+$D1185)^3*Inputs!$B$19+Inputs!$B$30*(1+$E1185)^3*Inputs!$B$20+Inputs!$B$31*(1+$F1185)^3*Inputs!$B$21+Inputs!$B$22*(1+Inputs!$B$23)^3</f>
        <v>23014.548154026808</v>
      </c>
      <c r="U1185" s="36">
        <f>Inputs!$B$12*(1+$B1185)^4*$C1185+Inputs!$B$29*(1+$D1185)^4*Inputs!$B$19+Inputs!$B$30*(1+$E1185)^4*Inputs!$B$20+Inputs!$B$31*(1+$F1185)^4*Inputs!$B$21+Inputs!$B$22*(1+Inputs!$B$23)^4</f>
        <v>30890.754786422534</v>
      </c>
      <c r="V1185" s="35">
        <f>Inputs!$B$13/(Q1185*(1-$G1185))</f>
        <v>1.3029507750087292</v>
      </c>
      <c r="W1185" s="36">
        <f>Inputs!$B$13</f>
        <v>12660</v>
      </c>
      <c r="X1185" s="36">
        <f t="shared" si="183"/>
        <v>14353.923828707073</v>
      </c>
      <c r="Y1185" s="36">
        <f t="shared" si="184"/>
        <v>16887.031338146149</v>
      </c>
      <c r="Z1185" s="36">
        <f t="shared" si="185"/>
        <v>20620.891111206642</v>
      </c>
      <c r="AA1185" s="36">
        <f t="shared" si="186"/>
        <v>26061.52953102937</v>
      </c>
      <c r="AB1185" s="36">
        <f t="shared" si="187"/>
        <v>68597.766928266356</v>
      </c>
      <c r="AC1185" s="36">
        <f t="shared" si="188"/>
        <v>468639.10688253236</v>
      </c>
      <c r="AD1185" s="36">
        <f t="shared" si="189"/>
        <v>306787.02997579222</v>
      </c>
    </row>
    <row r="1186" spans="1:30" ht="14.25" customHeight="1" x14ac:dyDescent="0.25">
      <c r="A1186" s="16">
        <v>1170</v>
      </c>
      <c r="B1186" s="34">
        <v>0.42141300928605802</v>
      </c>
      <c r="C1186" s="34">
        <v>8.1192103501637802E-2</v>
      </c>
      <c r="D1186" s="34">
        <v>1.76302344692904E-2</v>
      </c>
      <c r="E1186" s="34">
        <v>4.4820482543921202E-2</v>
      </c>
      <c r="F1186" s="34">
        <v>1.2581717547293101E-2</v>
      </c>
      <c r="G1186" s="34">
        <v>0.18329466560721799</v>
      </c>
      <c r="H1186" s="35">
        <v>0.98674551802726596</v>
      </c>
      <c r="I1186" s="34">
        <v>9.63054505779012E-2</v>
      </c>
      <c r="J1186" s="34">
        <v>2.2665734402578901E-2</v>
      </c>
      <c r="K1186" s="36">
        <f>Inputs!$B$12*(1+$B1186)^4</f>
        <v>244924.59250601765</v>
      </c>
      <c r="L1186" s="36">
        <f t="shared" si="180"/>
        <v>23024.682179886397</v>
      </c>
      <c r="M1186" s="36">
        <f t="shared" si="181"/>
        <v>265360.18216438807</v>
      </c>
      <c r="N1186" s="37">
        <f>M1186/Inputs!$B$6</f>
        <v>404.51247281156719</v>
      </c>
      <c r="O1186" s="38">
        <f>IF(N1186&gt;Inputs!$B$4,1,0)</f>
        <v>1</v>
      </c>
      <c r="P1186" s="34">
        <f t="shared" si="182"/>
        <v>7.3639716175322306E-2</v>
      </c>
      <c r="Q1186" s="36">
        <f>Inputs!$B$12*(1+$B1186)^0*$C1186+Inputs!$B$29*(1+$D1186)^0*Inputs!$B$19+Inputs!$B$30*(1+$E1186)^0*Inputs!$B$20+Inputs!$B$31*(1+$F1186)^0*Inputs!$B$21+Inputs!$B$22*(1+Inputs!$B$23)^0</f>
        <v>12893.570237525189</v>
      </c>
      <c r="R1186" s="36">
        <f>Inputs!$B$12*(1+$B1186)^1*$C1186+Inputs!$B$29*(1+$D1186)^1*Inputs!$B$19+Inputs!$B$30*(1+$E1186)^1*Inputs!$B$20+Inputs!$B$31*(1+$F1186)^1*Inputs!$B$21+Inputs!$B$22*(1+Inputs!$B$23)^1</f>
        <v>15104.947217432673</v>
      </c>
      <c r="S1186" s="36">
        <f>Inputs!$B$12*(1+$B1186)^2*$C1186+Inputs!$B$29*(1+$D1186)^2*Inputs!$B$19+Inputs!$B$30*(1+$E1186)^2*Inputs!$B$20+Inputs!$B$31*(1+$F1186)^2*Inputs!$B$21+Inputs!$B$22*(1+Inputs!$B$23)^2</f>
        <v>18186.165946189434</v>
      </c>
      <c r="T1186" s="36">
        <f>Inputs!$B$12*(1+$B1186)^3*$C1186+Inputs!$B$29*(1+$D1186)^3*Inputs!$B$19+Inputs!$B$30*(1+$E1186)^3*Inputs!$B$20+Inputs!$B$31*(1+$F1186)^3*Inputs!$B$21+Inputs!$B$22*(1+Inputs!$B$23)^3</f>
        <v>22501.994071973291</v>
      </c>
      <c r="U1186" s="36">
        <f>Inputs!$B$12*(1+$B1186)^4*$C1186+Inputs!$B$29*(1+$D1186)^4*Inputs!$B$19+Inputs!$B$30*(1+$E1186)^4*Inputs!$B$20+Inputs!$B$31*(1+$F1186)^4*Inputs!$B$21+Inputs!$B$22*(1+Inputs!$B$23)^4</f>
        <v>28570.845288617522</v>
      </c>
      <c r="V1186" s="35">
        <f>Inputs!$B$13/(Q1186*(1-$G1186))</f>
        <v>1.2022509336999265</v>
      </c>
      <c r="W1186" s="36">
        <f>Inputs!$B$13</f>
        <v>12660</v>
      </c>
      <c r="X1186" s="36">
        <f t="shared" si="183"/>
        <v>14166.682956670687</v>
      </c>
      <c r="Y1186" s="36">
        <f t="shared" si="184"/>
        <v>16256.296200589071</v>
      </c>
      <c r="Z1186" s="36">
        <f t="shared" si="185"/>
        <v>19124.026987579782</v>
      </c>
      <c r="AA1186" s="36">
        <f t="shared" si="186"/>
        <v>23024.682179886397</v>
      </c>
      <c r="AB1186" s="36">
        <f t="shared" si="187"/>
        <v>63450.392574719852</v>
      </c>
      <c r="AC1186" s="36">
        <f t="shared" si="188"/>
        <v>319753.45280825882</v>
      </c>
      <c r="AD1186" s="36">
        <f t="shared" si="189"/>
        <v>201909.78958966822</v>
      </c>
    </row>
    <row r="1187" spans="1:30" ht="14.25" customHeight="1" x14ac:dyDescent="0.25">
      <c r="A1187" s="16">
        <v>1171</v>
      </c>
      <c r="B1187" s="34">
        <v>0.46157094735683302</v>
      </c>
      <c r="C1187" s="34">
        <v>6.26305701872263E-2</v>
      </c>
      <c r="D1187" s="34">
        <v>3.3652250850371601E-2</v>
      </c>
      <c r="E1187" s="34">
        <v>4.2229288492054297E-2</v>
      </c>
      <c r="F1187" s="34">
        <v>-1.39836400958842E-2</v>
      </c>
      <c r="G1187" s="34">
        <v>0.205771773124516</v>
      </c>
      <c r="H1187" s="35">
        <v>1.12318101645475</v>
      </c>
      <c r="I1187" s="34">
        <v>9.6265650898329003E-2</v>
      </c>
      <c r="J1187" s="34">
        <v>3.1189444770120402E-2</v>
      </c>
      <c r="K1187" s="36">
        <f>Inputs!$B$12*(1+$B1187)^4</f>
        <v>273798.36918493017</v>
      </c>
      <c r="L1187" s="36">
        <f t="shared" si="180"/>
        <v>22794.834953933321</v>
      </c>
      <c r="M1187" s="36">
        <f t="shared" si="181"/>
        <v>290831.24575103144</v>
      </c>
      <c r="N1187" s="37">
        <f>M1187/Inputs!$B$6</f>
        <v>443.34031364486498</v>
      </c>
      <c r="O1187" s="38">
        <f>IF(N1187&gt;Inputs!$B$4,1,0)</f>
        <v>1</v>
      </c>
      <c r="P1187" s="34">
        <f t="shared" si="182"/>
        <v>6.5076206128208608E-2</v>
      </c>
      <c r="Q1187" s="36">
        <f>Inputs!$B$12*(1+$B1187)^0*$C1187+Inputs!$B$29*(1+$D1187)^0*Inputs!$B$19+Inputs!$B$30*(1+$E1187)^0*Inputs!$B$20+Inputs!$B$31*(1+$F1187)^0*Inputs!$B$21+Inputs!$B$22*(1+Inputs!$B$23)^0</f>
        <v>11779.878238660498</v>
      </c>
      <c r="R1187" s="36">
        <f>Inputs!$B$12*(1+$B1187)^1*$C1187+Inputs!$B$29*(1+$D1187)^1*Inputs!$B$19+Inputs!$B$30*(1+$E1187)^1*Inputs!$B$20+Inputs!$B$31*(1+$F1187)^1*Inputs!$B$21+Inputs!$B$22*(1+Inputs!$B$23)^1</f>
        <v>13599.299365834977</v>
      </c>
      <c r="S1187" s="36">
        <f>Inputs!$B$12*(1+$B1187)^2*$C1187+Inputs!$B$29*(1+$D1187)^2*Inputs!$B$19+Inputs!$B$30*(1+$E1187)^2*Inputs!$B$20+Inputs!$B$31*(1+$F1187)^2*Inputs!$B$21+Inputs!$B$22*(1+Inputs!$B$23)^2</f>
        <v>16226.343531552004</v>
      </c>
      <c r="T1187" s="36">
        <f>Inputs!$B$12*(1+$B1187)^3*$C1187+Inputs!$B$29*(1+$D1187)^3*Inputs!$B$19+Inputs!$B$30*(1+$E1187)^3*Inputs!$B$20+Inputs!$B$31*(1+$F1187)^3*Inputs!$B$21+Inputs!$B$22*(1+Inputs!$B$23)^3</f>
        <v>20030.783877027527</v>
      </c>
      <c r="U1187" s="36">
        <f>Inputs!$B$12*(1+$B1187)^4*$C1187+Inputs!$B$29*(1+$D1187)^4*Inputs!$B$19+Inputs!$B$30*(1+$E1187)^4*Inputs!$B$20+Inputs!$B$31*(1+$F1187)^4*Inputs!$B$21+Inputs!$B$22*(1+Inputs!$B$23)^4</f>
        <v>25552.969679035647</v>
      </c>
      <c r="V1187" s="35">
        <f>Inputs!$B$13/(Q1187*(1-$G1187))</f>
        <v>1.3531551239585804</v>
      </c>
      <c r="W1187" s="36">
        <f>Inputs!$B$13</f>
        <v>12660</v>
      </c>
      <c r="X1187" s="36">
        <f t="shared" si="183"/>
        <v>13994.372786892438</v>
      </c>
      <c r="Y1187" s="36">
        <f t="shared" si="184"/>
        <v>15956.792015401918</v>
      </c>
      <c r="Z1187" s="36">
        <f t="shared" si="185"/>
        <v>18783.367793927489</v>
      </c>
      <c r="AA1187" s="36">
        <f t="shared" si="186"/>
        <v>22794.834953933321</v>
      </c>
      <c r="AB1187" s="36">
        <f t="shared" si="187"/>
        <v>62705.841376341843</v>
      </c>
      <c r="AC1187" s="36">
        <f t="shared" si="188"/>
        <v>361204.11127630208</v>
      </c>
      <c r="AD1187" s="36">
        <f t="shared" si="189"/>
        <v>228125.40437468962</v>
      </c>
    </row>
    <row r="1188" spans="1:30" ht="14.25" customHeight="1" x14ac:dyDescent="0.25">
      <c r="A1188" s="16">
        <v>1172</v>
      </c>
      <c r="B1188" s="34">
        <v>0.142374437223001</v>
      </c>
      <c r="C1188" s="34">
        <v>9.3587907937590406E-2</v>
      </c>
      <c r="D1188" s="34">
        <v>2.73706930749592E-2</v>
      </c>
      <c r="E1188" s="34">
        <v>3.5075250623143997E-2</v>
      </c>
      <c r="F1188" s="34">
        <v>-1.0017640678308799E-2</v>
      </c>
      <c r="G1188" s="34">
        <v>0.200230909961639</v>
      </c>
      <c r="H1188" s="35">
        <v>0.97507436629739097</v>
      </c>
      <c r="I1188" s="34">
        <v>8.5666214771249305E-2</v>
      </c>
      <c r="J1188" s="34">
        <v>1.6642272603842399E-2</v>
      </c>
      <c r="K1188" s="36">
        <f>Inputs!$B$12*(1+$B1188)^4</f>
        <v>102184.53098737748</v>
      </c>
      <c r="L1188" s="36">
        <f t="shared" si="180"/>
        <v>13932.445466280433</v>
      </c>
      <c r="M1188" s="36">
        <f t="shared" si="181"/>
        <v>188011.4135443485</v>
      </c>
      <c r="N1188" s="37">
        <f>M1188/Inputs!$B$6</f>
        <v>286.60276454931176</v>
      </c>
      <c r="O1188" s="38">
        <f>IF(N1188&gt;Inputs!$B$4,1,0)</f>
        <v>0</v>
      </c>
      <c r="P1188" s="34">
        <f t="shared" si="182"/>
        <v>6.9023942167406899E-2</v>
      </c>
      <c r="Q1188" s="36">
        <f>Inputs!$B$12*(1+$B1188)^0*$C1188+Inputs!$B$29*(1+$D1188)^0*Inputs!$B$19+Inputs!$B$30*(1+$E1188)^0*Inputs!$B$20+Inputs!$B$31*(1+$F1188)^0*Inputs!$B$21+Inputs!$B$22*(1+Inputs!$B$23)^0</f>
        <v>13637.318503682345</v>
      </c>
      <c r="R1188" s="36">
        <f>Inputs!$B$12*(1+$B1188)^1*$C1188+Inputs!$B$29*(1+$D1188)^1*Inputs!$B$19+Inputs!$B$30*(1+$E1188)^1*Inputs!$B$20+Inputs!$B$31*(1+$F1188)^1*Inputs!$B$21+Inputs!$B$22*(1+Inputs!$B$23)^1</f>
        <v>14500.921781361918</v>
      </c>
      <c r="S1188" s="36">
        <f>Inputs!$B$12*(1+$B1188)^2*$C1188+Inputs!$B$29*(1+$D1188)^2*Inputs!$B$19+Inputs!$B$30*(1+$E1188)^2*Inputs!$B$20+Inputs!$B$31*(1+$F1188)^2*Inputs!$B$21+Inputs!$B$22*(1+Inputs!$B$23)^2</f>
        <v>15482.291944903805</v>
      </c>
      <c r="T1188" s="36">
        <f>Inputs!$B$12*(1+$B1188)^3*$C1188+Inputs!$B$29*(1+$D1188)^3*Inputs!$B$19+Inputs!$B$30*(1+$E1188)^3*Inputs!$B$20+Inputs!$B$31*(1+$F1188)^3*Inputs!$B$21+Inputs!$B$22*(1+Inputs!$B$23)^3</f>
        <v>16597.743996741177</v>
      </c>
      <c r="U1188" s="36">
        <f>Inputs!$B$12*(1+$B1188)^4*$C1188+Inputs!$B$29*(1+$D1188)^4*Inputs!$B$19+Inputs!$B$30*(1+$E1188)^4*Inputs!$B$20+Inputs!$B$31*(1+$F1188)^4*Inputs!$B$21+Inputs!$B$22*(1+Inputs!$B$23)^4</f>
        <v>17865.904046157721</v>
      </c>
      <c r="V1188" s="35">
        <f>Inputs!$B$13/(Q1188*(1-$G1188))</f>
        <v>1.1607537803117791</v>
      </c>
      <c r="W1188" s="36">
        <f>Inputs!$B$13</f>
        <v>12660</v>
      </c>
      <c r="X1188" s="36">
        <f t="shared" si="183"/>
        <v>12923.364044924117</v>
      </c>
      <c r="Y1188" s="36">
        <f t="shared" si="184"/>
        <v>13223.188154678714</v>
      </c>
      <c r="Z1188" s="36">
        <f t="shared" si="185"/>
        <v>13559.684680684411</v>
      </c>
      <c r="AA1188" s="36">
        <f t="shared" si="186"/>
        <v>13932.445466280433</v>
      </c>
      <c r="AB1188" s="36">
        <f t="shared" si="187"/>
        <v>51956.528134142442</v>
      </c>
      <c r="AC1188" s="36">
        <f t="shared" si="188"/>
        <v>205208.69392558149</v>
      </c>
      <c r="AD1188" s="36">
        <f t="shared" si="189"/>
        <v>136054.88541020607</v>
      </c>
    </row>
    <row r="1189" spans="1:30" ht="14.25" customHeight="1" x14ac:dyDescent="0.25">
      <c r="A1189" s="16">
        <v>1173</v>
      </c>
      <c r="B1189" s="34">
        <v>0.39685607889621999</v>
      </c>
      <c r="C1189" s="34">
        <v>5.7262792276218402E-2</v>
      </c>
      <c r="D1189" s="34">
        <v>3.5845230303877103E-2</v>
      </c>
      <c r="E1189" s="34">
        <v>3.52694377815575E-2</v>
      </c>
      <c r="F1189" s="34">
        <v>1.2764839791716999E-2</v>
      </c>
      <c r="G1189" s="34">
        <v>0.183939174755301</v>
      </c>
      <c r="H1189" s="35">
        <v>1.0477626055398901</v>
      </c>
      <c r="I1189" s="34">
        <v>0.100092636719581</v>
      </c>
      <c r="J1189" s="34">
        <v>2.1613484498942799E-2</v>
      </c>
      <c r="K1189" s="36">
        <f>Inputs!$B$12*(1+$B1189)^4</f>
        <v>228432.50320214382</v>
      </c>
      <c r="L1189" s="36">
        <f t="shared" si="180"/>
        <v>18743.53981156768</v>
      </c>
      <c r="M1189" s="36">
        <f t="shared" si="181"/>
        <v>208195.0912818535</v>
      </c>
      <c r="N1189" s="37">
        <f>M1189/Inputs!$B$6</f>
        <v>317.3705659784352</v>
      </c>
      <c r="O1189" s="38">
        <f>IF(N1189&gt;Inputs!$B$4,1,0)</f>
        <v>0</v>
      </c>
      <c r="P1189" s="34">
        <f t="shared" si="182"/>
        <v>7.8479152220638199E-2</v>
      </c>
      <c r="Q1189" s="36">
        <f>Inputs!$B$12*(1+$B1189)^0*$C1189+Inputs!$B$29*(1+$D1189)^0*Inputs!$B$19+Inputs!$B$30*(1+$E1189)^0*Inputs!$B$20+Inputs!$B$31*(1+$F1189)^0*Inputs!$B$21+Inputs!$B$22*(1+Inputs!$B$23)^0</f>
        <v>11457.811564000025</v>
      </c>
      <c r="R1189" s="36">
        <f>Inputs!$B$12*(1+$B1189)^1*$C1189+Inputs!$B$29*(1+$D1189)^1*Inputs!$B$19+Inputs!$B$30*(1+$E1189)^1*Inputs!$B$20+Inputs!$B$31*(1+$F1189)^1*Inputs!$B$21+Inputs!$B$22*(1+Inputs!$B$23)^1</f>
        <v>13016.707445728245</v>
      </c>
      <c r="S1189" s="36">
        <f>Inputs!$B$12*(1+$B1189)^2*$C1189+Inputs!$B$29*(1+$D1189)^2*Inputs!$B$19+Inputs!$B$30*(1+$E1189)^2*Inputs!$B$20+Inputs!$B$31*(1+$F1189)^2*Inputs!$B$21+Inputs!$B$22*(1+Inputs!$B$23)^2</f>
        <v>15122.74524680234</v>
      </c>
      <c r="T1189" s="36">
        <f>Inputs!$B$12*(1+$B1189)^3*$C1189+Inputs!$B$29*(1+$D1189)^3*Inputs!$B$19+Inputs!$B$30*(1+$E1189)^3*Inputs!$B$20+Inputs!$B$31*(1+$F1189)^3*Inputs!$B$21+Inputs!$B$22*(1+Inputs!$B$23)^3</f>
        <v>17990.879233142135</v>
      </c>
      <c r="U1189" s="36">
        <f>Inputs!$B$12*(1+$B1189)^4*$C1189+Inputs!$B$29*(1+$D1189)^4*Inputs!$B$19+Inputs!$B$30*(1+$E1189)^4*Inputs!$B$20+Inputs!$B$31*(1+$F1189)^4*Inputs!$B$21+Inputs!$B$22*(1+Inputs!$B$23)^4</f>
        <v>21921.294081720414</v>
      </c>
      <c r="V1189" s="35">
        <f>Inputs!$B$13/(Q1189*(1-$G1189))</f>
        <v>1.3539714285073836</v>
      </c>
      <c r="W1189" s="36">
        <f>Inputs!$B$13</f>
        <v>12660</v>
      </c>
      <c r="X1189" s="36">
        <f t="shared" si="183"/>
        <v>13569.289913099132</v>
      </c>
      <c r="Y1189" s="36">
        <f t="shared" si="184"/>
        <v>14819.995885705688</v>
      </c>
      <c r="Z1189" s="36">
        <f t="shared" si="185"/>
        <v>16506.798520963319</v>
      </c>
      <c r="AA1189" s="36">
        <f t="shared" si="186"/>
        <v>18743.53981156768</v>
      </c>
      <c r="AB1189" s="36">
        <f t="shared" si="187"/>
        <v>56756.124585671212</v>
      </c>
      <c r="AC1189" s="36">
        <f t="shared" si="188"/>
        <v>243996.68544972717</v>
      </c>
      <c r="AD1189" s="36">
        <f t="shared" si="189"/>
        <v>151438.96669618229</v>
      </c>
    </row>
    <row r="1190" spans="1:30" ht="14.25" customHeight="1" x14ac:dyDescent="0.25">
      <c r="A1190" s="16">
        <v>1174</v>
      </c>
      <c r="B1190" s="34">
        <v>0.29672389377216302</v>
      </c>
      <c r="C1190" s="34">
        <v>6.9209287207654402E-2</v>
      </c>
      <c r="D1190" s="34">
        <v>2.5891502560096102E-2</v>
      </c>
      <c r="E1190" s="34">
        <v>3.8562348118357903E-2</v>
      </c>
      <c r="F1190" s="34">
        <v>3.31053578098345E-2</v>
      </c>
      <c r="G1190" s="34">
        <v>0.18900580789829499</v>
      </c>
      <c r="H1190" s="35">
        <v>0.96882082020086502</v>
      </c>
      <c r="I1190" s="34">
        <v>8.9736451965399103E-2</v>
      </c>
      <c r="J1190" s="34">
        <v>2.2461880245454799E-2</v>
      </c>
      <c r="K1190" s="36">
        <f>Inputs!$B$12*(1+$B1190)^4</f>
        <v>169645.09362387934</v>
      </c>
      <c r="L1190" s="36">
        <f t="shared" si="180"/>
        <v>16395.896922639437</v>
      </c>
      <c r="M1190" s="36">
        <f t="shared" si="181"/>
        <v>217411.90540238417</v>
      </c>
      <c r="N1190" s="37">
        <f>M1190/Inputs!$B$6</f>
        <v>331.42058750363441</v>
      </c>
      <c r="O1190" s="38">
        <f>IF(N1190&gt;Inputs!$B$4,1,0)</f>
        <v>0</v>
      </c>
      <c r="P1190" s="34">
        <f t="shared" si="182"/>
        <v>6.7274571719944304E-2</v>
      </c>
      <c r="Q1190" s="36">
        <f>Inputs!$B$12*(1+$B1190)^0*$C1190+Inputs!$B$29*(1+$D1190)^0*Inputs!$B$19+Inputs!$B$30*(1+$E1190)^0*Inputs!$B$20+Inputs!$B$31*(1+$F1190)^0*Inputs!$B$21+Inputs!$B$22*(1+Inputs!$B$23)^0</f>
        <v>12174.601259886185</v>
      </c>
      <c r="R1190" s="36">
        <f>Inputs!$B$12*(1+$B1190)^1*$C1190+Inputs!$B$29*(1+$D1190)^1*Inputs!$B$19+Inputs!$B$30*(1+$E1190)^1*Inputs!$B$20+Inputs!$B$31*(1+$F1190)^1*Inputs!$B$21+Inputs!$B$22*(1+Inputs!$B$23)^1</f>
        <v>13669.380753825699</v>
      </c>
      <c r="S1190" s="36">
        <f>Inputs!$B$12*(1+$B1190)^2*$C1190+Inputs!$B$29*(1+$D1190)^2*Inputs!$B$19+Inputs!$B$30*(1+$E1190)^2*Inputs!$B$20+Inputs!$B$31*(1+$F1190)^2*Inputs!$B$21+Inputs!$B$22*(1+Inputs!$B$23)^2</f>
        <v>15538.592832084156</v>
      </c>
      <c r="T1190" s="36">
        <f>Inputs!$B$12*(1+$B1190)^3*$C1190+Inputs!$B$29*(1+$D1190)^3*Inputs!$B$19+Inputs!$B$30*(1+$E1190)^3*Inputs!$B$20+Inputs!$B$31*(1+$F1190)^3*Inputs!$B$21+Inputs!$B$22*(1+Inputs!$B$23)^3</f>
        <v>17891.026215202248</v>
      </c>
      <c r="U1190" s="36">
        <f>Inputs!$B$12*(1+$B1190)^4*$C1190+Inputs!$B$29*(1+$D1190)^4*Inputs!$B$19+Inputs!$B$30*(1+$E1190)^4*Inputs!$B$20+Inputs!$B$31*(1+$F1190)^4*Inputs!$B$21+Inputs!$B$22*(1+Inputs!$B$23)^4</f>
        <v>20867.670565389657</v>
      </c>
      <c r="V1190" s="35">
        <f>Inputs!$B$13/(Q1190*(1-$G1190))</f>
        <v>1.2822160695756231</v>
      </c>
      <c r="W1190" s="36">
        <f>Inputs!$B$13</f>
        <v>12660</v>
      </c>
      <c r="X1190" s="36">
        <f t="shared" si="183"/>
        <v>13345.817676540733</v>
      </c>
      <c r="Y1190" s="36">
        <f t="shared" si="184"/>
        <v>14183.455399160948</v>
      </c>
      <c r="Z1190" s="36">
        <f t="shared" si="185"/>
        <v>15193.927000296171</v>
      </c>
      <c r="AA1190" s="36">
        <f t="shared" si="186"/>
        <v>16395.896922639437</v>
      </c>
      <c r="AB1190" s="36">
        <f t="shared" si="187"/>
        <v>55259.285062178809</v>
      </c>
      <c r="AC1190" s="36">
        <f t="shared" si="188"/>
        <v>249190.43209401297</v>
      </c>
      <c r="AD1190" s="36">
        <f t="shared" si="189"/>
        <v>162152.62034020538</v>
      </c>
    </row>
    <row r="1191" spans="1:30" ht="14.25" customHeight="1" x14ac:dyDescent="0.25">
      <c r="A1191" s="16">
        <v>1175</v>
      </c>
      <c r="B1191" s="34">
        <v>0.46347666535637999</v>
      </c>
      <c r="C1191" s="34">
        <v>7.5884366282276794E-2</v>
      </c>
      <c r="D1191" s="34">
        <v>3.0387862431460199E-2</v>
      </c>
      <c r="E1191" s="34">
        <v>5.4267323626935697E-2</v>
      </c>
      <c r="F1191" s="34">
        <v>9.2702773998141995E-3</v>
      </c>
      <c r="G1191" s="34">
        <v>0.19455004953831101</v>
      </c>
      <c r="H1191" s="35">
        <v>1.1045906735440101</v>
      </c>
      <c r="I1191" s="34">
        <v>0.104952302438776</v>
      </c>
      <c r="J1191" s="34">
        <v>2.7100455934912199E-2</v>
      </c>
      <c r="K1191" s="36">
        <f>Inputs!$B$12*(1+$B1191)^4</f>
        <v>275229.1690621326</v>
      </c>
      <c r="L1191" s="36">
        <f t="shared" si="180"/>
        <v>26512.098340548251</v>
      </c>
      <c r="M1191" s="36">
        <f t="shared" si="181"/>
        <v>278777.64083998161</v>
      </c>
      <c r="N1191" s="37">
        <f>M1191/Inputs!$B$6</f>
        <v>424.96591591460611</v>
      </c>
      <c r="O1191" s="38">
        <f>IF(N1191&gt;Inputs!$B$4,1,0)</f>
        <v>1</v>
      </c>
      <c r="P1191" s="34">
        <f t="shared" si="182"/>
        <v>7.78518465038638E-2</v>
      </c>
      <c r="Q1191" s="36">
        <f>Inputs!$B$12*(1+$B1191)^0*$C1191+Inputs!$B$29*(1+$D1191)^0*Inputs!$B$19+Inputs!$B$30*(1+$E1191)^0*Inputs!$B$20+Inputs!$B$31*(1+$F1191)^0*Inputs!$B$21+Inputs!$B$22*(1+Inputs!$B$23)^0</f>
        <v>12575.10600436353</v>
      </c>
      <c r="R1191" s="36">
        <f>Inputs!$B$12*(1+$B1191)^1*$C1191+Inputs!$B$29*(1+$D1191)^1*Inputs!$B$19+Inputs!$B$30*(1+$E1191)^1*Inputs!$B$20+Inputs!$B$31*(1+$F1191)^1*Inputs!$B$21+Inputs!$B$22*(1+Inputs!$B$23)^1</f>
        <v>14894.651707011933</v>
      </c>
      <c r="S1191" s="36">
        <f>Inputs!$B$12*(1+$B1191)^2*$C1191+Inputs!$B$29*(1+$D1191)^2*Inputs!$B$19+Inputs!$B$30*(1+$E1191)^2*Inputs!$B$20+Inputs!$B$31*(1+$F1191)^2*Inputs!$B$21+Inputs!$B$22*(1+Inputs!$B$23)^2</f>
        <v>18201.000220640337</v>
      </c>
      <c r="T1191" s="36">
        <f>Inputs!$B$12*(1+$B1191)^3*$C1191+Inputs!$B$29*(1+$D1191)^3*Inputs!$B$19+Inputs!$B$30*(1+$E1191)^3*Inputs!$B$20+Inputs!$B$31*(1+$F1191)^3*Inputs!$B$21+Inputs!$B$22*(1+Inputs!$B$23)^3</f>
        <v>22947.888318960402</v>
      </c>
      <c r="U1191" s="36">
        <f>Inputs!$B$12*(1+$B1191)^4*$C1191+Inputs!$B$29*(1+$D1191)^4*Inputs!$B$19+Inputs!$B$30*(1+$E1191)^4*Inputs!$B$20+Inputs!$B$31*(1+$F1191)^4*Inputs!$B$21+Inputs!$B$22*(1+Inputs!$B$23)^4</f>
        <v>29799.170210622517</v>
      </c>
      <c r="V1191" s="35">
        <f>Inputs!$B$13/(Q1191*(1-$G1191))</f>
        <v>1.2499236682346426</v>
      </c>
      <c r="W1191" s="36">
        <f>Inputs!$B$13</f>
        <v>12660</v>
      </c>
      <c r="X1191" s="36">
        <f t="shared" si="183"/>
        <v>14559.318632067121</v>
      </c>
      <c r="Y1191" s="36">
        <f t="shared" si="184"/>
        <v>17258.583916463198</v>
      </c>
      <c r="Z1191" s="36">
        <f t="shared" si="185"/>
        <v>21088.125282338453</v>
      </c>
      <c r="AA1191" s="36">
        <f t="shared" si="186"/>
        <v>26512.098340548251</v>
      </c>
      <c r="AB1191" s="36">
        <f t="shared" si="187"/>
        <v>66418.749045522811</v>
      </c>
      <c r="AC1191" s="36">
        <f t="shared" si="188"/>
        <v>349774.46928014583</v>
      </c>
      <c r="AD1191" s="36">
        <f t="shared" si="189"/>
        <v>212358.89179445882</v>
      </c>
    </row>
    <row r="1192" spans="1:30" ht="14.25" customHeight="1" x14ac:dyDescent="0.25">
      <c r="A1192" s="16">
        <v>1176</v>
      </c>
      <c r="B1192" s="34">
        <v>0.37984789747276998</v>
      </c>
      <c r="C1192" s="34">
        <v>8.1308692968666094E-2</v>
      </c>
      <c r="D1192" s="34">
        <v>1.8393598569478802E-2</v>
      </c>
      <c r="E1192" s="34">
        <v>4.1722749383718297E-2</v>
      </c>
      <c r="F1192" s="34">
        <v>1.14942248870522E-2</v>
      </c>
      <c r="G1192" s="34">
        <v>0.19469116726931299</v>
      </c>
      <c r="H1192" s="35">
        <v>1.0126578044783301</v>
      </c>
      <c r="I1192" s="34">
        <v>9.8370799462235495E-2</v>
      </c>
      <c r="J1192" s="34">
        <v>2.8643125747519101E-2</v>
      </c>
      <c r="K1192" s="36">
        <f>Inputs!$B$12*(1+$B1192)^4</f>
        <v>217508.44072563676</v>
      </c>
      <c r="L1192" s="36">
        <f t="shared" si="180"/>
        <v>21468.25025589994</v>
      </c>
      <c r="M1192" s="36">
        <f t="shared" si="181"/>
        <v>259157.0099041806</v>
      </c>
      <c r="N1192" s="37">
        <f>M1192/Inputs!$B$6</f>
        <v>395.05641753686064</v>
      </c>
      <c r="O1192" s="38">
        <f>IF(N1192&gt;Inputs!$B$4,1,0)</f>
        <v>0</v>
      </c>
      <c r="P1192" s="34">
        <f t="shared" si="182"/>
        <v>6.9727673714716387E-2</v>
      </c>
      <c r="Q1192" s="36">
        <f>Inputs!$B$12*(1+$B1192)^0*$C1192+Inputs!$B$29*(1+$D1192)^0*Inputs!$B$19+Inputs!$B$30*(1+$E1192)^0*Inputs!$B$20+Inputs!$B$31*(1+$F1192)^0*Inputs!$B$21+Inputs!$B$22*(1+Inputs!$B$23)^0</f>
        <v>12900.565605546886</v>
      </c>
      <c r="R1192" s="36">
        <f>Inputs!$B$12*(1+$B1192)^1*$C1192+Inputs!$B$29*(1+$D1192)^1*Inputs!$B$19+Inputs!$B$30*(1+$E1192)^1*Inputs!$B$20+Inputs!$B$31*(1+$F1192)^1*Inputs!$B$21+Inputs!$B$22*(1+Inputs!$B$23)^1</f>
        <v>14901.948384791918</v>
      </c>
      <c r="S1192" s="36">
        <f>Inputs!$B$12*(1+$B1192)^2*$C1192+Inputs!$B$29*(1+$D1192)^2*Inputs!$B$19+Inputs!$B$30*(1+$E1192)^2*Inputs!$B$20+Inputs!$B$31*(1+$F1192)^2*Inputs!$B$21+Inputs!$B$22*(1+Inputs!$B$23)^2</f>
        <v>17611.238067078953</v>
      </c>
      <c r="T1192" s="36">
        <f>Inputs!$B$12*(1+$B1192)^3*$C1192+Inputs!$B$29*(1+$D1192)^3*Inputs!$B$19+Inputs!$B$30*(1+$E1192)^3*Inputs!$B$20+Inputs!$B$31*(1+$F1192)^3*Inputs!$B$21+Inputs!$B$22*(1+Inputs!$B$23)^3</f>
        <v>21295.955174090333</v>
      </c>
      <c r="U1192" s="36">
        <f>Inputs!$B$12*(1+$B1192)^4*$C1192+Inputs!$B$29*(1+$D1192)^4*Inputs!$B$19+Inputs!$B$30*(1+$E1192)^4*Inputs!$B$20+Inputs!$B$31*(1+$F1192)^4*Inputs!$B$21+Inputs!$B$22*(1+Inputs!$B$23)^4</f>
        <v>26325.187467548567</v>
      </c>
      <c r="V1192" s="35">
        <f>Inputs!$B$13/(Q1192*(1-$G1192))</f>
        <v>1.2186036973332717</v>
      </c>
      <c r="W1192" s="36">
        <f>Inputs!$B$13</f>
        <v>12660</v>
      </c>
      <c r="X1192" s="36">
        <f t="shared" si="183"/>
        <v>14006.189427302936</v>
      </c>
      <c r="Y1192" s="36">
        <f t="shared" si="184"/>
        <v>15822.417026997129</v>
      </c>
      <c r="Z1192" s="36">
        <f t="shared" si="185"/>
        <v>18249.883671096963</v>
      </c>
      <c r="AA1192" s="36">
        <f t="shared" si="186"/>
        <v>21468.25025589994</v>
      </c>
      <c r="AB1192" s="36">
        <f t="shared" si="187"/>
        <v>61044.769931943476</v>
      </c>
      <c r="AC1192" s="36">
        <f t="shared" si="188"/>
        <v>316705.93425947212</v>
      </c>
      <c r="AD1192" s="36">
        <f t="shared" si="189"/>
        <v>198112.23997223712</v>
      </c>
    </row>
    <row r="1193" spans="1:30" ht="14.25" customHeight="1" x14ac:dyDescent="0.25">
      <c r="A1193" s="16">
        <v>1177</v>
      </c>
      <c r="B1193" s="34">
        <v>0.30933135346267898</v>
      </c>
      <c r="C1193" s="34">
        <v>8.0895515398283394E-2</v>
      </c>
      <c r="D1193" s="34">
        <v>1.6714127549139E-2</v>
      </c>
      <c r="E1193" s="34">
        <v>2.7973612297980802E-2</v>
      </c>
      <c r="F1193" s="34">
        <v>3.48129654912376E-2</v>
      </c>
      <c r="G1193" s="34">
        <v>0.17732195324570699</v>
      </c>
      <c r="H1193" s="35">
        <v>1.06484329040702</v>
      </c>
      <c r="I1193" s="34">
        <v>9.3482572306898104E-2</v>
      </c>
      <c r="J1193" s="34">
        <v>2.6398723454426402E-2</v>
      </c>
      <c r="K1193" s="36">
        <f>Inputs!$B$12*(1+$B1193)^4</f>
        <v>176339.46593226475</v>
      </c>
      <c r="L1193" s="36">
        <f t="shared" si="180"/>
        <v>20305.7786676545</v>
      </c>
      <c r="M1193" s="36">
        <f t="shared" si="181"/>
        <v>259255.07656984657</v>
      </c>
      <c r="N1193" s="37">
        <f>M1193/Inputs!$B$6</f>
        <v>395.20590940525392</v>
      </c>
      <c r="O1193" s="38">
        <f>IF(N1193&gt;Inputs!$B$4,1,0)</f>
        <v>0</v>
      </c>
      <c r="P1193" s="34">
        <f t="shared" si="182"/>
        <v>6.7083848852471706E-2</v>
      </c>
      <c r="Q1193" s="36">
        <f>Inputs!$B$12*(1+$B1193)^0*$C1193+Inputs!$B$29*(1+$D1193)^0*Inputs!$B$19+Inputs!$B$30*(1+$E1193)^0*Inputs!$B$20+Inputs!$B$31*(1+$F1193)^0*Inputs!$B$21+Inputs!$B$22*(1+Inputs!$B$23)^0</f>
        <v>12875.774951323925</v>
      </c>
      <c r="R1193" s="36">
        <f>Inputs!$B$12*(1+$B1193)^1*$C1193+Inputs!$B$29*(1+$D1193)^1*Inputs!$B$19+Inputs!$B$30*(1+$E1193)^1*Inputs!$B$20+Inputs!$B$31*(1+$F1193)^1*Inputs!$B$21+Inputs!$B$22*(1+Inputs!$B$23)^1</f>
        <v>14590.653494211572</v>
      </c>
      <c r="S1193" s="36">
        <f>Inputs!$B$12*(1+$B1193)^2*$C1193+Inputs!$B$29*(1+$D1193)^2*Inputs!$B$19+Inputs!$B$30*(1+$E1193)^2*Inputs!$B$20+Inputs!$B$31*(1+$F1193)^2*Inputs!$B$21+Inputs!$B$22*(1+Inputs!$B$23)^2</f>
        <v>16776.250921782619</v>
      </c>
      <c r="T1193" s="36">
        <f>Inputs!$B$12*(1+$B1193)^3*$C1193+Inputs!$B$29*(1+$D1193)^3*Inputs!$B$19+Inputs!$B$30*(1+$E1193)^3*Inputs!$B$20+Inputs!$B$31*(1+$F1193)^3*Inputs!$B$21+Inputs!$B$22*(1+Inputs!$B$23)^3</f>
        <v>19576.42975097771</v>
      </c>
      <c r="U1193" s="36">
        <f>Inputs!$B$12*(1+$B1193)^4*$C1193+Inputs!$B$29*(1+$D1193)^4*Inputs!$B$19+Inputs!$B$30*(1+$E1193)^4*Inputs!$B$20+Inputs!$B$31*(1+$F1193)^4*Inputs!$B$21+Inputs!$B$22*(1+Inputs!$B$23)^4</f>
        <v>23179.498794306754</v>
      </c>
      <c r="V1193" s="35">
        <f>Inputs!$B$13/(Q1193*(1-$G1193))</f>
        <v>1.1951720275534128</v>
      </c>
      <c r="W1193" s="36">
        <f>Inputs!$B$13</f>
        <v>12660</v>
      </c>
      <c r="X1193" s="36">
        <f t="shared" si="183"/>
        <v>13955.042919674101</v>
      </c>
      <c r="Y1193" s="36">
        <f t="shared" si="184"/>
        <v>15595.747979475087</v>
      </c>
      <c r="Z1193" s="36">
        <f t="shared" si="185"/>
        <v>17674.145904041237</v>
      </c>
      <c r="AA1193" s="36">
        <f t="shared" si="186"/>
        <v>20305.7786676545</v>
      </c>
      <c r="AB1193" s="36">
        <f t="shared" si="187"/>
        <v>60527.356130843255</v>
      </c>
      <c r="AC1193" s="36">
        <f t="shared" si="188"/>
        <v>310683.20705723471</v>
      </c>
      <c r="AD1193" s="36">
        <f t="shared" si="189"/>
        <v>198727.72043900331</v>
      </c>
    </row>
    <row r="1194" spans="1:30" ht="14.25" customHeight="1" x14ac:dyDescent="0.25">
      <c r="A1194" s="16">
        <v>1178</v>
      </c>
      <c r="B1194" s="34">
        <v>0.20304126057673699</v>
      </c>
      <c r="C1194" s="34">
        <v>5.64499001001941E-2</v>
      </c>
      <c r="D1194" s="34">
        <v>1.1668786340373299E-2</v>
      </c>
      <c r="E1194" s="34">
        <v>5.4069648991188698E-2</v>
      </c>
      <c r="F1194" s="34">
        <v>2.17975306113041E-2</v>
      </c>
      <c r="G1194" s="34">
        <v>0.17650396206455499</v>
      </c>
      <c r="H1194" s="35">
        <v>0.98750123652969402</v>
      </c>
      <c r="I1194" s="34">
        <v>0.104706643786106</v>
      </c>
      <c r="J1194" s="34">
        <v>1.8522016012759601E-2</v>
      </c>
      <c r="K1194" s="36">
        <f>Inputs!$B$12*(1+$B1194)^4</f>
        <v>125682.07451223271</v>
      </c>
      <c r="L1194" s="36">
        <f t="shared" si="180"/>
        <v>12994.914242951838</v>
      </c>
      <c r="M1194" s="36">
        <f t="shared" si="181"/>
        <v>141321.98709743164</v>
      </c>
      <c r="N1194" s="37">
        <f>M1194/Inputs!$B$6</f>
        <v>215.42985838023117</v>
      </c>
      <c r="O1194" s="38">
        <f>IF(N1194&gt;Inputs!$B$4,1,0)</f>
        <v>0</v>
      </c>
      <c r="P1194" s="34">
        <f t="shared" si="182"/>
        <v>8.6184627773346401E-2</v>
      </c>
      <c r="Q1194" s="36">
        <f>Inputs!$B$12*(1+$B1194)^0*$C1194+Inputs!$B$29*(1+$D1194)^0*Inputs!$B$19+Inputs!$B$30*(1+$E1194)^0*Inputs!$B$20+Inputs!$B$31*(1+$F1194)^0*Inputs!$B$21+Inputs!$B$22*(1+Inputs!$B$23)^0</f>
        <v>11409.038033438566</v>
      </c>
      <c r="R1194" s="36">
        <f>Inputs!$B$12*(1+$B1194)^1*$C1194+Inputs!$B$29*(1+$D1194)^1*Inputs!$B$19+Inputs!$B$30*(1+$E1194)^1*Inputs!$B$20+Inputs!$B$31*(1+$F1194)^1*Inputs!$B$21+Inputs!$B$22*(1+Inputs!$B$23)^1</f>
        <v>12300.332839397877</v>
      </c>
      <c r="S1194" s="36">
        <f>Inputs!$B$12*(1+$B1194)^2*$C1194+Inputs!$B$29*(1+$D1194)^2*Inputs!$B$19+Inputs!$B$30*(1+$E1194)^2*Inputs!$B$20+Inputs!$B$31*(1+$F1194)^2*Inputs!$B$21+Inputs!$B$22*(1+Inputs!$B$23)^2</f>
        <v>13339.121388241871</v>
      </c>
      <c r="T1194" s="36">
        <f>Inputs!$B$12*(1+$B1194)^3*$C1194+Inputs!$B$29*(1+$D1194)^3*Inputs!$B$19+Inputs!$B$30*(1+$E1194)^3*Inputs!$B$20+Inputs!$B$31*(1+$F1194)^3*Inputs!$B$21+Inputs!$B$22*(1+Inputs!$B$23)^3</f>
        <v>14554.141306637868</v>
      </c>
      <c r="U1194" s="36">
        <f>Inputs!$B$12*(1+$B1194)^4*$C1194+Inputs!$B$29*(1+$D1194)^4*Inputs!$B$19+Inputs!$B$30*(1+$E1194)^4*Inputs!$B$20+Inputs!$B$31*(1+$F1194)^4*Inputs!$B$21+Inputs!$B$22*(1+Inputs!$B$23)^4</f>
        <v>15979.907302706328</v>
      </c>
      <c r="V1194" s="35">
        <f>Inputs!$B$13/(Q1194*(1-$G1194))</f>
        <v>1.3474825935087791</v>
      </c>
      <c r="W1194" s="36">
        <f>Inputs!$B$13</f>
        <v>12660</v>
      </c>
      <c r="X1194" s="36">
        <f t="shared" si="183"/>
        <v>12737.434658283717</v>
      </c>
      <c r="Y1194" s="36">
        <f t="shared" si="184"/>
        <v>12824.564331695701</v>
      </c>
      <c r="Z1194" s="36">
        <f t="shared" si="185"/>
        <v>12914.095683146526</v>
      </c>
      <c r="AA1194" s="36">
        <f t="shared" si="186"/>
        <v>12994.914242951838</v>
      </c>
      <c r="AB1194" s="36">
        <f t="shared" si="187"/>
        <v>47979.536399449491</v>
      </c>
      <c r="AC1194" s="36">
        <f t="shared" si="188"/>
        <v>153572.70309795887</v>
      </c>
      <c r="AD1194" s="36">
        <f t="shared" si="189"/>
        <v>93342.45069798216</v>
      </c>
    </row>
    <row r="1195" spans="1:30" ht="14.25" customHeight="1" x14ac:dyDescent="0.25">
      <c r="A1195" s="16">
        <v>1179</v>
      </c>
      <c r="B1195" s="34">
        <v>0.32742549752322297</v>
      </c>
      <c r="C1195" s="34">
        <v>8.11816292044263E-2</v>
      </c>
      <c r="D1195" s="34">
        <v>4.19819742706753E-2</v>
      </c>
      <c r="E1195" s="34">
        <v>4.9299250272418903E-2</v>
      </c>
      <c r="F1195" s="34">
        <v>2.1430260386221998E-2</v>
      </c>
      <c r="G1195" s="34">
        <v>0.20877236669711399</v>
      </c>
      <c r="H1195" s="35">
        <v>1.0257865836198501</v>
      </c>
      <c r="I1195" s="34">
        <v>9.5005757619361197E-2</v>
      </c>
      <c r="J1195" s="34">
        <v>2.4312768824973099E-2</v>
      </c>
      <c r="K1195" s="36">
        <f>Inputs!$B$12*(1+$B1195)^4</f>
        <v>186290.99918482112</v>
      </c>
      <c r="L1195" s="36">
        <f t="shared" si="180"/>
        <v>19786.68874411501</v>
      </c>
      <c r="M1195" s="36">
        <f t="shared" si="181"/>
        <v>241642.9541626834</v>
      </c>
      <c r="N1195" s="37">
        <f>M1195/Inputs!$B$6</f>
        <v>368.35816183335885</v>
      </c>
      <c r="O1195" s="38">
        <f>IF(N1195&gt;Inputs!$B$4,1,0)</f>
        <v>0</v>
      </c>
      <c r="P1195" s="34">
        <f t="shared" si="182"/>
        <v>7.0692988794388095E-2</v>
      </c>
      <c r="Q1195" s="36">
        <f>Inputs!$B$12*(1+$B1195)^0*$C1195+Inputs!$B$29*(1+$D1195)^0*Inputs!$B$19+Inputs!$B$30*(1+$E1195)^0*Inputs!$B$20+Inputs!$B$31*(1+$F1195)^0*Inputs!$B$21+Inputs!$B$22*(1+Inputs!$B$23)^0</f>
        <v>12892.941779692501</v>
      </c>
      <c r="R1195" s="36">
        <f>Inputs!$B$12*(1+$B1195)^1*$C1195+Inputs!$B$29*(1+$D1195)^1*Inputs!$B$19+Inputs!$B$30*(1+$E1195)^1*Inputs!$B$20+Inputs!$B$31*(1+$F1195)^1*Inputs!$B$21+Inputs!$B$22*(1+Inputs!$B$23)^1</f>
        <v>14777.758059626991</v>
      </c>
      <c r="S1195" s="36">
        <f>Inputs!$B$12*(1+$B1195)^2*$C1195+Inputs!$B$29*(1+$D1195)^2*Inputs!$B$19+Inputs!$B$30*(1+$E1195)^2*Inputs!$B$20+Inputs!$B$31*(1+$F1195)^2*Inputs!$B$21+Inputs!$B$22*(1+Inputs!$B$23)^2</f>
        <v>17196.688694804994</v>
      </c>
      <c r="T1195" s="36">
        <f>Inputs!$B$12*(1+$B1195)^3*$C1195+Inputs!$B$29*(1+$D1195)^3*Inputs!$B$19+Inputs!$B$30*(1+$E1195)^3*Inputs!$B$20+Inputs!$B$31*(1+$F1195)^3*Inputs!$B$21+Inputs!$B$22*(1+Inputs!$B$23)^3</f>
        <v>20321.241336755549</v>
      </c>
      <c r="U1195" s="36">
        <f>Inputs!$B$12*(1+$B1195)^4*$C1195+Inputs!$B$29*(1+$D1195)^4*Inputs!$B$19+Inputs!$B$30*(1+$E1195)^4*Inputs!$B$20+Inputs!$B$31*(1+$F1195)^4*Inputs!$B$21+Inputs!$B$22*(1+Inputs!$B$23)^4</f>
        <v>24378.931166152284</v>
      </c>
      <c r="V1195" s="35">
        <f>Inputs!$B$13/(Q1195*(1-$G1195))</f>
        <v>1.2410241639926158</v>
      </c>
      <c r="W1195" s="36">
        <f>Inputs!$B$13</f>
        <v>12660</v>
      </c>
      <c r="X1195" s="36">
        <f t="shared" si="183"/>
        <v>13881.592425599292</v>
      </c>
      <c r="Y1195" s="36">
        <f t="shared" si="184"/>
        <v>15421.674887877665</v>
      </c>
      <c r="Z1195" s="36">
        <f t="shared" si="185"/>
        <v>17358.529755497075</v>
      </c>
      <c r="AA1195" s="36">
        <f t="shared" si="186"/>
        <v>19786.68874411501</v>
      </c>
      <c r="AB1195" s="36">
        <f t="shared" si="187"/>
        <v>59527.269189131082</v>
      </c>
      <c r="AC1195" s="36">
        <f t="shared" si="188"/>
        <v>286701.10401346214</v>
      </c>
      <c r="AD1195" s="36">
        <f t="shared" si="189"/>
        <v>182115.68497355233</v>
      </c>
    </row>
    <row r="1196" spans="1:30" ht="14.25" customHeight="1" x14ac:dyDescent="0.25">
      <c r="A1196" s="16">
        <v>1180</v>
      </c>
      <c r="B1196" s="34">
        <v>0.43711037009458698</v>
      </c>
      <c r="C1196" s="34">
        <v>9.1554095095499305E-2</v>
      </c>
      <c r="D1196" s="34">
        <v>3.1710342045959503E-2</v>
      </c>
      <c r="E1196" s="34">
        <v>6.8078110532439395E-2</v>
      </c>
      <c r="F1196" s="34">
        <v>1.2556787906418501E-2</v>
      </c>
      <c r="G1196" s="34">
        <v>0.214126895705502</v>
      </c>
      <c r="H1196" s="35">
        <v>0.97152882480323299</v>
      </c>
      <c r="I1196" s="34">
        <v>9.3066296895019204E-2</v>
      </c>
      <c r="J1196" s="34">
        <v>2.4939657083021899E-2</v>
      </c>
      <c r="K1196" s="36">
        <f>Inputs!$B$12*(1+$B1196)^4</f>
        <v>255924.42919868691</v>
      </c>
      <c r="L1196" s="36">
        <f t="shared" si="180"/>
        <v>24882.907757386263</v>
      </c>
      <c r="M1196" s="36">
        <f t="shared" si="181"/>
        <v>306714.37864786416</v>
      </c>
      <c r="N1196" s="37">
        <f>M1196/Inputs!$B$6</f>
        <v>467.55240647540268</v>
      </c>
      <c r="O1196" s="38">
        <f>IF(N1196&gt;Inputs!$B$4,1,0)</f>
        <v>1</v>
      </c>
      <c r="P1196" s="34">
        <f t="shared" si="182"/>
        <v>6.8126639811997305E-2</v>
      </c>
      <c r="Q1196" s="36">
        <f>Inputs!$B$12*(1+$B1196)^0*$C1196+Inputs!$B$29*(1+$D1196)^0*Inputs!$B$19+Inputs!$B$30*(1+$E1196)^0*Inputs!$B$20+Inputs!$B$31*(1+$F1196)^0*Inputs!$B$21+Inputs!$B$22*(1+Inputs!$B$23)^0</f>
        <v>13515.289733156878</v>
      </c>
      <c r="R1196" s="36">
        <f>Inputs!$B$12*(1+$B1196)^1*$C1196+Inputs!$B$29*(1+$D1196)^1*Inputs!$B$19+Inputs!$B$30*(1+$E1196)^1*Inputs!$B$20+Inputs!$B$31*(1+$F1196)^1*Inputs!$B$21+Inputs!$B$22*(1+Inputs!$B$23)^1</f>
        <v>16179.615853162668</v>
      </c>
      <c r="S1196" s="36">
        <f>Inputs!$B$12*(1+$B1196)^2*$C1196+Inputs!$B$29*(1+$D1196)^2*Inputs!$B$19+Inputs!$B$30*(1+$E1196)^2*Inputs!$B$20+Inputs!$B$31*(1+$F1196)^2*Inputs!$B$21+Inputs!$B$22*(1+Inputs!$B$23)^2</f>
        <v>19907.104606953049</v>
      </c>
      <c r="T1196" s="36">
        <f>Inputs!$B$12*(1+$B1196)^3*$C1196+Inputs!$B$29*(1+$D1196)^3*Inputs!$B$19+Inputs!$B$30*(1+$E1196)^3*Inputs!$B$20+Inputs!$B$31*(1+$F1196)^3*Inputs!$B$21+Inputs!$B$22*(1+Inputs!$B$23)^3</f>
        <v>25157.37781905412</v>
      </c>
      <c r="U1196" s="36">
        <f>Inputs!$B$12*(1+$B1196)^4*$C1196+Inputs!$B$29*(1+$D1196)^4*Inputs!$B$19+Inputs!$B$30*(1+$E1196)^4*Inputs!$B$20+Inputs!$B$31*(1+$F1196)^4*Inputs!$B$21+Inputs!$B$22*(1+Inputs!$B$23)^4</f>
        <v>32590.649335154863</v>
      </c>
      <c r="V1196" s="35">
        <f>Inputs!$B$13/(Q1196*(1-$G1196))</f>
        <v>1.1919441861252584</v>
      </c>
      <c r="W1196" s="36">
        <f>Inputs!$B$13</f>
        <v>12660</v>
      </c>
      <c r="X1196" s="36">
        <f t="shared" si="183"/>
        <v>14455.067029994987</v>
      </c>
      <c r="Y1196" s="36">
        <f t="shared" si="184"/>
        <v>16923.181429547116</v>
      </c>
      <c r="Z1196" s="36">
        <f t="shared" si="185"/>
        <v>20297.047884440228</v>
      </c>
      <c r="AA1196" s="36">
        <f t="shared" si="186"/>
        <v>24882.907757386263</v>
      </c>
      <c r="AB1196" s="36">
        <f t="shared" si="187"/>
        <v>66803.500954111121</v>
      </c>
      <c r="AC1196" s="36">
        <f t="shared" si="188"/>
        <v>374353.98273661372</v>
      </c>
      <c r="AD1196" s="36">
        <f t="shared" si="189"/>
        <v>239910.87769375302</v>
      </c>
    </row>
    <row r="1197" spans="1:30" ht="14.25" customHeight="1" x14ac:dyDescent="0.25">
      <c r="A1197" s="16">
        <v>1181</v>
      </c>
      <c r="B1197" s="34">
        <v>0.469078001537929</v>
      </c>
      <c r="C1197" s="34">
        <v>5.1777815197864598E-2</v>
      </c>
      <c r="D1197" s="34">
        <v>5.0245712318779598E-2</v>
      </c>
      <c r="E1197" s="34">
        <v>4.37006816115608E-2</v>
      </c>
      <c r="F1197" s="34">
        <v>2.7625388078711802E-2</v>
      </c>
      <c r="G1197" s="34">
        <v>0.18109458626566199</v>
      </c>
      <c r="H1197" s="35">
        <v>1.05782896702419</v>
      </c>
      <c r="I1197" s="34">
        <v>9.4804345419560204E-2</v>
      </c>
      <c r="J1197" s="34">
        <v>2.3470208378513002E-2</v>
      </c>
      <c r="K1197" s="36">
        <f>Inputs!$B$12*(1+$B1197)^4</f>
        <v>279467.08978509152</v>
      </c>
      <c r="L1197" s="36">
        <f t="shared" si="180"/>
        <v>20709.195466485467</v>
      </c>
      <c r="M1197" s="36">
        <f t="shared" si="181"/>
        <v>249226.73881892109</v>
      </c>
      <c r="N1197" s="37">
        <f>M1197/Inputs!$B$6</f>
        <v>379.91880917518461</v>
      </c>
      <c r="O1197" s="38">
        <f>IF(N1197&gt;Inputs!$B$4,1,0)</f>
        <v>0</v>
      </c>
      <c r="P1197" s="34">
        <f t="shared" si="182"/>
        <v>7.1334137041047199E-2</v>
      </c>
      <c r="Q1197" s="36">
        <f>Inputs!$B$12*(1+$B1197)^0*$C1197+Inputs!$B$29*(1+$D1197)^0*Inputs!$B$19+Inputs!$B$30*(1+$E1197)^0*Inputs!$B$20+Inputs!$B$31*(1+$F1197)^0*Inputs!$B$21+Inputs!$B$22*(1+Inputs!$B$23)^0</f>
        <v>11128.712939298799</v>
      </c>
      <c r="R1197" s="36">
        <f>Inputs!$B$12*(1+$B1197)^1*$C1197+Inputs!$B$29*(1+$D1197)^1*Inputs!$B$19+Inputs!$B$30*(1+$E1197)^1*Inputs!$B$20+Inputs!$B$31*(1+$F1197)^1*Inputs!$B$21+Inputs!$B$22*(1+Inputs!$B$23)^1</f>
        <v>12917.107644743588</v>
      </c>
      <c r="S1197" s="36">
        <f>Inputs!$B$12*(1+$B1197)^2*$C1197+Inputs!$B$29*(1+$D1197)^2*Inputs!$B$19+Inputs!$B$30*(1+$E1197)^2*Inputs!$B$20+Inputs!$B$31*(1+$F1197)^2*Inputs!$B$21+Inputs!$B$22*(1+Inputs!$B$23)^2</f>
        <v>15403.572111458809</v>
      </c>
      <c r="T1197" s="36">
        <f>Inputs!$B$12*(1+$B1197)^3*$C1197+Inputs!$B$29*(1+$D1197)^3*Inputs!$B$19+Inputs!$B$30*(1+$E1197)^3*Inputs!$B$20+Inputs!$B$31*(1+$F1197)^3*Inputs!$B$21+Inputs!$B$22*(1+Inputs!$B$23)^3</f>
        <v>18909.416555302487</v>
      </c>
      <c r="U1197" s="36">
        <f>Inputs!$B$12*(1+$B1197)^4*$C1197+Inputs!$B$29*(1+$D1197)^4*Inputs!$B$19+Inputs!$B$30*(1+$E1197)^4*Inputs!$B$20+Inputs!$B$31*(1+$F1197)^4*Inputs!$B$21+Inputs!$B$22*(1+Inputs!$B$23)^4</f>
        <v>23906.391628044661</v>
      </c>
      <c r="V1197" s="35">
        <f>Inputs!$B$13/(Q1197*(1-$G1197))</f>
        <v>1.3891688084326823</v>
      </c>
      <c r="W1197" s="36">
        <f>Inputs!$B$13</f>
        <v>12660</v>
      </c>
      <c r="X1197" s="36">
        <f t="shared" si="183"/>
        <v>13818.254938436969</v>
      </c>
      <c r="Y1197" s="36">
        <f t="shared" si="184"/>
        <v>15433.298893168907</v>
      </c>
      <c r="Z1197" s="36">
        <f t="shared" si="185"/>
        <v>17663.207821054937</v>
      </c>
      <c r="AA1197" s="36">
        <f t="shared" si="186"/>
        <v>20709.195466485467</v>
      </c>
      <c r="AB1197" s="36">
        <f t="shared" si="187"/>
        <v>60315.211823793288</v>
      </c>
      <c r="AC1197" s="36">
        <f t="shared" si="188"/>
        <v>297126.24948752148</v>
      </c>
      <c r="AD1197" s="36">
        <f t="shared" si="189"/>
        <v>188911.52699512782</v>
      </c>
    </row>
    <row r="1198" spans="1:30" ht="14.25" customHeight="1" x14ac:dyDescent="0.25">
      <c r="A1198" s="16">
        <v>1182</v>
      </c>
      <c r="B1198" s="34">
        <v>0.28057900721642398</v>
      </c>
      <c r="C1198" s="34">
        <v>8.8427965070573794E-2</v>
      </c>
      <c r="D1198" s="34">
        <v>3.8765012513467097E-2</v>
      </c>
      <c r="E1198" s="34">
        <v>4.8893441188100698E-2</v>
      </c>
      <c r="F1198" s="34">
        <v>1.4935229229610599E-2</v>
      </c>
      <c r="G1198" s="34">
        <v>0.21138569303361501</v>
      </c>
      <c r="H1198" s="35">
        <v>0.91246554525076096</v>
      </c>
      <c r="I1198" s="34">
        <v>9.7931242934481397E-2</v>
      </c>
      <c r="J1198" s="34">
        <v>2.4160194646142399E-2</v>
      </c>
      <c r="K1198" s="36">
        <f>Inputs!$B$12*(1+$B1198)^4</f>
        <v>161352.89527181958</v>
      </c>
      <c r="L1198" s="36">
        <f t="shared" si="180"/>
        <v>16800.377346870653</v>
      </c>
      <c r="M1198" s="36">
        <f t="shared" si="181"/>
        <v>200938.14166677097</v>
      </c>
      <c r="N1198" s="37">
        <f>M1198/Inputs!$B$6</f>
        <v>306.30814278471183</v>
      </c>
      <c r="O1198" s="38">
        <f>IF(N1198&gt;Inputs!$B$4,1,0)</f>
        <v>0</v>
      </c>
      <c r="P1198" s="34">
        <f t="shared" si="182"/>
        <v>7.3771048288338997E-2</v>
      </c>
      <c r="Q1198" s="36">
        <f>Inputs!$B$12*(1+$B1198)^0*$C1198+Inputs!$B$29*(1+$D1198)^0*Inputs!$B$19+Inputs!$B$30*(1+$E1198)^0*Inputs!$B$20+Inputs!$B$31*(1+$F1198)^0*Inputs!$B$21+Inputs!$B$22*(1+Inputs!$B$23)^0</f>
        <v>13327.721931661348</v>
      </c>
      <c r="R1198" s="36">
        <f>Inputs!$B$12*(1+$B1198)^1*$C1198+Inputs!$B$29*(1+$D1198)^1*Inputs!$B$19+Inputs!$B$30*(1+$E1198)^1*Inputs!$B$20+Inputs!$B$31*(1+$F1198)^1*Inputs!$B$21+Inputs!$B$22*(1+Inputs!$B$23)^1</f>
        <v>15065.401507309551</v>
      </c>
      <c r="S1198" s="36">
        <f>Inputs!$B$12*(1+$B1198)^2*$C1198+Inputs!$B$29*(1+$D1198)^2*Inputs!$B$19+Inputs!$B$30*(1+$E1198)^2*Inputs!$B$20+Inputs!$B$31*(1+$F1198)^2*Inputs!$B$21+Inputs!$B$22*(1+Inputs!$B$23)^2</f>
        <v>17230.663282165267</v>
      </c>
      <c r="T1198" s="36">
        <f>Inputs!$B$12*(1+$B1198)^3*$C1198+Inputs!$B$29*(1+$D1198)^3*Inputs!$B$19+Inputs!$B$30*(1+$E1198)^3*Inputs!$B$20+Inputs!$B$31*(1+$F1198)^3*Inputs!$B$21+Inputs!$B$22*(1+Inputs!$B$23)^3</f>
        <v>19941.140047175184</v>
      </c>
      <c r="U1198" s="36">
        <f>Inputs!$B$12*(1+$B1198)^4*$C1198+Inputs!$B$29*(1+$D1198)^4*Inputs!$B$19+Inputs!$B$30*(1+$E1198)^4*Inputs!$B$20+Inputs!$B$31*(1+$F1198)^4*Inputs!$B$21+Inputs!$B$22*(1+Inputs!$B$23)^4</f>
        <v>23347.367004018401</v>
      </c>
      <c r="V1198" s="35">
        <f>Inputs!$B$13/(Q1198*(1-$G1198))</f>
        <v>1.2045175465316382</v>
      </c>
      <c r="W1198" s="36">
        <f>Inputs!$B$13</f>
        <v>12660</v>
      </c>
      <c r="X1198" s="36">
        <f t="shared" si="183"/>
        <v>13443.169220150459</v>
      </c>
      <c r="Y1198" s="36">
        <f t="shared" si="184"/>
        <v>14383.151039062917</v>
      </c>
      <c r="Z1198" s="36">
        <f t="shared" si="185"/>
        <v>15497.505857989514</v>
      </c>
      <c r="AA1198" s="36">
        <f t="shared" si="186"/>
        <v>16800.377346870653</v>
      </c>
      <c r="AB1198" s="36">
        <f t="shared" si="187"/>
        <v>54745.586836455099</v>
      </c>
      <c r="AC1198" s="36">
        <f t="shared" si="188"/>
        <v>233238.894294247</v>
      </c>
      <c r="AD1198" s="36">
        <f t="shared" si="189"/>
        <v>146192.55483031587</v>
      </c>
    </row>
    <row r="1199" spans="1:30" ht="14.25" customHeight="1" x14ac:dyDescent="0.25">
      <c r="A1199" s="16">
        <v>1183</v>
      </c>
      <c r="B1199" s="34">
        <v>0.52473882127990101</v>
      </c>
      <c r="C1199" s="34">
        <v>7.7842727507094006E-2</v>
      </c>
      <c r="D1199" s="34">
        <v>3.9598374781627997E-2</v>
      </c>
      <c r="E1199" s="34">
        <v>4.1817867578295101E-2</v>
      </c>
      <c r="F1199" s="34">
        <v>1.73074018423745E-2</v>
      </c>
      <c r="G1199" s="34">
        <v>0.18398662188147499</v>
      </c>
      <c r="H1199" s="35">
        <v>1.1823426250423399</v>
      </c>
      <c r="I1199" s="34">
        <v>9.98190801068084E-2</v>
      </c>
      <c r="J1199" s="34">
        <v>2.4824619712586201E-2</v>
      </c>
      <c r="K1199" s="36">
        <f>Inputs!$B$12*(1+$B1199)^4</f>
        <v>324289.6457652165</v>
      </c>
      <c r="L1199" s="36">
        <f t="shared" si="180"/>
        <v>33091.885804155943</v>
      </c>
      <c r="M1199" s="36">
        <f t="shared" si="181"/>
        <v>356821.18204990763</v>
      </c>
      <c r="N1199" s="37">
        <f>M1199/Inputs!$B$6</f>
        <v>543.93472873461531</v>
      </c>
      <c r="O1199" s="38">
        <f>IF(N1199&gt;Inputs!$B$4,1,0)</f>
        <v>1</v>
      </c>
      <c r="P1199" s="34">
        <f t="shared" si="182"/>
        <v>7.4994460394222195E-2</v>
      </c>
      <c r="Q1199" s="36">
        <f>Inputs!$B$12*(1+$B1199)^0*$C1199+Inputs!$B$29*(1+$D1199)^0*Inputs!$B$19+Inputs!$B$30*(1+$E1199)^0*Inputs!$B$20+Inputs!$B$31*(1+$F1199)^0*Inputs!$B$21+Inputs!$B$22*(1+Inputs!$B$23)^0</f>
        <v>12692.60767785256</v>
      </c>
      <c r="R1199" s="36">
        <f>Inputs!$B$12*(1+$B1199)^1*$C1199+Inputs!$B$29*(1+$D1199)^1*Inputs!$B$19+Inputs!$B$30*(1+$E1199)^1*Inputs!$B$20+Inputs!$B$31*(1+$F1199)^1*Inputs!$B$21+Inputs!$B$22*(1+Inputs!$B$23)^1</f>
        <v>15388.144126999592</v>
      </c>
      <c r="S1199" s="36">
        <f>Inputs!$B$12*(1+$B1199)^2*$C1199+Inputs!$B$29*(1+$D1199)^2*Inputs!$B$19+Inputs!$B$30*(1+$E1199)^2*Inputs!$B$20+Inputs!$B$31*(1+$F1199)^2*Inputs!$B$21+Inputs!$B$22*(1+Inputs!$B$23)^2</f>
        <v>19378.568491323436</v>
      </c>
      <c r="T1199" s="36">
        <f>Inputs!$B$12*(1+$B1199)^3*$C1199+Inputs!$B$29*(1+$D1199)^3*Inputs!$B$19+Inputs!$B$30*(1+$E1199)^3*Inputs!$B$20+Inputs!$B$31*(1+$F1199)^3*Inputs!$B$21+Inputs!$B$22*(1+Inputs!$B$23)^3</f>
        <v>25339.067462907507</v>
      </c>
      <c r="U1199" s="36">
        <f>Inputs!$B$12*(1+$B1199)^4*$C1199+Inputs!$B$29*(1+$D1199)^4*Inputs!$B$19+Inputs!$B$30*(1+$E1199)^4*Inputs!$B$20+Inputs!$B$31*(1+$F1199)^4*Inputs!$B$21+Inputs!$B$22*(1+Inputs!$B$23)^4</f>
        <v>34298.955231315755</v>
      </c>
      <c r="V1199" s="35">
        <f>Inputs!$B$13/(Q1199*(1-$G1199))</f>
        <v>1.2223218364987412</v>
      </c>
      <c r="W1199" s="36">
        <f>Inputs!$B$13</f>
        <v>12660</v>
      </c>
      <c r="X1199" s="36">
        <f t="shared" si="183"/>
        <v>15223.107483061025</v>
      </c>
      <c r="Y1199" s="36">
        <f t="shared" si="184"/>
        <v>19012.685329554439</v>
      </c>
      <c r="Z1199" s="36">
        <f t="shared" si="185"/>
        <v>24653.982505134441</v>
      </c>
      <c r="AA1199" s="36">
        <f t="shared" si="186"/>
        <v>33091.885804155943</v>
      </c>
      <c r="AB1199" s="36">
        <f t="shared" si="187"/>
        <v>75802.214553622543</v>
      </c>
      <c r="AC1199" s="36">
        <f t="shared" si="188"/>
        <v>452211.79146492307</v>
      </c>
      <c r="AD1199" s="36">
        <f t="shared" si="189"/>
        <v>281018.9674962851</v>
      </c>
    </row>
    <row r="1200" spans="1:30" ht="14.25" customHeight="1" x14ac:dyDescent="0.25">
      <c r="A1200" s="16">
        <v>1184</v>
      </c>
      <c r="B1200" s="34">
        <v>0.42837720529909501</v>
      </c>
      <c r="C1200" s="34">
        <v>6.2775058176462006E-2</v>
      </c>
      <c r="D1200" s="34">
        <v>3.0272995131608499E-2</v>
      </c>
      <c r="E1200" s="34">
        <v>5.0103254076376502E-2</v>
      </c>
      <c r="F1200" s="34">
        <v>2.2148761399788199E-2</v>
      </c>
      <c r="G1200" s="34">
        <v>0.170032117002721</v>
      </c>
      <c r="H1200" s="35">
        <v>1.03686690185208</v>
      </c>
      <c r="I1200" s="34">
        <v>9.8738706128530598E-2</v>
      </c>
      <c r="J1200" s="34">
        <v>2.55554439628068E-2</v>
      </c>
      <c r="K1200" s="36">
        <f>Inputs!$B$12*(1+$B1200)^4</f>
        <v>249760.00476437123</v>
      </c>
      <c r="L1200" s="36">
        <f t="shared" si="180"/>
        <v>21329.591317818686</v>
      </c>
      <c r="M1200" s="36">
        <f t="shared" si="181"/>
        <v>247301.32403957017</v>
      </c>
      <c r="N1200" s="37">
        <f>M1200/Inputs!$B$6</f>
        <v>376.98372567007647</v>
      </c>
      <c r="O1200" s="38">
        <f>IF(N1200&gt;Inputs!$B$4,1,0)</f>
        <v>0</v>
      </c>
      <c r="P1200" s="34">
        <f t="shared" si="182"/>
        <v>7.3183262165723795E-2</v>
      </c>
      <c r="Q1200" s="36">
        <f>Inputs!$B$12*(1+$B1200)^0*$C1200+Inputs!$B$29*(1+$D1200)^0*Inputs!$B$19+Inputs!$B$30*(1+$E1200)^0*Inputs!$B$20+Inputs!$B$31*(1+$F1200)^0*Inputs!$B$21+Inputs!$B$22*(1+Inputs!$B$23)^0</f>
        <v>11788.547518014642</v>
      </c>
      <c r="R1200" s="36">
        <f>Inputs!$B$12*(1+$B1200)^1*$C1200+Inputs!$B$29*(1+$D1200)^1*Inputs!$B$19+Inputs!$B$30*(1+$E1200)^1*Inputs!$B$20+Inputs!$B$31*(1+$F1200)^1*Inputs!$B$21+Inputs!$B$22*(1+Inputs!$B$23)^1</f>
        <v>13658.62702531843</v>
      </c>
      <c r="S1200" s="36">
        <f>Inputs!$B$12*(1+$B1200)^2*$C1200+Inputs!$B$29*(1+$D1200)^2*Inputs!$B$19+Inputs!$B$30*(1+$E1200)^2*Inputs!$B$20+Inputs!$B$31*(1+$F1200)^2*Inputs!$B$21+Inputs!$B$22*(1+Inputs!$B$23)^2</f>
        <v>16229.355228193595</v>
      </c>
      <c r="T1200" s="36">
        <f>Inputs!$B$12*(1+$B1200)^3*$C1200+Inputs!$B$29*(1+$D1200)^3*Inputs!$B$19+Inputs!$B$30*(1+$E1200)^3*Inputs!$B$20+Inputs!$B$31*(1+$F1200)^3*Inputs!$B$21+Inputs!$B$22*(1+Inputs!$B$23)^3</f>
        <v>19797.212020776482</v>
      </c>
      <c r="U1200" s="36">
        <f>Inputs!$B$12*(1+$B1200)^4*$C1200+Inputs!$B$29*(1+$D1200)^4*Inputs!$B$19+Inputs!$B$30*(1+$E1200)^4*Inputs!$B$20+Inputs!$B$31*(1+$F1200)^4*Inputs!$B$21+Inputs!$B$22*(1+Inputs!$B$23)^4</f>
        <v>24785.531475334901</v>
      </c>
      <c r="V1200" s="35">
        <f>Inputs!$B$13/(Q1200*(1-$G1200))</f>
        <v>1.2939339868486999</v>
      </c>
      <c r="W1200" s="36">
        <f>Inputs!$B$13</f>
        <v>12660</v>
      </c>
      <c r="X1200" s="36">
        <f t="shared" si="183"/>
        <v>13939.780243168361</v>
      </c>
      <c r="Y1200" s="36">
        <f t="shared" si="184"/>
        <v>15697.761718115895</v>
      </c>
      <c r="Z1200" s="36">
        <f t="shared" si="185"/>
        <v>18092.782604725602</v>
      </c>
      <c r="AA1200" s="36">
        <f t="shared" si="186"/>
        <v>21329.591317818686</v>
      </c>
      <c r="AB1200" s="36">
        <f t="shared" si="187"/>
        <v>60638.516275572038</v>
      </c>
      <c r="AC1200" s="36">
        <f t="shared" si="188"/>
        <v>298902.75243477768</v>
      </c>
      <c r="AD1200" s="36">
        <f t="shared" si="189"/>
        <v>186662.80776399813</v>
      </c>
    </row>
    <row r="1201" spans="1:30" ht="14.25" customHeight="1" x14ac:dyDescent="0.25">
      <c r="A1201" s="16">
        <v>1185</v>
      </c>
      <c r="B1201" s="34">
        <v>0.23027194225372799</v>
      </c>
      <c r="C1201" s="34">
        <v>9.8338926961471396E-2</v>
      </c>
      <c r="D1201" s="34">
        <v>4.1774114170942803E-2</v>
      </c>
      <c r="E1201" s="34">
        <v>4.0264974857948201E-2</v>
      </c>
      <c r="F1201" s="34">
        <v>9.2203396321917392E-3</v>
      </c>
      <c r="G1201" s="34">
        <v>0.19731241500427699</v>
      </c>
      <c r="H1201" s="35">
        <v>1.07086876391956</v>
      </c>
      <c r="I1201" s="34">
        <v>0.104565274690683</v>
      </c>
      <c r="J1201" s="34">
        <v>2.6408733724527799E-2</v>
      </c>
      <c r="K1201" s="36">
        <f>Inputs!$B$12*(1+$B1201)^4</f>
        <v>137453.47649157947</v>
      </c>
      <c r="L1201" s="36">
        <f t="shared" si="180"/>
        <v>19284.76549491777</v>
      </c>
      <c r="M1201" s="36">
        <f t="shared" si="181"/>
        <v>211542.53338780868</v>
      </c>
      <c r="N1201" s="37">
        <f>M1201/Inputs!$B$6</f>
        <v>322.4733740667815</v>
      </c>
      <c r="O1201" s="38">
        <f>IF(N1201&gt;Inputs!$B$4,1,0)</f>
        <v>0</v>
      </c>
      <c r="P1201" s="34">
        <f t="shared" si="182"/>
        <v>7.8156540966155194E-2</v>
      </c>
      <c r="Q1201" s="36">
        <f>Inputs!$B$12*(1+$B1201)^0*$C1201+Inputs!$B$29*(1+$D1201)^0*Inputs!$B$19+Inputs!$B$30*(1+$E1201)^0*Inputs!$B$20+Inputs!$B$31*(1+$F1201)^0*Inputs!$B$21+Inputs!$B$22*(1+Inputs!$B$23)^0</f>
        <v>13922.379645115205</v>
      </c>
      <c r="R1201" s="36">
        <f>Inputs!$B$12*(1+$B1201)^1*$C1201+Inputs!$B$29*(1+$D1201)^1*Inputs!$B$19+Inputs!$B$30*(1+$E1201)^1*Inputs!$B$20+Inputs!$B$31*(1+$F1201)^1*Inputs!$B$21+Inputs!$B$22*(1+Inputs!$B$23)^1</f>
        <v>15492.554613704266</v>
      </c>
      <c r="S1201" s="36">
        <f>Inputs!$B$12*(1+$B1201)^2*$C1201+Inputs!$B$29*(1+$D1201)^2*Inputs!$B$19+Inputs!$B$30*(1+$E1201)^2*Inputs!$B$20+Inputs!$B$31*(1+$F1201)^2*Inputs!$B$21+Inputs!$B$22*(1+Inputs!$B$23)^2</f>
        <v>17383.736097788838</v>
      </c>
      <c r="T1201" s="36">
        <f>Inputs!$B$12*(1+$B1201)^3*$C1201+Inputs!$B$29*(1+$D1201)^3*Inputs!$B$19+Inputs!$B$30*(1+$E1201)^3*Inputs!$B$20+Inputs!$B$31*(1+$F1201)^3*Inputs!$B$21+Inputs!$B$22*(1+Inputs!$B$23)^3</f>
        <v>19668.314215834573</v>
      </c>
      <c r="U1201" s="36">
        <f>Inputs!$B$12*(1+$B1201)^4*$C1201+Inputs!$B$29*(1+$D1201)^4*Inputs!$B$19+Inputs!$B$30*(1+$E1201)^4*Inputs!$B$20+Inputs!$B$31*(1+$F1201)^4*Inputs!$B$21+Inputs!$B$22*(1+Inputs!$B$23)^4</f>
        <v>22435.283687218725</v>
      </c>
      <c r="V1201" s="35">
        <f>Inputs!$B$13/(Q1201*(1-$G1201))</f>
        <v>1.1328533351402479</v>
      </c>
      <c r="W1201" s="36">
        <f>Inputs!$B$13</f>
        <v>12660</v>
      </c>
      <c r="X1201" s="36">
        <f t="shared" si="183"/>
        <v>13895.09788436173</v>
      </c>
      <c r="Y1201" s="36">
        <f t="shared" si="184"/>
        <v>15375.048605038384</v>
      </c>
      <c r="Z1201" s="36">
        <f t="shared" si="185"/>
        <v>17150.998608949794</v>
      </c>
      <c r="AA1201" s="36">
        <f t="shared" si="186"/>
        <v>19284.76549491777</v>
      </c>
      <c r="AB1201" s="36">
        <f t="shared" si="187"/>
        <v>57510.005824096726</v>
      </c>
      <c r="AC1201" s="36">
        <f t="shared" si="188"/>
        <v>253261.61428234912</v>
      </c>
      <c r="AD1201" s="36">
        <f t="shared" si="189"/>
        <v>154032.52756371195</v>
      </c>
    </row>
    <row r="1202" spans="1:30" ht="14.25" customHeight="1" x14ac:dyDescent="0.25">
      <c r="A1202" s="16">
        <v>1186</v>
      </c>
      <c r="B1202" s="34">
        <v>0.21043996103578799</v>
      </c>
      <c r="C1202" s="34">
        <v>8.3726846339087502E-2</v>
      </c>
      <c r="D1202" s="34">
        <v>4.9787958165228199E-2</v>
      </c>
      <c r="E1202" s="34">
        <v>2.70146585433041E-2</v>
      </c>
      <c r="F1202" s="34">
        <v>3.1627749813507397E-2</v>
      </c>
      <c r="G1202" s="34">
        <v>0.160494008464099</v>
      </c>
      <c r="H1202" s="35">
        <v>1.0136008151537701</v>
      </c>
      <c r="I1202" s="34">
        <v>0.10594589327845599</v>
      </c>
      <c r="J1202" s="34">
        <v>2.1482628456339699E-2</v>
      </c>
      <c r="K1202" s="36">
        <f>Inputs!$B$12*(1+$B1202)^4</f>
        <v>128802.49092358</v>
      </c>
      <c r="L1202" s="36">
        <f t="shared" si="180"/>
        <v>17108.953416509867</v>
      </c>
      <c r="M1202" s="36">
        <f t="shared" si="181"/>
        <v>179234.81750742829</v>
      </c>
      <c r="N1202" s="37">
        <f>M1202/Inputs!$B$6</f>
        <v>273.22380717595775</v>
      </c>
      <c r="O1202" s="38">
        <f>IF(N1202&gt;Inputs!$B$4,1,0)</f>
        <v>0</v>
      </c>
      <c r="P1202" s="34">
        <f t="shared" si="182"/>
        <v>8.4463264822116302E-2</v>
      </c>
      <c r="Q1202" s="36">
        <f>Inputs!$B$12*(1+$B1202)^0*$C1202+Inputs!$B$29*(1+$D1202)^0*Inputs!$B$19+Inputs!$B$30*(1+$E1202)^0*Inputs!$B$20+Inputs!$B$31*(1+$F1202)^0*Inputs!$B$21+Inputs!$B$22*(1+Inputs!$B$23)^0</f>
        <v>13045.654807772171</v>
      </c>
      <c r="R1202" s="36">
        <f>Inputs!$B$12*(1+$B1202)^1*$C1202+Inputs!$B$29*(1+$D1202)^1*Inputs!$B$19+Inputs!$B$30*(1+$E1202)^1*Inputs!$B$20+Inputs!$B$31*(1+$F1202)^1*Inputs!$B$21+Inputs!$B$22*(1+Inputs!$B$23)^1</f>
        <v>14408.613125915523</v>
      </c>
      <c r="S1202" s="36">
        <f>Inputs!$B$12*(1+$B1202)^2*$C1202+Inputs!$B$29*(1+$D1202)^2*Inputs!$B$19+Inputs!$B$30*(1+$E1202)^2*Inputs!$B$20+Inputs!$B$31*(1+$F1202)^2*Inputs!$B$21+Inputs!$B$22*(1+Inputs!$B$23)^2</f>
        <v>16006.495508778138</v>
      </c>
      <c r="T1202" s="36">
        <f>Inputs!$B$12*(1+$B1202)^3*$C1202+Inputs!$B$29*(1+$D1202)^3*Inputs!$B$19+Inputs!$B$30*(1+$E1202)^3*Inputs!$B$20+Inputs!$B$31*(1+$F1202)^3*Inputs!$B$21+Inputs!$B$22*(1+Inputs!$B$23)^3</f>
        <v>17886.655934419177</v>
      </c>
      <c r="U1202" s="36">
        <f>Inputs!$B$12*(1+$B1202)^4*$C1202+Inputs!$B$29*(1+$D1202)^4*Inputs!$B$19+Inputs!$B$30*(1+$E1202)^4*Inputs!$B$20+Inputs!$B$31*(1+$F1202)^4*Inputs!$B$21+Inputs!$B$22*(1+Inputs!$B$23)^4</f>
        <v>20106.324741222059</v>
      </c>
      <c r="V1202" s="35">
        <f>Inputs!$B$13/(Q1202*(1-$G1202))</f>
        <v>1.155963238079313</v>
      </c>
      <c r="W1202" s="36">
        <f>Inputs!$B$13</f>
        <v>12660</v>
      </c>
      <c r="X1202" s="36">
        <f t="shared" si="183"/>
        <v>13552.158499297124</v>
      </c>
      <c r="Y1202" s="36">
        <f t="shared" si="184"/>
        <v>14576.811510180794</v>
      </c>
      <c r="Z1202" s="36">
        <f t="shared" si="185"/>
        <v>15754.610979299052</v>
      </c>
      <c r="AA1202" s="36">
        <f t="shared" si="186"/>
        <v>17108.953416509867</v>
      </c>
      <c r="AB1202" s="36">
        <f t="shared" si="187"/>
        <v>54175.180673885414</v>
      </c>
      <c r="AC1202" s="36">
        <f t="shared" si="188"/>
        <v>206912.42213807287</v>
      </c>
      <c r="AD1202" s="36">
        <f t="shared" si="189"/>
        <v>125059.63683354287</v>
      </c>
    </row>
    <row r="1203" spans="1:30" ht="14.25" customHeight="1" x14ac:dyDescent="0.25">
      <c r="A1203" s="16">
        <v>1187</v>
      </c>
      <c r="B1203" s="34">
        <v>0.30222982106736201</v>
      </c>
      <c r="C1203" s="34">
        <v>0.10352735651768701</v>
      </c>
      <c r="D1203" s="34">
        <v>3.7619929718693601E-2</v>
      </c>
      <c r="E1203" s="34">
        <v>7.3893696833399705E-2</v>
      </c>
      <c r="F1203" s="34">
        <v>3.57586381047615E-2</v>
      </c>
      <c r="G1203" s="34">
        <v>0.16653479025408899</v>
      </c>
      <c r="H1203" s="35">
        <v>1.00675283267152</v>
      </c>
      <c r="I1203" s="34">
        <v>9.2018953077602397E-2</v>
      </c>
      <c r="J1203" s="34">
        <v>3.05657360770385E-2</v>
      </c>
      <c r="K1203" s="36">
        <f>Inputs!$B$12*(1+$B1203)^4</f>
        <v>172544.76853984623</v>
      </c>
      <c r="L1203" s="36">
        <f t="shared" si="180"/>
        <v>23184.920707876594</v>
      </c>
      <c r="M1203" s="36">
        <f t="shared" si="181"/>
        <v>315682.81378050713</v>
      </c>
      <c r="N1203" s="37">
        <f>M1203/Inputs!$B$6</f>
        <v>481.22380149467551</v>
      </c>
      <c r="O1203" s="38">
        <f>IF(N1203&gt;Inputs!$B$4,1,0)</f>
        <v>1</v>
      </c>
      <c r="P1203" s="34">
        <f t="shared" si="182"/>
        <v>6.1453217000563901E-2</v>
      </c>
      <c r="Q1203" s="36">
        <f>Inputs!$B$12*(1+$B1203)^0*$C1203+Inputs!$B$29*(1+$D1203)^0*Inputs!$B$19+Inputs!$B$30*(1+$E1203)^0*Inputs!$B$20+Inputs!$B$31*(1+$F1203)^0*Inputs!$B$21+Inputs!$B$22*(1+Inputs!$B$23)^0</f>
        <v>14233.685418488141</v>
      </c>
      <c r="R1203" s="36">
        <f>Inputs!$B$12*(1+$B1203)^1*$C1203+Inputs!$B$29*(1+$D1203)^1*Inputs!$B$19+Inputs!$B$30*(1+$E1203)^1*Inputs!$B$20+Inputs!$B$31*(1+$F1203)^1*Inputs!$B$21+Inputs!$B$22*(1+Inputs!$B$23)^1</f>
        <v>16513.001806843051</v>
      </c>
      <c r="S1203" s="36">
        <f>Inputs!$B$12*(1+$B1203)^2*$C1203+Inputs!$B$29*(1+$D1203)^2*Inputs!$B$19+Inputs!$B$30*(1+$E1203)^2*Inputs!$B$20+Inputs!$B$31*(1+$F1203)^2*Inputs!$B$21+Inputs!$B$22*(1+Inputs!$B$23)^2</f>
        <v>19381.783565528389</v>
      </c>
      <c r="T1203" s="36">
        <f>Inputs!$B$12*(1+$B1203)^3*$C1203+Inputs!$B$29*(1+$D1203)^3*Inputs!$B$19+Inputs!$B$30*(1+$E1203)^3*Inputs!$B$20+Inputs!$B$31*(1+$F1203)^3*Inputs!$B$21+Inputs!$B$22*(1+Inputs!$B$23)^3</f>
        <v>23012.84535039508</v>
      </c>
      <c r="U1203" s="36">
        <f>Inputs!$B$12*(1+$B1203)^4*$C1203+Inputs!$B$29*(1+$D1203)^4*Inputs!$B$19+Inputs!$B$30*(1+$E1203)^4*Inputs!$B$20+Inputs!$B$31*(1+$F1203)^4*Inputs!$B$21+Inputs!$B$22*(1+Inputs!$B$23)^4</f>
        <v>27630.915732000081</v>
      </c>
      <c r="V1203" s="35">
        <f>Inputs!$B$13/(Q1203*(1-$G1203))</f>
        <v>1.0671583482462332</v>
      </c>
      <c r="W1203" s="36">
        <f>Inputs!$B$13</f>
        <v>12660</v>
      </c>
      <c r="X1203" s="36">
        <f t="shared" si="183"/>
        <v>14479.473235139909</v>
      </c>
      <c r="Y1203" s="36">
        <f t="shared" si="184"/>
        <v>16751.02447636057</v>
      </c>
      <c r="Z1203" s="36">
        <f t="shared" si="185"/>
        <v>19599.578626941005</v>
      </c>
      <c r="AA1203" s="36">
        <f t="shared" si="186"/>
        <v>23184.920707876594</v>
      </c>
      <c r="AB1203" s="36">
        <f t="shared" si="187"/>
        <v>65310.78342755085</v>
      </c>
      <c r="AC1203" s="36">
        <f t="shared" si="188"/>
        <v>388809.34215342003</v>
      </c>
      <c r="AD1203" s="36">
        <f t="shared" si="189"/>
        <v>250372.03035295627</v>
      </c>
    </row>
    <row r="1204" spans="1:30" ht="14.25" customHeight="1" x14ac:dyDescent="0.25">
      <c r="A1204" s="16">
        <v>1188</v>
      </c>
      <c r="B1204" s="34">
        <v>0.28035170286141597</v>
      </c>
      <c r="C1204" s="34">
        <v>4.8612121357473899E-2</v>
      </c>
      <c r="D1204" s="34">
        <v>1.37862284036136E-2</v>
      </c>
      <c r="E1204" s="34">
        <v>5.2018191048976002E-2</v>
      </c>
      <c r="F1204" s="34">
        <v>1.51143966937309E-2</v>
      </c>
      <c r="G1204" s="34">
        <v>0.21463843485815901</v>
      </c>
      <c r="H1204" s="35">
        <v>1.11678985687379</v>
      </c>
      <c r="I1204" s="34">
        <v>0.10427316846022</v>
      </c>
      <c r="J1204" s="34">
        <v>2.9132850627621099E-2</v>
      </c>
      <c r="K1204" s="36">
        <f>Inputs!$B$12*(1+$B1204)^4</f>
        <v>161238.36441780144</v>
      </c>
      <c r="L1204" s="36">
        <f t="shared" si="180"/>
        <v>14560.31543942232</v>
      </c>
      <c r="M1204" s="36">
        <f t="shared" si="181"/>
        <v>171715.51042625969</v>
      </c>
      <c r="N1204" s="37">
        <f>M1204/Inputs!$B$6</f>
        <v>261.76144882051784</v>
      </c>
      <c r="O1204" s="38">
        <f>IF(N1204&gt;Inputs!$B$4,1,0)</f>
        <v>0</v>
      </c>
      <c r="P1204" s="34">
        <f t="shared" si="182"/>
        <v>7.5140317832598905E-2</v>
      </c>
      <c r="Q1204" s="36">
        <f>Inputs!$B$12*(1+$B1204)^0*$C1204+Inputs!$B$29*(1+$D1204)^0*Inputs!$B$19+Inputs!$B$30*(1+$E1204)^0*Inputs!$B$20+Inputs!$B$31*(1+$F1204)^0*Inputs!$B$21+Inputs!$B$22*(1+Inputs!$B$23)^0</f>
        <v>10938.771308875355</v>
      </c>
      <c r="R1204" s="36">
        <f>Inputs!$B$12*(1+$B1204)^1*$C1204+Inputs!$B$29*(1+$D1204)^1*Inputs!$B$19+Inputs!$B$30*(1+$E1204)^1*Inputs!$B$20+Inputs!$B$31*(1+$F1204)^1*Inputs!$B$21+Inputs!$B$22*(1+Inputs!$B$23)^1</f>
        <v>11931.750835897899</v>
      </c>
      <c r="S1204" s="36">
        <f>Inputs!$B$12*(1+$B1204)^2*$C1204+Inputs!$B$29*(1+$D1204)^2*Inputs!$B$19+Inputs!$B$30*(1+$E1204)^2*Inputs!$B$20+Inputs!$B$31*(1+$F1204)^2*Inputs!$B$21+Inputs!$B$22*(1+Inputs!$B$23)^2</f>
        <v>13160.357158555562</v>
      </c>
      <c r="T1204" s="36">
        <f>Inputs!$B$12*(1+$B1204)^3*$C1204+Inputs!$B$29*(1+$D1204)^3*Inputs!$B$19+Inputs!$B$30*(1+$E1204)^3*Inputs!$B$20+Inputs!$B$31*(1+$F1204)^3*Inputs!$B$21+Inputs!$B$22*(1+Inputs!$B$23)^3</f>
        <v>14689.175316616182</v>
      </c>
      <c r="U1204" s="36">
        <f>Inputs!$B$12*(1+$B1204)^4*$C1204+Inputs!$B$29*(1+$D1204)^4*Inputs!$B$19+Inputs!$B$30*(1+$E1204)^4*Inputs!$B$20+Inputs!$B$31*(1+$F1204)^4*Inputs!$B$21+Inputs!$B$22*(1+Inputs!$B$23)^4</f>
        <v>16600.825306062368</v>
      </c>
      <c r="V1204" s="35">
        <f>Inputs!$B$13/(Q1204*(1-$G1204))</f>
        <v>1.473653973085951</v>
      </c>
      <c r="W1204" s="36">
        <f>Inputs!$B$13</f>
        <v>12660</v>
      </c>
      <c r="X1204" s="36">
        <f t="shared" si="183"/>
        <v>12973.205958741746</v>
      </c>
      <c r="Y1204" s="36">
        <f t="shared" si="184"/>
        <v>13386.945744203274</v>
      </c>
      <c r="Z1204" s="36">
        <f t="shared" si="185"/>
        <v>13912.862244962933</v>
      </c>
      <c r="AA1204" s="36">
        <f t="shared" si="186"/>
        <v>14560.31543942232</v>
      </c>
      <c r="AB1204" s="36">
        <f t="shared" si="187"/>
        <v>50268.564409164384</v>
      </c>
      <c r="AC1204" s="36">
        <f t="shared" si="188"/>
        <v>199420.22294333676</v>
      </c>
      <c r="AD1204" s="36">
        <f t="shared" si="189"/>
        <v>121446.94601709531</v>
      </c>
    </row>
    <row r="1205" spans="1:30" ht="14.25" customHeight="1" x14ac:dyDescent="0.25">
      <c r="A1205" s="16">
        <v>1189</v>
      </c>
      <c r="B1205" s="34">
        <v>0.364165050547748</v>
      </c>
      <c r="C1205" s="34">
        <v>6.3400088320338999E-2</v>
      </c>
      <c r="D1205" s="34">
        <v>3.4936794830994003E-2</v>
      </c>
      <c r="E1205" s="34">
        <v>4.6896409721052697E-2</v>
      </c>
      <c r="F1205" s="34">
        <v>1.5943583660702201E-3</v>
      </c>
      <c r="G1205" s="34">
        <v>0.18607377722562701</v>
      </c>
      <c r="H1205" s="35">
        <v>1.0956842770778901</v>
      </c>
      <c r="I1205" s="34">
        <v>9.0164345693173401E-2</v>
      </c>
      <c r="J1205" s="34">
        <v>2.8467214158003101E-2</v>
      </c>
      <c r="K1205" s="36">
        <f>Inputs!$B$12*(1+$B1205)^4</f>
        <v>207787.26456967532</v>
      </c>
      <c r="L1205" s="36">
        <f t="shared" si="180"/>
        <v>19554.412343122498</v>
      </c>
      <c r="M1205" s="36">
        <f t="shared" si="181"/>
        <v>271336.83361530665</v>
      </c>
      <c r="N1205" s="37">
        <f>M1205/Inputs!$B$6</f>
        <v>413.62322197455279</v>
      </c>
      <c r="O1205" s="38">
        <f>IF(N1205&gt;Inputs!$B$4,1,0)</f>
        <v>1</v>
      </c>
      <c r="P1205" s="34">
        <f t="shared" si="182"/>
        <v>6.1697131535170299E-2</v>
      </c>
      <c r="Q1205" s="36">
        <f>Inputs!$B$12*(1+$B1205)^0*$C1205+Inputs!$B$29*(1+$D1205)^0*Inputs!$B$19+Inputs!$B$30*(1+$E1205)^0*Inputs!$B$20+Inputs!$B$31*(1+$F1205)^0*Inputs!$B$21+Inputs!$B$22*(1+Inputs!$B$23)^0</f>
        <v>11826.049326647262</v>
      </c>
      <c r="R1205" s="36">
        <f>Inputs!$B$12*(1+$B1205)^1*$C1205+Inputs!$B$29*(1+$D1205)^1*Inputs!$B$19+Inputs!$B$30*(1+$E1205)^1*Inputs!$B$20+Inputs!$B$31*(1+$F1205)^1*Inputs!$B$21+Inputs!$B$22*(1+Inputs!$B$23)^1</f>
        <v>13382.504807653182</v>
      </c>
      <c r="S1205" s="36">
        <f>Inputs!$B$12*(1+$B1205)^2*$C1205+Inputs!$B$29*(1+$D1205)^2*Inputs!$B$19+Inputs!$B$30*(1+$E1205)^2*Inputs!$B$20+Inputs!$B$31*(1+$F1205)^2*Inputs!$B$21+Inputs!$B$22*(1+Inputs!$B$23)^2</f>
        <v>15450.921749263125</v>
      </c>
      <c r="T1205" s="36">
        <f>Inputs!$B$12*(1+$B1205)^3*$C1205+Inputs!$B$29*(1+$D1205)^3*Inputs!$B$19+Inputs!$B$30*(1+$E1205)^3*Inputs!$B$20+Inputs!$B$31*(1+$F1205)^3*Inputs!$B$21+Inputs!$B$22*(1+Inputs!$B$23)^3</f>
        <v>18215.348964161749</v>
      </c>
      <c r="U1205" s="36">
        <f>Inputs!$B$12*(1+$B1205)^4*$C1205+Inputs!$B$29*(1+$D1205)^4*Inputs!$B$19+Inputs!$B$30*(1+$E1205)^4*Inputs!$B$20+Inputs!$B$31*(1+$F1205)^4*Inputs!$B$21+Inputs!$B$22*(1+Inputs!$B$23)^4</f>
        <v>21926.751698589196</v>
      </c>
      <c r="V1205" s="35">
        <f>Inputs!$B$13/(Q1205*(1-$G1205))</f>
        <v>1.3152520243856052</v>
      </c>
      <c r="W1205" s="36">
        <f>Inputs!$B$13</f>
        <v>12660</v>
      </c>
      <c r="X1205" s="36">
        <f t="shared" si="183"/>
        <v>13728.310410078639</v>
      </c>
      <c r="Y1205" s="36">
        <f t="shared" si="184"/>
        <v>15159.859426846715</v>
      </c>
      <c r="Z1205" s="36">
        <f t="shared" si="185"/>
        <v>17058.385624400089</v>
      </c>
      <c r="AA1205" s="36">
        <f t="shared" si="186"/>
        <v>19554.412343122498</v>
      </c>
      <c r="AB1205" s="36">
        <f t="shared" si="187"/>
        <v>59641.942646549163</v>
      </c>
      <c r="AC1205" s="36">
        <f t="shared" si="188"/>
        <v>325964.45712494425</v>
      </c>
      <c r="AD1205" s="36">
        <f t="shared" si="189"/>
        <v>211694.89096875751</v>
      </c>
    </row>
    <row r="1206" spans="1:30" ht="14.25" customHeight="1" x14ac:dyDescent="0.25">
      <c r="A1206" s="16">
        <v>1190</v>
      </c>
      <c r="B1206" s="34">
        <v>0.316896469133985</v>
      </c>
      <c r="C1206" s="34">
        <v>7.5974547225751005E-2</v>
      </c>
      <c r="D1206" s="34">
        <v>1.47234432804954E-2</v>
      </c>
      <c r="E1206" s="34">
        <v>4.1894594878409401E-2</v>
      </c>
      <c r="F1206" s="34">
        <v>2.1624827238585199E-2</v>
      </c>
      <c r="G1206" s="34">
        <v>0.17528444754366099</v>
      </c>
      <c r="H1206" s="35">
        <v>1.07330406971444</v>
      </c>
      <c r="I1206" s="34">
        <v>0.10597935555655701</v>
      </c>
      <c r="J1206" s="34">
        <v>2.8768695113524999E-2</v>
      </c>
      <c r="K1206" s="36">
        <f>Inputs!$B$12*(1+$B1206)^4</f>
        <v>180450.37267909705</v>
      </c>
      <c r="L1206" s="36">
        <f t="shared" si="180"/>
        <v>19909.865032691174</v>
      </c>
      <c r="M1206" s="36">
        <f t="shared" si="181"/>
        <v>218145.82482078503</v>
      </c>
      <c r="N1206" s="37">
        <f>M1206/Inputs!$B$6</f>
        <v>332.53936710485522</v>
      </c>
      <c r="O1206" s="38">
        <f>IF(N1206&gt;Inputs!$B$4,1,0)</f>
        <v>0</v>
      </c>
      <c r="P1206" s="34">
        <f t="shared" si="182"/>
        <v>7.7210660443032014E-2</v>
      </c>
      <c r="Q1206" s="36">
        <f>Inputs!$B$12*(1+$B1206)^0*$C1206+Inputs!$B$29*(1+$D1206)^0*Inputs!$B$19+Inputs!$B$30*(1+$E1206)^0*Inputs!$B$20+Inputs!$B$31*(1+$F1206)^0*Inputs!$B$21+Inputs!$B$22*(1+Inputs!$B$23)^0</f>
        <v>12580.51686097198</v>
      </c>
      <c r="R1206" s="36">
        <f>Inputs!$B$12*(1+$B1206)^1*$C1206+Inputs!$B$29*(1+$D1206)^1*Inputs!$B$19+Inputs!$B$30*(1+$E1206)^1*Inputs!$B$20+Inputs!$B$31*(1+$F1206)^1*Inputs!$B$21+Inputs!$B$22*(1+Inputs!$B$23)^1</f>
        <v>14207.410259984328</v>
      </c>
      <c r="S1206" s="36">
        <f>Inputs!$B$12*(1+$B1206)^2*$C1206+Inputs!$B$29*(1+$D1206)^2*Inputs!$B$19+Inputs!$B$30*(1+$E1206)^2*Inputs!$B$20+Inputs!$B$31*(1+$F1206)^2*Inputs!$B$21+Inputs!$B$22*(1+Inputs!$B$23)^2</f>
        <v>16297.242369150463</v>
      </c>
      <c r="T1206" s="36">
        <f>Inputs!$B$12*(1+$B1206)^3*$C1206+Inputs!$B$29*(1+$D1206)^3*Inputs!$B$19+Inputs!$B$30*(1+$E1206)^3*Inputs!$B$20+Inputs!$B$31*(1+$F1206)^3*Inputs!$B$21+Inputs!$B$22*(1+Inputs!$B$23)^3</f>
        <v>18995.259824115805</v>
      </c>
      <c r="U1206" s="36">
        <f>Inputs!$B$12*(1+$B1206)^4*$C1206+Inputs!$B$29*(1+$D1206)^4*Inputs!$B$19+Inputs!$B$30*(1+$E1206)^4*Inputs!$B$20+Inputs!$B$31*(1+$F1206)^4*Inputs!$B$21+Inputs!$B$22*(1+Inputs!$B$23)^4</f>
        <v>22492.687804142941</v>
      </c>
      <c r="V1206" s="35">
        <f>Inputs!$B$13/(Q1206*(1-$G1206))</f>
        <v>1.2202000459102056</v>
      </c>
      <c r="W1206" s="36">
        <f>Inputs!$B$13</f>
        <v>12660</v>
      </c>
      <c r="X1206" s="36">
        <f t="shared" si="183"/>
        <v>13866.874348448182</v>
      </c>
      <c r="Y1206" s="36">
        <f t="shared" si="184"/>
        <v>15413.023373754304</v>
      </c>
      <c r="Z1206" s="36">
        <f t="shared" si="185"/>
        <v>17389.3513199968</v>
      </c>
      <c r="AA1206" s="36">
        <f t="shared" si="186"/>
        <v>19909.865032691174</v>
      </c>
      <c r="AB1206" s="36">
        <f t="shared" si="187"/>
        <v>57830.999176665326</v>
      </c>
      <c r="AC1206" s="36">
        <f t="shared" si="188"/>
        <v>265282.61449959641</v>
      </c>
      <c r="AD1206" s="36">
        <f t="shared" si="189"/>
        <v>160314.8256441197</v>
      </c>
    </row>
    <row r="1207" spans="1:30" ht="14.25" customHeight="1" x14ac:dyDescent="0.25">
      <c r="A1207" s="16">
        <v>1191</v>
      </c>
      <c r="B1207" s="34">
        <v>0.28786709345804101</v>
      </c>
      <c r="C1207" s="34">
        <v>9.2785141213258204E-2</v>
      </c>
      <c r="D1207" s="34">
        <v>1.17898414049385E-2</v>
      </c>
      <c r="E1207" s="34">
        <v>5.15746804086262E-2</v>
      </c>
      <c r="F1207" s="34">
        <v>6.0094418876662902E-3</v>
      </c>
      <c r="G1207" s="34">
        <v>0.184410943406283</v>
      </c>
      <c r="H1207" s="35">
        <v>1.0944240598274</v>
      </c>
      <c r="I1207" s="34">
        <v>9.3052093626527999E-2</v>
      </c>
      <c r="J1207" s="34">
        <v>2.52579024552501E-2</v>
      </c>
      <c r="K1207" s="36">
        <f>Inputs!$B$12*(1+$B1207)^4</f>
        <v>165057.56608497704</v>
      </c>
      <c r="L1207" s="36">
        <f t="shared" si="180"/>
        <v>21311.19008658659</v>
      </c>
      <c r="M1207" s="36">
        <f t="shared" si="181"/>
        <v>268689.67834524973</v>
      </c>
      <c r="N1207" s="37">
        <f>M1207/Inputs!$B$6</f>
        <v>409.58792430678312</v>
      </c>
      <c r="O1207" s="38">
        <f>IF(N1207&gt;Inputs!$B$4,1,0)</f>
        <v>1</v>
      </c>
      <c r="P1207" s="34">
        <f t="shared" si="182"/>
        <v>6.7794191171277898E-2</v>
      </c>
      <c r="Q1207" s="36">
        <f>Inputs!$B$12*(1+$B1207)^0*$C1207+Inputs!$B$29*(1+$D1207)^0*Inputs!$B$19+Inputs!$B$30*(1+$E1207)^0*Inputs!$B$20+Inputs!$B$31*(1+$F1207)^0*Inputs!$B$21+Inputs!$B$22*(1+Inputs!$B$23)^0</f>
        <v>13589.152500222415</v>
      </c>
      <c r="R1207" s="36">
        <f>Inputs!$B$12*(1+$B1207)^1*$C1207+Inputs!$B$29*(1+$D1207)^1*Inputs!$B$19+Inputs!$B$30*(1+$E1207)^1*Inputs!$B$20+Inputs!$B$31*(1+$F1207)^1*Inputs!$B$21+Inputs!$B$22*(1+Inputs!$B$23)^1</f>
        <v>15318.220904543126</v>
      </c>
      <c r="S1207" s="36">
        <f>Inputs!$B$12*(1+$B1207)^2*$C1207+Inputs!$B$29*(1+$D1207)^2*Inputs!$B$19+Inputs!$B$30*(1+$E1207)^2*Inputs!$B$20+Inputs!$B$31*(1+$F1207)^2*Inputs!$B$21+Inputs!$B$22*(1+Inputs!$B$23)^2</f>
        <v>17513.850274207722</v>
      </c>
      <c r="T1207" s="36">
        <f>Inputs!$B$12*(1+$B1207)^3*$C1207+Inputs!$B$29*(1+$D1207)^3*Inputs!$B$19+Inputs!$B$30*(1+$E1207)^3*Inputs!$B$20+Inputs!$B$31*(1+$F1207)^3*Inputs!$B$21+Inputs!$B$22*(1+Inputs!$B$23)^3</f>
        <v>20309.131621481727</v>
      </c>
      <c r="U1207" s="36">
        <f>Inputs!$B$12*(1+$B1207)^4*$C1207+Inputs!$B$29*(1+$D1207)^4*Inputs!$B$19+Inputs!$B$30*(1+$E1207)^4*Inputs!$B$20+Inputs!$B$31*(1+$F1207)^4*Inputs!$B$21+Inputs!$B$22*(1+Inputs!$B$23)^4</f>
        <v>23875.401352280813</v>
      </c>
      <c r="V1207" s="35">
        <f>Inputs!$B$13/(Q1207*(1-$G1207))</f>
        <v>1.1422730840058699</v>
      </c>
      <c r="W1207" s="36">
        <f>Inputs!$B$13</f>
        <v>12660</v>
      </c>
      <c r="X1207" s="36">
        <f t="shared" si="183"/>
        <v>14121.395159703708</v>
      </c>
      <c r="Y1207" s="36">
        <f t="shared" si="184"/>
        <v>15974.608005641188</v>
      </c>
      <c r="Z1207" s="36">
        <f t="shared" si="185"/>
        <v>18326.078381935524</v>
      </c>
      <c r="AA1207" s="36">
        <f t="shared" si="186"/>
        <v>21311.19008658659</v>
      </c>
      <c r="AB1207" s="36">
        <f t="shared" si="187"/>
        <v>62130.716391978007</v>
      </c>
      <c r="AC1207" s="36">
        <f t="shared" si="188"/>
        <v>322291.12361260486</v>
      </c>
      <c r="AD1207" s="36">
        <f t="shared" si="189"/>
        <v>206558.96195327173</v>
      </c>
    </row>
    <row r="1208" spans="1:30" ht="14.25" customHeight="1" x14ac:dyDescent="0.25">
      <c r="A1208" s="16">
        <v>1192</v>
      </c>
      <c r="B1208" s="34">
        <v>0.17509268805820799</v>
      </c>
      <c r="C1208" s="34">
        <v>8.3258501373211002E-2</v>
      </c>
      <c r="D1208" s="34">
        <v>3.6488741616167997E-2</v>
      </c>
      <c r="E1208" s="34">
        <v>2.6316474388907701E-2</v>
      </c>
      <c r="F1208" s="34">
        <v>1.48126033691338E-2</v>
      </c>
      <c r="G1208" s="34">
        <v>0.188923370778463</v>
      </c>
      <c r="H1208" s="35">
        <v>0.98882056002984997</v>
      </c>
      <c r="I1208" s="34">
        <v>9.3151520611714694E-2</v>
      </c>
      <c r="J1208" s="34">
        <v>3.1935919822676601E-2</v>
      </c>
      <c r="K1208" s="36">
        <f>Inputs!$B$12*(1+$B1208)^4</f>
        <v>114403.61452870665</v>
      </c>
      <c r="L1208" s="36">
        <f t="shared" si="180"/>
        <v>14688.94614008065</v>
      </c>
      <c r="M1208" s="36">
        <f t="shared" si="181"/>
        <v>210836.45852310289</v>
      </c>
      <c r="N1208" s="37">
        <f>M1208/Inputs!$B$6</f>
        <v>321.39704043155928</v>
      </c>
      <c r="O1208" s="38">
        <f>IF(N1208&gt;Inputs!$B$4,1,0)</f>
        <v>0</v>
      </c>
      <c r="P1208" s="34">
        <f t="shared" si="182"/>
        <v>6.1215600789038094E-2</v>
      </c>
      <c r="Q1208" s="36">
        <f>Inputs!$B$12*(1+$B1208)^0*$C1208+Inputs!$B$29*(1+$D1208)^0*Inputs!$B$19+Inputs!$B$30*(1+$E1208)^0*Inputs!$B$20+Inputs!$B$31*(1+$F1208)^0*Inputs!$B$21+Inputs!$B$22*(1+Inputs!$B$23)^0</f>
        <v>13017.554109819583</v>
      </c>
      <c r="R1208" s="36">
        <f>Inputs!$B$12*(1+$B1208)^1*$C1208+Inputs!$B$29*(1+$D1208)^1*Inputs!$B$19+Inputs!$B$30*(1+$E1208)^1*Inputs!$B$20+Inputs!$B$31*(1+$F1208)^1*Inputs!$B$21+Inputs!$B$22*(1+Inputs!$B$23)^1</f>
        <v>14076.511549275459</v>
      </c>
      <c r="S1208" s="36">
        <f>Inputs!$B$12*(1+$B1208)^2*$C1208+Inputs!$B$29*(1+$D1208)^2*Inputs!$B$19+Inputs!$B$30*(1+$E1208)^2*Inputs!$B$20+Inputs!$B$31*(1+$F1208)^2*Inputs!$B$21+Inputs!$B$22*(1+Inputs!$B$23)^2</f>
        <v>15293.669445923002</v>
      </c>
      <c r="T1208" s="36">
        <f>Inputs!$B$12*(1+$B1208)^3*$C1208+Inputs!$B$29*(1+$D1208)^3*Inputs!$B$19+Inputs!$B$30*(1+$E1208)^3*Inputs!$B$20+Inputs!$B$31*(1+$F1208)^3*Inputs!$B$21+Inputs!$B$22*(1+Inputs!$B$23)^3</f>
        <v>16696.001757280581</v>
      </c>
      <c r="U1208" s="36">
        <f>Inputs!$B$12*(1+$B1208)^4*$C1208+Inputs!$B$29*(1+$D1208)^4*Inputs!$B$19+Inputs!$B$30*(1+$E1208)^4*Inputs!$B$20+Inputs!$B$31*(1+$F1208)^4*Inputs!$B$21+Inputs!$B$22*(1+Inputs!$B$23)^4</f>
        <v>18315.183023012156</v>
      </c>
      <c r="V1208" s="35">
        <f>Inputs!$B$13/(Q1208*(1-$G1208))</f>
        <v>1.1990641721136583</v>
      </c>
      <c r="W1208" s="36">
        <f>Inputs!$B$13</f>
        <v>12660</v>
      </c>
      <c r="X1208" s="36">
        <f t="shared" si="183"/>
        <v>13089.776339641887</v>
      </c>
      <c r="Y1208" s="36">
        <f t="shared" si="184"/>
        <v>13569.630710996327</v>
      </c>
      <c r="Z1208" s="36">
        <f t="shared" si="185"/>
        <v>14102.113708912742</v>
      </c>
      <c r="AA1208" s="36">
        <f t="shared" si="186"/>
        <v>14688.94614008065</v>
      </c>
      <c r="AB1208" s="36">
        <f t="shared" si="187"/>
        <v>52208.60931112757</v>
      </c>
      <c r="AC1208" s="36">
        <f t="shared" si="188"/>
        <v>247617.4529190317</v>
      </c>
      <c r="AD1208" s="36">
        <f t="shared" si="189"/>
        <v>158627.84921197532</v>
      </c>
    </row>
    <row r="1209" spans="1:30" ht="14.25" customHeight="1" x14ac:dyDescent="0.25">
      <c r="A1209" s="16">
        <v>1193</v>
      </c>
      <c r="B1209" s="34">
        <v>0.383312398685558</v>
      </c>
      <c r="C1209" s="34">
        <v>6.3132091832436302E-2</v>
      </c>
      <c r="D1209" s="34">
        <v>4.2755110248635098E-2</v>
      </c>
      <c r="E1209" s="34">
        <v>3.6169412223004897E-2</v>
      </c>
      <c r="F1209" s="34">
        <v>-6.5063943676099602E-3</v>
      </c>
      <c r="G1209" s="34">
        <v>0.191995552438876</v>
      </c>
      <c r="H1209" s="35">
        <v>1.1455403922467899</v>
      </c>
      <c r="I1209" s="34">
        <v>9.5271781562053195E-2</v>
      </c>
      <c r="J1209" s="34">
        <v>2.3555111692714799E-2</v>
      </c>
      <c r="K1209" s="36">
        <f>Inputs!$B$12*(1+$B1209)^4</f>
        <v>219701.1491988241</v>
      </c>
      <c r="L1209" s="36">
        <f t="shared" si="180"/>
        <v>20800.135508090014</v>
      </c>
      <c r="M1209" s="36">
        <f t="shared" si="181"/>
        <v>248826.13396627508</v>
      </c>
      <c r="N1209" s="37">
        <f>M1209/Inputs!$B$6</f>
        <v>379.30813104615106</v>
      </c>
      <c r="O1209" s="38">
        <f>IF(N1209&gt;Inputs!$B$4,1,0)</f>
        <v>0</v>
      </c>
      <c r="P1209" s="34">
        <f t="shared" si="182"/>
        <v>7.171666986933839E-2</v>
      </c>
      <c r="Q1209" s="36">
        <f>Inputs!$B$12*(1+$B1209)^0*$C1209+Inputs!$B$29*(1+$D1209)^0*Inputs!$B$19+Inputs!$B$30*(1+$E1209)^0*Inputs!$B$20+Inputs!$B$31*(1+$F1209)^0*Inputs!$B$21+Inputs!$B$22*(1+Inputs!$B$23)^0</f>
        <v>11809.969537373101</v>
      </c>
      <c r="R1209" s="36">
        <f>Inputs!$B$12*(1+$B1209)^1*$C1209+Inputs!$B$29*(1+$D1209)^1*Inputs!$B$19+Inputs!$B$30*(1+$E1209)^1*Inputs!$B$20+Inputs!$B$31*(1+$F1209)^1*Inputs!$B$21+Inputs!$B$22*(1+Inputs!$B$23)^1</f>
        <v>13395.403057996591</v>
      </c>
      <c r="S1209" s="36">
        <f>Inputs!$B$12*(1+$B1209)^2*$C1209+Inputs!$B$29*(1+$D1209)^2*Inputs!$B$19+Inputs!$B$30*(1+$E1209)^2*Inputs!$B$20+Inputs!$B$31*(1+$F1209)^2*Inputs!$B$21+Inputs!$B$22*(1+Inputs!$B$23)^2</f>
        <v>15544.825722410584</v>
      </c>
      <c r="T1209" s="36">
        <f>Inputs!$B$12*(1+$B1209)^3*$C1209+Inputs!$B$29*(1+$D1209)^3*Inputs!$B$19+Inputs!$B$30*(1+$E1209)^3*Inputs!$B$20+Inputs!$B$31*(1+$F1209)^3*Inputs!$B$21+Inputs!$B$22*(1+Inputs!$B$23)^3</f>
        <v>18471.884770977376</v>
      </c>
      <c r="U1209" s="36">
        <f>Inputs!$B$12*(1+$B1209)^4*$C1209+Inputs!$B$29*(1+$D1209)^4*Inputs!$B$19+Inputs!$B$30*(1+$E1209)^4*Inputs!$B$20+Inputs!$B$31*(1+$F1209)^4*Inputs!$B$21+Inputs!$B$22*(1+Inputs!$B$23)^4</f>
        <v>22472.014467521647</v>
      </c>
      <c r="V1209" s="35">
        <f>Inputs!$B$13/(Q1209*(1-$G1209))</f>
        <v>1.3266952584235829</v>
      </c>
      <c r="W1209" s="36">
        <f>Inputs!$B$13</f>
        <v>12660</v>
      </c>
      <c r="X1209" s="36">
        <f t="shared" si="183"/>
        <v>13869.361686775317</v>
      </c>
      <c r="Y1209" s="36">
        <f t="shared" si="184"/>
        <v>15525.996284035484</v>
      </c>
      <c r="Z1209" s="36">
        <f t="shared" si="185"/>
        <v>17773.559160617198</v>
      </c>
      <c r="AA1209" s="36">
        <f t="shared" si="186"/>
        <v>20800.135508090014</v>
      </c>
      <c r="AB1209" s="36">
        <f t="shared" si="187"/>
        <v>60483.869721096984</v>
      </c>
      <c r="AC1209" s="36">
        <f t="shared" si="188"/>
        <v>296863.82624842151</v>
      </c>
      <c r="AD1209" s="36">
        <f t="shared" si="189"/>
        <v>188342.26424517811</v>
      </c>
    </row>
    <row r="1210" spans="1:30" ht="14.25" customHeight="1" x14ac:dyDescent="0.25">
      <c r="A1210" s="16">
        <v>1194</v>
      </c>
      <c r="B1210" s="34">
        <v>0.16960343096427599</v>
      </c>
      <c r="C1210" s="34">
        <v>0.102685786987288</v>
      </c>
      <c r="D1210" s="34">
        <v>1.69090118964078E-2</v>
      </c>
      <c r="E1210" s="34">
        <v>2.6182355718561499E-2</v>
      </c>
      <c r="F1210" s="34">
        <v>2.30025312927256E-2</v>
      </c>
      <c r="G1210" s="34">
        <v>0.17890905685959099</v>
      </c>
      <c r="H1210" s="35">
        <v>1.04305085478874</v>
      </c>
      <c r="I1210" s="34">
        <v>9.1740591377707695E-2</v>
      </c>
      <c r="J1210" s="34">
        <v>2.41649632719593E-2</v>
      </c>
      <c r="K1210" s="36">
        <f>Inputs!$B$12*(1+$B1210)^4</f>
        <v>112280.87405477236</v>
      </c>
      <c r="L1210" s="36">
        <f t="shared" si="180"/>
        <v>17295.847540142448</v>
      </c>
      <c r="M1210" s="36">
        <f t="shared" si="181"/>
        <v>225619.12409099212</v>
      </c>
      <c r="N1210" s="37">
        <f>M1210/Inputs!$B$6</f>
        <v>343.93159160212213</v>
      </c>
      <c r="O1210" s="38">
        <f>IF(N1210&gt;Inputs!$B$4,1,0)</f>
        <v>0</v>
      </c>
      <c r="P1210" s="34">
        <f t="shared" si="182"/>
        <v>6.7575628105748395E-2</v>
      </c>
      <c r="Q1210" s="36">
        <f>Inputs!$B$12*(1+$B1210)^0*$C1210+Inputs!$B$29*(1+$D1210)^0*Inputs!$B$19+Inputs!$B$30*(1+$E1210)^0*Inputs!$B$20+Inputs!$B$31*(1+$F1210)^0*Inputs!$B$21+Inputs!$B$22*(1+Inputs!$B$23)^0</f>
        <v>14183.191246664202</v>
      </c>
      <c r="R1210" s="36">
        <f>Inputs!$B$12*(1+$B1210)^1*$C1210+Inputs!$B$29*(1+$D1210)^1*Inputs!$B$19+Inputs!$B$30*(1+$E1210)^1*Inputs!$B$20+Inputs!$B$31*(1+$F1210)^1*Inputs!$B$21+Inputs!$B$22*(1+Inputs!$B$23)^1</f>
        <v>15384.457061468591</v>
      </c>
      <c r="S1210" s="36">
        <f>Inputs!$B$12*(1+$B1210)^2*$C1210+Inputs!$B$29*(1+$D1210)^2*Inputs!$B$19+Inputs!$B$30*(1+$E1210)^2*Inputs!$B$20+Inputs!$B$31*(1+$F1210)^2*Inputs!$B$21+Inputs!$B$22*(1+Inputs!$B$23)^2</f>
        <v>16765.93216796378</v>
      </c>
      <c r="T1210" s="36">
        <f>Inputs!$B$12*(1+$B1210)^3*$C1210+Inputs!$B$29*(1+$D1210)^3*Inputs!$B$19+Inputs!$B$30*(1+$E1210)^3*Inputs!$B$20+Inputs!$B$31*(1+$F1210)^3*Inputs!$B$21+Inputs!$B$22*(1+Inputs!$B$23)^3</f>
        <v>18357.728771516282</v>
      </c>
      <c r="U1210" s="36">
        <f>Inputs!$B$12*(1+$B1210)^4*$C1210+Inputs!$B$29*(1+$D1210)^4*Inputs!$B$19+Inputs!$B$30*(1+$E1210)^4*Inputs!$B$20+Inputs!$B$31*(1+$F1210)^4*Inputs!$B$21+Inputs!$B$22*(1+Inputs!$B$23)^4</f>
        <v>20195.057930686606</v>
      </c>
      <c r="V1210" s="35">
        <f>Inputs!$B$13/(Q1210*(1-$G1210))</f>
        <v>1.0870974698114277</v>
      </c>
      <c r="W1210" s="36">
        <f>Inputs!$B$13</f>
        <v>12660</v>
      </c>
      <c r="X1210" s="36">
        <f t="shared" si="183"/>
        <v>13593.157305243567</v>
      </c>
      <c r="Y1210" s="36">
        <f t="shared" si="184"/>
        <v>14662.189079643655</v>
      </c>
      <c r="Z1210" s="36">
        <f t="shared" si="185"/>
        <v>15888.268745884783</v>
      </c>
      <c r="AA1210" s="36">
        <f t="shared" si="186"/>
        <v>17295.847540142448</v>
      </c>
      <c r="AB1210" s="36">
        <f t="shared" si="187"/>
        <v>56604.461589293176</v>
      </c>
      <c r="AC1210" s="36">
        <f t="shared" si="188"/>
        <v>262132.98429113018</v>
      </c>
      <c r="AD1210" s="36">
        <f t="shared" si="189"/>
        <v>169014.66250169894</v>
      </c>
    </row>
    <row r="1211" spans="1:30" ht="14.25" customHeight="1" x14ac:dyDescent="0.25">
      <c r="A1211" s="16">
        <v>1195</v>
      </c>
      <c r="B1211" s="34">
        <v>0.42874160448099202</v>
      </c>
      <c r="C1211" s="34">
        <v>6.7702507818779303E-2</v>
      </c>
      <c r="D1211" s="34">
        <v>1.15528132651264E-2</v>
      </c>
      <c r="E1211" s="34">
        <v>2.6268149919589201E-2</v>
      </c>
      <c r="F1211" s="34">
        <v>3.2166127286329997E-2</v>
      </c>
      <c r="G1211" s="34">
        <v>0.18049860446697999</v>
      </c>
      <c r="H1211" s="35">
        <v>1.12313664756444</v>
      </c>
      <c r="I1211" s="34">
        <v>0.10196224500387201</v>
      </c>
      <c r="J1211" s="34">
        <v>2.89382959200759E-2</v>
      </c>
      <c r="K1211" s="36">
        <f>Inputs!$B$12*(1+$B1211)^4</f>
        <v>250014.9715190678</v>
      </c>
      <c r="L1211" s="36">
        <f t="shared" si="180"/>
        <v>23653.42449759282</v>
      </c>
      <c r="M1211" s="36">
        <f t="shared" si="181"/>
        <v>268325.62810562493</v>
      </c>
      <c r="N1211" s="37">
        <f>M1211/Inputs!$B$6</f>
        <v>409.03296967320875</v>
      </c>
      <c r="O1211" s="38">
        <f>IF(N1211&gt;Inputs!$B$4,1,0)</f>
        <v>1</v>
      </c>
      <c r="P1211" s="34">
        <f t="shared" si="182"/>
        <v>7.3023949083796114E-2</v>
      </c>
      <c r="Q1211" s="36">
        <f>Inputs!$B$12*(1+$B1211)^0*$C1211+Inputs!$B$29*(1+$D1211)^0*Inputs!$B$19+Inputs!$B$30*(1+$E1211)^0*Inputs!$B$20+Inputs!$B$31*(1+$F1211)^0*Inputs!$B$21+Inputs!$B$22*(1+Inputs!$B$23)^0</f>
        <v>12084.194496553679</v>
      </c>
      <c r="R1211" s="36">
        <f>Inputs!$B$12*(1+$B1211)^1*$C1211+Inputs!$B$29*(1+$D1211)^1*Inputs!$B$19+Inputs!$B$30*(1+$E1211)^1*Inputs!$B$20+Inputs!$B$31*(1+$F1211)^1*Inputs!$B$21+Inputs!$B$22*(1+Inputs!$B$23)^1</f>
        <v>14006.022372556956</v>
      </c>
      <c r="S1211" s="36">
        <f>Inputs!$B$12*(1+$B1211)^2*$C1211+Inputs!$B$29*(1+$D1211)^2*Inputs!$B$19+Inputs!$B$30*(1+$E1211)^2*Inputs!$B$20+Inputs!$B$31*(1+$F1211)^2*Inputs!$B$21+Inputs!$B$22*(1+Inputs!$B$23)^2</f>
        <v>16679.323937362602</v>
      </c>
      <c r="T1211" s="36">
        <f>Inputs!$B$12*(1+$B1211)^3*$C1211+Inputs!$B$29*(1+$D1211)^3*Inputs!$B$19+Inputs!$B$30*(1+$E1211)^3*Inputs!$B$20+Inputs!$B$31*(1+$F1211)^3*Inputs!$B$21+Inputs!$B$22*(1+Inputs!$B$23)^3</f>
        <v>20424.380048858147</v>
      </c>
      <c r="U1211" s="36">
        <f>Inputs!$B$12*(1+$B1211)^4*$C1211+Inputs!$B$29*(1+$D1211)^4*Inputs!$B$19+Inputs!$B$30*(1+$E1211)^4*Inputs!$B$20+Inputs!$B$31*(1+$F1211)^4*Inputs!$B$21+Inputs!$B$22*(1+Inputs!$B$23)^4</f>
        <v>25698.734057449754</v>
      </c>
      <c r="V1211" s="35">
        <f>Inputs!$B$13/(Q1211*(1-$G1211))</f>
        <v>1.2783986446468905</v>
      </c>
      <c r="W1211" s="36">
        <f>Inputs!$B$13</f>
        <v>12660</v>
      </c>
      <c r="X1211" s="36">
        <f t="shared" si="183"/>
        <v>14227.879412856959</v>
      </c>
      <c r="Y1211" s="36">
        <f t="shared" si="184"/>
        <v>16412.967838632099</v>
      </c>
      <c r="Z1211" s="36">
        <f t="shared" si="185"/>
        <v>19448.531884226828</v>
      </c>
      <c r="AA1211" s="36">
        <f t="shared" si="186"/>
        <v>23653.42449759282</v>
      </c>
      <c r="AB1211" s="36">
        <f t="shared" si="187"/>
        <v>63216.746708322913</v>
      </c>
      <c r="AC1211" s="36">
        <f t="shared" si="188"/>
        <v>333286.74497320323</v>
      </c>
      <c r="AD1211" s="36">
        <f t="shared" si="189"/>
        <v>205108.881397302</v>
      </c>
    </row>
    <row r="1212" spans="1:30" ht="14.25" customHeight="1" x14ac:dyDescent="0.25">
      <c r="A1212" s="16">
        <v>1196</v>
      </c>
      <c r="B1212" s="34">
        <v>0.147385300103586</v>
      </c>
      <c r="C1212" s="34">
        <v>0.105837757646751</v>
      </c>
      <c r="D1212" s="34">
        <v>4.57080865362849E-2</v>
      </c>
      <c r="E1212" s="34">
        <v>1.6695509259355999E-2</v>
      </c>
      <c r="F1212" s="34">
        <v>-5.9335433839698198E-3</v>
      </c>
      <c r="G1212" s="34">
        <v>0.18756243341039699</v>
      </c>
      <c r="H1212" s="35">
        <v>1.0910163381833999</v>
      </c>
      <c r="I1212" s="34">
        <v>9.0584296736022904E-2</v>
      </c>
      <c r="J1212" s="34">
        <v>2.9881482308306902E-2</v>
      </c>
      <c r="K1212" s="36">
        <f>Inputs!$B$12*(1+$B1212)^4</f>
        <v>103989.23339159938</v>
      </c>
      <c r="L1212" s="36">
        <f t="shared" si="180"/>
        <v>17240.891753819084</v>
      </c>
      <c r="M1212" s="36">
        <f t="shared" si="181"/>
        <v>246320.77633518178</v>
      </c>
      <c r="N1212" s="37">
        <f>M1212/Inputs!$B$6</f>
        <v>375.48898831582591</v>
      </c>
      <c r="O1212" s="38">
        <f>IF(N1212&gt;Inputs!$B$4,1,0)</f>
        <v>0</v>
      </c>
      <c r="P1212" s="34">
        <f t="shared" si="182"/>
        <v>6.0702814427716002E-2</v>
      </c>
      <c r="Q1212" s="36">
        <f>Inputs!$B$12*(1+$B1212)^0*$C1212+Inputs!$B$29*(1+$D1212)^0*Inputs!$B$19+Inputs!$B$30*(1+$E1212)^0*Inputs!$B$20+Inputs!$B$31*(1+$F1212)^0*Inputs!$B$21+Inputs!$B$22*(1+Inputs!$B$23)^0</f>
        <v>14372.309486231981</v>
      </c>
      <c r="R1212" s="36">
        <f>Inputs!$B$12*(1+$B1212)^1*$C1212+Inputs!$B$29*(1+$D1212)^1*Inputs!$B$19+Inputs!$B$30*(1+$E1212)^1*Inputs!$B$20+Inputs!$B$31*(1+$F1212)^1*Inputs!$B$21+Inputs!$B$22*(1+Inputs!$B$23)^1</f>
        <v>15405.160980577526</v>
      </c>
      <c r="S1212" s="36">
        <f>Inputs!$B$12*(1+$B1212)^2*$C1212+Inputs!$B$29*(1+$D1212)^2*Inputs!$B$19+Inputs!$B$30*(1+$E1212)^2*Inputs!$B$20+Inputs!$B$31*(1+$F1212)^2*Inputs!$B$21+Inputs!$B$22*(1+Inputs!$B$23)^2</f>
        <v>16581.63623664133</v>
      </c>
      <c r="T1212" s="36">
        <f>Inputs!$B$12*(1+$B1212)^3*$C1212+Inputs!$B$29*(1+$D1212)^3*Inputs!$B$19+Inputs!$B$30*(1+$E1212)^3*Inputs!$B$20+Inputs!$B$31*(1+$F1212)^3*Inputs!$B$21+Inputs!$B$22*(1+Inputs!$B$23)^3</f>
        <v>17922.329709310281</v>
      </c>
      <c r="U1212" s="36">
        <f>Inputs!$B$12*(1+$B1212)^4*$C1212+Inputs!$B$29*(1+$D1212)^4*Inputs!$B$19+Inputs!$B$30*(1+$E1212)^4*Inputs!$B$20+Inputs!$B$31*(1+$F1212)^4*Inputs!$B$21+Inputs!$B$22*(1+Inputs!$B$23)^4</f>
        <v>19450.84505054777</v>
      </c>
      <c r="V1212" s="35">
        <f>Inputs!$B$13/(Q1212*(1-$G1212))</f>
        <v>1.084219336589537</v>
      </c>
      <c r="W1212" s="36">
        <f>Inputs!$B$13</f>
        <v>12660</v>
      </c>
      <c r="X1212" s="36">
        <f t="shared" si="183"/>
        <v>13591.065465581154</v>
      </c>
      <c r="Y1212" s="36">
        <f t="shared" si="184"/>
        <v>14651.891762720352</v>
      </c>
      <c r="Z1212" s="36">
        <f t="shared" si="185"/>
        <v>15861.299860564817</v>
      </c>
      <c r="AA1212" s="36">
        <f t="shared" si="186"/>
        <v>17240.891753819084</v>
      </c>
      <c r="AB1212" s="36">
        <f t="shared" si="187"/>
        <v>56719.198420568304</v>
      </c>
      <c r="AC1212" s="36">
        <f t="shared" si="188"/>
        <v>292508.26873742288</v>
      </c>
      <c r="AD1212" s="36">
        <f t="shared" si="189"/>
        <v>189601.57791461347</v>
      </c>
    </row>
    <row r="1213" spans="1:30" ht="14.25" customHeight="1" x14ac:dyDescent="0.25">
      <c r="A1213" s="16">
        <v>1197</v>
      </c>
      <c r="B1213" s="34">
        <v>0.16604669138220299</v>
      </c>
      <c r="C1213" s="34">
        <v>9.7853625872979397E-2</v>
      </c>
      <c r="D1213" s="34">
        <v>1.54264968992822E-2</v>
      </c>
      <c r="E1213" s="34">
        <v>5.3856196955996298E-2</v>
      </c>
      <c r="F1213" s="34">
        <v>1.9935070163848E-2</v>
      </c>
      <c r="G1213" s="34">
        <v>0.19135621908233799</v>
      </c>
      <c r="H1213" s="35">
        <v>1.01343040361712</v>
      </c>
      <c r="I1213" s="34">
        <v>9.5499424196719196E-2</v>
      </c>
      <c r="J1213" s="34">
        <v>2.44761526547865E-2</v>
      </c>
      <c r="K1213" s="36">
        <f>Inputs!$B$12*(1+$B1213)^4</f>
        <v>110921.31621215216</v>
      </c>
      <c r="L1213" s="36">
        <f t="shared" si="180"/>
        <v>16187.312083067338</v>
      </c>
      <c r="M1213" s="36">
        <f t="shared" si="181"/>
        <v>202284.30538388572</v>
      </c>
      <c r="N1213" s="37">
        <f>M1213/Inputs!$B$6</f>
        <v>308.36022162177699</v>
      </c>
      <c r="O1213" s="38">
        <f>IF(N1213&gt;Inputs!$B$4,1,0)</f>
        <v>0</v>
      </c>
      <c r="P1213" s="34">
        <f t="shared" si="182"/>
        <v>7.1023271541932692E-2</v>
      </c>
      <c r="Q1213" s="36">
        <f>Inputs!$B$12*(1+$B1213)^0*$C1213+Inputs!$B$29*(1+$D1213)^0*Inputs!$B$19+Inputs!$B$30*(1+$E1213)^0*Inputs!$B$20+Inputs!$B$31*(1+$F1213)^0*Inputs!$B$21+Inputs!$B$22*(1+Inputs!$B$23)^0</f>
        <v>13893.261579805687</v>
      </c>
      <c r="R1213" s="36">
        <f>Inputs!$B$12*(1+$B1213)^1*$C1213+Inputs!$B$29*(1+$D1213)^1*Inputs!$B$19+Inputs!$B$30*(1+$E1213)^1*Inputs!$B$20+Inputs!$B$31*(1+$F1213)^1*Inputs!$B$21+Inputs!$B$22*(1+Inputs!$B$23)^1</f>
        <v>15075.2081178435</v>
      </c>
      <c r="S1213" s="36">
        <f>Inputs!$B$12*(1+$B1213)^2*$C1213+Inputs!$B$29*(1+$D1213)^2*Inputs!$B$19+Inputs!$B$30*(1+$E1213)^2*Inputs!$B$20+Inputs!$B$31*(1+$F1213)^2*Inputs!$B$21+Inputs!$B$22*(1+Inputs!$B$23)^2</f>
        <v>16426.822589822339</v>
      </c>
      <c r="T1213" s="36">
        <f>Inputs!$B$12*(1+$B1213)^3*$C1213+Inputs!$B$29*(1+$D1213)^3*Inputs!$B$19+Inputs!$B$30*(1+$E1213)^3*Inputs!$B$20+Inputs!$B$31*(1+$F1213)^3*Inputs!$B$21+Inputs!$B$22*(1+Inputs!$B$23)^3</f>
        <v>17975.362248576763</v>
      </c>
      <c r="U1213" s="36">
        <f>Inputs!$B$12*(1+$B1213)^4*$C1213+Inputs!$B$29*(1+$D1213)^4*Inputs!$B$19+Inputs!$B$30*(1+$E1213)^4*Inputs!$B$20+Inputs!$B$31*(1+$F1213)^4*Inputs!$B$21+Inputs!$B$22*(1+Inputs!$B$23)^4</f>
        <v>19752.567730399503</v>
      </c>
      <c r="V1213" s="35">
        <f>Inputs!$B$13/(Q1213*(1-$G1213))</f>
        <v>1.1268659137295829</v>
      </c>
      <c r="W1213" s="36">
        <f>Inputs!$B$13</f>
        <v>12660</v>
      </c>
      <c r="X1213" s="36">
        <f t="shared" si="183"/>
        <v>13391.320684277212</v>
      </c>
      <c r="Y1213" s="36">
        <f t="shared" si="184"/>
        <v>14215.257340444899</v>
      </c>
      <c r="Z1213" s="36">
        <f t="shared" si="185"/>
        <v>15143.099878860683</v>
      </c>
      <c r="AA1213" s="36">
        <f t="shared" si="186"/>
        <v>16187.312083067338</v>
      </c>
      <c r="AB1213" s="36">
        <f t="shared" si="187"/>
        <v>54300.172582637373</v>
      </c>
      <c r="AC1213" s="36">
        <f t="shared" si="188"/>
        <v>233494.10474413485</v>
      </c>
      <c r="AD1213" s="36">
        <f t="shared" si="189"/>
        <v>147984.13280124834</v>
      </c>
    </row>
    <row r="1214" spans="1:30" ht="14.25" customHeight="1" x14ac:dyDescent="0.25">
      <c r="A1214" s="16">
        <v>1198</v>
      </c>
      <c r="B1214" s="34">
        <v>0.229874229694492</v>
      </c>
      <c r="C1214" s="34">
        <v>6.8372263846376902E-2</v>
      </c>
      <c r="D1214" s="34">
        <v>7.9470100502470001E-3</v>
      </c>
      <c r="E1214" s="34">
        <v>3.1848297684553703E-2</v>
      </c>
      <c r="F1214" s="34">
        <v>2.5552103798376701E-2</v>
      </c>
      <c r="G1214" s="34">
        <v>0.21226376120079901</v>
      </c>
      <c r="H1214" s="35">
        <v>1.0607852754254199</v>
      </c>
      <c r="I1214" s="34">
        <v>0.10409944952026</v>
      </c>
      <c r="J1214" s="34">
        <v>2.9486593644494598E-2</v>
      </c>
      <c r="K1214" s="36">
        <f>Inputs!$B$12*(1+$B1214)^4</f>
        <v>137275.82318002003</v>
      </c>
      <c r="L1214" s="36">
        <f t="shared" si="180"/>
        <v>15074.561504302257</v>
      </c>
      <c r="M1214" s="36">
        <f t="shared" si="181"/>
        <v>177962.41367257378</v>
      </c>
      <c r="N1214" s="37">
        <f>M1214/Inputs!$B$6</f>
        <v>271.28416718380151</v>
      </c>
      <c r="O1214" s="38">
        <f>IF(N1214&gt;Inputs!$B$4,1,0)</f>
        <v>0</v>
      </c>
      <c r="P1214" s="34">
        <f t="shared" si="182"/>
        <v>7.4612855875765396E-2</v>
      </c>
      <c r="Q1214" s="36">
        <f>Inputs!$B$12*(1+$B1214)^0*$C1214+Inputs!$B$29*(1+$D1214)^0*Inputs!$B$19+Inputs!$B$30*(1+$E1214)^0*Inputs!$B$20+Inputs!$B$31*(1+$F1214)^0*Inputs!$B$21+Inputs!$B$22*(1+Inputs!$B$23)^0</f>
        <v>12124.379858209537</v>
      </c>
      <c r="R1214" s="36">
        <f>Inputs!$B$12*(1+$B1214)^1*$C1214+Inputs!$B$29*(1+$D1214)^1*Inputs!$B$19+Inputs!$B$30*(1+$E1214)^1*Inputs!$B$20+Inputs!$B$31*(1+$F1214)^1*Inputs!$B$21+Inputs!$B$22*(1+Inputs!$B$23)^1</f>
        <v>13219.880581489137</v>
      </c>
      <c r="S1214" s="36">
        <f>Inputs!$B$12*(1+$B1214)^2*$C1214+Inputs!$B$29*(1+$D1214)^2*Inputs!$B$19+Inputs!$B$30*(1+$E1214)^2*Inputs!$B$20+Inputs!$B$31*(1+$F1214)^2*Inputs!$B$21+Inputs!$B$22*(1+Inputs!$B$23)^2</f>
        <v>14535.788707958622</v>
      </c>
      <c r="T1214" s="36">
        <f>Inputs!$B$12*(1+$B1214)^3*$C1214+Inputs!$B$29*(1+$D1214)^3*Inputs!$B$19+Inputs!$B$30*(1+$E1214)^3*Inputs!$B$20+Inputs!$B$31*(1+$F1214)^3*Inputs!$B$21+Inputs!$B$22*(1+Inputs!$B$23)^3</f>
        <v>16122.031460083477</v>
      </c>
      <c r="U1214" s="36">
        <f>Inputs!$B$12*(1+$B1214)^4*$C1214+Inputs!$B$29*(1+$D1214)^4*Inputs!$B$19+Inputs!$B$30*(1+$E1214)^4*Inputs!$B$20+Inputs!$B$31*(1+$F1214)^4*Inputs!$B$21+Inputs!$B$22*(1+Inputs!$B$23)^4</f>
        <v>18039.993644844461</v>
      </c>
      <c r="V1214" s="35">
        <f>Inputs!$B$13/(Q1214*(1-$G1214))</f>
        <v>1.3255415519753029</v>
      </c>
      <c r="W1214" s="36">
        <f>Inputs!$B$13</f>
        <v>12660</v>
      </c>
      <c r="X1214" s="36">
        <f t="shared" si="183"/>
        <v>13114.618447732608</v>
      </c>
      <c r="Y1214" s="36">
        <f t="shared" si="184"/>
        <v>13662.159603998878</v>
      </c>
      <c r="Z1214" s="36">
        <f t="shared" si="185"/>
        <v>14312.470972336083</v>
      </c>
      <c r="AA1214" s="36">
        <f t="shared" si="186"/>
        <v>15074.561504302257</v>
      </c>
      <c r="AB1214" s="36">
        <f t="shared" si="187"/>
        <v>51194.088261323654</v>
      </c>
      <c r="AC1214" s="36">
        <f t="shared" si="188"/>
        <v>207994.43730700598</v>
      </c>
      <c r="AD1214" s="36">
        <f t="shared" si="189"/>
        <v>126768.32541125012</v>
      </c>
    </row>
    <row r="1215" spans="1:30" ht="14.25" customHeight="1" x14ac:dyDescent="0.25">
      <c r="A1215" s="16">
        <v>1199</v>
      </c>
      <c r="B1215" s="34">
        <v>0.27214803070420401</v>
      </c>
      <c r="C1215" s="34">
        <v>7.8639325600035601E-2</v>
      </c>
      <c r="D1215" s="34">
        <v>3.7592364332212101E-2</v>
      </c>
      <c r="E1215" s="34">
        <v>5.8311791530767799E-2</v>
      </c>
      <c r="F1215" s="34">
        <v>-4.8354670110630797E-3</v>
      </c>
      <c r="G1215" s="34">
        <v>0.18069588830752101</v>
      </c>
      <c r="H1215" s="35">
        <v>1.1612580449933001</v>
      </c>
      <c r="I1215" s="34">
        <v>9.8306878602051798E-2</v>
      </c>
      <c r="J1215" s="34">
        <v>2.6435360004531599E-2</v>
      </c>
      <c r="K1215" s="36">
        <f>Inputs!$B$12*(1+$B1215)^4</f>
        <v>157145.46423315527</v>
      </c>
      <c r="L1215" s="36">
        <f t="shared" si="180"/>
        <v>20139.738340141761</v>
      </c>
      <c r="M1215" s="36">
        <f t="shared" si="181"/>
        <v>239549.82450721695</v>
      </c>
      <c r="N1215" s="37">
        <f>M1215/Inputs!$B$6</f>
        <v>365.1674154073429</v>
      </c>
      <c r="O1215" s="38">
        <f>IF(N1215&gt;Inputs!$B$4,1,0)</f>
        <v>0</v>
      </c>
      <c r="P1215" s="34">
        <f t="shared" si="182"/>
        <v>7.1871518597520195E-2</v>
      </c>
      <c r="Q1215" s="36">
        <f>Inputs!$B$12*(1+$B1215)^0*$C1215+Inputs!$B$29*(1+$D1215)^0*Inputs!$B$19+Inputs!$B$30*(1+$E1215)^0*Inputs!$B$20+Inputs!$B$31*(1+$F1215)^0*Inputs!$B$21+Inputs!$B$22*(1+Inputs!$B$23)^0</f>
        <v>12740.403563429059</v>
      </c>
      <c r="R1215" s="36">
        <f>Inputs!$B$12*(1+$B1215)^1*$C1215+Inputs!$B$29*(1+$D1215)^1*Inputs!$B$19+Inputs!$B$30*(1+$E1215)^1*Inputs!$B$20+Inputs!$B$31*(1+$F1215)^1*Inputs!$B$21+Inputs!$B$22*(1+Inputs!$B$23)^1</f>
        <v>14204.064602071689</v>
      </c>
      <c r="S1215" s="36">
        <f>Inputs!$B$12*(1+$B1215)^2*$C1215+Inputs!$B$29*(1+$D1215)^2*Inputs!$B$19+Inputs!$B$30*(1+$E1215)^2*Inputs!$B$20+Inputs!$B$31*(1+$F1215)^2*Inputs!$B$21+Inputs!$B$22*(1+Inputs!$B$23)^2</f>
        <v>16028.421895323911</v>
      </c>
      <c r="T1215" s="36">
        <f>Inputs!$B$12*(1+$B1215)^3*$C1215+Inputs!$B$29*(1+$D1215)^3*Inputs!$B$19+Inputs!$B$30*(1+$E1215)^3*Inputs!$B$20+Inputs!$B$31*(1+$F1215)^3*Inputs!$B$21+Inputs!$B$22*(1+Inputs!$B$23)^3</f>
        <v>18309.19153140147</v>
      </c>
      <c r="U1215" s="36">
        <f>Inputs!$B$12*(1+$B1215)^4*$C1215+Inputs!$B$29*(1+$D1215)^4*Inputs!$B$19+Inputs!$B$30*(1+$E1215)^4*Inputs!$B$20+Inputs!$B$31*(1+$F1215)^4*Inputs!$B$21+Inputs!$B$22*(1+Inputs!$B$23)^4</f>
        <v>21168.006183025114</v>
      </c>
      <c r="V1215" s="35">
        <f>Inputs!$B$13/(Q1215*(1-$G1215))</f>
        <v>1.2128452353646131</v>
      </c>
      <c r="W1215" s="36">
        <f>Inputs!$B$13</f>
        <v>12660</v>
      </c>
      <c r="X1215" s="36">
        <f t="shared" si="183"/>
        <v>13964.338184690507</v>
      </c>
      <c r="Y1215" s="36">
        <f t="shared" si="184"/>
        <v>15588.54252649806</v>
      </c>
      <c r="Z1215" s="36">
        <f t="shared" si="185"/>
        <v>17613.257152672981</v>
      </c>
      <c r="AA1215" s="36">
        <f t="shared" si="186"/>
        <v>20139.738340141761</v>
      </c>
      <c r="AB1215" s="36">
        <f t="shared" si="187"/>
        <v>59575.691759743204</v>
      </c>
      <c r="AC1215" s="36">
        <f t="shared" si="188"/>
        <v>287626.30840353126</v>
      </c>
      <c r="AD1215" s="36">
        <f t="shared" si="189"/>
        <v>179974.13274747375</v>
      </c>
    </row>
    <row r="1216" spans="1:30" ht="14.25" customHeight="1" x14ac:dyDescent="0.25">
      <c r="A1216" s="16">
        <v>1200</v>
      </c>
      <c r="B1216" s="34">
        <v>0.25288825354446098</v>
      </c>
      <c r="C1216" s="34">
        <v>9.2985170643602399E-2</v>
      </c>
      <c r="D1216" s="34">
        <v>4.3443671825299499E-2</v>
      </c>
      <c r="E1216" s="34">
        <v>6.3642024564710006E-2</v>
      </c>
      <c r="F1216" s="34">
        <v>2.7656009383307898E-3</v>
      </c>
      <c r="G1216" s="34">
        <v>0.20761136196799401</v>
      </c>
      <c r="H1216" s="35">
        <v>0.94085298295333797</v>
      </c>
      <c r="I1216" s="34">
        <v>9.7862735757873104E-2</v>
      </c>
      <c r="J1216" s="34">
        <v>2.3809323496958499E-2</v>
      </c>
      <c r="K1216" s="36">
        <f>Inputs!$B$12*(1+$B1216)^4</f>
        <v>147842.94346109426</v>
      </c>
      <c r="L1216" s="36">
        <f t="shared" si="180"/>
        <v>17031.496170390106</v>
      </c>
      <c r="M1216" s="36">
        <f t="shared" si="181"/>
        <v>202771.41676336568</v>
      </c>
      <c r="N1216" s="37">
        <f>M1216/Inputs!$B$6</f>
        <v>309.10276945635013</v>
      </c>
      <c r="O1216" s="38">
        <f>IF(N1216&gt;Inputs!$B$4,1,0)</f>
        <v>0</v>
      </c>
      <c r="P1216" s="34">
        <f t="shared" si="182"/>
        <v>7.4053412260914608E-2</v>
      </c>
      <c r="Q1216" s="36">
        <f>Inputs!$B$12*(1+$B1216)^0*$C1216+Inputs!$B$29*(1+$D1216)^0*Inputs!$B$19+Inputs!$B$30*(1+$E1216)^0*Inputs!$B$20+Inputs!$B$31*(1+$F1216)^0*Inputs!$B$21+Inputs!$B$22*(1+Inputs!$B$23)^0</f>
        <v>13601.154266043064</v>
      </c>
      <c r="R1216" s="36">
        <f>Inputs!$B$12*(1+$B1216)^1*$C1216+Inputs!$B$29*(1+$D1216)^1*Inputs!$B$19+Inputs!$B$30*(1+$E1216)^1*Inputs!$B$20+Inputs!$B$31*(1+$F1216)^1*Inputs!$B$21+Inputs!$B$22*(1+Inputs!$B$23)^1</f>
        <v>15258.600418984701</v>
      </c>
      <c r="S1216" s="36">
        <f>Inputs!$B$12*(1+$B1216)^2*$C1216+Inputs!$B$29*(1+$D1216)^2*Inputs!$B$19+Inputs!$B$30*(1+$E1216)^2*Inputs!$B$20+Inputs!$B$31*(1+$F1216)^2*Inputs!$B$21+Inputs!$B$22*(1+Inputs!$B$23)^2</f>
        <v>17287.202513726366</v>
      </c>
      <c r="T1216" s="36">
        <f>Inputs!$B$12*(1+$B1216)^3*$C1216+Inputs!$B$29*(1+$D1216)^3*Inputs!$B$19+Inputs!$B$30*(1+$E1216)^3*Inputs!$B$20+Inputs!$B$31*(1+$F1216)^3*Inputs!$B$21+Inputs!$B$22*(1+Inputs!$B$23)^3</f>
        <v>19778.046100171341</v>
      </c>
      <c r="U1216" s="36">
        <f>Inputs!$B$12*(1+$B1216)^4*$C1216+Inputs!$B$29*(1+$D1216)^4*Inputs!$B$19+Inputs!$B$30*(1+$E1216)^4*Inputs!$B$20+Inputs!$B$31*(1+$F1216)^4*Inputs!$B$21+Inputs!$B$22*(1+Inputs!$B$23)^4</f>
        <v>22845.085902658626</v>
      </c>
      <c r="V1216" s="35">
        <f>Inputs!$B$13/(Q1216*(1-$G1216))</f>
        <v>1.1746803382269431</v>
      </c>
      <c r="W1216" s="36">
        <f>Inputs!$B$13</f>
        <v>12660</v>
      </c>
      <c r="X1216" s="36">
        <f t="shared" si="183"/>
        <v>13495.969903967039</v>
      </c>
      <c r="Y1216" s="36">
        <f t="shared" si="184"/>
        <v>14489.481134935155</v>
      </c>
      <c r="Z1216" s="36">
        <f t="shared" si="185"/>
        <v>15661.08260875524</v>
      </c>
      <c r="AA1216" s="36">
        <f t="shared" si="186"/>
        <v>17031.496170390106</v>
      </c>
      <c r="AB1216" s="36">
        <f t="shared" si="187"/>
        <v>55137.349303913434</v>
      </c>
      <c r="AC1216" s="36">
        <f t="shared" si="188"/>
        <v>235465.24110073163</v>
      </c>
      <c r="AD1216" s="36">
        <f t="shared" si="189"/>
        <v>147634.06745945223</v>
      </c>
    </row>
    <row r="1217" spans="1:30" ht="14.25" customHeight="1" x14ac:dyDescent="0.25">
      <c r="A1217" s="16">
        <v>1201</v>
      </c>
      <c r="B1217" s="34">
        <v>0.27175453680016298</v>
      </c>
      <c r="C1217" s="34">
        <v>9.7399713257793397E-2</v>
      </c>
      <c r="D1217" s="34">
        <v>3.0437388725547399E-2</v>
      </c>
      <c r="E1217" s="34">
        <v>2.8814588097244499E-2</v>
      </c>
      <c r="F1217" s="34">
        <v>8.6867499190063507E-3</v>
      </c>
      <c r="G1217" s="34">
        <v>0.22479159946027699</v>
      </c>
      <c r="H1217" s="35">
        <v>1.0385340313751501</v>
      </c>
      <c r="I1217" s="34">
        <v>0.108582814046544</v>
      </c>
      <c r="J1217" s="34">
        <v>3.0652510238527199E-2</v>
      </c>
      <c r="K1217" s="36">
        <f>Inputs!$B$12*(1+$B1217)^4</f>
        <v>156951.12490601389</v>
      </c>
      <c r="L1217" s="36">
        <f t="shared" si="180"/>
        <v>19242.752810231672</v>
      </c>
      <c r="M1217" s="36">
        <f t="shared" si="181"/>
        <v>208637.96152060525</v>
      </c>
      <c r="N1217" s="37">
        <f>M1217/Inputs!$B$6</f>
        <v>318.04567304970311</v>
      </c>
      <c r="O1217" s="38">
        <f>IF(N1217&gt;Inputs!$B$4,1,0)</f>
        <v>0</v>
      </c>
      <c r="P1217" s="34">
        <f t="shared" si="182"/>
        <v>7.7930303808016799E-2</v>
      </c>
      <c r="Q1217" s="36">
        <f>Inputs!$B$12*(1+$B1217)^0*$C1217+Inputs!$B$29*(1+$D1217)^0*Inputs!$B$19+Inputs!$B$30*(1+$E1217)^0*Inputs!$B$20+Inputs!$B$31*(1+$F1217)^0*Inputs!$B$21+Inputs!$B$22*(1+Inputs!$B$23)^0</f>
        <v>13866.026822894524</v>
      </c>
      <c r="R1217" s="36">
        <f>Inputs!$B$12*(1+$B1217)^1*$C1217+Inputs!$B$29*(1+$D1217)^1*Inputs!$B$19+Inputs!$B$30*(1+$E1217)^1*Inputs!$B$20+Inputs!$B$31*(1+$F1217)^1*Inputs!$B$21+Inputs!$B$22*(1+Inputs!$B$23)^1</f>
        <v>15597.099079905776</v>
      </c>
      <c r="S1217" s="36">
        <f>Inputs!$B$12*(1+$B1217)^2*$C1217+Inputs!$B$29*(1+$D1217)^2*Inputs!$B$19+Inputs!$B$30*(1+$E1217)^2*Inputs!$B$20+Inputs!$B$31*(1+$F1217)^2*Inputs!$B$21+Inputs!$B$22*(1+Inputs!$B$23)^2</f>
        <v>17763.163492932177</v>
      </c>
      <c r="T1217" s="36">
        <f>Inputs!$B$12*(1+$B1217)^3*$C1217+Inputs!$B$29*(1+$D1217)^3*Inputs!$B$19+Inputs!$B$30*(1+$E1217)^3*Inputs!$B$20+Inputs!$B$31*(1+$F1217)^3*Inputs!$B$21+Inputs!$B$22*(1+Inputs!$B$23)^3</f>
        <v>20481.598151703292</v>
      </c>
      <c r="U1217" s="36">
        <f>Inputs!$B$12*(1+$B1217)^4*$C1217+Inputs!$B$29*(1+$D1217)^4*Inputs!$B$19+Inputs!$B$30*(1+$E1217)^4*Inputs!$B$20+Inputs!$B$31*(1+$F1217)^4*Inputs!$B$21+Inputs!$B$22*(1+Inputs!$B$23)^4</f>
        <v>23901.656371318491</v>
      </c>
      <c r="V1217" s="35">
        <f>Inputs!$B$13/(Q1217*(1-$G1217))</f>
        <v>1.1777773535825666</v>
      </c>
      <c r="W1217" s="36">
        <f>Inputs!$B$13</f>
        <v>12660</v>
      </c>
      <c r="X1217" s="36">
        <f t="shared" si="183"/>
        <v>13819.610779686454</v>
      </c>
      <c r="Y1217" s="36">
        <f t="shared" si="184"/>
        <v>15259.474053690758</v>
      </c>
      <c r="Z1217" s="36">
        <f t="shared" si="185"/>
        <v>17042.040498208466</v>
      </c>
      <c r="AA1217" s="36">
        <f t="shared" si="186"/>
        <v>19242.752810231672</v>
      </c>
      <c r="AB1217" s="36">
        <f t="shared" si="187"/>
        <v>56641.881007271339</v>
      </c>
      <c r="AC1217" s="36">
        <f t="shared" si="188"/>
        <v>254491.3919060654</v>
      </c>
      <c r="AD1217" s="36">
        <f t="shared" si="189"/>
        <v>151996.08051333393</v>
      </c>
    </row>
    <row r="1218" spans="1:30" ht="14.25" customHeight="1" x14ac:dyDescent="0.25">
      <c r="A1218" s="16">
        <v>1202</v>
      </c>
      <c r="B1218" s="34">
        <v>0.34072747628434902</v>
      </c>
      <c r="C1218" s="34">
        <v>6.5279315309308306E-2</v>
      </c>
      <c r="D1218" s="34">
        <v>3.1222672802513798E-2</v>
      </c>
      <c r="E1218" s="34">
        <v>5.1448630830389898E-2</v>
      </c>
      <c r="F1218" s="34">
        <v>2.4352012831043698E-2</v>
      </c>
      <c r="G1218" s="34">
        <v>0.17852382124819199</v>
      </c>
      <c r="H1218" s="35">
        <v>1.06932590869332</v>
      </c>
      <c r="I1218" s="34">
        <v>8.7374293705365896E-2</v>
      </c>
      <c r="J1218" s="34">
        <v>2.50318665806042E-2</v>
      </c>
      <c r="K1218" s="36">
        <f>Inputs!$B$12*(1+$B1218)^4</f>
        <v>193871.19588467723</v>
      </c>
      <c r="L1218" s="36">
        <f t="shared" si="180"/>
        <v>19180.092355299792</v>
      </c>
      <c r="M1218" s="36">
        <f t="shared" si="181"/>
        <v>267214.50345033826</v>
      </c>
      <c r="N1218" s="37">
        <f>M1218/Inputs!$B$6</f>
        <v>407.33918208893027</v>
      </c>
      <c r="O1218" s="38">
        <f>IF(N1218&gt;Inputs!$B$4,1,0)</f>
        <v>1</v>
      </c>
      <c r="P1218" s="34">
        <f t="shared" si="182"/>
        <v>6.2342427124761693E-2</v>
      </c>
      <c r="Q1218" s="36">
        <f>Inputs!$B$12*(1+$B1218)^0*$C1218+Inputs!$B$29*(1+$D1218)^0*Inputs!$B$19+Inputs!$B$30*(1+$E1218)^0*Inputs!$B$20+Inputs!$B$31*(1+$F1218)^0*Inputs!$B$21+Inputs!$B$22*(1+Inputs!$B$23)^0</f>
        <v>11938.802945985419</v>
      </c>
      <c r="R1218" s="36">
        <f>Inputs!$B$12*(1+$B1218)^1*$C1218+Inputs!$B$29*(1+$D1218)^1*Inputs!$B$19+Inputs!$B$30*(1+$E1218)^1*Inputs!$B$20+Inputs!$B$31*(1+$F1218)^1*Inputs!$B$21+Inputs!$B$22*(1+Inputs!$B$23)^1</f>
        <v>13546.398817321211</v>
      </c>
      <c r="S1218" s="36">
        <f>Inputs!$B$12*(1+$B1218)^2*$C1218+Inputs!$B$29*(1+$D1218)^2*Inputs!$B$19+Inputs!$B$30*(1+$E1218)^2*Inputs!$B$20+Inputs!$B$31*(1+$F1218)^2*Inputs!$B$21+Inputs!$B$22*(1+Inputs!$B$23)^2</f>
        <v>15619.178464920966</v>
      </c>
      <c r="T1218" s="36">
        <f>Inputs!$B$12*(1+$B1218)^3*$C1218+Inputs!$B$29*(1+$D1218)^3*Inputs!$B$19+Inputs!$B$30*(1+$E1218)^3*Inputs!$B$20+Inputs!$B$31*(1+$F1218)^3*Inputs!$B$21+Inputs!$B$22*(1+Inputs!$B$23)^3</f>
        <v>18312.521791990046</v>
      </c>
      <c r="U1218" s="36">
        <f>Inputs!$B$12*(1+$B1218)^4*$C1218+Inputs!$B$29*(1+$D1218)^4*Inputs!$B$19+Inputs!$B$30*(1+$E1218)^4*Inputs!$B$20+Inputs!$B$31*(1+$F1218)^4*Inputs!$B$21+Inputs!$B$22*(1+Inputs!$B$23)^4</f>
        <v>21834.619611583112</v>
      </c>
      <c r="V1218" s="35">
        <f>Inputs!$B$13/(Q1218*(1-$G1218))</f>
        <v>1.2908564447506135</v>
      </c>
      <c r="W1218" s="36">
        <f>Inputs!$B$13</f>
        <v>12660</v>
      </c>
      <c r="X1218" s="36">
        <f t="shared" si="183"/>
        <v>13748.406848022711</v>
      </c>
      <c r="Y1218" s="36">
        <f t="shared" si="184"/>
        <v>15141.49385665276</v>
      </c>
      <c r="Z1218" s="36">
        <f t="shared" si="185"/>
        <v>16919.328498507366</v>
      </c>
      <c r="AA1218" s="36">
        <f t="shared" si="186"/>
        <v>19180.092355299792</v>
      </c>
      <c r="AB1218" s="36">
        <f t="shared" si="187"/>
        <v>59766.601896220811</v>
      </c>
      <c r="AC1218" s="36">
        <f t="shared" si="188"/>
        <v>315358.36467830616</v>
      </c>
      <c r="AD1218" s="36">
        <f t="shared" si="189"/>
        <v>207447.90155411744</v>
      </c>
    </row>
    <row r="1219" spans="1:30" ht="14.25" customHeight="1" x14ac:dyDescent="0.25">
      <c r="A1219" s="16">
        <v>1203</v>
      </c>
      <c r="B1219" s="34">
        <v>0.23188457391848999</v>
      </c>
      <c r="C1219" s="34">
        <v>6.1176539338592302E-2</v>
      </c>
      <c r="D1219" s="34">
        <v>2.4624153242482901E-2</v>
      </c>
      <c r="E1219" s="34">
        <v>4.1126564851716202E-2</v>
      </c>
      <c r="F1219" s="34">
        <v>1.21901484550227E-2</v>
      </c>
      <c r="G1219" s="34">
        <v>0.15809213891603199</v>
      </c>
      <c r="H1219" s="35">
        <v>1.0236742605387601</v>
      </c>
      <c r="I1219" s="34">
        <v>9.3941388106793006E-2</v>
      </c>
      <c r="J1219" s="34">
        <v>2.95071602815093E-2</v>
      </c>
      <c r="K1219" s="36">
        <f>Inputs!$B$12*(1+$B1219)^4</f>
        <v>138175.58688386969</v>
      </c>
      <c r="L1219" s="36">
        <f t="shared" si="180"/>
        <v>14812.306065399853</v>
      </c>
      <c r="M1219" s="36">
        <f t="shared" si="181"/>
        <v>203229.54632248369</v>
      </c>
      <c r="N1219" s="37">
        <f>M1219/Inputs!$B$6</f>
        <v>309.80113768671293</v>
      </c>
      <c r="O1219" s="38">
        <f>IF(N1219&gt;Inputs!$B$4,1,0)</f>
        <v>0</v>
      </c>
      <c r="P1219" s="34">
        <f t="shared" si="182"/>
        <v>6.4434227825283713E-2</v>
      </c>
      <c r="Q1219" s="36">
        <f>Inputs!$B$12*(1+$B1219)^0*$C1219+Inputs!$B$29*(1+$D1219)^0*Inputs!$B$19+Inputs!$B$30*(1+$E1219)^0*Inputs!$B$20+Inputs!$B$31*(1+$F1219)^0*Inputs!$B$21+Inputs!$B$22*(1+Inputs!$B$23)^0</f>
        <v>11692.636387742459</v>
      </c>
      <c r="R1219" s="36">
        <f>Inputs!$B$12*(1+$B1219)^1*$C1219+Inputs!$B$29*(1+$D1219)^1*Inputs!$B$19+Inputs!$B$30*(1+$E1219)^1*Inputs!$B$20+Inputs!$B$31*(1+$F1219)^1*Inputs!$B$21+Inputs!$B$22*(1+Inputs!$B$23)^1</f>
        <v>12714.274221021231</v>
      </c>
      <c r="S1219" s="36">
        <f>Inputs!$B$12*(1+$B1219)^2*$C1219+Inputs!$B$29*(1+$D1219)^2*Inputs!$B$19+Inputs!$B$30*(1+$E1219)^2*Inputs!$B$20+Inputs!$B$31*(1+$F1219)^2*Inputs!$B$21+Inputs!$B$22*(1+Inputs!$B$23)^2</f>
        <v>13938.12825295414</v>
      </c>
      <c r="T1219" s="36">
        <f>Inputs!$B$12*(1+$B1219)^3*$C1219+Inputs!$B$29*(1+$D1219)^3*Inputs!$B$19+Inputs!$B$30*(1+$E1219)^3*Inputs!$B$20+Inputs!$B$31*(1+$F1219)^3*Inputs!$B$21+Inputs!$B$22*(1+Inputs!$B$23)^3</f>
        <v>15410.135357489258</v>
      </c>
      <c r="U1219" s="36">
        <f>Inputs!$B$12*(1+$B1219)^4*$C1219+Inputs!$B$29*(1+$D1219)^4*Inputs!$B$19+Inputs!$B$30*(1+$E1219)^4*Inputs!$B$20+Inputs!$B$31*(1+$F1219)^4*Inputs!$B$21+Inputs!$B$22*(1+Inputs!$B$23)^4</f>
        <v>17186.851683433142</v>
      </c>
      <c r="V1219" s="35">
        <f>Inputs!$B$13/(Q1219*(1-$G1219))</f>
        <v>1.2860465735524349</v>
      </c>
      <c r="W1219" s="36">
        <f>Inputs!$B$13</f>
        <v>12660</v>
      </c>
      <c r="X1219" s="36">
        <f t="shared" si="183"/>
        <v>13064.036171761174</v>
      </c>
      <c r="Y1219" s="36">
        <f t="shared" si="184"/>
        <v>13551.84785253444</v>
      </c>
      <c r="Z1219" s="36">
        <f t="shared" si="185"/>
        <v>14132.060883070557</v>
      </c>
      <c r="AA1219" s="36">
        <f t="shared" si="186"/>
        <v>14812.306065399853</v>
      </c>
      <c r="AB1219" s="36">
        <f t="shared" si="187"/>
        <v>52164.095226631165</v>
      </c>
      <c r="AC1219" s="36">
        <f t="shared" si="188"/>
        <v>236665.7546662892</v>
      </c>
      <c r="AD1219" s="36">
        <f t="shared" si="189"/>
        <v>151065.45109585251</v>
      </c>
    </row>
    <row r="1220" spans="1:30" ht="14.25" customHeight="1" x14ac:dyDescent="0.25">
      <c r="A1220" s="16">
        <v>1204</v>
      </c>
      <c r="B1220" s="34">
        <v>0.341713860374737</v>
      </c>
      <c r="C1220" s="34">
        <v>7.0188149458462995E-2</v>
      </c>
      <c r="D1220" s="34">
        <v>2.0717957379027999E-2</v>
      </c>
      <c r="E1220" s="34">
        <v>6.4936509061208403E-2</v>
      </c>
      <c r="F1220" s="34">
        <v>-3.0405502643087502E-3</v>
      </c>
      <c r="G1220" s="34">
        <v>0.19021916150198401</v>
      </c>
      <c r="H1220" s="35">
        <v>1.0196086300982099</v>
      </c>
      <c r="I1220" s="34">
        <v>9.0590577293449701E-2</v>
      </c>
      <c r="J1220" s="34">
        <v>2.88749339210672E-2</v>
      </c>
      <c r="K1220" s="36">
        <f>Inputs!$B$12*(1+$B1220)^4</f>
        <v>194442.35626119812</v>
      </c>
      <c r="L1220" s="36">
        <f t="shared" si="180"/>
        <v>18434.192781541886</v>
      </c>
      <c r="M1220" s="36">
        <f t="shared" si="181"/>
        <v>257169.44225630499</v>
      </c>
      <c r="N1220" s="37">
        <f>M1220/Inputs!$B$6</f>
        <v>392.02658880534295</v>
      </c>
      <c r="O1220" s="38">
        <f>IF(N1220&gt;Inputs!$B$4,1,0)</f>
        <v>0</v>
      </c>
      <c r="P1220" s="34">
        <f t="shared" si="182"/>
        <v>6.17156433723825E-2</v>
      </c>
      <c r="Q1220" s="36">
        <f>Inputs!$B$12*(1+$B1220)^0*$C1220+Inputs!$B$29*(1+$D1220)^0*Inputs!$B$19+Inputs!$B$30*(1+$E1220)^0*Inputs!$B$20+Inputs!$B$31*(1+$F1220)^0*Inputs!$B$21+Inputs!$B$22*(1+Inputs!$B$23)^0</f>
        <v>12233.332994934703</v>
      </c>
      <c r="R1220" s="36">
        <f>Inputs!$B$12*(1+$B1220)^1*$C1220+Inputs!$B$29*(1+$D1220)^1*Inputs!$B$19+Inputs!$B$30*(1+$E1220)^1*Inputs!$B$20+Inputs!$B$31*(1+$F1220)^1*Inputs!$B$21+Inputs!$B$22*(1+Inputs!$B$23)^1</f>
        <v>13821.022494379296</v>
      </c>
      <c r="S1220" s="36">
        <f>Inputs!$B$12*(1+$B1220)^2*$C1220+Inputs!$B$29*(1+$D1220)^2*Inputs!$B$19+Inputs!$B$30*(1+$E1220)^2*Inputs!$B$20+Inputs!$B$31*(1+$F1220)^2*Inputs!$B$21+Inputs!$B$22*(1+Inputs!$B$23)^2</f>
        <v>15910.43034524328</v>
      </c>
      <c r="T1220" s="36">
        <f>Inputs!$B$12*(1+$B1220)^3*$C1220+Inputs!$B$29*(1+$D1220)^3*Inputs!$B$19+Inputs!$B$30*(1+$E1220)^3*Inputs!$B$20+Inputs!$B$31*(1+$F1220)^3*Inputs!$B$21+Inputs!$B$22*(1+Inputs!$B$23)^3</f>
        <v>18670.247222617494</v>
      </c>
      <c r="U1220" s="36">
        <f>Inputs!$B$12*(1+$B1220)^4*$C1220+Inputs!$B$29*(1+$D1220)^4*Inputs!$B$19+Inputs!$B$30*(1+$E1220)^4*Inputs!$B$20+Inputs!$B$31*(1+$F1220)^4*Inputs!$B$21+Inputs!$B$22*(1+Inputs!$B$23)^4</f>
        <v>22326.627477819478</v>
      </c>
      <c r="V1220" s="35">
        <f>Inputs!$B$13/(Q1220*(1-$G1220))</f>
        <v>1.2779722162140461</v>
      </c>
      <c r="W1220" s="36">
        <f>Inputs!$B$13</f>
        <v>12660</v>
      </c>
      <c r="X1220" s="36">
        <f t="shared" si="183"/>
        <v>13580.162740279757</v>
      </c>
      <c r="Y1220" s="36">
        <f t="shared" si="184"/>
        <v>14800.971728070739</v>
      </c>
      <c r="Z1220" s="36">
        <f t="shared" si="185"/>
        <v>16391.804965628769</v>
      </c>
      <c r="AA1220" s="36">
        <f t="shared" si="186"/>
        <v>18434.192781541886</v>
      </c>
      <c r="AB1220" s="36">
        <f t="shared" si="187"/>
        <v>57972.464174277186</v>
      </c>
      <c r="AC1220" s="36">
        <f t="shared" si="188"/>
        <v>307320.4433040804</v>
      </c>
      <c r="AD1220" s="36">
        <f t="shared" si="189"/>
        <v>199196.97808202781</v>
      </c>
    </row>
    <row r="1221" spans="1:30" ht="14.25" customHeight="1" x14ac:dyDescent="0.25">
      <c r="A1221" s="16">
        <v>1205</v>
      </c>
      <c r="B1221" s="34">
        <v>0.128208560117262</v>
      </c>
      <c r="C1221" s="34">
        <v>9.0907759580191802E-2</v>
      </c>
      <c r="D1221" s="34">
        <v>3.9009948221027498E-2</v>
      </c>
      <c r="E1221" s="34">
        <v>4.2004844290944497E-2</v>
      </c>
      <c r="F1221" s="34">
        <v>3.20300032275754E-3</v>
      </c>
      <c r="G1221" s="34">
        <v>0.21036815506585299</v>
      </c>
      <c r="H1221" s="35">
        <v>1.09365679798337</v>
      </c>
      <c r="I1221" s="34">
        <v>9.1792961043800497E-2</v>
      </c>
      <c r="J1221" s="34">
        <v>1.9396177757248501E-2</v>
      </c>
      <c r="K1221" s="36">
        <f>Inputs!$B$12*(1+$B1221)^4</f>
        <v>97209.523109668924</v>
      </c>
      <c r="L1221" s="36">
        <f t="shared" si="180"/>
        <v>15219.271289430759</v>
      </c>
      <c r="M1221" s="36">
        <f t="shared" si="181"/>
        <v>191446.61485424513</v>
      </c>
      <c r="N1221" s="37">
        <f>M1221/Inputs!$B$6</f>
        <v>291.83935191195906</v>
      </c>
      <c r="O1221" s="38">
        <f>IF(N1221&gt;Inputs!$B$4,1,0)</f>
        <v>0</v>
      </c>
      <c r="P1221" s="34">
        <f t="shared" si="182"/>
        <v>7.2396783286551997E-2</v>
      </c>
      <c r="Q1221" s="36">
        <f>Inputs!$B$12*(1+$B1221)^0*$C1221+Inputs!$B$29*(1+$D1221)^0*Inputs!$B$19+Inputs!$B$30*(1+$E1221)^0*Inputs!$B$20+Inputs!$B$31*(1+$F1221)^0*Inputs!$B$21+Inputs!$B$22*(1+Inputs!$B$23)^0</f>
        <v>13476.509602238431</v>
      </c>
      <c r="R1221" s="36">
        <f>Inputs!$B$12*(1+$B1221)^1*$C1221+Inputs!$B$29*(1+$D1221)^1*Inputs!$B$19+Inputs!$B$30*(1+$E1221)^1*Inputs!$B$20+Inputs!$B$31*(1+$F1221)^1*Inputs!$B$21+Inputs!$B$22*(1+Inputs!$B$23)^1</f>
        <v>14355.405375522438</v>
      </c>
      <c r="S1221" s="36">
        <f>Inputs!$B$12*(1+$B1221)^2*$C1221+Inputs!$B$29*(1+$D1221)^2*Inputs!$B$19+Inputs!$B$30*(1+$E1221)^2*Inputs!$B$20+Inputs!$B$31*(1+$F1221)^2*Inputs!$B$21+Inputs!$B$22*(1+Inputs!$B$23)^2</f>
        <v>15331.384133770647</v>
      </c>
      <c r="T1221" s="36">
        <f>Inputs!$B$12*(1+$B1221)^3*$C1221+Inputs!$B$29*(1+$D1221)^3*Inputs!$B$19+Inputs!$B$30*(1+$E1221)^3*Inputs!$B$20+Inputs!$B$31*(1+$F1221)^3*Inputs!$B$21+Inputs!$B$22*(1+Inputs!$B$23)^3</f>
        <v>16416.260654640791</v>
      </c>
      <c r="U1221" s="36">
        <f>Inputs!$B$12*(1+$B1221)^4*$C1221+Inputs!$B$29*(1+$D1221)^4*Inputs!$B$19+Inputs!$B$30*(1+$E1221)^4*Inputs!$B$20+Inputs!$B$31*(1+$F1221)^4*Inputs!$B$21+Inputs!$B$22*(1+Inputs!$B$23)^4</f>
        <v>17623.337045639397</v>
      </c>
      <c r="V1221" s="35">
        <f>Inputs!$B$13/(Q1221*(1-$G1221))</f>
        <v>1.1896840141765361</v>
      </c>
      <c r="W1221" s="36">
        <f>Inputs!$B$13</f>
        <v>12660</v>
      </c>
      <c r="X1221" s="36">
        <f t="shared" si="183"/>
        <v>13213.516800048135</v>
      </c>
      <c r="Y1221" s="36">
        <f t="shared" si="184"/>
        <v>13821.232203522017</v>
      </c>
      <c r="Z1221" s="36">
        <f t="shared" si="185"/>
        <v>14488.052185465936</v>
      </c>
      <c r="AA1221" s="36">
        <f t="shared" si="186"/>
        <v>15219.271289430759</v>
      </c>
      <c r="AB1221" s="36">
        <f t="shared" si="187"/>
        <v>53307.668484274065</v>
      </c>
      <c r="AC1221" s="36">
        <f t="shared" si="188"/>
        <v>214297.73915905764</v>
      </c>
      <c r="AD1221" s="36">
        <f t="shared" si="189"/>
        <v>138138.94636997106</v>
      </c>
    </row>
    <row r="1222" spans="1:30" ht="14.25" customHeight="1" x14ac:dyDescent="0.25">
      <c r="A1222" s="16">
        <v>1206</v>
      </c>
      <c r="B1222" s="34">
        <v>0.22861049805697001</v>
      </c>
      <c r="C1222" s="34">
        <v>0.108814425267554</v>
      </c>
      <c r="D1222" s="34">
        <v>4.3529175327806903E-2</v>
      </c>
      <c r="E1222" s="34">
        <v>3.8207005539933399E-2</v>
      </c>
      <c r="F1222" s="34">
        <v>1.1328796111998E-2</v>
      </c>
      <c r="G1222" s="34">
        <v>0.16131960867397499</v>
      </c>
      <c r="H1222" s="35">
        <v>1.1386380431637999</v>
      </c>
      <c r="I1222" s="34">
        <v>9.2348545749457805E-2</v>
      </c>
      <c r="J1222" s="34">
        <v>2.9923112627370199E-2</v>
      </c>
      <c r="K1222" s="36">
        <f>Inputs!$B$12*(1+$B1222)^4</f>
        <v>136712.47256604227</v>
      </c>
      <c r="L1222" s="36">
        <f t="shared" si="180"/>
        <v>22763.079227025311</v>
      </c>
      <c r="M1222" s="36">
        <f t="shared" si="181"/>
        <v>306333.84805660584</v>
      </c>
      <c r="N1222" s="37">
        <f>M1222/Inputs!$B$6</f>
        <v>466.97232935458209</v>
      </c>
      <c r="O1222" s="38">
        <f>IF(N1222&gt;Inputs!$B$4,1,0)</f>
        <v>1</v>
      </c>
      <c r="P1222" s="34">
        <f t="shared" si="182"/>
        <v>6.2425433122087606E-2</v>
      </c>
      <c r="Q1222" s="36">
        <f>Inputs!$B$12*(1+$B1222)^0*$C1222+Inputs!$B$29*(1+$D1222)^0*Inputs!$B$19+Inputs!$B$30*(1+$E1222)^0*Inputs!$B$20+Inputs!$B$31*(1+$F1222)^0*Inputs!$B$21+Inputs!$B$22*(1+Inputs!$B$23)^0</f>
        <v>14550.90954348016</v>
      </c>
      <c r="R1222" s="36">
        <f>Inputs!$B$12*(1+$B1222)^1*$C1222+Inputs!$B$29*(1+$D1222)^1*Inputs!$B$19+Inputs!$B$30*(1+$E1222)^1*Inputs!$B$20+Inputs!$B$31*(1+$F1222)^1*Inputs!$B$21+Inputs!$B$22*(1+Inputs!$B$23)^1</f>
        <v>16265.108740608099</v>
      </c>
      <c r="S1222" s="36">
        <f>Inputs!$B$12*(1+$B1222)^2*$C1222+Inputs!$B$29*(1+$D1222)^2*Inputs!$B$19+Inputs!$B$30*(1+$E1222)^2*Inputs!$B$20+Inputs!$B$31*(1+$F1222)^2*Inputs!$B$21+Inputs!$B$22*(1+Inputs!$B$23)^2</f>
        <v>18328.948707058218</v>
      </c>
      <c r="T1222" s="36">
        <f>Inputs!$B$12*(1+$B1222)^3*$C1222+Inputs!$B$29*(1+$D1222)^3*Inputs!$B$19+Inputs!$B$30*(1+$E1222)^3*Inputs!$B$20+Inputs!$B$31*(1+$F1222)^3*Inputs!$B$21+Inputs!$B$22*(1+Inputs!$B$23)^3</f>
        <v>20820.7916760015</v>
      </c>
      <c r="U1222" s="36">
        <f>Inputs!$B$12*(1+$B1222)^4*$C1222+Inputs!$B$29*(1+$D1222)^4*Inputs!$B$19+Inputs!$B$30*(1+$E1222)^4*Inputs!$B$20+Inputs!$B$31*(1+$F1222)^4*Inputs!$B$21+Inputs!$B$22*(1+Inputs!$B$23)^4</f>
        <v>23836.848202330752</v>
      </c>
      <c r="V1222" s="35">
        <f>Inputs!$B$13/(Q1222*(1-$G1222))</f>
        <v>1.0374019872924503</v>
      </c>
      <c r="W1222" s="36">
        <f>Inputs!$B$13</f>
        <v>12660</v>
      </c>
      <c r="X1222" s="36">
        <f t="shared" si="183"/>
        <v>14496.682815004373</v>
      </c>
      <c r="Y1222" s="36">
        <f t="shared" si="184"/>
        <v>16725.184979848687</v>
      </c>
      <c r="Z1222" s="36">
        <f t="shared" si="185"/>
        <v>19440.940052272716</v>
      </c>
      <c r="AA1222" s="36">
        <f t="shared" si="186"/>
        <v>22763.079227025311</v>
      </c>
      <c r="AB1222" s="36">
        <f t="shared" si="187"/>
        <v>64861.127118123448</v>
      </c>
      <c r="AC1222" s="36">
        <f t="shared" si="188"/>
        <v>375555.60671290272</v>
      </c>
      <c r="AD1222" s="36">
        <f t="shared" si="189"/>
        <v>241472.72093848238</v>
      </c>
    </row>
    <row r="1223" spans="1:30" ht="14.25" customHeight="1" x14ac:dyDescent="0.25">
      <c r="A1223" s="16">
        <v>1207</v>
      </c>
      <c r="B1223" s="34">
        <v>0.16314608309187101</v>
      </c>
      <c r="C1223" s="34">
        <v>7.11136943335519E-2</v>
      </c>
      <c r="D1223" s="34">
        <v>2.4046633126018999E-2</v>
      </c>
      <c r="E1223" s="34">
        <v>3.4871404261990001E-2</v>
      </c>
      <c r="F1223" s="34">
        <v>-1.0919531018391101E-2</v>
      </c>
      <c r="G1223" s="34">
        <v>0.171752232625066</v>
      </c>
      <c r="H1223" s="35">
        <v>1.05575463593037</v>
      </c>
      <c r="I1223" s="34">
        <v>9.81713817993283E-2</v>
      </c>
      <c r="J1223" s="34">
        <v>2.0699517177825401E-2</v>
      </c>
      <c r="K1223" s="36">
        <f>Inputs!$B$12*(1+$B1223)^4</f>
        <v>109821.73498988834</v>
      </c>
      <c r="L1223" s="36">
        <f t="shared" si="180"/>
        <v>14032.026074638829</v>
      </c>
      <c r="M1223" s="36">
        <f t="shared" si="181"/>
        <v>166121.79722024134</v>
      </c>
      <c r="N1223" s="37">
        <f>M1223/Inputs!$B$6</f>
        <v>253.23444698207521</v>
      </c>
      <c r="O1223" s="38">
        <f>IF(N1223&gt;Inputs!$B$4,1,0)</f>
        <v>0</v>
      </c>
      <c r="P1223" s="34">
        <f t="shared" si="182"/>
        <v>7.7471864621502906E-2</v>
      </c>
      <c r="Q1223" s="36">
        <f>Inputs!$B$12*(1+$B1223)^0*$C1223+Inputs!$B$29*(1+$D1223)^0*Inputs!$B$19+Inputs!$B$30*(1+$E1223)^0*Inputs!$B$20+Inputs!$B$31*(1+$F1223)^0*Inputs!$B$21+Inputs!$B$22*(1+Inputs!$B$23)^0</f>
        <v>12288.865687440037</v>
      </c>
      <c r="R1223" s="36">
        <f>Inputs!$B$12*(1+$B1223)^1*$C1223+Inputs!$B$29*(1+$D1223)^1*Inputs!$B$19+Inputs!$B$30*(1+$E1223)^1*Inputs!$B$20+Inputs!$B$31*(1+$F1223)^1*Inputs!$B$21+Inputs!$B$22*(1+Inputs!$B$23)^1</f>
        <v>13033.56533415014</v>
      </c>
      <c r="S1223" s="36">
        <f>Inputs!$B$12*(1+$B1223)^2*$C1223+Inputs!$B$29*(1+$D1223)^2*Inputs!$B$19+Inputs!$B$30*(1+$E1223)^2*Inputs!$B$20+Inputs!$B$31*(1+$F1223)^2*Inputs!$B$21+Inputs!$B$22*(1+Inputs!$B$23)^2</f>
        <v>13895.261641135015</v>
      </c>
      <c r="T1223" s="36">
        <f>Inputs!$B$12*(1+$B1223)^3*$C1223+Inputs!$B$29*(1+$D1223)^3*Inputs!$B$19+Inputs!$B$30*(1+$E1223)^3*Inputs!$B$20+Inputs!$B$31*(1+$F1223)^3*Inputs!$B$21+Inputs!$B$22*(1+Inputs!$B$23)^3</f>
        <v>14892.567201104199</v>
      </c>
      <c r="U1223" s="36">
        <f>Inputs!$B$12*(1+$B1223)^4*$C1223+Inputs!$B$29*(1+$D1223)^4*Inputs!$B$19+Inputs!$B$30*(1+$E1223)^4*Inputs!$B$20+Inputs!$B$31*(1+$F1223)^4*Inputs!$B$21+Inputs!$B$22*(1+Inputs!$B$23)^4</f>
        <v>16047.120434619112</v>
      </c>
      <c r="V1223" s="35">
        <f>Inputs!$B$13/(Q1223*(1-$G1223))</f>
        <v>1.2438317380506054</v>
      </c>
      <c r="W1223" s="36">
        <f>Inputs!$B$13</f>
        <v>12660</v>
      </c>
      <c r="X1223" s="36">
        <f t="shared" si="183"/>
        <v>12919.616131465464</v>
      </c>
      <c r="Y1223" s="36">
        <f t="shared" si="184"/>
        <v>13232.647193163502</v>
      </c>
      <c r="Z1223" s="36">
        <f t="shared" si="185"/>
        <v>13602.424552536624</v>
      </c>
      <c r="AA1223" s="36">
        <f t="shared" si="186"/>
        <v>14032.026074638829</v>
      </c>
      <c r="AB1223" s="36">
        <f t="shared" si="187"/>
        <v>50371.084395928352</v>
      </c>
      <c r="AC1223" s="36">
        <f t="shared" si="188"/>
        <v>184873.33833236792</v>
      </c>
      <c r="AD1223" s="36">
        <f t="shared" si="189"/>
        <v>115750.71282431297</v>
      </c>
    </row>
    <row r="1224" spans="1:30" ht="14.25" customHeight="1" x14ac:dyDescent="0.25">
      <c r="A1224" s="16">
        <v>1208</v>
      </c>
      <c r="B1224" s="34">
        <v>0.42744621150581003</v>
      </c>
      <c r="C1224" s="34">
        <v>8.8960408080692097E-2</v>
      </c>
      <c r="D1224" s="34">
        <v>2.22007777516053E-2</v>
      </c>
      <c r="E1224" s="34">
        <v>6.3572584884980896E-2</v>
      </c>
      <c r="F1224" s="34">
        <v>1.64733258502999E-2</v>
      </c>
      <c r="G1224" s="34">
        <v>0.19400835818791901</v>
      </c>
      <c r="H1224" s="35">
        <v>1.1517241069550399</v>
      </c>
      <c r="I1224" s="34">
        <v>9.3247833409352401E-2</v>
      </c>
      <c r="J1224" s="34">
        <v>2.8898528279142199E-2</v>
      </c>
      <c r="K1224" s="36">
        <f>Inputs!$B$12*(1+$B1224)^4</f>
        <v>249109.4825411638</v>
      </c>
      <c r="L1224" s="36">
        <f t="shared" si="180"/>
        <v>28965.80919628407</v>
      </c>
      <c r="M1224" s="36">
        <f t="shared" si="181"/>
        <v>369005.25540538086</v>
      </c>
      <c r="N1224" s="37">
        <f>M1224/Inputs!$B$6</f>
        <v>562.50801128869034</v>
      </c>
      <c r="O1224" s="38">
        <f>IF(N1224&gt;Inputs!$B$4,1,0)</f>
        <v>1</v>
      </c>
      <c r="P1224" s="34">
        <f t="shared" si="182"/>
        <v>6.4349305130210199E-2</v>
      </c>
      <c r="Q1224" s="36">
        <f>Inputs!$B$12*(1+$B1224)^0*$C1224+Inputs!$B$29*(1+$D1224)^0*Inputs!$B$19+Inputs!$B$30*(1+$E1224)^0*Inputs!$B$20+Inputs!$B$31*(1+$F1224)^0*Inputs!$B$21+Inputs!$B$22*(1+Inputs!$B$23)^0</f>
        <v>13359.668512268447</v>
      </c>
      <c r="R1224" s="36">
        <f>Inputs!$B$12*(1+$B1224)^1*$C1224+Inputs!$B$29*(1+$D1224)^1*Inputs!$B$19+Inputs!$B$30*(1+$E1224)^1*Inputs!$B$20+Inputs!$B$31*(1+$F1224)^1*Inputs!$B$21+Inputs!$B$22*(1+Inputs!$B$23)^1</f>
        <v>15879.381820321956</v>
      </c>
      <c r="S1224" s="36">
        <f>Inputs!$B$12*(1+$B1224)^2*$C1224+Inputs!$B$29*(1+$D1224)^2*Inputs!$B$19+Inputs!$B$30*(1+$E1224)^2*Inputs!$B$20+Inputs!$B$31*(1+$F1224)^2*Inputs!$B$21+Inputs!$B$22*(1+Inputs!$B$23)^2</f>
        <v>19385.259832833864</v>
      </c>
      <c r="T1224" s="36">
        <f>Inputs!$B$12*(1+$B1224)^3*$C1224+Inputs!$B$29*(1+$D1224)^3*Inputs!$B$19+Inputs!$B$30*(1+$E1224)^3*Inputs!$B$20+Inputs!$B$31*(1+$F1224)^3*Inputs!$B$21+Inputs!$B$22*(1+Inputs!$B$23)^3</f>
        <v>24294.803807499011</v>
      </c>
      <c r="U1224" s="36">
        <f>Inputs!$B$12*(1+$B1224)^4*$C1224+Inputs!$B$29*(1+$D1224)^4*Inputs!$B$19+Inputs!$B$30*(1+$E1224)^4*Inputs!$B$20+Inputs!$B$31*(1+$F1224)^4*Inputs!$B$21+Inputs!$B$22*(1+Inputs!$B$23)^4</f>
        <v>31203.74140909758</v>
      </c>
      <c r="V1224" s="35">
        <f>Inputs!$B$13/(Q1224*(1-$G1224))</f>
        <v>1.1757296897029328</v>
      </c>
      <c r="W1224" s="36">
        <f>Inputs!$B$13</f>
        <v>12660</v>
      </c>
      <c r="X1224" s="36">
        <f t="shared" si="183"/>
        <v>14970.941888929437</v>
      </c>
      <c r="Y1224" s="36">
        <f t="shared" si="184"/>
        <v>18182.484975042807</v>
      </c>
      <c r="Z1224" s="36">
        <f t="shared" si="185"/>
        <v>22669.896355037727</v>
      </c>
      <c r="AA1224" s="36">
        <f t="shared" si="186"/>
        <v>28965.80919628407</v>
      </c>
      <c r="AB1224" s="36">
        <f t="shared" si="187"/>
        <v>72439.34844842265</v>
      </c>
      <c r="AC1224" s="36">
        <f t="shared" si="188"/>
        <v>463142.19543109735</v>
      </c>
      <c r="AD1224" s="36">
        <f t="shared" si="189"/>
        <v>296565.90695695824</v>
      </c>
    </row>
    <row r="1225" spans="1:30" ht="14.25" customHeight="1" x14ac:dyDescent="0.25">
      <c r="A1225" s="16">
        <v>1209</v>
      </c>
      <c r="B1225" s="34">
        <v>0.24329232892984001</v>
      </c>
      <c r="C1225" s="34">
        <v>7.4721887792408195E-2</v>
      </c>
      <c r="D1225" s="34">
        <v>2.1955069919749499E-2</v>
      </c>
      <c r="E1225" s="34">
        <v>3.1793956436542398E-2</v>
      </c>
      <c r="F1225" s="34">
        <v>-1.27078136014688E-2</v>
      </c>
      <c r="G1225" s="34">
        <v>0.202406732067312</v>
      </c>
      <c r="H1225" s="35">
        <v>0.96750956515747399</v>
      </c>
      <c r="I1225" s="34">
        <v>9.8778110263365998E-2</v>
      </c>
      <c r="J1225" s="34">
        <v>2.80081278461679E-2</v>
      </c>
      <c r="K1225" s="36">
        <f>Inputs!$B$12*(1+$B1225)^4</f>
        <v>143365.37224694187</v>
      </c>
      <c r="L1225" s="36">
        <f t="shared" si="180"/>
        <v>14550.031754125204</v>
      </c>
      <c r="M1225" s="36">
        <f t="shared" si="181"/>
        <v>182951.52918777594</v>
      </c>
      <c r="N1225" s="37">
        <f>M1225/Inputs!$B$6</f>
        <v>278.88952620087798</v>
      </c>
      <c r="O1225" s="38">
        <f>IF(N1225&gt;Inputs!$B$4,1,0)</f>
        <v>0</v>
      </c>
      <c r="P1225" s="34">
        <f t="shared" si="182"/>
        <v>7.0769982417198091E-2</v>
      </c>
      <c r="Q1225" s="36">
        <f>Inputs!$B$12*(1+$B1225)^0*$C1225+Inputs!$B$29*(1+$D1225)^0*Inputs!$B$19+Inputs!$B$30*(1+$E1225)^0*Inputs!$B$20+Inputs!$B$31*(1+$F1225)^0*Inputs!$B$21+Inputs!$B$22*(1+Inputs!$B$23)^0</f>
        <v>12505.357294971414</v>
      </c>
      <c r="R1225" s="36">
        <f>Inputs!$B$12*(1+$B1225)^1*$C1225+Inputs!$B$29*(1+$D1225)^1*Inputs!$B$19+Inputs!$B$30*(1+$E1225)^1*Inputs!$B$20+Inputs!$B$31*(1+$F1225)^1*Inputs!$B$21+Inputs!$B$22*(1+Inputs!$B$23)^1</f>
        <v>13622.002024393252</v>
      </c>
      <c r="S1225" s="36">
        <f>Inputs!$B$12*(1+$B1225)^2*$C1225+Inputs!$B$29*(1+$D1225)^2*Inputs!$B$19+Inputs!$B$30*(1+$E1225)^2*Inputs!$B$20+Inputs!$B$31*(1+$F1225)^2*Inputs!$B$21+Inputs!$B$22*(1+Inputs!$B$23)^2</f>
        <v>15006.80571164397</v>
      </c>
      <c r="T1225" s="36">
        <f>Inputs!$B$12*(1+$B1225)^3*$C1225+Inputs!$B$29*(1+$D1225)^3*Inputs!$B$19+Inputs!$B$30*(1+$E1225)^3*Inputs!$B$20+Inputs!$B$31*(1+$F1225)^3*Inputs!$B$21+Inputs!$B$22*(1+Inputs!$B$23)^3</f>
        <v>16724.375679347591</v>
      </c>
      <c r="U1225" s="36">
        <f>Inputs!$B$12*(1+$B1225)^4*$C1225+Inputs!$B$29*(1+$D1225)^4*Inputs!$B$19+Inputs!$B$30*(1+$E1225)^4*Inputs!$B$20+Inputs!$B$31*(1+$F1225)^4*Inputs!$B$21+Inputs!$B$22*(1+Inputs!$B$23)^4</f>
        <v>18855.028541849228</v>
      </c>
      <c r="V1225" s="35">
        <f>Inputs!$B$13/(Q1225*(1-$G1225))</f>
        <v>1.2692761551405551</v>
      </c>
      <c r="W1225" s="36">
        <f>Inputs!$B$13</f>
        <v>12660</v>
      </c>
      <c r="X1225" s="36">
        <f t="shared" si="183"/>
        <v>12970.793585670694</v>
      </c>
      <c r="Y1225" s="36">
        <f t="shared" si="184"/>
        <v>13386.41009108805</v>
      </c>
      <c r="Z1225" s="36">
        <f t="shared" si="185"/>
        <v>13912.186392081994</v>
      </c>
      <c r="AA1225" s="36">
        <f t="shared" si="186"/>
        <v>14550.031754125204</v>
      </c>
      <c r="AB1225" s="36">
        <f t="shared" si="187"/>
        <v>50985.725361308352</v>
      </c>
      <c r="AC1225" s="36">
        <f t="shared" si="188"/>
        <v>211354.45273228799</v>
      </c>
      <c r="AD1225" s="36">
        <f t="shared" si="189"/>
        <v>131965.8038264676</v>
      </c>
    </row>
    <row r="1226" spans="1:30" ht="14.25" customHeight="1" x14ac:dyDescent="0.25">
      <c r="A1226" s="16">
        <v>1210</v>
      </c>
      <c r="B1226" s="34">
        <v>0.37608097197485901</v>
      </c>
      <c r="C1226" s="34">
        <v>4.5312000063818199E-2</v>
      </c>
      <c r="D1226" s="34">
        <v>9.5431521228701507E-3</v>
      </c>
      <c r="E1226" s="34">
        <v>5.8036425985431302E-2</v>
      </c>
      <c r="F1226" s="34">
        <v>2.1870108009396001E-2</v>
      </c>
      <c r="G1226" s="34">
        <v>0.16442000477865901</v>
      </c>
      <c r="H1226" s="35">
        <v>1.0011739428278399</v>
      </c>
      <c r="I1226" s="34">
        <v>0.100089203813558</v>
      </c>
      <c r="J1226" s="34">
        <v>2.77498384654059E-2</v>
      </c>
      <c r="K1226" s="36">
        <f>Inputs!$B$12*(1+$B1226)^4</f>
        <v>215142.99433619154</v>
      </c>
      <c r="L1226" s="36">
        <f t="shared" si="180"/>
        <v>15604.442524407732</v>
      </c>
      <c r="M1226" s="36">
        <f t="shared" si="181"/>
        <v>189813.22842710483</v>
      </c>
      <c r="N1226" s="37">
        <f>M1226/Inputs!$B$6</f>
        <v>289.34943357790371</v>
      </c>
      <c r="O1226" s="38">
        <f>IF(N1226&gt;Inputs!$B$4,1,0)</f>
        <v>0</v>
      </c>
      <c r="P1226" s="34">
        <f t="shared" si="182"/>
        <v>7.2339365348152107E-2</v>
      </c>
      <c r="Q1226" s="36">
        <f>Inputs!$B$12*(1+$B1226)^0*$C1226+Inputs!$B$29*(1+$D1226)^0*Inputs!$B$19+Inputs!$B$30*(1+$E1226)^0*Inputs!$B$20+Inputs!$B$31*(1+$F1226)^0*Inputs!$B$21+Inputs!$B$22*(1+Inputs!$B$23)^0</f>
        <v>10740.764031256014</v>
      </c>
      <c r="R1226" s="36">
        <f>Inputs!$B$12*(1+$B1226)^1*$C1226+Inputs!$B$29*(1+$D1226)^1*Inputs!$B$19+Inputs!$B$30*(1+$E1226)^1*Inputs!$B$20+Inputs!$B$31*(1+$F1226)^1*Inputs!$B$21+Inputs!$B$22*(1+Inputs!$B$23)^1</f>
        <v>11970.091474513007</v>
      </c>
      <c r="S1226" s="36">
        <f>Inputs!$B$12*(1+$B1226)^2*$C1226+Inputs!$B$29*(1+$D1226)^2*Inputs!$B$19+Inputs!$B$30*(1+$E1226)^2*Inputs!$B$20+Inputs!$B$31*(1+$F1226)^2*Inputs!$B$21+Inputs!$B$22*(1+Inputs!$B$23)^2</f>
        <v>13592.790500789568</v>
      </c>
      <c r="T1226" s="36">
        <f>Inputs!$B$12*(1+$B1226)^3*$C1226+Inputs!$B$29*(1+$D1226)^3*Inputs!$B$19+Inputs!$B$30*(1+$E1226)^3*Inputs!$B$20+Inputs!$B$31*(1+$F1226)^3*Inputs!$B$21+Inputs!$B$22*(1+Inputs!$B$23)^3</f>
        <v>15753.953208823312</v>
      </c>
      <c r="U1226" s="36">
        <f>Inputs!$B$12*(1+$B1226)^4*$C1226+Inputs!$B$29*(1+$D1226)^4*Inputs!$B$19+Inputs!$B$30*(1+$E1226)^4*Inputs!$B$20+Inputs!$B$31*(1+$F1226)^4*Inputs!$B$21+Inputs!$B$22*(1+Inputs!$B$23)^4</f>
        <v>18653.085724979341</v>
      </c>
      <c r="V1226" s="35">
        <f>Inputs!$B$13/(Q1226*(1-$G1226))</f>
        <v>1.41062149167767</v>
      </c>
      <c r="W1226" s="36">
        <f>Inputs!$B$13</f>
        <v>12660</v>
      </c>
      <c r="X1226" s="36">
        <f t="shared" si="183"/>
        <v>13085.171977818318</v>
      </c>
      <c r="Y1226" s="36">
        <f t="shared" si="184"/>
        <v>13696.422055448973</v>
      </c>
      <c r="Z1226" s="36">
        <f t="shared" si="185"/>
        <v>14526.601525631469</v>
      </c>
      <c r="AA1226" s="36">
        <f t="shared" si="186"/>
        <v>15604.442524407732</v>
      </c>
      <c r="AB1226" s="36">
        <f t="shared" si="187"/>
        <v>52212.267114574286</v>
      </c>
      <c r="AC1226" s="36">
        <f t="shared" si="188"/>
        <v>221697.59447872223</v>
      </c>
      <c r="AD1226" s="36">
        <f t="shared" si="189"/>
        <v>137600.96131253053</v>
      </c>
    </row>
    <row r="1227" spans="1:30" ht="14.25" customHeight="1" x14ac:dyDescent="0.25">
      <c r="A1227" s="16">
        <v>1211</v>
      </c>
      <c r="B1227" s="34">
        <v>0.153124922084417</v>
      </c>
      <c r="C1227" s="34">
        <v>9.0247509695369293E-2</v>
      </c>
      <c r="D1227" s="34">
        <v>2.2492999904696699E-2</v>
      </c>
      <c r="E1227" s="34">
        <v>3.0193901057340801E-2</v>
      </c>
      <c r="F1227" s="34">
        <v>2.0019419584461899E-2</v>
      </c>
      <c r="G1227" s="34">
        <v>0.17954608036192299</v>
      </c>
      <c r="H1227" s="35">
        <v>0.96282545271481201</v>
      </c>
      <c r="I1227" s="34">
        <v>9.5023929114153402E-2</v>
      </c>
      <c r="J1227" s="34">
        <v>3.1021974773823398E-2</v>
      </c>
      <c r="K1227" s="36">
        <f>Inputs!$B$12*(1+$B1227)^4</f>
        <v>106085.66042019395</v>
      </c>
      <c r="L1227" s="36">
        <f t="shared" si="180"/>
        <v>14459.223420306522</v>
      </c>
      <c r="M1227" s="36">
        <f t="shared" si="181"/>
        <v>199549.50576292255</v>
      </c>
      <c r="N1227" s="37">
        <f>M1227/Inputs!$B$6</f>
        <v>304.19131976055269</v>
      </c>
      <c r="O1227" s="38">
        <f>IF(N1227&gt;Inputs!$B$4,1,0)</f>
        <v>0</v>
      </c>
      <c r="P1227" s="34">
        <f t="shared" si="182"/>
        <v>6.400195434033E-2</v>
      </c>
      <c r="Q1227" s="36">
        <f>Inputs!$B$12*(1+$B1227)^0*$C1227+Inputs!$B$29*(1+$D1227)^0*Inputs!$B$19+Inputs!$B$30*(1+$E1227)^0*Inputs!$B$20+Inputs!$B$31*(1+$F1227)^0*Inputs!$B$21+Inputs!$B$22*(1+Inputs!$B$23)^0</f>
        <v>13436.89460914908</v>
      </c>
      <c r="R1227" s="36">
        <f>Inputs!$B$12*(1+$B1227)^1*$C1227+Inputs!$B$29*(1+$D1227)^1*Inputs!$B$19+Inputs!$B$30*(1+$E1227)^1*Inputs!$B$20+Inputs!$B$31*(1+$F1227)^1*Inputs!$B$21+Inputs!$B$22*(1+Inputs!$B$23)^1</f>
        <v>14437.385497331899</v>
      </c>
      <c r="S1227" s="36">
        <f>Inputs!$B$12*(1+$B1227)^2*$C1227+Inputs!$B$29*(1+$D1227)^2*Inputs!$B$19+Inputs!$B$30*(1+$E1227)^2*Inputs!$B$20+Inputs!$B$31*(1+$F1227)^2*Inputs!$B$21+Inputs!$B$22*(1+Inputs!$B$23)^2</f>
        <v>15568.535935633179</v>
      </c>
      <c r="T1227" s="36">
        <f>Inputs!$B$12*(1+$B1227)^3*$C1227+Inputs!$B$29*(1+$D1227)^3*Inputs!$B$19+Inputs!$B$30*(1+$E1227)^3*Inputs!$B$20+Inputs!$B$31*(1+$F1227)^3*Inputs!$B$21+Inputs!$B$22*(1+Inputs!$B$23)^3</f>
        <v>16849.86792134912</v>
      </c>
      <c r="U1227" s="36">
        <f>Inputs!$B$12*(1+$B1227)^4*$C1227+Inputs!$B$29*(1+$D1227)^4*Inputs!$B$19+Inputs!$B$30*(1+$E1227)^4*Inputs!$B$20+Inputs!$B$31*(1+$F1227)^4*Inputs!$B$21+Inputs!$B$22*(1+Inputs!$B$23)^4</f>
        <v>18303.882183923361</v>
      </c>
      <c r="V1227" s="35">
        <f>Inputs!$B$13/(Q1227*(1-$G1227))</f>
        <v>1.1483667270486186</v>
      </c>
      <c r="W1227" s="36">
        <f>Inputs!$B$13</f>
        <v>12660</v>
      </c>
      <c r="X1227" s="36">
        <f t="shared" si="183"/>
        <v>13053.200671088889</v>
      </c>
      <c r="Y1227" s="36">
        <f t="shared" si="184"/>
        <v>13483.409994461019</v>
      </c>
      <c r="Z1227" s="36">
        <f t="shared" si="185"/>
        <v>13951.874859369818</v>
      </c>
      <c r="AA1227" s="36">
        <f t="shared" si="186"/>
        <v>14459.223420306522</v>
      </c>
      <c r="AB1227" s="36">
        <f t="shared" si="187"/>
        <v>51604.058273175178</v>
      </c>
      <c r="AC1227" s="36">
        <f t="shared" si="188"/>
        <v>232926.90415715016</v>
      </c>
      <c r="AD1227" s="36">
        <f t="shared" si="189"/>
        <v>147945.44748974737</v>
      </c>
    </row>
    <row r="1228" spans="1:30" ht="14.25" customHeight="1" x14ac:dyDescent="0.25">
      <c r="A1228" s="16">
        <v>1212</v>
      </c>
      <c r="B1228" s="34">
        <v>0.467442820611355</v>
      </c>
      <c r="C1228" s="34">
        <v>5.8678269297722997E-2</v>
      </c>
      <c r="D1228" s="34">
        <v>6.7949724461699602E-3</v>
      </c>
      <c r="E1228" s="34">
        <v>4.8401126474346801E-2</v>
      </c>
      <c r="F1228" s="34">
        <v>2.5792959068087901E-2</v>
      </c>
      <c r="G1228" s="34">
        <v>0.17393684359620601</v>
      </c>
      <c r="H1228" s="35">
        <v>1.03999658148009</v>
      </c>
      <c r="I1228" s="34">
        <v>9.6813746851331303E-2</v>
      </c>
      <c r="J1228" s="34">
        <v>2.60619841220424E-2</v>
      </c>
      <c r="K1228" s="36">
        <f>Inputs!$B$12*(1+$B1228)^4</f>
        <v>278224.90428325185</v>
      </c>
      <c r="L1228" s="36">
        <f t="shared" si="180"/>
        <v>21611.665257506946</v>
      </c>
      <c r="M1228" s="36">
        <f t="shared" si="181"/>
        <v>258530.61242187099</v>
      </c>
      <c r="N1228" s="37">
        <f>M1228/Inputs!$B$6</f>
        <v>394.10154332602286</v>
      </c>
      <c r="O1228" s="38">
        <f>IF(N1228&gt;Inputs!$B$4,1,0)</f>
        <v>0</v>
      </c>
      <c r="P1228" s="34">
        <f t="shared" si="182"/>
        <v>7.0751762729288903E-2</v>
      </c>
      <c r="Q1228" s="36">
        <f>Inputs!$B$12*(1+$B1228)^0*$C1228+Inputs!$B$29*(1+$D1228)^0*Inputs!$B$19+Inputs!$B$30*(1+$E1228)^0*Inputs!$B$20+Inputs!$B$31*(1+$F1228)^0*Inputs!$B$21+Inputs!$B$22*(1+Inputs!$B$23)^0</f>
        <v>11542.740185290302</v>
      </c>
      <c r="R1228" s="36">
        <f>Inputs!$B$12*(1+$B1228)^1*$C1228+Inputs!$B$29*(1+$D1228)^1*Inputs!$B$19+Inputs!$B$30*(1+$E1228)^1*Inputs!$B$20+Inputs!$B$31*(1+$F1228)^1*Inputs!$B$21+Inputs!$B$22*(1+Inputs!$B$23)^1</f>
        <v>13379.783104135087</v>
      </c>
      <c r="S1228" s="36">
        <f>Inputs!$B$12*(1+$B1228)^2*$C1228+Inputs!$B$29*(1+$D1228)^2*Inputs!$B$19+Inputs!$B$30*(1+$E1228)^2*Inputs!$B$20+Inputs!$B$31*(1+$F1228)^2*Inputs!$B$21+Inputs!$B$22*(1+Inputs!$B$23)^2</f>
        <v>15993.073437450035</v>
      </c>
      <c r="T1228" s="36">
        <f>Inputs!$B$12*(1+$B1228)^3*$C1228+Inputs!$B$29*(1+$D1228)^3*Inputs!$B$19+Inputs!$B$30*(1+$E1228)^3*Inputs!$B$20+Inputs!$B$31*(1+$F1228)^3*Inputs!$B$21+Inputs!$B$22*(1+Inputs!$B$23)^3</f>
        <v>19742.50751568377</v>
      </c>
      <c r="U1228" s="36">
        <f>Inputs!$B$12*(1+$B1228)^4*$C1228+Inputs!$B$29*(1+$D1228)^4*Inputs!$B$19+Inputs!$B$30*(1+$E1228)^4*Inputs!$B$20+Inputs!$B$31*(1+$F1228)^4*Inputs!$B$21+Inputs!$B$22*(1+Inputs!$B$23)^4</f>
        <v>25156.085837076149</v>
      </c>
      <c r="V1228" s="35">
        <f>Inputs!$B$13/(Q1228*(1-$G1228))</f>
        <v>1.3277353952081568</v>
      </c>
      <c r="W1228" s="36">
        <f>Inputs!$B$13</f>
        <v>12660</v>
      </c>
      <c r="X1228" s="36">
        <f t="shared" si="183"/>
        <v>13879.794740642896</v>
      </c>
      <c r="Y1228" s="36">
        <f t="shared" si="184"/>
        <v>15640.395382937568</v>
      </c>
      <c r="Z1228" s="36">
        <f t="shared" si="185"/>
        <v>18133.995933987822</v>
      </c>
      <c r="AA1228" s="36">
        <f t="shared" si="186"/>
        <v>21611.665257506946</v>
      </c>
      <c r="AB1228" s="36">
        <f t="shared" si="187"/>
        <v>61079.247715778256</v>
      </c>
      <c r="AC1228" s="36">
        <f t="shared" si="188"/>
        <v>313418.45459235896</v>
      </c>
      <c r="AD1228" s="36">
        <f t="shared" si="189"/>
        <v>197451.36470609272</v>
      </c>
    </row>
    <row r="1229" spans="1:30" ht="14.25" customHeight="1" x14ac:dyDescent="0.25">
      <c r="A1229" s="16">
        <v>1213</v>
      </c>
      <c r="B1229" s="34">
        <v>0.32256311686094902</v>
      </c>
      <c r="C1229" s="34">
        <v>9.4841628735732694E-2</v>
      </c>
      <c r="D1229" s="34">
        <v>4.0484204357574098E-2</v>
      </c>
      <c r="E1229" s="34">
        <v>4.0795201712389199E-2</v>
      </c>
      <c r="F1229" s="34">
        <v>-1.80118808667358E-3</v>
      </c>
      <c r="G1229" s="34">
        <v>0.218146973883312</v>
      </c>
      <c r="H1229" s="35">
        <v>1.07039352782071</v>
      </c>
      <c r="I1229" s="34">
        <v>9.0746567977987594E-2</v>
      </c>
      <c r="J1229" s="34">
        <v>2.3229269288533499E-2</v>
      </c>
      <c r="K1229" s="36">
        <f>Inputs!$B$12*(1+$B1229)^4</f>
        <v>183576.41261308399</v>
      </c>
      <c r="L1229" s="36">
        <f t="shared" si="180"/>
        <v>21855.013683372385</v>
      </c>
      <c r="M1229" s="36">
        <f t="shared" si="181"/>
        <v>277760.81150900573</v>
      </c>
      <c r="N1229" s="37">
        <f>M1229/Inputs!$B$6</f>
        <v>423.41587120275261</v>
      </c>
      <c r="O1229" s="38">
        <f>IF(N1229&gt;Inputs!$B$4,1,0)</f>
        <v>1</v>
      </c>
      <c r="P1229" s="34">
        <f t="shared" si="182"/>
        <v>6.7517298689454094E-2</v>
      </c>
      <c r="Q1229" s="36">
        <f>Inputs!$B$12*(1+$B1229)^0*$C1229+Inputs!$B$29*(1+$D1229)^0*Inputs!$B$19+Inputs!$B$30*(1+$E1229)^0*Inputs!$B$20+Inputs!$B$31*(1+$F1229)^0*Inputs!$B$21+Inputs!$B$22*(1+Inputs!$B$23)^0</f>
        <v>13712.541751570883</v>
      </c>
      <c r="R1229" s="36">
        <f>Inputs!$B$12*(1+$B1229)^1*$C1229+Inputs!$B$29*(1+$D1229)^1*Inputs!$B$19+Inputs!$B$30*(1+$E1229)^1*Inputs!$B$20+Inputs!$B$31*(1+$F1229)^1*Inputs!$B$21+Inputs!$B$22*(1+Inputs!$B$23)^1</f>
        <v>15706.916239469771</v>
      </c>
      <c r="S1229" s="36">
        <f>Inputs!$B$12*(1+$B1229)^2*$C1229+Inputs!$B$29*(1+$D1229)^2*Inputs!$B$19+Inputs!$B$30*(1+$E1229)^2*Inputs!$B$20+Inputs!$B$31*(1+$F1229)^2*Inputs!$B$21+Inputs!$B$22*(1+Inputs!$B$23)^2</f>
        <v>18300.898820336843</v>
      </c>
      <c r="T1229" s="36">
        <f>Inputs!$B$12*(1+$B1229)^3*$C1229+Inputs!$B$29*(1+$D1229)^3*Inputs!$B$19+Inputs!$B$30*(1+$E1229)^3*Inputs!$B$20+Inputs!$B$31*(1+$F1229)^3*Inputs!$B$21+Inputs!$B$22*(1+Inputs!$B$23)^3</f>
        <v>21685.799537570114</v>
      </c>
      <c r="U1229" s="36">
        <f>Inputs!$B$12*(1+$B1229)^4*$C1229+Inputs!$B$29*(1+$D1229)^4*Inputs!$B$19+Inputs!$B$30*(1+$E1229)^4*Inputs!$B$20+Inputs!$B$31*(1+$F1229)^4*Inputs!$B$21+Inputs!$B$22*(1+Inputs!$B$23)^4</f>
        <v>26114.546409889452</v>
      </c>
      <c r="V1229" s="35">
        <f>Inputs!$B$13/(Q1229*(1-$G1229))</f>
        <v>1.1808388179226865</v>
      </c>
      <c r="W1229" s="36">
        <f>Inputs!$B$13</f>
        <v>12660</v>
      </c>
      <c r="X1229" s="36">
        <f t="shared" si="183"/>
        <v>14162.210248911362</v>
      </c>
      <c r="Y1229" s="36">
        <f t="shared" si="184"/>
        <v>16106.006342990871</v>
      </c>
      <c r="Z1229" s="36">
        <f t="shared" si="185"/>
        <v>18616.790813589247</v>
      </c>
      <c r="AA1229" s="36">
        <f t="shared" si="186"/>
        <v>21855.013683372385</v>
      </c>
      <c r="AB1229" s="36">
        <f t="shared" si="187"/>
        <v>63229.986304044527</v>
      </c>
      <c r="AC1229" s="36">
        <f t="shared" si="188"/>
        <v>331214.22384484374</v>
      </c>
      <c r="AD1229" s="36">
        <f t="shared" si="189"/>
        <v>214530.82520496118</v>
      </c>
    </row>
    <row r="1230" spans="1:30" ht="14.25" customHeight="1" x14ac:dyDescent="0.25">
      <c r="A1230" s="16">
        <v>1214</v>
      </c>
      <c r="B1230" s="34">
        <v>0.50554861149501196</v>
      </c>
      <c r="C1230" s="34">
        <v>5.29842127269732E-2</v>
      </c>
      <c r="D1230" s="34">
        <v>2.14631845786157E-2</v>
      </c>
      <c r="E1230" s="34">
        <v>2.4821545720167901E-2</v>
      </c>
      <c r="F1230" s="34">
        <v>1.5584386479881701E-2</v>
      </c>
      <c r="G1230" s="34">
        <v>0.19436119129313201</v>
      </c>
      <c r="H1230" s="35">
        <v>0.99498018964461699</v>
      </c>
      <c r="I1230" s="34">
        <v>0.100368788334986</v>
      </c>
      <c r="J1230" s="34">
        <v>2.5979938510948E-2</v>
      </c>
      <c r="K1230" s="36">
        <f>Inputs!$B$12*(1+$B1230)^4</f>
        <v>308269.37440755934</v>
      </c>
      <c r="L1230" s="36">
        <f t="shared" si="180"/>
        <v>19964.426614384647</v>
      </c>
      <c r="M1230" s="36">
        <f t="shared" si="181"/>
        <v>228628.41944072593</v>
      </c>
      <c r="N1230" s="37">
        <f>M1230/Inputs!$B$6</f>
        <v>348.51893207427736</v>
      </c>
      <c r="O1230" s="38">
        <f>IF(N1230&gt;Inputs!$B$4,1,0)</f>
        <v>0</v>
      </c>
      <c r="P1230" s="34">
        <f t="shared" si="182"/>
        <v>7.4388849824037998E-2</v>
      </c>
      <c r="Q1230" s="36">
        <f>Inputs!$B$12*(1+$B1230)^0*$C1230+Inputs!$B$29*(1+$D1230)^0*Inputs!$B$19+Inputs!$B$30*(1+$E1230)^0*Inputs!$B$20+Inputs!$B$31*(1+$F1230)^0*Inputs!$B$21+Inputs!$B$22*(1+Inputs!$B$23)^0</f>
        <v>11201.096791045315</v>
      </c>
      <c r="R1230" s="36">
        <f>Inputs!$B$12*(1+$B1230)^1*$C1230+Inputs!$B$29*(1+$D1230)^1*Inputs!$B$19+Inputs!$B$30*(1+$E1230)^1*Inputs!$B$20+Inputs!$B$31*(1+$F1230)^1*Inputs!$B$21+Inputs!$B$22*(1+Inputs!$B$23)^1</f>
        <v>12942.706415306855</v>
      </c>
      <c r="S1230" s="36">
        <f>Inputs!$B$12*(1+$B1230)^2*$C1230+Inputs!$B$29*(1+$D1230)^2*Inputs!$B$19+Inputs!$B$30*(1+$E1230)^2*Inputs!$B$20+Inputs!$B$31*(1+$F1230)^2*Inputs!$B$21+Inputs!$B$22*(1+Inputs!$B$23)^2</f>
        <v>15498.908783626131</v>
      </c>
      <c r="T1230" s="36">
        <f>Inputs!$B$12*(1+$B1230)^3*$C1230+Inputs!$B$29*(1+$D1230)^3*Inputs!$B$19+Inputs!$B$30*(1+$E1230)^3*Inputs!$B$20+Inputs!$B$31*(1+$F1230)^3*Inputs!$B$21+Inputs!$B$22*(1+Inputs!$B$23)^3</f>
        <v>19280.488329591739</v>
      </c>
      <c r="U1230" s="36">
        <f>Inputs!$B$12*(1+$B1230)^4*$C1230+Inputs!$B$29*(1+$D1230)^4*Inputs!$B$19+Inputs!$B$30*(1+$E1230)^4*Inputs!$B$20+Inputs!$B$31*(1+$F1230)^4*Inputs!$B$21+Inputs!$B$22*(1+Inputs!$B$23)^4</f>
        <v>24905.887904839172</v>
      </c>
      <c r="V1230" s="35">
        <f>Inputs!$B$13/(Q1230*(1-$G1230))</f>
        <v>1.4029195814855799</v>
      </c>
      <c r="W1230" s="36">
        <f>Inputs!$B$13</f>
        <v>12660</v>
      </c>
      <c r="X1230" s="36">
        <f t="shared" si="183"/>
        <v>13565.037154711681</v>
      </c>
      <c r="Y1230" s="36">
        <f t="shared" si="184"/>
        <v>14970.714613013268</v>
      </c>
      <c r="Z1230" s="36">
        <f t="shared" si="185"/>
        <v>17039.2782103881</v>
      </c>
      <c r="AA1230" s="36">
        <f t="shared" si="186"/>
        <v>19964.426614384647</v>
      </c>
      <c r="AB1230" s="36">
        <f t="shared" si="187"/>
        <v>57942.950198078732</v>
      </c>
      <c r="AC1230" s="36">
        <f t="shared" si="188"/>
        <v>275351.76627524343</v>
      </c>
      <c r="AD1230" s="36">
        <f t="shared" si="189"/>
        <v>170685.4692426472</v>
      </c>
    </row>
    <row r="1231" spans="1:30" ht="14.25" customHeight="1" x14ac:dyDescent="0.25">
      <c r="A1231" s="16">
        <v>1215</v>
      </c>
      <c r="B1231" s="34">
        <v>0.31124151657314503</v>
      </c>
      <c r="C1231" s="34">
        <v>0.10575984623154901</v>
      </c>
      <c r="D1231" s="34">
        <v>3.6383889838342398E-2</v>
      </c>
      <c r="E1231" s="34">
        <v>2.6262204926325701E-2</v>
      </c>
      <c r="F1231" s="34">
        <v>2.1876572492492901E-2</v>
      </c>
      <c r="G1231" s="34">
        <v>0.18420211798682501</v>
      </c>
      <c r="H1231" s="35">
        <v>1.0420712521448701</v>
      </c>
      <c r="I1231" s="34">
        <v>9.5240913185623305E-2</v>
      </c>
      <c r="J1231" s="34">
        <v>2.7204218106136598E-2</v>
      </c>
      <c r="K1231" s="36">
        <f>Inputs!$B$12*(1+$B1231)^4</f>
        <v>177370.75558619638</v>
      </c>
      <c r="L1231" s="36">
        <f t="shared" si="180"/>
        <v>23532.455435422893</v>
      </c>
      <c r="M1231" s="36">
        <f t="shared" si="181"/>
        <v>290459.18022377056</v>
      </c>
      <c r="N1231" s="37">
        <f>M1231/Inputs!$B$6</f>
        <v>442.77314058501611</v>
      </c>
      <c r="O1231" s="38">
        <f>IF(N1231&gt;Inputs!$B$4,1,0)</f>
        <v>1</v>
      </c>
      <c r="P1231" s="34">
        <f t="shared" si="182"/>
        <v>6.8036695079486703E-2</v>
      </c>
      <c r="Q1231" s="36">
        <f>Inputs!$B$12*(1+$B1231)^0*$C1231+Inputs!$B$29*(1+$D1231)^0*Inputs!$B$19+Inputs!$B$30*(1+$E1231)^0*Inputs!$B$20+Inputs!$B$31*(1+$F1231)^0*Inputs!$B$21+Inputs!$B$22*(1+Inputs!$B$23)^0</f>
        <v>14367.634801319862</v>
      </c>
      <c r="R1231" s="36">
        <f>Inputs!$B$12*(1+$B1231)^1*$C1231+Inputs!$B$29*(1+$D1231)^1*Inputs!$B$19+Inputs!$B$30*(1+$E1231)^1*Inputs!$B$20+Inputs!$B$31*(1+$F1231)^1*Inputs!$B$21+Inputs!$B$22*(1+Inputs!$B$23)^1</f>
        <v>16558.323263044273</v>
      </c>
      <c r="S1231" s="36">
        <f>Inputs!$B$12*(1+$B1231)^2*$C1231+Inputs!$B$29*(1+$D1231)^2*Inputs!$B$19+Inputs!$B$30*(1+$E1231)^2*Inputs!$B$20+Inputs!$B$31*(1+$F1231)^2*Inputs!$B$21+Inputs!$B$22*(1+Inputs!$B$23)^2</f>
        <v>19369.905345902345</v>
      </c>
      <c r="T1231" s="36">
        <f>Inputs!$B$12*(1+$B1231)^3*$C1231+Inputs!$B$29*(1+$D1231)^3*Inputs!$B$19+Inputs!$B$30*(1+$E1231)^3*Inputs!$B$20+Inputs!$B$31*(1+$F1231)^3*Inputs!$B$21+Inputs!$B$22*(1+Inputs!$B$23)^3</f>
        <v>22993.892430078893</v>
      </c>
      <c r="U1231" s="36">
        <f>Inputs!$B$12*(1+$B1231)^4*$C1231+Inputs!$B$29*(1+$D1231)^4*Inputs!$B$19+Inputs!$B$30*(1+$E1231)^4*Inputs!$B$20+Inputs!$B$31*(1+$F1231)^4*Inputs!$B$21+Inputs!$B$22*(1+Inputs!$B$23)^4</f>
        <v>27681.349352109446</v>
      </c>
      <c r="V1231" s="35">
        <f>Inputs!$B$13/(Q1231*(1-$G1231))</f>
        <v>1.0801046896425635</v>
      </c>
      <c r="W1231" s="36">
        <f>Inputs!$B$13</f>
        <v>12660</v>
      </c>
      <c r="X1231" s="36">
        <f t="shared" si="183"/>
        <v>14461.877576410057</v>
      </c>
      <c r="Y1231" s="36">
        <f t="shared" si="184"/>
        <v>16767.235458804902</v>
      </c>
      <c r="Z1231" s="36">
        <f t="shared" si="185"/>
        <v>19725.918116232697</v>
      </c>
      <c r="AA1231" s="36">
        <f t="shared" si="186"/>
        <v>23532.455435422893</v>
      </c>
      <c r="AB1231" s="36">
        <f t="shared" si="187"/>
        <v>65018.370176538156</v>
      </c>
      <c r="AC1231" s="36">
        <f t="shared" si="188"/>
        <v>355288.23758150486</v>
      </c>
      <c r="AD1231" s="36">
        <f t="shared" si="189"/>
        <v>225440.8100472324</v>
      </c>
    </row>
    <row r="1232" spans="1:30" ht="14.25" customHeight="1" x14ac:dyDescent="0.25">
      <c r="A1232" s="16">
        <v>1216</v>
      </c>
      <c r="B1232" s="34">
        <v>0.17588255432844899</v>
      </c>
      <c r="C1232" s="34">
        <v>0.106668630583099</v>
      </c>
      <c r="D1232" s="34">
        <v>3.1324907915980499E-2</v>
      </c>
      <c r="E1232" s="34">
        <v>3.43139715970655E-2</v>
      </c>
      <c r="F1232" s="34">
        <v>1.29100659257891E-2</v>
      </c>
      <c r="G1232" s="34">
        <v>0.206535327781386</v>
      </c>
      <c r="H1232" s="35">
        <v>1.08082683513376</v>
      </c>
      <c r="I1232" s="34">
        <v>0.102125242971293</v>
      </c>
      <c r="J1232" s="34">
        <v>2.3539552264612899E-2</v>
      </c>
      <c r="K1232" s="36">
        <f>Inputs!$B$12*(1+$B1232)^4</f>
        <v>114711.52115788689</v>
      </c>
      <c r="L1232" s="36">
        <f t="shared" si="180"/>
        <v>18012.09821027892</v>
      </c>
      <c r="M1232" s="36">
        <f t="shared" si="181"/>
        <v>200398.1938695322</v>
      </c>
      <c r="N1232" s="37">
        <f>M1232/Inputs!$B$6</f>
        <v>305.48505163038448</v>
      </c>
      <c r="O1232" s="38">
        <f>IF(N1232&gt;Inputs!$B$4,1,0)</f>
        <v>0</v>
      </c>
      <c r="P1232" s="34">
        <f t="shared" si="182"/>
        <v>7.8585690706680089E-2</v>
      </c>
      <c r="Q1232" s="36">
        <f>Inputs!$B$12*(1+$B1232)^0*$C1232+Inputs!$B$29*(1+$D1232)^0*Inputs!$B$19+Inputs!$B$30*(1+$E1232)^0*Inputs!$B$20+Inputs!$B$31*(1+$F1232)^0*Inputs!$B$21+Inputs!$B$22*(1+Inputs!$B$23)^0</f>
        <v>14422.161862412861</v>
      </c>
      <c r="R1232" s="36">
        <f>Inputs!$B$12*(1+$B1232)^1*$C1232+Inputs!$B$29*(1+$D1232)^1*Inputs!$B$19+Inputs!$B$30*(1+$E1232)^1*Inputs!$B$20+Inputs!$B$31*(1+$F1232)^1*Inputs!$B$21+Inputs!$B$22*(1+Inputs!$B$23)^1</f>
        <v>15726.566764889794</v>
      </c>
      <c r="S1232" s="36">
        <f>Inputs!$B$12*(1+$B1232)^2*$C1232+Inputs!$B$29*(1+$D1232)^2*Inputs!$B$19+Inputs!$B$30*(1+$E1232)^2*Inputs!$B$20+Inputs!$B$31*(1+$F1232)^2*Inputs!$B$21+Inputs!$B$22*(1+Inputs!$B$23)^2</f>
        <v>17233.83210789063</v>
      </c>
      <c r="T1232" s="36">
        <f>Inputs!$B$12*(1+$B1232)^3*$C1232+Inputs!$B$29*(1+$D1232)^3*Inputs!$B$19+Inputs!$B$30*(1+$E1232)^3*Inputs!$B$20+Inputs!$B$31*(1+$F1232)^3*Inputs!$B$21+Inputs!$B$22*(1+Inputs!$B$23)^3</f>
        <v>18978.930527905068</v>
      </c>
      <c r="U1232" s="36">
        <f>Inputs!$B$12*(1+$B1232)^4*$C1232+Inputs!$B$29*(1+$D1232)^4*Inputs!$B$19+Inputs!$B$30*(1+$E1232)^4*Inputs!$B$20+Inputs!$B$31*(1+$F1232)^4*Inputs!$B$21+Inputs!$B$22*(1+Inputs!$B$23)^4</f>
        <v>21002.964198598893</v>
      </c>
      <c r="V1232" s="35">
        <f>Inputs!$B$13/(Q1232*(1-$G1232))</f>
        <v>1.1063072157518765</v>
      </c>
      <c r="W1232" s="36">
        <f>Inputs!$B$13</f>
        <v>12660</v>
      </c>
      <c r="X1232" s="36">
        <f t="shared" si="183"/>
        <v>13725.538018487152</v>
      </c>
      <c r="Y1232" s="36">
        <f t="shared" si="184"/>
        <v>14953.913334065743</v>
      </c>
      <c r="Z1232" s="36">
        <f t="shared" si="185"/>
        <v>16372.219132896476</v>
      </c>
      <c r="AA1232" s="36">
        <f t="shared" si="186"/>
        <v>18012.09821027892</v>
      </c>
      <c r="AB1232" s="36">
        <f t="shared" si="187"/>
        <v>56129.960553619283</v>
      </c>
      <c r="AC1232" s="36">
        <f t="shared" si="188"/>
        <v>234598.6244023428</v>
      </c>
      <c r="AD1232" s="36">
        <f t="shared" si="189"/>
        <v>144268.23331591292</v>
      </c>
    </row>
    <row r="1233" spans="1:30" ht="14.25" customHeight="1" x14ac:dyDescent="0.25">
      <c r="A1233" s="16">
        <v>1217</v>
      </c>
      <c r="B1233" s="34">
        <v>0.21782937374342601</v>
      </c>
      <c r="C1233" s="34">
        <v>8.8538432031265199E-2</v>
      </c>
      <c r="D1233" s="34">
        <v>4.2895454813382403E-2</v>
      </c>
      <c r="E1233" s="34">
        <v>5.4438793414069798E-2</v>
      </c>
      <c r="F1233" s="34">
        <v>-3.4262530872782699E-3</v>
      </c>
      <c r="G1233" s="34">
        <v>0.18699592223504199</v>
      </c>
      <c r="H1233" s="35">
        <v>1.0726301738483599</v>
      </c>
      <c r="I1233" s="34">
        <v>9.6670795968477205E-2</v>
      </c>
      <c r="J1233" s="34">
        <v>2.21315638811912E-2</v>
      </c>
      <c r="K1233" s="36">
        <f>Inputs!$B$12*(1+$B1233)^4</f>
        <v>131976.62864178792</v>
      </c>
      <c r="L1233" s="36">
        <f t="shared" ref="L1233:L1296" si="190">AA1233</f>
        <v>17923.51328216448</v>
      </c>
      <c r="M1233" s="36">
        <f t="shared" ref="M1233:M1296" si="191">AB1233+AD1233</f>
        <v>211631.13905907166</v>
      </c>
      <c r="N1233" s="37">
        <f>M1233/Inputs!$B$6</f>
        <v>322.60844368760922</v>
      </c>
      <c r="O1233" s="38">
        <f>IF(N1233&gt;Inputs!$B$4,1,0)</f>
        <v>0</v>
      </c>
      <c r="P1233" s="34">
        <f t="shared" ref="P1233:P1296" si="192">I1233-J1233</f>
        <v>7.4539232087286009E-2</v>
      </c>
      <c r="Q1233" s="36">
        <f>Inputs!$B$12*(1+$B1233)^0*$C1233+Inputs!$B$29*(1+$D1233)^0*Inputs!$B$19+Inputs!$B$30*(1+$E1233)^0*Inputs!$B$20+Inputs!$B$31*(1+$F1233)^0*Inputs!$B$21+Inputs!$B$22*(1+Inputs!$B$23)^0</f>
        <v>13334.349949302832</v>
      </c>
      <c r="R1233" s="36">
        <f>Inputs!$B$12*(1+$B1233)^1*$C1233+Inputs!$B$29*(1+$D1233)^1*Inputs!$B$19+Inputs!$B$30*(1+$E1233)^1*Inputs!$B$20+Inputs!$B$31*(1+$F1233)^1*Inputs!$B$21+Inputs!$B$22*(1+Inputs!$B$23)^1</f>
        <v>14685.226150186041</v>
      </c>
      <c r="S1233" s="36">
        <f>Inputs!$B$12*(1+$B1233)^2*$C1233+Inputs!$B$29*(1+$D1233)^2*Inputs!$B$19+Inputs!$B$30*(1+$E1233)^2*Inputs!$B$20+Inputs!$B$31*(1+$F1233)^2*Inputs!$B$21+Inputs!$B$22*(1+Inputs!$B$23)^2</f>
        <v>16299.66170451483</v>
      </c>
      <c r="T1233" s="36">
        <f>Inputs!$B$12*(1+$B1233)^3*$C1233+Inputs!$B$29*(1+$D1233)^3*Inputs!$B$19+Inputs!$B$30*(1+$E1233)^3*Inputs!$B$20+Inputs!$B$31*(1+$F1233)^3*Inputs!$B$21+Inputs!$B$22*(1+Inputs!$B$23)^3</f>
        <v>18233.167292085847</v>
      </c>
      <c r="U1233" s="36">
        <f>Inputs!$B$12*(1+$B1233)^4*$C1233+Inputs!$B$29*(1+$D1233)^4*Inputs!$B$19+Inputs!$B$30*(1+$E1233)^4*Inputs!$B$20+Inputs!$B$31*(1+$F1233)^4*Inputs!$B$21+Inputs!$B$22*(1+Inputs!$B$23)^4</f>
        <v>20553.245433215758</v>
      </c>
      <c r="V1233" s="35">
        <f>Inputs!$B$13/(Q1233*(1-$G1233))</f>
        <v>1.1678017807301029</v>
      </c>
      <c r="W1233" s="36">
        <f>Inputs!$B$13</f>
        <v>12660</v>
      </c>
      <c r="X1233" s="36">
        <f t="shared" ref="X1233:X1296" si="193">R1233*(1-$G1233)*($V1233+($H1233-$V1233)*1/4)</f>
        <v>13658.492169811219</v>
      </c>
      <c r="Y1233" s="36">
        <f t="shared" ref="Y1233:Y1296" si="194">S1233*(1-$G1233)*($V1233+($H1233-$V1233)*2/4)</f>
        <v>14844.756468188274</v>
      </c>
      <c r="Z1233" s="36">
        <f t="shared" ref="Z1233:Z1296" si="195">T1233*(1-$G1233)*($V1233+($H1233-$V1233)*3/4)</f>
        <v>16252.980257157395</v>
      </c>
      <c r="AA1233" s="36">
        <f t="shared" ref="AA1233:AA1296" si="196">U1233*(1-$G1233)*$H1233</f>
        <v>17923.51328216448</v>
      </c>
      <c r="AB1233" s="36">
        <f t="shared" ref="AB1233:AB1296" si="197">W1233/(1+$I1233)^1+X1233/(1+$I1233)^2+Y1233/(1+$I1233)^3+Z1233/(1+$I1233)^4+AA1233/(1+$I1233)^5</f>
        <v>56691.109312276589</v>
      </c>
      <c r="AC1233" s="36">
        <f t="shared" ref="AC1233:AC1296" si="198">AA1233*(1+$J1233)/($I1233-$J1233)</f>
        <v>245779.14406055328</v>
      </c>
      <c r="AD1233" s="36">
        <f t="shared" ref="AD1233:AD1296" si="199">AC1233/(1+$I1233)^5</f>
        <v>154940.02974679507</v>
      </c>
    </row>
    <row r="1234" spans="1:30" ht="14.25" customHeight="1" x14ac:dyDescent="0.25">
      <c r="A1234" s="16">
        <v>1218</v>
      </c>
      <c r="B1234" s="34">
        <v>0.29071844062628299</v>
      </c>
      <c r="C1234" s="34">
        <v>6.5888542299170696E-2</v>
      </c>
      <c r="D1234" s="34">
        <v>5.1554984286730998E-2</v>
      </c>
      <c r="E1234" s="34">
        <v>5.2450626256552099E-2</v>
      </c>
      <c r="F1234" s="34">
        <v>-5.5866799445107602E-3</v>
      </c>
      <c r="G1234" s="34">
        <v>0.211167486965084</v>
      </c>
      <c r="H1234" s="35">
        <v>1.07083997395423</v>
      </c>
      <c r="I1234" s="34">
        <v>9.9336358092705607E-2</v>
      </c>
      <c r="J1234" s="34">
        <v>2.4896372339317799E-2</v>
      </c>
      <c r="K1234" s="36">
        <f>Inputs!$B$12*(1+$B1234)^4</f>
        <v>166524.18239355824</v>
      </c>
      <c r="L1234" s="36">
        <f t="shared" si="190"/>
        <v>16817.986840683596</v>
      </c>
      <c r="M1234" s="36">
        <f t="shared" si="191"/>
        <v>198604.31776659106</v>
      </c>
      <c r="N1234" s="37">
        <f>M1234/Inputs!$B$6</f>
        <v>302.75048440029127</v>
      </c>
      <c r="O1234" s="38">
        <f>IF(N1234&gt;Inputs!$B$4,1,0)</f>
        <v>0</v>
      </c>
      <c r="P1234" s="34">
        <f t="shared" si="192"/>
        <v>7.4439985753387811E-2</v>
      </c>
      <c r="Q1234" s="36">
        <f>Inputs!$B$12*(1+$B1234)^0*$C1234+Inputs!$B$29*(1+$D1234)^0*Inputs!$B$19+Inputs!$B$30*(1+$E1234)^0*Inputs!$B$20+Inputs!$B$31*(1+$F1234)^0*Inputs!$B$21+Inputs!$B$22*(1+Inputs!$B$23)^0</f>
        <v>11975.356565377162</v>
      </c>
      <c r="R1234" s="36">
        <f>Inputs!$B$12*(1+$B1234)^1*$C1234+Inputs!$B$29*(1+$D1234)^1*Inputs!$B$19+Inputs!$B$30*(1+$E1234)^1*Inputs!$B$20+Inputs!$B$31*(1+$F1234)^1*Inputs!$B$21+Inputs!$B$22*(1+Inputs!$B$23)^1</f>
        <v>13332.182764065001</v>
      </c>
      <c r="S1234" s="36">
        <f>Inputs!$B$12*(1+$B1234)^2*$C1234+Inputs!$B$29*(1+$D1234)^2*Inputs!$B$19+Inputs!$B$30*(1+$E1234)^2*Inputs!$B$20+Inputs!$B$31*(1+$F1234)^2*Inputs!$B$21+Inputs!$B$22*(1+Inputs!$B$23)^2</f>
        <v>15036.876771645031</v>
      </c>
      <c r="T1234" s="36">
        <f>Inputs!$B$12*(1+$B1234)^3*$C1234+Inputs!$B$29*(1+$D1234)^3*Inputs!$B$19+Inputs!$B$30*(1+$E1234)^3*Inputs!$B$20+Inputs!$B$31*(1+$F1234)^3*Inputs!$B$21+Inputs!$B$22*(1+Inputs!$B$23)^3</f>
        <v>17187.325663356503</v>
      </c>
      <c r="U1234" s="36">
        <f>Inputs!$B$12*(1+$B1234)^4*$C1234+Inputs!$B$29*(1+$D1234)^4*Inputs!$B$19+Inputs!$B$30*(1+$E1234)^4*Inputs!$B$20+Inputs!$B$31*(1+$F1234)^4*Inputs!$B$21+Inputs!$B$22*(1+Inputs!$B$23)^4</f>
        <v>19909.696099674526</v>
      </c>
      <c r="V1234" s="35">
        <f>Inputs!$B$13/(Q1234*(1-$G1234))</f>
        <v>1.3401717216543609</v>
      </c>
      <c r="W1234" s="36">
        <f>Inputs!$B$13</f>
        <v>12660</v>
      </c>
      <c r="X1234" s="36">
        <f t="shared" si="193"/>
        <v>13386.266326597124</v>
      </c>
      <c r="Y1234" s="36">
        <f t="shared" si="194"/>
        <v>14299.200789656217</v>
      </c>
      <c r="Z1234" s="36">
        <f t="shared" si="195"/>
        <v>15431.258746228923</v>
      </c>
      <c r="AA1234" s="36">
        <f t="shared" si="196"/>
        <v>16817.986840683596</v>
      </c>
      <c r="AB1234" s="36">
        <f t="shared" si="197"/>
        <v>54394.534121061071</v>
      </c>
      <c r="AC1234" s="36">
        <f t="shared" si="198"/>
        <v>231551.54489376766</v>
      </c>
      <c r="AD1234" s="36">
        <f t="shared" si="199"/>
        <v>144209.78364553</v>
      </c>
    </row>
    <row r="1235" spans="1:30" ht="14.25" customHeight="1" x14ac:dyDescent="0.25">
      <c r="A1235" s="16">
        <v>1219</v>
      </c>
      <c r="B1235" s="34">
        <v>0.22103750412689999</v>
      </c>
      <c r="C1235" s="34">
        <v>9.1074642046511001E-2</v>
      </c>
      <c r="D1235" s="34">
        <v>2.5712349278751202E-2</v>
      </c>
      <c r="E1235" s="34">
        <v>3.0754578481758499E-2</v>
      </c>
      <c r="F1235" s="34">
        <v>1.5686343588671901E-2</v>
      </c>
      <c r="G1235" s="34">
        <v>0.17394034504779099</v>
      </c>
      <c r="H1235" s="35">
        <v>1.06685140613067</v>
      </c>
      <c r="I1235" s="34">
        <v>9.4468139910406701E-2</v>
      </c>
      <c r="J1235" s="34">
        <v>3.0490163896482601E-2</v>
      </c>
      <c r="K1235" s="36">
        <f>Inputs!$B$12*(1+$B1235)^4</f>
        <v>133372.79864647257</v>
      </c>
      <c r="L1235" s="36">
        <f t="shared" si="190"/>
        <v>18371.309901423912</v>
      </c>
      <c r="M1235" s="36">
        <f t="shared" si="191"/>
        <v>246139.57921692377</v>
      </c>
      <c r="N1235" s="37">
        <f>M1235/Inputs!$B$6</f>
        <v>375.21277319653012</v>
      </c>
      <c r="O1235" s="38">
        <f>IF(N1235&gt;Inputs!$B$4,1,0)</f>
        <v>0</v>
      </c>
      <c r="P1235" s="34">
        <f t="shared" si="192"/>
        <v>6.3977976013924104E-2</v>
      </c>
      <c r="Q1235" s="36">
        <f>Inputs!$B$12*(1+$B1235)^0*$C1235+Inputs!$B$29*(1+$D1235)^0*Inputs!$B$19+Inputs!$B$30*(1+$E1235)^0*Inputs!$B$20+Inputs!$B$31*(1+$F1235)^0*Inputs!$B$21+Inputs!$B$22*(1+Inputs!$B$23)^0</f>
        <v>13486.522550217582</v>
      </c>
      <c r="R1235" s="36">
        <f>Inputs!$B$12*(1+$B1235)^1*$C1235+Inputs!$B$29*(1+$D1235)^1*Inputs!$B$19+Inputs!$B$30*(1+$E1235)^1*Inputs!$B$20+Inputs!$B$31*(1+$F1235)^1*Inputs!$B$21+Inputs!$B$22*(1+Inputs!$B$23)^1</f>
        <v>14858.192234450551</v>
      </c>
      <c r="S1235" s="36">
        <f>Inputs!$B$12*(1+$B1235)^2*$C1235+Inputs!$B$29*(1+$D1235)^2*Inputs!$B$19+Inputs!$B$30*(1+$E1235)^2*Inputs!$B$20+Inputs!$B$31*(1+$F1235)^2*Inputs!$B$21+Inputs!$B$22*(1+Inputs!$B$23)^2</f>
        <v>16500.438850610586</v>
      </c>
      <c r="T1235" s="36">
        <f>Inputs!$B$12*(1+$B1235)^3*$C1235+Inputs!$B$29*(1+$D1235)^3*Inputs!$B$19+Inputs!$B$30*(1+$E1235)^3*Inputs!$B$20+Inputs!$B$31*(1+$F1235)^3*Inputs!$B$21+Inputs!$B$22*(1+Inputs!$B$23)^3</f>
        <v>18472.359672162318</v>
      </c>
      <c r="U1235" s="36">
        <f>Inputs!$B$12*(1+$B1235)^4*$C1235+Inputs!$B$29*(1+$D1235)^4*Inputs!$B$19+Inputs!$B$30*(1+$E1235)^4*Inputs!$B$20+Inputs!$B$31*(1+$F1235)^4*Inputs!$B$21+Inputs!$B$22*(1+Inputs!$B$23)^4</f>
        <v>20846.098124678309</v>
      </c>
      <c r="V1235" s="35">
        <f>Inputs!$B$13/(Q1235*(1-$G1235))</f>
        <v>1.136376675774156</v>
      </c>
      <c r="W1235" s="36">
        <f>Inputs!$B$13</f>
        <v>12660</v>
      </c>
      <c r="X1235" s="36">
        <f t="shared" si="193"/>
        <v>13734.272804998609</v>
      </c>
      <c r="Y1235" s="36">
        <f t="shared" si="194"/>
        <v>15015.381443813661</v>
      </c>
      <c r="Z1235" s="36">
        <f t="shared" si="195"/>
        <v>16544.601017324138</v>
      </c>
      <c r="AA1235" s="36">
        <f t="shared" si="196"/>
        <v>18371.309901423912</v>
      </c>
      <c r="AB1235" s="36">
        <f t="shared" si="197"/>
        <v>57714.867884440464</v>
      </c>
      <c r="AC1235" s="36">
        <f t="shared" si="198"/>
        <v>295905.79963316087</v>
      </c>
      <c r="AD1235" s="36">
        <f t="shared" si="199"/>
        <v>188424.7113324833</v>
      </c>
    </row>
    <row r="1236" spans="1:30" ht="14.25" customHeight="1" x14ac:dyDescent="0.25">
      <c r="A1236" s="16">
        <v>1220</v>
      </c>
      <c r="B1236" s="34">
        <v>0.41594622724743102</v>
      </c>
      <c r="C1236" s="34">
        <v>6.75407164497627E-2</v>
      </c>
      <c r="D1236" s="34">
        <v>1.2610054551878301E-2</v>
      </c>
      <c r="E1236" s="34">
        <v>4.1703344072717301E-2</v>
      </c>
      <c r="F1236" s="34">
        <v>1.2326088185476701E-2</v>
      </c>
      <c r="G1236" s="34">
        <v>0.158100133031435</v>
      </c>
      <c r="H1236" s="35">
        <v>1.1754534005059201</v>
      </c>
      <c r="I1236" s="34">
        <v>9.4640664255281004E-2</v>
      </c>
      <c r="J1236" s="34">
        <v>2.6403078584705801E-2</v>
      </c>
      <c r="K1236" s="36">
        <f>Inputs!$B$12*(1+$B1236)^4</f>
        <v>241178.33521677795</v>
      </c>
      <c r="L1236" s="36">
        <f t="shared" si="190"/>
        <v>24606.394293265599</v>
      </c>
      <c r="M1236" s="36">
        <f t="shared" si="191"/>
        <v>301403.63870682818</v>
      </c>
      <c r="N1236" s="37">
        <f>M1236/Inputs!$B$6</f>
        <v>459.45676632138441</v>
      </c>
      <c r="O1236" s="38">
        <f>IF(N1236&gt;Inputs!$B$4,1,0)</f>
        <v>1</v>
      </c>
      <c r="P1236" s="34">
        <f t="shared" si="192"/>
        <v>6.8237585670575196E-2</v>
      </c>
      <c r="Q1236" s="36">
        <f>Inputs!$B$12*(1+$B1236)^0*$C1236+Inputs!$B$29*(1+$D1236)^0*Inputs!$B$19+Inputs!$B$30*(1+$E1236)^0*Inputs!$B$20+Inputs!$B$31*(1+$F1236)^0*Inputs!$B$21+Inputs!$B$22*(1+Inputs!$B$23)^0</f>
        <v>12074.487014412683</v>
      </c>
      <c r="R1236" s="36">
        <f>Inputs!$B$12*(1+$B1236)^1*$C1236+Inputs!$B$29*(1+$D1236)^1*Inputs!$B$19+Inputs!$B$30*(1+$E1236)^1*Inputs!$B$20+Inputs!$B$31*(1+$F1236)^1*Inputs!$B$21+Inputs!$B$22*(1+Inputs!$B$23)^1</f>
        <v>13892.998592499829</v>
      </c>
      <c r="S1236" s="36">
        <f>Inputs!$B$12*(1+$B1236)^2*$C1236+Inputs!$B$29*(1+$D1236)^2*Inputs!$B$19+Inputs!$B$30*(1+$E1236)^2*Inputs!$B$20+Inputs!$B$31*(1+$F1236)^2*Inputs!$B$21+Inputs!$B$22*(1+Inputs!$B$23)^2</f>
        <v>16416.134522429602</v>
      </c>
      <c r="T1236" s="36">
        <f>Inputs!$B$12*(1+$B1236)^3*$C1236+Inputs!$B$29*(1+$D1236)^3*Inputs!$B$19+Inputs!$B$30*(1+$E1236)^3*Inputs!$B$20+Inputs!$B$31*(1+$F1236)^3*Inputs!$B$21+Inputs!$B$22*(1+Inputs!$B$23)^3</f>
        <v>19935.65734586944</v>
      </c>
      <c r="U1236" s="36">
        <f>Inputs!$B$12*(1+$B1236)^4*$C1236+Inputs!$B$29*(1+$D1236)^4*Inputs!$B$19+Inputs!$B$30*(1+$E1236)^4*Inputs!$B$20+Inputs!$B$31*(1+$F1236)^4*Inputs!$B$21+Inputs!$B$22*(1+Inputs!$B$23)^4</f>
        <v>24864.636882410967</v>
      </c>
      <c r="V1236" s="35">
        <f>Inputs!$B$13/(Q1236*(1-$G1236))</f>
        <v>1.2453877111433167</v>
      </c>
      <c r="W1236" s="36">
        <f>Inputs!$B$13</f>
        <v>12660</v>
      </c>
      <c r="X1236" s="36">
        <f t="shared" si="193"/>
        <v>14362.197478840078</v>
      </c>
      <c r="Y1236" s="36">
        <f t="shared" si="194"/>
        <v>16728.90957271757</v>
      </c>
      <c r="Z1236" s="36">
        <f t="shared" si="195"/>
        <v>20022.048182441929</v>
      </c>
      <c r="AA1236" s="36">
        <f t="shared" si="196"/>
        <v>24606.394293265599</v>
      </c>
      <c r="AB1236" s="36">
        <f t="shared" si="197"/>
        <v>65907.177805469677</v>
      </c>
      <c r="AC1236" s="36">
        <f t="shared" si="198"/>
        <v>370119.76035323954</v>
      </c>
      <c r="AD1236" s="36">
        <f t="shared" si="199"/>
        <v>235496.46090135848</v>
      </c>
    </row>
    <row r="1237" spans="1:30" ht="14.25" customHeight="1" x14ac:dyDescent="0.25">
      <c r="A1237" s="16">
        <v>1221</v>
      </c>
      <c r="B1237" s="34">
        <v>0.31955298412769201</v>
      </c>
      <c r="C1237" s="34">
        <v>8.5905236010475602E-2</v>
      </c>
      <c r="D1237" s="34">
        <v>3.8771772940131399E-2</v>
      </c>
      <c r="E1237" s="34">
        <v>2.4271391719860098E-2</v>
      </c>
      <c r="F1237" s="34">
        <v>2.9720904957060899E-2</v>
      </c>
      <c r="G1237" s="34">
        <v>0.18219784435679501</v>
      </c>
      <c r="H1237" s="35">
        <v>1.08653841014164</v>
      </c>
      <c r="I1237" s="34">
        <v>9.5463517123685102E-2</v>
      </c>
      <c r="J1237" s="34">
        <v>3.04669132881112E-2</v>
      </c>
      <c r="K1237" s="36">
        <f>Inputs!$B$12*(1+$B1237)^4</f>
        <v>181910.84158516591</v>
      </c>
      <c r="L1237" s="36">
        <f t="shared" si="190"/>
        <v>21962.196125336752</v>
      </c>
      <c r="M1237" s="36">
        <f t="shared" si="191"/>
        <v>283357.39903519477</v>
      </c>
      <c r="N1237" s="37">
        <f>M1237/Inputs!$B$6</f>
        <v>431.94725462682129</v>
      </c>
      <c r="O1237" s="38">
        <f>IF(N1237&gt;Inputs!$B$4,1,0)</f>
        <v>1</v>
      </c>
      <c r="P1237" s="34">
        <f t="shared" si="192"/>
        <v>6.4996603835573902E-2</v>
      </c>
      <c r="Q1237" s="36">
        <f>Inputs!$B$12*(1+$B1237)^0*$C1237+Inputs!$B$29*(1+$D1237)^0*Inputs!$B$19+Inputs!$B$30*(1+$E1237)^0*Inputs!$B$20+Inputs!$B$31*(1+$F1237)^0*Inputs!$B$21+Inputs!$B$22*(1+Inputs!$B$23)^0</f>
        <v>13176.358188055459</v>
      </c>
      <c r="R1237" s="36">
        <f>Inputs!$B$12*(1+$B1237)^1*$C1237+Inputs!$B$29*(1+$D1237)^1*Inputs!$B$19+Inputs!$B$30*(1+$E1237)^1*Inputs!$B$20+Inputs!$B$31*(1+$F1237)^1*Inputs!$B$21+Inputs!$B$22*(1+Inputs!$B$23)^1</f>
        <v>15077.392297471932</v>
      </c>
      <c r="S1237" s="36">
        <f>Inputs!$B$12*(1+$B1237)^2*$C1237+Inputs!$B$29*(1+$D1237)^2*Inputs!$B$19+Inputs!$B$30*(1+$E1237)^2*Inputs!$B$20+Inputs!$B$31*(1+$F1237)^2*Inputs!$B$21+Inputs!$B$22*(1+Inputs!$B$23)^2</f>
        <v>17513.108783117466</v>
      </c>
      <c r="T1237" s="36">
        <f>Inputs!$B$12*(1+$B1237)^3*$C1237+Inputs!$B$29*(1+$D1237)^3*Inputs!$B$19+Inputs!$B$30*(1+$E1237)^3*Inputs!$B$20+Inputs!$B$31*(1+$F1237)^3*Inputs!$B$21+Inputs!$B$22*(1+Inputs!$B$23)^3</f>
        <v>20651.981932150644</v>
      </c>
      <c r="U1237" s="36">
        <f>Inputs!$B$12*(1+$B1237)^4*$C1237+Inputs!$B$29*(1+$D1237)^4*Inputs!$B$19+Inputs!$B$30*(1+$E1237)^4*Inputs!$B$20+Inputs!$B$31*(1+$F1237)^4*Inputs!$B$21+Inputs!$B$22*(1+Inputs!$B$23)^4</f>
        <v>24716.241551442123</v>
      </c>
      <c r="V1237" s="35">
        <f>Inputs!$B$13/(Q1237*(1-$G1237))</f>
        <v>1.1748706711998405</v>
      </c>
      <c r="W1237" s="36">
        <f>Inputs!$B$13</f>
        <v>12660</v>
      </c>
      <c r="X1237" s="36">
        <f t="shared" si="193"/>
        <v>14214.244594853419</v>
      </c>
      <c r="Y1237" s="36">
        <f t="shared" si="194"/>
        <v>16194.242283116326</v>
      </c>
      <c r="Z1237" s="36">
        <f t="shared" si="195"/>
        <v>18723.769003793059</v>
      </c>
      <c r="AA1237" s="36">
        <f t="shared" si="196"/>
        <v>21962.196125336752</v>
      </c>
      <c r="AB1237" s="36">
        <f t="shared" si="197"/>
        <v>62643.562572488379</v>
      </c>
      <c r="AC1237" s="36">
        <f t="shared" si="198"/>
        <v>348192.29182428942</v>
      </c>
      <c r="AD1237" s="36">
        <f t="shared" si="199"/>
        <v>220713.83646270639</v>
      </c>
    </row>
    <row r="1238" spans="1:30" ht="14.25" customHeight="1" x14ac:dyDescent="0.25">
      <c r="A1238" s="16">
        <v>1222</v>
      </c>
      <c r="B1238" s="34">
        <v>0.222089355735404</v>
      </c>
      <c r="C1238" s="34">
        <v>9.8366881753362403E-2</v>
      </c>
      <c r="D1238" s="34">
        <v>6.1922683370902202E-3</v>
      </c>
      <c r="E1238" s="34">
        <v>5.1798042644400903E-2</v>
      </c>
      <c r="F1238" s="34">
        <v>2.4212699931112601E-2</v>
      </c>
      <c r="G1238" s="34">
        <v>0.172141937218215</v>
      </c>
      <c r="H1238" s="35">
        <v>1.1355429214095201</v>
      </c>
      <c r="I1238" s="34">
        <v>9.8317227517946498E-2</v>
      </c>
      <c r="J1238" s="34">
        <v>2.4747980953303599E-2</v>
      </c>
      <c r="K1238" s="36">
        <f>Inputs!$B$12*(1+$B1238)^4</f>
        <v>133832.96394580978</v>
      </c>
      <c r="L1238" s="36">
        <f t="shared" si="190"/>
        <v>20677.489516479462</v>
      </c>
      <c r="M1238" s="36">
        <f t="shared" si="191"/>
        <v>240844.80037407769</v>
      </c>
      <c r="N1238" s="37">
        <f>M1238/Inputs!$B$6</f>
        <v>367.14146398487452</v>
      </c>
      <c r="O1238" s="38">
        <f>IF(N1238&gt;Inputs!$B$4,1,0)</f>
        <v>0</v>
      </c>
      <c r="P1238" s="34">
        <f t="shared" si="192"/>
        <v>7.3569246564642893E-2</v>
      </c>
      <c r="Q1238" s="36">
        <f>Inputs!$B$12*(1+$B1238)^0*$C1238+Inputs!$B$29*(1+$D1238)^0*Inputs!$B$19+Inputs!$B$30*(1+$E1238)^0*Inputs!$B$20+Inputs!$B$31*(1+$F1238)^0*Inputs!$B$21+Inputs!$B$22*(1+Inputs!$B$23)^0</f>
        <v>13924.056932628668</v>
      </c>
      <c r="R1238" s="36">
        <f>Inputs!$B$12*(1+$B1238)^1*$C1238+Inputs!$B$29*(1+$D1238)^1*Inputs!$B$19+Inputs!$B$30*(1+$E1238)^1*Inputs!$B$20+Inputs!$B$31*(1+$F1238)^1*Inputs!$B$21+Inputs!$B$22*(1+Inputs!$B$23)^1</f>
        <v>15425.557473865018</v>
      </c>
      <c r="S1238" s="36">
        <f>Inputs!$B$12*(1+$B1238)^2*$C1238+Inputs!$B$29*(1+$D1238)^2*Inputs!$B$19+Inputs!$B$30*(1+$E1238)^2*Inputs!$B$20+Inputs!$B$31*(1+$F1238)^2*Inputs!$B$21+Inputs!$B$22*(1+Inputs!$B$23)^2</f>
        <v>17225.604490558802</v>
      </c>
      <c r="T1238" s="36">
        <f>Inputs!$B$12*(1+$B1238)^3*$C1238+Inputs!$B$29*(1+$D1238)^3*Inputs!$B$19+Inputs!$B$30*(1+$E1238)^3*Inputs!$B$20+Inputs!$B$31*(1+$F1238)^3*Inputs!$B$21+Inputs!$B$22*(1+Inputs!$B$23)^3</f>
        <v>19389.201811000261</v>
      </c>
      <c r="U1238" s="36">
        <f>Inputs!$B$12*(1+$B1238)^4*$C1238+Inputs!$B$29*(1+$D1238)^4*Inputs!$B$19+Inputs!$B$30*(1+$E1238)^4*Inputs!$B$20+Inputs!$B$31*(1+$F1238)^4*Inputs!$B$21+Inputs!$B$22*(1+Inputs!$B$23)^4</f>
        <v>21995.729595422628</v>
      </c>
      <c r="V1238" s="35">
        <f>Inputs!$B$13/(Q1238*(1-$G1238))</f>
        <v>1.0982773633945881</v>
      </c>
      <c r="W1238" s="36">
        <f>Inputs!$B$13</f>
        <v>12660</v>
      </c>
      <c r="X1238" s="36">
        <f t="shared" si="193"/>
        <v>14144.162872013623</v>
      </c>
      <c r="Y1238" s="36">
        <f t="shared" si="194"/>
        <v>15927.535763466918</v>
      </c>
      <c r="Z1238" s="36">
        <f t="shared" si="195"/>
        <v>18077.633116940186</v>
      </c>
      <c r="AA1238" s="36">
        <f t="shared" si="196"/>
        <v>20677.489516479462</v>
      </c>
      <c r="AB1238" s="36">
        <f t="shared" si="197"/>
        <v>60634.507032316571</v>
      </c>
      <c r="AC1238" s="36">
        <f t="shared" si="198"/>
        <v>288017.29829565616</v>
      </c>
      <c r="AD1238" s="36">
        <f t="shared" si="199"/>
        <v>180210.29334176113</v>
      </c>
    </row>
    <row r="1239" spans="1:30" ht="14.25" customHeight="1" x14ac:dyDescent="0.25">
      <c r="A1239" s="16">
        <v>1223</v>
      </c>
      <c r="B1239" s="34">
        <v>0.397657535996289</v>
      </c>
      <c r="C1239" s="34">
        <v>0.109181856273666</v>
      </c>
      <c r="D1239" s="34">
        <v>2.0033322292501599E-2</v>
      </c>
      <c r="E1239" s="34">
        <v>5.5942687141925497E-2</v>
      </c>
      <c r="F1239" s="34">
        <v>1.9643767231649199E-2</v>
      </c>
      <c r="G1239" s="34">
        <v>0.20436651175879</v>
      </c>
      <c r="H1239" s="35">
        <v>1.15339377284238</v>
      </c>
      <c r="I1239" s="34">
        <v>9.6396694998924795E-2</v>
      </c>
      <c r="J1239" s="34">
        <v>3.1743948288417499E-2</v>
      </c>
      <c r="K1239" s="36">
        <f>Inputs!$B$12*(1+$B1239)^4</f>
        <v>228957.21431306942</v>
      </c>
      <c r="L1239" s="36">
        <f t="shared" si="190"/>
        <v>31182.342201914045</v>
      </c>
      <c r="M1239" s="36">
        <f t="shared" si="191"/>
        <v>389172.26277259662</v>
      </c>
      <c r="N1239" s="37">
        <f>M1239/Inputs!$B$6</f>
        <v>593.25040056798264</v>
      </c>
      <c r="O1239" s="38">
        <f>IF(N1239&gt;Inputs!$B$4,1,0)</f>
        <v>1</v>
      </c>
      <c r="P1239" s="34">
        <f t="shared" si="192"/>
        <v>6.4652746710507303E-2</v>
      </c>
      <c r="Q1239" s="36">
        <f>Inputs!$B$12*(1+$B1239)^0*$C1239+Inputs!$B$29*(1+$D1239)^0*Inputs!$B$19+Inputs!$B$30*(1+$E1239)^0*Inputs!$B$20+Inputs!$B$31*(1+$F1239)^0*Inputs!$B$21+Inputs!$B$22*(1+Inputs!$B$23)^0</f>
        <v>14572.955403846881</v>
      </c>
      <c r="R1239" s="36">
        <f>Inputs!$B$12*(1+$B1239)^1*$C1239+Inputs!$B$29*(1+$D1239)^1*Inputs!$B$19+Inputs!$B$30*(1+$E1239)^1*Inputs!$B$20+Inputs!$B$31*(1+$F1239)^1*Inputs!$B$21+Inputs!$B$22*(1+Inputs!$B$23)^1</f>
        <v>17404.145134345508</v>
      </c>
      <c r="S1239" s="36">
        <f>Inputs!$B$12*(1+$B1239)^2*$C1239+Inputs!$B$29*(1+$D1239)^2*Inputs!$B$19+Inputs!$B$30*(1+$E1239)^2*Inputs!$B$20+Inputs!$B$31*(1+$F1239)^2*Inputs!$B$21+Inputs!$B$22*(1+Inputs!$B$23)^2</f>
        <v>21280.092000069828</v>
      </c>
      <c r="T1239" s="36">
        <f>Inputs!$B$12*(1+$B1239)^3*$C1239+Inputs!$B$29*(1+$D1239)^3*Inputs!$B$19+Inputs!$B$30*(1+$E1239)^3*Inputs!$B$20+Inputs!$B$31*(1+$F1239)^3*Inputs!$B$21+Inputs!$B$22*(1+Inputs!$B$23)^3</f>
        <v>26613.169777714422</v>
      </c>
      <c r="U1239" s="36">
        <f>Inputs!$B$12*(1+$B1239)^4*$C1239+Inputs!$B$29*(1+$D1239)^4*Inputs!$B$19+Inputs!$B$30*(1+$E1239)^4*Inputs!$B$20+Inputs!$B$31*(1+$F1239)^4*Inputs!$B$21+Inputs!$B$22*(1+Inputs!$B$23)^4</f>
        <v>33979.585485483432</v>
      </c>
      <c r="V1239" s="35">
        <f>Inputs!$B$13/(Q1239*(1-$G1239))</f>
        <v>1.091875234245393</v>
      </c>
      <c r="W1239" s="36">
        <f>Inputs!$B$13</f>
        <v>12660</v>
      </c>
      <c r="X1239" s="36">
        <f t="shared" si="193"/>
        <v>15332.513269648147</v>
      </c>
      <c r="Y1239" s="36">
        <f t="shared" si="194"/>
        <v>19007.497472244795</v>
      </c>
      <c r="Z1239" s="36">
        <f t="shared" si="195"/>
        <v>24096.68588642179</v>
      </c>
      <c r="AA1239" s="36">
        <f t="shared" si="196"/>
        <v>31182.342201914045</v>
      </c>
      <c r="AB1239" s="36">
        <f t="shared" si="197"/>
        <v>75081.550320061564</v>
      </c>
      <c r="AC1239" s="36">
        <f t="shared" si="198"/>
        <v>497615.25220791192</v>
      </c>
      <c r="AD1239" s="36">
        <f t="shared" si="199"/>
        <v>314090.71245253505</v>
      </c>
    </row>
    <row r="1240" spans="1:30" ht="14.25" customHeight="1" x14ac:dyDescent="0.25">
      <c r="A1240" s="16">
        <v>1224</v>
      </c>
      <c r="B1240" s="34">
        <v>0.27834734300545899</v>
      </c>
      <c r="C1240" s="34">
        <v>7.4184805160190506E-2</v>
      </c>
      <c r="D1240" s="34">
        <v>9.7903627742617107E-3</v>
      </c>
      <c r="E1240" s="34">
        <v>6.2732504527398203E-2</v>
      </c>
      <c r="F1240" s="34">
        <v>3.48614341320767E-2</v>
      </c>
      <c r="G1240" s="34">
        <v>0.18677609911157</v>
      </c>
      <c r="H1240" s="35">
        <v>1.12053646793707</v>
      </c>
      <c r="I1240" s="34">
        <v>0.101432834101014</v>
      </c>
      <c r="J1240" s="34">
        <v>2.85433485711983E-2</v>
      </c>
      <c r="K1240" s="36">
        <f>Inputs!$B$12*(1+$B1240)^4</f>
        <v>160231.0736842789</v>
      </c>
      <c r="L1240" s="36">
        <f t="shared" si="190"/>
        <v>19232.662904301971</v>
      </c>
      <c r="M1240" s="36">
        <f t="shared" si="191"/>
        <v>225207.15200743056</v>
      </c>
      <c r="N1240" s="37">
        <f>M1240/Inputs!$B$6</f>
        <v>343.30358537718075</v>
      </c>
      <c r="O1240" s="38">
        <f>IF(N1240&gt;Inputs!$B$4,1,0)</f>
        <v>0</v>
      </c>
      <c r="P1240" s="34">
        <f t="shared" si="192"/>
        <v>7.2889485529815695E-2</v>
      </c>
      <c r="Q1240" s="36">
        <f>Inputs!$B$12*(1+$B1240)^0*$C1240+Inputs!$B$29*(1+$D1240)^0*Inputs!$B$19+Inputs!$B$30*(1+$E1240)^0*Inputs!$B$20+Inputs!$B$31*(1+$F1240)^0*Inputs!$B$21+Inputs!$B$22*(1+Inputs!$B$23)^0</f>
        <v>12473.132337038351</v>
      </c>
      <c r="R1240" s="36">
        <f>Inputs!$B$12*(1+$B1240)^1*$C1240+Inputs!$B$29*(1+$D1240)^1*Inputs!$B$19+Inputs!$B$30*(1+$E1240)^1*Inputs!$B$20+Inputs!$B$31*(1+$F1240)^1*Inputs!$B$21+Inputs!$B$22*(1+Inputs!$B$23)^1</f>
        <v>13990.182467480656</v>
      </c>
      <c r="S1240" s="36">
        <f>Inputs!$B$12*(1+$B1240)^2*$C1240+Inputs!$B$29*(1+$D1240)^2*Inputs!$B$19+Inputs!$B$30*(1+$E1240)^2*Inputs!$B$20+Inputs!$B$31*(1+$F1240)^2*Inputs!$B$21+Inputs!$B$22*(1+Inputs!$B$23)^2</f>
        <v>15865.70047937255</v>
      </c>
      <c r="T1240" s="36">
        <f>Inputs!$B$12*(1+$B1240)^3*$C1240+Inputs!$B$29*(1+$D1240)^3*Inputs!$B$19+Inputs!$B$30*(1+$E1240)^3*Inputs!$B$20+Inputs!$B$31*(1+$F1240)^3*Inputs!$B$21+Inputs!$B$22*(1+Inputs!$B$23)^3</f>
        <v>18196.428627339468</v>
      </c>
      <c r="U1240" s="36">
        <f>Inputs!$B$12*(1+$B1240)^4*$C1240+Inputs!$B$29*(1+$D1240)^4*Inputs!$B$19+Inputs!$B$30*(1+$E1240)^4*Inputs!$B$20+Inputs!$B$31*(1+$F1240)^4*Inputs!$B$21+Inputs!$B$22*(1+Inputs!$B$23)^4</f>
        <v>21105.871527602405</v>
      </c>
      <c r="V1240" s="35">
        <f>Inputs!$B$13/(Q1240*(1-$G1240))</f>
        <v>1.2480961437631977</v>
      </c>
      <c r="W1240" s="36">
        <f>Inputs!$B$13</f>
        <v>12660</v>
      </c>
      <c r="X1240" s="36">
        <f t="shared" si="193"/>
        <v>13836.961575296136</v>
      </c>
      <c r="Y1240" s="36">
        <f t="shared" si="194"/>
        <v>15280.483425758948</v>
      </c>
      <c r="Z1240" s="36">
        <f t="shared" si="195"/>
        <v>17053.341387956916</v>
      </c>
      <c r="AA1240" s="36">
        <f t="shared" si="196"/>
        <v>19232.662904301971</v>
      </c>
      <c r="AB1240" s="36">
        <f t="shared" si="197"/>
        <v>57787.266437558996</v>
      </c>
      <c r="AC1240" s="36">
        <f t="shared" si="198"/>
        <v>271392.05828857271</v>
      </c>
      <c r="AD1240" s="36">
        <f t="shared" si="199"/>
        <v>167419.88556987155</v>
      </c>
    </row>
    <row r="1241" spans="1:30" ht="14.25" customHeight="1" x14ac:dyDescent="0.25">
      <c r="A1241" s="16">
        <v>1225</v>
      </c>
      <c r="B1241" s="34">
        <v>0.39233694672127001</v>
      </c>
      <c r="C1241" s="34">
        <v>8.3373690166479095E-2</v>
      </c>
      <c r="D1241" s="34">
        <v>4.6459950846310299E-2</v>
      </c>
      <c r="E1241" s="34">
        <v>6.2113935756921999E-2</v>
      </c>
      <c r="F1241" s="34">
        <v>1.8597103590513701E-2</v>
      </c>
      <c r="G1241" s="34">
        <v>0.176320955606903</v>
      </c>
      <c r="H1241" s="35">
        <v>0.96544130276529205</v>
      </c>
      <c r="I1241" s="34">
        <v>8.8701262698752198E-2</v>
      </c>
      <c r="J1241" s="34">
        <v>2.34212027252764E-2</v>
      </c>
      <c r="K1241" s="36">
        <f>Inputs!$B$12*(1+$B1241)^4</f>
        <v>225490.70315733427</v>
      </c>
      <c r="L1241" s="36">
        <f t="shared" si="190"/>
        <v>22440.872632437327</v>
      </c>
      <c r="M1241" s="36">
        <f t="shared" si="191"/>
        <v>294369.04039132519</v>
      </c>
      <c r="N1241" s="37">
        <f>M1241/Inputs!$B$6</f>
        <v>448.73329327945913</v>
      </c>
      <c r="O1241" s="38">
        <f>IF(N1241&gt;Inputs!$B$4,1,0)</f>
        <v>1</v>
      </c>
      <c r="P1241" s="34">
        <f t="shared" si="192"/>
        <v>6.5280059973475801E-2</v>
      </c>
      <c r="Q1241" s="36">
        <f>Inputs!$B$12*(1+$B1241)^0*$C1241+Inputs!$B$29*(1+$D1241)^0*Inputs!$B$19+Inputs!$B$30*(1+$E1241)^0*Inputs!$B$20+Inputs!$B$31*(1+$F1241)^0*Inputs!$B$21+Inputs!$B$22*(1+Inputs!$B$23)^0</f>
        <v>13024.465437415667</v>
      </c>
      <c r="R1241" s="36">
        <f>Inputs!$B$12*(1+$B1241)^1*$C1241+Inputs!$B$29*(1+$D1241)^1*Inputs!$B$19+Inputs!$B$30*(1+$E1241)^1*Inputs!$B$20+Inputs!$B$31*(1+$F1241)^1*Inputs!$B$21+Inputs!$B$22*(1+Inputs!$B$23)^1</f>
        <v>15311.215370639693</v>
      </c>
      <c r="S1241" s="36">
        <f>Inputs!$B$12*(1+$B1241)^2*$C1241+Inputs!$B$29*(1+$D1241)^2*Inputs!$B$19+Inputs!$B$30*(1+$E1241)^2*Inputs!$B$20+Inputs!$B$31*(1+$F1241)^2*Inputs!$B$21+Inputs!$B$22*(1+Inputs!$B$23)^2</f>
        <v>18384.275937820603</v>
      </c>
      <c r="T1241" s="36">
        <f>Inputs!$B$12*(1+$B1241)^3*$C1241+Inputs!$B$29*(1+$D1241)^3*Inputs!$B$19+Inputs!$B$30*(1+$E1241)^3*Inputs!$B$20+Inputs!$B$31*(1+$F1241)^3*Inputs!$B$21+Inputs!$B$22*(1+Inputs!$B$23)^3</f>
        <v>22546.651458316803</v>
      </c>
      <c r="U1241" s="36">
        <f>Inputs!$B$12*(1+$B1241)^4*$C1241+Inputs!$B$29*(1+$D1241)^4*Inputs!$B$19+Inputs!$B$30*(1+$E1241)^4*Inputs!$B$20+Inputs!$B$31*(1+$F1241)^4*Inputs!$B$21+Inputs!$B$22*(1+Inputs!$B$23)^4</f>
        <v>28219.924614089945</v>
      </c>
      <c r="V1241" s="35">
        <f>Inputs!$B$13/(Q1241*(1-$G1241))</f>
        <v>1.1800917685070205</v>
      </c>
      <c r="W1241" s="36">
        <f>Inputs!$B$13</f>
        <v>12660</v>
      </c>
      <c r="X1241" s="36">
        <f t="shared" si="193"/>
        <v>14205.991940896642</v>
      </c>
      <c r="Y1241" s="36">
        <f t="shared" si="194"/>
        <v>16244.627772551534</v>
      </c>
      <c r="Z1241" s="36">
        <f t="shared" si="195"/>
        <v>18925.987114382366</v>
      </c>
      <c r="AA1241" s="36">
        <f t="shared" si="196"/>
        <v>22440.872632437327</v>
      </c>
      <c r="AB1241" s="36">
        <f t="shared" si="197"/>
        <v>64346.723692100059</v>
      </c>
      <c r="AC1241" s="36">
        <f t="shared" si="198"/>
        <v>351814.39583580877</v>
      </c>
      <c r="AD1241" s="36">
        <f t="shared" si="199"/>
        <v>230022.31669922514</v>
      </c>
    </row>
    <row r="1242" spans="1:30" ht="14.25" customHeight="1" x14ac:dyDescent="0.25">
      <c r="A1242" s="16">
        <v>1226</v>
      </c>
      <c r="B1242" s="34">
        <v>0.26329890286721602</v>
      </c>
      <c r="C1242" s="34">
        <v>7.6215627301761693E-2</v>
      </c>
      <c r="D1242" s="34">
        <v>3.0878385746068598E-3</v>
      </c>
      <c r="E1242" s="34">
        <v>3.6637827332697603E-2</v>
      </c>
      <c r="F1242" s="34">
        <v>-6.0729852169201801E-3</v>
      </c>
      <c r="G1242" s="34">
        <v>0.19990507645703401</v>
      </c>
      <c r="H1242" s="35">
        <v>1.0544527684162699</v>
      </c>
      <c r="I1242" s="34">
        <v>0.103892915750622</v>
      </c>
      <c r="J1242" s="34">
        <v>2.4468047294632301E-2</v>
      </c>
      <c r="K1242" s="36">
        <f>Inputs!$B$12*(1+$B1242)^4</f>
        <v>152818.42742206997</v>
      </c>
      <c r="L1242" s="36">
        <f t="shared" si="190"/>
        <v>16621.356087815784</v>
      </c>
      <c r="M1242" s="36">
        <f t="shared" si="191"/>
        <v>184142.30262903095</v>
      </c>
      <c r="N1242" s="37">
        <f>M1242/Inputs!$B$6</f>
        <v>280.70472961742524</v>
      </c>
      <c r="O1242" s="38">
        <f>IF(N1242&gt;Inputs!$B$4,1,0)</f>
        <v>0</v>
      </c>
      <c r="P1242" s="34">
        <f t="shared" si="192"/>
        <v>7.94248684559897E-2</v>
      </c>
      <c r="Q1242" s="36">
        <f>Inputs!$B$12*(1+$B1242)^0*$C1242+Inputs!$B$29*(1+$D1242)^0*Inputs!$B$19+Inputs!$B$30*(1+$E1242)^0*Inputs!$B$20+Inputs!$B$31*(1+$F1242)^0*Inputs!$B$21+Inputs!$B$22*(1+Inputs!$B$23)^0</f>
        <v>12594.981665532625</v>
      </c>
      <c r="R1242" s="36">
        <f>Inputs!$B$12*(1+$B1242)^1*$C1242+Inputs!$B$29*(1+$D1242)^1*Inputs!$B$19+Inputs!$B$30*(1+$E1242)^1*Inputs!$B$20+Inputs!$B$31*(1+$F1242)^1*Inputs!$B$21+Inputs!$B$22*(1+Inputs!$B$23)^1</f>
        <v>13804.782744743276</v>
      </c>
      <c r="S1242" s="36">
        <f>Inputs!$B$12*(1+$B1242)^2*$C1242+Inputs!$B$29*(1+$D1242)^2*Inputs!$B$19+Inputs!$B$30*(1+$E1242)^2*Inputs!$B$20+Inputs!$B$31*(1+$F1242)^2*Inputs!$B$21+Inputs!$B$22*(1+Inputs!$B$23)^2</f>
        <v>15333.106287500384</v>
      </c>
      <c r="T1242" s="36">
        <f>Inputs!$B$12*(1+$B1242)^3*$C1242+Inputs!$B$29*(1+$D1242)^3*Inputs!$B$19+Inputs!$B$30*(1+$E1242)^3*Inputs!$B$20+Inputs!$B$31*(1+$F1242)^3*Inputs!$B$21+Inputs!$B$22*(1+Inputs!$B$23)^3</f>
        <v>17263.48504640282</v>
      </c>
      <c r="U1242" s="36">
        <f>Inputs!$B$12*(1+$B1242)^4*$C1242+Inputs!$B$29*(1+$D1242)^4*Inputs!$B$19+Inputs!$B$30*(1+$E1242)^4*Inputs!$B$20+Inputs!$B$31*(1+$F1242)^4*Inputs!$B$21+Inputs!$B$22*(1+Inputs!$B$23)^4</f>
        <v>19701.432608082163</v>
      </c>
      <c r="V1242" s="35">
        <f>Inputs!$B$13/(Q1242*(1-$G1242))</f>
        <v>1.2563037356170939</v>
      </c>
      <c r="W1242" s="36">
        <f>Inputs!$B$13</f>
        <v>12660</v>
      </c>
      <c r="X1242" s="36">
        <f t="shared" si="193"/>
        <v>13318.678488175376</v>
      </c>
      <c r="Y1242" s="36">
        <f t="shared" si="194"/>
        <v>14174.111653939437</v>
      </c>
      <c r="Z1242" s="36">
        <f t="shared" si="195"/>
        <v>15261.56454791101</v>
      </c>
      <c r="AA1242" s="36">
        <f t="shared" si="196"/>
        <v>16621.356087815784</v>
      </c>
      <c r="AB1242" s="36">
        <f t="shared" si="197"/>
        <v>53352.574901114582</v>
      </c>
      <c r="AC1242" s="36">
        <f t="shared" si="198"/>
        <v>214391.89696749498</v>
      </c>
      <c r="AD1242" s="36">
        <f t="shared" si="199"/>
        <v>130789.72772791635</v>
      </c>
    </row>
    <row r="1243" spans="1:30" ht="14.25" customHeight="1" x14ac:dyDescent="0.25">
      <c r="A1243" s="16">
        <v>1227</v>
      </c>
      <c r="B1243" s="34">
        <v>0.36807012622941598</v>
      </c>
      <c r="C1243" s="34">
        <v>6.12817150406876E-2</v>
      </c>
      <c r="D1243" s="34">
        <v>2.9781469020641299E-2</v>
      </c>
      <c r="E1243" s="34">
        <v>3.3119711291970097E-2</v>
      </c>
      <c r="F1243" s="34">
        <v>-7.2374668358697204E-3</v>
      </c>
      <c r="G1243" s="34">
        <v>0.186497603883613</v>
      </c>
      <c r="H1243" s="35">
        <v>1.0310269501361899</v>
      </c>
      <c r="I1243" s="34">
        <v>0.10473347836367999</v>
      </c>
      <c r="J1243" s="34">
        <v>3.4332013451919101E-2</v>
      </c>
      <c r="K1243" s="36">
        <f>Inputs!$B$12*(1+$B1243)^4</f>
        <v>210176.75795334543</v>
      </c>
      <c r="L1243" s="36">
        <f t="shared" si="190"/>
        <v>17818.641150302457</v>
      </c>
      <c r="M1243" s="36">
        <f t="shared" si="191"/>
        <v>213792.22487432085</v>
      </c>
      <c r="N1243" s="37">
        <f>M1243/Inputs!$B$6</f>
        <v>325.90278182061104</v>
      </c>
      <c r="O1243" s="38">
        <f>IF(N1243&gt;Inputs!$B$4,1,0)</f>
        <v>0</v>
      </c>
      <c r="P1243" s="34">
        <f t="shared" si="192"/>
        <v>7.0401464911760886E-2</v>
      </c>
      <c r="Q1243" s="36">
        <f>Inputs!$B$12*(1+$B1243)^0*$C1243+Inputs!$B$29*(1+$D1243)^0*Inputs!$B$19+Inputs!$B$30*(1+$E1243)^0*Inputs!$B$20+Inputs!$B$31*(1+$F1243)^0*Inputs!$B$21+Inputs!$B$22*(1+Inputs!$B$23)^0</f>
        <v>11698.946929868176</v>
      </c>
      <c r="R1243" s="36">
        <f>Inputs!$B$12*(1+$B1243)^1*$C1243+Inputs!$B$29*(1+$D1243)^1*Inputs!$B$19+Inputs!$B$30*(1+$E1243)^1*Inputs!$B$20+Inputs!$B$31*(1+$F1243)^1*Inputs!$B$21+Inputs!$B$22*(1+Inputs!$B$23)^1</f>
        <v>13132.02717207555</v>
      </c>
      <c r="S1243" s="36">
        <f>Inputs!$B$12*(1+$B1243)^2*$C1243+Inputs!$B$29*(1+$D1243)^2*Inputs!$B$19+Inputs!$B$30*(1+$E1243)^2*Inputs!$B$20+Inputs!$B$31*(1+$F1243)^2*Inputs!$B$21+Inputs!$B$22*(1+Inputs!$B$23)^2</f>
        <v>15067.083930827175</v>
      </c>
      <c r="T1243" s="36">
        <f>Inputs!$B$12*(1+$B1243)^3*$C1243+Inputs!$B$29*(1+$D1243)^3*Inputs!$B$19+Inputs!$B$30*(1+$E1243)^3*Inputs!$B$20+Inputs!$B$31*(1+$F1243)^3*Inputs!$B$21+Inputs!$B$22*(1+Inputs!$B$23)^3</f>
        <v>17687.57875611473</v>
      </c>
      <c r="U1243" s="36">
        <f>Inputs!$B$12*(1+$B1243)^4*$C1243+Inputs!$B$29*(1+$D1243)^4*Inputs!$B$19+Inputs!$B$30*(1+$E1243)^4*Inputs!$B$20+Inputs!$B$31*(1+$F1243)^4*Inputs!$B$21+Inputs!$B$22*(1+Inputs!$B$23)^4</f>
        <v>21244.461526110979</v>
      </c>
      <c r="V1243" s="35">
        <f>Inputs!$B$13/(Q1243*(1-$G1243))</f>
        <v>1.3302341665929391</v>
      </c>
      <c r="W1243" s="36">
        <f>Inputs!$B$13</f>
        <v>12660</v>
      </c>
      <c r="X1243" s="36">
        <f t="shared" si="193"/>
        <v>13411.703041291488</v>
      </c>
      <c r="Y1243" s="36">
        <f t="shared" si="194"/>
        <v>14471.117301183047</v>
      </c>
      <c r="Z1243" s="36">
        <f t="shared" si="195"/>
        <v>15911.645759893525</v>
      </c>
      <c r="AA1243" s="36">
        <f t="shared" si="196"/>
        <v>17818.641150302457</v>
      </c>
      <c r="AB1243" s="36">
        <f t="shared" si="197"/>
        <v>54694.02129016925</v>
      </c>
      <c r="AC1243" s="36">
        <f t="shared" si="198"/>
        <v>261789.87896160496</v>
      </c>
      <c r="AD1243" s="36">
        <f t="shared" si="199"/>
        <v>159098.2035841516</v>
      </c>
    </row>
    <row r="1244" spans="1:30" ht="14.25" customHeight="1" x14ac:dyDescent="0.25">
      <c r="A1244" s="16">
        <v>1228</v>
      </c>
      <c r="B1244" s="34">
        <v>0.27511037216206302</v>
      </c>
      <c r="C1244" s="34">
        <v>8.2595238707699498E-2</v>
      </c>
      <c r="D1244" s="34">
        <v>2.76260462043732E-2</v>
      </c>
      <c r="E1244" s="34">
        <v>6.2983838543603093E-2</v>
      </c>
      <c r="F1244" s="34">
        <v>2.3380848099704601E-2</v>
      </c>
      <c r="G1244" s="34">
        <v>0.18540379816097299</v>
      </c>
      <c r="H1244" s="35">
        <v>0.96609145626987603</v>
      </c>
      <c r="I1244" s="34">
        <v>9.2811460952619204E-2</v>
      </c>
      <c r="J1244" s="34">
        <v>3.1956986328668099E-2</v>
      </c>
      <c r="K1244" s="36">
        <f>Inputs!$B$12*(1+$B1244)^4</f>
        <v>158614.30923339256</v>
      </c>
      <c r="L1244" s="36">
        <f t="shared" si="190"/>
        <v>17585.660861862125</v>
      </c>
      <c r="M1244" s="36">
        <f t="shared" si="191"/>
        <v>248053.97991868365</v>
      </c>
      <c r="N1244" s="37">
        <f>M1244/Inputs!$B$6</f>
        <v>378.13106694921288</v>
      </c>
      <c r="O1244" s="38">
        <f>IF(N1244&gt;Inputs!$B$4,1,0)</f>
        <v>0</v>
      </c>
      <c r="P1244" s="34">
        <f t="shared" si="192"/>
        <v>6.0854474623951105E-2</v>
      </c>
      <c r="Q1244" s="36">
        <f>Inputs!$B$12*(1+$B1244)^0*$C1244+Inputs!$B$29*(1+$D1244)^0*Inputs!$B$19+Inputs!$B$30*(1+$E1244)^0*Inputs!$B$20+Inputs!$B$31*(1+$F1244)^0*Inputs!$B$21+Inputs!$B$22*(1+Inputs!$B$23)^0</f>
        <v>12977.758349888893</v>
      </c>
      <c r="R1244" s="36">
        <f>Inputs!$B$12*(1+$B1244)^1*$C1244+Inputs!$B$29*(1+$D1244)^1*Inputs!$B$19+Inputs!$B$30*(1+$E1244)^1*Inputs!$B$20+Inputs!$B$31*(1+$F1244)^1*Inputs!$B$21+Inputs!$B$22*(1+Inputs!$B$23)^1</f>
        <v>14626.884815478665</v>
      </c>
      <c r="S1244" s="36">
        <f>Inputs!$B$12*(1+$B1244)^2*$C1244+Inputs!$B$29*(1+$D1244)^2*Inputs!$B$19+Inputs!$B$30*(1+$E1244)^2*Inputs!$B$20+Inputs!$B$31*(1+$F1244)^2*Inputs!$B$21+Inputs!$B$22*(1+Inputs!$B$23)^2</f>
        <v>16663.96108314292</v>
      </c>
      <c r="T1244" s="36">
        <f>Inputs!$B$12*(1+$B1244)^3*$C1244+Inputs!$B$29*(1+$D1244)^3*Inputs!$B$19+Inputs!$B$30*(1+$E1244)^3*Inputs!$B$20+Inputs!$B$31*(1+$F1244)^3*Inputs!$B$21+Inputs!$B$22*(1+Inputs!$B$23)^3</f>
        <v>19192.867015538592</v>
      </c>
      <c r="U1244" s="36">
        <f>Inputs!$B$12*(1+$B1244)^4*$C1244+Inputs!$B$29*(1+$D1244)^4*Inputs!$B$19+Inputs!$B$30*(1+$E1244)^4*Inputs!$B$20+Inputs!$B$31*(1+$F1244)^4*Inputs!$B$21+Inputs!$B$22*(1+Inputs!$B$23)^4</f>
        <v>22345.911342511939</v>
      </c>
      <c r="V1244" s="35">
        <f>Inputs!$B$13/(Q1244*(1-$G1244))</f>
        <v>1.1975444481397115</v>
      </c>
      <c r="W1244" s="36">
        <f>Inputs!$B$13</f>
        <v>12660</v>
      </c>
      <c r="X1244" s="36">
        <f t="shared" si="193"/>
        <v>13579.306988102713</v>
      </c>
      <c r="Y1244" s="36">
        <f t="shared" si="194"/>
        <v>14685.028967724054</v>
      </c>
      <c r="Z1244" s="36">
        <f t="shared" si="195"/>
        <v>16008.954877289078</v>
      </c>
      <c r="AA1244" s="36">
        <f t="shared" si="196"/>
        <v>17585.660861862125</v>
      </c>
      <c r="AB1244" s="36">
        <f t="shared" si="197"/>
        <v>56715.831734216103</v>
      </c>
      <c r="AC1244" s="36">
        <f t="shared" si="198"/>
        <v>298213.82400798344</v>
      </c>
      <c r="AD1244" s="36">
        <f t="shared" si="199"/>
        <v>191338.14818446754</v>
      </c>
    </row>
    <row r="1245" spans="1:30" ht="14.25" customHeight="1" x14ac:dyDescent="0.25">
      <c r="A1245" s="16">
        <v>1229</v>
      </c>
      <c r="B1245" s="34">
        <v>0.41598695400180002</v>
      </c>
      <c r="C1245" s="34">
        <v>6.0731140055623301E-2</v>
      </c>
      <c r="D1245" s="34">
        <v>3.49988079521526E-2</v>
      </c>
      <c r="E1245" s="34">
        <v>2.7510415389732201E-2</v>
      </c>
      <c r="F1245" s="34">
        <v>7.5223095972421798E-3</v>
      </c>
      <c r="G1245" s="34">
        <v>0.17083015783775199</v>
      </c>
      <c r="H1245" s="35">
        <v>1.0599621597765501</v>
      </c>
      <c r="I1245" s="34">
        <v>9.0019371231583697E-2</v>
      </c>
      <c r="J1245" s="34">
        <v>2.4058042554331999E-2</v>
      </c>
      <c r="K1245" s="36">
        <f>Inputs!$B$12*(1+$B1245)^4</f>
        <v>241206.08439091599</v>
      </c>
      <c r="L1245" s="36">
        <f t="shared" si="190"/>
        <v>20472.749923649717</v>
      </c>
      <c r="M1245" s="36">
        <f t="shared" si="191"/>
        <v>267336.75285084557</v>
      </c>
      <c r="N1245" s="37">
        <f>M1245/Inputs!$B$6</f>
        <v>407.52553788238652</v>
      </c>
      <c r="O1245" s="38">
        <f>IF(N1245&gt;Inputs!$B$4,1,0)</f>
        <v>1</v>
      </c>
      <c r="P1245" s="34">
        <f t="shared" si="192"/>
        <v>6.5961328677251699E-2</v>
      </c>
      <c r="Q1245" s="36">
        <f>Inputs!$B$12*(1+$B1245)^0*$C1245+Inputs!$B$29*(1+$D1245)^0*Inputs!$B$19+Inputs!$B$30*(1+$E1245)^0*Inputs!$B$20+Inputs!$B$31*(1+$F1245)^0*Inputs!$B$21+Inputs!$B$22*(1+Inputs!$B$23)^0</f>
        <v>11665.912430764318</v>
      </c>
      <c r="R1245" s="36">
        <f>Inputs!$B$12*(1+$B1245)^1*$C1245+Inputs!$B$29*(1+$D1245)^1*Inputs!$B$19+Inputs!$B$30*(1+$E1245)^1*Inputs!$B$20+Inputs!$B$31*(1+$F1245)^1*Inputs!$B$21+Inputs!$B$22*(1+Inputs!$B$23)^1</f>
        <v>13331.175930302854</v>
      </c>
      <c r="S1245" s="36">
        <f>Inputs!$B$12*(1+$B1245)^2*$C1245+Inputs!$B$29*(1+$D1245)^2*Inputs!$B$19+Inputs!$B$30*(1+$E1245)^2*Inputs!$B$20+Inputs!$B$31*(1+$F1245)^2*Inputs!$B$21+Inputs!$B$22*(1+Inputs!$B$23)^2</f>
        <v>15631.119164412725</v>
      </c>
      <c r="T1245" s="36">
        <f>Inputs!$B$12*(1+$B1245)^3*$C1245+Inputs!$B$29*(1+$D1245)^3*Inputs!$B$19+Inputs!$B$30*(1+$E1245)^3*Inputs!$B$20+Inputs!$B$31*(1+$F1245)^3*Inputs!$B$21+Inputs!$B$22*(1+Inputs!$B$23)^3</f>
        <v>18828.177771545314</v>
      </c>
      <c r="U1245" s="36">
        <f>Inputs!$B$12*(1+$B1245)^4*$C1245+Inputs!$B$29*(1+$D1245)^4*Inputs!$B$19+Inputs!$B$30*(1+$E1245)^4*Inputs!$B$20+Inputs!$B$31*(1+$F1245)^4*Inputs!$B$21+Inputs!$B$22*(1+Inputs!$B$23)^4</f>
        <v>23293.906192914794</v>
      </c>
      <c r="V1245" s="35">
        <f>Inputs!$B$13/(Q1245*(1-$G1245))</f>
        <v>1.3087946035555151</v>
      </c>
      <c r="W1245" s="36">
        <f>Inputs!$B$13</f>
        <v>12660</v>
      </c>
      <c r="X1245" s="36">
        <f t="shared" si="193"/>
        <v>13779.529043614124</v>
      </c>
      <c r="Y1245" s="36">
        <f t="shared" si="194"/>
        <v>15350.553639688378</v>
      </c>
      <c r="Z1245" s="36">
        <f t="shared" si="195"/>
        <v>17519.049793498783</v>
      </c>
      <c r="AA1245" s="36">
        <f t="shared" si="196"/>
        <v>20472.749923649717</v>
      </c>
      <c r="AB1245" s="36">
        <f t="shared" si="197"/>
        <v>60779.580949427953</v>
      </c>
      <c r="AC1245" s="36">
        <f t="shared" si="198"/>
        <v>317842.05432095012</v>
      </c>
      <c r="AD1245" s="36">
        <f t="shared" si="199"/>
        <v>206557.17190141761</v>
      </c>
    </row>
    <row r="1246" spans="1:30" ht="14.25" customHeight="1" x14ac:dyDescent="0.25">
      <c r="A1246" s="16">
        <v>1230</v>
      </c>
      <c r="B1246" s="34">
        <v>0.15425727585742</v>
      </c>
      <c r="C1246" s="34">
        <v>6.5380789944082293E-2</v>
      </c>
      <c r="D1246" s="34">
        <v>2.2837236247511401E-2</v>
      </c>
      <c r="E1246" s="34">
        <v>2.1163447073127398E-2</v>
      </c>
      <c r="F1246" s="34">
        <v>2.9342874676701901E-2</v>
      </c>
      <c r="G1246" s="34">
        <v>0.22562517865227899</v>
      </c>
      <c r="H1246" s="35">
        <v>0.99786267805617401</v>
      </c>
      <c r="I1246" s="34">
        <v>9.7329012865809306E-2</v>
      </c>
      <c r="J1246" s="34">
        <v>2.9230413290106502E-2</v>
      </c>
      <c r="K1246" s="36">
        <f>Inputs!$B$12*(1+$B1246)^4</f>
        <v>106502.97360249869</v>
      </c>
      <c r="L1246" s="36">
        <f t="shared" si="190"/>
        <v>12194.488550773374</v>
      </c>
      <c r="M1246" s="36">
        <f t="shared" si="191"/>
        <v>163482.25217472311</v>
      </c>
      <c r="N1246" s="37">
        <f>M1246/Inputs!$B$6</f>
        <v>249.2107502663462</v>
      </c>
      <c r="O1246" s="38">
        <f>IF(N1246&gt;Inputs!$B$4,1,0)</f>
        <v>0</v>
      </c>
      <c r="P1246" s="34">
        <f t="shared" si="192"/>
        <v>6.8098599575702801E-2</v>
      </c>
      <c r="Q1246" s="36">
        <f>Inputs!$B$12*(1+$B1246)^0*$C1246+Inputs!$B$29*(1+$D1246)^0*Inputs!$B$19+Inputs!$B$30*(1+$E1246)^0*Inputs!$B$20+Inputs!$B$31*(1+$F1246)^0*Inputs!$B$21+Inputs!$B$22*(1+Inputs!$B$23)^0</f>
        <v>11944.891424071859</v>
      </c>
      <c r="R1246" s="36">
        <f>Inputs!$B$12*(1+$B1246)^1*$C1246+Inputs!$B$29*(1+$D1246)^1*Inputs!$B$19+Inputs!$B$30*(1+$E1246)^1*Inputs!$B$20+Inputs!$B$31*(1+$F1246)^1*Inputs!$B$21+Inputs!$B$22*(1+Inputs!$B$23)^1</f>
        <v>12741.903836865751</v>
      </c>
      <c r="S1246" s="36">
        <f>Inputs!$B$12*(1+$B1246)^2*$C1246+Inputs!$B$29*(1+$D1246)^2*Inputs!$B$19+Inputs!$B$30*(1+$E1246)^2*Inputs!$B$20+Inputs!$B$31*(1+$F1246)^2*Inputs!$B$21+Inputs!$B$22*(1+Inputs!$B$23)^2</f>
        <v>13636.922060032666</v>
      </c>
      <c r="T1246" s="36">
        <f>Inputs!$B$12*(1+$B1246)^3*$C1246+Inputs!$B$29*(1+$D1246)^3*Inputs!$B$19+Inputs!$B$30*(1+$E1246)^3*Inputs!$B$20+Inputs!$B$31*(1+$F1246)^3*Inputs!$B$21+Inputs!$B$22*(1+Inputs!$B$23)^3</f>
        <v>14644.46029591566</v>
      </c>
      <c r="U1246" s="36">
        <f>Inputs!$B$12*(1+$B1246)^4*$C1246+Inputs!$B$29*(1+$D1246)^4*Inputs!$B$19+Inputs!$B$30*(1+$E1246)^4*Inputs!$B$20+Inputs!$B$31*(1+$F1246)^4*Inputs!$B$21+Inputs!$B$22*(1+Inputs!$B$23)^4</f>
        <v>15781.256811769847</v>
      </c>
      <c r="V1246" s="35">
        <f>Inputs!$B$13/(Q1246*(1-$G1246))</f>
        <v>1.3686748143769234</v>
      </c>
      <c r="W1246" s="36">
        <f>Inputs!$B$13</f>
        <v>12660</v>
      </c>
      <c r="X1246" s="36">
        <f t="shared" si="193"/>
        <v>12590.02568723792</v>
      </c>
      <c r="Y1246" s="36">
        <f t="shared" si="194"/>
        <v>12495.423370324945</v>
      </c>
      <c r="Z1246" s="36">
        <f t="shared" si="195"/>
        <v>12367.343790757759</v>
      </c>
      <c r="AA1246" s="36">
        <f t="shared" si="196"/>
        <v>12194.488550773374</v>
      </c>
      <c r="AB1246" s="36">
        <f t="shared" si="197"/>
        <v>47643.542614545571</v>
      </c>
      <c r="AC1246" s="36">
        <f t="shared" si="198"/>
        <v>184305.38321161096</v>
      </c>
      <c r="AD1246" s="36">
        <f t="shared" si="199"/>
        <v>115838.70956017754</v>
      </c>
    </row>
    <row r="1247" spans="1:30" ht="14.25" customHeight="1" x14ac:dyDescent="0.25">
      <c r="A1247" s="16">
        <v>1231</v>
      </c>
      <c r="B1247" s="34">
        <v>0.19671945383450901</v>
      </c>
      <c r="C1247" s="34">
        <v>6.9265954972055399E-2</v>
      </c>
      <c r="D1247" s="34">
        <v>4.4921927206868398E-2</v>
      </c>
      <c r="E1247" s="34">
        <v>3.5688718415912202E-2</v>
      </c>
      <c r="F1247" s="34">
        <v>-4.2418397771790302E-3</v>
      </c>
      <c r="G1247" s="34">
        <v>0.19306860799230899</v>
      </c>
      <c r="H1247" s="35">
        <v>1.06280734247166</v>
      </c>
      <c r="I1247" s="34">
        <v>8.9005314300472593E-2</v>
      </c>
      <c r="J1247" s="34">
        <v>3.0750983119517E-2</v>
      </c>
      <c r="K1247" s="36">
        <f>Inputs!$B$12*(1+$B1247)^4</f>
        <v>123061.060745366</v>
      </c>
      <c r="L1247" s="36">
        <f t="shared" si="190"/>
        <v>14745.053699568816</v>
      </c>
      <c r="M1247" s="36">
        <f t="shared" si="191"/>
        <v>223131.09653956475</v>
      </c>
      <c r="N1247" s="37">
        <f>M1247/Inputs!$B$6</f>
        <v>340.13886667616578</v>
      </c>
      <c r="O1247" s="38">
        <f>IF(N1247&gt;Inputs!$B$4,1,0)</f>
        <v>0</v>
      </c>
      <c r="P1247" s="34">
        <f t="shared" si="192"/>
        <v>5.825433118095559E-2</v>
      </c>
      <c r="Q1247" s="36">
        <f>Inputs!$B$12*(1+$B1247)^0*$C1247+Inputs!$B$29*(1+$D1247)^0*Inputs!$B$19+Inputs!$B$30*(1+$E1247)^0*Inputs!$B$20+Inputs!$B$31*(1+$F1247)^0*Inputs!$B$21+Inputs!$B$22*(1+Inputs!$B$23)^0</f>
        <v>12178.001325750247</v>
      </c>
      <c r="R1247" s="36">
        <f>Inputs!$B$12*(1+$B1247)^1*$C1247+Inputs!$B$29*(1+$D1247)^1*Inputs!$B$19+Inputs!$B$30*(1+$E1247)^1*Inputs!$B$20+Inputs!$B$31*(1+$F1247)^1*Inputs!$B$21+Inputs!$B$22*(1+Inputs!$B$23)^1</f>
        <v>13145.194671556454</v>
      </c>
      <c r="S1247" s="36">
        <f>Inputs!$B$12*(1+$B1247)^2*$C1247+Inputs!$B$29*(1+$D1247)^2*Inputs!$B$19+Inputs!$B$30*(1+$E1247)^2*Inputs!$B$20+Inputs!$B$31*(1+$F1247)^2*Inputs!$B$21+Inputs!$B$22*(1+Inputs!$B$23)^2</f>
        <v>14281.082993890133</v>
      </c>
      <c r="T1247" s="36">
        <f>Inputs!$B$12*(1+$B1247)^3*$C1247+Inputs!$B$29*(1+$D1247)^3*Inputs!$B$19+Inputs!$B$30*(1+$E1247)^3*Inputs!$B$20+Inputs!$B$31*(1+$F1247)^3*Inputs!$B$21+Inputs!$B$22*(1+Inputs!$B$23)^3</f>
        <v>15617.655290115757</v>
      </c>
      <c r="U1247" s="36">
        <f>Inputs!$B$12*(1+$B1247)^4*$C1247+Inputs!$B$29*(1+$D1247)^4*Inputs!$B$19+Inputs!$B$30*(1+$E1247)^4*Inputs!$B$20+Inputs!$B$31*(1+$F1247)^4*Inputs!$B$21+Inputs!$B$22*(1+Inputs!$B$23)^4</f>
        <v>17193.140069214616</v>
      </c>
      <c r="V1247" s="35">
        <f>Inputs!$B$13/(Q1247*(1-$G1247))</f>
        <v>1.2883120756477082</v>
      </c>
      <c r="W1247" s="36">
        <f>Inputs!$B$13</f>
        <v>12660</v>
      </c>
      <c r="X1247" s="36">
        <f t="shared" si="193"/>
        <v>13067.476921813912</v>
      </c>
      <c r="Y1247" s="36">
        <f t="shared" si="194"/>
        <v>13546.978666660449</v>
      </c>
      <c r="Z1247" s="36">
        <f t="shared" si="195"/>
        <v>14104.371966368157</v>
      </c>
      <c r="AA1247" s="36">
        <f t="shared" si="196"/>
        <v>14745.053699568816</v>
      </c>
      <c r="AB1247" s="36">
        <f t="shared" si="197"/>
        <v>52789.034479014263</v>
      </c>
      <c r="AC1247" s="36">
        <f t="shared" si="198"/>
        <v>260898.68836996087</v>
      </c>
      <c r="AD1247" s="36">
        <f t="shared" si="199"/>
        <v>170342.0620605505</v>
      </c>
    </row>
    <row r="1248" spans="1:30" ht="14.25" customHeight="1" x14ac:dyDescent="0.25">
      <c r="A1248" s="16">
        <v>1232</v>
      </c>
      <c r="B1248" s="34">
        <v>0.29867251559513303</v>
      </c>
      <c r="C1248" s="34">
        <v>6.18477990800353E-2</v>
      </c>
      <c r="D1248" s="34">
        <v>3.8132726160915897E-2</v>
      </c>
      <c r="E1248" s="34">
        <v>5.4093246497506797E-2</v>
      </c>
      <c r="F1248" s="34">
        <v>4.3165987050506499E-4</v>
      </c>
      <c r="G1248" s="34">
        <v>0.20590215779337001</v>
      </c>
      <c r="H1248" s="35">
        <v>1.1093495725862601</v>
      </c>
      <c r="I1248" s="34">
        <v>9.2578186582467206E-2</v>
      </c>
      <c r="J1248" s="34">
        <v>2.20957439968456E-2</v>
      </c>
      <c r="K1248" s="36">
        <f>Inputs!$B$12*(1+$B1248)^4</f>
        <v>170667.11542483431</v>
      </c>
      <c r="L1248" s="36">
        <f t="shared" si="190"/>
        <v>17106.021732993384</v>
      </c>
      <c r="M1248" s="36">
        <f t="shared" si="191"/>
        <v>215122.88531761992</v>
      </c>
      <c r="N1248" s="37">
        <f>M1248/Inputs!$B$6</f>
        <v>327.93122761832302</v>
      </c>
      <c r="O1248" s="38">
        <f>IF(N1248&gt;Inputs!$B$4,1,0)</f>
        <v>0</v>
      </c>
      <c r="P1248" s="34">
        <f t="shared" si="192"/>
        <v>7.0482442585621613E-2</v>
      </c>
      <c r="Q1248" s="36">
        <f>Inputs!$B$12*(1+$B1248)^0*$C1248+Inputs!$B$29*(1+$D1248)^0*Inputs!$B$19+Inputs!$B$30*(1+$E1248)^0*Inputs!$B$20+Inputs!$B$31*(1+$F1248)^0*Inputs!$B$21+Inputs!$B$22*(1+Inputs!$B$23)^0</f>
        <v>11732.911972229038</v>
      </c>
      <c r="R1248" s="36">
        <f>Inputs!$B$12*(1+$B1248)^1*$C1248+Inputs!$B$29*(1+$D1248)^1*Inputs!$B$19+Inputs!$B$30*(1+$E1248)^1*Inputs!$B$20+Inputs!$B$31*(1+$F1248)^1*Inputs!$B$21+Inputs!$B$22*(1+Inputs!$B$23)^1</f>
        <v>13035.777841625328</v>
      </c>
      <c r="S1248" s="36">
        <f>Inputs!$B$12*(1+$B1248)^2*$C1248+Inputs!$B$29*(1+$D1248)^2*Inputs!$B$19+Inputs!$B$30*(1+$E1248)^2*Inputs!$B$20+Inputs!$B$31*(1+$F1248)^2*Inputs!$B$21+Inputs!$B$22*(1+Inputs!$B$23)^2</f>
        <v>14679.745721314113</v>
      </c>
      <c r="T1248" s="36">
        <f>Inputs!$B$12*(1+$B1248)^3*$C1248+Inputs!$B$29*(1+$D1248)^3*Inputs!$B$19+Inputs!$B$30*(1+$E1248)^3*Inputs!$B$20+Inputs!$B$31*(1+$F1248)^3*Inputs!$B$21+Inputs!$B$22*(1+Inputs!$B$23)^3</f>
        <v>16764.203021241265</v>
      </c>
      <c r="U1248" s="36">
        <f>Inputs!$B$12*(1+$B1248)^4*$C1248+Inputs!$B$29*(1+$D1248)^4*Inputs!$B$19+Inputs!$B$30*(1+$E1248)^4*Inputs!$B$20+Inputs!$B$31*(1+$F1248)^4*Inputs!$B$21+Inputs!$B$22*(1+Inputs!$B$23)^4</f>
        <v>19418.09328686542</v>
      </c>
      <c r="V1248" s="35">
        <f>Inputs!$B$13/(Q1248*(1-$G1248))</f>
        <v>1.3587948038836062</v>
      </c>
      <c r="W1248" s="36">
        <f>Inputs!$B$13</f>
        <v>12660</v>
      </c>
      <c r="X1248" s="36">
        <f t="shared" si="193"/>
        <v>13420.268653764873</v>
      </c>
      <c r="Y1248" s="36">
        <f t="shared" si="194"/>
        <v>14385.770040774516</v>
      </c>
      <c r="Z1248" s="36">
        <f t="shared" si="195"/>
        <v>15598.304365438582</v>
      </c>
      <c r="AA1248" s="36">
        <f t="shared" si="196"/>
        <v>17106.021732993384</v>
      </c>
      <c r="AB1248" s="36">
        <f t="shared" si="197"/>
        <v>55793.080024356343</v>
      </c>
      <c r="AC1248" s="36">
        <f t="shared" si="198"/>
        <v>248061.6642757612</v>
      </c>
      <c r="AD1248" s="36">
        <f t="shared" si="199"/>
        <v>159329.80529326358</v>
      </c>
    </row>
    <row r="1249" spans="1:30" ht="14.25" customHeight="1" x14ac:dyDescent="0.25">
      <c r="A1249" s="16">
        <v>1233</v>
      </c>
      <c r="B1249" s="34">
        <v>0.24730709816423099</v>
      </c>
      <c r="C1249" s="34">
        <v>7.23977857594717E-2</v>
      </c>
      <c r="D1249" s="34">
        <v>2.7894981032186E-2</v>
      </c>
      <c r="E1249" s="34">
        <v>5.0738411151054999E-2</v>
      </c>
      <c r="F1249" s="34">
        <v>2.1554167109209502E-2</v>
      </c>
      <c r="G1249" s="34">
        <v>0.198998860743414</v>
      </c>
      <c r="H1249" s="35">
        <v>1.0331266802224801</v>
      </c>
      <c r="I1249" s="34">
        <v>9.6410933103431795E-2</v>
      </c>
      <c r="J1249" s="34">
        <v>2.5177638480094199E-2</v>
      </c>
      <c r="K1249" s="36">
        <f>Inputs!$B$12*(1+$B1249)^4</f>
        <v>145226.15050185431</v>
      </c>
      <c r="L1249" s="36">
        <f t="shared" si="190"/>
        <v>16205.321926978921</v>
      </c>
      <c r="M1249" s="36">
        <f t="shared" si="191"/>
        <v>201254.55683520038</v>
      </c>
      <c r="N1249" s="37">
        <f>M1249/Inputs!$B$6</f>
        <v>306.79048298048838</v>
      </c>
      <c r="O1249" s="38">
        <f>IF(N1249&gt;Inputs!$B$4,1,0)</f>
        <v>0</v>
      </c>
      <c r="P1249" s="34">
        <f t="shared" si="192"/>
        <v>7.1233294623337592E-2</v>
      </c>
      <c r="Q1249" s="36">
        <f>Inputs!$B$12*(1+$B1249)^0*$C1249+Inputs!$B$29*(1+$D1249)^0*Inputs!$B$19+Inputs!$B$30*(1+$E1249)^0*Inputs!$B$20+Inputs!$B$31*(1+$F1249)^0*Inputs!$B$21+Inputs!$B$22*(1+Inputs!$B$23)^0</f>
        <v>12365.911172995224</v>
      </c>
      <c r="R1249" s="36">
        <f>Inputs!$B$12*(1+$B1249)^1*$C1249+Inputs!$B$29*(1+$D1249)^1*Inputs!$B$19+Inputs!$B$30*(1+$E1249)^1*Inputs!$B$20+Inputs!$B$31*(1+$F1249)^1*Inputs!$B$21+Inputs!$B$22*(1+Inputs!$B$23)^1</f>
        <v>13687.842081056273</v>
      </c>
      <c r="S1249" s="36">
        <f>Inputs!$B$12*(1+$B1249)^2*$C1249+Inputs!$B$29*(1+$D1249)^2*Inputs!$B$19+Inputs!$B$30*(1+$E1249)^2*Inputs!$B$20+Inputs!$B$31*(1+$F1249)^2*Inputs!$B$21+Inputs!$B$22*(1+Inputs!$B$23)^2</f>
        <v>15284.503418486394</v>
      </c>
      <c r="T1249" s="36">
        <f>Inputs!$B$12*(1+$B1249)^3*$C1249+Inputs!$B$29*(1+$D1249)^3*Inputs!$B$19+Inputs!$B$30*(1+$E1249)^3*Inputs!$B$20+Inputs!$B$31*(1+$F1249)^3*Inputs!$B$21+Inputs!$B$22*(1+Inputs!$B$23)^3</f>
        <v>17221.980940667599</v>
      </c>
      <c r="U1249" s="36">
        <f>Inputs!$B$12*(1+$B1249)^4*$C1249+Inputs!$B$29*(1+$D1249)^4*Inputs!$B$19+Inputs!$B$30*(1+$E1249)^4*Inputs!$B$20+Inputs!$B$31*(1+$F1249)^4*Inputs!$B$21+Inputs!$B$22*(1+Inputs!$B$23)^4</f>
        <v>19582.62700705626</v>
      </c>
      <c r="V1249" s="35">
        <f>Inputs!$B$13/(Q1249*(1-$G1249))</f>
        <v>1.2781282951923041</v>
      </c>
      <c r="W1249" s="36">
        <f>Inputs!$B$13</f>
        <v>12660</v>
      </c>
      <c r="X1249" s="36">
        <f t="shared" si="193"/>
        <v>13341.821336435823</v>
      </c>
      <c r="Y1249" s="36">
        <f t="shared" si="194"/>
        <v>14148.237144282886</v>
      </c>
      <c r="Z1249" s="36">
        <f t="shared" si="195"/>
        <v>15096.741838797641</v>
      </c>
      <c r="AA1249" s="36">
        <f t="shared" si="196"/>
        <v>16205.321926978921</v>
      </c>
      <c r="AB1249" s="36">
        <f t="shared" si="197"/>
        <v>54054.842096545537</v>
      </c>
      <c r="AC1249" s="36">
        <f t="shared" si="198"/>
        <v>233224.27737979492</v>
      </c>
      <c r="AD1249" s="36">
        <f t="shared" si="199"/>
        <v>147199.71473865485</v>
      </c>
    </row>
    <row r="1250" spans="1:30" ht="14.25" customHeight="1" x14ac:dyDescent="0.25">
      <c r="A1250" s="16">
        <v>1234</v>
      </c>
      <c r="B1250" s="34">
        <v>0.27228064141928399</v>
      </c>
      <c r="C1250" s="34">
        <v>0.102400863841689</v>
      </c>
      <c r="D1250" s="34">
        <v>2.53859655936617E-2</v>
      </c>
      <c r="E1250" s="34">
        <v>7.3979599786990702E-2</v>
      </c>
      <c r="F1250" s="34">
        <v>2.4874249195231998E-2</v>
      </c>
      <c r="G1250" s="34">
        <v>0.18541003982713</v>
      </c>
      <c r="H1250" s="35">
        <v>1.1524845893801401</v>
      </c>
      <c r="I1250" s="34">
        <v>9.7965852207599596E-2</v>
      </c>
      <c r="J1250" s="34">
        <v>2.80298542880155E-2</v>
      </c>
      <c r="K1250" s="36">
        <f>Inputs!$B$12*(1+$B1250)^4</f>
        <v>157210.99884255347</v>
      </c>
      <c r="L1250" s="36">
        <f t="shared" si="190"/>
        <v>23916.308867770706</v>
      </c>
      <c r="M1250" s="36">
        <f t="shared" si="191"/>
        <v>285672.22829961282</v>
      </c>
      <c r="N1250" s="37">
        <f>M1250/Inputs!$B$6</f>
        <v>435.47595777380002</v>
      </c>
      <c r="O1250" s="38">
        <f>IF(N1250&gt;Inputs!$B$4,1,0)</f>
        <v>1</v>
      </c>
      <c r="P1250" s="34">
        <f t="shared" si="192"/>
        <v>6.9935997919584103E-2</v>
      </c>
      <c r="Q1250" s="36">
        <f>Inputs!$B$12*(1+$B1250)^0*$C1250+Inputs!$B$29*(1+$D1250)^0*Inputs!$B$19+Inputs!$B$30*(1+$E1250)^0*Inputs!$B$20+Inputs!$B$31*(1+$F1250)^0*Inputs!$B$21+Inputs!$B$22*(1+Inputs!$B$23)^0</f>
        <v>14166.095857928263</v>
      </c>
      <c r="R1250" s="36">
        <f>Inputs!$B$12*(1+$B1250)^1*$C1250+Inputs!$B$29*(1+$D1250)^1*Inputs!$B$19+Inputs!$B$30*(1+$E1250)^1*Inputs!$B$20+Inputs!$B$31*(1+$F1250)^1*Inputs!$B$21+Inputs!$B$22*(1+Inputs!$B$23)^1</f>
        <v>16151.713053336287</v>
      </c>
      <c r="S1250" s="36">
        <f>Inputs!$B$12*(1+$B1250)^2*$C1250+Inputs!$B$29*(1+$D1250)^2*Inputs!$B$19+Inputs!$B$30*(1+$E1250)^2*Inputs!$B$20+Inputs!$B$31*(1+$F1250)^2*Inputs!$B$21+Inputs!$B$22*(1+Inputs!$B$23)^2</f>
        <v>18609.417333027995</v>
      </c>
      <c r="T1250" s="36">
        <f>Inputs!$B$12*(1+$B1250)^3*$C1250+Inputs!$B$29*(1+$D1250)^3*Inputs!$B$19+Inputs!$B$30*(1+$E1250)^3*Inputs!$B$20+Inputs!$B$31*(1+$F1250)^3*Inputs!$B$21+Inputs!$B$22*(1+Inputs!$B$23)^3</f>
        <v>21664.31025562041</v>
      </c>
      <c r="U1250" s="36">
        <f>Inputs!$B$12*(1+$B1250)^4*$C1250+Inputs!$B$29*(1+$D1250)^4*Inputs!$B$19+Inputs!$B$30*(1+$E1250)^4*Inputs!$B$20+Inputs!$B$31*(1+$F1250)^4*Inputs!$B$21+Inputs!$B$22*(1+Inputs!$B$23)^4</f>
        <v>25475.339097147735</v>
      </c>
      <c r="V1250" s="35">
        <f>Inputs!$B$13/(Q1250*(1-$G1250))</f>
        <v>1.097095607774246</v>
      </c>
      <c r="W1250" s="36">
        <f>Inputs!$B$13</f>
        <v>12660</v>
      </c>
      <c r="X1250" s="36">
        <f t="shared" si="193"/>
        <v>14616.700996247993</v>
      </c>
      <c r="Y1250" s="36">
        <f t="shared" si="194"/>
        <v>17050.743184656527</v>
      </c>
      <c r="Z1250" s="36">
        <f t="shared" si="195"/>
        <v>20094.136263750661</v>
      </c>
      <c r="AA1250" s="36">
        <f t="shared" si="196"/>
        <v>23916.308867770706</v>
      </c>
      <c r="AB1250" s="36">
        <f t="shared" si="197"/>
        <v>65351.713642584211</v>
      </c>
      <c r="AC1250" s="36">
        <f t="shared" si="198"/>
        <v>351559.71533733577</v>
      </c>
      <c r="AD1250" s="36">
        <f t="shared" si="199"/>
        <v>220320.51465702863</v>
      </c>
    </row>
    <row r="1251" spans="1:30" ht="14.25" customHeight="1" x14ac:dyDescent="0.25">
      <c r="A1251" s="16">
        <v>1235</v>
      </c>
      <c r="B1251" s="34">
        <v>0.38095778448239997</v>
      </c>
      <c r="C1251" s="34">
        <v>7.2430470254463794E-2</v>
      </c>
      <c r="D1251" s="34">
        <v>4.1795573216814902E-2</v>
      </c>
      <c r="E1251" s="34">
        <v>3.74776363489778E-2</v>
      </c>
      <c r="F1251" s="34">
        <v>2.5885982727399899E-2</v>
      </c>
      <c r="G1251" s="34">
        <v>0.15483278476182599</v>
      </c>
      <c r="H1251" s="35">
        <v>1.09748699421013</v>
      </c>
      <c r="I1251" s="34">
        <v>9.1969663300152896E-2</v>
      </c>
      <c r="J1251" s="34">
        <v>1.8920755074914801E-2</v>
      </c>
      <c r="K1251" s="36">
        <f>Inputs!$B$12*(1+$B1251)^4</f>
        <v>218209.10119155276</v>
      </c>
      <c r="L1251" s="36">
        <f t="shared" si="190"/>
        <v>23197.506067923237</v>
      </c>
      <c r="M1251" s="36">
        <f t="shared" si="191"/>
        <v>273192.45175357402</v>
      </c>
      <c r="N1251" s="37">
        <f>M1251/Inputs!$B$6</f>
        <v>416.451908160936</v>
      </c>
      <c r="O1251" s="38">
        <f>IF(N1251&gt;Inputs!$B$4,1,0)</f>
        <v>1</v>
      </c>
      <c r="P1251" s="34">
        <f t="shared" si="192"/>
        <v>7.3048908225238102E-2</v>
      </c>
      <c r="Q1251" s="36">
        <f>Inputs!$B$12*(1+$B1251)^0*$C1251+Inputs!$B$29*(1+$D1251)^0*Inputs!$B$19+Inputs!$B$30*(1+$E1251)^0*Inputs!$B$20+Inputs!$B$31*(1+$F1251)^0*Inputs!$B$21+Inputs!$B$22*(1+Inputs!$B$23)^0</f>
        <v>12367.87224269475</v>
      </c>
      <c r="R1251" s="36">
        <f>Inputs!$B$12*(1+$B1251)^1*$C1251+Inputs!$B$29*(1+$D1251)^1*Inputs!$B$19+Inputs!$B$30*(1+$E1251)^1*Inputs!$B$20+Inputs!$B$31*(1+$F1251)^1*Inputs!$B$21+Inputs!$B$22*(1+Inputs!$B$23)^1</f>
        <v>14303.226992079806</v>
      </c>
      <c r="S1251" s="36">
        <f>Inputs!$B$12*(1+$B1251)^2*$C1251+Inputs!$B$29*(1+$D1251)^2*Inputs!$B$19+Inputs!$B$30*(1+$E1251)^2*Inputs!$B$20+Inputs!$B$31*(1+$F1251)^2*Inputs!$B$21+Inputs!$B$22*(1+Inputs!$B$23)^2</f>
        <v>16879.529269249419</v>
      </c>
      <c r="T1251" s="36">
        <f>Inputs!$B$12*(1+$B1251)^3*$C1251+Inputs!$B$29*(1+$D1251)^3*Inputs!$B$19+Inputs!$B$30*(1+$E1251)^3*Inputs!$B$20+Inputs!$B$31*(1+$F1251)^3*Inputs!$B$21+Inputs!$B$22*(1+Inputs!$B$23)^3</f>
        <v>20337.440220084289</v>
      </c>
      <c r="U1251" s="36">
        <f>Inputs!$B$12*(1+$B1251)^4*$C1251+Inputs!$B$29*(1+$D1251)^4*Inputs!$B$19+Inputs!$B$30*(1+$E1251)^4*Inputs!$B$20+Inputs!$B$31*(1+$F1251)^4*Inputs!$B$21+Inputs!$B$22*(1+Inputs!$B$23)^4</f>
        <v>25009.169650762826</v>
      </c>
      <c r="V1251" s="35">
        <f>Inputs!$B$13/(Q1251*(1-$G1251))</f>
        <v>1.2111448120031623</v>
      </c>
      <c r="W1251" s="36">
        <f>Inputs!$B$13</f>
        <v>12660</v>
      </c>
      <c r="X1251" s="36">
        <f t="shared" si="193"/>
        <v>14297.576111382692</v>
      </c>
      <c r="Y1251" s="36">
        <f t="shared" si="194"/>
        <v>16467.499239601362</v>
      </c>
      <c r="Z1251" s="36">
        <f t="shared" si="195"/>
        <v>19352.599514630292</v>
      </c>
      <c r="AA1251" s="36">
        <f t="shared" si="196"/>
        <v>23197.506067923237</v>
      </c>
      <c r="AB1251" s="36">
        <f t="shared" si="197"/>
        <v>64784.103934346567</v>
      </c>
      <c r="AC1251" s="36">
        <f t="shared" si="198"/>
        <v>323569.7969051504</v>
      </c>
      <c r="AD1251" s="36">
        <f t="shared" si="199"/>
        <v>208408.34781922743</v>
      </c>
    </row>
    <row r="1252" spans="1:30" ht="14.25" customHeight="1" x14ac:dyDescent="0.25">
      <c r="A1252" s="16">
        <v>1236</v>
      </c>
      <c r="B1252" s="34">
        <v>0.27033816002142602</v>
      </c>
      <c r="C1252" s="34">
        <v>7.5199755883072206E-2</v>
      </c>
      <c r="D1252" s="34">
        <v>3.9088484927303498E-2</v>
      </c>
      <c r="E1252" s="34">
        <v>3.4068223058619201E-2</v>
      </c>
      <c r="F1252" s="34">
        <v>-5.5711241938919296E-3</v>
      </c>
      <c r="G1252" s="34">
        <v>0.19348535646121301</v>
      </c>
      <c r="H1252" s="35">
        <v>1.10615275097336</v>
      </c>
      <c r="I1252" s="34">
        <v>0.104977723202115</v>
      </c>
      <c r="J1252" s="34">
        <v>2.87659665435884E-2</v>
      </c>
      <c r="K1252" s="36">
        <f>Inputs!$B$12*(1+$B1252)^4</f>
        <v>156253.09450710658</v>
      </c>
      <c r="L1252" s="36">
        <f t="shared" si="190"/>
        <v>18101.843937250076</v>
      </c>
      <c r="M1252" s="36">
        <f t="shared" si="191"/>
        <v>203799.57657592034</v>
      </c>
      <c r="N1252" s="37">
        <f>M1252/Inputs!$B$6</f>
        <v>310.67008624378099</v>
      </c>
      <c r="O1252" s="38">
        <f>IF(N1252&gt;Inputs!$B$4,1,0)</f>
        <v>0</v>
      </c>
      <c r="P1252" s="34">
        <f t="shared" si="192"/>
        <v>7.62117566585266E-2</v>
      </c>
      <c r="Q1252" s="36">
        <f>Inputs!$B$12*(1+$B1252)^0*$C1252+Inputs!$B$29*(1+$D1252)^0*Inputs!$B$19+Inputs!$B$30*(1+$E1252)^0*Inputs!$B$20+Inputs!$B$31*(1+$F1252)^0*Inputs!$B$21+Inputs!$B$22*(1+Inputs!$B$23)^0</f>
        <v>12534.029380411255</v>
      </c>
      <c r="R1252" s="36">
        <f>Inputs!$B$12*(1+$B1252)^1*$C1252+Inputs!$B$29*(1+$D1252)^1*Inputs!$B$19+Inputs!$B$30*(1+$E1252)^1*Inputs!$B$20+Inputs!$B$31*(1+$F1252)^1*Inputs!$B$21+Inputs!$B$22*(1+Inputs!$B$23)^1</f>
        <v>13874.116559412319</v>
      </c>
      <c r="S1252" s="36">
        <f>Inputs!$B$12*(1+$B1252)^2*$C1252+Inputs!$B$29*(1+$D1252)^2*Inputs!$B$19+Inputs!$B$30*(1+$E1252)^2*Inputs!$B$20+Inputs!$B$31*(1+$F1252)^2*Inputs!$B$21+Inputs!$B$22*(1+Inputs!$B$23)^2</f>
        <v>15549.975837484591</v>
      </c>
      <c r="T1252" s="36">
        <f>Inputs!$B$12*(1+$B1252)^3*$C1252+Inputs!$B$29*(1+$D1252)^3*Inputs!$B$19+Inputs!$B$30*(1+$E1252)^3*Inputs!$B$20+Inputs!$B$31*(1+$F1252)^3*Inputs!$B$21+Inputs!$B$22*(1+Inputs!$B$23)^3</f>
        <v>17650.984124230898</v>
      </c>
      <c r="U1252" s="36">
        <f>Inputs!$B$12*(1+$B1252)^4*$C1252+Inputs!$B$29*(1+$D1252)^4*Inputs!$B$19+Inputs!$B$30*(1+$E1252)^4*Inputs!$B$20+Inputs!$B$31*(1+$F1252)^4*Inputs!$B$21+Inputs!$B$22*(1+Inputs!$B$23)^4</f>
        <v>20290.626446442053</v>
      </c>
      <c r="V1252" s="35">
        <f>Inputs!$B$13/(Q1252*(1-$G1252))</f>
        <v>1.2523644762681658</v>
      </c>
      <c r="W1252" s="36">
        <f>Inputs!$B$13</f>
        <v>12660</v>
      </c>
      <c r="X1252" s="36">
        <f t="shared" si="193"/>
        <v>13604.539904916086</v>
      </c>
      <c r="Y1252" s="36">
        <f t="shared" si="194"/>
        <v>14789.416262577481</v>
      </c>
      <c r="Z1252" s="36">
        <f t="shared" si="195"/>
        <v>16267.303463002916</v>
      </c>
      <c r="AA1252" s="36">
        <f t="shared" si="196"/>
        <v>18101.843937250076</v>
      </c>
      <c r="AB1252" s="36">
        <f t="shared" si="197"/>
        <v>55462.464360544218</v>
      </c>
      <c r="AC1252" s="36">
        <f t="shared" si="198"/>
        <v>244352.86353214865</v>
      </c>
      <c r="AD1252" s="36">
        <f t="shared" si="199"/>
        <v>148337.11221537611</v>
      </c>
    </row>
    <row r="1253" spans="1:30" ht="14.25" customHeight="1" x14ac:dyDescent="0.25">
      <c r="A1253" s="16">
        <v>1237</v>
      </c>
      <c r="B1253" s="34">
        <v>0.34555058267704097</v>
      </c>
      <c r="C1253" s="34">
        <v>8.3693138002435996E-2</v>
      </c>
      <c r="D1253" s="34">
        <v>2.6799255669575701E-2</v>
      </c>
      <c r="E1253" s="34">
        <v>3.8182192594160301E-2</v>
      </c>
      <c r="F1253" s="34">
        <v>8.3158053960290107E-3</v>
      </c>
      <c r="G1253" s="34">
        <v>0.165549480737437</v>
      </c>
      <c r="H1253" s="35">
        <v>0.97108524801086205</v>
      </c>
      <c r="I1253" s="34">
        <v>9.17328132497469E-2</v>
      </c>
      <c r="J1253" s="34">
        <v>2.1496863291855999E-2</v>
      </c>
      <c r="K1253" s="36">
        <f>Inputs!$B$12*(1+$B1253)^4</f>
        <v>196675.99906650398</v>
      </c>
      <c r="L1253" s="36">
        <f t="shared" si="190"/>
        <v>20355.153999763934</v>
      </c>
      <c r="M1253" s="36">
        <f t="shared" si="191"/>
        <v>251593.43097914747</v>
      </c>
      <c r="N1253" s="37">
        <f>M1253/Inputs!$B$6</f>
        <v>383.52657161455409</v>
      </c>
      <c r="O1253" s="38">
        <f>IF(N1253&gt;Inputs!$B$4,1,0)</f>
        <v>0</v>
      </c>
      <c r="P1253" s="34">
        <f t="shared" si="192"/>
        <v>7.0235949957890897E-2</v>
      </c>
      <c r="Q1253" s="36">
        <f>Inputs!$B$12*(1+$B1253)^0*$C1253+Inputs!$B$29*(1+$D1253)^0*Inputs!$B$19+Inputs!$B$30*(1+$E1253)^0*Inputs!$B$20+Inputs!$B$31*(1+$F1253)^0*Inputs!$B$21+Inputs!$B$22*(1+Inputs!$B$23)^0</f>
        <v>13043.63230757308</v>
      </c>
      <c r="R1253" s="36">
        <f>Inputs!$B$12*(1+$B1253)^1*$C1253+Inputs!$B$29*(1+$D1253)^1*Inputs!$B$19+Inputs!$B$30*(1+$E1253)^1*Inputs!$B$20+Inputs!$B$31*(1+$F1253)^1*Inputs!$B$21+Inputs!$B$22*(1+Inputs!$B$23)^1</f>
        <v>14931.628514838427</v>
      </c>
      <c r="S1253" s="36">
        <f>Inputs!$B$12*(1+$B1253)^2*$C1253+Inputs!$B$29*(1+$D1253)^2*Inputs!$B$19+Inputs!$B$30*(1+$E1253)^2*Inputs!$B$20+Inputs!$B$31*(1+$F1253)^2*Inputs!$B$21+Inputs!$B$22*(1+Inputs!$B$23)^2</f>
        <v>17423.49951984045</v>
      </c>
      <c r="T1253" s="36">
        <f>Inputs!$B$12*(1+$B1253)^3*$C1253+Inputs!$B$29*(1+$D1253)^3*Inputs!$B$19+Inputs!$B$30*(1+$E1253)^3*Inputs!$B$20+Inputs!$B$31*(1+$F1253)^3*Inputs!$B$21+Inputs!$B$22*(1+Inputs!$B$23)^3</f>
        <v>20726.582482522921</v>
      </c>
      <c r="U1253" s="36">
        <f>Inputs!$B$12*(1+$B1253)^4*$C1253+Inputs!$B$29*(1+$D1253)^4*Inputs!$B$19+Inputs!$B$30*(1+$E1253)^4*Inputs!$B$20+Inputs!$B$31*(1+$F1253)^4*Inputs!$B$21+Inputs!$B$22*(1+Inputs!$B$23)^4</f>
        <v>25119.815570682491</v>
      </c>
      <c r="V1253" s="35">
        <f>Inputs!$B$13/(Q1253*(1-$G1253))</f>
        <v>1.1631469029069903</v>
      </c>
      <c r="W1253" s="36">
        <f>Inputs!$B$13</f>
        <v>12660</v>
      </c>
      <c r="X1253" s="36">
        <f t="shared" si="193"/>
        <v>13894.209578373913</v>
      </c>
      <c r="Y1253" s="36">
        <f t="shared" si="194"/>
        <v>15514.85207925059</v>
      </c>
      <c r="Z1253" s="36">
        <f t="shared" si="195"/>
        <v>17625.659333526099</v>
      </c>
      <c r="AA1253" s="36">
        <f t="shared" si="196"/>
        <v>20355.153999763934</v>
      </c>
      <c r="AB1253" s="36">
        <f t="shared" si="197"/>
        <v>60709.1569639031</v>
      </c>
      <c r="AC1253" s="36">
        <f t="shared" si="198"/>
        <v>296041.07262801396</v>
      </c>
      <c r="AD1253" s="36">
        <f t="shared" si="199"/>
        <v>190884.27401524436</v>
      </c>
    </row>
    <row r="1254" spans="1:30" ht="14.25" customHeight="1" x14ac:dyDescent="0.25">
      <c r="A1254" s="16">
        <v>1238</v>
      </c>
      <c r="B1254" s="34">
        <v>0.227998497597588</v>
      </c>
      <c r="C1254" s="34">
        <v>8.6394878857246296E-2</v>
      </c>
      <c r="D1254" s="34">
        <v>2.47884923441953E-2</v>
      </c>
      <c r="E1254" s="34">
        <v>5.5308251013856301E-2</v>
      </c>
      <c r="F1254" s="34">
        <v>1.6969140911697898E-2</v>
      </c>
      <c r="G1254" s="34">
        <v>0.217584692520608</v>
      </c>
      <c r="H1254" s="35">
        <v>1.1488559754535701</v>
      </c>
      <c r="I1254" s="34">
        <v>9.1197898779830699E-2</v>
      </c>
      <c r="J1254" s="34">
        <v>2.4787478011480499E-2</v>
      </c>
      <c r="K1254" s="36">
        <f>Inputs!$B$12*(1+$B1254)^4</f>
        <v>136440.27693930737</v>
      </c>
      <c r="L1254" s="36">
        <f t="shared" si="190"/>
        <v>18676.923962315195</v>
      </c>
      <c r="M1254" s="36">
        <f t="shared" si="191"/>
        <v>245017.60009446833</v>
      </c>
      <c r="N1254" s="37">
        <f>M1254/Inputs!$B$6</f>
        <v>373.50243916839685</v>
      </c>
      <c r="O1254" s="38">
        <f>IF(N1254&gt;Inputs!$B$4,1,0)</f>
        <v>0</v>
      </c>
      <c r="P1254" s="34">
        <f t="shared" si="192"/>
        <v>6.6410420768350201E-2</v>
      </c>
      <c r="Q1254" s="36">
        <f>Inputs!$B$12*(1+$B1254)^0*$C1254+Inputs!$B$29*(1+$D1254)^0*Inputs!$B$19+Inputs!$B$30*(1+$E1254)^0*Inputs!$B$20+Inputs!$B$31*(1+$F1254)^0*Inputs!$B$21+Inputs!$B$22*(1+Inputs!$B$23)^0</f>
        <v>13205.736758861698</v>
      </c>
      <c r="R1254" s="36">
        <f>Inputs!$B$12*(1+$B1254)^1*$C1254+Inputs!$B$29*(1+$D1254)^1*Inputs!$B$19+Inputs!$B$30*(1+$E1254)^1*Inputs!$B$20+Inputs!$B$31*(1+$F1254)^1*Inputs!$B$21+Inputs!$B$22*(1+Inputs!$B$23)^1</f>
        <v>14615.804774247259</v>
      </c>
      <c r="S1254" s="36">
        <f>Inputs!$B$12*(1+$B1254)^2*$C1254+Inputs!$B$29*(1+$D1254)^2*Inputs!$B$19+Inputs!$B$30*(1+$E1254)^2*Inputs!$B$20+Inputs!$B$31*(1+$F1254)^2*Inputs!$B$21+Inputs!$B$22*(1+Inputs!$B$23)^2</f>
        <v>16304.273890022469</v>
      </c>
      <c r="T1254" s="36">
        <f>Inputs!$B$12*(1+$B1254)^3*$C1254+Inputs!$B$29*(1+$D1254)^3*Inputs!$B$19+Inputs!$B$30*(1+$E1254)^3*Inputs!$B$20+Inputs!$B$31*(1+$F1254)^3*Inputs!$B$21+Inputs!$B$22*(1+Inputs!$B$23)^3</f>
        <v>18333.016755367935</v>
      </c>
      <c r="U1254" s="36">
        <f>Inputs!$B$12*(1+$B1254)^4*$C1254+Inputs!$B$29*(1+$D1254)^4*Inputs!$B$19+Inputs!$B$30*(1+$E1254)^4*Inputs!$B$20+Inputs!$B$31*(1+$F1254)^4*Inputs!$B$21+Inputs!$B$22*(1+Inputs!$B$23)^4</f>
        <v>20777.936978009311</v>
      </c>
      <c r="V1254" s="35">
        <f>Inputs!$B$13/(Q1254*(1-$G1254))</f>
        <v>1.225275448049137</v>
      </c>
      <c r="W1254" s="36">
        <f>Inputs!$B$13</f>
        <v>12660</v>
      </c>
      <c r="X1254" s="36">
        <f t="shared" si="193"/>
        <v>13793.319728640723</v>
      </c>
      <c r="Y1254" s="36">
        <f t="shared" si="194"/>
        <v>15143.057153556167</v>
      </c>
      <c r="Z1254" s="36">
        <f t="shared" si="195"/>
        <v>16753.268815221458</v>
      </c>
      <c r="AA1254" s="36">
        <f t="shared" si="196"/>
        <v>18676.923962315195</v>
      </c>
      <c r="AB1254" s="36">
        <f t="shared" si="197"/>
        <v>58729.409813812308</v>
      </c>
      <c r="AC1254" s="36">
        <f t="shared" si="198"/>
        <v>288205.94091876072</v>
      </c>
      <c r="AD1254" s="36">
        <f t="shared" si="199"/>
        <v>186288.19028065604</v>
      </c>
    </row>
    <row r="1255" spans="1:30" ht="14.25" customHeight="1" x14ac:dyDescent="0.25">
      <c r="A1255" s="16">
        <v>1239</v>
      </c>
      <c r="B1255" s="34">
        <v>0.14357348142941501</v>
      </c>
      <c r="C1255" s="34">
        <v>9.9632407667298903E-2</v>
      </c>
      <c r="D1255" s="34">
        <v>8.3665035344865496E-3</v>
      </c>
      <c r="E1255" s="34">
        <v>3.1213908111293199E-2</v>
      </c>
      <c r="F1255" s="34">
        <v>2.8963398395445501E-2</v>
      </c>
      <c r="G1255" s="34">
        <v>0.174458861639572</v>
      </c>
      <c r="H1255" s="35">
        <v>0.93941842739161197</v>
      </c>
      <c r="I1255" s="34">
        <v>9.1370243019813099E-2</v>
      </c>
      <c r="J1255" s="34">
        <v>2.3662607562177199E-2</v>
      </c>
      <c r="K1255" s="36">
        <f>Inputs!$B$12*(1+$B1255)^4</f>
        <v>102614.2213011436</v>
      </c>
      <c r="L1255" s="36">
        <f t="shared" si="190"/>
        <v>14691.0474047877</v>
      </c>
      <c r="M1255" s="36">
        <f t="shared" si="191"/>
        <v>195948.94562539633</v>
      </c>
      <c r="N1255" s="37">
        <f>M1255/Inputs!$B$6</f>
        <v>298.70266101432367</v>
      </c>
      <c r="O1255" s="38">
        <f>IF(N1255&gt;Inputs!$B$4,1,0)</f>
        <v>0</v>
      </c>
      <c r="P1255" s="34">
        <f t="shared" si="192"/>
        <v>6.7707635457635904E-2</v>
      </c>
      <c r="Q1255" s="36">
        <f>Inputs!$B$12*(1+$B1255)^0*$C1255+Inputs!$B$29*(1+$D1255)^0*Inputs!$B$19+Inputs!$B$30*(1+$E1255)^0*Inputs!$B$20+Inputs!$B$31*(1+$F1255)^0*Inputs!$B$21+Inputs!$B$22*(1+Inputs!$B$23)^0</f>
        <v>13999.988487464856</v>
      </c>
      <c r="R1255" s="36">
        <f>Inputs!$B$12*(1+$B1255)^1*$C1255+Inputs!$B$29*(1+$D1255)^1*Inputs!$B$19+Inputs!$B$30*(1+$E1255)^1*Inputs!$B$20+Inputs!$B$31*(1+$F1255)^1*Inputs!$B$21+Inputs!$B$22*(1+Inputs!$B$23)^1</f>
        <v>15025.928438245126</v>
      </c>
      <c r="S1255" s="36">
        <f>Inputs!$B$12*(1+$B1255)^2*$C1255+Inputs!$B$29*(1+$D1255)^2*Inputs!$B$19+Inputs!$B$30*(1+$E1255)^2*Inputs!$B$20+Inputs!$B$31*(1+$F1255)^2*Inputs!$B$21+Inputs!$B$22*(1+Inputs!$B$23)^2</f>
        <v>16179.486337292543</v>
      </c>
      <c r="T1255" s="36">
        <f>Inputs!$B$12*(1+$B1255)^3*$C1255+Inputs!$B$29*(1+$D1255)^3*Inputs!$B$19+Inputs!$B$30*(1+$E1255)^3*Inputs!$B$20+Inputs!$B$31*(1+$F1255)^3*Inputs!$B$21+Inputs!$B$22*(1+Inputs!$B$23)^3</f>
        <v>17478.479913237315</v>
      </c>
      <c r="U1255" s="36">
        <f>Inputs!$B$12*(1+$B1255)^4*$C1255+Inputs!$B$29*(1+$D1255)^4*Inputs!$B$19+Inputs!$B$30*(1+$E1255)^4*Inputs!$B$20+Inputs!$B$31*(1+$F1255)^4*Inputs!$B$21+Inputs!$B$22*(1+Inputs!$B$23)^4</f>
        <v>18943.270694897561</v>
      </c>
      <c r="V1255" s="35">
        <f>Inputs!$B$13/(Q1255*(1-$G1255))</f>
        <v>1.0953863058818376</v>
      </c>
      <c r="W1255" s="36">
        <f>Inputs!$B$13</f>
        <v>12660</v>
      </c>
      <c r="X1255" s="36">
        <f t="shared" si="193"/>
        <v>13104.066856460155</v>
      </c>
      <c r="Y1255" s="36">
        <f t="shared" si="194"/>
        <v>13589.272049043766</v>
      </c>
      <c r="Z1255" s="36">
        <f t="shared" si="195"/>
        <v>14117.68341420967</v>
      </c>
      <c r="AA1255" s="36">
        <f t="shared" si="196"/>
        <v>14691.0474047877</v>
      </c>
      <c r="AB1255" s="36">
        <f t="shared" si="197"/>
        <v>52495.358929239956</v>
      </c>
      <c r="AC1255" s="36">
        <f t="shared" si="198"/>
        <v>222111.96407256176</v>
      </c>
      <c r="AD1255" s="36">
        <f t="shared" si="199"/>
        <v>143453.58669615639</v>
      </c>
    </row>
    <row r="1256" spans="1:30" ht="14.25" customHeight="1" x14ac:dyDescent="0.25">
      <c r="A1256" s="16">
        <v>1240</v>
      </c>
      <c r="B1256" s="34">
        <v>0.39161482024394401</v>
      </c>
      <c r="C1256" s="34">
        <v>6.7313494265533499E-2</v>
      </c>
      <c r="D1256" s="34">
        <v>1.21273674716429E-2</v>
      </c>
      <c r="E1256" s="34">
        <v>6.7904312995537106E-2</v>
      </c>
      <c r="F1256" s="34">
        <v>2.40382925277971E-3</v>
      </c>
      <c r="G1256" s="34">
        <v>0.179691734628527</v>
      </c>
      <c r="H1256" s="35">
        <v>1.1161864221914899</v>
      </c>
      <c r="I1256" s="34">
        <v>0.104859162090924</v>
      </c>
      <c r="J1256" s="34">
        <v>2.7791244832594601E-2</v>
      </c>
      <c r="K1256" s="36">
        <f>Inputs!$B$12*(1+$B1256)^4</f>
        <v>225023.26983077187</v>
      </c>
      <c r="L1256" s="36">
        <f t="shared" si="190"/>
        <v>21829.659141178334</v>
      </c>
      <c r="M1256" s="36">
        <f t="shared" si="191"/>
        <v>237151.34212760956</v>
      </c>
      <c r="N1256" s="37">
        <f>M1256/Inputs!$B$6</f>
        <v>361.51119226769748</v>
      </c>
      <c r="O1256" s="38">
        <f>IF(N1256&gt;Inputs!$B$4,1,0)</f>
        <v>0</v>
      </c>
      <c r="P1256" s="34">
        <f t="shared" si="192"/>
        <v>7.7067917258329399E-2</v>
      </c>
      <c r="Q1256" s="36">
        <f>Inputs!$B$12*(1+$B1256)^0*$C1256+Inputs!$B$29*(1+$D1256)^0*Inputs!$B$19+Inputs!$B$30*(1+$E1256)^0*Inputs!$B$20+Inputs!$B$31*(1+$F1256)^0*Inputs!$B$21+Inputs!$B$22*(1+Inputs!$B$23)^0</f>
        <v>12060.853683358931</v>
      </c>
      <c r="R1256" s="36">
        <f>Inputs!$B$12*(1+$B1256)^1*$C1256+Inputs!$B$29*(1+$D1256)^1*Inputs!$B$19+Inputs!$B$30*(1+$E1256)^1*Inputs!$B$20+Inputs!$B$31*(1+$F1256)^1*Inputs!$B$21+Inputs!$B$22*(1+Inputs!$B$23)^1</f>
        <v>13794.826506288056</v>
      </c>
      <c r="S1256" s="36">
        <f>Inputs!$B$12*(1+$B1256)^2*$C1256+Inputs!$B$29*(1+$D1256)^2*Inputs!$B$19+Inputs!$B$30*(1+$E1256)^2*Inputs!$B$20+Inputs!$B$31*(1+$F1256)^2*Inputs!$B$21+Inputs!$B$22*(1+Inputs!$B$23)^2</f>
        <v>16158.216206087705</v>
      </c>
      <c r="T1256" s="36">
        <f>Inputs!$B$12*(1+$B1256)^3*$C1256+Inputs!$B$29*(1+$D1256)^3*Inputs!$B$19+Inputs!$B$30*(1+$E1256)^3*Inputs!$B$20+Inputs!$B$31*(1+$F1256)^3*Inputs!$B$21+Inputs!$B$22*(1+Inputs!$B$23)^3</f>
        <v>19394.31907939833</v>
      </c>
      <c r="U1256" s="36">
        <f>Inputs!$B$12*(1+$B1256)^4*$C1256+Inputs!$B$29*(1+$D1256)^4*Inputs!$B$19+Inputs!$B$30*(1+$E1256)^4*Inputs!$B$20+Inputs!$B$31*(1+$F1256)^4*Inputs!$B$21+Inputs!$B$22*(1+Inputs!$B$23)^4</f>
        <v>23841.475622720183</v>
      </c>
      <c r="V1256" s="35">
        <f>Inputs!$B$13/(Q1256*(1-$G1256))</f>
        <v>1.2796127813101361</v>
      </c>
      <c r="W1256" s="36">
        <f>Inputs!$B$13</f>
        <v>12660</v>
      </c>
      <c r="X1256" s="36">
        <f t="shared" si="193"/>
        <v>14017.777701736159</v>
      </c>
      <c r="Y1256" s="36">
        <f t="shared" si="194"/>
        <v>15877.82178188907</v>
      </c>
      <c r="Z1256" s="36">
        <f t="shared" si="195"/>
        <v>18407.767811312293</v>
      </c>
      <c r="AA1256" s="36">
        <f t="shared" si="196"/>
        <v>21829.659141178334</v>
      </c>
      <c r="AB1256" s="36">
        <f t="shared" si="197"/>
        <v>60326.353547138344</v>
      </c>
      <c r="AC1256" s="36">
        <f t="shared" si="198"/>
        <v>291124.15828984941</v>
      </c>
      <c r="AD1256" s="36">
        <f t="shared" si="199"/>
        <v>176824.98858047122</v>
      </c>
    </row>
    <row r="1257" spans="1:30" ht="14.25" customHeight="1" x14ac:dyDescent="0.25">
      <c r="A1257" s="16">
        <v>1241</v>
      </c>
      <c r="B1257" s="34">
        <v>0.48756973211025301</v>
      </c>
      <c r="C1257" s="34">
        <v>5.1510393931394997E-2</v>
      </c>
      <c r="D1257" s="34">
        <v>9.8515592673252706E-3</v>
      </c>
      <c r="E1257" s="34">
        <v>4.3055963012728897E-2</v>
      </c>
      <c r="F1257" s="34">
        <v>1.55156034426122E-2</v>
      </c>
      <c r="G1257" s="34">
        <v>0.187647169605793</v>
      </c>
      <c r="H1257" s="35">
        <v>0.93652779532617803</v>
      </c>
      <c r="I1257" s="34">
        <v>0.103257532529915</v>
      </c>
      <c r="J1257" s="34">
        <v>2.1828829612894701E-2</v>
      </c>
      <c r="K1257" s="36">
        <f>Inputs!$B$12*(1+$B1257)^4</f>
        <v>293805.94738195202</v>
      </c>
      <c r="L1257" s="36">
        <f t="shared" si="190"/>
        <v>18066.578202789326</v>
      </c>
      <c r="M1257" s="36">
        <f t="shared" si="191"/>
        <v>193660.47562920713</v>
      </c>
      <c r="N1257" s="37">
        <f>M1257/Inputs!$B$6</f>
        <v>295.21413967866943</v>
      </c>
      <c r="O1257" s="38">
        <f>IF(N1257&gt;Inputs!$B$4,1,0)</f>
        <v>0</v>
      </c>
      <c r="P1257" s="34">
        <f t="shared" si="192"/>
        <v>8.1428702917020299E-2</v>
      </c>
      <c r="Q1257" s="36">
        <f>Inputs!$B$12*(1+$B1257)^0*$C1257+Inputs!$B$29*(1+$D1257)^0*Inputs!$B$19+Inputs!$B$30*(1+$E1257)^0*Inputs!$B$20+Inputs!$B$31*(1+$F1257)^0*Inputs!$B$21+Inputs!$B$22*(1+Inputs!$B$23)^0</f>
        <v>11112.667663310622</v>
      </c>
      <c r="R1257" s="36">
        <f>Inputs!$B$12*(1+$B1257)^1*$C1257+Inputs!$B$29*(1+$D1257)^1*Inputs!$B$19+Inputs!$B$30*(1+$E1257)^1*Inputs!$B$20+Inputs!$B$31*(1+$F1257)^1*Inputs!$B$21+Inputs!$B$22*(1+Inputs!$B$23)^1</f>
        <v>12761.165172354878</v>
      </c>
      <c r="S1257" s="36">
        <f>Inputs!$B$12*(1+$B1257)^2*$C1257+Inputs!$B$29*(1+$D1257)^2*Inputs!$B$19+Inputs!$B$30*(1+$E1257)^2*Inputs!$B$20+Inputs!$B$31*(1+$F1257)^2*Inputs!$B$21+Inputs!$B$22*(1+Inputs!$B$23)^2</f>
        <v>15148.369074776878</v>
      </c>
      <c r="T1257" s="36">
        <f>Inputs!$B$12*(1+$B1257)^3*$C1257+Inputs!$B$29*(1+$D1257)^3*Inputs!$B$19+Inputs!$B$30*(1+$E1257)^3*Inputs!$B$20+Inputs!$B$31*(1+$F1257)^3*Inputs!$B$21+Inputs!$B$22*(1+Inputs!$B$23)^3</f>
        <v>18632.663012925899</v>
      </c>
      <c r="U1257" s="36">
        <f>Inputs!$B$12*(1+$B1257)^4*$C1257+Inputs!$B$29*(1+$D1257)^4*Inputs!$B$19+Inputs!$B$30*(1+$E1257)^4*Inputs!$B$20+Inputs!$B$31*(1+$F1257)^4*Inputs!$B$21+Inputs!$B$22*(1+Inputs!$B$23)^4</f>
        <v>23747.09753072531</v>
      </c>
      <c r="V1257" s="35">
        <f>Inputs!$B$13/(Q1257*(1-$G1257))</f>
        <v>1.4023960544373906</v>
      </c>
      <c r="W1257" s="36">
        <f>Inputs!$B$13</f>
        <v>12660</v>
      </c>
      <c r="X1257" s="36">
        <f t="shared" si="193"/>
        <v>13330.67114633261</v>
      </c>
      <c r="Y1257" s="36">
        <f t="shared" si="194"/>
        <v>14391.18852187184</v>
      </c>
      <c r="Z1257" s="36">
        <f t="shared" si="195"/>
        <v>15938.442453767086</v>
      </c>
      <c r="AA1257" s="36">
        <f t="shared" si="196"/>
        <v>18066.578202789326</v>
      </c>
      <c r="AB1257" s="36">
        <f t="shared" si="197"/>
        <v>54955.502204513243</v>
      </c>
      <c r="AC1257" s="36">
        <f t="shared" si="198"/>
        <v>226713.06061302035</v>
      </c>
      <c r="AD1257" s="36">
        <f t="shared" si="199"/>
        <v>138704.97342469389</v>
      </c>
    </row>
    <row r="1258" spans="1:30" ht="14.25" customHeight="1" x14ac:dyDescent="0.25">
      <c r="A1258" s="16">
        <v>1242</v>
      </c>
      <c r="B1258" s="34">
        <v>0.33420515762605402</v>
      </c>
      <c r="C1258" s="34">
        <v>7.5278083127311199E-2</v>
      </c>
      <c r="D1258" s="34">
        <v>6.6293193788237604E-3</v>
      </c>
      <c r="E1258" s="34">
        <v>5.5358692976396603E-2</v>
      </c>
      <c r="F1258" s="34">
        <v>-2.63939746316782E-3</v>
      </c>
      <c r="G1258" s="34">
        <v>0.18539571618542999</v>
      </c>
      <c r="H1258" s="35">
        <v>0.98550195650251204</v>
      </c>
      <c r="I1258" s="34">
        <v>8.7874059161519705E-2</v>
      </c>
      <c r="J1258" s="34">
        <v>2.4657721370938301E-2</v>
      </c>
      <c r="K1258" s="36">
        <f>Inputs!$B$12*(1+$B1258)^4</f>
        <v>190126.0874445682</v>
      </c>
      <c r="L1258" s="36">
        <f t="shared" si="190"/>
        <v>18215.678329061226</v>
      </c>
      <c r="M1258" s="36">
        <f t="shared" si="191"/>
        <v>251823.92636440689</v>
      </c>
      <c r="N1258" s="37">
        <f>M1258/Inputs!$B$6</f>
        <v>383.87793653110805</v>
      </c>
      <c r="O1258" s="38">
        <f>IF(N1258&gt;Inputs!$B$4,1,0)</f>
        <v>0</v>
      </c>
      <c r="P1258" s="34">
        <f t="shared" si="192"/>
        <v>6.3216337790581403E-2</v>
      </c>
      <c r="Q1258" s="36">
        <f>Inputs!$B$12*(1+$B1258)^0*$C1258+Inputs!$B$29*(1+$D1258)^0*Inputs!$B$19+Inputs!$B$30*(1+$E1258)^0*Inputs!$B$20+Inputs!$B$31*(1+$F1258)^0*Inputs!$B$21+Inputs!$B$22*(1+Inputs!$B$23)^0</f>
        <v>12538.729015065594</v>
      </c>
      <c r="R1258" s="36">
        <f>Inputs!$B$12*(1+$B1258)^1*$C1258+Inputs!$B$29*(1+$D1258)^1*Inputs!$B$19+Inputs!$B$30*(1+$E1258)^1*Inputs!$B$20+Inputs!$B$31*(1+$F1258)^1*Inputs!$B$21+Inputs!$B$22*(1+Inputs!$B$23)^1</f>
        <v>14128.153424477161</v>
      </c>
      <c r="S1258" s="36">
        <f>Inputs!$B$12*(1+$B1258)^2*$C1258+Inputs!$B$29*(1+$D1258)^2*Inputs!$B$19+Inputs!$B$30*(1+$E1258)^2*Inputs!$B$20+Inputs!$B$31*(1+$F1258)^2*Inputs!$B$21+Inputs!$B$22*(1+Inputs!$B$23)^2</f>
        <v>16227.859798791578</v>
      </c>
      <c r="T1258" s="36">
        <f>Inputs!$B$12*(1+$B1258)^3*$C1258+Inputs!$B$29*(1+$D1258)^3*Inputs!$B$19+Inputs!$B$30*(1+$E1258)^3*Inputs!$B$20+Inputs!$B$31*(1+$F1258)^3*Inputs!$B$21+Inputs!$B$22*(1+Inputs!$B$23)^3</f>
        <v>19006.813444249005</v>
      </c>
      <c r="U1258" s="36">
        <f>Inputs!$B$12*(1+$B1258)^4*$C1258+Inputs!$B$29*(1+$D1258)^4*Inputs!$B$19+Inputs!$B$30*(1+$E1258)^4*Inputs!$B$20+Inputs!$B$31*(1+$F1258)^4*Inputs!$B$21+Inputs!$B$22*(1+Inputs!$B$23)^4</f>
        <v>22690.348593664887</v>
      </c>
      <c r="V1258" s="35">
        <f>Inputs!$B$13/(Q1258*(1-$G1258))</f>
        <v>1.2394628076274248</v>
      </c>
      <c r="W1258" s="36">
        <f>Inputs!$B$13</f>
        <v>12660</v>
      </c>
      <c r="X1258" s="36">
        <f t="shared" si="193"/>
        <v>13534.097257192805</v>
      </c>
      <c r="Y1258" s="36">
        <f t="shared" si="194"/>
        <v>14706.220675038525</v>
      </c>
      <c r="Z1258" s="36">
        <f t="shared" si="195"/>
        <v>16241.578961136014</v>
      </c>
      <c r="AA1258" s="36">
        <f t="shared" si="196"/>
        <v>18215.678329061226</v>
      </c>
      <c r="AB1258" s="36">
        <f t="shared" si="197"/>
        <v>58047.149507765578</v>
      </c>
      <c r="AC1258" s="36">
        <f t="shared" si="198"/>
        <v>295253.34909012599</v>
      </c>
      <c r="AD1258" s="36">
        <f t="shared" si="199"/>
        <v>193776.77685664131</v>
      </c>
    </row>
    <row r="1259" spans="1:30" ht="14.25" customHeight="1" x14ac:dyDescent="0.25">
      <c r="A1259" s="16">
        <v>1243</v>
      </c>
      <c r="B1259" s="34">
        <v>0.30353717424579502</v>
      </c>
      <c r="C1259" s="34">
        <v>7.6754881951461795E-2</v>
      </c>
      <c r="D1259" s="34">
        <v>1.6588257529150101E-2</v>
      </c>
      <c r="E1259" s="34">
        <v>5.8007571952032398E-2</v>
      </c>
      <c r="F1259" s="34">
        <v>2.05299734754463E-2</v>
      </c>
      <c r="G1259" s="34">
        <v>0.19285961454231099</v>
      </c>
      <c r="H1259" s="35">
        <v>1.01912400785576</v>
      </c>
      <c r="I1259" s="34">
        <v>9.9874820771351805E-2</v>
      </c>
      <c r="J1259" s="34">
        <v>2.2288059817236899E-2</v>
      </c>
      <c r="K1259" s="36">
        <f>Inputs!$B$12*(1+$B1259)^4</f>
        <v>173238.70711193926</v>
      </c>
      <c r="L1259" s="36">
        <f t="shared" si="190"/>
        <v>18320.408766720244</v>
      </c>
      <c r="M1259" s="36">
        <f t="shared" si="191"/>
        <v>206542.62493590923</v>
      </c>
      <c r="N1259" s="37">
        <f>M1259/Inputs!$B$6</f>
        <v>314.85156240230066</v>
      </c>
      <c r="O1259" s="38">
        <f>IF(N1259&gt;Inputs!$B$4,1,0)</f>
        <v>0</v>
      </c>
      <c r="P1259" s="34">
        <f t="shared" si="192"/>
        <v>7.7586760954114903E-2</v>
      </c>
      <c r="Q1259" s="36">
        <f>Inputs!$B$12*(1+$B1259)^0*$C1259+Inputs!$B$29*(1+$D1259)^0*Inputs!$B$19+Inputs!$B$30*(1+$E1259)^0*Inputs!$B$20+Inputs!$B$31*(1+$F1259)^0*Inputs!$B$21+Inputs!$B$22*(1+Inputs!$B$23)^0</f>
        <v>12627.336944514631</v>
      </c>
      <c r="R1259" s="36">
        <f>Inputs!$B$12*(1+$B1259)^1*$C1259+Inputs!$B$29*(1+$D1259)^1*Inputs!$B$19+Inputs!$B$30*(1+$E1259)^1*Inputs!$B$20+Inputs!$B$31*(1+$F1259)^1*Inputs!$B$21+Inputs!$B$22*(1+Inputs!$B$23)^1</f>
        <v>14249.203254223274</v>
      </c>
      <c r="S1259" s="36">
        <f>Inputs!$B$12*(1+$B1259)^2*$C1259+Inputs!$B$29*(1+$D1259)^2*Inputs!$B$19+Inputs!$B$30*(1+$E1259)^2*Inputs!$B$20+Inputs!$B$31*(1+$F1259)^2*Inputs!$B$21+Inputs!$B$22*(1+Inputs!$B$23)^2</f>
        <v>16304.56410958551</v>
      </c>
      <c r="T1259" s="36">
        <f>Inputs!$B$12*(1+$B1259)^3*$C1259+Inputs!$B$29*(1+$D1259)^3*Inputs!$B$19+Inputs!$B$30*(1+$E1259)^3*Inputs!$B$20+Inputs!$B$31*(1+$F1259)^3*Inputs!$B$21+Inputs!$B$22*(1+Inputs!$B$23)^3</f>
        <v>18922.69469759021</v>
      </c>
      <c r="U1259" s="36">
        <f>Inputs!$B$12*(1+$B1259)^4*$C1259+Inputs!$B$29*(1+$D1259)^4*Inputs!$B$19+Inputs!$B$30*(1+$E1259)^4*Inputs!$B$20+Inputs!$B$31*(1+$F1259)^4*Inputs!$B$21+Inputs!$B$22*(1+Inputs!$B$23)^4</f>
        <v>22271.991339100507</v>
      </c>
      <c r="V1259" s="35">
        <f>Inputs!$B$13/(Q1259*(1-$G1259))</f>
        <v>1.2421466103873273</v>
      </c>
      <c r="W1259" s="36">
        <f>Inputs!$B$13</f>
        <v>12660</v>
      </c>
      <c r="X1259" s="36">
        <f t="shared" si="193"/>
        <v>13644.809854922984</v>
      </c>
      <c r="Y1259" s="36">
        <f t="shared" si="194"/>
        <v>14879.242254830915</v>
      </c>
      <c r="Z1259" s="36">
        <f t="shared" si="195"/>
        <v>16416.92841549301</v>
      </c>
      <c r="AA1259" s="36">
        <f t="shared" si="196"/>
        <v>18320.408766720244</v>
      </c>
      <c r="AB1259" s="36">
        <f t="shared" si="197"/>
        <v>56572.578303516289</v>
      </c>
      <c r="AC1259" s="36">
        <f t="shared" si="198"/>
        <v>241390.86234396842</v>
      </c>
      <c r="AD1259" s="36">
        <f t="shared" si="199"/>
        <v>149970.04663239294</v>
      </c>
    </row>
    <row r="1260" spans="1:30" ht="14.25" customHeight="1" x14ac:dyDescent="0.25">
      <c r="A1260" s="16">
        <v>1244</v>
      </c>
      <c r="B1260" s="34">
        <v>0.32316924107956202</v>
      </c>
      <c r="C1260" s="34">
        <v>9.0120324444126806E-2</v>
      </c>
      <c r="D1260" s="34">
        <v>4.3964267145684799E-2</v>
      </c>
      <c r="E1260" s="34">
        <v>4.1798983371455899E-2</v>
      </c>
      <c r="F1260" s="34">
        <v>-3.6353625458409801E-3</v>
      </c>
      <c r="G1260" s="34">
        <v>0.20056856232930301</v>
      </c>
      <c r="H1260" s="35">
        <v>1.0913686303949499</v>
      </c>
      <c r="I1260" s="34">
        <v>8.9286278144023901E-2</v>
      </c>
      <c r="J1260" s="34">
        <v>1.83106561793666E-2</v>
      </c>
      <c r="K1260" s="36">
        <f>Inputs!$B$12*(1+$B1260)^4</f>
        <v>183913.17272207694</v>
      </c>
      <c r="L1260" s="36">
        <f t="shared" si="190"/>
        <v>22081.193660600926</v>
      </c>
      <c r="M1260" s="36">
        <f t="shared" si="191"/>
        <v>270397.20072673308</v>
      </c>
      <c r="N1260" s="37">
        <f>M1260/Inputs!$B$6</f>
        <v>412.19085476636138</v>
      </c>
      <c r="O1260" s="38">
        <f>IF(N1260&gt;Inputs!$B$4,1,0)</f>
        <v>1</v>
      </c>
      <c r="P1260" s="34">
        <f t="shared" si="192"/>
        <v>7.0975621964657301E-2</v>
      </c>
      <c r="Q1260" s="36">
        <f>Inputs!$B$12*(1+$B1260)^0*$C1260+Inputs!$B$29*(1+$D1260)^0*Inputs!$B$19+Inputs!$B$30*(1+$E1260)^0*Inputs!$B$20+Inputs!$B$31*(1+$F1260)^0*Inputs!$B$21+Inputs!$B$22*(1+Inputs!$B$23)^0</f>
        <v>13429.26349407453</v>
      </c>
      <c r="R1260" s="36">
        <f>Inputs!$B$12*(1+$B1260)^1*$C1260+Inputs!$B$29*(1+$D1260)^1*Inputs!$B$19+Inputs!$B$30*(1+$E1260)^1*Inputs!$B$20+Inputs!$B$31*(1+$F1260)^1*Inputs!$B$21+Inputs!$B$22*(1+Inputs!$B$23)^1</f>
        <v>15341.262705424175</v>
      </c>
      <c r="S1260" s="36">
        <f>Inputs!$B$12*(1+$B1260)^2*$C1260+Inputs!$B$29*(1+$D1260)^2*Inputs!$B$19+Inputs!$B$30*(1+$E1260)^2*Inputs!$B$20+Inputs!$B$31*(1+$F1260)^2*Inputs!$B$21+Inputs!$B$22*(1+Inputs!$B$23)^2</f>
        <v>17826.734717243224</v>
      </c>
      <c r="T1260" s="36">
        <f>Inputs!$B$12*(1+$B1260)^3*$C1260+Inputs!$B$29*(1+$D1260)^3*Inputs!$B$19+Inputs!$B$30*(1+$E1260)^3*Inputs!$B$20+Inputs!$B$31*(1+$F1260)^3*Inputs!$B$21+Inputs!$B$22*(1+Inputs!$B$23)^3</f>
        <v>21068.581358145777</v>
      </c>
      <c r="U1260" s="36">
        <f>Inputs!$B$12*(1+$B1260)^4*$C1260+Inputs!$B$29*(1+$D1260)^4*Inputs!$B$19+Inputs!$B$30*(1+$E1260)^4*Inputs!$B$20+Inputs!$B$31*(1+$F1260)^4*Inputs!$B$21+Inputs!$B$22*(1+Inputs!$B$23)^4</f>
        <v>25308.701128719553</v>
      </c>
      <c r="V1260" s="35">
        <f>Inputs!$B$13/(Q1260*(1-$G1260))</f>
        <v>1.1792348016281506</v>
      </c>
      <c r="W1260" s="36">
        <f>Inputs!$B$13</f>
        <v>12660</v>
      </c>
      <c r="X1260" s="36">
        <f t="shared" si="193"/>
        <v>14193.07087257001</v>
      </c>
      <c r="Y1260" s="36">
        <f t="shared" si="194"/>
        <v>16179.471037079671</v>
      </c>
      <c r="Z1260" s="36">
        <f t="shared" si="195"/>
        <v>18751.777719157759</v>
      </c>
      <c r="AA1260" s="36">
        <f t="shared" si="196"/>
        <v>22081.193660600926</v>
      </c>
      <c r="AB1260" s="36">
        <f t="shared" si="197"/>
        <v>63819.488170401397</v>
      </c>
      <c r="AC1260" s="36">
        <f t="shared" si="198"/>
        <v>316806.16785502754</v>
      </c>
      <c r="AD1260" s="36">
        <f t="shared" si="199"/>
        <v>206577.71255633171</v>
      </c>
    </row>
    <row r="1261" spans="1:30" ht="14.25" customHeight="1" x14ac:dyDescent="0.25">
      <c r="A1261" s="16">
        <v>1245</v>
      </c>
      <c r="B1261" s="34">
        <v>0.45270654400736898</v>
      </c>
      <c r="C1261" s="34">
        <v>6.6183064576317605E-2</v>
      </c>
      <c r="D1261" s="34">
        <v>4.0939222454489402E-2</v>
      </c>
      <c r="E1261" s="34">
        <v>5.3089776387537098E-2</v>
      </c>
      <c r="F1261" s="34">
        <v>3.9837927989333603E-2</v>
      </c>
      <c r="G1261" s="34">
        <v>0.19886442317829101</v>
      </c>
      <c r="H1261" s="35">
        <v>1.13272384316139</v>
      </c>
      <c r="I1261" s="34">
        <v>8.9339082387708699E-2</v>
      </c>
      <c r="J1261" s="34">
        <v>2.9405572998927799E-2</v>
      </c>
      <c r="K1261" s="36">
        <f>Inputs!$B$12*(1+$B1261)^4</f>
        <v>267216.22353717405</v>
      </c>
      <c r="L1261" s="36">
        <f t="shared" si="190"/>
        <v>24803.917513789776</v>
      </c>
      <c r="M1261" s="36">
        <f t="shared" si="191"/>
        <v>345072.24374026328</v>
      </c>
      <c r="N1261" s="37">
        <f>M1261/Inputs!$B$6</f>
        <v>526.02476179918187</v>
      </c>
      <c r="O1261" s="38">
        <f>IF(N1261&gt;Inputs!$B$4,1,0)</f>
        <v>1</v>
      </c>
      <c r="P1261" s="34">
        <f t="shared" si="192"/>
        <v>5.9933509388780899E-2</v>
      </c>
      <c r="Q1261" s="36">
        <f>Inputs!$B$12*(1+$B1261)^0*$C1261+Inputs!$B$29*(1+$D1261)^0*Inputs!$B$19+Inputs!$B$30*(1+$E1261)^0*Inputs!$B$20+Inputs!$B$31*(1+$F1261)^0*Inputs!$B$21+Inputs!$B$22*(1+Inputs!$B$23)^0</f>
        <v>11993.027902005979</v>
      </c>
      <c r="R1261" s="36">
        <f>Inputs!$B$12*(1+$B1261)^1*$C1261+Inputs!$B$29*(1+$D1261)^1*Inputs!$B$19+Inputs!$B$30*(1+$E1261)^1*Inputs!$B$20+Inputs!$B$31*(1+$F1261)^1*Inputs!$B$21+Inputs!$B$22*(1+Inputs!$B$23)^1</f>
        <v>14169.826351301417</v>
      </c>
      <c r="S1261" s="36">
        <f>Inputs!$B$12*(1+$B1261)^2*$C1261+Inputs!$B$29*(1+$D1261)^2*Inputs!$B$19+Inputs!$B$30*(1+$E1261)^2*Inputs!$B$20+Inputs!$B$31*(1+$F1261)^2*Inputs!$B$21+Inputs!$B$22*(1+Inputs!$B$23)^2</f>
        <v>17178.147527888799</v>
      </c>
      <c r="T1261" s="36">
        <f>Inputs!$B$12*(1+$B1261)^3*$C1261+Inputs!$B$29*(1+$D1261)^3*Inputs!$B$19+Inputs!$B$30*(1+$E1261)^3*Inputs!$B$20+Inputs!$B$31*(1+$F1261)^3*Inputs!$B$21+Inputs!$B$22*(1+Inputs!$B$23)^3</f>
        <v>21387.241087138274</v>
      </c>
      <c r="U1261" s="36">
        <f>Inputs!$B$12*(1+$B1261)^4*$C1261+Inputs!$B$29*(1+$D1261)^4*Inputs!$B$19+Inputs!$B$30*(1+$E1261)^4*Inputs!$B$20+Inputs!$B$31*(1+$F1261)^4*Inputs!$B$21+Inputs!$B$22*(1+Inputs!$B$23)^4</f>
        <v>27333.183555262731</v>
      </c>
      <c r="V1261" s="35">
        <f>Inputs!$B$13/(Q1261*(1-$G1261))</f>
        <v>1.3176462892174579</v>
      </c>
      <c r="W1261" s="36">
        <f>Inputs!$B$13</f>
        <v>12660</v>
      </c>
      <c r="X1261" s="36">
        <f t="shared" si="193"/>
        <v>14433.049754762333</v>
      </c>
      <c r="Y1261" s="36">
        <f t="shared" si="194"/>
        <v>16861.027667941704</v>
      </c>
      <c r="Z1261" s="36">
        <f t="shared" si="195"/>
        <v>20200.299618516336</v>
      </c>
      <c r="AA1261" s="36">
        <f t="shared" si="196"/>
        <v>24803.917513789776</v>
      </c>
      <c r="AB1261" s="36">
        <f t="shared" si="197"/>
        <v>67342.969487257695</v>
      </c>
      <c r="AC1261" s="36">
        <f t="shared" si="198"/>
        <v>426026.96189989074</v>
      </c>
      <c r="AD1261" s="36">
        <f t="shared" si="199"/>
        <v>277729.27425300557</v>
      </c>
    </row>
    <row r="1262" spans="1:30" ht="14.25" customHeight="1" x14ac:dyDescent="0.25">
      <c r="A1262" s="16">
        <v>1246</v>
      </c>
      <c r="B1262" s="34">
        <v>0.39723337444621698</v>
      </c>
      <c r="C1262" s="34">
        <v>6.0829720154507799E-2</v>
      </c>
      <c r="D1262" s="34">
        <v>4.3327655416551501E-2</v>
      </c>
      <c r="E1262" s="34">
        <v>3.7674141003190498E-2</v>
      </c>
      <c r="F1262" s="34">
        <v>-6.0802123096785803E-3</v>
      </c>
      <c r="G1262" s="34">
        <v>0.210825600472522</v>
      </c>
      <c r="H1262" s="35">
        <v>1.07749467094632</v>
      </c>
      <c r="I1262" s="34">
        <v>8.9359478241068796E-2</v>
      </c>
      <c r="J1262" s="34">
        <v>2.1701044479295901E-2</v>
      </c>
      <c r="K1262" s="36">
        <f>Inputs!$B$12*(1+$B1262)^4</f>
        <v>228679.40477904497</v>
      </c>
      <c r="L1262" s="36">
        <f t="shared" si="190"/>
        <v>19170.966265349165</v>
      </c>
      <c r="M1262" s="36">
        <f t="shared" si="191"/>
        <v>247738.3828953784</v>
      </c>
      <c r="N1262" s="37">
        <f>M1262/Inputs!$B$6</f>
        <v>377.64997392588168</v>
      </c>
      <c r="O1262" s="38">
        <f>IF(N1262&gt;Inputs!$B$4,1,0)</f>
        <v>0</v>
      </c>
      <c r="P1262" s="34">
        <f t="shared" si="192"/>
        <v>6.7658433761772899E-2</v>
      </c>
      <c r="Q1262" s="36">
        <f>Inputs!$B$12*(1+$B1262)^0*$C1262+Inputs!$B$29*(1+$D1262)^0*Inputs!$B$19+Inputs!$B$30*(1+$E1262)^0*Inputs!$B$20+Inputs!$B$31*(1+$F1262)^0*Inputs!$B$21+Inputs!$B$22*(1+Inputs!$B$23)^0</f>
        <v>11671.827236697391</v>
      </c>
      <c r="R1262" s="36">
        <f>Inputs!$B$12*(1+$B1262)^1*$C1262+Inputs!$B$29*(1+$D1262)^1*Inputs!$B$19+Inputs!$B$30*(1+$E1262)^1*Inputs!$B$20+Inputs!$B$31*(1+$F1262)^1*Inputs!$B$21+Inputs!$B$22*(1+Inputs!$B$23)^1</f>
        <v>13262.707025736656</v>
      </c>
      <c r="S1262" s="36">
        <f>Inputs!$B$12*(1+$B1262)^2*$C1262+Inputs!$B$29*(1+$D1262)^2*Inputs!$B$19+Inputs!$B$30*(1+$E1262)^2*Inputs!$B$20+Inputs!$B$31*(1+$F1262)^2*Inputs!$B$21+Inputs!$B$22*(1+Inputs!$B$23)^2</f>
        <v>15437.354635946213</v>
      </c>
      <c r="T1262" s="36">
        <f>Inputs!$B$12*(1+$B1262)^3*$C1262+Inputs!$B$29*(1+$D1262)^3*Inputs!$B$19+Inputs!$B$30*(1+$E1262)^3*Inputs!$B$20+Inputs!$B$31*(1+$F1262)^3*Inputs!$B$21+Inputs!$B$22*(1+Inputs!$B$23)^3</f>
        <v>18424.882236975689</v>
      </c>
      <c r="U1262" s="36">
        <f>Inputs!$B$12*(1+$B1262)^4*$C1262+Inputs!$B$29*(1+$D1262)^4*Inputs!$B$19+Inputs!$B$30*(1+$E1262)^4*Inputs!$B$20+Inputs!$B$31*(1+$F1262)^4*Inputs!$B$21+Inputs!$B$22*(1+Inputs!$B$23)^4</f>
        <v>22545.292988533583</v>
      </c>
      <c r="V1262" s="35">
        <f>Inputs!$B$13/(Q1262*(1-$G1262))</f>
        <v>1.3744275965031751</v>
      </c>
      <c r="W1262" s="36">
        <f>Inputs!$B$13</f>
        <v>12660</v>
      </c>
      <c r="X1262" s="36">
        <f t="shared" si="193"/>
        <v>13608.599848823194</v>
      </c>
      <c r="Y1262" s="36">
        <f t="shared" si="194"/>
        <v>14935.596483390958</v>
      </c>
      <c r="Z1262" s="36">
        <f t="shared" si="195"/>
        <v>16746.636651613677</v>
      </c>
      <c r="AA1262" s="36">
        <f t="shared" si="196"/>
        <v>19170.966265349165</v>
      </c>
      <c r="AB1262" s="36">
        <f t="shared" si="197"/>
        <v>59030.597428968744</v>
      </c>
      <c r="AC1262" s="36">
        <f t="shared" si="198"/>
        <v>289498.22169917374</v>
      </c>
      <c r="AD1262" s="36">
        <f t="shared" si="199"/>
        <v>188707.78546640967</v>
      </c>
    </row>
    <row r="1263" spans="1:30" ht="14.25" customHeight="1" x14ac:dyDescent="0.25">
      <c r="A1263" s="16">
        <v>1247</v>
      </c>
      <c r="B1263" s="34">
        <v>0.392018092803401</v>
      </c>
      <c r="C1263" s="34">
        <v>6.0391279813347999E-2</v>
      </c>
      <c r="D1263" s="34">
        <v>3.3977714369522599E-2</v>
      </c>
      <c r="E1263" s="34">
        <v>5.6991272090030097E-2</v>
      </c>
      <c r="F1263" s="34">
        <v>1.8274570983685401E-2</v>
      </c>
      <c r="G1263" s="34">
        <v>0.183952914382048</v>
      </c>
      <c r="H1263" s="35">
        <v>1.0893184062132399</v>
      </c>
      <c r="I1263" s="34">
        <v>0.102006744522308</v>
      </c>
      <c r="J1263" s="34">
        <v>2.18178758656217E-2</v>
      </c>
      <c r="K1263" s="36">
        <f>Inputs!$B$12*(1+$B1263)^4</f>
        <v>225284.21894318174</v>
      </c>
      <c r="L1263" s="36">
        <f t="shared" si="190"/>
        <v>20243.188313507937</v>
      </c>
      <c r="M1263" s="36">
        <f t="shared" si="191"/>
        <v>217421.06248817977</v>
      </c>
      <c r="N1263" s="37">
        <f>M1263/Inputs!$B$6</f>
        <v>331.43454647588379</v>
      </c>
      <c r="O1263" s="38">
        <f>IF(N1263&gt;Inputs!$B$4,1,0)</f>
        <v>0</v>
      </c>
      <c r="P1263" s="34">
        <f t="shared" si="192"/>
        <v>8.0188868656686299E-2</v>
      </c>
      <c r="Q1263" s="36">
        <f>Inputs!$B$12*(1+$B1263)^0*$C1263+Inputs!$B$29*(1+$D1263)^0*Inputs!$B$19+Inputs!$B$30*(1+$E1263)^0*Inputs!$B$20+Inputs!$B$31*(1+$F1263)^0*Inputs!$B$21+Inputs!$B$22*(1+Inputs!$B$23)^0</f>
        <v>11645.520816227803</v>
      </c>
      <c r="R1263" s="36">
        <f>Inputs!$B$12*(1+$B1263)^1*$C1263+Inputs!$B$29*(1+$D1263)^1*Inputs!$B$19+Inputs!$B$30*(1+$E1263)^1*Inputs!$B$20+Inputs!$B$31*(1+$F1263)^1*Inputs!$B$21+Inputs!$B$22*(1+Inputs!$B$23)^1</f>
        <v>13334.612867231659</v>
      </c>
      <c r="S1263" s="36">
        <f>Inputs!$B$12*(1+$B1263)^2*$C1263+Inputs!$B$29*(1+$D1263)^2*Inputs!$B$19+Inputs!$B$30*(1+$E1263)^2*Inputs!$B$20+Inputs!$B$31*(1+$F1263)^2*Inputs!$B$21+Inputs!$B$22*(1+Inputs!$B$23)^2</f>
        <v>15591.953320529028</v>
      </c>
      <c r="T1263" s="36">
        <f>Inputs!$B$12*(1+$B1263)^3*$C1263+Inputs!$B$29*(1+$D1263)^3*Inputs!$B$19+Inputs!$B$30*(1+$E1263)^3*Inputs!$B$20+Inputs!$B$31*(1+$F1263)^3*Inputs!$B$21+Inputs!$B$22*(1+Inputs!$B$23)^3</f>
        <v>18636.396713407623</v>
      </c>
      <c r="U1263" s="36">
        <f>Inputs!$B$12*(1+$B1263)^4*$C1263+Inputs!$B$29*(1+$D1263)^4*Inputs!$B$19+Inputs!$B$30*(1+$E1263)^4*Inputs!$B$20+Inputs!$B$31*(1+$F1263)^4*Inputs!$B$21+Inputs!$B$22*(1+Inputs!$B$23)^4</f>
        <v>22772.402698280493</v>
      </c>
      <c r="V1263" s="35">
        <f>Inputs!$B$13/(Q1263*(1-$G1263))</f>
        <v>1.3321697616037755</v>
      </c>
      <c r="W1263" s="36">
        <f>Inputs!$B$13</f>
        <v>12660</v>
      </c>
      <c r="X1263" s="36">
        <f t="shared" si="193"/>
        <v>13835.577155063273</v>
      </c>
      <c r="Y1263" s="36">
        <f t="shared" si="194"/>
        <v>15405.226911307449</v>
      </c>
      <c r="Z1263" s="36">
        <f t="shared" si="195"/>
        <v>17489.878988478868</v>
      </c>
      <c r="AA1263" s="36">
        <f t="shared" si="196"/>
        <v>20243.188313507937</v>
      </c>
      <c r="AB1263" s="36">
        <f t="shared" si="197"/>
        <v>58706.395422122718</v>
      </c>
      <c r="AC1263" s="36">
        <f t="shared" si="198"/>
        <v>257951.65874972995</v>
      </c>
      <c r="AD1263" s="36">
        <f t="shared" si="199"/>
        <v>158714.66706605707</v>
      </c>
    </row>
    <row r="1264" spans="1:30" ht="14.25" customHeight="1" x14ac:dyDescent="0.25">
      <c r="A1264" s="16">
        <v>1248</v>
      </c>
      <c r="B1264" s="34">
        <v>0.42553105528352198</v>
      </c>
      <c r="C1264" s="34">
        <v>0.102458071350489</v>
      </c>
      <c r="D1264" s="34">
        <v>3.3986803007573403E-2</v>
      </c>
      <c r="E1264" s="34">
        <v>5.7794784939767099E-2</v>
      </c>
      <c r="F1264" s="34">
        <v>2.17122514028469E-2</v>
      </c>
      <c r="G1264" s="34">
        <v>0.186833932040677</v>
      </c>
      <c r="H1264" s="35">
        <v>1.0141918436577</v>
      </c>
      <c r="I1264" s="34">
        <v>9.5346958070787205E-2</v>
      </c>
      <c r="J1264" s="34">
        <v>1.80580665307505E-2</v>
      </c>
      <c r="K1264" s="36">
        <f>Inputs!$B$12*(1+$B1264)^4</f>
        <v>247775.28360639192</v>
      </c>
      <c r="L1264" s="36">
        <f t="shared" si="190"/>
        <v>28559.007191179175</v>
      </c>
      <c r="M1264" s="36">
        <f t="shared" si="191"/>
        <v>310146.41102386359</v>
      </c>
      <c r="N1264" s="37">
        <f>M1264/Inputs!$B$6</f>
        <v>472.78416314613355</v>
      </c>
      <c r="O1264" s="38">
        <f>IF(N1264&gt;Inputs!$B$4,1,0)</f>
        <v>1</v>
      </c>
      <c r="P1264" s="34">
        <f t="shared" si="192"/>
        <v>7.7288891540036708E-2</v>
      </c>
      <c r="Q1264" s="36">
        <f>Inputs!$B$12*(1+$B1264)^0*$C1264+Inputs!$B$29*(1+$D1264)^0*Inputs!$B$19+Inputs!$B$30*(1+$E1264)^0*Inputs!$B$20+Inputs!$B$31*(1+$F1264)^0*Inputs!$B$21+Inputs!$B$22*(1+Inputs!$B$23)^0</f>
        <v>14169.528308456262</v>
      </c>
      <c r="R1264" s="36">
        <f>Inputs!$B$12*(1+$B1264)^1*$C1264+Inputs!$B$29*(1+$D1264)^1*Inputs!$B$19+Inputs!$B$30*(1+$E1264)^1*Inputs!$B$20+Inputs!$B$31*(1+$F1264)^1*Inputs!$B$21+Inputs!$B$22*(1+Inputs!$B$23)^1</f>
        <v>17071.658401227865</v>
      </c>
      <c r="S1264" s="36">
        <f>Inputs!$B$12*(1+$B1264)^2*$C1264+Inputs!$B$29*(1+$D1264)^2*Inputs!$B$19+Inputs!$B$30*(1+$E1264)^2*Inputs!$B$20+Inputs!$B$31*(1+$F1264)^2*Inputs!$B$21+Inputs!$B$22*(1+Inputs!$B$23)^2</f>
        <v>21099.207521153294</v>
      </c>
      <c r="T1264" s="36">
        <f>Inputs!$B$12*(1+$B1264)^3*$C1264+Inputs!$B$29*(1+$D1264)^3*Inputs!$B$19+Inputs!$B$30*(1+$E1264)^3*Inputs!$B$20+Inputs!$B$31*(1+$F1264)^3*Inputs!$B$21+Inputs!$B$22*(1+Inputs!$B$23)^3</f>
        <v>26726.460596360426</v>
      </c>
      <c r="U1264" s="36">
        <f>Inputs!$B$12*(1+$B1264)^4*$C1264+Inputs!$B$29*(1+$D1264)^4*Inputs!$B$19+Inputs!$B$30*(1+$E1264)^4*Inputs!$B$20+Inputs!$B$31*(1+$F1264)^4*Inputs!$B$21+Inputs!$B$22*(1+Inputs!$B$23)^4</f>
        <v>34629.302513726187</v>
      </c>
      <c r="V1264" s="35">
        <f>Inputs!$B$13/(Q1264*(1-$G1264))</f>
        <v>1.0987504463700608</v>
      </c>
      <c r="W1264" s="36">
        <f>Inputs!$B$13</f>
        <v>12660</v>
      </c>
      <c r="X1264" s="36">
        <f t="shared" si="193"/>
        <v>14959.493645322849</v>
      </c>
      <c r="Y1264" s="36">
        <f t="shared" si="194"/>
        <v>18126.044065793816</v>
      </c>
      <c r="Z1264" s="36">
        <f t="shared" si="195"/>
        <v>22500.912037452665</v>
      </c>
      <c r="AA1264" s="36">
        <f t="shared" si="196"/>
        <v>28559.007191179175</v>
      </c>
      <c r="AB1264" s="36">
        <f t="shared" si="197"/>
        <v>71563.109573038426</v>
      </c>
      <c r="AC1264" s="36">
        <f t="shared" si="198"/>
        <v>376182.48966642981</v>
      </c>
      <c r="AD1264" s="36">
        <f t="shared" si="199"/>
        <v>238583.30145082515</v>
      </c>
    </row>
    <row r="1265" spans="1:30" ht="14.25" customHeight="1" x14ac:dyDescent="0.25">
      <c r="A1265" s="16">
        <v>1249</v>
      </c>
      <c r="B1265" s="34">
        <v>0.30157361801779597</v>
      </c>
      <c r="C1265" s="34">
        <v>4.9619648059679999E-2</v>
      </c>
      <c r="D1265" s="34">
        <v>1.4935767265039699E-2</v>
      </c>
      <c r="E1265" s="34">
        <v>4.5148548013426701E-2</v>
      </c>
      <c r="F1265" s="34">
        <v>3.2761368199052802E-3</v>
      </c>
      <c r="G1265" s="34">
        <v>0.20755693468644301</v>
      </c>
      <c r="H1265" s="35">
        <v>1.1667125083115399</v>
      </c>
      <c r="I1265" s="34">
        <v>9.7111480226872396E-2</v>
      </c>
      <c r="J1265" s="34">
        <v>2.5027004206817301E-2</v>
      </c>
      <c r="K1265" s="36">
        <f>Inputs!$B$12*(1+$B1265)^4</f>
        <v>172197.24508946284</v>
      </c>
      <c r="L1265" s="36">
        <f t="shared" si="190"/>
        <v>15739.313363909789</v>
      </c>
      <c r="M1265" s="36">
        <f t="shared" si="191"/>
        <v>193712.54090200766</v>
      </c>
      <c r="N1265" s="37">
        <f>M1265/Inputs!$B$6</f>
        <v>295.29350747257263</v>
      </c>
      <c r="O1265" s="38">
        <f>IF(N1265&gt;Inputs!$B$4,1,0)</f>
        <v>0</v>
      </c>
      <c r="P1265" s="34">
        <f t="shared" si="192"/>
        <v>7.2084476020055091E-2</v>
      </c>
      <c r="Q1265" s="36">
        <f>Inputs!$B$12*(1+$B1265)^0*$C1265+Inputs!$B$29*(1+$D1265)^0*Inputs!$B$19+Inputs!$B$30*(1+$E1265)^0*Inputs!$B$20+Inputs!$B$31*(1+$F1265)^0*Inputs!$B$21+Inputs!$B$22*(1+Inputs!$B$23)^0</f>
        <v>10999.222911007721</v>
      </c>
      <c r="R1265" s="36">
        <f>Inputs!$B$12*(1+$B1265)^1*$C1265+Inputs!$B$29*(1+$D1265)^1*Inputs!$B$19+Inputs!$B$30*(1+$E1265)^1*Inputs!$B$20+Inputs!$B$31*(1+$F1265)^1*Inputs!$B$21+Inputs!$B$22*(1+Inputs!$B$23)^1</f>
        <v>12005.453631437978</v>
      </c>
      <c r="S1265" s="36">
        <f>Inputs!$B$12*(1+$B1265)^2*$C1265+Inputs!$B$29*(1+$D1265)^2*Inputs!$B$19+Inputs!$B$30*(1+$E1265)^2*Inputs!$B$20+Inputs!$B$31*(1+$F1265)^2*Inputs!$B$21+Inputs!$B$22*(1+Inputs!$B$23)^2</f>
        <v>13286.280111336451</v>
      </c>
      <c r="T1265" s="36">
        <f>Inputs!$B$12*(1+$B1265)^3*$C1265+Inputs!$B$29*(1+$D1265)^3*Inputs!$B$19+Inputs!$B$30*(1+$E1265)^3*Inputs!$B$20+Inputs!$B$31*(1+$F1265)^3*Inputs!$B$21+Inputs!$B$22*(1+Inputs!$B$23)^3</f>
        <v>14923.537836330181</v>
      </c>
      <c r="U1265" s="36">
        <f>Inputs!$B$12*(1+$B1265)^4*$C1265+Inputs!$B$29*(1+$D1265)^4*Inputs!$B$19+Inputs!$B$30*(1+$E1265)^4*Inputs!$B$20+Inputs!$B$31*(1+$F1265)^4*Inputs!$B$21+Inputs!$B$22*(1+Inputs!$B$23)^4</f>
        <v>17023.696141880766</v>
      </c>
      <c r="V1265" s="35">
        <f>Inputs!$B$13/(Q1265*(1-$G1265))</f>
        <v>1.4524581668740968</v>
      </c>
      <c r="W1265" s="36">
        <f>Inputs!$B$13</f>
        <v>12660</v>
      </c>
      <c r="X1265" s="36">
        <f t="shared" si="193"/>
        <v>13138.541678484891</v>
      </c>
      <c r="Y1265" s="36">
        <f t="shared" si="194"/>
        <v>13788.12708169842</v>
      </c>
      <c r="Z1265" s="36">
        <f t="shared" si="195"/>
        <v>14642.416107494777</v>
      </c>
      <c r="AA1265" s="36">
        <f t="shared" si="196"/>
        <v>15739.313363909789</v>
      </c>
      <c r="AB1265" s="36">
        <f t="shared" si="197"/>
        <v>52905.11950046978</v>
      </c>
      <c r="AC1265" s="36">
        <f t="shared" si="198"/>
        <v>223809.92574867641</v>
      </c>
      <c r="AD1265" s="36">
        <f t="shared" si="199"/>
        <v>140807.42140153787</v>
      </c>
    </row>
    <row r="1266" spans="1:30" ht="14.25" customHeight="1" x14ac:dyDescent="0.25">
      <c r="A1266" s="16">
        <v>1250</v>
      </c>
      <c r="B1266" s="34">
        <v>0.26206135294640898</v>
      </c>
      <c r="C1266" s="34">
        <v>0.102001893321033</v>
      </c>
      <c r="D1266" s="34">
        <v>3.6722062732198503E-2</v>
      </c>
      <c r="E1266" s="34">
        <v>3.1403514041703003E-2</v>
      </c>
      <c r="F1266" s="34">
        <v>3.1330976214622901E-3</v>
      </c>
      <c r="G1266" s="34">
        <v>0.17603064909345101</v>
      </c>
      <c r="H1266" s="35">
        <v>1.03545493645429</v>
      </c>
      <c r="I1266" s="34">
        <v>8.7775502963700999E-2</v>
      </c>
      <c r="J1266" s="34">
        <v>2.2334357463684899E-2</v>
      </c>
      <c r="K1266" s="36">
        <f>Inputs!$B$12*(1+$B1266)^4</f>
        <v>152220.49223762372</v>
      </c>
      <c r="L1266" s="36">
        <f t="shared" si="190"/>
        <v>20612.376144009468</v>
      </c>
      <c r="M1266" s="36">
        <f t="shared" si="191"/>
        <v>273572.75835668243</v>
      </c>
      <c r="N1266" s="37">
        <f>M1266/Inputs!$B$6</f>
        <v>417.03164383640615</v>
      </c>
      <c r="O1266" s="38">
        <f>IF(N1266&gt;Inputs!$B$4,1,0)</f>
        <v>1</v>
      </c>
      <c r="P1266" s="34">
        <f t="shared" si="192"/>
        <v>6.5441145500016104E-2</v>
      </c>
      <c r="Q1266" s="36">
        <f>Inputs!$B$12*(1+$B1266)^0*$C1266+Inputs!$B$29*(1+$D1266)^0*Inputs!$B$19+Inputs!$B$30*(1+$E1266)^0*Inputs!$B$20+Inputs!$B$31*(1+$F1266)^0*Inputs!$B$21+Inputs!$B$22*(1+Inputs!$B$23)^0</f>
        <v>14142.157626688902</v>
      </c>
      <c r="R1266" s="36">
        <f>Inputs!$B$12*(1+$B1266)^1*$C1266+Inputs!$B$29*(1+$D1266)^1*Inputs!$B$19+Inputs!$B$30*(1+$E1266)^1*Inputs!$B$20+Inputs!$B$31*(1+$F1266)^1*Inputs!$B$21+Inputs!$B$22*(1+Inputs!$B$23)^1</f>
        <v>15891.114072220051</v>
      </c>
      <c r="S1266" s="36">
        <f>Inputs!$B$12*(1+$B1266)^2*$C1266+Inputs!$B$29*(1+$D1266)^2*Inputs!$B$19+Inputs!$B$30*(1+$E1266)^2*Inputs!$B$20+Inputs!$B$31*(1+$F1266)^2*Inputs!$B$21+Inputs!$B$22*(1+Inputs!$B$23)^2</f>
        <v>18065.274775244594</v>
      </c>
      <c r="T1266" s="36">
        <f>Inputs!$B$12*(1+$B1266)^3*$C1266+Inputs!$B$29*(1+$D1266)^3*Inputs!$B$19+Inputs!$B$30*(1+$E1266)^3*Inputs!$B$20+Inputs!$B$31*(1+$F1266)^3*Inputs!$B$21+Inputs!$B$22*(1+Inputs!$B$23)^3</f>
        <v>20774.964796443186</v>
      </c>
      <c r="U1266" s="36">
        <f>Inputs!$B$12*(1+$B1266)^4*$C1266+Inputs!$B$29*(1+$D1266)^4*Inputs!$B$19+Inputs!$B$30*(1+$E1266)^4*Inputs!$B$20+Inputs!$B$31*(1+$F1266)^4*Inputs!$B$21+Inputs!$B$22*(1+Inputs!$B$23)^4</f>
        <v>24159.380763320951</v>
      </c>
      <c r="V1266" s="35">
        <f>Inputs!$B$13/(Q1266*(1-$G1266))</f>
        <v>1.0864430712285402</v>
      </c>
      <c r="W1266" s="36">
        <f>Inputs!$B$13</f>
        <v>12660</v>
      </c>
      <c r="X1266" s="36">
        <f t="shared" si="193"/>
        <v>14058.751456394175</v>
      </c>
      <c r="Y1266" s="36">
        <f t="shared" si="194"/>
        <v>15792.472837378755</v>
      </c>
      <c r="Z1266" s="36">
        <f t="shared" si="195"/>
        <v>17943.052414549522</v>
      </c>
      <c r="AA1266" s="36">
        <f t="shared" si="196"/>
        <v>20612.376144009468</v>
      </c>
      <c r="AB1266" s="36">
        <f t="shared" si="197"/>
        <v>62139.281287276783</v>
      </c>
      <c r="AC1266" s="36">
        <f t="shared" si="198"/>
        <v>322010.56628784898</v>
      </c>
      <c r="AD1266" s="36">
        <f t="shared" si="199"/>
        <v>211433.47706940564</v>
      </c>
    </row>
    <row r="1267" spans="1:30" ht="14.25" customHeight="1" x14ac:dyDescent="0.25">
      <c r="A1267" s="16">
        <v>1251</v>
      </c>
      <c r="B1267" s="34">
        <v>0.369343255736508</v>
      </c>
      <c r="C1267" s="34">
        <v>7.6554464369881198E-2</v>
      </c>
      <c r="D1267" s="34">
        <v>2.24510030859837E-2</v>
      </c>
      <c r="E1267" s="34">
        <v>7.0869002820338894E-2</v>
      </c>
      <c r="F1267" s="34">
        <v>1.5387413329762199E-2</v>
      </c>
      <c r="G1267" s="34">
        <v>0.17429420593422501</v>
      </c>
      <c r="H1267" s="35">
        <v>1.1373990508305301</v>
      </c>
      <c r="I1267" s="34">
        <v>0.10390363937880499</v>
      </c>
      <c r="J1267" s="34">
        <v>2.5677998543423598E-2</v>
      </c>
      <c r="K1267" s="36">
        <f>Inputs!$B$12*(1+$B1267)^4</f>
        <v>210960.2148184671</v>
      </c>
      <c r="L1267" s="36">
        <f t="shared" si="190"/>
        <v>23727.647551252219</v>
      </c>
      <c r="M1267" s="36">
        <f t="shared" si="191"/>
        <v>253174.80999214092</v>
      </c>
      <c r="N1267" s="37">
        <f>M1267/Inputs!$B$6</f>
        <v>385.93721035387335</v>
      </c>
      <c r="O1267" s="38">
        <f>IF(N1267&gt;Inputs!$B$4,1,0)</f>
        <v>0</v>
      </c>
      <c r="P1267" s="34">
        <f t="shared" si="192"/>
        <v>7.8225640835381388E-2</v>
      </c>
      <c r="Q1267" s="36">
        <f>Inputs!$B$12*(1+$B1267)^0*$C1267+Inputs!$B$29*(1+$D1267)^0*Inputs!$B$19+Inputs!$B$30*(1+$E1267)^0*Inputs!$B$20+Inputs!$B$31*(1+$F1267)^0*Inputs!$B$21+Inputs!$B$22*(1+Inputs!$B$23)^0</f>
        <v>12615.311889619792</v>
      </c>
      <c r="R1267" s="36">
        <f>Inputs!$B$12*(1+$B1267)^1*$C1267+Inputs!$B$29*(1+$D1267)^1*Inputs!$B$19+Inputs!$B$30*(1+$E1267)^1*Inputs!$B$20+Inputs!$B$31*(1+$F1267)^1*Inputs!$B$21+Inputs!$B$22*(1+Inputs!$B$23)^1</f>
        <v>14564.211422522661</v>
      </c>
      <c r="S1267" s="36">
        <f>Inputs!$B$12*(1+$B1267)^2*$C1267+Inputs!$B$29*(1+$D1267)^2*Inputs!$B$19+Inputs!$B$30*(1+$E1267)^2*Inputs!$B$20+Inputs!$B$31*(1+$F1267)^2*Inputs!$B$21+Inputs!$B$22*(1+Inputs!$B$23)^2</f>
        <v>17152.968136936892</v>
      </c>
      <c r="T1267" s="36">
        <f>Inputs!$B$12*(1+$B1267)^3*$C1267+Inputs!$B$29*(1+$D1267)^3*Inputs!$B$19+Inputs!$B$30*(1+$E1267)^3*Inputs!$B$20+Inputs!$B$31*(1+$F1267)^3*Inputs!$B$21+Inputs!$B$22*(1+Inputs!$B$23)^3</f>
        <v>20613.89328542498</v>
      </c>
      <c r="U1267" s="36">
        <f>Inputs!$B$12*(1+$B1267)^4*$C1267+Inputs!$B$29*(1+$D1267)^4*Inputs!$B$19+Inputs!$B$30*(1+$E1267)^4*Inputs!$B$20+Inputs!$B$31*(1+$F1267)^4*Inputs!$B$21+Inputs!$B$22*(1+Inputs!$B$23)^4</f>
        <v>25264.836330829137</v>
      </c>
      <c r="V1267" s="35">
        <f>Inputs!$B$13/(Q1267*(1-$G1267))</f>
        <v>1.2153752315250792</v>
      </c>
      <c r="W1267" s="36">
        <f>Inputs!$B$13</f>
        <v>12660</v>
      </c>
      <c r="X1267" s="36">
        <f t="shared" si="193"/>
        <v>14381.372670380182</v>
      </c>
      <c r="Y1267" s="36">
        <f t="shared" si="194"/>
        <v>16661.53008573451</v>
      </c>
      <c r="Z1267" s="36">
        <f t="shared" si="195"/>
        <v>19691.490256399262</v>
      </c>
      <c r="AA1267" s="36">
        <f t="shared" si="196"/>
        <v>23727.647551252219</v>
      </c>
      <c r="AB1267" s="36">
        <f t="shared" si="197"/>
        <v>63390.298140906743</v>
      </c>
      <c r="AC1267" s="36">
        <f t="shared" si="198"/>
        <v>311111.87828715844</v>
      </c>
      <c r="AD1267" s="36">
        <f t="shared" si="199"/>
        <v>189784.51185123416</v>
      </c>
    </row>
    <row r="1268" spans="1:30" ht="14.25" customHeight="1" x14ac:dyDescent="0.25">
      <c r="A1268" s="16">
        <v>1252</v>
      </c>
      <c r="B1268" s="34">
        <v>0.41728311585303302</v>
      </c>
      <c r="C1268" s="34">
        <v>7.6163689688584293E-2</v>
      </c>
      <c r="D1268" s="34">
        <v>3.05832699576442E-2</v>
      </c>
      <c r="E1268" s="34">
        <v>6.7815732951494095E-2</v>
      </c>
      <c r="F1268" s="34">
        <v>1.6456675623862299E-2</v>
      </c>
      <c r="G1268" s="34">
        <v>0.15467936078507999</v>
      </c>
      <c r="H1268" s="35">
        <v>1.10033276550075</v>
      </c>
      <c r="I1268" s="34">
        <v>0.10740355981627001</v>
      </c>
      <c r="J1268" s="34">
        <v>2.7563996870505099E-2</v>
      </c>
      <c r="K1268" s="36">
        <f>Inputs!$B$12*(1+$B1268)^4</f>
        <v>242090.47577352909</v>
      </c>
      <c r="L1268" s="36">
        <f t="shared" si="190"/>
        <v>25720.267693127604</v>
      </c>
      <c r="M1268" s="36">
        <f t="shared" si="191"/>
        <v>264008.14560305601</v>
      </c>
      <c r="N1268" s="37">
        <f>M1268/Inputs!$B$6</f>
        <v>402.4514414680732</v>
      </c>
      <c r="O1268" s="38">
        <f>IF(N1268&gt;Inputs!$B$4,1,0)</f>
        <v>1</v>
      </c>
      <c r="P1268" s="34">
        <f t="shared" si="192"/>
        <v>7.9839562945764914E-2</v>
      </c>
      <c r="Q1268" s="36">
        <f>Inputs!$B$12*(1+$B1268)^0*$C1268+Inputs!$B$29*(1+$D1268)^0*Inputs!$B$19+Inputs!$B$30*(1+$E1268)^0*Inputs!$B$20+Inputs!$B$31*(1+$F1268)^0*Inputs!$B$21+Inputs!$B$22*(1+Inputs!$B$23)^0</f>
        <v>12591.865408741978</v>
      </c>
      <c r="R1268" s="36">
        <f>Inputs!$B$12*(1+$B1268)^1*$C1268+Inputs!$B$29*(1+$D1268)^1*Inputs!$B$19+Inputs!$B$30*(1+$E1268)^1*Inputs!$B$20+Inputs!$B$31*(1+$F1268)^1*Inputs!$B$21+Inputs!$B$22*(1+Inputs!$B$23)^1</f>
        <v>14775.169406351139</v>
      </c>
      <c r="S1268" s="36">
        <f>Inputs!$B$12*(1+$B1268)^2*$C1268+Inputs!$B$29*(1+$D1268)^2*Inputs!$B$19+Inputs!$B$30*(1+$E1268)^2*Inputs!$B$20+Inputs!$B$31*(1+$F1268)^2*Inputs!$B$21+Inputs!$B$22*(1+Inputs!$B$23)^2</f>
        <v>17767.977010166542</v>
      </c>
      <c r="T1268" s="36">
        <f>Inputs!$B$12*(1+$B1268)^3*$C1268+Inputs!$B$29*(1+$D1268)^3*Inputs!$B$19+Inputs!$B$30*(1+$E1268)^3*Inputs!$B$20+Inputs!$B$31*(1+$F1268)^3*Inputs!$B$21+Inputs!$B$22*(1+Inputs!$B$23)^3</f>
        <v>21903.164482492852</v>
      </c>
      <c r="U1268" s="36">
        <f>Inputs!$B$12*(1+$B1268)^4*$C1268+Inputs!$B$29*(1+$D1268)^4*Inputs!$B$19+Inputs!$B$30*(1+$E1268)^4*Inputs!$B$20+Inputs!$B$31*(1+$F1268)^4*Inputs!$B$21+Inputs!$B$22*(1+Inputs!$B$23)^4</f>
        <v>27652.217621194071</v>
      </c>
      <c r="V1268" s="35">
        <f>Inputs!$B$13/(Q1268*(1-$G1268))</f>
        <v>1.1893841862560834</v>
      </c>
      <c r="W1268" s="36">
        <f>Inputs!$B$13</f>
        <v>12660</v>
      </c>
      <c r="X1268" s="36">
        <f t="shared" si="193"/>
        <v>14577.060235531102</v>
      </c>
      <c r="Y1268" s="36">
        <f t="shared" si="194"/>
        <v>17195.359506909834</v>
      </c>
      <c r="Z1268" s="36">
        <f t="shared" si="195"/>
        <v>20785.079069718784</v>
      </c>
      <c r="AA1268" s="36">
        <f t="shared" si="196"/>
        <v>25720.267693127604</v>
      </c>
      <c r="AB1268" s="36">
        <f t="shared" si="197"/>
        <v>65244.645146299416</v>
      </c>
      <c r="AC1268" s="36">
        <f t="shared" si="198"/>
        <v>331029.1301229056</v>
      </c>
      <c r="AD1268" s="36">
        <f t="shared" si="199"/>
        <v>198763.50045675659</v>
      </c>
    </row>
    <row r="1269" spans="1:30" ht="14.25" customHeight="1" x14ac:dyDescent="0.25">
      <c r="A1269" s="16">
        <v>1253</v>
      </c>
      <c r="B1269" s="34">
        <v>0.43791867350674801</v>
      </c>
      <c r="C1269" s="34">
        <v>8.0853473819329794E-2</v>
      </c>
      <c r="D1269" s="34">
        <v>5.0972302998080997E-2</v>
      </c>
      <c r="E1269" s="34">
        <v>4.7373285866059801E-2</v>
      </c>
      <c r="F1269" s="34">
        <v>1.9525356272909099E-2</v>
      </c>
      <c r="G1269" s="34">
        <v>0.19765687233281201</v>
      </c>
      <c r="H1269" s="35">
        <v>1.02855736069203</v>
      </c>
      <c r="I1269" s="34">
        <v>9.2667766430569704E-2</v>
      </c>
      <c r="J1269" s="34">
        <v>1.8030829414150899E-2</v>
      </c>
      <c r="K1269" s="36">
        <f>Inputs!$B$12*(1+$B1269)^4</f>
        <v>256500.69442024862</v>
      </c>
      <c r="L1269" s="36">
        <f t="shared" si="190"/>
        <v>24816.787740423722</v>
      </c>
      <c r="M1269" s="36">
        <f t="shared" si="191"/>
        <v>284092.99930743867</v>
      </c>
      <c r="N1269" s="37">
        <f>M1269/Inputs!$B$6</f>
        <v>433.06859650524189</v>
      </c>
      <c r="O1269" s="38">
        <f>IF(N1269&gt;Inputs!$B$4,1,0)</f>
        <v>1</v>
      </c>
      <c r="P1269" s="34">
        <f t="shared" si="192"/>
        <v>7.4636937016418797E-2</v>
      </c>
      <c r="Q1269" s="36">
        <f>Inputs!$B$12*(1+$B1269)^0*$C1269+Inputs!$B$29*(1+$D1269)^0*Inputs!$B$19+Inputs!$B$30*(1+$E1269)^0*Inputs!$B$20+Inputs!$B$31*(1+$F1269)^0*Inputs!$B$21+Inputs!$B$22*(1+Inputs!$B$23)^0</f>
        <v>12873.25245658671</v>
      </c>
      <c r="R1269" s="36">
        <f>Inputs!$B$12*(1+$B1269)^1*$C1269+Inputs!$B$29*(1+$D1269)^1*Inputs!$B$19+Inputs!$B$30*(1+$E1269)^1*Inputs!$B$20+Inputs!$B$31*(1+$F1269)^1*Inputs!$B$21+Inputs!$B$22*(1+Inputs!$B$23)^1</f>
        <v>15303.873337302957</v>
      </c>
      <c r="S1269" s="36">
        <f>Inputs!$B$12*(1+$B1269)^2*$C1269+Inputs!$B$29*(1+$D1269)^2*Inputs!$B$19+Inputs!$B$30*(1+$E1269)^2*Inputs!$B$20+Inputs!$B$31*(1+$F1269)^2*Inputs!$B$21+Inputs!$B$22*(1+Inputs!$B$23)^2</f>
        <v>18678.678978304859</v>
      </c>
      <c r="T1269" s="36">
        <f>Inputs!$B$12*(1+$B1269)^3*$C1269+Inputs!$B$29*(1+$D1269)^3*Inputs!$B$19+Inputs!$B$30*(1+$E1269)^3*Inputs!$B$20+Inputs!$B$31*(1+$F1269)^3*Inputs!$B$21+Inputs!$B$22*(1+Inputs!$B$23)^3</f>
        <v>23405.753365808079</v>
      </c>
      <c r="U1269" s="36">
        <f>Inputs!$B$12*(1+$B1269)^4*$C1269+Inputs!$B$29*(1+$D1269)^4*Inputs!$B$19+Inputs!$B$30*(1+$E1269)^4*Inputs!$B$20+Inputs!$B$31*(1+$F1269)^4*Inputs!$B$21+Inputs!$B$22*(1+Inputs!$B$23)^4</f>
        <v>30071.626080358099</v>
      </c>
      <c r="V1269" s="35">
        <f>Inputs!$B$13/(Q1269*(1-$G1269))</f>
        <v>1.2257030938789244</v>
      </c>
      <c r="W1269" s="36">
        <f>Inputs!$B$13</f>
        <v>12660</v>
      </c>
      <c r="X1269" s="36">
        <f t="shared" si="193"/>
        <v>14445.170293897954</v>
      </c>
      <c r="Y1269" s="36">
        <f t="shared" si="194"/>
        <v>16891.973524110872</v>
      </c>
      <c r="Z1269" s="36">
        <f t="shared" si="195"/>
        <v>20241.308636828497</v>
      </c>
      <c r="AA1269" s="36">
        <f t="shared" si="196"/>
        <v>24816.787740423722</v>
      </c>
      <c r="AB1269" s="36">
        <f t="shared" si="197"/>
        <v>66766.82760091305</v>
      </c>
      <c r="AC1269" s="36">
        <f t="shared" si="198"/>
        <v>338495.33510761312</v>
      </c>
      <c r="AD1269" s="36">
        <f t="shared" si="199"/>
        <v>217326.17170652564</v>
      </c>
    </row>
    <row r="1270" spans="1:30" ht="14.25" customHeight="1" x14ac:dyDescent="0.25">
      <c r="A1270" s="16">
        <v>1254</v>
      </c>
      <c r="B1270" s="34">
        <v>0.46511929742375602</v>
      </c>
      <c r="C1270" s="34">
        <v>7.0226970493391397E-2</v>
      </c>
      <c r="D1270" s="34">
        <v>4.4739191036290697E-2</v>
      </c>
      <c r="E1270" s="34">
        <v>7.3281875424410406E-2</v>
      </c>
      <c r="F1270" s="34">
        <v>1.49087005506084E-2</v>
      </c>
      <c r="G1270" s="34">
        <v>0.19464950689830901</v>
      </c>
      <c r="H1270" s="35">
        <v>1.0242621689924101</v>
      </c>
      <c r="I1270" s="34">
        <v>9.8650691369319296E-2</v>
      </c>
      <c r="J1270" s="34">
        <v>2.13322943565806E-2</v>
      </c>
      <c r="K1270" s="36">
        <f>Inputs!$B$12*(1+$B1270)^4</f>
        <v>276466.93938646384</v>
      </c>
      <c r="L1270" s="36">
        <f t="shared" si="190"/>
        <v>23819.461217141776</v>
      </c>
      <c r="M1270" s="36">
        <f t="shared" si="191"/>
        <v>260678.49153250383</v>
      </c>
      <c r="N1270" s="37">
        <f>M1270/Inputs!$B$6</f>
        <v>397.37574928735341</v>
      </c>
      <c r="O1270" s="38">
        <f>IF(N1270&gt;Inputs!$B$4,1,0)</f>
        <v>1</v>
      </c>
      <c r="P1270" s="34">
        <f t="shared" si="192"/>
        <v>7.7318397012738696E-2</v>
      </c>
      <c r="Q1270" s="36">
        <f>Inputs!$B$12*(1+$B1270)^0*$C1270+Inputs!$B$29*(1+$D1270)^0*Inputs!$B$19+Inputs!$B$30*(1+$E1270)^0*Inputs!$B$20+Inputs!$B$31*(1+$F1270)^0*Inputs!$B$21+Inputs!$B$22*(1+Inputs!$B$23)^0</f>
        <v>12235.662257030406</v>
      </c>
      <c r="R1270" s="36">
        <f>Inputs!$B$12*(1+$B1270)^1*$C1270+Inputs!$B$29*(1+$D1270)^1*Inputs!$B$19+Inputs!$B$30*(1+$E1270)^1*Inputs!$B$20+Inputs!$B$31*(1+$F1270)^1*Inputs!$B$21+Inputs!$B$22*(1+Inputs!$B$23)^1</f>
        <v>14525.325657493901</v>
      </c>
      <c r="S1270" s="36">
        <f>Inputs!$B$12*(1+$B1270)^2*$C1270+Inputs!$B$29*(1+$D1270)^2*Inputs!$B$19+Inputs!$B$30*(1+$E1270)^2*Inputs!$B$20+Inputs!$B$31*(1+$F1270)^2*Inputs!$B$21+Inputs!$B$22*(1+Inputs!$B$23)^2</f>
        <v>17745.563130182119</v>
      </c>
      <c r="T1270" s="36">
        <f>Inputs!$B$12*(1+$B1270)^3*$C1270+Inputs!$B$29*(1+$D1270)^3*Inputs!$B$19+Inputs!$B$30*(1+$E1270)^3*Inputs!$B$20+Inputs!$B$31*(1+$F1270)^3*Inputs!$B$21+Inputs!$B$22*(1+Inputs!$B$23)^3</f>
        <v>22321.593667465873</v>
      </c>
      <c r="U1270" s="36">
        <f>Inputs!$B$12*(1+$B1270)^4*$C1270+Inputs!$B$29*(1+$D1270)^4*Inputs!$B$19+Inputs!$B$30*(1+$E1270)^4*Inputs!$B$20+Inputs!$B$31*(1+$F1270)^4*Inputs!$B$21+Inputs!$B$22*(1+Inputs!$B$23)^4</f>
        <v>28875.922825370952</v>
      </c>
      <c r="V1270" s="35">
        <f>Inputs!$B$13/(Q1270*(1-$G1270))</f>
        <v>1.284757898001194</v>
      </c>
      <c r="W1270" s="36">
        <f>Inputs!$B$13</f>
        <v>12660</v>
      </c>
      <c r="X1270" s="36">
        <f t="shared" si="193"/>
        <v>14267.251519803316</v>
      </c>
      <c r="Y1270" s="36">
        <f t="shared" si="194"/>
        <v>16499.562403622229</v>
      </c>
      <c r="Z1270" s="36">
        <f t="shared" si="195"/>
        <v>19583.574171204935</v>
      </c>
      <c r="AA1270" s="36">
        <f t="shared" si="196"/>
        <v>23819.461217141776</v>
      </c>
      <c r="AB1270" s="36">
        <f t="shared" si="197"/>
        <v>64108.151039630458</v>
      </c>
      <c r="AC1270" s="36">
        <f t="shared" si="198"/>
        <v>314641.61073118052</v>
      </c>
      <c r="AD1270" s="36">
        <f t="shared" si="199"/>
        <v>196570.34049287337</v>
      </c>
    </row>
    <row r="1271" spans="1:30" ht="14.25" customHeight="1" x14ac:dyDescent="0.25">
      <c r="A1271" s="16">
        <v>1255</v>
      </c>
      <c r="B1271" s="34">
        <v>0.40664833862016497</v>
      </c>
      <c r="C1271" s="34">
        <v>6.5716417714526104E-2</v>
      </c>
      <c r="D1271" s="34">
        <v>2.0487760080897699E-2</v>
      </c>
      <c r="E1271" s="34">
        <v>4.2688200658443802E-2</v>
      </c>
      <c r="F1271" s="34">
        <v>-8.5893876145036495E-4</v>
      </c>
      <c r="G1271" s="34">
        <v>0.17577069589036801</v>
      </c>
      <c r="H1271" s="35">
        <v>1.0799027278462801</v>
      </c>
      <c r="I1271" s="34">
        <v>9.9025078966383698E-2</v>
      </c>
      <c r="J1271" s="34">
        <v>2.3841847776423002E-2</v>
      </c>
      <c r="K1271" s="36">
        <f>Inputs!$B$12*(1+$B1271)^4</f>
        <v>234905.61654239247</v>
      </c>
      <c r="L1271" s="36">
        <f t="shared" si="190"/>
        <v>21264.80054255432</v>
      </c>
      <c r="M1271" s="36">
        <f t="shared" si="191"/>
        <v>240992.14074338228</v>
      </c>
      <c r="N1271" s="37">
        <f>M1271/Inputs!$B$6</f>
        <v>367.36606820637542</v>
      </c>
      <c r="O1271" s="38">
        <f>IF(N1271&gt;Inputs!$B$4,1,0)</f>
        <v>0</v>
      </c>
      <c r="P1271" s="34">
        <f t="shared" si="192"/>
        <v>7.5183231189960703E-2</v>
      </c>
      <c r="Q1271" s="36">
        <f>Inputs!$B$12*(1+$B1271)^0*$C1271+Inputs!$B$29*(1+$D1271)^0*Inputs!$B$19+Inputs!$B$30*(1+$E1271)^0*Inputs!$B$20+Inputs!$B$31*(1+$F1271)^0*Inputs!$B$21+Inputs!$B$22*(1+Inputs!$B$23)^0</f>
        <v>11965.029090298489</v>
      </c>
      <c r="R1271" s="36">
        <f>Inputs!$B$12*(1+$B1271)^1*$C1271+Inputs!$B$29*(1+$D1271)^1*Inputs!$B$19+Inputs!$B$30*(1+$E1271)^1*Inputs!$B$20+Inputs!$B$31*(1+$F1271)^1*Inputs!$B$21+Inputs!$B$22*(1+Inputs!$B$23)^1</f>
        <v>13670.307008030251</v>
      </c>
      <c r="S1271" s="36">
        <f>Inputs!$B$12*(1+$B1271)^2*$C1271+Inputs!$B$29*(1+$D1271)^2*Inputs!$B$19+Inputs!$B$30*(1+$E1271)^2*Inputs!$B$20+Inputs!$B$31*(1+$F1271)^2*Inputs!$B$21+Inputs!$B$22*(1+Inputs!$B$23)^2</f>
        <v>16031.500752424778</v>
      </c>
      <c r="T1271" s="36">
        <f>Inputs!$B$12*(1+$B1271)^3*$C1271+Inputs!$B$29*(1+$D1271)^3*Inputs!$B$19+Inputs!$B$30*(1+$E1271)^3*Inputs!$B$20+Inputs!$B$31*(1+$F1271)^3*Inputs!$B$21+Inputs!$B$22*(1+Inputs!$B$23)^3</f>
        <v>19313.916070868872</v>
      </c>
      <c r="U1271" s="36">
        <f>Inputs!$B$12*(1+$B1271)^4*$C1271+Inputs!$B$29*(1+$D1271)^4*Inputs!$B$19+Inputs!$B$30*(1+$E1271)^4*Inputs!$B$20+Inputs!$B$31*(1+$F1271)^4*Inputs!$B$21+Inputs!$B$22*(1+Inputs!$B$23)^4</f>
        <v>23890.686215239435</v>
      </c>
      <c r="V1271" s="35">
        <f>Inputs!$B$13/(Q1271*(1-$G1271))</f>
        <v>1.2837246948598042</v>
      </c>
      <c r="W1271" s="36">
        <f>Inputs!$B$13</f>
        <v>12660</v>
      </c>
      <c r="X1271" s="36">
        <f t="shared" si="193"/>
        <v>13890.18709396697</v>
      </c>
      <c r="Y1271" s="36">
        <f t="shared" si="194"/>
        <v>15616.052312284108</v>
      </c>
      <c r="Z1271" s="36">
        <f t="shared" si="195"/>
        <v>18002.240110933355</v>
      </c>
      <c r="AA1271" s="36">
        <f t="shared" si="196"/>
        <v>21264.80054255432</v>
      </c>
      <c r="AB1271" s="36">
        <f t="shared" si="197"/>
        <v>60384.886838599967</v>
      </c>
      <c r="AC1271" s="36">
        <f t="shared" si="198"/>
        <v>289583.09366987023</v>
      </c>
      <c r="AD1271" s="36">
        <f t="shared" si="199"/>
        <v>180607.25390478229</v>
      </c>
    </row>
    <row r="1272" spans="1:30" ht="14.25" customHeight="1" x14ac:dyDescent="0.25">
      <c r="A1272" s="16">
        <v>1256</v>
      </c>
      <c r="B1272" s="34">
        <v>0.25696811700243599</v>
      </c>
      <c r="C1272" s="34">
        <v>0.108360394915748</v>
      </c>
      <c r="D1272" s="34">
        <v>3.8227795432261097E-2</v>
      </c>
      <c r="E1272" s="34">
        <v>3.8080548202353001E-2</v>
      </c>
      <c r="F1272" s="34">
        <v>2.9333004733356802E-2</v>
      </c>
      <c r="G1272" s="34">
        <v>0.167657778216871</v>
      </c>
      <c r="H1272" s="35">
        <v>1.14824295701712</v>
      </c>
      <c r="I1272" s="34">
        <v>0.106444031917332</v>
      </c>
      <c r="J1272" s="34">
        <v>3.0096196472481799E-2</v>
      </c>
      <c r="K1272" s="36">
        <f>Inputs!$B$12*(1+$B1272)^4</f>
        <v>149778.09347988915</v>
      </c>
      <c r="L1272" s="36">
        <f t="shared" si="190"/>
        <v>24328.637625622989</v>
      </c>
      <c r="M1272" s="36">
        <f t="shared" si="191"/>
        <v>262419.55740222143</v>
      </c>
      <c r="N1272" s="37">
        <f>M1272/Inputs!$B$6</f>
        <v>400.02981311314244</v>
      </c>
      <c r="O1272" s="38">
        <f>IF(N1272&gt;Inputs!$B$4,1,0)</f>
        <v>1</v>
      </c>
      <c r="P1272" s="34">
        <f t="shared" si="192"/>
        <v>7.6347835444850201E-2</v>
      </c>
      <c r="Q1272" s="36">
        <f>Inputs!$B$12*(1+$B1272)^0*$C1272+Inputs!$B$29*(1+$D1272)^0*Inputs!$B$19+Inputs!$B$30*(1+$E1272)^0*Inputs!$B$20+Inputs!$B$31*(1+$F1272)^0*Inputs!$B$21+Inputs!$B$22*(1+Inputs!$B$23)^0</f>
        <v>14523.667722371803</v>
      </c>
      <c r="R1272" s="36">
        <f>Inputs!$B$12*(1+$B1272)^1*$C1272+Inputs!$B$29*(1+$D1272)^1*Inputs!$B$19+Inputs!$B$30*(1+$E1272)^1*Inputs!$B$20+Inputs!$B$31*(1+$F1272)^1*Inputs!$B$21+Inputs!$B$22*(1+Inputs!$B$23)^1</f>
        <v>16479.455584553572</v>
      </c>
      <c r="S1272" s="36">
        <f>Inputs!$B$12*(1+$B1272)^2*$C1272+Inputs!$B$29*(1+$D1272)^2*Inputs!$B$19+Inputs!$B$30*(1+$E1272)^2*Inputs!$B$20+Inputs!$B$31*(1+$F1272)^2*Inputs!$B$21+Inputs!$B$22*(1+Inputs!$B$23)^2</f>
        <v>18874.836718821713</v>
      </c>
      <c r="T1272" s="36">
        <f>Inputs!$B$12*(1+$B1272)^3*$C1272+Inputs!$B$29*(1+$D1272)^3*Inputs!$B$19+Inputs!$B$30*(1+$E1272)^3*Inputs!$B$20+Inputs!$B$31*(1+$F1272)^3*Inputs!$B$21+Inputs!$B$22*(1+Inputs!$B$23)^3</f>
        <v>21820.507184000038</v>
      </c>
      <c r="U1272" s="36">
        <f>Inputs!$B$12*(1+$B1272)^4*$C1272+Inputs!$B$29*(1+$D1272)^4*Inputs!$B$19+Inputs!$B$30*(1+$E1272)^4*Inputs!$B$20+Inputs!$B$31*(1+$F1272)^4*Inputs!$B$21+Inputs!$B$22*(1+Inputs!$B$23)^4</f>
        <v>25455.525909535645</v>
      </c>
      <c r="V1272" s="35">
        <f>Inputs!$B$13/(Q1272*(1-$G1272))</f>
        <v>1.0472623145651048</v>
      </c>
      <c r="W1272" s="36">
        <f>Inputs!$B$13</f>
        <v>12660</v>
      </c>
      <c r="X1272" s="36">
        <f t="shared" si="193"/>
        <v>14711.098842592362</v>
      </c>
      <c r="Y1272" s="36">
        <f t="shared" si="194"/>
        <v>17246.049064559509</v>
      </c>
      <c r="Z1272" s="36">
        <f t="shared" si="195"/>
        <v>20396.031327857403</v>
      </c>
      <c r="AA1272" s="36">
        <f t="shared" si="196"/>
        <v>24328.637625622989</v>
      </c>
      <c r="AB1272" s="36">
        <f t="shared" si="197"/>
        <v>64471.3416242436</v>
      </c>
      <c r="AC1272" s="36">
        <f t="shared" si="198"/>
        <v>328245.54799086903</v>
      </c>
      <c r="AD1272" s="36">
        <f t="shared" si="199"/>
        <v>197948.21577797784</v>
      </c>
    </row>
    <row r="1273" spans="1:30" ht="14.25" customHeight="1" x14ac:dyDescent="0.25">
      <c r="A1273" s="16">
        <v>1257</v>
      </c>
      <c r="B1273" s="34">
        <v>0.33407967503670699</v>
      </c>
      <c r="C1273" s="34">
        <v>8.8367467811258496E-2</v>
      </c>
      <c r="D1273" s="34">
        <v>1.3688073272984E-2</v>
      </c>
      <c r="E1273" s="34">
        <v>4.1133670666694801E-2</v>
      </c>
      <c r="F1273" s="34">
        <v>-1.2948052937629901E-3</v>
      </c>
      <c r="G1273" s="34">
        <v>0.160103178646471</v>
      </c>
      <c r="H1273" s="35">
        <v>1.07857307060957</v>
      </c>
      <c r="I1273" s="34">
        <v>9.6086420511645801E-2</v>
      </c>
      <c r="J1273" s="34">
        <v>1.9684553623646898E-2</v>
      </c>
      <c r="K1273" s="36">
        <f>Inputs!$B$12*(1+$B1273)^4</f>
        <v>190054.57176164654</v>
      </c>
      <c r="L1273" s="36">
        <f t="shared" si="190"/>
        <v>22763.451256132208</v>
      </c>
      <c r="M1273" s="36">
        <f t="shared" si="191"/>
        <v>255477.42872464703</v>
      </c>
      <c r="N1273" s="37">
        <f>M1273/Inputs!$B$6</f>
        <v>389.44729988513268</v>
      </c>
      <c r="O1273" s="38">
        <f>IF(N1273&gt;Inputs!$B$4,1,0)</f>
        <v>0</v>
      </c>
      <c r="P1273" s="34">
        <f t="shared" si="192"/>
        <v>7.6401866887998909E-2</v>
      </c>
      <c r="Q1273" s="36">
        <f>Inputs!$B$12*(1+$B1273)^0*$C1273+Inputs!$B$29*(1+$D1273)^0*Inputs!$B$19+Inputs!$B$30*(1+$E1273)^0*Inputs!$B$20+Inputs!$B$31*(1+$F1273)^0*Inputs!$B$21+Inputs!$B$22*(1+Inputs!$B$23)^0</f>
        <v>13324.092096102431</v>
      </c>
      <c r="R1273" s="36">
        <f>Inputs!$B$12*(1+$B1273)^1*$C1273+Inputs!$B$29*(1+$D1273)^1*Inputs!$B$19+Inputs!$B$30*(1+$E1273)^1*Inputs!$B$20+Inputs!$B$31*(1+$F1273)^1*Inputs!$B$21+Inputs!$B$22*(1+Inputs!$B$23)^1</f>
        <v>15168.96790745559</v>
      </c>
      <c r="S1273" s="36">
        <f>Inputs!$B$12*(1+$B1273)^2*$C1273+Inputs!$B$29*(1+$D1273)^2*Inputs!$B$19+Inputs!$B$30*(1+$E1273)^2*Inputs!$B$20+Inputs!$B$31*(1+$F1273)^2*Inputs!$B$21+Inputs!$B$22*(1+Inputs!$B$23)^2</f>
        <v>17608.404251987384</v>
      </c>
      <c r="T1273" s="36">
        <f>Inputs!$B$12*(1+$B1273)^3*$C1273+Inputs!$B$29*(1+$D1273)^3*Inputs!$B$19+Inputs!$B$30*(1+$E1273)^3*Inputs!$B$20+Inputs!$B$31*(1+$F1273)^3*Inputs!$B$21+Inputs!$B$22*(1+Inputs!$B$23)^3</f>
        <v>20840.216343808577</v>
      </c>
      <c r="U1273" s="36">
        <f>Inputs!$B$12*(1+$B1273)^4*$C1273+Inputs!$B$29*(1+$D1273)^4*Inputs!$B$19+Inputs!$B$30*(1+$E1273)^4*Inputs!$B$20+Inputs!$B$31*(1+$F1273)^4*Inputs!$B$21+Inputs!$B$22*(1+Inputs!$B$23)^4</f>
        <v>25128.270434670267</v>
      </c>
      <c r="V1273" s="35">
        <f>Inputs!$B$13/(Q1273*(1-$G1273))</f>
        <v>1.1312800857014627</v>
      </c>
      <c r="W1273" s="36">
        <f>Inputs!$B$13</f>
        <v>12660</v>
      </c>
      <c r="X1273" s="36">
        <f t="shared" si="193"/>
        <v>14245.047831058282</v>
      </c>
      <c r="Y1273" s="36">
        <f t="shared" si="194"/>
        <v>16341.027396707161</v>
      </c>
      <c r="Z1273" s="36">
        <f t="shared" si="195"/>
        <v>19109.586576316164</v>
      </c>
      <c r="AA1273" s="36">
        <f t="shared" si="196"/>
        <v>22763.451256132208</v>
      </c>
      <c r="AB1273" s="36">
        <f t="shared" si="197"/>
        <v>63444.373633432442</v>
      </c>
      <c r="AC1273" s="36">
        <f t="shared" si="198"/>
        <v>303808.54000687844</v>
      </c>
      <c r="AD1273" s="36">
        <f t="shared" si="199"/>
        <v>192033.0550912146</v>
      </c>
    </row>
    <row r="1274" spans="1:30" ht="14.25" customHeight="1" x14ac:dyDescent="0.25">
      <c r="A1274" s="16">
        <v>1258</v>
      </c>
      <c r="B1274" s="34">
        <v>0.32480993924926999</v>
      </c>
      <c r="C1274" s="34">
        <v>6.8219348198704094E-2</v>
      </c>
      <c r="D1274" s="34">
        <v>6.9380454264337801E-3</v>
      </c>
      <c r="E1274" s="34">
        <v>1.9818591456495699E-2</v>
      </c>
      <c r="F1274" s="34">
        <v>1.44528792495047E-2</v>
      </c>
      <c r="G1274" s="34">
        <v>0.18473910685312001</v>
      </c>
      <c r="H1274" s="35">
        <v>1.11990141230553</v>
      </c>
      <c r="I1274" s="34">
        <v>9.2712240197438706E-2</v>
      </c>
      <c r="J1274" s="34">
        <v>2.7842208753238399E-2</v>
      </c>
      <c r="K1274" s="36">
        <f>Inputs!$B$12*(1+$B1274)^4</f>
        <v>184827.062487063</v>
      </c>
      <c r="L1274" s="36">
        <f t="shared" si="190"/>
        <v>19087.67109153128</v>
      </c>
      <c r="M1274" s="36">
        <f t="shared" si="191"/>
        <v>252716.07215566901</v>
      </c>
      <c r="N1274" s="37">
        <f>M1274/Inputs!$B$6</f>
        <v>385.23791487144666</v>
      </c>
      <c r="O1274" s="38">
        <f>IF(N1274&gt;Inputs!$B$4,1,0)</f>
        <v>0</v>
      </c>
      <c r="P1274" s="34">
        <f t="shared" si="192"/>
        <v>6.487003144420031E-2</v>
      </c>
      <c r="Q1274" s="36">
        <f>Inputs!$B$12*(1+$B1274)^0*$C1274+Inputs!$B$29*(1+$D1274)^0*Inputs!$B$19+Inputs!$B$30*(1+$E1274)^0*Inputs!$B$20+Inputs!$B$31*(1+$F1274)^0*Inputs!$B$21+Inputs!$B$22*(1+Inputs!$B$23)^0</f>
        <v>12115.204919349166</v>
      </c>
      <c r="R1274" s="36">
        <f>Inputs!$B$12*(1+$B1274)^1*$C1274+Inputs!$B$29*(1+$D1274)^1*Inputs!$B$19+Inputs!$B$30*(1+$E1274)^1*Inputs!$B$20+Inputs!$B$31*(1+$F1274)^1*Inputs!$B$21+Inputs!$B$22*(1+Inputs!$B$23)^1</f>
        <v>13513.567089579294</v>
      </c>
      <c r="S1274" s="36">
        <f>Inputs!$B$12*(1+$B1274)^2*$C1274+Inputs!$B$29*(1+$D1274)^2*Inputs!$B$19+Inputs!$B$30*(1+$E1274)^2*Inputs!$B$20+Inputs!$B$31*(1+$F1274)^2*Inputs!$B$21+Inputs!$B$22*(1+Inputs!$B$23)^2</f>
        <v>15343.781328912817</v>
      </c>
      <c r="T1274" s="36">
        <f>Inputs!$B$12*(1+$B1274)^3*$C1274+Inputs!$B$29*(1+$D1274)^3*Inputs!$B$19+Inputs!$B$30*(1+$E1274)^3*Inputs!$B$20+Inputs!$B$31*(1+$F1274)^3*Inputs!$B$21+Inputs!$B$22*(1+Inputs!$B$23)^3</f>
        <v>17746.083974740664</v>
      </c>
      <c r="U1274" s="36">
        <f>Inputs!$B$12*(1+$B1274)^4*$C1274+Inputs!$B$29*(1+$D1274)^4*Inputs!$B$19+Inputs!$B$30*(1+$E1274)^4*Inputs!$B$20+Inputs!$B$31*(1+$F1274)^4*Inputs!$B$21+Inputs!$B$22*(1+Inputs!$B$23)^4</f>
        <v>20906.269289890901</v>
      </c>
      <c r="V1274" s="35">
        <f>Inputs!$B$13/(Q1274*(1-$G1274))</f>
        <v>1.2817588685489019</v>
      </c>
      <c r="W1274" s="36">
        <f>Inputs!$B$13</f>
        <v>12660</v>
      </c>
      <c r="X1274" s="36">
        <f t="shared" si="193"/>
        <v>13675.444304160483</v>
      </c>
      <c r="Y1274" s="36">
        <f t="shared" si="194"/>
        <v>15021.406224624348</v>
      </c>
      <c r="Z1274" s="36">
        <f t="shared" si="195"/>
        <v>16787.81033292929</v>
      </c>
      <c r="AA1274" s="36">
        <f t="shared" si="196"/>
        <v>19087.67109153128</v>
      </c>
      <c r="AB1274" s="36">
        <f t="shared" si="197"/>
        <v>58579.998016153979</v>
      </c>
      <c r="AC1274" s="36">
        <f t="shared" si="198"/>
        <v>302437.25149957347</v>
      </c>
      <c r="AD1274" s="36">
        <f t="shared" si="199"/>
        <v>194136.07413951503</v>
      </c>
    </row>
    <row r="1275" spans="1:30" ht="14.25" customHeight="1" x14ac:dyDescent="0.25">
      <c r="A1275" s="16">
        <v>1259</v>
      </c>
      <c r="B1275" s="34">
        <v>0.31387061462903698</v>
      </c>
      <c r="C1275" s="34">
        <v>0.10029691415358299</v>
      </c>
      <c r="D1275" s="34">
        <v>7.1213548294793098E-3</v>
      </c>
      <c r="E1275" s="34">
        <v>4.4468903407519397E-2</v>
      </c>
      <c r="F1275" s="34">
        <v>2.90457436122721E-2</v>
      </c>
      <c r="G1275" s="34">
        <v>0.17154895571632001</v>
      </c>
      <c r="H1275" s="35">
        <v>1.1610478079825199</v>
      </c>
      <c r="I1275" s="34">
        <v>9.4490556283527094E-2</v>
      </c>
      <c r="J1275" s="34">
        <v>3.1953112654760099E-2</v>
      </c>
      <c r="K1275" s="36">
        <f>Inputs!$B$12*(1+$B1275)^4</f>
        <v>178797.58499198861</v>
      </c>
      <c r="L1275" s="36">
        <f t="shared" si="190"/>
        <v>25764.69441879624</v>
      </c>
      <c r="M1275" s="36">
        <f t="shared" si="191"/>
        <v>339082.87103430065</v>
      </c>
      <c r="N1275" s="37">
        <f>M1275/Inputs!$B$6</f>
        <v>516.89462047911684</v>
      </c>
      <c r="O1275" s="38">
        <f>IF(N1275&gt;Inputs!$B$4,1,0)</f>
        <v>1</v>
      </c>
      <c r="P1275" s="34">
        <f t="shared" si="192"/>
        <v>6.2537443628766995E-2</v>
      </c>
      <c r="Q1275" s="36">
        <f>Inputs!$B$12*(1+$B1275)^0*$C1275+Inputs!$B$29*(1+$D1275)^0*Inputs!$B$19+Inputs!$B$30*(1+$E1275)^0*Inputs!$B$20+Inputs!$B$31*(1+$F1275)^0*Inputs!$B$21+Inputs!$B$22*(1+Inputs!$B$23)^0</f>
        <v>14039.858876641902</v>
      </c>
      <c r="R1275" s="36">
        <f>Inputs!$B$12*(1+$B1275)^1*$C1275+Inputs!$B$29*(1+$D1275)^1*Inputs!$B$19+Inputs!$B$30*(1+$E1275)^1*Inputs!$B$20+Inputs!$B$31*(1+$F1275)^1*Inputs!$B$21+Inputs!$B$22*(1+Inputs!$B$23)^1</f>
        <v>16125.878032017761</v>
      </c>
      <c r="S1275" s="36">
        <f>Inputs!$B$12*(1+$B1275)^2*$C1275+Inputs!$B$29*(1+$D1275)^2*Inputs!$B$19+Inputs!$B$30*(1+$E1275)^2*Inputs!$B$20+Inputs!$B$31*(1+$F1275)^2*Inputs!$B$21+Inputs!$B$22*(1+Inputs!$B$23)^2</f>
        <v>18811.609530708793</v>
      </c>
      <c r="T1275" s="36">
        <f>Inputs!$B$12*(1+$B1275)^3*$C1275+Inputs!$B$29*(1+$D1275)^3*Inputs!$B$19+Inputs!$B$30*(1+$E1275)^3*Inputs!$B$20+Inputs!$B$31*(1+$F1275)^3*Inputs!$B$21+Inputs!$B$22*(1+Inputs!$B$23)^3</f>
        <v>22283.399985065545</v>
      </c>
      <c r="U1275" s="36">
        <f>Inputs!$B$12*(1+$B1275)^4*$C1275+Inputs!$B$29*(1+$D1275)^4*Inputs!$B$19+Inputs!$B$30*(1+$E1275)^4*Inputs!$B$20+Inputs!$B$31*(1+$F1275)^4*Inputs!$B$21+Inputs!$B$22*(1+Inputs!$B$23)^4</f>
        <v>26786.011028218611</v>
      </c>
      <c r="V1275" s="35">
        <f>Inputs!$B$13/(Q1275*(1-$G1275))</f>
        <v>1.0884390472720959</v>
      </c>
      <c r="W1275" s="36">
        <f>Inputs!$B$13</f>
        <v>12660</v>
      </c>
      <c r="X1275" s="36">
        <f t="shared" si="193"/>
        <v>14783.506185154025</v>
      </c>
      <c r="Y1275" s="36">
        <f t="shared" si="194"/>
        <v>17528.561203902813</v>
      </c>
      <c r="Z1275" s="36">
        <f t="shared" si="195"/>
        <v>21098.659975062688</v>
      </c>
      <c r="AA1275" s="36">
        <f t="shared" si="196"/>
        <v>25764.69441879624</v>
      </c>
      <c r="AB1275" s="36">
        <f t="shared" si="197"/>
        <v>68385.060213641264</v>
      </c>
      <c r="AC1275" s="36">
        <f t="shared" si="198"/>
        <v>425152.59753670427</v>
      </c>
      <c r="AD1275" s="36">
        <f t="shared" si="199"/>
        <v>270697.81082065939</v>
      </c>
    </row>
    <row r="1276" spans="1:30" ht="14.25" customHeight="1" x14ac:dyDescent="0.25">
      <c r="A1276" s="16">
        <v>1260</v>
      </c>
      <c r="B1276" s="34">
        <v>0.36957386977629902</v>
      </c>
      <c r="C1276" s="34">
        <v>5.0479436308514002E-2</v>
      </c>
      <c r="D1276" s="34">
        <v>1.7505532599507601E-2</v>
      </c>
      <c r="E1276" s="34">
        <v>4.9429603103278999E-2</v>
      </c>
      <c r="F1276" s="34">
        <v>2.8574344096595101E-2</v>
      </c>
      <c r="G1276" s="34">
        <v>0.20125262602638899</v>
      </c>
      <c r="H1276" s="35">
        <v>1.0218610614683801</v>
      </c>
      <c r="I1276" s="34">
        <v>9.8374785650837404E-2</v>
      </c>
      <c r="J1276" s="34">
        <v>1.8941243169559401E-2</v>
      </c>
      <c r="K1276" s="36">
        <f>Inputs!$B$12*(1+$B1276)^4</f>
        <v>211102.36377498304</v>
      </c>
      <c r="L1276" s="36">
        <f t="shared" si="190"/>
        <v>16078.937842064244</v>
      </c>
      <c r="M1276" s="36">
        <f t="shared" si="191"/>
        <v>182269.56054764701</v>
      </c>
      <c r="N1276" s="37">
        <f>M1276/Inputs!$B$6</f>
        <v>277.84993985921801</v>
      </c>
      <c r="O1276" s="38">
        <f>IF(N1276&gt;Inputs!$B$4,1,0)</f>
        <v>0</v>
      </c>
      <c r="P1276" s="34">
        <f t="shared" si="192"/>
        <v>7.9433542481277999E-2</v>
      </c>
      <c r="Q1276" s="36">
        <f>Inputs!$B$12*(1+$B1276)^0*$C1276+Inputs!$B$29*(1+$D1276)^0*Inputs!$B$19+Inputs!$B$30*(1+$E1276)^0*Inputs!$B$20+Inputs!$B$31*(1+$F1276)^0*Inputs!$B$21+Inputs!$B$22*(1+Inputs!$B$23)^0</f>
        <v>11050.810205937763</v>
      </c>
      <c r="R1276" s="36">
        <f>Inputs!$B$12*(1+$B1276)^1*$C1276+Inputs!$B$29*(1+$D1276)^1*Inputs!$B$19+Inputs!$B$30*(1+$E1276)^1*Inputs!$B$20+Inputs!$B$31*(1+$F1276)^1*Inputs!$B$21+Inputs!$B$22*(1+Inputs!$B$23)^1</f>
        <v>12411.947917711896</v>
      </c>
      <c r="S1276" s="36">
        <f>Inputs!$B$12*(1+$B1276)^2*$C1276+Inputs!$B$29*(1+$D1276)^2*Inputs!$B$19+Inputs!$B$30*(1+$E1276)^2*Inputs!$B$20+Inputs!$B$31*(1+$F1276)^2*Inputs!$B$21+Inputs!$B$22*(1+Inputs!$B$23)^2</f>
        <v>14195.52826378544</v>
      </c>
      <c r="T1276" s="36">
        <f>Inputs!$B$12*(1+$B1276)^3*$C1276+Inputs!$B$29*(1+$D1276)^3*Inputs!$B$19+Inputs!$B$30*(1+$E1276)^3*Inputs!$B$20+Inputs!$B$31*(1+$F1276)^3*Inputs!$B$21+Inputs!$B$22*(1+Inputs!$B$23)^3</f>
        <v>16554.801936176336</v>
      </c>
      <c r="U1276" s="36">
        <f>Inputs!$B$12*(1+$B1276)^4*$C1276+Inputs!$B$29*(1+$D1276)^4*Inputs!$B$19+Inputs!$B$30*(1+$E1276)^4*Inputs!$B$20+Inputs!$B$31*(1+$F1276)^4*Inputs!$B$21+Inputs!$B$22*(1+Inputs!$B$23)^4</f>
        <v>19699.53897290918</v>
      </c>
      <c r="V1276" s="35">
        <f>Inputs!$B$13/(Q1276*(1-$G1276))</f>
        <v>1.4342674493376257</v>
      </c>
      <c r="W1276" s="36">
        <f>Inputs!$B$13</f>
        <v>12660</v>
      </c>
      <c r="X1276" s="36">
        <f t="shared" si="193"/>
        <v>13197.192643872104</v>
      </c>
      <c r="Y1276" s="36">
        <f t="shared" si="194"/>
        <v>13924.579622222429</v>
      </c>
      <c r="Z1276" s="36">
        <f t="shared" si="195"/>
        <v>14875.498873411087</v>
      </c>
      <c r="AA1276" s="36">
        <f t="shared" si="196"/>
        <v>16078.937842064244</v>
      </c>
      <c r="AB1276" s="36">
        <f t="shared" si="197"/>
        <v>53251.712671723551</v>
      </c>
      <c r="AC1276" s="36">
        <f t="shared" si="198"/>
        <v>206254.08866160669</v>
      </c>
      <c r="AD1276" s="36">
        <f t="shared" si="199"/>
        <v>129017.84787592347</v>
      </c>
    </row>
    <row r="1277" spans="1:30" ht="14.25" customHeight="1" x14ac:dyDescent="0.25">
      <c r="A1277" s="16">
        <v>1261</v>
      </c>
      <c r="B1277" s="34">
        <v>0.29321219664081299</v>
      </c>
      <c r="C1277" s="34">
        <v>0.10667032577957899</v>
      </c>
      <c r="D1277" s="34">
        <v>3.6567269125618897E-2</v>
      </c>
      <c r="E1277" s="34">
        <v>2.5165485314831301E-2</v>
      </c>
      <c r="F1277" s="34">
        <v>-1.22225793386323E-3</v>
      </c>
      <c r="G1277" s="34">
        <v>0.21586263518922699</v>
      </c>
      <c r="H1277" s="35">
        <v>1.0558893433051</v>
      </c>
      <c r="I1277" s="34">
        <v>9.5935245088338394E-2</v>
      </c>
      <c r="J1277" s="34">
        <v>2.3160996992860301E-2</v>
      </c>
      <c r="K1277" s="36">
        <f>Inputs!$B$12*(1+$B1277)^4</f>
        <v>167814.86118485747</v>
      </c>
      <c r="L1277" s="36">
        <f t="shared" si="190"/>
        <v>21845.156083491296</v>
      </c>
      <c r="M1277" s="36">
        <f t="shared" si="191"/>
        <v>256670.20766828908</v>
      </c>
      <c r="N1277" s="37">
        <f>M1277/Inputs!$B$6</f>
        <v>391.26556046995285</v>
      </c>
      <c r="O1277" s="38">
        <f>IF(N1277&gt;Inputs!$B$4,1,0)</f>
        <v>0</v>
      </c>
      <c r="P1277" s="34">
        <f t="shared" si="192"/>
        <v>7.2774248095478097E-2</v>
      </c>
      <c r="Q1277" s="36">
        <f>Inputs!$B$12*(1+$B1277)^0*$C1277+Inputs!$B$29*(1+$D1277)^0*Inputs!$B$19+Inputs!$B$30*(1+$E1277)^0*Inputs!$B$20+Inputs!$B$31*(1+$F1277)^0*Inputs!$B$21+Inputs!$B$22*(1+Inputs!$B$23)^0</f>
        <v>14422.263574201661</v>
      </c>
      <c r="R1277" s="36">
        <f>Inputs!$B$12*(1+$B1277)^1*$C1277+Inputs!$B$29*(1+$D1277)^1*Inputs!$B$19+Inputs!$B$30*(1+$E1277)^1*Inputs!$B$20+Inputs!$B$31*(1+$F1277)^1*Inputs!$B$21+Inputs!$B$22*(1+Inputs!$B$23)^1</f>
        <v>16408.171803374971</v>
      </c>
      <c r="S1277" s="36">
        <f>Inputs!$B$12*(1+$B1277)^2*$C1277+Inputs!$B$29*(1+$D1277)^2*Inputs!$B$19+Inputs!$B$30*(1+$E1277)^2*Inputs!$B$20+Inputs!$B$31*(1+$F1277)^2*Inputs!$B$21+Inputs!$B$22*(1+Inputs!$B$23)^2</f>
        <v>18948.266201251517</v>
      </c>
      <c r="T1277" s="36">
        <f>Inputs!$B$12*(1+$B1277)^3*$C1277+Inputs!$B$29*(1+$D1277)^3*Inputs!$B$19+Inputs!$B$30*(1+$E1277)^3*Inputs!$B$20+Inputs!$B$31*(1+$F1277)^3*Inputs!$B$21+Inputs!$B$22*(1+Inputs!$B$23)^3</f>
        <v>22204.02556408762</v>
      </c>
      <c r="U1277" s="36">
        <f>Inputs!$B$12*(1+$B1277)^4*$C1277+Inputs!$B$29*(1+$D1277)^4*Inputs!$B$19+Inputs!$B$30*(1+$E1277)^4*Inputs!$B$20+Inputs!$B$31*(1+$F1277)^4*Inputs!$B$21+Inputs!$B$22*(1+Inputs!$B$23)^4</f>
        <v>26384.240467767686</v>
      </c>
      <c r="V1277" s="35">
        <f>Inputs!$B$13/(Q1277*(1-$G1277))</f>
        <v>1.1194588359029101</v>
      </c>
      <c r="W1277" s="36">
        <f>Inputs!$B$13</f>
        <v>12660</v>
      </c>
      <c r="X1277" s="36">
        <f t="shared" si="193"/>
        <v>14198.773698390509</v>
      </c>
      <c r="Y1277" s="36">
        <f t="shared" si="194"/>
        <v>16160.708966289727</v>
      </c>
      <c r="Z1277" s="36">
        <f t="shared" si="195"/>
        <v>18660.797996643752</v>
      </c>
      <c r="AA1277" s="36">
        <f t="shared" si="196"/>
        <v>21845.156083491296</v>
      </c>
      <c r="AB1277" s="36">
        <f t="shared" si="197"/>
        <v>62404.147924193894</v>
      </c>
      <c r="AC1277" s="36">
        <f t="shared" si="198"/>
        <v>307129.40721181309</v>
      </c>
      <c r="AD1277" s="36">
        <f t="shared" si="199"/>
        <v>194266.05974409517</v>
      </c>
    </row>
    <row r="1278" spans="1:30" ht="14.25" customHeight="1" x14ac:dyDescent="0.25">
      <c r="A1278" s="16">
        <v>1262</v>
      </c>
      <c r="B1278" s="34">
        <v>0.293343596355367</v>
      </c>
      <c r="C1278" s="34">
        <v>5.43164738487633E-2</v>
      </c>
      <c r="D1278" s="34">
        <v>2.55724580012253E-2</v>
      </c>
      <c r="E1278" s="34">
        <v>3.3167971438215198E-2</v>
      </c>
      <c r="F1278" s="34">
        <v>2.38449599689501E-3</v>
      </c>
      <c r="G1278" s="34">
        <v>0.20012421932910299</v>
      </c>
      <c r="H1278" s="35">
        <v>1.06737219821972</v>
      </c>
      <c r="I1278" s="34">
        <v>8.9455542337582294E-2</v>
      </c>
      <c r="J1278" s="34">
        <v>2.8211301598097399E-2</v>
      </c>
      <c r="K1278" s="36">
        <f>Inputs!$B$12*(1+$B1278)^4</f>
        <v>167883.07639633649</v>
      </c>
      <c r="L1278" s="36">
        <f t="shared" si="190"/>
        <v>15022.831710350531</v>
      </c>
      <c r="M1278" s="36">
        <f t="shared" si="191"/>
        <v>217252.72379896857</v>
      </c>
      <c r="N1278" s="37">
        <f>M1278/Inputs!$B$6</f>
        <v>331.1779326203789</v>
      </c>
      <c r="O1278" s="38">
        <f>IF(N1278&gt;Inputs!$B$4,1,0)</f>
        <v>0</v>
      </c>
      <c r="P1278" s="34">
        <f t="shared" si="192"/>
        <v>6.1244240739484895E-2</v>
      </c>
      <c r="Q1278" s="36">
        <f>Inputs!$B$12*(1+$B1278)^0*$C1278+Inputs!$B$29*(1+$D1278)^0*Inputs!$B$19+Inputs!$B$30*(1+$E1278)^0*Inputs!$B$20+Inputs!$B$31*(1+$F1278)^0*Inputs!$B$21+Inputs!$B$22*(1+Inputs!$B$23)^0</f>
        <v>11281.032458352718</v>
      </c>
      <c r="R1278" s="36">
        <f>Inputs!$B$12*(1+$B1278)^1*$C1278+Inputs!$B$29*(1+$D1278)^1*Inputs!$B$19+Inputs!$B$30*(1+$E1278)^1*Inputs!$B$20+Inputs!$B$31*(1+$F1278)^1*Inputs!$B$21+Inputs!$B$22*(1+Inputs!$B$23)^1</f>
        <v>12346.417538673824</v>
      </c>
      <c r="S1278" s="36">
        <f>Inputs!$B$12*(1+$B1278)^2*$C1278+Inputs!$B$29*(1+$D1278)^2*Inputs!$B$19+Inputs!$B$30*(1+$E1278)^2*Inputs!$B$20+Inputs!$B$31*(1+$F1278)^2*Inputs!$B$21+Inputs!$B$22*(1+Inputs!$B$23)^2</f>
        <v>13695.114639239349</v>
      </c>
      <c r="T1278" s="36">
        <f>Inputs!$B$12*(1+$B1278)^3*$C1278+Inputs!$B$29*(1+$D1278)^3*Inputs!$B$19+Inputs!$B$30*(1+$E1278)^3*Inputs!$B$20+Inputs!$B$31*(1+$F1278)^3*Inputs!$B$21+Inputs!$B$22*(1+Inputs!$B$23)^3</f>
        <v>15409.473021777931</v>
      </c>
      <c r="U1278" s="36">
        <f>Inputs!$B$12*(1+$B1278)^4*$C1278+Inputs!$B$29*(1+$D1278)^4*Inputs!$B$19+Inputs!$B$30*(1+$E1278)^4*Inputs!$B$20+Inputs!$B$31*(1+$F1278)^4*Inputs!$B$21+Inputs!$B$22*(1+Inputs!$B$23)^4</f>
        <v>17595.976308995356</v>
      </c>
      <c r="V1278" s="35">
        <f>Inputs!$B$13/(Q1278*(1-$G1278))</f>
        <v>1.4030149858744414</v>
      </c>
      <c r="W1278" s="36">
        <f>Inputs!$B$13</f>
        <v>12660</v>
      </c>
      <c r="X1278" s="36">
        <f t="shared" si="193"/>
        <v>13026.94680048292</v>
      </c>
      <c r="Y1278" s="36">
        <f t="shared" si="194"/>
        <v>13530.792966981187</v>
      </c>
      <c r="Z1278" s="36">
        <f t="shared" si="195"/>
        <v>14190.32643717397</v>
      </c>
      <c r="AA1278" s="36">
        <f t="shared" si="196"/>
        <v>15022.831710350531</v>
      </c>
      <c r="AB1278" s="36">
        <f t="shared" si="197"/>
        <v>52921.02024718382</v>
      </c>
      <c r="AC1278" s="36">
        <f t="shared" si="198"/>
        <v>252213.84345826419</v>
      </c>
      <c r="AD1278" s="36">
        <f t="shared" si="199"/>
        <v>164331.70355178474</v>
      </c>
    </row>
    <row r="1279" spans="1:30" ht="14.25" customHeight="1" x14ac:dyDescent="0.25">
      <c r="A1279" s="16">
        <v>1263</v>
      </c>
      <c r="B1279" s="34">
        <v>0.49270894929856401</v>
      </c>
      <c r="C1279" s="34">
        <v>7.17969052764659E-2</v>
      </c>
      <c r="D1279" s="34">
        <v>5.3569011695237803E-3</v>
      </c>
      <c r="E1279" s="34">
        <v>5.2059268219716903E-2</v>
      </c>
      <c r="F1279" s="34">
        <v>1.55618303792873E-2</v>
      </c>
      <c r="G1279" s="34">
        <v>0.205635714121575</v>
      </c>
      <c r="H1279" s="35">
        <v>0.99885822932551704</v>
      </c>
      <c r="I1279" s="34">
        <v>0.101500725728465</v>
      </c>
      <c r="J1279" s="34">
        <v>3.1399493013364803E-2</v>
      </c>
      <c r="K1279" s="36">
        <f>Inputs!$B$12*(1+$B1279)^4</f>
        <v>297887.16870017</v>
      </c>
      <c r="L1279" s="36">
        <f t="shared" si="190"/>
        <v>23839.06302918115</v>
      </c>
      <c r="M1279" s="36">
        <f t="shared" si="191"/>
        <v>279564.5990523966</v>
      </c>
      <c r="N1279" s="37">
        <f>M1279/Inputs!$B$6</f>
        <v>426.16554733597042</v>
      </c>
      <c r="O1279" s="38">
        <f>IF(N1279&gt;Inputs!$B$4,1,0)</f>
        <v>1</v>
      </c>
      <c r="P1279" s="34">
        <f t="shared" si="192"/>
        <v>7.0101232715100187E-2</v>
      </c>
      <c r="Q1279" s="36">
        <f>Inputs!$B$12*(1+$B1279)^0*$C1279+Inputs!$B$29*(1+$D1279)^0*Inputs!$B$19+Inputs!$B$30*(1+$E1279)^0*Inputs!$B$20+Inputs!$B$31*(1+$F1279)^0*Inputs!$B$21+Inputs!$B$22*(1+Inputs!$B$23)^0</f>
        <v>12329.858344014876</v>
      </c>
      <c r="R1279" s="36">
        <f>Inputs!$B$12*(1+$B1279)^1*$C1279+Inputs!$B$29*(1+$D1279)^1*Inputs!$B$19+Inputs!$B$30*(1+$E1279)^1*Inputs!$B$20+Inputs!$B$31*(1+$F1279)^1*Inputs!$B$21+Inputs!$B$22*(1+Inputs!$B$23)^1</f>
        <v>14601.942654150967</v>
      </c>
      <c r="S1279" s="36">
        <f>Inputs!$B$12*(1+$B1279)^2*$C1279+Inputs!$B$29*(1+$D1279)^2*Inputs!$B$19+Inputs!$B$30*(1+$E1279)^2*Inputs!$B$20+Inputs!$B$31*(1+$F1279)^2*Inputs!$B$21+Inputs!$B$22*(1+Inputs!$B$23)^2</f>
        <v>17925.721973700198</v>
      </c>
      <c r="T1279" s="36">
        <f>Inputs!$B$12*(1+$B1279)^3*$C1279+Inputs!$B$29*(1+$D1279)^3*Inputs!$B$19+Inputs!$B$30*(1+$E1279)^3*Inputs!$B$20+Inputs!$B$31*(1+$F1279)^3*Inputs!$B$21+Inputs!$B$22*(1+Inputs!$B$23)^3</f>
        <v>22816.768147089766</v>
      </c>
      <c r="U1279" s="36">
        <f>Inputs!$B$12*(1+$B1279)^4*$C1279+Inputs!$B$29*(1+$D1279)^4*Inputs!$B$19+Inputs!$B$30*(1+$E1279)^4*Inputs!$B$20+Inputs!$B$31*(1+$F1279)^4*Inputs!$B$21+Inputs!$B$22*(1+Inputs!$B$23)^4</f>
        <v>30044.544184095321</v>
      </c>
      <c r="V1279" s="35">
        <f>Inputs!$B$13/(Q1279*(1-$G1279))</f>
        <v>1.292575465521272</v>
      </c>
      <c r="W1279" s="36">
        <f>Inputs!$B$13</f>
        <v>12660</v>
      </c>
      <c r="X1279" s="36">
        <f t="shared" si="193"/>
        <v>14141.19537909085</v>
      </c>
      <c r="Y1279" s="36">
        <f t="shared" si="194"/>
        <v>16314.496155113233</v>
      </c>
      <c r="Z1279" s="36">
        <f t="shared" si="195"/>
        <v>19435.024771081349</v>
      </c>
      <c r="AA1279" s="36">
        <f t="shared" si="196"/>
        <v>23839.06302918115</v>
      </c>
      <c r="AB1279" s="36">
        <f t="shared" si="197"/>
        <v>63259.627013244331</v>
      </c>
      <c r="AC1279" s="36">
        <f t="shared" si="198"/>
        <v>350744.1534179296</v>
      </c>
      <c r="AD1279" s="36">
        <f t="shared" si="199"/>
        <v>216304.97203915229</v>
      </c>
    </row>
    <row r="1280" spans="1:30" ht="14.25" customHeight="1" x14ac:dyDescent="0.25">
      <c r="A1280" s="16">
        <v>1264</v>
      </c>
      <c r="B1280" s="34">
        <v>0.30630001569695098</v>
      </c>
      <c r="C1280" s="34">
        <v>7.2926154275917393E-2</v>
      </c>
      <c r="D1280" s="34">
        <v>5.5356804600096503E-2</v>
      </c>
      <c r="E1280" s="34">
        <v>5.5959461308132501E-2</v>
      </c>
      <c r="F1280" s="34">
        <v>6.6091168486312E-3</v>
      </c>
      <c r="G1280" s="34">
        <v>0.223931164465204</v>
      </c>
      <c r="H1280" s="35">
        <v>1.10455207976071</v>
      </c>
      <c r="I1280" s="34">
        <v>0.102865631546422</v>
      </c>
      <c r="J1280" s="34">
        <v>2.2024653979928598E-2</v>
      </c>
      <c r="K1280" s="36">
        <f>Inputs!$B$12*(1+$B1280)^4</f>
        <v>174712.09790278468</v>
      </c>
      <c r="L1280" s="36">
        <f t="shared" si="190"/>
        <v>18857.874508215285</v>
      </c>
      <c r="M1280" s="36">
        <f t="shared" si="191"/>
        <v>203048.71617681475</v>
      </c>
      <c r="N1280" s="37">
        <f>M1280/Inputs!$B$6</f>
        <v>309.52548197685178</v>
      </c>
      <c r="O1280" s="38">
        <f>IF(N1280&gt;Inputs!$B$4,1,0)</f>
        <v>0</v>
      </c>
      <c r="P1280" s="34">
        <f t="shared" si="192"/>
        <v>8.0840977566493402E-2</v>
      </c>
      <c r="Q1280" s="36">
        <f>Inputs!$B$12*(1+$B1280)^0*$C1280+Inputs!$B$29*(1+$D1280)^0*Inputs!$B$19+Inputs!$B$30*(1+$E1280)^0*Inputs!$B$20+Inputs!$B$31*(1+$F1280)^0*Inputs!$B$21+Inputs!$B$22*(1+Inputs!$B$23)^0</f>
        <v>12397.613283981966</v>
      </c>
      <c r="R1280" s="36">
        <f>Inputs!$B$12*(1+$B1280)^1*$C1280+Inputs!$B$29*(1+$D1280)^1*Inputs!$B$19+Inputs!$B$30*(1+$E1280)^1*Inputs!$B$20+Inputs!$B$31*(1+$F1280)^1*Inputs!$B$21+Inputs!$B$22*(1+Inputs!$B$23)^1</f>
        <v>14021.763983469646</v>
      </c>
      <c r="S1280" s="36">
        <f>Inputs!$B$12*(1+$B1280)^2*$C1280+Inputs!$B$29*(1+$D1280)^2*Inputs!$B$19+Inputs!$B$30*(1+$E1280)^2*Inputs!$B$20+Inputs!$B$31*(1+$F1280)^2*Inputs!$B$21+Inputs!$B$22*(1+Inputs!$B$23)^2</f>
        <v>16072.526144190964</v>
      </c>
      <c r="T1280" s="36">
        <f>Inputs!$B$12*(1+$B1280)^3*$C1280+Inputs!$B$29*(1+$D1280)^3*Inputs!$B$19+Inputs!$B$30*(1+$E1280)^3*Inputs!$B$20+Inputs!$B$31*(1+$F1280)^3*Inputs!$B$21+Inputs!$B$22*(1+Inputs!$B$23)^3</f>
        <v>18676.579080271978</v>
      </c>
      <c r="U1280" s="36">
        <f>Inputs!$B$12*(1+$B1280)^4*$C1280+Inputs!$B$29*(1+$D1280)^4*Inputs!$B$19+Inputs!$B$30*(1+$E1280)^4*Inputs!$B$20+Inputs!$B$31*(1+$F1280)^4*Inputs!$B$21+Inputs!$B$22*(1+Inputs!$B$23)^4</f>
        <v>21999.170200677265</v>
      </c>
      <c r="V1280" s="35">
        <f>Inputs!$B$13/(Q1280*(1-$G1280))</f>
        <v>1.3158166465628776</v>
      </c>
      <c r="W1280" s="36">
        <f>Inputs!$B$13</f>
        <v>12660</v>
      </c>
      <c r="X1280" s="36">
        <f t="shared" si="193"/>
        <v>13743.787154940372</v>
      </c>
      <c r="Y1280" s="36">
        <f t="shared" si="194"/>
        <v>15095.097478078918</v>
      </c>
      <c r="Z1280" s="36">
        <f t="shared" si="195"/>
        <v>16775.254918608818</v>
      </c>
      <c r="AA1280" s="36">
        <f t="shared" si="196"/>
        <v>18857.874508215285</v>
      </c>
      <c r="AB1280" s="36">
        <f t="shared" si="197"/>
        <v>56928.757170774028</v>
      </c>
      <c r="AC1280" s="36">
        <f t="shared" si="198"/>
        <v>238408.9511189177</v>
      </c>
      <c r="AD1280" s="36">
        <f t="shared" si="199"/>
        <v>146119.95900604074</v>
      </c>
    </row>
    <row r="1281" spans="1:30" ht="14.25" customHeight="1" x14ac:dyDescent="0.25">
      <c r="A1281" s="16">
        <v>1265</v>
      </c>
      <c r="B1281" s="34">
        <v>0.42470371078957703</v>
      </c>
      <c r="C1281" s="34">
        <v>6.0907567314419903E-2</v>
      </c>
      <c r="D1281" s="34">
        <v>3.1018646094731699E-2</v>
      </c>
      <c r="E1281" s="34">
        <v>7.3709351238898102E-2</v>
      </c>
      <c r="F1281" s="34">
        <v>1.9908331558016999E-2</v>
      </c>
      <c r="G1281" s="34">
        <v>0.19780127008723999</v>
      </c>
      <c r="H1281" s="35">
        <v>1.0085316299520699</v>
      </c>
      <c r="I1281" s="34">
        <v>9.6013383638754404E-2</v>
      </c>
      <c r="J1281" s="34">
        <v>2.65369063928537E-2</v>
      </c>
      <c r="K1281" s="36">
        <f>Inputs!$B$12*(1+$B1281)^4</f>
        <v>247200.57252426614</v>
      </c>
      <c r="L1281" s="36">
        <f t="shared" si="190"/>
        <v>19752.628989747176</v>
      </c>
      <c r="M1281" s="36">
        <f t="shared" si="191"/>
        <v>243478.89243573631</v>
      </c>
      <c r="N1281" s="37">
        <f>M1281/Inputs!$B$6</f>
        <v>371.1568482252078</v>
      </c>
      <c r="O1281" s="38">
        <f>IF(N1281&gt;Inputs!$B$4,1,0)</f>
        <v>0</v>
      </c>
      <c r="P1281" s="34">
        <f t="shared" si="192"/>
        <v>6.9476477245900697E-2</v>
      </c>
      <c r="Q1281" s="36">
        <f>Inputs!$B$12*(1+$B1281)^0*$C1281+Inputs!$B$29*(1+$D1281)^0*Inputs!$B$19+Inputs!$B$30*(1+$E1281)^0*Inputs!$B$20+Inputs!$B$31*(1+$F1281)^0*Inputs!$B$21+Inputs!$B$22*(1+Inputs!$B$23)^0</f>
        <v>11676.498066292115</v>
      </c>
      <c r="R1281" s="36">
        <f>Inputs!$B$12*(1+$B1281)^1*$C1281+Inputs!$B$29*(1+$D1281)^1*Inputs!$B$19+Inputs!$B$30*(1+$E1281)^1*Inputs!$B$20+Inputs!$B$31*(1+$F1281)^1*Inputs!$B$21+Inputs!$B$22*(1+Inputs!$B$23)^1</f>
        <v>13536.76103602727</v>
      </c>
      <c r="S1281" s="36">
        <f>Inputs!$B$12*(1+$B1281)^2*$C1281+Inputs!$B$29*(1+$D1281)^2*Inputs!$B$19+Inputs!$B$30*(1+$E1281)^2*Inputs!$B$20+Inputs!$B$31*(1+$F1281)^2*Inputs!$B$21+Inputs!$B$22*(1+Inputs!$B$23)^2</f>
        <v>16072.721048752639</v>
      </c>
      <c r="T1281" s="36">
        <f>Inputs!$B$12*(1+$B1281)^3*$C1281+Inputs!$B$29*(1+$D1281)^3*Inputs!$B$19+Inputs!$B$30*(1+$E1281)^3*Inputs!$B$20+Inputs!$B$31*(1+$F1281)^3*Inputs!$B$21+Inputs!$B$22*(1+Inputs!$B$23)^3</f>
        <v>19565.405493296588</v>
      </c>
      <c r="U1281" s="36">
        <f>Inputs!$B$12*(1+$B1281)^4*$C1281+Inputs!$B$29*(1+$D1281)^4*Inputs!$B$19+Inputs!$B$30*(1+$E1281)^4*Inputs!$B$20+Inputs!$B$31*(1+$F1281)^4*Inputs!$B$21+Inputs!$B$22*(1+Inputs!$B$23)^4</f>
        <v>24414.813616561656</v>
      </c>
      <c r="V1281" s="35">
        <f>Inputs!$B$13/(Q1281*(1-$G1281))</f>
        <v>1.3515718064692976</v>
      </c>
      <c r="W1281" s="36">
        <f>Inputs!$B$13</f>
        <v>12660</v>
      </c>
      <c r="X1281" s="36">
        <f t="shared" si="193"/>
        <v>13745.668292732791</v>
      </c>
      <c r="Y1281" s="36">
        <f t="shared" si="194"/>
        <v>15215.01619522894</v>
      </c>
      <c r="Z1281" s="36">
        <f t="shared" si="195"/>
        <v>17175.283644902887</v>
      </c>
      <c r="AA1281" s="36">
        <f t="shared" si="196"/>
        <v>19752.628989747176</v>
      </c>
      <c r="AB1281" s="36">
        <f t="shared" si="197"/>
        <v>58942.342233531243</v>
      </c>
      <c r="AC1281" s="36">
        <f t="shared" si="198"/>
        <v>291851.33530150674</v>
      </c>
      <c r="AD1281" s="36">
        <f t="shared" si="199"/>
        <v>184536.55020220508</v>
      </c>
    </row>
    <row r="1282" spans="1:30" ht="14.25" customHeight="1" x14ac:dyDescent="0.25">
      <c r="A1282" s="16">
        <v>1266</v>
      </c>
      <c r="B1282" s="34">
        <v>0.43121015142413299</v>
      </c>
      <c r="C1282" s="34">
        <v>7.5842168233093199E-2</v>
      </c>
      <c r="D1282" s="34">
        <v>2.6626760734275799E-2</v>
      </c>
      <c r="E1282" s="34">
        <v>3.3060133138613397E-2</v>
      </c>
      <c r="F1282" s="34">
        <v>1.31217311437905E-2</v>
      </c>
      <c r="G1282" s="34">
        <v>0.18839825327054899</v>
      </c>
      <c r="H1282" s="35">
        <v>1.0851494838198901</v>
      </c>
      <c r="I1282" s="34">
        <v>9.6632180189199904E-2</v>
      </c>
      <c r="J1282" s="34">
        <v>2.76728393996276E-2</v>
      </c>
      <c r="K1282" s="36">
        <f>Inputs!$B$12*(1+$B1282)^4</f>
        <v>251747.33527957284</v>
      </c>
      <c r="L1282" s="36">
        <f t="shared" si="190"/>
        <v>24468.244952493616</v>
      </c>
      <c r="M1282" s="36">
        <f t="shared" si="191"/>
        <v>295234.60337953037</v>
      </c>
      <c r="N1282" s="37">
        <f>M1282/Inputs!$B$6</f>
        <v>450.05274905416212</v>
      </c>
      <c r="O1282" s="38">
        <f>IF(N1282&gt;Inputs!$B$4,1,0)</f>
        <v>1</v>
      </c>
      <c r="P1282" s="34">
        <f t="shared" si="192"/>
        <v>6.8959340789572304E-2</v>
      </c>
      <c r="Q1282" s="36">
        <f>Inputs!$B$12*(1+$B1282)^0*$C1282+Inputs!$B$29*(1+$D1282)^0*Inputs!$B$19+Inputs!$B$30*(1+$E1282)^0*Inputs!$B$20+Inputs!$B$31*(1+$F1282)^0*Inputs!$B$21+Inputs!$B$22*(1+Inputs!$B$23)^0</f>
        <v>12572.574121412512</v>
      </c>
      <c r="R1282" s="36">
        <f>Inputs!$B$12*(1+$B1282)^1*$C1282+Inputs!$B$29*(1+$D1282)^1*Inputs!$B$19+Inputs!$B$30*(1+$E1282)^1*Inputs!$B$20+Inputs!$B$31*(1+$F1282)^1*Inputs!$B$21+Inputs!$B$22*(1+Inputs!$B$23)^1</f>
        <v>14695.854119084848</v>
      </c>
      <c r="S1282" s="36">
        <f>Inputs!$B$12*(1+$B1282)^2*$C1282+Inputs!$B$29*(1+$D1282)^2*Inputs!$B$19+Inputs!$B$30*(1+$E1282)^2*Inputs!$B$20+Inputs!$B$31*(1+$F1282)^2*Inputs!$B$21+Inputs!$B$22*(1+Inputs!$B$23)^2</f>
        <v>17669.059210044725</v>
      </c>
      <c r="T1282" s="36">
        <f>Inputs!$B$12*(1+$B1282)^3*$C1282+Inputs!$B$29*(1+$D1282)^3*Inputs!$B$19+Inputs!$B$30*(1+$E1282)^3*Inputs!$B$20+Inputs!$B$31*(1+$F1282)^3*Inputs!$B$21+Inputs!$B$22*(1+Inputs!$B$23)^3</f>
        <v>21857.152712052986</v>
      </c>
      <c r="U1282" s="36">
        <f>Inputs!$B$12*(1+$B1282)^4*$C1282+Inputs!$B$29*(1+$D1282)^4*Inputs!$B$19+Inputs!$B$30*(1+$E1282)^4*Inputs!$B$20+Inputs!$B$31*(1+$F1282)^4*Inputs!$B$21+Inputs!$B$22*(1+Inputs!$B$23)^4</f>
        <v>27782.433172298181</v>
      </c>
      <c r="V1282" s="35">
        <f>Inputs!$B$13/(Q1282*(1-$G1282))</f>
        <v>1.2406992735848741</v>
      </c>
      <c r="W1282" s="36">
        <f>Inputs!$B$13</f>
        <v>12660</v>
      </c>
      <c r="X1282" s="36">
        <f t="shared" si="193"/>
        <v>14334.227025401546</v>
      </c>
      <c r="Y1282" s="36">
        <f t="shared" si="194"/>
        <v>16676.613899256976</v>
      </c>
      <c r="Z1282" s="36">
        <f t="shared" si="195"/>
        <v>19939.632066112514</v>
      </c>
      <c r="AA1282" s="36">
        <f t="shared" si="196"/>
        <v>24468.244952493616</v>
      </c>
      <c r="AB1282" s="36">
        <f t="shared" si="197"/>
        <v>65323.647334659967</v>
      </c>
      <c r="AC1282" s="36">
        <f t="shared" si="198"/>
        <v>364640.24275094399</v>
      </c>
      <c r="AD1282" s="36">
        <f t="shared" si="199"/>
        <v>229910.95604487043</v>
      </c>
    </row>
    <row r="1283" spans="1:30" ht="14.25" customHeight="1" x14ac:dyDescent="0.25">
      <c r="A1283" s="16">
        <v>1267</v>
      </c>
      <c r="B1283" s="34">
        <v>0.33698115522397798</v>
      </c>
      <c r="C1283" s="34">
        <v>7.76359008186676E-2</v>
      </c>
      <c r="D1283" s="34">
        <v>3.0570929526875901E-2</v>
      </c>
      <c r="E1283" s="34">
        <v>5.8929416729972303E-2</v>
      </c>
      <c r="F1283" s="34">
        <v>3.6387207243284798E-3</v>
      </c>
      <c r="G1283" s="34">
        <v>0.20243271719227099</v>
      </c>
      <c r="H1283" s="35">
        <v>1.0536172458898601</v>
      </c>
      <c r="I1283" s="34">
        <v>9.6192030556991603E-2</v>
      </c>
      <c r="J1283" s="34">
        <v>2.3989147382884799E-2</v>
      </c>
      <c r="K1283" s="36">
        <f>Inputs!$B$12*(1+$B1283)^4</f>
        <v>191713.36674223575</v>
      </c>
      <c r="L1283" s="36">
        <f t="shared" si="190"/>
        <v>19959.232404876264</v>
      </c>
      <c r="M1283" s="36">
        <f t="shared" si="191"/>
        <v>238261.15939885253</v>
      </c>
      <c r="N1283" s="37">
        <f>M1283/Inputs!$B$6</f>
        <v>363.20298688849471</v>
      </c>
      <c r="O1283" s="38">
        <f>IF(N1283&gt;Inputs!$B$4,1,0)</f>
        <v>0</v>
      </c>
      <c r="P1283" s="34">
        <f t="shared" si="192"/>
        <v>7.2202883174106808E-2</v>
      </c>
      <c r="Q1283" s="36">
        <f>Inputs!$B$12*(1+$B1283)^0*$C1283+Inputs!$B$29*(1+$D1283)^0*Inputs!$B$19+Inputs!$B$30*(1+$E1283)^0*Inputs!$B$20+Inputs!$B$31*(1+$F1283)^0*Inputs!$B$21+Inputs!$B$22*(1+Inputs!$B$23)^0</f>
        <v>12680.198076546978</v>
      </c>
      <c r="R1283" s="36">
        <f>Inputs!$B$12*(1+$B1283)^1*$C1283+Inputs!$B$29*(1+$D1283)^1*Inputs!$B$19+Inputs!$B$30*(1+$E1283)^1*Inputs!$B$20+Inputs!$B$31*(1+$F1283)^1*Inputs!$B$21+Inputs!$B$22*(1+Inputs!$B$23)^1</f>
        <v>14446.108364112028</v>
      </c>
      <c r="S1283" s="36">
        <f>Inputs!$B$12*(1+$B1283)^2*$C1283+Inputs!$B$29*(1+$D1283)^2*Inputs!$B$19+Inputs!$B$30*(1+$E1283)^2*Inputs!$B$20+Inputs!$B$31*(1+$F1283)^2*Inputs!$B$21+Inputs!$B$22*(1+Inputs!$B$23)^2</f>
        <v>16750.771642943411</v>
      </c>
      <c r="T1283" s="36">
        <f>Inputs!$B$12*(1+$B1283)^3*$C1283+Inputs!$B$29*(1+$D1283)^3*Inputs!$B$19+Inputs!$B$30*(1+$E1283)^3*Inputs!$B$20+Inputs!$B$31*(1+$F1283)^3*Inputs!$B$21+Inputs!$B$22*(1+Inputs!$B$23)^3</f>
        <v>19772.98447097146</v>
      </c>
      <c r="U1283" s="36">
        <f>Inputs!$B$12*(1+$B1283)^4*$C1283+Inputs!$B$29*(1+$D1283)^4*Inputs!$B$19+Inputs!$B$30*(1+$E1283)^4*Inputs!$B$20+Inputs!$B$31*(1+$F1283)^4*Inputs!$B$21+Inputs!$B$22*(1+Inputs!$B$23)^4</f>
        <v>23751.641748634836</v>
      </c>
      <c r="V1283" s="35">
        <f>Inputs!$B$13/(Q1283*(1-$G1283))</f>
        <v>1.2518155372709463</v>
      </c>
      <c r="W1283" s="36">
        <f>Inputs!$B$13</f>
        <v>12660</v>
      </c>
      <c r="X1283" s="36">
        <f t="shared" si="193"/>
        <v>13852.199934788079</v>
      </c>
      <c r="Y1283" s="36">
        <f t="shared" si="194"/>
        <v>15400.138169210792</v>
      </c>
      <c r="Z1283" s="36">
        <f t="shared" si="195"/>
        <v>17397.255682835235</v>
      </c>
      <c r="AA1283" s="36">
        <f t="shared" si="196"/>
        <v>19959.232404876264</v>
      </c>
      <c r="AB1283" s="36">
        <f t="shared" si="197"/>
        <v>59426.600803924382</v>
      </c>
      <c r="AC1283" s="36">
        <f t="shared" si="198"/>
        <v>283064.00623092463</v>
      </c>
      <c r="AD1283" s="36">
        <f t="shared" si="199"/>
        <v>178834.55859492815</v>
      </c>
    </row>
    <row r="1284" spans="1:30" ht="14.25" customHeight="1" x14ac:dyDescent="0.25">
      <c r="A1284" s="16">
        <v>1268</v>
      </c>
      <c r="B1284" s="34">
        <v>0.29684946967343701</v>
      </c>
      <c r="C1284" s="34">
        <v>9.5974029009059894E-2</v>
      </c>
      <c r="D1284" s="34">
        <v>3.0605232400057799E-2</v>
      </c>
      <c r="E1284" s="34">
        <v>2.9010950179824E-2</v>
      </c>
      <c r="F1284" s="34">
        <v>9.3799187709210606E-3</v>
      </c>
      <c r="G1284" s="34">
        <v>0.188231670659501</v>
      </c>
      <c r="H1284" s="35">
        <v>1.1142690095708101</v>
      </c>
      <c r="I1284" s="34">
        <v>9.67204978838406E-2</v>
      </c>
      <c r="J1284" s="34">
        <v>2.68701547359671E-2</v>
      </c>
      <c r="K1284" s="36">
        <f>Inputs!$B$12*(1+$B1284)^4</f>
        <v>169710.81750043237</v>
      </c>
      <c r="L1284" s="36">
        <f t="shared" si="190"/>
        <v>22540.772037482584</v>
      </c>
      <c r="M1284" s="36">
        <f t="shared" si="191"/>
        <v>272142.82215628505</v>
      </c>
      <c r="N1284" s="37">
        <f>M1284/Inputs!$B$6</f>
        <v>414.85186304311748</v>
      </c>
      <c r="O1284" s="38">
        <f>IF(N1284&gt;Inputs!$B$4,1,0)</f>
        <v>1</v>
      </c>
      <c r="P1284" s="34">
        <f t="shared" si="192"/>
        <v>6.98503431478735E-2</v>
      </c>
      <c r="Q1284" s="36">
        <f>Inputs!$B$12*(1+$B1284)^0*$C1284+Inputs!$B$29*(1+$D1284)^0*Inputs!$B$19+Inputs!$B$30*(1+$E1284)^0*Inputs!$B$20+Inputs!$B$31*(1+$F1284)^0*Inputs!$B$21+Inputs!$B$22*(1+Inputs!$B$23)^0</f>
        <v>13780.485767970516</v>
      </c>
      <c r="R1284" s="36">
        <f>Inputs!$B$12*(1+$B1284)^1*$C1284+Inputs!$B$29*(1+$D1284)^1*Inputs!$B$19+Inputs!$B$30*(1+$E1284)^1*Inputs!$B$20+Inputs!$B$31*(1+$F1284)^1*Inputs!$B$21+Inputs!$B$22*(1+Inputs!$B$23)^1</f>
        <v>15636.994395017948</v>
      </c>
      <c r="S1284" s="36">
        <f>Inputs!$B$12*(1+$B1284)^2*$C1284+Inputs!$B$29*(1+$D1284)^2*Inputs!$B$19+Inputs!$B$30*(1+$E1284)^2*Inputs!$B$20+Inputs!$B$31*(1+$F1284)^2*Inputs!$B$21+Inputs!$B$22*(1+Inputs!$B$23)^2</f>
        <v>18004.464407001477</v>
      </c>
      <c r="T1284" s="36">
        <f>Inputs!$B$12*(1+$B1284)^3*$C1284+Inputs!$B$29*(1+$D1284)^3*Inputs!$B$19+Inputs!$B$30*(1+$E1284)^3*Inputs!$B$20+Inputs!$B$31*(1+$F1284)^3*Inputs!$B$21+Inputs!$B$22*(1+Inputs!$B$23)^3</f>
        <v>21033.624099075394</v>
      </c>
      <c r="U1284" s="36">
        <f>Inputs!$B$12*(1+$B1284)^4*$C1284+Inputs!$B$29*(1+$D1284)^4*Inputs!$B$19+Inputs!$B$30*(1+$E1284)^4*Inputs!$B$20+Inputs!$B$31*(1+$F1284)^4*Inputs!$B$21+Inputs!$B$22*(1+Inputs!$B$23)^4</f>
        <v>24919.919286648139</v>
      </c>
      <c r="V1284" s="35">
        <f>Inputs!$B$13/(Q1284*(1-$G1284))</f>
        <v>1.1317150079329032</v>
      </c>
      <c r="W1284" s="36">
        <f>Inputs!$B$13</f>
        <v>12660</v>
      </c>
      <c r="X1284" s="36">
        <f t="shared" si="193"/>
        <v>14310.19345101559</v>
      </c>
      <c r="Y1284" s="36">
        <f t="shared" si="194"/>
        <v>16413.038037680559</v>
      </c>
      <c r="Z1284" s="36">
        <f t="shared" si="195"/>
        <v>19099.978206951891</v>
      </c>
      <c r="AA1284" s="36">
        <f t="shared" si="196"/>
        <v>22540.772037482584</v>
      </c>
      <c r="AB1284" s="36">
        <f t="shared" si="197"/>
        <v>63292.104680686549</v>
      </c>
      <c r="AC1284" s="36">
        <f t="shared" si="198"/>
        <v>331371.97366370511</v>
      </c>
      <c r="AD1284" s="36">
        <f t="shared" si="199"/>
        <v>208850.71747559853</v>
      </c>
    </row>
    <row r="1285" spans="1:30" ht="14.25" customHeight="1" x14ac:dyDescent="0.25">
      <c r="A1285" s="16">
        <v>1269</v>
      </c>
      <c r="B1285" s="34">
        <v>0.23194043798542499</v>
      </c>
      <c r="C1285" s="34">
        <v>6.1529067663071597E-2</v>
      </c>
      <c r="D1285" s="34">
        <v>2.9093398542751701E-2</v>
      </c>
      <c r="E1285" s="34">
        <v>2.65784387183217E-2</v>
      </c>
      <c r="F1285" s="34">
        <v>1.8474819550520799E-2</v>
      </c>
      <c r="G1285" s="34">
        <v>0.182356116335673</v>
      </c>
      <c r="H1285" s="35">
        <v>1.05174339060783</v>
      </c>
      <c r="I1285" s="34">
        <v>9.0065134215907103E-2</v>
      </c>
      <c r="J1285" s="34">
        <v>2.5503973429196199E-2</v>
      </c>
      <c r="K1285" s="36">
        <f>Inputs!$B$12*(1+$B1285)^4</f>
        <v>138200.65278853101</v>
      </c>
      <c r="L1285" s="36">
        <f t="shared" si="190"/>
        <v>14841.279922690765</v>
      </c>
      <c r="M1285" s="36">
        <f t="shared" si="191"/>
        <v>205930.84388733259</v>
      </c>
      <c r="N1285" s="37">
        <f>M1285/Inputs!$B$6</f>
        <v>313.91896934044604</v>
      </c>
      <c r="O1285" s="38">
        <f>IF(N1285&gt;Inputs!$B$4,1,0)</f>
        <v>0</v>
      </c>
      <c r="P1285" s="34">
        <f t="shared" si="192"/>
        <v>6.4561160786710897E-2</v>
      </c>
      <c r="Q1285" s="36">
        <f>Inputs!$B$12*(1+$B1285)^0*$C1285+Inputs!$B$29*(1+$D1285)^0*Inputs!$B$19+Inputs!$B$30*(1+$E1285)^0*Inputs!$B$20+Inputs!$B$31*(1+$F1285)^0*Inputs!$B$21+Inputs!$B$22*(1+Inputs!$B$23)^0</f>
        <v>11713.788087211218</v>
      </c>
      <c r="R1285" s="36">
        <f>Inputs!$B$12*(1+$B1285)^1*$C1285+Inputs!$B$29*(1+$D1285)^1*Inputs!$B$19+Inputs!$B$30*(1+$E1285)^1*Inputs!$B$20+Inputs!$B$31*(1+$F1285)^1*Inputs!$B$21+Inputs!$B$22*(1+Inputs!$B$23)^1</f>
        <v>12747.122024562568</v>
      </c>
      <c r="S1285" s="36">
        <f>Inputs!$B$12*(1+$B1285)^2*$C1285+Inputs!$B$29*(1+$D1285)^2*Inputs!$B$19+Inputs!$B$30*(1+$E1285)^2*Inputs!$B$20+Inputs!$B$31*(1+$F1285)^2*Inputs!$B$21+Inputs!$B$22*(1+Inputs!$B$23)^2</f>
        <v>13983.094242060506</v>
      </c>
      <c r="T1285" s="36">
        <f>Inputs!$B$12*(1+$B1285)^3*$C1285+Inputs!$B$29*(1+$D1285)^3*Inputs!$B$19+Inputs!$B$30*(1+$E1285)^3*Inputs!$B$20+Inputs!$B$31*(1+$F1285)^3*Inputs!$B$21+Inputs!$B$22*(1+Inputs!$B$23)^3</f>
        <v>15467.863395593757</v>
      </c>
      <c r="U1285" s="36">
        <f>Inputs!$B$12*(1+$B1285)^4*$C1285+Inputs!$B$29*(1+$D1285)^4*Inputs!$B$19+Inputs!$B$30*(1+$E1285)^4*Inputs!$B$20+Inputs!$B$31*(1+$F1285)^4*Inputs!$B$21+Inputs!$B$22*(1+Inputs!$B$23)^4</f>
        <v>17258.274508377755</v>
      </c>
      <c r="V1285" s="35">
        <f>Inputs!$B$13/(Q1285*(1-$G1285))</f>
        <v>1.3218194873492539</v>
      </c>
      <c r="W1285" s="36">
        <f>Inputs!$B$13</f>
        <v>12660</v>
      </c>
      <c r="X1285" s="36">
        <f t="shared" si="193"/>
        <v>13073.079981846144</v>
      </c>
      <c r="Y1285" s="36">
        <f t="shared" si="194"/>
        <v>13568.699438796002</v>
      </c>
      <c r="Z1285" s="36">
        <f t="shared" si="195"/>
        <v>14155.539976110782</v>
      </c>
      <c r="AA1285" s="36">
        <f t="shared" si="196"/>
        <v>14841.279922690765</v>
      </c>
      <c r="AB1285" s="36">
        <f t="shared" si="197"/>
        <v>52760.344279476951</v>
      </c>
      <c r="AC1285" s="36">
        <f t="shared" si="198"/>
        <v>235742.22250705157</v>
      </c>
      <c r="AD1285" s="36">
        <f t="shared" si="199"/>
        <v>153170.49960785563</v>
      </c>
    </row>
    <row r="1286" spans="1:30" ht="14.25" customHeight="1" x14ac:dyDescent="0.25">
      <c r="A1286" s="16">
        <v>1270</v>
      </c>
      <c r="B1286" s="34">
        <v>0.37588938930201699</v>
      </c>
      <c r="C1286" s="34">
        <v>8.1798373423122697E-2</v>
      </c>
      <c r="D1286" s="34">
        <v>3.3605076776716099E-2</v>
      </c>
      <c r="E1286" s="34">
        <v>5.2464024028404901E-2</v>
      </c>
      <c r="F1286" s="34">
        <v>2.2047619622626701E-2</v>
      </c>
      <c r="G1286" s="34">
        <v>0.158832437534045</v>
      </c>
      <c r="H1286" s="35">
        <v>1.0636182879187801</v>
      </c>
      <c r="I1286" s="34">
        <v>9.5426473753646102E-2</v>
      </c>
      <c r="J1286" s="34">
        <v>3.1455338258353803E-2</v>
      </c>
      <c r="K1286" s="36">
        <f>Inputs!$B$12*(1+$B1286)^4</f>
        <v>215023.20759735836</v>
      </c>
      <c r="L1286" s="36">
        <f t="shared" si="190"/>
        <v>23949.981245828902</v>
      </c>
      <c r="M1286" s="36">
        <f t="shared" si="191"/>
        <v>310091.06779899087</v>
      </c>
      <c r="N1286" s="37">
        <f>M1286/Inputs!$B$6</f>
        <v>472.69979847407143</v>
      </c>
      <c r="O1286" s="38">
        <f>IF(N1286&gt;Inputs!$B$4,1,0)</f>
        <v>1</v>
      </c>
      <c r="P1286" s="34">
        <f t="shared" si="192"/>
        <v>6.3971135495292292E-2</v>
      </c>
      <c r="Q1286" s="36">
        <f>Inputs!$B$12*(1+$B1286)^0*$C1286+Inputs!$B$29*(1+$D1286)^0*Inputs!$B$19+Inputs!$B$30*(1+$E1286)^0*Inputs!$B$20+Inputs!$B$31*(1+$F1286)^0*Inputs!$B$21+Inputs!$B$22*(1+Inputs!$B$23)^0</f>
        <v>12929.946432814282</v>
      </c>
      <c r="R1286" s="36">
        <f>Inputs!$B$12*(1+$B1286)^1*$C1286+Inputs!$B$29*(1+$D1286)^1*Inputs!$B$19+Inputs!$B$30*(1+$E1286)^1*Inputs!$B$20+Inputs!$B$31*(1+$F1286)^1*Inputs!$B$21+Inputs!$B$22*(1+Inputs!$B$23)^1</f>
        <v>15047.831872658979</v>
      </c>
      <c r="S1286" s="36">
        <f>Inputs!$B$12*(1+$B1286)^2*$C1286+Inputs!$B$29*(1+$D1286)^2*Inputs!$B$19+Inputs!$B$30*(1+$E1286)^2*Inputs!$B$20+Inputs!$B$31*(1+$F1286)^2*Inputs!$B$21+Inputs!$B$22*(1+Inputs!$B$23)^2</f>
        <v>17869.927383765076</v>
      </c>
      <c r="T1286" s="36">
        <f>Inputs!$B$12*(1+$B1286)^3*$C1286+Inputs!$B$29*(1+$D1286)^3*Inputs!$B$19+Inputs!$B$30*(1+$E1286)^3*Inputs!$B$20+Inputs!$B$31*(1+$F1286)^3*Inputs!$B$21+Inputs!$B$22*(1+Inputs!$B$23)^3</f>
        <v>21657.367963088116</v>
      </c>
      <c r="U1286" s="36">
        <f>Inputs!$B$12*(1+$B1286)^4*$C1286+Inputs!$B$29*(1+$D1286)^4*Inputs!$B$19+Inputs!$B$30*(1+$E1286)^4*Inputs!$B$20+Inputs!$B$31*(1+$F1286)^4*Inputs!$B$21+Inputs!$B$22*(1+Inputs!$B$23)^4</f>
        <v>26769.290754160938</v>
      </c>
      <c r="V1286" s="35">
        <f>Inputs!$B$13/(Q1286*(1-$G1286))</f>
        <v>1.164003974384594</v>
      </c>
      <c r="W1286" s="36">
        <f>Inputs!$B$13</f>
        <v>12660</v>
      </c>
      <c r="X1286" s="36">
        <f t="shared" si="193"/>
        <v>14416.004862837008</v>
      </c>
      <c r="Y1286" s="36">
        <f t="shared" si="194"/>
        <v>16742.367028757857</v>
      </c>
      <c r="Z1286" s="36">
        <f t="shared" si="195"/>
        <v>19833.633459195535</v>
      </c>
      <c r="AA1286" s="36">
        <f t="shared" si="196"/>
        <v>23949.981245828902</v>
      </c>
      <c r="AB1286" s="36">
        <f t="shared" si="197"/>
        <v>65266.281967863964</v>
      </c>
      <c r="AC1286" s="36">
        <f t="shared" si="198"/>
        <v>386163.78802617354</v>
      </c>
      <c r="AD1286" s="36">
        <f t="shared" si="199"/>
        <v>244824.78583112688</v>
      </c>
    </row>
    <row r="1287" spans="1:30" ht="14.25" customHeight="1" x14ac:dyDescent="0.25">
      <c r="A1287" s="16">
        <v>1271</v>
      </c>
      <c r="B1287" s="34">
        <v>0.36159380068416103</v>
      </c>
      <c r="C1287" s="34">
        <v>7.95268002014934E-2</v>
      </c>
      <c r="D1287" s="34">
        <v>4.5651756754325402E-2</v>
      </c>
      <c r="E1287" s="34">
        <v>4.06101871042173E-2</v>
      </c>
      <c r="F1287" s="34">
        <v>7.8581779609433796E-3</v>
      </c>
      <c r="G1287" s="34">
        <v>0.19221007504653601</v>
      </c>
      <c r="H1287" s="35">
        <v>0.99026768539622401</v>
      </c>
      <c r="I1287" s="34">
        <v>9.5610880437375603E-2</v>
      </c>
      <c r="J1287" s="34">
        <v>2.5395012798446401E-2</v>
      </c>
      <c r="K1287" s="36">
        <f>Inputs!$B$12*(1+$B1287)^4</f>
        <v>206225.09484817262</v>
      </c>
      <c r="L1287" s="36">
        <f t="shared" si="190"/>
        <v>20282.606449486855</v>
      </c>
      <c r="M1287" s="36">
        <f t="shared" si="191"/>
        <v>247583.47107072466</v>
      </c>
      <c r="N1287" s="37">
        <f>M1287/Inputs!$B$6</f>
        <v>377.41382785171442</v>
      </c>
      <c r="O1287" s="38">
        <f>IF(N1287&gt;Inputs!$B$4,1,0)</f>
        <v>0</v>
      </c>
      <c r="P1287" s="34">
        <f t="shared" si="192"/>
        <v>7.0215867638929202E-2</v>
      </c>
      <c r="Q1287" s="36">
        <f>Inputs!$B$12*(1+$B1287)^0*$C1287+Inputs!$B$29*(1+$D1287)^0*Inputs!$B$19+Inputs!$B$30*(1+$E1287)^0*Inputs!$B$20+Inputs!$B$31*(1+$F1287)^0*Inputs!$B$21+Inputs!$B$22*(1+Inputs!$B$23)^0</f>
        <v>12793.652039516524</v>
      </c>
      <c r="R1287" s="36">
        <f>Inputs!$B$12*(1+$B1287)^1*$C1287+Inputs!$B$29*(1+$D1287)^1*Inputs!$B$19+Inputs!$B$30*(1+$E1287)^1*Inputs!$B$20+Inputs!$B$31*(1+$F1287)^1*Inputs!$B$21+Inputs!$B$22*(1+Inputs!$B$23)^1</f>
        <v>14738.040020460292</v>
      </c>
      <c r="S1287" s="36">
        <f>Inputs!$B$12*(1+$B1287)^2*$C1287+Inputs!$B$29*(1+$D1287)^2*Inputs!$B$19+Inputs!$B$30*(1+$E1287)^2*Inputs!$B$20+Inputs!$B$31*(1+$F1287)^2*Inputs!$B$21+Inputs!$B$22*(1+Inputs!$B$23)^2</f>
        <v>17315.539763219931</v>
      </c>
      <c r="T1287" s="36">
        <f>Inputs!$B$12*(1+$B1287)^3*$C1287+Inputs!$B$29*(1+$D1287)^3*Inputs!$B$19+Inputs!$B$30*(1+$E1287)^3*Inputs!$B$20+Inputs!$B$31*(1+$F1287)^3*Inputs!$B$21+Inputs!$B$22*(1+Inputs!$B$23)^3</f>
        <v>20752.167412687166</v>
      </c>
      <c r="U1287" s="36">
        <f>Inputs!$B$12*(1+$B1287)^4*$C1287+Inputs!$B$29*(1+$D1287)^4*Inputs!$B$19+Inputs!$B$30*(1+$E1287)^4*Inputs!$B$20+Inputs!$B$31*(1+$F1287)^4*Inputs!$B$21+Inputs!$B$22*(1+Inputs!$B$23)^4</f>
        <v>25355.531842311666</v>
      </c>
      <c r="V1287" s="35">
        <f>Inputs!$B$13/(Q1287*(1-$G1287))</f>
        <v>1.2250131165831186</v>
      </c>
      <c r="W1287" s="36">
        <f>Inputs!$B$13</f>
        <v>12660</v>
      </c>
      <c r="X1287" s="36">
        <f t="shared" si="193"/>
        <v>13885.40026412875</v>
      </c>
      <c r="Y1287" s="36">
        <f t="shared" si="194"/>
        <v>15492.91914505961</v>
      </c>
      <c r="Z1287" s="36">
        <f t="shared" si="195"/>
        <v>17584.02756104467</v>
      </c>
      <c r="AA1287" s="36">
        <f t="shared" si="196"/>
        <v>20282.606449486855</v>
      </c>
      <c r="AB1287" s="36">
        <f t="shared" si="197"/>
        <v>59955.312910004177</v>
      </c>
      <c r="AC1287" s="36">
        <f t="shared" si="198"/>
        <v>296196.34705370694</v>
      </c>
      <c r="AD1287" s="36">
        <f t="shared" si="199"/>
        <v>187628.15816072049</v>
      </c>
    </row>
    <row r="1288" spans="1:30" ht="14.25" customHeight="1" x14ac:dyDescent="0.25">
      <c r="A1288" s="16">
        <v>1272</v>
      </c>
      <c r="B1288" s="34">
        <v>0.283535126555647</v>
      </c>
      <c r="C1288" s="34">
        <v>9.3178996298957803E-2</v>
      </c>
      <c r="D1288" s="34">
        <v>2.3304176572854E-2</v>
      </c>
      <c r="E1288" s="34">
        <v>5.59788800296823E-2</v>
      </c>
      <c r="F1288" s="34">
        <v>-5.15179118325753E-3</v>
      </c>
      <c r="G1288" s="34">
        <v>0.20975332451700199</v>
      </c>
      <c r="H1288" s="35">
        <v>1.1070936182694799</v>
      </c>
      <c r="I1288" s="34">
        <v>0.109074189886672</v>
      </c>
      <c r="J1288" s="34">
        <v>2.5167543079014899E-2</v>
      </c>
      <c r="K1288" s="36">
        <f>Inputs!$B$12*(1+$B1288)^4</f>
        <v>162847.94573663941</v>
      </c>
      <c r="L1288" s="36">
        <f t="shared" si="190"/>
        <v>20773.608354892131</v>
      </c>
      <c r="M1288" s="36">
        <f t="shared" si="191"/>
        <v>209922.43148802762</v>
      </c>
      <c r="N1288" s="37">
        <f>M1288/Inputs!$B$6</f>
        <v>320.00370653662748</v>
      </c>
      <c r="O1288" s="38">
        <f>IF(N1288&gt;Inputs!$B$4,1,0)</f>
        <v>0</v>
      </c>
      <c r="P1288" s="34">
        <f t="shared" si="192"/>
        <v>8.3906646807657109E-2</v>
      </c>
      <c r="Q1288" s="36">
        <f>Inputs!$B$12*(1+$B1288)^0*$C1288+Inputs!$B$29*(1+$D1288)^0*Inputs!$B$19+Inputs!$B$30*(1+$E1288)^0*Inputs!$B$20+Inputs!$B$31*(1+$F1288)^0*Inputs!$B$21+Inputs!$B$22*(1+Inputs!$B$23)^0</f>
        <v>13612.78380536439</v>
      </c>
      <c r="R1288" s="36">
        <f>Inputs!$B$12*(1+$B1288)^1*$C1288+Inputs!$B$29*(1+$D1288)^1*Inputs!$B$19+Inputs!$B$30*(1+$E1288)^1*Inputs!$B$20+Inputs!$B$31*(1+$F1288)^1*Inputs!$B$21+Inputs!$B$22*(1+Inputs!$B$23)^1</f>
        <v>15323.105765430588</v>
      </c>
      <c r="S1288" s="36">
        <f>Inputs!$B$12*(1+$B1288)^2*$C1288+Inputs!$B$29*(1+$D1288)^2*Inputs!$B$19+Inputs!$B$30*(1+$E1288)^2*Inputs!$B$20+Inputs!$B$31*(1+$F1288)^2*Inputs!$B$21+Inputs!$B$22*(1+Inputs!$B$23)^2</f>
        <v>17490.58712508696</v>
      </c>
      <c r="T1288" s="36">
        <f>Inputs!$B$12*(1+$B1288)^3*$C1288+Inputs!$B$29*(1+$D1288)^3*Inputs!$B$19+Inputs!$B$30*(1+$E1288)^3*Inputs!$B$20+Inputs!$B$31*(1+$F1288)^3*Inputs!$B$21+Inputs!$B$22*(1+Inputs!$B$23)^3</f>
        <v>20243.082611772566</v>
      </c>
      <c r="U1288" s="36">
        <f>Inputs!$B$12*(1+$B1288)^4*$C1288+Inputs!$B$29*(1+$D1288)^4*Inputs!$B$19+Inputs!$B$30*(1+$E1288)^4*Inputs!$B$20+Inputs!$B$31*(1+$F1288)^4*Inputs!$B$21+Inputs!$B$22*(1+Inputs!$B$23)^4</f>
        <v>23744.603112356133</v>
      </c>
      <c r="V1288" s="35">
        <f>Inputs!$B$13/(Q1288*(1-$G1288))</f>
        <v>1.1768580462720037</v>
      </c>
      <c r="W1288" s="36">
        <f>Inputs!$B$13</f>
        <v>12660</v>
      </c>
      <c r="X1288" s="36">
        <f t="shared" si="193"/>
        <v>14039.418429647942</v>
      </c>
      <c r="Y1288" s="36">
        <f t="shared" si="194"/>
        <v>15784.25100698652</v>
      </c>
      <c r="Z1288" s="36">
        <f t="shared" si="195"/>
        <v>17989.214314192144</v>
      </c>
      <c r="AA1288" s="36">
        <f t="shared" si="196"/>
        <v>20773.608354892131</v>
      </c>
      <c r="AB1288" s="36">
        <f t="shared" si="197"/>
        <v>58668.236367171558</v>
      </c>
      <c r="AC1288" s="36">
        <f t="shared" si="198"/>
        <v>253810.98933543605</v>
      </c>
      <c r="AD1288" s="36">
        <f t="shared" si="199"/>
        <v>151254.19512085605</v>
      </c>
    </row>
    <row r="1289" spans="1:30" ht="14.25" customHeight="1" x14ac:dyDescent="0.25">
      <c r="A1289" s="16">
        <v>1273</v>
      </c>
      <c r="B1289" s="34">
        <v>0.30855852159032499</v>
      </c>
      <c r="C1289" s="34">
        <v>7.1076912766625006E-2</v>
      </c>
      <c r="D1289" s="34">
        <v>2.96064776885521E-2</v>
      </c>
      <c r="E1289" s="34">
        <v>3.4359517035488001E-2</v>
      </c>
      <c r="F1289" s="34">
        <v>7.23750567132549E-3</v>
      </c>
      <c r="G1289" s="34">
        <v>0.19496581566962101</v>
      </c>
      <c r="H1289" s="35">
        <v>1.0345198739689401</v>
      </c>
      <c r="I1289" s="34">
        <v>8.8487591344492397E-2</v>
      </c>
      <c r="J1289" s="34">
        <v>2.6867293246494801E-2</v>
      </c>
      <c r="K1289" s="36">
        <f>Inputs!$B$12*(1+$B1289)^4</f>
        <v>175923.4974386949</v>
      </c>
      <c r="L1289" s="36">
        <f t="shared" si="190"/>
        <v>17606.821820595429</v>
      </c>
      <c r="M1289" s="36">
        <f t="shared" si="191"/>
        <v>249180.89195878536</v>
      </c>
      <c r="N1289" s="37">
        <f>M1289/Inputs!$B$6</f>
        <v>379.84892066888011</v>
      </c>
      <c r="O1289" s="38">
        <f>IF(N1289&gt;Inputs!$B$4,1,0)</f>
        <v>0</v>
      </c>
      <c r="P1289" s="34">
        <f t="shared" si="192"/>
        <v>6.16202980979976E-2</v>
      </c>
      <c r="Q1289" s="36">
        <f>Inputs!$B$12*(1+$B1289)^0*$C1289+Inputs!$B$29*(1+$D1289)^0*Inputs!$B$19+Inputs!$B$30*(1+$E1289)^0*Inputs!$B$20+Inputs!$B$31*(1+$F1289)^0*Inputs!$B$21+Inputs!$B$22*(1+Inputs!$B$23)^0</f>
        <v>12286.658793424423</v>
      </c>
      <c r="R1289" s="36">
        <f>Inputs!$B$12*(1+$B1289)^1*$C1289+Inputs!$B$29*(1+$D1289)^1*Inputs!$B$19+Inputs!$B$30*(1+$E1289)^1*Inputs!$B$20+Inputs!$B$31*(1+$F1289)^1*Inputs!$B$21+Inputs!$B$22*(1+Inputs!$B$23)^1</f>
        <v>13750.123588041926</v>
      </c>
      <c r="S1289" s="36">
        <f>Inputs!$B$12*(1+$B1289)^2*$C1289+Inputs!$B$29*(1+$D1289)^2*Inputs!$B$19+Inputs!$B$30*(1+$E1289)^2*Inputs!$B$20+Inputs!$B$31*(1+$F1289)^2*Inputs!$B$21+Inputs!$B$22*(1+Inputs!$B$23)^2</f>
        <v>15623.636925486677</v>
      </c>
      <c r="T1289" s="36">
        <f>Inputs!$B$12*(1+$B1289)^3*$C1289+Inputs!$B$29*(1+$D1289)^3*Inputs!$B$19+Inputs!$B$30*(1+$E1289)^3*Inputs!$B$20+Inputs!$B$31*(1+$F1289)^3*Inputs!$B$21+Inputs!$B$22*(1+Inputs!$B$23)^3</f>
        <v>18032.608939339487</v>
      </c>
      <c r="U1289" s="36">
        <f>Inputs!$B$12*(1+$B1289)^4*$C1289+Inputs!$B$29*(1+$D1289)^4*Inputs!$B$19+Inputs!$B$30*(1+$E1289)^4*Inputs!$B$20+Inputs!$B$31*(1+$F1289)^4*Inputs!$B$21+Inputs!$B$22*(1+Inputs!$B$23)^4</f>
        <v>21141.111109601276</v>
      </c>
      <c r="V1289" s="35">
        <f>Inputs!$B$13/(Q1289*(1-$G1289))</f>
        <v>1.2799281344530671</v>
      </c>
      <c r="W1289" s="36">
        <f>Inputs!$B$13</f>
        <v>12660</v>
      </c>
      <c r="X1289" s="36">
        <f t="shared" si="193"/>
        <v>13488.807879564112</v>
      </c>
      <c r="Y1289" s="36">
        <f t="shared" si="194"/>
        <v>14555.056439339993</v>
      </c>
      <c r="Z1289" s="36">
        <f t="shared" si="195"/>
        <v>15908.626782046285</v>
      </c>
      <c r="AA1289" s="36">
        <f t="shared" si="196"/>
        <v>17606.821820595429</v>
      </c>
      <c r="AB1289" s="36">
        <f t="shared" si="197"/>
        <v>57157.523758826537</v>
      </c>
      <c r="AC1289" s="36">
        <f t="shared" si="198"/>
        <v>293407.69232948049</v>
      </c>
      <c r="AD1289" s="36">
        <f t="shared" si="199"/>
        <v>192023.36819995882</v>
      </c>
    </row>
    <row r="1290" spans="1:30" ht="14.25" customHeight="1" x14ac:dyDescent="0.25">
      <c r="A1290" s="16">
        <v>1274</v>
      </c>
      <c r="B1290" s="34">
        <v>0.28433811498268402</v>
      </c>
      <c r="C1290" s="34">
        <v>0.109900469932423</v>
      </c>
      <c r="D1290" s="34">
        <v>2.5610921799466102E-3</v>
      </c>
      <c r="E1290" s="34">
        <v>3.1159091235432802E-2</v>
      </c>
      <c r="F1290" s="34">
        <v>1.6456552490825699E-2</v>
      </c>
      <c r="G1290" s="34">
        <v>0.181179769590887</v>
      </c>
      <c r="H1290" s="35">
        <v>1.06248091601188</v>
      </c>
      <c r="I1290" s="34">
        <v>9.3833726922820701E-2</v>
      </c>
      <c r="J1290" s="34">
        <v>2.0519013212799701E-2</v>
      </c>
      <c r="K1290" s="36">
        <f>Inputs!$B$12*(1+$B1290)^4</f>
        <v>163255.84350434731</v>
      </c>
      <c r="L1290" s="36">
        <f t="shared" si="190"/>
        <v>22916.583493208902</v>
      </c>
      <c r="M1290" s="36">
        <f t="shared" si="191"/>
        <v>268121.53254960169</v>
      </c>
      <c r="N1290" s="37">
        <f>M1290/Inputs!$B$6</f>
        <v>408.72184839878304</v>
      </c>
      <c r="O1290" s="38">
        <f>IF(N1290&gt;Inputs!$B$4,1,0)</f>
        <v>1</v>
      </c>
      <c r="P1290" s="34">
        <f t="shared" si="192"/>
        <v>7.3314713710021004E-2</v>
      </c>
      <c r="Q1290" s="36">
        <f>Inputs!$B$12*(1+$B1290)^0*$C1290+Inputs!$B$29*(1+$D1290)^0*Inputs!$B$19+Inputs!$B$30*(1+$E1290)^0*Inputs!$B$20+Inputs!$B$31*(1+$F1290)^0*Inputs!$B$21+Inputs!$B$22*(1+Inputs!$B$23)^0</f>
        <v>14616.072223372303</v>
      </c>
      <c r="R1290" s="36">
        <f>Inputs!$B$12*(1+$B1290)^1*$C1290+Inputs!$B$29*(1+$D1290)^1*Inputs!$B$19+Inputs!$B$30*(1+$E1290)^1*Inputs!$B$20+Inputs!$B$31*(1+$F1290)^1*Inputs!$B$21+Inputs!$B$22*(1+Inputs!$B$23)^1</f>
        <v>16582.940444401327</v>
      </c>
      <c r="S1290" s="36">
        <f>Inputs!$B$12*(1+$B1290)^2*$C1290+Inputs!$B$29*(1+$D1290)^2*Inputs!$B$19+Inputs!$B$30*(1+$E1290)^2*Inputs!$B$20+Inputs!$B$31*(1+$F1290)^2*Inputs!$B$21+Inputs!$B$22*(1+Inputs!$B$23)^2</f>
        <v>19084.534786959415</v>
      </c>
      <c r="T1290" s="36">
        <f>Inputs!$B$12*(1+$B1290)^3*$C1290+Inputs!$B$29*(1+$D1290)^3*Inputs!$B$19+Inputs!$B$30*(1+$E1290)^3*Inputs!$B$20+Inputs!$B$31*(1+$F1290)^3*Inputs!$B$21+Inputs!$B$22*(1+Inputs!$B$23)^3</f>
        <v>22272.474195535528</v>
      </c>
      <c r="U1290" s="36">
        <f>Inputs!$B$12*(1+$B1290)^4*$C1290+Inputs!$B$29*(1+$D1290)^4*Inputs!$B$19+Inputs!$B$30*(1+$E1290)^4*Inputs!$B$20+Inputs!$B$31*(1+$F1290)^4*Inputs!$B$21+Inputs!$B$22*(1+Inputs!$B$23)^4</f>
        <v>26341.479823492358</v>
      </c>
      <c r="V1290" s="35">
        <f>Inputs!$B$13/(Q1290*(1-$G1290))</f>
        <v>1.0578265455322686</v>
      </c>
      <c r="W1290" s="36">
        <f>Inputs!$B$13</f>
        <v>12660</v>
      </c>
      <c r="X1290" s="36">
        <f t="shared" si="193"/>
        <v>14379.441586783267</v>
      </c>
      <c r="Y1290" s="36">
        <f t="shared" si="194"/>
        <v>16566.81368231598</v>
      </c>
      <c r="Z1290" s="36">
        <f t="shared" si="195"/>
        <v>19355.405827252413</v>
      </c>
      <c r="AA1290" s="36">
        <f t="shared" si="196"/>
        <v>22916.583493208902</v>
      </c>
      <c r="AB1290" s="36">
        <f t="shared" si="197"/>
        <v>64406.405905802269</v>
      </c>
      <c r="AC1290" s="36">
        <f t="shared" si="198"/>
        <v>318992.02751032036</v>
      </c>
      <c r="AD1290" s="36">
        <f t="shared" si="199"/>
        <v>203715.12664379942</v>
      </c>
    </row>
    <row r="1291" spans="1:30" ht="14.25" customHeight="1" x14ac:dyDescent="0.25">
      <c r="A1291" s="16">
        <v>1275</v>
      </c>
      <c r="B1291" s="34">
        <v>0.16102070860495701</v>
      </c>
      <c r="C1291" s="34">
        <v>0.101337575893752</v>
      </c>
      <c r="D1291" s="34">
        <v>4.4114966363673201E-2</v>
      </c>
      <c r="E1291" s="34">
        <v>4.4456174695237702E-2</v>
      </c>
      <c r="F1291" s="34">
        <v>2.1019700773423099E-2</v>
      </c>
      <c r="G1291" s="34">
        <v>0.19085408787729899</v>
      </c>
      <c r="H1291" s="35">
        <v>1.1167692633450399</v>
      </c>
      <c r="I1291" s="34">
        <v>9.62522083806409E-2</v>
      </c>
      <c r="J1291" s="34">
        <v>2.53145295148423E-2</v>
      </c>
      <c r="K1291" s="36">
        <f>Inputs!$B$12*(1+$B1291)^4</f>
        <v>109021.23937789514</v>
      </c>
      <c r="L1291" s="36">
        <f t="shared" si="190"/>
        <v>18318.122253984489</v>
      </c>
      <c r="M1291" s="36">
        <f t="shared" si="191"/>
        <v>224831.29891630029</v>
      </c>
      <c r="N1291" s="37">
        <f>M1291/Inputs!$B$6</f>
        <v>342.73063859192121</v>
      </c>
      <c r="O1291" s="38">
        <f>IF(N1291&gt;Inputs!$B$4,1,0)</f>
        <v>0</v>
      </c>
      <c r="P1291" s="34">
        <f t="shared" si="192"/>
        <v>7.0937678865798603E-2</v>
      </c>
      <c r="Q1291" s="36">
        <f>Inputs!$B$12*(1+$B1291)^0*$C1291+Inputs!$B$29*(1+$D1291)^0*Inputs!$B$19+Inputs!$B$30*(1+$E1291)^0*Inputs!$B$20+Inputs!$B$31*(1+$F1291)^0*Inputs!$B$21+Inputs!$B$22*(1+Inputs!$B$23)^0</f>
        <v>14102.29858105204</v>
      </c>
      <c r="R1291" s="36">
        <f>Inputs!$B$12*(1+$B1291)^1*$C1291+Inputs!$B$29*(1+$D1291)^1*Inputs!$B$19+Inputs!$B$30*(1+$E1291)^1*Inputs!$B$20+Inputs!$B$31*(1+$F1291)^1*Inputs!$B$21+Inputs!$B$22*(1+Inputs!$B$23)^1</f>
        <v>15364.331533333916</v>
      </c>
      <c r="S1291" s="36">
        <f>Inputs!$B$12*(1+$B1291)^2*$C1291+Inputs!$B$29*(1+$D1291)^2*Inputs!$B$19+Inputs!$B$30*(1+$E1291)^2*Inputs!$B$20+Inputs!$B$31*(1+$F1291)^2*Inputs!$B$21+Inputs!$B$22*(1+Inputs!$B$23)^2</f>
        <v>16795.316419494557</v>
      </c>
      <c r="T1291" s="36">
        <f>Inputs!$B$12*(1+$B1291)^3*$C1291+Inputs!$B$29*(1+$D1291)^3*Inputs!$B$19+Inputs!$B$30*(1+$E1291)^3*Inputs!$B$20+Inputs!$B$31*(1+$F1291)^3*Inputs!$B$21+Inputs!$B$22*(1+Inputs!$B$23)^3</f>
        <v>18421.121227876632</v>
      </c>
      <c r="U1291" s="36">
        <f>Inputs!$B$12*(1+$B1291)^4*$C1291+Inputs!$B$29*(1+$D1291)^4*Inputs!$B$19+Inputs!$B$30*(1+$E1291)^4*Inputs!$B$20+Inputs!$B$31*(1+$F1291)^4*Inputs!$B$21+Inputs!$B$22*(1+Inputs!$B$23)^4</f>
        <v>20271.722678618225</v>
      </c>
      <c r="V1291" s="35">
        <f>Inputs!$B$13/(Q1291*(1-$G1291))</f>
        <v>1.1094735569254695</v>
      </c>
      <c r="W1291" s="36">
        <f>Inputs!$B$13</f>
        <v>12660</v>
      </c>
      <c r="X1291" s="36">
        <f t="shared" si="193"/>
        <v>13815.634815644566</v>
      </c>
      <c r="Y1291" s="36">
        <f t="shared" si="194"/>
        <v>15127.165934050585</v>
      </c>
      <c r="Z1291" s="36">
        <f t="shared" si="195"/>
        <v>16618.678279768741</v>
      </c>
      <c r="AA1291" s="36">
        <f t="shared" si="196"/>
        <v>18318.122253984489</v>
      </c>
      <c r="AB1291" s="36">
        <f t="shared" si="197"/>
        <v>57603.418703746182</v>
      </c>
      <c r="AC1291" s="36">
        <f t="shared" si="198"/>
        <v>264765.3151433295</v>
      </c>
      <c r="AD1291" s="36">
        <f t="shared" si="199"/>
        <v>167227.8802125541</v>
      </c>
    </row>
    <row r="1292" spans="1:30" ht="14.25" customHeight="1" x14ac:dyDescent="0.25">
      <c r="A1292" s="16">
        <v>1276</v>
      </c>
      <c r="B1292" s="34">
        <v>0.16473695695115601</v>
      </c>
      <c r="C1292" s="34">
        <v>9.1357470794002596E-2</v>
      </c>
      <c r="D1292" s="34">
        <v>2.34654426773417E-2</v>
      </c>
      <c r="E1292" s="34">
        <v>2.55612337817075E-2</v>
      </c>
      <c r="F1292" s="34">
        <v>2.6564556499838798E-2</v>
      </c>
      <c r="G1292" s="34">
        <v>0.20264720660792601</v>
      </c>
      <c r="H1292" s="35">
        <v>1.04687583803924</v>
      </c>
      <c r="I1292" s="34">
        <v>0.102431199205017</v>
      </c>
      <c r="J1292" s="34">
        <v>1.81839139714121E-2</v>
      </c>
      <c r="K1292" s="36">
        <f>Inputs!$B$12*(1+$B1292)^4</f>
        <v>110423.79623440863</v>
      </c>
      <c r="L1292" s="36">
        <f t="shared" si="190"/>
        <v>15782.875035907327</v>
      </c>
      <c r="M1292" s="36">
        <f t="shared" si="191"/>
        <v>169811.29103401612</v>
      </c>
      <c r="N1292" s="37">
        <f>M1292/Inputs!$B$6</f>
        <v>258.85867535673191</v>
      </c>
      <c r="O1292" s="38">
        <f>IF(N1292&gt;Inputs!$B$4,1,0)</f>
        <v>0</v>
      </c>
      <c r="P1292" s="34">
        <f t="shared" si="192"/>
        <v>8.4247285233604904E-2</v>
      </c>
      <c r="Q1292" s="36">
        <f>Inputs!$B$12*(1+$B1292)^0*$C1292+Inputs!$B$29*(1+$D1292)^0*Inputs!$B$19+Inputs!$B$30*(1+$E1292)^0*Inputs!$B$20+Inputs!$B$31*(1+$F1292)^0*Inputs!$B$21+Inputs!$B$22*(1+Inputs!$B$23)^0</f>
        <v>13503.492275067078</v>
      </c>
      <c r="R1292" s="36">
        <f>Inputs!$B$12*(1+$B1292)^1*$C1292+Inputs!$B$29*(1+$D1292)^1*Inputs!$B$19+Inputs!$B$30*(1+$E1292)^1*Inputs!$B$20+Inputs!$B$31*(1+$F1292)^1*Inputs!$B$21+Inputs!$B$22*(1+Inputs!$B$23)^1</f>
        <v>14598.947853372276</v>
      </c>
      <c r="S1292" s="36">
        <f>Inputs!$B$12*(1+$B1292)^2*$C1292+Inputs!$B$29*(1+$D1292)^2*Inputs!$B$19+Inputs!$B$30*(1+$E1292)^2*Inputs!$B$20+Inputs!$B$31*(1+$F1292)^2*Inputs!$B$21+Inputs!$B$22*(1+Inputs!$B$23)^2</f>
        <v>15847.731678787979</v>
      </c>
      <c r="T1292" s="36">
        <f>Inputs!$B$12*(1+$B1292)^3*$C1292+Inputs!$B$29*(1+$D1292)^3*Inputs!$B$19+Inputs!$B$30*(1+$E1292)^3*Inputs!$B$20+Inputs!$B$31*(1+$F1292)^3*Inputs!$B$21+Inputs!$B$22*(1+Inputs!$B$23)^3</f>
        <v>17274.456573013391</v>
      </c>
      <c r="U1292" s="36">
        <f>Inputs!$B$12*(1+$B1292)^4*$C1292+Inputs!$B$29*(1+$D1292)^4*Inputs!$B$19+Inputs!$B$30*(1+$E1292)^4*Inputs!$B$20+Inputs!$B$31*(1+$F1292)^4*Inputs!$B$21+Inputs!$B$22*(1+Inputs!$B$23)^4</f>
        <v>18907.774820655315</v>
      </c>
      <c r="V1292" s="35">
        <f>Inputs!$B$13/(Q1292*(1-$G1292))</f>
        <v>1.1758098263741696</v>
      </c>
      <c r="W1292" s="36">
        <f>Inputs!$B$13</f>
        <v>12660</v>
      </c>
      <c r="X1292" s="36">
        <f t="shared" si="193"/>
        <v>13311.813814167732</v>
      </c>
      <c r="Y1292" s="36">
        <f t="shared" si="194"/>
        <v>14043.187107349728</v>
      </c>
      <c r="Z1292" s="36">
        <f t="shared" si="195"/>
        <v>14863.475226920298</v>
      </c>
      <c r="AA1292" s="36">
        <f t="shared" si="196"/>
        <v>15782.875035907327</v>
      </c>
      <c r="AB1292" s="36">
        <f t="shared" si="197"/>
        <v>52672.980209508889</v>
      </c>
      <c r="AC1292" s="36">
        <f t="shared" si="198"/>
        <v>190746.43691155757</v>
      </c>
      <c r="AD1292" s="36">
        <f t="shared" si="199"/>
        <v>117138.31082450722</v>
      </c>
    </row>
    <row r="1293" spans="1:30" ht="14.25" customHeight="1" x14ac:dyDescent="0.25">
      <c r="A1293" s="16">
        <v>1277</v>
      </c>
      <c r="B1293" s="34">
        <v>0.27293106650499899</v>
      </c>
      <c r="C1293" s="34">
        <v>5.25269495267804E-2</v>
      </c>
      <c r="D1293" s="34">
        <v>2.2098289911010399E-2</v>
      </c>
      <c r="E1293" s="34">
        <v>3.4194490062453099E-2</v>
      </c>
      <c r="F1293" s="34">
        <v>3.2444394358346201E-2</v>
      </c>
      <c r="G1293" s="34">
        <v>0.19929105242380199</v>
      </c>
      <c r="H1293" s="35">
        <v>1.0111346435313699</v>
      </c>
      <c r="I1293" s="34">
        <v>9.5786060297416001E-2</v>
      </c>
      <c r="J1293" s="34">
        <v>2.6363148406726201E-2</v>
      </c>
      <c r="K1293" s="36">
        <f>Inputs!$B$12*(1+$B1293)^4</f>
        <v>157532.72791203711</v>
      </c>
      <c r="L1293" s="36">
        <f t="shared" si="190"/>
        <v>13994.894999843827</v>
      </c>
      <c r="M1293" s="36">
        <f t="shared" si="191"/>
        <v>181589.71394473425</v>
      </c>
      <c r="N1293" s="37">
        <f>M1293/Inputs!$B$6</f>
        <v>276.81358833038757</v>
      </c>
      <c r="O1293" s="38">
        <f>IF(N1293&gt;Inputs!$B$4,1,0)</f>
        <v>0</v>
      </c>
      <c r="P1293" s="34">
        <f t="shared" si="192"/>
        <v>6.9422911890689804E-2</v>
      </c>
      <c r="Q1293" s="36">
        <f>Inputs!$B$12*(1+$B1293)^0*$C1293+Inputs!$B$29*(1+$D1293)^0*Inputs!$B$19+Inputs!$B$30*(1+$E1293)^0*Inputs!$B$20+Inputs!$B$31*(1+$F1293)^0*Inputs!$B$21+Inputs!$B$22*(1+Inputs!$B$23)^0</f>
        <v>11173.660999033746</v>
      </c>
      <c r="R1293" s="36">
        <f>Inputs!$B$12*(1+$B1293)^1*$C1293+Inputs!$B$29*(1+$D1293)^1*Inputs!$B$19+Inputs!$B$30*(1+$E1293)^1*Inputs!$B$20+Inputs!$B$31*(1+$F1293)^1*Inputs!$B$21+Inputs!$B$22*(1+Inputs!$B$23)^1</f>
        <v>12269.991069914551</v>
      </c>
      <c r="S1293" s="36">
        <f>Inputs!$B$12*(1+$B1293)^2*$C1293+Inputs!$B$29*(1+$D1293)^2*Inputs!$B$19+Inputs!$B$30*(1+$E1293)^2*Inputs!$B$20+Inputs!$B$31*(1+$F1293)^2*Inputs!$B$21+Inputs!$B$22*(1+Inputs!$B$23)^2</f>
        <v>13608.316010020699</v>
      </c>
      <c r="T1293" s="36">
        <f>Inputs!$B$12*(1+$B1293)^3*$C1293+Inputs!$B$29*(1+$D1293)^3*Inputs!$B$19+Inputs!$B$30*(1+$E1293)^3*Inputs!$B$20+Inputs!$B$31*(1+$F1293)^3*Inputs!$B$21+Inputs!$B$22*(1+Inputs!$B$23)^3</f>
        <v>15252.93936311066</v>
      </c>
      <c r="U1293" s="36">
        <f>Inputs!$B$12*(1+$B1293)^4*$C1293+Inputs!$B$29*(1+$D1293)^4*Inputs!$B$19+Inputs!$B$30*(1+$E1293)^4*Inputs!$B$20+Inputs!$B$31*(1+$F1293)^4*Inputs!$B$21+Inputs!$B$22*(1+Inputs!$B$23)^4</f>
        <v>17285.660237566528</v>
      </c>
      <c r="V1293" s="35">
        <f>Inputs!$B$13/(Q1293*(1-$G1293))</f>
        <v>1.4150231109443203</v>
      </c>
      <c r="W1293" s="36">
        <f>Inputs!$B$13</f>
        <v>12660</v>
      </c>
      <c r="X1293" s="36">
        <f t="shared" si="193"/>
        <v>12910.14581139803</v>
      </c>
      <c r="Y1293" s="36">
        <f t="shared" si="194"/>
        <v>13218.071843957832</v>
      </c>
      <c r="Z1293" s="36">
        <f t="shared" si="195"/>
        <v>13582.343389861782</v>
      </c>
      <c r="AA1293" s="36">
        <f t="shared" si="196"/>
        <v>13994.894999843827</v>
      </c>
      <c r="AB1293" s="36">
        <f t="shared" si="197"/>
        <v>50629.609766381989</v>
      </c>
      <c r="AC1293" s="36">
        <f t="shared" si="198"/>
        <v>206903.51502797697</v>
      </c>
      <c r="AD1293" s="36">
        <f t="shared" si="199"/>
        <v>130960.10417835227</v>
      </c>
    </row>
    <row r="1294" spans="1:30" ht="14.25" customHeight="1" x14ac:dyDescent="0.25">
      <c r="A1294" s="16">
        <v>1278</v>
      </c>
      <c r="B1294" s="34">
        <v>0.35195904694660102</v>
      </c>
      <c r="C1294" s="34">
        <v>6.8995502443177995E-2</v>
      </c>
      <c r="D1294" s="34">
        <v>5.7894508271178001E-2</v>
      </c>
      <c r="E1294" s="34">
        <v>2.8684157033765399E-2</v>
      </c>
      <c r="F1294" s="34">
        <v>1.3341637128940599E-2</v>
      </c>
      <c r="G1294" s="34">
        <v>0.18488585348216499</v>
      </c>
      <c r="H1294" s="35">
        <v>1.00928556228516</v>
      </c>
      <c r="I1294" s="34">
        <v>9.3529455549747398E-2</v>
      </c>
      <c r="J1294" s="34">
        <v>2.5352862312229298E-2</v>
      </c>
      <c r="K1294" s="36">
        <f>Inputs!$B$12*(1+$B1294)^4</f>
        <v>200449.69309158126</v>
      </c>
      <c r="L1294" s="36">
        <f t="shared" si="190"/>
        <v>18874.592640585841</v>
      </c>
      <c r="M1294" s="36">
        <f t="shared" si="191"/>
        <v>239793.72088845726</v>
      </c>
      <c r="N1294" s="37">
        <f>M1294/Inputs!$B$6</f>
        <v>365.53920867142875</v>
      </c>
      <c r="O1294" s="38">
        <f>IF(N1294&gt;Inputs!$B$4,1,0)</f>
        <v>0</v>
      </c>
      <c r="P1294" s="34">
        <f t="shared" si="192"/>
        <v>6.8176593237518096E-2</v>
      </c>
      <c r="Q1294" s="36">
        <f>Inputs!$B$12*(1+$B1294)^0*$C1294+Inputs!$B$29*(1+$D1294)^0*Inputs!$B$19+Inputs!$B$30*(1+$E1294)^0*Inputs!$B$20+Inputs!$B$31*(1+$F1294)^0*Inputs!$B$21+Inputs!$B$22*(1+Inputs!$B$23)^0</f>
        <v>12161.774174017602</v>
      </c>
      <c r="R1294" s="36">
        <f>Inputs!$B$12*(1+$B1294)^1*$C1294+Inputs!$B$29*(1+$D1294)^1*Inputs!$B$19+Inputs!$B$30*(1+$E1294)^1*Inputs!$B$20+Inputs!$B$31*(1+$F1294)^1*Inputs!$B$21+Inputs!$B$22*(1+Inputs!$B$23)^1</f>
        <v>13872.988680773302</v>
      </c>
      <c r="S1294" s="36">
        <f>Inputs!$B$12*(1+$B1294)^2*$C1294+Inputs!$B$29*(1+$D1294)^2*Inputs!$B$19+Inputs!$B$30*(1+$E1294)^2*Inputs!$B$20+Inputs!$B$31*(1+$F1294)^2*Inputs!$B$21+Inputs!$B$22*(1+Inputs!$B$23)^2</f>
        <v>16108.868573158034</v>
      </c>
      <c r="T1294" s="36">
        <f>Inputs!$B$12*(1+$B1294)^3*$C1294+Inputs!$B$29*(1+$D1294)^3*Inputs!$B$19+Inputs!$B$30*(1+$E1294)^3*Inputs!$B$20+Inputs!$B$31*(1+$F1294)^3*Inputs!$B$21+Inputs!$B$22*(1+Inputs!$B$23)^3</f>
        <v>19050.549887040906</v>
      </c>
      <c r="U1294" s="36">
        <f>Inputs!$B$12*(1+$B1294)^4*$C1294+Inputs!$B$29*(1+$D1294)^4*Inputs!$B$19+Inputs!$B$30*(1+$E1294)^4*Inputs!$B$20+Inputs!$B$31*(1+$F1294)^4*Inputs!$B$21+Inputs!$B$22*(1+Inputs!$B$23)^4</f>
        <v>22942.730096708961</v>
      </c>
      <c r="V1294" s="35">
        <f>Inputs!$B$13/(Q1294*(1-$G1294))</f>
        <v>1.277080695889719</v>
      </c>
      <c r="W1294" s="36">
        <f>Inputs!$B$13</f>
        <v>12660</v>
      </c>
      <c r="X1294" s="36">
        <f t="shared" si="193"/>
        <v>13684.255562664046</v>
      </c>
      <c r="Y1294" s="36">
        <f t="shared" si="194"/>
        <v>15010.642279215404</v>
      </c>
      <c r="Z1294" s="36">
        <f t="shared" si="195"/>
        <v>16712.168045133247</v>
      </c>
      <c r="AA1294" s="36">
        <f t="shared" si="196"/>
        <v>18874.592640585841</v>
      </c>
      <c r="AB1294" s="36">
        <f t="shared" si="197"/>
        <v>58257.533328756297</v>
      </c>
      <c r="AC1294" s="36">
        <f t="shared" si="198"/>
        <v>283867.47811786906</v>
      </c>
      <c r="AD1294" s="36">
        <f t="shared" si="199"/>
        <v>181536.18755970095</v>
      </c>
    </row>
    <row r="1295" spans="1:30" ht="14.25" customHeight="1" x14ac:dyDescent="0.25">
      <c r="A1295" s="16">
        <v>1279</v>
      </c>
      <c r="B1295" s="34">
        <v>0.14013654421628</v>
      </c>
      <c r="C1295" s="34">
        <v>0.10833318693003301</v>
      </c>
      <c r="D1295" s="34">
        <v>3.2648716478770802E-2</v>
      </c>
      <c r="E1295" s="34">
        <v>3.5924878339582002E-2</v>
      </c>
      <c r="F1295" s="34">
        <v>2.6595193575672801E-2</v>
      </c>
      <c r="G1295" s="34">
        <v>0.17946225836428201</v>
      </c>
      <c r="H1295" s="35">
        <v>1.0603027212660701</v>
      </c>
      <c r="I1295" s="34">
        <v>9.6798696257659606E-2</v>
      </c>
      <c r="J1295" s="34">
        <v>2.9332551685247701E-2</v>
      </c>
      <c r="K1295" s="36">
        <f>Inputs!$B$12*(1+$B1295)^4</f>
        <v>101386.16942700239</v>
      </c>
      <c r="L1295" s="36">
        <f t="shared" si="190"/>
        <v>17443.390746863566</v>
      </c>
      <c r="M1295" s="36">
        <f t="shared" si="191"/>
        <v>223854.98493540287</v>
      </c>
      <c r="N1295" s="37">
        <f>M1295/Inputs!$B$6</f>
        <v>341.2423550844556</v>
      </c>
      <c r="O1295" s="38">
        <f>IF(N1295&gt;Inputs!$B$4,1,0)</f>
        <v>0</v>
      </c>
      <c r="P1295" s="34">
        <f t="shared" si="192"/>
        <v>6.7466144572411901E-2</v>
      </c>
      <c r="Q1295" s="36">
        <f>Inputs!$B$12*(1+$B1295)^0*$C1295+Inputs!$B$29*(1+$D1295)^0*Inputs!$B$19+Inputs!$B$30*(1+$E1295)^0*Inputs!$B$20+Inputs!$B$31*(1+$F1295)^0*Inputs!$B$21+Inputs!$B$22*(1+Inputs!$B$23)^0</f>
        <v>14522.035243228904</v>
      </c>
      <c r="R1295" s="36">
        <f>Inputs!$B$12*(1+$B1295)^1*$C1295+Inputs!$B$29*(1+$D1295)^1*Inputs!$B$19+Inputs!$B$30*(1+$E1295)^1*Inputs!$B$20+Inputs!$B$31*(1+$F1295)^1*Inputs!$B$21+Inputs!$B$22*(1+Inputs!$B$23)^1</f>
        <v>15681.828151197136</v>
      </c>
      <c r="S1295" s="36">
        <f>Inputs!$B$12*(1+$B1295)^2*$C1295+Inputs!$B$29*(1+$D1295)^2*Inputs!$B$19+Inputs!$B$30*(1+$E1295)^2*Inputs!$B$20+Inputs!$B$31*(1+$F1295)^2*Inputs!$B$21+Inputs!$B$22*(1+Inputs!$B$23)^2</f>
        <v>16977.147657630583</v>
      </c>
      <c r="T1295" s="36">
        <f>Inputs!$B$12*(1+$B1295)^3*$C1295+Inputs!$B$29*(1+$D1295)^3*Inputs!$B$19+Inputs!$B$30*(1+$E1295)^3*Inputs!$B$20+Inputs!$B$31*(1+$F1295)^3*Inputs!$B$21+Inputs!$B$22*(1+Inputs!$B$23)^3</f>
        <v>18426.135961658074</v>
      </c>
      <c r="U1295" s="36">
        <f>Inputs!$B$12*(1+$B1295)^4*$C1295+Inputs!$B$29*(1+$D1295)^4*Inputs!$B$19+Inputs!$B$30*(1+$E1295)^4*Inputs!$B$20+Inputs!$B$31*(1+$F1295)^4*Inputs!$B$21+Inputs!$B$22*(1+Inputs!$B$23)^4</f>
        <v>20049.450379082238</v>
      </c>
      <c r="V1295" s="35">
        <f>Inputs!$B$13/(Q1295*(1-$G1295))</f>
        <v>1.0624479368968609</v>
      </c>
      <c r="W1295" s="36">
        <f>Inputs!$B$13</f>
        <v>12660</v>
      </c>
      <c r="X1295" s="36">
        <f t="shared" si="193"/>
        <v>13664.181765641741</v>
      </c>
      <c r="Y1295" s="36">
        <f t="shared" si="194"/>
        <v>14785.372693343917</v>
      </c>
      <c r="Z1295" s="36">
        <f t="shared" si="195"/>
        <v>16039.185895256271</v>
      </c>
      <c r="AA1295" s="36">
        <f t="shared" si="196"/>
        <v>17443.390746863566</v>
      </c>
      <c r="AB1295" s="36">
        <f t="shared" si="197"/>
        <v>56180.841557945358</v>
      </c>
      <c r="AC1295" s="36">
        <f t="shared" si="198"/>
        <v>266134.22215405572</v>
      </c>
      <c r="AD1295" s="36">
        <f t="shared" si="199"/>
        <v>167674.14337745751</v>
      </c>
    </row>
    <row r="1296" spans="1:30" ht="14.25" customHeight="1" x14ac:dyDescent="0.25">
      <c r="A1296" s="16">
        <v>1280</v>
      </c>
      <c r="B1296" s="34">
        <v>0.45775142162033</v>
      </c>
      <c r="C1296" s="34">
        <v>8.8062845414290394E-2</v>
      </c>
      <c r="D1296" s="34">
        <v>1.4882131670355001E-2</v>
      </c>
      <c r="E1296" s="34">
        <v>5.4375721988402001E-2</v>
      </c>
      <c r="F1296" s="34">
        <v>3.45983454787839E-3</v>
      </c>
      <c r="G1296" s="34">
        <v>0.18088233616421101</v>
      </c>
      <c r="H1296" s="35">
        <v>1.0144735013136801</v>
      </c>
      <c r="I1296" s="34">
        <v>9.3617232796819994E-2</v>
      </c>
      <c r="J1296" s="34">
        <v>2.86392321481156E-2</v>
      </c>
      <c r="K1296" s="36">
        <f>Inputs!$B$12*(1+$B1296)^4</f>
        <v>270947.49793743622</v>
      </c>
      <c r="L1296" s="36">
        <f t="shared" si="190"/>
        <v>26964.690845457633</v>
      </c>
      <c r="M1296" s="36">
        <f t="shared" si="191"/>
        <v>342138.52901075745</v>
      </c>
      <c r="N1296" s="37">
        <f>M1296/Inputs!$B$6</f>
        <v>521.55263568713031</v>
      </c>
      <c r="O1296" s="38">
        <f>IF(N1296&gt;Inputs!$B$4,1,0)</f>
        <v>1</v>
      </c>
      <c r="P1296" s="34">
        <f t="shared" si="192"/>
        <v>6.497800064870439E-2</v>
      </c>
      <c r="Q1296" s="36">
        <f>Inputs!$B$12*(1+$B1296)^0*$C1296+Inputs!$B$29*(1+$D1296)^0*Inputs!$B$19+Inputs!$B$30*(1+$E1296)^0*Inputs!$B$20+Inputs!$B$31*(1+$F1296)^0*Inputs!$B$21+Inputs!$B$22*(1+Inputs!$B$23)^0</f>
        <v>13305.814752284346</v>
      </c>
      <c r="R1296" s="36">
        <f>Inputs!$B$12*(1+$B1296)^1*$C1296+Inputs!$B$29*(1+$D1296)^1*Inputs!$B$19+Inputs!$B$30*(1+$E1296)^1*Inputs!$B$20+Inputs!$B$31*(1+$F1296)^1*Inputs!$B$21+Inputs!$B$22*(1+Inputs!$B$23)^1</f>
        <v>15856.675576071164</v>
      </c>
      <c r="S1296" s="36">
        <f>Inputs!$B$12*(1+$B1296)^2*$C1296+Inputs!$B$29*(1+$D1296)^2*Inputs!$B$19+Inputs!$B$30*(1+$E1296)^2*Inputs!$B$20+Inputs!$B$31*(1+$F1296)^2*Inputs!$B$21+Inputs!$B$22*(1+Inputs!$B$23)^2</f>
        <v>19520.81542405513</v>
      </c>
      <c r="T1296" s="36">
        <f>Inputs!$B$12*(1+$B1296)^3*$C1296+Inputs!$B$29*(1+$D1296)^3*Inputs!$B$19+Inputs!$B$30*(1+$E1296)^3*Inputs!$B$20+Inputs!$B$31*(1+$F1296)^3*Inputs!$B$21+Inputs!$B$22*(1+Inputs!$B$23)^3</f>
        <v>24805.382721113536</v>
      </c>
      <c r="U1296" s="36">
        <f>Inputs!$B$12*(1+$B1296)^4*$C1296+Inputs!$B$29*(1+$D1296)^4*Inputs!$B$19+Inputs!$B$30*(1+$E1296)^4*Inputs!$B$20+Inputs!$B$31*(1+$F1296)^4*Inputs!$B$21+Inputs!$B$22*(1+Inputs!$B$23)^4</f>
        <v>32449.532668481115</v>
      </c>
      <c r="V1296" s="35">
        <f>Inputs!$B$13/(Q1296*(1-$G1296))</f>
        <v>1.1615714834010793</v>
      </c>
      <c r="W1296" s="36">
        <f>Inputs!$B$13</f>
        <v>12660</v>
      </c>
      <c r="X1296" s="36">
        <f t="shared" si="193"/>
        <v>14609.406616342203</v>
      </c>
      <c r="Y1296" s="36">
        <f t="shared" si="194"/>
        <v>17397.310711540013</v>
      </c>
      <c r="Z1296" s="36">
        <f t="shared" si="195"/>
        <v>21359.810959904404</v>
      </c>
      <c r="AA1296" s="36">
        <f t="shared" si="196"/>
        <v>26964.690845457633</v>
      </c>
      <c r="AB1296" s="36">
        <f t="shared" si="197"/>
        <v>69262.453643390239</v>
      </c>
      <c r="AC1296" s="36">
        <f t="shared" si="198"/>
        <v>426866.61038309307</v>
      </c>
      <c r="AD1296" s="36">
        <f t="shared" si="199"/>
        <v>272876.07536736724</v>
      </c>
    </row>
    <row r="1297" spans="1:30" ht="14.25" customHeight="1" x14ac:dyDescent="0.25">
      <c r="A1297" s="16">
        <v>1281</v>
      </c>
      <c r="B1297" s="34">
        <v>0.34880592263599502</v>
      </c>
      <c r="C1297" s="34">
        <v>7.5280542232440698E-2</v>
      </c>
      <c r="D1297" s="34">
        <v>2.1861952012764699E-2</v>
      </c>
      <c r="E1297" s="34">
        <v>2.5923533154940101E-2</v>
      </c>
      <c r="F1297" s="34">
        <v>1.42821907160739E-2</v>
      </c>
      <c r="G1297" s="34">
        <v>0.21080720403626199</v>
      </c>
      <c r="H1297" s="35">
        <v>1.0234291156876301</v>
      </c>
      <c r="I1297" s="34">
        <v>9.6985414035459003E-2</v>
      </c>
      <c r="J1297" s="34">
        <v>2.4301022267753498E-2</v>
      </c>
      <c r="K1297" s="36">
        <f>Inputs!$B$12*(1+$B1297)^4</f>
        <v>198586.21918682245</v>
      </c>
      <c r="L1297" s="36">
        <f t="shared" ref="L1297:L1360" si="200">AA1297</f>
        <v>18992.760539068309</v>
      </c>
      <c r="M1297" s="36">
        <f t="shared" ref="M1297:M1360" si="201">AB1297+AD1297</f>
        <v>226265.20663273294</v>
      </c>
      <c r="N1297" s="37">
        <f>M1297/Inputs!$B$6</f>
        <v>344.91647352550751</v>
      </c>
      <c r="O1297" s="38">
        <f>IF(N1297&gt;Inputs!$B$4,1,0)</f>
        <v>0</v>
      </c>
      <c r="P1297" s="34">
        <f t="shared" ref="P1297:P1360" si="202">I1297-J1297</f>
        <v>7.2684391767705497E-2</v>
      </c>
      <c r="Q1297" s="36">
        <f>Inputs!$B$12*(1+$B1297)^0*$C1297+Inputs!$B$29*(1+$D1297)^0*Inputs!$B$19+Inputs!$B$30*(1+$E1297)^0*Inputs!$B$20+Inputs!$B$31*(1+$F1297)^0*Inputs!$B$21+Inputs!$B$22*(1+Inputs!$B$23)^0</f>
        <v>12538.876561373363</v>
      </c>
      <c r="R1297" s="36">
        <f>Inputs!$B$12*(1+$B1297)^1*$C1297+Inputs!$B$29*(1+$D1297)^1*Inputs!$B$19+Inputs!$B$30*(1+$E1297)^1*Inputs!$B$20+Inputs!$B$31*(1+$F1297)^1*Inputs!$B$21+Inputs!$B$22*(1+Inputs!$B$23)^1</f>
        <v>14247.023497496284</v>
      </c>
      <c r="S1297" s="36">
        <f>Inputs!$B$12*(1+$B1297)^2*$C1297+Inputs!$B$29*(1+$D1297)^2*Inputs!$B$19+Inputs!$B$30*(1+$E1297)^2*Inputs!$B$20+Inputs!$B$31*(1+$F1297)^2*Inputs!$B$21+Inputs!$B$22*(1+Inputs!$B$23)^2</f>
        <v>16506.827649636638</v>
      </c>
      <c r="T1297" s="36">
        <f>Inputs!$B$12*(1+$B1297)^3*$C1297+Inputs!$B$29*(1+$D1297)^3*Inputs!$B$19+Inputs!$B$30*(1+$E1297)^3*Inputs!$B$20+Inputs!$B$31*(1+$F1297)^3*Inputs!$B$21+Inputs!$B$22*(1+Inputs!$B$23)^3</f>
        <v>19510.002124458471</v>
      </c>
      <c r="U1297" s="36">
        <f>Inputs!$B$12*(1+$B1297)^4*$C1297+Inputs!$B$29*(1+$D1297)^4*Inputs!$B$19+Inputs!$B$30*(1+$E1297)^4*Inputs!$B$20+Inputs!$B$31*(1+$F1297)^4*Inputs!$B$21+Inputs!$B$22*(1+Inputs!$B$23)^4</f>
        <v>23515.120705422625</v>
      </c>
      <c r="V1297" s="35">
        <f>Inputs!$B$13/(Q1297*(1-$G1297))</f>
        <v>1.2793576385522354</v>
      </c>
      <c r="W1297" s="36">
        <f>Inputs!$B$13</f>
        <v>12660</v>
      </c>
      <c r="X1297" s="36">
        <f t="shared" ref="X1297:X1360" si="203">R1297*(1-$G1297)*($V1297+($H1297-$V1297)*1/4)</f>
        <v>13665.254772448337</v>
      </c>
      <c r="Y1297" s="36">
        <f t="shared" ref="Y1297:Y1360" si="204">S1297*(1-$G1297)*($V1297+($H1297-$V1297)*2/4)</f>
        <v>14999.281505637255</v>
      </c>
      <c r="Z1297" s="36">
        <f t="shared" ref="Z1297:Z1360" si="205">T1297*(1-$G1297)*($V1297+($H1297-$V1297)*3/4)</f>
        <v>16743.037471661137</v>
      </c>
      <c r="AA1297" s="36">
        <f t="shared" ref="AA1297:AA1360" si="206">U1297*(1-$G1297)*$H1297</f>
        <v>18992.760539068309</v>
      </c>
      <c r="AB1297" s="36">
        <f t="shared" ref="AB1297:AB1360" si="207">W1297/(1+$I1297)^1+X1297/(1+$I1297)^2+Y1297/(1+$I1297)^3+Z1297/(1+$I1297)^4+AA1297/(1+$I1297)^5</f>
        <v>57776.703112376301</v>
      </c>
      <c r="AC1297" s="36">
        <f t="shared" ref="AC1297:AC1360" si="208">AA1297*(1+$J1297)/($I1297-$J1297)</f>
        <v>267654.49311358324</v>
      </c>
      <c r="AD1297" s="36">
        <f t="shared" ref="AD1297:AD1360" si="209">AC1297/(1+$I1297)^5</f>
        <v>168488.50352035664</v>
      </c>
    </row>
    <row r="1298" spans="1:30" ht="14.25" customHeight="1" x14ac:dyDescent="0.25">
      <c r="A1298" s="16">
        <v>1282</v>
      </c>
      <c r="B1298" s="34">
        <v>0.44823012036065901</v>
      </c>
      <c r="C1298" s="34">
        <v>9.2249397781110298E-2</v>
      </c>
      <c r="D1298" s="34">
        <v>2.5215230692566801E-2</v>
      </c>
      <c r="E1298" s="34">
        <v>4.7033850295793399E-2</v>
      </c>
      <c r="F1298" s="34">
        <v>1.3655732711016701E-2</v>
      </c>
      <c r="G1298" s="34">
        <v>0.17019031514646299</v>
      </c>
      <c r="H1298" s="35">
        <v>1.0027921801566699</v>
      </c>
      <c r="I1298" s="34">
        <v>9.92156408196158E-2</v>
      </c>
      <c r="J1298" s="34">
        <v>2.67415906090483E-2</v>
      </c>
      <c r="K1298" s="36">
        <f>Inputs!$B$12*(1+$B1298)^4</f>
        <v>263937.77620504808</v>
      </c>
      <c r="L1298" s="36">
        <f t="shared" si="200"/>
        <v>27614.333582084259</v>
      </c>
      <c r="M1298" s="36">
        <f t="shared" si="201"/>
        <v>312962.38687200571</v>
      </c>
      <c r="N1298" s="37">
        <f>M1298/Inputs!$B$6</f>
        <v>477.07680925610629</v>
      </c>
      <c r="O1298" s="38">
        <f>IF(N1298&gt;Inputs!$B$4,1,0)</f>
        <v>1</v>
      </c>
      <c r="P1298" s="34">
        <f t="shared" si="202"/>
        <v>7.2474050210567492E-2</v>
      </c>
      <c r="Q1298" s="36">
        <f>Inputs!$B$12*(1+$B1298)^0*$C1298+Inputs!$B$29*(1+$D1298)^0*Inputs!$B$19+Inputs!$B$30*(1+$E1298)^0*Inputs!$B$20+Inputs!$B$31*(1+$F1298)^0*Inputs!$B$21+Inputs!$B$22*(1+Inputs!$B$23)^0</f>
        <v>13557.00789429354</v>
      </c>
      <c r="R1298" s="36">
        <f>Inputs!$B$12*(1+$B1298)^1*$C1298+Inputs!$B$29*(1+$D1298)^1*Inputs!$B$19+Inputs!$B$30*(1+$E1298)^1*Inputs!$B$20+Inputs!$B$31*(1+$F1298)^1*Inputs!$B$21+Inputs!$B$22*(1+Inputs!$B$23)^1</f>
        <v>16231.822541862035</v>
      </c>
      <c r="S1298" s="36">
        <f>Inputs!$B$12*(1+$B1298)^2*$C1298+Inputs!$B$29*(1+$D1298)^2*Inputs!$B$19+Inputs!$B$30*(1+$E1298)^2*Inputs!$B$20+Inputs!$B$31*(1+$F1298)^2*Inputs!$B$21+Inputs!$B$22*(1+Inputs!$B$23)^2</f>
        <v>20025.090355008299</v>
      </c>
      <c r="T1298" s="36">
        <f>Inputs!$B$12*(1+$B1298)^3*$C1298+Inputs!$B$29*(1+$D1298)^3*Inputs!$B$19+Inputs!$B$30*(1+$E1298)^3*Inputs!$B$20+Inputs!$B$31*(1+$F1298)^3*Inputs!$B$21+Inputs!$B$22*(1+Inputs!$B$23)^3</f>
        <v>25435.520558706936</v>
      </c>
      <c r="U1298" s="36">
        <f>Inputs!$B$12*(1+$B1298)^4*$C1298+Inputs!$B$29*(1+$D1298)^4*Inputs!$B$19+Inputs!$B$30*(1+$E1298)^4*Inputs!$B$20+Inputs!$B$31*(1+$F1298)^4*Inputs!$B$21+Inputs!$B$22*(1+Inputs!$B$23)^4</f>
        <v>33185.252690834765</v>
      </c>
      <c r="V1298" s="35">
        <f>Inputs!$B$13/(Q1298*(1-$G1298))</f>
        <v>1.1253596969278237</v>
      </c>
      <c r="W1298" s="36">
        <f>Inputs!$B$13</f>
        <v>12660</v>
      </c>
      <c r="X1298" s="36">
        <f t="shared" si="203"/>
        <v>14745.108480900539</v>
      </c>
      <c r="Y1298" s="36">
        <f t="shared" si="204"/>
        <v>17681.76467913216</v>
      </c>
      <c r="Z1298" s="36">
        <f t="shared" si="205"/>
        <v>21812.321996761624</v>
      </c>
      <c r="AA1298" s="36">
        <f t="shared" si="206"/>
        <v>27614.333582084259</v>
      </c>
      <c r="AB1298" s="36">
        <f t="shared" si="207"/>
        <v>69182.039261997721</v>
      </c>
      <c r="AC1298" s="36">
        <f t="shared" si="208"/>
        <v>391212.91970438143</v>
      </c>
      <c r="AD1298" s="36">
        <f t="shared" si="209"/>
        <v>243780.34761000797</v>
      </c>
    </row>
    <row r="1299" spans="1:30" ht="14.25" customHeight="1" x14ac:dyDescent="0.25">
      <c r="A1299" s="16">
        <v>1283</v>
      </c>
      <c r="B1299" s="34">
        <v>0.429771582856878</v>
      </c>
      <c r="C1299" s="34">
        <v>5.5286696397869498E-2</v>
      </c>
      <c r="D1299" s="34">
        <v>5.4990817049375897E-2</v>
      </c>
      <c r="E1299" s="34">
        <v>4.5902272764200801E-2</v>
      </c>
      <c r="F1299" s="34">
        <v>2.13731702044134E-2</v>
      </c>
      <c r="G1299" s="34">
        <v>0.20658885668913701</v>
      </c>
      <c r="H1299" s="35">
        <v>1.04171417569573</v>
      </c>
      <c r="I1299" s="34">
        <v>9.6735135996704302E-2</v>
      </c>
      <c r="J1299" s="34">
        <v>2.2788645186123901E-2</v>
      </c>
      <c r="K1299" s="36">
        <f>Inputs!$B$12*(1+$B1299)^4</f>
        <v>250736.69364269773</v>
      </c>
      <c r="L1299" s="36">
        <f t="shared" si="200"/>
        <v>19237.357560908349</v>
      </c>
      <c r="M1299" s="36">
        <f t="shared" si="201"/>
        <v>225749.17140157611</v>
      </c>
      <c r="N1299" s="37">
        <f>M1299/Inputs!$B$6</f>
        <v>344.1298344536221</v>
      </c>
      <c r="O1299" s="38">
        <f>IF(N1299&gt;Inputs!$B$4,1,0)</f>
        <v>0</v>
      </c>
      <c r="P1299" s="34">
        <f t="shared" si="202"/>
        <v>7.3946490810580398E-2</v>
      </c>
      <c r="Q1299" s="36">
        <f>Inputs!$B$12*(1+$B1299)^0*$C1299+Inputs!$B$29*(1+$D1299)^0*Inputs!$B$19+Inputs!$B$30*(1+$E1299)^0*Inputs!$B$20+Inputs!$B$31*(1+$F1299)^0*Inputs!$B$21+Inputs!$B$22*(1+Inputs!$B$23)^0</f>
        <v>11339.24581129909</v>
      </c>
      <c r="R1299" s="36">
        <f>Inputs!$B$12*(1+$B1299)^1*$C1299+Inputs!$B$29*(1+$D1299)^1*Inputs!$B$19+Inputs!$B$30*(1+$E1299)^1*Inputs!$B$20+Inputs!$B$31*(1+$F1299)^1*Inputs!$B$21+Inputs!$B$22*(1+Inputs!$B$23)^1</f>
        <v>13088.973657132523</v>
      </c>
      <c r="S1299" s="36">
        <f>Inputs!$B$12*(1+$B1299)^2*$C1299+Inputs!$B$29*(1+$D1299)^2*Inputs!$B$19+Inputs!$B$30*(1+$E1299)^2*Inputs!$B$20+Inputs!$B$31*(1+$F1299)^2*Inputs!$B$21+Inputs!$B$22*(1+Inputs!$B$23)^2</f>
        <v>15466.657064426927</v>
      </c>
      <c r="T1299" s="36">
        <f>Inputs!$B$12*(1+$B1299)^3*$C1299+Inputs!$B$29*(1+$D1299)^3*Inputs!$B$19+Inputs!$B$30*(1+$E1299)^3*Inputs!$B$20+Inputs!$B$31*(1+$F1299)^3*Inputs!$B$21+Inputs!$B$22*(1+Inputs!$B$23)^3</f>
        <v>18736.390035940654</v>
      </c>
      <c r="U1299" s="36">
        <f>Inputs!$B$12*(1+$B1299)^4*$C1299+Inputs!$B$29*(1+$D1299)^4*Inputs!$B$19+Inputs!$B$30*(1+$E1299)^4*Inputs!$B$20+Inputs!$B$31*(1+$F1299)^4*Inputs!$B$21+Inputs!$B$22*(1+Inputs!$B$23)^4</f>
        <v>23275.47471186515</v>
      </c>
      <c r="V1299" s="35">
        <f>Inputs!$B$13/(Q1299*(1-$G1299))</f>
        <v>1.4071851388048164</v>
      </c>
      <c r="W1299" s="36">
        <f>Inputs!$B$13</f>
        <v>12660</v>
      </c>
      <c r="X1299" s="36">
        <f t="shared" si="203"/>
        <v>13664.681511076609</v>
      </c>
      <c r="Y1299" s="36">
        <f t="shared" si="204"/>
        <v>15025.733643277141</v>
      </c>
      <c r="Z1299" s="36">
        <f t="shared" si="205"/>
        <v>16844.011247533614</v>
      </c>
      <c r="AA1299" s="36">
        <f t="shared" si="206"/>
        <v>19237.357560908349</v>
      </c>
      <c r="AB1299" s="36">
        <f t="shared" si="207"/>
        <v>58060.02254195846</v>
      </c>
      <c r="AC1299" s="36">
        <f t="shared" si="208"/>
        <v>266080.92772222863</v>
      </c>
      <c r="AD1299" s="36">
        <f t="shared" si="209"/>
        <v>167689.14885961765</v>
      </c>
    </row>
    <row r="1300" spans="1:30" ht="14.25" customHeight="1" x14ac:dyDescent="0.25">
      <c r="A1300" s="16">
        <v>1284</v>
      </c>
      <c r="B1300" s="34">
        <v>0.33257385743296602</v>
      </c>
      <c r="C1300" s="34">
        <v>8.2541821514153804E-2</v>
      </c>
      <c r="D1300" s="34">
        <v>2.784095939882E-2</v>
      </c>
      <c r="E1300" s="34">
        <v>4.4038433872652299E-2</v>
      </c>
      <c r="F1300" s="34">
        <v>2.1552351755667502E-2</v>
      </c>
      <c r="G1300" s="34">
        <v>0.17164903963550701</v>
      </c>
      <c r="H1300" s="35">
        <v>1.04482299062133</v>
      </c>
      <c r="I1300" s="34">
        <v>9.7900958966098101E-2</v>
      </c>
      <c r="J1300" s="34">
        <v>2.3807244523306601E-2</v>
      </c>
      <c r="K1300" s="36">
        <f>Inputs!$B$12*(1+$B1300)^4</f>
        <v>189197.94124270146</v>
      </c>
      <c r="L1300" s="36">
        <f t="shared" si="200"/>
        <v>21297.048947801854</v>
      </c>
      <c r="M1300" s="36">
        <f t="shared" si="201"/>
        <v>245638.70671861043</v>
      </c>
      <c r="N1300" s="37">
        <f>M1300/Inputs!$B$6</f>
        <v>374.44924804666221</v>
      </c>
      <c r="O1300" s="38">
        <f>IF(N1300&gt;Inputs!$B$4,1,0)</f>
        <v>0</v>
      </c>
      <c r="P1300" s="34">
        <f t="shared" si="202"/>
        <v>7.4093714442791503E-2</v>
      </c>
      <c r="Q1300" s="36">
        <f>Inputs!$B$12*(1+$B1300)^0*$C1300+Inputs!$B$29*(1+$D1300)^0*Inputs!$B$19+Inputs!$B$30*(1+$E1300)^0*Inputs!$B$20+Inputs!$B$31*(1+$F1300)^0*Inputs!$B$21+Inputs!$B$22*(1+Inputs!$B$23)^0</f>
        <v>12974.55331827615</v>
      </c>
      <c r="R1300" s="36">
        <f>Inputs!$B$12*(1+$B1300)^1*$C1300+Inputs!$B$29*(1+$D1300)^1*Inputs!$B$19+Inputs!$B$30*(1+$E1300)^1*Inputs!$B$20+Inputs!$B$31*(1+$F1300)^1*Inputs!$B$21+Inputs!$B$22*(1+Inputs!$B$23)^1</f>
        <v>14852.284744433186</v>
      </c>
      <c r="S1300" s="36">
        <f>Inputs!$B$12*(1+$B1300)^2*$C1300+Inputs!$B$29*(1+$D1300)^2*Inputs!$B$19+Inputs!$B$30*(1+$E1300)^2*Inputs!$B$20+Inputs!$B$31*(1+$F1300)^2*Inputs!$B$21+Inputs!$B$22*(1+Inputs!$B$23)^2</f>
        <v>17285.241992932202</v>
      </c>
      <c r="T1300" s="36">
        <f>Inputs!$B$12*(1+$B1300)^3*$C1300+Inputs!$B$29*(1+$D1300)^3*Inputs!$B$19+Inputs!$B$30*(1+$E1300)^3*Inputs!$B$20+Inputs!$B$31*(1+$F1300)^3*Inputs!$B$21+Inputs!$B$22*(1+Inputs!$B$23)^3</f>
        <v>20455.869085003404</v>
      </c>
      <c r="U1300" s="36">
        <f>Inputs!$B$12*(1+$B1300)^4*$C1300+Inputs!$B$29*(1+$D1300)^4*Inputs!$B$19+Inputs!$B$30*(1+$E1300)^4*Inputs!$B$20+Inputs!$B$31*(1+$F1300)^4*Inputs!$B$21+Inputs!$B$22*(1+Inputs!$B$23)^4</f>
        <v>24607.207336572028</v>
      </c>
      <c r="V1300" s="35">
        <f>Inputs!$B$13/(Q1300*(1-$G1300))</f>
        <v>1.1779501464365756</v>
      </c>
      <c r="W1300" s="36">
        <f>Inputs!$B$13</f>
        <v>12660</v>
      </c>
      <c r="X1300" s="36">
        <f t="shared" si="203"/>
        <v>14082.745293586704</v>
      </c>
      <c r="Y1300" s="36">
        <f t="shared" si="204"/>
        <v>15913.107183935201</v>
      </c>
      <c r="Z1300" s="36">
        <f t="shared" si="205"/>
        <v>18268.096080236402</v>
      </c>
      <c r="AA1300" s="36">
        <f t="shared" si="206"/>
        <v>21297.048947801854</v>
      </c>
      <c r="AB1300" s="36">
        <f t="shared" si="207"/>
        <v>61162.466803500458</v>
      </c>
      <c r="AC1300" s="36">
        <f t="shared" si="208"/>
        <v>294276.95943847095</v>
      </c>
      <c r="AD1300" s="36">
        <f t="shared" si="209"/>
        <v>184476.23991510997</v>
      </c>
    </row>
    <row r="1301" spans="1:30" ht="14.25" customHeight="1" x14ac:dyDescent="0.25">
      <c r="A1301" s="16">
        <v>1285</v>
      </c>
      <c r="B1301" s="34">
        <v>0.15626708004967499</v>
      </c>
      <c r="C1301" s="34">
        <v>0.101518397463988</v>
      </c>
      <c r="D1301" s="34">
        <v>2.0352915735271399E-2</v>
      </c>
      <c r="E1301" s="34">
        <v>4.1998595943386202E-2</v>
      </c>
      <c r="F1301" s="34">
        <v>4.47897490660533E-3</v>
      </c>
      <c r="G1301" s="34">
        <v>0.22125694557593201</v>
      </c>
      <c r="H1301" s="35">
        <v>1.0539398172918399</v>
      </c>
      <c r="I1301" s="34">
        <v>8.8111167051605196E-2</v>
      </c>
      <c r="J1301" s="34">
        <v>1.8950304227276001E-2</v>
      </c>
      <c r="K1301" s="36">
        <f>Inputs!$B$12*(1+$B1301)^4</f>
        <v>107246.68936103332</v>
      </c>
      <c r="L1301" s="36">
        <f t="shared" si="200"/>
        <v>15945.656949166672</v>
      </c>
      <c r="M1301" s="36">
        <f t="shared" si="201"/>
        <v>208990.00399068539</v>
      </c>
      <c r="N1301" s="37">
        <f>M1301/Inputs!$B$6</f>
        <v>318.5823231565326</v>
      </c>
      <c r="O1301" s="38">
        <f>IF(N1301&gt;Inputs!$B$4,1,0)</f>
        <v>0</v>
      </c>
      <c r="P1301" s="34">
        <f t="shared" si="202"/>
        <v>6.9160862824329192E-2</v>
      </c>
      <c r="Q1301" s="36">
        <f>Inputs!$B$12*(1+$B1301)^0*$C1301+Inputs!$B$29*(1+$D1301)^0*Inputs!$B$19+Inputs!$B$30*(1+$E1301)^0*Inputs!$B$20+Inputs!$B$31*(1+$F1301)^0*Inputs!$B$21+Inputs!$B$22*(1+Inputs!$B$23)^0</f>
        <v>14113.147875266201</v>
      </c>
      <c r="R1301" s="36">
        <f>Inputs!$B$12*(1+$B1301)^1*$C1301+Inputs!$B$29*(1+$D1301)^1*Inputs!$B$19+Inputs!$B$30*(1+$E1301)^1*Inputs!$B$20+Inputs!$B$31*(1+$F1301)^1*Inputs!$B$21+Inputs!$B$22*(1+Inputs!$B$23)^1</f>
        <v>15188.770114972849</v>
      </c>
      <c r="S1301" s="36">
        <f>Inputs!$B$12*(1+$B1301)^2*$C1301+Inputs!$B$29*(1+$D1301)^2*Inputs!$B$19+Inputs!$B$30*(1+$E1301)^2*Inputs!$B$20+Inputs!$B$31*(1+$F1301)^2*Inputs!$B$21+Inputs!$B$22*(1+Inputs!$B$23)^2</f>
        <v>16416.948388006622</v>
      </c>
      <c r="T1301" s="36">
        <f>Inputs!$B$12*(1+$B1301)^3*$C1301+Inputs!$B$29*(1+$D1301)^3*Inputs!$B$19+Inputs!$B$30*(1+$E1301)^3*Inputs!$B$20+Inputs!$B$31*(1+$F1301)^3*Inputs!$B$21+Inputs!$B$22*(1+Inputs!$B$23)^3</f>
        <v>17821.078115310527</v>
      </c>
      <c r="U1301" s="36">
        <f>Inputs!$B$12*(1+$B1301)^4*$C1301+Inputs!$B$29*(1+$D1301)^4*Inputs!$B$19+Inputs!$B$30*(1+$E1301)^4*Inputs!$B$20+Inputs!$B$31*(1+$F1301)^4*Inputs!$B$21+Inputs!$B$22*(1+Inputs!$B$23)^4</f>
        <v>19428.193401524808</v>
      </c>
      <c r="V1301" s="35">
        <f>Inputs!$B$13/(Q1301*(1-$G1301))</f>
        <v>1.1519022522426572</v>
      </c>
      <c r="W1301" s="36">
        <f>Inputs!$B$13</f>
        <v>12660</v>
      </c>
      <c r="X1301" s="36">
        <f t="shared" si="203"/>
        <v>13335.193165585466</v>
      </c>
      <c r="Y1301" s="36">
        <f t="shared" si="204"/>
        <v>14100.387201101206</v>
      </c>
      <c r="Z1301" s="36">
        <f t="shared" si="205"/>
        <v>14966.501457410684</v>
      </c>
      <c r="AA1301" s="36">
        <f t="shared" si="206"/>
        <v>15945.656949166672</v>
      </c>
      <c r="AB1301" s="36">
        <f t="shared" si="207"/>
        <v>54972.996762062961</v>
      </c>
      <c r="AC1301" s="36">
        <f t="shared" si="208"/>
        <v>234928.12749787656</v>
      </c>
      <c r="AD1301" s="36">
        <f t="shared" si="209"/>
        <v>154017.00722862242</v>
      </c>
    </row>
    <row r="1302" spans="1:30" ht="14.25" customHeight="1" x14ac:dyDescent="0.25">
      <c r="A1302" s="16">
        <v>1286</v>
      </c>
      <c r="B1302" s="34">
        <v>0.51401041359529298</v>
      </c>
      <c r="C1302" s="34">
        <v>6.8009199376058399E-2</v>
      </c>
      <c r="D1302" s="34">
        <v>3.2170442715398297E-2</v>
      </c>
      <c r="E1302" s="34">
        <v>4.9321174920266997E-2</v>
      </c>
      <c r="F1302" s="34">
        <v>2.6915358281735899E-2</v>
      </c>
      <c r="G1302" s="34">
        <v>0.18302523807555299</v>
      </c>
      <c r="H1302" s="35">
        <v>1.0646429056330899</v>
      </c>
      <c r="I1302" s="34">
        <v>9.8688502742046005E-2</v>
      </c>
      <c r="J1302" s="34">
        <v>1.9487845103697402E-2</v>
      </c>
      <c r="K1302" s="36">
        <f>Inputs!$B$12*(1+$B1302)^4</f>
        <v>315258.42363818287</v>
      </c>
      <c r="L1302" s="36">
        <f t="shared" si="200"/>
        <v>26666.096636717946</v>
      </c>
      <c r="M1302" s="36">
        <f t="shared" si="201"/>
        <v>282038.36653974652</v>
      </c>
      <c r="N1302" s="37">
        <f>M1302/Inputs!$B$6</f>
        <v>429.93653435936972</v>
      </c>
      <c r="O1302" s="38">
        <f>IF(N1302&gt;Inputs!$B$4,1,0)</f>
        <v>1</v>
      </c>
      <c r="P1302" s="34">
        <f t="shared" si="202"/>
        <v>7.9200657638348604E-2</v>
      </c>
      <c r="Q1302" s="36">
        <f>Inputs!$B$12*(1+$B1302)^0*$C1302+Inputs!$B$29*(1+$D1302)^0*Inputs!$B$19+Inputs!$B$30*(1+$E1302)^0*Inputs!$B$20+Inputs!$B$31*(1+$F1302)^0*Inputs!$B$21+Inputs!$B$22*(1+Inputs!$B$23)^0</f>
        <v>12102.595989990426</v>
      </c>
      <c r="R1302" s="36">
        <f>Inputs!$B$12*(1+$B1302)^1*$C1302+Inputs!$B$29*(1+$D1302)^1*Inputs!$B$19+Inputs!$B$30*(1+$E1302)^1*Inputs!$B$20+Inputs!$B$31*(1+$F1302)^1*Inputs!$B$21+Inputs!$B$22*(1+Inputs!$B$23)^1</f>
        <v>14482.44479801874</v>
      </c>
      <c r="S1302" s="36">
        <f>Inputs!$B$12*(1+$B1302)^2*$C1302+Inputs!$B$29*(1+$D1302)^2*Inputs!$B$19+Inputs!$B$30*(1+$E1302)^2*Inputs!$B$20+Inputs!$B$31*(1+$F1302)^2*Inputs!$B$21+Inputs!$B$22*(1+Inputs!$B$23)^2</f>
        <v>17951.122711620508</v>
      </c>
      <c r="T1302" s="36">
        <f>Inputs!$B$12*(1+$B1302)^3*$C1302+Inputs!$B$29*(1+$D1302)^3*Inputs!$B$19+Inputs!$B$30*(1+$E1302)^3*Inputs!$B$20+Inputs!$B$31*(1+$F1302)^3*Inputs!$B$21+Inputs!$B$22*(1+Inputs!$B$23)^3</f>
        <v>23063.225989407409</v>
      </c>
      <c r="U1302" s="36">
        <f>Inputs!$B$12*(1+$B1302)^4*$C1302+Inputs!$B$29*(1+$D1302)^4*Inputs!$B$19+Inputs!$B$30*(1+$E1302)^4*Inputs!$B$20+Inputs!$B$31*(1+$F1302)^4*Inputs!$B$21+Inputs!$B$22*(1+Inputs!$B$23)^4</f>
        <v>30658.213460322353</v>
      </c>
      <c r="V1302" s="35">
        <f>Inputs!$B$13/(Q1302*(1-$G1302))</f>
        <v>1.280402546898012</v>
      </c>
      <c r="W1302" s="36">
        <f>Inputs!$B$13</f>
        <v>12660</v>
      </c>
      <c r="X1302" s="36">
        <f t="shared" si="203"/>
        <v>14511.250678055721</v>
      </c>
      <c r="Y1302" s="36">
        <f t="shared" si="204"/>
        <v>17195.765948367025</v>
      </c>
      <c r="Z1302" s="36">
        <f t="shared" si="205"/>
        <v>21076.419703200874</v>
      </c>
      <c r="AA1302" s="36">
        <f t="shared" si="206"/>
        <v>26666.096636717946</v>
      </c>
      <c r="AB1302" s="36">
        <f t="shared" si="207"/>
        <v>67630.945075325959</v>
      </c>
      <c r="AC1302" s="36">
        <f t="shared" si="208"/>
        <v>343251.71290410234</v>
      </c>
      <c r="AD1302" s="36">
        <f t="shared" si="209"/>
        <v>214407.42146442059</v>
      </c>
    </row>
    <row r="1303" spans="1:30" ht="14.25" customHeight="1" x14ac:dyDescent="0.25">
      <c r="A1303" s="16">
        <v>1287</v>
      </c>
      <c r="B1303" s="34">
        <v>0.461056297098905</v>
      </c>
      <c r="C1303" s="34">
        <v>6.80764736057973E-2</v>
      </c>
      <c r="D1303" s="34">
        <v>2.6991987412982699E-2</v>
      </c>
      <c r="E1303" s="34">
        <v>5.96301653240906E-2</v>
      </c>
      <c r="F1303" s="34">
        <v>2.72422366771366E-2</v>
      </c>
      <c r="G1303" s="34">
        <v>0.19734608481508301</v>
      </c>
      <c r="H1303" s="35">
        <v>1.06382263349533</v>
      </c>
      <c r="I1303" s="34">
        <v>0.10662780086679</v>
      </c>
      <c r="J1303" s="34">
        <v>2.8979122978769901E-2</v>
      </c>
      <c r="K1303" s="36">
        <f>Inputs!$B$12*(1+$B1303)^4</f>
        <v>273412.93187799427</v>
      </c>
      <c r="L1303" s="36">
        <f t="shared" si="200"/>
        <v>23809.559601110243</v>
      </c>
      <c r="M1303" s="36">
        <f t="shared" si="201"/>
        <v>252726.07267257018</v>
      </c>
      <c r="N1303" s="37">
        <f>M1303/Inputs!$B$6</f>
        <v>385.25315956184477</v>
      </c>
      <c r="O1303" s="38">
        <f>IF(N1303&gt;Inputs!$B$4,1,0)</f>
        <v>0</v>
      </c>
      <c r="P1303" s="34">
        <f t="shared" si="202"/>
        <v>7.7648677888020101E-2</v>
      </c>
      <c r="Q1303" s="36">
        <f>Inputs!$B$12*(1+$B1303)^0*$C1303+Inputs!$B$29*(1+$D1303)^0*Inputs!$B$19+Inputs!$B$30*(1+$E1303)^0*Inputs!$B$20+Inputs!$B$31*(1+$F1303)^0*Inputs!$B$21+Inputs!$B$22*(1+Inputs!$B$23)^0</f>
        <v>12106.632443774761</v>
      </c>
      <c r="R1303" s="36">
        <f>Inputs!$B$12*(1+$B1303)^1*$C1303+Inputs!$B$29*(1+$D1303)^1*Inputs!$B$19+Inputs!$B$30*(1+$E1303)^1*Inputs!$B$20+Inputs!$B$31*(1+$F1303)^1*Inputs!$B$21+Inputs!$B$22*(1+Inputs!$B$23)^1</f>
        <v>14282.531447857684</v>
      </c>
      <c r="S1303" s="36">
        <f>Inputs!$B$12*(1+$B1303)^2*$C1303+Inputs!$B$29*(1+$D1303)^2*Inputs!$B$19+Inputs!$B$30*(1+$E1303)^2*Inputs!$B$20+Inputs!$B$31*(1+$F1303)^2*Inputs!$B$21+Inputs!$B$22*(1+Inputs!$B$23)^2</f>
        <v>17339.311970788964</v>
      </c>
      <c r="T1303" s="36">
        <f>Inputs!$B$12*(1+$B1303)^3*$C1303+Inputs!$B$29*(1+$D1303)^3*Inputs!$B$19+Inputs!$B$30*(1+$E1303)^3*Inputs!$B$20+Inputs!$B$31*(1+$F1303)^3*Inputs!$B$21+Inputs!$B$22*(1+Inputs!$B$23)^3</f>
        <v>21677.922948918029</v>
      </c>
      <c r="U1303" s="36">
        <f>Inputs!$B$12*(1+$B1303)^4*$C1303+Inputs!$B$29*(1+$D1303)^4*Inputs!$B$19+Inputs!$B$30*(1+$E1303)^4*Inputs!$B$20+Inputs!$B$31*(1+$F1303)^4*Inputs!$B$21+Inputs!$B$22*(1+Inputs!$B$23)^4</f>
        <v>27883.918715031818</v>
      </c>
      <c r="V1303" s="35">
        <f>Inputs!$B$13/(Q1303*(1-$G1303))</f>
        <v>1.3028128088812945</v>
      </c>
      <c r="W1303" s="36">
        <f>Inputs!$B$13</f>
        <v>12660</v>
      </c>
      <c r="X1303" s="36">
        <f t="shared" si="203"/>
        <v>14250.412916997142</v>
      </c>
      <c r="Y1303" s="36">
        <f t="shared" si="204"/>
        <v>16468.784909119473</v>
      </c>
      <c r="Z1303" s="36">
        <f t="shared" si="205"/>
        <v>19549.974716042776</v>
      </c>
      <c r="AA1303" s="36">
        <f t="shared" si="206"/>
        <v>23809.559601110243</v>
      </c>
      <c r="AB1303" s="36">
        <f t="shared" si="207"/>
        <v>62611.250224268311</v>
      </c>
      <c r="AC1303" s="36">
        <f t="shared" si="208"/>
        <v>315517.79660940036</v>
      </c>
      <c r="AD1303" s="36">
        <f t="shared" si="209"/>
        <v>190114.82244830189</v>
      </c>
    </row>
    <row r="1304" spans="1:30" ht="14.25" customHeight="1" x14ac:dyDescent="0.25">
      <c r="A1304" s="16">
        <v>1288</v>
      </c>
      <c r="B1304" s="34">
        <v>0.30600578216171598</v>
      </c>
      <c r="C1304" s="34">
        <v>8.4156130981134503E-2</v>
      </c>
      <c r="D1304" s="34">
        <v>9.9462906983139605E-3</v>
      </c>
      <c r="E1304" s="34">
        <v>2.8446596990571602E-2</v>
      </c>
      <c r="F1304" s="34">
        <v>3.11887735606436E-2</v>
      </c>
      <c r="G1304" s="34">
        <v>0.19709859799389501</v>
      </c>
      <c r="H1304" s="35">
        <v>1.02855479408519</v>
      </c>
      <c r="I1304" s="34">
        <v>9.6193001151231097E-2</v>
      </c>
      <c r="J1304" s="34">
        <v>3.2631196294030301E-2</v>
      </c>
      <c r="K1304" s="36">
        <f>Inputs!$B$12*(1+$B1304)^4</f>
        <v>174554.74111806042</v>
      </c>
      <c r="L1304" s="36">
        <f t="shared" si="200"/>
        <v>19361.045340350393</v>
      </c>
      <c r="M1304" s="36">
        <f t="shared" si="201"/>
        <v>257378.51291744813</v>
      </c>
      <c r="N1304" s="37">
        <f>M1304/Inputs!$B$6</f>
        <v>392.3452940814758</v>
      </c>
      <c r="O1304" s="38">
        <f>IF(N1304&gt;Inputs!$B$4,1,0)</f>
        <v>0</v>
      </c>
      <c r="P1304" s="34">
        <f t="shared" si="202"/>
        <v>6.3561804857200796E-2</v>
      </c>
      <c r="Q1304" s="36">
        <f>Inputs!$B$12*(1+$B1304)^0*$C1304+Inputs!$B$29*(1+$D1304)^0*Inputs!$B$19+Inputs!$B$30*(1+$E1304)^0*Inputs!$B$20+Inputs!$B$31*(1+$F1304)^0*Inputs!$B$21+Inputs!$B$22*(1+Inputs!$B$23)^0</f>
        <v>13071.411886294991</v>
      </c>
      <c r="R1304" s="36">
        <f>Inputs!$B$12*(1+$B1304)^1*$C1304+Inputs!$B$29*(1+$D1304)^1*Inputs!$B$19+Inputs!$B$30*(1+$E1304)^1*Inputs!$B$20+Inputs!$B$31*(1+$F1304)^1*Inputs!$B$21+Inputs!$B$22*(1+Inputs!$B$23)^1</f>
        <v>14792.520854669823</v>
      </c>
      <c r="S1304" s="36">
        <f>Inputs!$B$12*(1+$B1304)^2*$C1304+Inputs!$B$29*(1+$D1304)^2*Inputs!$B$19+Inputs!$B$30*(1+$E1304)^2*Inputs!$B$20+Inputs!$B$31*(1+$F1304)^2*Inputs!$B$21+Inputs!$B$22*(1+Inputs!$B$23)^2</f>
        <v>16991.127909759187</v>
      </c>
      <c r="T1304" s="36">
        <f>Inputs!$B$12*(1+$B1304)^3*$C1304+Inputs!$B$29*(1+$D1304)^3*Inputs!$B$19+Inputs!$B$30*(1+$E1304)^3*Inputs!$B$20+Inputs!$B$31*(1+$F1304)^3*Inputs!$B$21+Inputs!$B$22*(1+Inputs!$B$23)^3</f>
        <v>19812.054698363776</v>
      </c>
      <c r="U1304" s="36">
        <f>Inputs!$B$12*(1+$B1304)^4*$C1304+Inputs!$B$29*(1+$D1304)^4*Inputs!$B$19+Inputs!$B$30*(1+$E1304)^4*Inputs!$B$20+Inputs!$B$31*(1+$F1304)^4*Inputs!$B$21+Inputs!$B$22*(1+Inputs!$B$23)^4</f>
        <v>23444.40164196751</v>
      </c>
      <c r="V1304" s="35">
        <f>Inputs!$B$13/(Q1304*(1-$G1304))</f>
        <v>1.2062823953561941</v>
      </c>
      <c r="W1304" s="36">
        <f>Inputs!$B$13</f>
        <v>12660</v>
      </c>
      <c r="X1304" s="36">
        <f t="shared" si="203"/>
        <v>13799.223661412576</v>
      </c>
      <c r="Y1304" s="36">
        <f t="shared" si="204"/>
        <v>15244.04842267337</v>
      </c>
      <c r="Z1304" s="36">
        <f t="shared" si="205"/>
        <v>17068.135074179889</v>
      </c>
      <c r="AA1304" s="36">
        <f t="shared" si="206"/>
        <v>19361.045340350393</v>
      </c>
      <c r="AB1304" s="36">
        <f t="shared" si="207"/>
        <v>58658.000678379045</v>
      </c>
      <c r="AC1304" s="36">
        <f t="shared" si="208"/>
        <v>314541.40511310601</v>
      </c>
      <c r="AD1304" s="36">
        <f t="shared" si="209"/>
        <v>198720.5122390691</v>
      </c>
    </row>
    <row r="1305" spans="1:30" ht="14.25" customHeight="1" x14ac:dyDescent="0.25">
      <c r="A1305" s="16">
        <v>1289</v>
      </c>
      <c r="B1305" s="34">
        <v>0.23659051227538599</v>
      </c>
      <c r="C1305" s="34">
        <v>7.0616918795749897E-2</v>
      </c>
      <c r="D1305" s="34">
        <v>4.4177715159237803E-2</v>
      </c>
      <c r="E1305" s="34">
        <v>5.7187014720568898E-2</v>
      </c>
      <c r="F1305" s="34">
        <v>1.10008562418404E-2</v>
      </c>
      <c r="G1305" s="34">
        <v>0.199835852609312</v>
      </c>
      <c r="H1305" s="35">
        <v>1.1331461118142101</v>
      </c>
      <c r="I1305" s="34">
        <v>0.101398580763051</v>
      </c>
      <c r="J1305" s="34">
        <v>2.4891626227579899E-2</v>
      </c>
      <c r="K1305" s="36">
        <f>Inputs!$B$12*(1+$B1305)^4</f>
        <v>140299.10178162242</v>
      </c>
      <c r="L1305" s="36">
        <f t="shared" si="200"/>
        <v>17309.733911156149</v>
      </c>
      <c r="M1305" s="36">
        <f t="shared" si="201"/>
        <v>198101.64080622012</v>
      </c>
      <c r="N1305" s="37">
        <f>M1305/Inputs!$B$6</f>
        <v>301.98420854606724</v>
      </c>
      <c r="O1305" s="38">
        <f>IF(N1305&gt;Inputs!$B$4,1,0)</f>
        <v>0</v>
      </c>
      <c r="P1305" s="34">
        <f t="shared" si="202"/>
        <v>7.65069545354711E-2</v>
      </c>
      <c r="Q1305" s="36">
        <f>Inputs!$B$12*(1+$B1305)^0*$C1305+Inputs!$B$29*(1+$D1305)^0*Inputs!$B$19+Inputs!$B$30*(1+$E1305)^0*Inputs!$B$20+Inputs!$B$31*(1+$F1305)^0*Inputs!$B$21+Inputs!$B$22*(1+Inputs!$B$23)^0</f>
        <v>12259.059155171915</v>
      </c>
      <c r="R1305" s="36">
        <f>Inputs!$B$12*(1+$B1305)^1*$C1305+Inputs!$B$29*(1+$D1305)^1*Inputs!$B$19+Inputs!$B$30*(1+$E1305)^1*Inputs!$B$20+Inputs!$B$31*(1+$F1305)^1*Inputs!$B$21+Inputs!$B$22*(1+Inputs!$B$23)^1</f>
        <v>13531.433892865272</v>
      </c>
      <c r="S1305" s="36">
        <f>Inputs!$B$12*(1+$B1305)^2*$C1305+Inputs!$B$29*(1+$D1305)^2*Inputs!$B$19+Inputs!$B$30*(1+$E1305)^2*Inputs!$B$20+Inputs!$B$31*(1+$F1305)^2*Inputs!$B$21+Inputs!$B$22*(1+Inputs!$B$23)^2</f>
        <v>15054.099800139036</v>
      </c>
      <c r="T1305" s="36">
        <f>Inputs!$B$12*(1+$B1305)^3*$C1305+Inputs!$B$29*(1+$D1305)^3*Inputs!$B$19+Inputs!$B$30*(1+$E1305)^3*Inputs!$B$20+Inputs!$B$31*(1+$F1305)^3*Inputs!$B$21+Inputs!$B$22*(1+Inputs!$B$23)^3</f>
        <v>16883.866206859573</v>
      </c>
      <c r="U1305" s="36">
        <f>Inputs!$B$12*(1+$B1305)^4*$C1305+Inputs!$B$29*(1+$D1305)^4*Inputs!$B$19+Inputs!$B$30*(1+$E1305)^4*Inputs!$B$20+Inputs!$B$31*(1+$F1305)^4*Inputs!$B$21+Inputs!$B$22*(1+Inputs!$B$23)^4</f>
        <v>19090.855511430593</v>
      </c>
      <c r="V1305" s="35">
        <f>Inputs!$B$13/(Q1305*(1-$G1305))</f>
        <v>1.2906172835341823</v>
      </c>
      <c r="W1305" s="36">
        <f>Inputs!$B$13</f>
        <v>12660</v>
      </c>
      <c r="X1305" s="36">
        <f t="shared" si="203"/>
        <v>13547.739024736287</v>
      </c>
      <c r="Y1305" s="36">
        <f t="shared" si="204"/>
        <v>14598.025088399616</v>
      </c>
      <c r="Z1305" s="36">
        <f t="shared" si="205"/>
        <v>15840.503869671167</v>
      </c>
      <c r="AA1305" s="36">
        <f t="shared" si="206"/>
        <v>17309.733911156149</v>
      </c>
      <c r="AB1305" s="36">
        <f t="shared" si="207"/>
        <v>55032.865540093349</v>
      </c>
      <c r="AC1305" s="36">
        <f t="shared" si="208"/>
        <v>231882.20529084571</v>
      </c>
      <c r="AD1305" s="36">
        <f t="shared" si="209"/>
        <v>143068.77526612679</v>
      </c>
    </row>
    <row r="1306" spans="1:30" ht="14.25" customHeight="1" x14ac:dyDescent="0.25">
      <c r="A1306" s="16">
        <v>1290</v>
      </c>
      <c r="B1306" s="34">
        <v>0.44251056463785898</v>
      </c>
      <c r="C1306" s="34">
        <v>8.7726127650851402E-2</v>
      </c>
      <c r="D1306" s="34">
        <v>5.3139014960711401E-3</v>
      </c>
      <c r="E1306" s="34">
        <v>2.1362167624292001E-2</v>
      </c>
      <c r="F1306" s="34">
        <v>3.5655058828924703E-2</v>
      </c>
      <c r="G1306" s="34">
        <v>0.20097558670940899</v>
      </c>
      <c r="H1306" s="35">
        <v>1.0517587900421299</v>
      </c>
      <c r="I1306" s="34">
        <v>9.6993828488171605E-2</v>
      </c>
      <c r="J1306" s="34">
        <v>2.0058936733881299E-2</v>
      </c>
      <c r="K1306" s="36">
        <f>Inputs!$B$12*(1+$B1306)^4</f>
        <v>259792.8895882564</v>
      </c>
      <c r="L1306" s="36">
        <f t="shared" si="200"/>
        <v>26467.826724854069</v>
      </c>
      <c r="M1306" s="36">
        <f t="shared" si="201"/>
        <v>288929.73605657986</v>
      </c>
      <c r="N1306" s="37">
        <f>M1306/Inputs!$B$6</f>
        <v>440.44167081795712</v>
      </c>
      <c r="O1306" s="38">
        <f>IF(N1306&gt;Inputs!$B$4,1,0)</f>
        <v>1</v>
      </c>
      <c r="P1306" s="34">
        <f t="shared" si="202"/>
        <v>7.6934891754290302E-2</v>
      </c>
      <c r="Q1306" s="36">
        <f>Inputs!$B$12*(1+$B1306)^0*$C1306+Inputs!$B$29*(1+$D1306)^0*Inputs!$B$19+Inputs!$B$30*(1+$E1306)^0*Inputs!$B$20+Inputs!$B$31*(1+$F1306)^0*Inputs!$B$21+Inputs!$B$22*(1+Inputs!$B$23)^0</f>
        <v>13285.611686478005</v>
      </c>
      <c r="R1306" s="36">
        <f>Inputs!$B$12*(1+$B1306)^1*$C1306+Inputs!$B$29*(1+$D1306)^1*Inputs!$B$19+Inputs!$B$30*(1+$E1306)^1*Inputs!$B$20+Inputs!$B$31*(1+$F1306)^1*Inputs!$B$21+Inputs!$B$22*(1+Inputs!$B$23)^1</f>
        <v>15777.859682267386</v>
      </c>
      <c r="S1306" s="36">
        <f>Inputs!$B$12*(1+$B1306)^2*$C1306+Inputs!$B$29*(1+$D1306)^2*Inputs!$B$19+Inputs!$B$30*(1+$E1306)^2*Inputs!$B$20+Inputs!$B$31*(1+$F1306)^2*Inputs!$B$21+Inputs!$B$22*(1+Inputs!$B$23)^2</f>
        <v>19305.70224803664</v>
      </c>
      <c r="T1306" s="36">
        <f>Inputs!$B$12*(1+$B1306)^3*$C1306+Inputs!$B$29*(1+$D1306)^3*Inputs!$B$19+Inputs!$B$30*(1+$E1306)^3*Inputs!$B$20+Inputs!$B$31*(1+$F1306)^3*Inputs!$B$21+Inputs!$B$22*(1+Inputs!$B$23)^3</f>
        <v>24325.39743082635</v>
      </c>
      <c r="U1306" s="36">
        <f>Inputs!$B$12*(1+$B1306)^4*$C1306+Inputs!$B$29*(1+$D1306)^4*Inputs!$B$19+Inputs!$B$30*(1+$E1306)^4*Inputs!$B$20+Inputs!$B$31*(1+$F1306)^4*Inputs!$B$21+Inputs!$B$22*(1+Inputs!$B$23)^4</f>
        <v>31495.034151536573</v>
      </c>
      <c r="V1306" s="35">
        <f>Inputs!$B$13/(Q1306*(1-$G1306))</f>
        <v>1.1925925776863033</v>
      </c>
      <c r="W1306" s="36">
        <f>Inputs!$B$13</f>
        <v>12660</v>
      </c>
      <c r="X1306" s="36">
        <f t="shared" si="203"/>
        <v>14591.020298853962</v>
      </c>
      <c r="Y1306" s="36">
        <f t="shared" si="204"/>
        <v>17310.376207552235</v>
      </c>
      <c r="Z1306" s="36">
        <f t="shared" si="205"/>
        <v>21126.932626125468</v>
      </c>
      <c r="AA1306" s="36">
        <f t="shared" si="206"/>
        <v>26467.826724854069</v>
      </c>
      <c r="AB1306" s="36">
        <f t="shared" si="207"/>
        <v>68027.923574262357</v>
      </c>
      <c r="AC1306" s="36">
        <f t="shared" si="208"/>
        <v>350929.76113930327</v>
      </c>
      <c r="AD1306" s="36">
        <f t="shared" si="209"/>
        <v>220901.8124823175</v>
      </c>
    </row>
    <row r="1307" spans="1:30" ht="14.25" customHeight="1" x14ac:dyDescent="0.25">
      <c r="A1307" s="16">
        <v>1291</v>
      </c>
      <c r="B1307" s="34">
        <v>0.22030592306636401</v>
      </c>
      <c r="C1307" s="34">
        <v>0.101887938932831</v>
      </c>
      <c r="D1307" s="34">
        <v>4.6482254046693199E-2</v>
      </c>
      <c r="E1307" s="34">
        <v>4.1920457717556203E-2</v>
      </c>
      <c r="F1307" s="34">
        <v>2.203801225216E-2</v>
      </c>
      <c r="G1307" s="34">
        <v>0.15968397424868</v>
      </c>
      <c r="H1307" s="35">
        <v>1.1130817961736399</v>
      </c>
      <c r="I1307" s="34">
        <v>9.9464323531699705E-2</v>
      </c>
      <c r="J1307" s="34">
        <v>1.9203293419793901E-2</v>
      </c>
      <c r="K1307" s="36">
        <f>Inputs!$B$12*(1+$B1307)^4</f>
        <v>133053.44610474512</v>
      </c>
      <c r="L1307" s="36">
        <f t="shared" si="200"/>
        <v>21332.013703195371</v>
      </c>
      <c r="M1307" s="36">
        <f t="shared" si="201"/>
        <v>230106.72748261283</v>
      </c>
      <c r="N1307" s="37">
        <f>M1307/Inputs!$B$6</f>
        <v>350.77245043081223</v>
      </c>
      <c r="O1307" s="38">
        <f>IF(N1307&gt;Inputs!$B$4,1,0)</f>
        <v>0</v>
      </c>
      <c r="P1307" s="34">
        <f t="shared" si="202"/>
        <v>8.0261030111905801E-2</v>
      </c>
      <c r="Q1307" s="36">
        <f>Inputs!$B$12*(1+$B1307)^0*$C1307+Inputs!$B$29*(1+$D1307)^0*Inputs!$B$19+Inputs!$B$30*(1+$E1307)^0*Inputs!$B$20+Inputs!$B$31*(1+$F1307)^0*Inputs!$B$21+Inputs!$B$22*(1+Inputs!$B$23)^0</f>
        <v>14135.320363396782</v>
      </c>
      <c r="R1307" s="36">
        <f>Inputs!$B$12*(1+$B1307)^1*$C1307+Inputs!$B$29*(1+$D1307)^1*Inputs!$B$19+Inputs!$B$30*(1+$E1307)^1*Inputs!$B$20+Inputs!$B$31*(1+$F1307)^1*Inputs!$B$21+Inputs!$B$22*(1+Inputs!$B$23)^1</f>
        <v>15771.136766422722</v>
      </c>
      <c r="S1307" s="36">
        <f>Inputs!$B$12*(1+$B1307)^2*$C1307+Inputs!$B$29*(1+$D1307)^2*Inputs!$B$19+Inputs!$B$30*(1+$E1307)^2*Inputs!$B$20+Inputs!$B$31*(1+$F1307)^2*Inputs!$B$21+Inputs!$B$22*(1+Inputs!$B$23)^2</f>
        <v>17715.319854253565</v>
      </c>
      <c r="T1307" s="36">
        <f>Inputs!$B$12*(1+$B1307)^3*$C1307+Inputs!$B$29*(1+$D1307)^3*Inputs!$B$19+Inputs!$B$30*(1+$E1307)^3*Inputs!$B$20+Inputs!$B$31*(1+$F1307)^3*Inputs!$B$21+Inputs!$B$22*(1+Inputs!$B$23)^3</f>
        <v>20033.73815359296</v>
      </c>
      <c r="U1307" s="36">
        <f>Inputs!$B$12*(1+$B1307)^4*$C1307+Inputs!$B$29*(1+$D1307)^4*Inputs!$B$19+Inputs!$B$30*(1+$E1307)^4*Inputs!$B$20+Inputs!$B$31*(1+$F1307)^4*Inputs!$B$21+Inputs!$B$22*(1+Inputs!$B$23)^4</f>
        <v>22806.683082600135</v>
      </c>
      <c r="V1307" s="35">
        <f>Inputs!$B$13/(Q1307*(1-$G1307))</f>
        <v>1.0658237752402315</v>
      </c>
      <c r="W1307" s="36">
        <f>Inputs!$B$13</f>
        <v>12660</v>
      </c>
      <c r="X1307" s="36">
        <f t="shared" si="203"/>
        <v>14281.658834270216</v>
      </c>
      <c r="Y1307" s="36">
        <f t="shared" si="204"/>
        <v>16218.103132964085</v>
      </c>
      <c r="Z1307" s="36">
        <f t="shared" si="205"/>
        <v>18539.472775114456</v>
      </c>
      <c r="AA1307" s="36">
        <f t="shared" si="206"/>
        <v>21332.013703195371</v>
      </c>
      <c r="AB1307" s="36">
        <f t="shared" si="207"/>
        <v>61497.151847772606</v>
      </c>
      <c r="AC1307" s="36">
        <f t="shared" si="208"/>
        <v>270886.86241952149</v>
      </c>
      <c r="AD1307" s="36">
        <f t="shared" si="209"/>
        <v>168609.57563484021</v>
      </c>
    </row>
    <row r="1308" spans="1:30" ht="14.25" customHeight="1" x14ac:dyDescent="0.25">
      <c r="A1308" s="16">
        <v>1292</v>
      </c>
      <c r="B1308" s="34">
        <v>0.30474923467790799</v>
      </c>
      <c r="C1308" s="34">
        <v>8.3613526695519802E-2</v>
      </c>
      <c r="D1308" s="34">
        <v>4.0644010396862801E-2</v>
      </c>
      <c r="E1308" s="34">
        <v>4.3014914607296201E-2</v>
      </c>
      <c r="F1308" s="34">
        <v>1.71916917181528E-2</v>
      </c>
      <c r="G1308" s="34">
        <v>0.175612545206978</v>
      </c>
      <c r="H1308" s="35">
        <v>1.05886900087071</v>
      </c>
      <c r="I1308" s="34">
        <v>9.3802161021169603E-2</v>
      </c>
      <c r="J1308" s="34">
        <v>1.8013526726747098E-2</v>
      </c>
      <c r="K1308" s="36">
        <f>Inputs!$B$12*(1+$B1308)^4</f>
        <v>173883.93251490447</v>
      </c>
      <c r="L1308" s="36">
        <f t="shared" si="200"/>
        <v>20619.514073002319</v>
      </c>
      <c r="M1308" s="36">
        <f t="shared" si="201"/>
        <v>237902.39528252455</v>
      </c>
      <c r="N1308" s="37">
        <f>M1308/Inputs!$B$6</f>
        <v>362.65609036970204</v>
      </c>
      <c r="O1308" s="38">
        <f>IF(N1308&gt;Inputs!$B$4,1,0)</f>
        <v>0</v>
      </c>
      <c r="P1308" s="34">
        <f t="shared" si="202"/>
        <v>7.5788634294422508E-2</v>
      </c>
      <c r="Q1308" s="36">
        <f>Inputs!$B$12*(1+$B1308)^0*$C1308+Inputs!$B$29*(1+$D1308)^0*Inputs!$B$19+Inputs!$B$30*(1+$E1308)^0*Inputs!$B$20+Inputs!$B$31*(1+$F1308)^0*Inputs!$B$21+Inputs!$B$22*(1+Inputs!$B$23)^0</f>
        <v>13038.855629158108</v>
      </c>
      <c r="R1308" s="36">
        <f>Inputs!$B$12*(1+$B1308)^1*$C1308+Inputs!$B$29*(1+$D1308)^1*Inputs!$B$19+Inputs!$B$30*(1+$E1308)^1*Inputs!$B$20+Inputs!$B$31*(1+$F1308)^1*Inputs!$B$21+Inputs!$B$22*(1+Inputs!$B$23)^1</f>
        <v>14818.367634778435</v>
      </c>
      <c r="S1308" s="36">
        <f>Inputs!$B$12*(1+$B1308)^2*$C1308+Inputs!$B$29*(1+$D1308)^2*Inputs!$B$19+Inputs!$B$30*(1+$E1308)^2*Inputs!$B$20+Inputs!$B$31*(1+$F1308)^2*Inputs!$B$21+Inputs!$B$22*(1+Inputs!$B$23)^2</f>
        <v>17073.159472662475</v>
      </c>
      <c r="T1308" s="36">
        <f>Inputs!$B$12*(1+$B1308)^3*$C1308+Inputs!$B$29*(1+$D1308)^3*Inputs!$B$19+Inputs!$B$30*(1+$E1308)^3*Inputs!$B$20+Inputs!$B$31*(1+$F1308)^3*Inputs!$B$21+Inputs!$B$22*(1+Inputs!$B$23)^3</f>
        <v>19945.602569516108</v>
      </c>
      <c r="U1308" s="36">
        <f>Inputs!$B$12*(1+$B1308)^4*$C1308+Inputs!$B$29*(1+$D1308)^4*Inputs!$B$19+Inputs!$B$30*(1+$E1308)^4*Inputs!$B$20+Inputs!$B$31*(1+$F1308)^4*Inputs!$B$21+Inputs!$B$22*(1+Inputs!$B$23)^4</f>
        <v>23621.355614504417</v>
      </c>
      <c r="V1308" s="35">
        <f>Inputs!$B$13/(Q1308*(1-$G1308))</f>
        <v>1.177776418914106</v>
      </c>
      <c r="W1308" s="36">
        <f>Inputs!$B$13</f>
        <v>12660</v>
      </c>
      <c r="X1308" s="36">
        <f t="shared" si="203"/>
        <v>14024.661165194233</v>
      </c>
      <c r="Y1308" s="36">
        <f t="shared" si="204"/>
        <v>15740.27861290602</v>
      </c>
      <c r="Z1308" s="36">
        <f t="shared" si="205"/>
        <v>17899.677728973631</v>
      </c>
      <c r="AA1308" s="36">
        <f t="shared" si="206"/>
        <v>20619.514073002319</v>
      </c>
      <c r="AB1308" s="36">
        <f t="shared" si="207"/>
        <v>60999.879799172115</v>
      </c>
      <c r="AC1308" s="36">
        <f t="shared" si="208"/>
        <v>276966.91510898049</v>
      </c>
      <c r="AD1308" s="36">
        <f t="shared" si="209"/>
        <v>176902.51548335244</v>
      </c>
    </row>
    <row r="1309" spans="1:30" ht="14.25" customHeight="1" x14ac:dyDescent="0.25">
      <c r="A1309" s="16">
        <v>1293</v>
      </c>
      <c r="B1309" s="34">
        <v>0.35947057905547902</v>
      </c>
      <c r="C1309" s="34">
        <v>8.9170706303809494E-2</v>
      </c>
      <c r="D1309" s="34">
        <v>1.16825416008821E-2</v>
      </c>
      <c r="E1309" s="34">
        <v>3.0369836680487702E-2</v>
      </c>
      <c r="F1309" s="34">
        <v>1.0128752673132299E-2</v>
      </c>
      <c r="G1309" s="34">
        <v>0.17347983752632301</v>
      </c>
      <c r="H1309" s="35">
        <v>1.0291417587807601</v>
      </c>
      <c r="I1309" s="34">
        <v>0.10647495466977799</v>
      </c>
      <c r="J1309" s="34">
        <v>3.0076179440612999E-2</v>
      </c>
      <c r="K1309" s="36">
        <f>Inputs!$B$12*(1+$B1309)^4</f>
        <v>204941.77976010143</v>
      </c>
      <c r="L1309" s="36">
        <f t="shared" si="200"/>
        <v>22685.517858890034</v>
      </c>
      <c r="M1309" s="36">
        <f t="shared" si="201"/>
        <v>245834.81084538356</v>
      </c>
      <c r="N1309" s="37">
        <f>M1309/Inputs!$B$6</f>
        <v>374.74818726430419</v>
      </c>
      <c r="O1309" s="38">
        <f>IF(N1309&gt;Inputs!$B$4,1,0)</f>
        <v>0</v>
      </c>
      <c r="P1309" s="34">
        <f t="shared" si="202"/>
        <v>7.6398775229164995E-2</v>
      </c>
      <c r="Q1309" s="36">
        <f>Inputs!$B$12*(1+$B1309)^0*$C1309+Inputs!$B$29*(1+$D1309)^0*Inputs!$B$19+Inputs!$B$30*(1+$E1309)^0*Inputs!$B$20+Inputs!$B$31*(1+$F1309)^0*Inputs!$B$21+Inputs!$B$22*(1+Inputs!$B$23)^0</f>
        <v>13372.28640565549</v>
      </c>
      <c r="R1309" s="36">
        <f>Inputs!$B$12*(1+$B1309)^1*$C1309+Inputs!$B$29*(1+$D1309)^1*Inputs!$B$19+Inputs!$B$30*(1+$E1309)^1*Inputs!$B$20+Inputs!$B$31*(1+$F1309)^1*Inputs!$B$21+Inputs!$B$22*(1+Inputs!$B$23)^1</f>
        <v>15387.027623958176</v>
      </c>
      <c r="S1309" s="36">
        <f>Inputs!$B$12*(1+$B1309)^2*$C1309+Inputs!$B$29*(1+$D1309)^2*Inputs!$B$19+Inputs!$B$30*(1+$E1309)^2*Inputs!$B$20+Inputs!$B$31*(1+$F1309)^2*Inputs!$B$21+Inputs!$B$22*(1+Inputs!$B$23)^2</f>
        <v>18094.280874927237</v>
      </c>
      <c r="T1309" s="36">
        <f>Inputs!$B$12*(1+$B1309)^3*$C1309+Inputs!$B$29*(1+$D1309)^3*Inputs!$B$19+Inputs!$B$30*(1+$E1309)^3*Inputs!$B$20+Inputs!$B$31*(1+$F1309)^3*Inputs!$B$21+Inputs!$B$22*(1+Inputs!$B$23)^3</f>
        <v>21742.585563324617</v>
      </c>
      <c r="U1309" s="36">
        <f>Inputs!$B$12*(1+$B1309)^4*$C1309+Inputs!$B$29*(1+$D1309)^4*Inputs!$B$19+Inputs!$B$30*(1+$E1309)^4*Inputs!$B$20+Inputs!$B$31*(1+$F1309)^4*Inputs!$B$21+Inputs!$B$22*(1+Inputs!$B$23)^4</f>
        <v>26669.81754916934</v>
      </c>
      <c r="V1309" s="35">
        <f>Inputs!$B$13/(Q1309*(1-$G1309))</f>
        <v>1.1454459040962224</v>
      </c>
      <c r="W1309" s="36">
        <f>Inputs!$B$13</f>
        <v>12660</v>
      </c>
      <c r="X1309" s="36">
        <f t="shared" si="203"/>
        <v>14197.644309140778</v>
      </c>
      <c r="Y1309" s="36">
        <f t="shared" si="204"/>
        <v>16260.792355633328</v>
      </c>
      <c r="Z1309" s="36">
        <f t="shared" si="205"/>
        <v>19016.899030222277</v>
      </c>
      <c r="AA1309" s="36">
        <f t="shared" si="206"/>
        <v>22685.517858890034</v>
      </c>
      <c r="AB1309" s="36">
        <f t="shared" si="207"/>
        <v>61408.149015947201</v>
      </c>
      <c r="AC1309" s="36">
        <f t="shared" si="208"/>
        <v>305866.31126773159</v>
      </c>
      <c r="AD1309" s="36">
        <f t="shared" si="209"/>
        <v>184426.66182943634</v>
      </c>
    </row>
    <row r="1310" spans="1:30" ht="14.25" customHeight="1" x14ac:dyDescent="0.25">
      <c r="A1310" s="16">
        <v>1294</v>
      </c>
      <c r="B1310" s="34">
        <v>0.32078012052695998</v>
      </c>
      <c r="C1310" s="34">
        <v>9.93000376247892E-2</v>
      </c>
      <c r="D1310" s="34">
        <v>3.7695290633220503E-2</v>
      </c>
      <c r="E1310" s="34">
        <v>2.3722737381759101E-2</v>
      </c>
      <c r="F1310" s="34">
        <v>2.4626218136462801E-2</v>
      </c>
      <c r="G1310" s="34">
        <v>0.19527785882849899</v>
      </c>
      <c r="H1310" s="35">
        <v>1.09155260074537</v>
      </c>
      <c r="I1310" s="34">
        <v>9.2333910662358104E-2</v>
      </c>
      <c r="J1310" s="34">
        <v>2.4404240140138499E-2</v>
      </c>
      <c r="K1310" s="36">
        <f>Inputs!$B$12*(1+$B1310)^4</f>
        <v>182588.46803535245</v>
      </c>
      <c r="L1310" s="36">
        <f t="shared" si="200"/>
        <v>23803.40993615043</v>
      </c>
      <c r="M1310" s="36">
        <f t="shared" si="201"/>
        <v>296730.86940879043</v>
      </c>
      <c r="N1310" s="37">
        <f>M1310/Inputs!$B$6</f>
        <v>452.33364239144885</v>
      </c>
      <c r="O1310" s="38">
        <f>IF(N1310&gt;Inputs!$B$4,1,0)</f>
        <v>1</v>
      </c>
      <c r="P1310" s="34">
        <f t="shared" si="202"/>
        <v>6.7929670522219598E-2</v>
      </c>
      <c r="Q1310" s="36">
        <f>Inputs!$B$12*(1+$B1310)^0*$C1310+Inputs!$B$29*(1+$D1310)^0*Inputs!$B$19+Inputs!$B$30*(1+$E1310)^0*Inputs!$B$20+Inputs!$B$31*(1+$F1310)^0*Inputs!$B$21+Inputs!$B$22*(1+Inputs!$B$23)^0</f>
        <v>13980.046284914275</v>
      </c>
      <c r="R1310" s="36">
        <f>Inputs!$B$12*(1+$B1310)^1*$C1310+Inputs!$B$29*(1+$D1310)^1*Inputs!$B$19+Inputs!$B$30*(1+$E1310)^1*Inputs!$B$20+Inputs!$B$31*(1+$F1310)^1*Inputs!$B$21+Inputs!$B$22*(1+Inputs!$B$23)^1</f>
        <v>16117.292280277095</v>
      </c>
      <c r="S1310" s="36">
        <f>Inputs!$B$12*(1+$B1310)^2*$C1310+Inputs!$B$29*(1+$D1310)^2*Inputs!$B$19+Inputs!$B$30*(1+$E1310)^2*Inputs!$B$20+Inputs!$B$31*(1+$F1310)^2*Inputs!$B$21+Inputs!$B$22*(1+Inputs!$B$23)^2</f>
        <v>18874.383012034479</v>
      </c>
      <c r="T1310" s="36">
        <f>Inputs!$B$12*(1+$B1310)^3*$C1310+Inputs!$B$29*(1+$D1310)^3*Inputs!$B$19+Inputs!$B$30*(1+$E1310)^3*Inputs!$B$20+Inputs!$B$31*(1+$F1310)^3*Inputs!$B$21+Inputs!$B$22*(1+Inputs!$B$23)^3</f>
        <v>22448.197140285884</v>
      </c>
      <c r="U1310" s="36">
        <f>Inputs!$B$12*(1+$B1310)^4*$C1310+Inputs!$B$29*(1+$D1310)^4*Inputs!$B$19+Inputs!$B$30*(1+$E1310)^4*Inputs!$B$20+Inputs!$B$31*(1+$F1310)^4*Inputs!$B$21+Inputs!$B$22*(1+Inputs!$B$23)^4</f>
        <v>27098.706207991596</v>
      </c>
      <c r="V1310" s="35">
        <f>Inputs!$B$13/(Q1310*(1-$G1310))</f>
        <v>1.1253280537869583</v>
      </c>
      <c r="W1310" s="36">
        <f>Inputs!$B$13</f>
        <v>12660</v>
      </c>
      <c r="X1310" s="36">
        <f t="shared" si="203"/>
        <v>14485.923120102865</v>
      </c>
      <c r="Y1310" s="36">
        <f t="shared" si="204"/>
        <v>16835.694342741495</v>
      </c>
      <c r="Z1310" s="36">
        <f t="shared" si="205"/>
        <v>19870.953518803442</v>
      </c>
      <c r="AA1310" s="36">
        <f t="shared" si="206"/>
        <v>23803.40993615043</v>
      </c>
      <c r="AB1310" s="36">
        <f t="shared" si="207"/>
        <v>65910.594342310869</v>
      </c>
      <c r="AC1310" s="36">
        <f t="shared" si="208"/>
        <v>358964.11510505364</v>
      </c>
      <c r="AD1310" s="36">
        <f t="shared" si="209"/>
        <v>230820.27506647957</v>
      </c>
    </row>
    <row r="1311" spans="1:30" ht="14.25" customHeight="1" x14ac:dyDescent="0.25">
      <c r="A1311" s="16">
        <v>1295</v>
      </c>
      <c r="B1311" s="34">
        <v>0.34364672977689098</v>
      </c>
      <c r="C1311" s="34">
        <v>8.4513524394407402E-2</v>
      </c>
      <c r="D1311" s="34">
        <v>3.96947058098331E-2</v>
      </c>
      <c r="E1311" s="34">
        <v>2.2542449859184001E-2</v>
      </c>
      <c r="F1311" s="34">
        <v>2.1190596300315601E-2</v>
      </c>
      <c r="G1311" s="34">
        <v>0.19440884688725599</v>
      </c>
      <c r="H1311" s="35">
        <v>0.98923678451784103</v>
      </c>
      <c r="I1311" s="34">
        <v>9.1306695308823904E-2</v>
      </c>
      <c r="J1311" s="34">
        <v>3.0108548010368202E-2</v>
      </c>
      <c r="K1311" s="36">
        <f>Inputs!$B$12*(1+$B1311)^4</f>
        <v>195565.23232426535</v>
      </c>
      <c r="L1311" s="36">
        <f t="shared" si="200"/>
        <v>20278.487712833645</v>
      </c>
      <c r="M1311" s="36">
        <f t="shared" si="201"/>
        <v>281272.54870515625</v>
      </c>
      <c r="N1311" s="37">
        <f>M1311/Inputs!$B$6</f>
        <v>428.76912912371381</v>
      </c>
      <c r="O1311" s="38">
        <f>IF(N1311&gt;Inputs!$B$4,1,0)</f>
        <v>1</v>
      </c>
      <c r="P1311" s="34">
        <f t="shared" si="202"/>
        <v>6.1198147298455699E-2</v>
      </c>
      <c r="Q1311" s="36">
        <f>Inputs!$B$12*(1+$B1311)^0*$C1311+Inputs!$B$29*(1+$D1311)^0*Inputs!$B$19+Inputs!$B$30*(1+$E1311)^0*Inputs!$B$20+Inputs!$B$31*(1+$F1311)^0*Inputs!$B$21+Inputs!$B$22*(1+Inputs!$B$23)^0</f>
        <v>13092.855491091366</v>
      </c>
      <c r="R1311" s="36">
        <f>Inputs!$B$12*(1+$B1311)^1*$C1311+Inputs!$B$29*(1+$D1311)^1*Inputs!$B$19+Inputs!$B$30*(1+$E1311)^1*Inputs!$B$20+Inputs!$B$31*(1+$F1311)^1*Inputs!$B$21+Inputs!$B$22*(1+Inputs!$B$23)^1</f>
        <v>15049.588699372063</v>
      </c>
      <c r="S1311" s="36">
        <f>Inputs!$B$12*(1+$B1311)^2*$C1311+Inputs!$B$29*(1+$D1311)^2*Inputs!$B$19+Inputs!$B$30*(1+$E1311)^2*Inputs!$B$20+Inputs!$B$31*(1+$F1311)^2*Inputs!$B$21+Inputs!$B$22*(1+Inputs!$B$23)^2</f>
        <v>17611.579597353993</v>
      </c>
      <c r="T1311" s="36">
        <f>Inputs!$B$12*(1+$B1311)^3*$C1311+Inputs!$B$29*(1+$D1311)^3*Inputs!$B$19+Inputs!$B$30*(1+$E1311)^3*Inputs!$B$20+Inputs!$B$31*(1+$F1311)^3*Inputs!$B$21+Inputs!$B$22*(1+Inputs!$B$23)^3</f>
        <v>20984.829297337259</v>
      </c>
      <c r="U1311" s="36">
        <f>Inputs!$B$12*(1+$B1311)^4*$C1311+Inputs!$B$29*(1+$D1311)^4*Inputs!$B$19+Inputs!$B$30*(1+$E1311)^4*Inputs!$B$20+Inputs!$B$31*(1+$F1311)^4*Inputs!$B$21+Inputs!$B$22*(1+Inputs!$B$23)^4</f>
        <v>25446.064203446098</v>
      </c>
      <c r="V1311" s="35">
        <f>Inputs!$B$13/(Q1311*(1-$G1311))</f>
        <v>1.2002857302813641</v>
      </c>
      <c r="W1311" s="36">
        <f>Inputs!$B$13</f>
        <v>12660</v>
      </c>
      <c r="X1311" s="36">
        <f t="shared" si="203"/>
        <v>13912.363137531851</v>
      </c>
      <c r="Y1311" s="36">
        <f t="shared" si="204"/>
        <v>15532.180107784008</v>
      </c>
      <c r="Z1311" s="36">
        <f t="shared" si="205"/>
        <v>17615.194379558088</v>
      </c>
      <c r="AA1311" s="36">
        <f t="shared" si="206"/>
        <v>20278.487712833645</v>
      </c>
      <c r="AB1311" s="36">
        <f t="shared" si="207"/>
        <v>60753.463564154648</v>
      </c>
      <c r="AC1311" s="36">
        <f t="shared" si="208"/>
        <v>341334.57393472898</v>
      </c>
      <c r="AD1311" s="36">
        <f t="shared" si="209"/>
        <v>220519.08514100162</v>
      </c>
    </row>
    <row r="1312" spans="1:30" ht="14.25" customHeight="1" x14ac:dyDescent="0.25">
      <c r="A1312" s="16">
        <v>1296</v>
      </c>
      <c r="B1312" s="34">
        <v>0.23494943203047899</v>
      </c>
      <c r="C1312" s="34">
        <v>0.113671593204349</v>
      </c>
      <c r="D1312" s="34">
        <v>3.3244677766314103E-2</v>
      </c>
      <c r="E1312" s="34">
        <v>1.8842588342273099E-2</v>
      </c>
      <c r="F1312" s="34">
        <v>1.5066837301712601E-2</v>
      </c>
      <c r="G1312" s="34">
        <v>0.176699819512811</v>
      </c>
      <c r="H1312" s="35">
        <v>1.16306240947386</v>
      </c>
      <c r="I1312" s="34">
        <v>8.8373588299443306E-2</v>
      </c>
      <c r="J1312" s="34">
        <v>2.3518542829478101E-2</v>
      </c>
      <c r="K1312" s="36">
        <f>Inputs!$B$12*(1+$B1312)^4</f>
        <v>139555.81884124636</v>
      </c>
      <c r="L1312" s="36">
        <f t="shared" si="200"/>
        <v>23489.407864830562</v>
      </c>
      <c r="M1312" s="36">
        <f t="shared" si="201"/>
        <v>309395.99315557431</v>
      </c>
      <c r="N1312" s="37">
        <f>M1312/Inputs!$B$6</f>
        <v>471.6402334688633</v>
      </c>
      <c r="O1312" s="38">
        <f>IF(N1312&gt;Inputs!$B$4,1,0)</f>
        <v>1</v>
      </c>
      <c r="P1312" s="34">
        <f t="shared" si="202"/>
        <v>6.4855045469965206E-2</v>
      </c>
      <c r="Q1312" s="36">
        <f>Inputs!$B$12*(1+$B1312)^0*$C1312+Inputs!$B$29*(1+$D1312)^0*Inputs!$B$19+Inputs!$B$30*(1+$E1312)^0*Inputs!$B$20+Inputs!$B$31*(1+$F1312)^0*Inputs!$B$21+Inputs!$B$22*(1+Inputs!$B$23)^0</f>
        <v>14842.33961968786</v>
      </c>
      <c r="R1312" s="36">
        <f>Inputs!$B$12*(1+$B1312)^1*$C1312+Inputs!$B$29*(1+$D1312)^1*Inputs!$B$19+Inputs!$B$30*(1+$E1312)^1*Inputs!$B$20+Inputs!$B$31*(1+$F1312)^1*Inputs!$B$21+Inputs!$B$22*(1+Inputs!$B$23)^1</f>
        <v>16600.728351333153</v>
      </c>
      <c r="S1312" s="36">
        <f>Inputs!$B$12*(1+$B1312)^2*$C1312+Inputs!$B$29*(1+$D1312)^2*Inputs!$B$19+Inputs!$B$30*(1+$E1312)^2*Inputs!$B$20+Inputs!$B$31*(1+$F1312)^2*Inputs!$B$21+Inputs!$B$22*(1+Inputs!$B$23)^2</f>
        <v>18739.097447856788</v>
      </c>
      <c r="T1312" s="36">
        <f>Inputs!$B$12*(1+$B1312)^3*$C1312+Inputs!$B$29*(1+$D1312)^3*Inputs!$B$19+Inputs!$B$30*(1+$E1312)^3*Inputs!$B$20+Inputs!$B$31*(1+$F1312)^3*Inputs!$B$21+Inputs!$B$22*(1+Inputs!$B$23)^3</f>
        <v>21345.994061211692</v>
      </c>
      <c r="U1312" s="36">
        <f>Inputs!$B$12*(1+$B1312)^4*$C1312+Inputs!$B$29*(1+$D1312)^4*Inputs!$B$19+Inputs!$B$30*(1+$E1312)^4*Inputs!$B$20+Inputs!$B$31*(1+$F1312)^4*Inputs!$B$21+Inputs!$B$22*(1+Inputs!$B$23)^4</f>
        <v>24530.750702667807</v>
      </c>
      <c r="V1312" s="35">
        <f>Inputs!$B$13/(Q1312*(1-$G1312))</f>
        <v>1.0360319058791805</v>
      </c>
      <c r="W1312" s="36">
        <f>Inputs!$B$13</f>
        <v>12660</v>
      </c>
      <c r="X1312" s="36">
        <f t="shared" si="203"/>
        <v>14593.888118199297</v>
      </c>
      <c r="Y1312" s="36">
        <f t="shared" si="204"/>
        <v>16963.706134957338</v>
      </c>
      <c r="Z1312" s="36">
        <f t="shared" si="205"/>
        <v>19881.732138811345</v>
      </c>
      <c r="AA1312" s="36">
        <f t="shared" si="206"/>
        <v>23489.407864830562</v>
      </c>
      <c r="AB1312" s="36">
        <f t="shared" si="207"/>
        <v>66660.074707445543</v>
      </c>
      <c r="AC1312" s="36">
        <f t="shared" si="208"/>
        <v>370701.22047593963</v>
      </c>
      <c r="AD1312" s="36">
        <f t="shared" si="209"/>
        <v>242735.9184481288</v>
      </c>
    </row>
    <row r="1313" spans="1:30" ht="14.25" customHeight="1" x14ac:dyDescent="0.25">
      <c r="A1313" s="16">
        <v>1297</v>
      </c>
      <c r="B1313" s="34">
        <v>0.36048877081474101</v>
      </c>
      <c r="C1313" s="34">
        <v>8.4451709429604505E-2</v>
      </c>
      <c r="D1313" s="34">
        <v>3.2428410279438401E-2</v>
      </c>
      <c r="E1313" s="34">
        <v>4.5446569888550198E-2</v>
      </c>
      <c r="F1313" s="34">
        <v>3.7930901285609601E-2</v>
      </c>
      <c r="G1313" s="34">
        <v>0.201262702521531</v>
      </c>
      <c r="H1313" s="35">
        <v>1.06126865976146</v>
      </c>
      <c r="I1313" s="34">
        <v>9.6883081951563699E-2</v>
      </c>
      <c r="J1313" s="34">
        <v>2.5923232010252699E-2</v>
      </c>
      <c r="K1313" s="36">
        <f>Inputs!$B$12*(1+$B1313)^4</f>
        <v>205556.44426391192</v>
      </c>
      <c r="L1313" s="36">
        <f t="shared" si="200"/>
        <v>22679.716011132721</v>
      </c>
      <c r="M1313" s="36">
        <f t="shared" si="201"/>
        <v>269834.99209664232</v>
      </c>
      <c r="N1313" s="37">
        <f>M1313/Inputs!$B$6</f>
        <v>411.33382941561331</v>
      </c>
      <c r="O1313" s="38">
        <f>IF(N1313&gt;Inputs!$B$4,1,0)</f>
        <v>1</v>
      </c>
      <c r="P1313" s="34">
        <f t="shared" si="202"/>
        <v>7.0959849941310993E-2</v>
      </c>
      <c r="Q1313" s="36">
        <f>Inputs!$B$12*(1+$B1313)^0*$C1313+Inputs!$B$29*(1+$D1313)^0*Inputs!$B$19+Inputs!$B$30*(1+$E1313)^0*Inputs!$B$20+Inputs!$B$31*(1+$F1313)^0*Inputs!$B$21+Inputs!$B$22*(1+Inputs!$B$23)^0</f>
        <v>13089.146593203193</v>
      </c>
      <c r="R1313" s="36">
        <f>Inputs!$B$12*(1+$B1313)^1*$C1313+Inputs!$B$29*(1+$D1313)^1*Inputs!$B$19+Inputs!$B$30*(1+$E1313)^1*Inputs!$B$20+Inputs!$B$31*(1+$F1313)^1*Inputs!$B$21+Inputs!$B$22*(1+Inputs!$B$23)^1</f>
        <v>15239.019575308652</v>
      </c>
      <c r="S1313" s="36">
        <f>Inputs!$B$12*(1+$B1313)^2*$C1313+Inputs!$B$29*(1+$D1313)^2*Inputs!$B$19+Inputs!$B$30*(1+$E1313)^2*Inputs!$B$20+Inputs!$B$31*(1+$F1313)^2*Inputs!$B$21+Inputs!$B$22*(1+Inputs!$B$23)^2</f>
        <v>18060.450238651611</v>
      </c>
      <c r="T1313" s="36">
        <f>Inputs!$B$12*(1+$B1313)^3*$C1313+Inputs!$B$29*(1+$D1313)^3*Inputs!$B$19+Inputs!$B$30*(1+$E1313)^3*Inputs!$B$20+Inputs!$B$31*(1+$F1313)^3*Inputs!$B$21+Inputs!$B$22*(1+Inputs!$B$23)^3</f>
        <v>21791.345860760332</v>
      </c>
      <c r="U1313" s="36">
        <f>Inputs!$B$12*(1+$B1313)^4*$C1313+Inputs!$B$29*(1+$D1313)^4*Inputs!$B$19+Inputs!$B$30*(1+$E1313)^4*Inputs!$B$20+Inputs!$B$31*(1+$F1313)^4*Inputs!$B$21+Inputs!$B$22*(1+Inputs!$B$23)^4</f>
        <v>26755.206564839074</v>
      </c>
      <c r="V1313" s="35">
        <f>Inputs!$B$13/(Q1313*(1-$G1313))</f>
        <v>1.2109282456411208</v>
      </c>
      <c r="W1313" s="36">
        <f>Inputs!$B$13</f>
        <v>12660</v>
      </c>
      <c r="X1313" s="36">
        <f t="shared" si="203"/>
        <v>14283.973167157077</v>
      </c>
      <c r="Y1313" s="36">
        <f t="shared" si="204"/>
        <v>16388.850958965108</v>
      </c>
      <c r="Z1313" s="36">
        <f t="shared" si="205"/>
        <v>19123.203329441989</v>
      </c>
      <c r="AA1313" s="36">
        <f t="shared" si="206"/>
        <v>22679.716011132721</v>
      </c>
      <c r="AB1313" s="36">
        <f t="shared" si="207"/>
        <v>63326.41332618177</v>
      </c>
      <c r="AC1313" s="36">
        <f t="shared" si="208"/>
        <v>327898.7705083933</v>
      </c>
      <c r="AD1313" s="36">
        <f t="shared" si="209"/>
        <v>206508.57877046056</v>
      </c>
    </row>
    <row r="1314" spans="1:30" ht="14.25" customHeight="1" x14ac:dyDescent="0.25">
      <c r="A1314" s="16">
        <v>1298</v>
      </c>
      <c r="B1314" s="34">
        <v>0.16964734050150401</v>
      </c>
      <c r="C1314" s="34">
        <v>7.9151361180367599E-2</v>
      </c>
      <c r="D1314" s="34">
        <v>9.4570950744059506E-3</v>
      </c>
      <c r="E1314" s="34">
        <v>2.8069219190786102E-2</v>
      </c>
      <c r="F1314" s="34">
        <v>2.8881818357757E-3</v>
      </c>
      <c r="G1314" s="34">
        <v>0.177347566247332</v>
      </c>
      <c r="H1314" s="35">
        <v>0.96846499190073099</v>
      </c>
      <c r="I1314" s="34">
        <v>9.8045412655145103E-2</v>
      </c>
      <c r="J1314" s="34">
        <v>2.6923348428732102E-2</v>
      </c>
      <c r="K1314" s="36">
        <f>Inputs!$B$12*(1+$B1314)^4</f>
        <v>112297.7361081212</v>
      </c>
      <c r="L1314" s="36">
        <f t="shared" si="200"/>
        <v>13619.572278234795</v>
      </c>
      <c r="M1314" s="36">
        <f t="shared" si="201"/>
        <v>172938.33985496286</v>
      </c>
      <c r="N1314" s="37">
        <f>M1314/Inputs!$B$6</f>
        <v>263.62551807158974</v>
      </c>
      <c r="O1314" s="38">
        <f>IF(N1314&gt;Inputs!$B$4,1,0)</f>
        <v>0</v>
      </c>
      <c r="P1314" s="34">
        <f t="shared" si="202"/>
        <v>7.1122064226412998E-2</v>
      </c>
      <c r="Q1314" s="36">
        <f>Inputs!$B$12*(1+$B1314)^0*$C1314+Inputs!$B$29*(1+$D1314)^0*Inputs!$B$19+Inputs!$B$30*(1+$E1314)^0*Inputs!$B$20+Inputs!$B$31*(1+$F1314)^0*Inputs!$B$21+Inputs!$B$22*(1+Inputs!$B$23)^0</f>
        <v>12771.125698248979</v>
      </c>
      <c r="R1314" s="36">
        <f>Inputs!$B$12*(1+$B1314)^1*$C1314+Inputs!$B$29*(1+$D1314)^1*Inputs!$B$19+Inputs!$B$30*(1+$E1314)^1*Inputs!$B$20+Inputs!$B$31*(1+$F1314)^1*Inputs!$B$21+Inputs!$B$22*(1+Inputs!$B$23)^1</f>
        <v>13622.488546912065</v>
      </c>
      <c r="S1314" s="36">
        <f>Inputs!$B$12*(1+$B1314)^2*$C1314+Inputs!$B$29*(1+$D1314)^2*Inputs!$B$19+Inputs!$B$30*(1+$E1314)^2*Inputs!$B$20+Inputs!$B$31*(1+$F1314)^2*Inputs!$B$21+Inputs!$B$22*(1+Inputs!$B$23)^2</f>
        <v>14610.771517224781</v>
      </c>
      <c r="T1314" s="36">
        <f>Inputs!$B$12*(1+$B1314)^3*$C1314+Inputs!$B$29*(1+$D1314)^3*Inputs!$B$19+Inputs!$B$30*(1+$E1314)^3*Inputs!$B$20+Inputs!$B$31*(1+$F1314)^3*Inputs!$B$21+Inputs!$B$22*(1+Inputs!$B$23)^3</f>
        <v>15759.158257461693</v>
      </c>
      <c r="U1314" s="36">
        <f>Inputs!$B$12*(1+$B1314)^4*$C1314+Inputs!$B$29*(1+$D1314)^4*Inputs!$B$19+Inputs!$B$30*(1+$E1314)^4*Inputs!$B$20+Inputs!$B$31*(1+$F1314)^4*Inputs!$B$21+Inputs!$B$22*(1+Inputs!$B$23)^4</f>
        <v>17094.765807325442</v>
      </c>
      <c r="V1314" s="35">
        <f>Inputs!$B$13/(Q1314*(1-$G1314))</f>
        <v>1.2050030312490831</v>
      </c>
      <c r="W1314" s="36">
        <f>Inputs!$B$13</f>
        <v>12660</v>
      </c>
      <c r="X1314" s="36">
        <f t="shared" si="203"/>
        <v>12841.259642548936</v>
      </c>
      <c r="Y1314" s="36">
        <f t="shared" si="204"/>
        <v>13062.093723745327</v>
      </c>
      <c r="Z1314" s="36">
        <f t="shared" si="205"/>
        <v>13322.118387854274</v>
      </c>
      <c r="AA1314" s="36">
        <f t="shared" si="206"/>
        <v>13619.572278234795</v>
      </c>
      <c r="AB1314" s="36">
        <f t="shared" si="207"/>
        <v>49742.615771804136</v>
      </c>
      <c r="AC1314" s="36">
        <f t="shared" si="208"/>
        <v>196651.44593677099</v>
      </c>
      <c r="AD1314" s="36">
        <f t="shared" si="209"/>
        <v>123195.72408315873</v>
      </c>
    </row>
    <row r="1315" spans="1:30" ht="14.25" customHeight="1" x14ac:dyDescent="0.25">
      <c r="A1315" s="16">
        <v>1299</v>
      </c>
      <c r="B1315" s="34">
        <v>0.43983442223328101</v>
      </c>
      <c r="C1315" s="34">
        <v>7.1550399119700805E-2</v>
      </c>
      <c r="D1315" s="34">
        <v>1.0348597454776599E-2</v>
      </c>
      <c r="E1315" s="34">
        <v>5.6856389616220998E-2</v>
      </c>
      <c r="F1315" s="34">
        <v>1.6818782105547599E-2</v>
      </c>
      <c r="G1315" s="34">
        <v>0.17868875265992601</v>
      </c>
      <c r="H1315" s="35">
        <v>1.03769938968908</v>
      </c>
      <c r="I1315" s="34">
        <v>9.8535739879335699E-2</v>
      </c>
      <c r="J1315" s="34">
        <v>1.81633510702802E-2</v>
      </c>
      <c r="K1315" s="36">
        <f>Inputs!$B$12*(1+$B1315)^4</f>
        <v>257870.37904944029</v>
      </c>
      <c r="L1315" s="36">
        <f t="shared" si="200"/>
        <v>23229.254595311344</v>
      </c>
      <c r="M1315" s="36">
        <f t="shared" si="201"/>
        <v>247158.81690806395</v>
      </c>
      <c r="N1315" s="37">
        <f>M1315/Inputs!$B$6</f>
        <v>376.7664891891219</v>
      </c>
      <c r="O1315" s="38">
        <f>IF(N1315&gt;Inputs!$B$4,1,0)</f>
        <v>0</v>
      </c>
      <c r="P1315" s="34">
        <f t="shared" si="202"/>
        <v>8.0372388809055506E-2</v>
      </c>
      <c r="Q1315" s="36">
        <f>Inputs!$B$12*(1+$B1315)^0*$C1315+Inputs!$B$29*(1+$D1315)^0*Inputs!$B$19+Inputs!$B$30*(1+$E1315)^0*Inputs!$B$20+Inputs!$B$31*(1+$F1315)^0*Inputs!$B$21+Inputs!$B$22*(1+Inputs!$B$23)^0</f>
        <v>12315.06797460897</v>
      </c>
      <c r="R1315" s="36">
        <f>Inputs!$B$12*(1+$B1315)^1*$C1315+Inputs!$B$29*(1+$D1315)^1*Inputs!$B$19+Inputs!$B$30*(1+$E1315)^1*Inputs!$B$20+Inputs!$B$31*(1+$F1315)^1*Inputs!$B$21+Inputs!$B$22*(1+Inputs!$B$23)^1</f>
        <v>14387.054784930322</v>
      </c>
      <c r="S1315" s="36">
        <f>Inputs!$B$12*(1+$B1315)^2*$C1315+Inputs!$B$29*(1+$D1315)^2*Inputs!$B$19+Inputs!$B$30*(1+$E1315)^2*Inputs!$B$20+Inputs!$B$31*(1+$F1315)^2*Inputs!$B$21+Inputs!$B$22*(1+Inputs!$B$23)^2</f>
        <v>17297.220429402303</v>
      </c>
      <c r="T1315" s="36">
        <f>Inputs!$B$12*(1+$B1315)^3*$C1315+Inputs!$B$29*(1+$D1315)^3*Inputs!$B$19+Inputs!$B$30*(1+$E1315)^3*Inputs!$B$20+Inputs!$B$31*(1+$F1315)^3*Inputs!$B$21+Inputs!$B$22*(1+Inputs!$B$23)^3</f>
        <v>21411.273578935215</v>
      </c>
      <c r="U1315" s="36">
        <f>Inputs!$B$12*(1+$B1315)^4*$C1315+Inputs!$B$29*(1+$D1315)^4*Inputs!$B$19+Inputs!$B$30*(1+$E1315)^4*Inputs!$B$20+Inputs!$B$31*(1+$F1315)^4*Inputs!$B$21+Inputs!$B$22*(1+Inputs!$B$23)^4</f>
        <v>27255.612263561587</v>
      </c>
      <c r="V1315" s="35">
        <f>Inputs!$B$13/(Q1315*(1-$G1315))</f>
        <v>1.2516679217426938</v>
      </c>
      <c r="W1315" s="36">
        <f>Inputs!$B$13</f>
        <v>12660</v>
      </c>
      <c r="X1315" s="36">
        <f t="shared" si="203"/>
        <v>14157.944556888227</v>
      </c>
      <c r="Y1315" s="36">
        <f t="shared" si="204"/>
        <v>16261.835816943663</v>
      </c>
      <c r="Z1315" s="36">
        <f t="shared" si="205"/>
        <v>19188.95190096214</v>
      </c>
      <c r="AA1315" s="36">
        <f t="shared" si="206"/>
        <v>23229.254595311344</v>
      </c>
      <c r="AB1315" s="36">
        <f t="shared" si="207"/>
        <v>63219.358439616444</v>
      </c>
      <c r="AC1315" s="36">
        <f t="shared" si="208"/>
        <v>294269.9109991134</v>
      </c>
      <c r="AD1315" s="36">
        <f t="shared" si="209"/>
        <v>183939.4584684475</v>
      </c>
    </row>
    <row r="1316" spans="1:30" ht="14.25" customHeight="1" x14ac:dyDescent="0.25">
      <c r="A1316" s="16">
        <v>1300</v>
      </c>
      <c r="B1316" s="34">
        <v>0.15004172026113199</v>
      </c>
      <c r="C1316" s="34">
        <v>0.109313696581694</v>
      </c>
      <c r="D1316" s="34">
        <v>3.7844178410725897E-2</v>
      </c>
      <c r="E1316" s="34">
        <v>6.3179406041803901E-2</v>
      </c>
      <c r="F1316" s="34">
        <v>5.9685780831087304E-3</v>
      </c>
      <c r="G1316" s="34">
        <v>0.180963314131108</v>
      </c>
      <c r="H1316" s="35">
        <v>1.08626443492206</v>
      </c>
      <c r="I1316" s="34">
        <v>9.1561849677747997E-2</v>
      </c>
      <c r="J1316" s="34">
        <v>2.7019955822994799E-2</v>
      </c>
      <c r="K1316" s="36">
        <f>Inputs!$B$12*(1+$B1316)^4</f>
        <v>104955.60414122604</v>
      </c>
      <c r="L1316" s="36">
        <f t="shared" si="200"/>
        <v>18274.860496626065</v>
      </c>
      <c r="M1316" s="36">
        <f t="shared" si="201"/>
        <v>245936.09685924949</v>
      </c>
      <c r="N1316" s="37">
        <f>M1316/Inputs!$B$6</f>
        <v>374.9025866756852</v>
      </c>
      <c r="O1316" s="38">
        <f>IF(N1316&gt;Inputs!$B$4,1,0)</f>
        <v>0</v>
      </c>
      <c r="P1316" s="34">
        <f t="shared" si="202"/>
        <v>6.4541893854753202E-2</v>
      </c>
      <c r="Q1316" s="36">
        <f>Inputs!$B$12*(1+$B1316)^0*$C1316+Inputs!$B$29*(1+$D1316)^0*Inputs!$B$19+Inputs!$B$30*(1+$E1316)^0*Inputs!$B$20+Inputs!$B$31*(1+$F1316)^0*Inputs!$B$21+Inputs!$B$22*(1+Inputs!$B$23)^0</f>
        <v>14580.86582232856</v>
      </c>
      <c r="R1316" s="36">
        <f>Inputs!$B$12*(1+$B1316)^1*$C1316+Inputs!$B$29*(1+$D1316)^1*Inputs!$B$19+Inputs!$B$30*(1+$E1316)^1*Inputs!$B$20+Inputs!$B$31*(1+$F1316)^1*Inputs!$B$21+Inputs!$B$22*(1+Inputs!$B$23)^1</f>
        <v>15806.339222325943</v>
      </c>
      <c r="S1316" s="36">
        <f>Inputs!$B$12*(1+$B1316)^2*$C1316+Inputs!$B$29*(1+$D1316)^2*Inputs!$B$19+Inputs!$B$30*(1+$E1316)^2*Inputs!$B$20+Inputs!$B$31*(1+$F1316)^2*Inputs!$B$21+Inputs!$B$22*(1+Inputs!$B$23)^2</f>
        <v>17192.303731029282</v>
      </c>
      <c r="T1316" s="36">
        <f>Inputs!$B$12*(1+$B1316)^3*$C1316+Inputs!$B$29*(1+$D1316)^3*Inputs!$B$19+Inputs!$B$30*(1+$E1316)^3*Inputs!$B$20+Inputs!$B$31*(1+$F1316)^3*Inputs!$B$21+Inputs!$B$22*(1+Inputs!$B$23)^3</f>
        <v>18761.664575264826</v>
      </c>
      <c r="U1316" s="36">
        <f>Inputs!$B$12*(1+$B1316)^4*$C1316+Inputs!$B$29*(1+$D1316)^4*Inputs!$B$19+Inputs!$B$30*(1+$E1316)^4*Inputs!$B$20+Inputs!$B$31*(1+$F1316)^4*Inputs!$B$21+Inputs!$B$22*(1+Inputs!$B$23)^4</f>
        <v>20540.695987284918</v>
      </c>
      <c r="V1316" s="35">
        <f>Inputs!$B$13/(Q1316*(1-$G1316))</f>
        <v>1.0601004950623976</v>
      </c>
      <c r="W1316" s="36">
        <f>Inputs!$B$13</f>
        <v>12660</v>
      </c>
      <c r="X1316" s="36">
        <f t="shared" si="203"/>
        <v>13808.71040634478</v>
      </c>
      <c r="Y1316" s="36">
        <f t="shared" si="204"/>
        <v>15111.619088460946</v>
      </c>
      <c r="Z1316" s="36">
        <f t="shared" si="205"/>
        <v>16591.561297213753</v>
      </c>
      <c r="AA1316" s="36">
        <f t="shared" si="206"/>
        <v>18274.860496626065</v>
      </c>
      <c r="AB1316" s="36">
        <f t="shared" si="207"/>
        <v>58285.692273490749</v>
      </c>
      <c r="AC1316" s="36">
        <f t="shared" si="208"/>
        <v>290797.88799122872</v>
      </c>
      <c r="AD1316" s="36">
        <f t="shared" si="209"/>
        <v>187650.40458575875</v>
      </c>
    </row>
    <row r="1317" spans="1:30" ht="14.25" customHeight="1" x14ac:dyDescent="0.25">
      <c r="A1317" s="16">
        <v>1301</v>
      </c>
      <c r="B1317" s="34">
        <v>0.26247028172984299</v>
      </c>
      <c r="C1317" s="34">
        <v>0.104403333338997</v>
      </c>
      <c r="D1317" s="34">
        <v>1.37846770747101E-2</v>
      </c>
      <c r="E1317" s="34">
        <v>3.4780176279038899E-2</v>
      </c>
      <c r="F1317" s="34">
        <v>1.10075926946482E-2</v>
      </c>
      <c r="G1317" s="34">
        <v>0.19803687808445899</v>
      </c>
      <c r="H1317" s="35">
        <v>0.95536187575302101</v>
      </c>
      <c r="I1317" s="34">
        <v>9.8567104886988402E-2</v>
      </c>
      <c r="J1317" s="34">
        <v>2.8670954947990102E-2</v>
      </c>
      <c r="K1317" s="36">
        <f>Inputs!$B$12*(1+$B1317)^4</f>
        <v>152417.87598873512</v>
      </c>
      <c r="L1317" s="36">
        <f t="shared" si="200"/>
        <v>18695.872849629533</v>
      </c>
      <c r="M1317" s="36">
        <f t="shared" si="201"/>
        <v>229381.91477862923</v>
      </c>
      <c r="N1317" s="37">
        <f>M1317/Inputs!$B$6</f>
        <v>349.6675530162031</v>
      </c>
      <c r="O1317" s="38">
        <f>IF(N1317&gt;Inputs!$B$4,1,0)</f>
        <v>0</v>
      </c>
      <c r="P1317" s="34">
        <f t="shared" si="202"/>
        <v>6.98961499389983E-2</v>
      </c>
      <c r="Q1317" s="36">
        <f>Inputs!$B$12*(1+$B1317)^0*$C1317+Inputs!$B$29*(1+$D1317)^0*Inputs!$B$19+Inputs!$B$30*(1+$E1317)^0*Inputs!$B$20+Inputs!$B$31*(1+$F1317)^0*Inputs!$B$21+Inputs!$B$22*(1+Inputs!$B$23)^0</f>
        <v>14286.244027766741</v>
      </c>
      <c r="R1317" s="36">
        <f>Inputs!$B$12*(1+$B1317)^1*$C1317+Inputs!$B$29*(1+$D1317)^1*Inputs!$B$19+Inputs!$B$30*(1+$E1317)^1*Inputs!$B$20+Inputs!$B$31*(1+$F1317)^1*Inputs!$B$21+Inputs!$B$22*(1+Inputs!$B$23)^1</f>
        <v>16043.8688671194</v>
      </c>
      <c r="S1317" s="36">
        <f>Inputs!$B$12*(1+$B1317)^2*$C1317+Inputs!$B$29*(1+$D1317)^2*Inputs!$B$19+Inputs!$B$30*(1+$E1317)^2*Inputs!$B$20+Inputs!$B$31*(1+$F1317)^2*Inputs!$B$21+Inputs!$B$22*(1+Inputs!$B$23)^2</f>
        <v>18235.178781430859</v>
      </c>
      <c r="T1317" s="36">
        <f>Inputs!$B$12*(1+$B1317)^3*$C1317+Inputs!$B$29*(1+$D1317)^3*Inputs!$B$19+Inputs!$B$30*(1+$E1317)^3*Inputs!$B$20+Inputs!$B$31*(1+$F1317)^3*Inputs!$B$21+Inputs!$B$22*(1+Inputs!$B$23)^3</f>
        <v>20973.499630631348</v>
      </c>
      <c r="U1317" s="36">
        <f>Inputs!$B$12*(1+$B1317)^4*$C1317+Inputs!$B$29*(1+$D1317)^4*Inputs!$B$19+Inputs!$B$30*(1+$E1317)^4*Inputs!$B$20+Inputs!$B$31*(1+$F1317)^4*Inputs!$B$21+Inputs!$B$22*(1+Inputs!$B$23)^4</f>
        <v>24401.888671705317</v>
      </c>
      <c r="V1317" s="35">
        <f>Inputs!$B$13/(Q1317*(1-$G1317))</f>
        <v>1.1049973683121395</v>
      </c>
      <c r="W1317" s="36">
        <f>Inputs!$B$13</f>
        <v>12660</v>
      </c>
      <c r="X1317" s="36">
        <f t="shared" si="203"/>
        <v>13736.224699070199</v>
      </c>
      <c r="Y1317" s="36">
        <f t="shared" si="204"/>
        <v>15065.285913361206</v>
      </c>
      <c r="Z1317" s="36">
        <f t="shared" si="205"/>
        <v>16698.377431098008</v>
      </c>
      <c r="AA1317" s="36">
        <f t="shared" si="206"/>
        <v>18695.872849629533</v>
      </c>
      <c r="AB1317" s="36">
        <f t="shared" si="207"/>
        <v>57418.517520972848</v>
      </c>
      <c r="AC1317" s="36">
        <f t="shared" si="208"/>
        <v>275149.65265753848</v>
      </c>
      <c r="AD1317" s="36">
        <f t="shared" si="209"/>
        <v>171963.39725765638</v>
      </c>
    </row>
    <row r="1318" spans="1:30" ht="14.25" customHeight="1" x14ac:dyDescent="0.25">
      <c r="A1318" s="16">
        <v>1302</v>
      </c>
      <c r="B1318" s="34">
        <v>0.30466942607042602</v>
      </c>
      <c r="C1318" s="34">
        <v>8.1465762801161704E-2</v>
      </c>
      <c r="D1318" s="34">
        <v>2.0864308789693E-2</v>
      </c>
      <c r="E1318" s="34">
        <v>2.85843886893082E-2</v>
      </c>
      <c r="F1318" s="34">
        <v>6.6793485246942497E-3</v>
      </c>
      <c r="G1318" s="34">
        <v>0.15531667522394399</v>
      </c>
      <c r="H1318" s="35">
        <v>1.0084533115779899</v>
      </c>
      <c r="I1318" s="34">
        <v>9.1424689965785802E-2</v>
      </c>
      <c r="J1318" s="34">
        <v>1.71014166804371E-2</v>
      </c>
      <c r="K1318" s="36">
        <f>Inputs!$B$12*(1+$B1318)^4</f>
        <v>173841.39204529423</v>
      </c>
      <c r="L1318" s="36">
        <f t="shared" si="200"/>
        <v>19251.977281197738</v>
      </c>
      <c r="M1318" s="36">
        <f t="shared" si="201"/>
        <v>229307.28233753145</v>
      </c>
      <c r="N1318" s="37">
        <f>M1318/Inputs!$B$6</f>
        <v>349.55378405111503</v>
      </c>
      <c r="O1318" s="38">
        <f>IF(N1318&gt;Inputs!$B$4,1,0)</f>
        <v>0</v>
      </c>
      <c r="P1318" s="34">
        <f t="shared" si="202"/>
        <v>7.4323273285348698E-2</v>
      </c>
      <c r="Q1318" s="36">
        <f>Inputs!$B$12*(1+$B1318)^0*$C1318+Inputs!$B$29*(1+$D1318)^0*Inputs!$B$19+Inputs!$B$30*(1+$E1318)^0*Inputs!$B$20+Inputs!$B$31*(1+$F1318)^0*Inputs!$B$21+Inputs!$B$22*(1+Inputs!$B$23)^0</f>
        <v>12909.989795496625</v>
      </c>
      <c r="R1318" s="36">
        <f>Inputs!$B$12*(1+$B1318)^1*$C1318+Inputs!$B$29*(1+$D1318)^1*Inputs!$B$19+Inputs!$B$30*(1+$E1318)^1*Inputs!$B$20+Inputs!$B$31*(1+$F1318)^1*Inputs!$B$21+Inputs!$B$22*(1+Inputs!$B$23)^1</f>
        <v>14500.923933179554</v>
      </c>
      <c r="S1318" s="36">
        <f>Inputs!$B$12*(1+$B1318)^2*$C1318+Inputs!$B$29*(1+$D1318)^2*Inputs!$B$19+Inputs!$B$30*(1+$E1318)^2*Inputs!$B$20+Inputs!$B$31*(1+$F1318)^2*Inputs!$B$21+Inputs!$B$22*(1+Inputs!$B$23)^2</f>
        <v>16547.192572988657</v>
      </c>
      <c r="T1318" s="36">
        <f>Inputs!$B$12*(1+$B1318)^3*$C1318+Inputs!$B$29*(1+$D1318)^3*Inputs!$B$19+Inputs!$B$30*(1+$E1318)^3*Inputs!$B$20+Inputs!$B$31*(1+$F1318)^3*Inputs!$B$21+Inputs!$B$22*(1+Inputs!$B$23)^3</f>
        <v>19187.056954702522</v>
      </c>
      <c r="U1318" s="36">
        <f>Inputs!$B$12*(1+$B1318)^4*$C1318+Inputs!$B$29*(1+$D1318)^4*Inputs!$B$19+Inputs!$B$30*(1+$E1318)^4*Inputs!$B$20+Inputs!$B$31*(1+$F1318)^4*Inputs!$B$21+Inputs!$B$22*(1+Inputs!$B$23)^4</f>
        <v>22600.894256904921</v>
      </c>
      <c r="V1318" s="35">
        <f>Inputs!$B$13/(Q1318*(1-$G1318))</f>
        <v>1.1609509894439773</v>
      </c>
      <c r="W1318" s="36">
        <f>Inputs!$B$13</f>
        <v>12660</v>
      </c>
      <c r="X1318" s="36">
        <f t="shared" si="203"/>
        <v>13753.153052601027</v>
      </c>
      <c r="Y1318" s="36">
        <f t="shared" si="204"/>
        <v>15161.0312542105</v>
      </c>
      <c r="Z1318" s="36">
        <f t="shared" si="205"/>
        <v>16961.871745542128</v>
      </c>
      <c r="AA1318" s="36">
        <f t="shared" si="206"/>
        <v>19251.977281197738</v>
      </c>
      <c r="AB1318" s="36">
        <f t="shared" si="207"/>
        <v>59190.992989453916</v>
      </c>
      <c r="AC1318" s="36">
        <f t="shared" si="208"/>
        <v>263460.05095103692</v>
      </c>
      <c r="AD1318" s="36">
        <f t="shared" si="209"/>
        <v>170116.28934807752</v>
      </c>
    </row>
    <row r="1319" spans="1:30" ht="14.25" customHeight="1" x14ac:dyDescent="0.25">
      <c r="A1319" s="16">
        <v>1303</v>
      </c>
      <c r="B1319" s="34">
        <v>0.434194495858367</v>
      </c>
      <c r="C1319" s="34">
        <v>5.5504656380082402E-2</v>
      </c>
      <c r="D1319" s="34">
        <v>2.99650774883371E-2</v>
      </c>
      <c r="E1319" s="34">
        <v>3.9328909608135398E-2</v>
      </c>
      <c r="F1319" s="34">
        <v>6.5059602925929202E-3</v>
      </c>
      <c r="G1319" s="34">
        <v>0.21065732709826299</v>
      </c>
      <c r="H1319" s="35">
        <v>1.14166336888832</v>
      </c>
      <c r="I1319" s="34">
        <v>0.100414721366945</v>
      </c>
      <c r="J1319" s="34">
        <v>1.8429921803162198E-2</v>
      </c>
      <c r="K1319" s="36">
        <f>Inputs!$B$12*(1+$B1319)^4</f>
        <v>253853.67566073465</v>
      </c>
      <c r="L1319" s="36">
        <f t="shared" si="200"/>
        <v>20523.443546967279</v>
      </c>
      <c r="M1319" s="36">
        <f t="shared" si="201"/>
        <v>217019.65526215365</v>
      </c>
      <c r="N1319" s="37">
        <f>M1319/Inputs!$B$6</f>
        <v>330.82264521669765</v>
      </c>
      <c r="O1319" s="38">
        <f>IF(N1319&gt;Inputs!$B$4,1,0)</f>
        <v>0</v>
      </c>
      <c r="P1319" s="34">
        <f t="shared" si="202"/>
        <v>8.1984799563782795E-2</v>
      </c>
      <c r="Q1319" s="36">
        <f>Inputs!$B$12*(1+$B1319)^0*$C1319+Inputs!$B$29*(1+$D1319)^0*Inputs!$B$19+Inputs!$B$30*(1+$E1319)^0*Inputs!$B$20+Inputs!$B$31*(1+$F1319)^0*Inputs!$B$21+Inputs!$B$22*(1+Inputs!$B$23)^0</f>
        <v>11352.323410231867</v>
      </c>
      <c r="R1319" s="36">
        <f>Inputs!$B$12*(1+$B1319)^1*$C1319+Inputs!$B$29*(1+$D1319)^1*Inputs!$B$19+Inputs!$B$30*(1+$E1319)^1*Inputs!$B$20+Inputs!$B$31*(1+$F1319)^1*Inputs!$B$21+Inputs!$B$22*(1+Inputs!$B$23)^1</f>
        <v>12956.250219926595</v>
      </c>
      <c r="S1319" s="36">
        <f>Inputs!$B$12*(1+$B1319)^2*$C1319+Inputs!$B$29*(1+$D1319)^2*Inputs!$B$19+Inputs!$B$30*(1+$E1319)^2*Inputs!$B$20+Inputs!$B$31*(1+$F1319)^2*Inputs!$B$21+Inputs!$B$22*(1+Inputs!$B$23)^2</f>
        <v>15192.983384347539</v>
      </c>
      <c r="T1319" s="36">
        <f>Inputs!$B$12*(1+$B1319)^3*$C1319+Inputs!$B$29*(1+$D1319)^3*Inputs!$B$19+Inputs!$B$30*(1+$E1319)^3*Inputs!$B$20+Inputs!$B$31*(1+$F1319)^3*Inputs!$B$21+Inputs!$B$22*(1+Inputs!$B$23)^3</f>
        <v>18335.30838191614</v>
      </c>
      <c r="U1319" s="36">
        <f>Inputs!$B$12*(1+$B1319)^4*$C1319+Inputs!$B$29*(1+$D1319)^4*Inputs!$B$19+Inputs!$B$30*(1+$E1319)^4*Inputs!$B$20+Inputs!$B$31*(1+$F1319)^4*Inputs!$B$21+Inputs!$B$22*(1+Inputs!$B$23)^4</f>
        <v>22774.38103567747</v>
      </c>
      <c r="V1319" s="35">
        <f>Inputs!$B$13/(Q1319*(1-$G1319))</f>
        <v>1.4128087263500171</v>
      </c>
      <c r="W1319" s="36">
        <f>Inputs!$B$13</f>
        <v>12660</v>
      </c>
      <c r="X1319" s="36">
        <f t="shared" si="203"/>
        <v>13755.437936193748</v>
      </c>
      <c r="Y1319" s="36">
        <f t="shared" si="204"/>
        <v>15317.215129535771</v>
      </c>
      <c r="Z1319" s="36">
        <f t="shared" si="205"/>
        <v>17504.173720130835</v>
      </c>
      <c r="AA1319" s="36">
        <f t="shared" si="206"/>
        <v>20523.443546967279</v>
      </c>
      <c r="AB1319" s="36">
        <f t="shared" si="207"/>
        <v>59016.382164220304</v>
      </c>
      <c r="AC1319" s="36">
        <f t="shared" si="208"/>
        <v>254945.90604455085</v>
      </c>
      <c r="AD1319" s="36">
        <f t="shared" si="209"/>
        <v>158003.27309793336</v>
      </c>
    </row>
    <row r="1320" spans="1:30" ht="14.25" customHeight="1" x14ac:dyDescent="0.25">
      <c r="A1320" s="16">
        <v>1304</v>
      </c>
      <c r="B1320" s="34">
        <v>0.220147025269462</v>
      </c>
      <c r="C1320" s="34">
        <v>8.3399148590999894E-2</v>
      </c>
      <c r="D1320" s="34">
        <v>1.71899567335938E-2</v>
      </c>
      <c r="E1320" s="34">
        <v>6.1790018220678103E-2</v>
      </c>
      <c r="F1320" s="34">
        <v>8.1306741439750706E-3</v>
      </c>
      <c r="G1320" s="34">
        <v>0.19490327286980699</v>
      </c>
      <c r="H1320" s="35">
        <v>1.0266062168726799</v>
      </c>
      <c r="I1320" s="34">
        <v>9.3295248540938E-2</v>
      </c>
      <c r="J1320" s="34">
        <v>2.5223379692186999E-2</v>
      </c>
      <c r="K1320" s="36">
        <f>Inputs!$B$12*(1+$B1320)^4</f>
        <v>132984.15931349297</v>
      </c>
      <c r="L1320" s="36">
        <f t="shared" si="200"/>
        <v>16435.969056922175</v>
      </c>
      <c r="M1320" s="36">
        <f t="shared" si="201"/>
        <v>213349.40835643429</v>
      </c>
      <c r="N1320" s="37">
        <f>M1320/Inputs!$B$6</f>
        <v>325.22775664090591</v>
      </c>
      <c r="O1320" s="38">
        <f>IF(N1320&gt;Inputs!$B$4,1,0)</f>
        <v>0</v>
      </c>
      <c r="P1320" s="34">
        <f t="shared" si="202"/>
        <v>6.8071868848750994E-2</v>
      </c>
      <c r="Q1320" s="36">
        <f>Inputs!$B$12*(1+$B1320)^0*$C1320+Inputs!$B$29*(1+$D1320)^0*Inputs!$B$19+Inputs!$B$30*(1+$E1320)^0*Inputs!$B$20+Inputs!$B$31*(1+$F1320)^0*Inputs!$B$21+Inputs!$B$22*(1+Inputs!$B$23)^0</f>
        <v>13025.992942886915</v>
      </c>
      <c r="R1320" s="36">
        <f>Inputs!$B$12*(1+$B1320)^1*$C1320+Inputs!$B$29*(1+$D1320)^1*Inputs!$B$19+Inputs!$B$30*(1+$E1320)^1*Inputs!$B$20+Inputs!$B$31*(1+$F1320)^1*Inputs!$B$21+Inputs!$B$22*(1+Inputs!$B$23)^1</f>
        <v>14307.109071399369</v>
      </c>
      <c r="S1320" s="36">
        <f>Inputs!$B$12*(1+$B1320)^2*$C1320+Inputs!$B$29*(1+$D1320)^2*Inputs!$B$19+Inputs!$B$30*(1+$E1320)^2*Inputs!$B$20+Inputs!$B$31*(1+$F1320)^2*Inputs!$B$21+Inputs!$B$22*(1+Inputs!$B$23)^2</f>
        <v>15839.527648467069</v>
      </c>
      <c r="T1320" s="36">
        <f>Inputs!$B$12*(1+$B1320)^3*$C1320+Inputs!$B$29*(1+$D1320)^3*Inputs!$B$19+Inputs!$B$30*(1+$E1320)^3*Inputs!$B$20+Inputs!$B$31*(1+$F1320)^3*Inputs!$B$21+Inputs!$B$22*(1+Inputs!$B$23)^3</f>
        <v>17677.186919416883</v>
      </c>
      <c r="U1320" s="36">
        <f>Inputs!$B$12*(1+$B1320)^4*$C1320+Inputs!$B$29*(1+$D1320)^4*Inputs!$B$19+Inputs!$B$30*(1+$E1320)^4*Inputs!$B$20+Inputs!$B$31*(1+$F1320)^4*Inputs!$B$21+Inputs!$B$22*(1+Inputs!$B$23)^4</f>
        <v>19885.813584795174</v>
      </c>
      <c r="V1320" s="35">
        <f>Inputs!$B$13/(Q1320*(1-$G1320))</f>
        <v>1.2071877116695633</v>
      </c>
      <c r="W1320" s="36">
        <f>Inputs!$B$13</f>
        <v>12660</v>
      </c>
      <c r="X1320" s="36">
        <f t="shared" si="203"/>
        <v>13385.108645975361</v>
      </c>
      <c r="Y1320" s="36">
        <f t="shared" si="204"/>
        <v>14243.063089880374</v>
      </c>
      <c r="Z1320" s="36">
        <f t="shared" si="205"/>
        <v>15253.00287315682</v>
      </c>
      <c r="AA1320" s="36">
        <f t="shared" si="206"/>
        <v>16435.969056922175</v>
      </c>
      <c r="AB1320" s="36">
        <f t="shared" si="207"/>
        <v>54875.109415662999</v>
      </c>
      <c r="AC1320" s="36">
        <f t="shared" si="208"/>
        <v>247540.43087158669</v>
      </c>
      <c r="AD1320" s="36">
        <f t="shared" si="209"/>
        <v>158474.29894077129</v>
      </c>
    </row>
    <row r="1321" spans="1:30" ht="14.25" customHeight="1" x14ac:dyDescent="0.25">
      <c r="A1321" s="16">
        <v>1305</v>
      </c>
      <c r="B1321" s="34">
        <v>0.398481598948976</v>
      </c>
      <c r="C1321" s="34">
        <v>5.28154461390564E-2</v>
      </c>
      <c r="D1321" s="34">
        <v>4.0550352419389299E-2</v>
      </c>
      <c r="E1321" s="34">
        <v>3.8976202046103102E-2</v>
      </c>
      <c r="F1321" s="34">
        <v>-9.0900453444114505E-3</v>
      </c>
      <c r="G1321" s="34">
        <v>0.18933543949802101</v>
      </c>
      <c r="H1321" s="35">
        <v>0.98463048077828996</v>
      </c>
      <c r="I1321" s="34">
        <v>9.5278152936122906E-2</v>
      </c>
      <c r="J1321" s="34">
        <v>3.2607630711934801E-2</v>
      </c>
      <c r="K1321" s="36">
        <f>Inputs!$B$12*(1+$B1321)^4</f>
        <v>229497.667418169</v>
      </c>
      <c r="L1321" s="36">
        <f t="shared" si="200"/>
        <v>16503.596723591279</v>
      </c>
      <c r="M1321" s="36">
        <f t="shared" si="201"/>
        <v>226614.86861176204</v>
      </c>
      <c r="N1321" s="37">
        <f>M1321/Inputs!$B$6</f>
        <v>345.44949483500312</v>
      </c>
      <c r="O1321" s="38">
        <f>IF(N1321&gt;Inputs!$B$4,1,0)</f>
        <v>0</v>
      </c>
      <c r="P1321" s="34">
        <f t="shared" si="202"/>
        <v>6.2670522224188105E-2</v>
      </c>
      <c r="Q1321" s="36">
        <f>Inputs!$B$12*(1+$B1321)^0*$C1321+Inputs!$B$29*(1+$D1321)^0*Inputs!$B$19+Inputs!$B$30*(1+$E1321)^0*Inputs!$B$20+Inputs!$B$31*(1+$F1321)^0*Inputs!$B$21+Inputs!$B$22*(1+Inputs!$B$23)^0</f>
        <v>11190.970795770307</v>
      </c>
      <c r="R1321" s="36">
        <f>Inputs!$B$12*(1+$B1321)^1*$C1321+Inputs!$B$29*(1+$D1321)^1*Inputs!$B$19+Inputs!$B$30*(1+$E1321)^1*Inputs!$B$20+Inputs!$B$31*(1+$F1321)^1*Inputs!$B$21+Inputs!$B$22*(1+Inputs!$B$23)^1</f>
        <v>12575.317526500228</v>
      </c>
      <c r="S1321" s="36">
        <f>Inputs!$B$12*(1+$B1321)^2*$C1321+Inputs!$B$29*(1+$D1321)^2*Inputs!$B$19+Inputs!$B$30*(1+$E1321)^2*Inputs!$B$20+Inputs!$B$31*(1+$F1321)^2*Inputs!$B$21+Inputs!$B$22*(1+Inputs!$B$23)^2</f>
        <v>14470.391246669416</v>
      </c>
      <c r="T1321" s="36">
        <f>Inputs!$B$12*(1+$B1321)^3*$C1321+Inputs!$B$29*(1+$D1321)^3*Inputs!$B$19+Inputs!$B$30*(1+$E1321)^3*Inputs!$B$20+Inputs!$B$31*(1+$F1321)^3*Inputs!$B$21+Inputs!$B$22*(1+Inputs!$B$23)^3</f>
        <v>17077.005514759534</v>
      </c>
      <c r="U1321" s="36">
        <f>Inputs!$B$12*(1+$B1321)^4*$C1321+Inputs!$B$29*(1+$D1321)^4*Inputs!$B$19+Inputs!$B$30*(1+$E1321)^4*Inputs!$B$20+Inputs!$B$31*(1+$F1321)^4*Inputs!$B$21+Inputs!$B$22*(1+Inputs!$B$23)^4</f>
        <v>20675.886495510236</v>
      </c>
      <c r="V1321" s="35">
        <f>Inputs!$B$13/(Q1321*(1-$G1321))</f>
        <v>1.3954836603806708</v>
      </c>
      <c r="W1321" s="36">
        <f>Inputs!$B$13</f>
        <v>12660</v>
      </c>
      <c r="X1321" s="36">
        <f t="shared" si="203"/>
        <v>13178.972004798718</v>
      </c>
      <c r="Y1321" s="36">
        <f t="shared" si="204"/>
        <v>13960.12317276835</v>
      </c>
      <c r="Z1321" s="36">
        <f t="shared" si="205"/>
        <v>15052.886221460763</v>
      </c>
      <c r="AA1321" s="36">
        <f t="shared" si="206"/>
        <v>16503.596723591279</v>
      </c>
      <c r="AB1321" s="36">
        <f t="shared" si="207"/>
        <v>54099.220557604982</v>
      </c>
      <c r="AC1321" s="36">
        <f t="shared" si="208"/>
        <v>271925.92795078811</v>
      </c>
      <c r="AD1321" s="36">
        <f t="shared" si="209"/>
        <v>172515.64805415706</v>
      </c>
    </row>
    <row r="1322" spans="1:30" ht="14.25" customHeight="1" x14ac:dyDescent="0.25">
      <c r="A1322" s="16">
        <v>1306</v>
      </c>
      <c r="B1322" s="34">
        <v>0.16548968339532499</v>
      </c>
      <c r="C1322" s="34">
        <v>0.105194976663171</v>
      </c>
      <c r="D1322" s="34">
        <v>4.1379592990548199E-2</v>
      </c>
      <c r="E1322" s="34">
        <v>2.5083309372568401E-2</v>
      </c>
      <c r="F1322" s="34">
        <v>-1.0850777353746999E-2</v>
      </c>
      <c r="G1322" s="34">
        <v>0.173866209239146</v>
      </c>
      <c r="H1322" s="35">
        <v>0.96653736779740196</v>
      </c>
      <c r="I1322" s="34">
        <v>9.4581584477273203E-2</v>
      </c>
      <c r="J1322" s="34">
        <v>3.26867738490456E-2</v>
      </c>
      <c r="K1322" s="36">
        <f>Inputs!$B$12*(1+$B1322)^4</f>
        <v>110709.52434060707</v>
      </c>
      <c r="L1322" s="36">
        <f t="shared" si="200"/>
        <v>15993.021929133893</v>
      </c>
      <c r="M1322" s="36">
        <f t="shared" si="201"/>
        <v>223879.09062821994</v>
      </c>
      <c r="N1322" s="37">
        <f>M1322/Inputs!$B$6</f>
        <v>341.27910156740847</v>
      </c>
      <c r="O1322" s="38">
        <f>IF(N1322&gt;Inputs!$B$4,1,0)</f>
        <v>0</v>
      </c>
      <c r="P1322" s="34">
        <f t="shared" si="202"/>
        <v>6.1894810628227603E-2</v>
      </c>
      <c r="Q1322" s="36">
        <f>Inputs!$B$12*(1+$B1322)^0*$C1322+Inputs!$B$29*(1+$D1322)^0*Inputs!$B$19+Inputs!$B$30*(1+$E1322)^0*Inputs!$B$20+Inputs!$B$31*(1+$F1322)^0*Inputs!$B$21+Inputs!$B$22*(1+Inputs!$B$23)^0</f>
        <v>14333.742627217183</v>
      </c>
      <c r="R1322" s="36">
        <f>Inputs!$B$12*(1+$B1322)^1*$C1322+Inputs!$B$29*(1+$D1322)^1*Inputs!$B$19+Inputs!$B$30*(1+$E1322)^1*Inputs!$B$20+Inputs!$B$31*(1+$F1322)^1*Inputs!$B$21+Inputs!$B$22*(1+Inputs!$B$23)^1</f>
        <v>15459.765347868084</v>
      </c>
      <c r="S1322" s="36">
        <f>Inputs!$B$12*(1+$B1322)^2*$C1322+Inputs!$B$29*(1+$D1322)^2*Inputs!$B$19+Inputs!$B$30*(1+$E1322)^2*Inputs!$B$20+Inputs!$B$31*(1+$F1322)^2*Inputs!$B$21+Inputs!$B$22*(1+Inputs!$B$23)^2</f>
        <v>16764.334745471577</v>
      </c>
      <c r="T1322" s="36">
        <f>Inputs!$B$12*(1+$B1322)^3*$C1322+Inputs!$B$29*(1+$D1322)^3*Inputs!$B$19+Inputs!$B$30*(1+$E1322)^3*Inputs!$B$20+Inputs!$B$31*(1+$F1322)^3*Inputs!$B$21+Inputs!$B$22*(1+Inputs!$B$23)^3</f>
        <v>18276.26242719272</v>
      </c>
      <c r="U1322" s="36">
        <f>Inputs!$B$12*(1+$B1322)^4*$C1322+Inputs!$B$29*(1+$D1322)^4*Inputs!$B$19+Inputs!$B$30*(1+$E1322)^4*Inputs!$B$20+Inputs!$B$31*(1+$F1322)^4*Inputs!$B$21+Inputs!$B$22*(1+Inputs!$B$23)^4</f>
        <v>20029.102883694282</v>
      </c>
      <c r="V1322" s="35">
        <f>Inputs!$B$13/(Q1322*(1-$G1322))</f>
        <v>1.0691132632989631</v>
      </c>
      <c r="W1322" s="36">
        <f>Inputs!$B$13</f>
        <v>12660</v>
      </c>
      <c r="X1322" s="36">
        <f t="shared" si="203"/>
        <v>13327.017123679636</v>
      </c>
      <c r="Y1322" s="36">
        <f t="shared" si="204"/>
        <v>14096.45660740544</v>
      </c>
      <c r="Z1322" s="36">
        <f t="shared" si="205"/>
        <v>14980.586868502089</v>
      </c>
      <c r="AA1322" s="36">
        <f t="shared" si="206"/>
        <v>15993.021929133893</v>
      </c>
      <c r="AB1322" s="36">
        <f t="shared" si="207"/>
        <v>54053.073989110126</v>
      </c>
      <c r="AC1322" s="36">
        <f t="shared" si="208"/>
        <v>266836.29939990753</v>
      </c>
      <c r="AD1322" s="36">
        <f t="shared" si="209"/>
        <v>169826.01663910982</v>
      </c>
    </row>
    <row r="1323" spans="1:30" ht="14.25" customHeight="1" x14ac:dyDescent="0.25">
      <c r="A1323" s="16">
        <v>1307</v>
      </c>
      <c r="B1323" s="34">
        <v>0.25682327715270897</v>
      </c>
      <c r="C1323" s="34">
        <v>7.6932230747955396E-2</v>
      </c>
      <c r="D1323" s="34">
        <v>4.3143481387593899E-2</v>
      </c>
      <c r="E1323" s="34">
        <v>7.3447951445159795E-2</v>
      </c>
      <c r="F1323" s="34">
        <v>1.9687033531791999E-2</v>
      </c>
      <c r="G1323" s="34">
        <v>0.20070927232035801</v>
      </c>
      <c r="H1323" s="35">
        <v>1.0690718496020299</v>
      </c>
      <c r="I1323" s="34">
        <v>9.4588053052886603E-2</v>
      </c>
      <c r="J1323" s="34">
        <v>1.9681424063267301E-2</v>
      </c>
      <c r="K1323" s="36">
        <f>Inputs!$B$12*(1+$B1323)^4</f>
        <v>149709.06997200323</v>
      </c>
      <c r="L1323" s="36">
        <f t="shared" si="200"/>
        <v>17984.524080030991</v>
      </c>
      <c r="M1323" s="36">
        <f t="shared" si="201"/>
        <v>212926.64652225442</v>
      </c>
      <c r="N1323" s="37">
        <f>M1323/Inputs!$B$6</f>
        <v>324.58330262538783</v>
      </c>
      <c r="O1323" s="38">
        <f>IF(N1323&gt;Inputs!$B$4,1,0)</f>
        <v>0</v>
      </c>
      <c r="P1323" s="34">
        <f t="shared" si="202"/>
        <v>7.4906628989619306E-2</v>
      </c>
      <c r="Q1323" s="36">
        <f>Inputs!$B$12*(1+$B1323)^0*$C1323+Inputs!$B$29*(1+$D1323)^0*Inputs!$B$19+Inputs!$B$30*(1+$E1323)^0*Inputs!$B$20+Inputs!$B$31*(1+$F1323)^0*Inputs!$B$21+Inputs!$B$22*(1+Inputs!$B$23)^0</f>
        <v>12637.977872304247</v>
      </c>
      <c r="R1323" s="36">
        <f>Inputs!$B$12*(1+$B1323)^1*$C1323+Inputs!$B$29*(1+$D1323)^1*Inputs!$B$19+Inputs!$B$30*(1+$E1323)^1*Inputs!$B$20+Inputs!$B$31*(1+$F1323)^1*Inputs!$B$21+Inputs!$B$22*(1+Inputs!$B$23)^1</f>
        <v>14170.002573558559</v>
      </c>
      <c r="S1323" s="36">
        <f>Inputs!$B$12*(1+$B1323)^2*$C1323+Inputs!$B$29*(1+$D1323)^2*Inputs!$B$19+Inputs!$B$30*(1+$E1323)^2*Inputs!$B$20+Inputs!$B$31*(1+$F1323)^2*Inputs!$B$21+Inputs!$B$22*(1+Inputs!$B$23)^2</f>
        <v>16025.847459500415</v>
      </c>
      <c r="T1323" s="36">
        <f>Inputs!$B$12*(1+$B1323)^3*$C1323+Inputs!$B$29*(1+$D1323)^3*Inputs!$B$19+Inputs!$B$30*(1+$E1323)^3*Inputs!$B$20+Inputs!$B$31*(1+$F1323)^3*Inputs!$B$21+Inputs!$B$22*(1+Inputs!$B$23)^3</f>
        <v>18284.936492085646</v>
      </c>
      <c r="U1323" s="36">
        <f>Inputs!$B$12*(1+$B1323)^4*$C1323+Inputs!$B$29*(1+$D1323)^4*Inputs!$B$19+Inputs!$B$30*(1+$E1323)^4*Inputs!$B$20+Inputs!$B$31*(1+$F1323)^4*Inputs!$B$21+Inputs!$B$22*(1+Inputs!$B$23)^4</f>
        <v>21046.858476213773</v>
      </c>
      <c r="V1323" s="35">
        <f>Inputs!$B$13/(Q1323*(1-$G1323))</f>
        <v>1.2532893239162282</v>
      </c>
      <c r="W1323" s="36">
        <f>Inputs!$B$13</f>
        <v>12660</v>
      </c>
      <c r="X1323" s="36">
        <f t="shared" si="203"/>
        <v>13673.084756366861</v>
      </c>
      <c r="Y1323" s="36">
        <f t="shared" si="204"/>
        <v>14873.923585288836</v>
      </c>
      <c r="Z1323" s="36">
        <f t="shared" si="205"/>
        <v>16297.547592893055</v>
      </c>
      <c r="AA1323" s="36">
        <f t="shared" si="206"/>
        <v>17984.524080030991</v>
      </c>
      <c r="AB1323" s="36">
        <f t="shared" si="207"/>
        <v>57118.670576826662</v>
      </c>
      <c r="AC1323" s="36">
        <f t="shared" si="208"/>
        <v>244817.92028803623</v>
      </c>
      <c r="AD1323" s="36">
        <f t="shared" si="209"/>
        <v>155807.97594542775</v>
      </c>
    </row>
    <row r="1324" spans="1:30" ht="14.25" customHeight="1" x14ac:dyDescent="0.25">
      <c r="A1324" s="16">
        <v>1308</v>
      </c>
      <c r="B1324" s="34">
        <v>0.153387414229812</v>
      </c>
      <c r="C1324" s="34">
        <v>8.3662545522069504E-2</v>
      </c>
      <c r="D1324" s="34">
        <v>9.4457724615019702E-3</v>
      </c>
      <c r="E1324" s="34">
        <v>4.2571285346861797E-2</v>
      </c>
      <c r="F1324" s="34">
        <v>5.55206373707359E-3</v>
      </c>
      <c r="G1324" s="34">
        <v>0.20744235356566099</v>
      </c>
      <c r="H1324" s="35">
        <v>1.05898932982047</v>
      </c>
      <c r="I1324" s="34">
        <v>9.9770327761465799E-2</v>
      </c>
      <c r="J1324" s="34">
        <v>2.8084516127491299E-2</v>
      </c>
      <c r="K1324" s="36">
        <f>Inputs!$B$12*(1+$B1324)^4</f>
        <v>106182.28884904178</v>
      </c>
      <c r="L1324" s="36">
        <f t="shared" si="200"/>
        <v>14519.964692866639</v>
      </c>
      <c r="M1324" s="36">
        <f t="shared" si="201"/>
        <v>180434.14924165513</v>
      </c>
      <c r="N1324" s="37">
        <f>M1324/Inputs!$B$6</f>
        <v>275.05205677081574</v>
      </c>
      <c r="O1324" s="38">
        <f>IF(N1324&gt;Inputs!$B$4,1,0)</f>
        <v>0</v>
      </c>
      <c r="P1324" s="34">
        <f t="shared" si="202"/>
        <v>7.16858116339745E-2</v>
      </c>
      <c r="Q1324" s="36">
        <f>Inputs!$B$12*(1+$B1324)^0*$C1324+Inputs!$B$29*(1+$D1324)^0*Inputs!$B$19+Inputs!$B$30*(1+$E1324)^0*Inputs!$B$20+Inputs!$B$31*(1+$F1324)^0*Inputs!$B$21+Inputs!$B$22*(1+Inputs!$B$23)^0</f>
        <v>13041.79675875109</v>
      </c>
      <c r="R1324" s="36">
        <f>Inputs!$B$12*(1+$B1324)^1*$C1324+Inputs!$B$29*(1+$D1324)^1*Inputs!$B$19+Inputs!$B$30*(1+$E1324)^1*Inputs!$B$20+Inputs!$B$31*(1+$F1324)^1*Inputs!$B$21+Inputs!$B$22*(1+Inputs!$B$23)^1</f>
        <v>13905.846647846191</v>
      </c>
      <c r="S1324" s="36">
        <f>Inputs!$B$12*(1+$B1324)^2*$C1324+Inputs!$B$29*(1+$D1324)^2*Inputs!$B$19+Inputs!$B$30*(1+$E1324)^2*Inputs!$B$20+Inputs!$B$31*(1+$F1324)^2*Inputs!$B$21+Inputs!$B$22*(1+Inputs!$B$23)^2</f>
        <v>14890.912680274902</v>
      </c>
      <c r="T1324" s="36">
        <f>Inputs!$B$12*(1+$B1324)^3*$C1324+Inputs!$B$29*(1+$D1324)^3*Inputs!$B$19+Inputs!$B$30*(1+$E1324)^3*Inputs!$B$20+Inputs!$B$31*(1+$F1324)^3*Inputs!$B$21+Inputs!$B$22*(1+Inputs!$B$23)^3</f>
        <v>16015.245534552547</v>
      </c>
      <c r="U1324" s="36">
        <f>Inputs!$B$12*(1+$B1324)^4*$C1324+Inputs!$B$29*(1+$D1324)^4*Inputs!$B$19+Inputs!$B$30*(1+$E1324)^4*Inputs!$B$20+Inputs!$B$31*(1+$F1324)^4*Inputs!$B$21+Inputs!$B$22*(1+Inputs!$B$23)^4</f>
        <v>17299.880999056306</v>
      </c>
      <c r="V1324" s="35">
        <f>Inputs!$B$13/(Q1324*(1-$G1324))</f>
        <v>1.2248006760851557</v>
      </c>
      <c r="W1324" s="36">
        <f>Inputs!$B$13</f>
        <v>12660</v>
      </c>
      <c r="X1324" s="36">
        <f t="shared" si="203"/>
        <v>13041.895566248042</v>
      </c>
      <c r="Y1324" s="36">
        <f t="shared" si="204"/>
        <v>13476.538294196091</v>
      </c>
      <c r="Z1324" s="36">
        <f t="shared" si="205"/>
        <v>13967.918259018958</v>
      </c>
      <c r="AA1324" s="36">
        <f t="shared" si="206"/>
        <v>14519.964692866639</v>
      </c>
      <c r="AB1324" s="36">
        <f t="shared" si="207"/>
        <v>50999.312103207674</v>
      </c>
      <c r="AC1324" s="36">
        <f t="shared" si="208"/>
        <v>208238.56960251328</v>
      </c>
      <c r="AD1324" s="36">
        <f t="shared" si="209"/>
        <v>129434.83713844746</v>
      </c>
    </row>
    <row r="1325" spans="1:30" ht="14.25" customHeight="1" x14ac:dyDescent="0.25">
      <c r="A1325" s="16">
        <v>1309</v>
      </c>
      <c r="B1325" s="34">
        <v>0.31211426136009701</v>
      </c>
      <c r="C1325" s="34">
        <v>9.2562896107129394E-2</v>
      </c>
      <c r="D1325" s="34">
        <v>2.7751967321624701E-2</v>
      </c>
      <c r="E1325" s="34">
        <v>3.6813804084853699E-2</v>
      </c>
      <c r="F1325" s="34">
        <v>-1.3325370217810301E-2</v>
      </c>
      <c r="G1325" s="34">
        <v>0.18534786545260301</v>
      </c>
      <c r="H1325" s="35">
        <v>1.07409675675386</v>
      </c>
      <c r="I1325" s="34">
        <v>0.109086131867918</v>
      </c>
      <c r="J1325" s="34">
        <v>2.85706753907813E-2</v>
      </c>
      <c r="K1325" s="36">
        <f>Inputs!$B$12*(1+$B1325)^4</f>
        <v>177843.44964762739</v>
      </c>
      <c r="L1325" s="36">
        <f t="shared" si="200"/>
        <v>21640.522148282475</v>
      </c>
      <c r="M1325" s="36">
        <f t="shared" si="201"/>
        <v>224436.843637793</v>
      </c>
      <c r="N1325" s="37">
        <f>M1325/Inputs!$B$6</f>
        <v>342.12933481370885</v>
      </c>
      <c r="O1325" s="38">
        <f>IF(N1325&gt;Inputs!$B$4,1,0)</f>
        <v>0</v>
      </c>
      <c r="P1325" s="34">
        <f t="shared" si="202"/>
        <v>8.0515456477136704E-2</v>
      </c>
      <c r="Q1325" s="36">
        <f>Inputs!$B$12*(1+$B1325)^0*$C1325+Inputs!$B$29*(1+$D1325)^0*Inputs!$B$19+Inputs!$B$30*(1+$E1325)^0*Inputs!$B$20+Inputs!$B$31*(1+$F1325)^0*Inputs!$B$21+Inputs!$B$22*(1+Inputs!$B$23)^0</f>
        <v>13575.817793854687</v>
      </c>
      <c r="R1325" s="36">
        <f>Inputs!$B$12*(1+$B1325)^1*$C1325+Inputs!$B$29*(1+$D1325)^1*Inputs!$B$19+Inputs!$B$30*(1+$E1325)^1*Inputs!$B$20+Inputs!$B$31*(1+$F1325)^1*Inputs!$B$21+Inputs!$B$22*(1+Inputs!$B$23)^1</f>
        <v>15364.05606409171</v>
      </c>
      <c r="S1325" s="36">
        <f>Inputs!$B$12*(1+$B1325)^2*$C1325+Inputs!$B$29*(1+$D1325)^2*Inputs!$B$19+Inputs!$B$30*(1+$E1325)^2*Inputs!$B$20+Inputs!$B$31*(1+$F1325)^2*Inputs!$B$21+Inputs!$B$22*(1+Inputs!$B$23)^2</f>
        <v>17697.991044152324</v>
      </c>
      <c r="T1325" s="36">
        <f>Inputs!$B$12*(1+$B1325)^3*$C1325+Inputs!$B$29*(1+$D1325)^3*Inputs!$B$19+Inputs!$B$30*(1+$E1325)^3*Inputs!$B$20+Inputs!$B$31*(1+$F1325)^3*Inputs!$B$21+Inputs!$B$22*(1+Inputs!$B$23)^3</f>
        <v>20746.606579486375</v>
      </c>
      <c r="U1325" s="36">
        <f>Inputs!$B$12*(1+$B1325)^4*$C1325+Inputs!$B$29*(1+$D1325)^4*Inputs!$B$19+Inputs!$B$30*(1+$E1325)^4*Inputs!$B$20+Inputs!$B$31*(1+$F1325)^4*Inputs!$B$21+Inputs!$B$22*(1+Inputs!$B$23)^4</f>
        <v>24731.595248254405</v>
      </c>
      <c r="V1325" s="35">
        <f>Inputs!$B$13/(Q1325*(1-$G1325))</f>
        <v>1.1447100754211055</v>
      </c>
      <c r="W1325" s="36">
        <f>Inputs!$B$13</f>
        <v>12660</v>
      </c>
      <c r="X1325" s="36">
        <f t="shared" si="203"/>
        <v>14106.649173893617</v>
      </c>
      <c r="Y1325" s="36">
        <f t="shared" si="204"/>
        <v>15995.052489701362</v>
      </c>
      <c r="Z1325" s="36">
        <f t="shared" si="205"/>
        <v>18451.960073161481</v>
      </c>
      <c r="AA1325" s="36">
        <f t="shared" si="206"/>
        <v>21640.522148282475</v>
      </c>
      <c r="AB1325" s="36">
        <f t="shared" si="207"/>
        <v>59697.913983944694</v>
      </c>
      <c r="AC1325" s="36">
        <f t="shared" si="208"/>
        <v>276453.83204389719</v>
      </c>
      <c r="AD1325" s="36">
        <f t="shared" si="209"/>
        <v>164738.92965384832</v>
      </c>
    </row>
    <row r="1326" spans="1:30" ht="14.25" customHeight="1" x14ac:dyDescent="0.25">
      <c r="A1326" s="16">
        <v>1310</v>
      </c>
      <c r="B1326" s="34">
        <v>0.24080366916287199</v>
      </c>
      <c r="C1326" s="34">
        <v>0.10888661088839401</v>
      </c>
      <c r="D1326" s="34">
        <v>4.3400355753384502E-2</v>
      </c>
      <c r="E1326" s="34">
        <v>6.2741327153102794E-2</v>
      </c>
      <c r="F1326" s="34">
        <v>-6.91908149971311E-3</v>
      </c>
      <c r="G1326" s="34">
        <v>0.17649350822762799</v>
      </c>
      <c r="H1326" s="35">
        <v>1.1565448981881401</v>
      </c>
      <c r="I1326" s="34">
        <v>9.6686422600588101E-2</v>
      </c>
      <c r="J1326" s="34">
        <v>3.00392598631322E-2</v>
      </c>
      <c r="K1326" s="36">
        <f>Inputs!$B$12*(1+$B1326)^4</f>
        <v>142220.93405397446</v>
      </c>
      <c r="L1326" s="36">
        <f t="shared" si="200"/>
        <v>23237.749549818873</v>
      </c>
      <c r="M1326" s="36">
        <f t="shared" si="201"/>
        <v>291067.20765690797</v>
      </c>
      <c r="N1326" s="37">
        <f>M1326/Inputs!$B$6</f>
        <v>443.70001167211581</v>
      </c>
      <c r="O1326" s="38">
        <f>IF(N1326&gt;Inputs!$B$4,1,0)</f>
        <v>1</v>
      </c>
      <c r="P1326" s="34">
        <f t="shared" si="202"/>
        <v>6.6647162737455898E-2</v>
      </c>
      <c r="Q1326" s="36">
        <f>Inputs!$B$12*(1+$B1326)^0*$C1326+Inputs!$B$29*(1+$D1326)^0*Inputs!$B$19+Inputs!$B$30*(1+$E1326)^0*Inputs!$B$20+Inputs!$B$31*(1+$F1326)^0*Inputs!$B$21+Inputs!$B$22*(1+Inputs!$B$23)^0</f>
        <v>14555.240680730563</v>
      </c>
      <c r="R1326" s="36">
        <f>Inputs!$B$12*(1+$B1326)^1*$C1326+Inputs!$B$29*(1+$D1326)^1*Inputs!$B$19+Inputs!$B$30*(1+$E1326)^1*Inputs!$B$20+Inputs!$B$31*(1+$F1326)^1*Inputs!$B$21+Inputs!$B$22*(1+Inputs!$B$23)^1</f>
        <v>16328.902986490317</v>
      </c>
      <c r="S1326" s="36">
        <f>Inputs!$B$12*(1+$B1326)^2*$C1326+Inputs!$B$29*(1+$D1326)^2*Inputs!$B$19+Inputs!$B$30*(1+$E1326)^2*Inputs!$B$20+Inputs!$B$31*(1+$F1326)^2*Inputs!$B$21+Inputs!$B$22*(1+Inputs!$B$23)^2</f>
        <v>18495.643328418872</v>
      </c>
      <c r="T1326" s="36">
        <f>Inputs!$B$12*(1+$B1326)^3*$C1326+Inputs!$B$29*(1+$D1326)^3*Inputs!$B$19+Inputs!$B$30*(1+$E1326)^3*Inputs!$B$20+Inputs!$B$31*(1+$F1326)^3*Inputs!$B$21+Inputs!$B$22*(1+Inputs!$B$23)^3</f>
        <v>21147.513023619977</v>
      </c>
      <c r="U1326" s="36">
        <f>Inputs!$B$12*(1+$B1326)^4*$C1326+Inputs!$B$29*(1+$D1326)^4*Inputs!$B$19+Inputs!$B$30*(1+$E1326)^4*Inputs!$B$20+Inputs!$B$31*(1+$F1326)^4*Inputs!$B$21+Inputs!$B$22*(1+Inputs!$B$23)^4</f>
        <v>24398.579513130426</v>
      </c>
      <c r="V1326" s="35">
        <f>Inputs!$B$13/(Q1326*(1-$G1326))</f>
        <v>1.0562027341499025</v>
      </c>
      <c r="W1326" s="36">
        <f>Inputs!$B$13</f>
        <v>12660</v>
      </c>
      <c r="X1326" s="36">
        <f t="shared" si="203"/>
        <v>14540.037603390763</v>
      </c>
      <c r="Y1326" s="36">
        <f t="shared" si="204"/>
        <v>16851.49197922552</v>
      </c>
      <c r="Z1326" s="36">
        <f t="shared" si="205"/>
        <v>19704.493985575602</v>
      </c>
      <c r="AA1326" s="36">
        <f t="shared" si="206"/>
        <v>23237.749549818873</v>
      </c>
      <c r="AB1326" s="36">
        <f t="shared" si="207"/>
        <v>64678.976956549901</v>
      </c>
      <c r="AC1326" s="36">
        <f t="shared" si="208"/>
        <v>359141.98540560354</v>
      </c>
      <c r="AD1326" s="36">
        <f t="shared" si="209"/>
        <v>226388.23070035805</v>
      </c>
    </row>
    <row r="1327" spans="1:30" ht="14.25" customHeight="1" x14ac:dyDescent="0.25">
      <c r="A1327" s="16">
        <v>1311</v>
      </c>
      <c r="B1327" s="34">
        <v>0.24904055028236499</v>
      </c>
      <c r="C1327" s="34">
        <v>7.3531830316759098E-2</v>
      </c>
      <c r="D1327" s="34">
        <v>2.55694134182241E-2</v>
      </c>
      <c r="E1327" s="34">
        <v>6.5742713541614595E-2</v>
      </c>
      <c r="F1327" s="34">
        <v>2.8012343640153E-4</v>
      </c>
      <c r="G1327" s="34">
        <v>0.18022263028319699</v>
      </c>
      <c r="H1327" s="35">
        <v>0.95201270867796695</v>
      </c>
      <c r="I1327" s="34">
        <v>9.50129917970228E-2</v>
      </c>
      <c r="J1327" s="34">
        <v>1.7950191517089199E-2</v>
      </c>
      <c r="K1327" s="36">
        <f>Inputs!$B$12*(1+$B1327)^4</f>
        <v>146035.15048581015</v>
      </c>
      <c r="L1327" s="36">
        <f t="shared" si="200"/>
        <v>15261.754758157391</v>
      </c>
      <c r="M1327" s="36">
        <f t="shared" si="201"/>
        <v>180786.12124349576</v>
      </c>
      <c r="N1327" s="37">
        <f>M1327/Inputs!$B$6</f>
        <v>275.58859945654842</v>
      </c>
      <c r="O1327" s="38">
        <f>IF(N1327&gt;Inputs!$B$4,1,0)</f>
        <v>0</v>
      </c>
      <c r="P1327" s="34">
        <f t="shared" si="202"/>
        <v>7.7062800279933605E-2</v>
      </c>
      <c r="Q1327" s="36">
        <f>Inputs!$B$12*(1+$B1327)^0*$C1327+Inputs!$B$29*(1+$D1327)^0*Inputs!$B$19+Inputs!$B$30*(1+$E1327)^0*Inputs!$B$20+Inputs!$B$31*(1+$F1327)^0*Inputs!$B$21+Inputs!$B$22*(1+Inputs!$B$23)^0</f>
        <v>12433.953846432469</v>
      </c>
      <c r="R1327" s="36">
        <f>Inputs!$B$12*(1+$B1327)^1*$C1327+Inputs!$B$29*(1+$D1327)^1*Inputs!$B$19+Inputs!$B$30*(1+$E1327)^1*Inputs!$B$20+Inputs!$B$31*(1+$F1327)^1*Inputs!$B$21+Inputs!$B$22*(1+Inputs!$B$23)^1</f>
        <v>13714.345790994146</v>
      </c>
      <c r="S1327" s="36">
        <f>Inputs!$B$12*(1+$B1327)^2*$C1327+Inputs!$B$29*(1+$D1327)^2*Inputs!$B$19+Inputs!$B$30*(1+$E1327)^2*Inputs!$B$20+Inputs!$B$31*(1+$F1327)^2*Inputs!$B$21+Inputs!$B$22*(1+Inputs!$B$23)^2</f>
        <v>15279.306582239311</v>
      </c>
      <c r="T1327" s="36">
        <f>Inputs!$B$12*(1+$B1327)^3*$C1327+Inputs!$B$29*(1+$D1327)^3*Inputs!$B$19+Inputs!$B$30*(1+$E1327)^3*Inputs!$B$20+Inputs!$B$31*(1+$F1327)^3*Inputs!$B$21+Inputs!$B$22*(1+Inputs!$B$23)^3</f>
        <v>17197.688008339494</v>
      </c>
      <c r="U1327" s="36">
        <f>Inputs!$B$12*(1+$B1327)^4*$C1327+Inputs!$B$29*(1+$D1327)^4*Inputs!$B$19+Inputs!$B$30*(1+$E1327)^4*Inputs!$B$20+Inputs!$B$31*(1+$F1327)^4*Inputs!$B$21+Inputs!$B$22*(1+Inputs!$B$23)^4</f>
        <v>19555.359277599895</v>
      </c>
      <c r="V1327" s="35">
        <f>Inputs!$B$13/(Q1327*(1-$G1327))</f>
        <v>1.2420198289127509</v>
      </c>
      <c r="W1327" s="36">
        <f>Inputs!$B$13</f>
        <v>12660</v>
      </c>
      <c r="X1327" s="36">
        <f t="shared" si="203"/>
        <v>13148.552637193412</v>
      </c>
      <c r="Y1327" s="36">
        <f t="shared" si="204"/>
        <v>13740.819624817324</v>
      </c>
      <c r="Z1327" s="36">
        <f t="shared" si="205"/>
        <v>14443.887455183842</v>
      </c>
      <c r="AA1327" s="36">
        <f t="shared" si="206"/>
        <v>15261.754758157391</v>
      </c>
      <c r="AB1327" s="36">
        <f t="shared" si="207"/>
        <v>52733.092994547907</v>
      </c>
      <c r="AC1327" s="36">
        <f t="shared" si="208"/>
        <v>201597.99699101393</v>
      </c>
      <c r="AD1327" s="36">
        <f t="shared" si="209"/>
        <v>128053.02824894786</v>
      </c>
    </row>
    <row r="1328" spans="1:30" ht="14.25" customHeight="1" x14ac:dyDescent="0.25">
      <c r="A1328" s="16">
        <v>1312</v>
      </c>
      <c r="B1328" s="34">
        <v>0.46641426645695899</v>
      </c>
      <c r="C1328" s="34">
        <v>6.7954430124102599E-2</v>
      </c>
      <c r="D1328" s="34">
        <v>3.6600783794781502E-2</v>
      </c>
      <c r="E1328" s="34">
        <v>4.24640506477355E-2</v>
      </c>
      <c r="F1328" s="34">
        <v>-9.9379058777453299E-3</v>
      </c>
      <c r="G1328" s="34">
        <v>0.18167820419752501</v>
      </c>
      <c r="H1328" s="35">
        <v>0.994314345770686</v>
      </c>
      <c r="I1328" s="34">
        <v>9.35688259519879E-2</v>
      </c>
      <c r="J1328" s="34">
        <v>3.2651960954577501E-2</v>
      </c>
      <c r="K1328" s="36">
        <f>Inputs!$B$12*(1+$B1328)^4</f>
        <v>277445.67487367045</v>
      </c>
      <c r="L1328" s="36">
        <f t="shared" si="200"/>
        <v>22273.987987378809</v>
      </c>
      <c r="M1328" s="36">
        <f t="shared" si="201"/>
        <v>303962.74906651798</v>
      </c>
      <c r="N1328" s="37">
        <f>M1328/Inputs!$B$6</f>
        <v>463.35784918676524</v>
      </c>
      <c r="O1328" s="38">
        <f>IF(N1328&gt;Inputs!$B$4,1,0)</f>
        <v>1</v>
      </c>
      <c r="P1328" s="34">
        <f t="shared" si="202"/>
        <v>6.0916864997410398E-2</v>
      </c>
      <c r="Q1328" s="36">
        <f>Inputs!$B$12*(1+$B1328)^0*$C1328+Inputs!$B$29*(1+$D1328)^0*Inputs!$B$19+Inputs!$B$30*(1+$E1328)^0*Inputs!$B$20+Inputs!$B$31*(1+$F1328)^0*Inputs!$B$21+Inputs!$B$22*(1+Inputs!$B$23)^0</f>
        <v>12099.309834873078</v>
      </c>
      <c r="R1328" s="36">
        <f>Inputs!$B$12*(1+$B1328)^1*$C1328+Inputs!$B$29*(1+$D1328)^1*Inputs!$B$19+Inputs!$B$30*(1+$E1328)^1*Inputs!$B$20+Inputs!$B$31*(1+$F1328)^1*Inputs!$B$21+Inputs!$B$22*(1+Inputs!$B$23)^1</f>
        <v>14114.492868472309</v>
      </c>
      <c r="S1328" s="36">
        <f>Inputs!$B$12*(1+$B1328)^2*$C1328+Inputs!$B$29*(1+$D1328)^2*Inputs!$B$19+Inputs!$B$30*(1+$E1328)^2*Inputs!$B$20+Inputs!$B$31*(1+$F1328)^2*Inputs!$B$21+Inputs!$B$22*(1+Inputs!$B$23)^2</f>
        <v>17023.974985252997</v>
      </c>
      <c r="T1328" s="36">
        <f>Inputs!$B$12*(1+$B1328)^3*$C1328+Inputs!$B$29*(1+$D1328)^3*Inputs!$B$19+Inputs!$B$30*(1+$E1328)^3*Inputs!$B$20+Inputs!$B$31*(1+$F1328)^3*Inputs!$B$21+Inputs!$B$22*(1+Inputs!$B$23)^3</f>
        <v>21241.742647389379</v>
      </c>
      <c r="U1328" s="36">
        <f>Inputs!$B$12*(1+$B1328)^4*$C1328+Inputs!$B$29*(1+$D1328)^4*Inputs!$B$19+Inputs!$B$30*(1+$E1328)^4*Inputs!$B$20+Inputs!$B$31*(1+$F1328)^4*Inputs!$B$21+Inputs!$B$22*(1+Inputs!$B$23)^4</f>
        <v>27374.749710131702</v>
      </c>
      <c r="V1328" s="35">
        <f>Inputs!$B$13/(Q1328*(1-$G1328))</f>
        <v>1.2786420681236157</v>
      </c>
      <c r="W1328" s="36">
        <f>Inputs!$B$13</f>
        <v>12660</v>
      </c>
      <c r="X1328" s="36">
        <f t="shared" si="203"/>
        <v>13947.557660185505</v>
      </c>
      <c r="Y1328" s="36">
        <f t="shared" si="204"/>
        <v>15832.379935845098</v>
      </c>
      <c r="Z1328" s="36">
        <f t="shared" si="205"/>
        <v>18519.337059385765</v>
      </c>
      <c r="AA1328" s="36">
        <f t="shared" si="206"/>
        <v>22273.987987378809</v>
      </c>
      <c r="AB1328" s="36">
        <f t="shared" si="207"/>
        <v>62536.880143000992</v>
      </c>
      <c r="AC1328" s="36">
        <f t="shared" si="208"/>
        <v>377584.71934534423</v>
      </c>
      <c r="AD1328" s="36">
        <f t="shared" si="209"/>
        <v>241425.86892351697</v>
      </c>
    </row>
    <row r="1329" spans="1:30" ht="14.25" customHeight="1" x14ac:dyDescent="0.25">
      <c r="A1329" s="16">
        <v>1313</v>
      </c>
      <c r="B1329" s="34">
        <v>0.26168461115203701</v>
      </c>
      <c r="C1329" s="34">
        <v>8.0034727878641798E-2</v>
      </c>
      <c r="D1329" s="34">
        <v>3.2808873277151901E-2</v>
      </c>
      <c r="E1329" s="34">
        <v>3.5379212496966003E-2</v>
      </c>
      <c r="F1329" s="34">
        <v>3.1012275404732101E-2</v>
      </c>
      <c r="G1329" s="34">
        <v>0.17709606824229099</v>
      </c>
      <c r="H1329" s="35">
        <v>1.0025772615453099</v>
      </c>
      <c r="I1329" s="34">
        <v>9.8133211719643801E-2</v>
      </c>
      <c r="J1329" s="34">
        <v>2.90285447176333E-2</v>
      </c>
      <c r="K1329" s="36">
        <f>Inputs!$B$12*(1+$B1329)^4</f>
        <v>152038.81438891523</v>
      </c>
      <c r="L1329" s="36">
        <f t="shared" si="200"/>
        <v>17587.396738389958</v>
      </c>
      <c r="M1329" s="36">
        <f t="shared" si="201"/>
        <v>219910.21951525353</v>
      </c>
      <c r="N1329" s="37">
        <f>M1329/Inputs!$B$6</f>
        <v>335.22899316349623</v>
      </c>
      <c r="O1329" s="38">
        <f>IF(N1329&gt;Inputs!$B$4,1,0)</f>
        <v>0</v>
      </c>
      <c r="P1329" s="34">
        <f t="shared" si="202"/>
        <v>6.9104667002010498E-2</v>
      </c>
      <c r="Q1329" s="36">
        <f>Inputs!$B$12*(1+$B1329)^0*$C1329+Inputs!$B$29*(1+$D1329)^0*Inputs!$B$19+Inputs!$B$30*(1+$E1329)^0*Inputs!$B$20+Inputs!$B$31*(1+$F1329)^0*Inputs!$B$21+Inputs!$B$22*(1+Inputs!$B$23)^0</f>
        <v>12824.127700145429</v>
      </c>
      <c r="R1329" s="36">
        <f>Inputs!$B$12*(1+$B1329)^1*$C1329+Inputs!$B$29*(1+$D1329)^1*Inputs!$B$19+Inputs!$B$30*(1+$E1329)^1*Inputs!$B$20+Inputs!$B$31*(1+$F1329)^1*Inputs!$B$21+Inputs!$B$22*(1+Inputs!$B$23)^1</f>
        <v>14348.758178174554</v>
      </c>
      <c r="S1329" s="36">
        <f>Inputs!$B$12*(1+$B1329)^2*$C1329+Inputs!$B$29*(1+$D1329)^2*Inputs!$B$19+Inputs!$B$30*(1+$E1329)^2*Inputs!$B$20+Inputs!$B$31*(1+$F1329)^2*Inputs!$B$21+Inputs!$B$22*(1+Inputs!$B$23)^2</f>
        <v>16211.193149676641</v>
      </c>
      <c r="T1329" s="36">
        <f>Inputs!$B$12*(1+$B1329)^3*$C1329+Inputs!$B$29*(1+$D1329)^3*Inputs!$B$19+Inputs!$B$30*(1+$E1329)^3*Inputs!$B$20+Inputs!$B$31*(1+$F1329)^3*Inputs!$B$21+Inputs!$B$22*(1+Inputs!$B$23)^3</f>
        <v>18497.785441458829</v>
      </c>
      <c r="U1329" s="36">
        <f>Inputs!$B$12*(1+$B1329)^4*$C1329+Inputs!$B$29*(1+$D1329)^4*Inputs!$B$19+Inputs!$B$30*(1+$E1329)^4*Inputs!$B$20+Inputs!$B$31*(1+$F1329)^4*Inputs!$B$21+Inputs!$B$22*(1+Inputs!$B$23)^4</f>
        <v>21317.416602547564</v>
      </c>
      <c r="V1329" s="35">
        <f>Inputs!$B$13/(Q1329*(1-$G1329))</f>
        <v>1.1996560107704903</v>
      </c>
      <c r="W1329" s="36">
        <f>Inputs!$B$13</f>
        <v>12660</v>
      </c>
      <c r="X1329" s="36">
        <f t="shared" si="203"/>
        <v>13583.35852082631</v>
      </c>
      <c r="Y1329" s="36">
        <f t="shared" si="204"/>
        <v>14689.176250108932</v>
      </c>
      <c r="Z1329" s="36">
        <f t="shared" si="205"/>
        <v>16011.109458421337</v>
      </c>
      <c r="AA1329" s="36">
        <f t="shared" si="206"/>
        <v>17587.396738389958</v>
      </c>
      <c r="AB1329" s="36">
        <f t="shared" si="207"/>
        <v>55909.228741481376</v>
      </c>
      <c r="AC1329" s="36">
        <f t="shared" si="208"/>
        <v>261891.62116287363</v>
      </c>
      <c r="AD1329" s="36">
        <f t="shared" si="209"/>
        <v>164000.99077377215</v>
      </c>
    </row>
    <row r="1330" spans="1:30" ht="14.25" customHeight="1" x14ac:dyDescent="0.25">
      <c r="A1330" s="16">
        <v>1314</v>
      </c>
      <c r="B1330" s="34">
        <v>0.45049217579690398</v>
      </c>
      <c r="C1330" s="34">
        <v>8.84493027178367E-2</v>
      </c>
      <c r="D1330" s="34">
        <v>2.4999510196660302E-2</v>
      </c>
      <c r="E1330" s="34">
        <v>4.19391893777082E-2</v>
      </c>
      <c r="F1330" s="34">
        <v>1.45479065694954E-2</v>
      </c>
      <c r="G1330" s="34">
        <v>0.19606998478552601</v>
      </c>
      <c r="H1330" s="35">
        <v>1.0386326048383701</v>
      </c>
      <c r="I1330" s="34">
        <v>9.5654049550453105E-2</v>
      </c>
      <c r="J1330" s="34">
        <v>2.6142079669968E-2</v>
      </c>
      <c r="K1330" s="36">
        <f>Inputs!$B$12*(1+$B1330)^4</f>
        <v>265590.66865601065</v>
      </c>
      <c r="L1330" s="36">
        <f t="shared" si="200"/>
        <v>26956.665449574619</v>
      </c>
      <c r="M1330" s="36">
        <f t="shared" si="201"/>
        <v>320985.10099840484</v>
      </c>
      <c r="N1330" s="37">
        <f>M1330/Inputs!$B$6</f>
        <v>489.30655640000737</v>
      </c>
      <c r="O1330" s="38">
        <f>IF(N1330&gt;Inputs!$B$4,1,0)</f>
        <v>1</v>
      </c>
      <c r="P1330" s="34">
        <f t="shared" si="202"/>
        <v>6.9511969880485108E-2</v>
      </c>
      <c r="Q1330" s="36">
        <f>Inputs!$B$12*(1+$B1330)^0*$C1330+Inputs!$B$29*(1+$D1330)^0*Inputs!$B$19+Inputs!$B$30*(1+$E1330)^0*Inputs!$B$20+Inputs!$B$31*(1+$F1330)^0*Inputs!$B$21+Inputs!$B$22*(1+Inputs!$B$23)^0</f>
        <v>13329.002190497125</v>
      </c>
      <c r="R1330" s="36">
        <f>Inputs!$B$12*(1+$B1330)^1*$C1330+Inputs!$B$29*(1+$D1330)^1*Inputs!$B$19+Inputs!$B$30*(1+$E1330)^1*Inputs!$B$20+Inputs!$B$31*(1+$F1330)^1*Inputs!$B$21+Inputs!$B$22*(1+Inputs!$B$23)^1</f>
        <v>15904.147956103363</v>
      </c>
      <c r="S1330" s="36">
        <f>Inputs!$B$12*(1+$B1330)^2*$C1330+Inputs!$B$29*(1+$D1330)^2*Inputs!$B$19+Inputs!$B$30*(1+$E1330)^2*Inputs!$B$20+Inputs!$B$31*(1+$F1330)^2*Inputs!$B$21+Inputs!$B$22*(1+Inputs!$B$23)^2</f>
        <v>19561.666968756675</v>
      </c>
      <c r="T1330" s="36">
        <f>Inputs!$B$12*(1+$B1330)^3*$C1330+Inputs!$B$29*(1+$D1330)^3*Inputs!$B$19+Inputs!$B$30*(1+$E1330)^3*Inputs!$B$20+Inputs!$B$31*(1+$F1330)^3*Inputs!$B$21+Inputs!$B$22*(1+Inputs!$B$23)^3</f>
        <v>24786.932803812662</v>
      </c>
      <c r="U1330" s="36">
        <f>Inputs!$B$12*(1+$B1330)^4*$C1330+Inputs!$B$29*(1+$D1330)^4*Inputs!$B$19+Inputs!$B$30*(1+$E1330)^4*Inputs!$B$20+Inputs!$B$31*(1+$F1330)^4*Inputs!$B$21+Inputs!$B$22*(1+Inputs!$B$23)^4</f>
        <v>32283.898504790915</v>
      </c>
      <c r="V1330" s="35">
        <f>Inputs!$B$13/(Q1330*(1-$G1330))</f>
        <v>1.1814567359796322</v>
      </c>
      <c r="W1330" s="36">
        <f>Inputs!$B$13</f>
        <v>12660</v>
      </c>
      <c r="X1330" s="36">
        <f t="shared" si="203"/>
        <v>14649.364442378859</v>
      </c>
      <c r="Y1330" s="36">
        <f t="shared" si="204"/>
        <v>17456.796954719863</v>
      </c>
      <c r="Z1330" s="36">
        <f t="shared" si="205"/>
        <v>21408.302269913009</v>
      </c>
      <c r="AA1330" s="36">
        <f t="shared" si="206"/>
        <v>26956.665449574619</v>
      </c>
      <c r="AB1330" s="36">
        <f t="shared" si="207"/>
        <v>68958.240775870567</v>
      </c>
      <c r="AC1330" s="36">
        <f t="shared" si="208"/>
        <v>397936.76963771047</v>
      </c>
      <c r="AD1330" s="36">
        <f t="shared" si="209"/>
        <v>252026.86022253428</v>
      </c>
    </row>
    <row r="1331" spans="1:30" ht="14.25" customHeight="1" x14ac:dyDescent="0.25">
      <c r="A1331" s="16">
        <v>1315</v>
      </c>
      <c r="B1331" s="34">
        <v>0.236499444628605</v>
      </c>
      <c r="C1331" s="34">
        <v>8.4246970369162705E-2</v>
      </c>
      <c r="D1331" s="34">
        <v>2.23053512046496E-2</v>
      </c>
      <c r="E1331" s="34">
        <v>3.1459079604153402E-2</v>
      </c>
      <c r="F1331" s="34">
        <v>8.7654510922749607E-3</v>
      </c>
      <c r="G1331" s="34">
        <v>0.17865690735246001</v>
      </c>
      <c r="H1331" s="35">
        <v>0.97379827434306399</v>
      </c>
      <c r="I1331" s="34">
        <v>0.100770344029026</v>
      </c>
      <c r="J1331" s="34">
        <v>1.86559036911511E-2</v>
      </c>
      <c r="K1331" s="36">
        <f>Inputs!$B$12*(1+$B1331)^4</f>
        <v>140257.77751916833</v>
      </c>
      <c r="L1331" s="36">
        <f t="shared" si="200"/>
        <v>16272.723996146668</v>
      </c>
      <c r="M1331" s="36">
        <f t="shared" si="201"/>
        <v>178377.08652533553</v>
      </c>
      <c r="N1331" s="37">
        <f>M1331/Inputs!$B$6</f>
        <v>271.91629043496272</v>
      </c>
      <c r="O1331" s="38">
        <f>IF(N1331&gt;Inputs!$B$4,1,0)</f>
        <v>0</v>
      </c>
      <c r="P1331" s="34">
        <f t="shared" si="202"/>
        <v>8.2114440337874905E-2</v>
      </c>
      <c r="Q1331" s="36">
        <f>Inputs!$B$12*(1+$B1331)^0*$C1331+Inputs!$B$29*(1+$D1331)^0*Inputs!$B$19+Inputs!$B$30*(1+$E1331)^0*Inputs!$B$20+Inputs!$B$31*(1+$F1331)^0*Inputs!$B$21+Inputs!$B$22*(1+Inputs!$B$23)^0</f>
        <v>13076.862249576683</v>
      </c>
      <c r="R1331" s="36">
        <f>Inputs!$B$12*(1+$B1331)^1*$C1331+Inputs!$B$29*(1+$D1331)^1*Inputs!$B$19+Inputs!$B$30*(1+$E1331)^1*Inputs!$B$20+Inputs!$B$31*(1+$F1331)^1*Inputs!$B$21+Inputs!$B$22*(1+Inputs!$B$23)^1</f>
        <v>14395.434969093807</v>
      </c>
      <c r="S1331" s="36">
        <f>Inputs!$B$12*(1+$B1331)^2*$C1331+Inputs!$B$29*(1+$D1331)^2*Inputs!$B$19+Inputs!$B$30*(1+$E1331)^2*Inputs!$B$20+Inputs!$B$31*(1+$F1331)^2*Inputs!$B$21+Inputs!$B$22*(1+Inputs!$B$23)^2</f>
        <v>15999.136101204607</v>
      </c>
      <c r="T1331" s="36">
        <f>Inputs!$B$12*(1+$B1331)^3*$C1331+Inputs!$B$29*(1+$D1331)^3*Inputs!$B$19+Inputs!$B$30*(1+$E1331)^3*Inputs!$B$20+Inputs!$B$31*(1+$F1331)^3*Inputs!$B$21+Inputs!$B$22*(1+Inputs!$B$23)^3</f>
        <v>17954.885899326182</v>
      </c>
      <c r="U1331" s="36">
        <f>Inputs!$B$12*(1+$B1331)^4*$C1331+Inputs!$B$29*(1+$D1331)^4*Inputs!$B$19+Inputs!$B$30*(1+$E1331)^4*Inputs!$B$20+Inputs!$B$31*(1+$F1331)^4*Inputs!$B$21+Inputs!$B$22*(1+Inputs!$B$23)^4</f>
        <v>20345.419484468159</v>
      </c>
      <c r="V1331" s="35">
        <f>Inputs!$B$13/(Q1331*(1-$G1331))</f>
        <v>1.1787061447868261</v>
      </c>
      <c r="W1331" s="36">
        <f>Inputs!$B$13</f>
        <v>12660</v>
      </c>
      <c r="X1331" s="36">
        <f t="shared" si="203"/>
        <v>13330.852739348707</v>
      </c>
      <c r="Y1331" s="36">
        <f t="shared" si="204"/>
        <v>14142.793429744212</v>
      </c>
      <c r="Z1331" s="36">
        <f t="shared" si="205"/>
        <v>15116.171796666351</v>
      </c>
      <c r="AA1331" s="36">
        <f t="shared" si="206"/>
        <v>16272.723996146668</v>
      </c>
      <c r="AB1331" s="36">
        <f t="shared" si="207"/>
        <v>53470.705854985245</v>
      </c>
      <c r="AC1331" s="36">
        <f t="shared" si="208"/>
        <v>201868.34738938991</v>
      </c>
      <c r="AD1331" s="36">
        <f t="shared" si="209"/>
        <v>124906.38067035028</v>
      </c>
    </row>
    <row r="1332" spans="1:30" ht="14.25" customHeight="1" x14ac:dyDescent="0.25">
      <c r="A1332" s="16">
        <v>1316</v>
      </c>
      <c r="B1332" s="34">
        <v>0.32150679277337302</v>
      </c>
      <c r="C1332" s="34">
        <v>6.2715060818241394E-2</v>
      </c>
      <c r="D1332" s="34">
        <v>3.4998751346761302E-2</v>
      </c>
      <c r="E1332" s="34">
        <v>4.1777842476241701E-2</v>
      </c>
      <c r="F1332" s="34">
        <v>1.34469085431023E-2</v>
      </c>
      <c r="G1332" s="34">
        <v>0.20325806357855999</v>
      </c>
      <c r="H1332" s="35">
        <v>1.0358092283459099</v>
      </c>
      <c r="I1332" s="34">
        <v>9.7855389142943505E-2</v>
      </c>
      <c r="J1332" s="34">
        <v>2.1930487132564E-2</v>
      </c>
      <c r="K1332" s="36">
        <f>Inputs!$B$12*(1+$B1332)^4</f>
        <v>182990.6288783639</v>
      </c>
      <c r="L1332" s="36">
        <f t="shared" si="200"/>
        <v>16827.70895828776</v>
      </c>
      <c r="M1332" s="36">
        <f t="shared" si="201"/>
        <v>196579.85862994596</v>
      </c>
      <c r="N1332" s="37">
        <f>M1332/Inputs!$B$6</f>
        <v>299.6644186432103</v>
      </c>
      <c r="O1332" s="38">
        <f>IF(N1332&gt;Inputs!$B$4,1,0)</f>
        <v>0</v>
      </c>
      <c r="P1332" s="34">
        <f t="shared" si="202"/>
        <v>7.5924902010379505E-2</v>
      </c>
      <c r="Q1332" s="36">
        <f>Inputs!$B$12*(1+$B1332)^0*$C1332+Inputs!$B$29*(1+$D1332)^0*Inputs!$B$19+Inputs!$B$30*(1+$E1332)^0*Inputs!$B$20+Inputs!$B$31*(1+$F1332)^0*Inputs!$B$21+Inputs!$B$22*(1+Inputs!$B$23)^0</f>
        <v>11784.947676521406</v>
      </c>
      <c r="R1332" s="36">
        <f>Inputs!$B$12*(1+$B1332)^1*$C1332+Inputs!$B$29*(1+$D1332)^1*Inputs!$B$19+Inputs!$B$30*(1+$E1332)^1*Inputs!$B$20+Inputs!$B$31*(1+$F1332)^1*Inputs!$B$21+Inputs!$B$22*(1+Inputs!$B$23)^1</f>
        <v>13206.761271968888</v>
      </c>
      <c r="S1332" s="36">
        <f>Inputs!$B$12*(1+$B1332)^2*$C1332+Inputs!$B$29*(1+$D1332)^2*Inputs!$B$19+Inputs!$B$30*(1+$E1332)^2*Inputs!$B$20+Inputs!$B$31*(1+$F1332)^2*Inputs!$B$21+Inputs!$B$22*(1+Inputs!$B$23)^2</f>
        <v>15024.701737272622</v>
      </c>
      <c r="T1332" s="36">
        <f>Inputs!$B$12*(1+$B1332)^3*$C1332+Inputs!$B$29*(1+$D1332)^3*Inputs!$B$19+Inputs!$B$30*(1+$E1332)^3*Inputs!$B$20+Inputs!$B$31*(1+$F1332)^3*Inputs!$B$21+Inputs!$B$22*(1+Inputs!$B$23)^3</f>
        <v>17364.095254576605</v>
      </c>
      <c r="U1332" s="36">
        <f>Inputs!$B$12*(1+$B1332)^4*$C1332+Inputs!$B$29*(1+$D1332)^4*Inputs!$B$19+Inputs!$B$30*(1+$E1332)^4*Inputs!$B$20+Inputs!$B$31*(1+$F1332)^4*Inputs!$B$21+Inputs!$B$22*(1+Inputs!$B$23)^4</f>
        <v>20390.484224866264</v>
      </c>
      <c r="V1332" s="35">
        <f>Inputs!$B$13/(Q1332*(1-$G1332))</f>
        <v>1.3483056990615703</v>
      </c>
      <c r="W1332" s="36">
        <f>Inputs!$B$13</f>
        <v>12660</v>
      </c>
      <c r="X1332" s="36">
        <f t="shared" si="203"/>
        <v>13365.333966507931</v>
      </c>
      <c r="Y1332" s="36">
        <f t="shared" si="204"/>
        <v>14269.893354997377</v>
      </c>
      <c r="Z1332" s="36">
        <f t="shared" si="205"/>
        <v>15410.93686741206</v>
      </c>
      <c r="AA1332" s="36">
        <f t="shared" si="206"/>
        <v>16827.70895828776</v>
      </c>
      <c r="AB1332" s="36">
        <f t="shared" si="207"/>
        <v>54564.139519489931</v>
      </c>
      <c r="AC1332" s="36">
        <f t="shared" si="208"/>
        <v>226496.81932703839</v>
      </c>
      <c r="AD1332" s="36">
        <f t="shared" si="209"/>
        <v>142015.71911045603</v>
      </c>
    </row>
    <row r="1333" spans="1:30" ht="14.25" customHeight="1" x14ac:dyDescent="0.25">
      <c r="A1333" s="16">
        <v>1317</v>
      </c>
      <c r="B1333" s="34">
        <v>0.307620318064104</v>
      </c>
      <c r="C1333" s="34">
        <v>7.8126374668599202E-2</v>
      </c>
      <c r="D1333" s="34">
        <v>1.55088183497394E-2</v>
      </c>
      <c r="E1333" s="34">
        <v>3.1950064280539599E-2</v>
      </c>
      <c r="F1333" s="34">
        <v>-4.6077223321516602E-3</v>
      </c>
      <c r="G1333" s="34">
        <v>0.183683309268699</v>
      </c>
      <c r="H1333" s="35">
        <v>1.1090536327966301</v>
      </c>
      <c r="I1333" s="34">
        <v>9.5149765005105302E-2</v>
      </c>
      <c r="J1333" s="34">
        <v>2.3326240587824801E-2</v>
      </c>
      <c r="K1333" s="36">
        <f>Inputs!$B$12*(1+$B1333)^4</f>
        <v>175419.50890319404</v>
      </c>
      <c r="L1333" s="36">
        <f t="shared" si="200"/>
        <v>19828.405492737384</v>
      </c>
      <c r="M1333" s="36">
        <f t="shared" si="201"/>
        <v>238692.05856066119</v>
      </c>
      <c r="N1333" s="37">
        <f>M1333/Inputs!$B$6</f>
        <v>363.85984536686158</v>
      </c>
      <c r="O1333" s="38">
        <f>IF(N1333&gt;Inputs!$B$4,1,0)</f>
        <v>0</v>
      </c>
      <c r="P1333" s="34">
        <f t="shared" si="202"/>
        <v>7.1823524417280502E-2</v>
      </c>
      <c r="Q1333" s="36">
        <f>Inputs!$B$12*(1+$B1333)^0*$C1333+Inputs!$B$29*(1+$D1333)^0*Inputs!$B$19+Inputs!$B$30*(1+$E1333)^0*Inputs!$B$20+Inputs!$B$31*(1+$F1333)^0*Inputs!$B$21+Inputs!$B$22*(1+Inputs!$B$23)^0</f>
        <v>12709.626507542875</v>
      </c>
      <c r="R1333" s="36">
        <f>Inputs!$B$12*(1+$B1333)^1*$C1333+Inputs!$B$29*(1+$D1333)^1*Inputs!$B$19+Inputs!$B$30*(1+$E1333)^1*Inputs!$B$20+Inputs!$B$31*(1+$F1333)^1*Inputs!$B$21+Inputs!$B$22*(1+Inputs!$B$23)^1</f>
        <v>14193.193098563748</v>
      </c>
      <c r="S1333" s="36">
        <f>Inputs!$B$12*(1+$B1333)^2*$C1333+Inputs!$B$29*(1+$D1333)^2*Inputs!$B$19+Inputs!$B$30*(1+$E1333)^2*Inputs!$B$20+Inputs!$B$31*(1+$F1333)^2*Inputs!$B$21+Inputs!$B$22*(1+Inputs!$B$23)^2</f>
        <v>16121.72863635192</v>
      </c>
      <c r="T1333" s="36">
        <f>Inputs!$B$12*(1+$B1333)^3*$C1333+Inputs!$B$29*(1+$D1333)^3*Inputs!$B$19+Inputs!$B$30*(1+$E1333)^3*Inputs!$B$20+Inputs!$B$31*(1+$F1333)^3*Inputs!$B$21+Inputs!$B$22*(1+Inputs!$B$23)^3</f>
        <v>18631.721178075662</v>
      </c>
      <c r="U1333" s="36">
        <f>Inputs!$B$12*(1+$B1333)^4*$C1333+Inputs!$B$29*(1+$D1333)^4*Inputs!$B$19+Inputs!$B$30*(1+$E1333)^4*Inputs!$B$20+Inputs!$B$31*(1+$F1333)^4*Inputs!$B$21+Inputs!$B$22*(1+Inputs!$B$23)^4</f>
        <v>21901.636493943952</v>
      </c>
      <c r="V1333" s="35">
        <f>Inputs!$B$13/(Q1333*(1-$G1333))</f>
        <v>1.2202315253124447</v>
      </c>
      <c r="W1333" s="36">
        <f>Inputs!$B$13</f>
        <v>12660</v>
      </c>
      <c r="X1333" s="36">
        <f t="shared" si="203"/>
        <v>13815.743129956129</v>
      </c>
      <c r="Y1333" s="36">
        <f t="shared" si="204"/>
        <v>15327.204321690167</v>
      </c>
      <c r="Z1333" s="36">
        <f t="shared" si="205"/>
        <v>17290.760500797805</v>
      </c>
      <c r="AA1333" s="36">
        <f t="shared" si="206"/>
        <v>19828.405492737384</v>
      </c>
      <c r="AB1333" s="36">
        <f t="shared" si="207"/>
        <v>59356.000906104746</v>
      </c>
      <c r="AC1333" s="36">
        <f t="shared" si="208"/>
        <v>282510.8878234328</v>
      </c>
      <c r="AD1333" s="36">
        <f t="shared" si="209"/>
        <v>179336.05765455644</v>
      </c>
    </row>
    <row r="1334" spans="1:30" ht="14.25" customHeight="1" x14ac:dyDescent="0.25">
      <c r="A1334" s="16">
        <v>1318</v>
      </c>
      <c r="B1334" s="34">
        <v>0.430422845142378</v>
      </c>
      <c r="C1334" s="34">
        <v>8.6207940272423705E-2</v>
      </c>
      <c r="D1334" s="34">
        <v>4.4132439833356997E-2</v>
      </c>
      <c r="E1334" s="34">
        <v>4.7475666509824203E-2</v>
      </c>
      <c r="F1334" s="34">
        <v>1.88521483364462E-2</v>
      </c>
      <c r="G1334" s="34">
        <v>0.19147521215198501</v>
      </c>
      <c r="H1334" s="35">
        <v>0.98581726069840303</v>
      </c>
      <c r="I1334" s="34">
        <v>0.105802288716574</v>
      </c>
      <c r="J1334" s="34">
        <v>2.9659353460955301E-2</v>
      </c>
      <c r="K1334" s="36">
        <f>Inputs!$B$12*(1+$B1334)^4</f>
        <v>251193.84906467251</v>
      </c>
      <c r="L1334" s="36">
        <f t="shared" si="200"/>
        <v>24606.862168425927</v>
      </c>
      <c r="M1334" s="36">
        <f t="shared" si="201"/>
        <v>265302.88992922578</v>
      </c>
      <c r="N1334" s="37">
        <f>M1334/Inputs!$B$6</f>
        <v>404.42513708723442</v>
      </c>
      <c r="O1334" s="38">
        <f>IF(N1334&gt;Inputs!$B$4,1,0)</f>
        <v>1</v>
      </c>
      <c r="P1334" s="34">
        <f t="shared" si="202"/>
        <v>7.6142935255618702E-2</v>
      </c>
      <c r="Q1334" s="36">
        <f>Inputs!$B$12*(1+$B1334)^0*$C1334+Inputs!$B$29*(1+$D1334)^0*Inputs!$B$19+Inputs!$B$30*(1+$E1334)^0*Inputs!$B$20+Inputs!$B$31*(1+$F1334)^0*Inputs!$B$21+Inputs!$B$22*(1+Inputs!$B$23)^0</f>
        <v>13194.520443772344</v>
      </c>
      <c r="R1334" s="36">
        <f>Inputs!$B$12*(1+$B1334)^1*$C1334+Inputs!$B$29*(1+$D1334)^1*Inputs!$B$19+Inputs!$B$30*(1+$E1334)^1*Inputs!$B$20+Inputs!$B$31*(1+$F1334)^1*Inputs!$B$21+Inputs!$B$22*(1+Inputs!$B$23)^1</f>
        <v>15701.714025325593</v>
      </c>
      <c r="S1334" s="36">
        <f>Inputs!$B$12*(1+$B1334)^2*$C1334+Inputs!$B$29*(1+$D1334)^2*Inputs!$B$19+Inputs!$B$30*(1+$E1334)^2*Inputs!$B$20+Inputs!$B$31*(1+$F1334)^2*Inputs!$B$21+Inputs!$B$22*(1+Inputs!$B$23)^2</f>
        <v>19178.797375732578</v>
      </c>
      <c r="T1334" s="36">
        <f>Inputs!$B$12*(1+$B1334)^3*$C1334+Inputs!$B$29*(1+$D1334)^3*Inputs!$B$19+Inputs!$B$30*(1+$E1334)^3*Inputs!$B$20+Inputs!$B$31*(1+$F1334)^3*Inputs!$B$21+Inputs!$B$22*(1+Inputs!$B$23)^3</f>
        <v>24038.753296283838</v>
      </c>
      <c r="U1334" s="36">
        <f>Inputs!$B$12*(1+$B1334)^4*$C1334+Inputs!$B$29*(1+$D1334)^4*Inputs!$B$19+Inputs!$B$30*(1+$E1334)^4*Inputs!$B$20+Inputs!$B$31*(1+$F1334)^4*Inputs!$B$21+Inputs!$B$22*(1+Inputs!$B$23)^4</f>
        <v>30872.121841230961</v>
      </c>
      <c r="V1334" s="35">
        <f>Inputs!$B$13/(Q1334*(1-$G1334))</f>
        <v>1.1867158863328406</v>
      </c>
      <c r="W1334" s="36">
        <f>Inputs!$B$13</f>
        <v>12660</v>
      </c>
      <c r="X1334" s="36">
        <f t="shared" si="203"/>
        <v>14428.011875752014</v>
      </c>
      <c r="Y1334" s="36">
        <f t="shared" si="204"/>
        <v>16844.228555260233</v>
      </c>
      <c r="Z1334" s="36">
        <f t="shared" si="205"/>
        <v>20136.436011603022</v>
      </c>
      <c r="AA1334" s="36">
        <f t="shared" si="206"/>
        <v>24606.862168425927</v>
      </c>
      <c r="AB1334" s="36">
        <f t="shared" si="207"/>
        <v>64054.335878499143</v>
      </c>
      <c r="AC1334" s="36">
        <f t="shared" si="208"/>
        <v>332751.62962902262</v>
      </c>
      <c r="AD1334" s="36">
        <f t="shared" si="209"/>
        <v>201248.55405072667</v>
      </c>
    </row>
    <row r="1335" spans="1:30" ht="14.25" customHeight="1" x14ac:dyDescent="0.25">
      <c r="A1335" s="16">
        <v>1319</v>
      </c>
      <c r="B1335" s="34">
        <v>0.282728990269001</v>
      </c>
      <c r="C1335" s="34">
        <v>7.7224956933145503E-2</v>
      </c>
      <c r="D1335" s="34">
        <v>3.2388375526696503E-2</v>
      </c>
      <c r="E1335" s="34">
        <v>5.40710529908194E-2</v>
      </c>
      <c r="F1335" s="34">
        <v>3.3246167114069802E-2</v>
      </c>
      <c r="G1335" s="34">
        <v>0.215571184138343</v>
      </c>
      <c r="H1335" s="35">
        <v>1.1387310926076999</v>
      </c>
      <c r="I1335" s="34">
        <v>8.6678137027235203E-2</v>
      </c>
      <c r="J1335" s="34">
        <v>2.8087987109797399E-2</v>
      </c>
      <c r="K1335" s="36">
        <f>Inputs!$B$12*(1+$B1335)^4</f>
        <v>162439.21827107598</v>
      </c>
      <c r="L1335" s="36">
        <f t="shared" si="200"/>
        <v>19603.033194557542</v>
      </c>
      <c r="M1335" s="36">
        <f t="shared" si="201"/>
        <v>287811.61979844404</v>
      </c>
      <c r="N1335" s="37">
        <f>M1335/Inputs!$B$6</f>
        <v>438.73722530250615</v>
      </c>
      <c r="O1335" s="38">
        <f>IF(N1335&gt;Inputs!$B$4,1,0)</f>
        <v>1</v>
      </c>
      <c r="P1335" s="34">
        <f t="shared" si="202"/>
        <v>5.85901499174378E-2</v>
      </c>
      <c r="Q1335" s="36">
        <f>Inputs!$B$12*(1+$B1335)^0*$C1335+Inputs!$B$29*(1+$D1335)^0*Inputs!$B$19+Inputs!$B$30*(1+$E1335)^0*Inputs!$B$20+Inputs!$B$31*(1+$F1335)^0*Inputs!$B$21+Inputs!$B$22*(1+Inputs!$B$23)^0</f>
        <v>12655.541443415652</v>
      </c>
      <c r="R1335" s="36">
        <f>Inputs!$B$12*(1+$B1335)^1*$C1335+Inputs!$B$29*(1+$D1335)^1*Inputs!$B$19+Inputs!$B$30*(1+$E1335)^1*Inputs!$B$20+Inputs!$B$31*(1+$F1335)^1*Inputs!$B$21+Inputs!$B$22*(1+Inputs!$B$23)^1</f>
        <v>14289.181122867249</v>
      </c>
      <c r="S1335" s="36">
        <f>Inputs!$B$12*(1+$B1335)^2*$C1335+Inputs!$B$29*(1+$D1335)^2*Inputs!$B$19+Inputs!$B$30*(1+$E1335)^2*Inputs!$B$20+Inputs!$B$31*(1+$F1335)^2*Inputs!$B$21+Inputs!$B$22*(1+Inputs!$B$23)^2</f>
        <v>16306.920562282234</v>
      </c>
      <c r="T1335" s="36">
        <f>Inputs!$B$12*(1+$B1335)^3*$C1335+Inputs!$B$29*(1+$D1335)^3*Inputs!$B$19+Inputs!$B$30*(1+$E1335)^3*Inputs!$B$20+Inputs!$B$31*(1+$F1335)^3*Inputs!$B$21+Inputs!$B$22*(1+Inputs!$B$23)^3</f>
        <v>18814.09008965602</v>
      </c>
      <c r="U1335" s="36">
        <f>Inputs!$B$12*(1+$B1335)^4*$C1335+Inputs!$B$29*(1+$D1335)^4*Inputs!$B$19+Inputs!$B$30*(1+$E1335)^4*Inputs!$B$20+Inputs!$B$31*(1+$F1335)^4*Inputs!$B$21+Inputs!$B$22*(1+Inputs!$B$23)^4</f>
        <v>21945.655491200796</v>
      </c>
      <c r="V1335" s="35">
        <f>Inputs!$B$13/(Q1335*(1-$G1335))</f>
        <v>1.2752620512017916</v>
      </c>
      <c r="W1335" s="36">
        <f>Inputs!$B$13</f>
        <v>12660</v>
      </c>
      <c r="X1335" s="36">
        <f t="shared" si="203"/>
        <v>13911.626609166404</v>
      </c>
      <c r="Y1335" s="36">
        <f t="shared" si="204"/>
        <v>15439.439542248252</v>
      </c>
      <c r="Z1335" s="36">
        <f t="shared" si="205"/>
        <v>17309.49319719218</v>
      </c>
      <c r="AA1335" s="36">
        <f t="shared" si="206"/>
        <v>19603.033194557542</v>
      </c>
      <c r="AB1335" s="36">
        <f t="shared" si="207"/>
        <v>60812.432180610085</v>
      </c>
      <c r="AC1335" s="36">
        <f t="shared" si="208"/>
        <v>343976.6405554291</v>
      </c>
      <c r="AD1335" s="36">
        <f t="shared" si="209"/>
        <v>226999.18761783396</v>
      </c>
    </row>
    <row r="1336" spans="1:30" ht="14.25" customHeight="1" x14ac:dyDescent="0.25">
      <c r="A1336" s="16">
        <v>1320</v>
      </c>
      <c r="B1336" s="34">
        <v>0.38120779744482902</v>
      </c>
      <c r="C1336" s="34">
        <v>6.3708832066400101E-2</v>
      </c>
      <c r="D1336" s="34">
        <v>1.41670854174919E-2</v>
      </c>
      <c r="E1336" s="34">
        <v>7.0747854690481393E-2</v>
      </c>
      <c r="F1336" s="34">
        <v>-3.43558076127578E-3</v>
      </c>
      <c r="G1336" s="34">
        <v>0.18292787114742301</v>
      </c>
      <c r="H1336" s="35">
        <v>1.1368050925936</v>
      </c>
      <c r="I1336" s="34">
        <v>9.9209170987850898E-2</v>
      </c>
      <c r="J1336" s="34">
        <v>3.15567631080114E-2</v>
      </c>
      <c r="K1336" s="36">
        <f>Inputs!$B$12*(1+$B1336)^4</f>
        <v>218367.16517138469</v>
      </c>
      <c r="L1336" s="36">
        <f t="shared" si="200"/>
        <v>20958.558605854018</v>
      </c>
      <c r="M1336" s="36">
        <f t="shared" si="201"/>
        <v>259206.39785338411</v>
      </c>
      <c r="N1336" s="37">
        <f>M1336/Inputs!$B$6</f>
        <v>395.13170404479285</v>
      </c>
      <c r="O1336" s="38">
        <f>IF(N1336&gt;Inputs!$B$4,1,0)</f>
        <v>0</v>
      </c>
      <c r="P1336" s="34">
        <f t="shared" si="202"/>
        <v>6.7652407879839505E-2</v>
      </c>
      <c r="Q1336" s="36">
        <f>Inputs!$B$12*(1+$B1336)^0*$C1336+Inputs!$B$29*(1+$D1336)^0*Inputs!$B$19+Inputs!$B$30*(1+$E1336)^0*Inputs!$B$20+Inputs!$B$31*(1+$F1336)^0*Inputs!$B$21+Inputs!$B$22*(1+Inputs!$B$23)^0</f>
        <v>11844.573951410926</v>
      </c>
      <c r="R1336" s="36">
        <f>Inputs!$B$12*(1+$B1336)^1*$C1336+Inputs!$B$29*(1+$D1336)^1*Inputs!$B$19+Inputs!$B$30*(1+$E1336)^1*Inputs!$B$20+Inputs!$B$31*(1+$F1336)^1*Inputs!$B$21+Inputs!$B$22*(1+Inputs!$B$23)^1</f>
        <v>13441.581293671801</v>
      </c>
      <c r="S1336" s="36">
        <f>Inputs!$B$12*(1+$B1336)^2*$C1336+Inputs!$B$29*(1+$D1336)^2*Inputs!$B$19+Inputs!$B$30*(1+$E1336)^2*Inputs!$B$20+Inputs!$B$31*(1+$F1336)^2*Inputs!$B$21+Inputs!$B$22*(1+Inputs!$B$23)^2</f>
        <v>15605.286445856626</v>
      </c>
      <c r="T1336" s="36">
        <f>Inputs!$B$12*(1+$B1336)^3*$C1336+Inputs!$B$29*(1+$D1336)^3*Inputs!$B$19+Inputs!$B$30*(1+$E1336)^3*Inputs!$B$20+Inputs!$B$31*(1+$F1336)^3*Inputs!$B$21+Inputs!$B$22*(1+Inputs!$B$23)^3</f>
        <v>18548.281675732309</v>
      </c>
      <c r="U1336" s="36">
        <f>Inputs!$B$12*(1+$B1336)^4*$C1336+Inputs!$B$29*(1+$D1336)^4*Inputs!$B$19+Inputs!$B$30*(1+$E1336)^4*Inputs!$B$20+Inputs!$B$31*(1+$F1336)^4*Inputs!$B$21+Inputs!$B$22*(1+Inputs!$B$23)^4</f>
        <v>22563.943541843411</v>
      </c>
      <c r="V1336" s="35">
        <f>Inputs!$B$13/(Q1336*(1-$G1336))</f>
        <v>1.3081389148453884</v>
      </c>
      <c r="W1336" s="36">
        <f>Inputs!$B$13</f>
        <v>12660</v>
      </c>
      <c r="X1336" s="36">
        <f t="shared" si="203"/>
        <v>13896.522705418571</v>
      </c>
      <c r="Y1336" s="36">
        <f t="shared" si="204"/>
        <v>15587.306074478642</v>
      </c>
      <c r="Z1336" s="36">
        <f t="shared" si="205"/>
        <v>17877.75720917228</v>
      </c>
      <c r="AA1336" s="36">
        <f t="shared" si="206"/>
        <v>20958.558605854018</v>
      </c>
      <c r="AB1336" s="36">
        <f t="shared" si="207"/>
        <v>60061.32411789734</v>
      </c>
      <c r="AC1336" s="36">
        <f t="shared" si="208"/>
        <v>319573.88587357424</v>
      </c>
      <c r="AD1336" s="36">
        <f t="shared" si="209"/>
        <v>199145.07373548677</v>
      </c>
    </row>
    <row r="1337" spans="1:30" ht="14.25" customHeight="1" x14ac:dyDescent="0.25">
      <c r="A1337" s="16">
        <v>1321</v>
      </c>
      <c r="B1337" s="34">
        <v>0.373136277055656</v>
      </c>
      <c r="C1337" s="34">
        <v>7.1551019263880203E-2</v>
      </c>
      <c r="D1337" s="34">
        <v>3.68991290499266E-2</v>
      </c>
      <c r="E1337" s="34">
        <v>5.9004698479237699E-2</v>
      </c>
      <c r="F1337" s="34">
        <v>-2.09859621592055E-3</v>
      </c>
      <c r="G1337" s="34">
        <v>0.17021956719958101</v>
      </c>
      <c r="H1337" s="35">
        <v>1.05196090170775</v>
      </c>
      <c r="I1337" s="34">
        <v>9.5135505268262005E-2</v>
      </c>
      <c r="J1337" s="34">
        <v>2.4192795581285599E-2</v>
      </c>
      <c r="K1337" s="36">
        <f>Inputs!$B$12*(1+$B1337)^4</f>
        <v>213307.3470345996</v>
      </c>
      <c r="L1337" s="36">
        <f t="shared" si="200"/>
        <v>21053.82124621655</v>
      </c>
      <c r="M1337" s="36">
        <f t="shared" si="201"/>
        <v>253984.88210273246</v>
      </c>
      <c r="N1337" s="37">
        <f>M1337/Inputs!$B$6</f>
        <v>387.17207637611654</v>
      </c>
      <c r="O1337" s="38">
        <f>IF(N1337&gt;Inputs!$B$4,1,0)</f>
        <v>0</v>
      </c>
      <c r="P1337" s="34">
        <f t="shared" si="202"/>
        <v>7.0942709686976413E-2</v>
      </c>
      <c r="Q1337" s="36">
        <f>Inputs!$B$12*(1+$B1337)^0*$C1337+Inputs!$B$29*(1+$D1337)^0*Inputs!$B$19+Inputs!$B$30*(1+$E1337)^0*Inputs!$B$20+Inputs!$B$31*(1+$F1337)^0*Inputs!$B$21+Inputs!$B$22*(1+Inputs!$B$23)^0</f>
        <v>12315.105183259733</v>
      </c>
      <c r="R1337" s="36">
        <f>Inputs!$B$12*(1+$B1337)^1*$C1337+Inputs!$B$29*(1+$D1337)^1*Inputs!$B$19+Inputs!$B$30*(1+$E1337)^1*Inputs!$B$20+Inputs!$B$31*(1+$F1337)^1*Inputs!$B$21+Inputs!$B$22*(1+Inputs!$B$23)^1</f>
        <v>14108.374662614497</v>
      </c>
      <c r="S1337" s="36">
        <f>Inputs!$B$12*(1+$B1337)^2*$C1337+Inputs!$B$29*(1+$D1337)^2*Inputs!$B$19+Inputs!$B$30*(1+$E1337)^2*Inputs!$B$20+Inputs!$B$31*(1+$F1337)^2*Inputs!$B$21+Inputs!$B$22*(1+Inputs!$B$23)^2</f>
        <v>16510.551113256595</v>
      </c>
      <c r="T1337" s="36">
        <f>Inputs!$B$12*(1+$B1337)^3*$C1337+Inputs!$B$29*(1+$D1337)^3*Inputs!$B$19+Inputs!$B$30*(1+$E1337)^3*Inputs!$B$20+Inputs!$B$31*(1+$F1337)^3*Inputs!$B$21+Inputs!$B$22*(1+Inputs!$B$23)^3</f>
        <v>19745.287004228492</v>
      </c>
      <c r="U1337" s="36">
        <f>Inputs!$B$12*(1+$B1337)^4*$C1337+Inputs!$B$29*(1+$D1337)^4*Inputs!$B$19+Inputs!$B$30*(1+$E1337)^4*Inputs!$B$20+Inputs!$B$31*(1+$F1337)^4*Inputs!$B$21+Inputs!$B$22*(1+Inputs!$B$23)^4</f>
        <v>24119.491259479371</v>
      </c>
      <c r="V1337" s="35">
        <f>Inputs!$B$13/(Q1337*(1-$G1337))</f>
        <v>1.2388889824550213</v>
      </c>
      <c r="W1337" s="36">
        <f>Inputs!$B$13</f>
        <v>12660</v>
      </c>
      <c r="X1337" s="36">
        <f t="shared" si="203"/>
        <v>13956.406588753511</v>
      </c>
      <c r="Y1337" s="36">
        <f t="shared" si="204"/>
        <v>15692.473187281514</v>
      </c>
      <c r="Z1337" s="36">
        <f t="shared" si="205"/>
        <v>18001.262577647231</v>
      </c>
      <c r="AA1337" s="36">
        <f t="shared" si="206"/>
        <v>21053.82124621655</v>
      </c>
      <c r="AB1337" s="36">
        <f t="shared" si="207"/>
        <v>61025.642800602734</v>
      </c>
      <c r="AC1337" s="36">
        <f t="shared" si="208"/>
        <v>303951.9090118676</v>
      </c>
      <c r="AD1337" s="36">
        <f t="shared" si="209"/>
        <v>192959.23930212972</v>
      </c>
    </row>
    <row r="1338" spans="1:30" ht="14.25" customHeight="1" x14ac:dyDescent="0.25">
      <c r="A1338" s="16">
        <v>1322</v>
      </c>
      <c r="B1338" s="34">
        <v>0.22229303445361701</v>
      </c>
      <c r="C1338" s="34">
        <v>7.1988155064307002E-2</v>
      </c>
      <c r="D1338" s="34">
        <v>2.7856823038321401E-2</v>
      </c>
      <c r="E1338" s="34">
        <v>2.3449281545635199E-2</v>
      </c>
      <c r="F1338" s="34">
        <v>1.6399048266079502E-2</v>
      </c>
      <c r="G1338" s="34">
        <v>0.187569931411636</v>
      </c>
      <c r="H1338" s="35">
        <v>1.12067213675594</v>
      </c>
      <c r="I1338" s="34">
        <v>9.0514114440722701E-2</v>
      </c>
      <c r="J1338" s="34">
        <v>3.0920739896517599E-2</v>
      </c>
      <c r="K1338" s="36">
        <f>Inputs!$B$12*(1+$B1338)^4</f>
        <v>133922.20698460052</v>
      </c>
      <c r="L1338" s="36">
        <f t="shared" si="200"/>
        <v>16665.816241694371</v>
      </c>
      <c r="M1338" s="36">
        <f t="shared" si="201"/>
        <v>242559.30467074315</v>
      </c>
      <c r="N1338" s="37">
        <f>M1338/Inputs!$B$6</f>
        <v>369.75503760784017</v>
      </c>
      <c r="O1338" s="38">
        <f>IF(N1338&gt;Inputs!$B$4,1,0)</f>
        <v>0</v>
      </c>
      <c r="P1338" s="34">
        <f t="shared" si="202"/>
        <v>5.9593374544205102E-2</v>
      </c>
      <c r="Q1338" s="36">
        <f>Inputs!$B$12*(1+$B1338)^0*$C1338+Inputs!$B$29*(1+$D1338)^0*Inputs!$B$19+Inputs!$B$30*(1+$E1338)^0*Inputs!$B$20+Inputs!$B$31*(1+$F1338)^0*Inputs!$B$21+Inputs!$B$22*(1+Inputs!$B$23)^0</f>
        <v>12341.333331285343</v>
      </c>
      <c r="R1338" s="36">
        <f>Inputs!$B$12*(1+$B1338)^1*$C1338+Inputs!$B$29*(1+$D1338)^1*Inputs!$B$19+Inputs!$B$30*(1+$E1338)^1*Inputs!$B$20+Inputs!$B$31*(1+$F1338)^1*Inputs!$B$21+Inputs!$B$22*(1+Inputs!$B$23)^1</f>
        <v>13457.248282123033</v>
      </c>
      <c r="S1338" s="36">
        <f>Inputs!$B$12*(1+$B1338)^2*$C1338+Inputs!$B$29*(1+$D1338)^2*Inputs!$B$19+Inputs!$B$30*(1+$E1338)^2*Inputs!$B$20+Inputs!$B$31*(1+$F1338)^2*Inputs!$B$21+Inputs!$B$22*(1+Inputs!$B$23)^2</f>
        <v>14789.681311869237</v>
      </c>
      <c r="T1338" s="36">
        <f>Inputs!$B$12*(1+$B1338)^3*$C1338+Inputs!$B$29*(1+$D1338)^3*Inputs!$B$19+Inputs!$B$30*(1+$E1338)^3*Inputs!$B$20+Inputs!$B$31*(1+$F1338)^3*Inputs!$B$21+Inputs!$B$22*(1+Inputs!$B$23)^3</f>
        <v>16386.13883672376</v>
      </c>
      <c r="U1338" s="36">
        <f>Inputs!$B$12*(1+$B1338)^4*$C1338+Inputs!$B$29*(1+$D1338)^4*Inputs!$B$19+Inputs!$B$30*(1+$E1338)^4*Inputs!$B$20+Inputs!$B$31*(1+$F1338)^4*Inputs!$B$21+Inputs!$B$22*(1+Inputs!$B$23)^4</f>
        <v>18304.67516034843</v>
      </c>
      <c r="V1338" s="35">
        <f>Inputs!$B$13/(Q1338*(1-$G1338))</f>
        <v>1.262657709082555</v>
      </c>
      <c r="W1338" s="36">
        <f>Inputs!$B$13</f>
        <v>12660</v>
      </c>
      <c r="X1338" s="36">
        <f t="shared" si="203"/>
        <v>13416.644428375428</v>
      </c>
      <c r="Y1338" s="36">
        <f t="shared" si="204"/>
        <v>14318.547362627589</v>
      </c>
      <c r="Z1338" s="36">
        <f t="shared" si="205"/>
        <v>15391.599804215432</v>
      </c>
      <c r="AA1338" s="36">
        <f t="shared" si="206"/>
        <v>16665.816241694371</v>
      </c>
      <c r="AB1338" s="36">
        <f t="shared" si="207"/>
        <v>55621.373433041765</v>
      </c>
      <c r="AC1338" s="36">
        <f t="shared" si="208"/>
        <v>288306.13708781265</v>
      </c>
      <c r="AD1338" s="36">
        <f t="shared" si="209"/>
        <v>186937.93123770138</v>
      </c>
    </row>
    <row r="1339" spans="1:30" ht="14.25" customHeight="1" x14ac:dyDescent="0.25">
      <c r="A1339" s="16">
        <v>1323</v>
      </c>
      <c r="B1339" s="34">
        <v>0.45879540977523298</v>
      </c>
      <c r="C1339" s="34">
        <v>6.33769353759773E-2</v>
      </c>
      <c r="D1339" s="34">
        <v>1.9166286746621401E-2</v>
      </c>
      <c r="E1339" s="34">
        <v>3.1076006449929802E-2</v>
      </c>
      <c r="F1339" s="34">
        <v>-2.1379495174567E-3</v>
      </c>
      <c r="G1339" s="34">
        <v>0.18513021178139899</v>
      </c>
      <c r="H1339" s="35">
        <v>1.0860593868283901</v>
      </c>
      <c r="I1339" s="34">
        <v>8.9813923864158401E-2</v>
      </c>
      <c r="J1339" s="34">
        <v>3.0432909194717399E-2</v>
      </c>
      <c r="K1339" s="36">
        <f>Inputs!$B$12*(1+$B1339)^4</f>
        <v>271724.50281419797</v>
      </c>
      <c r="L1339" s="36">
        <f t="shared" si="200"/>
        <v>22570.192261537486</v>
      </c>
      <c r="M1339" s="36">
        <f t="shared" si="201"/>
        <v>318310.26147517975</v>
      </c>
      <c r="N1339" s="37">
        <f>M1339/Inputs!$B$6</f>
        <v>485.22905712679841</v>
      </c>
      <c r="O1339" s="38">
        <f>IF(N1339&gt;Inputs!$B$4,1,0)</f>
        <v>1</v>
      </c>
      <c r="P1339" s="34">
        <f t="shared" si="202"/>
        <v>5.9381014669440998E-2</v>
      </c>
      <c r="Q1339" s="36">
        <f>Inputs!$B$12*(1+$B1339)^0*$C1339+Inputs!$B$29*(1+$D1339)^0*Inputs!$B$19+Inputs!$B$30*(1+$E1339)^0*Inputs!$B$20+Inputs!$B$31*(1+$F1339)^0*Inputs!$B$21+Inputs!$B$22*(1+Inputs!$B$23)^0</f>
        <v>11824.660149985561</v>
      </c>
      <c r="R1339" s="36">
        <f>Inputs!$B$12*(1+$B1339)^1*$C1339+Inputs!$B$29*(1+$D1339)^1*Inputs!$B$19+Inputs!$B$30*(1+$E1339)^1*Inputs!$B$20+Inputs!$B$31*(1+$F1339)^1*Inputs!$B$21+Inputs!$B$22*(1+Inputs!$B$23)^1</f>
        <v>13631.870985991602</v>
      </c>
      <c r="S1339" s="36">
        <f>Inputs!$B$12*(1+$B1339)^2*$C1339+Inputs!$B$29*(1+$D1339)^2*Inputs!$B$19+Inputs!$B$30*(1+$E1339)^2*Inputs!$B$20+Inputs!$B$31*(1+$F1339)^2*Inputs!$B$21+Inputs!$B$22*(1+Inputs!$B$23)^2</f>
        <v>16241.093452182638</v>
      </c>
      <c r="T1339" s="36">
        <f>Inputs!$B$12*(1+$B1339)^3*$C1339+Inputs!$B$29*(1+$D1339)^3*Inputs!$B$19+Inputs!$B$30*(1+$E1339)^3*Inputs!$B$20+Inputs!$B$31*(1+$F1339)^3*Inputs!$B$21+Inputs!$B$22*(1+Inputs!$B$23)^3</f>
        <v>20019.595255922337</v>
      </c>
      <c r="U1339" s="36">
        <f>Inputs!$B$12*(1+$B1339)^4*$C1339+Inputs!$B$29*(1+$D1339)^4*Inputs!$B$19+Inputs!$B$30*(1+$E1339)^4*Inputs!$B$20+Inputs!$B$31*(1+$F1339)^4*Inputs!$B$21+Inputs!$B$22*(1+Inputs!$B$23)^4</f>
        <v>25503.129057930641</v>
      </c>
      <c r="V1339" s="35">
        <f>Inputs!$B$13/(Q1339*(1-$G1339))</f>
        <v>1.3138833879509189</v>
      </c>
      <c r="W1339" s="36">
        <f>Inputs!$B$13</f>
        <v>12660</v>
      </c>
      <c r="X1339" s="36">
        <f t="shared" si="203"/>
        <v>13962.200585718387</v>
      </c>
      <c r="Y1339" s="36">
        <f t="shared" si="204"/>
        <v>15880.87298812771</v>
      </c>
      <c r="Z1339" s="36">
        <f t="shared" si="205"/>
        <v>18646.425320453298</v>
      </c>
      <c r="AA1339" s="36">
        <f t="shared" si="206"/>
        <v>22570.192261537486</v>
      </c>
      <c r="AB1339" s="36">
        <f t="shared" si="207"/>
        <v>63541.835950787048</v>
      </c>
      <c r="AC1339" s="36">
        <f t="shared" si="208"/>
        <v>391658.32720451738</v>
      </c>
      <c r="AD1339" s="36">
        <f t="shared" si="209"/>
        <v>254768.42552439272</v>
      </c>
    </row>
    <row r="1340" spans="1:30" ht="14.25" customHeight="1" x14ac:dyDescent="0.25">
      <c r="A1340" s="16">
        <v>1324</v>
      </c>
      <c r="B1340" s="34">
        <v>0.47465147317737899</v>
      </c>
      <c r="C1340" s="34">
        <v>5.6977052517478498E-2</v>
      </c>
      <c r="D1340" s="34">
        <v>5.1628902536988298E-2</v>
      </c>
      <c r="E1340" s="34">
        <v>4.3788637170915197E-2</v>
      </c>
      <c r="F1340" s="34">
        <v>-3.7300628358770799E-3</v>
      </c>
      <c r="G1340" s="34">
        <v>0.20050988644913101</v>
      </c>
      <c r="H1340" s="35">
        <v>1.0267013436096</v>
      </c>
      <c r="I1340" s="34">
        <v>9.8532420485387406E-2</v>
      </c>
      <c r="J1340" s="34">
        <v>1.69228398704276E-2</v>
      </c>
      <c r="K1340" s="36">
        <f>Inputs!$B$12*(1+$B1340)^4</f>
        <v>283732.31822295923</v>
      </c>
      <c r="L1340" s="36">
        <f t="shared" si="200"/>
        <v>20552.070577753988</v>
      </c>
      <c r="M1340" s="36">
        <f t="shared" si="201"/>
        <v>219361.65515852842</v>
      </c>
      <c r="N1340" s="37">
        <f>M1340/Inputs!$B$6</f>
        <v>334.39276700995185</v>
      </c>
      <c r="O1340" s="38">
        <f>IF(N1340&gt;Inputs!$B$4,1,0)</f>
        <v>0</v>
      </c>
      <c r="P1340" s="34">
        <f t="shared" si="202"/>
        <v>8.1609580614959806E-2</v>
      </c>
      <c r="Q1340" s="36">
        <f>Inputs!$B$12*(1+$B1340)^0*$C1340+Inputs!$B$29*(1+$D1340)^0*Inputs!$B$19+Inputs!$B$30*(1+$E1340)^0*Inputs!$B$20+Inputs!$B$31*(1+$F1340)^0*Inputs!$B$21+Inputs!$B$22*(1+Inputs!$B$23)^0</f>
        <v>11440.667178475633</v>
      </c>
      <c r="R1340" s="36">
        <f>Inputs!$B$12*(1+$B1340)^1*$C1340+Inputs!$B$29*(1+$D1340)^1*Inputs!$B$19+Inputs!$B$30*(1+$E1340)^1*Inputs!$B$20+Inputs!$B$31*(1+$F1340)^1*Inputs!$B$21+Inputs!$B$22*(1+Inputs!$B$23)^1</f>
        <v>13257.725363530028</v>
      </c>
      <c r="S1340" s="36">
        <f>Inputs!$B$12*(1+$B1340)^2*$C1340+Inputs!$B$29*(1+$D1340)^2*Inputs!$B$19+Inputs!$B$30*(1+$E1340)^2*Inputs!$B$20+Inputs!$B$31*(1+$F1340)^2*Inputs!$B$21+Inputs!$B$22*(1+Inputs!$B$23)^2</f>
        <v>15856.578204881789</v>
      </c>
      <c r="T1340" s="36">
        <f>Inputs!$B$12*(1+$B1340)^3*$C1340+Inputs!$B$29*(1+$D1340)^3*Inputs!$B$19+Inputs!$B$30*(1+$E1340)^3*Inputs!$B$20+Inputs!$B$31*(1+$F1340)^3*Inputs!$B$21+Inputs!$B$22*(1+Inputs!$B$23)^3</f>
        <v>19603.402479667973</v>
      </c>
      <c r="U1340" s="36">
        <f>Inputs!$B$12*(1+$B1340)^4*$C1340+Inputs!$B$29*(1+$D1340)^4*Inputs!$B$19+Inputs!$B$30*(1+$E1340)^4*Inputs!$B$20+Inputs!$B$31*(1+$F1340)^4*Inputs!$B$21+Inputs!$B$22*(1+Inputs!$B$23)^4</f>
        <v>25037.926179449496</v>
      </c>
      <c r="V1340" s="35">
        <f>Inputs!$B$13/(Q1340*(1-$G1340))</f>
        <v>1.3841056974132679</v>
      </c>
      <c r="W1340" s="36">
        <f>Inputs!$B$13</f>
        <v>12660</v>
      </c>
      <c r="X1340" s="36">
        <f t="shared" si="203"/>
        <v>13723.648358668024</v>
      </c>
      <c r="Y1340" s="36">
        <f t="shared" si="204"/>
        <v>15281.114400158949</v>
      </c>
      <c r="Z1340" s="36">
        <f t="shared" si="205"/>
        <v>17491.584498832672</v>
      </c>
      <c r="AA1340" s="36">
        <f t="shared" si="206"/>
        <v>20552.070577753988</v>
      </c>
      <c r="AB1340" s="36">
        <f t="shared" si="207"/>
        <v>59281.297733394022</v>
      </c>
      <c r="AC1340" s="36">
        <f t="shared" si="208"/>
        <v>256095.78948523477</v>
      </c>
      <c r="AD1340" s="36">
        <f t="shared" si="209"/>
        <v>160080.3574251344</v>
      </c>
    </row>
    <row r="1341" spans="1:30" ht="14.25" customHeight="1" x14ac:dyDescent="0.25">
      <c r="A1341" s="16">
        <v>1325</v>
      </c>
      <c r="B1341" s="34">
        <v>0.34176261345955899</v>
      </c>
      <c r="C1341" s="34">
        <v>0.110137347905893</v>
      </c>
      <c r="D1341" s="34">
        <v>3.75359401048245E-2</v>
      </c>
      <c r="E1341" s="34">
        <v>3.3258140248027097E-2</v>
      </c>
      <c r="F1341" s="34">
        <v>1.7767720007952601E-2</v>
      </c>
      <c r="G1341" s="34">
        <v>0.20635254460163499</v>
      </c>
      <c r="H1341" s="35">
        <v>1.05956787200768</v>
      </c>
      <c r="I1341" s="34">
        <v>9.1078099012926003E-2</v>
      </c>
      <c r="J1341" s="34">
        <v>2.1917429166334199E-2</v>
      </c>
      <c r="K1341" s="36">
        <f>Inputs!$B$12*(1+$B1341)^4</f>
        <v>194470.61916185377</v>
      </c>
      <c r="L1341" s="36">
        <f t="shared" si="200"/>
        <v>25527.163454622936</v>
      </c>
      <c r="M1341" s="36">
        <f t="shared" si="201"/>
        <v>312512.2322516276</v>
      </c>
      <c r="N1341" s="37">
        <f>M1341/Inputs!$B$6</f>
        <v>476.39059794455426</v>
      </c>
      <c r="O1341" s="38">
        <f>IF(N1341&gt;Inputs!$B$4,1,0)</f>
        <v>1</v>
      </c>
      <c r="P1341" s="34">
        <f t="shared" si="202"/>
        <v>6.9160669846591805E-2</v>
      </c>
      <c r="Q1341" s="36">
        <f>Inputs!$B$12*(1+$B1341)^0*$C1341+Inputs!$B$29*(1+$D1341)^0*Inputs!$B$19+Inputs!$B$30*(1+$E1341)^0*Inputs!$B$20+Inputs!$B$31*(1+$F1341)^0*Inputs!$B$21+Inputs!$B$22*(1+Inputs!$B$23)^0</f>
        <v>14630.284901780502</v>
      </c>
      <c r="R1341" s="36">
        <f>Inputs!$B$12*(1+$B1341)^1*$C1341+Inputs!$B$29*(1+$D1341)^1*Inputs!$B$19+Inputs!$B$30*(1+$E1341)^1*Inputs!$B$20+Inputs!$B$31*(1+$F1341)^1*Inputs!$B$21+Inputs!$B$22*(1+Inputs!$B$23)^1</f>
        <v>17107.231179497263</v>
      </c>
      <c r="S1341" s="36">
        <f>Inputs!$B$12*(1+$B1341)^2*$C1341+Inputs!$B$29*(1+$D1341)^2*Inputs!$B$19+Inputs!$B$30*(1+$E1341)^2*Inputs!$B$20+Inputs!$B$31*(1+$F1341)^2*Inputs!$B$21+Inputs!$B$22*(1+Inputs!$B$23)^2</f>
        <v>20362.810327480307</v>
      </c>
      <c r="T1341" s="36">
        <f>Inputs!$B$12*(1+$B1341)^3*$C1341+Inputs!$B$29*(1+$D1341)^3*Inputs!$B$19+Inputs!$B$30*(1+$E1341)^3*Inputs!$B$20+Inputs!$B$31*(1+$F1341)^3*Inputs!$B$21+Inputs!$B$22*(1+Inputs!$B$23)^3</f>
        <v>24661.043092206273</v>
      </c>
      <c r="U1341" s="36">
        <f>Inputs!$B$12*(1+$B1341)^4*$C1341+Inputs!$B$29*(1+$D1341)^4*Inputs!$B$19+Inputs!$B$30*(1+$E1341)^4*Inputs!$B$20+Inputs!$B$31*(1+$F1341)^4*Inputs!$B$21+Inputs!$B$22*(1+Inputs!$B$23)^4</f>
        <v>30356.112234276603</v>
      </c>
      <c r="V1341" s="35">
        <f>Inputs!$B$13/(Q1341*(1-$G1341))</f>
        <v>1.0903182817670134</v>
      </c>
      <c r="W1341" s="36">
        <f>Inputs!$B$13</f>
        <v>12660</v>
      </c>
      <c r="X1341" s="36">
        <f t="shared" si="203"/>
        <v>14698.99635798191</v>
      </c>
      <c r="Y1341" s="36">
        <f t="shared" si="204"/>
        <v>17372.0396179415</v>
      </c>
      <c r="Z1341" s="36">
        <f t="shared" si="205"/>
        <v>20888.509952502282</v>
      </c>
      <c r="AA1341" s="36">
        <f t="shared" si="206"/>
        <v>25527.163454622936</v>
      </c>
      <c r="AB1341" s="36">
        <f t="shared" si="207"/>
        <v>68573.937930659624</v>
      </c>
      <c r="AC1341" s="36">
        <f t="shared" si="208"/>
        <v>377189.13523135294</v>
      </c>
      <c r="AD1341" s="36">
        <f t="shared" si="209"/>
        <v>243938.29432096801</v>
      </c>
    </row>
    <row r="1342" spans="1:30" ht="14.25" customHeight="1" x14ac:dyDescent="0.25">
      <c r="A1342" s="16">
        <v>1326</v>
      </c>
      <c r="B1342" s="34">
        <v>0.21430258236722699</v>
      </c>
      <c r="C1342" s="34">
        <v>5.9258070262974402E-2</v>
      </c>
      <c r="D1342" s="34">
        <v>3.2933203403254299E-2</v>
      </c>
      <c r="E1342" s="34">
        <v>1.5492443433931E-2</v>
      </c>
      <c r="F1342" s="34">
        <v>1.6083190034555699E-2</v>
      </c>
      <c r="G1342" s="34">
        <v>0.19609541445156201</v>
      </c>
      <c r="H1342" s="35">
        <v>0.97244132107145398</v>
      </c>
      <c r="I1342" s="34">
        <v>0.10265347136414101</v>
      </c>
      <c r="J1342" s="34">
        <v>2.86735947231509E-2</v>
      </c>
      <c r="K1342" s="36">
        <f>Inputs!$B$12*(1+$B1342)^4</f>
        <v>130454.45800432141</v>
      </c>
      <c r="L1342" s="36">
        <f t="shared" si="200"/>
        <v>12802.706029786919</v>
      </c>
      <c r="M1342" s="36">
        <f t="shared" si="201"/>
        <v>157108.28422418953</v>
      </c>
      <c r="N1342" s="37">
        <f>M1342/Inputs!$B$6</f>
        <v>239.49433570760598</v>
      </c>
      <c r="O1342" s="38">
        <f>IF(N1342&gt;Inputs!$B$4,1,0)</f>
        <v>0</v>
      </c>
      <c r="P1342" s="34">
        <f t="shared" si="202"/>
        <v>7.3979876640990108E-2</v>
      </c>
      <c r="Q1342" s="36">
        <f>Inputs!$B$12*(1+$B1342)^0*$C1342+Inputs!$B$29*(1+$D1342)^0*Inputs!$B$19+Inputs!$B$30*(1+$E1342)^0*Inputs!$B$20+Inputs!$B$31*(1+$F1342)^0*Inputs!$B$21+Inputs!$B$22*(1+Inputs!$B$23)^0</f>
        <v>11577.528243205386</v>
      </c>
      <c r="R1342" s="36">
        <f>Inputs!$B$12*(1+$B1342)^1*$C1342+Inputs!$B$29*(1+$D1342)^1*Inputs!$B$19+Inputs!$B$30*(1+$E1342)^1*Inputs!$B$20+Inputs!$B$31*(1+$F1342)^1*Inputs!$B$21+Inputs!$B$22*(1+Inputs!$B$23)^1</f>
        <v>12490.591168687015</v>
      </c>
      <c r="S1342" s="36">
        <f>Inputs!$B$12*(1+$B1342)^2*$C1342+Inputs!$B$29*(1+$D1342)^2*Inputs!$B$19+Inputs!$B$30*(1+$E1342)^2*Inputs!$B$20+Inputs!$B$31*(1+$F1342)^2*Inputs!$B$21+Inputs!$B$22*(1+Inputs!$B$23)^2</f>
        <v>13570.219574330693</v>
      </c>
      <c r="T1342" s="36">
        <f>Inputs!$B$12*(1+$B1342)^3*$C1342+Inputs!$B$29*(1+$D1342)^3*Inputs!$B$19+Inputs!$B$30*(1+$E1342)^3*Inputs!$B$20+Inputs!$B$31*(1+$F1342)^3*Inputs!$B$21+Inputs!$B$22*(1+Inputs!$B$23)^3</f>
        <v>14851.490283499947</v>
      </c>
      <c r="U1342" s="36">
        <f>Inputs!$B$12*(1+$B1342)^4*$C1342+Inputs!$B$29*(1+$D1342)^4*Inputs!$B$19+Inputs!$B$30*(1+$E1342)^4*Inputs!$B$20+Inputs!$B$31*(1+$F1342)^4*Inputs!$B$21+Inputs!$B$22*(1+Inputs!$B$23)^4</f>
        <v>16376.981670342779</v>
      </c>
      <c r="V1342" s="35">
        <f>Inputs!$B$13/(Q1342*(1-$G1342))</f>
        <v>1.3602331370962228</v>
      </c>
      <c r="W1342" s="36">
        <f>Inputs!$B$13</f>
        <v>12660</v>
      </c>
      <c r="X1342" s="36">
        <f t="shared" si="203"/>
        <v>12684.954154469082</v>
      </c>
      <c r="Y1342" s="36">
        <f t="shared" si="204"/>
        <v>12723.761478612354</v>
      </c>
      <c r="Z1342" s="36">
        <f t="shared" si="205"/>
        <v>12767.632265537648</v>
      </c>
      <c r="AA1342" s="36">
        <f t="shared" si="206"/>
        <v>12802.706029786919</v>
      </c>
      <c r="AB1342" s="36">
        <f t="shared" si="207"/>
        <v>47896.244739193418</v>
      </c>
      <c r="AC1342" s="36">
        <f t="shared" si="208"/>
        <v>178018.7563403919</v>
      </c>
      <c r="AD1342" s="36">
        <f t="shared" si="209"/>
        <v>109212.0394849961</v>
      </c>
    </row>
    <row r="1343" spans="1:30" ht="14.25" customHeight="1" x14ac:dyDescent="0.25">
      <c r="A1343" s="16">
        <v>1327</v>
      </c>
      <c r="B1343" s="34">
        <v>0.44440245424443803</v>
      </c>
      <c r="C1343" s="34">
        <v>5.5609536724689698E-2</v>
      </c>
      <c r="D1343" s="34">
        <v>4.3506392932619403E-2</v>
      </c>
      <c r="E1343" s="34">
        <v>5.3797226477925203E-2</v>
      </c>
      <c r="F1343" s="34">
        <v>1.38335153089797E-3</v>
      </c>
      <c r="G1343" s="34">
        <v>0.219314440971282</v>
      </c>
      <c r="H1343" s="35">
        <v>1.04936300335574</v>
      </c>
      <c r="I1343" s="34">
        <v>9.3816575104665803E-2</v>
      </c>
      <c r="J1343" s="34">
        <v>2.6815770260998201E-2</v>
      </c>
      <c r="K1343" s="36">
        <f>Inputs!$B$12*(1+$B1343)^4</f>
        <v>261158.4733051217</v>
      </c>
      <c r="L1343" s="36">
        <f t="shared" si="200"/>
        <v>19234.776738279259</v>
      </c>
      <c r="M1343" s="36">
        <f t="shared" si="201"/>
        <v>246585.95063837455</v>
      </c>
      <c r="N1343" s="37">
        <f>M1343/Inputs!$B$6</f>
        <v>375.89321743654659</v>
      </c>
      <c r="O1343" s="38">
        <f>IF(N1343&gt;Inputs!$B$4,1,0)</f>
        <v>0</v>
      </c>
      <c r="P1343" s="34">
        <f t="shared" si="202"/>
        <v>6.7000804843667605E-2</v>
      </c>
      <c r="Q1343" s="36">
        <f>Inputs!$B$12*(1+$B1343)^0*$C1343+Inputs!$B$29*(1+$D1343)^0*Inputs!$B$19+Inputs!$B$30*(1+$E1343)^0*Inputs!$B$20+Inputs!$B$31*(1+$F1343)^0*Inputs!$B$21+Inputs!$B$22*(1+Inputs!$B$23)^0</f>
        <v>11358.616230908305</v>
      </c>
      <c r="R1343" s="36">
        <f>Inputs!$B$12*(1+$B1343)^1*$C1343+Inputs!$B$29*(1+$D1343)^1*Inputs!$B$19+Inputs!$B$30*(1+$E1343)^1*Inputs!$B$20+Inputs!$B$31*(1+$F1343)^1*Inputs!$B$21+Inputs!$B$22*(1+Inputs!$B$23)^1</f>
        <v>13057.207239515603</v>
      </c>
      <c r="S1343" s="36">
        <f>Inputs!$B$12*(1+$B1343)^2*$C1343+Inputs!$B$29*(1+$D1343)^2*Inputs!$B$19+Inputs!$B$30*(1+$E1343)^2*Inputs!$B$20+Inputs!$B$31*(1+$F1343)^2*Inputs!$B$21+Inputs!$B$22*(1+Inputs!$B$23)^2</f>
        <v>15426.197551521</v>
      </c>
      <c r="T1343" s="36">
        <f>Inputs!$B$12*(1+$B1343)^3*$C1343+Inputs!$B$29*(1+$D1343)^3*Inputs!$B$19+Inputs!$B$30*(1+$E1343)^3*Inputs!$B$20+Inputs!$B$31*(1+$F1343)^3*Inputs!$B$21+Inputs!$B$22*(1+Inputs!$B$23)^3</f>
        <v>18759.027226856742</v>
      </c>
      <c r="U1343" s="36">
        <f>Inputs!$B$12*(1+$B1343)^4*$C1343+Inputs!$B$29*(1+$D1343)^4*Inputs!$B$19+Inputs!$B$30*(1+$E1343)^4*Inputs!$B$20+Inputs!$B$31*(1+$F1343)^4*Inputs!$B$21+Inputs!$B$22*(1+Inputs!$B$23)^4</f>
        <v>23479.305965161471</v>
      </c>
      <c r="V1343" s="35">
        <f>Inputs!$B$13/(Q1343*(1-$G1343))</f>
        <v>1.4276841343170659</v>
      </c>
      <c r="W1343" s="36">
        <f>Inputs!$B$13</f>
        <v>12660</v>
      </c>
      <c r="X1343" s="36">
        <f t="shared" si="203"/>
        <v>13589.091605111473</v>
      </c>
      <c r="Y1343" s="36">
        <f t="shared" si="204"/>
        <v>14915.551302639462</v>
      </c>
      <c r="Z1343" s="36">
        <f t="shared" si="205"/>
        <v>16752.936926558392</v>
      </c>
      <c r="AA1343" s="36">
        <f t="shared" si="206"/>
        <v>19234.776738279259</v>
      </c>
      <c r="AB1343" s="36">
        <f t="shared" si="207"/>
        <v>58317.668699757596</v>
      </c>
      <c r="AC1343" s="36">
        <f t="shared" si="208"/>
        <v>294781.11700894317</v>
      </c>
      <c r="AD1343" s="36">
        <f t="shared" si="209"/>
        <v>188268.28193861694</v>
      </c>
    </row>
    <row r="1344" spans="1:30" ht="14.25" customHeight="1" x14ac:dyDescent="0.25">
      <c r="A1344" s="16">
        <v>1328</v>
      </c>
      <c r="B1344" s="34">
        <v>0.31087815645811401</v>
      </c>
      <c r="C1344" s="34">
        <v>6.9441444466807903E-2</v>
      </c>
      <c r="D1344" s="34">
        <v>3.1346302538553202E-2</v>
      </c>
      <c r="E1344" s="34">
        <v>3.7410239253496097E-2</v>
      </c>
      <c r="F1344" s="34">
        <v>2.3714068133520599E-2</v>
      </c>
      <c r="G1344" s="34">
        <v>0.17541785257224901</v>
      </c>
      <c r="H1344" s="35">
        <v>1.1125303332285901</v>
      </c>
      <c r="I1344" s="34">
        <v>9.4271500158171706E-2</v>
      </c>
      <c r="J1344" s="34">
        <v>2.1676645236349702E-2</v>
      </c>
      <c r="K1344" s="36">
        <f>Inputs!$B$12*(1+$B1344)^4</f>
        <v>177174.23138296581</v>
      </c>
      <c r="L1344" s="36">
        <f t="shared" si="200"/>
        <v>19550.029634678394</v>
      </c>
      <c r="M1344" s="36">
        <f t="shared" si="201"/>
        <v>234617.0738277515</v>
      </c>
      <c r="N1344" s="37">
        <f>M1344/Inputs!$B$6</f>
        <v>357.64797839596264</v>
      </c>
      <c r="O1344" s="38">
        <f>IF(N1344&gt;Inputs!$B$4,1,0)</f>
        <v>0</v>
      </c>
      <c r="P1344" s="34">
        <f t="shared" si="202"/>
        <v>7.2594854921822008E-2</v>
      </c>
      <c r="Q1344" s="36">
        <f>Inputs!$B$12*(1+$B1344)^0*$C1344+Inputs!$B$29*(1+$D1344)^0*Inputs!$B$19+Inputs!$B$30*(1+$E1344)^0*Inputs!$B$20+Inputs!$B$31*(1+$F1344)^0*Inputs!$B$21+Inputs!$B$22*(1+Inputs!$B$23)^0</f>
        <v>12188.530695435395</v>
      </c>
      <c r="R1344" s="36">
        <f>Inputs!$B$12*(1+$B1344)^1*$C1344+Inputs!$B$29*(1+$D1344)^1*Inputs!$B$19+Inputs!$B$30*(1+$E1344)^1*Inputs!$B$20+Inputs!$B$31*(1+$F1344)^1*Inputs!$B$21+Inputs!$B$22*(1+Inputs!$B$23)^1</f>
        <v>13719.136997061782</v>
      </c>
      <c r="S1344" s="36">
        <f>Inputs!$B$12*(1+$B1344)^2*$C1344+Inputs!$B$29*(1+$D1344)^2*Inputs!$B$19+Inputs!$B$30*(1+$E1344)^2*Inputs!$B$20+Inputs!$B$31*(1+$F1344)^2*Inputs!$B$21+Inputs!$B$22*(1+Inputs!$B$23)^2</f>
        <v>15659.636853417243</v>
      </c>
      <c r="T1344" s="36">
        <f>Inputs!$B$12*(1+$B1344)^3*$C1344+Inputs!$B$29*(1+$D1344)^3*Inputs!$B$19+Inputs!$B$30*(1+$E1344)^3*Inputs!$B$20+Inputs!$B$31*(1+$F1344)^3*Inputs!$B$21+Inputs!$B$22*(1+Inputs!$B$23)^3</f>
        <v>18135.443019606726</v>
      </c>
      <c r="U1344" s="36">
        <f>Inputs!$B$12*(1+$B1344)^4*$C1344+Inputs!$B$29*(1+$D1344)^4*Inputs!$B$19+Inputs!$B$30*(1+$E1344)^4*Inputs!$B$20+Inputs!$B$31*(1+$F1344)^4*Inputs!$B$21+Inputs!$B$22*(1+Inputs!$B$23)^4</f>
        <v>21310.892152708198</v>
      </c>
      <c r="V1344" s="35">
        <f>Inputs!$B$13/(Q1344*(1-$G1344))</f>
        <v>1.259645740387328</v>
      </c>
      <c r="W1344" s="36">
        <f>Inputs!$B$13</f>
        <v>12660</v>
      </c>
      <c r="X1344" s="36">
        <f t="shared" si="203"/>
        <v>13833.749480207147</v>
      </c>
      <c r="Y1344" s="36">
        <f t="shared" si="204"/>
        <v>15315.547972755227</v>
      </c>
      <c r="Z1344" s="36">
        <f t="shared" si="205"/>
        <v>17186.956372581608</v>
      </c>
      <c r="AA1344" s="36">
        <f t="shared" si="206"/>
        <v>19550.029634678394</v>
      </c>
      <c r="AB1344" s="36">
        <f t="shared" si="207"/>
        <v>59257.45109025167</v>
      </c>
      <c r="AC1344" s="36">
        <f t="shared" si="208"/>
        <v>275140.83075087616</v>
      </c>
      <c r="AD1344" s="36">
        <f t="shared" si="209"/>
        <v>175359.62273749983</v>
      </c>
    </row>
    <row r="1345" spans="1:30" ht="14.25" customHeight="1" x14ac:dyDescent="0.25">
      <c r="A1345" s="16">
        <v>1329</v>
      </c>
      <c r="B1345" s="34">
        <v>0.33938829859385899</v>
      </c>
      <c r="C1345" s="34">
        <v>6.1767027041202703E-2</v>
      </c>
      <c r="D1345" s="34">
        <v>2.8189485667518398E-2</v>
      </c>
      <c r="E1345" s="34">
        <v>2.17817684615558E-2</v>
      </c>
      <c r="F1345" s="34">
        <v>-5.1330307334261699E-3</v>
      </c>
      <c r="G1345" s="34">
        <v>0.17395974424362101</v>
      </c>
      <c r="H1345" s="35">
        <v>1.06338301678109</v>
      </c>
      <c r="I1345" s="34">
        <v>9.8710476685640106E-2</v>
      </c>
      <c r="J1345" s="34">
        <v>2.8388946441562899E-2</v>
      </c>
      <c r="K1345" s="36">
        <f>Inputs!$B$12*(1+$B1345)^4</f>
        <v>193097.76727341017</v>
      </c>
      <c r="L1345" s="36">
        <f t="shared" si="200"/>
        <v>17728.21561812915</v>
      </c>
      <c r="M1345" s="36">
        <f t="shared" si="201"/>
        <v>217448.34693407619</v>
      </c>
      <c r="N1345" s="37">
        <f>M1345/Inputs!$B$6</f>
        <v>331.47613861901857</v>
      </c>
      <c r="O1345" s="38">
        <f>IF(N1345&gt;Inputs!$B$4,1,0)</f>
        <v>0</v>
      </c>
      <c r="P1345" s="34">
        <f t="shared" si="202"/>
        <v>7.032153024407721E-2</v>
      </c>
      <c r="Q1345" s="36">
        <f>Inputs!$B$12*(1+$B1345)^0*$C1345+Inputs!$B$29*(1+$D1345)^0*Inputs!$B$19+Inputs!$B$30*(1+$E1345)^0*Inputs!$B$20+Inputs!$B$31*(1+$F1345)^0*Inputs!$B$21+Inputs!$B$22*(1+Inputs!$B$23)^0</f>
        <v>11728.065649899083</v>
      </c>
      <c r="R1345" s="36">
        <f>Inputs!$B$12*(1+$B1345)^1*$C1345+Inputs!$B$29*(1+$D1345)^1*Inputs!$B$19+Inputs!$B$30*(1+$E1345)^1*Inputs!$B$20+Inputs!$B$31*(1+$F1345)^1*Inputs!$B$21+Inputs!$B$22*(1+Inputs!$B$23)^1</f>
        <v>13041.35189325966</v>
      </c>
      <c r="S1345" s="36">
        <f>Inputs!$B$12*(1+$B1345)^2*$C1345+Inputs!$B$29*(1+$D1345)^2*Inputs!$B$19+Inputs!$B$30*(1+$E1345)^2*Inputs!$B$20+Inputs!$B$31*(1+$F1345)^2*Inputs!$B$21+Inputs!$B$22*(1+Inputs!$B$23)^2</f>
        <v>14783.375381130812</v>
      </c>
      <c r="T1345" s="36">
        <f>Inputs!$B$12*(1+$B1345)^3*$C1345+Inputs!$B$29*(1+$D1345)^3*Inputs!$B$19+Inputs!$B$30*(1+$E1345)^3*Inputs!$B$20+Inputs!$B$31*(1+$F1345)^3*Inputs!$B$21+Inputs!$B$22*(1+Inputs!$B$23)^3</f>
        <v>17099.049940312689</v>
      </c>
      <c r="U1345" s="36">
        <f>Inputs!$B$12*(1+$B1345)^4*$C1345+Inputs!$B$29*(1+$D1345)^4*Inputs!$B$19+Inputs!$B$30*(1+$E1345)^4*Inputs!$B$20+Inputs!$B$31*(1+$F1345)^4*Inputs!$B$21+Inputs!$B$22*(1+Inputs!$B$23)^4</f>
        <v>20182.459642354072</v>
      </c>
      <c r="V1345" s="35">
        <f>Inputs!$B$13/(Q1345*(1-$G1345))</f>
        <v>1.3067909099341157</v>
      </c>
      <c r="W1345" s="36">
        <f>Inputs!$B$13</f>
        <v>12660</v>
      </c>
      <c r="X1345" s="36">
        <f t="shared" si="203"/>
        <v>13422.103523958322</v>
      </c>
      <c r="Y1345" s="36">
        <f t="shared" si="204"/>
        <v>14471.882836446761</v>
      </c>
      <c r="Z1345" s="36">
        <f t="shared" si="205"/>
        <v>15879.261148614109</v>
      </c>
      <c r="AA1345" s="36">
        <f t="shared" si="206"/>
        <v>17728.21561812915</v>
      </c>
      <c r="AB1345" s="36">
        <f t="shared" si="207"/>
        <v>55521.900987046851</v>
      </c>
      <c r="AC1345" s="36">
        <f t="shared" si="208"/>
        <v>259259.16171814586</v>
      </c>
      <c r="AD1345" s="36">
        <f t="shared" si="209"/>
        <v>161926.44594702934</v>
      </c>
    </row>
    <row r="1346" spans="1:30" ht="14.25" customHeight="1" x14ac:dyDescent="0.25">
      <c r="A1346" s="16">
        <v>1330</v>
      </c>
      <c r="B1346" s="34">
        <v>0.29640260218645897</v>
      </c>
      <c r="C1346" s="34">
        <v>8.6283212458837494E-2</v>
      </c>
      <c r="D1346" s="34">
        <v>1.84663030341559E-2</v>
      </c>
      <c r="E1346" s="34">
        <v>4.2915528401545E-2</v>
      </c>
      <c r="F1346" s="34">
        <v>6.42739655036663E-3</v>
      </c>
      <c r="G1346" s="34">
        <v>0.17644027883871699</v>
      </c>
      <c r="H1346" s="35">
        <v>1.0311158938306499</v>
      </c>
      <c r="I1346" s="34">
        <v>9.2418960210361403E-2</v>
      </c>
      <c r="J1346" s="34">
        <v>2.29568321296241E-2</v>
      </c>
      <c r="K1346" s="36">
        <f>Inputs!$B$12*(1+$B1346)^4</f>
        <v>169477.02303508981</v>
      </c>
      <c r="L1346" s="36">
        <f t="shared" si="200"/>
        <v>19687.102942155994</v>
      </c>
      <c r="M1346" s="36">
        <f t="shared" si="201"/>
        <v>246108.65600005339</v>
      </c>
      <c r="N1346" s="37">
        <f>M1346/Inputs!$B$6</f>
        <v>375.16563414642286</v>
      </c>
      <c r="O1346" s="38">
        <f>IF(N1346&gt;Inputs!$B$4,1,0)</f>
        <v>0</v>
      </c>
      <c r="P1346" s="34">
        <f t="shared" si="202"/>
        <v>6.9462128080737304E-2</v>
      </c>
      <c r="Q1346" s="36">
        <f>Inputs!$B$12*(1+$B1346)^0*$C1346+Inputs!$B$29*(1+$D1346)^0*Inputs!$B$19+Inputs!$B$30*(1+$E1346)^0*Inputs!$B$20+Inputs!$B$31*(1+$F1346)^0*Inputs!$B$21+Inputs!$B$22*(1+Inputs!$B$23)^0</f>
        <v>13199.036774957171</v>
      </c>
      <c r="R1346" s="36">
        <f>Inputs!$B$12*(1+$B1346)^1*$C1346+Inputs!$B$29*(1+$D1346)^1*Inputs!$B$19+Inputs!$B$30*(1+$E1346)^1*Inputs!$B$20+Inputs!$B$31*(1+$F1346)^1*Inputs!$B$21+Inputs!$B$22*(1+Inputs!$B$23)^1</f>
        <v>14862.165399942583</v>
      </c>
      <c r="S1346" s="36">
        <f>Inputs!$B$12*(1+$B1346)^2*$C1346+Inputs!$B$29*(1+$D1346)^2*Inputs!$B$19+Inputs!$B$30*(1+$E1346)^2*Inputs!$B$20+Inputs!$B$31*(1+$F1346)^2*Inputs!$B$21+Inputs!$B$22*(1+Inputs!$B$23)^2</f>
        <v>16983.9808377831</v>
      </c>
      <c r="T1346" s="36">
        <f>Inputs!$B$12*(1+$B1346)^3*$C1346+Inputs!$B$29*(1+$D1346)^3*Inputs!$B$19+Inputs!$B$30*(1+$E1346)^3*Inputs!$B$20+Inputs!$B$31*(1+$F1346)^3*Inputs!$B$21+Inputs!$B$22*(1+Inputs!$B$23)^3</f>
        <v>19699.451833707797</v>
      </c>
      <c r="U1346" s="36">
        <f>Inputs!$B$12*(1+$B1346)^4*$C1346+Inputs!$B$29*(1+$D1346)^4*Inputs!$B$19+Inputs!$B$30*(1+$E1346)^4*Inputs!$B$20+Inputs!$B$31*(1+$F1346)^4*Inputs!$B$21+Inputs!$B$22*(1+Inputs!$B$23)^4</f>
        <v>23183.512347613239</v>
      </c>
      <c r="V1346" s="35">
        <f>Inputs!$B$13/(Q1346*(1-$G1346))</f>
        <v>1.1646525151064744</v>
      </c>
      <c r="W1346" s="36">
        <f>Inputs!$B$13</f>
        <v>12660</v>
      </c>
      <c r="X1346" s="36">
        <f t="shared" si="203"/>
        <v>13846.589868272818</v>
      </c>
      <c r="Y1346" s="36">
        <f t="shared" si="204"/>
        <v>15356.460460779659</v>
      </c>
      <c r="Z1346" s="36">
        <f t="shared" si="205"/>
        <v>17270.10289790406</v>
      </c>
      <c r="AA1346" s="36">
        <f t="shared" si="206"/>
        <v>19687.102942155994</v>
      </c>
      <c r="AB1346" s="36">
        <f t="shared" si="207"/>
        <v>59752.008566920071</v>
      </c>
      <c r="AC1346" s="36">
        <f t="shared" si="208"/>
        <v>289928.58433749172</v>
      </c>
      <c r="AD1346" s="36">
        <f t="shared" si="209"/>
        <v>186356.64743313333</v>
      </c>
    </row>
    <row r="1347" spans="1:30" ht="14.25" customHeight="1" x14ac:dyDescent="0.25">
      <c r="A1347" s="16">
        <v>1331</v>
      </c>
      <c r="B1347" s="34">
        <v>0.21873827909632901</v>
      </c>
      <c r="C1347" s="34">
        <v>7.5881608695952604E-2</v>
      </c>
      <c r="D1347" s="34">
        <v>1.6616340307441999E-2</v>
      </c>
      <c r="E1347" s="34">
        <v>7.2011533114263601E-2</v>
      </c>
      <c r="F1347" s="34">
        <v>2.0208624749791699E-2</v>
      </c>
      <c r="G1347" s="34">
        <v>0.193718174760448</v>
      </c>
      <c r="H1347" s="35">
        <v>1.0769560397343501</v>
      </c>
      <c r="I1347" s="34">
        <v>8.6326575448543899E-2</v>
      </c>
      <c r="J1347" s="34">
        <v>2.60797417297585E-2</v>
      </c>
      <c r="K1347" s="36">
        <f>Inputs!$B$12*(1+$B1347)^4</f>
        <v>132371.06360042639</v>
      </c>
      <c r="L1347" s="36">
        <f t="shared" si="200"/>
        <v>16657.784753168275</v>
      </c>
      <c r="M1347" s="36">
        <f t="shared" si="201"/>
        <v>243855.66407499803</v>
      </c>
      <c r="N1347" s="37">
        <f>M1347/Inputs!$B$6</f>
        <v>371.73119523627747</v>
      </c>
      <c r="O1347" s="38">
        <f>IF(N1347&gt;Inputs!$B$4,1,0)</f>
        <v>0</v>
      </c>
      <c r="P1347" s="34">
        <f t="shared" si="202"/>
        <v>6.0246833718785399E-2</v>
      </c>
      <c r="Q1347" s="36">
        <f>Inputs!$B$12*(1+$B1347)^0*$C1347+Inputs!$B$29*(1+$D1347)^0*Inputs!$B$19+Inputs!$B$30*(1+$E1347)^0*Inputs!$B$20+Inputs!$B$31*(1+$F1347)^0*Inputs!$B$21+Inputs!$B$22*(1+Inputs!$B$23)^0</f>
        <v>12574.940549184077</v>
      </c>
      <c r="R1347" s="36">
        <f>Inputs!$B$12*(1+$B1347)^1*$C1347+Inputs!$B$29*(1+$D1347)^1*Inputs!$B$19+Inputs!$B$30*(1+$E1347)^1*Inputs!$B$20+Inputs!$B$31*(1+$F1347)^1*Inputs!$B$21+Inputs!$B$22*(1+Inputs!$B$23)^1</f>
        <v>13828.618717510933</v>
      </c>
      <c r="S1347" s="36">
        <f>Inputs!$B$12*(1+$B1347)^2*$C1347+Inputs!$B$29*(1+$D1347)^2*Inputs!$B$19+Inputs!$B$30*(1+$E1347)^2*Inputs!$B$20+Inputs!$B$31*(1+$F1347)^2*Inputs!$B$21+Inputs!$B$22*(1+Inputs!$B$23)^2</f>
        <v>15313.838206821536</v>
      </c>
      <c r="T1347" s="36">
        <f>Inputs!$B$12*(1+$B1347)^3*$C1347+Inputs!$B$29*(1+$D1347)^3*Inputs!$B$19+Inputs!$B$30*(1+$E1347)^3*Inputs!$B$20+Inputs!$B$31*(1+$F1347)^3*Inputs!$B$21+Inputs!$B$22*(1+Inputs!$B$23)^3</f>
        <v>17079.176632594514</v>
      </c>
      <c r="U1347" s="36">
        <f>Inputs!$B$12*(1+$B1347)^4*$C1347+Inputs!$B$29*(1+$D1347)^4*Inputs!$B$19+Inputs!$B$30*(1+$E1347)^4*Inputs!$B$20+Inputs!$B$31*(1+$F1347)^4*Inputs!$B$21+Inputs!$B$22*(1+Inputs!$B$23)^4</f>
        <v>19183.701117358283</v>
      </c>
      <c r="V1347" s="35">
        <f>Inputs!$B$13/(Q1347*(1-$G1347))</f>
        <v>1.2486504985016116</v>
      </c>
      <c r="W1347" s="36">
        <f>Inputs!$B$13</f>
        <v>12660</v>
      </c>
      <c r="X1347" s="36">
        <f t="shared" si="203"/>
        <v>13443.570130707449</v>
      </c>
      <c r="Y1347" s="36">
        <f t="shared" si="204"/>
        <v>14357.445247209109</v>
      </c>
      <c r="Z1347" s="36">
        <f t="shared" si="205"/>
        <v>15421.448039652669</v>
      </c>
      <c r="AA1347" s="36">
        <f t="shared" si="206"/>
        <v>16657.784753168275</v>
      </c>
      <c r="AB1347" s="36">
        <f t="shared" si="207"/>
        <v>56329.395764438836</v>
      </c>
      <c r="AC1347" s="36">
        <f t="shared" si="208"/>
        <v>283703.13296632777</v>
      </c>
      <c r="AD1347" s="36">
        <f t="shared" si="209"/>
        <v>187526.26831055919</v>
      </c>
    </row>
    <row r="1348" spans="1:30" ht="14.25" customHeight="1" x14ac:dyDescent="0.25">
      <c r="A1348" s="16">
        <v>1332</v>
      </c>
      <c r="B1348" s="34">
        <v>0.28103499044463198</v>
      </c>
      <c r="C1348" s="34">
        <v>6.0061183393198499E-2</v>
      </c>
      <c r="D1348" s="34">
        <v>2.7884489765267799E-2</v>
      </c>
      <c r="E1348" s="34">
        <v>4.99984692721143E-2</v>
      </c>
      <c r="F1348" s="34">
        <v>1.59345021933603E-2</v>
      </c>
      <c r="G1348" s="34">
        <v>0.17362410711069101</v>
      </c>
      <c r="H1348" s="35">
        <v>1.1677276429039301</v>
      </c>
      <c r="I1348" s="34">
        <v>9.5584244818602296E-2</v>
      </c>
      <c r="J1348" s="34">
        <v>3.1384968716716199E-2</v>
      </c>
      <c r="K1348" s="36">
        <f>Inputs!$B$12*(1+$B1348)^4</f>
        <v>161582.83351063138</v>
      </c>
      <c r="L1348" s="36">
        <f t="shared" si="200"/>
        <v>18004.067837801642</v>
      </c>
      <c r="M1348" s="36">
        <f t="shared" si="201"/>
        <v>240031.00952525213</v>
      </c>
      <c r="N1348" s="37">
        <f>M1348/Inputs!$B$6</f>
        <v>365.90092915434775</v>
      </c>
      <c r="O1348" s="38">
        <f>IF(N1348&gt;Inputs!$B$4,1,0)</f>
        <v>0</v>
      </c>
      <c r="P1348" s="34">
        <f t="shared" si="202"/>
        <v>6.4199276101886096E-2</v>
      </c>
      <c r="Q1348" s="36">
        <f>Inputs!$B$12*(1+$B1348)^0*$C1348+Inputs!$B$29*(1+$D1348)^0*Inputs!$B$19+Inputs!$B$30*(1+$E1348)^0*Inputs!$B$20+Inputs!$B$31*(1+$F1348)^0*Inputs!$B$21+Inputs!$B$22*(1+Inputs!$B$23)^0</f>
        <v>11625.71503101883</v>
      </c>
      <c r="R1348" s="36">
        <f>Inputs!$B$12*(1+$B1348)^1*$C1348+Inputs!$B$29*(1+$D1348)^1*Inputs!$B$19+Inputs!$B$30*(1+$E1348)^1*Inputs!$B$20+Inputs!$B$31*(1+$F1348)^1*Inputs!$B$21+Inputs!$B$22*(1+Inputs!$B$23)^1</f>
        <v>12858.88121044428</v>
      </c>
      <c r="S1348" s="36">
        <f>Inputs!$B$12*(1+$B1348)^2*$C1348+Inputs!$B$29*(1+$D1348)^2*Inputs!$B$19+Inputs!$B$30*(1+$E1348)^2*Inputs!$B$20+Inputs!$B$31*(1+$F1348)^2*Inputs!$B$21+Inputs!$B$22*(1+Inputs!$B$23)^2</f>
        <v>14384.583959816733</v>
      </c>
      <c r="T1348" s="36">
        <f>Inputs!$B$12*(1+$B1348)^3*$C1348+Inputs!$B$29*(1+$D1348)^3*Inputs!$B$19+Inputs!$B$30*(1+$E1348)^3*Inputs!$B$20+Inputs!$B$31*(1+$F1348)^3*Inputs!$B$21+Inputs!$B$22*(1+Inputs!$B$23)^3</f>
        <v>16283.152994195852</v>
      </c>
      <c r="U1348" s="36">
        <f>Inputs!$B$12*(1+$B1348)^4*$C1348+Inputs!$B$29*(1+$D1348)^4*Inputs!$B$19+Inputs!$B$30*(1+$E1348)^4*Inputs!$B$20+Inputs!$B$31*(1+$F1348)^4*Inputs!$B$21+Inputs!$B$22*(1+Inputs!$B$23)^4</f>
        <v>18657.413642092157</v>
      </c>
      <c r="V1348" s="35">
        <f>Inputs!$B$13/(Q1348*(1-$G1348))</f>
        <v>1.3177602194228863</v>
      </c>
      <c r="W1348" s="36">
        <f>Inputs!$B$13</f>
        <v>12660</v>
      </c>
      <c r="X1348" s="36">
        <f t="shared" si="203"/>
        <v>13604.30350553783</v>
      </c>
      <c r="Y1348" s="36">
        <f t="shared" si="204"/>
        <v>14772.588344088526</v>
      </c>
      <c r="Z1348" s="36">
        <f t="shared" si="205"/>
        <v>16217.658890557646</v>
      </c>
      <c r="AA1348" s="36">
        <f t="shared" si="206"/>
        <v>18004.067837801642</v>
      </c>
      <c r="AB1348" s="36">
        <f t="shared" si="207"/>
        <v>56785.890137396695</v>
      </c>
      <c r="AC1348" s="36">
        <f t="shared" si="208"/>
        <v>289241.96768503974</v>
      </c>
      <c r="AD1348" s="36">
        <f t="shared" si="209"/>
        <v>183245.11938785543</v>
      </c>
    </row>
    <row r="1349" spans="1:30" ht="14.25" customHeight="1" x14ac:dyDescent="0.25">
      <c r="A1349" s="16">
        <v>1333</v>
      </c>
      <c r="B1349" s="34">
        <v>0.273976153369968</v>
      </c>
      <c r="C1349" s="34">
        <v>8.3174501451462698E-2</v>
      </c>
      <c r="D1349" s="34">
        <v>2.86488087404961E-2</v>
      </c>
      <c r="E1349" s="34">
        <v>2.8259486241666999E-2</v>
      </c>
      <c r="F1349" s="34">
        <v>1.5507275156289701E-2</v>
      </c>
      <c r="G1349" s="34">
        <v>0.164567148584501</v>
      </c>
      <c r="H1349" s="35">
        <v>0.95510597806014896</v>
      </c>
      <c r="I1349" s="34">
        <v>9.6694171084951E-2</v>
      </c>
      <c r="J1349" s="34">
        <v>2.19226899623787E-2</v>
      </c>
      <c r="K1349" s="36">
        <f>Inputs!$B$12*(1+$B1349)^4</f>
        <v>158050.70803078037</v>
      </c>
      <c r="L1349" s="36">
        <f t="shared" si="200"/>
        <v>17439.711434080484</v>
      </c>
      <c r="M1349" s="36">
        <f t="shared" si="201"/>
        <v>206033.1815251204</v>
      </c>
      <c r="N1349" s="37">
        <f>M1349/Inputs!$B$6</f>
        <v>314.07497183707375</v>
      </c>
      <c r="O1349" s="38">
        <f>IF(N1349&gt;Inputs!$B$4,1,0)</f>
        <v>0</v>
      </c>
      <c r="P1349" s="34">
        <f t="shared" si="202"/>
        <v>7.47714811225723E-2</v>
      </c>
      <c r="Q1349" s="36">
        <f>Inputs!$B$12*(1+$B1349)^0*$C1349+Inputs!$B$29*(1+$D1349)^0*Inputs!$B$19+Inputs!$B$30*(1+$E1349)^0*Inputs!$B$20+Inputs!$B$31*(1+$F1349)^0*Inputs!$B$21+Inputs!$B$22*(1+Inputs!$B$23)^0</f>
        <v>13012.514114514684</v>
      </c>
      <c r="R1349" s="36">
        <f>Inputs!$B$12*(1+$B1349)^1*$C1349+Inputs!$B$29*(1+$D1349)^1*Inputs!$B$19+Inputs!$B$30*(1+$E1349)^1*Inputs!$B$20+Inputs!$B$31*(1+$F1349)^1*Inputs!$B$21+Inputs!$B$22*(1+Inputs!$B$23)^1</f>
        <v>14546.21415488168</v>
      </c>
      <c r="S1349" s="36">
        <f>Inputs!$B$12*(1+$B1349)^2*$C1349+Inputs!$B$29*(1+$D1349)^2*Inputs!$B$19+Inputs!$B$30*(1+$E1349)^2*Inputs!$B$20+Inputs!$B$31*(1+$F1349)^2*Inputs!$B$21+Inputs!$B$22*(1+Inputs!$B$23)^2</f>
        <v>16458.241007177996</v>
      </c>
      <c r="T1349" s="36">
        <f>Inputs!$B$12*(1+$B1349)^3*$C1349+Inputs!$B$29*(1+$D1349)^3*Inputs!$B$19+Inputs!$B$30*(1+$E1349)^3*Inputs!$B$20+Inputs!$B$31*(1+$F1349)^3*Inputs!$B$21+Inputs!$B$22*(1+Inputs!$B$23)^3</f>
        <v>18851.314901056467</v>
      </c>
      <c r="U1349" s="36">
        <f>Inputs!$B$12*(1+$B1349)^4*$C1349+Inputs!$B$29*(1+$D1349)^4*Inputs!$B$19+Inputs!$B$30*(1+$E1349)^4*Inputs!$B$20+Inputs!$B$31*(1+$F1349)^4*Inputs!$B$21+Inputs!$B$22*(1+Inputs!$B$23)^4</f>
        <v>21856.276810829011</v>
      </c>
      <c r="V1349" s="35">
        <f>Inputs!$B$13/(Q1349*(1-$G1349))</f>
        <v>1.1645575175449441</v>
      </c>
      <c r="W1349" s="36">
        <f>Inputs!$B$13</f>
        <v>12660</v>
      </c>
      <c r="X1349" s="36">
        <f t="shared" si="203"/>
        <v>13515.817558826951</v>
      </c>
      <c r="Y1349" s="36">
        <f t="shared" si="204"/>
        <v>14572.427100215631</v>
      </c>
      <c r="Z1349" s="36">
        <f t="shared" si="205"/>
        <v>15866.634940990645</v>
      </c>
      <c r="AA1349" s="36">
        <f t="shared" si="206"/>
        <v>17439.711434080484</v>
      </c>
      <c r="AB1349" s="36">
        <f t="shared" si="207"/>
        <v>55790.378647838355</v>
      </c>
      <c r="AC1349" s="36">
        <f t="shared" si="208"/>
        <v>238353.40096670893</v>
      </c>
      <c r="AD1349" s="36">
        <f t="shared" si="209"/>
        <v>150242.80287728205</v>
      </c>
    </row>
    <row r="1350" spans="1:30" ht="14.25" customHeight="1" x14ac:dyDescent="0.25">
      <c r="A1350" s="16">
        <v>1334</v>
      </c>
      <c r="B1350" s="34">
        <v>0.27614481151688203</v>
      </c>
      <c r="C1350" s="34">
        <v>7.6981313941380997E-2</v>
      </c>
      <c r="D1350" s="34">
        <v>3.8090242114877403E-2</v>
      </c>
      <c r="E1350" s="34">
        <v>4.3122196928276103E-2</v>
      </c>
      <c r="F1350" s="34">
        <v>1.8306941050665899E-2</v>
      </c>
      <c r="G1350" s="34">
        <v>0.220560123643119</v>
      </c>
      <c r="H1350" s="35">
        <v>1.02192782499767</v>
      </c>
      <c r="I1350" s="34">
        <v>9.5585105755350605E-2</v>
      </c>
      <c r="J1350" s="34">
        <v>1.8327686727248601E-2</v>
      </c>
      <c r="K1350" s="36">
        <f>Inputs!$B$12*(1+$B1350)^4</f>
        <v>159129.6423607202</v>
      </c>
      <c r="L1350" s="36">
        <f t="shared" si="200"/>
        <v>16979.598240766853</v>
      </c>
      <c r="M1350" s="36">
        <f t="shared" si="201"/>
        <v>197108.4615098901</v>
      </c>
      <c r="N1350" s="37">
        <f>M1350/Inputs!$B$6</f>
        <v>300.47021571629585</v>
      </c>
      <c r="O1350" s="38">
        <f>IF(N1350&gt;Inputs!$B$4,1,0)</f>
        <v>0</v>
      </c>
      <c r="P1350" s="34">
        <f t="shared" si="202"/>
        <v>7.7257419028102001E-2</v>
      </c>
      <c r="Q1350" s="36">
        <f>Inputs!$B$12*(1+$B1350)^0*$C1350+Inputs!$B$29*(1+$D1350)^0*Inputs!$B$19+Inputs!$B$30*(1+$E1350)^0*Inputs!$B$20+Inputs!$B$31*(1+$F1350)^0*Inputs!$B$21+Inputs!$B$22*(1+Inputs!$B$23)^0</f>
        <v>12640.922863909782</v>
      </c>
      <c r="R1350" s="36">
        <f>Inputs!$B$12*(1+$B1350)^1*$C1350+Inputs!$B$29*(1+$D1350)^1*Inputs!$B$19+Inputs!$B$30*(1+$E1350)^1*Inputs!$B$20+Inputs!$B$31*(1+$F1350)^1*Inputs!$B$21+Inputs!$B$22*(1+Inputs!$B$23)^1</f>
        <v>14163.922739867852</v>
      </c>
      <c r="S1350" s="36">
        <f>Inputs!$B$12*(1+$B1350)^2*$C1350+Inputs!$B$29*(1+$D1350)^2*Inputs!$B$19+Inputs!$B$30*(1+$E1350)^2*Inputs!$B$20+Inputs!$B$31*(1+$F1350)^2*Inputs!$B$21+Inputs!$B$22*(1+Inputs!$B$23)^2</f>
        <v>16048.036239240791</v>
      </c>
      <c r="T1350" s="36">
        <f>Inputs!$B$12*(1+$B1350)^3*$C1350+Inputs!$B$29*(1+$D1350)^3*Inputs!$B$19+Inputs!$B$30*(1+$E1350)^3*Inputs!$B$20+Inputs!$B$31*(1+$F1350)^3*Inputs!$B$21+Inputs!$B$22*(1+Inputs!$B$23)^3</f>
        <v>18390.875453795343</v>
      </c>
      <c r="U1350" s="36">
        <f>Inputs!$B$12*(1+$B1350)^4*$C1350+Inputs!$B$29*(1+$D1350)^4*Inputs!$B$19+Inputs!$B$30*(1+$E1350)^4*Inputs!$B$20+Inputs!$B$31*(1+$F1350)^4*Inputs!$B$21+Inputs!$B$22*(1+Inputs!$B$23)^4</f>
        <v>21316.925389800654</v>
      </c>
      <c r="V1350" s="35">
        <f>Inputs!$B$13/(Q1350*(1-$G1350))</f>
        <v>1.2849088009086527</v>
      </c>
      <c r="W1350" s="36">
        <f>Inputs!$B$13</f>
        <v>12660</v>
      </c>
      <c r="X1350" s="36">
        <f t="shared" si="203"/>
        <v>13459.475680946874</v>
      </c>
      <c r="Y1350" s="36">
        <f t="shared" si="204"/>
        <v>14427.509186493411</v>
      </c>
      <c r="Z1350" s="36">
        <f t="shared" si="205"/>
        <v>15591.338459024699</v>
      </c>
      <c r="AA1350" s="36">
        <f t="shared" si="206"/>
        <v>16979.598240766853</v>
      </c>
      <c r="AB1350" s="36">
        <f t="shared" si="207"/>
        <v>55318.92953491478</v>
      </c>
      <c r="AC1350" s="36">
        <f t="shared" si="208"/>
        <v>223807.5671643746</v>
      </c>
      <c r="AD1350" s="36">
        <f t="shared" si="209"/>
        <v>141789.53197497531</v>
      </c>
    </row>
    <row r="1351" spans="1:30" ht="14.25" customHeight="1" x14ac:dyDescent="0.25">
      <c r="A1351" s="16">
        <v>1335</v>
      </c>
      <c r="B1351" s="34">
        <v>0.31095366963145299</v>
      </c>
      <c r="C1351" s="34">
        <v>6.8419004597540398E-2</v>
      </c>
      <c r="D1351" s="34">
        <v>2.8209094598486799E-2</v>
      </c>
      <c r="E1351" s="34">
        <v>6.3411536349069597E-2</v>
      </c>
      <c r="F1351" s="34">
        <v>1.6971628091810801E-2</v>
      </c>
      <c r="G1351" s="34">
        <v>0.17747846122330099</v>
      </c>
      <c r="H1351" s="35">
        <v>0.98376912775553504</v>
      </c>
      <c r="I1351" s="34">
        <v>9.5743313476595496E-2</v>
      </c>
      <c r="J1351" s="34">
        <v>2.6755472043067101E-2</v>
      </c>
      <c r="K1351" s="36">
        <f>Inputs!$B$12*(1+$B1351)^4</f>
        <v>177215.05941711867</v>
      </c>
      <c r="L1351" s="36">
        <f t="shared" si="200"/>
        <v>17203.528982494856</v>
      </c>
      <c r="M1351" s="36">
        <f t="shared" si="201"/>
        <v>217633.16280521359</v>
      </c>
      <c r="N1351" s="37">
        <f>M1351/Inputs!$B$6</f>
        <v>331.75787012989878</v>
      </c>
      <c r="O1351" s="38">
        <f>IF(N1351&gt;Inputs!$B$4,1,0)</f>
        <v>0</v>
      </c>
      <c r="P1351" s="34">
        <f t="shared" si="202"/>
        <v>6.8987841433528402E-2</v>
      </c>
      <c r="Q1351" s="36">
        <f>Inputs!$B$12*(1+$B1351)^0*$C1351+Inputs!$B$29*(1+$D1351)^0*Inputs!$B$19+Inputs!$B$30*(1+$E1351)^0*Inputs!$B$20+Inputs!$B$31*(1+$F1351)^0*Inputs!$B$21+Inputs!$B$22*(1+Inputs!$B$23)^0</f>
        <v>12127.184303279344</v>
      </c>
      <c r="R1351" s="36">
        <f>Inputs!$B$12*(1+$B1351)^1*$C1351+Inputs!$B$29*(1+$D1351)^1*Inputs!$B$19+Inputs!$B$30*(1+$E1351)^1*Inputs!$B$20+Inputs!$B$31*(1+$F1351)^1*Inputs!$B$21+Inputs!$B$22*(1+Inputs!$B$23)^1</f>
        <v>13663.52350873897</v>
      </c>
      <c r="S1351" s="36">
        <f>Inputs!$B$12*(1+$B1351)^2*$C1351+Inputs!$B$29*(1+$D1351)^2*Inputs!$B$19+Inputs!$B$30*(1+$E1351)^2*Inputs!$B$20+Inputs!$B$31*(1+$F1351)^2*Inputs!$B$21+Inputs!$B$22*(1+Inputs!$B$23)^2</f>
        <v>15608.746635924406</v>
      </c>
      <c r="T1351" s="36">
        <f>Inputs!$B$12*(1+$B1351)^3*$C1351+Inputs!$B$29*(1+$D1351)^3*Inputs!$B$19+Inputs!$B$30*(1+$E1351)^3*Inputs!$B$20+Inputs!$B$31*(1+$F1351)^3*Inputs!$B$21+Inputs!$B$22*(1+Inputs!$B$23)^3</f>
        <v>18086.956162162838</v>
      </c>
      <c r="U1351" s="36">
        <f>Inputs!$B$12*(1+$B1351)^4*$C1351+Inputs!$B$29*(1+$D1351)^4*Inputs!$B$19+Inputs!$B$30*(1+$E1351)^4*Inputs!$B$20+Inputs!$B$31*(1+$F1351)^4*Inputs!$B$21+Inputs!$B$22*(1+Inputs!$B$23)^4</f>
        <v>21260.676263884336</v>
      </c>
      <c r="V1351" s="35">
        <f>Inputs!$B$13/(Q1351*(1-$G1351))</f>
        <v>1.2691894357172326</v>
      </c>
      <c r="W1351" s="36">
        <f>Inputs!$B$13</f>
        <v>12660</v>
      </c>
      <c r="X1351" s="36">
        <f t="shared" si="203"/>
        <v>13461.912206591562</v>
      </c>
      <c r="Y1351" s="36">
        <f t="shared" si="204"/>
        <v>14462.338392422493</v>
      </c>
      <c r="Z1351" s="36">
        <f t="shared" si="205"/>
        <v>15696.988903027954</v>
      </c>
      <c r="AA1351" s="36">
        <f t="shared" si="206"/>
        <v>17203.528982494856</v>
      </c>
      <c r="AB1351" s="36">
        <f t="shared" si="207"/>
        <v>55538.81651877657</v>
      </c>
      <c r="AC1351" s="36">
        <f t="shared" si="208"/>
        <v>256042.47290803617</v>
      </c>
      <c r="AD1351" s="36">
        <f t="shared" si="209"/>
        <v>162094.34628643701</v>
      </c>
    </row>
    <row r="1352" spans="1:30" ht="14.25" customHeight="1" x14ac:dyDescent="0.25">
      <c r="A1352" s="16">
        <v>1336</v>
      </c>
      <c r="B1352" s="34">
        <v>0.38406070362372002</v>
      </c>
      <c r="C1352" s="34">
        <v>9.4222601927949706E-2</v>
      </c>
      <c r="D1352" s="34">
        <v>3.2938709583941697E-2</v>
      </c>
      <c r="E1352" s="34">
        <v>2.06729424527347E-2</v>
      </c>
      <c r="F1352" s="34">
        <v>2.6267050924343501E-2</v>
      </c>
      <c r="G1352" s="34">
        <v>0.173102969989641</v>
      </c>
      <c r="H1352" s="35">
        <v>1.1559845287003701</v>
      </c>
      <c r="I1352" s="34">
        <v>9.8804111773600295E-2</v>
      </c>
      <c r="J1352" s="34">
        <v>2.7630080027261E-2</v>
      </c>
      <c r="K1352" s="36">
        <f>Inputs!$B$12*(1+$B1352)^4</f>
        <v>220176.92576118087</v>
      </c>
      <c r="L1352" s="36">
        <f t="shared" si="200"/>
        <v>28335.04639639083</v>
      </c>
      <c r="M1352" s="36">
        <f t="shared" si="201"/>
        <v>326095.16278076603</v>
      </c>
      <c r="N1352" s="37">
        <f>M1352/Inputs!$B$6</f>
        <v>497.09628472677747</v>
      </c>
      <c r="O1352" s="38">
        <f>IF(N1352&gt;Inputs!$B$4,1,0)</f>
        <v>1</v>
      </c>
      <c r="P1352" s="34">
        <f t="shared" si="202"/>
        <v>7.1174031746339295E-2</v>
      </c>
      <c r="Q1352" s="36">
        <f>Inputs!$B$12*(1+$B1352)^0*$C1352+Inputs!$B$29*(1+$D1352)^0*Inputs!$B$19+Inputs!$B$30*(1+$E1352)^0*Inputs!$B$20+Inputs!$B$31*(1+$F1352)^0*Inputs!$B$21+Inputs!$B$22*(1+Inputs!$B$23)^0</f>
        <v>13675.400143103903</v>
      </c>
      <c r="R1352" s="36">
        <f>Inputs!$B$12*(1+$B1352)^1*$C1352+Inputs!$B$29*(1+$D1352)^1*Inputs!$B$19+Inputs!$B$30*(1+$E1352)^1*Inputs!$B$20+Inputs!$B$31*(1+$F1352)^1*Inputs!$B$21+Inputs!$B$22*(1+Inputs!$B$23)^1</f>
        <v>16056.727330738351</v>
      </c>
      <c r="S1352" s="36">
        <f>Inputs!$B$12*(1+$B1352)^2*$C1352+Inputs!$B$29*(1+$D1352)^2*Inputs!$B$19+Inputs!$B$30*(1+$E1352)^2*Inputs!$B$20+Inputs!$B$31*(1+$F1352)^2*Inputs!$B$21+Inputs!$B$22*(1+Inputs!$B$23)^2</f>
        <v>19277.6350138821</v>
      </c>
      <c r="T1352" s="36">
        <f>Inputs!$B$12*(1+$B1352)^3*$C1352+Inputs!$B$29*(1+$D1352)^3*Inputs!$B$19+Inputs!$B$30*(1+$E1352)^3*Inputs!$B$20+Inputs!$B$31*(1+$F1352)^3*Inputs!$B$21+Inputs!$B$22*(1+Inputs!$B$23)^3</f>
        <v>23658.545356439565</v>
      </c>
      <c r="U1352" s="36">
        <f>Inputs!$B$12*(1+$B1352)^4*$C1352+Inputs!$B$29*(1+$D1352)^4*Inputs!$B$19+Inputs!$B$30*(1+$E1352)^4*Inputs!$B$20+Inputs!$B$31*(1+$F1352)^4*Inputs!$B$21+Inputs!$B$22*(1+Inputs!$B$23)^4</f>
        <v>29642.885354594342</v>
      </c>
      <c r="V1352" s="35">
        <f>Inputs!$B$13/(Q1352*(1-$G1352))</f>
        <v>1.1195467432732762</v>
      </c>
      <c r="W1352" s="36">
        <f>Inputs!$B$13</f>
        <v>12660</v>
      </c>
      <c r="X1352" s="36">
        <f t="shared" si="203"/>
        <v>14985.461840002645</v>
      </c>
      <c r="Y1352" s="36">
        <f t="shared" si="204"/>
        <v>18136.688672256154</v>
      </c>
      <c r="Z1352" s="36">
        <f t="shared" si="205"/>
        <v>22436.524693668689</v>
      </c>
      <c r="AA1352" s="36">
        <f t="shared" si="206"/>
        <v>28335.04639639083</v>
      </c>
      <c r="AB1352" s="36">
        <f t="shared" si="207"/>
        <v>70685.226329269077</v>
      </c>
      <c r="AC1352" s="36">
        <f t="shared" si="208"/>
        <v>409109.12704333192</v>
      </c>
      <c r="AD1352" s="36">
        <f t="shared" si="209"/>
        <v>255409.93645149693</v>
      </c>
    </row>
    <row r="1353" spans="1:30" ht="14.25" customHeight="1" x14ac:dyDescent="0.25">
      <c r="A1353" s="16">
        <v>1337</v>
      </c>
      <c r="B1353" s="34">
        <v>0.27002025057305701</v>
      </c>
      <c r="C1353" s="34">
        <v>8.95783621575338E-2</v>
      </c>
      <c r="D1353" s="34">
        <v>4.2637204814236898E-2</v>
      </c>
      <c r="E1353" s="34">
        <v>4.8158218676428E-2</v>
      </c>
      <c r="F1353" s="34">
        <v>1.45602579547229E-2</v>
      </c>
      <c r="G1353" s="34">
        <v>0.17934276069774499</v>
      </c>
      <c r="H1353" s="35">
        <v>1.0570510022553301</v>
      </c>
      <c r="I1353" s="34">
        <v>0.10239298318399399</v>
      </c>
      <c r="J1353" s="34">
        <v>2.2906691062550898E-2</v>
      </c>
      <c r="K1353" s="36">
        <f>Inputs!$B$12*(1+$B1353)^4</f>
        <v>156096.74026121804</v>
      </c>
      <c r="L1353" s="36">
        <f t="shared" si="200"/>
        <v>20042.314597771398</v>
      </c>
      <c r="M1353" s="36">
        <f t="shared" si="201"/>
        <v>217280.75444792421</v>
      </c>
      <c r="N1353" s="37">
        <f>M1353/Inputs!$B$6</f>
        <v>331.22066226817714</v>
      </c>
      <c r="O1353" s="38">
        <f>IF(N1353&gt;Inputs!$B$4,1,0)</f>
        <v>0</v>
      </c>
      <c r="P1353" s="34">
        <f t="shared" si="202"/>
        <v>7.9486292121443092E-2</v>
      </c>
      <c r="Q1353" s="36">
        <f>Inputs!$B$12*(1+$B1353)^0*$C1353+Inputs!$B$29*(1+$D1353)^0*Inputs!$B$19+Inputs!$B$30*(1+$E1353)^0*Inputs!$B$20+Inputs!$B$31*(1+$F1353)^0*Inputs!$B$21+Inputs!$B$22*(1+Inputs!$B$23)^0</f>
        <v>13396.74575687895</v>
      </c>
      <c r="R1353" s="36">
        <f>Inputs!$B$12*(1+$B1353)^1*$C1353+Inputs!$B$29*(1+$D1353)^1*Inputs!$B$19+Inputs!$B$30*(1+$E1353)^1*Inputs!$B$20+Inputs!$B$31*(1+$F1353)^1*Inputs!$B$21+Inputs!$B$22*(1+Inputs!$B$23)^1</f>
        <v>15106.277586024764</v>
      </c>
      <c r="S1353" s="36">
        <f>Inputs!$B$12*(1+$B1353)^2*$C1353+Inputs!$B$29*(1+$D1353)^2*Inputs!$B$19+Inputs!$B$30*(1+$E1353)^2*Inputs!$B$20+Inputs!$B$31*(1+$F1353)^2*Inputs!$B$21+Inputs!$B$22*(1+Inputs!$B$23)^2</f>
        <v>17218.38965337996</v>
      </c>
      <c r="T1353" s="36">
        <f>Inputs!$B$12*(1+$B1353)^3*$C1353+Inputs!$B$29*(1+$D1353)^3*Inputs!$B$19+Inputs!$B$30*(1+$E1353)^3*Inputs!$B$20+Inputs!$B$31*(1+$F1353)^3*Inputs!$B$21+Inputs!$B$22*(1+Inputs!$B$23)^3</f>
        <v>19839.383919332882</v>
      </c>
      <c r="U1353" s="36">
        <f>Inputs!$B$12*(1+$B1353)^4*$C1353+Inputs!$B$29*(1+$D1353)^4*Inputs!$B$19+Inputs!$B$30*(1+$E1353)^4*Inputs!$B$20+Inputs!$B$31*(1+$F1353)^4*Inputs!$B$21+Inputs!$B$22*(1+Inputs!$B$23)^4</f>
        <v>23104.157027439305</v>
      </c>
      <c r="V1353" s="35">
        <f>Inputs!$B$13/(Q1353*(1-$G1353))</f>
        <v>1.1515229166405379</v>
      </c>
      <c r="W1353" s="36">
        <f>Inputs!$B$13</f>
        <v>12660</v>
      </c>
      <c r="X1353" s="36">
        <f t="shared" si="203"/>
        <v>13982.723305249325</v>
      </c>
      <c r="Y1353" s="36">
        <f t="shared" si="204"/>
        <v>15604.012165132493</v>
      </c>
      <c r="Z1353" s="36">
        <f t="shared" si="205"/>
        <v>17594.732660342634</v>
      </c>
      <c r="AA1353" s="36">
        <f t="shared" si="206"/>
        <v>20042.314597771398</v>
      </c>
      <c r="AB1353" s="36">
        <f t="shared" si="207"/>
        <v>58860.956693174128</v>
      </c>
      <c r="AC1353" s="36">
        <f t="shared" si="208"/>
        <v>257923.9408364642</v>
      </c>
      <c r="AD1353" s="36">
        <f t="shared" si="209"/>
        <v>158419.79775475006</v>
      </c>
    </row>
    <row r="1354" spans="1:30" ht="14.25" customHeight="1" x14ac:dyDescent="0.25">
      <c r="A1354" s="16">
        <v>1338</v>
      </c>
      <c r="B1354" s="34">
        <v>0.29099271683176697</v>
      </c>
      <c r="C1354" s="34">
        <v>8.5464868613396097E-2</v>
      </c>
      <c r="D1354" s="34">
        <v>5.6536252306962201E-2</v>
      </c>
      <c r="E1354" s="34">
        <v>5.2063721997848603E-2</v>
      </c>
      <c r="F1354" s="34">
        <v>9.0292509886030301E-3</v>
      </c>
      <c r="G1354" s="34">
        <v>0.169499239557936</v>
      </c>
      <c r="H1354" s="35">
        <v>0.976387898476338</v>
      </c>
      <c r="I1354" s="34">
        <v>9.45590998862023E-2</v>
      </c>
      <c r="J1354" s="34">
        <v>2.4678956073457999E-2</v>
      </c>
      <c r="K1354" s="36">
        <f>Inputs!$B$12*(1+$B1354)^4</f>
        <v>166665.77231706647</v>
      </c>
      <c r="L1354" s="36">
        <f t="shared" si="200"/>
        <v>19071.664323431483</v>
      </c>
      <c r="M1354" s="36">
        <f t="shared" si="201"/>
        <v>236649.77062081016</v>
      </c>
      <c r="N1354" s="37">
        <f>M1354/Inputs!$B$6</f>
        <v>360.74660155611303</v>
      </c>
      <c r="O1354" s="38">
        <f>IF(N1354&gt;Inputs!$B$4,1,0)</f>
        <v>0</v>
      </c>
      <c r="P1354" s="34">
        <f t="shared" si="202"/>
        <v>6.9880143812744294E-2</v>
      </c>
      <c r="Q1354" s="36">
        <f>Inputs!$B$12*(1+$B1354)^0*$C1354+Inputs!$B$29*(1+$D1354)^0*Inputs!$B$19+Inputs!$B$30*(1+$E1354)^0*Inputs!$B$20+Inputs!$B$31*(1+$F1354)^0*Inputs!$B$21+Inputs!$B$22*(1+Inputs!$B$23)^0</f>
        <v>13149.936144230687</v>
      </c>
      <c r="R1354" s="36">
        <f>Inputs!$B$12*(1+$B1354)^1*$C1354+Inputs!$B$29*(1+$D1354)^1*Inputs!$B$19+Inputs!$B$30*(1+$E1354)^1*Inputs!$B$20+Inputs!$B$31*(1+$F1354)^1*Inputs!$B$21+Inputs!$B$22*(1+Inputs!$B$23)^1</f>
        <v>14931.062306883101</v>
      </c>
      <c r="S1354" s="36">
        <f>Inputs!$B$12*(1+$B1354)^2*$C1354+Inputs!$B$29*(1+$D1354)^2*Inputs!$B$19+Inputs!$B$30*(1+$E1354)^2*Inputs!$B$20+Inputs!$B$31*(1+$F1354)^2*Inputs!$B$21+Inputs!$B$22*(1+Inputs!$B$23)^2</f>
        <v>17162.048370868568</v>
      </c>
      <c r="T1354" s="36">
        <f>Inputs!$B$12*(1+$B1354)^3*$C1354+Inputs!$B$29*(1+$D1354)^3*Inputs!$B$19+Inputs!$B$30*(1+$E1354)^3*Inputs!$B$20+Inputs!$B$31*(1+$F1354)^3*Inputs!$B$21+Inputs!$B$22*(1+Inputs!$B$23)^3</f>
        <v>19970.138860922234</v>
      </c>
      <c r="U1354" s="36">
        <f>Inputs!$B$12*(1+$B1354)^4*$C1354+Inputs!$B$29*(1+$D1354)^4*Inputs!$B$19+Inputs!$B$30*(1+$E1354)^4*Inputs!$B$20+Inputs!$B$31*(1+$F1354)^4*Inputs!$B$21+Inputs!$B$22*(1+Inputs!$B$23)^4</f>
        <v>23519.396391751579</v>
      </c>
      <c r="V1354" s="35">
        <f>Inputs!$B$13/(Q1354*(1-$G1354))</f>
        <v>1.1592311090764289</v>
      </c>
      <c r="W1354" s="36">
        <f>Inputs!$B$13</f>
        <v>12660</v>
      </c>
      <c r="X1354" s="36">
        <f t="shared" si="203"/>
        <v>13807.939756121361</v>
      </c>
      <c r="Y1354" s="36">
        <f t="shared" si="204"/>
        <v>15219.589469272536</v>
      </c>
      <c r="Z1354" s="36">
        <f t="shared" si="205"/>
        <v>16951.727230804161</v>
      </c>
      <c r="AA1354" s="36">
        <f t="shared" si="206"/>
        <v>19071.664323431483</v>
      </c>
      <c r="AB1354" s="36">
        <f t="shared" si="207"/>
        <v>58647.090415636965</v>
      </c>
      <c r="AC1354" s="36">
        <f t="shared" si="208"/>
        <v>279655.02105840226</v>
      </c>
      <c r="AD1354" s="36">
        <f t="shared" si="209"/>
        <v>178002.68020517318</v>
      </c>
    </row>
    <row r="1355" spans="1:30" ht="14.25" customHeight="1" x14ac:dyDescent="0.25">
      <c r="A1355" s="16">
        <v>1339</v>
      </c>
      <c r="B1355" s="34">
        <v>0.46873645660016799</v>
      </c>
      <c r="C1355" s="34">
        <v>7.2013955665381296E-2</v>
      </c>
      <c r="D1355" s="34">
        <v>2.4094513219243701E-2</v>
      </c>
      <c r="E1355" s="34">
        <v>5.12116821971242E-2</v>
      </c>
      <c r="F1355" s="34">
        <v>2.1268582295879801E-2</v>
      </c>
      <c r="G1355" s="34">
        <v>0.15926513646902099</v>
      </c>
      <c r="H1355" s="35">
        <v>1.0678926672429301</v>
      </c>
      <c r="I1355" s="34">
        <v>0.101127857210095</v>
      </c>
      <c r="J1355" s="34">
        <v>2.50109074308855E-2</v>
      </c>
      <c r="K1355" s="36">
        <f>Inputs!$B$12*(1+$B1355)^4</f>
        <v>279207.28795567306</v>
      </c>
      <c r="L1355" s="36">
        <f t="shared" si="200"/>
        <v>26145.490467158554</v>
      </c>
      <c r="M1355" s="36">
        <f t="shared" si="201"/>
        <v>284146.9983501453</v>
      </c>
      <c r="N1355" s="37">
        <f>M1355/Inputs!$B$6</f>
        <v>433.15091211912392</v>
      </c>
      <c r="O1355" s="38">
        <f>IF(N1355&gt;Inputs!$B$4,1,0)</f>
        <v>1</v>
      </c>
      <c r="P1355" s="34">
        <f t="shared" si="202"/>
        <v>7.6116949779209492E-2</v>
      </c>
      <c r="Q1355" s="36">
        <f>Inputs!$B$12*(1+$B1355)^0*$C1355+Inputs!$B$29*(1+$D1355)^0*Inputs!$B$19+Inputs!$B$30*(1+$E1355)^0*Inputs!$B$20+Inputs!$B$31*(1+$F1355)^0*Inputs!$B$21+Inputs!$B$22*(1+Inputs!$B$23)^0</f>
        <v>12342.881367349801</v>
      </c>
      <c r="R1355" s="36">
        <f>Inputs!$B$12*(1+$B1355)^1*$C1355+Inputs!$B$29*(1+$D1355)^1*Inputs!$B$19+Inputs!$B$30*(1+$E1355)^1*Inputs!$B$20+Inputs!$B$31*(1+$F1355)^1*Inputs!$B$21+Inputs!$B$22*(1+Inputs!$B$23)^1</f>
        <v>14603.239285108662</v>
      </c>
      <c r="S1355" s="36">
        <f>Inputs!$B$12*(1+$B1355)^2*$C1355+Inputs!$B$29*(1+$D1355)^2*Inputs!$B$19+Inputs!$B$30*(1+$E1355)^2*Inputs!$B$20+Inputs!$B$31*(1+$F1355)^2*Inputs!$B$21+Inputs!$B$22*(1+Inputs!$B$23)^2</f>
        <v>17821.415251976781</v>
      </c>
      <c r="T1355" s="36">
        <f>Inputs!$B$12*(1+$B1355)^3*$C1355+Inputs!$B$29*(1+$D1355)^3*Inputs!$B$19+Inputs!$B$30*(1+$E1355)^3*Inputs!$B$20+Inputs!$B$31*(1+$F1355)^3*Inputs!$B$21+Inputs!$B$22*(1+Inputs!$B$23)^3</f>
        <v>22442.767847920426</v>
      </c>
      <c r="U1355" s="36">
        <f>Inputs!$B$12*(1+$B1355)^4*$C1355+Inputs!$B$29*(1+$D1355)^4*Inputs!$B$19+Inputs!$B$30*(1+$E1355)^4*Inputs!$B$20+Inputs!$B$31*(1+$F1355)^4*Inputs!$B$21+Inputs!$B$22*(1+Inputs!$B$23)^4</f>
        <v>29121.257983234191</v>
      </c>
      <c r="V1355" s="35">
        <f>Inputs!$B$13/(Q1355*(1-$G1355))</f>
        <v>1.2199951207915407</v>
      </c>
      <c r="W1355" s="36">
        <f>Inputs!$B$13</f>
        <v>12660</v>
      </c>
      <c r="X1355" s="36">
        <f t="shared" si="203"/>
        <v>14511.574350605912</v>
      </c>
      <c r="Y1355" s="36">
        <f t="shared" si="204"/>
        <v>17139.808736335261</v>
      </c>
      <c r="Z1355" s="36">
        <f t="shared" si="205"/>
        <v>20866.927689271666</v>
      </c>
      <c r="AA1355" s="36">
        <f t="shared" si="206"/>
        <v>26145.490467158554</v>
      </c>
      <c r="AB1355" s="36">
        <f t="shared" si="207"/>
        <v>66649.055310748023</v>
      </c>
      <c r="AC1355" s="36">
        <f t="shared" si="208"/>
        <v>352082.0656464051</v>
      </c>
      <c r="AD1355" s="36">
        <f t="shared" si="209"/>
        <v>217497.94303939727</v>
      </c>
    </row>
    <row r="1356" spans="1:30" ht="14.25" customHeight="1" x14ac:dyDescent="0.25">
      <c r="A1356" s="16">
        <v>1340</v>
      </c>
      <c r="B1356" s="34">
        <v>0.15854230840116099</v>
      </c>
      <c r="C1356" s="34">
        <v>0.100998478024196</v>
      </c>
      <c r="D1356" s="34">
        <v>4.6715348507057601E-2</v>
      </c>
      <c r="E1356" s="34">
        <v>2.7758318584507901E-2</v>
      </c>
      <c r="F1356" s="34">
        <v>3.3324529023269199E-3</v>
      </c>
      <c r="G1356" s="34">
        <v>0.17707250565023799</v>
      </c>
      <c r="H1356" s="35">
        <v>1.0500630417434</v>
      </c>
      <c r="I1356" s="34">
        <v>8.8958654008793797E-2</v>
      </c>
      <c r="J1356" s="34">
        <v>2.8932828570261401E-2</v>
      </c>
      <c r="K1356" s="36">
        <f>Inputs!$B$12*(1+$B1356)^4</f>
        <v>108093.31685985434</v>
      </c>
      <c r="L1356" s="36">
        <f t="shared" si="200"/>
        <v>16990.974414981229</v>
      </c>
      <c r="M1356" s="36">
        <f t="shared" si="201"/>
        <v>246767.25792851782</v>
      </c>
      <c r="N1356" s="37">
        <f>M1356/Inputs!$B$6</f>
        <v>376.16960050078939</v>
      </c>
      <c r="O1356" s="38">
        <f>IF(N1356&gt;Inputs!$B$4,1,0)</f>
        <v>0</v>
      </c>
      <c r="P1356" s="34">
        <f t="shared" si="202"/>
        <v>6.0025825438532396E-2</v>
      </c>
      <c r="Q1356" s="36">
        <f>Inputs!$B$12*(1+$B1356)^0*$C1356+Inputs!$B$29*(1+$D1356)^0*Inputs!$B$19+Inputs!$B$30*(1+$E1356)^0*Inputs!$B$20+Inputs!$B$31*(1+$F1356)^0*Inputs!$B$21+Inputs!$B$22*(1+Inputs!$B$23)^0</f>
        <v>14081.952708878682</v>
      </c>
      <c r="R1356" s="36">
        <f>Inputs!$B$12*(1+$B1356)^1*$C1356+Inputs!$B$29*(1+$D1356)^1*Inputs!$B$19+Inputs!$B$30*(1+$E1356)^1*Inputs!$B$20+Inputs!$B$31*(1+$F1356)^1*Inputs!$B$21+Inputs!$B$22*(1+Inputs!$B$23)^1</f>
        <v>15212.530896234333</v>
      </c>
      <c r="S1356" s="36">
        <f>Inputs!$B$12*(1+$B1356)^2*$C1356+Inputs!$B$29*(1+$D1356)^2*Inputs!$B$19+Inputs!$B$30*(1+$E1356)^2*Inputs!$B$20+Inputs!$B$31*(1+$F1356)^2*Inputs!$B$21+Inputs!$B$22*(1+Inputs!$B$23)^2</f>
        <v>16502.542358885577</v>
      </c>
      <c r="T1356" s="36">
        <f>Inputs!$B$12*(1+$B1356)^3*$C1356+Inputs!$B$29*(1+$D1356)^3*Inputs!$B$19+Inputs!$B$30*(1+$E1356)^3*Inputs!$B$20+Inputs!$B$31*(1+$F1356)^3*Inputs!$B$21+Inputs!$B$22*(1+Inputs!$B$23)^3</f>
        <v>17976.464299717307</v>
      </c>
      <c r="U1356" s="36">
        <f>Inputs!$B$12*(1+$B1356)^4*$C1356+Inputs!$B$29*(1+$D1356)^4*Inputs!$B$19+Inputs!$B$30*(1+$E1356)^4*Inputs!$B$20+Inputs!$B$31*(1+$F1356)^4*Inputs!$B$21+Inputs!$B$22*(1+Inputs!$B$23)^4</f>
        <v>19662.617920172546</v>
      </c>
      <c r="V1356" s="35">
        <f>Inputs!$B$13/(Q1356*(1-$G1356))</f>
        <v>1.0924693255445126</v>
      </c>
      <c r="W1356" s="36">
        <f>Inputs!$B$13</f>
        <v>12660</v>
      </c>
      <c r="X1356" s="36">
        <f t="shared" si="203"/>
        <v>13543.696792575978</v>
      </c>
      <c r="Y1356" s="36">
        <f t="shared" si="204"/>
        <v>14548.218817247624</v>
      </c>
      <c r="Z1356" s="36">
        <f t="shared" si="205"/>
        <v>15690.758159562491</v>
      </c>
      <c r="AA1356" s="36">
        <f t="shared" si="206"/>
        <v>16990.974414981229</v>
      </c>
      <c r="AB1356" s="36">
        <f t="shared" si="207"/>
        <v>56567.387936430001</v>
      </c>
      <c r="AC1356" s="36">
        <f t="shared" si="208"/>
        <v>291250.82807689282</v>
      </c>
      <c r="AD1356" s="36">
        <f t="shared" si="209"/>
        <v>190199.86999208783</v>
      </c>
    </row>
    <row r="1357" spans="1:30" ht="14.25" customHeight="1" x14ac:dyDescent="0.25">
      <c r="A1357" s="16">
        <v>1341</v>
      </c>
      <c r="B1357" s="34">
        <v>0.43935870346179001</v>
      </c>
      <c r="C1357" s="34">
        <v>6.4216791865905898E-2</v>
      </c>
      <c r="D1357" s="34">
        <v>4.1315556452933298E-2</v>
      </c>
      <c r="E1357" s="34">
        <v>6.3887268661171406E-2</v>
      </c>
      <c r="F1357" s="34">
        <v>2.10102146833561E-2</v>
      </c>
      <c r="G1357" s="34">
        <v>0.17847579754530199</v>
      </c>
      <c r="H1357" s="35">
        <v>0.951666440926491</v>
      </c>
      <c r="I1357" s="34">
        <v>9.6039262947814202E-2</v>
      </c>
      <c r="J1357" s="34">
        <v>2.7165195042621899E-2</v>
      </c>
      <c r="K1357" s="36">
        <f>Inputs!$B$12*(1+$B1357)^4</f>
        <v>257529.74822517543</v>
      </c>
      <c r="L1357" s="36">
        <f t="shared" si="200"/>
        <v>20286.617636459443</v>
      </c>
      <c r="M1357" s="36">
        <f t="shared" si="201"/>
        <v>250985.38610989274</v>
      </c>
      <c r="N1357" s="37">
        <f>M1357/Inputs!$B$6</f>
        <v>382.59967394800725</v>
      </c>
      <c r="O1357" s="38">
        <f>IF(N1357&gt;Inputs!$B$4,1,0)</f>
        <v>0</v>
      </c>
      <c r="P1357" s="34">
        <f t="shared" si="202"/>
        <v>6.8874067905192307E-2</v>
      </c>
      <c r="Q1357" s="36">
        <f>Inputs!$B$12*(1+$B1357)^0*$C1357+Inputs!$B$29*(1+$D1357)^0*Inputs!$B$19+Inputs!$B$30*(1+$E1357)^0*Inputs!$B$20+Inputs!$B$31*(1+$F1357)^0*Inputs!$B$21+Inputs!$B$22*(1+Inputs!$B$23)^0</f>
        <v>11875.051539381275</v>
      </c>
      <c r="R1357" s="36">
        <f>Inputs!$B$12*(1+$B1357)^1*$C1357+Inputs!$B$29*(1+$D1357)^1*Inputs!$B$19+Inputs!$B$30*(1+$E1357)^1*Inputs!$B$20+Inputs!$B$31*(1+$F1357)^1*Inputs!$B$21+Inputs!$B$22*(1+Inputs!$B$23)^1</f>
        <v>13890.390517307322</v>
      </c>
      <c r="S1357" s="36">
        <f>Inputs!$B$12*(1+$B1357)^2*$C1357+Inputs!$B$29*(1+$D1357)^2*Inputs!$B$19+Inputs!$B$30*(1+$E1357)^2*Inputs!$B$20+Inputs!$B$31*(1+$F1357)^2*Inputs!$B$21+Inputs!$B$22*(1+Inputs!$B$23)^2</f>
        <v>16665.298090755088</v>
      </c>
      <c r="T1357" s="36">
        <f>Inputs!$B$12*(1+$B1357)^3*$C1357+Inputs!$B$29*(1+$D1357)^3*Inputs!$B$19+Inputs!$B$30*(1+$E1357)^3*Inputs!$B$20+Inputs!$B$31*(1+$F1357)^3*Inputs!$B$21+Inputs!$B$22*(1+Inputs!$B$23)^3</f>
        <v>20527.422825968912</v>
      </c>
      <c r="U1357" s="36">
        <f>Inputs!$B$12*(1+$B1357)^4*$C1357+Inputs!$B$29*(1+$D1357)^4*Inputs!$B$19+Inputs!$B$30*(1+$E1357)^4*Inputs!$B$20+Inputs!$B$31*(1+$F1357)^4*Inputs!$B$21+Inputs!$B$22*(1+Inputs!$B$23)^4</f>
        <v>25948.038065391247</v>
      </c>
      <c r="V1357" s="35">
        <f>Inputs!$B$13/(Q1357*(1-$G1357))</f>
        <v>1.297710564006211</v>
      </c>
      <c r="W1357" s="36">
        <f>Inputs!$B$13</f>
        <v>12660</v>
      </c>
      <c r="X1357" s="36">
        <f t="shared" si="203"/>
        <v>13821.351533746119</v>
      </c>
      <c r="Y1357" s="36">
        <f t="shared" si="204"/>
        <v>15398.049242186113</v>
      </c>
      <c r="Z1357" s="36">
        <f t="shared" si="205"/>
        <v>17507.590945543499</v>
      </c>
      <c r="AA1357" s="36">
        <f t="shared" si="206"/>
        <v>20286.617636459443</v>
      </c>
      <c r="AB1357" s="36">
        <f t="shared" si="207"/>
        <v>59707.992883291954</v>
      </c>
      <c r="AC1357" s="36">
        <f t="shared" si="208"/>
        <v>302547.94286280335</v>
      </c>
      <c r="AD1357" s="36">
        <f t="shared" si="209"/>
        <v>191277.39322660078</v>
      </c>
    </row>
    <row r="1358" spans="1:30" ht="14.25" customHeight="1" x14ac:dyDescent="0.25">
      <c r="A1358" s="16">
        <v>1342</v>
      </c>
      <c r="B1358" s="34">
        <v>0.41595596452335198</v>
      </c>
      <c r="C1358" s="34">
        <v>5.95609824203127E-2</v>
      </c>
      <c r="D1358" s="34">
        <v>1.10639975856467E-2</v>
      </c>
      <c r="E1358" s="34">
        <v>3.6014799609019703E-2</v>
      </c>
      <c r="F1358" s="34">
        <v>4.2480175636427997E-3</v>
      </c>
      <c r="G1358" s="34">
        <v>0.20250572699189401</v>
      </c>
      <c r="H1358" s="35">
        <v>1.1219177348871301</v>
      </c>
      <c r="I1358" s="34">
        <v>9.4697318199311001E-2</v>
      </c>
      <c r="J1358" s="34">
        <v>2.23889634671148E-2</v>
      </c>
      <c r="K1358" s="36">
        <f>Inputs!$B$12*(1+$B1358)^4</f>
        <v>241184.96949193822</v>
      </c>
      <c r="L1358" s="36">
        <f t="shared" si="200"/>
        <v>20315.43407574336</v>
      </c>
      <c r="M1358" s="36">
        <f t="shared" si="201"/>
        <v>242368.59618773637</v>
      </c>
      <c r="N1358" s="37">
        <f>M1358/Inputs!$B$6</f>
        <v>369.46432345691522</v>
      </c>
      <c r="O1358" s="38">
        <f>IF(N1358&gt;Inputs!$B$4,1,0)</f>
        <v>0</v>
      </c>
      <c r="P1358" s="34">
        <f t="shared" si="202"/>
        <v>7.2308354732196198E-2</v>
      </c>
      <c r="Q1358" s="36">
        <f>Inputs!$B$12*(1+$B1358)^0*$C1358+Inputs!$B$29*(1+$D1358)^0*Inputs!$B$19+Inputs!$B$30*(1+$E1358)^0*Inputs!$B$20+Inputs!$B$31*(1+$F1358)^0*Inputs!$B$21+Inputs!$B$22*(1+Inputs!$B$23)^0</f>
        <v>11595.702972645682</v>
      </c>
      <c r="R1358" s="36">
        <f>Inputs!$B$12*(1+$B1358)^1*$C1358+Inputs!$B$29*(1+$D1358)^1*Inputs!$B$19+Inputs!$B$30*(1+$E1358)^1*Inputs!$B$20+Inputs!$B$31*(1+$F1358)^1*Inputs!$B$21+Inputs!$B$22*(1+Inputs!$B$23)^1</f>
        <v>13159.265073868512</v>
      </c>
      <c r="S1358" s="36">
        <f>Inputs!$B$12*(1+$B1358)^2*$C1358+Inputs!$B$29*(1+$D1358)^2*Inputs!$B$19+Inputs!$B$30*(1+$E1358)^2*Inputs!$B$20+Inputs!$B$31*(1+$F1358)^2*Inputs!$B$21+Inputs!$B$22*(1+Inputs!$B$23)^2</f>
        <v>15342.8106651528</v>
      </c>
      <c r="T1358" s="36">
        <f>Inputs!$B$12*(1+$B1358)^3*$C1358+Inputs!$B$29*(1+$D1358)^3*Inputs!$B$19+Inputs!$B$30*(1+$E1358)^3*Inputs!$B$20+Inputs!$B$31*(1+$F1358)^3*Inputs!$B$21+Inputs!$B$22*(1+Inputs!$B$23)^3</f>
        <v>18403.590373060921</v>
      </c>
      <c r="U1358" s="36">
        <f>Inputs!$B$12*(1+$B1358)^4*$C1358+Inputs!$B$29*(1+$D1358)^4*Inputs!$B$19+Inputs!$B$30*(1+$E1358)^4*Inputs!$B$20+Inputs!$B$31*(1+$F1358)^4*Inputs!$B$21+Inputs!$B$22*(1+Inputs!$B$23)^4</f>
        <v>22705.837219100518</v>
      </c>
      <c r="V1358" s="35">
        <f>Inputs!$B$13/(Q1358*(1-$G1358))</f>
        <v>1.3690176600049839</v>
      </c>
      <c r="W1358" s="36">
        <f>Inputs!$B$13</f>
        <v>12660</v>
      </c>
      <c r="X1358" s="36">
        <f t="shared" si="203"/>
        <v>13718.777940129628</v>
      </c>
      <c r="Y1358" s="36">
        <f t="shared" si="204"/>
        <v>15239.298182558898</v>
      </c>
      <c r="Z1358" s="36">
        <f t="shared" si="205"/>
        <v>17372.771453121721</v>
      </c>
      <c r="AA1358" s="36">
        <f t="shared" si="206"/>
        <v>20315.43407574336</v>
      </c>
      <c r="AB1358" s="36">
        <f t="shared" si="207"/>
        <v>59649.680942986335</v>
      </c>
      <c r="AC1358" s="36">
        <f t="shared" si="208"/>
        <v>287245.86064790562</v>
      </c>
      <c r="AD1358" s="36">
        <f t="shared" si="209"/>
        <v>182718.91524475004</v>
      </c>
    </row>
    <row r="1359" spans="1:30" ht="14.25" customHeight="1" x14ac:dyDescent="0.25">
      <c r="A1359" s="16">
        <v>1343</v>
      </c>
      <c r="B1359" s="34">
        <v>0.17863235728686</v>
      </c>
      <c r="C1359" s="34">
        <v>9.3605974324506597E-2</v>
      </c>
      <c r="D1359" s="34">
        <v>2.4525213057932899E-2</v>
      </c>
      <c r="E1359" s="34">
        <v>2.0423926761115999E-2</v>
      </c>
      <c r="F1359" s="34">
        <v>1.1761605638681E-2</v>
      </c>
      <c r="G1359" s="34">
        <v>0.18248733919565699</v>
      </c>
      <c r="H1359" s="35">
        <v>1.08560520906549</v>
      </c>
      <c r="I1359" s="34">
        <v>9.5848240988190697E-2</v>
      </c>
      <c r="J1359" s="34">
        <v>2.2389345734185901E-2</v>
      </c>
      <c r="K1359" s="36">
        <f>Inputs!$B$12*(1+$B1359)^4</f>
        <v>115788.30308515373</v>
      </c>
      <c r="L1359" s="36">
        <f t="shared" si="200"/>
        <v>17159.833247198418</v>
      </c>
      <c r="M1359" s="36">
        <f t="shared" si="201"/>
        <v>206833.27119026042</v>
      </c>
      <c r="N1359" s="37">
        <f>M1359/Inputs!$B$6</f>
        <v>315.29462071686038</v>
      </c>
      <c r="O1359" s="38">
        <f>IF(N1359&gt;Inputs!$B$4,1,0)</f>
        <v>0</v>
      </c>
      <c r="P1359" s="34">
        <f t="shared" si="202"/>
        <v>7.34588952540048E-2</v>
      </c>
      <c r="Q1359" s="36">
        <f>Inputs!$B$12*(1+$B1359)^0*$C1359+Inputs!$B$29*(1+$D1359)^0*Inputs!$B$19+Inputs!$B$30*(1+$E1359)^0*Inputs!$B$20+Inputs!$B$31*(1+$F1359)^0*Inputs!$B$21+Inputs!$B$22*(1+Inputs!$B$23)^0</f>
        <v>13638.402486897317</v>
      </c>
      <c r="R1359" s="36">
        <f>Inputs!$B$12*(1+$B1359)^1*$C1359+Inputs!$B$29*(1+$D1359)^1*Inputs!$B$19+Inputs!$B$30*(1+$E1359)^1*Inputs!$B$20+Inputs!$B$31*(1+$F1359)^1*Inputs!$B$21+Inputs!$B$22*(1+Inputs!$B$23)^1</f>
        <v>14757.919513838544</v>
      </c>
      <c r="S1359" s="36">
        <f>Inputs!$B$12*(1+$B1359)^2*$C1359+Inputs!$B$29*(1+$D1359)^2*Inputs!$B$19+Inputs!$B$30*(1+$E1359)^2*Inputs!$B$20+Inputs!$B$31*(1+$F1359)^2*Inputs!$B$21+Inputs!$B$22*(1+Inputs!$B$23)^2</f>
        <v>16058.237467421342</v>
      </c>
      <c r="T1359" s="36">
        <f>Inputs!$B$12*(1+$B1359)^3*$C1359+Inputs!$B$29*(1+$D1359)^3*Inputs!$B$19+Inputs!$B$30*(1+$E1359)^3*Inputs!$B$20+Inputs!$B$31*(1+$F1359)^3*Inputs!$B$21+Inputs!$B$22*(1+Inputs!$B$23)^3</f>
        <v>17571.385290854028</v>
      </c>
      <c r="U1359" s="36">
        <f>Inputs!$B$12*(1+$B1359)^4*$C1359+Inputs!$B$29*(1+$D1359)^4*Inputs!$B$19+Inputs!$B$30*(1+$E1359)^4*Inputs!$B$20+Inputs!$B$31*(1+$F1359)^4*Inputs!$B$21+Inputs!$B$22*(1+Inputs!$B$23)^4</f>
        <v>19335.110454920494</v>
      </c>
      <c r="V1359" s="35">
        <f>Inputs!$B$13/(Q1359*(1-$G1359))</f>
        <v>1.1354701338284525</v>
      </c>
      <c r="W1359" s="36">
        <f>Inputs!$B$13</f>
        <v>12660</v>
      </c>
      <c r="X1359" s="36">
        <f t="shared" si="203"/>
        <v>13548.801818295929</v>
      </c>
      <c r="Y1359" s="36">
        <f t="shared" si="204"/>
        <v>14578.930258109858</v>
      </c>
      <c r="Z1359" s="36">
        <f t="shared" si="205"/>
        <v>15773.609504704367</v>
      </c>
      <c r="AA1359" s="36">
        <f t="shared" si="206"/>
        <v>17159.833247198418</v>
      </c>
      <c r="AB1359" s="36">
        <f t="shared" si="207"/>
        <v>55709.455203472826</v>
      </c>
      <c r="AC1359" s="36">
        <f t="shared" si="208"/>
        <v>238827.85911559794</v>
      </c>
      <c r="AD1359" s="36">
        <f t="shared" si="209"/>
        <v>151123.81598678761</v>
      </c>
    </row>
    <row r="1360" spans="1:30" ht="14.25" customHeight="1" x14ac:dyDescent="0.25">
      <c r="A1360" s="16">
        <v>1344</v>
      </c>
      <c r="B1360" s="34">
        <v>0.15962647844610101</v>
      </c>
      <c r="C1360" s="34">
        <v>8.9925650426416703E-2</v>
      </c>
      <c r="D1360" s="34">
        <v>1.9856417796316899E-2</v>
      </c>
      <c r="E1360" s="34">
        <v>2.3219832162828399E-2</v>
      </c>
      <c r="F1360" s="34">
        <v>2.0220970128970402E-2</v>
      </c>
      <c r="G1360" s="34">
        <v>0.197550178811395</v>
      </c>
      <c r="H1360" s="35">
        <v>0.91535401542827799</v>
      </c>
      <c r="I1360" s="34">
        <v>8.9782202850041903E-2</v>
      </c>
      <c r="J1360" s="34">
        <v>2.30618246237396E-2</v>
      </c>
      <c r="K1360" s="36">
        <f>Inputs!$B$12*(1+$B1360)^4</f>
        <v>108498.50237855977</v>
      </c>
      <c r="L1360" s="36">
        <f t="shared" si="200"/>
        <v>13498.919986409053</v>
      </c>
      <c r="M1360" s="36">
        <f t="shared" si="201"/>
        <v>185398.03213616903</v>
      </c>
      <c r="N1360" s="37">
        <f>M1360/Inputs!$B$6</f>
        <v>282.61895142708693</v>
      </c>
      <c r="O1360" s="38">
        <f>IF(N1360&gt;Inputs!$B$4,1,0)</f>
        <v>0</v>
      </c>
      <c r="P1360" s="34">
        <f t="shared" si="202"/>
        <v>6.6720378226302307E-2</v>
      </c>
      <c r="Q1360" s="36">
        <f>Inputs!$B$12*(1+$B1360)^0*$C1360+Inputs!$B$29*(1+$D1360)^0*Inputs!$B$19+Inputs!$B$30*(1+$E1360)^0*Inputs!$B$20+Inputs!$B$31*(1+$F1360)^0*Inputs!$B$21+Inputs!$B$22*(1+Inputs!$B$23)^0</f>
        <v>13417.583053011924</v>
      </c>
      <c r="R1360" s="36">
        <f>Inputs!$B$12*(1+$B1360)^1*$C1360+Inputs!$B$29*(1+$D1360)^1*Inputs!$B$19+Inputs!$B$30*(1+$E1360)^1*Inputs!$B$20+Inputs!$B$31*(1+$F1360)^1*Inputs!$B$21+Inputs!$B$22*(1+Inputs!$B$23)^1</f>
        <v>14424.901175490839</v>
      </c>
      <c r="S1360" s="36">
        <f>Inputs!$B$12*(1+$B1360)^2*$C1360+Inputs!$B$29*(1+$D1360)^2*Inputs!$B$19+Inputs!$B$30*(1+$E1360)^2*Inputs!$B$20+Inputs!$B$31*(1+$F1360)^2*Inputs!$B$21+Inputs!$B$22*(1+Inputs!$B$23)^2</f>
        <v>15572.130322844489</v>
      </c>
      <c r="T1360" s="36">
        <f>Inputs!$B$12*(1+$B1360)^3*$C1360+Inputs!$B$29*(1+$D1360)^3*Inputs!$B$19+Inputs!$B$30*(1+$E1360)^3*Inputs!$B$20+Inputs!$B$31*(1+$F1360)^3*Inputs!$B$21+Inputs!$B$22*(1+Inputs!$B$23)^3</f>
        <v>16881.248671702604</v>
      </c>
      <c r="U1360" s="36">
        <f>Inputs!$B$12*(1+$B1360)^4*$C1360+Inputs!$B$29*(1+$D1360)^4*Inputs!$B$19+Inputs!$B$30*(1+$E1360)^4*Inputs!$B$20+Inputs!$B$31*(1+$F1360)^4*Inputs!$B$21+Inputs!$B$22*(1+Inputs!$B$23)^4</f>
        <v>18377.737649160379</v>
      </c>
      <c r="V1360" s="35">
        <f>Inputs!$B$13/(Q1360*(1-$G1360))</f>
        <v>1.1758218569435868</v>
      </c>
      <c r="W1360" s="36">
        <f>Inputs!$B$13</f>
        <v>12660</v>
      </c>
      <c r="X1360" s="36">
        <f t="shared" si="203"/>
        <v>12856.697260084236</v>
      </c>
      <c r="Y1360" s="36">
        <f t="shared" si="204"/>
        <v>13065.513351047679</v>
      </c>
      <c r="Z1360" s="36">
        <f t="shared" si="205"/>
        <v>13281.807883956286</v>
      </c>
      <c r="AA1360" s="36">
        <f t="shared" si="206"/>
        <v>13498.919986409053</v>
      </c>
      <c r="AB1360" s="36">
        <f t="shared" si="207"/>
        <v>50736.408383108341</v>
      </c>
      <c r="AC1360" s="36">
        <f t="shared" si="208"/>
        <v>206986.68201346142</v>
      </c>
      <c r="AD1360" s="36">
        <f t="shared" si="209"/>
        <v>134661.62375306067</v>
      </c>
    </row>
    <row r="1361" spans="1:30" ht="14.25" customHeight="1" x14ac:dyDescent="0.25">
      <c r="A1361" s="16">
        <v>1345</v>
      </c>
      <c r="B1361" s="34">
        <v>0.444425871524042</v>
      </c>
      <c r="C1361" s="34">
        <v>4.5499125874342301E-2</v>
      </c>
      <c r="D1361" s="34">
        <v>3.5421385115539897E-2</v>
      </c>
      <c r="E1361" s="34">
        <v>4.1028429195619498E-2</v>
      </c>
      <c r="F1361" s="34">
        <v>1.6367159961873198E-2</v>
      </c>
      <c r="G1361" s="34">
        <v>0.19748616352251</v>
      </c>
      <c r="H1361" s="35">
        <v>1.15740013306548</v>
      </c>
      <c r="I1361" s="34">
        <v>9.0891292829150497E-2</v>
      </c>
      <c r="J1361" s="34">
        <v>2.0402829396595001E-2</v>
      </c>
      <c r="K1361" s="36">
        <f>Inputs!$B$12*(1+$B1361)^4</f>
        <v>261175.40977514131</v>
      </c>
      <c r="L1361" s="36">
        <f t="shared" ref="L1361:L1424" si="210">AA1361</f>
        <v>19366.343642196673</v>
      </c>
      <c r="M1361" s="36">
        <f t="shared" ref="M1361:M1424" si="211">AB1361+AD1361</f>
        <v>240387.13039758903</v>
      </c>
      <c r="N1361" s="37">
        <f>M1361/Inputs!$B$6</f>
        <v>366.44379633778817</v>
      </c>
      <c r="O1361" s="38">
        <f>IF(N1361&gt;Inputs!$B$4,1,0)</f>
        <v>0</v>
      </c>
      <c r="P1361" s="34">
        <f t="shared" ref="P1361:P1424" si="212">I1361-J1361</f>
        <v>7.0488463432555493E-2</v>
      </c>
      <c r="Q1361" s="36">
        <f>Inputs!$B$12*(1+$B1361)^0*$C1361+Inputs!$B$29*(1+$D1361)^0*Inputs!$B$19+Inputs!$B$30*(1+$E1361)^0*Inputs!$B$20+Inputs!$B$31*(1+$F1361)^0*Inputs!$B$21+Inputs!$B$22*(1+Inputs!$B$23)^0</f>
        <v>10751.991579887461</v>
      </c>
      <c r="R1361" s="36">
        <f>Inputs!$B$12*(1+$B1361)^1*$C1361+Inputs!$B$29*(1+$D1361)^1*Inputs!$B$19+Inputs!$B$30*(1+$E1361)^1*Inputs!$B$20+Inputs!$B$31*(1+$F1361)^1*Inputs!$B$21+Inputs!$B$22*(1+Inputs!$B$23)^1</f>
        <v>12189.957205398641</v>
      </c>
      <c r="S1361" s="36">
        <f>Inputs!$B$12*(1+$B1361)^2*$C1361+Inputs!$B$29*(1+$D1361)^2*Inputs!$B$19+Inputs!$B$30*(1+$E1361)^2*Inputs!$B$20+Inputs!$B$31*(1+$F1361)^2*Inputs!$B$21+Inputs!$B$22*(1+Inputs!$B$23)^2</f>
        <v>14174.630222681157</v>
      </c>
      <c r="T1361" s="36">
        <f>Inputs!$B$12*(1+$B1361)^3*$C1361+Inputs!$B$29*(1+$D1361)^3*Inputs!$B$19+Inputs!$B$30*(1+$E1361)^3*Inputs!$B$20+Inputs!$B$31*(1+$F1361)^3*Inputs!$B$21+Inputs!$B$22*(1+Inputs!$B$23)^3</f>
        <v>16945.924431156869</v>
      </c>
      <c r="U1361" s="36">
        <f>Inputs!$B$12*(1+$B1361)^4*$C1361+Inputs!$B$29*(1+$D1361)^4*Inputs!$B$19+Inputs!$B$30*(1+$E1361)^4*Inputs!$B$20+Inputs!$B$31*(1+$F1361)^4*Inputs!$B$21+Inputs!$B$22*(1+Inputs!$B$23)^4</f>
        <v>20850.264894352331</v>
      </c>
      <c r="V1361" s="35">
        <f>Inputs!$B$13/(Q1361*(1-$G1361))</f>
        <v>1.4672099417019027</v>
      </c>
      <c r="W1361" s="36">
        <f>Inputs!$B$13</f>
        <v>12660</v>
      </c>
      <c r="X1361" s="36">
        <f t="shared" ref="X1361:X1424" si="213">R1361*(1-$G1361)*($V1361+($H1361-$V1361)*1/4)</f>
        <v>13595.454574467574</v>
      </c>
      <c r="Y1361" s="36">
        <f t="shared" ref="Y1361:Y1424" si="214">S1361*(1-$G1361)*($V1361+($H1361-$V1361)*2/4)</f>
        <v>14927.911890418249</v>
      </c>
      <c r="Z1361" s="36">
        <f t="shared" ref="Z1361:Z1424" si="215">T1361*(1-$G1361)*($V1361+($H1361-$V1361)*3/4)</f>
        <v>16793.178708983978</v>
      </c>
      <c r="AA1361" s="36">
        <f t="shared" ref="AA1361:AA1424" si="216">U1361*(1-$G1361)*$H1361</f>
        <v>19366.343642196673</v>
      </c>
      <c r="AB1361" s="36">
        <f t="shared" ref="AB1361:AB1424" si="217">W1361/(1+$I1361)^1+X1361/(1+$I1361)^2+Y1361/(1+$I1361)^3+Z1361/(1+$I1361)^4+AA1361/(1+$I1361)^5</f>
        <v>58921.714810708341</v>
      </c>
      <c r="AC1361" s="36">
        <f t="shared" ref="AC1361:AC1424" si="218">AA1361*(1+$J1361)/($I1361-$J1361)</f>
        <v>280350.44155094033</v>
      </c>
      <c r="AD1361" s="36">
        <f t="shared" ref="AD1361:AD1424" si="219">AC1361/(1+$I1361)^5</f>
        <v>181465.4155868807</v>
      </c>
    </row>
    <row r="1362" spans="1:30" ht="14.25" customHeight="1" x14ac:dyDescent="0.25">
      <c r="A1362" s="16">
        <v>1346</v>
      </c>
      <c r="B1362" s="34">
        <v>0.195039452460365</v>
      </c>
      <c r="C1362" s="34">
        <v>7.3455561420491797E-2</v>
      </c>
      <c r="D1362" s="34">
        <v>3.1707570715681498E-2</v>
      </c>
      <c r="E1362" s="34">
        <v>1.91630892370422E-2</v>
      </c>
      <c r="F1362" s="34">
        <v>-6.5855676556331498E-3</v>
      </c>
      <c r="G1362" s="34">
        <v>0.20094777657126101</v>
      </c>
      <c r="H1362" s="35">
        <v>0.984658526641638</v>
      </c>
      <c r="I1362" s="34">
        <v>9.3565628410007595E-2</v>
      </c>
      <c r="J1362" s="34">
        <v>2.0182248644458198E-2</v>
      </c>
      <c r="K1362" s="36">
        <f>Inputs!$B$12*(1+$B1362)^4</f>
        <v>122371.48289149298</v>
      </c>
      <c r="L1362" s="36">
        <f t="shared" si="210"/>
        <v>13565.316007333546</v>
      </c>
      <c r="M1362" s="36">
        <f t="shared" si="211"/>
        <v>170790.16929647481</v>
      </c>
      <c r="N1362" s="37">
        <f>M1362/Inputs!$B$6</f>
        <v>260.35086782999207</v>
      </c>
      <c r="O1362" s="38">
        <f>IF(N1362&gt;Inputs!$B$4,1,0)</f>
        <v>0</v>
      </c>
      <c r="P1362" s="34">
        <f t="shared" si="212"/>
        <v>7.33833797655494E-2</v>
      </c>
      <c r="Q1362" s="36">
        <f>Inputs!$B$12*(1+$B1362)^0*$C1362+Inputs!$B$29*(1+$D1362)^0*Inputs!$B$19+Inputs!$B$30*(1+$E1362)^0*Inputs!$B$20+Inputs!$B$31*(1+$F1362)^0*Inputs!$B$21+Inputs!$B$22*(1+Inputs!$B$23)^0</f>
        <v>12429.377712656431</v>
      </c>
      <c r="R1362" s="36">
        <f>Inputs!$B$12*(1+$B1362)^1*$C1362+Inputs!$B$29*(1+$D1362)^1*Inputs!$B$19+Inputs!$B$30*(1+$E1362)^1*Inputs!$B$20+Inputs!$B$31*(1+$F1362)^1*Inputs!$B$21+Inputs!$B$22*(1+Inputs!$B$23)^1</f>
        <v>13342.964153527038</v>
      </c>
      <c r="S1362" s="36">
        <f>Inputs!$B$12*(1+$B1362)^2*$C1362+Inputs!$B$29*(1+$D1362)^2*Inputs!$B$19+Inputs!$B$30*(1+$E1362)^2*Inputs!$B$20+Inputs!$B$31*(1+$F1362)^2*Inputs!$B$21+Inputs!$B$22*(1+Inputs!$B$23)^2</f>
        <v>14426.57137557922</v>
      </c>
      <c r="T1362" s="36">
        <f>Inputs!$B$12*(1+$B1362)^3*$C1362+Inputs!$B$29*(1+$D1362)^3*Inputs!$B$19+Inputs!$B$30*(1+$E1362)^3*Inputs!$B$20+Inputs!$B$31*(1+$F1362)^3*Inputs!$B$21+Inputs!$B$22*(1+Inputs!$B$23)^3</f>
        <v>15712.958482060394</v>
      </c>
      <c r="U1362" s="36">
        <f>Inputs!$B$12*(1+$B1362)^4*$C1362+Inputs!$B$29*(1+$D1362)^4*Inputs!$B$19+Inputs!$B$30*(1+$E1362)^4*Inputs!$B$20+Inputs!$B$31*(1+$F1362)^4*Inputs!$B$21+Inputs!$B$22*(1+Inputs!$B$23)^4</f>
        <v>17241.264119861768</v>
      </c>
      <c r="V1362" s="35">
        <f>Inputs!$B$13/(Q1362*(1-$G1362))</f>
        <v>1.2747034332136946</v>
      </c>
      <c r="W1362" s="36">
        <f>Inputs!$B$13</f>
        <v>12660</v>
      </c>
      <c r="X1362" s="36">
        <f t="shared" si="213"/>
        <v>12817.442912788136</v>
      </c>
      <c r="Y1362" s="36">
        <f t="shared" si="214"/>
        <v>13022.492314883781</v>
      </c>
      <c r="Z1362" s="36">
        <f t="shared" si="215"/>
        <v>13273.267786224407</v>
      </c>
      <c r="AA1362" s="36">
        <f t="shared" si="216"/>
        <v>13565.316007333546</v>
      </c>
      <c r="AB1362" s="36">
        <f t="shared" si="217"/>
        <v>50207.273303072325</v>
      </c>
      <c r="AC1362" s="36">
        <f t="shared" si="218"/>
        <v>188586.22527537373</v>
      </c>
      <c r="AD1362" s="36">
        <f t="shared" si="219"/>
        <v>120582.89599340249</v>
      </c>
    </row>
    <row r="1363" spans="1:30" ht="14.25" customHeight="1" x14ac:dyDescent="0.25">
      <c r="A1363" s="16">
        <v>1347</v>
      </c>
      <c r="B1363" s="34">
        <v>0.30691573240428799</v>
      </c>
      <c r="C1363" s="34">
        <v>7.2952046070054094E-2</v>
      </c>
      <c r="D1363" s="34">
        <v>2.9845131841913501E-2</v>
      </c>
      <c r="E1363" s="34">
        <v>5.5155424128215398E-2</v>
      </c>
      <c r="F1363" s="34">
        <v>1.06231174353716E-2</v>
      </c>
      <c r="G1363" s="34">
        <v>0.21194551406519199</v>
      </c>
      <c r="H1363" s="35">
        <v>0.903433703342998</v>
      </c>
      <c r="I1363" s="34">
        <v>9.3269395780705699E-2</v>
      </c>
      <c r="J1363" s="34">
        <v>2.8957012927302499E-2</v>
      </c>
      <c r="K1363" s="36">
        <f>Inputs!$B$12*(1+$B1363)^4</f>
        <v>175041.72887946252</v>
      </c>
      <c r="L1363" s="36">
        <f t="shared" si="210"/>
        <v>15457.271097546069</v>
      </c>
      <c r="M1363" s="36">
        <f t="shared" si="211"/>
        <v>211613.55730489368</v>
      </c>
      <c r="N1363" s="37">
        <f>M1363/Inputs!$B$6</f>
        <v>322.58164223306966</v>
      </c>
      <c r="O1363" s="38">
        <f>IF(N1363&gt;Inputs!$B$4,1,0)</f>
        <v>0</v>
      </c>
      <c r="P1363" s="34">
        <f t="shared" si="212"/>
        <v>6.4312382853403197E-2</v>
      </c>
      <c r="Q1363" s="36">
        <f>Inputs!$B$12*(1+$B1363)^0*$C1363+Inputs!$B$29*(1+$D1363)^0*Inputs!$B$19+Inputs!$B$30*(1+$E1363)^0*Inputs!$B$20+Inputs!$B$31*(1+$F1363)^0*Inputs!$B$21+Inputs!$B$22*(1+Inputs!$B$23)^0</f>
        <v>12399.166791630167</v>
      </c>
      <c r="R1363" s="36">
        <f>Inputs!$B$12*(1+$B1363)^1*$C1363+Inputs!$B$29*(1+$D1363)^1*Inputs!$B$19+Inputs!$B$30*(1+$E1363)^1*Inputs!$B$20+Inputs!$B$31*(1+$F1363)^1*Inputs!$B$21+Inputs!$B$22*(1+Inputs!$B$23)^1</f>
        <v>13958.426652531227</v>
      </c>
      <c r="S1363" s="36">
        <f>Inputs!$B$12*(1+$B1363)^2*$C1363+Inputs!$B$29*(1+$D1363)^2*Inputs!$B$19+Inputs!$B$30*(1+$E1363)^2*Inputs!$B$20+Inputs!$B$31*(1+$F1363)^2*Inputs!$B$21+Inputs!$B$22*(1+Inputs!$B$23)^2</f>
        <v>15939.013825272115</v>
      </c>
      <c r="T1363" s="36">
        <f>Inputs!$B$12*(1+$B1363)^3*$C1363+Inputs!$B$29*(1+$D1363)^3*Inputs!$B$19+Inputs!$B$30*(1+$E1363)^3*Inputs!$B$20+Inputs!$B$31*(1+$F1363)^3*Inputs!$B$21+Inputs!$B$22*(1+Inputs!$B$23)^3</f>
        <v>18467.925865985839</v>
      </c>
      <c r="U1363" s="36">
        <f>Inputs!$B$12*(1+$B1363)^4*$C1363+Inputs!$B$29*(1+$D1363)^4*Inputs!$B$19+Inputs!$B$30*(1+$E1363)^4*Inputs!$B$20+Inputs!$B$31*(1+$F1363)^4*Inputs!$B$21+Inputs!$B$22*(1+Inputs!$B$23)^4</f>
        <v>21711.023131974907</v>
      </c>
      <c r="V1363" s="35">
        <f>Inputs!$B$13/(Q1363*(1-$G1363))</f>
        <v>1.2956418216043279</v>
      </c>
      <c r="W1363" s="36">
        <f>Inputs!$B$13</f>
        <v>12660</v>
      </c>
      <c r="X1363" s="36">
        <f t="shared" si="213"/>
        <v>13173.488598788172</v>
      </c>
      <c r="Y1363" s="36">
        <f t="shared" si="214"/>
        <v>13811.086402655339</v>
      </c>
      <c r="Z1363" s="36">
        <f t="shared" si="215"/>
        <v>14575.35478291244</v>
      </c>
      <c r="AA1363" s="36">
        <f t="shared" si="216"/>
        <v>15457.271097546069</v>
      </c>
      <c r="AB1363" s="36">
        <f t="shared" si="217"/>
        <v>53270.327348537699</v>
      </c>
      <c r="AC1363" s="36">
        <f t="shared" si="218"/>
        <v>247306.45625109033</v>
      </c>
      <c r="AD1363" s="36">
        <f t="shared" si="219"/>
        <v>158343.22995635599</v>
      </c>
    </row>
    <row r="1364" spans="1:30" ht="14.25" customHeight="1" x14ac:dyDescent="0.25">
      <c r="A1364" s="16">
        <v>1348</v>
      </c>
      <c r="B1364" s="34">
        <v>0.45460775691932198</v>
      </c>
      <c r="C1364" s="34">
        <v>7.9773090353379095E-2</v>
      </c>
      <c r="D1364" s="34">
        <v>3.9370282960099499E-2</v>
      </c>
      <c r="E1364" s="34">
        <v>6.0617167820901201E-2</v>
      </c>
      <c r="F1364" s="34">
        <v>2.3200694655800901E-2</v>
      </c>
      <c r="G1364" s="34">
        <v>0.18521747369355901</v>
      </c>
      <c r="H1364" s="35">
        <v>1.0386622513769199</v>
      </c>
      <c r="I1364" s="34">
        <v>9.4811938933528697E-2</v>
      </c>
      <c r="J1364" s="34">
        <v>2.91983661615745E-2</v>
      </c>
      <c r="K1364" s="36">
        <f>Inputs!$B$12*(1+$B1364)^4</f>
        <v>268617.83664147748</v>
      </c>
      <c r="L1364" s="36">
        <f t="shared" si="210"/>
        <v>26076.32548877408</v>
      </c>
      <c r="M1364" s="36">
        <f t="shared" si="211"/>
        <v>328076.20070643793</v>
      </c>
      <c r="N1364" s="37">
        <f>M1364/Inputs!$B$6</f>
        <v>500.11615961347246</v>
      </c>
      <c r="O1364" s="38">
        <f>IF(N1364&gt;Inputs!$B$4,1,0)</f>
        <v>1</v>
      </c>
      <c r="P1364" s="34">
        <f t="shared" si="212"/>
        <v>6.5613572771954204E-2</v>
      </c>
      <c r="Q1364" s="36">
        <f>Inputs!$B$12*(1+$B1364)^0*$C1364+Inputs!$B$29*(1+$D1364)^0*Inputs!$B$19+Inputs!$B$30*(1+$E1364)^0*Inputs!$B$20+Inputs!$B$31*(1+$F1364)^0*Inputs!$B$21+Inputs!$B$22*(1+Inputs!$B$23)^0</f>
        <v>12808.429448629668</v>
      </c>
      <c r="R1364" s="36">
        <f>Inputs!$B$12*(1+$B1364)^1*$C1364+Inputs!$B$29*(1+$D1364)^1*Inputs!$B$19+Inputs!$B$30*(1+$E1364)^1*Inputs!$B$20+Inputs!$B$31*(1+$F1364)^1*Inputs!$B$21+Inputs!$B$22*(1+Inputs!$B$23)^1</f>
        <v>15302.103383837413</v>
      </c>
      <c r="S1364" s="36">
        <f>Inputs!$B$12*(1+$B1364)^2*$C1364+Inputs!$B$29*(1+$D1364)^2*Inputs!$B$19+Inputs!$B$30*(1+$E1364)^2*Inputs!$B$20+Inputs!$B$31*(1+$F1364)^2*Inputs!$B$21+Inputs!$B$22*(1+Inputs!$B$23)^2</f>
        <v>18799.667429497578</v>
      </c>
      <c r="T1364" s="36">
        <f>Inputs!$B$12*(1+$B1364)^3*$C1364+Inputs!$B$29*(1+$D1364)^3*Inputs!$B$19+Inputs!$B$30*(1+$E1364)^3*Inputs!$B$20+Inputs!$B$31*(1+$F1364)^3*Inputs!$B$21+Inputs!$B$22*(1+Inputs!$B$23)^3</f>
        <v>23751.571423535941</v>
      </c>
      <c r="U1364" s="36">
        <f>Inputs!$B$12*(1+$B1364)^4*$C1364+Inputs!$B$29*(1+$D1364)^4*Inputs!$B$19+Inputs!$B$30*(1+$E1364)^4*Inputs!$B$20+Inputs!$B$31*(1+$F1364)^4*Inputs!$B$21+Inputs!$B$22*(1+Inputs!$B$23)^4</f>
        <v>30812.741365120433</v>
      </c>
      <c r="V1364" s="35">
        <f>Inputs!$B$13/(Q1364*(1-$G1364))</f>
        <v>1.2130986477676178</v>
      </c>
      <c r="W1364" s="36">
        <f>Inputs!$B$13</f>
        <v>12660</v>
      </c>
      <c r="X1364" s="36">
        <f t="shared" si="213"/>
        <v>14581.062900653031</v>
      </c>
      <c r="Y1364" s="36">
        <f t="shared" si="214"/>
        <v>17245.831997213518</v>
      </c>
      <c r="Z1364" s="36">
        <f t="shared" si="215"/>
        <v>20944.510601937425</v>
      </c>
      <c r="AA1364" s="36">
        <f t="shared" si="216"/>
        <v>26076.32548877408</v>
      </c>
      <c r="AB1364" s="36">
        <f t="shared" si="217"/>
        <v>68027.809584561503</v>
      </c>
      <c r="AC1364" s="36">
        <f t="shared" si="218"/>
        <v>409026.82866882667</v>
      </c>
      <c r="AD1364" s="36">
        <f t="shared" si="219"/>
        <v>260048.3911218764</v>
      </c>
    </row>
    <row r="1365" spans="1:30" ht="14.25" customHeight="1" x14ac:dyDescent="0.25">
      <c r="A1365" s="16">
        <v>1349</v>
      </c>
      <c r="B1365" s="34">
        <v>0.36319015037859698</v>
      </c>
      <c r="C1365" s="34">
        <v>7.5569232541401701E-2</v>
      </c>
      <c r="D1365" s="34">
        <v>2.4493992170766501E-2</v>
      </c>
      <c r="E1365" s="34">
        <v>1.52994025648879E-2</v>
      </c>
      <c r="F1365" s="34">
        <v>3.7797151516064997E-2</v>
      </c>
      <c r="G1365" s="34">
        <v>0.16579518646691099</v>
      </c>
      <c r="H1365" s="35">
        <v>0.97959403836043102</v>
      </c>
      <c r="I1365" s="34">
        <v>9.5733678782529696E-2</v>
      </c>
      <c r="J1365" s="34">
        <v>2.22122108105305E-2</v>
      </c>
      <c r="K1365" s="36">
        <f>Inputs!$B$12*(1+$B1365)^4</f>
        <v>207193.92055789879</v>
      </c>
      <c r="L1365" s="36">
        <f t="shared" si="210"/>
        <v>20107.001707272258</v>
      </c>
      <c r="M1365" s="36">
        <f t="shared" si="211"/>
        <v>236650.59557261976</v>
      </c>
      <c r="N1365" s="37">
        <f>M1365/Inputs!$B$6</f>
        <v>360.74785910460326</v>
      </c>
      <c r="O1365" s="38">
        <f>IF(N1365&gt;Inputs!$B$4,1,0)</f>
        <v>0</v>
      </c>
      <c r="P1365" s="34">
        <f t="shared" si="212"/>
        <v>7.3521467971999196E-2</v>
      </c>
      <c r="Q1365" s="36">
        <f>Inputs!$B$12*(1+$B1365)^0*$C1365+Inputs!$B$29*(1+$D1365)^0*Inputs!$B$19+Inputs!$B$30*(1+$E1365)^0*Inputs!$B$20+Inputs!$B$31*(1+$F1365)^0*Inputs!$B$21+Inputs!$B$22*(1+Inputs!$B$23)^0</f>
        <v>12556.197979911023</v>
      </c>
      <c r="R1365" s="36">
        <f>Inputs!$B$12*(1+$B1365)^1*$C1365+Inputs!$B$29*(1+$D1365)^1*Inputs!$B$19+Inputs!$B$30*(1+$E1365)^1*Inputs!$B$20+Inputs!$B$31*(1+$F1365)^1*Inputs!$B$21+Inputs!$B$22*(1+Inputs!$B$23)^1</f>
        <v>14423.740934567904</v>
      </c>
      <c r="S1365" s="36">
        <f>Inputs!$B$12*(1+$B1365)^2*$C1365+Inputs!$B$29*(1+$D1365)^2*Inputs!$B$19+Inputs!$B$30*(1+$E1365)^2*Inputs!$B$20+Inputs!$B$31*(1+$F1365)^2*Inputs!$B$21+Inputs!$B$22*(1+Inputs!$B$23)^2</f>
        <v>16896.314925726008</v>
      </c>
      <c r="T1365" s="36">
        <f>Inputs!$B$12*(1+$B1365)^3*$C1365+Inputs!$B$29*(1+$D1365)^3*Inputs!$B$19+Inputs!$B$30*(1+$E1365)^3*Inputs!$B$20+Inputs!$B$31*(1+$F1365)^3*Inputs!$B$21+Inputs!$B$22*(1+Inputs!$B$23)^3</f>
        <v>20191.378327929975</v>
      </c>
      <c r="U1365" s="36">
        <f>Inputs!$B$12*(1+$B1365)^4*$C1365+Inputs!$B$29*(1+$D1365)^4*Inputs!$B$19+Inputs!$B$30*(1+$E1365)^4*Inputs!$B$20+Inputs!$B$31*(1+$F1365)^4*Inputs!$B$21+Inputs!$B$22*(1+Inputs!$B$23)^4</f>
        <v>24605.290105597538</v>
      </c>
      <c r="V1365" s="35">
        <f>Inputs!$B$13/(Q1365*(1-$G1365))</f>
        <v>1.2086564092880263</v>
      </c>
      <c r="W1365" s="36">
        <f>Inputs!$B$13</f>
        <v>12660</v>
      </c>
      <c r="X1365" s="36">
        <f t="shared" si="213"/>
        <v>13853.942031601217</v>
      </c>
      <c r="Y1365" s="36">
        <f t="shared" si="214"/>
        <v>15421.681070965606</v>
      </c>
      <c r="Z1365" s="36">
        <f t="shared" si="215"/>
        <v>17464.599219683132</v>
      </c>
      <c r="AA1365" s="36">
        <f t="shared" si="216"/>
        <v>20107.001707272258</v>
      </c>
      <c r="AB1365" s="36">
        <f t="shared" si="217"/>
        <v>59660.421170948219</v>
      </c>
      <c r="AC1365" s="36">
        <f t="shared" si="218"/>
        <v>279559.47065406496</v>
      </c>
      <c r="AD1365" s="36">
        <f t="shared" si="219"/>
        <v>176990.17440167154</v>
      </c>
    </row>
    <row r="1366" spans="1:30" ht="14.25" customHeight="1" x14ac:dyDescent="0.25">
      <c r="A1366" s="16">
        <v>1350</v>
      </c>
      <c r="B1366" s="34">
        <v>0.35239958236374003</v>
      </c>
      <c r="C1366" s="34">
        <v>6.19970904347956E-2</v>
      </c>
      <c r="D1366" s="34">
        <v>2.62479357663775E-2</v>
      </c>
      <c r="E1366" s="34">
        <v>5.6935694446098799E-2</v>
      </c>
      <c r="F1366" s="34">
        <v>1.1309355816453001E-2</v>
      </c>
      <c r="G1366" s="34">
        <v>0.15963281177425001</v>
      </c>
      <c r="H1366" s="35">
        <v>1.06091965201493</v>
      </c>
      <c r="I1366" s="34">
        <v>9.2435934978704601E-2</v>
      </c>
      <c r="J1366" s="34">
        <v>2.9530023473234902E-2</v>
      </c>
      <c r="K1366" s="36">
        <f>Inputs!$B$12*(1+$B1366)^4</f>
        <v>200711.08668945322</v>
      </c>
      <c r="L1366" s="36">
        <f t="shared" si="210"/>
        <v>19050.144413260648</v>
      </c>
      <c r="M1366" s="36">
        <f t="shared" si="211"/>
        <v>258990.78263559195</v>
      </c>
      <c r="N1366" s="37">
        <f>M1366/Inputs!$B$6</f>
        <v>394.80302231035358</v>
      </c>
      <c r="O1366" s="38">
        <f>IF(N1366&gt;Inputs!$B$4,1,0)</f>
        <v>0</v>
      </c>
      <c r="P1366" s="34">
        <f t="shared" si="212"/>
        <v>6.2905911505469703E-2</v>
      </c>
      <c r="Q1366" s="36">
        <f>Inputs!$B$12*(1+$B1366)^0*$C1366+Inputs!$B$29*(1+$D1366)^0*Inputs!$B$19+Inputs!$B$30*(1+$E1366)^0*Inputs!$B$20+Inputs!$B$31*(1+$F1366)^0*Inputs!$B$21+Inputs!$B$22*(1+Inputs!$B$23)^0</f>
        <v>11741.869453514657</v>
      </c>
      <c r="R1366" s="36">
        <f>Inputs!$B$12*(1+$B1366)^1*$C1366+Inputs!$B$29*(1+$D1366)^1*Inputs!$B$19+Inputs!$B$30*(1+$E1366)^1*Inputs!$B$20+Inputs!$B$31*(1+$F1366)^1*Inputs!$B$21+Inputs!$B$22*(1+Inputs!$B$23)^1</f>
        <v>13264.285896523172</v>
      </c>
      <c r="S1366" s="36">
        <f>Inputs!$B$12*(1+$B1366)^2*$C1366+Inputs!$B$29*(1+$D1366)^2*Inputs!$B$19+Inputs!$B$30*(1+$E1366)^2*Inputs!$B$20+Inputs!$B$31*(1+$F1366)^2*Inputs!$B$21+Inputs!$B$22*(1+Inputs!$B$23)^2</f>
        <v>15257.568138406954</v>
      </c>
      <c r="T1366" s="36">
        <f>Inputs!$B$12*(1+$B1366)^3*$C1366+Inputs!$B$29*(1+$D1366)^3*Inputs!$B$19+Inputs!$B$30*(1+$E1366)^3*Inputs!$B$20+Inputs!$B$31*(1+$F1366)^3*Inputs!$B$21+Inputs!$B$22*(1+Inputs!$B$23)^3</f>
        <v>17884.97395309055</v>
      </c>
      <c r="U1366" s="36">
        <f>Inputs!$B$12*(1+$B1366)^4*$C1366+Inputs!$B$29*(1+$D1366)^4*Inputs!$B$19+Inputs!$B$30*(1+$E1366)^4*Inputs!$B$20+Inputs!$B$31*(1+$F1366)^4*Inputs!$B$21+Inputs!$B$22*(1+Inputs!$B$23)^4</f>
        <v>21367.154529456788</v>
      </c>
      <c r="V1366" s="35">
        <f>Inputs!$B$13/(Q1366*(1-$G1366))</f>
        <v>1.2830021108302052</v>
      </c>
      <c r="W1366" s="36">
        <f>Inputs!$B$13</f>
        <v>12660</v>
      </c>
      <c r="X1366" s="36">
        <f t="shared" si="213"/>
        <v>13682.577453608621</v>
      </c>
      <c r="Y1366" s="36">
        <f t="shared" si="214"/>
        <v>15026.835116144366</v>
      </c>
      <c r="Z1366" s="36">
        <f t="shared" si="215"/>
        <v>16780.036108741697</v>
      </c>
      <c r="AA1366" s="36">
        <f t="shared" si="216"/>
        <v>19050.144413260648</v>
      </c>
      <c r="AB1366" s="36">
        <f t="shared" si="217"/>
        <v>58605.444803421655</v>
      </c>
      <c r="AC1366" s="36">
        <f t="shared" si="218"/>
        <v>311778.25987383421</v>
      </c>
      <c r="AD1366" s="36">
        <f t="shared" si="219"/>
        <v>200385.33783217031</v>
      </c>
    </row>
    <row r="1367" spans="1:30" ht="14.25" customHeight="1" x14ac:dyDescent="0.25">
      <c r="A1367" s="16">
        <v>1351</v>
      </c>
      <c r="B1367" s="34">
        <v>0.40163478815640102</v>
      </c>
      <c r="C1367" s="34">
        <v>5.5153677493140103E-2</v>
      </c>
      <c r="D1367" s="34">
        <v>4.4448186819724497E-2</v>
      </c>
      <c r="E1367" s="34">
        <v>7.2745905533997596E-2</v>
      </c>
      <c r="F1367" s="34">
        <v>-6.5670547769403299E-3</v>
      </c>
      <c r="G1367" s="34">
        <v>0.17117977549342001</v>
      </c>
      <c r="H1367" s="35">
        <v>1.01838214681146</v>
      </c>
      <c r="I1367" s="34">
        <v>9.8050425265760396E-2</v>
      </c>
      <c r="J1367" s="34">
        <v>2.57343099476929E-2</v>
      </c>
      <c r="K1367" s="36">
        <f>Inputs!$B$12*(1+$B1367)^4</f>
        <v>231574.49329550253</v>
      </c>
      <c r="L1367" s="36">
        <f t="shared" si="210"/>
        <v>18424.940473353894</v>
      </c>
      <c r="M1367" s="36">
        <f t="shared" si="211"/>
        <v>220338.72899676097</v>
      </c>
      <c r="N1367" s="37">
        <f>M1367/Inputs!$B$6</f>
        <v>335.88220883652588</v>
      </c>
      <c r="O1367" s="38">
        <f>IF(N1367&gt;Inputs!$B$4,1,0)</f>
        <v>0</v>
      </c>
      <c r="P1367" s="34">
        <f t="shared" si="212"/>
        <v>7.2316115318067503E-2</v>
      </c>
      <c r="Q1367" s="36">
        <f>Inputs!$B$12*(1+$B1367)^0*$C1367+Inputs!$B$29*(1+$D1367)^0*Inputs!$B$19+Inputs!$B$30*(1+$E1367)^0*Inputs!$B$20+Inputs!$B$31*(1+$F1367)^0*Inputs!$B$21+Inputs!$B$22*(1+Inputs!$B$23)^0</f>
        <v>11331.264677015326</v>
      </c>
      <c r="R1367" s="36">
        <f>Inputs!$B$12*(1+$B1367)^1*$C1367+Inputs!$B$29*(1+$D1367)^1*Inputs!$B$19+Inputs!$B$30*(1+$E1367)^1*Inputs!$B$20+Inputs!$B$31*(1+$F1367)^1*Inputs!$B$21+Inputs!$B$22*(1+Inputs!$B$23)^1</f>
        <v>12890.967255797335</v>
      </c>
      <c r="S1367" s="36">
        <f>Inputs!$B$12*(1+$B1367)^2*$C1367+Inputs!$B$29*(1+$D1367)^2*Inputs!$B$19+Inputs!$B$30*(1+$E1367)^2*Inputs!$B$20+Inputs!$B$31*(1+$F1367)^2*Inputs!$B$21+Inputs!$B$22*(1+Inputs!$B$23)^2</f>
        <v>15002.408257115956</v>
      </c>
      <c r="T1367" s="36">
        <f>Inputs!$B$12*(1+$B1367)^3*$C1367+Inputs!$B$29*(1+$D1367)^3*Inputs!$B$19+Inputs!$B$30*(1+$E1367)^3*Inputs!$B$20+Inputs!$B$31*(1+$F1367)^3*Inputs!$B$21+Inputs!$B$22*(1+Inputs!$B$23)^3</f>
        <v>17881.177863873541</v>
      </c>
      <c r="U1367" s="36">
        <f>Inputs!$B$12*(1+$B1367)^4*$C1367+Inputs!$B$29*(1+$D1367)^4*Inputs!$B$19+Inputs!$B$30*(1+$E1367)^4*Inputs!$B$20+Inputs!$B$31*(1+$F1367)^4*Inputs!$B$21+Inputs!$B$22*(1+Inputs!$B$23)^4</f>
        <v>21829.057071131199</v>
      </c>
      <c r="V1367" s="35">
        <f>Inputs!$B$13/(Q1367*(1-$G1367))</f>
        <v>1.3480157973799025</v>
      </c>
      <c r="W1367" s="36">
        <f>Inputs!$B$13</f>
        <v>12660</v>
      </c>
      <c r="X1367" s="36">
        <f t="shared" si="213"/>
        <v>13522.12186178449</v>
      </c>
      <c r="Y1367" s="36">
        <f t="shared" si="214"/>
        <v>14712.250244911949</v>
      </c>
      <c r="Z1367" s="36">
        <f t="shared" si="215"/>
        <v>16314.026350657876</v>
      </c>
      <c r="AA1367" s="36">
        <f t="shared" si="216"/>
        <v>18424.940473353894</v>
      </c>
      <c r="AB1367" s="36">
        <f t="shared" si="217"/>
        <v>56621.469999065601</v>
      </c>
      <c r="AC1367" s="36">
        <f t="shared" si="218"/>
        <v>261340.00034624667</v>
      </c>
      <c r="AD1367" s="36">
        <f t="shared" si="219"/>
        <v>163717.25899769538</v>
      </c>
    </row>
    <row r="1368" spans="1:30" ht="14.25" customHeight="1" x14ac:dyDescent="0.25">
      <c r="A1368" s="16">
        <v>1352</v>
      </c>
      <c r="B1368" s="34">
        <v>0.39934415645921501</v>
      </c>
      <c r="C1368" s="34">
        <v>8.8760624545264205E-2</v>
      </c>
      <c r="D1368" s="34">
        <v>5.2927187028346603E-2</v>
      </c>
      <c r="E1368" s="34">
        <v>1.7985808557815199E-2</v>
      </c>
      <c r="F1368" s="34">
        <v>7.7306687952052302E-3</v>
      </c>
      <c r="G1368" s="34">
        <v>0.20386279638877799</v>
      </c>
      <c r="H1368" s="35">
        <v>0.99128534326463202</v>
      </c>
      <c r="I1368" s="34">
        <v>9.4693058878751707E-2</v>
      </c>
      <c r="J1368" s="34">
        <v>2.7412613047736401E-2</v>
      </c>
      <c r="K1368" s="36">
        <f>Inputs!$B$12*(1+$B1368)^4</f>
        <v>230064.39108326388</v>
      </c>
      <c r="L1368" s="36">
        <f t="shared" si="210"/>
        <v>23073.465815752366</v>
      </c>
      <c r="M1368" s="36">
        <f t="shared" si="211"/>
        <v>288113.23140627728</v>
      </c>
      <c r="N1368" s="37">
        <f>M1368/Inputs!$B$6</f>
        <v>439.19699909493488</v>
      </c>
      <c r="O1368" s="38">
        <f>IF(N1368&gt;Inputs!$B$4,1,0)</f>
        <v>1</v>
      </c>
      <c r="P1368" s="34">
        <f t="shared" si="212"/>
        <v>6.7280445831015306E-2</v>
      </c>
      <c r="Q1368" s="36">
        <f>Inputs!$B$12*(1+$B1368)^0*$C1368+Inputs!$B$29*(1+$D1368)^0*Inputs!$B$19+Inputs!$B$30*(1+$E1368)^0*Inputs!$B$20+Inputs!$B$31*(1+$F1368)^0*Inputs!$B$21+Inputs!$B$22*(1+Inputs!$B$23)^0</f>
        <v>13347.681500142775</v>
      </c>
      <c r="R1368" s="36">
        <f>Inputs!$B$12*(1+$B1368)^1*$C1368+Inputs!$B$29*(1+$D1368)^1*Inputs!$B$19+Inputs!$B$30*(1+$E1368)^1*Inputs!$B$20+Inputs!$B$31*(1+$F1368)^1*Inputs!$B$21+Inputs!$B$22*(1+Inputs!$B$23)^1</f>
        <v>15660.078439997629</v>
      </c>
      <c r="S1368" s="36">
        <f>Inputs!$B$12*(1+$B1368)^2*$C1368+Inputs!$B$29*(1+$D1368)^2*Inputs!$B$19+Inputs!$B$30*(1+$E1368)^2*Inputs!$B$20+Inputs!$B$31*(1+$F1368)^2*Inputs!$B$21+Inputs!$B$22*(1+Inputs!$B$23)^2</f>
        <v>18830.038125159241</v>
      </c>
      <c r="T1368" s="36">
        <f>Inputs!$B$12*(1+$B1368)^3*$C1368+Inputs!$B$29*(1+$D1368)^3*Inputs!$B$19+Inputs!$B$30*(1+$E1368)^3*Inputs!$B$20+Inputs!$B$31*(1+$F1368)^3*Inputs!$B$21+Inputs!$B$22*(1+Inputs!$B$23)^3</f>
        <v>23197.171251001106</v>
      </c>
      <c r="U1368" s="36">
        <f>Inputs!$B$12*(1+$B1368)^4*$C1368+Inputs!$B$29*(1+$D1368)^4*Inputs!$B$19+Inputs!$B$30*(1+$E1368)^4*Inputs!$B$20+Inputs!$B$31*(1+$F1368)^4*Inputs!$B$21+Inputs!$B$22*(1+Inputs!$B$23)^4</f>
        <v>29236.557178228613</v>
      </c>
      <c r="V1368" s="35">
        <f>Inputs!$B$13/(Q1368*(1-$G1368))</f>
        <v>1.1913515977209865</v>
      </c>
      <c r="W1368" s="36">
        <f>Inputs!$B$13</f>
        <v>12660</v>
      </c>
      <c r="X1368" s="36">
        <f t="shared" si="213"/>
        <v>14229.675638201401</v>
      </c>
      <c r="Y1368" s="36">
        <f t="shared" si="214"/>
        <v>16360.275926226141</v>
      </c>
      <c r="Z1368" s="36">
        <f t="shared" si="215"/>
        <v>19230.900080374173</v>
      </c>
      <c r="AA1368" s="36">
        <f t="shared" si="216"/>
        <v>23073.465815752366</v>
      </c>
      <c r="AB1368" s="36">
        <f t="shared" si="217"/>
        <v>63979.591302111439</v>
      </c>
      <c r="AC1368" s="36">
        <f t="shared" si="218"/>
        <v>352345.6111656985</v>
      </c>
      <c r="AD1368" s="36">
        <f t="shared" si="219"/>
        <v>224133.64010416582</v>
      </c>
    </row>
    <row r="1369" spans="1:30" ht="14.25" customHeight="1" x14ac:dyDescent="0.25">
      <c r="A1369" s="16">
        <v>1353</v>
      </c>
      <c r="B1369" s="34">
        <v>0.33353787371645999</v>
      </c>
      <c r="C1369" s="34">
        <v>7.3390558293659494E-2</v>
      </c>
      <c r="D1369" s="34">
        <v>3.9936182152493997E-2</v>
      </c>
      <c r="E1369" s="34">
        <v>5.2249473607423699E-2</v>
      </c>
      <c r="F1369" s="34">
        <v>1.2075509271977199E-2</v>
      </c>
      <c r="G1369" s="34">
        <v>0.18873740187683199</v>
      </c>
      <c r="H1369" s="35">
        <v>1.1743197314224401</v>
      </c>
      <c r="I1369" s="34">
        <v>8.88773470529374E-2</v>
      </c>
      <c r="J1369" s="34">
        <v>3.0110096119037599E-2</v>
      </c>
      <c r="K1369" s="36">
        <f>Inputs!$B$12*(1+$B1369)^4</f>
        <v>189746.01715918968</v>
      </c>
      <c r="L1369" s="36">
        <f t="shared" si="210"/>
        <v>21918.83076512699</v>
      </c>
      <c r="M1369" s="36">
        <f t="shared" si="211"/>
        <v>314659.1254887234</v>
      </c>
      <c r="N1369" s="37">
        <f>M1369/Inputs!$B$6</f>
        <v>479.66330104988322</v>
      </c>
      <c r="O1369" s="38">
        <f>IF(N1369&gt;Inputs!$B$4,1,0)</f>
        <v>1</v>
      </c>
      <c r="P1369" s="34">
        <f t="shared" si="212"/>
        <v>5.8767250933899798E-2</v>
      </c>
      <c r="Q1369" s="36">
        <f>Inputs!$B$12*(1+$B1369)^0*$C1369+Inputs!$B$29*(1+$D1369)^0*Inputs!$B$19+Inputs!$B$30*(1+$E1369)^0*Inputs!$B$20+Inputs!$B$31*(1+$F1369)^0*Inputs!$B$21+Inputs!$B$22*(1+Inputs!$B$23)^0</f>
        <v>12425.477525046492</v>
      </c>
      <c r="R1369" s="36">
        <f>Inputs!$B$12*(1+$B1369)^1*$C1369+Inputs!$B$29*(1+$D1369)^1*Inputs!$B$19+Inputs!$B$30*(1+$E1369)^1*Inputs!$B$20+Inputs!$B$31*(1+$F1369)^1*Inputs!$B$21+Inputs!$B$22*(1+Inputs!$B$23)^1</f>
        <v>14142.58956962949</v>
      </c>
      <c r="S1369" s="36">
        <f>Inputs!$B$12*(1+$B1369)^2*$C1369+Inputs!$B$29*(1+$D1369)^2*Inputs!$B$19+Inputs!$B$30*(1+$E1369)^2*Inputs!$B$20+Inputs!$B$31*(1+$F1369)^2*Inputs!$B$21+Inputs!$B$22*(1+Inputs!$B$23)^2</f>
        <v>16360.275143139246</v>
      </c>
      <c r="T1369" s="36">
        <f>Inputs!$B$12*(1+$B1369)^3*$C1369+Inputs!$B$29*(1+$D1369)^3*Inputs!$B$19+Inputs!$B$30*(1+$E1369)^3*Inputs!$B$20+Inputs!$B$31*(1+$F1369)^3*Inputs!$B$21+Inputs!$B$22*(1+Inputs!$B$23)^3</f>
        <v>19242.438821939497</v>
      </c>
      <c r="U1369" s="36">
        <f>Inputs!$B$12*(1+$B1369)^4*$C1369+Inputs!$B$29*(1+$D1369)^4*Inputs!$B$19+Inputs!$B$30*(1+$E1369)^4*Inputs!$B$20+Inputs!$B$31*(1+$F1369)^4*Inputs!$B$21+Inputs!$B$22*(1+Inputs!$B$23)^4</f>
        <v>23007.507449193163</v>
      </c>
      <c r="V1369" s="35">
        <f>Inputs!$B$13/(Q1369*(1-$G1369))</f>
        <v>1.2559118653489547</v>
      </c>
      <c r="W1369" s="36">
        <f>Inputs!$B$13</f>
        <v>12660</v>
      </c>
      <c r="X1369" s="36">
        <f t="shared" si="213"/>
        <v>14175.487513571297</v>
      </c>
      <c r="Y1369" s="36">
        <f t="shared" si="214"/>
        <v>16127.599303818432</v>
      </c>
      <c r="Z1369" s="36">
        <f t="shared" si="215"/>
        <v>18650.345861728078</v>
      </c>
      <c r="AA1369" s="36">
        <f t="shared" si="216"/>
        <v>21918.83076512699</v>
      </c>
      <c r="AB1369" s="36">
        <f t="shared" si="217"/>
        <v>63660.792265909578</v>
      </c>
      <c r="AC1369" s="36">
        <f t="shared" si="218"/>
        <v>384207.33499475865</v>
      </c>
      <c r="AD1369" s="36">
        <f t="shared" si="219"/>
        <v>250998.33322281382</v>
      </c>
    </row>
    <row r="1370" spans="1:30" ht="14.25" customHeight="1" x14ac:dyDescent="0.25">
      <c r="A1370" s="16">
        <v>1354</v>
      </c>
      <c r="B1370" s="34">
        <v>0.35314417650865598</v>
      </c>
      <c r="C1370" s="34">
        <v>4.3218615879417298E-2</v>
      </c>
      <c r="D1370" s="34">
        <v>1.97668347137069E-2</v>
      </c>
      <c r="E1370" s="34">
        <v>7.8407335764633199E-2</v>
      </c>
      <c r="F1370" s="34">
        <v>-7.5822743860048097E-3</v>
      </c>
      <c r="G1370" s="34">
        <v>0.168338042053541</v>
      </c>
      <c r="H1370" s="35">
        <v>1.02236341662296</v>
      </c>
      <c r="I1370" s="34">
        <v>9.2805394146268497E-2</v>
      </c>
      <c r="J1370" s="34">
        <v>2.2852951007501999E-2</v>
      </c>
      <c r="K1370" s="36">
        <f>Inputs!$B$12*(1+$B1370)^4</f>
        <v>201153.47596680824</v>
      </c>
      <c r="L1370" s="36">
        <f t="shared" si="210"/>
        <v>14832.906921459138</v>
      </c>
      <c r="M1370" s="36">
        <f t="shared" si="211"/>
        <v>191178.97206043691</v>
      </c>
      <c r="N1370" s="37">
        <f>M1370/Inputs!$B$6</f>
        <v>291.43135984822698</v>
      </c>
      <c r="O1370" s="38">
        <f>IF(N1370&gt;Inputs!$B$4,1,0)</f>
        <v>0</v>
      </c>
      <c r="P1370" s="34">
        <f t="shared" si="212"/>
        <v>6.9952443138766501E-2</v>
      </c>
      <c r="Q1370" s="36">
        <f>Inputs!$B$12*(1+$B1370)^0*$C1370+Inputs!$B$29*(1+$D1370)^0*Inputs!$B$19+Inputs!$B$30*(1+$E1370)^0*Inputs!$B$20+Inputs!$B$31*(1+$F1370)^0*Inputs!$B$21+Inputs!$B$22*(1+Inputs!$B$23)^0</f>
        <v>10615.160980191959</v>
      </c>
      <c r="R1370" s="36">
        <f>Inputs!$B$12*(1+$B1370)^1*$C1370+Inputs!$B$29*(1+$D1370)^1*Inputs!$B$19+Inputs!$B$30*(1+$E1370)^1*Inputs!$B$20+Inputs!$B$31*(1+$F1370)^1*Inputs!$B$21+Inputs!$B$22*(1+Inputs!$B$23)^1</f>
        <v>11689.72075851907</v>
      </c>
      <c r="S1370" s="36">
        <f>Inputs!$B$12*(1+$B1370)^2*$C1370+Inputs!$B$29*(1+$D1370)^2*Inputs!$B$19+Inputs!$B$30*(1+$E1370)^2*Inputs!$B$20+Inputs!$B$31*(1+$F1370)^2*Inputs!$B$21+Inputs!$B$22*(1+Inputs!$B$23)^2</f>
        <v>13102.58130124339</v>
      </c>
      <c r="T1370" s="36">
        <f>Inputs!$B$12*(1+$B1370)^3*$C1370+Inputs!$B$29*(1+$D1370)^3*Inputs!$B$19+Inputs!$B$30*(1+$E1370)^3*Inputs!$B$20+Inputs!$B$31*(1+$F1370)^3*Inputs!$B$21+Inputs!$B$22*(1+Inputs!$B$23)^3</f>
        <v>14969.117247429373</v>
      </c>
      <c r="U1370" s="36">
        <f>Inputs!$B$12*(1+$B1370)^4*$C1370+Inputs!$B$29*(1+$D1370)^4*Inputs!$B$19+Inputs!$B$30*(1+$E1370)^4*Inputs!$B$20+Inputs!$B$31*(1+$F1370)^4*Inputs!$B$21+Inputs!$B$22*(1+Inputs!$B$23)^4</f>
        <v>17445.126960201218</v>
      </c>
      <c r="V1370" s="35">
        <f>Inputs!$B$13/(Q1370*(1-$G1370))</f>
        <v>1.4340367616587379</v>
      </c>
      <c r="W1370" s="36">
        <f>Inputs!$B$13</f>
        <v>12660</v>
      </c>
      <c r="X1370" s="36">
        <f t="shared" si="213"/>
        <v>12940.994967137663</v>
      </c>
      <c r="Y1370" s="36">
        <f t="shared" si="214"/>
        <v>13383.596173754131</v>
      </c>
      <c r="Z1370" s="36">
        <f t="shared" si="215"/>
        <v>14008.908639325482</v>
      </c>
      <c r="AA1370" s="36">
        <f t="shared" si="216"/>
        <v>14832.906921459138</v>
      </c>
      <c r="AB1370" s="36">
        <f t="shared" si="217"/>
        <v>52016.403321344507</v>
      </c>
      <c r="AC1370" s="36">
        <f t="shared" si="218"/>
        <v>216888.5307770769</v>
      </c>
      <c r="AD1370" s="36">
        <f t="shared" si="219"/>
        <v>139162.56873909241</v>
      </c>
    </row>
    <row r="1371" spans="1:30" ht="14.25" customHeight="1" x14ac:dyDescent="0.25">
      <c r="A1371" s="16">
        <v>1355</v>
      </c>
      <c r="B1371" s="34">
        <v>0.342905561434522</v>
      </c>
      <c r="C1371" s="34">
        <v>7.35318350026649E-2</v>
      </c>
      <c r="D1371" s="34">
        <v>1.4239836301549401E-2</v>
      </c>
      <c r="E1371" s="34">
        <v>5.6165823731940602E-2</v>
      </c>
      <c r="F1371" s="34">
        <v>2.57307489644811E-2</v>
      </c>
      <c r="G1371" s="34">
        <v>0.16784171995820499</v>
      </c>
      <c r="H1371" s="35">
        <v>1.0366125796279699</v>
      </c>
      <c r="I1371" s="34">
        <v>9.7156917628344094E-2</v>
      </c>
      <c r="J1371" s="34">
        <v>2.6780827971784001E-2</v>
      </c>
      <c r="K1371" s="36">
        <f>Inputs!$B$12*(1+$B1371)^4</f>
        <v>195134.08664010928</v>
      </c>
      <c r="L1371" s="36">
        <f t="shared" si="210"/>
        <v>20159.48082698735</v>
      </c>
      <c r="M1371" s="36">
        <f t="shared" si="211"/>
        <v>244578.09899508252</v>
      </c>
      <c r="N1371" s="37">
        <f>M1371/Inputs!$B$6</f>
        <v>372.83246798030871</v>
      </c>
      <c r="O1371" s="38">
        <f>IF(N1371&gt;Inputs!$B$4,1,0)</f>
        <v>0</v>
      </c>
      <c r="P1371" s="34">
        <f t="shared" si="212"/>
        <v>7.0376089656560087E-2</v>
      </c>
      <c r="Q1371" s="36">
        <f>Inputs!$B$12*(1+$B1371)^0*$C1371+Inputs!$B$29*(1+$D1371)^0*Inputs!$B$19+Inputs!$B$30*(1+$E1371)^0*Inputs!$B$20+Inputs!$B$31*(1+$F1371)^0*Inputs!$B$21+Inputs!$B$22*(1+Inputs!$B$23)^0</f>
        <v>12433.954127586814</v>
      </c>
      <c r="R1371" s="36">
        <f>Inputs!$B$12*(1+$B1371)^1*$C1371+Inputs!$B$29*(1+$D1371)^1*Inputs!$B$19+Inputs!$B$30*(1+$E1371)^1*Inputs!$B$20+Inputs!$B$31*(1+$F1371)^1*Inputs!$B$21+Inputs!$B$22*(1+Inputs!$B$23)^1</f>
        <v>14181.911675902429</v>
      </c>
      <c r="S1371" s="36">
        <f>Inputs!$B$12*(1+$B1371)^2*$C1371+Inputs!$B$29*(1+$D1371)^2*Inputs!$B$19+Inputs!$B$30*(1+$E1371)^2*Inputs!$B$20+Inputs!$B$31*(1+$F1371)^2*Inputs!$B$21+Inputs!$B$22*(1+Inputs!$B$23)^2</f>
        <v>16458.146060456034</v>
      </c>
      <c r="T1371" s="36">
        <f>Inputs!$B$12*(1+$B1371)^3*$C1371+Inputs!$B$29*(1+$D1371)^3*Inputs!$B$19+Inputs!$B$30*(1+$E1371)^3*Inputs!$B$20+Inputs!$B$31*(1+$F1371)^3*Inputs!$B$21+Inputs!$B$22*(1+Inputs!$B$23)^3</f>
        <v>19441.015835081023</v>
      </c>
      <c r="U1371" s="36">
        <f>Inputs!$B$12*(1+$B1371)^4*$C1371+Inputs!$B$29*(1+$D1371)^4*Inputs!$B$19+Inputs!$B$30*(1+$E1371)^4*Inputs!$B$20+Inputs!$B$31*(1+$F1371)^4*Inputs!$B$21+Inputs!$B$22*(1+Inputs!$B$23)^4</f>
        <v>23369.904074318038</v>
      </c>
      <c r="V1371" s="35">
        <f>Inputs!$B$13/(Q1371*(1-$G1371))</f>
        <v>1.2235409415239757</v>
      </c>
      <c r="W1371" s="36">
        <f>Inputs!$B$13</f>
        <v>12660</v>
      </c>
      <c r="X1371" s="36">
        <f t="shared" si="213"/>
        <v>13888.221720729653</v>
      </c>
      <c r="Y1371" s="36">
        <f t="shared" si="214"/>
        <v>15477.28554188519</v>
      </c>
      <c r="Z1371" s="36">
        <f t="shared" si="215"/>
        <v>17526.35256415428</v>
      </c>
      <c r="AA1371" s="36">
        <f t="shared" si="216"/>
        <v>20159.48082698735</v>
      </c>
      <c r="AB1371" s="36">
        <f t="shared" si="217"/>
        <v>59571.068010643939</v>
      </c>
      <c r="AC1371" s="36">
        <f t="shared" si="218"/>
        <v>294125.01484566205</v>
      </c>
      <c r="AD1371" s="36">
        <f t="shared" si="219"/>
        <v>185007.03098443858</v>
      </c>
    </row>
    <row r="1372" spans="1:30" ht="14.25" customHeight="1" x14ac:dyDescent="0.25">
      <c r="A1372" s="16">
        <v>1356</v>
      </c>
      <c r="B1372" s="34">
        <v>0.30808830052442898</v>
      </c>
      <c r="C1372" s="34">
        <v>8.9288390691844896E-2</v>
      </c>
      <c r="D1372" s="34">
        <v>1.94053927035359E-2</v>
      </c>
      <c r="E1372" s="34">
        <v>4.27844066082292E-2</v>
      </c>
      <c r="F1372" s="34">
        <v>1.3637201433903E-2</v>
      </c>
      <c r="G1372" s="34">
        <v>0.20916761539671</v>
      </c>
      <c r="H1372" s="35">
        <v>1.01506870228167</v>
      </c>
      <c r="I1372" s="34">
        <v>9.7858292304161501E-2</v>
      </c>
      <c r="J1372" s="34">
        <v>2.2855358777022099E-2</v>
      </c>
      <c r="K1372" s="36">
        <f>Inputs!$B$12*(1+$B1372)^4</f>
        <v>175670.76634577475</v>
      </c>
      <c r="L1372" s="36">
        <f t="shared" si="210"/>
        <v>19580.316058684533</v>
      </c>
      <c r="M1372" s="36">
        <f t="shared" si="211"/>
        <v>226135.34751137567</v>
      </c>
      <c r="N1372" s="37">
        <f>M1372/Inputs!$B$6</f>
        <v>344.71851754782875</v>
      </c>
      <c r="O1372" s="38">
        <f>IF(N1372&gt;Inputs!$B$4,1,0)</f>
        <v>0</v>
      </c>
      <c r="P1372" s="34">
        <f t="shared" si="212"/>
        <v>7.5002933527139409E-2</v>
      </c>
      <c r="Q1372" s="36">
        <f>Inputs!$B$12*(1+$B1372)^0*$C1372+Inputs!$B$29*(1+$D1372)^0*Inputs!$B$19+Inputs!$B$30*(1+$E1372)^0*Inputs!$B$20+Inputs!$B$31*(1+$F1372)^0*Inputs!$B$21+Inputs!$B$22*(1+Inputs!$B$23)^0</f>
        <v>13379.347468937616</v>
      </c>
      <c r="R1372" s="36">
        <f>Inputs!$B$12*(1+$B1372)^1*$C1372+Inputs!$B$29*(1+$D1372)^1*Inputs!$B$19+Inputs!$B$30*(1+$E1372)^1*Inputs!$B$20+Inputs!$B$31*(1+$F1372)^1*Inputs!$B$21+Inputs!$B$22*(1+Inputs!$B$23)^1</f>
        <v>15193.830488906162</v>
      </c>
      <c r="S1372" s="36">
        <f>Inputs!$B$12*(1+$B1372)^2*$C1372+Inputs!$B$29*(1+$D1372)^2*Inputs!$B$19+Inputs!$B$30*(1+$E1372)^2*Inputs!$B$20+Inputs!$B$31*(1+$F1372)^2*Inputs!$B$21+Inputs!$B$22*(1+Inputs!$B$23)^2</f>
        <v>17521.426835689355</v>
      </c>
      <c r="T1372" s="36">
        <f>Inputs!$B$12*(1+$B1372)^3*$C1372+Inputs!$B$29*(1+$D1372)^3*Inputs!$B$19+Inputs!$B$30*(1+$E1372)^3*Inputs!$B$20+Inputs!$B$31*(1+$F1372)^3*Inputs!$B$21+Inputs!$B$22*(1+Inputs!$B$23)^3</f>
        <v>20518.971518530889</v>
      </c>
      <c r="U1372" s="36">
        <f>Inputs!$B$12*(1+$B1372)^4*$C1372+Inputs!$B$29*(1+$D1372)^4*Inputs!$B$19+Inputs!$B$30*(1+$E1372)^4*Inputs!$B$20+Inputs!$B$31*(1+$F1372)^4*Inputs!$B$21+Inputs!$B$22*(1+Inputs!$B$23)^4</f>
        <v>24391.573359502421</v>
      </c>
      <c r="V1372" s="35">
        <f>Inputs!$B$13/(Q1372*(1-$G1372))</f>
        <v>1.1965044758781236</v>
      </c>
      <c r="W1372" s="36">
        <f>Inputs!$B$13</f>
        <v>12660</v>
      </c>
      <c r="X1372" s="36">
        <f t="shared" si="213"/>
        <v>13831.903634777162</v>
      </c>
      <c r="Y1372" s="36">
        <f t="shared" si="214"/>
        <v>15322.344882403611</v>
      </c>
      <c r="Z1372" s="36">
        <f t="shared" si="215"/>
        <v>17207.630641332609</v>
      </c>
      <c r="AA1372" s="36">
        <f t="shared" si="216"/>
        <v>19580.316058684533</v>
      </c>
      <c r="AB1372" s="36">
        <f t="shared" si="217"/>
        <v>58708.831524941983</v>
      </c>
      <c r="AC1372" s="36">
        <f t="shared" si="218"/>
        <v>267027.30500436085</v>
      </c>
      <c r="AD1372" s="36">
        <f t="shared" si="219"/>
        <v>167426.51598643369</v>
      </c>
    </row>
    <row r="1373" spans="1:30" ht="14.25" customHeight="1" x14ac:dyDescent="0.25">
      <c r="A1373" s="16">
        <v>1357</v>
      </c>
      <c r="B1373" s="34">
        <v>0.30586360275204999</v>
      </c>
      <c r="C1373" s="34">
        <v>6.1884055425313202E-2</v>
      </c>
      <c r="D1373" s="34">
        <v>2.7585692977360798E-2</v>
      </c>
      <c r="E1373" s="34">
        <v>6.2041835333329597E-2</v>
      </c>
      <c r="F1373" s="34">
        <v>9.5608314265155595E-3</v>
      </c>
      <c r="G1373" s="34">
        <v>0.18618358114685199</v>
      </c>
      <c r="H1373" s="35">
        <v>1.11435196529172</v>
      </c>
      <c r="I1373" s="34">
        <v>0.101332406688711</v>
      </c>
      <c r="J1373" s="34">
        <v>3.0593525201003901E-2</v>
      </c>
      <c r="K1373" s="36">
        <f>Inputs!$B$12*(1+$B1373)^4</f>
        <v>174478.74133944849</v>
      </c>
      <c r="L1373" s="36">
        <f t="shared" si="210"/>
        <v>17927.738630130156</v>
      </c>
      <c r="M1373" s="36">
        <f t="shared" si="211"/>
        <v>216909.71748783023</v>
      </c>
      <c r="N1373" s="37">
        <f>M1373/Inputs!$B$6</f>
        <v>330.6550571460827</v>
      </c>
      <c r="O1373" s="38">
        <f>IF(N1373&gt;Inputs!$B$4,1,0)</f>
        <v>0</v>
      </c>
      <c r="P1373" s="34">
        <f t="shared" si="212"/>
        <v>7.07388814877071E-2</v>
      </c>
      <c r="Q1373" s="36">
        <f>Inputs!$B$12*(1+$B1373)^0*$C1373+Inputs!$B$29*(1+$D1373)^0*Inputs!$B$19+Inputs!$B$30*(1+$E1373)^0*Inputs!$B$20+Inputs!$B$31*(1+$F1373)^0*Inputs!$B$21+Inputs!$B$22*(1+Inputs!$B$23)^0</f>
        <v>11735.087352945713</v>
      </c>
      <c r="R1373" s="36">
        <f>Inputs!$B$12*(1+$B1373)^1*$C1373+Inputs!$B$29*(1+$D1373)^1*Inputs!$B$19+Inputs!$B$30*(1+$E1373)^1*Inputs!$B$20+Inputs!$B$31*(1+$F1373)^1*Inputs!$B$21+Inputs!$B$22*(1+Inputs!$B$23)^1</f>
        <v>13091.6637345076</v>
      </c>
      <c r="S1373" s="36">
        <f>Inputs!$B$12*(1+$B1373)^2*$C1373+Inputs!$B$29*(1+$D1373)^2*Inputs!$B$19+Inputs!$B$30*(1+$E1373)^2*Inputs!$B$20+Inputs!$B$31*(1+$F1373)^2*Inputs!$B$21+Inputs!$B$22*(1+Inputs!$B$23)^2</f>
        <v>14806.120245949121</v>
      </c>
      <c r="T1373" s="36">
        <f>Inputs!$B$12*(1+$B1373)^3*$C1373+Inputs!$B$29*(1+$D1373)^3*Inputs!$B$19+Inputs!$B$30*(1+$E1373)^3*Inputs!$B$20+Inputs!$B$31*(1+$F1373)^3*Inputs!$B$21+Inputs!$B$22*(1+Inputs!$B$23)^3</f>
        <v>16985.313671286734</v>
      </c>
      <c r="U1373" s="36">
        <f>Inputs!$B$12*(1+$B1373)^4*$C1373+Inputs!$B$29*(1+$D1373)^4*Inputs!$B$19+Inputs!$B$30*(1+$E1373)^4*Inputs!$B$20+Inputs!$B$31*(1+$F1373)^4*Inputs!$B$21+Inputs!$B$22*(1+Inputs!$B$23)^4</f>
        <v>19768.634919178196</v>
      </c>
      <c r="V1373" s="35">
        <f>Inputs!$B$13/(Q1373*(1-$G1373))</f>
        <v>1.3256257494922037</v>
      </c>
      <c r="W1373" s="36">
        <f>Inputs!$B$13</f>
        <v>12660</v>
      </c>
      <c r="X1373" s="36">
        <f t="shared" si="213"/>
        <v>13560.757442427705</v>
      </c>
      <c r="Y1373" s="36">
        <f t="shared" si="214"/>
        <v>14700.211519462535</v>
      </c>
      <c r="Z1373" s="36">
        <f t="shared" si="215"/>
        <v>16133.711561852631</v>
      </c>
      <c r="AA1373" s="36">
        <f t="shared" si="216"/>
        <v>17927.738630130156</v>
      </c>
      <c r="AB1373" s="36">
        <f t="shared" si="217"/>
        <v>55710.607197907862</v>
      </c>
      <c r="AC1373" s="36">
        <f t="shared" si="218"/>
        <v>261188.91004685767</v>
      </c>
      <c r="AD1373" s="36">
        <f t="shared" si="219"/>
        <v>161199.11028992236</v>
      </c>
    </row>
    <row r="1374" spans="1:30" ht="14.25" customHeight="1" x14ac:dyDescent="0.25">
      <c r="A1374" s="16">
        <v>1358</v>
      </c>
      <c r="B1374" s="34">
        <v>0.29984952589536801</v>
      </c>
      <c r="C1374" s="34">
        <v>7.9813556712513695E-2</v>
      </c>
      <c r="D1374" s="34">
        <v>2.0641091297355099E-2</v>
      </c>
      <c r="E1374" s="34">
        <v>5.1402985990266402E-2</v>
      </c>
      <c r="F1374" s="34">
        <v>8.8805723572628198E-3</v>
      </c>
      <c r="G1374" s="34">
        <v>0.17031143466006299</v>
      </c>
      <c r="H1374" s="35">
        <v>0.99410251589667598</v>
      </c>
      <c r="I1374" s="34">
        <v>9.2833879307642697E-2</v>
      </c>
      <c r="J1374" s="34">
        <v>2.27406173648847E-2</v>
      </c>
      <c r="K1374" s="36">
        <f>Inputs!$B$12*(1+$B1374)^4</f>
        <v>171286.67178871695</v>
      </c>
      <c r="L1374" s="36">
        <f t="shared" si="210"/>
        <v>18479.602442160642</v>
      </c>
      <c r="M1374" s="36">
        <f t="shared" si="211"/>
        <v>230860.33933504752</v>
      </c>
      <c r="N1374" s="37">
        <f>M1374/Inputs!$B$6</f>
        <v>351.92124898635291</v>
      </c>
      <c r="O1374" s="38">
        <f>IF(N1374&gt;Inputs!$B$4,1,0)</f>
        <v>0</v>
      </c>
      <c r="P1374" s="34">
        <f t="shared" si="212"/>
        <v>7.0093261942758001E-2</v>
      </c>
      <c r="Q1374" s="36">
        <f>Inputs!$B$12*(1+$B1374)^0*$C1374+Inputs!$B$29*(1+$D1374)^0*Inputs!$B$19+Inputs!$B$30*(1+$E1374)^0*Inputs!$B$20+Inputs!$B$31*(1+$F1374)^0*Inputs!$B$21+Inputs!$B$22*(1+Inputs!$B$23)^0</f>
        <v>12810.857430177744</v>
      </c>
      <c r="R1374" s="36">
        <f>Inputs!$B$12*(1+$B1374)^1*$C1374+Inputs!$B$29*(1+$D1374)^1*Inputs!$B$19+Inputs!$B$30*(1+$E1374)^1*Inputs!$B$20+Inputs!$B$31*(1+$F1374)^1*Inputs!$B$21+Inputs!$B$22*(1+Inputs!$B$23)^1</f>
        <v>14414.986722086891</v>
      </c>
      <c r="S1374" s="36">
        <f>Inputs!$B$12*(1+$B1374)^2*$C1374+Inputs!$B$29*(1+$D1374)^2*Inputs!$B$19+Inputs!$B$30*(1+$E1374)^2*Inputs!$B$20+Inputs!$B$31*(1+$F1374)^2*Inputs!$B$21+Inputs!$B$22*(1+Inputs!$B$23)^2</f>
        <v>16456.001267409079</v>
      </c>
      <c r="T1374" s="36">
        <f>Inputs!$B$12*(1+$B1374)^3*$C1374+Inputs!$B$29*(1+$D1374)^3*Inputs!$B$19+Inputs!$B$30*(1+$E1374)^3*Inputs!$B$20+Inputs!$B$31*(1+$F1374)^3*Inputs!$B$21+Inputs!$B$22*(1+Inputs!$B$23)^3</f>
        <v>19063.315588233992</v>
      </c>
      <c r="U1374" s="36">
        <f>Inputs!$B$12*(1+$B1374)^4*$C1374+Inputs!$B$29*(1+$D1374)^4*Inputs!$B$19+Inputs!$B$30*(1+$E1374)^4*Inputs!$B$20+Inputs!$B$31*(1+$F1374)^4*Inputs!$B$21+Inputs!$B$22*(1+Inputs!$B$23)^4</f>
        <v>22405.072119563269</v>
      </c>
      <c r="V1374" s="35">
        <f>Inputs!$B$13/(Q1374*(1-$G1374))</f>
        <v>1.1910785482316169</v>
      </c>
      <c r="W1374" s="36">
        <f>Inputs!$B$13</f>
        <v>12660</v>
      </c>
      <c r="X1374" s="36">
        <f t="shared" si="213"/>
        <v>13656.283612045248</v>
      </c>
      <c r="Y1374" s="36">
        <f t="shared" si="214"/>
        <v>14917.527586955493</v>
      </c>
      <c r="Z1374" s="36">
        <f t="shared" si="215"/>
        <v>16502.210240721291</v>
      </c>
      <c r="AA1374" s="36">
        <f t="shared" si="216"/>
        <v>18479.602442160642</v>
      </c>
      <c r="AB1374" s="36">
        <f t="shared" si="217"/>
        <v>57874.280075976792</v>
      </c>
      <c r="AC1374" s="36">
        <f t="shared" si="218"/>
        <v>269638.47146659624</v>
      </c>
      <c r="AD1374" s="36">
        <f t="shared" si="219"/>
        <v>172986.05925907072</v>
      </c>
    </row>
    <row r="1375" spans="1:30" ht="14.25" customHeight="1" x14ac:dyDescent="0.25">
      <c r="A1375" s="16">
        <v>1359</v>
      </c>
      <c r="B1375" s="34">
        <v>0.32394030723672401</v>
      </c>
      <c r="C1375" s="34">
        <v>7.8996619223573802E-2</v>
      </c>
      <c r="D1375" s="34">
        <v>4.6653617214002199E-2</v>
      </c>
      <c r="E1375" s="34">
        <v>3.4782019005053497E-2</v>
      </c>
      <c r="F1375" s="34">
        <v>-1.22897517955948E-2</v>
      </c>
      <c r="G1375" s="34">
        <v>0.20967736383916</v>
      </c>
      <c r="H1375" s="35">
        <v>0.97579306536747001</v>
      </c>
      <c r="I1375" s="34">
        <v>9.7187139459621E-2</v>
      </c>
      <c r="J1375" s="34">
        <v>2.6343603149885899E-2</v>
      </c>
      <c r="K1375" s="36">
        <f>Inputs!$B$12*(1+$B1375)^4</f>
        <v>184342.24324265373</v>
      </c>
      <c r="L1375" s="36">
        <f t="shared" si="210"/>
        <v>17819.099462292164</v>
      </c>
      <c r="M1375" s="36">
        <f t="shared" si="211"/>
        <v>218444.37492359913</v>
      </c>
      <c r="N1375" s="37">
        <f>M1375/Inputs!$B$6</f>
        <v>332.9944739689011</v>
      </c>
      <c r="O1375" s="38">
        <f>IF(N1375&gt;Inputs!$B$4,1,0)</f>
        <v>0</v>
      </c>
      <c r="P1375" s="34">
        <f t="shared" si="212"/>
        <v>7.0843536309735097E-2</v>
      </c>
      <c r="Q1375" s="36">
        <f>Inputs!$B$12*(1+$B1375)^0*$C1375+Inputs!$B$29*(1+$D1375)^0*Inputs!$B$19+Inputs!$B$30*(1+$E1375)^0*Inputs!$B$20+Inputs!$B$31*(1+$F1375)^0*Inputs!$B$21+Inputs!$B$22*(1+Inputs!$B$23)^0</f>
        <v>12761.841180841351</v>
      </c>
      <c r="R1375" s="36">
        <f>Inputs!$B$12*(1+$B1375)^1*$C1375+Inputs!$B$29*(1+$D1375)^1*Inputs!$B$19+Inputs!$B$30*(1+$E1375)^1*Inputs!$B$20+Inputs!$B$31*(1+$F1375)^1*Inputs!$B$21+Inputs!$B$22*(1+Inputs!$B$23)^1</f>
        <v>14414.005056060076</v>
      </c>
      <c r="S1375" s="36">
        <f>Inputs!$B$12*(1+$B1375)^2*$C1375+Inputs!$B$29*(1+$D1375)^2*Inputs!$B$19+Inputs!$B$30*(1+$E1375)^2*Inputs!$B$20+Inputs!$B$31*(1+$F1375)^2*Inputs!$B$21+Inputs!$B$22*(1+Inputs!$B$23)^2</f>
        <v>16572.379186272483</v>
      </c>
      <c r="T1375" s="36">
        <f>Inputs!$B$12*(1+$B1375)^3*$C1375+Inputs!$B$29*(1+$D1375)^3*Inputs!$B$19+Inputs!$B$30*(1+$E1375)^3*Inputs!$B$20+Inputs!$B$31*(1+$F1375)^3*Inputs!$B$21+Inputs!$B$22*(1+Inputs!$B$23)^3</f>
        <v>19398.455657380473</v>
      </c>
      <c r="U1375" s="36">
        <f>Inputs!$B$12*(1+$B1375)^4*$C1375+Inputs!$B$29*(1+$D1375)^4*Inputs!$B$19+Inputs!$B$30*(1+$E1375)^4*Inputs!$B$20+Inputs!$B$31*(1+$F1375)^4*Inputs!$B$21+Inputs!$B$22*(1+Inputs!$B$23)^4</f>
        <v>23105.93799301402</v>
      </c>
      <c r="V1375" s="35">
        <f>Inputs!$B$13/(Q1375*(1-$G1375))</f>
        <v>1.2552087240377308</v>
      </c>
      <c r="W1375" s="36">
        <f>Inputs!$B$13</f>
        <v>12660</v>
      </c>
      <c r="X1375" s="36">
        <f t="shared" si="213"/>
        <v>13503.223538183636</v>
      </c>
      <c r="Y1375" s="36">
        <f t="shared" si="214"/>
        <v>14610.302424230284</v>
      </c>
      <c r="Z1375" s="36">
        <f t="shared" si="215"/>
        <v>16030.854226055349</v>
      </c>
      <c r="AA1375" s="36">
        <f t="shared" si="216"/>
        <v>17819.099462292164</v>
      </c>
      <c r="AB1375" s="36">
        <f t="shared" si="217"/>
        <v>56085.976780851735</v>
      </c>
      <c r="AC1375" s="36">
        <f t="shared" si="218"/>
        <v>258153.6679232934</v>
      </c>
      <c r="AD1375" s="36">
        <f t="shared" si="219"/>
        <v>162358.39814274738</v>
      </c>
    </row>
    <row r="1376" spans="1:30" ht="14.25" customHeight="1" x14ac:dyDescent="0.25">
      <c r="A1376" s="16">
        <v>1360</v>
      </c>
      <c r="B1376" s="34">
        <v>0.420392462286863</v>
      </c>
      <c r="C1376" s="34">
        <v>5.4209934004803798E-2</v>
      </c>
      <c r="D1376" s="34">
        <v>3.5654594338590098E-2</v>
      </c>
      <c r="E1376" s="34">
        <v>3.1704182600647897E-2</v>
      </c>
      <c r="F1376" s="34">
        <v>1.3009677443753099E-2</v>
      </c>
      <c r="G1376" s="34">
        <v>0.19657708416712999</v>
      </c>
      <c r="H1376" s="35">
        <v>1.1269630173682701</v>
      </c>
      <c r="I1376" s="34">
        <v>9.5983561692174396E-2</v>
      </c>
      <c r="J1376" s="34">
        <v>2.1181044463235699E-2</v>
      </c>
      <c r="K1376" s="36">
        <f>Inputs!$B$12*(1+$B1376)^4</f>
        <v>244221.94524270424</v>
      </c>
      <c r="L1376" s="36">
        <f t="shared" si="210"/>
        <v>19957.574708049746</v>
      </c>
      <c r="M1376" s="36">
        <f t="shared" si="211"/>
        <v>231327.42941999447</v>
      </c>
      <c r="N1376" s="37">
        <f>M1376/Inputs!$B$6</f>
        <v>352.63327655486961</v>
      </c>
      <c r="O1376" s="38">
        <f>IF(N1376&gt;Inputs!$B$4,1,0)</f>
        <v>0</v>
      </c>
      <c r="P1376" s="34">
        <f t="shared" si="212"/>
        <v>7.48025172289387E-2</v>
      </c>
      <c r="Q1376" s="36">
        <f>Inputs!$B$12*(1+$B1376)^0*$C1376+Inputs!$B$29*(1+$D1376)^0*Inputs!$B$19+Inputs!$B$30*(1+$E1376)^0*Inputs!$B$20+Inputs!$B$31*(1+$F1376)^0*Inputs!$B$21+Inputs!$B$22*(1+Inputs!$B$23)^0</f>
        <v>11274.640067715151</v>
      </c>
      <c r="R1376" s="36">
        <f>Inputs!$B$12*(1+$B1376)^1*$C1376+Inputs!$B$29*(1+$D1376)^1*Inputs!$B$19+Inputs!$B$30*(1+$E1376)^1*Inputs!$B$20+Inputs!$B$31*(1+$F1376)^1*Inputs!$B$21+Inputs!$B$22*(1+Inputs!$B$23)^1</f>
        <v>12828.923738703845</v>
      </c>
      <c r="S1376" s="36">
        <f>Inputs!$B$12*(1+$B1376)^2*$C1376+Inputs!$B$29*(1+$D1376)^2*Inputs!$B$19+Inputs!$B$30*(1+$E1376)^2*Inputs!$B$20+Inputs!$B$31*(1+$F1376)^2*Inputs!$B$21+Inputs!$B$22*(1+Inputs!$B$23)^2</f>
        <v>14963.448817104589</v>
      </c>
      <c r="T1376" s="36">
        <f>Inputs!$B$12*(1+$B1376)^3*$C1376+Inputs!$B$29*(1+$D1376)^3*Inputs!$B$19+Inputs!$B$30*(1+$E1376)^3*Inputs!$B$20+Inputs!$B$31*(1+$F1376)^3*Inputs!$B$21+Inputs!$B$22*(1+Inputs!$B$23)^3</f>
        <v>17920.047161200011</v>
      </c>
      <c r="U1376" s="36">
        <f>Inputs!$B$12*(1+$B1376)^4*$C1376+Inputs!$B$29*(1+$D1376)^4*Inputs!$B$19+Inputs!$B$30*(1+$E1376)^4*Inputs!$B$20+Inputs!$B$31*(1+$F1376)^4*Inputs!$B$21+Inputs!$B$22*(1+Inputs!$B$23)^4</f>
        <v>22042.146494035289</v>
      </c>
      <c r="V1376" s="35">
        <f>Inputs!$B$13/(Q1376*(1-$G1376))</f>
        <v>1.3976125909480819</v>
      </c>
      <c r="W1376" s="36">
        <f>Inputs!$B$13</f>
        <v>12660</v>
      </c>
      <c r="X1376" s="36">
        <f t="shared" si="213"/>
        <v>13707.864935429849</v>
      </c>
      <c r="Y1376" s="36">
        <f t="shared" si="214"/>
        <v>15175.195806762922</v>
      </c>
      <c r="Z1376" s="36">
        <f t="shared" si="215"/>
        <v>17199.471865535557</v>
      </c>
      <c r="AA1376" s="36">
        <f t="shared" si="216"/>
        <v>19957.574708049746</v>
      </c>
      <c r="AB1376" s="36">
        <f t="shared" si="217"/>
        <v>59031.866340593566</v>
      </c>
      <c r="AC1376" s="36">
        <f t="shared" si="218"/>
        <v>272454.69457857776</v>
      </c>
      <c r="AD1376" s="36">
        <f t="shared" si="219"/>
        <v>172295.56307940092</v>
      </c>
    </row>
    <row r="1377" spans="1:30" ht="14.25" customHeight="1" x14ac:dyDescent="0.25">
      <c r="A1377" s="16">
        <v>1361</v>
      </c>
      <c r="B1377" s="34">
        <v>0.32998915520747901</v>
      </c>
      <c r="C1377" s="34">
        <v>9.6632455797195496E-2</v>
      </c>
      <c r="D1377" s="34">
        <v>2.7388184324803701E-2</v>
      </c>
      <c r="E1377" s="34">
        <v>4.30557758177674E-2</v>
      </c>
      <c r="F1377" s="34">
        <v>1.1602369712846901E-2</v>
      </c>
      <c r="G1377" s="34">
        <v>0.18429523921169699</v>
      </c>
      <c r="H1377" s="35">
        <v>0.99083605832146104</v>
      </c>
      <c r="I1377" s="34">
        <v>0.102462970764746</v>
      </c>
      <c r="J1377" s="34">
        <v>2.35997623699402E-2</v>
      </c>
      <c r="K1377" s="36">
        <f>Inputs!$B$12*(1+$B1377)^4</f>
        <v>187734.30934845968</v>
      </c>
      <c r="L1377" s="36">
        <f t="shared" si="210"/>
        <v>21761.823423438527</v>
      </c>
      <c r="M1377" s="36">
        <f t="shared" si="211"/>
        <v>234483.20233821333</v>
      </c>
      <c r="N1377" s="37">
        <f>M1377/Inputs!$B$6</f>
        <v>357.44390600337397</v>
      </c>
      <c r="O1377" s="38">
        <f>IF(N1377&gt;Inputs!$B$4,1,0)</f>
        <v>0</v>
      </c>
      <c r="P1377" s="34">
        <f t="shared" si="212"/>
        <v>7.8863208394805803E-2</v>
      </c>
      <c r="Q1377" s="36">
        <f>Inputs!$B$12*(1+$B1377)^0*$C1377+Inputs!$B$29*(1+$D1377)^0*Inputs!$B$19+Inputs!$B$30*(1+$E1377)^0*Inputs!$B$20+Inputs!$B$31*(1+$F1377)^0*Inputs!$B$21+Inputs!$B$22*(1+Inputs!$B$23)^0</f>
        <v>13819.991375258651</v>
      </c>
      <c r="R1377" s="36">
        <f>Inputs!$B$12*(1+$B1377)^1*$C1377+Inputs!$B$29*(1+$D1377)^1*Inputs!$B$19+Inputs!$B$30*(1+$E1377)^1*Inputs!$B$20+Inputs!$B$31*(1+$F1377)^1*Inputs!$B$21+Inputs!$B$22*(1+Inputs!$B$23)^1</f>
        <v>15915.043550391285</v>
      </c>
      <c r="S1377" s="36">
        <f>Inputs!$B$12*(1+$B1377)^2*$C1377+Inputs!$B$29*(1+$D1377)^2*Inputs!$B$19+Inputs!$B$30*(1+$E1377)^2*Inputs!$B$20+Inputs!$B$31*(1+$F1377)^2*Inputs!$B$21+Inputs!$B$22*(1+Inputs!$B$23)^2</f>
        <v>18647.116294014235</v>
      </c>
      <c r="T1377" s="36">
        <f>Inputs!$B$12*(1+$B1377)^3*$C1377+Inputs!$B$29*(1+$D1377)^3*Inputs!$B$19+Inputs!$B$30*(1+$E1377)^3*Inputs!$B$20+Inputs!$B$31*(1+$F1377)^3*Inputs!$B$21+Inputs!$B$22*(1+Inputs!$B$23)^3</f>
        <v>22224.762983527995</v>
      </c>
      <c r="U1377" s="36">
        <f>Inputs!$B$12*(1+$B1377)^4*$C1377+Inputs!$B$29*(1+$D1377)^4*Inputs!$B$19+Inputs!$B$30*(1+$E1377)^4*Inputs!$B$20+Inputs!$B$31*(1+$F1377)^4*Inputs!$B$21+Inputs!$B$22*(1+Inputs!$B$23)^4</f>
        <v>26925.295735211344</v>
      </c>
      <c r="V1377" s="35">
        <f>Inputs!$B$13/(Q1377*(1-$G1377))</f>
        <v>1.1230340823820602</v>
      </c>
      <c r="W1377" s="36">
        <f>Inputs!$B$13</f>
        <v>12660</v>
      </c>
      <c r="X1377" s="36">
        <f t="shared" si="213"/>
        <v>14150.15447425919</v>
      </c>
      <c r="Y1377" s="36">
        <f t="shared" si="214"/>
        <v>16076.554788441115</v>
      </c>
      <c r="Z1377" s="36">
        <f t="shared" si="215"/>
        <v>18561.862666007793</v>
      </c>
      <c r="AA1377" s="36">
        <f t="shared" si="216"/>
        <v>21761.823423438527</v>
      </c>
      <c r="AB1377" s="36">
        <f t="shared" si="217"/>
        <v>61050.512464257117</v>
      </c>
      <c r="AC1377" s="36">
        <f t="shared" si="218"/>
        <v>282456.13814559701</v>
      </c>
      <c r="AD1377" s="36">
        <f t="shared" si="219"/>
        <v>173432.6898739562</v>
      </c>
    </row>
    <row r="1378" spans="1:30" ht="14.25" customHeight="1" x14ac:dyDescent="0.25">
      <c r="A1378" s="16">
        <v>1362</v>
      </c>
      <c r="B1378" s="34">
        <v>0.161044523728609</v>
      </c>
      <c r="C1378" s="34">
        <v>9.6516972849238297E-2</v>
      </c>
      <c r="D1378" s="34">
        <v>2.22004756514542E-2</v>
      </c>
      <c r="E1378" s="34">
        <v>3.7987141698383201E-2</v>
      </c>
      <c r="F1378" s="34">
        <v>6.9510489552023803E-3</v>
      </c>
      <c r="G1378" s="34">
        <v>0.18374269513757699</v>
      </c>
      <c r="H1378" s="35">
        <v>1.1200450775667901</v>
      </c>
      <c r="I1378" s="34">
        <v>9.9937540100454497E-2</v>
      </c>
      <c r="J1378" s="34">
        <v>2.33833013915065E-2</v>
      </c>
      <c r="K1378" s="36">
        <f>Inputs!$B$12*(1+$B1378)^4</f>
        <v>109030.18472801274</v>
      </c>
      <c r="L1378" s="36">
        <f t="shared" si="210"/>
        <v>17452.935821893523</v>
      </c>
      <c r="M1378" s="36">
        <f t="shared" si="211"/>
        <v>200522.44316502029</v>
      </c>
      <c r="N1378" s="37">
        <f>M1378/Inputs!$B$6</f>
        <v>305.67445604423824</v>
      </c>
      <c r="O1378" s="38">
        <f>IF(N1378&gt;Inputs!$B$4,1,0)</f>
        <v>0</v>
      </c>
      <c r="P1378" s="34">
        <f t="shared" si="212"/>
        <v>7.6554238708947994E-2</v>
      </c>
      <c r="Q1378" s="36">
        <f>Inputs!$B$12*(1+$B1378)^0*$C1378+Inputs!$B$29*(1+$D1378)^0*Inputs!$B$19+Inputs!$B$30*(1+$E1378)^0*Inputs!$B$20+Inputs!$B$31*(1+$F1378)^0*Inputs!$B$21+Inputs!$B$22*(1+Inputs!$B$23)^0</f>
        <v>13813.062398381218</v>
      </c>
      <c r="R1378" s="36">
        <f>Inputs!$B$12*(1+$B1378)^1*$C1378+Inputs!$B$29*(1+$D1378)^1*Inputs!$B$19+Inputs!$B$30*(1+$E1378)^1*Inputs!$B$20+Inputs!$B$31*(1+$F1378)^1*Inputs!$B$21+Inputs!$B$22*(1+Inputs!$B$23)^1</f>
        <v>14876.638454749023</v>
      </c>
      <c r="S1378" s="36">
        <f>Inputs!$B$12*(1+$B1378)^2*$C1378+Inputs!$B$29*(1+$D1378)^2*Inputs!$B$19+Inputs!$B$30*(1+$E1378)^2*Inputs!$B$20+Inputs!$B$31*(1+$F1378)^2*Inputs!$B$21+Inputs!$B$22*(1+Inputs!$B$23)^2</f>
        <v>16093.80287664862</v>
      </c>
      <c r="T1378" s="36">
        <f>Inputs!$B$12*(1+$B1378)^3*$C1378+Inputs!$B$29*(1+$D1378)^3*Inputs!$B$19+Inputs!$B$30*(1+$E1378)^3*Inputs!$B$20+Inputs!$B$31*(1+$F1378)^3*Inputs!$B$21+Inputs!$B$22*(1+Inputs!$B$23)^3</f>
        <v>17488.856383238868</v>
      </c>
      <c r="U1378" s="36">
        <f>Inputs!$B$12*(1+$B1378)^4*$C1378+Inputs!$B$29*(1+$D1378)^4*Inputs!$B$19+Inputs!$B$30*(1+$E1378)^4*Inputs!$B$20+Inputs!$B$31*(1+$F1378)^4*Inputs!$B$21+Inputs!$B$22*(1+Inputs!$B$23)^4</f>
        <v>19089.999150753076</v>
      </c>
      <c r="V1378" s="35">
        <f>Inputs!$B$13/(Q1378*(1-$G1378))</f>
        <v>1.122836834364207</v>
      </c>
      <c r="W1378" s="36">
        <f>Inputs!$B$13</f>
        <v>12660</v>
      </c>
      <c r="X1378" s="36">
        <f t="shared" si="213"/>
        <v>13626.317544243611</v>
      </c>
      <c r="Y1378" s="36">
        <f t="shared" si="214"/>
        <v>14732.01564381873</v>
      </c>
      <c r="Z1378" s="36">
        <f t="shared" si="215"/>
        <v>15999.06245626804</v>
      </c>
      <c r="AA1378" s="36">
        <f t="shared" si="216"/>
        <v>17452.935821893523</v>
      </c>
      <c r="AB1378" s="36">
        <f t="shared" si="217"/>
        <v>55612.7444097767</v>
      </c>
      <c r="AC1378" s="36">
        <f t="shared" si="218"/>
        <v>233312.26828980021</v>
      </c>
      <c r="AD1378" s="36">
        <f t="shared" si="219"/>
        <v>144909.69875524359</v>
      </c>
    </row>
    <row r="1379" spans="1:30" ht="14.25" customHeight="1" x14ac:dyDescent="0.25">
      <c r="A1379" s="16">
        <v>1363</v>
      </c>
      <c r="B1379" s="34">
        <v>0.25850298367042701</v>
      </c>
      <c r="C1379" s="34">
        <v>7.7096407029444605E-2</v>
      </c>
      <c r="D1379" s="34">
        <v>2.6176130524845301E-2</v>
      </c>
      <c r="E1379" s="34">
        <v>3.6303664776924198E-2</v>
      </c>
      <c r="F1379" s="34">
        <v>1.73729351850214E-2</v>
      </c>
      <c r="G1379" s="34">
        <v>0.19381446656100901</v>
      </c>
      <c r="H1379" s="35">
        <v>1.0622248180986</v>
      </c>
      <c r="I1379" s="34">
        <v>9.0744246202540194E-2</v>
      </c>
      <c r="J1379" s="34">
        <v>2.7933525551789799E-2</v>
      </c>
      <c r="K1379" s="36">
        <f>Inputs!$B$12*(1+$B1379)^4</f>
        <v>150511.00250209362</v>
      </c>
      <c r="L1379" s="36">
        <f t="shared" si="210"/>
        <v>17472.268781762767</v>
      </c>
      <c r="M1379" s="36">
        <f t="shared" si="211"/>
        <v>242002.25743211596</v>
      </c>
      <c r="N1379" s="37">
        <f>M1379/Inputs!$B$6</f>
        <v>368.90588023188411</v>
      </c>
      <c r="O1379" s="38">
        <f>IF(N1379&gt;Inputs!$B$4,1,0)</f>
        <v>0</v>
      </c>
      <c r="P1379" s="34">
        <f t="shared" si="212"/>
        <v>6.2810720650750398E-2</v>
      </c>
      <c r="Q1379" s="36">
        <f>Inputs!$B$12*(1+$B1379)^0*$C1379+Inputs!$B$29*(1+$D1379)^0*Inputs!$B$19+Inputs!$B$30*(1+$E1379)^0*Inputs!$B$20+Inputs!$B$31*(1+$F1379)^0*Inputs!$B$21+Inputs!$B$22*(1+Inputs!$B$23)^0</f>
        <v>12647.828449193599</v>
      </c>
      <c r="R1379" s="36">
        <f>Inputs!$B$12*(1+$B1379)^1*$C1379+Inputs!$B$29*(1+$D1379)^1*Inputs!$B$19+Inputs!$B$30*(1+$E1379)^1*Inputs!$B$20+Inputs!$B$31*(1+$F1379)^1*Inputs!$B$21+Inputs!$B$22*(1+Inputs!$B$23)^1</f>
        <v>14030.493825081114</v>
      </c>
      <c r="S1379" s="36">
        <f>Inputs!$B$12*(1+$B1379)^2*$C1379+Inputs!$B$29*(1+$D1379)^2*Inputs!$B$19+Inputs!$B$30*(1+$E1379)^2*Inputs!$B$20+Inputs!$B$31*(1+$F1379)^2*Inputs!$B$21+Inputs!$B$22*(1+Inputs!$B$23)^2</f>
        <v>15727.132535999543</v>
      </c>
      <c r="T1379" s="36">
        <f>Inputs!$B$12*(1+$B1379)^3*$C1379+Inputs!$B$29*(1+$D1379)^3*Inputs!$B$19+Inputs!$B$30*(1+$E1379)^3*Inputs!$B$20+Inputs!$B$31*(1+$F1379)^3*Inputs!$B$21+Inputs!$B$22*(1+Inputs!$B$23)^3</f>
        <v>17817.791914360401</v>
      </c>
      <c r="U1379" s="36">
        <f>Inputs!$B$12*(1+$B1379)^4*$C1379+Inputs!$B$29*(1+$D1379)^4*Inputs!$B$19+Inputs!$B$30*(1+$E1379)^4*Inputs!$B$20+Inputs!$B$31*(1+$F1379)^4*Inputs!$B$21+Inputs!$B$22*(1+Inputs!$B$23)^4</f>
        <v>20403.179816668198</v>
      </c>
      <c r="V1379" s="35">
        <f>Inputs!$B$13/(Q1379*(1-$G1379))</f>
        <v>1.2416029581419814</v>
      </c>
      <c r="W1379" s="36">
        <f>Inputs!$B$13</f>
        <v>12660</v>
      </c>
      <c r="X1379" s="36">
        <f t="shared" si="213"/>
        <v>13536.751315371152</v>
      </c>
      <c r="Y1379" s="36">
        <f t="shared" si="214"/>
        <v>14605.100905036192</v>
      </c>
      <c r="Z1379" s="36">
        <f t="shared" si="215"/>
        <v>15902.438028657276</v>
      </c>
      <c r="AA1379" s="36">
        <f t="shared" si="216"/>
        <v>17472.268781762767</v>
      </c>
      <c r="AB1379" s="36">
        <f t="shared" si="217"/>
        <v>56791.630102355477</v>
      </c>
      <c r="AC1379" s="36">
        <f t="shared" si="218"/>
        <v>285943.71569292457</v>
      </c>
      <c r="AD1379" s="36">
        <f t="shared" si="219"/>
        <v>185210.62732976049</v>
      </c>
    </row>
    <row r="1380" spans="1:30" ht="14.25" customHeight="1" x14ac:dyDescent="0.25">
      <c r="A1380" s="16">
        <v>1364</v>
      </c>
      <c r="B1380" s="34">
        <v>0.22825962700028901</v>
      </c>
      <c r="C1380" s="34">
        <v>8.3015141754048102E-2</v>
      </c>
      <c r="D1380" s="34">
        <v>2.9272701816882501E-2</v>
      </c>
      <c r="E1380" s="34">
        <v>2.9329824498077001E-2</v>
      </c>
      <c r="F1380" s="34">
        <v>9.3797160444566395E-3</v>
      </c>
      <c r="G1380" s="34">
        <v>0.17849459719041599</v>
      </c>
      <c r="H1380" s="35">
        <v>1.110846911588</v>
      </c>
      <c r="I1380" s="34">
        <v>0.10606811835100401</v>
      </c>
      <c r="J1380" s="34">
        <v>2.2570934635076201E-2</v>
      </c>
      <c r="K1380" s="36">
        <f>Inputs!$B$12*(1+$B1380)^4</f>
        <v>136556.36807176401</v>
      </c>
      <c r="L1380" s="36">
        <f t="shared" si="210"/>
        <v>18208.089265445549</v>
      </c>
      <c r="M1380" s="36">
        <f t="shared" si="211"/>
        <v>190335.45963237912</v>
      </c>
      <c r="N1380" s="37">
        <f>M1380/Inputs!$B$6</f>
        <v>290.14551773228527</v>
      </c>
      <c r="O1380" s="38">
        <f>IF(N1380&gt;Inputs!$B$4,1,0)</f>
        <v>0</v>
      </c>
      <c r="P1380" s="34">
        <f t="shared" si="212"/>
        <v>8.3497183715927806E-2</v>
      </c>
      <c r="Q1380" s="36">
        <f>Inputs!$B$12*(1+$B1380)^0*$C1380+Inputs!$B$29*(1+$D1380)^0*Inputs!$B$19+Inputs!$B$30*(1+$E1380)^0*Inputs!$B$20+Inputs!$B$31*(1+$F1380)^0*Inputs!$B$21+Inputs!$B$22*(1+Inputs!$B$23)^0</f>
        <v>13002.952532669809</v>
      </c>
      <c r="R1380" s="36">
        <f>Inputs!$B$12*(1+$B1380)^1*$C1380+Inputs!$B$29*(1+$D1380)^1*Inputs!$B$19+Inputs!$B$30*(1+$E1380)^1*Inputs!$B$20+Inputs!$B$31*(1+$F1380)^1*Inputs!$B$21+Inputs!$B$22*(1+Inputs!$B$23)^1</f>
        <v>14283.41489022116</v>
      </c>
      <c r="S1380" s="36">
        <f>Inputs!$B$12*(1+$B1380)^2*$C1380+Inputs!$B$29*(1+$D1380)^2*Inputs!$B$19+Inputs!$B$30*(1+$E1380)^2*Inputs!$B$20+Inputs!$B$31*(1+$F1380)^2*Inputs!$B$21+Inputs!$B$22*(1+Inputs!$B$23)^2</f>
        <v>15826.708052209247</v>
      </c>
      <c r="T1380" s="36">
        <f>Inputs!$B$12*(1+$B1380)^3*$C1380+Inputs!$B$29*(1+$D1380)^3*Inputs!$B$19+Inputs!$B$30*(1+$E1380)^3*Inputs!$B$20+Inputs!$B$31*(1+$F1380)^3*Inputs!$B$21+Inputs!$B$22*(1+Inputs!$B$23)^3</f>
        <v>17692.157109727712</v>
      </c>
      <c r="U1380" s="36">
        <f>Inputs!$B$12*(1+$B1380)^4*$C1380+Inputs!$B$29*(1+$D1380)^4*Inputs!$B$19+Inputs!$B$30*(1+$E1380)^4*Inputs!$B$20+Inputs!$B$31*(1+$F1380)^4*Inputs!$B$21+Inputs!$B$22*(1+Inputs!$B$23)^4</f>
        <v>19952.611108911591</v>
      </c>
      <c r="V1380" s="35">
        <f>Inputs!$B$13/(Q1380*(1-$G1380))</f>
        <v>1.1851717868771676</v>
      </c>
      <c r="W1380" s="36">
        <f>Inputs!$B$13</f>
        <v>12660</v>
      </c>
      <c r="X1380" s="36">
        <f t="shared" si="213"/>
        <v>13688.659986344112</v>
      </c>
      <c r="Y1380" s="36">
        <f t="shared" si="214"/>
        <v>14926.10320343165</v>
      </c>
      <c r="Z1380" s="36">
        <f t="shared" si="215"/>
        <v>16415.337329379054</v>
      </c>
      <c r="AA1380" s="36">
        <f t="shared" si="216"/>
        <v>18208.089265445549</v>
      </c>
      <c r="AB1380" s="36">
        <f t="shared" si="217"/>
        <v>55632.660834463633</v>
      </c>
      <c r="AC1380" s="36">
        <f t="shared" si="218"/>
        <v>222990.30972626453</v>
      </c>
      <c r="AD1380" s="36">
        <f t="shared" si="219"/>
        <v>134702.79879791549</v>
      </c>
    </row>
    <row r="1381" spans="1:30" ht="14.25" customHeight="1" x14ac:dyDescent="0.25">
      <c r="A1381" s="16">
        <v>1365</v>
      </c>
      <c r="B1381" s="34">
        <v>0.489261987830172</v>
      </c>
      <c r="C1381" s="34">
        <v>4.7833916799262202E-2</v>
      </c>
      <c r="D1381" s="34">
        <v>3.7303749955473101E-2</v>
      </c>
      <c r="E1381" s="34">
        <v>5.9186562246489799E-2</v>
      </c>
      <c r="F1381" s="34">
        <v>1.46511819143489E-2</v>
      </c>
      <c r="G1381" s="34">
        <v>0.22940054589443701</v>
      </c>
      <c r="H1381" s="35">
        <v>0.95618819407423195</v>
      </c>
      <c r="I1381" s="34">
        <v>9.4423569375932506E-2</v>
      </c>
      <c r="J1381" s="34">
        <v>2.3092078347272199E-2</v>
      </c>
      <c r="K1381" s="36">
        <f>Inputs!$B$12*(1+$B1381)^4</f>
        <v>295145.16218112205</v>
      </c>
      <c r="L1381" s="36">
        <f t="shared" si="210"/>
        <v>17161.931488249364</v>
      </c>
      <c r="M1381" s="36">
        <f t="shared" si="211"/>
        <v>211951.98083544726</v>
      </c>
      <c r="N1381" s="37">
        <f>M1381/Inputs!$B$6</f>
        <v>323.09753176135251</v>
      </c>
      <c r="O1381" s="38">
        <f>IF(N1381&gt;Inputs!$B$4,1,0)</f>
        <v>0</v>
      </c>
      <c r="P1381" s="34">
        <f t="shared" si="212"/>
        <v>7.1331491028660307E-2</v>
      </c>
      <c r="Q1381" s="36">
        <f>Inputs!$B$12*(1+$B1381)^0*$C1381+Inputs!$B$29*(1+$D1381)^0*Inputs!$B$19+Inputs!$B$30*(1+$E1381)^0*Inputs!$B$20+Inputs!$B$31*(1+$F1381)^0*Inputs!$B$21+Inputs!$B$22*(1+Inputs!$B$23)^0</f>
        <v>10892.079035382652</v>
      </c>
      <c r="R1381" s="36">
        <f>Inputs!$B$12*(1+$B1381)^1*$C1381+Inputs!$B$29*(1+$D1381)^1*Inputs!$B$19+Inputs!$B$30*(1+$E1381)^1*Inputs!$B$20+Inputs!$B$31*(1+$F1381)^1*Inputs!$B$21+Inputs!$B$22*(1+Inputs!$B$23)^1</f>
        <v>12565.032419013343</v>
      </c>
      <c r="S1381" s="36">
        <f>Inputs!$B$12*(1+$B1381)^2*$C1381+Inputs!$B$29*(1+$D1381)^2*Inputs!$B$19+Inputs!$B$30*(1+$E1381)^2*Inputs!$B$20+Inputs!$B$31*(1+$F1381)^2*Inputs!$B$21+Inputs!$B$22*(1+Inputs!$B$23)^2</f>
        <v>14937.290012142628</v>
      </c>
      <c r="T1381" s="36">
        <f>Inputs!$B$12*(1+$B1381)^3*$C1381+Inputs!$B$29*(1+$D1381)^3*Inputs!$B$19+Inputs!$B$30*(1+$E1381)^3*Inputs!$B$20+Inputs!$B$31*(1+$F1381)^3*Inputs!$B$21+Inputs!$B$22*(1+Inputs!$B$23)^3</f>
        <v>18345.628986015516</v>
      </c>
      <c r="U1381" s="36">
        <f>Inputs!$B$12*(1+$B1381)^4*$C1381+Inputs!$B$29*(1+$D1381)^4*Inputs!$B$19+Inputs!$B$30*(1+$E1381)^4*Inputs!$B$20+Inputs!$B$31*(1+$F1381)^4*Inputs!$B$21+Inputs!$B$22*(1+Inputs!$B$23)^4</f>
        <v>23291.319327131405</v>
      </c>
      <c r="V1381" s="35">
        <f>Inputs!$B$13/(Q1381*(1-$G1381))</f>
        <v>1.5083225523496466</v>
      </c>
      <c r="W1381" s="36">
        <f>Inputs!$B$13</f>
        <v>12660</v>
      </c>
      <c r="X1381" s="36">
        <f t="shared" si="213"/>
        <v>13267.969671466788</v>
      </c>
      <c r="Y1381" s="36">
        <f t="shared" si="214"/>
        <v>14184.081912080348</v>
      </c>
      <c r="Z1381" s="36">
        <f t="shared" si="215"/>
        <v>15469.157444507526</v>
      </c>
      <c r="AA1381" s="36">
        <f t="shared" si="216"/>
        <v>17161.931488249364</v>
      </c>
      <c r="AB1381" s="36">
        <f t="shared" si="217"/>
        <v>55178.573718991873</v>
      </c>
      <c r="AC1381" s="36">
        <f t="shared" si="218"/>
        <v>246149.85473543243</v>
      </c>
      <c r="AD1381" s="36">
        <f t="shared" si="219"/>
        <v>156773.4071164554</v>
      </c>
    </row>
    <row r="1382" spans="1:30" ht="14.25" customHeight="1" x14ac:dyDescent="0.25">
      <c r="A1382" s="16">
        <v>1366</v>
      </c>
      <c r="B1382" s="34">
        <v>0.20438921285136999</v>
      </c>
      <c r="C1382" s="34">
        <v>6.8675209429952103E-2</v>
      </c>
      <c r="D1382" s="34">
        <v>1.26812777278941E-2</v>
      </c>
      <c r="E1382" s="34">
        <v>5.1260490641029603E-2</v>
      </c>
      <c r="F1382" s="34">
        <v>2.6868497313161599E-2</v>
      </c>
      <c r="G1382" s="34">
        <v>0.200643881369508</v>
      </c>
      <c r="H1382" s="35">
        <v>1.15953941334871</v>
      </c>
      <c r="I1382" s="34">
        <v>0.10587347250064701</v>
      </c>
      <c r="J1382" s="34">
        <v>1.6372205239768199E-2</v>
      </c>
      <c r="K1382" s="36">
        <f>Inputs!$B$12*(1+$B1382)^4</f>
        <v>126246.30580319924</v>
      </c>
      <c r="L1382" s="36">
        <f t="shared" si="210"/>
        <v>16345.148135502646</v>
      </c>
      <c r="M1382" s="36">
        <f t="shared" si="211"/>
        <v>165195.73396899804</v>
      </c>
      <c r="N1382" s="37">
        <f>M1382/Inputs!$B$6</f>
        <v>251.82276519664336</v>
      </c>
      <c r="O1382" s="38">
        <f>IF(N1382&gt;Inputs!$B$4,1,0)</f>
        <v>0</v>
      </c>
      <c r="P1382" s="34">
        <f t="shared" si="212"/>
        <v>8.9501267260878814E-2</v>
      </c>
      <c r="Q1382" s="36">
        <f>Inputs!$B$12*(1+$B1382)^0*$C1382+Inputs!$B$29*(1+$D1382)^0*Inputs!$B$19+Inputs!$B$30*(1+$E1382)^0*Inputs!$B$20+Inputs!$B$31*(1+$F1382)^0*Inputs!$B$21+Inputs!$B$22*(1+Inputs!$B$23)^0</f>
        <v>12142.556593224046</v>
      </c>
      <c r="R1382" s="36">
        <f>Inputs!$B$12*(1+$B1382)^1*$C1382+Inputs!$B$29*(1+$D1382)^1*Inputs!$B$19+Inputs!$B$30*(1+$E1382)^1*Inputs!$B$20+Inputs!$B$31*(1+$F1382)^1*Inputs!$B$21+Inputs!$B$22*(1+Inputs!$B$23)^1</f>
        <v>13207.513218606142</v>
      </c>
      <c r="S1382" s="36">
        <f>Inputs!$B$12*(1+$B1382)^2*$C1382+Inputs!$B$29*(1+$D1382)^2*Inputs!$B$19+Inputs!$B$30*(1+$E1382)^2*Inputs!$B$20+Inputs!$B$31*(1+$F1382)^2*Inputs!$B$21+Inputs!$B$22*(1+Inputs!$B$23)^2</f>
        <v>14452.918686837183</v>
      </c>
      <c r="T1382" s="36">
        <f>Inputs!$B$12*(1+$B1382)^3*$C1382+Inputs!$B$29*(1+$D1382)^3*Inputs!$B$19+Inputs!$B$30*(1+$E1382)^3*Inputs!$B$20+Inputs!$B$31*(1+$F1382)^3*Inputs!$B$21+Inputs!$B$22*(1+Inputs!$B$23)^3</f>
        <v>15914.32566053781</v>
      </c>
      <c r="U1382" s="36">
        <f>Inputs!$B$12*(1+$B1382)^4*$C1382+Inputs!$B$29*(1+$D1382)^4*Inputs!$B$19+Inputs!$B$30*(1+$E1382)^4*Inputs!$B$20+Inputs!$B$31*(1+$F1382)^4*Inputs!$B$21+Inputs!$B$22*(1+Inputs!$B$23)^4</f>
        <v>17634.495606977376</v>
      </c>
      <c r="V1382" s="35">
        <f>Inputs!$B$13/(Q1382*(1-$G1382))</f>
        <v>1.3043173335221496</v>
      </c>
      <c r="W1382" s="36">
        <f>Inputs!$B$13</f>
        <v>12660</v>
      </c>
      <c r="X1382" s="36">
        <f t="shared" si="213"/>
        <v>13388.215272441013</v>
      </c>
      <c r="Y1382" s="36">
        <f t="shared" si="214"/>
        <v>14232.504204994755</v>
      </c>
      <c r="Z1382" s="36">
        <f t="shared" si="215"/>
        <v>15211.186255395101</v>
      </c>
      <c r="AA1382" s="36">
        <f t="shared" si="216"/>
        <v>16345.148135502646</v>
      </c>
      <c r="AB1382" s="36">
        <f t="shared" si="217"/>
        <v>52971.860592850491</v>
      </c>
      <c r="AC1382" s="36">
        <f t="shared" si="218"/>
        <v>185614.73780062306</v>
      </c>
      <c r="AD1382" s="36">
        <f t="shared" si="219"/>
        <v>112223.87337614755</v>
      </c>
    </row>
    <row r="1383" spans="1:30" ht="14.25" customHeight="1" x14ac:dyDescent="0.25">
      <c r="A1383" s="16">
        <v>1367</v>
      </c>
      <c r="B1383" s="34">
        <v>0.48122349969386702</v>
      </c>
      <c r="C1383" s="34">
        <v>5.6990239473145299E-2</v>
      </c>
      <c r="D1383" s="34">
        <v>4.3504524608854199E-2</v>
      </c>
      <c r="E1383" s="34">
        <v>3.6377548905904097E-2</v>
      </c>
      <c r="F1383" s="34">
        <v>7.6434815449851401E-3</v>
      </c>
      <c r="G1383" s="34">
        <v>0.192103290647192</v>
      </c>
      <c r="H1383" s="35">
        <v>1.0161435399265399</v>
      </c>
      <c r="I1383" s="34">
        <v>9.3444244309043203E-2</v>
      </c>
      <c r="J1383" s="34">
        <v>2.2947791427182999E-2</v>
      </c>
      <c r="K1383" s="36">
        <f>Inputs!$B$12*(1+$B1383)^4</f>
        <v>288824.23022751394</v>
      </c>
      <c r="L1383" s="36">
        <f t="shared" si="210"/>
        <v>20795.543854302694</v>
      </c>
      <c r="M1383" s="36">
        <f t="shared" si="211"/>
        <v>253516.35186022066</v>
      </c>
      <c r="N1383" s="37">
        <f>M1383/Inputs!$B$6</f>
        <v>386.45785344545834</v>
      </c>
      <c r="O1383" s="38">
        <f>IF(N1383&gt;Inputs!$B$4,1,0)</f>
        <v>0</v>
      </c>
      <c r="P1383" s="34">
        <f t="shared" si="212"/>
        <v>7.0496452881860211E-2</v>
      </c>
      <c r="Q1383" s="36">
        <f>Inputs!$B$12*(1+$B1383)^0*$C1383+Inputs!$B$29*(1+$D1383)^0*Inputs!$B$19+Inputs!$B$30*(1+$E1383)^0*Inputs!$B$20+Inputs!$B$31*(1+$F1383)^0*Inputs!$B$21+Inputs!$B$22*(1+Inputs!$B$23)^0</f>
        <v>11441.45839581564</v>
      </c>
      <c r="R1383" s="36">
        <f>Inputs!$B$12*(1+$B1383)^1*$C1383+Inputs!$B$29*(1+$D1383)^1*Inputs!$B$19+Inputs!$B$30*(1+$E1383)^1*Inputs!$B$20+Inputs!$B$31*(1+$F1383)^1*Inputs!$B$21+Inputs!$B$22*(1+Inputs!$B$23)^1</f>
        <v>13287.287589409725</v>
      </c>
      <c r="S1383" s="36">
        <f>Inputs!$B$12*(1+$B1383)^2*$C1383+Inputs!$B$29*(1+$D1383)^2*Inputs!$B$19+Inputs!$B$30*(1+$E1383)^2*Inputs!$B$20+Inputs!$B$31*(1+$F1383)^2*Inputs!$B$21+Inputs!$B$22*(1+Inputs!$B$23)^2</f>
        <v>15932.73037211657</v>
      </c>
      <c r="T1383" s="36">
        <f>Inputs!$B$12*(1+$B1383)^3*$C1383+Inputs!$B$29*(1+$D1383)^3*Inputs!$B$19+Inputs!$B$30*(1+$E1383)^3*Inputs!$B$20+Inputs!$B$31*(1+$F1383)^3*Inputs!$B$21+Inputs!$B$22*(1+Inputs!$B$23)^3</f>
        <v>19759.17811500244</v>
      </c>
      <c r="U1383" s="36">
        <f>Inputs!$B$12*(1+$B1383)^4*$C1383+Inputs!$B$29*(1+$D1383)^4*Inputs!$B$19+Inputs!$B$30*(1+$E1383)^4*Inputs!$B$20+Inputs!$B$31*(1+$F1383)^4*Inputs!$B$21+Inputs!$B$22*(1+Inputs!$B$23)^4</f>
        <v>25331.411095766183</v>
      </c>
      <c r="V1383" s="35">
        <f>Inputs!$B$13/(Q1383*(1-$G1383))</f>
        <v>1.3696086201861259</v>
      </c>
      <c r="W1383" s="36">
        <f>Inputs!$B$13</f>
        <v>12660</v>
      </c>
      <c r="X1383" s="36">
        <f t="shared" si="213"/>
        <v>13753.823902545126</v>
      </c>
      <c r="Y1383" s="36">
        <f t="shared" si="214"/>
        <v>15354.701425726513</v>
      </c>
      <c r="Z1383" s="36">
        <f t="shared" si="215"/>
        <v>17631.704264464795</v>
      </c>
      <c r="AA1383" s="36">
        <f t="shared" si="216"/>
        <v>20795.543854302694</v>
      </c>
      <c r="AB1383" s="36">
        <f t="shared" si="217"/>
        <v>60464.811202230165</v>
      </c>
      <c r="AC1383" s="36">
        <f t="shared" si="218"/>
        <v>301756.39748762257</v>
      </c>
      <c r="AD1383" s="36">
        <f t="shared" si="219"/>
        <v>193051.5406579905</v>
      </c>
    </row>
    <row r="1384" spans="1:30" ht="14.25" customHeight="1" x14ac:dyDescent="0.25">
      <c r="A1384" s="16">
        <v>1368</v>
      </c>
      <c r="B1384" s="34">
        <v>0.31041581693276699</v>
      </c>
      <c r="C1384" s="34">
        <v>7.2118817590273401E-2</v>
      </c>
      <c r="D1384" s="34">
        <v>1.5152823368413001E-2</v>
      </c>
      <c r="E1384" s="34">
        <v>3.2340565600022103E-2</v>
      </c>
      <c r="F1384" s="34">
        <v>8.9074395847496702E-3</v>
      </c>
      <c r="G1384" s="34">
        <v>0.19464197067097</v>
      </c>
      <c r="H1384" s="35">
        <v>0.95136353390127304</v>
      </c>
      <c r="I1384" s="34">
        <v>9.5888021378368396E-2</v>
      </c>
      <c r="J1384" s="34">
        <v>2.2377634701071101E-2</v>
      </c>
      <c r="K1384" s="36">
        <f>Inputs!$B$12*(1+$B1384)^4</f>
        <v>176924.4100748419</v>
      </c>
      <c r="L1384" s="36">
        <f t="shared" si="210"/>
        <v>16244.171612129034</v>
      </c>
      <c r="M1384" s="36">
        <f t="shared" si="211"/>
        <v>196860.47439675755</v>
      </c>
      <c r="N1384" s="37">
        <f>M1384/Inputs!$B$6</f>
        <v>300.09218658042312</v>
      </c>
      <c r="O1384" s="38">
        <f>IF(N1384&gt;Inputs!$B$4,1,0)</f>
        <v>0</v>
      </c>
      <c r="P1384" s="34">
        <f t="shared" si="212"/>
        <v>7.3510386677297299E-2</v>
      </c>
      <c r="Q1384" s="36">
        <f>Inputs!$B$12*(1+$B1384)^0*$C1384+Inputs!$B$29*(1+$D1384)^0*Inputs!$B$19+Inputs!$B$30*(1+$E1384)^0*Inputs!$B$20+Inputs!$B$31*(1+$F1384)^0*Inputs!$B$21+Inputs!$B$22*(1+Inputs!$B$23)^0</f>
        <v>12349.173082843325</v>
      </c>
      <c r="R1384" s="36">
        <f>Inputs!$B$12*(1+$B1384)^1*$C1384+Inputs!$B$29*(1+$D1384)^1*Inputs!$B$19+Inputs!$B$30*(1+$E1384)^1*Inputs!$B$20+Inputs!$B$31*(1+$F1384)^1*Inputs!$B$21+Inputs!$B$22*(1+Inputs!$B$23)^1</f>
        <v>13794.752137419375</v>
      </c>
      <c r="S1384" s="36">
        <f>Inputs!$B$12*(1+$B1384)^2*$C1384+Inputs!$B$29*(1+$D1384)^2*Inputs!$B$19+Inputs!$B$30*(1+$E1384)^2*Inputs!$B$20+Inputs!$B$31*(1+$F1384)^2*Inputs!$B$21+Inputs!$B$22*(1+Inputs!$B$23)^2</f>
        <v>15658.955668887138</v>
      </c>
      <c r="T1384" s="36">
        <f>Inputs!$B$12*(1+$B1384)^3*$C1384+Inputs!$B$29*(1+$D1384)^3*Inputs!$B$19+Inputs!$B$30*(1+$E1384)^3*Inputs!$B$20+Inputs!$B$31*(1+$F1384)^3*Inputs!$B$21+Inputs!$B$22*(1+Inputs!$B$23)^3</f>
        <v>18071.250090325419</v>
      </c>
      <c r="U1384" s="36">
        <f>Inputs!$B$12*(1+$B1384)^4*$C1384+Inputs!$B$29*(1+$D1384)^4*Inputs!$B$19+Inputs!$B$30*(1+$E1384)^4*Inputs!$B$20+Inputs!$B$31*(1+$F1384)^4*Inputs!$B$21+Inputs!$B$22*(1+Inputs!$B$23)^4</f>
        <v>21201.279688568269</v>
      </c>
      <c r="V1384" s="35">
        <f>Inputs!$B$13/(Q1384*(1-$G1384))</f>
        <v>1.2729367801525919</v>
      </c>
      <c r="W1384" s="36">
        <f>Inputs!$B$13</f>
        <v>12660</v>
      </c>
      <c r="X1384" s="36">
        <f t="shared" si="213"/>
        <v>13248.817341413307</v>
      </c>
      <c r="Y1384" s="36">
        <f t="shared" si="214"/>
        <v>14025.398675005081</v>
      </c>
      <c r="Z1384" s="36">
        <f t="shared" si="215"/>
        <v>15016.009974890589</v>
      </c>
      <c r="AA1384" s="36">
        <f t="shared" si="216"/>
        <v>16244.171612129034</v>
      </c>
      <c r="AB1384" s="36">
        <f t="shared" si="217"/>
        <v>53928.529698019454</v>
      </c>
      <c r="AC1384" s="36">
        <f t="shared" si="218"/>
        <v>225922.87295933688</v>
      </c>
      <c r="AD1384" s="36">
        <f t="shared" si="219"/>
        <v>142931.94469873808</v>
      </c>
    </row>
    <row r="1385" spans="1:30" ht="14.25" customHeight="1" x14ac:dyDescent="0.25">
      <c r="A1385" s="16">
        <v>1369</v>
      </c>
      <c r="B1385" s="34">
        <v>0.22459097787739099</v>
      </c>
      <c r="C1385" s="34">
        <v>8.2332029514667601E-2</v>
      </c>
      <c r="D1385" s="34">
        <v>2.1734998218320301E-2</v>
      </c>
      <c r="E1385" s="34">
        <v>2.6403951271511902E-2</v>
      </c>
      <c r="F1385" s="34">
        <v>2.5817474022596199E-2</v>
      </c>
      <c r="G1385" s="34">
        <v>0.226042159209424</v>
      </c>
      <c r="H1385" s="35">
        <v>1.0971401959113301</v>
      </c>
      <c r="I1385" s="34">
        <v>9.7016315252827501E-2</v>
      </c>
      <c r="J1385" s="34">
        <v>2.5456493238996399E-2</v>
      </c>
      <c r="K1385" s="36">
        <f>Inputs!$B$12*(1+$B1385)^4</f>
        <v>134932.15988265246</v>
      </c>
      <c r="L1385" s="36">
        <f t="shared" si="210"/>
        <v>16897.146135387989</v>
      </c>
      <c r="M1385" s="36">
        <f t="shared" si="211"/>
        <v>207446.90186545136</v>
      </c>
      <c r="N1385" s="37">
        <f>M1385/Inputs!$B$6</f>
        <v>316.23003333148074</v>
      </c>
      <c r="O1385" s="38">
        <f>IF(N1385&gt;Inputs!$B$4,1,0)</f>
        <v>0</v>
      </c>
      <c r="P1385" s="34">
        <f t="shared" si="212"/>
        <v>7.1559822013831098E-2</v>
      </c>
      <c r="Q1385" s="36">
        <f>Inputs!$B$12*(1+$B1385)^0*$C1385+Inputs!$B$29*(1+$D1385)^0*Inputs!$B$19+Inputs!$B$30*(1+$E1385)^0*Inputs!$B$20+Inputs!$B$31*(1+$F1385)^0*Inputs!$B$21+Inputs!$B$22*(1+Inputs!$B$23)^0</f>
        <v>12961.965798306977</v>
      </c>
      <c r="R1385" s="36">
        <f>Inputs!$B$12*(1+$B1385)^1*$C1385+Inputs!$B$29*(1+$D1385)^1*Inputs!$B$19+Inputs!$B$30*(1+$E1385)^1*Inputs!$B$20+Inputs!$B$31*(1+$F1385)^1*Inputs!$B$21+Inputs!$B$22*(1+Inputs!$B$23)^1</f>
        <v>14256.921679874373</v>
      </c>
      <c r="S1385" s="36">
        <f>Inputs!$B$12*(1+$B1385)^2*$C1385+Inputs!$B$29*(1+$D1385)^2*Inputs!$B$19+Inputs!$B$30*(1+$E1385)^2*Inputs!$B$20+Inputs!$B$31*(1+$F1385)^2*Inputs!$B$21+Inputs!$B$22*(1+Inputs!$B$23)^2</f>
        <v>15805.299239226646</v>
      </c>
      <c r="T1385" s="36">
        <f>Inputs!$B$12*(1+$B1385)^3*$C1385+Inputs!$B$29*(1+$D1385)^3*Inputs!$B$19+Inputs!$B$30*(1+$E1385)^3*Inputs!$B$20+Inputs!$B$31*(1+$F1385)^3*Inputs!$B$21+Inputs!$B$22*(1+Inputs!$B$23)^3</f>
        <v>17663.156602951101</v>
      </c>
      <c r="U1385" s="36">
        <f>Inputs!$B$12*(1+$B1385)^4*$C1385+Inputs!$B$29*(1+$D1385)^4*Inputs!$B$19+Inputs!$B$30*(1+$E1385)^4*Inputs!$B$20+Inputs!$B$31*(1+$F1385)^4*Inputs!$B$21+Inputs!$B$22*(1+Inputs!$B$23)^4</f>
        <v>19899.122665142477</v>
      </c>
      <c r="V1385" s="35">
        <f>Inputs!$B$13/(Q1385*(1-$G1385))</f>
        <v>1.2619598278300885</v>
      </c>
      <c r="W1385" s="36">
        <f>Inputs!$B$13</f>
        <v>12660</v>
      </c>
      <c r="X1385" s="36">
        <f t="shared" si="213"/>
        <v>13470.122689134738</v>
      </c>
      <c r="Y1385" s="36">
        <f t="shared" si="214"/>
        <v>14429.005080581679</v>
      </c>
      <c r="Z1385" s="36">
        <f t="shared" si="215"/>
        <v>15561.790621353675</v>
      </c>
      <c r="AA1385" s="36">
        <f t="shared" si="216"/>
        <v>16897.146135387989</v>
      </c>
      <c r="AB1385" s="36">
        <f t="shared" si="217"/>
        <v>55043.060116796856</v>
      </c>
      <c r="AC1385" s="36">
        <f t="shared" si="218"/>
        <v>242137.10618778242</v>
      </c>
      <c r="AD1385" s="36">
        <f t="shared" si="219"/>
        <v>152403.84174865452</v>
      </c>
    </row>
    <row r="1386" spans="1:30" ht="14.25" customHeight="1" x14ac:dyDescent="0.25">
      <c r="A1386" s="16">
        <v>1370</v>
      </c>
      <c r="B1386" s="34">
        <v>0.52197583761469502</v>
      </c>
      <c r="C1386" s="34">
        <v>7.7176834089174404E-2</v>
      </c>
      <c r="D1386" s="34">
        <v>5.6603209219079097E-2</v>
      </c>
      <c r="E1386" s="34">
        <v>2.53713110960627E-2</v>
      </c>
      <c r="F1386" s="34">
        <v>7.4225683242741198E-3</v>
      </c>
      <c r="G1386" s="34">
        <v>0.15508684054654101</v>
      </c>
      <c r="H1386" s="35">
        <v>0.98961260118661398</v>
      </c>
      <c r="I1386" s="34">
        <v>8.8987220299274195E-2</v>
      </c>
      <c r="J1386" s="34">
        <v>2.3964155978614801E-2</v>
      </c>
      <c r="K1386" s="36">
        <f>Inputs!$B$12*(1+$B1386)^4</f>
        <v>321945.44245080429</v>
      </c>
      <c r="L1386" s="36">
        <f t="shared" si="210"/>
        <v>28255.52430516385</v>
      </c>
      <c r="M1386" s="36">
        <f t="shared" si="211"/>
        <v>362236.83021972247</v>
      </c>
      <c r="N1386" s="37">
        <f>M1386/Inputs!$B$6</f>
        <v>552.19028996908912</v>
      </c>
      <c r="O1386" s="38">
        <f>IF(N1386&gt;Inputs!$B$4,1,0)</f>
        <v>1</v>
      </c>
      <c r="P1386" s="34">
        <f t="shared" si="212"/>
        <v>6.5023064320659393E-2</v>
      </c>
      <c r="Q1386" s="36">
        <f>Inputs!$B$12*(1+$B1386)^0*$C1386+Inputs!$B$29*(1+$D1386)^0*Inputs!$B$19+Inputs!$B$30*(1+$E1386)^0*Inputs!$B$20+Inputs!$B$31*(1+$F1386)^0*Inputs!$B$21+Inputs!$B$22*(1+Inputs!$B$23)^0</f>
        <v>12652.654072777386</v>
      </c>
      <c r="R1386" s="36">
        <f>Inputs!$B$12*(1+$B1386)^1*$C1386+Inputs!$B$29*(1+$D1386)^1*Inputs!$B$19+Inputs!$B$30*(1+$E1386)^1*Inputs!$B$20+Inputs!$B$31*(1+$F1386)^1*Inputs!$B$21+Inputs!$B$22*(1+Inputs!$B$23)^1</f>
        <v>15284.631344711215</v>
      </c>
      <c r="S1386" s="36">
        <f>Inputs!$B$12*(1+$B1386)^2*$C1386+Inputs!$B$29*(1+$D1386)^2*Inputs!$B$19+Inputs!$B$30*(1+$E1386)^2*Inputs!$B$20+Inputs!$B$31*(1+$F1386)^2*Inputs!$B$21+Inputs!$B$22*(1+Inputs!$B$23)^2</f>
        <v>19188.6226328093</v>
      </c>
      <c r="T1386" s="36">
        <f>Inputs!$B$12*(1+$B1386)^3*$C1386+Inputs!$B$29*(1+$D1386)^3*Inputs!$B$19+Inputs!$B$30*(1+$E1386)^3*Inputs!$B$20+Inputs!$B$31*(1+$F1386)^3*Inputs!$B$21+Inputs!$B$22*(1+Inputs!$B$23)^3</f>
        <v>25023.757920754731</v>
      </c>
      <c r="U1386" s="36">
        <f>Inputs!$B$12*(1+$B1386)^4*$C1386+Inputs!$B$29*(1+$D1386)^4*Inputs!$B$19+Inputs!$B$30*(1+$E1386)^4*Inputs!$B$20+Inputs!$B$31*(1+$F1386)^4*Inputs!$B$21+Inputs!$B$22*(1+Inputs!$B$23)^4</f>
        <v>33792.947952184477</v>
      </c>
      <c r="V1386" s="35">
        <f>Inputs!$B$13/(Q1386*(1-$G1386))</f>
        <v>1.1842407384746081</v>
      </c>
      <c r="W1386" s="36">
        <f>Inputs!$B$13</f>
        <v>12660</v>
      </c>
      <c r="X1386" s="36">
        <f t="shared" si="213"/>
        <v>14665.139356303886</v>
      </c>
      <c r="Y1386" s="36">
        <f t="shared" si="214"/>
        <v>17622.037513119249</v>
      </c>
      <c r="Z1386" s="36">
        <f t="shared" si="215"/>
        <v>21952.033533372949</v>
      </c>
      <c r="AA1386" s="36">
        <f t="shared" si="216"/>
        <v>28255.52430516385</v>
      </c>
      <c r="AB1386" s="36">
        <f t="shared" si="217"/>
        <v>71696.265421506832</v>
      </c>
      <c r="AC1386" s="36">
        <f t="shared" si="218"/>
        <v>444959.71389766911</v>
      </c>
      <c r="AD1386" s="36">
        <f t="shared" si="219"/>
        <v>290540.56479821564</v>
      </c>
    </row>
    <row r="1387" spans="1:30" ht="14.25" customHeight="1" x14ac:dyDescent="0.25">
      <c r="A1387" s="16">
        <v>1371</v>
      </c>
      <c r="B1387" s="34">
        <v>0.23310229327689799</v>
      </c>
      <c r="C1387" s="34">
        <v>9.5868988673241798E-2</v>
      </c>
      <c r="D1387" s="34">
        <v>1.85033926964666E-2</v>
      </c>
      <c r="E1387" s="34">
        <v>4.76169630610076E-2</v>
      </c>
      <c r="F1387" s="34">
        <v>1.0375353299085101E-2</v>
      </c>
      <c r="G1387" s="34">
        <v>0.157401297564009</v>
      </c>
      <c r="H1387" s="35">
        <v>1.02569818758969</v>
      </c>
      <c r="I1387" s="34">
        <v>9.9674043064695197E-2</v>
      </c>
      <c r="J1387" s="34">
        <v>3.3023707098323002E-2</v>
      </c>
      <c r="K1387" s="36">
        <f>Inputs!$B$12*(1+$B1387)^4</f>
        <v>138722.74443900998</v>
      </c>
      <c r="L1387" s="36">
        <f t="shared" si="210"/>
        <v>19002.488899766005</v>
      </c>
      <c r="M1387" s="36">
        <f t="shared" si="211"/>
        <v>240956.67312121161</v>
      </c>
      <c r="N1387" s="37">
        <f>M1387/Inputs!$B$6</f>
        <v>367.31200170916406</v>
      </c>
      <c r="O1387" s="38">
        <f>IF(N1387&gt;Inputs!$B$4,1,0)</f>
        <v>0</v>
      </c>
      <c r="P1387" s="34">
        <f t="shared" si="212"/>
        <v>6.6650335966372196E-2</v>
      </c>
      <c r="Q1387" s="36">
        <f>Inputs!$B$12*(1+$B1387)^0*$C1387+Inputs!$B$29*(1+$D1387)^0*Inputs!$B$19+Inputs!$B$30*(1+$E1387)^0*Inputs!$B$20+Inputs!$B$31*(1+$F1387)^0*Inputs!$B$21+Inputs!$B$22*(1+Inputs!$B$23)^0</f>
        <v>13774.183347821428</v>
      </c>
      <c r="R1387" s="36">
        <f>Inputs!$B$12*(1+$B1387)^1*$C1387+Inputs!$B$29*(1+$D1387)^1*Inputs!$B$19+Inputs!$B$30*(1+$E1387)^1*Inputs!$B$20+Inputs!$B$31*(1+$F1387)^1*Inputs!$B$21+Inputs!$B$22*(1+Inputs!$B$23)^1</f>
        <v>15273.415946528228</v>
      </c>
      <c r="S1387" s="36">
        <f>Inputs!$B$12*(1+$B1387)^2*$C1387+Inputs!$B$29*(1+$D1387)^2*Inputs!$B$19+Inputs!$B$30*(1+$E1387)^2*Inputs!$B$20+Inputs!$B$31*(1+$F1387)^2*Inputs!$B$21+Inputs!$B$22*(1+Inputs!$B$23)^2</f>
        <v>17090.43774868262</v>
      </c>
      <c r="T1387" s="36">
        <f>Inputs!$B$12*(1+$B1387)^3*$C1387+Inputs!$B$29*(1+$D1387)^3*Inputs!$B$19+Inputs!$B$30*(1+$E1387)^3*Inputs!$B$20+Inputs!$B$31*(1+$F1387)^3*Inputs!$B$21+Inputs!$B$22*(1+Inputs!$B$23)^3</f>
        <v>19298.3402426018</v>
      </c>
      <c r="U1387" s="36">
        <f>Inputs!$B$12*(1+$B1387)^4*$C1387+Inputs!$B$29*(1+$D1387)^4*Inputs!$B$19+Inputs!$B$30*(1+$E1387)^4*Inputs!$B$20+Inputs!$B$31*(1+$F1387)^4*Inputs!$B$21+Inputs!$B$22*(1+Inputs!$B$23)^4</f>
        <v>21987.20944387855</v>
      </c>
      <c r="V1387" s="35">
        <f>Inputs!$B$13/(Q1387*(1-$G1387))</f>
        <v>1.0908048496320586</v>
      </c>
      <c r="W1387" s="36">
        <f>Inputs!$B$13</f>
        <v>12660</v>
      </c>
      <c r="X1387" s="36">
        <f t="shared" si="213"/>
        <v>13828.490524072295</v>
      </c>
      <c r="Y1387" s="36">
        <f t="shared" si="214"/>
        <v>15239.224713769489</v>
      </c>
      <c r="Z1387" s="36">
        <f t="shared" si="215"/>
        <v>16943.29931077137</v>
      </c>
      <c r="AA1387" s="36">
        <f t="shared" si="216"/>
        <v>19002.488899766005</v>
      </c>
      <c r="AB1387" s="36">
        <f t="shared" si="217"/>
        <v>57810.198668475117</v>
      </c>
      <c r="AC1387" s="36">
        <f t="shared" si="218"/>
        <v>294522.46928260283</v>
      </c>
      <c r="AD1387" s="36">
        <f t="shared" si="219"/>
        <v>183146.4744527365</v>
      </c>
    </row>
    <row r="1388" spans="1:30" ht="14.25" customHeight="1" x14ac:dyDescent="0.25">
      <c r="A1388" s="16">
        <v>1372</v>
      </c>
      <c r="B1388" s="34">
        <v>0.23511301419261199</v>
      </c>
      <c r="C1388" s="34">
        <v>5.9137387638019803E-2</v>
      </c>
      <c r="D1388" s="34">
        <v>1.34928106047414E-2</v>
      </c>
      <c r="E1388" s="34">
        <v>2.5116748127178099E-2</v>
      </c>
      <c r="F1388" s="34">
        <v>2.2714697964379998E-2</v>
      </c>
      <c r="G1388" s="34">
        <v>0.20067614418853</v>
      </c>
      <c r="H1388" s="35">
        <v>1.0649427223338199</v>
      </c>
      <c r="I1388" s="34">
        <v>9.0116404119683302E-2</v>
      </c>
      <c r="J1388" s="34">
        <v>2.5472484451085499E-2</v>
      </c>
      <c r="K1388" s="36">
        <f>Inputs!$B$12*(1+$B1388)^4</f>
        <v>139629.77613302352</v>
      </c>
      <c r="L1388" s="36">
        <f t="shared" si="210"/>
        <v>14350.511994103426</v>
      </c>
      <c r="M1388" s="36">
        <f t="shared" si="211"/>
        <v>199799.61428778578</v>
      </c>
      <c r="N1388" s="37">
        <f>M1388/Inputs!$B$6</f>
        <v>304.57258275577101</v>
      </c>
      <c r="O1388" s="38">
        <f>IF(N1388&gt;Inputs!$B$4,1,0)</f>
        <v>0</v>
      </c>
      <c r="P1388" s="34">
        <f t="shared" si="212"/>
        <v>6.464391966859781E-2</v>
      </c>
      <c r="Q1388" s="36">
        <f>Inputs!$B$12*(1+$B1388)^0*$C1388+Inputs!$B$29*(1+$D1388)^0*Inputs!$B$19+Inputs!$B$30*(1+$E1388)^0*Inputs!$B$20+Inputs!$B$31*(1+$F1388)^0*Inputs!$B$21+Inputs!$B$22*(1+Inputs!$B$23)^0</f>
        <v>11570.287285708109</v>
      </c>
      <c r="R1388" s="36">
        <f>Inputs!$B$12*(1+$B1388)^1*$C1388+Inputs!$B$29*(1+$D1388)^1*Inputs!$B$19+Inputs!$B$30*(1+$E1388)^1*Inputs!$B$20+Inputs!$B$31*(1+$F1388)^1*Inputs!$B$21+Inputs!$B$22*(1+Inputs!$B$23)^1</f>
        <v>12545.596177944039</v>
      </c>
      <c r="S1388" s="36">
        <f>Inputs!$B$12*(1+$B1388)^2*$C1388+Inputs!$B$29*(1+$D1388)^2*Inputs!$B$19+Inputs!$B$30*(1+$E1388)^2*Inputs!$B$20+Inputs!$B$31*(1+$F1388)^2*Inputs!$B$21+Inputs!$B$22*(1+Inputs!$B$23)^2</f>
        <v>13719.487996073532</v>
      </c>
      <c r="T1388" s="36">
        <f>Inputs!$B$12*(1+$B1388)^3*$C1388+Inputs!$B$29*(1+$D1388)^3*Inputs!$B$19+Inputs!$B$30*(1+$E1388)^3*Inputs!$B$20+Inputs!$B$31*(1+$F1388)^3*Inputs!$B$21+Inputs!$B$22*(1+Inputs!$B$23)^3</f>
        <v>15138.116535163912</v>
      </c>
      <c r="U1388" s="36">
        <f>Inputs!$B$12*(1+$B1388)^4*$C1388+Inputs!$B$29*(1+$D1388)^4*Inputs!$B$19+Inputs!$B$30*(1+$E1388)^4*Inputs!$B$20+Inputs!$B$31*(1+$F1388)^4*Inputs!$B$21+Inputs!$B$22*(1+Inputs!$B$23)^4</f>
        <v>16858.478303185122</v>
      </c>
      <c r="V1388" s="35">
        <f>Inputs!$B$13/(Q1388*(1-$G1388))</f>
        <v>1.3688844451271263</v>
      </c>
      <c r="W1388" s="36">
        <f>Inputs!$B$13</f>
        <v>12660</v>
      </c>
      <c r="X1388" s="36">
        <f t="shared" si="213"/>
        <v>12965.183960623946</v>
      </c>
      <c r="Y1388" s="36">
        <f t="shared" si="214"/>
        <v>13345.056524547872</v>
      </c>
      <c r="Z1388" s="36">
        <f t="shared" si="215"/>
        <v>13805.524644470228</v>
      </c>
      <c r="AA1388" s="36">
        <f t="shared" si="216"/>
        <v>14350.511994103426</v>
      </c>
      <c r="AB1388" s="36">
        <f t="shared" si="217"/>
        <v>51923.050243202662</v>
      </c>
      <c r="AC1388" s="36">
        <f t="shared" si="218"/>
        <v>227647.94064440037</v>
      </c>
      <c r="AD1388" s="36">
        <f t="shared" si="219"/>
        <v>147876.56404458312</v>
      </c>
    </row>
    <row r="1389" spans="1:30" ht="14.25" customHeight="1" x14ac:dyDescent="0.25">
      <c r="A1389" s="16">
        <v>1373</v>
      </c>
      <c r="B1389" s="34">
        <v>0.41838398049858599</v>
      </c>
      <c r="C1389" s="34">
        <v>8.6575623264718002E-2</v>
      </c>
      <c r="D1389" s="34">
        <v>3.4487837086084598E-2</v>
      </c>
      <c r="E1389" s="34">
        <v>6.9445159742350798E-2</v>
      </c>
      <c r="F1389" s="34">
        <v>1.5257331461363001E-2</v>
      </c>
      <c r="G1389" s="34">
        <v>0.17241741966928201</v>
      </c>
      <c r="H1389" s="35">
        <v>0.95556741553913704</v>
      </c>
      <c r="I1389" s="34">
        <v>9.1406301138558799E-2</v>
      </c>
      <c r="J1389" s="34">
        <v>1.88144114304576E-2</v>
      </c>
      <c r="K1389" s="36">
        <f>Inputs!$B$12*(1+$B1389)^4</f>
        <v>242843.52085517233</v>
      </c>
      <c r="L1389" s="36">
        <f t="shared" si="210"/>
        <v>23955.268344842665</v>
      </c>
      <c r="M1389" s="36">
        <f t="shared" si="211"/>
        <v>282994.61620046693</v>
      </c>
      <c r="N1389" s="37">
        <f>M1389/Inputs!$B$6</f>
        <v>431.39423201290691</v>
      </c>
      <c r="O1389" s="38">
        <f>IF(N1389&gt;Inputs!$B$4,1,0)</f>
        <v>1</v>
      </c>
      <c r="P1389" s="34">
        <f t="shared" si="212"/>
        <v>7.2591889708101195E-2</v>
      </c>
      <c r="Q1389" s="36">
        <f>Inputs!$B$12*(1+$B1389)^0*$C1389+Inputs!$B$29*(1+$D1389)^0*Inputs!$B$19+Inputs!$B$30*(1+$E1389)^0*Inputs!$B$20+Inputs!$B$31*(1+$F1389)^0*Inputs!$B$21+Inputs!$B$22*(1+Inputs!$B$23)^0</f>
        <v>13216.581423310003</v>
      </c>
      <c r="R1389" s="36">
        <f>Inputs!$B$12*(1+$B1389)^1*$C1389+Inputs!$B$29*(1+$D1389)^1*Inputs!$B$19+Inputs!$B$30*(1+$E1389)^1*Inputs!$B$20+Inputs!$B$31*(1+$F1389)^1*Inputs!$B$21+Inputs!$B$22*(1+Inputs!$B$23)^1</f>
        <v>15677.845605745242</v>
      </c>
      <c r="S1389" s="36">
        <f>Inputs!$B$12*(1+$B1389)^2*$C1389+Inputs!$B$29*(1+$D1389)^2*Inputs!$B$19+Inputs!$B$30*(1+$E1389)^2*Inputs!$B$20+Inputs!$B$31*(1+$F1389)^2*Inputs!$B$21+Inputs!$B$22*(1+Inputs!$B$23)^2</f>
        <v>19063.398880447727</v>
      </c>
      <c r="T1389" s="36">
        <f>Inputs!$B$12*(1+$B1389)^3*$C1389+Inputs!$B$29*(1+$D1389)^3*Inputs!$B$19+Inputs!$B$30*(1+$E1389)^3*Inputs!$B$20+Inputs!$B$31*(1+$F1389)^3*Inputs!$B$21+Inputs!$B$22*(1+Inputs!$B$23)^3</f>
        <v>23754.598819628241</v>
      </c>
      <c r="U1389" s="36">
        <f>Inputs!$B$12*(1+$B1389)^4*$C1389+Inputs!$B$29*(1+$D1389)^4*Inputs!$B$19+Inputs!$B$30*(1+$E1389)^4*Inputs!$B$20+Inputs!$B$31*(1+$F1389)^4*Inputs!$B$21+Inputs!$B$22*(1+Inputs!$B$23)^4</f>
        <v>30292.029242434757</v>
      </c>
      <c r="V1389" s="35">
        <f>Inputs!$B$13/(Q1389*(1-$G1389))</f>
        <v>1.1574526381303212</v>
      </c>
      <c r="W1389" s="36">
        <f>Inputs!$B$13</f>
        <v>12660</v>
      </c>
      <c r="X1389" s="36">
        <f t="shared" si="213"/>
        <v>14362.76389025368</v>
      </c>
      <c r="Y1389" s="36">
        <f t="shared" si="214"/>
        <v>16668.069355279633</v>
      </c>
      <c r="Z1389" s="36">
        <f t="shared" si="215"/>
        <v>19777.606754623408</v>
      </c>
      <c r="AA1389" s="36">
        <f t="shared" si="216"/>
        <v>23955.268344842665</v>
      </c>
      <c r="AB1389" s="36">
        <f t="shared" si="217"/>
        <v>65886.662737011779</v>
      </c>
      <c r="AC1389" s="36">
        <f t="shared" si="218"/>
        <v>336207.98022407544</v>
      </c>
      <c r="AD1389" s="36">
        <f t="shared" si="219"/>
        <v>217107.95346345514</v>
      </c>
    </row>
    <row r="1390" spans="1:30" ht="14.25" customHeight="1" x14ac:dyDescent="0.25">
      <c r="A1390" s="16">
        <v>1374</v>
      </c>
      <c r="B1390" s="34">
        <v>0.42106609782754501</v>
      </c>
      <c r="C1390" s="34">
        <v>6.22117540949855E-2</v>
      </c>
      <c r="D1390" s="34">
        <v>2.6601359809833101E-2</v>
      </c>
      <c r="E1390" s="34">
        <v>3.4211231141462801E-2</v>
      </c>
      <c r="F1390" s="34">
        <v>3.0041524873525901E-2</v>
      </c>
      <c r="G1390" s="34">
        <v>0.194512907433361</v>
      </c>
      <c r="H1390" s="35">
        <v>0.99532580956373196</v>
      </c>
      <c r="I1390" s="34">
        <v>9.3518248114420999E-2</v>
      </c>
      <c r="J1390" s="34">
        <v>2.8827241667342698E-2</v>
      </c>
      <c r="K1390" s="36">
        <f>Inputs!$B$12*(1+$B1390)^4</f>
        <v>244685.57387773899</v>
      </c>
      <c r="L1390" s="36">
        <f t="shared" si="210"/>
        <v>19441.558711678845</v>
      </c>
      <c r="M1390" s="36">
        <f t="shared" si="211"/>
        <v>256577.71511753139</v>
      </c>
      <c r="N1390" s="37">
        <f>M1390/Inputs!$B$6</f>
        <v>391.12456572794417</v>
      </c>
      <c r="O1390" s="38">
        <f>IF(N1390&gt;Inputs!$B$4,1,0)</f>
        <v>0</v>
      </c>
      <c r="P1390" s="34">
        <f t="shared" si="212"/>
        <v>6.46910064470783E-2</v>
      </c>
      <c r="Q1390" s="36">
        <f>Inputs!$B$12*(1+$B1390)^0*$C1390+Inputs!$B$29*(1+$D1390)^0*Inputs!$B$19+Inputs!$B$30*(1+$E1390)^0*Inputs!$B$20+Inputs!$B$31*(1+$F1390)^0*Inputs!$B$21+Inputs!$B$22*(1+Inputs!$B$23)^0</f>
        <v>11754.74927312605</v>
      </c>
      <c r="R1390" s="36">
        <f>Inputs!$B$12*(1+$B1390)^1*$C1390+Inputs!$B$29*(1+$D1390)^1*Inputs!$B$19+Inputs!$B$30*(1+$E1390)^1*Inputs!$B$20+Inputs!$B$31*(1+$F1390)^1*Inputs!$B$21+Inputs!$B$22*(1+Inputs!$B$23)^1</f>
        <v>13566.673644287239</v>
      </c>
      <c r="S1390" s="36">
        <f>Inputs!$B$12*(1+$B1390)^2*$C1390+Inputs!$B$29*(1+$D1390)^2*Inputs!$B$19+Inputs!$B$30*(1+$E1390)^2*Inputs!$B$20+Inputs!$B$31*(1+$F1390)^2*Inputs!$B$21+Inputs!$B$22*(1+Inputs!$B$23)^2</f>
        <v>16047.669498864769</v>
      </c>
      <c r="T1390" s="36">
        <f>Inputs!$B$12*(1+$B1390)^3*$C1390+Inputs!$B$29*(1+$D1390)^3*Inputs!$B$19+Inputs!$B$30*(1+$E1390)^3*Inputs!$B$20+Inputs!$B$31*(1+$F1390)^3*Inputs!$B$21+Inputs!$B$22*(1+Inputs!$B$23)^3</f>
        <v>19476.619634876275</v>
      </c>
      <c r="U1390" s="36">
        <f>Inputs!$B$12*(1+$B1390)^4*$C1390+Inputs!$B$29*(1+$D1390)^4*Inputs!$B$19+Inputs!$B$30*(1+$E1390)^4*Inputs!$B$20+Inputs!$B$31*(1+$F1390)^4*Inputs!$B$21+Inputs!$B$22*(1+Inputs!$B$23)^4</f>
        <v>24249.748003083372</v>
      </c>
      <c r="V1390" s="35">
        <f>Inputs!$B$13/(Q1390*(1-$G1390))</f>
        <v>1.3370934152176888</v>
      </c>
      <c r="W1390" s="36">
        <f>Inputs!$B$13</f>
        <v>12660</v>
      </c>
      <c r="X1390" s="36">
        <f t="shared" si="213"/>
        <v>13677.773017282485</v>
      </c>
      <c r="Y1390" s="36">
        <f t="shared" si="214"/>
        <v>15074.647784255645</v>
      </c>
      <c r="Z1390" s="36">
        <f t="shared" si="215"/>
        <v>16955.262957578427</v>
      </c>
      <c r="AA1390" s="36">
        <f t="shared" si="216"/>
        <v>19441.558711678845</v>
      </c>
      <c r="AB1390" s="36">
        <f t="shared" si="217"/>
        <v>58835.472682313179</v>
      </c>
      <c r="AC1390" s="36">
        <f t="shared" si="218"/>
        <v>309192.98248069867</v>
      </c>
      <c r="AD1390" s="36">
        <f t="shared" si="219"/>
        <v>197742.24243521821</v>
      </c>
    </row>
    <row r="1391" spans="1:30" ht="14.25" customHeight="1" x14ac:dyDescent="0.25">
      <c r="A1391" s="16">
        <v>1375</v>
      </c>
      <c r="B1391" s="34">
        <v>0.29758439480940302</v>
      </c>
      <c r="C1391" s="34">
        <v>9.1108300518898497E-2</v>
      </c>
      <c r="D1391" s="34">
        <v>1.28570518270448E-2</v>
      </c>
      <c r="E1391" s="34">
        <v>1.7361399814019501E-2</v>
      </c>
      <c r="F1391" s="34">
        <v>1.14387050363351E-2</v>
      </c>
      <c r="G1391" s="34">
        <v>0.18542827987024499</v>
      </c>
      <c r="H1391" s="35">
        <v>1.0483517795174699</v>
      </c>
      <c r="I1391" s="34">
        <v>0.10616331658955</v>
      </c>
      <c r="J1391" s="34">
        <v>1.8263888848478502E-2</v>
      </c>
      <c r="K1391" s="36">
        <f>Inputs!$B$12*(1+$B1391)^4</f>
        <v>170095.84540368448</v>
      </c>
      <c r="L1391" s="36">
        <f t="shared" si="210"/>
        <v>20317.745979691514</v>
      </c>
      <c r="M1391" s="36">
        <f t="shared" si="211"/>
        <v>200504.35505358563</v>
      </c>
      <c r="N1391" s="37">
        <f>M1391/Inputs!$B$6</f>
        <v>305.64688270363666</v>
      </c>
      <c r="O1391" s="38">
        <f>IF(N1391&gt;Inputs!$B$4,1,0)</f>
        <v>0</v>
      </c>
      <c r="P1391" s="34">
        <f t="shared" si="212"/>
        <v>8.7899427741071498E-2</v>
      </c>
      <c r="Q1391" s="36">
        <f>Inputs!$B$12*(1+$B1391)^0*$C1391+Inputs!$B$29*(1+$D1391)^0*Inputs!$B$19+Inputs!$B$30*(1+$E1391)^0*Inputs!$B$20+Inputs!$B$31*(1+$F1391)^0*Inputs!$B$21+Inputs!$B$22*(1+Inputs!$B$23)^0</f>
        <v>13488.54205856083</v>
      </c>
      <c r="R1391" s="36">
        <f>Inputs!$B$12*(1+$B1391)^1*$C1391+Inputs!$B$29*(1+$D1391)^1*Inputs!$B$19+Inputs!$B$30*(1+$E1391)^1*Inputs!$B$20+Inputs!$B$31*(1+$F1391)^1*Inputs!$B$21+Inputs!$B$22*(1+Inputs!$B$23)^1</f>
        <v>15183.904046338237</v>
      </c>
      <c r="S1391" s="36">
        <f>Inputs!$B$12*(1+$B1391)^2*$C1391+Inputs!$B$29*(1+$D1391)^2*Inputs!$B$19+Inputs!$B$30*(1+$E1391)^2*Inputs!$B$20+Inputs!$B$31*(1+$F1391)^2*Inputs!$B$21+Inputs!$B$22*(1+Inputs!$B$23)^2</f>
        <v>17363.182262095852</v>
      </c>
      <c r="T1391" s="36">
        <f>Inputs!$B$12*(1+$B1391)^3*$C1391+Inputs!$B$29*(1+$D1391)^3*Inputs!$B$19+Inputs!$B$30*(1+$E1391)^3*Inputs!$B$20+Inputs!$B$31*(1+$F1391)^3*Inputs!$B$21+Inputs!$B$22*(1+Inputs!$B$23)^3</f>
        <v>20170.400262404997</v>
      </c>
      <c r="U1391" s="36">
        <f>Inputs!$B$12*(1+$B1391)^4*$C1391+Inputs!$B$29*(1+$D1391)^4*Inputs!$B$19+Inputs!$B$30*(1+$E1391)^4*Inputs!$B$20+Inputs!$B$31*(1+$F1391)^4*Inputs!$B$21+Inputs!$B$22*(1+Inputs!$B$23)^4</f>
        <v>23792.449773601184</v>
      </c>
      <c r="V1391" s="35">
        <f>Inputs!$B$13/(Q1391*(1-$G1391))</f>
        <v>1.1522304995702828</v>
      </c>
      <c r="W1391" s="36">
        <f>Inputs!$B$13</f>
        <v>12660</v>
      </c>
      <c r="X1391" s="36">
        <f t="shared" si="213"/>
        <v>13930.020485902196</v>
      </c>
      <c r="Y1391" s="36">
        <f t="shared" si="214"/>
        <v>15562.030715182329</v>
      </c>
      <c r="Z1391" s="36">
        <f t="shared" si="215"/>
        <v>17651.356879104202</v>
      </c>
      <c r="AA1391" s="36">
        <f t="shared" si="216"/>
        <v>20317.745979691514</v>
      </c>
      <c r="AB1391" s="36">
        <f t="shared" si="217"/>
        <v>58384.890942918981</v>
      </c>
      <c r="AC1391" s="36">
        <f t="shared" si="218"/>
        <v>235369.30291355297</v>
      </c>
      <c r="AD1391" s="36">
        <f t="shared" si="219"/>
        <v>142119.46411066665</v>
      </c>
    </row>
    <row r="1392" spans="1:30" ht="14.25" customHeight="1" x14ac:dyDescent="0.25">
      <c r="A1392" s="16">
        <v>1376</v>
      </c>
      <c r="B1392" s="34">
        <v>0.35221736118936098</v>
      </c>
      <c r="C1392" s="34">
        <v>6.8776987811310503E-2</v>
      </c>
      <c r="D1392" s="34">
        <v>2.5954519892074802E-3</v>
      </c>
      <c r="E1392" s="34">
        <v>5.9873480846428503E-2</v>
      </c>
      <c r="F1392" s="34">
        <v>1.1716800872697299E-2</v>
      </c>
      <c r="G1392" s="34">
        <v>0.17765516771520701</v>
      </c>
      <c r="H1392" s="35">
        <v>1.0377883654996001</v>
      </c>
      <c r="I1392" s="34">
        <v>0.106824878829195</v>
      </c>
      <c r="J1392" s="34">
        <v>2.9294382776799601E-2</v>
      </c>
      <c r="K1392" s="36">
        <f>Inputs!$B$12*(1+$B1392)^4</f>
        <v>200602.93398316143</v>
      </c>
      <c r="L1392" s="36">
        <f t="shared" si="210"/>
        <v>19148.404802466637</v>
      </c>
      <c r="M1392" s="36">
        <f t="shared" si="211"/>
        <v>209462.0905471989</v>
      </c>
      <c r="N1392" s="37">
        <f>M1392/Inputs!$B$6</f>
        <v>319.30196729755932</v>
      </c>
      <c r="O1392" s="38">
        <f>IF(N1392&gt;Inputs!$B$4,1,0)</f>
        <v>0</v>
      </c>
      <c r="P1392" s="34">
        <f t="shared" si="212"/>
        <v>7.7530496052395398E-2</v>
      </c>
      <c r="Q1392" s="36">
        <f>Inputs!$B$12*(1+$B1392)^0*$C1392+Inputs!$B$29*(1+$D1392)^0*Inputs!$B$19+Inputs!$B$30*(1+$E1392)^0*Inputs!$B$20+Inputs!$B$31*(1+$F1392)^0*Inputs!$B$21+Inputs!$B$22*(1+Inputs!$B$23)^0</f>
        <v>12148.663296105551</v>
      </c>
      <c r="R1392" s="36">
        <f>Inputs!$B$12*(1+$B1392)^1*$C1392+Inputs!$B$29*(1+$D1392)^1*Inputs!$B$19+Inputs!$B$30*(1+$E1392)^1*Inputs!$B$20+Inputs!$B$31*(1+$F1392)^1*Inputs!$B$21+Inputs!$B$22*(1+Inputs!$B$23)^1</f>
        <v>13744.870170965856</v>
      </c>
      <c r="S1392" s="36">
        <f>Inputs!$B$12*(1+$B1392)^2*$C1392+Inputs!$B$29*(1+$D1392)^2*Inputs!$B$19+Inputs!$B$30*(1+$E1392)^2*Inputs!$B$20+Inputs!$B$31*(1+$F1392)^2*Inputs!$B$21+Inputs!$B$22*(1+Inputs!$B$23)^2</f>
        <v>15860.584155787375</v>
      </c>
      <c r="T1392" s="36">
        <f>Inputs!$B$12*(1+$B1392)^3*$C1392+Inputs!$B$29*(1+$D1392)^3*Inputs!$B$19+Inputs!$B$30*(1+$E1392)^3*Inputs!$B$20+Inputs!$B$31*(1+$F1392)^3*Inputs!$B$21+Inputs!$B$22*(1+Inputs!$B$23)^3</f>
        <v>18676.602121938282</v>
      </c>
      <c r="U1392" s="36">
        <f>Inputs!$B$12*(1+$B1392)^4*$C1392+Inputs!$B$29*(1+$D1392)^4*Inputs!$B$19+Inputs!$B$30*(1+$E1392)^4*Inputs!$B$20+Inputs!$B$31*(1+$F1392)^4*Inputs!$B$21+Inputs!$B$22*(1+Inputs!$B$23)^4</f>
        <v>22437.260739426274</v>
      </c>
      <c r="V1392" s="35">
        <f>Inputs!$B$13/(Q1392*(1-$G1392))</f>
        <v>1.2672177353259142</v>
      </c>
      <c r="W1392" s="36">
        <f>Inputs!$B$13</f>
        <v>12660</v>
      </c>
      <c r="X1392" s="36">
        <f t="shared" si="213"/>
        <v>13675.079793575545</v>
      </c>
      <c r="Y1392" s="36">
        <f t="shared" si="214"/>
        <v>15031.946789838374</v>
      </c>
      <c r="Z1392" s="36">
        <f t="shared" si="215"/>
        <v>16819.91279864922</v>
      </c>
      <c r="AA1392" s="36">
        <f t="shared" si="216"/>
        <v>19148.404802466637</v>
      </c>
      <c r="AB1392" s="36">
        <f t="shared" si="217"/>
        <v>56422.048081769222</v>
      </c>
      <c r="AC1392" s="36">
        <f t="shared" si="218"/>
        <v>254214.10291242757</v>
      </c>
      <c r="AD1392" s="36">
        <f t="shared" si="219"/>
        <v>153040.04246542967</v>
      </c>
    </row>
    <row r="1393" spans="1:30" ht="14.25" customHeight="1" x14ac:dyDescent="0.25">
      <c r="A1393" s="16">
        <v>1377</v>
      </c>
      <c r="B1393" s="34">
        <v>0.168879833789044</v>
      </c>
      <c r="C1393" s="34">
        <v>9.4410281968480905E-2</v>
      </c>
      <c r="D1393" s="34">
        <v>1.19369526046919E-2</v>
      </c>
      <c r="E1393" s="34">
        <v>3.7783691822463598E-2</v>
      </c>
      <c r="F1393" s="34">
        <v>-1.0505286812936099E-2</v>
      </c>
      <c r="G1393" s="34">
        <v>0.17356302264442899</v>
      </c>
      <c r="H1393" s="35">
        <v>1.0589000443294101</v>
      </c>
      <c r="I1393" s="34">
        <v>9.6161418636435805E-2</v>
      </c>
      <c r="J1393" s="34">
        <v>2.4005233873988799E-2</v>
      </c>
      <c r="K1393" s="36">
        <f>Inputs!$B$12*(1+$B1393)^4</f>
        <v>112003.27309849266</v>
      </c>
      <c r="L1393" s="36">
        <f t="shared" si="210"/>
        <v>16349.54934643406</v>
      </c>
      <c r="M1393" s="36">
        <f t="shared" si="211"/>
        <v>200951.15424978948</v>
      </c>
      <c r="N1393" s="37">
        <f>M1393/Inputs!$B$6</f>
        <v>306.32797903931322</v>
      </c>
      <c r="O1393" s="38">
        <f>IF(N1393&gt;Inputs!$B$4,1,0)</f>
        <v>0</v>
      </c>
      <c r="P1393" s="34">
        <f t="shared" si="212"/>
        <v>7.2156184762447007E-2</v>
      </c>
      <c r="Q1393" s="36">
        <f>Inputs!$B$12*(1+$B1393)^0*$C1393+Inputs!$B$29*(1+$D1393)^0*Inputs!$B$19+Inputs!$B$30*(1+$E1393)^0*Inputs!$B$20+Inputs!$B$31*(1+$F1393)^0*Inputs!$B$21+Inputs!$B$22*(1+Inputs!$B$23)^0</f>
        <v>13686.660945535776</v>
      </c>
      <c r="R1393" s="36">
        <f>Inputs!$B$12*(1+$B1393)^1*$C1393+Inputs!$B$29*(1+$D1393)^1*Inputs!$B$19+Inputs!$B$30*(1+$E1393)^1*Inputs!$B$20+Inputs!$B$31*(1+$F1393)^1*Inputs!$B$21+Inputs!$B$22*(1+Inputs!$B$23)^1</f>
        <v>14661.117543825781</v>
      </c>
      <c r="S1393" s="36">
        <f>Inputs!$B$12*(1+$B1393)^2*$C1393+Inputs!$B$29*(1+$D1393)^2*Inputs!$B$19+Inputs!$B$30*(1+$E1393)^2*Inputs!$B$20+Inputs!$B$31*(1+$F1393)^2*Inputs!$B$21+Inputs!$B$22*(1+Inputs!$B$23)^2</f>
        <v>15799.613111461291</v>
      </c>
      <c r="T1393" s="36">
        <f>Inputs!$B$12*(1+$B1393)^3*$C1393+Inputs!$B$29*(1+$D1393)^3*Inputs!$B$19+Inputs!$B$30*(1+$E1393)^3*Inputs!$B$20+Inputs!$B$31*(1+$F1393)^3*Inputs!$B$21+Inputs!$B$22*(1+Inputs!$B$23)^3</f>
        <v>17129.505075429966</v>
      </c>
      <c r="U1393" s="36">
        <f>Inputs!$B$12*(1+$B1393)^4*$C1393+Inputs!$B$29*(1+$D1393)^4*Inputs!$B$19+Inputs!$B$30*(1+$E1393)^4*Inputs!$B$20+Inputs!$B$31*(1+$F1393)^4*Inputs!$B$21+Inputs!$B$22*(1+Inputs!$B$23)^4</f>
        <v>18682.761911536574</v>
      </c>
      <c r="V1393" s="35">
        <f>Inputs!$B$13/(Q1393*(1-$G1393))</f>
        <v>1.1192483331401484</v>
      </c>
      <c r="W1393" s="36">
        <f>Inputs!$B$13</f>
        <v>12660</v>
      </c>
      <c r="X1393" s="36">
        <f t="shared" si="213"/>
        <v>13378.558509484383</v>
      </c>
      <c r="Y1393" s="36">
        <f t="shared" si="214"/>
        <v>14220.460434846231</v>
      </c>
      <c r="Z1393" s="36">
        <f t="shared" si="215"/>
        <v>15203.851787345604</v>
      </c>
      <c r="AA1393" s="36">
        <f t="shared" si="216"/>
        <v>16349.54934643406</v>
      </c>
      <c r="AB1393" s="36">
        <f t="shared" si="217"/>
        <v>54341.74638275012</v>
      </c>
      <c r="AC1393" s="36">
        <f t="shared" si="218"/>
        <v>232024.79672875881</v>
      </c>
      <c r="AD1393" s="36">
        <f t="shared" si="219"/>
        <v>146609.40786703938</v>
      </c>
    </row>
    <row r="1394" spans="1:30" ht="14.25" customHeight="1" x14ac:dyDescent="0.25">
      <c r="A1394" s="16">
        <v>1378</v>
      </c>
      <c r="B1394" s="34">
        <v>0.424370314127687</v>
      </c>
      <c r="C1394" s="34">
        <v>5.26817812957842E-2</v>
      </c>
      <c r="D1394" s="34">
        <v>3.0690002418789501E-2</v>
      </c>
      <c r="E1394" s="34">
        <v>3.6837070522831201E-2</v>
      </c>
      <c r="F1394" s="34">
        <v>3.5526083571062899E-4</v>
      </c>
      <c r="G1394" s="34">
        <v>0.20011661958357599</v>
      </c>
      <c r="H1394" s="35">
        <v>1.08949424669324</v>
      </c>
      <c r="I1394" s="34">
        <v>9.6771070143402596E-2</v>
      </c>
      <c r="J1394" s="34">
        <v>1.8512176437845199E-2</v>
      </c>
      <c r="K1394" s="36">
        <f>Inputs!$B$12*(1+$B1394)^4</f>
        <v>246969.26289760839</v>
      </c>
      <c r="L1394" s="36">
        <f t="shared" si="210"/>
        <v>18793.558973746403</v>
      </c>
      <c r="M1394" s="36">
        <f t="shared" si="211"/>
        <v>211241.77638984902</v>
      </c>
      <c r="N1394" s="37">
        <f>M1394/Inputs!$B$6</f>
        <v>322.01490303330644</v>
      </c>
      <c r="O1394" s="38">
        <f>IF(N1394&gt;Inputs!$B$4,1,0)</f>
        <v>0</v>
      </c>
      <c r="P1394" s="34">
        <f t="shared" si="212"/>
        <v>7.82588937055574E-2</v>
      </c>
      <c r="Q1394" s="36">
        <f>Inputs!$B$12*(1+$B1394)^0*$C1394+Inputs!$B$29*(1+$D1394)^0*Inputs!$B$19+Inputs!$B$30*(1+$E1394)^0*Inputs!$B$20+Inputs!$B$31*(1+$F1394)^0*Inputs!$B$21+Inputs!$B$22*(1+Inputs!$B$23)^0</f>
        <v>11182.950905173973</v>
      </c>
      <c r="R1394" s="36">
        <f>Inputs!$B$12*(1+$B1394)^1*$C1394+Inputs!$B$29*(1+$D1394)^1*Inputs!$B$19+Inputs!$B$30*(1+$E1394)^1*Inputs!$B$20+Inputs!$B$31*(1+$F1394)^1*Inputs!$B$21+Inputs!$B$22*(1+Inputs!$B$23)^1</f>
        <v>12650.662263385217</v>
      </c>
      <c r="S1394" s="36">
        <f>Inputs!$B$12*(1+$B1394)^2*$C1394+Inputs!$B$29*(1+$D1394)^2*Inputs!$B$19+Inputs!$B$30*(1+$E1394)^2*Inputs!$B$20+Inputs!$B$31*(1+$F1394)^2*Inputs!$B$21+Inputs!$B$22*(1+Inputs!$B$23)^2</f>
        <v>14692.065916223626</v>
      </c>
      <c r="T1394" s="36">
        <f>Inputs!$B$12*(1+$B1394)^3*$C1394+Inputs!$B$29*(1+$D1394)^3*Inputs!$B$19+Inputs!$B$30*(1+$E1394)^3*Inputs!$B$20+Inputs!$B$31*(1+$F1394)^3*Inputs!$B$21+Inputs!$B$22*(1+Inputs!$B$23)^3</f>
        <v>17548.89265526276</v>
      </c>
      <c r="U1394" s="36">
        <f>Inputs!$B$12*(1+$B1394)^4*$C1394+Inputs!$B$29*(1+$D1394)^4*Inputs!$B$19+Inputs!$B$30*(1+$E1394)^4*Inputs!$B$20+Inputs!$B$31*(1+$F1394)^4*Inputs!$B$21+Inputs!$B$22*(1+Inputs!$B$23)^4</f>
        <v>21565.39496594125</v>
      </c>
      <c r="V1394" s="35">
        <f>Inputs!$B$13/(Q1394*(1-$G1394))</f>
        <v>1.4153068677202434</v>
      </c>
      <c r="W1394" s="36">
        <f>Inputs!$B$13</f>
        <v>12660</v>
      </c>
      <c r="X1394" s="36">
        <f t="shared" si="213"/>
        <v>13497.338405767272</v>
      </c>
      <c r="Y1394" s="36">
        <f t="shared" si="214"/>
        <v>14718.135390663074</v>
      </c>
      <c r="Z1394" s="36">
        <f t="shared" si="215"/>
        <v>16436.667813395263</v>
      </c>
      <c r="AA1394" s="36">
        <f t="shared" si="216"/>
        <v>18793.558973746403</v>
      </c>
      <c r="AB1394" s="36">
        <f t="shared" si="217"/>
        <v>57120.846683963857</v>
      </c>
      <c r="AC1394" s="36">
        <f t="shared" si="218"/>
        <v>244591.60802070162</v>
      </c>
      <c r="AD1394" s="36">
        <f t="shared" si="219"/>
        <v>154120.92970588518</v>
      </c>
    </row>
    <row r="1395" spans="1:30" ht="14.25" customHeight="1" x14ac:dyDescent="0.25">
      <c r="A1395" s="16">
        <v>1379</v>
      </c>
      <c r="B1395" s="34">
        <v>0.37848441610883099</v>
      </c>
      <c r="C1395" s="34">
        <v>7.7031197198628901E-2</v>
      </c>
      <c r="D1395" s="34">
        <v>2.0386448960907699E-2</v>
      </c>
      <c r="E1395" s="34">
        <v>2.5783006203331599E-2</v>
      </c>
      <c r="F1395" s="34">
        <v>1.36748951551265E-2</v>
      </c>
      <c r="G1395" s="34">
        <v>0.170257260312563</v>
      </c>
      <c r="H1395" s="35">
        <v>1.0260343296952801</v>
      </c>
      <c r="I1395" s="34">
        <v>9.2277415704632298E-2</v>
      </c>
      <c r="J1395" s="34">
        <v>3.2872351777098102E-2</v>
      </c>
      <c r="K1395" s="36">
        <f>Inputs!$B$12*(1+$B1395)^4</f>
        <v>216649.99996888492</v>
      </c>
      <c r="L1395" s="36">
        <f t="shared" si="210"/>
        <v>21471.393887073929</v>
      </c>
      <c r="M1395" s="36">
        <f t="shared" si="211"/>
        <v>302172.58266785019</v>
      </c>
      <c r="N1395" s="37">
        <f>M1395/Inputs!$B$6</f>
        <v>460.62893699367407</v>
      </c>
      <c r="O1395" s="38">
        <f>IF(N1395&gt;Inputs!$B$4,1,0)</f>
        <v>1</v>
      </c>
      <c r="P1395" s="34">
        <f t="shared" si="212"/>
        <v>5.9405063927534196E-2</v>
      </c>
      <c r="Q1395" s="36">
        <f>Inputs!$B$12*(1+$B1395)^0*$C1395+Inputs!$B$29*(1+$D1395)^0*Inputs!$B$19+Inputs!$B$30*(1+$E1395)^0*Inputs!$B$20+Inputs!$B$31*(1+$F1395)^0*Inputs!$B$21+Inputs!$B$22*(1+Inputs!$B$23)^0</f>
        <v>12643.915859344655</v>
      </c>
      <c r="R1395" s="36">
        <f>Inputs!$B$12*(1+$B1395)^1*$C1395+Inputs!$B$29*(1+$D1395)^1*Inputs!$B$19+Inputs!$B$30*(1+$E1395)^1*Inputs!$B$20+Inputs!$B$31*(1+$F1395)^1*Inputs!$B$21+Inputs!$B$22*(1+Inputs!$B$23)^1</f>
        <v>14517.910466362206</v>
      </c>
      <c r="S1395" s="36">
        <f>Inputs!$B$12*(1+$B1395)^2*$C1395+Inputs!$B$29*(1+$D1395)^2*Inputs!$B$19+Inputs!$B$30*(1+$E1395)^2*Inputs!$B$20+Inputs!$B$31*(1+$F1395)^2*Inputs!$B$21+Inputs!$B$22*(1+Inputs!$B$23)^2</f>
        <v>17055.804009886899</v>
      </c>
      <c r="T1395" s="36">
        <f>Inputs!$B$12*(1+$B1395)^3*$C1395+Inputs!$B$29*(1+$D1395)^3*Inputs!$B$19+Inputs!$B$30*(1+$E1395)^3*Inputs!$B$20+Inputs!$B$31*(1+$F1395)^3*Inputs!$B$21+Inputs!$B$22*(1+Inputs!$B$23)^3</f>
        <v>20508.205849786209</v>
      </c>
      <c r="U1395" s="36">
        <f>Inputs!$B$12*(1+$B1395)^4*$C1395+Inputs!$B$29*(1+$D1395)^4*Inputs!$B$19+Inputs!$B$30*(1+$E1395)^4*Inputs!$B$20+Inputs!$B$31*(1+$F1395)^4*Inputs!$B$21+Inputs!$B$22*(1+Inputs!$B$23)^4</f>
        <v>25220.569329835136</v>
      </c>
      <c r="V1395" s="35">
        <f>Inputs!$B$13/(Q1395*(1-$G1395))</f>
        <v>1.2067259374497494</v>
      </c>
      <c r="W1395" s="36">
        <f>Inputs!$B$13</f>
        <v>12660</v>
      </c>
      <c r="X1395" s="36">
        <f t="shared" si="213"/>
        <v>13992.219802591446</v>
      </c>
      <c r="Y1395" s="36">
        <f t="shared" si="214"/>
        <v>15798.93299769343</v>
      </c>
      <c r="Z1395" s="36">
        <f t="shared" si="215"/>
        <v>18228.235250666927</v>
      </c>
      <c r="AA1395" s="36">
        <f t="shared" si="216"/>
        <v>21471.393887073929</v>
      </c>
      <c r="AB1395" s="36">
        <f t="shared" si="217"/>
        <v>62057.935539169121</v>
      </c>
      <c r="AC1395" s="36">
        <f t="shared" si="218"/>
        <v>373321.8623773813</v>
      </c>
      <c r="AD1395" s="36">
        <f t="shared" si="219"/>
        <v>240114.6471286811</v>
      </c>
    </row>
    <row r="1396" spans="1:30" ht="14.25" customHeight="1" x14ac:dyDescent="0.25">
      <c r="A1396" s="16">
        <v>1380</v>
      </c>
      <c r="B1396" s="34">
        <v>0.390342383314638</v>
      </c>
      <c r="C1396" s="34">
        <v>8.4405106315387293E-2</v>
      </c>
      <c r="D1396" s="34">
        <v>3.9989848620615297E-2</v>
      </c>
      <c r="E1396" s="34">
        <v>4.9164659285374203E-2</v>
      </c>
      <c r="F1396" s="34">
        <v>-1.77479029159242E-4</v>
      </c>
      <c r="G1396" s="34">
        <v>0.169517439048846</v>
      </c>
      <c r="H1396" s="35">
        <v>1.03490091270995</v>
      </c>
      <c r="I1396" s="34">
        <v>9.5227241864739395E-2</v>
      </c>
      <c r="J1396" s="34">
        <v>2.4954150251691402E-2</v>
      </c>
      <c r="K1396" s="36">
        <f>Inputs!$B$12*(1+$B1396)^4</f>
        <v>224201.38882328832</v>
      </c>
      <c r="L1396" s="36">
        <f t="shared" si="210"/>
        <v>23846.245489515142</v>
      </c>
      <c r="M1396" s="36">
        <f t="shared" si="211"/>
        <v>285689.21251946152</v>
      </c>
      <c r="N1396" s="37">
        <f>M1396/Inputs!$B$6</f>
        <v>435.50184835283767</v>
      </c>
      <c r="O1396" s="38">
        <f>IF(N1396&gt;Inputs!$B$4,1,0)</f>
        <v>1</v>
      </c>
      <c r="P1396" s="34">
        <f t="shared" si="212"/>
        <v>7.0273091613047997E-2</v>
      </c>
      <c r="Q1396" s="36">
        <f>Inputs!$B$12*(1+$B1396)^0*$C1396+Inputs!$B$29*(1+$D1396)^0*Inputs!$B$19+Inputs!$B$30*(1+$E1396)^0*Inputs!$B$20+Inputs!$B$31*(1+$F1396)^0*Inputs!$B$21+Inputs!$B$22*(1+Inputs!$B$23)^0</f>
        <v>13086.35040635016</v>
      </c>
      <c r="R1396" s="36">
        <f>Inputs!$B$12*(1+$B1396)^1*$C1396+Inputs!$B$29*(1+$D1396)^1*Inputs!$B$19+Inputs!$B$30*(1+$E1396)^1*Inputs!$B$20+Inputs!$B$31*(1+$F1396)^1*Inputs!$B$21+Inputs!$B$22*(1+Inputs!$B$23)^1</f>
        <v>15248.700453339014</v>
      </c>
      <c r="S1396" s="36">
        <f>Inputs!$B$12*(1+$B1396)^2*$C1396+Inputs!$B$29*(1+$D1396)^2*Inputs!$B$19+Inputs!$B$30*(1+$E1396)^2*Inputs!$B$20+Inputs!$B$31*(1+$F1396)^2*Inputs!$B$21+Inputs!$B$22*(1+Inputs!$B$23)^2</f>
        <v>18191.95795770016</v>
      </c>
      <c r="T1396" s="36">
        <f>Inputs!$B$12*(1+$B1396)^3*$C1396+Inputs!$B$29*(1+$D1396)^3*Inputs!$B$19+Inputs!$B$30*(1+$E1396)^3*Inputs!$B$20+Inputs!$B$31*(1+$F1396)^3*Inputs!$B$21+Inputs!$B$22*(1+Inputs!$B$23)^3</f>
        <v>22217.771584546957</v>
      </c>
      <c r="U1396" s="36">
        <f>Inputs!$B$12*(1+$B1396)^4*$C1396+Inputs!$B$29*(1+$D1396)^4*Inputs!$B$19+Inputs!$B$30*(1+$E1396)^4*Inputs!$B$20+Inputs!$B$31*(1+$F1396)^4*Inputs!$B$21+Inputs!$B$22*(1+Inputs!$B$23)^4</f>
        <v>27745.382942485943</v>
      </c>
      <c r="V1396" s="35">
        <f>Inputs!$B$13/(Q1396*(1-$G1396))</f>
        <v>1.1648892659760379</v>
      </c>
      <c r="W1396" s="36">
        <f>Inputs!$B$13</f>
        <v>12660</v>
      </c>
      <c r="X1396" s="36">
        <f t="shared" si="213"/>
        <v>14340.365189273947</v>
      </c>
      <c r="Y1396" s="36">
        <f t="shared" si="214"/>
        <v>16617.329215669932</v>
      </c>
      <c r="Z1396" s="36">
        <f t="shared" si="215"/>
        <v>19695.06416245511</v>
      </c>
      <c r="AA1396" s="36">
        <f t="shared" si="216"/>
        <v>23846.245489515142</v>
      </c>
      <c r="AB1396" s="36">
        <f t="shared" si="217"/>
        <v>64983.181642966447</v>
      </c>
      <c r="AC1396" s="36">
        <f t="shared" si="218"/>
        <v>347804.65355050733</v>
      </c>
      <c r="AD1396" s="36">
        <f t="shared" si="219"/>
        <v>220706.03087649509</v>
      </c>
    </row>
    <row r="1397" spans="1:30" ht="14.25" customHeight="1" x14ac:dyDescent="0.25">
      <c r="A1397" s="16">
        <v>1381</v>
      </c>
      <c r="B1397" s="34">
        <v>0.24809649591663099</v>
      </c>
      <c r="C1397" s="34">
        <v>6.0229094040306803E-2</v>
      </c>
      <c r="D1397" s="34">
        <v>4.3984867766051303E-2</v>
      </c>
      <c r="E1397" s="34">
        <v>3.7449336610158902E-2</v>
      </c>
      <c r="F1397" s="34">
        <v>1.0863005863538701E-2</v>
      </c>
      <c r="G1397" s="34">
        <v>0.18275309999455799</v>
      </c>
      <c r="H1397" s="35">
        <v>1.0107120647384999</v>
      </c>
      <c r="I1397" s="34">
        <v>0.10758273974973299</v>
      </c>
      <c r="J1397" s="34">
        <v>2.9611364720658399E-2</v>
      </c>
      <c r="K1397" s="36">
        <f>Inputs!$B$12*(1+$B1397)^4</f>
        <v>145594.14351448763</v>
      </c>
      <c r="L1397" s="36">
        <f t="shared" si="210"/>
        <v>14636.085636541813</v>
      </c>
      <c r="M1397" s="36">
        <f t="shared" si="211"/>
        <v>166041.94757136429</v>
      </c>
      <c r="N1397" s="37">
        <f>M1397/Inputs!$B$6</f>
        <v>253.11272495634799</v>
      </c>
      <c r="O1397" s="38">
        <f>IF(N1397&gt;Inputs!$B$4,1,0)</f>
        <v>0</v>
      </c>
      <c r="P1397" s="34">
        <f t="shared" si="212"/>
        <v>7.7971375029074599E-2</v>
      </c>
      <c r="Q1397" s="36">
        <f>Inputs!$B$12*(1+$B1397)^0*$C1397+Inputs!$B$29*(1+$D1397)^0*Inputs!$B$19+Inputs!$B$30*(1+$E1397)^0*Inputs!$B$20+Inputs!$B$31*(1+$F1397)^0*Inputs!$B$21+Inputs!$B$22*(1+Inputs!$B$23)^0</f>
        <v>11635.78966984533</v>
      </c>
      <c r="R1397" s="36">
        <f>Inputs!$B$12*(1+$B1397)^1*$C1397+Inputs!$B$29*(1+$D1397)^1*Inputs!$B$19+Inputs!$B$30*(1+$E1397)^1*Inputs!$B$20+Inputs!$B$31*(1+$F1397)^1*Inputs!$B$21+Inputs!$B$22*(1+Inputs!$B$23)^1</f>
        <v>12751.47848588293</v>
      </c>
      <c r="S1397" s="36">
        <f>Inputs!$B$12*(1+$B1397)^2*$C1397+Inputs!$B$29*(1+$D1397)^2*Inputs!$B$19+Inputs!$B$30*(1+$E1397)^2*Inputs!$B$20+Inputs!$B$31*(1+$F1397)^2*Inputs!$B$21+Inputs!$B$22*(1+Inputs!$B$23)^2</f>
        <v>14097.965356484161</v>
      </c>
      <c r="T1397" s="36">
        <f>Inputs!$B$12*(1+$B1397)^3*$C1397+Inputs!$B$29*(1+$D1397)^3*Inputs!$B$19+Inputs!$B$30*(1+$E1397)^3*Inputs!$B$20+Inputs!$B$31*(1+$F1397)^3*Inputs!$B$21+Inputs!$B$22*(1+Inputs!$B$23)^3</f>
        <v>15730.79132667577</v>
      </c>
      <c r="U1397" s="36">
        <f>Inputs!$B$12*(1+$B1397)^4*$C1397+Inputs!$B$29*(1+$D1397)^4*Inputs!$B$19+Inputs!$B$30*(1+$E1397)^4*Inputs!$B$20+Inputs!$B$31*(1+$F1397)^4*Inputs!$B$21+Inputs!$B$22*(1+Inputs!$B$23)^4</f>
        <v>17719.20408154231</v>
      </c>
      <c r="V1397" s="35">
        <f>Inputs!$B$13/(Q1397*(1-$G1397))</f>
        <v>1.3313264534474705</v>
      </c>
      <c r="W1397" s="36">
        <f>Inputs!$B$13</f>
        <v>12660</v>
      </c>
      <c r="X1397" s="36">
        <f t="shared" si="213"/>
        <v>13038.605288665745</v>
      </c>
      <c r="Y1397" s="36">
        <f t="shared" si="214"/>
        <v>13491.920038725615</v>
      </c>
      <c r="Z1397" s="36">
        <f t="shared" si="215"/>
        <v>14024.103984565978</v>
      </c>
      <c r="AA1397" s="36">
        <f t="shared" si="216"/>
        <v>14636.085636541813</v>
      </c>
      <c r="AB1397" s="36">
        <f t="shared" si="217"/>
        <v>50088.896585653682</v>
      </c>
      <c r="AC1397" s="36">
        <f t="shared" si="218"/>
        <v>193269.39021902604</v>
      </c>
      <c r="AD1397" s="36">
        <f t="shared" si="219"/>
        <v>115953.05098571061</v>
      </c>
    </row>
    <row r="1398" spans="1:30" ht="14.25" customHeight="1" x14ac:dyDescent="0.25">
      <c r="A1398" s="16">
        <v>1382</v>
      </c>
      <c r="B1398" s="34">
        <v>0.263448248474633</v>
      </c>
      <c r="C1398" s="34">
        <v>9.6768117704910894E-2</v>
      </c>
      <c r="D1398" s="34">
        <v>1.6146189392160899E-2</v>
      </c>
      <c r="E1398" s="34">
        <v>5.7737580607373898E-2</v>
      </c>
      <c r="F1398" s="34">
        <v>4.3919264976730703E-3</v>
      </c>
      <c r="G1398" s="34">
        <v>0.16691934725192101</v>
      </c>
      <c r="H1398" s="35">
        <v>1.0236380412500601</v>
      </c>
      <c r="I1398" s="34">
        <v>0.101142631754136</v>
      </c>
      <c r="J1398" s="34">
        <v>2.4171237533094098E-2</v>
      </c>
      <c r="K1398" s="36">
        <f>Inputs!$B$12*(1+$B1398)^4</f>
        <v>152890.70424666675</v>
      </c>
      <c r="L1398" s="36">
        <f t="shared" si="210"/>
        <v>20004.624684531842</v>
      </c>
      <c r="M1398" s="36">
        <f t="shared" si="211"/>
        <v>223367.58124465853</v>
      </c>
      <c r="N1398" s="37">
        <f>M1398/Inputs!$B$6</f>
        <v>340.49936165344286</v>
      </c>
      <c r="O1398" s="38">
        <f>IF(N1398&gt;Inputs!$B$4,1,0)</f>
        <v>0</v>
      </c>
      <c r="P1398" s="34">
        <f t="shared" si="212"/>
        <v>7.6971394221041906E-2</v>
      </c>
      <c r="Q1398" s="36">
        <f>Inputs!$B$12*(1+$B1398)^0*$C1398+Inputs!$B$29*(1+$D1398)^0*Inputs!$B$19+Inputs!$B$30*(1+$E1398)^0*Inputs!$B$20+Inputs!$B$31*(1+$F1398)^0*Inputs!$B$21+Inputs!$B$22*(1+Inputs!$B$23)^0</f>
        <v>13828.131089721577</v>
      </c>
      <c r="R1398" s="36">
        <f>Inputs!$B$12*(1+$B1398)^1*$C1398+Inputs!$B$29*(1+$D1398)^1*Inputs!$B$19+Inputs!$B$30*(1+$E1398)^1*Inputs!$B$20+Inputs!$B$31*(1+$F1398)^1*Inputs!$B$21+Inputs!$B$22*(1+Inputs!$B$23)^1</f>
        <v>15506.757475226234</v>
      </c>
      <c r="S1398" s="36">
        <f>Inputs!$B$12*(1+$B1398)^2*$C1398+Inputs!$B$29*(1+$D1398)^2*Inputs!$B$19+Inputs!$B$30*(1+$E1398)^2*Inputs!$B$20+Inputs!$B$31*(1+$F1398)^2*Inputs!$B$21+Inputs!$B$22*(1+Inputs!$B$23)^2</f>
        <v>17595.60070483352</v>
      </c>
      <c r="T1398" s="36">
        <f>Inputs!$B$12*(1+$B1398)^3*$C1398+Inputs!$B$29*(1+$D1398)^3*Inputs!$B$19+Inputs!$B$30*(1+$E1398)^3*Inputs!$B$20+Inputs!$B$31*(1+$F1398)^3*Inputs!$B$21+Inputs!$B$22*(1+Inputs!$B$23)^3</f>
        <v>20201.258217586044</v>
      </c>
      <c r="U1398" s="36">
        <f>Inputs!$B$12*(1+$B1398)^4*$C1398+Inputs!$B$29*(1+$D1398)^4*Inputs!$B$19+Inputs!$B$30*(1+$E1398)^4*Inputs!$B$20+Inputs!$B$31*(1+$F1398)^4*Inputs!$B$21+Inputs!$B$22*(1+Inputs!$B$23)^4</f>
        <v>23458.321931310449</v>
      </c>
      <c r="V1398" s="35">
        <f>Inputs!$B$13/(Q1398*(1-$G1398))</f>
        <v>1.0989632486648002</v>
      </c>
      <c r="W1398" s="36">
        <f>Inputs!$B$13</f>
        <v>12660</v>
      </c>
      <c r="X1398" s="36">
        <f t="shared" si="213"/>
        <v>13953.554549623237</v>
      </c>
      <c r="Y1398" s="36">
        <f t="shared" si="214"/>
        <v>15557.133366938438</v>
      </c>
      <c r="Z1398" s="36">
        <f t="shared" si="215"/>
        <v>17544.005737573487</v>
      </c>
      <c r="AA1398" s="36">
        <f t="shared" si="216"/>
        <v>20004.624684531842</v>
      </c>
      <c r="AB1398" s="36">
        <f t="shared" si="217"/>
        <v>58947.164630286767</v>
      </c>
      <c r="AC1398" s="36">
        <f t="shared" si="218"/>
        <v>266178.9022647214</v>
      </c>
      <c r="AD1398" s="36">
        <f t="shared" si="219"/>
        <v>164420.41661437176</v>
      </c>
    </row>
    <row r="1399" spans="1:30" ht="14.25" customHeight="1" x14ac:dyDescent="0.25">
      <c r="A1399" s="16">
        <v>1383</v>
      </c>
      <c r="B1399" s="34">
        <v>0.26263982216952497</v>
      </c>
      <c r="C1399" s="34">
        <v>7.2216446748057397E-2</v>
      </c>
      <c r="D1399" s="34">
        <v>2.46299770061209E-2</v>
      </c>
      <c r="E1399" s="34">
        <v>4.7839951028712101E-2</v>
      </c>
      <c r="F1399" s="34">
        <v>-1.3388797802804501E-2</v>
      </c>
      <c r="G1399" s="34">
        <v>0.192132433565988</v>
      </c>
      <c r="H1399" s="35">
        <v>0.94791985794561595</v>
      </c>
      <c r="I1399" s="34">
        <v>9.9347517756240802E-2</v>
      </c>
      <c r="J1399" s="34">
        <v>2.4608407333435198E-2</v>
      </c>
      <c r="K1399" s="36">
        <f>Inputs!$B$12*(1+$B1399)^4</f>
        <v>152499.76686547941</v>
      </c>
      <c r="L1399" s="36">
        <f t="shared" si="210"/>
        <v>14827.792614615255</v>
      </c>
      <c r="M1399" s="36">
        <f t="shared" si="211"/>
        <v>177934.17161035191</v>
      </c>
      <c r="N1399" s="37">
        <f>M1399/Inputs!$B$6</f>
        <v>271.24111525968277</v>
      </c>
      <c r="O1399" s="38">
        <f>IF(N1399&gt;Inputs!$B$4,1,0)</f>
        <v>0</v>
      </c>
      <c r="P1399" s="34">
        <f t="shared" si="212"/>
        <v>7.4739110422805607E-2</v>
      </c>
      <c r="Q1399" s="36">
        <f>Inputs!$B$12*(1+$B1399)^0*$C1399+Inputs!$B$29*(1+$D1399)^0*Inputs!$B$19+Inputs!$B$30*(1+$E1399)^0*Inputs!$B$20+Inputs!$B$31*(1+$F1399)^0*Inputs!$B$21+Inputs!$B$22*(1+Inputs!$B$23)^0</f>
        <v>12355.030832310367</v>
      </c>
      <c r="R1399" s="36">
        <f>Inputs!$B$12*(1+$B1399)^1*$C1399+Inputs!$B$29*(1+$D1399)^1*Inputs!$B$19+Inputs!$B$30*(1+$E1399)^1*Inputs!$B$20+Inputs!$B$31*(1+$F1399)^1*Inputs!$B$21+Inputs!$B$22*(1+Inputs!$B$23)^1</f>
        <v>13564.965935459531</v>
      </c>
      <c r="S1399" s="36">
        <f>Inputs!$B$12*(1+$B1399)^2*$C1399+Inputs!$B$29*(1+$D1399)^2*Inputs!$B$19+Inputs!$B$30*(1+$E1399)^2*Inputs!$B$20+Inputs!$B$31*(1+$F1399)^2*Inputs!$B$21+Inputs!$B$22*(1+Inputs!$B$23)^2</f>
        <v>15080.274478106003</v>
      </c>
      <c r="T1399" s="36">
        <f>Inputs!$B$12*(1+$B1399)^3*$C1399+Inputs!$B$29*(1+$D1399)^3*Inputs!$B$19+Inputs!$B$30*(1+$E1399)^3*Inputs!$B$20+Inputs!$B$31*(1+$F1399)^3*Inputs!$B$21+Inputs!$B$22*(1+Inputs!$B$23)^3</f>
        <v>16979.707568495236</v>
      </c>
      <c r="U1399" s="36">
        <f>Inputs!$B$12*(1+$B1399)^4*$C1399+Inputs!$B$29*(1+$D1399)^4*Inputs!$B$19+Inputs!$B$30*(1+$E1399)^4*Inputs!$B$20+Inputs!$B$31*(1+$F1399)^4*Inputs!$B$21+Inputs!$B$22*(1+Inputs!$B$23)^4</f>
        <v>19362.646159105607</v>
      </c>
      <c r="V1399" s="35">
        <f>Inputs!$B$13/(Q1399*(1-$G1399))</f>
        <v>1.2683809169213376</v>
      </c>
      <c r="W1399" s="36">
        <f>Inputs!$B$13</f>
        <v>12660</v>
      </c>
      <c r="X1399" s="36">
        <f t="shared" si="213"/>
        <v>13021.842072078478</v>
      </c>
      <c r="Y1399" s="36">
        <f t="shared" si="214"/>
        <v>13500.446175059331</v>
      </c>
      <c r="Z1399" s="36">
        <f t="shared" si="215"/>
        <v>14101.922763423012</v>
      </c>
      <c r="AA1399" s="36">
        <f t="shared" si="216"/>
        <v>14827.792614615255</v>
      </c>
      <c r="AB1399" s="36">
        <f t="shared" si="217"/>
        <v>51340.646529665348</v>
      </c>
      <c r="AC1399" s="36">
        <f t="shared" si="218"/>
        <v>203276.1814956734</v>
      </c>
      <c r="AD1399" s="36">
        <f t="shared" si="219"/>
        <v>126593.52508068657</v>
      </c>
    </row>
    <row r="1400" spans="1:30" ht="14.25" customHeight="1" x14ac:dyDescent="0.25">
      <c r="A1400" s="16">
        <v>1384</v>
      </c>
      <c r="B1400" s="34">
        <v>0.155541991626267</v>
      </c>
      <c r="C1400" s="34">
        <v>0.11477605262304801</v>
      </c>
      <c r="D1400" s="34">
        <v>1.6242950035099998E-2</v>
      </c>
      <c r="E1400" s="34">
        <v>6.1663004260869403E-2</v>
      </c>
      <c r="F1400" s="34">
        <v>1.1586861158268401E-2</v>
      </c>
      <c r="G1400" s="34">
        <v>0.22433282418165401</v>
      </c>
      <c r="H1400" s="35">
        <v>1.0625430466246699</v>
      </c>
      <c r="I1400" s="34">
        <v>9.3342884905843901E-2</v>
      </c>
      <c r="J1400" s="34">
        <v>2.3513097028158101E-2</v>
      </c>
      <c r="K1400" s="36">
        <f>Inputs!$B$12*(1+$B1400)^4</f>
        <v>106977.92717826973</v>
      </c>
      <c r="L1400" s="36">
        <f t="shared" si="210"/>
        <v>17409.269652188261</v>
      </c>
      <c r="M1400" s="36">
        <f t="shared" si="211"/>
        <v>219909.75741935332</v>
      </c>
      <c r="N1400" s="37">
        <f>M1400/Inputs!$B$6</f>
        <v>335.22828874901421</v>
      </c>
      <c r="O1400" s="38">
        <f>IF(N1400&gt;Inputs!$B$4,1,0)</f>
        <v>0</v>
      </c>
      <c r="P1400" s="34">
        <f t="shared" si="212"/>
        <v>6.9829787877685803E-2</v>
      </c>
      <c r="Q1400" s="36">
        <f>Inputs!$B$12*(1+$B1400)^0*$C1400+Inputs!$B$29*(1+$D1400)^0*Inputs!$B$19+Inputs!$B$30*(1+$E1400)^0*Inputs!$B$20+Inputs!$B$31*(1+$F1400)^0*Inputs!$B$21+Inputs!$B$22*(1+Inputs!$B$23)^0</f>
        <v>14908.607184809804</v>
      </c>
      <c r="R1400" s="36">
        <f>Inputs!$B$12*(1+$B1400)^1*$C1400+Inputs!$B$29*(1+$D1400)^1*Inputs!$B$19+Inputs!$B$30*(1+$E1400)^1*Inputs!$B$20+Inputs!$B$31*(1+$F1400)^1*Inputs!$B$21+Inputs!$B$22*(1+Inputs!$B$23)^1</f>
        <v>16171.423250600383</v>
      </c>
      <c r="S1400" s="36">
        <f>Inputs!$B$12*(1+$B1400)^2*$C1400+Inputs!$B$29*(1+$D1400)^2*Inputs!$B$19+Inputs!$B$30*(1+$E1400)^2*Inputs!$B$20+Inputs!$B$31*(1+$F1400)^2*Inputs!$B$21+Inputs!$B$22*(1+Inputs!$B$23)^2</f>
        <v>17609.799321098166</v>
      </c>
      <c r="T1400" s="36">
        <f>Inputs!$B$12*(1+$B1400)^3*$C1400+Inputs!$B$29*(1+$D1400)^3*Inputs!$B$19+Inputs!$B$30*(1+$E1400)^3*Inputs!$B$20+Inputs!$B$31*(1+$F1400)^3*Inputs!$B$21+Inputs!$B$22*(1+Inputs!$B$23)^3</f>
        <v>19250.197687131527</v>
      </c>
      <c r="U1400" s="36">
        <f>Inputs!$B$12*(1+$B1400)^4*$C1400+Inputs!$B$29*(1+$D1400)^4*Inputs!$B$19+Inputs!$B$30*(1+$E1400)^4*Inputs!$B$20+Inputs!$B$31*(1+$F1400)^4*Inputs!$B$21+Inputs!$B$22*(1+Inputs!$B$23)^4</f>
        <v>21123.14619846952</v>
      </c>
      <c r="V1400" s="35">
        <f>Inputs!$B$13/(Q1400*(1-$G1400))</f>
        <v>1.0947657955844727</v>
      </c>
      <c r="W1400" s="36">
        <f>Inputs!$B$13</f>
        <v>12660</v>
      </c>
      <c r="X1400" s="36">
        <f t="shared" si="213"/>
        <v>13631.302776105545</v>
      </c>
      <c r="Y1400" s="36">
        <f t="shared" si="214"/>
        <v>14733.711046535831</v>
      </c>
      <c r="Z1400" s="36">
        <f t="shared" si="215"/>
        <v>15985.908869368584</v>
      </c>
      <c r="AA1400" s="36">
        <f t="shared" si="216"/>
        <v>17409.269652188261</v>
      </c>
      <c r="AB1400" s="36">
        <f t="shared" si="217"/>
        <v>56585.264538360854</v>
      </c>
      <c r="AC1400" s="36">
        <f t="shared" si="218"/>
        <v>255172.12697138227</v>
      </c>
      <c r="AD1400" s="36">
        <f t="shared" si="219"/>
        <v>163324.49288099247</v>
      </c>
    </row>
    <row r="1401" spans="1:30" ht="14.25" customHeight="1" x14ac:dyDescent="0.25">
      <c r="A1401" s="16">
        <v>1385</v>
      </c>
      <c r="B1401" s="34">
        <v>0.39832808909939399</v>
      </c>
      <c r="C1401" s="34">
        <v>8.2062666440406398E-2</v>
      </c>
      <c r="D1401" s="34">
        <v>2.27166649499328E-2</v>
      </c>
      <c r="E1401" s="34">
        <v>4.7491097255776403E-2</v>
      </c>
      <c r="F1401" s="34">
        <v>1.6965351606344801E-2</v>
      </c>
      <c r="G1401" s="34">
        <v>0.19824552257900499</v>
      </c>
      <c r="H1401" s="35">
        <v>0.98817620225021896</v>
      </c>
      <c r="I1401" s="34">
        <v>0.10057382465725601</v>
      </c>
      <c r="J1401" s="34">
        <v>2.3589784435609201E-2</v>
      </c>
      <c r="K1401" s="36">
        <f>Inputs!$B$12*(1+$B1401)^4</f>
        <v>229396.91714132359</v>
      </c>
      <c r="L1401" s="36">
        <f t="shared" si="210"/>
        <v>21941.637154863503</v>
      </c>
      <c r="M1401" s="36">
        <f t="shared" si="211"/>
        <v>242015.50194451225</v>
      </c>
      <c r="N1401" s="37">
        <f>M1401/Inputs!$B$6</f>
        <v>368.92607003736623</v>
      </c>
      <c r="O1401" s="38">
        <f>IF(N1401&gt;Inputs!$B$4,1,0)</f>
        <v>0</v>
      </c>
      <c r="P1401" s="34">
        <f t="shared" si="212"/>
        <v>7.6984040221646802E-2</v>
      </c>
      <c r="Q1401" s="36">
        <f>Inputs!$B$12*(1+$B1401)^0*$C1401+Inputs!$B$29*(1+$D1401)^0*Inputs!$B$19+Inputs!$B$30*(1+$E1401)^0*Inputs!$B$20+Inputs!$B$31*(1+$F1401)^0*Inputs!$B$21+Inputs!$B$22*(1+Inputs!$B$23)^0</f>
        <v>12945.804013851306</v>
      </c>
      <c r="R1401" s="36">
        <f>Inputs!$B$12*(1+$B1401)^1*$C1401+Inputs!$B$29*(1+$D1401)^1*Inputs!$B$19+Inputs!$B$30*(1+$E1401)^1*Inputs!$B$20+Inputs!$B$31*(1+$F1401)^1*Inputs!$B$21+Inputs!$B$22*(1+Inputs!$B$23)^1</f>
        <v>15108.7946276332</v>
      </c>
      <c r="S1401" s="36">
        <f>Inputs!$B$12*(1+$B1401)^2*$C1401+Inputs!$B$29*(1+$D1401)^2*Inputs!$B$19+Inputs!$B$30*(1+$E1401)^2*Inputs!$B$20+Inputs!$B$31*(1+$F1401)^2*Inputs!$B$21+Inputs!$B$22*(1+Inputs!$B$23)^2</f>
        <v>18059.607962096728</v>
      </c>
      <c r="T1401" s="36">
        <f>Inputs!$B$12*(1+$B1401)^3*$C1401+Inputs!$B$29*(1+$D1401)^3*Inputs!$B$19+Inputs!$B$30*(1+$E1401)^3*Inputs!$B$20+Inputs!$B$31*(1+$F1401)^3*Inputs!$B$21+Inputs!$B$22*(1+Inputs!$B$23)^3</f>
        <v>22109.697238750028</v>
      </c>
      <c r="U1401" s="36">
        <f>Inputs!$B$12*(1+$B1401)^4*$C1401+Inputs!$B$29*(1+$D1401)^4*Inputs!$B$19+Inputs!$B$30*(1+$E1401)^4*Inputs!$B$20+Inputs!$B$31*(1+$F1401)^4*Inputs!$B$21+Inputs!$B$22*(1+Inputs!$B$23)^4</f>
        <v>27694.481855150414</v>
      </c>
      <c r="V1401" s="35">
        <f>Inputs!$B$13/(Q1401*(1-$G1401))</f>
        <v>1.2197288150775099</v>
      </c>
      <c r="W1401" s="36">
        <f>Inputs!$B$13</f>
        <v>12660</v>
      </c>
      <c r="X1401" s="36">
        <f t="shared" si="213"/>
        <v>14074.00767780468</v>
      </c>
      <c r="Y1401" s="36">
        <f t="shared" si="214"/>
        <v>15984.538539962077</v>
      </c>
      <c r="Z1401" s="36">
        <f t="shared" si="215"/>
        <v>18543.110798494545</v>
      </c>
      <c r="AA1401" s="36">
        <f t="shared" si="216"/>
        <v>21941.637154863503</v>
      </c>
      <c r="AB1401" s="36">
        <f t="shared" si="217"/>
        <v>61340.372693896687</v>
      </c>
      <c r="AC1401" s="36">
        <f t="shared" si="218"/>
        <v>291738.85367471102</v>
      </c>
      <c r="AD1401" s="36">
        <f t="shared" si="219"/>
        <v>180675.12925061557</v>
      </c>
    </row>
    <row r="1402" spans="1:30" ht="14.25" customHeight="1" x14ac:dyDescent="0.25">
      <c r="A1402" s="16">
        <v>1386</v>
      </c>
      <c r="B1402" s="34">
        <v>0.41310054275746899</v>
      </c>
      <c r="C1402" s="34">
        <v>7.7838133074706703E-2</v>
      </c>
      <c r="D1402" s="34">
        <v>2.0750131415271302E-2</v>
      </c>
      <c r="E1402" s="34">
        <v>5.5139972711505301E-2</v>
      </c>
      <c r="F1402" s="34">
        <v>6.6512806929287897E-3</v>
      </c>
      <c r="G1402" s="34">
        <v>0.19016207607942701</v>
      </c>
      <c r="H1402" s="35">
        <v>1.0870084215542799</v>
      </c>
      <c r="I1402" s="34">
        <v>0.10645849116921</v>
      </c>
      <c r="J1402" s="34">
        <v>2.8572795860645699E-2</v>
      </c>
      <c r="K1402" s="36">
        <f>Inputs!$B$12*(1+$B1402)^4</f>
        <v>239245.34870813202</v>
      </c>
      <c r="L1402" s="36">
        <f t="shared" si="210"/>
        <v>24085.618641008823</v>
      </c>
      <c r="M1402" s="36">
        <f t="shared" si="211"/>
        <v>254913.37765629325</v>
      </c>
      <c r="N1402" s="37">
        <f>M1402/Inputs!$B$6</f>
        <v>388.58746593947143</v>
      </c>
      <c r="O1402" s="38">
        <f>IF(N1402&gt;Inputs!$B$4,1,0)</f>
        <v>0</v>
      </c>
      <c r="P1402" s="34">
        <f t="shared" si="212"/>
        <v>7.788569530856429E-2</v>
      </c>
      <c r="Q1402" s="36">
        <f>Inputs!$B$12*(1+$B1402)^0*$C1402+Inputs!$B$29*(1+$D1402)^0*Inputs!$B$19+Inputs!$B$30*(1+$E1402)^0*Inputs!$B$20+Inputs!$B$31*(1+$F1402)^0*Inputs!$B$21+Inputs!$B$22*(1+Inputs!$B$23)^0</f>
        <v>12692.332011909322</v>
      </c>
      <c r="R1402" s="36">
        <f>Inputs!$B$12*(1+$B1402)^1*$C1402+Inputs!$B$29*(1+$D1402)^1*Inputs!$B$19+Inputs!$B$30*(1+$E1402)^1*Inputs!$B$20+Inputs!$B$31*(1+$F1402)^1*Inputs!$B$21+Inputs!$B$22*(1+Inputs!$B$23)^1</f>
        <v>14789.516458929167</v>
      </c>
      <c r="S1402" s="36">
        <f>Inputs!$B$12*(1+$B1402)^2*$C1402+Inputs!$B$29*(1+$D1402)^2*Inputs!$B$19+Inputs!$B$30*(1+$E1402)^2*Inputs!$B$20+Inputs!$B$31*(1+$F1402)^2*Inputs!$B$21+Inputs!$B$22*(1+Inputs!$B$23)^2</f>
        <v>17690.877565763185</v>
      </c>
      <c r="T1402" s="36">
        <f>Inputs!$B$12*(1+$B1402)^3*$C1402+Inputs!$B$29*(1+$D1402)^3*Inputs!$B$19+Inputs!$B$30*(1+$E1402)^3*Inputs!$B$20+Inputs!$B$31*(1+$F1402)^3*Inputs!$B$21+Inputs!$B$22*(1+Inputs!$B$23)^3</f>
        <v>21726.043643344412</v>
      </c>
      <c r="U1402" s="36">
        <f>Inputs!$B$12*(1+$B1402)^4*$C1402+Inputs!$B$29*(1+$D1402)^4*Inputs!$B$19+Inputs!$B$30*(1+$E1402)^4*Inputs!$B$20+Inputs!$B$31*(1+$F1402)^4*Inputs!$B$21+Inputs!$B$22*(1+Inputs!$B$23)^4</f>
        <v>27360.673676325241</v>
      </c>
      <c r="V1402" s="35">
        <f>Inputs!$B$13/(Q1402*(1-$G1402))</f>
        <v>1.2316694548173932</v>
      </c>
      <c r="W1402" s="36">
        <f>Inputs!$B$13</f>
        <v>12660</v>
      </c>
      <c r="X1402" s="36">
        <f t="shared" si="213"/>
        <v>14318.686826960942</v>
      </c>
      <c r="Y1402" s="36">
        <f t="shared" si="214"/>
        <v>16609.551666732255</v>
      </c>
      <c r="Z1402" s="36">
        <f t="shared" si="215"/>
        <v>19761.76251420705</v>
      </c>
      <c r="AA1402" s="36">
        <f t="shared" si="216"/>
        <v>24085.618641008823</v>
      </c>
      <c r="AB1402" s="36">
        <f t="shared" si="217"/>
        <v>63108.561439360907</v>
      </c>
      <c r="AC1402" s="36">
        <f t="shared" si="218"/>
        <v>318079.10306851438</v>
      </c>
      <c r="AD1402" s="36">
        <f t="shared" si="219"/>
        <v>191804.81621693235</v>
      </c>
    </row>
    <row r="1403" spans="1:30" ht="14.25" customHeight="1" x14ac:dyDescent="0.25">
      <c r="A1403" s="16">
        <v>1387</v>
      </c>
      <c r="B1403" s="34">
        <v>0.29056213207321502</v>
      </c>
      <c r="C1403" s="34">
        <v>7.7242159482803496E-2</v>
      </c>
      <c r="D1403" s="34">
        <v>4.0413188663974302E-2</v>
      </c>
      <c r="E1403" s="34">
        <v>5.08505574278552E-2</v>
      </c>
      <c r="F1403" s="34">
        <v>2.1691270996975799E-2</v>
      </c>
      <c r="G1403" s="34">
        <v>0.18079180937377401</v>
      </c>
      <c r="H1403" s="35">
        <v>0.94357414348795099</v>
      </c>
      <c r="I1403" s="34">
        <v>0.107874551948325</v>
      </c>
      <c r="J1403" s="34">
        <v>1.7481308739747601E-2</v>
      </c>
      <c r="K1403" s="36">
        <f>Inputs!$B$12*(1+$B1403)^4</f>
        <v>166443.53141565199</v>
      </c>
      <c r="L1403" s="36">
        <f t="shared" si="210"/>
        <v>17091.964117126419</v>
      </c>
      <c r="M1403" s="36">
        <f t="shared" si="211"/>
        <v>168982.76915462504</v>
      </c>
      <c r="N1403" s="37">
        <f>M1403/Inputs!$B$6</f>
        <v>257.59568468692839</v>
      </c>
      <c r="O1403" s="38">
        <f>IF(N1403&gt;Inputs!$B$4,1,0)</f>
        <v>0</v>
      </c>
      <c r="P1403" s="34">
        <f t="shared" si="212"/>
        <v>9.0393243208577403E-2</v>
      </c>
      <c r="Q1403" s="36">
        <f>Inputs!$B$12*(1+$B1403)^0*$C1403+Inputs!$B$29*(1+$D1403)^0*Inputs!$B$19+Inputs!$B$30*(1+$E1403)^0*Inputs!$B$20+Inputs!$B$31*(1+$F1403)^0*Inputs!$B$21+Inputs!$B$22*(1+Inputs!$B$23)^0</f>
        <v>12656.57359639513</v>
      </c>
      <c r="R1403" s="36">
        <f>Inputs!$B$12*(1+$B1403)^1*$C1403+Inputs!$B$29*(1+$D1403)^1*Inputs!$B$19+Inputs!$B$30*(1+$E1403)^1*Inputs!$B$20+Inputs!$B$31*(1+$F1403)^1*Inputs!$B$21+Inputs!$B$22*(1+Inputs!$B$23)^1</f>
        <v>14293.049601914943</v>
      </c>
      <c r="S1403" s="36">
        <f>Inputs!$B$12*(1+$B1403)^2*$C1403+Inputs!$B$29*(1+$D1403)^2*Inputs!$B$19+Inputs!$B$30*(1+$E1403)^2*Inputs!$B$20+Inputs!$B$31*(1+$F1403)^2*Inputs!$B$21+Inputs!$B$22*(1+Inputs!$B$23)^2</f>
        <v>16332.734229324276</v>
      </c>
      <c r="T1403" s="36">
        <f>Inputs!$B$12*(1+$B1403)^3*$C1403+Inputs!$B$29*(1+$D1403)^3*Inputs!$B$19+Inputs!$B$30*(1+$E1403)^3*Inputs!$B$20+Inputs!$B$31*(1+$F1403)^3*Inputs!$B$21+Inputs!$B$22*(1+Inputs!$B$23)^3</f>
        <v>18889.849361296212</v>
      </c>
      <c r="U1403" s="36">
        <f>Inputs!$B$12*(1+$B1403)^4*$C1403+Inputs!$B$29*(1+$D1403)^4*Inputs!$B$19+Inputs!$B$30*(1+$E1403)^4*Inputs!$B$20+Inputs!$B$31*(1+$F1403)^4*Inputs!$B$21+Inputs!$B$22*(1+Inputs!$B$23)^4</f>
        <v>22111.675642121681</v>
      </c>
      <c r="V1403" s="35">
        <f>Inputs!$B$13/(Q1403*(1-$G1403))</f>
        <v>1.2210213871269981</v>
      </c>
      <c r="W1403" s="36">
        <f>Inputs!$B$13</f>
        <v>12660</v>
      </c>
      <c r="X1403" s="36">
        <f t="shared" si="213"/>
        <v>13484.762748570522</v>
      </c>
      <c r="Y1403" s="36">
        <f t="shared" si="214"/>
        <v>14481.046320687132</v>
      </c>
      <c r="Z1403" s="36">
        <f t="shared" si="215"/>
        <v>15674.899579864694</v>
      </c>
      <c r="AA1403" s="36">
        <f t="shared" si="216"/>
        <v>17091.964117126419</v>
      </c>
      <c r="AB1403" s="36">
        <f t="shared" si="217"/>
        <v>53709.26102784968</v>
      </c>
      <c r="AC1403" s="36">
        <f t="shared" si="218"/>
        <v>192389.97740902373</v>
      </c>
      <c r="AD1403" s="36">
        <f t="shared" si="219"/>
        <v>115273.50812677537</v>
      </c>
    </row>
    <row r="1404" spans="1:30" ht="14.25" customHeight="1" x14ac:dyDescent="0.25">
      <c r="A1404" s="16">
        <v>1388</v>
      </c>
      <c r="B1404" s="34">
        <v>0.27350381602492402</v>
      </c>
      <c r="C1404" s="34">
        <v>0.115242043765652</v>
      </c>
      <c r="D1404" s="34">
        <v>2.49371895053416E-2</v>
      </c>
      <c r="E1404" s="34">
        <v>4.12090060580277E-2</v>
      </c>
      <c r="F1404" s="34">
        <v>-2.4867691539037602E-3</v>
      </c>
      <c r="G1404" s="34">
        <v>0.223068812008552</v>
      </c>
      <c r="H1404" s="35">
        <v>0.95190777646215496</v>
      </c>
      <c r="I1404" s="34">
        <v>9.7749369686981905E-2</v>
      </c>
      <c r="J1404" s="34">
        <v>2.4898120766142302E-2</v>
      </c>
      <c r="K1404" s="36">
        <f>Inputs!$B$12*(1+$B1404)^4</f>
        <v>157816.44385119333</v>
      </c>
      <c r="L1404" s="36">
        <f t="shared" si="210"/>
        <v>19714.917403893713</v>
      </c>
      <c r="M1404" s="36">
        <f t="shared" si="211"/>
        <v>233036.40027904959</v>
      </c>
      <c r="N1404" s="37">
        <f>M1404/Inputs!$B$6</f>
        <v>355.2384150595268</v>
      </c>
      <c r="O1404" s="38">
        <f>IF(N1404&gt;Inputs!$B$4,1,0)</f>
        <v>0</v>
      </c>
      <c r="P1404" s="34">
        <f t="shared" si="212"/>
        <v>7.2851248920839606E-2</v>
      </c>
      <c r="Q1404" s="36">
        <f>Inputs!$B$12*(1+$B1404)^0*$C1404+Inputs!$B$29*(1+$D1404)^0*Inputs!$B$19+Inputs!$B$30*(1+$E1404)^0*Inputs!$B$20+Inputs!$B$31*(1+$F1404)^0*Inputs!$B$21+Inputs!$B$22*(1+Inputs!$B$23)^0</f>
        <v>14936.566653366041</v>
      </c>
      <c r="R1404" s="36">
        <f>Inputs!$B$12*(1+$B1404)^1*$C1404+Inputs!$B$29*(1+$D1404)^1*Inputs!$B$19+Inputs!$B$30*(1+$E1404)^1*Inputs!$B$20+Inputs!$B$31*(1+$F1404)^1*Inputs!$B$21+Inputs!$B$22*(1+Inputs!$B$23)^1</f>
        <v>16933.202897133495</v>
      </c>
      <c r="S1404" s="36">
        <f>Inputs!$B$12*(1+$B1404)^2*$C1404+Inputs!$B$29*(1+$D1404)^2*Inputs!$B$19+Inputs!$B$30*(1+$E1404)^2*Inputs!$B$20+Inputs!$B$31*(1+$F1404)^2*Inputs!$B$21+Inputs!$B$22*(1+Inputs!$B$23)^2</f>
        <v>19451.347707498473</v>
      </c>
      <c r="T1404" s="36">
        <f>Inputs!$B$12*(1+$B1404)^3*$C1404+Inputs!$B$29*(1+$D1404)^3*Inputs!$B$19+Inputs!$B$30*(1+$E1404)^3*Inputs!$B$20+Inputs!$B$31*(1+$F1404)^3*Inputs!$B$21+Inputs!$B$22*(1+Inputs!$B$23)^3</f>
        <v>22632.631841284514</v>
      </c>
      <c r="U1404" s="36">
        <f>Inputs!$B$12*(1+$B1404)^4*$C1404+Inputs!$B$29*(1+$D1404)^4*Inputs!$B$19+Inputs!$B$30*(1+$E1404)^4*Inputs!$B$20+Inputs!$B$31*(1+$F1404)^4*Inputs!$B$21+Inputs!$B$22*(1+Inputs!$B$23)^4</f>
        <v>26657.384224918969</v>
      </c>
      <c r="V1404" s="35">
        <f>Inputs!$B$13/(Q1404*(1-$G1404))</f>
        <v>1.0909387521741432</v>
      </c>
      <c r="W1404" s="36">
        <f>Inputs!$B$13</f>
        <v>12660</v>
      </c>
      <c r="X1404" s="36">
        <f t="shared" si="213"/>
        <v>13895.047048637882</v>
      </c>
      <c r="Y1404" s="36">
        <f t="shared" si="214"/>
        <v>15436.11473694571</v>
      </c>
      <c r="Z1404" s="36">
        <f t="shared" si="215"/>
        <v>17349.524087114536</v>
      </c>
      <c r="AA1404" s="36">
        <f t="shared" si="216"/>
        <v>19714.917403893713</v>
      </c>
      <c r="AB1404" s="36">
        <f t="shared" si="217"/>
        <v>59047.046444933614</v>
      </c>
      <c r="AC1404" s="36">
        <f t="shared" si="218"/>
        <v>277356.69734730344</v>
      </c>
      <c r="AD1404" s="36">
        <f t="shared" si="219"/>
        <v>173989.35383411599</v>
      </c>
    </row>
    <row r="1405" spans="1:30" ht="14.25" customHeight="1" x14ac:dyDescent="0.25">
      <c r="A1405" s="16">
        <v>1389</v>
      </c>
      <c r="B1405" s="34">
        <v>0.36964550641072003</v>
      </c>
      <c r="C1405" s="34">
        <v>6.6371273157253094E-2</v>
      </c>
      <c r="D1405" s="34">
        <v>2.9866647581198599E-2</v>
      </c>
      <c r="E1405" s="34">
        <v>5.0475216808409003E-2</v>
      </c>
      <c r="F1405" s="34">
        <v>-6.1539664746031201E-3</v>
      </c>
      <c r="G1405" s="34">
        <v>0.20808591784972899</v>
      </c>
      <c r="H1405" s="35">
        <v>1.01318579621521</v>
      </c>
      <c r="I1405" s="34">
        <v>9.1339007173529205E-2</v>
      </c>
      <c r="J1405" s="34">
        <v>2.2287758595954901E-2</v>
      </c>
      <c r="K1405" s="36">
        <f>Inputs!$B$12*(1+$B1405)^4</f>
        <v>211146.53473863355</v>
      </c>
      <c r="L1405" s="36">
        <f t="shared" si="210"/>
        <v>18130.032645346826</v>
      </c>
      <c r="M1405" s="36">
        <f t="shared" si="211"/>
        <v>230659.99758579835</v>
      </c>
      <c r="N1405" s="37">
        <f>M1405/Inputs!$B$6</f>
        <v>351.61584997835115</v>
      </c>
      <c r="O1405" s="38">
        <f>IF(N1405&gt;Inputs!$B$4,1,0)</f>
        <v>0</v>
      </c>
      <c r="P1405" s="34">
        <f t="shared" si="212"/>
        <v>6.9051248577574303E-2</v>
      </c>
      <c r="Q1405" s="36">
        <f>Inputs!$B$12*(1+$B1405)^0*$C1405+Inputs!$B$29*(1+$D1405)^0*Inputs!$B$19+Inputs!$B$30*(1+$E1405)^0*Inputs!$B$20+Inputs!$B$31*(1+$F1405)^0*Inputs!$B$21+Inputs!$B$22*(1+Inputs!$B$23)^0</f>
        <v>12004.320416862109</v>
      </c>
      <c r="R1405" s="36">
        <f>Inputs!$B$12*(1+$B1405)^1*$C1405+Inputs!$B$29*(1+$D1405)^1*Inputs!$B$19+Inputs!$B$30*(1+$E1405)^1*Inputs!$B$20+Inputs!$B$31*(1+$F1405)^1*Inputs!$B$21+Inputs!$B$22*(1+Inputs!$B$23)^1</f>
        <v>13604.811561144323</v>
      </c>
      <c r="S1405" s="36">
        <f>Inputs!$B$12*(1+$B1405)^2*$C1405+Inputs!$B$29*(1+$D1405)^2*Inputs!$B$19+Inputs!$B$30*(1+$E1405)^2*Inputs!$B$20+Inputs!$B$31*(1+$F1405)^2*Inputs!$B$21+Inputs!$B$22*(1+Inputs!$B$23)^2</f>
        <v>15756.871334883814</v>
      </c>
      <c r="T1405" s="36">
        <f>Inputs!$B$12*(1+$B1405)^3*$C1405+Inputs!$B$29*(1+$D1405)^3*Inputs!$B$19+Inputs!$B$30*(1+$E1405)^3*Inputs!$B$20+Inputs!$B$31*(1+$F1405)^3*Inputs!$B$21+Inputs!$B$22*(1+Inputs!$B$23)^3</f>
        <v>18661.982312520973</v>
      </c>
      <c r="U1405" s="36">
        <f>Inputs!$B$12*(1+$B1405)^4*$C1405+Inputs!$B$29*(1+$D1405)^4*Inputs!$B$19+Inputs!$B$30*(1+$E1405)^4*Inputs!$B$20+Inputs!$B$31*(1+$F1405)^4*Inputs!$B$21+Inputs!$B$22*(1+Inputs!$B$23)^4</f>
        <v>22595.992787451443</v>
      </c>
      <c r="V1405" s="35">
        <f>Inputs!$B$13/(Q1405*(1-$G1405))</f>
        <v>1.3317357574857742</v>
      </c>
      <c r="W1405" s="36">
        <f>Inputs!$B$13</f>
        <v>12660</v>
      </c>
      <c r="X1405" s="36">
        <f t="shared" si="213"/>
        <v>13489.908723988818</v>
      </c>
      <c r="Y1405" s="36">
        <f t="shared" si="214"/>
        <v>14630.069102676403</v>
      </c>
      <c r="Z1405" s="36">
        <f t="shared" si="215"/>
        <v>16150.492854430277</v>
      </c>
      <c r="AA1405" s="36">
        <f t="shared" si="216"/>
        <v>18130.032645346826</v>
      </c>
      <c r="AB1405" s="36">
        <f t="shared" si="217"/>
        <v>57278.871475217253</v>
      </c>
      <c r="AC1405" s="36">
        <f t="shared" si="218"/>
        <v>268410.93851418642</v>
      </c>
      <c r="AD1405" s="36">
        <f t="shared" si="219"/>
        <v>173381.1261105811</v>
      </c>
    </row>
    <row r="1406" spans="1:30" ht="14.25" customHeight="1" x14ac:dyDescent="0.25">
      <c r="A1406" s="16">
        <v>1390</v>
      </c>
      <c r="B1406" s="34">
        <v>0.36002990830392201</v>
      </c>
      <c r="C1406" s="34">
        <v>5.9362173475592403E-2</v>
      </c>
      <c r="D1406" s="34">
        <v>3.5772148049225801E-2</v>
      </c>
      <c r="E1406" s="34">
        <v>4.9310061081249502E-2</v>
      </c>
      <c r="F1406" s="34">
        <v>3.0113759110212499E-2</v>
      </c>
      <c r="G1406" s="34">
        <v>0.203211255715671</v>
      </c>
      <c r="H1406" s="35">
        <v>1.0404570789577401</v>
      </c>
      <c r="I1406" s="34">
        <v>0.106329342201136</v>
      </c>
      <c r="J1406" s="34">
        <v>2.5584255469130401E-2</v>
      </c>
      <c r="K1406" s="36">
        <f>Inputs!$B$12*(1+$B1406)^4</f>
        <v>205279.26612103346</v>
      </c>
      <c r="L1406" s="36">
        <f t="shared" si="210"/>
        <v>17839.602441042829</v>
      </c>
      <c r="M1406" s="36">
        <f t="shared" si="211"/>
        <v>191513.00523385662</v>
      </c>
      <c r="N1406" s="37">
        <f>M1406/Inputs!$B$6</f>
        <v>291.94055675892776</v>
      </c>
      <c r="O1406" s="38">
        <f>IF(N1406&gt;Inputs!$B$4,1,0)</f>
        <v>0</v>
      </c>
      <c r="P1406" s="34">
        <f t="shared" si="212"/>
        <v>8.0745086732005603E-2</v>
      </c>
      <c r="Q1406" s="36">
        <f>Inputs!$B$12*(1+$B1406)^0*$C1406+Inputs!$B$29*(1+$D1406)^0*Inputs!$B$19+Inputs!$B$30*(1+$E1406)^0*Inputs!$B$20+Inputs!$B$31*(1+$F1406)^0*Inputs!$B$21+Inputs!$B$22*(1+Inputs!$B$23)^0</f>
        <v>11583.774435962467</v>
      </c>
      <c r="R1406" s="36">
        <f>Inputs!$B$12*(1+$B1406)^1*$C1406+Inputs!$B$29*(1+$D1406)^1*Inputs!$B$19+Inputs!$B$30*(1+$E1406)^1*Inputs!$B$20+Inputs!$B$31*(1+$F1406)^1*Inputs!$B$21+Inputs!$B$22*(1+Inputs!$B$23)^1</f>
        <v>13174.794096687463</v>
      </c>
      <c r="S1406" s="36">
        <f>Inputs!$B$12*(1+$B1406)^2*$C1406+Inputs!$B$29*(1+$D1406)^2*Inputs!$B$19+Inputs!$B$30*(1+$E1406)^2*Inputs!$B$20+Inputs!$B$31*(1+$F1406)^2*Inputs!$B$21+Inputs!$B$22*(1+Inputs!$B$23)^2</f>
        <v>15239.838299336468</v>
      </c>
      <c r="T1406" s="36">
        <f>Inputs!$B$12*(1+$B1406)^3*$C1406+Inputs!$B$29*(1+$D1406)^3*Inputs!$B$19+Inputs!$B$30*(1+$E1406)^3*Inputs!$B$20+Inputs!$B$31*(1+$F1406)^3*Inputs!$B$21+Inputs!$B$22*(1+Inputs!$B$23)^3</f>
        <v>17945.637681593755</v>
      </c>
      <c r="U1406" s="36">
        <f>Inputs!$B$12*(1+$B1406)^4*$C1406+Inputs!$B$29*(1+$D1406)^4*Inputs!$B$19+Inputs!$B$30*(1+$E1406)^4*Inputs!$B$20+Inputs!$B$31*(1+$F1406)^4*Inputs!$B$21+Inputs!$B$22*(1+Inputs!$B$23)^4</f>
        <v>21518.788248857822</v>
      </c>
      <c r="V1406" s="35">
        <f>Inputs!$B$13/(Q1406*(1-$G1406))</f>
        <v>1.3716408888969442</v>
      </c>
      <c r="W1406" s="36">
        <f>Inputs!$B$13</f>
        <v>12660</v>
      </c>
      <c r="X1406" s="36">
        <f t="shared" si="213"/>
        <v>13529.685349465724</v>
      </c>
      <c r="Y1406" s="36">
        <f t="shared" si="214"/>
        <v>14644.970344159457</v>
      </c>
      <c r="Z1406" s="36">
        <f t="shared" si="215"/>
        <v>16061.262680451509</v>
      </c>
      <c r="AA1406" s="36">
        <f t="shared" si="216"/>
        <v>17839.602441042829</v>
      </c>
      <c r="AB1406" s="36">
        <f t="shared" si="217"/>
        <v>54797.34733312334</v>
      </c>
      <c r="AC1406" s="36">
        <f t="shared" si="218"/>
        <v>226589.82890298939</v>
      </c>
      <c r="AD1406" s="36">
        <f t="shared" si="219"/>
        <v>136715.65790073326</v>
      </c>
    </row>
    <row r="1407" spans="1:30" ht="14.25" customHeight="1" x14ac:dyDescent="0.25">
      <c r="A1407" s="16">
        <v>1391</v>
      </c>
      <c r="B1407" s="34">
        <v>0.46368449941468198</v>
      </c>
      <c r="C1407" s="34">
        <v>5.6104438349311302E-2</v>
      </c>
      <c r="D1407" s="34">
        <v>4.2113188335366598E-2</v>
      </c>
      <c r="E1407" s="34">
        <v>1.3752013039004699E-2</v>
      </c>
      <c r="F1407" s="34">
        <v>2.9159558199063899E-2</v>
      </c>
      <c r="G1407" s="34">
        <v>0.173495021413549</v>
      </c>
      <c r="H1407" s="35">
        <v>1.0825792856666101</v>
      </c>
      <c r="I1407" s="34">
        <v>9.6885772266718795E-2</v>
      </c>
      <c r="J1407" s="34">
        <v>2.1560666092200201E-2</v>
      </c>
      <c r="K1407" s="36">
        <f>Inputs!$B$12*(1+$B1407)^4</f>
        <v>275385.54786309804</v>
      </c>
      <c r="L1407" s="36">
        <f t="shared" si="210"/>
        <v>21891.427495948068</v>
      </c>
      <c r="M1407" s="36">
        <f t="shared" si="211"/>
        <v>248499.91755942587</v>
      </c>
      <c r="N1407" s="37">
        <f>M1407/Inputs!$B$6</f>
        <v>378.8108499381492</v>
      </c>
      <c r="O1407" s="38">
        <f>IF(N1407&gt;Inputs!$B$4,1,0)</f>
        <v>0</v>
      </c>
      <c r="P1407" s="34">
        <f t="shared" si="212"/>
        <v>7.5325106174518597E-2</v>
      </c>
      <c r="Q1407" s="36">
        <f>Inputs!$B$12*(1+$B1407)^0*$C1407+Inputs!$B$29*(1+$D1407)^0*Inputs!$B$19+Inputs!$B$30*(1+$E1407)^0*Inputs!$B$20+Inputs!$B$31*(1+$F1407)^0*Inputs!$B$21+Inputs!$B$22*(1+Inputs!$B$23)^0</f>
        <v>11388.3103283856</v>
      </c>
      <c r="R1407" s="36">
        <f>Inputs!$B$12*(1+$B1407)^1*$C1407+Inputs!$B$29*(1+$D1407)^1*Inputs!$B$19+Inputs!$B$30*(1+$E1407)^1*Inputs!$B$20+Inputs!$B$31*(1+$F1407)^1*Inputs!$B$21+Inputs!$B$22*(1+Inputs!$B$23)^1</f>
        <v>13185.235956041302</v>
      </c>
      <c r="S1407" s="36">
        <f>Inputs!$B$12*(1+$B1407)^2*$C1407+Inputs!$B$29*(1+$D1407)^2*Inputs!$B$19+Inputs!$B$30*(1+$E1407)^2*Inputs!$B$20+Inputs!$B$31*(1+$F1407)^2*Inputs!$B$21+Inputs!$B$22*(1+Inputs!$B$23)^2</f>
        <v>15714.012500178163</v>
      </c>
      <c r="T1407" s="36">
        <f>Inputs!$B$12*(1+$B1407)^3*$C1407+Inputs!$B$29*(1+$D1407)^3*Inputs!$B$19+Inputs!$B$30*(1+$E1407)^3*Inputs!$B$20+Inputs!$B$31*(1+$F1407)^3*Inputs!$B$21+Inputs!$B$22*(1+Inputs!$B$23)^3</f>
        <v>19310.538223440948</v>
      </c>
      <c r="U1407" s="36">
        <f>Inputs!$B$12*(1+$B1407)^4*$C1407+Inputs!$B$29*(1+$D1407)^4*Inputs!$B$19+Inputs!$B$30*(1+$E1407)^4*Inputs!$B$20+Inputs!$B$31*(1+$F1407)^4*Inputs!$B$21+Inputs!$B$22*(1+Inputs!$B$23)^4</f>
        <v>24466.333712233558</v>
      </c>
      <c r="V1407" s="35">
        <f>Inputs!$B$13/(Q1407*(1-$G1407))</f>
        <v>1.345020608497973</v>
      </c>
      <c r="W1407" s="36">
        <f>Inputs!$B$13</f>
        <v>12660</v>
      </c>
      <c r="X1407" s="36">
        <f t="shared" si="213"/>
        <v>13942.582252724686</v>
      </c>
      <c r="Y1407" s="36">
        <f t="shared" si="214"/>
        <v>15764.481182677087</v>
      </c>
      <c r="Z1407" s="36">
        <f t="shared" si="215"/>
        <v>18325.400191899273</v>
      </c>
      <c r="AA1407" s="36">
        <f t="shared" si="216"/>
        <v>21891.427495948068</v>
      </c>
      <c r="AB1407" s="36">
        <f t="shared" si="217"/>
        <v>61521.501821631377</v>
      </c>
      <c r="AC1407" s="36">
        <f t="shared" si="218"/>
        <v>296891.99777105713</v>
      </c>
      <c r="AD1407" s="36">
        <f t="shared" si="219"/>
        <v>186978.41573779451</v>
      </c>
    </row>
    <row r="1408" spans="1:30" ht="14.25" customHeight="1" x14ac:dyDescent="0.25">
      <c r="A1408" s="16">
        <v>1392</v>
      </c>
      <c r="B1408" s="34">
        <v>0.36380791190275402</v>
      </c>
      <c r="C1408" s="34">
        <v>8.9964367841314397E-2</v>
      </c>
      <c r="D1408" s="34">
        <v>2.32846808563144E-2</v>
      </c>
      <c r="E1408" s="34">
        <v>5.0951527207751299E-2</v>
      </c>
      <c r="F1408" s="34">
        <v>9.2188795449278192E-3</v>
      </c>
      <c r="G1408" s="34">
        <v>0.16722189492394199</v>
      </c>
      <c r="H1408" s="35">
        <v>1.0823065560138101</v>
      </c>
      <c r="I1408" s="34">
        <v>8.8095988390617802E-2</v>
      </c>
      <c r="J1408" s="34">
        <v>2.3351654312740399E-2</v>
      </c>
      <c r="K1408" s="36">
        <f>Inputs!$B$12*(1+$B1408)^4</f>
        <v>207569.75503787128</v>
      </c>
      <c r="L1408" s="36">
        <f t="shared" si="210"/>
        <v>24737.838786428201</v>
      </c>
      <c r="M1408" s="36">
        <f t="shared" si="211"/>
        <v>324148.90251134266</v>
      </c>
      <c r="N1408" s="37">
        <f>M1408/Inputs!$B$6</f>
        <v>494.12942455997359</v>
      </c>
      <c r="O1408" s="38">
        <f>IF(N1408&gt;Inputs!$B$4,1,0)</f>
        <v>1</v>
      </c>
      <c r="P1408" s="34">
        <f t="shared" si="212"/>
        <v>6.47443340778774E-2</v>
      </c>
      <c r="Q1408" s="36">
        <f>Inputs!$B$12*(1+$B1408)^0*$C1408+Inputs!$B$29*(1+$D1408)^0*Inputs!$B$19+Inputs!$B$30*(1+$E1408)^0*Inputs!$B$20+Inputs!$B$31*(1+$F1408)^0*Inputs!$B$21+Inputs!$B$22*(1+Inputs!$B$23)^0</f>
        <v>13419.906097905787</v>
      </c>
      <c r="R1408" s="36">
        <f>Inputs!$B$12*(1+$B1408)^1*$C1408+Inputs!$B$29*(1+$D1408)^1*Inputs!$B$19+Inputs!$B$30*(1+$E1408)^1*Inputs!$B$20+Inputs!$B$31*(1+$F1408)^1*Inputs!$B$21+Inputs!$B$22*(1+Inputs!$B$23)^1</f>
        <v>15561.011048760232</v>
      </c>
      <c r="S1408" s="36">
        <f>Inputs!$B$12*(1+$B1408)^2*$C1408+Inputs!$B$29*(1+$D1408)^2*Inputs!$B$19+Inputs!$B$30*(1+$E1408)^2*Inputs!$B$20+Inputs!$B$31*(1+$F1408)^2*Inputs!$B$21+Inputs!$B$22*(1+Inputs!$B$23)^2</f>
        <v>18423.175486739747</v>
      </c>
      <c r="T1408" s="36">
        <f>Inputs!$B$12*(1+$B1408)^3*$C1408+Inputs!$B$29*(1+$D1408)^3*Inputs!$B$19+Inputs!$B$30*(1+$E1408)^3*Inputs!$B$20+Inputs!$B$31*(1+$F1408)^3*Inputs!$B$21+Inputs!$B$22*(1+Inputs!$B$23)^3</f>
        <v>22266.633644232192</v>
      </c>
      <c r="U1408" s="36">
        <f>Inputs!$B$12*(1+$B1408)^4*$C1408+Inputs!$B$29*(1+$D1408)^4*Inputs!$B$19+Inputs!$B$30*(1+$E1408)^4*Inputs!$B$20+Inputs!$B$31*(1+$F1408)^4*Inputs!$B$21+Inputs!$B$22*(1+Inputs!$B$23)^4</f>
        <v>27446.196437845436</v>
      </c>
      <c r="V1408" s="35">
        <f>Inputs!$B$13/(Q1408*(1-$G1408))</f>
        <v>1.1328044079337325</v>
      </c>
      <c r="W1408" s="36">
        <f>Inputs!$B$13</f>
        <v>12660</v>
      </c>
      <c r="X1408" s="36">
        <f t="shared" si="213"/>
        <v>14516.265492700477</v>
      </c>
      <c r="Y1408" s="36">
        <f t="shared" si="214"/>
        <v>16992.578244835957</v>
      </c>
      <c r="Z1408" s="36">
        <f t="shared" si="215"/>
        <v>20303.486518891677</v>
      </c>
      <c r="AA1408" s="36">
        <f t="shared" si="216"/>
        <v>24737.838786428201</v>
      </c>
      <c r="AB1408" s="36">
        <f t="shared" si="217"/>
        <v>67789.744279667386</v>
      </c>
      <c r="AC1408" s="36">
        <f t="shared" si="218"/>
        <v>391007.31526194309</v>
      </c>
      <c r="AD1408" s="36">
        <f t="shared" si="219"/>
        <v>256359.15823167525</v>
      </c>
    </row>
    <row r="1409" spans="1:30" ht="14.25" customHeight="1" x14ac:dyDescent="0.25">
      <c r="A1409" s="16">
        <v>1393</v>
      </c>
      <c r="B1409" s="34">
        <v>0.351510703107491</v>
      </c>
      <c r="C1409" s="34">
        <v>7.5745305130545601E-2</v>
      </c>
      <c r="D1409" s="34">
        <v>1.9406112487235401E-2</v>
      </c>
      <c r="E1409" s="34">
        <v>3.3463481281088198E-2</v>
      </c>
      <c r="F1409" s="34">
        <v>9.6960765910346393E-3</v>
      </c>
      <c r="G1409" s="34">
        <v>0.17066539552531301</v>
      </c>
      <c r="H1409" s="35">
        <v>1.1653887129276099</v>
      </c>
      <c r="I1409" s="34">
        <v>8.9513785151423095E-2</v>
      </c>
      <c r="J1409" s="34">
        <v>2.5338303042486798E-2</v>
      </c>
      <c r="K1409" s="36">
        <f>Inputs!$B$12*(1+$B1409)^4</f>
        <v>200183.92856241707</v>
      </c>
      <c r="L1409" s="36">
        <f t="shared" si="210"/>
        <v>22897.129456861458</v>
      </c>
      <c r="M1409" s="36">
        <f t="shared" si="211"/>
        <v>303076.06251158606</v>
      </c>
      <c r="N1409" s="37">
        <f>M1409/Inputs!$B$6</f>
        <v>462.00619285302753</v>
      </c>
      <c r="O1409" s="38">
        <f>IF(N1409&gt;Inputs!$B$4,1,0)</f>
        <v>1</v>
      </c>
      <c r="P1409" s="34">
        <f t="shared" si="212"/>
        <v>6.4175482108936296E-2</v>
      </c>
      <c r="Q1409" s="36">
        <f>Inputs!$B$12*(1+$B1409)^0*$C1409+Inputs!$B$29*(1+$D1409)^0*Inputs!$B$19+Inputs!$B$30*(1+$E1409)^0*Inputs!$B$20+Inputs!$B$31*(1+$F1409)^0*Inputs!$B$21+Inputs!$B$22*(1+Inputs!$B$23)^0</f>
        <v>12566.762335259657</v>
      </c>
      <c r="R1409" s="36">
        <f>Inputs!$B$12*(1+$B1409)^1*$C1409+Inputs!$B$29*(1+$D1409)^1*Inputs!$B$19+Inputs!$B$30*(1+$E1409)^1*Inputs!$B$20+Inputs!$B$31*(1+$F1409)^1*Inputs!$B$21+Inputs!$B$22*(1+Inputs!$B$23)^1</f>
        <v>14287.057944457229</v>
      </c>
      <c r="S1409" s="36">
        <f>Inputs!$B$12*(1+$B1409)^2*$C1409+Inputs!$B$29*(1+$D1409)^2*Inputs!$B$19+Inputs!$B$30*(1+$E1409)^2*Inputs!$B$20+Inputs!$B$31*(1+$F1409)^2*Inputs!$B$21+Inputs!$B$22*(1+Inputs!$B$23)^2</f>
        <v>16571.305580451721</v>
      </c>
      <c r="T1409" s="36">
        <f>Inputs!$B$12*(1+$B1409)^3*$C1409+Inputs!$B$29*(1+$D1409)^3*Inputs!$B$19+Inputs!$B$30*(1+$E1409)^3*Inputs!$B$20+Inputs!$B$31*(1+$F1409)^3*Inputs!$B$21+Inputs!$B$22*(1+Inputs!$B$23)^3</f>
        <v>19616.954289406152</v>
      </c>
      <c r="U1409" s="36">
        <f>Inputs!$B$12*(1+$B1409)^4*$C1409+Inputs!$B$29*(1+$D1409)^4*Inputs!$B$19+Inputs!$B$30*(1+$E1409)^4*Inputs!$B$20+Inputs!$B$31*(1+$F1409)^4*Inputs!$B$21+Inputs!$B$22*(1+Inputs!$B$23)^4</f>
        <v>23690.839205588578</v>
      </c>
      <c r="V1409" s="35">
        <f>Inputs!$B$13/(Q1409*(1-$G1409))</f>
        <v>1.2147321248854805</v>
      </c>
      <c r="W1409" s="36">
        <f>Inputs!$B$13</f>
        <v>12660</v>
      </c>
      <c r="X1409" s="36">
        <f t="shared" si="213"/>
        <v>14246.894689708886</v>
      </c>
      <c r="Y1409" s="36">
        <f t="shared" si="214"/>
        <v>16355.187365967829</v>
      </c>
      <c r="Z1409" s="36">
        <f t="shared" si="215"/>
        <v>19160.4233710023</v>
      </c>
      <c r="AA1409" s="36">
        <f t="shared" si="216"/>
        <v>22897.129456861458</v>
      </c>
      <c r="AB1409" s="36">
        <f t="shared" si="217"/>
        <v>64780.786327514681</v>
      </c>
      <c r="AC1409" s="36">
        <f t="shared" si="218"/>
        <v>365829.8012002515</v>
      </c>
      <c r="AD1409" s="36">
        <f t="shared" si="219"/>
        <v>238295.27618407138</v>
      </c>
    </row>
    <row r="1410" spans="1:30" ht="14.25" customHeight="1" x14ac:dyDescent="0.25">
      <c r="A1410" s="16">
        <v>1394</v>
      </c>
      <c r="B1410" s="34">
        <v>0.31385343325166498</v>
      </c>
      <c r="C1410" s="34">
        <v>7.6665038159113894E-2</v>
      </c>
      <c r="D1410" s="34">
        <v>5.3772325695780297E-2</v>
      </c>
      <c r="E1410" s="34">
        <v>4.4182461022567301E-2</v>
      </c>
      <c r="F1410" s="34">
        <v>2.5051868668492301E-2</v>
      </c>
      <c r="G1410" s="34">
        <v>0.17491693854787899</v>
      </c>
      <c r="H1410" s="35">
        <v>1.02579348909165</v>
      </c>
      <c r="I1410" s="34">
        <v>9.7409198822508897E-2</v>
      </c>
      <c r="J1410" s="34">
        <v>2.7814020399101601E-2</v>
      </c>
      <c r="K1410" s="36">
        <f>Inputs!$B$12*(1+$B1410)^4</f>
        <v>178788.23269050903</v>
      </c>
      <c r="L1410" s="36">
        <f t="shared" si="210"/>
        <v>19595.429243789356</v>
      </c>
      <c r="M1410" s="36">
        <f t="shared" si="211"/>
        <v>240742.09703773144</v>
      </c>
      <c r="N1410" s="37">
        <f>M1410/Inputs!$B$6</f>
        <v>366.98490402093205</v>
      </c>
      <c r="O1410" s="38">
        <f>IF(N1410&gt;Inputs!$B$4,1,0)</f>
        <v>0</v>
      </c>
      <c r="P1410" s="34">
        <f t="shared" si="212"/>
        <v>6.9595178423407289E-2</v>
      </c>
      <c r="Q1410" s="36">
        <f>Inputs!$B$12*(1+$B1410)^0*$C1410+Inputs!$B$29*(1+$D1410)^0*Inputs!$B$19+Inputs!$B$30*(1+$E1410)^0*Inputs!$B$20+Inputs!$B$31*(1+$F1410)^0*Inputs!$B$21+Inputs!$B$22*(1+Inputs!$B$23)^0</f>
        <v>12621.946316973754</v>
      </c>
      <c r="R1410" s="36">
        <f>Inputs!$B$12*(1+$B1410)^1*$C1410+Inputs!$B$29*(1+$D1410)^1*Inputs!$B$19+Inputs!$B$30*(1+$E1410)^1*Inputs!$B$20+Inputs!$B$31*(1+$F1410)^1*Inputs!$B$21+Inputs!$B$22*(1+Inputs!$B$23)^1</f>
        <v>14397.995067140342</v>
      </c>
      <c r="S1410" s="36">
        <f>Inputs!$B$12*(1+$B1410)^2*$C1410+Inputs!$B$29*(1+$D1410)^2*Inputs!$B$19+Inputs!$B$30*(1+$E1410)^2*Inputs!$B$20+Inputs!$B$31*(1+$F1410)^2*Inputs!$B$21+Inputs!$B$22*(1+Inputs!$B$23)^2</f>
        <v>16642.353527247298</v>
      </c>
      <c r="T1410" s="36">
        <f>Inputs!$B$12*(1+$B1410)^3*$C1410+Inputs!$B$29*(1+$D1410)^3*Inputs!$B$19+Inputs!$B$30*(1+$E1410)^3*Inputs!$B$20+Inputs!$B$31*(1+$F1410)^3*Inputs!$B$21+Inputs!$B$22*(1+Inputs!$B$23)^3</f>
        <v>19497.969675076769</v>
      </c>
      <c r="U1410" s="36">
        <f>Inputs!$B$12*(1+$B1410)^4*$C1410+Inputs!$B$29*(1+$D1410)^4*Inputs!$B$19+Inputs!$B$30*(1+$E1410)^4*Inputs!$B$20+Inputs!$B$31*(1+$F1410)^4*Inputs!$B$21+Inputs!$B$22*(1+Inputs!$B$23)^4</f>
        <v>23152.461555241895</v>
      </c>
      <c r="V1410" s="35">
        <f>Inputs!$B$13/(Q1410*(1-$G1410))</f>
        <v>1.2156532223229048</v>
      </c>
      <c r="W1410" s="36">
        <f>Inputs!$B$13</f>
        <v>12660</v>
      </c>
      <c r="X1410" s="36">
        <f t="shared" si="213"/>
        <v>13877.541666596268</v>
      </c>
      <c r="Y1410" s="36">
        <f t="shared" si="214"/>
        <v>15389.015509375717</v>
      </c>
      <c r="Z1410" s="36">
        <f t="shared" si="215"/>
        <v>17265.985316972634</v>
      </c>
      <c r="AA1410" s="36">
        <f t="shared" si="216"/>
        <v>19595.429243789356</v>
      </c>
      <c r="AB1410" s="36">
        <f t="shared" si="217"/>
        <v>58919.781219463774</v>
      </c>
      <c r="AC1410" s="36">
        <f t="shared" si="218"/>
        <v>289394.42887801159</v>
      </c>
      <c r="AD1410" s="36">
        <f t="shared" si="219"/>
        <v>181822.31581826767</v>
      </c>
    </row>
    <row r="1411" spans="1:30" ht="14.25" customHeight="1" x14ac:dyDescent="0.25">
      <c r="A1411" s="16">
        <v>1395</v>
      </c>
      <c r="B1411" s="34">
        <v>0.25933123329272101</v>
      </c>
      <c r="C1411" s="34">
        <v>7.5901389309577405E-2</v>
      </c>
      <c r="D1411" s="34">
        <v>2.4005532286652101E-2</v>
      </c>
      <c r="E1411" s="34">
        <v>2.5290455050873899E-2</v>
      </c>
      <c r="F1411" s="34">
        <v>1.3378051888876299E-2</v>
      </c>
      <c r="G1411" s="34">
        <v>0.164002756337738</v>
      </c>
      <c r="H1411" s="35">
        <v>0.95167972041669702</v>
      </c>
      <c r="I1411" s="34">
        <v>0.10214094082719</v>
      </c>
      <c r="J1411" s="34">
        <v>3.1712715258196703E-2</v>
      </c>
      <c r="K1411" s="36">
        <f>Inputs!$B$12*(1+$B1411)^4</f>
        <v>150907.6127594134</v>
      </c>
      <c r="L1411" s="36">
        <f t="shared" si="210"/>
        <v>15932.678630082182</v>
      </c>
      <c r="M1411" s="36">
        <f t="shared" si="211"/>
        <v>196233.35229889984</v>
      </c>
      <c r="N1411" s="37">
        <f>M1411/Inputs!$B$6</f>
        <v>299.13620777271319</v>
      </c>
      <c r="O1411" s="38">
        <f>IF(N1411&gt;Inputs!$B$4,1,0)</f>
        <v>0</v>
      </c>
      <c r="P1411" s="34">
        <f t="shared" si="212"/>
        <v>7.0428225568993294E-2</v>
      </c>
      <c r="Q1411" s="36">
        <f>Inputs!$B$12*(1+$B1411)^0*$C1411+Inputs!$B$29*(1+$D1411)^0*Inputs!$B$19+Inputs!$B$30*(1+$E1411)^0*Inputs!$B$20+Inputs!$B$31*(1+$F1411)^0*Inputs!$B$21+Inputs!$B$22*(1+Inputs!$B$23)^0</f>
        <v>12576.127386001564</v>
      </c>
      <c r="R1411" s="36">
        <f>Inputs!$B$12*(1+$B1411)^1*$C1411+Inputs!$B$29*(1+$D1411)^1*Inputs!$B$19+Inputs!$B$30*(1+$E1411)^1*Inputs!$B$20+Inputs!$B$31*(1+$F1411)^1*Inputs!$B$21+Inputs!$B$22*(1+Inputs!$B$23)^1</f>
        <v>13891.194176871344</v>
      </c>
      <c r="S1411" s="36">
        <f>Inputs!$B$12*(1+$B1411)^2*$C1411+Inputs!$B$29*(1+$D1411)^2*Inputs!$B$19+Inputs!$B$30*(1+$E1411)^2*Inputs!$B$20+Inputs!$B$31*(1+$F1411)^2*Inputs!$B$21+Inputs!$B$22*(1+Inputs!$B$23)^2</f>
        <v>15514.779609843525</v>
      </c>
      <c r="T1411" s="36">
        <f>Inputs!$B$12*(1+$B1411)^3*$C1411+Inputs!$B$29*(1+$D1411)^3*Inputs!$B$19+Inputs!$B$30*(1+$E1411)^3*Inputs!$B$20+Inputs!$B$31*(1+$F1411)^3*Inputs!$B$21+Inputs!$B$22*(1+Inputs!$B$23)^3</f>
        <v>17526.345136062264</v>
      </c>
      <c r="U1411" s="36">
        <f>Inputs!$B$12*(1+$B1411)^4*$C1411+Inputs!$B$29*(1+$D1411)^4*Inputs!$B$19+Inputs!$B$30*(1+$E1411)^4*Inputs!$B$20+Inputs!$B$31*(1+$F1411)^4*Inputs!$B$21+Inputs!$B$22*(1+Inputs!$B$23)^4</f>
        <v>20025.950384123978</v>
      </c>
      <c r="V1411" s="35">
        <f>Inputs!$B$13/(Q1411*(1-$G1411))</f>
        <v>1.204153721912792</v>
      </c>
      <c r="W1411" s="36">
        <f>Inputs!$B$13</f>
        <v>12660</v>
      </c>
      <c r="X1411" s="36">
        <f t="shared" si="213"/>
        <v>13250.84207684182</v>
      </c>
      <c r="Y1411" s="36">
        <f t="shared" si="214"/>
        <v>13980.917250506775</v>
      </c>
      <c r="Z1411" s="36">
        <f t="shared" si="215"/>
        <v>14868.799404422765</v>
      </c>
      <c r="AA1411" s="36">
        <f t="shared" si="216"/>
        <v>15932.678630082182</v>
      </c>
      <c r="AB1411" s="36">
        <f t="shared" si="217"/>
        <v>52712.449882405075</v>
      </c>
      <c r="AC1411" s="36">
        <f t="shared" si="218"/>
        <v>233399.98981907187</v>
      </c>
      <c r="AD1411" s="36">
        <f t="shared" si="219"/>
        <v>143520.90241649476</v>
      </c>
    </row>
    <row r="1412" spans="1:30" ht="14.25" customHeight="1" x14ac:dyDescent="0.25">
      <c r="A1412" s="16">
        <v>1396</v>
      </c>
      <c r="B1412" s="34">
        <v>0.46158183962847998</v>
      </c>
      <c r="C1412" s="34">
        <v>6.3794086175110898E-2</v>
      </c>
      <c r="D1412" s="34">
        <v>3.5667358929322497E-2</v>
      </c>
      <c r="E1412" s="34">
        <v>1.6953218916582E-2</v>
      </c>
      <c r="F1412" s="34">
        <v>-4.3175590113937803E-3</v>
      </c>
      <c r="G1412" s="34">
        <v>0.208873933557605</v>
      </c>
      <c r="H1412" s="35">
        <v>1.1209866947806499</v>
      </c>
      <c r="I1412" s="34">
        <v>0.105317109383698</v>
      </c>
      <c r="J1412" s="34">
        <v>2.1973226919096402E-2</v>
      </c>
      <c r="K1412" s="36">
        <f>Inputs!$B$12*(1+$B1412)^4</f>
        <v>273806.53114123381</v>
      </c>
      <c r="L1412" s="36">
        <f t="shared" si="210"/>
        <v>22875.381963395073</v>
      </c>
      <c r="M1412" s="36">
        <f t="shared" si="211"/>
        <v>231247.94708679582</v>
      </c>
      <c r="N1412" s="37">
        <f>M1412/Inputs!$B$6</f>
        <v>352.51211446157896</v>
      </c>
      <c r="O1412" s="38">
        <f>IF(N1412&gt;Inputs!$B$4,1,0)</f>
        <v>0</v>
      </c>
      <c r="P1412" s="34">
        <f t="shared" si="212"/>
        <v>8.3343882464601587E-2</v>
      </c>
      <c r="Q1412" s="36">
        <f>Inputs!$B$12*(1+$B1412)^0*$C1412+Inputs!$B$29*(1+$D1412)^0*Inputs!$B$19+Inputs!$B$30*(1+$E1412)^0*Inputs!$B$20+Inputs!$B$31*(1+$F1412)^0*Inputs!$B$21+Inputs!$B$22*(1+Inputs!$B$23)^0</f>
        <v>11849.689197933574</v>
      </c>
      <c r="R1412" s="36">
        <f>Inputs!$B$12*(1+$B1412)^1*$C1412+Inputs!$B$29*(1+$D1412)^1*Inputs!$B$19+Inputs!$B$30*(1+$E1412)^1*Inputs!$B$20+Inputs!$B$31*(1+$F1412)^1*Inputs!$B$21+Inputs!$B$22*(1+Inputs!$B$23)^1</f>
        <v>13688.193672345365</v>
      </c>
      <c r="S1412" s="36">
        <f>Inputs!$B$12*(1+$B1412)^2*$C1412+Inputs!$B$29*(1+$D1412)^2*Inputs!$B$19+Inputs!$B$30*(1+$E1412)^2*Inputs!$B$20+Inputs!$B$31*(1+$F1412)^2*Inputs!$B$21+Inputs!$B$22*(1+Inputs!$B$23)^2</f>
        <v>16345.140023958229</v>
      </c>
      <c r="T1412" s="36">
        <f>Inputs!$B$12*(1+$B1412)^3*$C1412+Inputs!$B$29*(1+$D1412)^3*Inputs!$B$19+Inputs!$B$30*(1+$E1412)^3*Inputs!$B$20+Inputs!$B$31*(1+$F1412)^3*Inputs!$B$21+Inputs!$B$22*(1+Inputs!$B$23)^3</f>
        <v>20197.052142815424</v>
      </c>
      <c r="U1412" s="36">
        <f>Inputs!$B$12*(1+$B1412)^4*$C1412+Inputs!$B$29*(1+$D1412)^4*Inputs!$B$19+Inputs!$B$30*(1+$E1412)^4*Inputs!$B$20+Inputs!$B$31*(1+$F1412)^4*Inputs!$B$21+Inputs!$B$22*(1+Inputs!$B$23)^4</f>
        <v>25794.20828885119</v>
      </c>
      <c r="V1412" s="35">
        <f>Inputs!$B$13/(Q1412*(1-$G1412))</f>
        <v>1.350457907098312</v>
      </c>
      <c r="W1412" s="36">
        <f>Inputs!$B$13</f>
        <v>12660</v>
      </c>
      <c r="X1412" s="36">
        <f t="shared" si="213"/>
        <v>14002.984998241785</v>
      </c>
      <c r="Y1412" s="36">
        <f t="shared" si="214"/>
        <v>15979.207042126753</v>
      </c>
      <c r="Z1412" s="36">
        <f t="shared" si="215"/>
        <v>18828.236495150039</v>
      </c>
      <c r="AA1412" s="36">
        <f t="shared" si="216"/>
        <v>22875.381963395073</v>
      </c>
      <c r="AB1412" s="36">
        <f t="shared" si="217"/>
        <v>61228.076045381938</v>
      </c>
      <c r="AC1412" s="36">
        <f t="shared" si="218"/>
        <v>280500.82658516715</v>
      </c>
      <c r="AD1412" s="36">
        <f t="shared" si="219"/>
        <v>170019.87104141386</v>
      </c>
    </row>
    <row r="1413" spans="1:30" ht="14.25" customHeight="1" x14ac:dyDescent="0.25">
      <c r="A1413" s="16">
        <v>1397</v>
      </c>
      <c r="B1413" s="34">
        <v>0.23942527878376399</v>
      </c>
      <c r="C1413" s="34">
        <v>7.6665894712140401E-2</v>
      </c>
      <c r="D1413" s="34">
        <v>3.5919175122518097E-2</v>
      </c>
      <c r="E1413" s="34">
        <v>1.5634837036569701E-2</v>
      </c>
      <c r="F1413" s="34">
        <v>-4.4682831049557498E-3</v>
      </c>
      <c r="G1413" s="34">
        <v>0.17108275588937499</v>
      </c>
      <c r="H1413" s="35">
        <v>1.0899032019550501</v>
      </c>
      <c r="I1413" s="34">
        <v>0.105435303032924</v>
      </c>
      <c r="J1413" s="34">
        <v>2.4827650777643099E-2</v>
      </c>
      <c r="K1413" s="36">
        <f>Inputs!$B$12*(1+$B1413)^4</f>
        <v>141590.0218355266</v>
      </c>
      <c r="L1413" s="36">
        <f t="shared" si="210"/>
        <v>17318.220831140763</v>
      </c>
      <c r="M1413" s="36">
        <f t="shared" si="211"/>
        <v>187681.2079723053</v>
      </c>
      <c r="N1413" s="37">
        <f>M1413/Inputs!$B$6</f>
        <v>286.09940239680685</v>
      </c>
      <c r="O1413" s="38">
        <f>IF(N1413&gt;Inputs!$B$4,1,0)</f>
        <v>0</v>
      </c>
      <c r="P1413" s="34">
        <f t="shared" si="212"/>
        <v>8.0607652255280909E-2</v>
      </c>
      <c r="Q1413" s="36">
        <f>Inputs!$B$12*(1+$B1413)^0*$C1413+Inputs!$B$29*(1+$D1413)^0*Inputs!$B$19+Inputs!$B$30*(1+$E1413)^0*Inputs!$B$20+Inputs!$B$31*(1+$F1413)^0*Inputs!$B$21+Inputs!$B$22*(1+Inputs!$B$23)^0</f>
        <v>12621.997710155345</v>
      </c>
      <c r="R1413" s="36">
        <f>Inputs!$B$12*(1+$B1413)^1*$C1413+Inputs!$B$29*(1+$D1413)^1*Inputs!$B$19+Inputs!$B$30*(1+$E1413)^1*Inputs!$B$20+Inputs!$B$31*(1+$F1413)^1*Inputs!$B$21+Inputs!$B$22*(1+Inputs!$B$23)^1</f>
        <v>13791.916819045869</v>
      </c>
      <c r="S1413" s="36">
        <f>Inputs!$B$12*(1+$B1413)^2*$C1413+Inputs!$B$29*(1+$D1413)^2*Inputs!$B$19+Inputs!$B$30*(1+$E1413)^2*Inputs!$B$20+Inputs!$B$31*(1+$F1413)^2*Inputs!$B$21+Inputs!$B$22*(1+Inputs!$B$23)^2</f>
        <v>15228.41563714762</v>
      </c>
      <c r="T1413" s="36">
        <f>Inputs!$B$12*(1+$B1413)^3*$C1413+Inputs!$B$29*(1+$D1413)^3*Inputs!$B$19+Inputs!$B$30*(1+$E1413)^3*Inputs!$B$20+Inputs!$B$31*(1+$F1413)^3*Inputs!$B$21+Inputs!$B$22*(1+Inputs!$B$23)^3</f>
        <v>16994.728154109347</v>
      </c>
      <c r="U1413" s="36">
        <f>Inputs!$B$12*(1+$B1413)^4*$C1413+Inputs!$B$29*(1+$D1413)^4*Inputs!$B$19+Inputs!$B$30*(1+$E1413)^4*Inputs!$B$20+Inputs!$B$31*(1+$F1413)^4*Inputs!$B$21+Inputs!$B$22*(1+Inputs!$B$23)^4</f>
        <v>19169.208020585196</v>
      </c>
      <c r="V1413" s="35">
        <f>Inputs!$B$13/(Q1413*(1-$G1413))</f>
        <v>1.2100252533935525</v>
      </c>
      <c r="W1413" s="36">
        <f>Inputs!$B$13</f>
        <v>12660</v>
      </c>
      <c r="X1413" s="36">
        <f t="shared" si="213"/>
        <v>13490.121935065488</v>
      </c>
      <c r="Y1413" s="36">
        <f t="shared" si="214"/>
        <v>14516.109212919926</v>
      </c>
      <c r="Z1413" s="36">
        <f t="shared" si="215"/>
        <v>15776.756238820963</v>
      </c>
      <c r="AA1413" s="36">
        <f t="shared" si="216"/>
        <v>17318.220831140763</v>
      </c>
      <c r="AB1413" s="36">
        <f t="shared" si="217"/>
        <v>54294.920420251772</v>
      </c>
      <c r="AC1413" s="36">
        <f t="shared" si="218"/>
        <v>220179.9838285661</v>
      </c>
      <c r="AD1413" s="36">
        <f t="shared" si="219"/>
        <v>133386.28755205352</v>
      </c>
    </row>
    <row r="1414" spans="1:30" ht="14.25" customHeight="1" x14ac:dyDescent="0.25">
      <c r="A1414" s="16">
        <v>1398</v>
      </c>
      <c r="B1414" s="34">
        <v>0.42649555097515801</v>
      </c>
      <c r="C1414" s="34">
        <v>7.8168471480535004E-2</v>
      </c>
      <c r="D1414" s="34">
        <v>3.0423877909353501E-2</v>
      </c>
      <c r="E1414" s="34">
        <v>2.8226587063495099E-2</v>
      </c>
      <c r="F1414" s="34">
        <v>-3.4055867699288398E-3</v>
      </c>
      <c r="G1414" s="34">
        <v>0.17332087073173799</v>
      </c>
      <c r="H1414" s="35">
        <v>0.95536683747932505</v>
      </c>
      <c r="I1414" s="34">
        <v>9.7429416091134605E-2</v>
      </c>
      <c r="J1414" s="34">
        <v>2.33504182195538E-2</v>
      </c>
      <c r="K1414" s="36">
        <f>Inputs!$B$12*(1+$B1414)^4</f>
        <v>248446.53053951875</v>
      </c>
      <c r="L1414" s="36">
        <f t="shared" si="210"/>
        <v>21962.805438423049</v>
      </c>
      <c r="M1414" s="36">
        <f t="shared" si="211"/>
        <v>252235.01186005992</v>
      </c>
      <c r="N1414" s="37">
        <f>M1414/Inputs!$B$6</f>
        <v>384.50459125009132</v>
      </c>
      <c r="O1414" s="38">
        <f>IF(N1414&gt;Inputs!$B$4,1,0)</f>
        <v>0</v>
      </c>
      <c r="P1414" s="34">
        <f t="shared" si="212"/>
        <v>7.4078997871580801E-2</v>
      </c>
      <c r="Q1414" s="36">
        <f>Inputs!$B$12*(1+$B1414)^0*$C1414+Inputs!$B$29*(1+$D1414)^0*Inputs!$B$19+Inputs!$B$30*(1+$E1414)^0*Inputs!$B$20+Inputs!$B$31*(1+$F1414)^0*Inputs!$B$21+Inputs!$B$22*(1+Inputs!$B$23)^0</f>
        <v>12712.15231625902</v>
      </c>
      <c r="R1414" s="36">
        <f>Inputs!$B$12*(1+$B1414)^1*$C1414+Inputs!$B$29*(1+$D1414)^1*Inputs!$B$19+Inputs!$B$30*(1+$E1414)^1*Inputs!$B$20+Inputs!$B$31*(1+$F1414)^1*Inputs!$B$21+Inputs!$B$22*(1+Inputs!$B$23)^1</f>
        <v>14799.313659875806</v>
      </c>
      <c r="S1414" s="36">
        <f>Inputs!$B$12*(1+$B1414)^2*$C1414+Inputs!$B$29*(1+$D1414)^2*Inputs!$B$19+Inputs!$B$30*(1+$E1414)^2*Inputs!$B$20+Inputs!$B$31*(1+$F1414)^2*Inputs!$B$21+Inputs!$B$22*(1+Inputs!$B$23)^2</f>
        <v>17742.634282962532</v>
      </c>
      <c r="T1414" s="36">
        <f>Inputs!$B$12*(1+$B1414)^3*$C1414+Inputs!$B$29*(1+$D1414)^3*Inputs!$B$19+Inputs!$B$30*(1+$E1414)^3*Inputs!$B$20+Inputs!$B$31*(1+$F1414)^3*Inputs!$B$21+Inputs!$B$22*(1+Inputs!$B$23)^3</f>
        <v>21906.054615723267</v>
      </c>
      <c r="U1414" s="36">
        <f>Inputs!$B$12*(1+$B1414)^4*$C1414+Inputs!$B$29*(1+$D1414)^4*Inputs!$B$19+Inputs!$B$30*(1+$E1414)^4*Inputs!$B$20+Inputs!$B$31*(1+$F1414)^4*Inputs!$B$21+Inputs!$B$22*(1+Inputs!$B$23)^4</f>
        <v>27808.699483545155</v>
      </c>
      <c r="V1414" s="35">
        <f>Inputs!$B$13/(Q1414*(1-$G1414))</f>
        <v>1.2046964883712172</v>
      </c>
      <c r="W1414" s="36">
        <f>Inputs!$B$13</f>
        <v>12660</v>
      </c>
      <c r="X1414" s="36">
        <f t="shared" si="213"/>
        <v>13976.006224570066</v>
      </c>
      <c r="Y1414" s="36">
        <f t="shared" si="214"/>
        <v>15841.327111624629</v>
      </c>
      <c r="Z1414" s="36">
        <f t="shared" si="215"/>
        <v>18429.798800485056</v>
      </c>
      <c r="AA1414" s="36">
        <f t="shared" si="216"/>
        <v>21962.805438423049</v>
      </c>
      <c r="AB1414" s="36">
        <f t="shared" si="217"/>
        <v>61630.094076077905</v>
      </c>
      <c r="AC1414" s="36">
        <f t="shared" si="218"/>
        <v>303401.05531189067</v>
      </c>
      <c r="AD1414" s="36">
        <f t="shared" si="219"/>
        <v>190604.917783982</v>
      </c>
    </row>
    <row r="1415" spans="1:30" ht="14.25" customHeight="1" x14ac:dyDescent="0.25">
      <c r="A1415" s="16">
        <v>1399</v>
      </c>
      <c r="B1415" s="34">
        <v>0.37011645506285401</v>
      </c>
      <c r="C1415" s="34">
        <v>6.93388547216333E-2</v>
      </c>
      <c r="D1415" s="34">
        <v>2.0278200163530401E-2</v>
      </c>
      <c r="E1415" s="34">
        <v>1.64633013144459E-2</v>
      </c>
      <c r="F1415" s="34">
        <v>2.1865717728659199E-2</v>
      </c>
      <c r="G1415" s="34">
        <v>0.20884895801591799</v>
      </c>
      <c r="H1415" s="35">
        <v>0.961239119452582</v>
      </c>
      <c r="I1415" s="34">
        <v>0.107359631483568</v>
      </c>
      <c r="J1415" s="34">
        <v>2.6123478820261701E-2</v>
      </c>
      <c r="K1415" s="36">
        <f>Inputs!$B$12*(1+$B1415)^4</f>
        <v>211437.09306205451</v>
      </c>
      <c r="L1415" s="36">
        <f t="shared" si="210"/>
        <v>17679.225498387856</v>
      </c>
      <c r="M1415" s="36">
        <f t="shared" si="211"/>
        <v>188365.23572391056</v>
      </c>
      <c r="N1415" s="37">
        <f>M1415/Inputs!$B$6</f>
        <v>287.14212762791243</v>
      </c>
      <c r="O1415" s="38">
        <f>IF(N1415&gt;Inputs!$B$4,1,0)</f>
        <v>0</v>
      </c>
      <c r="P1415" s="34">
        <f t="shared" si="212"/>
        <v>8.1236152663306305E-2</v>
      </c>
      <c r="Q1415" s="36">
        <f>Inputs!$B$12*(1+$B1415)^0*$C1415+Inputs!$B$29*(1+$D1415)^0*Inputs!$B$19+Inputs!$B$30*(1+$E1415)^0*Inputs!$B$20+Inputs!$B$31*(1+$F1415)^0*Inputs!$B$21+Inputs!$B$22*(1+Inputs!$B$23)^0</f>
        <v>12182.375310724921</v>
      </c>
      <c r="R1415" s="36">
        <f>Inputs!$B$12*(1+$B1415)^1*$C1415+Inputs!$B$29*(1+$D1415)^1*Inputs!$B$19+Inputs!$B$30*(1+$E1415)^1*Inputs!$B$20+Inputs!$B$31*(1+$F1415)^1*Inputs!$B$21+Inputs!$B$22*(1+Inputs!$B$23)^1</f>
        <v>13860.082613283808</v>
      </c>
      <c r="S1415" s="36">
        <f>Inputs!$B$12*(1+$B1415)^2*$C1415+Inputs!$B$29*(1+$D1415)^2*Inputs!$B$19+Inputs!$B$30*(1+$E1415)^2*Inputs!$B$20+Inputs!$B$31*(1+$F1415)^2*Inputs!$B$21+Inputs!$B$22*(1+Inputs!$B$23)^2</f>
        <v>16109.822404504637</v>
      </c>
      <c r="T1415" s="36">
        <f>Inputs!$B$12*(1+$B1415)^3*$C1415+Inputs!$B$29*(1+$D1415)^3*Inputs!$B$19+Inputs!$B$30*(1+$E1415)^3*Inputs!$B$20+Inputs!$B$31*(1+$F1415)^3*Inputs!$B$21+Inputs!$B$22*(1+Inputs!$B$23)^3</f>
        <v>19142.550775974072</v>
      </c>
      <c r="U1415" s="36">
        <f>Inputs!$B$12*(1+$B1415)^4*$C1415+Inputs!$B$29*(1+$D1415)^4*Inputs!$B$19+Inputs!$B$30*(1+$E1415)^4*Inputs!$B$20+Inputs!$B$31*(1+$F1415)^4*Inputs!$B$21+Inputs!$B$22*(1+Inputs!$B$23)^4</f>
        <v>23247.29324664946</v>
      </c>
      <c r="V1415" s="35">
        <f>Inputs!$B$13/(Q1415*(1-$G1415))</f>
        <v>1.3135370474896517</v>
      </c>
      <c r="W1415" s="36">
        <f>Inputs!$B$13</f>
        <v>12660</v>
      </c>
      <c r="X1415" s="36">
        <f t="shared" si="213"/>
        <v>13437.710256034581</v>
      </c>
      <c r="Y1415" s="36">
        <f t="shared" si="214"/>
        <v>14496.355503912057</v>
      </c>
      <c r="Z1415" s="36">
        <f t="shared" si="215"/>
        <v>15891.486177347982</v>
      </c>
      <c r="AA1415" s="36">
        <f t="shared" si="216"/>
        <v>17679.225498387856</v>
      </c>
      <c r="AB1415" s="36">
        <f t="shared" si="217"/>
        <v>54252.483148241809</v>
      </c>
      <c r="AC1415" s="36">
        <f t="shared" si="218"/>
        <v>223312.74656053219</v>
      </c>
      <c r="AD1415" s="36">
        <f t="shared" si="219"/>
        <v>134112.75257566874</v>
      </c>
    </row>
    <row r="1416" spans="1:30" ht="14.25" customHeight="1" x14ac:dyDescent="0.25">
      <c r="A1416" s="16">
        <v>1400</v>
      </c>
      <c r="B1416" s="34">
        <v>0.37150641360606002</v>
      </c>
      <c r="C1416" s="34">
        <v>6.3624570553183601E-2</v>
      </c>
      <c r="D1416" s="34">
        <v>1.59569219374389E-2</v>
      </c>
      <c r="E1416" s="34">
        <v>2.6674369067138302E-2</v>
      </c>
      <c r="F1416" s="34">
        <v>1.55632325867386E-2</v>
      </c>
      <c r="G1416" s="34">
        <v>0.21706063385324101</v>
      </c>
      <c r="H1416" s="35">
        <v>1.04645346994294</v>
      </c>
      <c r="I1416" s="34">
        <v>9.1115474105113101E-2</v>
      </c>
      <c r="J1416" s="34">
        <v>2.3561312537856999E-2</v>
      </c>
      <c r="K1416" s="36">
        <f>Inputs!$B$12*(1+$B1416)^4</f>
        <v>212296.39611665506</v>
      </c>
      <c r="L1416" s="36">
        <f t="shared" si="210"/>
        <v>18043.337661387828</v>
      </c>
      <c r="M1416" s="36">
        <f t="shared" si="211"/>
        <v>233935.65998422861</v>
      </c>
      <c r="N1416" s="37">
        <f>M1416/Inputs!$B$6</f>
        <v>356.60923778083628</v>
      </c>
      <c r="O1416" s="38">
        <f>IF(N1416&gt;Inputs!$B$4,1,0)</f>
        <v>0</v>
      </c>
      <c r="P1416" s="34">
        <f t="shared" si="212"/>
        <v>6.7554161567256105E-2</v>
      </c>
      <c r="Q1416" s="36">
        <f>Inputs!$B$12*(1+$B1416)^0*$C1416+Inputs!$B$29*(1+$D1416)^0*Inputs!$B$19+Inputs!$B$30*(1+$E1416)^0*Inputs!$B$20+Inputs!$B$31*(1+$F1416)^0*Inputs!$B$21+Inputs!$B$22*(1+Inputs!$B$23)^0</f>
        <v>11839.518260617937</v>
      </c>
      <c r="R1416" s="36">
        <f>Inputs!$B$12*(1+$B1416)^1*$C1416+Inputs!$B$29*(1+$D1416)^1*Inputs!$B$19+Inputs!$B$30*(1+$E1416)^1*Inputs!$B$20+Inputs!$B$31*(1+$F1416)^1*Inputs!$B$21+Inputs!$B$22*(1+Inputs!$B$23)^1</f>
        <v>13378.569902412608</v>
      </c>
      <c r="S1416" s="36">
        <f>Inputs!$B$12*(1+$B1416)^2*$C1416+Inputs!$B$29*(1+$D1416)^2*Inputs!$B$19+Inputs!$B$30*(1+$E1416)^2*Inputs!$B$20+Inputs!$B$31*(1+$F1416)^2*Inputs!$B$21+Inputs!$B$22*(1+Inputs!$B$23)^2</f>
        <v>15446.147133355214</v>
      </c>
      <c r="T1416" s="36">
        <f>Inputs!$B$12*(1+$B1416)^3*$C1416+Inputs!$B$29*(1+$D1416)^3*Inputs!$B$19+Inputs!$B$30*(1+$E1416)^3*Inputs!$B$20+Inputs!$B$31*(1+$F1416)^3*Inputs!$B$21+Inputs!$B$22*(1+Inputs!$B$23)^3</f>
        <v>18238.003874510221</v>
      </c>
      <c r="U1416" s="36">
        <f>Inputs!$B$12*(1+$B1416)^4*$C1416+Inputs!$B$29*(1+$D1416)^4*Inputs!$B$19+Inputs!$B$30*(1+$E1416)^4*Inputs!$B$20+Inputs!$B$31*(1+$F1416)^4*Inputs!$B$21+Inputs!$B$22*(1+Inputs!$B$23)^4</f>
        <v>22022.611841620328</v>
      </c>
      <c r="V1416" s="35">
        <f>Inputs!$B$13/(Q1416*(1-$G1416))</f>
        <v>1.3657510531345525</v>
      </c>
      <c r="W1416" s="36">
        <f>Inputs!$B$13</f>
        <v>12660</v>
      </c>
      <c r="X1416" s="36">
        <f t="shared" si="213"/>
        <v>13469.578988873212</v>
      </c>
      <c r="Y1416" s="36">
        <f t="shared" si="214"/>
        <v>14585.873044424132</v>
      </c>
      <c r="Z1416" s="36">
        <f t="shared" si="215"/>
        <v>16082.404558357359</v>
      </c>
      <c r="AA1416" s="36">
        <f t="shared" si="216"/>
        <v>18043.337661387828</v>
      </c>
      <c r="AB1416" s="36">
        <f t="shared" si="217"/>
        <v>57158.946245320098</v>
      </c>
      <c r="AC1416" s="36">
        <f t="shared" si="218"/>
        <v>273387.48569718975</v>
      </c>
      <c r="AD1416" s="36">
        <f t="shared" si="219"/>
        <v>176776.7137389085</v>
      </c>
    </row>
    <row r="1417" spans="1:30" ht="14.25" customHeight="1" x14ac:dyDescent="0.25">
      <c r="A1417" s="16">
        <v>1401</v>
      </c>
      <c r="B1417" s="34">
        <v>0.28916201530950297</v>
      </c>
      <c r="C1417" s="34">
        <v>9.5546600606781995E-2</v>
      </c>
      <c r="D1417" s="34">
        <v>2.9607922264927301E-2</v>
      </c>
      <c r="E1417" s="34">
        <v>4.4867196169464801E-2</v>
      </c>
      <c r="F1417" s="34">
        <v>5.0900179619116801E-3</v>
      </c>
      <c r="G1417" s="34">
        <v>0.17307107933420801</v>
      </c>
      <c r="H1417" s="35">
        <v>1.0239920270449201</v>
      </c>
      <c r="I1417" s="34">
        <v>8.9864865123271506E-2</v>
      </c>
      <c r="J1417" s="34">
        <v>1.9403841897003501E-2</v>
      </c>
      <c r="K1417" s="36">
        <f>Inputs!$B$12*(1+$B1417)^4</f>
        <v>165722.41489585911</v>
      </c>
      <c r="L1417" s="36">
        <f t="shared" si="210"/>
        <v>20788.435902253572</v>
      </c>
      <c r="M1417" s="36">
        <f t="shared" si="211"/>
        <v>257529.65774171564</v>
      </c>
      <c r="N1417" s="37">
        <f>M1417/Inputs!$B$6</f>
        <v>392.57569777700553</v>
      </c>
      <c r="O1417" s="38">
        <f>IF(N1417&gt;Inputs!$B$4,1,0)</f>
        <v>0</v>
      </c>
      <c r="P1417" s="34">
        <f t="shared" si="212"/>
        <v>7.0461023226268002E-2</v>
      </c>
      <c r="Q1417" s="36">
        <f>Inputs!$B$12*(1+$B1417)^0*$C1417+Inputs!$B$29*(1+$D1417)^0*Inputs!$B$19+Inputs!$B$30*(1+$E1417)^0*Inputs!$B$20+Inputs!$B$31*(1+$F1417)^0*Inputs!$B$21+Inputs!$B$22*(1+Inputs!$B$23)^0</f>
        <v>13754.840063833843</v>
      </c>
      <c r="R1417" s="36">
        <f>Inputs!$B$12*(1+$B1417)^1*$C1417+Inputs!$B$29*(1+$D1417)^1*Inputs!$B$19+Inputs!$B$30*(1+$E1417)^1*Inputs!$B$20+Inputs!$B$31*(1+$F1417)^1*Inputs!$B$21+Inputs!$B$22*(1+Inputs!$B$23)^1</f>
        <v>15576.819345185919</v>
      </c>
      <c r="S1417" s="36">
        <f>Inputs!$B$12*(1+$B1417)^2*$C1417+Inputs!$B$29*(1+$D1417)^2*Inputs!$B$19+Inputs!$B$30*(1+$E1417)^2*Inputs!$B$20+Inputs!$B$31*(1+$F1417)^2*Inputs!$B$21+Inputs!$B$22*(1+Inputs!$B$23)^2</f>
        <v>17884.136657360526</v>
      </c>
      <c r="T1417" s="36">
        <f>Inputs!$B$12*(1+$B1417)^3*$C1417+Inputs!$B$29*(1+$D1417)^3*Inputs!$B$19+Inputs!$B$30*(1+$E1417)^3*Inputs!$B$20+Inputs!$B$31*(1+$F1417)^3*Inputs!$B$21+Inputs!$B$22*(1+Inputs!$B$23)^3</f>
        <v>20815.651462925256</v>
      </c>
      <c r="U1417" s="36">
        <f>Inputs!$B$12*(1+$B1417)^4*$C1417+Inputs!$B$29*(1+$D1417)^4*Inputs!$B$19+Inputs!$B$30*(1+$E1417)^4*Inputs!$B$20+Inputs!$B$31*(1+$F1417)^4*Inputs!$B$21+Inputs!$B$22*(1+Inputs!$B$23)^4</f>
        <v>24550.314418417889</v>
      </c>
      <c r="V1417" s="35">
        <f>Inputs!$B$13/(Q1417*(1-$G1417))</f>
        <v>1.1130379691599579</v>
      </c>
      <c r="W1417" s="36">
        <f>Inputs!$B$13</f>
        <v>12660</v>
      </c>
      <c r="X1417" s="36">
        <f t="shared" si="213"/>
        <v>14050.207250692429</v>
      </c>
      <c r="Y1417" s="36">
        <f t="shared" si="214"/>
        <v>15802.17195157823</v>
      </c>
      <c r="Z1417" s="36">
        <f t="shared" si="215"/>
        <v>18009.228878468475</v>
      </c>
      <c r="AA1417" s="36">
        <f t="shared" si="216"/>
        <v>20788.435902253572</v>
      </c>
      <c r="AB1417" s="36">
        <f t="shared" si="217"/>
        <v>61935.501785728411</v>
      </c>
      <c r="AC1417" s="36">
        <f t="shared" si="218"/>
        <v>300759.34829579009</v>
      </c>
      <c r="AD1417" s="36">
        <f t="shared" si="219"/>
        <v>195594.15595598723</v>
      </c>
    </row>
    <row r="1418" spans="1:30" ht="14.25" customHeight="1" x14ac:dyDescent="0.25">
      <c r="A1418" s="16">
        <v>1402</v>
      </c>
      <c r="B1418" s="34">
        <v>0.40342016961371202</v>
      </c>
      <c r="C1418" s="34">
        <v>5.6645996937354802E-2</v>
      </c>
      <c r="D1418" s="34">
        <v>3.0329697778426298E-2</v>
      </c>
      <c r="E1418" s="34">
        <v>3.8992636070272903E-2</v>
      </c>
      <c r="F1418" s="34">
        <v>-1.5513094544132001E-3</v>
      </c>
      <c r="G1418" s="34">
        <v>0.176571447517542</v>
      </c>
      <c r="H1418" s="35">
        <v>1.06522886848891</v>
      </c>
      <c r="I1418" s="34">
        <v>8.7751267308693606E-2</v>
      </c>
      <c r="J1418" s="34">
        <v>2.6218164137902199E-2</v>
      </c>
      <c r="K1418" s="36">
        <f>Inputs!$B$12*(1+$B1418)^4</f>
        <v>232756.65415005083</v>
      </c>
      <c r="L1418" s="36">
        <f t="shared" si="210"/>
        <v>19054.977692784378</v>
      </c>
      <c r="M1418" s="36">
        <f t="shared" si="211"/>
        <v>267733.90994937002</v>
      </c>
      <c r="N1418" s="37">
        <f>M1418/Inputs!$B$6</f>
        <v>408.1309602886738</v>
      </c>
      <c r="O1418" s="38">
        <f>IF(N1418&gt;Inputs!$B$4,1,0)</f>
        <v>1</v>
      </c>
      <c r="P1418" s="34">
        <f t="shared" si="212"/>
        <v>6.1533103170791408E-2</v>
      </c>
      <c r="Q1418" s="36">
        <f>Inputs!$B$12*(1+$B1418)^0*$C1418+Inputs!$B$29*(1+$D1418)^0*Inputs!$B$19+Inputs!$B$30*(1+$E1418)^0*Inputs!$B$20+Inputs!$B$31*(1+$F1418)^0*Inputs!$B$21+Inputs!$B$22*(1+Inputs!$B$23)^0</f>
        <v>11420.803843668211</v>
      </c>
      <c r="R1418" s="36">
        <f>Inputs!$B$12*(1+$B1418)^1*$C1418+Inputs!$B$29*(1+$D1418)^1*Inputs!$B$19+Inputs!$B$30*(1+$E1418)^1*Inputs!$B$20+Inputs!$B$31*(1+$F1418)^1*Inputs!$B$21+Inputs!$B$22*(1+Inputs!$B$23)^1</f>
        <v>12913.866778743177</v>
      </c>
      <c r="S1418" s="36">
        <f>Inputs!$B$12*(1+$B1418)^2*$C1418+Inputs!$B$29*(1+$D1418)^2*Inputs!$B$19+Inputs!$B$30*(1+$E1418)^2*Inputs!$B$20+Inputs!$B$31*(1+$F1418)^2*Inputs!$B$21+Inputs!$B$22*(1+Inputs!$B$23)^2</f>
        <v>14964.862657262202</v>
      </c>
      <c r="T1418" s="36">
        <f>Inputs!$B$12*(1+$B1418)^3*$C1418+Inputs!$B$29*(1+$D1418)^3*Inputs!$B$19+Inputs!$B$30*(1+$E1418)^3*Inputs!$B$20+Inputs!$B$31*(1+$F1418)^3*Inputs!$B$21+Inputs!$B$22*(1+Inputs!$B$23)^3</f>
        <v>17797.118377702369</v>
      </c>
      <c r="U1418" s="36">
        <f>Inputs!$B$12*(1+$B1418)^4*$C1418+Inputs!$B$29*(1+$D1418)^4*Inputs!$B$19+Inputs!$B$30*(1+$E1418)^4*Inputs!$B$20+Inputs!$B$31*(1+$F1418)^4*Inputs!$B$21+Inputs!$B$22*(1+Inputs!$B$23)^4</f>
        <v>21723.99003609256</v>
      </c>
      <c r="V1418" s="35">
        <f>Inputs!$B$13/(Q1418*(1-$G1418))</f>
        <v>1.3462047267654573</v>
      </c>
      <c r="W1418" s="36">
        <f>Inputs!$B$13</f>
        <v>12660</v>
      </c>
      <c r="X1418" s="36">
        <f t="shared" si="213"/>
        <v>13568.115857118804</v>
      </c>
      <c r="Y1418" s="36">
        <f t="shared" si="214"/>
        <v>14857.439446459141</v>
      </c>
      <c r="Z1418" s="36">
        <f t="shared" si="215"/>
        <v>16639.963111904122</v>
      </c>
      <c r="AA1418" s="36">
        <f t="shared" si="216"/>
        <v>19054.977692784378</v>
      </c>
      <c r="AB1418" s="36">
        <f t="shared" si="217"/>
        <v>59048.861327128208</v>
      </c>
      <c r="AC1418" s="36">
        <f t="shared" si="218"/>
        <v>317789.33968765038</v>
      </c>
      <c r="AD1418" s="36">
        <f t="shared" si="219"/>
        <v>208685.0486222418</v>
      </c>
    </row>
    <row r="1419" spans="1:30" ht="14.25" customHeight="1" x14ac:dyDescent="0.25">
      <c r="A1419" s="16">
        <v>1403</v>
      </c>
      <c r="B1419" s="34">
        <v>0.23285966087326199</v>
      </c>
      <c r="C1419" s="34">
        <v>8.7089069401836902E-2</v>
      </c>
      <c r="D1419" s="34">
        <v>3.9802479414409203E-2</v>
      </c>
      <c r="E1419" s="34">
        <v>7.2657980063622105E-2</v>
      </c>
      <c r="F1419" s="34">
        <v>-3.8980313833557102E-3</v>
      </c>
      <c r="G1419" s="34">
        <v>0.201723005621957</v>
      </c>
      <c r="H1419" s="35">
        <v>0.99930881707849195</v>
      </c>
      <c r="I1419" s="34">
        <v>0.100796714735242</v>
      </c>
      <c r="J1419" s="34">
        <v>1.7666951443713899E-2</v>
      </c>
      <c r="K1419" s="36">
        <f>Inputs!$B$12*(1+$B1419)^4</f>
        <v>138613.59307304403</v>
      </c>
      <c r="L1419" s="36">
        <f t="shared" si="210"/>
        <v>16836.437675989942</v>
      </c>
      <c r="M1419" s="36">
        <f t="shared" si="211"/>
        <v>181916.39365538346</v>
      </c>
      <c r="N1419" s="37">
        <f>M1419/Inputs!$B$6</f>
        <v>277.31157569418212</v>
      </c>
      <c r="O1419" s="38">
        <f>IF(N1419&gt;Inputs!$B$4,1,0)</f>
        <v>0</v>
      </c>
      <c r="P1419" s="34">
        <f t="shared" si="212"/>
        <v>8.3129763291528103E-2</v>
      </c>
      <c r="Q1419" s="36">
        <f>Inputs!$B$12*(1+$B1419)^0*$C1419+Inputs!$B$29*(1+$D1419)^0*Inputs!$B$19+Inputs!$B$30*(1+$E1419)^0*Inputs!$B$20+Inputs!$B$31*(1+$F1419)^0*Inputs!$B$21+Inputs!$B$22*(1+Inputs!$B$23)^0</f>
        <v>13247.388191537135</v>
      </c>
      <c r="R1419" s="36">
        <f>Inputs!$B$12*(1+$B1419)^1*$C1419+Inputs!$B$29*(1+$D1419)^1*Inputs!$B$19+Inputs!$B$30*(1+$E1419)^1*Inputs!$B$20+Inputs!$B$31*(1+$F1419)^1*Inputs!$B$21+Inputs!$B$22*(1+Inputs!$B$23)^1</f>
        <v>14691.263558572442</v>
      </c>
      <c r="S1419" s="36">
        <f>Inputs!$B$12*(1+$B1419)^2*$C1419+Inputs!$B$29*(1+$D1419)^2*Inputs!$B$19+Inputs!$B$30*(1+$E1419)^2*Inputs!$B$20+Inputs!$B$31*(1+$F1419)^2*Inputs!$B$21+Inputs!$B$22*(1+Inputs!$B$23)^2</f>
        <v>16434.953070637916</v>
      </c>
      <c r="T1419" s="36">
        <f>Inputs!$B$12*(1+$B1419)^3*$C1419+Inputs!$B$29*(1+$D1419)^3*Inputs!$B$19+Inputs!$B$30*(1+$E1419)^3*Inputs!$B$20+Inputs!$B$31*(1+$F1419)^3*Inputs!$B$21+Inputs!$B$22*(1+Inputs!$B$23)^3</f>
        <v>18545.543041351666</v>
      </c>
      <c r="U1419" s="36">
        <f>Inputs!$B$12*(1+$B1419)^4*$C1419+Inputs!$B$29*(1+$D1419)^4*Inputs!$B$19+Inputs!$B$30*(1+$E1419)^4*Inputs!$B$20+Inputs!$B$31*(1+$F1419)^4*Inputs!$B$21+Inputs!$B$22*(1+Inputs!$B$23)^4</f>
        <v>21105.559726416148</v>
      </c>
      <c r="V1419" s="35">
        <f>Inputs!$B$13/(Q1419*(1-$G1419))</f>
        <v>1.197153472144407</v>
      </c>
      <c r="W1419" s="36">
        <f>Inputs!$B$13</f>
        <v>12660</v>
      </c>
      <c r="X1419" s="36">
        <f t="shared" si="213"/>
        <v>13459.78846495775</v>
      </c>
      <c r="Y1419" s="36">
        <f t="shared" si="214"/>
        <v>14408.402679322386</v>
      </c>
      <c r="Z1419" s="36">
        <f t="shared" si="215"/>
        <v>15526.494581645989</v>
      </c>
      <c r="AA1419" s="36">
        <f t="shared" si="216"/>
        <v>16836.437675989942</v>
      </c>
      <c r="AB1419" s="36">
        <f t="shared" si="217"/>
        <v>54400.678640323742</v>
      </c>
      <c r="AC1419" s="36">
        <f t="shared" si="218"/>
        <v>206110.12860471982</v>
      </c>
      <c r="AD1419" s="36">
        <f t="shared" si="219"/>
        <v>127515.71501505972</v>
      </c>
    </row>
    <row r="1420" spans="1:30" ht="14.25" customHeight="1" x14ac:dyDescent="0.25">
      <c r="A1420" s="16">
        <v>1404</v>
      </c>
      <c r="B1420" s="34">
        <v>0.48112908787063102</v>
      </c>
      <c r="C1420" s="34">
        <v>4.4041883804790502E-2</v>
      </c>
      <c r="D1420" s="34">
        <v>3.7146120660026802E-2</v>
      </c>
      <c r="E1420" s="34">
        <v>5.6855761161968797E-2</v>
      </c>
      <c r="F1420" s="34">
        <v>2.0304347260790501E-2</v>
      </c>
      <c r="G1420" s="34">
        <v>0.21909383432442101</v>
      </c>
      <c r="H1420" s="35">
        <v>1.15722454684827</v>
      </c>
      <c r="I1420" s="34">
        <v>0.104407492030501</v>
      </c>
      <c r="J1420" s="34">
        <v>1.7934022969421998E-2</v>
      </c>
      <c r="K1420" s="36">
        <f>Inputs!$B$12*(1+$B1420)^4</f>
        <v>288750.59970466373</v>
      </c>
      <c r="L1420" s="36">
        <f t="shared" si="210"/>
        <v>19852.076084813252</v>
      </c>
      <c r="M1420" s="36">
        <f t="shared" si="211"/>
        <v>199615.10851467308</v>
      </c>
      <c r="N1420" s="37">
        <f>M1420/Inputs!$B$6</f>
        <v>304.29132395529433</v>
      </c>
      <c r="O1420" s="38">
        <f>IF(N1420&gt;Inputs!$B$4,1,0)</f>
        <v>0</v>
      </c>
      <c r="P1420" s="34">
        <f t="shared" si="212"/>
        <v>8.6473469061079E-2</v>
      </c>
      <c r="Q1420" s="36">
        <f>Inputs!$B$12*(1+$B1420)^0*$C1420+Inputs!$B$29*(1+$D1420)^0*Inputs!$B$19+Inputs!$B$30*(1+$E1420)^0*Inputs!$B$20+Inputs!$B$31*(1+$F1420)^0*Inputs!$B$21+Inputs!$B$22*(1+Inputs!$B$23)^0</f>
        <v>10664.557055714351</v>
      </c>
      <c r="R1420" s="36">
        <f>Inputs!$B$12*(1+$B1420)^1*$C1420+Inputs!$B$29*(1+$D1420)^1*Inputs!$B$19+Inputs!$B$30*(1+$E1420)^1*Inputs!$B$20+Inputs!$B$31*(1+$F1420)^1*Inputs!$B$21+Inputs!$B$22*(1+Inputs!$B$23)^1</f>
        <v>12223.842553994007</v>
      </c>
      <c r="S1420" s="36">
        <f>Inputs!$B$12*(1+$B1420)^2*$C1420+Inputs!$B$29*(1+$D1420)^2*Inputs!$B$19+Inputs!$B$30*(1+$E1420)^2*Inputs!$B$20+Inputs!$B$31*(1+$F1420)^2*Inputs!$B$21+Inputs!$B$22*(1+Inputs!$B$23)^2</f>
        <v>14407.287821038673</v>
      </c>
      <c r="T1420" s="36">
        <f>Inputs!$B$12*(1+$B1420)^3*$C1420+Inputs!$B$29*(1+$D1420)^3*Inputs!$B$19+Inputs!$B$30*(1+$E1420)^3*Inputs!$B$20+Inputs!$B$31*(1+$F1420)^3*Inputs!$B$21+Inputs!$B$22*(1+Inputs!$B$23)^3</f>
        <v>17509.806927794198</v>
      </c>
      <c r="U1420" s="36">
        <f>Inputs!$B$12*(1+$B1420)^4*$C1420+Inputs!$B$29*(1+$D1420)^4*Inputs!$B$19+Inputs!$B$30*(1+$E1420)^4*Inputs!$B$20+Inputs!$B$31*(1+$F1420)^4*Inputs!$B$21+Inputs!$B$22*(1+Inputs!$B$23)^4</f>
        <v>21967.945472500669</v>
      </c>
      <c r="V1420" s="35">
        <f>Inputs!$B$13/(Q1420*(1-$G1420))</f>
        <v>1.5201695594617464</v>
      </c>
      <c r="W1420" s="36">
        <f>Inputs!$B$13</f>
        <v>12660</v>
      </c>
      <c r="X1420" s="36">
        <f t="shared" si="213"/>
        <v>13644.904373437193</v>
      </c>
      <c r="Y1420" s="36">
        <f t="shared" si="214"/>
        <v>15061.332336706137</v>
      </c>
      <c r="Z1420" s="36">
        <f t="shared" si="215"/>
        <v>17064.012202937691</v>
      </c>
      <c r="AA1420" s="36">
        <f t="shared" si="216"/>
        <v>19852.076084813252</v>
      </c>
      <c r="AB1420" s="36">
        <f t="shared" si="217"/>
        <v>57383.553333635893</v>
      </c>
      <c r="AC1420" s="36">
        <f t="shared" si="218"/>
        <v>233691.37254150602</v>
      </c>
      <c r="AD1420" s="36">
        <f t="shared" si="219"/>
        <v>142231.55518103717</v>
      </c>
    </row>
    <row r="1421" spans="1:30" ht="14.25" customHeight="1" x14ac:dyDescent="0.25">
      <c r="A1421" s="16">
        <v>1405</v>
      </c>
      <c r="B1421" s="34">
        <v>0.340434808274728</v>
      </c>
      <c r="C1421" s="34">
        <v>5.6016598872026598E-2</v>
      </c>
      <c r="D1421" s="34">
        <v>4.7417246005129102E-2</v>
      </c>
      <c r="E1421" s="34">
        <v>2.7556454209951502E-2</v>
      </c>
      <c r="F1421" s="34">
        <v>2.691542337E-2</v>
      </c>
      <c r="G1421" s="34">
        <v>0.19256611680774499</v>
      </c>
      <c r="H1421" s="35">
        <v>1.05183143801696</v>
      </c>
      <c r="I1421" s="34">
        <v>0.102250009063964</v>
      </c>
      <c r="J1421" s="34">
        <v>3.0187951475572301E-2</v>
      </c>
      <c r="K1421" s="36">
        <f>Inputs!$B$12*(1+$B1421)^4</f>
        <v>193701.97037968095</v>
      </c>
      <c r="L1421" s="36">
        <f t="shared" si="210"/>
        <v>17027.893298799336</v>
      </c>
      <c r="M1421" s="36">
        <f t="shared" si="211"/>
        <v>203833.45654044359</v>
      </c>
      <c r="N1421" s="37">
        <f>M1421/Inputs!$B$6</f>
        <v>310.72173253116398</v>
      </c>
      <c r="O1421" s="38">
        <f>IF(N1421&gt;Inputs!$B$4,1,0)</f>
        <v>0</v>
      </c>
      <c r="P1421" s="34">
        <f t="shared" si="212"/>
        <v>7.2062057588391709E-2</v>
      </c>
      <c r="Q1421" s="36">
        <f>Inputs!$B$12*(1+$B1421)^0*$C1421+Inputs!$B$29*(1+$D1421)^0*Inputs!$B$19+Inputs!$B$30*(1+$E1421)^0*Inputs!$B$20+Inputs!$B$31*(1+$F1421)^0*Inputs!$B$21+Inputs!$B$22*(1+Inputs!$B$23)^0</f>
        <v>11383.039959748516</v>
      </c>
      <c r="R1421" s="36">
        <f>Inputs!$B$12*(1+$B1421)^1*$C1421+Inputs!$B$29*(1+$D1421)^1*Inputs!$B$19+Inputs!$B$30*(1+$E1421)^1*Inputs!$B$20+Inputs!$B$31*(1+$F1421)^1*Inputs!$B$21+Inputs!$B$22*(1+Inputs!$B$23)^1</f>
        <v>12805.303009922718</v>
      </c>
      <c r="S1421" s="36">
        <f>Inputs!$B$12*(1+$B1421)^2*$C1421+Inputs!$B$29*(1+$D1421)^2*Inputs!$B$19+Inputs!$B$30*(1+$E1421)^2*Inputs!$B$20+Inputs!$B$31*(1+$F1421)^2*Inputs!$B$21+Inputs!$B$22*(1+Inputs!$B$23)^2</f>
        <v>14627.61416962869</v>
      </c>
      <c r="T1421" s="36">
        <f>Inputs!$B$12*(1+$B1421)^3*$C1421+Inputs!$B$29*(1+$D1421)^3*Inputs!$B$19+Inputs!$B$30*(1+$E1421)^3*Inputs!$B$20+Inputs!$B$31*(1+$F1421)^3*Inputs!$B$21+Inputs!$B$22*(1+Inputs!$B$23)^3</f>
        <v>16983.011600886799</v>
      </c>
      <c r="U1421" s="36">
        <f>Inputs!$B$12*(1+$B1421)^4*$C1421+Inputs!$B$29*(1+$D1421)^4*Inputs!$B$19+Inputs!$B$30*(1+$E1421)^4*Inputs!$B$20+Inputs!$B$31*(1+$F1421)^4*Inputs!$B$21+Inputs!$B$22*(1+Inputs!$B$23)^4</f>
        <v>20049.696488507543</v>
      </c>
      <c r="V1421" s="35">
        <f>Inputs!$B$13/(Q1421*(1-$G1421))</f>
        <v>1.3774266300989233</v>
      </c>
      <c r="W1421" s="36">
        <f>Inputs!$B$13</f>
        <v>12660</v>
      </c>
      <c r="X1421" s="36">
        <f t="shared" si="213"/>
        <v>13400.196221023711</v>
      </c>
      <c r="Y1421" s="36">
        <f t="shared" si="214"/>
        <v>14345.778626484225</v>
      </c>
      <c r="Z1421" s="36">
        <f t="shared" si="215"/>
        <v>15539.599801167433</v>
      </c>
      <c r="AA1421" s="36">
        <f t="shared" si="216"/>
        <v>17027.893298799336</v>
      </c>
      <c r="AB1421" s="36">
        <f t="shared" si="217"/>
        <v>54220.166713830244</v>
      </c>
      <c r="AC1421" s="36">
        <f t="shared" si="218"/>
        <v>243428.11047155692</v>
      </c>
      <c r="AD1421" s="36">
        <f t="shared" si="219"/>
        <v>149613.28982661333</v>
      </c>
    </row>
    <row r="1422" spans="1:30" ht="14.25" customHeight="1" x14ac:dyDescent="0.25">
      <c r="A1422" s="16">
        <v>1406</v>
      </c>
      <c r="B1422" s="34">
        <v>0.25383080809400899</v>
      </c>
      <c r="C1422" s="34">
        <v>7.7600026224210694E-2</v>
      </c>
      <c r="D1422" s="34">
        <v>5.2757694524375301E-2</v>
      </c>
      <c r="E1422" s="34">
        <v>3.9584754963802198E-2</v>
      </c>
      <c r="F1422" s="34">
        <v>1.33955777313338E-2</v>
      </c>
      <c r="G1422" s="34">
        <v>0.18278071089602499</v>
      </c>
      <c r="H1422" s="35">
        <v>1.0940865805053901</v>
      </c>
      <c r="I1422" s="34">
        <v>0.105242224411267</v>
      </c>
      <c r="J1422" s="34">
        <v>2.9906489206817599E-2</v>
      </c>
      <c r="K1422" s="36">
        <f>Inputs!$B$12*(1+$B1422)^4</f>
        <v>148288.33791071747</v>
      </c>
      <c r="L1422" s="36">
        <f t="shared" si="210"/>
        <v>18474.236957488483</v>
      </c>
      <c r="M1422" s="36">
        <f t="shared" si="211"/>
        <v>209288.22928211192</v>
      </c>
      <c r="N1422" s="37">
        <f>M1422/Inputs!$B$6</f>
        <v>319.03693488126817</v>
      </c>
      <c r="O1422" s="38">
        <f>IF(N1422&gt;Inputs!$B$4,1,0)</f>
        <v>0</v>
      </c>
      <c r="P1422" s="34">
        <f t="shared" si="212"/>
        <v>7.5335735204449403E-2</v>
      </c>
      <c r="Q1422" s="36">
        <f>Inputs!$B$12*(1+$B1422)^0*$C1422+Inputs!$B$29*(1+$D1422)^0*Inputs!$B$19+Inputs!$B$30*(1+$E1422)^0*Inputs!$B$20+Inputs!$B$31*(1+$F1422)^0*Inputs!$B$21+Inputs!$B$22*(1+Inputs!$B$23)^0</f>
        <v>12678.045600879563</v>
      </c>
      <c r="R1422" s="36">
        <f>Inputs!$B$12*(1+$B1422)^1*$C1422+Inputs!$B$29*(1+$D1422)^1*Inputs!$B$19+Inputs!$B$30*(1+$E1422)^1*Inputs!$B$20+Inputs!$B$31*(1+$F1422)^1*Inputs!$B$21+Inputs!$B$22*(1+Inputs!$B$23)^1</f>
        <v>14124.743199620432</v>
      </c>
      <c r="S1422" s="36">
        <f>Inputs!$B$12*(1+$B1422)^2*$C1422+Inputs!$B$29*(1+$D1422)^2*Inputs!$B$19+Inputs!$B$30*(1+$E1422)^2*Inputs!$B$20+Inputs!$B$31*(1+$F1422)^2*Inputs!$B$21+Inputs!$B$22*(1+Inputs!$B$23)^2</f>
        <v>15883.282522033434</v>
      </c>
      <c r="T1422" s="36">
        <f>Inputs!$B$12*(1+$B1422)^3*$C1422+Inputs!$B$29*(1+$D1422)^3*Inputs!$B$19+Inputs!$B$30*(1+$E1422)^3*Inputs!$B$20+Inputs!$B$31*(1+$F1422)^3*Inputs!$B$21+Inputs!$B$22*(1+Inputs!$B$23)^3</f>
        <v>18030.398264640848</v>
      </c>
      <c r="U1422" s="36">
        <f>Inputs!$B$12*(1+$B1422)^4*$C1422+Inputs!$B$29*(1+$D1422)^4*Inputs!$B$19+Inputs!$B$30*(1+$E1422)^4*Inputs!$B$20+Inputs!$B$31*(1+$F1422)^4*Inputs!$B$21+Inputs!$B$22*(1+Inputs!$B$23)^4</f>
        <v>20662.183283564173</v>
      </c>
      <c r="V1422" s="35">
        <f>Inputs!$B$13/(Q1422*(1-$G1422))</f>
        <v>1.2219200394343166</v>
      </c>
      <c r="W1422" s="36">
        <f>Inputs!$B$13</f>
        <v>12660</v>
      </c>
      <c r="X1422" s="36">
        <f t="shared" si="213"/>
        <v>13735.742600283726</v>
      </c>
      <c r="Y1422" s="36">
        <f t="shared" si="214"/>
        <v>15031.027541620117</v>
      </c>
      <c r="Z1422" s="36">
        <f t="shared" si="215"/>
        <v>16592.034956459087</v>
      </c>
      <c r="AA1422" s="36">
        <f t="shared" si="216"/>
        <v>18474.236957488483</v>
      </c>
      <c r="AB1422" s="36">
        <f t="shared" si="217"/>
        <v>56152.711206260537</v>
      </c>
      <c r="AC1422" s="36">
        <f t="shared" si="218"/>
        <v>252559.24660489766</v>
      </c>
      <c r="AD1422" s="36">
        <f t="shared" si="219"/>
        <v>153135.51807585137</v>
      </c>
    </row>
    <row r="1423" spans="1:30" ht="14.25" customHeight="1" x14ac:dyDescent="0.25">
      <c r="A1423" s="16">
        <v>1407</v>
      </c>
      <c r="B1423" s="34">
        <v>0.27416984842809999</v>
      </c>
      <c r="C1423" s="34">
        <v>7.3487738448817397E-2</v>
      </c>
      <c r="D1423" s="34">
        <v>3.7867046901942203E-2</v>
      </c>
      <c r="E1423" s="34">
        <v>4.0084066218830601E-2</v>
      </c>
      <c r="F1423" s="34">
        <v>2.15355786924596E-2</v>
      </c>
      <c r="G1423" s="34">
        <v>0.19392117198360201</v>
      </c>
      <c r="H1423" s="35">
        <v>0.97523497479559096</v>
      </c>
      <c r="I1423" s="34">
        <v>9.6981760629178695E-2</v>
      </c>
      <c r="J1423" s="34">
        <v>2.564814641036E-2</v>
      </c>
      <c r="K1423" s="36">
        <f>Inputs!$B$12*(1+$B1423)^4</f>
        <v>158146.84993561439</v>
      </c>
      <c r="L1423" s="36">
        <f t="shared" si="210"/>
        <v>16282.698807259228</v>
      </c>
      <c r="M1423" s="36">
        <f t="shared" si="211"/>
        <v>201438.66222551471</v>
      </c>
      <c r="N1423" s="37">
        <f>M1423/Inputs!$B$6</f>
        <v>307.07113144133342</v>
      </c>
      <c r="O1423" s="38">
        <f>IF(N1423&gt;Inputs!$B$4,1,0)</f>
        <v>0</v>
      </c>
      <c r="P1423" s="34">
        <f t="shared" si="212"/>
        <v>7.1333614218818703E-2</v>
      </c>
      <c r="Q1423" s="36">
        <f>Inputs!$B$12*(1+$B1423)^0*$C1423+Inputs!$B$29*(1+$D1423)^0*Inputs!$B$19+Inputs!$B$30*(1+$E1423)^0*Inputs!$B$20+Inputs!$B$31*(1+$F1423)^0*Inputs!$B$21+Inputs!$B$22*(1+Inputs!$B$23)^0</f>
        <v>12431.308334355967</v>
      </c>
      <c r="R1423" s="36">
        <f>Inputs!$B$12*(1+$B1423)^1*$C1423+Inputs!$B$29*(1+$D1423)^1*Inputs!$B$19+Inputs!$B$30*(1+$E1423)^1*Inputs!$B$20+Inputs!$B$31*(1+$F1423)^1*Inputs!$B$21+Inputs!$B$22*(1+Inputs!$B$23)^1</f>
        <v>13893.923767622997</v>
      </c>
      <c r="S1423" s="36">
        <f>Inputs!$B$12*(1+$B1423)^2*$C1423+Inputs!$B$29*(1+$D1423)^2*Inputs!$B$19+Inputs!$B$30*(1+$E1423)^2*Inputs!$B$20+Inputs!$B$31*(1+$F1423)^2*Inputs!$B$21+Inputs!$B$22*(1+Inputs!$B$23)^2</f>
        <v>15696.766271806049</v>
      </c>
      <c r="T1423" s="36">
        <f>Inputs!$B$12*(1+$B1423)^3*$C1423+Inputs!$B$29*(1+$D1423)^3*Inputs!$B$19+Inputs!$B$30*(1+$E1423)^3*Inputs!$B$20+Inputs!$B$31*(1+$F1423)^3*Inputs!$B$21+Inputs!$B$22*(1+Inputs!$B$23)^3</f>
        <v>17931.03059446095</v>
      </c>
      <c r="U1423" s="36">
        <f>Inputs!$B$12*(1+$B1423)^4*$C1423+Inputs!$B$29*(1+$D1423)^4*Inputs!$B$19+Inputs!$B$30*(1+$E1423)^4*Inputs!$B$20+Inputs!$B$31*(1+$F1423)^4*Inputs!$B$21+Inputs!$B$22*(1+Inputs!$B$23)^4</f>
        <v>20712.837936776683</v>
      </c>
      <c r="V1423" s="35">
        <f>Inputs!$B$13/(Q1423*(1-$G1423))</f>
        <v>1.2633955791380045</v>
      </c>
      <c r="W1423" s="36">
        <f>Inputs!$B$13</f>
        <v>12660</v>
      </c>
      <c r="X1423" s="36">
        <f t="shared" si="213"/>
        <v>13342.701615730437</v>
      </c>
      <c r="Y1423" s="36">
        <f t="shared" si="214"/>
        <v>14162.506990434171</v>
      </c>
      <c r="Z1423" s="36">
        <f t="shared" si="215"/>
        <v>15137.130481764081</v>
      </c>
      <c r="AA1423" s="36">
        <f t="shared" si="216"/>
        <v>16282.698807259228</v>
      </c>
      <c r="AB1423" s="36">
        <f t="shared" si="217"/>
        <v>54060.367581977174</v>
      </c>
      <c r="AC1423" s="36">
        <f t="shared" si="218"/>
        <v>234115.71154932247</v>
      </c>
      <c r="AD1423" s="36">
        <f t="shared" si="219"/>
        <v>147378.29464353752</v>
      </c>
    </row>
    <row r="1424" spans="1:30" ht="14.25" customHeight="1" x14ac:dyDescent="0.25">
      <c r="A1424" s="16">
        <v>1408</v>
      </c>
      <c r="B1424" s="34">
        <v>0.31351206653143199</v>
      </c>
      <c r="C1424" s="34">
        <v>6.99424638754058E-2</v>
      </c>
      <c r="D1424" s="34">
        <v>1.17354270435488E-2</v>
      </c>
      <c r="E1424" s="34">
        <v>3.7576171521763103E-2</v>
      </c>
      <c r="F1424" s="34">
        <v>4.3837989345887098E-3</v>
      </c>
      <c r="G1424" s="34">
        <v>0.200354326509049</v>
      </c>
      <c r="H1424" s="35">
        <v>1.0687050148462101</v>
      </c>
      <c r="I1424" s="34">
        <v>0.10057347046260399</v>
      </c>
      <c r="J1424" s="34">
        <v>1.6897514417260898E-2</v>
      </c>
      <c r="K1424" s="36">
        <f>Inputs!$B$12*(1+$B1424)^4</f>
        <v>178602.49334103588</v>
      </c>
      <c r="L1424" s="36">
        <f t="shared" si="210"/>
        <v>17828.055382635855</v>
      </c>
      <c r="M1424" s="36">
        <f t="shared" si="211"/>
        <v>189718.33210908793</v>
      </c>
      <c r="N1424" s="37">
        <f>M1424/Inputs!$B$6</f>
        <v>289.20477455653651</v>
      </c>
      <c r="O1424" s="38">
        <f>IF(N1424&gt;Inputs!$B$4,1,0)</f>
        <v>0</v>
      </c>
      <c r="P1424" s="34">
        <f t="shared" si="212"/>
        <v>8.36759560453431E-2</v>
      </c>
      <c r="Q1424" s="36">
        <f>Inputs!$B$12*(1+$B1424)^0*$C1424+Inputs!$B$29*(1+$D1424)^0*Inputs!$B$19+Inputs!$B$30*(1+$E1424)^0*Inputs!$B$20+Inputs!$B$31*(1+$F1424)^0*Inputs!$B$21+Inputs!$B$22*(1+Inputs!$B$23)^0</f>
        <v>12218.59185995127</v>
      </c>
      <c r="R1424" s="36">
        <f>Inputs!$B$12*(1+$B1424)^1*$C1424+Inputs!$B$29*(1+$D1424)^1*Inputs!$B$19+Inputs!$B$30*(1+$E1424)^1*Inputs!$B$20+Inputs!$B$31*(1+$F1424)^1*Inputs!$B$21+Inputs!$B$22*(1+Inputs!$B$23)^1</f>
        <v>13618.084809715732</v>
      </c>
      <c r="S1424" s="36">
        <f>Inputs!$B$12*(1+$B1424)^2*$C1424+Inputs!$B$29*(1+$D1424)^2*Inputs!$B$19+Inputs!$B$30*(1+$E1424)^2*Inputs!$B$20+Inputs!$B$31*(1+$F1424)^2*Inputs!$B$21+Inputs!$B$22*(1+Inputs!$B$23)^2</f>
        <v>15432.071193990421</v>
      </c>
      <c r="T1424" s="36">
        <f>Inputs!$B$12*(1+$B1424)^3*$C1424+Inputs!$B$29*(1+$D1424)^3*Inputs!$B$19+Inputs!$B$30*(1+$E1424)^3*Inputs!$B$20+Inputs!$B$31*(1+$F1424)^3*Inputs!$B$21+Inputs!$B$22*(1+Inputs!$B$23)^3</f>
        <v>17789.944615631684</v>
      </c>
      <c r="U1424" s="36">
        <f>Inputs!$B$12*(1+$B1424)^4*$C1424+Inputs!$B$29*(1+$D1424)^4*Inputs!$B$19+Inputs!$B$30*(1+$E1424)^4*Inputs!$B$20+Inputs!$B$31*(1+$F1424)^4*Inputs!$B$21+Inputs!$B$22*(1+Inputs!$B$23)^4</f>
        <v>20861.644261610032</v>
      </c>
      <c r="V1424" s="35">
        <f>Inputs!$B$13/(Q1424*(1-$G1424))</f>
        <v>1.2957313173605229</v>
      </c>
      <c r="W1424" s="36">
        <f>Inputs!$B$13</f>
        <v>12660</v>
      </c>
      <c r="X1424" s="36">
        <f t="shared" si="213"/>
        <v>13491.99212704819</v>
      </c>
      <c r="Y1424" s="36">
        <f t="shared" si="214"/>
        <v>14588.795565536433</v>
      </c>
      <c r="Z1424" s="36">
        <f t="shared" si="215"/>
        <v>16010.42519954847</v>
      </c>
      <c r="AA1424" s="36">
        <f t="shared" si="216"/>
        <v>17828.055382635855</v>
      </c>
      <c r="AB1424" s="36">
        <f t="shared" si="217"/>
        <v>55539.107461633386</v>
      </c>
      <c r="AC1424" s="36">
        <f t="shared" si="218"/>
        <v>216660.86725882877</v>
      </c>
      <c r="AD1424" s="36">
        <f t="shared" si="219"/>
        <v>134179.22464745454</v>
      </c>
    </row>
    <row r="1425" spans="1:30" ht="14.25" customHeight="1" x14ac:dyDescent="0.25">
      <c r="A1425" s="16">
        <v>1409</v>
      </c>
      <c r="B1425" s="34">
        <v>0.18039102022390499</v>
      </c>
      <c r="C1425" s="34">
        <v>0.10305377521046</v>
      </c>
      <c r="D1425" s="34">
        <v>2.7003943352606599E-2</v>
      </c>
      <c r="E1425" s="34">
        <v>4.2418773115975902E-2</v>
      </c>
      <c r="F1425" s="34">
        <v>1.50700118367683E-2</v>
      </c>
      <c r="G1425" s="34">
        <v>0.166443058378552</v>
      </c>
      <c r="H1425" s="35">
        <v>1.1221096319833399</v>
      </c>
      <c r="I1425" s="34">
        <v>9.4174827972439396E-2</v>
      </c>
      <c r="J1425" s="34">
        <v>2.3283786203542298E-2</v>
      </c>
      <c r="K1425" s="36">
        <f>Inputs!$B$12*(1+$B1425)^4</f>
        <v>116480.9323563276</v>
      </c>
      <c r="L1425" s="36">
        <f t="shared" ref="L1425:L1488" si="220">AA1425</f>
        <v>19492.772445370756</v>
      </c>
      <c r="M1425" s="36">
        <f t="shared" ref="M1425:M1488" si="221">AB1425+AD1425</f>
        <v>239094.8534507805</v>
      </c>
      <c r="N1425" s="37">
        <f>M1425/Inputs!$B$6</f>
        <v>364.47386196765319</v>
      </c>
      <c r="O1425" s="38">
        <f>IF(N1425&gt;Inputs!$B$4,1,0)</f>
        <v>0</v>
      </c>
      <c r="P1425" s="34">
        <f t="shared" ref="P1425:P1488" si="222">I1425-J1425</f>
        <v>7.0891041768897101E-2</v>
      </c>
      <c r="Q1425" s="36">
        <f>Inputs!$B$12*(1+$B1425)^0*$C1425+Inputs!$B$29*(1+$D1425)^0*Inputs!$B$19+Inputs!$B$30*(1+$E1425)^0*Inputs!$B$20+Inputs!$B$31*(1+$F1425)^0*Inputs!$B$21+Inputs!$B$22*(1+Inputs!$B$23)^0</f>
        <v>14205.27054005452</v>
      </c>
      <c r="R1425" s="36">
        <f>Inputs!$B$12*(1+$B1425)^1*$C1425+Inputs!$B$29*(1+$D1425)^1*Inputs!$B$19+Inputs!$B$30*(1+$E1425)^1*Inputs!$B$20+Inputs!$B$31*(1+$F1425)^1*Inputs!$B$21+Inputs!$B$22*(1+Inputs!$B$23)^1</f>
        <v>15515.244088194748</v>
      </c>
      <c r="S1425" s="36">
        <f>Inputs!$B$12*(1+$B1425)^2*$C1425+Inputs!$B$29*(1+$D1425)^2*Inputs!$B$19+Inputs!$B$30*(1+$E1425)^2*Inputs!$B$20+Inputs!$B$31*(1+$F1425)^2*Inputs!$B$21+Inputs!$B$22*(1+Inputs!$B$23)^2</f>
        <v>17032.302894507549</v>
      </c>
      <c r="T1425" s="36">
        <f>Inputs!$B$12*(1+$B1425)^3*$C1425+Inputs!$B$29*(1+$D1425)^3*Inputs!$B$19+Inputs!$B$30*(1+$E1425)^3*Inputs!$B$20+Inputs!$B$31*(1+$F1425)^3*Inputs!$B$21+Inputs!$B$22*(1+Inputs!$B$23)^3</f>
        <v>18792.952960919007</v>
      </c>
      <c r="U1425" s="36">
        <f>Inputs!$B$12*(1+$B1425)^4*$C1425+Inputs!$B$29*(1+$D1425)^4*Inputs!$B$19+Inputs!$B$30*(1+$E1425)^4*Inputs!$B$20+Inputs!$B$31*(1+$F1425)^4*Inputs!$B$21+Inputs!$B$22*(1+Inputs!$B$23)^4</f>
        <v>20840.256030394048</v>
      </c>
      <c r="V1425" s="35">
        <f>Inputs!$B$13/(Q1425*(1-$G1425))</f>
        <v>1.0691753164562547</v>
      </c>
      <c r="W1425" s="36">
        <f>Inputs!$B$13</f>
        <v>12660</v>
      </c>
      <c r="X1425" s="36">
        <f t="shared" ref="X1425:X1488" si="223">R1425*(1-$G1425)*($V1425+($H1425-$V1425)*1/4)</f>
        <v>13998.620420082925</v>
      </c>
      <c r="Y1425" s="36">
        <f t="shared" ref="Y1425:Y1488" si="224">S1425*(1-$G1425)*($V1425+($H1425-$V1425)*2/4)</f>
        <v>15555.268228752017</v>
      </c>
      <c r="Z1425" s="36">
        <f t="shared" ref="Z1425:Z1488" si="225">T1425*(1-$G1425)*($V1425+($H1425-$V1425)*3/4)</f>
        <v>17370.539373383584</v>
      </c>
      <c r="AA1425" s="36">
        <f t="shared" ref="AA1425:AA1488" si="226">U1425*(1-$G1425)*$H1425</f>
        <v>19492.772445370756</v>
      </c>
      <c r="AB1425" s="36">
        <f t="shared" ref="AB1425:AB1488" si="227">W1425/(1+$I1425)^1+X1425/(1+$I1425)^2+Y1425/(1+$I1425)^3+Z1425/(1+$I1425)^4+AA1425/(1+$I1425)^5</f>
        <v>59685.636660785749</v>
      </c>
      <c r="AC1425" s="36">
        <f t="shared" ref="AC1425:AC1488" si="228">AA1425*(1+$J1425)/($I1425-$J1425)</f>
        <v>281370.36068010645</v>
      </c>
      <c r="AD1425" s="36">
        <f t="shared" ref="AD1425:AD1488" si="229">AC1425/(1+$I1425)^5</f>
        <v>179409.21678999477</v>
      </c>
    </row>
    <row r="1426" spans="1:30" ht="14.25" customHeight="1" x14ac:dyDescent="0.25">
      <c r="A1426" s="16">
        <v>1410</v>
      </c>
      <c r="B1426" s="34">
        <v>0.39063131162185999</v>
      </c>
      <c r="C1426" s="34">
        <v>8.3912405476383498E-2</v>
      </c>
      <c r="D1426" s="34">
        <v>3.3464067111051703E-2</v>
      </c>
      <c r="E1426" s="34">
        <v>4.9596854229328503E-2</v>
      </c>
      <c r="F1426" s="34">
        <v>1.0329549625320801E-2</v>
      </c>
      <c r="G1426" s="34">
        <v>0.18247309625285499</v>
      </c>
      <c r="H1426" s="35">
        <v>0.93216486367891305</v>
      </c>
      <c r="I1426" s="34">
        <v>0.100644097328626</v>
      </c>
      <c r="J1426" s="34">
        <v>2.3321870343271E-2</v>
      </c>
      <c r="K1426" s="36">
        <f>Inputs!$B$12*(1+$B1426)^4</f>
        <v>224387.8128976076</v>
      </c>
      <c r="L1426" s="36">
        <f t="shared" si="220"/>
        <v>21149.118220132485</v>
      </c>
      <c r="M1426" s="36">
        <f t="shared" si="221"/>
        <v>233565.09190575691</v>
      </c>
      <c r="N1426" s="37">
        <f>M1426/Inputs!$B$6</f>
        <v>356.04434741731234</v>
      </c>
      <c r="O1426" s="38">
        <f>IF(N1426&gt;Inputs!$B$4,1,0)</f>
        <v>0</v>
      </c>
      <c r="P1426" s="34">
        <f t="shared" si="222"/>
        <v>7.7322226985355E-2</v>
      </c>
      <c r="Q1426" s="36">
        <f>Inputs!$B$12*(1+$B1426)^0*$C1426+Inputs!$B$29*(1+$D1426)^0*Inputs!$B$19+Inputs!$B$30*(1+$E1426)^0*Inputs!$B$20+Inputs!$B$31*(1+$F1426)^0*Inputs!$B$21+Inputs!$B$22*(1+Inputs!$B$23)^0</f>
        <v>13056.788356009933</v>
      </c>
      <c r="R1426" s="36">
        <f>Inputs!$B$12*(1+$B1426)^1*$C1426+Inputs!$B$29*(1+$D1426)^1*Inputs!$B$19+Inputs!$B$30*(1+$E1426)^1*Inputs!$B$20+Inputs!$B$31*(1+$F1426)^1*Inputs!$B$21+Inputs!$B$22*(1+Inputs!$B$23)^1</f>
        <v>15236.028764390267</v>
      </c>
      <c r="S1426" s="36">
        <f>Inputs!$B$12*(1+$B1426)^2*$C1426+Inputs!$B$29*(1+$D1426)^2*Inputs!$B$19+Inputs!$B$30*(1+$E1426)^2*Inputs!$B$20+Inputs!$B$31*(1+$F1426)^2*Inputs!$B$21+Inputs!$B$22*(1+Inputs!$B$23)^2</f>
        <v>18191.81567953973</v>
      </c>
      <c r="T1426" s="36">
        <f>Inputs!$B$12*(1+$B1426)^3*$C1426+Inputs!$B$29*(1+$D1426)^3*Inputs!$B$19+Inputs!$B$30*(1+$E1426)^3*Inputs!$B$20+Inputs!$B$31*(1+$F1426)^3*Inputs!$B$21+Inputs!$B$22*(1+Inputs!$B$23)^3</f>
        <v>22224.630550548609</v>
      </c>
      <c r="U1426" s="36">
        <f>Inputs!$B$12*(1+$B1426)^4*$C1426+Inputs!$B$29*(1+$D1426)^4*Inputs!$B$19+Inputs!$B$30*(1+$E1426)^4*Inputs!$B$20+Inputs!$B$31*(1+$F1426)^4*Inputs!$B$21+Inputs!$B$22*(1+Inputs!$B$23)^4</f>
        <v>27752.204194051013</v>
      </c>
      <c r="V1426" s="35">
        <f>Inputs!$B$13/(Q1426*(1-$G1426))</f>
        <v>1.1860289435581686</v>
      </c>
      <c r="W1426" s="36">
        <f>Inputs!$B$13</f>
        <v>12660</v>
      </c>
      <c r="X1426" s="36">
        <f t="shared" si="223"/>
        <v>13982.490457868345</v>
      </c>
      <c r="Y1426" s="36">
        <f t="shared" si="224"/>
        <v>15751.20555161333</v>
      </c>
      <c r="Z1426" s="36">
        <f t="shared" si="225"/>
        <v>18089.849906172178</v>
      </c>
      <c r="AA1426" s="36">
        <f t="shared" si="226"/>
        <v>21149.118220132485</v>
      </c>
      <c r="AB1426" s="36">
        <f t="shared" si="227"/>
        <v>60278.235698757977</v>
      </c>
      <c r="AC1426" s="36">
        <f t="shared" si="228"/>
        <v>279898.23957393301</v>
      </c>
      <c r="AD1426" s="36">
        <f t="shared" si="229"/>
        <v>173286.85620699893</v>
      </c>
    </row>
    <row r="1427" spans="1:30" ht="14.25" customHeight="1" x14ac:dyDescent="0.25">
      <c r="A1427" s="16">
        <v>1411</v>
      </c>
      <c r="B1427" s="34">
        <v>0.17451284309441201</v>
      </c>
      <c r="C1427" s="34">
        <v>9.66320270089297E-2</v>
      </c>
      <c r="D1427" s="34">
        <v>3.2840307965846201E-2</v>
      </c>
      <c r="E1427" s="34">
        <v>4.8290241310395103E-2</v>
      </c>
      <c r="F1427" s="34">
        <v>-6.4295245632802599E-3</v>
      </c>
      <c r="G1427" s="34">
        <v>0.206108751691812</v>
      </c>
      <c r="H1427" s="35">
        <v>1.05612289546718</v>
      </c>
      <c r="I1427" s="34">
        <v>0.100376707919517</v>
      </c>
      <c r="J1427" s="34">
        <v>2.75285923201758E-2</v>
      </c>
      <c r="K1427" s="36">
        <f>Inputs!$B$12*(1+$B1427)^4</f>
        <v>114177.97351701015</v>
      </c>
      <c r="L1427" s="36">
        <f t="shared" si="220"/>
        <v>16457.023125650943</v>
      </c>
      <c r="M1427" s="36">
        <f t="shared" si="221"/>
        <v>197834.43171207825</v>
      </c>
      <c r="N1427" s="37">
        <f>M1427/Inputs!$B$6</f>
        <v>301.5768776098754</v>
      </c>
      <c r="O1427" s="38">
        <f>IF(N1427&gt;Inputs!$B$4,1,0)</f>
        <v>0</v>
      </c>
      <c r="P1427" s="34">
        <f t="shared" si="222"/>
        <v>7.2848115599341207E-2</v>
      </c>
      <c r="Q1427" s="36">
        <f>Inputs!$B$12*(1+$B1427)^0*$C1427+Inputs!$B$29*(1+$D1427)^0*Inputs!$B$19+Inputs!$B$30*(1+$E1427)^0*Inputs!$B$20+Inputs!$B$31*(1+$F1427)^0*Inputs!$B$21+Inputs!$B$22*(1+Inputs!$B$23)^0</f>
        <v>13819.965647962705</v>
      </c>
      <c r="R1427" s="36">
        <f>Inputs!$B$12*(1+$B1427)^1*$C1427+Inputs!$B$29*(1+$D1427)^1*Inputs!$B$19+Inputs!$B$30*(1+$E1427)^1*Inputs!$B$20+Inputs!$B$31*(1+$F1427)^1*Inputs!$B$21+Inputs!$B$22*(1+Inputs!$B$23)^1</f>
        <v>14963.319015795114</v>
      </c>
      <c r="S1427" s="36">
        <f>Inputs!$B$12*(1+$B1427)^2*$C1427+Inputs!$B$29*(1+$D1427)^2*Inputs!$B$19+Inputs!$B$30*(1+$E1427)^2*Inputs!$B$20+Inputs!$B$31*(1+$F1427)^2*Inputs!$B$21+Inputs!$B$22*(1+Inputs!$B$23)^2</f>
        <v>16290.774728232591</v>
      </c>
      <c r="T1427" s="36">
        <f>Inputs!$B$12*(1+$B1427)^3*$C1427+Inputs!$B$29*(1+$D1427)^3*Inputs!$B$19+Inputs!$B$30*(1+$E1427)^3*Inputs!$B$20+Inputs!$B$31*(1+$F1427)^3*Inputs!$B$21+Inputs!$B$22*(1+Inputs!$B$23)^3</f>
        <v>17833.483466499973</v>
      </c>
      <c r="U1427" s="36">
        <f>Inputs!$B$12*(1+$B1427)^4*$C1427+Inputs!$B$29*(1+$D1427)^4*Inputs!$B$19+Inputs!$B$30*(1+$E1427)^4*Inputs!$B$20+Inputs!$B$31*(1+$F1427)^4*Inputs!$B$21+Inputs!$B$22*(1+Inputs!$B$23)^4</f>
        <v>19627.989063034292</v>
      </c>
      <c r="V1427" s="35">
        <f>Inputs!$B$13/(Q1427*(1-$G1427))</f>
        <v>1.1538935021983407</v>
      </c>
      <c r="W1427" s="36">
        <f>Inputs!$B$13</f>
        <v>12660</v>
      </c>
      <c r="X1427" s="36">
        <f t="shared" si="223"/>
        <v>13417.026770958459</v>
      </c>
      <c r="Y1427" s="36">
        <f t="shared" si="224"/>
        <v>14291.185387171523</v>
      </c>
      <c r="Z1427" s="36">
        <f t="shared" si="225"/>
        <v>15298.481096685366</v>
      </c>
      <c r="AA1427" s="36">
        <f t="shared" si="226"/>
        <v>16457.023125650943</v>
      </c>
      <c r="AB1427" s="36">
        <f t="shared" si="227"/>
        <v>53947.971642974917</v>
      </c>
      <c r="AC1427" s="36">
        <f t="shared" si="228"/>
        <v>232127.64897152144</v>
      </c>
      <c r="AD1427" s="36">
        <f t="shared" si="229"/>
        <v>143886.46006910334</v>
      </c>
    </row>
    <row r="1428" spans="1:30" ht="14.25" customHeight="1" x14ac:dyDescent="0.25">
      <c r="A1428" s="16">
        <v>1412</v>
      </c>
      <c r="B1428" s="34">
        <v>0.38245361412007201</v>
      </c>
      <c r="C1428" s="34">
        <v>5.7482357906359298E-2</v>
      </c>
      <c r="D1428" s="34">
        <v>1.8072045111029299E-2</v>
      </c>
      <c r="E1428" s="34">
        <v>3.7384452608742499E-2</v>
      </c>
      <c r="F1428" s="34">
        <v>1.19917212165428E-2</v>
      </c>
      <c r="G1428" s="34">
        <v>0.19567360631328801</v>
      </c>
      <c r="H1428" s="35">
        <v>1.00537681468962</v>
      </c>
      <c r="I1428" s="34">
        <v>9.5451841320386394E-2</v>
      </c>
      <c r="J1428" s="34">
        <v>2.8866627302317899E-2</v>
      </c>
      <c r="K1428" s="36">
        <f>Inputs!$B$12*(1+$B1428)^4</f>
        <v>219156.07975874498</v>
      </c>
      <c r="L1428" s="36">
        <f t="shared" si="220"/>
        <v>17138.027370065389</v>
      </c>
      <c r="M1428" s="36">
        <f t="shared" si="221"/>
        <v>222981.12216539076</v>
      </c>
      <c r="N1428" s="37">
        <f>M1428/Inputs!$B$6</f>
        <v>339.91024720333957</v>
      </c>
      <c r="O1428" s="38">
        <f>IF(N1428&gt;Inputs!$B$4,1,0)</f>
        <v>0</v>
      </c>
      <c r="P1428" s="34">
        <f t="shared" si="222"/>
        <v>6.6585214018068495E-2</v>
      </c>
      <c r="Q1428" s="36">
        <f>Inputs!$B$12*(1+$B1428)^0*$C1428+Inputs!$B$29*(1+$D1428)^0*Inputs!$B$19+Inputs!$B$30*(1+$E1428)^0*Inputs!$B$20+Inputs!$B$31*(1+$F1428)^0*Inputs!$B$21+Inputs!$B$22*(1+Inputs!$B$23)^0</f>
        <v>11470.985501808478</v>
      </c>
      <c r="R1428" s="36">
        <f>Inputs!$B$12*(1+$B1428)^1*$C1428+Inputs!$B$29*(1+$D1428)^1*Inputs!$B$19+Inputs!$B$30*(1+$E1428)^1*Inputs!$B$20+Inputs!$B$31*(1+$F1428)^1*Inputs!$B$21+Inputs!$B$22*(1+Inputs!$B$23)^1</f>
        <v>12928.626194250814</v>
      </c>
      <c r="S1428" s="36">
        <f>Inputs!$B$12*(1+$B1428)^2*$C1428+Inputs!$B$29*(1+$D1428)^2*Inputs!$B$19+Inputs!$B$30*(1+$E1428)^2*Inputs!$B$20+Inputs!$B$31*(1+$F1428)^2*Inputs!$B$21+Inputs!$B$22*(1+Inputs!$B$23)^2</f>
        <v>14893.910956869015</v>
      </c>
      <c r="T1428" s="36">
        <f>Inputs!$B$12*(1+$B1428)^3*$C1428+Inputs!$B$29*(1+$D1428)^3*Inputs!$B$19+Inputs!$B$30*(1+$E1428)^3*Inputs!$B$20+Inputs!$B$31*(1+$F1428)^3*Inputs!$B$21+Inputs!$B$22*(1+Inputs!$B$23)^3</f>
        <v>17559.876039327486</v>
      </c>
      <c r="U1428" s="36">
        <f>Inputs!$B$12*(1+$B1428)^4*$C1428+Inputs!$B$29*(1+$D1428)^4*Inputs!$B$19+Inputs!$B$30*(1+$E1428)^4*Inputs!$B$20+Inputs!$B$31*(1+$F1428)^4*Inputs!$B$21+Inputs!$B$22*(1+Inputs!$B$23)^4</f>
        <v>21193.351753084771</v>
      </c>
      <c r="V1428" s="35">
        <f>Inputs!$B$13/(Q1428*(1-$G1428))</f>
        <v>1.372147044982331</v>
      </c>
      <c r="W1428" s="36">
        <f>Inputs!$B$13</f>
        <v>12660</v>
      </c>
      <c r="X1428" s="36">
        <f t="shared" si="223"/>
        <v>13315.2353008516</v>
      </c>
      <c r="Y1428" s="36">
        <f t="shared" si="224"/>
        <v>14240.851625660986</v>
      </c>
      <c r="Z1428" s="36">
        <f t="shared" si="225"/>
        <v>15494.867134766917</v>
      </c>
      <c r="AA1428" s="36">
        <f t="shared" si="226"/>
        <v>17138.027370065389</v>
      </c>
      <c r="AB1428" s="36">
        <f t="shared" si="227"/>
        <v>55110.127335088488</v>
      </c>
      <c r="AC1428" s="36">
        <f t="shared" si="228"/>
        <v>264814.71418067656</v>
      </c>
      <c r="AD1428" s="36">
        <f t="shared" si="229"/>
        <v>167870.99483030225</v>
      </c>
    </row>
    <row r="1429" spans="1:30" ht="14.25" customHeight="1" x14ac:dyDescent="0.25">
      <c r="A1429" s="16">
        <v>1413</v>
      </c>
      <c r="B1429" s="34">
        <v>0.313698706812092</v>
      </c>
      <c r="C1429" s="34">
        <v>7.5830797471208494E-2</v>
      </c>
      <c r="D1429" s="34">
        <v>3.2601104274288098E-2</v>
      </c>
      <c r="E1429" s="34">
        <v>5.1262006764839399E-2</v>
      </c>
      <c r="F1429" s="34">
        <v>2.48401887709126E-2</v>
      </c>
      <c r="G1429" s="34">
        <v>0.16921089122425401</v>
      </c>
      <c r="H1429" s="35">
        <v>1.0467225132487099</v>
      </c>
      <c r="I1429" s="34">
        <v>8.8307780584441303E-2</v>
      </c>
      <c r="J1429" s="34">
        <v>2.34171204453371E-2</v>
      </c>
      <c r="K1429" s="36">
        <f>Inputs!$B$12*(1+$B1429)^4</f>
        <v>178704.02731507519</v>
      </c>
      <c r="L1429" s="36">
        <f t="shared" si="220"/>
        <v>19789.961210067773</v>
      </c>
      <c r="M1429" s="36">
        <f t="shared" si="221"/>
        <v>265103.83159872971</v>
      </c>
      <c r="N1429" s="37">
        <f>M1429/Inputs!$B$6</f>
        <v>404.12169451025869</v>
      </c>
      <c r="O1429" s="38">
        <f>IF(N1429&gt;Inputs!$B$4,1,0)</f>
        <v>1</v>
      </c>
      <c r="P1429" s="34">
        <f t="shared" si="222"/>
        <v>6.4890660139104203E-2</v>
      </c>
      <c r="Q1429" s="36">
        <f>Inputs!$B$12*(1+$B1429)^0*$C1429+Inputs!$B$29*(1+$D1429)^0*Inputs!$B$19+Inputs!$B$30*(1+$E1429)^0*Inputs!$B$20+Inputs!$B$31*(1+$F1429)^0*Inputs!$B$21+Inputs!$B$22*(1+Inputs!$B$23)^0</f>
        <v>12571.891875699432</v>
      </c>
      <c r="R1429" s="36">
        <f>Inputs!$B$12*(1+$B1429)^1*$C1429+Inputs!$B$29*(1+$D1429)^1*Inputs!$B$19+Inputs!$B$30*(1+$E1429)^1*Inputs!$B$20+Inputs!$B$31*(1+$F1429)^1*Inputs!$B$21+Inputs!$B$22*(1+Inputs!$B$23)^1</f>
        <v>14278.503554054761</v>
      </c>
      <c r="S1429" s="36">
        <f>Inputs!$B$12*(1+$B1429)^2*$C1429+Inputs!$B$29*(1+$D1429)^2*Inputs!$B$19+Inputs!$B$30*(1+$E1429)^2*Inputs!$B$20+Inputs!$B$31*(1+$F1429)^2*Inputs!$B$21+Inputs!$B$22*(1+Inputs!$B$23)^2</f>
        <v>16443.668848141344</v>
      </c>
      <c r="T1429" s="36">
        <f>Inputs!$B$12*(1+$B1429)^3*$C1429+Inputs!$B$29*(1+$D1429)^3*Inputs!$B$19+Inputs!$B$30*(1+$E1429)^3*Inputs!$B$20+Inputs!$B$31*(1+$F1429)^3*Inputs!$B$21+Inputs!$B$22*(1+Inputs!$B$23)^3</f>
        <v>19208.301590841489</v>
      </c>
      <c r="U1429" s="36">
        <f>Inputs!$B$12*(1+$B1429)^4*$C1429+Inputs!$B$29*(1+$D1429)^4*Inputs!$B$19+Inputs!$B$30*(1+$E1429)^4*Inputs!$B$20+Inputs!$B$31*(1+$F1429)^4*Inputs!$B$21+Inputs!$B$22*(1+Inputs!$B$23)^4</f>
        <v>22757.396865284711</v>
      </c>
      <c r="V1429" s="35">
        <f>Inputs!$B$13/(Q1429*(1-$G1429))</f>
        <v>1.2121106690925123</v>
      </c>
      <c r="W1429" s="36">
        <f>Inputs!$B$13</f>
        <v>12660</v>
      </c>
      <c r="X1429" s="36">
        <f t="shared" si="223"/>
        <v>13888.096038868072</v>
      </c>
      <c r="Y1429" s="36">
        <f t="shared" si="224"/>
        <v>15429.2096387622</v>
      </c>
      <c r="Z1429" s="36">
        <f t="shared" si="225"/>
        <v>17363.465880092586</v>
      </c>
      <c r="AA1429" s="36">
        <f t="shared" si="226"/>
        <v>19789.961210067773</v>
      </c>
      <c r="AB1429" s="36">
        <f t="shared" si="227"/>
        <v>60668.121912731964</v>
      </c>
      <c r="AC1429" s="36">
        <f t="shared" si="228"/>
        <v>312115.56596767379</v>
      </c>
      <c r="AD1429" s="36">
        <f t="shared" si="229"/>
        <v>204435.70968599778</v>
      </c>
    </row>
    <row r="1430" spans="1:30" ht="14.25" customHeight="1" x14ac:dyDescent="0.25">
      <c r="A1430" s="16">
        <v>1414</v>
      </c>
      <c r="B1430" s="34">
        <v>0.48932267518651301</v>
      </c>
      <c r="C1430" s="34">
        <v>9.1353004529318202E-2</v>
      </c>
      <c r="D1430" s="34">
        <v>2.50883421968571E-2</v>
      </c>
      <c r="E1430" s="34">
        <v>3.4656020303228403E-2</v>
      </c>
      <c r="F1430" s="34">
        <v>-9.5719950405367803E-3</v>
      </c>
      <c r="G1430" s="34">
        <v>0.198708671632882</v>
      </c>
      <c r="H1430" s="35">
        <v>1.10900429037491</v>
      </c>
      <c r="I1430" s="34">
        <v>9.3158782977773094E-2</v>
      </c>
      <c r="J1430" s="34">
        <v>2.4184110746916201E-2</v>
      </c>
      <c r="K1430" s="36">
        <f>Inputs!$B$12*(1+$B1430)^4</f>
        <v>295193.2737280486</v>
      </c>
      <c r="L1430" s="36">
        <f t="shared" si="220"/>
        <v>31315.565920068566</v>
      </c>
      <c r="M1430" s="36">
        <f t="shared" si="221"/>
        <v>372879.98654810432</v>
      </c>
      <c r="N1430" s="37">
        <f>M1430/Inputs!$B$6</f>
        <v>568.41461364040288</v>
      </c>
      <c r="O1430" s="38">
        <f>IF(N1430&gt;Inputs!$B$4,1,0)</f>
        <v>1</v>
      </c>
      <c r="P1430" s="34">
        <f t="shared" si="222"/>
        <v>6.897467223085689E-2</v>
      </c>
      <c r="Q1430" s="36">
        <f>Inputs!$B$12*(1+$B1430)^0*$C1430+Inputs!$B$29*(1+$D1430)^0*Inputs!$B$19+Inputs!$B$30*(1+$E1430)^0*Inputs!$B$20+Inputs!$B$31*(1+$F1430)^0*Inputs!$B$21+Inputs!$B$22*(1+Inputs!$B$23)^0</f>
        <v>13503.224299186015</v>
      </c>
      <c r="R1430" s="36">
        <f>Inputs!$B$12*(1+$B1430)^1*$C1430+Inputs!$B$29*(1+$D1430)^1*Inputs!$B$19+Inputs!$B$30*(1+$E1430)^1*Inputs!$B$20+Inputs!$B$31*(1+$F1430)^1*Inputs!$B$21+Inputs!$B$22*(1+Inputs!$B$23)^1</f>
        <v>16242.851544471821</v>
      </c>
      <c r="S1430" s="36">
        <f>Inputs!$B$12*(1+$B1430)^2*$C1430+Inputs!$B$29*(1+$D1430)^2*Inputs!$B$19+Inputs!$B$30*(1+$E1430)^2*Inputs!$B$20+Inputs!$B$31*(1+$F1430)^2*Inputs!$B$21+Inputs!$B$22*(1+Inputs!$B$23)^2</f>
        <v>20298.309224154069</v>
      </c>
      <c r="T1430" s="36">
        <f>Inputs!$B$12*(1+$B1430)^3*$C1430+Inputs!$B$29*(1+$D1430)^3*Inputs!$B$19+Inputs!$B$30*(1+$E1430)^3*Inputs!$B$20+Inputs!$B$31*(1+$F1430)^3*Inputs!$B$21+Inputs!$B$22*(1+Inputs!$B$23)^3</f>
        <v>26311.872790337373</v>
      </c>
      <c r="U1430" s="36">
        <f>Inputs!$B$12*(1+$B1430)^4*$C1430+Inputs!$B$29*(1+$D1430)^4*Inputs!$B$19+Inputs!$B$30*(1+$E1430)^4*Inputs!$B$20+Inputs!$B$31*(1+$F1430)^4*Inputs!$B$21+Inputs!$B$22*(1+Inputs!$B$23)^4</f>
        <v>35240.056446147464</v>
      </c>
      <c r="V1430" s="35">
        <f>Inputs!$B$13/(Q1430*(1-$G1430))</f>
        <v>1.1700536647014723</v>
      </c>
      <c r="W1430" s="36">
        <f>Inputs!$B$13</f>
        <v>12660</v>
      </c>
      <c r="X1430" s="36">
        <f t="shared" si="223"/>
        <v>15029.904775507301</v>
      </c>
      <c r="Y1430" s="36">
        <f t="shared" si="224"/>
        <v>18534.278330481611</v>
      </c>
      <c r="Z1430" s="36">
        <f t="shared" si="225"/>
        <v>23703.448032485972</v>
      </c>
      <c r="AA1430" s="36">
        <f t="shared" si="226"/>
        <v>31315.565920068566</v>
      </c>
      <c r="AB1430" s="36">
        <f t="shared" si="227"/>
        <v>75006.114625736882</v>
      </c>
      <c r="AC1430" s="36">
        <f t="shared" si="228"/>
        <v>464995.39609314082</v>
      </c>
      <c r="AD1430" s="36">
        <f t="shared" si="229"/>
        <v>297873.87192236743</v>
      </c>
    </row>
    <row r="1431" spans="1:30" ht="14.25" customHeight="1" x14ac:dyDescent="0.25">
      <c r="A1431" s="16">
        <v>1415</v>
      </c>
      <c r="B1431" s="34">
        <v>0.165740819149896</v>
      </c>
      <c r="C1431" s="34">
        <v>0.117766370362648</v>
      </c>
      <c r="D1431" s="34">
        <v>2.46995611442529E-2</v>
      </c>
      <c r="E1431" s="34">
        <v>5.85363088876555E-2</v>
      </c>
      <c r="F1431" s="34">
        <v>1.16531602156787E-2</v>
      </c>
      <c r="G1431" s="34">
        <v>0.19352760573291</v>
      </c>
      <c r="H1431" s="35">
        <v>1.0819033508829501</v>
      </c>
      <c r="I1431" s="34">
        <v>0.103438322557348</v>
      </c>
      <c r="J1431" s="34">
        <v>2.1703130082590699E-2</v>
      </c>
      <c r="K1431" s="36">
        <f>Inputs!$B$12*(1+$B1431)^4</f>
        <v>110804.97643427488</v>
      </c>
      <c r="L1431" s="36">
        <f t="shared" si="220"/>
        <v>19174.753634554218</v>
      </c>
      <c r="M1431" s="36">
        <f t="shared" si="221"/>
        <v>204272.26483932728</v>
      </c>
      <c r="N1431" s="37">
        <f>M1431/Inputs!$B$6</f>
        <v>311.39064762092573</v>
      </c>
      <c r="O1431" s="38">
        <f>IF(N1431&gt;Inputs!$B$4,1,0)</f>
        <v>0</v>
      </c>
      <c r="P1431" s="34">
        <f t="shared" si="222"/>
        <v>8.1735192474757301E-2</v>
      </c>
      <c r="Q1431" s="36">
        <f>Inputs!$B$12*(1+$B1431)^0*$C1431+Inputs!$B$29*(1+$D1431)^0*Inputs!$B$19+Inputs!$B$30*(1+$E1431)^0*Inputs!$B$20+Inputs!$B$31*(1+$F1431)^0*Inputs!$B$21+Inputs!$B$22*(1+Inputs!$B$23)^0</f>
        <v>15088.026249185801</v>
      </c>
      <c r="R1431" s="36">
        <f>Inputs!$B$12*(1+$B1431)^1*$C1431+Inputs!$B$29*(1+$D1431)^1*Inputs!$B$19+Inputs!$B$30*(1+$E1431)^1*Inputs!$B$20+Inputs!$B$31*(1+$F1431)^1*Inputs!$B$21+Inputs!$B$22*(1+Inputs!$B$23)^1</f>
        <v>16471.161250327939</v>
      </c>
      <c r="S1431" s="36">
        <f>Inputs!$B$12*(1+$B1431)^2*$C1431+Inputs!$B$29*(1+$D1431)^2*Inputs!$B$19+Inputs!$B$30*(1+$E1431)^2*Inputs!$B$20+Inputs!$B$31*(1+$F1431)^2*Inputs!$B$21+Inputs!$B$22*(1+Inputs!$B$23)^2</f>
        <v>18057.555833757771</v>
      </c>
      <c r="T1431" s="36">
        <f>Inputs!$B$12*(1+$B1431)^3*$C1431+Inputs!$B$29*(1+$D1431)^3*Inputs!$B$19+Inputs!$B$30*(1+$E1431)^3*Inputs!$B$20+Inputs!$B$31*(1+$F1431)^3*Inputs!$B$21+Inputs!$B$22*(1+Inputs!$B$23)^3</f>
        <v>19879.878988431694</v>
      </c>
      <c r="U1431" s="36">
        <f>Inputs!$B$12*(1+$B1431)^4*$C1431+Inputs!$B$29*(1+$D1431)^4*Inputs!$B$19+Inputs!$B$30*(1+$E1431)^4*Inputs!$B$20+Inputs!$B$31*(1+$F1431)^4*Inputs!$B$21+Inputs!$B$22*(1+Inputs!$B$23)^4</f>
        <v>21976.160628560676</v>
      </c>
      <c r="V1431" s="35">
        <f>Inputs!$B$13/(Q1431*(1-$G1431))</f>
        <v>1.0404273707377507</v>
      </c>
      <c r="W1431" s="36">
        <f>Inputs!$B$13</f>
        <v>12660</v>
      </c>
      <c r="X1431" s="36">
        <f t="shared" si="223"/>
        <v>13958.292246512463</v>
      </c>
      <c r="Y1431" s="36">
        <f t="shared" si="224"/>
        <v>15453.666561721757</v>
      </c>
      <c r="Z1431" s="36">
        <f t="shared" si="225"/>
        <v>17179.453430976868</v>
      </c>
      <c r="AA1431" s="36">
        <f t="shared" si="226"/>
        <v>19174.753634554218</v>
      </c>
      <c r="AB1431" s="36">
        <f t="shared" si="227"/>
        <v>57749.497683726593</v>
      </c>
      <c r="AC1431" s="36">
        <f t="shared" si="228"/>
        <v>239687.52276489639</v>
      </c>
      <c r="AD1431" s="36">
        <f t="shared" si="229"/>
        <v>146522.76715560068</v>
      </c>
    </row>
    <row r="1432" spans="1:30" ht="14.25" customHeight="1" x14ac:dyDescent="0.25">
      <c r="A1432" s="16">
        <v>1416</v>
      </c>
      <c r="B1432" s="34">
        <v>0.22729215016604001</v>
      </c>
      <c r="C1432" s="34">
        <v>0.101446199861237</v>
      </c>
      <c r="D1432" s="34">
        <v>4.2714532391116097E-2</v>
      </c>
      <c r="E1432" s="34">
        <v>7.0012093369442793E-2</v>
      </c>
      <c r="F1432" s="34">
        <v>2.62121290291631E-2</v>
      </c>
      <c r="G1432" s="34">
        <v>0.17520232221081</v>
      </c>
      <c r="H1432" s="35">
        <v>1.09489272547057</v>
      </c>
      <c r="I1432" s="34">
        <v>9.7559139782462501E-2</v>
      </c>
      <c r="J1432" s="34">
        <v>2.7623257823780299E-2</v>
      </c>
      <c r="K1432" s="36">
        <f>Inputs!$B$12*(1+$B1432)^4</f>
        <v>136126.62470199668</v>
      </c>
      <c r="L1432" s="36">
        <f t="shared" si="220"/>
        <v>21146.288163506266</v>
      </c>
      <c r="M1432" s="36">
        <f t="shared" si="221"/>
        <v>256639.6464906141</v>
      </c>
      <c r="N1432" s="37">
        <f>M1432/Inputs!$B$6</f>
        <v>391.21897330886299</v>
      </c>
      <c r="O1432" s="38">
        <f>IF(N1432&gt;Inputs!$B$4,1,0)</f>
        <v>0</v>
      </c>
      <c r="P1432" s="34">
        <f t="shared" si="222"/>
        <v>6.9935881958682194E-2</v>
      </c>
      <c r="Q1432" s="36">
        <f>Inputs!$B$12*(1+$B1432)^0*$C1432+Inputs!$B$29*(1+$D1432)^0*Inputs!$B$19+Inputs!$B$30*(1+$E1432)^0*Inputs!$B$20+Inputs!$B$31*(1+$F1432)^0*Inputs!$B$21+Inputs!$B$22*(1+Inputs!$B$23)^0</f>
        <v>14108.816019101141</v>
      </c>
      <c r="R1432" s="36">
        <f>Inputs!$B$12*(1+$B1432)^1*$C1432+Inputs!$B$29*(1+$D1432)^1*Inputs!$B$19+Inputs!$B$30*(1+$E1432)^1*Inputs!$B$20+Inputs!$B$31*(1+$F1432)^1*Inputs!$B$21+Inputs!$B$22*(1+Inputs!$B$23)^1</f>
        <v>15858.244104522721</v>
      </c>
      <c r="S1432" s="36">
        <f>Inputs!$B$12*(1+$B1432)^2*$C1432+Inputs!$B$29*(1+$D1432)^2*Inputs!$B$19+Inputs!$B$30*(1+$E1432)^2*Inputs!$B$20+Inputs!$B$31*(1+$F1432)^2*Inputs!$B$21+Inputs!$B$22*(1+Inputs!$B$23)^2</f>
        <v>17941.479586155001</v>
      </c>
      <c r="T1432" s="36">
        <f>Inputs!$B$12*(1+$B1432)^3*$C1432+Inputs!$B$29*(1+$D1432)^3*Inputs!$B$19+Inputs!$B$30*(1+$E1432)^3*Inputs!$B$20+Inputs!$B$31*(1+$F1432)^3*Inputs!$B$21+Inputs!$B$22*(1+Inputs!$B$23)^3</f>
        <v>20431.132938579947</v>
      </c>
      <c r="U1432" s="36">
        <f>Inputs!$B$12*(1+$B1432)^4*$C1432+Inputs!$B$29*(1+$D1432)^4*Inputs!$B$19+Inputs!$B$30*(1+$E1432)^4*Inputs!$B$20+Inputs!$B$31*(1+$F1432)^4*Inputs!$B$21+Inputs!$B$22*(1+Inputs!$B$23)^4</f>
        <v>23416.131388986458</v>
      </c>
      <c r="V1432" s="35">
        <f>Inputs!$B$13/(Q1432*(1-$G1432))</f>
        <v>1.0879168565528856</v>
      </c>
      <c r="W1432" s="36">
        <f>Inputs!$B$13</f>
        <v>12660</v>
      </c>
      <c r="X1432" s="36">
        <f t="shared" si="223"/>
        <v>14252.592401588001</v>
      </c>
      <c r="Y1432" s="36">
        <f t="shared" si="224"/>
        <v>16150.707086455812</v>
      </c>
      <c r="Z1432" s="36">
        <f t="shared" si="225"/>
        <v>18421.252052648608</v>
      </c>
      <c r="AA1432" s="36">
        <f t="shared" si="226"/>
        <v>21146.288163506266</v>
      </c>
      <c r="AB1432" s="36">
        <f t="shared" si="227"/>
        <v>61552.632370065301</v>
      </c>
      <c r="AC1432" s="36">
        <f t="shared" si="228"/>
        <v>310719.14623599069</v>
      </c>
      <c r="AD1432" s="36">
        <f t="shared" si="229"/>
        <v>195087.01412054882</v>
      </c>
    </row>
    <row r="1433" spans="1:30" ht="14.25" customHeight="1" x14ac:dyDescent="0.25">
      <c r="A1433" s="16">
        <v>1417</v>
      </c>
      <c r="B1433" s="34">
        <v>0.41338500773445602</v>
      </c>
      <c r="C1433" s="34">
        <v>5.57774529317972E-2</v>
      </c>
      <c r="D1433" s="34">
        <v>2.7558658995001799E-2</v>
      </c>
      <c r="E1433" s="34">
        <v>3.4878644945870299E-2</v>
      </c>
      <c r="F1433" s="34">
        <v>2.2254800486186801E-2</v>
      </c>
      <c r="G1433" s="34">
        <v>0.17873337636856601</v>
      </c>
      <c r="H1433" s="35">
        <v>0.99759983779747796</v>
      </c>
      <c r="I1433" s="34">
        <v>9.5063801286611099E-2</v>
      </c>
      <c r="J1433" s="34">
        <v>2.3356468475957799E-2</v>
      </c>
      <c r="K1433" s="36">
        <f>Inputs!$B$12*(1+$B1433)^4</f>
        <v>239438.05254955511</v>
      </c>
      <c r="L1433" s="36">
        <f t="shared" si="220"/>
        <v>18230.878412662238</v>
      </c>
      <c r="M1433" s="36">
        <f t="shared" si="221"/>
        <v>221991.51787324113</v>
      </c>
      <c r="N1433" s="37">
        <f>M1433/Inputs!$B$6</f>
        <v>338.4017040750627</v>
      </c>
      <c r="O1433" s="38">
        <f>IF(N1433&gt;Inputs!$B$4,1,0)</f>
        <v>0</v>
      </c>
      <c r="P1433" s="34">
        <f t="shared" si="222"/>
        <v>7.1707332810653307E-2</v>
      </c>
      <c r="Q1433" s="36">
        <f>Inputs!$B$12*(1+$B1433)^0*$C1433+Inputs!$B$29*(1+$D1433)^0*Inputs!$B$19+Inputs!$B$30*(1+$E1433)^0*Inputs!$B$20+Inputs!$B$31*(1+$F1433)^0*Inputs!$B$21+Inputs!$B$22*(1+Inputs!$B$23)^0</f>
        <v>11368.691203334754</v>
      </c>
      <c r="R1433" s="36">
        <f>Inputs!$B$12*(1+$B1433)^1*$C1433+Inputs!$B$29*(1+$D1433)^1*Inputs!$B$19+Inputs!$B$30*(1+$E1433)^1*Inputs!$B$20+Inputs!$B$31*(1+$F1433)^1*Inputs!$B$21+Inputs!$B$22*(1+Inputs!$B$23)^1</f>
        <v>12962.046205791426</v>
      </c>
      <c r="S1433" s="36">
        <f>Inputs!$B$12*(1+$B1433)^2*$C1433+Inputs!$B$29*(1+$D1433)^2*Inputs!$B$19+Inputs!$B$30*(1+$E1433)^2*Inputs!$B$20+Inputs!$B$31*(1+$F1433)^2*Inputs!$B$21+Inputs!$B$22*(1+Inputs!$B$23)^2</f>
        <v>15133.024620891309</v>
      </c>
      <c r="T1433" s="36">
        <f>Inputs!$B$12*(1+$B1433)^3*$C1433+Inputs!$B$29*(1+$D1433)^3*Inputs!$B$19+Inputs!$B$30*(1+$E1433)^3*Inputs!$B$20+Inputs!$B$31*(1+$F1433)^3*Inputs!$B$21+Inputs!$B$22*(1+Inputs!$B$23)^3</f>
        <v>18118.204142024013</v>
      </c>
      <c r="U1433" s="36">
        <f>Inputs!$B$12*(1+$B1433)^4*$C1433+Inputs!$B$29*(1+$D1433)^4*Inputs!$B$19+Inputs!$B$30*(1+$E1433)^4*Inputs!$B$20+Inputs!$B$31*(1+$F1433)^4*Inputs!$B$21+Inputs!$B$22*(1+Inputs!$B$23)^4</f>
        <v>22251.897531006704</v>
      </c>
      <c r="V1433" s="35">
        <f>Inputs!$B$13/(Q1433*(1-$G1433))</f>
        <v>1.3559355959087973</v>
      </c>
      <c r="W1433" s="36">
        <f>Inputs!$B$13</f>
        <v>12660</v>
      </c>
      <c r="X1433" s="36">
        <f t="shared" si="223"/>
        <v>13480.688124484301</v>
      </c>
      <c r="Y1433" s="36">
        <f t="shared" si="224"/>
        <v>14625.161065491387</v>
      </c>
      <c r="Z1433" s="36">
        <f t="shared" si="225"/>
        <v>16177.160167612868</v>
      </c>
      <c r="AA1433" s="36">
        <f t="shared" si="226"/>
        <v>18230.878412662238</v>
      </c>
      <c r="AB1433" s="36">
        <f t="shared" si="227"/>
        <v>56767.244954118389</v>
      </c>
      <c r="AC1433" s="36">
        <f t="shared" si="228"/>
        <v>260178.23586969121</v>
      </c>
      <c r="AD1433" s="36">
        <f t="shared" si="229"/>
        <v>165224.27291912274</v>
      </c>
    </row>
    <row r="1434" spans="1:30" ht="14.25" customHeight="1" x14ac:dyDescent="0.25">
      <c r="A1434" s="16">
        <v>1418</v>
      </c>
      <c r="B1434" s="34">
        <v>0.36297709977355302</v>
      </c>
      <c r="C1434" s="34">
        <v>7.2057000559593604E-2</v>
      </c>
      <c r="D1434" s="34">
        <v>3.0833456106628201E-2</v>
      </c>
      <c r="E1434" s="34">
        <v>5.5446547040328698E-2</v>
      </c>
      <c r="F1434" s="34">
        <v>1.2190758880460799E-2</v>
      </c>
      <c r="G1434" s="34">
        <v>0.17746953927203499</v>
      </c>
      <c r="H1434" s="35">
        <v>1.1131863882381801</v>
      </c>
      <c r="I1434" s="34">
        <v>0.105558519227339</v>
      </c>
      <c r="J1434" s="34">
        <v>2.73251104587082E-2</v>
      </c>
      <c r="K1434" s="36">
        <f>Inputs!$B$12*(1+$B1434)^4</f>
        <v>207064.42301802005</v>
      </c>
      <c r="L1434" s="36">
        <f t="shared" si="220"/>
        <v>21891.598751623147</v>
      </c>
      <c r="M1434" s="36">
        <f t="shared" si="221"/>
        <v>234593.35069958627</v>
      </c>
      <c r="N1434" s="37">
        <f>M1434/Inputs!$B$6</f>
        <v>357.61181509083275</v>
      </c>
      <c r="O1434" s="38">
        <f>IF(N1434&gt;Inputs!$B$4,1,0)</f>
        <v>0</v>
      </c>
      <c r="P1434" s="34">
        <f t="shared" si="222"/>
        <v>7.8233408768630802E-2</v>
      </c>
      <c r="Q1434" s="36">
        <f>Inputs!$B$12*(1+$B1434)^0*$C1434+Inputs!$B$29*(1+$D1434)^0*Inputs!$B$19+Inputs!$B$30*(1+$E1434)^0*Inputs!$B$20+Inputs!$B$31*(1+$F1434)^0*Inputs!$B$21+Inputs!$B$22*(1+Inputs!$B$23)^0</f>
        <v>12345.464061002538</v>
      </c>
      <c r="R1434" s="36">
        <f>Inputs!$B$12*(1+$B1434)^1*$C1434+Inputs!$B$29*(1+$D1434)^1*Inputs!$B$19+Inputs!$B$30*(1+$E1434)^1*Inputs!$B$20+Inputs!$B$31*(1+$F1434)^1*Inputs!$B$21+Inputs!$B$22*(1+Inputs!$B$23)^1</f>
        <v>14141.684295242001</v>
      </c>
      <c r="S1434" s="36">
        <f>Inputs!$B$12*(1+$B1434)^2*$C1434+Inputs!$B$29*(1+$D1434)^2*Inputs!$B$19+Inputs!$B$30*(1+$E1434)^2*Inputs!$B$20+Inputs!$B$31*(1+$F1434)^2*Inputs!$B$21+Inputs!$B$22*(1+Inputs!$B$23)^2</f>
        <v>16516.979756973924</v>
      </c>
      <c r="T1434" s="36">
        <f>Inputs!$B$12*(1+$B1434)^3*$C1434+Inputs!$B$29*(1+$D1434)^3*Inputs!$B$19+Inputs!$B$30*(1+$E1434)^3*Inputs!$B$20+Inputs!$B$31*(1+$F1434)^3*Inputs!$B$21+Inputs!$B$22*(1+Inputs!$B$23)^3</f>
        <v>19678.580457180986</v>
      </c>
      <c r="U1434" s="36">
        <f>Inputs!$B$12*(1+$B1434)^4*$C1434+Inputs!$B$29*(1+$D1434)^4*Inputs!$B$19+Inputs!$B$30*(1+$E1434)^4*Inputs!$B$20+Inputs!$B$31*(1+$F1434)^4*Inputs!$B$21+Inputs!$B$22*(1+Inputs!$B$23)^4</f>
        <v>23908.790251935319</v>
      </c>
      <c r="V1434" s="35">
        <f>Inputs!$B$13/(Q1434*(1-$G1434))</f>
        <v>1.2467354142090252</v>
      </c>
      <c r="W1434" s="36">
        <f>Inputs!$B$13</f>
        <v>12660</v>
      </c>
      <c r="X1434" s="36">
        <f t="shared" si="223"/>
        <v>14113.624636639859</v>
      </c>
      <c r="Y1434" s="36">
        <f t="shared" si="224"/>
        <v>16030.617198830938</v>
      </c>
      <c r="Z1434" s="36">
        <f t="shared" si="225"/>
        <v>18558.706846619036</v>
      </c>
      <c r="AA1434" s="36">
        <f t="shared" si="226"/>
        <v>21891.598751623147</v>
      </c>
      <c r="AB1434" s="36">
        <f t="shared" si="227"/>
        <v>60539.173051952719</v>
      </c>
      <c r="AC1434" s="36">
        <f t="shared" si="228"/>
        <v>287470.39736106561</v>
      </c>
      <c r="AD1434" s="36">
        <f t="shared" si="229"/>
        <v>174054.17764763357</v>
      </c>
    </row>
    <row r="1435" spans="1:30" ht="14.25" customHeight="1" x14ac:dyDescent="0.25">
      <c r="A1435" s="16">
        <v>1419</v>
      </c>
      <c r="B1435" s="34">
        <v>0.36947685094192301</v>
      </c>
      <c r="C1435" s="34">
        <v>7.6284488010265106E-2</v>
      </c>
      <c r="D1435" s="34">
        <v>3.1949530304504002E-2</v>
      </c>
      <c r="E1435" s="34">
        <v>5.7143759075509303E-2</v>
      </c>
      <c r="F1435" s="34">
        <v>-1.0309794018314299E-3</v>
      </c>
      <c r="G1435" s="34">
        <v>0.22480328461563101</v>
      </c>
      <c r="H1435" s="35">
        <v>1.06820335825687</v>
      </c>
      <c r="I1435" s="34">
        <v>9.4571336068075204E-2</v>
      </c>
      <c r="J1435" s="34">
        <v>2.7343632334362E-2</v>
      </c>
      <c r="K1435" s="36">
        <f>Inputs!$B$12*(1+$B1435)^4</f>
        <v>211042.55326147651</v>
      </c>
      <c r="L1435" s="36">
        <f t="shared" si="220"/>
        <v>20603.287839471152</v>
      </c>
      <c r="M1435" s="36">
        <f t="shared" si="221"/>
        <v>260883.6389821567</v>
      </c>
      <c r="N1435" s="37">
        <f>M1435/Inputs!$B$6</f>
        <v>397.6884740581657</v>
      </c>
      <c r="O1435" s="38">
        <f>IF(N1435&gt;Inputs!$B$4,1,0)</f>
        <v>1</v>
      </c>
      <c r="P1435" s="34">
        <f t="shared" si="222"/>
        <v>6.7227703733713201E-2</v>
      </c>
      <c r="Q1435" s="36">
        <f>Inputs!$B$12*(1+$B1435)^0*$C1435+Inputs!$B$29*(1+$D1435)^0*Inputs!$B$19+Inputs!$B$30*(1+$E1435)^0*Inputs!$B$20+Inputs!$B$31*(1+$F1435)^0*Inputs!$B$21+Inputs!$B$22*(1+Inputs!$B$23)^0</f>
        <v>12599.11330804283</v>
      </c>
      <c r="R1435" s="36">
        <f>Inputs!$B$12*(1+$B1435)^1*$C1435+Inputs!$B$29*(1+$D1435)^1*Inputs!$B$19+Inputs!$B$30*(1+$E1435)^1*Inputs!$B$20+Inputs!$B$31*(1+$F1435)^1*Inputs!$B$21+Inputs!$B$22*(1+Inputs!$B$23)^1</f>
        <v>14465.425810512494</v>
      </c>
      <c r="S1435" s="36">
        <f>Inputs!$B$12*(1+$B1435)^2*$C1435+Inputs!$B$29*(1+$D1435)^2*Inputs!$B$19+Inputs!$B$30*(1+$E1435)^2*Inputs!$B$20+Inputs!$B$31*(1+$F1435)^2*Inputs!$B$21+Inputs!$B$22*(1+Inputs!$B$23)^2</f>
        <v>16966.067752607978</v>
      </c>
      <c r="T1435" s="36">
        <f>Inputs!$B$12*(1+$B1435)^3*$C1435+Inputs!$B$29*(1+$D1435)^3*Inputs!$B$19+Inputs!$B$30*(1+$E1435)^3*Inputs!$B$20+Inputs!$B$31*(1+$F1435)^3*Inputs!$B$21+Inputs!$B$22*(1+Inputs!$B$23)^3</f>
        <v>20332.413295762657</v>
      </c>
      <c r="U1435" s="36">
        <f>Inputs!$B$12*(1+$B1435)^4*$C1435+Inputs!$B$29*(1+$D1435)^4*Inputs!$B$19+Inputs!$B$30*(1+$E1435)^4*Inputs!$B$20+Inputs!$B$31*(1+$F1435)^4*Inputs!$B$21+Inputs!$B$22*(1+Inputs!$B$23)^4</f>
        <v>24881.162465956444</v>
      </c>
      <c r="V1435" s="35">
        <f>Inputs!$B$13/(Q1435*(1-$G1435))</f>
        <v>1.296229198706023</v>
      </c>
      <c r="W1435" s="36">
        <f>Inputs!$B$13</f>
        <v>12660</v>
      </c>
      <c r="X1435" s="36">
        <f t="shared" si="223"/>
        <v>13896.086852843386</v>
      </c>
      <c r="Y1435" s="36">
        <f t="shared" si="224"/>
        <v>15548.555777103857</v>
      </c>
      <c r="Z1435" s="36">
        <f t="shared" si="225"/>
        <v>17735.129580456029</v>
      </c>
      <c r="AA1435" s="36">
        <f t="shared" si="226"/>
        <v>20603.287839471152</v>
      </c>
      <c r="AB1435" s="36">
        <f t="shared" si="227"/>
        <v>60490.138695058078</v>
      </c>
      <c r="AC1435" s="36">
        <f t="shared" si="228"/>
        <v>314850.20893876039</v>
      </c>
      <c r="AD1435" s="36">
        <f t="shared" si="229"/>
        <v>200393.50028709864</v>
      </c>
    </row>
    <row r="1436" spans="1:30" ht="14.25" customHeight="1" x14ac:dyDescent="0.25">
      <c r="A1436" s="16">
        <v>1420</v>
      </c>
      <c r="B1436" s="34">
        <v>0.43587077078191999</v>
      </c>
      <c r="C1436" s="34">
        <v>6.8840444450052898E-2</v>
      </c>
      <c r="D1436" s="34">
        <v>3.1953506524574397E-2</v>
      </c>
      <c r="E1436" s="34">
        <v>4.2239404780878502E-2</v>
      </c>
      <c r="F1436" s="34">
        <v>2.4926489938877899E-2</v>
      </c>
      <c r="G1436" s="34">
        <v>0.17099836421203099</v>
      </c>
      <c r="H1436" s="35">
        <v>0.95584438450936704</v>
      </c>
      <c r="I1436" s="34">
        <v>9.4056529817854104E-2</v>
      </c>
      <c r="J1436" s="34">
        <v>2.05895203835431E-2</v>
      </c>
      <c r="K1436" s="36">
        <f>Inputs!$B$12*(1+$B1436)^4</f>
        <v>255042.56647005674</v>
      </c>
      <c r="L1436" s="36">
        <f t="shared" si="220"/>
        <v>21118.746331536368</v>
      </c>
      <c r="M1436" s="36">
        <f t="shared" si="221"/>
        <v>248333.9581572504</v>
      </c>
      <c r="N1436" s="37">
        <f>M1436/Inputs!$B$6</f>
        <v>378.557863044589</v>
      </c>
      <c r="O1436" s="38">
        <f>IF(N1436&gt;Inputs!$B$4,1,0)</f>
        <v>0</v>
      </c>
      <c r="P1436" s="34">
        <f t="shared" si="222"/>
        <v>7.3467009434311004E-2</v>
      </c>
      <c r="Q1436" s="36">
        <f>Inputs!$B$12*(1+$B1436)^0*$C1436+Inputs!$B$29*(1+$D1436)^0*Inputs!$B$19+Inputs!$B$30*(1+$E1436)^0*Inputs!$B$20+Inputs!$B$31*(1+$F1436)^0*Inputs!$B$21+Inputs!$B$22*(1+Inputs!$B$23)^0</f>
        <v>12152.470694430096</v>
      </c>
      <c r="R1436" s="36">
        <f>Inputs!$B$12*(1+$B1436)^1*$C1436+Inputs!$B$29*(1+$D1436)^1*Inputs!$B$19+Inputs!$B$30*(1+$E1436)^1*Inputs!$B$20+Inputs!$B$31*(1+$F1436)^1*Inputs!$B$21+Inputs!$B$22*(1+Inputs!$B$23)^1</f>
        <v>14207.736877052768</v>
      </c>
      <c r="S1436" s="36">
        <f>Inputs!$B$12*(1+$B1436)^2*$C1436+Inputs!$B$29*(1+$D1436)^2*Inputs!$B$19+Inputs!$B$30*(1+$E1436)^2*Inputs!$B$20+Inputs!$B$31*(1+$F1436)^2*Inputs!$B$21+Inputs!$B$22*(1+Inputs!$B$23)^2</f>
        <v>17056.296269206923</v>
      </c>
      <c r="T1436" s="36">
        <f>Inputs!$B$12*(1+$B1436)^3*$C1436+Inputs!$B$29*(1+$D1436)^3*Inputs!$B$19+Inputs!$B$30*(1+$E1436)^3*Inputs!$B$20+Inputs!$B$31*(1+$F1436)^3*Inputs!$B$21+Inputs!$B$22*(1+Inputs!$B$23)^3</f>
        <v>21040.486587320032</v>
      </c>
      <c r="U1436" s="36">
        <f>Inputs!$B$12*(1+$B1436)^4*$C1436+Inputs!$B$29*(1+$D1436)^4*Inputs!$B$19+Inputs!$B$30*(1+$E1436)^4*Inputs!$B$20+Inputs!$B$31*(1+$F1436)^4*Inputs!$B$21+Inputs!$B$22*(1+Inputs!$B$23)^4</f>
        <v>26651.739094363285</v>
      </c>
      <c r="V1436" s="35">
        <f>Inputs!$B$13/(Q1436*(1-$G1436))</f>
        <v>1.2566482643218715</v>
      </c>
      <c r="W1436" s="36">
        <f>Inputs!$B$13</f>
        <v>12660</v>
      </c>
      <c r="X1436" s="36">
        <f t="shared" si="223"/>
        <v>13915.366368313549</v>
      </c>
      <c r="Y1436" s="36">
        <f t="shared" si="224"/>
        <v>15641.988396193998</v>
      </c>
      <c r="Z1436" s="36">
        <f t="shared" si="225"/>
        <v>17984.109430069329</v>
      </c>
      <c r="AA1436" s="36">
        <f t="shared" si="226"/>
        <v>21118.746331536368</v>
      </c>
      <c r="AB1436" s="36">
        <f t="shared" si="227"/>
        <v>61167.481982761645</v>
      </c>
      <c r="AC1436" s="36">
        <f t="shared" si="228"/>
        <v>293377.54940026638</v>
      </c>
      <c r="AD1436" s="36">
        <f t="shared" si="229"/>
        <v>187166.47617448875</v>
      </c>
    </row>
    <row r="1437" spans="1:30" ht="14.25" customHeight="1" x14ac:dyDescent="0.25">
      <c r="A1437" s="16">
        <v>1421</v>
      </c>
      <c r="B1437" s="34">
        <v>0.29748596344789902</v>
      </c>
      <c r="C1437" s="34">
        <v>9.6702892988447697E-2</v>
      </c>
      <c r="D1437" s="34">
        <v>1.95861870921849E-2</v>
      </c>
      <c r="E1437" s="34">
        <v>2.35745848728936E-2</v>
      </c>
      <c r="F1437" s="34">
        <v>-2.0672750831139601E-3</v>
      </c>
      <c r="G1437" s="34">
        <v>0.20387838448874801</v>
      </c>
      <c r="H1437" s="35">
        <v>1.1213992410965301</v>
      </c>
      <c r="I1437" s="34">
        <v>0.100722931933027</v>
      </c>
      <c r="J1437" s="34">
        <v>3.0214161727264599E-2</v>
      </c>
      <c r="K1437" s="36">
        <f>Inputs!$B$12*(1+$B1437)^4</f>
        <v>170044.23917069068</v>
      </c>
      <c r="L1437" s="36">
        <f t="shared" si="220"/>
        <v>22007.945264826274</v>
      </c>
      <c r="M1437" s="36">
        <f t="shared" si="221"/>
        <v>260722.29186118607</v>
      </c>
      <c r="N1437" s="37">
        <f>M1437/Inputs!$B$6</f>
        <v>397.44251808107634</v>
      </c>
      <c r="O1437" s="38">
        <f>IF(N1437&gt;Inputs!$B$4,1,0)</f>
        <v>1</v>
      </c>
      <c r="P1437" s="34">
        <f t="shared" si="222"/>
        <v>7.0508770205762406E-2</v>
      </c>
      <c r="Q1437" s="36">
        <f>Inputs!$B$12*(1+$B1437)^0*$C1437+Inputs!$B$29*(1+$D1437)^0*Inputs!$B$19+Inputs!$B$30*(1+$E1437)^0*Inputs!$B$20+Inputs!$B$31*(1+$F1437)^0*Inputs!$B$21+Inputs!$B$22*(1+Inputs!$B$23)^0</f>
        <v>13824.217606733782</v>
      </c>
      <c r="R1437" s="36">
        <f>Inputs!$B$12*(1+$B1437)^1*$C1437+Inputs!$B$29*(1+$D1437)^1*Inputs!$B$19+Inputs!$B$30*(1+$E1437)^1*Inputs!$B$20+Inputs!$B$31*(1+$F1437)^1*Inputs!$B$21+Inputs!$B$22*(1+Inputs!$B$23)^1</f>
        <v>15595.744042356106</v>
      </c>
      <c r="S1437" s="36">
        <f>Inputs!$B$12*(1+$B1437)^2*$C1437+Inputs!$B$29*(1+$D1437)^2*Inputs!$B$19+Inputs!$B$30*(1+$E1437)^2*Inputs!$B$20+Inputs!$B$31*(1+$F1437)^2*Inputs!$B$21+Inputs!$B$22*(1+Inputs!$B$23)^2</f>
        <v>17881.360551765574</v>
      </c>
      <c r="T1437" s="36">
        <f>Inputs!$B$12*(1+$B1437)^3*$C1437+Inputs!$B$29*(1+$D1437)^3*Inputs!$B$19+Inputs!$B$30*(1+$E1437)^3*Inputs!$B$20+Inputs!$B$31*(1+$F1437)^3*Inputs!$B$21+Inputs!$B$22*(1+Inputs!$B$23)^3</f>
        <v>20833.815813367335</v>
      </c>
      <c r="U1437" s="36">
        <f>Inputs!$B$12*(1+$B1437)^4*$C1437+Inputs!$B$29*(1+$D1437)^4*Inputs!$B$19+Inputs!$B$30*(1+$E1437)^4*Inputs!$B$20+Inputs!$B$31*(1+$F1437)^4*Inputs!$B$21+Inputs!$B$22*(1+Inputs!$B$23)^4</f>
        <v>24651.299819254542</v>
      </c>
      <c r="V1437" s="35">
        <f>Inputs!$B$13/(Q1437*(1-$G1437))</f>
        <v>1.1503069100257151</v>
      </c>
      <c r="W1437" s="36">
        <f>Inputs!$B$13</f>
        <v>12660</v>
      </c>
      <c r="X1437" s="36">
        <f t="shared" si="223"/>
        <v>14192.605720058573</v>
      </c>
      <c r="Y1437" s="36">
        <f t="shared" si="224"/>
        <v>16169.706392646016</v>
      </c>
      <c r="Z1437" s="36">
        <f t="shared" si="225"/>
        <v>18719.676863006815</v>
      </c>
      <c r="AA1437" s="36">
        <f t="shared" si="226"/>
        <v>22007.945264826274</v>
      </c>
      <c r="AB1437" s="36">
        <f t="shared" si="227"/>
        <v>61712.795479784487</v>
      </c>
      <c r="AC1437" s="36">
        <f t="shared" si="228"/>
        <v>321561.37195666984</v>
      </c>
      <c r="AD1437" s="36">
        <f t="shared" si="229"/>
        <v>199009.49638140158</v>
      </c>
    </row>
    <row r="1438" spans="1:30" ht="14.25" customHeight="1" x14ac:dyDescent="0.25">
      <c r="A1438" s="16">
        <v>1422</v>
      </c>
      <c r="B1438" s="34">
        <v>0.37225670492924701</v>
      </c>
      <c r="C1438" s="34">
        <v>8.3721851258086802E-2</v>
      </c>
      <c r="D1438" s="34">
        <v>3.3148855772392398E-2</v>
      </c>
      <c r="E1438" s="34">
        <v>5.5531842984768903E-2</v>
      </c>
      <c r="F1438" s="34">
        <v>4.1106511258803199E-3</v>
      </c>
      <c r="G1438" s="34">
        <v>0.18667035285969399</v>
      </c>
      <c r="H1438" s="35">
        <v>0.95008977759981295</v>
      </c>
      <c r="I1438" s="34">
        <v>9.4424762992924904E-2</v>
      </c>
      <c r="J1438" s="34">
        <v>2.9075859724433901E-2</v>
      </c>
      <c r="K1438" s="36">
        <f>Inputs!$B$12*(1+$B1438)^4</f>
        <v>212761.32984544631</v>
      </c>
      <c r="L1438" s="36">
        <f t="shared" si="220"/>
        <v>20621.431124241666</v>
      </c>
      <c r="M1438" s="36">
        <f t="shared" si="221"/>
        <v>267432.91636654519</v>
      </c>
      <c r="N1438" s="37">
        <f>M1438/Inputs!$B$6</f>
        <v>407.67212860753841</v>
      </c>
      <c r="O1438" s="38">
        <f>IF(N1438&gt;Inputs!$B$4,1,0)</f>
        <v>1</v>
      </c>
      <c r="P1438" s="34">
        <f t="shared" si="222"/>
        <v>6.5348903268491007E-2</v>
      </c>
      <c r="Q1438" s="36">
        <f>Inputs!$B$12*(1+$B1438)^0*$C1438+Inputs!$B$29*(1+$D1438)^0*Inputs!$B$19+Inputs!$B$30*(1+$E1438)^0*Inputs!$B$20+Inputs!$B$31*(1+$F1438)^0*Inputs!$B$21+Inputs!$B$22*(1+Inputs!$B$23)^0</f>
        <v>13045.35510291213</v>
      </c>
      <c r="R1438" s="36">
        <f>Inputs!$B$12*(1+$B1438)^1*$C1438+Inputs!$B$29*(1+$D1438)^1*Inputs!$B$19+Inputs!$B$30*(1+$E1438)^1*Inputs!$B$20+Inputs!$B$31*(1+$F1438)^1*Inputs!$B$21+Inputs!$B$22*(1+Inputs!$B$23)^1</f>
        <v>15113.621402476292</v>
      </c>
      <c r="S1438" s="36">
        <f>Inputs!$B$12*(1+$B1438)^2*$C1438+Inputs!$B$29*(1+$D1438)^2*Inputs!$B$19+Inputs!$B$30*(1+$E1438)^2*Inputs!$B$20+Inputs!$B$31*(1+$F1438)^2*Inputs!$B$21+Inputs!$B$22*(1+Inputs!$B$23)^2</f>
        <v>17887.365712431289</v>
      </c>
      <c r="T1438" s="36">
        <f>Inputs!$B$12*(1+$B1438)^3*$C1438+Inputs!$B$29*(1+$D1438)^3*Inputs!$B$19+Inputs!$B$30*(1+$E1438)^3*Inputs!$B$20+Inputs!$B$31*(1+$F1438)^3*Inputs!$B$21+Inputs!$B$22*(1+Inputs!$B$23)^3</f>
        <v>21626.206272487187</v>
      </c>
      <c r="U1438" s="36">
        <f>Inputs!$B$12*(1+$B1438)^4*$C1438+Inputs!$B$29*(1+$D1438)^4*Inputs!$B$19+Inputs!$B$30*(1+$E1438)^4*Inputs!$B$20+Inputs!$B$31*(1+$F1438)^4*Inputs!$B$21+Inputs!$B$22*(1+Inputs!$B$23)^4</f>
        <v>26686.250188331214</v>
      </c>
      <c r="V1438" s="35">
        <f>Inputs!$B$13/(Q1438*(1-$G1438))</f>
        <v>1.1931943741187188</v>
      </c>
      <c r="W1438" s="36">
        <f>Inputs!$B$13</f>
        <v>12660</v>
      </c>
      <c r="X1438" s="36">
        <f t="shared" si="223"/>
        <v>13920.088372714572</v>
      </c>
      <c r="Y1438" s="36">
        <f t="shared" si="224"/>
        <v>15590.597035200353</v>
      </c>
      <c r="Z1438" s="36">
        <f t="shared" si="225"/>
        <v>17780.358052244566</v>
      </c>
      <c r="AA1438" s="36">
        <f t="shared" si="226"/>
        <v>20621.431124241666</v>
      </c>
      <c r="AB1438" s="36">
        <f t="shared" si="227"/>
        <v>60610.154199442804</v>
      </c>
      <c r="AC1438" s="36">
        <f t="shared" si="228"/>
        <v>324734.09501210763</v>
      </c>
      <c r="AD1438" s="36">
        <f t="shared" si="229"/>
        <v>206822.7621671024</v>
      </c>
    </row>
    <row r="1439" spans="1:30" ht="14.25" customHeight="1" x14ac:dyDescent="0.25">
      <c r="A1439" s="16">
        <v>1423</v>
      </c>
      <c r="B1439" s="34">
        <v>0.25094426230455402</v>
      </c>
      <c r="C1439" s="34">
        <v>6.8166792187342895E-2</v>
      </c>
      <c r="D1439" s="34">
        <v>2.4542259392717199E-2</v>
      </c>
      <c r="E1439" s="34">
        <v>3.9252423836124997E-2</v>
      </c>
      <c r="F1439" s="34">
        <v>-3.8451895074658299E-3</v>
      </c>
      <c r="G1439" s="34">
        <v>0.20813877266098399</v>
      </c>
      <c r="H1439" s="35">
        <v>0.93598163206526797</v>
      </c>
      <c r="I1439" s="34">
        <v>9.5589498907213993E-2</v>
      </c>
      <c r="J1439" s="34">
        <v>2.5867766474879299E-2</v>
      </c>
      <c r="K1439" s="36">
        <f>Inputs!$B$12*(1+$B1439)^4</f>
        <v>146927.49975049373</v>
      </c>
      <c r="L1439" s="36">
        <f t="shared" si="220"/>
        <v>13662.578675170644</v>
      </c>
      <c r="M1439" s="36">
        <f t="shared" si="221"/>
        <v>177431.55545036896</v>
      </c>
      <c r="N1439" s="37">
        <f>M1439/Inputs!$B$6</f>
        <v>270.47493208897708</v>
      </c>
      <c r="O1439" s="38">
        <f>IF(N1439&gt;Inputs!$B$4,1,0)</f>
        <v>0</v>
      </c>
      <c r="P1439" s="34">
        <f t="shared" si="222"/>
        <v>6.972173243233469E-2</v>
      </c>
      <c r="Q1439" s="36">
        <f>Inputs!$B$12*(1+$B1439)^0*$C1439+Inputs!$B$29*(1+$D1439)^0*Inputs!$B$19+Inputs!$B$30*(1+$E1439)^0*Inputs!$B$20+Inputs!$B$31*(1+$F1439)^0*Inputs!$B$21+Inputs!$B$22*(1+Inputs!$B$23)^0</f>
        <v>12112.051558667496</v>
      </c>
      <c r="R1439" s="36">
        <f>Inputs!$B$12*(1+$B1439)^1*$C1439+Inputs!$B$29*(1+$D1439)^1*Inputs!$B$19+Inputs!$B$30*(1+$E1439)^1*Inputs!$B$20+Inputs!$B$31*(1+$F1439)^1*Inputs!$B$21+Inputs!$B$22*(1+Inputs!$B$23)^1</f>
        <v>13231.55852821253</v>
      </c>
      <c r="S1439" s="36">
        <f>Inputs!$B$12*(1+$B1439)^2*$C1439+Inputs!$B$29*(1+$D1439)^2*Inputs!$B$19+Inputs!$B$30*(1+$E1439)^2*Inputs!$B$20+Inputs!$B$31*(1+$F1439)^2*Inputs!$B$21+Inputs!$B$22*(1+Inputs!$B$23)^2</f>
        <v>14612.477077676238</v>
      </c>
      <c r="T1439" s="36">
        <f>Inputs!$B$12*(1+$B1439)^3*$C1439+Inputs!$B$29*(1+$D1439)^3*Inputs!$B$19+Inputs!$B$30*(1+$E1439)^3*Inputs!$B$20+Inputs!$B$31*(1+$F1439)^3*Inputs!$B$21+Inputs!$B$22*(1+Inputs!$B$23)^3</f>
        <v>16319.578672652513</v>
      </c>
      <c r="U1439" s="36">
        <f>Inputs!$B$12*(1+$B1439)^4*$C1439+Inputs!$B$29*(1+$D1439)^4*Inputs!$B$19+Inputs!$B$30*(1+$E1439)^4*Inputs!$B$20+Inputs!$B$31*(1+$F1439)^4*Inputs!$B$21+Inputs!$B$22*(1+Inputs!$B$23)^4</f>
        <v>18433.859413183491</v>
      </c>
      <c r="V1439" s="35">
        <f>Inputs!$B$13/(Q1439*(1-$G1439))</f>
        <v>1.319978678387677</v>
      </c>
      <c r="W1439" s="36">
        <f>Inputs!$B$13</f>
        <v>12660</v>
      </c>
      <c r="X1439" s="36">
        <f t="shared" si="223"/>
        <v>12824.315545526963</v>
      </c>
      <c r="Y1439" s="36">
        <f t="shared" si="224"/>
        <v>13051.919324493751</v>
      </c>
      <c r="Z1439" s="36">
        <f t="shared" si="225"/>
        <v>13336.125620110555</v>
      </c>
      <c r="AA1439" s="36">
        <f t="shared" si="226"/>
        <v>13662.578675170644</v>
      </c>
      <c r="AB1439" s="36">
        <f t="shared" si="227"/>
        <v>50076.383821833064</v>
      </c>
      <c r="AC1439" s="36">
        <f t="shared" si="228"/>
        <v>201027.69367337829</v>
      </c>
      <c r="AD1439" s="36">
        <f t="shared" si="229"/>
        <v>127355.17162853591</v>
      </c>
    </row>
    <row r="1440" spans="1:30" ht="14.25" customHeight="1" x14ac:dyDescent="0.25">
      <c r="A1440" s="16">
        <v>1424</v>
      </c>
      <c r="B1440" s="34">
        <v>0.26018759128437502</v>
      </c>
      <c r="C1440" s="34">
        <v>7.3459306994493101E-2</v>
      </c>
      <c r="D1440" s="34">
        <v>3.5080861376706997E-2</v>
      </c>
      <c r="E1440" s="34">
        <v>3.09033413251011E-2</v>
      </c>
      <c r="F1440" s="34">
        <v>1.1047047207401101E-2</v>
      </c>
      <c r="G1440" s="34">
        <v>0.22148205077303401</v>
      </c>
      <c r="H1440" s="35">
        <v>1.11350504632947</v>
      </c>
      <c r="I1440" s="34">
        <v>9.9798125765750395E-2</v>
      </c>
      <c r="J1440" s="34">
        <v>1.9155112773840799E-2</v>
      </c>
      <c r="K1440" s="36">
        <f>Inputs!$B$12*(1+$B1440)^4</f>
        <v>151318.50645936572</v>
      </c>
      <c r="L1440" s="36">
        <f t="shared" si="220"/>
        <v>17220.382043449612</v>
      </c>
      <c r="M1440" s="36">
        <f t="shared" si="221"/>
        <v>190260.11949505899</v>
      </c>
      <c r="N1440" s="37">
        <f>M1440/Inputs!$B$6</f>
        <v>290.03066996198015</v>
      </c>
      <c r="O1440" s="38">
        <f>IF(N1440&gt;Inputs!$B$4,1,0)</f>
        <v>0</v>
      </c>
      <c r="P1440" s="34">
        <f t="shared" si="222"/>
        <v>8.0643012991909596E-2</v>
      </c>
      <c r="Q1440" s="36">
        <f>Inputs!$B$12*(1+$B1440)^0*$C1440+Inputs!$B$29*(1+$D1440)^0*Inputs!$B$19+Inputs!$B$30*(1+$E1440)^0*Inputs!$B$20+Inputs!$B$31*(1+$F1440)^0*Inputs!$B$21+Inputs!$B$22*(1+Inputs!$B$23)^0</f>
        <v>12429.602447096509</v>
      </c>
      <c r="R1440" s="36">
        <f>Inputs!$B$12*(1+$B1440)^1*$C1440+Inputs!$B$29*(1+$D1440)^1*Inputs!$B$19+Inputs!$B$30*(1+$E1440)^1*Inputs!$B$20+Inputs!$B$31*(1+$F1440)^1*Inputs!$B$21+Inputs!$B$22*(1+Inputs!$B$23)^1</f>
        <v>13750.551075667194</v>
      </c>
      <c r="S1440" s="36">
        <f>Inputs!$B$12*(1+$B1440)^2*$C1440+Inputs!$B$29*(1+$D1440)^2*Inputs!$B$19+Inputs!$B$30*(1+$E1440)^2*Inputs!$B$20+Inputs!$B$31*(1+$F1440)^2*Inputs!$B$21+Inputs!$B$22*(1+Inputs!$B$23)^2</f>
        <v>15374.818626360604</v>
      </c>
      <c r="T1440" s="36">
        <f>Inputs!$B$12*(1+$B1440)^3*$C1440+Inputs!$B$29*(1+$D1440)^3*Inputs!$B$19+Inputs!$B$30*(1+$E1440)^3*Inputs!$B$20+Inputs!$B$31*(1+$F1440)^3*Inputs!$B$21+Inputs!$B$22*(1+Inputs!$B$23)^3</f>
        <v>17380.200636524001</v>
      </c>
      <c r="U1440" s="36">
        <f>Inputs!$B$12*(1+$B1440)^4*$C1440+Inputs!$B$29*(1+$D1440)^4*Inputs!$B$19+Inputs!$B$30*(1+$E1440)^4*Inputs!$B$20+Inputs!$B$31*(1+$F1440)^4*Inputs!$B$21+Inputs!$B$22*(1+Inputs!$B$23)^4</f>
        <v>19864.697809273202</v>
      </c>
      <c r="V1440" s="35">
        <f>Inputs!$B$13/(Q1440*(1-$G1440))</f>
        <v>1.3083014944913289</v>
      </c>
      <c r="W1440" s="36">
        <f>Inputs!$B$13</f>
        <v>12660</v>
      </c>
      <c r="X1440" s="36">
        <f t="shared" si="223"/>
        <v>13484.107522380955</v>
      </c>
      <c r="Y1440" s="36">
        <f t="shared" si="224"/>
        <v>14493.994203197964</v>
      </c>
      <c r="Z1440" s="36">
        <f t="shared" si="225"/>
        <v>15725.549883780843</v>
      </c>
      <c r="AA1440" s="36">
        <f t="shared" si="226"/>
        <v>17220.382043449612</v>
      </c>
      <c r="AB1440" s="36">
        <f t="shared" si="227"/>
        <v>55005.705200072691</v>
      </c>
      <c r="AC1440" s="36">
        <f t="shared" si="228"/>
        <v>217628.77839474101</v>
      </c>
      <c r="AD1440" s="36">
        <f t="shared" si="229"/>
        <v>135254.41429498629</v>
      </c>
    </row>
    <row r="1441" spans="1:30" ht="14.25" customHeight="1" x14ac:dyDescent="0.25">
      <c r="A1441" s="16">
        <v>1425</v>
      </c>
      <c r="B1441" s="34">
        <v>0.39416040317020301</v>
      </c>
      <c r="C1441" s="34">
        <v>8.57637759241026E-2</v>
      </c>
      <c r="D1441" s="34">
        <v>1.6194310054408301E-2</v>
      </c>
      <c r="E1441" s="34">
        <v>4.76676733155528E-2</v>
      </c>
      <c r="F1441" s="34">
        <v>1.64160412983523E-2</v>
      </c>
      <c r="G1441" s="34">
        <v>0.21752331661613999</v>
      </c>
      <c r="H1441" s="35">
        <v>0.92420881647608499</v>
      </c>
      <c r="I1441" s="34">
        <v>9.5381349857371095E-2</v>
      </c>
      <c r="J1441" s="34">
        <v>2.07836827660716E-2</v>
      </c>
      <c r="K1441" s="36">
        <f>Inputs!$B$12*(1+$B1441)^4</f>
        <v>226674.26986081258</v>
      </c>
      <c r="L1441" s="36">
        <f t="shared" si="220"/>
        <v>20400.989791116521</v>
      </c>
      <c r="M1441" s="36">
        <f t="shared" si="221"/>
        <v>237100.70130663377</v>
      </c>
      <c r="N1441" s="37">
        <f>M1441/Inputs!$B$6</f>
        <v>361.43399589425877</v>
      </c>
      <c r="O1441" s="38">
        <f>IF(N1441&gt;Inputs!$B$4,1,0)</f>
        <v>0</v>
      </c>
      <c r="P1441" s="34">
        <f t="shared" si="222"/>
        <v>7.4597667091299502E-2</v>
      </c>
      <c r="Q1441" s="36">
        <f>Inputs!$B$12*(1+$B1441)^0*$C1441+Inputs!$B$29*(1+$D1441)^0*Inputs!$B$19+Inputs!$B$30*(1+$E1441)^0*Inputs!$B$20+Inputs!$B$31*(1+$F1441)^0*Inputs!$B$21+Inputs!$B$22*(1+Inputs!$B$23)^0</f>
        <v>13167.870582873078</v>
      </c>
      <c r="R1441" s="36">
        <f>Inputs!$B$12*(1+$B1441)^1*$C1441+Inputs!$B$29*(1+$D1441)^1*Inputs!$B$19+Inputs!$B$30*(1+$E1441)^1*Inputs!$B$20+Inputs!$B$31*(1+$F1441)^1*Inputs!$B$21+Inputs!$B$22*(1+Inputs!$B$23)^1</f>
        <v>15374.318599339571</v>
      </c>
      <c r="S1441" s="36">
        <f>Inputs!$B$12*(1+$B1441)^2*$C1441+Inputs!$B$29*(1+$D1441)^2*Inputs!$B$19+Inputs!$B$30*(1+$E1441)^2*Inputs!$B$20+Inputs!$B$31*(1+$F1441)^2*Inputs!$B$21+Inputs!$B$22*(1+Inputs!$B$23)^2</f>
        <v>18385.94994820295</v>
      </c>
      <c r="T1441" s="36">
        <f>Inputs!$B$12*(1+$B1441)^3*$C1441+Inputs!$B$29*(1+$D1441)^3*Inputs!$B$19+Inputs!$B$30*(1+$E1441)^3*Inputs!$B$20+Inputs!$B$31*(1+$F1441)^3*Inputs!$B$21+Inputs!$B$22*(1+Inputs!$B$23)^3</f>
        <v>22518.127060567786</v>
      </c>
      <c r="U1441" s="36">
        <f>Inputs!$B$12*(1+$B1441)^4*$C1441+Inputs!$B$29*(1+$D1441)^4*Inputs!$B$19+Inputs!$B$30*(1+$E1441)^4*Inputs!$B$20+Inputs!$B$31*(1+$F1441)^4*Inputs!$B$21+Inputs!$B$22*(1+Inputs!$B$23)^4</f>
        <v>28210.431318722862</v>
      </c>
      <c r="V1441" s="35">
        <f>Inputs!$B$13/(Q1441*(1-$G1441))</f>
        <v>1.2287025258364499</v>
      </c>
      <c r="W1441" s="36">
        <f>Inputs!$B$13</f>
        <v>12660</v>
      </c>
      <c r="X1441" s="36">
        <f t="shared" si="223"/>
        <v>13865.579374036002</v>
      </c>
      <c r="Y1441" s="36">
        <f t="shared" si="224"/>
        <v>15486.512546931132</v>
      </c>
      <c r="Z1441" s="36">
        <f t="shared" si="225"/>
        <v>17625.763484301977</v>
      </c>
      <c r="AA1441" s="36">
        <f t="shared" si="226"/>
        <v>20400.989791116521</v>
      </c>
      <c r="AB1441" s="36">
        <f t="shared" si="227"/>
        <v>60076.35456456196</v>
      </c>
      <c r="AC1441" s="36">
        <f t="shared" si="228"/>
        <v>279164.19243461598</v>
      </c>
      <c r="AD1441" s="36">
        <f t="shared" si="229"/>
        <v>177024.34674207182</v>
      </c>
    </row>
    <row r="1442" spans="1:30" ht="14.25" customHeight="1" x14ac:dyDescent="0.25">
      <c r="A1442" s="16">
        <v>1426</v>
      </c>
      <c r="B1442" s="34">
        <v>0.29862612407156802</v>
      </c>
      <c r="C1442" s="34">
        <v>0.101608592457473</v>
      </c>
      <c r="D1442" s="34">
        <v>5.6745475509479899E-2</v>
      </c>
      <c r="E1442" s="34">
        <v>4.0293913513242602E-2</v>
      </c>
      <c r="F1442" s="34">
        <v>2.3896505549372601E-2</v>
      </c>
      <c r="G1442" s="34">
        <v>0.205854859726124</v>
      </c>
      <c r="H1442" s="35">
        <v>0.96308354970811405</v>
      </c>
      <c r="I1442" s="34">
        <v>9.3976189914377894E-2</v>
      </c>
      <c r="J1442" s="34">
        <v>1.9293681789010499E-2</v>
      </c>
      <c r="K1442" s="36">
        <f>Inputs!$B$12*(1+$B1442)^4</f>
        <v>170642.73026791416</v>
      </c>
      <c r="L1442" s="36">
        <f t="shared" si="220"/>
        <v>20469.777806707512</v>
      </c>
      <c r="M1442" s="36">
        <f t="shared" si="221"/>
        <v>239193.80187176145</v>
      </c>
      <c r="N1442" s="37">
        <f>M1442/Inputs!$B$6</f>
        <v>364.62469797524614</v>
      </c>
      <c r="O1442" s="38">
        <f>IF(N1442&gt;Inputs!$B$4,1,0)</f>
        <v>0</v>
      </c>
      <c r="P1442" s="34">
        <f t="shared" si="222"/>
        <v>7.4682508125367392E-2</v>
      </c>
      <c r="Q1442" s="36">
        <f>Inputs!$B$12*(1+$B1442)^0*$C1442+Inputs!$B$29*(1+$D1442)^0*Inputs!$B$19+Inputs!$B$30*(1+$E1442)^0*Inputs!$B$20+Inputs!$B$31*(1+$F1442)^0*Inputs!$B$21+Inputs!$B$22*(1+Inputs!$B$23)^0</f>
        <v>14118.5595748753</v>
      </c>
      <c r="R1442" s="36">
        <f>Inputs!$B$12*(1+$B1442)^1*$C1442+Inputs!$B$29*(1+$D1442)^1*Inputs!$B$19+Inputs!$B$30*(1+$E1442)^1*Inputs!$B$20+Inputs!$B$31*(1+$F1442)^1*Inputs!$B$21+Inputs!$B$22*(1+Inputs!$B$23)^1</f>
        <v>16266.324347962967</v>
      </c>
      <c r="S1442" s="36">
        <f>Inputs!$B$12*(1+$B1442)^2*$C1442+Inputs!$B$29*(1+$D1442)^2*Inputs!$B$19+Inputs!$B$30*(1+$E1442)^2*Inputs!$B$20+Inputs!$B$31*(1+$F1442)^2*Inputs!$B$21+Inputs!$B$22*(1+Inputs!$B$23)^2</f>
        <v>18972.966663030475</v>
      </c>
      <c r="T1442" s="36">
        <f>Inputs!$B$12*(1+$B1442)^3*$C1442+Inputs!$B$29*(1+$D1442)^3*Inputs!$B$19+Inputs!$B$30*(1+$E1442)^3*Inputs!$B$20+Inputs!$B$31*(1+$F1442)^3*Inputs!$B$21+Inputs!$B$22*(1+Inputs!$B$23)^3</f>
        <v>22401.607779706901</v>
      </c>
      <c r="U1442" s="36">
        <f>Inputs!$B$12*(1+$B1442)^4*$C1442+Inputs!$B$29*(1+$D1442)^4*Inputs!$B$19+Inputs!$B$30*(1+$E1442)^4*Inputs!$B$20+Inputs!$B$31*(1+$F1442)^4*Inputs!$B$21+Inputs!$B$22*(1+Inputs!$B$23)^4</f>
        <v>26763.892766587283</v>
      </c>
      <c r="V1442" s="35">
        <f>Inputs!$B$13/(Q1442*(1-$G1442))</f>
        <v>1.1291286635683915</v>
      </c>
      <c r="W1442" s="36">
        <f>Inputs!$B$13</f>
        <v>12660</v>
      </c>
      <c r="X1442" s="36">
        <f t="shared" si="223"/>
        <v>14049.648253691355</v>
      </c>
      <c r="Y1442" s="36">
        <f t="shared" si="224"/>
        <v>15761.983317949247</v>
      </c>
      <c r="Z1442" s="36">
        <f t="shared" si="225"/>
        <v>17871.870533696718</v>
      </c>
      <c r="AA1442" s="36">
        <f t="shared" si="226"/>
        <v>20469.777806707512</v>
      </c>
      <c r="AB1442" s="36">
        <f t="shared" si="227"/>
        <v>60892.622042397546</v>
      </c>
      <c r="AC1442" s="36">
        <f t="shared" si="228"/>
        <v>279378.87612152606</v>
      </c>
      <c r="AD1442" s="36">
        <f t="shared" si="229"/>
        <v>178301.17982936389</v>
      </c>
    </row>
    <row r="1443" spans="1:30" ht="14.25" customHeight="1" x14ac:dyDescent="0.25">
      <c r="A1443" s="16">
        <v>1427</v>
      </c>
      <c r="B1443" s="34">
        <v>0.45187741204222498</v>
      </c>
      <c r="C1443" s="34">
        <v>6.9837124058508296E-2</v>
      </c>
      <c r="D1443" s="34">
        <v>3.9743591745230698E-2</v>
      </c>
      <c r="E1443" s="34">
        <v>2.3561052401210699E-2</v>
      </c>
      <c r="F1443" s="34">
        <v>1.11256964195486E-2</v>
      </c>
      <c r="G1443" s="34">
        <v>0.18156745778431799</v>
      </c>
      <c r="H1443" s="35">
        <v>0.92762037429692101</v>
      </c>
      <c r="I1443" s="34">
        <v>8.6961430361548506E-2</v>
      </c>
      <c r="J1443" s="34">
        <v>2.4629277750186401E-2</v>
      </c>
      <c r="K1443" s="36">
        <f>Inputs!$B$12*(1+$B1443)^4</f>
        <v>266606.6911997362</v>
      </c>
      <c r="L1443" s="36">
        <f t="shared" si="220"/>
        <v>20770.227168616191</v>
      </c>
      <c r="M1443" s="36">
        <f t="shared" si="221"/>
        <v>286763.35721334739</v>
      </c>
      <c r="N1443" s="37">
        <f>M1443/Inputs!$B$6</f>
        <v>437.13926404473688</v>
      </c>
      <c r="O1443" s="38">
        <f>IF(N1443&gt;Inputs!$B$4,1,0)</f>
        <v>1</v>
      </c>
      <c r="P1443" s="34">
        <f t="shared" si="222"/>
        <v>6.2332152611362102E-2</v>
      </c>
      <c r="Q1443" s="36">
        <f>Inputs!$B$12*(1+$B1443)^0*$C1443+Inputs!$B$29*(1+$D1443)^0*Inputs!$B$19+Inputs!$B$30*(1+$E1443)^0*Inputs!$B$20+Inputs!$B$31*(1+$F1443)^0*Inputs!$B$21+Inputs!$B$22*(1+Inputs!$B$23)^0</f>
        <v>12212.27147093742</v>
      </c>
      <c r="R1443" s="36">
        <f>Inputs!$B$12*(1+$B1443)^1*$C1443+Inputs!$B$29*(1+$D1443)^1*Inputs!$B$19+Inputs!$B$30*(1+$E1443)^1*Inputs!$B$20+Inputs!$B$31*(1+$F1443)^1*Inputs!$B$21+Inputs!$B$22*(1+Inputs!$B$23)^1</f>
        <v>14277.202211808093</v>
      </c>
      <c r="S1443" s="36">
        <f>Inputs!$B$12*(1+$B1443)^2*$C1443+Inputs!$B$29*(1+$D1443)^2*Inputs!$B$19+Inputs!$B$30*(1+$E1443)^2*Inputs!$B$20+Inputs!$B$31*(1+$F1443)^2*Inputs!$B$21+Inputs!$B$22*(1+Inputs!$B$23)^2</f>
        <v>17202.841679990321</v>
      </c>
      <c r="T1443" s="36">
        <f>Inputs!$B$12*(1+$B1443)^3*$C1443+Inputs!$B$29*(1+$D1443)^3*Inputs!$B$19+Inputs!$B$30*(1+$E1443)^3*Inputs!$B$20+Inputs!$B$31*(1+$F1443)^3*Inputs!$B$21+Inputs!$B$22*(1+Inputs!$B$23)^3</f>
        <v>21376.007426347576</v>
      </c>
      <c r="U1443" s="36">
        <f>Inputs!$B$12*(1+$B1443)^4*$C1443+Inputs!$B$29*(1+$D1443)^4*Inputs!$B$19+Inputs!$B$30*(1+$E1443)^4*Inputs!$B$20+Inputs!$B$31*(1+$F1443)^4*Inputs!$B$21+Inputs!$B$22*(1+Inputs!$B$23)^4</f>
        <v>27358.235163179172</v>
      </c>
      <c r="V1443" s="35">
        <f>Inputs!$B$13/(Q1443*(1-$G1443))</f>
        <v>1.2666434059340475</v>
      </c>
      <c r="W1443" s="36">
        <f>Inputs!$B$13</f>
        <v>12660</v>
      </c>
      <c r="X1443" s="36">
        <f t="shared" si="223"/>
        <v>13810.270773472172</v>
      </c>
      <c r="Y1443" s="36">
        <f t="shared" si="224"/>
        <v>15446.920827223823</v>
      </c>
      <c r="Z1443" s="36">
        <f t="shared" si="225"/>
        <v>17711.338306852816</v>
      </c>
      <c r="AA1443" s="36">
        <f t="shared" si="226"/>
        <v>20770.227168616191</v>
      </c>
      <c r="AB1443" s="36">
        <f t="shared" si="227"/>
        <v>61741.236685905969</v>
      </c>
      <c r="AC1443" s="36">
        <f t="shared" si="228"/>
        <v>341425.44370603363</v>
      </c>
      <c r="AD1443" s="36">
        <f t="shared" si="229"/>
        <v>225022.12052744141</v>
      </c>
    </row>
    <row r="1444" spans="1:30" ht="14.25" customHeight="1" x14ac:dyDescent="0.25">
      <c r="A1444" s="16">
        <v>1428</v>
      </c>
      <c r="B1444" s="34">
        <v>0.23601923519477699</v>
      </c>
      <c r="C1444" s="34">
        <v>0.108315038685383</v>
      </c>
      <c r="D1444" s="34">
        <v>2.74053385359815E-2</v>
      </c>
      <c r="E1444" s="34">
        <v>7.3239006092798195E-2</v>
      </c>
      <c r="F1444" s="34">
        <v>3.3372814124968599E-2</v>
      </c>
      <c r="G1444" s="34">
        <v>0.175515733469122</v>
      </c>
      <c r="H1444" s="35">
        <v>1.12660070445459</v>
      </c>
      <c r="I1444" s="34">
        <v>0.102769068133905</v>
      </c>
      <c r="J1444" s="34">
        <v>2.2287148544181502E-2</v>
      </c>
      <c r="K1444" s="36">
        <f>Inputs!$B$12*(1+$B1444)^4</f>
        <v>140040.02123210201</v>
      </c>
      <c r="L1444" s="36">
        <f t="shared" si="220"/>
        <v>22972.73524201593</v>
      </c>
      <c r="M1444" s="36">
        <f t="shared" si="221"/>
        <v>242234.71108795801</v>
      </c>
      <c r="N1444" s="37">
        <f>M1444/Inputs!$B$6</f>
        <v>369.26023031700919</v>
      </c>
      <c r="O1444" s="38">
        <f>IF(N1444&gt;Inputs!$B$4,1,0)</f>
        <v>0</v>
      </c>
      <c r="P1444" s="34">
        <f t="shared" si="222"/>
        <v>8.0481919589723505E-2</v>
      </c>
      <c r="Q1444" s="36">
        <f>Inputs!$B$12*(1+$B1444)^0*$C1444+Inputs!$B$29*(1+$D1444)^0*Inputs!$B$19+Inputs!$B$30*(1+$E1444)^0*Inputs!$B$20+Inputs!$B$31*(1+$F1444)^0*Inputs!$B$21+Inputs!$B$22*(1+Inputs!$B$23)^0</f>
        <v>14520.946348549904</v>
      </c>
      <c r="R1444" s="36">
        <f>Inputs!$B$12*(1+$B1444)^1*$C1444+Inputs!$B$29*(1+$D1444)^1*Inputs!$B$19+Inputs!$B$30*(1+$E1444)^1*Inputs!$B$20+Inputs!$B$31*(1+$F1444)^1*Inputs!$B$21+Inputs!$B$22*(1+Inputs!$B$23)^1</f>
        <v>16410.678891028027</v>
      </c>
      <c r="S1444" s="36">
        <f>Inputs!$B$12*(1+$B1444)^2*$C1444+Inputs!$B$29*(1+$D1444)^2*Inputs!$B$19+Inputs!$B$30*(1+$E1444)^2*Inputs!$B$20+Inputs!$B$31*(1+$F1444)^2*Inputs!$B$21+Inputs!$B$22*(1+Inputs!$B$23)^2</f>
        <v>18681.332311198199</v>
      </c>
      <c r="T1444" s="36">
        <f>Inputs!$B$12*(1+$B1444)^3*$C1444+Inputs!$B$29*(1+$D1444)^3*Inputs!$B$19+Inputs!$B$30*(1+$E1444)^3*Inputs!$B$20+Inputs!$B$31*(1+$F1444)^3*Inputs!$B$21+Inputs!$B$22*(1+Inputs!$B$23)^3</f>
        <v>21419.510449388712</v>
      </c>
      <c r="U1444" s="36">
        <f>Inputs!$B$12*(1+$B1444)^4*$C1444+Inputs!$B$29*(1+$D1444)^4*Inputs!$B$19+Inputs!$B$30*(1+$E1444)^4*Inputs!$B$20+Inputs!$B$31*(1+$F1444)^4*Inputs!$B$21+Inputs!$B$22*(1+Inputs!$B$23)^4</f>
        <v>24732.061425264161</v>
      </c>
      <c r="V1444" s="35">
        <f>Inputs!$B$13/(Q1444*(1-$G1444))</f>
        <v>1.0574416504373261</v>
      </c>
      <c r="W1444" s="36">
        <f>Inputs!$B$13</f>
        <v>12660</v>
      </c>
      <c r="X1444" s="36">
        <f t="shared" si="223"/>
        <v>14541.488477450988</v>
      </c>
      <c r="Y1444" s="36">
        <f t="shared" si="224"/>
        <v>16819.8174935733</v>
      </c>
      <c r="Z1444" s="36">
        <f t="shared" si="225"/>
        <v>19590.48597533764</v>
      </c>
      <c r="AA1444" s="36">
        <f t="shared" si="226"/>
        <v>22972.73524201593</v>
      </c>
      <c r="AB1444" s="36">
        <f t="shared" si="227"/>
        <v>63312.439825606787</v>
      </c>
      <c r="AC1444" s="36">
        <f t="shared" si="228"/>
        <v>291801.34028288745</v>
      </c>
      <c r="AD1444" s="36">
        <f t="shared" si="229"/>
        <v>178922.27126235122</v>
      </c>
    </row>
    <row r="1445" spans="1:30" ht="14.25" customHeight="1" x14ac:dyDescent="0.25">
      <c r="A1445" s="16">
        <v>1429</v>
      </c>
      <c r="B1445" s="34">
        <v>0.30712797243350398</v>
      </c>
      <c r="C1445" s="34">
        <v>8.0001078103097201E-2</v>
      </c>
      <c r="D1445" s="34">
        <v>2.3290198186269501E-2</v>
      </c>
      <c r="E1445" s="34">
        <v>3.2666934673940898E-2</v>
      </c>
      <c r="F1445" s="34">
        <v>1.5378576019710599E-2</v>
      </c>
      <c r="G1445" s="34">
        <v>0.17769104083376999</v>
      </c>
      <c r="H1445" s="35">
        <v>0.944847485784713</v>
      </c>
      <c r="I1445" s="34">
        <v>9.6677609913372695E-2</v>
      </c>
      <c r="J1445" s="34">
        <v>2.9182727025169899E-2</v>
      </c>
      <c r="K1445" s="36">
        <f>Inputs!$B$12*(1+$B1445)^4</f>
        <v>175155.46203464051</v>
      </c>
      <c r="L1445" s="36">
        <f t="shared" si="220"/>
        <v>17631.276865205782</v>
      </c>
      <c r="M1445" s="36">
        <f t="shared" si="221"/>
        <v>225464.78059644939</v>
      </c>
      <c r="N1445" s="37">
        <f>M1445/Inputs!$B$6</f>
        <v>343.6963118848314</v>
      </c>
      <c r="O1445" s="38">
        <f>IF(N1445&gt;Inputs!$B$4,1,0)</f>
        <v>0</v>
      </c>
      <c r="P1445" s="34">
        <f t="shared" si="222"/>
        <v>6.7494882888202795E-2</v>
      </c>
      <c r="Q1445" s="36">
        <f>Inputs!$B$12*(1+$B1445)^0*$C1445+Inputs!$B$29*(1+$D1445)^0*Inputs!$B$19+Inputs!$B$30*(1+$E1445)^0*Inputs!$B$20+Inputs!$B$31*(1+$F1445)^0*Inputs!$B$21+Inputs!$B$22*(1+Inputs!$B$23)^0</f>
        <v>12822.108713612753</v>
      </c>
      <c r="R1445" s="36">
        <f>Inputs!$B$12*(1+$B1445)^1*$C1445+Inputs!$B$29*(1+$D1445)^1*Inputs!$B$19+Inputs!$B$30*(1+$E1445)^1*Inputs!$B$20+Inputs!$B$31*(1+$F1445)^1*Inputs!$B$21+Inputs!$B$22*(1+Inputs!$B$23)^1</f>
        <v>14455.579292479542</v>
      </c>
      <c r="S1445" s="36">
        <f>Inputs!$B$12*(1+$B1445)^2*$C1445+Inputs!$B$29*(1+$D1445)^2*Inputs!$B$19+Inputs!$B$30*(1+$E1445)^2*Inputs!$B$20+Inputs!$B$31*(1+$F1445)^2*Inputs!$B$21+Inputs!$B$22*(1+Inputs!$B$23)^2</f>
        <v>16545.293930516538</v>
      </c>
      <c r="T1445" s="36">
        <f>Inputs!$B$12*(1+$B1445)^3*$C1445+Inputs!$B$29*(1+$D1445)^3*Inputs!$B$19+Inputs!$B$30*(1+$E1445)^3*Inputs!$B$20+Inputs!$B$31*(1+$F1445)^3*Inputs!$B$21+Inputs!$B$22*(1+Inputs!$B$23)^3</f>
        <v>19230.397080685783</v>
      </c>
      <c r="U1445" s="36">
        <f>Inputs!$B$12*(1+$B1445)^4*$C1445+Inputs!$B$29*(1+$D1445)^4*Inputs!$B$19+Inputs!$B$30*(1+$E1445)^4*Inputs!$B$20+Inputs!$B$31*(1+$F1445)^4*Inputs!$B$21+Inputs!$B$22*(1+Inputs!$B$23)^4</f>
        <v>22692.744923841787</v>
      </c>
      <c r="V1445" s="35">
        <f>Inputs!$B$13/(Q1445*(1-$G1445))</f>
        <v>1.2007130447951966</v>
      </c>
      <c r="W1445" s="36">
        <f>Inputs!$B$13</f>
        <v>12660</v>
      </c>
      <c r="X1445" s="36">
        <f t="shared" si="223"/>
        <v>13512.453336317365</v>
      </c>
      <c r="Y1445" s="36">
        <f t="shared" si="224"/>
        <v>14595.543935378973</v>
      </c>
      <c r="Z1445" s="36">
        <f t="shared" si="225"/>
        <v>15952.7045109008</v>
      </c>
      <c r="AA1445" s="36">
        <f t="shared" si="226"/>
        <v>17631.276865205782</v>
      </c>
      <c r="AB1445" s="36">
        <f t="shared" si="227"/>
        <v>55987.87669182739</v>
      </c>
      <c r="AC1445" s="36">
        <f t="shared" si="228"/>
        <v>268847.13075396593</v>
      </c>
      <c r="AD1445" s="36">
        <f t="shared" si="229"/>
        <v>169476.90390462201</v>
      </c>
    </row>
    <row r="1446" spans="1:30" ht="14.25" customHeight="1" x14ac:dyDescent="0.25">
      <c r="A1446" s="16">
        <v>1430</v>
      </c>
      <c r="B1446" s="34">
        <v>0.281760638432899</v>
      </c>
      <c r="C1446" s="34">
        <v>6.7698059923379295E-2</v>
      </c>
      <c r="D1446" s="34">
        <v>2.6420515942579999E-2</v>
      </c>
      <c r="E1446" s="34">
        <v>4.2995975291098498E-2</v>
      </c>
      <c r="F1446" s="34">
        <v>1.5640506017419301E-2</v>
      </c>
      <c r="G1446" s="34">
        <v>0.19275153862983899</v>
      </c>
      <c r="H1446" s="35">
        <v>1.02950131911214</v>
      </c>
      <c r="I1446" s="34">
        <v>0.10253337105702801</v>
      </c>
      <c r="J1446" s="34">
        <v>2.4337627095084999E-2</v>
      </c>
      <c r="K1446" s="36">
        <f>Inputs!$B$12*(1+$B1446)^4</f>
        <v>161949.26198034952</v>
      </c>
      <c r="L1446" s="36">
        <f t="shared" si="220"/>
        <v>16462.638477587989</v>
      </c>
      <c r="M1446" s="36">
        <f t="shared" si="221"/>
        <v>185808.14356048044</v>
      </c>
      <c r="N1446" s="37">
        <f>M1446/Inputs!$B$6</f>
        <v>283.2441212812202</v>
      </c>
      <c r="O1446" s="38">
        <f>IF(N1446&gt;Inputs!$B$4,1,0)</f>
        <v>0</v>
      </c>
      <c r="P1446" s="34">
        <f t="shared" si="222"/>
        <v>7.8195743961943009E-2</v>
      </c>
      <c r="Q1446" s="36">
        <f>Inputs!$B$12*(1+$B1446)^0*$C1446+Inputs!$B$29*(1+$D1446)^0*Inputs!$B$19+Inputs!$B$30*(1+$E1446)^0*Inputs!$B$20+Inputs!$B$31*(1+$F1446)^0*Inputs!$B$21+Inputs!$B$22*(1+Inputs!$B$23)^0</f>
        <v>12083.92762282968</v>
      </c>
      <c r="R1446" s="36">
        <f>Inputs!$B$12*(1+$B1446)^1*$C1446+Inputs!$B$29*(1+$D1446)^1*Inputs!$B$19+Inputs!$B$30*(1+$E1446)^1*Inputs!$B$20+Inputs!$B$31*(1+$F1446)^1*Inputs!$B$21+Inputs!$B$22*(1+Inputs!$B$23)^1</f>
        <v>13425.080481158797</v>
      </c>
      <c r="S1446" s="36">
        <f>Inputs!$B$12*(1+$B1446)^2*$C1446+Inputs!$B$29*(1+$D1446)^2*Inputs!$B$19+Inputs!$B$30*(1+$E1446)^2*Inputs!$B$20+Inputs!$B$31*(1+$F1446)^2*Inputs!$B$21+Inputs!$B$22*(1+Inputs!$B$23)^2</f>
        <v>15094.67983481121</v>
      </c>
      <c r="T1446" s="36">
        <f>Inputs!$B$12*(1+$B1446)^3*$C1446+Inputs!$B$29*(1+$D1446)^3*Inputs!$B$19+Inputs!$B$30*(1+$E1446)^3*Inputs!$B$20+Inputs!$B$31*(1+$F1446)^3*Inputs!$B$21+Inputs!$B$22*(1+Inputs!$B$23)^3</f>
        <v>17183.800322900628</v>
      </c>
      <c r="U1446" s="36">
        <f>Inputs!$B$12*(1+$B1446)^4*$C1446+Inputs!$B$29*(1+$D1446)^4*Inputs!$B$19+Inputs!$B$30*(1+$E1446)^4*Inputs!$B$20+Inputs!$B$31*(1+$F1446)^4*Inputs!$B$21+Inputs!$B$22*(1+Inputs!$B$23)^4</f>
        <v>19809.125696692809</v>
      </c>
      <c r="V1446" s="35">
        <f>Inputs!$B$13/(Q1446*(1-$G1446))</f>
        <v>1.2978316600465813</v>
      </c>
      <c r="W1446" s="36">
        <f>Inputs!$B$13</f>
        <v>12660</v>
      </c>
      <c r="X1446" s="36">
        <f t="shared" si="223"/>
        <v>13338.089946561146</v>
      </c>
      <c r="Y1446" s="36">
        <f t="shared" si="224"/>
        <v>14179.458954396419</v>
      </c>
      <c r="Z1446" s="36">
        <f t="shared" si="225"/>
        <v>15211.369308187966</v>
      </c>
      <c r="AA1446" s="36">
        <f t="shared" si="226"/>
        <v>16462.638477587989</v>
      </c>
      <c r="AB1446" s="36">
        <f t="shared" si="227"/>
        <v>53434.74039979458</v>
      </c>
      <c r="AC1446" s="36">
        <f t="shared" si="228"/>
        <v>215654.95996897094</v>
      </c>
      <c r="AD1446" s="36">
        <f t="shared" si="229"/>
        <v>132373.40316068588</v>
      </c>
    </row>
    <row r="1447" spans="1:30" ht="14.25" customHeight="1" x14ac:dyDescent="0.25">
      <c r="A1447" s="16">
        <v>1431</v>
      </c>
      <c r="B1447" s="34">
        <v>0.17991794311325501</v>
      </c>
      <c r="C1447" s="34">
        <v>0.101040453416144</v>
      </c>
      <c r="D1447" s="34">
        <v>3.7598546721093598E-2</v>
      </c>
      <c r="E1447" s="34">
        <v>4.94779937233292E-2</v>
      </c>
      <c r="F1447" s="34">
        <v>-8.1394094100342696E-4</v>
      </c>
      <c r="G1447" s="34">
        <v>0.17864376607563001</v>
      </c>
      <c r="H1447" s="35">
        <v>0.998816277237912</v>
      </c>
      <c r="I1447" s="34">
        <v>9.8028817822292696E-2</v>
      </c>
      <c r="J1447" s="34">
        <v>2.4508921852564501E-2</v>
      </c>
      <c r="K1447" s="36">
        <f>Inputs!$B$12*(1+$B1447)^4</f>
        <v>116294.31167324258</v>
      </c>
      <c r="L1447" s="36">
        <f t="shared" si="220"/>
        <v>16841.550552814209</v>
      </c>
      <c r="M1447" s="36">
        <f t="shared" si="221"/>
        <v>201945.38107031235</v>
      </c>
      <c r="N1447" s="37">
        <f>M1447/Inputs!$B$6</f>
        <v>307.84356870474443</v>
      </c>
      <c r="O1447" s="38">
        <f>IF(N1447&gt;Inputs!$B$4,1,0)</f>
        <v>0</v>
      </c>
      <c r="P1447" s="34">
        <f t="shared" si="222"/>
        <v>7.3519895969728188E-2</v>
      </c>
      <c r="Q1447" s="36">
        <f>Inputs!$B$12*(1+$B1447)^0*$C1447+Inputs!$B$29*(1+$D1447)^0*Inputs!$B$19+Inputs!$B$30*(1+$E1447)^0*Inputs!$B$20+Inputs!$B$31*(1+$F1447)^0*Inputs!$B$21+Inputs!$B$22*(1+Inputs!$B$23)^0</f>
        <v>14084.471232395561</v>
      </c>
      <c r="R1447" s="36">
        <f>Inputs!$B$12*(1+$B1447)^1*$C1447+Inputs!$B$29*(1+$D1447)^1*Inputs!$B$19+Inputs!$B$30*(1+$E1447)^1*Inputs!$B$20+Inputs!$B$31*(1+$F1447)^1*Inputs!$B$21+Inputs!$B$22*(1+Inputs!$B$23)^1</f>
        <v>15350.773097887079</v>
      </c>
      <c r="S1447" s="36">
        <f>Inputs!$B$12*(1+$B1447)^2*$C1447+Inputs!$B$29*(1+$D1447)^2*Inputs!$B$19+Inputs!$B$30*(1+$E1447)^2*Inputs!$B$20+Inputs!$B$31*(1+$F1447)^2*Inputs!$B$21+Inputs!$B$22*(1+Inputs!$B$23)^2</f>
        <v>16822.060337535251</v>
      </c>
      <c r="T1447" s="36">
        <f>Inputs!$B$12*(1+$B1447)^3*$C1447+Inputs!$B$29*(1+$D1447)^3*Inputs!$B$19+Inputs!$B$30*(1+$E1447)^3*Inputs!$B$20+Inputs!$B$31*(1+$F1447)^3*Inputs!$B$21+Inputs!$B$22*(1+Inputs!$B$23)^3</f>
        <v>18534.057991868867</v>
      </c>
      <c r="U1447" s="36">
        <f>Inputs!$B$12*(1+$B1447)^4*$C1447+Inputs!$B$29*(1+$D1447)^4*Inputs!$B$19+Inputs!$B$30*(1+$E1447)^4*Inputs!$B$20+Inputs!$B$31*(1+$F1447)^4*Inputs!$B$21+Inputs!$B$22*(1+Inputs!$B$23)^4</f>
        <v>20528.863371901538</v>
      </c>
      <c r="V1447" s="35">
        <f>Inputs!$B$13/(Q1447*(1-$G1447))</f>
        <v>1.0943635029865142</v>
      </c>
      <c r="W1447" s="36">
        <f>Inputs!$B$13</f>
        <v>12660</v>
      </c>
      <c r="X1447" s="36">
        <f t="shared" si="223"/>
        <v>13497.055308197114</v>
      </c>
      <c r="Y1447" s="36">
        <f t="shared" si="224"/>
        <v>14460.632170593184</v>
      </c>
      <c r="Z1447" s="36">
        <f t="shared" si="225"/>
        <v>15568.674568944234</v>
      </c>
      <c r="AA1447" s="36">
        <f t="shared" si="226"/>
        <v>16841.550552814209</v>
      </c>
      <c r="AB1447" s="36">
        <f t="shared" si="227"/>
        <v>54909.190501057346</v>
      </c>
      <c r="AC1447" s="36">
        <f t="shared" si="228"/>
        <v>234689.10791568056</v>
      </c>
      <c r="AD1447" s="36">
        <f t="shared" si="229"/>
        <v>147036.19056925501</v>
      </c>
    </row>
    <row r="1448" spans="1:30" ht="14.25" customHeight="1" x14ac:dyDescent="0.25">
      <c r="A1448" s="16">
        <v>1432</v>
      </c>
      <c r="B1448" s="34">
        <v>0.23965179442589399</v>
      </c>
      <c r="C1448" s="34">
        <v>0.117940969353851</v>
      </c>
      <c r="D1448" s="34">
        <v>3.50948607563061E-2</v>
      </c>
      <c r="E1448" s="34">
        <v>2.5546307125399698E-2</v>
      </c>
      <c r="F1448" s="34">
        <v>-1.8917134144043301E-5</v>
      </c>
      <c r="G1448" s="34">
        <v>0.18245585814683901</v>
      </c>
      <c r="H1448" s="35">
        <v>1.0239949417424301</v>
      </c>
      <c r="I1448" s="34">
        <v>9.2082838091654795E-2</v>
      </c>
      <c r="J1448" s="34">
        <v>3.1048430423289801E-2</v>
      </c>
      <c r="K1448" s="36">
        <f>Inputs!$B$12*(1+$B1448)^4</f>
        <v>141693.55739699752</v>
      </c>
      <c r="L1448" s="36">
        <f t="shared" si="220"/>
        <v>21095.672954894784</v>
      </c>
      <c r="M1448" s="36">
        <f t="shared" si="221"/>
        <v>291630.78105030389</v>
      </c>
      <c r="N1448" s="37">
        <f>M1448/Inputs!$B$6</f>
        <v>444.55911745473156</v>
      </c>
      <c r="O1448" s="38">
        <f>IF(N1448&gt;Inputs!$B$4,1,0)</f>
        <v>1</v>
      </c>
      <c r="P1448" s="34">
        <f t="shared" si="222"/>
        <v>6.1034407668364994E-2</v>
      </c>
      <c r="Q1448" s="36">
        <f>Inputs!$B$12*(1+$B1448)^0*$C1448+Inputs!$B$29*(1+$D1448)^0*Inputs!$B$19+Inputs!$B$30*(1+$E1448)^0*Inputs!$B$20+Inputs!$B$31*(1+$F1448)^0*Inputs!$B$21+Inputs!$B$22*(1+Inputs!$B$23)^0</f>
        <v>15098.502188657982</v>
      </c>
      <c r="R1448" s="36">
        <f>Inputs!$B$12*(1+$B1448)^1*$C1448+Inputs!$B$29*(1+$D1448)^1*Inputs!$B$19+Inputs!$B$30*(1+$E1448)^1*Inputs!$B$20+Inputs!$B$31*(1+$F1448)^1*Inputs!$B$21+Inputs!$B$22*(1+Inputs!$B$23)^1</f>
        <v>16905.203245485136</v>
      </c>
      <c r="S1448" s="36">
        <f>Inputs!$B$12*(1+$B1448)^2*$C1448+Inputs!$B$29*(1+$D1448)^2*Inputs!$B$19+Inputs!$B$30*(1+$E1448)^2*Inputs!$B$20+Inputs!$B$31*(1+$F1448)^2*Inputs!$B$21+Inputs!$B$22*(1+Inputs!$B$23)^2</f>
        <v>19121.957645566956</v>
      </c>
      <c r="T1448" s="36">
        <f>Inputs!$B$12*(1+$B1448)^3*$C1448+Inputs!$B$29*(1+$D1448)^3*Inputs!$B$19+Inputs!$B$30*(1+$E1448)^3*Inputs!$B$20+Inputs!$B$31*(1+$F1448)^3*Inputs!$B$21+Inputs!$B$22*(1+Inputs!$B$23)^3</f>
        <v>21846.287515340635</v>
      </c>
      <c r="U1448" s="36">
        <f>Inputs!$B$12*(1+$B1448)^4*$C1448+Inputs!$B$29*(1+$D1448)^4*Inputs!$B$19+Inputs!$B$30*(1+$E1448)^4*Inputs!$B$20+Inputs!$B$31*(1+$F1448)^4*Inputs!$B$21+Inputs!$B$22*(1+Inputs!$B$23)^4</f>
        <v>25199.061224848127</v>
      </c>
      <c r="V1448" s="35">
        <f>Inputs!$B$13/(Q1448*(1-$G1448))</f>
        <v>1.0256250710499533</v>
      </c>
      <c r="W1448" s="36">
        <f>Inputs!$B$13</f>
        <v>12660</v>
      </c>
      <c r="X1448" s="36">
        <f t="shared" si="223"/>
        <v>14169.275175468843</v>
      </c>
      <c r="Y1448" s="36">
        <f t="shared" si="224"/>
        <v>16020.900386790672</v>
      </c>
      <c r="Z1448" s="36">
        <f t="shared" si="225"/>
        <v>18296.139993895056</v>
      </c>
      <c r="AA1448" s="36">
        <f t="shared" si="226"/>
        <v>21095.672954894784</v>
      </c>
      <c r="AB1448" s="36">
        <f t="shared" si="227"/>
        <v>62216.840939137495</v>
      </c>
      <c r="AC1448" s="36">
        <f t="shared" si="228"/>
        <v>356367.19220822374</v>
      </c>
      <c r="AD1448" s="36">
        <f t="shared" si="229"/>
        <v>229413.94011116642</v>
      </c>
    </row>
    <row r="1449" spans="1:30" ht="14.25" customHeight="1" x14ac:dyDescent="0.25">
      <c r="A1449" s="16">
        <v>1433</v>
      </c>
      <c r="B1449" s="34">
        <v>0.21173669832029099</v>
      </c>
      <c r="C1449" s="34">
        <v>6.8621665541200402E-2</v>
      </c>
      <c r="D1449" s="34">
        <v>3.6843284377983503E-2</v>
      </c>
      <c r="E1449" s="34">
        <v>5.2987933489089097E-2</v>
      </c>
      <c r="F1449" s="34">
        <v>1.4798202969052199E-2</v>
      </c>
      <c r="G1449" s="34">
        <v>0.16383355861109999</v>
      </c>
      <c r="H1449" s="35">
        <v>1.0143532581563299</v>
      </c>
      <c r="I1449" s="34">
        <v>9.4528391141890197E-2</v>
      </c>
      <c r="J1449" s="34">
        <v>2.5810566003746701E-2</v>
      </c>
      <c r="K1449" s="36">
        <f>Inputs!$B$12*(1+$B1449)^4</f>
        <v>129355.31992982775</v>
      </c>
      <c r="L1449" s="36">
        <f t="shared" si="220"/>
        <v>15243.812139161111</v>
      </c>
      <c r="M1449" s="36">
        <f t="shared" si="221"/>
        <v>197739.79461702771</v>
      </c>
      <c r="N1449" s="37">
        <f>M1449/Inputs!$B$6</f>
        <v>301.4326137454691</v>
      </c>
      <c r="O1449" s="38">
        <f>IF(N1449&gt;Inputs!$B$4,1,0)</f>
        <v>0</v>
      </c>
      <c r="P1449" s="34">
        <f t="shared" si="222"/>
        <v>6.8717825138143493E-2</v>
      </c>
      <c r="Q1449" s="36">
        <f>Inputs!$B$12*(1+$B1449)^0*$C1449+Inputs!$B$29*(1+$D1449)^0*Inputs!$B$19+Inputs!$B$30*(1+$E1449)^0*Inputs!$B$20+Inputs!$B$31*(1+$F1449)^0*Inputs!$B$21+Inputs!$B$22*(1+Inputs!$B$23)^0</f>
        <v>12139.343959898946</v>
      </c>
      <c r="R1449" s="36">
        <f>Inputs!$B$12*(1+$B1449)^1*$C1449+Inputs!$B$29*(1+$D1449)^1*Inputs!$B$19+Inputs!$B$30*(1+$E1449)^1*Inputs!$B$20+Inputs!$B$31*(1+$F1449)^1*Inputs!$B$21+Inputs!$B$22*(1+Inputs!$B$23)^1</f>
        <v>13263.465826824497</v>
      </c>
      <c r="S1449" s="36">
        <f>Inputs!$B$12*(1+$B1449)^2*$C1449+Inputs!$B$29*(1+$D1449)^2*Inputs!$B$19+Inputs!$B$30*(1+$E1449)^2*Inputs!$B$20+Inputs!$B$31*(1+$F1449)^2*Inputs!$B$21+Inputs!$B$22*(1+Inputs!$B$23)^2</f>
        <v>14582.620673295663</v>
      </c>
      <c r="T1449" s="36">
        <f>Inputs!$B$12*(1+$B1449)^3*$C1449+Inputs!$B$29*(1+$D1449)^3*Inputs!$B$19+Inputs!$B$30*(1+$E1449)^3*Inputs!$B$20+Inputs!$B$31*(1+$F1449)^3*Inputs!$B$21+Inputs!$B$22*(1+Inputs!$B$23)^3</f>
        <v>16136.383648677218</v>
      </c>
      <c r="U1449" s="36">
        <f>Inputs!$B$12*(1+$B1449)^4*$C1449+Inputs!$B$29*(1+$D1449)^4*Inputs!$B$19+Inputs!$B$30*(1+$E1449)^4*Inputs!$B$20+Inputs!$B$31*(1+$F1449)^4*Inputs!$B$21+Inputs!$B$22*(1+Inputs!$B$23)^4</f>
        <v>17972.629677224922</v>
      </c>
      <c r="V1449" s="35">
        <f>Inputs!$B$13/(Q1449*(1-$G1449))</f>
        <v>1.2472277211661349</v>
      </c>
      <c r="W1449" s="36">
        <f>Inputs!$B$13</f>
        <v>12660</v>
      </c>
      <c r="X1449" s="36">
        <f t="shared" si="223"/>
        <v>13186.663893121016</v>
      </c>
      <c r="Y1449" s="36">
        <f t="shared" si="224"/>
        <v>13788.291613131181</v>
      </c>
      <c r="Z1449" s="36">
        <f t="shared" si="225"/>
        <v>14471.89319636765</v>
      </c>
      <c r="AA1449" s="36">
        <f t="shared" si="226"/>
        <v>15243.812139161111</v>
      </c>
      <c r="AB1449" s="36">
        <f t="shared" si="227"/>
        <v>52877.221972951134</v>
      </c>
      <c r="AC1449" s="36">
        <f t="shared" si="228"/>
        <v>227557.60280672507</v>
      </c>
      <c r="AD1449" s="36">
        <f t="shared" si="229"/>
        <v>144862.57264407657</v>
      </c>
    </row>
    <row r="1450" spans="1:30" ht="14.25" customHeight="1" x14ac:dyDescent="0.25">
      <c r="A1450" s="16">
        <v>1434</v>
      </c>
      <c r="B1450" s="34">
        <v>0.36477060590404498</v>
      </c>
      <c r="C1450" s="34">
        <v>9.7354083076650305E-2</v>
      </c>
      <c r="D1450" s="34">
        <v>4.5864885986054801E-2</v>
      </c>
      <c r="E1450" s="34">
        <v>4.8618615765864501E-2</v>
      </c>
      <c r="F1450" s="34">
        <v>1.95383066593488E-2</v>
      </c>
      <c r="G1450" s="34">
        <v>0.19973527615459699</v>
      </c>
      <c r="H1450" s="35">
        <v>1.1289663999264099</v>
      </c>
      <c r="I1450" s="34">
        <v>9.5217301194169199E-2</v>
      </c>
      <c r="J1450" s="34">
        <v>2.3801662065985399E-2</v>
      </c>
      <c r="K1450" s="36">
        <f>Inputs!$B$12*(1+$B1450)^4</f>
        <v>208156.45889208795</v>
      </c>
      <c r="L1450" s="36">
        <f t="shared" si="220"/>
        <v>26683.60303721363</v>
      </c>
      <c r="M1450" s="36">
        <f t="shared" si="221"/>
        <v>312071.35309094097</v>
      </c>
      <c r="N1450" s="37">
        <f>M1450/Inputs!$B$6</f>
        <v>475.7185260532637</v>
      </c>
      <c r="O1450" s="38">
        <f>IF(N1450&gt;Inputs!$B$4,1,0)</f>
        <v>1</v>
      </c>
      <c r="P1450" s="34">
        <f t="shared" si="222"/>
        <v>7.14156391281838E-2</v>
      </c>
      <c r="Q1450" s="36">
        <f>Inputs!$B$12*(1+$B1450)^0*$C1450+Inputs!$B$29*(1+$D1450)^0*Inputs!$B$19+Inputs!$B$30*(1+$E1450)^0*Inputs!$B$20+Inputs!$B$31*(1+$F1450)^0*Inputs!$B$21+Inputs!$B$22*(1+Inputs!$B$23)^0</f>
        <v>13863.28901202594</v>
      </c>
      <c r="R1450" s="36">
        <f>Inputs!$B$12*(1+$B1450)^1*$C1450+Inputs!$B$29*(1+$D1450)^1*Inputs!$B$19+Inputs!$B$30*(1+$E1450)^1*Inputs!$B$20+Inputs!$B$31*(1+$F1450)^1*Inputs!$B$21+Inputs!$B$22*(1+Inputs!$B$23)^1</f>
        <v>16286.525801303353</v>
      </c>
      <c r="S1450" s="36">
        <f>Inputs!$B$12*(1+$B1450)^2*$C1450+Inputs!$B$29*(1+$D1450)^2*Inputs!$B$19+Inputs!$B$30*(1+$E1450)^2*Inputs!$B$20+Inputs!$B$31*(1+$F1450)^2*Inputs!$B$21+Inputs!$B$22*(1+Inputs!$B$23)^2</f>
        <v>19499.510524434605</v>
      </c>
      <c r="T1450" s="36">
        <f>Inputs!$B$12*(1+$B1450)^3*$C1450+Inputs!$B$29*(1+$D1450)^3*Inputs!$B$19+Inputs!$B$30*(1+$E1450)^3*Inputs!$B$20+Inputs!$B$31*(1+$F1450)^3*Inputs!$B$21+Inputs!$B$22*(1+Inputs!$B$23)^3</f>
        <v>23786.329249995186</v>
      </c>
      <c r="U1450" s="36">
        <f>Inputs!$B$12*(1+$B1450)^4*$C1450+Inputs!$B$29*(1+$D1450)^4*Inputs!$B$19+Inputs!$B$30*(1+$E1450)^4*Inputs!$B$20+Inputs!$B$31*(1+$F1450)^4*Inputs!$B$21+Inputs!$B$22*(1+Inputs!$B$23)^4</f>
        <v>29534.51075612201</v>
      </c>
      <c r="V1450" s="35">
        <f>Inputs!$B$13/(Q1450*(1-$G1450))</f>
        <v>1.1411264058581272</v>
      </c>
      <c r="W1450" s="36">
        <f>Inputs!$B$13</f>
        <v>12660</v>
      </c>
      <c r="X1450" s="36">
        <f t="shared" si="223"/>
        <v>14833.285653020217</v>
      </c>
      <c r="Y1450" s="36">
        <f t="shared" si="224"/>
        <v>17712.138516106384</v>
      </c>
      <c r="Z1450" s="36">
        <f t="shared" si="225"/>
        <v>21548.149609203549</v>
      </c>
      <c r="AA1450" s="36">
        <f t="shared" si="226"/>
        <v>26683.60303721363</v>
      </c>
      <c r="AB1450" s="36">
        <f t="shared" si="227"/>
        <v>69317.855762879306</v>
      </c>
      <c r="AC1450" s="36">
        <f t="shared" si="228"/>
        <v>382531.29808687943</v>
      </c>
      <c r="AD1450" s="36">
        <f t="shared" si="229"/>
        <v>242753.4973280617</v>
      </c>
    </row>
    <row r="1451" spans="1:30" ht="14.25" customHeight="1" x14ac:dyDescent="0.25">
      <c r="A1451" s="16">
        <v>1435</v>
      </c>
      <c r="B1451" s="34">
        <v>0.319016958405204</v>
      </c>
      <c r="C1451" s="34">
        <v>8.5975119371613604E-2</v>
      </c>
      <c r="D1451" s="34">
        <v>2.86588800785854E-2</v>
      </c>
      <c r="E1451" s="34">
        <v>4.2350406542155702E-2</v>
      </c>
      <c r="F1451" s="34">
        <v>7.3364521883148895E-4</v>
      </c>
      <c r="G1451" s="34">
        <v>0.166356236163273</v>
      </c>
      <c r="H1451" s="35">
        <v>1.0979791688153899</v>
      </c>
      <c r="I1451" s="34">
        <v>0.100120589338483</v>
      </c>
      <c r="J1451" s="34">
        <v>3.3181070188515599E-2</v>
      </c>
      <c r="K1451" s="36">
        <f>Inputs!$B$12*(1+$B1451)^4</f>
        <v>181615.44005813272</v>
      </c>
      <c r="L1451" s="36">
        <f t="shared" si="220"/>
        <v>22158.889828282481</v>
      </c>
      <c r="M1451" s="36">
        <f t="shared" si="221"/>
        <v>274237.24256150593</v>
      </c>
      <c r="N1451" s="37">
        <f>M1451/Inputs!$B$6</f>
        <v>418.04457707546635</v>
      </c>
      <c r="O1451" s="38">
        <f>IF(N1451&gt;Inputs!$B$4,1,0)</f>
        <v>1</v>
      </c>
      <c r="P1451" s="34">
        <f t="shared" si="222"/>
        <v>6.6939519149967402E-2</v>
      </c>
      <c r="Q1451" s="36">
        <f>Inputs!$B$12*(1+$B1451)^0*$C1451+Inputs!$B$29*(1+$D1451)^0*Inputs!$B$19+Inputs!$B$30*(1+$E1451)^0*Inputs!$B$20+Inputs!$B$31*(1+$F1451)^0*Inputs!$B$21+Inputs!$B$22*(1+Inputs!$B$23)^0</f>
        <v>13180.551189723737</v>
      </c>
      <c r="R1451" s="36">
        <f>Inputs!$B$12*(1+$B1451)^1*$C1451+Inputs!$B$29*(1+$D1451)^1*Inputs!$B$19+Inputs!$B$30*(1+$E1451)^1*Inputs!$B$20+Inputs!$B$31*(1+$F1451)^1*Inputs!$B$21+Inputs!$B$22*(1+Inputs!$B$23)^1</f>
        <v>14961.366279275946</v>
      </c>
      <c r="S1451" s="36">
        <f>Inputs!$B$12*(1+$B1451)^2*$C1451+Inputs!$B$29*(1+$D1451)^2*Inputs!$B$19+Inputs!$B$30*(1+$E1451)^2*Inputs!$B$20+Inputs!$B$31*(1+$F1451)^2*Inputs!$B$21+Inputs!$B$22*(1+Inputs!$B$23)^2</f>
        <v>17272.316261970929</v>
      </c>
      <c r="T1451" s="36">
        <f>Inputs!$B$12*(1+$B1451)^3*$C1451+Inputs!$B$29*(1+$D1451)^3*Inputs!$B$19+Inputs!$B$30*(1+$E1451)^3*Inputs!$B$20+Inputs!$B$31*(1+$F1451)^3*Inputs!$B$21+Inputs!$B$22*(1+Inputs!$B$23)^3</f>
        <v>20281.088290201602</v>
      </c>
      <c r="U1451" s="36">
        <f>Inputs!$B$12*(1+$B1451)^4*$C1451+Inputs!$B$29*(1+$D1451)^4*Inputs!$B$19+Inputs!$B$30*(1+$E1451)^4*Inputs!$B$20+Inputs!$B$31*(1+$F1451)^4*Inputs!$B$21+Inputs!$B$22*(1+Inputs!$B$23)^4</f>
        <v>24208.807208907783</v>
      </c>
      <c r="V1451" s="35">
        <f>Inputs!$B$13/(Q1451*(1-$G1451))</f>
        <v>1.1521781309858163</v>
      </c>
      <c r="W1451" s="36">
        <f>Inputs!$B$13</f>
        <v>12660</v>
      </c>
      <c r="X1451" s="36">
        <f t="shared" si="223"/>
        <v>14201.485323601595</v>
      </c>
      <c r="Y1451" s="36">
        <f t="shared" si="224"/>
        <v>16199.961057832317</v>
      </c>
      <c r="Z1451" s="36">
        <f t="shared" si="225"/>
        <v>18792.844662956206</v>
      </c>
      <c r="AA1451" s="36">
        <f t="shared" si="226"/>
        <v>22158.889828282481</v>
      </c>
      <c r="AB1451" s="36">
        <f t="shared" si="227"/>
        <v>61990.816364147511</v>
      </c>
      <c r="AC1451" s="36">
        <f t="shared" si="228"/>
        <v>342012.39862036647</v>
      </c>
      <c r="AD1451" s="36">
        <f t="shared" si="229"/>
        <v>212246.42619735841</v>
      </c>
    </row>
    <row r="1452" spans="1:30" ht="14.25" customHeight="1" x14ac:dyDescent="0.25">
      <c r="A1452" s="16">
        <v>1436</v>
      </c>
      <c r="B1452" s="34">
        <v>0.15418681237137899</v>
      </c>
      <c r="C1452" s="34">
        <v>8.3562623782543102E-2</v>
      </c>
      <c r="D1452" s="34">
        <v>3.56102084306937E-2</v>
      </c>
      <c r="E1452" s="34">
        <v>4.36588934768396E-2</v>
      </c>
      <c r="F1452" s="34">
        <v>1.1881611050172E-2</v>
      </c>
      <c r="G1452" s="34">
        <v>0.17844052962968199</v>
      </c>
      <c r="H1452" s="35">
        <v>1.1280678056451801</v>
      </c>
      <c r="I1452" s="34">
        <v>9.6983277953793801E-2</v>
      </c>
      <c r="J1452" s="34">
        <v>2.4617024301856399E-2</v>
      </c>
      <c r="K1452" s="36">
        <f>Inputs!$B$12*(1+$B1452)^4</f>
        <v>106476.96940469689</v>
      </c>
      <c r="L1452" s="36">
        <f t="shared" si="220"/>
        <v>16508.393041052514</v>
      </c>
      <c r="M1452" s="36">
        <f t="shared" si="221"/>
        <v>201750.97171921187</v>
      </c>
      <c r="N1452" s="37">
        <f>M1452/Inputs!$B$6</f>
        <v>307.54721298660348</v>
      </c>
      <c r="O1452" s="38">
        <f>IF(N1452&gt;Inputs!$B$4,1,0)</f>
        <v>0</v>
      </c>
      <c r="P1452" s="34">
        <f t="shared" si="222"/>
        <v>7.2366253651937398E-2</v>
      </c>
      <c r="Q1452" s="36">
        <f>Inputs!$B$12*(1+$B1452)^0*$C1452+Inputs!$B$29*(1+$D1452)^0*Inputs!$B$19+Inputs!$B$30*(1+$E1452)^0*Inputs!$B$20+Inputs!$B$31*(1+$F1452)^0*Inputs!$B$21+Inputs!$B$22*(1+Inputs!$B$23)^0</f>
        <v>13035.801454379507</v>
      </c>
      <c r="R1452" s="36">
        <f>Inputs!$B$12*(1+$B1452)^1*$C1452+Inputs!$B$29*(1+$D1452)^1*Inputs!$B$19+Inputs!$B$30*(1+$E1452)^1*Inputs!$B$20+Inputs!$B$31*(1+$F1452)^1*Inputs!$B$21+Inputs!$B$22*(1+Inputs!$B$23)^1</f>
        <v>14020.54628208603</v>
      </c>
      <c r="S1452" s="36">
        <f>Inputs!$B$12*(1+$B1452)^2*$C1452+Inputs!$B$29*(1+$D1452)^2*Inputs!$B$19+Inputs!$B$30*(1+$E1452)^2*Inputs!$B$20+Inputs!$B$31*(1+$F1452)^2*Inputs!$B$21+Inputs!$B$22*(1+Inputs!$B$23)^2</f>
        <v>15132.021221018455</v>
      </c>
      <c r="T1452" s="36">
        <f>Inputs!$B$12*(1+$B1452)^3*$C1452+Inputs!$B$29*(1+$D1452)^3*Inputs!$B$19+Inputs!$B$30*(1+$E1452)^3*Inputs!$B$20+Inputs!$B$31*(1+$F1452)^3*Inputs!$B$21+Inputs!$B$22*(1+Inputs!$B$23)^3</f>
        <v>16388.907894476994</v>
      </c>
      <c r="U1452" s="36">
        <f>Inputs!$B$12*(1+$B1452)^4*$C1452+Inputs!$B$29*(1+$D1452)^4*Inputs!$B$19+Inputs!$B$30*(1+$E1452)^4*Inputs!$B$20+Inputs!$B$31*(1+$F1452)^4*Inputs!$B$21+Inputs!$B$22*(1+Inputs!$B$23)^4</f>
        <v>17812.734267186475</v>
      </c>
      <c r="V1452" s="35">
        <f>Inputs!$B$13/(Q1452*(1-$G1452))</f>
        <v>1.1821074713139808</v>
      </c>
      <c r="W1452" s="36">
        <f>Inputs!$B$13</f>
        <v>12660</v>
      </c>
      <c r="X1452" s="36">
        <f t="shared" si="223"/>
        <v>13460.739353991217</v>
      </c>
      <c r="Y1452" s="36">
        <f t="shared" si="224"/>
        <v>14359.882426568402</v>
      </c>
      <c r="Z1452" s="36">
        <f t="shared" si="225"/>
        <v>15370.730417825409</v>
      </c>
      <c r="AA1452" s="36">
        <f t="shared" si="226"/>
        <v>16508.393041052514</v>
      </c>
      <c r="AB1452" s="36">
        <f t="shared" si="227"/>
        <v>54611.144831160229</v>
      </c>
      <c r="AC1452" s="36">
        <f t="shared" si="228"/>
        <v>233738.51346629518</v>
      </c>
      <c r="AD1452" s="36">
        <f t="shared" si="229"/>
        <v>147139.82688805164</v>
      </c>
    </row>
    <row r="1453" spans="1:30" ht="14.25" customHeight="1" x14ac:dyDescent="0.25">
      <c r="A1453" s="16">
        <v>1437</v>
      </c>
      <c r="B1453" s="34">
        <v>0.21284844935771299</v>
      </c>
      <c r="C1453" s="34">
        <v>5.9422097933550598E-2</v>
      </c>
      <c r="D1453" s="34">
        <v>2.8190677872796201E-2</v>
      </c>
      <c r="E1453" s="34">
        <v>6.8749492315140506E-2</v>
      </c>
      <c r="F1453" s="34">
        <v>7.3499566498220299E-3</v>
      </c>
      <c r="G1453" s="34">
        <v>0.189524524572383</v>
      </c>
      <c r="H1453" s="35">
        <v>1.0877588208273901</v>
      </c>
      <c r="I1453" s="34">
        <v>9.8324761885819498E-2</v>
      </c>
      <c r="J1453" s="34">
        <v>2.5831360398438401E-2</v>
      </c>
      <c r="K1453" s="36">
        <f>Inputs!$B$12*(1+$B1453)^4</f>
        <v>129830.700263144</v>
      </c>
      <c r="L1453" s="36">
        <f t="shared" si="220"/>
        <v>14753.769843079139</v>
      </c>
      <c r="M1453" s="36">
        <f t="shared" si="221"/>
        <v>182160.96051126355</v>
      </c>
      <c r="N1453" s="37">
        <f>M1453/Inputs!$B$6</f>
        <v>277.68439102326761</v>
      </c>
      <c r="O1453" s="38">
        <f>IF(N1453&gt;Inputs!$B$4,1,0)</f>
        <v>0</v>
      </c>
      <c r="P1453" s="34">
        <f t="shared" si="222"/>
        <v>7.2493401487381093E-2</v>
      </c>
      <c r="Q1453" s="36">
        <f>Inputs!$B$12*(1+$B1453)^0*$C1453+Inputs!$B$29*(1+$D1453)^0*Inputs!$B$19+Inputs!$B$30*(1+$E1453)^0*Inputs!$B$20+Inputs!$B$31*(1+$F1453)^0*Inputs!$B$21+Inputs!$B$22*(1+Inputs!$B$23)^0</f>
        <v>11587.369903439958</v>
      </c>
      <c r="R1453" s="36">
        <f>Inputs!$B$12*(1+$B1453)^1*$C1453+Inputs!$B$29*(1+$D1453)^1*Inputs!$B$19+Inputs!$B$30*(1+$E1453)^1*Inputs!$B$20+Inputs!$B$31*(1+$F1453)^1*Inputs!$B$21+Inputs!$B$22*(1+Inputs!$B$23)^1</f>
        <v>12575.992089965659</v>
      </c>
      <c r="S1453" s="36">
        <f>Inputs!$B$12*(1+$B1453)^2*$C1453+Inputs!$B$29*(1+$D1453)^2*Inputs!$B$19+Inputs!$B$30*(1+$E1453)^2*Inputs!$B$20+Inputs!$B$31*(1+$F1453)^2*Inputs!$B$21+Inputs!$B$22*(1+Inputs!$B$23)^2</f>
        <v>13738.799822213416</v>
      </c>
      <c r="T1453" s="36">
        <f>Inputs!$B$12*(1+$B1453)^3*$C1453+Inputs!$B$29*(1+$D1453)^3*Inputs!$B$19+Inputs!$B$30*(1+$E1453)^3*Inputs!$B$20+Inputs!$B$31*(1+$F1453)^3*Inputs!$B$21+Inputs!$B$22*(1+Inputs!$B$23)^3</f>
        <v>15111.002789772267</v>
      </c>
      <c r="U1453" s="36">
        <f>Inputs!$B$12*(1+$B1453)^4*$C1453+Inputs!$B$29*(1+$D1453)^4*Inputs!$B$19+Inputs!$B$30*(1+$E1453)^4*Inputs!$B$20+Inputs!$B$31*(1+$F1453)^4*Inputs!$B$21+Inputs!$B$22*(1+Inputs!$B$23)^4</f>
        <v>16735.18480658294</v>
      </c>
      <c r="V1453" s="35">
        <f>Inputs!$B$13/(Q1453*(1-$G1453))</f>
        <v>1.3480591751989048</v>
      </c>
      <c r="W1453" s="36">
        <f>Inputs!$B$13</f>
        <v>12660</v>
      </c>
      <c r="X1453" s="36">
        <f t="shared" si="223"/>
        <v>13076.857856862123</v>
      </c>
      <c r="Y1453" s="36">
        <f t="shared" si="224"/>
        <v>13561.368363462336</v>
      </c>
      <c r="Z1453" s="36">
        <f t="shared" si="225"/>
        <v>14118.868909804689</v>
      </c>
      <c r="AA1453" s="36">
        <f t="shared" si="226"/>
        <v>14753.769843079139</v>
      </c>
      <c r="AB1453" s="36">
        <f t="shared" si="227"/>
        <v>51535.864326016628</v>
      </c>
      <c r="AC1453" s="36">
        <f t="shared" si="228"/>
        <v>208775.96413745123</v>
      </c>
      <c r="AD1453" s="36">
        <f t="shared" si="229"/>
        <v>130625.09618524692</v>
      </c>
    </row>
    <row r="1454" spans="1:30" ht="14.25" customHeight="1" x14ac:dyDescent="0.25">
      <c r="A1454" s="16">
        <v>1438</v>
      </c>
      <c r="B1454" s="34">
        <v>0.32414217065787099</v>
      </c>
      <c r="C1454" s="34">
        <v>4.7973338142721499E-2</v>
      </c>
      <c r="D1454" s="34">
        <v>3.4477001363785197E-2</v>
      </c>
      <c r="E1454" s="34">
        <v>6.4204872408020905E-2</v>
      </c>
      <c r="F1454" s="34">
        <v>1.03546353588996E-2</v>
      </c>
      <c r="G1454" s="34">
        <v>0.186695258969686</v>
      </c>
      <c r="H1454" s="35">
        <v>1.0219248295446199</v>
      </c>
      <c r="I1454" s="34">
        <v>0.100377373722544</v>
      </c>
      <c r="J1454" s="34">
        <v>2.37407202880195E-2</v>
      </c>
      <c r="K1454" s="36">
        <f>Inputs!$B$12*(1+$B1454)^4</f>
        <v>184454.69685464661</v>
      </c>
      <c r="L1454" s="36">
        <f t="shared" si="220"/>
        <v>14927.718658939637</v>
      </c>
      <c r="M1454" s="36">
        <f t="shared" si="221"/>
        <v>174953.0165967824</v>
      </c>
      <c r="N1454" s="37">
        <f>M1454/Inputs!$B$6</f>
        <v>266.69667164143658</v>
      </c>
      <c r="O1454" s="38">
        <f>IF(N1454&gt;Inputs!$B$4,1,0)</f>
        <v>0</v>
      </c>
      <c r="P1454" s="34">
        <f t="shared" si="222"/>
        <v>7.6636653434524499E-2</v>
      </c>
      <c r="Q1454" s="36">
        <f>Inputs!$B$12*(1+$B1454)^0*$C1454+Inputs!$B$29*(1+$D1454)^0*Inputs!$B$19+Inputs!$B$30*(1+$E1454)^0*Inputs!$B$20+Inputs!$B$31*(1+$F1454)^0*Inputs!$B$21+Inputs!$B$22*(1+Inputs!$B$23)^0</f>
        <v>10900.444315990211</v>
      </c>
      <c r="R1454" s="36">
        <f>Inputs!$B$12*(1+$B1454)^1*$C1454+Inputs!$B$29*(1+$D1454)^1*Inputs!$B$19+Inputs!$B$30*(1+$E1454)^1*Inputs!$B$20+Inputs!$B$31*(1+$F1454)^1*Inputs!$B$21+Inputs!$B$22*(1+Inputs!$B$23)^1</f>
        <v>12086.092210819039</v>
      </c>
      <c r="S1454" s="36">
        <f>Inputs!$B$12*(1+$B1454)^2*$C1454+Inputs!$B$29*(1+$D1454)^2*Inputs!$B$19+Inputs!$B$30*(1+$E1454)^2*Inputs!$B$20+Inputs!$B$31*(1+$F1454)^2*Inputs!$B$21+Inputs!$B$22*(1+Inputs!$B$23)^2</f>
        <v>13586.851503002195</v>
      </c>
      <c r="T1454" s="36">
        <f>Inputs!$B$12*(1+$B1454)^3*$C1454+Inputs!$B$29*(1+$D1454)^3*Inputs!$B$19+Inputs!$B$30*(1+$E1454)^3*Inputs!$B$20+Inputs!$B$31*(1+$F1454)^3*Inputs!$B$21+Inputs!$B$22*(1+Inputs!$B$23)^3</f>
        <v>15501.494424040569</v>
      </c>
      <c r="U1454" s="36">
        <f>Inputs!$B$12*(1+$B1454)^4*$C1454+Inputs!$B$29*(1+$D1454)^4*Inputs!$B$19+Inputs!$B$30*(1+$E1454)^4*Inputs!$B$20+Inputs!$B$31*(1+$F1454)^4*Inputs!$B$21+Inputs!$B$22*(1+Inputs!$B$23)^4</f>
        <v>17960.614282006194</v>
      </c>
      <c r="V1454" s="35">
        <f>Inputs!$B$13/(Q1454*(1-$G1454))</f>
        <v>1.4280262838832265</v>
      </c>
      <c r="W1454" s="36">
        <f>Inputs!$B$13</f>
        <v>12660</v>
      </c>
      <c r="X1454" s="36">
        <f t="shared" si="223"/>
        <v>13039.07438703528</v>
      </c>
      <c r="Y1454" s="36">
        <f t="shared" si="224"/>
        <v>13536.28705581637</v>
      </c>
      <c r="Z1454" s="36">
        <f t="shared" si="225"/>
        <v>14163.829676200965</v>
      </c>
      <c r="AA1454" s="36">
        <f t="shared" si="226"/>
        <v>14927.718658939637</v>
      </c>
      <c r="AB1454" s="36">
        <f t="shared" si="227"/>
        <v>51347.279391242118</v>
      </c>
      <c r="AC1454" s="36">
        <f t="shared" si="228"/>
        <v>199409.97900196986</v>
      </c>
      <c r="AD1454" s="36">
        <f t="shared" si="229"/>
        <v>123605.73720554028</v>
      </c>
    </row>
    <row r="1455" spans="1:30" ht="14.25" customHeight="1" x14ac:dyDescent="0.25">
      <c r="A1455" s="16">
        <v>1439</v>
      </c>
      <c r="B1455" s="34">
        <v>0.19151300825662301</v>
      </c>
      <c r="C1455" s="34">
        <v>8.1006730080678296E-2</v>
      </c>
      <c r="D1455" s="34">
        <v>2.92349541907167E-2</v>
      </c>
      <c r="E1455" s="34">
        <v>2.5335089831158598E-2</v>
      </c>
      <c r="F1455" s="34">
        <v>1.5980316193916701E-3</v>
      </c>
      <c r="G1455" s="34">
        <v>0.20932446493297499</v>
      </c>
      <c r="H1455" s="35">
        <v>0.991449605685501</v>
      </c>
      <c r="I1455" s="34">
        <v>9.3274377994081697E-2</v>
      </c>
      <c r="J1455" s="34">
        <v>2.6866212016678302E-2</v>
      </c>
      <c r="K1455" s="36">
        <f>Inputs!$B$12*(1+$B1455)^4</f>
        <v>120933.43888681986</v>
      </c>
      <c r="L1455" s="36">
        <f t="shared" si="220"/>
        <v>14287.595943920147</v>
      </c>
      <c r="M1455" s="36">
        <f t="shared" si="221"/>
        <v>192914.38511524204</v>
      </c>
      <c r="N1455" s="37">
        <f>M1455/Inputs!$B$6</f>
        <v>294.07680657811284</v>
      </c>
      <c r="O1455" s="38">
        <f>IF(N1455&gt;Inputs!$B$4,1,0)</f>
        <v>0</v>
      </c>
      <c r="P1455" s="34">
        <f t="shared" si="222"/>
        <v>6.6408165977403399E-2</v>
      </c>
      <c r="Q1455" s="36">
        <f>Inputs!$B$12*(1+$B1455)^0*$C1455+Inputs!$B$29*(1+$D1455)^0*Inputs!$B$19+Inputs!$B$30*(1+$E1455)^0*Inputs!$B$20+Inputs!$B$31*(1+$F1455)^0*Inputs!$B$21+Inputs!$B$22*(1+Inputs!$B$23)^0</f>
        <v>12882.447832267619</v>
      </c>
      <c r="R1455" s="36">
        <f>Inputs!$B$12*(1+$B1455)^1*$C1455+Inputs!$B$29*(1+$D1455)^1*Inputs!$B$19+Inputs!$B$30*(1+$E1455)^1*Inputs!$B$20+Inputs!$B$31*(1+$F1455)^1*Inputs!$B$21+Inputs!$B$22*(1+Inputs!$B$23)^1</f>
        <v>13911.529753337323</v>
      </c>
      <c r="S1455" s="36">
        <f>Inputs!$B$12*(1+$B1455)^2*$C1455+Inputs!$B$29*(1+$D1455)^2*Inputs!$B$19+Inputs!$B$30*(1+$E1455)^2*Inputs!$B$20+Inputs!$B$31*(1+$F1455)^2*Inputs!$B$21+Inputs!$B$22*(1+Inputs!$B$23)^2</f>
        <v>15121.250081110382</v>
      </c>
      <c r="T1455" s="36">
        <f>Inputs!$B$12*(1+$B1455)^3*$C1455+Inputs!$B$29*(1+$D1455)^3*Inputs!$B$19+Inputs!$B$30*(1+$E1455)^3*Inputs!$B$20+Inputs!$B$31*(1+$F1455)^3*Inputs!$B$21+Inputs!$B$22*(1+Inputs!$B$23)^3</f>
        <v>16545.810270670045</v>
      </c>
      <c r="U1455" s="36">
        <f>Inputs!$B$12*(1+$B1455)^4*$C1455+Inputs!$B$29*(1+$D1455)^4*Inputs!$B$19+Inputs!$B$30*(1+$E1455)^4*Inputs!$B$20+Inputs!$B$31*(1+$F1455)^4*Inputs!$B$21+Inputs!$B$22*(1+Inputs!$B$23)^4</f>
        <v>18225.951667434914</v>
      </c>
      <c r="V1455" s="35">
        <f>Inputs!$B$13/(Q1455*(1-$G1455))</f>
        <v>1.2429023583751695</v>
      </c>
      <c r="W1455" s="36">
        <f>Inputs!$B$13</f>
        <v>12660</v>
      </c>
      <c r="X1455" s="36">
        <f t="shared" si="223"/>
        <v>12979.848205847833</v>
      </c>
      <c r="Y1455" s="36">
        <f t="shared" si="224"/>
        <v>13356.95883271409</v>
      </c>
      <c r="Z1455" s="36">
        <f t="shared" si="225"/>
        <v>13792.907312045281</v>
      </c>
      <c r="AA1455" s="36">
        <f t="shared" si="226"/>
        <v>14287.595943920147</v>
      </c>
      <c r="AB1455" s="36">
        <f t="shared" si="227"/>
        <v>51463.494216948013</v>
      </c>
      <c r="AC1455" s="36">
        <f t="shared" si="228"/>
        <v>220928.39502223823</v>
      </c>
      <c r="AD1455" s="36">
        <f t="shared" si="229"/>
        <v>141450.89089829402</v>
      </c>
    </row>
    <row r="1456" spans="1:30" ht="14.25" customHeight="1" x14ac:dyDescent="0.25">
      <c r="A1456" s="16">
        <v>1440</v>
      </c>
      <c r="B1456" s="34">
        <v>0.23513529457239299</v>
      </c>
      <c r="C1456" s="34">
        <v>9.1606404829456201E-2</v>
      </c>
      <c r="D1456" s="34">
        <v>3.9949925915553498E-2</v>
      </c>
      <c r="E1456" s="34">
        <v>3.7827671685581099E-2</v>
      </c>
      <c r="F1456" s="34">
        <v>-2.8093625927387502E-3</v>
      </c>
      <c r="G1456" s="34">
        <v>0.19305074490874699</v>
      </c>
      <c r="H1456" s="35">
        <v>1.0545354909874201</v>
      </c>
      <c r="I1456" s="34">
        <v>0.10334770147608301</v>
      </c>
      <c r="J1456" s="34">
        <v>2.8303848015641699E-2</v>
      </c>
      <c r="K1456" s="36">
        <f>Inputs!$B$12*(1+$B1456)^4</f>
        <v>139639.85161141623</v>
      </c>
      <c r="L1456" s="36">
        <f t="shared" si="220"/>
        <v>18241.365387505182</v>
      </c>
      <c r="M1456" s="36">
        <f t="shared" si="221"/>
        <v>208936.12719725334</v>
      </c>
      <c r="N1456" s="37">
        <f>M1456/Inputs!$B$6</f>
        <v>318.50019389825206</v>
      </c>
      <c r="O1456" s="38">
        <f>IF(N1456&gt;Inputs!$B$4,1,0)</f>
        <v>0</v>
      </c>
      <c r="P1456" s="34">
        <f t="shared" si="222"/>
        <v>7.5043853460441304E-2</v>
      </c>
      <c r="Q1456" s="36">
        <f>Inputs!$B$12*(1+$B1456)^0*$C1456+Inputs!$B$29*(1+$D1456)^0*Inputs!$B$19+Inputs!$B$30*(1+$E1456)^0*Inputs!$B$20+Inputs!$B$31*(1+$F1456)^0*Inputs!$B$21+Inputs!$B$22*(1+Inputs!$B$23)^0</f>
        <v>13518.428317194295</v>
      </c>
      <c r="R1456" s="36">
        <f>Inputs!$B$12*(1+$B1456)^1*$C1456+Inputs!$B$29*(1+$D1456)^1*Inputs!$B$19+Inputs!$B$30*(1+$E1456)^1*Inputs!$B$20+Inputs!$B$31*(1+$F1456)^1*Inputs!$B$21+Inputs!$B$22*(1+Inputs!$B$23)^1</f>
        <v>14955.89034402043</v>
      </c>
      <c r="S1456" s="36">
        <f>Inputs!$B$12*(1+$B1456)^2*$C1456+Inputs!$B$29*(1+$D1456)^2*Inputs!$B$19+Inputs!$B$30*(1+$E1456)^2*Inputs!$B$20+Inputs!$B$31*(1+$F1456)^2*Inputs!$B$21+Inputs!$B$22*(1+Inputs!$B$23)^2</f>
        <v>16704.062397806127</v>
      </c>
      <c r="T1456" s="36">
        <f>Inputs!$B$12*(1+$B1456)^3*$C1456+Inputs!$B$29*(1+$D1456)^3*Inputs!$B$19+Inputs!$B$30*(1+$E1456)^3*Inputs!$B$20+Inputs!$B$31*(1+$F1456)^3*Inputs!$B$21+Inputs!$B$22*(1+Inputs!$B$23)^3</f>
        <v>18834.683151094054</v>
      </c>
      <c r="U1456" s="36">
        <f>Inputs!$B$12*(1+$B1456)^4*$C1456+Inputs!$B$29*(1+$D1456)^4*Inputs!$B$19+Inputs!$B$30*(1+$E1456)^4*Inputs!$B$20+Inputs!$B$31*(1+$F1456)^4*Inputs!$B$21+Inputs!$B$22*(1+Inputs!$B$23)^4</f>
        <v>21436.304469083501</v>
      </c>
      <c r="V1456" s="35">
        <f>Inputs!$B$13/(Q1456*(1-$G1456))</f>
        <v>1.1605431116020393</v>
      </c>
      <c r="W1456" s="36">
        <f>Inputs!$B$13</f>
        <v>12660</v>
      </c>
      <c r="X1456" s="36">
        <f t="shared" si="223"/>
        <v>13686.340251006113</v>
      </c>
      <c r="Y1456" s="36">
        <f t="shared" si="224"/>
        <v>14928.888515263967</v>
      </c>
      <c r="Z1456" s="36">
        <f t="shared" si="225"/>
        <v>16430.291225530142</v>
      </c>
      <c r="AA1456" s="36">
        <f t="shared" si="226"/>
        <v>18241.365387505182</v>
      </c>
      <c r="AB1456" s="36">
        <f t="shared" si="227"/>
        <v>56073.364675838777</v>
      </c>
      <c r="AC1456" s="36">
        <f t="shared" si="228"/>
        <v>249956.06376901807</v>
      </c>
      <c r="AD1456" s="36">
        <f t="shared" si="229"/>
        <v>152862.76252141458</v>
      </c>
    </row>
    <row r="1457" spans="1:30" ht="14.25" customHeight="1" x14ac:dyDescent="0.25">
      <c r="A1457" s="16">
        <v>1441</v>
      </c>
      <c r="B1457" s="34">
        <v>0.34324956565185799</v>
      </c>
      <c r="C1457" s="34">
        <v>8.8984380230117996E-2</v>
      </c>
      <c r="D1457" s="34">
        <v>3.07704759643387E-3</v>
      </c>
      <c r="E1457" s="34">
        <v>4.3216308082996001E-2</v>
      </c>
      <c r="F1457" s="34">
        <v>5.9432488523147101E-3</v>
      </c>
      <c r="G1457" s="34">
        <v>0.20095140475527901</v>
      </c>
      <c r="H1457" s="35">
        <v>1.02668889429433</v>
      </c>
      <c r="I1457" s="34">
        <v>9.5681440583523306E-2</v>
      </c>
      <c r="J1457" s="34">
        <v>2.63819054026697E-2</v>
      </c>
      <c r="K1457" s="36">
        <f>Inputs!$B$12*(1+$B1457)^4</f>
        <v>195334.10888547683</v>
      </c>
      <c r="L1457" s="36">
        <f t="shared" si="220"/>
        <v>21105.76135309034</v>
      </c>
      <c r="M1457" s="36">
        <f t="shared" si="221"/>
        <v>259023.03710072406</v>
      </c>
      <c r="N1457" s="37">
        <f>M1457/Inputs!$B$6</f>
        <v>394.85219070232324</v>
      </c>
      <c r="O1457" s="38">
        <f>IF(N1457&gt;Inputs!$B$4,1,0)</f>
        <v>0</v>
      </c>
      <c r="P1457" s="34">
        <f t="shared" si="222"/>
        <v>6.9299535180853605E-2</v>
      </c>
      <c r="Q1457" s="36">
        <f>Inputs!$B$12*(1+$B1457)^0*$C1457+Inputs!$B$29*(1+$D1457)^0*Inputs!$B$19+Inputs!$B$30*(1+$E1457)^0*Inputs!$B$20+Inputs!$B$31*(1+$F1457)^0*Inputs!$B$21+Inputs!$B$22*(1+Inputs!$B$23)^0</f>
        <v>13361.106841234003</v>
      </c>
      <c r="R1457" s="36">
        <f>Inputs!$B$12*(1+$B1457)^1*$C1457+Inputs!$B$29*(1+$D1457)^1*Inputs!$B$19+Inputs!$B$30*(1+$E1457)^1*Inputs!$B$20+Inputs!$B$31*(1+$F1457)^1*Inputs!$B$21+Inputs!$B$22*(1+Inputs!$B$23)^1</f>
        <v>15270.196194902554</v>
      </c>
      <c r="S1457" s="36">
        <f>Inputs!$B$12*(1+$B1457)^2*$C1457+Inputs!$B$29*(1+$D1457)^2*Inputs!$B$19+Inputs!$B$30*(1+$E1457)^2*Inputs!$B$20+Inputs!$B$31*(1+$F1457)^2*Inputs!$B$21+Inputs!$B$22*(1+Inputs!$B$23)^2</f>
        <v>17811.144360077076</v>
      </c>
      <c r="T1457" s="36">
        <f>Inputs!$B$12*(1+$B1457)^3*$C1457+Inputs!$B$29*(1+$D1457)^3*Inputs!$B$19+Inputs!$B$30*(1+$E1457)^3*Inputs!$B$20+Inputs!$B$31*(1+$F1457)^3*Inputs!$B$21+Inputs!$B$22*(1+Inputs!$B$23)^3</f>
        <v>21200.01396256173</v>
      </c>
      <c r="U1457" s="36">
        <f>Inputs!$B$12*(1+$B1457)^4*$C1457+Inputs!$B$29*(1+$D1457)^4*Inputs!$B$19+Inputs!$B$30*(1+$E1457)^4*Inputs!$B$20+Inputs!$B$31*(1+$F1457)^4*Inputs!$B$21+Inputs!$B$22*(1+Inputs!$B$23)^4</f>
        <v>25726.989340092816</v>
      </c>
      <c r="V1457" s="35">
        <f>Inputs!$B$13/(Q1457*(1-$G1457))</f>
        <v>1.185818104143602</v>
      </c>
      <c r="W1457" s="36">
        <f>Inputs!$B$13</f>
        <v>12660</v>
      </c>
      <c r="X1457" s="36">
        <f t="shared" si="223"/>
        <v>13983.503464996913</v>
      </c>
      <c r="Y1457" s="36">
        <f t="shared" si="224"/>
        <v>15744.166481215381</v>
      </c>
      <c r="Z1457" s="36">
        <f t="shared" si="225"/>
        <v>18065.852905080832</v>
      </c>
      <c r="AA1457" s="36">
        <f t="shared" si="226"/>
        <v>21105.76135309034</v>
      </c>
      <c r="AB1457" s="36">
        <f t="shared" si="227"/>
        <v>61071.826568430712</v>
      </c>
      <c r="AC1457" s="36">
        <f t="shared" si="228"/>
        <v>312593.3167664872</v>
      </c>
      <c r="AD1457" s="36">
        <f t="shared" si="229"/>
        <v>197951.21053229333</v>
      </c>
    </row>
    <row r="1458" spans="1:30" ht="14.25" customHeight="1" x14ac:dyDescent="0.25">
      <c r="A1458" s="16">
        <v>1442</v>
      </c>
      <c r="B1458" s="34">
        <v>0.39057950771813399</v>
      </c>
      <c r="C1458" s="34">
        <v>8.8803384742581398E-2</v>
      </c>
      <c r="D1458" s="34">
        <v>1.9704814650780299E-2</v>
      </c>
      <c r="E1458" s="34">
        <v>6.5031111214421705E-2</v>
      </c>
      <c r="F1458" s="34">
        <v>2.5977696346845498E-2</v>
      </c>
      <c r="G1458" s="34">
        <v>0.17698648219004501</v>
      </c>
      <c r="H1458" s="35">
        <v>1.07332555468666</v>
      </c>
      <c r="I1458" s="34">
        <v>9.87270549281766E-2</v>
      </c>
      <c r="J1458" s="34">
        <v>2.2048700553657301E-2</v>
      </c>
      <c r="K1458" s="36">
        <f>Inputs!$B$12*(1+$B1458)^4</f>
        <v>224354.37911817452</v>
      </c>
      <c r="L1458" s="36">
        <f t="shared" si="220"/>
        <v>25733.756985676562</v>
      </c>
      <c r="M1458" s="36">
        <f t="shared" si="221"/>
        <v>281314.23398101586</v>
      </c>
      <c r="N1458" s="37">
        <f>M1458/Inputs!$B$6</f>
        <v>428.83267375154855</v>
      </c>
      <c r="O1458" s="38">
        <f>IF(N1458&gt;Inputs!$B$4,1,0)</f>
        <v>1</v>
      </c>
      <c r="P1458" s="34">
        <f t="shared" si="222"/>
        <v>7.6678354374519295E-2</v>
      </c>
      <c r="Q1458" s="36">
        <f>Inputs!$B$12*(1+$B1458)^0*$C1458+Inputs!$B$29*(1+$D1458)^0*Inputs!$B$19+Inputs!$B$30*(1+$E1458)^0*Inputs!$B$20+Inputs!$B$31*(1+$F1458)^0*Inputs!$B$21+Inputs!$B$22*(1+Inputs!$B$23)^0</f>
        <v>13350.247111981807</v>
      </c>
      <c r="R1458" s="36">
        <f>Inputs!$B$12*(1+$B1458)^1*$C1458+Inputs!$B$29*(1+$D1458)^1*Inputs!$B$19+Inputs!$B$30*(1+$E1458)^1*Inputs!$B$20+Inputs!$B$31*(1+$F1458)^1*Inputs!$B$21+Inputs!$B$22*(1+Inputs!$B$23)^1</f>
        <v>15707.820105198301</v>
      </c>
      <c r="S1458" s="36">
        <f>Inputs!$B$12*(1+$B1458)^2*$C1458+Inputs!$B$29*(1+$D1458)^2*Inputs!$B$19+Inputs!$B$30*(1+$E1458)^2*Inputs!$B$20+Inputs!$B$31*(1+$F1458)^2*Inputs!$B$21+Inputs!$B$22*(1+Inputs!$B$23)^2</f>
        <v>18891.095591480625</v>
      </c>
      <c r="T1458" s="36">
        <f>Inputs!$B$12*(1+$B1458)^3*$C1458+Inputs!$B$29*(1+$D1458)^3*Inputs!$B$19+Inputs!$B$30*(1+$E1458)^3*Inputs!$B$20+Inputs!$B$31*(1+$F1458)^3*Inputs!$B$21+Inputs!$B$22*(1+Inputs!$B$23)^3</f>
        <v>23218.28091624548</v>
      </c>
      <c r="U1458" s="36">
        <f>Inputs!$B$12*(1+$B1458)^4*$C1458+Inputs!$B$29*(1+$D1458)^4*Inputs!$B$19+Inputs!$B$30*(1+$E1458)^4*Inputs!$B$20+Inputs!$B$31*(1+$F1458)^4*Inputs!$B$21+Inputs!$B$22*(1+Inputs!$B$23)^4</f>
        <v>29131.628125613781</v>
      </c>
      <c r="V1458" s="35">
        <f>Inputs!$B$13/(Q1458*(1-$G1458))</f>
        <v>1.1522253681072128</v>
      </c>
      <c r="W1458" s="36">
        <f>Inputs!$B$13</f>
        <v>12660</v>
      </c>
      <c r="X1458" s="36">
        <f t="shared" si="223"/>
        <v>14640.680291068047</v>
      </c>
      <c r="Y1458" s="36">
        <f t="shared" si="224"/>
        <v>17301.017850869761</v>
      </c>
      <c r="Z1458" s="36">
        <f t="shared" si="225"/>
        <v>20887.05740253882</v>
      </c>
      <c r="AA1458" s="36">
        <f t="shared" si="226"/>
        <v>25733.756985676562</v>
      </c>
      <c r="AB1458" s="36">
        <f t="shared" si="227"/>
        <v>67097.739162109661</v>
      </c>
      <c r="AC1458" s="36">
        <f t="shared" si="228"/>
        <v>343006.22518725274</v>
      </c>
      <c r="AD1458" s="36">
        <f t="shared" si="229"/>
        <v>214216.49481890618</v>
      </c>
    </row>
    <row r="1459" spans="1:30" ht="14.25" customHeight="1" x14ac:dyDescent="0.25">
      <c r="A1459" s="16">
        <v>1443</v>
      </c>
      <c r="B1459" s="34">
        <v>0.31264773085021702</v>
      </c>
      <c r="C1459" s="34">
        <v>8.2243888950593494E-2</v>
      </c>
      <c r="D1459" s="34">
        <v>2.3099517858471402E-2</v>
      </c>
      <c r="E1459" s="34">
        <v>5.7336754920606102E-2</v>
      </c>
      <c r="F1459" s="34">
        <v>2.2907271700022502E-2</v>
      </c>
      <c r="G1459" s="34">
        <v>0.16781621756412399</v>
      </c>
      <c r="H1459" s="35">
        <v>0.941856500629902</v>
      </c>
      <c r="I1459" s="34">
        <v>9.2385836085217402E-2</v>
      </c>
      <c r="J1459" s="34">
        <v>3.1602856966882101E-2</v>
      </c>
      <c r="K1459" s="36">
        <f>Inputs!$B$12*(1+$B1459)^4</f>
        <v>178132.85105921986</v>
      </c>
      <c r="L1459" s="36">
        <f t="shared" si="220"/>
        <v>18618.605575495592</v>
      </c>
      <c r="M1459" s="36">
        <f t="shared" si="221"/>
        <v>261369.11898202988</v>
      </c>
      <c r="N1459" s="37">
        <f>M1459/Inputs!$B$6</f>
        <v>398.42853503358214</v>
      </c>
      <c r="O1459" s="38">
        <f>IF(N1459&gt;Inputs!$B$4,1,0)</f>
        <v>1</v>
      </c>
      <c r="P1459" s="34">
        <f t="shared" si="222"/>
        <v>6.0782979118335301E-2</v>
      </c>
      <c r="Q1459" s="36">
        <f>Inputs!$B$12*(1+$B1459)^0*$C1459+Inputs!$B$29*(1+$D1459)^0*Inputs!$B$19+Inputs!$B$30*(1+$E1459)^0*Inputs!$B$20+Inputs!$B$31*(1+$F1459)^0*Inputs!$B$21+Inputs!$B$22*(1+Inputs!$B$23)^0</f>
        <v>12956.677364462532</v>
      </c>
      <c r="R1459" s="36">
        <f>Inputs!$B$12*(1+$B1459)^1*$C1459+Inputs!$B$29*(1+$D1459)^1*Inputs!$B$19+Inputs!$B$30*(1+$E1459)^1*Inputs!$B$20+Inputs!$B$31*(1+$F1459)^1*Inputs!$B$21+Inputs!$B$22*(1+Inputs!$B$23)^1</f>
        <v>14753.992019294146</v>
      </c>
      <c r="S1459" s="36">
        <f>Inputs!$B$12*(1+$B1459)^2*$C1459+Inputs!$B$29*(1+$D1459)^2*Inputs!$B$19+Inputs!$B$30*(1+$E1459)^2*Inputs!$B$20+Inputs!$B$31*(1+$F1459)^2*Inputs!$B$21+Inputs!$B$22*(1+Inputs!$B$23)^2</f>
        <v>17043.971176214902</v>
      </c>
      <c r="T1459" s="36">
        <f>Inputs!$B$12*(1+$B1459)^3*$C1459+Inputs!$B$29*(1+$D1459)^3*Inputs!$B$19+Inputs!$B$30*(1+$E1459)^3*Inputs!$B$20+Inputs!$B$31*(1+$F1459)^3*Inputs!$B$21+Inputs!$B$22*(1+Inputs!$B$23)^3</f>
        <v>19977.927555667229</v>
      </c>
      <c r="U1459" s="36">
        <f>Inputs!$B$12*(1+$B1459)^4*$C1459+Inputs!$B$29*(1+$D1459)^4*Inputs!$B$19+Inputs!$B$30*(1+$E1459)^4*Inputs!$B$20+Inputs!$B$31*(1+$F1459)^4*Inputs!$B$21+Inputs!$B$22*(1+Inputs!$B$23)^4</f>
        <v>23754.350710432307</v>
      </c>
      <c r="V1459" s="35">
        <f>Inputs!$B$13/(Q1459*(1-$G1459))</f>
        <v>1.1741425130638254</v>
      </c>
      <c r="W1459" s="36">
        <f>Inputs!$B$13</f>
        <v>12660</v>
      </c>
      <c r="X1459" s="36">
        <f t="shared" si="223"/>
        <v>13703.156561830599</v>
      </c>
      <c r="Y1459" s="36">
        <f t="shared" si="224"/>
        <v>15006.364957673068</v>
      </c>
      <c r="Z1459" s="36">
        <f t="shared" si="225"/>
        <v>16624.110358529902</v>
      </c>
      <c r="AA1459" s="36">
        <f t="shared" si="226"/>
        <v>18618.605575495592</v>
      </c>
      <c r="AB1459" s="36">
        <f t="shared" si="227"/>
        <v>58228.20422774116</v>
      </c>
      <c r="AC1459" s="36">
        <f t="shared" si="228"/>
        <v>315993.17741612537</v>
      </c>
      <c r="AD1459" s="36">
        <f t="shared" si="229"/>
        <v>203140.91475428871</v>
      </c>
    </row>
    <row r="1460" spans="1:30" ht="14.25" customHeight="1" x14ac:dyDescent="0.25">
      <c r="A1460" s="16">
        <v>1444</v>
      </c>
      <c r="B1460" s="34">
        <v>0.36491686719066702</v>
      </c>
      <c r="C1460" s="34">
        <v>7.5384265808346701E-2</v>
      </c>
      <c r="D1460" s="34">
        <v>5.00858742822178E-2</v>
      </c>
      <c r="E1460" s="34">
        <v>3.8488834238842903E-2</v>
      </c>
      <c r="F1460" s="34">
        <v>-5.3892614561516401E-3</v>
      </c>
      <c r="G1460" s="34">
        <v>0.197958152306799</v>
      </c>
      <c r="H1460" s="35">
        <v>1.086352260462</v>
      </c>
      <c r="I1460" s="34">
        <v>9.2638264855132199E-2</v>
      </c>
      <c r="J1460" s="34">
        <v>2.51178725596903E-2</v>
      </c>
      <c r="K1460" s="36">
        <f>Inputs!$B$12*(1+$B1460)^4</f>
        <v>208245.70502883193</v>
      </c>
      <c r="L1460" s="36">
        <f t="shared" si="220"/>
        <v>21309.309049016141</v>
      </c>
      <c r="M1460" s="36">
        <f t="shared" si="221"/>
        <v>269593.68740564317</v>
      </c>
      <c r="N1460" s="37">
        <f>M1460/Inputs!$B$6</f>
        <v>410.96598689884627</v>
      </c>
      <c r="O1460" s="38">
        <f>IF(N1460&gt;Inputs!$B$4,1,0)</f>
        <v>1</v>
      </c>
      <c r="P1460" s="34">
        <f t="shared" si="222"/>
        <v>6.7520392295441906E-2</v>
      </c>
      <c r="Q1460" s="36">
        <f>Inputs!$B$12*(1+$B1460)^0*$C1460+Inputs!$B$29*(1+$D1460)^0*Inputs!$B$19+Inputs!$B$30*(1+$E1460)^0*Inputs!$B$20+Inputs!$B$31*(1+$F1460)^0*Inputs!$B$21+Inputs!$B$22*(1+Inputs!$B$23)^0</f>
        <v>12545.099975927722</v>
      </c>
      <c r="R1460" s="36">
        <f>Inputs!$B$12*(1+$B1460)^1*$C1460+Inputs!$B$29*(1+$D1460)^1*Inputs!$B$19+Inputs!$B$30*(1+$E1460)^1*Inputs!$B$20+Inputs!$B$31*(1+$F1460)^1*Inputs!$B$21+Inputs!$B$22*(1+Inputs!$B$23)^1</f>
        <v>14364.160909311664</v>
      </c>
      <c r="S1460" s="36">
        <f>Inputs!$B$12*(1+$B1460)^2*$C1460+Inputs!$B$29*(1+$D1460)^2*Inputs!$B$19+Inputs!$B$30*(1+$E1460)^2*Inputs!$B$20+Inputs!$B$31*(1+$F1460)^2*Inputs!$B$21+Inputs!$B$22*(1+Inputs!$B$23)^2</f>
        <v>16795.586720092015</v>
      </c>
      <c r="T1460" s="36">
        <f>Inputs!$B$12*(1+$B1460)^3*$C1460+Inputs!$B$29*(1+$D1460)^3*Inputs!$B$19+Inputs!$B$30*(1+$E1460)^3*Inputs!$B$20+Inputs!$B$31*(1+$F1460)^3*Inputs!$B$21+Inputs!$B$22*(1+Inputs!$B$23)^3</f>
        <v>20059.6651697571</v>
      </c>
      <c r="U1460" s="36">
        <f>Inputs!$B$12*(1+$B1460)^4*$C1460+Inputs!$B$29*(1+$D1460)^4*Inputs!$B$19+Inputs!$B$30*(1+$E1460)^4*Inputs!$B$20+Inputs!$B$31*(1+$F1460)^4*Inputs!$B$21+Inputs!$B$22*(1+Inputs!$B$23)^4</f>
        <v>24456.914586655919</v>
      </c>
      <c r="V1460" s="35">
        <f>Inputs!$B$13/(Q1460*(1-$G1460))</f>
        <v>1.2582372844149299</v>
      </c>
      <c r="W1460" s="36">
        <f>Inputs!$B$13</f>
        <v>12660</v>
      </c>
      <c r="X1460" s="36">
        <f t="shared" si="223"/>
        <v>14000.664482427963</v>
      </c>
      <c r="Y1460" s="36">
        <f t="shared" si="224"/>
        <v>15791.705521695907</v>
      </c>
      <c r="Z1460" s="36">
        <f t="shared" si="225"/>
        <v>18169.337001308042</v>
      </c>
      <c r="AA1460" s="36">
        <f t="shared" si="226"/>
        <v>21309.309049016141</v>
      </c>
      <c r="AB1460" s="36">
        <f t="shared" si="227"/>
        <v>61850.788323297078</v>
      </c>
      <c r="AC1460" s="36">
        <f t="shared" si="228"/>
        <v>323525.27607454441</v>
      </c>
      <c r="AD1460" s="36">
        <f t="shared" si="229"/>
        <v>207742.89908234609</v>
      </c>
    </row>
    <row r="1461" spans="1:30" ht="14.25" customHeight="1" x14ac:dyDescent="0.25">
      <c r="A1461" s="16">
        <v>1445</v>
      </c>
      <c r="B1461" s="34">
        <v>0.27636634600585103</v>
      </c>
      <c r="C1461" s="34">
        <v>7.6089966469556097E-2</v>
      </c>
      <c r="D1461" s="34">
        <v>3.0212136420019201E-2</v>
      </c>
      <c r="E1461" s="34">
        <v>6.2150325925379099E-2</v>
      </c>
      <c r="F1461" s="34">
        <v>-6.4206820573065003E-3</v>
      </c>
      <c r="G1461" s="34">
        <v>0.169198686081248</v>
      </c>
      <c r="H1461" s="35">
        <v>1.0161041039968099</v>
      </c>
      <c r="I1461" s="34">
        <v>0.100031099675801</v>
      </c>
      <c r="J1461" s="34">
        <v>2.9101233874068801E-2</v>
      </c>
      <c r="K1461" s="36">
        <f>Inputs!$B$12*(1+$B1461)^4</f>
        <v>159240.16864072342</v>
      </c>
      <c r="L1461" s="36">
        <f t="shared" si="220"/>
        <v>17590.143839046752</v>
      </c>
      <c r="M1461" s="36">
        <f t="shared" si="221"/>
        <v>213903.07105161797</v>
      </c>
      <c r="N1461" s="37">
        <f>M1461/Inputs!$B$6</f>
        <v>326.07175465185668</v>
      </c>
      <c r="O1461" s="38">
        <f>IF(N1461&gt;Inputs!$B$4,1,0)</f>
        <v>0</v>
      </c>
      <c r="P1461" s="34">
        <f t="shared" si="222"/>
        <v>7.0929865801732189E-2</v>
      </c>
      <c r="Q1461" s="36">
        <f>Inputs!$B$12*(1+$B1461)^0*$C1461+Inputs!$B$29*(1+$D1461)^0*Inputs!$B$19+Inputs!$B$30*(1+$E1461)^0*Inputs!$B$20+Inputs!$B$31*(1+$F1461)^0*Inputs!$B$21+Inputs!$B$22*(1+Inputs!$B$23)^0</f>
        <v>12587.442015600289</v>
      </c>
      <c r="R1461" s="36">
        <f>Inputs!$B$12*(1+$B1461)^1*$C1461+Inputs!$B$29*(1+$D1461)^1*Inputs!$B$19+Inputs!$B$30*(1+$E1461)^1*Inputs!$B$20+Inputs!$B$31*(1+$F1461)^1*Inputs!$B$21+Inputs!$B$22*(1+Inputs!$B$23)^1</f>
        <v>14006.869131259618</v>
      </c>
      <c r="S1461" s="36">
        <f>Inputs!$B$12*(1+$B1461)^2*$C1461+Inputs!$B$29*(1+$D1461)^2*Inputs!$B$19+Inputs!$B$30*(1+$E1461)^2*Inputs!$B$20+Inputs!$B$31*(1+$F1461)^2*Inputs!$B$21+Inputs!$B$22*(1+Inputs!$B$23)^2</f>
        <v>15785.817441872903</v>
      </c>
      <c r="T1461" s="36">
        <f>Inputs!$B$12*(1+$B1461)^3*$C1461+Inputs!$B$29*(1+$D1461)^3*Inputs!$B$19+Inputs!$B$30*(1+$E1461)^3*Inputs!$B$20+Inputs!$B$31*(1+$F1461)^3*Inputs!$B$21+Inputs!$B$22*(1+Inputs!$B$23)^3</f>
        <v>18021.285544375372</v>
      </c>
      <c r="U1461" s="36">
        <f>Inputs!$B$12*(1+$B1461)^4*$C1461+Inputs!$B$29*(1+$D1461)^4*Inputs!$B$19+Inputs!$B$30*(1+$E1461)^4*Inputs!$B$20+Inputs!$B$31*(1+$F1461)^4*Inputs!$B$21+Inputs!$B$22*(1+Inputs!$B$23)^4</f>
        <v>20836.943332761126</v>
      </c>
      <c r="V1461" s="35">
        <f>Inputs!$B$13/(Q1461*(1-$G1461))</f>
        <v>1.2105954798508838</v>
      </c>
      <c r="W1461" s="36">
        <f>Inputs!$B$13</f>
        <v>12660</v>
      </c>
      <c r="X1461" s="36">
        <f t="shared" si="223"/>
        <v>13521.788739062906</v>
      </c>
      <c r="Y1461" s="36">
        <f t="shared" si="224"/>
        <v>14601.446549886241</v>
      </c>
      <c r="Z1461" s="36">
        <f t="shared" si="225"/>
        <v>15941.206545294192</v>
      </c>
      <c r="AA1461" s="36">
        <f t="shared" si="226"/>
        <v>17590.143839046752</v>
      </c>
      <c r="AB1461" s="36">
        <f t="shared" si="227"/>
        <v>55459.897040404518</v>
      </c>
      <c r="AC1461" s="36">
        <f t="shared" si="228"/>
        <v>255210.39020975126</v>
      </c>
      <c r="AD1461" s="36">
        <f t="shared" si="229"/>
        <v>158443.17401121344</v>
      </c>
    </row>
    <row r="1462" spans="1:30" ht="14.25" customHeight="1" x14ac:dyDescent="0.25">
      <c r="A1462" s="16">
        <v>1446</v>
      </c>
      <c r="B1462" s="34">
        <v>0.236427352741021</v>
      </c>
      <c r="C1462" s="34">
        <v>9.1890017110879296E-2</v>
      </c>
      <c r="D1462" s="34">
        <v>2.5609244112168798E-2</v>
      </c>
      <c r="E1462" s="34">
        <v>3.8180336598902798E-2</v>
      </c>
      <c r="F1462" s="34">
        <v>1.21744864841693E-2</v>
      </c>
      <c r="G1462" s="34">
        <v>0.20424470568773001</v>
      </c>
      <c r="H1462" s="35">
        <v>1.04422490322961</v>
      </c>
      <c r="I1462" s="34">
        <v>9.4359568322608903E-2</v>
      </c>
      <c r="J1462" s="34">
        <v>1.6328512197002199E-2</v>
      </c>
      <c r="K1462" s="36">
        <f>Inputs!$B$12*(1+$B1462)^4</f>
        <v>140225.07046470692</v>
      </c>
      <c r="L1462" s="36">
        <f t="shared" si="220"/>
        <v>17948.047611177928</v>
      </c>
      <c r="M1462" s="36">
        <f t="shared" si="221"/>
        <v>205963.81131662295</v>
      </c>
      <c r="N1462" s="37">
        <f>M1462/Inputs!$B$6</f>
        <v>313.96922456802281</v>
      </c>
      <c r="O1462" s="38">
        <f>IF(N1462&gt;Inputs!$B$4,1,0)</f>
        <v>0</v>
      </c>
      <c r="P1462" s="34">
        <f t="shared" si="222"/>
        <v>7.8031056125606707E-2</v>
      </c>
      <c r="Q1462" s="36">
        <f>Inputs!$B$12*(1+$B1462)^0*$C1462+Inputs!$B$29*(1+$D1462)^0*Inputs!$B$19+Inputs!$B$30*(1+$E1462)^0*Inputs!$B$20+Inputs!$B$31*(1+$F1462)^0*Inputs!$B$21+Inputs!$B$22*(1+Inputs!$B$23)^0</f>
        <v>13535.445054079679</v>
      </c>
      <c r="R1462" s="36">
        <f>Inputs!$B$12*(1+$B1462)^1*$C1462+Inputs!$B$29*(1+$D1462)^1*Inputs!$B$19+Inputs!$B$30*(1+$E1462)^1*Inputs!$B$20+Inputs!$B$31*(1+$F1462)^1*Inputs!$B$21+Inputs!$B$22*(1+Inputs!$B$23)^1</f>
        <v>15005.230952929305</v>
      </c>
      <c r="S1462" s="36">
        <f>Inputs!$B$12*(1+$B1462)^2*$C1462+Inputs!$B$29*(1+$D1462)^2*Inputs!$B$19+Inputs!$B$30*(1+$E1462)^2*Inputs!$B$20+Inputs!$B$31*(1+$F1462)^2*Inputs!$B$21+Inputs!$B$22*(1+Inputs!$B$23)^2</f>
        <v>16787.626096339729</v>
      </c>
      <c r="T1462" s="36">
        <f>Inputs!$B$12*(1+$B1462)^3*$C1462+Inputs!$B$29*(1+$D1462)^3*Inputs!$B$19+Inputs!$B$30*(1+$E1462)^3*Inputs!$B$20+Inputs!$B$31*(1+$F1462)^3*Inputs!$B$21+Inputs!$B$22*(1+Inputs!$B$23)^3</f>
        <v>18955.635603914823</v>
      </c>
      <c r="U1462" s="36">
        <f>Inputs!$B$12*(1+$B1462)^4*$C1462+Inputs!$B$29*(1+$D1462)^4*Inputs!$B$19+Inputs!$B$30*(1+$E1462)^4*Inputs!$B$20+Inputs!$B$31*(1+$F1462)^4*Inputs!$B$21+Inputs!$B$22*(1+Inputs!$B$23)^4</f>
        <v>21599.496616700362</v>
      </c>
      <c r="V1462" s="35">
        <f>Inputs!$B$13/(Q1462*(1-$G1462))</f>
        <v>1.1753890181485229</v>
      </c>
      <c r="W1462" s="36">
        <f>Inputs!$B$13</f>
        <v>12660</v>
      </c>
      <c r="X1462" s="36">
        <f t="shared" si="223"/>
        <v>13643.182121217404</v>
      </c>
      <c r="Y1462" s="36">
        <f t="shared" si="224"/>
        <v>14825.736221336685</v>
      </c>
      <c r="Z1462" s="36">
        <f t="shared" si="225"/>
        <v>16245.759356241981</v>
      </c>
      <c r="AA1462" s="36">
        <f t="shared" si="226"/>
        <v>17948.047611177928</v>
      </c>
      <c r="AB1462" s="36">
        <f t="shared" si="227"/>
        <v>57033.313827011501</v>
      </c>
      <c r="AC1462" s="36">
        <f t="shared" si="228"/>
        <v>233767.34125124075</v>
      </c>
      <c r="AD1462" s="36">
        <f t="shared" si="229"/>
        <v>148930.49748961144</v>
      </c>
    </row>
    <row r="1463" spans="1:30" ht="14.25" customHeight="1" x14ac:dyDescent="0.25">
      <c r="A1463" s="16">
        <v>1447</v>
      </c>
      <c r="B1463" s="34">
        <v>0.30410716163518098</v>
      </c>
      <c r="C1463" s="34">
        <v>6.8933754531964597E-2</v>
      </c>
      <c r="D1463" s="34">
        <v>2.69770607758631E-2</v>
      </c>
      <c r="E1463" s="34">
        <v>3.3864307347774597E-2</v>
      </c>
      <c r="F1463" s="34">
        <v>4.1350911432483104E-3</v>
      </c>
      <c r="G1463" s="34">
        <v>0.214902641714042</v>
      </c>
      <c r="H1463" s="35">
        <v>1.16897787901397</v>
      </c>
      <c r="I1463" s="34">
        <v>0.103179748018287</v>
      </c>
      <c r="J1463" s="34">
        <v>2.51792450749144E-2</v>
      </c>
      <c r="K1463" s="36">
        <f>Inputs!$B$12*(1+$B1463)^4</f>
        <v>173541.90878404555</v>
      </c>
      <c r="L1463" s="36">
        <f t="shared" si="220"/>
        <v>18813.851619310171</v>
      </c>
      <c r="M1463" s="36">
        <f t="shared" si="221"/>
        <v>207994.84190311329</v>
      </c>
      <c r="N1463" s="37">
        <f>M1463/Inputs!$B$6</f>
        <v>317.06530777913611</v>
      </c>
      <c r="O1463" s="38">
        <f>IF(N1463&gt;Inputs!$B$4,1,0)</f>
        <v>0</v>
      </c>
      <c r="P1463" s="34">
        <f t="shared" si="222"/>
        <v>7.8000502943372602E-2</v>
      </c>
      <c r="Q1463" s="36">
        <f>Inputs!$B$12*(1+$B1463)^0*$C1463+Inputs!$B$29*(1+$D1463)^0*Inputs!$B$19+Inputs!$B$30*(1+$E1463)^0*Inputs!$B$20+Inputs!$B$31*(1+$F1463)^0*Inputs!$B$21+Inputs!$B$22*(1+Inputs!$B$23)^0</f>
        <v>12158.069299344799</v>
      </c>
      <c r="R1463" s="36">
        <f>Inputs!$B$12*(1+$B1463)^1*$C1463+Inputs!$B$29*(1+$D1463)^1*Inputs!$B$19+Inputs!$B$30*(1+$E1463)^1*Inputs!$B$20+Inputs!$B$31*(1+$F1463)^1*Inputs!$B$21+Inputs!$B$22*(1+Inputs!$B$23)^1</f>
        <v>13539.527737014447</v>
      </c>
      <c r="S1463" s="36">
        <f>Inputs!$B$12*(1+$B1463)^2*$C1463+Inputs!$B$29*(1+$D1463)^2*Inputs!$B$19+Inputs!$B$30*(1+$E1463)^2*Inputs!$B$20+Inputs!$B$31*(1+$F1463)^2*Inputs!$B$21+Inputs!$B$22*(1+Inputs!$B$23)^2</f>
        <v>15306.77733178042</v>
      </c>
      <c r="T1463" s="36">
        <f>Inputs!$B$12*(1+$B1463)^3*$C1463+Inputs!$B$29*(1+$D1463)^3*Inputs!$B$19+Inputs!$B$30*(1+$E1463)^3*Inputs!$B$20+Inputs!$B$31*(1+$F1463)^3*Inputs!$B$21+Inputs!$B$22*(1+Inputs!$B$23)^3</f>
        <v>17576.240895729192</v>
      </c>
      <c r="U1463" s="36">
        <f>Inputs!$B$12*(1+$B1463)^4*$C1463+Inputs!$B$29*(1+$D1463)^4*Inputs!$B$19+Inputs!$B$30*(1+$E1463)^4*Inputs!$B$20+Inputs!$B$31*(1+$F1463)^4*Inputs!$B$21+Inputs!$B$22*(1+Inputs!$B$23)^4</f>
        <v>20499.71888422922</v>
      </c>
      <c r="V1463" s="35">
        <f>Inputs!$B$13/(Q1463*(1-$G1463))</f>
        <v>1.3263116218695024</v>
      </c>
      <c r="W1463" s="36">
        <f>Inputs!$B$13</f>
        <v>12660</v>
      </c>
      <c r="X1463" s="36">
        <f t="shared" si="223"/>
        <v>13680.381801598085</v>
      </c>
      <c r="Y1463" s="36">
        <f t="shared" si="224"/>
        <v>14993.3342936933</v>
      </c>
      <c r="Z1463" s="36">
        <f t="shared" si="225"/>
        <v>16673.560688068832</v>
      </c>
      <c r="AA1463" s="36">
        <f t="shared" si="226"/>
        <v>18813.851619310171</v>
      </c>
      <c r="AB1463" s="36">
        <f t="shared" si="227"/>
        <v>56656.589687724074</v>
      </c>
      <c r="AC1463" s="36">
        <f t="shared" si="228"/>
        <v>247274.94659923404</v>
      </c>
      <c r="AD1463" s="36">
        <f t="shared" si="229"/>
        <v>151338.25221538922</v>
      </c>
    </row>
    <row r="1464" spans="1:30" ht="14.25" customHeight="1" x14ac:dyDescent="0.25">
      <c r="A1464" s="16">
        <v>1448</v>
      </c>
      <c r="B1464" s="34">
        <v>0.25116760585195502</v>
      </c>
      <c r="C1464" s="34">
        <v>6.5741514611031004E-2</v>
      </c>
      <c r="D1464" s="34">
        <v>2.8518066382182499E-2</v>
      </c>
      <c r="E1464" s="34">
        <v>4.6950028053889002E-2</v>
      </c>
      <c r="F1464" s="34">
        <v>2.37254398682143E-2</v>
      </c>
      <c r="G1464" s="34">
        <v>0.176058143879224</v>
      </c>
      <c r="H1464" s="35">
        <v>0.998493121625183</v>
      </c>
      <c r="I1464" s="34">
        <v>9.8787514040734298E-2</v>
      </c>
      <c r="J1464" s="34">
        <v>3.1410558861276201E-2</v>
      </c>
      <c r="K1464" s="36">
        <f>Inputs!$B$12*(1+$B1464)^4</f>
        <v>147032.45757893258</v>
      </c>
      <c r="L1464" s="36">
        <f t="shared" si="220"/>
        <v>15418.782036822331</v>
      </c>
      <c r="M1464" s="36">
        <f t="shared" si="221"/>
        <v>199862.36697213614</v>
      </c>
      <c r="N1464" s="37">
        <f>M1464/Inputs!$B$6</f>
        <v>304.66824233557338</v>
      </c>
      <c r="O1464" s="38">
        <f>IF(N1464&gt;Inputs!$B$4,1,0)</f>
        <v>0</v>
      </c>
      <c r="P1464" s="34">
        <f t="shared" si="222"/>
        <v>6.7376955179458103E-2</v>
      </c>
      <c r="Q1464" s="36">
        <f>Inputs!$B$12*(1+$B1464)^0*$C1464+Inputs!$B$29*(1+$D1464)^0*Inputs!$B$19+Inputs!$B$30*(1+$E1464)^0*Inputs!$B$20+Inputs!$B$31*(1+$F1464)^0*Inputs!$B$21+Inputs!$B$22*(1+Inputs!$B$23)^0</f>
        <v>11966.534904088781</v>
      </c>
      <c r="R1464" s="36">
        <f>Inputs!$B$12*(1+$B1464)^1*$C1464+Inputs!$B$29*(1+$D1464)^1*Inputs!$B$19+Inputs!$B$30*(1+$E1464)^1*Inputs!$B$20+Inputs!$B$31*(1+$F1464)^1*Inputs!$B$21+Inputs!$B$22*(1+Inputs!$B$23)^1</f>
        <v>13207.269170265457</v>
      </c>
      <c r="S1464" s="36">
        <f>Inputs!$B$12*(1+$B1464)^2*$C1464+Inputs!$B$29*(1+$D1464)^2*Inputs!$B$19+Inputs!$B$30*(1+$E1464)^2*Inputs!$B$20+Inputs!$B$31*(1+$F1464)^2*Inputs!$B$21+Inputs!$B$22*(1+Inputs!$B$23)^2</f>
        <v>14705.528955257767</v>
      </c>
      <c r="T1464" s="36">
        <f>Inputs!$B$12*(1+$B1464)^3*$C1464+Inputs!$B$29*(1+$D1464)^3*Inputs!$B$19+Inputs!$B$30*(1+$E1464)^3*Inputs!$B$20+Inputs!$B$31*(1+$F1464)^3*Inputs!$B$21+Inputs!$B$22*(1+Inputs!$B$23)^3</f>
        <v>16524.14899780495</v>
      </c>
      <c r="U1464" s="36">
        <f>Inputs!$B$12*(1+$B1464)^4*$C1464+Inputs!$B$29*(1+$D1464)^4*Inputs!$B$19+Inputs!$B$30*(1+$E1464)^4*Inputs!$B$20+Inputs!$B$31*(1+$F1464)^4*Inputs!$B$21+Inputs!$B$22*(1+Inputs!$B$23)^4</f>
        <v>18741.67602400676</v>
      </c>
      <c r="V1464" s="35">
        <f>Inputs!$B$13/(Q1464*(1-$G1464))</f>
        <v>1.2840109525740424</v>
      </c>
      <c r="W1464" s="36">
        <f>Inputs!$B$13</f>
        <v>12660</v>
      </c>
      <c r="X1464" s="36">
        <f t="shared" si="223"/>
        <v>13195.88245244344</v>
      </c>
      <c r="Y1464" s="36">
        <f t="shared" si="224"/>
        <v>13827.981246348929</v>
      </c>
      <c r="Z1464" s="36">
        <f t="shared" si="225"/>
        <v>14566.248831712033</v>
      </c>
      <c r="AA1464" s="36">
        <f t="shared" si="226"/>
        <v>15418.782036822331</v>
      </c>
      <c r="AB1464" s="36">
        <f t="shared" si="227"/>
        <v>52494.878264763036</v>
      </c>
      <c r="AC1464" s="36">
        <f t="shared" si="228"/>
        <v>236031.66030880046</v>
      </c>
      <c r="AD1464" s="36">
        <f t="shared" si="229"/>
        <v>147367.48870737309</v>
      </c>
    </row>
    <row r="1465" spans="1:30" ht="14.25" customHeight="1" x14ac:dyDescent="0.25">
      <c r="A1465" s="16">
        <v>1449</v>
      </c>
      <c r="B1465" s="34">
        <v>0.41423997703008603</v>
      </c>
      <c r="C1465" s="34">
        <v>7.0706902769531094E-2</v>
      </c>
      <c r="D1465" s="34">
        <v>4.4575821000946203E-2</v>
      </c>
      <c r="E1465" s="34">
        <v>3.7338501881249597E-2</v>
      </c>
      <c r="F1465" s="34">
        <v>1.19527851230021E-2</v>
      </c>
      <c r="G1465" s="34">
        <v>0.19908107616613599</v>
      </c>
      <c r="H1465" s="35">
        <v>0.97276332333562898</v>
      </c>
      <c r="I1465" s="34">
        <v>9.8798921672178505E-2</v>
      </c>
      <c r="J1465" s="34">
        <v>2.7103293271992301E-2</v>
      </c>
      <c r="K1465" s="36">
        <f>Inputs!$B$12*(1+$B1465)^4</f>
        <v>240017.93136613257</v>
      </c>
      <c r="L1465" s="36">
        <f t="shared" si="220"/>
        <v>20217.074664402498</v>
      </c>
      <c r="M1465" s="36">
        <f t="shared" si="221"/>
        <v>239959.10171875867</v>
      </c>
      <c r="N1465" s="37">
        <f>M1465/Inputs!$B$6</f>
        <v>365.79131359566873</v>
      </c>
      <c r="O1465" s="38">
        <f>IF(N1465&gt;Inputs!$B$4,1,0)</f>
        <v>0</v>
      </c>
      <c r="P1465" s="34">
        <f t="shared" si="222"/>
        <v>7.1695628400186201E-2</v>
      </c>
      <c r="Q1465" s="36">
        <f>Inputs!$B$12*(1+$B1465)^0*$C1465+Inputs!$B$29*(1+$D1465)^0*Inputs!$B$19+Inputs!$B$30*(1+$E1465)^0*Inputs!$B$20+Inputs!$B$31*(1+$F1465)^0*Inputs!$B$21+Inputs!$B$22*(1+Inputs!$B$23)^0</f>
        <v>12264.458193598788</v>
      </c>
      <c r="R1465" s="36">
        <f>Inputs!$B$12*(1+$B1465)^1*$C1465+Inputs!$B$29*(1+$D1465)^1*Inputs!$B$19+Inputs!$B$30*(1+$E1465)^1*Inputs!$B$20+Inputs!$B$31*(1+$F1465)^1*Inputs!$B$21+Inputs!$B$22*(1+Inputs!$B$23)^1</f>
        <v>14247.556227505363</v>
      </c>
      <c r="S1465" s="36">
        <f>Inputs!$B$12*(1+$B1465)^2*$C1465+Inputs!$B$29*(1+$D1465)^2*Inputs!$B$19+Inputs!$B$30*(1+$E1465)^2*Inputs!$B$20+Inputs!$B$31*(1+$F1465)^2*Inputs!$B$21+Inputs!$B$22*(1+Inputs!$B$23)^2</f>
        <v>16967.259589909474</v>
      </c>
      <c r="T1465" s="36">
        <f>Inputs!$B$12*(1+$B1465)^3*$C1465+Inputs!$B$29*(1+$D1465)^3*Inputs!$B$19+Inputs!$B$30*(1+$E1465)^3*Inputs!$B$20+Inputs!$B$31*(1+$F1465)^3*Inputs!$B$21+Inputs!$B$22*(1+Inputs!$B$23)^3</f>
        <v>20725.493523494799</v>
      </c>
      <c r="U1465" s="36">
        <f>Inputs!$B$12*(1+$B1465)^4*$C1465+Inputs!$B$29*(1+$D1465)^4*Inputs!$B$19+Inputs!$B$30*(1+$E1465)^4*Inputs!$B$20+Inputs!$B$31*(1+$F1465)^4*Inputs!$B$21+Inputs!$B$22*(1+Inputs!$B$23)^4</f>
        <v>25949.116275553773</v>
      </c>
      <c r="V1465" s="35">
        <f>Inputs!$B$13/(Q1465*(1-$G1465))</f>
        <v>1.2888334033242861</v>
      </c>
      <c r="W1465" s="36">
        <f>Inputs!$B$13</f>
        <v>12660</v>
      </c>
      <c r="X1465" s="36">
        <f t="shared" si="223"/>
        <v>13805.375274553207</v>
      </c>
      <c r="Y1465" s="36">
        <f t="shared" si="224"/>
        <v>15366.870477081131</v>
      </c>
      <c r="Z1465" s="36">
        <f t="shared" si="225"/>
        <v>17458.972969197803</v>
      </c>
      <c r="AA1465" s="36">
        <f t="shared" si="226"/>
        <v>20217.074664402498</v>
      </c>
      <c r="AB1465" s="36">
        <f t="shared" si="227"/>
        <v>59138.19678042407</v>
      </c>
      <c r="AC1465" s="36">
        <f t="shared" si="228"/>
        <v>289627.47703707463</v>
      </c>
      <c r="AD1465" s="36">
        <f t="shared" si="229"/>
        <v>180820.9049383346</v>
      </c>
    </row>
    <row r="1466" spans="1:30" ht="14.25" customHeight="1" x14ac:dyDescent="0.25">
      <c r="A1466" s="16">
        <v>1450</v>
      </c>
      <c r="B1466" s="34">
        <v>0.23217841835304501</v>
      </c>
      <c r="C1466" s="34">
        <v>9.8458704448176101E-2</v>
      </c>
      <c r="D1466" s="34">
        <v>5.1766201254842797E-2</v>
      </c>
      <c r="E1466" s="34">
        <v>4.7484483208523998E-2</v>
      </c>
      <c r="F1466" s="34">
        <v>2.5136003588462401E-2</v>
      </c>
      <c r="G1466" s="34">
        <v>0.18255901849844799</v>
      </c>
      <c r="H1466" s="35">
        <v>0.99716801808006605</v>
      </c>
      <c r="I1466" s="34">
        <v>9.4750221848692001E-2</v>
      </c>
      <c r="J1466" s="34">
        <v>1.97787559192154E-2</v>
      </c>
      <c r="K1466" s="36">
        <f>Inputs!$B$12*(1+$B1466)^4</f>
        <v>138307.47150278359</v>
      </c>
      <c r="L1466" s="36">
        <f t="shared" si="220"/>
        <v>18806.510544829634</v>
      </c>
      <c r="M1466" s="36">
        <f t="shared" si="221"/>
        <v>221119.87214757359</v>
      </c>
      <c r="N1466" s="37">
        <f>M1466/Inputs!$B$6</f>
        <v>337.07297583471586</v>
      </c>
      <c r="O1466" s="38">
        <f>IF(N1466&gt;Inputs!$B$4,1,0)</f>
        <v>0</v>
      </c>
      <c r="P1466" s="34">
        <f t="shared" si="222"/>
        <v>7.4971465929476594E-2</v>
      </c>
      <c r="Q1466" s="36">
        <f>Inputs!$B$12*(1+$B1466)^0*$C1466+Inputs!$B$29*(1+$D1466)^0*Inputs!$B$19+Inputs!$B$30*(1+$E1466)^0*Inputs!$B$20+Inputs!$B$31*(1+$F1466)^0*Inputs!$B$21+Inputs!$B$22*(1+Inputs!$B$23)^0</f>
        <v>13929.566294317487</v>
      </c>
      <c r="R1466" s="36">
        <f>Inputs!$B$12*(1+$B1466)^1*$C1466+Inputs!$B$29*(1+$D1466)^1*Inputs!$B$19+Inputs!$B$30*(1+$E1466)^1*Inputs!$B$20+Inputs!$B$31*(1+$F1466)^1*Inputs!$B$21+Inputs!$B$22*(1+Inputs!$B$23)^1</f>
        <v>15635.570060547852</v>
      </c>
      <c r="S1466" s="36">
        <f>Inputs!$B$12*(1+$B1466)^2*$C1466+Inputs!$B$29*(1+$D1466)^2*Inputs!$B$19+Inputs!$B$30*(1+$E1466)^2*Inputs!$B$20+Inputs!$B$31*(1+$F1466)^2*Inputs!$B$21+Inputs!$B$22*(1+Inputs!$B$23)^2</f>
        <v>17675.311048820422</v>
      </c>
      <c r="T1466" s="36">
        <f>Inputs!$B$12*(1+$B1466)^3*$C1466+Inputs!$B$29*(1+$D1466)^3*Inputs!$B$19+Inputs!$B$30*(1+$E1466)^3*Inputs!$B$20+Inputs!$B$31*(1+$F1466)^3*Inputs!$B$21+Inputs!$B$22*(1+Inputs!$B$23)^3</f>
        <v>20123.4637599138</v>
      </c>
      <c r="U1466" s="36">
        <f>Inputs!$B$12*(1+$B1466)^4*$C1466+Inputs!$B$29*(1+$D1466)^4*Inputs!$B$19+Inputs!$B$30*(1+$E1466)^4*Inputs!$B$20+Inputs!$B$31*(1+$F1466)^4*Inputs!$B$21+Inputs!$B$22*(1+Inputs!$B$23)^4</f>
        <v>23071.906019306352</v>
      </c>
      <c r="V1466" s="35">
        <f>Inputs!$B$13/(Q1466*(1-$G1466))</f>
        <v>1.1118333691999509</v>
      </c>
      <c r="W1466" s="36">
        <f>Inputs!$B$13</f>
        <v>12660</v>
      </c>
      <c r="X1466" s="36">
        <f t="shared" si="223"/>
        <v>13844.126517362522</v>
      </c>
      <c r="Y1466" s="36">
        <f t="shared" si="224"/>
        <v>15235.978171026101</v>
      </c>
      <c r="Z1466" s="36">
        <f t="shared" si="225"/>
        <v>16874.712506567797</v>
      </c>
      <c r="AA1466" s="36">
        <f t="shared" si="226"/>
        <v>18806.510544829634</v>
      </c>
      <c r="AB1466" s="36">
        <f t="shared" si="227"/>
        <v>58436.57335336844</v>
      </c>
      <c r="AC1466" s="36">
        <f t="shared" si="228"/>
        <v>255810.38984389862</v>
      </c>
      <c r="AD1466" s="36">
        <f t="shared" si="229"/>
        <v>162683.29879420515</v>
      </c>
    </row>
    <row r="1467" spans="1:30" ht="14.25" customHeight="1" x14ac:dyDescent="0.25">
      <c r="A1467" s="16">
        <v>1451</v>
      </c>
      <c r="B1467" s="34">
        <v>0.26088132460223101</v>
      </c>
      <c r="C1467" s="34">
        <v>6.2082949824094097E-2</v>
      </c>
      <c r="D1467" s="34">
        <v>4.3251756854297101E-2</v>
      </c>
      <c r="E1467" s="34">
        <v>3.9331494295295803E-2</v>
      </c>
      <c r="F1467" s="34">
        <v>-4.9262639286409204E-3</v>
      </c>
      <c r="G1467" s="34">
        <v>0.17678793813971899</v>
      </c>
      <c r="H1467" s="35">
        <v>1.02576827364005</v>
      </c>
      <c r="I1467" s="34">
        <v>0.10395859038901099</v>
      </c>
      <c r="J1467" s="34">
        <v>2.73838723802136E-2</v>
      </c>
      <c r="K1467" s="36">
        <f>Inputs!$B$12*(1+$B1467)^4</f>
        <v>151651.98507775131</v>
      </c>
      <c r="L1467" s="36">
        <f t="shared" si="220"/>
        <v>15273.771920413097</v>
      </c>
      <c r="M1467" s="36">
        <f t="shared" si="221"/>
        <v>176407.84551014876</v>
      </c>
      <c r="N1467" s="37">
        <f>M1467/Inputs!$B$6</f>
        <v>268.91439864351946</v>
      </c>
      <c r="O1467" s="38">
        <f>IF(N1467&gt;Inputs!$B$4,1,0)</f>
        <v>0</v>
      </c>
      <c r="P1467" s="34">
        <f t="shared" si="222"/>
        <v>7.6574718008797393E-2</v>
      </c>
      <c r="Q1467" s="36">
        <f>Inputs!$B$12*(1+$B1467)^0*$C1467+Inputs!$B$29*(1+$D1467)^0*Inputs!$B$19+Inputs!$B$30*(1+$E1467)^0*Inputs!$B$20+Inputs!$B$31*(1+$F1467)^0*Inputs!$B$21+Inputs!$B$22*(1+Inputs!$B$23)^0</f>
        <v>11747.021016872568</v>
      </c>
      <c r="R1467" s="36">
        <f>Inputs!$B$12*(1+$B1467)^1*$C1467+Inputs!$B$29*(1+$D1467)^1*Inputs!$B$19+Inputs!$B$30*(1+$E1467)^1*Inputs!$B$20+Inputs!$B$31*(1+$F1467)^1*Inputs!$B$21+Inputs!$B$22*(1+Inputs!$B$23)^1</f>
        <v>12868.979810652925</v>
      </c>
      <c r="S1467" s="36">
        <f>Inputs!$B$12*(1+$B1467)^2*$C1467+Inputs!$B$29*(1+$D1467)^2*Inputs!$B$19+Inputs!$B$30*(1+$E1467)^2*Inputs!$B$20+Inputs!$B$31*(1+$F1467)^2*Inputs!$B$21+Inputs!$B$22*(1+Inputs!$B$23)^2</f>
        <v>14252.551079897978</v>
      </c>
      <c r="T1467" s="36">
        <f>Inputs!$B$12*(1+$B1467)^3*$C1467+Inputs!$B$29*(1+$D1467)^3*Inputs!$B$19+Inputs!$B$30*(1+$E1467)^3*Inputs!$B$20+Inputs!$B$31*(1+$F1467)^3*Inputs!$B$21+Inputs!$B$22*(1+Inputs!$B$23)^3</f>
        <v>15964.230066001192</v>
      </c>
      <c r="U1467" s="36">
        <f>Inputs!$B$12*(1+$B1467)^4*$C1467+Inputs!$B$29*(1+$D1467)^4*Inputs!$B$19+Inputs!$B$30*(1+$E1467)^4*Inputs!$B$20+Inputs!$B$31*(1+$F1467)^4*Inputs!$B$21+Inputs!$B$22*(1+Inputs!$B$23)^4</f>
        <v>18087.781930890626</v>
      </c>
      <c r="V1467" s="35">
        <f>Inputs!$B$13/(Q1467*(1-$G1467))</f>
        <v>1.3091645437677115</v>
      </c>
      <c r="W1467" s="36">
        <f>Inputs!$B$13</f>
        <v>12660</v>
      </c>
      <c r="X1467" s="36">
        <f t="shared" si="223"/>
        <v>13118.589585616179</v>
      </c>
      <c r="Y1467" s="36">
        <f t="shared" si="224"/>
        <v>13697.733892385082</v>
      </c>
      <c r="Z1467" s="36">
        <f t="shared" si="225"/>
        <v>14411.686701322338</v>
      </c>
      <c r="AA1467" s="36">
        <f t="shared" si="226"/>
        <v>15273.771920413097</v>
      </c>
      <c r="AB1467" s="36">
        <f t="shared" si="227"/>
        <v>51430.952808575901</v>
      </c>
      <c r="AC1467" s="36">
        <f t="shared" si="228"/>
        <v>204924.38430714663</v>
      </c>
      <c r="AD1467" s="36">
        <f t="shared" si="229"/>
        <v>124976.89270157287</v>
      </c>
    </row>
    <row r="1468" spans="1:30" ht="14.25" customHeight="1" x14ac:dyDescent="0.25">
      <c r="A1468" s="16">
        <v>1452</v>
      </c>
      <c r="B1468" s="34">
        <v>0.41855746954539402</v>
      </c>
      <c r="C1468" s="34">
        <v>6.14677239707246E-2</v>
      </c>
      <c r="D1468" s="34">
        <v>4.31175290361306E-2</v>
      </c>
      <c r="E1468" s="34">
        <v>5.6086689709604599E-2</v>
      </c>
      <c r="F1468" s="34">
        <v>3.3300419049871001E-2</v>
      </c>
      <c r="G1468" s="34">
        <v>0.18229856745884199</v>
      </c>
      <c r="H1468" s="35">
        <v>1.05553750668845</v>
      </c>
      <c r="I1468" s="34">
        <v>0.105443663674604</v>
      </c>
      <c r="J1468" s="34">
        <v>1.6733243951365401E-2</v>
      </c>
      <c r="K1468" s="36">
        <f>Inputs!$B$12*(1+$B1468)^4</f>
        <v>242962.35587294825</v>
      </c>
      <c r="L1468" s="36">
        <f t="shared" si="220"/>
        <v>21162.458544414974</v>
      </c>
      <c r="M1468" s="36">
        <f t="shared" si="221"/>
        <v>206396.8469895189</v>
      </c>
      <c r="N1468" s="37">
        <f>M1468/Inputs!$B$6</f>
        <v>314.6293399230471</v>
      </c>
      <c r="O1468" s="38">
        <f>IF(N1468&gt;Inputs!$B$4,1,0)</f>
        <v>0</v>
      </c>
      <c r="P1468" s="34">
        <f t="shared" si="222"/>
        <v>8.8710419723238607E-2</v>
      </c>
      <c r="Q1468" s="36">
        <f>Inputs!$B$12*(1+$B1468)^0*$C1468+Inputs!$B$29*(1+$D1468)^0*Inputs!$B$19+Inputs!$B$30*(1+$E1468)^0*Inputs!$B$20+Inputs!$B$31*(1+$F1468)^0*Inputs!$B$21+Inputs!$B$22*(1+Inputs!$B$23)^0</f>
        <v>11710.107465670397</v>
      </c>
      <c r="R1468" s="36">
        <f>Inputs!$B$12*(1+$B1468)^1*$C1468+Inputs!$B$29*(1+$D1468)^1*Inputs!$B$19+Inputs!$B$30*(1+$E1468)^1*Inputs!$B$20+Inputs!$B$31*(1+$F1468)^1*Inputs!$B$21+Inputs!$B$22*(1+Inputs!$B$23)^1</f>
        <v>13618.087775839107</v>
      </c>
      <c r="S1468" s="36">
        <f>Inputs!$B$12*(1+$B1468)^2*$C1468+Inputs!$B$29*(1+$D1468)^2*Inputs!$B$19+Inputs!$B$30*(1+$E1468)^2*Inputs!$B$20+Inputs!$B$31*(1+$F1468)^2*Inputs!$B$21+Inputs!$B$22*(1+Inputs!$B$23)^2</f>
        <v>16189.145307414292</v>
      </c>
      <c r="T1468" s="36">
        <f>Inputs!$B$12*(1+$B1468)^3*$C1468+Inputs!$B$29*(1+$D1468)^3*Inputs!$B$19+Inputs!$B$30*(1+$E1468)^3*Inputs!$B$20+Inputs!$B$31*(1+$F1468)^3*Inputs!$B$21+Inputs!$B$22*(1+Inputs!$B$23)^3</f>
        <v>19694.527430010778</v>
      </c>
      <c r="U1468" s="36">
        <f>Inputs!$B$12*(1+$B1468)^4*$C1468+Inputs!$B$29*(1+$D1468)^4*Inputs!$B$19+Inputs!$B$30*(1+$E1468)^4*Inputs!$B$20+Inputs!$B$31*(1+$F1468)^4*Inputs!$B$21+Inputs!$B$22*(1+Inputs!$B$23)^4</f>
        <v>24518.714233728184</v>
      </c>
      <c r="V1468" s="35">
        <f>Inputs!$B$13/(Q1468*(1-$G1468))</f>
        <v>1.3221418930664666</v>
      </c>
      <c r="W1468" s="36">
        <f>Inputs!$B$13</f>
        <v>12660</v>
      </c>
      <c r="X1468" s="36">
        <f t="shared" si="223"/>
        <v>13980.55528166236</v>
      </c>
      <c r="Y1468" s="36">
        <f t="shared" si="224"/>
        <v>15737.725976025269</v>
      </c>
      <c r="Z1468" s="36">
        <f t="shared" si="225"/>
        <v>18071.998287609844</v>
      </c>
      <c r="AA1468" s="36">
        <f t="shared" si="226"/>
        <v>21162.458544414974</v>
      </c>
      <c r="AB1468" s="36">
        <f t="shared" si="227"/>
        <v>59465.169555556713</v>
      </c>
      <c r="AC1468" s="36">
        <f t="shared" si="228"/>
        <v>242548.45364250758</v>
      </c>
      <c r="AD1468" s="36">
        <f t="shared" si="229"/>
        <v>146931.67743396218</v>
      </c>
    </row>
    <row r="1469" spans="1:30" ht="14.25" customHeight="1" x14ac:dyDescent="0.25">
      <c r="A1469" s="16">
        <v>1453</v>
      </c>
      <c r="B1469" s="34">
        <v>0.27526442095380999</v>
      </c>
      <c r="C1469" s="34">
        <v>8.1810505438933201E-2</v>
      </c>
      <c r="D1469" s="34">
        <v>1.8926890915304299E-2</v>
      </c>
      <c r="E1469" s="34">
        <v>6.86894175855952E-2</v>
      </c>
      <c r="F1469" s="34">
        <v>2.1309146972815E-2</v>
      </c>
      <c r="G1469" s="34">
        <v>0.19241102734802701</v>
      </c>
      <c r="H1469" s="35">
        <v>1.1701701593527101</v>
      </c>
      <c r="I1469" s="34">
        <v>9.3030243608317104E-2</v>
      </c>
      <c r="J1469" s="34">
        <v>2.3586976247177899E-2</v>
      </c>
      <c r="K1469" s="36">
        <f>Inputs!$B$12*(1+$B1469)^4</f>
        <v>158690.97325096655</v>
      </c>
      <c r="L1469" s="36">
        <f t="shared" si="220"/>
        <v>20917.115949106854</v>
      </c>
      <c r="M1469" s="36">
        <f t="shared" si="221"/>
        <v>259325.36656677315</v>
      </c>
      <c r="N1469" s="37">
        <f>M1469/Inputs!$B$6</f>
        <v>395.31305879081276</v>
      </c>
      <c r="O1469" s="38">
        <f>IF(N1469&gt;Inputs!$B$4,1,0)</f>
        <v>0</v>
      </c>
      <c r="P1469" s="34">
        <f t="shared" si="222"/>
        <v>6.9443267361139205E-2</v>
      </c>
      <c r="Q1469" s="36">
        <f>Inputs!$B$12*(1+$B1469)^0*$C1469+Inputs!$B$29*(1+$D1469)^0*Inputs!$B$19+Inputs!$B$30*(1+$E1469)^0*Inputs!$B$20+Inputs!$B$31*(1+$F1469)^0*Inputs!$B$21+Inputs!$B$22*(1+Inputs!$B$23)^0</f>
        <v>12930.674353762915</v>
      </c>
      <c r="R1469" s="36">
        <f>Inputs!$B$12*(1+$B1469)^1*$C1469+Inputs!$B$29*(1+$D1469)^1*Inputs!$B$19+Inputs!$B$30*(1+$E1469)^1*Inputs!$B$20+Inputs!$B$31*(1+$F1469)^1*Inputs!$B$21+Inputs!$B$22*(1+Inputs!$B$23)^1</f>
        <v>14543.880158963704</v>
      </c>
      <c r="S1469" s="36">
        <f>Inputs!$B$12*(1+$B1469)^2*$C1469+Inputs!$B$29*(1+$D1469)^2*Inputs!$B$19+Inputs!$B$30*(1+$E1469)^2*Inputs!$B$20+Inputs!$B$31*(1+$F1469)^2*Inputs!$B$21+Inputs!$B$22*(1+Inputs!$B$23)^2</f>
        <v>16542.020532747505</v>
      </c>
      <c r="T1469" s="36">
        <f>Inputs!$B$12*(1+$B1469)^3*$C1469+Inputs!$B$29*(1+$D1469)^3*Inputs!$B$19+Inputs!$B$30*(1+$E1469)^3*Inputs!$B$20+Inputs!$B$31*(1+$F1469)^3*Inputs!$B$21+Inputs!$B$22*(1+Inputs!$B$23)^3</f>
        <v>19028.291908236264</v>
      </c>
      <c r="U1469" s="36">
        <f>Inputs!$B$12*(1+$B1469)^4*$C1469+Inputs!$B$29*(1+$D1469)^4*Inputs!$B$19+Inputs!$B$30*(1+$E1469)^4*Inputs!$B$20+Inputs!$B$31*(1+$F1469)^4*Inputs!$B$21+Inputs!$B$22*(1+Inputs!$B$23)^4</f>
        <v>22134.127369012676</v>
      </c>
      <c r="V1469" s="35">
        <f>Inputs!$B$13/(Q1469*(1-$G1469))</f>
        <v>1.2123336253397408</v>
      </c>
      <c r="W1469" s="36">
        <f>Inputs!$B$13</f>
        <v>12660</v>
      </c>
      <c r="X1469" s="36">
        <f t="shared" si="223"/>
        <v>14115.629491320902</v>
      </c>
      <c r="Y1469" s="36">
        <f t="shared" si="224"/>
        <v>15914.116729331972</v>
      </c>
      <c r="Z1469" s="36">
        <f t="shared" si="225"/>
        <v>18144.032043678428</v>
      </c>
      <c r="AA1469" s="36">
        <f t="shared" si="226"/>
        <v>20917.115949106854</v>
      </c>
      <c r="AB1469" s="36">
        <f t="shared" si="227"/>
        <v>61703.264465470522</v>
      </c>
      <c r="AC1469" s="36">
        <f t="shared" si="228"/>
        <v>308316.24547290982</v>
      </c>
      <c r="AD1469" s="36">
        <f t="shared" si="229"/>
        <v>197622.10210130262</v>
      </c>
    </row>
    <row r="1470" spans="1:30" ht="14.25" customHeight="1" x14ac:dyDescent="0.25">
      <c r="A1470" s="16">
        <v>1454</v>
      </c>
      <c r="B1470" s="34">
        <v>0.43065589038212998</v>
      </c>
      <c r="C1470" s="34">
        <v>6.8486244744975902E-2</v>
      </c>
      <c r="D1470" s="34">
        <v>2.1991373971902199E-2</v>
      </c>
      <c r="E1470" s="34">
        <v>3.3825391405599203E-2</v>
      </c>
      <c r="F1470" s="34">
        <v>1.99454455197592E-2</v>
      </c>
      <c r="G1470" s="34">
        <v>0.22309153366232701</v>
      </c>
      <c r="H1470" s="35">
        <v>1.1234804092452799</v>
      </c>
      <c r="I1470" s="34">
        <v>9.6507815746074102E-2</v>
      </c>
      <c r="J1470" s="34">
        <v>2.18804525037751E-2</v>
      </c>
      <c r="K1470" s="36">
        <f>Inputs!$B$12*(1+$B1470)^4</f>
        <v>251357.58760805169</v>
      </c>
      <c r="L1470" s="36">
        <f t="shared" si="220"/>
        <v>22672.968444601338</v>
      </c>
      <c r="M1470" s="36">
        <f t="shared" si="221"/>
        <v>258687.01920761386</v>
      </c>
      <c r="N1470" s="37">
        <f>M1470/Inputs!$B$6</f>
        <v>394.33996830428941</v>
      </c>
      <c r="O1470" s="38">
        <f>IF(N1470&gt;Inputs!$B$4,1,0)</f>
        <v>0</v>
      </c>
      <c r="P1470" s="34">
        <f t="shared" si="222"/>
        <v>7.4627363242299002E-2</v>
      </c>
      <c r="Q1470" s="36">
        <f>Inputs!$B$12*(1+$B1470)^0*$C1470+Inputs!$B$29*(1+$D1470)^0*Inputs!$B$19+Inputs!$B$30*(1+$E1470)^0*Inputs!$B$20+Inputs!$B$31*(1+$F1470)^0*Inputs!$B$21+Inputs!$B$22*(1+Inputs!$B$23)^0</f>
        <v>12131.218712125476</v>
      </c>
      <c r="R1470" s="36">
        <f>Inputs!$B$12*(1+$B1470)^1*$C1470+Inputs!$B$29*(1+$D1470)^1*Inputs!$B$19+Inputs!$B$30*(1+$E1470)^1*Inputs!$B$20+Inputs!$B$31*(1+$F1470)^1*Inputs!$B$21+Inputs!$B$22*(1+Inputs!$B$23)^1</f>
        <v>14079.328868184581</v>
      </c>
      <c r="S1470" s="36">
        <f>Inputs!$B$12*(1+$B1470)^2*$C1470+Inputs!$B$29*(1+$D1470)^2*Inputs!$B$19+Inputs!$B$30*(1+$E1470)^2*Inputs!$B$20+Inputs!$B$31*(1+$F1470)^2*Inputs!$B$21+Inputs!$B$22*(1+Inputs!$B$23)^2</f>
        <v>16793.737932580727</v>
      </c>
      <c r="T1470" s="36">
        <f>Inputs!$B$12*(1+$B1470)^3*$C1470+Inputs!$B$29*(1+$D1470)^3*Inputs!$B$19+Inputs!$B$30*(1+$E1470)^3*Inputs!$B$20+Inputs!$B$31*(1+$F1470)^3*Inputs!$B$21+Inputs!$B$22*(1+Inputs!$B$23)^3</f>
        <v>20602.75729440344</v>
      </c>
      <c r="U1470" s="36">
        <f>Inputs!$B$12*(1+$B1470)^4*$C1470+Inputs!$B$29*(1+$D1470)^4*Inputs!$B$19+Inputs!$B$30*(1+$E1470)^4*Inputs!$B$20+Inputs!$B$31*(1+$F1470)^4*Inputs!$B$21+Inputs!$B$22*(1+Inputs!$B$23)^4</f>
        <v>25976.044859024762</v>
      </c>
      <c r="V1470" s="35">
        <f>Inputs!$B$13/(Q1470*(1-$G1470))</f>
        <v>1.3432579477198936</v>
      </c>
      <c r="W1470" s="36">
        <f>Inputs!$B$13</f>
        <v>12660</v>
      </c>
      <c r="X1470" s="36">
        <f t="shared" si="223"/>
        <v>14092.024402767094</v>
      </c>
      <c r="Y1470" s="36">
        <f t="shared" si="224"/>
        <v>16092.010868973284</v>
      </c>
      <c r="Z1470" s="36">
        <f t="shared" si="225"/>
        <v>18862.405286259516</v>
      </c>
      <c r="AA1470" s="36">
        <f t="shared" si="226"/>
        <v>22672.968444601338</v>
      </c>
      <c r="AB1470" s="36">
        <f t="shared" si="227"/>
        <v>62824.326931655065</v>
      </c>
      <c r="AC1470" s="36">
        <f t="shared" si="228"/>
        <v>310463.37760250299</v>
      </c>
      <c r="AD1470" s="36">
        <f t="shared" si="229"/>
        <v>195862.69227595881</v>
      </c>
    </row>
    <row r="1471" spans="1:30" ht="14.25" customHeight="1" x14ac:dyDescent="0.25">
      <c r="A1471" s="16">
        <v>1455</v>
      </c>
      <c r="B1471" s="34">
        <v>0.20184158411737299</v>
      </c>
      <c r="C1471" s="34">
        <v>9.7375827469277199E-2</v>
      </c>
      <c r="D1471" s="34">
        <v>3.3034995364446498E-2</v>
      </c>
      <c r="E1471" s="34">
        <v>4.29598627956643E-2</v>
      </c>
      <c r="F1471" s="34">
        <v>3.05302714847543E-2</v>
      </c>
      <c r="G1471" s="34">
        <v>0.17683477148815499</v>
      </c>
      <c r="H1471" s="35">
        <v>1.0867438303852499</v>
      </c>
      <c r="I1471" s="34">
        <v>0.104092330645631</v>
      </c>
      <c r="J1471" s="34">
        <v>2.2097709060846099E-2</v>
      </c>
      <c r="K1471" s="36">
        <f>Inputs!$B$12*(1+$B1471)^4</f>
        <v>125181.50168296264</v>
      </c>
      <c r="L1471" s="36">
        <f t="shared" si="220"/>
        <v>19159.771729889788</v>
      </c>
      <c r="M1471" s="36">
        <f t="shared" si="221"/>
        <v>203112.31081436237</v>
      </c>
      <c r="N1471" s="37">
        <f>M1471/Inputs!$B$6</f>
        <v>309.62242502189383</v>
      </c>
      <c r="O1471" s="38">
        <f>IF(N1471&gt;Inputs!$B$4,1,0)</f>
        <v>0</v>
      </c>
      <c r="P1471" s="34">
        <f t="shared" si="222"/>
        <v>8.1994621584784905E-2</v>
      </c>
      <c r="Q1471" s="36">
        <f>Inputs!$B$12*(1+$B1471)^0*$C1471+Inputs!$B$29*(1+$D1471)^0*Inputs!$B$19+Inputs!$B$30*(1+$E1471)^0*Inputs!$B$20+Inputs!$B$31*(1+$F1471)^0*Inputs!$B$21+Inputs!$B$22*(1+Inputs!$B$23)^0</f>
        <v>13864.593675583554</v>
      </c>
      <c r="R1471" s="36">
        <f>Inputs!$B$12*(1+$B1471)^1*$C1471+Inputs!$B$29*(1+$D1471)^1*Inputs!$B$19+Inputs!$B$30*(1+$E1471)^1*Inputs!$B$20+Inputs!$B$31*(1+$F1471)^1*Inputs!$B$21+Inputs!$B$22*(1+Inputs!$B$23)^1</f>
        <v>15329.462705043072</v>
      </c>
      <c r="S1471" s="36">
        <f>Inputs!$B$12*(1+$B1471)^2*$C1471+Inputs!$B$29*(1+$D1471)^2*Inputs!$B$19+Inputs!$B$30*(1+$E1471)^2*Inputs!$B$20+Inputs!$B$31*(1+$F1471)^2*Inputs!$B$21+Inputs!$B$22*(1+Inputs!$B$23)^2</f>
        <v>17042.726769069042</v>
      </c>
      <c r="T1471" s="36">
        <f>Inputs!$B$12*(1+$B1471)^3*$C1471+Inputs!$B$29*(1+$D1471)^3*Inputs!$B$19+Inputs!$B$30*(1+$E1471)^3*Inputs!$B$20+Inputs!$B$31*(1+$F1471)^3*Inputs!$B$21+Inputs!$B$22*(1+Inputs!$B$23)^3</f>
        <v>19052.813616598447</v>
      </c>
      <c r="U1471" s="36">
        <f>Inputs!$B$12*(1+$B1471)^4*$C1471+Inputs!$B$29*(1+$D1471)^4*Inputs!$B$19+Inputs!$B$30*(1+$E1471)^4*Inputs!$B$20+Inputs!$B$31*(1+$F1471)^4*Inputs!$B$21+Inputs!$B$22*(1+Inputs!$B$23)^4</f>
        <v>21417.862703120343</v>
      </c>
      <c r="V1471" s="35">
        <f>Inputs!$B$13/(Q1471*(1-$G1471))</f>
        <v>1.109275809592974</v>
      </c>
      <c r="W1471" s="36">
        <f>Inputs!$B$13</f>
        <v>12660</v>
      </c>
      <c r="X1471" s="36">
        <f t="shared" si="223"/>
        <v>13926.51625420681</v>
      </c>
      <c r="Y1471" s="36">
        <f t="shared" si="224"/>
        <v>15403.957887139162</v>
      </c>
      <c r="Z1471" s="36">
        <f t="shared" si="225"/>
        <v>17132.416113213501</v>
      </c>
      <c r="AA1471" s="36">
        <f t="shared" si="226"/>
        <v>19159.771729889788</v>
      </c>
      <c r="AB1471" s="36">
        <f t="shared" si="227"/>
        <v>57542.802941189613</v>
      </c>
      <c r="AC1471" s="36">
        <f t="shared" si="228"/>
        <v>238834.67491827547</v>
      </c>
      <c r="AD1471" s="36">
        <f t="shared" si="229"/>
        <v>145569.50787317276</v>
      </c>
    </row>
    <row r="1472" spans="1:30" ht="14.25" customHeight="1" x14ac:dyDescent="0.25">
      <c r="A1472" s="16">
        <v>1456</v>
      </c>
      <c r="B1472" s="34">
        <v>0.26806476001526602</v>
      </c>
      <c r="C1472" s="34">
        <v>0.109568654123089</v>
      </c>
      <c r="D1472" s="34">
        <v>3.5121240870862602E-2</v>
      </c>
      <c r="E1472" s="34">
        <v>5.2222505851809597E-2</v>
      </c>
      <c r="F1472" s="34">
        <v>1.14266726599057E-2</v>
      </c>
      <c r="G1472" s="34">
        <v>0.19570383081760401</v>
      </c>
      <c r="H1472" s="35">
        <v>1.08785647374503</v>
      </c>
      <c r="I1472" s="34">
        <v>9.0031911791092795E-2</v>
      </c>
      <c r="J1472" s="34">
        <v>1.7880303160057801E-2</v>
      </c>
      <c r="K1472" s="36">
        <f>Inputs!$B$12*(1+$B1472)^4</f>
        <v>155137.56994824726</v>
      </c>
      <c r="L1472" s="36">
        <f t="shared" si="220"/>
        <v>22746.085542062021</v>
      </c>
      <c r="M1472" s="36">
        <f t="shared" si="221"/>
        <v>273573.64256659342</v>
      </c>
      <c r="N1472" s="37">
        <f>M1472/Inputs!$B$6</f>
        <v>417.03299171736802</v>
      </c>
      <c r="O1472" s="38">
        <f>IF(N1472&gt;Inputs!$B$4,1,0)</f>
        <v>1</v>
      </c>
      <c r="P1472" s="34">
        <f t="shared" si="222"/>
        <v>7.2151608631034994E-2</v>
      </c>
      <c r="Q1472" s="36">
        <f>Inputs!$B$12*(1+$B1472)^0*$C1472+Inputs!$B$29*(1+$D1472)^0*Inputs!$B$19+Inputs!$B$30*(1+$E1472)^0*Inputs!$B$20+Inputs!$B$31*(1+$F1472)^0*Inputs!$B$21+Inputs!$B$22*(1+Inputs!$B$23)^0</f>
        <v>14596.163274812261</v>
      </c>
      <c r="R1472" s="36">
        <f>Inputs!$B$12*(1+$B1472)^1*$C1472+Inputs!$B$29*(1+$D1472)^1*Inputs!$B$19+Inputs!$B$30*(1+$E1472)^1*Inputs!$B$20+Inputs!$B$31*(1+$F1472)^1*Inputs!$B$21+Inputs!$B$22*(1+Inputs!$B$23)^1</f>
        <v>16587.973736658358</v>
      </c>
      <c r="S1472" s="36">
        <f>Inputs!$B$12*(1+$B1472)^2*$C1472+Inputs!$B$29*(1+$D1472)^2*Inputs!$B$19+Inputs!$B$30*(1+$E1472)^2*Inputs!$B$20+Inputs!$B$31*(1+$F1472)^2*Inputs!$B$21+Inputs!$B$22*(1+Inputs!$B$23)^2</f>
        <v>19061.626394679781</v>
      </c>
      <c r="T1472" s="36">
        <f>Inputs!$B$12*(1+$B1472)^3*$C1472+Inputs!$B$29*(1+$D1472)^3*Inputs!$B$19+Inputs!$B$30*(1+$E1472)^3*Inputs!$B$20+Inputs!$B$31*(1+$F1472)^3*Inputs!$B$21+Inputs!$B$22*(1+Inputs!$B$23)^3</f>
        <v>22144.202187855051</v>
      </c>
      <c r="U1472" s="36">
        <f>Inputs!$B$12*(1+$B1472)^4*$C1472+Inputs!$B$29*(1+$D1472)^4*Inputs!$B$19+Inputs!$B$30*(1+$E1472)^4*Inputs!$B$20+Inputs!$B$31*(1+$F1472)^4*Inputs!$B$21+Inputs!$B$22*(1+Inputs!$B$23)^4</f>
        <v>25996.750574147794</v>
      </c>
      <c r="V1472" s="35">
        <f>Inputs!$B$13/(Q1472*(1-$G1472))</f>
        <v>1.0783977987314006</v>
      </c>
      <c r="W1472" s="36">
        <f>Inputs!$B$13</f>
        <v>12660</v>
      </c>
      <c r="X1472" s="36">
        <f t="shared" si="223"/>
        <v>14419.147798902612</v>
      </c>
      <c r="Y1472" s="36">
        <f t="shared" si="224"/>
        <v>16605.63126411655</v>
      </c>
      <c r="Z1472" s="36">
        <f t="shared" si="225"/>
        <v>19333.148524704706</v>
      </c>
      <c r="AA1472" s="36">
        <f t="shared" si="226"/>
        <v>22746.085542062021</v>
      </c>
      <c r="AB1472" s="36">
        <f t="shared" si="227"/>
        <v>65047.121550752134</v>
      </c>
      <c r="AC1472" s="36">
        <f t="shared" si="228"/>
        <v>320890.86974701012</v>
      </c>
      <c r="AD1472" s="36">
        <f t="shared" si="229"/>
        <v>208526.52101584128</v>
      </c>
    </row>
    <row r="1473" spans="1:30" ht="14.25" customHeight="1" x14ac:dyDescent="0.25">
      <c r="A1473" s="16">
        <v>1457</v>
      </c>
      <c r="B1473" s="34">
        <v>0.31272325389997702</v>
      </c>
      <c r="C1473" s="34">
        <v>4.8612777978210502E-2</v>
      </c>
      <c r="D1473" s="34">
        <v>1.9101562035680399E-2</v>
      </c>
      <c r="E1473" s="34">
        <v>2.82452760991719E-2</v>
      </c>
      <c r="F1473" s="34">
        <v>-2.3176155587011499E-3</v>
      </c>
      <c r="G1473" s="34">
        <v>0.17834939589454701</v>
      </c>
      <c r="H1473" s="35">
        <v>1.0130055434001899</v>
      </c>
      <c r="I1473" s="34">
        <v>9.3625239106259098E-2</v>
      </c>
      <c r="J1473" s="34">
        <v>2.6249368834215001E-2</v>
      </c>
      <c r="K1473" s="36">
        <f>Inputs!$B$12*(1+$B1473)^4</f>
        <v>178173.85001709702</v>
      </c>
      <c r="L1473" s="36">
        <f t="shared" si="220"/>
        <v>14073.50862363236</v>
      </c>
      <c r="M1473" s="36">
        <f t="shared" si="221"/>
        <v>187763.90767138224</v>
      </c>
      <c r="N1473" s="37">
        <f>M1473/Inputs!$B$6</f>
        <v>286.22546901125344</v>
      </c>
      <c r="O1473" s="38">
        <f>IF(N1473&gt;Inputs!$B$4,1,0)</f>
        <v>0</v>
      </c>
      <c r="P1473" s="34">
        <f t="shared" si="222"/>
        <v>6.73758702720441E-2</v>
      </c>
      <c r="Q1473" s="36">
        <f>Inputs!$B$12*(1+$B1473)^0*$C1473+Inputs!$B$29*(1+$D1473)^0*Inputs!$B$19+Inputs!$B$30*(1+$E1473)^0*Inputs!$B$20+Inputs!$B$31*(1+$F1473)^0*Inputs!$B$21+Inputs!$B$22*(1+Inputs!$B$23)^0</f>
        <v>10938.810706119551</v>
      </c>
      <c r="R1473" s="36">
        <f>Inputs!$B$12*(1+$B1473)^1*$C1473+Inputs!$B$29*(1+$D1473)^1*Inputs!$B$19+Inputs!$B$30*(1+$E1473)^1*Inputs!$B$20+Inputs!$B$31*(1+$F1473)^1*Inputs!$B$21+Inputs!$B$22*(1+Inputs!$B$23)^1</f>
        <v>11905.409141524768</v>
      </c>
      <c r="S1473" s="36">
        <f>Inputs!$B$12*(1+$B1473)^2*$C1473+Inputs!$B$29*(1+$D1473)^2*Inputs!$B$19+Inputs!$B$30*(1+$E1473)^2*Inputs!$B$20+Inputs!$B$31*(1+$F1473)^2*Inputs!$B$21+Inputs!$B$22*(1+Inputs!$B$23)^2</f>
        <v>13158.415797248315</v>
      </c>
      <c r="T1473" s="36">
        <f>Inputs!$B$12*(1+$B1473)^3*$C1473+Inputs!$B$29*(1+$D1473)^3*Inputs!$B$19+Inputs!$B$30*(1+$E1473)^3*Inputs!$B$20+Inputs!$B$31*(1+$F1473)^3*Inputs!$B$21+Inputs!$B$22*(1+Inputs!$B$23)^3</f>
        <v>14787.051642247503</v>
      </c>
      <c r="U1473" s="36">
        <f>Inputs!$B$12*(1+$B1473)^4*$C1473+Inputs!$B$29*(1+$D1473)^4*Inputs!$B$19+Inputs!$B$30*(1+$E1473)^4*Inputs!$B$20+Inputs!$B$31*(1+$F1473)^4*Inputs!$B$21+Inputs!$B$22*(1+Inputs!$B$23)^4</f>
        <v>16908.433849134206</v>
      </c>
      <c r="V1473" s="35">
        <f>Inputs!$B$13/(Q1473*(1-$G1473))</f>
        <v>1.4085634656372708</v>
      </c>
      <c r="W1473" s="36">
        <f>Inputs!$B$13</f>
        <v>12660</v>
      </c>
      <c r="X1473" s="36">
        <f t="shared" si="223"/>
        <v>12811.344357161683</v>
      </c>
      <c r="Y1473" s="36">
        <f t="shared" si="224"/>
        <v>13090.542314515997</v>
      </c>
      <c r="Z1473" s="36">
        <f t="shared" si="225"/>
        <v>13509.290948409158</v>
      </c>
      <c r="AA1473" s="36">
        <f t="shared" si="226"/>
        <v>14073.50862363236</v>
      </c>
      <c r="AB1473" s="36">
        <f t="shared" si="227"/>
        <v>50736.23667300801</v>
      </c>
      <c r="AC1473" s="36">
        <f t="shared" si="228"/>
        <v>214363.52931649351</v>
      </c>
      <c r="AD1473" s="36">
        <f t="shared" si="229"/>
        <v>137027.67099837423</v>
      </c>
    </row>
    <row r="1474" spans="1:30" ht="14.25" customHeight="1" x14ac:dyDescent="0.25">
      <c r="A1474" s="16">
        <v>1458</v>
      </c>
      <c r="B1474" s="34">
        <v>0.348639512265565</v>
      </c>
      <c r="C1474" s="34">
        <v>0.104572636133719</v>
      </c>
      <c r="D1474" s="34">
        <v>3.8629631985942103E-2</v>
      </c>
      <c r="E1474" s="34">
        <v>5.6094712187815698E-2</v>
      </c>
      <c r="F1474" s="34">
        <v>1.23031200701459E-2</v>
      </c>
      <c r="G1474" s="34">
        <v>0.17456309792479599</v>
      </c>
      <c r="H1474" s="35">
        <v>1.14306680516467</v>
      </c>
      <c r="I1474" s="34">
        <v>0.105865987960168</v>
      </c>
      <c r="J1474" s="34">
        <v>2.78153467131547E-2</v>
      </c>
      <c r="K1474" s="36">
        <f>Inputs!$B$12*(1+$B1474)^4</f>
        <v>198488.23417513716</v>
      </c>
      <c r="L1474" s="36">
        <f t="shared" si="220"/>
        <v>28181.829734405652</v>
      </c>
      <c r="M1474" s="36">
        <f t="shared" si="221"/>
        <v>293726.43980850506</v>
      </c>
      <c r="N1474" s="37">
        <f>M1474/Inputs!$B$6</f>
        <v>447.75371922028211</v>
      </c>
      <c r="O1474" s="38">
        <f>IF(N1474&gt;Inputs!$B$4,1,0)</f>
        <v>1</v>
      </c>
      <c r="P1474" s="34">
        <f t="shared" si="222"/>
        <v>7.8050641247013303E-2</v>
      </c>
      <c r="Q1474" s="36">
        <f>Inputs!$B$12*(1+$B1474)^0*$C1474+Inputs!$B$29*(1+$D1474)^0*Inputs!$B$19+Inputs!$B$30*(1+$E1474)^0*Inputs!$B$20+Inputs!$B$31*(1+$F1474)^0*Inputs!$B$21+Inputs!$B$22*(1+Inputs!$B$23)^0</f>
        <v>14296.40219545006</v>
      </c>
      <c r="R1474" s="36">
        <f>Inputs!$B$12*(1+$B1474)^1*$C1474+Inputs!$B$29*(1+$D1474)^1*Inputs!$B$19+Inputs!$B$30*(1+$E1474)^1*Inputs!$B$20+Inputs!$B$31*(1+$F1474)^1*Inputs!$B$21+Inputs!$B$22*(1+Inputs!$B$23)^1</f>
        <v>16738.66143315567</v>
      </c>
      <c r="S1474" s="36">
        <f>Inputs!$B$12*(1+$B1474)^2*$C1474+Inputs!$B$29*(1+$D1474)^2*Inputs!$B$19+Inputs!$B$30*(1+$E1474)^2*Inputs!$B$20+Inputs!$B$31*(1+$F1474)^2*Inputs!$B$21+Inputs!$B$22*(1+Inputs!$B$23)^2</f>
        <v>19955.000567714</v>
      </c>
      <c r="T1474" s="36">
        <f>Inputs!$B$12*(1+$B1474)^3*$C1474+Inputs!$B$29*(1+$D1474)^3*Inputs!$B$19+Inputs!$B$30*(1+$E1474)^3*Inputs!$B$20+Inputs!$B$31*(1+$F1474)^3*Inputs!$B$21+Inputs!$B$22*(1+Inputs!$B$23)^3</f>
        <v>24211.887390675955</v>
      </c>
      <c r="U1474" s="36">
        <f>Inputs!$B$12*(1+$B1474)^4*$C1474+Inputs!$B$29*(1+$D1474)^4*Inputs!$B$19+Inputs!$B$30*(1+$E1474)^4*Inputs!$B$20+Inputs!$B$31*(1+$F1474)^4*Inputs!$B$21+Inputs!$B$22*(1+Inputs!$B$23)^4</f>
        <v>29868.519279749955</v>
      </c>
      <c r="V1474" s="35">
        <f>Inputs!$B$13/(Q1474*(1-$G1474))</f>
        <v>1.0728106287064776</v>
      </c>
      <c r="W1474" s="36">
        <f>Inputs!$B$13</f>
        <v>12660</v>
      </c>
      <c r="X1474" s="36">
        <f t="shared" si="223"/>
        <v>15065.389378991711</v>
      </c>
      <c r="Y1474" s="36">
        <f t="shared" si="224"/>
        <v>18249.516555524162</v>
      </c>
      <c r="Z1474" s="36">
        <f t="shared" si="225"/>
        <v>22493.606359608562</v>
      </c>
      <c r="AA1474" s="36">
        <f t="shared" si="226"/>
        <v>28181.829734405652</v>
      </c>
      <c r="AB1474" s="36">
        <f t="shared" si="227"/>
        <v>69340.673834078159</v>
      </c>
      <c r="AC1474" s="36">
        <f t="shared" si="228"/>
        <v>371114.402607008</v>
      </c>
      <c r="AD1474" s="36">
        <f t="shared" si="229"/>
        <v>224385.7659744269</v>
      </c>
    </row>
    <row r="1475" spans="1:30" ht="14.25" customHeight="1" x14ac:dyDescent="0.25">
      <c r="A1475" s="16">
        <v>1459</v>
      </c>
      <c r="B1475" s="34">
        <v>0.46955601437243299</v>
      </c>
      <c r="C1475" s="34">
        <v>9.2339778970719696E-2</v>
      </c>
      <c r="D1475" s="34">
        <v>1.8971937045416699E-2</v>
      </c>
      <c r="E1475" s="34">
        <v>4.5828688825378598E-2</v>
      </c>
      <c r="F1475" s="34">
        <v>2.3351749614924699E-2</v>
      </c>
      <c r="G1475" s="34">
        <v>0.191625119765999</v>
      </c>
      <c r="H1475" s="35">
        <v>1.0560550356448599</v>
      </c>
      <c r="I1475" s="34">
        <v>9.6102701542644706E-2</v>
      </c>
      <c r="J1475" s="34">
        <v>2.2639816970357701E-2</v>
      </c>
      <c r="K1475" s="36">
        <f>Inputs!$B$12*(1+$B1475)^4</f>
        <v>279831.00258218992</v>
      </c>
      <c r="L1475" s="36">
        <f t="shared" si="220"/>
        <v>29674.023427935896</v>
      </c>
      <c r="M1475" s="36">
        <f t="shared" si="221"/>
        <v>333594.44750826061</v>
      </c>
      <c r="N1475" s="37">
        <f>M1475/Inputs!$B$6</f>
        <v>508.52812120161678</v>
      </c>
      <c r="O1475" s="38">
        <f>IF(N1475&gt;Inputs!$B$4,1,0)</f>
        <v>1</v>
      </c>
      <c r="P1475" s="34">
        <f t="shared" si="222"/>
        <v>7.3462884572287002E-2</v>
      </c>
      <c r="Q1475" s="36">
        <f>Inputs!$B$12*(1+$B1475)^0*$C1475+Inputs!$B$29*(1+$D1475)^0*Inputs!$B$19+Inputs!$B$30*(1+$E1475)^0*Inputs!$B$20+Inputs!$B$31*(1+$F1475)^0*Inputs!$B$21+Inputs!$B$22*(1+Inputs!$B$23)^0</f>
        <v>13562.430765670102</v>
      </c>
      <c r="R1475" s="36">
        <f>Inputs!$B$12*(1+$B1475)^1*$C1475+Inputs!$B$29*(1+$D1475)^1*Inputs!$B$19+Inputs!$B$30*(1+$E1475)^1*Inputs!$B$20+Inputs!$B$31*(1+$F1475)^1*Inputs!$B$21+Inputs!$B$22*(1+Inputs!$B$23)^1</f>
        <v>16377.966380162892</v>
      </c>
      <c r="S1475" s="36">
        <f>Inputs!$B$12*(1+$B1475)^2*$C1475+Inputs!$B$29*(1+$D1475)^2*Inputs!$B$19+Inputs!$B$30*(1+$E1475)^2*Inputs!$B$20+Inputs!$B$31*(1+$F1475)^2*Inputs!$B$21+Inputs!$B$22*(1+Inputs!$B$23)^2</f>
        <v>20421.912853592559</v>
      </c>
      <c r="T1475" s="36">
        <f>Inputs!$B$12*(1+$B1475)^3*$C1475+Inputs!$B$29*(1+$D1475)^3*Inputs!$B$19+Inputs!$B$30*(1+$E1475)^3*Inputs!$B$20+Inputs!$B$31*(1+$F1475)^3*Inputs!$B$21+Inputs!$B$22*(1+Inputs!$B$23)^3</f>
        <v>26268.120670654229</v>
      </c>
      <c r="U1475" s="36">
        <f>Inputs!$B$12*(1+$B1475)^4*$C1475+Inputs!$B$29*(1+$D1475)^4*Inputs!$B$19+Inputs!$B$30*(1+$E1475)^4*Inputs!$B$20+Inputs!$B$31*(1+$F1475)^4*Inputs!$B$21+Inputs!$B$22*(1+Inputs!$B$23)^4</f>
        <v>34759.784384373546</v>
      </c>
      <c r="V1475" s="35">
        <f>Inputs!$B$13/(Q1475*(1-$G1475))</f>
        <v>1.1547377450578622</v>
      </c>
      <c r="W1475" s="36">
        <f>Inputs!$B$13</f>
        <v>12660</v>
      </c>
      <c r="X1475" s="36">
        <f t="shared" si="223"/>
        <v>14961.564315806583</v>
      </c>
      <c r="Y1475" s="36">
        <f t="shared" si="224"/>
        <v>18248.504134111994</v>
      </c>
      <c r="Z1475" s="36">
        <f t="shared" si="225"/>
        <v>22948.658157805159</v>
      </c>
      <c r="AA1475" s="36">
        <f t="shared" si="226"/>
        <v>29674.023427935896</v>
      </c>
      <c r="AB1475" s="36">
        <f t="shared" si="227"/>
        <v>72513.659132140965</v>
      </c>
      <c r="AC1475" s="36">
        <f t="shared" si="228"/>
        <v>413077.13498859905</v>
      </c>
      <c r="AD1475" s="36">
        <f t="shared" si="229"/>
        <v>261080.78837611963</v>
      </c>
    </row>
    <row r="1476" spans="1:30" ht="14.25" customHeight="1" x14ac:dyDescent="0.25">
      <c r="A1476" s="16">
        <v>1460</v>
      </c>
      <c r="B1476" s="34">
        <v>0.21769834091139301</v>
      </c>
      <c r="C1476" s="34">
        <v>0.101329479467875</v>
      </c>
      <c r="D1476" s="34">
        <v>2.17581976243655E-2</v>
      </c>
      <c r="E1476" s="34">
        <v>2.7732881892556901E-2</v>
      </c>
      <c r="F1476" s="34">
        <v>2.54849884067718E-2</v>
      </c>
      <c r="G1476" s="34">
        <v>0.19909938852880399</v>
      </c>
      <c r="H1476" s="35">
        <v>0.98551858185298802</v>
      </c>
      <c r="I1476" s="34">
        <v>0.105736954341758</v>
      </c>
      <c r="J1476" s="34">
        <v>2.5909901924964101E-2</v>
      </c>
      <c r="K1476" s="36">
        <f>Inputs!$B$12*(1+$B1476)^4</f>
        <v>131919.83749855706</v>
      </c>
      <c r="L1476" s="36">
        <f t="shared" si="220"/>
        <v>17495.331009394078</v>
      </c>
      <c r="M1476" s="36">
        <f t="shared" si="221"/>
        <v>190734.94486864065</v>
      </c>
      <c r="N1476" s="37">
        <f>M1476/Inputs!$B$6</f>
        <v>290.75448912902539</v>
      </c>
      <c r="O1476" s="38">
        <f>IF(N1476&gt;Inputs!$B$4,1,0)</f>
        <v>0</v>
      </c>
      <c r="P1476" s="34">
        <f t="shared" si="222"/>
        <v>7.9827052416793901E-2</v>
      </c>
      <c r="Q1476" s="36">
        <f>Inputs!$B$12*(1+$B1476)^0*$C1476+Inputs!$B$29*(1+$D1476)^0*Inputs!$B$19+Inputs!$B$30*(1+$E1476)^0*Inputs!$B$20+Inputs!$B$31*(1+$F1476)^0*Inputs!$B$21+Inputs!$B$22*(1+Inputs!$B$23)^0</f>
        <v>14101.812795499423</v>
      </c>
      <c r="R1476" s="36">
        <f>Inputs!$B$12*(1+$B1476)^1*$C1476+Inputs!$B$29*(1+$D1476)^1*Inputs!$B$19+Inputs!$B$30*(1+$E1476)^1*Inputs!$B$20+Inputs!$B$31*(1+$F1476)^1*Inputs!$B$21+Inputs!$B$22*(1+Inputs!$B$23)^1</f>
        <v>15612.774467331874</v>
      </c>
      <c r="S1476" s="36">
        <f>Inputs!$B$12*(1+$B1476)^2*$C1476+Inputs!$B$29*(1+$D1476)^2*Inputs!$B$19+Inputs!$B$30*(1+$E1476)^2*Inputs!$B$20+Inputs!$B$31*(1+$F1476)^2*Inputs!$B$21+Inputs!$B$22*(1+Inputs!$B$23)^2</f>
        <v>17416.225497360756</v>
      </c>
      <c r="T1476" s="36">
        <f>Inputs!$B$12*(1+$B1476)^3*$C1476+Inputs!$B$29*(1+$D1476)^3*Inputs!$B$19+Inputs!$B$30*(1+$E1476)^3*Inputs!$B$20+Inputs!$B$31*(1+$F1476)^3*Inputs!$B$21+Inputs!$B$22*(1+Inputs!$B$23)^3</f>
        <v>19574.992705436336</v>
      </c>
      <c r="U1476" s="36">
        <f>Inputs!$B$12*(1+$B1476)^4*$C1476+Inputs!$B$29*(1+$D1476)^4*Inputs!$B$19+Inputs!$B$30*(1+$E1476)^4*Inputs!$B$20+Inputs!$B$31*(1+$F1476)^4*Inputs!$B$21+Inputs!$B$22*(1+Inputs!$B$23)^4</f>
        <v>22165.560674259483</v>
      </c>
      <c r="V1476" s="35">
        <f>Inputs!$B$13/(Q1476*(1-$G1476))</f>
        <v>1.1209342402820524</v>
      </c>
      <c r="W1476" s="36">
        <f>Inputs!$B$13</f>
        <v>12660</v>
      </c>
      <c r="X1476" s="36">
        <f t="shared" si="223"/>
        <v>13593.157446161678</v>
      </c>
      <c r="Y1476" s="36">
        <f t="shared" si="224"/>
        <v>14691.103062105738</v>
      </c>
      <c r="Z1476" s="36">
        <f t="shared" si="225"/>
        <v>15981.338335553777</v>
      </c>
      <c r="AA1476" s="36">
        <f t="shared" si="226"/>
        <v>17495.331009394078</v>
      </c>
      <c r="AB1476" s="36">
        <f t="shared" si="227"/>
        <v>54708.868584864511</v>
      </c>
      <c r="AC1476" s="36">
        <f t="shared" si="228"/>
        <v>224843.99431759867</v>
      </c>
      <c r="AD1476" s="36">
        <f t="shared" si="229"/>
        <v>136026.07628377614</v>
      </c>
    </row>
    <row r="1477" spans="1:30" ht="14.25" customHeight="1" x14ac:dyDescent="0.25">
      <c r="A1477" s="16">
        <v>1461</v>
      </c>
      <c r="B1477" s="34">
        <v>0.245476467362372</v>
      </c>
      <c r="C1477" s="34">
        <v>8.7724345209127905E-2</v>
      </c>
      <c r="D1477" s="34">
        <v>2.3499616345100199E-2</v>
      </c>
      <c r="E1477" s="34">
        <v>6.0791742480158298E-2</v>
      </c>
      <c r="F1477" s="34">
        <v>1.2030391533954901E-2</v>
      </c>
      <c r="G1477" s="34">
        <v>0.19637774735205499</v>
      </c>
      <c r="H1477" s="35">
        <v>1.1527095487611601</v>
      </c>
      <c r="I1477" s="34">
        <v>9.47489522344718E-2</v>
      </c>
      <c r="J1477" s="34">
        <v>2.49739036098863E-2</v>
      </c>
      <c r="K1477" s="36">
        <f>Inputs!$B$12*(1+$B1477)^4</f>
        <v>144375.45140308733</v>
      </c>
      <c r="L1477" s="36">
        <f t="shared" si="220"/>
        <v>20017.623579603525</v>
      </c>
      <c r="M1477" s="36">
        <f t="shared" si="221"/>
        <v>247142.37136478012</v>
      </c>
      <c r="N1477" s="37">
        <f>M1477/Inputs!$B$6</f>
        <v>376.74141976338433</v>
      </c>
      <c r="O1477" s="38">
        <f>IF(N1477&gt;Inputs!$B$4,1,0)</f>
        <v>0</v>
      </c>
      <c r="P1477" s="34">
        <f t="shared" si="222"/>
        <v>6.9775048624585501E-2</v>
      </c>
      <c r="Q1477" s="36">
        <f>Inputs!$B$12*(1+$B1477)^0*$C1477+Inputs!$B$29*(1+$D1477)^0*Inputs!$B$19+Inputs!$B$30*(1+$E1477)^0*Inputs!$B$20+Inputs!$B$31*(1+$F1477)^0*Inputs!$B$21+Inputs!$B$22*(1+Inputs!$B$23)^0</f>
        <v>13285.504739974596</v>
      </c>
      <c r="R1477" s="36">
        <f>Inputs!$B$12*(1+$B1477)^1*$C1477+Inputs!$B$29*(1+$D1477)^1*Inputs!$B$19+Inputs!$B$30*(1+$E1477)^1*Inputs!$B$20+Inputs!$B$31*(1+$F1477)^1*Inputs!$B$21+Inputs!$B$22*(1+Inputs!$B$23)^1</f>
        <v>14792.97966168743</v>
      </c>
      <c r="S1477" s="36">
        <f>Inputs!$B$12*(1+$B1477)^2*$C1477+Inputs!$B$29*(1+$D1477)^2*Inputs!$B$19+Inputs!$B$30*(1+$E1477)^2*Inputs!$B$20+Inputs!$B$31*(1+$F1477)^2*Inputs!$B$21+Inputs!$B$22*(1+Inputs!$B$23)^2</f>
        <v>16627.305922078231</v>
      </c>
      <c r="T1477" s="36">
        <f>Inputs!$B$12*(1+$B1477)^3*$C1477+Inputs!$B$29*(1+$D1477)^3*Inputs!$B$19+Inputs!$B$30*(1+$E1477)^3*Inputs!$B$20+Inputs!$B$31*(1+$F1477)^3*Inputs!$B$21+Inputs!$B$22*(1+Inputs!$B$23)^3</f>
        <v>18866.893659296489</v>
      </c>
      <c r="U1477" s="36">
        <f>Inputs!$B$12*(1+$B1477)^4*$C1477+Inputs!$B$29*(1+$D1477)^4*Inputs!$B$19+Inputs!$B$30*(1+$E1477)^4*Inputs!$B$20+Inputs!$B$31*(1+$F1477)^4*Inputs!$B$21+Inputs!$B$22*(1+Inputs!$B$23)^4</f>
        <v>21609.298741339568</v>
      </c>
      <c r="V1477" s="35">
        <f>Inputs!$B$13/(Q1477*(1-$G1477))</f>
        <v>1.1857788312120978</v>
      </c>
      <c r="W1477" s="36">
        <f>Inputs!$B$13</f>
        <v>12660</v>
      </c>
      <c r="X1477" s="36">
        <f t="shared" si="223"/>
        <v>13998.218732673564</v>
      </c>
      <c r="Y1477" s="36">
        <f t="shared" si="224"/>
        <v>15623.526268859965</v>
      </c>
      <c r="Z1477" s="36">
        <f t="shared" si="225"/>
        <v>17602.563628595966</v>
      </c>
      <c r="AA1477" s="36">
        <f t="shared" si="226"/>
        <v>20017.623579603525</v>
      </c>
      <c r="AB1477" s="36">
        <f t="shared" si="227"/>
        <v>60137.686088154638</v>
      </c>
      <c r="AC1477" s="36">
        <f t="shared" si="228"/>
        <v>294052.70488267491</v>
      </c>
      <c r="AD1477" s="36">
        <f t="shared" si="229"/>
        <v>187004.68527662547</v>
      </c>
    </row>
    <row r="1478" spans="1:30" ht="14.25" customHeight="1" x14ac:dyDescent="0.25">
      <c r="A1478" s="16">
        <v>1462</v>
      </c>
      <c r="B1478" s="34">
        <v>0.19558541488953099</v>
      </c>
      <c r="C1478" s="34">
        <v>7.8919914839759506E-2</v>
      </c>
      <c r="D1478" s="34">
        <v>4.3350211703525203E-2</v>
      </c>
      <c r="E1478" s="34">
        <v>3.9934472519224398E-2</v>
      </c>
      <c r="F1478" s="34">
        <v>1.9961370562372301E-2</v>
      </c>
      <c r="G1478" s="34">
        <v>0.214845552282355</v>
      </c>
      <c r="H1478" s="35">
        <v>1.0509821024058701</v>
      </c>
      <c r="I1478" s="34">
        <v>9.6688815409510798E-2</v>
      </c>
      <c r="J1478" s="34">
        <v>3.38293877972798E-2</v>
      </c>
      <c r="K1478" s="36">
        <f>Inputs!$B$12*(1+$B1478)^4</f>
        <v>122595.26137839128</v>
      </c>
      <c r="L1478" s="36">
        <f t="shared" si="220"/>
        <v>15526.489974308692</v>
      </c>
      <c r="M1478" s="36">
        <f t="shared" si="221"/>
        <v>214033.91103014146</v>
      </c>
      <c r="N1478" s="37">
        <f>M1478/Inputs!$B$6</f>
        <v>326.27120583863029</v>
      </c>
      <c r="O1478" s="38">
        <f>IF(N1478&gt;Inputs!$B$4,1,0)</f>
        <v>0</v>
      </c>
      <c r="P1478" s="34">
        <f t="shared" si="222"/>
        <v>6.2859427612230998E-2</v>
      </c>
      <c r="Q1478" s="36">
        <f>Inputs!$B$12*(1+$B1478)^0*$C1478+Inputs!$B$29*(1+$D1478)^0*Inputs!$B$19+Inputs!$B$30*(1+$E1478)^0*Inputs!$B$20+Inputs!$B$31*(1+$F1478)^0*Inputs!$B$21+Inputs!$B$22*(1+Inputs!$B$23)^0</f>
        <v>12757.23891781249</v>
      </c>
      <c r="R1478" s="36">
        <f>Inputs!$B$12*(1+$B1478)^1*$C1478+Inputs!$B$29*(1+$D1478)^1*Inputs!$B$19+Inputs!$B$30*(1+$E1478)^1*Inputs!$B$20+Inputs!$B$31*(1+$F1478)^1*Inputs!$B$21+Inputs!$B$22*(1+Inputs!$B$23)^1</f>
        <v>13947.710211797836</v>
      </c>
      <c r="S1478" s="36">
        <f>Inputs!$B$12*(1+$B1478)^2*$C1478+Inputs!$B$29*(1+$D1478)^2*Inputs!$B$19+Inputs!$B$30*(1+$E1478)^2*Inputs!$B$20+Inputs!$B$31*(1+$F1478)^2*Inputs!$B$21+Inputs!$B$22*(1+Inputs!$B$23)^2</f>
        <v>15329.250828459346</v>
      </c>
      <c r="T1478" s="36">
        <f>Inputs!$B$12*(1+$B1478)^3*$C1478+Inputs!$B$29*(1+$D1478)^3*Inputs!$B$19+Inputs!$B$30*(1+$E1478)^3*Inputs!$B$20+Inputs!$B$31*(1+$F1478)^3*Inputs!$B$21+Inputs!$B$22*(1+Inputs!$B$23)^3</f>
        <v>16937.691223858586</v>
      </c>
      <c r="U1478" s="36">
        <f>Inputs!$B$12*(1+$B1478)^4*$C1478+Inputs!$B$29*(1+$D1478)^4*Inputs!$B$19+Inputs!$B$30*(1+$E1478)^4*Inputs!$B$20+Inputs!$B$31*(1+$F1478)^4*Inputs!$B$21+Inputs!$B$22*(1+Inputs!$B$23)^4</f>
        <v>18815.807951817569</v>
      </c>
      <c r="V1478" s="35">
        <f>Inputs!$B$13/(Q1478*(1-$G1478))</f>
        <v>1.2639267964325875</v>
      </c>
      <c r="W1478" s="36">
        <f>Inputs!$B$13</f>
        <v>12660</v>
      </c>
      <c r="X1478" s="36">
        <f t="shared" si="223"/>
        <v>13258.402202363361</v>
      </c>
      <c r="Y1478" s="36">
        <f t="shared" si="224"/>
        <v>13930.924370354633</v>
      </c>
      <c r="Z1478" s="36">
        <f t="shared" si="225"/>
        <v>14684.671559386365</v>
      </c>
      <c r="AA1478" s="36">
        <f t="shared" si="226"/>
        <v>15526.489974308692</v>
      </c>
      <c r="AB1478" s="36">
        <f t="shared" si="227"/>
        <v>53067.720228863487</v>
      </c>
      <c r="AC1478" s="36">
        <f t="shared" si="228"/>
        <v>255359.33486064477</v>
      </c>
      <c r="AD1478" s="36">
        <f t="shared" si="229"/>
        <v>160966.19080127799</v>
      </c>
    </row>
    <row r="1479" spans="1:30" ht="14.25" customHeight="1" x14ac:dyDescent="0.25">
      <c r="A1479" s="16">
        <v>1463</v>
      </c>
      <c r="B1479" s="34">
        <v>0.24983251078770499</v>
      </c>
      <c r="C1479" s="34">
        <v>9.8188705927427303E-2</v>
      </c>
      <c r="D1479" s="34">
        <v>3.8039831839614499E-2</v>
      </c>
      <c r="E1479" s="34">
        <v>2.92587805024556E-2</v>
      </c>
      <c r="F1479" s="34">
        <v>2.7728055035451098E-3</v>
      </c>
      <c r="G1479" s="34">
        <v>0.16605260134265801</v>
      </c>
      <c r="H1479" s="35">
        <v>0.98365432794521801</v>
      </c>
      <c r="I1479" s="34">
        <v>9.5692522341153705E-2</v>
      </c>
      <c r="J1479" s="34">
        <v>2.8873534333345701E-2</v>
      </c>
      <c r="K1479" s="36">
        <f>Inputs!$B$12*(1+$B1479)^4</f>
        <v>146405.88020993513</v>
      </c>
      <c r="L1479" s="36">
        <f t="shared" si="220"/>
        <v>18865.053404312876</v>
      </c>
      <c r="M1479" s="36">
        <f t="shared" si="221"/>
        <v>242112.14237332076</v>
      </c>
      <c r="N1479" s="37">
        <f>M1479/Inputs!$B$6</f>
        <v>369.07338776420846</v>
      </c>
      <c r="O1479" s="38">
        <f>IF(N1479&gt;Inputs!$B$4,1,0)</f>
        <v>0</v>
      </c>
      <c r="P1479" s="34">
        <f t="shared" si="222"/>
        <v>6.6818988007808E-2</v>
      </c>
      <c r="Q1479" s="36">
        <f>Inputs!$B$12*(1+$B1479)^0*$C1479+Inputs!$B$29*(1+$D1479)^0*Inputs!$B$19+Inputs!$B$30*(1+$E1479)^0*Inputs!$B$20+Inputs!$B$31*(1+$F1479)^0*Inputs!$B$21+Inputs!$B$22*(1+Inputs!$B$23)^0</f>
        <v>13913.36638307256</v>
      </c>
      <c r="R1479" s="36">
        <f>Inputs!$B$12*(1+$B1479)^1*$C1479+Inputs!$B$29*(1+$D1479)^1*Inputs!$B$19+Inputs!$B$30*(1+$E1479)^1*Inputs!$B$20+Inputs!$B$31*(1+$F1479)^1*Inputs!$B$21+Inputs!$B$22*(1+Inputs!$B$23)^1</f>
        <v>15527.658591366831</v>
      </c>
      <c r="S1479" s="36">
        <f>Inputs!$B$12*(1+$B1479)^2*$C1479+Inputs!$B$29*(1+$D1479)^2*Inputs!$B$19+Inputs!$B$30*(1+$E1479)^2*Inputs!$B$20+Inputs!$B$31*(1+$F1479)^2*Inputs!$B$21+Inputs!$B$22*(1+Inputs!$B$23)^2</f>
        <v>17514.552437105736</v>
      </c>
      <c r="T1479" s="36">
        <f>Inputs!$B$12*(1+$B1479)^3*$C1479+Inputs!$B$29*(1+$D1479)^3*Inputs!$B$19+Inputs!$B$30*(1+$E1479)^3*Inputs!$B$20+Inputs!$B$31*(1+$F1479)^3*Inputs!$B$21+Inputs!$B$22*(1+Inputs!$B$23)^3</f>
        <v>19966.097399682214</v>
      </c>
      <c r="U1479" s="36">
        <f>Inputs!$B$12*(1+$B1479)^4*$C1479+Inputs!$B$29*(1+$D1479)^4*Inputs!$B$19+Inputs!$B$30*(1+$E1479)^4*Inputs!$B$20+Inputs!$B$31*(1+$F1479)^4*Inputs!$B$21+Inputs!$B$22*(1+Inputs!$B$23)^4</f>
        <v>22997.301211927559</v>
      </c>
      <c r="V1479" s="35">
        <f>Inputs!$B$13/(Q1479*(1-$G1479))</f>
        <v>1.091095653530189</v>
      </c>
      <c r="W1479" s="36">
        <f>Inputs!$B$13</f>
        <v>12660</v>
      </c>
      <c r="X1479" s="36">
        <f t="shared" si="223"/>
        <v>13781.049766096514</v>
      </c>
      <c r="Y1479" s="36">
        <f t="shared" si="224"/>
        <v>15152.122610488341</v>
      </c>
      <c r="Z1479" s="36">
        <f t="shared" si="225"/>
        <v>16825.751163106244</v>
      </c>
      <c r="AA1479" s="36">
        <f t="shared" si="226"/>
        <v>18865.053404312876</v>
      </c>
      <c r="AB1479" s="36">
        <f t="shared" si="227"/>
        <v>58171.94325509858</v>
      </c>
      <c r="AC1479" s="36">
        <f t="shared" si="228"/>
        <v>290482.61205654021</v>
      </c>
      <c r="AD1479" s="36">
        <f t="shared" si="229"/>
        <v>183940.1991182222</v>
      </c>
    </row>
    <row r="1480" spans="1:30" ht="14.25" customHeight="1" x14ac:dyDescent="0.25">
      <c r="A1480" s="16">
        <v>1464</v>
      </c>
      <c r="B1480" s="34">
        <v>0.39569412619060601</v>
      </c>
      <c r="C1480" s="34">
        <v>7.4947710326230904E-2</v>
      </c>
      <c r="D1480" s="34">
        <v>3.09351377829436E-2</v>
      </c>
      <c r="E1480" s="34">
        <v>3.0256662240141299E-2</v>
      </c>
      <c r="F1480" s="34">
        <v>2.0033812858556298E-3</v>
      </c>
      <c r="G1480" s="34">
        <v>0.187135733486606</v>
      </c>
      <c r="H1480" s="35">
        <v>1.0908461978822701</v>
      </c>
      <c r="I1480" s="34">
        <v>9.5733091236239701E-2</v>
      </c>
      <c r="J1480" s="34">
        <v>3.1714820802389999E-2</v>
      </c>
      <c r="K1480" s="36">
        <f>Inputs!$B$12*(1+$B1480)^4</f>
        <v>227673.37915229297</v>
      </c>
      <c r="L1480" s="36">
        <f t="shared" si="220"/>
        <v>22680.851589709469</v>
      </c>
      <c r="M1480" s="36">
        <f t="shared" si="221"/>
        <v>294499.59041570296</v>
      </c>
      <c r="N1480" s="37">
        <f>M1480/Inputs!$B$6</f>
        <v>448.93230246296184</v>
      </c>
      <c r="O1480" s="38">
        <f>IF(N1480&gt;Inputs!$B$4,1,0)</f>
        <v>1</v>
      </c>
      <c r="P1480" s="34">
        <f t="shared" si="222"/>
        <v>6.4018270433849694E-2</v>
      </c>
      <c r="Q1480" s="36">
        <f>Inputs!$B$12*(1+$B1480)^0*$C1480+Inputs!$B$29*(1+$D1480)^0*Inputs!$B$19+Inputs!$B$30*(1+$E1480)^0*Inputs!$B$20+Inputs!$B$31*(1+$F1480)^0*Inputs!$B$21+Inputs!$B$22*(1+Inputs!$B$23)^0</f>
        <v>12518.906647000775</v>
      </c>
      <c r="R1480" s="36">
        <f>Inputs!$B$12*(1+$B1480)^1*$C1480+Inputs!$B$29*(1+$D1480)^1*Inputs!$B$19+Inputs!$B$30*(1+$E1480)^1*Inputs!$B$20+Inputs!$B$31*(1+$F1480)^1*Inputs!$B$21+Inputs!$B$22*(1+Inputs!$B$23)^1</f>
        <v>14416.33271134759</v>
      </c>
      <c r="S1480" s="36">
        <f>Inputs!$B$12*(1+$B1480)^2*$C1480+Inputs!$B$29*(1+$D1480)^2*Inputs!$B$19+Inputs!$B$30*(1+$E1480)^2*Inputs!$B$20+Inputs!$B$31*(1+$F1480)^2*Inputs!$B$21+Inputs!$B$22*(1+Inputs!$B$23)^2</f>
        <v>17021.252953173444</v>
      </c>
      <c r="T1480" s="36">
        <f>Inputs!$B$12*(1+$B1480)^3*$C1480+Inputs!$B$29*(1+$D1480)^3*Inputs!$B$19+Inputs!$B$30*(1+$E1480)^3*Inputs!$B$20+Inputs!$B$31*(1+$F1480)^3*Inputs!$B$21+Inputs!$B$22*(1+Inputs!$B$23)^3</f>
        <v>20612.377195821355</v>
      </c>
      <c r="U1480" s="36">
        <f>Inputs!$B$12*(1+$B1480)^4*$C1480+Inputs!$B$29*(1+$D1480)^4*Inputs!$B$19+Inputs!$B$30*(1+$E1480)^4*Inputs!$B$20+Inputs!$B$31*(1+$F1480)^4*Inputs!$B$21+Inputs!$B$22*(1+Inputs!$B$23)^4</f>
        <v>25578.660765903074</v>
      </c>
      <c r="V1480" s="35">
        <f>Inputs!$B$13/(Q1480*(1-$G1480))</f>
        <v>1.2440827614520362</v>
      </c>
      <c r="W1480" s="36">
        <f>Inputs!$B$13</f>
        <v>12660</v>
      </c>
      <c r="X1480" s="36">
        <f t="shared" si="223"/>
        <v>14129.884356170196</v>
      </c>
      <c r="Y1480" s="36">
        <f t="shared" si="224"/>
        <v>16153.001528455254</v>
      </c>
      <c r="Z1480" s="36">
        <f t="shared" si="225"/>
        <v>18919.070949904773</v>
      </c>
      <c r="AA1480" s="36">
        <f t="shared" si="226"/>
        <v>22680.851589709469</v>
      </c>
      <c r="AB1480" s="36">
        <f t="shared" si="227"/>
        <v>63084.752607299968</v>
      </c>
      <c r="AC1480" s="36">
        <f t="shared" si="228"/>
        <v>365523.31974826142</v>
      </c>
      <c r="AD1480" s="36">
        <f t="shared" si="229"/>
        <v>231414.83780840301</v>
      </c>
    </row>
    <row r="1481" spans="1:30" ht="14.25" customHeight="1" x14ac:dyDescent="0.25">
      <c r="A1481" s="16">
        <v>1465</v>
      </c>
      <c r="B1481" s="34">
        <v>0.18921680335489599</v>
      </c>
      <c r="C1481" s="34">
        <v>8.4879747609447997E-2</v>
      </c>
      <c r="D1481" s="34">
        <v>4.1987469268390198E-2</v>
      </c>
      <c r="E1481" s="34">
        <v>5.5493223780874602E-2</v>
      </c>
      <c r="F1481" s="34">
        <v>1.50879412447426E-2</v>
      </c>
      <c r="G1481" s="34">
        <v>0.176420164724228</v>
      </c>
      <c r="H1481" s="35">
        <v>1.0025697557417399</v>
      </c>
      <c r="I1481" s="34">
        <v>0.10444503355489999</v>
      </c>
      <c r="J1481" s="34">
        <v>2.90725997415534E-2</v>
      </c>
      <c r="K1481" s="36">
        <f>Inputs!$B$12*(1+$B1481)^4</f>
        <v>120003.9105600826</v>
      </c>
      <c r="L1481" s="36">
        <f t="shared" si="220"/>
        <v>16012.829500642967</v>
      </c>
      <c r="M1481" s="36">
        <f t="shared" si="221"/>
        <v>185789.28866243997</v>
      </c>
      <c r="N1481" s="37">
        <f>M1481/Inputs!$B$6</f>
        <v>283.21537905859753</v>
      </c>
      <c r="O1481" s="38">
        <f>IF(N1481&gt;Inputs!$B$4,1,0)</f>
        <v>0</v>
      </c>
      <c r="P1481" s="34">
        <f t="shared" si="222"/>
        <v>7.5372433813346601E-2</v>
      </c>
      <c r="Q1481" s="36">
        <f>Inputs!$B$12*(1+$B1481)^0*$C1481+Inputs!$B$29*(1+$D1481)^0*Inputs!$B$19+Inputs!$B$30*(1+$E1481)^0*Inputs!$B$20+Inputs!$B$31*(1+$F1481)^0*Inputs!$B$21+Inputs!$B$22*(1+Inputs!$B$23)^0</f>
        <v>13114.828883993803</v>
      </c>
      <c r="R1481" s="36">
        <f>Inputs!$B$12*(1+$B1481)^1*$C1481+Inputs!$B$29*(1+$D1481)^1*Inputs!$B$19+Inputs!$B$30*(1+$E1481)^1*Inputs!$B$20+Inputs!$B$31*(1+$F1481)^1*Inputs!$B$21+Inputs!$B$22*(1+Inputs!$B$23)^1</f>
        <v>14355.374052527</v>
      </c>
      <c r="S1481" s="36">
        <f>Inputs!$B$12*(1+$B1481)^2*$C1481+Inputs!$B$29*(1+$D1481)^2*Inputs!$B$19+Inputs!$B$30*(1+$E1481)^2*Inputs!$B$20+Inputs!$B$31*(1+$F1481)^2*Inputs!$B$21+Inputs!$B$22*(1+Inputs!$B$23)^2</f>
        <v>15790.759668085888</v>
      </c>
      <c r="T1481" s="36">
        <f>Inputs!$B$12*(1+$B1481)^3*$C1481+Inputs!$B$29*(1+$D1481)^3*Inputs!$B$19+Inputs!$B$30*(1+$E1481)^3*Inputs!$B$20+Inputs!$B$31*(1+$F1481)^3*Inputs!$B$21+Inputs!$B$22*(1+Inputs!$B$23)^3</f>
        <v>17456.113523595784</v>
      </c>
      <c r="U1481" s="36">
        <f>Inputs!$B$12*(1+$B1481)^4*$C1481+Inputs!$B$29*(1+$D1481)^4*Inputs!$B$19+Inputs!$B$30*(1+$E1481)^4*Inputs!$B$20+Inputs!$B$31*(1+$F1481)^4*Inputs!$B$21+Inputs!$B$22*(1+Inputs!$B$23)^4</f>
        <v>19393.124051830939</v>
      </c>
      <c r="V1481" s="35">
        <f>Inputs!$B$13/(Q1481*(1-$G1481))</f>
        <v>1.1721019068351843</v>
      </c>
      <c r="W1481" s="36">
        <f>Inputs!$B$13</f>
        <v>12660</v>
      </c>
      <c r="X1481" s="36">
        <f t="shared" si="223"/>
        <v>13356.436401278244</v>
      </c>
      <c r="Y1481" s="36">
        <f t="shared" si="224"/>
        <v>14140.749474284887</v>
      </c>
      <c r="Z1481" s="36">
        <f t="shared" si="225"/>
        <v>15022.767075656004</v>
      </c>
      <c r="AA1481" s="36">
        <f t="shared" si="226"/>
        <v>16012.829500642967</v>
      </c>
      <c r="AB1481" s="36">
        <f t="shared" si="227"/>
        <v>52749.660596938753</v>
      </c>
      <c r="AC1481" s="36">
        <f t="shared" si="228"/>
        <v>218625.87221545953</v>
      </c>
      <c r="AD1481" s="36">
        <f t="shared" si="229"/>
        <v>133039.62806550122</v>
      </c>
    </row>
    <row r="1482" spans="1:30" ht="14.25" customHeight="1" x14ac:dyDescent="0.25">
      <c r="A1482" s="16">
        <v>1466</v>
      </c>
      <c r="B1482" s="34">
        <v>0.243184731695861</v>
      </c>
      <c r="C1482" s="34">
        <v>9.8363672018539502E-2</v>
      </c>
      <c r="D1482" s="34">
        <v>4.1649818671322697E-2</v>
      </c>
      <c r="E1482" s="34">
        <v>6.6583787778882603E-2</v>
      </c>
      <c r="F1482" s="34">
        <v>9.7603335732474508E-3</v>
      </c>
      <c r="G1482" s="34">
        <v>0.20294132882949401</v>
      </c>
      <c r="H1482" s="35">
        <v>0.99189674782040305</v>
      </c>
      <c r="I1482" s="34">
        <v>9.9299115021991305E-2</v>
      </c>
      <c r="J1482" s="34">
        <v>2.6725601653611101E-2</v>
      </c>
      <c r="K1482" s="36">
        <f>Inputs!$B$12*(1+$B1482)^4</f>
        <v>143315.75007910299</v>
      </c>
      <c r="L1482" s="36">
        <f t="shared" si="220"/>
        <v>18446.6521244088</v>
      </c>
      <c r="M1482" s="36">
        <f t="shared" si="221"/>
        <v>219657.31993177364</v>
      </c>
      <c r="N1482" s="37">
        <f>M1482/Inputs!$B$6</f>
        <v>334.84347550575251</v>
      </c>
      <c r="O1482" s="38">
        <f>IF(N1482&gt;Inputs!$B$4,1,0)</f>
        <v>0</v>
      </c>
      <c r="P1482" s="34">
        <f t="shared" si="222"/>
        <v>7.2573513368380207E-2</v>
      </c>
      <c r="Q1482" s="36">
        <f>Inputs!$B$12*(1+$B1482)^0*$C1482+Inputs!$B$29*(1+$D1482)^0*Inputs!$B$19+Inputs!$B$30*(1+$E1482)^0*Inputs!$B$20+Inputs!$B$31*(1+$F1482)^0*Inputs!$B$21+Inputs!$B$22*(1+Inputs!$B$23)^0</f>
        <v>13923.864348539293</v>
      </c>
      <c r="R1482" s="36">
        <f>Inputs!$B$12*(1+$B1482)^1*$C1482+Inputs!$B$29*(1+$D1482)^1*Inputs!$B$19+Inputs!$B$30*(1+$E1482)^1*Inputs!$B$20+Inputs!$B$31*(1+$F1482)^1*Inputs!$B$21+Inputs!$B$22*(1+Inputs!$B$23)^1</f>
        <v>15638.685476873492</v>
      </c>
      <c r="S1482" s="36">
        <f>Inputs!$B$12*(1+$B1482)^2*$C1482+Inputs!$B$29*(1+$D1482)^2*Inputs!$B$19+Inputs!$B$30*(1+$E1482)^2*Inputs!$B$20+Inputs!$B$31*(1+$F1482)^2*Inputs!$B$21+Inputs!$B$22*(1+Inputs!$B$23)^2</f>
        <v>17717.744863977197</v>
      </c>
      <c r="T1482" s="36">
        <f>Inputs!$B$12*(1+$B1482)^3*$C1482+Inputs!$B$29*(1+$D1482)^3*Inputs!$B$19+Inputs!$B$30*(1+$E1482)^3*Inputs!$B$20+Inputs!$B$31*(1+$F1482)^3*Inputs!$B$21+Inputs!$B$22*(1+Inputs!$B$23)^3</f>
        <v>20246.841924006694</v>
      </c>
      <c r="U1482" s="36">
        <f>Inputs!$B$12*(1+$B1482)^4*$C1482+Inputs!$B$29*(1+$D1482)^4*Inputs!$B$19+Inputs!$B$30*(1+$E1482)^4*Inputs!$B$20+Inputs!$B$31*(1+$F1482)^4*Inputs!$B$21+Inputs!$B$22*(1+Inputs!$B$23)^4</f>
        <v>23332.474538347691</v>
      </c>
      <c r="V1482" s="35">
        <f>Inputs!$B$13/(Q1482*(1-$G1482))</f>
        <v>1.1407320175270359</v>
      </c>
      <c r="W1482" s="36">
        <f>Inputs!$B$13</f>
        <v>12660</v>
      </c>
      <c r="X1482" s="36">
        <f t="shared" si="223"/>
        <v>13755.361364171051</v>
      </c>
      <c r="Y1482" s="36">
        <f t="shared" si="224"/>
        <v>15058.579339082849</v>
      </c>
      <c r="Z1482" s="36">
        <f t="shared" si="225"/>
        <v>16607.624229618068</v>
      </c>
      <c r="AA1482" s="36">
        <f t="shared" si="226"/>
        <v>18446.6521244088</v>
      </c>
      <c r="AB1482" s="36">
        <f t="shared" si="227"/>
        <v>57097.050997328231</v>
      </c>
      <c r="AC1482" s="36">
        <f t="shared" si="228"/>
        <v>260971.9320710242</v>
      </c>
      <c r="AD1482" s="36">
        <f t="shared" si="229"/>
        <v>162560.26893444543</v>
      </c>
    </row>
    <row r="1483" spans="1:30" ht="14.25" customHeight="1" x14ac:dyDescent="0.25">
      <c r="A1483" s="16">
        <v>1467</v>
      </c>
      <c r="B1483" s="34">
        <v>0.434120043826702</v>
      </c>
      <c r="C1483" s="34">
        <v>8.3390099608239801E-2</v>
      </c>
      <c r="D1483" s="34">
        <v>2.64896125435557E-2</v>
      </c>
      <c r="E1483" s="34">
        <v>3.8183769029952602E-2</v>
      </c>
      <c r="F1483" s="34">
        <v>-1.6095117034265801E-3</v>
      </c>
      <c r="G1483" s="34">
        <v>0.16220097226409899</v>
      </c>
      <c r="H1483" s="35">
        <v>1.0097342991670299</v>
      </c>
      <c r="I1483" s="34">
        <v>0.10548882538618</v>
      </c>
      <c r="J1483" s="34">
        <v>1.8772693347631899E-2</v>
      </c>
      <c r="K1483" s="36">
        <f>Inputs!$B$12*(1+$B1483)^4</f>
        <v>253800.96746724364</v>
      </c>
      <c r="L1483" s="36">
        <f t="shared" si="220"/>
        <v>25072.808920215291</v>
      </c>
      <c r="M1483" s="36">
        <f t="shared" si="221"/>
        <v>242866.05500872937</v>
      </c>
      <c r="N1483" s="37">
        <f>M1483/Inputs!$B$6</f>
        <v>370.22264483038015</v>
      </c>
      <c r="O1483" s="38">
        <f>IF(N1483&gt;Inputs!$B$4,1,0)</f>
        <v>0</v>
      </c>
      <c r="P1483" s="34">
        <f t="shared" si="222"/>
        <v>8.6716132038548097E-2</v>
      </c>
      <c r="Q1483" s="36">
        <f>Inputs!$B$12*(1+$B1483)^0*$C1483+Inputs!$B$29*(1+$D1483)^0*Inputs!$B$19+Inputs!$B$30*(1+$E1483)^0*Inputs!$B$20+Inputs!$B$31*(1+$F1483)^0*Inputs!$B$21+Inputs!$B$22*(1+Inputs!$B$23)^0</f>
        <v>13025.450003921309</v>
      </c>
      <c r="R1483" s="36">
        <f>Inputs!$B$12*(1+$B1483)^1*$C1483+Inputs!$B$29*(1+$D1483)^1*Inputs!$B$19+Inputs!$B$30*(1+$E1483)^1*Inputs!$B$20+Inputs!$B$31*(1+$F1483)^1*Inputs!$B$21+Inputs!$B$22*(1+Inputs!$B$23)^1</f>
        <v>15304.502607838218</v>
      </c>
      <c r="S1483" s="36">
        <f>Inputs!$B$12*(1+$B1483)^2*$C1483+Inputs!$B$29*(1+$D1483)^2*Inputs!$B$19+Inputs!$B$30*(1+$E1483)^2*Inputs!$B$20+Inputs!$B$31*(1+$F1483)^2*Inputs!$B$21+Inputs!$B$22*(1+Inputs!$B$23)^2</f>
        <v>18530.414664427746</v>
      </c>
      <c r="T1483" s="36">
        <f>Inputs!$B$12*(1+$B1483)^3*$C1483+Inputs!$B$29*(1+$D1483)^3*Inputs!$B$19+Inputs!$B$30*(1+$E1483)^3*Inputs!$B$20+Inputs!$B$31*(1+$F1483)^3*Inputs!$B$21+Inputs!$B$22*(1+Inputs!$B$23)^3</f>
        <v>23112.675562453849</v>
      </c>
      <c r="U1483" s="36">
        <f>Inputs!$B$12*(1+$B1483)^4*$C1483+Inputs!$B$29*(1+$D1483)^4*Inputs!$B$19+Inputs!$B$30*(1+$E1483)^4*Inputs!$B$20+Inputs!$B$31*(1+$F1483)^4*Inputs!$B$21+Inputs!$B$22*(1+Inputs!$B$23)^4</f>
        <v>29638.487017628511</v>
      </c>
      <c r="V1483" s="35">
        <f>Inputs!$B$13/(Q1483*(1-$G1483))</f>
        <v>1.1601152010004725</v>
      </c>
      <c r="W1483" s="36">
        <f>Inputs!$B$13</f>
        <v>12660</v>
      </c>
      <c r="X1483" s="36">
        <f t="shared" si="223"/>
        <v>14393.060465266573</v>
      </c>
      <c r="Y1483" s="36">
        <f t="shared" si="224"/>
        <v>16843.200040354866</v>
      </c>
      <c r="Z1483" s="36">
        <f t="shared" si="225"/>
        <v>20280.255480385149</v>
      </c>
      <c r="AA1483" s="36">
        <f t="shared" si="226"/>
        <v>25072.808920215291</v>
      </c>
      <c r="AB1483" s="36">
        <f t="shared" si="227"/>
        <v>64460.405049371191</v>
      </c>
      <c r="AC1483" s="36">
        <f t="shared" si="228"/>
        <v>294564.48844009056</v>
      </c>
      <c r="AD1483" s="36">
        <f t="shared" si="229"/>
        <v>178405.64995935818</v>
      </c>
    </row>
    <row r="1484" spans="1:30" ht="14.25" customHeight="1" x14ac:dyDescent="0.25">
      <c r="A1484" s="16">
        <v>1468</v>
      </c>
      <c r="B1484" s="34">
        <v>0.24232104636139101</v>
      </c>
      <c r="C1484" s="34">
        <v>4.8029693599895701E-2</v>
      </c>
      <c r="D1484" s="34">
        <v>4.0165361547972601E-2</v>
      </c>
      <c r="E1484" s="34">
        <v>2.28661943924841E-2</v>
      </c>
      <c r="F1484" s="34">
        <v>2.1080267952282399E-2</v>
      </c>
      <c r="G1484" s="34">
        <v>0.170540892987147</v>
      </c>
      <c r="H1484" s="35">
        <v>1.0622409355631699</v>
      </c>
      <c r="I1484" s="34">
        <v>9.40765082233051E-2</v>
      </c>
      <c r="J1484" s="34">
        <v>2.96688518393011E-2</v>
      </c>
      <c r="K1484" s="36">
        <f>Inputs!$B$12*(1+$B1484)^4</f>
        <v>142917.89841066519</v>
      </c>
      <c r="L1484" s="36">
        <f t="shared" si="220"/>
        <v>13913.044684913737</v>
      </c>
      <c r="M1484" s="36">
        <f t="shared" si="221"/>
        <v>192606.616504804</v>
      </c>
      <c r="N1484" s="37">
        <f>M1484/Inputs!$B$6</f>
        <v>293.6076471109817</v>
      </c>
      <c r="O1484" s="38">
        <f>IF(N1484&gt;Inputs!$B$4,1,0)</f>
        <v>0</v>
      </c>
      <c r="P1484" s="34">
        <f t="shared" si="222"/>
        <v>6.4407656384004003E-2</v>
      </c>
      <c r="Q1484" s="36">
        <f>Inputs!$B$12*(1+$B1484)^0*$C1484+Inputs!$B$29*(1+$D1484)^0*Inputs!$B$19+Inputs!$B$30*(1+$E1484)^0*Inputs!$B$20+Inputs!$B$31*(1+$F1484)^0*Inputs!$B$21+Inputs!$B$22*(1+Inputs!$B$23)^0</f>
        <v>10903.825643420663</v>
      </c>
      <c r="R1484" s="36">
        <f>Inputs!$B$12*(1+$B1484)^1*$C1484+Inputs!$B$29*(1+$D1484)^1*Inputs!$B$19+Inputs!$B$30*(1+$E1484)^1*Inputs!$B$20+Inputs!$B$31*(1+$F1484)^1*Inputs!$B$21+Inputs!$B$22*(1+Inputs!$B$23)^1</f>
        <v>11818.174812738183</v>
      </c>
      <c r="S1484" s="36">
        <f>Inputs!$B$12*(1+$B1484)^2*$C1484+Inputs!$B$29*(1+$D1484)^2*Inputs!$B$19+Inputs!$B$30*(1+$E1484)^2*Inputs!$B$20+Inputs!$B$31*(1+$F1484)^2*Inputs!$B$21+Inputs!$B$22*(1+Inputs!$B$23)^2</f>
        <v>12908.310547139814</v>
      </c>
      <c r="T1484" s="36">
        <f>Inputs!$B$12*(1+$B1484)^3*$C1484+Inputs!$B$29*(1+$D1484)^3*Inputs!$B$19+Inputs!$B$30*(1+$E1484)^3*Inputs!$B$20+Inputs!$B$31*(1+$F1484)^3*Inputs!$B$21+Inputs!$B$22*(1+Inputs!$B$23)^3</f>
        <v>14215.461566883043</v>
      </c>
      <c r="U1484" s="36">
        <f>Inputs!$B$12*(1+$B1484)^4*$C1484+Inputs!$B$29*(1+$D1484)^4*Inputs!$B$19+Inputs!$B$30*(1+$E1484)^4*Inputs!$B$20+Inputs!$B$31*(1+$F1484)^4*Inputs!$B$21+Inputs!$B$22*(1+Inputs!$B$23)^4</f>
        <v>15790.801213062026</v>
      </c>
      <c r="V1484" s="35">
        <f>Inputs!$B$13/(Q1484*(1-$G1484))</f>
        <v>1.3997801401266272</v>
      </c>
      <c r="W1484" s="36">
        <f>Inputs!$B$13</f>
        <v>12660</v>
      </c>
      <c r="X1484" s="36">
        <f t="shared" si="223"/>
        <v>12894.416322205037</v>
      </c>
      <c r="Y1484" s="36">
        <f t="shared" si="224"/>
        <v>13180.326103111354</v>
      </c>
      <c r="Z1484" s="36">
        <f t="shared" si="225"/>
        <v>13520.029240989568</v>
      </c>
      <c r="AA1484" s="36">
        <f t="shared" si="226"/>
        <v>13913.044684913737</v>
      </c>
      <c r="AB1484" s="36">
        <f t="shared" si="227"/>
        <v>50719.228701775304</v>
      </c>
      <c r="AC1484" s="36">
        <f t="shared" si="228"/>
        <v>222424.31335945826</v>
      </c>
      <c r="AD1484" s="36">
        <f t="shared" si="229"/>
        <v>141887.38780302869</v>
      </c>
    </row>
    <row r="1485" spans="1:30" ht="14.25" customHeight="1" x14ac:dyDescent="0.25">
      <c r="A1485" s="16">
        <v>1469</v>
      </c>
      <c r="B1485" s="34">
        <v>0.15895385847429599</v>
      </c>
      <c r="C1485" s="34">
        <v>0.11212419973382801</v>
      </c>
      <c r="D1485" s="34">
        <v>1.9267511245695E-2</v>
      </c>
      <c r="E1485" s="34">
        <v>2.45508923043606E-2</v>
      </c>
      <c r="F1485" s="34">
        <v>1.342917349E-2</v>
      </c>
      <c r="G1485" s="34">
        <v>0.19980255386607201</v>
      </c>
      <c r="H1485" s="35">
        <v>1.01474548218608</v>
      </c>
      <c r="I1485" s="34">
        <v>0.108486794194891</v>
      </c>
      <c r="J1485" s="34">
        <v>2.8086524138471999E-2</v>
      </c>
      <c r="K1485" s="36">
        <f>Inputs!$B$12*(1+$B1485)^4</f>
        <v>108246.99108255954</v>
      </c>
      <c r="L1485" s="36">
        <f t="shared" si="220"/>
        <v>16755.763151651532</v>
      </c>
      <c r="M1485" s="36">
        <f t="shared" si="221"/>
        <v>181321.84648758441</v>
      </c>
      <c r="N1485" s="37">
        <f>M1485/Inputs!$B$6</f>
        <v>276.40525379204939</v>
      </c>
      <c r="O1485" s="38">
        <f>IF(N1485&gt;Inputs!$B$4,1,0)</f>
        <v>0</v>
      </c>
      <c r="P1485" s="34">
        <f t="shared" si="222"/>
        <v>8.0400270056419004E-2</v>
      </c>
      <c r="Q1485" s="36">
        <f>Inputs!$B$12*(1+$B1485)^0*$C1485+Inputs!$B$29*(1+$D1485)^0*Inputs!$B$19+Inputs!$B$30*(1+$E1485)^0*Inputs!$B$20+Inputs!$B$31*(1+$F1485)^0*Inputs!$B$21+Inputs!$B$22*(1+Inputs!$B$23)^0</f>
        <v>14749.496011456602</v>
      </c>
      <c r="R1485" s="36">
        <f>Inputs!$B$12*(1+$B1485)^1*$C1485+Inputs!$B$29*(1+$D1485)^1*Inputs!$B$19+Inputs!$B$30*(1+$E1485)^1*Inputs!$B$20+Inputs!$B$31*(1+$F1485)^1*Inputs!$B$21+Inputs!$B$22*(1+Inputs!$B$23)^1</f>
        <v>15935.645530717629</v>
      </c>
      <c r="S1485" s="36">
        <f>Inputs!$B$12*(1+$B1485)^2*$C1485+Inputs!$B$29*(1+$D1485)^2*Inputs!$B$19+Inputs!$B$30*(1+$E1485)^2*Inputs!$B$20+Inputs!$B$31*(1+$F1485)^2*Inputs!$B$21+Inputs!$B$22*(1+Inputs!$B$23)^2</f>
        <v>17293.254659936389</v>
      </c>
      <c r="T1485" s="36">
        <f>Inputs!$B$12*(1+$B1485)^3*$C1485+Inputs!$B$29*(1+$D1485)^3*Inputs!$B$19+Inputs!$B$30*(1+$E1485)^3*Inputs!$B$20+Inputs!$B$31*(1+$F1485)^3*Inputs!$B$21+Inputs!$B$22*(1+Inputs!$B$23)^3</f>
        <v>18849.351633505663</v>
      </c>
      <c r="U1485" s="36">
        <f>Inputs!$B$12*(1+$B1485)^4*$C1485+Inputs!$B$29*(1+$D1485)^4*Inputs!$B$19+Inputs!$B$30*(1+$E1485)^4*Inputs!$B$20+Inputs!$B$31*(1+$F1485)^4*Inputs!$B$21+Inputs!$B$22*(1+Inputs!$B$23)^4</f>
        <v>20635.259056725808</v>
      </c>
      <c r="V1485" s="35">
        <f>Inputs!$B$13/(Q1485*(1-$G1485))</f>
        <v>1.0726532771086457</v>
      </c>
      <c r="W1485" s="36">
        <f>Inputs!$B$13</f>
        <v>12660</v>
      </c>
      <c r="X1485" s="36">
        <f t="shared" si="223"/>
        <v>13493.507781862274</v>
      </c>
      <c r="Y1485" s="36">
        <f t="shared" si="224"/>
        <v>14442.731025735275</v>
      </c>
      <c r="Z1485" s="36">
        <f t="shared" si="225"/>
        <v>15523.970897204479</v>
      </c>
      <c r="AA1485" s="36">
        <f t="shared" si="226"/>
        <v>16755.763151651532</v>
      </c>
      <c r="AB1485" s="36">
        <f t="shared" si="227"/>
        <v>53300.098099516064</v>
      </c>
      <c r="AC1485" s="36">
        <f t="shared" si="228"/>
        <v>214257.66711704709</v>
      </c>
      <c r="AD1485" s="36">
        <f t="shared" si="229"/>
        <v>128021.74838806834</v>
      </c>
    </row>
    <row r="1486" spans="1:30" ht="14.25" customHeight="1" x14ac:dyDescent="0.25">
      <c r="A1486" s="16">
        <v>1470</v>
      </c>
      <c r="B1486" s="34">
        <v>0.27598425953109501</v>
      </c>
      <c r="C1486" s="34">
        <v>7.0237065083713399E-2</v>
      </c>
      <c r="D1486" s="34">
        <v>3.0097022387727299E-2</v>
      </c>
      <c r="E1486" s="34">
        <v>4.8895978165883203E-2</v>
      </c>
      <c r="F1486" s="34">
        <v>1.3057886284134601E-2</v>
      </c>
      <c r="G1486" s="34">
        <v>0.17917428952186801</v>
      </c>
      <c r="H1486" s="35">
        <v>0.94285564512644304</v>
      </c>
      <c r="I1486" s="34">
        <v>9.9529764527237205E-2</v>
      </c>
      <c r="J1486" s="34">
        <v>2.25121418479119E-2</v>
      </c>
      <c r="K1486" s="36">
        <f>Inputs!$B$12*(1+$B1486)^4</f>
        <v>159049.57696737003</v>
      </c>
      <c r="L1486" s="36">
        <f t="shared" si="220"/>
        <v>15546.916091510371</v>
      </c>
      <c r="M1486" s="36">
        <f t="shared" si="221"/>
        <v>180967.40158476506</v>
      </c>
      <c r="N1486" s="37">
        <f>M1486/Inputs!$B$6</f>
        <v>275.86494144019065</v>
      </c>
      <c r="O1486" s="38">
        <f>IF(N1486&gt;Inputs!$B$4,1,0)</f>
        <v>0</v>
      </c>
      <c r="P1486" s="34">
        <f t="shared" si="222"/>
        <v>7.7017622679325298E-2</v>
      </c>
      <c r="Q1486" s="36">
        <f>Inputs!$B$12*(1+$B1486)^0*$C1486+Inputs!$B$29*(1+$D1486)^0*Inputs!$B$19+Inputs!$B$30*(1+$E1486)^0*Inputs!$B$20+Inputs!$B$31*(1+$F1486)^0*Inputs!$B$21+Inputs!$B$22*(1+Inputs!$B$23)^0</f>
        <v>12236.267932449726</v>
      </c>
      <c r="R1486" s="36">
        <f>Inputs!$B$12*(1+$B1486)^1*$C1486+Inputs!$B$29*(1+$D1486)^1*Inputs!$B$19+Inputs!$B$30*(1+$E1486)^1*Inputs!$B$20+Inputs!$B$31*(1+$F1486)^1*Inputs!$B$21+Inputs!$B$22*(1+Inputs!$B$23)^1</f>
        <v>13611.28512536786</v>
      </c>
      <c r="S1486" s="36">
        <f>Inputs!$B$12*(1+$B1486)^2*$C1486+Inputs!$B$29*(1+$D1486)^2*Inputs!$B$19+Inputs!$B$30*(1+$E1486)^2*Inputs!$B$20+Inputs!$B$31*(1+$F1486)^2*Inputs!$B$21+Inputs!$B$22*(1+Inputs!$B$23)^2</f>
        <v>15314.977772018348</v>
      </c>
      <c r="T1486" s="36">
        <f>Inputs!$B$12*(1+$B1486)^3*$C1486+Inputs!$B$29*(1+$D1486)^3*Inputs!$B$19+Inputs!$B$30*(1+$E1486)^3*Inputs!$B$20+Inputs!$B$31*(1+$F1486)^3*Inputs!$B$21+Inputs!$B$22*(1+Inputs!$B$23)^3</f>
        <v>17436.264326312332</v>
      </c>
      <c r="U1486" s="36">
        <f>Inputs!$B$12*(1+$B1486)^4*$C1486+Inputs!$B$29*(1+$D1486)^4*Inputs!$B$19+Inputs!$B$30*(1+$E1486)^4*Inputs!$B$20+Inputs!$B$31*(1+$F1486)^4*Inputs!$B$21+Inputs!$B$22*(1+Inputs!$B$23)^4</f>
        <v>20088.527214728536</v>
      </c>
      <c r="V1486" s="35">
        <f>Inputs!$B$13/(Q1486*(1-$G1486))</f>
        <v>1.2604736650691328</v>
      </c>
      <c r="W1486" s="36">
        <f>Inputs!$B$13</f>
        <v>12660</v>
      </c>
      <c r="X1486" s="36">
        <f t="shared" si="223"/>
        <v>13195.486667906516</v>
      </c>
      <c r="Y1486" s="36">
        <f t="shared" si="224"/>
        <v>13848.946520305703</v>
      </c>
      <c r="Z1486" s="36">
        <f t="shared" si="225"/>
        <v>14630.724306190574</v>
      </c>
      <c r="AA1486" s="36">
        <f t="shared" si="226"/>
        <v>15546.916091510371</v>
      </c>
      <c r="AB1486" s="36">
        <f t="shared" si="227"/>
        <v>52531.136505875205</v>
      </c>
      <c r="AC1486" s="36">
        <f t="shared" si="228"/>
        <v>206406.14341018116</v>
      </c>
      <c r="AD1486" s="36">
        <f t="shared" si="229"/>
        <v>128436.26507888985</v>
      </c>
    </row>
    <row r="1487" spans="1:30" ht="14.25" customHeight="1" x14ac:dyDescent="0.25">
      <c r="A1487" s="16">
        <v>1471</v>
      </c>
      <c r="B1487" s="34">
        <v>0.47483022773744399</v>
      </c>
      <c r="C1487" s="34">
        <v>8.2438115628505601E-2</v>
      </c>
      <c r="D1487" s="34">
        <v>1.45888695483785E-2</v>
      </c>
      <c r="E1487" s="34">
        <v>3.7903021202699901E-2</v>
      </c>
      <c r="F1487" s="34">
        <v>-6.1344294879667194E-5</v>
      </c>
      <c r="G1487" s="34">
        <v>0.19432368364361899</v>
      </c>
      <c r="H1487" s="35">
        <v>1.03205062459703</v>
      </c>
      <c r="I1487" s="34">
        <v>9.0729533283580396E-2</v>
      </c>
      <c r="J1487" s="34">
        <v>2.23400809523801E-2</v>
      </c>
      <c r="K1487" s="36">
        <f>Inputs!$B$12*(1+$B1487)^4</f>
        <v>283869.91729469714</v>
      </c>
      <c r="L1487" s="36">
        <f t="shared" si="220"/>
        <v>26386.372840213306</v>
      </c>
      <c r="M1487" s="36">
        <f t="shared" si="221"/>
        <v>324337.86607939343</v>
      </c>
      <c r="N1487" s="37">
        <f>M1487/Inputs!$B$6</f>
        <v>494.41747877956317</v>
      </c>
      <c r="O1487" s="38">
        <f>IF(N1487&gt;Inputs!$B$4,1,0)</f>
        <v>1</v>
      </c>
      <c r="P1487" s="34">
        <f t="shared" si="222"/>
        <v>6.8389452331200293E-2</v>
      </c>
      <c r="Q1487" s="36">
        <f>Inputs!$B$12*(1+$B1487)^0*$C1487+Inputs!$B$29*(1+$D1487)^0*Inputs!$B$19+Inputs!$B$30*(1+$E1487)^0*Inputs!$B$20+Inputs!$B$31*(1+$F1487)^0*Inputs!$B$21+Inputs!$B$22*(1+Inputs!$B$23)^0</f>
        <v>12968.330965137258</v>
      </c>
      <c r="R1487" s="36">
        <f>Inputs!$B$12*(1+$B1487)^1*$C1487+Inputs!$B$29*(1+$D1487)^1*Inputs!$B$19+Inputs!$B$30*(1+$E1487)^1*Inputs!$B$20+Inputs!$B$31*(1+$F1487)^1*Inputs!$B$21+Inputs!$B$22*(1+Inputs!$B$23)^1</f>
        <v>15390.974971155982</v>
      </c>
      <c r="S1487" s="36">
        <f>Inputs!$B$12*(1+$B1487)^2*$C1487+Inputs!$B$29*(1+$D1487)^2*Inputs!$B$19+Inputs!$B$30*(1+$E1487)^2*Inputs!$B$20+Inputs!$B$31*(1+$F1487)^2*Inputs!$B$21+Inputs!$B$22*(1+Inputs!$B$23)^2</f>
        <v>18931.065884817068</v>
      </c>
      <c r="T1487" s="36">
        <f>Inputs!$B$12*(1+$B1487)^3*$C1487+Inputs!$B$29*(1+$D1487)^3*Inputs!$B$19+Inputs!$B$30*(1+$E1487)^3*Inputs!$B$20+Inputs!$B$31*(1+$F1487)^3*Inputs!$B$21+Inputs!$B$22*(1+Inputs!$B$23)^3</f>
        <v>24118.223190785655</v>
      </c>
      <c r="U1487" s="36">
        <f>Inputs!$B$12*(1+$B1487)^4*$C1487+Inputs!$B$29*(1+$D1487)^4*Inputs!$B$19+Inputs!$B$30*(1+$E1487)^4*Inputs!$B$20+Inputs!$B$31*(1+$F1487)^4*Inputs!$B$21+Inputs!$B$22*(1+Inputs!$B$23)^4</f>
        <v>31733.508898747794</v>
      </c>
      <c r="V1487" s="35">
        <f>Inputs!$B$13/(Q1487*(1-$G1487))</f>
        <v>1.2116830222863009</v>
      </c>
      <c r="W1487" s="36">
        <f>Inputs!$B$13</f>
        <v>12660</v>
      </c>
      <c r="X1487" s="36">
        <f t="shared" si="223"/>
        <v>14468.177082314349</v>
      </c>
      <c r="Y1487" s="36">
        <f t="shared" si="224"/>
        <v>17111.062170503985</v>
      </c>
      <c r="Z1487" s="36">
        <f t="shared" si="225"/>
        <v>20926.903217711271</v>
      </c>
      <c r="AA1487" s="36">
        <f t="shared" si="226"/>
        <v>26386.372840213306</v>
      </c>
      <c r="AB1487" s="36">
        <f t="shared" si="227"/>
        <v>68832.165614119192</v>
      </c>
      <c r="AC1487" s="36">
        <f t="shared" si="228"/>
        <v>394444.54701674177</v>
      </c>
      <c r="AD1487" s="36">
        <f t="shared" si="229"/>
        <v>255505.70046527422</v>
      </c>
    </row>
    <row r="1488" spans="1:30" ht="14.25" customHeight="1" x14ac:dyDescent="0.25">
      <c r="A1488" s="16">
        <v>1472</v>
      </c>
      <c r="B1488" s="34">
        <v>0.315153611786955</v>
      </c>
      <c r="C1488" s="34">
        <v>7.3256444114497096E-2</v>
      </c>
      <c r="D1488" s="34">
        <v>2.77169636516027E-2</v>
      </c>
      <c r="E1488" s="34">
        <v>3.9914480514061497E-2</v>
      </c>
      <c r="F1488" s="34">
        <v>2.5032294606451302E-3</v>
      </c>
      <c r="G1488" s="34">
        <v>0.22755515048034999</v>
      </c>
      <c r="H1488" s="35">
        <v>1.00270074054189</v>
      </c>
      <c r="I1488" s="34">
        <v>9.5162670883479406E-2</v>
      </c>
      <c r="J1488" s="34">
        <v>2.52455239084853E-2</v>
      </c>
      <c r="K1488" s="36">
        <f>Inputs!$B$12*(1+$B1488)^4</f>
        <v>179496.99334844021</v>
      </c>
      <c r="L1488" s="36">
        <f t="shared" si="220"/>
        <v>16834.195737443864</v>
      </c>
      <c r="M1488" s="36">
        <f t="shared" si="221"/>
        <v>211638.90745416732</v>
      </c>
      <c r="N1488" s="37">
        <f>M1488/Inputs!$B$6</f>
        <v>322.62028575330385</v>
      </c>
      <c r="O1488" s="38">
        <f>IF(N1488&gt;Inputs!$B$4,1,0)</f>
        <v>0</v>
      </c>
      <c r="P1488" s="34">
        <f t="shared" si="222"/>
        <v>6.9917146974994099E-2</v>
      </c>
      <c r="Q1488" s="36">
        <f>Inputs!$B$12*(1+$B1488)^0*$C1488+Inputs!$B$29*(1+$D1488)^0*Inputs!$B$19+Inputs!$B$30*(1+$E1488)^0*Inputs!$B$20+Inputs!$B$31*(1+$F1488)^0*Inputs!$B$21+Inputs!$B$22*(1+Inputs!$B$23)^0</f>
        <v>12417.430674296749</v>
      </c>
      <c r="R1488" s="36">
        <f>Inputs!$B$12*(1+$B1488)^1*$C1488+Inputs!$B$29*(1+$D1488)^1*Inputs!$B$19+Inputs!$B$30*(1+$E1488)^1*Inputs!$B$20+Inputs!$B$31*(1+$F1488)^1*Inputs!$B$21+Inputs!$B$22*(1+Inputs!$B$23)^1</f>
        <v>13936.580333598416</v>
      </c>
      <c r="S1488" s="36">
        <f>Inputs!$B$12*(1+$B1488)^2*$C1488+Inputs!$B$29*(1+$D1488)^2*Inputs!$B$19+Inputs!$B$30*(1+$E1488)^2*Inputs!$B$20+Inputs!$B$31*(1+$F1488)^2*Inputs!$B$21+Inputs!$B$22*(1+Inputs!$B$23)^2</f>
        <v>15896.779568362726</v>
      </c>
      <c r="T1488" s="36">
        <f>Inputs!$B$12*(1+$B1488)^3*$C1488+Inputs!$B$29*(1+$D1488)^3*Inputs!$B$19+Inputs!$B$30*(1+$E1488)^3*Inputs!$B$20+Inputs!$B$31*(1+$F1488)^3*Inputs!$B$21+Inputs!$B$22*(1+Inputs!$B$23)^3</f>
        <v>18435.778961408541</v>
      </c>
      <c r="U1488" s="36">
        <f>Inputs!$B$12*(1+$B1488)^4*$C1488+Inputs!$B$29*(1+$D1488)^4*Inputs!$B$19+Inputs!$B$30*(1+$E1488)^4*Inputs!$B$20+Inputs!$B$31*(1+$F1488)^4*Inputs!$B$21+Inputs!$B$22*(1+Inputs!$B$23)^4</f>
        <v>21734.69524828055</v>
      </c>
      <c r="V1488" s="35">
        <f>Inputs!$B$13/(Q1488*(1-$G1488))</f>
        <v>1.3198800966510338</v>
      </c>
      <c r="W1488" s="36">
        <f>Inputs!$B$13</f>
        <v>12660</v>
      </c>
      <c r="X1488" s="36">
        <f t="shared" si="223"/>
        <v>13355.197664875212</v>
      </c>
      <c r="Y1488" s="36">
        <f t="shared" si="224"/>
        <v>14259.932729180251</v>
      </c>
      <c r="Z1488" s="36">
        <f t="shared" si="225"/>
        <v>15408.290601397137</v>
      </c>
      <c r="AA1488" s="36">
        <f t="shared" si="226"/>
        <v>16834.195737443864</v>
      </c>
      <c r="AB1488" s="36">
        <f t="shared" si="227"/>
        <v>54948.144600303916</v>
      </c>
      <c r="AC1488" s="36">
        <f t="shared" si="228"/>
        <v>246851.94655591968</v>
      </c>
      <c r="AD1488" s="36">
        <f t="shared" si="229"/>
        <v>156690.76285386339</v>
      </c>
    </row>
    <row r="1489" spans="1:30" ht="14.25" customHeight="1" x14ac:dyDescent="0.25">
      <c r="A1489" s="16">
        <v>1473</v>
      </c>
      <c r="B1489" s="34">
        <v>0.30067764502694599</v>
      </c>
      <c r="C1489" s="34">
        <v>8.2225707682968996E-2</v>
      </c>
      <c r="D1489" s="34">
        <v>3.06173245871133E-2</v>
      </c>
      <c r="E1489" s="34">
        <v>3.6604501388143397E-2</v>
      </c>
      <c r="F1489" s="34">
        <v>1.85305292700076E-2</v>
      </c>
      <c r="G1489" s="34">
        <v>0.18351770672902001</v>
      </c>
      <c r="H1489" s="35">
        <v>1.0517270435580399</v>
      </c>
      <c r="I1489" s="34">
        <v>9.2884602067885499E-2</v>
      </c>
      <c r="J1489" s="34">
        <v>2.2523315297563799E-2</v>
      </c>
      <c r="K1489" s="36">
        <f>Inputs!$B$12*(1+$B1489)^4</f>
        <v>171723.58814588067</v>
      </c>
      <c r="L1489" s="36">
        <f t="shared" ref="L1489:L1552" si="230">AA1489</f>
        <v>19757.830199327287</v>
      </c>
      <c r="M1489" s="36">
        <f t="shared" ref="M1489:M1552" si="231">AB1489+AD1489</f>
        <v>244002.39670359212</v>
      </c>
      <c r="N1489" s="37">
        <f>M1489/Inputs!$B$6</f>
        <v>371.95487302376847</v>
      </c>
      <c r="O1489" s="38">
        <f>IF(N1489&gt;Inputs!$B$4,1,0)</f>
        <v>0</v>
      </c>
      <c r="P1489" s="34">
        <f t="shared" ref="P1489:P1552" si="232">I1489-J1489</f>
        <v>7.0361286770321704E-2</v>
      </c>
      <c r="Q1489" s="36">
        <f>Inputs!$B$12*(1+$B1489)^0*$C1489+Inputs!$B$29*(1+$D1489)^0*Inputs!$B$19+Inputs!$B$30*(1+$E1489)^0*Inputs!$B$20+Inputs!$B$31*(1+$F1489)^0*Inputs!$B$21+Inputs!$B$22*(1+Inputs!$B$23)^0</f>
        <v>12955.586488405061</v>
      </c>
      <c r="R1489" s="36">
        <f>Inputs!$B$12*(1+$B1489)^1*$C1489+Inputs!$B$29*(1+$D1489)^1*Inputs!$B$19+Inputs!$B$30*(1+$E1489)^1*Inputs!$B$20+Inputs!$B$31*(1+$F1489)^1*Inputs!$B$21+Inputs!$B$22*(1+Inputs!$B$23)^1</f>
        <v>14646.508709524722</v>
      </c>
      <c r="S1489" s="36">
        <f>Inputs!$B$12*(1+$B1489)^2*$C1489+Inputs!$B$29*(1+$D1489)^2*Inputs!$B$19+Inputs!$B$30*(1+$E1489)^2*Inputs!$B$20+Inputs!$B$31*(1+$F1489)^2*Inputs!$B$21+Inputs!$B$22*(1+Inputs!$B$23)^2</f>
        <v>16789.393494474978</v>
      </c>
      <c r="T1489" s="36">
        <f>Inputs!$B$12*(1+$B1489)^3*$C1489+Inputs!$B$29*(1+$D1489)^3*Inputs!$B$19+Inputs!$B$30*(1+$E1489)^3*Inputs!$B$20+Inputs!$B$31*(1+$F1489)^3*Inputs!$B$21+Inputs!$B$22*(1+Inputs!$B$23)^3</f>
        <v>19518.535608337843</v>
      </c>
      <c r="U1489" s="36">
        <f>Inputs!$B$12*(1+$B1489)^4*$C1489+Inputs!$B$29*(1+$D1489)^4*Inputs!$B$19+Inputs!$B$30*(1+$E1489)^4*Inputs!$B$20+Inputs!$B$31*(1+$F1489)^4*Inputs!$B$21+Inputs!$B$22*(1+Inputs!$B$23)^4</f>
        <v>23008.55987466127</v>
      </c>
      <c r="V1489" s="35">
        <f>Inputs!$B$13/(Q1489*(1-$G1489))</f>
        <v>1.1968228079094758</v>
      </c>
      <c r="W1489" s="36">
        <f>Inputs!$B$13</f>
        <v>12660</v>
      </c>
      <c r="X1489" s="36">
        <f t="shared" ref="X1489:X1552" si="233">R1489*(1-$G1489)*($V1489+($H1489-$V1489)*1/4)</f>
        <v>13878.557109713436</v>
      </c>
      <c r="Y1489" s="36">
        <f t="shared" ref="Y1489:Y1552" si="234">S1489*(1-$G1489)*($V1489+($H1489-$V1489)*2/4)</f>
        <v>15411.833321998198</v>
      </c>
      <c r="Z1489" s="36">
        <f t="shared" ref="Z1489:Z1552" si="235">T1489*(1-$G1489)*($V1489+($H1489-$V1489)*3/4)</f>
        <v>17338.969813535707</v>
      </c>
      <c r="AA1489" s="36">
        <f t="shared" ref="AA1489:AA1552" si="236">U1489*(1-$G1489)*$H1489</f>
        <v>19757.830199327287</v>
      </c>
      <c r="AB1489" s="36">
        <f t="shared" ref="AB1489:AB1552" si="237">W1489/(1+$I1489)^1+X1489/(1+$I1489)^2+Y1489/(1+$I1489)^3+Z1489/(1+$I1489)^4+AA1489/(1+$I1489)^5</f>
        <v>59837.370411300268</v>
      </c>
      <c r="AC1489" s="36">
        <f t="shared" ref="AC1489:AC1552" si="238">AA1489*(1+$J1489)/($I1489-$J1489)</f>
        <v>287130.08197888726</v>
      </c>
      <c r="AD1489" s="36">
        <f t="shared" ref="AD1489:AD1552" si="239">AC1489/(1+$I1489)^5</f>
        <v>184165.02629229185</v>
      </c>
    </row>
    <row r="1490" spans="1:30" ht="14.25" customHeight="1" x14ac:dyDescent="0.25">
      <c r="A1490" s="16">
        <v>1474</v>
      </c>
      <c r="B1490" s="34">
        <v>0.47148675058227202</v>
      </c>
      <c r="C1490" s="34">
        <v>7.0493361672041302E-2</v>
      </c>
      <c r="D1490" s="34">
        <v>1.1993875280697499E-2</v>
      </c>
      <c r="E1490" s="34">
        <v>4.1315480935790599E-2</v>
      </c>
      <c r="F1490" s="34">
        <v>2.50954578652017E-2</v>
      </c>
      <c r="G1490" s="34">
        <v>0.186778905167413</v>
      </c>
      <c r="H1490" s="35">
        <v>1.0438063703921701</v>
      </c>
      <c r="I1490" s="34">
        <v>9.2672342338474906E-2</v>
      </c>
      <c r="J1490" s="34">
        <v>3.2576177415950897E-2</v>
      </c>
      <c r="K1490" s="36">
        <f>Inputs!$B$12*(1+$B1490)^4</f>
        <v>281304.49668492511</v>
      </c>
      <c r="L1490" s="36">
        <f t="shared" si="230"/>
        <v>24307.743930220473</v>
      </c>
      <c r="M1490" s="36">
        <f t="shared" si="231"/>
        <v>333801.1826268523</v>
      </c>
      <c r="N1490" s="37">
        <f>M1490/Inputs!$B$6</f>
        <v>508.84326619946995</v>
      </c>
      <c r="O1490" s="38">
        <f>IF(N1490&gt;Inputs!$B$4,1,0)</f>
        <v>1</v>
      </c>
      <c r="P1490" s="34">
        <f t="shared" si="232"/>
        <v>6.0096164922524009E-2</v>
      </c>
      <c r="Q1490" s="36">
        <f>Inputs!$B$12*(1+$B1490)^0*$C1490+Inputs!$B$29*(1+$D1490)^0*Inputs!$B$19+Inputs!$B$30*(1+$E1490)^0*Inputs!$B$20+Inputs!$B$31*(1+$F1490)^0*Inputs!$B$21+Inputs!$B$22*(1+Inputs!$B$23)^0</f>
        <v>12251.645727749401</v>
      </c>
      <c r="R1490" s="36">
        <f>Inputs!$B$12*(1+$B1490)^1*$C1490+Inputs!$B$29*(1+$D1490)^1*Inputs!$B$19+Inputs!$B$30*(1+$E1490)^1*Inputs!$B$20+Inputs!$B$31*(1+$F1490)^1*Inputs!$B$21+Inputs!$B$22*(1+Inputs!$B$23)^1</f>
        <v>14433.380935514924</v>
      </c>
      <c r="S1490" s="36">
        <f>Inputs!$B$12*(1+$B1490)^2*$C1490+Inputs!$B$29*(1+$D1490)^2*Inputs!$B$19+Inputs!$B$30*(1+$E1490)^2*Inputs!$B$20+Inputs!$B$31*(1+$F1490)^2*Inputs!$B$21+Inputs!$B$22*(1+Inputs!$B$23)^2</f>
        <v>17560.887291671221</v>
      </c>
      <c r="T1490" s="36">
        <f>Inputs!$B$12*(1+$B1490)^3*$C1490+Inputs!$B$29*(1+$D1490)^3*Inputs!$B$19+Inputs!$B$30*(1+$E1490)^3*Inputs!$B$20+Inputs!$B$31*(1+$F1490)^3*Inputs!$B$21+Inputs!$B$22*(1+Inputs!$B$23)^3</f>
        <v>22077.66718246301</v>
      </c>
      <c r="U1490" s="36">
        <f>Inputs!$B$12*(1+$B1490)^4*$C1490+Inputs!$B$29*(1+$D1490)^4*Inputs!$B$19+Inputs!$B$30*(1+$E1490)^4*Inputs!$B$20+Inputs!$B$31*(1+$F1490)^4*Inputs!$B$21+Inputs!$B$22*(1+Inputs!$B$23)^4</f>
        <v>28636.245298662503</v>
      </c>
      <c r="V1490" s="35">
        <f>Inputs!$B$13/(Q1490*(1-$G1490))</f>
        <v>1.2706637486409711</v>
      </c>
      <c r="W1490" s="36">
        <f>Inputs!$B$13</f>
        <v>12660</v>
      </c>
      <c r="X1490" s="36">
        <f t="shared" si="233"/>
        <v>14248.767362533956</v>
      </c>
      <c r="Y1490" s="36">
        <f t="shared" si="234"/>
        <v>16526.339633612952</v>
      </c>
      <c r="Z1490" s="36">
        <f t="shared" si="235"/>
        <v>19758.776074359943</v>
      </c>
      <c r="AA1490" s="36">
        <f t="shared" si="236"/>
        <v>24307.743930220473</v>
      </c>
      <c r="AB1490" s="36">
        <f t="shared" si="237"/>
        <v>65655.848839666767</v>
      </c>
      <c r="AC1490" s="36">
        <f t="shared" si="238"/>
        <v>417657.22224423551</v>
      </c>
      <c r="AD1490" s="36">
        <f t="shared" si="239"/>
        <v>268145.33378718555</v>
      </c>
    </row>
    <row r="1491" spans="1:30" ht="14.25" customHeight="1" x14ac:dyDescent="0.25">
      <c r="A1491" s="16">
        <v>1475</v>
      </c>
      <c r="B1491" s="34">
        <v>0.38778122889870797</v>
      </c>
      <c r="C1491" s="34">
        <v>8.9525296849196398E-2</v>
      </c>
      <c r="D1491" s="34">
        <v>2.88565932001189E-2</v>
      </c>
      <c r="E1491" s="34">
        <v>4.8407888137450901E-2</v>
      </c>
      <c r="F1491" s="34">
        <v>-7.0892671959232499E-4</v>
      </c>
      <c r="G1491" s="34">
        <v>0.220065829317208</v>
      </c>
      <c r="H1491" s="35">
        <v>0.95927679454124504</v>
      </c>
      <c r="I1491" s="34">
        <v>0.104860186201973</v>
      </c>
      <c r="J1491" s="34">
        <v>2.1222044550500099E-2</v>
      </c>
      <c r="K1491" s="36">
        <f>Inputs!$B$12*(1+$B1491)^4</f>
        <v>222553.93942334256</v>
      </c>
      <c r="L1491" s="36">
        <f t="shared" si="230"/>
        <v>21371.473379413095</v>
      </c>
      <c r="M1491" s="36">
        <f t="shared" si="231"/>
        <v>218333.52269286252</v>
      </c>
      <c r="N1491" s="37">
        <f>M1491/Inputs!$B$6</f>
        <v>332.82549190985139</v>
      </c>
      <c r="O1491" s="38">
        <f>IF(N1491&gt;Inputs!$B$4,1,0)</f>
        <v>0</v>
      </c>
      <c r="P1491" s="34">
        <f t="shared" si="232"/>
        <v>8.3638141651472903E-2</v>
      </c>
      <c r="Q1491" s="36">
        <f>Inputs!$B$12*(1+$B1491)^0*$C1491+Inputs!$B$29*(1+$D1491)^0*Inputs!$B$19+Inputs!$B$30*(1+$E1491)^0*Inputs!$B$20+Inputs!$B$31*(1+$F1491)^0*Inputs!$B$21+Inputs!$B$22*(1+Inputs!$B$23)^0</f>
        <v>13393.561838378704</v>
      </c>
      <c r="R1491" s="36">
        <f>Inputs!$B$12*(1+$B1491)^1*$C1491+Inputs!$B$29*(1+$D1491)^1*Inputs!$B$19+Inputs!$B$30*(1+$E1491)^1*Inputs!$B$20+Inputs!$B$31*(1+$F1491)^1*Inputs!$B$21+Inputs!$B$22*(1+Inputs!$B$23)^1</f>
        <v>15621.047605082669</v>
      </c>
      <c r="S1491" s="36">
        <f>Inputs!$B$12*(1+$B1491)^2*$C1491+Inputs!$B$29*(1+$D1491)^2*Inputs!$B$19+Inputs!$B$30*(1+$E1491)^2*Inputs!$B$20+Inputs!$B$31*(1+$F1491)^2*Inputs!$B$21+Inputs!$B$22*(1+Inputs!$B$23)^2</f>
        <v>18662.833171917133</v>
      </c>
      <c r="T1491" s="36">
        <f>Inputs!$B$12*(1+$B1491)^3*$C1491+Inputs!$B$29*(1+$D1491)^3*Inputs!$B$19+Inputs!$B$30*(1+$E1491)^3*Inputs!$B$20+Inputs!$B$31*(1+$F1491)^3*Inputs!$B$21+Inputs!$B$22*(1+Inputs!$B$23)^3</f>
        <v>22832.446147467002</v>
      </c>
      <c r="U1491" s="36">
        <f>Inputs!$B$12*(1+$B1491)^4*$C1491+Inputs!$B$29*(1+$D1491)^4*Inputs!$B$19+Inputs!$B$30*(1+$E1491)^4*Inputs!$B$20+Inputs!$B$31*(1+$F1491)^4*Inputs!$B$21+Inputs!$B$22*(1+Inputs!$B$23)^4</f>
        <v>28564.891390351117</v>
      </c>
      <c r="V1491" s="35">
        <f>Inputs!$B$13/(Q1491*(1-$G1491))</f>
        <v>1.2119359557494533</v>
      </c>
      <c r="W1491" s="36">
        <f>Inputs!$B$13</f>
        <v>12660</v>
      </c>
      <c r="X1491" s="36">
        <f t="shared" si="233"/>
        <v>13995.925761290226</v>
      </c>
      <c r="Y1491" s="36">
        <f t="shared" si="234"/>
        <v>15801.848988104639</v>
      </c>
      <c r="Z1491" s="36">
        <f t="shared" si="235"/>
        <v>18207.44031635785</v>
      </c>
      <c r="AA1491" s="36">
        <f t="shared" si="236"/>
        <v>21371.473379413095</v>
      </c>
      <c r="AB1491" s="36">
        <f t="shared" si="237"/>
        <v>59839.221815868397</v>
      </c>
      <c r="AC1491" s="36">
        <f t="shared" si="238"/>
        <v>260945.77555928368</v>
      </c>
      <c r="AD1491" s="36">
        <f t="shared" si="239"/>
        <v>158494.30087699412</v>
      </c>
    </row>
    <row r="1492" spans="1:30" ht="14.25" customHeight="1" x14ac:dyDescent="0.25">
      <c r="A1492" s="16">
        <v>1476</v>
      </c>
      <c r="B1492" s="34">
        <v>0.20438348565928299</v>
      </c>
      <c r="C1492" s="34">
        <v>0.10030456327644199</v>
      </c>
      <c r="D1492" s="34">
        <v>3.4960171273114501E-2</v>
      </c>
      <c r="E1492" s="34">
        <v>4.4155748842155999E-2</v>
      </c>
      <c r="F1492" s="34">
        <v>2.32225920294961E-2</v>
      </c>
      <c r="G1492" s="34">
        <v>0.19814994435535199</v>
      </c>
      <c r="H1492" s="35">
        <v>1.0050672743212501</v>
      </c>
      <c r="I1492" s="34">
        <v>0.10612457231974901</v>
      </c>
      <c r="J1492" s="34">
        <v>2.0538562836975301E-2</v>
      </c>
      <c r="K1492" s="36">
        <f>Inputs!$B$12*(1+$B1492)^4</f>
        <v>126243.90448084078</v>
      </c>
      <c r="L1492" s="36">
        <f t="shared" si="230"/>
        <v>17560.799392542409</v>
      </c>
      <c r="M1492" s="36">
        <f t="shared" si="231"/>
        <v>181284.39594863309</v>
      </c>
      <c r="N1492" s="37">
        <f>M1492/Inputs!$B$6</f>
        <v>276.34816455584314</v>
      </c>
      <c r="O1492" s="38">
        <f>IF(N1492&gt;Inputs!$B$4,1,0)</f>
        <v>0</v>
      </c>
      <c r="P1492" s="34">
        <f t="shared" si="232"/>
        <v>8.5586009482773701E-2</v>
      </c>
      <c r="Q1492" s="36">
        <f>Inputs!$B$12*(1+$B1492)^0*$C1492+Inputs!$B$29*(1+$D1492)^0*Inputs!$B$19+Inputs!$B$30*(1+$E1492)^0*Inputs!$B$20+Inputs!$B$31*(1+$F1492)^0*Inputs!$B$21+Inputs!$B$22*(1+Inputs!$B$23)^0</f>
        <v>14040.31782401344</v>
      </c>
      <c r="R1492" s="36">
        <f>Inputs!$B$12*(1+$B1492)^1*$C1492+Inputs!$B$29*(1+$D1492)^1*Inputs!$B$19+Inputs!$B$30*(1+$E1492)^1*Inputs!$B$20+Inputs!$B$31*(1+$F1492)^1*Inputs!$B$21+Inputs!$B$22*(1+Inputs!$B$23)^1</f>
        <v>15532.327013439626</v>
      </c>
      <c r="S1492" s="36">
        <f>Inputs!$B$12*(1+$B1492)^2*$C1492+Inputs!$B$29*(1+$D1492)^2*Inputs!$B$19+Inputs!$B$30*(1+$E1492)^2*Inputs!$B$20+Inputs!$B$31*(1+$F1492)^2*Inputs!$B$21+Inputs!$B$22*(1+Inputs!$B$23)^2</f>
        <v>17285.025251408493</v>
      </c>
      <c r="T1492" s="36">
        <f>Inputs!$B$12*(1+$B1492)^3*$C1492+Inputs!$B$29*(1+$D1492)^3*Inputs!$B$19+Inputs!$B$30*(1+$E1492)^3*Inputs!$B$20+Inputs!$B$31*(1+$F1492)^3*Inputs!$B$21+Inputs!$B$22*(1+Inputs!$B$23)^3</f>
        <v>19350.145831526541</v>
      </c>
      <c r="U1492" s="36">
        <f>Inputs!$B$12*(1+$B1492)^4*$C1492+Inputs!$B$29*(1+$D1492)^4*Inputs!$B$19+Inputs!$B$30*(1+$E1492)^4*Inputs!$B$20+Inputs!$B$31*(1+$F1492)^4*Inputs!$B$21+Inputs!$B$22*(1+Inputs!$B$23)^4</f>
        <v>21789.937559662449</v>
      </c>
      <c r="V1492" s="35">
        <f>Inputs!$B$13/(Q1492*(1-$G1492))</f>
        <v>1.1245107284011588</v>
      </c>
      <c r="W1492" s="36">
        <f>Inputs!$B$13</f>
        <v>12660</v>
      </c>
      <c r="X1492" s="36">
        <f t="shared" si="233"/>
        <v>13633.423229720616</v>
      </c>
      <c r="Y1492" s="36">
        <f t="shared" si="234"/>
        <v>14757.973918730317</v>
      </c>
      <c r="Z1492" s="36">
        <f t="shared" si="235"/>
        <v>16057.857547468555</v>
      </c>
      <c r="AA1492" s="36">
        <f t="shared" si="236"/>
        <v>17560.799392542409</v>
      </c>
      <c r="AB1492" s="36">
        <f t="shared" si="237"/>
        <v>54825.110598518571</v>
      </c>
      <c r="AC1492" s="36">
        <f t="shared" si="238"/>
        <v>209397.22604943739</v>
      </c>
      <c r="AD1492" s="36">
        <f t="shared" si="239"/>
        <v>126459.2853501145</v>
      </c>
    </row>
    <row r="1493" spans="1:30" ht="14.25" customHeight="1" x14ac:dyDescent="0.25">
      <c r="A1493" s="16">
        <v>1477</v>
      </c>
      <c r="B1493" s="34">
        <v>0.28594232982023998</v>
      </c>
      <c r="C1493" s="34">
        <v>4.76847316420035E-2</v>
      </c>
      <c r="D1493" s="34">
        <v>3.3643953683082997E-2</v>
      </c>
      <c r="E1493" s="34">
        <v>2.85716717265329E-2</v>
      </c>
      <c r="F1493" s="34">
        <v>2.2171448469915599E-2</v>
      </c>
      <c r="G1493" s="34">
        <v>0.17173054978452201</v>
      </c>
      <c r="H1493" s="35">
        <v>1.0125468459281599</v>
      </c>
      <c r="I1493" s="34">
        <v>8.6881933853031695E-2</v>
      </c>
      <c r="J1493" s="34">
        <v>1.79503886608402E-2</v>
      </c>
      <c r="K1493" s="36">
        <f>Inputs!$B$12*(1+$B1493)^4</f>
        <v>164073.03810570162</v>
      </c>
      <c r="L1493" s="36">
        <f t="shared" si="230"/>
        <v>14036.822509706906</v>
      </c>
      <c r="M1493" s="36">
        <f t="shared" si="231"/>
        <v>188497.34265332826</v>
      </c>
      <c r="N1493" s="37">
        <f>M1493/Inputs!$B$6</f>
        <v>287.34351014226871</v>
      </c>
      <c r="O1493" s="38">
        <f>IF(N1493&gt;Inputs!$B$4,1,0)</f>
        <v>0</v>
      </c>
      <c r="P1493" s="34">
        <f t="shared" si="232"/>
        <v>6.8931545192191496E-2</v>
      </c>
      <c r="Q1493" s="36">
        <f>Inputs!$B$12*(1+$B1493)^0*$C1493+Inputs!$B$29*(1+$D1493)^0*Inputs!$B$19+Inputs!$B$30*(1+$E1493)^0*Inputs!$B$20+Inputs!$B$31*(1+$F1493)^0*Inputs!$B$21+Inputs!$B$22*(1+Inputs!$B$23)^0</f>
        <v>10883.12792594713</v>
      </c>
      <c r="R1493" s="36">
        <f>Inputs!$B$12*(1+$B1493)^1*$C1493+Inputs!$B$29*(1+$D1493)^1*Inputs!$B$19+Inputs!$B$30*(1+$E1493)^1*Inputs!$B$20+Inputs!$B$31*(1+$F1493)^1*Inputs!$B$21+Inputs!$B$22*(1+Inputs!$B$23)^1</f>
        <v>11914.999781621784</v>
      </c>
      <c r="S1493" s="36">
        <f>Inputs!$B$12*(1+$B1493)^2*$C1493+Inputs!$B$29*(1+$D1493)^2*Inputs!$B$19+Inputs!$B$30*(1+$E1493)^2*Inputs!$B$20+Inputs!$B$31*(1+$F1493)^2*Inputs!$B$21+Inputs!$B$22*(1+Inputs!$B$23)^2</f>
        <v>13186.734161941462</v>
      </c>
      <c r="T1493" s="36">
        <f>Inputs!$B$12*(1+$B1493)^3*$C1493+Inputs!$B$29*(1+$D1493)^3*Inputs!$B$19+Inputs!$B$30*(1+$E1493)^3*Inputs!$B$20+Inputs!$B$31*(1+$F1493)^3*Inputs!$B$21+Inputs!$B$22*(1+Inputs!$B$23)^3</f>
        <v>14765.393061348937</v>
      </c>
      <c r="U1493" s="36">
        <f>Inputs!$B$12*(1+$B1493)^4*$C1493+Inputs!$B$29*(1+$D1493)^4*Inputs!$B$19+Inputs!$B$30*(1+$E1493)^4*Inputs!$B$20+Inputs!$B$31*(1+$F1493)^4*Inputs!$B$21+Inputs!$B$22*(1+Inputs!$B$23)^4</f>
        <v>16737.17049296241</v>
      </c>
      <c r="V1493" s="35">
        <f>Inputs!$B$13/(Q1493*(1-$G1493))</f>
        <v>1.4044566162557106</v>
      </c>
      <c r="W1493" s="36">
        <f>Inputs!$B$13</f>
        <v>12660</v>
      </c>
      <c r="X1493" s="36">
        <f t="shared" si="233"/>
        <v>12893.421279564509</v>
      </c>
      <c r="Y1493" s="36">
        <f t="shared" si="234"/>
        <v>13199.46020958028</v>
      </c>
      <c r="Z1493" s="36">
        <f t="shared" si="235"/>
        <v>13581.405536154856</v>
      </c>
      <c r="AA1493" s="36">
        <f t="shared" si="236"/>
        <v>14036.822509706906</v>
      </c>
      <c r="AB1493" s="36">
        <f t="shared" si="237"/>
        <v>51829.746013970172</v>
      </c>
      <c r="AC1493" s="36">
        <f t="shared" si="238"/>
        <v>207289.54921117882</v>
      </c>
      <c r="AD1493" s="36">
        <f t="shared" si="239"/>
        <v>136667.59663935809</v>
      </c>
    </row>
    <row r="1494" spans="1:30" ht="14.25" customHeight="1" x14ac:dyDescent="0.25">
      <c r="A1494" s="16">
        <v>1478</v>
      </c>
      <c r="B1494" s="34">
        <v>0.138723846816311</v>
      </c>
      <c r="C1494" s="34">
        <v>8.0763185707555807E-2</v>
      </c>
      <c r="D1494" s="34">
        <v>9.8912586764224597E-3</v>
      </c>
      <c r="E1494" s="34">
        <v>4.2258884826262097E-2</v>
      </c>
      <c r="F1494" s="34">
        <v>2.3337699074347299E-2</v>
      </c>
      <c r="G1494" s="34">
        <v>0.202021452205112</v>
      </c>
      <c r="H1494" s="35">
        <v>1.0476927501553399</v>
      </c>
      <c r="I1494" s="34">
        <v>9.0874451862734101E-2</v>
      </c>
      <c r="J1494" s="34">
        <v>2.55405181690904E-2</v>
      </c>
      <c r="K1494" s="36">
        <f>Inputs!$B$12*(1+$B1494)^4</f>
        <v>100884.60846418407</v>
      </c>
      <c r="L1494" s="36">
        <f t="shared" si="230"/>
        <v>14130.570376744525</v>
      </c>
      <c r="M1494" s="36">
        <f t="shared" si="231"/>
        <v>195213.88276036951</v>
      </c>
      <c r="N1494" s="37">
        <f>M1494/Inputs!$B$6</f>
        <v>297.5821383542218</v>
      </c>
      <c r="O1494" s="38">
        <f>IF(N1494&gt;Inputs!$B$4,1,0)</f>
        <v>0</v>
      </c>
      <c r="P1494" s="34">
        <f t="shared" si="232"/>
        <v>6.5333933693643709E-2</v>
      </c>
      <c r="Q1494" s="36">
        <f>Inputs!$B$12*(1+$B1494)^0*$C1494+Inputs!$B$29*(1+$D1494)^0*Inputs!$B$19+Inputs!$B$30*(1+$E1494)^0*Inputs!$B$20+Inputs!$B$31*(1+$F1494)^0*Inputs!$B$21+Inputs!$B$22*(1+Inputs!$B$23)^0</f>
        <v>12867.835169880269</v>
      </c>
      <c r="R1494" s="36">
        <f>Inputs!$B$12*(1+$B1494)^1*$C1494+Inputs!$B$29*(1+$D1494)^1*Inputs!$B$19+Inputs!$B$30*(1+$E1494)^1*Inputs!$B$20+Inputs!$B$31*(1+$F1494)^1*Inputs!$B$21+Inputs!$B$22*(1+Inputs!$B$23)^1</f>
        <v>13715.095475544207</v>
      </c>
      <c r="S1494" s="36">
        <f>Inputs!$B$12*(1+$B1494)^2*$C1494+Inputs!$B$29*(1+$D1494)^2*Inputs!$B$19+Inputs!$B$30*(1+$E1494)^2*Inputs!$B$20+Inputs!$B$31*(1+$F1494)^2*Inputs!$B$21+Inputs!$B$22*(1+Inputs!$B$23)^2</f>
        <v>14660.803313139106</v>
      </c>
      <c r="T1494" s="36">
        <f>Inputs!$B$12*(1+$B1494)^3*$C1494+Inputs!$B$29*(1+$D1494)^3*Inputs!$B$19+Inputs!$B$30*(1+$E1494)^3*Inputs!$B$20+Inputs!$B$31*(1+$F1494)^3*Inputs!$B$21+Inputs!$B$22*(1+Inputs!$B$23)^3</f>
        <v>15718.083120107784</v>
      </c>
      <c r="U1494" s="36">
        <f>Inputs!$B$12*(1+$B1494)^4*$C1494+Inputs!$B$29*(1+$D1494)^4*Inputs!$B$19+Inputs!$B$30*(1+$E1494)^4*Inputs!$B$20+Inputs!$B$31*(1+$F1494)^4*Inputs!$B$21+Inputs!$B$22*(1+Inputs!$B$23)^4</f>
        <v>16901.861453181569</v>
      </c>
      <c r="V1494" s="35">
        <f>Inputs!$B$13/(Q1494*(1-$G1494))</f>
        <v>1.232925969078982</v>
      </c>
      <c r="W1494" s="36">
        <f>Inputs!$B$13</f>
        <v>12660</v>
      </c>
      <c r="X1494" s="36">
        <f t="shared" si="233"/>
        <v>12986.761372970293</v>
      </c>
      <c r="Y1494" s="36">
        <f t="shared" si="234"/>
        <v>13340.486652734307</v>
      </c>
      <c r="Z1494" s="36">
        <f t="shared" si="235"/>
        <v>13721.719528793967</v>
      </c>
      <c r="AA1494" s="36">
        <f t="shared" si="236"/>
        <v>14130.570376744525</v>
      </c>
      <c r="AB1494" s="36">
        <f t="shared" si="237"/>
        <v>51631.930254645529</v>
      </c>
      <c r="AC1494" s="36">
        <f t="shared" si="238"/>
        <v>221806.21381444912</v>
      </c>
      <c r="AD1494" s="36">
        <f t="shared" si="239"/>
        <v>143581.95250572398</v>
      </c>
    </row>
    <row r="1495" spans="1:30" ht="14.25" customHeight="1" x14ac:dyDescent="0.25">
      <c r="A1495" s="16">
        <v>1479</v>
      </c>
      <c r="B1495" s="34">
        <v>0.36701473961159597</v>
      </c>
      <c r="C1495" s="34">
        <v>7.48461453755047E-2</v>
      </c>
      <c r="D1495" s="34">
        <v>1.31000547569375E-2</v>
      </c>
      <c r="E1495" s="34">
        <v>4.11376347284131E-2</v>
      </c>
      <c r="F1495" s="34">
        <v>1.49522818879232E-2</v>
      </c>
      <c r="G1495" s="34">
        <v>0.185993564637769</v>
      </c>
      <c r="H1495" s="35">
        <v>1.1105564282534499</v>
      </c>
      <c r="I1495" s="34">
        <v>9.3334344379902595E-2</v>
      </c>
      <c r="J1495" s="34">
        <v>2.77934579960228E-2</v>
      </c>
      <c r="K1495" s="36">
        <f>Inputs!$B$12*(1+$B1495)^4</f>
        <v>209528.95142293291</v>
      </c>
      <c r="L1495" s="36">
        <f t="shared" si="230"/>
        <v>21973.882198257703</v>
      </c>
      <c r="M1495" s="36">
        <f t="shared" si="231"/>
        <v>283231.11487435712</v>
      </c>
      <c r="N1495" s="37">
        <f>M1495/Inputs!$B$6</f>
        <v>431.75474828408096</v>
      </c>
      <c r="O1495" s="38">
        <f>IF(N1495&gt;Inputs!$B$4,1,0)</f>
        <v>1</v>
      </c>
      <c r="P1495" s="34">
        <f t="shared" si="232"/>
        <v>6.5540886383879796E-2</v>
      </c>
      <c r="Q1495" s="36">
        <f>Inputs!$B$12*(1+$B1495)^0*$C1495+Inputs!$B$29*(1+$D1495)^0*Inputs!$B$19+Inputs!$B$30*(1+$E1495)^0*Inputs!$B$20+Inputs!$B$31*(1+$F1495)^0*Inputs!$B$21+Inputs!$B$22*(1+Inputs!$B$23)^0</f>
        <v>12512.812749957204</v>
      </c>
      <c r="R1495" s="36">
        <f>Inputs!$B$12*(1+$B1495)^1*$C1495+Inputs!$B$29*(1+$D1495)^1*Inputs!$B$19+Inputs!$B$30*(1+$E1495)^1*Inputs!$B$20+Inputs!$B$31*(1+$F1495)^1*Inputs!$B$21+Inputs!$B$22*(1+Inputs!$B$23)^1</f>
        <v>14305.952387325964</v>
      </c>
      <c r="S1495" s="36">
        <f>Inputs!$B$12*(1+$B1495)^2*$C1495+Inputs!$B$29*(1+$D1495)^2*Inputs!$B$19+Inputs!$B$30*(1+$E1495)^2*Inputs!$B$20+Inputs!$B$31*(1+$F1495)^2*Inputs!$B$21+Inputs!$B$22*(1+Inputs!$B$23)^2</f>
        <v>16707.751040983123</v>
      </c>
      <c r="T1495" s="36">
        <f>Inputs!$B$12*(1+$B1495)^3*$C1495+Inputs!$B$29*(1+$D1495)^3*Inputs!$B$19+Inputs!$B$30*(1+$E1495)^3*Inputs!$B$20+Inputs!$B$31*(1+$F1495)^3*Inputs!$B$21+Inputs!$B$22*(1+Inputs!$B$23)^3</f>
        <v>19940.353195245611</v>
      </c>
      <c r="U1495" s="36">
        <f>Inputs!$B$12*(1+$B1495)^4*$C1495+Inputs!$B$29*(1+$D1495)^4*Inputs!$B$19+Inputs!$B$30*(1+$E1495)^4*Inputs!$B$20+Inputs!$B$31*(1+$F1495)^4*Inputs!$B$21+Inputs!$B$22*(1+Inputs!$B$23)^4</f>
        <v>24307.389676429782</v>
      </c>
      <c r="V1495" s="35">
        <f>Inputs!$B$13/(Q1495*(1-$G1495))</f>
        <v>1.2429421670630059</v>
      </c>
      <c r="W1495" s="36">
        <f>Inputs!$B$13</f>
        <v>12660</v>
      </c>
      <c r="X1495" s="36">
        <f t="shared" si="233"/>
        <v>14088.819673952812</v>
      </c>
      <c r="Y1495" s="36">
        <f t="shared" si="234"/>
        <v>16004.04564717179</v>
      </c>
      <c r="Z1495" s="36">
        <f t="shared" si="235"/>
        <v>18563.288161774926</v>
      </c>
      <c r="AA1495" s="36">
        <f t="shared" si="236"/>
        <v>21973.882198257703</v>
      </c>
      <c r="AB1495" s="36">
        <f t="shared" si="237"/>
        <v>62666.734896059126</v>
      </c>
      <c r="AC1495" s="36">
        <f t="shared" si="238"/>
        <v>344588.14361868874</v>
      </c>
      <c r="AD1495" s="36">
        <f t="shared" si="239"/>
        <v>220564.37997829801</v>
      </c>
    </row>
    <row r="1496" spans="1:30" ht="14.25" customHeight="1" x14ac:dyDescent="0.25">
      <c r="A1496" s="16">
        <v>1480</v>
      </c>
      <c r="B1496" s="34">
        <v>0.33086060267986001</v>
      </c>
      <c r="C1496" s="34">
        <v>0.105917225365495</v>
      </c>
      <c r="D1496" s="34">
        <v>2.51483844952167E-2</v>
      </c>
      <c r="E1496" s="34">
        <v>4.43357923759716E-2</v>
      </c>
      <c r="F1496" s="34">
        <v>7.1821308813451498E-3</v>
      </c>
      <c r="G1496" s="34">
        <v>0.20083628369798401</v>
      </c>
      <c r="H1496" s="35">
        <v>0.99918226372124097</v>
      </c>
      <c r="I1496" s="34">
        <v>0.10244359562076399</v>
      </c>
      <c r="J1496" s="34">
        <v>2.5904304538431899E-2</v>
      </c>
      <c r="K1496" s="36">
        <f>Inputs!$B$12*(1+$B1496)^4</f>
        <v>188226.82901374085</v>
      </c>
      <c r="L1496" s="36">
        <f t="shared" si="230"/>
        <v>22854.269516120694</v>
      </c>
      <c r="M1496" s="36">
        <f t="shared" si="231"/>
        <v>250704.00230879811</v>
      </c>
      <c r="N1496" s="37">
        <f>M1496/Inputs!$B$6</f>
        <v>382.17073522682637</v>
      </c>
      <c r="O1496" s="38">
        <f>IF(N1496&gt;Inputs!$B$4,1,0)</f>
        <v>0</v>
      </c>
      <c r="P1496" s="34">
        <f t="shared" si="232"/>
        <v>7.6539291082332095E-2</v>
      </c>
      <c r="Q1496" s="36">
        <f>Inputs!$B$12*(1+$B1496)^0*$C1496+Inputs!$B$29*(1+$D1496)^0*Inputs!$B$19+Inputs!$B$30*(1+$E1496)^0*Inputs!$B$20+Inputs!$B$31*(1+$F1496)^0*Inputs!$B$21+Inputs!$B$22*(1+Inputs!$B$23)^0</f>
        <v>14377.077549356622</v>
      </c>
      <c r="R1496" s="36">
        <f>Inputs!$B$12*(1+$B1496)^1*$C1496+Inputs!$B$29*(1+$D1496)^1*Inputs!$B$19+Inputs!$B$30*(1+$E1496)^1*Inputs!$B$20+Inputs!$B$31*(1+$F1496)^1*Inputs!$B$21+Inputs!$B$22*(1+Inputs!$B$23)^1</f>
        <v>16637.376568548185</v>
      </c>
      <c r="S1496" s="36">
        <f>Inputs!$B$12*(1+$B1496)^2*$C1496+Inputs!$B$29*(1+$D1496)^2*Inputs!$B$19+Inputs!$B$30*(1+$E1496)^2*Inputs!$B$20+Inputs!$B$31*(1+$F1496)^2*Inputs!$B$21+Inputs!$B$22*(1+Inputs!$B$23)^2</f>
        <v>19598.536608033381</v>
      </c>
      <c r="T1496" s="36">
        <f>Inputs!$B$12*(1+$B1496)^3*$C1496+Inputs!$B$29*(1+$D1496)^3*Inputs!$B$19+Inputs!$B$30*(1+$E1496)^3*Inputs!$B$20+Inputs!$B$31*(1+$F1496)^3*Inputs!$B$21+Inputs!$B$22*(1+Inputs!$B$23)^3</f>
        <v>23490.940756134383</v>
      </c>
      <c r="U1496" s="36">
        <f>Inputs!$B$12*(1+$B1496)^4*$C1496+Inputs!$B$29*(1+$D1496)^4*Inputs!$B$19+Inputs!$B$30*(1+$E1496)^4*Inputs!$B$20+Inputs!$B$31*(1+$F1496)^4*Inputs!$B$21+Inputs!$B$22*(1+Inputs!$B$23)^4</f>
        <v>28621.13620755673</v>
      </c>
      <c r="V1496" s="35">
        <f>Inputs!$B$13/(Q1496*(1-$G1496))</f>
        <v>1.1018623217158907</v>
      </c>
      <c r="W1496" s="36">
        <f>Inputs!$B$13</f>
        <v>12660</v>
      </c>
      <c r="X1496" s="36">
        <f t="shared" si="233"/>
        <v>14309.039666720455</v>
      </c>
      <c r="Y1496" s="36">
        <f t="shared" si="234"/>
        <v>16453.741695272274</v>
      </c>
      <c r="Z1496" s="36">
        <f t="shared" si="235"/>
        <v>19239.662005095488</v>
      </c>
      <c r="AA1496" s="36">
        <f t="shared" si="236"/>
        <v>22854.269516120694</v>
      </c>
      <c r="AB1496" s="36">
        <f t="shared" si="237"/>
        <v>62595.742021964223</v>
      </c>
      <c r="AC1496" s="36">
        <f t="shared" si="238"/>
        <v>306330.162484114</v>
      </c>
      <c r="AD1496" s="36">
        <f t="shared" si="239"/>
        <v>188108.26028683389</v>
      </c>
    </row>
    <row r="1497" spans="1:30" ht="14.25" customHeight="1" x14ac:dyDescent="0.25">
      <c r="A1497" s="16">
        <v>1481</v>
      </c>
      <c r="B1497" s="34">
        <v>0.19590833995016799</v>
      </c>
      <c r="C1497" s="34">
        <v>8.8784406314911302E-2</v>
      </c>
      <c r="D1497" s="34">
        <v>4.3172471995239201E-2</v>
      </c>
      <c r="E1497" s="34">
        <v>2.5244902924742001E-2</v>
      </c>
      <c r="F1497" s="34">
        <v>2.14670936555694E-2</v>
      </c>
      <c r="G1497" s="34">
        <v>0.18992769159991099</v>
      </c>
      <c r="H1497" s="35">
        <v>0.98437061237086598</v>
      </c>
      <c r="I1497" s="34">
        <v>9.7923769450546497E-2</v>
      </c>
      <c r="J1497" s="34">
        <v>2.1454086253407601E-2</v>
      </c>
      <c r="K1497" s="36">
        <f>Inputs!$B$12*(1+$B1497)^4</f>
        <v>122727.76592051442</v>
      </c>
      <c r="L1497" s="36">
        <f t="shared" si="230"/>
        <v>15869.083138601574</v>
      </c>
      <c r="M1497" s="36">
        <f t="shared" si="231"/>
        <v>186288.21390053598</v>
      </c>
      <c r="N1497" s="37">
        <f>M1497/Inputs!$B$6</f>
        <v>283.97593582398775</v>
      </c>
      <c r="O1497" s="38">
        <f>IF(N1497&gt;Inputs!$B$4,1,0)</f>
        <v>0</v>
      </c>
      <c r="P1497" s="34">
        <f t="shared" si="232"/>
        <v>7.6469683197138899E-2</v>
      </c>
      <c r="Q1497" s="36">
        <f>Inputs!$B$12*(1+$B1497)^0*$C1497+Inputs!$B$29*(1+$D1497)^0*Inputs!$B$19+Inputs!$B$30*(1+$E1497)^0*Inputs!$B$20+Inputs!$B$31*(1+$F1497)^0*Inputs!$B$21+Inputs!$B$22*(1+Inputs!$B$23)^0</f>
        <v>13349.1084063216</v>
      </c>
      <c r="R1497" s="36">
        <f>Inputs!$B$12*(1+$B1497)^1*$C1497+Inputs!$B$29*(1+$D1497)^1*Inputs!$B$19+Inputs!$B$30*(1+$E1497)^1*Inputs!$B$20+Inputs!$B$31*(1+$F1497)^1*Inputs!$B$21+Inputs!$B$22*(1+Inputs!$B$23)^1</f>
        <v>14626.394482978634</v>
      </c>
      <c r="S1497" s="36">
        <f>Inputs!$B$12*(1+$B1497)^2*$C1497+Inputs!$B$29*(1+$D1497)^2*Inputs!$B$19+Inputs!$B$30*(1+$E1497)^2*Inputs!$B$20+Inputs!$B$31*(1+$F1497)^2*Inputs!$B$21+Inputs!$B$22*(1+Inputs!$B$23)^2</f>
        <v>16115.891787562141</v>
      </c>
      <c r="T1497" s="36">
        <f>Inputs!$B$12*(1+$B1497)^3*$C1497+Inputs!$B$29*(1+$D1497)^3*Inputs!$B$19+Inputs!$B$30*(1+$E1497)^3*Inputs!$B$20+Inputs!$B$31*(1+$F1497)^3*Inputs!$B$21+Inputs!$B$22*(1+Inputs!$B$23)^3</f>
        <v>17857.942776704891</v>
      </c>
      <c r="U1497" s="36">
        <f>Inputs!$B$12*(1+$B1497)^4*$C1497+Inputs!$B$29*(1+$D1497)^4*Inputs!$B$19+Inputs!$B$30*(1+$E1497)^4*Inputs!$B$20+Inputs!$B$31*(1+$F1497)^4*Inputs!$B$21+Inputs!$B$22*(1+Inputs!$B$23)^4</f>
        <v>19900.748409616084</v>
      </c>
      <c r="V1497" s="35">
        <f>Inputs!$B$13/(Q1497*(1-$G1497))</f>
        <v>1.1707324584704975</v>
      </c>
      <c r="W1497" s="36">
        <f>Inputs!$B$13</f>
        <v>12660</v>
      </c>
      <c r="X1497" s="36">
        <f t="shared" si="233"/>
        <v>13319.325789938266</v>
      </c>
      <c r="Y1497" s="36">
        <f t="shared" si="234"/>
        <v>14067.475877960871</v>
      </c>
      <c r="Z1497" s="36">
        <f t="shared" si="235"/>
        <v>14914.11478740317</v>
      </c>
      <c r="AA1497" s="36">
        <f t="shared" si="236"/>
        <v>15869.083138601574</v>
      </c>
      <c r="AB1497" s="36">
        <f t="shared" si="237"/>
        <v>53420.195649075024</v>
      </c>
      <c r="AC1497" s="36">
        <f t="shared" si="238"/>
        <v>211973.41402907899</v>
      </c>
      <c r="AD1497" s="36">
        <f t="shared" si="239"/>
        <v>132868.01825146095</v>
      </c>
    </row>
    <row r="1498" spans="1:30" ht="14.25" customHeight="1" x14ac:dyDescent="0.25">
      <c r="A1498" s="16">
        <v>1482</v>
      </c>
      <c r="B1498" s="34">
        <v>0.34313100504110999</v>
      </c>
      <c r="C1498" s="34">
        <v>6.4524729456874999E-2</v>
      </c>
      <c r="D1498" s="34">
        <v>4.4688595613114099E-2</v>
      </c>
      <c r="E1498" s="34">
        <v>2.795569431656E-2</v>
      </c>
      <c r="F1498" s="34">
        <v>1.17472106696207E-2</v>
      </c>
      <c r="G1498" s="34">
        <v>0.173357985504836</v>
      </c>
      <c r="H1498" s="35">
        <v>0.90678019087435002</v>
      </c>
      <c r="I1498" s="34">
        <v>9.7234240916251602E-2</v>
      </c>
      <c r="J1498" s="34">
        <v>3.1086638942588202E-2</v>
      </c>
      <c r="K1498" s="36">
        <f>Inputs!$B$12*(1+$B1498)^4</f>
        <v>195265.15411825789</v>
      </c>
      <c r="L1498" s="36">
        <f t="shared" si="230"/>
        <v>16094.832007890724</v>
      </c>
      <c r="M1498" s="36">
        <f t="shared" si="231"/>
        <v>211287.83044150163</v>
      </c>
      <c r="N1498" s="37">
        <f>M1498/Inputs!$B$6</f>
        <v>322.08510738033783</v>
      </c>
      <c r="O1498" s="38">
        <f>IF(N1498&gt;Inputs!$B$4,1,0)</f>
        <v>0</v>
      </c>
      <c r="P1498" s="34">
        <f t="shared" si="232"/>
        <v>6.61476019736634E-2</v>
      </c>
      <c r="Q1498" s="36">
        <f>Inputs!$B$12*(1+$B1498)^0*$C1498+Inputs!$B$29*(1+$D1498)^0*Inputs!$B$19+Inputs!$B$30*(1+$E1498)^0*Inputs!$B$20+Inputs!$B$31*(1+$F1498)^0*Inputs!$B$21+Inputs!$B$22*(1+Inputs!$B$23)^0</f>
        <v>11893.527794839421</v>
      </c>
      <c r="R1498" s="36">
        <f>Inputs!$B$12*(1+$B1498)^1*$C1498+Inputs!$B$29*(1+$D1498)^1*Inputs!$B$19+Inputs!$B$30*(1+$E1498)^1*Inputs!$B$20+Inputs!$B$31*(1+$F1498)^1*Inputs!$B$21+Inputs!$B$22*(1+Inputs!$B$23)^1</f>
        <v>13423.564920163735</v>
      </c>
      <c r="S1498" s="36">
        <f>Inputs!$B$12*(1+$B1498)^2*$C1498+Inputs!$B$29*(1+$D1498)^2*Inputs!$B$19+Inputs!$B$30*(1+$E1498)^2*Inputs!$B$20+Inputs!$B$31*(1+$F1498)^2*Inputs!$B$21+Inputs!$B$22*(1+Inputs!$B$23)^2</f>
        <v>15416.528824862104</v>
      </c>
      <c r="T1498" s="36">
        <f>Inputs!$B$12*(1+$B1498)^3*$C1498+Inputs!$B$29*(1+$D1498)^3*Inputs!$B$19+Inputs!$B$30*(1+$E1498)^3*Inputs!$B$20+Inputs!$B$31*(1+$F1498)^3*Inputs!$B$21+Inputs!$B$22*(1+Inputs!$B$23)^3</f>
        <v>18029.121388521446</v>
      </c>
      <c r="U1498" s="36">
        <f>Inputs!$B$12*(1+$B1498)^4*$C1498+Inputs!$B$29*(1+$D1498)^4*Inputs!$B$19+Inputs!$B$30*(1+$E1498)^4*Inputs!$B$20+Inputs!$B$31*(1+$F1498)^4*Inputs!$B$21+Inputs!$B$22*(1+Inputs!$B$23)^4</f>
        <v>21471.725635958406</v>
      </c>
      <c r="V1498" s="35">
        <f>Inputs!$B$13/(Q1498*(1-$G1498))</f>
        <v>1.2876728506209654</v>
      </c>
      <c r="W1498" s="36">
        <f>Inputs!$B$13</f>
        <v>12660</v>
      </c>
      <c r="X1498" s="36">
        <f t="shared" si="233"/>
        <v>13231.997364232107</v>
      </c>
      <c r="Y1498" s="36">
        <f t="shared" si="234"/>
        <v>13983.000406587289</v>
      </c>
      <c r="Z1498" s="36">
        <f t="shared" si="235"/>
        <v>14933.486496396537</v>
      </c>
      <c r="AA1498" s="36">
        <f t="shared" si="236"/>
        <v>16094.832007890724</v>
      </c>
      <c r="AB1498" s="36">
        <f t="shared" si="237"/>
        <v>53537.33102453177</v>
      </c>
      <c r="AC1498" s="36">
        <f t="shared" si="238"/>
        <v>250880.84441774595</v>
      </c>
      <c r="AD1498" s="36">
        <f t="shared" si="239"/>
        <v>157750.49941696986</v>
      </c>
    </row>
    <row r="1499" spans="1:30" ht="14.25" customHeight="1" x14ac:dyDescent="0.25">
      <c r="A1499" s="16">
        <v>1483</v>
      </c>
      <c r="B1499" s="34">
        <v>0.31552433565805699</v>
      </c>
      <c r="C1499" s="34">
        <v>5.5040585781158897E-2</v>
      </c>
      <c r="D1499" s="34">
        <v>2.3607269335403198E-2</v>
      </c>
      <c r="E1499" s="34">
        <v>4.3732710312214602E-2</v>
      </c>
      <c r="F1499" s="34">
        <v>1.58505434209121E-3</v>
      </c>
      <c r="G1499" s="34">
        <v>0.20275588719864901</v>
      </c>
      <c r="H1499" s="35">
        <v>1.0669310085436501</v>
      </c>
      <c r="I1499" s="34">
        <v>9.7726161314158205E-2</v>
      </c>
      <c r="J1499" s="34">
        <v>2.3709729818289501E-2</v>
      </c>
      <c r="K1499" s="36">
        <f>Inputs!$B$12*(1+$B1499)^4</f>
        <v>179699.46996139258</v>
      </c>
      <c r="L1499" s="36">
        <f t="shared" si="230"/>
        <v>15688.816072930538</v>
      </c>
      <c r="M1499" s="36">
        <f t="shared" si="231"/>
        <v>188886.01272490481</v>
      </c>
      <c r="N1499" s="37">
        <f>M1499/Inputs!$B$6</f>
        <v>287.93599500747683</v>
      </c>
      <c r="O1499" s="38">
        <f>IF(N1499&gt;Inputs!$B$4,1,0)</f>
        <v>0</v>
      </c>
      <c r="P1499" s="34">
        <f t="shared" si="232"/>
        <v>7.4016431495868701E-2</v>
      </c>
      <c r="Q1499" s="36">
        <f>Inputs!$B$12*(1+$B1499)^0*$C1499+Inputs!$B$29*(1+$D1499)^0*Inputs!$B$19+Inputs!$B$30*(1+$E1499)^0*Inputs!$B$20+Inputs!$B$31*(1+$F1499)^0*Inputs!$B$21+Inputs!$B$22*(1+Inputs!$B$23)^0</f>
        <v>11324.479174296455</v>
      </c>
      <c r="R1499" s="36">
        <f>Inputs!$B$12*(1+$B1499)^1*$C1499+Inputs!$B$29*(1+$D1499)^1*Inputs!$B$19+Inputs!$B$30*(1+$E1499)^1*Inputs!$B$20+Inputs!$B$31*(1+$F1499)^1*Inputs!$B$21+Inputs!$B$22*(1+Inputs!$B$23)^1</f>
        <v>12492.289690655773</v>
      </c>
      <c r="S1499" s="36">
        <f>Inputs!$B$12*(1+$B1499)^2*$C1499+Inputs!$B$29*(1+$D1499)^2*Inputs!$B$19+Inputs!$B$30*(1+$E1499)^2*Inputs!$B$20+Inputs!$B$31*(1+$F1499)^2*Inputs!$B$21+Inputs!$B$22*(1+Inputs!$B$23)^2</f>
        <v>13993.457011596867</v>
      </c>
      <c r="T1499" s="36">
        <f>Inputs!$B$12*(1+$B1499)^3*$C1499+Inputs!$B$29*(1+$D1499)^3*Inputs!$B$19+Inputs!$B$30*(1+$E1499)^3*Inputs!$B$20+Inputs!$B$31*(1+$F1499)^3*Inputs!$B$21+Inputs!$B$22*(1+Inputs!$B$23)^3</f>
        <v>15931.90922849675</v>
      </c>
      <c r="U1499" s="36">
        <f>Inputs!$B$12*(1+$B1499)^4*$C1499+Inputs!$B$29*(1+$D1499)^4*Inputs!$B$19+Inputs!$B$30*(1+$E1499)^4*Inputs!$B$20+Inputs!$B$31*(1+$F1499)^4*Inputs!$B$21+Inputs!$B$22*(1+Inputs!$B$23)^4</f>
        <v>18444.314264099259</v>
      </c>
      <c r="V1499" s="35">
        <f>Inputs!$B$13/(Q1499*(1-$G1499))</f>
        <v>1.4022457981979728</v>
      </c>
      <c r="W1499" s="36">
        <f>Inputs!$B$13</f>
        <v>12660</v>
      </c>
      <c r="X1499" s="36">
        <f t="shared" si="233"/>
        <v>13130.649089464763</v>
      </c>
      <c r="Y1499" s="36">
        <f t="shared" si="234"/>
        <v>13773.316652172673</v>
      </c>
      <c r="Z1499" s="36">
        <f t="shared" si="235"/>
        <v>14616.513460837423</v>
      </c>
      <c r="AA1499" s="36">
        <f t="shared" si="236"/>
        <v>15688.816072930538</v>
      </c>
      <c r="AB1499" s="36">
        <f t="shared" si="237"/>
        <v>52751.32892473798</v>
      </c>
      <c r="AC1499" s="36">
        <f t="shared" si="238"/>
        <v>216989.5702697449</v>
      </c>
      <c r="AD1499" s="36">
        <f t="shared" si="239"/>
        <v>136134.68380016682</v>
      </c>
    </row>
    <row r="1500" spans="1:30" ht="14.25" customHeight="1" x14ac:dyDescent="0.25">
      <c r="A1500" s="16">
        <v>1484</v>
      </c>
      <c r="B1500" s="34">
        <v>0.45555734578653301</v>
      </c>
      <c r="C1500" s="34">
        <v>5.6532642410298602E-2</v>
      </c>
      <c r="D1500" s="34">
        <v>3.7505684127642901E-2</v>
      </c>
      <c r="E1500" s="34">
        <v>3.4050230546800002E-2</v>
      </c>
      <c r="F1500" s="34">
        <v>9.0690934899959191E-3</v>
      </c>
      <c r="G1500" s="34">
        <v>0.15220537546740401</v>
      </c>
      <c r="H1500" s="35">
        <v>1.0210528542425299</v>
      </c>
      <c r="I1500" s="34">
        <v>0.105695366741635</v>
      </c>
      <c r="J1500" s="34">
        <v>2.03066249321226E-2</v>
      </c>
      <c r="K1500" s="36">
        <f>Inputs!$B$12*(1+$B1500)^4</f>
        <v>269319.95414672734</v>
      </c>
      <c r="L1500" s="36">
        <f t="shared" si="230"/>
        <v>20782.279160925802</v>
      </c>
      <c r="M1500" s="36">
        <f t="shared" si="231"/>
        <v>208735.64690577163</v>
      </c>
      <c r="N1500" s="37">
        <f>M1500/Inputs!$B$6</f>
        <v>318.19458369782262</v>
      </c>
      <c r="O1500" s="38">
        <f>IF(N1500&gt;Inputs!$B$4,1,0)</f>
        <v>0</v>
      </c>
      <c r="P1500" s="34">
        <f t="shared" si="232"/>
        <v>8.5388741809512406E-2</v>
      </c>
      <c r="Q1500" s="36">
        <f>Inputs!$B$12*(1+$B1500)^0*$C1500+Inputs!$B$29*(1+$D1500)^0*Inputs!$B$19+Inputs!$B$30*(1+$E1500)^0*Inputs!$B$20+Inputs!$B$31*(1+$F1500)^0*Inputs!$B$21+Inputs!$B$22*(1+Inputs!$B$23)^0</f>
        <v>11414.002572044839</v>
      </c>
      <c r="R1500" s="36">
        <f>Inputs!$B$12*(1+$B1500)^1*$C1500+Inputs!$B$29*(1+$D1500)^1*Inputs!$B$19+Inputs!$B$30*(1+$E1500)^1*Inputs!$B$20+Inputs!$B$31*(1+$F1500)^1*Inputs!$B$21+Inputs!$B$22*(1+Inputs!$B$23)^1</f>
        <v>13140.363179456981</v>
      </c>
      <c r="S1500" s="36">
        <f>Inputs!$B$12*(1+$B1500)^2*$C1500+Inputs!$B$29*(1+$D1500)^2*Inputs!$B$19+Inputs!$B$30*(1+$E1500)^2*Inputs!$B$20+Inputs!$B$31*(1+$F1500)^2*Inputs!$B$21+Inputs!$B$22*(1+Inputs!$B$23)^2</f>
        <v>15576.517449675179</v>
      </c>
      <c r="T1500" s="36">
        <f>Inputs!$B$12*(1+$B1500)^3*$C1500+Inputs!$B$29*(1+$D1500)^3*Inputs!$B$19+Inputs!$B$30*(1+$E1500)^3*Inputs!$B$20+Inputs!$B$31*(1+$F1500)^3*Inputs!$B$21+Inputs!$B$22*(1+Inputs!$B$23)^3</f>
        <v>19043.365568418973</v>
      </c>
      <c r="U1500" s="36">
        <f>Inputs!$B$12*(1+$B1500)^4*$C1500+Inputs!$B$29*(1+$D1500)^4*Inputs!$B$19+Inputs!$B$30*(1+$E1500)^4*Inputs!$B$20+Inputs!$B$31*(1+$F1500)^4*Inputs!$B$21+Inputs!$B$22*(1+Inputs!$B$23)^4</f>
        <v>24007.906552003606</v>
      </c>
      <c r="V1500" s="35">
        <f>Inputs!$B$13/(Q1500*(1-$G1500))</f>
        <v>1.3082931907077844</v>
      </c>
      <c r="W1500" s="36">
        <f>Inputs!$B$13</f>
        <v>12660</v>
      </c>
      <c r="X1500" s="36">
        <f t="shared" si="233"/>
        <v>13774.828941686306</v>
      </c>
      <c r="Y1500" s="36">
        <f t="shared" si="234"/>
        <v>15380.308280531792</v>
      </c>
      <c r="Z1500" s="36">
        <f t="shared" si="235"/>
        <v>17644.122375958992</v>
      </c>
      <c r="AA1500" s="36">
        <f t="shared" si="236"/>
        <v>20782.279160925802</v>
      </c>
      <c r="AB1500" s="36">
        <f t="shared" si="237"/>
        <v>58474.805035944897</v>
      </c>
      <c r="AC1500" s="36">
        <f t="shared" si="238"/>
        <v>248326.61378691503</v>
      </c>
      <c r="AD1500" s="36">
        <f t="shared" si="239"/>
        <v>150260.84186982672</v>
      </c>
    </row>
    <row r="1501" spans="1:30" ht="14.25" customHeight="1" x14ac:dyDescent="0.25">
      <c r="A1501" s="16">
        <v>1485</v>
      </c>
      <c r="B1501" s="34">
        <v>0.50127053255524301</v>
      </c>
      <c r="C1501" s="34">
        <v>6.0376304089679901E-2</v>
      </c>
      <c r="D1501" s="34">
        <v>3.2419265169922599E-2</v>
      </c>
      <c r="E1501" s="34">
        <v>4.7770956086035897E-2</v>
      </c>
      <c r="F1501" s="34">
        <v>1.1003312189002201E-2</v>
      </c>
      <c r="G1501" s="34">
        <v>0.20883684525976101</v>
      </c>
      <c r="H1501" s="35">
        <v>1.0781681111660499</v>
      </c>
      <c r="I1501" s="34">
        <v>9.3303469737782002E-2</v>
      </c>
      <c r="J1501" s="34">
        <v>2.1181514511786001E-2</v>
      </c>
      <c r="K1501" s="36">
        <f>Inputs!$B$12*(1+$B1501)^4</f>
        <v>304780.4396531579</v>
      </c>
      <c r="L1501" s="36">
        <f t="shared" si="230"/>
        <v>23287.955182211008</v>
      </c>
      <c r="M1501" s="36">
        <f t="shared" si="231"/>
        <v>275017.85618606658</v>
      </c>
      <c r="N1501" s="37">
        <f>M1501/Inputs!$B$6</f>
        <v>419.23453686900393</v>
      </c>
      <c r="O1501" s="38">
        <f>IF(N1501&gt;Inputs!$B$4,1,0)</f>
        <v>1</v>
      </c>
      <c r="P1501" s="34">
        <f t="shared" si="232"/>
        <v>7.2121955225996001E-2</v>
      </c>
      <c r="Q1501" s="36">
        <f>Inputs!$B$12*(1+$B1501)^0*$C1501+Inputs!$B$29*(1+$D1501)^0*Inputs!$B$19+Inputs!$B$30*(1+$E1501)^0*Inputs!$B$20+Inputs!$B$31*(1+$F1501)^0*Inputs!$B$21+Inputs!$B$22*(1+Inputs!$B$23)^0</f>
        <v>11644.622272807715</v>
      </c>
      <c r="R1501" s="36">
        <f>Inputs!$B$12*(1+$B1501)^1*$C1501+Inputs!$B$29*(1+$D1501)^1*Inputs!$B$19+Inputs!$B$30*(1+$E1501)^1*Inputs!$B$20+Inputs!$B$31*(1+$F1501)^1*Inputs!$B$21+Inputs!$B$22*(1+Inputs!$B$23)^1</f>
        <v>13668.0360869826</v>
      </c>
      <c r="S1501" s="36">
        <f>Inputs!$B$12*(1+$B1501)^2*$C1501+Inputs!$B$29*(1+$D1501)^2*Inputs!$B$19+Inputs!$B$30*(1+$E1501)^2*Inputs!$B$20+Inputs!$B$31*(1+$F1501)^2*Inputs!$B$21+Inputs!$B$22*(1+Inputs!$B$23)^2</f>
        <v>16609.375076730132</v>
      </c>
      <c r="T1501" s="36">
        <f>Inputs!$B$12*(1+$B1501)^3*$C1501+Inputs!$B$29*(1+$D1501)^3*Inputs!$B$19+Inputs!$B$30*(1+$E1501)^3*Inputs!$B$20+Inputs!$B$31*(1+$F1501)^3*Inputs!$B$21+Inputs!$B$22*(1+Inputs!$B$23)^3</f>
        <v>20925.252231804989</v>
      </c>
      <c r="U1501" s="36">
        <f>Inputs!$B$12*(1+$B1501)^4*$C1501+Inputs!$B$29*(1+$D1501)^4*Inputs!$B$19+Inputs!$B$30*(1+$E1501)^4*Inputs!$B$20+Inputs!$B$31*(1+$F1501)^4*Inputs!$B$21+Inputs!$B$22*(1+Inputs!$B$23)^4</f>
        <v>27301.016690924342</v>
      </c>
      <c r="V1501" s="35">
        <f>Inputs!$B$13/(Q1501*(1-$G1501))</f>
        <v>1.3741756435338826</v>
      </c>
      <c r="W1501" s="36">
        <f>Inputs!$B$13</f>
        <v>12660</v>
      </c>
      <c r="X1501" s="36">
        <f t="shared" si="233"/>
        <v>14059.619498588047</v>
      </c>
      <c r="Y1501" s="36">
        <f t="shared" si="234"/>
        <v>16112.788159036872</v>
      </c>
      <c r="Z1501" s="36">
        <f t="shared" si="235"/>
        <v>19074.506736002946</v>
      </c>
      <c r="AA1501" s="36">
        <f t="shared" si="236"/>
        <v>23287.955182211008</v>
      </c>
      <c r="AB1501" s="36">
        <f t="shared" si="237"/>
        <v>63930.034952714712</v>
      </c>
      <c r="AC1501" s="36">
        <f t="shared" si="238"/>
        <v>329736.33712970949</v>
      </c>
      <c r="AD1501" s="36">
        <f t="shared" si="239"/>
        <v>211087.82123335189</v>
      </c>
    </row>
    <row r="1502" spans="1:30" ht="14.25" customHeight="1" x14ac:dyDescent="0.25">
      <c r="A1502" s="16">
        <v>1486</v>
      </c>
      <c r="B1502" s="34">
        <v>0.41924924274633601</v>
      </c>
      <c r="C1502" s="34">
        <v>6.8381178506496207E-2</v>
      </c>
      <c r="D1502" s="34">
        <v>5.45374059062547E-2</v>
      </c>
      <c r="E1502" s="34">
        <v>3.7978168339372002E-2</v>
      </c>
      <c r="F1502" s="34">
        <v>1.2576445798499401E-2</v>
      </c>
      <c r="G1502" s="34">
        <v>0.20306372154340299</v>
      </c>
      <c r="H1502" s="35">
        <v>1.0819170111705601</v>
      </c>
      <c r="I1502" s="34">
        <v>9.0552524406627199E-2</v>
      </c>
      <c r="J1502" s="34">
        <v>2.43617445005452E-2</v>
      </c>
      <c r="K1502" s="36">
        <f>Inputs!$B$12*(1+$B1502)^4</f>
        <v>243436.63438528567</v>
      </c>
      <c r="L1502" s="36">
        <f t="shared" si="230"/>
        <v>22241.372346629287</v>
      </c>
      <c r="M1502" s="36">
        <f t="shared" si="231"/>
        <v>286586.97750341031</v>
      </c>
      <c r="N1502" s="37">
        <f>M1502/Inputs!$B$6</f>
        <v>436.87039253568645</v>
      </c>
      <c r="O1502" s="38">
        <f>IF(N1502&gt;Inputs!$B$4,1,0)</f>
        <v>1</v>
      </c>
      <c r="P1502" s="34">
        <f t="shared" si="232"/>
        <v>6.6190779906081992E-2</v>
      </c>
      <c r="Q1502" s="36">
        <f>Inputs!$B$12*(1+$B1502)^0*$C1502+Inputs!$B$29*(1+$D1502)^0*Inputs!$B$19+Inputs!$B$30*(1+$E1502)^0*Inputs!$B$20+Inputs!$B$31*(1+$F1502)^0*Inputs!$B$21+Inputs!$B$22*(1+Inputs!$B$23)^0</f>
        <v>12124.914737816693</v>
      </c>
      <c r="R1502" s="36">
        <f>Inputs!$B$12*(1+$B1502)^1*$C1502+Inputs!$B$29*(1+$D1502)^1*Inputs!$B$19+Inputs!$B$30*(1+$E1502)^1*Inputs!$B$20+Inputs!$B$31*(1+$F1502)^1*Inputs!$B$21+Inputs!$B$22*(1+Inputs!$B$23)^1</f>
        <v>14108.042358894625</v>
      </c>
      <c r="S1502" s="36">
        <f>Inputs!$B$12*(1+$B1502)^2*$C1502+Inputs!$B$29*(1+$D1502)^2*Inputs!$B$19+Inputs!$B$30*(1+$E1502)^2*Inputs!$B$20+Inputs!$B$31*(1+$F1502)^2*Inputs!$B$21+Inputs!$B$22*(1+Inputs!$B$23)^2</f>
        <v>16824.407539918426</v>
      </c>
      <c r="T1502" s="36">
        <f>Inputs!$B$12*(1+$B1502)^3*$C1502+Inputs!$B$29*(1+$D1502)^3*Inputs!$B$19+Inputs!$B$30*(1+$E1502)^3*Inputs!$B$20+Inputs!$B$31*(1+$F1502)^3*Inputs!$B$21+Inputs!$B$22*(1+Inputs!$B$23)^3</f>
        <v>20576.976097606159</v>
      </c>
      <c r="U1502" s="36">
        <f>Inputs!$B$12*(1+$B1502)^4*$C1502+Inputs!$B$29*(1+$D1502)^4*Inputs!$B$19+Inputs!$B$30*(1+$E1502)^4*Inputs!$B$20+Inputs!$B$31*(1+$F1502)^4*Inputs!$B$21+Inputs!$B$22*(1+Inputs!$B$23)^4</f>
        <v>25795.504971521368</v>
      </c>
      <c r="V1502" s="35">
        <f>Inputs!$B$13/(Q1502*(1-$G1502))</f>
        <v>1.3101813555552826</v>
      </c>
      <c r="W1502" s="36">
        <f>Inputs!$B$13</f>
        <v>12660</v>
      </c>
      <c r="X1502" s="36">
        <f t="shared" si="233"/>
        <v>14089.039098402773</v>
      </c>
      <c r="Y1502" s="36">
        <f t="shared" si="234"/>
        <v>16036.60440517363</v>
      </c>
      <c r="Z1502" s="36">
        <f t="shared" si="235"/>
        <v>18677.658459673425</v>
      </c>
      <c r="AA1502" s="36">
        <f t="shared" si="236"/>
        <v>22241.372346629287</v>
      </c>
      <c r="AB1502" s="36">
        <f t="shared" si="237"/>
        <v>63443.346025570427</v>
      </c>
      <c r="AC1502" s="36">
        <f t="shared" si="238"/>
        <v>344205.20515706914</v>
      </c>
      <c r="AD1502" s="36">
        <f t="shared" si="239"/>
        <v>223143.63147783987</v>
      </c>
    </row>
    <row r="1503" spans="1:30" ht="14.25" customHeight="1" x14ac:dyDescent="0.25">
      <c r="A1503" s="16">
        <v>1487</v>
      </c>
      <c r="B1503" s="34">
        <v>0.30993834790858399</v>
      </c>
      <c r="C1503" s="34">
        <v>6.9552986679991199E-2</v>
      </c>
      <c r="D1503" s="34">
        <v>1.30521661850225E-2</v>
      </c>
      <c r="E1503" s="34">
        <v>3.1530048074665702E-2</v>
      </c>
      <c r="F1503" s="34">
        <v>2.76042492406945E-2</v>
      </c>
      <c r="G1503" s="34">
        <v>0.21907113762050201</v>
      </c>
      <c r="H1503" s="35">
        <v>0.94485151721505201</v>
      </c>
      <c r="I1503" s="34">
        <v>9.7872789399979496E-2</v>
      </c>
      <c r="J1503" s="34">
        <v>2.54540678369852E-2</v>
      </c>
      <c r="K1503" s="36">
        <f>Inputs!$B$12*(1+$B1503)^4</f>
        <v>176666.69106531434</v>
      </c>
      <c r="L1503" s="36">
        <f t="shared" si="230"/>
        <v>15530.447608679189</v>
      </c>
      <c r="M1503" s="36">
        <f t="shared" si="231"/>
        <v>190537.46523632808</v>
      </c>
      <c r="N1503" s="37">
        <f>M1503/Inputs!$B$6</f>
        <v>290.45345310415865</v>
      </c>
      <c r="O1503" s="38">
        <f>IF(N1503&gt;Inputs!$B$4,1,0)</f>
        <v>0</v>
      </c>
      <c r="P1503" s="34">
        <f t="shared" si="232"/>
        <v>7.2418721562994295E-2</v>
      </c>
      <c r="Q1503" s="36">
        <f>Inputs!$B$12*(1+$B1503)^0*$C1503+Inputs!$B$29*(1+$D1503)^0*Inputs!$B$19+Inputs!$B$30*(1+$E1503)^0*Inputs!$B$20+Inputs!$B$31*(1+$F1503)^0*Inputs!$B$21+Inputs!$B$22*(1+Inputs!$B$23)^0</f>
        <v>12195.223228226394</v>
      </c>
      <c r="R1503" s="36">
        <f>Inputs!$B$12*(1+$B1503)^1*$C1503+Inputs!$B$29*(1+$D1503)^1*Inputs!$B$19+Inputs!$B$30*(1+$E1503)^1*Inputs!$B$20+Inputs!$B$31*(1+$F1503)^1*Inputs!$B$21+Inputs!$B$22*(1+Inputs!$B$23)^1</f>
        <v>13666.434148289551</v>
      </c>
      <c r="S1503" s="36">
        <f>Inputs!$B$12*(1+$B1503)^2*$C1503+Inputs!$B$29*(1+$D1503)^2*Inputs!$B$19+Inputs!$B$30*(1+$E1503)^2*Inputs!$B$20+Inputs!$B$31*(1+$F1503)^2*Inputs!$B$21+Inputs!$B$22*(1+Inputs!$B$23)^2</f>
        <v>15542.954502251694</v>
      </c>
      <c r="T1503" s="36">
        <f>Inputs!$B$12*(1+$B1503)^3*$C1503+Inputs!$B$29*(1+$D1503)^3*Inputs!$B$19+Inputs!$B$30*(1+$E1503)^3*Inputs!$B$20+Inputs!$B$31*(1+$F1503)^3*Inputs!$B$21+Inputs!$B$22*(1+Inputs!$B$23)^3</f>
        <v>17949.152158971541</v>
      </c>
      <c r="U1503" s="36">
        <f>Inputs!$B$12*(1+$B1503)^4*$C1503+Inputs!$B$29*(1+$D1503)^4*Inputs!$B$19+Inputs!$B$30*(1+$E1503)^4*Inputs!$B$20+Inputs!$B$31*(1+$F1503)^4*Inputs!$B$21+Inputs!$B$22*(1+Inputs!$B$23)^4</f>
        <v>21047.907857700469</v>
      </c>
      <c r="V1503" s="35">
        <f>Inputs!$B$13/(Q1503*(1-$G1503))</f>
        <v>1.3293289937039561</v>
      </c>
      <c r="W1503" s="36">
        <f>Inputs!$B$13</f>
        <v>12660</v>
      </c>
      <c r="X1503" s="36">
        <f t="shared" si="233"/>
        <v>13161.445592479411</v>
      </c>
      <c r="Y1503" s="36">
        <f t="shared" si="234"/>
        <v>13801.935316484249</v>
      </c>
      <c r="Z1503" s="36">
        <f t="shared" si="235"/>
        <v>14591.300339675694</v>
      </c>
      <c r="AA1503" s="36">
        <f t="shared" si="236"/>
        <v>15530.447608679189</v>
      </c>
      <c r="AB1503" s="36">
        <f t="shared" si="237"/>
        <v>52661.290793548404</v>
      </c>
      <c r="AC1503" s="36">
        <f t="shared" si="238"/>
        <v>219912.20408104057</v>
      </c>
      <c r="AD1503" s="36">
        <f t="shared" si="239"/>
        <v>137876.17444277968</v>
      </c>
    </row>
    <row r="1504" spans="1:30" ht="14.25" customHeight="1" x14ac:dyDescent="0.25">
      <c r="A1504" s="16">
        <v>1488</v>
      </c>
      <c r="B1504" s="34">
        <v>0.32435378139231602</v>
      </c>
      <c r="C1504" s="34">
        <v>8.1368247678915498E-2</v>
      </c>
      <c r="D1504" s="34">
        <v>3.1472562961816199E-2</v>
      </c>
      <c r="E1504" s="34">
        <v>4.8982350303682302E-2</v>
      </c>
      <c r="F1504" s="34">
        <v>9.3844606281987698E-3</v>
      </c>
      <c r="G1504" s="34">
        <v>0.15923528980059201</v>
      </c>
      <c r="H1504" s="35">
        <v>1.03721707755225</v>
      </c>
      <c r="I1504" s="34">
        <v>0.106583262414272</v>
      </c>
      <c r="J1504" s="34">
        <v>2.60719405561399E-2</v>
      </c>
      <c r="K1504" s="36">
        <f>Inputs!$B$12*(1+$B1504)^4</f>
        <v>184572.63570566935</v>
      </c>
      <c r="L1504" s="36">
        <f t="shared" si="230"/>
        <v>20831.674782992504</v>
      </c>
      <c r="M1504" s="36">
        <f t="shared" si="231"/>
        <v>219043.81271225045</v>
      </c>
      <c r="N1504" s="37">
        <f>M1504/Inputs!$B$6</f>
        <v>333.90825108574762</v>
      </c>
      <c r="O1504" s="38">
        <f>IF(N1504&gt;Inputs!$B$4,1,0)</f>
        <v>0</v>
      </c>
      <c r="P1504" s="34">
        <f t="shared" si="232"/>
        <v>8.0511321858132104E-2</v>
      </c>
      <c r="Q1504" s="36">
        <f>Inputs!$B$12*(1+$B1504)^0*$C1504+Inputs!$B$29*(1+$D1504)^0*Inputs!$B$19+Inputs!$B$30*(1+$E1504)^0*Inputs!$B$20+Inputs!$B$31*(1+$F1504)^0*Inputs!$B$21+Inputs!$B$22*(1+Inputs!$B$23)^0</f>
        <v>12904.138888161851</v>
      </c>
      <c r="R1504" s="36">
        <f>Inputs!$B$12*(1+$B1504)^1*$C1504+Inputs!$B$29*(1+$D1504)^1*Inputs!$B$19+Inputs!$B$30*(1+$E1504)^1*Inputs!$B$20+Inputs!$B$31*(1+$F1504)^1*Inputs!$B$21+Inputs!$B$22*(1+Inputs!$B$23)^1</f>
        <v>14687.799138276809</v>
      </c>
      <c r="S1504" s="36">
        <f>Inputs!$B$12*(1+$B1504)^2*$C1504+Inputs!$B$29*(1+$D1504)^2*Inputs!$B$19+Inputs!$B$30*(1+$E1504)^2*Inputs!$B$20+Inputs!$B$31*(1+$F1504)^2*Inputs!$B$21+Inputs!$B$22*(1+Inputs!$B$23)^2</f>
        <v>16992.699917060472</v>
      </c>
      <c r="T1504" s="36">
        <f>Inputs!$B$12*(1+$B1504)^3*$C1504+Inputs!$B$29*(1+$D1504)^3*Inputs!$B$19+Inputs!$B$30*(1+$E1504)^3*Inputs!$B$20+Inputs!$B$31*(1+$F1504)^3*Inputs!$B$21+Inputs!$B$22*(1+Inputs!$B$23)^3</f>
        <v>19985.776148882484</v>
      </c>
      <c r="U1504" s="36">
        <f>Inputs!$B$12*(1+$B1504)^4*$C1504+Inputs!$B$29*(1+$D1504)^4*Inputs!$B$19+Inputs!$B$30*(1+$E1504)^4*Inputs!$B$20+Inputs!$B$31*(1+$F1504)^4*Inputs!$B$21+Inputs!$B$22*(1+Inputs!$B$23)^4</f>
        <v>23888.01447822035</v>
      </c>
      <c r="V1504" s="35">
        <f>Inputs!$B$13/(Q1504*(1-$G1504))</f>
        <v>1.1668907639401198</v>
      </c>
      <c r="W1504" s="36">
        <f>Inputs!$B$13</f>
        <v>12660</v>
      </c>
      <c r="X1504" s="36">
        <f t="shared" si="233"/>
        <v>14009.579880532719</v>
      </c>
      <c r="Y1504" s="36">
        <f t="shared" si="234"/>
        <v>15744.892746525078</v>
      </c>
      <c r="Z1504" s="36">
        <f t="shared" si="235"/>
        <v>17973.44393235031</v>
      </c>
      <c r="AA1504" s="36">
        <f t="shared" si="236"/>
        <v>20831.674782992504</v>
      </c>
      <c r="AB1504" s="36">
        <f t="shared" si="237"/>
        <v>59042.127801958479</v>
      </c>
      <c r="AC1504" s="36">
        <f t="shared" si="238"/>
        <v>265488.08883406187</v>
      </c>
      <c r="AD1504" s="36">
        <f t="shared" si="239"/>
        <v>160001.68491029198</v>
      </c>
    </row>
    <row r="1505" spans="1:30" ht="14.25" customHeight="1" x14ac:dyDescent="0.25">
      <c r="A1505" s="16">
        <v>1489</v>
      </c>
      <c r="B1505" s="34">
        <v>0.23957069820558399</v>
      </c>
      <c r="C1505" s="34">
        <v>8.2613335396960905E-2</v>
      </c>
      <c r="D1505" s="34">
        <v>3.2918046007871897E-2</v>
      </c>
      <c r="E1505" s="34">
        <v>3.8761190974110897E-2</v>
      </c>
      <c r="F1505" s="34">
        <v>4.4561386115253496E-3</v>
      </c>
      <c r="G1505" s="34">
        <v>0.182571506575961</v>
      </c>
      <c r="H1505" s="35">
        <v>1.16204241026137</v>
      </c>
      <c r="I1505" s="34">
        <v>9.9571749847342503E-2</v>
      </c>
      <c r="J1505" s="34">
        <v>1.8827197434640001E-2</v>
      </c>
      <c r="K1505" s="36">
        <f>Inputs!$B$12*(1+$B1505)^4</f>
        <v>141656.48348808326</v>
      </c>
      <c r="L1505" s="36">
        <f t="shared" si="230"/>
        <v>19364.18131137142</v>
      </c>
      <c r="M1505" s="36">
        <f t="shared" si="231"/>
        <v>210346.93974163083</v>
      </c>
      <c r="N1505" s="37">
        <f>M1505/Inputs!$B$6</f>
        <v>320.65082277687628</v>
      </c>
      <c r="O1505" s="38">
        <f>IF(N1505&gt;Inputs!$B$4,1,0)</f>
        <v>0</v>
      </c>
      <c r="P1505" s="34">
        <f t="shared" si="232"/>
        <v>8.0744552412702508E-2</v>
      </c>
      <c r="Q1505" s="36">
        <f>Inputs!$B$12*(1+$B1505)^0*$C1505+Inputs!$B$29*(1+$D1505)^0*Inputs!$B$19+Inputs!$B$30*(1+$E1505)^0*Inputs!$B$20+Inputs!$B$31*(1+$F1505)^0*Inputs!$B$21+Inputs!$B$22*(1+Inputs!$B$23)^0</f>
        <v>12978.844151244575</v>
      </c>
      <c r="R1505" s="36">
        <f>Inputs!$B$12*(1+$B1505)^1*$C1505+Inputs!$B$29*(1+$D1505)^1*Inputs!$B$19+Inputs!$B$30*(1+$E1505)^1*Inputs!$B$20+Inputs!$B$31*(1+$F1505)^1*Inputs!$B$21+Inputs!$B$22*(1+Inputs!$B$23)^1</f>
        <v>14323.351506636671</v>
      </c>
      <c r="S1505" s="36">
        <f>Inputs!$B$12*(1+$B1505)^2*$C1505+Inputs!$B$29*(1+$D1505)^2*Inputs!$B$19+Inputs!$B$30*(1+$E1505)^2*Inputs!$B$20+Inputs!$B$31*(1+$F1505)^2*Inputs!$B$21+Inputs!$B$22*(1+Inputs!$B$23)^2</f>
        <v>15957.715805649888</v>
      </c>
      <c r="T1505" s="36">
        <f>Inputs!$B$12*(1+$B1505)^3*$C1505+Inputs!$B$29*(1+$D1505)^3*Inputs!$B$19+Inputs!$B$30*(1+$E1505)^3*Inputs!$B$20+Inputs!$B$31*(1+$F1505)^3*Inputs!$B$21+Inputs!$B$22*(1+Inputs!$B$23)^3</f>
        <v>17950.294956598598</v>
      </c>
      <c r="U1505" s="36">
        <f>Inputs!$B$12*(1+$B1505)^4*$C1505+Inputs!$B$29*(1+$D1505)^4*Inputs!$B$19+Inputs!$B$30*(1+$E1505)^4*Inputs!$B$20+Inputs!$B$31*(1+$F1505)^4*Inputs!$B$21+Inputs!$B$22*(1+Inputs!$B$23)^4</f>
        <v>20385.782667171676</v>
      </c>
      <c r="V1505" s="35">
        <f>Inputs!$B$13/(Q1505*(1-$G1505))</f>
        <v>1.1932952617803902</v>
      </c>
      <c r="W1505" s="36">
        <f>Inputs!$B$13</f>
        <v>12660</v>
      </c>
      <c r="X1505" s="36">
        <f t="shared" si="233"/>
        <v>13879.998017464677</v>
      </c>
      <c r="Y1505" s="36">
        <f t="shared" si="234"/>
        <v>15361.855692925028</v>
      </c>
      <c r="Z1505" s="36">
        <f t="shared" si="235"/>
        <v>17165.388145010293</v>
      </c>
      <c r="AA1505" s="36">
        <f t="shared" si="236"/>
        <v>19364.18131137142</v>
      </c>
      <c r="AB1505" s="36">
        <f t="shared" si="237"/>
        <v>58338.195390276145</v>
      </c>
      <c r="AC1505" s="36">
        <f t="shared" si="238"/>
        <v>244335.42556831488</v>
      </c>
      <c r="AD1505" s="36">
        <f t="shared" si="239"/>
        <v>152008.74435135469</v>
      </c>
    </row>
    <row r="1506" spans="1:30" ht="14.25" customHeight="1" x14ac:dyDescent="0.25">
      <c r="A1506" s="16">
        <v>1490</v>
      </c>
      <c r="B1506" s="34">
        <v>0.25614363355349401</v>
      </c>
      <c r="C1506" s="34">
        <v>0.113758755186678</v>
      </c>
      <c r="D1506" s="34">
        <v>2.35330284432754E-2</v>
      </c>
      <c r="E1506" s="34">
        <v>2.8193025808546001E-2</v>
      </c>
      <c r="F1506" s="34">
        <v>3.24848111492093E-2</v>
      </c>
      <c r="G1506" s="34">
        <v>0.170147349744774</v>
      </c>
      <c r="H1506" s="35">
        <v>1.011272057897</v>
      </c>
      <c r="I1506" s="34">
        <v>0.10363946821820801</v>
      </c>
      <c r="J1506" s="34">
        <v>2.9852079473458901E-2</v>
      </c>
      <c r="K1506" s="36">
        <f>Inputs!$B$12*(1+$B1506)^4</f>
        <v>149385.50401089652</v>
      </c>
      <c r="L1506" s="36">
        <f t="shared" si="230"/>
        <v>21785.670864093019</v>
      </c>
      <c r="M1506" s="36">
        <f t="shared" si="231"/>
        <v>246962.93782702452</v>
      </c>
      <c r="N1506" s="37">
        <f>M1506/Inputs!$B$6</f>
        <v>376.46789302900078</v>
      </c>
      <c r="O1506" s="38">
        <f>IF(N1506&gt;Inputs!$B$4,1,0)</f>
        <v>0</v>
      </c>
      <c r="P1506" s="34">
        <f t="shared" si="232"/>
        <v>7.3787388744749105E-2</v>
      </c>
      <c r="Q1506" s="36">
        <f>Inputs!$B$12*(1+$B1506)^0*$C1506+Inputs!$B$29*(1+$D1506)^0*Inputs!$B$19+Inputs!$B$30*(1+$E1506)^0*Inputs!$B$20+Inputs!$B$31*(1+$F1506)^0*Inputs!$B$21+Inputs!$B$22*(1+Inputs!$B$23)^0</f>
        <v>14847.5693386276</v>
      </c>
      <c r="R1506" s="36">
        <f>Inputs!$B$12*(1+$B1506)^1*$C1506+Inputs!$B$29*(1+$D1506)^1*Inputs!$B$19+Inputs!$B$30*(1+$E1506)^1*Inputs!$B$20+Inputs!$B$31*(1+$F1506)^1*Inputs!$B$21+Inputs!$B$22*(1+Inputs!$B$23)^1</f>
        <v>16821.88987595803</v>
      </c>
      <c r="S1506" s="36">
        <f>Inputs!$B$12*(1+$B1506)^2*$C1506+Inputs!$B$29*(1+$D1506)^2*Inputs!$B$19+Inputs!$B$30*(1+$E1506)^2*Inputs!$B$20+Inputs!$B$31*(1+$F1506)^2*Inputs!$B$21+Inputs!$B$22*(1+Inputs!$B$23)^2</f>
        <v>19250.544656632577</v>
      </c>
      <c r="T1506" s="36">
        <f>Inputs!$B$12*(1+$B1506)^3*$C1506+Inputs!$B$29*(1+$D1506)^3*Inputs!$B$19+Inputs!$B$30*(1+$E1506)^3*Inputs!$B$20+Inputs!$B$31*(1+$F1506)^3*Inputs!$B$21+Inputs!$B$22*(1+Inputs!$B$23)^3</f>
        <v>22248.431699972243</v>
      </c>
      <c r="U1506" s="36">
        <f>Inputs!$B$12*(1+$B1506)^4*$C1506+Inputs!$B$29*(1+$D1506)^4*Inputs!$B$19+Inputs!$B$30*(1+$E1506)^4*Inputs!$B$20+Inputs!$B$31*(1+$F1506)^4*Inputs!$B$21+Inputs!$B$22*(1+Inputs!$B$23)^4</f>
        <v>25959.836040700164</v>
      </c>
      <c r="V1506" s="35">
        <f>Inputs!$B$13/(Q1506*(1-$G1506))</f>
        <v>1.0274894190048767</v>
      </c>
      <c r="W1506" s="36">
        <f>Inputs!$B$13</f>
        <v>12660</v>
      </c>
      <c r="X1506" s="36">
        <f t="shared" si="233"/>
        <v>14286.836327592106</v>
      </c>
      <c r="Y1506" s="36">
        <f t="shared" si="234"/>
        <v>16284.725037434078</v>
      </c>
      <c r="Z1506" s="36">
        <f t="shared" si="235"/>
        <v>18745.890073775499</v>
      </c>
      <c r="AA1506" s="36">
        <f t="shared" si="236"/>
        <v>21785.670864093019</v>
      </c>
      <c r="AB1506" s="36">
        <f t="shared" si="237"/>
        <v>61256.255833439471</v>
      </c>
      <c r="AC1506" s="36">
        <f t="shared" si="238"/>
        <v>304063.04957779316</v>
      </c>
      <c r="AD1506" s="36">
        <f t="shared" si="239"/>
        <v>185706.68199358505</v>
      </c>
    </row>
    <row r="1507" spans="1:30" ht="14.25" customHeight="1" x14ac:dyDescent="0.25">
      <c r="A1507" s="16">
        <v>1491</v>
      </c>
      <c r="B1507" s="34">
        <v>0.30449682376538201</v>
      </c>
      <c r="C1507" s="34">
        <v>0.10268079130940801</v>
      </c>
      <c r="D1507" s="34">
        <v>9.1932499957657707E-3</v>
      </c>
      <c r="E1507" s="34">
        <v>5.6862695532037703E-2</v>
      </c>
      <c r="F1507" s="34">
        <v>2.5408784424052699E-3</v>
      </c>
      <c r="G1507" s="34">
        <v>0.17995955416770801</v>
      </c>
      <c r="H1507" s="35">
        <v>1.05450006722637</v>
      </c>
      <c r="I1507" s="34">
        <v>0.10376070452062</v>
      </c>
      <c r="J1507" s="34">
        <v>2.32028089867648E-2</v>
      </c>
      <c r="K1507" s="36">
        <f>Inputs!$B$12*(1+$B1507)^4</f>
        <v>173749.41634473266</v>
      </c>
      <c r="L1507" s="36">
        <f t="shared" si="230"/>
        <v>22798.400083956498</v>
      </c>
      <c r="M1507" s="36">
        <f t="shared" si="231"/>
        <v>239110.77473601495</v>
      </c>
      <c r="N1507" s="37">
        <f>M1507/Inputs!$B$6</f>
        <v>364.49813221953497</v>
      </c>
      <c r="O1507" s="38">
        <f>IF(N1507&gt;Inputs!$B$4,1,0)</f>
        <v>0</v>
      </c>
      <c r="P1507" s="34">
        <f t="shared" si="232"/>
        <v>8.0557895533855201E-2</v>
      </c>
      <c r="Q1507" s="36">
        <f>Inputs!$B$12*(1+$B1507)^0*$C1507+Inputs!$B$29*(1+$D1507)^0*Inputs!$B$19+Inputs!$B$30*(1+$E1507)^0*Inputs!$B$20+Inputs!$B$31*(1+$F1507)^0*Inputs!$B$21+Inputs!$B$22*(1+Inputs!$B$23)^0</f>
        <v>14182.891505991403</v>
      </c>
      <c r="R1507" s="36">
        <f>Inputs!$B$12*(1+$B1507)^1*$C1507+Inputs!$B$29*(1+$D1507)^1*Inputs!$B$19+Inputs!$B$30*(1+$E1507)^1*Inputs!$B$20+Inputs!$B$31*(1+$F1507)^1*Inputs!$B$21+Inputs!$B$22*(1+Inputs!$B$23)^1</f>
        <v>16174.386601919294</v>
      </c>
      <c r="S1507" s="36">
        <f>Inputs!$B$12*(1+$B1507)^2*$C1507+Inputs!$B$29*(1+$D1507)^2*Inputs!$B$19+Inputs!$B$30*(1+$E1507)^2*Inputs!$B$20+Inputs!$B$31*(1+$F1507)^2*Inputs!$B$21+Inputs!$B$22*(1+Inputs!$B$23)^2</f>
        <v>18743.459789406792</v>
      </c>
      <c r="T1507" s="36">
        <f>Inputs!$B$12*(1+$B1507)^3*$C1507+Inputs!$B$29*(1+$D1507)^3*Inputs!$B$19+Inputs!$B$30*(1+$E1507)^3*Inputs!$B$20+Inputs!$B$31*(1+$F1507)^3*Inputs!$B$21+Inputs!$B$22*(1+Inputs!$B$23)^3</f>
        <v>22064.448857392119</v>
      </c>
      <c r="U1507" s="36">
        <f>Inputs!$B$12*(1+$B1507)^4*$C1507+Inputs!$B$29*(1+$D1507)^4*Inputs!$B$19+Inputs!$B$30*(1+$E1507)^4*Inputs!$B$20+Inputs!$B$31*(1+$F1507)^4*Inputs!$B$21+Inputs!$B$22*(1+Inputs!$B$23)^4</f>
        <v>26364.678871653618</v>
      </c>
      <c r="V1507" s="35">
        <f>Inputs!$B$13/(Q1507*(1-$G1507))</f>
        <v>1.0885130795772611</v>
      </c>
      <c r="W1507" s="36">
        <f>Inputs!$B$13</f>
        <v>12660</v>
      </c>
      <c r="X1507" s="36">
        <f t="shared" si="233"/>
        <v>14324.873631239645</v>
      </c>
      <c r="Y1507" s="36">
        <f t="shared" si="234"/>
        <v>16469.479409161337</v>
      </c>
      <c r="Z1507" s="36">
        <f t="shared" si="235"/>
        <v>19233.706205078895</v>
      </c>
      <c r="AA1507" s="36">
        <f t="shared" si="236"/>
        <v>22798.400083956498</v>
      </c>
      <c r="AB1507" s="36">
        <f t="shared" si="237"/>
        <v>62351.040602569759</v>
      </c>
      <c r="AC1507" s="36">
        <f t="shared" si="238"/>
        <v>289572.94442361436</v>
      </c>
      <c r="AD1507" s="36">
        <f t="shared" si="239"/>
        <v>176759.73413344519</v>
      </c>
    </row>
    <row r="1508" spans="1:30" ht="14.25" customHeight="1" x14ac:dyDescent="0.25">
      <c r="A1508" s="16">
        <v>1492</v>
      </c>
      <c r="B1508" s="34">
        <v>0.294989128217651</v>
      </c>
      <c r="C1508" s="34">
        <v>8.3326810725993503E-2</v>
      </c>
      <c r="D1508" s="34">
        <v>9.6844289577696207E-3</v>
      </c>
      <c r="E1508" s="34">
        <v>4.01117109095128E-2</v>
      </c>
      <c r="F1508" s="34">
        <v>-1.5168415316027899E-2</v>
      </c>
      <c r="G1508" s="34">
        <v>0.17938536002147801</v>
      </c>
      <c r="H1508" s="35">
        <v>1.05578353311314</v>
      </c>
      <c r="I1508" s="34">
        <v>9.2403666167703805E-2</v>
      </c>
      <c r="J1508" s="34">
        <v>2.22027334809182E-2</v>
      </c>
      <c r="K1508" s="36">
        <f>Inputs!$B$12*(1+$B1508)^4</f>
        <v>168739.10452531098</v>
      </c>
      <c r="L1508" s="36">
        <f t="shared" si="230"/>
        <v>19132.984046790112</v>
      </c>
      <c r="M1508" s="36">
        <f t="shared" si="231"/>
        <v>237858.49629604985</v>
      </c>
      <c r="N1508" s="37">
        <f>M1508/Inputs!$B$6</f>
        <v>362.5891711830028</v>
      </c>
      <c r="O1508" s="38">
        <f>IF(N1508&gt;Inputs!$B$4,1,0)</f>
        <v>0</v>
      </c>
      <c r="P1508" s="34">
        <f t="shared" si="232"/>
        <v>7.0200932686785608E-2</v>
      </c>
      <c r="Q1508" s="36">
        <f>Inputs!$B$12*(1+$B1508)^0*$C1508+Inputs!$B$29*(1+$D1508)^0*Inputs!$B$19+Inputs!$B$30*(1+$E1508)^0*Inputs!$B$20+Inputs!$B$31*(1+$F1508)^0*Inputs!$B$21+Inputs!$B$22*(1+Inputs!$B$23)^0</f>
        <v>13021.652670986532</v>
      </c>
      <c r="R1508" s="36">
        <f>Inputs!$B$12*(1+$B1508)^1*$C1508+Inputs!$B$29*(1+$D1508)^1*Inputs!$B$19+Inputs!$B$30*(1+$E1508)^1*Inputs!$B$20+Inputs!$B$31*(1+$F1508)^1*Inputs!$B$21+Inputs!$B$22*(1+Inputs!$B$23)^1</f>
        <v>14491.668967272508</v>
      </c>
      <c r="S1508" s="36">
        <f>Inputs!$B$12*(1+$B1508)^2*$C1508+Inputs!$B$29*(1+$D1508)^2*Inputs!$B$19+Inputs!$B$30*(1+$E1508)^2*Inputs!$B$20+Inputs!$B$31*(1+$F1508)^2*Inputs!$B$21+Inputs!$B$22*(1+Inputs!$B$23)^2</f>
        <v>16400.060825489167</v>
      </c>
      <c r="T1508" s="36">
        <f>Inputs!$B$12*(1+$B1508)^3*$C1508+Inputs!$B$29*(1+$D1508)^3*Inputs!$B$19+Inputs!$B$30*(1+$E1508)^3*Inputs!$B$20+Inputs!$B$31*(1+$F1508)^3*Inputs!$B$21+Inputs!$B$22*(1+Inputs!$B$23)^3</f>
        <v>18875.253039494302</v>
      </c>
      <c r="U1508" s="36">
        <f>Inputs!$B$12*(1+$B1508)^4*$C1508+Inputs!$B$29*(1+$D1508)^4*Inputs!$B$19+Inputs!$B$30*(1+$E1508)^4*Inputs!$B$20+Inputs!$B$31*(1+$F1508)^4*Inputs!$B$21+Inputs!$B$22*(1+Inputs!$B$23)^4</f>
        <v>22083.533514451214</v>
      </c>
      <c r="V1508" s="35">
        <f>Inputs!$B$13/(Q1508*(1-$G1508))</f>
        <v>1.1847544208138114</v>
      </c>
      <c r="W1508" s="36">
        <f>Inputs!$B$13</f>
        <v>12660</v>
      </c>
      <c r="X1508" s="36">
        <f t="shared" si="233"/>
        <v>13705.756382456349</v>
      </c>
      <c r="Y1508" s="36">
        <f t="shared" si="234"/>
        <v>15076.725538070948</v>
      </c>
      <c r="Z1508" s="36">
        <f t="shared" si="235"/>
        <v>16852.774839929403</v>
      </c>
      <c r="AA1508" s="36">
        <f t="shared" si="236"/>
        <v>19132.984046790112</v>
      </c>
      <c r="AB1508" s="36">
        <f t="shared" si="237"/>
        <v>58772.709107800765</v>
      </c>
      <c r="AC1508" s="36">
        <f t="shared" si="238"/>
        <v>278597.27561649831</v>
      </c>
      <c r="AD1508" s="36">
        <f t="shared" si="239"/>
        <v>179085.78718824909</v>
      </c>
    </row>
    <row r="1509" spans="1:30" ht="14.25" customHeight="1" x14ac:dyDescent="0.25">
      <c r="A1509" s="16">
        <v>1493</v>
      </c>
      <c r="B1509" s="34">
        <v>0.19158111152280499</v>
      </c>
      <c r="C1509" s="34">
        <v>8.2422933019913797E-2</v>
      </c>
      <c r="D1509" s="34">
        <v>2.8574682807708501E-2</v>
      </c>
      <c r="E1509" s="34">
        <v>6.4579135926395095E-2</v>
      </c>
      <c r="F1509" s="34">
        <v>2.49910535740125E-2</v>
      </c>
      <c r="G1509" s="34">
        <v>0.18987823844198801</v>
      </c>
      <c r="H1509" s="35">
        <v>1.00828114601593</v>
      </c>
      <c r="I1509" s="34">
        <v>9.9141796690425499E-2</v>
      </c>
      <c r="J1509" s="34">
        <v>2.7095164900524601E-2</v>
      </c>
      <c r="K1509" s="36">
        <f>Inputs!$B$12*(1+$B1509)^4</f>
        <v>120961.09001026551</v>
      </c>
      <c r="L1509" s="36">
        <f t="shared" si="230"/>
        <v>15747.843460724171</v>
      </c>
      <c r="M1509" s="36">
        <f t="shared" si="231"/>
        <v>193040.487284751</v>
      </c>
      <c r="N1509" s="37">
        <f>M1509/Inputs!$B$6</f>
        <v>294.26903549504726</v>
      </c>
      <c r="O1509" s="38">
        <f>IF(N1509&gt;Inputs!$B$4,1,0)</f>
        <v>0</v>
      </c>
      <c r="P1509" s="34">
        <f t="shared" si="232"/>
        <v>7.2046631789900895E-2</v>
      </c>
      <c r="Q1509" s="36">
        <f>Inputs!$B$12*(1+$B1509)^0*$C1509+Inputs!$B$29*(1+$D1509)^0*Inputs!$B$19+Inputs!$B$30*(1+$E1509)^0*Inputs!$B$20+Inputs!$B$31*(1+$F1509)^0*Inputs!$B$21+Inputs!$B$22*(1+Inputs!$B$23)^0</f>
        <v>12967.42000862175</v>
      </c>
      <c r="R1509" s="36">
        <f>Inputs!$B$12*(1+$B1509)^1*$C1509+Inputs!$B$29*(1+$D1509)^1*Inputs!$B$19+Inputs!$B$30*(1+$E1509)^1*Inputs!$B$20+Inputs!$B$31*(1+$F1509)^1*Inputs!$B$21+Inputs!$B$22*(1+Inputs!$B$23)^1</f>
        <v>14215.01948607263</v>
      </c>
      <c r="S1509" s="36">
        <f>Inputs!$B$12*(1+$B1509)^2*$C1509+Inputs!$B$29*(1+$D1509)^2*Inputs!$B$19+Inputs!$B$30*(1+$E1509)^2*Inputs!$B$20+Inputs!$B$31*(1+$F1509)^2*Inputs!$B$21+Inputs!$B$22*(1+Inputs!$B$23)^2</f>
        <v>15658.041932031643</v>
      </c>
      <c r="T1509" s="36">
        <f>Inputs!$B$12*(1+$B1509)^3*$C1509+Inputs!$B$29*(1+$D1509)^3*Inputs!$B$19+Inputs!$B$30*(1+$E1509)^3*Inputs!$B$20+Inputs!$B$31*(1+$F1509)^3*Inputs!$B$21+Inputs!$B$22*(1+Inputs!$B$23)^3</f>
        <v>17332.022959813818</v>
      </c>
      <c r="U1509" s="36">
        <f>Inputs!$B$12*(1+$B1509)^4*$C1509+Inputs!$B$29*(1+$D1509)^4*Inputs!$B$19+Inputs!$B$30*(1+$E1509)^4*Inputs!$B$20+Inputs!$B$31*(1+$F1509)^4*Inputs!$B$21+Inputs!$B$22*(1+Inputs!$B$23)^4</f>
        <v>19279.206024104162</v>
      </c>
      <c r="V1509" s="35">
        <f>Inputs!$B$13/(Q1509*(1-$G1509))</f>
        <v>1.2051187114277906</v>
      </c>
      <c r="W1509" s="36">
        <f>Inputs!$B$13</f>
        <v>12660</v>
      </c>
      <c r="X1509" s="36">
        <f t="shared" si="233"/>
        <v>13311.332239749829</v>
      </c>
      <c r="Y1509" s="36">
        <f t="shared" si="234"/>
        <v>14038.400627055753</v>
      </c>
      <c r="Z1509" s="36">
        <f t="shared" si="235"/>
        <v>14848.276422166711</v>
      </c>
      <c r="AA1509" s="36">
        <f t="shared" si="236"/>
        <v>15747.843460724171</v>
      </c>
      <c r="AB1509" s="36">
        <f t="shared" si="237"/>
        <v>53098.03599164675</v>
      </c>
      <c r="AC1509" s="36">
        <f t="shared" si="238"/>
        <v>224500.90273876479</v>
      </c>
      <c r="AD1509" s="36">
        <f t="shared" si="239"/>
        <v>139942.45129310424</v>
      </c>
    </row>
    <row r="1510" spans="1:30" ht="14.25" customHeight="1" x14ac:dyDescent="0.25">
      <c r="A1510" s="16">
        <v>1494</v>
      </c>
      <c r="B1510" s="34">
        <v>0.33350442337737002</v>
      </c>
      <c r="C1510" s="34">
        <v>0.100804318838737</v>
      </c>
      <c r="D1510" s="34">
        <v>3.6472416634916703E-2</v>
      </c>
      <c r="E1510" s="34">
        <v>3.0152963798963799E-2</v>
      </c>
      <c r="F1510" s="34">
        <v>3.1733722491486101E-2</v>
      </c>
      <c r="G1510" s="34">
        <v>0.182562883467979</v>
      </c>
      <c r="H1510" s="35">
        <v>1.10033323824354</v>
      </c>
      <c r="I1510" s="34">
        <v>0.10281201241611999</v>
      </c>
      <c r="J1510" s="34">
        <v>2.6208650436017101E-2</v>
      </c>
      <c r="K1510" s="36">
        <f>Inputs!$B$12*(1+$B1510)^4</f>
        <v>189726.9795902383</v>
      </c>
      <c r="L1510" s="36">
        <f t="shared" si="230"/>
        <v>25440.451649135837</v>
      </c>
      <c r="M1510" s="36">
        <f t="shared" si="231"/>
        <v>275182.52038841578</v>
      </c>
      <c r="N1510" s="37">
        <f>M1510/Inputs!$B$6</f>
        <v>419.48554937258501</v>
      </c>
      <c r="O1510" s="38">
        <f>IF(N1510&gt;Inputs!$B$4,1,0)</f>
        <v>1</v>
      </c>
      <c r="P1510" s="34">
        <f t="shared" si="232"/>
        <v>7.6603361980102896E-2</v>
      </c>
      <c r="Q1510" s="36">
        <f>Inputs!$B$12*(1+$B1510)^0*$C1510+Inputs!$B$29*(1+$D1510)^0*Inputs!$B$19+Inputs!$B$30*(1+$E1510)^0*Inputs!$B$20+Inputs!$B$31*(1+$F1510)^0*Inputs!$B$21+Inputs!$B$22*(1+Inputs!$B$23)^0</f>
        <v>14070.303157751143</v>
      </c>
      <c r="R1510" s="36">
        <f>Inputs!$B$12*(1+$B1510)^1*$C1510+Inputs!$B$29*(1+$D1510)^1*Inputs!$B$19+Inputs!$B$30*(1+$E1510)^1*Inputs!$B$20+Inputs!$B$31*(1+$F1510)^1*Inputs!$B$21+Inputs!$B$22*(1+Inputs!$B$23)^1</f>
        <v>16357.645081675873</v>
      </c>
      <c r="S1510" s="36">
        <f>Inputs!$B$12*(1+$B1510)^2*$C1510+Inputs!$B$29*(1+$D1510)^2*Inputs!$B$19+Inputs!$B$30*(1+$E1510)^2*Inputs!$B$20+Inputs!$B$31*(1+$F1510)^2*Inputs!$B$21+Inputs!$B$22*(1+Inputs!$B$23)^2</f>
        <v>19326.851062996651</v>
      </c>
      <c r="T1510" s="36">
        <f>Inputs!$B$12*(1+$B1510)^3*$C1510+Inputs!$B$29*(1+$D1510)^3*Inputs!$B$19+Inputs!$B$30*(1+$E1510)^3*Inputs!$B$20+Inputs!$B$31*(1+$F1510)^3*Inputs!$B$21+Inputs!$B$22*(1+Inputs!$B$23)^3</f>
        <v>23202.586795768773</v>
      </c>
      <c r="U1510" s="36">
        <f>Inputs!$B$12*(1+$B1510)^4*$C1510+Inputs!$B$29*(1+$D1510)^4*Inputs!$B$19+Inputs!$B$30*(1+$E1510)^4*Inputs!$B$20+Inputs!$B$31*(1+$F1510)^4*Inputs!$B$21+Inputs!$B$22*(1+Inputs!$B$23)^4</f>
        <v>28284.351887250148</v>
      </c>
      <c r="V1510" s="35">
        <f>Inputs!$B$13/(Q1510*(1-$G1510))</f>
        <v>1.1007175664583035</v>
      </c>
      <c r="W1510" s="36">
        <f>Inputs!$B$13</f>
        <v>12660</v>
      </c>
      <c r="X1510" s="36">
        <f t="shared" si="233"/>
        <v>14716.79093485114</v>
      </c>
      <c r="Y1510" s="36">
        <f t="shared" si="234"/>
        <v>17386.634506410355</v>
      </c>
      <c r="Z1510" s="36">
        <f t="shared" si="235"/>
        <v>20871.463981298482</v>
      </c>
      <c r="AA1510" s="36">
        <f t="shared" si="236"/>
        <v>25440.451649135837</v>
      </c>
      <c r="AB1510" s="36">
        <f t="shared" si="237"/>
        <v>66250.397110710226</v>
      </c>
      <c r="AC1510" s="36">
        <f t="shared" si="238"/>
        <v>340810.25791170326</v>
      </c>
      <c r="AD1510" s="36">
        <f t="shared" si="239"/>
        <v>208932.12327770557</v>
      </c>
    </row>
    <row r="1511" spans="1:30" ht="14.25" customHeight="1" x14ac:dyDescent="0.25">
      <c r="A1511" s="16">
        <v>1495</v>
      </c>
      <c r="B1511" s="34">
        <v>0.33466674646108202</v>
      </c>
      <c r="C1511" s="34">
        <v>9.7675318837120301E-2</v>
      </c>
      <c r="D1511" s="34">
        <v>3.67689090752421E-2</v>
      </c>
      <c r="E1511" s="34">
        <v>6.1393029717283998E-2</v>
      </c>
      <c r="F1511" s="34">
        <v>1.8164201897099799E-2</v>
      </c>
      <c r="G1511" s="34">
        <v>0.218265131198767</v>
      </c>
      <c r="H1511" s="35">
        <v>0.91287357196735897</v>
      </c>
      <c r="I1511" s="34">
        <v>9.0033410555677304E-2</v>
      </c>
      <c r="J1511" s="34">
        <v>3.3801723048571701E-2</v>
      </c>
      <c r="K1511" s="36">
        <f>Inputs!$B$12*(1+$B1511)^4</f>
        <v>190389.3322151131</v>
      </c>
      <c r="L1511" s="36">
        <f t="shared" si="230"/>
        <v>19877.910619925893</v>
      </c>
      <c r="M1511" s="36">
        <f t="shared" si="231"/>
        <v>298035.56277608807</v>
      </c>
      <c r="N1511" s="37">
        <f>M1511/Inputs!$B$6</f>
        <v>454.32250423184155</v>
      </c>
      <c r="O1511" s="38">
        <f>IF(N1511&gt;Inputs!$B$4,1,0)</f>
        <v>1</v>
      </c>
      <c r="P1511" s="34">
        <f t="shared" si="232"/>
        <v>5.6231687507105603E-2</v>
      </c>
      <c r="Q1511" s="36">
        <f>Inputs!$B$12*(1+$B1511)^0*$C1511+Inputs!$B$29*(1+$D1511)^0*Inputs!$B$19+Inputs!$B$30*(1+$E1511)^0*Inputs!$B$20+Inputs!$B$31*(1+$F1511)^0*Inputs!$B$21+Inputs!$B$22*(1+Inputs!$B$23)^0</f>
        <v>13882.563157654138</v>
      </c>
      <c r="R1511" s="36">
        <f>Inputs!$B$12*(1+$B1511)^1*$C1511+Inputs!$B$29*(1+$D1511)^1*Inputs!$B$19+Inputs!$B$30*(1+$E1511)^1*Inputs!$B$20+Inputs!$B$31*(1+$F1511)^1*Inputs!$B$21+Inputs!$B$22*(1+Inputs!$B$23)^1</f>
        <v>16132.266937829634</v>
      </c>
      <c r="S1511" s="36">
        <f>Inputs!$B$12*(1+$B1511)^2*$C1511+Inputs!$B$29*(1+$D1511)^2*Inputs!$B$19+Inputs!$B$30*(1+$E1511)^2*Inputs!$B$20+Inputs!$B$31*(1+$F1511)^2*Inputs!$B$21+Inputs!$B$22*(1+Inputs!$B$23)^2</f>
        <v>19051.700037165956</v>
      </c>
      <c r="T1511" s="36">
        <f>Inputs!$B$12*(1+$B1511)^3*$C1511+Inputs!$B$29*(1+$D1511)^3*Inputs!$B$19+Inputs!$B$30*(1+$E1511)^3*Inputs!$B$20+Inputs!$B$31*(1+$F1511)^3*Inputs!$B$21+Inputs!$B$22*(1+Inputs!$B$23)^3</f>
        <v>22861.243791846995</v>
      </c>
      <c r="U1511" s="36">
        <f>Inputs!$B$12*(1+$B1511)^4*$C1511+Inputs!$B$29*(1+$D1511)^4*Inputs!$B$19+Inputs!$B$30*(1+$E1511)^4*Inputs!$B$20+Inputs!$B$31*(1+$F1511)^4*Inputs!$B$21+Inputs!$B$22*(1+Inputs!$B$23)^4</f>
        <v>27854.836613546522</v>
      </c>
      <c r="V1511" s="35">
        <f>Inputs!$B$13/(Q1511*(1-$G1511))</f>
        <v>1.1665532391643088</v>
      </c>
      <c r="W1511" s="36">
        <f>Inputs!$B$13</f>
        <v>12660</v>
      </c>
      <c r="X1511" s="36">
        <f t="shared" si="233"/>
        <v>13911.785951744077</v>
      </c>
      <c r="Y1511" s="36">
        <f t="shared" si="234"/>
        <v>15484.844998847788</v>
      </c>
      <c r="Z1511" s="36">
        <f t="shared" si="235"/>
        <v>17447.762126626119</v>
      </c>
      <c r="AA1511" s="36">
        <f t="shared" si="236"/>
        <v>19877.910619925893</v>
      </c>
      <c r="AB1511" s="36">
        <f t="shared" si="237"/>
        <v>60555.136442421084</v>
      </c>
      <c r="AC1511" s="36">
        <f t="shared" si="238"/>
        <v>365449.07614391175</v>
      </c>
      <c r="AD1511" s="36">
        <f t="shared" si="239"/>
        <v>237480.42633366698</v>
      </c>
    </row>
    <row r="1512" spans="1:30" ht="14.25" customHeight="1" x14ac:dyDescent="0.25">
      <c r="A1512" s="16">
        <v>1496</v>
      </c>
      <c r="B1512" s="34">
        <v>0.37869456593916001</v>
      </c>
      <c r="C1512" s="34">
        <v>9.7704889410730203E-2</v>
      </c>
      <c r="D1512" s="34">
        <v>1.8048427341441201E-2</v>
      </c>
      <c r="E1512" s="34">
        <v>5.7296430191650302E-2</v>
      </c>
      <c r="F1512" s="34">
        <v>9.2585760727253094E-3</v>
      </c>
      <c r="G1512" s="34">
        <v>0.17581970274922001</v>
      </c>
      <c r="H1512" s="35">
        <v>1.0010226351250699</v>
      </c>
      <c r="I1512" s="34">
        <v>9.8567780612193304E-2</v>
      </c>
      <c r="J1512" s="34">
        <v>2.4059285228859899E-2</v>
      </c>
      <c r="K1512" s="36">
        <f>Inputs!$B$12*(1+$B1512)^4</f>
        <v>216782.1432781294</v>
      </c>
      <c r="L1512" s="36">
        <f t="shared" si="230"/>
        <v>24713.473679768966</v>
      </c>
      <c r="M1512" s="36">
        <f t="shared" si="231"/>
        <v>277966.63980406441</v>
      </c>
      <c r="N1512" s="37">
        <f>M1512/Inputs!$B$6</f>
        <v>423.72963384765916</v>
      </c>
      <c r="O1512" s="38">
        <f>IF(N1512&gt;Inputs!$B$4,1,0)</f>
        <v>1</v>
      </c>
      <c r="P1512" s="34">
        <f t="shared" si="232"/>
        <v>7.4508495383333401E-2</v>
      </c>
      <c r="Q1512" s="36">
        <f>Inputs!$B$12*(1+$B1512)^0*$C1512+Inputs!$B$29*(1+$D1512)^0*Inputs!$B$19+Inputs!$B$30*(1+$E1512)^0*Inputs!$B$20+Inputs!$B$31*(1+$F1512)^0*Inputs!$B$21+Inputs!$B$22*(1+Inputs!$B$23)^0</f>
        <v>13884.337392070734</v>
      </c>
      <c r="R1512" s="36">
        <f>Inputs!$B$12*(1+$B1512)^1*$C1512+Inputs!$B$29*(1+$D1512)^1*Inputs!$B$19+Inputs!$B$30*(1+$E1512)^1*Inputs!$B$20+Inputs!$B$31*(1+$F1512)^1*Inputs!$B$21+Inputs!$B$22*(1+Inputs!$B$23)^1</f>
        <v>16280.509458815017</v>
      </c>
      <c r="S1512" s="36">
        <f>Inputs!$B$12*(1+$B1512)^2*$C1512+Inputs!$B$29*(1+$D1512)^2*Inputs!$B$19+Inputs!$B$30*(1+$E1512)^2*Inputs!$B$20+Inputs!$B$31*(1+$F1512)^2*Inputs!$B$21+Inputs!$B$22*(1+Inputs!$B$23)^2</f>
        <v>19525.022998487068</v>
      </c>
      <c r="T1512" s="36">
        <f>Inputs!$B$12*(1+$B1512)^3*$C1512+Inputs!$B$29*(1+$D1512)^3*Inputs!$B$19+Inputs!$B$30*(1+$E1512)^3*Inputs!$B$20+Inputs!$B$31*(1+$F1512)^3*Inputs!$B$21+Inputs!$B$22*(1+Inputs!$B$23)^3</f>
        <v>23936.682998113421</v>
      </c>
      <c r="U1512" s="36">
        <f>Inputs!$B$12*(1+$B1512)^4*$C1512+Inputs!$B$29*(1+$D1512)^4*Inputs!$B$19+Inputs!$B$30*(1+$E1512)^4*Inputs!$B$20+Inputs!$B$31*(1+$F1512)^4*Inputs!$B$21+Inputs!$B$22*(1+Inputs!$B$23)^4</f>
        <v>29954.885738462719</v>
      </c>
      <c r="V1512" s="35">
        <f>Inputs!$B$13/(Q1512*(1-$G1512))</f>
        <v>1.1063341518248959</v>
      </c>
      <c r="W1512" s="36">
        <f>Inputs!$B$13</f>
        <v>12660</v>
      </c>
      <c r="X1512" s="36">
        <f t="shared" si="233"/>
        <v>14491.605302061242</v>
      </c>
      <c r="Y1512" s="36">
        <f t="shared" si="234"/>
        <v>16955.939441705254</v>
      </c>
      <c r="Z1512" s="36">
        <f t="shared" si="235"/>
        <v>20267.717352376763</v>
      </c>
      <c r="AA1512" s="36">
        <f t="shared" si="236"/>
        <v>24713.473679768966</v>
      </c>
      <c r="AB1512" s="36">
        <f t="shared" si="237"/>
        <v>65681.882609813067</v>
      </c>
      <c r="AC1512" s="36">
        <f t="shared" si="238"/>
        <v>339666.79989739181</v>
      </c>
      <c r="AD1512" s="36">
        <f t="shared" si="239"/>
        <v>212284.75719425138</v>
      </c>
    </row>
    <row r="1513" spans="1:30" ht="14.25" customHeight="1" x14ac:dyDescent="0.25">
      <c r="A1513" s="16">
        <v>1497</v>
      </c>
      <c r="B1513" s="34">
        <v>0.30731020751490901</v>
      </c>
      <c r="C1513" s="34">
        <v>0.11197573700803699</v>
      </c>
      <c r="D1513" s="34">
        <v>4.4010936669410999E-2</v>
      </c>
      <c r="E1513" s="34">
        <v>2.4772380667491802E-2</v>
      </c>
      <c r="F1513" s="34">
        <v>1.37917865598734E-2</v>
      </c>
      <c r="G1513" s="34">
        <v>0.181781765263756</v>
      </c>
      <c r="H1513" s="35">
        <v>1.06458850607078</v>
      </c>
      <c r="I1513" s="34">
        <v>9.3246259219515196E-2</v>
      </c>
      <c r="J1513" s="34">
        <v>2.1053891635207801E-2</v>
      </c>
      <c r="K1513" s="36">
        <f>Inputs!$B$12*(1+$B1513)^4</f>
        <v>175253.16064203851</v>
      </c>
      <c r="L1513" s="36">
        <f t="shared" si="230"/>
        <v>24816.655025184467</v>
      </c>
      <c r="M1513" s="36">
        <f t="shared" si="231"/>
        <v>292046.35723279056</v>
      </c>
      <c r="N1513" s="37">
        <f>M1513/Inputs!$B$6</f>
        <v>445.19261773291242</v>
      </c>
      <c r="O1513" s="38">
        <f>IF(N1513&gt;Inputs!$B$4,1,0)</f>
        <v>1</v>
      </c>
      <c r="P1513" s="34">
        <f t="shared" si="232"/>
        <v>7.2192367584307388E-2</v>
      </c>
      <c r="Q1513" s="36">
        <f>Inputs!$B$12*(1+$B1513)^0*$C1513+Inputs!$B$29*(1+$D1513)^0*Inputs!$B$19+Inputs!$B$30*(1+$E1513)^0*Inputs!$B$20+Inputs!$B$31*(1+$F1513)^0*Inputs!$B$21+Inputs!$B$22*(1+Inputs!$B$23)^0</f>
        <v>14740.588247909142</v>
      </c>
      <c r="R1513" s="36">
        <f>Inputs!$B$12*(1+$B1513)^1*$C1513+Inputs!$B$29*(1+$D1513)^1*Inputs!$B$19+Inputs!$B$30*(1+$E1513)^1*Inputs!$B$20+Inputs!$B$31*(1+$F1513)^1*Inputs!$B$21+Inputs!$B$22*(1+Inputs!$B$23)^1</f>
        <v>17005.876909963925</v>
      </c>
      <c r="S1513" s="36">
        <f>Inputs!$B$12*(1+$B1513)^2*$C1513+Inputs!$B$29*(1+$D1513)^2*Inputs!$B$19+Inputs!$B$30*(1+$E1513)^2*Inputs!$B$20+Inputs!$B$31*(1+$F1513)^2*Inputs!$B$21+Inputs!$B$22*(1+Inputs!$B$23)^2</f>
        <v>19912.380555380561</v>
      </c>
      <c r="T1513" s="36">
        <f>Inputs!$B$12*(1+$B1513)^3*$C1513+Inputs!$B$29*(1+$D1513)^3*Inputs!$B$19+Inputs!$B$30*(1+$E1513)^3*Inputs!$B$20+Inputs!$B$31*(1+$F1513)^3*Inputs!$B$21+Inputs!$B$22*(1+Inputs!$B$23)^3</f>
        <v>23655.355516476258</v>
      </c>
      <c r="U1513" s="36">
        <f>Inputs!$B$12*(1+$B1513)^4*$C1513+Inputs!$B$29*(1+$D1513)^4*Inputs!$B$19+Inputs!$B$30*(1+$E1513)^4*Inputs!$B$20+Inputs!$B$31*(1+$F1513)^4*Inputs!$B$21+Inputs!$B$22*(1+Inputs!$B$23)^4</f>
        <v>28489.991309462672</v>
      </c>
      <c r="V1513" s="35">
        <f>Inputs!$B$13/(Q1513*(1-$G1513))</f>
        <v>1.0496626321339679</v>
      </c>
      <c r="W1513" s="36">
        <f>Inputs!$B$13</f>
        <v>12660</v>
      </c>
      <c r="X1513" s="36">
        <f t="shared" si="233"/>
        <v>14657.471790815462</v>
      </c>
      <c r="Y1513" s="36">
        <f t="shared" si="234"/>
        <v>17223.401077169958</v>
      </c>
      <c r="Z1513" s="36">
        <f t="shared" si="235"/>
        <v>20533.14599766225</v>
      </c>
      <c r="AA1513" s="36">
        <f t="shared" si="236"/>
        <v>24816.655025184467</v>
      </c>
      <c r="AB1513" s="36">
        <f t="shared" si="237"/>
        <v>67290.704295742617</v>
      </c>
      <c r="AC1513" s="36">
        <f t="shared" si="238"/>
        <v>350994.75247492868</v>
      </c>
      <c r="AD1513" s="36">
        <f t="shared" si="239"/>
        <v>224755.65293704794</v>
      </c>
    </row>
    <row r="1514" spans="1:30" ht="14.25" customHeight="1" x14ac:dyDescent="0.25">
      <c r="A1514" s="16">
        <v>1498</v>
      </c>
      <c r="B1514" s="34">
        <v>0.268026157604624</v>
      </c>
      <c r="C1514" s="34">
        <v>7.0711204360726004E-2</v>
      </c>
      <c r="D1514" s="34">
        <v>2.60555630671368E-2</v>
      </c>
      <c r="E1514" s="34">
        <v>4.3788229590655002E-2</v>
      </c>
      <c r="F1514" s="34">
        <v>2.4125566361126002E-2</v>
      </c>
      <c r="G1514" s="34">
        <v>0.195396809414218</v>
      </c>
      <c r="H1514" s="35">
        <v>1.1389935659269499</v>
      </c>
      <c r="I1514" s="34">
        <v>0.101822374498459</v>
      </c>
      <c r="J1514" s="34">
        <v>3.2666102456999101E-2</v>
      </c>
      <c r="K1514" s="36">
        <f>Inputs!$B$12*(1+$B1514)^4</f>
        <v>155118.6800274344</v>
      </c>
      <c r="L1514" s="36">
        <f t="shared" si="230"/>
        <v>18310.819632875075</v>
      </c>
      <c r="M1514" s="36">
        <f t="shared" si="231"/>
        <v>224735.66313076628</v>
      </c>
      <c r="N1514" s="37">
        <f>M1514/Inputs!$B$6</f>
        <v>342.58485233348517</v>
      </c>
      <c r="O1514" s="38">
        <f>IF(N1514&gt;Inputs!$B$4,1,0)</f>
        <v>0</v>
      </c>
      <c r="P1514" s="34">
        <f t="shared" si="232"/>
        <v>6.915627204145991E-2</v>
      </c>
      <c r="Q1514" s="36">
        <f>Inputs!$B$12*(1+$B1514)^0*$C1514+Inputs!$B$29*(1+$D1514)^0*Inputs!$B$19+Inputs!$B$30*(1+$E1514)^0*Inputs!$B$20+Inputs!$B$31*(1+$F1514)^0*Inputs!$B$21+Inputs!$B$22*(1+Inputs!$B$23)^0</f>
        <v>12264.716289070482</v>
      </c>
      <c r="R1514" s="36">
        <f>Inputs!$B$12*(1+$B1514)^1*$C1514+Inputs!$B$29*(1+$D1514)^1*Inputs!$B$19+Inputs!$B$30*(1+$E1514)^1*Inputs!$B$20+Inputs!$B$31*(1+$F1514)^1*Inputs!$B$21+Inputs!$B$22*(1+Inputs!$B$23)^1</f>
        <v>13637.614676307836</v>
      </c>
      <c r="S1514" s="36">
        <f>Inputs!$B$12*(1+$B1514)^2*$C1514+Inputs!$B$29*(1+$D1514)^2*Inputs!$B$19+Inputs!$B$30*(1+$E1514)^2*Inputs!$B$20+Inputs!$B$31*(1+$F1514)^2*Inputs!$B$21+Inputs!$B$22*(1+Inputs!$B$23)^2</f>
        <v>15322.907787658776</v>
      </c>
      <c r="T1514" s="36">
        <f>Inputs!$B$12*(1+$B1514)^3*$C1514+Inputs!$B$29*(1+$D1514)^3*Inputs!$B$19+Inputs!$B$30*(1+$E1514)^3*Inputs!$B$20+Inputs!$B$31*(1+$F1514)^3*Inputs!$B$21+Inputs!$B$22*(1+Inputs!$B$23)^3</f>
        <v>17402.556412664315</v>
      </c>
      <c r="U1514" s="36">
        <f>Inputs!$B$12*(1+$B1514)^4*$C1514+Inputs!$B$29*(1+$D1514)^4*Inputs!$B$19+Inputs!$B$30*(1+$E1514)^4*Inputs!$B$20+Inputs!$B$31*(1+$F1514)^4*Inputs!$B$21+Inputs!$B$22*(1+Inputs!$B$23)^4</f>
        <v>19980.426920370002</v>
      </c>
      <c r="V1514" s="35">
        <f>Inputs!$B$13/(Q1514*(1-$G1514))</f>
        <v>1.2829048555221307</v>
      </c>
      <c r="W1514" s="36">
        <f>Inputs!$B$13</f>
        <v>12660</v>
      </c>
      <c r="X1514" s="36">
        <f t="shared" si="233"/>
        <v>13682.366089902873</v>
      </c>
      <c r="Y1514" s="36">
        <f t="shared" si="234"/>
        <v>14929.623885555611</v>
      </c>
      <c r="Z1514" s="36">
        <f t="shared" si="235"/>
        <v>16452.128461401317</v>
      </c>
      <c r="AA1514" s="36">
        <f t="shared" si="236"/>
        <v>18310.819632875075</v>
      </c>
      <c r="AB1514" s="36">
        <f t="shared" si="237"/>
        <v>56360.435524160166</v>
      </c>
      <c r="AC1514" s="36">
        <f t="shared" si="238"/>
        <v>273423.68500919314</v>
      </c>
      <c r="AD1514" s="36">
        <f t="shared" si="239"/>
        <v>168375.22760660612</v>
      </c>
    </row>
    <row r="1515" spans="1:30" ht="14.25" customHeight="1" x14ac:dyDescent="0.25">
      <c r="A1515" s="16">
        <v>1499</v>
      </c>
      <c r="B1515" s="34">
        <v>0.20090410116382901</v>
      </c>
      <c r="C1515" s="34">
        <v>0.116043482750417</v>
      </c>
      <c r="D1515" s="34">
        <v>5.1991393601278198E-2</v>
      </c>
      <c r="E1515" s="34">
        <v>4.8860186391213797E-2</v>
      </c>
      <c r="F1515" s="34">
        <v>2.68855230725695E-2</v>
      </c>
      <c r="G1515" s="34">
        <v>0.17576245411812499</v>
      </c>
      <c r="H1515" s="35">
        <v>0.92070994665800299</v>
      </c>
      <c r="I1515" s="34">
        <v>9.2470067185849103E-2</v>
      </c>
      <c r="J1515" s="34">
        <v>2.4818520934625499E-2</v>
      </c>
      <c r="K1515" s="36">
        <f>Inputs!$B$12*(1+$B1515)^4</f>
        <v>124791.3727871358</v>
      </c>
      <c r="L1515" s="36">
        <f t="shared" si="230"/>
        <v>18204.887110321746</v>
      </c>
      <c r="M1515" s="36">
        <f t="shared" si="231"/>
        <v>235190.39688935643</v>
      </c>
      <c r="N1515" s="37">
        <f>M1515/Inputs!$B$6</f>
        <v>358.52194647767749</v>
      </c>
      <c r="O1515" s="38">
        <f>IF(N1515&gt;Inputs!$B$4,1,0)</f>
        <v>0</v>
      </c>
      <c r="P1515" s="34">
        <f t="shared" si="232"/>
        <v>6.7651546251223604E-2</v>
      </c>
      <c r="Q1515" s="36">
        <f>Inputs!$B$12*(1+$B1515)^0*$C1515+Inputs!$B$29*(1+$D1515)^0*Inputs!$B$19+Inputs!$B$30*(1+$E1515)^0*Inputs!$B$20+Inputs!$B$31*(1+$F1515)^0*Inputs!$B$21+Inputs!$B$22*(1+Inputs!$B$23)^0</f>
        <v>14984.652992451942</v>
      </c>
      <c r="R1515" s="36">
        <f>Inputs!$B$12*(1+$B1515)^1*$C1515+Inputs!$B$29*(1+$D1515)^1*Inputs!$B$19+Inputs!$B$30*(1+$E1515)^1*Inputs!$B$20+Inputs!$B$31*(1+$F1515)^1*Inputs!$B$21+Inputs!$B$22*(1+Inputs!$B$23)^1</f>
        <v>16729.966030727188</v>
      </c>
      <c r="S1515" s="36">
        <f>Inputs!$B$12*(1+$B1515)^2*$C1515+Inputs!$B$29*(1+$D1515)^2*Inputs!$B$19+Inputs!$B$30*(1+$E1515)^2*Inputs!$B$20+Inputs!$B$31*(1+$F1515)^2*Inputs!$B$21+Inputs!$B$22*(1+Inputs!$B$23)^2</f>
        <v>18772.409106513958</v>
      </c>
      <c r="T1515" s="36">
        <f>Inputs!$B$12*(1+$B1515)^3*$C1515+Inputs!$B$29*(1+$D1515)^3*Inputs!$B$19+Inputs!$B$30*(1+$E1515)^3*Inputs!$B$20+Inputs!$B$31*(1+$F1515)^3*Inputs!$B$21+Inputs!$B$22*(1+Inputs!$B$23)^3</f>
        <v>21169.223926327679</v>
      </c>
      <c r="U1515" s="36">
        <f>Inputs!$B$12*(1+$B1515)^4*$C1515+Inputs!$B$29*(1+$D1515)^4*Inputs!$B$19+Inputs!$B$30*(1+$E1515)^4*Inputs!$B$20+Inputs!$B$31*(1+$F1515)^4*Inputs!$B$21+Inputs!$B$22*(1+Inputs!$B$23)^4</f>
        <v>23989.034083535131</v>
      </c>
      <c r="V1515" s="35">
        <f>Inputs!$B$13/(Q1515*(1-$G1515))</f>
        <v>1.0250253868993102</v>
      </c>
      <c r="W1515" s="36">
        <f>Inputs!$B$13</f>
        <v>12660</v>
      </c>
      <c r="X1515" s="36">
        <f t="shared" si="233"/>
        <v>13774.939311366415</v>
      </c>
      <c r="Y1515" s="36">
        <f t="shared" si="234"/>
        <v>15053.107871181974</v>
      </c>
      <c r="Z1515" s="36">
        <f t="shared" si="235"/>
        <v>16520.01531139974</v>
      </c>
      <c r="AA1515" s="36">
        <f t="shared" si="236"/>
        <v>18204.887110321746</v>
      </c>
      <c r="AB1515" s="36">
        <f t="shared" si="237"/>
        <v>57971.717466265349</v>
      </c>
      <c r="AC1515" s="36">
        <f t="shared" si="238"/>
        <v>275776.48281534016</v>
      </c>
      <c r="AD1515" s="36">
        <f t="shared" si="239"/>
        <v>177218.67942309109</v>
      </c>
    </row>
    <row r="1516" spans="1:30" ht="14.25" customHeight="1" x14ac:dyDescent="0.25">
      <c r="A1516" s="16">
        <v>1500</v>
      </c>
      <c r="B1516" s="34">
        <v>0.39766853738344599</v>
      </c>
      <c r="C1516" s="34">
        <v>6.6044234020811304E-2</v>
      </c>
      <c r="D1516" s="34">
        <v>1.4583804097907599E-2</v>
      </c>
      <c r="E1516" s="34">
        <v>4.24147654688216E-2</v>
      </c>
      <c r="F1516" s="34">
        <v>-5.3267467106666699E-3</v>
      </c>
      <c r="G1516" s="34">
        <v>0.19676213570866899</v>
      </c>
      <c r="H1516" s="35">
        <v>1.0659815452119099</v>
      </c>
      <c r="I1516" s="34">
        <v>9.4662045579113105E-2</v>
      </c>
      <c r="J1516" s="34">
        <v>2.6772318763381001E-2</v>
      </c>
      <c r="K1516" s="36">
        <f>Inputs!$B$12*(1+$B1516)^4</f>
        <v>228964.42316540203</v>
      </c>
      <c r="L1516" s="36">
        <f t="shared" si="230"/>
        <v>20044.688704081469</v>
      </c>
      <c r="M1516" s="36">
        <f t="shared" si="231"/>
        <v>252228.13125973029</v>
      </c>
      <c r="N1516" s="37">
        <f>M1516/Inputs!$B$6</f>
        <v>384.49410253007665</v>
      </c>
      <c r="O1516" s="38">
        <f>IF(N1516&gt;Inputs!$B$4,1,0)</f>
        <v>0</v>
      </c>
      <c r="P1516" s="34">
        <f t="shared" si="232"/>
        <v>6.7889726815732104E-2</v>
      </c>
      <c r="Q1516" s="36">
        <f>Inputs!$B$12*(1+$B1516)^0*$C1516+Inputs!$B$29*(1+$D1516)^0*Inputs!$B$19+Inputs!$B$30*(1+$E1516)^0*Inputs!$B$20+Inputs!$B$31*(1+$F1516)^0*Inputs!$B$21+Inputs!$B$22*(1+Inputs!$B$23)^0</f>
        <v>11984.6980686756</v>
      </c>
      <c r="R1516" s="36">
        <f>Inputs!$B$12*(1+$B1516)^1*$C1516+Inputs!$B$29*(1+$D1516)^1*Inputs!$B$19+Inputs!$B$30*(1+$E1516)^1*Inputs!$B$20+Inputs!$B$31*(1+$F1516)^1*Inputs!$B$21+Inputs!$B$22*(1+Inputs!$B$23)^1</f>
        <v>13622.065181772054</v>
      </c>
      <c r="S1516" s="36">
        <f>Inputs!$B$12*(1+$B1516)^2*$C1516+Inputs!$B$29*(1+$D1516)^2*Inputs!$B$19+Inputs!$B$30*(1+$E1516)^2*Inputs!$B$20+Inputs!$B$31*(1+$F1516)^2*Inputs!$B$21+Inputs!$B$22*(1+Inputs!$B$23)^2</f>
        <v>15889.363203179895</v>
      </c>
      <c r="T1516" s="36">
        <f>Inputs!$B$12*(1+$B1516)^3*$C1516+Inputs!$B$29*(1+$D1516)^3*Inputs!$B$19+Inputs!$B$30*(1+$E1516)^3*Inputs!$B$20+Inputs!$B$31*(1+$F1516)^3*Inputs!$B$21+Inputs!$B$22*(1+Inputs!$B$23)^3</f>
        <v>19035.932173454894</v>
      </c>
      <c r="U1516" s="36">
        <f>Inputs!$B$12*(1+$B1516)^4*$C1516+Inputs!$B$29*(1+$D1516)^4*Inputs!$B$19+Inputs!$B$30*(1+$E1516)^4*Inputs!$B$20+Inputs!$B$31*(1+$F1516)^4*Inputs!$B$21+Inputs!$B$22*(1+Inputs!$B$23)^4</f>
        <v>23410.217961371662</v>
      </c>
      <c r="V1516" s="35">
        <f>Inputs!$B$13/(Q1516*(1-$G1516))</f>
        <v>1.3151110765741265</v>
      </c>
      <c r="W1516" s="36">
        <f>Inputs!$B$13</f>
        <v>12660</v>
      </c>
      <c r="X1516" s="36">
        <f t="shared" si="233"/>
        <v>13708.149063632092</v>
      </c>
      <c r="Y1516" s="36">
        <f t="shared" si="234"/>
        <v>15194.868947629124</v>
      </c>
      <c r="Z1516" s="36">
        <f t="shared" si="235"/>
        <v>17251.585896898745</v>
      </c>
      <c r="AA1516" s="36">
        <f t="shared" si="236"/>
        <v>20044.688704081469</v>
      </c>
      <c r="AB1516" s="36">
        <f t="shared" si="237"/>
        <v>59356.166381741175</v>
      </c>
      <c r="AC1516" s="36">
        <f t="shared" si="238"/>
        <v>303158.26068121055</v>
      </c>
      <c r="AD1516" s="36">
        <f t="shared" si="239"/>
        <v>192871.96487798911</v>
      </c>
    </row>
    <row r="1517" spans="1:30" ht="14.25" customHeight="1" x14ac:dyDescent="0.25">
      <c r="A1517" s="16">
        <v>1501</v>
      </c>
      <c r="B1517" s="34">
        <v>0.44088678608103599</v>
      </c>
      <c r="C1517" s="34">
        <v>7.7086418593740394E-2</v>
      </c>
      <c r="D1517" s="34">
        <v>4.2842449403946603E-2</v>
      </c>
      <c r="E1517" s="34">
        <v>3.8627826965916698E-2</v>
      </c>
      <c r="F1517" s="34">
        <v>2.5928577749975201E-2</v>
      </c>
      <c r="G1517" s="34">
        <v>0.19586570598752201</v>
      </c>
      <c r="H1517" s="35">
        <v>0.91230861836727795</v>
      </c>
      <c r="I1517" s="34">
        <v>9.8989935138926996E-2</v>
      </c>
      <c r="J1517" s="34">
        <v>1.7909127752504798E-2</v>
      </c>
      <c r="K1517" s="36">
        <f>Inputs!$B$12*(1+$B1517)^4</f>
        <v>258625.1078495557</v>
      </c>
      <c r="L1517" s="36">
        <f t="shared" si="230"/>
        <v>21399.697609985193</v>
      </c>
      <c r="M1517" s="36">
        <f t="shared" si="231"/>
        <v>228413.53317808337</v>
      </c>
      <c r="N1517" s="37">
        <f>M1517/Inputs!$B$6</f>
        <v>348.19136155195633</v>
      </c>
      <c r="O1517" s="38">
        <f>IF(N1517&gt;Inputs!$B$4,1,0)</f>
        <v>0</v>
      </c>
      <c r="P1517" s="34">
        <f t="shared" si="232"/>
        <v>8.1080807386422205E-2</v>
      </c>
      <c r="Q1517" s="36">
        <f>Inputs!$B$12*(1+$B1517)^0*$C1517+Inputs!$B$29*(1+$D1517)^0*Inputs!$B$19+Inputs!$B$30*(1+$E1517)^0*Inputs!$B$20+Inputs!$B$31*(1+$F1517)^0*Inputs!$B$21+Inputs!$B$22*(1+Inputs!$B$23)^0</f>
        <v>12647.229143051347</v>
      </c>
      <c r="R1517" s="36">
        <f>Inputs!$B$12*(1+$B1517)^1*$C1517+Inputs!$B$29*(1+$D1517)^1*Inputs!$B$19+Inputs!$B$30*(1+$E1517)^1*Inputs!$B$20+Inputs!$B$31*(1+$F1517)^1*Inputs!$B$21+Inputs!$B$22*(1+Inputs!$B$23)^1</f>
        <v>14972.722816317953</v>
      </c>
      <c r="S1517" s="36">
        <f>Inputs!$B$12*(1+$B1517)^2*$C1517+Inputs!$B$29*(1+$D1517)^2*Inputs!$B$19+Inputs!$B$30*(1+$E1517)^2*Inputs!$B$20+Inputs!$B$31*(1+$F1517)^2*Inputs!$B$21+Inputs!$B$22*(1+Inputs!$B$23)^2</f>
        <v>18208.029872292791</v>
      </c>
      <c r="T1517" s="36">
        <f>Inputs!$B$12*(1+$B1517)^3*$C1517+Inputs!$B$29*(1+$D1517)^3*Inputs!$B$19+Inputs!$B$30*(1+$E1517)^3*Inputs!$B$20+Inputs!$B$31*(1+$F1517)^3*Inputs!$B$21+Inputs!$B$22*(1+Inputs!$B$23)^3</f>
        <v>22749.949724416198</v>
      </c>
      <c r="U1517" s="36">
        <f>Inputs!$B$12*(1+$B1517)^4*$C1517+Inputs!$B$29*(1+$D1517)^4*Inputs!$B$19+Inputs!$B$30*(1+$E1517)^4*Inputs!$B$20+Inputs!$B$31*(1+$F1517)^4*Inputs!$B$21+Inputs!$B$22*(1+Inputs!$B$23)^4</f>
        <v>29170.056820013575</v>
      </c>
      <c r="V1517" s="35">
        <f>Inputs!$B$13/(Q1517*(1-$G1517))</f>
        <v>1.2448291069584243</v>
      </c>
      <c r="W1517" s="36">
        <f>Inputs!$B$13</f>
        <v>12660</v>
      </c>
      <c r="X1517" s="36">
        <f t="shared" si="233"/>
        <v>13986.948586813716</v>
      </c>
      <c r="Y1517" s="36">
        <f t="shared" si="234"/>
        <v>15792.083061117864</v>
      </c>
      <c r="Z1517" s="36">
        <f t="shared" si="235"/>
        <v>18210.571012119079</v>
      </c>
      <c r="AA1517" s="36">
        <f t="shared" si="236"/>
        <v>21399.697609985193</v>
      </c>
      <c r="AB1517" s="36">
        <f t="shared" si="237"/>
        <v>60830.515924734282</v>
      </c>
      <c r="AC1517" s="36">
        <f t="shared" si="238"/>
        <v>268657.25972032145</v>
      </c>
      <c r="AD1517" s="36">
        <f t="shared" si="239"/>
        <v>167583.0172533491</v>
      </c>
    </row>
    <row r="1518" spans="1:30" ht="14.25" customHeight="1" x14ac:dyDescent="0.25">
      <c r="A1518" s="16">
        <v>1502</v>
      </c>
      <c r="B1518" s="34">
        <v>0.49734813688489798</v>
      </c>
      <c r="C1518" s="34">
        <v>4.5311426913116598E-2</v>
      </c>
      <c r="D1518" s="34">
        <v>4.7155105132458498E-2</v>
      </c>
      <c r="E1518" s="34">
        <v>6.7460381051179005E-2</v>
      </c>
      <c r="F1518" s="34">
        <v>1.6042218890817E-2</v>
      </c>
      <c r="G1518" s="34">
        <v>0.19607291479743999</v>
      </c>
      <c r="H1518" s="35">
        <v>1.0697187106341299</v>
      </c>
      <c r="I1518" s="34">
        <v>9.7093986276316005E-2</v>
      </c>
      <c r="J1518" s="34">
        <v>2.3196169465808499E-2</v>
      </c>
      <c r="K1518" s="36">
        <f>Inputs!$B$12*(1+$B1518)^4</f>
        <v>301607.68039229402</v>
      </c>
      <c r="L1518" s="36">
        <f t="shared" si="230"/>
        <v>19876.605450957621</v>
      </c>
      <c r="M1518" s="36">
        <f t="shared" si="231"/>
        <v>231764.52436446972</v>
      </c>
      <c r="N1518" s="37">
        <f>M1518/Inputs!$B$6</f>
        <v>353.29957982388675</v>
      </c>
      <c r="O1518" s="38">
        <f>IF(N1518&gt;Inputs!$B$4,1,0)</f>
        <v>0</v>
      </c>
      <c r="P1518" s="34">
        <f t="shared" si="232"/>
        <v>7.38978168105075E-2</v>
      </c>
      <c r="Q1518" s="36">
        <f>Inputs!$B$12*(1+$B1518)^0*$C1518+Inputs!$B$29*(1+$D1518)^0*Inputs!$B$19+Inputs!$B$30*(1+$E1518)^0*Inputs!$B$20+Inputs!$B$31*(1+$F1518)^0*Inputs!$B$21+Inputs!$B$22*(1+Inputs!$B$23)^0</f>
        <v>10740.729642213919</v>
      </c>
      <c r="R1518" s="36">
        <f>Inputs!$B$12*(1+$B1518)^1*$C1518+Inputs!$B$29*(1+$D1518)^1*Inputs!$B$19+Inputs!$B$30*(1+$E1518)^1*Inputs!$B$20+Inputs!$B$31*(1+$F1518)^1*Inputs!$B$21+Inputs!$B$22*(1+Inputs!$B$23)^1</f>
        <v>12421.162486576444</v>
      </c>
      <c r="S1518" s="36">
        <f>Inputs!$B$12*(1+$B1518)^2*$C1518+Inputs!$B$29*(1+$D1518)^2*Inputs!$B$19+Inputs!$B$30*(1+$E1518)^2*Inputs!$B$20+Inputs!$B$31*(1+$F1518)^2*Inputs!$B$21+Inputs!$B$22*(1+Inputs!$B$23)^2</f>
        <v>14791.927116034069</v>
      </c>
      <c r="T1518" s="36">
        <f>Inputs!$B$12*(1+$B1518)^3*$C1518+Inputs!$B$29*(1+$D1518)^3*Inputs!$B$19+Inputs!$B$30*(1+$E1518)^3*Inputs!$B$20+Inputs!$B$31*(1+$F1518)^3*Inputs!$B$21+Inputs!$B$22*(1+Inputs!$B$23)^3</f>
        <v>18188.553779121517</v>
      </c>
      <c r="U1518" s="36">
        <f>Inputs!$B$12*(1+$B1518)^4*$C1518+Inputs!$B$29*(1+$D1518)^4*Inputs!$B$19+Inputs!$B$30*(1+$E1518)^4*Inputs!$B$20+Inputs!$B$31*(1+$F1518)^4*Inputs!$B$21+Inputs!$B$22*(1+Inputs!$B$23)^4</f>
        <v>23112.981098137301</v>
      </c>
      <c r="V1518" s="35">
        <f>Inputs!$B$13/(Q1518*(1-$G1518))</f>
        <v>1.4661663909853353</v>
      </c>
      <c r="W1518" s="36">
        <f>Inputs!$B$13</f>
        <v>12660</v>
      </c>
      <c r="X1518" s="36">
        <f t="shared" si="233"/>
        <v>13651.008068816454</v>
      </c>
      <c r="Y1518" s="36">
        <f t="shared" si="234"/>
        <v>15077.904754405725</v>
      </c>
      <c r="Z1518" s="36">
        <f t="shared" si="235"/>
        <v>17090.958263217319</v>
      </c>
      <c r="AA1518" s="36">
        <f t="shared" si="236"/>
        <v>19876.605450957621</v>
      </c>
      <c r="AB1518" s="36">
        <f t="shared" si="237"/>
        <v>58603.421871150036</v>
      </c>
      <c r="AC1518" s="36">
        <f t="shared" si="238"/>
        <v>275213.36133046955</v>
      </c>
      <c r="AD1518" s="36">
        <f t="shared" si="239"/>
        <v>173161.10249331969</v>
      </c>
    </row>
    <row r="1519" spans="1:30" ht="14.25" customHeight="1" x14ac:dyDescent="0.25">
      <c r="A1519" s="16">
        <v>1503</v>
      </c>
      <c r="B1519" s="34">
        <v>0.28863441592670502</v>
      </c>
      <c r="C1519" s="34">
        <v>7.3231213069988393E-2</v>
      </c>
      <c r="D1519" s="34">
        <v>4.2134277150328303E-2</v>
      </c>
      <c r="E1519" s="34">
        <v>5.1056924960851402E-2</v>
      </c>
      <c r="F1519" s="34">
        <v>-1.1766837819792901E-2</v>
      </c>
      <c r="G1519" s="34">
        <v>0.193948726830592</v>
      </c>
      <c r="H1519" s="35">
        <v>1.03609479597105</v>
      </c>
      <c r="I1519" s="34">
        <v>9.0476678248179204E-2</v>
      </c>
      <c r="J1519" s="34">
        <v>3.3401552868367601E-2</v>
      </c>
      <c r="K1519" s="36">
        <f>Inputs!$B$12*(1+$B1519)^4</f>
        <v>165451.28874652213</v>
      </c>
      <c r="L1519" s="36">
        <f t="shared" si="230"/>
        <v>17359.569420853593</v>
      </c>
      <c r="M1519" s="36">
        <f t="shared" si="231"/>
        <v>260346.68042505271</v>
      </c>
      <c r="N1519" s="37">
        <f>M1519/Inputs!$B$6</f>
        <v>396.86993967233644</v>
      </c>
      <c r="O1519" s="38">
        <f>IF(N1519&gt;Inputs!$B$4,1,0)</f>
        <v>1</v>
      </c>
      <c r="P1519" s="34">
        <f t="shared" si="232"/>
        <v>5.7075125379811603E-2</v>
      </c>
      <c r="Q1519" s="36">
        <f>Inputs!$B$12*(1+$B1519)^0*$C1519+Inputs!$B$29*(1+$D1519)^0*Inputs!$B$19+Inputs!$B$30*(1+$E1519)^0*Inputs!$B$20+Inputs!$B$31*(1+$F1519)^0*Inputs!$B$21+Inputs!$B$22*(1+Inputs!$B$23)^0</f>
        <v>12415.916811626226</v>
      </c>
      <c r="R1519" s="36">
        <f>Inputs!$B$12*(1+$B1519)^1*$C1519+Inputs!$B$29*(1+$D1519)^1*Inputs!$B$19+Inputs!$B$30*(1+$E1519)^1*Inputs!$B$20+Inputs!$B$31*(1+$F1519)^1*Inputs!$B$21+Inputs!$B$22*(1+Inputs!$B$23)^1</f>
        <v>13829.198723470423</v>
      </c>
      <c r="S1519" s="36">
        <f>Inputs!$B$12*(1+$B1519)^2*$C1519+Inputs!$B$29*(1+$D1519)^2*Inputs!$B$19+Inputs!$B$30*(1+$E1519)^2*Inputs!$B$20+Inputs!$B$31*(1+$F1519)^2*Inputs!$B$21+Inputs!$B$22*(1+Inputs!$B$23)^2</f>
        <v>15619.488539252387</v>
      </c>
      <c r="T1519" s="36">
        <f>Inputs!$B$12*(1+$B1519)^3*$C1519+Inputs!$B$29*(1+$D1519)^3*Inputs!$B$19+Inputs!$B$30*(1+$E1519)^3*Inputs!$B$20+Inputs!$B$31*(1+$F1519)^3*Inputs!$B$21+Inputs!$B$22*(1+Inputs!$B$23)^3</f>
        <v>17892.95310155701</v>
      </c>
      <c r="U1519" s="36">
        <f>Inputs!$B$12*(1+$B1519)^4*$C1519+Inputs!$B$29*(1+$D1519)^4*Inputs!$B$19+Inputs!$B$30*(1+$E1519)^4*Inputs!$B$20+Inputs!$B$31*(1+$F1519)^4*Inputs!$B$21+Inputs!$B$22*(1+Inputs!$B$23)^4</f>
        <v>20786.280725203665</v>
      </c>
      <c r="V1519" s="35">
        <f>Inputs!$B$13/(Q1519*(1-$G1519))</f>
        <v>1.2650050035369789</v>
      </c>
      <c r="W1519" s="36">
        <f>Inputs!$B$13</f>
        <v>12660</v>
      </c>
      <c r="X1519" s="36">
        <f t="shared" si="233"/>
        <v>13463.147475332846</v>
      </c>
      <c r="Y1519" s="36">
        <f t="shared" si="234"/>
        <v>14485.548214452247</v>
      </c>
      <c r="Z1519" s="36">
        <f t="shared" si="235"/>
        <v>15768.592034111247</v>
      </c>
      <c r="AA1519" s="36">
        <f t="shared" si="236"/>
        <v>17359.569420853593</v>
      </c>
      <c r="AB1519" s="36">
        <f t="shared" si="237"/>
        <v>56511.437533615215</v>
      </c>
      <c r="AC1519" s="36">
        <f t="shared" si="238"/>
        <v>314312.16098531411</v>
      </c>
      <c r="AD1519" s="36">
        <f t="shared" si="239"/>
        <v>203835.24289143749</v>
      </c>
    </row>
    <row r="1520" spans="1:30" ht="14.25" customHeight="1" x14ac:dyDescent="0.25">
      <c r="A1520" s="16">
        <v>1504</v>
      </c>
      <c r="B1520" s="34">
        <v>0.14667764592184901</v>
      </c>
      <c r="C1520" s="34">
        <v>0.109891686065041</v>
      </c>
      <c r="D1520" s="34">
        <v>4.14504462091249E-2</v>
      </c>
      <c r="E1520" s="34">
        <v>7.0224298346439507E-2</v>
      </c>
      <c r="F1520" s="34">
        <v>-4.90629351690469E-3</v>
      </c>
      <c r="G1520" s="34">
        <v>0.20297855333679901</v>
      </c>
      <c r="H1520" s="35">
        <v>1.03982290024818</v>
      </c>
      <c r="I1520" s="34">
        <v>9.2504917392905103E-2</v>
      </c>
      <c r="J1520" s="34">
        <v>3.2330837958373299E-2</v>
      </c>
      <c r="K1520" s="36">
        <f>Inputs!$B$12*(1+$B1520)^4</f>
        <v>103732.92763293409</v>
      </c>
      <c r="L1520" s="36">
        <f t="shared" si="230"/>
        <v>16914.768742148</v>
      </c>
      <c r="M1520" s="36">
        <f t="shared" si="231"/>
        <v>242386.024465164</v>
      </c>
      <c r="N1520" s="37">
        <f>M1520/Inputs!$B$6</f>
        <v>369.49089095299388</v>
      </c>
      <c r="O1520" s="38">
        <f>IF(N1520&gt;Inputs!$B$4,1,0)</f>
        <v>0</v>
      </c>
      <c r="P1520" s="34">
        <f t="shared" si="232"/>
        <v>6.0174079434531805E-2</v>
      </c>
      <c r="Q1520" s="36">
        <f>Inputs!$B$12*(1+$B1520)^0*$C1520+Inputs!$B$29*(1+$D1520)^0*Inputs!$B$19+Inputs!$B$30*(1+$E1520)^0*Inputs!$B$20+Inputs!$B$31*(1+$F1520)^0*Inputs!$B$21+Inputs!$B$22*(1+Inputs!$B$23)^0</f>
        <v>14615.545191329384</v>
      </c>
      <c r="R1520" s="36">
        <f>Inputs!$B$12*(1+$B1520)^1*$C1520+Inputs!$B$29*(1+$D1520)^1*Inputs!$B$19+Inputs!$B$30*(1+$E1520)^1*Inputs!$B$20+Inputs!$B$31*(1+$F1520)^1*Inputs!$B$21+Inputs!$B$22*(1+Inputs!$B$23)^1</f>
        <v>15804.54474752078</v>
      </c>
      <c r="S1520" s="36">
        <f>Inputs!$B$12*(1+$B1520)^2*$C1520+Inputs!$B$29*(1+$D1520)^2*Inputs!$B$19+Inputs!$B$30*(1+$E1520)^2*Inputs!$B$20+Inputs!$B$31*(1+$F1520)^2*Inputs!$B$21+Inputs!$B$22*(1+Inputs!$B$23)^2</f>
        <v>17151.485004921757</v>
      </c>
      <c r="T1520" s="36">
        <f>Inputs!$B$12*(1+$B1520)^3*$C1520+Inputs!$B$29*(1+$D1520)^3*Inputs!$B$19+Inputs!$B$30*(1+$E1520)^3*Inputs!$B$20+Inputs!$B$31*(1+$F1520)^3*Inputs!$B$21+Inputs!$B$22*(1+Inputs!$B$23)^3</f>
        <v>18678.214528186611</v>
      </c>
      <c r="U1520" s="36">
        <f>Inputs!$B$12*(1+$B1520)^4*$C1520+Inputs!$B$29*(1+$D1520)^4*Inputs!$B$19+Inputs!$B$30*(1+$E1520)^4*Inputs!$B$20+Inputs!$B$31*(1+$F1520)^4*Inputs!$B$21+Inputs!$B$22*(1+Inputs!$B$23)^4</f>
        <v>20409.702719110377</v>
      </c>
      <c r="V1520" s="35">
        <f>Inputs!$B$13/(Q1520*(1-$G1520))</f>
        <v>1.0867976177886707</v>
      </c>
      <c r="W1520" s="36">
        <f>Inputs!$B$13</f>
        <v>12660</v>
      </c>
      <c r="X1520" s="36">
        <f t="shared" si="233"/>
        <v>13541.982640808406</v>
      </c>
      <c r="Y1520" s="36">
        <f t="shared" si="234"/>
        <v>14535.559050920128</v>
      </c>
      <c r="Z1520" s="36">
        <f t="shared" si="235"/>
        <v>15654.606015748501</v>
      </c>
      <c r="AA1520" s="36">
        <f t="shared" si="236"/>
        <v>16914.768742148</v>
      </c>
      <c r="AB1520" s="36">
        <f t="shared" si="237"/>
        <v>55937.689958804011</v>
      </c>
      <c r="AC1520" s="36">
        <f t="shared" si="238"/>
        <v>290185.36807782261</v>
      </c>
      <c r="AD1520" s="36">
        <f t="shared" si="239"/>
        <v>186448.33450635997</v>
      </c>
    </row>
    <row r="1521" spans="1:30" ht="14.25" customHeight="1" x14ac:dyDescent="0.25">
      <c r="A1521" s="16">
        <v>1505</v>
      </c>
      <c r="B1521" s="34">
        <v>0.28817142059439199</v>
      </c>
      <c r="C1521" s="34">
        <v>9.1924619589413697E-2</v>
      </c>
      <c r="D1521" s="34">
        <v>2.5502118102794898E-2</v>
      </c>
      <c r="E1521" s="34">
        <v>5.9250177600493503E-2</v>
      </c>
      <c r="F1521" s="34">
        <v>-1.02213575175925E-2</v>
      </c>
      <c r="G1521" s="34">
        <v>0.225497421441338</v>
      </c>
      <c r="H1521" s="35">
        <v>1.16176301633594</v>
      </c>
      <c r="I1521" s="34">
        <v>0.10345706668731899</v>
      </c>
      <c r="J1521" s="34">
        <v>3.3219629717698901E-2</v>
      </c>
      <c r="K1521" s="36">
        <f>Inputs!$B$12*(1+$B1521)^4</f>
        <v>165213.63592875595</v>
      </c>
      <c r="L1521" s="36">
        <f t="shared" si="230"/>
        <v>21359.548769315814</v>
      </c>
      <c r="M1521" s="36">
        <f t="shared" si="231"/>
        <v>252458.66215471274</v>
      </c>
      <c r="N1521" s="37">
        <f>M1521/Inputs!$B$6</f>
        <v>384.84552157730599</v>
      </c>
      <c r="O1521" s="38">
        <f>IF(N1521&gt;Inputs!$B$4,1,0)</f>
        <v>0</v>
      </c>
      <c r="P1521" s="34">
        <f t="shared" si="232"/>
        <v>7.0237436969620093E-2</v>
      </c>
      <c r="Q1521" s="36">
        <f>Inputs!$B$12*(1+$B1521)^0*$C1521+Inputs!$B$29*(1+$D1521)^0*Inputs!$B$19+Inputs!$B$30*(1+$E1521)^0*Inputs!$B$20+Inputs!$B$31*(1+$F1521)^0*Inputs!$B$21+Inputs!$B$22*(1+Inputs!$B$23)^0</f>
        <v>13537.521202791744</v>
      </c>
      <c r="R1521" s="36">
        <f>Inputs!$B$12*(1+$B1521)^1*$C1521+Inputs!$B$29*(1+$D1521)^1*Inputs!$B$19+Inputs!$B$30*(1+$E1521)^1*Inputs!$B$20+Inputs!$B$31*(1+$F1521)^1*Inputs!$B$21+Inputs!$B$22*(1+Inputs!$B$23)^1</f>
        <v>15244.658962670081</v>
      </c>
      <c r="S1521" s="36">
        <f>Inputs!$B$12*(1+$B1521)^2*$C1521+Inputs!$B$29*(1+$D1521)^2*Inputs!$B$19+Inputs!$B$30*(1+$E1521)^2*Inputs!$B$20+Inputs!$B$31*(1+$F1521)^2*Inputs!$B$21+Inputs!$B$22*(1+Inputs!$B$23)^2</f>
        <v>17419.176768250567</v>
      </c>
      <c r="T1521" s="36">
        <f>Inputs!$B$12*(1+$B1521)^3*$C1521+Inputs!$B$29*(1+$D1521)^3*Inputs!$B$19+Inputs!$B$30*(1+$E1521)^3*Inputs!$B$20+Inputs!$B$31*(1+$F1521)^3*Inputs!$B$21+Inputs!$B$22*(1+Inputs!$B$23)^3</f>
        <v>20193.572979180775</v>
      </c>
      <c r="U1521" s="36">
        <f>Inputs!$B$12*(1+$B1521)^4*$C1521+Inputs!$B$29*(1+$D1521)^4*Inputs!$B$19+Inputs!$B$30*(1+$E1521)^4*Inputs!$B$20+Inputs!$B$31*(1+$F1521)^4*Inputs!$B$21+Inputs!$B$22*(1+Inputs!$B$23)^4</f>
        <v>23738.411763301647</v>
      </c>
      <c r="V1521" s="35">
        <f>Inputs!$B$13/(Q1521*(1-$G1521))</f>
        <v>1.2074570396401909</v>
      </c>
      <c r="W1521" s="36">
        <f>Inputs!$B$13</f>
        <v>12660</v>
      </c>
      <c r="X1521" s="36">
        <f t="shared" si="233"/>
        <v>14121.601034970621</v>
      </c>
      <c r="Y1521" s="36">
        <f t="shared" si="234"/>
        <v>15981.807638840752</v>
      </c>
      <c r="Z1521" s="36">
        <f t="shared" si="235"/>
        <v>18348.607105801129</v>
      </c>
      <c r="AA1521" s="36">
        <f t="shared" si="236"/>
        <v>21359.548769315814</v>
      </c>
      <c r="AB1521" s="36">
        <f t="shared" si="237"/>
        <v>60397.803791031161</v>
      </c>
      <c r="AC1521" s="36">
        <f t="shared" si="238"/>
        <v>314207.15251775488</v>
      </c>
      <c r="AD1521" s="36">
        <f t="shared" si="239"/>
        <v>192060.85836368159</v>
      </c>
    </row>
    <row r="1522" spans="1:30" ht="14.25" customHeight="1" x14ac:dyDescent="0.25">
      <c r="A1522" s="16">
        <v>1506</v>
      </c>
      <c r="B1522" s="34">
        <v>0.51792824854609198</v>
      </c>
      <c r="C1522" s="34">
        <v>5.3865906703244003E-2</v>
      </c>
      <c r="D1522" s="34">
        <v>3.72847538445596E-2</v>
      </c>
      <c r="E1522" s="34">
        <v>5.7371874028219597E-2</v>
      </c>
      <c r="F1522" s="34">
        <v>3.1215801623264799E-2</v>
      </c>
      <c r="G1522" s="34">
        <v>0.16152421331972799</v>
      </c>
      <c r="H1522" s="35">
        <v>1.0804219312100301</v>
      </c>
      <c r="I1522" s="34">
        <v>0.107948743498158</v>
      </c>
      <c r="J1522" s="34">
        <v>2.90658776039605E-2</v>
      </c>
      <c r="K1522" s="36">
        <f>Inputs!$B$12*(1+$B1522)^4</f>
        <v>318534.31393144879</v>
      </c>
      <c r="L1522" s="36">
        <f t="shared" si="230"/>
        <v>24124.067904449614</v>
      </c>
      <c r="M1522" s="36">
        <f t="shared" si="231"/>
        <v>251007.04549876513</v>
      </c>
      <c r="N1522" s="37">
        <f>M1522/Inputs!$B$6</f>
        <v>382.63269130909316</v>
      </c>
      <c r="O1522" s="38">
        <f>IF(N1522&gt;Inputs!$B$4,1,0)</f>
        <v>0</v>
      </c>
      <c r="P1522" s="34">
        <f t="shared" si="232"/>
        <v>7.8882865894197504E-2</v>
      </c>
      <c r="Q1522" s="36">
        <f>Inputs!$B$12*(1+$B1522)^0*$C1522+Inputs!$B$29*(1+$D1522)^0*Inputs!$B$19+Inputs!$B$30*(1+$E1522)^0*Inputs!$B$20+Inputs!$B$31*(1+$F1522)^0*Inputs!$B$21+Inputs!$B$22*(1+Inputs!$B$23)^0</f>
        <v>11253.998429621563</v>
      </c>
      <c r="R1522" s="36">
        <f>Inputs!$B$12*(1+$B1522)^1*$C1522+Inputs!$B$29*(1+$D1522)^1*Inputs!$B$19+Inputs!$B$30*(1+$E1522)^1*Inputs!$B$20+Inputs!$B$31*(1+$F1522)^1*Inputs!$B$21+Inputs!$B$22*(1+Inputs!$B$23)^1</f>
        <v>13266.809987383011</v>
      </c>
      <c r="S1522" s="36">
        <f>Inputs!$B$12*(1+$B1522)^2*$C1522+Inputs!$B$29*(1+$D1522)^2*Inputs!$B$19+Inputs!$B$30*(1+$E1522)^2*Inputs!$B$20+Inputs!$B$31*(1+$F1522)^2*Inputs!$B$21+Inputs!$B$22*(1+Inputs!$B$23)^2</f>
        <v>16161.768378450608</v>
      </c>
      <c r="T1522" s="36">
        <f>Inputs!$B$12*(1+$B1522)^3*$C1522+Inputs!$B$29*(1+$D1522)^3*Inputs!$B$19+Inputs!$B$30*(1+$E1522)^3*Inputs!$B$20+Inputs!$B$31*(1+$F1522)^3*Inputs!$B$21+Inputs!$B$22*(1+Inputs!$B$23)^3</f>
        <v>20388.622425651876</v>
      </c>
      <c r="U1522" s="36">
        <f>Inputs!$B$12*(1+$B1522)^4*$C1522+Inputs!$B$29*(1+$D1522)^4*Inputs!$B$19+Inputs!$B$30*(1+$E1522)^4*Inputs!$B$20+Inputs!$B$31*(1+$F1522)^4*Inputs!$B$21+Inputs!$B$22*(1+Inputs!$B$23)^4</f>
        <v>26629.721551843297</v>
      </c>
      <c r="V1522" s="35">
        <f>Inputs!$B$13/(Q1522*(1-$G1522))</f>
        <v>1.3416410251454556</v>
      </c>
      <c r="W1522" s="36">
        <f>Inputs!$B$13</f>
        <v>12660</v>
      </c>
      <c r="X1522" s="36">
        <f t="shared" si="233"/>
        <v>14197.835478101792</v>
      </c>
      <c r="Y1522" s="36">
        <f t="shared" si="234"/>
        <v>16410.992081028733</v>
      </c>
      <c r="Z1522" s="36">
        <f t="shared" si="235"/>
        <v>19586.617613569797</v>
      </c>
      <c r="AA1522" s="36">
        <f t="shared" si="236"/>
        <v>24124.067904449614</v>
      </c>
      <c r="AB1522" s="36">
        <f t="shared" si="237"/>
        <v>62506.464550406017</v>
      </c>
      <c r="AC1522" s="36">
        <f t="shared" si="238"/>
        <v>314710.35982347699</v>
      </c>
      <c r="AD1522" s="36">
        <f t="shared" si="239"/>
        <v>188500.58094835913</v>
      </c>
    </row>
    <row r="1523" spans="1:30" ht="14.25" customHeight="1" x14ac:dyDescent="0.25">
      <c r="A1523" s="16">
        <v>1507</v>
      </c>
      <c r="B1523" s="34">
        <v>0.27410902292268602</v>
      </c>
      <c r="C1523" s="34">
        <v>8.3159307905500995E-2</v>
      </c>
      <c r="D1523" s="34">
        <v>3.2483165494925498E-2</v>
      </c>
      <c r="E1523" s="34">
        <v>5.2283045131905799E-2</v>
      </c>
      <c r="F1523" s="34">
        <v>9.9280402900029097E-3</v>
      </c>
      <c r="G1523" s="34">
        <v>0.18515121593067399</v>
      </c>
      <c r="H1523" s="35">
        <v>0.99401413973820896</v>
      </c>
      <c r="I1523" s="34">
        <v>9.9287367971906904E-2</v>
      </c>
      <c r="J1523" s="34">
        <v>2.5005087815073799E-2</v>
      </c>
      <c r="K1523" s="36">
        <f>Inputs!$B$12*(1+$B1523)^4</f>
        <v>158116.65404514881</v>
      </c>
      <c r="L1523" s="36">
        <f t="shared" si="230"/>
        <v>17885.562505291226</v>
      </c>
      <c r="M1523" s="36">
        <f t="shared" si="231"/>
        <v>209843.86789929302</v>
      </c>
      <c r="N1523" s="37">
        <f>M1523/Inputs!$B$6</f>
        <v>319.88394496843449</v>
      </c>
      <c r="O1523" s="38">
        <f>IF(N1523&gt;Inputs!$B$4,1,0)</f>
        <v>0</v>
      </c>
      <c r="P1523" s="34">
        <f t="shared" si="232"/>
        <v>7.4282280156833108E-2</v>
      </c>
      <c r="Q1523" s="36">
        <f>Inputs!$B$12*(1+$B1523)^0*$C1523+Inputs!$B$29*(1+$D1523)^0*Inputs!$B$19+Inputs!$B$30*(1+$E1523)^0*Inputs!$B$20+Inputs!$B$31*(1+$F1523)^0*Inputs!$B$21+Inputs!$B$22*(1+Inputs!$B$23)^0</f>
        <v>13011.602501756981</v>
      </c>
      <c r="R1523" s="36">
        <f>Inputs!$B$12*(1+$B1523)^1*$C1523+Inputs!$B$29*(1+$D1523)^1*Inputs!$B$19+Inputs!$B$30*(1+$E1523)^1*Inputs!$B$20+Inputs!$B$31*(1+$F1523)^1*Inputs!$B$21+Inputs!$B$22*(1+Inputs!$B$23)^1</f>
        <v>14593.492509831249</v>
      </c>
      <c r="S1523" s="36">
        <f>Inputs!$B$12*(1+$B1523)^2*$C1523+Inputs!$B$29*(1+$D1523)^2*Inputs!$B$19+Inputs!$B$30*(1+$E1523)^2*Inputs!$B$20+Inputs!$B$31*(1+$F1523)^2*Inputs!$B$21+Inputs!$B$22*(1+Inputs!$B$23)^2</f>
        <v>16558.994326415675</v>
      </c>
      <c r="T1523" s="36">
        <f>Inputs!$B$12*(1+$B1523)^3*$C1523+Inputs!$B$29*(1+$D1523)^3*Inputs!$B$19+Inputs!$B$30*(1+$E1523)^3*Inputs!$B$20+Inputs!$B$31*(1+$F1523)^3*Inputs!$B$21+Inputs!$B$22*(1+Inputs!$B$23)^3</f>
        <v>19011.283995508085</v>
      </c>
      <c r="U1523" s="36">
        <f>Inputs!$B$12*(1+$B1523)^4*$C1523+Inputs!$B$29*(1+$D1523)^4*Inputs!$B$19+Inputs!$B$30*(1+$E1523)^4*Inputs!$B$20+Inputs!$B$31*(1+$F1523)^4*Inputs!$B$21+Inputs!$B$22*(1+Inputs!$B$23)^4</f>
        <v>22081.726135108005</v>
      </c>
      <c r="V1523" s="35">
        <f>Inputs!$B$13/(Q1523*(1-$G1523))</f>
        <v>1.1940593028745423</v>
      </c>
      <c r="W1523" s="36">
        <f>Inputs!$B$13</f>
        <v>12660</v>
      </c>
      <c r="X1523" s="36">
        <f t="shared" si="233"/>
        <v>13604.435068518829</v>
      </c>
      <c r="Y1523" s="36">
        <f t="shared" si="234"/>
        <v>14761.921056558154</v>
      </c>
      <c r="Z1523" s="36">
        <f t="shared" si="235"/>
        <v>16173.333752219691</v>
      </c>
      <c r="AA1523" s="36">
        <f t="shared" si="236"/>
        <v>17885.562505291226</v>
      </c>
      <c r="AB1523" s="36">
        <f t="shared" si="237"/>
        <v>56103.749641692892</v>
      </c>
      <c r="AC1523" s="36">
        <f t="shared" si="238"/>
        <v>246799.00142607052</v>
      </c>
      <c r="AD1523" s="36">
        <f t="shared" si="239"/>
        <v>153740.11825760012</v>
      </c>
    </row>
    <row r="1524" spans="1:30" ht="14.25" customHeight="1" x14ac:dyDescent="0.25">
      <c r="A1524" s="16">
        <v>1508</v>
      </c>
      <c r="B1524" s="34">
        <v>0.41509974664747501</v>
      </c>
      <c r="C1524" s="34">
        <v>6.1327880340808098E-2</v>
      </c>
      <c r="D1524" s="34">
        <v>2.7641679337120501E-2</v>
      </c>
      <c r="E1524" s="34">
        <v>4.85201950134177E-2</v>
      </c>
      <c r="F1524" s="34">
        <v>1.9346270222712202E-2</v>
      </c>
      <c r="G1524" s="34">
        <v>0.202656330167264</v>
      </c>
      <c r="H1524" s="35">
        <v>1.1890535241987501</v>
      </c>
      <c r="I1524" s="34">
        <v>8.6562423806211305E-2</v>
      </c>
      <c r="J1524" s="34">
        <v>2.5748181829729801E-2</v>
      </c>
      <c r="K1524" s="36">
        <f>Inputs!$B$12*(1+$B1524)^4</f>
        <v>240602.12750189932</v>
      </c>
      <c r="L1524" s="36">
        <f t="shared" si="230"/>
        <v>22519.330659542335</v>
      </c>
      <c r="M1524" s="36">
        <f t="shared" si="231"/>
        <v>315315.46244526532</v>
      </c>
      <c r="N1524" s="37">
        <f>M1524/Inputs!$B$6</f>
        <v>480.66381470314838</v>
      </c>
      <c r="O1524" s="38">
        <f>IF(N1524&gt;Inputs!$B$4,1,0)</f>
        <v>1</v>
      </c>
      <c r="P1524" s="34">
        <f t="shared" si="232"/>
        <v>6.0814241976481505E-2</v>
      </c>
      <c r="Q1524" s="36">
        <f>Inputs!$B$12*(1+$B1524)^0*$C1524+Inputs!$B$29*(1+$D1524)^0*Inputs!$B$19+Inputs!$B$30*(1+$E1524)^0*Inputs!$B$20+Inputs!$B$31*(1+$F1524)^0*Inputs!$B$21+Inputs!$B$22*(1+Inputs!$B$23)^0</f>
        <v>11701.716847875407</v>
      </c>
      <c r="R1524" s="36">
        <f>Inputs!$B$12*(1+$B1524)^1*$C1524+Inputs!$B$29*(1+$D1524)^1*Inputs!$B$19+Inputs!$B$30*(1+$E1524)^1*Inputs!$B$20+Inputs!$B$31*(1+$F1524)^1*Inputs!$B$21+Inputs!$B$22*(1+Inputs!$B$23)^1</f>
        <v>13460.441762922033</v>
      </c>
      <c r="S1524" s="36">
        <f>Inputs!$B$12*(1+$B1524)^2*$C1524+Inputs!$B$29*(1+$D1524)^2*Inputs!$B$19+Inputs!$B$30*(1+$E1524)^2*Inputs!$B$20+Inputs!$B$31*(1+$F1524)^2*Inputs!$B$21+Inputs!$B$22*(1+Inputs!$B$23)^2</f>
        <v>15861.252387882945</v>
      </c>
      <c r="T1524" s="36">
        <f>Inputs!$B$12*(1+$B1524)^3*$C1524+Inputs!$B$29*(1+$D1524)^3*Inputs!$B$19+Inputs!$B$30*(1+$E1524)^3*Inputs!$B$20+Inputs!$B$31*(1+$F1524)^3*Inputs!$B$21+Inputs!$B$22*(1+Inputs!$B$23)^3</f>
        <v>19167.66403436556</v>
      </c>
      <c r="U1524" s="36">
        <f>Inputs!$B$12*(1+$B1524)^4*$C1524+Inputs!$B$29*(1+$D1524)^4*Inputs!$B$19+Inputs!$B$30*(1+$E1524)^4*Inputs!$B$20+Inputs!$B$31*(1+$F1524)^4*Inputs!$B$21+Inputs!$B$22*(1+Inputs!$B$23)^4</f>
        <v>23752.456026327589</v>
      </c>
      <c r="V1524" s="35">
        <f>Inputs!$B$13/(Q1524*(1-$G1524))</f>
        <v>1.3568710294084063</v>
      </c>
      <c r="W1524" s="36">
        <f>Inputs!$B$13</f>
        <v>12660</v>
      </c>
      <c r="X1524" s="36">
        <f t="shared" si="233"/>
        <v>14112.4718844451</v>
      </c>
      <c r="Y1524" s="36">
        <f t="shared" si="234"/>
        <v>16098.987394845079</v>
      </c>
      <c r="Z1524" s="36">
        <f t="shared" si="235"/>
        <v>18813.759128082627</v>
      </c>
      <c r="AA1524" s="36">
        <f t="shared" si="236"/>
        <v>22519.330659542335</v>
      </c>
      <c r="AB1524" s="36">
        <f t="shared" si="237"/>
        <v>64521.240619731165</v>
      </c>
      <c r="AC1524" s="36">
        <f t="shared" si="238"/>
        <v>379831.46265279606</v>
      </c>
      <c r="AD1524" s="36">
        <f t="shared" si="239"/>
        <v>250794.22182553416</v>
      </c>
    </row>
    <row r="1525" spans="1:30" ht="14.25" customHeight="1" x14ac:dyDescent="0.25">
      <c r="A1525" s="16">
        <v>1509</v>
      </c>
      <c r="B1525" s="34">
        <v>0.25415237123280798</v>
      </c>
      <c r="C1525" s="34">
        <v>0.100176817591452</v>
      </c>
      <c r="D1525" s="34">
        <v>5.64787861321163E-2</v>
      </c>
      <c r="E1525" s="34">
        <v>6.2201512848407997E-2</v>
      </c>
      <c r="F1525" s="34">
        <v>-1.81009431734112E-2</v>
      </c>
      <c r="G1525" s="34">
        <v>0.150336605986476</v>
      </c>
      <c r="H1525" s="35">
        <v>1.00747324287441</v>
      </c>
      <c r="I1525" s="34">
        <v>0.10019057833983699</v>
      </c>
      <c r="J1525" s="34">
        <v>1.8869180413869799E-2</v>
      </c>
      <c r="K1525" s="36">
        <f>Inputs!$B$12*(1+$B1525)^4</f>
        <v>148440.51924211046</v>
      </c>
      <c r="L1525" s="36">
        <f t="shared" si="230"/>
        <v>20357.52760972768</v>
      </c>
      <c r="M1525" s="36">
        <f t="shared" si="231"/>
        <v>217910.90247343777</v>
      </c>
      <c r="N1525" s="37">
        <f>M1525/Inputs!$B$6</f>
        <v>332.18125377048443</v>
      </c>
      <c r="O1525" s="38">
        <f>IF(N1525&gt;Inputs!$B$4,1,0)</f>
        <v>0</v>
      </c>
      <c r="P1525" s="34">
        <f t="shared" si="232"/>
        <v>8.1321397925967195E-2</v>
      </c>
      <c r="Q1525" s="36">
        <f>Inputs!$B$12*(1+$B1525)^0*$C1525+Inputs!$B$29*(1+$D1525)^0*Inputs!$B$19+Inputs!$B$30*(1+$E1525)^0*Inputs!$B$20+Inputs!$B$31*(1+$F1525)^0*Inputs!$B$21+Inputs!$B$22*(1+Inputs!$B$23)^0</f>
        <v>14032.653082914043</v>
      </c>
      <c r="R1525" s="36">
        <f>Inputs!$B$12*(1+$B1525)^1*$C1525+Inputs!$B$29*(1+$D1525)^1*Inputs!$B$19+Inputs!$B$30*(1+$E1525)^1*Inputs!$B$20+Inputs!$B$31*(1+$F1525)^1*Inputs!$B$21+Inputs!$B$22*(1+Inputs!$B$23)^1</f>
        <v>15752.033540030534</v>
      </c>
      <c r="S1525" s="36">
        <f>Inputs!$B$12*(1+$B1525)^2*$C1525+Inputs!$B$29*(1+$D1525)^2*Inputs!$B$19+Inputs!$B$30*(1+$E1525)^2*Inputs!$B$20+Inputs!$B$31*(1+$F1525)^2*Inputs!$B$21+Inputs!$B$22*(1+Inputs!$B$23)^2</f>
        <v>17879.303661447553</v>
      </c>
      <c r="T1525" s="36">
        <f>Inputs!$B$12*(1+$B1525)^3*$C1525+Inputs!$B$29*(1+$D1525)^3*Inputs!$B$19+Inputs!$B$30*(1+$E1525)^3*Inputs!$B$20+Inputs!$B$31*(1+$F1525)^3*Inputs!$B$21+Inputs!$B$22*(1+Inputs!$B$23)^3</f>
        <v>20514.246624651722</v>
      </c>
      <c r="U1525" s="36">
        <f>Inputs!$B$12*(1+$B1525)^4*$C1525+Inputs!$B$29*(1+$D1525)^4*Inputs!$B$19+Inputs!$B$30*(1+$E1525)^4*Inputs!$B$20+Inputs!$B$31*(1+$F1525)^4*Inputs!$B$21+Inputs!$B$22*(1+Inputs!$B$23)^4</f>
        <v>23781.793502112923</v>
      </c>
      <c r="V1525" s="35">
        <f>Inputs!$B$13/(Q1525*(1-$G1525))</f>
        <v>1.0618104838158824</v>
      </c>
      <c r="W1525" s="36">
        <f>Inputs!$B$13</f>
        <v>12660</v>
      </c>
      <c r="X1525" s="36">
        <f t="shared" si="233"/>
        <v>14029.381832216735</v>
      </c>
      <c r="Y1525" s="36">
        <f t="shared" si="234"/>
        <v>15717.647882152529</v>
      </c>
      <c r="Z1525" s="36">
        <f t="shared" si="235"/>
        <v>17797.241867867451</v>
      </c>
      <c r="AA1525" s="36">
        <f t="shared" si="236"/>
        <v>20357.52760972768</v>
      </c>
      <c r="AB1525" s="36">
        <f t="shared" si="237"/>
        <v>59677.190943017114</v>
      </c>
      <c r="AC1525" s="36">
        <f t="shared" si="238"/>
        <v>255057.80766162695</v>
      </c>
      <c r="AD1525" s="36">
        <f t="shared" si="239"/>
        <v>158233.71153042067</v>
      </c>
    </row>
    <row r="1526" spans="1:30" ht="14.25" customHeight="1" x14ac:dyDescent="0.25">
      <c r="A1526" s="16">
        <v>1510</v>
      </c>
      <c r="B1526" s="34">
        <v>0.350867483689705</v>
      </c>
      <c r="C1526" s="34">
        <v>4.8365208717544697E-2</v>
      </c>
      <c r="D1526" s="34">
        <v>2.28652245268052E-2</v>
      </c>
      <c r="E1526" s="34">
        <v>4.7099352034596302E-2</v>
      </c>
      <c r="F1526" s="34">
        <v>2.2386310717606901E-2</v>
      </c>
      <c r="G1526" s="34">
        <v>0.18734572680279901</v>
      </c>
      <c r="H1526" s="35">
        <v>1.08111268789183</v>
      </c>
      <c r="I1526" s="34">
        <v>9.8426737466327893E-2</v>
      </c>
      <c r="J1526" s="34">
        <v>2.8569987754642201E-2</v>
      </c>
      <c r="K1526" s="36">
        <f>Inputs!$B$12*(1+$B1526)^4</f>
        <v>199803.10938906617</v>
      </c>
      <c r="L1526" s="36">
        <f t="shared" si="230"/>
        <v>16371.645789081385</v>
      </c>
      <c r="M1526" s="36">
        <f t="shared" si="231"/>
        <v>204431.91803227871</v>
      </c>
      <c r="N1526" s="37">
        <f>M1526/Inputs!$B$6</f>
        <v>311.63402139066875</v>
      </c>
      <c r="O1526" s="38">
        <f>IF(N1526&gt;Inputs!$B$4,1,0)</f>
        <v>0</v>
      </c>
      <c r="P1526" s="34">
        <f t="shared" si="232"/>
        <v>6.9856749711685692E-2</v>
      </c>
      <c r="Q1526" s="36">
        <f>Inputs!$B$12*(1+$B1526)^0*$C1526+Inputs!$B$29*(1+$D1526)^0*Inputs!$B$19+Inputs!$B$30*(1+$E1526)^0*Inputs!$B$20+Inputs!$B$31*(1+$F1526)^0*Inputs!$B$21+Inputs!$B$22*(1+Inputs!$B$23)^0</f>
        <v>10923.956550479605</v>
      </c>
      <c r="R1526" s="36">
        <f>Inputs!$B$12*(1+$B1526)^1*$C1526+Inputs!$B$29*(1+$D1526)^1*Inputs!$B$19+Inputs!$B$30*(1+$E1526)^1*Inputs!$B$20+Inputs!$B$31*(1+$F1526)^1*Inputs!$B$21+Inputs!$B$22*(1+Inputs!$B$23)^1</f>
        <v>12167.833030704685</v>
      </c>
      <c r="S1526" s="36">
        <f>Inputs!$B$12*(1+$B1526)^2*$C1526+Inputs!$B$29*(1+$D1526)^2*Inputs!$B$19+Inputs!$B$30*(1+$E1526)^2*Inputs!$B$20+Inputs!$B$31*(1+$F1526)^2*Inputs!$B$21+Inputs!$B$22*(1+Inputs!$B$23)^2</f>
        <v>13776.443193069088</v>
      </c>
      <c r="T1526" s="36">
        <f>Inputs!$B$12*(1+$B1526)^3*$C1526+Inputs!$B$29*(1+$D1526)^3*Inputs!$B$19+Inputs!$B$30*(1+$E1526)^3*Inputs!$B$20+Inputs!$B$31*(1+$F1526)^3*Inputs!$B$21+Inputs!$B$22*(1+Inputs!$B$23)^3</f>
        <v>15875.424211455587</v>
      </c>
      <c r="U1526" s="36">
        <f>Inputs!$B$12*(1+$B1526)^4*$C1526+Inputs!$B$29*(1+$D1526)^4*Inputs!$B$19+Inputs!$B$30*(1+$E1526)^4*Inputs!$B$20+Inputs!$B$31*(1+$F1526)^4*Inputs!$B$21+Inputs!$B$22*(1+Inputs!$B$23)^4</f>
        <v>18634.405945341849</v>
      </c>
      <c r="V1526" s="35">
        <f>Inputs!$B$13/(Q1526*(1-$G1526))</f>
        <v>1.4260932301577731</v>
      </c>
      <c r="W1526" s="36">
        <f>Inputs!$B$13</f>
        <v>12660</v>
      </c>
      <c r="X1526" s="36">
        <f t="shared" si="233"/>
        <v>13248.741543288248</v>
      </c>
      <c r="Y1526" s="36">
        <f t="shared" si="234"/>
        <v>14034.693663150763</v>
      </c>
      <c r="Z1526" s="36">
        <f t="shared" si="235"/>
        <v>15060.353318617699</v>
      </c>
      <c r="AA1526" s="36">
        <f t="shared" si="236"/>
        <v>16371.645789081385</v>
      </c>
      <c r="AB1526" s="36">
        <f t="shared" si="237"/>
        <v>53680.17785855705</v>
      </c>
      <c r="AC1526" s="36">
        <f t="shared" si="238"/>
        <v>241055.92628197922</v>
      </c>
      <c r="AD1526" s="36">
        <f t="shared" si="239"/>
        <v>150751.74017372166</v>
      </c>
    </row>
    <row r="1527" spans="1:30" ht="14.25" customHeight="1" x14ac:dyDescent="0.25">
      <c r="A1527" s="16">
        <v>1511</v>
      </c>
      <c r="B1527" s="34">
        <v>0.19959539941340901</v>
      </c>
      <c r="C1527" s="34">
        <v>0.109980439129303</v>
      </c>
      <c r="D1527" s="34">
        <v>2.7270116243573499E-2</v>
      </c>
      <c r="E1527" s="34">
        <v>2.2574006598650401E-2</v>
      </c>
      <c r="F1527" s="34">
        <v>1.18162586323088E-2</v>
      </c>
      <c r="G1527" s="34">
        <v>0.19311088049869299</v>
      </c>
      <c r="H1527" s="35">
        <v>1.08005532439944</v>
      </c>
      <c r="I1527" s="34">
        <v>9.5148489413243303E-2</v>
      </c>
      <c r="J1527" s="34">
        <v>2.7915807551149401E-2</v>
      </c>
      <c r="K1527" s="36">
        <f>Inputs!$B$12*(1+$B1527)^4</f>
        <v>124248.28888858267</v>
      </c>
      <c r="L1527" s="36">
        <f t="shared" si="230"/>
        <v>19368.452026369268</v>
      </c>
      <c r="M1527" s="36">
        <f t="shared" si="231"/>
        <v>247198.08662729163</v>
      </c>
      <c r="N1527" s="37">
        <f>M1527/Inputs!$B$6</f>
        <v>376.82635156599332</v>
      </c>
      <c r="O1527" s="38">
        <f>IF(N1527&gt;Inputs!$B$4,1,0)</f>
        <v>0</v>
      </c>
      <c r="P1527" s="34">
        <f t="shared" si="232"/>
        <v>6.7232681862093899E-2</v>
      </c>
      <c r="Q1527" s="36">
        <f>Inputs!$B$12*(1+$B1527)^0*$C1527+Inputs!$B$29*(1+$D1527)^0*Inputs!$B$19+Inputs!$B$30*(1+$E1527)^0*Inputs!$B$20+Inputs!$B$31*(1+$F1527)^0*Inputs!$B$21+Inputs!$B$22*(1+Inputs!$B$23)^0</f>
        <v>14620.870375185103</v>
      </c>
      <c r="R1527" s="36">
        <f>Inputs!$B$12*(1+$B1527)^1*$C1527+Inputs!$B$29*(1+$D1527)^1*Inputs!$B$19+Inputs!$B$30*(1+$E1527)^1*Inputs!$B$20+Inputs!$B$31*(1+$F1527)^1*Inputs!$B$21+Inputs!$B$22*(1+Inputs!$B$23)^1</f>
        <v>16068.918365506921</v>
      </c>
      <c r="S1527" s="36">
        <f>Inputs!$B$12*(1+$B1527)^2*$C1527+Inputs!$B$29*(1+$D1527)^2*Inputs!$B$19+Inputs!$B$30*(1+$E1527)^2*Inputs!$B$20+Inputs!$B$31*(1+$F1527)^2*Inputs!$B$21+Inputs!$B$22*(1+Inputs!$B$23)^2</f>
        <v>17782.145057299873</v>
      </c>
      <c r="T1527" s="36">
        <f>Inputs!$B$12*(1+$B1527)^3*$C1527+Inputs!$B$29*(1+$D1527)^3*Inputs!$B$19+Inputs!$B$30*(1+$E1527)^3*Inputs!$B$20+Inputs!$B$31*(1+$F1527)^3*Inputs!$B$21+Inputs!$B$22*(1+Inputs!$B$23)^3</f>
        <v>19813.062443867966</v>
      </c>
      <c r="U1527" s="36">
        <f>Inputs!$B$12*(1+$B1527)^4*$C1527+Inputs!$B$29*(1+$D1527)^4*Inputs!$B$19+Inputs!$B$30*(1+$E1527)^4*Inputs!$B$20+Inputs!$B$31*(1+$F1527)^4*Inputs!$B$21+Inputs!$B$22*(1+Inputs!$B$23)^4</f>
        <v>22224.65616432063</v>
      </c>
      <c r="V1527" s="35">
        <f>Inputs!$B$13/(Q1527*(1-$G1527))</f>
        <v>1.0731158750960763</v>
      </c>
      <c r="W1527" s="36">
        <f>Inputs!$B$13</f>
        <v>12660</v>
      </c>
      <c r="X1527" s="36">
        <f t="shared" si="233"/>
        <v>13936.337731610931</v>
      </c>
      <c r="Y1527" s="36">
        <f t="shared" si="234"/>
        <v>15447.08635374979</v>
      </c>
      <c r="Z1527" s="36">
        <f t="shared" si="235"/>
        <v>17239.049391121862</v>
      </c>
      <c r="AA1527" s="36">
        <f t="shared" si="236"/>
        <v>19368.452026369268</v>
      </c>
      <c r="AB1527" s="36">
        <f t="shared" si="237"/>
        <v>59220.106155974485</v>
      </c>
      <c r="AC1527" s="36">
        <f t="shared" si="238"/>
        <v>296122.91900742886</v>
      </c>
      <c r="AD1527" s="36">
        <f t="shared" si="239"/>
        <v>187977.98047131716</v>
      </c>
    </row>
    <row r="1528" spans="1:30" ht="14.25" customHeight="1" x14ac:dyDescent="0.25">
      <c r="A1528" s="16">
        <v>1512</v>
      </c>
      <c r="B1528" s="34">
        <v>0.35331447587881998</v>
      </c>
      <c r="C1528" s="34">
        <v>6.3343059434840407E-2</v>
      </c>
      <c r="D1528" s="34">
        <v>4.6776909105984803E-2</v>
      </c>
      <c r="E1528" s="34">
        <v>4.5811959008759298E-2</v>
      </c>
      <c r="F1528" s="34">
        <v>2.9295048091841702E-2</v>
      </c>
      <c r="G1528" s="34">
        <v>0.17145186277552299</v>
      </c>
      <c r="H1528" s="35">
        <v>1.1177663437665</v>
      </c>
      <c r="I1528" s="34">
        <v>9.2550592899130202E-2</v>
      </c>
      <c r="J1528" s="34">
        <v>2.7361901975032101E-2</v>
      </c>
      <c r="K1528" s="36">
        <f>Inputs!$B$12*(1+$B1528)^4</f>
        <v>201254.7594172206</v>
      </c>
      <c r="L1528" s="36">
        <f t="shared" si="230"/>
        <v>20549.275911939687</v>
      </c>
      <c r="M1528" s="36">
        <f t="shared" si="231"/>
        <v>268998.55280416826</v>
      </c>
      <c r="N1528" s="37">
        <f>M1528/Inputs!$B$6</f>
        <v>410.05876951854918</v>
      </c>
      <c r="O1528" s="38">
        <f>IF(N1528&gt;Inputs!$B$4,1,0)</f>
        <v>1</v>
      </c>
      <c r="P1528" s="34">
        <f t="shared" si="232"/>
        <v>6.5188690924098097E-2</v>
      </c>
      <c r="Q1528" s="36">
        <f>Inputs!$B$12*(1+$B1528)^0*$C1528+Inputs!$B$29*(1+$D1528)^0*Inputs!$B$19+Inputs!$B$30*(1+$E1528)^0*Inputs!$B$20+Inputs!$B$31*(1+$F1528)^0*Inputs!$B$21+Inputs!$B$22*(1+Inputs!$B$23)^0</f>
        <v>11822.627593517347</v>
      </c>
      <c r="R1528" s="36">
        <f>Inputs!$B$12*(1+$B1528)^1*$C1528+Inputs!$B$29*(1+$D1528)^1*Inputs!$B$19+Inputs!$B$30*(1+$E1528)^1*Inputs!$B$20+Inputs!$B$31*(1+$F1528)^1*Inputs!$B$21+Inputs!$B$22*(1+Inputs!$B$23)^1</f>
        <v>13497.945518124145</v>
      </c>
      <c r="S1528" s="36">
        <f>Inputs!$B$12*(1+$B1528)^2*$C1528+Inputs!$B$29*(1+$D1528)^2*Inputs!$B$19+Inputs!$B$30*(1+$E1528)^2*Inputs!$B$20+Inputs!$B$31*(1+$F1528)^2*Inputs!$B$21+Inputs!$B$22*(1+Inputs!$B$23)^2</f>
        <v>15661.984070920647</v>
      </c>
      <c r="T1528" s="36">
        <f>Inputs!$B$12*(1+$B1528)^3*$C1528+Inputs!$B$29*(1+$D1528)^3*Inputs!$B$19+Inputs!$B$30*(1+$E1528)^3*Inputs!$B$20+Inputs!$B$31*(1+$F1528)^3*Inputs!$B$21+Inputs!$B$22*(1+Inputs!$B$23)^3</f>
        <v>18482.996984311896</v>
      </c>
      <c r="U1528" s="36">
        <f>Inputs!$B$12*(1+$B1528)^4*$C1528+Inputs!$B$29*(1+$D1528)^4*Inputs!$B$19+Inputs!$B$30*(1+$E1528)^4*Inputs!$B$20+Inputs!$B$31*(1+$F1528)^4*Inputs!$B$21+Inputs!$B$22*(1+Inputs!$B$23)^4</f>
        <v>22188.490067237093</v>
      </c>
      <c r="V1528" s="35">
        <f>Inputs!$B$13/(Q1528*(1-$G1528))</f>
        <v>1.2924148833426086</v>
      </c>
      <c r="W1528" s="36">
        <f>Inputs!$B$13</f>
        <v>12660</v>
      </c>
      <c r="X1528" s="36">
        <f t="shared" si="233"/>
        <v>13965.673135047644</v>
      </c>
      <c r="Y1528" s="36">
        <f t="shared" si="234"/>
        <v>15638.108676890455</v>
      </c>
      <c r="Z1528" s="36">
        <f t="shared" si="235"/>
        <v>17786.176954664708</v>
      </c>
      <c r="AA1528" s="36">
        <f t="shared" si="236"/>
        <v>20549.275911939687</v>
      </c>
      <c r="AB1528" s="36">
        <f t="shared" si="237"/>
        <v>60961.863001067293</v>
      </c>
      <c r="AC1528" s="36">
        <f t="shared" si="238"/>
        <v>323852.84756954422</v>
      </c>
      <c r="AD1528" s="36">
        <f t="shared" si="239"/>
        <v>208036.68980310095</v>
      </c>
    </row>
    <row r="1529" spans="1:30" ht="14.25" customHeight="1" x14ac:dyDescent="0.25">
      <c r="A1529" s="16">
        <v>1513</v>
      </c>
      <c r="B1529" s="34">
        <v>0.29725860945260701</v>
      </c>
      <c r="C1529" s="34">
        <v>7.92399470195818E-2</v>
      </c>
      <c r="D1529" s="34">
        <v>2.28082200614887E-2</v>
      </c>
      <c r="E1529" s="34">
        <v>2.46953672404682E-2</v>
      </c>
      <c r="F1529" s="34">
        <v>1.3073928276452099E-2</v>
      </c>
      <c r="G1529" s="34">
        <v>0.18104371351165399</v>
      </c>
      <c r="H1529" s="35">
        <v>1.0339739130793899</v>
      </c>
      <c r="I1529" s="34">
        <v>9.1436183925132905E-2</v>
      </c>
      <c r="J1529" s="34">
        <v>2.3747183876049901E-2</v>
      </c>
      <c r="K1529" s="36">
        <f>Inputs!$B$12*(1+$B1529)^4</f>
        <v>169925.08542883169</v>
      </c>
      <c r="L1529" s="36">
        <f t="shared" si="230"/>
        <v>18635.606712219098</v>
      </c>
      <c r="M1529" s="36">
        <f t="shared" si="231"/>
        <v>240282.94883318257</v>
      </c>
      <c r="N1529" s="37">
        <f>M1529/Inputs!$B$6</f>
        <v>366.28498297741248</v>
      </c>
      <c r="O1529" s="38">
        <f>IF(N1529&gt;Inputs!$B$4,1,0)</f>
        <v>0</v>
      </c>
      <c r="P1529" s="34">
        <f t="shared" si="232"/>
        <v>6.7689000049083001E-2</v>
      </c>
      <c r="Q1529" s="36">
        <f>Inputs!$B$12*(1+$B1529)^0*$C1529+Inputs!$B$29*(1+$D1529)^0*Inputs!$B$19+Inputs!$B$30*(1+$E1529)^0*Inputs!$B$20+Inputs!$B$31*(1+$F1529)^0*Inputs!$B$21+Inputs!$B$22*(1+Inputs!$B$23)^0</f>
        <v>12776.440848601829</v>
      </c>
      <c r="R1529" s="36">
        <f>Inputs!$B$12*(1+$B1529)^1*$C1529+Inputs!$B$29*(1+$D1529)^1*Inputs!$B$19+Inputs!$B$30*(1+$E1529)^1*Inputs!$B$20+Inputs!$B$31*(1+$F1529)^1*Inputs!$B$21+Inputs!$B$22*(1+Inputs!$B$23)^1</f>
        <v>14316.960923724051</v>
      </c>
      <c r="S1529" s="36">
        <f>Inputs!$B$12*(1+$B1529)^2*$C1529+Inputs!$B$29*(1+$D1529)^2*Inputs!$B$19+Inputs!$B$30*(1+$E1529)^2*Inputs!$B$20+Inputs!$B$31*(1+$F1529)^2*Inputs!$B$21+Inputs!$B$22*(1+Inputs!$B$23)^2</f>
        <v>16279.540663072843</v>
      </c>
      <c r="T1529" s="36">
        <f>Inputs!$B$12*(1+$B1529)^3*$C1529+Inputs!$B$29*(1+$D1529)^3*Inputs!$B$19+Inputs!$B$30*(1+$E1529)^3*Inputs!$B$20+Inputs!$B$31*(1+$F1529)^3*Inputs!$B$21+Inputs!$B$22*(1+Inputs!$B$23)^3</f>
        <v>18789.086685527516</v>
      </c>
      <c r="U1529" s="36">
        <f>Inputs!$B$12*(1+$B1529)^4*$C1529+Inputs!$B$29*(1+$D1529)^4*Inputs!$B$19+Inputs!$B$30*(1+$E1529)^4*Inputs!$B$20+Inputs!$B$31*(1+$F1529)^4*Inputs!$B$21+Inputs!$B$22*(1+Inputs!$B$23)^4</f>
        <v>22007.627861464331</v>
      </c>
      <c r="V1529" s="35">
        <f>Inputs!$B$13/(Q1529*(1-$G1529))</f>
        <v>1.2099379426260397</v>
      </c>
      <c r="W1529" s="36">
        <f>Inputs!$B$13</f>
        <v>12660</v>
      </c>
      <c r="X1529" s="36">
        <f t="shared" si="233"/>
        <v>13670.687184636754</v>
      </c>
      <c r="Y1529" s="36">
        <f t="shared" si="234"/>
        <v>14958.176911460723</v>
      </c>
      <c r="Z1529" s="36">
        <f t="shared" si="235"/>
        <v>16587.121245602299</v>
      </c>
      <c r="AA1529" s="36">
        <f t="shared" si="236"/>
        <v>18635.606712219098</v>
      </c>
      <c r="AB1529" s="36">
        <f t="shared" si="237"/>
        <v>58301.792689917325</v>
      </c>
      <c r="AC1529" s="36">
        <f t="shared" si="238"/>
        <v>281850.07723000587</v>
      </c>
      <c r="AD1529" s="36">
        <f t="shared" si="239"/>
        <v>181981.15614326525</v>
      </c>
    </row>
    <row r="1530" spans="1:30" ht="14.25" customHeight="1" x14ac:dyDescent="0.25">
      <c r="A1530" s="16">
        <v>1514</v>
      </c>
      <c r="B1530" s="34">
        <v>0.38881228238438797</v>
      </c>
      <c r="C1530" s="34">
        <v>5.3098485696030297E-2</v>
      </c>
      <c r="D1530" s="34">
        <v>1.6577878508161701E-2</v>
      </c>
      <c r="E1530" s="34">
        <v>6.8085428935240402E-2</v>
      </c>
      <c r="F1530" s="34">
        <v>2.22011299188986E-2</v>
      </c>
      <c r="G1530" s="34">
        <v>0.20097939997556299</v>
      </c>
      <c r="H1530" s="35">
        <v>1.0830316414180401</v>
      </c>
      <c r="I1530" s="34">
        <v>8.9569925113941198E-2</v>
      </c>
      <c r="J1530" s="34">
        <v>2.2291762081502998E-2</v>
      </c>
      <c r="K1530" s="36">
        <f>Inputs!$B$12*(1+$B1530)^4</f>
        <v>223216.06356451221</v>
      </c>
      <c r="L1530" s="36">
        <f t="shared" si="230"/>
        <v>18156.281257574661</v>
      </c>
      <c r="M1530" s="36">
        <f t="shared" si="231"/>
        <v>237290.49953197999</v>
      </c>
      <c r="N1530" s="37">
        <f>M1530/Inputs!$B$6</f>
        <v>361.7233224572866</v>
      </c>
      <c r="O1530" s="38">
        <f>IF(N1530&gt;Inputs!$B$4,1,0)</f>
        <v>0</v>
      </c>
      <c r="P1530" s="34">
        <f t="shared" si="232"/>
        <v>6.7278163032438193E-2</v>
      </c>
      <c r="Q1530" s="36">
        <f>Inputs!$B$12*(1+$B1530)^0*$C1530+Inputs!$B$29*(1+$D1530)^0*Inputs!$B$19+Inputs!$B$30*(1+$E1530)^0*Inputs!$B$20+Inputs!$B$31*(1+$F1530)^0*Inputs!$B$21+Inputs!$B$22*(1+Inputs!$B$23)^0</f>
        <v>11207.953169188739</v>
      </c>
      <c r="R1530" s="36">
        <f>Inputs!$B$12*(1+$B1530)^1*$C1530+Inputs!$B$29*(1+$D1530)^1*Inputs!$B$19+Inputs!$B$30*(1+$E1530)^1*Inputs!$B$20+Inputs!$B$31*(1+$F1530)^1*Inputs!$B$21+Inputs!$B$22*(1+Inputs!$B$23)^1</f>
        <v>12703.468592418933</v>
      </c>
      <c r="S1530" s="36">
        <f>Inputs!$B$12*(1+$B1530)^2*$C1530+Inputs!$B$29*(1+$D1530)^2*Inputs!$B$19+Inputs!$B$30*(1+$E1530)^2*Inputs!$B$20+Inputs!$B$31*(1+$F1530)^2*Inputs!$B$21+Inputs!$B$22*(1+Inputs!$B$23)^2</f>
        <v>14693.311634373225</v>
      </c>
      <c r="T1530" s="36">
        <f>Inputs!$B$12*(1+$B1530)^3*$C1530+Inputs!$B$29*(1+$D1530)^3*Inputs!$B$19+Inputs!$B$30*(1+$E1530)^3*Inputs!$B$20+Inputs!$B$31*(1+$F1530)^3*Inputs!$B$21+Inputs!$B$22*(1+Inputs!$B$23)^3</f>
        <v>17365.540484925681</v>
      </c>
      <c r="U1530" s="36">
        <f>Inputs!$B$12*(1+$B1530)^4*$C1530+Inputs!$B$29*(1+$D1530)^4*Inputs!$B$19+Inputs!$B$30*(1+$E1530)^4*Inputs!$B$20+Inputs!$B$31*(1+$F1530)^4*Inputs!$B$21+Inputs!$B$22*(1+Inputs!$B$23)^4</f>
        <v>20981.077139075918</v>
      </c>
      <c r="V1530" s="35">
        <f>Inputs!$B$13/(Q1530*(1-$G1530))</f>
        <v>1.4136744920309223</v>
      </c>
      <c r="W1530" s="36">
        <f>Inputs!$B$13</f>
        <v>12660</v>
      </c>
      <c r="X1530" s="36">
        <f t="shared" si="233"/>
        <v>13510.233217521851</v>
      </c>
      <c r="Y1530" s="36">
        <f t="shared" si="234"/>
        <v>14655.987925372943</v>
      </c>
      <c r="Z1530" s="36">
        <f t="shared" si="235"/>
        <v>16174.476340083334</v>
      </c>
      <c r="AA1530" s="36">
        <f t="shared" si="236"/>
        <v>18156.281257574661</v>
      </c>
      <c r="AB1530" s="36">
        <f t="shared" si="237"/>
        <v>57630.207035209605</v>
      </c>
      <c r="AC1530" s="36">
        <f t="shared" si="238"/>
        <v>275884.71389601059</v>
      </c>
      <c r="AD1530" s="36">
        <f t="shared" si="239"/>
        <v>179660.29249677039</v>
      </c>
    </row>
    <row r="1531" spans="1:30" ht="14.25" customHeight="1" x14ac:dyDescent="0.25">
      <c r="A1531" s="16">
        <v>1515</v>
      </c>
      <c r="B1531" s="34">
        <v>0.23422719276391701</v>
      </c>
      <c r="C1531" s="34">
        <v>8.9663778776959996E-2</v>
      </c>
      <c r="D1531" s="34">
        <v>2.36220140844314E-2</v>
      </c>
      <c r="E1531" s="34">
        <v>4.8546433160666799E-2</v>
      </c>
      <c r="F1531" s="34">
        <v>1.6424589866568098E-2</v>
      </c>
      <c r="G1531" s="34">
        <v>0.16265063360041301</v>
      </c>
      <c r="H1531" s="35">
        <v>1.07025929060077</v>
      </c>
      <c r="I1531" s="34">
        <v>9.8369281656540006E-2</v>
      </c>
      <c r="J1531" s="34">
        <v>2.88342662123874E-2</v>
      </c>
      <c r="K1531" s="36">
        <f>Inputs!$B$12*(1+$B1531)^4</f>
        <v>139229.63769163116</v>
      </c>
      <c r="L1531" s="36">
        <f t="shared" si="230"/>
        <v>19149.728537951247</v>
      </c>
      <c r="M1531" s="36">
        <f t="shared" si="231"/>
        <v>235506.65676484042</v>
      </c>
      <c r="N1531" s="37">
        <f>M1531/Inputs!$B$6</f>
        <v>359.00404994640309</v>
      </c>
      <c r="O1531" s="38">
        <f>IF(N1531&gt;Inputs!$B$4,1,0)</f>
        <v>0</v>
      </c>
      <c r="P1531" s="34">
        <f t="shared" si="232"/>
        <v>6.9535015444152609E-2</v>
      </c>
      <c r="Q1531" s="36">
        <f>Inputs!$B$12*(1+$B1531)^0*$C1531+Inputs!$B$29*(1+$D1531)^0*Inputs!$B$19+Inputs!$B$30*(1+$E1531)^0*Inputs!$B$20+Inputs!$B$31*(1+$F1531)^0*Inputs!$B$21+Inputs!$B$22*(1+Inputs!$B$23)^0</f>
        <v>13401.870754044521</v>
      </c>
      <c r="R1531" s="36">
        <f>Inputs!$B$12*(1+$B1531)^1*$C1531+Inputs!$B$29*(1+$D1531)^1*Inputs!$B$19+Inputs!$B$30*(1+$E1531)^1*Inputs!$B$20+Inputs!$B$31*(1+$F1531)^1*Inputs!$B$21+Inputs!$B$22*(1+Inputs!$B$23)^1</f>
        <v>14866.886555866171</v>
      </c>
      <c r="S1531" s="36">
        <f>Inputs!$B$12*(1+$B1531)^2*$C1531+Inputs!$B$29*(1+$D1531)^2*Inputs!$B$19+Inputs!$B$30*(1+$E1531)^2*Inputs!$B$20+Inputs!$B$31*(1+$F1531)^2*Inputs!$B$21+Inputs!$B$22*(1+Inputs!$B$23)^2</f>
        <v>16633.956807493134</v>
      </c>
      <c r="T1531" s="36">
        <f>Inputs!$B$12*(1+$B1531)^3*$C1531+Inputs!$B$29*(1+$D1531)^3*Inputs!$B$19+Inputs!$B$30*(1+$E1531)^3*Inputs!$B$20+Inputs!$B$31*(1+$F1531)^3*Inputs!$B$21+Inputs!$B$22*(1+Inputs!$B$23)^3</f>
        <v>18772.502272842423</v>
      </c>
      <c r="U1531" s="36">
        <f>Inputs!$B$12*(1+$B1531)^4*$C1531+Inputs!$B$29*(1+$D1531)^4*Inputs!$B$19+Inputs!$B$30*(1+$E1531)^4*Inputs!$B$20+Inputs!$B$31*(1+$F1531)^4*Inputs!$B$21+Inputs!$B$22*(1+Inputs!$B$23)^4</f>
        <v>21368.149786965685</v>
      </c>
      <c r="V1531" s="35">
        <f>Inputs!$B$13/(Q1531*(1-$G1531))</f>
        <v>1.1281363274797822</v>
      </c>
      <c r="W1531" s="36">
        <f>Inputs!$B$13</f>
        <v>12660</v>
      </c>
      <c r="X1531" s="36">
        <f t="shared" si="233"/>
        <v>13863.794140875765</v>
      </c>
      <c r="Y1531" s="36">
        <f t="shared" si="234"/>
        <v>15310.103249628797</v>
      </c>
      <c r="Z1531" s="36">
        <f t="shared" si="235"/>
        <v>17051.003064873803</v>
      </c>
      <c r="AA1531" s="36">
        <f t="shared" si="236"/>
        <v>19149.728537951247</v>
      </c>
      <c r="AB1531" s="36">
        <f t="shared" si="237"/>
        <v>58266.308431532001</v>
      </c>
      <c r="AC1531" s="36">
        <f t="shared" si="238"/>
        <v>283337.78000427946</v>
      </c>
      <c r="AD1531" s="36">
        <f t="shared" si="239"/>
        <v>177240.34833330842</v>
      </c>
    </row>
    <row r="1532" spans="1:30" ht="14.25" customHeight="1" x14ac:dyDescent="0.25">
      <c r="A1532" s="16">
        <v>1516</v>
      </c>
      <c r="B1532" s="34">
        <v>0.30357913142946902</v>
      </c>
      <c r="C1532" s="34">
        <v>8.7532232158520906E-2</v>
      </c>
      <c r="D1532" s="34">
        <v>3.9185606393248501E-2</v>
      </c>
      <c r="E1532" s="34">
        <v>4.47269166864789E-2</v>
      </c>
      <c r="F1532" s="34">
        <v>1.3062528526160799E-2</v>
      </c>
      <c r="G1532" s="34">
        <v>0.16799111334855901</v>
      </c>
      <c r="H1532" s="35">
        <v>1.0401388518455199</v>
      </c>
      <c r="I1532" s="34">
        <v>9.41825183580043E-2</v>
      </c>
      <c r="J1532" s="34">
        <v>3.2743343778813598E-2</v>
      </c>
      <c r="K1532" s="36">
        <f>Inputs!$B$12*(1+$B1532)^4</f>
        <v>173261.01244956636</v>
      </c>
      <c r="L1532" s="36">
        <f t="shared" si="230"/>
        <v>20915.249096675147</v>
      </c>
      <c r="M1532" s="36">
        <f t="shared" si="231"/>
        <v>285529.04865853174</v>
      </c>
      <c r="N1532" s="37">
        <f>M1532/Inputs!$B$6</f>
        <v>435.25769612581058</v>
      </c>
      <c r="O1532" s="38">
        <f>IF(N1532&gt;Inputs!$B$4,1,0)</f>
        <v>1</v>
      </c>
      <c r="P1532" s="34">
        <f t="shared" si="232"/>
        <v>6.1439174579190702E-2</v>
      </c>
      <c r="Q1532" s="36">
        <f>Inputs!$B$12*(1+$B1532)^0*$C1532+Inputs!$B$29*(1+$D1532)^0*Inputs!$B$19+Inputs!$B$30*(1+$E1532)^0*Inputs!$B$20+Inputs!$B$31*(1+$F1532)^0*Inputs!$B$21+Inputs!$B$22*(1+Inputs!$B$23)^0</f>
        <v>13273.977956938175</v>
      </c>
      <c r="R1532" s="36">
        <f>Inputs!$B$12*(1+$B1532)^1*$C1532+Inputs!$B$29*(1+$D1532)^1*Inputs!$B$19+Inputs!$B$30*(1+$E1532)^1*Inputs!$B$20+Inputs!$B$31*(1+$F1532)^1*Inputs!$B$21+Inputs!$B$22*(1+Inputs!$B$23)^1</f>
        <v>15099.850074805516</v>
      </c>
      <c r="S1532" s="36">
        <f>Inputs!$B$12*(1+$B1532)^2*$C1532+Inputs!$B$29*(1+$D1532)^2*Inputs!$B$19+Inputs!$B$30*(1+$E1532)^2*Inputs!$B$20+Inputs!$B$31*(1+$F1532)^2*Inputs!$B$21+Inputs!$B$22*(1+Inputs!$B$23)^2</f>
        <v>17418.529213956193</v>
      </c>
      <c r="T1532" s="36">
        <f>Inputs!$B$12*(1+$B1532)^3*$C1532+Inputs!$B$29*(1+$D1532)^3*Inputs!$B$19+Inputs!$B$30*(1+$E1532)^3*Inputs!$B$20+Inputs!$B$31*(1+$F1532)^3*Inputs!$B$21+Inputs!$B$22*(1+Inputs!$B$23)^3</f>
        <v>20377.324730139655</v>
      </c>
      <c r="U1532" s="36">
        <f>Inputs!$B$12*(1+$B1532)^4*$C1532+Inputs!$B$29*(1+$D1532)^4*Inputs!$B$19+Inputs!$B$30*(1+$E1532)^4*Inputs!$B$20+Inputs!$B$31*(1+$F1532)^4*Inputs!$B$21+Inputs!$B$22*(1+Inputs!$B$23)^4</f>
        <v>24168.169471623427</v>
      </c>
      <c r="V1532" s="35">
        <f>Inputs!$B$13/(Q1532*(1-$G1532))</f>
        <v>1.1463167769348577</v>
      </c>
      <c r="W1532" s="36">
        <f>Inputs!$B$13</f>
        <v>12660</v>
      </c>
      <c r="X1532" s="36">
        <f t="shared" si="233"/>
        <v>14067.933885979484</v>
      </c>
      <c r="Y1532" s="36">
        <f t="shared" si="234"/>
        <v>15843.46318124553</v>
      </c>
      <c r="Z1532" s="36">
        <f t="shared" si="235"/>
        <v>18084.672177370037</v>
      </c>
      <c r="AA1532" s="36">
        <f t="shared" si="236"/>
        <v>20915.249096675147</v>
      </c>
      <c r="AB1532" s="36">
        <f t="shared" si="237"/>
        <v>61367.450448692223</v>
      </c>
      <c r="AC1532" s="36">
        <f t="shared" si="238"/>
        <v>351568.59505373298</v>
      </c>
      <c r="AD1532" s="36">
        <f t="shared" si="239"/>
        <v>224161.59820983949</v>
      </c>
    </row>
    <row r="1533" spans="1:30" ht="14.25" customHeight="1" x14ac:dyDescent="0.25">
      <c r="A1533" s="16">
        <v>1517</v>
      </c>
      <c r="B1533" s="34">
        <v>0.19924551966100201</v>
      </c>
      <c r="C1533" s="34">
        <v>9.4704912748329997E-2</v>
      </c>
      <c r="D1533" s="34">
        <v>4.4117217418351402E-2</v>
      </c>
      <c r="E1533" s="34">
        <v>3.0381962092484699E-2</v>
      </c>
      <c r="F1533" s="34">
        <v>3.1189000244169401E-2</v>
      </c>
      <c r="G1533" s="34">
        <v>0.20302367494585799</v>
      </c>
      <c r="H1533" s="35">
        <v>1.1385027155738301</v>
      </c>
      <c r="I1533" s="34">
        <v>9.6555855258314394E-2</v>
      </c>
      <c r="J1533" s="34">
        <v>2.42030858863647E-2</v>
      </c>
      <c r="K1533" s="36">
        <f>Inputs!$B$12*(1+$B1533)^4</f>
        <v>124103.39688445746</v>
      </c>
      <c r="L1533" s="36">
        <f t="shared" si="230"/>
        <v>19070.475318306966</v>
      </c>
      <c r="M1533" s="36">
        <f t="shared" si="231"/>
        <v>228888.34843208414</v>
      </c>
      <c r="N1533" s="37">
        <f>M1533/Inputs!$B$6</f>
        <v>348.9151652928112</v>
      </c>
      <c r="O1533" s="38">
        <f>IF(N1533&gt;Inputs!$B$4,1,0)</f>
        <v>0</v>
      </c>
      <c r="P1533" s="34">
        <f t="shared" si="232"/>
        <v>7.2352769371949691E-2</v>
      </c>
      <c r="Q1533" s="36">
        <f>Inputs!$B$12*(1+$B1533)^0*$C1533+Inputs!$B$29*(1+$D1533)^0*Inputs!$B$19+Inputs!$B$30*(1+$E1533)^0*Inputs!$B$20+Inputs!$B$31*(1+$F1533)^0*Inputs!$B$21+Inputs!$B$22*(1+Inputs!$B$23)^0</f>
        <v>13704.338792326722</v>
      </c>
      <c r="R1533" s="36">
        <f>Inputs!$B$12*(1+$B1533)^1*$C1533+Inputs!$B$29*(1+$D1533)^1*Inputs!$B$19+Inputs!$B$30*(1+$E1533)^1*Inputs!$B$20+Inputs!$B$31*(1+$F1533)^1*Inputs!$B$21+Inputs!$B$22*(1+Inputs!$B$23)^1</f>
        <v>15130.066650128305</v>
      </c>
      <c r="S1533" s="36">
        <f>Inputs!$B$12*(1+$B1533)^2*$C1533+Inputs!$B$29*(1+$D1533)^2*Inputs!$B$19+Inputs!$B$30*(1+$E1533)^2*Inputs!$B$20+Inputs!$B$31*(1+$F1533)^2*Inputs!$B$21+Inputs!$B$22*(1+Inputs!$B$23)^2</f>
        <v>16792.432372555359</v>
      </c>
      <c r="T1533" s="36">
        <f>Inputs!$B$12*(1+$B1533)^3*$C1533+Inputs!$B$29*(1+$D1533)^3*Inputs!$B$19+Inputs!$B$30*(1+$E1533)^3*Inputs!$B$20+Inputs!$B$31*(1+$F1533)^3*Inputs!$B$21+Inputs!$B$22*(1+Inputs!$B$23)^3</f>
        <v>18736.810271202645</v>
      </c>
      <c r="U1533" s="36">
        <f>Inputs!$B$12*(1+$B1533)^4*$C1533+Inputs!$B$29*(1+$D1533)^4*Inputs!$B$19+Inputs!$B$30*(1+$E1533)^4*Inputs!$B$20+Inputs!$B$31*(1+$F1533)^4*Inputs!$B$21+Inputs!$B$22*(1+Inputs!$B$23)^4</f>
        <v>21017.546956691829</v>
      </c>
      <c r="V1533" s="35">
        <f>Inputs!$B$13/(Q1533*(1-$G1533))</f>
        <v>1.159124802279097</v>
      </c>
      <c r="W1533" s="36">
        <f>Inputs!$B$13</f>
        <v>12660</v>
      </c>
      <c r="X1533" s="36">
        <f t="shared" si="233"/>
        <v>13914.913449948053</v>
      </c>
      <c r="Y1533" s="36">
        <f t="shared" si="234"/>
        <v>15374.771029966285</v>
      </c>
      <c r="Z1533" s="36">
        <f t="shared" si="235"/>
        <v>17078.013084191221</v>
      </c>
      <c r="AA1533" s="36">
        <f t="shared" si="236"/>
        <v>19070.475318306966</v>
      </c>
      <c r="AB1533" s="36">
        <f t="shared" si="237"/>
        <v>58618.147822584404</v>
      </c>
      <c r="AC1533" s="36">
        <f t="shared" si="238"/>
        <v>269955.6608527287</v>
      </c>
      <c r="AD1533" s="36">
        <f t="shared" si="239"/>
        <v>170270.20060949973</v>
      </c>
    </row>
    <row r="1534" spans="1:30" ht="14.25" customHeight="1" x14ac:dyDescent="0.25">
      <c r="A1534" s="16">
        <v>1518</v>
      </c>
      <c r="B1534" s="34">
        <v>0.42562291625322102</v>
      </c>
      <c r="C1534" s="34">
        <v>7.55263019663759E-2</v>
      </c>
      <c r="D1534" s="34">
        <v>1.43527341548658E-2</v>
      </c>
      <c r="E1534" s="34">
        <v>4.3178100804675802E-2</v>
      </c>
      <c r="F1534" s="34">
        <v>1.22607868233756E-2</v>
      </c>
      <c r="G1534" s="34">
        <v>0.20237432385289</v>
      </c>
      <c r="H1534" s="35">
        <v>1.0064745589375299</v>
      </c>
      <c r="I1534" s="34">
        <v>9.6656579823525005E-2</v>
      </c>
      <c r="J1534" s="34">
        <v>1.8332115236027902E-2</v>
      </c>
      <c r="K1534" s="36">
        <f>Inputs!$B$12*(1+$B1534)^4</f>
        <v>247839.1561622092</v>
      </c>
      <c r="L1534" s="36">
        <f t="shared" si="230"/>
        <v>21942.773461794044</v>
      </c>
      <c r="M1534" s="36">
        <f t="shared" si="231"/>
        <v>241655.18616418252</v>
      </c>
      <c r="N1534" s="37">
        <f>M1534/Inputs!$B$6</f>
        <v>368.37680817710748</v>
      </c>
      <c r="O1534" s="38">
        <f>IF(N1534&gt;Inputs!$B$4,1,0)</f>
        <v>0</v>
      </c>
      <c r="P1534" s="34">
        <f t="shared" si="232"/>
        <v>7.8324464587497103E-2</v>
      </c>
      <c r="Q1534" s="36">
        <f>Inputs!$B$12*(1+$B1534)^0*$C1534+Inputs!$B$29*(1+$D1534)^0*Inputs!$B$19+Inputs!$B$30*(1+$E1534)^0*Inputs!$B$20+Inputs!$B$31*(1+$F1534)^0*Inputs!$B$21+Inputs!$B$22*(1+Inputs!$B$23)^0</f>
        <v>12553.622145409478</v>
      </c>
      <c r="R1534" s="36">
        <f>Inputs!$B$12*(1+$B1534)^1*$C1534+Inputs!$B$29*(1+$D1534)^1*Inputs!$B$19+Inputs!$B$30*(1+$E1534)^1*Inputs!$B$20+Inputs!$B$31*(1+$F1534)^1*Inputs!$B$21+Inputs!$B$22*(1+Inputs!$B$23)^1</f>
        <v>14624.435016553667</v>
      </c>
      <c r="S1534" s="36">
        <f>Inputs!$B$12*(1+$B1534)^2*$C1534+Inputs!$B$29*(1+$D1534)^2*Inputs!$B$19+Inputs!$B$30*(1+$E1534)^2*Inputs!$B$20+Inputs!$B$31*(1+$F1534)^2*Inputs!$B$21+Inputs!$B$22*(1+Inputs!$B$23)^2</f>
        <v>17520.133383338165</v>
      </c>
      <c r="T1534" s="36">
        <f>Inputs!$B$12*(1+$B1534)^3*$C1534+Inputs!$B$29*(1+$D1534)^3*Inputs!$B$19+Inputs!$B$30*(1+$E1534)^3*Inputs!$B$20+Inputs!$B$31*(1+$F1534)^3*Inputs!$B$21+Inputs!$B$22*(1+Inputs!$B$23)^3</f>
        <v>21590.276565488384</v>
      </c>
      <c r="U1534" s="36">
        <f>Inputs!$B$12*(1+$B1534)^4*$C1534+Inputs!$B$29*(1+$D1534)^4*Inputs!$B$19+Inputs!$B$30*(1+$E1534)^4*Inputs!$B$20+Inputs!$B$31*(1+$F1534)^4*Inputs!$B$21+Inputs!$B$22*(1+Inputs!$B$23)^4</f>
        <v>27333.144174842877</v>
      </c>
      <c r="V1534" s="35">
        <f>Inputs!$B$13/(Q1534*(1-$G1534))</f>
        <v>1.2643448017369106</v>
      </c>
      <c r="W1534" s="36">
        <f>Inputs!$B$13</f>
        <v>12660</v>
      </c>
      <c r="X1534" s="36">
        <f t="shared" si="233"/>
        <v>13996.357880214055</v>
      </c>
      <c r="Y1534" s="36">
        <f t="shared" si="234"/>
        <v>15866.791929189107</v>
      </c>
      <c r="Z1534" s="36">
        <f t="shared" si="235"/>
        <v>18442.650273408668</v>
      </c>
      <c r="AA1534" s="36">
        <f t="shared" si="236"/>
        <v>21942.773461794044</v>
      </c>
      <c r="AB1534" s="36">
        <f t="shared" si="237"/>
        <v>61796.970074885787</v>
      </c>
      <c r="AC1534" s="36">
        <f t="shared" si="238"/>
        <v>285288.01353671344</v>
      </c>
      <c r="AD1534" s="36">
        <f t="shared" si="239"/>
        <v>179858.21608929674</v>
      </c>
    </row>
    <row r="1535" spans="1:30" ht="14.25" customHeight="1" x14ac:dyDescent="0.25">
      <c r="A1535" s="16">
        <v>1519</v>
      </c>
      <c r="B1535" s="34">
        <v>0.32633372148748502</v>
      </c>
      <c r="C1535" s="34">
        <v>7.5074438505103799E-2</v>
      </c>
      <c r="D1535" s="34">
        <v>3.3905610295212697E-2</v>
      </c>
      <c r="E1535" s="34">
        <v>3.6820050485441298E-2</v>
      </c>
      <c r="F1535" s="34">
        <v>2.72949831744017E-2</v>
      </c>
      <c r="G1535" s="34">
        <v>0.18952301215426001</v>
      </c>
      <c r="H1535" s="35">
        <v>1.00046049439941</v>
      </c>
      <c r="I1535" s="34">
        <v>9.7864862234879793E-2</v>
      </c>
      <c r="J1535" s="34">
        <v>3.0544148596508801E-2</v>
      </c>
      <c r="K1535" s="36">
        <f>Inputs!$B$12*(1+$B1535)^4</f>
        <v>185678.87514851251</v>
      </c>
      <c r="L1535" s="36">
        <f t="shared" si="230"/>
        <v>18688.219471897108</v>
      </c>
      <c r="M1535" s="36">
        <f t="shared" si="231"/>
        <v>236769.38547484501</v>
      </c>
      <c r="N1535" s="37">
        <f>M1535/Inputs!$B$6</f>
        <v>360.92894127262957</v>
      </c>
      <c r="O1535" s="38">
        <f>IF(N1535&gt;Inputs!$B$4,1,0)</f>
        <v>0</v>
      </c>
      <c r="P1535" s="34">
        <f t="shared" si="232"/>
        <v>6.7320713638370999E-2</v>
      </c>
      <c r="Q1535" s="36">
        <f>Inputs!$B$12*(1+$B1535)^0*$C1535+Inputs!$B$29*(1+$D1535)^0*Inputs!$B$19+Inputs!$B$30*(1+$E1535)^0*Inputs!$B$20+Inputs!$B$31*(1+$F1535)^0*Inputs!$B$21+Inputs!$B$22*(1+Inputs!$B$23)^0</f>
        <v>12526.510337733151</v>
      </c>
      <c r="R1535" s="36">
        <f>Inputs!$B$12*(1+$B1535)^1*$C1535+Inputs!$B$29*(1+$D1535)^1*Inputs!$B$19+Inputs!$B$30*(1+$E1535)^1*Inputs!$B$20+Inputs!$B$31*(1+$F1535)^1*Inputs!$B$21+Inputs!$B$22*(1+Inputs!$B$23)^1</f>
        <v>14254.92770598994</v>
      </c>
      <c r="S1535" s="36">
        <f>Inputs!$B$12*(1+$B1535)^2*$C1535+Inputs!$B$29*(1+$D1535)^2*Inputs!$B$19+Inputs!$B$30*(1+$E1535)^2*Inputs!$B$20+Inputs!$B$31*(1+$F1535)^2*Inputs!$B$21+Inputs!$B$22*(1+Inputs!$B$23)^2</f>
        <v>16471.53009862193</v>
      </c>
      <c r="T1535" s="36">
        <f>Inputs!$B$12*(1+$B1535)^3*$C1535+Inputs!$B$29*(1+$D1535)^3*Inputs!$B$19+Inputs!$B$30*(1+$E1535)^3*Inputs!$B$20+Inputs!$B$31*(1+$F1535)^3*Inputs!$B$21+Inputs!$B$22*(1+Inputs!$B$23)^3</f>
        <v>19333.142471563282</v>
      </c>
      <c r="U1535" s="36">
        <f>Inputs!$B$12*(1+$B1535)^4*$C1535+Inputs!$B$29*(1+$D1535)^4*Inputs!$B$19+Inputs!$B$30*(1+$E1535)^4*Inputs!$B$20+Inputs!$B$31*(1+$F1535)^4*Inputs!$B$21+Inputs!$B$22*(1+Inputs!$B$23)^4</f>
        <v>23047.6841325922</v>
      </c>
      <c r="V1535" s="35">
        <f>Inputs!$B$13/(Q1535*(1-$G1535))</f>
        <v>1.2469898435011288</v>
      </c>
      <c r="W1535" s="36">
        <f>Inputs!$B$13</f>
        <v>12660</v>
      </c>
      <c r="X1535" s="36">
        <f t="shared" si="233"/>
        <v>13694.78005330779</v>
      </c>
      <c r="Y1535" s="36">
        <f t="shared" si="234"/>
        <v>15001.501877408971</v>
      </c>
      <c r="Z1535" s="36">
        <f t="shared" si="235"/>
        <v>16642.003820393587</v>
      </c>
      <c r="AA1535" s="36">
        <f t="shared" si="236"/>
        <v>18688.219471897108</v>
      </c>
      <c r="AB1535" s="36">
        <f t="shared" si="237"/>
        <v>57402.862659028084</v>
      </c>
      <c r="AC1535" s="36">
        <f t="shared" si="238"/>
        <v>286078.89286357426</v>
      </c>
      <c r="AD1535" s="36">
        <f t="shared" si="239"/>
        <v>179366.52281581692</v>
      </c>
    </row>
    <row r="1536" spans="1:30" ht="14.25" customHeight="1" x14ac:dyDescent="0.25">
      <c r="A1536" s="16">
        <v>1520</v>
      </c>
      <c r="B1536" s="34">
        <v>0.23480010544083499</v>
      </c>
      <c r="C1536" s="34">
        <v>8.3936682467751697E-2</v>
      </c>
      <c r="D1536" s="34">
        <v>3.2091514374128702E-2</v>
      </c>
      <c r="E1536" s="34">
        <v>4.9851720951672798E-2</v>
      </c>
      <c r="F1536" s="34">
        <v>-1.1295804271316901E-2</v>
      </c>
      <c r="G1536" s="34">
        <v>0.18167554044661499</v>
      </c>
      <c r="H1536" s="35">
        <v>1.0710328393901301</v>
      </c>
      <c r="I1536" s="34">
        <v>9.7669337166841605E-2</v>
      </c>
      <c r="J1536" s="34">
        <v>2.7118928914619998E-2</v>
      </c>
      <c r="K1536" s="36">
        <f>Inputs!$B$12*(1+$B1536)^4</f>
        <v>139488.33230456422</v>
      </c>
      <c r="L1536" s="36">
        <f t="shared" si="230"/>
        <v>17725.921266580597</v>
      </c>
      <c r="M1536" s="36">
        <f t="shared" si="231"/>
        <v>218062.87449059531</v>
      </c>
      <c r="N1536" s="37">
        <f>M1536/Inputs!$B$6</f>
        <v>332.41291843078551</v>
      </c>
      <c r="O1536" s="38">
        <f>IF(N1536&gt;Inputs!$B$4,1,0)</f>
        <v>0</v>
      </c>
      <c r="P1536" s="34">
        <f t="shared" si="232"/>
        <v>7.0550408252221614E-2</v>
      </c>
      <c r="Q1536" s="36">
        <f>Inputs!$B$12*(1+$B1536)^0*$C1536+Inputs!$B$29*(1+$D1536)^0*Inputs!$B$19+Inputs!$B$30*(1+$E1536)^0*Inputs!$B$20+Inputs!$B$31*(1+$F1536)^0*Inputs!$B$21+Inputs!$B$22*(1+Inputs!$B$23)^0</f>
        <v>13058.244975492024</v>
      </c>
      <c r="R1536" s="36">
        <f>Inputs!$B$12*(1+$B1536)^1*$C1536+Inputs!$B$29*(1+$D1536)^1*Inputs!$B$19+Inputs!$B$30*(1+$E1536)^1*Inputs!$B$20+Inputs!$B$31*(1+$F1536)^1*Inputs!$B$21+Inputs!$B$22*(1+Inputs!$B$23)^1</f>
        <v>14351.775603890517</v>
      </c>
      <c r="S1536" s="36">
        <f>Inputs!$B$12*(1+$B1536)^2*$C1536+Inputs!$B$29*(1+$D1536)^2*Inputs!$B$19+Inputs!$B$30*(1+$E1536)^2*Inputs!$B$20+Inputs!$B$31*(1+$F1536)^2*Inputs!$B$21+Inputs!$B$22*(1+Inputs!$B$23)^2</f>
        <v>15931.099245759808</v>
      </c>
      <c r="T1536" s="36">
        <f>Inputs!$B$12*(1+$B1536)^3*$C1536+Inputs!$B$29*(1+$D1536)^3*Inputs!$B$19+Inputs!$B$30*(1+$E1536)^3*Inputs!$B$20+Inputs!$B$31*(1+$F1536)^3*Inputs!$B$21+Inputs!$B$22*(1+Inputs!$B$23)^3</f>
        <v>17861.759869257796</v>
      </c>
      <c r="U1536" s="36">
        <f>Inputs!$B$12*(1+$B1536)^4*$C1536+Inputs!$B$29*(1+$D1536)^4*Inputs!$B$19+Inputs!$B$30*(1+$E1536)^4*Inputs!$B$20+Inputs!$B$31*(1+$F1536)^4*Inputs!$B$21+Inputs!$B$22*(1+Inputs!$B$23)^4</f>
        <v>20224.625871620687</v>
      </c>
      <c r="V1536" s="35">
        <f>Inputs!$B$13/(Q1536*(1-$G1536))</f>
        <v>1.1847408453509816</v>
      </c>
      <c r="W1536" s="36">
        <f>Inputs!$B$13</f>
        <v>12660</v>
      </c>
      <c r="X1536" s="36">
        <f t="shared" si="233"/>
        <v>13580.222731643664</v>
      </c>
      <c r="Y1536" s="36">
        <f t="shared" si="234"/>
        <v>14704.044413156871</v>
      </c>
      <c r="Z1536" s="36">
        <f t="shared" si="235"/>
        <v>16070.491138948812</v>
      </c>
      <c r="AA1536" s="36">
        <f t="shared" si="236"/>
        <v>17725.921266580597</v>
      </c>
      <c r="AB1536" s="36">
        <f t="shared" si="237"/>
        <v>56116.080513452645</v>
      </c>
      <c r="AC1536" s="36">
        <f t="shared" si="238"/>
        <v>258065.5408862475</v>
      </c>
      <c r="AD1536" s="36">
        <f t="shared" si="239"/>
        <v>161946.79397714266</v>
      </c>
    </row>
    <row r="1537" spans="1:30" ht="14.25" customHeight="1" x14ac:dyDescent="0.25">
      <c r="A1537" s="16">
        <v>1521</v>
      </c>
      <c r="B1537" s="34">
        <v>0.44189185278702298</v>
      </c>
      <c r="C1537" s="34">
        <v>6.5476216649319394E-2</v>
      </c>
      <c r="D1537" s="34">
        <v>3.5583530433825103E-2</v>
      </c>
      <c r="E1537" s="34">
        <v>4.6718585259730903E-2</v>
      </c>
      <c r="F1537" s="34">
        <v>1.7331260905680702E-2</v>
      </c>
      <c r="G1537" s="34">
        <v>0.16592369894796999</v>
      </c>
      <c r="H1537" s="35">
        <v>0.99253106895808896</v>
      </c>
      <c r="I1537" s="34">
        <v>9.6570695429662998E-2</v>
      </c>
      <c r="J1537" s="34">
        <v>2.6893484631145E-2</v>
      </c>
      <c r="K1537" s="36">
        <f>Inputs!$B$12*(1+$B1537)^4</f>
        <v>259347.4618464883</v>
      </c>
      <c r="L1537" s="36">
        <f t="shared" si="230"/>
        <v>21551.967691979597</v>
      </c>
      <c r="M1537" s="36">
        <f t="shared" si="231"/>
        <v>261600.37670842087</v>
      </c>
      <c r="N1537" s="37">
        <f>M1537/Inputs!$B$6</f>
        <v>398.78106205551961</v>
      </c>
      <c r="O1537" s="38">
        <f>IF(N1537&gt;Inputs!$B$4,1,0)</f>
        <v>1</v>
      </c>
      <c r="P1537" s="34">
        <f t="shared" si="232"/>
        <v>6.9677210798517991E-2</v>
      </c>
      <c r="Q1537" s="36">
        <f>Inputs!$B$12*(1+$B1537)^0*$C1537+Inputs!$B$29*(1+$D1537)^0*Inputs!$B$19+Inputs!$B$30*(1+$E1537)^0*Inputs!$B$20+Inputs!$B$31*(1+$F1537)^0*Inputs!$B$21+Inputs!$B$22*(1+Inputs!$B$23)^0</f>
        <v>11950.617026386084</v>
      </c>
      <c r="R1537" s="36">
        <f>Inputs!$B$12*(1+$B1537)^1*$C1537+Inputs!$B$29*(1+$D1537)^1*Inputs!$B$19+Inputs!$B$30*(1+$E1537)^1*Inputs!$B$20+Inputs!$B$31*(1+$F1537)^1*Inputs!$B$21+Inputs!$B$22*(1+Inputs!$B$23)^1</f>
        <v>13930.497589100894</v>
      </c>
      <c r="S1537" s="36">
        <f>Inputs!$B$12*(1+$B1537)^2*$C1537+Inputs!$B$29*(1+$D1537)^2*Inputs!$B$19+Inputs!$B$30*(1+$E1537)^2*Inputs!$B$20+Inputs!$B$31*(1+$F1537)^2*Inputs!$B$21+Inputs!$B$22*(1+Inputs!$B$23)^2</f>
        <v>16686.445896028948</v>
      </c>
      <c r="T1537" s="36">
        <f>Inputs!$B$12*(1+$B1537)^3*$C1537+Inputs!$B$29*(1+$D1537)^3*Inputs!$B$19+Inputs!$B$30*(1+$E1537)^3*Inputs!$B$20+Inputs!$B$31*(1+$F1537)^3*Inputs!$B$21+Inputs!$B$22*(1+Inputs!$B$23)^3</f>
        <v>20557.814762903872</v>
      </c>
      <c r="U1537" s="36">
        <f>Inputs!$B$12*(1+$B1537)^4*$C1537+Inputs!$B$29*(1+$D1537)^4*Inputs!$B$19+Inputs!$B$30*(1+$E1537)^4*Inputs!$B$20+Inputs!$B$31*(1+$F1537)^4*Inputs!$B$21+Inputs!$B$22*(1+Inputs!$B$23)^4</f>
        <v>26033.768310419131</v>
      </c>
      <c r="V1537" s="35">
        <f>Inputs!$B$13/(Q1537*(1-$G1537))</f>
        <v>1.2700990612343184</v>
      </c>
      <c r="W1537" s="36">
        <f>Inputs!$B$13</f>
        <v>12660</v>
      </c>
      <c r="X1537" s="36">
        <f t="shared" si="233"/>
        <v>13951.132917257106</v>
      </c>
      <c r="Y1537" s="36">
        <f t="shared" si="234"/>
        <v>15745.381822172909</v>
      </c>
      <c r="Z1537" s="36">
        <f t="shared" si="235"/>
        <v>18208.567679826141</v>
      </c>
      <c r="AA1537" s="36">
        <f t="shared" si="236"/>
        <v>21551.967691979597</v>
      </c>
      <c r="AB1537" s="36">
        <f t="shared" si="237"/>
        <v>61273.882913263995</v>
      </c>
      <c r="AC1537" s="36">
        <f t="shared" si="238"/>
        <v>317630.03929464862</v>
      </c>
      <c r="AD1537" s="36">
        <f t="shared" si="239"/>
        <v>200326.49379515686</v>
      </c>
    </row>
    <row r="1538" spans="1:30" ht="14.25" customHeight="1" x14ac:dyDescent="0.25">
      <c r="A1538" s="16">
        <v>1522</v>
      </c>
      <c r="B1538" s="34">
        <v>0.22965608927156</v>
      </c>
      <c r="C1538" s="34">
        <v>7.7889629261876606E-2</v>
      </c>
      <c r="D1538" s="34">
        <v>3.5666925143505501E-2</v>
      </c>
      <c r="E1538" s="34">
        <v>4.2557508790409801E-2</v>
      </c>
      <c r="F1538" s="34">
        <v>2.8488804095630101E-2</v>
      </c>
      <c r="G1538" s="34">
        <v>0.20253637269743799</v>
      </c>
      <c r="H1538" s="35">
        <v>1.11253438564953</v>
      </c>
      <c r="I1538" s="34">
        <v>9.1227314118436903E-2</v>
      </c>
      <c r="J1538" s="34">
        <v>3.1661075078826199E-2</v>
      </c>
      <c r="K1538" s="36">
        <f>Inputs!$B$12*(1+$B1538)^4</f>
        <v>137178.45569541864</v>
      </c>
      <c r="L1538" s="36">
        <f t="shared" si="230"/>
        <v>17661.275078277136</v>
      </c>
      <c r="M1538" s="36">
        <f t="shared" si="231"/>
        <v>254859.234571776</v>
      </c>
      <c r="N1538" s="37">
        <f>M1538/Inputs!$B$6</f>
        <v>388.50493074965857</v>
      </c>
      <c r="O1538" s="38">
        <f>IF(N1538&gt;Inputs!$B$4,1,0)</f>
        <v>0</v>
      </c>
      <c r="P1538" s="34">
        <f t="shared" si="232"/>
        <v>5.9566239039610704E-2</v>
      </c>
      <c r="Q1538" s="36">
        <f>Inputs!$B$12*(1+$B1538)^0*$C1538+Inputs!$B$29*(1+$D1538)^0*Inputs!$B$19+Inputs!$B$30*(1+$E1538)^0*Inputs!$B$20+Inputs!$B$31*(1+$F1538)^0*Inputs!$B$21+Inputs!$B$22*(1+Inputs!$B$23)^0</f>
        <v>12695.421783139518</v>
      </c>
      <c r="R1538" s="36">
        <f>Inputs!$B$12*(1+$B1538)^1*$C1538+Inputs!$B$29*(1+$D1538)^1*Inputs!$B$19+Inputs!$B$30*(1+$E1538)^1*Inputs!$B$20+Inputs!$B$31*(1+$F1538)^1*Inputs!$B$21+Inputs!$B$22*(1+Inputs!$B$23)^1</f>
        <v>14052.750224374078</v>
      </c>
      <c r="S1538" s="36">
        <f>Inputs!$B$12*(1+$B1538)^2*$C1538+Inputs!$B$29*(1+$D1538)^2*Inputs!$B$19+Inputs!$B$30*(1+$E1538)^2*Inputs!$B$20+Inputs!$B$31*(1+$F1538)^2*Inputs!$B$21+Inputs!$B$22*(1+Inputs!$B$23)^2</f>
        <v>15666.897363388882</v>
      </c>
      <c r="T1538" s="36">
        <f>Inputs!$B$12*(1+$B1538)^3*$C1538+Inputs!$B$29*(1+$D1538)^3*Inputs!$B$19+Inputs!$B$30*(1+$E1538)^3*Inputs!$B$20+Inputs!$B$31*(1+$F1538)^3*Inputs!$B$21+Inputs!$B$22*(1+Inputs!$B$23)^3</f>
        <v>17594.854914813826</v>
      </c>
      <c r="U1538" s="36">
        <f>Inputs!$B$12*(1+$B1538)^4*$C1538+Inputs!$B$29*(1+$D1538)^4*Inputs!$B$19+Inputs!$B$30*(1+$E1538)^4*Inputs!$B$20+Inputs!$B$31*(1+$F1538)^4*Inputs!$B$21+Inputs!$B$22*(1+Inputs!$B$23)^4</f>
        <v>19906.629257817796</v>
      </c>
      <c r="V1538" s="35">
        <f>Inputs!$B$13/(Q1538*(1-$G1538))</f>
        <v>1.2504769412248935</v>
      </c>
      <c r="W1538" s="36">
        <f>Inputs!$B$13</f>
        <v>12660</v>
      </c>
      <c r="X1538" s="36">
        <f t="shared" si="233"/>
        <v>13627.076044763313</v>
      </c>
      <c r="Y1538" s="36">
        <f t="shared" si="234"/>
        <v>14761.472772925428</v>
      </c>
      <c r="Z1538" s="36">
        <f t="shared" si="235"/>
        <v>16094.132544608301</v>
      </c>
      <c r="AA1538" s="36">
        <f t="shared" si="236"/>
        <v>17661.275078277136</v>
      </c>
      <c r="AB1538" s="36">
        <f t="shared" si="237"/>
        <v>57170.109640613089</v>
      </c>
      <c r="AC1538" s="36">
        <f t="shared" si="238"/>
        <v>305885.52052786027</v>
      </c>
      <c r="AD1538" s="36">
        <f t="shared" si="239"/>
        <v>197689.12493116292</v>
      </c>
    </row>
    <row r="1539" spans="1:30" ht="14.25" customHeight="1" x14ac:dyDescent="0.25">
      <c r="A1539" s="16">
        <v>1523</v>
      </c>
      <c r="B1539" s="34">
        <v>0.33252384190989798</v>
      </c>
      <c r="C1539" s="34">
        <v>7.0664254925651704E-2</v>
      </c>
      <c r="D1539" s="34">
        <v>5.1458422070820402E-2</v>
      </c>
      <c r="E1539" s="34">
        <v>3.30381445223598E-2</v>
      </c>
      <c r="F1539" s="34">
        <v>2.77082545677764E-2</v>
      </c>
      <c r="G1539" s="34">
        <v>0.17408710997062199</v>
      </c>
      <c r="H1539" s="35">
        <v>1.02363408318634</v>
      </c>
      <c r="I1539" s="34">
        <v>8.7600152100099499E-2</v>
      </c>
      <c r="J1539" s="34">
        <v>2.6882074289373399E-2</v>
      </c>
      <c r="K1539" s="36">
        <f>Inputs!$B$12*(1+$B1539)^4</f>
        <v>189169.53816034447</v>
      </c>
      <c r="L1539" s="36">
        <f t="shared" si="230"/>
        <v>19194.73729925216</v>
      </c>
      <c r="M1539" s="36">
        <f t="shared" si="231"/>
        <v>273164.41540261661</v>
      </c>
      <c r="N1539" s="37">
        <f>M1539/Inputs!$B$6</f>
        <v>416.40916982106188</v>
      </c>
      <c r="O1539" s="38">
        <f>IF(N1539&gt;Inputs!$B$4,1,0)</f>
        <v>1</v>
      </c>
      <c r="P1539" s="34">
        <f t="shared" si="232"/>
        <v>6.07180778107261E-2</v>
      </c>
      <c r="Q1539" s="36">
        <f>Inputs!$B$12*(1+$B1539)^0*$C1539+Inputs!$B$29*(1+$D1539)^0*Inputs!$B$19+Inputs!$B$30*(1+$E1539)^0*Inputs!$B$20+Inputs!$B$31*(1+$F1539)^0*Inputs!$B$21+Inputs!$B$22*(1+Inputs!$B$23)^0</f>
        <v>12261.899322966023</v>
      </c>
      <c r="R1539" s="36">
        <f>Inputs!$B$12*(1+$B1539)^1*$C1539+Inputs!$B$29*(1+$D1539)^1*Inputs!$B$19+Inputs!$B$30*(1+$E1539)^1*Inputs!$B$20+Inputs!$B$31*(1+$F1539)^1*Inputs!$B$21+Inputs!$B$22*(1+Inputs!$B$23)^1</f>
        <v>13980.485150765868</v>
      </c>
      <c r="S1539" s="36">
        <f>Inputs!$B$12*(1+$B1539)^2*$C1539+Inputs!$B$29*(1+$D1539)^2*Inputs!$B$19+Inputs!$B$30*(1+$E1539)^2*Inputs!$B$20+Inputs!$B$31*(1+$F1539)^2*Inputs!$B$21+Inputs!$B$22*(1+Inputs!$B$23)^2</f>
        <v>16180.750694432318</v>
      </c>
      <c r="T1539" s="36">
        <f>Inputs!$B$12*(1+$B1539)^3*$C1539+Inputs!$B$29*(1+$D1539)^3*Inputs!$B$19+Inputs!$B$30*(1+$E1539)^3*Inputs!$B$20+Inputs!$B$31*(1+$F1539)^3*Inputs!$B$21+Inputs!$B$22*(1+Inputs!$B$23)^3</f>
        <v>19019.160292014312</v>
      </c>
      <c r="U1539" s="36">
        <f>Inputs!$B$12*(1+$B1539)^4*$C1539+Inputs!$B$29*(1+$D1539)^4*Inputs!$B$19+Inputs!$B$30*(1+$E1539)^4*Inputs!$B$20+Inputs!$B$31*(1+$F1539)^4*Inputs!$B$21+Inputs!$B$22*(1+Inputs!$B$23)^4</f>
        <v>22704.042478417523</v>
      </c>
      <c r="V1539" s="35">
        <f>Inputs!$B$13/(Q1539*(1-$G1539))</f>
        <v>1.2500912503564936</v>
      </c>
      <c r="W1539" s="36">
        <f>Inputs!$B$13</f>
        <v>12660</v>
      </c>
      <c r="X1539" s="36">
        <f t="shared" si="233"/>
        <v>13780.676113346855</v>
      </c>
      <c r="Y1539" s="36">
        <f t="shared" si="234"/>
        <v>15192.908270582237</v>
      </c>
      <c r="Z1539" s="36">
        <f t="shared" si="235"/>
        <v>16968.724730429516</v>
      </c>
      <c r="AA1539" s="36">
        <f t="shared" si="236"/>
        <v>19194.73729925216</v>
      </c>
      <c r="AB1539" s="36">
        <f t="shared" si="237"/>
        <v>59841.046938359686</v>
      </c>
      <c r="AC1539" s="36">
        <f t="shared" si="238"/>
        <v>324627.06930115761</v>
      </c>
      <c r="AD1539" s="36">
        <f t="shared" si="239"/>
        <v>213323.3684642569</v>
      </c>
    </row>
    <row r="1540" spans="1:30" ht="14.25" customHeight="1" x14ac:dyDescent="0.25">
      <c r="A1540" s="16">
        <v>1524</v>
      </c>
      <c r="B1540" s="34">
        <v>0.36213117869617401</v>
      </c>
      <c r="C1540" s="34">
        <v>8.1265015308875102E-2</v>
      </c>
      <c r="D1540" s="34">
        <v>2.4975039042374501E-2</v>
      </c>
      <c r="E1540" s="34">
        <v>4.3559373840768599E-2</v>
      </c>
      <c r="F1540" s="34">
        <v>1.1915711241663299E-2</v>
      </c>
      <c r="G1540" s="34">
        <v>0.21136571520873099</v>
      </c>
      <c r="H1540" s="35">
        <v>1.03765709710428</v>
      </c>
      <c r="I1540" s="34">
        <v>9.7393228025949297E-2</v>
      </c>
      <c r="J1540" s="34">
        <v>2.62536806818063E-2</v>
      </c>
      <c r="K1540" s="36">
        <f>Inputs!$B$12*(1+$B1540)^4</f>
        <v>206550.84972432037</v>
      </c>
      <c r="L1540" s="36">
        <f t="shared" si="230"/>
        <v>20905.614047380783</v>
      </c>
      <c r="M1540" s="36">
        <f t="shared" si="231"/>
        <v>250001.78837944643</v>
      </c>
      <c r="N1540" s="37">
        <f>M1540/Inputs!$B$6</f>
        <v>381.10028716379031</v>
      </c>
      <c r="O1540" s="38">
        <f>IF(N1540&gt;Inputs!$B$4,1,0)</f>
        <v>0</v>
      </c>
      <c r="P1540" s="34">
        <f t="shared" si="232"/>
        <v>7.1139547344142989E-2</v>
      </c>
      <c r="Q1540" s="36">
        <f>Inputs!$B$12*(1+$B1540)^0*$C1540+Inputs!$B$29*(1+$D1540)^0*Inputs!$B$19+Inputs!$B$30*(1+$E1540)^0*Inputs!$B$20+Inputs!$B$31*(1+$F1540)^0*Inputs!$B$21+Inputs!$B$22*(1+Inputs!$B$23)^0</f>
        <v>12897.944945959429</v>
      </c>
      <c r="R1540" s="36">
        <f>Inputs!$B$12*(1+$B1540)^1*$C1540+Inputs!$B$29*(1+$D1540)^1*Inputs!$B$19+Inputs!$B$30*(1+$E1540)^1*Inputs!$B$20+Inputs!$B$31*(1+$F1540)^1*Inputs!$B$21+Inputs!$B$22*(1+Inputs!$B$23)^1</f>
        <v>14840.17087925403</v>
      </c>
      <c r="S1540" s="36">
        <f>Inputs!$B$12*(1+$B1540)^2*$C1540+Inputs!$B$29*(1+$D1540)^2*Inputs!$B$19+Inputs!$B$30*(1+$E1540)^2*Inputs!$B$20+Inputs!$B$31*(1+$F1540)^2*Inputs!$B$21+Inputs!$B$22*(1+Inputs!$B$23)^2</f>
        <v>17427.20905415991</v>
      </c>
      <c r="T1540" s="36">
        <f>Inputs!$B$12*(1+$B1540)^3*$C1540+Inputs!$B$29*(1+$D1540)^3*Inputs!$B$19+Inputs!$B$30*(1+$E1540)^3*Inputs!$B$20+Inputs!$B$31*(1+$F1540)^3*Inputs!$B$21+Inputs!$B$22*(1+Inputs!$B$23)^3</f>
        <v>20890.81805435758</v>
      </c>
      <c r="U1540" s="36">
        <f>Inputs!$B$12*(1+$B1540)^4*$C1540+Inputs!$B$29*(1+$D1540)^4*Inputs!$B$19+Inputs!$B$30*(1+$E1540)^4*Inputs!$B$20+Inputs!$B$31*(1+$F1540)^4*Inputs!$B$21+Inputs!$B$22*(1+Inputs!$B$23)^4</f>
        <v>25546.618000970964</v>
      </c>
      <c r="V1540" s="35">
        <f>Inputs!$B$13/(Q1540*(1-$G1540))</f>
        <v>1.2446221719615105</v>
      </c>
      <c r="W1540" s="36">
        <f>Inputs!$B$13</f>
        <v>12660</v>
      </c>
      <c r="X1540" s="36">
        <f t="shared" si="233"/>
        <v>13960.842939234702</v>
      </c>
      <c r="Y1540" s="36">
        <f t="shared" si="234"/>
        <v>15683.474574019123</v>
      </c>
      <c r="Z1540" s="36">
        <f t="shared" si="235"/>
        <v>17948.072684249371</v>
      </c>
      <c r="AA1540" s="36">
        <f t="shared" si="236"/>
        <v>20905.614047380783</v>
      </c>
      <c r="AB1540" s="36">
        <f t="shared" si="237"/>
        <v>60507.912299055555</v>
      </c>
      <c r="AC1540" s="36">
        <f t="shared" si="238"/>
        <v>301582.79275028553</v>
      </c>
      <c r="AD1540" s="36">
        <f t="shared" si="239"/>
        <v>189493.87608039088</v>
      </c>
    </row>
    <row r="1541" spans="1:30" ht="14.25" customHeight="1" x14ac:dyDescent="0.25">
      <c r="A1541" s="16">
        <v>1525</v>
      </c>
      <c r="B1541" s="34">
        <v>0.40495455295319399</v>
      </c>
      <c r="C1541" s="34">
        <v>9.2163177394776405E-2</v>
      </c>
      <c r="D1541" s="34">
        <v>2.32288712408589E-2</v>
      </c>
      <c r="E1541" s="34">
        <v>4.11766987504492E-2</v>
      </c>
      <c r="F1541" s="34">
        <v>1.1486569335771199E-2</v>
      </c>
      <c r="G1541" s="34">
        <v>0.20005591782458901</v>
      </c>
      <c r="H1541" s="35">
        <v>1.0804350117786601</v>
      </c>
      <c r="I1541" s="34">
        <v>9.52931138439084E-2</v>
      </c>
      <c r="J1541" s="34">
        <v>2.7385683335717802E-2</v>
      </c>
      <c r="K1541" s="36">
        <f>Inputs!$B$12*(1+$B1541)^4</f>
        <v>233776.23207713114</v>
      </c>
      <c r="L1541" s="36">
        <f t="shared" si="230"/>
        <v>26142.067279339892</v>
      </c>
      <c r="M1541" s="36">
        <f t="shared" si="231"/>
        <v>319039.95181266463</v>
      </c>
      <c r="N1541" s="37">
        <f>M1541/Inputs!$B$6</f>
        <v>486.34138995833024</v>
      </c>
      <c r="O1541" s="38">
        <f>IF(N1541&gt;Inputs!$B$4,1,0)</f>
        <v>1</v>
      </c>
      <c r="P1541" s="34">
        <f t="shared" si="232"/>
        <v>6.7907430508190592E-2</v>
      </c>
      <c r="Q1541" s="36">
        <f>Inputs!$B$12*(1+$B1541)^0*$C1541+Inputs!$B$29*(1+$D1541)^0*Inputs!$B$19+Inputs!$B$30*(1+$E1541)^0*Inputs!$B$20+Inputs!$B$31*(1+$F1541)^0*Inputs!$B$21+Inputs!$B$22*(1+Inputs!$B$23)^0</f>
        <v>13551.834671113505</v>
      </c>
      <c r="R1541" s="36">
        <f>Inputs!$B$12*(1+$B1541)^1*$C1541+Inputs!$B$29*(1+$D1541)^1*Inputs!$B$19+Inputs!$B$30*(1+$E1541)^1*Inputs!$B$20+Inputs!$B$31*(1+$F1541)^1*Inputs!$B$21+Inputs!$B$22*(1+Inputs!$B$23)^1</f>
        <v>15953.980537625594</v>
      </c>
      <c r="S1541" s="36">
        <f>Inputs!$B$12*(1+$B1541)^2*$C1541+Inputs!$B$29*(1+$D1541)^2*Inputs!$B$19+Inputs!$B$30*(1+$E1541)^2*Inputs!$B$20+Inputs!$B$31*(1+$F1541)^2*Inputs!$B$21+Inputs!$B$22*(1+Inputs!$B$23)^2</f>
        <v>19267.508460781879</v>
      </c>
      <c r="T1541" s="36">
        <f>Inputs!$B$12*(1+$B1541)^3*$C1541+Inputs!$B$29*(1+$D1541)^3*Inputs!$B$19+Inputs!$B$30*(1+$E1541)^3*Inputs!$B$20+Inputs!$B$31*(1+$F1541)^3*Inputs!$B$21+Inputs!$B$22*(1+Inputs!$B$23)^3</f>
        <v>23859.800819516167</v>
      </c>
      <c r="U1541" s="36">
        <f>Inputs!$B$12*(1+$B1541)^4*$C1541+Inputs!$B$29*(1+$D1541)^4*Inputs!$B$19+Inputs!$B$30*(1+$E1541)^4*Inputs!$B$20+Inputs!$B$31*(1+$F1541)^4*Inputs!$B$21+Inputs!$B$22*(1+Inputs!$B$23)^4</f>
        <v>30246.954214587247</v>
      </c>
      <c r="V1541" s="35">
        <f>Inputs!$B$13/(Q1541*(1-$G1541))</f>
        <v>1.1678201945248328</v>
      </c>
      <c r="W1541" s="36">
        <f>Inputs!$B$13</f>
        <v>12660</v>
      </c>
      <c r="X1541" s="36">
        <f t="shared" si="233"/>
        <v>14625.253886019114</v>
      </c>
      <c r="Y1541" s="36">
        <f t="shared" si="234"/>
        <v>17326.099351894492</v>
      </c>
      <c r="Z1541" s="36">
        <f t="shared" si="235"/>
        <v>21038.699303890433</v>
      </c>
      <c r="AA1541" s="36">
        <f t="shared" si="236"/>
        <v>26142.067279339892</v>
      </c>
      <c r="AB1541" s="36">
        <f t="shared" si="237"/>
        <v>68137.81880696342</v>
      </c>
      <c r="AC1541" s="36">
        <f t="shared" si="238"/>
        <v>395508.78975392052</v>
      </c>
      <c r="AD1541" s="36">
        <f t="shared" si="239"/>
        <v>250902.13300570121</v>
      </c>
    </row>
    <row r="1542" spans="1:30" ht="14.25" customHeight="1" x14ac:dyDescent="0.25">
      <c r="A1542" s="16">
        <v>1526</v>
      </c>
      <c r="B1542" s="34">
        <v>0.41597879986849001</v>
      </c>
      <c r="C1542" s="34">
        <v>5.6361412982376798E-2</v>
      </c>
      <c r="D1542" s="34">
        <v>3.2544682017490403E-2</v>
      </c>
      <c r="E1542" s="34">
        <v>5.9592757582037498E-2</v>
      </c>
      <c r="F1542" s="34">
        <v>2.3140882346186099E-2</v>
      </c>
      <c r="G1542" s="34">
        <v>0.163937216752924</v>
      </c>
      <c r="H1542" s="35">
        <v>1.12809434086965</v>
      </c>
      <c r="I1542" s="34">
        <v>9.5127021040821894E-2</v>
      </c>
      <c r="J1542" s="34">
        <v>2.4838130708750902E-2</v>
      </c>
      <c r="K1542" s="36">
        <f>Inputs!$B$12*(1+$B1542)^4</f>
        <v>241200.52838046703</v>
      </c>
      <c r="L1542" s="36">
        <f t="shared" si="230"/>
        <v>21565.415660995284</v>
      </c>
      <c r="M1542" s="36">
        <f t="shared" si="231"/>
        <v>261276.5571757904</v>
      </c>
      <c r="N1542" s="37">
        <f>M1542/Inputs!$B$6</f>
        <v>398.28743471919267</v>
      </c>
      <c r="O1542" s="38">
        <f>IF(N1542&gt;Inputs!$B$4,1,0)</f>
        <v>1</v>
      </c>
      <c r="P1542" s="34">
        <f t="shared" si="232"/>
        <v>7.0288890332070988E-2</v>
      </c>
      <c r="Q1542" s="36">
        <f>Inputs!$B$12*(1+$B1542)^0*$C1542+Inputs!$B$29*(1+$D1542)^0*Inputs!$B$19+Inputs!$B$30*(1+$E1542)^0*Inputs!$B$20+Inputs!$B$31*(1+$F1542)^0*Inputs!$B$21+Inputs!$B$22*(1+Inputs!$B$23)^0</f>
        <v>11403.728806369531</v>
      </c>
      <c r="R1542" s="36">
        <f>Inputs!$B$12*(1+$B1542)^1*$C1542+Inputs!$B$29*(1+$D1542)^1*Inputs!$B$19+Inputs!$B$30*(1+$E1542)^1*Inputs!$B$20+Inputs!$B$31*(1+$F1542)^1*Inputs!$B$21+Inputs!$B$22*(1+Inputs!$B$23)^1</f>
        <v>13102.826082417108</v>
      </c>
      <c r="S1542" s="36">
        <f>Inputs!$B$12*(1+$B1542)^2*$C1542+Inputs!$B$29*(1+$D1542)^2*Inputs!$B$19+Inputs!$B$30*(1+$E1542)^2*Inputs!$B$20+Inputs!$B$31*(1+$F1542)^2*Inputs!$B$21+Inputs!$B$22*(1+Inputs!$B$23)^2</f>
        <v>15399.84003973184</v>
      </c>
      <c r="T1542" s="36">
        <f>Inputs!$B$12*(1+$B1542)^3*$C1542+Inputs!$B$29*(1+$D1542)^3*Inputs!$B$19+Inputs!$B$30*(1+$E1542)^3*Inputs!$B$20+Inputs!$B$31*(1+$F1542)^3*Inputs!$B$21+Inputs!$B$22*(1+Inputs!$B$23)^3</f>
        <v>18538.824124413506</v>
      </c>
      <c r="U1542" s="36">
        <f>Inputs!$B$12*(1+$B1542)^4*$C1542+Inputs!$B$29*(1+$D1542)^4*Inputs!$B$19+Inputs!$B$30*(1+$E1542)^4*Inputs!$B$20+Inputs!$B$31*(1+$F1542)^4*Inputs!$B$21+Inputs!$B$22*(1+Inputs!$B$23)^4</f>
        <v>22865.121908250996</v>
      </c>
      <c r="V1542" s="35">
        <f>Inputs!$B$13/(Q1542*(1-$G1542))</f>
        <v>1.3278466840854464</v>
      </c>
      <c r="W1542" s="36">
        <f>Inputs!$B$13</f>
        <v>12660</v>
      </c>
      <c r="X1542" s="36">
        <f t="shared" si="233"/>
        <v>13999.214254188315</v>
      </c>
      <c r="Y1542" s="36">
        <f t="shared" si="234"/>
        <v>15810.406618992687</v>
      </c>
      <c r="Z1542" s="36">
        <f t="shared" si="235"/>
        <v>18259.056016147049</v>
      </c>
      <c r="AA1542" s="36">
        <f t="shared" si="236"/>
        <v>21565.415660995284</v>
      </c>
      <c r="AB1542" s="36">
        <f t="shared" si="237"/>
        <v>61656.604731271007</v>
      </c>
      <c r="AC1542" s="36">
        <f t="shared" si="238"/>
        <v>314431.77107446082</v>
      </c>
      <c r="AD1542" s="36">
        <f t="shared" si="239"/>
        <v>199619.95244451938</v>
      </c>
    </row>
    <row r="1543" spans="1:30" ht="14.25" customHeight="1" x14ac:dyDescent="0.25">
      <c r="A1543" s="16">
        <v>1527</v>
      </c>
      <c r="B1543" s="34">
        <v>0.22837797384347</v>
      </c>
      <c r="C1543" s="34">
        <v>8.4519050473605403E-2</v>
      </c>
      <c r="D1543" s="34">
        <v>2.7802036375589301E-2</v>
      </c>
      <c r="E1543" s="34">
        <v>6.2799551047016205E-2</v>
      </c>
      <c r="F1543" s="34">
        <v>6.5242032627377501E-3</v>
      </c>
      <c r="G1543" s="34">
        <v>0.191815872667666</v>
      </c>
      <c r="H1543" s="35">
        <v>1.081883687143</v>
      </c>
      <c r="I1543" s="34">
        <v>9.5380650540662401E-2</v>
      </c>
      <c r="J1543" s="34">
        <v>2.2576095754077801E-2</v>
      </c>
      <c r="K1543" s="36">
        <f>Inputs!$B$12*(1+$B1543)^4</f>
        <v>136609.00629457121</v>
      </c>
      <c r="L1543" s="36">
        <f t="shared" si="230"/>
        <v>17901.0763895702</v>
      </c>
      <c r="M1543" s="36">
        <f t="shared" si="231"/>
        <v>216275.38546514744</v>
      </c>
      <c r="N1543" s="37">
        <f>M1543/Inputs!$B$6</f>
        <v>329.68808759931011</v>
      </c>
      <c r="O1543" s="38">
        <f>IF(N1543&gt;Inputs!$B$4,1,0)</f>
        <v>0</v>
      </c>
      <c r="P1543" s="34">
        <f t="shared" si="232"/>
        <v>7.2804554786584597E-2</v>
      </c>
      <c r="Q1543" s="36">
        <f>Inputs!$B$12*(1+$B1543)^0*$C1543+Inputs!$B$29*(1+$D1543)^0*Inputs!$B$19+Inputs!$B$30*(1+$E1543)^0*Inputs!$B$20+Inputs!$B$31*(1+$F1543)^0*Inputs!$B$21+Inputs!$B$22*(1+Inputs!$B$23)^0</f>
        <v>13093.187055843246</v>
      </c>
      <c r="R1543" s="36">
        <f>Inputs!$B$12*(1+$B1543)^1*$C1543+Inputs!$B$29*(1+$D1543)^1*Inputs!$B$19+Inputs!$B$30*(1+$E1543)^1*Inputs!$B$20+Inputs!$B$31*(1+$F1543)^1*Inputs!$B$21+Inputs!$B$22*(1+Inputs!$B$23)^1</f>
        <v>14461.127713632097</v>
      </c>
      <c r="S1543" s="36">
        <f>Inputs!$B$12*(1+$B1543)^2*$C1543+Inputs!$B$29*(1+$D1543)^2*Inputs!$B$19+Inputs!$B$30*(1+$E1543)^2*Inputs!$B$20+Inputs!$B$31*(1+$F1543)^2*Inputs!$B$21+Inputs!$B$22*(1+Inputs!$B$23)^2</f>
        <v>16104.133479672164</v>
      </c>
      <c r="T1543" s="36">
        <f>Inputs!$B$12*(1+$B1543)^3*$C1543+Inputs!$B$29*(1+$D1543)^3*Inputs!$B$19+Inputs!$B$30*(1+$E1543)^3*Inputs!$B$20+Inputs!$B$31*(1+$F1543)^3*Inputs!$B$21+Inputs!$B$22*(1+Inputs!$B$23)^3</f>
        <v>18083.240511275653</v>
      </c>
      <c r="U1543" s="36">
        <f>Inputs!$B$12*(1+$B1543)^4*$C1543+Inputs!$B$29*(1+$D1543)^4*Inputs!$B$19+Inputs!$B$30*(1+$E1543)^4*Inputs!$B$20+Inputs!$B$31*(1+$F1543)^4*Inputs!$B$21+Inputs!$B$22*(1+Inputs!$B$23)^4</f>
        <v>20473.319158077455</v>
      </c>
      <c r="V1543" s="35">
        <f>Inputs!$B$13/(Q1543*(1-$G1543))</f>
        <v>1.1964044412277559</v>
      </c>
      <c r="W1543" s="36">
        <f>Inputs!$B$13</f>
        <v>12660</v>
      </c>
      <c r="X1543" s="36">
        <f t="shared" si="233"/>
        <v>13648.074167640953</v>
      </c>
      <c r="Y1543" s="36">
        <f t="shared" si="234"/>
        <v>14826.079676937743</v>
      </c>
      <c r="Z1543" s="36">
        <f t="shared" si="235"/>
        <v>16229.702707750741</v>
      </c>
      <c r="AA1543" s="36">
        <f t="shared" si="236"/>
        <v>17901.0763895702</v>
      </c>
      <c r="AB1543" s="36">
        <f t="shared" si="237"/>
        <v>56837.727393160952</v>
      </c>
      <c r="AC1543" s="36">
        <f t="shared" si="238"/>
        <v>251429.49995231928</v>
      </c>
      <c r="AD1543" s="36">
        <f t="shared" si="239"/>
        <v>159437.65807198649</v>
      </c>
    </row>
    <row r="1544" spans="1:30" ht="14.25" customHeight="1" x14ac:dyDescent="0.25">
      <c r="A1544" s="16">
        <v>1528</v>
      </c>
      <c r="B1544" s="34">
        <v>0.27127125444963401</v>
      </c>
      <c r="C1544" s="34">
        <v>6.5019235277285703E-2</v>
      </c>
      <c r="D1544" s="34">
        <v>2.9202015172974601E-2</v>
      </c>
      <c r="E1544" s="34">
        <v>5.4036518559783801E-2</v>
      </c>
      <c r="F1544" s="34">
        <v>3.0291351161712401E-2</v>
      </c>
      <c r="G1544" s="34">
        <v>0.21218158292834199</v>
      </c>
      <c r="H1544" s="35">
        <v>0.96510940887246999</v>
      </c>
      <c r="I1544" s="34">
        <v>9.0327804897887498E-2</v>
      </c>
      <c r="J1544" s="34">
        <v>2.2096304608933099E-2</v>
      </c>
      <c r="K1544" s="36">
        <f>Inputs!$B$12*(1+$B1544)^4</f>
        <v>156712.68743887742</v>
      </c>
      <c r="L1544" s="36">
        <f t="shared" si="230"/>
        <v>14815.497807843967</v>
      </c>
      <c r="M1544" s="36">
        <f t="shared" si="231"/>
        <v>196807.31802599216</v>
      </c>
      <c r="N1544" s="37">
        <f>M1544/Inputs!$B$6</f>
        <v>300.01115552742709</v>
      </c>
      <c r="O1544" s="38">
        <f>IF(N1544&gt;Inputs!$B$4,1,0)</f>
        <v>0</v>
      </c>
      <c r="P1544" s="34">
        <f t="shared" si="232"/>
        <v>6.8231500288954403E-2</v>
      </c>
      <c r="Q1544" s="36">
        <f>Inputs!$B$12*(1+$B1544)^0*$C1544+Inputs!$B$29*(1+$D1544)^0*Inputs!$B$19+Inputs!$B$30*(1+$E1544)^0*Inputs!$B$20+Inputs!$B$31*(1+$F1544)^0*Inputs!$B$21+Inputs!$B$22*(1+Inputs!$B$23)^0</f>
        <v>11923.198144064063</v>
      </c>
      <c r="R1544" s="36">
        <f>Inputs!$B$12*(1+$B1544)^1*$C1544+Inputs!$B$29*(1+$D1544)^1*Inputs!$B$19+Inputs!$B$30*(1+$E1544)^1*Inputs!$B$20+Inputs!$B$31*(1+$F1544)^1*Inputs!$B$21+Inputs!$B$22*(1+Inputs!$B$23)^1</f>
        <v>13281.151999684071</v>
      </c>
      <c r="S1544" s="36">
        <f>Inputs!$B$12*(1+$B1544)^2*$C1544+Inputs!$B$29*(1+$D1544)^2*Inputs!$B$19+Inputs!$B$30*(1+$E1544)^2*Inputs!$B$20+Inputs!$B$31*(1+$F1544)^2*Inputs!$B$21+Inputs!$B$22*(1+Inputs!$B$23)^2</f>
        <v>14938.398308724391</v>
      </c>
      <c r="T1544" s="36">
        <f>Inputs!$B$12*(1+$B1544)^3*$C1544+Inputs!$B$29*(1+$D1544)^3*Inputs!$B$19+Inputs!$B$30*(1+$E1544)^3*Inputs!$B$20+Inputs!$B$31*(1+$F1544)^3*Inputs!$B$21+Inputs!$B$22*(1+Inputs!$B$23)^3</f>
        <v>16973.354781717775</v>
      </c>
      <c r="U1544" s="36">
        <f>Inputs!$B$12*(1+$B1544)^4*$C1544+Inputs!$B$29*(1+$D1544)^4*Inputs!$B$19+Inputs!$B$30*(1+$E1544)^4*Inputs!$B$20+Inputs!$B$31*(1+$F1544)^4*Inputs!$B$21+Inputs!$B$22*(1+Inputs!$B$23)^4</f>
        <v>19485.590426784562</v>
      </c>
      <c r="V1544" s="35">
        <f>Inputs!$B$13/(Q1544*(1-$G1544))</f>
        <v>1.3477669897164068</v>
      </c>
      <c r="W1544" s="36">
        <f>Inputs!$B$13</f>
        <v>12660</v>
      </c>
      <c r="X1544" s="36">
        <f t="shared" si="233"/>
        <v>13100.919914167542</v>
      </c>
      <c r="Y1544" s="36">
        <f t="shared" si="234"/>
        <v>13609.826633285851</v>
      </c>
      <c r="Z1544" s="36">
        <f t="shared" si="235"/>
        <v>14184.584033777912</v>
      </c>
      <c r="AA1544" s="36">
        <f t="shared" si="236"/>
        <v>14815.497807843967</v>
      </c>
      <c r="AB1544" s="36">
        <f t="shared" si="237"/>
        <v>52782.375971108268</v>
      </c>
      <c r="AC1544" s="36">
        <f t="shared" si="238"/>
        <v>221933.64496178983</v>
      </c>
      <c r="AD1544" s="36">
        <f t="shared" si="239"/>
        <v>144024.9420548839</v>
      </c>
    </row>
    <row r="1545" spans="1:30" ht="14.25" customHeight="1" x14ac:dyDescent="0.25">
      <c r="A1545" s="16">
        <v>1529</v>
      </c>
      <c r="B1545" s="34">
        <v>0.27216867073197398</v>
      </c>
      <c r="C1545" s="34">
        <v>7.4480853640175801E-2</v>
      </c>
      <c r="D1545" s="34">
        <v>1.1166852211258399E-2</v>
      </c>
      <c r="E1545" s="34">
        <v>3.59083752652661E-2</v>
      </c>
      <c r="F1545" s="34">
        <v>2.94420739890451E-3</v>
      </c>
      <c r="G1545" s="34">
        <v>0.20801529639411501</v>
      </c>
      <c r="H1545" s="35">
        <v>1.02333995475134</v>
      </c>
      <c r="I1545" s="34">
        <v>9.1694549311391302E-2</v>
      </c>
      <c r="J1545" s="34">
        <v>2.7600610128925802E-2</v>
      </c>
      <c r="K1545" s="36">
        <f>Inputs!$B$12*(1+$B1545)^4</f>
        <v>157155.66293835122</v>
      </c>
      <c r="L1545" s="36">
        <f t="shared" si="230"/>
        <v>16227.331925350751</v>
      </c>
      <c r="M1545" s="36">
        <f t="shared" si="231"/>
        <v>222345.12886202213</v>
      </c>
      <c r="N1545" s="37">
        <f>M1545/Inputs!$B$6</f>
        <v>338.94074521649713</v>
      </c>
      <c r="O1545" s="38">
        <f>IF(N1545&gt;Inputs!$B$4,1,0)</f>
        <v>0</v>
      </c>
      <c r="P1545" s="34">
        <f t="shared" si="232"/>
        <v>6.4093939182465504E-2</v>
      </c>
      <c r="Q1545" s="36">
        <f>Inputs!$B$12*(1+$B1545)^0*$C1545+Inputs!$B$29*(1+$D1545)^0*Inputs!$B$19+Inputs!$B$30*(1+$E1545)^0*Inputs!$B$20+Inputs!$B$31*(1+$F1545)^0*Inputs!$B$21+Inputs!$B$22*(1+Inputs!$B$23)^0</f>
        <v>12490.89524583747</v>
      </c>
      <c r="R1545" s="36">
        <f>Inputs!$B$12*(1+$B1545)^1*$C1545+Inputs!$B$29*(1+$D1545)^1*Inputs!$B$19+Inputs!$B$30*(1+$E1545)^1*Inputs!$B$20+Inputs!$B$31*(1+$F1545)^1*Inputs!$B$21+Inputs!$B$22*(1+Inputs!$B$23)^1</f>
        <v>13778.442037221581</v>
      </c>
      <c r="S1545" s="36">
        <f>Inputs!$B$12*(1+$B1545)^2*$C1545+Inputs!$B$29*(1+$D1545)^2*Inputs!$B$19+Inputs!$B$30*(1+$E1545)^2*Inputs!$B$20+Inputs!$B$31*(1+$F1545)^2*Inputs!$B$21+Inputs!$B$22*(1+Inputs!$B$23)^2</f>
        <v>15398.639791849466</v>
      </c>
      <c r="T1545" s="36">
        <f>Inputs!$B$12*(1+$B1545)^3*$C1545+Inputs!$B$29*(1+$D1545)^3*Inputs!$B$19+Inputs!$B$30*(1+$E1545)^3*Inputs!$B$20+Inputs!$B$31*(1+$F1545)^3*Inputs!$B$21+Inputs!$B$22*(1+Inputs!$B$23)^3</f>
        <v>17441.644339679347</v>
      </c>
      <c r="U1545" s="36">
        <f>Inputs!$B$12*(1+$B1545)^4*$C1545+Inputs!$B$29*(1+$D1545)^4*Inputs!$B$19+Inputs!$B$30*(1+$E1545)^4*Inputs!$B$20+Inputs!$B$31*(1+$F1545)^4*Inputs!$B$21+Inputs!$B$22*(1+Inputs!$B$23)^4</f>
        <v>20022.135451495611</v>
      </c>
      <c r="V1545" s="35">
        <f>Inputs!$B$13/(Q1545*(1-$G1545))</f>
        <v>1.2797447181834603</v>
      </c>
      <c r="W1545" s="36">
        <f>Inputs!$B$13</f>
        <v>12660</v>
      </c>
      <c r="X1545" s="36">
        <f t="shared" si="233"/>
        <v>13265.485502695254</v>
      </c>
      <c r="Y1545" s="36">
        <f t="shared" si="234"/>
        <v>14043.619791806226</v>
      </c>
      <c r="Z1545" s="36">
        <f t="shared" si="235"/>
        <v>15021.385144963178</v>
      </c>
      <c r="AA1545" s="36">
        <f t="shared" si="236"/>
        <v>16227.331925350751</v>
      </c>
      <c r="AB1545" s="36">
        <f t="shared" si="237"/>
        <v>54561.802778541198</v>
      </c>
      <c r="AC1545" s="36">
        <f t="shared" si="238"/>
        <v>260168.37785212847</v>
      </c>
      <c r="AD1545" s="36">
        <f t="shared" si="239"/>
        <v>167783.32608348093</v>
      </c>
    </row>
    <row r="1546" spans="1:30" ht="14.25" customHeight="1" x14ac:dyDescent="0.25">
      <c r="A1546" s="16">
        <v>1530</v>
      </c>
      <c r="B1546" s="34">
        <v>0.25025188347988703</v>
      </c>
      <c r="C1546" s="34">
        <v>7.8643267664254196E-2</v>
      </c>
      <c r="D1546" s="34">
        <v>1.6335113054903198E-2</v>
      </c>
      <c r="E1546" s="34">
        <v>1.8943599492269501E-2</v>
      </c>
      <c r="F1546" s="34">
        <v>-7.5005825192710901E-3</v>
      </c>
      <c r="G1546" s="34">
        <v>0.19067331080377201</v>
      </c>
      <c r="H1546" s="35">
        <v>1.0939473301043701</v>
      </c>
      <c r="I1546" s="34">
        <v>9.8744242076654998E-2</v>
      </c>
      <c r="J1546" s="34">
        <v>2.1965760271938899E-2</v>
      </c>
      <c r="K1546" s="36">
        <f>Inputs!$B$12*(1+$B1546)^4</f>
        <v>146602.48107396573</v>
      </c>
      <c r="L1546" s="36">
        <f t="shared" si="230"/>
        <v>17304.699934275352</v>
      </c>
      <c r="M1546" s="36">
        <f t="shared" si="231"/>
        <v>199010.35746690325</v>
      </c>
      <c r="N1546" s="37">
        <f>M1546/Inputs!$B$6</f>
        <v>303.36944735808424</v>
      </c>
      <c r="O1546" s="38">
        <f>IF(N1546&gt;Inputs!$B$4,1,0)</f>
        <v>0</v>
      </c>
      <c r="P1546" s="34">
        <f t="shared" si="232"/>
        <v>7.6778481804716095E-2</v>
      </c>
      <c r="Q1546" s="36">
        <f>Inputs!$B$12*(1+$B1546)^0*$C1546+Inputs!$B$29*(1+$D1546)^0*Inputs!$B$19+Inputs!$B$30*(1+$E1546)^0*Inputs!$B$20+Inputs!$B$31*(1+$F1546)^0*Inputs!$B$21+Inputs!$B$22*(1+Inputs!$B$23)^0</f>
        <v>12740.640087282172</v>
      </c>
      <c r="R1546" s="36">
        <f>Inputs!$B$12*(1+$B1546)^1*$C1546+Inputs!$B$29*(1+$D1546)^1*Inputs!$B$19+Inputs!$B$30*(1+$E1546)^1*Inputs!$B$20+Inputs!$B$31*(1+$F1546)^1*Inputs!$B$21+Inputs!$B$22*(1+Inputs!$B$23)^1</f>
        <v>13920.068894984423</v>
      </c>
      <c r="S1546" s="36">
        <f>Inputs!$B$12*(1+$B1546)^2*$C1546+Inputs!$B$29*(1+$D1546)^2*Inputs!$B$19+Inputs!$B$30*(1+$E1546)^2*Inputs!$B$20+Inputs!$B$31*(1+$F1546)^2*Inputs!$B$21+Inputs!$B$22*(1+Inputs!$B$23)^2</f>
        <v>15394.969506833408</v>
      </c>
      <c r="T1546" s="36">
        <f>Inputs!$B$12*(1+$B1546)^3*$C1546+Inputs!$B$29*(1+$D1546)^3*Inputs!$B$19+Inputs!$B$30*(1+$E1546)^3*Inputs!$B$20+Inputs!$B$31*(1+$F1546)^3*Inputs!$B$21+Inputs!$B$22*(1+Inputs!$B$23)^3</f>
        <v>17239.260501298573</v>
      </c>
      <c r="U1546" s="36">
        <f>Inputs!$B$12*(1+$B1546)^4*$C1546+Inputs!$B$29*(1+$D1546)^4*Inputs!$B$19+Inputs!$B$30*(1+$E1546)^4*Inputs!$B$20+Inputs!$B$31*(1+$F1546)^4*Inputs!$B$21+Inputs!$B$22*(1+Inputs!$B$23)^4</f>
        <v>19545.365578015753</v>
      </c>
      <c r="V1546" s="35">
        <f>Inputs!$B$13/(Q1546*(1-$G1546))</f>
        <v>1.2277744625077149</v>
      </c>
      <c r="W1546" s="36">
        <f>Inputs!$B$13</f>
        <v>12660</v>
      </c>
      <c r="X1546" s="36">
        <f t="shared" si="233"/>
        <v>13455.043566076263</v>
      </c>
      <c r="Y1546" s="36">
        <f t="shared" si="234"/>
        <v>14463.815642362862</v>
      </c>
      <c r="Z1546" s="36">
        <f t="shared" si="235"/>
        <v>15729.760481857849</v>
      </c>
      <c r="AA1546" s="36">
        <f t="shared" si="236"/>
        <v>17304.699934275352</v>
      </c>
      <c r="AB1546" s="36">
        <f t="shared" si="237"/>
        <v>55170.965909534134</v>
      </c>
      <c r="AC1546" s="36">
        <f t="shared" si="238"/>
        <v>230335.510795724</v>
      </c>
      <c r="AD1546" s="36">
        <f t="shared" si="239"/>
        <v>143839.39155736912</v>
      </c>
    </row>
    <row r="1547" spans="1:30" ht="14.25" customHeight="1" x14ac:dyDescent="0.25">
      <c r="A1547" s="16">
        <v>1531</v>
      </c>
      <c r="B1547" s="34">
        <v>0.43414577476723398</v>
      </c>
      <c r="C1547" s="34">
        <v>7.0784367036106202E-2</v>
      </c>
      <c r="D1547" s="34">
        <v>4.9214587901575201E-2</v>
      </c>
      <c r="E1547" s="34">
        <v>6.5541116429089705E-2</v>
      </c>
      <c r="F1547" s="34">
        <v>2.1503674119417199E-2</v>
      </c>
      <c r="G1547" s="34">
        <v>0.17031505927016299</v>
      </c>
      <c r="H1547" s="35">
        <v>1.13557002953769</v>
      </c>
      <c r="I1547" s="34">
        <v>9.6496965252540701E-2</v>
      </c>
      <c r="J1547" s="34">
        <v>3.1289356773637103E-2</v>
      </c>
      <c r="K1547" s="36">
        <f>Inputs!$B$12*(1+$B1547)^4</f>
        <v>253819.18271606369</v>
      </c>
      <c r="L1547" s="36">
        <f t="shared" si="230"/>
        <v>25933.385441463633</v>
      </c>
      <c r="M1547" s="36">
        <f t="shared" si="231"/>
        <v>326371.4338450614</v>
      </c>
      <c r="N1547" s="37">
        <f>M1547/Inputs!$B$6</f>
        <v>497.5174296418619</v>
      </c>
      <c r="O1547" s="38">
        <f>IF(N1547&gt;Inputs!$B$4,1,0)</f>
        <v>1</v>
      </c>
      <c r="P1547" s="34">
        <f t="shared" si="232"/>
        <v>6.5207608478903598E-2</v>
      </c>
      <c r="Q1547" s="36">
        <f>Inputs!$B$12*(1+$B1547)^0*$C1547+Inputs!$B$29*(1+$D1547)^0*Inputs!$B$19+Inputs!$B$30*(1+$E1547)^0*Inputs!$B$20+Inputs!$B$31*(1+$F1547)^0*Inputs!$B$21+Inputs!$B$22*(1+Inputs!$B$23)^0</f>
        <v>12269.106049593294</v>
      </c>
      <c r="R1547" s="36">
        <f>Inputs!$B$12*(1+$B1547)^1*$C1547+Inputs!$B$29*(1+$D1547)^1*Inputs!$B$19+Inputs!$B$30*(1+$E1547)^1*Inputs!$B$20+Inputs!$B$31*(1+$F1547)^1*Inputs!$B$21+Inputs!$B$22*(1+Inputs!$B$23)^1</f>
        <v>14467.872714637189</v>
      </c>
      <c r="S1547" s="36">
        <f>Inputs!$B$12*(1+$B1547)^2*$C1547+Inputs!$B$29*(1+$D1547)^2*Inputs!$B$19+Inputs!$B$30*(1+$E1547)^2*Inputs!$B$20+Inputs!$B$31*(1+$F1547)^2*Inputs!$B$21+Inputs!$B$22*(1+Inputs!$B$23)^2</f>
        <v>17485.926644688938</v>
      </c>
      <c r="T1547" s="36">
        <f>Inputs!$B$12*(1+$B1547)^3*$C1547+Inputs!$B$29*(1+$D1547)^3*Inputs!$B$19+Inputs!$B$30*(1+$E1547)^3*Inputs!$B$20+Inputs!$B$31*(1+$F1547)^3*Inputs!$B$21+Inputs!$B$22*(1+Inputs!$B$23)^3</f>
        <v>21671.883024059964</v>
      </c>
      <c r="U1547" s="36">
        <f>Inputs!$B$12*(1+$B1547)^4*$C1547+Inputs!$B$29*(1+$D1547)^4*Inputs!$B$19+Inputs!$B$30*(1+$E1547)^4*Inputs!$B$20+Inputs!$B$31*(1+$F1547)^4*Inputs!$B$21+Inputs!$B$22*(1+Inputs!$B$23)^4</f>
        <v>27525.301549753138</v>
      </c>
      <c r="V1547" s="35">
        <f>Inputs!$B$13/(Q1547*(1-$G1547))</f>
        <v>1.2436769287079417</v>
      </c>
      <c r="W1547" s="36">
        <f>Inputs!$B$13</f>
        <v>12660</v>
      </c>
      <c r="X1547" s="36">
        <f t="shared" si="233"/>
        <v>14604.396658958167</v>
      </c>
      <c r="Y1547" s="36">
        <f t="shared" si="234"/>
        <v>17258.831420696304</v>
      </c>
      <c r="Z1547" s="36">
        <f t="shared" si="235"/>
        <v>20904.460390594439</v>
      </c>
      <c r="AA1547" s="36">
        <f t="shared" si="236"/>
        <v>25933.385441463633</v>
      </c>
      <c r="AB1547" s="36">
        <f t="shared" si="237"/>
        <v>67607.164501188323</v>
      </c>
      <c r="AC1547" s="36">
        <f t="shared" si="238"/>
        <v>410148.83101475041</v>
      </c>
      <c r="AD1547" s="36">
        <f t="shared" si="239"/>
        <v>258764.26934387308</v>
      </c>
    </row>
    <row r="1548" spans="1:30" ht="14.25" customHeight="1" x14ac:dyDescent="0.25">
      <c r="A1548" s="16">
        <v>1532</v>
      </c>
      <c r="B1548" s="34">
        <v>0.52250134540959303</v>
      </c>
      <c r="C1548" s="34">
        <v>5.9674469907881597E-2</v>
      </c>
      <c r="D1548" s="34">
        <v>1.10871372773236E-2</v>
      </c>
      <c r="E1548" s="34">
        <v>7.5270761651626494E-2</v>
      </c>
      <c r="F1548" s="34">
        <v>9.1534035161544101E-3</v>
      </c>
      <c r="G1548" s="34">
        <v>0.19423643324956899</v>
      </c>
      <c r="H1548" s="35">
        <v>1.07163419579662</v>
      </c>
      <c r="I1548" s="34">
        <v>9.7901379171765293E-2</v>
      </c>
      <c r="J1548" s="34">
        <v>2.3977738132803902E-2</v>
      </c>
      <c r="K1548" s="36">
        <f>Inputs!$B$12*(1+$B1548)^4</f>
        <v>322390.31806508498</v>
      </c>
      <c r="L1548" s="36">
        <f t="shared" si="230"/>
        <v>24292.925824614565</v>
      </c>
      <c r="M1548" s="36">
        <f t="shared" si="231"/>
        <v>275277.72368879919</v>
      </c>
      <c r="N1548" s="37">
        <f>M1548/Inputs!$B$6</f>
        <v>419.63067635487681</v>
      </c>
      <c r="O1548" s="38">
        <f>IF(N1548&gt;Inputs!$B$4,1,0)</f>
        <v>1</v>
      </c>
      <c r="P1548" s="34">
        <f t="shared" si="232"/>
        <v>7.3923641038961388E-2</v>
      </c>
      <c r="Q1548" s="36">
        <f>Inputs!$B$12*(1+$B1548)^0*$C1548+Inputs!$B$29*(1+$D1548)^0*Inputs!$B$19+Inputs!$B$30*(1+$E1548)^0*Inputs!$B$20+Inputs!$B$31*(1+$F1548)^0*Inputs!$B$21+Inputs!$B$22*(1+Inputs!$B$23)^0</f>
        <v>11602.512221899819</v>
      </c>
      <c r="R1548" s="36">
        <f>Inputs!$B$12*(1+$B1548)^1*$C1548+Inputs!$B$29*(1+$D1548)^1*Inputs!$B$19+Inputs!$B$30*(1+$E1548)^1*Inputs!$B$20+Inputs!$B$31*(1+$F1548)^1*Inputs!$B$21+Inputs!$B$22*(1+Inputs!$B$23)^1</f>
        <v>13671.147619221187</v>
      </c>
      <c r="S1548" s="36">
        <f>Inputs!$B$12*(1+$B1548)^2*$C1548+Inputs!$B$29*(1+$D1548)^2*Inputs!$B$19+Inputs!$B$30*(1+$E1548)^2*Inputs!$B$20+Inputs!$B$31*(1+$F1548)^2*Inputs!$B$21+Inputs!$B$22*(1+Inputs!$B$23)^2</f>
        <v>16730.214499135589</v>
      </c>
      <c r="T1548" s="36">
        <f>Inputs!$B$12*(1+$B1548)^3*$C1548+Inputs!$B$29*(1+$D1548)^3*Inputs!$B$19+Inputs!$B$30*(1+$E1548)^3*Inputs!$B$20+Inputs!$B$31*(1+$F1548)^3*Inputs!$B$21+Inputs!$B$22*(1+Inputs!$B$23)^3</f>
        <v>21291.471839353995</v>
      </c>
      <c r="U1548" s="36">
        <f>Inputs!$B$12*(1+$B1548)^4*$C1548+Inputs!$B$29*(1+$D1548)^4*Inputs!$B$19+Inputs!$B$30*(1+$E1548)^4*Inputs!$B$20+Inputs!$B$31*(1+$F1548)^4*Inputs!$B$21+Inputs!$B$22*(1+Inputs!$B$23)^4</f>
        <v>28133.621098290281</v>
      </c>
      <c r="V1548" s="35">
        <f>Inputs!$B$13/(Q1548*(1-$G1548))</f>
        <v>1.3541726699985377</v>
      </c>
      <c r="W1548" s="36">
        <f>Inputs!$B$13</f>
        <v>12660</v>
      </c>
      <c r="X1548" s="36">
        <f t="shared" si="233"/>
        <v>14139.086372214926</v>
      </c>
      <c r="Y1548" s="36">
        <f t="shared" si="234"/>
        <v>16350.662751562251</v>
      </c>
      <c r="Z1548" s="36">
        <f t="shared" si="235"/>
        <v>19596.640745900731</v>
      </c>
      <c r="AA1548" s="36">
        <f t="shared" si="236"/>
        <v>24292.925824614565</v>
      </c>
      <c r="AB1548" s="36">
        <f t="shared" si="237"/>
        <v>64332.18914067946</v>
      </c>
      <c r="AC1548" s="36">
        <f t="shared" si="238"/>
        <v>336501.48841297248</v>
      </c>
      <c r="AD1548" s="36">
        <f t="shared" si="239"/>
        <v>210945.53454811973</v>
      </c>
    </row>
    <row r="1549" spans="1:30" ht="14.25" customHeight="1" x14ac:dyDescent="0.25">
      <c r="A1549" s="16">
        <v>1533</v>
      </c>
      <c r="B1549" s="34">
        <v>0.28635843517172799</v>
      </c>
      <c r="C1549" s="34">
        <v>8.0158469541261199E-2</v>
      </c>
      <c r="D1549" s="34">
        <v>3.2838668420438498E-2</v>
      </c>
      <c r="E1549" s="34">
        <v>2.6332287068174701E-2</v>
      </c>
      <c r="F1549" s="34">
        <v>7.3337241147819901E-3</v>
      </c>
      <c r="G1549" s="34">
        <v>0.19345644014000701</v>
      </c>
      <c r="H1549" s="35">
        <v>1.06519264234505</v>
      </c>
      <c r="I1549" s="34">
        <v>9.0686400942733406E-2</v>
      </c>
      <c r="J1549" s="34">
        <v>2.6439261936915801E-2</v>
      </c>
      <c r="K1549" s="36">
        <f>Inputs!$B$12*(1+$B1549)^4</f>
        <v>164285.50428489558</v>
      </c>
      <c r="L1549" s="36">
        <f t="shared" si="230"/>
        <v>18699.926262023164</v>
      </c>
      <c r="M1549" s="36">
        <f t="shared" si="231"/>
        <v>252130.63210880692</v>
      </c>
      <c r="N1549" s="37">
        <f>M1549/Inputs!$B$6</f>
        <v>384.34547577562029</v>
      </c>
      <c r="O1549" s="38">
        <f>IF(N1549&gt;Inputs!$B$4,1,0)</f>
        <v>0</v>
      </c>
      <c r="P1549" s="34">
        <f t="shared" si="232"/>
        <v>6.4247139005817605E-2</v>
      </c>
      <c r="Q1549" s="36">
        <f>Inputs!$B$12*(1+$B1549)^0*$C1549+Inputs!$B$29*(1+$D1549)^0*Inputs!$B$19+Inputs!$B$30*(1+$E1549)^0*Inputs!$B$20+Inputs!$B$31*(1+$F1549)^0*Inputs!$B$21+Inputs!$B$22*(1+Inputs!$B$23)^0</f>
        <v>12831.552199902595</v>
      </c>
      <c r="R1549" s="36">
        <f>Inputs!$B$12*(1+$B1549)^1*$C1549+Inputs!$B$29*(1+$D1549)^1*Inputs!$B$19+Inputs!$B$30*(1+$E1549)^1*Inputs!$B$20+Inputs!$B$31*(1+$F1549)^1*Inputs!$B$21+Inputs!$B$22*(1+Inputs!$B$23)^1</f>
        <v>14347.322780936011</v>
      </c>
      <c r="S1549" s="36">
        <f>Inputs!$B$12*(1+$B1549)^2*$C1549+Inputs!$B$29*(1+$D1549)^2*Inputs!$B$19+Inputs!$B$30*(1+$E1549)^2*Inputs!$B$20+Inputs!$B$31*(1+$F1549)^2*Inputs!$B$21+Inputs!$B$22*(1+Inputs!$B$23)^2</f>
        <v>16260.949290063814</v>
      </c>
      <c r="T1549" s="36">
        <f>Inputs!$B$12*(1+$B1549)^3*$C1549+Inputs!$B$29*(1+$D1549)^3*Inputs!$B$19+Inputs!$B$30*(1+$E1549)^3*Inputs!$B$20+Inputs!$B$31*(1+$F1549)^3*Inputs!$B$21+Inputs!$B$22*(1+Inputs!$B$23)^3</f>
        <v>18685.469594824979</v>
      </c>
      <c r="U1549" s="36">
        <f>Inputs!$B$12*(1+$B1549)^4*$C1549+Inputs!$B$29*(1+$D1549)^4*Inputs!$B$19+Inputs!$B$30*(1+$E1549)^4*Inputs!$B$20+Inputs!$B$31*(1+$F1549)^4*Inputs!$B$21+Inputs!$B$22*(1+Inputs!$B$23)^4</f>
        <v>21766.264798637734</v>
      </c>
      <c r="V1549" s="35">
        <f>Inputs!$B$13/(Q1549*(1-$G1549))</f>
        <v>1.2232822747065344</v>
      </c>
      <c r="W1549" s="36">
        <f>Inputs!$B$13</f>
        <v>12660</v>
      </c>
      <c r="X1549" s="36">
        <f t="shared" si="233"/>
        <v>13698.162334319832</v>
      </c>
      <c r="Y1549" s="36">
        <f t="shared" si="234"/>
        <v>15006.86184010652</v>
      </c>
      <c r="Z1549" s="36">
        <f t="shared" si="235"/>
        <v>16648.768533178114</v>
      </c>
      <c r="AA1549" s="36">
        <f t="shared" si="236"/>
        <v>18699.926262023164</v>
      </c>
      <c r="AB1549" s="36">
        <f t="shared" si="237"/>
        <v>58568.736901778131</v>
      </c>
      <c r="AC1549" s="36">
        <f t="shared" si="238"/>
        <v>298757.87167624308</v>
      </c>
      <c r="AD1549" s="36">
        <f t="shared" si="239"/>
        <v>193561.89520702881</v>
      </c>
    </row>
    <row r="1550" spans="1:30" ht="14.25" customHeight="1" x14ac:dyDescent="0.25">
      <c r="A1550" s="16">
        <v>1534</v>
      </c>
      <c r="B1550" s="34">
        <v>0.33819025691636501</v>
      </c>
      <c r="C1550" s="34">
        <v>8.1967460018316701E-2</v>
      </c>
      <c r="D1550" s="34">
        <v>3.8981794849041101E-2</v>
      </c>
      <c r="E1550" s="34">
        <v>5.03305690414017E-2</v>
      </c>
      <c r="F1550" s="34">
        <v>5.9597940099133002E-3</v>
      </c>
      <c r="G1550" s="34">
        <v>0.18944064685984899</v>
      </c>
      <c r="H1550" s="35">
        <v>1.03063261499892</v>
      </c>
      <c r="I1550" s="34">
        <v>0.101651488640704</v>
      </c>
      <c r="J1550" s="34">
        <v>1.7925727107526501E-2</v>
      </c>
      <c r="K1550" s="36">
        <f>Inputs!$B$12*(1+$B1550)^4</f>
        <v>192407.8135993586</v>
      </c>
      <c r="L1550" s="36">
        <f t="shared" si="230"/>
        <v>20636.759202384168</v>
      </c>
      <c r="M1550" s="36">
        <f t="shared" si="231"/>
        <v>214161.12232480623</v>
      </c>
      <c r="N1550" s="37">
        <f>M1550/Inputs!$B$6</f>
        <v>326.46512549513147</v>
      </c>
      <c r="O1550" s="38">
        <f>IF(N1550&gt;Inputs!$B$4,1,0)</f>
        <v>0</v>
      </c>
      <c r="P1550" s="34">
        <f t="shared" si="232"/>
        <v>8.3725761533177498E-2</v>
      </c>
      <c r="Q1550" s="36">
        <f>Inputs!$B$12*(1+$B1550)^0*$C1550+Inputs!$B$29*(1+$D1550)^0*Inputs!$B$19+Inputs!$B$30*(1+$E1550)^0*Inputs!$B$20+Inputs!$B$31*(1+$F1550)^0*Inputs!$B$21+Inputs!$B$22*(1+Inputs!$B$23)^0</f>
        <v>12940.091628525923</v>
      </c>
      <c r="R1550" s="36">
        <f>Inputs!$B$12*(1+$B1550)^1*$C1550+Inputs!$B$29*(1+$D1550)^1*Inputs!$B$19+Inputs!$B$30*(1+$E1550)^1*Inputs!$B$20+Inputs!$B$31*(1+$F1550)^1*Inputs!$B$21+Inputs!$B$22*(1+Inputs!$B$23)^1</f>
        <v>14816.162478401384</v>
      </c>
      <c r="S1550" s="36">
        <f>Inputs!$B$12*(1+$B1550)^2*$C1550+Inputs!$B$29*(1+$D1550)^2*Inputs!$B$19+Inputs!$B$30*(1+$E1550)^2*Inputs!$B$20+Inputs!$B$31*(1+$F1550)^2*Inputs!$B$21+Inputs!$B$22*(1+Inputs!$B$23)^2</f>
        <v>17264.185603902548</v>
      </c>
      <c r="T1550" s="36">
        <f>Inputs!$B$12*(1+$B1550)^3*$C1550+Inputs!$B$29*(1+$D1550)^3*Inputs!$B$19+Inputs!$B$30*(1+$E1550)^3*Inputs!$B$20+Inputs!$B$31*(1+$F1550)^3*Inputs!$B$21+Inputs!$B$22*(1+Inputs!$B$23)^3</f>
        <v>20474.844006207277</v>
      </c>
      <c r="U1550" s="36">
        <f>Inputs!$B$12*(1+$B1550)^4*$C1550+Inputs!$B$29*(1+$D1550)^4*Inputs!$B$19+Inputs!$B$30*(1+$E1550)^4*Inputs!$B$20+Inputs!$B$31*(1+$F1550)^4*Inputs!$B$21+Inputs!$B$22*(1+Inputs!$B$23)^4</f>
        <v>24703.176042464616</v>
      </c>
      <c r="V1550" s="35">
        <f>Inputs!$B$13/(Q1550*(1-$G1550))</f>
        <v>1.2070118464408017</v>
      </c>
      <c r="W1550" s="36">
        <f>Inputs!$B$13</f>
        <v>12660</v>
      </c>
      <c r="X1550" s="36">
        <f t="shared" si="233"/>
        <v>13965.911548520564</v>
      </c>
      <c r="Y1550" s="36">
        <f t="shared" si="234"/>
        <v>15656.403481771795</v>
      </c>
      <c r="Z1550" s="36">
        <f t="shared" si="235"/>
        <v>17836.258325788811</v>
      </c>
      <c r="AA1550" s="36">
        <f t="shared" si="236"/>
        <v>20636.759202384168</v>
      </c>
      <c r="AB1550" s="36">
        <f t="shared" si="237"/>
        <v>59536.962450194529</v>
      </c>
      <c r="AC1550" s="36">
        <f t="shared" si="238"/>
        <v>250898.74050181857</v>
      </c>
      <c r="AD1550" s="36">
        <f t="shared" si="239"/>
        <v>154624.15987461171</v>
      </c>
    </row>
    <row r="1551" spans="1:30" ht="14.25" customHeight="1" x14ac:dyDescent="0.25">
      <c r="A1551" s="16">
        <v>1535</v>
      </c>
      <c r="B1551" s="34">
        <v>0.50387151803319297</v>
      </c>
      <c r="C1551" s="34">
        <v>5.0359488146095303E-2</v>
      </c>
      <c r="D1551" s="34">
        <v>4.6210768434954098E-3</v>
      </c>
      <c r="E1551" s="34">
        <v>3.98798882951127E-2</v>
      </c>
      <c r="F1551" s="34">
        <v>3.4583668333554397E-2</v>
      </c>
      <c r="G1551" s="34">
        <v>0.175254362940787</v>
      </c>
      <c r="H1551" s="35">
        <v>1.0466708037994601</v>
      </c>
      <c r="I1551" s="34">
        <v>9.4651939255263398E-2</v>
      </c>
      <c r="J1551" s="34">
        <v>2.4475649106158501E-2</v>
      </c>
      <c r="K1551" s="36">
        <f>Inputs!$B$12*(1+$B1551)^4</f>
        <v>306898.09131877078</v>
      </c>
      <c r="L1551" s="36">
        <f t="shared" si="230"/>
        <v>21004.69981680881</v>
      </c>
      <c r="M1551" s="36">
        <f t="shared" si="231"/>
        <v>255495.30599556447</v>
      </c>
      <c r="N1551" s="37">
        <f>M1551/Inputs!$B$6</f>
        <v>389.47455182250684</v>
      </c>
      <c r="O1551" s="38">
        <f>IF(N1551&gt;Inputs!$B$4,1,0)</f>
        <v>0</v>
      </c>
      <c r="P1551" s="34">
        <f t="shared" si="232"/>
        <v>7.0176290149104897E-2</v>
      </c>
      <c r="Q1551" s="36">
        <f>Inputs!$B$12*(1+$B1551)^0*$C1551+Inputs!$B$29*(1+$D1551)^0*Inputs!$B$19+Inputs!$B$30*(1+$E1551)^0*Inputs!$B$20+Inputs!$B$31*(1+$F1551)^0*Inputs!$B$21+Inputs!$B$22*(1+Inputs!$B$23)^0</f>
        <v>11043.613316192641</v>
      </c>
      <c r="R1551" s="36">
        <f>Inputs!$B$12*(1+$B1551)^1*$C1551+Inputs!$B$29*(1+$D1551)^1*Inputs!$B$19+Inputs!$B$30*(1+$E1551)^1*Inputs!$B$20+Inputs!$B$31*(1+$F1551)^1*Inputs!$B$21+Inputs!$B$22*(1+Inputs!$B$23)^1</f>
        <v>12768.524346136201</v>
      </c>
      <c r="S1551" s="36">
        <f>Inputs!$B$12*(1+$B1551)^2*$C1551+Inputs!$B$29*(1+$D1551)^2*Inputs!$B$19+Inputs!$B$30*(1+$E1551)^2*Inputs!$B$20+Inputs!$B$31*(1+$F1551)^2*Inputs!$B$21+Inputs!$B$22*(1+Inputs!$B$23)^2</f>
        <v>15267.96149227643</v>
      </c>
      <c r="T1551" s="36">
        <f>Inputs!$B$12*(1+$B1551)^3*$C1551+Inputs!$B$29*(1+$D1551)^3*Inputs!$B$19+Inputs!$B$30*(1+$E1551)^3*Inputs!$B$20+Inputs!$B$31*(1+$F1551)^3*Inputs!$B$21+Inputs!$B$22*(1+Inputs!$B$23)^3</f>
        <v>18928.74668080292</v>
      </c>
      <c r="U1551" s="36">
        <f>Inputs!$B$12*(1+$B1551)^4*$C1551+Inputs!$B$29*(1+$D1551)^4*Inputs!$B$19+Inputs!$B$30*(1+$E1551)^4*Inputs!$B$20+Inputs!$B$31*(1+$F1551)^4*Inputs!$B$21+Inputs!$B$22*(1+Inputs!$B$23)^4</f>
        <v>24332.478177415251</v>
      </c>
      <c r="V1551" s="35">
        <f>Inputs!$B$13/(Q1551*(1-$G1551))</f>
        <v>1.3899605913389179</v>
      </c>
      <c r="W1551" s="36">
        <f>Inputs!$B$13</f>
        <v>12660</v>
      </c>
      <c r="X1551" s="36">
        <f t="shared" si="233"/>
        <v>13733.598078502377</v>
      </c>
      <c r="Y1551" s="36">
        <f t="shared" si="234"/>
        <v>15341.256198425139</v>
      </c>
      <c r="Z1551" s="36">
        <f t="shared" si="235"/>
        <v>17679.806538015007</v>
      </c>
      <c r="AA1551" s="36">
        <f t="shared" si="236"/>
        <v>21004.69981680881</v>
      </c>
      <c r="AB1551" s="36">
        <f t="shared" si="237"/>
        <v>60399.712739219736</v>
      </c>
      <c r="AC1551" s="36">
        <f t="shared" si="238"/>
        <v>306639.22862527787</v>
      </c>
      <c r="AD1551" s="36">
        <f t="shared" si="239"/>
        <v>195095.59325634473</v>
      </c>
    </row>
    <row r="1552" spans="1:30" ht="14.25" customHeight="1" x14ac:dyDescent="0.25">
      <c r="A1552" s="16">
        <v>1536</v>
      </c>
      <c r="B1552" s="34">
        <v>0.40182704464970598</v>
      </c>
      <c r="C1552" s="34">
        <v>7.3526842521712599E-2</v>
      </c>
      <c r="D1552" s="34">
        <v>2.0023652670781399E-2</v>
      </c>
      <c r="E1552" s="34">
        <v>2.7660488389681302E-2</v>
      </c>
      <c r="F1552" s="34">
        <v>1.46485349106388E-2</v>
      </c>
      <c r="G1552" s="34">
        <v>0.21002970433967499</v>
      </c>
      <c r="H1552" s="35">
        <v>1.03946411582613</v>
      </c>
      <c r="I1552" s="34">
        <v>9.7954336690232194E-2</v>
      </c>
      <c r="J1552" s="34">
        <v>2.3939362825351099E-2</v>
      </c>
      <c r="K1552" s="36">
        <f>Inputs!$B$12*(1+$B1552)^4</f>
        <v>231701.57593221287</v>
      </c>
      <c r="L1552" s="36">
        <f t="shared" si="230"/>
        <v>21022.727756129538</v>
      </c>
      <c r="M1552" s="36">
        <f t="shared" si="231"/>
        <v>242613.49719229748</v>
      </c>
      <c r="N1552" s="37">
        <f>M1552/Inputs!$B$6</f>
        <v>369.83764815899008</v>
      </c>
      <c r="O1552" s="38">
        <f>IF(N1552&gt;Inputs!$B$4,1,0)</f>
        <v>0</v>
      </c>
      <c r="P1552" s="34">
        <f t="shared" si="232"/>
        <v>7.4014973864881095E-2</v>
      </c>
      <c r="Q1552" s="36">
        <f>Inputs!$B$12*(1+$B1552)^0*$C1552+Inputs!$B$29*(1+$D1552)^0*Inputs!$B$19+Inputs!$B$30*(1+$E1552)^0*Inputs!$B$20+Inputs!$B$31*(1+$F1552)^0*Inputs!$B$21+Inputs!$B$22*(1+Inputs!$B$23)^0</f>
        <v>12433.654578729678</v>
      </c>
      <c r="R1552" s="36">
        <f>Inputs!$B$12*(1+$B1552)^1*$C1552+Inputs!$B$29*(1+$D1552)^1*Inputs!$B$19+Inputs!$B$30*(1+$E1552)^1*Inputs!$B$20+Inputs!$B$31*(1+$F1552)^1*Inputs!$B$21+Inputs!$B$22*(1+Inputs!$B$23)^1</f>
        <v>14338.957379324071</v>
      </c>
      <c r="S1552" s="36">
        <f>Inputs!$B$12*(1+$B1552)^2*$C1552+Inputs!$B$29*(1+$D1552)^2*Inputs!$B$19+Inputs!$B$30*(1+$E1552)^2*Inputs!$B$20+Inputs!$B$31*(1+$F1552)^2*Inputs!$B$21+Inputs!$B$22*(1+Inputs!$B$23)^2</f>
        <v>16958.722435698386</v>
      </c>
      <c r="T1552" s="36">
        <f>Inputs!$B$12*(1+$B1552)^3*$C1552+Inputs!$B$29*(1+$D1552)^3*Inputs!$B$19+Inputs!$B$30*(1+$E1552)^3*Inputs!$B$20+Inputs!$B$31*(1+$F1552)^3*Inputs!$B$21+Inputs!$B$22*(1+Inputs!$B$23)^3</f>
        <v>20579.211117795559</v>
      </c>
      <c r="U1552" s="36">
        <f>Inputs!$B$12*(1+$B1552)^4*$C1552+Inputs!$B$29*(1+$D1552)^4*Inputs!$B$19+Inputs!$B$30*(1+$E1552)^4*Inputs!$B$20+Inputs!$B$31*(1+$F1552)^4*Inputs!$B$21+Inputs!$B$22*(1+Inputs!$B$23)^4</f>
        <v>25601.699964295083</v>
      </c>
      <c r="V1552" s="35">
        <f>Inputs!$B$13/(Q1552*(1-$G1552))</f>
        <v>1.2889146095917983</v>
      </c>
      <c r="W1552" s="36">
        <f>Inputs!$B$13</f>
        <v>12660</v>
      </c>
      <c r="X1552" s="36">
        <f t="shared" si="233"/>
        <v>13893.5841314386</v>
      </c>
      <c r="Y1552" s="36">
        <f t="shared" si="234"/>
        <v>15596.513311513812</v>
      </c>
      <c r="Z1552" s="36">
        <f t="shared" si="235"/>
        <v>17912.359277533225</v>
      </c>
      <c r="AA1552" s="36">
        <f t="shared" si="236"/>
        <v>21022.727756129538</v>
      </c>
      <c r="AB1552" s="36">
        <f t="shared" si="237"/>
        <v>60340.505132144623</v>
      </c>
      <c r="AC1552" s="36">
        <f t="shared" si="238"/>
        <v>290833.02120404906</v>
      </c>
      <c r="AD1552" s="36">
        <f t="shared" si="239"/>
        <v>182272.99206015284</v>
      </c>
    </row>
    <row r="1553" spans="1:30" ht="14.25" customHeight="1" x14ac:dyDescent="0.25">
      <c r="A1553" s="16">
        <v>1537</v>
      </c>
      <c r="B1553" s="34">
        <v>0.17229936106322299</v>
      </c>
      <c r="C1553" s="34">
        <v>0.10377637654154299</v>
      </c>
      <c r="D1553" s="34">
        <v>2.6052440490842599E-2</v>
      </c>
      <c r="E1553" s="34">
        <v>7.7694283344291307E-2</v>
      </c>
      <c r="F1553" s="34">
        <v>3.6517423927347199E-2</v>
      </c>
      <c r="G1553" s="34">
        <v>0.18539403190676201</v>
      </c>
      <c r="H1553" s="35">
        <v>0.94982912245748496</v>
      </c>
      <c r="I1553" s="34">
        <v>9.5844434217595406E-2</v>
      </c>
      <c r="J1553" s="34">
        <v>2.7995116084160099E-2</v>
      </c>
      <c r="K1553" s="36">
        <f>Inputs!$B$12*(1+$B1553)^4</f>
        <v>113319.68627721316</v>
      </c>
      <c r="L1553" s="36">
        <f t="shared" ref="L1553:L1616" si="240">AA1553</f>
        <v>16575.587265904309</v>
      </c>
      <c r="M1553" s="36">
        <f t="shared" ref="M1553:M1616" si="241">AB1553+AD1553</f>
        <v>213869.22649985566</v>
      </c>
      <c r="N1553" s="37">
        <f>M1553/Inputs!$B$6</f>
        <v>326.02016234734094</v>
      </c>
      <c r="O1553" s="38">
        <f>IF(N1553&gt;Inputs!$B$4,1,0)</f>
        <v>0</v>
      </c>
      <c r="P1553" s="34">
        <f t="shared" ref="P1553:P1616" si="242">I1553-J1553</f>
        <v>6.784931813343531E-2</v>
      </c>
      <c r="Q1553" s="36">
        <f>Inputs!$B$12*(1+$B1553)^0*$C1553+Inputs!$B$29*(1+$D1553)^0*Inputs!$B$19+Inputs!$B$30*(1+$E1553)^0*Inputs!$B$20+Inputs!$B$31*(1+$F1553)^0*Inputs!$B$21+Inputs!$B$22*(1+Inputs!$B$23)^0</f>
        <v>14248.626619919502</v>
      </c>
      <c r="R1553" s="36">
        <f>Inputs!$B$12*(1+$B1553)^1*$C1553+Inputs!$B$29*(1+$D1553)^1*Inputs!$B$19+Inputs!$B$30*(1+$E1553)^1*Inputs!$B$20+Inputs!$B$31*(1+$F1553)^1*Inputs!$B$21+Inputs!$B$22*(1+Inputs!$B$23)^1</f>
        <v>15698.24195613695</v>
      </c>
      <c r="S1553" s="36">
        <f>Inputs!$B$12*(1+$B1553)^2*$C1553+Inputs!$B$29*(1+$D1553)^2*Inputs!$B$19+Inputs!$B$30*(1+$E1553)^2*Inputs!$B$20+Inputs!$B$31*(1+$F1553)^2*Inputs!$B$21+Inputs!$B$22*(1+Inputs!$B$23)^2</f>
        <v>17354.046608686942</v>
      </c>
      <c r="T1553" s="36">
        <f>Inputs!$B$12*(1+$B1553)^3*$C1553+Inputs!$B$29*(1+$D1553)^3*Inputs!$B$19+Inputs!$B$30*(1+$E1553)^3*Inputs!$B$20+Inputs!$B$31*(1+$F1553)^3*Inputs!$B$21+Inputs!$B$22*(1+Inputs!$B$23)^3</f>
        <v>19249.283257327632</v>
      </c>
      <c r="U1553" s="36">
        <f>Inputs!$B$12*(1+$B1553)^4*$C1553+Inputs!$B$29*(1+$D1553)^4*Inputs!$B$19+Inputs!$B$30*(1+$E1553)^4*Inputs!$B$20+Inputs!$B$31*(1+$F1553)^4*Inputs!$B$21+Inputs!$B$22*(1+Inputs!$B$23)^4</f>
        <v>21422.781359728979</v>
      </c>
      <c r="V1553" s="35">
        <f>Inputs!$B$13/(Q1553*(1-$G1553))</f>
        <v>1.0907195865607489</v>
      </c>
      <c r="W1553" s="36">
        <f>Inputs!$B$13</f>
        <v>12660</v>
      </c>
      <c r="X1553" s="36">
        <f t="shared" ref="X1553:X1616" si="243">R1553*(1-$G1553)*($V1553+($H1553-$V1553)*1/4)</f>
        <v>13497.570273625544</v>
      </c>
      <c r="Y1553" s="36">
        <f t="shared" ref="Y1553:Y1616" si="244">S1553*(1-$G1553)*($V1553+($H1553-$V1553)*2/4)</f>
        <v>14423.322606880261</v>
      </c>
      <c r="Z1553" s="36">
        <f t="shared" ref="Z1553:Z1616" si="245">T1553*(1-$G1553)*($V1553+($H1553-$V1553)*3/4)</f>
        <v>15446.183597071693</v>
      </c>
      <c r="AA1553" s="36">
        <f t="shared" ref="AA1553:AA1616" si="246">U1553*(1-$G1553)*$H1553</f>
        <v>16575.587265904309</v>
      </c>
      <c r="AB1553" s="36">
        <f t="shared" ref="AB1553:AB1616" si="247">W1553/(1+$I1553)^1+X1553/(1+$I1553)^2+Y1553/(1+$I1553)^3+Z1553/(1+$I1553)^4+AA1553/(1+$I1553)^5</f>
        <v>54952.373167793266</v>
      </c>
      <c r="AC1553" s="36">
        <f t="shared" ref="AC1553:AC1616" si="248">AA1553*(1+$J1553)/($I1553-$J1553)</f>
        <v>251139.1893735113</v>
      </c>
      <c r="AD1553" s="36">
        <f t="shared" ref="AD1553:AD1616" si="249">AC1553/(1+$I1553)^5</f>
        <v>158916.8533320624</v>
      </c>
    </row>
    <row r="1554" spans="1:30" ht="14.25" customHeight="1" x14ac:dyDescent="0.25">
      <c r="A1554" s="16">
        <v>1538</v>
      </c>
      <c r="B1554" s="34">
        <v>0.44263404504273501</v>
      </c>
      <c r="C1554" s="34">
        <v>5.5371597345645202E-2</v>
      </c>
      <c r="D1554" s="34">
        <v>3.0205225369598802E-2</v>
      </c>
      <c r="E1554" s="34">
        <v>6.6326697271433199E-2</v>
      </c>
      <c r="F1554" s="34">
        <v>6.8611257307151204E-3</v>
      </c>
      <c r="G1554" s="34">
        <v>0.17670349301312999</v>
      </c>
      <c r="H1554" s="35">
        <v>0.93135888886185703</v>
      </c>
      <c r="I1554" s="34">
        <v>9.5879842475984703E-2</v>
      </c>
      <c r="J1554" s="34">
        <v>1.8329260909243701E-2</v>
      </c>
      <c r="K1554" s="36">
        <f>Inputs!$B$12*(1+$B1554)^4</f>
        <v>259881.85517713457</v>
      </c>
      <c r="L1554" s="36">
        <f t="shared" si="240"/>
        <v>17943.382014255636</v>
      </c>
      <c r="M1554" s="36">
        <f t="shared" si="241"/>
        <v>205251.03204071411</v>
      </c>
      <c r="N1554" s="37">
        <f>M1554/Inputs!$B$6</f>
        <v>312.88267079377152</v>
      </c>
      <c r="O1554" s="38">
        <f>IF(N1554&gt;Inputs!$B$4,1,0)</f>
        <v>0</v>
      </c>
      <c r="P1554" s="34">
        <f t="shared" si="242"/>
        <v>7.7550581566740995E-2</v>
      </c>
      <c r="Q1554" s="36">
        <f>Inputs!$B$12*(1+$B1554)^0*$C1554+Inputs!$B$29*(1+$D1554)^0*Inputs!$B$19+Inputs!$B$30*(1+$E1554)^0*Inputs!$B$20+Inputs!$B$31*(1+$F1554)^0*Inputs!$B$21+Inputs!$B$22*(1+Inputs!$B$23)^0</f>
        <v>11344.339868165633</v>
      </c>
      <c r="R1554" s="36">
        <f>Inputs!$B$12*(1+$B1554)^1*$C1554+Inputs!$B$29*(1+$D1554)^1*Inputs!$B$19+Inputs!$B$30*(1+$E1554)^1*Inputs!$B$20+Inputs!$B$31*(1+$F1554)^1*Inputs!$B$21+Inputs!$B$22*(1+Inputs!$B$23)^1</f>
        <v>13043.006809419105</v>
      </c>
      <c r="S1554" s="36">
        <f>Inputs!$B$12*(1+$B1554)^2*$C1554+Inputs!$B$29*(1+$D1554)^2*Inputs!$B$19+Inputs!$B$30*(1+$E1554)^2*Inputs!$B$20+Inputs!$B$31*(1+$F1554)^2*Inputs!$B$21+Inputs!$B$22*(1+Inputs!$B$23)^2</f>
        <v>15404.789794738717</v>
      </c>
      <c r="T1554" s="36">
        <f>Inputs!$B$12*(1+$B1554)^3*$C1554+Inputs!$B$29*(1+$D1554)^3*Inputs!$B$19+Inputs!$B$30*(1+$E1554)^3*Inputs!$B$20+Inputs!$B$31*(1+$F1554)^3*Inputs!$B$21+Inputs!$B$22*(1+Inputs!$B$23)^3</f>
        <v>18718.57112669669</v>
      </c>
      <c r="U1554" s="36">
        <f>Inputs!$B$12*(1+$B1554)^4*$C1554+Inputs!$B$29*(1+$D1554)^4*Inputs!$B$19+Inputs!$B$30*(1+$E1554)^4*Inputs!$B$20+Inputs!$B$31*(1+$F1554)^4*Inputs!$B$21+Inputs!$B$22*(1+Inputs!$B$23)^4</f>
        <v>23400.814110591346</v>
      </c>
      <c r="V1554" s="35">
        <f>Inputs!$B$13/(Q1554*(1-$G1554))</f>
        <v>1.355495885566707</v>
      </c>
      <c r="W1554" s="36">
        <f>Inputs!$B$13</f>
        <v>12660</v>
      </c>
      <c r="X1554" s="36">
        <f t="shared" si="243"/>
        <v>13417.046344039392</v>
      </c>
      <c r="Y1554" s="36">
        <f t="shared" si="244"/>
        <v>14501.757533742379</v>
      </c>
      <c r="Z1554" s="36">
        <f t="shared" si="245"/>
        <v>15987.197415143068</v>
      </c>
      <c r="AA1554" s="36">
        <f t="shared" si="246"/>
        <v>17943.382014255636</v>
      </c>
      <c r="AB1554" s="36">
        <f t="shared" si="247"/>
        <v>56180.166099048918</v>
      </c>
      <c r="AC1554" s="36">
        <f t="shared" si="248"/>
        <v>235617.45863973719</v>
      </c>
      <c r="AD1554" s="36">
        <f t="shared" si="249"/>
        <v>149070.86594166519</v>
      </c>
    </row>
    <row r="1555" spans="1:30" ht="14.25" customHeight="1" x14ac:dyDescent="0.25">
      <c r="A1555" s="16">
        <v>1539</v>
      </c>
      <c r="B1555" s="34">
        <v>0.31198538773915502</v>
      </c>
      <c r="C1555" s="34">
        <v>5.3813471051363602E-2</v>
      </c>
      <c r="D1555" s="34">
        <v>2.47966032060883E-2</v>
      </c>
      <c r="E1555" s="34">
        <v>7.3021809231011106E-2</v>
      </c>
      <c r="F1555" s="34">
        <v>9.4844942501419293E-3</v>
      </c>
      <c r="G1555" s="34">
        <v>0.17474940357798699</v>
      </c>
      <c r="H1555" s="35">
        <v>1.0687870911100701</v>
      </c>
      <c r="I1555" s="34">
        <v>0.100887792608507</v>
      </c>
      <c r="J1555" s="34">
        <v>2.3970534074919801E-2</v>
      </c>
      <c r="K1555" s="36">
        <f>Inputs!$B$12*(1+$B1555)^4</f>
        <v>177773.59002162749</v>
      </c>
      <c r="L1555" s="36">
        <f t="shared" si="240"/>
        <v>16432.635705974033</v>
      </c>
      <c r="M1555" s="36">
        <f t="shared" si="241"/>
        <v>188826.63044793691</v>
      </c>
      <c r="N1555" s="37">
        <f>M1555/Inputs!$B$6</f>
        <v>287.84547324380628</v>
      </c>
      <c r="O1555" s="38">
        <f>IF(N1555&gt;Inputs!$B$4,1,0)</f>
        <v>0</v>
      </c>
      <c r="P1555" s="34">
        <f t="shared" si="242"/>
        <v>7.6917258533587191E-2</v>
      </c>
      <c r="Q1555" s="36">
        <f>Inputs!$B$12*(1+$B1555)^0*$C1555+Inputs!$B$29*(1+$D1555)^0*Inputs!$B$19+Inputs!$B$30*(1+$E1555)^0*Inputs!$B$20+Inputs!$B$31*(1+$F1555)^0*Inputs!$B$21+Inputs!$B$22*(1+Inputs!$B$23)^0</f>
        <v>11250.852290508737</v>
      </c>
      <c r="R1555" s="36">
        <f>Inputs!$B$12*(1+$B1555)^1*$C1555+Inputs!$B$29*(1+$D1555)^1*Inputs!$B$19+Inputs!$B$30*(1+$E1555)^1*Inputs!$B$20+Inputs!$B$31*(1+$F1555)^1*Inputs!$B$21+Inputs!$B$22*(1+Inputs!$B$23)^1</f>
        <v>12497.102815032784</v>
      </c>
      <c r="S1555" s="36">
        <f>Inputs!$B$12*(1+$B1555)^2*$C1555+Inputs!$B$29*(1+$D1555)^2*Inputs!$B$19+Inputs!$B$30*(1+$E1555)^2*Inputs!$B$20+Inputs!$B$31*(1+$F1555)^2*Inputs!$B$21+Inputs!$B$22*(1+Inputs!$B$23)^2</f>
        <v>14071.37875832674</v>
      </c>
      <c r="T1555" s="36">
        <f>Inputs!$B$12*(1+$B1555)^3*$C1555+Inputs!$B$29*(1+$D1555)^3*Inputs!$B$19+Inputs!$B$30*(1+$E1555)^3*Inputs!$B$20+Inputs!$B$31*(1+$F1555)^3*Inputs!$B$21+Inputs!$B$22*(1+Inputs!$B$23)^3</f>
        <v>16072.699013081061</v>
      </c>
      <c r="U1555" s="36">
        <f>Inputs!$B$12*(1+$B1555)^4*$C1555+Inputs!$B$29*(1+$D1555)^4*Inputs!$B$19+Inputs!$B$30*(1+$E1555)^4*Inputs!$B$20+Inputs!$B$31*(1+$F1555)^4*Inputs!$B$21+Inputs!$B$22*(1+Inputs!$B$23)^4</f>
        <v>18630.743251787819</v>
      </c>
      <c r="V1555" s="35">
        <f>Inputs!$B$13/(Q1555*(1-$G1555))</f>
        <v>1.3635228988217392</v>
      </c>
      <c r="W1555" s="36">
        <f>Inputs!$B$13</f>
        <v>12660</v>
      </c>
      <c r="X1555" s="36">
        <f t="shared" si="243"/>
        <v>13302.420622045742</v>
      </c>
      <c r="Y1555" s="36">
        <f t="shared" si="244"/>
        <v>14122.494940419137</v>
      </c>
      <c r="Z1555" s="36">
        <f t="shared" si="245"/>
        <v>15153.74099503232</v>
      </c>
      <c r="AA1555" s="36">
        <f t="shared" si="246"/>
        <v>16432.635705974033</v>
      </c>
      <c r="AB1555" s="36">
        <f t="shared" si="247"/>
        <v>53539.772550960071</v>
      </c>
      <c r="AC1555" s="36">
        <f t="shared" si="248"/>
        <v>218761.49879623239</v>
      </c>
      <c r="AD1555" s="36">
        <f t="shared" si="249"/>
        <v>135286.85789697684</v>
      </c>
    </row>
    <row r="1556" spans="1:30" ht="14.25" customHeight="1" x14ac:dyDescent="0.25">
      <c r="A1556" s="16">
        <v>1540</v>
      </c>
      <c r="B1556" s="34">
        <v>0.19677040402620699</v>
      </c>
      <c r="C1556" s="34">
        <v>0.105042807327813</v>
      </c>
      <c r="D1556" s="34">
        <v>3.4864341358705003E-2</v>
      </c>
      <c r="E1556" s="34">
        <v>2.7383386729210899E-2</v>
      </c>
      <c r="F1556" s="34">
        <v>1.0879507308842701E-3</v>
      </c>
      <c r="G1556" s="34">
        <v>0.17597003645690601</v>
      </c>
      <c r="H1556" s="35">
        <v>1.0514831500097901</v>
      </c>
      <c r="I1556" s="34">
        <v>9.0252353436949498E-2</v>
      </c>
      <c r="J1556" s="34">
        <v>2.9673342922083401E-2</v>
      </c>
      <c r="K1556" s="36">
        <f>Inputs!$B$12*(1+$B1556)^4</f>
        <v>123082.0193252324</v>
      </c>
      <c r="L1556" s="36">
        <f t="shared" si="240"/>
        <v>18588.079304287043</v>
      </c>
      <c r="M1556" s="36">
        <f t="shared" si="241"/>
        <v>263896.61144081823</v>
      </c>
      <c r="N1556" s="37">
        <f>M1556/Inputs!$B$6</f>
        <v>402.2814198792961</v>
      </c>
      <c r="O1556" s="38">
        <f>IF(N1556&gt;Inputs!$B$4,1,0)</f>
        <v>1</v>
      </c>
      <c r="P1556" s="34">
        <f t="shared" si="242"/>
        <v>6.0579010514866097E-2</v>
      </c>
      <c r="Q1556" s="36">
        <f>Inputs!$B$12*(1+$B1556)^0*$C1556+Inputs!$B$29*(1+$D1556)^0*Inputs!$B$19+Inputs!$B$30*(1+$E1556)^0*Inputs!$B$20+Inputs!$B$31*(1+$F1556)^0*Inputs!$B$21+Inputs!$B$22*(1+Inputs!$B$23)^0</f>
        <v>14324.612467095703</v>
      </c>
      <c r="R1556" s="36">
        <f>Inputs!$B$12*(1+$B1556)^1*$C1556+Inputs!$B$29*(1+$D1556)^1*Inputs!$B$19+Inputs!$B$30*(1+$E1556)^1*Inputs!$B$20+Inputs!$B$31*(1+$F1556)^1*Inputs!$B$21+Inputs!$B$22*(1+Inputs!$B$23)^1</f>
        <v>15684.432972515966</v>
      </c>
      <c r="S1556" s="36">
        <f>Inputs!$B$12*(1+$B1556)^2*$C1556+Inputs!$B$29*(1+$D1556)^2*Inputs!$B$19+Inputs!$B$30*(1+$E1556)^2*Inputs!$B$20+Inputs!$B$31*(1+$F1556)^2*Inputs!$B$21+Inputs!$B$22*(1+Inputs!$B$23)^2</f>
        <v>17292.107531227513</v>
      </c>
      <c r="T1556" s="36">
        <f>Inputs!$B$12*(1+$B1556)^3*$C1556+Inputs!$B$29*(1+$D1556)^3*Inputs!$B$19+Inputs!$B$30*(1+$E1556)^3*Inputs!$B$20+Inputs!$B$31*(1+$F1556)^3*Inputs!$B$21+Inputs!$B$22*(1+Inputs!$B$23)^3</f>
        <v>19195.782600496794</v>
      </c>
      <c r="U1556" s="36">
        <f>Inputs!$B$12*(1+$B1556)^4*$C1556+Inputs!$B$29*(1+$D1556)^4*Inputs!$B$19+Inputs!$B$30*(1+$E1556)^4*Inputs!$B$20+Inputs!$B$31*(1+$F1556)^4*Inputs!$B$21+Inputs!$B$22*(1+Inputs!$B$23)^4</f>
        <v>21453.057425441948</v>
      </c>
      <c r="V1556" s="35">
        <f>Inputs!$B$13/(Q1556*(1-$G1556))</f>
        <v>1.0725259781731984</v>
      </c>
      <c r="W1556" s="36">
        <f>Inputs!$B$13</f>
        <v>12660</v>
      </c>
      <c r="X1556" s="36">
        <f t="shared" si="243"/>
        <v>13793.808875040448</v>
      </c>
      <c r="Y1556" s="36">
        <f t="shared" si="244"/>
        <v>15132.73108704998</v>
      </c>
      <c r="Z1556" s="36">
        <f t="shared" si="245"/>
        <v>16715.468694979249</v>
      </c>
      <c r="AA1556" s="36">
        <f t="shared" si="246"/>
        <v>18588.079304287043</v>
      </c>
      <c r="AB1556" s="36">
        <f t="shared" si="247"/>
        <v>58791.422970361622</v>
      </c>
      <c r="AC1556" s="36">
        <f t="shared" si="248"/>
        <v>315945.23570254026</v>
      </c>
      <c r="AD1556" s="36">
        <f t="shared" si="249"/>
        <v>205105.1884704566</v>
      </c>
    </row>
    <row r="1557" spans="1:30" ht="14.25" customHeight="1" x14ac:dyDescent="0.25">
      <c r="A1557" s="16">
        <v>1541</v>
      </c>
      <c r="B1557" s="34">
        <v>0.26982721499132101</v>
      </c>
      <c r="C1557" s="34">
        <v>6.5574972354558295E-2</v>
      </c>
      <c r="D1557" s="34">
        <v>2.0187013921114799E-2</v>
      </c>
      <c r="E1557" s="34">
        <v>4.2282479812484799E-2</v>
      </c>
      <c r="F1557" s="34">
        <v>1.00626785951112E-2</v>
      </c>
      <c r="G1557" s="34">
        <v>0.183571308213305</v>
      </c>
      <c r="H1557" s="35">
        <v>1.0049765981997401</v>
      </c>
      <c r="I1557" s="34">
        <v>8.9324066945541097E-2</v>
      </c>
      <c r="J1557" s="34">
        <v>2.68575032182648E-2</v>
      </c>
      <c r="K1557" s="36">
        <f>Inputs!$B$12*(1+$B1557)^4</f>
        <v>156001.85876349261</v>
      </c>
      <c r="L1557" s="36">
        <f t="shared" si="240"/>
        <v>15486.298095597942</v>
      </c>
      <c r="M1557" s="36">
        <f t="shared" si="241"/>
        <v>219774.5667142095</v>
      </c>
      <c r="N1557" s="37">
        <f>M1557/Inputs!$B$6</f>
        <v>335.02220535702668</v>
      </c>
      <c r="O1557" s="38">
        <f>IF(N1557&gt;Inputs!$B$4,1,0)</f>
        <v>0</v>
      </c>
      <c r="P1557" s="34">
        <f t="shared" si="242"/>
        <v>6.2466563727276297E-2</v>
      </c>
      <c r="Q1557" s="36">
        <f>Inputs!$B$12*(1+$B1557)^0*$C1557+Inputs!$B$29*(1+$D1557)^0*Inputs!$B$19+Inputs!$B$30*(1+$E1557)^0*Inputs!$B$20+Inputs!$B$31*(1+$F1557)^0*Inputs!$B$21+Inputs!$B$22*(1+Inputs!$B$23)^0</f>
        <v>11956.542368700419</v>
      </c>
      <c r="R1557" s="36">
        <f>Inputs!$B$12*(1+$B1557)^1*$C1557+Inputs!$B$29*(1+$D1557)^1*Inputs!$B$19+Inputs!$B$30*(1+$E1557)^1*Inputs!$B$20+Inputs!$B$31*(1+$F1557)^1*Inputs!$B$21+Inputs!$B$22*(1+Inputs!$B$23)^1</f>
        <v>13167.324496694817</v>
      </c>
      <c r="S1557" s="36">
        <f>Inputs!$B$12*(1+$B1557)^2*$C1557+Inputs!$B$29*(1+$D1557)^2*Inputs!$B$19+Inputs!$B$30*(1+$E1557)^2*Inputs!$B$20+Inputs!$B$31*(1+$F1557)^2*Inputs!$B$21+Inputs!$B$22*(1+Inputs!$B$23)^2</f>
        <v>14668.78380486853</v>
      </c>
      <c r="T1557" s="36">
        <f>Inputs!$B$12*(1+$B1557)^3*$C1557+Inputs!$B$29*(1+$D1557)^3*Inputs!$B$19+Inputs!$B$30*(1+$E1557)^3*Inputs!$B$20+Inputs!$B$31*(1+$F1557)^3*Inputs!$B$21+Inputs!$B$22*(1+Inputs!$B$23)^3</f>
        <v>16538.373839911466</v>
      </c>
      <c r="U1557" s="36">
        <f>Inputs!$B$12*(1+$B1557)^4*$C1557+Inputs!$B$29*(1+$D1557)^4*Inputs!$B$19+Inputs!$B$30*(1+$E1557)^4*Inputs!$B$20+Inputs!$B$31*(1+$F1557)^4*Inputs!$B$21+Inputs!$B$22*(1+Inputs!$B$23)^4</f>
        <v>18874.410968128752</v>
      </c>
      <c r="V1557" s="35">
        <f>Inputs!$B$13/(Q1557*(1-$G1557))</f>
        <v>1.2969100025440077</v>
      </c>
      <c r="W1557" s="36">
        <f>Inputs!$B$13</f>
        <v>12660</v>
      </c>
      <c r="X1557" s="36">
        <f t="shared" si="243"/>
        <v>13157.433661976096</v>
      </c>
      <c r="Y1557" s="36">
        <f t="shared" si="244"/>
        <v>13783.715348017144</v>
      </c>
      <c r="Z1557" s="36">
        <f t="shared" si="245"/>
        <v>14555.049565153075</v>
      </c>
      <c r="AA1557" s="36">
        <f t="shared" si="246"/>
        <v>15486.298095597942</v>
      </c>
      <c r="AB1557" s="36">
        <f t="shared" si="247"/>
        <v>53806.442583196702</v>
      </c>
      <c r="AC1557" s="36">
        <f t="shared" si="248"/>
        <v>254571.73322302819</v>
      </c>
      <c r="AD1557" s="36">
        <f t="shared" si="249"/>
        <v>165968.1241310128</v>
      </c>
    </row>
    <row r="1558" spans="1:30" ht="14.25" customHeight="1" x14ac:dyDescent="0.25">
      <c r="A1558" s="16">
        <v>1542</v>
      </c>
      <c r="B1558" s="34">
        <v>0.33542774948635601</v>
      </c>
      <c r="C1558" s="34">
        <v>6.8264017654937004E-2</v>
      </c>
      <c r="D1558" s="34">
        <v>6.77268673217905E-3</v>
      </c>
      <c r="E1558" s="34">
        <v>6.2916898914418901E-2</v>
      </c>
      <c r="F1558" s="34">
        <v>-8.58898689433789E-3</v>
      </c>
      <c r="G1558" s="34">
        <v>0.17353813058436099</v>
      </c>
      <c r="H1558" s="35">
        <v>1.1305290948526701</v>
      </c>
      <c r="I1558" s="34">
        <v>9.0026387953968501E-2</v>
      </c>
      <c r="J1558" s="34">
        <v>2.83280430428554E-2</v>
      </c>
      <c r="K1558" s="36">
        <f>Inputs!$B$12*(1+$B1558)^4</f>
        <v>190823.93005946532</v>
      </c>
      <c r="L1558" s="36">
        <f t="shared" si="240"/>
        <v>19986.382808012702</v>
      </c>
      <c r="M1558" s="36">
        <f t="shared" si="241"/>
        <v>276795.14609167224</v>
      </c>
      <c r="N1558" s="37">
        <f>M1558/Inputs!$B$6</f>
        <v>421.94382026169546</v>
      </c>
      <c r="O1558" s="38">
        <f>IF(N1558&gt;Inputs!$B$4,1,0)</f>
        <v>1</v>
      </c>
      <c r="P1558" s="34">
        <f t="shared" si="242"/>
        <v>6.1698344911113104E-2</v>
      </c>
      <c r="Q1558" s="36">
        <f>Inputs!$B$12*(1+$B1558)^0*$C1558+Inputs!$B$29*(1+$D1558)^0*Inputs!$B$19+Inputs!$B$30*(1+$E1558)^0*Inputs!$B$20+Inputs!$B$31*(1+$F1558)^0*Inputs!$B$21+Inputs!$B$22*(1+Inputs!$B$23)^0</f>
        <v>12117.885086723141</v>
      </c>
      <c r="R1558" s="36">
        <f>Inputs!$B$12*(1+$B1558)^1*$C1558+Inputs!$B$29*(1+$D1558)^1*Inputs!$B$19+Inputs!$B$30*(1+$E1558)^1*Inputs!$B$20+Inputs!$B$31*(1+$F1558)^1*Inputs!$B$21+Inputs!$B$22*(1+Inputs!$B$23)^1</f>
        <v>13564.26518447237</v>
      </c>
      <c r="S1558" s="36">
        <f>Inputs!$B$12*(1+$B1558)^2*$C1558+Inputs!$B$29*(1+$D1558)^2*Inputs!$B$19+Inputs!$B$30*(1+$E1558)^2*Inputs!$B$20+Inputs!$B$31*(1+$F1558)^2*Inputs!$B$21+Inputs!$B$22*(1+Inputs!$B$23)^2</f>
        <v>15479.827020281627</v>
      </c>
      <c r="T1558" s="36">
        <f>Inputs!$B$12*(1+$B1558)^3*$C1558+Inputs!$B$29*(1+$D1558)^3*Inputs!$B$19+Inputs!$B$30*(1+$E1558)^3*Inputs!$B$20+Inputs!$B$31*(1+$F1558)^3*Inputs!$B$21+Inputs!$B$22*(1+Inputs!$B$23)^3</f>
        <v>18019.70716102919</v>
      </c>
      <c r="U1558" s="36">
        <f>Inputs!$B$12*(1+$B1558)^4*$C1558+Inputs!$B$29*(1+$D1558)^4*Inputs!$B$19+Inputs!$B$30*(1+$E1558)^4*Inputs!$B$20+Inputs!$B$31*(1+$F1558)^4*Inputs!$B$21+Inputs!$B$22*(1+Inputs!$B$23)^4</f>
        <v>21390.928519187917</v>
      </c>
      <c r="V1558" s="35">
        <f>Inputs!$B$13/(Q1558*(1-$G1558))</f>
        <v>1.2641076356557015</v>
      </c>
      <c r="W1558" s="36">
        <f>Inputs!$B$13</f>
        <v>12660</v>
      </c>
      <c r="X1558" s="36">
        <f t="shared" si="243"/>
        <v>13796.72097597516</v>
      </c>
      <c r="Y1558" s="36">
        <f t="shared" si="244"/>
        <v>15317.876674232784</v>
      </c>
      <c r="Z1558" s="36">
        <f t="shared" si="245"/>
        <v>17333.851550880903</v>
      </c>
      <c r="AA1558" s="36">
        <f t="shared" si="246"/>
        <v>19986.382808012702</v>
      </c>
      <c r="AB1558" s="36">
        <f t="shared" si="247"/>
        <v>60320.365448438984</v>
      </c>
      <c r="AC1558" s="36">
        <f t="shared" si="248"/>
        <v>333113.6021570515</v>
      </c>
      <c r="AD1558" s="36">
        <f t="shared" si="249"/>
        <v>216474.78064323324</v>
      </c>
    </row>
    <row r="1559" spans="1:30" ht="14.25" customHeight="1" x14ac:dyDescent="0.25">
      <c r="A1559" s="16">
        <v>1543</v>
      </c>
      <c r="B1559" s="34">
        <v>0.26940945772462899</v>
      </c>
      <c r="C1559" s="34">
        <v>9.3805317046863401E-2</v>
      </c>
      <c r="D1559" s="34">
        <v>1.6816335727076401E-3</v>
      </c>
      <c r="E1559" s="34">
        <v>4.9841148035465799E-2</v>
      </c>
      <c r="F1559" s="34">
        <v>-1.8917646518334798E-2</v>
      </c>
      <c r="G1559" s="34">
        <v>0.186064345464826</v>
      </c>
      <c r="H1559" s="35">
        <v>0.99641976198615201</v>
      </c>
      <c r="I1559" s="34">
        <v>0.10867242775646201</v>
      </c>
      <c r="J1559" s="34">
        <v>2.81191186105531E-2</v>
      </c>
      <c r="K1559" s="36">
        <f>Inputs!$B$12*(1+$B1559)^4</f>
        <v>155796.66940929115</v>
      </c>
      <c r="L1559" s="36">
        <f t="shared" si="240"/>
        <v>18310.750525110965</v>
      </c>
      <c r="M1559" s="36">
        <f t="shared" si="241"/>
        <v>194651.14620250446</v>
      </c>
      <c r="N1559" s="37">
        <f>M1559/Inputs!$B$6</f>
        <v>296.72430823552509</v>
      </c>
      <c r="O1559" s="38">
        <f>IF(N1559&gt;Inputs!$B$4,1,0)</f>
        <v>0</v>
      </c>
      <c r="P1559" s="34">
        <f t="shared" si="242"/>
        <v>8.0553309145908913E-2</v>
      </c>
      <c r="Q1559" s="36">
        <f>Inputs!$B$12*(1+$B1559)^0*$C1559+Inputs!$B$29*(1+$D1559)^0*Inputs!$B$19+Inputs!$B$30*(1+$E1559)^0*Inputs!$B$20+Inputs!$B$31*(1+$F1559)^0*Inputs!$B$21+Inputs!$B$22*(1+Inputs!$B$23)^0</f>
        <v>13650.363050238724</v>
      </c>
      <c r="R1559" s="36">
        <f>Inputs!$B$12*(1+$B1559)^1*$C1559+Inputs!$B$29*(1+$D1559)^1*Inputs!$B$19+Inputs!$B$30*(1+$E1559)^1*Inputs!$B$20+Inputs!$B$31*(1+$F1559)^1*Inputs!$B$21+Inputs!$B$22*(1+Inputs!$B$23)^1</f>
        <v>15142.975726776931</v>
      </c>
      <c r="S1559" s="36">
        <f>Inputs!$B$12*(1+$B1559)^2*$C1559+Inputs!$B$29*(1+$D1559)^2*Inputs!$B$19+Inputs!$B$30*(1+$E1559)^2*Inputs!$B$20+Inputs!$B$31*(1+$F1559)^2*Inputs!$B$21+Inputs!$B$22*(1+Inputs!$B$23)^2</f>
        <v>17049.890355669981</v>
      </c>
      <c r="T1559" s="36">
        <f>Inputs!$B$12*(1+$B1559)^3*$C1559+Inputs!$B$29*(1+$D1559)^3*Inputs!$B$19+Inputs!$B$30*(1+$E1559)^3*Inputs!$B$20+Inputs!$B$31*(1+$F1559)^3*Inputs!$B$21+Inputs!$B$22*(1+Inputs!$B$23)^3</f>
        <v>19481.381992438175</v>
      </c>
      <c r="U1559" s="36">
        <f>Inputs!$B$12*(1+$B1559)^4*$C1559+Inputs!$B$29*(1+$D1559)^4*Inputs!$B$19+Inputs!$B$30*(1+$E1559)^4*Inputs!$B$20+Inputs!$B$31*(1+$F1559)^4*Inputs!$B$21+Inputs!$B$22*(1+Inputs!$B$23)^4</f>
        <v>22577.390264517024</v>
      </c>
      <c r="V1559" s="35">
        <f>Inputs!$B$13/(Q1559*(1-$G1559))</f>
        <v>1.139460908111559</v>
      </c>
      <c r="W1559" s="36">
        <f>Inputs!$B$13</f>
        <v>12660</v>
      </c>
      <c r="X1559" s="36">
        <f t="shared" si="243"/>
        <v>13603.560316073652</v>
      </c>
      <c r="Y1559" s="36">
        <f t="shared" si="244"/>
        <v>14820.356594535157</v>
      </c>
      <c r="Z1559" s="36">
        <f t="shared" si="245"/>
        <v>16366.857283944215</v>
      </c>
      <c r="AA1559" s="36">
        <f t="shared" si="246"/>
        <v>18310.750525110965</v>
      </c>
      <c r="AB1559" s="36">
        <f t="shared" si="247"/>
        <v>55126.811548781552</v>
      </c>
      <c r="AC1559" s="36">
        <f t="shared" si="248"/>
        <v>233704.02644632896</v>
      </c>
      <c r="AD1559" s="36">
        <f t="shared" si="249"/>
        <v>139524.33465372291</v>
      </c>
    </row>
    <row r="1560" spans="1:30" ht="14.25" customHeight="1" x14ac:dyDescent="0.25">
      <c r="A1560" s="16">
        <v>1544</v>
      </c>
      <c r="B1560" s="34">
        <v>0.20507364365502101</v>
      </c>
      <c r="C1560" s="34">
        <v>7.4271961705183506E-2</v>
      </c>
      <c r="D1560" s="34">
        <v>2.4938356431596299E-2</v>
      </c>
      <c r="E1560" s="34">
        <v>4.0211622918450603E-2</v>
      </c>
      <c r="F1560" s="34">
        <v>1.08456528512729E-2</v>
      </c>
      <c r="G1560" s="34">
        <v>0.17146756566931701</v>
      </c>
      <c r="H1560" s="35">
        <v>1.0839071369418301</v>
      </c>
      <c r="I1560" s="34">
        <v>0.104773198728787</v>
      </c>
      <c r="J1560" s="34">
        <v>2.6777420287933101E-2</v>
      </c>
      <c r="K1560" s="36">
        <f>Inputs!$B$12*(1+$B1560)^4</f>
        <v>126533.52373080779</v>
      </c>
      <c r="L1560" s="36">
        <f t="shared" si="240"/>
        <v>16255.310391553454</v>
      </c>
      <c r="M1560" s="36">
        <f t="shared" si="241"/>
        <v>182981.98544478448</v>
      </c>
      <c r="N1560" s="37">
        <f>M1560/Inputs!$B$6</f>
        <v>278.93595342192759</v>
      </c>
      <c r="O1560" s="38">
        <f>IF(N1560&gt;Inputs!$B$4,1,0)</f>
        <v>0</v>
      </c>
      <c r="P1560" s="34">
        <f t="shared" si="242"/>
        <v>7.7995778440853897E-2</v>
      </c>
      <c r="Q1560" s="36">
        <f>Inputs!$B$12*(1+$B1560)^0*$C1560+Inputs!$B$29*(1+$D1560)^0*Inputs!$B$19+Inputs!$B$30*(1+$E1560)^0*Inputs!$B$20+Inputs!$B$31*(1+$F1560)^0*Inputs!$B$21+Inputs!$B$22*(1+Inputs!$B$23)^0</f>
        <v>12478.361729737931</v>
      </c>
      <c r="R1560" s="36">
        <f>Inputs!$B$12*(1+$B1560)^1*$C1560+Inputs!$B$29*(1+$D1560)^1*Inputs!$B$19+Inputs!$B$30*(1+$E1560)^1*Inputs!$B$20+Inputs!$B$31*(1+$F1560)^1*Inputs!$B$21+Inputs!$B$22*(1+Inputs!$B$23)^1</f>
        <v>13555.391232873535</v>
      </c>
      <c r="S1560" s="36">
        <f>Inputs!$B$12*(1+$B1560)^2*$C1560+Inputs!$B$29*(1+$D1560)^2*Inputs!$B$19+Inputs!$B$30*(1+$E1560)^2*Inputs!$B$20+Inputs!$B$31*(1+$F1560)^2*Inputs!$B$21+Inputs!$B$22*(1+Inputs!$B$23)^2</f>
        <v>14824.403623003287</v>
      </c>
      <c r="T1560" s="36">
        <f>Inputs!$B$12*(1+$B1560)^3*$C1560+Inputs!$B$29*(1+$D1560)^3*Inputs!$B$19+Inputs!$B$30*(1+$E1560)^3*Inputs!$B$20+Inputs!$B$31*(1+$F1560)^3*Inputs!$B$21+Inputs!$B$22*(1+Inputs!$B$23)^3</f>
        <v>16323.990068581164</v>
      </c>
      <c r="U1560" s="36">
        <f>Inputs!$B$12*(1+$B1560)^4*$C1560+Inputs!$B$29*(1+$D1560)^4*Inputs!$B$19+Inputs!$B$30*(1+$E1560)^4*Inputs!$B$20+Inputs!$B$31*(1+$F1560)^4*Inputs!$B$21+Inputs!$B$22*(1+Inputs!$B$23)^4</f>
        <v>18100.629397719964</v>
      </c>
      <c r="V1560" s="35">
        <f>Inputs!$B$13/(Q1560*(1-$G1560))</f>
        <v>1.2245220794796718</v>
      </c>
      <c r="W1560" s="36">
        <f>Inputs!$B$13</f>
        <v>12660</v>
      </c>
      <c r="X1560" s="36">
        <f t="shared" si="243"/>
        <v>13357.892561182383</v>
      </c>
      <c r="Y1560" s="36">
        <f t="shared" si="244"/>
        <v>14176.640026524132</v>
      </c>
      <c r="Z1560" s="36">
        <f t="shared" si="245"/>
        <v>15135.248200692342</v>
      </c>
      <c r="AA1560" s="36">
        <f t="shared" si="246"/>
        <v>16255.310391553454</v>
      </c>
      <c r="AB1560" s="36">
        <f t="shared" si="247"/>
        <v>52954.600068549276</v>
      </c>
      <c r="AC1560" s="36">
        <f t="shared" si="248"/>
        <v>213993.44943362245</v>
      </c>
      <c r="AD1560" s="36">
        <f t="shared" si="249"/>
        <v>130027.38537623521</v>
      </c>
    </row>
    <row r="1561" spans="1:30" ht="14.25" customHeight="1" x14ac:dyDescent="0.25">
      <c r="A1561" s="16">
        <v>1545</v>
      </c>
      <c r="B1561" s="34">
        <v>0.32782439413678599</v>
      </c>
      <c r="C1561" s="34">
        <v>9.1673723719619904E-2</v>
      </c>
      <c r="D1561" s="34">
        <v>2.5514565223606001E-2</v>
      </c>
      <c r="E1561" s="34">
        <v>4.3213370288416202E-2</v>
      </c>
      <c r="F1561" s="34">
        <v>2.0481697996219999E-2</v>
      </c>
      <c r="G1561" s="34">
        <v>0.17550067964878699</v>
      </c>
      <c r="H1561" s="35">
        <v>1.1024107126491101</v>
      </c>
      <c r="I1561" s="34">
        <v>9.9403186963414394E-2</v>
      </c>
      <c r="J1561" s="34">
        <v>2.3846432657692599E-2</v>
      </c>
      <c r="K1561" s="36">
        <f>Inputs!$B$12*(1+$B1561)^4</f>
        <v>186515.02486948011</v>
      </c>
      <c r="L1561" s="36">
        <f t="shared" si="240"/>
        <v>23655.793850074668</v>
      </c>
      <c r="M1561" s="36">
        <f t="shared" si="241"/>
        <v>263899.31599670567</v>
      </c>
      <c r="N1561" s="37">
        <f>M1561/Inputs!$B$6</f>
        <v>402.28554267790497</v>
      </c>
      <c r="O1561" s="38">
        <f>IF(N1561&gt;Inputs!$B$4,1,0)</f>
        <v>1</v>
      </c>
      <c r="P1561" s="34">
        <f t="shared" si="242"/>
        <v>7.5556754305721799E-2</v>
      </c>
      <c r="Q1561" s="36">
        <f>Inputs!$B$12*(1+$B1561)^0*$C1561+Inputs!$B$29*(1+$D1561)^0*Inputs!$B$19+Inputs!$B$30*(1+$E1561)^0*Inputs!$B$20+Inputs!$B$31*(1+$F1561)^0*Inputs!$B$21+Inputs!$B$22*(1+Inputs!$B$23)^0</f>
        <v>13522.467450604116</v>
      </c>
      <c r="R1561" s="36">
        <f>Inputs!$B$12*(1+$B1561)^1*$C1561+Inputs!$B$29*(1+$D1561)^1*Inputs!$B$19+Inputs!$B$30*(1+$E1561)^1*Inputs!$B$20+Inputs!$B$31*(1+$F1561)^1*Inputs!$B$21+Inputs!$B$22*(1+Inputs!$B$23)^1</f>
        <v>15541.719454011807</v>
      </c>
      <c r="S1561" s="36">
        <f>Inputs!$B$12*(1+$B1561)^2*$C1561+Inputs!$B$29*(1+$D1561)^2*Inputs!$B$19+Inputs!$B$30*(1+$E1561)^2*Inputs!$B$20+Inputs!$B$31*(1+$F1561)^2*Inputs!$B$21+Inputs!$B$22*(1+Inputs!$B$23)^2</f>
        <v>18158.753962046248</v>
      </c>
      <c r="T1561" s="36">
        <f>Inputs!$B$12*(1+$B1561)^3*$C1561+Inputs!$B$29*(1+$D1561)^3*Inputs!$B$19+Inputs!$B$30*(1+$E1561)^3*Inputs!$B$20+Inputs!$B$31*(1+$F1561)^3*Inputs!$B$21+Inputs!$B$22*(1+Inputs!$B$23)^3</f>
        <v>21567.589911962845</v>
      </c>
      <c r="U1561" s="36">
        <f>Inputs!$B$12*(1+$B1561)^4*$C1561+Inputs!$B$29*(1+$D1561)^4*Inputs!$B$19+Inputs!$B$30*(1+$E1561)^4*Inputs!$B$20+Inputs!$B$31*(1+$F1561)^4*Inputs!$B$21+Inputs!$B$22*(1+Inputs!$B$23)^4</f>
        <v>26025.782740254319</v>
      </c>
      <c r="V1561" s="35">
        <f>Inputs!$B$13/(Q1561*(1-$G1561))</f>
        <v>1.1355008377105862</v>
      </c>
      <c r="W1561" s="36">
        <f>Inputs!$B$13</f>
        <v>12660</v>
      </c>
      <c r="X1561" s="36">
        <f t="shared" si="243"/>
        <v>14444.458092137022</v>
      </c>
      <c r="Y1561" s="36">
        <f t="shared" si="244"/>
        <v>16752.871927134129</v>
      </c>
      <c r="Z1561" s="36">
        <f t="shared" si="245"/>
        <v>19750.683938452283</v>
      </c>
      <c r="AA1561" s="36">
        <f t="shared" si="246"/>
        <v>23655.793850074668</v>
      </c>
      <c r="AB1561" s="36">
        <f t="shared" si="247"/>
        <v>64320.658568819657</v>
      </c>
      <c r="AC1561" s="36">
        <f t="shared" si="248"/>
        <v>320552.41609618207</v>
      </c>
      <c r="AD1561" s="36">
        <f t="shared" si="249"/>
        <v>199578.65742788601</v>
      </c>
    </row>
    <row r="1562" spans="1:30" ht="14.25" customHeight="1" x14ac:dyDescent="0.25">
      <c r="A1562" s="16">
        <v>1546</v>
      </c>
      <c r="B1562" s="34">
        <v>0.43986060952218797</v>
      </c>
      <c r="C1562" s="34">
        <v>5.8024974122803698E-2</v>
      </c>
      <c r="D1562" s="34">
        <v>5.0381653535860701E-2</v>
      </c>
      <c r="E1562" s="34">
        <v>1.90035198601557E-2</v>
      </c>
      <c r="F1562" s="34">
        <v>1.02958223121656E-2</v>
      </c>
      <c r="G1562" s="34">
        <v>0.166946890246984</v>
      </c>
      <c r="H1562" s="35">
        <v>1.1152073935251701</v>
      </c>
      <c r="I1562" s="34">
        <v>9.5606587599743595E-2</v>
      </c>
      <c r="J1562" s="34">
        <v>2.3937485849913401E-2</v>
      </c>
      <c r="K1562" s="36">
        <f>Inputs!$B$12*(1+$B1562)^4</f>
        <v>257889.13984650149</v>
      </c>
      <c r="L1562" s="36">
        <f t="shared" si="240"/>
        <v>22110.105301859392</v>
      </c>
      <c r="M1562" s="36">
        <f t="shared" si="241"/>
        <v>262206.04103058809</v>
      </c>
      <c r="N1562" s="37">
        <f>M1562/Inputs!$B$6</f>
        <v>399.70433083931113</v>
      </c>
      <c r="O1562" s="38">
        <f>IF(N1562&gt;Inputs!$B$4,1,0)</f>
        <v>1</v>
      </c>
      <c r="P1562" s="34">
        <f t="shared" si="242"/>
        <v>7.1669101749830197E-2</v>
      </c>
      <c r="Q1562" s="36">
        <f>Inputs!$B$12*(1+$B1562)^0*$C1562+Inputs!$B$29*(1+$D1562)^0*Inputs!$B$19+Inputs!$B$30*(1+$E1562)^0*Inputs!$B$20+Inputs!$B$31*(1+$F1562)^0*Inputs!$B$21+Inputs!$B$22*(1+Inputs!$B$23)^0</f>
        <v>11503.542474795144</v>
      </c>
      <c r="R1562" s="36">
        <f>Inputs!$B$12*(1+$B1562)^1*$C1562+Inputs!$B$29*(1+$D1562)^1*Inputs!$B$19+Inputs!$B$30*(1+$E1562)^1*Inputs!$B$20+Inputs!$B$31*(1+$F1562)^1*Inputs!$B$21+Inputs!$B$22*(1+Inputs!$B$23)^1</f>
        <v>13226.285107703381</v>
      </c>
      <c r="S1562" s="36">
        <f>Inputs!$B$12*(1+$B1562)^2*$C1562+Inputs!$B$29*(1+$D1562)^2*Inputs!$B$19+Inputs!$B$30*(1+$E1562)^2*Inputs!$B$20+Inputs!$B$31*(1+$F1562)^2*Inputs!$B$21+Inputs!$B$22*(1+Inputs!$B$23)^2</f>
        <v>15630.307212392596</v>
      </c>
      <c r="T1562" s="36">
        <f>Inputs!$B$12*(1+$B1562)^3*$C1562+Inputs!$B$29*(1+$D1562)^3*Inputs!$B$19+Inputs!$B$30*(1+$E1562)^3*Inputs!$B$20+Inputs!$B$31*(1+$F1562)^3*Inputs!$B$21+Inputs!$B$22*(1+Inputs!$B$23)^3</f>
        <v>19012.276906325475</v>
      </c>
      <c r="U1562" s="36">
        <f>Inputs!$B$12*(1+$B1562)^4*$C1562+Inputs!$B$29*(1+$D1562)^4*Inputs!$B$19+Inputs!$B$30*(1+$E1562)^4*Inputs!$B$20+Inputs!$B$31*(1+$F1562)^4*Inputs!$B$21+Inputs!$B$22*(1+Inputs!$B$23)^4</f>
        <v>23799.20670399419</v>
      </c>
      <c r="V1562" s="35">
        <f>Inputs!$B$13/(Q1562*(1-$G1562))</f>
        <v>1.3210809052681201</v>
      </c>
      <c r="W1562" s="36">
        <f>Inputs!$B$13</f>
        <v>12660</v>
      </c>
      <c r="X1562" s="36">
        <f t="shared" si="243"/>
        <v>13988.842132556492</v>
      </c>
      <c r="Y1562" s="36">
        <f t="shared" si="244"/>
        <v>15861.303955572059</v>
      </c>
      <c r="Z1562" s="36">
        <f t="shared" si="245"/>
        <v>18478.086670900098</v>
      </c>
      <c r="AA1562" s="36">
        <f t="shared" si="246"/>
        <v>22110.105301859392</v>
      </c>
      <c r="AB1562" s="36">
        <f t="shared" si="247"/>
        <v>62100.498575373131</v>
      </c>
      <c r="AC1562" s="36">
        <f t="shared" si="248"/>
        <v>315887.39194315893</v>
      </c>
      <c r="AD1562" s="36">
        <f t="shared" si="249"/>
        <v>200105.54245521498</v>
      </c>
    </row>
    <row r="1563" spans="1:30" ht="14.25" customHeight="1" x14ac:dyDescent="0.25">
      <c r="A1563" s="16">
        <v>1547</v>
      </c>
      <c r="B1563" s="34">
        <v>0.409975846695393</v>
      </c>
      <c r="C1563" s="34">
        <v>5.8747951365858801E-2</v>
      </c>
      <c r="D1563" s="34">
        <v>8.9780444717335508E-3</v>
      </c>
      <c r="E1563" s="34">
        <v>4.7018915952928703E-2</v>
      </c>
      <c r="F1563" s="34">
        <v>1.2981985056136101E-2</v>
      </c>
      <c r="G1563" s="34">
        <v>0.179287321209539</v>
      </c>
      <c r="H1563" s="35">
        <v>1.11502263380339</v>
      </c>
      <c r="I1563" s="34">
        <v>8.9611702795341003E-2</v>
      </c>
      <c r="J1563" s="34">
        <v>1.8199440620861099E-2</v>
      </c>
      <c r="K1563" s="36">
        <f>Inputs!$B$12*(1+$B1563)^4</f>
        <v>237136.2473253647</v>
      </c>
      <c r="L1563" s="36">
        <f t="shared" si="240"/>
        <v>20617.635686531932</v>
      </c>
      <c r="M1563" s="36">
        <f t="shared" si="241"/>
        <v>252455.15159303945</v>
      </c>
      <c r="N1563" s="37">
        <f>M1563/Inputs!$B$6</f>
        <v>384.84017011134063</v>
      </c>
      <c r="O1563" s="38">
        <f>IF(N1563&gt;Inputs!$B$4,1,0)</f>
        <v>0</v>
      </c>
      <c r="P1563" s="34">
        <f t="shared" si="242"/>
        <v>7.1412262174479907E-2</v>
      </c>
      <c r="Q1563" s="36">
        <f>Inputs!$B$12*(1+$B1563)^0*$C1563+Inputs!$B$29*(1+$D1563)^0*Inputs!$B$19+Inputs!$B$30*(1+$E1563)^0*Inputs!$B$20+Inputs!$B$31*(1+$F1563)^0*Inputs!$B$21+Inputs!$B$22*(1+Inputs!$B$23)^0</f>
        <v>11546.921109378451</v>
      </c>
      <c r="R1563" s="36">
        <f>Inputs!$B$12*(1+$B1563)^1*$C1563+Inputs!$B$29*(1+$D1563)^1*Inputs!$B$19+Inputs!$B$30*(1+$E1563)^1*Inputs!$B$20+Inputs!$B$31*(1+$F1563)^1*Inputs!$B$21+Inputs!$B$22*(1+Inputs!$B$23)^1</f>
        <v>13129.271206959644</v>
      </c>
      <c r="S1563" s="36">
        <f>Inputs!$B$12*(1+$B1563)^2*$C1563+Inputs!$B$29*(1+$D1563)^2*Inputs!$B$19+Inputs!$B$30*(1+$E1563)^2*Inputs!$B$20+Inputs!$B$31*(1+$F1563)^2*Inputs!$B$21+Inputs!$B$22*(1+Inputs!$B$23)^2</f>
        <v>15308.589544477527</v>
      </c>
      <c r="T1563" s="36">
        <f>Inputs!$B$12*(1+$B1563)^3*$C1563+Inputs!$B$29*(1+$D1563)^3*Inputs!$B$19+Inputs!$B$30*(1+$E1563)^3*Inputs!$B$20+Inputs!$B$31*(1+$F1563)^3*Inputs!$B$21+Inputs!$B$22*(1+Inputs!$B$23)^3</f>
        <v>18327.982346784978</v>
      </c>
      <c r="U1563" s="36">
        <f>Inputs!$B$12*(1+$B1563)^4*$C1563+Inputs!$B$29*(1+$D1563)^4*Inputs!$B$19+Inputs!$B$30*(1+$E1563)^4*Inputs!$B$20+Inputs!$B$31*(1+$F1563)^4*Inputs!$B$21+Inputs!$B$22*(1+Inputs!$B$23)^4</f>
        <v>22530.147527520734</v>
      </c>
      <c r="V1563" s="35">
        <f>Inputs!$B$13/(Q1563*(1-$G1563))</f>
        <v>1.3359074270924483</v>
      </c>
      <c r="W1563" s="36">
        <f>Inputs!$B$13</f>
        <v>12660</v>
      </c>
      <c r="X1563" s="36">
        <f t="shared" si="243"/>
        <v>13799.854320412926</v>
      </c>
      <c r="Y1563" s="36">
        <f t="shared" si="244"/>
        <v>15396.685699540292</v>
      </c>
      <c r="Z1563" s="36">
        <f t="shared" si="245"/>
        <v>17602.816486385462</v>
      </c>
      <c r="AA1563" s="36">
        <f t="shared" si="246"/>
        <v>20617.635686531932</v>
      </c>
      <c r="AB1563" s="36">
        <f t="shared" si="247"/>
        <v>61055.946640894224</v>
      </c>
      <c r="AC1563" s="36">
        <f t="shared" si="248"/>
        <v>293967.23312951694</v>
      </c>
      <c r="AD1563" s="36">
        <f t="shared" si="249"/>
        <v>191399.20495214523</v>
      </c>
    </row>
    <row r="1564" spans="1:30" ht="14.25" customHeight="1" x14ac:dyDescent="0.25">
      <c r="A1564" s="16">
        <v>1548</v>
      </c>
      <c r="B1564" s="34">
        <v>0.48823590213256501</v>
      </c>
      <c r="C1564" s="34">
        <v>4.9018493408623097E-2</v>
      </c>
      <c r="D1564" s="34">
        <v>3.0915934057345499E-2</v>
      </c>
      <c r="E1564" s="34">
        <v>6.0180904328419403E-2</v>
      </c>
      <c r="F1564" s="34">
        <v>1.0590740113433E-2</v>
      </c>
      <c r="G1564" s="34">
        <v>0.181254525179781</v>
      </c>
      <c r="H1564" s="35">
        <v>1.1037616448468199</v>
      </c>
      <c r="I1564" s="34">
        <v>0.10180462840481901</v>
      </c>
      <c r="J1564" s="34">
        <v>2.1244985746838401E-2</v>
      </c>
      <c r="K1564" s="36">
        <f>Inputs!$B$12*(1+$B1564)^4</f>
        <v>294332.59490644984</v>
      </c>
      <c r="L1564" s="36">
        <f t="shared" si="240"/>
        <v>21186.04153247947</v>
      </c>
      <c r="M1564" s="36">
        <f t="shared" si="241"/>
        <v>224947.57699025716</v>
      </c>
      <c r="N1564" s="37">
        <f>M1564/Inputs!$B$6</f>
        <v>342.90789175344082</v>
      </c>
      <c r="O1564" s="38">
        <f>IF(N1564&gt;Inputs!$B$4,1,0)</f>
        <v>0</v>
      </c>
      <c r="P1564" s="34">
        <f t="shared" si="242"/>
        <v>8.0559642657980601E-2</v>
      </c>
      <c r="Q1564" s="36">
        <f>Inputs!$B$12*(1+$B1564)^0*$C1564+Inputs!$B$29*(1+$D1564)^0*Inputs!$B$19+Inputs!$B$30*(1+$E1564)^0*Inputs!$B$20+Inputs!$B$31*(1+$F1564)^0*Inputs!$B$21+Inputs!$B$22*(1+Inputs!$B$23)^0</f>
        <v>10963.153631944308</v>
      </c>
      <c r="R1564" s="36">
        <f>Inputs!$B$12*(1+$B1564)^1*$C1564+Inputs!$B$29*(1+$D1564)^1*Inputs!$B$19+Inputs!$B$30*(1+$E1564)^1*Inputs!$B$20+Inputs!$B$31*(1+$F1564)^1*Inputs!$B$21+Inputs!$B$22*(1+Inputs!$B$23)^1</f>
        <v>12630.962729531204</v>
      </c>
      <c r="S1564" s="36">
        <f>Inputs!$B$12*(1+$B1564)^2*$C1564+Inputs!$B$29*(1+$D1564)^2*Inputs!$B$19+Inputs!$B$30*(1+$E1564)^2*Inputs!$B$20+Inputs!$B$31*(1+$F1564)^2*Inputs!$B$21+Inputs!$B$22*(1+Inputs!$B$23)^2</f>
        <v>15010.537628374437</v>
      </c>
      <c r="T1564" s="36">
        <f>Inputs!$B$12*(1+$B1564)^3*$C1564+Inputs!$B$29*(1+$D1564)^3*Inputs!$B$19+Inputs!$B$30*(1+$E1564)^3*Inputs!$B$20+Inputs!$B$31*(1+$F1564)^3*Inputs!$B$21+Inputs!$B$22*(1+Inputs!$B$23)^3</f>
        <v>18444.761047509244</v>
      </c>
      <c r="U1564" s="36">
        <f>Inputs!$B$12*(1+$B1564)^4*$C1564+Inputs!$B$29*(1+$D1564)^4*Inputs!$B$19+Inputs!$B$30*(1+$E1564)^4*Inputs!$B$20+Inputs!$B$31*(1+$F1564)^4*Inputs!$B$21+Inputs!$B$22*(1+Inputs!$B$23)^4</f>
        <v>23443.67046827366</v>
      </c>
      <c r="V1564" s="35">
        <f>Inputs!$B$13/(Q1564*(1-$G1564))</f>
        <v>1.4104227123167874</v>
      </c>
      <c r="W1564" s="36">
        <f>Inputs!$B$13</f>
        <v>12660</v>
      </c>
      <c r="X1564" s="36">
        <f t="shared" si="243"/>
        <v>13793.110743830957</v>
      </c>
      <c r="Y1564" s="36">
        <f t="shared" si="244"/>
        <v>15449.423722851809</v>
      </c>
      <c r="Z1564" s="36">
        <f t="shared" si="245"/>
        <v>17826.293312160371</v>
      </c>
      <c r="AA1564" s="36">
        <f t="shared" si="246"/>
        <v>21186.04153247947</v>
      </c>
      <c r="AB1564" s="36">
        <f t="shared" si="247"/>
        <v>59546.145702781738</v>
      </c>
      <c r="AC1564" s="36">
        <f t="shared" si="248"/>
        <v>268572.92273162224</v>
      </c>
      <c r="AD1564" s="36">
        <f t="shared" si="249"/>
        <v>165401.43128747543</v>
      </c>
    </row>
    <row r="1565" spans="1:30" ht="14.25" customHeight="1" x14ac:dyDescent="0.25">
      <c r="A1565" s="16">
        <v>1549</v>
      </c>
      <c r="B1565" s="34">
        <v>0.448259527131526</v>
      </c>
      <c r="C1565" s="34">
        <v>5.7456363529988702E-2</v>
      </c>
      <c r="D1565" s="34">
        <v>3.2433062659681003E-2</v>
      </c>
      <c r="E1565" s="34">
        <v>1.24221097697446E-2</v>
      </c>
      <c r="F1565" s="34">
        <v>1.3260922834983299E-2</v>
      </c>
      <c r="G1565" s="34">
        <v>0.18116221121861401</v>
      </c>
      <c r="H1565" s="35">
        <v>1.0435305117174201</v>
      </c>
      <c r="I1565" s="34">
        <v>9.1881907430295701E-2</v>
      </c>
      <c r="J1565" s="34">
        <v>2.55988041607094E-2</v>
      </c>
      <c r="K1565" s="36">
        <f>Inputs!$B$12*(1+$B1565)^4</f>
        <v>263959.21421825723</v>
      </c>
      <c r="L1565" s="36">
        <f t="shared" si="240"/>
        <v>20268.326300365323</v>
      </c>
      <c r="M1565" s="36">
        <f t="shared" si="241"/>
        <v>262064.92535736979</v>
      </c>
      <c r="N1565" s="37">
        <f>M1565/Inputs!$B$6</f>
        <v>399.48921548379542</v>
      </c>
      <c r="O1565" s="38">
        <f>IF(N1565&gt;Inputs!$B$4,1,0)</f>
        <v>1</v>
      </c>
      <c r="P1565" s="34">
        <f t="shared" si="242"/>
        <v>6.6283103269586308E-2</v>
      </c>
      <c r="Q1565" s="36">
        <f>Inputs!$B$12*(1+$B1565)^0*$C1565+Inputs!$B$29*(1+$D1565)^0*Inputs!$B$19+Inputs!$B$30*(1+$E1565)^0*Inputs!$B$20+Inputs!$B$31*(1+$F1565)^0*Inputs!$B$21+Inputs!$B$22*(1+Inputs!$B$23)^0</f>
        <v>11469.425839226245</v>
      </c>
      <c r="R1565" s="36">
        <f>Inputs!$B$12*(1+$B1565)^1*$C1565+Inputs!$B$29*(1+$D1565)^1*Inputs!$B$19+Inputs!$B$30*(1+$E1565)^1*Inputs!$B$20+Inputs!$B$31*(1+$F1565)^1*Inputs!$B$21+Inputs!$B$22*(1+Inputs!$B$23)^1</f>
        <v>13143.767026644069</v>
      </c>
      <c r="S1565" s="36">
        <f>Inputs!$B$12*(1+$B1565)^2*$C1565+Inputs!$B$29*(1+$D1565)^2*Inputs!$B$19+Inputs!$B$30*(1+$E1565)^2*Inputs!$B$20+Inputs!$B$31*(1+$F1565)^2*Inputs!$B$21+Inputs!$B$22*(1+Inputs!$B$23)^2</f>
        <v>15513.394409183726</v>
      </c>
      <c r="T1565" s="36">
        <f>Inputs!$B$12*(1+$B1565)^3*$C1565+Inputs!$B$29*(1+$D1565)^3*Inputs!$B$19+Inputs!$B$30*(1+$E1565)^3*Inputs!$B$20+Inputs!$B$31*(1+$F1565)^3*Inputs!$B$21+Inputs!$B$22*(1+Inputs!$B$23)^3</f>
        <v>18888.885468621687</v>
      </c>
      <c r="U1565" s="36">
        <f>Inputs!$B$12*(1+$B1565)^4*$C1565+Inputs!$B$29*(1+$D1565)^4*Inputs!$B$19+Inputs!$B$30*(1+$E1565)^4*Inputs!$B$20+Inputs!$B$31*(1+$F1565)^4*Inputs!$B$21+Inputs!$B$22*(1+Inputs!$B$23)^4</f>
        <v>23720.009501986253</v>
      </c>
      <c r="V1565" s="35">
        <f>Inputs!$B$13/(Q1565*(1-$G1565))</f>
        <v>1.3480132196150143</v>
      </c>
      <c r="W1565" s="36">
        <f>Inputs!$B$13</f>
        <v>12660</v>
      </c>
      <c r="X1565" s="36">
        <f t="shared" si="243"/>
        <v>13688.887377280615</v>
      </c>
      <c r="Y1565" s="36">
        <f t="shared" si="244"/>
        <v>15189.834495262587</v>
      </c>
      <c r="Z1565" s="36">
        <f t="shared" si="245"/>
        <v>17317.57015362514</v>
      </c>
      <c r="AA1565" s="36">
        <f t="shared" si="246"/>
        <v>20268.326300365323</v>
      </c>
      <c r="AB1565" s="36">
        <f t="shared" si="247"/>
        <v>59989.169841501331</v>
      </c>
      <c r="AC1565" s="36">
        <f t="shared" si="248"/>
        <v>313611.91903535736</v>
      </c>
      <c r="AD1565" s="36">
        <f t="shared" si="249"/>
        <v>202075.75551586846</v>
      </c>
    </row>
    <row r="1566" spans="1:30" ht="14.25" customHeight="1" x14ac:dyDescent="0.25">
      <c r="A1566" s="16">
        <v>1550</v>
      </c>
      <c r="B1566" s="34">
        <v>0.50020050358553203</v>
      </c>
      <c r="C1566" s="34">
        <v>6.9484066481174403E-2</v>
      </c>
      <c r="D1566" s="34">
        <v>3.67340381977425E-2</v>
      </c>
      <c r="E1566" s="34">
        <v>2.8328279326227598E-2</v>
      </c>
      <c r="F1566" s="34">
        <v>2.16535036485032E-2</v>
      </c>
      <c r="G1566" s="34">
        <v>0.19682696874439201</v>
      </c>
      <c r="H1566" s="35">
        <v>1.0699078026874</v>
      </c>
      <c r="I1566" s="34">
        <v>9.3258965562795199E-2</v>
      </c>
      <c r="J1566" s="34">
        <v>3.04191575408354E-2</v>
      </c>
      <c r="K1566" s="36">
        <f>Inputs!$B$12*(1+$B1566)^4</f>
        <v>303912.44047054992</v>
      </c>
      <c r="L1566" s="36">
        <f t="shared" si="240"/>
        <v>25833.821255148978</v>
      </c>
      <c r="M1566" s="36">
        <f t="shared" si="241"/>
        <v>338796.3629314166</v>
      </c>
      <c r="N1566" s="37">
        <f>M1566/Inputs!$B$6</f>
        <v>516.45787032228145</v>
      </c>
      <c r="O1566" s="38">
        <f>IF(N1566&gt;Inputs!$B$4,1,0)</f>
        <v>1</v>
      </c>
      <c r="P1566" s="34">
        <f t="shared" si="242"/>
        <v>6.2839808021959792E-2</v>
      </c>
      <c r="Q1566" s="36">
        <f>Inputs!$B$12*(1+$B1566)^0*$C1566+Inputs!$B$29*(1+$D1566)^0*Inputs!$B$19+Inputs!$B$30*(1+$E1566)^0*Inputs!$B$20+Inputs!$B$31*(1+$F1566)^0*Inputs!$B$21+Inputs!$B$22*(1+Inputs!$B$23)^0</f>
        <v>12191.088016297384</v>
      </c>
      <c r="R1566" s="36">
        <f>Inputs!$B$12*(1+$B1566)^1*$C1566+Inputs!$B$29*(1+$D1566)^1*Inputs!$B$19+Inputs!$B$30*(1+$E1566)^1*Inputs!$B$20+Inputs!$B$31*(1+$F1566)^1*Inputs!$B$21+Inputs!$B$22*(1+Inputs!$B$23)^1</f>
        <v>14497.457954463775</v>
      </c>
      <c r="S1566" s="36">
        <f>Inputs!$B$12*(1+$B1566)^2*$C1566+Inputs!$B$29*(1+$D1566)^2*Inputs!$B$19+Inputs!$B$30*(1+$E1566)^2*Inputs!$B$20+Inputs!$B$31*(1+$F1566)^2*Inputs!$B$21+Inputs!$B$22*(1+Inputs!$B$23)^2</f>
        <v>17853.436843944495</v>
      </c>
      <c r="T1566" s="36">
        <f>Inputs!$B$12*(1+$B1566)^3*$C1566+Inputs!$B$29*(1+$D1566)^3*Inputs!$B$19+Inputs!$B$30*(1+$E1566)^3*Inputs!$B$20+Inputs!$B$31*(1+$F1566)^3*Inputs!$B$21+Inputs!$B$22*(1+Inputs!$B$23)^3</f>
        <v>22780.986669312224</v>
      </c>
      <c r="U1566" s="36">
        <f>Inputs!$B$12*(1+$B1566)^4*$C1566+Inputs!$B$29*(1+$D1566)^4*Inputs!$B$19+Inputs!$B$30*(1+$E1566)^4*Inputs!$B$20+Inputs!$B$31*(1+$F1566)^4*Inputs!$B$21+Inputs!$B$22*(1+Inputs!$B$23)^4</f>
        <v>30063.059622454701</v>
      </c>
      <c r="V1566" s="35">
        <f>Inputs!$B$13/(Q1566*(1-$G1566))</f>
        <v>1.2929511640860876</v>
      </c>
      <c r="W1566" s="36">
        <f>Inputs!$B$13</f>
        <v>12660</v>
      </c>
      <c r="X1566" s="36">
        <f t="shared" si="243"/>
        <v>14405.803612577882</v>
      </c>
      <c r="Y1566" s="36">
        <f t="shared" si="244"/>
        <v>16940.988738801756</v>
      </c>
      <c r="Z1566" s="36">
        <f t="shared" si="245"/>
        <v>20596.442594166147</v>
      </c>
      <c r="AA1566" s="36">
        <f t="shared" si="246"/>
        <v>25833.821255148978</v>
      </c>
      <c r="AB1566" s="36">
        <f t="shared" si="247"/>
        <v>67557.142585283756</v>
      </c>
      <c r="AC1566" s="36">
        <f t="shared" si="248"/>
        <v>423611.48405304988</v>
      </c>
      <c r="AD1566" s="36">
        <f t="shared" si="249"/>
        <v>271239.22034613282</v>
      </c>
    </row>
    <row r="1567" spans="1:30" ht="14.25" customHeight="1" x14ac:dyDescent="0.25">
      <c r="A1567" s="16">
        <v>1551</v>
      </c>
      <c r="B1567" s="34">
        <v>0.21803799468695201</v>
      </c>
      <c r="C1567" s="34">
        <v>7.8527200048201698E-2</v>
      </c>
      <c r="D1567" s="34">
        <v>3.44994564813451E-2</v>
      </c>
      <c r="E1567" s="34">
        <v>4.3262721135267801E-2</v>
      </c>
      <c r="F1567" s="34">
        <v>2.2844226509063099E-2</v>
      </c>
      <c r="G1567" s="34">
        <v>0.18454061919610401</v>
      </c>
      <c r="H1567" s="35">
        <v>1.1199813275097701</v>
      </c>
      <c r="I1567" s="34">
        <v>0.102273226952127</v>
      </c>
      <c r="J1567" s="34">
        <v>2.6193509029538601E-2</v>
      </c>
      <c r="K1567" s="36">
        <f>Inputs!$B$12*(1+$B1567)^4</f>
        <v>132067.08520343507</v>
      </c>
      <c r="L1567" s="36">
        <f t="shared" si="240"/>
        <v>17785.328276977274</v>
      </c>
      <c r="M1567" s="36">
        <f t="shared" si="241"/>
        <v>203102.22594384247</v>
      </c>
      <c r="N1567" s="37">
        <f>M1567/Inputs!$B$6</f>
        <v>309.60705174366228</v>
      </c>
      <c r="O1567" s="38">
        <f>IF(N1567&gt;Inputs!$B$4,1,0)</f>
        <v>0</v>
      </c>
      <c r="P1567" s="34">
        <f t="shared" si="242"/>
        <v>7.60797179225884E-2</v>
      </c>
      <c r="Q1567" s="36">
        <f>Inputs!$B$12*(1+$B1567)^0*$C1567+Inputs!$B$29*(1+$D1567)^0*Inputs!$B$19+Inputs!$B$30*(1+$E1567)^0*Inputs!$B$20+Inputs!$B$31*(1+$F1567)^0*Inputs!$B$21+Inputs!$B$22*(1+Inputs!$B$23)^0</f>
        <v>12733.676030319024</v>
      </c>
      <c r="R1567" s="36">
        <f>Inputs!$B$12*(1+$B1567)^1*$C1567+Inputs!$B$29*(1+$D1567)^1*Inputs!$B$19+Inputs!$B$30*(1+$E1567)^1*Inputs!$B$20+Inputs!$B$31*(1+$F1567)^1*Inputs!$B$21+Inputs!$B$22*(1+Inputs!$B$23)^1</f>
        <v>14017.4951149605</v>
      </c>
      <c r="S1567" s="36">
        <f>Inputs!$B$12*(1+$B1567)^2*$C1567+Inputs!$B$29*(1+$D1567)^2*Inputs!$B$19+Inputs!$B$30*(1+$E1567)^2*Inputs!$B$20+Inputs!$B$31*(1+$F1567)^2*Inputs!$B$21+Inputs!$B$22*(1+Inputs!$B$23)^2</f>
        <v>15534.217707334963</v>
      </c>
      <c r="T1567" s="36">
        <f>Inputs!$B$12*(1+$B1567)^3*$C1567+Inputs!$B$29*(1+$D1567)^3*Inputs!$B$19+Inputs!$B$30*(1+$E1567)^3*Inputs!$B$20+Inputs!$B$31*(1+$F1567)^3*Inputs!$B$21+Inputs!$B$22*(1+Inputs!$B$23)^3</f>
        <v>17333.013358705677</v>
      </c>
      <c r="U1567" s="36">
        <f>Inputs!$B$12*(1+$B1567)^4*$C1567+Inputs!$B$29*(1+$D1567)^4*Inputs!$B$19+Inputs!$B$30*(1+$E1567)^4*Inputs!$B$20+Inputs!$B$31*(1+$F1567)^4*Inputs!$B$21+Inputs!$B$22*(1+Inputs!$B$23)^4</f>
        <v>19473.713238921879</v>
      </c>
      <c r="V1567" s="35">
        <f>Inputs!$B$13/(Q1567*(1-$G1567))</f>
        <v>1.2192073614494667</v>
      </c>
      <c r="W1567" s="36">
        <f>Inputs!$B$13</f>
        <v>12660</v>
      </c>
      <c r="X1567" s="36">
        <f t="shared" si="243"/>
        <v>13652.835306054329</v>
      </c>
      <c r="Y1567" s="36">
        <f t="shared" si="244"/>
        <v>14815.863906029857</v>
      </c>
      <c r="Z1567" s="36">
        <f t="shared" si="245"/>
        <v>16180.852946194696</v>
      </c>
      <c r="AA1567" s="36">
        <f t="shared" si="246"/>
        <v>17785.328276977274</v>
      </c>
      <c r="AB1567" s="36">
        <f t="shared" si="247"/>
        <v>55675.588431712174</v>
      </c>
      <c r="AC1567" s="36">
        <f t="shared" si="248"/>
        <v>239895.58494899113</v>
      </c>
      <c r="AD1567" s="36">
        <f t="shared" si="249"/>
        <v>147426.63751213028</v>
      </c>
    </row>
    <row r="1568" spans="1:30" ht="14.25" customHeight="1" x14ac:dyDescent="0.25">
      <c r="A1568" s="16">
        <v>1552</v>
      </c>
      <c r="B1568" s="34">
        <v>0.39362977952496703</v>
      </c>
      <c r="C1568" s="34">
        <v>8.7072392575240104E-2</v>
      </c>
      <c r="D1568" s="34">
        <v>3.8276740591509499E-3</v>
      </c>
      <c r="E1568" s="34">
        <v>4.4938626850313197E-2</v>
      </c>
      <c r="F1568" s="34">
        <v>2.4414335611489198E-2</v>
      </c>
      <c r="G1568" s="34">
        <v>0.19495747191340199</v>
      </c>
      <c r="H1568" s="35">
        <v>1.0375246241371101</v>
      </c>
      <c r="I1568" s="34">
        <v>9.3020823011027806E-2</v>
      </c>
      <c r="J1568" s="34">
        <v>2.3798271239717599E-2</v>
      </c>
      <c r="K1568" s="36">
        <f>Inputs!$B$12*(1+$B1568)^4</f>
        <v>226329.37388879654</v>
      </c>
      <c r="L1568" s="36">
        <f t="shared" si="240"/>
        <v>23746.96198859865</v>
      </c>
      <c r="M1568" s="36">
        <f t="shared" si="241"/>
        <v>290362.27690024726</v>
      </c>
      <c r="N1568" s="37">
        <f>M1568/Inputs!$B$6</f>
        <v>442.62542210403547</v>
      </c>
      <c r="O1568" s="38">
        <f>IF(N1568&gt;Inputs!$B$4,1,0)</f>
        <v>1</v>
      </c>
      <c r="P1568" s="34">
        <f t="shared" si="242"/>
        <v>6.9222551771310203E-2</v>
      </c>
      <c r="Q1568" s="36">
        <f>Inputs!$B$12*(1+$B1568)^0*$C1568+Inputs!$B$29*(1+$D1568)^0*Inputs!$B$19+Inputs!$B$30*(1+$E1568)^0*Inputs!$B$20+Inputs!$B$31*(1+$F1568)^0*Inputs!$B$21+Inputs!$B$22*(1+Inputs!$B$23)^0</f>
        <v>13246.38758194133</v>
      </c>
      <c r="R1568" s="36">
        <f>Inputs!$B$12*(1+$B1568)^1*$C1568+Inputs!$B$29*(1+$D1568)^1*Inputs!$B$19+Inputs!$B$30*(1+$E1568)^1*Inputs!$B$20+Inputs!$B$31*(1+$F1568)^1*Inputs!$B$21+Inputs!$B$22*(1+Inputs!$B$23)^1</f>
        <v>15469.461430781048</v>
      </c>
      <c r="S1568" s="36">
        <f>Inputs!$B$12*(1+$B1568)^2*$C1568+Inputs!$B$29*(1+$D1568)^2*Inputs!$B$19+Inputs!$B$30*(1+$E1568)^2*Inputs!$B$20+Inputs!$B$31*(1+$F1568)^2*Inputs!$B$21+Inputs!$B$22*(1+Inputs!$B$23)^2</f>
        <v>18507.75589837171</v>
      </c>
      <c r="T1568" s="36">
        <f>Inputs!$B$12*(1+$B1568)^3*$C1568+Inputs!$B$29*(1+$D1568)^3*Inputs!$B$19+Inputs!$B$30*(1+$E1568)^3*Inputs!$B$20+Inputs!$B$31*(1+$F1568)^3*Inputs!$B$21+Inputs!$B$22*(1+Inputs!$B$23)^3</f>
        <v>22680.139094976912</v>
      </c>
      <c r="U1568" s="36">
        <f>Inputs!$B$12*(1+$B1568)^4*$C1568+Inputs!$B$29*(1+$D1568)^4*Inputs!$B$19+Inputs!$B$30*(1+$E1568)^4*Inputs!$B$20+Inputs!$B$31*(1+$F1568)^4*Inputs!$B$21+Inputs!$B$22*(1+Inputs!$B$23)^4</f>
        <v>28430.913938402322</v>
      </c>
      <c r="V1568" s="35">
        <f>Inputs!$B$13/(Q1568*(1-$G1568))</f>
        <v>1.1871823303067992</v>
      </c>
      <c r="W1568" s="36">
        <f>Inputs!$B$13</f>
        <v>12660</v>
      </c>
      <c r="X1568" s="36">
        <f t="shared" si="243"/>
        <v>14318.720061406222</v>
      </c>
      <c r="Y1568" s="36">
        <f t="shared" si="244"/>
        <v>16573.544669253984</v>
      </c>
      <c r="Z1568" s="36">
        <f t="shared" si="245"/>
        <v>19626.749411217766</v>
      </c>
      <c r="AA1568" s="36">
        <f t="shared" si="246"/>
        <v>23746.96198859865</v>
      </c>
      <c r="AB1568" s="36">
        <f t="shared" si="247"/>
        <v>65232.642764532065</v>
      </c>
      <c r="AC1568" s="36">
        <f t="shared" si="248"/>
        <v>351216.44621599908</v>
      </c>
      <c r="AD1568" s="36">
        <f t="shared" si="249"/>
        <v>225129.6341357152</v>
      </c>
    </row>
    <row r="1569" spans="1:30" ht="14.25" customHeight="1" x14ac:dyDescent="0.25">
      <c r="A1569" s="16">
        <v>1553</v>
      </c>
      <c r="B1569" s="34">
        <v>0.306235474836907</v>
      </c>
      <c r="C1569" s="34">
        <v>7.88445456058504E-2</v>
      </c>
      <c r="D1569" s="34">
        <v>3.4257890765056198E-2</v>
      </c>
      <c r="E1569" s="34">
        <v>3.68521865934507E-2</v>
      </c>
      <c r="F1569" s="34">
        <v>1.1211459666892699E-3</v>
      </c>
      <c r="G1569" s="34">
        <v>0.15891830932010001</v>
      </c>
      <c r="H1569" s="35">
        <v>1.0782973865847401</v>
      </c>
      <c r="I1569" s="34">
        <v>0.102365616159637</v>
      </c>
      <c r="J1569" s="34">
        <v>2.92023149845675E-2</v>
      </c>
      <c r="K1569" s="36">
        <f>Inputs!$B$12*(1+$B1569)^4</f>
        <v>174677.57219423604</v>
      </c>
      <c r="L1569" s="36">
        <f t="shared" si="240"/>
        <v>20308.867770326415</v>
      </c>
      <c r="M1569" s="36">
        <f t="shared" si="241"/>
        <v>234483.13266522251</v>
      </c>
      <c r="N1569" s="37">
        <f>M1569/Inputs!$B$6</f>
        <v>357.44379979454652</v>
      </c>
      <c r="O1569" s="38">
        <f>IF(N1569&gt;Inputs!$B$4,1,0)</f>
        <v>0</v>
      </c>
      <c r="P1569" s="34">
        <f t="shared" si="242"/>
        <v>7.3163301175069501E-2</v>
      </c>
      <c r="Q1569" s="36">
        <f>Inputs!$B$12*(1+$B1569)^0*$C1569+Inputs!$B$29*(1+$D1569)^0*Inputs!$B$19+Inputs!$B$30*(1+$E1569)^0*Inputs!$B$20+Inputs!$B$31*(1+$F1569)^0*Inputs!$B$21+Inputs!$B$22*(1+Inputs!$B$23)^0</f>
        <v>12752.716763777946</v>
      </c>
      <c r="R1569" s="36">
        <f>Inputs!$B$12*(1+$B1569)^1*$C1569+Inputs!$B$29*(1+$D1569)^1*Inputs!$B$19+Inputs!$B$30*(1+$E1569)^1*Inputs!$B$20+Inputs!$B$31*(1+$F1569)^1*Inputs!$B$21+Inputs!$B$22*(1+Inputs!$B$23)^1</f>
        <v>14342.997009559971</v>
      </c>
      <c r="S1569" s="36">
        <f>Inputs!$B$12*(1+$B1569)^2*$C1569+Inputs!$B$29*(1+$D1569)^2*Inputs!$B$19+Inputs!$B$30*(1+$E1569)^2*Inputs!$B$20+Inputs!$B$31*(1+$F1569)^2*Inputs!$B$21+Inputs!$B$22*(1+Inputs!$B$23)^2</f>
        <v>16382.136910894013</v>
      </c>
      <c r="T1569" s="36">
        <f>Inputs!$B$12*(1+$B1569)^3*$C1569+Inputs!$B$29*(1+$D1569)^3*Inputs!$B$19+Inputs!$B$30*(1+$E1569)^3*Inputs!$B$20+Inputs!$B$31*(1+$F1569)^3*Inputs!$B$21+Inputs!$B$22*(1+Inputs!$B$23)^3</f>
        <v>19006.191949246895</v>
      </c>
      <c r="U1569" s="36">
        <f>Inputs!$B$12*(1+$B1569)^4*$C1569+Inputs!$B$29*(1+$D1569)^4*Inputs!$B$19+Inputs!$B$30*(1+$E1569)^4*Inputs!$B$20+Inputs!$B$31*(1+$F1569)^4*Inputs!$B$21+Inputs!$B$22*(1+Inputs!$B$23)^4</f>
        <v>22392.829856658587</v>
      </c>
      <c r="V1569" s="35">
        <f>Inputs!$B$13/(Q1569*(1-$G1569))</f>
        <v>1.1803011016915159</v>
      </c>
      <c r="W1569" s="36">
        <f>Inputs!$B$13</f>
        <v>12660</v>
      </c>
      <c r="X1569" s="36">
        <f t="shared" si="243"/>
        <v>13931.084520767121</v>
      </c>
      <c r="Y1569" s="36">
        <f t="shared" si="244"/>
        <v>15560.292897667094</v>
      </c>
      <c r="Z1569" s="36">
        <f t="shared" si="245"/>
        <v>17645.055021857937</v>
      </c>
      <c r="AA1569" s="36">
        <f t="shared" si="246"/>
        <v>20308.867770326415</v>
      </c>
      <c r="AB1569" s="36">
        <f t="shared" si="247"/>
        <v>58988.079197041254</v>
      </c>
      <c r="AC1569" s="36">
        <f t="shared" si="248"/>
        <v>285688.77276218066</v>
      </c>
      <c r="AD1569" s="36">
        <f t="shared" si="249"/>
        <v>175495.05346818126</v>
      </c>
    </row>
    <row r="1570" spans="1:30" ht="14.25" customHeight="1" x14ac:dyDescent="0.25">
      <c r="A1570" s="16">
        <v>1554</v>
      </c>
      <c r="B1570" s="34">
        <v>0.39121246500747803</v>
      </c>
      <c r="C1570" s="34">
        <v>7.3277240144682204E-2</v>
      </c>
      <c r="D1570" s="34">
        <v>2.4089381300886899E-2</v>
      </c>
      <c r="E1570" s="34">
        <v>1.7659138854240499E-2</v>
      </c>
      <c r="F1570" s="34">
        <v>1.10076338717134E-2</v>
      </c>
      <c r="G1570" s="34">
        <v>0.18252742468762401</v>
      </c>
      <c r="H1570" s="35">
        <v>0.98472977571690801</v>
      </c>
      <c r="I1570" s="34">
        <v>0.10104047775814801</v>
      </c>
      <c r="J1570" s="34">
        <v>2.4473857883637099E-2</v>
      </c>
      <c r="K1570" s="36">
        <f>Inputs!$B$12*(1+$B1570)^4</f>
        <v>224763.14028634079</v>
      </c>
      <c r="L1570" s="36">
        <f t="shared" si="240"/>
        <v>20057.938971236348</v>
      </c>
      <c r="M1570" s="36">
        <f t="shared" si="241"/>
        <v>224327.09992762236</v>
      </c>
      <c r="N1570" s="37">
        <f>M1570/Inputs!$B$6</f>
        <v>341.96204257259507</v>
      </c>
      <c r="O1570" s="38">
        <f>IF(N1570&gt;Inputs!$B$4,1,0)</f>
        <v>0</v>
      </c>
      <c r="P1570" s="34">
        <f t="shared" si="242"/>
        <v>7.6566619874510911E-2</v>
      </c>
      <c r="Q1570" s="36">
        <f>Inputs!$B$12*(1+$B1570)^0*$C1570+Inputs!$B$29*(1+$D1570)^0*Inputs!$B$19+Inputs!$B$30*(1+$E1570)^0*Inputs!$B$20+Inputs!$B$31*(1+$F1570)^0*Inputs!$B$21+Inputs!$B$22*(1+Inputs!$B$23)^0</f>
        <v>12418.678436107853</v>
      </c>
      <c r="R1570" s="36">
        <f>Inputs!$B$12*(1+$B1570)^1*$C1570+Inputs!$B$29*(1+$D1570)^1*Inputs!$B$19+Inputs!$B$30*(1+$E1570)^1*Inputs!$B$20+Inputs!$B$31*(1+$F1570)^1*Inputs!$B$21+Inputs!$B$22*(1+Inputs!$B$23)^1</f>
        <v>14243.169478772055</v>
      </c>
      <c r="S1570" s="36">
        <f>Inputs!$B$12*(1+$B1570)^2*$C1570+Inputs!$B$29*(1+$D1570)^2*Inputs!$B$19+Inputs!$B$30*(1+$E1570)^2*Inputs!$B$20+Inputs!$B$31*(1+$F1570)^2*Inputs!$B$21+Inputs!$B$22*(1+Inputs!$B$23)^2</f>
        <v>16741.727020549319</v>
      </c>
      <c r="T1570" s="36">
        <f>Inputs!$B$12*(1+$B1570)^3*$C1570+Inputs!$B$29*(1+$D1570)^3*Inputs!$B$19+Inputs!$B$30*(1+$E1570)^3*Inputs!$B$20+Inputs!$B$31*(1+$F1570)^3*Inputs!$B$21+Inputs!$B$22*(1+Inputs!$B$23)^3</f>
        <v>20177.598873617739</v>
      </c>
      <c r="U1570" s="36">
        <f>Inputs!$B$12*(1+$B1570)^4*$C1570+Inputs!$B$29*(1+$D1570)^4*Inputs!$B$19+Inputs!$B$30*(1+$E1570)^4*Inputs!$B$20+Inputs!$B$31*(1+$F1570)^4*Inputs!$B$21+Inputs!$B$22*(1+Inputs!$B$23)^4</f>
        <v>24917.016724813839</v>
      </c>
      <c r="V1570" s="35">
        <f>Inputs!$B$13/(Q1570*(1-$G1570))</f>
        <v>1.2470536334720639</v>
      </c>
      <c r="W1570" s="36">
        <f>Inputs!$B$13</f>
        <v>12660</v>
      </c>
      <c r="X1570" s="36">
        <f t="shared" si="243"/>
        <v>13756.359387880253</v>
      </c>
      <c r="Y1570" s="36">
        <f t="shared" si="244"/>
        <v>15271.985295791397</v>
      </c>
      <c r="Z1570" s="36">
        <f t="shared" si="245"/>
        <v>17324.490945626923</v>
      </c>
      <c r="AA1570" s="36">
        <f t="shared" si="246"/>
        <v>20057.938971236348</v>
      </c>
      <c r="AB1570" s="36">
        <f t="shared" si="247"/>
        <v>58471.062689178201</v>
      </c>
      <c r="AC1570" s="36">
        <f t="shared" si="248"/>
        <v>268378.49382323038</v>
      </c>
      <c r="AD1570" s="36">
        <f t="shared" si="249"/>
        <v>165856.03723844414</v>
      </c>
    </row>
    <row r="1571" spans="1:30" ht="14.25" customHeight="1" x14ac:dyDescent="0.25">
      <c r="A1571" s="16">
        <v>1555</v>
      </c>
      <c r="B1571" s="34">
        <v>0.19387567684186299</v>
      </c>
      <c r="C1571" s="34">
        <v>7.6615046973480302E-2</v>
      </c>
      <c r="D1571" s="34">
        <v>3.9780309854650198E-2</v>
      </c>
      <c r="E1571" s="34">
        <v>5.3205975806899598E-2</v>
      </c>
      <c r="F1571" s="34">
        <v>2.40785849970977E-2</v>
      </c>
      <c r="G1571" s="34">
        <v>0.16468041937052599</v>
      </c>
      <c r="H1571" s="35">
        <v>1.0600398896826599</v>
      </c>
      <c r="I1571" s="34">
        <v>0.102188715873112</v>
      </c>
      <c r="J1571" s="34">
        <v>2.2209457568237698E-2</v>
      </c>
      <c r="K1571" s="36">
        <f>Inputs!$B$12*(1+$B1571)^4</f>
        <v>121895.49843066024</v>
      </c>
      <c r="L1571" s="36">
        <f t="shared" si="240"/>
        <v>16521.590651840666</v>
      </c>
      <c r="M1571" s="36">
        <f t="shared" si="241"/>
        <v>183666.21439663676</v>
      </c>
      <c r="N1571" s="37">
        <f>M1571/Inputs!$B$6</f>
        <v>279.97898536072677</v>
      </c>
      <c r="O1571" s="38">
        <f>IF(N1571&gt;Inputs!$B$4,1,0)</f>
        <v>0</v>
      </c>
      <c r="P1571" s="34">
        <f t="shared" si="242"/>
        <v>7.9979258304874304E-2</v>
      </c>
      <c r="Q1571" s="36">
        <f>Inputs!$B$12*(1+$B1571)^0*$C1571+Inputs!$B$29*(1+$D1571)^0*Inputs!$B$19+Inputs!$B$30*(1+$E1571)^0*Inputs!$B$20+Inputs!$B$31*(1+$F1571)^0*Inputs!$B$21+Inputs!$B$22*(1+Inputs!$B$23)^0</f>
        <v>12618.946845835741</v>
      </c>
      <c r="R1571" s="36">
        <f>Inputs!$B$12*(1+$B1571)^1*$C1571+Inputs!$B$29*(1+$D1571)^1*Inputs!$B$19+Inputs!$B$30*(1+$E1571)^1*Inputs!$B$20+Inputs!$B$31*(1+$F1571)^1*Inputs!$B$21+Inputs!$B$22*(1+Inputs!$B$23)^1</f>
        <v>13814.630545838379</v>
      </c>
      <c r="S1571" s="36">
        <f>Inputs!$B$12*(1+$B1571)^2*$C1571+Inputs!$B$29*(1+$D1571)^2*Inputs!$B$19+Inputs!$B$30*(1+$E1571)^2*Inputs!$B$20+Inputs!$B$31*(1+$F1571)^2*Inputs!$B$21+Inputs!$B$22*(1+Inputs!$B$23)^2</f>
        <v>15195.974761440157</v>
      </c>
      <c r="T1571" s="36">
        <f>Inputs!$B$12*(1+$B1571)^3*$C1571+Inputs!$B$29*(1+$D1571)^3*Inputs!$B$19+Inputs!$B$30*(1+$E1571)^3*Inputs!$B$20+Inputs!$B$31*(1+$F1571)^3*Inputs!$B$21+Inputs!$B$22*(1+Inputs!$B$23)^3</f>
        <v>16797.065427209091</v>
      </c>
      <c r="U1571" s="36">
        <f>Inputs!$B$12*(1+$B1571)^4*$C1571+Inputs!$B$29*(1+$D1571)^4*Inputs!$B$19+Inputs!$B$30*(1+$E1571)^4*Inputs!$B$20+Inputs!$B$31*(1+$F1571)^4*Inputs!$B$21+Inputs!$B$22*(1+Inputs!$B$23)^4</f>
        <v>18658.511202978309</v>
      </c>
      <c r="V1571" s="35">
        <f>Inputs!$B$13/(Q1571*(1-$G1571))</f>
        <v>1.201041275776999</v>
      </c>
      <c r="W1571" s="36">
        <f>Inputs!$B$13</f>
        <v>12660</v>
      </c>
      <c r="X1571" s="36">
        <f t="shared" si="243"/>
        <v>13452.797606170687</v>
      </c>
      <c r="Y1571" s="36">
        <f t="shared" si="244"/>
        <v>14350.51153375138</v>
      </c>
      <c r="Z1571" s="36">
        <f t="shared" si="245"/>
        <v>15367.927105374456</v>
      </c>
      <c r="AA1571" s="36">
        <f t="shared" si="246"/>
        <v>16521.590651840666</v>
      </c>
      <c r="AB1571" s="36">
        <f t="shared" si="247"/>
        <v>53848.314878771656</v>
      </c>
      <c r="AC1571" s="36">
        <f t="shared" si="248"/>
        <v>211161.32577780169</v>
      </c>
      <c r="AD1571" s="36">
        <f t="shared" si="249"/>
        <v>129817.89951786511</v>
      </c>
    </row>
    <row r="1572" spans="1:30" ht="14.25" customHeight="1" x14ac:dyDescent="0.25">
      <c r="A1572" s="16">
        <v>1556</v>
      </c>
      <c r="B1572" s="34">
        <v>0.33600466183248801</v>
      </c>
      <c r="C1572" s="34">
        <v>9.4909245601040998E-2</v>
      </c>
      <c r="D1572" s="34">
        <v>1.84135193551982E-2</v>
      </c>
      <c r="E1572" s="34">
        <v>3.2586339860960198E-2</v>
      </c>
      <c r="F1572" s="34">
        <v>3.0662898191405601E-2</v>
      </c>
      <c r="G1572" s="34">
        <v>0.18361474391030599</v>
      </c>
      <c r="H1572" s="35">
        <v>0.97966847335833696</v>
      </c>
      <c r="I1572" s="34">
        <v>9.8948267137742102E-2</v>
      </c>
      <c r="J1572" s="34">
        <v>1.90018206117799E-2</v>
      </c>
      <c r="K1572" s="36">
        <f>Inputs!$B$12*(1+$B1572)^4</f>
        <v>191153.89187186307</v>
      </c>
      <c r="L1572" s="36">
        <f t="shared" si="240"/>
        <v>21633.005072230269</v>
      </c>
      <c r="M1572" s="36">
        <f t="shared" si="241"/>
        <v>233507.10883426911</v>
      </c>
      <c r="N1572" s="37">
        <f>M1572/Inputs!$B$6</f>
        <v>355.95595858882484</v>
      </c>
      <c r="O1572" s="38">
        <f>IF(N1572&gt;Inputs!$B$4,1,0)</f>
        <v>0</v>
      </c>
      <c r="P1572" s="34">
        <f t="shared" si="242"/>
        <v>7.9946446525962195E-2</v>
      </c>
      <c r="Q1572" s="36">
        <f>Inputs!$B$12*(1+$B1572)^0*$C1572+Inputs!$B$29*(1+$D1572)^0*Inputs!$B$19+Inputs!$B$30*(1+$E1572)^0*Inputs!$B$20+Inputs!$B$31*(1+$F1572)^0*Inputs!$B$21+Inputs!$B$22*(1+Inputs!$B$23)^0</f>
        <v>13716.598763489383</v>
      </c>
      <c r="R1572" s="36">
        <f>Inputs!$B$12*(1+$B1572)^1*$C1572+Inputs!$B$29*(1+$D1572)^1*Inputs!$B$19+Inputs!$B$30*(1+$E1572)^1*Inputs!$B$20+Inputs!$B$31*(1+$F1572)^1*Inputs!$B$21+Inputs!$B$22*(1+Inputs!$B$23)^1</f>
        <v>15841.919516042843</v>
      </c>
      <c r="S1572" s="36">
        <f>Inputs!$B$12*(1+$B1572)^2*$C1572+Inputs!$B$29*(1+$D1572)^2*Inputs!$B$19+Inputs!$B$30*(1+$E1572)^2*Inputs!$B$20+Inputs!$B$31*(1+$F1572)^2*Inputs!$B$21+Inputs!$B$22*(1+Inputs!$B$23)^2</f>
        <v>18616.107778207002</v>
      </c>
      <c r="T1572" s="36">
        <f>Inputs!$B$12*(1+$B1572)^3*$C1572+Inputs!$B$29*(1+$D1572)^3*Inputs!$B$19+Inputs!$B$30*(1+$E1572)^3*Inputs!$B$20+Inputs!$B$31*(1+$F1572)^3*Inputs!$B$21+Inputs!$B$22*(1+Inputs!$B$23)^3</f>
        <v>22255.3598691429</v>
      </c>
      <c r="U1572" s="36">
        <f>Inputs!$B$12*(1+$B1572)^4*$C1572+Inputs!$B$29*(1+$D1572)^4*Inputs!$B$19+Inputs!$B$30*(1+$E1572)^4*Inputs!$B$20+Inputs!$B$31*(1+$F1572)^4*Inputs!$B$21+Inputs!$B$22*(1+Inputs!$B$23)^4</f>
        <v>27048.461458544421</v>
      </c>
      <c r="V1572" s="35">
        <f>Inputs!$B$13/(Q1572*(1-$G1572))</f>
        <v>1.1305561011268097</v>
      </c>
      <c r="W1572" s="36">
        <f>Inputs!$B$13</f>
        <v>12660</v>
      </c>
      <c r="X1572" s="36">
        <f t="shared" si="243"/>
        <v>14133.744321746643</v>
      </c>
      <c r="Y1572" s="36">
        <f t="shared" si="244"/>
        <v>16035.507823350694</v>
      </c>
      <c r="Z1572" s="36">
        <f t="shared" si="245"/>
        <v>18484.912575711744</v>
      </c>
      <c r="AA1572" s="36">
        <f t="shared" si="246"/>
        <v>21633.005072230269</v>
      </c>
      <c r="AB1572" s="36">
        <f t="shared" si="247"/>
        <v>61476.231404653736</v>
      </c>
      <c r="AC1572" s="36">
        <f t="shared" si="248"/>
        <v>275735.47683257959</v>
      </c>
      <c r="AD1572" s="36">
        <f t="shared" si="249"/>
        <v>172030.87742961536</v>
      </c>
    </row>
    <row r="1573" spans="1:30" ht="14.25" customHeight="1" x14ac:dyDescent="0.25">
      <c r="A1573" s="16">
        <v>1557</v>
      </c>
      <c r="B1573" s="34">
        <v>0.47274704619701102</v>
      </c>
      <c r="C1573" s="34">
        <v>7.5387131482630307E-2</v>
      </c>
      <c r="D1573" s="34">
        <v>3.7398455220028097E-2</v>
      </c>
      <c r="E1573" s="34">
        <v>4.84534700057557E-2</v>
      </c>
      <c r="F1573" s="34">
        <v>1.3767811641393599E-2</v>
      </c>
      <c r="G1573" s="34">
        <v>0.19076733555375999</v>
      </c>
      <c r="H1573" s="35">
        <v>1.0763597747026401</v>
      </c>
      <c r="I1573" s="34">
        <v>9.4382507948311295E-2</v>
      </c>
      <c r="J1573" s="34">
        <v>2.9144245390191899E-2</v>
      </c>
      <c r="K1573" s="36">
        <f>Inputs!$B$12*(1+$B1573)^4</f>
        <v>282269.4596383344</v>
      </c>
      <c r="L1573" s="36">
        <f t="shared" si="240"/>
        <v>26402.074242352021</v>
      </c>
      <c r="M1573" s="36">
        <f t="shared" si="241"/>
        <v>333640.61601673428</v>
      </c>
      <c r="N1573" s="37">
        <f>M1573/Inputs!$B$6</f>
        <v>508.59850002550957</v>
      </c>
      <c r="O1573" s="38">
        <f>IF(N1573&gt;Inputs!$B$4,1,0)</f>
        <v>1</v>
      </c>
      <c r="P1573" s="34">
        <f t="shared" si="242"/>
        <v>6.5238262558119403E-2</v>
      </c>
      <c r="Q1573" s="36">
        <f>Inputs!$B$12*(1+$B1573)^0*$C1573+Inputs!$B$29*(1+$D1573)^0*Inputs!$B$19+Inputs!$B$30*(1+$E1573)^0*Inputs!$B$20+Inputs!$B$31*(1+$F1573)^0*Inputs!$B$21+Inputs!$B$22*(1+Inputs!$B$23)^0</f>
        <v>12545.27191638474</v>
      </c>
      <c r="R1573" s="36">
        <f>Inputs!$B$12*(1+$B1573)^1*$C1573+Inputs!$B$29*(1+$D1573)^1*Inputs!$B$19+Inputs!$B$30*(1+$E1573)^1*Inputs!$B$20+Inputs!$B$31*(1+$F1573)^1*Inputs!$B$21+Inputs!$B$22*(1+Inputs!$B$23)^1</f>
        <v>14921.751332747277</v>
      </c>
      <c r="S1573" s="36">
        <f>Inputs!$B$12*(1+$B1573)^2*$C1573+Inputs!$B$29*(1+$D1573)^2*Inputs!$B$19+Inputs!$B$30*(1+$E1573)^2*Inputs!$B$20+Inputs!$B$31*(1+$F1573)^2*Inputs!$B$21+Inputs!$B$22*(1+Inputs!$B$23)^2</f>
        <v>18318.418763333368</v>
      </c>
      <c r="T1573" s="36">
        <f>Inputs!$B$12*(1+$B1573)^3*$C1573+Inputs!$B$29*(1+$D1573)^3*Inputs!$B$19+Inputs!$B$30*(1+$E1573)^3*Inputs!$B$20+Inputs!$B$31*(1+$F1573)^3*Inputs!$B$21+Inputs!$B$22*(1+Inputs!$B$23)^3</f>
        <v>23213.579700682152</v>
      </c>
      <c r="U1573" s="36">
        <f>Inputs!$B$12*(1+$B1573)^4*$C1573+Inputs!$B$29*(1+$D1573)^4*Inputs!$B$19+Inputs!$B$30*(1+$E1573)^4*Inputs!$B$20+Inputs!$B$31*(1+$F1573)^4*Inputs!$B$21+Inputs!$B$22*(1+Inputs!$B$23)^4</f>
        <v>30311.48295246077</v>
      </c>
      <c r="V1573" s="35">
        <f>Inputs!$B$13/(Q1573*(1-$G1573))</f>
        <v>1.2470395346583589</v>
      </c>
      <c r="W1573" s="36">
        <f>Inputs!$B$13</f>
        <v>12660</v>
      </c>
      <c r="X1573" s="36">
        <f t="shared" si="243"/>
        <v>14542.965899343815</v>
      </c>
      <c r="Y1573" s="36">
        <f t="shared" si="244"/>
        <v>17220.876324013734</v>
      </c>
      <c r="Z1573" s="36">
        <f t="shared" si="245"/>
        <v>21021.182395904205</v>
      </c>
      <c r="AA1573" s="36">
        <f t="shared" si="246"/>
        <v>26402.074242352021</v>
      </c>
      <c r="AB1573" s="36">
        <f t="shared" si="247"/>
        <v>68322.932278228691</v>
      </c>
      <c r="AC1573" s="36">
        <f t="shared" si="248"/>
        <v>416497.03268345993</v>
      </c>
      <c r="AD1573" s="36">
        <f t="shared" si="249"/>
        <v>265317.68373850558</v>
      </c>
    </row>
    <row r="1574" spans="1:30" ht="14.25" customHeight="1" x14ac:dyDescent="0.25">
      <c r="A1574" s="16">
        <v>1558</v>
      </c>
      <c r="B1574" s="34">
        <v>0.341358452329585</v>
      </c>
      <c r="C1574" s="34">
        <v>8.6764476586946096E-2</v>
      </c>
      <c r="D1574" s="34">
        <v>3.4036402418777E-2</v>
      </c>
      <c r="E1574" s="34">
        <v>4.4866125676456002E-2</v>
      </c>
      <c r="F1574" s="34">
        <v>1.2176077352648E-2</v>
      </c>
      <c r="G1574" s="34">
        <v>0.20148610040367801</v>
      </c>
      <c r="H1574" s="35">
        <v>1.03022055481287</v>
      </c>
      <c r="I1574" s="34">
        <v>9.8595525137614604E-2</v>
      </c>
      <c r="J1574" s="34">
        <v>2.6236182261359001E-2</v>
      </c>
      <c r="K1574" s="36">
        <f>Inputs!$B$12*(1+$B1574)^4</f>
        <v>194236.41391797009</v>
      </c>
      <c r="L1574" s="36">
        <f t="shared" si="240"/>
        <v>21194.934101580973</v>
      </c>
      <c r="M1574" s="36">
        <f t="shared" si="241"/>
        <v>248698.43547660566</v>
      </c>
      <c r="N1574" s="37">
        <f>M1574/Inputs!$B$6</f>
        <v>379.1134687143379</v>
      </c>
      <c r="O1574" s="38">
        <f>IF(N1574&gt;Inputs!$B$4,1,0)</f>
        <v>0</v>
      </c>
      <c r="P1574" s="34">
        <f t="shared" si="242"/>
        <v>7.2359342876255603E-2</v>
      </c>
      <c r="Q1574" s="36">
        <f>Inputs!$B$12*(1+$B1574)^0*$C1574+Inputs!$B$29*(1+$D1574)^0*Inputs!$B$19+Inputs!$B$30*(1+$E1574)^0*Inputs!$B$20+Inputs!$B$31*(1+$F1574)^0*Inputs!$B$21+Inputs!$B$22*(1+Inputs!$B$23)^0</f>
        <v>13227.912622643689</v>
      </c>
      <c r="R1574" s="36">
        <f>Inputs!$B$12*(1+$B1574)^1*$C1574+Inputs!$B$29*(1+$D1574)^1*Inputs!$B$19+Inputs!$B$30*(1+$E1574)^1*Inputs!$B$20+Inputs!$B$31*(1+$F1574)^1*Inputs!$B$21+Inputs!$B$22*(1+Inputs!$B$23)^1</f>
        <v>15215.837160760184</v>
      </c>
      <c r="S1574" s="36">
        <f>Inputs!$B$12*(1+$B1574)^2*$C1574+Inputs!$B$29*(1+$D1574)^2*Inputs!$B$19+Inputs!$B$30*(1+$E1574)^2*Inputs!$B$20+Inputs!$B$31*(1+$F1574)^2*Inputs!$B$21+Inputs!$B$22*(1+Inputs!$B$23)^2</f>
        <v>17817.852470519356</v>
      </c>
      <c r="T1574" s="36">
        <f>Inputs!$B$12*(1+$B1574)^3*$C1574+Inputs!$B$29*(1+$D1574)^3*Inputs!$B$19+Inputs!$B$30*(1+$E1574)^3*Inputs!$B$20+Inputs!$B$31*(1+$F1574)^3*Inputs!$B$21+Inputs!$B$22*(1+Inputs!$B$23)^3</f>
        <v>21241.335203200157</v>
      </c>
      <c r="U1574" s="36">
        <f>Inputs!$B$12*(1+$B1574)^4*$C1574+Inputs!$B$29*(1+$D1574)^4*Inputs!$B$19+Inputs!$B$30*(1+$E1574)^4*Inputs!$B$20+Inputs!$B$31*(1+$F1574)^4*Inputs!$B$21+Inputs!$B$22*(1+Inputs!$B$23)^4</f>
        <v>25764.361242296021</v>
      </c>
      <c r="V1574" s="35">
        <f>Inputs!$B$13/(Q1574*(1-$G1574))</f>
        <v>1.1985603538517762</v>
      </c>
      <c r="W1574" s="36">
        <f>Inputs!$B$13</f>
        <v>12660</v>
      </c>
      <c r="X1574" s="36">
        <f t="shared" si="243"/>
        <v>14051.242618729979</v>
      </c>
      <c r="Y1574" s="36">
        <f t="shared" si="244"/>
        <v>15855.327691819943</v>
      </c>
      <c r="Z1574" s="36">
        <f t="shared" si="245"/>
        <v>18187.911323190827</v>
      </c>
      <c r="AA1574" s="36">
        <f t="shared" si="246"/>
        <v>21194.934101580973</v>
      </c>
      <c r="AB1574" s="36">
        <f t="shared" si="247"/>
        <v>60855.160866025239</v>
      </c>
      <c r="AC1574" s="36">
        <f t="shared" si="248"/>
        <v>300597.0948752914</v>
      </c>
      <c r="AD1574" s="36">
        <f t="shared" si="249"/>
        <v>187843.27461058044</v>
      </c>
    </row>
    <row r="1575" spans="1:30" ht="14.25" customHeight="1" x14ac:dyDescent="0.25">
      <c r="A1575" s="16">
        <v>1559</v>
      </c>
      <c r="B1575" s="34">
        <v>0.25073787892689797</v>
      </c>
      <c r="C1575" s="34">
        <v>8.1093484370257193E-2</v>
      </c>
      <c r="D1575" s="34">
        <v>3.4982478012190198E-2</v>
      </c>
      <c r="E1575" s="34">
        <v>4.0079411713851099E-2</v>
      </c>
      <c r="F1575" s="34">
        <v>2.1208836031825801E-2</v>
      </c>
      <c r="G1575" s="34">
        <v>0.18758392346501099</v>
      </c>
      <c r="H1575" s="35">
        <v>1.0012567629611799</v>
      </c>
      <c r="I1575" s="34">
        <v>0.101994713842487</v>
      </c>
      <c r="J1575" s="34">
        <v>2.5843804787859501E-2</v>
      </c>
      <c r="K1575" s="36">
        <f>Inputs!$B$12*(1+$B1575)^4</f>
        <v>146830.56212926333</v>
      </c>
      <c r="L1575" s="36">
        <f t="shared" si="240"/>
        <v>17040.915714865285</v>
      </c>
      <c r="M1575" s="36">
        <f t="shared" si="241"/>
        <v>195772.27748806169</v>
      </c>
      <c r="N1575" s="37">
        <f>M1575/Inputs!$B$6</f>
        <v>298.43334982936233</v>
      </c>
      <c r="O1575" s="38">
        <f>IF(N1575&gt;Inputs!$B$4,1,0)</f>
        <v>0</v>
      </c>
      <c r="P1575" s="34">
        <f t="shared" si="242"/>
        <v>7.61509090546275E-2</v>
      </c>
      <c r="Q1575" s="36">
        <f>Inputs!$B$12*(1+$B1575)^0*$C1575+Inputs!$B$29*(1+$D1575)^0*Inputs!$B$19+Inputs!$B$30*(1+$E1575)^0*Inputs!$B$20+Inputs!$B$31*(1+$F1575)^0*Inputs!$B$21+Inputs!$B$22*(1+Inputs!$B$23)^0</f>
        <v>12887.653089642354</v>
      </c>
      <c r="R1575" s="36">
        <f>Inputs!$B$12*(1+$B1575)^1*$C1575+Inputs!$B$29*(1+$D1575)^1*Inputs!$B$19+Inputs!$B$30*(1+$E1575)^1*Inputs!$B$20+Inputs!$B$31*(1+$F1575)^1*Inputs!$B$21+Inputs!$B$22*(1+Inputs!$B$23)^1</f>
        <v>14350.371791594331</v>
      </c>
      <c r="S1575" s="36">
        <f>Inputs!$B$12*(1+$B1575)^2*$C1575+Inputs!$B$29*(1+$D1575)^2*Inputs!$B$19+Inputs!$B$30*(1+$E1575)^2*Inputs!$B$20+Inputs!$B$31*(1+$F1575)^2*Inputs!$B$21+Inputs!$B$22*(1+Inputs!$B$23)^2</f>
        <v>16127.01826329148</v>
      </c>
      <c r="T1575" s="36">
        <f>Inputs!$B$12*(1+$B1575)^3*$C1575+Inputs!$B$29*(1+$D1575)^3*Inputs!$B$19+Inputs!$B$30*(1+$E1575)^3*Inputs!$B$20+Inputs!$B$31*(1+$F1575)^3*Inputs!$B$21+Inputs!$B$22*(1+Inputs!$B$23)^3</f>
        <v>18294.57659974198</v>
      </c>
      <c r="U1575" s="36">
        <f>Inputs!$B$12*(1+$B1575)^4*$C1575+Inputs!$B$29*(1+$D1575)^4*Inputs!$B$19+Inputs!$B$30*(1+$E1575)^4*Inputs!$B$20+Inputs!$B$31*(1+$F1575)^4*Inputs!$B$21+Inputs!$B$22*(1+Inputs!$B$23)^4</f>
        <v>20949.273034211521</v>
      </c>
      <c r="V1575" s="35">
        <f>Inputs!$B$13/(Q1575*(1-$G1575))</f>
        <v>1.2091532836142085</v>
      </c>
      <c r="W1575" s="36">
        <f>Inputs!$B$13</f>
        <v>12660</v>
      </c>
      <c r="X1575" s="36">
        <f t="shared" si="243"/>
        <v>13490.941624767062</v>
      </c>
      <c r="Y1575" s="36">
        <f t="shared" si="244"/>
        <v>14480.229222693977</v>
      </c>
      <c r="Z1575" s="36">
        <f t="shared" si="245"/>
        <v>15653.968694821908</v>
      </c>
      <c r="AA1575" s="36">
        <f t="shared" si="246"/>
        <v>17040.915714865285</v>
      </c>
      <c r="AB1575" s="36">
        <f t="shared" si="247"/>
        <v>54518.028625647436</v>
      </c>
      <c r="AC1575" s="36">
        <f t="shared" si="248"/>
        <v>229561.51188512088</v>
      </c>
      <c r="AD1575" s="36">
        <f t="shared" si="249"/>
        <v>141254.24886241427</v>
      </c>
    </row>
    <row r="1576" spans="1:30" ht="14.25" customHeight="1" x14ac:dyDescent="0.25">
      <c r="A1576" s="16">
        <v>1560</v>
      </c>
      <c r="B1576" s="34">
        <v>0.23580846021558899</v>
      </c>
      <c r="C1576" s="34">
        <v>6.6543485339665795E-2</v>
      </c>
      <c r="D1576" s="34">
        <v>1.77962309705622E-2</v>
      </c>
      <c r="E1576" s="34">
        <v>4.6129815606929803E-2</v>
      </c>
      <c r="F1576" s="34">
        <v>3.6470335767216797E-2</v>
      </c>
      <c r="G1576" s="34">
        <v>0.18018041643631499</v>
      </c>
      <c r="H1576" s="35">
        <v>1.02741054170789</v>
      </c>
      <c r="I1576" s="34">
        <v>0.100306307917006</v>
      </c>
      <c r="J1576" s="34">
        <v>2.75256458807214E-2</v>
      </c>
      <c r="K1576" s="36">
        <f>Inputs!$B$12*(1+$B1576)^4</f>
        <v>139944.52309609874</v>
      </c>
      <c r="L1576" s="36">
        <f t="shared" si="240"/>
        <v>15564.22704825859</v>
      </c>
      <c r="M1576" s="36">
        <f t="shared" si="241"/>
        <v>188795.88939038932</v>
      </c>
      <c r="N1576" s="37">
        <f>M1576/Inputs!$B$6</f>
        <v>287.79861187559345</v>
      </c>
      <c r="O1576" s="38">
        <f>IF(N1576&gt;Inputs!$B$4,1,0)</f>
        <v>0</v>
      </c>
      <c r="P1576" s="34">
        <f t="shared" si="242"/>
        <v>7.2780662036284596E-2</v>
      </c>
      <c r="Q1576" s="36">
        <f>Inputs!$B$12*(1+$B1576)^0*$C1576+Inputs!$B$29*(1+$D1576)^0*Inputs!$B$19+Inputs!$B$30*(1+$E1576)^0*Inputs!$B$20+Inputs!$B$31*(1+$F1576)^0*Inputs!$B$21+Inputs!$B$22*(1+Inputs!$B$23)^0</f>
        <v>12014.653147806868</v>
      </c>
      <c r="R1576" s="36">
        <f>Inputs!$B$12*(1+$B1576)^1*$C1576+Inputs!$B$29*(1+$D1576)^1*Inputs!$B$19+Inputs!$B$30*(1+$E1576)^1*Inputs!$B$20+Inputs!$B$31*(1+$F1576)^1*Inputs!$B$21+Inputs!$B$22*(1+Inputs!$B$23)^1</f>
        <v>13226.238486377853</v>
      </c>
      <c r="S1576" s="36">
        <f>Inputs!$B$12*(1+$B1576)^2*$C1576+Inputs!$B$29*(1+$D1576)^2*Inputs!$B$19+Inputs!$B$30*(1+$E1576)^2*Inputs!$B$20+Inputs!$B$31*(1+$F1576)^2*Inputs!$B$21+Inputs!$B$22*(1+Inputs!$B$23)^2</f>
        <v>14670.154533301946</v>
      </c>
      <c r="T1576" s="36">
        <f>Inputs!$B$12*(1+$B1576)^3*$C1576+Inputs!$B$29*(1+$D1576)^3*Inputs!$B$19+Inputs!$B$30*(1+$E1576)^3*Inputs!$B$20+Inputs!$B$31*(1+$F1576)^3*Inputs!$B$21+Inputs!$B$22*(1+Inputs!$B$23)^3</f>
        <v>16399.175315688881</v>
      </c>
      <c r="U1576" s="36">
        <f>Inputs!$B$12*(1+$B1576)^4*$C1576+Inputs!$B$29*(1+$D1576)^4*Inputs!$B$19+Inputs!$B$30*(1+$E1576)^4*Inputs!$B$20+Inputs!$B$31*(1+$F1576)^4*Inputs!$B$21+Inputs!$B$22*(1+Inputs!$B$23)^4</f>
        <v>18478.437771493092</v>
      </c>
      <c r="V1576" s="35">
        <f>Inputs!$B$13/(Q1576*(1-$G1576))</f>
        <v>1.2852990296638103</v>
      </c>
      <c r="W1576" s="36">
        <f>Inputs!$B$13</f>
        <v>12660</v>
      </c>
      <c r="X1576" s="36">
        <f t="shared" si="243"/>
        <v>13237.584047040369</v>
      </c>
      <c r="Y1576" s="36">
        <f t="shared" si="244"/>
        <v>13907.340222096771</v>
      </c>
      <c r="Z1576" s="36">
        <f t="shared" si="245"/>
        <v>14679.669153184554</v>
      </c>
      <c r="AA1576" s="36">
        <f t="shared" si="246"/>
        <v>15564.22704825859</v>
      </c>
      <c r="AB1576" s="36">
        <f t="shared" si="247"/>
        <v>52545.983048503498</v>
      </c>
      <c r="AC1576" s="36">
        <f t="shared" si="248"/>
        <v>219737.52371781139</v>
      </c>
      <c r="AD1576" s="36">
        <f t="shared" si="249"/>
        <v>136249.90634188583</v>
      </c>
    </row>
    <row r="1577" spans="1:30" ht="14.25" customHeight="1" x14ac:dyDescent="0.25">
      <c r="A1577" s="16">
        <v>1561</v>
      </c>
      <c r="B1577" s="34">
        <v>0.34615448411829203</v>
      </c>
      <c r="C1577" s="34">
        <v>7.7470214581036201E-2</v>
      </c>
      <c r="D1577" s="34">
        <v>3.55974018268225E-2</v>
      </c>
      <c r="E1577" s="34">
        <v>5.0778577774479403E-2</v>
      </c>
      <c r="F1577" s="34">
        <v>9.90748428968544E-3</v>
      </c>
      <c r="G1577" s="34">
        <v>0.175193448444803</v>
      </c>
      <c r="H1577" s="35">
        <v>1.0840852490676001</v>
      </c>
      <c r="I1577" s="34">
        <v>0.10280698412952</v>
      </c>
      <c r="J1577" s="34">
        <v>2.6112259712696598E-2</v>
      </c>
      <c r="K1577" s="36">
        <f>Inputs!$B$12*(1+$B1577)^4</f>
        <v>197029.32031688574</v>
      </c>
      <c r="L1577" s="36">
        <f t="shared" si="240"/>
        <v>21660.36650955764</v>
      </c>
      <c r="M1577" s="36">
        <f t="shared" si="241"/>
        <v>238424.19913035739</v>
      </c>
      <c r="N1577" s="37">
        <f>M1577/Inputs!$B$6</f>
        <v>363.45152306456919</v>
      </c>
      <c r="O1577" s="38">
        <f>IF(N1577&gt;Inputs!$B$4,1,0)</f>
        <v>0</v>
      </c>
      <c r="P1577" s="34">
        <f t="shared" si="242"/>
        <v>7.6694724416823401E-2</v>
      </c>
      <c r="Q1577" s="36">
        <f>Inputs!$B$12*(1+$B1577)^0*$C1577+Inputs!$B$29*(1+$D1577)^0*Inputs!$B$19+Inputs!$B$30*(1+$E1577)^0*Inputs!$B$20+Inputs!$B$31*(1+$F1577)^0*Inputs!$B$21+Inputs!$B$22*(1+Inputs!$B$23)^0</f>
        <v>12670.256902289093</v>
      </c>
      <c r="R1577" s="36">
        <f>Inputs!$B$12*(1+$B1577)^1*$C1577+Inputs!$B$29*(1+$D1577)^1*Inputs!$B$19+Inputs!$B$30*(1+$E1577)^1*Inputs!$B$20+Inputs!$B$31*(1+$F1577)^1*Inputs!$B$21+Inputs!$B$22*(1+Inputs!$B$23)^1</f>
        <v>14499.86747669649</v>
      </c>
      <c r="S1577" s="36">
        <f>Inputs!$B$12*(1+$B1577)^2*$C1577+Inputs!$B$29*(1+$D1577)^2*Inputs!$B$19+Inputs!$B$30*(1+$E1577)^2*Inputs!$B$20+Inputs!$B$31*(1+$F1577)^2*Inputs!$B$21+Inputs!$B$22*(1+Inputs!$B$23)^2</f>
        <v>16895.466420739656</v>
      </c>
      <c r="T1577" s="36">
        <f>Inputs!$B$12*(1+$B1577)^3*$C1577+Inputs!$B$29*(1+$D1577)^3*Inputs!$B$19+Inputs!$B$30*(1+$E1577)^3*Inputs!$B$20+Inputs!$B$31*(1+$F1577)^3*Inputs!$B$21+Inputs!$B$22*(1+Inputs!$B$23)^3</f>
        <v>20050.268560276454</v>
      </c>
      <c r="U1577" s="36">
        <f>Inputs!$B$12*(1+$B1577)^4*$C1577+Inputs!$B$29*(1+$D1577)^4*Inputs!$B$19+Inputs!$B$30*(1+$E1577)^4*Inputs!$B$20+Inputs!$B$31*(1+$F1577)^4*Inputs!$B$21+Inputs!$B$22*(1+Inputs!$B$23)^4</f>
        <v>24224.245761880327</v>
      </c>
      <c r="V1577" s="35">
        <f>Inputs!$B$13/(Q1577*(1-$G1577))</f>
        <v>1.2114240267901468</v>
      </c>
      <c r="W1577" s="36">
        <f>Inputs!$B$13</f>
        <v>12660</v>
      </c>
      <c r="X1577" s="36">
        <f t="shared" si="243"/>
        <v>14107.39970108729</v>
      </c>
      <c r="Y1577" s="36">
        <f t="shared" si="244"/>
        <v>15994.524880896182</v>
      </c>
      <c r="Z1577" s="36">
        <f t="shared" si="245"/>
        <v>18454.629699923567</v>
      </c>
      <c r="AA1577" s="36">
        <f t="shared" si="246"/>
        <v>21660.36650955764</v>
      </c>
      <c r="AB1577" s="36">
        <f t="shared" si="247"/>
        <v>60760.930928342183</v>
      </c>
      <c r="AC1577" s="36">
        <f t="shared" si="248"/>
        <v>289797.86803239386</v>
      </c>
      <c r="AD1577" s="36">
        <f t="shared" si="249"/>
        <v>177663.2682020152</v>
      </c>
    </row>
    <row r="1578" spans="1:30" ht="14.25" customHeight="1" x14ac:dyDescent="0.25">
      <c r="A1578" s="16">
        <v>1562</v>
      </c>
      <c r="B1578" s="34">
        <v>0.383697473755788</v>
      </c>
      <c r="C1578" s="34">
        <v>7.98120394226495E-2</v>
      </c>
      <c r="D1578" s="34">
        <v>3.8241349663994499E-2</v>
      </c>
      <c r="E1578" s="34">
        <v>4.5391967554463501E-2</v>
      </c>
      <c r="F1578" s="34">
        <v>-1.3798677691819201E-3</v>
      </c>
      <c r="G1578" s="34">
        <v>0.21695282762448101</v>
      </c>
      <c r="H1578" s="35">
        <v>1.1356688573407701</v>
      </c>
      <c r="I1578" s="34">
        <v>0.107514867485988</v>
      </c>
      <c r="J1578" s="34">
        <v>2.3372892896560402E-2</v>
      </c>
      <c r="K1578" s="36">
        <f>Inputs!$B$12*(1+$B1578)^4</f>
        <v>219945.88572563158</v>
      </c>
      <c r="L1578" s="36">
        <f t="shared" si="240"/>
        <v>23374.710013176642</v>
      </c>
      <c r="M1578" s="36">
        <f t="shared" si="241"/>
        <v>232719.52099655347</v>
      </c>
      <c r="N1578" s="37">
        <f>M1578/Inputs!$B$6</f>
        <v>354.75536737279492</v>
      </c>
      <c r="O1578" s="38">
        <f>IF(N1578&gt;Inputs!$B$4,1,0)</f>
        <v>0</v>
      </c>
      <c r="P1578" s="34">
        <f t="shared" si="242"/>
        <v>8.4141974589427598E-2</v>
      </c>
      <c r="Q1578" s="36">
        <f>Inputs!$B$12*(1+$B1578)^0*$C1578+Inputs!$B$29*(1+$D1578)^0*Inputs!$B$19+Inputs!$B$30*(1+$E1578)^0*Inputs!$B$20+Inputs!$B$31*(1+$F1578)^0*Inputs!$B$21+Inputs!$B$22*(1+Inputs!$B$23)^0</f>
        <v>12810.766392785892</v>
      </c>
      <c r="R1578" s="36">
        <f>Inputs!$B$12*(1+$B1578)^1*$C1578+Inputs!$B$29*(1+$D1578)^1*Inputs!$B$19+Inputs!$B$30*(1+$E1578)^1*Inputs!$B$20+Inputs!$B$31*(1+$F1578)^1*Inputs!$B$21+Inputs!$B$22*(1+Inputs!$B$23)^1</f>
        <v>14813.058809044702</v>
      </c>
      <c r="S1578" s="36">
        <f>Inputs!$B$12*(1+$B1578)^2*$C1578+Inputs!$B$29*(1+$D1578)^2*Inputs!$B$19+Inputs!$B$30*(1+$E1578)^2*Inputs!$B$20+Inputs!$B$31*(1+$F1578)^2*Inputs!$B$21+Inputs!$B$22*(1+Inputs!$B$23)^2</f>
        <v>17528.299995932917</v>
      </c>
      <c r="T1578" s="36">
        <f>Inputs!$B$12*(1+$B1578)^3*$C1578+Inputs!$B$29*(1+$D1578)^3*Inputs!$B$19+Inputs!$B$30*(1+$E1578)^3*Inputs!$B$20+Inputs!$B$31*(1+$F1578)^3*Inputs!$B$21+Inputs!$B$22*(1+Inputs!$B$23)^3</f>
        <v>21227.359071281244</v>
      </c>
      <c r="U1578" s="36">
        <f>Inputs!$B$12*(1+$B1578)^4*$C1578+Inputs!$B$29*(1+$D1578)^4*Inputs!$B$19+Inputs!$B$30*(1+$E1578)^4*Inputs!$B$20+Inputs!$B$31*(1+$F1578)^4*Inputs!$B$21+Inputs!$B$22*(1+Inputs!$B$23)^4</f>
        <v>26284.915759430995</v>
      </c>
      <c r="V1578" s="35">
        <f>Inputs!$B$13/(Q1578*(1-$G1578))</f>
        <v>1.2620328753990648</v>
      </c>
      <c r="W1578" s="36">
        <f>Inputs!$B$13</f>
        <v>12660</v>
      </c>
      <c r="X1578" s="36">
        <f t="shared" si="243"/>
        <v>14272.293695498793</v>
      </c>
      <c r="Y1578" s="36">
        <f t="shared" si="244"/>
        <v>16454.810480775443</v>
      </c>
      <c r="Z1578" s="36">
        <f t="shared" si="245"/>
        <v>19402.220851759321</v>
      </c>
      <c r="AA1578" s="36">
        <f t="shared" si="246"/>
        <v>23374.710013176642</v>
      </c>
      <c r="AB1578" s="36">
        <f t="shared" si="247"/>
        <v>62103.575796745514</v>
      </c>
      <c r="AC1578" s="36">
        <f t="shared" si="248"/>
        <v>284293.8345995085</v>
      </c>
      <c r="AD1578" s="36">
        <f t="shared" si="249"/>
        <v>170615.94519980796</v>
      </c>
    </row>
    <row r="1579" spans="1:30" ht="14.25" customHeight="1" x14ac:dyDescent="0.25">
      <c r="A1579" s="16">
        <v>1563</v>
      </c>
      <c r="B1579" s="34">
        <v>0.33677287870531197</v>
      </c>
      <c r="C1579" s="34">
        <v>8.4042343672369194E-2</v>
      </c>
      <c r="D1579" s="34">
        <v>2.9680607645869599E-2</v>
      </c>
      <c r="E1579" s="34">
        <v>4.4801579721349898E-2</v>
      </c>
      <c r="F1579" s="34">
        <v>2.42348549524725E-2</v>
      </c>
      <c r="G1579" s="34">
        <v>0.17181479136296501</v>
      </c>
      <c r="H1579" s="35">
        <v>0.92253092744006204</v>
      </c>
      <c r="I1579" s="34">
        <v>9.9220597199465493E-2</v>
      </c>
      <c r="J1579" s="34">
        <v>2.6254502918275299E-2</v>
      </c>
      <c r="K1579" s="36">
        <f>Inputs!$B$12*(1+$B1579)^4</f>
        <v>191593.93330655209</v>
      </c>
      <c r="L1579" s="36">
        <f t="shared" si="240"/>
        <v>19237.769452350563</v>
      </c>
      <c r="M1579" s="36">
        <f t="shared" si="241"/>
        <v>226597.42087054538</v>
      </c>
      <c r="N1579" s="37">
        <f>M1579/Inputs!$B$6</f>
        <v>345.42289766851428</v>
      </c>
      <c r="O1579" s="38">
        <f>IF(N1579&gt;Inputs!$B$4,1,0)</f>
        <v>0</v>
      </c>
      <c r="P1579" s="34">
        <f t="shared" si="242"/>
        <v>7.2966094281190191E-2</v>
      </c>
      <c r="Q1579" s="36">
        <f>Inputs!$B$12*(1+$B1579)^0*$C1579+Inputs!$B$29*(1+$D1579)^0*Inputs!$B$19+Inputs!$B$30*(1+$E1579)^0*Inputs!$B$20+Inputs!$B$31*(1+$F1579)^0*Inputs!$B$21+Inputs!$B$22*(1+Inputs!$B$23)^0</f>
        <v>13064.584647769072</v>
      </c>
      <c r="R1579" s="36">
        <f>Inputs!$B$12*(1+$B1579)^1*$C1579+Inputs!$B$29*(1+$D1579)^1*Inputs!$B$19+Inputs!$B$30*(1+$E1579)^1*Inputs!$B$20+Inputs!$B$31*(1+$F1579)^1*Inputs!$B$21+Inputs!$B$22*(1+Inputs!$B$23)^1</f>
        <v>15013.522188652714</v>
      </c>
      <c r="S1579" s="36">
        <f>Inputs!$B$12*(1+$B1579)^2*$C1579+Inputs!$B$29*(1+$D1579)^2*Inputs!$B$19+Inputs!$B$30*(1+$E1579)^2*Inputs!$B$20+Inputs!$B$31*(1+$F1579)^2*Inputs!$B$21+Inputs!$B$22*(1+Inputs!$B$23)^2</f>
        <v>17542.889639854766</v>
      </c>
      <c r="T1579" s="36">
        <f>Inputs!$B$12*(1+$B1579)^3*$C1579+Inputs!$B$29*(1+$D1579)^3*Inputs!$B$19+Inputs!$B$30*(1+$E1579)^3*Inputs!$B$20+Inputs!$B$31*(1+$F1579)^3*Inputs!$B$21+Inputs!$B$22*(1+Inputs!$B$23)^3</f>
        <v>20845.603103855727</v>
      </c>
      <c r="U1579" s="36">
        <f>Inputs!$B$12*(1+$B1579)^4*$C1579+Inputs!$B$29*(1+$D1579)^4*Inputs!$B$19+Inputs!$B$30*(1+$E1579)^4*Inputs!$B$20+Inputs!$B$31*(1+$F1579)^4*Inputs!$B$21+Inputs!$B$22*(1+Inputs!$B$23)^4</f>
        <v>25179.454171525351</v>
      </c>
      <c r="V1579" s="35">
        <f>Inputs!$B$13/(Q1579*(1-$G1579))</f>
        <v>1.1700667250555208</v>
      </c>
      <c r="W1579" s="36">
        <f>Inputs!$B$13</f>
        <v>12660</v>
      </c>
      <c r="X1579" s="36">
        <f t="shared" si="243"/>
        <v>13779.119151104182</v>
      </c>
      <c r="Y1579" s="36">
        <f t="shared" si="244"/>
        <v>15201.426330786451</v>
      </c>
      <c r="Z1579" s="36">
        <f t="shared" si="245"/>
        <v>16994.958275435569</v>
      </c>
      <c r="AA1579" s="36">
        <f t="shared" si="246"/>
        <v>19237.769452350563</v>
      </c>
      <c r="AB1579" s="36">
        <f t="shared" si="247"/>
        <v>57994.768107428637</v>
      </c>
      <c r="AC1579" s="36">
        <f t="shared" si="248"/>
        <v>270575.63819292822</v>
      </c>
      <c r="AD1579" s="36">
        <f t="shared" si="249"/>
        <v>168602.65276311673</v>
      </c>
    </row>
    <row r="1580" spans="1:30" ht="14.25" customHeight="1" x14ac:dyDescent="0.25">
      <c r="A1580" s="16">
        <v>1564</v>
      </c>
      <c r="B1580" s="34">
        <v>0.30882562572521</v>
      </c>
      <c r="C1580" s="34">
        <v>8.4383284039909107E-2</v>
      </c>
      <c r="D1580" s="34">
        <v>2.4751933851268702E-2</v>
      </c>
      <c r="E1580" s="34">
        <v>4.0263589633685398E-2</v>
      </c>
      <c r="F1580" s="34">
        <v>1.9158642383951301E-2</v>
      </c>
      <c r="G1580" s="34">
        <v>0.16008956196316501</v>
      </c>
      <c r="H1580" s="35">
        <v>0.98690890408787602</v>
      </c>
      <c r="I1580" s="34">
        <v>0.10480843973614599</v>
      </c>
      <c r="J1580" s="34">
        <v>2.0292297285022898E-2</v>
      </c>
      <c r="K1580" s="36">
        <f>Inputs!$B$12*(1+$B1580)^4</f>
        <v>176067.1800702328</v>
      </c>
      <c r="L1580" s="36">
        <f t="shared" si="240"/>
        <v>19657.492999453374</v>
      </c>
      <c r="M1580" s="36">
        <f t="shared" si="241"/>
        <v>201899.01995846033</v>
      </c>
      <c r="N1580" s="37">
        <f>M1580/Inputs!$B$6</f>
        <v>307.77289627814076</v>
      </c>
      <c r="O1580" s="38">
        <f>IF(N1580&gt;Inputs!$B$4,1,0)</f>
        <v>0</v>
      </c>
      <c r="P1580" s="34">
        <f t="shared" si="242"/>
        <v>8.45161424511231E-2</v>
      </c>
      <c r="Q1580" s="36">
        <f>Inputs!$B$12*(1+$B1580)^0*$C1580+Inputs!$B$29*(1+$D1580)^0*Inputs!$B$19+Inputs!$B$30*(1+$E1580)^0*Inputs!$B$20+Inputs!$B$31*(1+$F1580)^0*Inputs!$B$21+Inputs!$B$22*(1+Inputs!$B$23)^0</f>
        <v>13085.041069821469</v>
      </c>
      <c r="R1580" s="36">
        <f>Inputs!$B$12*(1+$B1580)^1*$C1580+Inputs!$B$29*(1+$D1580)^1*Inputs!$B$19+Inputs!$B$30*(1+$E1580)^1*Inputs!$B$20+Inputs!$B$31*(1+$F1580)^1*Inputs!$B$21+Inputs!$B$22*(1+Inputs!$B$23)^1</f>
        <v>14848.811838291345</v>
      </c>
      <c r="S1580" s="36">
        <f>Inputs!$B$12*(1+$B1580)^2*$C1580+Inputs!$B$29*(1+$D1580)^2*Inputs!$B$19+Inputs!$B$30*(1+$E1580)^2*Inputs!$B$20+Inputs!$B$31*(1+$F1580)^2*Inputs!$B$21+Inputs!$B$22*(1+Inputs!$B$23)^2</f>
        <v>17101.134310902762</v>
      </c>
      <c r="T1580" s="36">
        <f>Inputs!$B$12*(1+$B1580)^3*$C1580+Inputs!$B$29*(1+$D1580)^3*Inputs!$B$19+Inputs!$B$30*(1+$E1580)^3*Inputs!$B$20+Inputs!$B$31*(1+$F1580)^3*Inputs!$B$21+Inputs!$B$22*(1+Inputs!$B$23)^3</f>
        <v>19991.316046364227</v>
      </c>
      <c r="U1580" s="36">
        <f>Inputs!$B$12*(1+$B1580)^4*$C1580+Inputs!$B$29*(1+$D1580)^4*Inputs!$B$19+Inputs!$B$30*(1+$E1580)^4*Inputs!$B$20+Inputs!$B$31*(1+$F1580)^4*Inputs!$B$21+Inputs!$B$22*(1+Inputs!$B$23)^4</f>
        <v>23714.724509354979</v>
      </c>
      <c r="V1580" s="35">
        <f>Inputs!$B$13/(Q1580*(1-$G1580))</f>
        <v>1.1519288016701883</v>
      </c>
      <c r="W1580" s="36">
        <f>Inputs!$B$13</f>
        <v>12660</v>
      </c>
      <c r="X1580" s="36">
        <f t="shared" si="243"/>
        <v>13851.959734313605</v>
      </c>
      <c r="Y1580" s="36">
        <f t="shared" si="244"/>
        <v>15360.513433813443</v>
      </c>
      <c r="Z1580" s="36">
        <f t="shared" si="245"/>
        <v>17263.812307611617</v>
      </c>
      <c r="AA1580" s="36">
        <f t="shared" si="246"/>
        <v>19657.492999453374</v>
      </c>
      <c r="AB1580" s="36">
        <f t="shared" si="247"/>
        <v>57727.938838100206</v>
      </c>
      <c r="AC1580" s="36">
        <f t="shared" si="248"/>
        <v>237308.37813469107</v>
      </c>
      <c r="AD1580" s="36">
        <f t="shared" si="249"/>
        <v>144171.08112036012</v>
      </c>
    </row>
    <row r="1581" spans="1:30" ht="14.25" customHeight="1" x14ac:dyDescent="0.25">
      <c r="A1581" s="16">
        <v>1565</v>
      </c>
      <c r="B1581" s="34">
        <v>0.24508191235520799</v>
      </c>
      <c r="C1581" s="34">
        <v>9.0166939710229904E-2</v>
      </c>
      <c r="D1581" s="34">
        <v>1.7314696899417999E-2</v>
      </c>
      <c r="E1581" s="34">
        <v>4.0051241107162301E-2</v>
      </c>
      <c r="F1581" s="34">
        <v>-2.5455128637335601E-3</v>
      </c>
      <c r="G1581" s="34">
        <v>0.167381327384724</v>
      </c>
      <c r="H1581" s="35">
        <v>1.0849261120501701</v>
      </c>
      <c r="I1581" s="34">
        <v>9.3242842427084E-2</v>
      </c>
      <c r="J1581" s="34">
        <v>2.2696423124235299E-2</v>
      </c>
      <c r="K1581" s="36">
        <f>Inputs!$B$12*(1+$B1581)^4</f>
        <v>144192.59128177667</v>
      </c>
      <c r="L1581" s="36">
        <f t="shared" si="240"/>
        <v>19286.499833709815</v>
      </c>
      <c r="M1581" s="36">
        <f t="shared" si="241"/>
        <v>238202.65498363596</v>
      </c>
      <c r="N1581" s="37">
        <f>M1581/Inputs!$B$6</f>
        <v>363.11380332871335</v>
      </c>
      <c r="O1581" s="38">
        <f>IF(N1581&gt;Inputs!$B$4,1,0)</f>
        <v>0</v>
      </c>
      <c r="P1581" s="34">
        <f t="shared" si="242"/>
        <v>7.0546419302848704E-2</v>
      </c>
      <c r="Q1581" s="36">
        <f>Inputs!$B$12*(1+$B1581)^0*$C1581+Inputs!$B$29*(1+$D1581)^0*Inputs!$B$19+Inputs!$B$30*(1+$E1581)^0*Inputs!$B$20+Inputs!$B$31*(1+$F1581)^0*Inputs!$B$21+Inputs!$B$22*(1+Inputs!$B$23)^0</f>
        <v>13432.060410040714</v>
      </c>
      <c r="R1581" s="36">
        <f>Inputs!$B$12*(1+$B1581)^1*$C1581+Inputs!$B$29*(1+$D1581)^1*Inputs!$B$19+Inputs!$B$30*(1+$E1581)^1*Inputs!$B$20+Inputs!$B$31*(1+$F1581)^1*Inputs!$B$21+Inputs!$B$22*(1+Inputs!$B$23)^1</f>
        <v>14835.128860042998</v>
      </c>
      <c r="S1581" s="36">
        <f>Inputs!$B$12*(1+$B1581)^2*$C1581+Inputs!$B$29*(1+$D1581)^2*Inputs!$B$19+Inputs!$B$30*(1+$E1581)^2*Inputs!$B$20+Inputs!$B$31*(1+$F1581)^2*Inputs!$B$21+Inputs!$B$22*(1+Inputs!$B$23)^2</f>
        <v>16566.125737418901</v>
      </c>
      <c r="T1581" s="36">
        <f>Inputs!$B$12*(1+$B1581)^3*$C1581+Inputs!$B$29*(1+$D1581)^3*Inputs!$B$19+Inputs!$B$30*(1+$E1581)^3*Inputs!$B$20+Inputs!$B$31*(1+$F1581)^3*Inputs!$B$21+Inputs!$B$22*(1+Inputs!$B$23)^3</f>
        <v>18704.807473288842</v>
      </c>
      <c r="U1581" s="36">
        <f>Inputs!$B$12*(1+$B1581)^4*$C1581+Inputs!$B$29*(1+$D1581)^4*Inputs!$B$19+Inputs!$B$30*(1+$E1581)^4*Inputs!$B$20+Inputs!$B$31*(1+$F1581)^4*Inputs!$B$21+Inputs!$B$22*(1+Inputs!$B$23)^4</f>
        <v>21350.45376524044</v>
      </c>
      <c r="V1581" s="35">
        <f>Inputs!$B$13/(Q1581*(1-$G1581))</f>
        <v>1.1319960802268894</v>
      </c>
      <c r="W1581" s="36">
        <f>Inputs!$B$13</f>
        <v>12660</v>
      </c>
      <c r="X1581" s="36">
        <f t="shared" si="243"/>
        <v>13837.069457912881</v>
      </c>
      <c r="Y1581" s="36">
        <f t="shared" si="244"/>
        <v>15289.298330545133</v>
      </c>
      <c r="Z1581" s="36">
        <f t="shared" si="245"/>
        <v>17079.875449771353</v>
      </c>
      <c r="AA1581" s="36">
        <f t="shared" si="246"/>
        <v>19286.499833709815</v>
      </c>
      <c r="AB1581" s="36">
        <f t="shared" si="247"/>
        <v>59165.995426026486</v>
      </c>
      <c r="AC1581" s="36">
        <f t="shared" si="248"/>
        <v>279592.28249200044</v>
      </c>
      <c r="AD1581" s="36">
        <f t="shared" si="249"/>
        <v>179036.65955760947</v>
      </c>
    </row>
    <row r="1582" spans="1:30" ht="14.25" customHeight="1" x14ac:dyDescent="0.25">
      <c r="A1582" s="16">
        <v>1566</v>
      </c>
      <c r="B1582" s="34">
        <v>0.38164763355370002</v>
      </c>
      <c r="C1582" s="34">
        <v>6.2469502797780997E-2</v>
      </c>
      <c r="D1582" s="34">
        <v>2.2845764272602799E-2</v>
      </c>
      <c r="E1582" s="34">
        <v>4.22469174514499E-2</v>
      </c>
      <c r="F1582" s="34">
        <v>6.0647179756449397E-3</v>
      </c>
      <c r="G1582" s="34">
        <v>0.22684094905868199</v>
      </c>
      <c r="H1582" s="35">
        <v>1.06069123781362</v>
      </c>
      <c r="I1582" s="34">
        <v>0.106846593558981</v>
      </c>
      <c r="J1582" s="34">
        <v>2.53803691223757E-2</v>
      </c>
      <c r="K1582" s="36">
        <f>Inputs!$B$12*(1+$B1582)^4</f>
        <v>218645.44814030605</v>
      </c>
      <c r="L1582" s="36">
        <f t="shared" si="240"/>
        <v>18260.237675005556</v>
      </c>
      <c r="M1582" s="36">
        <f t="shared" si="241"/>
        <v>193404.46634686826</v>
      </c>
      <c r="N1582" s="37">
        <f>M1582/Inputs!$B$6</f>
        <v>294.82388162632355</v>
      </c>
      <c r="O1582" s="38">
        <f>IF(N1582&gt;Inputs!$B$4,1,0)</f>
        <v>0</v>
      </c>
      <c r="P1582" s="34">
        <f t="shared" si="242"/>
        <v>8.1466224436605311E-2</v>
      </c>
      <c r="Q1582" s="36">
        <f>Inputs!$B$12*(1+$B1582)^0*$C1582+Inputs!$B$29*(1+$D1582)^0*Inputs!$B$19+Inputs!$B$30*(1+$E1582)^0*Inputs!$B$20+Inputs!$B$31*(1+$F1582)^0*Inputs!$B$21+Inputs!$B$22*(1+Inputs!$B$23)^0</f>
        <v>11770.214195293782</v>
      </c>
      <c r="R1582" s="36">
        <f>Inputs!$B$12*(1+$B1582)^1*$C1582+Inputs!$B$29*(1+$D1582)^1*Inputs!$B$19+Inputs!$B$30*(1+$E1582)^1*Inputs!$B$20+Inputs!$B$31*(1+$F1582)^1*Inputs!$B$21+Inputs!$B$22*(1+Inputs!$B$23)^1</f>
        <v>13340.480834762217</v>
      </c>
      <c r="S1582" s="36">
        <f>Inputs!$B$12*(1+$B1582)^2*$C1582+Inputs!$B$29*(1+$D1582)^2*Inputs!$B$19+Inputs!$B$30*(1+$E1582)^2*Inputs!$B$20+Inputs!$B$31*(1+$F1582)^2*Inputs!$B$21+Inputs!$B$22*(1+Inputs!$B$23)^2</f>
        <v>15460.985027652532</v>
      </c>
      <c r="T1582" s="36">
        <f>Inputs!$B$12*(1+$B1582)^3*$C1582+Inputs!$B$29*(1+$D1582)^3*Inputs!$B$19+Inputs!$B$30*(1+$E1582)^3*Inputs!$B$20+Inputs!$B$31*(1+$F1582)^3*Inputs!$B$21+Inputs!$B$22*(1+Inputs!$B$23)^3</f>
        <v>18340.250783162293</v>
      </c>
      <c r="U1582" s="36">
        <f>Inputs!$B$12*(1+$B1582)^4*$C1582+Inputs!$B$29*(1+$D1582)^4*Inputs!$B$19+Inputs!$B$30*(1+$E1582)^4*Inputs!$B$20+Inputs!$B$31*(1+$F1582)^4*Inputs!$B$21+Inputs!$B$22*(1+Inputs!$B$23)^4</f>
        <v>22266.327908121748</v>
      </c>
      <c r="V1582" s="35">
        <f>Inputs!$B$13/(Q1582*(1-$G1582))</f>
        <v>1.3911709335326339</v>
      </c>
      <c r="W1582" s="36">
        <f>Inputs!$B$13</f>
        <v>12660</v>
      </c>
      <c r="X1582" s="36">
        <f t="shared" si="243"/>
        <v>13496.805345494056</v>
      </c>
      <c r="Y1582" s="36">
        <f t="shared" si="244"/>
        <v>14654.53563787709</v>
      </c>
      <c r="Z1582" s="36">
        <f t="shared" si="245"/>
        <v>16212.073258755607</v>
      </c>
      <c r="AA1582" s="36">
        <f t="shared" si="246"/>
        <v>18260.237675005556</v>
      </c>
      <c r="AB1582" s="36">
        <f t="shared" si="247"/>
        <v>55055.260283014104</v>
      </c>
      <c r="AC1582" s="36">
        <f t="shared" si="248"/>
        <v>229833.76702365465</v>
      </c>
      <c r="AD1582" s="36">
        <f t="shared" si="249"/>
        <v>138349.20606385416</v>
      </c>
    </row>
    <row r="1583" spans="1:30" ht="14.25" customHeight="1" x14ac:dyDescent="0.25">
      <c r="A1583" s="16">
        <v>1567</v>
      </c>
      <c r="B1583" s="34">
        <v>0.31778293684047598</v>
      </c>
      <c r="C1583" s="34">
        <v>6.8283886930010099E-2</v>
      </c>
      <c r="D1583" s="34">
        <v>3.93818296741573E-2</v>
      </c>
      <c r="E1583" s="34">
        <v>4.0831366554817297E-2</v>
      </c>
      <c r="F1583" s="34">
        <v>1.4084734466957899E-2</v>
      </c>
      <c r="G1583" s="34">
        <v>0.210621664649775</v>
      </c>
      <c r="H1583" s="35">
        <v>1.0198467235086699</v>
      </c>
      <c r="I1583" s="34">
        <v>0.104201009782869</v>
      </c>
      <c r="J1583" s="34">
        <v>1.8718844087747599E-2</v>
      </c>
      <c r="K1583" s="36">
        <f>Inputs!$B$12*(1+$B1583)^4</f>
        <v>180936.74354610519</v>
      </c>
      <c r="L1583" s="36">
        <f t="shared" si="240"/>
        <v>17175.695071940168</v>
      </c>
      <c r="M1583" s="36">
        <f t="shared" si="241"/>
        <v>178896.09606517415</v>
      </c>
      <c r="N1583" s="37">
        <f>M1583/Inputs!$B$6</f>
        <v>272.70746351398498</v>
      </c>
      <c r="O1583" s="38">
        <f>IF(N1583&gt;Inputs!$B$4,1,0)</f>
        <v>0</v>
      </c>
      <c r="P1583" s="34">
        <f t="shared" si="242"/>
        <v>8.5482165695121404E-2</v>
      </c>
      <c r="Q1583" s="36">
        <f>Inputs!$B$12*(1+$B1583)^0*$C1583+Inputs!$B$29*(1+$D1583)^0*Inputs!$B$19+Inputs!$B$30*(1+$E1583)^0*Inputs!$B$20+Inputs!$B$31*(1+$F1583)^0*Inputs!$B$21+Inputs!$B$22*(1+Inputs!$B$23)^0</f>
        <v>12119.077243227526</v>
      </c>
      <c r="R1583" s="36">
        <f>Inputs!$B$12*(1+$B1583)^1*$C1583+Inputs!$B$29*(1+$D1583)^1*Inputs!$B$19+Inputs!$B$30*(1+$E1583)^1*Inputs!$B$20+Inputs!$B$31*(1+$F1583)^1*Inputs!$B$21+Inputs!$B$22*(1+Inputs!$B$23)^1</f>
        <v>13648.020466730861</v>
      </c>
      <c r="S1583" s="36">
        <f>Inputs!$B$12*(1+$B1583)^2*$C1583+Inputs!$B$29*(1+$D1583)^2*Inputs!$B$19+Inputs!$B$30*(1+$E1583)^2*Inputs!$B$20+Inputs!$B$31*(1+$F1583)^2*Inputs!$B$21+Inputs!$B$22*(1+Inputs!$B$23)^2</f>
        <v>15598.833351308051</v>
      </c>
      <c r="T1583" s="36">
        <f>Inputs!$B$12*(1+$B1583)^3*$C1583+Inputs!$B$29*(1+$D1583)^3*Inputs!$B$19+Inputs!$B$30*(1+$E1583)^3*Inputs!$B$20+Inputs!$B$31*(1+$F1583)^3*Inputs!$B$21+Inputs!$B$22*(1+Inputs!$B$23)^3</f>
        <v>18103.319237785254</v>
      </c>
      <c r="U1583" s="36">
        <f>Inputs!$B$12*(1+$B1583)^4*$C1583+Inputs!$B$29*(1+$D1583)^4*Inputs!$B$19+Inputs!$B$30*(1+$E1583)^4*Inputs!$B$20+Inputs!$B$31*(1+$F1583)^4*Inputs!$B$21+Inputs!$B$22*(1+Inputs!$B$23)^4</f>
        <v>21335.076940086175</v>
      </c>
      <c r="V1583" s="35">
        <f>Inputs!$B$13/(Q1583*(1-$G1583))</f>
        <v>1.3233628818051382</v>
      </c>
      <c r="W1583" s="36">
        <f>Inputs!$B$13</f>
        <v>12660</v>
      </c>
      <c r="X1583" s="36">
        <f t="shared" si="243"/>
        <v>13439.706891931826</v>
      </c>
      <c r="Y1583" s="36">
        <f t="shared" si="244"/>
        <v>14426.416438697101</v>
      </c>
      <c r="Z1583" s="36">
        <f t="shared" si="245"/>
        <v>15658.324386176024</v>
      </c>
      <c r="AA1583" s="36">
        <f t="shared" si="246"/>
        <v>17175.695071940168</v>
      </c>
      <c r="AB1583" s="36">
        <f t="shared" si="247"/>
        <v>54200.118378643878</v>
      </c>
      <c r="AC1583" s="36">
        <f t="shared" si="248"/>
        <v>204688.35911920632</v>
      </c>
      <c r="AD1583" s="36">
        <f t="shared" si="249"/>
        <v>124695.97768653027</v>
      </c>
    </row>
    <row r="1584" spans="1:30" ht="14.25" customHeight="1" x14ac:dyDescent="0.25">
      <c r="A1584" s="16">
        <v>1568</v>
      </c>
      <c r="B1584" s="34">
        <v>0.26411620584892698</v>
      </c>
      <c r="C1584" s="34">
        <v>6.5844711613754298E-2</v>
      </c>
      <c r="D1584" s="34">
        <v>2.71462944834698E-2</v>
      </c>
      <c r="E1584" s="34">
        <v>4.0367549105053302E-2</v>
      </c>
      <c r="F1584" s="34">
        <v>1.9930080729866299E-2</v>
      </c>
      <c r="G1584" s="34">
        <v>0.17772397687792801</v>
      </c>
      <c r="H1584" s="35">
        <v>1.07481751875025</v>
      </c>
      <c r="I1584" s="34">
        <v>8.8211034795131704E-2</v>
      </c>
      <c r="J1584" s="34">
        <v>2.9029800044083499E-2</v>
      </c>
      <c r="K1584" s="36">
        <f>Inputs!$B$12*(1+$B1584)^4</f>
        <v>153214.28058146933</v>
      </c>
      <c r="L1584" s="36">
        <f t="shared" si="240"/>
        <v>16788.601218781401</v>
      </c>
      <c r="M1584" s="36">
        <f t="shared" si="241"/>
        <v>247386.34627445252</v>
      </c>
      <c r="N1584" s="37">
        <f>M1584/Inputs!$B$6</f>
        <v>377.11333273544591</v>
      </c>
      <c r="O1584" s="38">
        <f>IF(N1584&gt;Inputs!$B$4,1,0)</f>
        <v>0</v>
      </c>
      <c r="P1584" s="34">
        <f t="shared" si="242"/>
        <v>5.9181234751048209E-2</v>
      </c>
      <c r="Q1584" s="36">
        <f>Inputs!$B$12*(1+$B1584)^0*$C1584+Inputs!$B$29*(1+$D1584)^0*Inputs!$B$19+Inputs!$B$30*(1+$E1584)^0*Inputs!$B$20+Inputs!$B$31*(1+$F1584)^0*Inputs!$B$21+Inputs!$B$22*(1+Inputs!$B$23)^0</f>
        <v>11972.726724252181</v>
      </c>
      <c r="R1584" s="36">
        <f>Inputs!$B$12*(1+$B1584)^1*$C1584+Inputs!$B$29*(1+$D1584)^1*Inputs!$B$19+Inputs!$B$30*(1+$E1584)^1*Inputs!$B$20+Inputs!$B$31*(1+$F1584)^1*Inputs!$B$21+Inputs!$B$22*(1+Inputs!$B$23)^1</f>
        <v>13227.994545551088</v>
      </c>
      <c r="S1584" s="36">
        <f>Inputs!$B$12*(1+$B1584)^2*$C1584+Inputs!$B$29*(1+$D1584)^2*Inputs!$B$19+Inputs!$B$30*(1+$E1584)^2*Inputs!$B$20+Inputs!$B$31*(1+$F1584)^2*Inputs!$B$21+Inputs!$B$22*(1+Inputs!$B$23)^2</f>
        <v>14765.095785127996</v>
      </c>
      <c r="T1584" s="36">
        <f>Inputs!$B$12*(1+$B1584)^3*$C1584+Inputs!$B$29*(1+$D1584)^3*Inputs!$B$19+Inputs!$B$30*(1+$E1584)^3*Inputs!$B$20+Inputs!$B$31*(1+$F1584)^3*Inputs!$B$21+Inputs!$B$22*(1+Inputs!$B$23)^3</f>
        <v>16657.022773412704</v>
      </c>
      <c r="U1584" s="36">
        <f>Inputs!$B$12*(1+$B1584)^4*$C1584+Inputs!$B$29*(1+$D1584)^4*Inputs!$B$19+Inputs!$B$30*(1+$E1584)^4*Inputs!$B$20+Inputs!$B$31*(1+$F1584)^4*Inputs!$B$21+Inputs!$B$22*(1+Inputs!$B$23)^4</f>
        <v>18995.999527474025</v>
      </c>
      <c r="V1584" s="35">
        <f>Inputs!$B$13/(Q1584*(1-$G1584))</f>
        <v>1.2859468204986404</v>
      </c>
      <c r="W1584" s="36">
        <f>Inputs!$B$13</f>
        <v>12660</v>
      </c>
      <c r="X1584" s="36">
        <f t="shared" si="243"/>
        <v>13413.207592371993</v>
      </c>
      <c r="Y1584" s="36">
        <f t="shared" si="244"/>
        <v>14331.001322378213</v>
      </c>
      <c r="Z1584" s="36">
        <f t="shared" si="245"/>
        <v>15444.363457610238</v>
      </c>
      <c r="AA1584" s="36">
        <f t="shared" si="246"/>
        <v>16788.601218781401</v>
      </c>
      <c r="AB1584" s="36">
        <f t="shared" si="247"/>
        <v>56096.104586867434</v>
      </c>
      <c r="AC1584" s="36">
        <f t="shared" si="248"/>
        <v>291916.36551443348</v>
      </c>
      <c r="AD1584" s="36">
        <f t="shared" si="249"/>
        <v>191290.24168758508</v>
      </c>
    </row>
    <row r="1585" spans="1:30" ht="14.25" customHeight="1" x14ac:dyDescent="0.25">
      <c r="A1585" s="16">
        <v>1569</v>
      </c>
      <c r="B1585" s="34">
        <v>0.44246096426404002</v>
      </c>
      <c r="C1585" s="34">
        <v>8.2727522281231106E-2</v>
      </c>
      <c r="D1585" s="34">
        <v>3.6867422011108701E-2</v>
      </c>
      <c r="E1585" s="34">
        <v>3.1018495415749199E-2</v>
      </c>
      <c r="F1585" s="34">
        <v>2.18608124584533E-2</v>
      </c>
      <c r="G1585" s="34">
        <v>0.15303941196564699</v>
      </c>
      <c r="H1585" s="35">
        <v>1.1226917877495599</v>
      </c>
      <c r="I1585" s="34">
        <v>9.7607176277436494E-2</v>
      </c>
      <c r="J1585" s="34">
        <v>1.7987943709545401E-2</v>
      </c>
      <c r="K1585" s="36">
        <f>Inputs!$B$12*(1+$B1585)^4</f>
        <v>259757.15977065556</v>
      </c>
      <c r="L1585" s="36">
        <f t="shared" si="240"/>
        <v>28973.655095486316</v>
      </c>
      <c r="M1585" s="36">
        <f t="shared" si="241"/>
        <v>303931.90004409297</v>
      </c>
      <c r="N1585" s="37">
        <f>M1585/Inputs!$B$6</f>
        <v>463.31082323794658</v>
      </c>
      <c r="O1585" s="38">
        <f>IF(N1585&gt;Inputs!$B$4,1,0)</f>
        <v>1</v>
      </c>
      <c r="P1585" s="34">
        <f t="shared" si="242"/>
        <v>7.9619232567891093E-2</v>
      </c>
      <c r="Q1585" s="36">
        <f>Inputs!$B$12*(1+$B1585)^0*$C1585+Inputs!$B$29*(1+$D1585)^0*Inputs!$B$19+Inputs!$B$30*(1+$E1585)^0*Inputs!$B$20+Inputs!$B$31*(1+$F1585)^0*Inputs!$B$21+Inputs!$B$22*(1+Inputs!$B$23)^0</f>
        <v>12985.695364300787</v>
      </c>
      <c r="R1585" s="36">
        <f>Inputs!$B$12*(1+$B1585)^1*$C1585+Inputs!$B$29*(1+$D1585)^1*Inputs!$B$19+Inputs!$B$30*(1+$E1585)^1*Inputs!$B$20+Inputs!$B$31*(1+$F1585)^1*Inputs!$B$21+Inputs!$B$22*(1+Inputs!$B$23)^1</f>
        <v>15411.058210353469</v>
      </c>
      <c r="S1585" s="36">
        <f>Inputs!$B$12*(1+$B1585)^2*$C1585+Inputs!$B$29*(1+$D1585)^2*Inputs!$B$19+Inputs!$B$30*(1+$E1585)^2*Inputs!$B$20+Inputs!$B$31*(1+$F1585)^2*Inputs!$B$21+Inputs!$B$22*(1+Inputs!$B$23)^2</f>
        <v>18815.149300457088</v>
      </c>
      <c r="T1585" s="36">
        <f>Inputs!$B$12*(1+$B1585)^3*$C1585+Inputs!$B$29*(1+$D1585)^3*Inputs!$B$19+Inputs!$B$30*(1+$E1585)^3*Inputs!$B$20+Inputs!$B$31*(1+$F1585)^3*Inputs!$B$21+Inputs!$B$22*(1+Inputs!$B$23)^3</f>
        <v>23628.152022285562</v>
      </c>
      <c r="U1585" s="36">
        <f>Inputs!$B$12*(1+$B1585)^4*$C1585+Inputs!$B$29*(1+$D1585)^4*Inputs!$B$19+Inputs!$B$30*(1+$E1585)^4*Inputs!$B$20+Inputs!$B$31*(1+$F1585)^4*Inputs!$B$21+Inputs!$B$22*(1+Inputs!$B$23)^4</f>
        <v>30470.497032379637</v>
      </c>
      <c r="V1585" s="35">
        <f>Inputs!$B$13/(Q1585*(1-$G1585))</f>
        <v>1.1510794316425319</v>
      </c>
      <c r="W1585" s="36">
        <f>Inputs!$B$13</f>
        <v>12660</v>
      </c>
      <c r="X1585" s="36">
        <f t="shared" si="243"/>
        <v>14931.899259145015</v>
      </c>
      <c r="Y1585" s="36">
        <f t="shared" si="244"/>
        <v>18117.056545475425</v>
      </c>
      <c r="Z1585" s="36">
        <f t="shared" si="245"/>
        <v>22609.459704836372</v>
      </c>
      <c r="AA1585" s="36">
        <f t="shared" si="246"/>
        <v>28973.655095486316</v>
      </c>
      <c r="AB1585" s="36">
        <f t="shared" si="247"/>
        <v>71394.268834887334</v>
      </c>
      <c r="AC1585" s="36">
        <f t="shared" si="248"/>
        <v>370448.57908236614</v>
      </c>
      <c r="AD1585" s="36">
        <f t="shared" si="249"/>
        <v>232537.63120920563</v>
      </c>
    </row>
    <row r="1586" spans="1:30" ht="14.25" customHeight="1" x14ac:dyDescent="0.25">
      <c r="A1586" s="16">
        <v>1570</v>
      </c>
      <c r="B1586" s="34">
        <v>0.36767625508584301</v>
      </c>
      <c r="C1586" s="34">
        <v>0.10356403381211</v>
      </c>
      <c r="D1586" s="34">
        <v>3.8370492030498603E-2</v>
      </c>
      <c r="E1586" s="34">
        <v>5.2242950065894897E-2</v>
      </c>
      <c r="F1586" s="34">
        <v>-1.9158667157416901E-3</v>
      </c>
      <c r="G1586" s="34">
        <v>0.19948482520892799</v>
      </c>
      <c r="H1586" s="35">
        <v>1.00774525634061</v>
      </c>
      <c r="I1586" s="34">
        <v>9.6347688312442697E-2</v>
      </c>
      <c r="J1586" s="34">
        <v>2.3629790001513801E-2</v>
      </c>
      <c r="K1586" s="36">
        <f>Inputs!$B$12*(1+$B1586)^4</f>
        <v>209934.82059854775</v>
      </c>
      <c r="L1586" s="36">
        <f t="shared" si="240"/>
        <v>24640.25805635392</v>
      </c>
      <c r="M1586" s="36">
        <f t="shared" si="241"/>
        <v>285057.12469505152</v>
      </c>
      <c r="N1586" s="37">
        <f>M1586/Inputs!$B$6</f>
        <v>434.53829984001754</v>
      </c>
      <c r="O1586" s="38">
        <f>IF(N1586&gt;Inputs!$B$4,1,0)</f>
        <v>1</v>
      </c>
      <c r="P1586" s="34">
        <f t="shared" si="242"/>
        <v>7.2717898310928897E-2</v>
      </c>
      <c r="Q1586" s="36">
        <f>Inputs!$B$12*(1+$B1586)^0*$C1586+Inputs!$B$29*(1+$D1586)^0*Inputs!$B$19+Inputs!$B$30*(1+$E1586)^0*Inputs!$B$20+Inputs!$B$31*(1+$F1586)^0*Inputs!$B$21+Inputs!$B$22*(1+Inputs!$B$23)^0</f>
        <v>14235.886056153522</v>
      </c>
      <c r="R1586" s="36">
        <f>Inputs!$B$12*(1+$B1586)^1*$C1586+Inputs!$B$29*(1+$D1586)^1*Inputs!$B$19+Inputs!$B$30*(1+$E1586)^1*Inputs!$B$20+Inputs!$B$31*(1+$F1586)^1*Inputs!$B$21+Inputs!$B$22*(1+Inputs!$B$23)^1</f>
        <v>16700.645153074216</v>
      </c>
      <c r="S1586" s="36">
        <f>Inputs!$B$12*(1+$B1586)^2*$C1586+Inputs!$B$29*(1+$D1586)^2*Inputs!$B$19+Inputs!$B$30*(1+$E1586)^2*Inputs!$B$20+Inputs!$B$31*(1+$F1586)^2*Inputs!$B$21+Inputs!$B$22*(1+Inputs!$B$23)^2</f>
        <v>20015.082477258347</v>
      </c>
      <c r="T1586" s="36">
        <f>Inputs!$B$12*(1+$B1586)^3*$C1586+Inputs!$B$29*(1+$D1586)^3*Inputs!$B$19+Inputs!$B$30*(1+$E1586)^3*Inputs!$B$20+Inputs!$B$31*(1+$F1586)^3*Inputs!$B$21+Inputs!$B$22*(1+Inputs!$B$23)^3</f>
        <v>24488.536847628784</v>
      </c>
      <c r="U1586" s="36">
        <f>Inputs!$B$12*(1+$B1586)^4*$C1586+Inputs!$B$29*(1+$D1586)^4*Inputs!$B$19+Inputs!$B$30*(1+$E1586)^4*Inputs!$B$20+Inputs!$B$31*(1+$F1586)^4*Inputs!$B$21+Inputs!$B$22*(1+Inputs!$B$23)^4</f>
        <v>30543.930327755312</v>
      </c>
      <c r="V1586" s="35">
        <f>Inputs!$B$13/(Q1586*(1-$G1586))</f>
        <v>1.1109119372418454</v>
      </c>
      <c r="W1586" s="36">
        <f>Inputs!$B$13</f>
        <v>12660</v>
      </c>
      <c r="X1586" s="36">
        <f t="shared" si="243"/>
        <v>14507.102927273956</v>
      </c>
      <c r="Y1586" s="36">
        <f t="shared" si="244"/>
        <v>16972.962407108309</v>
      </c>
      <c r="Z1586" s="36">
        <f t="shared" si="245"/>
        <v>20260.884662265365</v>
      </c>
      <c r="AA1586" s="36">
        <f t="shared" si="246"/>
        <v>24640.25805635392</v>
      </c>
      <c r="AB1586" s="36">
        <f t="shared" si="247"/>
        <v>66076.684867565345</v>
      </c>
      <c r="AC1586" s="36">
        <f t="shared" si="248"/>
        <v>346854.11385188426</v>
      </c>
      <c r="AD1586" s="36">
        <f t="shared" si="249"/>
        <v>218980.43982748617</v>
      </c>
    </row>
    <row r="1587" spans="1:30" ht="14.25" customHeight="1" x14ac:dyDescent="0.25">
      <c r="A1587" s="16">
        <v>1571</v>
      </c>
      <c r="B1587" s="34">
        <v>0.29556459656706302</v>
      </c>
      <c r="C1587" s="34">
        <v>0.116573132283135</v>
      </c>
      <c r="D1587" s="34">
        <v>3.5782370128844602E-2</v>
      </c>
      <c r="E1587" s="34">
        <v>2.67092843865307E-2</v>
      </c>
      <c r="F1587" s="34">
        <v>1.3348636787537699E-3</v>
      </c>
      <c r="G1587" s="34">
        <v>0.17685678717789999</v>
      </c>
      <c r="H1587" s="35">
        <v>1.0478352054783899</v>
      </c>
      <c r="I1587" s="34">
        <v>0.10168447053584299</v>
      </c>
      <c r="J1587" s="34">
        <v>2.4533047754884799E-2</v>
      </c>
      <c r="K1587" s="36">
        <f>Inputs!$B$12*(1+$B1587)^4</f>
        <v>169039.24221069217</v>
      </c>
      <c r="L1587" s="36">
        <f t="shared" si="240"/>
        <v>24357.688084421919</v>
      </c>
      <c r="M1587" s="36">
        <f t="shared" si="241"/>
        <v>264340.85019166832</v>
      </c>
      <c r="N1587" s="37">
        <f>M1587/Inputs!$B$6</f>
        <v>402.95861309705538</v>
      </c>
      <c r="O1587" s="38">
        <f>IF(N1587&gt;Inputs!$B$4,1,0)</f>
        <v>1</v>
      </c>
      <c r="P1587" s="34">
        <f t="shared" si="242"/>
        <v>7.7151422780958198E-2</v>
      </c>
      <c r="Q1587" s="36">
        <f>Inputs!$B$12*(1+$B1587)^0*$C1587+Inputs!$B$29*(1+$D1587)^0*Inputs!$B$19+Inputs!$B$30*(1+$E1587)^0*Inputs!$B$20+Inputs!$B$31*(1+$F1587)^0*Inputs!$B$21+Inputs!$B$22*(1+Inputs!$B$23)^0</f>
        <v>15016.43196441502</v>
      </c>
      <c r="R1587" s="36">
        <f>Inputs!$B$12*(1+$B1587)^1*$C1587+Inputs!$B$29*(1+$D1587)^1*Inputs!$B$19+Inputs!$B$30*(1+$E1587)^1*Inputs!$B$20+Inputs!$B$31*(1+$F1587)^1*Inputs!$B$21+Inputs!$B$22*(1+Inputs!$B$23)^1</f>
        <v>17205.837477883728</v>
      </c>
      <c r="S1587" s="36">
        <f>Inputs!$B$12*(1+$B1587)^2*$C1587+Inputs!$B$29*(1+$D1587)^2*Inputs!$B$19+Inputs!$B$30*(1+$E1587)^2*Inputs!$B$20+Inputs!$B$31*(1+$F1587)^2*Inputs!$B$21+Inputs!$B$22*(1+Inputs!$B$23)^2</f>
        <v>20010.214334134544</v>
      </c>
      <c r="T1587" s="36">
        <f>Inputs!$B$12*(1+$B1587)^3*$C1587+Inputs!$B$29*(1+$D1587)^3*Inputs!$B$19+Inputs!$B$30*(1+$E1587)^3*Inputs!$B$20+Inputs!$B$31*(1+$F1587)^3*Inputs!$B$21+Inputs!$B$22*(1+Inputs!$B$23)^3</f>
        <v>23610.29492196942</v>
      </c>
      <c r="U1587" s="36">
        <f>Inputs!$B$12*(1+$B1587)^4*$C1587+Inputs!$B$29*(1+$D1587)^4*Inputs!$B$19+Inputs!$B$30*(1+$E1587)^4*Inputs!$B$20+Inputs!$B$31*(1+$F1587)^4*Inputs!$B$21+Inputs!$B$22*(1+Inputs!$B$23)^4</f>
        <v>28240.194092238784</v>
      </c>
      <c r="V1587" s="35">
        <f>Inputs!$B$13/(Q1587*(1-$G1587))</f>
        <v>1.0242159890650082</v>
      </c>
      <c r="W1587" s="36">
        <f>Inputs!$B$13</f>
        <v>12660</v>
      </c>
      <c r="X1587" s="36">
        <f t="shared" si="243"/>
        <v>14589.465168805178</v>
      </c>
      <c r="Y1587" s="36">
        <f t="shared" si="244"/>
        <v>17064.65953207124</v>
      </c>
      <c r="Z1587" s="36">
        <f t="shared" si="245"/>
        <v>20249.556861296482</v>
      </c>
      <c r="AA1587" s="36">
        <f t="shared" si="246"/>
        <v>24357.688084421919</v>
      </c>
      <c r="AB1587" s="36">
        <f t="shared" si="247"/>
        <v>65029.533149571413</v>
      </c>
      <c r="AC1587" s="36">
        <f t="shared" si="248"/>
        <v>323458.14905120397</v>
      </c>
      <c r="AD1587" s="36">
        <f t="shared" si="249"/>
        <v>199311.3170420969</v>
      </c>
    </row>
    <row r="1588" spans="1:30" ht="14.25" customHeight="1" x14ac:dyDescent="0.25">
      <c r="A1588" s="16">
        <v>1572</v>
      </c>
      <c r="B1588" s="34">
        <v>0.29209514425611699</v>
      </c>
      <c r="C1588" s="34">
        <v>8.3557726160466694E-2</v>
      </c>
      <c r="D1588" s="34">
        <v>3.5758901894289298E-2</v>
      </c>
      <c r="E1588" s="34">
        <v>6.4012166609302701E-2</v>
      </c>
      <c r="F1588" s="34">
        <v>2.0408771647432801E-2</v>
      </c>
      <c r="G1588" s="34">
        <v>0.15729098071869199</v>
      </c>
      <c r="H1588" s="35">
        <v>0.93057008927641405</v>
      </c>
      <c r="I1588" s="34">
        <v>9.06200563542435E-2</v>
      </c>
      <c r="J1588" s="34">
        <v>2.7008840259905999E-2</v>
      </c>
      <c r="K1588" s="36">
        <f>Inputs!$B$12*(1+$B1588)^4</f>
        <v>167235.79072089799</v>
      </c>
      <c r="L1588" s="36">
        <f t="shared" si="240"/>
        <v>18265.567243554724</v>
      </c>
      <c r="M1588" s="36">
        <f t="shared" si="241"/>
        <v>249199.16101160014</v>
      </c>
      <c r="N1588" s="37">
        <f>M1588/Inputs!$B$6</f>
        <v>379.87676983475632</v>
      </c>
      <c r="O1588" s="38">
        <f>IF(N1588&gt;Inputs!$B$4,1,0)</f>
        <v>0</v>
      </c>
      <c r="P1588" s="34">
        <f t="shared" si="242"/>
        <v>6.3611216094337508E-2</v>
      </c>
      <c r="Q1588" s="36">
        <f>Inputs!$B$12*(1+$B1588)^0*$C1588+Inputs!$B$29*(1+$D1588)^0*Inputs!$B$19+Inputs!$B$30*(1+$E1588)^0*Inputs!$B$20+Inputs!$B$31*(1+$F1588)^0*Inputs!$B$21+Inputs!$B$22*(1+Inputs!$B$23)^0</f>
        <v>13035.507597054922</v>
      </c>
      <c r="R1588" s="36">
        <f>Inputs!$B$12*(1+$B1588)^1*$C1588+Inputs!$B$29*(1+$D1588)^1*Inputs!$B$19+Inputs!$B$30*(1+$E1588)^1*Inputs!$B$20+Inputs!$B$31*(1+$F1588)^1*Inputs!$B$21+Inputs!$B$22*(1+Inputs!$B$23)^1</f>
        <v>14801.671459774658</v>
      </c>
      <c r="S1588" s="36">
        <f>Inputs!$B$12*(1+$B1588)^2*$C1588+Inputs!$B$29*(1+$D1588)^2*Inputs!$B$19+Inputs!$B$30*(1+$E1588)^2*Inputs!$B$20+Inputs!$B$31*(1+$F1588)^2*Inputs!$B$21+Inputs!$B$22*(1+Inputs!$B$23)^2</f>
        <v>17009.895937320158</v>
      </c>
      <c r="T1588" s="36">
        <f>Inputs!$B$12*(1+$B1588)^3*$C1588+Inputs!$B$29*(1+$D1588)^3*Inputs!$B$19+Inputs!$B$30*(1+$E1588)^3*Inputs!$B$20+Inputs!$B$31*(1+$F1588)^3*Inputs!$B$21+Inputs!$B$22*(1+Inputs!$B$23)^3</f>
        <v>19785.909265084338</v>
      </c>
      <c r="U1588" s="36">
        <f>Inputs!$B$12*(1+$B1588)^4*$C1588+Inputs!$B$29*(1+$D1588)^4*Inputs!$B$19+Inputs!$B$30*(1+$E1588)^4*Inputs!$B$20+Inputs!$B$31*(1+$F1588)^4*Inputs!$B$21+Inputs!$B$22*(1+Inputs!$B$23)^4</f>
        <v>23291.981295287831</v>
      </c>
      <c r="V1588" s="35">
        <f>Inputs!$B$13/(Q1588*(1-$G1588))</f>
        <v>1.1524659862365143</v>
      </c>
      <c r="W1588" s="36">
        <f>Inputs!$B$13</f>
        <v>12660</v>
      </c>
      <c r="X1588" s="36">
        <f t="shared" si="243"/>
        <v>13683.332099053056</v>
      </c>
      <c r="Y1588" s="36">
        <f t="shared" si="244"/>
        <v>14929.528581722954</v>
      </c>
      <c r="Z1588" s="36">
        <f t="shared" si="245"/>
        <v>16441.066198357606</v>
      </c>
      <c r="AA1588" s="36">
        <f t="shared" si="246"/>
        <v>18265.567243554724</v>
      </c>
      <c r="AB1588" s="36">
        <f t="shared" si="247"/>
        <v>58079.112351612341</v>
      </c>
      <c r="AC1588" s="36">
        <f t="shared" si="248"/>
        <v>294899.23606667743</v>
      </c>
      <c r="AD1588" s="36">
        <f t="shared" si="249"/>
        <v>191120.04865998781</v>
      </c>
    </row>
    <row r="1589" spans="1:30" ht="14.25" customHeight="1" x14ac:dyDescent="0.25">
      <c r="A1589" s="16">
        <v>1573</v>
      </c>
      <c r="B1589" s="34">
        <v>0.27631144446769001</v>
      </c>
      <c r="C1589" s="34">
        <v>8.7078221743183803E-2</v>
      </c>
      <c r="D1589" s="34">
        <v>3.3532184974707398E-2</v>
      </c>
      <c r="E1589" s="34">
        <v>4.7589652734999002E-2</v>
      </c>
      <c r="F1589" s="34">
        <v>-4.3847515925752902E-3</v>
      </c>
      <c r="G1589" s="34">
        <v>0.18337831363770901</v>
      </c>
      <c r="H1589" s="35">
        <v>1.15070313478008</v>
      </c>
      <c r="I1589" s="34">
        <v>9.6690782424579597E-2</v>
      </c>
      <c r="J1589" s="34">
        <v>2.05654182199826E-2</v>
      </c>
      <c r="K1589" s="36">
        <f>Inputs!$B$12*(1+$B1589)^4</f>
        <v>159212.77222381541</v>
      </c>
      <c r="L1589" s="36">
        <f t="shared" si="240"/>
        <v>21140.181142825462</v>
      </c>
      <c r="M1589" s="36">
        <f t="shared" si="241"/>
        <v>239951.94220675423</v>
      </c>
      <c r="N1589" s="37">
        <f>M1589/Inputs!$B$6</f>
        <v>365.78039970541806</v>
      </c>
      <c r="O1589" s="38">
        <f>IF(N1589&gt;Inputs!$B$4,1,0)</f>
        <v>0</v>
      </c>
      <c r="P1589" s="34">
        <f t="shared" si="242"/>
        <v>7.6125364204596993E-2</v>
      </c>
      <c r="Q1589" s="36">
        <f>Inputs!$B$12*(1+$B1589)^0*$C1589+Inputs!$B$29*(1+$D1589)^0*Inputs!$B$19+Inputs!$B$30*(1+$E1589)^0*Inputs!$B$20+Inputs!$B$31*(1+$F1589)^0*Inputs!$B$21+Inputs!$B$22*(1+Inputs!$B$23)^0</f>
        <v>13246.73733201795</v>
      </c>
      <c r="R1589" s="36">
        <f>Inputs!$B$12*(1+$B1589)^1*$C1589+Inputs!$B$29*(1+$D1589)^1*Inputs!$B$19+Inputs!$B$30*(1+$E1589)^1*Inputs!$B$20+Inputs!$B$31*(1+$F1589)^1*Inputs!$B$21+Inputs!$B$22*(1+Inputs!$B$23)^1</f>
        <v>14831.673044425632</v>
      </c>
      <c r="S1589" s="36">
        <f>Inputs!$B$12*(1+$B1589)^2*$C1589+Inputs!$B$29*(1+$D1589)^2*Inputs!$B$19+Inputs!$B$30*(1+$E1589)^2*Inputs!$B$20+Inputs!$B$31*(1+$F1589)^2*Inputs!$B$21+Inputs!$B$22*(1+Inputs!$B$23)^2</f>
        <v>16822.91497959198</v>
      </c>
      <c r="T1589" s="36">
        <f>Inputs!$B$12*(1+$B1589)^3*$C1589+Inputs!$B$29*(1+$D1589)^3*Inputs!$B$19+Inputs!$B$30*(1+$E1589)^3*Inputs!$B$20+Inputs!$B$31*(1+$F1589)^3*Inputs!$B$21+Inputs!$B$22*(1+Inputs!$B$23)^3</f>
        <v>19331.014838276518</v>
      </c>
      <c r="U1589" s="36">
        <f>Inputs!$B$12*(1+$B1589)^4*$C1589+Inputs!$B$29*(1+$D1589)^4*Inputs!$B$19+Inputs!$B$30*(1+$E1589)^4*Inputs!$B$20+Inputs!$B$31*(1+$F1589)^4*Inputs!$B$21+Inputs!$B$22*(1+Inputs!$B$23)^4</f>
        <v>22496.994344547631</v>
      </c>
      <c r="V1589" s="35">
        <f>Inputs!$B$13/(Q1589*(1-$G1589))</f>
        <v>1.1703179654741287</v>
      </c>
      <c r="W1589" s="36">
        <f>Inputs!$B$13</f>
        <v>12660</v>
      </c>
      <c r="X1589" s="36">
        <f t="shared" si="243"/>
        <v>14115.341153786312</v>
      </c>
      <c r="Y1589" s="36">
        <f t="shared" si="244"/>
        <v>15943.044267984762</v>
      </c>
      <c r="Z1589" s="36">
        <f t="shared" si="245"/>
        <v>18242.555147854571</v>
      </c>
      <c r="AA1589" s="36">
        <f t="shared" si="246"/>
        <v>21140.181142825462</v>
      </c>
      <c r="AB1589" s="36">
        <f t="shared" si="247"/>
        <v>61303.51270752796</v>
      </c>
      <c r="AC1589" s="36">
        <f t="shared" si="248"/>
        <v>283413.26225104625</v>
      </c>
      <c r="AD1589" s="36">
        <f t="shared" si="249"/>
        <v>178648.42949922627</v>
      </c>
    </row>
    <row r="1590" spans="1:30" ht="14.25" customHeight="1" x14ac:dyDescent="0.25">
      <c r="A1590" s="16">
        <v>1574</v>
      </c>
      <c r="B1590" s="34">
        <v>0.39936915753706298</v>
      </c>
      <c r="C1590" s="34">
        <v>6.9116052729420202E-2</v>
      </c>
      <c r="D1590" s="34">
        <v>3.0557845895462801E-2</v>
      </c>
      <c r="E1590" s="34">
        <v>2.0133677819966299E-2</v>
      </c>
      <c r="F1590" s="34">
        <v>1.2344033479787001E-2</v>
      </c>
      <c r="G1590" s="34">
        <v>0.18200649859792001</v>
      </c>
      <c r="H1590" s="35">
        <v>1.1055223199515201</v>
      </c>
      <c r="I1590" s="34">
        <v>9.6324252253860307E-2</v>
      </c>
      <c r="J1590" s="34">
        <v>2.9022844012214399E-2</v>
      </c>
      <c r="K1590" s="36">
        <f>Inputs!$B$12*(1+$B1590)^4</f>
        <v>230080.83310540198</v>
      </c>
      <c r="L1590" s="36">
        <f t="shared" si="240"/>
        <v>22149.337569908708</v>
      </c>
      <c r="M1590" s="36">
        <f t="shared" si="241"/>
        <v>276036.14326291048</v>
      </c>
      <c r="N1590" s="37">
        <f>M1590/Inputs!$B$6</f>
        <v>420.78680375443673</v>
      </c>
      <c r="O1590" s="38">
        <f>IF(N1590&gt;Inputs!$B$4,1,0)</f>
        <v>1</v>
      </c>
      <c r="P1590" s="34">
        <f t="shared" si="242"/>
        <v>6.7301408241645905E-2</v>
      </c>
      <c r="Q1590" s="36">
        <f>Inputs!$B$12*(1+$B1590)^0*$C1590+Inputs!$B$29*(1+$D1590)^0*Inputs!$B$19+Inputs!$B$30*(1+$E1590)^0*Inputs!$B$20+Inputs!$B$31*(1+$F1590)^0*Inputs!$B$21+Inputs!$B$22*(1+Inputs!$B$23)^0</f>
        <v>12169.007191192133</v>
      </c>
      <c r="R1590" s="36">
        <f>Inputs!$B$12*(1+$B1590)^1*$C1590+Inputs!$B$29*(1+$D1590)^1*Inputs!$B$19+Inputs!$B$30*(1+$E1590)^1*Inputs!$B$20+Inputs!$B$31*(1+$F1590)^1*Inputs!$B$21+Inputs!$B$22*(1+Inputs!$B$23)^1</f>
        <v>13963.230413930092</v>
      </c>
      <c r="S1590" s="36">
        <f>Inputs!$B$12*(1+$B1590)^2*$C1590+Inputs!$B$29*(1+$D1590)^2*Inputs!$B$19+Inputs!$B$30*(1+$E1590)^2*Inputs!$B$20+Inputs!$B$31*(1+$F1590)^2*Inputs!$B$21+Inputs!$B$22*(1+Inputs!$B$23)^2</f>
        <v>16421.592149565047</v>
      </c>
      <c r="T1590" s="36">
        <f>Inputs!$B$12*(1+$B1590)^3*$C1590+Inputs!$B$29*(1+$D1590)^3*Inputs!$B$19+Inputs!$B$30*(1+$E1590)^3*Inputs!$B$20+Inputs!$B$31*(1+$F1590)^3*Inputs!$B$21+Inputs!$B$22*(1+Inputs!$B$23)^3</f>
        <v>19808.305307174254</v>
      </c>
      <c r="U1590" s="36">
        <f>Inputs!$B$12*(1+$B1590)^4*$C1590+Inputs!$B$29*(1+$D1590)^4*Inputs!$B$19+Inputs!$B$30*(1+$E1590)^4*Inputs!$B$20+Inputs!$B$31*(1+$F1590)^4*Inputs!$B$21+Inputs!$B$22*(1+Inputs!$B$23)^4</f>
        <v>24493.078449560289</v>
      </c>
      <c r="V1590" s="35">
        <f>Inputs!$B$13/(Q1590*(1-$G1590))</f>
        <v>1.271828944556596</v>
      </c>
      <c r="W1590" s="36">
        <f>Inputs!$B$13</f>
        <v>12660</v>
      </c>
      <c r="X1590" s="36">
        <f t="shared" si="243"/>
        <v>14051.734632439759</v>
      </c>
      <c r="Y1590" s="36">
        <f t="shared" si="244"/>
        <v>15967.189328276776</v>
      </c>
      <c r="Z1590" s="36">
        <f t="shared" si="245"/>
        <v>18586.519288498661</v>
      </c>
      <c r="AA1590" s="36">
        <f t="shared" si="246"/>
        <v>22149.337569908708</v>
      </c>
      <c r="AB1590" s="36">
        <f t="shared" si="247"/>
        <v>62207.195222858529</v>
      </c>
      <c r="AC1590" s="36">
        <f t="shared" si="248"/>
        <v>338658.20841874037</v>
      </c>
      <c r="AD1590" s="36">
        <f t="shared" si="249"/>
        <v>213828.94804005194</v>
      </c>
    </row>
    <row r="1591" spans="1:30" ht="14.25" customHeight="1" x14ac:dyDescent="0.25">
      <c r="A1591" s="16">
        <v>1575</v>
      </c>
      <c r="B1591" s="34">
        <v>0.48478261799789302</v>
      </c>
      <c r="C1591" s="34">
        <v>6.6343844410092195E-2</v>
      </c>
      <c r="D1591" s="34">
        <v>1.8869818132840801E-2</v>
      </c>
      <c r="E1591" s="34">
        <v>4.9100102901386701E-2</v>
      </c>
      <c r="F1591" s="34">
        <v>1.38612392599932E-2</v>
      </c>
      <c r="G1591" s="34">
        <v>0.17946558335360899</v>
      </c>
      <c r="H1591" s="35">
        <v>1.0507655340000499</v>
      </c>
      <c r="I1591" s="34">
        <v>9.4944081522010199E-2</v>
      </c>
      <c r="J1591" s="34">
        <v>2.4231587276015602E-2</v>
      </c>
      <c r="K1591" s="36">
        <f>Inputs!$B$12*(1+$B1591)^4</f>
        <v>291610.22586183134</v>
      </c>
      <c r="L1591" s="36">
        <f t="shared" si="240"/>
        <v>24246.535345102911</v>
      </c>
      <c r="M1591" s="36">
        <f t="shared" si="241"/>
        <v>288179.2156534805</v>
      </c>
      <c r="N1591" s="37">
        <f>M1591/Inputs!$B$6</f>
        <v>439.29758483762271</v>
      </c>
      <c r="O1591" s="38">
        <f>IF(N1591&gt;Inputs!$B$4,1,0)</f>
        <v>1</v>
      </c>
      <c r="P1591" s="34">
        <f t="shared" si="242"/>
        <v>7.07124942459946E-2</v>
      </c>
      <c r="Q1591" s="36">
        <f>Inputs!$B$12*(1+$B1591)^0*$C1591+Inputs!$B$29*(1+$D1591)^0*Inputs!$B$19+Inputs!$B$30*(1+$E1591)^0*Inputs!$B$20+Inputs!$B$31*(1+$F1591)^0*Inputs!$B$21+Inputs!$B$22*(1+Inputs!$B$23)^0</f>
        <v>12002.674692032455</v>
      </c>
      <c r="R1591" s="36">
        <f>Inputs!$B$12*(1+$B1591)^1*$C1591+Inputs!$B$29*(1+$D1591)^1*Inputs!$B$19+Inputs!$B$30*(1+$E1591)^1*Inputs!$B$20+Inputs!$B$31*(1+$F1591)^1*Inputs!$B$21+Inputs!$B$22*(1+Inputs!$B$23)^1</f>
        <v>14111.474416806144</v>
      </c>
      <c r="S1591" s="36">
        <f>Inputs!$B$12*(1+$B1591)^2*$C1591+Inputs!$B$29*(1+$D1591)^2*Inputs!$B$19+Inputs!$B$30*(1+$E1591)^2*Inputs!$B$20+Inputs!$B$31*(1+$F1591)^2*Inputs!$B$21+Inputs!$B$22*(1+Inputs!$B$23)^2</f>
        <v>17161.802420213244</v>
      </c>
      <c r="T1591" s="36">
        <f>Inputs!$B$12*(1+$B1591)^3*$C1591+Inputs!$B$29*(1+$D1591)^3*Inputs!$B$19+Inputs!$B$30*(1+$E1591)^3*Inputs!$B$20+Inputs!$B$31*(1+$F1591)^3*Inputs!$B$21+Inputs!$B$22*(1+Inputs!$B$23)^3</f>
        <v>21607.444342087729</v>
      </c>
      <c r="U1591" s="36">
        <f>Inputs!$B$12*(1+$B1591)^4*$C1591+Inputs!$B$29*(1+$D1591)^4*Inputs!$B$19+Inputs!$B$30*(1+$E1591)^4*Inputs!$B$20+Inputs!$B$31*(1+$F1591)^4*Inputs!$B$21+Inputs!$B$22*(1+Inputs!$B$23)^4</f>
        <v>28122.056005285482</v>
      </c>
      <c r="V1591" s="35">
        <f>Inputs!$B$13/(Q1591*(1-$G1591))</f>
        <v>1.2854608910912246</v>
      </c>
      <c r="W1591" s="36">
        <f>Inputs!$B$13</f>
        <v>12660</v>
      </c>
      <c r="X1591" s="36">
        <f t="shared" si="243"/>
        <v>14204.90645947174</v>
      </c>
      <c r="Y1591" s="36">
        <f t="shared" si="244"/>
        <v>16449.194501798724</v>
      </c>
      <c r="Z1591" s="36">
        <f t="shared" si="245"/>
        <v>19669.973713056541</v>
      </c>
      <c r="AA1591" s="36">
        <f t="shared" si="246"/>
        <v>24246.535345102911</v>
      </c>
      <c r="AB1591" s="36">
        <f t="shared" si="247"/>
        <v>65031.730627147968</v>
      </c>
      <c r="AC1591" s="36">
        <f t="shared" si="248"/>
        <v>351197.72887753084</v>
      </c>
      <c r="AD1591" s="36">
        <f t="shared" si="249"/>
        <v>223147.48502633252</v>
      </c>
    </row>
    <row r="1592" spans="1:30" ht="14.25" customHeight="1" x14ac:dyDescent="0.25">
      <c r="A1592" s="16">
        <v>1576</v>
      </c>
      <c r="B1592" s="34">
        <v>0.33962709115199402</v>
      </c>
      <c r="C1592" s="34">
        <v>6.2333960106226202E-2</v>
      </c>
      <c r="D1592" s="34">
        <v>4.3178766289577002E-2</v>
      </c>
      <c r="E1592" s="34">
        <v>3.7553220304752298E-2</v>
      </c>
      <c r="F1592" s="34">
        <v>6.6954031429344099E-3</v>
      </c>
      <c r="G1592" s="34">
        <v>0.192763856149825</v>
      </c>
      <c r="H1592" s="35">
        <v>1.1810239517304799</v>
      </c>
      <c r="I1592" s="34">
        <v>0.10828784733464999</v>
      </c>
      <c r="J1592" s="34">
        <v>2.2087312264092801E-2</v>
      </c>
      <c r="K1592" s="36">
        <f>Inputs!$B$12*(1+$B1592)^4</f>
        <v>193235.50968158769</v>
      </c>
      <c r="L1592" s="36">
        <f t="shared" si="240"/>
        <v>19932.178119285763</v>
      </c>
      <c r="M1592" s="36">
        <f t="shared" si="241"/>
        <v>198732.66055349208</v>
      </c>
      <c r="N1592" s="37">
        <f>M1592/Inputs!$B$6</f>
        <v>302.9461288925184</v>
      </c>
      <c r="O1592" s="38">
        <f>IF(N1592&gt;Inputs!$B$4,1,0)</f>
        <v>0</v>
      </c>
      <c r="P1592" s="34">
        <f t="shared" si="242"/>
        <v>8.6200535070557194E-2</v>
      </c>
      <c r="Q1592" s="36">
        <f>Inputs!$B$12*(1+$B1592)^0*$C1592+Inputs!$B$29*(1+$D1592)^0*Inputs!$B$19+Inputs!$B$30*(1+$E1592)^0*Inputs!$B$20+Inputs!$B$31*(1+$F1592)^0*Inputs!$B$21+Inputs!$B$22*(1+Inputs!$B$23)^0</f>
        <v>11762.081633800495</v>
      </c>
      <c r="R1592" s="36">
        <f>Inputs!$B$12*(1+$B1592)^1*$C1592+Inputs!$B$29*(1+$D1592)^1*Inputs!$B$19+Inputs!$B$30*(1+$E1592)^1*Inputs!$B$20+Inputs!$B$31*(1+$F1592)^1*Inputs!$B$21+Inputs!$B$22*(1+Inputs!$B$23)^1</f>
        <v>13230.224452695202</v>
      </c>
      <c r="S1592" s="36">
        <f>Inputs!$B$12*(1+$B1592)^2*$C1592+Inputs!$B$29*(1+$D1592)^2*Inputs!$B$19+Inputs!$B$30*(1+$E1592)^2*Inputs!$B$20+Inputs!$B$31*(1+$F1592)^2*Inputs!$B$21+Inputs!$B$22*(1+Inputs!$B$23)^2</f>
        <v>15137.590531533049</v>
      </c>
      <c r="T1592" s="36">
        <f>Inputs!$B$12*(1+$B1592)^3*$C1592+Inputs!$B$29*(1+$D1592)^3*Inputs!$B$19+Inputs!$B$30*(1+$E1592)^3*Inputs!$B$20+Inputs!$B$31*(1+$F1592)^3*Inputs!$B$21+Inputs!$B$22*(1+Inputs!$B$23)^3</f>
        <v>17631.032921199767</v>
      </c>
      <c r="U1592" s="36">
        <f>Inputs!$B$12*(1+$B1592)^4*$C1592+Inputs!$B$29*(1+$D1592)^4*Inputs!$B$19+Inputs!$B$30*(1+$E1592)^4*Inputs!$B$20+Inputs!$B$31*(1+$F1592)^4*Inputs!$B$21+Inputs!$B$22*(1+Inputs!$B$23)^4</f>
        <v>20907.179839179291</v>
      </c>
      <c r="V1592" s="35">
        <f>Inputs!$B$13/(Q1592*(1-$G1592))</f>
        <v>1.3333645895731288</v>
      </c>
      <c r="W1592" s="36">
        <f>Inputs!$B$13</f>
        <v>12660</v>
      </c>
      <c r="X1592" s="36">
        <f t="shared" si="243"/>
        <v>13833.474693411248</v>
      </c>
      <c r="Y1592" s="36">
        <f t="shared" si="244"/>
        <v>15362.42394291695</v>
      </c>
      <c r="Z1592" s="36">
        <f t="shared" si="245"/>
        <v>17350.857081290011</v>
      </c>
      <c r="AA1592" s="36">
        <f t="shared" si="246"/>
        <v>19932.178119285763</v>
      </c>
      <c r="AB1592" s="36">
        <f t="shared" si="247"/>
        <v>57391.081301470447</v>
      </c>
      <c r="AC1592" s="36">
        <f t="shared" si="248"/>
        <v>236337.58589589529</v>
      </c>
      <c r="AD1592" s="36">
        <f t="shared" si="249"/>
        <v>141341.57925202165</v>
      </c>
    </row>
    <row r="1593" spans="1:30" ht="14.25" customHeight="1" x14ac:dyDescent="0.25">
      <c r="A1593" s="16">
        <v>1577</v>
      </c>
      <c r="B1593" s="34">
        <v>0.35506025983414202</v>
      </c>
      <c r="C1593" s="34">
        <v>7.22941776161133E-2</v>
      </c>
      <c r="D1593" s="34">
        <v>5.1979745046301297E-2</v>
      </c>
      <c r="E1593" s="34">
        <v>6.5976504154306101E-2</v>
      </c>
      <c r="F1593" s="34">
        <v>2.2521565321526101E-2</v>
      </c>
      <c r="G1593" s="34">
        <v>0.196894976173524</v>
      </c>
      <c r="H1593" s="35">
        <v>0.999548170886145</v>
      </c>
      <c r="I1593" s="34">
        <v>9.6859600406735205E-2</v>
      </c>
      <c r="J1593" s="34">
        <v>1.9434767203078501E-2</v>
      </c>
      <c r="K1593" s="36">
        <f>Inputs!$B$12*(1+$B1593)^4</f>
        <v>202295.25009806943</v>
      </c>
      <c r="L1593" s="36">
        <f t="shared" si="240"/>
        <v>19467.185843955056</v>
      </c>
      <c r="M1593" s="36">
        <f t="shared" si="241"/>
        <v>220182.57294660877</v>
      </c>
      <c r="N1593" s="37">
        <f>M1593/Inputs!$B$6</f>
        <v>335.64416607714753</v>
      </c>
      <c r="O1593" s="38">
        <f>IF(N1593&gt;Inputs!$B$4,1,0)</f>
        <v>0</v>
      </c>
      <c r="P1593" s="34">
        <f t="shared" si="242"/>
        <v>7.7424833203656701E-2</v>
      </c>
      <c r="Q1593" s="36">
        <f>Inputs!$B$12*(1+$B1593)^0*$C1593+Inputs!$B$29*(1+$D1593)^0*Inputs!$B$19+Inputs!$B$30*(1+$E1593)^0*Inputs!$B$20+Inputs!$B$31*(1+$F1593)^0*Inputs!$B$21+Inputs!$B$22*(1+Inputs!$B$23)^0</f>
        <v>12359.694684393718</v>
      </c>
      <c r="R1593" s="36">
        <f>Inputs!$B$12*(1+$B1593)^1*$C1593+Inputs!$B$29*(1+$D1593)^1*Inputs!$B$19+Inputs!$B$30*(1+$E1593)^1*Inputs!$B$20+Inputs!$B$31*(1+$F1593)^1*Inputs!$B$21+Inputs!$B$22*(1+Inputs!$B$23)^1</f>
        <v>14269.553043051194</v>
      </c>
      <c r="S1593" s="36">
        <f>Inputs!$B$12*(1+$B1593)^2*$C1593+Inputs!$B$29*(1+$D1593)^2*Inputs!$B$19+Inputs!$B$30*(1+$E1593)^2*Inputs!$B$20+Inputs!$B$31*(1+$F1593)^2*Inputs!$B$21+Inputs!$B$22*(1+Inputs!$B$23)^2</f>
        <v>16746.308643095723</v>
      </c>
      <c r="T1593" s="36">
        <f>Inputs!$B$12*(1+$B1593)^3*$C1593+Inputs!$B$29*(1+$D1593)^3*Inputs!$B$19+Inputs!$B$30*(1+$E1593)^3*Inputs!$B$20+Inputs!$B$31*(1+$F1593)^3*Inputs!$B$21+Inputs!$B$22*(1+Inputs!$B$23)^3</f>
        <v>19985.295619664408</v>
      </c>
      <c r="U1593" s="36">
        <f>Inputs!$B$12*(1+$B1593)^4*$C1593+Inputs!$B$29*(1+$D1593)^4*Inputs!$B$19+Inputs!$B$30*(1+$E1593)^4*Inputs!$B$20+Inputs!$B$31*(1+$F1593)^4*Inputs!$B$21+Inputs!$B$22*(1+Inputs!$B$23)^4</f>
        <v>24250.857712858684</v>
      </c>
      <c r="V1593" s="35">
        <f>Inputs!$B$13/(Q1593*(1-$G1593))</f>
        <v>1.2754211670544022</v>
      </c>
      <c r="W1593" s="36">
        <f>Inputs!$B$13</f>
        <v>12660</v>
      </c>
      <c r="X1593" s="36">
        <f t="shared" si="243"/>
        <v>13825.889800035357</v>
      </c>
      <c r="Y1593" s="36">
        <f t="shared" si="244"/>
        <v>15298.082046866428</v>
      </c>
      <c r="Z1593" s="36">
        <f t="shared" si="245"/>
        <v>17149.999814505347</v>
      </c>
      <c r="AA1593" s="36">
        <f t="shared" si="246"/>
        <v>19467.185843955056</v>
      </c>
      <c r="AB1593" s="36">
        <f t="shared" si="247"/>
        <v>58736.630989926285</v>
      </c>
      <c r="AC1593" s="36">
        <f t="shared" si="248"/>
        <v>256319.90729292401</v>
      </c>
      <c r="AD1593" s="36">
        <f t="shared" si="249"/>
        <v>161445.94195668248</v>
      </c>
    </row>
    <row r="1594" spans="1:30" ht="14.25" customHeight="1" x14ac:dyDescent="0.25">
      <c r="A1594" s="16">
        <v>1578</v>
      </c>
      <c r="B1594" s="34">
        <v>0.25632108612917898</v>
      </c>
      <c r="C1594" s="34">
        <v>7.1586096725893E-2</v>
      </c>
      <c r="D1594" s="34">
        <v>2.8977082635771E-2</v>
      </c>
      <c r="E1594" s="34">
        <v>6.6621336470752496E-2</v>
      </c>
      <c r="F1594" s="34">
        <v>-9.2123588043465307E-3</v>
      </c>
      <c r="G1594" s="34">
        <v>0.188008751947665</v>
      </c>
      <c r="H1594" s="35">
        <v>1.09266256340106</v>
      </c>
      <c r="I1594" s="34">
        <v>9.51664788923334E-2</v>
      </c>
      <c r="J1594" s="34">
        <v>3.1135111424643699E-2</v>
      </c>
      <c r="K1594" s="36">
        <f>Inputs!$B$12*(1+$B1594)^4</f>
        <v>149469.93531172563</v>
      </c>
      <c r="L1594" s="36">
        <f t="shared" si="240"/>
        <v>17218.929136033403</v>
      </c>
      <c r="M1594" s="36">
        <f t="shared" si="241"/>
        <v>231669.66492643667</v>
      </c>
      <c r="N1594" s="37">
        <f>M1594/Inputs!$B$6</f>
        <v>353.15497702200713</v>
      </c>
      <c r="O1594" s="38">
        <f>IF(N1594&gt;Inputs!$B$4,1,0)</f>
        <v>0</v>
      </c>
      <c r="P1594" s="34">
        <f t="shared" si="242"/>
        <v>6.4031367467689698E-2</v>
      </c>
      <c r="Q1594" s="36">
        <f>Inputs!$B$12*(1+$B1594)^0*$C1594+Inputs!$B$29*(1+$D1594)^0*Inputs!$B$19+Inputs!$B$30*(1+$E1594)^0*Inputs!$B$20+Inputs!$B$31*(1+$F1594)^0*Inputs!$B$21+Inputs!$B$22*(1+Inputs!$B$23)^0</f>
        <v>12317.209830980501</v>
      </c>
      <c r="R1594" s="36">
        <f>Inputs!$B$12*(1+$B1594)^1*$C1594+Inputs!$B$29*(1+$D1594)^1*Inputs!$B$19+Inputs!$B$30*(1+$E1594)^1*Inputs!$B$20+Inputs!$B$31*(1+$F1594)^1*Inputs!$B$21+Inputs!$B$22*(1+Inputs!$B$23)^1</f>
        <v>13570.406946899566</v>
      </c>
      <c r="S1594" s="36">
        <f>Inputs!$B$12*(1+$B1594)^2*$C1594+Inputs!$B$29*(1+$D1594)^2*Inputs!$B$19+Inputs!$B$30*(1+$E1594)^2*Inputs!$B$20+Inputs!$B$31*(1+$F1594)^2*Inputs!$B$21+Inputs!$B$22*(1+Inputs!$B$23)^2</f>
        <v>15118.023286910728</v>
      </c>
      <c r="T1594" s="36">
        <f>Inputs!$B$12*(1+$B1594)^3*$C1594+Inputs!$B$29*(1+$D1594)^3*Inputs!$B$19+Inputs!$B$30*(1+$E1594)^3*Inputs!$B$20+Inputs!$B$31*(1+$F1594)^3*Inputs!$B$21+Inputs!$B$22*(1+Inputs!$B$23)^3</f>
        <v>17033.148176614988</v>
      </c>
      <c r="U1594" s="36">
        <f>Inputs!$B$12*(1+$B1594)^4*$C1594+Inputs!$B$29*(1+$D1594)^4*Inputs!$B$19+Inputs!$B$30*(1+$E1594)^4*Inputs!$B$20+Inputs!$B$31*(1+$F1594)^4*Inputs!$B$21+Inputs!$B$22*(1+Inputs!$B$23)^4</f>
        <v>19407.461210566224</v>
      </c>
      <c r="V1594" s="35">
        <f>Inputs!$B$13/(Q1594*(1-$G1594))</f>
        <v>1.2658143577953416</v>
      </c>
      <c r="W1594" s="36">
        <f>Inputs!$B$13</f>
        <v>12660</v>
      </c>
      <c r="X1594" s="36">
        <f t="shared" si="243"/>
        <v>13471.081675024439</v>
      </c>
      <c r="Y1594" s="36">
        <f t="shared" si="244"/>
        <v>14475.980633038778</v>
      </c>
      <c r="Z1594" s="36">
        <f t="shared" si="245"/>
        <v>15711.067134657202</v>
      </c>
      <c r="AA1594" s="36">
        <f t="shared" si="246"/>
        <v>17218.929136033403</v>
      </c>
      <c r="AB1594" s="36">
        <f t="shared" si="247"/>
        <v>55663.35996221895</v>
      </c>
      <c r="AC1594" s="36">
        <f t="shared" si="248"/>
        <v>277286.63490212138</v>
      </c>
      <c r="AD1594" s="36">
        <f t="shared" si="249"/>
        <v>176006.30496421774</v>
      </c>
    </row>
    <row r="1595" spans="1:30" ht="14.25" customHeight="1" x14ac:dyDescent="0.25">
      <c r="A1595" s="16">
        <v>1579</v>
      </c>
      <c r="B1595" s="34">
        <v>0.52939835413095804</v>
      </c>
      <c r="C1595" s="34">
        <v>5.28423118836319E-2</v>
      </c>
      <c r="D1595" s="34">
        <v>4.9037781273500398E-2</v>
      </c>
      <c r="E1595" s="34">
        <v>5.9229816302881898E-2</v>
      </c>
      <c r="F1595" s="34">
        <v>2.1728895549835901E-2</v>
      </c>
      <c r="G1595" s="34">
        <v>0.15579381190091199</v>
      </c>
      <c r="H1595" s="35">
        <v>1.0981559792837301</v>
      </c>
      <c r="I1595" s="34">
        <v>0.102661830534567</v>
      </c>
      <c r="J1595" s="34">
        <v>2.3982027783567401E-2</v>
      </c>
      <c r="K1595" s="36">
        <f>Inputs!$B$12*(1+$B1595)^4</f>
        <v>328271.9117257676</v>
      </c>
      <c r="L1595" s="36">
        <f t="shared" si="240"/>
        <v>24874.373910633352</v>
      </c>
      <c r="M1595" s="36">
        <f t="shared" si="241"/>
        <v>262975.39653936739</v>
      </c>
      <c r="N1595" s="37">
        <f>M1595/Inputs!$B$6</f>
        <v>400.87712887098689</v>
      </c>
      <c r="O1595" s="38">
        <f>IF(N1595&gt;Inputs!$B$4,1,0)</f>
        <v>1</v>
      </c>
      <c r="P1595" s="34">
        <f t="shared" si="242"/>
        <v>7.8679802750999589E-2</v>
      </c>
      <c r="Q1595" s="36">
        <f>Inputs!$B$12*(1+$B1595)^0*$C1595+Inputs!$B$29*(1+$D1595)^0*Inputs!$B$19+Inputs!$B$30*(1+$E1595)^0*Inputs!$B$20+Inputs!$B$31*(1+$F1595)^0*Inputs!$B$21+Inputs!$B$22*(1+Inputs!$B$23)^0</f>
        <v>11192.582740444836</v>
      </c>
      <c r="R1595" s="36">
        <f>Inputs!$B$12*(1+$B1595)^1*$C1595+Inputs!$B$29*(1+$D1595)^1*Inputs!$B$19+Inputs!$B$30*(1+$E1595)^1*Inputs!$B$20+Inputs!$B$31*(1+$F1595)^1*Inputs!$B$21+Inputs!$B$22*(1+Inputs!$B$23)^1</f>
        <v>13210.573182261238</v>
      </c>
      <c r="S1595" s="36">
        <f>Inputs!$B$12*(1+$B1595)^2*$C1595+Inputs!$B$29*(1+$D1595)^2*Inputs!$B$19+Inputs!$B$30*(1+$E1595)^2*Inputs!$B$20+Inputs!$B$31*(1+$F1595)^2*Inputs!$B$21+Inputs!$B$22*(1+Inputs!$B$23)^2</f>
        <v>16133.947121267815</v>
      </c>
      <c r="T1595" s="36">
        <f>Inputs!$B$12*(1+$B1595)^3*$C1595+Inputs!$B$29*(1+$D1595)^3*Inputs!$B$19+Inputs!$B$30*(1+$E1595)^3*Inputs!$B$20+Inputs!$B$31*(1+$F1595)^3*Inputs!$B$21+Inputs!$B$22*(1+Inputs!$B$23)^3</f>
        <v>20434.014000845826</v>
      </c>
      <c r="U1595" s="36">
        <f>Inputs!$B$12*(1+$B1595)^4*$C1595+Inputs!$B$29*(1+$D1595)^4*Inputs!$B$19+Inputs!$B$30*(1+$E1595)^4*Inputs!$B$20+Inputs!$B$31*(1+$F1595)^4*Inputs!$B$21+Inputs!$B$22*(1+Inputs!$B$23)^4</f>
        <v>26831.169109496805</v>
      </c>
      <c r="V1595" s="35">
        <f>Inputs!$B$13/(Q1595*(1-$G1595))</f>
        <v>1.3398459285349094</v>
      </c>
      <c r="W1595" s="36">
        <f>Inputs!$B$13</f>
        <v>12660</v>
      </c>
      <c r="X1595" s="36">
        <f t="shared" si="243"/>
        <v>14268.702923289728</v>
      </c>
      <c r="Y1595" s="36">
        <f t="shared" si="244"/>
        <v>16603.253772457338</v>
      </c>
      <c r="Z1595" s="36">
        <f t="shared" si="245"/>
        <v>19986.082246047838</v>
      </c>
      <c r="AA1595" s="36">
        <f t="shared" si="246"/>
        <v>24874.373910633352</v>
      </c>
      <c r="AB1595" s="36">
        <f t="shared" si="247"/>
        <v>64379.841863438371</v>
      </c>
      <c r="AC1595" s="36">
        <f t="shared" si="248"/>
        <v>323728.72003080114</v>
      </c>
      <c r="AD1595" s="36">
        <f t="shared" si="249"/>
        <v>198595.55467592902</v>
      </c>
    </row>
    <row r="1596" spans="1:30" ht="14.25" customHeight="1" x14ac:dyDescent="0.25">
      <c r="A1596" s="16">
        <v>1580</v>
      </c>
      <c r="B1596" s="34">
        <v>0.18081100303035799</v>
      </c>
      <c r="C1596" s="34">
        <v>7.9718107172266406E-2</v>
      </c>
      <c r="D1596" s="34">
        <v>5.8100044185226997E-2</v>
      </c>
      <c r="E1596" s="34">
        <v>4.5214614067500498E-2</v>
      </c>
      <c r="F1596" s="34">
        <v>1.6957628647912198E-2</v>
      </c>
      <c r="G1596" s="34">
        <v>0.15733473697884701</v>
      </c>
      <c r="H1596" s="35">
        <v>1.11275615521951</v>
      </c>
      <c r="I1596" s="34">
        <v>9.0896066493048697E-2</v>
      </c>
      <c r="J1596" s="34">
        <v>2.3733090305982502E-2</v>
      </c>
      <c r="K1596" s="36">
        <f>Inputs!$B$12*(1+$B1596)^4</f>
        <v>116646.79638884708</v>
      </c>
      <c r="L1596" s="36">
        <f t="shared" si="240"/>
        <v>17504.673932676989</v>
      </c>
      <c r="M1596" s="36">
        <f t="shared" si="241"/>
        <v>229807.46922108933</v>
      </c>
      <c r="N1596" s="37">
        <f>M1596/Inputs!$B$6</f>
        <v>350.31626405653861</v>
      </c>
      <c r="O1596" s="38">
        <f>IF(N1596&gt;Inputs!$B$4,1,0)</f>
        <v>0</v>
      </c>
      <c r="P1596" s="34">
        <f t="shared" si="242"/>
        <v>6.7162976187066195E-2</v>
      </c>
      <c r="Q1596" s="36">
        <f>Inputs!$B$12*(1+$B1596)^0*$C1596+Inputs!$B$29*(1+$D1596)^0*Inputs!$B$19+Inputs!$B$30*(1+$E1596)^0*Inputs!$B$20+Inputs!$B$31*(1+$F1596)^0*Inputs!$B$21+Inputs!$B$22*(1+Inputs!$B$23)^0</f>
        <v>12805.130457762905</v>
      </c>
      <c r="R1596" s="36">
        <f>Inputs!$B$12*(1+$B1596)^1*$C1596+Inputs!$B$29*(1+$D1596)^1*Inputs!$B$19+Inputs!$B$30*(1+$E1596)^1*Inputs!$B$20+Inputs!$B$31*(1+$F1596)^1*Inputs!$B$21+Inputs!$B$22*(1+Inputs!$B$23)^1</f>
        <v>13982.65742848783</v>
      </c>
      <c r="S1596" s="36">
        <f>Inputs!$B$12*(1+$B1596)^2*$C1596+Inputs!$B$29*(1+$D1596)^2*Inputs!$B$19+Inputs!$B$30*(1+$E1596)^2*Inputs!$B$20+Inputs!$B$31*(1+$F1596)^2*Inputs!$B$21+Inputs!$B$22*(1+Inputs!$B$23)^2</f>
        <v>15332.051264972673</v>
      </c>
      <c r="T1596" s="36">
        <f>Inputs!$B$12*(1+$B1596)^3*$C1596+Inputs!$B$29*(1+$D1596)^3*Inputs!$B$19+Inputs!$B$30*(1+$E1596)^3*Inputs!$B$20+Inputs!$B$31*(1+$F1596)^3*Inputs!$B$21+Inputs!$B$22*(1+Inputs!$B$23)^3</f>
        <v>16882.424598425656</v>
      </c>
      <c r="U1596" s="36">
        <f>Inputs!$B$12*(1+$B1596)^4*$C1596+Inputs!$B$29*(1+$D1596)^4*Inputs!$B$19+Inputs!$B$30*(1+$E1596)^4*Inputs!$B$20+Inputs!$B$31*(1+$F1596)^4*Inputs!$B$21+Inputs!$B$22*(1+Inputs!$B$23)^4</f>
        <v>18668.048848909428</v>
      </c>
      <c r="V1596" s="35">
        <f>Inputs!$B$13/(Q1596*(1-$G1596))</f>
        <v>1.173260924761758</v>
      </c>
      <c r="W1596" s="36">
        <f>Inputs!$B$13</f>
        <v>12660</v>
      </c>
      <c r="X1596" s="36">
        <f t="shared" si="243"/>
        <v>13645.95376339432</v>
      </c>
      <c r="Y1596" s="36">
        <f t="shared" si="244"/>
        <v>14767.426889406908</v>
      </c>
      <c r="Z1596" s="36">
        <f t="shared" si="245"/>
        <v>16045.516808188964</v>
      </c>
      <c r="AA1596" s="36">
        <f t="shared" si="246"/>
        <v>17504.673932676989</v>
      </c>
      <c r="AB1596" s="36">
        <f t="shared" si="247"/>
        <v>57106.82605843815</v>
      </c>
      <c r="AC1596" s="36">
        <f t="shared" si="248"/>
        <v>266815.36401820334</v>
      </c>
      <c r="AD1596" s="36">
        <f t="shared" si="249"/>
        <v>172700.64316265116</v>
      </c>
    </row>
    <row r="1597" spans="1:30" ht="14.25" customHeight="1" x14ac:dyDescent="0.25">
      <c r="A1597" s="16">
        <v>1581</v>
      </c>
      <c r="B1597" s="34">
        <v>0.30800125788664101</v>
      </c>
      <c r="C1597" s="34">
        <v>8.6657313200740202E-2</v>
      </c>
      <c r="D1597" s="34">
        <v>2.95829789347604E-2</v>
      </c>
      <c r="E1597" s="34">
        <v>6.4956647170746507E-2</v>
      </c>
      <c r="F1597" s="34">
        <v>1.2636741701863199E-2</v>
      </c>
      <c r="G1597" s="34">
        <v>0.20825086389458</v>
      </c>
      <c r="H1597" s="35">
        <v>1.0809593920599301</v>
      </c>
      <c r="I1597" s="34">
        <v>9.3478831000283494E-2</v>
      </c>
      <c r="J1597" s="34">
        <v>2.1004062176472601E-2</v>
      </c>
      <c r="K1597" s="36">
        <f>Inputs!$B$12*(1+$B1597)^4</f>
        <v>175624.0131694813</v>
      </c>
      <c r="L1597" s="36">
        <f t="shared" si="240"/>
        <v>20807.023203833403</v>
      </c>
      <c r="M1597" s="36">
        <f t="shared" si="241"/>
        <v>248820.0187013878</v>
      </c>
      <c r="N1597" s="37">
        <f>M1597/Inputs!$B$6</f>
        <v>379.29880899601801</v>
      </c>
      <c r="O1597" s="38">
        <f>IF(N1597&gt;Inputs!$B$4,1,0)</f>
        <v>0</v>
      </c>
      <c r="P1597" s="34">
        <f t="shared" si="242"/>
        <v>7.2474768823810889E-2</v>
      </c>
      <c r="Q1597" s="36">
        <f>Inputs!$B$12*(1+$B1597)^0*$C1597+Inputs!$B$29*(1+$D1597)^0*Inputs!$B$19+Inputs!$B$30*(1+$E1597)^0*Inputs!$B$20+Inputs!$B$31*(1+$F1597)^0*Inputs!$B$21+Inputs!$B$22*(1+Inputs!$B$23)^0</f>
        <v>13221.482819471334</v>
      </c>
      <c r="R1597" s="36">
        <f>Inputs!$B$12*(1+$B1597)^1*$C1597+Inputs!$B$29*(1+$D1597)^1*Inputs!$B$19+Inputs!$B$30*(1+$E1597)^1*Inputs!$B$20+Inputs!$B$31*(1+$F1597)^1*Inputs!$B$21+Inputs!$B$22*(1+Inputs!$B$23)^1</f>
        <v>15071.595175177332</v>
      </c>
      <c r="S1597" s="36">
        <f>Inputs!$B$12*(1+$B1597)^2*$C1597+Inputs!$B$29*(1+$D1597)^2*Inputs!$B$19+Inputs!$B$30*(1+$E1597)^2*Inputs!$B$20+Inputs!$B$31*(1+$F1597)^2*Inputs!$B$21+Inputs!$B$22*(1+Inputs!$B$23)^2</f>
        <v>17427.080660039912</v>
      </c>
      <c r="T1597" s="36">
        <f>Inputs!$B$12*(1+$B1597)^3*$C1597+Inputs!$B$29*(1+$D1597)^3*Inputs!$B$19+Inputs!$B$30*(1+$E1597)^3*Inputs!$B$20+Inputs!$B$31*(1+$F1597)^3*Inputs!$B$21+Inputs!$B$22*(1+Inputs!$B$23)^3</f>
        <v>20440.579347598534</v>
      </c>
      <c r="U1597" s="36">
        <f>Inputs!$B$12*(1+$B1597)^4*$C1597+Inputs!$B$29*(1+$D1597)^4*Inputs!$B$19+Inputs!$B$30*(1+$E1597)^4*Inputs!$B$20+Inputs!$B$31*(1+$F1597)^4*Inputs!$B$21+Inputs!$B$22*(1+Inputs!$B$23)^4</f>
        <v>24311.568223341321</v>
      </c>
      <c r="V1597" s="35">
        <f>Inputs!$B$13/(Q1597*(1-$G1597))</f>
        <v>1.2093888004614921</v>
      </c>
      <c r="W1597" s="36">
        <f>Inputs!$B$13</f>
        <v>12660</v>
      </c>
      <c r="X1597" s="36">
        <f t="shared" si="243"/>
        <v>14048.408236509573</v>
      </c>
      <c r="Y1597" s="36">
        <f t="shared" si="244"/>
        <v>15800.970244380205</v>
      </c>
      <c r="Z1597" s="36">
        <f t="shared" si="245"/>
        <v>18013.661862349039</v>
      </c>
      <c r="AA1597" s="36">
        <f t="shared" si="246"/>
        <v>20807.023203833403</v>
      </c>
      <c r="AB1597" s="36">
        <f t="shared" si="247"/>
        <v>61321.136196264037</v>
      </c>
      <c r="AC1597" s="36">
        <f t="shared" si="248"/>
        <v>293123.46293313737</v>
      </c>
      <c r="AD1597" s="36">
        <f t="shared" si="249"/>
        <v>187498.88250512377</v>
      </c>
    </row>
    <row r="1598" spans="1:30" ht="14.25" customHeight="1" x14ac:dyDescent="0.25">
      <c r="A1598" s="16">
        <v>1582</v>
      </c>
      <c r="B1598" s="34">
        <v>0.36952658404120797</v>
      </c>
      <c r="C1598" s="34">
        <v>8.3070723120664505E-2</v>
      </c>
      <c r="D1598" s="34">
        <v>3.7725343386483902E-2</v>
      </c>
      <c r="E1598" s="34">
        <v>4.8686471444501903E-2</v>
      </c>
      <c r="F1598" s="34">
        <v>2.6163781087952601E-2</v>
      </c>
      <c r="G1598" s="34">
        <v>0.17115330609697799</v>
      </c>
      <c r="H1598" s="35">
        <v>0.99260981110070601</v>
      </c>
      <c r="I1598" s="34">
        <v>9.3350028750486605E-2</v>
      </c>
      <c r="J1598" s="34">
        <v>2.5063585135890101E-2</v>
      </c>
      <c r="K1598" s="36">
        <f>Inputs!$B$12*(1+$B1598)^4</f>
        <v>211073.21131020534</v>
      </c>
      <c r="L1598" s="36">
        <f t="shared" si="240"/>
        <v>22057.955280830265</v>
      </c>
      <c r="M1598" s="36">
        <f t="shared" si="241"/>
        <v>274921.08707465115</v>
      </c>
      <c r="N1598" s="37">
        <f>M1598/Inputs!$B$6</f>
        <v>419.08702297965112</v>
      </c>
      <c r="O1598" s="38">
        <f>IF(N1598&gt;Inputs!$B$4,1,0)</f>
        <v>1</v>
      </c>
      <c r="P1598" s="34">
        <f t="shared" si="242"/>
        <v>6.8286443614596501E-2</v>
      </c>
      <c r="Q1598" s="36">
        <f>Inputs!$B$12*(1+$B1598)^0*$C1598+Inputs!$B$29*(1+$D1598)^0*Inputs!$B$19+Inputs!$B$30*(1+$E1598)^0*Inputs!$B$20+Inputs!$B$31*(1+$F1598)^0*Inputs!$B$21+Inputs!$B$22*(1+Inputs!$B$23)^0</f>
        <v>13006.287414666793</v>
      </c>
      <c r="R1598" s="36">
        <f>Inputs!$B$12*(1+$B1598)^1*$C1598+Inputs!$B$29*(1+$D1598)^1*Inputs!$B$19+Inputs!$B$30*(1+$E1598)^1*Inputs!$B$20+Inputs!$B$31*(1+$F1598)^1*Inputs!$B$21+Inputs!$B$22*(1+Inputs!$B$23)^1</f>
        <v>15143.839919349863</v>
      </c>
      <c r="S1598" s="36">
        <f>Inputs!$B$12*(1+$B1598)^2*$C1598+Inputs!$B$29*(1+$D1598)^2*Inputs!$B$19+Inputs!$B$30*(1+$E1598)^2*Inputs!$B$20+Inputs!$B$31*(1+$F1598)^2*Inputs!$B$21+Inputs!$B$22*(1+Inputs!$B$23)^2</f>
        <v>17973.654878146819</v>
      </c>
      <c r="T1598" s="36">
        <f>Inputs!$B$12*(1+$B1598)^3*$C1598+Inputs!$B$29*(1+$D1598)^3*Inputs!$B$19+Inputs!$B$30*(1+$E1598)^3*Inputs!$B$20+Inputs!$B$31*(1+$F1598)^3*Inputs!$B$21+Inputs!$B$22*(1+Inputs!$B$23)^3</f>
        <v>21747.716860553017</v>
      </c>
      <c r="U1598" s="36">
        <f>Inputs!$B$12*(1+$B1598)^4*$C1598+Inputs!$B$29*(1+$D1598)^4*Inputs!$B$19+Inputs!$B$30*(1+$E1598)^4*Inputs!$B$20+Inputs!$B$31*(1+$F1598)^4*Inputs!$B$21+Inputs!$B$22*(1+Inputs!$B$23)^4</f>
        <v>26810.967049262603</v>
      </c>
      <c r="V1598" s="35">
        <f>Inputs!$B$13/(Q1598*(1-$G1598))</f>
        <v>1.1743732473660484</v>
      </c>
      <c r="W1598" s="36">
        <f>Inputs!$B$13</f>
        <v>12660</v>
      </c>
      <c r="X1598" s="36">
        <f t="shared" si="243"/>
        <v>14170.27088625442</v>
      </c>
      <c r="Y1598" s="36">
        <f t="shared" si="244"/>
        <v>16141.211499999103</v>
      </c>
      <c r="Z1598" s="36">
        <f t="shared" si="245"/>
        <v>18711.406458433652</v>
      </c>
      <c r="AA1598" s="36">
        <f t="shared" si="246"/>
        <v>22057.955280830265</v>
      </c>
      <c r="AB1598" s="36">
        <f t="shared" si="247"/>
        <v>62994.492758436078</v>
      </c>
      <c r="AC1598" s="36">
        <f t="shared" si="248"/>
        <v>331117.06400392856</v>
      </c>
      <c r="AD1598" s="36">
        <f t="shared" si="249"/>
        <v>211926.59431621505</v>
      </c>
    </row>
    <row r="1599" spans="1:30" ht="14.25" customHeight="1" x14ac:dyDescent="0.25">
      <c r="A1599" s="16">
        <v>1583</v>
      </c>
      <c r="B1599" s="34">
        <v>0.25282603589143898</v>
      </c>
      <c r="C1599" s="34">
        <v>8.8907982141498601E-2</v>
      </c>
      <c r="D1599" s="34">
        <v>3.4678519175430099E-2</v>
      </c>
      <c r="E1599" s="34">
        <v>6.1301373187292903E-2</v>
      </c>
      <c r="F1599" s="34">
        <v>6.0867583981531097E-4</v>
      </c>
      <c r="G1599" s="34">
        <v>0.180931247063015</v>
      </c>
      <c r="H1599" s="35">
        <v>0.96410955761816797</v>
      </c>
      <c r="I1599" s="34">
        <v>0.105013794728614</v>
      </c>
      <c r="J1599" s="34">
        <v>2.2998546472700099E-2</v>
      </c>
      <c r="K1599" s="36">
        <f>Inputs!$B$12*(1+$B1599)^4</f>
        <v>147813.57849332041</v>
      </c>
      <c r="L1599" s="36">
        <f t="shared" si="240"/>
        <v>17406.439285582888</v>
      </c>
      <c r="M1599" s="36">
        <f t="shared" si="241"/>
        <v>186367.11785562732</v>
      </c>
      <c r="N1599" s="37">
        <f>M1599/Inputs!$B$6</f>
        <v>284.09621624333431</v>
      </c>
      <c r="O1599" s="38">
        <f>IF(N1599&gt;Inputs!$B$4,1,0)</f>
        <v>0</v>
      </c>
      <c r="P1599" s="34">
        <f t="shared" si="242"/>
        <v>8.20152482559139E-2</v>
      </c>
      <c r="Q1599" s="36">
        <f>Inputs!$B$12*(1+$B1599)^0*$C1599+Inputs!$B$29*(1+$D1599)^0*Inputs!$B$19+Inputs!$B$30*(1+$E1599)^0*Inputs!$B$20+Inputs!$B$31*(1+$F1599)^0*Inputs!$B$21+Inputs!$B$22*(1+Inputs!$B$23)^0</f>
        <v>13356.522955916837</v>
      </c>
      <c r="R1599" s="36">
        <f>Inputs!$B$12*(1+$B1599)^1*$C1599+Inputs!$B$29*(1+$D1599)^1*Inputs!$B$19+Inputs!$B$30*(1+$E1599)^1*Inputs!$B$20+Inputs!$B$31*(1+$F1599)^1*Inputs!$B$21+Inputs!$B$22*(1+Inputs!$B$23)^1</f>
        <v>14907.248434517078</v>
      </c>
      <c r="S1599" s="36">
        <f>Inputs!$B$12*(1+$B1599)^2*$C1599+Inputs!$B$29*(1+$D1599)^2*Inputs!$B$19+Inputs!$B$30*(1+$E1599)^2*Inputs!$B$20+Inputs!$B$31*(1+$F1599)^2*Inputs!$B$21+Inputs!$B$22*(1+Inputs!$B$23)^2</f>
        <v>16810.291378173519</v>
      </c>
      <c r="T1599" s="36">
        <f>Inputs!$B$12*(1+$B1599)^3*$C1599+Inputs!$B$29*(1+$D1599)^3*Inputs!$B$19+Inputs!$B$30*(1+$E1599)^3*Inputs!$B$20+Inputs!$B$31*(1+$F1599)^3*Inputs!$B$21+Inputs!$B$22*(1+Inputs!$B$23)^3</f>
        <v>19152.515491993523</v>
      </c>
      <c r="U1599" s="36">
        <f>Inputs!$B$12*(1+$B1599)^4*$C1599+Inputs!$B$29*(1+$D1599)^4*Inputs!$B$19+Inputs!$B$30*(1+$E1599)^4*Inputs!$B$20+Inputs!$B$31*(1+$F1599)^4*Inputs!$B$21+Inputs!$B$22*(1+Inputs!$B$23)^4</f>
        <v>22042.618958076113</v>
      </c>
      <c r="V1599" s="35">
        <f>Inputs!$B$13/(Q1599*(1-$G1599))</f>
        <v>1.1572306631786959</v>
      </c>
      <c r="W1599" s="36">
        <f>Inputs!$B$13</f>
        <v>12660</v>
      </c>
      <c r="X1599" s="36">
        <f t="shared" si="243"/>
        <v>13540.352295587592</v>
      </c>
      <c r="Y1599" s="36">
        <f t="shared" si="244"/>
        <v>14604.13806496289</v>
      </c>
      <c r="Z1599" s="36">
        <f t="shared" si="245"/>
        <v>15881.589117961603</v>
      </c>
      <c r="AA1599" s="36">
        <f t="shared" si="246"/>
        <v>17406.439285582888</v>
      </c>
      <c r="AB1599" s="36">
        <f t="shared" si="247"/>
        <v>54586.404541932956</v>
      </c>
      <c r="AC1599" s="36">
        <f t="shared" si="248"/>
        <v>217115.26169930969</v>
      </c>
      <c r="AD1599" s="36">
        <f t="shared" si="249"/>
        <v>131780.71331369437</v>
      </c>
    </row>
    <row r="1600" spans="1:30" ht="14.25" customHeight="1" x14ac:dyDescent="0.25">
      <c r="A1600" s="16">
        <v>1584</v>
      </c>
      <c r="B1600" s="34">
        <v>0.23093852319414501</v>
      </c>
      <c r="C1600" s="34">
        <v>7.5938963846762297E-2</v>
      </c>
      <c r="D1600" s="34">
        <v>2.06658333681791E-2</v>
      </c>
      <c r="E1600" s="34">
        <v>2.8333349897642801E-2</v>
      </c>
      <c r="F1600" s="34">
        <v>2.2713041120154299E-2</v>
      </c>
      <c r="G1600" s="34">
        <v>0.16576278826466001</v>
      </c>
      <c r="H1600" s="35">
        <v>0.99008925770492395</v>
      </c>
      <c r="I1600" s="34">
        <v>0.103301018248971</v>
      </c>
      <c r="J1600" s="34">
        <v>2.07606104243887E-2</v>
      </c>
      <c r="K1600" s="36">
        <f>Inputs!$B$12*(1+$B1600)^4</f>
        <v>137751.61662233304</v>
      </c>
      <c r="L1600" s="36">
        <f t="shared" si="240"/>
        <v>15855.606806600514</v>
      </c>
      <c r="M1600" s="36">
        <f t="shared" si="241"/>
        <v>172460.65212560206</v>
      </c>
      <c r="N1600" s="37">
        <f>M1600/Inputs!$B$6</f>
        <v>262.89733555732022</v>
      </c>
      <c r="O1600" s="38">
        <f>IF(N1600&gt;Inputs!$B$4,1,0)</f>
        <v>0</v>
      </c>
      <c r="P1600" s="34">
        <f t="shared" si="242"/>
        <v>8.2540407824582301E-2</v>
      </c>
      <c r="Q1600" s="36">
        <f>Inputs!$B$12*(1+$B1600)^0*$C1600+Inputs!$B$29*(1+$D1600)^0*Inputs!$B$19+Inputs!$B$30*(1+$E1600)^0*Inputs!$B$20+Inputs!$B$31*(1+$F1600)^0*Inputs!$B$21+Inputs!$B$22*(1+Inputs!$B$23)^0</f>
        <v>12578.38185823266</v>
      </c>
      <c r="R1600" s="36">
        <f>Inputs!$B$12*(1+$B1600)^1*$C1600+Inputs!$B$29*(1+$D1600)^1*Inputs!$B$19+Inputs!$B$30*(1+$E1600)^1*Inputs!$B$20+Inputs!$B$31*(1+$F1600)^1*Inputs!$B$21+Inputs!$B$22*(1+Inputs!$B$23)^1</f>
        <v>13803.416162888851</v>
      </c>
      <c r="S1600" s="36">
        <f>Inputs!$B$12*(1+$B1600)^2*$C1600+Inputs!$B$29*(1+$D1600)^2*Inputs!$B$19+Inputs!$B$30*(1+$E1600)^2*Inputs!$B$20+Inputs!$B$31*(1+$F1600)^2*Inputs!$B$21+Inputs!$B$22*(1+Inputs!$B$23)^2</f>
        <v>15275.134022782651</v>
      </c>
      <c r="T1600" s="36">
        <f>Inputs!$B$12*(1+$B1600)^3*$C1600+Inputs!$B$29*(1+$D1600)^3*Inputs!$B$19+Inputs!$B$30*(1+$E1600)^3*Inputs!$B$20+Inputs!$B$31*(1+$F1600)^3*Inputs!$B$21+Inputs!$B$22*(1+Inputs!$B$23)^3</f>
        <v>17049.730802830498</v>
      </c>
      <c r="U1600" s="36">
        <f>Inputs!$B$12*(1+$B1600)^4*$C1600+Inputs!$B$29*(1+$D1600)^4*Inputs!$B$19+Inputs!$B$30*(1+$E1600)^4*Inputs!$B$20+Inputs!$B$31*(1+$F1600)^4*Inputs!$B$21+Inputs!$B$22*(1+Inputs!$B$23)^4</f>
        <v>19196.363319608714</v>
      </c>
      <c r="V1600" s="35">
        <f>Inputs!$B$13/(Q1600*(1-$G1600))</f>
        <v>1.2064779046982734</v>
      </c>
      <c r="W1600" s="36">
        <f>Inputs!$B$13</f>
        <v>12660</v>
      </c>
      <c r="X1600" s="36">
        <f t="shared" si="243"/>
        <v>13270.03694900327</v>
      </c>
      <c r="Y1600" s="36">
        <f t="shared" si="244"/>
        <v>13995.521266640353</v>
      </c>
      <c r="Z1600" s="36">
        <f t="shared" si="245"/>
        <v>14852.006301566838</v>
      </c>
      <c r="AA1600" s="36">
        <f t="shared" si="246"/>
        <v>15855.606806600514</v>
      </c>
      <c r="AB1600" s="36">
        <f t="shared" si="247"/>
        <v>52518.989394536446</v>
      </c>
      <c r="AC1600" s="36">
        <f t="shared" si="248"/>
        <v>196083.09807423144</v>
      </c>
      <c r="AD1600" s="36">
        <f t="shared" si="249"/>
        <v>119941.66273106563</v>
      </c>
    </row>
    <row r="1601" spans="1:30" ht="14.25" customHeight="1" x14ac:dyDescent="0.25">
      <c r="A1601" s="16">
        <v>1585</v>
      </c>
      <c r="B1601" s="34">
        <v>0.22706182022021801</v>
      </c>
      <c r="C1601" s="34">
        <v>6.8210716439960697E-2</v>
      </c>
      <c r="D1601" s="34">
        <v>9.2065736709035107E-3</v>
      </c>
      <c r="E1601" s="34">
        <v>6.3620283201696395E-2</v>
      </c>
      <c r="F1601" s="34">
        <v>-1.42343149322786E-4</v>
      </c>
      <c r="G1601" s="34">
        <v>0.17345895010765899</v>
      </c>
      <c r="H1601" s="35">
        <v>1.12015222923716</v>
      </c>
      <c r="I1601" s="34">
        <v>9.7855315210436E-2</v>
      </c>
      <c r="J1601" s="34">
        <v>2.7969640026833401E-2</v>
      </c>
      <c r="K1601" s="36">
        <f>Inputs!$B$12*(1+$B1601)^4</f>
        <v>136024.46414399176</v>
      </c>
      <c r="L1601" s="36">
        <f t="shared" si="240"/>
        <v>16512.306576677584</v>
      </c>
      <c r="M1601" s="36">
        <f t="shared" si="241"/>
        <v>206519.22122980026</v>
      </c>
      <c r="N1601" s="37">
        <f>M1601/Inputs!$B$6</f>
        <v>314.81588602103699</v>
      </c>
      <c r="O1601" s="38">
        <f>IF(N1601&gt;Inputs!$B$4,1,0)</f>
        <v>0</v>
      </c>
      <c r="P1601" s="34">
        <f t="shared" si="242"/>
        <v>6.98856751836026E-2</v>
      </c>
      <c r="Q1601" s="36">
        <f>Inputs!$B$12*(1+$B1601)^0*$C1601+Inputs!$B$29*(1+$D1601)^0*Inputs!$B$19+Inputs!$B$30*(1+$E1601)^0*Inputs!$B$20+Inputs!$B$31*(1+$F1601)^0*Inputs!$B$21+Inputs!$B$22*(1+Inputs!$B$23)^0</f>
        <v>12114.687013824565</v>
      </c>
      <c r="R1601" s="36">
        <f>Inputs!$B$12*(1+$B1601)^1*$C1601+Inputs!$B$29*(1+$D1601)^1*Inputs!$B$19+Inputs!$B$30*(1+$E1601)^1*Inputs!$B$20+Inputs!$B$31*(1+$F1601)^1*Inputs!$B$21+Inputs!$B$22*(1+Inputs!$B$23)^1</f>
        <v>13164.405014474829</v>
      </c>
      <c r="S1601" s="36">
        <f>Inputs!$B$12*(1+$B1601)^2*$C1601+Inputs!$B$29*(1+$D1601)^2*Inputs!$B$19+Inputs!$B$30*(1+$E1601)^2*Inputs!$B$20+Inputs!$B$31*(1+$F1601)^2*Inputs!$B$21+Inputs!$B$22*(1+Inputs!$B$23)^2</f>
        <v>14433.497981658275</v>
      </c>
      <c r="T1601" s="36">
        <f>Inputs!$B$12*(1+$B1601)^3*$C1601+Inputs!$B$29*(1+$D1601)^3*Inputs!$B$19+Inputs!$B$30*(1+$E1601)^3*Inputs!$B$20+Inputs!$B$31*(1+$F1601)^3*Inputs!$B$21+Inputs!$B$22*(1+Inputs!$B$23)^3</f>
        <v>15970.463915880753</v>
      </c>
      <c r="U1601" s="36">
        <f>Inputs!$B$12*(1+$B1601)^4*$C1601+Inputs!$B$29*(1+$D1601)^4*Inputs!$B$19+Inputs!$B$30*(1+$E1601)^4*Inputs!$B$20+Inputs!$B$31*(1+$F1601)^4*Inputs!$B$21+Inputs!$B$22*(1+Inputs!$B$23)^4</f>
        <v>17834.718886907809</v>
      </c>
      <c r="V1601" s="35">
        <f>Inputs!$B$13/(Q1601*(1-$G1601))</f>
        <v>1.2643202085535692</v>
      </c>
      <c r="W1601" s="36">
        <f>Inputs!$B$13</f>
        <v>12660</v>
      </c>
      <c r="X1601" s="36">
        <f t="shared" si="243"/>
        <v>13364.798383815358</v>
      </c>
      <c r="Y1601" s="36">
        <f t="shared" si="244"/>
        <v>14223.233324590456</v>
      </c>
      <c r="Z1601" s="36">
        <f t="shared" si="245"/>
        <v>15262.045883286319</v>
      </c>
      <c r="AA1601" s="36">
        <f t="shared" si="246"/>
        <v>16512.306576677584</v>
      </c>
      <c r="AB1601" s="36">
        <f t="shared" si="247"/>
        <v>54228.191824481866</v>
      </c>
      <c r="AC1601" s="36">
        <f t="shared" si="248"/>
        <v>242884.53682454574</v>
      </c>
      <c r="AD1601" s="36">
        <f t="shared" si="249"/>
        <v>152291.02940531838</v>
      </c>
    </row>
    <row r="1602" spans="1:30" ht="14.25" customHeight="1" x14ac:dyDescent="0.25">
      <c r="A1602" s="16">
        <v>1586</v>
      </c>
      <c r="B1602" s="34">
        <v>0.422890197941932</v>
      </c>
      <c r="C1602" s="34">
        <v>7.8674615465915004E-2</v>
      </c>
      <c r="D1602" s="34">
        <v>2.85664061462765E-2</v>
      </c>
      <c r="E1602" s="34">
        <v>4.9217763966588002E-2</v>
      </c>
      <c r="F1602" s="34">
        <v>3.6214388534794098E-2</v>
      </c>
      <c r="G1602" s="34">
        <v>0.18462836387109</v>
      </c>
      <c r="H1602" s="35">
        <v>1.03449825146624</v>
      </c>
      <c r="I1602" s="34">
        <v>9.3939091510687897E-2</v>
      </c>
      <c r="J1602" s="34">
        <v>3.0489250974131101E-2</v>
      </c>
      <c r="K1602" s="36">
        <f>Inputs!$B$12*(1+$B1602)^4</f>
        <v>245944.32206563931</v>
      </c>
      <c r="L1602" s="36">
        <f t="shared" si="240"/>
        <v>24207.085051159993</v>
      </c>
      <c r="M1602" s="36">
        <f t="shared" si="241"/>
        <v>316681.58004067338</v>
      </c>
      <c r="N1602" s="37">
        <f>M1602/Inputs!$B$6</f>
        <v>482.74631103761186</v>
      </c>
      <c r="O1602" s="38">
        <f>IF(N1602&gt;Inputs!$B$4,1,0)</f>
        <v>1</v>
      </c>
      <c r="P1602" s="34">
        <f t="shared" si="242"/>
        <v>6.3449840536556792E-2</v>
      </c>
      <c r="Q1602" s="36">
        <f>Inputs!$B$12*(1+$B1602)^0*$C1602+Inputs!$B$29*(1+$D1602)^0*Inputs!$B$19+Inputs!$B$30*(1+$E1602)^0*Inputs!$B$20+Inputs!$B$31*(1+$F1602)^0*Inputs!$B$21+Inputs!$B$22*(1+Inputs!$B$23)^0</f>
        <v>12742.52095538182</v>
      </c>
      <c r="R1602" s="36">
        <f>Inputs!$B$12*(1+$B1602)^1*$C1602+Inputs!$B$29*(1+$D1602)^1*Inputs!$B$19+Inputs!$B$30*(1+$E1602)^1*Inputs!$B$20+Inputs!$B$31*(1+$F1602)^1*Inputs!$B$21+Inputs!$B$22*(1+Inputs!$B$23)^1</f>
        <v>15050.984137277883</v>
      </c>
      <c r="S1602" s="36">
        <f>Inputs!$B$12*(1+$B1602)^2*$C1602+Inputs!$B$29*(1+$D1602)^2*Inputs!$B$19+Inputs!$B$30*(1+$E1602)^2*Inputs!$B$20+Inputs!$B$31*(1+$F1602)^2*Inputs!$B$21+Inputs!$B$22*(1+Inputs!$B$23)^2</f>
        <v>18216.260617642969</v>
      </c>
      <c r="T1602" s="36">
        <f>Inputs!$B$12*(1+$B1602)^3*$C1602+Inputs!$B$29*(1+$D1602)^3*Inputs!$B$19+Inputs!$B$30*(1+$E1602)^3*Inputs!$B$20+Inputs!$B$31*(1+$F1602)^3*Inputs!$B$21+Inputs!$B$22*(1+Inputs!$B$23)^3</f>
        <v>22595.879253009443</v>
      </c>
      <c r="U1602" s="36">
        <f>Inputs!$B$12*(1+$B1602)^4*$C1602+Inputs!$B$29*(1+$D1602)^4*Inputs!$B$19+Inputs!$B$30*(1+$E1602)^4*Inputs!$B$20+Inputs!$B$31*(1+$F1602)^4*Inputs!$B$21+Inputs!$B$22*(1+Inputs!$B$23)^4</f>
        <v>28698.363707582965</v>
      </c>
      <c r="V1602" s="35">
        <f>Inputs!$B$13/(Q1602*(1-$G1602))</f>
        <v>1.21849218858805</v>
      </c>
      <c r="W1602" s="36">
        <f>Inputs!$B$13</f>
        <v>12660</v>
      </c>
      <c r="X1602" s="36">
        <f t="shared" si="243"/>
        <v>14389.013409044002</v>
      </c>
      <c r="Y1602" s="36">
        <f t="shared" si="244"/>
        <v>16731.85853824584</v>
      </c>
      <c r="Z1602" s="36">
        <f t="shared" si="245"/>
        <v>19907.114037989199</v>
      </c>
      <c r="AA1602" s="36">
        <f t="shared" si="246"/>
        <v>24207.085051159993</v>
      </c>
      <c r="AB1602" s="36">
        <f t="shared" si="247"/>
        <v>65730.125454648602</v>
      </c>
      <c r="AC1602" s="36">
        <f t="shared" si="248"/>
        <v>393147.41741966613</v>
      </c>
      <c r="AD1602" s="36">
        <f t="shared" si="249"/>
        <v>250951.4545860248</v>
      </c>
    </row>
    <row r="1603" spans="1:30" ht="14.25" customHeight="1" x14ac:dyDescent="0.25">
      <c r="A1603" s="16">
        <v>1587</v>
      </c>
      <c r="B1603" s="34">
        <v>0.41401715174832798</v>
      </c>
      <c r="C1603" s="34">
        <v>7.0157447046174298E-2</v>
      </c>
      <c r="D1603" s="34">
        <v>4.0428822092507803E-2</v>
      </c>
      <c r="E1603" s="34">
        <v>3.5236387193719299E-2</v>
      </c>
      <c r="F1603" s="34">
        <v>-1.1705060773664301E-2</v>
      </c>
      <c r="G1603" s="34">
        <v>0.17377628575213</v>
      </c>
      <c r="H1603" s="35">
        <v>1.0570925964145901</v>
      </c>
      <c r="I1603" s="34">
        <v>9.5876930732571697E-2</v>
      </c>
      <c r="J1603" s="34">
        <v>2.33939768235636E-2</v>
      </c>
      <c r="K1603" s="36">
        <f>Inputs!$B$12*(1+$B1603)^4</f>
        <v>239866.69981968144</v>
      </c>
      <c r="L1603" s="36">
        <f t="shared" si="240"/>
        <v>22091.526232194097</v>
      </c>
      <c r="M1603" s="36">
        <f t="shared" si="241"/>
        <v>259425.17058354395</v>
      </c>
      <c r="N1603" s="37">
        <f>M1603/Inputs!$B$6</f>
        <v>395.46519906028038</v>
      </c>
      <c r="O1603" s="38">
        <f>IF(N1603&gt;Inputs!$B$4,1,0)</f>
        <v>0</v>
      </c>
      <c r="P1603" s="34">
        <f t="shared" si="242"/>
        <v>7.2482953909008094E-2</v>
      </c>
      <c r="Q1603" s="36">
        <f>Inputs!$B$12*(1+$B1603)^0*$C1603+Inputs!$B$29*(1+$D1603)^0*Inputs!$B$19+Inputs!$B$30*(1+$E1603)^0*Inputs!$B$20+Inputs!$B$31*(1+$F1603)^0*Inputs!$B$21+Inputs!$B$22*(1+Inputs!$B$23)^0</f>
        <v>12231.49085019738</v>
      </c>
      <c r="R1603" s="36">
        <f>Inputs!$B$12*(1+$B1603)^1*$C1603+Inputs!$B$29*(1+$D1603)^1*Inputs!$B$19+Inputs!$B$30*(1+$E1603)^1*Inputs!$B$20+Inputs!$B$31*(1+$F1603)^1*Inputs!$B$21+Inputs!$B$22*(1+Inputs!$B$23)^1</f>
        <v>14074.271399620637</v>
      </c>
      <c r="S1603" s="36">
        <f>Inputs!$B$12*(1+$B1603)^2*$C1603+Inputs!$B$29*(1+$D1603)^2*Inputs!$B$19+Inputs!$B$30*(1+$E1603)^2*Inputs!$B$20+Inputs!$B$31*(1+$F1603)^2*Inputs!$B$21+Inputs!$B$22*(1+Inputs!$B$23)^2</f>
        <v>16645.651071360538</v>
      </c>
      <c r="T1603" s="36">
        <f>Inputs!$B$12*(1+$B1603)^3*$C1603+Inputs!$B$29*(1+$D1603)^3*Inputs!$B$19+Inputs!$B$30*(1+$E1603)^3*Inputs!$B$20+Inputs!$B$31*(1+$F1603)^3*Inputs!$B$21+Inputs!$B$22*(1+Inputs!$B$23)^3</f>
        <v>20244.619157838439</v>
      </c>
      <c r="U1603" s="36">
        <f>Inputs!$B$12*(1+$B1603)^4*$C1603+Inputs!$B$29*(1+$D1603)^4*Inputs!$B$19+Inputs!$B$30*(1+$E1603)^4*Inputs!$B$20+Inputs!$B$31*(1+$F1603)^4*Inputs!$B$21+Inputs!$B$22*(1+Inputs!$B$23)^4</f>
        <v>25293.855538197582</v>
      </c>
      <c r="V1603" s="35">
        <f>Inputs!$B$13/(Q1603*(1-$G1603))</f>
        <v>1.2527276262696032</v>
      </c>
      <c r="W1603" s="36">
        <f>Inputs!$B$13</f>
        <v>12660</v>
      </c>
      <c r="X1603" s="36">
        <f t="shared" si="243"/>
        <v>13998.603853007118</v>
      </c>
      <c r="Y1603" s="36">
        <f t="shared" si="244"/>
        <v>15883.515319105334</v>
      </c>
      <c r="Z1603" s="36">
        <f t="shared" si="245"/>
        <v>18499.625029900308</v>
      </c>
      <c r="AA1603" s="36">
        <f t="shared" si="246"/>
        <v>22091.526232194097</v>
      </c>
      <c r="AB1603" s="36">
        <f t="shared" si="247"/>
        <v>62081.241777247502</v>
      </c>
      <c r="AC1603" s="36">
        <f t="shared" si="248"/>
        <v>311912.43824373797</v>
      </c>
      <c r="AD1603" s="36">
        <f t="shared" si="249"/>
        <v>197343.92880629646</v>
      </c>
    </row>
    <row r="1604" spans="1:30" ht="14.25" customHeight="1" x14ac:dyDescent="0.25">
      <c r="A1604" s="16">
        <v>1588</v>
      </c>
      <c r="B1604" s="34">
        <v>0.39316708523309801</v>
      </c>
      <c r="C1604" s="34">
        <v>4.8827082487621999E-2</v>
      </c>
      <c r="D1604" s="34">
        <v>2.4191783581238E-2</v>
      </c>
      <c r="E1604" s="34">
        <v>7.7525707395339205E-2</v>
      </c>
      <c r="F1604" s="34">
        <v>1.40839294136387E-2</v>
      </c>
      <c r="G1604" s="34">
        <v>0.193072105460418</v>
      </c>
      <c r="H1604" s="35">
        <v>0.93379030597855694</v>
      </c>
      <c r="I1604" s="34">
        <v>9.73185155477614E-2</v>
      </c>
      <c r="J1604" s="34">
        <v>2.25696121270299E-2</v>
      </c>
      <c r="K1604" s="36">
        <f>Inputs!$B$12*(1+$B1604)^4</f>
        <v>226028.95215495845</v>
      </c>
      <c r="L1604" s="36">
        <f t="shared" si="240"/>
        <v>15246.427825529701</v>
      </c>
      <c r="M1604" s="36">
        <f t="shared" si="241"/>
        <v>183263.43942157523</v>
      </c>
      <c r="N1604" s="37">
        <f>M1604/Inputs!$B$6</f>
        <v>279.3649991182549</v>
      </c>
      <c r="O1604" s="38">
        <f>IF(N1604&gt;Inputs!$B$4,1,0)</f>
        <v>0</v>
      </c>
      <c r="P1604" s="34">
        <f t="shared" si="242"/>
        <v>7.4748903420731497E-2</v>
      </c>
      <c r="Q1604" s="36">
        <f>Inputs!$B$12*(1+$B1604)^0*$C1604+Inputs!$B$29*(1+$D1604)^0*Inputs!$B$19+Inputs!$B$30*(1+$E1604)^0*Inputs!$B$20+Inputs!$B$31*(1+$F1604)^0*Inputs!$B$21+Inputs!$B$22*(1+Inputs!$B$23)^0</f>
        <v>10951.668976684243</v>
      </c>
      <c r="R1604" s="36">
        <f>Inputs!$B$12*(1+$B1604)^1*$C1604+Inputs!$B$29*(1+$D1604)^1*Inputs!$B$19+Inputs!$B$30*(1+$E1604)^1*Inputs!$B$20+Inputs!$B$31*(1+$F1604)^1*Inputs!$B$21+Inputs!$B$22*(1+Inputs!$B$23)^1</f>
        <v>12372.478488375953</v>
      </c>
      <c r="S1604" s="36">
        <f>Inputs!$B$12*(1+$B1604)^2*$C1604+Inputs!$B$29*(1+$D1604)^2*Inputs!$B$19+Inputs!$B$30*(1+$E1604)^2*Inputs!$B$20+Inputs!$B$31*(1+$F1604)^2*Inputs!$B$21+Inputs!$B$22*(1+Inputs!$B$23)^2</f>
        <v>14261.993801089273</v>
      </c>
      <c r="T1604" s="36">
        <f>Inputs!$B$12*(1+$B1604)^3*$C1604+Inputs!$B$29*(1+$D1604)^3*Inputs!$B$19+Inputs!$B$30*(1+$E1604)^3*Inputs!$B$20+Inputs!$B$31*(1+$F1604)^3*Inputs!$B$21+Inputs!$B$22*(1+Inputs!$B$23)^3</f>
        <v>16799.432418006334</v>
      </c>
      <c r="U1604" s="36">
        <f>Inputs!$B$12*(1+$B1604)^4*$C1604+Inputs!$B$29*(1+$D1604)^4*Inputs!$B$19+Inputs!$B$30*(1+$E1604)^4*Inputs!$B$20+Inputs!$B$31*(1+$F1604)^4*Inputs!$B$21+Inputs!$B$22*(1+Inputs!$B$23)^4</f>
        <v>20234.105608791753</v>
      </c>
      <c r="V1604" s="35">
        <f>Inputs!$B$13/(Q1604*(1-$G1604))</f>
        <v>1.4325792899465284</v>
      </c>
      <c r="W1604" s="36">
        <f>Inputs!$B$13</f>
        <v>12660</v>
      </c>
      <c r="X1604" s="36">
        <f t="shared" si="243"/>
        <v>13057.499368517634</v>
      </c>
      <c r="Y1604" s="36">
        <f t="shared" si="244"/>
        <v>13616.564674100524</v>
      </c>
      <c r="Z1604" s="36">
        <f t="shared" si="245"/>
        <v>14348.783827783664</v>
      </c>
      <c r="AA1604" s="36">
        <f t="shared" si="246"/>
        <v>15246.427825529701</v>
      </c>
      <c r="AB1604" s="36">
        <f t="shared" si="247"/>
        <v>52166.478994839665</v>
      </c>
      <c r="AC1604" s="36">
        <f t="shared" si="248"/>
        <v>208572.07362791424</v>
      </c>
      <c r="AD1604" s="36">
        <f t="shared" si="249"/>
        <v>131096.96042673558</v>
      </c>
    </row>
    <row r="1605" spans="1:30" ht="14.25" customHeight="1" x14ac:dyDescent="0.25">
      <c r="A1605" s="16">
        <v>1589</v>
      </c>
      <c r="B1605" s="34">
        <v>0.40225012370278201</v>
      </c>
      <c r="C1605" s="34">
        <v>7.3064366832459302E-2</v>
      </c>
      <c r="D1605" s="34">
        <v>4.0302022899488699E-2</v>
      </c>
      <c r="E1605" s="34">
        <v>5.0390459452948698E-2</v>
      </c>
      <c r="F1605" s="34">
        <v>-1.2160890689731699E-3</v>
      </c>
      <c r="G1605" s="34">
        <v>0.17969074208667099</v>
      </c>
      <c r="H1605" s="35">
        <v>1.0487087213403401</v>
      </c>
      <c r="I1605" s="34">
        <v>9.6867314242487096E-2</v>
      </c>
      <c r="J1605" s="34">
        <v>2.3641587834543301E-2</v>
      </c>
      <c r="K1605" s="36">
        <f>Inputs!$B$12*(1+$B1605)^4</f>
        <v>231981.41778791533</v>
      </c>
      <c r="L1605" s="36">
        <f t="shared" si="240"/>
        <v>22170.230076004686</v>
      </c>
      <c r="M1605" s="36">
        <f t="shared" si="241"/>
        <v>257405.52979957493</v>
      </c>
      <c r="N1605" s="37">
        <f>M1605/Inputs!$B$6</f>
        <v>392.38647835301055</v>
      </c>
      <c r="O1605" s="38">
        <f>IF(N1605&gt;Inputs!$B$4,1,0)</f>
        <v>0</v>
      </c>
      <c r="P1605" s="34">
        <f t="shared" si="242"/>
        <v>7.3225726407943795E-2</v>
      </c>
      <c r="Q1605" s="36">
        <f>Inputs!$B$12*(1+$B1605)^0*$C1605+Inputs!$B$29*(1+$D1605)^0*Inputs!$B$19+Inputs!$B$30*(1+$E1605)^0*Inputs!$B$20+Inputs!$B$31*(1+$F1605)^0*Inputs!$B$21+Inputs!$B$22*(1+Inputs!$B$23)^0</f>
        <v>12405.90603737448</v>
      </c>
      <c r="R1605" s="36">
        <f>Inputs!$B$12*(1+$B1605)^1*$C1605+Inputs!$B$29*(1+$D1605)^1*Inputs!$B$19+Inputs!$B$30*(1+$E1605)^1*Inputs!$B$20+Inputs!$B$31*(1+$F1605)^1*Inputs!$B$21+Inputs!$B$22*(1+Inputs!$B$23)^1</f>
        <v>14354.271476684167</v>
      </c>
      <c r="S1605" s="36">
        <f>Inputs!$B$12*(1+$B1605)^2*$C1605+Inputs!$B$29*(1+$D1605)^2*Inputs!$B$19+Inputs!$B$30*(1+$E1605)^2*Inputs!$B$20+Inputs!$B$31*(1+$F1605)^2*Inputs!$B$21+Inputs!$B$22*(1+Inputs!$B$23)^2</f>
        <v>17021.637375463164</v>
      </c>
      <c r="T1605" s="36">
        <f>Inputs!$B$12*(1+$B1605)^3*$C1605+Inputs!$B$29*(1+$D1605)^3*Inputs!$B$19+Inputs!$B$30*(1+$E1605)^3*Inputs!$B$20+Inputs!$B$31*(1+$F1605)^3*Inputs!$B$21+Inputs!$B$22*(1+Inputs!$B$23)^3</f>
        <v>20693.807450532579</v>
      </c>
      <c r="U1605" s="36">
        <f>Inputs!$B$12*(1+$B1605)^4*$C1605+Inputs!$B$29*(1+$D1605)^4*Inputs!$B$19+Inputs!$B$30*(1+$E1605)^4*Inputs!$B$20+Inputs!$B$31*(1+$F1605)^4*Inputs!$B$21+Inputs!$B$22*(1+Inputs!$B$23)^4</f>
        <v>25771.381942675755</v>
      </c>
      <c r="V1605" s="35">
        <f>Inputs!$B$13/(Q1605*(1-$G1605))</f>
        <v>1.2440206951956752</v>
      </c>
      <c r="W1605" s="36">
        <f>Inputs!$B$13</f>
        <v>12660</v>
      </c>
      <c r="X1605" s="36">
        <f t="shared" si="243"/>
        <v>14073.32448226958</v>
      </c>
      <c r="Y1605" s="36">
        <f t="shared" si="244"/>
        <v>16006.698129629089</v>
      </c>
      <c r="Z1605" s="36">
        <f t="shared" si="245"/>
        <v>18631.03895749649</v>
      </c>
      <c r="AA1605" s="36">
        <f t="shared" si="246"/>
        <v>22170.230076004686</v>
      </c>
      <c r="AB1605" s="36">
        <f t="shared" si="247"/>
        <v>62203.666894383845</v>
      </c>
      <c r="AC1605" s="36">
        <f t="shared" si="248"/>
        <v>309923.44673000899</v>
      </c>
      <c r="AD1605" s="36">
        <f t="shared" si="249"/>
        <v>195201.86290519108</v>
      </c>
    </row>
    <row r="1606" spans="1:30" ht="14.25" customHeight="1" x14ac:dyDescent="0.25">
      <c r="A1606" s="16">
        <v>1590</v>
      </c>
      <c r="B1606" s="34">
        <v>0.37724137952343401</v>
      </c>
      <c r="C1606" s="34">
        <v>7.7837684045816896E-2</v>
      </c>
      <c r="D1606" s="34">
        <v>3.50729670344287E-2</v>
      </c>
      <c r="E1606" s="34">
        <v>6.3986410847597E-2</v>
      </c>
      <c r="F1606" s="34">
        <v>9.2702517856283698E-3</v>
      </c>
      <c r="G1606" s="34">
        <v>0.20091163577923499</v>
      </c>
      <c r="H1606" s="35">
        <v>1.0357096793710601</v>
      </c>
      <c r="I1606" s="34">
        <v>9.2998989696397694E-2</v>
      </c>
      <c r="J1606" s="34">
        <v>3.1122753721462299E-2</v>
      </c>
      <c r="K1606" s="36">
        <f>Inputs!$B$12*(1+$B1606)^4</f>
        <v>215869.60715991174</v>
      </c>
      <c r="L1606" s="36">
        <f t="shared" si="240"/>
        <v>21435.789600029777</v>
      </c>
      <c r="M1606" s="36">
        <f t="shared" si="241"/>
        <v>291036.07114434137</v>
      </c>
      <c r="N1606" s="37">
        <f>M1606/Inputs!$B$6</f>
        <v>443.65254747613017</v>
      </c>
      <c r="O1606" s="38">
        <f>IF(N1606&gt;Inputs!$B$4,1,0)</f>
        <v>1</v>
      </c>
      <c r="P1606" s="34">
        <f t="shared" si="242"/>
        <v>6.1876235974935398E-2</v>
      </c>
      <c r="Q1606" s="36">
        <f>Inputs!$B$12*(1+$B1606)^0*$C1606+Inputs!$B$29*(1+$D1606)^0*Inputs!$B$19+Inputs!$B$30*(1+$E1606)^0*Inputs!$B$20+Inputs!$B$31*(1+$F1606)^0*Inputs!$B$21+Inputs!$B$22*(1+Inputs!$B$23)^0</f>
        <v>12692.305070175935</v>
      </c>
      <c r="R1606" s="36">
        <f>Inputs!$B$12*(1+$B1606)^1*$C1606+Inputs!$B$29*(1+$D1606)^1*Inputs!$B$19+Inputs!$B$30*(1+$E1606)^1*Inputs!$B$20+Inputs!$B$31*(1+$F1606)^1*Inputs!$B$21+Inputs!$B$22*(1+Inputs!$B$23)^1</f>
        <v>14703.281601391613</v>
      </c>
      <c r="S1606" s="36">
        <f>Inputs!$B$12*(1+$B1606)^2*$C1606+Inputs!$B$29*(1+$D1606)^2*Inputs!$B$19+Inputs!$B$30*(1+$E1606)^2*Inputs!$B$20+Inputs!$B$31*(1+$F1606)^2*Inputs!$B$21+Inputs!$B$22*(1+Inputs!$B$23)^2</f>
        <v>17391.541531843512</v>
      </c>
      <c r="T1606" s="36">
        <f>Inputs!$B$12*(1+$B1606)^3*$C1606+Inputs!$B$29*(1+$D1606)^3*Inputs!$B$19+Inputs!$B$30*(1+$E1606)^3*Inputs!$B$20+Inputs!$B$31*(1+$F1606)^3*Inputs!$B$21+Inputs!$B$22*(1+Inputs!$B$23)^3</f>
        <v>21008.552183193853</v>
      </c>
      <c r="U1606" s="36">
        <f>Inputs!$B$12*(1+$B1606)^4*$C1606+Inputs!$B$29*(1+$D1606)^4*Inputs!$B$19+Inputs!$B$30*(1+$E1606)^4*Inputs!$B$20+Inputs!$B$31*(1+$F1606)^4*Inputs!$B$21+Inputs!$B$22*(1+Inputs!$B$23)^4</f>
        <v>25900.410288561627</v>
      </c>
      <c r="V1606" s="35">
        <f>Inputs!$B$13/(Q1606*(1-$G1606))</f>
        <v>1.2482408656939825</v>
      </c>
      <c r="W1606" s="36">
        <f>Inputs!$B$13</f>
        <v>12660</v>
      </c>
      <c r="X1606" s="36">
        <f t="shared" si="243"/>
        <v>14041.589113943475</v>
      </c>
      <c r="Y1606" s="36">
        <f t="shared" si="244"/>
        <v>15870.462570286159</v>
      </c>
      <c r="Z1606" s="36">
        <f t="shared" si="245"/>
        <v>18279.14950817492</v>
      </c>
      <c r="AA1606" s="36">
        <f t="shared" si="246"/>
        <v>21435.789600029777</v>
      </c>
      <c r="AB1606" s="36">
        <f t="shared" si="247"/>
        <v>62040.45595755594</v>
      </c>
      <c r="AC1606" s="36">
        <f t="shared" si="248"/>
        <v>357211.94174658525</v>
      </c>
      <c r="AD1606" s="36">
        <f t="shared" si="249"/>
        <v>228995.61518678546</v>
      </c>
    </row>
    <row r="1607" spans="1:30" ht="14.25" customHeight="1" x14ac:dyDescent="0.25">
      <c r="A1607" s="16">
        <v>1591</v>
      </c>
      <c r="B1607" s="34">
        <v>0.22067602096462299</v>
      </c>
      <c r="C1607" s="34">
        <v>6.4292118772065504E-2</v>
      </c>
      <c r="D1607" s="34">
        <v>3.6590054106676297E-2</v>
      </c>
      <c r="E1607" s="34">
        <v>1.3424849493297E-2</v>
      </c>
      <c r="F1607" s="34">
        <v>-2.3736558706412801E-3</v>
      </c>
      <c r="G1607" s="34">
        <v>0.19009764179434999</v>
      </c>
      <c r="H1607" s="35">
        <v>1.05527685389185</v>
      </c>
      <c r="I1607" s="34">
        <v>9.0711558544309803E-2</v>
      </c>
      <c r="J1607" s="34">
        <v>2.58742796327683E-2</v>
      </c>
      <c r="K1607" s="36">
        <f>Inputs!$B$12*(1+$B1607)^4</f>
        <v>133214.93088034392</v>
      </c>
      <c r="L1607" s="36">
        <f t="shared" si="240"/>
        <v>14446.383950957204</v>
      </c>
      <c r="M1607" s="36">
        <f t="shared" si="241"/>
        <v>200036.61984173051</v>
      </c>
      <c r="N1607" s="37">
        <f>M1607/Inputs!$B$6</f>
        <v>304.93387170995504</v>
      </c>
      <c r="O1607" s="38">
        <f>IF(N1607&gt;Inputs!$B$4,1,0)</f>
        <v>0</v>
      </c>
      <c r="P1607" s="34">
        <f t="shared" si="242"/>
        <v>6.4837278911541507E-2</v>
      </c>
      <c r="Q1607" s="36">
        <f>Inputs!$B$12*(1+$B1607)^0*$C1607+Inputs!$B$29*(1+$D1607)^0*Inputs!$B$19+Inputs!$B$30*(1+$E1607)^0*Inputs!$B$20+Inputs!$B$31*(1+$F1607)^0*Inputs!$B$21+Inputs!$B$22*(1+Inputs!$B$23)^0</f>
        <v>11879.57115375085</v>
      </c>
      <c r="R1607" s="36">
        <f>Inputs!$B$12*(1+$B1607)^1*$C1607+Inputs!$B$29*(1+$D1607)^1*Inputs!$B$19+Inputs!$B$30*(1+$E1607)^1*Inputs!$B$20+Inputs!$B$31*(1+$F1607)^1*Inputs!$B$21+Inputs!$B$22*(1+Inputs!$B$23)^1</f>
        <v>12805.527043421902</v>
      </c>
      <c r="S1607" s="36">
        <f>Inputs!$B$12*(1+$B1607)^2*$C1607+Inputs!$B$29*(1+$D1607)^2*Inputs!$B$19+Inputs!$B$30*(1+$E1607)^2*Inputs!$B$20+Inputs!$B$31*(1+$F1607)^2*Inputs!$B$21+Inputs!$B$22*(1+Inputs!$B$23)^2</f>
        <v>13922.160835120783</v>
      </c>
      <c r="T1607" s="36">
        <f>Inputs!$B$12*(1+$B1607)^3*$C1607+Inputs!$B$29*(1+$D1607)^3*Inputs!$B$19+Inputs!$B$30*(1+$E1607)^3*Inputs!$B$20+Inputs!$B$31*(1+$F1607)^3*Inputs!$B$21+Inputs!$B$22*(1+Inputs!$B$23)^3</f>
        <v>15271.032805896697</v>
      </c>
      <c r="U1607" s="36">
        <f>Inputs!$B$12*(1+$B1607)^4*$C1607+Inputs!$B$29*(1+$D1607)^4*Inputs!$B$19+Inputs!$B$30*(1+$E1607)^4*Inputs!$B$20+Inputs!$B$31*(1+$F1607)^4*Inputs!$B$21+Inputs!$B$22*(1+Inputs!$B$23)^4</f>
        <v>16902.855436356924</v>
      </c>
      <c r="V1607" s="35">
        <f>Inputs!$B$13/(Q1607*(1-$G1607))</f>
        <v>1.3158315005493288</v>
      </c>
      <c r="W1607" s="36">
        <f>Inputs!$B$13</f>
        <v>12660</v>
      </c>
      <c r="X1607" s="36">
        <f t="shared" si="243"/>
        <v>12971.218777205961</v>
      </c>
      <c r="Y1607" s="36">
        <f t="shared" si="244"/>
        <v>13367.823882264815</v>
      </c>
      <c r="Z1607" s="36">
        <f t="shared" si="245"/>
        <v>13857.350054837061</v>
      </c>
      <c r="AA1607" s="36">
        <f t="shared" si="246"/>
        <v>14446.383950957204</v>
      </c>
      <c r="AB1607" s="36">
        <f t="shared" si="247"/>
        <v>51962.57593868229</v>
      </c>
      <c r="AC1607" s="36">
        <f t="shared" si="248"/>
        <v>228574.88743791974</v>
      </c>
      <c r="AD1607" s="36">
        <f t="shared" si="249"/>
        <v>148074.04390304824</v>
      </c>
    </row>
    <row r="1608" spans="1:30" ht="14.25" customHeight="1" x14ac:dyDescent="0.25">
      <c r="A1608" s="16">
        <v>1592</v>
      </c>
      <c r="B1608" s="34">
        <v>0.24642201189553201</v>
      </c>
      <c r="C1608" s="34">
        <v>9.3235500350953696E-2</v>
      </c>
      <c r="D1608" s="34">
        <v>2.2678924116441301E-2</v>
      </c>
      <c r="E1608" s="34">
        <v>4.4595869545174797E-2</v>
      </c>
      <c r="F1608" s="34">
        <v>1.7506998154242701E-4</v>
      </c>
      <c r="G1608" s="34">
        <v>0.17468838059998501</v>
      </c>
      <c r="H1608" s="35">
        <v>1.02995116228936</v>
      </c>
      <c r="I1608" s="34">
        <v>0.10411473314318299</v>
      </c>
      <c r="J1608" s="34">
        <v>2.07604131099795E-2</v>
      </c>
      <c r="K1608" s="36">
        <f>Inputs!$B$12*(1+$B1608)^4</f>
        <v>144814.38046861178</v>
      </c>
      <c r="L1608" s="36">
        <f t="shared" si="240"/>
        <v>18723.301053967738</v>
      </c>
      <c r="M1608" s="36">
        <f t="shared" si="241"/>
        <v>196355.36503340577</v>
      </c>
      <c r="N1608" s="37">
        <f>M1608/Inputs!$B$6</f>
        <v>299.3222027948259</v>
      </c>
      <c r="O1608" s="38">
        <f>IF(N1608&gt;Inputs!$B$4,1,0)</f>
        <v>0</v>
      </c>
      <c r="P1608" s="34">
        <f t="shared" si="242"/>
        <v>8.3354320033203491E-2</v>
      </c>
      <c r="Q1608" s="36">
        <f>Inputs!$B$12*(1+$B1608)^0*$C1608+Inputs!$B$29*(1+$D1608)^0*Inputs!$B$19+Inputs!$B$30*(1+$E1608)^0*Inputs!$B$20+Inputs!$B$31*(1+$F1608)^0*Inputs!$B$21+Inputs!$B$22*(1+Inputs!$B$23)^0</f>
        <v>13616.174048484143</v>
      </c>
      <c r="R1608" s="36">
        <f>Inputs!$B$12*(1+$B1608)^1*$C1608+Inputs!$B$29*(1+$D1608)^1*Inputs!$B$19+Inputs!$B$30*(1+$E1608)^1*Inputs!$B$20+Inputs!$B$31*(1+$F1608)^1*Inputs!$B$21+Inputs!$B$22*(1+Inputs!$B$23)^1</f>
        <v>15113.243896245054</v>
      </c>
      <c r="S1608" s="36">
        <f>Inputs!$B$12*(1+$B1608)^2*$C1608+Inputs!$B$29*(1+$D1608)^2*Inputs!$B$19+Inputs!$B$30*(1+$E1608)^2*Inputs!$B$20+Inputs!$B$31*(1+$F1608)^2*Inputs!$B$21+Inputs!$B$22*(1+Inputs!$B$23)^2</f>
        <v>16954.629933665135</v>
      </c>
      <c r="T1608" s="36">
        <f>Inputs!$B$12*(1+$B1608)^3*$C1608+Inputs!$B$29*(1+$D1608)^3*Inputs!$B$19+Inputs!$B$30*(1+$E1608)^3*Inputs!$B$20+Inputs!$B$31*(1+$F1608)^3*Inputs!$B$21+Inputs!$B$22*(1+Inputs!$B$23)^3</f>
        <v>19224.239971918556</v>
      </c>
      <c r="U1608" s="36">
        <f>Inputs!$B$12*(1+$B1608)^4*$C1608+Inputs!$B$29*(1+$D1608)^4*Inputs!$B$19+Inputs!$B$30*(1+$E1608)^4*Inputs!$B$20+Inputs!$B$31*(1+$F1608)^4*Inputs!$B$21+Inputs!$B$22*(1+Inputs!$B$23)^4</f>
        <v>22026.61844877532</v>
      </c>
      <c r="V1608" s="35">
        <f>Inputs!$B$13/(Q1608*(1-$G1608))</f>
        <v>1.1265764073559732</v>
      </c>
      <c r="W1608" s="36">
        <f>Inputs!$B$13</f>
        <v>12660</v>
      </c>
      <c r="X1608" s="36">
        <f t="shared" si="243"/>
        <v>13750.635560994717</v>
      </c>
      <c r="Y1608" s="36">
        <f t="shared" si="244"/>
        <v>15087.986729927992</v>
      </c>
      <c r="Z1608" s="36">
        <f t="shared" si="245"/>
        <v>16724.457182815338</v>
      </c>
      <c r="AA1608" s="36">
        <f t="shared" si="246"/>
        <v>18723.301053967738</v>
      </c>
      <c r="AB1608" s="36">
        <f t="shared" si="247"/>
        <v>56619.753162977155</v>
      </c>
      <c r="AC1608" s="36">
        <f t="shared" si="248"/>
        <v>229286.31066773165</v>
      </c>
      <c r="AD1608" s="36">
        <f t="shared" si="249"/>
        <v>139735.61187042863</v>
      </c>
    </row>
    <row r="1609" spans="1:30" ht="14.25" customHeight="1" x14ac:dyDescent="0.25">
      <c r="A1609" s="16">
        <v>1593</v>
      </c>
      <c r="B1609" s="34">
        <v>0.38395726616311798</v>
      </c>
      <c r="C1609" s="34">
        <v>5.32861206336799E-2</v>
      </c>
      <c r="D1609" s="34">
        <v>2.9087545257678302E-2</v>
      </c>
      <c r="E1609" s="34">
        <v>5.1629087889240602E-2</v>
      </c>
      <c r="F1609" s="34">
        <v>-8.6836813262605103E-3</v>
      </c>
      <c r="G1609" s="34">
        <v>0.20231483906915701</v>
      </c>
      <c r="H1609" s="35">
        <v>0.95826576231609395</v>
      </c>
      <c r="I1609" s="34">
        <v>9.8394731955052897E-2</v>
      </c>
      <c r="J1609" s="34">
        <v>2.64266139393683E-2</v>
      </c>
      <c r="K1609" s="36">
        <f>Inputs!$B$12*(1+$B1609)^4</f>
        <v>220111.11365026349</v>
      </c>
      <c r="L1609" s="36">
        <f t="shared" si="240"/>
        <v>15493.032134709074</v>
      </c>
      <c r="M1609" s="36">
        <f t="shared" si="241"/>
        <v>190418.85348984922</v>
      </c>
      <c r="N1609" s="37">
        <f>M1609/Inputs!$B$6</f>
        <v>290.27264251501407</v>
      </c>
      <c r="O1609" s="38">
        <f>IF(N1609&gt;Inputs!$B$4,1,0)</f>
        <v>0</v>
      </c>
      <c r="P1609" s="34">
        <f t="shared" si="242"/>
        <v>7.196811801568459E-2</v>
      </c>
      <c r="Q1609" s="36">
        <f>Inputs!$B$12*(1+$B1609)^0*$C1609+Inputs!$B$29*(1+$D1609)^0*Inputs!$B$19+Inputs!$B$30*(1+$E1609)^0*Inputs!$B$20+Inputs!$B$31*(1+$F1609)^0*Inputs!$B$21+Inputs!$B$22*(1+Inputs!$B$23)^0</f>
        <v>11219.211265447717</v>
      </c>
      <c r="R1609" s="36">
        <f>Inputs!$B$12*(1+$B1609)^1*$C1609+Inputs!$B$29*(1+$D1609)^1*Inputs!$B$19+Inputs!$B$30*(1+$E1609)^1*Inputs!$B$20+Inputs!$B$31*(1+$F1609)^1*Inputs!$B$21+Inputs!$B$22*(1+Inputs!$B$23)^1</f>
        <v>12564.157487954883</v>
      </c>
      <c r="S1609" s="36">
        <f>Inputs!$B$12*(1+$B1609)^2*$C1609+Inputs!$B$29*(1+$D1609)^2*Inputs!$B$19+Inputs!$B$30*(1+$E1609)^2*Inputs!$B$20+Inputs!$B$31*(1+$F1609)^2*Inputs!$B$21+Inputs!$B$22*(1+Inputs!$B$23)^2</f>
        <v>14388.19304820578</v>
      </c>
      <c r="T1609" s="36">
        <f>Inputs!$B$12*(1+$B1609)^3*$C1609+Inputs!$B$29*(1+$D1609)^3*Inputs!$B$19+Inputs!$B$30*(1+$E1609)^3*Inputs!$B$20+Inputs!$B$31*(1+$F1609)^3*Inputs!$B$21+Inputs!$B$22*(1+Inputs!$B$23)^3</f>
        <v>16872.652647280076</v>
      </c>
      <c r="U1609" s="36">
        <f>Inputs!$B$12*(1+$B1609)^4*$C1609+Inputs!$B$29*(1+$D1609)^4*Inputs!$B$19+Inputs!$B$30*(1+$E1609)^4*Inputs!$B$20+Inputs!$B$31*(1+$F1609)^4*Inputs!$B$21+Inputs!$B$22*(1+Inputs!$B$23)^4</f>
        <v>20268.375283542904</v>
      </c>
      <c r="V1609" s="35">
        <f>Inputs!$B$13/(Q1609*(1-$G1609))</f>
        <v>1.4146202363175178</v>
      </c>
      <c r="W1609" s="36">
        <f>Inputs!$B$13</f>
        <v>12660</v>
      </c>
      <c r="X1609" s="36">
        <f t="shared" si="243"/>
        <v>13034.242586470258</v>
      </c>
      <c r="Y1609" s="36">
        <f t="shared" si="244"/>
        <v>13617.10064443563</v>
      </c>
      <c r="Z1609" s="36">
        <f t="shared" si="245"/>
        <v>14432.886930836263</v>
      </c>
      <c r="AA1609" s="36">
        <f t="shared" si="246"/>
        <v>15493.032134709074</v>
      </c>
      <c r="AB1609" s="36">
        <f t="shared" si="247"/>
        <v>52211.238208728355</v>
      </c>
      <c r="AC1609" s="36">
        <f t="shared" si="248"/>
        <v>220965.35177170407</v>
      </c>
      <c r="AD1609" s="36">
        <f t="shared" si="249"/>
        <v>138207.61528112087</v>
      </c>
    </row>
    <row r="1610" spans="1:30" ht="14.25" customHeight="1" x14ac:dyDescent="0.25">
      <c r="A1610" s="16">
        <v>1594</v>
      </c>
      <c r="B1610" s="34">
        <v>0.22122074247138501</v>
      </c>
      <c r="C1610" s="34">
        <v>7.5341025596971201E-2</v>
      </c>
      <c r="D1610" s="34">
        <v>1.80849893570715E-2</v>
      </c>
      <c r="E1610" s="34">
        <v>1.53709838157729E-2</v>
      </c>
      <c r="F1610" s="34">
        <v>-1.5900311588048801E-2</v>
      </c>
      <c r="G1610" s="34">
        <v>0.21351813970280001</v>
      </c>
      <c r="H1610" s="35">
        <v>0.94447712191428901</v>
      </c>
      <c r="I1610" s="34">
        <v>9.1022714990495204E-2</v>
      </c>
      <c r="J1610" s="34">
        <v>2.39583169431801E-2</v>
      </c>
      <c r="K1610" s="36">
        <f>Inputs!$B$12*(1+$B1610)^4</f>
        <v>133452.87649027986</v>
      </c>
      <c r="L1610" s="36">
        <f t="shared" si="240"/>
        <v>13304.338284353511</v>
      </c>
      <c r="M1610" s="36">
        <f t="shared" si="241"/>
        <v>181425.53815103415</v>
      </c>
      <c r="N1610" s="37">
        <f>M1610/Inputs!$B$6</f>
        <v>276.56332035218622</v>
      </c>
      <c r="O1610" s="38">
        <f>IF(N1610&gt;Inputs!$B$4,1,0)</f>
        <v>0</v>
      </c>
      <c r="P1610" s="34">
        <f t="shared" si="242"/>
        <v>6.7064398047315107E-2</v>
      </c>
      <c r="Q1610" s="36">
        <f>Inputs!$B$12*(1+$B1610)^0*$C1610+Inputs!$B$29*(1+$D1610)^0*Inputs!$B$19+Inputs!$B$30*(1+$E1610)^0*Inputs!$B$20+Inputs!$B$31*(1+$F1610)^0*Inputs!$B$21+Inputs!$B$22*(1+Inputs!$B$23)^0</f>
        <v>12542.505563245195</v>
      </c>
      <c r="R1610" s="36">
        <f>Inputs!$B$12*(1+$B1610)^1*$C1610+Inputs!$B$29*(1+$D1610)^1*Inputs!$B$19+Inputs!$B$30*(1+$E1610)^1*Inputs!$B$20+Inputs!$B$31*(1+$F1610)^1*Inputs!$B$21+Inputs!$B$22*(1+Inputs!$B$23)^1</f>
        <v>13500.013503461001</v>
      </c>
      <c r="S1610" s="36">
        <f>Inputs!$B$12*(1+$B1610)^2*$C1610+Inputs!$B$29*(1+$D1610)^2*Inputs!$B$19+Inputs!$B$30*(1+$E1610)^2*Inputs!$B$20+Inputs!$B$31*(1+$F1610)^2*Inputs!$B$21+Inputs!$B$22*(1+Inputs!$B$23)^2</f>
        <v>14679.489571357975</v>
      </c>
      <c r="T1610" s="36">
        <f>Inputs!$B$12*(1+$B1610)^3*$C1610+Inputs!$B$29*(1+$D1610)^3*Inputs!$B$19+Inputs!$B$30*(1+$E1610)^3*Inputs!$B$20+Inputs!$B$31*(1+$F1610)^3*Inputs!$B$21+Inputs!$B$22*(1+Inputs!$B$23)^3</f>
        <v>16129.821743130729</v>
      </c>
      <c r="U1610" s="36">
        <f>Inputs!$B$12*(1+$B1610)^4*$C1610+Inputs!$B$29*(1+$D1610)^4*Inputs!$B$19+Inputs!$B$30*(1+$E1610)^4*Inputs!$B$20+Inputs!$B$31*(1+$F1610)^4*Inputs!$B$21+Inputs!$B$22*(1+Inputs!$B$23)^4</f>
        <v>17910.723365589798</v>
      </c>
      <c r="V1610" s="35">
        <f>Inputs!$B$13/(Q1610*(1-$G1610))</f>
        <v>1.2833960343443529</v>
      </c>
      <c r="W1610" s="36">
        <f>Inputs!$B$13</f>
        <v>12660</v>
      </c>
      <c r="X1610" s="36">
        <f t="shared" si="243"/>
        <v>12726.858366572154</v>
      </c>
      <c r="Y1610" s="36">
        <f t="shared" si="244"/>
        <v>12860.567409498592</v>
      </c>
      <c r="Z1610" s="36">
        <f t="shared" si="245"/>
        <v>13056.324825445292</v>
      </c>
      <c r="AA1610" s="36">
        <f t="shared" si="246"/>
        <v>13304.338284353511</v>
      </c>
      <c r="AB1610" s="36">
        <f t="shared" si="247"/>
        <v>50019.729627290202</v>
      </c>
      <c r="AC1610" s="36">
        <f t="shared" si="248"/>
        <v>203134.42354433733</v>
      </c>
      <c r="AD1610" s="36">
        <f t="shared" si="249"/>
        <v>131405.80852374397</v>
      </c>
    </row>
    <row r="1611" spans="1:30" ht="14.25" customHeight="1" x14ac:dyDescent="0.25">
      <c r="A1611" s="16">
        <v>1595</v>
      </c>
      <c r="B1611" s="34">
        <v>0.28010789792988799</v>
      </c>
      <c r="C1611" s="34">
        <v>6.1062121773233898E-2</v>
      </c>
      <c r="D1611" s="34">
        <v>2.1067628023664801E-2</v>
      </c>
      <c r="E1611" s="34">
        <v>5.4215621596477803E-2</v>
      </c>
      <c r="F1611" s="34">
        <v>1.9480712223861201E-2</v>
      </c>
      <c r="G1611" s="34">
        <v>0.16697369487291</v>
      </c>
      <c r="H1611" s="35">
        <v>1.15246962765044</v>
      </c>
      <c r="I1611" s="34">
        <v>0.10804841223811</v>
      </c>
      <c r="J1611" s="34">
        <v>1.6865954658375499E-2</v>
      </c>
      <c r="K1611" s="36">
        <f>Inputs!$B$12*(1+$B1611)^4</f>
        <v>161115.5872733657</v>
      </c>
      <c r="L1611" s="36">
        <f t="shared" si="240"/>
        <v>18058.968546447377</v>
      </c>
      <c r="M1611" s="36">
        <f t="shared" si="241"/>
        <v>175562.64458225892</v>
      </c>
      <c r="N1611" s="37">
        <f>M1611/Inputs!$B$6</f>
        <v>267.62598259490687</v>
      </c>
      <c r="O1611" s="38">
        <f>IF(N1611&gt;Inputs!$B$4,1,0)</f>
        <v>0</v>
      </c>
      <c r="P1611" s="34">
        <f t="shared" si="242"/>
        <v>9.1182457579734505E-2</v>
      </c>
      <c r="Q1611" s="36">
        <f>Inputs!$B$12*(1+$B1611)^0*$C1611+Inputs!$B$29*(1+$D1611)^0*Inputs!$B$19+Inputs!$B$30*(1+$E1611)^0*Inputs!$B$20+Inputs!$B$31*(1+$F1611)^0*Inputs!$B$21+Inputs!$B$22*(1+Inputs!$B$23)^0</f>
        <v>11685.771333820954</v>
      </c>
      <c r="R1611" s="36">
        <f>Inputs!$B$12*(1+$B1611)^1*$C1611+Inputs!$B$29*(1+$D1611)^1*Inputs!$B$19+Inputs!$B$30*(1+$E1611)^1*Inputs!$B$20+Inputs!$B$31*(1+$F1611)^1*Inputs!$B$21+Inputs!$B$22*(1+Inputs!$B$23)^1</f>
        <v>12936.521398219596</v>
      </c>
      <c r="S1611" s="36">
        <f>Inputs!$B$12*(1+$B1611)^2*$C1611+Inputs!$B$29*(1+$D1611)^2*Inputs!$B$19+Inputs!$B$30*(1+$E1611)^2*Inputs!$B$20+Inputs!$B$31*(1+$F1611)^2*Inputs!$B$21+Inputs!$B$22*(1+Inputs!$B$23)^2</f>
        <v>14483.214545060098</v>
      </c>
      <c r="T1611" s="36">
        <f>Inputs!$B$12*(1+$B1611)^3*$C1611+Inputs!$B$29*(1+$D1611)^3*Inputs!$B$19+Inputs!$B$30*(1+$E1611)^3*Inputs!$B$20+Inputs!$B$31*(1+$F1611)^3*Inputs!$B$21+Inputs!$B$22*(1+Inputs!$B$23)^3</f>
        <v>16406.772076075402</v>
      </c>
      <c r="U1611" s="36">
        <f>Inputs!$B$12*(1+$B1611)^4*$C1611+Inputs!$B$29*(1+$D1611)^4*Inputs!$B$19+Inputs!$B$30*(1+$E1611)^4*Inputs!$B$20+Inputs!$B$31*(1+$F1611)^4*Inputs!$B$21+Inputs!$B$22*(1+Inputs!$B$23)^4</f>
        <v>18810.690469126712</v>
      </c>
      <c r="V1611" s="35">
        <f>Inputs!$B$13/(Q1611*(1-$G1611))</f>
        <v>1.3005217093373662</v>
      </c>
      <c r="W1611" s="36">
        <f>Inputs!$B$13</f>
        <v>12660</v>
      </c>
      <c r="X1611" s="36">
        <f t="shared" si="243"/>
        <v>13616.154158111078</v>
      </c>
      <c r="Y1611" s="36">
        <f t="shared" si="244"/>
        <v>14797.545994938047</v>
      </c>
      <c r="Z1611" s="36">
        <f t="shared" si="245"/>
        <v>16256.983748807861</v>
      </c>
      <c r="AA1611" s="36">
        <f t="shared" si="246"/>
        <v>18058.968546447377</v>
      </c>
      <c r="AB1611" s="36">
        <f t="shared" si="247"/>
        <v>54989.197651582734</v>
      </c>
      <c r="AC1611" s="36">
        <f t="shared" si="248"/>
        <v>201393.45635722508</v>
      </c>
      <c r="AD1611" s="36">
        <f t="shared" si="249"/>
        <v>120573.44693067617</v>
      </c>
    </row>
    <row r="1612" spans="1:30" ht="14.25" customHeight="1" x14ac:dyDescent="0.25">
      <c r="A1612" s="16">
        <v>1596</v>
      </c>
      <c r="B1612" s="34">
        <v>0.183519489136097</v>
      </c>
      <c r="C1612" s="34">
        <v>7.7561673004305096E-2</v>
      </c>
      <c r="D1612" s="34">
        <v>1.27173140861719E-2</v>
      </c>
      <c r="E1612" s="34">
        <v>4.8759880615935697E-2</v>
      </c>
      <c r="F1612" s="34">
        <v>1.0858825621966901E-2</v>
      </c>
      <c r="G1612" s="34">
        <v>0.193649675652556</v>
      </c>
      <c r="H1612" s="35">
        <v>1.0664778653356599</v>
      </c>
      <c r="I1612" s="34">
        <v>9.5141635135525301E-2</v>
      </c>
      <c r="J1612" s="34">
        <v>3.25476570071455E-2</v>
      </c>
      <c r="K1612" s="36">
        <f>Inputs!$B$12*(1+$B1612)^4</f>
        <v>117720.71900000451</v>
      </c>
      <c r="L1612" s="36">
        <f t="shared" si="240"/>
        <v>15273.536488362326</v>
      </c>
      <c r="M1612" s="36">
        <f t="shared" si="241"/>
        <v>212753.92160021362</v>
      </c>
      <c r="N1612" s="37">
        <f>M1612/Inputs!$B$6</f>
        <v>324.32000243935005</v>
      </c>
      <c r="O1612" s="38">
        <f>IF(N1612&gt;Inputs!$B$4,1,0)</f>
        <v>0</v>
      </c>
      <c r="P1612" s="34">
        <f t="shared" si="242"/>
        <v>6.2593978128379801E-2</v>
      </c>
      <c r="Q1612" s="36">
        <f>Inputs!$B$12*(1+$B1612)^0*$C1612+Inputs!$B$29*(1+$D1612)^0*Inputs!$B$19+Inputs!$B$30*(1+$E1612)^0*Inputs!$B$20+Inputs!$B$31*(1+$F1612)^0*Inputs!$B$21+Inputs!$B$22*(1+Inputs!$B$23)^0</f>
        <v>12675.744407685226</v>
      </c>
      <c r="R1612" s="36">
        <f>Inputs!$B$12*(1+$B1612)^1*$C1612+Inputs!$B$29*(1+$D1612)^1*Inputs!$B$19+Inputs!$B$30*(1+$E1612)^1*Inputs!$B$20+Inputs!$B$31*(1+$F1612)^1*Inputs!$B$21+Inputs!$B$22*(1+Inputs!$B$23)^1</f>
        <v>13674.148616475759</v>
      </c>
      <c r="S1612" s="36">
        <f>Inputs!$B$12*(1+$B1612)^2*$C1612+Inputs!$B$29*(1+$D1612)^2*Inputs!$B$19+Inputs!$B$30*(1+$E1612)^2*Inputs!$B$20+Inputs!$B$31*(1+$F1612)^2*Inputs!$B$21+Inputs!$B$22*(1+Inputs!$B$23)^2</f>
        <v>14834.25065757248</v>
      </c>
      <c r="T1612" s="36">
        <f>Inputs!$B$12*(1+$B1612)^3*$C1612+Inputs!$B$29*(1+$D1612)^3*Inputs!$B$19+Inputs!$B$30*(1+$E1612)^3*Inputs!$B$20+Inputs!$B$31*(1+$F1612)^3*Inputs!$B$21+Inputs!$B$22*(1+Inputs!$B$23)^3</f>
        <v>16185.055725318214</v>
      </c>
      <c r="U1612" s="36">
        <f>Inputs!$B$12*(1+$B1612)^4*$C1612+Inputs!$B$29*(1+$D1612)^4*Inputs!$B$19+Inputs!$B$30*(1+$E1612)^4*Inputs!$B$20+Inputs!$B$31*(1+$F1612)^4*Inputs!$B$21+Inputs!$B$22*(1+Inputs!$B$23)^4</f>
        <v>17760.8601924256</v>
      </c>
      <c r="V1612" s="35">
        <f>Inputs!$B$13/(Q1612*(1-$G1612))</f>
        <v>1.2386153765295871</v>
      </c>
      <c r="W1612" s="36">
        <f>Inputs!$B$13</f>
        <v>12660</v>
      </c>
      <c r="X1612" s="36">
        <f t="shared" si="243"/>
        <v>13182.660417207049</v>
      </c>
      <c r="Y1612" s="36">
        <f t="shared" si="244"/>
        <v>13786.304921715115</v>
      </c>
      <c r="Z1612" s="36">
        <f t="shared" si="245"/>
        <v>14480.050046931374</v>
      </c>
      <c r="AA1612" s="36">
        <f t="shared" si="246"/>
        <v>15273.536488362326</v>
      </c>
      <c r="AB1612" s="36">
        <f t="shared" si="247"/>
        <v>52810.748744964905</v>
      </c>
      <c r="AC1612" s="36">
        <f t="shared" si="248"/>
        <v>251951.62197434017</v>
      </c>
      <c r="AD1612" s="36">
        <f t="shared" si="249"/>
        <v>159943.1728552487</v>
      </c>
    </row>
    <row r="1613" spans="1:30" ht="14.25" customHeight="1" x14ac:dyDescent="0.25">
      <c r="A1613" s="16">
        <v>1597</v>
      </c>
      <c r="B1613" s="34">
        <v>0.32112528379229899</v>
      </c>
      <c r="C1613" s="34">
        <v>6.0031898024089002E-2</v>
      </c>
      <c r="D1613" s="34">
        <v>1.5106029634989301E-2</v>
      </c>
      <c r="E1613" s="34">
        <v>3.4020725895456697E-2</v>
      </c>
      <c r="F1613" s="34">
        <v>-1.02151347033259E-2</v>
      </c>
      <c r="G1613" s="34">
        <v>0.19157060968033099</v>
      </c>
      <c r="H1613" s="35">
        <v>1.0733225838503899</v>
      </c>
      <c r="I1613" s="34">
        <v>9.9993192031681499E-2</v>
      </c>
      <c r="J1613" s="34">
        <v>1.9793664514630299E-2</v>
      </c>
      <c r="K1613" s="36">
        <f>Inputs!$B$12*(1+$B1613)^4</f>
        <v>182779.40834425495</v>
      </c>
      <c r="L1613" s="36">
        <f t="shared" si="240"/>
        <v>16562.508250711344</v>
      </c>
      <c r="M1613" s="36">
        <f t="shared" si="241"/>
        <v>184388.45041038669</v>
      </c>
      <c r="N1613" s="37">
        <f>M1613/Inputs!$B$6</f>
        <v>281.07995489388213</v>
      </c>
      <c r="O1613" s="38">
        <f>IF(N1613&gt;Inputs!$B$4,1,0)</f>
        <v>0</v>
      </c>
      <c r="P1613" s="34">
        <f t="shared" si="242"/>
        <v>8.01995275170512E-2</v>
      </c>
      <c r="Q1613" s="36">
        <f>Inputs!$B$12*(1+$B1613)^0*$C1613+Inputs!$B$29*(1+$D1613)^0*Inputs!$B$19+Inputs!$B$30*(1+$E1613)^0*Inputs!$B$20+Inputs!$B$31*(1+$F1613)^0*Inputs!$B$21+Inputs!$B$22*(1+Inputs!$B$23)^0</f>
        <v>11623.95790887226</v>
      </c>
      <c r="R1613" s="36">
        <f>Inputs!$B$12*(1+$B1613)^1*$C1613+Inputs!$B$29*(1+$D1613)^1*Inputs!$B$19+Inputs!$B$30*(1+$E1613)^1*Inputs!$B$20+Inputs!$B$31*(1+$F1613)^1*Inputs!$B$21+Inputs!$B$22*(1+Inputs!$B$23)^1</f>
        <v>12800.757973690808</v>
      </c>
      <c r="S1613" s="36">
        <f>Inputs!$B$12*(1+$B1613)^2*$C1613+Inputs!$B$29*(1+$D1613)^2*Inputs!$B$19+Inputs!$B$30*(1+$E1613)^2*Inputs!$B$20+Inputs!$B$31*(1+$F1613)^2*Inputs!$B$21+Inputs!$B$22*(1+Inputs!$B$23)^2</f>
        <v>14351.051752713942</v>
      </c>
      <c r="T1613" s="36">
        <f>Inputs!$B$12*(1+$B1613)^3*$C1613+Inputs!$B$29*(1+$D1613)^3*Inputs!$B$19+Inputs!$B$30*(1+$E1613)^3*Inputs!$B$20+Inputs!$B$31*(1+$F1613)^3*Inputs!$B$21+Inputs!$B$22*(1+Inputs!$B$23)^3</f>
        <v>16394.159585677495</v>
      </c>
      <c r="U1613" s="36">
        <f>Inputs!$B$12*(1+$B1613)^4*$C1613+Inputs!$B$29*(1+$D1613)^4*Inputs!$B$19+Inputs!$B$30*(1+$E1613)^4*Inputs!$B$20+Inputs!$B$31*(1+$F1613)^4*Inputs!$B$21+Inputs!$B$22*(1+Inputs!$B$23)^4</f>
        <v>19087.706404169814</v>
      </c>
      <c r="V1613" s="35">
        <f>Inputs!$B$13/(Q1613*(1-$G1613))</f>
        <v>1.3472170892810735</v>
      </c>
      <c r="W1613" s="36">
        <f>Inputs!$B$13</f>
        <v>12660</v>
      </c>
      <c r="X1613" s="36">
        <f t="shared" si="243"/>
        <v>13233.088189103499</v>
      </c>
      <c r="Y1613" s="36">
        <f t="shared" si="244"/>
        <v>14041.323135971426</v>
      </c>
      <c r="Z1613" s="36">
        <f t="shared" si="245"/>
        <v>15132.819408768632</v>
      </c>
      <c r="AA1613" s="36">
        <f t="shared" si="246"/>
        <v>16562.508250711344</v>
      </c>
      <c r="AB1613" s="36">
        <f t="shared" si="247"/>
        <v>53615.891746640045</v>
      </c>
      <c r="AC1613" s="36">
        <f t="shared" si="248"/>
        <v>210603.9961264818</v>
      </c>
      <c r="AD1613" s="36">
        <f t="shared" si="249"/>
        <v>130772.55866374665</v>
      </c>
    </row>
    <row r="1614" spans="1:30" ht="14.25" customHeight="1" x14ac:dyDescent="0.25">
      <c r="A1614" s="16">
        <v>1598</v>
      </c>
      <c r="B1614" s="34">
        <v>0.30213756862562002</v>
      </c>
      <c r="C1614" s="34">
        <v>9.5637445153782405E-2</v>
      </c>
      <c r="D1614" s="34">
        <v>1.9465977055686302E-2</v>
      </c>
      <c r="E1614" s="34">
        <v>5.0488067663633E-2</v>
      </c>
      <c r="F1614" s="34">
        <v>3.0432070669460801E-2</v>
      </c>
      <c r="G1614" s="34">
        <v>0.19365238575372601</v>
      </c>
      <c r="H1614" s="35">
        <v>1.1383059643278</v>
      </c>
      <c r="I1614" s="34">
        <v>9.1646704468075102E-2</v>
      </c>
      <c r="J1614" s="34">
        <v>2.4093916635166399E-2</v>
      </c>
      <c r="K1614" s="36">
        <f>Inputs!$B$12*(1+$B1614)^4</f>
        <v>172495.88013452108</v>
      </c>
      <c r="L1614" s="36">
        <f t="shared" si="240"/>
        <v>23512.624191201587</v>
      </c>
      <c r="M1614" s="36">
        <f t="shared" si="241"/>
        <v>295660.75294738368</v>
      </c>
      <c r="N1614" s="37">
        <f>M1614/Inputs!$B$6</f>
        <v>450.70236729784096</v>
      </c>
      <c r="O1614" s="38">
        <f>IF(N1614&gt;Inputs!$B$4,1,0)</f>
        <v>1</v>
      </c>
      <c r="P1614" s="34">
        <f t="shared" si="242"/>
        <v>6.7552787832908703E-2</v>
      </c>
      <c r="Q1614" s="36">
        <f>Inputs!$B$12*(1+$B1614)^0*$C1614+Inputs!$B$29*(1+$D1614)^0*Inputs!$B$19+Inputs!$B$30*(1+$E1614)^0*Inputs!$B$20+Inputs!$B$31*(1+$F1614)^0*Inputs!$B$21+Inputs!$B$22*(1+Inputs!$B$23)^0</f>
        <v>13760.290736653867</v>
      </c>
      <c r="R1614" s="36">
        <f>Inputs!$B$12*(1+$B1614)^1*$C1614+Inputs!$B$29*(1+$D1614)^1*Inputs!$B$19+Inputs!$B$30*(1+$E1614)^1*Inputs!$B$20+Inputs!$B$31*(1+$F1614)^1*Inputs!$B$21+Inputs!$B$22*(1+Inputs!$B$23)^1</f>
        <v>15753.323506914126</v>
      </c>
      <c r="S1614" s="36">
        <f>Inputs!$B$12*(1+$B1614)^2*$C1614+Inputs!$B$29*(1+$D1614)^2*Inputs!$B$19+Inputs!$B$30*(1+$E1614)^2*Inputs!$B$20+Inputs!$B$31*(1+$F1614)^2*Inputs!$B$21+Inputs!$B$22*(1+Inputs!$B$23)^2</f>
        <v>18279.942597467769</v>
      </c>
      <c r="T1614" s="36">
        <f>Inputs!$B$12*(1+$B1614)^3*$C1614+Inputs!$B$29*(1+$D1614)^3*Inputs!$B$19+Inputs!$B$30*(1+$E1614)^3*Inputs!$B$20+Inputs!$B$31*(1+$F1614)^3*Inputs!$B$21+Inputs!$B$22*(1+Inputs!$B$23)^3</f>
        <v>21498.828604795039</v>
      </c>
      <c r="U1614" s="36">
        <f>Inputs!$B$12*(1+$B1614)^4*$C1614+Inputs!$B$29*(1+$D1614)^4*Inputs!$B$19+Inputs!$B$30*(1+$E1614)^4*Inputs!$B$20+Inputs!$B$31*(1+$F1614)^4*Inputs!$B$21+Inputs!$B$22*(1+Inputs!$B$23)^4</f>
        <v>25616.499658615088</v>
      </c>
      <c r="V1614" s="35">
        <f>Inputs!$B$13/(Q1614*(1-$G1614))</f>
        <v>1.1409951287439253</v>
      </c>
      <c r="W1614" s="36">
        <f>Inputs!$B$13</f>
        <v>12660</v>
      </c>
      <c r="X1614" s="36">
        <f t="shared" si="243"/>
        <v>14485.127397029441</v>
      </c>
      <c r="Y1614" s="36">
        <f t="shared" si="244"/>
        <v>16798.435496407154</v>
      </c>
      <c r="Z1614" s="36">
        <f t="shared" si="245"/>
        <v>19744.790753455265</v>
      </c>
      <c r="AA1614" s="36">
        <f t="shared" si="246"/>
        <v>23512.624191201587</v>
      </c>
      <c r="AB1614" s="36">
        <f t="shared" si="247"/>
        <v>65735.288716755167</v>
      </c>
      <c r="AC1614" s="36">
        <f t="shared" si="248"/>
        <v>356449.17361364787</v>
      </c>
      <c r="AD1614" s="36">
        <f t="shared" si="249"/>
        <v>229925.46423062851</v>
      </c>
    </row>
    <row r="1615" spans="1:30" ht="14.25" customHeight="1" x14ac:dyDescent="0.25">
      <c r="A1615" s="16">
        <v>1599</v>
      </c>
      <c r="B1615" s="34">
        <v>0.19319134164826601</v>
      </c>
      <c r="C1615" s="34">
        <v>8.61424099284189E-2</v>
      </c>
      <c r="D1615" s="34">
        <v>3.2512213266188701E-2</v>
      </c>
      <c r="E1615" s="34">
        <v>2.6579872794855301E-2</v>
      </c>
      <c r="F1615" s="34">
        <v>1.7603911461904799E-2</v>
      </c>
      <c r="G1615" s="34">
        <v>0.15865134678485801</v>
      </c>
      <c r="H1615" s="35">
        <v>1.0578337863839999</v>
      </c>
      <c r="I1615" s="34">
        <v>0.104978758737231</v>
      </c>
      <c r="J1615" s="34">
        <v>2.67252014222004E-2</v>
      </c>
      <c r="K1615" s="36">
        <f>Inputs!$B$12*(1+$B1615)^4</f>
        <v>121616.25433286285</v>
      </c>
      <c r="L1615" s="36">
        <f t="shared" si="240"/>
        <v>17145.160527699813</v>
      </c>
      <c r="M1615" s="36">
        <f t="shared" si="241"/>
        <v>190890.79187420852</v>
      </c>
      <c r="N1615" s="37">
        <f>M1615/Inputs!$B$6</f>
        <v>290.99206078385447</v>
      </c>
      <c r="O1615" s="38">
        <f>IF(N1615&gt;Inputs!$B$4,1,0)</f>
        <v>0</v>
      </c>
      <c r="P1615" s="34">
        <f t="shared" si="242"/>
        <v>7.82535573150306E-2</v>
      </c>
      <c r="Q1615" s="36">
        <f>Inputs!$B$12*(1+$B1615)^0*$C1615+Inputs!$B$29*(1+$D1615)^0*Inputs!$B$19+Inputs!$B$30*(1+$E1615)^0*Inputs!$B$20+Inputs!$B$31*(1+$F1615)^0*Inputs!$B$21+Inputs!$B$22*(1+Inputs!$B$23)^0</f>
        <v>13190.588623132055</v>
      </c>
      <c r="R1615" s="36">
        <f>Inputs!$B$12*(1+$B1615)^1*$C1615+Inputs!$B$29*(1+$D1615)^1*Inputs!$B$19+Inputs!$B$30*(1+$E1615)^1*Inputs!$B$20+Inputs!$B$31*(1+$F1615)^1*Inputs!$B$21+Inputs!$B$22*(1+Inputs!$B$23)^1</f>
        <v>14373.527181182566</v>
      </c>
      <c r="S1615" s="36">
        <f>Inputs!$B$12*(1+$B1615)^2*$C1615+Inputs!$B$29*(1+$D1615)^2*Inputs!$B$19+Inputs!$B$30*(1+$E1615)^2*Inputs!$B$20+Inputs!$B$31*(1+$F1615)^2*Inputs!$B$21+Inputs!$B$22*(1+Inputs!$B$23)^2</f>
        <v>15753.959826124468</v>
      </c>
      <c r="T1615" s="36">
        <f>Inputs!$B$12*(1+$B1615)^3*$C1615+Inputs!$B$29*(1+$D1615)^3*Inputs!$B$19+Inputs!$B$30*(1+$E1615)^3*Inputs!$B$20+Inputs!$B$31*(1+$F1615)^3*Inputs!$B$21+Inputs!$B$22*(1+Inputs!$B$23)^3</f>
        <v>17369.277171569898</v>
      </c>
      <c r="U1615" s="36">
        <f>Inputs!$B$12*(1+$B1615)^4*$C1615+Inputs!$B$29*(1+$D1615)^4*Inputs!$B$19+Inputs!$B$30*(1+$E1615)^4*Inputs!$B$20+Inputs!$B$31*(1+$F1615)^4*Inputs!$B$21+Inputs!$B$22*(1+Inputs!$B$23)^4</f>
        <v>19264.07311502966</v>
      </c>
      <c r="V1615" s="35">
        <f>Inputs!$B$13/(Q1615*(1-$G1615))</f>
        <v>1.1407580067143428</v>
      </c>
      <c r="W1615" s="36">
        <f>Inputs!$B$13</f>
        <v>12660</v>
      </c>
      <c r="X1615" s="36">
        <f t="shared" si="243"/>
        <v>13544.651394204451</v>
      </c>
      <c r="Y1615" s="36">
        <f t="shared" si="244"/>
        <v>14570.697580260963</v>
      </c>
      <c r="Z1615" s="36">
        <f t="shared" si="245"/>
        <v>15761.734533557445</v>
      </c>
      <c r="AA1615" s="36">
        <f t="shared" si="246"/>
        <v>17145.160527699813</v>
      </c>
      <c r="AB1615" s="36">
        <f t="shared" si="247"/>
        <v>54331.253243937557</v>
      </c>
      <c r="AC1615" s="36">
        <f t="shared" si="248"/>
        <v>224952.94783023713</v>
      </c>
      <c r="AD1615" s="36">
        <f t="shared" si="249"/>
        <v>136559.53863027095</v>
      </c>
    </row>
    <row r="1616" spans="1:30" ht="14.25" customHeight="1" x14ac:dyDescent="0.25">
      <c r="A1616" s="16">
        <v>1600</v>
      </c>
      <c r="B1616" s="34">
        <v>0.418915535951629</v>
      </c>
      <c r="C1616" s="34">
        <v>6.3119278661356498E-2</v>
      </c>
      <c r="D1616" s="34">
        <v>2.81811996761272E-2</v>
      </c>
      <c r="E1616" s="34">
        <v>5.7803247006660202E-2</v>
      </c>
      <c r="F1616" s="34">
        <v>3.5578771808993299E-3</v>
      </c>
      <c r="G1616" s="34">
        <v>0.15821596417614101</v>
      </c>
      <c r="H1616" s="35">
        <v>1.06847007056955</v>
      </c>
      <c r="I1616" s="34">
        <v>8.9449924351856405E-2</v>
      </c>
      <c r="J1616" s="34">
        <v>2.59008061973258E-2</v>
      </c>
      <c r="K1616" s="36">
        <f>Inputs!$B$12*(1+$B1616)^4</f>
        <v>243207.75897866354</v>
      </c>
      <c r="L1616" s="36">
        <f t="shared" si="240"/>
        <v>21738.668944019806</v>
      </c>
      <c r="M1616" s="36">
        <f t="shared" si="241"/>
        <v>291432.22927443375</v>
      </c>
      <c r="N1616" s="37">
        <f>M1616/Inputs!$B$6</f>
        <v>444.25644706468557</v>
      </c>
      <c r="O1616" s="38">
        <f>IF(N1616&gt;Inputs!$B$4,1,0)</f>
        <v>1</v>
      </c>
      <c r="P1616" s="34">
        <f t="shared" si="242"/>
        <v>6.3549118154530598E-2</v>
      </c>
      <c r="Q1616" s="36">
        <f>Inputs!$B$12*(1+$B1616)^0*$C1616+Inputs!$B$29*(1+$D1616)^0*Inputs!$B$19+Inputs!$B$30*(1+$E1616)^0*Inputs!$B$20+Inputs!$B$31*(1+$F1616)^0*Inputs!$B$21+Inputs!$B$22*(1+Inputs!$B$23)^0</f>
        <v>11809.200747108312</v>
      </c>
      <c r="R1616" s="36">
        <f>Inputs!$B$12*(1+$B1616)^1*$C1616+Inputs!$B$29*(1+$D1616)^1*Inputs!$B$19+Inputs!$B$30*(1+$E1616)^1*Inputs!$B$20+Inputs!$B$31*(1+$F1616)^1*Inputs!$B$21+Inputs!$B$22*(1+Inputs!$B$23)^1</f>
        <v>13580.824541716725</v>
      </c>
      <c r="S1616" s="36">
        <f>Inputs!$B$12*(1+$B1616)^2*$C1616+Inputs!$B$29*(1+$D1616)^2*Inputs!$B$19+Inputs!$B$30*(1+$E1616)^2*Inputs!$B$20+Inputs!$B$31*(1+$F1616)^2*Inputs!$B$21+Inputs!$B$22*(1+Inputs!$B$23)^2</f>
        <v>16026.051791373382</v>
      </c>
      <c r="T1616" s="36">
        <f>Inputs!$B$12*(1+$B1616)^3*$C1616+Inputs!$B$29*(1+$D1616)^3*Inputs!$B$19+Inputs!$B$30*(1+$E1616)^3*Inputs!$B$20+Inputs!$B$31*(1+$F1616)^3*Inputs!$B$21+Inputs!$B$22*(1+Inputs!$B$23)^3</f>
        <v>19423.794284976771</v>
      </c>
      <c r="U1616" s="36">
        <f>Inputs!$B$12*(1+$B1616)^4*$C1616+Inputs!$B$29*(1+$D1616)^4*Inputs!$B$19+Inputs!$B$30*(1+$E1616)^4*Inputs!$B$20+Inputs!$B$31*(1+$F1616)^4*Inputs!$B$21+Inputs!$B$22*(1+Inputs!$B$23)^4</f>
        <v>24169.62443614901</v>
      </c>
      <c r="V1616" s="35">
        <f>Inputs!$B$13/(Q1616*(1-$G1616))</f>
        <v>1.2735397802558375</v>
      </c>
      <c r="W1616" s="36">
        <f>Inputs!$B$13</f>
        <v>12660</v>
      </c>
      <c r="X1616" s="36">
        <f t="shared" si="243"/>
        <v>13973.165790122035</v>
      </c>
      <c r="Y1616" s="36">
        <f t="shared" si="244"/>
        <v>15797.412150369315</v>
      </c>
      <c r="Z1616" s="36">
        <f t="shared" si="245"/>
        <v>18308.424661694771</v>
      </c>
      <c r="AA1616" s="36">
        <f t="shared" si="246"/>
        <v>21738.668944019806</v>
      </c>
      <c r="AB1616" s="36">
        <f t="shared" si="247"/>
        <v>62771.056731496632</v>
      </c>
      <c r="AC1616" s="36">
        <f t="shared" si="248"/>
        <v>350936.70286810637</v>
      </c>
      <c r="AD1616" s="36">
        <f t="shared" si="249"/>
        <v>228661.1725429371</v>
      </c>
    </row>
    <row r="1617" spans="1:30" ht="14.25" customHeight="1" x14ac:dyDescent="0.25">
      <c r="A1617" s="16">
        <v>1601</v>
      </c>
      <c r="B1617" s="34">
        <v>0.25962020673540698</v>
      </c>
      <c r="C1617" s="34">
        <v>0.101240550428169</v>
      </c>
      <c r="D1617" s="34">
        <v>2.19201077236863E-2</v>
      </c>
      <c r="E1617" s="34">
        <v>6.06461974879305E-2</v>
      </c>
      <c r="F1617" s="34">
        <v>1.03522620071751E-2</v>
      </c>
      <c r="G1617" s="34">
        <v>0.17659976691888599</v>
      </c>
      <c r="H1617" s="35">
        <v>1.05349654060924</v>
      </c>
      <c r="I1617" s="34">
        <v>0.105929756294932</v>
      </c>
      <c r="J1617" s="34">
        <v>1.59185041547312E-2</v>
      </c>
      <c r="K1617" s="36">
        <f>Inputs!$B$12*(1+$B1617)^4</f>
        <v>151046.1729839099</v>
      </c>
      <c r="L1617" s="36">
        <f t="shared" ref="L1617:L1680" si="250">AA1617</f>
        <v>20975.526269296624</v>
      </c>
      <c r="M1617" s="36">
        <f t="shared" ref="M1617:M1680" si="251">AB1617+AD1617</f>
        <v>202745.0751264384</v>
      </c>
      <c r="N1617" s="37">
        <f>M1617/Inputs!$B$6</f>
        <v>309.06261452200977</v>
      </c>
      <c r="O1617" s="38">
        <f>IF(N1617&gt;Inputs!$B$4,1,0)</f>
        <v>0</v>
      </c>
      <c r="P1617" s="34">
        <f t="shared" ref="P1617:P1680" si="252">I1617-J1617</f>
        <v>9.0011252140200795E-2</v>
      </c>
      <c r="Q1617" s="36">
        <f>Inputs!$B$12*(1+$B1617)^0*$C1617+Inputs!$B$29*(1+$D1617)^0*Inputs!$B$19+Inputs!$B$30*(1+$E1617)^0*Inputs!$B$20+Inputs!$B$31*(1+$F1617)^0*Inputs!$B$21+Inputs!$B$22*(1+Inputs!$B$23)^0</f>
        <v>14096.477053117062</v>
      </c>
      <c r="R1617" s="36">
        <f>Inputs!$B$12*(1+$B1617)^1*$C1617+Inputs!$B$29*(1+$D1617)^1*Inputs!$B$19+Inputs!$B$30*(1+$E1617)^1*Inputs!$B$20+Inputs!$B$31*(1+$F1617)^1*Inputs!$B$21+Inputs!$B$22*(1+Inputs!$B$23)^1</f>
        <v>15875.792658809853</v>
      </c>
      <c r="S1617" s="36">
        <f>Inputs!$B$12*(1+$B1617)^2*$C1617+Inputs!$B$29*(1+$D1617)^2*Inputs!$B$19+Inputs!$B$30*(1+$E1617)^2*Inputs!$B$20+Inputs!$B$31*(1+$F1617)^2*Inputs!$B$21+Inputs!$B$22*(1+Inputs!$B$23)^2</f>
        <v>18073.77267948203</v>
      </c>
      <c r="T1617" s="36">
        <f>Inputs!$B$12*(1+$B1617)^3*$C1617+Inputs!$B$29*(1+$D1617)^3*Inputs!$B$19+Inputs!$B$30*(1+$E1617)^3*Inputs!$B$20+Inputs!$B$31*(1+$F1617)^3*Inputs!$B$21+Inputs!$B$22*(1+Inputs!$B$23)^3</f>
        <v>20797.251754654273</v>
      </c>
      <c r="U1617" s="36">
        <f>Inputs!$B$12*(1+$B1617)^4*$C1617+Inputs!$B$29*(1+$D1617)^4*Inputs!$B$19+Inputs!$B$30*(1+$E1617)^4*Inputs!$B$20+Inputs!$B$31*(1+$F1617)^4*Inputs!$B$21+Inputs!$B$22*(1+Inputs!$B$23)^4</f>
        <v>24180.694295004621</v>
      </c>
      <c r="V1617" s="35">
        <f>Inputs!$B$13/(Q1617*(1-$G1617))</f>
        <v>1.0907171236465147</v>
      </c>
      <c r="W1617" s="36">
        <f>Inputs!$B$13</f>
        <v>12660</v>
      </c>
      <c r="X1617" s="36">
        <f t="shared" ref="X1617:X1680" si="253">R1617*(1-$G1617)*($V1617+($H1617-$V1617)*1/4)</f>
        <v>14136.359446101273</v>
      </c>
      <c r="Y1617" s="36">
        <f t="shared" ref="Y1617:Y1680" si="254">S1617*(1-$G1617)*($V1617+($H1617-$V1617)*2/4)</f>
        <v>15955.038809040143</v>
      </c>
      <c r="Z1617" s="36">
        <f t="shared" ref="Z1617:Z1680" si="255">T1617*(1-$G1617)*($V1617+($H1617-$V1617)*3/4)</f>
        <v>18199.90703035512</v>
      </c>
      <c r="AA1617" s="36">
        <f t="shared" ref="AA1617:AA1680" si="256">U1617*(1-$G1617)*$H1617</f>
        <v>20975.526269296624</v>
      </c>
      <c r="AB1617" s="36">
        <f t="shared" ref="AB1617:AB1680" si="257">W1617/(1+$I1617)^1+X1617/(1+$I1617)^2+Y1617/(1+$I1617)^3+Z1617/(1+$I1617)^4+AA1617/(1+$I1617)^5</f>
        <v>59645.871620413294</v>
      </c>
      <c r="AC1617" s="36">
        <f t="shared" ref="AC1617:AC1680" si="258">AA1617*(1+$J1617)/($I1617-$J1617)</f>
        <v>236741.79355010757</v>
      </c>
      <c r="AD1617" s="36">
        <f t="shared" ref="AD1617:AD1680" si="259">AC1617/(1+$I1617)^5</f>
        <v>143099.20350602511</v>
      </c>
    </row>
    <row r="1618" spans="1:30" ht="14.25" customHeight="1" x14ac:dyDescent="0.25">
      <c r="A1618" s="16">
        <v>1602</v>
      </c>
      <c r="B1618" s="34">
        <v>0.284865587743453</v>
      </c>
      <c r="C1618" s="34">
        <v>9.8070757699719693E-2</v>
      </c>
      <c r="D1618" s="34">
        <v>4.4188687733645898E-2</v>
      </c>
      <c r="E1618" s="34">
        <v>4.2043912277209002E-2</v>
      </c>
      <c r="F1618" s="34">
        <v>1.2054017440904801E-2</v>
      </c>
      <c r="G1618" s="34">
        <v>0.16387657671953201</v>
      </c>
      <c r="H1618" s="35">
        <v>0.98898792465124197</v>
      </c>
      <c r="I1618" s="34">
        <v>9.9884218858448906E-2</v>
      </c>
      <c r="J1618" s="34">
        <v>2.6144329105145501E-2</v>
      </c>
      <c r="K1618" s="36">
        <f>Inputs!$B$12*(1+$B1618)^4</f>
        <v>163524.20297583845</v>
      </c>
      <c r="L1618" s="36">
        <f t="shared" si="250"/>
        <v>20726.078054266385</v>
      </c>
      <c r="M1618" s="36">
        <f t="shared" si="251"/>
        <v>239397.09955015167</v>
      </c>
      <c r="N1618" s="37">
        <f>M1618/Inputs!$B$6</f>
        <v>364.93460297279216</v>
      </c>
      <c r="O1618" s="38">
        <f>IF(N1618&gt;Inputs!$B$4,1,0)</f>
        <v>0</v>
      </c>
      <c r="P1618" s="34">
        <f t="shared" si="252"/>
        <v>7.3739889753303409E-2</v>
      </c>
      <c r="Q1618" s="36">
        <f>Inputs!$B$12*(1+$B1618)^0*$C1618+Inputs!$B$29*(1+$D1618)^0*Inputs!$B$19+Inputs!$B$30*(1+$E1618)^0*Inputs!$B$20+Inputs!$B$31*(1+$F1618)^0*Inputs!$B$21+Inputs!$B$22*(1+Inputs!$B$23)^0</f>
        <v>13906.289489410105</v>
      </c>
      <c r="R1618" s="36">
        <f>Inputs!$B$12*(1+$B1618)^1*$C1618+Inputs!$B$29*(1+$D1618)^1*Inputs!$B$19+Inputs!$B$30*(1+$E1618)^1*Inputs!$B$20+Inputs!$B$31*(1+$F1618)^1*Inputs!$B$21+Inputs!$B$22*(1+Inputs!$B$23)^1</f>
        <v>15819.220832286403</v>
      </c>
      <c r="S1618" s="36">
        <f>Inputs!$B$12*(1+$B1618)^2*$C1618+Inputs!$B$29*(1+$D1618)^2*Inputs!$B$19+Inputs!$B$30*(1+$E1618)^2*Inputs!$B$20+Inputs!$B$31*(1+$F1618)^2*Inputs!$B$21+Inputs!$B$22*(1+Inputs!$B$23)^2</f>
        <v>18219.113868122244</v>
      </c>
      <c r="T1618" s="36">
        <f>Inputs!$B$12*(1+$B1618)^3*$C1618+Inputs!$B$29*(1+$D1618)^3*Inputs!$B$19+Inputs!$B$30*(1+$E1618)^3*Inputs!$B$20+Inputs!$B$31*(1+$F1618)^3*Inputs!$B$21+Inputs!$B$22*(1+Inputs!$B$23)^3</f>
        <v>21242.408104088106</v>
      </c>
      <c r="U1618" s="36">
        <f>Inputs!$B$12*(1+$B1618)^4*$C1618+Inputs!$B$29*(1+$D1618)^4*Inputs!$B$19+Inputs!$B$30*(1+$E1618)^4*Inputs!$B$20+Inputs!$B$31*(1+$F1618)^4*Inputs!$B$21+Inputs!$B$22*(1+Inputs!$B$23)^4</f>
        <v>25064.30983036945</v>
      </c>
      <c r="V1618" s="35">
        <f>Inputs!$B$13/(Q1618*(1-$G1618))</f>
        <v>1.0888098717610561</v>
      </c>
      <c r="W1618" s="36">
        <f>Inputs!$B$13</f>
        <v>12660</v>
      </c>
      <c r="X1618" s="36">
        <f t="shared" si="253"/>
        <v>14071.411601012089</v>
      </c>
      <c r="Y1618" s="36">
        <f t="shared" si="254"/>
        <v>15825.991416073713</v>
      </c>
      <c r="Z1618" s="36">
        <f t="shared" si="255"/>
        <v>18008.927747293041</v>
      </c>
      <c r="AA1618" s="36">
        <f t="shared" si="256"/>
        <v>20726.078054266385</v>
      </c>
      <c r="AB1618" s="36">
        <f t="shared" si="257"/>
        <v>60217.632442470167</v>
      </c>
      <c r="AC1618" s="36">
        <f t="shared" si="258"/>
        <v>288418.48734962742</v>
      </c>
      <c r="AD1618" s="36">
        <f t="shared" si="259"/>
        <v>179179.4671076815</v>
      </c>
    </row>
    <row r="1619" spans="1:30" ht="14.25" customHeight="1" x14ac:dyDescent="0.25">
      <c r="A1619" s="16">
        <v>1603</v>
      </c>
      <c r="B1619" s="34">
        <v>0.35616476552002202</v>
      </c>
      <c r="C1619" s="34">
        <v>6.9201103000589598E-2</v>
      </c>
      <c r="D1619" s="34">
        <v>3.07641631625769E-2</v>
      </c>
      <c r="E1619" s="34">
        <v>4.2862930517544903E-2</v>
      </c>
      <c r="F1619" s="34">
        <v>1.4595496976034499E-2</v>
      </c>
      <c r="G1619" s="34">
        <v>0.17964097073531701</v>
      </c>
      <c r="H1619" s="35">
        <v>1.01839759642255</v>
      </c>
      <c r="I1619" s="34">
        <v>9.2537316769556996E-2</v>
      </c>
      <c r="J1619" s="34">
        <v>2.7614493110130301E-2</v>
      </c>
      <c r="K1619" s="36">
        <f>Inputs!$B$12*(1+$B1619)^4</f>
        <v>202955.61803130995</v>
      </c>
      <c r="L1619" s="36">
        <f t="shared" si="250"/>
        <v>19158.037276626321</v>
      </c>
      <c r="M1619" s="36">
        <f t="shared" si="251"/>
        <v>253574.52018801225</v>
      </c>
      <c r="N1619" s="37">
        <f>M1619/Inputs!$B$6</f>
        <v>386.54652467684792</v>
      </c>
      <c r="O1619" s="38">
        <f>IF(N1619&gt;Inputs!$B$4,1,0)</f>
        <v>0</v>
      </c>
      <c r="P1619" s="34">
        <f t="shared" si="252"/>
        <v>6.4922823659426698E-2</v>
      </c>
      <c r="Q1619" s="36">
        <f>Inputs!$B$12*(1+$B1619)^0*$C1619+Inputs!$B$29*(1+$D1619)^0*Inputs!$B$19+Inputs!$B$30*(1+$E1619)^0*Inputs!$B$20+Inputs!$B$31*(1+$F1619)^0*Inputs!$B$21+Inputs!$B$22*(1+Inputs!$B$23)^0</f>
        <v>12174.110207462298</v>
      </c>
      <c r="R1619" s="36">
        <f>Inputs!$B$12*(1+$B1619)^1*$C1619+Inputs!$B$29*(1+$D1619)^1*Inputs!$B$19+Inputs!$B$30*(1+$E1619)^1*Inputs!$B$20+Inputs!$B$31*(1+$F1619)^1*Inputs!$B$21+Inputs!$B$22*(1+Inputs!$B$23)^1</f>
        <v>13858.882679886416</v>
      </c>
      <c r="S1619" s="36">
        <f>Inputs!$B$12*(1+$B1619)^2*$C1619+Inputs!$B$29*(1+$D1619)^2*Inputs!$B$19+Inputs!$B$30*(1+$E1619)^2*Inputs!$B$20+Inputs!$B$31*(1+$F1619)^2*Inputs!$B$21+Inputs!$B$22*(1+Inputs!$B$23)^2</f>
        <v>16076.984124064773</v>
      </c>
      <c r="T1619" s="36">
        <f>Inputs!$B$12*(1+$B1619)^3*$C1619+Inputs!$B$29*(1+$D1619)^3*Inputs!$B$19+Inputs!$B$30*(1+$E1619)^3*Inputs!$B$20+Inputs!$B$31*(1+$F1619)^3*Inputs!$B$21+Inputs!$B$22*(1+Inputs!$B$23)^3</f>
        <v>19016.253421164431</v>
      </c>
      <c r="U1619" s="36">
        <f>Inputs!$B$12*(1+$B1619)^4*$C1619+Inputs!$B$29*(1+$D1619)^4*Inputs!$B$19+Inputs!$B$30*(1+$E1619)^4*Inputs!$B$20+Inputs!$B$31*(1+$F1619)^4*Inputs!$B$21+Inputs!$B$22*(1+Inputs!$B$23)^4</f>
        <v>22931.35331602555</v>
      </c>
      <c r="V1619" s="35">
        <f>Inputs!$B$13/(Q1619*(1-$G1619))</f>
        <v>1.2676300160343017</v>
      </c>
      <c r="W1619" s="36">
        <f>Inputs!$B$13</f>
        <v>12660</v>
      </c>
      <c r="X1619" s="36">
        <f t="shared" si="253"/>
        <v>13703.617639269443</v>
      </c>
      <c r="Y1619" s="36">
        <f t="shared" si="254"/>
        <v>15075.093748276586</v>
      </c>
      <c r="Z1619" s="36">
        <f t="shared" si="255"/>
        <v>16859.176662784896</v>
      </c>
      <c r="AA1619" s="36">
        <f t="shared" si="256"/>
        <v>19158.037276626321</v>
      </c>
      <c r="AB1619" s="36">
        <f t="shared" si="257"/>
        <v>58768.472103553337</v>
      </c>
      <c r="AC1619" s="36">
        <f t="shared" si="258"/>
        <v>303238.1473159602</v>
      </c>
      <c r="AD1619" s="36">
        <f t="shared" si="259"/>
        <v>194806.04808445892</v>
      </c>
    </row>
    <row r="1620" spans="1:30" ht="14.25" customHeight="1" x14ac:dyDescent="0.25">
      <c r="A1620" s="16">
        <v>1604</v>
      </c>
      <c r="B1620" s="34">
        <v>0.36153536206579001</v>
      </c>
      <c r="C1620" s="34">
        <v>7.8215931981756207E-2</v>
      </c>
      <c r="D1620" s="34">
        <v>4.82355217941648E-2</v>
      </c>
      <c r="E1620" s="34">
        <v>3.9057084468668499E-2</v>
      </c>
      <c r="F1620" s="34">
        <v>2.5377258003518699E-2</v>
      </c>
      <c r="G1620" s="34">
        <v>0.207409798657753</v>
      </c>
      <c r="H1620" s="35">
        <v>1.1278563656413001</v>
      </c>
      <c r="I1620" s="34">
        <v>9.1725060230446007E-2</v>
      </c>
      <c r="J1620" s="34">
        <v>2.95104158359723E-2</v>
      </c>
      <c r="K1620" s="36">
        <f>Inputs!$B$12*(1+$B1620)^4</f>
        <v>206189.6930013973</v>
      </c>
      <c r="L1620" s="36">
        <f t="shared" si="250"/>
        <v>22738.237856314277</v>
      </c>
      <c r="M1620" s="36">
        <f t="shared" si="251"/>
        <v>306917.66601101129</v>
      </c>
      <c r="N1620" s="37">
        <f>M1620/Inputs!$B$6</f>
        <v>467.86229574849284</v>
      </c>
      <c r="O1620" s="38">
        <f>IF(N1620&gt;Inputs!$B$4,1,0)</f>
        <v>1</v>
      </c>
      <c r="P1620" s="34">
        <f t="shared" si="252"/>
        <v>6.2214644394473703E-2</v>
      </c>
      <c r="Q1620" s="36">
        <f>Inputs!$B$12*(1+$B1620)^0*$C1620+Inputs!$B$29*(1+$D1620)^0*Inputs!$B$19+Inputs!$B$30*(1+$E1620)^0*Inputs!$B$20+Inputs!$B$31*(1+$F1620)^0*Inputs!$B$21+Inputs!$B$22*(1+Inputs!$B$23)^0</f>
        <v>12714.999946332293</v>
      </c>
      <c r="R1620" s="36">
        <f>Inputs!$B$12*(1+$B1620)^1*$C1620+Inputs!$B$29*(1+$D1620)^1*Inputs!$B$19+Inputs!$B$30*(1+$E1620)^1*Inputs!$B$20+Inputs!$B$31*(1+$F1620)^1*Inputs!$B$21+Inputs!$B$22*(1+Inputs!$B$23)^1</f>
        <v>14714.360379062375</v>
      </c>
      <c r="S1620" s="36">
        <f>Inputs!$B$12*(1+$B1620)^2*$C1620+Inputs!$B$29*(1+$D1620)^2*Inputs!$B$19+Inputs!$B$30*(1+$E1620)^2*Inputs!$B$20+Inputs!$B$31*(1+$F1620)^2*Inputs!$B$21+Inputs!$B$22*(1+Inputs!$B$23)^2</f>
        <v>17339.467786239744</v>
      </c>
      <c r="T1620" s="36">
        <f>Inputs!$B$12*(1+$B1620)^3*$C1620+Inputs!$B$29*(1+$D1620)^3*Inputs!$B$19+Inputs!$B$30*(1+$E1620)^3*Inputs!$B$20+Inputs!$B$31*(1+$F1620)^3*Inputs!$B$21+Inputs!$B$22*(1+Inputs!$B$23)^3</f>
        <v>20812.621576284393</v>
      </c>
      <c r="U1620" s="36">
        <f>Inputs!$B$12*(1+$B1620)^4*$C1620+Inputs!$B$29*(1+$D1620)^4*Inputs!$B$19+Inputs!$B$30*(1+$E1620)^4*Inputs!$B$20+Inputs!$B$31*(1+$F1620)^4*Inputs!$B$21+Inputs!$B$22*(1+Inputs!$B$23)^4</f>
        <v>25436.321829065571</v>
      </c>
      <c r="V1620" s="35">
        <f>Inputs!$B$13/(Q1620*(1-$G1620))</f>
        <v>1.2562285060185971</v>
      </c>
      <c r="W1620" s="36">
        <f>Inputs!$B$13</f>
        <v>12660</v>
      </c>
      <c r="X1620" s="36">
        <f t="shared" si="253"/>
        <v>14276.428339032211</v>
      </c>
      <c r="Y1620" s="36">
        <f t="shared" si="254"/>
        <v>16382.349178051169</v>
      </c>
      <c r="Z1620" s="36">
        <f t="shared" si="255"/>
        <v>19134.386034314935</v>
      </c>
      <c r="AA1620" s="36">
        <f t="shared" si="256"/>
        <v>22738.237856314277</v>
      </c>
      <c r="AB1620" s="36">
        <f t="shared" si="257"/>
        <v>64296.587319854341</v>
      </c>
      <c r="AC1620" s="36">
        <f t="shared" si="258"/>
        <v>376265.95697315788</v>
      </c>
      <c r="AD1620" s="36">
        <f t="shared" si="259"/>
        <v>242621.07869115693</v>
      </c>
    </row>
    <row r="1621" spans="1:30" ht="14.25" customHeight="1" x14ac:dyDescent="0.25">
      <c r="A1621" s="16">
        <v>1605</v>
      </c>
      <c r="B1621" s="34">
        <v>0.41852306209673601</v>
      </c>
      <c r="C1621" s="34">
        <v>6.1313186183202403E-2</v>
      </c>
      <c r="D1621" s="34">
        <v>3.43667585370016E-2</v>
      </c>
      <c r="E1621" s="34">
        <v>3.6929563103176799E-2</v>
      </c>
      <c r="F1621" s="34">
        <v>1.51977909068815E-2</v>
      </c>
      <c r="G1621" s="34">
        <v>0.17916585460621701</v>
      </c>
      <c r="H1621" s="35">
        <v>1.04132903042728</v>
      </c>
      <c r="I1621" s="34">
        <v>0.10218417264985501</v>
      </c>
      <c r="J1621" s="34">
        <v>2.1065359984077301E-2</v>
      </c>
      <c r="K1621" s="36">
        <f>Inputs!$B$12*(1+$B1621)^4</f>
        <v>242938.78429176216</v>
      </c>
      <c r="L1621" s="36">
        <f t="shared" si="250"/>
        <v>20325.004428437864</v>
      </c>
      <c r="M1621" s="36">
        <f t="shared" si="251"/>
        <v>215907.35598795107</v>
      </c>
      <c r="N1621" s="37">
        <f>M1621/Inputs!$B$6</f>
        <v>329.12706705480349</v>
      </c>
      <c r="O1621" s="38">
        <f>IF(N1621&gt;Inputs!$B$4,1,0)</f>
        <v>0</v>
      </c>
      <c r="P1621" s="34">
        <f t="shared" si="252"/>
        <v>8.1118812665777709E-2</v>
      </c>
      <c r="Q1621" s="36">
        <f>Inputs!$B$12*(1+$B1621)^0*$C1621+Inputs!$B$29*(1+$D1621)^0*Inputs!$B$19+Inputs!$B$30*(1+$E1621)^0*Inputs!$B$20+Inputs!$B$31*(1+$F1621)^0*Inputs!$B$21+Inputs!$B$22*(1+Inputs!$B$23)^0</f>
        <v>11700.835198419067</v>
      </c>
      <c r="R1621" s="36">
        <f>Inputs!$B$12*(1+$B1621)^1*$C1621+Inputs!$B$29*(1+$D1621)^1*Inputs!$B$19+Inputs!$B$30*(1+$E1621)^1*Inputs!$B$20+Inputs!$B$31*(1+$F1621)^1*Inputs!$B$21+Inputs!$B$22*(1+Inputs!$B$23)^1</f>
        <v>13446.154737725368</v>
      </c>
      <c r="S1621" s="36">
        <f>Inputs!$B$12*(1+$B1621)^2*$C1621+Inputs!$B$29*(1+$D1621)^2*Inputs!$B$19+Inputs!$B$30*(1+$E1621)^2*Inputs!$B$20+Inputs!$B$31*(1+$F1621)^2*Inputs!$B$21+Inputs!$B$22*(1+Inputs!$B$23)^2</f>
        <v>15842.149100766212</v>
      </c>
      <c r="T1621" s="36">
        <f>Inputs!$B$12*(1+$B1621)^3*$C1621+Inputs!$B$29*(1+$D1621)^3*Inputs!$B$19+Inputs!$B$30*(1+$E1621)^3*Inputs!$B$20+Inputs!$B$31*(1+$F1621)^3*Inputs!$B$21+Inputs!$B$22*(1+Inputs!$B$23)^3</f>
        <v>19158.721409661186</v>
      </c>
      <c r="U1621" s="36">
        <f>Inputs!$B$12*(1+$B1621)^4*$C1621+Inputs!$B$29*(1+$D1621)^4*Inputs!$B$19+Inputs!$B$30*(1+$E1621)^4*Inputs!$B$20+Inputs!$B$31*(1+$F1621)^4*Inputs!$B$21+Inputs!$B$22*(1+Inputs!$B$23)^4</f>
        <v>23778.653523113768</v>
      </c>
      <c r="V1621" s="35">
        <f>Inputs!$B$13/(Q1621*(1-$G1621))</f>
        <v>1.3181396655682467</v>
      </c>
      <c r="W1621" s="36">
        <f>Inputs!$B$13</f>
        <v>12660</v>
      </c>
      <c r="X1621" s="36">
        <f t="shared" si="253"/>
        <v>13784.596343183413</v>
      </c>
      <c r="Y1621" s="36">
        <f t="shared" si="254"/>
        <v>15341.002284252425</v>
      </c>
      <c r="Z1621" s="36">
        <f t="shared" si="255"/>
        <v>17464.368728921185</v>
      </c>
      <c r="AA1621" s="36">
        <f t="shared" si="256"/>
        <v>20325.004428437864</v>
      </c>
      <c r="AB1621" s="36">
        <f t="shared" si="257"/>
        <v>58620.744930526118</v>
      </c>
      <c r="AC1621" s="36">
        <f t="shared" si="258"/>
        <v>255836.55974979757</v>
      </c>
      <c r="AD1621" s="36">
        <f t="shared" si="259"/>
        <v>157286.61105742495</v>
      </c>
    </row>
    <row r="1622" spans="1:30" ht="14.25" customHeight="1" x14ac:dyDescent="0.25">
      <c r="A1622" s="16">
        <v>1606</v>
      </c>
      <c r="B1622" s="34">
        <v>0.31675945149495299</v>
      </c>
      <c r="C1622" s="34">
        <v>7.6342178395428006E-2</v>
      </c>
      <c r="D1622" s="34">
        <v>5.3308229900916803E-3</v>
      </c>
      <c r="E1622" s="34">
        <v>6.1135090267633203E-2</v>
      </c>
      <c r="F1622" s="34">
        <v>3.43510375791031E-2</v>
      </c>
      <c r="G1622" s="34">
        <v>0.18071901980447799</v>
      </c>
      <c r="H1622" s="35">
        <v>0.99584742608575805</v>
      </c>
      <c r="I1622" s="34">
        <v>8.8159270143207694E-2</v>
      </c>
      <c r="J1622" s="34">
        <v>1.7711299662627598E-2</v>
      </c>
      <c r="K1622" s="36">
        <f>Inputs!$B$12*(1+$B1622)^4</f>
        <v>180375.28393494469</v>
      </c>
      <c r="L1622" s="36">
        <f t="shared" si="250"/>
        <v>18683.463078127897</v>
      </c>
      <c r="M1622" s="36">
        <f t="shared" si="251"/>
        <v>235884.10596122939</v>
      </c>
      <c r="N1622" s="37">
        <f>M1622/Inputs!$B$6</f>
        <v>359.57942981894723</v>
      </c>
      <c r="O1622" s="38">
        <f>IF(N1622&gt;Inputs!$B$4,1,0)</f>
        <v>0</v>
      </c>
      <c r="P1622" s="34">
        <f t="shared" si="252"/>
        <v>7.0447970480580102E-2</v>
      </c>
      <c r="Q1622" s="36">
        <f>Inputs!$B$12*(1+$B1622)^0*$C1622+Inputs!$B$29*(1+$D1622)^0*Inputs!$B$19+Inputs!$B$30*(1+$E1622)^0*Inputs!$B$20+Inputs!$B$31*(1+$F1622)^0*Inputs!$B$21+Inputs!$B$22*(1+Inputs!$B$23)^0</f>
        <v>12602.574731152603</v>
      </c>
      <c r="R1622" s="36">
        <f>Inputs!$B$12*(1+$B1622)^1*$C1622+Inputs!$B$29*(1+$D1622)^1*Inputs!$B$19+Inputs!$B$30*(1+$E1622)^1*Inputs!$B$20+Inputs!$B$31*(1+$F1622)^1*Inputs!$B$21+Inputs!$B$22*(1+Inputs!$B$23)^1</f>
        <v>14310.578079043687</v>
      </c>
      <c r="S1622" s="36">
        <f>Inputs!$B$12*(1+$B1622)^2*$C1622+Inputs!$B$29*(1+$D1622)^2*Inputs!$B$19+Inputs!$B$30*(1+$E1622)^2*Inputs!$B$20+Inputs!$B$31*(1+$F1622)^2*Inputs!$B$21+Inputs!$B$22*(1+Inputs!$B$23)^2</f>
        <v>16490.90732180015</v>
      </c>
      <c r="T1622" s="36">
        <f>Inputs!$B$12*(1+$B1622)^3*$C1622+Inputs!$B$29*(1+$D1622)^3*Inputs!$B$19+Inputs!$B$30*(1+$E1622)^3*Inputs!$B$20+Inputs!$B$31*(1+$F1622)^3*Inputs!$B$21+Inputs!$B$22*(1+Inputs!$B$23)^3</f>
        <v>19289.838321435644</v>
      </c>
      <c r="U1622" s="36">
        <f>Inputs!$B$12*(1+$B1622)^4*$C1622+Inputs!$B$29*(1+$D1622)^4*Inputs!$B$19+Inputs!$B$30*(1+$E1622)^4*Inputs!$B$20+Inputs!$B$31*(1+$F1622)^4*Inputs!$B$21+Inputs!$B$22*(1+Inputs!$B$23)^4</f>
        <v>22899.800571108211</v>
      </c>
      <c r="V1622" s="35">
        <f>Inputs!$B$13/(Q1622*(1-$G1622))</f>
        <v>1.2261442095983852</v>
      </c>
      <c r="W1622" s="36">
        <f>Inputs!$B$13</f>
        <v>12660</v>
      </c>
      <c r="X1622" s="36">
        <f t="shared" si="253"/>
        <v>13700.764080961342</v>
      </c>
      <c r="Y1622" s="36">
        <f t="shared" si="254"/>
        <v>15010.316436448265</v>
      </c>
      <c r="Z1622" s="36">
        <f t="shared" si="255"/>
        <v>16648.062151333856</v>
      </c>
      <c r="AA1622" s="36">
        <f t="shared" si="256"/>
        <v>18683.463078127897</v>
      </c>
      <c r="AB1622" s="36">
        <f t="shared" si="257"/>
        <v>58974.604980008698</v>
      </c>
      <c r="AC1622" s="36">
        <f t="shared" si="258"/>
        <v>269906.59009377449</v>
      </c>
      <c r="AD1622" s="36">
        <f t="shared" si="259"/>
        <v>176909.50098122068</v>
      </c>
    </row>
    <row r="1623" spans="1:30" ht="14.25" customHeight="1" x14ac:dyDescent="0.25">
      <c r="A1623" s="16">
        <v>1607</v>
      </c>
      <c r="B1623" s="34">
        <v>0.38545394451744802</v>
      </c>
      <c r="C1623" s="34">
        <v>5.7349772171348803E-2</v>
      </c>
      <c r="D1623" s="34">
        <v>4.7520266181855099E-2</v>
      </c>
      <c r="E1623" s="34">
        <v>3.5302839152036497E-2</v>
      </c>
      <c r="F1623" s="34">
        <v>1.9756819270309499E-2</v>
      </c>
      <c r="G1623" s="34">
        <v>0.17533876244292701</v>
      </c>
      <c r="H1623" s="35">
        <v>1.1120330617055001</v>
      </c>
      <c r="I1623" s="34">
        <v>9.0345093960278205E-2</v>
      </c>
      <c r="J1623" s="34">
        <v>3.1664731779345798E-2</v>
      </c>
      <c r="K1623" s="36">
        <f>Inputs!$B$12*(1+$B1623)^4</f>
        <v>221064.81456026679</v>
      </c>
      <c r="L1623" s="36">
        <f t="shared" si="250"/>
        <v>20015.192826186692</v>
      </c>
      <c r="M1623" s="36">
        <f t="shared" si="251"/>
        <v>288657.64451209764</v>
      </c>
      <c r="N1623" s="37">
        <f>M1623/Inputs!$B$6</f>
        <v>440.02689712210008</v>
      </c>
      <c r="O1623" s="38">
        <f>IF(N1623&gt;Inputs!$B$4,1,0)</f>
        <v>1</v>
      </c>
      <c r="P1623" s="34">
        <f t="shared" si="252"/>
        <v>5.8680362180932408E-2</v>
      </c>
      <c r="Q1623" s="36">
        <f>Inputs!$B$12*(1+$B1623)^0*$C1623+Inputs!$B$29*(1+$D1623)^0*Inputs!$B$19+Inputs!$B$30*(1+$E1623)^0*Inputs!$B$20+Inputs!$B$31*(1+$F1623)^0*Inputs!$B$21+Inputs!$B$22*(1+Inputs!$B$23)^0</f>
        <v>11463.030357707848</v>
      </c>
      <c r="R1623" s="36">
        <f>Inputs!$B$12*(1+$B1623)^1*$C1623+Inputs!$B$29*(1+$D1623)^1*Inputs!$B$19+Inputs!$B$30*(1+$E1623)^1*Inputs!$B$20+Inputs!$B$31*(1+$F1623)^1*Inputs!$B$21+Inputs!$B$22*(1+Inputs!$B$23)^1</f>
        <v>13054.914616169495</v>
      </c>
      <c r="S1623" s="36">
        <f>Inputs!$B$12*(1+$B1623)^2*$C1623+Inputs!$B$29*(1+$D1623)^2*Inputs!$B$19+Inputs!$B$30*(1+$E1623)^2*Inputs!$B$20+Inputs!$B$31*(1+$F1623)^2*Inputs!$B$21+Inputs!$B$22*(1+Inputs!$B$23)^2</f>
        <v>15168.311947061822</v>
      </c>
      <c r="T1623" s="36">
        <f>Inputs!$B$12*(1+$B1623)^3*$C1623+Inputs!$B$29*(1+$D1623)^3*Inputs!$B$19+Inputs!$B$30*(1+$E1623)^3*Inputs!$B$20+Inputs!$B$31*(1+$F1623)^3*Inputs!$B$21+Inputs!$B$22*(1+Inputs!$B$23)^3</f>
        <v>18000.720378711951</v>
      </c>
      <c r="U1623" s="36">
        <f>Inputs!$B$12*(1+$B1623)^4*$C1623+Inputs!$B$29*(1+$D1623)^4*Inputs!$B$19+Inputs!$B$30*(1+$E1623)^4*Inputs!$B$20+Inputs!$B$31*(1+$F1623)^4*Inputs!$B$21+Inputs!$B$22*(1+Inputs!$B$23)^4</f>
        <v>21825.615380670868</v>
      </c>
      <c r="V1623" s="35">
        <f>Inputs!$B$13/(Q1623*(1-$G1623))</f>
        <v>1.3392408309964925</v>
      </c>
      <c r="W1623" s="36">
        <f>Inputs!$B$13</f>
        <v>12660</v>
      </c>
      <c r="X1623" s="36">
        <f t="shared" si="253"/>
        <v>13806.585803551425</v>
      </c>
      <c r="Y1623" s="36">
        <f t="shared" si="254"/>
        <v>15331.148037706993</v>
      </c>
      <c r="Z1623" s="36">
        <f t="shared" si="255"/>
        <v>17350.766944536139</v>
      </c>
      <c r="AA1623" s="36">
        <f t="shared" si="256"/>
        <v>20015.192826186692</v>
      </c>
      <c r="AB1623" s="36">
        <f t="shared" si="257"/>
        <v>60315.693268298681</v>
      </c>
      <c r="AC1623" s="36">
        <f t="shared" si="258"/>
        <v>351888.90748273965</v>
      </c>
      <c r="AD1623" s="36">
        <f t="shared" si="259"/>
        <v>228341.95124379895</v>
      </c>
    </row>
    <row r="1624" spans="1:30" ht="14.25" customHeight="1" x14ac:dyDescent="0.25">
      <c r="A1624" s="16">
        <v>1608</v>
      </c>
      <c r="B1624" s="34">
        <v>0.41812697555081202</v>
      </c>
      <c r="C1624" s="34">
        <v>7.5841155150585302E-2</v>
      </c>
      <c r="D1624" s="34">
        <v>4.39823223975973E-2</v>
      </c>
      <c r="E1624" s="34">
        <v>3.9085821715987699E-2</v>
      </c>
      <c r="F1624" s="34">
        <v>3.5849794873288002E-2</v>
      </c>
      <c r="G1624" s="34">
        <v>0.181900237434966</v>
      </c>
      <c r="H1624" s="35">
        <v>0.96267950191335305</v>
      </c>
      <c r="I1624" s="34">
        <v>9.8923946091750703E-2</v>
      </c>
      <c r="J1624" s="34">
        <v>2.7005364392180001E-2</v>
      </c>
      <c r="K1624" s="36">
        <f>Inputs!$B$12*(1+$B1624)^4</f>
        <v>242667.55996972878</v>
      </c>
      <c r="L1624" s="36">
        <f t="shared" si="250"/>
        <v>21938.66159617779</v>
      </c>
      <c r="M1624" s="36">
        <f t="shared" si="251"/>
        <v>257179.14594384856</v>
      </c>
      <c r="N1624" s="37">
        <f>M1624/Inputs!$B$6</f>
        <v>392.04138101196429</v>
      </c>
      <c r="O1624" s="38">
        <f>IF(N1624&gt;Inputs!$B$4,1,0)</f>
        <v>0</v>
      </c>
      <c r="P1624" s="34">
        <f t="shared" si="252"/>
        <v>7.1918581699570702E-2</v>
      </c>
      <c r="Q1624" s="36">
        <f>Inputs!$B$12*(1+$B1624)^0*$C1624+Inputs!$B$29*(1+$D1624)^0*Inputs!$B$19+Inputs!$B$30*(1+$E1624)^0*Inputs!$B$20+Inputs!$B$31*(1+$F1624)^0*Inputs!$B$21+Inputs!$B$22*(1+Inputs!$B$23)^0</f>
        <v>12572.513336462041</v>
      </c>
      <c r="R1624" s="36">
        <f>Inputs!$B$12*(1+$B1624)^1*$C1624+Inputs!$B$29*(1+$D1624)^1*Inputs!$B$19+Inputs!$B$30*(1+$E1624)^1*Inputs!$B$20+Inputs!$B$31*(1+$F1624)^1*Inputs!$B$21+Inputs!$B$22*(1+Inputs!$B$23)^1</f>
        <v>14811.181583846279</v>
      </c>
      <c r="S1624" s="36">
        <f>Inputs!$B$12*(1+$B1624)^2*$C1624+Inputs!$B$29*(1+$D1624)^2*Inputs!$B$19+Inputs!$B$30*(1+$E1624)^2*Inputs!$B$20+Inputs!$B$31*(1+$F1624)^2*Inputs!$B$21+Inputs!$B$22*(1+Inputs!$B$23)^2</f>
        <v>17859.355560251446</v>
      </c>
      <c r="T1624" s="36">
        <f>Inputs!$B$12*(1+$B1624)^3*$C1624+Inputs!$B$29*(1+$D1624)^3*Inputs!$B$19+Inputs!$B$30*(1+$E1624)^3*Inputs!$B$20+Inputs!$B$31*(1+$F1624)^3*Inputs!$B$21+Inputs!$B$22*(1+Inputs!$B$23)^3</f>
        <v>22050.256466919986</v>
      </c>
      <c r="U1624" s="36">
        <f>Inputs!$B$12*(1+$B1624)^4*$C1624+Inputs!$B$29*(1+$D1624)^4*Inputs!$B$19+Inputs!$B$30*(1+$E1624)^4*Inputs!$B$20+Inputs!$B$31*(1+$F1624)^4*Inputs!$B$21+Inputs!$B$22*(1+Inputs!$B$23)^4</f>
        <v>27856.217067481244</v>
      </c>
      <c r="V1624" s="35">
        <f>Inputs!$B$13/(Q1624*(1-$G1624))</f>
        <v>1.2308505784416672</v>
      </c>
      <c r="W1624" s="36">
        <f>Inputs!$B$13</f>
        <v>12660</v>
      </c>
      <c r="X1624" s="36">
        <f t="shared" si="253"/>
        <v>14101.887316294184</v>
      </c>
      <c r="Y1624" s="36">
        <f t="shared" si="254"/>
        <v>16024.542858521869</v>
      </c>
      <c r="Z1624" s="36">
        <f t="shared" si="255"/>
        <v>18575.478828897096</v>
      </c>
      <c r="AA1624" s="36">
        <f t="shared" si="256"/>
        <v>21938.66159617779</v>
      </c>
      <c r="AB1624" s="36">
        <f t="shared" si="257"/>
        <v>61698.600452511098</v>
      </c>
      <c r="AC1624" s="36">
        <f t="shared" si="258"/>
        <v>313286.53338826605</v>
      </c>
      <c r="AD1624" s="36">
        <f t="shared" si="259"/>
        <v>195480.54549133746</v>
      </c>
    </row>
    <row r="1625" spans="1:30" ht="14.25" customHeight="1" x14ac:dyDescent="0.25">
      <c r="A1625" s="16">
        <v>1609</v>
      </c>
      <c r="B1625" s="34">
        <v>0.19194492015028</v>
      </c>
      <c r="C1625" s="34">
        <v>0.10739838436695601</v>
      </c>
      <c r="D1625" s="34">
        <v>3.43775138014598E-2</v>
      </c>
      <c r="E1625" s="34">
        <v>3.5096298980795498E-2</v>
      </c>
      <c r="F1625" s="34">
        <v>1.4008428627042E-2</v>
      </c>
      <c r="G1625" s="34">
        <v>0.201540353571903</v>
      </c>
      <c r="H1625" s="35">
        <v>1.0726377719726401</v>
      </c>
      <c r="I1625" s="34">
        <v>8.9397925439258993E-2</v>
      </c>
      <c r="J1625" s="34">
        <v>2.4539006688324799E-2</v>
      </c>
      <c r="K1625" s="36">
        <f>Inputs!$B$12*(1+$B1625)^4</f>
        <v>121108.88304163172</v>
      </c>
      <c r="L1625" s="36">
        <f t="shared" si="250"/>
        <v>18711.434890868593</v>
      </c>
      <c r="M1625" s="36">
        <f t="shared" si="251"/>
        <v>251826.50681776338</v>
      </c>
      <c r="N1625" s="37">
        <f>M1625/Inputs!$B$6</f>
        <v>383.88187014902957</v>
      </c>
      <c r="O1625" s="38">
        <f>IF(N1625&gt;Inputs!$B$4,1,0)</f>
        <v>0</v>
      </c>
      <c r="P1625" s="34">
        <f t="shared" si="252"/>
        <v>6.4858918750934191E-2</v>
      </c>
      <c r="Q1625" s="36">
        <f>Inputs!$B$12*(1+$B1625)^0*$C1625+Inputs!$B$29*(1+$D1625)^0*Inputs!$B$19+Inputs!$B$30*(1+$E1625)^0*Inputs!$B$20+Inputs!$B$31*(1+$F1625)^0*Inputs!$B$21+Inputs!$B$22*(1+Inputs!$B$23)^0</f>
        <v>14465.947089444282</v>
      </c>
      <c r="R1625" s="36">
        <f>Inputs!$B$12*(1+$B1625)^1*$C1625+Inputs!$B$29*(1+$D1625)^1*Inputs!$B$19+Inputs!$B$30*(1+$E1625)^1*Inputs!$B$20+Inputs!$B$31*(1+$F1625)^1*Inputs!$B$21+Inputs!$B$22*(1+Inputs!$B$23)^1</f>
        <v>15898.548061466339</v>
      </c>
      <c r="S1625" s="36">
        <f>Inputs!$B$12*(1+$B1625)^2*$C1625+Inputs!$B$29*(1+$D1625)^2*Inputs!$B$19+Inputs!$B$30*(1+$E1625)^2*Inputs!$B$20+Inputs!$B$31*(1+$F1625)^2*Inputs!$B$21+Inputs!$B$22*(1+Inputs!$B$23)^2</f>
        <v>17574.367057113595</v>
      </c>
      <c r="T1625" s="36">
        <f>Inputs!$B$12*(1+$B1625)^3*$C1625+Inputs!$B$29*(1+$D1625)^3*Inputs!$B$19+Inputs!$B$30*(1+$E1625)^3*Inputs!$B$20+Inputs!$B$31*(1+$F1625)^3*Inputs!$B$21+Inputs!$B$22*(1+Inputs!$B$23)^3</f>
        <v>19539.166909233798</v>
      </c>
      <c r="U1625" s="36">
        <f>Inputs!$B$12*(1+$B1625)^4*$C1625+Inputs!$B$29*(1+$D1625)^4*Inputs!$B$19+Inputs!$B$30*(1+$E1625)^4*Inputs!$B$20+Inputs!$B$31*(1+$F1625)^4*Inputs!$B$21+Inputs!$B$22*(1+Inputs!$B$23)^4</f>
        <v>21847.464104285347</v>
      </c>
      <c r="V1625" s="35">
        <f>Inputs!$B$13/(Q1625*(1-$G1625))</f>
        <v>1.0960588202545332</v>
      </c>
      <c r="W1625" s="36">
        <f>Inputs!$B$13</f>
        <v>12660</v>
      </c>
      <c r="X1625" s="36">
        <f t="shared" si="253"/>
        <v>13839.424518270853</v>
      </c>
      <c r="Y1625" s="36">
        <f t="shared" si="254"/>
        <v>15216.033869139221</v>
      </c>
      <c r="Z1625" s="36">
        <f t="shared" si="255"/>
        <v>16825.824674001877</v>
      </c>
      <c r="AA1625" s="36">
        <f t="shared" si="256"/>
        <v>18711.434890868593</v>
      </c>
      <c r="AB1625" s="36">
        <f t="shared" si="257"/>
        <v>59192.407542677298</v>
      </c>
      <c r="AC1625" s="36">
        <f t="shared" si="258"/>
        <v>295573.7666614686</v>
      </c>
      <c r="AD1625" s="36">
        <f t="shared" si="259"/>
        <v>192634.09927508608</v>
      </c>
    </row>
    <row r="1626" spans="1:30" ht="14.25" customHeight="1" x14ac:dyDescent="0.25">
      <c r="A1626" s="16">
        <v>1610</v>
      </c>
      <c r="B1626" s="34">
        <v>0.51214397812928403</v>
      </c>
      <c r="C1626" s="34">
        <v>7.35296338190779E-2</v>
      </c>
      <c r="D1626" s="34">
        <v>3.1062004221361E-2</v>
      </c>
      <c r="E1626" s="34">
        <v>4.8996705501183201E-2</v>
      </c>
      <c r="F1626" s="34">
        <v>1.8038073460978798E-2</v>
      </c>
      <c r="G1626" s="34">
        <v>0.20399164245298301</v>
      </c>
      <c r="H1626" s="35">
        <v>1.0838346077374399</v>
      </c>
      <c r="I1626" s="34">
        <v>9.6883865780926004E-2</v>
      </c>
      <c r="J1626" s="34">
        <v>2.7584486391014101E-2</v>
      </c>
      <c r="K1626" s="36">
        <f>Inputs!$B$12*(1+$B1626)^4</f>
        <v>313706.72405677562</v>
      </c>
      <c r="L1626" s="36">
        <f t="shared" si="250"/>
        <v>27688.268099706755</v>
      </c>
      <c r="M1626" s="36">
        <f t="shared" si="251"/>
        <v>327913.50123261154</v>
      </c>
      <c r="N1626" s="37">
        <f>M1626/Inputs!$B$6</f>
        <v>499.86814212288346</v>
      </c>
      <c r="O1626" s="38">
        <f>IF(N1626&gt;Inputs!$B$4,1,0)</f>
        <v>1</v>
      </c>
      <c r="P1626" s="34">
        <f t="shared" si="252"/>
        <v>6.9299379389911903E-2</v>
      </c>
      <c r="Q1626" s="36">
        <f>Inputs!$B$12*(1+$B1626)^0*$C1626+Inputs!$B$29*(1+$D1626)^0*Inputs!$B$19+Inputs!$B$30*(1+$E1626)^0*Inputs!$B$20+Inputs!$B$31*(1+$F1626)^0*Inputs!$B$21+Inputs!$B$22*(1+Inputs!$B$23)^0</f>
        <v>12433.822056571596</v>
      </c>
      <c r="R1626" s="36">
        <f>Inputs!$B$12*(1+$B1626)^1*$C1626+Inputs!$B$29*(1+$D1626)^1*Inputs!$B$19+Inputs!$B$30*(1+$E1626)^1*Inputs!$B$20+Inputs!$B$31*(1+$F1626)^1*Inputs!$B$21+Inputs!$B$22*(1+Inputs!$B$23)^1</f>
        <v>14931.156678368076</v>
      </c>
      <c r="S1626" s="36">
        <f>Inputs!$B$12*(1+$B1626)^2*$C1626+Inputs!$B$29*(1+$D1626)^2*Inputs!$B$19+Inputs!$B$30*(1+$E1626)^2*Inputs!$B$20+Inputs!$B$31*(1+$F1626)^2*Inputs!$B$21+Inputs!$B$22*(1+Inputs!$B$23)^2</f>
        <v>18594.270652077445</v>
      </c>
      <c r="T1626" s="36">
        <f>Inputs!$B$12*(1+$B1626)^3*$C1626+Inputs!$B$29*(1+$D1626)^3*Inputs!$B$19+Inputs!$B$30*(1+$E1626)^3*Inputs!$B$20+Inputs!$B$31*(1+$F1626)^3*Inputs!$B$21+Inputs!$B$22*(1+Inputs!$B$23)^3</f>
        <v>24016.161011406286</v>
      </c>
      <c r="U1626" s="36">
        <f>Inputs!$B$12*(1+$B1626)^4*$C1626+Inputs!$B$29*(1+$D1626)^4*Inputs!$B$19+Inputs!$B$30*(1+$E1626)^4*Inputs!$B$20+Inputs!$B$31*(1+$F1626)^4*Inputs!$B$21+Inputs!$B$22*(1+Inputs!$B$23)^4</f>
        <v>32093.357185020126</v>
      </c>
      <c r="V1626" s="35">
        <f>Inputs!$B$13/(Q1626*(1-$G1626))</f>
        <v>1.2791204147863886</v>
      </c>
      <c r="W1626" s="36">
        <f>Inputs!$B$13</f>
        <v>12660</v>
      </c>
      <c r="X1626" s="36">
        <f t="shared" si="253"/>
        <v>14622.503642560328</v>
      </c>
      <c r="Y1626" s="36">
        <f t="shared" si="254"/>
        <v>17487.27884509111</v>
      </c>
      <c r="Z1626" s="36">
        <f t="shared" si="255"/>
        <v>21653.059377623722</v>
      </c>
      <c r="AA1626" s="36">
        <f t="shared" si="256"/>
        <v>27688.268099706755</v>
      </c>
      <c r="AB1626" s="36">
        <f t="shared" si="257"/>
        <v>69341.948702599097</v>
      </c>
      <c r="AC1626" s="36">
        <f t="shared" si="258"/>
        <v>410566.94886412949</v>
      </c>
      <c r="AD1626" s="36">
        <f t="shared" si="259"/>
        <v>258571.55253001244</v>
      </c>
    </row>
    <row r="1627" spans="1:30" ht="14.25" customHeight="1" x14ac:dyDescent="0.25">
      <c r="A1627" s="16">
        <v>1611</v>
      </c>
      <c r="B1627" s="34">
        <v>0.45705315468730301</v>
      </c>
      <c r="C1627" s="34">
        <v>6.7045211189760798E-2</v>
      </c>
      <c r="D1627" s="34">
        <v>2.8552879574106901E-2</v>
      </c>
      <c r="E1627" s="34">
        <v>5.7192354946475302E-2</v>
      </c>
      <c r="F1627" s="34">
        <v>2.01719354978094E-2</v>
      </c>
      <c r="G1627" s="34">
        <v>0.181877612974117</v>
      </c>
      <c r="H1627" s="35">
        <v>1.0169169512804199</v>
      </c>
      <c r="I1627" s="34">
        <v>9.7361558912751597E-2</v>
      </c>
      <c r="J1627" s="34">
        <v>2.0605002064633698E-2</v>
      </c>
      <c r="K1627" s="36">
        <f>Inputs!$B$12*(1+$B1627)^4</f>
        <v>270428.73243994697</v>
      </c>
      <c r="L1627" s="36">
        <f t="shared" si="250"/>
        <v>22677.877589694061</v>
      </c>
      <c r="M1627" s="36">
        <f t="shared" si="251"/>
        <v>252173.18318037508</v>
      </c>
      <c r="N1627" s="37">
        <f>M1627/Inputs!$B$6</f>
        <v>384.41034021398639</v>
      </c>
      <c r="O1627" s="38">
        <f>IF(N1627&gt;Inputs!$B$4,1,0)</f>
        <v>0</v>
      </c>
      <c r="P1627" s="34">
        <f t="shared" si="252"/>
        <v>7.6756556848117899E-2</v>
      </c>
      <c r="Q1627" s="36">
        <f>Inputs!$B$12*(1+$B1627)^0*$C1627+Inputs!$B$29*(1+$D1627)^0*Inputs!$B$19+Inputs!$B$30*(1+$E1627)^0*Inputs!$B$20+Inputs!$B$31*(1+$F1627)^0*Inputs!$B$21+Inputs!$B$22*(1+Inputs!$B$23)^0</f>
        <v>12044.756698812569</v>
      </c>
      <c r="R1627" s="36">
        <f>Inputs!$B$12*(1+$B1627)^1*$C1627+Inputs!$B$29*(1+$D1627)^1*Inputs!$B$19+Inputs!$B$30*(1+$E1627)^1*Inputs!$B$20+Inputs!$B$31*(1+$F1627)^1*Inputs!$B$21+Inputs!$B$22*(1+Inputs!$B$23)^1</f>
        <v>14143.145729151285</v>
      </c>
      <c r="S1627" s="36">
        <f>Inputs!$B$12*(1+$B1627)^2*$C1627+Inputs!$B$29*(1+$D1627)^2*Inputs!$B$19+Inputs!$B$30*(1+$E1627)^2*Inputs!$B$20+Inputs!$B$31*(1+$F1627)^2*Inputs!$B$21+Inputs!$B$22*(1+Inputs!$B$23)^2</f>
        <v>17092.536617001719</v>
      </c>
      <c r="T1627" s="36">
        <f>Inputs!$B$12*(1+$B1627)^3*$C1627+Inputs!$B$29*(1+$D1627)^3*Inputs!$B$19+Inputs!$B$30*(1+$E1627)^3*Inputs!$B$20+Inputs!$B$31*(1+$F1627)^3*Inputs!$B$21+Inputs!$B$22*(1+Inputs!$B$23)^3</f>
        <v>21277.528457398526</v>
      </c>
      <c r="U1627" s="36">
        <f>Inputs!$B$12*(1+$B1627)^4*$C1627+Inputs!$B$29*(1+$D1627)^4*Inputs!$B$19+Inputs!$B$30*(1+$E1627)^4*Inputs!$B$20+Inputs!$B$31*(1+$F1627)^4*Inputs!$B$21+Inputs!$B$22*(1+Inputs!$B$23)^4</f>
        <v>27258.292226763275</v>
      </c>
      <c r="V1627" s="35">
        <f>Inputs!$B$13/(Q1627*(1-$G1627))</f>
        <v>1.2847463635129337</v>
      </c>
      <c r="W1627" s="36">
        <f>Inputs!$B$13</f>
        <v>12660</v>
      </c>
      <c r="X1627" s="36">
        <f t="shared" si="253"/>
        <v>14090.822484453927</v>
      </c>
      <c r="Y1627" s="36">
        <f t="shared" si="254"/>
        <v>16092.984605816602</v>
      </c>
      <c r="Z1627" s="36">
        <f t="shared" si="255"/>
        <v>18867.674588182297</v>
      </c>
      <c r="AA1627" s="36">
        <f t="shared" si="256"/>
        <v>22677.877589694061</v>
      </c>
      <c r="AB1627" s="36">
        <f t="shared" si="257"/>
        <v>62678.992031319263</v>
      </c>
      <c r="AC1627" s="36">
        <f t="shared" si="258"/>
        <v>301539.78050435113</v>
      </c>
      <c r="AD1627" s="36">
        <f t="shared" si="259"/>
        <v>189494.19114905581</v>
      </c>
    </row>
    <row r="1628" spans="1:30" ht="14.25" customHeight="1" x14ac:dyDescent="0.25">
      <c r="A1628" s="16">
        <v>1612</v>
      </c>
      <c r="B1628" s="34">
        <v>0.165935905810835</v>
      </c>
      <c r="C1628" s="34">
        <v>6.4917758692883298E-2</v>
      </c>
      <c r="D1628" s="34">
        <v>2.9460392434254801E-2</v>
      </c>
      <c r="E1628" s="34">
        <v>2.8577008278587199E-2</v>
      </c>
      <c r="F1628" s="34">
        <v>2.08198162640056E-2</v>
      </c>
      <c r="G1628" s="34">
        <v>0.18088220534111299</v>
      </c>
      <c r="H1628" s="35">
        <v>0.98665919269202196</v>
      </c>
      <c r="I1628" s="34">
        <v>8.7113734445422905E-2</v>
      </c>
      <c r="J1628" s="34">
        <v>3.21154928617087E-2</v>
      </c>
      <c r="K1628" s="36">
        <f>Inputs!$B$12*(1+$B1628)^4</f>
        <v>110879.16788203621</v>
      </c>
      <c r="L1628" s="36">
        <f t="shared" si="250"/>
        <v>12951.145362774214</v>
      </c>
      <c r="M1628" s="36">
        <f t="shared" si="251"/>
        <v>210240.17087422498</v>
      </c>
      <c r="N1628" s="37">
        <f>M1628/Inputs!$B$6</f>
        <v>320.48806535705029</v>
      </c>
      <c r="O1628" s="38">
        <f>IF(N1628&gt;Inputs!$B$4,1,0)</f>
        <v>0</v>
      </c>
      <c r="P1628" s="34">
        <f t="shared" si="252"/>
        <v>5.4998241583714205E-2</v>
      </c>
      <c r="Q1628" s="36">
        <f>Inputs!$B$12*(1+$B1628)^0*$C1628+Inputs!$B$29*(1+$D1628)^0*Inputs!$B$19+Inputs!$B$30*(1+$E1628)^0*Inputs!$B$20+Inputs!$B$31*(1+$F1628)^0*Inputs!$B$21+Inputs!$B$22*(1+Inputs!$B$23)^0</f>
        <v>11917.109548999921</v>
      </c>
      <c r="R1628" s="36">
        <f>Inputs!$B$12*(1+$B1628)^1*$C1628+Inputs!$B$29*(1+$D1628)^1*Inputs!$B$19+Inputs!$B$30*(1+$E1628)^1*Inputs!$B$20+Inputs!$B$31*(1+$F1628)^1*Inputs!$B$21+Inputs!$B$22*(1+Inputs!$B$23)^1</f>
        <v>12757.320436523858</v>
      </c>
      <c r="S1628" s="36">
        <f>Inputs!$B$12*(1+$B1628)^2*$C1628+Inputs!$B$29*(1+$D1628)^2*Inputs!$B$19+Inputs!$B$30*(1+$E1628)^2*Inputs!$B$20+Inputs!$B$31*(1+$F1628)^2*Inputs!$B$21+Inputs!$B$22*(1+Inputs!$B$23)^2</f>
        <v>13709.580195085458</v>
      </c>
      <c r="T1628" s="36">
        <f>Inputs!$B$12*(1+$B1628)^3*$C1628+Inputs!$B$29*(1+$D1628)^3*Inputs!$B$19+Inputs!$B$30*(1+$E1628)^3*Inputs!$B$20+Inputs!$B$31*(1+$F1628)^3*Inputs!$B$21+Inputs!$B$22*(1+Inputs!$B$23)^3</f>
        <v>14791.806936215356</v>
      </c>
      <c r="U1628" s="36">
        <f>Inputs!$B$12*(1+$B1628)^4*$C1628+Inputs!$B$29*(1+$D1628)^4*Inputs!$B$19+Inputs!$B$30*(1+$E1628)^4*Inputs!$B$20+Inputs!$B$31*(1+$F1628)^4*Inputs!$B$21+Inputs!$B$22*(1+Inputs!$B$23)^4</f>
        <v>16024.87500250202</v>
      </c>
      <c r="V1628" s="35">
        <f>Inputs!$B$13/(Q1628*(1-$G1628))</f>
        <v>1.2969296327825903</v>
      </c>
      <c r="W1628" s="36">
        <f>Inputs!$B$13</f>
        <v>12660</v>
      </c>
      <c r="X1628" s="36">
        <f t="shared" si="253"/>
        <v>12742.02608019684</v>
      </c>
      <c r="Y1628" s="36">
        <f t="shared" si="254"/>
        <v>12822.07847475716</v>
      </c>
      <c r="Z1628" s="36">
        <f t="shared" si="255"/>
        <v>12894.419136687802</v>
      </c>
      <c r="AA1628" s="36">
        <f t="shared" si="256"/>
        <v>12951.145362774214</v>
      </c>
      <c r="AB1628" s="36">
        <f t="shared" si="257"/>
        <v>50169.134132913015</v>
      </c>
      <c r="AC1628" s="36">
        <f t="shared" si="258"/>
        <v>243045.54826315629</v>
      </c>
      <c r="AD1628" s="36">
        <f t="shared" si="259"/>
        <v>160071.03674131195</v>
      </c>
    </row>
    <row r="1629" spans="1:30" ht="14.25" customHeight="1" x14ac:dyDescent="0.25">
      <c r="A1629" s="16">
        <v>1613</v>
      </c>
      <c r="B1629" s="34">
        <v>0.33804573618269701</v>
      </c>
      <c r="C1629" s="34">
        <v>6.7034251999505995E-2</v>
      </c>
      <c r="D1629" s="34">
        <v>3.96185661327823E-2</v>
      </c>
      <c r="E1629" s="34">
        <v>3.3129186829198902E-2</v>
      </c>
      <c r="F1629" s="34">
        <v>-1.2837443228412701E-2</v>
      </c>
      <c r="G1629" s="34">
        <v>0.17163693902992699</v>
      </c>
      <c r="H1629" s="35">
        <v>1.0420323008612999</v>
      </c>
      <c r="I1629" s="34">
        <v>9.4710344751847406E-2</v>
      </c>
      <c r="J1629" s="34">
        <v>2.6684283621142901E-2</v>
      </c>
      <c r="K1629" s="36">
        <f>Inputs!$B$12*(1+$B1629)^4</f>
        <v>192324.70908125717</v>
      </c>
      <c r="L1629" s="36">
        <f t="shared" si="250"/>
        <v>18388.030395979589</v>
      </c>
      <c r="M1629" s="36">
        <f t="shared" si="251"/>
        <v>233694.3664900958</v>
      </c>
      <c r="N1629" s="37">
        <f>M1629/Inputs!$B$6</f>
        <v>356.24141233246309</v>
      </c>
      <c r="O1629" s="38">
        <f>IF(N1629&gt;Inputs!$B$4,1,0)</f>
        <v>0</v>
      </c>
      <c r="P1629" s="34">
        <f t="shared" si="252"/>
        <v>6.8026061130704502E-2</v>
      </c>
      <c r="Q1629" s="36">
        <f>Inputs!$B$12*(1+$B1629)^0*$C1629+Inputs!$B$29*(1+$D1629)^0*Inputs!$B$19+Inputs!$B$30*(1+$E1629)^0*Inputs!$B$20+Inputs!$B$31*(1+$F1629)^0*Inputs!$B$21+Inputs!$B$22*(1+Inputs!$B$23)^0</f>
        <v>12044.099147397283</v>
      </c>
      <c r="R1629" s="36">
        <f>Inputs!$B$12*(1+$B1629)^1*$C1629+Inputs!$B$29*(1+$D1629)^1*Inputs!$B$19+Inputs!$B$30*(1+$E1629)^1*Inputs!$B$20+Inputs!$B$31*(1+$F1629)^1*Inputs!$B$21+Inputs!$B$22*(1+Inputs!$B$23)^1</f>
        <v>13490.662134743427</v>
      </c>
      <c r="S1629" s="36">
        <f>Inputs!$B$12*(1+$B1629)^2*$C1629+Inputs!$B$29*(1+$D1629)^2*Inputs!$B$19+Inputs!$B$30*(1+$E1629)^2*Inputs!$B$20+Inputs!$B$31*(1+$F1629)^2*Inputs!$B$21+Inputs!$B$22*(1+Inputs!$B$23)^2</f>
        <v>15403.451968877736</v>
      </c>
      <c r="T1629" s="36">
        <f>Inputs!$B$12*(1+$B1629)^3*$C1629+Inputs!$B$29*(1+$D1629)^3*Inputs!$B$19+Inputs!$B$30*(1+$E1629)^3*Inputs!$B$20+Inputs!$B$31*(1+$F1629)^3*Inputs!$B$21+Inputs!$B$22*(1+Inputs!$B$23)^3</f>
        <v>17938.066010643241</v>
      </c>
      <c r="U1629" s="36">
        <f>Inputs!$B$12*(1+$B1629)^4*$C1629+Inputs!$B$29*(1+$D1629)^4*Inputs!$B$19+Inputs!$B$30*(1+$E1629)^4*Inputs!$B$20+Inputs!$B$31*(1+$F1629)^4*Inputs!$B$21+Inputs!$B$22*(1+Inputs!$B$23)^4</f>
        <v>21302.634073385736</v>
      </c>
      <c r="V1629" s="35">
        <f>Inputs!$B$13/(Q1629*(1-$G1629))</f>
        <v>1.2689329053884004</v>
      </c>
      <c r="W1629" s="36">
        <f>Inputs!$B$13</f>
        <v>12660</v>
      </c>
      <c r="X1629" s="36">
        <f t="shared" si="253"/>
        <v>13546.623099046821</v>
      </c>
      <c r="Y1629" s="36">
        <f t="shared" si="254"/>
        <v>14743.554316186432</v>
      </c>
      <c r="Z1629" s="36">
        <f t="shared" si="255"/>
        <v>16326.691087108564</v>
      </c>
      <c r="AA1629" s="36">
        <f t="shared" si="256"/>
        <v>18388.030395979589</v>
      </c>
      <c r="AB1629" s="36">
        <f t="shared" si="257"/>
        <v>57171.613683559699</v>
      </c>
      <c r="AC1629" s="36">
        <f t="shared" si="258"/>
        <v>277521.60716797615</v>
      </c>
      <c r="AD1629" s="36">
        <f t="shared" si="259"/>
        <v>176522.7528065361</v>
      </c>
    </row>
    <row r="1630" spans="1:30" ht="14.25" customHeight="1" x14ac:dyDescent="0.25">
      <c r="A1630" s="16">
        <v>1614</v>
      </c>
      <c r="B1630" s="34">
        <v>0.22735240575582899</v>
      </c>
      <c r="C1630" s="34">
        <v>8.4835020658277305E-2</v>
      </c>
      <c r="D1630" s="34">
        <v>3.03968732098387E-2</v>
      </c>
      <c r="E1630" s="34">
        <v>2.47860132527454E-2</v>
      </c>
      <c r="F1630" s="34">
        <v>-3.63857972106848E-3</v>
      </c>
      <c r="G1630" s="34">
        <v>0.220121062596532</v>
      </c>
      <c r="H1630" s="35">
        <v>1.0950069226758301</v>
      </c>
      <c r="I1630" s="34">
        <v>8.7670703906871802E-2</v>
      </c>
      <c r="J1630" s="34">
        <v>3.00391994093437E-2</v>
      </c>
      <c r="K1630" s="36">
        <f>Inputs!$B$12*(1+$B1630)^4</f>
        <v>136153.35996348242</v>
      </c>
      <c r="L1630" s="36">
        <f t="shared" si="250"/>
        <v>16991.213294880305</v>
      </c>
      <c r="M1630" s="36">
        <f t="shared" si="251"/>
        <v>256005.35003081438</v>
      </c>
      <c r="N1630" s="37">
        <f>M1630/Inputs!$B$6</f>
        <v>390.25205797380244</v>
      </c>
      <c r="O1630" s="38">
        <f>IF(N1630&gt;Inputs!$B$4,1,0)</f>
        <v>0</v>
      </c>
      <c r="P1630" s="34">
        <f t="shared" si="252"/>
        <v>5.7631504497528102E-2</v>
      </c>
      <c r="Q1630" s="36">
        <f>Inputs!$B$12*(1+$B1630)^0*$C1630+Inputs!$B$29*(1+$D1630)^0*Inputs!$B$19+Inputs!$B$30*(1+$E1630)^0*Inputs!$B$20+Inputs!$B$31*(1+$F1630)^0*Inputs!$B$21+Inputs!$B$22*(1+Inputs!$B$23)^0</f>
        <v>13112.145266923559</v>
      </c>
      <c r="R1630" s="36">
        <f>Inputs!$B$12*(1+$B1630)^1*$C1630+Inputs!$B$29*(1+$D1630)^1*Inputs!$B$19+Inputs!$B$30*(1+$E1630)^1*Inputs!$B$20+Inputs!$B$31*(1+$F1630)^1*Inputs!$B$21+Inputs!$B$22*(1+Inputs!$B$23)^1</f>
        <v>14346.46558380975</v>
      </c>
      <c r="S1630" s="36">
        <f>Inputs!$B$12*(1+$B1630)^2*$C1630+Inputs!$B$29*(1+$D1630)^2*Inputs!$B$19+Inputs!$B$30*(1+$E1630)^2*Inputs!$B$20+Inputs!$B$31*(1+$F1630)^2*Inputs!$B$21+Inputs!$B$22*(1+Inputs!$B$23)^2</f>
        <v>15846.468687822184</v>
      </c>
      <c r="T1630" s="36">
        <f>Inputs!$B$12*(1+$B1630)^3*$C1630+Inputs!$B$29*(1+$D1630)^3*Inputs!$B$19+Inputs!$B$30*(1+$E1630)^3*Inputs!$B$20+Inputs!$B$31*(1+$F1630)^3*Inputs!$B$21+Inputs!$B$22*(1+Inputs!$B$23)^3</f>
        <v>17672.040198946044</v>
      </c>
      <c r="U1630" s="36">
        <f>Inputs!$B$12*(1+$B1630)^4*$C1630+Inputs!$B$29*(1+$D1630)^4*Inputs!$B$19+Inputs!$B$30*(1+$E1630)^4*Inputs!$B$20+Inputs!$B$31*(1+$F1630)^4*Inputs!$B$21+Inputs!$B$22*(1+Inputs!$B$23)^4</f>
        <v>19896.667191755056</v>
      </c>
      <c r="V1630" s="35">
        <f>Inputs!$B$13/(Q1630*(1-$G1630))</f>
        <v>1.2380345430906128</v>
      </c>
      <c r="W1630" s="36">
        <f>Inputs!$B$13</f>
        <v>12660</v>
      </c>
      <c r="X1630" s="36">
        <f t="shared" si="253"/>
        <v>13451.690969041818</v>
      </c>
      <c r="Y1630" s="36">
        <f t="shared" si="254"/>
        <v>14416.244858058993</v>
      </c>
      <c r="Z1630" s="36">
        <f t="shared" si="255"/>
        <v>15584.245797403726</v>
      </c>
      <c r="AA1630" s="36">
        <f t="shared" si="256"/>
        <v>16991.213294880305</v>
      </c>
      <c r="AB1630" s="36">
        <f t="shared" si="257"/>
        <v>56510.801861034182</v>
      </c>
      <c r="AC1630" s="36">
        <f t="shared" si="258"/>
        <v>303681.39599761058</v>
      </c>
      <c r="AD1630" s="36">
        <f t="shared" si="259"/>
        <v>199494.5481697802</v>
      </c>
    </row>
    <row r="1631" spans="1:30" ht="14.25" customHeight="1" x14ac:dyDescent="0.25">
      <c r="A1631" s="16">
        <v>1615</v>
      </c>
      <c r="B1631" s="34">
        <v>0.376011595694691</v>
      </c>
      <c r="C1631" s="34">
        <v>5.2818544280767897E-2</v>
      </c>
      <c r="D1631" s="34">
        <v>1.7800125214851501E-2</v>
      </c>
      <c r="E1631" s="34">
        <v>2.8340837215254801E-2</v>
      </c>
      <c r="F1631" s="34">
        <v>1.86817346421707E-3</v>
      </c>
      <c r="G1631" s="34">
        <v>0.17732011644982501</v>
      </c>
      <c r="H1631" s="35">
        <v>1.1285935584610001</v>
      </c>
      <c r="I1631" s="34">
        <v>0.106476082509929</v>
      </c>
      <c r="J1631" s="34">
        <v>2.5584144954904499E-2</v>
      </c>
      <c r="K1631" s="36">
        <f>Inputs!$B$12*(1+$B1631)^4</f>
        <v>215099.61115672335</v>
      </c>
      <c r="L1631" s="36">
        <f t="shared" si="250"/>
        <v>18259.842927899386</v>
      </c>
      <c r="M1631" s="36">
        <f t="shared" si="251"/>
        <v>194570.12695226094</v>
      </c>
      <c r="N1631" s="37">
        <f>M1631/Inputs!$B$6</f>
        <v>296.6008032808856</v>
      </c>
      <c r="O1631" s="38">
        <f>IF(N1631&gt;Inputs!$B$4,1,0)</f>
        <v>0</v>
      </c>
      <c r="P1631" s="34">
        <f t="shared" si="252"/>
        <v>8.0891937555024496E-2</v>
      </c>
      <c r="Q1631" s="36">
        <f>Inputs!$B$12*(1+$B1631)^0*$C1631+Inputs!$B$29*(1+$D1631)^0*Inputs!$B$19+Inputs!$B$30*(1+$E1631)^0*Inputs!$B$20+Inputs!$B$31*(1+$F1631)^0*Inputs!$B$21+Inputs!$B$22*(1+Inputs!$B$23)^0</f>
        <v>11191.156684272995</v>
      </c>
      <c r="R1631" s="36">
        <f>Inputs!$B$12*(1+$B1631)^1*$C1631+Inputs!$B$29*(1+$D1631)^1*Inputs!$B$19+Inputs!$B$30*(1+$E1631)^1*Inputs!$B$20+Inputs!$B$31*(1+$F1631)^1*Inputs!$B$21+Inputs!$B$22*(1+Inputs!$B$23)^1</f>
        <v>12452.07428687575</v>
      </c>
      <c r="S1631" s="36">
        <f>Inputs!$B$12*(1+$B1631)^2*$C1631+Inputs!$B$29*(1+$D1631)^2*Inputs!$B$19+Inputs!$B$30*(1+$E1631)^2*Inputs!$B$20+Inputs!$B$31*(1+$F1631)^2*Inputs!$B$21+Inputs!$B$22*(1+Inputs!$B$23)^2</f>
        <v>14162.063245309073</v>
      </c>
      <c r="T1631" s="36">
        <f>Inputs!$B$12*(1+$B1631)^3*$C1631+Inputs!$B$29*(1+$D1631)^3*Inputs!$B$19+Inputs!$B$30*(1+$E1631)^3*Inputs!$B$20+Inputs!$B$31*(1+$F1631)^3*Inputs!$B$21+Inputs!$B$22*(1+Inputs!$B$23)^3</f>
        <v>16489.614536641799</v>
      </c>
      <c r="U1631" s="36">
        <f>Inputs!$B$12*(1+$B1631)^4*$C1631+Inputs!$B$29*(1+$D1631)^4*Inputs!$B$19+Inputs!$B$30*(1+$E1631)^4*Inputs!$B$20+Inputs!$B$31*(1+$F1631)^4*Inputs!$B$21+Inputs!$B$22*(1+Inputs!$B$23)^4</f>
        <v>19666.56864386065</v>
      </c>
      <c r="V1631" s="35">
        <f>Inputs!$B$13/(Q1631*(1-$G1631))</f>
        <v>1.3750796392700964</v>
      </c>
      <c r="W1631" s="36">
        <f>Inputs!$B$13</f>
        <v>12660</v>
      </c>
      <c r="X1631" s="36">
        <f t="shared" si="253"/>
        <v>13455.158259154647</v>
      </c>
      <c r="Y1631" s="36">
        <f t="shared" si="254"/>
        <v>14584.953604718914</v>
      </c>
      <c r="Z1631" s="36">
        <f t="shared" si="255"/>
        <v>16146.069945548385</v>
      </c>
      <c r="AA1631" s="36">
        <f t="shared" si="256"/>
        <v>18259.842927899386</v>
      </c>
      <c r="AB1631" s="36">
        <f t="shared" si="257"/>
        <v>54980.565050231591</v>
      </c>
      <c r="AC1631" s="36">
        <f t="shared" si="258"/>
        <v>231506.45122676197</v>
      </c>
      <c r="AD1631" s="36">
        <f t="shared" si="259"/>
        <v>139589.56190202935</v>
      </c>
    </row>
    <row r="1632" spans="1:30" ht="14.25" customHeight="1" x14ac:dyDescent="0.25">
      <c r="A1632" s="16">
        <v>1616</v>
      </c>
      <c r="B1632" s="34">
        <v>0.271488767417361</v>
      </c>
      <c r="C1632" s="34">
        <v>0.104969058610763</v>
      </c>
      <c r="D1632" s="34">
        <v>1.0233260522012899E-2</v>
      </c>
      <c r="E1632" s="34">
        <v>3.9231000861362997E-2</v>
      </c>
      <c r="F1632" s="34">
        <v>3.87757171155555E-3</v>
      </c>
      <c r="G1632" s="34">
        <v>0.17867651182097199</v>
      </c>
      <c r="H1632" s="35">
        <v>1.1088416785531101</v>
      </c>
      <c r="I1632" s="34">
        <v>9.2336922292164503E-2</v>
      </c>
      <c r="J1632" s="34">
        <v>2.8688181431947998E-2</v>
      </c>
      <c r="K1632" s="36">
        <f>Inputs!$B$12*(1+$B1632)^4</f>
        <v>156819.96837040497</v>
      </c>
      <c r="L1632" s="36">
        <f t="shared" si="250"/>
        <v>22603.887899353533</v>
      </c>
      <c r="M1632" s="36">
        <f t="shared" si="251"/>
        <v>299176.45480160502</v>
      </c>
      <c r="N1632" s="37">
        <f>M1632/Inputs!$B$6</f>
        <v>456.06166890488572</v>
      </c>
      <c r="O1632" s="38">
        <f>IF(N1632&gt;Inputs!$B$4,1,0)</f>
        <v>1</v>
      </c>
      <c r="P1632" s="34">
        <f t="shared" si="252"/>
        <v>6.3648740860216504E-2</v>
      </c>
      <c r="Q1632" s="36">
        <f>Inputs!$B$12*(1+$B1632)^0*$C1632+Inputs!$B$29*(1+$D1632)^0*Inputs!$B$19+Inputs!$B$30*(1+$E1632)^0*Inputs!$B$20+Inputs!$B$31*(1+$F1632)^0*Inputs!$B$21+Inputs!$B$22*(1+Inputs!$B$23)^0</f>
        <v>14320.187544072702</v>
      </c>
      <c r="R1632" s="36">
        <f>Inputs!$B$12*(1+$B1632)^1*$C1632+Inputs!$B$29*(1+$D1632)^1*Inputs!$B$19+Inputs!$B$30*(1+$E1632)^1*Inputs!$B$20+Inputs!$B$31*(1+$F1632)^1*Inputs!$B$21+Inputs!$B$22*(1+Inputs!$B$23)^1</f>
        <v>16110.801536694744</v>
      </c>
      <c r="S1632" s="36">
        <f>Inputs!$B$12*(1+$B1632)^2*$C1632+Inputs!$B$29*(1+$D1632)^2*Inputs!$B$19+Inputs!$B$30*(1+$E1632)^2*Inputs!$B$20+Inputs!$B$31*(1+$F1632)^2*Inputs!$B$21+Inputs!$B$22*(1+Inputs!$B$23)^2</f>
        <v>18367.834296995767</v>
      </c>
      <c r="T1632" s="36">
        <f>Inputs!$B$12*(1+$B1632)^3*$C1632+Inputs!$B$29*(1+$D1632)^3*Inputs!$B$19+Inputs!$B$30*(1+$E1632)^3*Inputs!$B$20+Inputs!$B$31*(1+$F1632)^3*Inputs!$B$21+Inputs!$B$22*(1+Inputs!$B$23)^3</f>
        <v>21217.407414881665</v>
      </c>
      <c r="U1632" s="36">
        <f>Inputs!$B$12*(1+$B1632)^4*$C1632+Inputs!$B$29*(1+$D1632)^4*Inputs!$B$19+Inputs!$B$30*(1+$E1632)^4*Inputs!$B$20+Inputs!$B$31*(1+$F1632)^4*Inputs!$B$21+Inputs!$B$22*(1+Inputs!$B$23)^4</f>
        <v>24819.861874229056</v>
      </c>
      <c r="V1632" s="35">
        <f>Inputs!$B$13/(Q1632*(1-$G1632))</f>
        <v>1.0763927328275271</v>
      </c>
      <c r="W1632" s="36">
        <f>Inputs!$B$13</f>
        <v>12660</v>
      </c>
      <c r="X1632" s="36">
        <f t="shared" si="253"/>
        <v>14350.364655563197</v>
      </c>
      <c r="Y1632" s="36">
        <f t="shared" si="254"/>
        <v>16483.150762877496</v>
      </c>
      <c r="Z1632" s="36">
        <f t="shared" si="255"/>
        <v>19181.70209233143</v>
      </c>
      <c r="AA1632" s="36">
        <f t="shared" si="256"/>
        <v>22603.887899353533</v>
      </c>
      <c r="AB1632" s="36">
        <f t="shared" si="257"/>
        <v>64270.508404832523</v>
      </c>
      <c r="AC1632" s="36">
        <f t="shared" si="258"/>
        <v>365323.05309139949</v>
      </c>
      <c r="AD1632" s="36">
        <f t="shared" si="259"/>
        <v>234905.94639677249</v>
      </c>
    </row>
    <row r="1633" spans="1:30" ht="14.25" customHeight="1" x14ac:dyDescent="0.25">
      <c r="A1633" s="16">
        <v>1617</v>
      </c>
      <c r="B1633" s="34">
        <v>0.212698951460357</v>
      </c>
      <c r="C1633" s="34">
        <v>0.10118134294114001</v>
      </c>
      <c r="D1633" s="34">
        <v>1.5071008503604599E-2</v>
      </c>
      <c r="E1633" s="34">
        <v>5.49491239910775E-2</v>
      </c>
      <c r="F1633" s="34">
        <v>2.80858186996749E-2</v>
      </c>
      <c r="G1633" s="34">
        <v>0.18224464197110499</v>
      </c>
      <c r="H1633" s="35">
        <v>0.97020551197801497</v>
      </c>
      <c r="I1633" s="34">
        <v>9.92130291834072E-2</v>
      </c>
      <c r="J1633" s="34">
        <v>2.3095367456779099E-2</v>
      </c>
      <c r="K1633" s="36">
        <f>Inputs!$B$12*(1+$B1633)^4</f>
        <v>129766.69942825995</v>
      </c>
      <c r="L1633" s="36">
        <f t="shared" si="250"/>
        <v>17608.856980613655</v>
      </c>
      <c r="M1633" s="36">
        <f t="shared" si="251"/>
        <v>203384.00606350618</v>
      </c>
      <c r="N1633" s="37">
        <f>M1633/Inputs!$B$6</f>
        <v>310.03659460900332</v>
      </c>
      <c r="O1633" s="38">
        <f>IF(N1633&gt;Inputs!$B$4,1,0)</f>
        <v>0</v>
      </c>
      <c r="P1633" s="34">
        <f t="shared" si="252"/>
        <v>7.6117661726628094E-2</v>
      </c>
      <c r="Q1633" s="36">
        <f>Inputs!$B$12*(1+$B1633)^0*$C1633+Inputs!$B$29*(1+$D1633)^0*Inputs!$B$19+Inputs!$B$30*(1+$E1633)^0*Inputs!$B$20+Inputs!$B$31*(1+$F1633)^0*Inputs!$B$21+Inputs!$B$22*(1+Inputs!$B$23)^0</f>
        <v>14092.924603895321</v>
      </c>
      <c r="R1633" s="36">
        <f>Inputs!$B$12*(1+$B1633)^1*$C1633+Inputs!$B$29*(1+$D1633)^1*Inputs!$B$19+Inputs!$B$30*(1+$E1633)^1*Inputs!$B$20+Inputs!$B$31*(1+$F1633)^1*Inputs!$B$21+Inputs!$B$22*(1+Inputs!$B$23)^1</f>
        <v>15629.599406417263</v>
      </c>
      <c r="S1633" s="36">
        <f>Inputs!$B$12*(1+$B1633)^2*$C1633+Inputs!$B$29*(1+$D1633)^2*Inputs!$B$19+Inputs!$B$30*(1+$E1633)^2*Inputs!$B$20+Inputs!$B$31*(1+$F1633)^2*Inputs!$B$21+Inputs!$B$22*(1+Inputs!$B$23)^2</f>
        <v>17450.744744965727</v>
      </c>
      <c r="T1633" s="36">
        <f>Inputs!$B$12*(1+$B1633)^3*$C1633+Inputs!$B$29*(1+$D1633)^3*Inputs!$B$19+Inputs!$B$30*(1+$E1633)^3*Inputs!$B$20+Inputs!$B$31*(1+$F1633)^3*Inputs!$B$21+Inputs!$B$22*(1+Inputs!$B$23)^3</f>
        <v>19615.244429736231</v>
      </c>
      <c r="U1633" s="36">
        <f>Inputs!$B$12*(1+$B1633)^4*$C1633+Inputs!$B$29*(1+$D1633)^4*Inputs!$B$19+Inputs!$B$30*(1+$E1633)^4*Inputs!$B$20+Inputs!$B$31*(1+$F1633)^4*Inputs!$B$21+Inputs!$B$22*(1+Inputs!$B$23)^4</f>
        <v>22194.431749654261</v>
      </c>
      <c r="V1633" s="35">
        <f>Inputs!$B$13/(Q1633*(1-$G1633))</f>
        <v>1.0985230621520987</v>
      </c>
      <c r="W1633" s="36">
        <f>Inputs!$B$13</f>
        <v>12660</v>
      </c>
      <c r="X1633" s="36">
        <f t="shared" si="253"/>
        <v>13630.417798775381</v>
      </c>
      <c r="Y1633" s="36">
        <f t="shared" si="254"/>
        <v>14760.833514071963</v>
      </c>
      <c r="Z1633" s="36">
        <f t="shared" si="255"/>
        <v>16077.12209650522</v>
      </c>
      <c r="AA1633" s="36">
        <f t="shared" si="256"/>
        <v>17608.856980613655</v>
      </c>
      <c r="AB1633" s="36">
        <f t="shared" si="257"/>
        <v>55897.42504755644</v>
      </c>
      <c r="AC1633" s="36">
        <f t="shared" si="258"/>
        <v>236680.15535969168</v>
      </c>
      <c r="AD1633" s="36">
        <f t="shared" si="259"/>
        <v>147486.58101594975</v>
      </c>
    </row>
    <row r="1634" spans="1:30" ht="14.25" customHeight="1" x14ac:dyDescent="0.25">
      <c r="A1634" s="16">
        <v>1618</v>
      </c>
      <c r="B1634" s="34">
        <v>0.26808935249684701</v>
      </c>
      <c r="C1634" s="34">
        <v>9.0772350018749601E-2</v>
      </c>
      <c r="D1634" s="34">
        <v>2.1274256647584502E-2</v>
      </c>
      <c r="E1634" s="34">
        <v>4.4174453499115501E-2</v>
      </c>
      <c r="F1634" s="34">
        <v>1.9601589160149101E-2</v>
      </c>
      <c r="G1634" s="34">
        <v>0.163893898821592</v>
      </c>
      <c r="H1634" s="35">
        <v>1.00012465390574</v>
      </c>
      <c r="I1634" s="34">
        <v>9.8939353969897698E-2</v>
      </c>
      <c r="J1634" s="34">
        <v>2.0158993216612599E-2</v>
      </c>
      <c r="K1634" s="36">
        <f>Inputs!$B$12*(1+$B1634)^4</f>
        <v>155149.60507118434</v>
      </c>
      <c r="L1634" s="36">
        <f t="shared" si="250"/>
        <v>19186.58506884698</v>
      </c>
      <c r="M1634" s="36">
        <f t="shared" si="251"/>
        <v>213133.53685117912</v>
      </c>
      <c r="N1634" s="37">
        <f>M1634/Inputs!$B$6</f>
        <v>324.89868422435842</v>
      </c>
      <c r="O1634" s="38">
        <f>IF(N1634&gt;Inputs!$B$4,1,0)</f>
        <v>0</v>
      </c>
      <c r="P1634" s="34">
        <f t="shared" si="252"/>
        <v>7.8780360753285095E-2</v>
      </c>
      <c r="Q1634" s="36">
        <f>Inputs!$B$12*(1+$B1634)^0*$C1634+Inputs!$B$29*(1+$D1634)^0*Inputs!$B$19+Inputs!$B$30*(1+$E1634)^0*Inputs!$B$20+Inputs!$B$31*(1+$F1634)^0*Inputs!$B$21+Inputs!$B$22*(1+Inputs!$B$23)^0</f>
        <v>13468.385028551897</v>
      </c>
      <c r="R1634" s="36">
        <f>Inputs!$B$12*(1+$B1634)^1*$C1634+Inputs!$B$29*(1+$D1634)^1*Inputs!$B$19+Inputs!$B$30*(1+$E1634)^1*Inputs!$B$20+Inputs!$B$31*(1+$F1634)^1*Inputs!$B$21+Inputs!$B$22*(1+Inputs!$B$23)^1</f>
        <v>15129.022859952496</v>
      </c>
      <c r="S1634" s="36">
        <f>Inputs!$B$12*(1+$B1634)^2*$C1634+Inputs!$B$29*(1+$D1634)^2*Inputs!$B$19+Inputs!$B$30*(1+$E1634)^2*Inputs!$B$20+Inputs!$B$31*(1+$F1634)^2*Inputs!$B$21+Inputs!$B$22*(1+Inputs!$B$23)^2</f>
        <v>17187.15513516423</v>
      </c>
      <c r="T1634" s="36">
        <f>Inputs!$B$12*(1+$B1634)^3*$C1634+Inputs!$B$29*(1+$D1634)^3*Inputs!$B$19+Inputs!$B$30*(1+$E1634)^3*Inputs!$B$20+Inputs!$B$31*(1+$F1634)^3*Inputs!$B$21+Inputs!$B$22*(1+Inputs!$B$23)^3</f>
        <v>19747.942493593124</v>
      </c>
      <c r="U1634" s="36">
        <f>Inputs!$B$12*(1+$B1634)^4*$C1634+Inputs!$B$29*(1+$D1634)^4*Inputs!$B$19+Inputs!$B$30*(1+$E1634)^4*Inputs!$B$20+Inputs!$B$31*(1+$F1634)^4*Inputs!$B$21+Inputs!$B$22*(1+Inputs!$B$23)^4</f>
        <v>22944.688069059142</v>
      </c>
      <c r="V1634" s="35">
        <f>Inputs!$B$13/(Q1634*(1-$G1634))</f>
        <v>1.1242341925084713</v>
      </c>
      <c r="W1634" s="36">
        <f>Inputs!$B$13</f>
        <v>12660</v>
      </c>
      <c r="X1634" s="36">
        <f t="shared" si="253"/>
        <v>13828.484881099786</v>
      </c>
      <c r="Y1634" s="36">
        <f t="shared" si="254"/>
        <v>15263.82131984632</v>
      </c>
      <c r="Z1634" s="36">
        <f t="shared" si="255"/>
        <v>17025.738201607241</v>
      </c>
      <c r="AA1634" s="36">
        <f t="shared" si="256"/>
        <v>19186.58506884698</v>
      </c>
      <c r="AB1634" s="36">
        <f t="shared" si="257"/>
        <v>58116.671663241606</v>
      </c>
      <c r="AC1634" s="36">
        <f t="shared" si="258"/>
        <v>248454.90830382658</v>
      </c>
      <c r="AD1634" s="36">
        <f t="shared" si="259"/>
        <v>155016.86518793751</v>
      </c>
    </row>
    <row r="1635" spans="1:30" ht="14.25" customHeight="1" x14ac:dyDescent="0.25">
      <c r="A1635" s="16">
        <v>1619</v>
      </c>
      <c r="B1635" s="34">
        <v>0.42619359229396903</v>
      </c>
      <c r="C1635" s="34">
        <v>7.9181007579973303E-2</v>
      </c>
      <c r="D1635" s="34">
        <v>2.5727833538630299E-2</v>
      </c>
      <c r="E1635" s="34">
        <v>2.05773429349267E-2</v>
      </c>
      <c r="F1635" s="34">
        <v>-2.6537790247508201E-3</v>
      </c>
      <c r="G1635" s="34">
        <v>0.17808006952243699</v>
      </c>
      <c r="H1635" s="35">
        <v>1.0687154162839601</v>
      </c>
      <c r="I1635" s="34">
        <v>0.100758082240789</v>
      </c>
      <c r="J1635" s="34">
        <v>2.3412142087411301E-2</v>
      </c>
      <c r="K1635" s="36">
        <f>Inputs!$B$12*(1+$B1635)^4</f>
        <v>248236.23399949601</v>
      </c>
      <c r="L1635" s="36">
        <f t="shared" si="250"/>
        <v>24513.602563445755</v>
      </c>
      <c r="M1635" s="36">
        <f t="shared" si="251"/>
        <v>265223.64415039995</v>
      </c>
      <c r="N1635" s="37">
        <f>M1635/Inputs!$B$6</f>
        <v>404.30433559512187</v>
      </c>
      <c r="O1635" s="38">
        <f>IF(N1635&gt;Inputs!$B$4,1,0)</f>
        <v>1</v>
      </c>
      <c r="P1635" s="34">
        <f t="shared" si="252"/>
        <v>7.7345940153377701E-2</v>
      </c>
      <c r="Q1635" s="36">
        <f>Inputs!$B$12*(1+$B1635)^0*$C1635+Inputs!$B$29*(1+$D1635)^0*Inputs!$B$19+Inputs!$B$30*(1+$E1635)^0*Inputs!$B$20+Inputs!$B$31*(1+$F1635)^0*Inputs!$B$21+Inputs!$B$22*(1+Inputs!$B$23)^0</f>
        <v>12772.90448222532</v>
      </c>
      <c r="R1635" s="36">
        <f>Inputs!$B$12*(1+$B1635)^1*$C1635+Inputs!$B$29*(1+$D1635)^1*Inputs!$B$19+Inputs!$B$30*(1+$E1635)^1*Inputs!$B$20+Inputs!$B$31*(1+$F1635)^1*Inputs!$B$21+Inputs!$B$22*(1+Inputs!$B$23)^1</f>
        <v>14853.241292132661</v>
      </c>
      <c r="S1635" s="36">
        <f>Inputs!$B$12*(1+$B1635)^2*$C1635+Inputs!$B$29*(1+$D1635)^2*Inputs!$B$19+Inputs!$B$30*(1+$E1635)^2*Inputs!$B$20+Inputs!$B$31*(1+$F1635)^2*Inputs!$B$21+Inputs!$B$22*(1+Inputs!$B$23)^2</f>
        <v>17797.737312439534</v>
      </c>
      <c r="T1635" s="36">
        <f>Inputs!$B$12*(1+$B1635)^3*$C1635+Inputs!$B$29*(1+$D1635)^3*Inputs!$B$19+Inputs!$B$30*(1+$E1635)^3*Inputs!$B$20+Inputs!$B$31*(1+$F1635)^3*Inputs!$B$21+Inputs!$B$22*(1+Inputs!$B$23)^3</f>
        <v>21974.192570322353</v>
      </c>
      <c r="U1635" s="36">
        <f>Inputs!$B$12*(1+$B1635)^4*$C1635+Inputs!$B$29*(1+$D1635)^4*Inputs!$B$19+Inputs!$B$30*(1+$E1635)^4*Inputs!$B$20+Inputs!$B$31*(1+$F1635)^4*Inputs!$B$21+Inputs!$B$22*(1+Inputs!$B$23)^4</f>
        <v>27907.154378381547</v>
      </c>
      <c r="V1635" s="35">
        <f>Inputs!$B$13/(Q1635*(1-$G1635))</f>
        <v>1.2059089809794754</v>
      </c>
      <c r="W1635" s="36">
        <f>Inputs!$B$13</f>
        <v>12660</v>
      </c>
      <c r="X1635" s="36">
        <f t="shared" si="253"/>
        <v>14303.227171010274</v>
      </c>
      <c r="Y1635" s="36">
        <f t="shared" si="254"/>
        <v>16636.961111416353</v>
      </c>
      <c r="Z1635" s="36">
        <f t="shared" si="255"/>
        <v>19921.561970025501</v>
      </c>
      <c r="AA1635" s="36">
        <f t="shared" si="256"/>
        <v>24513.602563445755</v>
      </c>
      <c r="AB1635" s="36">
        <f t="shared" si="257"/>
        <v>64517.45334066893</v>
      </c>
      <c r="AC1635" s="36">
        <f t="shared" si="258"/>
        <v>324354.69088599482</v>
      </c>
      <c r="AD1635" s="36">
        <f t="shared" si="259"/>
        <v>200706.19080973099</v>
      </c>
    </row>
    <row r="1636" spans="1:30" ht="14.25" customHeight="1" x14ac:dyDescent="0.25">
      <c r="A1636" s="16">
        <v>1620</v>
      </c>
      <c r="B1636" s="34">
        <v>0.40705348542909697</v>
      </c>
      <c r="C1636" s="34">
        <v>5.4322899095857101E-2</v>
      </c>
      <c r="D1636" s="34">
        <v>4.6084139333673099E-2</v>
      </c>
      <c r="E1636" s="34">
        <v>4.7600044739462097E-2</v>
      </c>
      <c r="F1636" s="34">
        <v>9.9223256026377098E-3</v>
      </c>
      <c r="G1636" s="34">
        <v>0.213336831558081</v>
      </c>
      <c r="H1636" s="35">
        <v>1.0857457003034701</v>
      </c>
      <c r="I1636" s="34">
        <v>9.4155975892576002E-2</v>
      </c>
      <c r="J1636" s="34">
        <v>3.04596171217449E-2</v>
      </c>
      <c r="K1636" s="36">
        <f>Inputs!$B$12*(1+$B1636)^4</f>
        <v>235176.36619165496</v>
      </c>
      <c r="L1636" s="36">
        <f t="shared" si="250"/>
        <v>18666.924752417232</v>
      </c>
      <c r="M1636" s="36">
        <f t="shared" si="251"/>
        <v>250167.39022838944</v>
      </c>
      <c r="N1636" s="37">
        <f>M1636/Inputs!$B$6</f>
        <v>381.35272900669122</v>
      </c>
      <c r="O1636" s="38">
        <f>IF(N1636&gt;Inputs!$B$4,1,0)</f>
        <v>0</v>
      </c>
      <c r="P1636" s="34">
        <f t="shared" si="252"/>
        <v>6.3696358770831102E-2</v>
      </c>
      <c r="Q1636" s="36">
        <f>Inputs!$B$12*(1+$B1636)^0*$C1636+Inputs!$B$29*(1+$D1636)^0*Inputs!$B$19+Inputs!$B$30*(1+$E1636)^0*Inputs!$B$20+Inputs!$B$31*(1+$F1636)^0*Inputs!$B$21+Inputs!$B$22*(1+Inputs!$B$23)^0</f>
        <v>11281.417973178348</v>
      </c>
      <c r="R1636" s="36">
        <f>Inputs!$B$12*(1+$B1636)^1*$C1636+Inputs!$B$29*(1+$D1636)^1*Inputs!$B$19+Inputs!$B$30*(1+$E1636)^1*Inputs!$B$20+Inputs!$B$31*(1+$F1636)^1*Inputs!$B$21+Inputs!$B$22*(1+Inputs!$B$23)^1</f>
        <v>12855.44999892498</v>
      </c>
      <c r="S1636" s="36">
        <f>Inputs!$B$12*(1+$B1636)^2*$C1636+Inputs!$B$29*(1+$D1636)^2*Inputs!$B$19+Inputs!$B$30*(1+$E1636)^2*Inputs!$B$20+Inputs!$B$31*(1+$F1636)^2*Inputs!$B$21+Inputs!$B$22*(1+Inputs!$B$23)^2</f>
        <v>14980.603899140457</v>
      </c>
      <c r="T1636" s="36">
        <f>Inputs!$B$12*(1+$B1636)^3*$C1636+Inputs!$B$29*(1+$D1636)^3*Inputs!$B$19+Inputs!$B$30*(1+$E1636)^3*Inputs!$B$20+Inputs!$B$31*(1+$F1636)^3*Inputs!$B$21+Inputs!$B$22*(1+Inputs!$B$23)^3</f>
        <v>17877.246420789314</v>
      </c>
      <c r="U1636" s="36">
        <f>Inputs!$B$12*(1+$B1636)^4*$C1636+Inputs!$B$29*(1+$D1636)^4*Inputs!$B$19+Inputs!$B$30*(1+$E1636)^4*Inputs!$B$20+Inputs!$B$31*(1+$F1636)^4*Inputs!$B$21+Inputs!$B$22*(1+Inputs!$B$23)^4</f>
        <v>21855.253167742081</v>
      </c>
      <c r="V1636" s="35">
        <f>Inputs!$B$13/(Q1636*(1-$G1636))</f>
        <v>1.4265309504920571</v>
      </c>
      <c r="W1636" s="36">
        <f>Inputs!$B$13</f>
        <v>12660</v>
      </c>
      <c r="X1636" s="36">
        <f t="shared" si="253"/>
        <v>13564.795169509389</v>
      </c>
      <c r="Y1636" s="36">
        <f t="shared" si="254"/>
        <v>14803.199918398705</v>
      </c>
      <c r="Z1636" s="36">
        <f t="shared" si="255"/>
        <v>16467.39231200151</v>
      </c>
      <c r="AA1636" s="36">
        <f t="shared" si="256"/>
        <v>18666.924752417232</v>
      </c>
      <c r="AB1636" s="36">
        <f t="shared" si="257"/>
        <v>57595.468712329457</v>
      </c>
      <c r="AC1636" s="36">
        <f t="shared" si="258"/>
        <v>301987.62542176788</v>
      </c>
      <c r="AD1636" s="36">
        <f t="shared" si="259"/>
        <v>192571.92151605999</v>
      </c>
    </row>
    <row r="1637" spans="1:30" ht="14.25" customHeight="1" x14ac:dyDescent="0.25">
      <c r="A1637" s="16">
        <v>1621</v>
      </c>
      <c r="B1637" s="34">
        <v>0.42781093509895801</v>
      </c>
      <c r="C1637" s="34">
        <v>5.6532129531521799E-2</v>
      </c>
      <c r="D1637" s="34">
        <v>2.0745048034637101E-2</v>
      </c>
      <c r="E1637" s="34">
        <v>5.6059483566290702E-2</v>
      </c>
      <c r="F1637" s="34">
        <v>2.59546956296933E-3</v>
      </c>
      <c r="G1637" s="34">
        <v>0.16336548779330201</v>
      </c>
      <c r="H1637" s="35">
        <v>0.91982979227085704</v>
      </c>
      <c r="I1637" s="34">
        <v>9.1789661383837304E-2</v>
      </c>
      <c r="J1637" s="34">
        <v>2.72294340917516E-2</v>
      </c>
      <c r="K1637" s="36">
        <f>Inputs!$B$12*(1+$B1637)^4</f>
        <v>249364.1777651794</v>
      </c>
      <c r="L1637" s="36">
        <f t="shared" si="250"/>
        <v>17524.377665719869</v>
      </c>
      <c r="M1637" s="36">
        <f t="shared" si="251"/>
        <v>235874.59154233782</v>
      </c>
      <c r="N1637" s="37">
        <f>M1637/Inputs!$B$6</f>
        <v>359.56492613161254</v>
      </c>
      <c r="O1637" s="38">
        <f>IF(N1637&gt;Inputs!$B$4,1,0)</f>
        <v>0</v>
      </c>
      <c r="P1637" s="34">
        <f t="shared" si="252"/>
        <v>6.4560227292085701E-2</v>
      </c>
      <c r="Q1637" s="36">
        <f>Inputs!$B$12*(1+$B1637)^0*$C1637+Inputs!$B$29*(1+$D1637)^0*Inputs!$B$19+Inputs!$B$30*(1+$E1637)^0*Inputs!$B$20+Inputs!$B$31*(1+$F1637)^0*Inputs!$B$21+Inputs!$B$22*(1+Inputs!$B$23)^0</f>
        <v>11413.971799318231</v>
      </c>
      <c r="R1637" s="36">
        <f>Inputs!$B$12*(1+$B1637)^1*$C1637+Inputs!$B$29*(1+$D1637)^1*Inputs!$B$19+Inputs!$B$30*(1+$E1637)^1*Inputs!$B$20+Inputs!$B$31*(1+$F1637)^1*Inputs!$B$21+Inputs!$B$22*(1+Inputs!$B$23)^1</f>
        <v>13016.949470410196</v>
      </c>
      <c r="S1637" s="36">
        <f>Inputs!$B$12*(1+$B1637)^2*$C1637+Inputs!$B$29*(1+$D1637)^2*Inputs!$B$19+Inputs!$B$30*(1+$E1637)^2*Inputs!$B$20+Inputs!$B$31*(1+$F1637)^2*Inputs!$B$21+Inputs!$B$22*(1+Inputs!$B$23)^2</f>
        <v>15247.994346202235</v>
      </c>
      <c r="T1637" s="36">
        <f>Inputs!$B$12*(1+$B1637)^3*$C1637+Inputs!$B$29*(1+$D1637)^3*Inputs!$B$19+Inputs!$B$30*(1+$E1637)^3*Inputs!$B$20+Inputs!$B$31*(1+$F1637)^3*Inputs!$B$21+Inputs!$B$22*(1+Inputs!$B$23)^3</f>
        <v>18373.100316533593</v>
      </c>
      <c r="U1637" s="36">
        <f>Inputs!$B$12*(1+$B1637)^4*$C1637+Inputs!$B$29*(1+$D1637)^4*Inputs!$B$19+Inputs!$B$30*(1+$E1637)^4*Inputs!$B$20+Inputs!$B$31*(1+$F1637)^4*Inputs!$B$21+Inputs!$B$22*(1+Inputs!$B$23)^4</f>
        <v>22771.904638295873</v>
      </c>
      <c r="V1637" s="35">
        <f>Inputs!$B$13/(Q1637*(1-$G1637))</f>
        <v>1.3257484703076643</v>
      </c>
      <c r="W1637" s="36">
        <f>Inputs!$B$13</f>
        <v>12660</v>
      </c>
      <c r="X1637" s="36">
        <f t="shared" si="253"/>
        <v>13332.812660866002</v>
      </c>
      <c r="Y1637" s="36">
        <f t="shared" si="254"/>
        <v>14323.419052550193</v>
      </c>
      <c r="Z1637" s="36">
        <f t="shared" si="255"/>
        <v>15699.129700648939</v>
      </c>
      <c r="AA1637" s="36">
        <f t="shared" si="256"/>
        <v>17524.377665719869</v>
      </c>
      <c r="AB1637" s="36">
        <f t="shared" si="257"/>
        <v>56132.363380490984</v>
      </c>
      <c r="AC1637" s="36">
        <f t="shared" si="258"/>
        <v>278833.53741808038</v>
      </c>
      <c r="AD1637" s="36">
        <f t="shared" si="259"/>
        <v>179742.22816184684</v>
      </c>
    </row>
    <row r="1638" spans="1:30" ht="14.25" customHeight="1" x14ac:dyDescent="0.25">
      <c r="A1638" s="16">
        <v>1622</v>
      </c>
      <c r="B1638" s="34">
        <v>0.33850302376661201</v>
      </c>
      <c r="C1638" s="34">
        <v>7.9191023855540096E-2</v>
      </c>
      <c r="D1638" s="34">
        <v>2.3984941200773501E-2</v>
      </c>
      <c r="E1638" s="34">
        <v>3.8745127992597002E-2</v>
      </c>
      <c r="F1638" s="34">
        <v>2.4024877773744999E-2</v>
      </c>
      <c r="G1638" s="34">
        <v>0.17402425055707799</v>
      </c>
      <c r="H1638" s="35">
        <v>0.98009880023926099</v>
      </c>
      <c r="I1638" s="34">
        <v>9.6731176750442294E-2</v>
      </c>
      <c r="J1638" s="34">
        <v>2.4552398413106E-2</v>
      </c>
      <c r="K1638" s="36">
        <f>Inputs!$B$12*(1+$B1638)^4</f>
        <v>192587.75777879468</v>
      </c>
      <c r="L1638" s="36">
        <f t="shared" si="250"/>
        <v>19570.150035146991</v>
      </c>
      <c r="M1638" s="36">
        <f t="shared" si="251"/>
        <v>233877.90088539969</v>
      </c>
      <c r="N1638" s="37">
        <f>M1638/Inputs!$B$6</f>
        <v>356.52119037408488</v>
      </c>
      <c r="O1638" s="38">
        <f>IF(N1638&gt;Inputs!$B$4,1,0)</f>
        <v>0</v>
      </c>
      <c r="P1638" s="34">
        <f t="shared" si="252"/>
        <v>7.2178778337336297E-2</v>
      </c>
      <c r="Q1638" s="36">
        <f>Inputs!$B$12*(1+$B1638)^0*$C1638+Inputs!$B$29*(1+$D1638)^0*Inputs!$B$19+Inputs!$B$30*(1+$E1638)^0*Inputs!$B$20+Inputs!$B$31*(1+$F1638)^0*Inputs!$B$21+Inputs!$B$22*(1+Inputs!$B$23)^0</f>
        <v>12773.505458759326</v>
      </c>
      <c r="R1638" s="36">
        <f>Inputs!$B$12*(1+$B1638)^1*$C1638+Inputs!$B$29*(1+$D1638)^1*Inputs!$B$19+Inputs!$B$30*(1+$E1638)^1*Inputs!$B$20+Inputs!$B$31*(1+$F1638)^1*Inputs!$B$21+Inputs!$B$22*(1+Inputs!$B$23)^1</f>
        <v>14597.696020021711</v>
      </c>
      <c r="S1638" s="36">
        <f>Inputs!$B$12*(1+$B1638)^2*$C1638+Inputs!$B$29*(1+$D1638)^2*Inputs!$B$19+Inputs!$B$30*(1+$E1638)^2*Inputs!$B$20+Inputs!$B$31*(1+$F1638)^2*Inputs!$B$21+Inputs!$B$22*(1+Inputs!$B$23)^2</f>
        <v>16972.530456406021</v>
      </c>
      <c r="T1638" s="36">
        <f>Inputs!$B$12*(1+$B1638)^3*$C1638+Inputs!$B$29*(1+$D1638)^3*Inputs!$B$19+Inputs!$B$30*(1+$E1638)^3*Inputs!$B$20+Inputs!$B$31*(1+$F1638)^3*Inputs!$B$21+Inputs!$B$22*(1+Inputs!$B$23)^3</f>
        <v>20082.496331621282</v>
      </c>
      <c r="U1638" s="36">
        <f>Inputs!$B$12*(1+$B1638)^4*$C1638+Inputs!$B$29*(1+$D1638)^4*Inputs!$B$19+Inputs!$B$30*(1+$E1638)^4*Inputs!$B$20+Inputs!$B$31*(1+$F1638)^4*Inputs!$B$21+Inputs!$B$22*(1+Inputs!$B$23)^4</f>
        <v>24174.472202096469</v>
      </c>
      <c r="V1638" s="35">
        <f>Inputs!$B$13/(Q1638*(1-$G1638))</f>
        <v>1.1999311041288052</v>
      </c>
      <c r="W1638" s="36">
        <f>Inputs!$B$13</f>
        <v>12660</v>
      </c>
      <c r="X1638" s="36">
        <f t="shared" si="253"/>
        <v>13805.33242350064</v>
      </c>
      <c r="Y1638" s="36">
        <f t="shared" si="254"/>
        <v>15280.809047554598</v>
      </c>
      <c r="Z1638" s="36">
        <f t="shared" si="255"/>
        <v>17169.166324706595</v>
      </c>
      <c r="AA1638" s="36">
        <f t="shared" si="256"/>
        <v>19570.150035146991</v>
      </c>
      <c r="AB1638" s="36">
        <f t="shared" si="257"/>
        <v>58805.43219195967</v>
      </c>
      <c r="AC1638" s="36">
        <f t="shared" si="258"/>
        <v>277791.40375727968</v>
      </c>
      <c r="AD1638" s="36">
        <f t="shared" si="259"/>
        <v>175072.46869344002</v>
      </c>
    </row>
    <row r="1639" spans="1:30" ht="14.25" customHeight="1" x14ac:dyDescent="0.25">
      <c r="A1639" s="16">
        <v>1623</v>
      </c>
      <c r="B1639" s="34">
        <v>0.36211198985799098</v>
      </c>
      <c r="C1639" s="34">
        <v>7.8415224058490801E-2</v>
      </c>
      <c r="D1639" s="34">
        <v>2.0035622554545E-2</v>
      </c>
      <c r="E1639" s="34">
        <v>3.2683175767108802E-2</v>
      </c>
      <c r="F1639" s="34">
        <v>2.8895743114883101E-2</v>
      </c>
      <c r="G1639" s="34">
        <v>0.17286049872871001</v>
      </c>
      <c r="H1639" s="35">
        <v>0.96504429920207402</v>
      </c>
      <c r="I1639" s="34">
        <v>9.9293752521554507E-2</v>
      </c>
      <c r="J1639" s="34">
        <v>2.1858743851897601E-2</v>
      </c>
      <c r="K1639" s="36">
        <f>Inputs!$B$12*(1+$B1639)^4</f>
        <v>206539.21094196982</v>
      </c>
      <c r="L1639" s="36">
        <f t="shared" si="250"/>
        <v>20028.219774826332</v>
      </c>
      <c r="M1639" s="36">
        <f t="shared" si="251"/>
        <v>223605.10933948087</v>
      </c>
      <c r="N1639" s="37">
        <f>M1639/Inputs!$B$6</f>
        <v>340.8614471638428</v>
      </c>
      <c r="O1639" s="38">
        <f>IF(N1639&gt;Inputs!$B$4,1,0)</f>
        <v>0</v>
      </c>
      <c r="P1639" s="34">
        <f t="shared" si="252"/>
        <v>7.7435008669656913E-2</v>
      </c>
      <c r="Q1639" s="36">
        <f>Inputs!$B$12*(1+$B1639)^0*$C1639+Inputs!$B$29*(1+$D1639)^0*Inputs!$B$19+Inputs!$B$30*(1+$E1639)^0*Inputs!$B$20+Inputs!$B$31*(1+$F1639)^0*Inputs!$B$21+Inputs!$B$22*(1+Inputs!$B$23)^0</f>
        <v>12726.95747093637</v>
      </c>
      <c r="R1639" s="36">
        <f>Inputs!$B$12*(1+$B1639)^1*$C1639+Inputs!$B$29*(1+$D1639)^1*Inputs!$B$19+Inputs!$B$30*(1+$E1639)^1*Inputs!$B$20+Inputs!$B$31*(1+$F1639)^1*Inputs!$B$21+Inputs!$B$22*(1+Inputs!$B$23)^1</f>
        <v>14640.205925872069</v>
      </c>
      <c r="S1639" s="36">
        <f>Inputs!$B$12*(1+$B1639)^2*$C1639+Inputs!$B$29*(1+$D1639)^2*Inputs!$B$19+Inputs!$B$30*(1+$E1639)^2*Inputs!$B$20+Inputs!$B$31*(1+$F1639)^2*Inputs!$B$21+Inputs!$B$22*(1+Inputs!$B$23)^2</f>
        <v>17176.090439107094</v>
      </c>
      <c r="T1639" s="36">
        <f>Inputs!$B$12*(1+$B1639)^3*$C1639+Inputs!$B$29*(1+$D1639)^3*Inputs!$B$19+Inputs!$B$30*(1+$E1639)^3*Inputs!$B$20+Inputs!$B$31*(1+$F1639)^3*Inputs!$B$21+Inputs!$B$22*(1+Inputs!$B$23)^3</f>
        <v>20558.170516314072</v>
      </c>
      <c r="U1639" s="36">
        <f>Inputs!$B$12*(1+$B1639)^4*$C1639+Inputs!$B$29*(1+$D1639)^4*Inputs!$B$19+Inputs!$B$30*(1+$E1639)^4*Inputs!$B$20+Inputs!$B$31*(1+$F1639)^4*Inputs!$B$21+Inputs!$B$22*(1+Inputs!$B$23)^4</f>
        <v>25090.905636363284</v>
      </c>
      <c r="V1639" s="35">
        <f>Inputs!$B$13/(Q1639*(1-$G1639))</f>
        <v>1.2026253419266753</v>
      </c>
      <c r="W1639" s="36">
        <f>Inputs!$B$13</f>
        <v>12660</v>
      </c>
      <c r="X1639" s="36">
        <f t="shared" si="253"/>
        <v>13843.936240990319</v>
      </c>
      <c r="Y1639" s="36">
        <f t="shared" si="254"/>
        <v>15398.06609345831</v>
      </c>
      <c r="Z1639" s="36">
        <f t="shared" si="255"/>
        <v>17420.056790708913</v>
      </c>
      <c r="AA1639" s="36">
        <f t="shared" si="256"/>
        <v>20028.219774826332</v>
      </c>
      <c r="AB1639" s="36">
        <f t="shared" si="257"/>
        <v>58968.253513124524</v>
      </c>
      <c r="AC1639" s="36">
        <f t="shared" si="258"/>
        <v>264299.20848854276</v>
      </c>
      <c r="AD1639" s="36">
        <f t="shared" si="259"/>
        <v>164636.85582635633</v>
      </c>
    </row>
    <row r="1640" spans="1:30" ht="14.25" customHeight="1" x14ac:dyDescent="0.25">
      <c r="A1640" s="16">
        <v>1624</v>
      </c>
      <c r="B1640" s="34">
        <v>0.23395858291242999</v>
      </c>
      <c r="C1640" s="34">
        <v>6.5238705260411395E-2</v>
      </c>
      <c r="D1640" s="34">
        <v>3.1405162593066603E-2</v>
      </c>
      <c r="E1640" s="34">
        <v>5.4290578360294599E-2</v>
      </c>
      <c r="F1640" s="34">
        <v>-1.42557437473403E-3</v>
      </c>
      <c r="G1640" s="34">
        <v>0.17375219709784201</v>
      </c>
      <c r="H1640" s="35">
        <v>1.0238947779282499</v>
      </c>
      <c r="I1640" s="34">
        <v>0.100420751703728</v>
      </c>
      <c r="J1640" s="34">
        <v>2.60338934019534E-2</v>
      </c>
      <c r="K1640" s="36">
        <f>Inputs!$B$12*(1+$B1640)^4</f>
        <v>139108.47281848968</v>
      </c>
      <c r="L1640" s="36">
        <f t="shared" si="250"/>
        <v>15065.786281372661</v>
      </c>
      <c r="M1640" s="36">
        <f t="shared" si="251"/>
        <v>180447.46794536724</v>
      </c>
      <c r="N1640" s="37">
        <f>M1640/Inputs!$B$6</f>
        <v>275.07235967281594</v>
      </c>
      <c r="O1640" s="38">
        <f>IF(N1640&gt;Inputs!$B$4,1,0)</f>
        <v>0</v>
      </c>
      <c r="P1640" s="34">
        <f t="shared" si="252"/>
        <v>7.4386858301774592E-2</v>
      </c>
      <c r="Q1640" s="36">
        <f>Inputs!$B$12*(1+$B1640)^0*$C1640+Inputs!$B$29*(1+$D1640)^0*Inputs!$B$19+Inputs!$B$30*(1+$E1640)^0*Inputs!$B$20+Inputs!$B$31*(1+$F1640)^0*Inputs!$B$21+Inputs!$B$22*(1+Inputs!$B$23)^0</f>
        <v>11936.366343051606</v>
      </c>
      <c r="R1640" s="36">
        <f>Inputs!$B$12*(1+$B1640)^1*$C1640+Inputs!$B$29*(1+$D1640)^1*Inputs!$B$19+Inputs!$B$30*(1+$E1640)^1*Inputs!$B$20+Inputs!$B$31*(1+$F1640)^1*Inputs!$B$21+Inputs!$B$22*(1+Inputs!$B$23)^1</f>
        <v>13016.608091053437</v>
      </c>
      <c r="S1640" s="36">
        <f>Inputs!$B$12*(1+$B1640)^2*$C1640+Inputs!$B$29*(1+$D1640)^2*Inputs!$B$19+Inputs!$B$30*(1+$E1640)^2*Inputs!$B$20+Inputs!$B$31*(1+$F1640)^2*Inputs!$B$21+Inputs!$B$22*(1+Inputs!$B$23)^2</f>
        <v>14319.69840149771</v>
      </c>
      <c r="T1640" s="36">
        <f>Inputs!$B$12*(1+$B1640)^3*$C1640+Inputs!$B$29*(1+$D1640)^3*Inputs!$B$19+Inputs!$B$30*(1+$E1640)^3*Inputs!$B$20+Inputs!$B$31*(1+$F1640)^3*Inputs!$B$21+Inputs!$B$22*(1+Inputs!$B$23)^3</f>
        <v>15896.206248844499</v>
      </c>
      <c r="U1640" s="36">
        <f>Inputs!$B$12*(1+$B1640)^4*$C1640+Inputs!$B$29*(1+$D1640)^4*Inputs!$B$19+Inputs!$B$30*(1+$E1640)^4*Inputs!$B$20+Inputs!$B$31*(1+$F1640)^4*Inputs!$B$21+Inputs!$B$22*(1+Inputs!$B$23)^4</f>
        <v>17808.451452928315</v>
      </c>
      <c r="V1640" s="35">
        <f>Inputs!$B$13/(Q1640*(1-$G1640))</f>
        <v>1.2836636657410374</v>
      </c>
      <c r="W1640" s="36">
        <f>Inputs!$B$13</f>
        <v>12660</v>
      </c>
      <c r="X1640" s="36">
        <f t="shared" si="253"/>
        <v>13107.280680241507</v>
      </c>
      <c r="Y1640" s="36">
        <f t="shared" si="254"/>
        <v>13651.076557986094</v>
      </c>
      <c r="Z1640" s="36">
        <f t="shared" si="255"/>
        <v>14301.008898931013</v>
      </c>
      <c r="AA1640" s="36">
        <f t="shared" si="256"/>
        <v>15065.786281372661</v>
      </c>
      <c r="AB1640" s="36">
        <f t="shared" si="257"/>
        <v>51663.015970645654</v>
      </c>
      <c r="AC1640" s="36">
        <f t="shared" si="258"/>
        <v>207805.62196521423</v>
      </c>
      <c r="AD1640" s="36">
        <f t="shared" si="259"/>
        <v>128784.4519747216</v>
      </c>
    </row>
    <row r="1641" spans="1:30" ht="14.25" customHeight="1" x14ac:dyDescent="0.25">
      <c r="A1641" s="16">
        <v>1625</v>
      </c>
      <c r="B1641" s="34">
        <v>0.40321862142061998</v>
      </c>
      <c r="C1641" s="34">
        <v>7.3111749604195905E-2</v>
      </c>
      <c r="D1641" s="34">
        <v>3.3746544100444198E-2</v>
      </c>
      <c r="E1641" s="34">
        <v>1.7085414724484601E-2</v>
      </c>
      <c r="F1641" s="34">
        <v>9.5769951508393094E-3</v>
      </c>
      <c r="G1641" s="34">
        <v>0.21652643618792999</v>
      </c>
      <c r="H1641" s="35">
        <v>1.0801505266328799</v>
      </c>
      <c r="I1641" s="34">
        <v>8.8496977345328007E-2</v>
      </c>
      <c r="J1641" s="34">
        <v>2.59767324811487E-2</v>
      </c>
      <c r="K1641" s="36">
        <f>Inputs!$B$12*(1+$B1641)^4</f>
        <v>232622.97621260816</v>
      </c>
      <c r="L1641" s="36">
        <f t="shared" si="250"/>
        <v>21631.135293841664</v>
      </c>
      <c r="M1641" s="36">
        <f t="shared" si="251"/>
        <v>295145.91459788568</v>
      </c>
      <c r="N1641" s="37">
        <f>M1641/Inputs!$B$6</f>
        <v>449.91755274067941</v>
      </c>
      <c r="O1641" s="38">
        <f>IF(N1641&gt;Inputs!$B$4,1,0)</f>
        <v>1</v>
      </c>
      <c r="P1641" s="34">
        <f t="shared" si="252"/>
        <v>6.2520244864179314E-2</v>
      </c>
      <c r="Q1641" s="36">
        <f>Inputs!$B$12*(1+$B1641)^0*$C1641+Inputs!$B$29*(1+$D1641)^0*Inputs!$B$19+Inputs!$B$30*(1+$E1641)^0*Inputs!$B$20+Inputs!$B$31*(1+$F1641)^0*Inputs!$B$21+Inputs!$B$22*(1+Inputs!$B$23)^0</f>
        <v>12408.749003678677</v>
      </c>
      <c r="R1641" s="36">
        <f>Inputs!$B$12*(1+$B1641)^1*$C1641+Inputs!$B$29*(1+$D1641)^1*Inputs!$B$19+Inputs!$B$30*(1+$E1641)^1*Inputs!$B$20+Inputs!$B$31*(1+$F1641)^1*Inputs!$B$21+Inputs!$B$22*(1+Inputs!$B$23)^1</f>
        <v>14305.983580902386</v>
      </c>
      <c r="S1641" s="36">
        <f>Inputs!$B$12*(1+$B1641)^2*$C1641+Inputs!$B$29*(1+$D1641)^2*Inputs!$B$19+Inputs!$B$30*(1+$E1641)^2*Inputs!$B$20+Inputs!$B$31*(1+$F1641)^2*Inputs!$B$21+Inputs!$B$22*(1+Inputs!$B$23)^2</f>
        <v>16919.265205002608</v>
      </c>
      <c r="T1641" s="36">
        <f>Inputs!$B$12*(1+$B1641)^3*$C1641+Inputs!$B$29*(1+$D1641)^3*Inputs!$B$19+Inputs!$B$30*(1+$E1641)^3*Inputs!$B$20+Inputs!$B$31*(1+$F1641)^3*Inputs!$B$21+Inputs!$B$22*(1+Inputs!$B$23)^3</f>
        <v>20536.256024773895</v>
      </c>
      <c r="U1641" s="36">
        <f>Inputs!$B$12*(1+$B1641)^4*$C1641+Inputs!$B$29*(1+$D1641)^4*Inputs!$B$19+Inputs!$B$30*(1+$E1641)^4*Inputs!$B$20+Inputs!$B$31*(1+$F1641)^4*Inputs!$B$21+Inputs!$B$22*(1+Inputs!$B$23)^4</f>
        <v>25560.578865025192</v>
      </c>
      <c r="V1641" s="35">
        <f>Inputs!$B$13/(Q1641*(1-$G1641))</f>
        <v>1.302210997342653</v>
      </c>
      <c r="W1641" s="36">
        <f>Inputs!$B$13</f>
        <v>12660</v>
      </c>
      <c r="X1641" s="36">
        <f t="shared" si="253"/>
        <v>13973.416154960896</v>
      </c>
      <c r="Y1641" s="36">
        <f t="shared" si="254"/>
        <v>15790.050379845188</v>
      </c>
      <c r="Z1641" s="36">
        <f t="shared" si="255"/>
        <v>18272.421503734833</v>
      </c>
      <c r="AA1641" s="36">
        <f t="shared" si="256"/>
        <v>21631.135293841664</v>
      </c>
      <c r="AB1641" s="36">
        <f t="shared" si="257"/>
        <v>62840.133200134762</v>
      </c>
      <c r="AC1641" s="36">
        <f t="shared" si="258"/>
        <v>354973.68183451757</v>
      </c>
      <c r="AD1641" s="36">
        <f t="shared" si="259"/>
        <v>232305.78139775092</v>
      </c>
    </row>
    <row r="1642" spans="1:30" ht="14.25" customHeight="1" x14ac:dyDescent="0.25">
      <c r="A1642" s="16">
        <v>1626</v>
      </c>
      <c r="B1642" s="34">
        <v>0.43131960913664702</v>
      </c>
      <c r="C1642" s="34">
        <v>6.7485095420195901E-2</v>
      </c>
      <c r="D1642" s="34">
        <v>3.0979826971826802E-2</v>
      </c>
      <c r="E1642" s="34">
        <v>5.7276771100128701E-2</v>
      </c>
      <c r="F1642" s="34">
        <v>3.1589023711824198E-2</v>
      </c>
      <c r="G1642" s="34">
        <v>0.19585650785106501</v>
      </c>
      <c r="H1642" s="35">
        <v>1.1494405044962701</v>
      </c>
      <c r="I1642" s="34">
        <v>0.10036918513438101</v>
      </c>
      <c r="J1642" s="34">
        <v>2.5314136801583901E-2</v>
      </c>
      <c r="K1642" s="36">
        <f>Inputs!$B$12*(1+$B1642)^4</f>
        <v>251824.35778737906</v>
      </c>
      <c r="L1642" s="36">
        <f t="shared" si="250"/>
        <v>24383.642326320671</v>
      </c>
      <c r="M1642" s="36">
        <f t="shared" si="251"/>
        <v>271168.54343100137</v>
      </c>
      <c r="N1642" s="37">
        <f>M1642/Inputs!$B$6</f>
        <v>413.3666820594533</v>
      </c>
      <c r="O1642" s="38">
        <f>IF(N1642&gt;Inputs!$B$4,1,0)</f>
        <v>1</v>
      </c>
      <c r="P1642" s="34">
        <f t="shared" si="252"/>
        <v>7.5055048332797109E-2</v>
      </c>
      <c r="Q1642" s="36">
        <f>Inputs!$B$12*(1+$B1642)^0*$C1642+Inputs!$B$29*(1+$D1642)^0*Inputs!$B$19+Inputs!$B$30*(1+$E1642)^0*Inputs!$B$20+Inputs!$B$31*(1+$F1642)^0*Inputs!$B$21+Inputs!$B$22*(1+Inputs!$B$23)^0</f>
        <v>12071.149752638674</v>
      </c>
      <c r="R1642" s="36">
        <f>Inputs!$B$12*(1+$B1642)^1*$C1642+Inputs!$B$29*(1+$D1642)^1*Inputs!$B$19+Inputs!$B$30*(1+$E1642)^1*Inputs!$B$20+Inputs!$B$31*(1+$F1642)^1*Inputs!$B$21+Inputs!$B$22*(1+Inputs!$B$23)^1</f>
        <v>14137.146337306163</v>
      </c>
      <c r="S1642" s="36">
        <f>Inputs!$B$12*(1+$B1642)^2*$C1642+Inputs!$B$29*(1+$D1642)^2*Inputs!$B$19+Inputs!$B$30*(1+$E1642)^2*Inputs!$B$20+Inputs!$B$31*(1+$F1642)^2*Inputs!$B$21+Inputs!$B$22*(1+Inputs!$B$23)^2</f>
        <v>16970.259527731978</v>
      </c>
      <c r="T1642" s="36">
        <f>Inputs!$B$12*(1+$B1642)^3*$C1642+Inputs!$B$29*(1+$D1642)^3*Inputs!$B$19+Inputs!$B$30*(1+$E1642)^3*Inputs!$B$20+Inputs!$B$31*(1+$F1642)^3*Inputs!$B$21+Inputs!$B$22*(1+Inputs!$B$23)^3</f>
        <v>20896.044506080194</v>
      </c>
      <c r="U1642" s="36">
        <f>Inputs!$B$12*(1+$B1642)^4*$C1642+Inputs!$B$29*(1+$D1642)^4*Inputs!$B$19+Inputs!$B$30*(1+$E1642)^4*Inputs!$B$20+Inputs!$B$31*(1+$F1642)^4*Inputs!$B$21+Inputs!$B$22*(1+Inputs!$B$23)^4</f>
        <v>26380.227145424262</v>
      </c>
      <c r="V1642" s="35">
        <f>Inputs!$B$13/(Q1642*(1-$G1642))</f>
        <v>1.3042219838040059</v>
      </c>
      <c r="W1642" s="36">
        <f>Inputs!$B$13</f>
        <v>12660</v>
      </c>
      <c r="X1642" s="36">
        <f t="shared" si="253"/>
        <v>14386.878896882103</v>
      </c>
      <c r="Y1642" s="36">
        <f t="shared" si="254"/>
        <v>16741.981721951506</v>
      </c>
      <c r="Z1642" s="36">
        <f t="shared" si="255"/>
        <v>19964.743976123649</v>
      </c>
      <c r="AA1642" s="36">
        <f t="shared" si="256"/>
        <v>24383.642326320671</v>
      </c>
      <c r="AB1642" s="36">
        <f t="shared" si="257"/>
        <v>64685.916708845776</v>
      </c>
      <c r="AC1642" s="36">
        <f t="shared" si="258"/>
        <v>333100.75390312285</v>
      </c>
      <c r="AD1642" s="36">
        <f t="shared" si="259"/>
        <v>206482.62672215558</v>
      </c>
    </row>
    <row r="1643" spans="1:30" ht="14.25" customHeight="1" x14ac:dyDescent="0.25">
      <c r="A1643" s="16">
        <v>1627</v>
      </c>
      <c r="B1643" s="34">
        <v>0.184845497321383</v>
      </c>
      <c r="C1643" s="34">
        <v>0.10507596227223601</v>
      </c>
      <c r="D1643" s="34">
        <v>5.0690970630108197E-2</v>
      </c>
      <c r="E1643" s="34">
        <v>5.6589037361179699E-2</v>
      </c>
      <c r="F1643" s="34">
        <v>1.73203651713125E-2</v>
      </c>
      <c r="G1643" s="34">
        <v>0.212088187510932</v>
      </c>
      <c r="H1643" s="35">
        <v>0.96347085075526395</v>
      </c>
      <c r="I1643" s="34">
        <v>9.0301703837671901E-2</v>
      </c>
      <c r="J1643" s="34">
        <v>2.7758504908387799E-2</v>
      </c>
      <c r="K1643" s="36">
        <f>Inputs!$B$12*(1+$B1643)^4</f>
        <v>118249.1806683904</v>
      </c>
      <c r="L1643" s="36">
        <f t="shared" si="250"/>
        <v>16563.596737171647</v>
      </c>
      <c r="M1643" s="36">
        <f t="shared" si="251"/>
        <v>232376.43768161917</v>
      </c>
      <c r="N1643" s="37">
        <f>M1643/Inputs!$B$6</f>
        <v>354.23237451466338</v>
      </c>
      <c r="O1643" s="38">
        <f>IF(N1643&gt;Inputs!$B$4,1,0)</f>
        <v>0</v>
      </c>
      <c r="P1643" s="34">
        <f t="shared" si="252"/>
        <v>6.2543198929284102E-2</v>
      </c>
      <c r="Q1643" s="36">
        <f>Inputs!$B$12*(1+$B1643)^0*$C1643+Inputs!$B$29*(1+$D1643)^0*Inputs!$B$19+Inputs!$B$30*(1+$E1643)^0*Inputs!$B$20+Inputs!$B$31*(1+$F1643)^0*Inputs!$B$21+Inputs!$B$22*(1+Inputs!$B$23)^0</f>
        <v>14326.601763761082</v>
      </c>
      <c r="R1643" s="36">
        <f>Inputs!$B$12*(1+$B1643)^1*$C1643+Inputs!$B$29*(1+$D1643)^1*Inputs!$B$19+Inputs!$B$30*(1+$E1643)^1*Inputs!$B$20+Inputs!$B$31*(1+$F1643)^1*Inputs!$B$21+Inputs!$B$22*(1+Inputs!$B$23)^1</f>
        <v>15810.412377503191</v>
      </c>
      <c r="S1643" s="36">
        <f>Inputs!$B$12*(1+$B1643)^2*$C1643+Inputs!$B$29*(1+$D1643)^2*Inputs!$B$19+Inputs!$B$30*(1+$E1643)^2*Inputs!$B$20+Inputs!$B$31*(1+$F1643)^2*Inputs!$B$21+Inputs!$B$22*(1+Inputs!$B$23)^2</f>
        <v>17525.435437867618</v>
      </c>
      <c r="T1643" s="36">
        <f>Inputs!$B$12*(1+$B1643)^3*$C1643+Inputs!$B$29*(1+$D1643)^3*Inputs!$B$19+Inputs!$B$30*(1+$E1643)^3*Inputs!$B$20+Inputs!$B$31*(1+$F1643)^3*Inputs!$B$21+Inputs!$B$22*(1+Inputs!$B$23)^3</f>
        <v>19512.335053325602</v>
      </c>
      <c r="U1643" s="36">
        <f>Inputs!$B$12*(1+$B1643)^4*$C1643+Inputs!$B$29*(1+$D1643)^4*Inputs!$B$19+Inputs!$B$30*(1+$E1643)^4*Inputs!$B$20+Inputs!$B$31*(1+$F1643)^4*Inputs!$B$21+Inputs!$B$22*(1+Inputs!$B$23)^4</f>
        <v>21819.181608184193</v>
      </c>
      <c r="V1643" s="35">
        <f>Inputs!$B$13/(Q1643*(1-$G1643))</f>
        <v>1.1215351908564279</v>
      </c>
      <c r="W1643" s="36">
        <f>Inputs!$B$13</f>
        <v>12660</v>
      </c>
      <c r="X1643" s="36">
        <f t="shared" si="253"/>
        <v>13478.939953071449</v>
      </c>
      <c r="Y1643" s="36">
        <f t="shared" si="254"/>
        <v>14395.400461322386</v>
      </c>
      <c r="Z1643" s="36">
        <f t="shared" si="255"/>
        <v>15419.920426292718</v>
      </c>
      <c r="AA1643" s="36">
        <f t="shared" si="256"/>
        <v>16563.596737171647</v>
      </c>
      <c r="AB1643" s="36">
        <f t="shared" si="257"/>
        <v>55718.895671763916</v>
      </c>
      <c r="AC1643" s="36">
        <f t="shared" si="258"/>
        <v>272185.90845902934</v>
      </c>
      <c r="AD1643" s="36">
        <f t="shared" si="259"/>
        <v>176657.54200985524</v>
      </c>
    </row>
    <row r="1644" spans="1:30" ht="14.25" customHeight="1" x14ac:dyDescent="0.25">
      <c r="A1644" s="16">
        <v>1628</v>
      </c>
      <c r="B1644" s="34">
        <v>0.27888484178265099</v>
      </c>
      <c r="C1644" s="34">
        <v>8.6318288441341096E-2</v>
      </c>
      <c r="D1644" s="34">
        <v>5.71156338265442E-2</v>
      </c>
      <c r="E1644" s="34">
        <v>6.2290132861700598E-2</v>
      </c>
      <c r="F1644" s="34">
        <v>2.59339167681405E-2</v>
      </c>
      <c r="G1644" s="34">
        <v>0.20613459284858701</v>
      </c>
      <c r="H1644" s="35">
        <v>1.05091650150802</v>
      </c>
      <c r="I1644" s="34">
        <v>9.6648677328970797E-2</v>
      </c>
      <c r="J1644" s="34">
        <v>2.1968691202836E-2</v>
      </c>
      <c r="K1644" s="36">
        <f>Inputs!$B$12*(1+$B1644)^4</f>
        <v>160500.7291575346</v>
      </c>
      <c r="L1644" s="36">
        <f t="shared" si="250"/>
        <v>19673.549599087622</v>
      </c>
      <c r="M1644" s="36">
        <f t="shared" si="251"/>
        <v>229075.96901337832</v>
      </c>
      <c r="N1644" s="37">
        <f>M1644/Inputs!$B$6</f>
        <v>349.20117227649132</v>
      </c>
      <c r="O1644" s="38">
        <f>IF(N1644&gt;Inputs!$B$4,1,0)</f>
        <v>0</v>
      </c>
      <c r="P1644" s="34">
        <f t="shared" si="252"/>
        <v>7.4679986126134801E-2</v>
      </c>
      <c r="Q1644" s="36">
        <f>Inputs!$B$12*(1+$B1644)^0*$C1644+Inputs!$B$29*(1+$D1644)^0*Inputs!$B$19+Inputs!$B$30*(1+$E1644)^0*Inputs!$B$20+Inputs!$B$31*(1+$F1644)^0*Inputs!$B$21+Inputs!$B$22*(1+Inputs!$B$23)^0</f>
        <v>13201.141333907388</v>
      </c>
      <c r="R1644" s="36">
        <f>Inputs!$B$12*(1+$B1644)^1*$C1644+Inputs!$B$29*(1+$D1644)^1*Inputs!$B$19+Inputs!$B$30*(1+$E1644)^1*Inputs!$B$20+Inputs!$B$31*(1+$F1644)^1*Inputs!$B$21+Inputs!$B$22*(1+Inputs!$B$23)^1</f>
        <v>15038.33212763086</v>
      </c>
      <c r="S1644" s="36">
        <f>Inputs!$B$12*(1+$B1644)^2*$C1644+Inputs!$B$29*(1+$D1644)^2*Inputs!$B$19+Inputs!$B$30*(1+$E1644)^2*Inputs!$B$20+Inputs!$B$31*(1+$F1644)^2*Inputs!$B$21+Inputs!$B$22*(1+Inputs!$B$23)^2</f>
        <v>17299.803078779503</v>
      </c>
      <c r="T1644" s="36">
        <f>Inputs!$B$12*(1+$B1644)^3*$C1644+Inputs!$B$29*(1+$D1644)^3*Inputs!$B$19+Inputs!$B$30*(1+$E1644)^3*Inputs!$B$20+Inputs!$B$31*(1+$F1644)^3*Inputs!$B$21+Inputs!$B$22*(1+Inputs!$B$23)^3</f>
        <v>20099.130707787655</v>
      </c>
      <c r="U1644" s="36">
        <f>Inputs!$B$12*(1+$B1644)^4*$C1644+Inputs!$B$29*(1+$D1644)^4*Inputs!$B$19+Inputs!$B$30*(1+$E1644)^4*Inputs!$B$20+Inputs!$B$31*(1+$F1644)^4*Inputs!$B$21+Inputs!$B$22*(1+Inputs!$B$23)^4</f>
        <v>23581.294129327787</v>
      </c>
      <c r="V1644" s="35">
        <f>Inputs!$B$13/(Q1644*(1-$G1644))</f>
        <v>1.208023400595899</v>
      </c>
      <c r="W1644" s="36">
        <f>Inputs!$B$13</f>
        <v>12660</v>
      </c>
      <c r="X1644" s="36">
        <f t="shared" si="253"/>
        <v>13952.978939180342</v>
      </c>
      <c r="Y1644" s="36">
        <f t="shared" si="254"/>
        <v>15511.81865139297</v>
      </c>
      <c r="Z1644" s="36">
        <f t="shared" si="255"/>
        <v>17395.128114581788</v>
      </c>
      <c r="AA1644" s="36">
        <f t="shared" si="256"/>
        <v>19673.549599087622</v>
      </c>
      <c r="AB1644" s="36">
        <f t="shared" si="257"/>
        <v>59338.199376643068</v>
      </c>
      <c r="AC1644" s="36">
        <f t="shared" si="258"/>
        <v>269225.43479232793</v>
      </c>
      <c r="AD1644" s="36">
        <f t="shared" si="259"/>
        <v>169737.76963673526</v>
      </c>
    </row>
    <row r="1645" spans="1:30" ht="14.25" customHeight="1" x14ac:dyDescent="0.25">
      <c r="A1645" s="16">
        <v>1629</v>
      </c>
      <c r="B1645" s="34">
        <v>0.25257804231272202</v>
      </c>
      <c r="C1645" s="34">
        <v>0.10796183923812</v>
      </c>
      <c r="D1645" s="34">
        <v>4.2891896120551901E-2</v>
      </c>
      <c r="E1645" s="34">
        <v>2.37079493473536E-2</v>
      </c>
      <c r="F1645" s="34">
        <v>7.4072405599090504E-3</v>
      </c>
      <c r="G1645" s="34">
        <v>0.19125705705073001</v>
      </c>
      <c r="H1645" s="35">
        <v>1.0294642684886901</v>
      </c>
      <c r="I1645" s="34">
        <v>9.7087957013545501E-2</v>
      </c>
      <c r="J1645" s="34">
        <v>2.51105024970204E-2</v>
      </c>
      <c r="K1645" s="36">
        <f>Inputs!$B$12*(1+$B1645)^4</f>
        <v>147696.57602204176</v>
      </c>
      <c r="L1645" s="36">
        <f t="shared" si="250"/>
        <v>20534.776770778673</v>
      </c>
      <c r="M1645" s="36">
        <f t="shared" si="251"/>
        <v>244498.19321737508</v>
      </c>
      <c r="N1645" s="37">
        <f>M1645/Inputs!$B$6</f>
        <v>372.71066039234006</v>
      </c>
      <c r="O1645" s="38">
        <f>IF(N1645&gt;Inputs!$B$4,1,0)</f>
        <v>0</v>
      </c>
      <c r="P1645" s="34">
        <f t="shared" si="252"/>
        <v>7.1977454516525097E-2</v>
      </c>
      <c r="Q1645" s="36">
        <f>Inputs!$B$12*(1+$B1645)^0*$C1645+Inputs!$B$29*(1+$D1645)^0*Inputs!$B$19+Inputs!$B$30*(1+$E1645)^0*Inputs!$B$20+Inputs!$B$31*(1+$F1645)^0*Inputs!$B$21+Inputs!$B$22*(1+Inputs!$B$23)^0</f>
        <v>14499.754381714123</v>
      </c>
      <c r="R1645" s="36">
        <f>Inputs!$B$12*(1+$B1645)^1*$C1645+Inputs!$B$29*(1+$D1645)^1*Inputs!$B$19+Inputs!$B$30*(1+$E1645)^1*Inputs!$B$20+Inputs!$B$31*(1+$F1645)^1*Inputs!$B$21+Inputs!$B$22*(1+Inputs!$B$23)^1</f>
        <v>16301.316715474808</v>
      </c>
      <c r="S1645" s="36">
        <f>Inputs!$B$12*(1+$B1645)^2*$C1645+Inputs!$B$29*(1+$D1645)^2*Inputs!$B$19+Inputs!$B$30*(1+$E1645)^2*Inputs!$B$20+Inputs!$B$31*(1+$F1645)^2*Inputs!$B$21+Inputs!$B$22*(1+Inputs!$B$23)^2</f>
        <v>18521.786352947198</v>
      </c>
      <c r="T1645" s="36">
        <f>Inputs!$B$12*(1+$B1645)^3*$C1645+Inputs!$B$29*(1+$D1645)^3*Inputs!$B$19+Inputs!$B$30*(1+$E1645)^3*Inputs!$B$20+Inputs!$B$31*(1+$F1645)^3*Inputs!$B$21+Inputs!$B$22*(1+Inputs!$B$23)^3</f>
        <v>21265.774624327867</v>
      </c>
      <c r="U1645" s="36">
        <f>Inputs!$B$12*(1+$B1645)^4*$C1645+Inputs!$B$29*(1+$D1645)^4*Inputs!$B$19+Inputs!$B$30*(1+$E1645)^4*Inputs!$B$20+Inputs!$B$31*(1+$F1645)^4*Inputs!$B$21+Inputs!$B$22*(1+Inputs!$B$23)^4</f>
        <v>24664.266518820659</v>
      </c>
      <c r="V1645" s="35">
        <f>Inputs!$B$13/(Q1645*(1-$G1645))</f>
        <v>1.0795992049209369</v>
      </c>
      <c r="W1645" s="36">
        <f>Inputs!$B$13</f>
        <v>12660</v>
      </c>
      <c r="X1645" s="36">
        <f t="shared" si="253"/>
        <v>14067.737509029766</v>
      </c>
      <c r="Y1645" s="36">
        <f t="shared" si="254"/>
        <v>15796.214737618751</v>
      </c>
      <c r="Z1645" s="36">
        <f t="shared" si="255"/>
        <v>17920.849697803413</v>
      </c>
      <c r="AA1645" s="36">
        <f t="shared" si="256"/>
        <v>20534.776770778673</v>
      </c>
      <c r="AB1645" s="36">
        <f t="shared" si="257"/>
        <v>60481.616734865398</v>
      </c>
      <c r="AC1645" s="36">
        <f t="shared" si="258"/>
        <v>292458.45765946282</v>
      </c>
      <c r="AD1645" s="36">
        <f t="shared" si="259"/>
        <v>184016.57648250967</v>
      </c>
    </row>
    <row r="1646" spans="1:30" ht="14.25" customHeight="1" x14ac:dyDescent="0.25">
      <c r="A1646" s="16">
        <v>1630</v>
      </c>
      <c r="B1646" s="34">
        <v>0.23089131884633099</v>
      </c>
      <c r="C1646" s="34">
        <v>8.01129882525623E-2</v>
      </c>
      <c r="D1646" s="34">
        <v>4.1279237750629499E-2</v>
      </c>
      <c r="E1646" s="34">
        <v>2.5043032008199399E-2</v>
      </c>
      <c r="F1646" s="34">
        <v>9.8511303512079096E-4</v>
      </c>
      <c r="G1646" s="34">
        <v>0.18803852484529099</v>
      </c>
      <c r="H1646" s="35">
        <v>1.03388229940256</v>
      </c>
      <c r="I1646" s="34">
        <v>9.0635827199420302E-2</v>
      </c>
      <c r="J1646" s="34">
        <v>2.28537398824709E-2</v>
      </c>
      <c r="K1646" s="36">
        <f>Inputs!$B$12*(1+$B1646)^4</f>
        <v>137730.48769973579</v>
      </c>
      <c r="L1646" s="36">
        <f t="shared" si="250"/>
        <v>16475.158487180619</v>
      </c>
      <c r="M1646" s="36">
        <f t="shared" si="251"/>
        <v>216382.65891946177</v>
      </c>
      <c r="N1646" s="37">
        <f>M1646/Inputs!$B$6</f>
        <v>329.85161420649661</v>
      </c>
      <c r="O1646" s="38">
        <f>IF(N1646&gt;Inputs!$B$4,1,0)</f>
        <v>0</v>
      </c>
      <c r="P1646" s="34">
        <f t="shared" si="252"/>
        <v>6.7782087316949402E-2</v>
      </c>
      <c r="Q1646" s="36">
        <f>Inputs!$B$12*(1+$B1646)^0*$C1646+Inputs!$B$29*(1+$D1646)^0*Inputs!$B$19+Inputs!$B$30*(1+$E1646)^0*Inputs!$B$20+Inputs!$B$31*(1+$F1646)^0*Inputs!$B$21+Inputs!$B$22*(1+Inputs!$B$23)^0</f>
        <v>12828.823322580658</v>
      </c>
      <c r="R1646" s="36">
        <f>Inputs!$B$12*(1+$B1646)^1*$C1646+Inputs!$B$29*(1+$D1646)^1*Inputs!$B$19+Inputs!$B$30*(1+$E1646)^1*Inputs!$B$20+Inputs!$B$31*(1+$F1646)^1*Inputs!$B$21+Inputs!$B$22*(1+Inputs!$B$23)^1</f>
        <v>14073.150927202572</v>
      </c>
      <c r="S1646" s="36">
        <f>Inputs!$B$12*(1+$B1646)^2*$C1646+Inputs!$B$29*(1+$D1646)^2*Inputs!$B$19+Inputs!$B$30*(1+$E1646)^2*Inputs!$B$20+Inputs!$B$31*(1+$F1646)^2*Inputs!$B$21+Inputs!$B$22*(1+Inputs!$B$23)^2</f>
        <v>15578.861612133354</v>
      </c>
      <c r="T1646" s="36">
        <f>Inputs!$B$12*(1+$B1646)^3*$C1646+Inputs!$B$29*(1+$D1646)^3*Inputs!$B$19+Inputs!$B$30*(1+$E1646)^3*Inputs!$B$20+Inputs!$B$31*(1+$F1646)^3*Inputs!$B$21+Inputs!$B$22*(1+Inputs!$B$23)^3</f>
        <v>17405.331394746383</v>
      </c>
      <c r="U1646" s="36">
        <f>Inputs!$B$12*(1+$B1646)^4*$C1646+Inputs!$B$29*(1+$D1646)^4*Inputs!$B$19+Inputs!$B$30*(1+$E1646)^4*Inputs!$B$20+Inputs!$B$31*(1+$F1646)^4*Inputs!$B$21+Inputs!$B$22*(1+Inputs!$B$23)^4</f>
        <v>19625.606061302387</v>
      </c>
      <c r="V1646" s="35">
        <f>Inputs!$B$13/(Q1646*(1-$G1646))</f>
        <v>1.2153782431772575</v>
      </c>
      <c r="W1646" s="36">
        <f>Inputs!$B$13</f>
        <v>12660</v>
      </c>
      <c r="X1646" s="36">
        <f t="shared" si="253"/>
        <v>13369.470619500486</v>
      </c>
      <c r="Y1646" s="36">
        <f t="shared" si="254"/>
        <v>14225.938028341765</v>
      </c>
      <c r="Z1646" s="36">
        <f t="shared" si="255"/>
        <v>15252.544722700664</v>
      </c>
      <c r="AA1646" s="36">
        <f t="shared" si="256"/>
        <v>16475.158487180619</v>
      </c>
      <c r="AB1646" s="36">
        <f t="shared" si="257"/>
        <v>55270.098522895336</v>
      </c>
      <c r="AC1646" s="36">
        <f t="shared" si="258"/>
        <v>248615.49918005022</v>
      </c>
      <c r="AD1646" s="36">
        <f t="shared" si="259"/>
        <v>161112.56039656643</v>
      </c>
    </row>
    <row r="1647" spans="1:30" ht="14.25" customHeight="1" x14ac:dyDescent="0.25">
      <c r="A1647" s="16">
        <v>1631</v>
      </c>
      <c r="B1647" s="34">
        <v>0.32320304826595497</v>
      </c>
      <c r="C1647" s="34">
        <v>6.1083594998014898E-2</v>
      </c>
      <c r="D1647" s="34">
        <v>2.5668950078826702E-2</v>
      </c>
      <c r="E1647" s="34">
        <v>6.11242988738432E-2</v>
      </c>
      <c r="F1647" s="34">
        <v>1.8481533360124199E-2</v>
      </c>
      <c r="G1647" s="34">
        <v>0.185687469179945</v>
      </c>
      <c r="H1647" s="35">
        <v>0.95533610327918805</v>
      </c>
      <c r="I1647" s="34">
        <v>0.106325659536861</v>
      </c>
      <c r="J1647" s="34">
        <v>2.1412496387833602E-2</v>
      </c>
      <c r="K1647" s="36">
        <f>Inputs!$B$12*(1+$B1647)^4</f>
        <v>183931.96948672904</v>
      </c>
      <c r="L1647" s="36">
        <f t="shared" si="250"/>
        <v>15820.174101864117</v>
      </c>
      <c r="M1647" s="36">
        <f t="shared" si="251"/>
        <v>166752.45211217721</v>
      </c>
      <c r="N1647" s="37">
        <f>M1647/Inputs!$B$6</f>
        <v>254.19581114661162</v>
      </c>
      <c r="O1647" s="38">
        <f>IF(N1647&gt;Inputs!$B$4,1,0)</f>
        <v>0</v>
      </c>
      <c r="P1647" s="34">
        <f t="shared" si="252"/>
        <v>8.4913163149027401E-2</v>
      </c>
      <c r="Q1647" s="36">
        <f>Inputs!$B$12*(1+$B1647)^0*$C1647+Inputs!$B$29*(1+$D1647)^0*Inputs!$B$19+Inputs!$B$30*(1+$E1647)^0*Inputs!$B$20+Inputs!$B$31*(1+$F1647)^0*Inputs!$B$21+Inputs!$B$22*(1+Inputs!$B$23)^0</f>
        <v>11687.059727307817</v>
      </c>
      <c r="R1647" s="36">
        <f>Inputs!$B$12*(1+$B1647)^1*$C1647+Inputs!$B$29*(1+$D1647)^1*Inputs!$B$19+Inputs!$B$30*(1+$E1647)^1*Inputs!$B$20+Inputs!$B$31*(1+$F1647)^1*Inputs!$B$21+Inputs!$B$22*(1+Inputs!$B$23)^1</f>
        <v>13124.127691994639</v>
      </c>
      <c r="S1647" s="36">
        <f>Inputs!$B$12*(1+$B1647)^2*$C1647+Inputs!$B$29*(1+$D1647)^2*Inputs!$B$19+Inputs!$B$30*(1+$E1647)^2*Inputs!$B$20+Inputs!$B$31*(1+$F1647)^2*Inputs!$B$21+Inputs!$B$22*(1+Inputs!$B$23)^2</f>
        <v>14955.067975378744</v>
      </c>
      <c r="T1647" s="36">
        <f>Inputs!$B$12*(1+$B1647)^3*$C1647+Inputs!$B$29*(1+$D1647)^3*Inputs!$B$19+Inputs!$B$30*(1+$E1647)^3*Inputs!$B$20+Inputs!$B$31*(1+$F1647)^3*Inputs!$B$21+Inputs!$B$22*(1+Inputs!$B$23)^3</f>
        <v>17304.213783616171</v>
      </c>
      <c r="U1647" s="36">
        <f>Inputs!$B$12*(1+$B1647)^4*$C1647+Inputs!$B$29*(1+$D1647)^4*Inputs!$B$19+Inputs!$B$30*(1+$E1647)^4*Inputs!$B$20+Inputs!$B$31*(1+$F1647)^4*Inputs!$B$21+Inputs!$B$22*(1+Inputs!$B$23)^4</f>
        <v>20335.925875193709</v>
      </c>
      <c r="V1647" s="35">
        <f>Inputs!$B$13/(Q1647*(1-$G1647))</f>
        <v>1.330262425761322</v>
      </c>
      <c r="W1647" s="36">
        <f>Inputs!$B$13</f>
        <v>12660</v>
      </c>
      <c r="X1647" s="36">
        <f t="shared" si="253"/>
        <v>13214.980278898936</v>
      </c>
      <c r="Y1647" s="36">
        <f t="shared" si="254"/>
        <v>13917.122868002143</v>
      </c>
      <c r="Z1647" s="36">
        <f t="shared" si="255"/>
        <v>14782.452724278248</v>
      </c>
      <c r="AA1647" s="36">
        <f t="shared" si="256"/>
        <v>15820.174101864117</v>
      </c>
      <c r="AB1647" s="36">
        <f t="shared" si="257"/>
        <v>51931.146816500099</v>
      </c>
      <c r="AC1647" s="36">
        <f t="shared" si="258"/>
        <v>190299.39438618437</v>
      </c>
      <c r="AD1647" s="36">
        <f t="shared" si="259"/>
        <v>114821.30529567713</v>
      </c>
    </row>
    <row r="1648" spans="1:30" ht="14.25" customHeight="1" x14ac:dyDescent="0.25">
      <c r="A1648" s="16">
        <v>1632</v>
      </c>
      <c r="B1648" s="34">
        <v>0.34583911133720002</v>
      </c>
      <c r="C1648" s="34">
        <v>0.10017107963334</v>
      </c>
      <c r="D1648" s="34">
        <v>3.2497460318937799E-2</v>
      </c>
      <c r="E1648" s="34">
        <v>4.1669017075662597E-2</v>
      </c>
      <c r="F1648" s="34">
        <v>-3.01190701571583E-3</v>
      </c>
      <c r="G1648" s="34">
        <v>0.19475985970446799</v>
      </c>
      <c r="H1648" s="35">
        <v>1.01390539950979</v>
      </c>
      <c r="I1648" s="34">
        <v>9.8349084021682104E-2</v>
      </c>
      <c r="J1648" s="34">
        <v>2.3158203637815501E-2</v>
      </c>
      <c r="K1648" s="36">
        <f>Inputs!$B$12*(1+$B1648)^4</f>
        <v>196844.74758702435</v>
      </c>
      <c r="L1648" s="36">
        <f t="shared" si="250"/>
        <v>23099.352005134726</v>
      </c>
      <c r="M1648" s="36">
        <f t="shared" si="251"/>
        <v>260196.9312035059</v>
      </c>
      <c r="N1648" s="37">
        <f>M1648/Inputs!$B$6</f>
        <v>396.6416634199785</v>
      </c>
      <c r="O1648" s="38">
        <f>IF(N1648&gt;Inputs!$B$4,1,0)</f>
        <v>1</v>
      </c>
      <c r="P1648" s="34">
        <f t="shared" si="252"/>
        <v>7.5190880383866607E-2</v>
      </c>
      <c r="Q1648" s="36">
        <f>Inputs!$B$12*(1+$B1648)^0*$C1648+Inputs!$B$29*(1+$D1648)^0*Inputs!$B$19+Inputs!$B$30*(1+$E1648)^0*Inputs!$B$20+Inputs!$B$31*(1+$F1648)^0*Inputs!$B$21+Inputs!$B$22*(1+Inputs!$B$23)^0</f>
        <v>14032.308805427321</v>
      </c>
      <c r="R1648" s="36">
        <f>Inputs!$B$12*(1+$B1648)^1*$C1648+Inputs!$B$29*(1+$D1648)^1*Inputs!$B$19+Inputs!$B$30*(1+$E1648)^1*Inputs!$B$20+Inputs!$B$31*(1+$F1648)^1*Inputs!$B$21+Inputs!$B$22*(1+Inputs!$B$23)^1</f>
        <v>16240.106136887458</v>
      </c>
      <c r="S1648" s="36">
        <f>Inputs!$B$12*(1+$B1648)^2*$C1648+Inputs!$B$29*(1+$D1648)^2*Inputs!$B$19+Inputs!$B$30*(1+$E1648)^2*Inputs!$B$20+Inputs!$B$31*(1+$F1648)^2*Inputs!$B$21+Inputs!$B$22*(1+Inputs!$B$23)^2</f>
        <v>19172.572764650587</v>
      </c>
      <c r="T1648" s="36">
        <f>Inputs!$B$12*(1+$B1648)^3*$C1648+Inputs!$B$29*(1+$D1648)^3*Inputs!$B$19+Inputs!$B$30*(1+$E1648)^3*Inputs!$B$20+Inputs!$B$31*(1+$F1648)^3*Inputs!$B$21+Inputs!$B$22*(1+Inputs!$B$23)^3</f>
        <v>23078.549774601568</v>
      </c>
      <c r="U1648" s="36">
        <f>Inputs!$B$12*(1+$B1648)^4*$C1648+Inputs!$B$29*(1+$D1648)^4*Inputs!$B$19+Inputs!$B$30*(1+$E1648)^4*Inputs!$B$20+Inputs!$B$31*(1+$F1648)^4*Inputs!$B$21+Inputs!$B$22*(1+Inputs!$B$23)^4</f>
        <v>28292.866170301699</v>
      </c>
      <c r="V1648" s="35">
        <f>Inputs!$B$13/(Q1648*(1-$G1648))</f>
        <v>1.1204156238847702</v>
      </c>
      <c r="W1648" s="36">
        <f>Inputs!$B$13</f>
        <v>12660</v>
      </c>
      <c r="X1648" s="36">
        <f t="shared" si="253"/>
        <v>14303.669289648113</v>
      </c>
      <c r="Y1648" s="36">
        <f t="shared" si="254"/>
        <v>16475.38443396398</v>
      </c>
      <c r="Z1648" s="36">
        <f t="shared" si="255"/>
        <v>19337.029971489272</v>
      </c>
      <c r="AA1648" s="36">
        <f t="shared" si="256"/>
        <v>23099.352005134726</v>
      </c>
      <c r="AB1648" s="36">
        <f t="shared" si="257"/>
        <v>63555.305054497294</v>
      </c>
      <c r="AC1648" s="36">
        <f t="shared" si="258"/>
        <v>314323.90978949529</v>
      </c>
      <c r="AD1648" s="36">
        <f t="shared" si="259"/>
        <v>196641.6261490086</v>
      </c>
    </row>
    <row r="1649" spans="1:30" ht="14.25" customHeight="1" x14ac:dyDescent="0.25">
      <c r="A1649" s="16">
        <v>1633</v>
      </c>
      <c r="B1649" s="34">
        <v>0.26754495062210998</v>
      </c>
      <c r="C1649" s="34">
        <v>8.8338649590079102E-2</v>
      </c>
      <c r="D1649" s="34">
        <v>2.5152541702738399E-2</v>
      </c>
      <c r="E1649" s="34">
        <v>3.8703847574198397E-2</v>
      </c>
      <c r="F1649" s="34">
        <v>2.45033179386486E-2</v>
      </c>
      <c r="G1649" s="34">
        <v>0.19546449938861099</v>
      </c>
      <c r="H1649" s="35">
        <v>1.0065857393019899</v>
      </c>
      <c r="I1649" s="34">
        <v>9.2481501250478104E-2</v>
      </c>
      <c r="J1649" s="34">
        <v>2.8722226380721898E-2</v>
      </c>
      <c r="K1649" s="36">
        <f>Inputs!$B$12*(1+$B1649)^4</f>
        <v>154883.34825030185</v>
      </c>
      <c r="L1649" s="36">
        <f t="shared" si="250"/>
        <v>18327.209014532495</v>
      </c>
      <c r="M1649" s="36">
        <f t="shared" si="251"/>
        <v>247882.77993023701</v>
      </c>
      <c r="N1649" s="37">
        <f>M1649/Inputs!$B$6</f>
        <v>377.87009135706859</v>
      </c>
      <c r="O1649" s="38">
        <f>IF(N1649&gt;Inputs!$B$4,1,0)</f>
        <v>0</v>
      </c>
      <c r="P1649" s="34">
        <f t="shared" si="252"/>
        <v>6.3759274869756202E-2</v>
      </c>
      <c r="Q1649" s="36">
        <f>Inputs!$B$12*(1+$B1649)^0*$C1649+Inputs!$B$29*(1+$D1649)^0*Inputs!$B$19+Inputs!$B$30*(1+$E1649)^0*Inputs!$B$20+Inputs!$B$31*(1+$F1649)^0*Inputs!$B$21+Inputs!$B$22*(1+Inputs!$B$23)^0</f>
        <v>13322.363002831669</v>
      </c>
      <c r="R1649" s="36">
        <f>Inputs!$B$12*(1+$B1649)^1*$C1649+Inputs!$B$29*(1+$D1649)^1*Inputs!$B$19+Inputs!$B$30*(1+$E1649)^1*Inputs!$B$20+Inputs!$B$31*(1+$F1649)^1*Inputs!$B$21+Inputs!$B$22*(1+Inputs!$B$23)^1</f>
        <v>14962.150312191465</v>
      </c>
      <c r="S1649" s="36">
        <f>Inputs!$B$12*(1+$B1649)^2*$C1649+Inputs!$B$29*(1+$D1649)^2*Inputs!$B$19+Inputs!$B$30*(1+$E1649)^2*Inputs!$B$20+Inputs!$B$31*(1+$F1649)^2*Inputs!$B$21+Inputs!$B$22*(1+Inputs!$B$23)^2</f>
        <v>16987.823071027826</v>
      </c>
      <c r="T1649" s="36">
        <f>Inputs!$B$12*(1+$B1649)^3*$C1649+Inputs!$B$29*(1+$D1649)^3*Inputs!$B$19+Inputs!$B$30*(1+$E1649)^3*Inputs!$B$20+Inputs!$B$31*(1+$F1649)^3*Inputs!$B$21+Inputs!$B$22*(1+Inputs!$B$23)^3</f>
        <v>19501.089742651246</v>
      </c>
      <c r="U1649" s="36">
        <f>Inputs!$B$12*(1+$B1649)^4*$C1649+Inputs!$B$29*(1+$D1649)^4*Inputs!$B$19+Inputs!$B$30*(1+$E1649)^4*Inputs!$B$20+Inputs!$B$31*(1+$F1649)^4*Inputs!$B$21+Inputs!$B$22*(1+Inputs!$B$23)^4</f>
        <v>22630.82296100149</v>
      </c>
      <c r="V1649" s="35">
        <f>Inputs!$B$13/(Q1649*(1-$G1649))</f>
        <v>1.1811559182161018</v>
      </c>
      <c r="W1649" s="36">
        <f>Inputs!$B$13</f>
        <v>12660</v>
      </c>
      <c r="X1649" s="36">
        <f t="shared" si="253"/>
        <v>13692.909476183706</v>
      </c>
      <c r="Y1649" s="36">
        <f t="shared" si="254"/>
        <v>14950.268149217354</v>
      </c>
      <c r="Z1649" s="36">
        <f t="shared" si="255"/>
        <v>16477.366569477195</v>
      </c>
      <c r="AA1649" s="36">
        <f t="shared" si="256"/>
        <v>18327.209014532495</v>
      </c>
      <c r="AB1649" s="36">
        <f t="shared" si="257"/>
        <v>57870.955735879754</v>
      </c>
      <c r="AC1649" s="36">
        <f t="shared" si="258"/>
        <v>295699.83816923539</v>
      </c>
      <c r="AD1649" s="36">
        <f t="shared" si="259"/>
        <v>190011.82419435726</v>
      </c>
    </row>
    <row r="1650" spans="1:30" ht="14.25" customHeight="1" x14ac:dyDescent="0.25">
      <c r="A1650" s="16">
        <v>1634</v>
      </c>
      <c r="B1650" s="34">
        <v>0.11639027582957601</v>
      </c>
      <c r="C1650" s="34">
        <v>0.102004043025896</v>
      </c>
      <c r="D1650" s="34">
        <v>4.0298236706140501E-2</v>
      </c>
      <c r="E1650" s="34">
        <v>4.5434438849702198E-2</v>
      </c>
      <c r="F1650" s="34">
        <v>2.0823340626770201E-2</v>
      </c>
      <c r="G1650" s="34">
        <v>0.189972884327057</v>
      </c>
      <c r="H1650" s="35">
        <v>1.08740976515148</v>
      </c>
      <c r="I1650" s="34">
        <v>8.8567130420074996E-2</v>
      </c>
      <c r="J1650" s="34">
        <v>1.9772581280782599E-2</v>
      </c>
      <c r="K1650" s="36">
        <f>Inputs!$B$12*(1+$B1650)^4</f>
        <v>93199.896541475377</v>
      </c>
      <c r="L1650" s="36">
        <f t="shared" si="250"/>
        <v>16454.779746370958</v>
      </c>
      <c r="M1650" s="36">
        <f t="shared" si="251"/>
        <v>215457.0979452309</v>
      </c>
      <c r="N1650" s="37">
        <f>M1650/Inputs!$B$6</f>
        <v>328.4406980872422</v>
      </c>
      <c r="O1650" s="38">
        <f>IF(N1650&gt;Inputs!$B$4,1,0)</f>
        <v>0</v>
      </c>
      <c r="P1650" s="34">
        <f t="shared" si="252"/>
        <v>6.8794549139292394E-2</v>
      </c>
      <c r="Q1650" s="36">
        <f>Inputs!$B$12*(1+$B1650)^0*$C1650+Inputs!$B$29*(1+$D1650)^0*Inputs!$B$19+Inputs!$B$30*(1+$E1650)^0*Inputs!$B$20+Inputs!$B$31*(1+$F1650)^0*Inputs!$B$21+Inputs!$B$22*(1+Inputs!$B$23)^0</f>
        <v>14142.286608980681</v>
      </c>
      <c r="R1650" s="36">
        <f>Inputs!$B$12*(1+$B1650)^1*$C1650+Inputs!$B$29*(1+$D1650)^1*Inputs!$B$19+Inputs!$B$30*(1+$E1650)^1*Inputs!$B$20+Inputs!$B$31*(1+$F1650)^1*Inputs!$B$21+Inputs!$B$22*(1+Inputs!$B$23)^1</f>
        <v>15126.588299288269</v>
      </c>
      <c r="S1650" s="36">
        <f>Inputs!$B$12*(1+$B1650)^2*$C1650+Inputs!$B$29*(1+$D1650)^2*Inputs!$B$19+Inputs!$B$30*(1+$E1650)^2*Inputs!$B$20+Inputs!$B$31*(1+$F1650)^2*Inputs!$B$21+Inputs!$B$22*(1+Inputs!$B$23)^2</f>
        <v>16204.225015708602</v>
      </c>
      <c r="T1650" s="36">
        <f>Inputs!$B$12*(1+$B1650)^3*$C1650+Inputs!$B$29*(1+$D1650)^3*Inputs!$B$19+Inputs!$B$30*(1+$E1650)^3*Inputs!$B$20+Inputs!$B$31*(1+$F1650)^3*Inputs!$B$21+Inputs!$B$22*(1+Inputs!$B$23)^3</f>
        <v>17385.276538863807</v>
      </c>
      <c r="U1650" s="36">
        <f>Inputs!$B$12*(1+$B1650)^4*$C1650+Inputs!$B$29*(1+$D1650)^4*Inputs!$B$19+Inputs!$B$30*(1+$E1650)^4*Inputs!$B$20+Inputs!$B$31*(1+$F1650)^4*Inputs!$B$21+Inputs!$B$22*(1+Inputs!$B$23)^4</f>
        <v>18680.964175651538</v>
      </c>
      <c r="V1650" s="35">
        <f>Inputs!$B$13/(Q1650*(1-$G1650))</f>
        <v>1.1051329151792721</v>
      </c>
      <c r="W1650" s="36">
        <f>Inputs!$B$13</f>
        <v>12660</v>
      </c>
      <c r="X1650" s="36">
        <f t="shared" si="253"/>
        <v>13486.844491987615</v>
      </c>
      <c r="Y1650" s="36">
        <f t="shared" si="254"/>
        <v>14389.505943175147</v>
      </c>
      <c r="Z1650" s="36">
        <f t="shared" si="255"/>
        <v>15375.894163239767</v>
      </c>
      <c r="AA1650" s="36">
        <f t="shared" si="256"/>
        <v>16454.779746370958</v>
      </c>
      <c r="AB1650" s="36">
        <f t="shared" si="257"/>
        <v>55881.936350263146</v>
      </c>
      <c r="AC1650" s="36">
        <f t="shared" si="258"/>
        <v>243916.61005565603</v>
      </c>
      <c r="AD1650" s="36">
        <f t="shared" si="259"/>
        <v>159575.16159496777</v>
      </c>
    </row>
    <row r="1651" spans="1:30" ht="14.25" customHeight="1" x14ac:dyDescent="0.25">
      <c r="A1651" s="16">
        <v>1635</v>
      </c>
      <c r="B1651" s="34">
        <v>0.28423133315974303</v>
      </c>
      <c r="C1651" s="34">
        <v>6.8513543278808001E-2</v>
      </c>
      <c r="D1651" s="34">
        <v>1.7586814673649798E-2</v>
      </c>
      <c r="E1651" s="34">
        <v>2.1091638622337299E-2</v>
      </c>
      <c r="F1651" s="34">
        <v>5.3042275826844197E-3</v>
      </c>
      <c r="G1651" s="34">
        <v>0.183050725847444</v>
      </c>
      <c r="H1651" s="35">
        <v>1.07304971425965</v>
      </c>
      <c r="I1651" s="34">
        <v>0.100814891628937</v>
      </c>
      <c r="J1651" s="34">
        <v>2.24226849194674E-2</v>
      </c>
      <c r="K1651" s="36">
        <f>Inputs!$B$12*(1+$B1651)^4</f>
        <v>163201.55691917625</v>
      </c>
      <c r="L1651" s="36">
        <f t="shared" si="250"/>
        <v>17066.391203639279</v>
      </c>
      <c r="M1651" s="36">
        <f t="shared" si="251"/>
        <v>192139.99878151217</v>
      </c>
      <c r="N1651" s="37">
        <f>M1651/Inputs!$B$6</f>
        <v>292.8963396059637</v>
      </c>
      <c r="O1651" s="38">
        <f>IF(N1651&gt;Inputs!$B$4,1,0)</f>
        <v>0</v>
      </c>
      <c r="P1651" s="34">
        <f t="shared" si="252"/>
        <v>7.83922067094696E-2</v>
      </c>
      <c r="Q1651" s="36">
        <f>Inputs!$B$12*(1+$B1651)^0*$C1651+Inputs!$B$29*(1+$D1651)^0*Inputs!$B$19+Inputs!$B$30*(1+$E1651)^0*Inputs!$B$20+Inputs!$B$31*(1+$F1651)^0*Inputs!$B$21+Inputs!$B$22*(1+Inputs!$B$23)^0</f>
        <v>12132.856624155404</v>
      </c>
      <c r="R1651" s="36">
        <f>Inputs!$B$12*(1+$B1651)^1*$C1651+Inputs!$B$29*(1+$D1651)^1*Inputs!$B$19+Inputs!$B$30*(1+$E1651)^1*Inputs!$B$20+Inputs!$B$31*(1+$F1651)^1*Inputs!$B$21+Inputs!$B$22*(1+Inputs!$B$23)^1</f>
        <v>13367.178095302032</v>
      </c>
      <c r="S1651" s="36">
        <f>Inputs!$B$12*(1+$B1651)^2*$C1651+Inputs!$B$29*(1+$D1651)^2*Inputs!$B$19+Inputs!$B$30*(1+$E1651)^2*Inputs!$B$20+Inputs!$B$31*(1+$F1651)^2*Inputs!$B$21+Inputs!$B$22*(1+Inputs!$B$23)^2</f>
        <v>14933.795646339957</v>
      </c>
      <c r="T1651" s="36">
        <f>Inputs!$B$12*(1+$B1651)^3*$C1651+Inputs!$B$29*(1+$D1651)^3*Inputs!$B$19+Inputs!$B$30*(1+$E1651)^3*Inputs!$B$20+Inputs!$B$31*(1+$F1651)^3*Inputs!$B$21+Inputs!$B$22*(1+Inputs!$B$23)^3</f>
        <v>16927.08316256362</v>
      </c>
      <c r="U1651" s="36">
        <f>Inputs!$B$12*(1+$B1651)^4*$C1651+Inputs!$B$29*(1+$D1651)^4*Inputs!$B$19+Inputs!$B$30*(1+$E1651)^4*Inputs!$B$20+Inputs!$B$31*(1+$F1651)^4*Inputs!$B$21+Inputs!$B$22*(1+Inputs!$B$23)^4</f>
        <v>19468.243161842947</v>
      </c>
      <c r="V1651" s="35">
        <f>Inputs!$B$13/(Q1651*(1-$G1651))</f>
        <v>1.2772489341260154</v>
      </c>
      <c r="W1651" s="36">
        <f>Inputs!$B$13</f>
        <v>12660</v>
      </c>
      <c r="X1651" s="36">
        <f t="shared" si="253"/>
        <v>13390.470249855511</v>
      </c>
      <c r="Y1651" s="36">
        <f t="shared" si="254"/>
        <v>14337.002156579392</v>
      </c>
      <c r="Z1651" s="36">
        <f t="shared" si="255"/>
        <v>15544.68698118772</v>
      </c>
      <c r="AA1651" s="36">
        <f t="shared" si="256"/>
        <v>17066.391203639279</v>
      </c>
      <c r="AB1651" s="36">
        <f t="shared" si="257"/>
        <v>54441.944519473531</v>
      </c>
      <c r="AC1651" s="36">
        <f t="shared" si="258"/>
        <v>222586.73723753009</v>
      </c>
      <c r="AD1651" s="36">
        <f t="shared" si="259"/>
        <v>137698.05426203864</v>
      </c>
    </row>
    <row r="1652" spans="1:30" ht="14.25" customHeight="1" x14ac:dyDescent="0.25">
      <c r="A1652" s="16">
        <v>1636</v>
      </c>
      <c r="B1652" s="34">
        <v>0.42461382063945502</v>
      </c>
      <c r="C1652" s="34">
        <v>6.3968808454460305E-2</v>
      </c>
      <c r="D1652" s="34">
        <v>1.9748647693711999E-2</v>
      </c>
      <c r="E1652" s="34">
        <v>4.8415277042675002E-2</v>
      </c>
      <c r="F1652" s="34">
        <v>1.23619250263305E-2</v>
      </c>
      <c r="G1652" s="34">
        <v>0.19396465854934</v>
      </c>
      <c r="H1652" s="35">
        <v>1.07207021504842</v>
      </c>
      <c r="I1652" s="34">
        <v>0.102285945663911</v>
      </c>
      <c r="J1652" s="34">
        <v>2.5335891892133401E-2</v>
      </c>
      <c r="K1652" s="36">
        <f>Inputs!$B$12*(1+$B1652)^4</f>
        <v>247138.1910101611</v>
      </c>
      <c r="L1652" s="36">
        <f t="shared" si="250"/>
        <v>21223.683811772185</v>
      </c>
      <c r="M1652" s="36">
        <f t="shared" si="251"/>
        <v>233581.03474423199</v>
      </c>
      <c r="N1652" s="37">
        <f>M1652/Inputs!$B$6</f>
        <v>356.06865052474387</v>
      </c>
      <c r="O1652" s="38">
        <f>IF(N1652&gt;Inputs!$B$4,1,0)</f>
        <v>0</v>
      </c>
      <c r="P1652" s="34">
        <f t="shared" si="252"/>
        <v>7.6950053771777605E-2</v>
      </c>
      <c r="Q1652" s="36">
        <f>Inputs!$B$12*(1+$B1652)^0*$C1652+Inputs!$B$29*(1+$D1652)^0*Inputs!$B$19+Inputs!$B$30*(1+$E1652)^0*Inputs!$B$20+Inputs!$B$31*(1+$F1652)^0*Inputs!$B$21+Inputs!$B$22*(1+Inputs!$B$23)^0</f>
        <v>11860.172534694539</v>
      </c>
      <c r="R1652" s="36">
        <f>Inputs!$B$12*(1+$B1652)^1*$C1652+Inputs!$B$29*(1+$D1652)^1*Inputs!$B$19+Inputs!$B$30*(1+$E1652)^1*Inputs!$B$20+Inputs!$B$31*(1+$F1652)^1*Inputs!$B$21+Inputs!$B$22*(1+Inputs!$B$23)^1</f>
        <v>13663.367796205839</v>
      </c>
      <c r="S1652" s="36">
        <f>Inputs!$B$12*(1+$B1652)^2*$C1652+Inputs!$B$29*(1+$D1652)^2*Inputs!$B$19+Inputs!$B$30*(1+$E1652)^2*Inputs!$B$20+Inputs!$B$31*(1+$F1652)^2*Inputs!$B$21+Inputs!$B$22*(1+Inputs!$B$23)^2</f>
        <v>16164.35620096566</v>
      </c>
      <c r="T1652" s="36">
        <f>Inputs!$B$12*(1+$B1652)^3*$C1652+Inputs!$B$29*(1+$D1652)^3*Inputs!$B$19+Inputs!$B$30*(1+$E1652)^3*Inputs!$B$20+Inputs!$B$31*(1+$F1652)^3*Inputs!$B$21+Inputs!$B$22*(1+Inputs!$B$23)^3</f>
        <v>19657.228363594048</v>
      </c>
      <c r="U1652" s="36">
        <f>Inputs!$B$12*(1+$B1652)^4*$C1652+Inputs!$B$29*(1+$D1652)^4*Inputs!$B$19+Inputs!$B$30*(1+$E1652)^4*Inputs!$B$20+Inputs!$B$31*(1+$F1652)^4*Inputs!$B$21+Inputs!$B$22*(1+Inputs!$B$23)^4</f>
        <v>24560.853367717416</v>
      </c>
      <c r="V1652" s="35">
        <f>Inputs!$B$13/(Q1652*(1-$G1652))</f>
        <v>1.3243068164164249</v>
      </c>
      <c r="W1652" s="36">
        <f>Inputs!$B$13</f>
        <v>12660</v>
      </c>
      <c r="X1652" s="36">
        <f t="shared" si="253"/>
        <v>13890.318974764878</v>
      </c>
      <c r="Y1652" s="36">
        <f t="shared" si="254"/>
        <v>15611.24893845609</v>
      </c>
      <c r="Z1652" s="36">
        <f t="shared" si="255"/>
        <v>17985.467300465938</v>
      </c>
      <c r="AA1652" s="36">
        <f t="shared" si="256"/>
        <v>21223.683811772185</v>
      </c>
      <c r="AB1652" s="36">
        <f t="shared" si="257"/>
        <v>59798.29136454672</v>
      </c>
      <c r="AC1652" s="36">
        <f t="shared" si="258"/>
        <v>282799.08464939025</v>
      </c>
      <c r="AD1652" s="36">
        <f t="shared" si="259"/>
        <v>173782.74337968527</v>
      </c>
    </row>
    <row r="1653" spans="1:30" ht="14.25" customHeight="1" x14ac:dyDescent="0.25">
      <c r="A1653" s="16">
        <v>1637</v>
      </c>
      <c r="B1653" s="34">
        <v>0.29662400826137703</v>
      </c>
      <c r="C1653" s="34">
        <v>7.3715286496180199E-2</v>
      </c>
      <c r="D1653" s="34">
        <v>8.3456172669585001E-3</v>
      </c>
      <c r="E1653" s="34">
        <v>6.7599710892495904E-2</v>
      </c>
      <c r="F1653" s="34">
        <v>2.2644621854568E-2</v>
      </c>
      <c r="G1653" s="34">
        <v>0.16939180253170799</v>
      </c>
      <c r="H1653" s="35">
        <v>1.05291710290554</v>
      </c>
      <c r="I1653" s="34">
        <v>8.9759991207934195E-2</v>
      </c>
      <c r="J1653" s="34">
        <v>2.3955091314508001E-2</v>
      </c>
      <c r="K1653" s="36">
        <f>Inputs!$B$12*(1+$B1653)^4</f>
        <v>169592.82920856937</v>
      </c>
      <c r="L1653" s="36">
        <f t="shared" si="250"/>
        <v>18820.655614160365</v>
      </c>
      <c r="M1653" s="36">
        <f t="shared" si="251"/>
        <v>249485.54765206255</v>
      </c>
      <c r="N1653" s="37">
        <f>M1653/Inputs!$B$6</f>
        <v>380.31333483546121</v>
      </c>
      <c r="O1653" s="38">
        <f>IF(N1653&gt;Inputs!$B$4,1,0)</f>
        <v>0</v>
      </c>
      <c r="P1653" s="34">
        <f t="shared" si="252"/>
        <v>6.5804899893426194E-2</v>
      </c>
      <c r="Q1653" s="36">
        <f>Inputs!$B$12*(1+$B1653)^0*$C1653+Inputs!$B$29*(1+$D1653)^0*Inputs!$B$19+Inputs!$B$30*(1+$E1653)^0*Inputs!$B$20+Inputs!$B$31*(1+$F1653)^0*Inputs!$B$21+Inputs!$B$22*(1+Inputs!$B$23)^0</f>
        <v>12444.961217197735</v>
      </c>
      <c r="R1653" s="36">
        <f>Inputs!$B$12*(1+$B1653)^1*$C1653+Inputs!$B$29*(1+$D1653)^1*Inputs!$B$19+Inputs!$B$30*(1+$E1653)^1*Inputs!$B$20+Inputs!$B$31*(1+$F1653)^1*Inputs!$B$21+Inputs!$B$22*(1+Inputs!$B$23)^1</f>
        <v>13987.324913653169</v>
      </c>
      <c r="S1653" s="36">
        <f>Inputs!$B$12*(1+$B1653)^2*$C1653+Inputs!$B$29*(1+$D1653)^2*Inputs!$B$19+Inputs!$B$30*(1+$E1653)^2*Inputs!$B$20+Inputs!$B$31*(1+$F1653)^2*Inputs!$B$21+Inputs!$B$22*(1+Inputs!$B$23)^2</f>
        <v>15930.7878359237</v>
      </c>
      <c r="T1653" s="36">
        <f>Inputs!$B$12*(1+$B1653)^3*$C1653+Inputs!$B$29*(1+$D1653)^3*Inputs!$B$19+Inputs!$B$30*(1+$E1653)^3*Inputs!$B$20+Inputs!$B$31*(1+$F1653)^3*Inputs!$B$21+Inputs!$B$22*(1+Inputs!$B$23)^3</f>
        <v>18391.550063429051</v>
      </c>
      <c r="U1653" s="36">
        <f>Inputs!$B$12*(1+$B1653)^4*$C1653+Inputs!$B$29*(1+$D1653)^4*Inputs!$B$19+Inputs!$B$30*(1+$E1653)^4*Inputs!$B$20+Inputs!$B$31*(1+$F1653)^4*Inputs!$B$21+Inputs!$B$22*(1+Inputs!$B$23)^4</f>
        <v>21520.103456033514</v>
      </c>
      <c r="V1653" s="35">
        <f>Inputs!$B$13/(Q1653*(1-$G1653))</f>
        <v>1.2247401214533282</v>
      </c>
      <c r="W1653" s="36">
        <f>Inputs!$B$13</f>
        <v>12660</v>
      </c>
      <c r="X1653" s="36">
        <f t="shared" si="253"/>
        <v>13729.95509604188</v>
      </c>
      <c r="Y1653" s="36">
        <f t="shared" si="254"/>
        <v>15069.256896004626</v>
      </c>
      <c r="Z1653" s="36">
        <f t="shared" si="255"/>
        <v>16740.742532447737</v>
      </c>
      <c r="AA1653" s="36">
        <f t="shared" si="256"/>
        <v>18820.655614160365</v>
      </c>
      <c r="AB1653" s="36">
        <f t="shared" si="257"/>
        <v>58938.10357256735</v>
      </c>
      <c r="AC1653" s="36">
        <f t="shared" si="258"/>
        <v>292858.22437550238</v>
      </c>
      <c r="AD1653" s="36">
        <f t="shared" si="259"/>
        <v>190547.44407949521</v>
      </c>
    </row>
    <row r="1654" spans="1:30" ht="14.25" customHeight="1" x14ac:dyDescent="0.25">
      <c r="A1654" s="16">
        <v>1638</v>
      </c>
      <c r="B1654" s="34">
        <v>0.149867421756566</v>
      </c>
      <c r="C1654" s="34">
        <v>7.7204201606407299E-2</v>
      </c>
      <c r="D1654" s="34">
        <v>3.3468724342926602E-2</v>
      </c>
      <c r="E1654" s="34">
        <v>4.9867222226746902E-2</v>
      </c>
      <c r="F1654" s="34">
        <v>3.0118981816565599E-2</v>
      </c>
      <c r="G1654" s="34">
        <v>0.18764595348496699</v>
      </c>
      <c r="H1654" s="35">
        <v>1.0240718882686399</v>
      </c>
      <c r="I1654" s="34">
        <v>9.3022323465772105E-2</v>
      </c>
      <c r="J1654" s="34">
        <v>2.9129318767659201E-2</v>
      </c>
      <c r="K1654" s="36">
        <f>Inputs!$B$12*(1+$B1654)^4</f>
        <v>104891.99098312628</v>
      </c>
      <c r="L1654" s="36">
        <f t="shared" si="250"/>
        <v>14478.524525295798</v>
      </c>
      <c r="M1654" s="36">
        <f t="shared" si="251"/>
        <v>201459.27307257702</v>
      </c>
      <c r="N1654" s="37">
        <f>M1654/Inputs!$B$6</f>
        <v>307.10255041551375</v>
      </c>
      <c r="O1654" s="38">
        <f>IF(N1654&gt;Inputs!$B$4,1,0)</f>
        <v>0</v>
      </c>
      <c r="P1654" s="34">
        <f t="shared" si="252"/>
        <v>6.3893004698112904E-2</v>
      </c>
      <c r="Q1654" s="36">
        <f>Inputs!$B$12*(1+$B1654)^0*$C1654+Inputs!$B$29*(1+$D1654)^0*Inputs!$B$19+Inputs!$B$30*(1+$E1654)^0*Inputs!$B$20+Inputs!$B$31*(1+$F1654)^0*Inputs!$B$21+Inputs!$B$22*(1+Inputs!$B$23)^0</f>
        <v>12654.29612381136</v>
      </c>
      <c r="R1654" s="36">
        <f>Inputs!$B$12*(1+$B1654)^1*$C1654+Inputs!$B$29*(1+$D1654)^1*Inputs!$B$19+Inputs!$B$30*(1+$E1654)^1*Inputs!$B$20+Inputs!$B$31*(1+$F1654)^1*Inputs!$B$21+Inputs!$B$22*(1+Inputs!$B$23)^1</f>
        <v>13651.033644432096</v>
      </c>
      <c r="S1654" s="36">
        <f>Inputs!$B$12*(1+$B1654)^2*$C1654+Inputs!$B$29*(1+$D1654)^2*Inputs!$B$19+Inputs!$B$30*(1+$E1654)^2*Inputs!$B$20+Inputs!$B$31*(1+$F1654)^2*Inputs!$B$21+Inputs!$B$22*(1+Inputs!$B$23)^2</f>
        <v>14763.77426000993</v>
      </c>
      <c r="T1654" s="36">
        <f>Inputs!$B$12*(1+$B1654)^3*$C1654+Inputs!$B$29*(1+$D1654)^3*Inputs!$B$19+Inputs!$B$30*(1+$E1654)^3*Inputs!$B$20+Inputs!$B$31*(1+$F1654)^3*Inputs!$B$21+Inputs!$B$22*(1+Inputs!$B$23)^3</f>
        <v>16008.606576878095</v>
      </c>
      <c r="U1654" s="36">
        <f>Inputs!$B$12*(1+$B1654)^4*$C1654+Inputs!$B$29*(1+$D1654)^4*Inputs!$B$19+Inputs!$B$30*(1+$E1654)^4*Inputs!$B$20+Inputs!$B$31*(1+$F1654)^4*Inputs!$B$21+Inputs!$B$22*(1+Inputs!$B$23)^4</f>
        <v>17403.977512573729</v>
      </c>
      <c r="V1654" s="35">
        <f>Inputs!$B$13/(Q1654*(1-$G1654))</f>
        <v>1.2315452240502489</v>
      </c>
      <c r="W1654" s="36">
        <f>Inputs!$B$13</f>
        <v>12660</v>
      </c>
      <c r="X1654" s="36">
        <f t="shared" si="253"/>
        <v>13081.994337526394</v>
      </c>
      <c r="Y1654" s="36">
        <f t="shared" si="254"/>
        <v>13526.272402674536</v>
      </c>
      <c r="Z1654" s="36">
        <f t="shared" si="255"/>
        <v>13992.232823447785</v>
      </c>
      <c r="AA1654" s="36">
        <f t="shared" si="256"/>
        <v>14478.524525295798</v>
      </c>
      <c r="AB1654" s="36">
        <f t="shared" si="257"/>
        <v>51974.903103565965</v>
      </c>
      <c r="AC1654" s="36">
        <f t="shared" si="258"/>
        <v>233206.6577848481</v>
      </c>
      <c r="AD1654" s="36">
        <f t="shared" si="259"/>
        <v>149484.36996901105</v>
      </c>
    </row>
    <row r="1655" spans="1:30" ht="14.25" customHeight="1" x14ac:dyDescent="0.25">
      <c r="A1655" s="16">
        <v>1639</v>
      </c>
      <c r="B1655" s="34">
        <v>0.41241942175789198</v>
      </c>
      <c r="C1655" s="34">
        <v>4.5423375031641802E-2</v>
      </c>
      <c r="D1655" s="34">
        <v>3.6322349479311102E-2</v>
      </c>
      <c r="E1655" s="34">
        <v>4.1279182788398101E-2</v>
      </c>
      <c r="F1655" s="34">
        <v>7.19443033716974E-3</v>
      </c>
      <c r="G1655" s="34">
        <v>0.18615025008682701</v>
      </c>
      <c r="H1655" s="35">
        <v>1.0047408334551</v>
      </c>
      <c r="I1655" s="34">
        <v>9.8419486410172702E-2</v>
      </c>
      <c r="J1655" s="34">
        <v>2.8355326541485201E-2</v>
      </c>
      <c r="K1655" s="36">
        <f>Inputs!$B$12*(1+$B1655)^4</f>
        <v>238784.41264204113</v>
      </c>
      <c r="L1655" s="36">
        <f t="shared" si="250"/>
        <v>16074.467665441873</v>
      </c>
      <c r="M1655" s="36">
        <f t="shared" si="251"/>
        <v>200576.62621035875</v>
      </c>
      <c r="N1655" s="37">
        <f>M1655/Inputs!$B$6</f>
        <v>305.75705214993712</v>
      </c>
      <c r="O1655" s="38">
        <f>IF(N1655&gt;Inputs!$B$4,1,0)</f>
        <v>0</v>
      </c>
      <c r="P1655" s="34">
        <f t="shared" si="252"/>
        <v>7.0064159868687498E-2</v>
      </c>
      <c r="Q1655" s="36">
        <f>Inputs!$B$12*(1+$B1655)^0*$C1655+Inputs!$B$29*(1+$D1655)^0*Inputs!$B$19+Inputs!$B$30*(1+$E1655)^0*Inputs!$B$20+Inputs!$B$31*(1+$F1655)^0*Inputs!$B$21+Inputs!$B$22*(1+Inputs!$B$23)^0</f>
        <v>10747.446529325429</v>
      </c>
      <c r="R1655" s="36">
        <f>Inputs!$B$12*(1+$B1655)^1*$C1655+Inputs!$B$29*(1+$D1655)^1*Inputs!$B$19+Inputs!$B$30*(1+$E1655)^1*Inputs!$B$20+Inputs!$B$31*(1+$F1655)^1*Inputs!$B$21+Inputs!$B$22*(1+Inputs!$B$23)^1</f>
        <v>12058.367536689722</v>
      </c>
      <c r="S1655" s="36">
        <f>Inputs!$B$12*(1+$B1655)^2*$C1655+Inputs!$B$29*(1+$D1655)^2*Inputs!$B$19+Inputs!$B$30*(1+$E1655)^2*Inputs!$B$20+Inputs!$B$31*(1+$F1655)^2*Inputs!$B$21+Inputs!$B$22*(1+Inputs!$B$23)^2</f>
        <v>13839.64490510655</v>
      </c>
      <c r="T1655" s="36">
        <f>Inputs!$B$12*(1+$B1655)^3*$C1655+Inputs!$B$29*(1+$D1655)^3*Inputs!$B$19+Inputs!$B$30*(1+$E1655)^3*Inputs!$B$20+Inputs!$B$31*(1+$F1655)^3*Inputs!$B$21+Inputs!$B$22*(1+Inputs!$B$23)^3</f>
        <v>16282.735297520057</v>
      </c>
      <c r="U1655" s="36">
        <f>Inputs!$B$12*(1+$B1655)^4*$C1655+Inputs!$B$29*(1+$D1655)^4*Inputs!$B$19+Inputs!$B$30*(1+$E1655)^4*Inputs!$B$20+Inputs!$B$31*(1+$F1655)^4*Inputs!$B$21+Inputs!$B$22*(1+Inputs!$B$23)^4</f>
        <v>19657.953903776925</v>
      </c>
      <c r="V1655" s="35">
        <f>Inputs!$B$13/(Q1655*(1-$G1655))</f>
        <v>1.4473853690263443</v>
      </c>
      <c r="W1655" s="36">
        <f>Inputs!$B$13</f>
        <v>12660</v>
      </c>
      <c r="X1655" s="36">
        <f t="shared" si="253"/>
        <v>13118.209829770711</v>
      </c>
      <c r="Y1655" s="36">
        <f t="shared" si="254"/>
        <v>13809.628768038534</v>
      </c>
      <c r="Z1655" s="36">
        <f t="shared" si="255"/>
        <v>14780.972306239164</v>
      </c>
      <c r="AA1655" s="36">
        <f t="shared" si="256"/>
        <v>16074.467665441873</v>
      </c>
      <c r="AB1655" s="36">
        <f t="shared" si="257"/>
        <v>53025.428809170968</v>
      </c>
      <c r="AC1655" s="36">
        <f t="shared" si="258"/>
        <v>235930.38831917246</v>
      </c>
      <c r="AD1655" s="36">
        <f t="shared" si="259"/>
        <v>147551.19740118779</v>
      </c>
    </row>
    <row r="1656" spans="1:30" ht="14.25" customHeight="1" x14ac:dyDescent="0.25">
      <c r="A1656" s="16">
        <v>1640</v>
      </c>
      <c r="B1656" s="34">
        <v>0.241269214357554</v>
      </c>
      <c r="C1656" s="34">
        <v>7.8204217535589302E-2</v>
      </c>
      <c r="D1656" s="34">
        <v>2.4601047165683501E-3</v>
      </c>
      <c r="E1656" s="34">
        <v>6.9534187471207404E-2</v>
      </c>
      <c r="F1656" s="34">
        <v>2.2251414917743399E-2</v>
      </c>
      <c r="G1656" s="34">
        <v>0.18685720724046101</v>
      </c>
      <c r="H1656" s="35">
        <v>0.92253377368704104</v>
      </c>
      <c r="I1656" s="34">
        <v>9.5239120145281395E-2</v>
      </c>
      <c r="J1656" s="34">
        <v>2.6974028614305999E-2</v>
      </c>
      <c r="K1656" s="36">
        <f>Inputs!$B$12*(1+$B1656)^4</f>
        <v>142434.49739584286</v>
      </c>
      <c r="L1656" s="36">
        <f t="shared" si="250"/>
        <v>15074.061430293692</v>
      </c>
      <c r="M1656" s="36">
        <f t="shared" si="251"/>
        <v>196366.85177911262</v>
      </c>
      <c r="N1656" s="37">
        <f>M1656/Inputs!$B$6</f>
        <v>299.33971307791558</v>
      </c>
      <c r="O1656" s="38">
        <f>IF(N1656&gt;Inputs!$B$4,1,0)</f>
        <v>0</v>
      </c>
      <c r="P1656" s="34">
        <f t="shared" si="252"/>
        <v>6.8265091530975403E-2</v>
      </c>
      <c r="Q1656" s="36">
        <f>Inputs!$B$12*(1+$B1656)^0*$C1656+Inputs!$B$29*(1+$D1656)^0*Inputs!$B$19+Inputs!$B$30*(1+$E1656)^0*Inputs!$B$20+Inputs!$B$31*(1+$F1656)^0*Inputs!$B$21+Inputs!$B$22*(1+Inputs!$B$23)^0</f>
        <v>12714.297079562279</v>
      </c>
      <c r="R1656" s="36">
        <f>Inputs!$B$12*(1+$B1656)^1*$C1656+Inputs!$B$29*(1+$D1656)^1*Inputs!$B$19+Inputs!$B$30*(1+$E1656)^1*Inputs!$B$20+Inputs!$B$31*(1+$F1656)^1*Inputs!$B$21+Inputs!$B$22*(1+Inputs!$B$23)^1</f>
        <v>14060.47997963223</v>
      </c>
      <c r="S1656" s="36">
        <f>Inputs!$B$12*(1+$B1656)^2*$C1656+Inputs!$B$29*(1+$D1656)^2*Inputs!$B$19+Inputs!$B$30*(1+$E1656)^2*Inputs!$B$20+Inputs!$B$31*(1+$F1656)^2*Inputs!$B$21+Inputs!$B$22*(1+Inputs!$B$23)^2</f>
        <v>15692.124627821759</v>
      </c>
      <c r="T1656" s="36">
        <f>Inputs!$B$12*(1+$B1656)^3*$C1656+Inputs!$B$29*(1+$D1656)^3*Inputs!$B$19+Inputs!$B$30*(1+$E1656)^3*Inputs!$B$20+Inputs!$B$31*(1+$F1656)^3*Inputs!$B$21+Inputs!$B$22*(1+Inputs!$B$23)^3</f>
        <v>17675.96291873743</v>
      </c>
      <c r="U1656" s="36">
        <f>Inputs!$B$12*(1+$B1656)^4*$C1656+Inputs!$B$29*(1+$D1656)^4*Inputs!$B$19+Inputs!$B$30*(1+$E1656)^4*Inputs!$B$20+Inputs!$B$31*(1+$F1656)^4*Inputs!$B$21+Inputs!$B$22*(1+Inputs!$B$23)^4</f>
        <v>20094.684379577349</v>
      </c>
      <c r="V1656" s="35">
        <f>Inputs!$B$13/(Q1656*(1-$G1656))</f>
        <v>1.2245443922816512</v>
      </c>
      <c r="W1656" s="36">
        <f>Inputs!$B$13</f>
        <v>12660</v>
      </c>
      <c r="X1656" s="36">
        <f t="shared" si="253"/>
        <v>13137.198667731845</v>
      </c>
      <c r="Y1656" s="36">
        <f t="shared" si="254"/>
        <v>13698.292186905095</v>
      </c>
      <c r="Z1656" s="36">
        <f t="shared" si="255"/>
        <v>14344.859276201967</v>
      </c>
      <c r="AA1656" s="36">
        <f t="shared" si="256"/>
        <v>15074.061430293692</v>
      </c>
      <c r="AB1656" s="36">
        <f t="shared" si="257"/>
        <v>52471.64545748441</v>
      </c>
      <c r="AC1656" s="36">
        <f t="shared" si="258"/>
        <v>226772.85340815608</v>
      </c>
      <c r="AD1656" s="36">
        <f t="shared" si="259"/>
        <v>143895.20632162821</v>
      </c>
    </row>
    <row r="1657" spans="1:30" ht="14.25" customHeight="1" x14ac:dyDescent="0.25">
      <c r="A1657" s="16">
        <v>1641</v>
      </c>
      <c r="B1657" s="34">
        <v>0.48240629518014999</v>
      </c>
      <c r="C1657" s="34">
        <v>7.4224404091035506E-2</v>
      </c>
      <c r="D1657" s="34">
        <v>3.0325336989102201E-2</v>
      </c>
      <c r="E1657" s="34">
        <v>5.0467745750274302E-2</v>
      </c>
      <c r="F1657" s="34">
        <v>2.0843562223446901E-4</v>
      </c>
      <c r="G1657" s="34">
        <v>0.18576511454556299</v>
      </c>
      <c r="H1657" s="35">
        <v>0.981588982237934</v>
      </c>
      <c r="I1657" s="34">
        <v>9.4253543760922098E-2</v>
      </c>
      <c r="J1657" s="34">
        <v>2.2516619514613801E-2</v>
      </c>
      <c r="K1657" s="36">
        <f>Inputs!$B$12*(1+$B1657)^4</f>
        <v>289747.87045456935</v>
      </c>
      <c r="L1657" s="36">
        <f t="shared" si="250"/>
        <v>24144.083717384383</v>
      </c>
      <c r="M1657" s="36">
        <f t="shared" si="251"/>
        <v>284432.74377310002</v>
      </c>
      <c r="N1657" s="37">
        <f>M1657/Inputs!$B$6</f>
        <v>433.58649965411587</v>
      </c>
      <c r="O1657" s="38">
        <f>IF(N1657&gt;Inputs!$B$4,1,0)</f>
        <v>1</v>
      </c>
      <c r="P1657" s="34">
        <f t="shared" si="252"/>
        <v>7.1736924246308301E-2</v>
      </c>
      <c r="Q1657" s="36">
        <f>Inputs!$B$12*(1+$B1657)^0*$C1657+Inputs!$B$29*(1+$D1657)^0*Inputs!$B$19+Inputs!$B$30*(1+$E1657)^0*Inputs!$B$20+Inputs!$B$31*(1+$F1657)^0*Inputs!$B$21+Inputs!$B$22*(1+Inputs!$B$23)^0</f>
        <v>12475.508272889052</v>
      </c>
      <c r="R1657" s="36">
        <f>Inputs!$B$12*(1+$B1657)^1*$C1657+Inputs!$B$29*(1+$D1657)^1*Inputs!$B$19+Inputs!$B$30*(1+$E1657)^1*Inputs!$B$20+Inputs!$B$31*(1+$F1657)^1*Inputs!$B$21+Inputs!$B$22*(1+Inputs!$B$23)^1</f>
        <v>14782.555425496917</v>
      </c>
      <c r="S1657" s="36">
        <f>Inputs!$B$12*(1+$B1657)^2*$C1657+Inputs!$B$29*(1+$D1657)^2*Inputs!$B$19+Inputs!$B$30*(1+$E1657)^2*Inputs!$B$20+Inputs!$B$31*(1+$F1657)^2*Inputs!$B$21+Inputs!$B$22*(1+Inputs!$B$23)^2</f>
        <v>18133.351836546695</v>
      </c>
      <c r="T1657" s="36">
        <f>Inputs!$B$12*(1+$B1657)^3*$C1657+Inputs!$B$29*(1+$D1657)^3*Inputs!$B$19+Inputs!$B$30*(1+$E1657)^3*Inputs!$B$20+Inputs!$B$31*(1+$F1657)^3*Inputs!$B$21+Inputs!$B$22*(1+Inputs!$B$23)^3</f>
        <v>23028.21193464817</v>
      </c>
      <c r="U1657" s="36">
        <f>Inputs!$B$12*(1+$B1657)^4*$C1657+Inputs!$B$29*(1+$D1657)^4*Inputs!$B$19+Inputs!$B$30*(1+$E1657)^4*Inputs!$B$20+Inputs!$B$31*(1+$F1657)^4*Inputs!$B$21+Inputs!$B$22*(1+Inputs!$B$23)^4</f>
        <v>30208.65210557817</v>
      </c>
      <c r="V1657" s="35">
        <f>Inputs!$B$13/(Q1657*(1-$G1657))</f>
        <v>1.2463090584844612</v>
      </c>
      <c r="W1657" s="36">
        <f>Inputs!$B$13</f>
        <v>12660</v>
      </c>
      <c r="X1657" s="36">
        <f t="shared" si="253"/>
        <v>14204.590521293492</v>
      </c>
      <c r="Y1657" s="36">
        <f t="shared" si="254"/>
        <v>16447.243023705396</v>
      </c>
      <c r="Z1657" s="36">
        <f t="shared" si="255"/>
        <v>19646.060123243798</v>
      </c>
      <c r="AA1657" s="36">
        <f t="shared" si="256"/>
        <v>24144.083717384383</v>
      </c>
      <c r="AB1657" s="36">
        <f t="shared" si="257"/>
        <v>65077.236310676788</v>
      </c>
      <c r="AC1657" s="36">
        <f t="shared" si="258"/>
        <v>344142.53361647547</v>
      </c>
      <c r="AD1657" s="36">
        <f t="shared" si="259"/>
        <v>219355.50746242324</v>
      </c>
    </row>
    <row r="1658" spans="1:30" ht="14.25" customHeight="1" x14ac:dyDescent="0.25">
      <c r="A1658" s="16">
        <v>1642</v>
      </c>
      <c r="B1658" s="34">
        <v>0.26119395648523702</v>
      </c>
      <c r="C1658" s="34">
        <v>0.10308073481143699</v>
      </c>
      <c r="D1658" s="34">
        <v>2.6045617083908599E-2</v>
      </c>
      <c r="E1658" s="34">
        <v>2.0936951814428902E-2</v>
      </c>
      <c r="F1658" s="34">
        <v>2.7971293036234E-2</v>
      </c>
      <c r="G1658" s="34">
        <v>0.19839388392132401</v>
      </c>
      <c r="H1658" s="35">
        <v>0.99947195249046195</v>
      </c>
      <c r="I1658" s="34">
        <v>9.5308820053832996E-2</v>
      </c>
      <c r="J1658" s="34">
        <v>1.7060040890751301E-2</v>
      </c>
      <c r="K1658" s="36">
        <f>Inputs!$B$12*(1+$B1658)^4</f>
        <v>151802.4477132686</v>
      </c>
      <c r="L1658" s="36">
        <f t="shared" si="250"/>
        <v>19614.607571858389</v>
      </c>
      <c r="M1658" s="36">
        <f t="shared" si="251"/>
        <v>221110.02243552904</v>
      </c>
      <c r="N1658" s="37">
        <f>M1658/Inputs!$B$6</f>
        <v>337.0579610297699</v>
      </c>
      <c r="O1658" s="38">
        <f>IF(N1658&gt;Inputs!$B$4,1,0)</f>
        <v>0</v>
      </c>
      <c r="P1658" s="34">
        <f t="shared" si="252"/>
        <v>7.8248779163081691E-2</v>
      </c>
      <c r="Q1658" s="36">
        <f>Inputs!$B$12*(1+$B1658)^0*$C1658+Inputs!$B$29*(1+$D1658)^0*Inputs!$B$19+Inputs!$B$30*(1+$E1658)^0*Inputs!$B$20+Inputs!$B$31*(1+$F1658)^0*Inputs!$B$21+Inputs!$B$22*(1+Inputs!$B$23)^0</f>
        <v>14206.888116113143</v>
      </c>
      <c r="R1658" s="36">
        <f>Inputs!$B$12*(1+$B1658)^1*$C1658+Inputs!$B$29*(1+$D1658)^1*Inputs!$B$19+Inputs!$B$30*(1+$E1658)^1*Inputs!$B$20+Inputs!$B$31*(1+$F1658)^1*Inputs!$B$21+Inputs!$B$22*(1+Inputs!$B$23)^1</f>
        <v>16018.042108186426</v>
      </c>
      <c r="S1658" s="36">
        <f>Inputs!$B$12*(1+$B1658)^2*$C1658+Inputs!$B$29*(1+$D1658)^2*Inputs!$B$19+Inputs!$B$30*(1+$E1658)^2*Inputs!$B$20+Inputs!$B$31*(1+$F1658)^2*Inputs!$B$21+Inputs!$B$22*(1+Inputs!$B$23)^2</f>
        <v>18255.939401040239</v>
      </c>
      <c r="T1658" s="36">
        <f>Inputs!$B$12*(1+$B1658)^3*$C1658+Inputs!$B$29*(1+$D1658)^3*Inputs!$B$19+Inputs!$B$30*(1+$E1658)^3*Inputs!$B$20+Inputs!$B$31*(1+$F1658)^3*Inputs!$B$21+Inputs!$B$22*(1+Inputs!$B$23)^3</f>
        <v>21030.907253396901</v>
      </c>
      <c r="U1658" s="36">
        <f>Inputs!$B$12*(1+$B1658)^4*$C1658+Inputs!$B$29*(1+$D1658)^4*Inputs!$B$19+Inputs!$B$30*(1+$E1658)^4*Inputs!$B$20+Inputs!$B$31*(1+$F1658)^4*Inputs!$B$21+Inputs!$B$22*(1+Inputs!$B$23)^4</f>
        <v>24482.061819402988</v>
      </c>
      <c r="V1658" s="35">
        <f>Inputs!$B$13/(Q1658*(1-$G1658))</f>
        <v>1.1116644647510918</v>
      </c>
      <c r="W1658" s="36">
        <f>Inputs!$B$13</f>
        <v>12660</v>
      </c>
      <c r="X1658" s="36">
        <f t="shared" si="253"/>
        <v>13913.807706797537</v>
      </c>
      <c r="Y1658" s="36">
        <f t="shared" si="254"/>
        <v>15447.261882213568</v>
      </c>
      <c r="Z1658" s="36">
        <f t="shared" si="255"/>
        <v>17322.451265858865</v>
      </c>
      <c r="AA1658" s="36">
        <f t="shared" si="256"/>
        <v>19614.607571858389</v>
      </c>
      <c r="AB1658" s="36">
        <f t="shared" si="257"/>
        <v>59389.282175515218</v>
      </c>
      <c r="AC1658" s="36">
        <f t="shared" si="258"/>
        <v>254946.25976864467</v>
      </c>
      <c r="AD1658" s="36">
        <f t="shared" si="259"/>
        <v>161720.74026001382</v>
      </c>
    </row>
    <row r="1659" spans="1:30" ht="14.25" customHeight="1" x14ac:dyDescent="0.25">
      <c r="A1659" s="16">
        <v>1643</v>
      </c>
      <c r="B1659" s="34">
        <v>0.24371644977550799</v>
      </c>
      <c r="C1659" s="34">
        <v>0.10039921953389599</v>
      </c>
      <c r="D1659" s="34">
        <v>4.0668300831892198E-2</v>
      </c>
      <c r="E1659" s="34">
        <v>4.9604774866383497E-2</v>
      </c>
      <c r="F1659" s="34">
        <v>1.83061072027157E-2</v>
      </c>
      <c r="G1659" s="34">
        <v>0.198854720528195</v>
      </c>
      <c r="H1659" s="35">
        <v>1.16683916445637</v>
      </c>
      <c r="I1659" s="34">
        <v>9.6379765248825494E-2</v>
      </c>
      <c r="J1659" s="34">
        <v>2.2923447601237601E-2</v>
      </c>
      <c r="K1659" s="36">
        <f>Inputs!$B$12*(1+$B1659)^4</f>
        <v>143561.09568719918</v>
      </c>
      <c r="L1659" s="36">
        <f t="shared" si="250"/>
        <v>22055.005469884552</v>
      </c>
      <c r="M1659" s="36">
        <f t="shared" si="251"/>
        <v>256874.26158610507</v>
      </c>
      <c r="N1659" s="37">
        <f>M1659/Inputs!$B$6</f>
        <v>391.57661827150162</v>
      </c>
      <c r="O1659" s="38">
        <f>IF(N1659&gt;Inputs!$B$4,1,0)</f>
        <v>0</v>
      </c>
      <c r="P1659" s="34">
        <f t="shared" si="252"/>
        <v>7.3456317647587893E-2</v>
      </c>
      <c r="Q1659" s="36">
        <f>Inputs!$B$12*(1+$B1659)^0*$C1659+Inputs!$B$29*(1+$D1659)^0*Inputs!$B$19+Inputs!$B$30*(1+$E1659)^0*Inputs!$B$20+Inputs!$B$31*(1+$F1659)^0*Inputs!$B$21+Inputs!$B$22*(1+Inputs!$B$23)^0</f>
        <v>14045.997199460682</v>
      </c>
      <c r="R1659" s="36">
        <f>Inputs!$B$12*(1+$B1659)^1*$C1659+Inputs!$B$29*(1+$D1659)^1*Inputs!$B$19+Inputs!$B$30*(1+$E1659)^1*Inputs!$B$20+Inputs!$B$31*(1+$F1659)^1*Inputs!$B$21+Inputs!$B$22*(1+Inputs!$B$23)^1</f>
        <v>15786.428182695563</v>
      </c>
      <c r="S1659" s="36">
        <f>Inputs!$B$12*(1+$B1659)^2*$C1659+Inputs!$B$29*(1+$D1659)^2*Inputs!$B$19+Inputs!$B$30*(1+$E1659)^2*Inputs!$B$20+Inputs!$B$31*(1+$F1659)^2*Inputs!$B$21+Inputs!$B$22*(1+Inputs!$B$23)^2</f>
        <v>17895.743413647022</v>
      </c>
      <c r="T1659" s="36">
        <f>Inputs!$B$12*(1+$B1659)^3*$C1659+Inputs!$B$29*(1+$D1659)^3*Inputs!$B$19+Inputs!$B$30*(1+$E1659)^3*Inputs!$B$20+Inputs!$B$31*(1+$F1659)^3*Inputs!$B$21+Inputs!$B$22*(1+Inputs!$B$23)^3</f>
        <v>20461.640709515566</v>
      </c>
      <c r="U1659" s="36">
        <f>Inputs!$B$12*(1+$B1659)^4*$C1659+Inputs!$B$29*(1+$D1659)^4*Inputs!$B$19+Inputs!$B$30*(1+$E1659)^4*Inputs!$B$20+Inputs!$B$31*(1+$F1659)^4*Inputs!$B$21+Inputs!$B$22*(1+Inputs!$B$23)^4</f>
        <v>23593.093789277616</v>
      </c>
      <c r="V1659" s="35">
        <f>Inputs!$B$13/(Q1659*(1-$G1659))</f>
        <v>1.1250448866427776</v>
      </c>
      <c r="W1659" s="36">
        <f>Inputs!$B$13</f>
        <v>12660</v>
      </c>
      <c r="X1659" s="36">
        <f t="shared" si="253"/>
        <v>14360.838293757985</v>
      </c>
      <c r="Y1659" s="36">
        <f t="shared" si="254"/>
        <v>16429.474365886079</v>
      </c>
      <c r="Z1659" s="36">
        <f t="shared" si="255"/>
        <v>18956.418300576373</v>
      </c>
      <c r="AA1659" s="36">
        <f t="shared" si="256"/>
        <v>22055.005469884552</v>
      </c>
      <c r="AB1659" s="36">
        <f t="shared" si="257"/>
        <v>63001.814537903178</v>
      </c>
      <c r="AC1659" s="36">
        <f t="shared" si="258"/>
        <v>307129.22937894217</v>
      </c>
      <c r="AD1659" s="36">
        <f t="shared" si="259"/>
        <v>193872.4470482019</v>
      </c>
    </row>
    <row r="1660" spans="1:30" ht="14.25" customHeight="1" x14ac:dyDescent="0.25">
      <c r="A1660" s="16">
        <v>1644</v>
      </c>
      <c r="B1660" s="34">
        <v>0.18853443997827499</v>
      </c>
      <c r="C1660" s="34">
        <v>0.10608073440924901</v>
      </c>
      <c r="D1660" s="34">
        <v>8.3668000333196706E-3</v>
      </c>
      <c r="E1660" s="34">
        <v>2.1196486582012199E-2</v>
      </c>
      <c r="F1660" s="34">
        <v>-2.09043350197132E-3</v>
      </c>
      <c r="G1660" s="34">
        <v>0.178124697519741</v>
      </c>
      <c r="H1660" s="35">
        <v>1.16353528467582</v>
      </c>
      <c r="I1660" s="34">
        <v>9.1794530689697201E-2</v>
      </c>
      <c r="J1660" s="34">
        <v>2.6066430410460299E-2</v>
      </c>
      <c r="K1660" s="36">
        <f>Inputs!$B$12*(1+$B1660)^4</f>
        <v>119728.71827628712</v>
      </c>
      <c r="L1660" s="36">
        <f t="shared" si="250"/>
        <v>19821.947726651735</v>
      </c>
      <c r="M1660" s="36">
        <f t="shared" si="251"/>
        <v>259943.57160362127</v>
      </c>
      <c r="N1660" s="37">
        <f>M1660/Inputs!$B$6</f>
        <v>396.25544451771538</v>
      </c>
      <c r="O1660" s="38">
        <f>IF(N1660&gt;Inputs!$B$4,1,0)</f>
        <v>1</v>
      </c>
      <c r="P1660" s="34">
        <f t="shared" si="252"/>
        <v>6.5728100279236895E-2</v>
      </c>
      <c r="Q1660" s="36">
        <f>Inputs!$B$12*(1+$B1660)^0*$C1660+Inputs!$B$29*(1+$D1660)^0*Inputs!$B$19+Inputs!$B$30*(1+$E1660)^0*Inputs!$B$20+Inputs!$B$31*(1+$F1660)^0*Inputs!$B$21+Inputs!$B$22*(1+Inputs!$B$23)^0</f>
        <v>14386.888091981862</v>
      </c>
      <c r="R1660" s="36">
        <f>Inputs!$B$12*(1+$B1660)^1*$C1660+Inputs!$B$29*(1+$D1660)^1*Inputs!$B$19+Inputs!$B$30*(1+$E1660)^1*Inputs!$B$20+Inputs!$B$31*(1+$F1660)^1*Inputs!$B$21+Inputs!$B$22*(1+Inputs!$B$23)^1</f>
        <v>15589.256708098204</v>
      </c>
      <c r="S1660" s="36">
        <f>Inputs!$B$12*(1+$B1660)^2*$C1660+Inputs!$B$29*(1+$D1660)^2*Inputs!$B$19+Inputs!$B$30*(1+$E1660)^2*Inputs!$B$20+Inputs!$B$31*(1+$F1660)^2*Inputs!$B$21+Inputs!$B$22*(1+Inputs!$B$23)^2</f>
        <v>17017.173711540891</v>
      </c>
      <c r="T1660" s="36">
        <f>Inputs!$B$12*(1+$B1660)^3*$C1660+Inputs!$B$29*(1+$D1660)^3*Inputs!$B$19+Inputs!$B$30*(1+$E1660)^3*Inputs!$B$20+Inputs!$B$31*(1+$F1660)^3*Inputs!$B$21+Inputs!$B$22*(1+Inputs!$B$23)^3</f>
        <v>18713.25680865196</v>
      </c>
      <c r="U1660" s="36">
        <f>Inputs!$B$12*(1+$B1660)^4*$C1660+Inputs!$B$29*(1+$D1660)^4*Inputs!$B$19+Inputs!$B$30*(1+$E1660)^4*Inputs!$B$20+Inputs!$B$31*(1+$F1660)^4*Inputs!$B$21+Inputs!$B$22*(1+Inputs!$B$23)^4</f>
        <v>20728.164115419306</v>
      </c>
      <c r="V1660" s="35">
        <f>Inputs!$B$13/(Q1660*(1-$G1660))</f>
        <v>1.0706830075914353</v>
      </c>
      <c r="W1660" s="36">
        <f>Inputs!$B$13</f>
        <v>12660</v>
      </c>
      <c r="X1660" s="36">
        <f t="shared" si="253"/>
        <v>14015.461521805111</v>
      </c>
      <c r="Y1660" s="36">
        <f t="shared" si="254"/>
        <v>15623.882699397429</v>
      </c>
      <c r="Z1660" s="36">
        <f t="shared" si="255"/>
        <v>17538.114165197832</v>
      </c>
      <c r="AA1660" s="36">
        <f t="shared" si="256"/>
        <v>19821.947726651735</v>
      </c>
      <c r="AB1660" s="36">
        <f t="shared" si="257"/>
        <v>60478.82320831289</v>
      </c>
      <c r="AC1660" s="36">
        <f t="shared" si="258"/>
        <v>309435.91951178201</v>
      </c>
      <c r="AD1660" s="36">
        <f t="shared" si="259"/>
        <v>199464.74839530839</v>
      </c>
    </row>
    <row r="1661" spans="1:30" ht="14.25" customHeight="1" x14ac:dyDescent="0.25">
      <c r="A1661" s="16">
        <v>1645</v>
      </c>
      <c r="B1661" s="34">
        <v>0.275524922016879</v>
      </c>
      <c r="C1661" s="34">
        <v>6.6236383317471795E-2</v>
      </c>
      <c r="D1661" s="34">
        <v>9.3497721829219702E-3</v>
      </c>
      <c r="E1661" s="34">
        <v>3.54004479066597E-2</v>
      </c>
      <c r="F1661" s="34">
        <v>2.0245086242023098E-2</v>
      </c>
      <c r="G1661" s="34">
        <v>0.17901390653539001</v>
      </c>
      <c r="H1661" s="35">
        <v>1.09775019433014</v>
      </c>
      <c r="I1661" s="34">
        <v>9.4849659881976203E-2</v>
      </c>
      <c r="J1661" s="34">
        <v>1.9504386999374901E-2</v>
      </c>
      <c r="K1661" s="36">
        <f>Inputs!$B$12*(1+$B1661)^4</f>
        <v>158820.67760071738</v>
      </c>
      <c r="L1661" s="36">
        <f t="shared" si="250"/>
        <v>17240.397178534833</v>
      </c>
      <c r="M1661" s="36">
        <f t="shared" si="251"/>
        <v>203975.91896241097</v>
      </c>
      <c r="N1661" s="37">
        <f>M1661/Inputs!$B$6</f>
        <v>310.93890085733381</v>
      </c>
      <c r="O1661" s="38">
        <f>IF(N1661&gt;Inputs!$B$4,1,0)</f>
        <v>0</v>
      </c>
      <c r="P1661" s="34">
        <f t="shared" si="252"/>
        <v>7.5345272882601302E-2</v>
      </c>
      <c r="Q1661" s="36">
        <f>Inputs!$B$12*(1+$B1661)^0*$C1661+Inputs!$B$29*(1+$D1661)^0*Inputs!$B$19+Inputs!$B$30*(1+$E1661)^0*Inputs!$B$20+Inputs!$B$31*(1+$F1661)^0*Inputs!$B$21+Inputs!$B$22*(1+Inputs!$B$23)^0</f>
        <v>11996.22702647523</v>
      </c>
      <c r="R1661" s="36">
        <f>Inputs!$B$12*(1+$B1661)^1*$C1661+Inputs!$B$29*(1+$D1661)^1*Inputs!$B$19+Inputs!$B$30*(1+$E1661)^1*Inputs!$B$20+Inputs!$B$31*(1+$F1661)^1*Inputs!$B$21+Inputs!$B$22*(1+Inputs!$B$23)^1</f>
        <v>13233.287219831684</v>
      </c>
      <c r="S1661" s="36">
        <f>Inputs!$B$12*(1+$B1661)^2*$C1661+Inputs!$B$29*(1+$D1661)^2*Inputs!$B$19+Inputs!$B$30*(1+$E1661)^2*Inputs!$B$20+Inputs!$B$31*(1+$F1661)^2*Inputs!$B$21+Inputs!$B$22*(1+Inputs!$B$23)^2</f>
        <v>14775.257430629117</v>
      </c>
      <c r="T1661" s="36">
        <f>Inputs!$B$12*(1+$B1661)^3*$C1661+Inputs!$B$29*(1+$D1661)^3*Inputs!$B$19+Inputs!$B$30*(1+$E1661)^3*Inputs!$B$20+Inputs!$B$31*(1+$F1661)^3*Inputs!$B$21+Inputs!$B$22*(1+Inputs!$B$23)^3</f>
        <v>16705.351851556603</v>
      </c>
      <c r="U1661" s="36">
        <f>Inputs!$B$12*(1+$B1661)^4*$C1661+Inputs!$B$29*(1+$D1661)^4*Inputs!$B$19+Inputs!$B$30*(1+$E1661)^4*Inputs!$B$20+Inputs!$B$31*(1+$F1661)^4*Inputs!$B$21+Inputs!$B$22*(1+Inputs!$B$23)^4</f>
        <v>19129.690487453576</v>
      </c>
      <c r="V1661" s="35">
        <f>Inputs!$B$13/(Q1661*(1-$G1661))</f>
        <v>1.285444199339012</v>
      </c>
      <c r="W1661" s="36">
        <f>Inputs!$B$13</f>
        <v>12660</v>
      </c>
      <c r="X1661" s="36">
        <f t="shared" si="253"/>
        <v>13455.715879081632</v>
      </c>
      <c r="Y1661" s="36">
        <f t="shared" si="254"/>
        <v>14454.408690929029</v>
      </c>
      <c r="Z1661" s="36">
        <f t="shared" si="255"/>
        <v>15699.041262349372</v>
      </c>
      <c r="AA1661" s="36">
        <f t="shared" si="256"/>
        <v>17240.397178534833</v>
      </c>
      <c r="AB1661" s="36">
        <f t="shared" si="257"/>
        <v>55687.267211503051</v>
      </c>
      <c r="AC1661" s="36">
        <f t="shared" si="258"/>
        <v>233281.53027615754</v>
      </c>
      <c r="AD1661" s="36">
        <f t="shared" si="259"/>
        <v>148288.65175090791</v>
      </c>
    </row>
    <row r="1662" spans="1:30" ht="14.25" customHeight="1" x14ac:dyDescent="0.25">
      <c r="A1662" s="16">
        <v>1646</v>
      </c>
      <c r="B1662" s="34">
        <v>0.29303973473878298</v>
      </c>
      <c r="C1662" s="34">
        <v>8.3818698717666201E-2</v>
      </c>
      <c r="D1662" s="34">
        <v>3.3853802909535498E-2</v>
      </c>
      <c r="E1662" s="34">
        <v>4.7196246329537402E-2</v>
      </c>
      <c r="F1662" s="34">
        <v>1.9655135952836199E-2</v>
      </c>
      <c r="G1662" s="34">
        <v>0.15629019044984699</v>
      </c>
      <c r="H1662" s="35">
        <v>1.0675789709721399</v>
      </c>
      <c r="I1662" s="34">
        <v>8.9178080890677497E-2</v>
      </c>
      <c r="J1662" s="34">
        <v>2.9060004132057098E-2</v>
      </c>
      <c r="K1662" s="36">
        <f>Inputs!$B$12*(1+$B1662)^4</f>
        <v>167725.36038591227</v>
      </c>
      <c r="L1662" s="36">
        <f t="shared" si="250"/>
        <v>20838.981292193475</v>
      </c>
      <c r="M1662" s="36">
        <f t="shared" si="251"/>
        <v>294890.4018274736</v>
      </c>
      <c r="N1662" s="37">
        <f>M1662/Inputs!$B$6</f>
        <v>449.52805156627073</v>
      </c>
      <c r="O1662" s="38">
        <f>IF(N1662&gt;Inputs!$B$4,1,0)</f>
        <v>1</v>
      </c>
      <c r="P1662" s="34">
        <f t="shared" si="252"/>
        <v>6.0118076758620395E-2</v>
      </c>
      <c r="Q1662" s="36">
        <f>Inputs!$B$12*(1+$B1662)^0*$C1662+Inputs!$B$29*(1+$D1662)^0*Inputs!$B$19+Inputs!$B$30*(1+$E1662)^0*Inputs!$B$20+Inputs!$B$31*(1+$F1662)^0*Inputs!$B$21+Inputs!$B$22*(1+Inputs!$B$23)^0</f>
        <v>13051.165950486895</v>
      </c>
      <c r="R1662" s="36">
        <f>Inputs!$B$12*(1+$B1662)^1*$C1662+Inputs!$B$29*(1+$D1662)^1*Inputs!$B$19+Inputs!$B$30*(1+$E1662)^1*Inputs!$B$20+Inputs!$B$31*(1+$F1662)^1*Inputs!$B$21+Inputs!$B$22*(1+Inputs!$B$23)^1</f>
        <v>14774.755161011377</v>
      </c>
      <c r="S1662" s="36">
        <f>Inputs!$B$12*(1+$B1662)^2*$C1662+Inputs!$B$29*(1+$D1662)^2*Inputs!$B$19+Inputs!$B$30*(1+$E1662)^2*Inputs!$B$20+Inputs!$B$31*(1+$F1662)^2*Inputs!$B$21+Inputs!$B$22*(1+Inputs!$B$23)^2</f>
        <v>16939.252403181501</v>
      </c>
      <c r="T1662" s="36">
        <f>Inputs!$B$12*(1+$B1662)^3*$C1662+Inputs!$B$29*(1+$D1662)^3*Inputs!$B$19+Inputs!$B$30*(1+$E1662)^3*Inputs!$B$20+Inputs!$B$31*(1+$F1662)^3*Inputs!$B$21+Inputs!$B$22*(1+Inputs!$B$23)^3</f>
        <v>19671.574525863907</v>
      </c>
      <c r="U1662" s="36">
        <f>Inputs!$B$12*(1+$B1662)^4*$C1662+Inputs!$B$29*(1+$D1662)^4*Inputs!$B$19+Inputs!$B$30*(1+$E1662)^4*Inputs!$B$20+Inputs!$B$31*(1+$F1662)^4*Inputs!$B$21+Inputs!$B$22*(1+Inputs!$B$23)^4</f>
        <v>23135.738970972881</v>
      </c>
      <c r="V1662" s="35">
        <f>Inputs!$B$13/(Q1662*(1-$G1662))</f>
        <v>1.1497179059713842</v>
      </c>
      <c r="W1662" s="36">
        <f>Inputs!$B$13</f>
        <v>12660</v>
      </c>
      <c r="X1662" s="36">
        <f t="shared" si="253"/>
        <v>14075.952372099309</v>
      </c>
      <c r="Y1662" s="36">
        <f t="shared" si="254"/>
        <v>15844.596629915473</v>
      </c>
      <c r="Z1662" s="36">
        <f t="shared" si="255"/>
        <v>18059.532400369691</v>
      </c>
      <c r="AA1662" s="36">
        <f t="shared" si="256"/>
        <v>20838.981292193475</v>
      </c>
      <c r="AB1662" s="36">
        <f t="shared" si="257"/>
        <v>62179.011336334763</v>
      </c>
      <c r="AC1662" s="36">
        <f t="shared" si="258"/>
        <v>356707.38870696689</v>
      </c>
      <c r="AD1662" s="36">
        <f t="shared" si="259"/>
        <v>232711.39049113885</v>
      </c>
    </row>
    <row r="1663" spans="1:30" ht="14.25" customHeight="1" x14ac:dyDescent="0.25">
      <c r="A1663" s="16">
        <v>1647</v>
      </c>
      <c r="B1663" s="34">
        <v>0.26713765875307099</v>
      </c>
      <c r="C1663" s="34">
        <v>9.1002013856860006E-2</v>
      </c>
      <c r="D1663" s="34">
        <v>3.2888193314417002E-2</v>
      </c>
      <c r="E1663" s="34">
        <v>3.1278948141118597E-2</v>
      </c>
      <c r="F1663" s="34">
        <v>2.03390281363213E-2</v>
      </c>
      <c r="G1663" s="34">
        <v>0.166489713155276</v>
      </c>
      <c r="H1663" s="35">
        <v>1.0779196092463099</v>
      </c>
      <c r="I1663" s="34">
        <v>8.6230410567621402E-2</v>
      </c>
      <c r="J1663" s="34">
        <v>3.3362720295168499E-2</v>
      </c>
      <c r="K1663" s="36">
        <f>Inputs!$B$12*(1+$B1663)^4</f>
        <v>154684.37359480804</v>
      </c>
      <c r="L1663" s="36">
        <f t="shared" si="250"/>
        <v>20640.655342997874</v>
      </c>
      <c r="M1663" s="36">
        <f t="shared" si="251"/>
        <v>329274.12611808372</v>
      </c>
      <c r="N1663" s="37">
        <f>M1663/Inputs!$B$6</f>
        <v>501.94226542390811</v>
      </c>
      <c r="O1663" s="38">
        <f>IF(N1663&gt;Inputs!$B$4,1,0)</f>
        <v>1</v>
      </c>
      <c r="P1663" s="34">
        <f t="shared" si="252"/>
        <v>5.2867690272452902E-2</v>
      </c>
      <c r="Q1663" s="36">
        <f>Inputs!$B$12*(1+$B1663)^0*$C1663+Inputs!$B$29*(1+$D1663)^0*Inputs!$B$19+Inputs!$B$30*(1+$E1663)^0*Inputs!$B$20+Inputs!$B$31*(1+$F1663)^0*Inputs!$B$21+Inputs!$B$22*(1+Inputs!$B$23)^0</f>
        <v>13482.164858838521</v>
      </c>
      <c r="R1663" s="36">
        <f>Inputs!$B$12*(1+$B1663)^1*$C1663+Inputs!$B$29*(1+$D1663)^1*Inputs!$B$19+Inputs!$B$30*(1+$E1663)^1*Inputs!$B$20+Inputs!$B$31*(1+$F1663)^1*Inputs!$B$21+Inputs!$B$22*(1+Inputs!$B$23)^1</f>
        <v>15150.569038146128</v>
      </c>
      <c r="S1663" s="36">
        <f>Inputs!$B$12*(1+$B1663)^2*$C1663+Inputs!$B$29*(1+$D1663)^2*Inputs!$B$19+Inputs!$B$30*(1+$E1663)^2*Inputs!$B$20+Inputs!$B$31*(1+$F1663)^2*Inputs!$B$21+Inputs!$B$22*(1+Inputs!$B$23)^2</f>
        <v>17214.442258911422</v>
      </c>
      <c r="T1663" s="36">
        <f>Inputs!$B$12*(1+$B1663)^3*$C1663+Inputs!$B$29*(1+$D1663)^3*Inputs!$B$19+Inputs!$B$30*(1+$E1663)^3*Inputs!$B$20+Inputs!$B$31*(1+$F1663)^3*Inputs!$B$21+Inputs!$B$22*(1+Inputs!$B$23)^3</f>
        <v>19778.044224424237</v>
      </c>
      <c r="U1663" s="36">
        <f>Inputs!$B$12*(1+$B1663)^4*$C1663+Inputs!$B$29*(1+$D1663)^4*Inputs!$B$19+Inputs!$B$30*(1+$E1663)^4*Inputs!$B$20+Inputs!$B$31*(1+$F1663)^4*Inputs!$B$21+Inputs!$B$22*(1+Inputs!$B$23)^4</f>
        <v>22973.446078253735</v>
      </c>
      <c r="V1663" s="35">
        <f>Inputs!$B$13/(Q1663*(1-$G1663))</f>
        <v>1.1265827788488627</v>
      </c>
      <c r="W1663" s="36">
        <f>Inputs!$B$13</f>
        <v>12660</v>
      </c>
      <c r="X1663" s="36">
        <f t="shared" si="253"/>
        <v>14073.03060091989</v>
      </c>
      <c r="Y1663" s="36">
        <f t="shared" si="254"/>
        <v>15815.557241383331</v>
      </c>
      <c r="Z1663" s="36">
        <f t="shared" si="255"/>
        <v>17970.279476566306</v>
      </c>
      <c r="AA1663" s="36">
        <f t="shared" si="256"/>
        <v>20640.655342997874</v>
      </c>
      <c r="AB1663" s="36">
        <f t="shared" si="257"/>
        <v>62480.070880936881</v>
      </c>
      <c r="AC1663" s="36">
        <f t="shared" si="258"/>
        <v>403446.48392988462</v>
      </c>
      <c r="AD1663" s="36">
        <f t="shared" si="259"/>
        <v>266794.05523714685</v>
      </c>
    </row>
    <row r="1664" spans="1:30" ht="14.25" customHeight="1" x14ac:dyDescent="0.25">
      <c r="A1664" s="16">
        <v>1648</v>
      </c>
      <c r="B1664" s="34">
        <v>0.25873053831702297</v>
      </c>
      <c r="C1664" s="34">
        <v>9.29253383519177E-2</v>
      </c>
      <c r="D1664" s="34">
        <v>4.2563315722202802E-2</v>
      </c>
      <c r="E1664" s="34">
        <v>1.89552938337069E-2</v>
      </c>
      <c r="F1664" s="34">
        <v>6.9117553606566099E-3</v>
      </c>
      <c r="G1664" s="34">
        <v>0.17509143645875699</v>
      </c>
      <c r="H1664" s="35">
        <v>1.0659280320215301</v>
      </c>
      <c r="I1664" s="34">
        <v>0.106949999897349</v>
      </c>
      <c r="J1664" s="34">
        <v>2.7755149301746902E-2</v>
      </c>
      <c r="K1664" s="36">
        <f>Inputs!$B$12*(1+$B1664)^4</f>
        <v>150619.88986656527</v>
      </c>
      <c r="L1664" s="36">
        <f t="shared" si="250"/>
        <v>19916.149199287047</v>
      </c>
      <c r="M1664" s="36">
        <f t="shared" si="251"/>
        <v>213415.36964774487</v>
      </c>
      <c r="N1664" s="37">
        <f>M1664/Inputs!$B$6</f>
        <v>325.32830738985496</v>
      </c>
      <c r="O1664" s="38">
        <f>IF(N1664&gt;Inputs!$B$4,1,0)</f>
        <v>0</v>
      </c>
      <c r="P1664" s="34">
        <f t="shared" si="252"/>
        <v>7.9194850595602106E-2</v>
      </c>
      <c r="Q1664" s="36">
        <f>Inputs!$B$12*(1+$B1664)^0*$C1664+Inputs!$B$29*(1+$D1664)^0*Inputs!$B$19+Inputs!$B$30*(1+$E1664)^0*Inputs!$B$20+Inputs!$B$31*(1+$F1664)^0*Inputs!$B$21+Inputs!$B$22*(1+Inputs!$B$23)^0</f>
        <v>13597.564328541983</v>
      </c>
      <c r="R1664" s="36">
        <f>Inputs!$B$12*(1+$B1664)^1*$C1664+Inputs!$B$29*(1+$D1664)^1*Inputs!$B$19+Inputs!$B$30*(1+$E1664)^1*Inputs!$B$20+Inputs!$B$31*(1+$F1664)^1*Inputs!$B$21+Inputs!$B$22*(1+Inputs!$B$23)^1</f>
        <v>15190.305980155845</v>
      </c>
      <c r="S1664" s="36">
        <f>Inputs!$B$12*(1+$B1664)^2*$C1664+Inputs!$B$29*(1+$D1664)^2*Inputs!$B$19+Inputs!$B$30*(1+$E1664)^2*Inputs!$B$20+Inputs!$B$31*(1+$F1664)^2*Inputs!$B$21+Inputs!$B$22*(1+Inputs!$B$23)^2</f>
        <v>17161.305079068919</v>
      </c>
      <c r="T1664" s="36">
        <f>Inputs!$B$12*(1+$B1664)^3*$C1664+Inputs!$B$29*(1+$D1664)^3*Inputs!$B$19+Inputs!$B$30*(1+$E1664)^3*Inputs!$B$20+Inputs!$B$31*(1+$F1664)^3*Inputs!$B$21+Inputs!$B$22*(1+Inputs!$B$23)^3</f>
        <v>19607.339423060221</v>
      </c>
      <c r="U1664" s="36">
        <f>Inputs!$B$12*(1+$B1664)^4*$C1664+Inputs!$B$29*(1+$D1664)^4*Inputs!$B$19+Inputs!$B$30*(1+$E1664)^4*Inputs!$B$20+Inputs!$B$31*(1+$F1664)^4*Inputs!$B$21+Inputs!$B$22*(1+Inputs!$B$23)^4</f>
        <v>22650.180924902452</v>
      </c>
      <c r="V1664" s="35">
        <f>Inputs!$B$13/(Q1664*(1-$G1664))</f>
        <v>1.1286694537103066</v>
      </c>
      <c r="W1664" s="36">
        <f>Inputs!$B$13</f>
        <v>12660</v>
      </c>
      <c r="X1664" s="36">
        <f t="shared" si="253"/>
        <v>13946.373551537066</v>
      </c>
      <c r="Y1664" s="36">
        <f t="shared" si="254"/>
        <v>15533.917906459055</v>
      </c>
      <c r="Z1664" s="36">
        <f t="shared" si="255"/>
        <v>17494.298525751874</v>
      </c>
      <c r="AA1664" s="36">
        <f t="shared" si="256"/>
        <v>19916.149199287047</v>
      </c>
      <c r="AB1664" s="36">
        <f t="shared" si="257"/>
        <v>57905.461160982959</v>
      </c>
      <c r="AC1664" s="36">
        <f t="shared" si="258"/>
        <v>258462.82605356438</v>
      </c>
      <c r="AD1664" s="36">
        <f t="shared" si="259"/>
        <v>155509.90848676191</v>
      </c>
    </row>
    <row r="1665" spans="1:30" ht="14.25" customHeight="1" x14ac:dyDescent="0.25">
      <c r="A1665" s="16">
        <v>1649</v>
      </c>
      <c r="B1665" s="34">
        <v>0.35756564909877298</v>
      </c>
      <c r="C1665" s="34">
        <v>7.3133913836042494E-2</v>
      </c>
      <c r="D1665" s="34">
        <v>3.2909049490341798E-2</v>
      </c>
      <c r="E1665" s="34">
        <v>4.7293277886398997E-2</v>
      </c>
      <c r="F1665" s="34">
        <v>2.0243997744742299E-2</v>
      </c>
      <c r="G1665" s="34">
        <v>0.199386953014239</v>
      </c>
      <c r="H1665" s="35">
        <v>1.07393397142173</v>
      </c>
      <c r="I1665" s="34">
        <v>8.8701616561715393E-2</v>
      </c>
      <c r="J1665" s="34">
        <v>2.4106179761254499E-2</v>
      </c>
      <c r="K1665" s="36">
        <f>Inputs!$B$12*(1+$B1665)^4</f>
        <v>203795.51017955577</v>
      </c>
      <c r="L1665" s="36">
        <f t="shared" si="250"/>
        <v>20618.327884958548</v>
      </c>
      <c r="M1665" s="36">
        <f t="shared" si="251"/>
        <v>275370.55974779616</v>
      </c>
      <c r="N1665" s="37">
        <f>M1665/Inputs!$B$6</f>
        <v>419.77219473749415</v>
      </c>
      <c r="O1665" s="38">
        <f>IF(N1665&gt;Inputs!$B$4,1,0)</f>
        <v>1</v>
      </c>
      <c r="P1665" s="34">
        <f t="shared" si="252"/>
        <v>6.4595436800460898E-2</v>
      </c>
      <c r="Q1665" s="36">
        <f>Inputs!$B$12*(1+$B1665)^0*$C1665+Inputs!$B$29*(1+$D1665)^0*Inputs!$B$19+Inputs!$B$30*(1+$E1665)^0*Inputs!$B$20+Inputs!$B$31*(1+$F1665)^0*Inputs!$B$21+Inputs!$B$22*(1+Inputs!$B$23)^0</f>
        <v>12410.078857589473</v>
      </c>
      <c r="R1665" s="36">
        <f>Inputs!$B$12*(1+$B1665)^1*$C1665+Inputs!$B$29*(1+$D1665)^1*Inputs!$B$19+Inputs!$B$30*(1+$E1665)^1*Inputs!$B$20+Inputs!$B$31*(1+$F1665)^1*Inputs!$B$21+Inputs!$B$22*(1+Inputs!$B$23)^1</f>
        <v>14228.730537595751</v>
      </c>
      <c r="S1665" s="36">
        <f>Inputs!$B$12*(1+$B1665)^2*$C1665+Inputs!$B$29*(1+$D1665)^2*Inputs!$B$19+Inputs!$B$30*(1+$E1665)^2*Inputs!$B$20+Inputs!$B$31*(1+$F1665)^2*Inputs!$B$21+Inputs!$B$22*(1+Inputs!$B$23)^2</f>
        <v>16617.373294684778</v>
      </c>
      <c r="T1665" s="36">
        <f>Inputs!$B$12*(1+$B1665)^3*$C1665+Inputs!$B$29*(1+$D1665)^3*Inputs!$B$19+Inputs!$B$30*(1+$E1665)^3*Inputs!$B$20+Inputs!$B$31*(1+$F1665)^3*Inputs!$B$21+Inputs!$B$22*(1+Inputs!$B$23)^3</f>
        <v>19776.96858487912</v>
      </c>
      <c r="U1665" s="36">
        <f>Inputs!$B$12*(1+$B1665)^4*$C1665+Inputs!$B$29*(1+$D1665)^4*Inputs!$B$19+Inputs!$B$30*(1+$E1665)^4*Inputs!$B$20+Inputs!$B$31*(1+$F1665)^4*Inputs!$B$21+Inputs!$B$22*(1+Inputs!$B$23)^4</f>
        <v>23980.22193044216</v>
      </c>
      <c r="V1665" s="35">
        <f>Inputs!$B$13/(Q1665*(1-$G1665))</f>
        <v>1.2741967743763962</v>
      </c>
      <c r="W1665" s="36">
        <f>Inputs!$B$13</f>
        <v>12660</v>
      </c>
      <c r="X1665" s="36">
        <f t="shared" si="253"/>
        <v>13944.942900500439</v>
      </c>
      <c r="Y1665" s="36">
        <f t="shared" si="254"/>
        <v>15619.866533766048</v>
      </c>
      <c r="Z1665" s="36">
        <f t="shared" si="255"/>
        <v>17797.072573749458</v>
      </c>
      <c r="AA1665" s="36">
        <f t="shared" si="256"/>
        <v>20618.327884958548</v>
      </c>
      <c r="AB1665" s="36">
        <f t="shared" si="257"/>
        <v>61647.073223703141</v>
      </c>
      <c r="AC1665" s="36">
        <f t="shared" si="258"/>
        <v>326886.2020169695</v>
      </c>
      <c r="AD1665" s="36">
        <f t="shared" si="259"/>
        <v>213723.48652409302</v>
      </c>
    </row>
    <row r="1666" spans="1:30" ht="14.25" customHeight="1" x14ac:dyDescent="0.25">
      <c r="A1666" s="16">
        <v>1650</v>
      </c>
      <c r="B1666" s="34">
        <v>0.27219794140619602</v>
      </c>
      <c r="C1666" s="34">
        <v>8.3877925509302995E-2</v>
      </c>
      <c r="D1666" s="34">
        <v>5.0453665177917897E-2</v>
      </c>
      <c r="E1666" s="34">
        <v>3.4501026387772499E-2</v>
      </c>
      <c r="F1666" s="34">
        <v>2.38709915126529E-2</v>
      </c>
      <c r="G1666" s="34">
        <v>0.20156687471618401</v>
      </c>
      <c r="H1666" s="35">
        <v>0.99932603327088299</v>
      </c>
      <c r="I1666" s="34">
        <v>8.82968884871696E-2</v>
      </c>
      <c r="J1666" s="34">
        <v>2.8631615362198701E-2</v>
      </c>
      <c r="K1666" s="36">
        <f>Inputs!$B$12*(1+$B1666)^4</f>
        <v>157170.12709261201</v>
      </c>
      <c r="L1666" s="36">
        <f t="shared" si="250"/>
        <v>17909.306049535204</v>
      </c>
      <c r="M1666" s="36">
        <f t="shared" si="251"/>
        <v>260186.37504850503</v>
      </c>
      <c r="N1666" s="37">
        <f>M1666/Inputs!$B$6</f>
        <v>396.62557172028204</v>
      </c>
      <c r="O1666" s="38">
        <f>IF(N1666&gt;Inputs!$B$4,1,0)</f>
        <v>1</v>
      </c>
      <c r="P1666" s="34">
        <f t="shared" si="252"/>
        <v>5.96652731249709E-2</v>
      </c>
      <c r="Q1666" s="36">
        <f>Inputs!$B$12*(1+$B1666)^0*$C1666+Inputs!$B$29*(1+$D1666)^0*Inputs!$B$19+Inputs!$B$30*(1+$E1666)^0*Inputs!$B$20+Inputs!$B$31*(1+$F1666)^0*Inputs!$B$21+Inputs!$B$22*(1+Inputs!$B$23)^0</f>
        <v>13054.719557985103</v>
      </c>
      <c r="R1666" s="36">
        <f>Inputs!$B$12*(1+$B1666)^1*$C1666+Inputs!$B$29*(1+$D1666)^1*Inputs!$B$19+Inputs!$B$30*(1+$E1666)^1*Inputs!$B$20+Inputs!$B$31*(1+$F1666)^1*Inputs!$B$21+Inputs!$B$22*(1+Inputs!$B$23)^1</f>
        <v>14716.376850752036</v>
      </c>
      <c r="S1666" s="36">
        <f>Inputs!$B$12*(1+$B1666)^2*$C1666+Inputs!$B$29*(1+$D1666)^2*Inputs!$B$19+Inputs!$B$30*(1+$E1666)^2*Inputs!$B$20+Inputs!$B$31*(1+$F1666)^2*Inputs!$B$21+Inputs!$B$22*(1+Inputs!$B$23)^2</f>
        <v>16762.80073905312</v>
      </c>
      <c r="T1666" s="36">
        <f>Inputs!$B$12*(1+$B1666)^3*$C1666+Inputs!$B$29*(1+$D1666)^3*Inputs!$B$19+Inputs!$B$30*(1+$E1666)^3*Inputs!$B$20+Inputs!$B$31*(1+$F1666)^3*Inputs!$B$21+Inputs!$B$22*(1+Inputs!$B$23)^3</f>
        <v>19296.014333230429</v>
      </c>
      <c r="U1666" s="36">
        <f>Inputs!$B$12*(1+$B1666)^4*$C1666+Inputs!$B$29*(1+$D1666)^4*Inputs!$B$19+Inputs!$B$30*(1+$E1666)^4*Inputs!$B$20+Inputs!$B$31*(1+$F1666)^4*Inputs!$B$21+Inputs!$B$22*(1+Inputs!$B$23)^4</f>
        <v>22445.692568222079</v>
      </c>
      <c r="V1666" s="35">
        <f>Inputs!$B$13/(Q1666*(1-$G1666))</f>
        <v>1.2145841582638068</v>
      </c>
      <c r="W1666" s="36">
        <f>Inputs!$B$13</f>
        <v>12660</v>
      </c>
      <c r="X1666" s="36">
        <f t="shared" si="253"/>
        <v>13639.092754032057</v>
      </c>
      <c r="Y1666" s="36">
        <f t="shared" si="254"/>
        <v>14815.459751384959</v>
      </c>
      <c r="Z1666" s="36">
        <f t="shared" si="255"/>
        <v>16225.291230262766</v>
      </c>
      <c r="AA1666" s="36">
        <f t="shared" si="256"/>
        <v>17909.306049535204</v>
      </c>
      <c r="AB1666" s="36">
        <f t="shared" si="257"/>
        <v>57940.321458018894</v>
      </c>
      <c r="AC1666" s="36">
        <f t="shared" si="258"/>
        <v>308757.12867623579</v>
      </c>
      <c r="AD1666" s="36">
        <f t="shared" si="259"/>
        <v>202246.05359048615</v>
      </c>
    </row>
    <row r="1667" spans="1:30" ht="14.25" customHeight="1" x14ac:dyDescent="0.25">
      <c r="A1667" s="16">
        <v>1651</v>
      </c>
      <c r="B1667" s="34">
        <v>0.36904233716062701</v>
      </c>
      <c r="C1667" s="34">
        <v>0.104648306294821</v>
      </c>
      <c r="D1667" s="34">
        <v>2.37884920922273E-2</v>
      </c>
      <c r="E1667" s="34">
        <v>4.3837862731162497E-2</v>
      </c>
      <c r="F1667" s="34">
        <v>6.9994575878159597E-3</v>
      </c>
      <c r="G1667" s="34">
        <v>0.17439746539902801</v>
      </c>
      <c r="H1667" s="35">
        <v>1.16762078210888</v>
      </c>
      <c r="I1667" s="34">
        <v>0.103576273735868</v>
      </c>
      <c r="J1667" s="34">
        <v>2.2383719795607701E-2</v>
      </c>
      <c r="K1667" s="36">
        <f>Inputs!$B$12*(1+$B1667)^4</f>
        <v>210774.838581702</v>
      </c>
      <c r="L1667" s="36">
        <f t="shared" si="250"/>
        <v>29607.575755925292</v>
      </c>
      <c r="M1667" s="36">
        <f t="shared" si="251"/>
        <v>299274.83035183337</v>
      </c>
      <c r="N1667" s="37">
        <f>M1667/Inputs!$B$6</f>
        <v>456.21163163389235</v>
      </c>
      <c r="O1667" s="38">
        <f>IF(N1667&gt;Inputs!$B$4,1,0)</f>
        <v>1</v>
      </c>
      <c r="P1667" s="34">
        <f t="shared" si="252"/>
        <v>8.1192553940260301E-2</v>
      </c>
      <c r="Q1667" s="36">
        <f>Inputs!$B$12*(1+$B1667)^0*$C1667+Inputs!$B$29*(1+$D1667)^0*Inputs!$B$19+Inputs!$B$30*(1+$E1667)^0*Inputs!$B$20+Inputs!$B$31*(1+$F1667)^0*Inputs!$B$21+Inputs!$B$22*(1+Inputs!$B$23)^0</f>
        <v>14300.94240511618</v>
      </c>
      <c r="R1667" s="36">
        <f>Inputs!$B$12*(1+$B1667)^1*$C1667+Inputs!$B$29*(1+$D1667)^1*Inputs!$B$19+Inputs!$B$30*(1+$E1667)^1*Inputs!$B$20+Inputs!$B$31*(1+$F1667)^1*Inputs!$B$21+Inputs!$B$22*(1+Inputs!$B$23)^1</f>
        <v>16769.230156873135</v>
      </c>
      <c r="S1667" s="36">
        <f>Inputs!$B$12*(1+$B1667)^2*$C1667+Inputs!$B$29*(1+$D1667)^2*Inputs!$B$19+Inputs!$B$30*(1+$E1667)^2*Inputs!$B$20+Inputs!$B$31*(1+$F1667)^2*Inputs!$B$21+Inputs!$B$22*(1+Inputs!$B$23)^2</f>
        <v>20097.4972662543</v>
      </c>
      <c r="T1667" s="36">
        <f>Inputs!$B$12*(1+$B1667)^3*$C1667+Inputs!$B$29*(1+$D1667)^3*Inputs!$B$19+Inputs!$B$30*(1+$E1667)^3*Inputs!$B$20+Inputs!$B$31*(1+$F1667)^3*Inputs!$B$21+Inputs!$B$22*(1+Inputs!$B$23)^3</f>
        <v>24601.520930632032</v>
      </c>
      <c r="U1667" s="36">
        <f>Inputs!$B$12*(1+$B1667)^4*$C1667+Inputs!$B$29*(1+$D1667)^4*Inputs!$B$19+Inputs!$B$30*(1+$E1667)^4*Inputs!$B$20+Inputs!$B$31*(1+$F1667)^4*Inputs!$B$21+Inputs!$B$22*(1+Inputs!$B$23)^4</f>
        <v>30713.549889397924</v>
      </c>
      <c r="V1667" s="35">
        <f>Inputs!$B$13/(Q1667*(1-$G1667))</f>
        <v>1.0722548776761236</v>
      </c>
      <c r="W1667" s="36">
        <f>Inputs!$B$13</f>
        <v>12660</v>
      </c>
      <c r="X1667" s="36">
        <f t="shared" si="253"/>
        <v>15175.145928281147</v>
      </c>
      <c r="Y1667" s="36">
        <f t="shared" si="254"/>
        <v>18582.61848372778</v>
      </c>
      <c r="Z1667" s="36">
        <f t="shared" si="255"/>
        <v>23231.39073941985</v>
      </c>
      <c r="AA1667" s="36">
        <f t="shared" si="256"/>
        <v>29607.575755925292</v>
      </c>
      <c r="AB1667" s="36">
        <f t="shared" si="257"/>
        <v>71508.881233639346</v>
      </c>
      <c r="AC1667" s="36">
        <f t="shared" si="258"/>
        <v>372821.17591405456</v>
      </c>
      <c r="AD1667" s="36">
        <f t="shared" si="259"/>
        <v>227765.94911819405</v>
      </c>
    </row>
    <row r="1668" spans="1:30" ht="14.25" customHeight="1" x14ac:dyDescent="0.25">
      <c r="A1668" s="16">
        <v>1652</v>
      </c>
      <c r="B1668" s="34">
        <v>0.41018685710900998</v>
      </c>
      <c r="C1668" s="34">
        <v>8.4319609312488997E-2</v>
      </c>
      <c r="D1668" s="34">
        <v>2.6763006772943899E-2</v>
      </c>
      <c r="E1668" s="34">
        <v>3.3418063875984803E-2</v>
      </c>
      <c r="F1668" s="34">
        <v>8.9763383304894396E-4</v>
      </c>
      <c r="G1668" s="34">
        <v>0.20717503652198699</v>
      </c>
      <c r="H1668" s="35">
        <v>1.09535170032556</v>
      </c>
      <c r="I1668" s="34">
        <v>0.107002301524973</v>
      </c>
      <c r="J1668" s="34">
        <v>3.1970480310865801E-2</v>
      </c>
      <c r="K1668" s="36">
        <f>Inputs!$B$12*(1+$B1668)^4</f>
        <v>237278.23401712076</v>
      </c>
      <c r="L1668" s="36">
        <f t="shared" si="250"/>
        <v>24730.180405026298</v>
      </c>
      <c r="M1668" s="36">
        <f t="shared" si="251"/>
        <v>268450.7570613788</v>
      </c>
      <c r="N1668" s="37">
        <f>M1668/Inputs!$B$6</f>
        <v>409.22371503258961</v>
      </c>
      <c r="O1668" s="38">
        <f>IF(N1668&gt;Inputs!$B$4,1,0)</f>
        <v>1</v>
      </c>
      <c r="P1668" s="34">
        <f t="shared" si="252"/>
        <v>7.5031821214107203E-2</v>
      </c>
      <c r="Q1668" s="36">
        <f>Inputs!$B$12*(1+$B1668)^0*$C1668+Inputs!$B$29*(1+$D1668)^0*Inputs!$B$19+Inputs!$B$30*(1+$E1668)^0*Inputs!$B$20+Inputs!$B$31*(1+$F1668)^0*Inputs!$B$21+Inputs!$B$22*(1+Inputs!$B$23)^0</f>
        <v>13081.220586176263</v>
      </c>
      <c r="R1668" s="36">
        <f>Inputs!$B$12*(1+$B1668)^1*$C1668+Inputs!$B$29*(1+$D1668)^1*Inputs!$B$19+Inputs!$B$30*(1+$E1668)^1*Inputs!$B$20+Inputs!$B$31*(1+$F1668)^1*Inputs!$B$21+Inputs!$B$22*(1+Inputs!$B$23)^1</f>
        <v>15263.655127496018</v>
      </c>
      <c r="S1668" s="36">
        <f>Inputs!$B$12*(1+$B1668)^2*$C1668+Inputs!$B$29*(1+$D1668)^2*Inputs!$B$19+Inputs!$B$30*(1+$E1668)^2*Inputs!$B$20+Inputs!$B$31*(1+$F1668)^2*Inputs!$B$21+Inputs!$B$22*(1+Inputs!$B$23)^2</f>
        <v>18300.41247709476</v>
      </c>
      <c r="T1668" s="36">
        <f>Inputs!$B$12*(1+$B1668)^3*$C1668+Inputs!$B$29*(1+$D1668)^3*Inputs!$B$19+Inputs!$B$30*(1+$E1668)^3*Inputs!$B$20+Inputs!$B$31*(1+$F1668)^3*Inputs!$B$21+Inputs!$B$22*(1+Inputs!$B$23)^3</f>
        <v>22540.747920642629</v>
      </c>
      <c r="U1668" s="36">
        <f>Inputs!$B$12*(1+$B1668)^4*$C1668+Inputs!$B$29*(1+$D1668)^4*Inputs!$B$19+Inputs!$B$30*(1+$E1668)^4*Inputs!$B$20+Inputs!$B$31*(1+$F1668)^4*Inputs!$B$21+Inputs!$B$22*(1+Inputs!$B$23)^4</f>
        <v>28477.140736274763</v>
      </c>
      <c r="V1668" s="35">
        <f>Inputs!$B$13/(Q1668*(1-$G1668))</f>
        <v>1.2206976832187049</v>
      </c>
      <c r="W1668" s="36">
        <f>Inputs!$B$13</f>
        <v>12660</v>
      </c>
      <c r="X1668" s="36">
        <f t="shared" si="253"/>
        <v>14392.943584608638</v>
      </c>
      <c r="Y1668" s="36">
        <f t="shared" si="254"/>
        <v>16801.807876194154</v>
      </c>
      <c r="Z1668" s="36">
        <f t="shared" si="255"/>
        <v>20134.895630970448</v>
      </c>
      <c r="AA1668" s="36">
        <f t="shared" si="256"/>
        <v>24730.180405026298</v>
      </c>
      <c r="AB1668" s="36">
        <f t="shared" si="257"/>
        <v>63850.369568410526</v>
      </c>
      <c r="AC1668" s="36">
        <f t="shared" si="258"/>
        <v>340133.23597629828</v>
      </c>
      <c r="AD1668" s="36">
        <f t="shared" si="259"/>
        <v>204600.38749296826</v>
      </c>
    </row>
    <row r="1669" spans="1:30" ht="14.25" customHeight="1" x14ac:dyDescent="0.25">
      <c r="A1669" s="16">
        <v>1653</v>
      </c>
      <c r="B1669" s="34">
        <v>0.53936264560250002</v>
      </c>
      <c r="C1669" s="34">
        <v>5.95304675880102E-2</v>
      </c>
      <c r="D1669" s="34">
        <v>5.3660788669341403E-2</v>
      </c>
      <c r="E1669" s="34">
        <v>5.03689482367006E-2</v>
      </c>
      <c r="F1669" s="34">
        <v>2.7031572271064602E-2</v>
      </c>
      <c r="G1669" s="34">
        <v>0.18002792656149999</v>
      </c>
      <c r="H1669" s="35">
        <v>1.00266921525845</v>
      </c>
      <c r="I1669" s="34">
        <v>0.102364592986179</v>
      </c>
      <c r="J1669" s="34">
        <v>2.3562817277081202E-2</v>
      </c>
      <c r="K1669" s="36">
        <f>Inputs!$B$12*(1+$B1669)^4</f>
        <v>336910.87156064558</v>
      </c>
      <c r="L1669" s="36">
        <f t="shared" si="250"/>
        <v>24344.468563349936</v>
      </c>
      <c r="M1669" s="36">
        <f t="shared" si="251"/>
        <v>258041.22392328229</v>
      </c>
      <c r="N1669" s="37">
        <f>M1669/Inputs!$B$6</f>
        <v>393.35552427329617</v>
      </c>
      <c r="O1669" s="38">
        <f>IF(N1669&gt;Inputs!$B$4,1,0)</f>
        <v>0</v>
      </c>
      <c r="P1669" s="34">
        <f t="shared" si="252"/>
        <v>7.8801775709097799E-2</v>
      </c>
      <c r="Q1669" s="36">
        <f>Inputs!$B$12*(1+$B1669)^0*$C1669+Inputs!$B$29*(1+$D1669)^0*Inputs!$B$19+Inputs!$B$30*(1+$E1669)^0*Inputs!$B$20+Inputs!$B$31*(1+$F1669)^0*Inputs!$B$21+Inputs!$B$22*(1+Inputs!$B$23)^0</f>
        <v>11593.872082707534</v>
      </c>
      <c r="R1669" s="36">
        <f>Inputs!$B$12*(1+$B1669)^1*$C1669+Inputs!$B$29*(1+$D1669)^1*Inputs!$B$19+Inputs!$B$30*(1+$E1669)^1*Inputs!$B$20+Inputs!$B$31*(1+$F1669)^1*Inputs!$B$21+Inputs!$B$22*(1+Inputs!$B$23)^1</f>
        <v>13876.832645276945</v>
      </c>
      <c r="S1669" s="36">
        <f>Inputs!$B$12*(1+$B1669)^2*$C1669+Inputs!$B$29*(1+$D1669)^2*Inputs!$B$19+Inputs!$B$30*(1+$E1669)^2*Inputs!$B$20+Inputs!$B$31*(1+$F1669)^2*Inputs!$B$21+Inputs!$B$22*(1+Inputs!$B$23)^2</f>
        <v>17215.976296804671</v>
      </c>
      <c r="T1669" s="36">
        <f>Inputs!$B$12*(1+$B1669)^3*$C1669+Inputs!$B$29*(1+$D1669)^3*Inputs!$B$19+Inputs!$B$30*(1+$E1669)^3*Inputs!$B$20+Inputs!$B$31*(1+$F1669)^3*Inputs!$B$21+Inputs!$B$22*(1+Inputs!$B$23)^3</f>
        <v>22172.605762753759</v>
      </c>
      <c r="U1669" s="36">
        <f>Inputs!$B$12*(1+$B1669)^4*$C1669+Inputs!$B$29*(1+$D1669)^4*Inputs!$B$19+Inputs!$B$30*(1+$E1669)^4*Inputs!$B$20+Inputs!$B$31*(1+$F1669)^4*Inputs!$B$21+Inputs!$B$22*(1+Inputs!$B$23)^4</f>
        <v>29610.351021019396</v>
      </c>
      <c r="V1669" s="35">
        <f>Inputs!$B$13/(Q1669*(1-$G1669))</f>
        <v>1.331699202949884</v>
      </c>
      <c r="W1669" s="36">
        <f>Inputs!$B$13</f>
        <v>12660</v>
      </c>
      <c r="X1669" s="36">
        <f t="shared" si="253"/>
        <v>14216.91643382594</v>
      </c>
      <c r="Y1669" s="36">
        <f t="shared" si="254"/>
        <v>16476.695693562553</v>
      </c>
      <c r="Z1669" s="36">
        <f t="shared" si="255"/>
        <v>19724.963070302387</v>
      </c>
      <c r="AA1669" s="36">
        <f t="shared" si="256"/>
        <v>24344.468563349936</v>
      </c>
      <c r="AB1669" s="36">
        <f t="shared" si="257"/>
        <v>63795.030266870992</v>
      </c>
      <c r="AC1669" s="36">
        <f t="shared" si="258"/>
        <v>316212.32648110192</v>
      </c>
      <c r="AD1669" s="36">
        <f t="shared" si="259"/>
        <v>194246.19365641128</v>
      </c>
    </row>
    <row r="1670" spans="1:30" ht="14.25" customHeight="1" x14ac:dyDescent="0.25">
      <c r="A1670" s="16">
        <v>1654</v>
      </c>
      <c r="B1670" s="34">
        <v>0.36206112714195798</v>
      </c>
      <c r="C1670" s="34">
        <v>8.4166869947990303E-2</v>
      </c>
      <c r="D1670" s="34">
        <v>1.39119961928258E-2</v>
      </c>
      <c r="E1670" s="34">
        <v>6.2910936106596496E-2</v>
      </c>
      <c r="F1670" s="34">
        <v>1.6147140579623399E-2</v>
      </c>
      <c r="G1670" s="34">
        <v>0.201578314711756</v>
      </c>
      <c r="H1670" s="35">
        <v>1.0520613548890301</v>
      </c>
      <c r="I1670" s="34">
        <v>9.0906573726030601E-2</v>
      </c>
      <c r="J1670" s="34">
        <v>2.7124640776810899E-2</v>
      </c>
      <c r="K1670" s="36">
        <f>Inputs!$B$12*(1+$B1670)^4</f>
        <v>206508.36309122428</v>
      </c>
      <c r="L1670" s="36">
        <f t="shared" si="250"/>
        <v>22087.037675772179</v>
      </c>
      <c r="M1670" s="36">
        <f t="shared" si="251"/>
        <v>293606.42992217187</v>
      </c>
      <c r="N1670" s="37">
        <f>M1670/Inputs!$B$6</f>
        <v>447.57077732038397</v>
      </c>
      <c r="O1670" s="38">
        <f>IF(N1670&gt;Inputs!$B$4,1,0)</f>
        <v>1</v>
      </c>
      <c r="P1670" s="34">
        <f t="shared" si="252"/>
        <v>6.3781932949219702E-2</v>
      </c>
      <c r="Q1670" s="36">
        <f>Inputs!$B$12*(1+$B1670)^0*$C1670+Inputs!$B$29*(1+$D1670)^0*Inputs!$B$19+Inputs!$B$30*(1+$E1670)^0*Inputs!$B$20+Inputs!$B$31*(1+$F1670)^0*Inputs!$B$21+Inputs!$B$22*(1+Inputs!$B$23)^0</f>
        <v>13072.05622430634</v>
      </c>
      <c r="R1670" s="36">
        <f>Inputs!$B$12*(1+$B1670)^1*$C1670+Inputs!$B$29*(1+$D1670)^1*Inputs!$B$19+Inputs!$B$30*(1+$E1670)^1*Inputs!$B$20+Inputs!$B$31*(1+$F1670)^1*Inputs!$B$21+Inputs!$B$22*(1+Inputs!$B$23)^1</f>
        <v>15108.159145929563</v>
      </c>
      <c r="S1670" s="36">
        <f>Inputs!$B$12*(1+$B1670)^2*$C1670+Inputs!$B$29*(1+$D1670)^2*Inputs!$B$19+Inputs!$B$30*(1+$E1670)^2*Inputs!$B$20+Inputs!$B$31*(1+$F1670)^2*Inputs!$B$21+Inputs!$B$22*(1+Inputs!$B$23)^2</f>
        <v>17815.939768004922</v>
      </c>
      <c r="T1670" s="36">
        <f>Inputs!$B$12*(1+$B1670)^3*$C1670+Inputs!$B$29*(1+$D1670)^3*Inputs!$B$19+Inputs!$B$30*(1+$E1670)^3*Inputs!$B$20+Inputs!$B$31*(1+$F1670)^3*Inputs!$B$21+Inputs!$B$22*(1+Inputs!$B$23)^3</f>
        <v>21435.672402153723</v>
      </c>
      <c r="U1670" s="36">
        <f>Inputs!$B$12*(1+$B1670)^4*$C1670+Inputs!$B$29*(1+$D1670)^4*Inputs!$B$19+Inputs!$B$30*(1+$E1670)^4*Inputs!$B$20+Inputs!$B$31*(1+$F1670)^4*Inputs!$B$21+Inputs!$B$22*(1+Inputs!$B$23)^4</f>
        <v>26294.449324487941</v>
      </c>
      <c r="V1670" s="35">
        <f>Inputs!$B$13/(Q1670*(1-$G1670))</f>
        <v>1.2129907095985377</v>
      </c>
      <c r="W1670" s="36">
        <f>Inputs!$B$13</f>
        <v>12660</v>
      </c>
      <c r="X1670" s="36">
        <f t="shared" si="253"/>
        <v>14146.611158616439</v>
      </c>
      <c r="Y1670" s="36">
        <f t="shared" si="254"/>
        <v>16109.766780399113</v>
      </c>
      <c r="Z1670" s="36">
        <f t="shared" si="255"/>
        <v>18694.285086549309</v>
      </c>
      <c r="AA1670" s="36">
        <f t="shared" si="256"/>
        <v>22087.037675772179</v>
      </c>
      <c r="AB1670" s="36">
        <f t="shared" si="257"/>
        <v>63395.91859191074</v>
      </c>
      <c r="AC1670" s="36">
        <f t="shared" si="258"/>
        <v>355682.86487355392</v>
      </c>
      <c r="AD1670" s="36">
        <f t="shared" si="259"/>
        <v>230210.51133026116</v>
      </c>
    </row>
    <row r="1671" spans="1:30" ht="14.25" customHeight="1" x14ac:dyDescent="0.25">
      <c r="A1671" s="16">
        <v>1655</v>
      </c>
      <c r="B1671" s="34">
        <v>0.21867852712845001</v>
      </c>
      <c r="C1671" s="34">
        <v>7.9651589320533706E-2</v>
      </c>
      <c r="D1671" s="34">
        <v>4.0833068470756802E-2</v>
      </c>
      <c r="E1671" s="34">
        <v>2.3482807047156301E-2</v>
      </c>
      <c r="F1671" s="34">
        <v>1.10936175925928E-2</v>
      </c>
      <c r="G1671" s="34">
        <v>0.18382008087641999</v>
      </c>
      <c r="H1671" s="35">
        <v>1.10260790054698</v>
      </c>
      <c r="I1671" s="34">
        <v>9.8373494772475298E-2</v>
      </c>
      <c r="J1671" s="34">
        <v>1.69450528591687E-2</v>
      </c>
      <c r="K1671" s="36">
        <f>Inputs!$B$12*(1+$B1671)^4</f>
        <v>132345.1060998773</v>
      </c>
      <c r="L1671" s="36">
        <f t="shared" si="250"/>
        <v>17364.469194154564</v>
      </c>
      <c r="M1671" s="36">
        <f t="shared" si="251"/>
        <v>191212.47663626866</v>
      </c>
      <c r="N1671" s="37">
        <f>M1671/Inputs!$B$6</f>
        <v>291.48243389675099</v>
      </c>
      <c r="O1671" s="38">
        <f>IF(N1671&gt;Inputs!$B$4,1,0)</f>
        <v>0</v>
      </c>
      <c r="P1671" s="34">
        <f t="shared" si="252"/>
        <v>8.1428441913306601E-2</v>
      </c>
      <c r="Q1671" s="36">
        <f>Inputs!$B$12*(1+$B1671)^0*$C1671+Inputs!$B$29*(1+$D1671)^0*Inputs!$B$19+Inputs!$B$30*(1+$E1671)^0*Inputs!$B$20+Inputs!$B$31*(1+$F1671)^0*Inputs!$B$21+Inputs!$B$22*(1+Inputs!$B$23)^0</f>
        <v>12801.139386658942</v>
      </c>
      <c r="R1671" s="36">
        <f>Inputs!$B$12*(1+$B1671)^1*$C1671+Inputs!$B$29*(1+$D1671)^1*Inputs!$B$19+Inputs!$B$30*(1+$E1671)^1*Inputs!$B$20+Inputs!$B$31*(1+$F1671)^1*Inputs!$B$21+Inputs!$B$22*(1+Inputs!$B$23)^1</f>
        <v>14020.939318979377</v>
      </c>
      <c r="S1671" s="36">
        <f>Inputs!$B$12*(1+$B1671)^2*$C1671+Inputs!$B$29*(1+$D1671)^2*Inputs!$B$19+Inputs!$B$30*(1+$E1671)^2*Inputs!$B$20+Inputs!$B$31*(1+$F1671)^2*Inputs!$B$21+Inputs!$B$22*(1+Inputs!$B$23)^2</f>
        <v>15474.646946169491</v>
      </c>
      <c r="T1671" s="36">
        <f>Inputs!$B$12*(1+$B1671)^3*$C1671+Inputs!$B$29*(1+$D1671)^3*Inputs!$B$19+Inputs!$B$30*(1+$E1671)^3*Inputs!$B$20+Inputs!$B$31*(1+$F1671)^3*Inputs!$B$21+Inputs!$B$22*(1+Inputs!$B$23)^3</f>
        <v>17212.439730260965</v>
      </c>
      <c r="U1671" s="36">
        <f>Inputs!$B$12*(1+$B1671)^4*$C1671+Inputs!$B$29*(1+$D1671)^4*Inputs!$B$19+Inputs!$B$30*(1+$E1671)^4*Inputs!$B$20+Inputs!$B$31*(1+$F1671)^4*Inputs!$B$21+Inputs!$B$22*(1+Inputs!$B$23)^4</f>
        <v>19295.432016856772</v>
      </c>
      <c r="V1671" s="35">
        <f>Inputs!$B$13/(Q1671*(1-$G1671))</f>
        <v>1.2117113441267593</v>
      </c>
      <c r="W1671" s="36">
        <f>Inputs!$B$13</f>
        <v>12660</v>
      </c>
      <c r="X1671" s="36">
        <f t="shared" si="253"/>
        <v>13554.216697253973</v>
      </c>
      <c r="Y1671" s="36">
        <f t="shared" si="254"/>
        <v>14615.037225043339</v>
      </c>
      <c r="Z1671" s="36">
        <f t="shared" si="255"/>
        <v>15873.112892369192</v>
      </c>
      <c r="AA1671" s="36">
        <f t="shared" si="256"/>
        <v>17364.469194154564</v>
      </c>
      <c r="AB1671" s="36">
        <f t="shared" si="257"/>
        <v>55558.461112076075</v>
      </c>
      <c r="AC1671" s="36">
        <f t="shared" si="258"/>
        <v>216861.70860694349</v>
      </c>
      <c r="AD1671" s="36">
        <f t="shared" si="259"/>
        <v>135654.0155241926</v>
      </c>
    </row>
    <row r="1672" spans="1:30" ht="14.25" customHeight="1" x14ac:dyDescent="0.25">
      <c r="A1672" s="16">
        <v>1656</v>
      </c>
      <c r="B1672" s="34">
        <v>0.26605180595887601</v>
      </c>
      <c r="C1672" s="34">
        <v>9.2646240534674199E-2</v>
      </c>
      <c r="D1672" s="34">
        <v>4.5632977536856504E-3</v>
      </c>
      <c r="E1672" s="34">
        <v>5.5539671287436101E-2</v>
      </c>
      <c r="F1672" s="34">
        <v>2.65692836717463E-2</v>
      </c>
      <c r="G1672" s="34">
        <v>0.19609428121122599</v>
      </c>
      <c r="H1672" s="35">
        <v>1.1367718799662501</v>
      </c>
      <c r="I1672" s="34">
        <v>9.9339169664258598E-2</v>
      </c>
      <c r="J1672" s="34">
        <v>2.6406034991324399E-2</v>
      </c>
      <c r="K1672" s="36">
        <f>Inputs!$B$12*(1+$B1672)^4</f>
        <v>154154.83781827014</v>
      </c>
      <c r="L1672" s="36">
        <f t="shared" si="250"/>
        <v>21183.978109182033</v>
      </c>
      <c r="M1672" s="36">
        <f t="shared" si="251"/>
        <v>246693.86507917146</v>
      </c>
      <c r="N1672" s="37">
        <f>M1672/Inputs!$B$6</f>
        <v>376.05772115727359</v>
      </c>
      <c r="O1672" s="38">
        <f>IF(N1672&gt;Inputs!$B$4,1,0)</f>
        <v>0</v>
      </c>
      <c r="P1672" s="34">
        <f t="shared" si="252"/>
        <v>7.2933134672934191E-2</v>
      </c>
      <c r="Q1672" s="36">
        <f>Inputs!$B$12*(1+$B1672)^0*$C1672+Inputs!$B$29*(1+$D1672)^0*Inputs!$B$19+Inputs!$B$30*(1+$E1672)^0*Inputs!$B$20+Inputs!$B$31*(1+$F1672)^0*Inputs!$B$21+Inputs!$B$22*(1+Inputs!$B$23)^0</f>
        <v>13580.818459507373</v>
      </c>
      <c r="R1672" s="36">
        <f>Inputs!$B$12*(1+$B1672)^1*$C1672+Inputs!$B$29*(1+$D1672)^1*Inputs!$B$19+Inputs!$B$30*(1+$E1672)^1*Inputs!$B$20+Inputs!$B$31*(1+$F1672)^1*Inputs!$B$21+Inputs!$B$22*(1+Inputs!$B$23)^1</f>
        <v>15265.120790114772</v>
      </c>
      <c r="S1672" s="36">
        <f>Inputs!$B$12*(1+$B1672)^2*$C1672+Inputs!$B$29*(1+$D1672)^2*Inputs!$B$19+Inputs!$B$30*(1+$E1672)^2*Inputs!$B$20+Inputs!$B$31*(1+$F1672)^2*Inputs!$B$21+Inputs!$B$22*(1+Inputs!$B$23)^2</f>
        <v>17351.820910529859</v>
      </c>
      <c r="T1672" s="36">
        <f>Inputs!$B$12*(1+$B1672)^3*$C1672+Inputs!$B$29*(1+$D1672)^3*Inputs!$B$19+Inputs!$B$30*(1+$E1672)^3*Inputs!$B$20+Inputs!$B$31*(1+$F1672)^3*Inputs!$B$21+Inputs!$B$22*(1+Inputs!$B$23)^3</f>
        <v>19946.055114207054</v>
      </c>
      <c r="U1672" s="36">
        <f>Inputs!$B$12*(1+$B1672)^4*$C1672+Inputs!$B$29*(1+$D1672)^4*Inputs!$B$19+Inputs!$B$30*(1+$E1672)^4*Inputs!$B$20+Inputs!$B$31*(1+$F1672)^4*Inputs!$B$21+Inputs!$B$22*(1+Inputs!$B$23)^4</f>
        <v>23180.83516681031</v>
      </c>
      <c r="V1672" s="35">
        <f>Inputs!$B$13/(Q1672*(1-$G1672))</f>
        <v>1.1595851464608804</v>
      </c>
      <c r="W1672" s="36">
        <f>Inputs!$B$13</f>
        <v>12660</v>
      </c>
      <c r="X1672" s="36">
        <f t="shared" si="253"/>
        <v>14160.112307053638</v>
      </c>
      <c r="Y1672" s="36">
        <f t="shared" si="254"/>
        <v>16016.203935984864</v>
      </c>
      <c r="Z1672" s="36">
        <f t="shared" si="255"/>
        <v>18319.301614898533</v>
      </c>
      <c r="AA1672" s="36">
        <f t="shared" si="256"/>
        <v>21183.978109182033</v>
      </c>
      <c r="AB1672" s="36">
        <f t="shared" si="257"/>
        <v>61023.186479183343</v>
      </c>
      <c r="AC1672" s="36">
        <f t="shared" si="258"/>
        <v>298127.36109445739</v>
      </c>
      <c r="AD1672" s="36">
        <f t="shared" si="259"/>
        <v>185670.67859998811</v>
      </c>
    </row>
    <row r="1673" spans="1:30" ht="14.25" customHeight="1" x14ac:dyDescent="0.25">
      <c r="A1673" s="16">
        <v>1657</v>
      </c>
      <c r="B1673" s="34">
        <v>0.29692072627417299</v>
      </c>
      <c r="C1673" s="34">
        <v>8.1204255963227695E-2</v>
      </c>
      <c r="D1673" s="34">
        <v>2.9592631666109599E-2</v>
      </c>
      <c r="E1673" s="34">
        <v>2.81052372465188E-2</v>
      </c>
      <c r="F1673" s="34">
        <v>-3.0999452215648101E-3</v>
      </c>
      <c r="G1673" s="34">
        <v>0.179242971233745</v>
      </c>
      <c r="H1673" s="35">
        <v>1.0314267951415299</v>
      </c>
      <c r="I1673" s="34">
        <v>0.100746537920944</v>
      </c>
      <c r="J1673" s="34">
        <v>2.26945224301053E-2</v>
      </c>
      <c r="K1673" s="36">
        <f>Inputs!$B$12*(1+$B1673)^4</f>
        <v>169748.12024982786</v>
      </c>
      <c r="L1673" s="36">
        <f t="shared" si="250"/>
        <v>18763.321837577208</v>
      </c>
      <c r="M1673" s="36">
        <f t="shared" si="251"/>
        <v>209114.08865267734</v>
      </c>
      <c r="N1673" s="37">
        <f>M1673/Inputs!$B$6</f>
        <v>318.77147660469109</v>
      </c>
      <c r="O1673" s="38">
        <f>IF(N1673&gt;Inputs!$B$4,1,0)</f>
        <v>0</v>
      </c>
      <c r="P1673" s="34">
        <f t="shared" si="252"/>
        <v>7.8052015490838705E-2</v>
      </c>
      <c r="Q1673" s="36">
        <f>Inputs!$B$12*(1+$B1673)^0*$C1673+Inputs!$B$29*(1+$D1673)^0*Inputs!$B$19+Inputs!$B$30*(1+$E1673)^0*Inputs!$B$20+Inputs!$B$31*(1+$F1673)^0*Inputs!$B$21+Inputs!$B$22*(1+Inputs!$B$23)^0</f>
        <v>12894.299385220584</v>
      </c>
      <c r="R1673" s="36">
        <f>Inputs!$B$12*(1+$B1673)^1*$C1673+Inputs!$B$29*(1+$D1673)^1*Inputs!$B$19+Inputs!$B$30*(1+$E1673)^1*Inputs!$B$20+Inputs!$B$31*(1+$F1673)^1*Inputs!$B$21+Inputs!$B$22*(1+Inputs!$B$23)^1</f>
        <v>14426.156594271197</v>
      </c>
      <c r="S1673" s="36">
        <f>Inputs!$B$12*(1+$B1673)^2*$C1673+Inputs!$B$29*(1+$D1673)^2*Inputs!$B$19+Inputs!$B$30*(1+$E1673)^2*Inputs!$B$20+Inputs!$B$31*(1+$F1673)^2*Inputs!$B$21+Inputs!$B$22*(1+Inputs!$B$23)^2</f>
        <v>16390.406300838877</v>
      </c>
      <c r="T1673" s="36">
        <f>Inputs!$B$12*(1+$B1673)^3*$C1673+Inputs!$B$29*(1+$D1673)^3*Inputs!$B$19+Inputs!$B$30*(1+$E1673)^3*Inputs!$B$20+Inputs!$B$31*(1+$F1673)^3*Inputs!$B$21+Inputs!$B$22*(1+Inputs!$B$23)^3</f>
        <v>18914.669007946541</v>
      </c>
      <c r="U1673" s="36">
        <f>Inputs!$B$12*(1+$B1673)^4*$C1673+Inputs!$B$29*(1+$D1673)^4*Inputs!$B$19+Inputs!$B$30*(1+$E1673)^4*Inputs!$B$20+Inputs!$B$31*(1+$F1673)^4*Inputs!$B$21+Inputs!$B$22*(1+Inputs!$B$23)^4</f>
        <v>22164.437172565074</v>
      </c>
      <c r="V1673" s="35">
        <f>Inputs!$B$13/(Q1673*(1-$G1673))</f>
        <v>1.1962483326196982</v>
      </c>
      <c r="W1673" s="36">
        <f>Inputs!$B$13</f>
        <v>12660</v>
      </c>
      <c r="X1673" s="36">
        <f t="shared" si="253"/>
        <v>13676.13520651742</v>
      </c>
      <c r="Y1673" s="36">
        <f t="shared" si="254"/>
        <v>14983.945691199049</v>
      </c>
      <c r="Z1673" s="36">
        <f t="shared" si="255"/>
        <v>16651.914732018071</v>
      </c>
      <c r="AA1673" s="36">
        <f t="shared" si="256"/>
        <v>18763.321837577208</v>
      </c>
      <c r="AB1673" s="36">
        <f t="shared" si="257"/>
        <v>56977.07232741551</v>
      </c>
      <c r="AC1673" s="36">
        <f t="shared" si="258"/>
        <v>245850.74895517211</v>
      </c>
      <c r="AD1673" s="36">
        <f t="shared" si="259"/>
        <v>152137.01632526182</v>
      </c>
    </row>
    <row r="1674" spans="1:30" ht="14.25" customHeight="1" x14ac:dyDescent="0.25">
      <c r="A1674" s="16">
        <v>1658</v>
      </c>
      <c r="B1674" s="34">
        <v>0.42521209265848797</v>
      </c>
      <c r="C1674" s="34">
        <v>8.1149757789018701E-2</v>
      </c>
      <c r="D1674" s="34">
        <v>1.6616985504706101E-2</v>
      </c>
      <c r="E1674" s="34">
        <v>3.6301341279040403E-2</v>
      </c>
      <c r="F1674" s="34">
        <v>2.3144048789565799E-2</v>
      </c>
      <c r="G1674" s="34">
        <v>0.16301751671223</v>
      </c>
      <c r="H1674" s="35">
        <v>1.04753935977006</v>
      </c>
      <c r="I1674" s="34">
        <v>9.0312458672433399E-2</v>
      </c>
      <c r="J1674" s="34">
        <v>1.9519413200676902E-2</v>
      </c>
      <c r="K1674" s="36">
        <f>Inputs!$B$12*(1+$B1674)^4</f>
        <v>247553.59910856441</v>
      </c>
      <c r="L1674" s="36">
        <f t="shared" si="250"/>
        <v>25307.536793592761</v>
      </c>
      <c r="M1674" s="36">
        <f t="shared" si="251"/>
        <v>304346.07185026811</v>
      </c>
      <c r="N1674" s="37">
        <f>M1674/Inputs!$B$6</f>
        <v>463.94218269857942</v>
      </c>
      <c r="O1674" s="38">
        <f>IF(N1674&gt;Inputs!$B$4,1,0)</f>
        <v>1</v>
      </c>
      <c r="P1674" s="34">
        <f t="shared" si="252"/>
        <v>7.0793045471756494E-2</v>
      </c>
      <c r="Q1674" s="36">
        <f>Inputs!$B$12*(1+$B1674)^0*$C1674+Inputs!$B$29*(1+$D1674)^0*Inputs!$B$19+Inputs!$B$30*(1+$E1674)^0*Inputs!$B$20+Inputs!$B$31*(1+$F1674)^0*Inputs!$B$21+Inputs!$B$22*(1+Inputs!$B$23)^0</f>
        <v>12891.029494768045</v>
      </c>
      <c r="R1674" s="36">
        <f>Inputs!$B$12*(1+$B1674)^1*$C1674+Inputs!$B$29*(1+$D1674)^1*Inputs!$B$19+Inputs!$B$30*(1+$E1674)^1*Inputs!$B$20+Inputs!$B$31*(1+$F1674)^1*Inputs!$B$21+Inputs!$B$22*(1+Inputs!$B$23)^1</f>
        <v>15142.772213371376</v>
      </c>
      <c r="S1674" s="36">
        <f>Inputs!$B$12*(1+$B1674)^2*$C1674+Inputs!$B$29*(1+$D1674)^2*Inputs!$B$19+Inputs!$B$30*(1+$E1674)^2*Inputs!$B$20+Inputs!$B$31*(1+$F1674)^2*Inputs!$B$21+Inputs!$B$22*(1+Inputs!$B$23)^2</f>
        <v>18279.419695597087</v>
      </c>
      <c r="T1674" s="36">
        <f>Inputs!$B$12*(1+$B1674)^3*$C1674+Inputs!$B$29*(1+$D1674)^3*Inputs!$B$19+Inputs!$B$30*(1+$E1674)^3*Inputs!$B$20+Inputs!$B$31*(1+$F1674)^3*Inputs!$B$21+Inputs!$B$22*(1+Inputs!$B$23)^3</f>
        <v>22675.431584429622</v>
      </c>
      <c r="U1674" s="36">
        <f>Inputs!$B$12*(1+$B1674)^4*$C1674+Inputs!$B$29*(1+$D1674)^4*Inputs!$B$19+Inputs!$B$30*(1+$E1674)^4*Inputs!$B$20+Inputs!$B$31*(1+$F1674)^4*Inputs!$B$21+Inputs!$B$22*(1+Inputs!$B$23)^4</f>
        <v>28864.441451881423</v>
      </c>
      <c r="V1674" s="35">
        <f>Inputs!$B$13/(Q1674*(1-$G1674))</f>
        <v>1.1733558275065894</v>
      </c>
      <c r="W1674" s="36">
        <f>Inputs!$B$13</f>
        <v>12660</v>
      </c>
      <c r="X1674" s="36">
        <f t="shared" si="253"/>
        <v>14472.7307306202</v>
      </c>
      <c r="Y1674" s="36">
        <f t="shared" si="254"/>
        <v>16989.353022846881</v>
      </c>
      <c r="Z1674" s="36">
        <f t="shared" si="255"/>
        <v>20478.151415859847</v>
      </c>
      <c r="AA1674" s="36">
        <f t="shared" si="256"/>
        <v>25307.536793592761</v>
      </c>
      <c r="AB1674" s="36">
        <f t="shared" si="257"/>
        <v>67808.623465148179</v>
      </c>
      <c r="AC1674" s="36">
        <f t="shared" si="258"/>
        <v>364464.12058444321</v>
      </c>
      <c r="AD1674" s="36">
        <f t="shared" si="259"/>
        <v>236537.44838511993</v>
      </c>
    </row>
    <row r="1675" spans="1:30" ht="14.25" customHeight="1" x14ac:dyDescent="0.25">
      <c r="A1675" s="16">
        <v>1659</v>
      </c>
      <c r="B1675" s="34">
        <v>0.29803699247906301</v>
      </c>
      <c r="C1675" s="34">
        <v>6.9402789124060907E-2</v>
      </c>
      <c r="D1675" s="34">
        <v>3.3129031776106703E-2</v>
      </c>
      <c r="E1675" s="34">
        <v>3.7394654975604402E-2</v>
      </c>
      <c r="F1675" s="34">
        <v>1.2104901173418E-2</v>
      </c>
      <c r="G1675" s="34">
        <v>0.174692583632089</v>
      </c>
      <c r="H1675" s="35">
        <v>1.01808776887983</v>
      </c>
      <c r="I1675" s="34">
        <v>9.4883733239943494E-2</v>
      </c>
      <c r="J1675" s="34">
        <v>2.43117378883289E-2</v>
      </c>
      <c r="K1675" s="36">
        <f>Inputs!$B$12*(1+$B1675)^4</f>
        <v>170333.28744286922</v>
      </c>
      <c r="L1675" s="36">
        <f t="shared" si="250"/>
        <v>17337.35495292917</v>
      </c>
      <c r="M1675" s="36">
        <f t="shared" si="251"/>
        <v>215760.73719023718</v>
      </c>
      <c r="N1675" s="37">
        <f>M1675/Inputs!$B$6</f>
        <v>328.9035627899957</v>
      </c>
      <c r="O1675" s="38">
        <f>IF(N1675&gt;Inputs!$B$4,1,0)</f>
        <v>0</v>
      </c>
      <c r="P1675" s="34">
        <f t="shared" si="252"/>
        <v>7.0571995351614597E-2</v>
      </c>
      <c r="Q1675" s="36">
        <f>Inputs!$B$12*(1+$B1675)^0*$C1675+Inputs!$B$29*(1+$D1675)^0*Inputs!$B$19+Inputs!$B$30*(1+$E1675)^0*Inputs!$B$20+Inputs!$B$31*(1+$F1675)^0*Inputs!$B$21+Inputs!$B$22*(1+Inputs!$B$23)^0</f>
        <v>12186.211374870578</v>
      </c>
      <c r="R1675" s="36">
        <f>Inputs!$B$12*(1+$B1675)^1*$C1675+Inputs!$B$29*(1+$D1675)^1*Inputs!$B$19+Inputs!$B$30*(1+$E1675)^1*Inputs!$B$20+Inputs!$B$31*(1+$F1675)^1*Inputs!$B$21+Inputs!$B$22*(1+Inputs!$B$23)^1</f>
        <v>13616.074410145933</v>
      </c>
      <c r="S1675" s="36">
        <f>Inputs!$B$12*(1+$B1675)^2*$C1675+Inputs!$B$29*(1+$D1675)^2*Inputs!$B$19+Inputs!$B$30*(1+$E1675)^2*Inputs!$B$20+Inputs!$B$31*(1+$F1675)^2*Inputs!$B$21+Inputs!$B$22*(1+Inputs!$B$23)^2</f>
        <v>15421.546123043376</v>
      </c>
      <c r="T1675" s="36">
        <f>Inputs!$B$12*(1+$B1675)^3*$C1675+Inputs!$B$29*(1+$D1675)^3*Inputs!$B$19+Inputs!$B$30*(1+$E1675)^3*Inputs!$B$20+Inputs!$B$31*(1+$F1675)^3*Inputs!$B$21+Inputs!$B$22*(1+Inputs!$B$23)^3</f>
        <v>17713.063500480253</v>
      </c>
      <c r="U1675" s="36">
        <f>Inputs!$B$12*(1+$B1675)^4*$C1675+Inputs!$B$29*(1+$D1675)^4*Inputs!$B$19+Inputs!$B$30*(1+$E1675)^4*Inputs!$B$20+Inputs!$B$31*(1+$F1675)^4*Inputs!$B$21+Inputs!$B$22*(1+Inputs!$B$23)^4</f>
        <v>20633.926204842966</v>
      </c>
      <c r="V1675" s="35">
        <f>Inputs!$B$13/(Q1675*(1-$G1675))</f>
        <v>1.2587783101474843</v>
      </c>
      <c r="W1675" s="36">
        <f>Inputs!$B$13</f>
        <v>12660</v>
      </c>
      <c r="X1675" s="36">
        <f t="shared" si="253"/>
        <v>13469.267975552271</v>
      </c>
      <c r="Y1675" s="36">
        <f t="shared" si="254"/>
        <v>14489.425166148521</v>
      </c>
      <c r="Z1675" s="36">
        <f t="shared" si="255"/>
        <v>15762.78981881361</v>
      </c>
      <c r="AA1675" s="36">
        <f t="shared" si="256"/>
        <v>17337.35495292917</v>
      </c>
      <c r="AB1675" s="36">
        <f t="shared" si="257"/>
        <v>55826.082886135759</v>
      </c>
      <c r="AC1675" s="36">
        <f t="shared" si="258"/>
        <v>251641.69007466509</v>
      </c>
      <c r="AD1675" s="36">
        <f t="shared" si="259"/>
        <v>159934.65430410142</v>
      </c>
    </row>
    <row r="1676" spans="1:30" ht="14.25" customHeight="1" x14ac:dyDescent="0.25">
      <c r="A1676" s="16">
        <v>1660</v>
      </c>
      <c r="B1676" s="34">
        <v>0.42993902502150499</v>
      </c>
      <c r="C1676" s="34">
        <v>7.9343577154649195E-2</v>
      </c>
      <c r="D1676" s="34">
        <v>4.0939725748932398E-2</v>
      </c>
      <c r="E1676" s="34">
        <v>3.08146817640421E-2</v>
      </c>
      <c r="F1676" s="34">
        <v>-1.05500820539083E-2</v>
      </c>
      <c r="G1676" s="34">
        <v>0.19519132759088501</v>
      </c>
      <c r="H1676" s="35">
        <v>1.03017707526683</v>
      </c>
      <c r="I1676" s="34">
        <v>9.33080822663888E-2</v>
      </c>
      <c r="J1676" s="34">
        <v>1.96011807120944E-2</v>
      </c>
      <c r="K1676" s="36">
        <f>Inputs!$B$12*(1+$B1676)^4</f>
        <v>250854.17050679601</v>
      </c>
      <c r="L1676" s="36">
        <f t="shared" si="250"/>
        <v>23503.115825276996</v>
      </c>
      <c r="M1676" s="36">
        <f t="shared" si="251"/>
        <v>272654.71315666998</v>
      </c>
      <c r="N1676" s="37">
        <f>M1676/Inputs!$B$6</f>
        <v>415.63218469004573</v>
      </c>
      <c r="O1676" s="38">
        <f>IF(N1676&gt;Inputs!$B$4,1,0)</f>
        <v>1</v>
      </c>
      <c r="P1676" s="34">
        <f t="shared" si="252"/>
        <v>7.3706901554294407E-2</v>
      </c>
      <c r="Q1676" s="36">
        <f>Inputs!$B$12*(1+$B1676)^0*$C1676+Inputs!$B$29*(1+$D1676)^0*Inputs!$B$19+Inputs!$B$30*(1+$E1676)^0*Inputs!$B$20+Inputs!$B$31*(1+$F1676)^0*Inputs!$B$21+Inputs!$B$22*(1+Inputs!$B$23)^0</f>
        <v>12782.658656705873</v>
      </c>
      <c r="R1676" s="36">
        <f>Inputs!$B$12*(1+$B1676)^1*$C1676+Inputs!$B$29*(1+$D1676)^1*Inputs!$B$19+Inputs!$B$30*(1+$E1676)^1*Inputs!$B$20+Inputs!$B$31*(1+$F1676)^1*Inputs!$B$21+Inputs!$B$22*(1+Inputs!$B$23)^1</f>
        <v>14925.227884560867</v>
      </c>
      <c r="S1676" s="36">
        <f>Inputs!$B$12*(1+$B1676)^2*$C1676+Inputs!$B$29*(1+$D1676)^2*Inputs!$B$19+Inputs!$B$30*(1+$E1676)^2*Inputs!$B$20+Inputs!$B$31*(1+$F1676)^2*Inputs!$B$21+Inputs!$B$22*(1+Inputs!$B$23)^2</f>
        <v>17954.130106335313</v>
      </c>
      <c r="T1676" s="36">
        <f>Inputs!$B$12*(1+$B1676)^3*$C1676+Inputs!$B$29*(1+$D1676)^3*Inputs!$B$19+Inputs!$B$30*(1+$E1676)^3*Inputs!$B$20+Inputs!$B$31*(1+$F1676)^3*Inputs!$B$21+Inputs!$B$22*(1+Inputs!$B$23)^3</f>
        <v>22247.938923088572</v>
      </c>
      <c r="U1676" s="36">
        <f>Inputs!$B$12*(1+$B1676)^4*$C1676+Inputs!$B$29*(1+$D1676)^4*Inputs!$B$19+Inputs!$B$30*(1+$E1676)^4*Inputs!$B$20+Inputs!$B$31*(1+$F1676)^4*Inputs!$B$21+Inputs!$B$22*(1+Inputs!$B$23)^4</f>
        <v>28347.901302669576</v>
      </c>
      <c r="V1676" s="35">
        <f>Inputs!$B$13/(Q1676*(1-$G1676))</f>
        <v>1.2306083746436496</v>
      </c>
      <c r="W1676" s="36">
        <f>Inputs!$B$13</f>
        <v>12660</v>
      </c>
      <c r="X1676" s="36">
        <f t="shared" si="253"/>
        <v>14180.116930813374</v>
      </c>
      <c r="Y1676" s="36">
        <f t="shared" si="254"/>
        <v>16333.767499179567</v>
      </c>
      <c r="Z1676" s="36">
        <f t="shared" si="255"/>
        <v>19342.862155310817</v>
      </c>
      <c r="AA1676" s="36">
        <f t="shared" si="256"/>
        <v>23503.115825276996</v>
      </c>
      <c r="AB1676" s="36">
        <f t="shared" si="257"/>
        <v>64524.646938978447</v>
      </c>
      <c r="AC1676" s="36">
        <f t="shared" si="258"/>
        <v>325122.94154996029</v>
      </c>
      <c r="AD1676" s="36">
        <f t="shared" si="259"/>
        <v>208130.06621769152</v>
      </c>
    </row>
    <row r="1677" spans="1:30" ht="14.25" customHeight="1" x14ac:dyDescent="0.25">
      <c r="A1677" s="16">
        <v>1661</v>
      </c>
      <c r="B1677" s="34">
        <v>0.16978386079132901</v>
      </c>
      <c r="C1677" s="34">
        <v>8.7280049972280893E-2</v>
      </c>
      <c r="D1677" s="34">
        <v>7.7120778154293199E-3</v>
      </c>
      <c r="E1677" s="34">
        <v>2.25694914699195E-2</v>
      </c>
      <c r="F1677" s="34">
        <v>3.3590556070750503E-2</v>
      </c>
      <c r="G1677" s="34">
        <v>0.21188448126743301</v>
      </c>
      <c r="H1677" s="35">
        <v>1.00122707497096</v>
      </c>
      <c r="I1677" s="34">
        <v>9.8617711334086505E-2</v>
      </c>
      <c r="J1677" s="34">
        <v>2.10837902336228E-2</v>
      </c>
      <c r="K1677" s="36">
        <f>Inputs!$B$12*(1+$B1677)^4</f>
        <v>112350.17449113406</v>
      </c>
      <c r="L1677" s="36">
        <f t="shared" si="250"/>
        <v>14609.289020310189</v>
      </c>
      <c r="M1677" s="36">
        <f t="shared" si="251"/>
        <v>171549.54865618201</v>
      </c>
      <c r="N1677" s="37">
        <f>M1677/Inputs!$B$6</f>
        <v>261.50845831735063</v>
      </c>
      <c r="O1677" s="38">
        <f>IF(N1677&gt;Inputs!$B$4,1,0)</f>
        <v>0</v>
      </c>
      <c r="P1677" s="34">
        <f t="shared" si="252"/>
        <v>7.7533921100463699E-2</v>
      </c>
      <c r="Q1677" s="36">
        <f>Inputs!$B$12*(1+$B1677)^0*$C1677+Inputs!$B$29*(1+$D1677)^0*Inputs!$B$19+Inputs!$B$30*(1+$E1677)^0*Inputs!$B$20+Inputs!$B$31*(1+$F1677)^0*Inputs!$B$21+Inputs!$B$22*(1+Inputs!$B$23)^0</f>
        <v>13258.847025763775</v>
      </c>
      <c r="R1677" s="36">
        <f>Inputs!$B$12*(1+$B1677)^1*$C1677+Inputs!$B$29*(1+$D1677)^1*Inputs!$B$19+Inputs!$B$30*(1+$E1677)^1*Inputs!$B$20+Inputs!$B$31*(1+$F1677)^1*Inputs!$B$21+Inputs!$B$22*(1+Inputs!$B$23)^1</f>
        <v>14312.660310274587</v>
      </c>
      <c r="S1677" s="36">
        <f>Inputs!$B$12*(1+$B1677)^2*$C1677+Inputs!$B$29*(1+$D1677)^2*Inputs!$B$19+Inputs!$B$30*(1+$E1677)^2*Inputs!$B$20+Inputs!$B$31*(1+$F1677)^2*Inputs!$B$21+Inputs!$B$22*(1+Inputs!$B$23)^2</f>
        <v>15521.929558451899</v>
      </c>
      <c r="T1677" s="36">
        <f>Inputs!$B$12*(1+$B1677)^3*$C1677+Inputs!$B$29*(1+$D1677)^3*Inputs!$B$19+Inputs!$B$30*(1+$E1677)^3*Inputs!$B$20+Inputs!$B$31*(1+$F1677)^3*Inputs!$B$21+Inputs!$B$22*(1+Inputs!$B$23)^3</f>
        <v>16912.424491732483</v>
      </c>
      <c r="U1677" s="36">
        <f>Inputs!$B$12*(1+$B1677)^4*$C1677+Inputs!$B$29*(1+$D1677)^4*Inputs!$B$19+Inputs!$B$30*(1+$E1677)^4*Inputs!$B$20+Inputs!$B$31*(1+$F1677)^4*Inputs!$B$21+Inputs!$B$22*(1+Inputs!$B$23)^4</f>
        <v>18514.27100599699</v>
      </c>
      <c r="V1677" s="35">
        <f>Inputs!$B$13/(Q1677*(1-$G1677))</f>
        <v>1.2115408624718185</v>
      </c>
      <c r="W1677" s="36">
        <f>Inputs!$B$13</f>
        <v>12660</v>
      </c>
      <c r="X1677" s="36">
        <f t="shared" si="253"/>
        <v>13073.130474763469</v>
      </c>
      <c r="Y1677" s="36">
        <f t="shared" si="254"/>
        <v>13534.476481268468</v>
      </c>
      <c r="Z1677" s="36">
        <f t="shared" si="255"/>
        <v>14046.114999738065</v>
      </c>
      <c r="AA1677" s="36">
        <f t="shared" si="256"/>
        <v>14609.289020310189</v>
      </c>
      <c r="AB1677" s="36">
        <f t="shared" si="257"/>
        <v>51332.590805315544</v>
      </c>
      <c r="AC1677" s="36">
        <f t="shared" si="258"/>
        <v>192397.18556408159</v>
      </c>
      <c r="AD1677" s="36">
        <f t="shared" si="259"/>
        <v>120216.95785086649</v>
      </c>
    </row>
    <row r="1678" spans="1:30" ht="14.25" customHeight="1" x14ac:dyDescent="0.25">
      <c r="A1678" s="16">
        <v>1662</v>
      </c>
      <c r="B1678" s="34">
        <v>0.328967698532457</v>
      </c>
      <c r="C1678" s="34">
        <v>8.8420604373012496E-2</v>
      </c>
      <c r="D1678" s="34">
        <v>1.7169476050978998E-2</v>
      </c>
      <c r="E1678" s="34">
        <v>5.4539484387308199E-2</v>
      </c>
      <c r="F1678" s="34">
        <v>2.17544557253905E-2</v>
      </c>
      <c r="G1678" s="34">
        <v>0.19144051680111701</v>
      </c>
      <c r="H1678" s="35">
        <v>0.93668823697159498</v>
      </c>
      <c r="I1678" s="34">
        <v>9.4268245725288802E-2</v>
      </c>
      <c r="J1678" s="34">
        <v>3.0420397900855899E-2</v>
      </c>
      <c r="K1678" s="36">
        <f>Inputs!$B$12*(1+$B1678)^4</f>
        <v>187158.23950611841</v>
      </c>
      <c r="L1678" s="36">
        <f t="shared" si="250"/>
        <v>19323.70283843869</v>
      </c>
      <c r="M1678" s="36">
        <f t="shared" si="251"/>
        <v>257687.9092368421</v>
      </c>
      <c r="N1678" s="37">
        <f>M1678/Inputs!$B$6</f>
        <v>392.81693481225932</v>
      </c>
      <c r="O1678" s="38">
        <f>IF(N1678&gt;Inputs!$B$4,1,0)</f>
        <v>0</v>
      </c>
      <c r="P1678" s="34">
        <f t="shared" si="252"/>
        <v>6.3847847824432896E-2</v>
      </c>
      <c r="Q1678" s="36">
        <f>Inputs!$B$12*(1+$B1678)^0*$C1678+Inputs!$B$29*(1+$D1678)^0*Inputs!$B$19+Inputs!$B$30*(1+$E1678)^0*Inputs!$B$20+Inputs!$B$31*(1+$F1678)^0*Inputs!$B$21+Inputs!$B$22*(1+Inputs!$B$23)^0</f>
        <v>13327.28028980767</v>
      </c>
      <c r="R1678" s="36">
        <f>Inputs!$B$12*(1+$B1678)^1*$C1678+Inputs!$B$29*(1+$D1678)^1*Inputs!$B$19+Inputs!$B$30*(1+$E1678)^1*Inputs!$B$20+Inputs!$B$31*(1+$F1678)^1*Inputs!$B$21+Inputs!$B$22*(1+Inputs!$B$23)^1</f>
        <v>15295.257710824728</v>
      </c>
      <c r="S1678" s="36">
        <f>Inputs!$B$12*(1+$B1678)^2*$C1678+Inputs!$B$29*(1+$D1678)^2*Inputs!$B$19+Inputs!$B$30*(1+$E1678)^2*Inputs!$B$20+Inputs!$B$31*(1+$F1678)^2*Inputs!$B$21+Inputs!$B$22*(1+Inputs!$B$23)^2</f>
        <v>17845.8717418126</v>
      </c>
      <c r="T1678" s="36">
        <f>Inputs!$B$12*(1+$B1678)^3*$C1678+Inputs!$B$29*(1+$D1678)^3*Inputs!$B$19+Inputs!$B$30*(1+$E1678)^3*Inputs!$B$20+Inputs!$B$31*(1+$F1678)^3*Inputs!$B$21+Inputs!$B$22*(1+Inputs!$B$23)^3</f>
        <v>21168.40135176271</v>
      </c>
      <c r="U1678" s="36">
        <f>Inputs!$B$12*(1+$B1678)^4*$C1678+Inputs!$B$29*(1+$D1678)^4*Inputs!$B$19+Inputs!$B$30*(1+$E1678)^4*Inputs!$B$20+Inputs!$B$31*(1+$F1678)^4*Inputs!$B$21+Inputs!$B$22*(1+Inputs!$B$23)^4</f>
        <v>25514.279501763805</v>
      </c>
      <c r="V1678" s="35">
        <f>Inputs!$B$13/(Q1678*(1-$G1678))</f>
        <v>1.1748439884486479</v>
      </c>
      <c r="W1678" s="36">
        <f>Inputs!$B$13</f>
        <v>12660</v>
      </c>
      <c r="X1678" s="36">
        <f t="shared" si="253"/>
        <v>13793.117720965834</v>
      </c>
      <c r="Y1678" s="36">
        <f t="shared" si="254"/>
        <v>15234.123102748041</v>
      </c>
      <c r="Z1678" s="36">
        <f t="shared" si="255"/>
        <v>17051.33631500613</v>
      </c>
      <c r="AA1678" s="36">
        <f t="shared" si="256"/>
        <v>19323.70283843869</v>
      </c>
      <c r="AB1678" s="36">
        <f t="shared" si="257"/>
        <v>58923.074855796462</v>
      </c>
      <c r="AC1678" s="36">
        <f t="shared" si="258"/>
        <v>311859.18157263665</v>
      </c>
      <c r="AD1678" s="36">
        <f t="shared" si="259"/>
        <v>198764.83438104563</v>
      </c>
    </row>
    <row r="1679" spans="1:30" ht="14.25" customHeight="1" x14ac:dyDescent="0.25">
      <c r="A1679" s="16">
        <v>1663</v>
      </c>
      <c r="B1679" s="34">
        <v>0.407151284651736</v>
      </c>
      <c r="C1679" s="34">
        <v>7.4176450801122298E-2</v>
      </c>
      <c r="D1679" s="34">
        <v>2.4833418735474701E-2</v>
      </c>
      <c r="E1679" s="34">
        <v>5.5961637118247302E-2</v>
      </c>
      <c r="F1679" s="34">
        <v>1.2364599237870201E-3</v>
      </c>
      <c r="G1679" s="34">
        <v>0.199599572182771</v>
      </c>
      <c r="H1679" s="35">
        <v>1.03687543930823</v>
      </c>
      <c r="I1679" s="34">
        <v>9.6428282210477598E-2</v>
      </c>
      <c r="J1679" s="34">
        <v>1.8562325958172601E-2</v>
      </c>
      <c r="K1679" s="36">
        <f>Inputs!$B$12*(1+$B1679)^4</f>
        <v>235241.75805947973</v>
      </c>
      <c r="L1679" s="36">
        <f t="shared" si="250"/>
        <v>21707.358021282118</v>
      </c>
      <c r="M1679" s="36">
        <f t="shared" si="251"/>
        <v>240784.08294853714</v>
      </c>
      <c r="N1679" s="37">
        <f>M1679/Inputs!$B$6</f>
        <v>367.04890693374563</v>
      </c>
      <c r="O1679" s="38">
        <f>IF(N1679&gt;Inputs!$B$4,1,0)</f>
        <v>0</v>
      </c>
      <c r="P1679" s="34">
        <f t="shared" si="252"/>
        <v>7.7865956252304996E-2</v>
      </c>
      <c r="Q1679" s="36">
        <f>Inputs!$B$12*(1+$B1679)^0*$C1679+Inputs!$B$29*(1+$D1679)^0*Inputs!$B$19+Inputs!$B$30*(1+$E1679)^0*Inputs!$B$20+Inputs!$B$31*(1+$F1679)^0*Inputs!$B$21+Inputs!$B$22*(1+Inputs!$B$23)^0</f>
        <v>12472.631075494261</v>
      </c>
      <c r="R1679" s="36">
        <f>Inputs!$B$12*(1+$B1679)^1*$C1679+Inputs!$B$29*(1+$D1679)^1*Inputs!$B$19+Inputs!$B$30*(1+$E1679)^1*Inputs!$B$20+Inputs!$B$31*(1+$F1679)^1*Inputs!$B$21+Inputs!$B$22*(1+Inputs!$B$23)^1</f>
        <v>14443.675229935568</v>
      </c>
      <c r="S1679" s="36">
        <f>Inputs!$B$12*(1+$B1679)^2*$C1679+Inputs!$B$29*(1+$D1679)^2*Inputs!$B$19+Inputs!$B$30*(1+$E1679)^2*Inputs!$B$20+Inputs!$B$31*(1+$F1679)^2*Inputs!$B$21+Inputs!$B$22*(1+Inputs!$B$23)^2</f>
        <v>17160.335674880196</v>
      </c>
      <c r="T1679" s="36">
        <f>Inputs!$B$12*(1+$B1679)^3*$C1679+Inputs!$B$29*(1+$D1679)^3*Inputs!$B$19+Inputs!$B$30*(1+$E1679)^3*Inputs!$B$20+Inputs!$B$31*(1+$F1679)^3*Inputs!$B$21+Inputs!$B$22*(1+Inputs!$B$23)^3</f>
        <v>20923.43027074424</v>
      </c>
      <c r="U1679" s="36">
        <f>Inputs!$B$12*(1+$B1679)^4*$C1679+Inputs!$B$29*(1+$D1679)^4*Inputs!$B$19+Inputs!$B$30*(1+$E1679)^4*Inputs!$B$20+Inputs!$B$31*(1+$F1679)^4*Inputs!$B$21+Inputs!$B$22*(1+Inputs!$B$23)^4</f>
        <v>26156.10485479686</v>
      </c>
      <c r="V1679" s="35">
        <f>Inputs!$B$13/(Q1679*(1-$G1679))</f>
        <v>1.2681432573637992</v>
      </c>
      <c r="W1679" s="36">
        <f>Inputs!$B$13</f>
        <v>12660</v>
      </c>
      <c r="X1679" s="36">
        <f t="shared" si="253"/>
        <v>13992.248135418975</v>
      </c>
      <c r="Y1679" s="36">
        <f t="shared" si="254"/>
        <v>15829.877268753797</v>
      </c>
      <c r="Z1679" s="36">
        <f t="shared" si="255"/>
        <v>18332.947663062863</v>
      </c>
      <c r="AA1679" s="36">
        <f t="shared" si="256"/>
        <v>21707.358021282118</v>
      </c>
      <c r="AB1679" s="36">
        <f t="shared" si="257"/>
        <v>61580.863131576436</v>
      </c>
      <c r="AC1679" s="36">
        <f t="shared" si="258"/>
        <v>283953.32364404632</v>
      </c>
      <c r="AD1679" s="36">
        <f t="shared" si="259"/>
        <v>179203.21981696071</v>
      </c>
    </row>
    <row r="1680" spans="1:30" ht="14.25" customHeight="1" x14ac:dyDescent="0.25">
      <c r="A1680" s="16">
        <v>1664</v>
      </c>
      <c r="B1680" s="34">
        <v>0.37277430347277202</v>
      </c>
      <c r="C1680" s="34">
        <v>7.3728815309885301E-2</v>
      </c>
      <c r="D1680" s="34">
        <v>2.14578223158878E-2</v>
      </c>
      <c r="E1680" s="34">
        <v>7.7022284946215699E-2</v>
      </c>
      <c r="F1680" s="34">
        <v>2.9301559459524E-2</v>
      </c>
      <c r="G1680" s="34">
        <v>0.15582204276432601</v>
      </c>
      <c r="H1680" s="35">
        <v>1.04551988422409</v>
      </c>
      <c r="I1680" s="34">
        <v>9.8164208809564099E-2</v>
      </c>
      <c r="J1680" s="34">
        <v>2.6339696639088101E-2</v>
      </c>
      <c r="K1680" s="36">
        <f>Inputs!$B$12*(1+$B1680)^4</f>
        <v>213082.51545571969</v>
      </c>
      <c r="L1680" s="36">
        <f t="shared" si="250"/>
        <v>22202.94728761282</v>
      </c>
      <c r="M1680" s="36">
        <f t="shared" si="251"/>
        <v>260978.60724734954</v>
      </c>
      <c r="N1680" s="37">
        <f>M1680/Inputs!$B$6</f>
        <v>397.83324275510603</v>
      </c>
      <c r="O1680" s="38">
        <f>IF(N1680&gt;Inputs!$B$4,1,0)</f>
        <v>1</v>
      </c>
      <c r="P1680" s="34">
        <f t="shared" si="252"/>
        <v>7.1824512170476001E-2</v>
      </c>
      <c r="Q1680" s="36">
        <f>Inputs!$B$12*(1+$B1680)^0*$C1680+Inputs!$B$29*(1+$D1680)^0*Inputs!$B$19+Inputs!$B$30*(1+$E1680)^0*Inputs!$B$20+Inputs!$B$31*(1+$F1680)^0*Inputs!$B$21+Inputs!$B$22*(1+Inputs!$B$23)^0</f>
        <v>12445.772946020039</v>
      </c>
      <c r="R1680" s="36">
        <f>Inputs!$B$12*(1+$B1680)^1*$C1680+Inputs!$B$29*(1+$D1680)^1*Inputs!$B$19+Inputs!$B$30*(1+$E1680)^1*Inputs!$B$20+Inputs!$B$31*(1+$F1680)^1*Inputs!$B$21+Inputs!$B$22*(1+Inputs!$B$23)^1</f>
        <v>14422.196210931805</v>
      </c>
      <c r="S1680" s="36">
        <f>Inputs!$B$12*(1+$B1680)^2*$C1680+Inputs!$B$29*(1+$D1680)^2*Inputs!$B$19+Inputs!$B$30*(1+$E1680)^2*Inputs!$B$20+Inputs!$B$31*(1+$F1680)^2*Inputs!$B$21+Inputs!$B$22*(1+Inputs!$B$23)^2</f>
        <v>17031.559715954601</v>
      </c>
      <c r="T1680" s="36">
        <f>Inputs!$B$12*(1+$B1680)^3*$C1680+Inputs!$B$29*(1+$D1680)^3*Inputs!$B$19+Inputs!$B$30*(1+$E1680)^3*Inputs!$B$20+Inputs!$B$31*(1+$F1680)^3*Inputs!$B$21+Inputs!$B$22*(1+Inputs!$B$23)^3</f>
        <v>20504.247977526516</v>
      </c>
      <c r="U1680" s="36">
        <f>Inputs!$B$12*(1+$B1680)^4*$C1680+Inputs!$B$29*(1+$D1680)^4*Inputs!$B$19+Inputs!$B$30*(1+$E1680)^4*Inputs!$B$20+Inputs!$B$31*(1+$F1680)^4*Inputs!$B$21+Inputs!$B$22*(1+Inputs!$B$23)^4</f>
        <v>25156.158541749915</v>
      </c>
      <c r="V1680" s="35">
        <f>Inputs!$B$13/(Q1680*(1-$G1680))</f>
        <v>1.2049744105640514</v>
      </c>
      <c r="W1680" s="36">
        <f>Inputs!$B$13</f>
        <v>12660</v>
      </c>
      <c r="X1680" s="36">
        <f t="shared" si="253"/>
        <v>14185.107381676169</v>
      </c>
      <c r="Y1680" s="36">
        <f t="shared" si="254"/>
        <v>16178.429103749373</v>
      </c>
      <c r="Z1680" s="36">
        <f t="shared" si="255"/>
        <v>18787.157441917567</v>
      </c>
      <c r="AA1680" s="36">
        <f t="shared" si="256"/>
        <v>22202.94728761282</v>
      </c>
      <c r="AB1680" s="36">
        <f t="shared" si="257"/>
        <v>62326.743487723288</v>
      </c>
      <c r="AC1680" s="36">
        <f t="shared" si="258"/>
        <v>317270.04465516284</v>
      </c>
      <c r="AD1680" s="36">
        <f t="shared" si="259"/>
        <v>198651.86375962626</v>
      </c>
    </row>
    <row r="1681" spans="1:30" ht="14.25" customHeight="1" x14ac:dyDescent="0.25">
      <c r="A1681" s="16">
        <v>1665</v>
      </c>
      <c r="B1681" s="34">
        <v>0.25006082910118799</v>
      </c>
      <c r="C1681" s="34">
        <v>7.9485944646620704E-2</v>
      </c>
      <c r="D1681" s="34">
        <v>2.6263963936375999E-2</v>
      </c>
      <c r="E1681" s="34">
        <v>6.6468255736488194E-2</v>
      </c>
      <c r="F1681" s="34">
        <v>3.0152073212278099E-2</v>
      </c>
      <c r="G1681" s="34">
        <v>0.19902020265433601</v>
      </c>
      <c r="H1681" s="35">
        <v>1.1004779474932</v>
      </c>
      <c r="I1681" s="34">
        <v>0.102906268615479</v>
      </c>
      <c r="J1681" s="34">
        <v>1.8472400514205099E-2</v>
      </c>
      <c r="K1681" s="36">
        <f>Inputs!$B$12*(1+$B1681)^4</f>
        <v>146512.89072260042</v>
      </c>
      <c r="L1681" s="36">
        <f t="shared" ref="L1681:L1744" si="260">AA1681</f>
        <v>18551.14892179384</v>
      </c>
      <c r="M1681" s="36">
        <f t="shared" ref="M1681:M1744" si="261">AB1681+AD1681</f>
        <v>193805.33741634697</v>
      </c>
      <c r="N1681" s="37">
        <f>M1681/Inputs!$B$6</f>
        <v>295.43496557369963</v>
      </c>
      <c r="O1681" s="38">
        <f>IF(N1681&gt;Inputs!$B$4,1,0)</f>
        <v>0</v>
      </c>
      <c r="P1681" s="34">
        <f t="shared" ref="P1681:P1744" si="262">I1681-J1681</f>
        <v>8.4433868101273901E-2</v>
      </c>
      <c r="Q1681" s="36">
        <f>Inputs!$B$12*(1+$B1681)^0*$C1681+Inputs!$B$29*(1+$D1681)^0*Inputs!$B$19+Inputs!$B$30*(1+$E1681)^0*Inputs!$B$20+Inputs!$B$31*(1+$F1681)^0*Inputs!$B$21+Inputs!$B$22*(1+Inputs!$B$23)^0</f>
        <v>12791.200706224165</v>
      </c>
      <c r="R1681" s="36">
        <f>Inputs!$B$12*(1+$B1681)^1*$C1681+Inputs!$B$29*(1+$D1681)^1*Inputs!$B$19+Inputs!$B$30*(1+$E1681)^1*Inputs!$B$20+Inputs!$B$31*(1+$F1681)^1*Inputs!$B$21+Inputs!$B$22*(1+Inputs!$B$23)^1</f>
        <v>14304.349751510123</v>
      </c>
      <c r="S1681" s="36">
        <f>Inputs!$B$12*(1+$B1681)^2*$C1681+Inputs!$B$29*(1+$D1681)^2*Inputs!$B$19+Inputs!$B$30*(1+$E1681)^2*Inputs!$B$20+Inputs!$B$31*(1+$F1681)^2*Inputs!$B$21+Inputs!$B$22*(1+Inputs!$B$23)^2</f>
        <v>16131.115200687698</v>
      </c>
      <c r="T1681" s="36">
        <f>Inputs!$B$12*(1+$B1681)^3*$C1681+Inputs!$B$29*(1+$D1681)^3*Inputs!$B$19+Inputs!$B$30*(1+$E1681)^3*Inputs!$B$20+Inputs!$B$31*(1+$F1681)^3*Inputs!$B$21+Inputs!$B$22*(1+Inputs!$B$23)^3</f>
        <v>18346.928084048726</v>
      </c>
      <c r="U1681" s="36">
        <f>Inputs!$B$12*(1+$B1681)^4*$C1681+Inputs!$B$29*(1+$D1681)^4*Inputs!$B$19+Inputs!$B$30*(1+$E1681)^4*Inputs!$B$20+Inputs!$B$31*(1+$F1681)^4*Inputs!$B$21+Inputs!$B$22*(1+Inputs!$B$23)^4</f>
        <v>21045.919523735109</v>
      </c>
      <c r="V1681" s="35">
        <f>Inputs!$B$13/(Q1681*(1-$G1681))</f>
        <v>1.2356652401363963</v>
      </c>
      <c r="W1681" s="36">
        <f>Inputs!$B$13</f>
        <v>12660</v>
      </c>
      <c r="X1681" s="36">
        <f t="shared" ref="X1681:X1744" si="263">R1681*(1-$G1681)*($V1681+($H1681-$V1681)*1/4)</f>
        <v>13770.401576615639</v>
      </c>
      <c r="Y1681" s="36">
        <f t="shared" ref="Y1681:Y1744" si="264">S1681*(1-$G1681)*($V1681+($H1681-$V1681)*2/4)</f>
        <v>15092.29958700227</v>
      </c>
      <c r="Z1681" s="36">
        <f t="shared" ref="Z1681:Z1744" si="265">T1681*(1-$G1681)*($V1681+($H1681-$V1681)*3/4)</f>
        <v>16668.756146954198</v>
      </c>
      <c r="AA1681" s="36">
        <f t="shared" ref="AA1681:AA1744" si="266">U1681*(1-$G1681)*$H1681</f>
        <v>18551.14892179384</v>
      </c>
      <c r="AB1681" s="36">
        <f t="shared" ref="AB1681:AB1744" si="267">W1681/(1+$I1681)^1+X1681/(1+$I1681)^2+Y1681/(1+$I1681)^3+Z1681/(1+$I1681)^4+AA1681/(1+$I1681)^5</f>
        <v>56682.31887605993</v>
      </c>
      <c r="AC1681" s="36">
        <f t="shared" ref="AC1681:AC1744" si="268">AA1681*(1+$J1681)/($I1681-$J1681)</f>
        <v>223770.7877129796</v>
      </c>
      <c r="AD1681" s="36">
        <f t="shared" ref="AD1681:AD1744" si="269">AC1681/(1+$I1681)^5</f>
        <v>137123.01854028704</v>
      </c>
    </row>
    <row r="1682" spans="1:30" ht="14.25" customHeight="1" x14ac:dyDescent="0.25">
      <c r="A1682" s="16">
        <v>1666</v>
      </c>
      <c r="B1682" s="34">
        <v>0.31463282374035301</v>
      </c>
      <c r="C1682" s="34">
        <v>7.6909907900601607E-2</v>
      </c>
      <c r="D1682" s="34">
        <v>5.0692096888740899E-2</v>
      </c>
      <c r="E1682" s="34">
        <v>4.0213052209015901E-2</v>
      </c>
      <c r="F1682" s="34">
        <v>2.2699664747317098E-2</v>
      </c>
      <c r="G1682" s="34">
        <v>0.20435141340774601</v>
      </c>
      <c r="H1682" s="35">
        <v>1.0534325081259699</v>
      </c>
      <c r="I1682" s="34">
        <v>0.104554250479198</v>
      </c>
      <c r="J1682" s="34">
        <v>2.74906703988579E-2</v>
      </c>
      <c r="K1682" s="36">
        <f>Inputs!$B$12*(1+$B1682)^4</f>
        <v>179212.84592515617</v>
      </c>
      <c r="L1682" s="36">
        <f t="shared" si="260"/>
        <v>19353.875919949354</v>
      </c>
      <c r="M1682" s="36">
        <f t="shared" si="261"/>
        <v>214346.0794343279</v>
      </c>
      <c r="N1682" s="37">
        <f>M1682/Inputs!$B$6</f>
        <v>326.74707230842665</v>
      </c>
      <c r="O1682" s="38">
        <f>IF(N1682&gt;Inputs!$B$4,1,0)</f>
        <v>0</v>
      </c>
      <c r="P1682" s="34">
        <f t="shared" si="262"/>
        <v>7.7063580080340102E-2</v>
      </c>
      <c r="Q1682" s="36">
        <f>Inputs!$B$12*(1+$B1682)^0*$C1682+Inputs!$B$29*(1+$D1682)^0*Inputs!$B$19+Inputs!$B$30*(1+$E1682)^0*Inputs!$B$20+Inputs!$B$31*(1+$F1682)^0*Inputs!$B$21+Inputs!$B$22*(1+Inputs!$B$23)^0</f>
        <v>12636.638501463018</v>
      </c>
      <c r="R1682" s="36">
        <f>Inputs!$B$12*(1+$B1682)^1*$C1682+Inputs!$B$29*(1+$D1682)^1*Inputs!$B$19+Inputs!$B$30*(1+$E1682)^1*Inputs!$B$20+Inputs!$B$31*(1+$F1682)^1*Inputs!$B$21+Inputs!$B$22*(1+Inputs!$B$23)^1</f>
        <v>14390.154158847141</v>
      </c>
      <c r="S1682" s="36">
        <f>Inputs!$B$12*(1+$B1682)^2*$C1682+Inputs!$B$29*(1+$D1682)^2*Inputs!$B$19+Inputs!$B$30*(1+$E1682)^2*Inputs!$B$20+Inputs!$B$31*(1+$F1682)^2*Inputs!$B$21+Inputs!$B$22*(1+Inputs!$B$23)^2</f>
        <v>16613.277834971675</v>
      </c>
      <c r="T1682" s="36">
        <f>Inputs!$B$12*(1+$B1682)^3*$C1682+Inputs!$B$29*(1+$D1682)^3*Inputs!$B$19+Inputs!$B$30*(1+$E1682)^3*Inputs!$B$20+Inputs!$B$31*(1+$F1682)^3*Inputs!$B$21+Inputs!$B$22*(1+Inputs!$B$23)^3</f>
        <v>19450.322573465572</v>
      </c>
      <c r="U1682" s="36">
        <f>Inputs!$B$12*(1+$B1682)^4*$C1682+Inputs!$B$29*(1+$D1682)^4*Inputs!$B$19+Inputs!$B$30*(1+$E1682)^4*Inputs!$B$20+Inputs!$B$31*(1+$F1682)^4*Inputs!$B$21+Inputs!$B$22*(1+Inputs!$B$23)^4</f>
        <v>23090.851088958996</v>
      </c>
      <c r="V1682" s="35">
        <f>Inputs!$B$13/(Q1682*(1-$G1682))</f>
        <v>1.2591597953572267</v>
      </c>
      <c r="W1682" s="36">
        <f>Inputs!$B$13</f>
        <v>12660</v>
      </c>
      <c r="X1682" s="36">
        <f t="shared" si="263"/>
        <v>13827.888458907828</v>
      </c>
      <c r="Y1682" s="36">
        <f t="shared" si="264"/>
        <v>15284.30530019192</v>
      </c>
      <c r="Z1682" s="36">
        <f t="shared" si="265"/>
        <v>17098.462360481197</v>
      </c>
      <c r="AA1682" s="36">
        <f t="shared" si="266"/>
        <v>19353.875919949354</v>
      </c>
      <c r="AB1682" s="36">
        <f t="shared" si="267"/>
        <v>57396.049572806354</v>
      </c>
      <c r="AC1682" s="36">
        <f t="shared" si="268"/>
        <v>258045.71917206098</v>
      </c>
      <c r="AD1682" s="36">
        <f t="shared" si="269"/>
        <v>156950.02986152156</v>
      </c>
    </row>
    <row r="1683" spans="1:30" ht="14.25" customHeight="1" x14ac:dyDescent="0.25">
      <c r="A1683" s="16">
        <v>1667</v>
      </c>
      <c r="B1683" s="34">
        <v>0.15168040169560401</v>
      </c>
      <c r="C1683" s="34">
        <v>8.8550922669778195E-2</v>
      </c>
      <c r="D1683" s="34">
        <v>1.3497074845774301E-2</v>
      </c>
      <c r="E1683" s="34">
        <v>2.6736631397558001E-2</v>
      </c>
      <c r="F1683" s="34">
        <v>-3.65809345277126E-3</v>
      </c>
      <c r="G1683" s="34">
        <v>0.18152944204140301</v>
      </c>
      <c r="H1683" s="35">
        <v>1.0211935439519999</v>
      </c>
      <c r="I1683" s="34">
        <v>9.9278196983806299E-2</v>
      </c>
      <c r="J1683" s="34">
        <v>3.2897167759610803E-2</v>
      </c>
      <c r="K1683" s="36">
        <f>Inputs!$B$12*(1+$B1683)^4</f>
        <v>105555.08412032787</v>
      </c>
      <c r="L1683" s="36">
        <f t="shared" si="260"/>
        <v>14606.622597484486</v>
      </c>
      <c r="M1683" s="36">
        <f t="shared" si="261"/>
        <v>192759.65885993792</v>
      </c>
      <c r="N1683" s="37">
        <f>M1683/Inputs!$B$6</f>
        <v>293.84094338405168</v>
      </c>
      <c r="O1683" s="38">
        <f>IF(N1683&gt;Inputs!$B$4,1,0)</f>
        <v>0</v>
      </c>
      <c r="P1683" s="34">
        <f t="shared" si="262"/>
        <v>6.6381029224195504E-2</v>
      </c>
      <c r="Q1683" s="36">
        <f>Inputs!$B$12*(1+$B1683)^0*$C1683+Inputs!$B$29*(1+$D1683)^0*Inputs!$B$19+Inputs!$B$30*(1+$E1683)^0*Inputs!$B$20+Inputs!$B$31*(1+$F1683)^0*Inputs!$B$21+Inputs!$B$22*(1+Inputs!$B$23)^0</f>
        <v>13335.099387613613</v>
      </c>
      <c r="R1683" s="36">
        <f>Inputs!$B$12*(1+$B1683)^1*$C1683+Inputs!$B$29*(1+$D1683)^1*Inputs!$B$19+Inputs!$B$30*(1+$E1683)^1*Inputs!$B$20+Inputs!$B$31*(1+$F1683)^1*Inputs!$B$21+Inputs!$B$22*(1+Inputs!$B$23)^1</f>
        <v>14167.118636905234</v>
      </c>
      <c r="S1683" s="36">
        <f>Inputs!$B$12*(1+$B1683)^2*$C1683+Inputs!$B$29*(1+$D1683)^2*Inputs!$B$19+Inputs!$B$30*(1+$E1683)^2*Inputs!$B$20+Inputs!$B$31*(1+$F1683)^2*Inputs!$B$21+Inputs!$B$22*(1+Inputs!$B$23)^2</f>
        <v>15121.760882114526</v>
      </c>
      <c r="T1683" s="36">
        <f>Inputs!$B$12*(1+$B1683)^3*$C1683+Inputs!$B$29*(1+$D1683)^3*Inputs!$B$19+Inputs!$B$30*(1+$E1683)^3*Inputs!$B$20+Inputs!$B$31*(1+$F1683)^3*Inputs!$B$21+Inputs!$B$22*(1+Inputs!$B$23)^3</f>
        <v>16217.560874782374</v>
      </c>
      <c r="U1683" s="36">
        <f>Inputs!$B$12*(1+$B1683)^4*$C1683+Inputs!$B$29*(1+$D1683)^4*Inputs!$B$19+Inputs!$B$30*(1+$E1683)^4*Inputs!$B$20+Inputs!$B$31*(1+$F1683)^4*Inputs!$B$21+Inputs!$B$22*(1+Inputs!$B$23)^4</f>
        <v>17475.865200241373</v>
      </c>
      <c r="V1683" s="35">
        <f>Inputs!$B$13/(Q1683*(1-$G1683))</f>
        <v>1.1599369608155035</v>
      </c>
      <c r="W1683" s="36">
        <f>Inputs!$B$13</f>
        <v>12660</v>
      </c>
      <c r="X1683" s="36">
        <f t="shared" si="263"/>
        <v>13047.702356145566</v>
      </c>
      <c r="Y1683" s="36">
        <f t="shared" si="264"/>
        <v>13497.616480745439</v>
      </c>
      <c r="Z1683" s="36">
        <f t="shared" si="265"/>
        <v>14015.316659385353</v>
      </c>
      <c r="AA1683" s="36">
        <f t="shared" si="266"/>
        <v>14606.622597484486</v>
      </c>
      <c r="AB1683" s="36">
        <f t="shared" si="267"/>
        <v>51172.182309783064</v>
      </c>
      <c r="AC1683" s="36">
        <f t="shared" si="268"/>
        <v>227280.88563556166</v>
      </c>
      <c r="AD1683" s="36">
        <f t="shared" si="269"/>
        <v>141587.47655015485</v>
      </c>
    </row>
    <row r="1684" spans="1:30" ht="14.25" customHeight="1" x14ac:dyDescent="0.25">
      <c r="A1684" s="16">
        <v>1668</v>
      </c>
      <c r="B1684" s="34">
        <v>0.31820534680548002</v>
      </c>
      <c r="C1684" s="34">
        <v>7.31679294963134E-2</v>
      </c>
      <c r="D1684" s="34">
        <v>2.7602677326636099E-2</v>
      </c>
      <c r="E1684" s="34">
        <v>1.4740254934178401E-2</v>
      </c>
      <c r="F1684" s="34">
        <v>-2.1614800424135999E-4</v>
      </c>
      <c r="G1684" s="34">
        <v>0.18500628239453301</v>
      </c>
      <c r="H1684" s="35">
        <v>1.0443811872498701</v>
      </c>
      <c r="I1684" s="34">
        <v>9.12528256227393E-2</v>
      </c>
      <c r="J1684" s="34">
        <v>2.4268547452699501E-2</v>
      </c>
      <c r="K1684" s="36">
        <f>Inputs!$B$12*(1+$B1684)^4</f>
        <v>181168.84926842334</v>
      </c>
      <c r="L1684" s="36">
        <f t="shared" si="260"/>
        <v>18313.750844806495</v>
      </c>
      <c r="M1684" s="36">
        <f t="shared" si="261"/>
        <v>238637.83128321296</v>
      </c>
      <c r="N1684" s="37">
        <f>M1684/Inputs!$B$6</f>
        <v>363.77718183416607</v>
      </c>
      <c r="O1684" s="38">
        <f>IF(N1684&gt;Inputs!$B$4,1,0)</f>
        <v>0</v>
      </c>
      <c r="P1684" s="34">
        <f t="shared" si="262"/>
        <v>6.6984278170039796E-2</v>
      </c>
      <c r="Q1684" s="36">
        <f>Inputs!$B$12*(1+$B1684)^0*$C1684+Inputs!$B$29*(1+$D1684)^0*Inputs!$B$19+Inputs!$B$30*(1+$E1684)^0*Inputs!$B$20+Inputs!$B$31*(1+$F1684)^0*Inputs!$B$21+Inputs!$B$22*(1+Inputs!$B$23)^0</f>
        <v>12412.119797205727</v>
      </c>
      <c r="R1684" s="36">
        <f>Inputs!$B$12*(1+$B1684)^1*$C1684+Inputs!$B$29*(1+$D1684)^1*Inputs!$B$19+Inputs!$B$30*(1+$E1684)^1*Inputs!$B$20+Inputs!$B$31*(1+$F1684)^1*Inputs!$B$21+Inputs!$B$22*(1+Inputs!$B$23)^1</f>
        <v>13867.148598402055</v>
      </c>
      <c r="S1684" s="36">
        <f>Inputs!$B$12*(1+$B1684)^2*$C1684+Inputs!$B$29*(1+$D1684)^2*Inputs!$B$19+Inputs!$B$30*(1+$E1684)^2*Inputs!$B$20+Inputs!$B$31*(1+$F1684)^2*Inputs!$B$21+Inputs!$B$22*(1+Inputs!$B$23)^2</f>
        <v>15767.681983180526</v>
      </c>
      <c r="T1684" s="36">
        <f>Inputs!$B$12*(1+$B1684)^3*$C1684+Inputs!$B$29*(1+$D1684)^3*Inputs!$B$19+Inputs!$B$30*(1+$E1684)^3*Inputs!$B$20+Inputs!$B$31*(1+$F1684)^3*Inputs!$B$21+Inputs!$B$22*(1+Inputs!$B$23)^3</f>
        <v>18255.182493476867</v>
      </c>
      <c r="U1684" s="36">
        <f>Inputs!$B$12*(1+$B1684)^4*$C1684+Inputs!$B$29*(1+$D1684)^4*Inputs!$B$19+Inputs!$B$30*(1+$E1684)^4*Inputs!$B$20+Inputs!$B$31*(1+$F1684)^4*Inputs!$B$21+Inputs!$B$22*(1+Inputs!$B$23)^4</f>
        <v>21516.122105282375</v>
      </c>
      <c r="V1684" s="35">
        <f>Inputs!$B$13/(Q1684*(1-$G1684))</f>
        <v>1.2515075851050714</v>
      </c>
      <c r="W1684" s="36">
        <f>Inputs!$B$13</f>
        <v>12660</v>
      </c>
      <c r="X1684" s="36">
        <f t="shared" si="263"/>
        <v>13558.869975198857</v>
      </c>
      <c r="Y1684" s="36">
        <f t="shared" si="264"/>
        <v>14751.730228741028</v>
      </c>
      <c r="Z1684" s="36">
        <f t="shared" si="265"/>
        <v>16308.555432114281</v>
      </c>
      <c r="AA1684" s="36">
        <f t="shared" si="266"/>
        <v>18313.750844806495</v>
      </c>
      <c r="AB1684" s="36">
        <f t="shared" si="267"/>
        <v>57674.180027220449</v>
      </c>
      <c r="AC1684" s="36">
        <f t="shared" si="268"/>
        <v>280038.83132998541</v>
      </c>
      <c r="AD1684" s="36">
        <f t="shared" si="269"/>
        <v>180963.6512559925</v>
      </c>
    </row>
    <row r="1685" spans="1:30" ht="14.25" customHeight="1" x14ac:dyDescent="0.25">
      <c r="A1685" s="16">
        <v>1669</v>
      </c>
      <c r="B1685" s="34">
        <v>0.29033393478066</v>
      </c>
      <c r="C1685" s="34">
        <v>8.7548682998702304E-2</v>
      </c>
      <c r="D1685" s="34">
        <v>2.86838712326919E-2</v>
      </c>
      <c r="E1685" s="34">
        <v>4.3781898279893497E-2</v>
      </c>
      <c r="F1685" s="34">
        <v>2.0791913222717201E-2</v>
      </c>
      <c r="G1685" s="34">
        <v>0.161211396084882</v>
      </c>
      <c r="H1685" s="35">
        <v>1.1042188759153</v>
      </c>
      <c r="I1685" s="34">
        <v>0.103545848535502</v>
      </c>
      <c r="J1685" s="34">
        <v>3.2476156895480203E-2</v>
      </c>
      <c r="K1685" s="36">
        <f>Inputs!$B$12*(1+$B1685)^4</f>
        <v>166325.84040484118</v>
      </c>
      <c r="L1685" s="36">
        <f t="shared" si="260"/>
        <v>21809.023079530194</v>
      </c>
      <c r="M1685" s="36">
        <f t="shared" si="261"/>
        <v>254718.94573476</v>
      </c>
      <c r="N1685" s="37">
        <f>M1685/Inputs!$B$6</f>
        <v>388.29107581518292</v>
      </c>
      <c r="O1685" s="38">
        <f>IF(N1685&gt;Inputs!$B$4,1,0)</f>
        <v>0</v>
      </c>
      <c r="P1685" s="34">
        <f t="shared" si="262"/>
        <v>7.1069691640021804E-2</v>
      </c>
      <c r="Q1685" s="36">
        <f>Inputs!$B$12*(1+$B1685)^0*$C1685+Inputs!$B$29*(1+$D1685)^0*Inputs!$B$19+Inputs!$B$30*(1+$E1685)^0*Inputs!$B$20+Inputs!$B$31*(1+$F1685)^0*Inputs!$B$21+Inputs!$B$22*(1+Inputs!$B$23)^0</f>
        <v>13274.965007349059</v>
      </c>
      <c r="R1685" s="36">
        <f>Inputs!$B$12*(1+$B1685)^1*$C1685+Inputs!$B$29*(1+$D1685)^1*Inputs!$B$19+Inputs!$B$30*(1+$E1685)^1*Inputs!$B$20+Inputs!$B$31*(1+$F1685)^1*Inputs!$B$21+Inputs!$B$22*(1+Inputs!$B$23)^1</f>
        <v>15029.427357178422</v>
      </c>
      <c r="S1685" s="36">
        <f>Inputs!$B$12*(1+$B1685)^2*$C1685+Inputs!$B$29*(1+$D1685)^2*Inputs!$B$19+Inputs!$B$30*(1+$E1685)^2*Inputs!$B$20+Inputs!$B$31*(1+$F1685)^2*Inputs!$B$21+Inputs!$B$22*(1+Inputs!$B$23)^2</f>
        <v>17234.085342444992</v>
      </c>
      <c r="T1685" s="36">
        <f>Inputs!$B$12*(1+$B1685)^3*$C1685+Inputs!$B$29*(1+$D1685)^3*Inputs!$B$19+Inputs!$B$30*(1+$E1685)^3*Inputs!$B$20+Inputs!$B$31*(1+$F1685)^3*Inputs!$B$21+Inputs!$B$22*(1+Inputs!$B$23)^3</f>
        <v>20017.762520856617</v>
      </c>
      <c r="U1685" s="36">
        <f>Inputs!$B$12*(1+$B1685)^4*$C1685+Inputs!$B$29*(1+$D1685)^4*Inputs!$B$19+Inputs!$B$30*(1+$E1685)^4*Inputs!$B$20+Inputs!$B$31*(1+$F1685)^4*Inputs!$B$21+Inputs!$B$22*(1+Inputs!$B$23)^4</f>
        <v>23546.617221381384</v>
      </c>
      <c r="V1685" s="35">
        <f>Inputs!$B$13/(Q1685*(1-$G1685))</f>
        <v>1.1369668421838133</v>
      </c>
      <c r="W1685" s="36">
        <f>Inputs!$B$13</f>
        <v>12660</v>
      </c>
      <c r="X1685" s="36">
        <f t="shared" si="263"/>
        <v>14229.977173026537</v>
      </c>
      <c r="Y1685" s="36">
        <f t="shared" si="264"/>
        <v>16199.015135045454</v>
      </c>
      <c r="Z1685" s="36">
        <f t="shared" si="265"/>
        <v>18678.041026550414</v>
      </c>
      <c r="AA1685" s="36">
        <f t="shared" si="266"/>
        <v>21809.023079530194</v>
      </c>
      <c r="AB1685" s="36">
        <f t="shared" si="267"/>
        <v>61130.289332969725</v>
      </c>
      <c r="AC1685" s="36">
        <f t="shared" si="268"/>
        <v>316834.02326903999</v>
      </c>
      <c r="AD1685" s="36">
        <f t="shared" si="269"/>
        <v>193588.65640179027</v>
      </c>
    </row>
    <row r="1686" spans="1:30" ht="14.25" customHeight="1" x14ac:dyDescent="0.25">
      <c r="A1686" s="16">
        <v>1670</v>
      </c>
      <c r="B1686" s="34">
        <v>0.212371289089612</v>
      </c>
      <c r="C1686" s="34">
        <v>6.3187893247444601E-2</v>
      </c>
      <c r="D1686" s="34">
        <v>2.2463652714830099E-2</v>
      </c>
      <c r="E1686" s="34">
        <v>6.02411020128139E-2</v>
      </c>
      <c r="F1686" s="34">
        <v>2.86293648240078E-2</v>
      </c>
      <c r="G1686" s="34">
        <v>0.170472556634645</v>
      </c>
      <c r="H1686" s="35">
        <v>1.04711489648425</v>
      </c>
      <c r="I1686" s="34">
        <v>9.2150447076197198E-2</v>
      </c>
      <c r="J1686" s="34">
        <v>2.6532271033656199E-2</v>
      </c>
      <c r="K1686" s="36">
        <f>Inputs!$B$12*(1+$B1686)^4</f>
        <v>129626.50821368521</v>
      </c>
      <c r="L1686" s="36">
        <f t="shared" si="260"/>
        <v>15141.587021485413</v>
      </c>
      <c r="M1686" s="36">
        <f t="shared" si="261"/>
        <v>205509.85481254171</v>
      </c>
      <c r="N1686" s="37">
        <f>M1686/Inputs!$B$6</f>
        <v>313.27721770204528</v>
      </c>
      <c r="O1686" s="38">
        <f>IF(N1686&gt;Inputs!$B$4,1,0)</f>
        <v>0</v>
      </c>
      <c r="P1686" s="34">
        <f t="shared" si="262"/>
        <v>6.5618176042540999E-2</v>
      </c>
      <c r="Q1686" s="36">
        <f>Inputs!$B$12*(1+$B1686)^0*$C1686+Inputs!$B$29*(1+$D1686)^0*Inputs!$B$19+Inputs!$B$30*(1+$E1686)^0*Inputs!$B$20+Inputs!$B$31*(1+$F1686)^0*Inputs!$B$21+Inputs!$B$22*(1+Inputs!$B$23)^0</f>
        <v>11813.317622273596</v>
      </c>
      <c r="R1686" s="36">
        <f>Inputs!$B$12*(1+$B1686)^1*$C1686+Inputs!$B$29*(1+$D1686)^1*Inputs!$B$19+Inputs!$B$30*(1+$E1686)^1*Inputs!$B$20+Inputs!$B$31*(1+$F1686)^1*Inputs!$B$21+Inputs!$B$22*(1+Inputs!$B$23)^1</f>
        <v>12904.004588940912</v>
      </c>
      <c r="S1686" s="36">
        <f>Inputs!$B$12*(1+$B1686)^2*$C1686+Inputs!$B$29*(1+$D1686)^2*Inputs!$B$19+Inputs!$B$30*(1+$E1686)^2*Inputs!$B$20+Inputs!$B$31*(1+$F1686)^2*Inputs!$B$21+Inputs!$B$22*(1+Inputs!$B$23)^2</f>
        <v>14178.087423626504</v>
      </c>
      <c r="T1686" s="36">
        <f>Inputs!$B$12*(1+$B1686)^3*$C1686+Inputs!$B$29*(1+$D1686)^3*Inputs!$B$19+Inputs!$B$30*(1+$E1686)^3*Inputs!$B$20+Inputs!$B$31*(1+$F1686)^3*Inputs!$B$21+Inputs!$B$22*(1+Inputs!$B$23)^3</f>
        <v>15672.509979353092</v>
      </c>
      <c r="U1686" s="36">
        <f>Inputs!$B$12*(1+$B1686)^4*$C1686+Inputs!$B$29*(1+$D1686)^4*Inputs!$B$19+Inputs!$B$30*(1+$E1686)^4*Inputs!$B$20+Inputs!$B$31*(1+$F1686)^4*Inputs!$B$21+Inputs!$B$22*(1+Inputs!$B$23)^4</f>
        <v>17431.963201088485</v>
      </c>
      <c r="V1686" s="35">
        <f>Inputs!$B$13/(Q1686*(1-$G1686))</f>
        <v>1.2919064495426946</v>
      </c>
      <c r="W1686" s="36">
        <f>Inputs!$B$13</f>
        <v>12660</v>
      </c>
      <c r="X1686" s="36">
        <f t="shared" si="263"/>
        <v>13173.782501091919</v>
      </c>
      <c r="Y1686" s="36">
        <f t="shared" si="264"/>
        <v>13754.746726634919</v>
      </c>
      <c r="Z1686" s="36">
        <f t="shared" si="265"/>
        <v>14408.927509605137</v>
      </c>
      <c r="AA1686" s="36">
        <f t="shared" si="266"/>
        <v>15141.587021485413</v>
      </c>
      <c r="AB1686" s="36">
        <f t="shared" si="267"/>
        <v>53066.846731361402</v>
      </c>
      <c r="AC1686" s="36">
        <f t="shared" si="268"/>
        <v>236875.33926792239</v>
      </c>
      <c r="AD1686" s="36">
        <f t="shared" si="269"/>
        <v>152443.00808118031</v>
      </c>
    </row>
    <row r="1687" spans="1:30" ht="14.25" customHeight="1" x14ac:dyDescent="0.25">
      <c r="A1687" s="16">
        <v>1671</v>
      </c>
      <c r="B1687" s="34">
        <v>0.28096151610070302</v>
      </c>
      <c r="C1687" s="34">
        <v>9.3058329011176305E-2</v>
      </c>
      <c r="D1687" s="34">
        <v>2.23899933862792E-2</v>
      </c>
      <c r="E1687" s="34">
        <v>3.37191452864367E-2</v>
      </c>
      <c r="F1687" s="34">
        <v>1.2494256293736599E-3</v>
      </c>
      <c r="G1687" s="34">
        <v>0.16164238762288899</v>
      </c>
      <c r="H1687" s="35">
        <v>1.0585193846852099</v>
      </c>
      <c r="I1687" s="34">
        <v>8.8646515147628002E-2</v>
      </c>
      <c r="J1687" s="34">
        <v>2.60052046510829E-2</v>
      </c>
      <c r="K1687" s="36">
        <f>Inputs!$B$12*(1+$B1687)^4</f>
        <v>161545.76607248181</v>
      </c>
      <c r="L1687" s="36">
        <f t="shared" si="260"/>
        <v>20810.619348008404</v>
      </c>
      <c r="M1687" s="36">
        <f t="shared" si="261"/>
        <v>285067.37837955012</v>
      </c>
      <c r="N1687" s="37">
        <f>M1687/Inputs!$B$6</f>
        <v>434.55393045663129</v>
      </c>
      <c r="O1687" s="38">
        <f>IF(N1687&gt;Inputs!$B$4,1,0)</f>
        <v>1</v>
      </c>
      <c r="P1687" s="34">
        <f t="shared" si="262"/>
        <v>6.2641310496545102E-2</v>
      </c>
      <c r="Q1687" s="36">
        <f>Inputs!$B$12*(1+$B1687)^0*$C1687+Inputs!$B$29*(1+$D1687)^0*Inputs!$B$19+Inputs!$B$30*(1+$E1687)^0*Inputs!$B$20+Inputs!$B$31*(1+$F1687)^0*Inputs!$B$21+Inputs!$B$22*(1+Inputs!$B$23)^0</f>
        <v>13605.543768097501</v>
      </c>
      <c r="R1687" s="36">
        <f>Inputs!$B$12*(1+$B1687)^1*$C1687+Inputs!$B$29*(1+$D1687)^1*Inputs!$B$19+Inputs!$B$30*(1+$E1687)^1*Inputs!$B$20+Inputs!$B$31*(1+$F1687)^1*Inputs!$B$21+Inputs!$B$22*(1+Inputs!$B$23)^1</f>
        <v>15269.436793757424</v>
      </c>
      <c r="S1687" s="36">
        <f>Inputs!$B$12*(1+$B1687)^2*$C1687+Inputs!$B$29*(1+$D1687)^2*Inputs!$B$19+Inputs!$B$30*(1+$E1687)^2*Inputs!$B$20+Inputs!$B$31*(1+$F1687)^2*Inputs!$B$21+Inputs!$B$22*(1+Inputs!$B$23)^2</f>
        <v>17376.532744330496</v>
      </c>
      <c r="T1687" s="36">
        <f>Inputs!$B$12*(1+$B1687)^3*$C1687+Inputs!$B$29*(1+$D1687)^3*Inputs!$B$19+Inputs!$B$30*(1+$E1687)^3*Inputs!$B$20+Inputs!$B$31*(1+$F1687)^3*Inputs!$B$21+Inputs!$B$22*(1+Inputs!$B$23)^3</f>
        <v>20050.738823976666</v>
      </c>
      <c r="U1687" s="36">
        <f>Inputs!$B$12*(1+$B1687)^4*$C1687+Inputs!$B$29*(1+$D1687)^4*Inputs!$B$19+Inputs!$B$30*(1+$E1687)^4*Inputs!$B$20+Inputs!$B$31*(1+$F1687)^4*Inputs!$B$21+Inputs!$B$22*(1+Inputs!$B$23)^4</f>
        <v>23450.757606203464</v>
      </c>
      <c r="V1687" s="35">
        <f>Inputs!$B$13/(Q1687*(1-$G1687))</f>
        <v>1.1099118541275543</v>
      </c>
      <c r="W1687" s="36">
        <f>Inputs!$B$13</f>
        <v>12660</v>
      </c>
      <c r="X1687" s="36">
        <f t="shared" si="263"/>
        <v>14043.785594512363</v>
      </c>
      <c r="Y1687" s="36">
        <f t="shared" si="264"/>
        <v>15794.580466460216</v>
      </c>
      <c r="Z1687" s="36">
        <f t="shared" si="265"/>
        <v>18009.355078563935</v>
      </c>
      <c r="AA1687" s="36">
        <f t="shared" si="266"/>
        <v>20810.619348008404</v>
      </c>
      <c r="AB1687" s="36">
        <f t="shared" si="267"/>
        <v>62152.37439314428</v>
      </c>
      <c r="AC1687" s="36">
        <f t="shared" si="268"/>
        <v>340858.19076608843</v>
      </c>
      <c r="AD1687" s="36">
        <f t="shared" si="269"/>
        <v>222915.00398640585</v>
      </c>
    </row>
    <row r="1688" spans="1:30" ht="14.25" customHeight="1" x14ac:dyDescent="0.25">
      <c r="A1688" s="16">
        <v>1672</v>
      </c>
      <c r="B1688" s="34">
        <v>0.47825942821235001</v>
      </c>
      <c r="C1688" s="34">
        <v>7.4856018590150994E-2</v>
      </c>
      <c r="D1688" s="34">
        <v>3.7340650740782001E-2</v>
      </c>
      <c r="E1688" s="34">
        <v>3.0439590817209299E-2</v>
      </c>
      <c r="F1688" s="34">
        <v>1.11084948843489E-2</v>
      </c>
      <c r="G1688" s="34">
        <v>0.19722002651385301</v>
      </c>
      <c r="H1688" s="35">
        <v>0.98823237786263396</v>
      </c>
      <c r="I1688" s="34">
        <v>9.5473358328393196E-2</v>
      </c>
      <c r="J1688" s="34">
        <v>2.0850945753297202E-2</v>
      </c>
      <c r="K1688" s="36">
        <f>Inputs!$B$12*(1+$B1688)^4</f>
        <v>286519.29948544578</v>
      </c>
      <c r="L1688" s="36">
        <f t="shared" si="260"/>
        <v>23979.180112946789</v>
      </c>
      <c r="M1688" s="36">
        <f t="shared" si="261"/>
        <v>272615.75656117051</v>
      </c>
      <c r="N1688" s="37">
        <f>M1688/Inputs!$B$6</f>
        <v>415.57279963593066</v>
      </c>
      <c r="O1688" s="38">
        <f>IF(N1688&gt;Inputs!$B$4,1,0)</f>
        <v>1</v>
      </c>
      <c r="P1688" s="34">
        <f t="shared" si="262"/>
        <v>7.4622412575095998E-2</v>
      </c>
      <c r="Q1688" s="36">
        <f>Inputs!$B$12*(1+$B1688)^0*$C1688+Inputs!$B$29*(1+$D1688)^0*Inputs!$B$19+Inputs!$B$30*(1+$E1688)^0*Inputs!$B$20+Inputs!$B$31*(1+$F1688)^0*Inputs!$B$21+Inputs!$B$22*(1+Inputs!$B$23)^0</f>
        <v>12513.405142835982</v>
      </c>
      <c r="R1688" s="36">
        <f>Inputs!$B$12*(1+$B1688)^1*$C1688+Inputs!$B$29*(1+$D1688)^1*Inputs!$B$19+Inputs!$B$30*(1+$E1688)^1*Inputs!$B$20+Inputs!$B$31*(1+$F1688)^1*Inputs!$B$21+Inputs!$B$22*(1+Inputs!$B$23)^1</f>
        <v>14842.165334365221</v>
      </c>
      <c r="S1688" s="36">
        <f>Inputs!$B$12*(1+$B1688)^2*$C1688+Inputs!$B$29*(1+$D1688)^2*Inputs!$B$19+Inputs!$B$30*(1+$E1688)^2*Inputs!$B$20+Inputs!$B$31*(1+$F1688)^2*Inputs!$B$21+Inputs!$B$22*(1+Inputs!$B$23)^2</f>
        <v>18203.656376626623</v>
      </c>
      <c r="T1688" s="36">
        <f>Inputs!$B$12*(1+$B1688)^3*$C1688+Inputs!$B$29*(1+$D1688)^3*Inputs!$B$19+Inputs!$B$30*(1+$E1688)^3*Inputs!$B$20+Inputs!$B$31*(1+$F1688)^3*Inputs!$B$21+Inputs!$B$22*(1+Inputs!$B$23)^3</f>
        <v>23089.389607788798</v>
      </c>
      <c r="U1688" s="36">
        <f>Inputs!$B$12*(1+$B1688)^4*$C1688+Inputs!$B$29*(1+$D1688)^4*Inputs!$B$19+Inputs!$B$30*(1+$E1688)^4*Inputs!$B$20+Inputs!$B$31*(1+$F1688)^4*Inputs!$B$21+Inputs!$B$22*(1+Inputs!$B$23)^4</f>
        <v>30225.863809236522</v>
      </c>
      <c r="V1688" s="35">
        <f>Inputs!$B$13/(Q1688*(1-$G1688))</f>
        <v>1.2602644045201008</v>
      </c>
      <c r="W1688" s="36">
        <f>Inputs!$B$13</f>
        <v>12660</v>
      </c>
      <c r="X1688" s="36">
        <f t="shared" si="263"/>
        <v>14205.726746249962</v>
      </c>
      <c r="Y1688" s="36">
        <f t="shared" si="264"/>
        <v>16429.238472839646</v>
      </c>
      <c r="Z1688" s="36">
        <f t="shared" si="265"/>
        <v>19578.154448848003</v>
      </c>
      <c r="AA1688" s="36">
        <f t="shared" si="266"/>
        <v>23979.180112946789</v>
      </c>
      <c r="AB1688" s="36">
        <f t="shared" si="267"/>
        <v>64685.217732976998</v>
      </c>
      <c r="AC1688" s="36">
        <f t="shared" si="268"/>
        <v>328040.43519841792</v>
      </c>
      <c r="AD1688" s="36">
        <f t="shared" si="269"/>
        <v>207930.53882819353</v>
      </c>
    </row>
    <row r="1689" spans="1:30" ht="14.25" customHeight="1" x14ac:dyDescent="0.25">
      <c r="A1689" s="16">
        <v>1673</v>
      </c>
      <c r="B1689" s="34">
        <v>0.17994664839771499</v>
      </c>
      <c r="C1689" s="34">
        <v>8.7298469469898596E-2</v>
      </c>
      <c r="D1689" s="34">
        <v>3.3772512830462897E-2</v>
      </c>
      <c r="E1689" s="34">
        <v>4.0365033631379298E-2</v>
      </c>
      <c r="F1689" s="34">
        <v>-1.9703767279193999E-3</v>
      </c>
      <c r="G1689" s="34">
        <v>0.20170611685319401</v>
      </c>
      <c r="H1689" s="35">
        <v>0.91853612092082904</v>
      </c>
      <c r="I1689" s="34">
        <v>9.9125228376215402E-2</v>
      </c>
      <c r="J1689" s="34">
        <v>3.1913215863995599E-2</v>
      </c>
      <c r="K1689" s="36">
        <f>Inputs!$B$12*(1+$B1689)^4</f>
        <v>116305.62901319824</v>
      </c>
      <c r="L1689" s="36">
        <f t="shared" si="260"/>
        <v>13748.996338661946</v>
      </c>
      <c r="M1689" s="36">
        <f t="shared" si="261"/>
        <v>181477.99098693189</v>
      </c>
      <c r="N1689" s="37">
        <f>M1689/Inputs!$B$6</f>
        <v>276.64327894349373</v>
      </c>
      <c r="O1689" s="38">
        <f>IF(N1689&gt;Inputs!$B$4,1,0)</f>
        <v>0</v>
      </c>
      <c r="P1689" s="34">
        <f t="shared" si="262"/>
        <v>6.721201251221981E-2</v>
      </c>
      <c r="Q1689" s="36">
        <f>Inputs!$B$12*(1+$B1689)^0*$C1689+Inputs!$B$29*(1+$D1689)^0*Inputs!$B$19+Inputs!$B$30*(1+$E1689)^0*Inputs!$B$20+Inputs!$B$31*(1+$F1689)^0*Inputs!$B$21+Inputs!$B$22*(1+Inputs!$B$23)^0</f>
        <v>13259.952195620837</v>
      </c>
      <c r="R1689" s="36">
        <f>Inputs!$B$12*(1+$B1689)^1*$C1689+Inputs!$B$29*(1+$D1689)^1*Inputs!$B$19+Inputs!$B$30*(1+$E1689)^1*Inputs!$B$20+Inputs!$B$31*(1+$F1689)^1*Inputs!$B$21+Inputs!$B$22*(1+Inputs!$B$23)^1</f>
        <v>14337.342016987393</v>
      </c>
      <c r="S1689" s="36">
        <f>Inputs!$B$12*(1+$B1689)^2*$C1689+Inputs!$B$29*(1+$D1689)^2*Inputs!$B$19+Inputs!$B$30*(1+$E1689)^2*Inputs!$B$20+Inputs!$B$31*(1+$F1689)^2*Inputs!$B$21+Inputs!$B$22*(1+Inputs!$B$23)^2</f>
        <v>15590.139703852139</v>
      </c>
      <c r="T1689" s="36">
        <f>Inputs!$B$12*(1+$B1689)^3*$C1689+Inputs!$B$29*(1+$D1689)^3*Inputs!$B$19+Inputs!$B$30*(1+$E1689)^3*Inputs!$B$20+Inputs!$B$31*(1+$F1689)^3*Inputs!$B$21+Inputs!$B$22*(1+Inputs!$B$23)^3</f>
        <v>17049.095617547027</v>
      </c>
      <c r="U1689" s="36">
        <f>Inputs!$B$12*(1+$B1689)^4*$C1689+Inputs!$B$29*(1+$D1689)^4*Inputs!$B$19+Inputs!$B$30*(1+$E1689)^4*Inputs!$B$20+Inputs!$B$31*(1+$F1689)^4*Inputs!$B$21+Inputs!$B$22*(1+Inputs!$B$23)^4</f>
        <v>18750.461242550788</v>
      </c>
      <c r="V1689" s="35">
        <f>Inputs!$B$13/(Q1689*(1-$G1689))</f>
        <v>1.1959938481528889</v>
      </c>
      <c r="W1689" s="36">
        <f>Inputs!$B$13</f>
        <v>12660</v>
      </c>
      <c r="X1689" s="36">
        <f t="shared" si="263"/>
        <v>12894.738328929556</v>
      </c>
      <c r="Y1689" s="36">
        <f t="shared" si="264"/>
        <v>13158.205281821178</v>
      </c>
      <c r="Z1689" s="36">
        <f t="shared" si="265"/>
        <v>13445.512983606161</v>
      </c>
      <c r="AA1689" s="36">
        <f t="shared" si="266"/>
        <v>13748.996338661946</v>
      </c>
      <c r="AB1689" s="36">
        <f t="shared" si="267"/>
        <v>49885.414768539093</v>
      </c>
      <c r="AC1689" s="36">
        <f t="shared" si="268"/>
        <v>211089.81112790623</v>
      </c>
      <c r="AD1689" s="36">
        <f t="shared" si="269"/>
        <v>131592.57621839282</v>
      </c>
    </row>
    <row r="1690" spans="1:30" ht="14.25" customHeight="1" x14ac:dyDescent="0.25">
      <c r="A1690" s="16">
        <v>1674</v>
      </c>
      <c r="B1690" s="34">
        <v>0.33820485601410799</v>
      </c>
      <c r="C1690" s="34">
        <v>7.8007047990975298E-2</v>
      </c>
      <c r="D1690" s="34">
        <v>4.1645099714781197E-2</v>
      </c>
      <c r="E1690" s="34">
        <v>6.2734191089504607E-2</v>
      </c>
      <c r="F1690" s="34">
        <v>1.1683062824551199E-2</v>
      </c>
      <c r="G1690" s="34">
        <v>0.16614931719051401</v>
      </c>
      <c r="H1690" s="35">
        <v>1.1437456583057799</v>
      </c>
      <c r="I1690" s="34">
        <v>9.1110735372841603E-2</v>
      </c>
      <c r="J1690" s="34">
        <v>2.9737856376036199E-2</v>
      </c>
      <c r="K1690" s="36">
        <f>Inputs!$B$12*(1+$B1690)^4</f>
        <v>192416.21009284756</v>
      </c>
      <c r="L1690" s="36">
        <f t="shared" si="260"/>
        <v>23112.616951925327</v>
      </c>
      <c r="M1690" s="36">
        <f t="shared" si="261"/>
        <v>315800.1387605535</v>
      </c>
      <c r="N1690" s="37">
        <f>M1690/Inputs!$B$6</f>
        <v>481.40265054962424</v>
      </c>
      <c r="O1690" s="38">
        <f>IF(N1690&gt;Inputs!$B$4,1,0)</f>
        <v>1</v>
      </c>
      <c r="P1690" s="34">
        <f t="shared" si="262"/>
        <v>6.1372878996805408E-2</v>
      </c>
      <c r="Q1690" s="36">
        <f>Inputs!$B$12*(1+$B1690)^0*$C1690+Inputs!$B$29*(1+$D1690)^0*Inputs!$B$19+Inputs!$B$30*(1+$E1690)^0*Inputs!$B$20+Inputs!$B$31*(1+$F1690)^0*Inputs!$B$21+Inputs!$B$22*(1+Inputs!$B$23)^0</f>
        <v>12702.466906885438</v>
      </c>
      <c r="R1690" s="36">
        <f>Inputs!$B$12*(1+$B1690)^1*$C1690+Inputs!$B$29*(1+$D1690)^1*Inputs!$B$19+Inputs!$B$30*(1+$E1690)^1*Inputs!$B$20+Inputs!$B$31*(1+$F1690)^1*Inputs!$B$21+Inputs!$B$22*(1+Inputs!$B$23)^1</f>
        <v>14563.995065703079</v>
      </c>
      <c r="S1690" s="36">
        <f>Inputs!$B$12*(1+$B1690)^2*$C1690+Inputs!$B$29*(1+$D1690)^2*Inputs!$B$19+Inputs!$B$30*(1+$E1690)^2*Inputs!$B$20+Inputs!$B$31*(1+$F1690)^2*Inputs!$B$21+Inputs!$B$22*(1+Inputs!$B$23)^2</f>
        <v>16975.02849845216</v>
      </c>
      <c r="T1690" s="36">
        <f>Inputs!$B$12*(1+$B1690)^3*$C1690+Inputs!$B$29*(1+$D1690)^3*Inputs!$B$19+Inputs!$B$30*(1+$E1690)^3*Inputs!$B$20+Inputs!$B$31*(1+$F1690)^3*Inputs!$B$21+Inputs!$B$22*(1+Inputs!$B$23)^3</f>
        <v>20117.431217980797</v>
      </c>
      <c r="U1690" s="36">
        <f>Inputs!$B$12*(1+$B1690)^4*$C1690+Inputs!$B$29*(1+$D1690)^4*Inputs!$B$19+Inputs!$B$30*(1+$E1690)^4*Inputs!$B$20+Inputs!$B$31*(1+$F1690)^4*Inputs!$B$21+Inputs!$B$22*(1+Inputs!$B$23)^4</f>
        <v>24234.349928750795</v>
      </c>
      <c r="V1690" s="35">
        <f>Inputs!$B$13/(Q1690*(1-$G1690))</f>
        <v>1.1952461262070078</v>
      </c>
      <c r="W1690" s="36">
        <f>Inputs!$B$13</f>
        <v>12660</v>
      </c>
      <c r="X1690" s="36">
        <f t="shared" si="263"/>
        <v>14358.946735109042</v>
      </c>
      <c r="Y1690" s="36">
        <f t="shared" si="264"/>
        <v>16553.792288669087</v>
      </c>
      <c r="Z1690" s="36">
        <f t="shared" si="265"/>
        <v>19402.236887872514</v>
      </c>
      <c r="AA1690" s="36">
        <f t="shared" si="266"/>
        <v>23112.616951925327</v>
      </c>
      <c r="AB1690" s="36">
        <f t="shared" si="267"/>
        <v>65041.929152403252</v>
      </c>
      <c r="AC1690" s="36">
        <f t="shared" si="268"/>
        <v>387792.4096823755</v>
      </c>
      <c r="AD1690" s="36">
        <f t="shared" si="269"/>
        <v>250758.20960815027</v>
      </c>
    </row>
    <row r="1691" spans="1:30" ht="14.25" customHeight="1" x14ac:dyDescent="0.25">
      <c r="A1691" s="16">
        <v>1675</v>
      </c>
      <c r="B1691" s="34">
        <v>0.36787554821467799</v>
      </c>
      <c r="C1691" s="34">
        <v>6.00589552916743E-2</v>
      </c>
      <c r="D1691" s="34">
        <v>2.7002440638958802E-2</v>
      </c>
      <c r="E1691" s="34">
        <v>4.0816926217526597E-2</v>
      </c>
      <c r="F1691" s="34">
        <v>1.6843871114801699E-2</v>
      </c>
      <c r="G1691" s="34">
        <v>0.21229079595431699</v>
      </c>
      <c r="H1691" s="35">
        <v>1.0098108341538601</v>
      </c>
      <c r="I1691" s="34">
        <v>9.3651094148507599E-2</v>
      </c>
      <c r="J1691" s="34">
        <v>2.0133355292536299E-2</v>
      </c>
      <c r="K1691" s="36">
        <f>Inputs!$B$12*(1+$B1691)^4</f>
        <v>210057.21129690699</v>
      </c>
      <c r="L1691" s="36">
        <f t="shared" si="260"/>
        <v>17076.171329471701</v>
      </c>
      <c r="M1691" s="36">
        <f t="shared" si="261"/>
        <v>206873.68266797217</v>
      </c>
      <c r="N1691" s="37">
        <f>M1691/Inputs!$B$6</f>
        <v>315.35622357922585</v>
      </c>
      <c r="O1691" s="38">
        <f>IF(N1691&gt;Inputs!$B$4,1,0)</f>
        <v>0</v>
      </c>
      <c r="P1691" s="34">
        <f t="shared" si="262"/>
        <v>7.3517738855971293E-2</v>
      </c>
      <c r="Q1691" s="36">
        <f>Inputs!$B$12*(1+$B1691)^0*$C1691+Inputs!$B$29*(1+$D1691)^0*Inputs!$B$19+Inputs!$B$30*(1+$E1691)^0*Inputs!$B$20+Inputs!$B$31*(1+$F1691)^0*Inputs!$B$21+Inputs!$B$22*(1+Inputs!$B$23)^0</f>
        <v>11625.581344927381</v>
      </c>
      <c r="R1691" s="36">
        <f>Inputs!$B$12*(1+$B1691)^1*$C1691+Inputs!$B$29*(1+$D1691)^1*Inputs!$B$19+Inputs!$B$30*(1+$E1691)^1*Inputs!$B$20+Inputs!$B$31*(1+$F1691)^1*Inputs!$B$21+Inputs!$B$22*(1+Inputs!$B$23)^1</f>
        <v>13149.788817064566</v>
      </c>
      <c r="S1691" s="36">
        <f>Inputs!$B$12*(1+$B1691)^2*$C1691+Inputs!$B$29*(1+$D1691)^2*Inputs!$B$19+Inputs!$B$30*(1+$E1691)^2*Inputs!$B$20+Inputs!$B$31*(1+$F1691)^2*Inputs!$B$21+Inputs!$B$22*(1+Inputs!$B$23)^2</f>
        <v>15167.469599288379</v>
      </c>
      <c r="T1691" s="36">
        <f>Inputs!$B$12*(1+$B1691)^3*$C1691+Inputs!$B$29*(1+$D1691)^3*Inputs!$B$19+Inputs!$B$30*(1+$E1691)^3*Inputs!$B$20+Inputs!$B$31*(1+$F1691)^3*Inputs!$B$21+Inputs!$B$22*(1+Inputs!$B$23)^3</f>
        <v>17858.22267547292</v>
      </c>
      <c r="U1691" s="36">
        <f>Inputs!$B$12*(1+$B1691)^4*$C1691+Inputs!$B$29*(1+$D1691)^4*Inputs!$B$19+Inputs!$B$30*(1+$E1691)^4*Inputs!$B$20+Inputs!$B$31*(1+$F1691)^4*Inputs!$B$21+Inputs!$B$22*(1+Inputs!$B$23)^4</f>
        <v>21467.6525457428</v>
      </c>
      <c r="V1691" s="35">
        <f>Inputs!$B$13/(Q1691*(1-$G1691))</f>
        <v>1.3824616935908955</v>
      </c>
      <c r="W1691" s="36">
        <f>Inputs!$B$13</f>
        <v>12660</v>
      </c>
      <c r="X1691" s="36">
        <f t="shared" si="263"/>
        <v>13354.829165082221</v>
      </c>
      <c r="Y1691" s="36">
        <f t="shared" si="264"/>
        <v>14290.904285074275</v>
      </c>
      <c r="Z1691" s="36">
        <f t="shared" si="265"/>
        <v>15515.624177095167</v>
      </c>
      <c r="AA1691" s="36">
        <f t="shared" si="266"/>
        <v>17076.171329471701</v>
      </c>
      <c r="AB1691" s="36">
        <f t="shared" si="267"/>
        <v>55426.446773486619</v>
      </c>
      <c r="AC1691" s="36">
        <f t="shared" si="268"/>
        <v>236949.23463317699</v>
      </c>
      <c r="AD1691" s="36">
        <f t="shared" si="269"/>
        <v>151447.23589448555</v>
      </c>
    </row>
    <row r="1692" spans="1:30" ht="14.25" customHeight="1" x14ac:dyDescent="0.25">
      <c r="A1692" s="16">
        <v>1676</v>
      </c>
      <c r="B1692" s="34">
        <v>0.31905122555662502</v>
      </c>
      <c r="C1692" s="34">
        <v>8.3497565851414393E-2</v>
      </c>
      <c r="D1692" s="34">
        <v>3.3393231097395802E-2</v>
      </c>
      <c r="E1692" s="34">
        <v>5.2135975466447798E-2</v>
      </c>
      <c r="F1692" s="34">
        <v>-1.3757783593974299E-2</v>
      </c>
      <c r="G1692" s="34">
        <v>0.20466438564936901</v>
      </c>
      <c r="H1692" s="35">
        <v>1.0250634856762</v>
      </c>
      <c r="I1692" s="34">
        <v>8.9473811032472303E-2</v>
      </c>
      <c r="J1692" s="34">
        <v>1.73932403818188E-2</v>
      </c>
      <c r="K1692" s="36">
        <f>Inputs!$B$12*(1+$B1692)^4</f>
        <v>181634.31376940853</v>
      </c>
      <c r="L1692" s="36">
        <f t="shared" si="260"/>
        <v>19309.833061702248</v>
      </c>
      <c r="M1692" s="36">
        <f t="shared" si="261"/>
        <v>237123.9567609434</v>
      </c>
      <c r="N1692" s="37">
        <f>M1692/Inputs!$B$6</f>
        <v>361.46944628192591</v>
      </c>
      <c r="O1692" s="38">
        <f>IF(N1692&gt;Inputs!$B$4,1,0)</f>
        <v>0</v>
      </c>
      <c r="P1692" s="34">
        <f t="shared" si="262"/>
        <v>7.20805706506535E-2</v>
      </c>
      <c r="Q1692" s="36">
        <f>Inputs!$B$12*(1+$B1692)^0*$C1692+Inputs!$B$29*(1+$D1692)^0*Inputs!$B$19+Inputs!$B$30*(1+$E1692)^0*Inputs!$B$20+Inputs!$B$31*(1+$F1692)^0*Inputs!$B$21+Inputs!$B$22*(1+Inputs!$B$23)^0</f>
        <v>13031.897978511784</v>
      </c>
      <c r="R1692" s="36">
        <f>Inputs!$B$12*(1+$B1692)^1*$C1692+Inputs!$B$29*(1+$D1692)^1*Inputs!$B$19+Inputs!$B$30*(1+$E1692)^1*Inputs!$B$20+Inputs!$B$31*(1+$F1692)^1*Inputs!$B$21+Inputs!$B$22*(1+Inputs!$B$23)^1</f>
        <v>14740.245725560249</v>
      </c>
      <c r="S1692" s="36">
        <f>Inputs!$B$12*(1+$B1692)^2*$C1692+Inputs!$B$29*(1+$D1692)^2*Inputs!$B$19+Inputs!$B$30*(1+$E1692)^2*Inputs!$B$20+Inputs!$B$31*(1+$F1692)^2*Inputs!$B$21+Inputs!$B$22*(1+Inputs!$B$23)^2</f>
        <v>16967.851112716715</v>
      </c>
      <c r="T1692" s="36">
        <f>Inputs!$B$12*(1+$B1692)^3*$C1692+Inputs!$B$29*(1+$D1692)^3*Inputs!$B$19+Inputs!$B$30*(1+$E1692)^3*Inputs!$B$20+Inputs!$B$31*(1+$F1692)^3*Inputs!$B$21+Inputs!$B$22*(1+Inputs!$B$23)^3</f>
        <v>19877.825901930184</v>
      </c>
      <c r="U1692" s="36">
        <f>Inputs!$B$12*(1+$B1692)^4*$C1692+Inputs!$B$29*(1+$D1692)^4*Inputs!$B$19+Inputs!$B$30*(1+$E1692)^4*Inputs!$B$20+Inputs!$B$31*(1+$F1692)^4*Inputs!$B$21+Inputs!$B$22*(1+Inputs!$B$23)^4</f>
        <v>23685.214680188681</v>
      </c>
      <c r="V1692" s="35">
        <f>Inputs!$B$13/(Q1692*(1-$G1692))</f>
        <v>1.2214497476230803</v>
      </c>
      <c r="W1692" s="36">
        <f>Inputs!$B$13</f>
        <v>12660</v>
      </c>
      <c r="X1692" s="36">
        <f t="shared" si="263"/>
        <v>13744.014991295102</v>
      </c>
      <c r="Y1692" s="36">
        <f t="shared" si="264"/>
        <v>15158.501129143431</v>
      </c>
      <c r="Z1692" s="36">
        <f t="shared" si="265"/>
        <v>16981.979384188337</v>
      </c>
      <c r="AA1692" s="36">
        <f t="shared" si="266"/>
        <v>19309.833061702248</v>
      </c>
      <c r="AB1692" s="36">
        <f t="shared" si="267"/>
        <v>59555.763618836747</v>
      </c>
      <c r="AC1692" s="36">
        <f t="shared" si="268"/>
        <v>272551.86040482763</v>
      </c>
      <c r="AD1692" s="36">
        <f t="shared" si="269"/>
        <v>177568.19314210667</v>
      </c>
    </row>
    <row r="1693" spans="1:30" ht="14.25" customHeight="1" x14ac:dyDescent="0.25">
      <c r="A1693" s="16">
        <v>1677</v>
      </c>
      <c r="B1693" s="34">
        <v>0.39832359767535402</v>
      </c>
      <c r="C1693" s="34">
        <v>5.9324389741646701E-2</v>
      </c>
      <c r="D1693" s="34">
        <v>4.6160153657957503E-2</v>
      </c>
      <c r="E1693" s="34">
        <v>4.1206616395178197E-2</v>
      </c>
      <c r="F1693" s="34">
        <v>1.6856767458746098E-2</v>
      </c>
      <c r="G1693" s="34">
        <v>0.188831321258629</v>
      </c>
      <c r="H1693" s="35">
        <v>0.97188946736818904</v>
      </c>
      <c r="I1693" s="34">
        <v>9.8034524720264804E-2</v>
      </c>
      <c r="J1693" s="34">
        <v>2.3474111361212299E-2</v>
      </c>
      <c r="K1693" s="36">
        <f>Inputs!$B$12*(1+$B1693)^4</f>
        <v>229393.96986772658</v>
      </c>
      <c r="L1693" s="36">
        <f t="shared" si="260"/>
        <v>17932.760530173317</v>
      </c>
      <c r="M1693" s="36">
        <f t="shared" si="261"/>
        <v>210242.8010896403</v>
      </c>
      <c r="N1693" s="37">
        <f>M1693/Inputs!$B$6</f>
        <v>320.49207483176878</v>
      </c>
      <c r="O1693" s="38">
        <f>IF(N1693&gt;Inputs!$B$4,1,0)</f>
        <v>0</v>
      </c>
      <c r="P1693" s="34">
        <f t="shared" si="262"/>
        <v>7.4560413359052502E-2</v>
      </c>
      <c r="Q1693" s="36">
        <f>Inputs!$B$12*(1+$B1693)^0*$C1693+Inputs!$B$29*(1+$D1693)^0*Inputs!$B$19+Inputs!$B$30*(1+$E1693)^0*Inputs!$B$20+Inputs!$B$31*(1+$F1693)^0*Inputs!$B$21+Inputs!$B$22*(1+Inputs!$B$23)^0</f>
        <v>11581.507411925722</v>
      </c>
      <c r="R1693" s="36">
        <f>Inputs!$B$12*(1+$B1693)^1*$C1693+Inputs!$B$29*(1+$D1693)^1*Inputs!$B$19+Inputs!$B$30*(1+$E1693)^1*Inputs!$B$20+Inputs!$B$31*(1+$F1693)^1*Inputs!$B$21+Inputs!$B$22*(1+Inputs!$B$23)^1</f>
        <v>13262.114029520118</v>
      </c>
      <c r="S1693" s="36">
        <f>Inputs!$B$12*(1+$B1693)^2*$C1693+Inputs!$B$29*(1+$D1693)^2*Inputs!$B$19+Inputs!$B$30*(1+$E1693)^2*Inputs!$B$20+Inputs!$B$31*(1+$F1693)^2*Inputs!$B$21+Inputs!$B$22*(1+Inputs!$B$23)^2</f>
        <v>15517.974914339917</v>
      </c>
      <c r="T1693" s="36">
        <f>Inputs!$B$12*(1+$B1693)^3*$C1693+Inputs!$B$29*(1+$D1693)^3*Inputs!$B$19+Inputs!$B$30*(1+$E1693)^3*Inputs!$B$20+Inputs!$B$31*(1+$F1693)^3*Inputs!$B$21+Inputs!$B$22*(1+Inputs!$B$23)^3</f>
        <v>18574.503122533933</v>
      </c>
      <c r="U1693" s="36">
        <f>Inputs!$B$12*(1+$B1693)^4*$C1693+Inputs!$B$29*(1+$D1693)^4*Inputs!$B$19+Inputs!$B$30*(1+$E1693)^4*Inputs!$B$20+Inputs!$B$31*(1+$F1693)^4*Inputs!$B$21+Inputs!$B$22*(1+Inputs!$B$23)^4</f>
        <v>22746.736689533842</v>
      </c>
      <c r="V1693" s="35">
        <f>Inputs!$B$13/(Q1693*(1-$G1693))</f>
        <v>1.3475889560064487</v>
      </c>
      <c r="W1693" s="36">
        <f>Inputs!$B$13</f>
        <v>12660</v>
      </c>
      <c r="X1693" s="36">
        <f t="shared" si="263"/>
        <v>13486.681916702666</v>
      </c>
      <c r="Y1693" s="36">
        <f t="shared" si="264"/>
        <v>14598.443717494105</v>
      </c>
      <c r="Z1693" s="36">
        <f t="shared" si="265"/>
        <v>16058.683439915765</v>
      </c>
      <c r="AA1693" s="36">
        <f t="shared" si="266"/>
        <v>17932.760530173317</v>
      </c>
      <c r="AB1693" s="36">
        <f t="shared" si="267"/>
        <v>56024.566937918207</v>
      </c>
      <c r="AC1693" s="36">
        <f t="shared" si="268"/>
        <v>246158.9913603155</v>
      </c>
      <c r="AD1693" s="36">
        <f t="shared" si="269"/>
        <v>154218.23415172211</v>
      </c>
    </row>
    <row r="1694" spans="1:30" ht="14.25" customHeight="1" x14ac:dyDescent="0.25">
      <c r="A1694" s="16">
        <v>1678</v>
      </c>
      <c r="B1694" s="34">
        <v>0.281242765238161</v>
      </c>
      <c r="C1694" s="34">
        <v>4.6489695207051797E-2</v>
      </c>
      <c r="D1694" s="34">
        <v>4.3641248491693901E-2</v>
      </c>
      <c r="E1694" s="34">
        <v>3.7985954531339197E-2</v>
      </c>
      <c r="F1694" s="34">
        <v>1.6754030274660499E-2</v>
      </c>
      <c r="G1694" s="34">
        <v>0.22068079512002201</v>
      </c>
      <c r="H1694" s="35">
        <v>1.05196253419904</v>
      </c>
      <c r="I1694" s="34">
        <v>9.9540037270725801E-2</v>
      </c>
      <c r="J1694" s="34">
        <v>2.0646758680276302E-2</v>
      </c>
      <c r="K1694" s="36">
        <f>Inputs!$B$12*(1+$B1694)^4</f>
        <v>161687.68937770484</v>
      </c>
      <c r="L1694" s="36">
        <f t="shared" si="260"/>
        <v>13591.4498190862</v>
      </c>
      <c r="M1694" s="36">
        <f t="shared" si="261"/>
        <v>158897.98656133257</v>
      </c>
      <c r="N1694" s="37">
        <f>M1694/Inputs!$B$6</f>
        <v>242.22254048983623</v>
      </c>
      <c r="O1694" s="38">
        <f>IF(N1694&gt;Inputs!$B$4,1,0)</f>
        <v>0</v>
      </c>
      <c r="P1694" s="34">
        <f t="shared" si="262"/>
        <v>7.8893278590449506E-2</v>
      </c>
      <c r="Q1694" s="36">
        <f>Inputs!$B$12*(1+$B1694)^0*$C1694+Inputs!$B$29*(1+$D1694)^0*Inputs!$B$19+Inputs!$B$30*(1+$E1694)^0*Inputs!$B$20+Inputs!$B$31*(1+$F1694)^0*Inputs!$B$21+Inputs!$B$22*(1+Inputs!$B$23)^0</f>
        <v>10811.42573985003</v>
      </c>
      <c r="R1694" s="36">
        <f>Inputs!$B$12*(1+$B1694)^1*$C1694+Inputs!$B$29*(1+$D1694)^1*Inputs!$B$19+Inputs!$B$30*(1+$E1694)^1*Inputs!$B$20+Inputs!$B$31*(1+$F1694)^1*Inputs!$B$21+Inputs!$B$22*(1+Inputs!$B$23)^1</f>
        <v>11841.849620457455</v>
      </c>
      <c r="S1694" s="36">
        <f>Inputs!$B$12*(1+$B1694)^2*$C1694+Inputs!$B$29*(1+$D1694)^2*Inputs!$B$19+Inputs!$B$30*(1+$E1694)^2*Inputs!$B$20+Inputs!$B$31*(1+$F1694)^2*Inputs!$B$21+Inputs!$B$22*(1+Inputs!$B$23)^2</f>
        <v>13102.008358315101</v>
      </c>
      <c r="T1694" s="36">
        <f>Inputs!$B$12*(1+$B1694)^3*$C1694+Inputs!$B$29*(1+$D1694)^3*Inputs!$B$19+Inputs!$B$30*(1+$E1694)^3*Inputs!$B$20+Inputs!$B$31*(1+$F1694)^3*Inputs!$B$21+Inputs!$B$22*(1+Inputs!$B$23)^3</f>
        <v>14654.324321651382</v>
      </c>
      <c r="U1694" s="36">
        <f>Inputs!$B$12*(1+$B1694)^4*$C1694+Inputs!$B$29*(1+$D1694)^4*Inputs!$B$19+Inputs!$B$30*(1+$E1694)^4*Inputs!$B$20+Inputs!$B$31*(1+$F1694)^4*Inputs!$B$21+Inputs!$B$22*(1+Inputs!$B$23)^4</f>
        <v>16578.687088922718</v>
      </c>
      <c r="V1694" s="35">
        <f>Inputs!$B$13/(Q1694*(1-$G1694))</f>
        <v>1.5025722271899316</v>
      </c>
      <c r="W1694" s="36">
        <f>Inputs!$B$13</f>
        <v>12660</v>
      </c>
      <c r="X1694" s="36">
        <f t="shared" si="263"/>
        <v>12826.987258625595</v>
      </c>
      <c r="Y1694" s="36">
        <f t="shared" si="264"/>
        <v>13041.726011857236</v>
      </c>
      <c r="Z1694" s="36">
        <f t="shared" si="265"/>
        <v>13300.364442258599</v>
      </c>
      <c r="AA1694" s="36">
        <f t="shared" si="266"/>
        <v>13591.4498190862</v>
      </c>
      <c r="AB1694" s="36">
        <f t="shared" si="267"/>
        <v>49490.761504171795</v>
      </c>
      <c r="AC1694" s="36">
        <f t="shared" si="268"/>
        <v>175833.34666098226</v>
      </c>
      <c r="AD1694" s="36">
        <f t="shared" si="269"/>
        <v>109407.22505716077</v>
      </c>
    </row>
    <row r="1695" spans="1:30" ht="14.25" customHeight="1" x14ac:dyDescent="0.25">
      <c r="A1695" s="16">
        <v>1679</v>
      </c>
      <c r="B1695" s="34">
        <v>0.255059043549901</v>
      </c>
      <c r="C1695" s="34">
        <v>7.5219616664405298E-2</v>
      </c>
      <c r="D1695" s="34">
        <v>4.8001754565767801E-2</v>
      </c>
      <c r="E1695" s="34">
        <v>4.0434279389719198E-2</v>
      </c>
      <c r="F1695" s="34">
        <v>1.0911451315294699E-2</v>
      </c>
      <c r="G1695" s="34">
        <v>0.20831753165828501</v>
      </c>
      <c r="H1695" s="35">
        <v>1.0912316594365501</v>
      </c>
      <c r="I1695" s="34">
        <v>9.65792149882055E-2</v>
      </c>
      <c r="J1695" s="34">
        <v>2.3199426389123701E-2</v>
      </c>
      <c r="K1695" s="36">
        <f>Inputs!$B$12*(1+$B1695)^4</f>
        <v>148870.23712847062</v>
      </c>
      <c r="L1695" s="36">
        <f t="shared" si="260"/>
        <v>17488.401020696405</v>
      </c>
      <c r="M1695" s="36">
        <f t="shared" si="261"/>
        <v>209759.0436519972</v>
      </c>
      <c r="N1695" s="37">
        <f>M1695/Inputs!$B$6</f>
        <v>319.75463971341037</v>
      </c>
      <c r="O1695" s="38">
        <f>IF(N1695&gt;Inputs!$B$4,1,0)</f>
        <v>0</v>
      </c>
      <c r="P1695" s="34">
        <f t="shared" si="262"/>
        <v>7.3379788599081799E-2</v>
      </c>
      <c r="Q1695" s="36">
        <f>Inputs!$B$12*(1+$B1695)^0*$C1695+Inputs!$B$29*(1+$D1695)^0*Inputs!$B$19+Inputs!$B$30*(1+$E1695)^0*Inputs!$B$20+Inputs!$B$31*(1+$F1695)^0*Inputs!$B$21+Inputs!$B$22*(1+Inputs!$B$23)^0</f>
        <v>12535.221027291238</v>
      </c>
      <c r="R1695" s="36">
        <f>Inputs!$B$12*(1+$B1695)^1*$C1695+Inputs!$B$29*(1+$D1695)^1*Inputs!$B$19+Inputs!$B$30*(1+$E1695)^1*Inputs!$B$20+Inputs!$B$31*(1+$F1695)^1*Inputs!$B$21+Inputs!$B$22*(1+Inputs!$B$23)^1</f>
        <v>13926.44154173943</v>
      </c>
      <c r="S1695" s="36">
        <f>Inputs!$B$12*(1+$B1695)^2*$C1695+Inputs!$B$29*(1+$D1695)^2*Inputs!$B$19+Inputs!$B$30*(1+$E1695)^2*Inputs!$B$20+Inputs!$B$31*(1+$F1695)^2*Inputs!$B$21+Inputs!$B$22*(1+Inputs!$B$23)^2</f>
        <v>15621.439819625415</v>
      </c>
      <c r="T1695" s="36">
        <f>Inputs!$B$12*(1+$B1695)^3*$C1695+Inputs!$B$29*(1+$D1695)^3*Inputs!$B$19+Inputs!$B$30*(1+$E1695)^3*Inputs!$B$20+Inputs!$B$31*(1+$F1695)^3*Inputs!$B$21+Inputs!$B$22*(1+Inputs!$B$23)^3</f>
        <v>17695.577110507977</v>
      </c>
      <c r="U1695" s="36">
        <f>Inputs!$B$12*(1+$B1695)^4*$C1695+Inputs!$B$29*(1+$D1695)^4*Inputs!$B$19+Inputs!$B$30*(1+$E1695)^4*Inputs!$B$20+Inputs!$B$31*(1+$F1695)^4*Inputs!$B$21+Inputs!$B$22*(1+Inputs!$B$23)^4</f>
        <v>20243.337612636409</v>
      </c>
      <c r="V1695" s="35">
        <f>Inputs!$B$13/(Q1695*(1-$G1695))</f>
        <v>1.2757062461713815</v>
      </c>
      <c r="W1695" s="36">
        <f>Inputs!$B$13</f>
        <v>12660</v>
      </c>
      <c r="X1695" s="36">
        <f t="shared" si="263"/>
        <v>13556.596278968691</v>
      </c>
      <c r="Y1695" s="36">
        <f t="shared" si="264"/>
        <v>14636.220944453318</v>
      </c>
      <c r="Z1695" s="36">
        <f t="shared" si="265"/>
        <v>15933.456810144105</v>
      </c>
      <c r="AA1695" s="36">
        <f t="shared" si="266"/>
        <v>17488.401020696405</v>
      </c>
      <c r="AB1695" s="36">
        <f t="shared" si="267"/>
        <v>55966.993653489895</v>
      </c>
      <c r="AC1695" s="36">
        <f t="shared" si="268"/>
        <v>243856.27479258555</v>
      </c>
      <c r="AD1695" s="36">
        <f t="shared" si="269"/>
        <v>153792.04999850731</v>
      </c>
    </row>
    <row r="1696" spans="1:30" ht="14.25" customHeight="1" x14ac:dyDescent="0.25">
      <c r="A1696" s="16">
        <v>1680</v>
      </c>
      <c r="B1696" s="34">
        <v>0.217714272658832</v>
      </c>
      <c r="C1696" s="34">
        <v>8.9594244143114399E-2</v>
      </c>
      <c r="D1696" s="34">
        <v>2.2003523366743001E-2</v>
      </c>
      <c r="E1696" s="34">
        <v>5.4534758816878699E-2</v>
      </c>
      <c r="F1696" s="34">
        <v>2.74741624587942E-2</v>
      </c>
      <c r="G1696" s="34">
        <v>0.17311580152271699</v>
      </c>
      <c r="H1696" s="35">
        <v>1.0811430222088401</v>
      </c>
      <c r="I1696" s="34">
        <v>9.5566082758787294E-2</v>
      </c>
      <c r="J1696" s="34">
        <v>3.2117723424849899E-2</v>
      </c>
      <c r="K1696" s="36">
        <f>Inputs!$B$12*(1+$B1696)^4</f>
        <v>131926.74152300903</v>
      </c>
      <c r="L1696" s="36">
        <f t="shared" si="260"/>
        <v>18741.514115890448</v>
      </c>
      <c r="M1696" s="36">
        <f t="shared" si="261"/>
        <v>251348.92638830096</v>
      </c>
      <c r="N1696" s="37">
        <f>M1696/Inputs!$B$6</f>
        <v>383.15385120167826</v>
      </c>
      <c r="O1696" s="38">
        <f>IF(N1696&gt;Inputs!$B$4,1,0)</f>
        <v>0</v>
      </c>
      <c r="P1696" s="34">
        <f t="shared" si="262"/>
        <v>6.3448359333937387E-2</v>
      </c>
      <c r="Q1696" s="36">
        <f>Inputs!$B$12*(1+$B1696)^0*$C1696+Inputs!$B$29*(1+$D1696)^0*Inputs!$B$19+Inputs!$B$30*(1+$E1696)^0*Inputs!$B$20+Inputs!$B$31*(1+$F1696)^0*Inputs!$B$21+Inputs!$B$22*(1+Inputs!$B$23)^0</f>
        <v>13397.698676013784</v>
      </c>
      <c r="R1696" s="36">
        <f>Inputs!$B$12*(1+$B1696)^1*$C1696+Inputs!$B$29*(1+$D1696)^1*Inputs!$B$19+Inputs!$B$30*(1+$E1696)^1*Inputs!$B$20+Inputs!$B$31*(1+$F1696)^1*Inputs!$B$21+Inputs!$B$22*(1+Inputs!$B$23)^1</f>
        <v>14832.528813993587</v>
      </c>
      <c r="S1696" s="36">
        <f>Inputs!$B$12*(1+$B1696)^2*$C1696+Inputs!$B$29*(1+$D1696)^2*Inputs!$B$19+Inputs!$B$30*(1+$E1696)^2*Inputs!$B$20+Inputs!$B$31*(1+$F1696)^2*Inputs!$B$21+Inputs!$B$22*(1+Inputs!$B$23)^2</f>
        <v>16532.561705134911</v>
      </c>
      <c r="T1696" s="36">
        <f>Inputs!$B$12*(1+$B1696)^3*$C1696+Inputs!$B$29*(1+$D1696)^3*Inputs!$B$19+Inputs!$B$30*(1+$E1696)^3*Inputs!$B$20+Inputs!$B$31*(1+$F1696)^3*Inputs!$B$21+Inputs!$B$22*(1+Inputs!$B$23)^3</f>
        <v>18553.745455706056</v>
      </c>
      <c r="U1696" s="36">
        <f>Inputs!$B$12*(1+$B1696)^4*$C1696+Inputs!$B$29*(1+$D1696)^4*Inputs!$B$19+Inputs!$B$30*(1+$E1696)^4*Inputs!$B$20+Inputs!$B$31*(1+$F1696)^4*Inputs!$B$21+Inputs!$B$22*(1+Inputs!$B$23)^4</f>
        <v>20964.129410368329</v>
      </c>
      <c r="V1696" s="35">
        <f>Inputs!$B$13/(Q1696*(1-$G1696))</f>
        <v>1.1427699373475995</v>
      </c>
      <c r="W1696" s="36">
        <f>Inputs!$B$13</f>
        <v>12660</v>
      </c>
      <c r="X1696" s="36">
        <f t="shared" si="263"/>
        <v>13826.865904080561</v>
      </c>
      <c r="Y1696" s="36">
        <f t="shared" si="264"/>
        <v>15201.016662368673</v>
      </c>
      <c r="Z1696" s="36">
        <f t="shared" si="265"/>
        <v>16823.04580733251</v>
      </c>
      <c r="AA1696" s="36">
        <f t="shared" si="266"/>
        <v>18741.514115890448</v>
      </c>
      <c r="AB1696" s="36">
        <f t="shared" si="267"/>
        <v>58187.403568612208</v>
      </c>
      <c r="AC1696" s="36">
        <f t="shared" si="268"/>
        <v>304869.17370109324</v>
      </c>
      <c r="AD1696" s="36">
        <f t="shared" si="269"/>
        <v>193161.52281968875</v>
      </c>
    </row>
    <row r="1697" spans="1:30" ht="14.25" customHeight="1" x14ac:dyDescent="0.25">
      <c r="A1697" s="16">
        <v>1681</v>
      </c>
      <c r="B1697" s="34">
        <v>0.30759624979025502</v>
      </c>
      <c r="C1697" s="34">
        <v>4.8677501652419297E-2</v>
      </c>
      <c r="D1697" s="34">
        <v>5.4877318295835302E-2</v>
      </c>
      <c r="E1697" s="34">
        <v>5.3776669861713401E-2</v>
      </c>
      <c r="F1697" s="34">
        <v>-3.17383178521876E-3</v>
      </c>
      <c r="G1697" s="34">
        <v>0.21644060280710001</v>
      </c>
      <c r="H1697" s="35">
        <v>1.1193904172303499</v>
      </c>
      <c r="I1697" s="34">
        <v>0.10244276081520599</v>
      </c>
      <c r="J1697" s="34">
        <v>2.9744578978718201E-2</v>
      </c>
      <c r="K1697" s="36">
        <f>Inputs!$B$12*(1+$B1697)^4</f>
        <v>175406.59405886388</v>
      </c>
      <c r="L1697" s="36">
        <f t="shared" si="260"/>
        <v>15424.634970994392</v>
      </c>
      <c r="M1697" s="36">
        <f t="shared" si="261"/>
        <v>185970.48627109054</v>
      </c>
      <c r="N1697" s="37">
        <f>M1697/Inputs!$B$6</f>
        <v>283.49159492544288</v>
      </c>
      <c r="O1697" s="38">
        <f>IF(N1697&gt;Inputs!$B$4,1,0)</f>
        <v>0</v>
      </c>
      <c r="P1697" s="34">
        <f t="shared" si="262"/>
        <v>7.2698181836487796E-2</v>
      </c>
      <c r="Q1697" s="36">
        <f>Inputs!$B$12*(1+$B1697)^0*$C1697+Inputs!$B$29*(1+$D1697)^0*Inputs!$B$19+Inputs!$B$30*(1+$E1697)^0*Inputs!$B$20+Inputs!$B$31*(1+$F1697)^0*Inputs!$B$21+Inputs!$B$22*(1+Inputs!$B$23)^0</f>
        <v>10942.694126572078</v>
      </c>
      <c r="R1697" s="36">
        <f>Inputs!$B$12*(1+$B1697)^1*$C1697+Inputs!$B$29*(1+$D1697)^1*Inputs!$B$19+Inputs!$B$30*(1+$E1697)^1*Inputs!$B$20+Inputs!$B$31*(1+$F1697)^1*Inputs!$B$21+Inputs!$B$22*(1+Inputs!$B$23)^1</f>
        <v>12073.778018042975</v>
      </c>
      <c r="S1697" s="36">
        <f>Inputs!$B$12*(1+$B1697)^2*$C1697+Inputs!$B$29*(1+$D1697)^2*Inputs!$B$19+Inputs!$B$30*(1+$E1697)^2*Inputs!$B$20+Inputs!$B$31*(1+$F1697)^2*Inputs!$B$21+Inputs!$B$22*(1+Inputs!$B$23)^2</f>
        <v>13496.370083983296</v>
      </c>
      <c r="T1697" s="36">
        <f>Inputs!$B$12*(1+$B1697)^3*$C1697+Inputs!$B$29*(1+$D1697)^3*Inputs!$B$19+Inputs!$B$30*(1+$E1697)^3*Inputs!$B$20+Inputs!$B$31*(1+$F1697)^3*Inputs!$B$21+Inputs!$B$22*(1+Inputs!$B$23)^3</f>
        <v>15296.344381794048</v>
      </c>
      <c r="U1697" s="36">
        <f>Inputs!$B$12*(1+$B1697)^4*$C1697+Inputs!$B$29*(1+$D1697)^4*Inputs!$B$19+Inputs!$B$30*(1+$E1697)^4*Inputs!$B$20+Inputs!$B$31*(1+$F1697)^4*Inputs!$B$21+Inputs!$B$22*(1+Inputs!$B$23)^4</f>
        <v>17585.769923282744</v>
      </c>
      <c r="V1697" s="35">
        <f>Inputs!$B$13/(Q1697*(1-$G1697))</f>
        <v>1.4765138407302023</v>
      </c>
      <c r="W1697" s="36">
        <f>Inputs!$B$13</f>
        <v>12660</v>
      </c>
      <c r="X1697" s="36">
        <f t="shared" si="263"/>
        <v>13123.948485389767</v>
      </c>
      <c r="Y1697" s="36">
        <f t="shared" si="264"/>
        <v>13726.113228301167</v>
      </c>
      <c r="Z1697" s="36">
        <f t="shared" si="265"/>
        <v>14486.64362188922</v>
      </c>
      <c r="AA1697" s="36">
        <f t="shared" si="266"/>
        <v>15424.634970994392</v>
      </c>
      <c r="AB1697" s="36">
        <f t="shared" si="267"/>
        <v>51805.061507485661</v>
      </c>
      <c r="AC1697" s="36">
        <f t="shared" si="268"/>
        <v>218484.61464733651</v>
      </c>
      <c r="AD1697" s="36">
        <f t="shared" si="269"/>
        <v>134165.42476360488</v>
      </c>
    </row>
    <row r="1698" spans="1:30" ht="14.25" customHeight="1" x14ac:dyDescent="0.25">
      <c r="A1698" s="16">
        <v>1682</v>
      </c>
      <c r="B1698" s="34">
        <v>0.33400894557180899</v>
      </c>
      <c r="C1698" s="34">
        <v>6.2509835877677195E-2</v>
      </c>
      <c r="D1698" s="34">
        <v>4.18203918592438E-2</v>
      </c>
      <c r="E1698" s="34">
        <v>4.0111692190857702E-2</v>
      </c>
      <c r="F1698" s="34">
        <v>-9.6194969316116992E-3</v>
      </c>
      <c r="G1698" s="34">
        <v>0.18279658503864299</v>
      </c>
      <c r="H1698" s="35">
        <v>1.0135590339718601</v>
      </c>
      <c r="I1698" s="34">
        <v>9.5241770308545595E-2</v>
      </c>
      <c r="J1698" s="34">
        <v>2.4382120741356698E-2</v>
      </c>
      <c r="K1698" s="36">
        <f>Inputs!$B$12*(1+$B1698)^4</f>
        <v>190014.27015320523</v>
      </c>
      <c r="L1698" s="36">
        <f t="shared" si="260"/>
        <v>16942.595267797875</v>
      </c>
      <c r="M1698" s="36">
        <f t="shared" si="261"/>
        <v>210392.87918388011</v>
      </c>
      <c r="N1698" s="37">
        <f>M1698/Inputs!$B$6</f>
        <v>320.72085241445137</v>
      </c>
      <c r="O1698" s="38">
        <f>IF(N1698&gt;Inputs!$B$4,1,0)</f>
        <v>0</v>
      </c>
      <c r="P1698" s="34">
        <f t="shared" si="262"/>
        <v>7.0859649567188904E-2</v>
      </c>
      <c r="Q1698" s="36">
        <f>Inputs!$B$12*(1+$B1698)^0*$C1698+Inputs!$B$29*(1+$D1698)^0*Inputs!$B$19+Inputs!$B$30*(1+$E1698)^0*Inputs!$B$20+Inputs!$B$31*(1+$F1698)^0*Inputs!$B$21+Inputs!$B$22*(1+Inputs!$B$23)^0</f>
        <v>11772.634180087553</v>
      </c>
      <c r="R1698" s="36">
        <f>Inputs!$B$12*(1+$B1698)^1*$C1698+Inputs!$B$29*(1+$D1698)^1*Inputs!$B$19+Inputs!$B$30*(1+$E1698)^1*Inputs!$B$20+Inputs!$B$31*(1+$F1698)^1*Inputs!$B$21+Inputs!$B$22*(1+Inputs!$B$23)^1</f>
        <v>13151.603249117459</v>
      </c>
      <c r="S1698" s="36">
        <f>Inputs!$B$12*(1+$B1698)^2*$C1698+Inputs!$B$29*(1+$D1698)^2*Inputs!$B$19+Inputs!$B$30*(1+$E1698)^2*Inputs!$B$20+Inputs!$B$31*(1+$F1698)^2*Inputs!$B$21+Inputs!$B$22*(1+Inputs!$B$23)^2</f>
        <v>14957.151568599402</v>
      </c>
      <c r="T1698" s="36">
        <f>Inputs!$B$12*(1+$B1698)^3*$C1698+Inputs!$B$29*(1+$D1698)^3*Inputs!$B$19+Inputs!$B$30*(1+$E1698)^3*Inputs!$B$20+Inputs!$B$31*(1+$F1698)^3*Inputs!$B$21+Inputs!$B$22*(1+Inputs!$B$23)^3</f>
        <v>17329.37341893863</v>
      </c>
      <c r="U1698" s="36">
        <f>Inputs!$B$12*(1+$B1698)^4*$C1698+Inputs!$B$29*(1+$D1698)^4*Inputs!$B$19+Inputs!$B$30*(1+$E1698)^4*Inputs!$B$20+Inputs!$B$31*(1+$F1698)^4*Inputs!$B$21+Inputs!$B$22*(1+Inputs!$B$23)^4</f>
        <v>20455.057969280489</v>
      </c>
      <c r="V1698" s="35">
        <f>Inputs!$B$13/(Q1698*(1-$G1698))</f>
        <v>1.3159212005121699</v>
      </c>
      <c r="W1698" s="36">
        <f>Inputs!$B$13</f>
        <v>12660</v>
      </c>
      <c r="X1698" s="36">
        <f t="shared" si="263"/>
        <v>13330.497276254133</v>
      </c>
      <c r="Y1698" s="36">
        <f t="shared" si="264"/>
        <v>14236.659614911368</v>
      </c>
      <c r="Z1698" s="36">
        <f t="shared" si="265"/>
        <v>15424.12582967482</v>
      </c>
      <c r="AA1698" s="36">
        <f t="shared" si="266"/>
        <v>16942.595267797875</v>
      </c>
      <c r="AB1698" s="36">
        <f t="shared" si="267"/>
        <v>54977.879039546926</v>
      </c>
      <c r="AC1698" s="36">
        <f t="shared" si="268"/>
        <v>244930.53207711174</v>
      </c>
      <c r="AD1698" s="36">
        <f t="shared" si="269"/>
        <v>155415.00014433317</v>
      </c>
    </row>
    <row r="1699" spans="1:30" ht="14.25" customHeight="1" x14ac:dyDescent="0.25">
      <c r="A1699" s="16">
        <v>1683</v>
      </c>
      <c r="B1699" s="34">
        <v>0.36217212973853402</v>
      </c>
      <c r="C1699" s="34">
        <v>5.5700180670079799E-2</v>
      </c>
      <c r="D1699" s="34">
        <v>4.07816247011967E-2</v>
      </c>
      <c r="E1699" s="34">
        <v>3.3706467332780703E-2</v>
      </c>
      <c r="F1699" s="34">
        <v>1.22683348802937E-2</v>
      </c>
      <c r="G1699" s="34">
        <v>0.16927895714615601</v>
      </c>
      <c r="H1699" s="35">
        <v>1.0189951579298799</v>
      </c>
      <c r="I1699" s="34">
        <v>9.5531538245307496E-2</v>
      </c>
      <c r="J1699" s="34">
        <v>2.2427393435183001E-2</v>
      </c>
      <c r="K1699" s="36">
        <f>Inputs!$B$12*(1+$B1699)^4</f>
        <v>206575.68978136955</v>
      </c>
      <c r="L1699" s="36">
        <f t="shared" si="260"/>
        <v>17262.816979410174</v>
      </c>
      <c r="M1699" s="36">
        <f t="shared" si="261"/>
        <v>208403.6892551092</v>
      </c>
      <c r="N1699" s="37">
        <f>M1699/Inputs!$B$6</f>
        <v>317.688550693764</v>
      </c>
      <c r="O1699" s="38">
        <f>IF(N1699&gt;Inputs!$B$4,1,0)</f>
        <v>0</v>
      </c>
      <c r="P1699" s="34">
        <f t="shared" si="262"/>
        <v>7.3104144810124491E-2</v>
      </c>
      <c r="Q1699" s="36">
        <f>Inputs!$B$12*(1+$B1699)^0*$C1699+Inputs!$B$29*(1+$D1699)^0*Inputs!$B$19+Inputs!$B$30*(1+$E1699)^0*Inputs!$B$20+Inputs!$B$31*(1+$F1699)^0*Inputs!$B$21+Inputs!$B$22*(1+Inputs!$B$23)^0</f>
        <v>11364.054867631708</v>
      </c>
      <c r="R1699" s="36">
        <f>Inputs!$B$12*(1+$B1699)^1*$C1699+Inputs!$B$29*(1+$D1699)^1*Inputs!$B$19+Inputs!$B$30*(1+$E1699)^1*Inputs!$B$20+Inputs!$B$31*(1+$F1699)^1*Inputs!$B$21+Inputs!$B$22*(1+Inputs!$B$23)^1</f>
        <v>12779.948712616977</v>
      </c>
      <c r="S1699" s="36">
        <f>Inputs!$B$12*(1+$B1699)^2*$C1699+Inputs!$B$29*(1+$D1699)^2*Inputs!$B$19+Inputs!$B$30*(1+$E1699)^2*Inputs!$B$20+Inputs!$B$31*(1+$F1699)^2*Inputs!$B$21+Inputs!$B$22*(1+Inputs!$B$23)^2</f>
        <v>14641.157281039115</v>
      </c>
      <c r="T1699" s="36">
        <f>Inputs!$B$12*(1+$B1699)^3*$C1699+Inputs!$B$29*(1+$D1699)^3*Inputs!$B$19+Inputs!$B$30*(1+$E1699)^3*Inputs!$B$20+Inputs!$B$31*(1+$F1699)^3*Inputs!$B$21+Inputs!$B$22*(1+Inputs!$B$23)^3</f>
        <v>17106.711011941174</v>
      </c>
      <c r="U1699" s="36">
        <f>Inputs!$B$12*(1+$B1699)^4*$C1699+Inputs!$B$29*(1+$D1699)^4*Inputs!$B$19+Inputs!$B$30*(1+$E1699)^4*Inputs!$B$20+Inputs!$B$31*(1+$F1699)^4*Inputs!$B$21+Inputs!$B$22*(1+Inputs!$B$23)^4</f>
        <v>20393.150964051143</v>
      </c>
      <c r="V1699" s="35">
        <f>Inputs!$B$13/(Q1699*(1-$G1699))</f>
        <v>1.3410506226661993</v>
      </c>
      <c r="W1699" s="36">
        <f>Inputs!$B$13</f>
        <v>12660</v>
      </c>
      <c r="X1699" s="36">
        <f t="shared" si="263"/>
        <v>13382.57963993822</v>
      </c>
      <c r="Y1699" s="36">
        <f t="shared" si="264"/>
        <v>14352.284993435809</v>
      </c>
      <c r="Z1699" s="36">
        <f t="shared" si="265"/>
        <v>15625.018081221691</v>
      </c>
      <c r="AA1699" s="36">
        <f t="shared" si="266"/>
        <v>17262.816979410174</v>
      </c>
      <c r="AB1699" s="36">
        <f t="shared" si="267"/>
        <v>55408.519756040827</v>
      </c>
      <c r="AC1699" s="36">
        <f t="shared" si="268"/>
        <v>241436.06376149756</v>
      </c>
      <c r="AD1699" s="36">
        <f t="shared" si="269"/>
        <v>152995.16949906838</v>
      </c>
    </row>
    <row r="1700" spans="1:30" ht="14.25" customHeight="1" x14ac:dyDescent="0.25">
      <c r="A1700" s="16">
        <v>1684</v>
      </c>
      <c r="B1700" s="34">
        <v>0.31568508707912601</v>
      </c>
      <c r="C1700" s="34">
        <v>7.3355074762593106E-2</v>
      </c>
      <c r="D1700" s="34">
        <v>3.5538632125851698E-2</v>
      </c>
      <c r="E1700" s="34">
        <v>2.7092886885364501E-2</v>
      </c>
      <c r="F1700" s="34">
        <v>1.34570245564729E-2</v>
      </c>
      <c r="G1700" s="34">
        <v>0.17191381791216501</v>
      </c>
      <c r="H1700" s="35">
        <v>1.16064024179044</v>
      </c>
      <c r="I1700" s="34">
        <v>9.7410243713418596E-2</v>
      </c>
      <c r="J1700" s="34">
        <v>2.58109566363596E-2</v>
      </c>
      <c r="K1700" s="36">
        <f>Inputs!$B$12*(1+$B1700)^4</f>
        <v>179787.32007438762</v>
      </c>
      <c r="L1700" s="36">
        <f t="shared" si="260"/>
        <v>21093.864694383519</v>
      </c>
      <c r="M1700" s="36">
        <f t="shared" si="261"/>
        <v>250825.90037519086</v>
      </c>
      <c r="N1700" s="37">
        <f>M1700/Inputs!$B$6</f>
        <v>382.35655544998605</v>
      </c>
      <c r="O1700" s="38">
        <f>IF(N1700&gt;Inputs!$B$4,1,0)</f>
        <v>0</v>
      </c>
      <c r="P1700" s="34">
        <f t="shared" si="262"/>
        <v>7.1599287077058996E-2</v>
      </c>
      <c r="Q1700" s="36">
        <f>Inputs!$B$12*(1+$B1700)^0*$C1700+Inputs!$B$29*(1+$D1700)^0*Inputs!$B$19+Inputs!$B$30*(1+$E1700)^0*Inputs!$B$20+Inputs!$B$31*(1+$F1700)^0*Inputs!$B$21+Inputs!$B$22*(1+Inputs!$B$23)^0</f>
        <v>12423.348513182507</v>
      </c>
      <c r="R1700" s="36">
        <f>Inputs!$B$12*(1+$B1700)^1*$C1700+Inputs!$B$29*(1+$D1700)^1*Inputs!$B$19+Inputs!$B$30*(1+$E1700)^1*Inputs!$B$20+Inputs!$B$31*(1+$F1700)^1*Inputs!$B$21+Inputs!$B$22*(1+Inputs!$B$23)^1</f>
        <v>13989.75203696706</v>
      </c>
      <c r="S1700" s="36">
        <f>Inputs!$B$12*(1+$B1700)^2*$C1700+Inputs!$B$29*(1+$D1700)^2*Inputs!$B$19+Inputs!$B$30*(1+$E1700)^2*Inputs!$B$20+Inputs!$B$31*(1+$F1700)^2*Inputs!$B$21+Inputs!$B$22*(1+Inputs!$B$23)^2</f>
        <v>15999.532951392906</v>
      </c>
      <c r="T1700" s="36">
        <f>Inputs!$B$12*(1+$B1700)^3*$C1700+Inputs!$B$29*(1+$D1700)^3*Inputs!$B$19+Inputs!$B$30*(1+$E1700)^3*Inputs!$B$20+Inputs!$B$31*(1+$F1700)^3*Inputs!$B$21+Inputs!$B$22*(1+Inputs!$B$23)^3</f>
        <v>18591.3042928004</v>
      </c>
      <c r="U1700" s="36">
        <f>Inputs!$B$12*(1+$B1700)^4*$C1700+Inputs!$B$29*(1+$D1700)^4*Inputs!$B$19+Inputs!$B$30*(1+$E1700)^4*Inputs!$B$20+Inputs!$B$31*(1+$F1700)^4*Inputs!$B$21+Inputs!$B$22*(1+Inputs!$B$23)^4</f>
        <v>21947.395695453135</v>
      </c>
      <c r="V1700" s="35">
        <f>Inputs!$B$13/(Q1700*(1-$G1700))</f>
        <v>1.2306073344636776</v>
      </c>
      <c r="W1700" s="36">
        <f>Inputs!$B$13</f>
        <v>12660</v>
      </c>
      <c r="X1700" s="36">
        <f t="shared" si="263"/>
        <v>14053.604533051926</v>
      </c>
      <c r="Y1700" s="36">
        <f t="shared" si="264"/>
        <v>15840.810191507393</v>
      </c>
      <c r="Z1700" s="36">
        <f t="shared" si="265"/>
        <v>18137.580578991332</v>
      </c>
      <c r="AA1700" s="36">
        <f t="shared" si="266"/>
        <v>21093.864694383519</v>
      </c>
      <c r="AB1700" s="36">
        <f t="shared" si="267"/>
        <v>60950.045379622665</v>
      </c>
      <c r="AC1700" s="36">
        <f t="shared" si="268"/>
        <v>302214.14771930856</v>
      </c>
      <c r="AD1700" s="36">
        <f t="shared" si="269"/>
        <v>189875.8549955682</v>
      </c>
    </row>
    <row r="1701" spans="1:30" ht="14.25" customHeight="1" x14ac:dyDescent="0.25">
      <c r="A1701" s="16">
        <v>1685</v>
      </c>
      <c r="B1701" s="34">
        <v>0.34299290532526899</v>
      </c>
      <c r="C1701" s="34">
        <v>7.68428377141748E-2</v>
      </c>
      <c r="D1701" s="34">
        <v>5.4512045196042302E-2</v>
      </c>
      <c r="E1701" s="34">
        <v>1.16959829562783E-2</v>
      </c>
      <c r="F1701" s="34">
        <v>3.66531831841141E-3</v>
      </c>
      <c r="G1701" s="34">
        <v>0.19445816706824401</v>
      </c>
      <c r="H1701" s="35">
        <v>1.0433422160697099</v>
      </c>
      <c r="I1701" s="34">
        <v>9.9461666828570605E-2</v>
      </c>
      <c r="J1701" s="34">
        <v>3.1464387648682098E-2</v>
      </c>
      <c r="K1701" s="36">
        <f>Inputs!$B$12*(1+$B1701)^4</f>
        <v>195184.85844036494</v>
      </c>
      <c r="L1701" s="36">
        <f t="shared" si="260"/>
        <v>19917.342753311525</v>
      </c>
      <c r="M1701" s="36">
        <f t="shared" si="261"/>
        <v>246819.72849798886</v>
      </c>
      <c r="N1701" s="37">
        <f>M1701/Inputs!$B$6</f>
        <v>376.24958612498301</v>
      </c>
      <c r="O1701" s="38">
        <f>IF(N1701&gt;Inputs!$B$4,1,0)</f>
        <v>0</v>
      </c>
      <c r="P1701" s="34">
        <f t="shared" si="262"/>
        <v>6.7997279179888515E-2</v>
      </c>
      <c r="Q1701" s="36">
        <f>Inputs!$B$12*(1+$B1701)^0*$C1701+Inputs!$B$29*(1+$D1701)^0*Inputs!$B$19+Inputs!$B$30*(1+$E1701)^0*Inputs!$B$20+Inputs!$B$31*(1+$F1701)^0*Inputs!$B$21+Inputs!$B$22*(1+Inputs!$B$23)^0</f>
        <v>12632.614290277408</v>
      </c>
      <c r="R1701" s="36">
        <f>Inputs!$B$12*(1+$B1701)^1*$C1701+Inputs!$B$29*(1+$D1701)^1*Inputs!$B$19+Inputs!$B$30*(1+$E1701)^1*Inputs!$B$20+Inputs!$B$31*(1+$F1701)^1*Inputs!$B$21+Inputs!$B$22*(1+Inputs!$B$23)^1</f>
        <v>14370.734046141839</v>
      </c>
      <c r="S1701" s="36">
        <f>Inputs!$B$12*(1+$B1701)^2*$C1701+Inputs!$B$29*(1+$D1701)^2*Inputs!$B$19+Inputs!$B$30*(1+$E1701)^2*Inputs!$B$20+Inputs!$B$31*(1+$F1701)^2*Inputs!$B$21+Inputs!$B$22*(1+Inputs!$B$23)^2</f>
        <v>16659.397003259088</v>
      </c>
      <c r="T1701" s="36">
        <f>Inputs!$B$12*(1+$B1701)^3*$C1701+Inputs!$B$29*(1+$D1701)^3*Inputs!$B$19+Inputs!$B$30*(1+$E1701)^3*Inputs!$B$20+Inputs!$B$31*(1+$F1701)^3*Inputs!$B$21+Inputs!$B$22*(1+Inputs!$B$23)^3</f>
        <v>19685.121257270257</v>
      </c>
      <c r="U1701" s="36">
        <f>Inputs!$B$12*(1+$B1701)^4*$C1701+Inputs!$B$29*(1+$D1701)^4*Inputs!$B$19+Inputs!$B$30*(1+$E1701)^4*Inputs!$B$20+Inputs!$B$31*(1+$F1701)^4*Inputs!$B$21+Inputs!$B$22*(1+Inputs!$B$23)^4</f>
        <v>23698.263165126384</v>
      </c>
      <c r="V1701" s="35">
        <f>Inputs!$B$13/(Q1701*(1-$G1701))</f>
        <v>1.2440916370760997</v>
      </c>
      <c r="W1701" s="36">
        <f>Inputs!$B$13</f>
        <v>12660</v>
      </c>
      <c r="X1701" s="36">
        <f t="shared" si="263"/>
        <v>13820.907512889944</v>
      </c>
      <c r="Y1701" s="36">
        <f t="shared" si="264"/>
        <v>15348.499529550476</v>
      </c>
      <c r="Z1701" s="36">
        <f t="shared" si="265"/>
        <v>17340.304716708833</v>
      </c>
      <c r="AA1701" s="36">
        <f t="shared" si="266"/>
        <v>19917.342753311525</v>
      </c>
      <c r="AB1701" s="36">
        <f t="shared" si="267"/>
        <v>58760.93768743836</v>
      </c>
      <c r="AC1701" s="36">
        <f t="shared" si="268"/>
        <v>302130.17336007877</v>
      </c>
      <c r="AD1701" s="36">
        <f t="shared" si="269"/>
        <v>188058.7908105505</v>
      </c>
    </row>
    <row r="1702" spans="1:30" ht="14.25" customHeight="1" x14ac:dyDescent="0.25">
      <c r="A1702" s="16">
        <v>1686</v>
      </c>
      <c r="B1702" s="34">
        <v>0.28957012813521898</v>
      </c>
      <c r="C1702" s="34">
        <v>5.7906366287865302E-2</v>
      </c>
      <c r="D1702" s="34">
        <v>2.8192442435583099E-2</v>
      </c>
      <c r="E1702" s="34">
        <v>2.5422092090696E-2</v>
      </c>
      <c r="F1702" s="34">
        <v>3.2413272113785099E-2</v>
      </c>
      <c r="G1702" s="34">
        <v>0.22294547326959499</v>
      </c>
      <c r="H1702" s="35">
        <v>1.1137046773756301</v>
      </c>
      <c r="I1702" s="34">
        <v>0.100855955801486</v>
      </c>
      <c r="J1702" s="34">
        <v>2.85293321819764E-2</v>
      </c>
      <c r="K1702" s="36">
        <f>Inputs!$B$12*(1+$B1702)^4</f>
        <v>165932.36698970661</v>
      </c>
      <c r="L1702" s="36">
        <f t="shared" si="260"/>
        <v>16104.661952762322</v>
      </c>
      <c r="M1702" s="36">
        <f t="shared" si="261"/>
        <v>194780.5050452188</v>
      </c>
      <c r="N1702" s="37">
        <f>M1702/Inputs!$B$6</f>
        <v>296.92150159332135</v>
      </c>
      <c r="O1702" s="38">
        <f>IF(N1702&gt;Inputs!$B$4,1,0)</f>
        <v>0</v>
      </c>
      <c r="P1702" s="34">
        <f t="shared" si="262"/>
        <v>7.2326623619509603E-2</v>
      </c>
      <c r="Q1702" s="36">
        <f>Inputs!$B$12*(1+$B1702)^0*$C1702+Inputs!$B$29*(1+$D1702)^0*Inputs!$B$19+Inputs!$B$30*(1+$E1702)^0*Inputs!$B$20+Inputs!$B$31*(1+$F1702)^0*Inputs!$B$21+Inputs!$B$22*(1+Inputs!$B$23)^0</f>
        <v>11496.426004698838</v>
      </c>
      <c r="R1702" s="36">
        <f>Inputs!$B$12*(1+$B1702)^1*$C1702+Inputs!$B$29*(1+$D1702)^1*Inputs!$B$19+Inputs!$B$30*(1+$E1702)^1*Inputs!$B$20+Inputs!$B$31*(1+$F1702)^1*Inputs!$B$21+Inputs!$B$22*(1+Inputs!$B$23)^1</f>
        <v>12736.600702698479</v>
      </c>
      <c r="S1702" s="36">
        <f>Inputs!$B$12*(1+$B1702)^2*$C1702+Inputs!$B$29*(1+$D1702)^2*Inputs!$B$19+Inputs!$B$30*(1+$E1702)^2*Inputs!$B$20+Inputs!$B$31*(1+$F1702)^2*Inputs!$B$21+Inputs!$B$22*(1+Inputs!$B$23)^2</f>
        <v>14275.020992549275</v>
      </c>
      <c r="T1702" s="36">
        <f>Inputs!$B$12*(1+$B1702)^3*$C1702+Inputs!$B$29*(1+$D1702)^3*Inputs!$B$19+Inputs!$B$30*(1+$E1702)^3*Inputs!$B$20+Inputs!$B$31*(1+$F1702)^3*Inputs!$B$21+Inputs!$B$22*(1+Inputs!$B$23)^3</f>
        <v>16196.254060859721</v>
      </c>
      <c r="U1702" s="36">
        <f>Inputs!$B$12*(1+$B1702)^4*$C1702+Inputs!$B$29*(1+$D1702)^4*Inputs!$B$19+Inputs!$B$30*(1+$E1702)^4*Inputs!$B$20+Inputs!$B$31*(1+$F1702)^4*Inputs!$B$21+Inputs!$B$22*(1+Inputs!$B$23)^4</f>
        <v>18609.3016086235</v>
      </c>
      <c r="V1702" s="35">
        <f>Inputs!$B$13/(Q1702*(1-$G1702))</f>
        <v>1.4171615560591537</v>
      </c>
      <c r="W1702" s="36">
        <f>Inputs!$B$13</f>
        <v>12660</v>
      </c>
      <c r="X1702" s="36">
        <f t="shared" si="263"/>
        <v>13274.864311140711</v>
      </c>
      <c r="Y1702" s="36">
        <f t="shared" si="264"/>
        <v>14036.778481067637</v>
      </c>
      <c r="Z1702" s="36">
        <f t="shared" si="265"/>
        <v>14971.167724269237</v>
      </c>
      <c r="AA1702" s="36">
        <f t="shared" si="266"/>
        <v>16104.661952762322</v>
      </c>
      <c r="AB1702" s="36">
        <f t="shared" si="267"/>
        <v>53130.165033105222</v>
      </c>
      <c r="AC1702" s="36">
        <f t="shared" si="268"/>
        <v>229018.25599422923</v>
      </c>
      <c r="AD1702" s="36">
        <f t="shared" si="269"/>
        <v>141650.34001211356</v>
      </c>
    </row>
    <row r="1703" spans="1:30" ht="14.25" customHeight="1" x14ac:dyDescent="0.25">
      <c r="A1703" s="16">
        <v>1687</v>
      </c>
      <c r="B1703" s="34">
        <v>0.17926471781630501</v>
      </c>
      <c r="C1703" s="34">
        <v>8.1679638331471904E-2</v>
      </c>
      <c r="D1703" s="34">
        <v>3.8430826361966E-2</v>
      </c>
      <c r="E1703" s="34">
        <v>2.8595054635654801E-2</v>
      </c>
      <c r="F1703" s="34">
        <v>3.0830501443074899E-3</v>
      </c>
      <c r="G1703" s="34">
        <v>0.182894658240317</v>
      </c>
      <c r="H1703" s="35">
        <v>1.06777894192047</v>
      </c>
      <c r="I1703" s="34">
        <v>8.8194525353574998E-2</v>
      </c>
      <c r="J1703" s="34">
        <v>2.98571049737614E-2</v>
      </c>
      <c r="K1703" s="36">
        <f>Inputs!$B$12*(1+$B1703)^4</f>
        <v>116036.99437311089</v>
      </c>
      <c r="L1703" s="36">
        <f t="shared" si="260"/>
        <v>15795.451519200902</v>
      </c>
      <c r="M1703" s="36">
        <f t="shared" si="261"/>
        <v>237401.84020702419</v>
      </c>
      <c r="N1703" s="37">
        <f>M1703/Inputs!$B$6</f>
        <v>361.89304909607347</v>
      </c>
      <c r="O1703" s="38">
        <f>IF(N1703&gt;Inputs!$B$4,1,0)</f>
        <v>0</v>
      </c>
      <c r="P1703" s="34">
        <f t="shared" si="262"/>
        <v>5.8337420379813598E-2</v>
      </c>
      <c r="Q1703" s="36">
        <f>Inputs!$B$12*(1+$B1703)^0*$C1703+Inputs!$B$29*(1+$D1703)^0*Inputs!$B$19+Inputs!$B$30*(1+$E1703)^0*Inputs!$B$20+Inputs!$B$31*(1+$F1703)^0*Inputs!$B$21+Inputs!$B$22*(1+Inputs!$B$23)^0</f>
        <v>12922.822327315236</v>
      </c>
      <c r="R1703" s="36">
        <f>Inputs!$B$12*(1+$B1703)^1*$C1703+Inputs!$B$29*(1+$D1703)^1*Inputs!$B$19+Inputs!$B$30*(1+$E1703)^1*Inputs!$B$20+Inputs!$B$31*(1+$F1703)^1*Inputs!$B$21+Inputs!$B$22*(1+Inputs!$B$23)^1</f>
        <v>13944.831087972128</v>
      </c>
      <c r="S1703" s="36">
        <f>Inputs!$B$12*(1+$B1703)^2*$C1703+Inputs!$B$29*(1+$D1703)^2*Inputs!$B$19+Inputs!$B$30*(1+$E1703)^2*Inputs!$B$20+Inputs!$B$31*(1+$F1703)^2*Inputs!$B$21+Inputs!$B$22*(1+Inputs!$B$23)^2</f>
        <v>15129.228101154564</v>
      </c>
      <c r="T1703" s="36">
        <f>Inputs!$B$12*(1+$B1703)^3*$C1703+Inputs!$B$29*(1+$D1703)^3*Inputs!$B$19+Inputs!$B$30*(1+$E1703)^3*Inputs!$B$20+Inputs!$B$31*(1+$F1703)^3*Inputs!$B$21+Inputs!$B$22*(1+Inputs!$B$23)^3</f>
        <v>16504.429845248262</v>
      </c>
      <c r="U1703" s="36">
        <f>Inputs!$B$12*(1+$B1703)^4*$C1703+Inputs!$B$29*(1+$D1703)^4*Inputs!$B$19+Inputs!$B$30*(1+$E1703)^4*Inputs!$B$20+Inputs!$B$31*(1+$F1703)^4*Inputs!$B$21+Inputs!$B$22*(1+Inputs!$B$23)^4</f>
        <v>18103.920903490991</v>
      </c>
      <c r="V1703" s="35">
        <f>Inputs!$B$13/(Q1703*(1-$G1703))</f>
        <v>1.1989422994378769</v>
      </c>
      <c r="W1703" s="36">
        <f>Inputs!$B$13</f>
        <v>12660</v>
      </c>
      <c r="X1703" s="36">
        <f t="shared" si="263"/>
        <v>13287.591499137758</v>
      </c>
      <c r="Y1703" s="36">
        <f t="shared" si="264"/>
        <v>14010.800175467311</v>
      </c>
      <c r="Z1703" s="36">
        <f t="shared" si="265"/>
        <v>14842.12755775569</v>
      </c>
      <c r="AA1703" s="36">
        <f t="shared" si="266"/>
        <v>15795.451519200902</v>
      </c>
      <c r="AB1703" s="36">
        <f t="shared" si="267"/>
        <v>54663.738151878897</v>
      </c>
      <c r="AC1703" s="36">
        <f t="shared" si="268"/>
        <v>278844.31411962991</v>
      </c>
      <c r="AD1703" s="36">
        <f t="shared" si="269"/>
        <v>182738.10205514528</v>
      </c>
    </row>
    <row r="1704" spans="1:30" ht="14.25" customHeight="1" x14ac:dyDescent="0.25">
      <c r="A1704" s="16">
        <v>1688</v>
      </c>
      <c r="B1704" s="34">
        <v>0.31204705238463498</v>
      </c>
      <c r="C1704" s="34">
        <v>6.9012685680953298E-2</v>
      </c>
      <c r="D1704" s="34">
        <v>3.6716106819935299E-2</v>
      </c>
      <c r="E1704" s="34">
        <v>5.0535204306614401E-2</v>
      </c>
      <c r="F1704" s="34">
        <v>3.8188967070174901E-3</v>
      </c>
      <c r="G1704" s="34">
        <v>0.18867856400639901</v>
      </c>
      <c r="H1704" s="35">
        <v>0.99021594110469002</v>
      </c>
      <c r="I1704" s="34">
        <v>0.102528970365689</v>
      </c>
      <c r="J1704" s="34">
        <v>2.8087858057873599E-2</v>
      </c>
      <c r="K1704" s="36">
        <f>Inputs!$B$12*(1+$B1704)^4</f>
        <v>177807.01453501952</v>
      </c>
      <c r="L1704" s="36">
        <f t="shared" si="260"/>
        <v>16977.644643187352</v>
      </c>
      <c r="M1704" s="36">
        <f t="shared" si="261"/>
        <v>198058.97635709532</v>
      </c>
      <c r="N1704" s="37">
        <f>M1704/Inputs!$B$6</f>
        <v>301.91917127605996</v>
      </c>
      <c r="O1704" s="38">
        <f>IF(N1704&gt;Inputs!$B$4,1,0)</f>
        <v>0</v>
      </c>
      <c r="P1704" s="34">
        <f t="shared" si="262"/>
        <v>7.4441112307815402E-2</v>
      </c>
      <c r="Q1704" s="36">
        <f>Inputs!$B$12*(1+$B1704)^0*$C1704+Inputs!$B$29*(1+$D1704)^0*Inputs!$B$19+Inputs!$B$30*(1+$E1704)^0*Inputs!$B$20+Inputs!$B$31*(1+$F1704)^0*Inputs!$B$21+Inputs!$B$22*(1+Inputs!$B$23)^0</f>
        <v>12162.805168284118</v>
      </c>
      <c r="R1704" s="36">
        <f>Inputs!$B$12*(1+$B1704)^1*$C1704+Inputs!$B$29*(1+$D1704)^1*Inputs!$B$19+Inputs!$B$30*(1+$E1704)^1*Inputs!$B$20+Inputs!$B$31*(1+$F1704)^1*Inputs!$B$21+Inputs!$B$22*(1+Inputs!$B$23)^1</f>
        <v>13651.130462297835</v>
      </c>
      <c r="S1704" s="36">
        <f>Inputs!$B$12*(1+$B1704)^2*$C1704+Inputs!$B$29*(1+$D1704)^2*Inputs!$B$19+Inputs!$B$30*(1+$E1704)^2*Inputs!$B$20+Inputs!$B$31*(1+$F1704)^2*Inputs!$B$21+Inputs!$B$22*(1+Inputs!$B$23)^2</f>
        <v>15551.509296418433</v>
      </c>
      <c r="T1704" s="36">
        <f>Inputs!$B$12*(1+$B1704)^3*$C1704+Inputs!$B$29*(1+$D1704)^3*Inputs!$B$19+Inputs!$B$30*(1+$E1704)^3*Inputs!$B$20+Inputs!$B$31*(1+$F1704)^3*Inputs!$B$21+Inputs!$B$22*(1+Inputs!$B$23)^3</f>
        <v>17990.184394183445</v>
      </c>
      <c r="U1704" s="36">
        <f>Inputs!$B$12*(1+$B1704)^4*$C1704+Inputs!$B$29*(1+$D1704)^4*Inputs!$B$19+Inputs!$B$30*(1+$E1704)^4*Inputs!$B$20+Inputs!$B$31*(1+$F1704)^4*Inputs!$B$21+Inputs!$B$22*(1+Inputs!$B$23)^4</f>
        <v>21132.679908163547</v>
      </c>
      <c r="V1704" s="35">
        <f>Inputs!$B$13/(Q1704*(1-$G1704))</f>
        <v>1.2829419469921066</v>
      </c>
      <c r="W1704" s="36">
        <f>Inputs!$B$13</f>
        <v>12660</v>
      </c>
      <c r="X1704" s="36">
        <f t="shared" si="263"/>
        <v>13398.647096419738</v>
      </c>
      <c r="Y1704" s="36">
        <f t="shared" si="264"/>
        <v>14340.526657440389</v>
      </c>
      <c r="Z1704" s="36">
        <f t="shared" si="265"/>
        <v>15521.160038573182</v>
      </c>
      <c r="AA1704" s="36">
        <f t="shared" si="266"/>
        <v>16977.644643187352</v>
      </c>
      <c r="AB1704" s="36">
        <f t="shared" si="267"/>
        <v>54131.150267386227</v>
      </c>
      <c r="AC1704" s="36">
        <f t="shared" si="268"/>
        <v>234474.06647965562</v>
      </c>
      <c r="AD1704" s="36">
        <f t="shared" si="269"/>
        <v>143927.82608970909</v>
      </c>
    </row>
    <row r="1705" spans="1:30" ht="14.25" customHeight="1" x14ac:dyDescent="0.25">
      <c r="A1705" s="16">
        <v>1689</v>
      </c>
      <c r="B1705" s="34">
        <v>0.37703888165265398</v>
      </c>
      <c r="C1705" s="34">
        <v>6.8478229849612701E-2</v>
      </c>
      <c r="D1705" s="34">
        <v>3.8040037149501299E-2</v>
      </c>
      <c r="E1705" s="34">
        <v>5.7420461816071501E-2</v>
      </c>
      <c r="F1705" s="34">
        <v>2.3161938420109301E-2</v>
      </c>
      <c r="G1705" s="34">
        <v>0.17684352833188599</v>
      </c>
      <c r="H1705" s="35">
        <v>1.15623604959576</v>
      </c>
      <c r="I1705" s="34">
        <v>9.5655861526689201E-2</v>
      </c>
      <c r="J1705" s="34">
        <v>2.50366080458433E-2</v>
      </c>
      <c r="K1705" s="36">
        <f>Inputs!$B$12*(1+$B1705)^4</f>
        <v>215742.67662587867</v>
      </c>
      <c r="L1705" s="36">
        <f t="shared" si="260"/>
        <v>22936.920108014736</v>
      </c>
      <c r="M1705" s="36">
        <f t="shared" si="261"/>
        <v>274622.32665443094</v>
      </c>
      <c r="N1705" s="37">
        <f>M1705/Inputs!$B$6</f>
        <v>418.63159550980328</v>
      </c>
      <c r="O1705" s="38">
        <f>IF(N1705&gt;Inputs!$B$4,1,0)</f>
        <v>1</v>
      </c>
      <c r="P1705" s="34">
        <f t="shared" si="262"/>
        <v>7.0619253480845898E-2</v>
      </c>
      <c r="Q1705" s="36">
        <f>Inputs!$B$12*(1+$B1705)^0*$C1705+Inputs!$B$29*(1+$D1705)^0*Inputs!$B$19+Inputs!$B$30*(1+$E1705)^0*Inputs!$B$20+Inputs!$B$31*(1+$F1705)^0*Inputs!$B$21+Inputs!$B$22*(1+Inputs!$B$23)^0</f>
        <v>12130.737818403682</v>
      </c>
      <c r="R1705" s="36">
        <f>Inputs!$B$12*(1+$B1705)^1*$C1705+Inputs!$B$29*(1+$D1705)^1*Inputs!$B$19+Inputs!$B$30*(1+$E1705)^1*Inputs!$B$20+Inputs!$B$31*(1+$F1705)^1*Inputs!$B$21+Inputs!$B$22*(1+Inputs!$B$23)^1</f>
        <v>13985.033265730341</v>
      </c>
      <c r="S1705" s="36">
        <f>Inputs!$B$12*(1+$B1705)^2*$C1705+Inputs!$B$29*(1+$D1705)^2*Inputs!$B$19+Inputs!$B$30*(1+$E1705)^2*Inputs!$B$20+Inputs!$B$31*(1+$F1705)^2*Inputs!$B$21+Inputs!$B$22*(1+Inputs!$B$23)^2</f>
        <v>16436.815080242712</v>
      </c>
      <c r="T1705" s="36">
        <f>Inputs!$B$12*(1+$B1705)^3*$C1705+Inputs!$B$29*(1+$D1705)^3*Inputs!$B$19+Inputs!$B$30*(1+$E1705)^3*Inputs!$B$20+Inputs!$B$31*(1+$F1705)^3*Inputs!$B$21+Inputs!$B$22*(1+Inputs!$B$23)^3</f>
        <v>19706.956834736731</v>
      </c>
      <c r="U1705" s="36">
        <f>Inputs!$B$12*(1+$B1705)^4*$C1705+Inputs!$B$29*(1+$D1705)^4*Inputs!$B$19+Inputs!$B$30*(1+$E1705)^4*Inputs!$B$20+Inputs!$B$31*(1+$F1705)^4*Inputs!$B$21+Inputs!$B$22*(1+Inputs!$B$23)^4</f>
        <v>24099.39827605171</v>
      </c>
      <c r="V1705" s="35">
        <f>Inputs!$B$13/(Q1705*(1-$G1705))</f>
        <v>1.2678389571324107</v>
      </c>
      <c r="W1705" s="36">
        <f>Inputs!$B$13</f>
        <v>12660</v>
      </c>
      <c r="X1705" s="36">
        <f t="shared" si="263"/>
        <v>14274.008507191356</v>
      </c>
      <c r="Y1705" s="36">
        <f t="shared" si="264"/>
        <v>16398.953119947393</v>
      </c>
      <c r="Z1705" s="36">
        <f t="shared" si="265"/>
        <v>19208.959097209114</v>
      </c>
      <c r="AA1705" s="36">
        <f t="shared" si="266"/>
        <v>22936.920108014736</v>
      </c>
      <c r="AB1705" s="36">
        <f t="shared" si="267"/>
        <v>63768.967958410562</v>
      </c>
      <c r="AC1705" s="36">
        <f t="shared" si="268"/>
        <v>332928.79247038311</v>
      </c>
      <c r="AD1705" s="36">
        <f t="shared" si="269"/>
        <v>210853.35869602041</v>
      </c>
    </row>
    <row r="1706" spans="1:30" ht="14.25" customHeight="1" x14ac:dyDescent="0.25">
      <c r="A1706" s="16">
        <v>1690</v>
      </c>
      <c r="B1706" s="34">
        <v>0.22269567932443399</v>
      </c>
      <c r="C1706" s="34">
        <v>8.1838926942287601E-2</v>
      </c>
      <c r="D1706" s="34">
        <v>3.8849034667530202E-2</v>
      </c>
      <c r="E1706" s="34">
        <v>5.2860506000431497E-2</v>
      </c>
      <c r="F1706" s="34">
        <v>2.9240609391938E-2</v>
      </c>
      <c r="G1706" s="34">
        <v>0.20513697668705499</v>
      </c>
      <c r="H1706" s="35">
        <v>1.0208301517682801</v>
      </c>
      <c r="I1706" s="34">
        <v>0.104058802744496</v>
      </c>
      <c r="J1706" s="34">
        <v>2.03199168753883E-2</v>
      </c>
      <c r="K1706" s="36">
        <f>Inputs!$B$12*(1+$B1706)^4</f>
        <v>134098.75954241276</v>
      </c>
      <c r="L1706" s="36">
        <f t="shared" si="260"/>
        <v>16534.284942692768</v>
      </c>
      <c r="M1706" s="36">
        <f t="shared" si="261"/>
        <v>176389.71187980939</v>
      </c>
      <c r="N1706" s="37">
        <f>M1706/Inputs!$B$6</f>
        <v>268.88675591434355</v>
      </c>
      <c r="O1706" s="38">
        <f>IF(N1706&gt;Inputs!$B$4,1,0)</f>
        <v>0</v>
      </c>
      <c r="P1706" s="34">
        <f t="shared" si="262"/>
        <v>8.3738885869107701E-2</v>
      </c>
      <c r="Q1706" s="36">
        <f>Inputs!$B$12*(1+$B1706)^0*$C1706+Inputs!$B$29*(1+$D1706)^0*Inputs!$B$19+Inputs!$B$30*(1+$E1706)^0*Inputs!$B$20+Inputs!$B$31*(1+$F1706)^0*Inputs!$B$21+Inputs!$B$22*(1+Inputs!$B$23)^0</f>
        <v>12932.379643964177</v>
      </c>
      <c r="R1706" s="36">
        <f>Inputs!$B$12*(1+$B1706)^1*$C1706+Inputs!$B$29*(1+$D1706)^1*Inputs!$B$19+Inputs!$B$30*(1+$E1706)^1*Inputs!$B$20+Inputs!$B$31*(1+$F1706)^1*Inputs!$B$21+Inputs!$B$22*(1+Inputs!$B$23)^1</f>
        <v>14349.702693781175</v>
      </c>
      <c r="S1706" s="36">
        <f>Inputs!$B$12*(1+$B1706)^2*$C1706+Inputs!$B$29*(1+$D1706)^2*Inputs!$B$19+Inputs!$B$30*(1+$E1706)^2*Inputs!$B$20+Inputs!$B$31*(1+$F1706)^2*Inputs!$B$21+Inputs!$B$22*(1+Inputs!$B$23)^2</f>
        <v>16024.327537250003</v>
      </c>
      <c r="T1706" s="36">
        <f>Inputs!$B$12*(1+$B1706)^3*$C1706+Inputs!$B$29*(1+$D1706)^3*Inputs!$B$19+Inputs!$B$30*(1+$E1706)^3*Inputs!$B$20+Inputs!$B$31*(1+$F1706)^3*Inputs!$B$21+Inputs!$B$22*(1+Inputs!$B$23)^3</f>
        <v>18011.099972657401</v>
      </c>
      <c r="U1706" s="36">
        <f>Inputs!$B$12*(1+$B1706)^4*$C1706+Inputs!$B$29*(1+$D1706)^4*Inputs!$B$19+Inputs!$B$30*(1+$E1706)^4*Inputs!$B$20+Inputs!$B$31*(1+$F1706)^4*Inputs!$B$21+Inputs!$B$22*(1+Inputs!$B$23)^4</f>
        <v>20376.971328255495</v>
      </c>
      <c r="V1706" s="35">
        <f>Inputs!$B$13/(Q1706*(1-$G1706))</f>
        <v>1.2315809598163954</v>
      </c>
      <c r="W1706" s="36">
        <f>Inputs!$B$13</f>
        <v>12660</v>
      </c>
      <c r="X1706" s="36">
        <f t="shared" si="263"/>
        <v>13446.513164167589</v>
      </c>
      <c r="Y1706" s="36">
        <f t="shared" si="264"/>
        <v>14344.64395137172</v>
      </c>
      <c r="Z1706" s="36">
        <f t="shared" si="265"/>
        <v>15368.86524580078</v>
      </c>
      <c r="AA1706" s="36">
        <f t="shared" si="266"/>
        <v>16534.284942692768</v>
      </c>
      <c r="AB1706" s="36">
        <f t="shared" si="267"/>
        <v>53579.754730509347</v>
      </c>
      <c r="AC1706" s="36">
        <f t="shared" si="268"/>
        <v>201462.67845851427</v>
      </c>
      <c r="AD1706" s="36">
        <f t="shared" si="269"/>
        <v>122809.95714930005</v>
      </c>
    </row>
    <row r="1707" spans="1:30" ht="14.25" customHeight="1" x14ac:dyDescent="0.25">
      <c r="A1707" s="16">
        <v>1691</v>
      </c>
      <c r="B1707" s="34">
        <v>0.33506114343798898</v>
      </c>
      <c r="C1707" s="34">
        <v>8.0512747156069597E-2</v>
      </c>
      <c r="D1707" s="34">
        <v>1.85299920134409E-2</v>
      </c>
      <c r="E1707" s="34">
        <v>5.2162107625874303E-2</v>
      </c>
      <c r="F1707" s="34">
        <v>1.35543360329214E-2</v>
      </c>
      <c r="G1707" s="34">
        <v>0.166624508871482</v>
      </c>
      <c r="H1707" s="35">
        <v>1.07303787332175</v>
      </c>
      <c r="I1707" s="34">
        <v>9.6813973391143004E-2</v>
      </c>
      <c r="J1707" s="34">
        <v>2.8976877347427099E-2</v>
      </c>
      <c r="K1707" s="36">
        <f>Inputs!$B$12*(1+$B1707)^4</f>
        <v>190614.47386116339</v>
      </c>
      <c r="L1707" s="36">
        <f t="shared" si="260"/>
        <v>21593.791490862055</v>
      </c>
      <c r="M1707" s="36">
        <f t="shared" si="261"/>
        <v>268059.37146268808</v>
      </c>
      <c r="N1707" s="37">
        <f>M1707/Inputs!$B$6</f>
        <v>408.62709064434159</v>
      </c>
      <c r="O1707" s="38">
        <f>IF(N1707&gt;Inputs!$B$4,1,0)</f>
        <v>1</v>
      </c>
      <c r="P1707" s="34">
        <f t="shared" si="262"/>
        <v>6.7837096043715905E-2</v>
      </c>
      <c r="Q1707" s="36">
        <f>Inputs!$B$12*(1+$B1707)^0*$C1707+Inputs!$B$29*(1+$D1707)^0*Inputs!$B$19+Inputs!$B$30*(1+$E1707)^0*Inputs!$B$20+Inputs!$B$31*(1+$F1707)^0*Inputs!$B$21+Inputs!$B$22*(1+Inputs!$B$23)^0</f>
        <v>12852.808856791096</v>
      </c>
      <c r="R1707" s="36">
        <f>Inputs!$B$12*(1+$B1707)^1*$C1707+Inputs!$B$29*(1+$D1707)^1*Inputs!$B$19+Inputs!$B$30*(1+$E1707)^1*Inputs!$B$20+Inputs!$B$31*(1+$F1707)^1*Inputs!$B$21+Inputs!$B$22*(1+Inputs!$B$23)^1</f>
        <v>14655.650143547475</v>
      </c>
      <c r="S1707" s="36">
        <f>Inputs!$B$12*(1+$B1707)^2*$C1707+Inputs!$B$29*(1+$D1707)^2*Inputs!$B$19+Inputs!$B$30*(1+$E1707)^2*Inputs!$B$20+Inputs!$B$31*(1+$F1707)^2*Inputs!$B$21+Inputs!$B$22*(1+Inputs!$B$23)^2</f>
        <v>17007.543992208641</v>
      </c>
      <c r="T1707" s="36">
        <f>Inputs!$B$12*(1+$B1707)^3*$C1707+Inputs!$B$29*(1+$D1707)^3*Inputs!$B$19+Inputs!$B$30*(1+$E1707)^3*Inputs!$B$20+Inputs!$B$31*(1+$F1707)^3*Inputs!$B$21+Inputs!$B$22*(1+Inputs!$B$23)^3</f>
        <v>20090.530687577484</v>
      </c>
      <c r="U1707" s="36">
        <f>Inputs!$B$12*(1+$B1707)^4*$C1707+Inputs!$B$29*(1+$D1707)^4*Inputs!$B$19+Inputs!$B$30*(1+$E1707)^4*Inputs!$B$20+Inputs!$B$31*(1+$F1707)^4*Inputs!$B$21+Inputs!$B$22*(1+Inputs!$B$23)^4</f>
        <v>24147.553036479927</v>
      </c>
      <c r="V1707" s="35">
        <f>Inputs!$B$13/(Q1707*(1-$G1707))</f>
        <v>1.1819386450598823</v>
      </c>
      <c r="W1707" s="36">
        <f>Inputs!$B$13</f>
        <v>12660</v>
      </c>
      <c r="X1707" s="36">
        <f t="shared" si="263"/>
        <v>14103.27708158508</v>
      </c>
      <c r="Y1707" s="36">
        <f t="shared" si="264"/>
        <v>15980.64688378109</v>
      </c>
      <c r="Z1707" s="36">
        <f t="shared" si="265"/>
        <v>18421.655973393845</v>
      </c>
      <c r="AA1707" s="36">
        <f t="shared" si="266"/>
        <v>21593.791490862055</v>
      </c>
      <c r="AB1707" s="36">
        <f t="shared" si="267"/>
        <v>61710.357910950937</v>
      </c>
      <c r="AC1707" s="36">
        <f t="shared" si="268"/>
        <v>327542.20676014601</v>
      </c>
      <c r="AD1707" s="36">
        <f t="shared" si="269"/>
        <v>206349.01355173712</v>
      </c>
    </row>
    <row r="1708" spans="1:30" ht="14.25" customHeight="1" x14ac:dyDescent="0.25">
      <c r="A1708" s="16">
        <v>1692</v>
      </c>
      <c r="B1708" s="34">
        <v>0.49174603748845602</v>
      </c>
      <c r="C1708" s="34">
        <v>5.3433171281309998E-2</v>
      </c>
      <c r="D1708" s="34">
        <v>2.5065766404886301E-2</v>
      </c>
      <c r="E1708" s="34">
        <v>7.6012233861863607E-2</v>
      </c>
      <c r="F1708" s="34">
        <v>-1.36743875721172E-2</v>
      </c>
      <c r="G1708" s="34">
        <v>0.189122003626612</v>
      </c>
      <c r="H1708" s="35">
        <v>1.0070196438583101</v>
      </c>
      <c r="I1708" s="34">
        <v>9.5979922057362096E-2</v>
      </c>
      <c r="J1708" s="34">
        <v>2.6644997700021201E-2</v>
      </c>
      <c r="K1708" s="36">
        <f>Inputs!$B$12*(1+$B1708)^4</f>
        <v>297119.27180377964</v>
      </c>
      <c r="L1708" s="36">
        <f t="shared" si="260"/>
        <v>20059.64838347755</v>
      </c>
      <c r="M1708" s="36">
        <f t="shared" si="261"/>
        <v>246665.61853506271</v>
      </c>
      <c r="N1708" s="37">
        <f>M1708/Inputs!$B$6</f>
        <v>376.01466240101024</v>
      </c>
      <c r="O1708" s="38">
        <f>IF(N1708&gt;Inputs!$B$4,1,0)</f>
        <v>0</v>
      </c>
      <c r="P1708" s="34">
        <f t="shared" si="262"/>
        <v>6.9334924357340899E-2</v>
      </c>
      <c r="Q1708" s="36">
        <f>Inputs!$B$12*(1+$B1708)^0*$C1708+Inputs!$B$29*(1+$D1708)^0*Inputs!$B$19+Inputs!$B$30*(1+$E1708)^0*Inputs!$B$20+Inputs!$B$31*(1+$F1708)^0*Inputs!$B$21+Inputs!$B$22*(1+Inputs!$B$23)^0</f>
        <v>11228.034304305522</v>
      </c>
      <c r="R1708" s="36">
        <f>Inputs!$B$12*(1+$B1708)^1*$C1708+Inputs!$B$29*(1+$D1708)^1*Inputs!$B$19+Inputs!$B$30*(1+$E1708)^1*Inputs!$B$20+Inputs!$B$31*(1+$F1708)^1*Inputs!$B$21+Inputs!$B$22*(1+Inputs!$B$23)^1</f>
        <v>12947.357455369362</v>
      </c>
      <c r="S1708" s="36">
        <f>Inputs!$B$12*(1+$B1708)^2*$C1708+Inputs!$B$29*(1+$D1708)^2*Inputs!$B$19+Inputs!$B$30*(1+$E1708)^2*Inputs!$B$20+Inputs!$B$31*(1+$F1708)^2*Inputs!$B$21+Inputs!$B$22*(1+Inputs!$B$23)^2</f>
        <v>15457.285176287158</v>
      </c>
      <c r="T1708" s="36">
        <f>Inputs!$B$12*(1+$B1708)^3*$C1708+Inputs!$B$29*(1+$D1708)^3*Inputs!$B$19+Inputs!$B$30*(1+$E1708)^3*Inputs!$B$20+Inputs!$B$31*(1+$F1708)^3*Inputs!$B$21+Inputs!$B$22*(1+Inputs!$B$23)^3</f>
        <v>19140.126292948757</v>
      </c>
      <c r="U1708" s="36">
        <f>Inputs!$B$12*(1+$B1708)^4*$C1708+Inputs!$B$29*(1+$D1708)^4*Inputs!$B$19+Inputs!$B$30*(1+$E1708)^4*Inputs!$B$20+Inputs!$B$31*(1+$F1708)^4*Inputs!$B$21+Inputs!$B$22*(1+Inputs!$B$23)^4</f>
        <v>24565.740397455902</v>
      </c>
      <c r="V1708" s="35">
        <f>Inputs!$B$13/(Q1708*(1-$G1708))</f>
        <v>1.3905110969350623</v>
      </c>
      <c r="W1708" s="36">
        <f>Inputs!$B$13</f>
        <v>12660</v>
      </c>
      <c r="X1708" s="36">
        <f t="shared" si="263"/>
        <v>13592.053730825159</v>
      </c>
      <c r="Y1708" s="36">
        <f t="shared" si="264"/>
        <v>15025.292106330711</v>
      </c>
      <c r="Z1708" s="36">
        <f t="shared" si="265"/>
        <v>17117.230584002802</v>
      </c>
      <c r="AA1708" s="36">
        <f t="shared" si="266"/>
        <v>20059.64838347755</v>
      </c>
      <c r="AB1708" s="36">
        <f t="shared" si="267"/>
        <v>58829.729392631052</v>
      </c>
      <c r="AC1708" s="36">
        <f t="shared" si="268"/>
        <v>297024.01581026777</v>
      </c>
      <c r="AD1708" s="36">
        <f t="shared" si="269"/>
        <v>187835.88914243167</v>
      </c>
    </row>
    <row r="1709" spans="1:30" ht="14.25" customHeight="1" x14ac:dyDescent="0.25">
      <c r="A1709" s="16">
        <v>1693</v>
      </c>
      <c r="B1709" s="34">
        <v>0.30598190402349101</v>
      </c>
      <c r="C1709" s="34">
        <v>8.4888231818429402E-2</v>
      </c>
      <c r="D1709" s="34">
        <v>2.6571736723192001E-2</v>
      </c>
      <c r="E1709" s="34">
        <v>6.9766411680098395E-2</v>
      </c>
      <c r="F1709" s="34">
        <v>7.3205646604770401E-3</v>
      </c>
      <c r="G1709" s="34">
        <v>0.189316857757961</v>
      </c>
      <c r="H1709" s="35">
        <v>1.06181557600377</v>
      </c>
      <c r="I1709" s="34">
        <v>9.1989035094953597E-2</v>
      </c>
      <c r="J1709" s="34">
        <v>2.8257255992896E-2</v>
      </c>
      <c r="K1709" s="36">
        <f>Inputs!$B$12*(1+$B1709)^4</f>
        <v>174541.97569853166</v>
      </c>
      <c r="L1709" s="36">
        <f t="shared" si="260"/>
        <v>20509.073020001622</v>
      </c>
      <c r="M1709" s="36">
        <f t="shared" si="261"/>
        <v>274218.33405984461</v>
      </c>
      <c r="N1709" s="37">
        <f>M1709/Inputs!$B$6</f>
        <v>418.01575314000701</v>
      </c>
      <c r="O1709" s="38">
        <f>IF(N1709&gt;Inputs!$B$4,1,0)</f>
        <v>1</v>
      </c>
      <c r="P1709" s="34">
        <f t="shared" si="262"/>
        <v>6.3731779102057601E-2</v>
      </c>
      <c r="Q1709" s="36">
        <f>Inputs!$B$12*(1+$B1709)^0*$C1709+Inputs!$B$29*(1+$D1709)^0*Inputs!$B$19+Inputs!$B$30*(1+$E1709)^0*Inputs!$B$20+Inputs!$B$31*(1+$F1709)^0*Inputs!$B$21+Inputs!$B$22*(1+Inputs!$B$23)^0</f>
        <v>13115.337936532687</v>
      </c>
      <c r="R1709" s="36">
        <f>Inputs!$B$12*(1+$B1709)^1*$C1709+Inputs!$B$29*(1+$D1709)^1*Inputs!$B$19+Inputs!$B$30*(1+$E1709)^1*Inputs!$B$20+Inputs!$B$31*(1+$F1709)^1*Inputs!$B$21+Inputs!$B$22*(1+Inputs!$B$23)^1</f>
        <v>14900.621362813181</v>
      </c>
      <c r="S1709" s="36">
        <f>Inputs!$B$12*(1+$B1709)^2*$C1709+Inputs!$B$29*(1+$D1709)^2*Inputs!$B$19+Inputs!$B$30*(1+$E1709)^2*Inputs!$B$20+Inputs!$B$31*(1+$F1709)^2*Inputs!$B$21+Inputs!$B$22*(1+Inputs!$B$23)^2</f>
        <v>17175.483617857954</v>
      </c>
      <c r="T1709" s="36">
        <f>Inputs!$B$12*(1+$B1709)^3*$C1709+Inputs!$B$29*(1+$D1709)^3*Inputs!$B$19+Inputs!$B$30*(1+$E1709)^3*Inputs!$B$20+Inputs!$B$31*(1+$F1709)^3*Inputs!$B$21+Inputs!$B$22*(1+Inputs!$B$23)^3</f>
        <v>20086.689012451207</v>
      </c>
      <c r="U1709" s="36">
        <f>Inputs!$B$12*(1+$B1709)^4*$C1709+Inputs!$B$29*(1+$D1709)^4*Inputs!$B$19+Inputs!$B$30*(1+$E1709)^4*Inputs!$B$20+Inputs!$B$31*(1+$F1709)^4*Inputs!$B$21+Inputs!$B$22*(1+Inputs!$B$23)^4</f>
        <v>23825.707036947279</v>
      </c>
      <c r="V1709" s="35">
        <f>Inputs!$B$13/(Q1709*(1-$G1709))</f>
        <v>1.1907019865155721</v>
      </c>
      <c r="W1709" s="36">
        <f>Inputs!$B$13</f>
        <v>12660</v>
      </c>
      <c r="X1709" s="36">
        <f t="shared" si="263"/>
        <v>13994.075275174524</v>
      </c>
      <c r="Y1709" s="36">
        <f t="shared" si="264"/>
        <v>15681.886520406541</v>
      </c>
      <c r="Z1709" s="36">
        <f t="shared" si="265"/>
        <v>17815.235956057109</v>
      </c>
      <c r="AA1709" s="36">
        <f t="shared" si="266"/>
        <v>20509.073020001622</v>
      </c>
      <c r="AB1709" s="36">
        <f t="shared" si="267"/>
        <v>61110.02443261697</v>
      </c>
      <c r="AC1709" s="36">
        <f t="shared" si="268"/>
        <v>330896.19407508353</v>
      </c>
      <c r="AD1709" s="36">
        <f t="shared" si="269"/>
        <v>213108.30962722763</v>
      </c>
    </row>
    <row r="1710" spans="1:30" ht="14.25" customHeight="1" x14ac:dyDescent="0.25">
      <c r="A1710" s="16">
        <v>1694</v>
      </c>
      <c r="B1710" s="34">
        <v>0.31062341411898903</v>
      </c>
      <c r="C1710" s="34">
        <v>7.0698567607203097E-2</v>
      </c>
      <c r="D1710" s="34">
        <v>3.87021049200615E-2</v>
      </c>
      <c r="E1710" s="34">
        <v>3.3760873506068698E-2</v>
      </c>
      <c r="F1710" s="34">
        <v>1.68579350849846E-3</v>
      </c>
      <c r="G1710" s="34">
        <v>0.15165389582989799</v>
      </c>
      <c r="H1710" s="35">
        <v>1.05629946180488</v>
      </c>
      <c r="I1710" s="34">
        <v>9.5896863711406502E-2</v>
      </c>
      <c r="J1710" s="34">
        <v>2.7706301072632899E-2</v>
      </c>
      <c r="K1710" s="36">
        <f>Inputs!$B$12*(1+$B1710)^4</f>
        <v>177036.55078045296</v>
      </c>
      <c r="L1710" s="36">
        <f t="shared" si="260"/>
        <v>18977.562901541169</v>
      </c>
      <c r="M1710" s="36">
        <f t="shared" si="261"/>
        <v>238988.70301835411</v>
      </c>
      <c r="N1710" s="37">
        <f>M1710/Inputs!$B$6</f>
        <v>364.31204728407636</v>
      </c>
      <c r="O1710" s="38">
        <f>IF(N1710&gt;Inputs!$B$4,1,0)</f>
        <v>0</v>
      </c>
      <c r="P1710" s="34">
        <f t="shared" si="262"/>
        <v>6.81905626387736E-2</v>
      </c>
      <c r="Q1710" s="36">
        <f>Inputs!$B$12*(1+$B1710)^0*$C1710+Inputs!$B$29*(1+$D1710)^0*Inputs!$B$19+Inputs!$B$30*(1+$E1710)^0*Inputs!$B$20+Inputs!$B$31*(1+$F1710)^0*Inputs!$B$21+Inputs!$B$22*(1+Inputs!$B$23)^0</f>
        <v>12263.958083859106</v>
      </c>
      <c r="R1710" s="36">
        <f>Inputs!$B$12*(1+$B1710)^1*$C1710+Inputs!$B$29*(1+$D1710)^1*Inputs!$B$19+Inputs!$B$30*(1+$E1710)^1*Inputs!$B$20+Inputs!$B$31*(1+$F1710)^1*Inputs!$B$21+Inputs!$B$22*(1+Inputs!$B$23)^1</f>
        <v>13732.625029113988</v>
      </c>
      <c r="S1710" s="36">
        <f>Inputs!$B$12*(1+$B1710)^2*$C1710+Inputs!$B$29*(1+$D1710)^2*Inputs!$B$19+Inputs!$B$30*(1+$E1710)^2*Inputs!$B$20+Inputs!$B$31*(1+$F1710)^2*Inputs!$B$21+Inputs!$B$22*(1+Inputs!$B$23)^2</f>
        <v>15616.326339327945</v>
      </c>
      <c r="T1710" s="36">
        <f>Inputs!$B$12*(1+$B1710)^3*$C1710+Inputs!$B$29*(1+$D1710)^3*Inputs!$B$19+Inputs!$B$30*(1+$E1710)^3*Inputs!$B$20+Inputs!$B$31*(1+$F1710)^3*Inputs!$B$21+Inputs!$B$22*(1+Inputs!$B$23)^3</f>
        <v>18042.422562889973</v>
      </c>
      <c r="U1710" s="36">
        <f>Inputs!$B$12*(1+$B1710)^4*$C1710+Inputs!$B$29*(1+$D1710)^4*Inputs!$B$19+Inputs!$B$30*(1+$E1710)^4*Inputs!$B$20+Inputs!$B$31*(1+$F1710)^4*Inputs!$B$21+Inputs!$B$22*(1+Inputs!$B$23)^4</f>
        <v>21177.774092044201</v>
      </c>
      <c r="V1710" s="35">
        <f>Inputs!$B$13/(Q1710*(1-$G1710))</f>
        <v>1.2168301961871775</v>
      </c>
      <c r="W1710" s="36">
        <f>Inputs!$B$13</f>
        <v>12660</v>
      </c>
      <c r="X1710" s="36">
        <f t="shared" si="263"/>
        <v>13708.548312435249</v>
      </c>
      <c r="Y1710" s="36">
        <f t="shared" si="264"/>
        <v>15057.267241131991</v>
      </c>
      <c r="Z1710" s="36">
        <f t="shared" si="265"/>
        <v>16782.23041664833</v>
      </c>
      <c r="AA1710" s="36">
        <f t="shared" si="266"/>
        <v>18977.562901541169</v>
      </c>
      <c r="AB1710" s="36">
        <f t="shared" si="267"/>
        <v>58047.795254570672</v>
      </c>
      <c r="AC1710" s="36">
        <f t="shared" si="268"/>
        <v>286012.61256973934</v>
      </c>
      <c r="AD1710" s="36">
        <f t="shared" si="269"/>
        <v>180940.90776378344</v>
      </c>
    </row>
    <row r="1711" spans="1:30" ht="14.25" customHeight="1" x14ac:dyDescent="0.25">
      <c r="A1711" s="16">
        <v>1695</v>
      </c>
      <c r="B1711" s="34">
        <v>0.173887725213593</v>
      </c>
      <c r="C1711" s="34">
        <v>8.3510492629794306E-2</v>
      </c>
      <c r="D1711" s="34">
        <v>3.7400140626427499E-2</v>
      </c>
      <c r="E1711" s="34">
        <v>2.7455989632545901E-2</v>
      </c>
      <c r="F1711" s="34">
        <v>1.27587835458336E-2</v>
      </c>
      <c r="G1711" s="34">
        <v>0.214580841378086</v>
      </c>
      <c r="H1711" s="35">
        <v>1.0083822870154</v>
      </c>
      <c r="I1711" s="34">
        <v>9.6210461338827394E-2</v>
      </c>
      <c r="J1711" s="34">
        <v>2.2015874335465702E-2</v>
      </c>
      <c r="K1711" s="36">
        <f>Inputs!$B$12*(1+$B1711)^4</f>
        <v>113935.08905229819</v>
      </c>
      <c r="L1711" s="36">
        <f t="shared" si="260"/>
        <v>14487.357733345114</v>
      </c>
      <c r="M1711" s="36">
        <f t="shared" si="261"/>
        <v>177535.43859963634</v>
      </c>
      <c r="N1711" s="37">
        <f>M1711/Inputs!$B$6</f>
        <v>270.63329054822611</v>
      </c>
      <c r="O1711" s="38">
        <f>IF(N1711&gt;Inputs!$B$4,1,0)</f>
        <v>0</v>
      </c>
      <c r="P1711" s="34">
        <f t="shared" si="262"/>
        <v>7.4194587003361692E-2</v>
      </c>
      <c r="Q1711" s="36">
        <f>Inputs!$B$12*(1+$B1711)^0*$C1711+Inputs!$B$29*(1+$D1711)^0*Inputs!$B$19+Inputs!$B$30*(1+$E1711)^0*Inputs!$B$20+Inputs!$B$31*(1+$F1711)^0*Inputs!$B$21+Inputs!$B$22*(1+Inputs!$B$23)^0</f>
        <v>13032.673585214579</v>
      </c>
      <c r="R1711" s="36">
        <f>Inputs!$B$12*(1+$B1711)^1*$C1711+Inputs!$B$29*(1+$D1711)^1*Inputs!$B$19+Inputs!$B$30*(1+$E1711)^1*Inputs!$B$20+Inputs!$B$31*(1+$F1711)^1*Inputs!$B$21+Inputs!$B$22*(1+Inputs!$B$23)^1</f>
        <v>14084.839056821707</v>
      </c>
      <c r="S1711" s="36">
        <f>Inputs!$B$12*(1+$B1711)^2*$C1711+Inputs!$B$29*(1+$D1711)^2*Inputs!$B$19+Inputs!$B$30*(1+$E1711)^2*Inputs!$B$20+Inputs!$B$31*(1+$F1711)^2*Inputs!$B$21+Inputs!$B$22*(1+Inputs!$B$23)^2</f>
        <v>15293.681914152639</v>
      </c>
      <c r="T1711" s="36">
        <f>Inputs!$B$12*(1+$B1711)^3*$C1711+Inputs!$B$29*(1+$D1711)^3*Inputs!$B$19+Inputs!$B$30*(1+$E1711)^3*Inputs!$B$20+Inputs!$B$31*(1+$F1711)^3*Inputs!$B$21+Inputs!$B$22*(1+Inputs!$B$23)^3</f>
        <v>16685.719014372226</v>
      </c>
      <c r="U1711" s="36">
        <f>Inputs!$B$12*(1+$B1711)^4*$C1711+Inputs!$B$29*(1+$D1711)^4*Inputs!$B$19+Inputs!$B$30*(1+$E1711)^4*Inputs!$B$20+Inputs!$B$31*(1+$F1711)^4*Inputs!$B$21+Inputs!$B$22*(1+Inputs!$B$23)^4</f>
        <v>18292.054433382727</v>
      </c>
      <c r="V1711" s="35">
        <f>Inputs!$B$13/(Q1711*(1-$G1711))</f>
        <v>1.2367977794030909</v>
      </c>
      <c r="W1711" s="36">
        <f>Inputs!$B$13</f>
        <v>12660</v>
      </c>
      <c r="X1711" s="36">
        <f t="shared" si="263"/>
        <v>13050.366718538802</v>
      </c>
      <c r="Y1711" s="36">
        <f t="shared" si="264"/>
        <v>13484.496226425588</v>
      </c>
      <c r="Z1711" s="36">
        <f t="shared" si="265"/>
        <v>13963.498075616997</v>
      </c>
      <c r="AA1711" s="36">
        <f t="shared" si="266"/>
        <v>14487.357733345114</v>
      </c>
      <c r="AB1711" s="36">
        <f t="shared" si="267"/>
        <v>51467.43007373267</v>
      </c>
      <c r="AC1711" s="36">
        <f t="shared" si="268"/>
        <v>199560.50944773798</v>
      </c>
      <c r="AD1711" s="36">
        <f t="shared" si="269"/>
        <v>126068.00852590367</v>
      </c>
    </row>
    <row r="1712" spans="1:30" ht="14.25" customHeight="1" x14ac:dyDescent="0.25">
      <c r="A1712" s="16">
        <v>1696</v>
      </c>
      <c r="B1712" s="34">
        <v>0.21284070003762201</v>
      </c>
      <c r="C1712" s="34">
        <v>6.17481381011315E-2</v>
      </c>
      <c r="D1712" s="34">
        <v>4.2681200082693202E-2</v>
      </c>
      <c r="E1712" s="34">
        <v>2.7942304747856299E-2</v>
      </c>
      <c r="F1712" s="34">
        <v>1.8179314490675801E-2</v>
      </c>
      <c r="G1712" s="34">
        <v>0.21986933079742199</v>
      </c>
      <c r="H1712" s="35">
        <v>1.1775208940633499</v>
      </c>
      <c r="I1712" s="34">
        <v>0.10370947995136499</v>
      </c>
      <c r="J1712" s="34">
        <v>2.2558682983370701E-2</v>
      </c>
      <c r="K1712" s="36">
        <f>Inputs!$B$12*(1+$B1712)^4</f>
        <v>129827.38215687258</v>
      </c>
      <c r="L1712" s="36">
        <f t="shared" si="260"/>
        <v>15598.203613631256</v>
      </c>
      <c r="M1712" s="36">
        <f t="shared" si="261"/>
        <v>172119.51124642487</v>
      </c>
      <c r="N1712" s="37">
        <f>M1712/Inputs!$B$6</f>
        <v>262.37730372930622</v>
      </c>
      <c r="O1712" s="38">
        <f>IF(N1712&gt;Inputs!$B$4,1,0)</f>
        <v>0</v>
      </c>
      <c r="P1712" s="34">
        <f t="shared" si="262"/>
        <v>8.1150796967994293E-2</v>
      </c>
      <c r="Q1712" s="36">
        <f>Inputs!$B$12*(1+$B1712)^0*$C1712+Inputs!$B$29*(1+$D1712)^0*Inputs!$B$19+Inputs!$B$30*(1+$E1712)^0*Inputs!$B$20+Inputs!$B$31*(1+$F1712)^0*Inputs!$B$21+Inputs!$B$22*(1+Inputs!$B$23)^0</f>
        <v>11726.93231349481</v>
      </c>
      <c r="R1712" s="36">
        <f>Inputs!$B$12*(1+$B1712)^1*$C1712+Inputs!$B$29*(1+$D1712)^1*Inputs!$B$19+Inputs!$B$30*(1+$E1712)^1*Inputs!$B$20+Inputs!$B$31*(1+$F1712)^1*Inputs!$B$21+Inputs!$B$22*(1+Inputs!$B$23)^1</f>
        <v>12739.466281422709</v>
      </c>
      <c r="S1712" s="36">
        <f>Inputs!$B$12*(1+$B1712)^2*$C1712+Inputs!$B$29*(1+$D1712)^2*Inputs!$B$19+Inputs!$B$30*(1+$E1712)^2*Inputs!$B$20+Inputs!$B$31*(1+$F1712)^2*Inputs!$B$21+Inputs!$B$22*(1+Inputs!$B$23)^2</f>
        <v>13927.226841668204</v>
      </c>
      <c r="T1712" s="36">
        <f>Inputs!$B$12*(1+$B1712)^3*$C1712+Inputs!$B$29*(1+$D1712)^3*Inputs!$B$19+Inputs!$B$30*(1+$E1712)^3*Inputs!$B$20+Inputs!$B$31*(1+$F1712)^3*Inputs!$B$21+Inputs!$B$22*(1+Inputs!$B$23)^3</f>
        <v>15326.212541282212</v>
      </c>
      <c r="U1712" s="36">
        <f>Inputs!$B$12*(1+$B1712)^4*$C1712+Inputs!$B$29*(1+$D1712)^4*Inputs!$B$19+Inputs!$B$30*(1+$E1712)^4*Inputs!$B$20+Inputs!$B$31*(1+$F1712)^4*Inputs!$B$21+Inputs!$B$22*(1+Inputs!$B$23)^4</f>
        <v>16980.03618953524</v>
      </c>
      <c r="V1712" s="35">
        <f>Inputs!$B$13/(Q1712*(1-$G1712))</f>
        <v>1.3838274323541895</v>
      </c>
      <c r="W1712" s="36">
        <f>Inputs!$B$13</f>
        <v>12660</v>
      </c>
      <c r="X1712" s="36">
        <f t="shared" si="263"/>
        <v>13240.505750204975</v>
      </c>
      <c r="Y1712" s="36">
        <f t="shared" si="264"/>
        <v>13914.597520595347</v>
      </c>
      <c r="Z1712" s="36">
        <f t="shared" si="265"/>
        <v>14695.641236453766</v>
      </c>
      <c r="AA1712" s="36">
        <f t="shared" si="266"/>
        <v>15598.203613631256</v>
      </c>
      <c r="AB1712" s="36">
        <f t="shared" si="267"/>
        <v>52115.386782353919</v>
      </c>
      <c r="AC1712" s="36">
        <f t="shared" si="268"/>
        <v>196548.63710521423</v>
      </c>
      <c r="AD1712" s="36">
        <f t="shared" si="269"/>
        <v>120004.12446407095</v>
      </c>
    </row>
    <row r="1713" spans="1:30" ht="14.25" customHeight="1" x14ac:dyDescent="0.25">
      <c r="A1713" s="16">
        <v>1697</v>
      </c>
      <c r="B1713" s="34">
        <v>0.23849130930906301</v>
      </c>
      <c r="C1713" s="34">
        <v>6.9241817968442407E-2</v>
      </c>
      <c r="D1713" s="34">
        <v>4.0489348657787097E-2</v>
      </c>
      <c r="E1713" s="34">
        <v>6.2903178014367497E-2</v>
      </c>
      <c r="F1713" s="34">
        <v>8.7074241156678105E-3</v>
      </c>
      <c r="G1713" s="34">
        <v>0.18384692599350699</v>
      </c>
      <c r="H1713" s="35">
        <v>0.97956606305494298</v>
      </c>
      <c r="I1713" s="34">
        <v>0.10349287430788701</v>
      </c>
      <c r="J1713" s="34">
        <v>2.9640470145990801E-2</v>
      </c>
      <c r="K1713" s="36">
        <f>Inputs!$B$12*(1+$B1713)^4</f>
        <v>141163.72309681002</v>
      </c>
      <c r="L1713" s="36">
        <f t="shared" si="260"/>
        <v>15132.812078905483</v>
      </c>
      <c r="M1713" s="36">
        <f t="shared" si="261"/>
        <v>180389.65626124421</v>
      </c>
      <c r="N1713" s="37">
        <f>M1713/Inputs!$B$6</f>
        <v>274.98423210555518</v>
      </c>
      <c r="O1713" s="38">
        <f>IF(N1713&gt;Inputs!$B$4,1,0)</f>
        <v>0</v>
      </c>
      <c r="P1713" s="34">
        <f t="shared" si="262"/>
        <v>7.3852404161896201E-2</v>
      </c>
      <c r="Q1713" s="36">
        <f>Inputs!$B$12*(1+$B1713)^0*$C1713+Inputs!$B$29*(1+$D1713)^0*Inputs!$B$19+Inputs!$B$30*(1+$E1713)^0*Inputs!$B$20+Inputs!$B$31*(1+$F1713)^0*Inputs!$B$21+Inputs!$B$22*(1+Inputs!$B$23)^0</f>
        <v>12176.553105533465</v>
      </c>
      <c r="R1713" s="36">
        <f>Inputs!$B$12*(1+$B1713)^1*$C1713+Inputs!$B$29*(1+$D1713)^1*Inputs!$B$19+Inputs!$B$30*(1+$E1713)^1*Inputs!$B$20+Inputs!$B$31*(1+$F1713)^1*Inputs!$B$21+Inputs!$B$22*(1+Inputs!$B$23)^1</f>
        <v>13429.136608932122</v>
      </c>
      <c r="S1713" s="36">
        <f>Inputs!$B$12*(1+$B1713)^2*$C1713+Inputs!$B$29*(1+$D1713)^2*Inputs!$B$19+Inputs!$B$30*(1+$E1713)^2*Inputs!$B$20+Inputs!$B$31*(1+$F1713)^2*Inputs!$B$21+Inputs!$B$22*(1+Inputs!$B$23)^2</f>
        <v>14931.633732981798</v>
      </c>
      <c r="T1713" s="36">
        <f>Inputs!$B$12*(1+$B1713)^3*$C1713+Inputs!$B$29*(1+$D1713)^3*Inputs!$B$19+Inputs!$B$30*(1+$E1713)^3*Inputs!$B$20+Inputs!$B$31*(1+$F1713)^3*Inputs!$B$21+Inputs!$B$22*(1+Inputs!$B$23)^3</f>
        <v>16741.184770694614</v>
      </c>
      <c r="U1713" s="36">
        <f>Inputs!$B$12*(1+$B1713)^4*$C1713+Inputs!$B$29*(1+$D1713)^4*Inputs!$B$19+Inputs!$B$30*(1+$E1713)^4*Inputs!$B$20+Inputs!$B$31*(1+$F1713)^4*Inputs!$B$21+Inputs!$B$22*(1+Inputs!$B$23)^4</f>
        <v>18928.416676526344</v>
      </c>
      <c r="V1713" s="35">
        <f>Inputs!$B$13/(Q1713*(1-$G1713))</f>
        <v>1.273906981666332</v>
      </c>
      <c r="W1713" s="36">
        <f>Inputs!$B$13</f>
        <v>12660</v>
      </c>
      <c r="X1713" s="36">
        <f t="shared" si="263"/>
        <v>13155.803825992309</v>
      </c>
      <c r="Y1713" s="36">
        <f t="shared" si="264"/>
        <v>13730.973245115078</v>
      </c>
      <c r="Z1713" s="36">
        <f t="shared" si="265"/>
        <v>14389.595160164137</v>
      </c>
      <c r="AA1713" s="36">
        <f t="shared" si="266"/>
        <v>15132.812078905483</v>
      </c>
      <c r="AB1713" s="36">
        <f t="shared" si="267"/>
        <v>51448.0903843501</v>
      </c>
      <c r="AC1713" s="36">
        <f t="shared" si="268"/>
        <v>210979.66843974858</v>
      </c>
      <c r="AD1713" s="36">
        <f t="shared" si="269"/>
        <v>128941.56587689409</v>
      </c>
    </row>
    <row r="1714" spans="1:30" ht="14.25" customHeight="1" x14ac:dyDescent="0.25">
      <c r="A1714" s="16">
        <v>1698</v>
      </c>
      <c r="B1714" s="34">
        <v>0.372618430634375</v>
      </c>
      <c r="C1714" s="34">
        <v>8.16017031337571E-2</v>
      </c>
      <c r="D1714" s="34">
        <v>3.3034484668394301E-2</v>
      </c>
      <c r="E1714" s="34">
        <v>2.46604358975832E-2</v>
      </c>
      <c r="F1714" s="34">
        <v>1.35924985603101E-2</v>
      </c>
      <c r="G1714" s="34">
        <v>0.196872463577449</v>
      </c>
      <c r="H1714" s="35">
        <v>1.04119335820714</v>
      </c>
      <c r="I1714" s="34">
        <v>9.6122157948624998E-2</v>
      </c>
      <c r="J1714" s="34">
        <v>2.4025242297962799E-2</v>
      </c>
      <c r="K1714" s="36">
        <f>Inputs!$B$12*(1+$B1714)^4</f>
        <v>212985.75338809981</v>
      </c>
      <c r="L1714" s="36">
        <f t="shared" si="260"/>
        <v>21807.29704823457</v>
      </c>
      <c r="M1714" s="36">
        <f t="shared" si="261"/>
        <v>257713.33602594168</v>
      </c>
      <c r="N1714" s="37">
        <f>M1714/Inputs!$B$6</f>
        <v>392.85569516149644</v>
      </c>
      <c r="O1714" s="38">
        <f>IF(N1714&gt;Inputs!$B$4,1,0)</f>
        <v>0</v>
      </c>
      <c r="P1714" s="34">
        <f t="shared" si="262"/>
        <v>7.2096915650662202E-2</v>
      </c>
      <c r="Q1714" s="36">
        <f>Inputs!$B$12*(1+$B1714)^0*$C1714+Inputs!$B$29*(1+$D1714)^0*Inputs!$B$19+Inputs!$B$30*(1+$E1714)^0*Inputs!$B$20+Inputs!$B$31*(1+$F1714)^0*Inputs!$B$21+Inputs!$B$22*(1+Inputs!$B$23)^0</f>
        <v>12918.146215452347</v>
      </c>
      <c r="R1714" s="36">
        <f>Inputs!$B$12*(1+$B1714)^1*$C1714+Inputs!$B$29*(1+$D1714)^1*Inputs!$B$19+Inputs!$B$30*(1+$E1714)^1*Inputs!$B$20+Inputs!$B$31*(1+$F1714)^1*Inputs!$B$21+Inputs!$B$22*(1+Inputs!$B$23)^1</f>
        <v>14905.745926038369</v>
      </c>
      <c r="S1714" s="36">
        <f>Inputs!$B$12*(1+$B1714)^2*$C1714+Inputs!$B$29*(1+$D1714)^2*Inputs!$B$19+Inputs!$B$30*(1+$E1714)^2*Inputs!$B$20+Inputs!$B$31*(1+$F1714)^2*Inputs!$B$21+Inputs!$B$22*(1+Inputs!$B$23)^2</f>
        <v>17577.032792822865</v>
      </c>
      <c r="T1714" s="36">
        <f>Inputs!$B$12*(1+$B1714)^3*$C1714+Inputs!$B$29*(1+$D1714)^3*Inputs!$B$19+Inputs!$B$30*(1+$E1714)^3*Inputs!$B$20+Inputs!$B$31*(1+$F1714)^3*Inputs!$B$21+Inputs!$B$22*(1+Inputs!$B$23)^3</f>
        <v>21185.41744731013</v>
      </c>
      <c r="U1714" s="36">
        <f>Inputs!$B$12*(1+$B1714)^4*$C1714+Inputs!$B$29*(1+$D1714)^4*Inputs!$B$19+Inputs!$B$30*(1+$E1714)^4*Inputs!$B$20+Inputs!$B$31*(1+$F1714)^4*Inputs!$B$21+Inputs!$B$22*(1+Inputs!$B$23)^4</f>
        <v>26078.699717109685</v>
      </c>
      <c r="V1714" s="35">
        <f>Inputs!$B$13/(Q1714*(1-$G1714))</f>
        <v>1.2202504970800672</v>
      </c>
      <c r="W1714" s="36">
        <f>Inputs!$B$13</f>
        <v>12660</v>
      </c>
      <c r="X1714" s="36">
        <f t="shared" si="263"/>
        <v>14071.998182561807</v>
      </c>
      <c r="Y1714" s="36">
        <f t="shared" si="264"/>
        <v>15961.948083389492</v>
      </c>
      <c r="Z1714" s="36">
        <f t="shared" si="265"/>
        <v>18477.12635673178</v>
      </c>
      <c r="AA1714" s="36">
        <f t="shared" si="266"/>
        <v>21807.29704823457</v>
      </c>
      <c r="AB1714" s="36">
        <f t="shared" si="267"/>
        <v>61963.669625819253</v>
      </c>
      <c r="AC1714" s="36">
        <f t="shared" si="268"/>
        <v>309738.94572530087</v>
      </c>
      <c r="AD1714" s="36">
        <f t="shared" si="269"/>
        <v>195749.66640012243</v>
      </c>
    </row>
    <row r="1715" spans="1:30" ht="14.25" customHeight="1" x14ac:dyDescent="0.25">
      <c r="A1715" s="16">
        <v>1699</v>
      </c>
      <c r="B1715" s="34">
        <v>0.22834591361737699</v>
      </c>
      <c r="C1715" s="34">
        <v>8.1563590632635602E-2</v>
      </c>
      <c r="D1715" s="34">
        <v>1.5871587056038101E-2</v>
      </c>
      <c r="E1715" s="34">
        <v>3.6726442985384002E-2</v>
      </c>
      <c r="F1715" s="34">
        <v>2.1020813284504201E-2</v>
      </c>
      <c r="G1715" s="34">
        <v>0.20540015786065399</v>
      </c>
      <c r="H1715" s="35">
        <v>0.93757641507251099</v>
      </c>
      <c r="I1715" s="34">
        <v>0.10295285601625399</v>
      </c>
      <c r="J1715" s="34">
        <v>2.09619484471129E-2</v>
      </c>
      <c r="K1715" s="36">
        <f>Inputs!$B$12*(1+$B1715)^4</f>
        <v>136594.74506794271</v>
      </c>
      <c r="L1715" s="36">
        <f t="shared" si="260"/>
        <v>14803.254441538971</v>
      </c>
      <c r="M1715" s="36">
        <f t="shared" si="261"/>
        <v>163931.58068602844</v>
      </c>
      <c r="N1715" s="37">
        <f>M1715/Inputs!$B$6</f>
        <v>249.89570226528724</v>
      </c>
      <c r="O1715" s="38">
        <f>IF(N1715&gt;Inputs!$B$4,1,0)</f>
        <v>0</v>
      </c>
      <c r="P1715" s="34">
        <f t="shared" si="262"/>
        <v>8.1990907569141097E-2</v>
      </c>
      <c r="Q1715" s="36">
        <f>Inputs!$B$12*(1+$B1715)^0*$C1715+Inputs!$B$29*(1+$D1715)^0*Inputs!$B$19+Inputs!$B$30*(1+$E1715)^0*Inputs!$B$20+Inputs!$B$31*(1+$F1715)^0*Inputs!$B$21+Inputs!$B$22*(1+Inputs!$B$23)^0</f>
        <v>12915.85946538506</v>
      </c>
      <c r="R1715" s="36">
        <f>Inputs!$B$12*(1+$B1715)^1*$C1715+Inputs!$B$29*(1+$D1715)^1*Inputs!$B$19+Inputs!$B$30*(1+$E1715)^1*Inputs!$B$20+Inputs!$B$31*(1+$F1715)^1*Inputs!$B$21+Inputs!$B$22*(1+Inputs!$B$23)^1</f>
        <v>14203.759654867936</v>
      </c>
      <c r="S1715" s="36">
        <f>Inputs!$B$12*(1+$B1715)^2*$C1715+Inputs!$B$29*(1+$D1715)^2*Inputs!$B$19+Inputs!$B$30*(1+$E1715)^2*Inputs!$B$20+Inputs!$B$31*(1+$F1715)^2*Inputs!$B$21+Inputs!$B$22*(1+Inputs!$B$23)^2</f>
        <v>15750.9735915079</v>
      </c>
      <c r="T1715" s="36">
        <f>Inputs!$B$12*(1+$B1715)^3*$C1715+Inputs!$B$29*(1+$D1715)^3*Inputs!$B$19+Inputs!$B$30*(1+$E1715)^3*Inputs!$B$20+Inputs!$B$31*(1+$F1715)^3*Inputs!$B$21+Inputs!$B$22*(1+Inputs!$B$23)^3</f>
        <v>17615.886263594155</v>
      </c>
      <c r="U1715" s="36">
        <f>Inputs!$B$12*(1+$B1715)^4*$C1715+Inputs!$B$29*(1+$D1715)^4*Inputs!$B$19+Inputs!$B$30*(1+$E1715)^4*Inputs!$B$20+Inputs!$B$31*(1+$F1715)^4*Inputs!$B$21+Inputs!$B$22*(1+Inputs!$B$23)^4</f>
        <v>19870.191628171873</v>
      </c>
      <c r="V1715" s="35">
        <f>Inputs!$B$13/(Q1715*(1-$G1715))</f>
        <v>1.2335646640113407</v>
      </c>
      <c r="W1715" s="36">
        <f>Inputs!$B$13</f>
        <v>12660</v>
      </c>
      <c r="X1715" s="36">
        <f t="shared" si="263"/>
        <v>13087.233829962186</v>
      </c>
      <c r="Y1715" s="36">
        <f t="shared" si="264"/>
        <v>13586.69813914822</v>
      </c>
      <c r="Z1715" s="36">
        <f t="shared" si="265"/>
        <v>14159.581123823462</v>
      </c>
      <c r="AA1715" s="36">
        <f t="shared" si="266"/>
        <v>14803.254441538971</v>
      </c>
      <c r="AB1715" s="36">
        <f t="shared" si="267"/>
        <v>50999.763004708206</v>
      </c>
      <c r="AC1715" s="36">
        <f t="shared" si="268"/>
        <v>184332.14055164691</v>
      </c>
      <c r="AD1715" s="36">
        <f t="shared" si="269"/>
        <v>112931.81768132023</v>
      </c>
    </row>
    <row r="1716" spans="1:30" ht="14.25" customHeight="1" x14ac:dyDescent="0.25">
      <c r="A1716" s="16">
        <v>1700</v>
      </c>
      <c r="B1716" s="34">
        <v>0.153301550609864</v>
      </c>
      <c r="C1716" s="34">
        <v>8.6691519445578097E-2</v>
      </c>
      <c r="D1716" s="34">
        <v>3.4383978970539901E-2</v>
      </c>
      <c r="E1716" s="34">
        <v>4.3736661482690301E-2</v>
      </c>
      <c r="F1716" s="34">
        <v>2.7356266197712102E-3</v>
      </c>
      <c r="G1716" s="34">
        <v>0.16673594790918</v>
      </c>
      <c r="H1716" s="35">
        <v>1.08051157377851</v>
      </c>
      <c r="I1716" s="34">
        <v>0.102610583640947</v>
      </c>
      <c r="J1716" s="34">
        <v>2.6546717646286602E-2</v>
      </c>
      <c r="K1716" s="36">
        <f>Inputs!$B$12*(1+$B1716)^4</f>
        <v>106150.67353039977</v>
      </c>
      <c r="L1716" s="36">
        <f t="shared" si="260"/>
        <v>16144.92267472694</v>
      </c>
      <c r="M1716" s="36">
        <f t="shared" si="261"/>
        <v>186904.07529445412</v>
      </c>
      <c r="N1716" s="37">
        <f>M1716/Inputs!$B$6</f>
        <v>284.91474892447275</v>
      </c>
      <c r="O1716" s="38">
        <f>IF(N1716&gt;Inputs!$B$4,1,0)</f>
        <v>0</v>
      </c>
      <c r="P1716" s="34">
        <f t="shared" si="262"/>
        <v>7.606386599466039E-2</v>
      </c>
      <c r="Q1716" s="36">
        <f>Inputs!$B$12*(1+$B1716)^0*$C1716+Inputs!$B$29*(1+$D1716)^0*Inputs!$B$19+Inputs!$B$30*(1+$E1716)^0*Inputs!$B$20+Inputs!$B$31*(1+$F1716)^0*Inputs!$B$21+Inputs!$B$22*(1+Inputs!$B$23)^0</f>
        <v>13223.535194161606</v>
      </c>
      <c r="R1716" s="36">
        <f>Inputs!$B$12*(1+$B1716)^1*$C1716+Inputs!$B$29*(1+$D1716)^1*Inputs!$B$19+Inputs!$B$30*(1+$E1716)^1*Inputs!$B$20+Inputs!$B$31*(1+$F1716)^1*Inputs!$B$21+Inputs!$B$22*(1+Inputs!$B$23)^1</f>
        <v>14187.496423156255</v>
      </c>
      <c r="S1716" s="36">
        <f>Inputs!$B$12*(1+$B1716)^2*$C1716+Inputs!$B$29*(1+$D1716)^2*Inputs!$B$19+Inputs!$B$30*(1+$E1716)^2*Inputs!$B$20+Inputs!$B$31*(1+$F1716)^2*Inputs!$B$21+Inputs!$B$22*(1+Inputs!$B$23)^2</f>
        <v>15280.365579192461</v>
      </c>
      <c r="T1716" s="36">
        <f>Inputs!$B$12*(1+$B1716)^3*$C1716+Inputs!$B$29*(1+$D1716)^3*Inputs!$B$19+Inputs!$B$30*(1+$E1716)^3*Inputs!$B$20+Inputs!$B$31*(1+$F1716)^3*Inputs!$B$21+Inputs!$B$22*(1+Inputs!$B$23)^3</f>
        <v>16521.164685908785</v>
      </c>
      <c r="U1716" s="36">
        <f>Inputs!$B$12*(1+$B1716)^4*$C1716+Inputs!$B$29*(1+$D1716)^4*Inputs!$B$19+Inputs!$B$30*(1+$E1716)^4*Inputs!$B$20+Inputs!$B$31*(1+$F1716)^4*Inputs!$B$21+Inputs!$B$22*(1+Inputs!$B$23)^4</f>
        <v>17931.800558020823</v>
      </c>
      <c r="V1716" s="35">
        <f>Inputs!$B$13/(Q1716*(1-$G1716))</f>
        <v>1.1489562289277238</v>
      </c>
      <c r="W1716" s="36">
        <f>Inputs!$B$13</f>
        <v>12660</v>
      </c>
      <c r="X1716" s="36">
        <f t="shared" si="263"/>
        <v>13380.593989534136</v>
      </c>
      <c r="Y1716" s="36">
        <f t="shared" si="264"/>
        <v>14193.437841907213</v>
      </c>
      <c r="Z1716" s="36">
        <f t="shared" si="265"/>
        <v>15110.415328800895</v>
      </c>
      <c r="AA1716" s="36">
        <f t="shared" si="266"/>
        <v>16144.92267472694</v>
      </c>
      <c r="AB1716" s="36">
        <f t="shared" si="267"/>
        <v>53205.891116502869</v>
      </c>
      <c r="AC1716" s="36">
        <f t="shared" si="268"/>
        <v>217889.49538217651</v>
      </c>
      <c r="AD1716" s="36">
        <f t="shared" si="269"/>
        <v>133698.18417795125</v>
      </c>
    </row>
    <row r="1717" spans="1:30" ht="14.25" customHeight="1" x14ac:dyDescent="0.25">
      <c r="A1717" s="16">
        <v>1701</v>
      </c>
      <c r="B1717" s="34">
        <v>0.35300445968699901</v>
      </c>
      <c r="C1717" s="34">
        <v>8.6956267738832596E-2</v>
      </c>
      <c r="D1717" s="34">
        <v>4.5741904424063597E-2</v>
      </c>
      <c r="E1717" s="34">
        <v>4.7101085281014601E-2</v>
      </c>
      <c r="F1717" s="34">
        <v>2.8626595393781498E-4</v>
      </c>
      <c r="G1717" s="34">
        <v>0.16425080193262401</v>
      </c>
      <c r="H1717" s="35">
        <v>1.0442035421795599</v>
      </c>
      <c r="I1717" s="34">
        <v>0.105600500341002</v>
      </c>
      <c r="J1717" s="34">
        <v>2.27242110696802E-2</v>
      </c>
      <c r="K1717" s="36">
        <f>Inputs!$B$12*(1+$B1717)^4</f>
        <v>201070.40966158925</v>
      </c>
      <c r="L1717" s="36">
        <f t="shared" si="260"/>
        <v>23018.63068639017</v>
      </c>
      <c r="M1717" s="36">
        <f t="shared" si="261"/>
        <v>234112.24261717257</v>
      </c>
      <c r="N1717" s="37">
        <f>M1717/Inputs!$B$6</f>
        <v>356.8784186237387</v>
      </c>
      <c r="O1717" s="38">
        <f>IF(N1717&gt;Inputs!$B$4,1,0)</f>
        <v>0</v>
      </c>
      <c r="P1717" s="34">
        <f t="shared" si="262"/>
        <v>8.2876289271321804E-2</v>
      </c>
      <c r="Q1717" s="36">
        <f>Inputs!$B$12*(1+$B1717)^0*$C1717+Inputs!$B$29*(1+$D1717)^0*Inputs!$B$19+Inputs!$B$30*(1+$E1717)^0*Inputs!$B$20+Inputs!$B$31*(1+$F1717)^0*Inputs!$B$21+Inputs!$B$22*(1+Inputs!$B$23)^0</f>
        <v>13239.420091756878</v>
      </c>
      <c r="R1717" s="36">
        <f>Inputs!$B$12*(1+$B1717)^1*$C1717+Inputs!$B$29*(1+$D1717)^1*Inputs!$B$19+Inputs!$B$30*(1+$E1717)^1*Inputs!$B$20+Inputs!$B$31*(1+$F1717)^1*Inputs!$B$21+Inputs!$B$22*(1+Inputs!$B$23)^1</f>
        <v>15282.601323548231</v>
      </c>
      <c r="S1717" s="36">
        <f>Inputs!$B$12*(1+$B1717)^2*$C1717+Inputs!$B$29*(1+$D1717)^2*Inputs!$B$19+Inputs!$B$30*(1+$E1717)^2*Inputs!$B$20+Inputs!$B$31*(1+$F1717)^2*Inputs!$B$21+Inputs!$B$22*(1+Inputs!$B$23)^2</f>
        <v>17986.332698421375</v>
      </c>
      <c r="T1717" s="36">
        <f>Inputs!$B$12*(1+$B1717)^3*$C1717+Inputs!$B$29*(1+$D1717)^3*Inputs!$B$19+Inputs!$B$30*(1+$E1717)^3*Inputs!$B$20+Inputs!$B$31*(1+$F1717)^3*Inputs!$B$21+Inputs!$B$22*(1+Inputs!$B$23)^3</f>
        <v>21580.635447656015</v>
      </c>
      <c r="U1717" s="36">
        <f>Inputs!$B$12*(1+$B1717)^4*$C1717+Inputs!$B$29*(1+$D1717)^4*Inputs!$B$19+Inputs!$B$30*(1+$E1717)^4*Inputs!$B$20+Inputs!$B$31*(1+$F1717)^4*Inputs!$B$21+Inputs!$B$22*(1+Inputs!$B$23)^4</f>
        <v>26376.572130488086</v>
      </c>
      <c r="V1717" s="35">
        <f>Inputs!$B$13/(Q1717*(1-$G1717))</f>
        <v>1.1441653052346064</v>
      </c>
      <c r="W1717" s="36">
        <f>Inputs!$B$13</f>
        <v>12660</v>
      </c>
      <c r="X1717" s="36">
        <f t="shared" si="263"/>
        <v>14294.573437582536</v>
      </c>
      <c r="Y1717" s="36">
        <f t="shared" si="264"/>
        <v>16447.849331800615</v>
      </c>
      <c r="Z1717" s="36">
        <f t="shared" si="265"/>
        <v>19283.98136036213</v>
      </c>
      <c r="AA1717" s="36">
        <f t="shared" si="266"/>
        <v>23018.63068639017</v>
      </c>
      <c r="AB1717" s="36">
        <f t="shared" si="267"/>
        <v>62156.536518433713</v>
      </c>
      <c r="AC1717" s="36">
        <f t="shared" si="268"/>
        <v>284058.45767987345</v>
      </c>
      <c r="AD1717" s="36">
        <f t="shared" si="269"/>
        <v>171955.70609873885</v>
      </c>
    </row>
    <row r="1718" spans="1:30" ht="14.25" customHeight="1" x14ac:dyDescent="0.25">
      <c r="A1718" s="16">
        <v>1702</v>
      </c>
      <c r="B1718" s="34">
        <v>0.24632753691596501</v>
      </c>
      <c r="C1718" s="34">
        <v>0.100790998225575</v>
      </c>
      <c r="D1718" s="34">
        <v>3.46566350715126E-2</v>
      </c>
      <c r="E1718" s="34">
        <v>4.6355555969545999E-2</v>
      </c>
      <c r="F1718" s="34">
        <v>2.2925235587006602E-2</v>
      </c>
      <c r="G1718" s="34">
        <v>0.194747188475865</v>
      </c>
      <c r="H1718" s="35">
        <v>1.0593023282485401</v>
      </c>
      <c r="I1718" s="34">
        <v>9.4507935027532602E-2</v>
      </c>
      <c r="J1718" s="34">
        <v>2.6546340225290899E-2</v>
      </c>
      <c r="K1718" s="36">
        <f>Inputs!$B$12*(1+$B1718)^4</f>
        <v>144770.47951025682</v>
      </c>
      <c r="L1718" s="36">
        <f t="shared" si="260"/>
        <v>20244.991288291698</v>
      </c>
      <c r="M1718" s="36">
        <f t="shared" si="261"/>
        <v>255262.19100200379</v>
      </c>
      <c r="N1718" s="37">
        <f>M1718/Inputs!$B$6</f>
        <v>389.11919360061552</v>
      </c>
      <c r="O1718" s="38">
        <f>IF(N1718&gt;Inputs!$B$4,1,0)</f>
        <v>0</v>
      </c>
      <c r="P1718" s="34">
        <f t="shared" si="262"/>
        <v>6.7961594802241704E-2</v>
      </c>
      <c r="Q1718" s="36">
        <f>Inputs!$B$12*(1+$B1718)^0*$C1718+Inputs!$B$29*(1+$D1718)^0*Inputs!$B$19+Inputs!$B$30*(1+$E1718)^0*Inputs!$B$20+Inputs!$B$31*(1+$F1718)^0*Inputs!$B$21+Inputs!$B$22*(1+Inputs!$B$23)^0</f>
        <v>14069.503920961422</v>
      </c>
      <c r="R1718" s="36">
        <f>Inputs!$B$12*(1+$B1718)^1*$C1718+Inputs!$B$29*(1+$D1718)^1*Inputs!$B$19+Inputs!$B$30*(1+$E1718)^1*Inputs!$B$20+Inputs!$B$31*(1+$F1718)^1*Inputs!$B$21+Inputs!$B$22*(1+Inputs!$B$23)^1</f>
        <v>15824.312177775959</v>
      </c>
      <c r="S1718" s="36">
        <f>Inputs!$B$12*(1+$B1718)^2*$C1718+Inputs!$B$29*(1+$D1718)^2*Inputs!$B$19+Inputs!$B$30*(1+$E1718)^2*Inputs!$B$20+Inputs!$B$31*(1+$F1718)^2*Inputs!$B$21+Inputs!$B$22*(1+Inputs!$B$23)^2</f>
        <v>17955.721938013565</v>
      </c>
      <c r="T1718" s="36">
        <f>Inputs!$B$12*(1+$B1718)^3*$C1718+Inputs!$B$29*(1+$D1718)^3*Inputs!$B$19+Inputs!$B$30*(1+$E1718)^3*Inputs!$B$20+Inputs!$B$31*(1+$F1718)^3*Inputs!$B$21+Inputs!$B$22*(1+Inputs!$B$23)^3</f>
        <v>20554.501076295855</v>
      </c>
      <c r="U1718" s="36">
        <f>Inputs!$B$12*(1+$B1718)^4*$C1718+Inputs!$B$29*(1+$D1718)^4*Inputs!$B$19+Inputs!$B$30*(1+$E1718)^4*Inputs!$B$20+Inputs!$B$31*(1+$F1718)^4*Inputs!$B$21+Inputs!$B$22*(1+Inputs!$B$23)^4</f>
        <v>23733.698311483055</v>
      </c>
      <c r="V1718" s="35">
        <f>Inputs!$B$13/(Q1718*(1-$G1718))</f>
        <v>1.1174360315690641</v>
      </c>
      <c r="W1718" s="36">
        <f>Inputs!$B$13</f>
        <v>12660</v>
      </c>
      <c r="X1718" s="36">
        <f t="shared" si="263"/>
        <v>14053.815720991912</v>
      </c>
      <c r="Y1718" s="36">
        <f t="shared" si="264"/>
        <v>15736.616317750959</v>
      </c>
      <c r="Z1718" s="36">
        <f t="shared" si="265"/>
        <v>17773.66741714102</v>
      </c>
      <c r="AA1718" s="36">
        <f t="shared" si="266"/>
        <v>20244.991288291698</v>
      </c>
      <c r="AB1718" s="36">
        <f t="shared" si="267"/>
        <v>60574.713019972012</v>
      </c>
      <c r="AC1718" s="36">
        <f t="shared" si="268"/>
        <v>305796.55723740067</v>
      </c>
      <c r="AD1718" s="36">
        <f t="shared" si="269"/>
        <v>194687.47798203176</v>
      </c>
    </row>
    <row r="1719" spans="1:30" ht="14.25" customHeight="1" x14ac:dyDescent="0.25">
      <c r="A1719" s="16">
        <v>1703</v>
      </c>
      <c r="B1719" s="34">
        <v>0.17636672841939099</v>
      </c>
      <c r="C1719" s="34">
        <v>7.2338277112616006E-2</v>
      </c>
      <c r="D1719" s="34">
        <v>4.6293343640403599E-2</v>
      </c>
      <c r="E1719" s="34">
        <v>5.55447678807129E-2</v>
      </c>
      <c r="F1719" s="34">
        <v>-1.11824260668961E-2</v>
      </c>
      <c r="G1719" s="34">
        <v>0.188023449987234</v>
      </c>
      <c r="H1719" s="35">
        <v>1.0835217788865299</v>
      </c>
      <c r="I1719" s="34">
        <v>9.2284025917258997E-2</v>
      </c>
      <c r="J1719" s="34">
        <v>2.5945316379778999E-2</v>
      </c>
      <c r="K1719" s="36">
        <f>Inputs!$B$12*(1+$B1719)^4</f>
        <v>114900.56949136777</v>
      </c>
      <c r="L1719" s="36">
        <f t="shared" si="260"/>
        <v>15050.753757026894</v>
      </c>
      <c r="M1719" s="36">
        <f t="shared" si="261"/>
        <v>202566.46788900564</v>
      </c>
      <c r="N1719" s="37">
        <f>M1719/Inputs!$B$6</f>
        <v>308.79034739177689</v>
      </c>
      <c r="O1719" s="38">
        <f>IF(N1719&gt;Inputs!$B$4,1,0)</f>
        <v>0</v>
      </c>
      <c r="P1719" s="34">
        <f t="shared" si="262"/>
        <v>6.6338709537480001E-2</v>
      </c>
      <c r="Q1719" s="36">
        <f>Inputs!$B$12*(1+$B1719)^0*$C1719+Inputs!$B$29*(1+$D1719)^0*Inputs!$B$19+Inputs!$B$30*(1+$E1719)^0*Inputs!$B$20+Inputs!$B$31*(1+$F1719)^0*Inputs!$B$21+Inputs!$B$22*(1+Inputs!$B$23)^0</f>
        <v>12362.340654183881</v>
      </c>
      <c r="R1719" s="36">
        <f>Inputs!$B$12*(1+$B1719)^1*$C1719+Inputs!$B$29*(1+$D1719)^1*Inputs!$B$19+Inputs!$B$30*(1+$E1719)^1*Inputs!$B$20+Inputs!$B$31*(1+$F1719)^1*Inputs!$B$21+Inputs!$B$22*(1+Inputs!$B$23)^1</f>
        <v>13300.506841722014</v>
      </c>
      <c r="S1719" s="36">
        <f>Inputs!$B$12*(1+$B1719)^2*$C1719+Inputs!$B$29*(1+$D1719)^2*Inputs!$B$19+Inputs!$B$30*(1+$E1719)^2*Inputs!$B$20+Inputs!$B$31*(1+$F1719)^2*Inputs!$B$21+Inputs!$B$22*(1+Inputs!$B$23)^2</f>
        <v>14386.987710381189</v>
      </c>
      <c r="T1719" s="36">
        <f>Inputs!$B$12*(1+$B1719)^3*$C1719+Inputs!$B$29*(1+$D1719)^3*Inputs!$B$19+Inputs!$B$30*(1+$E1719)^3*Inputs!$B$20+Inputs!$B$31*(1+$F1719)^3*Inputs!$B$21+Inputs!$B$22*(1+Inputs!$B$23)^3</f>
        <v>15646.282859440309</v>
      </c>
      <c r="U1719" s="36">
        <f>Inputs!$B$12*(1+$B1719)^4*$C1719+Inputs!$B$29*(1+$D1719)^4*Inputs!$B$19+Inputs!$B$30*(1+$E1719)^4*Inputs!$B$20+Inputs!$B$31*(1+$F1719)^4*Inputs!$B$21+Inputs!$B$22*(1+Inputs!$B$23)^4</f>
        <v>17107.128529455982</v>
      </c>
      <c r="V1719" s="35">
        <f>Inputs!$B$13/(Q1719*(1-$G1719))</f>
        <v>1.261216117157917</v>
      </c>
      <c r="W1719" s="36">
        <f>Inputs!$B$13</f>
        <v>12660</v>
      </c>
      <c r="X1719" s="36">
        <f t="shared" si="263"/>
        <v>13140.993898997898</v>
      </c>
      <c r="Y1719" s="36">
        <f t="shared" si="264"/>
        <v>13695.492881952836</v>
      </c>
      <c r="Z1719" s="36">
        <f t="shared" si="265"/>
        <v>14329.885742816376</v>
      </c>
      <c r="AA1719" s="36">
        <f t="shared" si="266"/>
        <v>15050.753757026894</v>
      </c>
      <c r="AB1719" s="36">
        <f t="shared" si="267"/>
        <v>52861.044921509223</v>
      </c>
      <c r="AC1719" s="36">
        <f t="shared" si="268"/>
        <v>232763.80310477875</v>
      </c>
      <c r="AD1719" s="36">
        <f t="shared" si="269"/>
        <v>149705.42296749642</v>
      </c>
    </row>
    <row r="1720" spans="1:30" ht="14.25" customHeight="1" x14ac:dyDescent="0.25">
      <c r="A1720" s="16">
        <v>1704</v>
      </c>
      <c r="B1720" s="34">
        <v>0.38604069466802099</v>
      </c>
      <c r="C1720" s="34">
        <v>9.7765315355153704E-2</v>
      </c>
      <c r="D1720" s="34">
        <v>5.8694409193667099E-2</v>
      </c>
      <c r="E1720" s="34">
        <v>4.53696829052887E-2</v>
      </c>
      <c r="F1720" s="34">
        <v>-2.2165013062056199E-3</v>
      </c>
      <c r="G1720" s="34">
        <v>0.19418903381361599</v>
      </c>
      <c r="H1720" s="35">
        <v>1.0969485242697801</v>
      </c>
      <c r="I1720" s="34">
        <v>0.105414335721872</v>
      </c>
      <c r="J1720" s="34">
        <v>2.6791923640638801E-2</v>
      </c>
      <c r="K1720" s="36">
        <f>Inputs!$B$12*(1+$B1720)^4</f>
        <v>221439.54296356117</v>
      </c>
      <c r="L1720" s="36">
        <f t="shared" si="260"/>
        <v>27115.09436117288</v>
      </c>
      <c r="M1720" s="36">
        <f t="shared" si="261"/>
        <v>282230.56317156396</v>
      </c>
      <c r="N1720" s="37">
        <f>M1720/Inputs!$B$6</f>
        <v>430.22951702982311</v>
      </c>
      <c r="O1720" s="38">
        <f>IF(N1720&gt;Inputs!$B$4,1,0)</f>
        <v>1</v>
      </c>
      <c r="P1720" s="34">
        <f t="shared" si="262"/>
        <v>7.8622412081233203E-2</v>
      </c>
      <c r="Q1720" s="36">
        <f>Inputs!$B$12*(1+$B1720)^0*$C1720+Inputs!$B$29*(1+$D1720)^0*Inputs!$B$19+Inputs!$B$30*(1+$E1720)^0*Inputs!$B$20+Inputs!$B$31*(1+$F1720)^0*Inputs!$B$21+Inputs!$B$22*(1+Inputs!$B$23)^0</f>
        <v>13887.962948736145</v>
      </c>
      <c r="R1720" s="36">
        <f>Inputs!$B$12*(1+$B1720)^1*$C1720+Inputs!$B$29*(1+$D1720)^1*Inputs!$B$19+Inputs!$B$30*(1+$E1720)^1*Inputs!$B$20+Inputs!$B$31*(1+$F1720)^1*Inputs!$B$21+Inputs!$B$22*(1+Inputs!$B$23)^1</f>
        <v>16380.957316312288</v>
      </c>
      <c r="S1720" s="36">
        <f>Inputs!$B$12*(1+$B1720)^2*$C1720+Inputs!$B$29*(1+$D1720)^2*Inputs!$B$19+Inputs!$B$30*(1+$E1720)^2*Inputs!$B$20+Inputs!$B$31*(1+$F1720)^2*Inputs!$B$21+Inputs!$B$22*(1+Inputs!$B$23)^2</f>
        <v>19762.618370080811</v>
      </c>
      <c r="T1720" s="36">
        <f>Inputs!$B$12*(1+$B1720)^3*$C1720+Inputs!$B$29*(1+$D1720)^3*Inputs!$B$19+Inputs!$B$30*(1+$E1720)^3*Inputs!$B$20+Inputs!$B$31*(1+$F1720)^3*Inputs!$B$21+Inputs!$B$22*(1+Inputs!$B$23)^3</f>
        <v>24371.255547264096</v>
      </c>
      <c r="U1720" s="36">
        <f>Inputs!$B$12*(1+$B1720)^4*$C1720+Inputs!$B$29*(1+$D1720)^4*Inputs!$B$19+Inputs!$B$30*(1+$E1720)^4*Inputs!$B$20+Inputs!$B$31*(1+$F1720)^4*Inputs!$B$21+Inputs!$B$22*(1+Inputs!$B$23)^4</f>
        <v>30675.503407788208</v>
      </c>
      <c r="V1720" s="35">
        <f>Inputs!$B$13/(Q1720*(1-$G1720))</f>
        <v>1.1312588327005271</v>
      </c>
      <c r="W1720" s="36">
        <f>Inputs!$B$13</f>
        <v>12660</v>
      </c>
      <c r="X1720" s="36">
        <f t="shared" si="263"/>
        <v>14819.342100451297</v>
      </c>
      <c r="Y1720" s="36">
        <f t="shared" si="264"/>
        <v>17742.028221024531</v>
      </c>
      <c r="Z1720" s="36">
        <f t="shared" si="265"/>
        <v>21711.012510239736</v>
      </c>
      <c r="AA1720" s="36">
        <f t="shared" si="266"/>
        <v>27115.09436117288</v>
      </c>
      <c r="AB1720" s="36">
        <f t="shared" si="267"/>
        <v>67683.91295644654</v>
      </c>
      <c r="AC1720" s="36">
        <f t="shared" si="268"/>
        <v>354117.34595524817</v>
      </c>
      <c r="AD1720" s="36">
        <f t="shared" si="269"/>
        <v>214546.65021511741</v>
      </c>
    </row>
    <row r="1721" spans="1:30" ht="14.25" customHeight="1" x14ac:dyDescent="0.25">
      <c r="A1721" s="16">
        <v>1705</v>
      </c>
      <c r="B1721" s="34">
        <v>0.36299454448916202</v>
      </c>
      <c r="C1721" s="34">
        <v>7.30074668937091E-2</v>
      </c>
      <c r="D1721" s="34">
        <v>2.5427623157549699E-2</v>
      </c>
      <c r="E1721" s="34">
        <v>5.9577715850767203E-2</v>
      </c>
      <c r="F1721" s="34">
        <v>-1.4905967661001E-2</v>
      </c>
      <c r="G1721" s="34">
        <v>0.18862350946355</v>
      </c>
      <c r="H1721" s="35">
        <v>1.1607857947214499</v>
      </c>
      <c r="I1721" s="34">
        <v>9.7522941262839793E-2</v>
      </c>
      <c r="J1721" s="34">
        <v>3.3854031933945698E-2</v>
      </c>
      <c r="K1721" s="36">
        <f>Inputs!$B$12*(1+$B1721)^4</f>
        <v>207075.02407455075</v>
      </c>
      <c r="L1721" s="36">
        <f t="shared" si="260"/>
        <v>22218.49909129319</v>
      </c>
      <c r="M1721" s="36">
        <f t="shared" si="261"/>
        <v>288780.90110856068</v>
      </c>
      <c r="N1721" s="37">
        <f>M1721/Inputs!$B$6</f>
        <v>440.21478827524493</v>
      </c>
      <c r="O1721" s="38">
        <f>IF(N1721&gt;Inputs!$B$4,1,0)</f>
        <v>1</v>
      </c>
      <c r="P1721" s="34">
        <f t="shared" si="262"/>
        <v>6.3668909328894102E-2</v>
      </c>
      <c r="Q1721" s="36">
        <f>Inputs!$B$12*(1+$B1721)^0*$C1721+Inputs!$B$29*(1+$D1721)^0*Inputs!$B$19+Inputs!$B$30*(1+$E1721)^0*Inputs!$B$20+Inputs!$B$31*(1+$F1721)^0*Inputs!$B$21+Inputs!$B$22*(1+Inputs!$B$23)^0</f>
        <v>12402.492041049467</v>
      </c>
      <c r="R1721" s="36">
        <f>Inputs!$B$12*(1+$B1721)^1*$C1721+Inputs!$B$29*(1+$D1721)^1*Inputs!$B$19+Inputs!$B$30*(1+$E1721)^1*Inputs!$B$20+Inputs!$B$31*(1+$F1721)^1*Inputs!$B$21+Inputs!$B$22*(1+Inputs!$B$23)^1</f>
        <v>14089.740841861574</v>
      </c>
      <c r="S1721" s="36">
        <f>Inputs!$B$12*(1+$B1721)^2*$C1721+Inputs!$B$29*(1+$D1721)^2*Inputs!$B$19+Inputs!$B$30*(1+$E1721)^2*Inputs!$B$20+Inputs!$B$31*(1+$F1721)^2*Inputs!$B$21+Inputs!$B$22*(1+Inputs!$B$23)^2</f>
        <v>16364.155514594961</v>
      </c>
      <c r="T1721" s="36">
        <f>Inputs!$B$12*(1+$B1721)^3*$C1721+Inputs!$B$29*(1+$D1721)^3*Inputs!$B$19+Inputs!$B$30*(1+$E1721)^3*Inputs!$B$20+Inputs!$B$31*(1+$F1721)^3*Inputs!$B$21+Inputs!$B$22*(1+Inputs!$B$23)^3</f>
        <v>19435.76089251232</v>
      </c>
      <c r="U1721" s="36">
        <f>Inputs!$B$12*(1+$B1721)^4*$C1721+Inputs!$B$29*(1+$D1721)^4*Inputs!$B$19+Inputs!$B$30*(1+$E1721)^4*Inputs!$B$20+Inputs!$B$31*(1+$F1721)^4*Inputs!$B$21+Inputs!$B$22*(1+Inputs!$B$23)^4</f>
        <v>23590.666625575948</v>
      </c>
      <c r="V1721" s="35">
        <f>Inputs!$B$13/(Q1721*(1-$G1721))</f>
        <v>1.2580628230021911</v>
      </c>
      <c r="W1721" s="36">
        <f>Inputs!$B$13</f>
        <v>12660</v>
      </c>
      <c r="X1721" s="36">
        <f t="shared" si="263"/>
        <v>14104.260668489709</v>
      </c>
      <c r="Y1721" s="36">
        <f t="shared" si="264"/>
        <v>16058.120463202529</v>
      </c>
      <c r="Z1721" s="36">
        <f t="shared" si="265"/>
        <v>18688.774201971857</v>
      </c>
      <c r="AA1721" s="36">
        <f t="shared" si="266"/>
        <v>22218.49909129319</v>
      </c>
      <c r="AB1721" s="36">
        <f t="shared" si="267"/>
        <v>62223.372417869046</v>
      </c>
      <c r="AC1721" s="36">
        <f t="shared" si="268"/>
        <v>360783.38880276156</v>
      </c>
      <c r="AD1721" s="36">
        <f t="shared" si="269"/>
        <v>226557.52869069163</v>
      </c>
    </row>
    <row r="1722" spans="1:30" ht="14.25" customHeight="1" x14ac:dyDescent="0.25">
      <c r="A1722" s="16">
        <v>1706</v>
      </c>
      <c r="B1722" s="34">
        <v>0.13559169687766501</v>
      </c>
      <c r="C1722" s="34">
        <v>6.6803879209590397E-2</v>
      </c>
      <c r="D1722" s="34">
        <v>3.7682326506244701E-2</v>
      </c>
      <c r="E1722" s="34">
        <v>2.33312966567993E-2</v>
      </c>
      <c r="F1722" s="34">
        <v>1.4151252777276E-2</v>
      </c>
      <c r="G1722" s="34">
        <v>0.19691778560560799</v>
      </c>
      <c r="H1722" s="35">
        <v>1.1217684538191099</v>
      </c>
      <c r="I1722" s="34">
        <v>9.5857744165850606E-2</v>
      </c>
      <c r="J1722" s="34">
        <v>2.2447272444318898E-2</v>
      </c>
      <c r="K1722" s="36">
        <f>Inputs!$B$12*(1+$B1722)^4</f>
        <v>99779.215283738682</v>
      </c>
      <c r="L1722" s="36">
        <f t="shared" si="260"/>
        <v>13899.187499146608</v>
      </c>
      <c r="M1722" s="36">
        <f t="shared" si="261"/>
        <v>173064.93969983465</v>
      </c>
      <c r="N1722" s="37">
        <f>M1722/Inputs!$B$6</f>
        <v>263.81850563999183</v>
      </c>
      <c r="O1722" s="38">
        <f>IF(N1722&gt;Inputs!$B$4,1,0)</f>
        <v>0</v>
      </c>
      <c r="P1722" s="34">
        <f t="shared" si="262"/>
        <v>7.34104717215317E-2</v>
      </c>
      <c r="Q1722" s="36">
        <f>Inputs!$B$12*(1+$B1722)^0*$C1722+Inputs!$B$29*(1+$D1722)^0*Inputs!$B$19+Inputs!$B$30*(1+$E1722)^0*Inputs!$B$20+Inputs!$B$31*(1+$F1722)^0*Inputs!$B$21+Inputs!$B$22*(1+Inputs!$B$23)^0</f>
        <v>12030.276780002347</v>
      </c>
      <c r="R1722" s="36">
        <f>Inputs!$B$12*(1+$B1722)^1*$C1722+Inputs!$B$29*(1+$D1722)^1*Inputs!$B$19+Inputs!$B$30*(1+$E1722)^1*Inputs!$B$20+Inputs!$B$31*(1+$F1722)^1*Inputs!$B$21+Inputs!$B$22*(1+Inputs!$B$23)^1</f>
        <v>12751.499078778186</v>
      </c>
      <c r="S1722" s="36">
        <f>Inputs!$B$12*(1+$B1722)^2*$C1722+Inputs!$B$29*(1+$D1722)^2*Inputs!$B$19+Inputs!$B$30*(1+$E1722)^2*Inputs!$B$20+Inputs!$B$31*(1+$F1722)^2*Inputs!$B$21+Inputs!$B$22*(1+Inputs!$B$23)^2</f>
        <v>13551.297579521333</v>
      </c>
      <c r="T1722" s="36">
        <f>Inputs!$B$12*(1+$B1722)^3*$C1722+Inputs!$B$29*(1+$D1722)^3*Inputs!$B$19+Inputs!$B$30*(1+$E1722)^3*Inputs!$B$20+Inputs!$B$31*(1+$F1722)^3*Inputs!$B$21+Inputs!$B$22*(1+Inputs!$B$23)^3</f>
        <v>14439.823359160315</v>
      </c>
      <c r="U1722" s="36">
        <f>Inputs!$B$12*(1+$B1722)^4*$C1722+Inputs!$B$29*(1+$D1722)^4*Inputs!$B$19+Inputs!$B$30*(1+$E1722)^4*Inputs!$B$20+Inputs!$B$31*(1+$F1722)^4*Inputs!$B$21+Inputs!$B$22*(1+Inputs!$B$23)^4</f>
        <v>15428.588039376307</v>
      </c>
      <c r="V1722" s="35">
        <f>Inputs!$B$13/(Q1722*(1-$G1722))</f>
        <v>1.3103824821911854</v>
      </c>
      <c r="W1722" s="36">
        <f>Inputs!$B$13</f>
        <v>12660</v>
      </c>
      <c r="X1722" s="36">
        <f t="shared" si="263"/>
        <v>12936.098993790496</v>
      </c>
      <c r="Y1722" s="36">
        <f t="shared" si="264"/>
        <v>13234.313482448864</v>
      </c>
      <c r="Z1722" s="36">
        <f t="shared" si="265"/>
        <v>13555.246087833017</v>
      </c>
      <c r="AA1722" s="36">
        <f t="shared" si="266"/>
        <v>13899.187499146608</v>
      </c>
      <c r="AB1722" s="36">
        <f t="shared" si="267"/>
        <v>50574.719791834948</v>
      </c>
      <c r="AC1722" s="36">
        <f t="shared" si="268"/>
        <v>193585.27488560471</v>
      </c>
      <c r="AD1722" s="36">
        <f t="shared" si="269"/>
        <v>122490.21990799969</v>
      </c>
    </row>
    <row r="1723" spans="1:30" ht="14.25" customHeight="1" x14ac:dyDescent="0.25">
      <c r="A1723" s="16">
        <v>1707</v>
      </c>
      <c r="B1723" s="34">
        <v>0.32537110582029899</v>
      </c>
      <c r="C1723" s="34">
        <v>7.1479150607889202E-2</v>
      </c>
      <c r="D1723" s="34">
        <v>3.12237170343512E-2</v>
      </c>
      <c r="E1723" s="34">
        <v>6.01279912934903E-2</v>
      </c>
      <c r="F1723" s="34">
        <v>1.55077277026212E-2</v>
      </c>
      <c r="G1723" s="34">
        <v>0.169281655011427</v>
      </c>
      <c r="H1723" s="35">
        <v>1.0207112724984899</v>
      </c>
      <c r="I1723" s="34">
        <v>9.5143919044196001E-2</v>
      </c>
      <c r="J1723" s="34">
        <v>3.27925779850071E-2</v>
      </c>
      <c r="K1723" s="36">
        <f>Inputs!$B$12*(1+$B1723)^4</f>
        <v>185140.419700472</v>
      </c>
      <c r="L1723" s="36">
        <f t="shared" si="260"/>
        <v>18947.453899390759</v>
      </c>
      <c r="M1723" s="36">
        <f t="shared" si="261"/>
        <v>257426.17186329694</v>
      </c>
      <c r="N1723" s="37">
        <f>M1723/Inputs!$B$6</f>
        <v>392.41794491356239</v>
      </c>
      <c r="O1723" s="38">
        <f>IF(N1723&gt;Inputs!$B$4,1,0)</f>
        <v>0</v>
      </c>
      <c r="P1723" s="34">
        <f t="shared" si="262"/>
        <v>6.2351341059188901E-2</v>
      </c>
      <c r="Q1723" s="36">
        <f>Inputs!$B$12*(1+$B1723)^0*$C1723+Inputs!$B$29*(1+$D1723)^0*Inputs!$B$19+Inputs!$B$30*(1+$E1723)^0*Inputs!$B$20+Inputs!$B$31*(1+$F1723)^0*Inputs!$B$21+Inputs!$B$22*(1+Inputs!$B$23)^0</f>
        <v>12310.793063900273</v>
      </c>
      <c r="R1723" s="36">
        <f>Inputs!$B$12*(1+$B1723)^1*$C1723+Inputs!$B$29*(1+$D1723)^1*Inputs!$B$19+Inputs!$B$30*(1+$E1723)^1*Inputs!$B$20+Inputs!$B$31*(1+$F1723)^1*Inputs!$B$21+Inputs!$B$22*(1+Inputs!$B$23)^1</f>
        <v>13961.154343679158</v>
      </c>
      <c r="S1723" s="36">
        <f>Inputs!$B$12*(1+$B1723)^2*$C1723+Inputs!$B$29*(1+$D1723)^2*Inputs!$B$19+Inputs!$B$30*(1+$E1723)^2*Inputs!$B$20+Inputs!$B$31*(1+$F1723)^2*Inputs!$B$21+Inputs!$B$22*(1+Inputs!$B$23)^2</f>
        <v>16076.856962847382</v>
      </c>
      <c r="T1723" s="36">
        <f>Inputs!$B$12*(1+$B1723)^3*$C1723+Inputs!$B$29*(1+$D1723)^3*Inputs!$B$19+Inputs!$B$30*(1+$E1723)^3*Inputs!$B$20+Inputs!$B$31*(1+$F1723)^3*Inputs!$B$21+Inputs!$B$22*(1+Inputs!$B$23)^3</f>
        <v>18806.231395486939</v>
      </c>
      <c r="U1723" s="36">
        <f>Inputs!$B$12*(1+$B1723)^4*$C1723+Inputs!$B$29*(1+$D1723)^4*Inputs!$B$19+Inputs!$B$30*(1+$E1723)^4*Inputs!$B$20+Inputs!$B$31*(1+$F1723)^4*Inputs!$B$21+Inputs!$B$22*(1+Inputs!$B$23)^4</f>
        <v>22345.709411349675</v>
      </c>
      <c r="V1723" s="35">
        <f>Inputs!$B$13/(Q1723*(1-$G1723))</f>
        <v>1.2379236877981918</v>
      </c>
      <c r="W1723" s="36">
        <f>Inputs!$B$13</f>
        <v>12660</v>
      </c>
      <c r="X1723" s="36">
        <f t="shared" si="263"/>
        <v>13727.379457851213</v>
      </c>
      <c r="Y1723" s="36">
        <f t="shared" si="264"/>
        <v>15082.418925256234</v>
      </c>
      <c r="Z1723" s="36">
        <f t="shared" si="265"/>
        <v>16794.607123576596</v>
      </c>
      <c r="AA1723" s="36">
        <f t="shared" si="266"/>
        <v>18947.453899390759</v>
      </c>
      <c r="AB1723" s="36">
        <f t="shared" si="267"/>
        <v>58192.752568073221</v>
      </c>
      <c r="AC1723" s="36">
        <f t="shared" si="268"/>
        <v>313847.135066872</v>
      </c>
      <c r="AD1723" s="36">
        <f t="shared" si="269"/>
        <v>199233.41929522372</v>
      </c>
    </row>
    <row r="1724" spans="1:30" ht="14.25" customHeight="1" x14ac:dyDescent="0.25">
      <c r="A1724" s="16">
        <v>1708</v>
      </c>
      <c r="B1724" s="34">
        <v>0.209981379706729</v>
      </c>
      <c r="C1724" s="34">
        <v>8.8763095308333206E-2</v>
      </c>
      <c r="D1724" s="34">
        <v>2.8617289202066298E-2</v>
      </c>
      <c r="E1724" s="34">
        <v>4.6117981910393999E-2</v>
      </c>
      <c r="F1724" s="34">
        <v>1.3394078190241399E-2</v>
      </c>
      <c r="G1724" s="34">
        <v>0.17274826441345001</v>
      </c>
      <c r="H1724" s="35">
        <v>1.0892160345311299</v>
      </c>
      <c r="I1724" s="34">
        <v>8.9603044616832703E-2</v>
      </c>
      <c r="J1724" s="34">
        <v>2.8121955427792899E-2</v>
      </c>
      <c r="K1724" s="36">
        <f>Inputs!$B$12*(1+$B1724)^4</f>
        <v>128607.41190625522</v>
      </c>
      <c r="L1724" s="36">
        <f t="shared" si="260"/>
        <v>18278.727563151777</v>
      </c>
      <c r="M1724" s="36">
        <f t="shared" si="261"/>
        <v>257429.89969736838</v>
      </c>
      <c r="N1724" s="37">
        <f>M1724/Inputs!$B$6</f>
        <v>392.42362758745179</v>
      </c>
      <c r="O1724" s="38">
        <f>IF(N1724&gt;Inputs!$B$4,1,0)</f>
        <v>0</v>
      </c>
      <c r="P1724" s="34">
        <f t="shared" si="262"/>
        <v>6.14810891890398E-2</v>
      </c>
      <c r="Q1724" s="36">
        <f>Inputs!$B$12*(1+$B1724)^0*$C1724+Inputs!$B$29*(1+$D1724)^0*Inputs!$B$19+Inputs!$B$30*(1+$E1724)^0*Inputs!$B$20+Inputs!$B$31*(1+$F1724)^0*Inputs!$B$21+Inputs!$B$22*(1+Inputs!$B$23)^0</f>
        <v>13347.829745926912</v>
      </c>
      <c r="R1724" s="36">
        <f>Inputs!$B$12*(1+$B1724)^1*$C1724+Inputs!$B$29*(1+$D1724)^1*Inputs!$B$19+Inputs!$B$30*(1+$E1724)^1*Inputs!$B$20+Inputs!$B$31*(1+$F1724)^1*Inputs!$B$21+Inputs!$B$22*(1+Inputs!$B$23)^1</f>
        <v>14667.765520211651</v>
      </c>
      <c r="S1724" s="36">
        <f>Inputs!$B$12*(1+$B1724)^2*$C1724+Inputs!$B$29*(1+$D1724)^2*Inputs!$B$19+Inputs!$B$30*(1+$E1724)^2*Inputs!$B$20+Inputs!$B$31*(1+$F1724)^2*Inputs!$B$21+Inputs!$B$22*(1+Inputs!$B$23)^2</f>
        <v>16229.307079694918</v>
      </c>
      <c r="T1724" s="36">
        <f>Inputs!$B$12*(1+$B1724)^3*$C1724+Inputs!$B$29*(1+$D1724)^3*Inputs!$B$19+Inputs!$B$30*(1+$E1724)^3*Inputs!$B$20+Inputs!$B$31*(1+$F1724)^3*Inputs!$B$21+Inputs!$B$22*(1+Inputs!$B$23)^3</f>
        <v>18082.035691179313</v>
      </c>
      <c r="U1724" s="36">
        <f>Inputs!$B$12*(1+$B1724)^4*$C1724+Inputs!$B$29*(1+$D1724)^4*Inputs!$B$19+Inputs!$B$30*(1+$E1724)^4*Inputs!$B$20+Inputs!$B$31*(1+$F1724)^4*Inputs!$B$21+Inputs!$B$22*(1+Inputs!$B$23)^4</f>
        <v>20285.898439960522</v>
      </c>
      <c r="V1724" s="35">
        <f>Inputs!$B$13/(Q1724*(1-$G1724))</f>
        <v>1.1465298343596224</v>
      </c>
      <c r="W1724" s="36">
        <f>Inputs!$B$13</f>
        <v>12660</v>
      </c>
      <c r="X1724" s="36">
        <f t="shared" si="263"/>
        <v>13738.057420775482</v>
      </c>
      <c r="Y1724" s="36">
        <f t="shared" si="264"/>
        <v>15008.251751162767</v>
      </c>
      <c r="Z1724" s="36">
        <f t="shared" si="265"/>
        <v>16507.254749807093</v>
      </c>
      <c r="AA1724" s="36">
        <f t="shared" si="266"/>
        <v>18278.727563151777</v>
      </c>
      <c r="AB1724" s="36">
        <f t="shared" si="267"/>
        <v>58404.960364524733</v>
      </c>
      <c r="AC1724" s="36">
        <f t="shared" si="268"/>
        <v>305667.34215095325</v>
      </c>
      <c r="AD1724" s="36">
        <f t="shared" si="269"/>
        <v>199024.93933284364</v>
      </c>
    </row>
    <row r="1725" spans="1:30" ht="14.25" customHeight="1" x14ac:dyDescent="0.25">
      <c r="A1725" s="16">
        <v>1709</v>
      </c>
      <c r="B1725" s="34">
        <v>0.32395977988123598</v>
      </c>
      <c r="C1725" s="34">
        <v>9.1632565183423401E-2</v>
      </c>
      <c r="D1725" s="34">
        <v>2.0778853232227001E-2</v>
      </c>
      <c r="E1725" s="34">
        <v>3.1636968093652497E-2</v>
      </c>
      <c r="F1725" s="34">
        <v>9.4951684441975798E-3</v>
      </c>
      <c r="G1725" s="34">
        <v>0.17385069387823701</v>
      </c>
      <c r="H1725" s="35">
        <v>0.958467076565229</v>
      </c>
      <c r="I1725" s="34">
        <v>9.2143081683580097E-2</v>
      </c>
      <c r="J1725" s="34">
        <v>2.9622256960131599E-2</v>
      </c>
      <c r="K1725" s="36">
        <f>Inputs!$B$12*(1+$B1725)^4</f>
        <v>184353.08877744808</v>
      </c>
      <c r="L1725" s="36">
        <f t="shared" si="260"/>
        <v>20125.246123980043</v>
      </c>
      <c r="M1725" s="36">
        <f t="shared" si="261"/>
        <v>273675.3077390939</v>
      </c>
      <c r="N1725" s="37">
        <f>M1725/Inputs!$B$6</f>
        <v>417.18796911447242</v>
      </c>
      <c r="O1725" s="38">
        <f>IF(N1725&gt;Inputs!$B$4,1,0)</f>
        <v>1</v>
      </c>
      <c r="P1725" s="34">
        <f t="shared" si="262"/>
        <v>6.2520824723448498E-2</v>
      </c>
      <c r="Q1725" s="36">
        <f>Inputs!$B$12*(1+$B1725)^0*$C1725+Inputs!$B$29*(1+$D1725)^0*Inputs!$B$19+Inputs!$B$30*(1+$E1725)^0*Inputs!$B$20+Inputs!$B$31*(1+$F1725)^0*Inputs!$B$21+Inputs!$B$22*(1+Inputs!$B$23)^0</f>
        <v>13519.997938432327</v>
      </c>
      <c r="R1725" s="36">
        <f>Inputs!$B$12*(1+$B1725)^1*$C1725+Inputs!$B$29*(1+$D1725)^1*Inputs!$B$19+Inputs!$B$30*(1+$E1725)^1*Inputs!$B$20+Inputs!$B$31*(1+$F1725)^1*Inputs!$B$21+Inputs!$B$22*(1+Inputs!$B$23)^1</f>
        <v>15422.928975671664</v>
      </c>
      <c r="S1725" s="36">
        <f>Inputs!$B$12*(1+$B1725)^2*$C1725+Inputs!$B$29*(1+$D1725)^2*Inputs!$B$19+Inputs!$B$30*(1+$E1725)^2*Inputs!$B$20+Inputs!$B$31*(1+$F1725)^2*Inputs!$B$21+Inputs!$B$22*(1+Inputs!$B$23)^2</f>
        <v>17905.143679136188</v>
      </c>
      <c r="T1725" s="36">
        <f>Inputs!$B$12*(1+$B1725)^3*$C1725+Inputs!$B$29*(1+$D1725)^3*Inputs!$B$19+Inputs!$B$30*(1+$E1725)^3*Inputs!$B$20+Inputs!$B$31*(1+$F1725)^3*Inputs!$B$21+Inputs!$B$22*(1+Inputs!$B$23)^3</f>
        <v>21153.620906468335</v>
      </c>
      <c r="U1725" s="36">
        <f>Inputs!$B$12*(1+$B1725)^4*$C1725+Inputs!$B$29*(1+$D1725)^4*Inputs!$B$19+Inputs!$B$30*(1+$E1725)^4*Inputs!$B$20+Inputs!$B$31*(1+$F1725)^4*Inputs!$B$21+Inputs!$B$22*(1+Inputs!$B$23)^4</f>
        <v>25415.897975449538</v>
      </c>
      <c r="V1725" s="35">
        <f>Inputs!$B$13/(Q1725*(1-$G1725))</f>
        <v>1.1334400070171515</v>
      </c>
      <c r="W1725" s="36">
        <f>Inputs!$B$13</f>
        <v>12660</v>
      </c>
      <c r="X1725" s="36">
        <f t="shared" si="263"/>
        <v>13884.526266052846</v>
      </c>
      <c r="Y1725" s="36">
        <f t="shared" si="264"/>
        <v>15472.08161496367</v>
      </c>
      <c r="Z1725" s="36">
        <f t="shared" si="265"/>
        <v>17514.676705862035</v>
      </c>
      <c r="AA1725" s="36">
        <f t="shared" si="266"/>
        <v>20125.246123980043</v>
      </c>
      <c r="AB1725" s="36">
        <f t="shared" si="267"/>
        <v>60372.423001991672</v>
      </c>
      <c r="AC1725" s="36">
        <f t="shared" si="268"/>
        <v>331431.98970436631</v>
      </c>
      <c r="AD1725" s="36">
        <f t="shared" si="269"/>
        <v>213302.88473710223</v>
      </c>
    </row>
    <row r="1726" spans="1:30" ht="14.25" customHeight="1" x14ac:dyDescent="0.25">
      <c r="A1726" s="16">
        <v>1710</v>
      </c>
      <c r="B1726" s="34">
        <v>0.32608446700633298</v>
      </c>
      <c r="C1726" s="34">
        <v>9.6019371971179296E-2</v>
      </c>
      <c r="D1726" s="34">
        <v>2.1039160458361399E-2</v>
      </c>
      <c r="E1726" s="34">
        <v>7.2105757056818306E-2</v>
      </c>
      <c r="F1726" s="34">
        <v>1.3331083978454301E-2</v>
      </c>
      <c r="G1726" s="34">
        <v>0.18168934273669499</v>
      </c>
      <c r="H1726" s="35">
        <v>0.97828990088263101</v>
      </c>
      <c r="I1726" s="34">
        <v>9.35378957175627E-2</v>
      </c>
      <c r="J1726" s="34">
        <v>2.8715045283467199E-2</v>
      </c>
      <c r="K1726" s="36">
        <f>Inputs!$B$12*(1+$B1726)^4</f>
        <v>185539.33787735694</v>
      </c>
      <c r="L1726" s="36">
        <f t="shared" si="260"/>
        <v>21524.193682293833</v>
      </c>
      <c r="M1726" s="36">
        <f t="shared" si="261"/>
        <v>280757.66607456125</v>
      </c>
      <c r="N1726" s="37">
        <f>M1726/Inputs!$B$6</f>
        <v>427.98424706487992</v>
      </c>
      <c r="O1726" s="38">
        <f>IF(N1726&gt;Inputs!$B$4,1,0)</f>
        <v>1</v>
      </c>
      <c r="P1726" s="34">
        <f t="shared" si="262"/>
        <v>6.4822850434095497E-2</v>
      </c>
      <c r="Q1726" s="36">
        <f>Inputs!$B$12*(1+$B1726)^0*$C1726+Inputs!$B$29*(1+$D1726)^0*Inputs!$B$19+Inputs!$B$30*(1+$E1726)^0*Inputs!$B$20+Inputs!$B$31*(1+$F1726)^0*Inputs!$B$21+Inputs!$B$22*(1+Inputs!$B$23)^0</f>
        <v>13783.206345697679</v>
      </c>
      <c r="R1726" s="36">
        <f>Inputs!$B$12*(1+$B1726)^1*$C1726+Inputs!$B$29*(1+$D1726)^1*Inputs!$B$19+Inputs!$B$30*(1+$E1726)^1*Inputs!$B$20+Inputs!$B$31*(1+$F1726)^1*Inputs!$B$21+Inputs!$B$22*(1+Inputs!$B$23)^1</f>
        <v>15903.406096528353</v>
      </c>
      <c r="S1726" s="36">
        <f>Inputs!$B$12*(1+$B1726)^2*$C1726+Inputs!$B$29*(1+$D1726)^2*Inputs!$B$19+Inputs!$B$30*(1+$E1726)^2*Inputs!$B$20+Inputs!$B$31*(1+$F1726)^2*Inputs!$B$21+Inputs!$B$22*(1+Inputs!$B$23)^2</f>
        <v>18649.440396602491</v>
      </c>
      <c r="T1726" s="36">
        <f>Inputs!$B$12*(1+$B1726)^3*$C1726+Inputs!$B$29*(1+$D1726)^3*Inputs!$B$19+Inputs!$B$30*(1+$E1726)^3*Inputs!$B$20+Inputs!$B$31*(1+$F1726)^3*Inputs!$B$21+Inputs!$B$22*(1+Inputs!$B$23)^3</f>
        <v>22221.985944802444</v>
      </c>
      <c r="U1726" s="36">
        <f>Inputs!$B$12*(1+$B1726)^4*$C1726+Inputs!$B$29*(1+$D1726)^4*Inputs!$B$19+Inputs!$B$30*(1+$E1726)^4*Inputs!$B$20+Inputs!$B$31*(1+$F1726)^4*Inputs!$B$21+Inputs!$B$22*(1+Inputs!$B$23)^4</f>
        <v>26886.923645698753</v>
      </c>
      <c r="V1726" s="35">
        <f>Inputs!$B$13/(Q1726*(1-$G1726))</f>
        <v>1.1224454414534211</v>
      </c>
      <c r="W1726" s="36">
        <f>Inputs!$B$13</f>
        <v>12660</v>
      </c>
      <c r="X1726" s="36">
        <f t="shared" si="263"/>
        <v>14138.415285420229</v>
      </c>
      <c r="Y1726" s="36">
        <f t="shared" si="264"/>
        <v>16029.698662831814</v>
      </c>
      <c r="Z1726" s="36">
        <f t="shared" si="265"/>
        <v>18445.049560633059</v>
      </c>
      <c r="AA1726" s="36">
        <f t="shared" si="266"/>
        <v>21524.193682293833</v>
      </c>
      <c r="AB1726" s="36">
        <f t="shared" si="267"/>
        <v>62321.437386829704</v>
      </c>
      <c r="AC1726" s="36">
        <f t="shared" si="268"/>
        <v>341581.12039646815</v>
      </c>
      <c r="AD1726" s="36">
        <f t="shared" si="269"/>
        <v>218436.22868773155</v>
      </c>
    </row>
    <row r="1727" spans="1:30" ht="14.25" customHeight="1" x14ac:dyDescent="0.25">
      <c r="A1727" s="16">
        <v>1711</v>
      </c>
      <c r="B1727" s="34">
        <v>0.31358675221397098</v>
      </c>
      <c r="C1727" s="34">
        <v>7.5853382579244302E-2</v>
      </c>
      <c r="D1727" s="34">
        <v>1.8246920731124699E-2</v>
      </c>
      <c r="E1727" s="34">
        <v>6.7009848593673899E-2</v>
      </c>
      <c r="F1727" s="34">
        <v>1.8091631179123499E-4</v>
      </c>
      <c r="G1727" s="34">
        <v>0.19898776620849701</v>
      </c>
      <c r="H1727" s="35">
        <v>1.04381435175755</v>
      </c>
      <c r="I1727" s="34">
        <v>9.7028640911139205E-2</v>
      </c>
      <c r="J1727" s="34">
        <v>1.71430003648722E-2</v>
      </c>
      <c r="K1727" s="36">
        <f>Inputs!$B$12*(1+$B1727)^4</f>
        <v>178643.11782307772</v>
      </c>
      <c r="L1727" s="36">
        <f t="shared" si="260"/>
        <v>18627.095706484299</v>
      </c>
      <c r="M1727" s="36">
        <f t="shared" si="261"/>
        <v>206626.7009942494</v>
      </c>
      <c r="N1727" s="37">
        <f>M1727/Inputs!$B$6</f>
        <v>314.97972712538018</v>
      </c>
      <c r="O1727" s="38">
        <f>IF(N1727&gt;Inputs!$B$4,1,0)</f>
        <v>0</v>
      </c>
      <c r="P1727" s="34">
        <f t="shared" si="262"/>
        <v>7.9885640546267012E-2</v>
      </c>
      <c r="Q1727" s="36">
        <f>Inputs!$B$12*(1+$B1727)^0*$C1727+Inputs!$B$29*(1+$D1727)^0*Inputs!$B$19+Inputs!$B$30*(1+$E1727)^0*Inputs!$B$20+Inputs!$B$31*(1+$F1727)^0*Inputs!$B$21+Inputs!$B$22*(1+Inputs!$B$23)^0</f>
        <v>12573.246982181579</v>
      </c>
      <c r="R1727" s="36">
        <f>Inputs!$B$12*(1+$B1727)^1*$C1727+Inputs!$B$29*(1+$D1727)^1*Inputs!$B$19+Inputs!$B$30*(1+$E1727)^1*Inputs!$B$20+Inputs!$B$31*(1+$F1727)^1*Inputs!$B$21+Inputs!$B$22*(1+Inputs!$B$23)^1</f>
        <v>14160.669087308797</v>
      </c>
      <c r="S1727" s="36">
        <f>Inputs!$B$12*(1+$B1727)^2*$C1727+Inputs!$B$29*(1+$D1727)^2*Inputs!$B$19+Inputs!$B$30*(1+$E1727)^2*Inputs!$B$20+Inputs!$B$31*(1+$F1727)^2*Inputs!$B$21+Inputs!$B$22*(1+Inputs!$B$23)^2</f>
        <v>16205.941833881428</v>
      </c>
      <c r="T1727" s="36">
        <f>Inputs!$B$12*(1+$B1727)^3*$C1727+Inputs!$B$29*(1+$D1727)^3*Inputs!$B$19+Inputs!$B$30*(1+$E1727)^3*Inputs!$B$20+Inputs!$B$31*(1+$F1727)^3*Inputs!$B$21+Inputs!$B$22*(1+Inputs!$B$23)^3</f>
        <v>18850.1242736524</v>
      </c>
      <c r="U1727" s="36">
        <f>Inputs!$B$12*(1+$B1727)^4*$C1727+Inputs!$B$29*(1+$D1727)^4*Inputs!$B$19+Inputs!$B$30*(1+$E1727)^4*Inputs!$B$20+Inputs!$B$31*(1+$F1727)^4*Inputs!$B$21+Inputs!$B$22*(1+Inputs!$B$23)^4</f>
        <v>22278.335150251507</v>
      </c>
      <c r="V1727" s="35">
        <f>Inputs!$B$13/(Q1727*(1-$G1727))</f>
        <v>1.2570342470768794</v>
      </c>
      <c r="W1727" s="36">
        <f>Inputs!$B$13</f>
        <v>12660</v>
      </c>
      <c r="X1727" s="36">
        <f t="shared" si="263"/>
        <v>13653.74367169781</v>
      </c>
      <c r="Y1727" s="36">
        <f t="shared" si="264"/>
        <v>14933.839217044158</v>
      </c>
      <c r="Z1727" s="36">
        <f t="shared" si="265"/>
        <v>16565.602344939849</v>
      </c>
      <c r="AA1727" s="36">
        <f t="shared" si="266"/>
        <v>18627.095706484299</v>
      </c>
      <c r="AB1727" s="36">
        <f t="shared" si="267"/>
        <v>57358.049932781571</v>
      </c>
      <c r="AC1727" s="36">
        <f t="shared" si="268"/>
        <v>237169.28205644112</v>
      </c>
      <c r="AD1727" s="36">
        <f t="shared" si="269"/>
        <v>149268.65106146783</v>
      </c>
    </row>
    <row r="1728" spans="1:30" ht="14.25" customHeight="1" x14ac:dyDescent="0.25">
      <c r="A1728" s="16">
        <v>1712</v>
      </c>
      <c r="B1728" s="34">
        <v>0.42290048943692199</v>
      </c>
      <c r="C1728" s="34">
        <v>5.5324237897638802E-2</v>
      </c>
      <c r="D1728" s="34">
        <v>3.4244812400180298E-2</v>
      </c>
      <c r="E1728" s="34">
        <v>5.9216167357448099E-2</v>
      </c>
      <c r="F1728" s="34">
        <v>2.38557777286806E-2</v>
      </c>
      <c r="G1728" s="34">
        <v>0.20403054188821601</v>
      </c>
      <c r="H1728" s="35">
        <v>1.0438162177414401</v>
      </c>
      <c r="I1728" s="34">
        <v>9.6537715066178295E-2</v>
      </c>
      <c r="J1728" s="34">
        <v>2.5036958829616901E-2</v>
      </c>
      <c r="K1728" s="36">
        <f>Inputs!$B$12*(1+$B1728)^4</f>
        <v>245951.43761741687</v>
      </c>
      <c r="L1728" s="36">
        <f t="shared" si="260"/>
        <v>19036.250246035892</v>
      </c>
      <c r="M1728" s="36">
        <f t="shared" si="261"/>
        <v>229934.21058186141</v>
      </c>
      <c r="N1728" s="37">
        <f>M1728/Inputs!$B$6</f>
        <v>350.5094673503985</v>
      </c>
      <c r="O1728" s="38">
        <f>IF(N1728&gt;Inputs!$B$4,1,0)</f>
        <v>0</v>
      </c>
      <c r="P1728" s="34">
        <f t="shared" si="262"/>
        <v>7.1500756236561394E-2</v>
      </c>
      <c r="Q1728" s="36">
        <f>Inputs!$B$12*(1+$B1728)^0*$C1728+Inputs!$B$29*(1+$D1728)^0*Inputs!$B$19+Inputs!$B$30*(1+$E1728)^0*Inputs!$B$20+Inputs!$B$31*(1+$F1728)^0*Inputs!$B$21+Inputs!$B$22*(1+Inputs!$B$23)^0</f>
        <v>11341.49830128525</v>
      </c>
      <c r="R1728" s="36">
        <f>Inputs!$B$12*(1+$B1728)^1*$C1728+Inputs!$B$29*(1+$D1728)^1*Inputs!$B$19+Inputs!$B$30*(1+$E1728)^1*Inputs!$B$20+Inputs!$B$31*(1+$F1728)^1*Inputs!$B$21+Inputs!$B$22*(1+Inputs!$B$23)^1</f>
        <v>13045.57455825583</v>
      </c>
      <c r="S1728" s="36">
        <f>Inputs!$B$12*(1+$B1728)^2*$C1728+Inputs!$B$29*(1+$D1728)^2*Inputs!$B$19+Inputs!$B$30*(1+$E1728)^2*Inputs!$B$20+Inputs!$B$31*(1+$F1728)^2*Inputs!$B$21+Inputs!$B$22*(1+Inputs!$B$23)^2</f>
        <v>15356.487406736553</v>
      </c>
      <c r="T1728" s="36">
        <f>Inputs!$B$12*(1+$B1728)^3*$C1728+Inputs!$B$29*(1+$D1728)^3*Inputs!$B$19+Inputs!$B$30*(1+$E1728)^3*Inputs!$B$20+Inputs!$B$31*(1+$F1728)^3*Inputs!$B$21+Inputs!$B$22*(1+Inputs!$B$23)^3</f>
        <v>18525.951901455461</v>
      </c>
      <c r="U1728" s="36">
        <f>Inputs!$B$12*(1+$B1728)^4*$C1728+Inputs!$B$29*(1+$D1728)^4*Inputs!$B$19+Inputs!$B$30*(1+$E1728)^4*Inputs!$B$20+Inputs!$B$31*(1+$F1728)^4*Inputs!$B$21+Inputs!$B$22*(1+Inputs!$B$23)^4</f>
        <v>22911.892407614294</v>
      </c>
      <c r="V1728" s="35">
        <f>Inputs!$B$13/(Q1728*(1-$G1728))</f>
        <v>1.4023837466507978</v>
      </c>
      <c r="W1728" s="36">
        <f>Inputs!$B$13</f>
        <v>12660</v>
      </c>
      <c r="X1728" s="36">
        <f t="shared" si="263"/>
        <v>13631.352562744232</v>
      </c>
      <c r="Y1728" s="36">
        <f t="shared" si="264"/>
        <v>14950.311847514242</v>
      </c>
      <c r="Z1728" s="36">
        <f t="shared" si="265"/>
        <v>16714.077302412519</v>
      </c>
      <c r="AA1728" s="36">
        <f t="shared" si="266"/>
        <v>19036.250246035892</v>
      </c>
      <c r="AB1728" s="36">
        <f t="shared" si="267"/>
        <v>57789.998078997545</v>
      </c>
      <c r="AC1728" s="36">
        <f t="shared" si="268"/>
        <v>272904.24726638646</v>
      </c>
      <c r="AD1728" s="36">
        <f t="shared" si="269"/>
        <v>172144.21250286387</v>
      </c>
    </row>
    <row r="1729" spans="1:30" ht="14.25" customHeight="1" x14ac:dyDescent="0.25">
      <c r="A1729" s="16">
        <v>1713</v>
      </c>
      <c r="B1729" s="34">
        <v>0.53342157868018703</v>
      </c>
      <c r="C1729" s="34">
        <v>5.9768750624528501E-2</v>
      </c>
      <c r="D1729" s="34">
        <v>1.5990483856268601E-2</v>
      </c>
      <c r="E1729" s="34">
        <v>6.4266887775068796E-2</v>
      </c>
      <c r="F1729" s="34">
        <v>3.4629665332534101E-2</v>
      </c>
      <c r="G1729" s="34">
        <v>0.18106316744402301</v>
      </c>
      <c r="H1729" s="35">
        <v>1.05086509254557</v>
      </c>
      <c r="I1729" s="34">
        <v>9.6907059467253406E-2</v>
      </c>
      <c r="J1729" s="34">
        <v>1.9599251016323899E-2</v>
      </c>
      <c r="K1729" s="36">
        <f>Inputs!$B$12*(1+$B1729)^4</f>
        <v>331739.76465728227</v>
      </c>
      <c r="L1729" s="36">
        <f t="shared" si="260"/>
        <v>25082.600266979956</v>
      </c>
      <c r="M1729" s="36">
        <f t="shared" si="261"/>
        <v>274032.78533030453</v>
      </c>
      <c r="N1729" s="37">
        <f>M1729/Inputs!$B$6</f>
        <v>417.73290446692761</v>
      </c>
      <c r="O1729" s="38">
        <f>IF(N1729&gt;Inputs!$B$4,1,0)</f>
        <v>1</v>
      </c>
      <c r="P1729" s="34">
        <f t="shared" si="262"/>
        <v>7.7307808450929508E-2</v>
      </c>
      <c r="Q1729" s="36">
        <f>Inputs!$B$12*(1+$B1729)^0*$C1729+Inputs!$B$29*(1+$D1729)^0*Inputs!$B$19+Inputs!$B$30*(1+$E1729)^0*Inputs!$B$20+Inputs!$B$31*(1+$F1729)^0*Inputs!$B$21+Inputs!$B$22*(1+Inputs!$B$23)^0</f>
        <v>11608.169064898633</v>
      </c>
      <c r="R1729" s="36">
        <f>Inputs!$B$12*(1+$B1729)^1*$C1729+Inputs!$B$29*(1+$D1729)^1*Inputs!$B$19+Inputs!$B$30*(1+$E1729)^1*Inputs!$B$20+Inputs!$B$31*(1+$F1729)^1*Inputs!$B$21+Inputs!$B$22*(1+Inputs!$B$23)^1</f>
        <v>13822.445931779734</v>
      </c>
      <c r="S1729" s="36">
        <f>Inputs!$B$12*(1+$B1729)^2*$C1729+Inputs!$B$29*(1+$D1729)^2*Inputs!$B$19+Inputs!$B$30*(1+$E1729)^2*Inputs!$B$20+Inputs!$B$31*(1+$F1729)^2*Inputs!$B$21+Inputs!$B$22*(1+Inputs!$B$23)^2</f>
        <v>17071.667341573575</v>
      </c>
      <c r="T1729" s="36">
        <f>Inputs!$B$12*(1+$B1729)^3*$C1729+Inputs!$B$29*(1+$D1729)^3*Inputs!$B$19+Inputs!$B$30*(1+$E1729)^3*Inputs!$B$20+Inputs!$B$31*(1+$F1729)^3*Inputs!$B$21+Inputs!$B$22*(1+Inputs!$B$23)^3</f>
        <v>21900.936965852205</v>
      </c>
      <c r="U1729" s="36">
        <f>Inputs!$B$12*(1+$B1729)^4*$C1729+Inputs!$B$29*(1+$D1729)^4*Inputs!$B$19+Inputs!$B$30*(1+$E1729)^4*Inputs!$B$20+Inputs!$B$31*(1+$F1729)^4*Inputs!$B$21+Inputs!$B$22*(1+Inputs!$B$23)^4</f>
        <v>29145.746728217193</v>
      </c>
      <c r="V1729" s="35">
        <f>Inputs!$B$13/(Q1729*(1-$G1729))</f>
        <v>1.3317404054940616</v>
      </c>
      <c r="W1729" s="36">
        <f>Inputs!$B$13</f>
        <v>12660</v>
      </c>
      <c r="X1729" s="36">
        <f t="shared" si="263"/>
        <v>14280.058526257806</v>
      </c>
      <c r="Y1729" s="36">
        <f t="shared" si="264"/>
        <v>16655.147678524085</v>
      </c>
      <c r="Z1729" s="36">
        <f t="shared" si="265"/>
        <v>20107.182666481669</v>
      </c>
      <c r="AA1729" s="36">
        <f t="shared" si="266"/>
        <v>25082.600266979956</v>
      </c>
      <c r="AB1729" s="36">
        <f t="shared" si="267"/>
        <v>65713.467251065042</v>
      </c>
      <c r="AC1729" s="36">
        <f t="shared" si="268"/>
        <v>330810.05603706412</v>
      </c>
      <c r="AD1729" s="36">
        <f t="shared" si="269"/>
        <v>208319.31807923946</v>
      </c>
    </row>
    <row r="1730" spans="1:30" ht="14.25" customHeight="1" x14ac:dyDescent="0.25">
      <c r="A1730" s="16">
        <v>1714</v>
      </c>
      <c r="B1730" s="34">
        <v>0.35109723540054399</v>
      </c>
      <c r="C1730" s="34">
        <v>8.2254223697336398E-2</v>
      </c>
      <c r="D1730" s="34">
        <v>2.7865671455586601E-2</v>
      </c>
      <c r="E1730" s="34">
        <v>3.83283888386746E-2</v>
      </c>
      <c r="F1730" s="34">
        <v>1.36943326622848E-2</v>
      </c>
      <c r="G1730" s="34">
        <v>0.19010262062200101</v>
      </c>
      <c r="H1730" s="35">
        <v>1.04623223100476</v>
      </c>
      <c r="I1730" s="34">
        <v>8.93721133143979E-2</v>
      </c>
      <c r="J1730" s="34">
        <v>2.6918897995751701E-2</v>
      </c>
      <c r="K1730" s="36">
        <f>Inputs!$B$12*(1+$B1730)^4</f>
        <v>199939.07185529126</v>
      </c>
      <c r="L1730" s="36">
        <f t="shared" si="260"/>
        <v>21372.009966505262</v>
      </c>
      <c r="M1730" s="36">
        <f t="shared" si="261"/>
        <v>291686.82324179483</v>
      </c>
      <c r="N1730" s="37">
        <f>M1730/Inputs!$B$6</f>
        <v>444.64454762468722</v>
      </c>
      <c r="O1730" s="38">
        <f>IF(N1730&gt;Inputs!$B$4,1,0)</f>
        <v>1</v>
      </c>
      <c r="P1730" s="34">
        <f t="shared" si="262"/>
        <v>6.2453215318646199E-2</v>
      </c>
      <c r="Q1730" s="36">
        <f>Inputs!$B$12*(1+$B1730)^0*$C1730+Inputs!$B$29*(1+$D1730)^0*Inputs!$B$19+Inputs!$B$30*(1+$E1730)^0*Inputs!$B$20+Inputs!$B$31*(1+$F1730)^0*Inputs!$B$21+Inputs!$B$22*(1+Inputs!$B$23)^0</f>
        <v>12957.297449267106</v>
      </c>
      <c r="R1730" s="36">
        <f>Inputs!$B$12*(1+$B1730)^1*$C1730+Inputs!$B$29*(1+$D1730)^1*Inputs!$B$19+Inputs!$B$30*(1+$E1730)^1*Inputs!$B$20+Inputs!$B$31*(1+$F1730)^1*Inputs!$B$21+Inputs!$B$22*(1+Inputs!$B$23)^1</f>
        <v>14870.992505133599</v>
      </c>
      <c r="S1730" s="36">
        <f>Inputs!$B$12*(1+$B1730)^2*$C1730+Inputs!$B$29*(1+$D1730)^2*Inputs!$B$19+Inputs!$B$30*(1+$E1730)^2*Inputs!$B$20+Inputs!$B$31*(1+$F1730)^2*Inputs!$B$21+Inputs!$B$22*(1+Inputs!$B$23)^2</f>
        <v>17398.078294446968</v>
      </c>
      <c r="T1730" s="36">
        <f>Inputs!$B$12*(1+$B1730)^3*$C1730+Inputs!$B$29*(1+$D1730)^3*Inputs!$B$19+Inputs!$B$30*(1+$E1730)^3*Inputs!$B$20+Inputs!$B$31*(1+$F1730)^3*Inputs!$B$21+Inputs!$B$22*(1+Inputs!$B$23)^3</f>
        <v>20752.312331010624</v>
      </c>
      <c r="U1730" s="36">
        <f>Inputs!$B$12*(1+$B1730)^4*$C1730+Inputs!$B$29*(1+$D1730)^4*Inputs!$B$19+Inputs!$B$30*(1+$E1730)^4*Inputs!$B$20+Inputs!$B$31*(1+$F1730)^4*Inputs!$B$21+Inputs!$B$22*(1+Inputs!$B$23)^4</f>
        <v>25222.450549523601</v>
      </c>
      <c r="V1730" s="35">
        <f>Inputs!$B$13/(Q1730*(1-$G1730))</f>
        <v>1.2063943189341808</v>
      </c>
      <c r="W1730" s="36">
        <f>Inputs!$B$13</f>
        <v>12660</v>
      </c>
      <c r="X1730" s="36">
        <f t="shared" si="263"/>
        <v>14047.539305848972</v>
      </c>
      <c r="Y1730" s="36">
        <f t="shared" si="264"/>
        <v>15870.49517747352</v>
      </c>
      <c r="Z1730" s="36">
        <f t="shared" si="265"/>
        <v>18257.250528825429</v>
      </c>
      <c r="AA1730" s="36">
        <f t="shared" si="266"/>
        <v>21372.009966505262</v>
      </c>
      <c r="AB1730" s="36">
        <f t="shared" si="267"/>
        <v>62628.834208187676</v>
      </c>
      <c r="AC1730" s="36">
        <f t="shared" si="268"/>
        <v>351420.19207144261</v>
      </c>
      <c r="AD1730" s="36">
        <f t="shared" si="269"/>
        <v>229057.98903360713</v>
      </c>
    </row>
    <row r="1731" spans="1:30" ht="14.25" customHeight="1" x14ac:dyDescent="0.25">
      <c r="A1731" s="16">
        <v>1715</v>
      </c>
      <c r="B1731" s="34">
        <v>0.49166398401257899</v>
      </c>
      <c r="C1731" s="34">
        <v>7.3484345178858601E-2</v>
      </c>
      <c r="D1731" s="34">
        <v>3.0708360078171602E-2</v>
      </c>
      <c r="E1731" s="34">
        <v>3.1872133689792102E-2</v>
      </c>
      <c r="F1731" s="34">
        <v>8.0383064836059195E-3</v>
      </c>
      <c r="G1731" s="34">
        <v>0.176616313815295</v>
      </c>
      <c r="H1731" s="35">
        <v>1.07296473152522</v>
      </c>
      <c r="I1731" s="34">
        <v>8.65631054998834E-2</v>
      </c>
      <c r="J1731" s="34">
        <v>1.84538126129399E-2</v>
      </c>
      <c r="K1731" s="36">
        <f>Inputs!$B$12*(1+$B1731)^4</f>
        <v>297053.90502697584</v>
      </c>
      <c r="L1731" s="36">
        <f t="shared" si="260"/>
        <v>26918.164513532243</v>
      </c>
      <c r="M1731" s="36">
        <f t="shared" si="261"/>
        <v>336145.94424272334</v>
      </c>
      <c r="N1731" s="37">
        <f>M1731/Inputs!$B$6</f>
        <v>512.41759793098072</v>
      </c>
      <c r="O1731" s="38">
        <f>IF(N1731&gt;Inputs!$B$4,1,0)</f>
        <v>1</v>
      </c>
      <c r="P1731" s="34">
        <f t="shared" si="262"/>
        <v>6.8109292886943507E-2</v>
      </c>
      <c r="Q1731" s="36">
        <f>Inputs!$B$12*(1+$B1731)^0*$C1731+Inputs!$B$29*(1+$D1731)^0*Inputs!$B$19+Inputs!$B$30*(1+$E1731)^0*Inputs!$B$20+Inputs!$B$31*(1+$F1731)^0*Inputs!$B$21+Inputs!$B$22*(1+Inputs!$B$23)^0</f>
        <v>12431.104738158439</v>
      </c>
      <c r="R1731" s="36">
        <f>Inputs!$B$12*(1+$B1731)^1*$C1731+Inputs!$B$29*(1+$D1731)^1*Inputs!$B$19+Inputs!$B$30*(1+$E1731)^1*Inputs!$B$20+Inputs!$B$31*(1+$F1731)^1*Inputs!$B$21+Inputs!$B$22*(1+Inputs!$B$23)^1</f>
        <v>14747.467410444209</v>
      </c>
      <c r="S1731" s="36">
        <f>Inputs!$B$12*(1+$B1731)^2*$C1731+Inputs!$B$29*(1+$D1731)^2*Inputs!$B$19+Inputs!$B$30*(1+$E1731)^2*Inputs!$B$20+Inputs!$B$31*(1+$F1731)^2*Inputs!$B$21+Inputs!$B$22*(1+Inputs!$B$23)^2</f>
        <v>18133.530088714939</v>
      </c>
      <c r="T1731" s="36">
        <f>Inputs!$B$12*(1+$B1731)^3*$C1731+Inputs!$B$29*(1+$D1731)^3*Inputs!$B$19+Inputs!$B$30*(1+$E1731)^3*Inputs!$B$20+Inputs!$B$31*(1+$F1731)^3*Inputs!$B$21+Inputs!$B$22*(1+Inputs!$B$23)^3</f>
        <v>23113.433927275568</v>
      </c>
      <c r="U1731" s="36">
        <f>Inputs!$B$12*(1+$B1731)^4*$C1731+Inputs!$B$29*(1+$D1731)^4*Inputs!$B$19+Inputs!$B$30*(1+$E1731)^4*Inputs!$B$20+Inputs!$B$31*(1+$F1731)^4*Inputs!$B$21+Inputs!$B$22*(1+Inputs!$B$23)^4</f>
        <v>30468.967540509148</v>
      </c>
      <c r="V1731" s="35">
        <f>Inputs!$B$13/(Q1731*(1-$G1731))</f>
        <v>1.2368633531381281</v>
      </c>
      <c r="W1731" s="36">
        <f>Inputs!$B$13</f>
        <v>12660</v>
      </c>
      <c r="X1731" s="36">
        <f t="shared" si="263"/>
        <v>14521.466073822616</v>
      </c>
      <c r="Y1731" s="36">
        <f t="shared" si="264"/>
        <v>17243.851618128476</v>
      </c>
      <c r="Z1731" s="36">
        <f t="shared" si="265"/>
        <v>21199.630471185472</v>
      </c>
      <c r="AA1731" s="36">
        <f t="shared" si="266"/>
        <v>26918.164513532243</v>
      </c>
      <c r="AB1731" s="36">
        <f t="shared" si="267"/>
        <v>70376.13908596331</v>
      </c>
      <c r="AC1731" s="36">
        <f t="shared" si="268"/>
        <v>402513.46204483457</v>
      </c>
      <c r="AD1731" s="36">
        <f t="shared" si="269"/>
        <v>265769.80515676003</v>
      </c>
    </row>
    <row r="1732" spans="1:30" ht="14.25" customHeight="1" x14ac:dyDescent="0.25">
      <c r="A1732" s="16">
        <v>1716</v>
      </c>
      <c r="B1732" s="34">
        <v>0.16986892630830899</v>
      </c>
      <c r="C1732" s="34">
        <v>0.111141665919557</v>
      </c>
      <c r="D1732" s="34">
        <v>2.80859761970302E-2</v>
      </c>
      <c r="E1732" s="34">
        <v>2.9598421096720701E-2</v>
      </c>
      <c r="F1732" s="34">
        <v>2.2327254736141201E-2</v>
      </c>
      <c r="G1732" s="34">
        <v>0.18420816253672101</v>
      </c>
      <c r="H1732" s="35">
        <v>1.15467390518075</v>
      </c>
      <c r="I1732" s="34">
        <v>9.5811342139459202E-2</v>
      </c>
      <c r="J1732" s="34">
        <v>1.7576761140612102E-2</v>
      </c>
      <c r="K1732" s="36">
        <f>Inputs!$B$12*(1+$B1732)^4</f>
        <v>112382.85802703766</v>
      </c>
      <c r="L1732" s="36">
        <f t="shared" si="260"/>
        <v>20099.556543115708</v>
      </c>
      <c r="M1732" s="36">
        <f t="shared" si="261"/>
        <v>225868.71364491509</v>
      </c>
      <c r="N1732" s="37">
        <f>M1732/Inputs!$B$6</f>
        <v>344.31206348310229</v>
      </c>
      <c r="O1732" s="38">
        <f>IF(N1732&gt;Inputs!$B$4,1,0)</f>
        <v>0</v>
      </c>
      <c r="P1732" s="34">
        <f t="shared" si="262"/>
        <v>7.82345809988471E-2</v>
      </c>
      <c r="Q1732" s="36">
        <f>Inputs!$B$12*(1+$B1732)^0*$C1732+Inputs!$B$29*(1+$D1732)^0*Inputs!$B$19+Inputs!$B$30*(1+$E1732)^0*Inputs!$B$20+Inputs!$B$31*(1+$F1732)^0*Inputs!$B$21+Inputs!$B$22*(1+Inputs!$B$23)^0</f>
        <v>14690.543982600342</v>
      </c>
      <c r="R1732" s="36">
        <f>Inputs!$B$12*(1+$B1732)^1*$C1732+Inputs!$B$29*(1+$D1732)^1*Inputs!$B$19+Inputs!$B$30*(1+$E1732)^1*Inputs!$B$20+Inputs!$B$31*(1+$F1732)^1*Inputs!$B$21+Inputs!$B$22*(1+Inputs!$B$23)^1</f>
        <v>16022.027644203285</v>
      </c>
      <c r="S1732" s="36">
        <f>Inputs!$B$12*(1+$B1732)^2*$C1732+Inputs!$B$29*(1+$D1732)^2*Inputs!$B$19+Inputs!$B$30*(1+$E1732)^2*Inputs!$B$20+Inputs!$B$31*(1+$F1732)^2*Inputs!$B$21+Inputs!$B$22*(1+Inputs!$B$23)^2</f>
        <v>17550.91498167695</v>
      </c>
      <c r="T1732" s="36">
        <f>Inputs!$B$12*(1+$B1732)^3*$C1732+Inputs!$B$29*(1+$D1732)^3*Inputs!$B$19+Inputs!$B$30*(1+$E1732)^3*Inputs!$B$20+Inputs!$B$31*(1+$F1732)^3*Inputs!$B$21+Inputs!$B$22*(1+Inputs!$B$23)^3</f>
        <v>19310.018919823648</v>
      </c>
      <c r="U1732" s="36">
        <f>Inputs!$B$12*(1+$B1732)^4*$C1732+Inputs!$B$29*(1+$D1732)^4*Inputs!$B$19+Inputs!$B$30*(1+$E1732)^4*Inputs!$B$20+Inputs!$B$31*(1+$F1732)^4*Inputs!$B$21+Inputs!$B$22*(1+Inputs!$B$23)^4</f>
        <v>21337.708061823301</v>
      </c>
      <c r="V1732" s="35">
        <f>Inputs!$B$13/(Q1732*(1-$G1732))</f>
        <v>1.0563710050435084</v>
      </c>
      <c r="W1732" s="36">
        <f>Inputs!$B$13</f>
        <v>12660</v>
      </c>
      <c r="X1732" s="36">
        <f t="shared" si="263"/>
        <v>14128.664888921774</v>
      </c>
      <c r="Y1732" s="36">
        <f t="shared" si="264"/>
        <v>15828.752422668642</v>
      </c>
      <c r="Z1732" s="36">
        <f t="shared" si="265"/>
        <v>17802.386699649462</v>
      </c>
      <c r="AA1732" s="36">
        <f t="shared" si="266"/>
        <v>20099.556543115708</v>
      </c>
      <c r="AB1732" s="36">
        <f t="shared" si="267"/>
        <v>60415.221268200141</v>
      </c>
      <c r="AC1732" s="36">
        <f t="shared" si="268"/>
        <v>261429.68219907361</v>
      </c>
      <c r="AD1732" s="36">
        <f t="shared" si="269"/>
        <v>165453.49237671494</v>
      </c>
    </row>
    <row r="1733" spans="1:30" ht="14.25" customHeight="1" x14ac:dyDescent="0.25">
      <c r="A1733" s="16">
        <v>1717</v>
      </c>
      <c r="B1733" s="34">
        <v>0.28164020699783399</v>
      </c>
      <c r="C1733" s="34">
        <v>8.2234301942348403E-2</v>
      </c>
      <c r="D1733" s="34">
        <v>4.3840579349897803E-2</v>
      </c>
      <c r="E1733" s="34">
        <v>6.1199146610607498E-2</v>
      </c>
      <c r="F1733" s="34">
        <v>1.35815237452142E-4</v>
      </c>
      <c r="G1733" s="34">
        <v>0.214626064753103</v>
      </c>
      <c r="H1733" s="35">
        <v>0.98815333727729804</v>
      </c>
      <c r="I1733" s="34">
        <v>9.1954899925459896E-2</v>
      </c>
      <c r="J1733" s="34">
        <v>3.0680983070487299E-2</v>
      </c>
      <c r="K1733" s="36">
        <f>Inputs!$B$12*(1+$B1733)^4</f>
        <v>161888.40495972891</v>
      </c>
      <c r="L1733" s="36">
        <f t="shared" si="260"/>
        <v>17337.030949040327</v>
      </c>
      <c r="M1733" s="36">
        <f t="shared" si="261"/>
        <v>244237.95866188107</v>
      </c>
      <c r="N1733" s="37">
        <f>M1733/Inputs!$B$6</f>
        <v>372.31396137481869</v>
      </c>
      <c r="O1733" s="38">
        <f>IF(N1733&gt;Inputs!$B$4,1,0)</f>
        <v>0</v>
      </c>
      <c r="P1733" s="34">
        <f t="shared" si="262"/>
        <v>6.1273916854972597E-2</v>
      </c>
      <c r="Q1733" s="36">
        <f>Inputs!$B$12*(1+$B1733)^0*$C1733+Inputs!$B$29*(1+$D1733)^0*Inputs!$B$19+Inputs!$B$30*(1+$E1733)^0*Inputs!$B$20+Inputs!$B$31*(1+$F1733)^0*Inputs!$B$21+Inputs!$B$22*(1+Inputs!$B$23)^0</f>
        <v>12956.102143967826</v>
      </c>
      <c r="R1733" s="36">
        <f>Inputs!$B$12*(1+$B1733)^1*$C1733+Inputs!$B$29*(1+$D1733)^1*Inputs!$B$19+Inputs!$B$30*(1+$E1733)^1*Inputs!$B$20+Inputs!$B$31*(1+$F1733)^1*Inputs!$B$21+Inputs!$B$22*(1+Inputs!$B$23)^1</f>
        <v>14575.594928341423</v>
      </c>
      <c r="S1733" s="36">
        <f>Inputs!$B$12*(1+$B1733)^2*$C1733+Inputs!$B$29*(1+$D1733)^2*Inputs!$B$19+Inputs!$B$30*(1+$E1733)^2*Inputs!$B$20+Inputs!$B$31*(1+$F1733)^2*Inputs!$B$21+Inputs!$B$22*(1+Inputs!$B$23)^2</f>
        <v>16600.135497957548</v>
      </c>
      <c r="T1733" s="36">
        <f>Inputs!$B$12*(1+$B1733)^3*$C1733+Inputs!$B$29*(1+$D1733)^3*Inputs!$B$19+Inputs!$B$30*(1+$E1733)^3*Inputs!$B$20+Inputs!$B$31*(1+$F1733)^3*Inputs!$B$21+Inputs!$B$22*(1+Inputs!$B$23)^3</f>
        <v>19140.742167408978</v>
      </c>
      <c r="U1733" s="36">
        <f>Inputs!$B$12*(1+$B1733)^4*$C1733+Inputs!$B$29*(1+$D1733)^4*Inputs!$B$19+Inputs!$B$30*(1+$E1733)^4*Inputs!$B$20+Inputs!$B$31*(1+$F1733)^4*Inputs!$B$21+Inputs!$B$22*(1+Inputs!$B$23)^4</f>
        <v>22339.523159885284</v>
      </c>
      <c r="V1733" s="35">
        <f>Inputs!$B$13/(Q1733*(1-$G1733))</f>
        <v>1.2441789761994111</v>
      </c>
      <c r="W1733" s="36">
        <f>Inputs!$B$13</f>
        <v>12660</v>
      </c>
      <c r="X1733" s="36">
        <f t="shared" si="263"/>
        <v>13509.780388793404</v>
      </c>
      <c r="Y1733" s="36">
        <f t="shared" si="264"/>
        <v>14551.808373223712</v>
      </c>
      <c r="Z1733" s="36">
        <f t="shared" si="265"/>
        <v>15816.738698801209</v>
      </c>
      <c r="AA1733" s="36">
        <f t="shared" si="266"/>
        <v>17337.030949040327</v>
      </c>
      <c r="AB1733" s="36">
        <f t="shared" si="267"/>
        <v>56392.873157355214</v>
      </c>
      <c r="AC1733" s="36">
        <f t="shared" si="268"/>
        <v>291624.05505059886</v>
      </c>
      <c r="AD1733" s="36">
        <f t="shared" si="269"/>
        <v>187845.08550452586</v>
      </c>
    </row>
    <row r="1734" spans="1:30" ht="14.25" customHeight="1" x14ac:dyDescent="0.25">
      <c r="A1734" s="16">
        <v>1718</v>
      </c>
      <c r="B1734" s="34">
        <v>0.19505968436039001</v>
      </c>
      <c r="C1734" s="34">
        <v>9.7817377649018503E-2</v>
      </c>
      <c r="D1734" s="34">
        <v>2.8243669160166698E-2</v>
      </c>
      <c r="E1734" s="34">
        <v>5.7967473520339097E-2</v>
      </c>
      <c r="F1734" s="34">
        <v>5.9542768884292803E-3</v>
      </c>
      <c r="G1734" s="34">
        <v>0.17542215914645701</v>
      </c>
      <c r="H1734" s="35">
        <v>1.02682984956568</v>
      </c>
      <c r="I1734" s="34">
        <v>0.10362662180441699</v>
      </c>
      <c r="J1734" s="34">
        <v>3.0927104739956499E-2</v>
      </c>
      <c r="K1734" s="36">
        <f>Inputs!$B$12*(1+$B1734)^4</f>
        <v>122379.77005046893</v>
      </c>
      <c r="L1734" s="36">
        <f t="shared" si="260"/>
        <v>17641.968209461589</v>
      </c>
      <c r="M1734" s="36">
        <f t="shared" si="261"/>
        <v>208087.55936203987</v>
      </c>
      <c r="N1734" s="37">
        <f>M1734/Inputs!$B$6</f>
        <v>317.20664536896322</v>
      </c>
      <c r="O1734" s="38">
        <f>IF(N1734&gt;Inputs!$B$4,1,0)</f>
        <v>0</v>
      </c>
      <c r="P1734" s="34">
        <f t="shared" si="262"/>
        <v>7.2699517064460498E-2</v>
      </c>
      <c r="Q1734" s="36">
        <f>Inputs!$B$12*(1+$B1734)^0*$C1734+Inputs!$B$29*(1+$D1734)^0*Inputs!$B$19+Inputs!$B$30*(1+$E1734)^0*Inputs!$B$20+Inputs!$B$31*(1+$F1734)^0*Inputs!$B$21+Inputs!$B$22*(1+Inputs!$B$23)^0</f>
        <v>13891.086686368031</v>
      </c>
      <c r="R1734" s="36">
        <f>Inputs!$B$12*(1+$B1734)^1*$C1734+Inputs!$B$29*(1+$D1734)^1*Inputs!$B$19+Inputs!$B$30*(1+$E1734)^1*Inputs!$B$20+Inputs!$B$31*(1+$F1734)^1*Inputs!$B$21+Inputs!$B$22*(1+Inputs!$B$23)^1</f>
        <v>15232.458399700554</v>
      </c>
      <c r="S1734" s="36">
        <f>Inputs!$B$12*(1+$B1734)^2*$C1734+Inputs!$B$29*(1+$D1734)^2*Inputs!$B$19+Inputs!$B$30*(1+$E1734)^2*Inputs!$B$20+Inputs!$B$31*(1+$F1734)^2*Inputs!$B$21+Inputs!$B$22*(1+Inputs!$B$23)^2</f>
        <v>16806.293786622016</v>
      </c>
      <c r="T1734" s="36">
        <f>Inputs!$B$12*(1+$B1734)^3*$C1734+Inputs!$B$29*(1+$D1734)^3*Inputs!$B$19+Inputs!$B$30*(1+$E1734)^3*Inputs!$B$20+Inputs!$B$31*(1+$F1734)^3*Inputs!$B$21+Inputs!$B$22*(1+Inputs!$B$23)^3</f>
        <v>18656.653179791188</v>
      </c>
      <c r="U1734" s="36">
        <f>Inputs!$B$12*(1+$B1734)^4*$C1734+Inputs!$B$29*(1+$D1734)^4*Inputs!$B$19+Inputs!$B$30*(1+$E1734)^4*Inputs!$B$20+Inputs!$B$31*(1+$F1734)^4*Inputs!$B$21+Inputs!$B$22*(1+Inputs!$B$23)^4</f>
        <v>20836.121944576233</v>
      </c>
      <c r="V1734" s="35">
        <f>Inputs!$B$13/(Q1734*(1-$G1734))</f>
        <v>1.1052634905395782</v>
      </c>
      <c r="W1734" s="36">
        <f>Inputs!$B$13</f>
        <v>12660</v>
      </c>
      <c r="X1734" s="36">
        <f t="shared" si="263"/>
        <v>13636.205245319443</v>
      </c>
      <c r="Y1734" s="36">
        <f t="shared" si="264"/>
        <v>14773.378632719441</v>
      </c>
      <c r="Z1734" s="36">
        <f t="shared" si="265"/>
        <v>16098.262613959978</v>
      </c>
      <c r="AA1734" s="36">
        <f t="shared" si="266"/>
        <v>17641.968209461589</v>
      </c>
      <c r="AB1734" s="36">
        <f t="shared" si="267"/>
        <v>55284.296786432147</v>
      </c>
      <c r="AC1734" s="36">
        <f t="shared" si="268"/>
        <v>250174.7458923035</v>
      </c>
      <c r="AD1734" s="36">
        <f t="shared" si="269"/>
        <v>152803.26257560772</v>
      </c>
    </row>
    <row r="1735" spans="1:30" ht="14.25" customHeight="1" x14ac:dyDescent="0.25">
      <c r="A1735" s="16">
        <v>1719</v>
      </c>
      <c r="B1735" s="34">
        <v>0.25220453550544703</v>
      </c>
      <c r="C1735" s="34">
        <v>8.5013788436679505E-2</v>
      </c>
      <c r="D1735" s="34">
        <v>1.22105596651318E-2</v>
      </c>
      <c r="E1735" s="34">
        <v>7.2694349675615805E-2</v>
      </c>
      <c r="F1735" s="34">
        <v>3.0511632129443401E-2</v>
      </c>
      <c r="G1735" s="34">
        <v>0.200875691881513</v>
      </c>
      <c r="H1735" s="35">
        <v>0.957809570545887</v>
      </c>
      <c r="I1735" s="34">
        <v>9.5391516632642101E-2</v>
      </c>
      <c r="J1735" s="34">
        <v>2.6325562352519899E-2</v>
      </c>
      <c r="K1735" s="36">
        <f>Inputs!$B$12*(1+$B1735)^4</f>
        <v>147520.48797073989</v>
      </c>
      <c r="L1735" s="36">
        <f t="shared" si="260"/>
        <v>16707.896702770537</v>
      </c>
      <c r="M1735" s="36">
        <f t="shared" si="261"/>
        <v>212468.78665997888</v>
      </c>
      <c r="N1735" s="37">
        <f>M1735/Inputs!$B$6</f>
        <v>323.88534551826046</v>
      </c>
      <c r="O1735" s="38">
        <f>IF(N1735&gt;Inputs!$B$4,1,0)</f>
        <v>0</v>
      </c>
      <c r="P1735" s="34">
        <f t="shared" si="262"/>
        <v>6.9065954280122202E-2</v>
      </c>
      <c r="Q1735" s="36">
        <f>Inputs!$B$12*(1+$B1735)^0*$C1735+Inputs!$B$29*(1+$D1735)^0*Inputs!$B$19+Inputs!$B$30*(1+$E1735)^0*Inputs!$B$20+Inputs!$B$31*(1+$F1735)^0*Inputs!$B$21+Inputs!$B$22*(1+Inputs!$B$23)^0</f>
        <v>13122.871333627692</v>
      </c>
      <c r="R1735" s="36">
        <f>Inputs!$B$12*(1+$B1735)^1*$C1735+Inputs!$B$29*(1+$D1735)^1*Inputs!$B$19+Inputs!$B$30*(1+$E1735)^1*Inputs!$B$20+Inputs!$B$31*(1+$F1735)^1*Inputs!$B$21+Inputs!$B$22*(1+Inputs!$B$23)^1</f>
        <v>14700.785427700641</v>
      </c>
      <c r="S1735" s="36">
        <f>Inputs!$B$12*(1+$B1735)^2*$C1735+Inputs!$B$29*(1+$D1735)^2*Inputs!$B$19+Inputs!$B$30*(1+$E1735)^2*Inputs!$B$20+Inputs!$B$31*(1+$F1735)^2*Inputs!$B$21+Inputs!$B$22*(1+Inputs!$B$23)^2</f>
        <v>16619.037344847122</v>
      </c>
      <c r="T1735" s="36">
        <f>Inputs!$B$12*(1+$B1735)^3*$C1735+Inputs!$B$29*(1+$D1735)^3*Inputs!$B$19+Inputs!$B$30*(1+$E1735)^3*Inputs!$B$20+Inputs!$B$31*(1+$F1735)^3*Inputs!$B$21+Inputs!$B$22*(1+Inputs!$B$23)^3</f>
        <v>18960.491021760245</v>
      </c>
      <c r="U1735" s="36">
        <f>Inputs!$B$12*(1+$B1735)^4*$C1735+Inputs!$B$29*(1+$D1735)^4*Inputs!$B$19+Inputs!$B$30*(1+$E1735)^4*Inputs!$B$20+Inputs!$B$31*(1+$F1735)^4*Inputs!$B$21+Inputs!$B$22*(1+Inputs!$B$23)^4</f>
        <v>21828.719886022456</v>
      </c>
      <c r="V1735" s="35">
        <f>Inputs!$B$13/(Q1735*(1-$G1735))</f>
        <v>1.2072313184567884</v>
      </c>
      <c r="W1735" s="36">
        <f>Inputs!$B$13</f>
        <v>12660</v>
      </c>
      <c r="X1735" s="36">
        <f t="shared" si="263"/>
        <v>13449.721342374598</v>
      </c>
      <c r="Y1735" s="36">
        <f t="shared" si="264"/>
        <v>14376.604065992406</v>
      </c>
      <c r="Z1735" s="36">
        <f t="shared" si="265"/>
        <v>15457.325213963592</v>
      </c>
      <c r="AA1735" s="36">
        <f t="shared" si="266"/>
        <v>16707.896702770537</v>
      </c>
      <c r="AB1735" s="36">
        <f t="shared" si="267"/>
        <v>55035.687535251687</v>
      </c>
      <c r="AC1735" s="36">
        <f t="shared" si="268"/>
        <v>248280.67110533005</v>
      </c>
      <c r="AD1735" s="36">
        <f t="shared" si="269"/>
        <v>157433.09912472719</v>
      </c>
    </row>
    <row r="1736" spans="1:30" ht="14.25" customHeight="1" x14ac:dyDescent="0.25">
      <c r="A1736" s="16">
        <v>1720</v>
      </c>
      <c r="B1736" s="34">
        <v>0.286909210348891</v>
      </c>
      <c r="C1736" s="34">
        <v>0.10874090536815401</v>
      </c>
      <c r="D1736" s="34">
        <v>5.6252890995816297E-2</v>
      </c>
      <c r="E1736" s="34">
        <v>5.9387040097828497E-2</v>
      </c>
      <c r="F1736" s="34">
        <v>-2.2077447174270401E-4</v>
      </c>
      <c r="G1736" s="34">
        <v>0.16006310664909501</v>
      </c>
      <c r="H1736" s="35">
        <v>0.99486434392941903</v>
      </c>
      <c r="I1736" s="34">
        <v>9.4380729344943098E-2</v>
      </c>
      <c r="J1736" s="34">
        <v>2.4590901510958298E-2</v>
      </c>
      <c r="K1736" s="36">
        <f>Inputs!$B$12*(1+$B1736)^4</f>
        <v>164567.05103070984</v>
      </c>
      <c r="L1736" s="36">
        <f t="shared" si="260"/>
        <v>22631.535458506158</v>
      </c>
      <c r="M1736" s="36">
        <f t="shared" si="261"/>
        <v>275656.14293606253</v>
      </c>
      <c r="N1736" s="37">
        <f>M1736/Inputs!$B$6</f>
        <v>420.20753496350994</v>
      </c>
      <c r="O1736" s="38">
        <f>IF(N1736&gt;Inputs!$B$4,1,0)</f>
        <v>1</v>
      </c>
      <c r="P1736" s="34">
        <f t="shared" si="262"/>
        <v>6.9789827833984797E-2</v>
      </c>
      <c r="Q1736" s="36">
        <f>Inputs!$B$12*(1+$B1736)^0*$C1736+Inputs!$B$29*(1+$D1736)^0*Inputs!$B$19+Inputs!$B$30*(1+$E1736)^0*Inputs!$B$20+Inputs!$B$31*(1+$F1736)^0*Inputs!$B$21+Inputs!$B$22*(1+Inputs!$B$23)^0</f>
        <v>14546.498349516161</v>
      </c>
      <c r="R1736" s="36">
        <f>Inputs!$B$12*(1+$B1736)^1*$C1736+Inputs!$B$29*(1+$D1736)^1*Inputs!$B$19+Inputs!$B$30*(1+$E1736)^1*Inputs!$B$20+Inputs!$B$31*(1+$F1736)^1*Inputs!$B$21+Inputs!$B$22*(1+Inputs!$B$23)^1</f>
        <v>16683.075702524155</v>
      </c>
      <c r="S1736" s="36">
        <f>Inputs!$B$12*(1+$B1736)^2*$C1736+Inputs!$B$29*(1+$D1736)^2*Inputs!$B$19+Inputs!$B$30*(1+$E1736)^2*Inputs!$B$20+Inputs!$B$31*(1+$F1736)^2*Inputs!$B$21+Inputs!$B$22*(1+Inputs!$B$23)^2</f>
        <v>19373.948233351392</v>
      </c>
      <c r="T1736" s="36">
        <f>Inputs!$B$12*(1+$B1736)^3*$C1736+Inputs!$B$29*(1+$D1736)^3*Inputs!$B$19+Inputs!$B$30*(1+$E1736)^3*Inputs!$B$20+Inputs!$B$31*(1+$F1736)^3*Inputs!$B$21+Inputs!$B$22*(1+Inputs!$B$23)^3</f>
        <v>22774.257967371996</v>
      </c>
      <c r="U1736" s="36">
        <f>Inputs!$B$12*(1+$B1736)^4*$C1736+Inputs!$B$29*(1+$D1736)^4*Inputs!$B$19+Inputs!$B$30*(1+$E1736)^4*Inputs!$B$20+Inputs!$B$31*(1+$F1736)^4*Inputs!$B$21+Inputs!$B$22*(1+Inputs!$B$23)^4</f>
        <v>27083.419490553573</v>
      </c>
      <c r="V1736" s="35">
        <f>Inputs!$B$13/(Q1736*(1-$G1736))</f>
        <v>1.0361642070141324</v>
      </c>
      <c r="W1736" s="36">
        <f>Inputs!$B$13</f>
        <v>12660</v>
      </c>
      <c r="X1736" s="36">
        <f t="shared" si="263"/>
        <v>14374.809108138576</v>
      </c>
      <c r="Y1736" s="36">
        <f t="shared" si="264"/>
        <v>16525.356049611342</v>
      </c>
      <c r="Z1736" s="36">
        <f t="shared" si="265"/>
        <v>19228.205476720705</v>
      </c>
      <c r="AA1736" s="36">
        <f t="shared" si="266"/>
        <v>22631.535458506158</v>
      </c>
      <c r="AB1736" s="36">
        <f t="shared" si="267"/>
        <v>64000.328891724996</v>
      </c>
      <c r="AC1736" s="36">
        <f t="shared" si="268"/>
        <v>332255.66013957694</v>
      </c>
      <c r="AD1736" s="36">
        <f t="shared" si="269"/>
        <v>211655.81404433752</v>
      </c>
    </row>
    <row r="1737" spans="1:30" ht="14.25" customHeight="1" x14ac:dyDescent="0.25">
      <c r="A1737" s="16">
        <v>1721</v>
      </c>
      <c r="B1737" s="34">
        <v>0.49833696717430698</v>
      </c>
      <c r="C1737" s="34">
        <v>6.1871299883988297E-2</v>
      </c>
      <c r="D1737" s="34">
        <v>4.3295822795132402E-2</v>
      </c>
      <c r="E1737" s="34">
        <v>4.7916118672987403E-2</v>
      </c>
      <c r="F1737" s="34">
        <v>-4.6558573567363299E-3</v>
      </c>
      <c r="G1737" s="34">
        <v>0.17878511942481001</v>
      </c>
      <c r="H1737" s="35">
        <v>1.1760987340569999</v>
      </c>
      <c r="I1737" s="34">
        <v>9.69233824974116E-2</v>
      </c>
      <c r="J1737" s="34">
        <v>2.9143279780227099E-2</v>
      </c>
      <c r="K1737" s="36">
        <f>Inputs!$B$12*(1+$B1737)^4</f>
        <v>302405.18195518391</v>
      </c>
      <c r="L1737" s="36">
        <f t="shared" si="260"/>
        <v>26547.217663751842</v>
      </c>
      <c r="M1737" s="36">
        <f t="shared" si="261"/>
        <v>321486.4260045616</v>
      </c>
      <c r="N1737" s="37">
        <f>M1737/Inputs!$B$6</f>
        <v>490.07077134841705</v>
      </c>
      <c r="O1737" s="38">
        <f>IF(N1737&gt;Inputs!$B$4,1,0)</f>
        <v>1</v>
      </c>
      <c r="P1737" s="34">
        <f t="shared" si="262"/>
        <v>6.7780102717184501E-2</v>
      </c>
      <c r="Q1737" s="36">
        <f>Inputs!$B$12*(1+$B1737)^0*$C1737+Inputs!$B$29*(1+$D1737)^0*Inputs!$B$19+Inputs!$B$30*(1+$E1737)^0*Inputs!$B$20+Inputs!$B$31*(1+$F1737)^0*Inputs!$B$21+Inputs!$B$22*(1+Inputs!$B$23)^0</f>
        <v>11734.322020466218</v>
      </c>
      <c r="R1737" s="36">
        <f>Inputs!$B$12*(1+$B1737)^1*$C1737+Inputs!$B$29*(1+$D1737)^1*Inputs!$B$19+Inputs!$B$30*(1+$E1737)^1*Inputs!$B$20+Inputs!$B$31*(1+$F1737)^1*Inputs!$B$21+Inputs!$B$22*(1+Inputs!$B$23)^1</f>
        <v>13757.384999748301</v>
      </c>
      <c r="S1737" s="36">
        <f>Inputs!$B$12*(1+$B1737)^2*$C1737+Inputs!$B$29*(1+$D1737)^2*Inputs!$B$19+Inputs!$B$30*(1+$E1737)^2*Inputs!$B$20+Inputs!$B$31*(1+$F1737)^2*Inputs!$B$21+Inputs!$B$22*(1+Inputs!$B$23)^2</f>
        <v>16712.329206574927</v>
      </c>
      <c r="T1737" s="36">
        <f>Inputs!$B$12*(1+$B1737)^3*$C1737+Inputs!$B$29*(1+$D1737)^3*Inputs!$B$19+Inputs!$B$30*(1+$E1737)^3*Inputs!$B$20+Inputs!$B$31*(1+$F1737)^3*Inputs!$B$21+Inputs!$B$22*(1+Inputs!$B$23)^3</f>
        <v>21059.055884346337</v>
      </c>
      <c r="U1737" s="36">
        <f>Inputs!$B$12*(1+$B1737)^4*$C1737+Inputs!$B$29*(1+$D1737)^4*Inputs!$B$19+Inputs!$B$30*(1+$E1737)^4*Inputs!$B$20+Inputs!$B$31*(1+$F1737)^4*Inputs!$B$21+Inputs!$B$22*(1+Inputs!$B$23)^4</f>
        <v>27486.435160817753</v>
      </c>
      <c r="V1737" s="35">
        <f>Inputs!$B$13/(Q1737*(1-$G1737))</f>
        <v>1.3137686468292209</v>
      </c>
      <c r="W1737" s="36">
        <f>Inputs!$B$13</f>
        <v>12660</v>
      </c>
      <c r="X1737" s="36">
        <f t="shared" si="263"/>
        <v>14453.814330831905</v>
      </c>
      <c r="Y1737" s="36">
        <f t="shared" si="264"/>
        <v>17085.98466494746</v>
      </c>
      <c r="Z1737" s="36">
        <f t="shared" si="265"/>
        <v>20934.679556185718</v>
      </c>
      <c r="AA1737" s="36">
        <f t="shared" si="266"/>
        <v>26547.217663751842</v>
      </c>
      <c r="AB1737" s="36">
        <f t="shared" si="267"/>
        <v>67675.005607263636</v>
      </c>
      <c r="AC1737" s="36">
        <f t="shared" si="268"/>
        <v>403081.28138298617</v>
      </c>
      <c r="AD1737" s="36">
        <f t="shared" si="269"/>
        <v>253811.42039729794</v>
      </c>
    </row>
    <row r="1738" spans="1:30" ht="14.25" customHeight="1" x14ac:dyDescent="0.25">
      <c r="A1738" s="16">
        <v>1722</v>
      </c>
      <c r="B1738" s="34">
        <v>0.31895763689671902</v>
      </c>
      <c r="C1738" s="34">
        <v>7.1799465079824598E-2</v>
      </c>
      <c r="D1738" s="34">
        <v>3.52629483109001E-2</v>
      </c>
      <c r="E1738" s="34">
        <v>2.7285591596189401E-2</v>
      </c>
      <c r="F1738" s="34">
        <v>1.3872448403584601E-2</v>
      </c>
      <c r="G1738" s="34">
        <v>0.19305578652248101</v>
      </c>
      <c r="H1738" s="35">
        <v>0.94219066518579297</v>
      </c>
      <c r="I1738" s="34">
        <v>9.8198546462162098E-2</v>
      </c>
      <c r="J1738" s="34">
        <v>3.2324959800973101E-2</v>
      </c>
      <c r="K1738" s="36">
        <f>Inputs!$B$12*(1+$B1738)^4</f>
        <v>181582.77034902445</v>
      </c>
      <c r="L1738" s="36">
        <f t="shared" si="260"/>
        <v>16576.337767557954</v>
      </c>
      <c r="M1738" s="36">
        <f t="shared" si="261"/>
        <v>216787.56200255288</v>
      </c>
      <c r="N1738" s="37">
        <f>M1738/Inputs!$B$6</f>
        <v>330.46884451608668</v>
      </c>
      <c r="O1738" s="38">
        <f>IF(N1738&gt;Inputs!$B$4,1,0)</f>
        <v>0</v>
      </c>
      <c r="P1738" s="34">
        <f t="shared" si="262"/>
        <v>6.5873586661189004E-2</v>
      </c>
      <c r="Q1738" s="36">
        <f>Inputs!$B$12*(1+$B1738)^0*$C1738+Inputs!$B$29*(1+$D1738)^0*Inputs!$B$19+Inputs!$B$30*(1+$E1738)^0*Inputs!$B$20+Inputs!$B$31*(1+$F1738)^0*Inputs!$B$21+Inputs!$B$22*(1+Inputs!$B$23)^0</f>
        <v>12330.011932216399</v>
      </c>
      <c r="R1738" s="36">
        <f>Inputs!$B$12*(1+$B1738)^1*$C1738+Inputs!$B$29*(1+$D1738)^1*Inputs!$B$19+Inputs!$B$30*(1+$E1738)^1*Inputs!$B$20+Inputs!$B$31*(1+$F1738)^1*Inputs!$B$21+Inputs!$B$22*(1+Inputs!$B$23)^1</f>
        <v>13882.497623242603</v>
      </c>
      <c r="S1738" s="36">
        <f>Inputs!$B$12*(1+$B1738)^2*$C1738+Inputs!$B$29*(1+$D1738)^2*Inputs!$B$19+Inputs!$B$30*(1+$E1738)^2*Inputs!$B$20+Inputs!$B$31*(1+$F1738)^2*Inputs!$B$21+Inputs!$B$22*(1+Inputs!$B$23)^2</f>
        <v>15878.019425674498</v>
      </c>
      <c r="T1738" s="36">
        <f>Inputs!$B$12*(1+$B1738)^3*$C1738+Inputs!$B$29*(1+$D1738)^3*Inputs!$B$19+Inputs!$B$30*(1+$E1738)^3*Inputs!$B$20+Inputs!$B$31*(1+$F1738)^3*Inputs!$B$21+Inputs!$B$22*(1+Inputs!$B$23)^3</f>
        <v>18456.511440421542</v>
      </c>
      <c r="U1738" s="36">
        <f>Inputs!$B$12*(1+$B1738)^4*$C1738+Inputs!$B$29*(1+$D1738)^4*Inputs!$B$19+Inputs!$B$30*(1+$E1738)^4*Inputs!$B$20+Inputs!$B$31*(1+$F1738)^4*Inputs!$B$21+Inputs!$B$22*(1+Inputs!$B$23)^4</f>
        <v>21802.499177339407</v>
      </c>
      <c r="V1738" s="35">
        <f>Inputs!$B$13/(Q1738*(1-$G1738))</f>
        <v>1.2724088970223526</v>
      </c>
      <c r="W1738" s="36">
        <f>Inputs!$B$13</f>
        <v>12660</v>
      </c>
      <c r="X1738" s="36">
        <f t="shared" si="263"/>
        <v>13329.225587330087</v>
      </c>
      <c r="Y1738" s="36">
        <f t="shared" si="264"/>
        <v>14187.473216140603</v>
      </c>
      <c r="Z1738" s="36">
        <f t="shared" si="265"/>
        <v>15261.914998254231</v>
      </c>
      <c r="AA1738" s="36">
        <f t="shared" si="266"/>
        <v>16576.337767557954</v>
      </c>
      <c r="AB1738" s="36">
        <f t="shared" si="267"/>
        <v>54161.78584319642</v>
      </c>
      <c r="AC1738" s="36">
        <f t="shared" si="268"/>
        <v>259772.81770849225</v>
      </c>
      <c r="AD1738" s="36">
        <f t="shared" si="269"/>
        <v>162625.77615935646</v>
      </c>
    </row>
    <row r="1739" spans="1:30" ht="14.25" customHeight="1" x14ac:dyDescent="0.25">
      <c r="A1739" s="16">
        <v>1723</v>
      </c>
      <c r="B1739" s="34">
        <v>0.42705402187157199</v>
      </c>
      <c r="C1739" s="34">
        <v>6.3726696572814601E-2</v>
      </c>
      <c r="D1739" s="34">
        <v>3.9056803430600501E-2</v>
      </c>
      <c r="E1739" s="34">
        <v>2.8605908484776701E-2</v>
      </c>
      <c r="F1739" s="34">
        <v>1.51228218043955E-2</v>
      </c>
      <c r="G1739" s="34">
        <v>0.200066804954</v>
      </c>
      <c r="H1739" s="35">
        <v>0.99805866632305396</v>
      </c>
      <c r="I1739" s="34">
        <v>8.9526791433618594E-2</v>
      </c>
      <c r="J1739" s="34">
        <v>1.8295192257842801E-2</v>
      </c>
      <c r="K1739" s="36">
        <f>Inputs!$B$12*(1+$B1739)^4</f>
        <v>248835.82487279942</v>
      </c>
      <c r="L1739" s="36">
        <f t="shared" si="260"/>
        <v>19732.972504137691</v>
      </c>
      <c r="M1739" s="36">
        <f t="shared" si="261"/>
        <v>243591.53623127111</v>
      </c>
      <c r="N1739" s="37">
        <f>M1739/Inputs!$B$6</f>
        <v>371.32856132815715</v>
      </c>
      <c r="O1739" s="38">
        <f>IF(N1739&gt;Inputs!$B$4,1,0)</f>
        <v>0</v>
      </c>
      <c r="P1739" s="34">
        <f t="shared" si="262"/>
        <v>7.1231599175775789E-2</v>
      </c>
      <c r="Q1739" s="36">
        <f>Inputs!$B$12*(1+$B1739)^0*$C1739+Inputs!$B$29*(1+$D1739)^0*Inputs!$B$19+Inputs!$B$30*(1+$E1739)^0*Inputs!$B$20+Inputs!$B$31*(1+$F1739)^0*Inputs!$B$21+Inputs!$B$22*(1+Inputs!$B$23)^0</f>
        <v>11845.645821795799</v>
      </c>
      <c r="R1739" s="36">
        <f>Inputs!$B$12*(1+$B1739)^1*$C1739+Inputs!$B$29*(1+$D1739)^1*Inputs!$B$19+Inputs!$B$30*(1+$E1739)^1*Inputs!$B$20+Inputs!$B$31*(1+$F1739)^1*Inputs!$B$21+Inputs!$B$22*(1+Inputs!$B$23)^1</f>
        <v>13678.42923336382</v>
      </c>
      <c r="S1739" s="36">
        <f>Inputs!$B$12*(1+$B1739)^2*$C1739+Inputs!$B$29*(1+$D1739)^2*Inputs!$B$19+Inputs!$B$30*(1+$E1739)^2*Inputs!$B$20+Inputs!$B$31*(1+$F1739)^2*Inputs!$B$21+Inputs!$B$22*(1+Inputs!$B$23)^2</f>
        <v>16214.590954796753</v>
      </c>
      <c r="T1739" s="36">
        <f>Inputs!$B$12*(1+$B1739)^3*$C1739+Inputs!$B$29*(1+$D1739)^3*Inputs!$B$19+Inputs!$B$30*(1+$E1739)^3*Inputs!$B$20+Inputs!$B$31*(1+$F1739)^3*Inputs!$B$21+Inputs!$B$22*(1+Inputs!$B$23)^3</f>
        <v>19752.137334509709</v>
      </c>
      <c r="U1739" s="36">
        <f>Inputs!$B$12*(1+$B1739)^4*$C1739+Inputs!$B$29*(1+$D1739)^4*Inputs!$B$19+Inputs!$B$30*(1+$E1739)^4*Inputs!$B$20+Inputs!$B$31*(1+$F1739)^4*Inputs!$B$21+Inputs!$B$22*(1+Inputs!$B$23)^4</f>
        <v>24716.258088136259</v>
      </c>
      <c r="V1739" s="35">
        <f>Inputs!$B$13/(Q1739*(1-$G1739))</f>
        <v>1.3360454832051092</v>
      </c>
      <c r="W1739" s="36">
        <f>Inputs!$B$13</f>
        <v>12660</v>
      </c>
      <c r="X1739" s="36">
        <f t="shared" si="263"/>
        <v>13694.233475556441</v>
      </c>
      <c r="Y1739" s="36">
        <f t="shared" si="264"/>
        <v>15137.353443880662</v>
      </c>
      <c r="Z1739" s="36">
        <f t="shared" si="265"/>
        <v>17104.797405158715</v>
      </c>
      <c r="AA1739" s="36">
        <f t="shared" si="266"/>
        <v>19732.972504137691</v>
      </c>
      <c r="AB1739" s="36">
        <f t="shared" si="267"/>
        <v>59851.439992914711</v>
      </c>
      <c r="AC1739" s="36">
        <f t="shared" si="268"/>
        <v>282093.77948028874</v>
      </c>
      <c r="AD1739" s="36">
        <f t="shared" si="269"/>
        <v>183740.0962383564</v>
      </c>
    </row>
    <row r="1740" spans="1:30" ht="14.25" customHeight="1" x14ac:dyDescent="0.25">
      <c r="A1740" s="16">
        <v>1724</v>
      </c>
      <c r="B1740" s="34">
        <v>0.27409163301726402</v>
      </c>
      <c r="C1740" s="34">
        <v>9.7153278626831402E-2</v>
      </c>
      <c r="D1740" s="34">
        <v>1.5190235665015799E-2</v>
      </c>
      <c r="E1740" s="34">
        <v>4.1611963778148998E-2</v>
      </c>
      <c r="F1740" s="34">
        <v>1.5417997559522899E-2</v>
      </c>
      <c r="G1740" s="34">
        <v>0.18961115065418499</v>
      </c>
      <c r="H1740" s="35">
        <v>1.03853770007811</v>
      </c>
      <c r="I1740" s="34">
        <v>0.10015123469511999</v>
      </c>
      <c r="J1740" s="34">
        <v>1.9550322848838699E-2</v>
      </c>
      <c r="K1740" s="36">
        <f>Inputs!$B$12*(1+$B1740)^4</f>
        <v>158108.02188787734</v>
      </c>
      <c r="L1740" s="36">
        <f t="shared" si="260"/>
        <v>20222.943780586684</v>
      </c>
      <c r="M1740" s="36">
        <f t="shared" si="261"/>
        <v>218130.90586659068</v>
      </c>
      <c r="N1740" s="37">
        <f>M1740/Inputs!$B$6</f>
        <v>332.51662479663213</v>
      </c>
      <c r="O1740" s="38">
        <f>IF(N1740&gt;Inputs!$B$4,1,0)</f>
        <v>0</v>
      </c>
      <c r="P1740" s="34">
        <f t="shared" si="262"/>
        <v>8.0600911846281292E-2</v>
      </c>
      <c r="Q1740" s="36">
        <f>Inputs!$B$12*(1+$B1740)^0*$C1740+Inputs!$B$29*(1+$D1740)^0*Inputs!$B$19+Inputs!$B$30*(1+$E1740)^0*Inputs!$B$20+Inputs!$B$31*(1+$F1740)^0*Inputs!$B$21+Inputs!$B$22*(1+Inputs!$B$23)^0</f>
        <v>13851.240745036805</v>
      </c>
      <c r="R1740" s="36">
        <f>Inputs!$B$12*(1+$B1740)^1*$C1740+Inputs!$B$29*(1+$D1740)^1*Inputs!$B$19+Inputs!$B$30*(1+$E1740)^1*Inputs!$B$20+Inputs!$B$31*(1+$F1740)^1*Inputs!$B$21+Inputs!$B$22*(1+Inputs!$B$23)^1</f>
        <v>15604.123683035312</v>
      </c>
      <c r="S1740" s="36">
        <f>Inputs!$B$12*(1+$B1740)^2*$C1740+Inputs!$B$29*(1+$D1740)^2*Inputs!$B$19+Inputs!$B$30*(1+$E1740)^2*Inputs!$B$20+Inputs!$B$31*(1+$F1740)^2*Inputs!$B$21+Inputs!$B$22*(1+Inputs!$B$23)^2</f>
        <v>17799.042863240851</v>
      </c>
      <c r="T1740" s="36">
        <f>Inputs!$B$12*(1+$B1740)^3*$C1740+Inputs!$B$29*(1+$D1740)^3*Inputs!$B$19+Inputs!$B$30*(1+$E1740)^3*Inputs!$B$20+Inputs!$B$31*(1+$F1740)^3*Inputs!$B$21+Inputs!$B$22*(1+Inputs!$B$23)^3</f>
        <v>20556.176889645329</v>
      </c>
      <c r="U1740" s="36">
        <f>Inputs!$B$12*(1+$B1740)^4*$C1740+Inputs!$B$29*(1+$D1740)^4*Inputs!$B$19+Inputs!$B$30*(1+$E1740)^4*Inputs!$B$20+Inputs!$B$31*(1+$F1740)^4*Inputs!$B$21+Inputs!$B$22*(1+Inputs!$B$23)^4</f>
        <v>24028.610151987014</v>
      </c>
      <c r="V1740" s="35">
        <f>Inputs!$B$13/(Q1740*(1-$G1740))</f>
        <v>1.1278505906475353</v>
      </c>
      <c r="W1740" s="36">
        <f>Inputs!$B$13</f>
        <v>12660</v>
      </c>
      <c r="X1740" s="36">
        <f t="shared" si="263"/>
        <v>13979.781215848217</v>
      </c>
      <c r="Y1740" s="36">
        <f t="shared" si="264"/>
        <v>15624.150353259121</v>
      </c>
      <c r="Z1740" s="36">
        <f t="shared" si="265"/>
        <v>17672.431299381442</v>
      </c>
      <c r="AA1740" s="36">
        <f t="shared" si="266"/>
        <v>20222.943780586684</v>
      </c>
      <c r="AB1740" s="36">
        <f t="shared" si="267"/>
        <v>59403.78691436052</v>
      </c>
      <c r="AC1740" s="36">
        <f t="shared" si="268"/>
        <v>255807.3896207707</v>
      </c>
      <c r="AD1740" s="36">
        <f t="shared" si="269"/>
        <v>158727.11895223017</v>
      </c>
    </row>
    <row r="1741" spans="1:30" ht="14.25" customHeight="1" x14ac:dyDescent="0.25">
      <c r="A1741" s="16">
        <v>1725</v>
      </c>
      <c r="B1741" s="34">
        <v>0.26299287074133199</v>
      </c>
      <c r="C1741" s="34">
        <v>8.17436738329331E-2</v>
      </c>
      <c r="D1741" s="34">
        <v>3.9473106162541703E-2</v>
      </c>
      <c r="E1741" s="34">
        <v>5.4501519402211901E-2</v>
      </c>
      <c r="F1741" s="34">
        <v>-1.4149446870363801E-3</v>
      </c>
      <c r="G1741" s="34">
        <v>0.20712836996852699</v>
      </c>
      <c r="H1741" s="35">
        <v>1.01476114598269</v>
      </c>
      <c r="I1741" s="34">
        <v>9.08647010467514E-2</v>
      </c>
      <c r="J1741" s="34">
        <v>3.0643120683335402E-2</v>
      </c>
      <c r="K1741" s="36">
        <f>Inputs!$B$12*(1+$B1741)^4</f>
        <v>152670.40114931946</v>
      </c>
      <c r="L1741" s="36">
        <f t="shared" si="260"/>
        <v>17164.723727719349</v>
      </c>
      <c r="M1741" s="36">
        <f t="shared" si="261"/>
        <v>246461.65897188362</v>
      </c>
      <c r="N1741" s="37">
        <f>M1741/Inputs!$B$6</f>
        <v>375.70374843274942</v>
      </c>
      <c r="O1741" s="38">
        <f>IF(N1741&gt;Inputs!$B$4,1,0)</f>
        <v>0</v>
      </c>
      <c r="P1741" s="34">
        <f t="shared" si="262"/>
        <v>6.0221580363416002E-2</v>
      </c>
      <c r="Q1741" s="36">
        <f>Inputs!$B$12*(1+$B1741)^0*$C1741+Inputs!$B$29*(1+$D1741)^0*Inputs!$B$19+Inputs!$B$30*(1+$E1741)^0*Inputs!$B$20+Inputs!$B$31*(1+$F1741)^0*Inputs!$B$21+Inputs!$B$22*(1+Inputs!$B$23)^0</f>
        <v>12926.664457402909</v>
      </c>
      <c r="R1741" s="36">
        <f>Inputs!$B$12*(1+$B1741)^1*$C1741+Inputs!$B$29*(1+$D1741)^1*Inputs!$B$19+Inputs!$B$30*(1+$E1741)^1*Inputs!$B$20+Inputs!$B$31*(1+$F1741)^1*Inputs!$B$21+Inputs!$B$22*(1+Inputs!$B$23)^1</f>
        <v>14408.18924331147</v>
      </c>
      <c r="S1741" s="36">
        <f>Inputs!$B$12*(1+$B1741)^2*$C1741+Inputs!$B$29*(1+$D1741)^2*Inputs!$B$19+Inputs!$B$30*(1+$E1741)^2*Inputs!$B$20+Inputs!$B$31*(1+$F1741)^2*Inputs!$B$21+Inputs!$B$22*(1+Inputs!$B$23)^2</f>
        <v>16239.478994183301</v>
      </c>
      <c r="T1741" s="36">
        <f>Inputs!$B$12*(1+$B1741)^3*$C1741+Inputs!$B$29*(1+$D1741)^3*Inputs!$B$19+Inputs!$B$30*(1+$E1741)^3*Inputs!$B$20+Inputs!$B$31*(1+$F1741)^3*Inputs!$B$21+Inputs!$B$22*(1+Inputs!$B$23)^3</f>
        <v>18510.295774292921</v>
      </c>
      <c r="U1741" s="36">
        <f>Inputs!$B$12*(1+$B1741)^4*$C1741+Inputs!$B$29*(1+$D1741)^4*Inputs!$B$19+Inputs!$B$30*(1+$E1741)^4*Inputs!$B$20+Inputs!$B$31*(1+$F1741)^4*Inputs!$B$21+Inputs!$B$22*(1+Inputs!$B$23)^4</f>
        <v>21333.892822301099</v>
      </c>
      <c r="V1741" s="35">
        <f>Inputs!$B$13/(Q1741*(1-$G1741))</f>
        <v>1.2352201037116801</v>
      </c>
      <c r="W1741" s="36">
        <f>Inputs!$B$13</f>
        <v>12660</v>
      </c>
      <c r="X1741" s="36">
        <f t="shared" si="263"/>
        <v>13481.340164695795</v>
      </c>
      <c r="Y1741" s="36">
        <f t="shared" si="264"/>
        <v>14485.179240801912</v>
      </c>
      <c r="Z1741" s="36">
        <f t="shared" si="265"/>
        <v>15701.807028290392</v>
      </c>
      <c r="AA1741" s="36">
        <f t="shared" si="266"/>
        <v>17164.723727719349</v>
      </c>
      <c r="AB1741" s="36">
        <f t="shared" si="267"/>
        <v>56293.179382226917</v>
      </c>
      <c r="AC1741" s="36">
        <f t="shared" si="268"/>
        <v>293760.21555141528</v>
      </c>
      <c r="AD1741" s="36">
        <f t="shared" si="269"/>
        <v>190168.47958965669</v>
      </c>
    </row>
    <row r="1742" spans="1:30" ht="14.25" customHeight="1" x14ac:dyDescent="0.25">
      <c r="A1742" s="16">
        <v>1726</v>
      </c>
      <c r="B1742" s="34">
        <v>0.171563362161055</v>
      </c>
      <c r="C1742" s="34">
        <v>0.102957306055513</v>
      </c>
      <c r="D1742" s="34">
        <v>1.93377375895365E-2</v>
      </c>
      <c r="E1742" s="34">
        <v>2.9075594862894301E-2</v>
      </c>
      <c r="F1742" s="34">
        <v>1.9548034102630899E-2</v>
      </c>
      <c r="G1742" s="34">
        <v>0.20322582033999501</v>
      </c>
      <c r="H1742" s="35">
        <v>1.05694422024596</v>
      </c>
      <c r="I1742" s="34">
        <v>9.4832759677801706E-2</v>
      </c>
      <c r="J1742" s="34">
        <v>1.9458622064331799E-2</v>
      </c>
      <c r="K1742" s="36">
        <f>Inputs!$B$12*(1+$B1742)^4</f>
        <v>113035.37441477523</v>
      </c>
      <c r="L1742" s="36">
        <f t="shared" si="260"/>
        <v>17097.371121447177</v>
      </c>
      <c r="M1742" s="36">
        <f t="shared" si="261"/>
        <v>202816.9274497857</v>
      </c>
      <c r="N1742" s="37">
        <f>M1742/Inputs!$B$6</f>
        <v>309.17214550272212</v>
      </c>
      <c r="O1742" s="38">
        <f>IF(N1742&gt;Inputs!$B$4,1,0)</f>
        <v>0</v>
      </c>
      <c r="P1742" s="34">
        <f t="shared" si="262"/>
        <v>7.5374137613469908E-2</v>
      </c>
      <c r="Q1742" s="36">
        <f>Inputs!$B$12*(1+$B1742)^0*$C1742+Inputs!$B$29*(1+$D1742)^0*Inputs!$B$19+Inputs!$B$30*(1+$E1742)^0*Inputs!$B$20+Inputs!$B$31*(1+$F1742)^0*Inputs!$B$21+Inputs!$B$22*(1+Inputs!$B$23)^0</f>
        <v>14199.482390757701</v>
      </c>
      <c r="R1742" s="36">
        <f>Inputs!$B$12*(1+$B1742)^1*$C1742+Inputs!$B$29*(1+$D1742)^1*Inputs!$B$19+Inputs!$B$30*(1+$E1742)^1*Inputs!$B$20+Inputs!$B$31*(1+$F1742)^1*Inputs!$B$21+Inputs!$B$22*(1+Inputs!$B$23)^1</f>
        <v>15415.303560217646</v>
      </c>
      <c r="S1742" s="36">
        <f>Inputs!$B$12*(1+$B1742)^2*$C1742+Inputs!$B$29*(1+$D1742)^2*Inputs!$B$19+Inputs!$B$30*(1+$E1742)^2*Inputs!$B$20+Inputs!$B$31*(1+$F1742)^2*Inputs!$B$21+Inputs!$B$22*(1+Inputs!$B$23)^2</f>
        <v>16815.961650958703</v>
      </c>
      <c r="T1742" s="36">
        <f>Inputs!$B$12*(1+$B1742)^3*$C1742+Inputs!$B$29*(1+$D1742)^3*Inputs!$B$19+Inputs!$B$30*(1+$E1742)^3*Inputs!$B$20+Inputs!$B$31*(1+$F1742)^3*Inputs!$B$21+Inputs!$B$22*(1+Inputs!$B$23)^3</f>
        <v>18432.708622368889</v>
      </c>
      <c r="U1742" s="36">
        <f>Inputs!$B$12*(1+$B1742)^4*$C1742+Inputs!$B$29*(1+$D1742)^4*Inputs!$B$19+Inputs!$B$30*(1+$E1742)^4*Inputs!$B$20+Inputs!$B$31*(1+$F1742)^4*Inputs!$B$21+Inputs!$B$22*(1+Inputs!$B$23)^4</f>
        <v>20302.149368247778</v>
      </c>
      <c r="V1742" s="35">
        <f>Inputs!$B$13/(Q1742*(1-$G1742))</f>
        <v>1.1189893170480329</v>
      </c>
      <c r="W1742" s="36">
        <f>Inputs!$B$13</f>
        <v>12660</v>
      </c>
      <c r="X1742" s="36">
        <f t="shared" si="263"/>
        <v>13553.486549638628</v>
      </c>
      <c r="Y1742" s="36">
        <f t="shared" si="264"/>
        <v>14577.148914922336</v>
      </c>
      <c r="Z1742" s="36">
        <f t="shared" si="265"/>
        <v>15750.838857640696</v>
      </c>
      <c r="AA1742" s="36">
        <f t="shared" si="266"/>
        <v>17097.371121447177</v>
      </c>
      <c r="AB1742" s="36">
        <f t="shared" si="267"/>
        <v>55810.045522824781</v>
      </c>
      <c r="AC1742" s="36">
        <f t="shared" si="268"/>
        <v>231247.25477825111</v>
      </c>
      <c r="AD1742" s="36">
        <f t="shared" si="269"/>
        <v>147006.88192696092</v>
      </c>
    </row>
    <row r="1743" spans="1:30" ht="14.25" customHeight="1" x14ac:dyDescent="0.25">
      <c r="A1743" s="16">
        <v>1727</v>
      </c>
      <c r="B1743" s="34">
        <v>0.49577421212568601</v>
      </c>
      <c r="C1743" s="34">
        <v>7.19570725619392E-2</v>
      </c>
      <c r="D1743" s="34">
        <v>2.9667440624920102E-2</v>
      </c>
      <c r="E1743" s="34">
        <v>6.4619786158859396E-2</v>
      </c>
      <c r="F1743" s="34">
        <v>2.5563819939889202E-3</v>
      </c>
      <c r="G1743" s="34">
        <v>0.190885042941664</v>
      </c>
      <c r="H1743" s="35">
        <v>1.1792658766811801</v>
      </c>
      <c r="I1743" s="34">
        <v>9.4445470081483504E-2</v>
      </c>
      <c r="J1743" s="34">
        <v>2.7439171873838802E-2</v>
      </c>
      <c r="K1743" s="36">
        <f>Inputs!$B$12*(1+$B1743)^4</f>
        <v>300341.54907430458</v>
      </c>
      <c r="L1743" s="36">
        <f t="shared" si="260"/>
        <v>29116.380535921722</v>
      </c>
      <c r="M1743" s="36">
        <f t="shared" si="261"/>
        <v>356114.70118781656</v>
      </c>
      <c r="N1743" s="37">
        <f>M1743/Inputs!$B$6</f>
        <v>542.85777620093984</v>
      </c>
      <c r="O1743" s="38">
        <f>IF(N1743&gt;Inputs!$B$4,1,0)</f>
        <v>1</v>
      </c>
      <c r="P1743" s="34">
        <f t="shared" si="262"/>
        <v>6.7006298207644699E-2</v>
      </c>
      <c r="Q1743" s="36">
        <f>Inputs!$B$12*(1+$B1743)^0*$C1743+Inputs!$B$29*(1+$D1743)^0*Inputs!$B$19+Inputs!$B$30*(1+$E1743)^0*Inputs!$B$20+Inputs!$B$31*(1+$F1743)^0*Inputs!$B$21+Inputs!$B$22*(1+Inputs!$B$23)^0</f>
        <v>12339.468381143273</v>
      </c>
      <c r="R1743" s="36">
        <f>Inputs!$B$12*(1+$B1743)^1*$C1743+Inputs!$B$29*(1+$D1743)^1*Inputs!$B$19+Inputs!$B$30*(1+$E1743)^1*Inputs!$B$20+Inputs!$B$31*(1+$F1743)^1*Inputs!$B$21+Inputs!$B$22*(1+Inputs!$B$23)^1</f>
        <v>14682.555836898104</v>
      </c>
      <c r="S1743" s="36">
        <f>Inputs!$B$12*(1+$B1743)^2*$C1743+Inputs!$B$29*(1+$D1743)^2*Inputs!$B$19+Inputs!$B$30*(1+$E1743)^2*Inputs!$B$20+Inputs!$B$31*(1+$F1743)^2*Inputs!$B$21+Inputs!$B$22*(1+Inputs!$B$23)^2</f>
        <v>18098.177269650332</v>
      </c>
      <c r="T1743" s="36">
        <f>Inputs!$B$12*(1+$B1743)^3*$C1743+Inputs!$B$29*(1+$D1743)^3*Inputs!$B$19+Inputs!$B$30*(1+$E1743)^3*Inputs!$B$20+Inputs!$B$31*(1+$F1743)^3*Inputs!$B$21+Inputs!$B$22*(1+Inputs!$B$23)^3</f>
        <v>23113.144135316521</v>
      </c>
      <c r="U1743" s="36">
        <f>Inputs!$B$12*(1+$B1743)^4*$C1743+Inputs!$B$29*(1+$D1743)^4*Inputs!$B$19+Inputs!$B$30*(1+$E1743)^4*Inputs!$B$20+Inputs!$B$31*(1+$F1743)^4*Inputs!$B$21+Inputs!$B$22*(1+Inputs!$B$23)^4</f>
        <v>30515.144112173846</v>
      </c>
      <c r="V1743" s="35">
        <f>Inputs!$B$13/(Q1743*(1-$G1743))</f>
        <v>1.2680226953634435</v>
      </c>
      <c r="W1743" s="36">
        <f>Inputs!$B$13</f>
        <v>12660</v>
      </c>
      <c r="X1743" s="36">
        <f t="shared" si="263"/>
        <v>14800.346807362012</v>
      </c>
      <c r="Y1743" s="36">
        <f t="shared" si="264"/>
        <v>17918.442351685895</v>
      </c>
      <c r="Z1743" s="36">
        <f t="shared" si="265"/>
        <v>22468.64050316891</v>
      </c>
      <c r="AA1743" s="36">
        <f t="shared" si="266"/>
        <v>29116.380535921722</v>
      </c>
      <c r="AB1743" s="36">
        <f t="shared" si="267"/>
        <v>71794.812655752117</v>
      </c>
      <c r="AC1743" s="36">
        <f t="shared" si="268"/>
        <v>446455.19460106449</v>
      </c>
      <c r="AD1743" s="36">
        <f t="shared" si="269"/>
        <v>284319.88853206445</v>
      </c>
    </row>
    <row r="1744" spans="1:30" ht="14.25" customHeight="1" x14ac:dyDescent="0.25">
      <c r="A1744" s="16">
        <v>1728</v>
      </c>
      <c r="B1744" s="34">
        <v>0.460063693692017</v>
      </c>
      <c r="C1744" s="34">
        <v>5.4163585581311097E-2</v>
      </c>
      <c r="D1744" s="34">
        <v>1.78988552925518E-2</v>
      </c>
      <c r="E1744" s="34">
        <v>5.0244564284205102E-2</v>
      </c>
      <c r="F1744" s="34">
        <v>3.1176952137744501E-2</v>
      </c>
      <c r="G1744" s="34">
        <v>0.178904933762568</v>
      </c>
      <c r="H1744" s="35">
        <v>1.0845746886451499</v>
      </c>
      <c r="I1744" s="34">
        <v>9.7289205189247704E-2</v>
      </c>
      <c r="J1744" s="34">
        <v>2.55502415947251E-2</v>
      </c>
      <c r="K1744" s="36">
        <f>Inputs!$B$12*(1+$B1744)^4</f>
        <v>272670.69033690362</v>
      </c>
      <c r="L1744" s="36">
        <f t="shared" si="260"/>
        <v>21264.5480915199</v>
      </c>
      <c r="M1744" s="36">
        <f t="shared" si="261"/>
        <v>251705.75677462996</v>
      </c>
      <c r="N1744" s="37">
        <f>M1744/Inputs!$B$6</f>
        <v>383.69779996132615</v>
      </c>
      <c r="O1744" s="38">
        <f>IF(N1744&gt;Inputs!$B$4,1,0)</f>
        <v>0</v>
      </c>
      <c r="P1744" s="34">
        <f t="shared" si="262"/>
        <v>7.1738963594522601E-2</v>
      </c>
      <c r="Q1744" s="36">
        <f>Inputs!$B$12*(1+$B1744)^0*$C1744+Inputs!$B$29*(1+$D1744)^0*Inputs!$B$19+Inputs!$B$30*(1+$E1744)^0*Inputs!$B$20+Inputs!$B$31*(1+$F1744)^0*Inputs!$B$21+Inputs!$B$22*(1+Inputs!$B$23)^0</f>
        <v>11271.859162305587</v>
      </c>
      <c r="R1744" s="36">
        <f>Inputs!$B$12*(1+$B1744)^1*$C1744+Inputs!$B$29*(1+$D1744)^1*Inputs!$B$19+Inputs!$B$30*(1+$E1744)^1*Inputs!$B$20+Inputs!$B$31*(1+$F1744)^1*Inputs!$B$21+Inputs!$B$22*(1+Inputs!$B$23)^1</f>
        <v>13023.854659396042</v>
      </c>
      <c r="S1744" s="36">
        <f>Inputs!$B$12*(1+$B1744)^2*$C1744+Inputs!$B$29*(1+$D1744)^2*Inputs!$B$19+Inputs!$B$30*(1+$E1744)^2*Inputs!$B$20+Inputs!$B$31*(1+$F1744)^2*Inputs!$B$21+Inputs!$B$22*(1+Inputs!$B$23)^2</f>
        <v>15473.412211938452</v>
      </c>
      <c r="T1744" s="36">
        <f>Inputs!$B$12*(1+$B1744)^3*$C1744+Inputs!$B$29*(1+$D1744)^3*Inputs!$B$19+Inputs!$B$30*(1+$E1744)^3*Inputs!$B$20+Inputs!$B$31*(1+$F1744)^3*Inputs!$B$21+Inputs!$B$22*(1+Inputs!$B$23)^3</f>
        <v>18937.399234977973</v>
      </c>
      <c r="U1744" s="36">
        <f>Inputs!$B$12*(1+$B1744)^4*$C1744+Inputs!$B$29*(1+$D1744)^4*Inputs!$B$19+Inputs!$B$30*(1+$E1744)^4*Inputs!$B$20+Inputs!$B$31*(1+$F1744)^4*Inputs!$B$21+Inputs!$B$22*(1+Inputs!$B$23)^4</f>
        <v>23878.291532420139</v>
      </c>
      <c r="V1744" s="35">
        <f>Inputs!$B$13/(Q1744*(1-$G1744))</f>
        <v>1.3678696364664333</v>
      </c>
      <c r="W1744" s="36">
        <f>Inputs!$B$13</f>
        <v>12660</v>
      </c>
      <c r="X1744" s="36">
        <f t="shared" si="263"/>
        <v>13870.379018316491</v>
      </c>
      <c r="Y1744" s="36">
        <f t="shared" si="264"/>
        <v>15579.327220061781</v>
      </c>
      <c r="Z1744" s="36">
        <f t="shared" si="265"/>
        <v>17965.758147541965</v>
      </c>
      <c r="AA1744" s="36">
        <f t="shared" si="266"/>
        <v>21264.5480915199</v>
      </c>
      <c r="AB1744" s="36">
        <f t="shared" si="267"/>
        <v>60609.373791225975</v>
      </c>
      <c r="AC1744" s="36">
        <f t="shared" si="268"/>
        <v>303989.09239784384</v>
      </c>
      <c r="AD1744" s="36">
        <f t="shared" si="269"/>
        <v>191096.38298340398</v>
      </c>
    </row>
    <row r="1745" spans="1:30" ht="14.25" customHeight="1" x14ac:dyDescent="0.25">
      <c r="A1745" s="16">
        <v>1729</v>
      </c>
      <c r="B1745" s="34">
        <v>0.33612752901175902</v>
      </c>
      <c r="C1745" s="34">
        <v>6.2129857814480903E-2</v>
      </c>
      <c r="D1745" s="34">
        <v>3.8947991444946303E-2</v>
      </c>
      <c r="E1745" s="34">
        <v>3.5609550756260502E-2</v>
      </c>
      <c r="F1745" s="34">
        <v>1.87944406131688E-3</v>
      </c>
      <c r="G1745" s="34">
        <v>0.17954496984797</v>
      </c>
      <c r="H1745" s="35">
        <v>1.03514331472582</v>
      </c>
      <c r="I1745" s="34">
        <v>9.9208818021247897E-2</v>
      </c>
      <c r="J1745" s="34">
        <v>2.52187557346755E-2</v>
      </c>
      <c r="K1745" s="36">
        <f>Inputs!$B$12*(1+$B1745)^4</f>
        <v>191224.22030804289</v>
      </c>
      <c r="L1745" s="36">
        <f t="shared" ref="L1745:L1808" si="270">AA1745</f>
        <v>17469.857865452319</v>
      </c>
      <c r="M1745" s="36">
        <f t="shared" ref="M1745:M1808" si="271">AB1745+AD1745</f>
        <v>206047.41743410047</v>
      </c>
      <c r="N1745" s="37">
        <f>M1745/Inputs!$B$6</f>
        <v>314.09667291783609</v>
      </c>
      <c r="O1745" s="38">
        <f>IF(N1745&gt;Inputs!$B$4,1,0)</f>
        <v>0</v>
      </c>
      <c r="P1745" s="34">
        <f t="shared" ref="P1745:P1808" si="272">I1745-J1745</f>
        <v>7.39900622865724E-2</v>
      </c>
      <c r="Q1745" s="36">
        <f>Inputs!$B$12*(1+$B1745)^0*$C1745+Inputs!$B$29*(1+$D1745)^0*Inputs!$B$19+Inputs!$B$30*(1+$E1745)^0*Inputs!$B$20+Inputs!$B$31*(1+$F1745)^0*Inputs!$B$21+Inputs!$B$22*(1+Inputs!$B$23)^0</f>
        <v>11749.835496295775</v>
      </c>
      <c r="R1745" s="36">
        <f>Inputs!$B$12*(1+$B1745)^1*$C1745+Inputs!$B$29*(1+$D1745)^1*Inputs!$B$19+Inputs!$B$30*(1+$E1745)^1*Inputs!$B$20+Inputs!$B$31*(1+$F1745)^1*Inputs!$B$21+Inputs!$B$22*(1+Inputs!$B$23)^1</f>
        <v>13160.203766924675</v>
      </c>
      <c r="S1745" s="36">
        <f>Inputs!$B$12*(1+$B1745)^2*$C1745+Inputs!$B$29*(1+$D1745)^2*Inputs!$B$19+Inputs!$B$30*(1+$E1745)^2*Inputs!$B$20+Inputs!$B$31*(1+$F1745)^2*Inputs!$B$21+Inputs!$B$22*(1+Inputs!$B$23)^2</f>
        <v>14997.877549803721</v>
      </c>
      <c r="T1745" s="36">
        <f>Inputs!$B$12*(1+$B1745)^3*$C1745+Inputs!$B$29*(1+$D1745)^3*Inputs!$B$19+Inputs!$B$30*(1+$E1745)^3*Inputs!$B$20+Inputs!$B$31*(1+$F1745)^3*Inputs!$B$21+Inputs!$B$22*(1+Inputs!$B$23)^3</f>
        <v>17404.67062322257</v>
      </c>
      <c r="U1745" s="36">
        <f>Inputs!$B$12*(1+$B1745)^4*$C1745+Inputs!$B$29*(1+$D1745)^4*Inputs!$B$19+Inputs!$B$30*(1+$E1745)^4*Inputs!$B$20+Inputs!$B$31*(1+$F1745)^4*Inputs!$B$21+Inputs!$B$22*(1+Inputs!$B$23)^4</f>
        <v>20569.991296290467</v>
      </c>
      <c r="V1745" s="35">
        <f>Inputs!$B$13/(Q1745*(1-$G1745))</f>
        <v>1.3132491772488308</v>
      </c>
      <c r="W1745" s="36">
        <f>Inputs!$B$13</f>
        <v>12660</v>
      </c>
      <c r="X1745" s="36">
        <f t="shared" ref="X1745:X1808" si="273">R1745*(1-$G1745)*($V1745+($H1745-$V1745)*1/4)</f>
        <v>13428.916109526499</v>
      </c>
      <c r="Y1745" s="36">
        <f t="shared" ref="Y1745:Y1808" si="274">S1745*(1-$G1745)*($V1745+($H1745-$V1745)*2/4)</f>
        <v>14448.583530171823</v>
      </c>
      <c r="Z1745" s="36">
        <f t="shared" ref="Z1745:Z1808" si="275">T1745*(1-$G1745)*($V1745+($H1745-$V1745)*3/4)</f>
        <v>15774.407811055005</v>
      </c>
      <c r="AA1745" s="36">
        <f t="shared" ref="AA1745:AA1808" si="276">U1745*(1-$G1745)*$H1745</f>
        <v>17469.857865452319</v>
      </c>
      <c r="AB1745" s="36">
        <f t="shared" ref="AB1745:AB1808" si="277">W1745/(1+$I1745)^1+X1745/(1+$I1745)^2+Y1745/(1+$I1745)^3+Z1745/(1+$I1745)^4+AA1745/(1+$I1745)^5</f>
        <v>55202.214764890363</v>
      </c>
      <c r="AC1745" s="36">
        <f t="shared" ref="AC1745:AC1808" si="278">AA1745*(1+$J1745)/($I1745-$J1745)</f>
        <v>242065.29079961346</v>
      </c>
      <c r="AD1745" s="36">
        <f t="shared" ref="AD1745:AD1808" si="279">AC1745/(1+$I1745)^5</f>
        <v>150845.20266921009</v>
      </c>
    </row>
    <row r="1746" spans="1:30" ht="14.25" customHeight="1" x14ac:dyDescent="0.25">
      <c r="A1746" s="16">
        <v>1730</v>
      </c>
      <c r="B1746" s="34">
        <v>0.29207363978496698</v>
      </c>
      <c r="C1746" s="34">
        <v>9.2055197374419903E-2</v>
      </c>
      <c r="D1746" s="34">
        <v>2.1039985383131898E-2</v>
      </c>
      <c r="E1746" s="34">
        <v>6.2115002321765297E-2</v>
      </c>
      <c r="F1746" s="34">
        <v>-1.3970563366953299E-2</v>
      </c>
      <c r="G1746" s="34">
        <v>0.19076210587303999</v>
      </c>
      <c r="H1746" s="35">
        <v>1.08055190772877</v>
      </c>
      <c r="I1746" s="34">
        <v>0.10135748378659799</v>
      </c>
      <c r="J1746" s="34">
        <v>1.9419096881864599E-2</v>
      </c>
      <c r="K1746" s="36">
        <f>Inputs!$B$12*(1+$B1746)^4</f>
        <v>167224.65770960861</v>
      </c>
      <c r="L1746" s="36">
        <f t="shared" si="270"/>
        <v>20855.961784917483</v>
      </c>
      <c r="M1746" s="36">
        <f t="shared" si="271"/>
        <v>220098.54758708496</v>
      </c>
      <c r="N1746" s="37">
        <f>M1746/Inputs!$B$6</f>
        <v>335.51607863884902</v>
      </c>
      <c r="O1746" s="38">
        <f>IF(N1746&gt;Inputs!$B$4,1,0)</f>
        <v>0</v>
      </c>
      <c r="P1746" s="34">
        <f t="shared" si="272"/>
        <v>8.1938386904733401E-2</v>
      </c>
      <c r="Q1746" s="36">
        <f>Inputs!$B$12*(1+$B1746)^0*$C1746+Inputs!$B$29*(1+$D1746)^0*Inputs!$B$19+Inputs!$B$30*(1+$E1746)^0*Inputs!$B$20+Inputs!$B$31*(1+$F1746)^0*Inputs!$B$21+Inputs!$B$22*(1+Inputs!$B$23)^0</f>
        <v>13545.355869892115</v>
      </c>
      <c r="R1746" s="36">
        <f>Inputs!$B$12*(1+$B1746)^1*$C1746+Inputs!$B$29*(1+$D1746)^1*Inputs!$B$19+Inputs!$B$30*(1+$E1746)^1*Inputs!$B$20+Inputs!$B$31*(1+$F1746)^1*Inputs!$B$21+Inputs!$B$22*(1+Inputs!$B$23)^1</f>
        <v>15251.856519769575</v>
      </c>
      <c r="S1746" s="36">
        <f>Inputs!$B$12*(1+$B1746)^2*$C1746+Inputs!$B$29*(1+$D1746)^2*Inputs!$B$19+Inputs!$B$30*(1+$E1746)^2*Inputs!$B$20+Inputs!$B$31*(1+$F1746)^2*Inputs!$B$21+Inputs!$B$22*(1+Inputs!$B$23)^2</f>
        <v>17439.490996437708</v>
      </c>
      <c r="T1746" s="36">
        <f>Inputs!$B$12*(1+$B1746)^3*$C1746+Inputs!$B$29*(1+$D1746)^3*Inputs!$B$19+Inputs!$B$30*(1+$E1746)^3*Inputs!$B$20+Inputs!$B$31*(1+$F1746)^3*Inputs!$B$21+Inputs!$B$22*(1+Inputs!$B$23)^3</f>
        <v>20246.435679072485</v>
      </c>
      <c r="U1746" s="36">
        <f>Inputs!$B$12*(1+$B1746)^4*$C1746+Inputs!$B$29*(1+$D1746)^4*Inputs!$B$19+Inputs!$B$30*(1+$E1746)^4*Inputs!$B$20+Inputs!$B$31*(1+$F1746)^4*Inputs!$B$21+Inputs!$B$22*(1+Inputs!$B$23)^4</f>
        <v>23851.097992083778</v>
      </c>
      <c r="V1746" s="35">
        <f>Inputs!$B$13/(Q1746*(1-$G1746))</f>
        <v>1.1549603495952858</v>
      </c>
      <c r="W1746" s="36">
        <f>Inputs!$B$13</f>
        <v>12660</v>
      </c>
      <c r="X1746" s="36">
        <f t="shared" si="273"/>
        <v>14025.365489347299</v>
      </c>
      <c r="Y1746" s="36">
        <f t="shared" si="274"/>
        <v>15774.553528606395</v>
      </c>
      <c r="Z1746" s="36">
        <f t="shared" si="275"/>
        <v>18008.740549082526</v>
      </c>
      <c r="AA1746" s="36">
        <f t="shared" si="276"/>
        <v>20855.961784917483</v>
      </c>
      <c r="AB1746" s="36">
        <f t="shared" si="277"/>
        <v>59975.428404377853</v>
      </c>
      <c r="AC1746" s="36">
        <f t="shared" si="278"/>
        <v>259475.03399234067</v>
      </c>
      <c r="AD1746" s="36">
        <f t="shared" si="279"/>
        <v>160123.1191827071</v>
      </c>
    </row>
    <row r="1747" spans="1:30" ht="14.25" customHeight="1" x14ac:dyDescent="0.25">
      <c r="A1747" s="16">
        <v>1731</v>
      </c>
      <c r="B1747" s="34">
        <v>0.32264989039292702</v>
      </c>
      <c r="C1747" s="34">
        <v>5.6839931025409803E-2</v>
      </c>
      <c r="D1747" s="34">
        <v>2.1348891148840698E-2</v>
      </c>
      <c r="E1747" s="34">
        <v>4.6476352091495698E-2</v>
      </c>
      <c r="F1747" s="34">
        <v>1.4532229959366601E-2</v>
      </c>
      <c r="G1747" s="34">
        <v>0.192935283335365</v>
      </c>
      <c r="H1747" s="35">
        <v>1.1241814523988301</v>
      </c>
      <c r="I1747" s="34">
        <v>9.6683828410798006E-2</v>
      </c>
      <c r="J1747" s="34">
        <v>2.7633967675268E-2</v>
      </c>
      <c r="K1747" s="36">
        <f>Inputs!$B$12*(1+$B1747)^4</f>
        <v>183624.59524055259</v>
      </c>
      <c r="L1747" s="36">
        <f t="shared" si="270"/>
        <v>17446.930148145173</v>
      </c>
      <c r="M1747" s="36">
        <f t="shared" si="271"/>
        <v>219273.92660345417</v>
      </c>
      <c r="N1747" s="37">
        <f>M1747/Inputs!$B$6</f>
        <v>334.25903445648498</v>
      </c>
      <c r="O1747" s="38">
        <f>IF(N1747&gt;Inputs!$B$4,1,0)</f>
        <v>0</v>
      </c>
      <c r="P1747" s="34">
        <f t="shared" si="272"/>
        <v>6.9049860735530003E-2</v>
      </c>
      <c r="Q1747" s="36">
        <f>Inputs!$B$12*(1+$B1747)^0*$C1747+Inputs!$B$29*(1+$D1747)^0*Inputs!$B$19+Inputs!$B$30*(1+$E1747)^0*Inputs!$B$20+Inputs!$B$31*(1+$F1747)^0*Inputs!$B$21+Inputs!$B$22*(1+Inputs!$B$23)^0</f>
        <v>11432.439888951511</v>
      </c>
      <c r="R1747" s="36">
        <f>Inputs!$B$12*(1+$B1747)^1*$C1747+Inputs!$B$29*(1+$D1747)^1*Inputs!$B$19+Inputs!$B$30*(1+$E1747)^1*Inputs!$B$20+Inputs!$B$31*(1+$F1747)^1*Inputs!$B$21+Inputs!$B$22*(1+Inputs!$B$23)^1</f>
        <v>12716.482606492273</v>
      </c>
      <c r="S1747" s="36">
        <f>Inputs!$B$12*(1+$B1747)^2*$C1747+Inputs!$B$29*(1+$D1747)^2*Inputs!$B$19+Inputs!$B$30*(1+$E1747)^2*Inputs!$B$20+Inputs!$B$31*(1+$F1747)^2*Inputs!$B$21+Inputs!$B$22*(1+Inputs!$B$23)^2</f>
        <v>14361.366580356997</v>
      </c>
      <c r="T1747" s="36">
        <f>Inputs!$B$12*(1+$B1747)^3*$C1747+Inputs!$B$29*(1+$D1747)^3*Inputs!$B$19+Inputs!$B$30*(1+$E1747)^3*Inputs!$B$20+Inputs!$B$31*(1+$F1747)^3*Inputs!$B$21+Inputs!$B$22*(1+Inputs!$B$23)^3</f>
        <v>16481.878797349389</v>
      </c>
      <c r="U1747" s="36">
        <f>Inputs!$B$12*(1+$B1747)^4*$C1747+Inputs!$B$29*(1+$D1747)^4*Inputs!$B$19+Inputs!$B$30*(1+$E1747)^4*Inputs!$B$20+Inputs!$B$31*(1+$F1747)^4*Inputs!$B$21+Inputs!$B$22*(1+Inputs!$B$23)^4</f>
        <v>19229.77688836681</v>
      </c>
      <c r="V1747" s="35">
        <f>Inputs!$B$13/(Q1747*(1-$G1747))</f>
        <v>1.3721020649291131</v>
      </c>
      <c r="W1747" s="36">
        <f>Inputs!$B$13</f>
        <v>12660</v>
      </c>
      <c r="X1747" s="36">
        <f t="shared" si="273"/>
        <v>13445.813189377508</v>
      </c>
      <c r="Y1747" s="36">
        <f t="shared" si="274"/>
        <v>14466.65226931745</v>
      </c>
      <c r="Z1747" s="36">
        <f t="shared" si="275"/>
        <v>15778.25387777839</v>
      </c>
      <c r="AA1747" s="36">
        <f t="shared" si="276"/>
        <v>17446.930148145173</v>
      </c>
      <c r="AB1747" s="36">
        <f t="shared" si="277"/>
        <v>55596.997161233987</v>
      </c>
      <c r="AC1747" s="36">
        <f t="shared" si="278"/>
        <v>259653.79018738811</v>
      </c>
      <c r="AD1747" s="36">
        <f t="shared" si="279"/>
        <v>163676.92944222016</v>
      </c>
    </row>
    <row r="1748" spans="1:30" ht="14.25" customHeight="1" x14ac:dyDescent="0.25">
      <c r="A1748" s="16">
        <v>1732</v>
      </c>
      <c r="B1748" s="34">
        <v>0.19210051812217499</v>
      </c>
      <c r="C1748" s="34">
        <v>6.8744039921500993E-2</v>
      </c>
      <c r="D1748" s="34">
        <v>1.4021420356459599E-2</v>
      </c>
      <c r="E1748" s="34">
        <v>5.2665840961726197E-2</v>
      </c>
      <c r="F1748" s="34">
        <v>6.3929585824321099E-4</v>
      </c>
      <c r="G1748" s="34">
        <v>0.18078970686635901</v>
      </c>
      <c r="H1748" s="35">
        <v>1.0015141676911901</v>
      </c>
      <c r="I1748" s="34">
        <v>9.12328125032624E-2</v>
      </c>
      <c r="J1748" s="34">
        <v>2.60782339233806E-2</v>
      </c>
      <c r="K1748" s="36">
        <f>Inputs!$B$12*(1+$B1748)^4</f>
        <v>121172.13424231751</v>
      </c>
      <c r="L1748" s="36">
        <f t="shared" si="270"/>
        <v>13812.964392627293</v>
      </c>
      <c r="M1748" s="36">
        <f t="shared" si="271"/>
        <v>191534.19256549401</v>
      </c>
      <c r="N1748" s="37">
        <f>M1748/Inputs!$B$6</f>
        <v>291.97285452057014</v>
      </c>
      <c r="O1748" s="38">
        <f>IF(N1748&gt;Inputs!$B$4,1,0)</f>
        <v>0</v>
      </c>
      <c r="P1748" s="34">
        <f t="shared" si="272"/>
        <v>6.51545785798818E-2</v>
      </c>
      <c r="Q1748" s="36">
        <f>Inputs!$B$12*(1+$B1748)^0*$C1748+Inputs!$B$29*(1+$D1748)^0*Inputs!$B$19+Inputs!$B$30*(1+$E1748)^0*Inputs!$B$20+Inputs!$B$31*(1+$F1748)^0*Inputs!$B$21+Inputs!$B$22*(1+Inputs!$B$23)^0</f>
        <v>12146.686422716983</v>
      </c>
      <c r="R1748" s="36">
        <f>Inputs!$B$12*(1+$B1748)^1*$C1748+Inputs!$B$29*(1+$D1748)^1*Inputs!$B$19+Inputs!$B$30*(1+$E1748)^1*Inputs!$B$20+Inputs!$B$31*(1+$F1748)^1*Inputs!$B$21+Inputs!$B$22*(1+Inputs!$B$23)^1</f>
        <v>13051.379101230348</v>
      </c>
      <c r="S1748" s="36">
        <f>Inputs!$B$12*(1+$B1748)^2*$C1748+Inputs!$B$29*(1+$D1748)^2*Inputs!$B$19+Inputs!$B$30*(1+$E1748)^2*Inputs!$B$20+Inputs!$B$31*(1+$F1748)^2*Inputs!$B$21+Inputs!$B$22*(1+Inputs!$B$23)^2</f>
        <v>14113.825062094038</v>
      </c>
      <c r="T1748" s="36">
        <f>Inputs!$B$12*(1+$B1748)^3*$C1748+Inputs!$B$29*(1+$D1748)^3*Inputs!$B$19+Inputs!$B$30*(1+$E1748)^3*Inputs!$B$20+Inputs!$B$31*(1+$F1748)^3*Inputs!$B$21+Inputs!$B$22*(1+Inputs!$B$23)^3</f>
        <v>15363.577635573822</v>
      </c>
      <c r="U1748" s="36">
        <f>Inputs!$B$12*(1+$B1748)^4*$C1748+Inputs!$B$29*(1+$D1748)^4*Inputs!$B$19+Inputs!$B$30*(1+$E1748)^4*Inputs!$B$20+Inputs!$B$31*(1+$F1748)^4*Inputs!$B$21+Inputs!$B$22*(1+Inputs!$B$23)^4</f>
        <v>16835.824677718789</v>
      </c>
      <c r="V1748" s="35">
        <f>Inputs!$B$13/(Q1748*(1-$G1748))</f>
        <v>1.2722735113511134</v>
      </c>
      <c r="W1748" s="36">
        <f>Inputs!$B$13</f>
        <v>12660</v>
      </c>
      <c r="X1748" s="36">
        <f t="shared" si="273"/>
        <v>12879.196770672117</v>
      </c>
      <c r="Y1748" s="36">
        <f t="shared" si="274"/>
        <v>13144.983453637329</v>
      </c>
      <c r="Z1748" s="36">
        <f t="shared" si="275"/>
        <v>13457.002592749563</v>
      </c>
      <c r="AA1748" s="36">
        <f t="shared" si="276"/>
        <v>13812.964392627293</v>
      </c>
      <c r="AB1748" s="36">
        <f t="shared" si="277"/>
        <v>50950.370856462279</v>
      </c>
      <c r="AC1748" s="36">
        <f t="shared" si="278"/>
        <v>217531.63658109977</v>
      </c>
      <c r="AD1748" s="36">
        <f t="shared" si="279"/>
        <v>140583.82170903173</v>
      </c>
    </row>
    <row r="1749" spans="1:30" ht="14.25" customHeight="1" x14ac:dyDescent="0.25">
      <c r="A1749" s="16">
        <v>1733</v>
      </c>
      <c r="B1749" s="34">
        <v>0.362784259024306</v>
      </c>
      <c r="C1749" s="34">
        <v>0.10511101917256301</v>
      </c>
      <c r="D1749" s="34">
        <v>3.7574381224478301E-2</v>
      </c>
      <c r="E1749" s="34">
        <v>3.8450459278132398E-2</v>
      </c>
      <c r="F1749" s="34">
        <v>1.63962023822674E-2</v>
      </c>
      <c r="G1749" s="34">
        <v>0.18090895777910199</v>
      </c>
      <c r="H1749" s="35">
        <v>1.0871364784028099</v>
      </c>
      <c r="I1749" s="34">
        <v>9.9322110252986998E-2</v>
      </c>
      <c r="J1749" s="34">
        <v>3.1227521050688201E-2</v>
      </c>
      <c r="K1749" s="36">
        <f>Inputs!$B$12*(1+$B1749)^4</f>
        <v>206947.2618861282</v>
      </c>
      <c r="L1749" s="36">
        <f t="shared" si="270"/>
        <v>27357.306976601059</v>
      </c>
      <c r="M1749" s="36">
        <f t="shared" si="271"/>
        <v>327436.73074609344</v>
      </c>
      <c r="N1749" s="37">
        <f>M1749/Inputs!$B$6</f>
        <v>499.14135784465464</v>
      </c>
      <c r="O1749" s="38">
        <f>IF(N1749&gt;Inputs!$B$4,1,0)</f>
        <v>1</v>
      </c>
      <c r="P1749" s="34">
        <f t="shared" si="272"/>
        <v>6.80945892022988E-2</v>
      </c>
      <c r="Q1749" s="36">
        <f>Inputs!$B$12*(1+$B1749)^0*$C1749+Inputs!$B$29*(1+$D1749)^0*Inputs!$B$19+Inputs!$B$30*(1+$E1749)^0*Inputs!$B$20+Inputs!$B$31*(1+$F1749)^0*Inputs!$B$21+Inputs!$B$22*(1+Inputs!$B$23)^0</f>
        <v>14328.705177780703</v>
      </c>
      <c r="R1749" s="36">
        <f>Inputs!$B$12*(1+$B1749)^1*$C1749+Inputs!$B$29*(1+$D1749)^1*Inputs!$B$19+Inputs!$B$30*(1+$E1749)^1*Inputs!$B$20+Inputs!$B$31*(1+$F1749)^1*Inputs!$B$21+Inputs!$B$22*(1+Inputs!$B$23)^1</f>
        <v>16842.130767900155</v>
      </c>
      <c r="S1749" s="36">
        <f>Inputs!$B$12*(1+$B1749)^2*$C1749+Inputs!$B$29*(1+$D1749)^2*Inputs!$B$19+Inputs!$B$30*(1+$E1749)^2*Inputs!$B$20+Inputs!$B$31*(1+$F1749)^2*Inputs!$B$21+Inputs!$B$22*(1+Inputs!$B$23)^2</f>
        <v>20193.103232545473</v>
      </c>
      <c r="T1749" s="36">
        <f>Inputs!$B$12*(1+$B1749)^3*$C1749+Inputs!$B$29*(1+$D1749)^3*Inputs!$B$19+Inputs!$B$30*(1+$E1749)^3*Inputs!$B$20+Inputs!$B$31*(1+$F1749)^3*Inputs!$B$21+Inputs!$B$22*(1+Inputs!$B$23)^3</f>
        <v>24683.021670860093</v>
      </c>
      <c r="U1749" s="36">
        <f>Inputs!$B$12*(1+$B1749)^4*$C1749+Inputs!$B$29*(1+$D1749)^4*Inputs!$B$19+Inputs!$B$30*(1+$E1749)^4*Inputs!$B$20+Inputs!$B$31*(1+$F1749)^4*Inputs!$B$21+Inputs!$B$22*(1+Inputs!$B$23)^4</f>
        <v>30722.538611868491</v>
      </c>
      <c r="V1749" s="35">
        <f>Inputs!$B$13/(Q1749*(1-$G1749))</f>
        <v>1.0786848580176378</v>
      </c>
      <c r="W1749" s="36">
        <f>Inputs!$B$13</f>
        <v>12660</v>
      </c>
      <c r="X1749" s="36">
        <f t="shared" si="273"/>
        <v>14909.862851790413</v>
      </c>
      <c r="Y1749" s="36">
        <f t="shared" si="274"/>
        <v>17911.331593223586</v>
      </c>
      <c r="Z1749" s="36">
        <f t="shared" si="275"/>
        <v>21936.61810758783</v>
      </c>
      <c r="AA1749" s="36">
        <f t="shared" si="276"/>
        <v>27357.306976601059</v>
      </c>
      <c r="AB1749" s="36">
        <f t="shared" si="277"/>
        <v>69394.71848189937</v>
      </c>
      <c r="AC1749" s="36">
        <f t="shared" si="278"/>
        <v>414300.28709462599</v>
      </c>
      <c r="AD1749" s="36">
        <f t="shared" si="279"/>
        <v>258042.01226419408</v>
      </c>
    </row>
    <row r="1750" spans="1:30" ht="14.25" customHeight="1" x14ac:dyDescent="0.25">
      <c r="A1750" s="16">
        <v>1734</v>
      </c>
      <c r="B1750" s="34">
        <v>0.45133770287820701</v>
      </c>
      <c r="C1750" s="34">
        <v>4.5313731249343202E-2</v>
      </c>
      <c r="D1750" s="34">
        <v>2.30764021330358E-2</v>
      </c>
      <c r="E1750" s="34">
        <v>3.8748150071926203E-2</v>
      </c>
      <c r="F1750" s="34">
        <v>1.9396457856317799E-3</v>
      </c>
      <c r="G1750" s="34">
        <v>0.17059784780899601</v>
      </c>
      <c r="H1750" s="35">
        <v>1.0681962251449399</v>
      </c>
      <c r="I1750" s="34">
        <v>9.6019650152223995E-2</v>
      </c>
      <c r="J1750" s="34">
        <v>2.4808086290998801E-2</v>
      </c>
      <c r="K1750" s="36">
        <f>Inputs!$B$12*(1+$B1750)^4</f>
        <v>266210.48733205604</v>
      </c>
      <c r="L1750" s="36">
        <f t="shared" si="270"/>
        <v>18214.508639278491</v>
      </c>
      <c r="M1750" s="36">
        <f t="shared" si="271"/>
        <v>221971.53646938974</v>
      </c>
      <c r="N1750" s="37">
        <f>M1750/Inputs!$B$6</f>
        <v>338.3712446179722</v>
      </c>
      <c r="O1750" s="38">
        <f>IF(N1750&gt;Inputs!$B$4,1,0)</f>
        <v>0</v>
      </c>
      <c r="P1750" s="34">
        <f t="shared" si="272"/>
        <v>7.1211563861225194E-2</v>
      </c>
      <c r="Q1750" s="36">
        <f>Inputs!$B$12*(1+$B1750)^0*$C1750+Inputs!$B$29*(1+$D1750)^0*Inputs!$B$19+Inputs!$B$30*(1+$E1750)^0*Inputs!$B$20+Inputs!$B$31*(1+$F1750)^0*Inputs!$B$21+Inputs!$B$22*(1+Inputs!$B$23)^0</f>
        <v>10740.867902387512</v>
      </c>
      <c r="R1750" s="36">
        <f>Inputs!$B$12*(1+$B1750)^1*$C1750+Inputs!$B$29*(1+$D1750)^1*Inputs!$B$19+Inputs!$B$30*(1+$E1750)^1*Inputs!$B$20+Inputs!$B$31*(1+$F1750)^1*Inputs!$B$21+Inputs!$B$22*(1+Inputs!$B$23)^1</f>
        <v>12081.123703724057</v>
      </c>
      <c r="S1750" s="36">
        <f>Inputs!$B$12*(1+$B1750)^2*$C1750+Inputs!$B$29*(1+$D1750)^2*Inputs!$B$19+Inputs!$B$30*(1+$E1750)^2*Inputs!$B$20+Inputs!$B$31*(1+$F1750)^2*Inputs!$B$21+Inputs!$B$22*(1+Inputs!$B$23)^2</f>
        <v>13978.692177084638</v>
      </c>
      <c r="T1750" s="36">
        <f>Inputs!$B$12*(1+$B1750)^3*$C1750+Inputs!$B$29*(1+$D1750)^3*Inputs!$B$19+Inputs!$B$30*(1+$E1750)^3*Inputs!$B$20+Inputs!$B$31*(1+$F1750)^3*Inputs!$B$21+Inputs!$B$22*(1+Inputs!$B$23)^3</f>
        <v>16683.666700812479</v>
      </c>
      <c r="U1750" s="36">
        <f>Inputs!$B$12*(1+$B1750)^4*$C1750+Inputs!$B$29*(1+$D1750)^4*Inputs!$B$19+Inputs!$B$30*(1+$E1750)^4*Inputs!$B$20+Inputs!$B$31*(1+$F1750)^4*Inputs!$B$21+Inputs!$B$22*(1+Inputs!$B$23)^4</f>
        <v>20558.965757807407</v>
      </c>
      <c r="V1750" s="35">
        <f>Inputs!$B$13/(Q1750*(1-$G1750))</f>
        <v>1.4211148325281859</v>
      </c>
      <c r="W1750" s="36">
        <f>Inputs!$B$13</f>
        <v>12660</v>
      </c>
      <c r="X1750" s="36">
        <f t="shared" si="273"/>
        <v>13355.656128812911</v>
      </c>
      <c r="Y1750" s="36">
        <f t="shared" si="274"/>
        <v>14430.48314974317</v>
      </c>
      <c r="Z1750" s="36">
        <f t="shared" si="275"/>
        <v>16002.007302399827</v>
      </c>
      <c r="AA1750" s="36">
        <f t="shared" si="276"/>
        <v>18214.508639278491</v>
      </c>
      <c r="AB1750" s="36">
        <f t="shared" si="277"/>
        <v>56235.183615865113</v>
      </c>
      <c r="AC1750" s="36">
        <f t="shared" si="278"/>
        <v>262125.62580041474</v>
      </c>
      <c r="AD1750" s="36">
        <f t="shared" si="279"/>
        <v>165736.35285352462</v>
      </c>
    </row>
    <row r="1751" spans="1:30" ht="14.25" customHeight="1" x14ac:dyDescent="0.25">
      <c r="A1751" s="16">
        <v>1735</v>
      </c>
      <c r="B1751" s="34">
        <v>0.45653703411595298</v>
      </c>
      <c r="C1751" s="34">
        <v>7.9305578702946702E-2</v>
      </c>
      <c r="D1751" s="34">
        <v>3.0553506554490101E-2</v>
      </c>
      <c r="E1751" s="34">
        <v>1.51475137698784E-2</v>
      </c>
      <c r="F1751" s="34">
        <v>9.9829479004080596E-3</v>
      </c>
      <c r="G1751" s="34">
        <v>0.15083069530370799</v>
      </c>
      <c r="H1751" s="35">
        <v>1.0905555537246401</v>
      </c>
      <c r="I1751" s="34">
        <v>9.75842840235326E-2</v>
      </c>
      <c r="J1751" s="34">
        <v>3.0814696106998499E-2</v>
      </c>
      <c r="K1751" s="36">
        <f>Inputs!$B$12*(1+$B1751)^4</f>
        <v>270045.76854124619</v>
      </c>
      <c r="L1751" s="36">
        <f t="shared" si="270"/>
        <v>27698.683296708161</v>
      </c>
      <c r="M1751" s="36">
        <f t="shared" si="271"/>
        <v>337846.16989921132</v>
      </c>
      <c r="N1751" s="37">
        <f>M1751/Inputs!$B$6</f>
        <v>515.0094053341636</v>
      </c>
      <c r="O1751" s="38">
        <f>IF(N1751&gt;Inputs!$B$4,1,0)</f>
        <v>1</v>
      </c>
      <c r="P1751" s="34">
        <f t="shared" si="272"/>
        <v>6.6769587916534104E-2</v>
      </c>
      <c r="Q1751" s="36">
        <f>Inputs!$B$12*(1+$B1751)^0*$C1751+Inputs!$B$29*(1+$D1751)^0*Inputs!$B$19+Inputs!$B$30*(1+$E1751)^0*Inputs!$B$20+Inputs!$B$31*(1+$F1751)^0*Inputs!$B$21+Inputs!$B$22*(1+Inputs!$B$23)^0</f>
        <v>12780.378749603722</v>
      </c>
      <c r="R1751" s="36">
        <f>Inputs!$B$12*(1+$B1751)^1*$C1751+Inputs!$B$29*(1+$D1751)^1*Inputs!$B$19+Inputs!$B$30*(1+$E1751)^1*Inputs!$B$20+Inputs!$B$31*(1+$F1751)^1*Inputs!$B$21+Inputs!$B$22*(1+Inputs!$B$23)^1</f>
        <v>15067.602282137537</v>
      </c>
      <c r="S1751" s="36">
        <f>Inputs!$B$12*(1+$B1751)^2*$C1751+Inputs!$B$29*(1+$D1751)^2*Inputs!$B$19+Inputs!$B$30*(1+$E1751)^2*Inputs!$B$20+Inputs!$B$31*(1+$F1751)^2*Inputs!$B$21+Inputs!$B$22*(1+Inputs!$B$23)^2</f>
        <v>18348.622024607059</v>
      </c>
      <c r="T1751" s="36">
        <f>Inputs!$B$12*(1+$B1751)^3*$C1751+Inputs!$B$29*(1+$D1751)^3*Inputs!$B$19+Inputs!$B$30*(1+$E1751)^3*Inputs!$B$20+Inputs!$B$31*(1+$F1751)^3*Inputs!$B$21+Inputs!$B$22*(1+Inputs!$B$23)^3</f>
        <v>23076.258795138026</v>
      </c>
      <c r="U1751" s="36">
        <f>Inputs!$B$12*(1+$B1751)^4*$C1751+Inputs!$B$29*(1+$D1751)^4*Inputs!$B$19+Inputs!$B$30*(1+$E1751)^4*Inputs!$B$20+Inputs!$B$31*(1+$F1751)^4*Inputs!$B$21+Inputs!$B$22*(1+Inputs!$B$23)^4</f>
        <v>29910.043436580239</v>
      </c>
      <c r="V1751" s="35">
        <f>Inputs!$B$13/(Q1751*(1-$G1751))</f>
        <v>1.1665294143162672</v>
      </c>
      <c r="W1751" s="36">
        <f>Inputs!$B$13</f>
        <v>12660</v>
      </c>
      <c r="X1751" s="36">
        <f t="shared" si="273"/>
        <v>14682.659760628705</v>
      </c>
      <c r="Y1751" s="36">
        <f t="shared" si="274"/>
        <v>17583.918182942765</v>
      </c>
      <c r="Z1751" s="36">
        <f t="shared" si="275"/>
        <v>21742.334937408519</v>
      </c>
      <c r="AA1751" s="36">
        <f t="shared" si="276"/>
        <v>27698.683296708161</v>
      </c>
      <c r="AB1751" s="36">
        <f t="shared" si="277"/>
        <v>69391.087204841839</v>
      </c>
      <c r="AC1751" s="36">
        <f t="shared" si="278"/>
        <v>427622.97471046483</v>
      </c>
      <c r="AD1751" s="36">
        <f t="shared" si="279"/>
        <v>268455.08269436948</v>
      </c>
    </row>
    <row r="1752" spans="1:30" ht="14.25" customHeight="1" x14ac:dyDescent="0.25">
      <c r="A1752" s="16">
        <v>1736</v>
      </c>
      <c r="B1752" s="34">
        <v>0.17417760975653801</v>
      </c>
      <c r="C1752" s="34">
        <v>8.6863844895610803E-2</v>
      </c>
      <c r="D1752" s="34">
        <v>2.44548237217256E-2</v>
      </c>
      <c r="E1752" s="34">
        <v>4.4029535222825197E-2</v>
      </c>
      <c r="F1752" s="34">
        <v>-5.8402097099332902E-4</v>
      </c>
      <c r="G1752" s="34">
        <v>0.18358842915752799</v>
      </c>
      <c r="H1752" s="35">
        <v>0.96154028649587298</v>
      </c>
      <c r="I1752" s="34">
        <v>9.5556672565564799E-2</v>
      </c>
      <c r="J1752" s="34">
        <v>2.1064545023576301E-2</v>
      </c>
      <c r="K1752" s="36">
        <f>Inputs!$B$12*(1+$B1752)^4</f>
        <v>114047.67309803917</v>
      </c>
      <c r="L1752" s="36">
        <f t="shared" si="270"/>
        <v>14472.771296647219</v>
      </c>
      <c r="M1752" s="36">
        <f t="shared" si="271"/>
        <v>177184.98959874467</v>
      </c>
      <c r="N1752" s="37">
        <f>M1752/Inputs!$B$6</f>
        <v>270.09906951028148</v>
      </c>
      <c r="O1752" s="38">
        <f>IF(N1752&gt;Inputs!$B$4,1,0)</f>
        <v>0</v>
      </c>
      <c r="P1752" s="34">
        <f t="shared" si="272"/>
        <v>7.4492127541988501E-2</v>
      </c>
      <c r="Q1752" s="36">
        <f>Inputs!$B$12*(1+$B1752)^0*$C1752+Inputs!$B$29*(1+$D1752)^0*Inputs!$B$19+Inputs!$B$30*(1+$E1752)^0*Inputs!$B$20+Inputs!$B$31*(1+$F1752)^0*Inputs!$B$21+Inputs!$B$22*(1+Inputs!$B$23)^0</f>
        <v>13233.874721163571</v>
      </c>
      <c r="R1752" s="36">
        <f>Inputs!$B$12*(1+$B1752)^1*$C1752+Inputs!$B$29*(1+$D1752)^1*Inputs!$B$19+Inputs!$B$30*(1+$E1752)^1*Inputs!$B$20+Inputs!$B$31*(1+$F1752)^1*Inputs!$B$21+Inputs!$B$22*(1+Inputs!$B$23)^1</f>
        <v>14261.222974807577</v>
      </c>
      <c r="S1752" s="36">
        <f>Inputs!$B$12*(1+$B1752)^2*$C1752+Inputs!$B$29*(1+$D1752)^2*Inputs!$B$19+Inputs!$B$30*(1+$E1752)^2*Inputs!$B$20+Inputs!$B$31*(1+$F1752)^2*Inputs!$B$21+Inputs!$B$22*(1+Inputs!$B$23)^2</f>
        <v>15451.457756331827</v>
      </c>
      <c r="T1752" s="36">
        <f>Inputs!$B$12*(1+$B1752)^3*$C1752+Inputs!$B$29*(1+$D1752)^3*Inputs!$B$19+Inputs!$B$30*(1+$E1752)^3*Inputs!$B$20+Inputs!$B$31*(1+$F1752)^3*Inputs!$B$21+Inputs!$B$22*(1+Inputs!$B$23)^3</f>
        <v>16832.31969087178</v>
      </c>
      <c r="U1752" s="36">
        <f>Inputs!$B$12*(1+$B1752)^4*$C1752+Inputs!$B$29*(1+$D1752)^4*Inputs!$B$19+Inputs!$B$30*(1+$E1752)^4*Inputs!$B$20+Inputs!$B$31*(1+$F1752)^4*Inputs!$B$21+Inputs!$B$22*(1+Inputs!$B$23)^4</f>
        <v>18436.355042848263</v>
      </c>
      <c r="V1752" s="35">
        <f>Inputs!$B$13/(Q1752*(1-$G1752))</f>
        <v>1.1717569425554311</v>
      </c>
      <c r="W1752" s="36">
        <f>Inputs!$B$13</f>
        <v>12660</v>
      </c>
      <c r="X1752" s="36">
        <f t="shared" si="273"/>
        <v>13030.908673780095</v>
      </c>
      <c r="Y1752" s="36">
        <f t="shared" si="274"/>
        <v>13455.504435337178</v>
      </c>
      <c r="Z1752" s="36">
        <f t="shared" si="275"/>
        <v>13935.787916000581</v>
      </c>
      <c r="AA1752" s="36">
        <f t="shared" si="276"/>
        <v>14472.771296647219</v>
      </c>
      <c r="AB1752" s="36">
        <f t="shared" si="277"/>
        <v>51489.331584028172</v>
      </c>
      <c r="AC1752" s="36">
        <f t="shared" si="278"/>
        <v>198378.46127984131</v>
      </c>
      <c r="AD1752" s="36">
        <f t="shared" si="279"/>
        <v>125695.65801471648</v>
      </c>
    </row>
    <row r="1753" spans="1:30" ht="14.25" customHeight="1" x14ac:dyDescent="0.25">
      <c r="A1753" s="16">
        <v>1737</v>
      </c>
      <c r="B1753" s="34">
        <v>0.42601435333913101</v>
      </c>
      <c r="C1753" s="34">
        <v>7.6388225190918202E-2</v>
      </c>
      <c r="D1753" s="34">
        <v>3.9862032522620897E-2</v>
      </c>
      <c r="E1753" s="34">
        <v>5.4120105416266197E-2</v>
      </c>
      <c r="F1753" s="34">
        <v>1.0008396322738901E-2</v>
      </c>
      <c r="G1753" s="34">
        <v>0.20398779143149001</v>
      </c>
      <c r="H1753" s="35">
        <v>1.09037505919125</v>
      </c>
      <c r="I1753" s="34">
        <v>9.5205076763297397E-2</v>
      </c>
      <c r="J1753" s="34">
        <v>2.1385778531466601E-2</v>
      </c>
      <c r="K1753" s="36">
        <f>Inputs!$B$12*(1+$B1753)^4</f>
        <v>248111.46772265781</v>
      </c>
      <c r="L1753" s="36">
        <f t="shared" si="270"/>
        <v>24317.419128110898</v>
      </c>
      <c r="M1753" s="36">
        <f t="shared" si="271"/>
        <v>279050.24445029796</v>
      </c>
      <c r="N1753" s="37">
        <f>M1753/Inputs!$B$6</f>
        <v>425.38147019862492</v>
      </c>
      <c r="O1753" s="38">
        <f>IF(N1753&gt;Inputs!$B$4,1,0)</f>
        <v>1</v>
      </c>
      <c r="P1753" s="34">
        <f t="shared" si="272"/>
        <v>7.3819298231830796E-2</v>
      </c>
      <c r="Q1753" s="36">
        <f>Inputs!$B$12*(1+$B1753)^0*$C1753+Inputs!$B$29*(1+$D1753)^0*Inputs!$B$19+Inputs!$B$30*(1+$E1753)^0*Inputs!$B$20+Inputs!$B$31*(1+$F1753)^0*Inputs!$B$21+Inputs!$B$22*(1+Inputs!$B$23)^0</f>
        <v>12605.337538882013</v>
      </c>
      <c r="R1753" s="36">
        <f>Inputs!$B$12*(1+$B1753)^1*$C1753+Inputs!$B$29*(1+$D1753)^1*Inputs!$B$19+Inputs!$B$30*(1+$E1753)^1*Inputs!$B$20+Inputs!$B$31*(1+$F1753)^1*Inputs!$B$21+Inputs!$B$22*(1+Inputs!$B$23)^1</f>
        <v>14801.409102356447</v>
      </c>
      <c r="S1753" s="36">
        <f>Inputs!$B$12*(1+$B1753)^2*$C1753+Inputs!$B$29*(1+$D1753)^2*Inputs!$B$19+Inputs!$B$30*(1+$E1753)^2*Inputs!$B$20+Inputs!$B$31*(1+$F1753)^2*Inputs!$B$21+Inputs!$B$22*(1+Inputs!$B$23)^2</f>
        <v>17840.270955840195</v>
      </c>
      <c r="T1753" s="36">
        <f>Inputs!$B$12*(1+$B1753)^3*$C1753+Inputs!$B$29*(1+$D1753)^3*Inputs!$B$19+Inputs!$B$30*(1+$E1753)^3*Inputs!$B$20+Inputs!$B$31*(1+$F1753)^3*Inputs!$B$21+Inputs!$B$22*(1+Inputs!$B$23)^3</f>
        <v>22076.837025601701</v>
      </c>
      <c r="U1753" s="36">
        <f>Inputs!$B$12*(1+$B1753)^4*$C1753+Inputs!$B$29*(1+$D1753)^4*Inputs!$B$19+Inputs!$B$30*(1+$E1753)^4*Inputs!$B$20+Inputs!$B$31*(1+$F1753)^4*Inputs!$B$21+Inputs!$B$22*(1+Inputs!$B$23)^4</f>
        <v>28017.013702985339</v>
      </c>
      <c r="V1753" s="35">
        <f>Inputs!$B$13/(Q1753*(1-$G1753))</f>
        <v>1.2617098616963964</v>
      </c>
      <c r="W1753" s="36">
        <f>Inputs!$B$13</f>
        <v>12660</v>
      </c>
      <c r="X1753" s="36">
        <f t="shared" si="273"/>
        <v>14360.923681084907</v>
      </c>
      <c r="Y1753" s="36">
        <f t="shared" si="274"/>
        <v>16701.065402265282</v>
      </c>
      <c r="Z1753" s="36">
        <f t="shared" si="275"/>
        <v>19914.366854633288</v>
      </c>
      <c r="AA1753" s="36">
        <f t="shared" si="276"/>
        <v>24317.419128110898</v>
      </c>
      <c r="AB1753" s="36">
        <f t="shared" si="277"/>
        <v>65519.638160740986</v>
      </c>
      <c r="AC1753" s="36">
        <f t="shared" si="278"/>
        <v>336463.04777971515</v>
      </c>
      <c r="AD1753" s="36">
        <f t="shared" si="279"/>
        <v>213530.60628955698</v>
      </c>
    </row>
    <row r="1754" spans="1:30" ht="14.25" customHeight="1" x14ac:dyDescent="0.25">
      <c r="A1754" s="16">
        <v>1738</v>
      </c>
      <c r="B1754" s="34">
        <v>0.19258831986161901</v>
      </c>
      <c r="C1754" s="34">
        <v>9.9362066380631706E-2</v>
      </c>
      <c r="D1754" s="34">
        <v>2.0190853911838499E-2</v>
      </c>
      <c r="E1754" s="34">
        <v>7.0657015361378903E-2</v>
      </c>
      <c r="F1754" s="34">
        <v>-3.0679974214763402E-3</v>
      </c>
      <c r="G1754" s="34">
        <v>0.19944128611117901</v>
      </c>
      <c r="H1754" s="35">
        <v>1.10233301478871</v>
      </c>
      <c r="I1754" s="34">
        <v>9.94174477159116E-2</v>
      </c>
      <c r="J1754" s="34">
        <v>3.1805582043361501E-2</v>
      </c>
      <c r="K1754" s="36">
        <f>Inputs!$B$12*(1+$B1754)^4</f>
        <v>121370.58820454816</v>
      </c>
      <c r="L1754" s="36">
        <f t="shared" si="270"/>
        <v>18356.305501065544</v>
      </c>
      <c r="M1754" s="36">
        <f t="shared" si="271"/>
        <v>231390.90631709032</v>
      </c>
      <c r="N1754" s="37">
        <f>M1754/Inputs!$B$6</f>
        <v>352.73004011751573</v>
      </c>
      <c r="O1754" s="38">
        <f>IF(N1754&gt;Inputs!$B$4,1,0)</f>
        <v>0</v>
      </c>
      <c r="P1754" s="34">
        <f t="shared" si="272"/>
        <v>6.7611865672550092E-2</v>
      </c>
      <c r="Q1754" s="36">
        <f>Inputs!$B$12*(1+$B1754)^0*$C1754+Inputs!$B$29*(1+$D1754)^0*Inputs!$B$19+Inputs!$B$30*(1+$E1754)^0*Inputs!$B$20+Inputs!$B$31*(1+$F1754)^0*Inputs!$B$21+Inputs!$B$22*(1+Inputs!$B$23)^0</f>
        <v>13983.768010264823</v>
      </c>
      <c r="R1754" s="36">
        <f>Inputs!$B$12*(1+$B1754)^1*$C1754+Inputs!$B$29*(1+$D1754)^1*Inputs!$B$19+Inputs!$B$30*(1+$E1754)^1*Inputs!$B$20+Inputs!$B$31*(1+$F1754)^1*Inputs!$B$21+Inputs!$B$22*(1+Inputs!$B$23)^1</f>
        <v>15293.057668551995</v>
      </c>
      <c r="S1754" s="36">
        <f>Inputs!$B$12*(1+$B1754)^2*$C1754+Inputs!$B$29*(1+$D1754)^2*Inputs!$B$19+Inputs!$B$30*(1+$E1754)^2*Inputs!$B$20+Inputs!$B$31*(1+$F1754)^2*Inputs!$B$21+Inputs!$B$22*(1+Inputs!$B$23)^2</f>
        <v>16835.319040427225</v>
      </c>
      <c r="T1754" s="36">
        <f>Inputs!$B$12*(1+$B1754)^3*$C1754+Inputs!$B$29*(1+$D1754)^3*Inputs!$B$19+Inputs!$B$30*(1+$E1754)^3*Inputs!$B$20+Inputs!$B$31*(1+$F1754)^3*Inputs!$B$21+Inputs!$B$22*(1+Inputs!$B$23)^3</f>
        <v>18653.988053291927</v>
      </c>
      <c r="U1754" s="36">
        <f>Inputs!$B$12*(1+$B1754)^4*$C1754+Inputs!$B$29*(1+$D1754)^4*Inputs!$B$19+Inputs!$B$30*(1+$E1754)^4*Inputs!$B$20+Inputs!$B$31*(1+$F1754)^4*Inputs!$B$21+Inputs!$B$22*(1+Inputs!$B$23)^4</f>
        <v>20800.763356567277</v>
      </c>
      <c r="V1754" s="35">
        <f>Inputs!$B$13/(Q1754*(1-$G1754))</f>
        <v>1.1308794341099795</v>
      </c>
      <c r="W1754" s="36">
        <f>Inputs!$B$13</f>
        <v>12660</v>
      </c>
      <c r="X1754" s="36">
        <f t="shared" si="273"/>
        <v>13757.972871599261</v>
      </c>
      <c r="Y1754" s="36">
        <f t="shared" si="274"/>
        <v>15049.240564382</v>
      </c>
      <c r="Z1754" s="36">
        <f t="shared" si="275"/>
        <v>16568.389584988225</v>
      </c>
      <c r="AA1754" s="36">
        <f t="shared" si="276"/>
        <v>18356.305501065544</v>
      </c>
      <c r="AB1754" s="36">
        <f t="shared" si="277"/>
        <v>56990.655387187304</v>
      </c>
      <c r="AC1754" s="36">
        <f t="shared" si="278"/>
        <v>280130.39269499481</v>
      </c>
      <c r="AD1754" s="36">
        <f t="shared" si="279"/>
        <v>174400.25092990301</v>
      </c>
    </row>
    <row r="1755" spans="1:30" ht="14.25" customHeight="1" x14ac:dyDescent="0.25">
      <c r="A1755" s="16">
        <v>1739</v>
      </c>
      <c r="B1755" s="34">
        <v>0.13827634227522501</v>
      </c>
      <c r="C1755" s="34">
        <v>9.3807086059280995E-2</v>
      </c>
      <c r="D1755" s="34">
        <v>4.9680218029604699E-2</v>
      </c>
      <c r="E1755" s="34">
        <v>6.2628619593799298E-2</v>
      </c>
      <c r="F1755" s="34">
        <v>6.6410101389619601E-3</v>
      </c>
      <c r="G1755" s="34">
        <v>0.22507672389175501</v>
      </c>
      <c r="H1755" s="35">
        <v>1.0813637838137</v>
      </c>
      <c r="I1755" s="34">
        <v>9.6641134613148702E-2</v>
      </c>
      <c r="J1755" s="34">
        <v>1.9458273959181201E-2</v>
      </c>
      <c r="K1755" s="36">
        <f>Inputs!$B$12*(1+$B1755)^4</f>
        <v>100726.11625526505</v>
      </c>
      <c r="L1755" s="36">
        <f t="shared" si="270"/>
        <v>15669.914192615381</v>
      </c>
      <c r="M1755" s="36">
        <f t="shared" si="271"/>
        <v>183870.87293676398</v>
      </c>
      <c r="N1755" s="37">
        <f>M1755/Inputs!$B$6</f>
        <v>280.290964842628</v>
      </c>
      <c r="O1755" s="38">
        <f>IF(N1755&gt;Inputs!$B$4,1,0)</f>
        <v>0</v>
      </c>
      <c r="P1755" s="34">
        <f t="shared" si="272"/>
        <v>7.7182860653967497E-2</v>
      </c>
      <c r="Q1755" s="36">
        <f>Inputs!$B$12*(1+$B1755)^0*$C1755+Inputs!$B$29*(1+$D1755)^0*Inputs!$B$19+Inputs!$B$30*(1+$E1755)^0*Inputs!$B$20+Inputs!$B$31*(1+$F1755)^0*Inputs!$B$21+Inputs!$B$22*(1+Inputs!$B$23)^0</f>
        <v>13650.469190983782</v>
      </c>
      <c r="R1755" s="36">
        <f>Inputs!$B$12*(1+$B1755)^1*$C1755+Inputs!$B$29*(1+$D1755)^1*Inputs!$B$19+Inputs!$B$30*(1+$E1755)^1*Inputs!$B$20+Inputs!$B$31*(1+$F1755)^1*Inputs!$B$21+Inputs!$B$22*(1+Inputs!$B$23)^1</f>
        <v>14710.820596021083</v>
      </c>
      <c r="S1755" s="36">
        <f>Inputs!$B$12*(1+$B1755)^2*$C1755+Inputs!$B$29*(1+$D1755)^2*Inputs!$B$19+Inputs!$B$30*(1+$E1755)^2*Inputs!$B$20+Inputs!$B$31*(1+$F1755)^2*Inputs!$B$21+Inputs!$B$22*(1+Inputs!$B$23)^2</f>
        <v>15894.906655494982</v>
      </c>
      <c r="T1755" s="36">
        <f>Inputs!$B$12*(1+$B1755)^3*$C1755+Inputs!$B$29*(1+$D1755)^3*Inputs!$B$19+Inputs!$B$30*(1+$E1755)^3*Inputs!$B$20+Inputs!$B$31*(1+$F1755)^3*Inputs!$B$21+Inputs!$B$22*(1+Inputs!$B$23)^3</f>
        <v>17218.568687878178</v>
      </c>
      <c r="U1755" s="36">
        <f>Inputs!$B$12*(1+$B1755)^4*$C1755+Inputs!$B$29*(1+$D1755)^4*Inputs!$B$19+Inputs!$B$30*(1+$E1755)^4*Inputs!$B$20+Inputs!$B$31*(1+$F1755)^4*Inputs!$B$21+Inputs!$B$22*(1+Inputs!$B$23)^4</f>
        <v>18699.762555969446</v>
      </c>
      <c r="V1755" s="35">
        <f>Inputs!$B$13/(Q1755*(1-$G1755))</f>
        <v>1.1968160941616124</v>
      </c>
      <c r="W1755" s="36">
        <f>Inputs!$B$13</f>
        <v>12660</v>
      </c>
      <c r="X1755" s="36">
        <f t="shared" si="273"/>
        <v>13314.38091566902</v>
      </c>
      <c r="Y1755" s="36">
        <f t="shared" si="274"/>
        <v>14030.550253692676</v>
      </c>
      <c r="Z1755" s="36">
        <f t="shared" si="275"/>
        <v>14813.834347302844</v>
      </c>
      <c r="AA1755" s="36">
        <f t="shared" si="276"/>
        <v>15669.914192615381</v>
      </c>
      <c r="AB1755" s="36">
        <f t="shared" si="277"/>
        <v>53376.272505381843</v>
      </c>
      <c r="AC1755" s="36">
        <f t="shared" si="278"/>
        <v>206973.71852426906</v>
      </c>
      <c r="AD1755" s="36">
        <f t="shared" si="279"/>
        <v>130494.60043138213</v>
      </c>
    </row>
    <row r="1756" spans="1:30" ht="14.25" customHeight="1" x14ac:dyDescent="0.25">
      <c r="A1756" s="16">
        <v>1740</v>
      </c>
      <c r="B1756" s="34">
        <v>0.43020207614592698</v>
      </c>
      <c r="C1756" s="34">
        <v>6.8501267593669202E-2</v>
      </c>
      <c r="D1756" s="34">
        <v>2.4050196564715898E-2</v>
      </c>
      <c r="E1756" s="34">
        <v>2.35159643326248E-2</v>
      </c>
      <c r="F1756" s="34">
        <v>4.39089884762149E-4</v>
      </c>
      <c r="G1756" s="34">
        <v>0.19363549969302299</v>
      </c>
      <c r="H1756" s="35">
        <v>0.994211590117829</v>
      </c>
      <c r="I1756" s="34">
        <v>0.102958981941801</v>
      </c>
      <c r="J1756" s="34">
        <v>2.1878072949312901E-2</v>
      </c>
      <c r="K1756" s="36">
        <f>Inputs!$B$12*(1+$B1756)^4</f>
        <v>251038.80965922738</v>
      </c>
      <c r="L1756" s="36">
        <f t="shared" si="270"/>
        <v>20452.373825806033</v>
      </c>
      <c r="M1756" s="36">
        <f t="shared" si="271"/>
        <v>216415.45822248579</v>
      </c>
      <c r="N1756" s="37">
        <f>M1756/Inputs!$B$6</f>
        <v>329.90161314403321</v>
      </c>
      <c r="O1756" s="38">
        <f>IF(N1756&gt;Inputs!$B$4,1,0)</f>
        <v>0</v>
      </c>
      <c r="P1756" s="34">
        <f t="shared" si="272"/>
        <v>8.1080908992488099E-2</v>
      </c>
      <c r="Q1756" s="36">
        <f>Inputs!$B$12*(1+$B1756)^0*$C1756+Inputs!$B$29*(1+$D1756)^0*Inputs!$B$19+Inputs!$B$30*(1+$E1756)^0*Inputs!$B$20+Inputs!$B$31*(1+$F1756)^0*Inputs!$B$21+Inputs!$B$22*(1+Inputs!$B$23)^0</f>
        <v>12132.120083047073</v>
      </c>
      <c r="R1756" s="36">
        <f>Inputs!$B$12*(1+$B1756)^1*$C1756+Inputs!$B$29*(1+$D1756)^1*Inputs!$B$19+Inputs!$B$30*(1+$E1756)^1*Inputs!$B$20+Inputs!$B$31*(1+$F1756)^1*Inputs!$B$21+Inputs!$B$22*(1+Inputs!$B$23)^1</f>
        <v>13971.634376002574</v>
      </c>
      <c r="S1756" s="36">
        <f>Inputs!$B$12*(1+$B1756)^2*$C1756+Inputs!$B$29*(1+$D1756)^2*Inputs!$B$19+Inputs!$B$30*(1+$E1756)^2*Inputs!$B$20+Inputs!$B$31*(1+$F1756)^2*Inputs!$B$21+Inputs!$B$22*(1+Inputs!$B$23)^2</f>
        <v>16573.04331691367</v>
      </c>
      <c r="T1756" s="36">
        <f>Inputs!$B$12*(1+$B1756)^3*$C1756+Inputs!$B$29*(1+$D1756)^3*Inputs!$B$19+Inputs!$B$30*(1+$E1756)^3*Inputs!$B$20+Inputs!$B$31*(1+$F1756)^3*Inputs!$B$21+Inputs!$B$22*(1+Inputs!$B$23)^3</f>
        <v>20263.60407927206</v>
      </c>
      <c r="U1756" s="36">
        <f>Inputs!$B$12*(1+$B1756)^4*$C1756+Inputs!$B$29*(1+$D1756)^4*Inputs!$B$19+Inputs!$B$30*(1+$E1756)^4*Inputs!$B$20+Inputs!$B$31*(1+$F1756)^4*Inputs!$B$21+Inputs!$B$22*(1+Inputs!$B$23)^4</f>
        <v>25511.35349006638</v>
      </c>
      <c r="V1756" s="35">
        <f>Inputs!$B$13/(Q1756*(1-$G1756))</f>
        <v>1.294093349794939</v>
      </c>
      <c r="W1756" s="36">
        <f>Inputs!$B$13</f>
        <v>12660</v>
      </c>
      <c r="X1756" s="36">
        <f t="shared" si="273"/>
        <v>13734.919066887025</v>
      </c>
      <c r="Y1756" s="36">
        <f t="shared" si="274"/>
        <v>15290.354974326579</v>
      </c>
      <c r="Z1756" s="36">
        <f t="shared" si="275"/>
        <v>17470.275038948683</v>
      </c>
      <c r="AA1756" s="36">
        <f t="shared" si="276"/>
        <v>20452.373825806033</v>
      </c>
      <c r="AB1756" s="36">
        <f t="shared" si="277"/>
        <v>58499.003651928411</v>
      </c>
      <c r="AC1756" s="36">
        <f t="shared" si="278"/>
        <v>257765.14609980435</v>
      </c>
      <c r="AD1756" s="36">
        <f t="shared" si="279"/>
        <v>157916.45457055737</v>
      </c>
    </row>
    <row r="1757" spans="1:30" ht="14.25" customHeight="1" x14ac:dyDescent="0.25">
      <c r="A1757" s="16">
        <v>1741</v>
      </c>
      <c r="B1757" s="34">
        <v>0.26673947368912398</v>
      </c>
      <c r="C1757" s="34">
        <v>9.6458609461898798E-2</v>
      </c>
      <c r="D1757" s="34">
        <v>1.36723413621571E-2</v>
      </c>
      <c r="E1757" s="34">
        <v>7.26146318303732E-2</v>
      </c>
      <c r="F1757" s="34">
        <v>2.33913519266216E-2</v>
      </c>
      <c r="G1757" s="34">
        <v>0.17369369465687501</v>
      </c>
      <c r="H1757" s="35">
        <v>0.98520856239079402</v>
      </c>
      <c r="I1757" s="34">
        <v>0.100191444541879</v>
      </c>
      <c r="J1757" s="34">
        <v>2.03170123294176E-2</v>
      </c>
      <c r="K1757" s="36">
        <f>Inputs!$B$12*(1+$B1757)^4</f>
        <v>154490.03328651428</v>
      </c>
      <c r="L1757" s="36">
        <f t="shared" si="270"/>
        <v>19594.341638525635</v>
      </c>
      <c r="M1757" s="36">
        <f t="shared" si="271"/>
        <v>213860.85634443993</v>
      </c>
      <c r="N1757" s="37">
        <f>M1757/Inputs!$B$6</f>
        <v>326.00740296408526</v>
      </c>
      <c r="O1757" s="38">
        <f>IF(N1757&gt;Inputs!$B$4,1,0)</f>
        <v>0</v>
      </c>
      <c r="P1757" s="34">
        <f t="shared" si="272"/>
        <v>7.9874432212461405E-2</v>
      </c>
      <c r="Q1757" s="36">
        <f>Inputs!$B$12*(1+$B1757)^0*$C1757+Inputs!$B$29*(1+$D1757)^0*Inputs!$B$19+Inputs!$B$30*(1+$E1757)^0*Inputs!$B$20+Inputs!$B$31*(1+$F1757)^0*Inputs!$B$21+Inputs!$B$22*(1+Inputs!$B$23)^0</f>
        <v>13809.560595140851</v>
      </c>
      <c r="R1757" s="36">
        <f>Inputs!$B$12*(1+$B1757)^1*$C1757+Inputs!$B$29*(1+$D1757)^1*Inputs!$B$19+Inputs!$B$30*(1+$E1757)^1*Inputs!$B$20+Inputs!$B$31*(1+$F1757)^1*Inputs!$B$21+Inputs!$B$22*(1+Inputs!$B$23)^1</f>
        <v>15617.270796678244</v>
      </c>
      <c r="S1757" s="36">
        <f>Inputs!$B$12*(1+$B1757)^2*$C1757+Inputs!$B$29*(1+$D1757)^2*Inputs!$B$19+Inputs!$B$30*(1+$E1757)^2*Inputs!$B$20+Inputs!$B$31*(1+$F1757)^2*Inputs!$B$21+Inputs!$B$22*(1+Inputs!$B$23)^2</f>
        <v>17851.014996980673</v>
      </c>
      <c r="T1757" s="36">
        <f>Inputs!$B$12*(1+$B1757)^3*$C1757+Inputs!$B$29*(1+$D1757)^3*Inputs!$B$19+Inputs!$B$30*(1+$E1757)^3*Inputs!$B$20+Inputs!$B$31*(1+$F1757)^3*Inputs!$B$21+Inputs!$B$22*(1+Inputs!$B$23)^3</f>
        <v>20621.596835433651</v>
      </c>
      <c r="U1757" s="36">
        <f>Inputs!$B$12*(1+$B1757)^4*$C1757+Inputs!$B$29*(1+$D1757)^4*Inputs!$B$19+Inputs!$B$30*(1+$E1757)^4*Inputs!$B$20+Inputs!$B$31*(1+$F1757)^4*Inputs!$B$21+Inputs!$B$22*(1+Inputs!$B$23)^4</f>
        <v>24069.187581261995</v>
      </c>
      <c r="V1757" s="35">
        <f>Inputs!$B$13/(Q1757*(1-$G1757))</f>
        <v>1.1094628864857083</v>
      </c>
      <c r="W1757" s="36">
        <f>Inputs!$B$13</f>
        <v>12660</v>
      </c>
      <c r="X1757" s="36">
        <f t="shared" si="273"/>
        <v>13916.364876369911</v>
      </c>
      <c r="Y1757" s="36">
        <f t="shared" si="274"/>
        <v>15448.627414324315</v>
      </c>
      <c r="Z1757" s="36">
        <f t="shared" si="275"/>
        <v>17317.02883646651</v>
      </c>
      <c r="AA1757" s="36">
        <f t="shared" si="276"/>
        <v>19594.341638525635</v>
      </c>
      <c r="AB1757" s="36">
        <f t="shared" si="277"/>
        <v>58580.434263753508</v>
      </c>
      <c r="AC1757" s="36">
        <f t="shared" si="278"/>
        <v>250298.36914525589</v>
      </c>
      <c r="AD1757" s="36">
        <f t="shared" si="279"/>
        <v>155280.42208068643</v>
      </c>
    </row>
    <row r="1758" spans="1:30" ht="14.25" customHeight="1" x14ac:dyDescent="0.25">
      <c r="A1758" s="16">
        <v>1742</v>
      </c>
      <c r="B1758" s="34">
        <v>0.41382110904213398</v>
      </c>
      <c r="C1758" s="34">
        <v>8.9478520224636898E-2</v>
      </c>
      <c r="D1758" s="34">
        <v>2.0797822459740298E-2</v>
      </c>
      <c r="E1758" s="34">
        <v>2.7717489858944101E-2</v>
      </c>
      <c r="F1758" s="34">
        <v>1.9851330698822001E-2</v>
      </c>
      <c r="G1758" s="34">
        <v>0.19407501158388399</v>
      </c>
      <c r="H1758" s="35">
        <v>1.0914963111713401</v>
      </c>
      <c r="I1758" s="34">
        <v>9.5986325737124498E-2</v>
      </c>
      <c r="J1758" s="34">
        <v>2.73806907603877E-2</v>
      </c>
      <c r="K1758" s="36">
        <f>Inputs!$B$12*(1+$B1758)^4</f>
        <v>239733.70471845282</v>
      </c>
      <c r="L1758" s="36">
        <f t="shared" si="270"/>
        <v>26501.440715082648</v>
      </c>
      <c r="M1758" s="36">
        <f t="shared" si="271"/>
        <v>319402.16642430809</v>
      </c>
      <c r="N1758" s="37">
        <f>M1758/Inputs!$B$6</f>
        <v>486.89354637851841</v>
      </c>
      <c r="O1758" s="38">
        <f>IF(N1758&gt;Inputs!$B$4,1,0)</f>
        <v>1</v>
      </c>
      <c r="P1758" s="34">
        <f t="shared" si="272"/>
        <v>6.8605634976736801E-2</v>
      </c>
      <c r="Q1758" s="36">
        <f>Inputs!$B$12*(1+$B1758)^0*$C1758+Inputs!$B$29*(1+$D1758)^0*Inputs!$B$19+Inputs!$B$30*(1+$E1758)^0*Inputs!$B$20+Inputs!$B$31*(1+$F1758)^0*Inputs!$B$21+Inputs!$B$22*(1+Inputs!$B$23)^0</f>
        <v>13390.755240905135</v>
      </c>
      <c r="R1758" s="36">
        <f>Inputs!$B$12*(1+$B1758)^1*$C1758+Inputs!$B$29*(1+$D1758)^1*Inputs!$B$19+Inputs!$B$30*(1+$E1758)^1*Inputs!$B$20+Inputs!$B$31*(1+$F1758)^1*Inputs!$B$21+Inputs!$B$22*(1+Inputs!$B$23)^1</f>
        <v>15771.216378725683</v>
      </c>
      <c r="S1758" s="36">
        <f>Inputs!$B$12*(1+$B1758)^2*$C1758+Inputs!$B$29*(1+$D1758)^2*Inputs!$B$19+Inputs!$B$30*(1+$E1758)^2*Inputs!$B$20+Inputs!$B$31*(1+$F1758)^2*Inputs!$B$21+Inputs!$B$22*(1+Inputs!$B$23)^2</f>
        <v>19074.12199227625</v>
      </c>
      <c r="T1758" s="36">
        <f>Inputs!$B$12*(1+$B1758)^3*$C1758+Inputs!$B$29*(1+$D1758)^3*Inputs!$B$19+Inputs!$B$30*(1+$E1758)^3*Inputs!$B$20+Inputs!$B$31*(1+$F1758)^3*Inputs!$B$21+Inputs!$B$22*(1+Inputs!$B$23)^3</f>
        <v>23679.987506970167</v>
      </c>
      <c r="U1758" s="36">
        <f>Inputs!$B$12*(1+$B1758)^4*$C1758+Inputs!$B$29*(1+$D1758)^4*Inputs!$B$19+Inputs!$B$30*(1+$E1758)^4*Inputs!$B$20+Inputs!$B$31*(1+$F1758)^4*Inputs!$B$21+Inputs!$B$22*(1+Inputs!$B$23)^4</f>
        <v>30126.771287345546</v>
      </c>
      <c r="V1758" s="35">
        <f>Inputs!$B$13/(Q1758*(1-$G1758))</f>
        <v>1.1730972373622512</v>
      </c>
      <c r="W1758" s="36">
        <f>Inputs!$B$13</f>
        <v>12660</v>
      </c>
      <c r="X1758" s="36">
        <f t="shared" si="273"/>
        <v>14651.260053504126</v>
      </c>
      <c r="Y1758" s="36">
        <f t="shared" si="274"/>
        <v>17406.018776189558</v>
      </c>
      <c r="Z1758" s="36">
        <f t="shared" si="275"/>
        <v>21219.760137730271</v>
      </c>
      <c r="AA1758" s="36">
        <f t="shared" si="276"/>
        <v>26501.440715082648</v>
      </c>
      <c r="AB1758" s="36">
        <f t="shared" si="277"/>
        <v>68435.861153596634</v>
      </c>
      <c r="AC1758" s="36">
        <f t="shared" si="278"/>
        <v>396863.4424452071</v>
      </c>
      <c r="AD1758" s="36">
        <f t="shared" si="279"/>
        <v>250966.30527071143</v>
      </c>
    </row>
    <row r="1759" spans="1:30" ht="14.25" customHeight="1" x14ac:dyDescent="0.25">
      <c r="A1759" s="16">
        <v>1743</v>
      </c>
      <c r="B1759" s="34">
        <v>0.40342693377144001</v>
      </c>
      <c r="C1759" s="34">
        <v>8.6659506836334499E-2</v>
      </c>
      <c r="D1759" s="34">
        <v>1.1536623090008399E-2</v>
      </c>
      <c r="E1759" s="34">
        <v>1.92919334168608E-2</v>
      </c>
      <c r="F1759" s="34">
        <v>-1.2831429950385001E-3</v>
      </c>
      <c r="G1759" s="34">
        <v>0.20380677893782101</v>
      </c>
      <c r="H1759" s="35">
        <v>1.07409081892775</v>
      </c>
      <c r="I1759" s="34">
        <v>9.2317928667482202E-2</v>
      </c>
      <c r="J1759" s="34">
        <v>2.8370377348620201E-2</v>
      </c>
      <c r="K1759" s="36">
        <f>Inputs!$B$12*(1+$B1759)^4</f>
        <v>232761.14151352871</v>
      </c>
      <c r="L1759" s="36">
        <f t="shared" si="270"/>
        <v>24146.54087927557</v>
      </c>
      <c r="M1759" s="36">
        <f t="shared" si="271"/>
        <v>315393.93497321621</v>
      </c>
      <c r="N1759" s="37">
        <f>M1759/Inputs!$B$6</f>
        <v>480.78343745917107</v>
      </c>
      <c r="O1759" s="38">
        <f>IF(N1759&gt;Inputs!$B$4,1,0)</f>
        <v>1</v>
      </c>
      <c r="P1759" s="34">
        <f t="shared" si="272"/>
        <v>6.3947551318861998E-2</v>
      </c>
      <c r="Q1759" s="36">
        <f>Inputs!$B$12*(1+$B1759)^0*$C1759+Inputs!$B$29*(1+$D1759)^0*Inputs!$B$19+Inputs!$B$30*(1+$E1759)^0*Inputs!$B$20+Inputs!$B$31*(1+$F1759)^0*Inputs!$B$21+Inputs!$B$22*(1+Inputs!$B$23)^0</f>
        <v>13221.614437606993</v>
      </c>
      <c r="R1759" s="36">
        <f>Inputs!$B$12*(1+$B1759)^1*$C1759+Inputs!$B$29*(1+$D1759)^1*Inputs!$B$19+Inputs!$B$30*(1+$E1759)^1*Inputs!$B$20+Inputs!$B$31*(1+$F1759)^1*Inputs!$B$21+Inputs!$B$22*(1+Inputs!$B$23)^1</f>
        <v>15330.956361255605</v>
      </c>
      <c r="S1759" s="36">
        <f>Inputs!$B$12*(1+$B1759)^2*$C1759+Inputs!$B$29*(1+$D1759)^2*Inputs!$B$19+Inputs!$B$30*(1+$E1759)^2*Inputs!$B$20+Inputs!$B$31*(1+$F1759)^2*Inputs!$B$21+Inputs!$B$22*(1+Inputs!$B$23)^2</f>
        <v>18285.856245842078</v>
      </c>
      <c r="T1759" s="36">
        <f>Inputs!$B$12*(1+$B1759)^3*$C1759+Inputs!$B$29*(1+$D1759)^3*Inputs!$B$19+Inputs!$B$30*(1+$E1759)^3*Inputs!$B$20+Inputs!$B$31*(1+$F1759)^3*Inputs!$B$21+Inputs!$B$22*(1+Inputs!$B$23)^3</f>
        <v>22427.673982430861</v>
      </c>
      <c r="U1759" s="36">
        <f>Inputs!$B$12*(1+$B1759)^4*$C1759+Inputs!$B$29*(1+$D1759)^4*Inputs!$B$19+Inputs!$B$30*(1+$E1759)^4*Inputs!$B$20+Inputs!$B$31*(1+$F1759)^4*Inputs!$B$21+Inputs!$B$22*(1+Inputs!$B$23)^4</f>
        <v>28235.497521227291</v>
      </c>
      <c r="V1759" s="35">
        <f>Inputs!$B$13/(Q1759*(1-$G1759))</f>
        <v>1.2026264236299498</v>
      </c>
      <c r="W1759" s="36">
        <f>Inputs!$B$13</f>
        <v>12660</v>
      </c>
      <c r="X1759" s="36">
        <f t="shared" si="273"/>
        <v>14287.504054685834</v>
      </c>
      <c r="Y1759" s="36">
        <f t="shared" si="274"/>
        <v>16573.44829850243</v>
      </c>
      <c r="Z1759" s="36">
        <f t="shared" si="275"/>
        <v>19753.591533237253</v>
      </c>
      <c r="AA1759" s="36">
        <f t="shared" si="276"/>
        <v>24146.54087927557</v>
      </c>
      <c r="AB1759" s="36">
        <f t="shared" si="277"/>
        <v>65684.326507766964</v>
      </c>
      <c r="AC1759" s="36">
        <f t="shared" si="278"/>
        <v>388311.77806741389</v>
      </c>
      <c r="AD1759" s="36">
        <f t="shared" si="279"/>
        <v>249709.60846544924</v>
      </c>
    </row>
    <row r="1760" spans="1:30" ht="14.25" customHeight="1" x14ac:dyDescent="0.25">
      <c r="A1760" s="16">
        <v>1744</v>
      </c>
      <c r="B1760" s="34">
        <v>0.38851223283556502</v>
      </c>
      <c r="C1760" s="34">
        <v>7.5329732910040706E-2</v>
      </c>
      <c r="D1760" s="34">
        <v>2.90470259370278E-2</v>
      </c>
      <c r="E1760" s="34">
        <v>5.34859195767802E-2</v>
      </c>
      <c r="F1760" s="34">
        <v>-6.8053207576643602E-3</v>
      </c>
      <c r="G1760" s="34">
        <v>0.192105251569538</v>
      </c>
      <c r="H1760" s="35">
        <v>1.1728632469598399</v>
      </c>
      <c r="I1760" s="34">
        <v>8.70961047990228E-2</v>
      </c>
      <c r="J1760" s="34">
        <v>3.0560977658709701E-2</v>
      </c>
      <c r="K1760" s="36">
        <f>Inputs!$B$12*(1+$B1760)^4</f>
        <v>223023.22489748202</v>
      </c>
      <c r="L1760" s="36">
        <f t="shared" si="270"/>
        <v>24062.155384988557</v>
      </c>
      <c r="M1760" s="36">
        <f t="shared" si="271"/>
        <v>355644.33401866903</v>
      </c>
      <c r="N1760" s="37">
        <f>M1760/Inputs!$B$6</f>
        <v>542.14075307723942</v>
      </c>
      <c r="O1760" s="38">
        <f>IF(N1760&gt;Inputs!$B$4,1,0)</f>
        <v>1</v>
      </c>
      <c r="P1760" s="34">
        <f t="shared" si="272"/>
        <v>5.6535127140313099E-2</v>
      </c>
      <c r="Q1760" s="36">
        <f>Inputs!$B$12*(1+$B1760)^0*$C1760+Inputs!$B$29*(1+$D1760)^0*Inputs!$B$19+Inputs!$B$30*(1+$E1760)^0*Inputs!$B$20+Inputs!$B$31*(1+$F1760)^0*Inputs!$B$21+Inputs!$B$22*(1+Inputs!$B$23)^0</f>
        <v>12541.828002029364</v>
      </c>
      <c r="R1760" s="36">
        <f>Inputs!$B$12*(1+$B1760)^1*$C1760+Inputs!$B$29*(1+$D1760)^1*Inputs!$B$19+Inputs!$B$30*(1+$E1760)^1*Inputs!$B$20+Inputs!$B$31*(1+$F1760)^1*Inputs!$B$21+Inputs!$B$22*(1+Inputs!$B$23)^1</f>
        <v>14428.194447228147</v>
      </c>
      <c r="S1760" s="36">
        <f>Inputs!$B$12*(1+$B1760)^2*$C1760+Inputs!$B$29*(1+$D1760)^2*Inputs!$B$19+Inputs!$B$30*(1+$E1760)^2*Inputs!$B$20+Inputs!$B$31*(1+$F1760)^2*Inputs!$B$21+Inputs!$B$22*(1+Inputs!$B$23)^2</f>
        <v>17004.888682792403</v>
      </c>
      <c r="T1760" s="36">
        <f>Inputs!$B$12*(1+$B1760)^3*$C1760+Inputs!$B$29*(1+$D1760)^3*Inputs!$B$19+Inputs!$B$30*(1+$E1760)^3*Inputs!$B$20+Inputs!$B$31*(1+$F1760)^3*Inputs!$B$21+Inputs!$B$22*(1+Inputs!$B$23)^3</f>
        <v>20537.364552832594</v>
      </c>
      <c r="U1760" s="36">
        <f>Inputs!$B$12*(1+$B1760)^4*$C1760+Inputs!$B$29*(1+$D1760)^4*Inputs!$B$19+Inputs!$B$30*(1+$E1760)^4*Inputs!$B$20+Inputs!$B$31*(1+$F1760)^4*Inputs!$B$21+Inputs!$B$22*(1+Inputs!$B$23)^4</f>
        <v>25394.073047379199</v>
      </c>
      <c r="V1760" s="35">
        <f>Inputs!$B$13/(Q1760*(1-$G1760))</f>
        <v>1.2494476944572499</v>
      </c>
      <c r="W1760" s="36">
        <f>Inputs!$B$13</f>
        <v>12660</v>
      </c>
      <c r="X1760" s="36">
        <f t="shared" si="273"/>
        <v>14340.964289671687</v>
      </c>
      <c r="Y1760" s="36">
        <f t="shared" si="274"/>
        <v>16639.047961786709</v>
      </c>
      <c r="Z1760" s="36">
        <f t="shared" si="275"/>
        <v>19777.853812899804</v>
      </c>
      <c r="AA1760" s="36">
        <f t="shared" si="276"/>
        <v>24062.155384988557</v>
      </c>
      <c r="AB1760" s="36">
        <f t="shared" si="277"/>
        <v>66742.59932321652</v>
      </c>
      <c r="AC1760" s="36">
        <f t="shared" si="278"/>
        <v>438621.43117827014</v>
      </c>
      <c r="AD1760" s="36">
        <f t="shared" si="279"/>
        <v>288901.7346954525</v>
      </c>
    </row>
    <row r="1761" spans="1:30" ht="14.25" customHeight="1" x14ac:dyDescent="0.25">
      <c r="A1761" s="16">
        <v>1745</v>
      </c>
      <c r="B1761" s="34">
        <v>0.32144343405766401</v>
      </c>
      <c r="C1761" s="34">
        <v>7.3516802476099805E-2</v>
      </c>
      <c r="D1761" s="34">
        <v>2.1223859151960199E-2</v>
      </c>
      <c r="E1761" s="34">
        <v>6.37667643681743E-2</v>
      </c>
      <c r="F1761" s="34">
        <v>-1.2647199674453199E-2</v>
      </c>
      <c r="G1761" s="34">
        <v>0.18446865785452299</v>
      </c>
      <c r="H1761" s="35">
        <v>1.0430508277358601</v>
      </c>
      <c r="I1761" s="34">
        <v>9.2165888563197199E-2</v>
      </c>
      <c r="J1761" s="34">
        <v>2.0418595690359701E-2</v>
      </c>
      <c r="K1761" s="36">
        <f>Inputs!$B$12*(1+$B1761)^4</f>
        <v>182955.53797298347</v>
      </c>
      <c r="L1761" s="36">
        <f t="shared" si="270"/>
        <v>18674.075868597687</v>
      </c>
      <c r="M1761" s="36">
        <f t="shared" si="271"/>
        <v>229009.97049443709</v>
      </c>
      <c r="N1761" s="37">
        <f>M1761/Inputs!$B$6</f>
        <v>349.10056477810531</v>
      </c>
      <c r="O1761" s="38">
        <f>IF(N1761&gt;Inputs!$B$4,1,0)</f>
        <v>0</v>
      </c>
      <c r="P1761" s="34">
        <f t="shared" si="272"/>
        <v>7.1747292872837501E-2</v>
      </c>
      <c r="Q1761" s="36">
        <f>Inputs!$B$12*(1+$B1761)^0*$C1761+Inputs!$B$29*(1+$D1761)^0*Inputs!$B$19+Inputs!$B$30*(1+$E1761)^0*Inputs!$B$20+Inputs!$B$31*(1+$F1761)^0*Inputs!$B$21+Inputs!$B$22*(1+Inputs!$B$23)^0</f>
        <v>12433.052175992911</v>
      </c>
      <c r="R1761" s="36">
        <f>Inputs!$B$12*(1+$B1761)^1*$C1761+Inputs!$B$29*(1+$D1761)^1*Inputs!$B$19+Inputs!$B$30*(1+$E1761)^1*Inputs!$B$20+Inputs!$B$31*(1+$F1761)^1*Inputs!$B$21+Inputs!$B$22*(1+Inputs!$B$23)^1</f>
        <v>13954.953875557803</v>
      </c>
      <c r="S1761" s="36">
        <f>Inputs!$B$12*(1+$B1761)^2*$C1761+Inputs!$B$29*(1+$D1761)^2*Inputs!$B$19+Inputs!$B$30*(1+$E1761)^2*Inputs!$B$20+Inputs!$B$31*(1+$F1761)^2*Inputs!$B$21+Inputs!$B$22*(1+Inputs!$B$23)^2</f>
        <v>15942.972110690476</v>
      </c>
      <c r="T1761" s="36">
        <f>Inputs!$B$12*(1+$B1761)^3*$C1761+Inputs!$B$29*(1+$D1761)^3*Inputs!$B$19+Inputs!$B$30*(1+$E1761)^3*Inputs!$B$20+Inputs!$B$31*(1+$F1761)^3*Inputs!$B$21+Inputs!$B$22*(1+Inputs!$B$23)^3</f>
        <v>18544.222777429255</v>
      </c>
      <c r="U1761" s="36">
        <f>Inputs!$B$12*(1+$B1761)^4*$C1761+Inputs!$B$29*(1+$D1761)^4*Inputs!$B$19+Inputs!$B$30*(1+$E1761)^4*Inputs!$B$20+Inputs!$B$31*(1+$F1761)^4*Inputs!$B$21+Inputs!$B$22*(1+Inputs!$B$23)^4</f>
        <v>21952.955170752859</v>
      </c>
      <c r="V1761" s="35">
        <f>Inputs!$B$13/(Q1761*(1-$G1761))</f>
        <v>1.2485768925651575</v>
      </c>
      <c r="W1761" s="36">
        <f>Inputs!$B$13</f>
        <v>12660</v>
      </c>
      <c r="X1761" s="36">
        <f t="shared" si="273"/>
        <v>13624.924129820991</v>
      </c>
      <c r="Y1761" s="36">
        <f t="shared" si="274"/>
        <v>14897.864296826727</v>
      </c>
      <c r="Z1761" s="36">
        <f t="shared" si="275"/>
        <v>16551.532518630829</v>
      </c>
      <c r="AA1761" s="36">
        <f t="shared" si="276"/>
        <v>18674.075868597687</v>
      </c>
      <c r="AB1761" s="36">
        <f t="shared" si="277"/>
        <v>58099.4001953021</v>
      </c>
      <c r="AC1761" s="36">
        <f t="shared" si="278"/>
        <v>265590.14996458183</v>
      </c>
      <c r="AD1761" s="36">
        <f t="shared" si="279"/>
        <v>170910.570299135</v>
      </c>
    </row>
    <row r="1762" spans="1:30" ht="14.25" customHeight="1" x14ac:dyDescent="0.25">
      <c r="A1762" s="16">
        <v>1746</v>
      </c>
      <c r="B1762" s="34">
        <v>0.200706079556667</v>
      </c>
      <c r="C1762" s="34">
        <v>7.3984951335930596E-2</v>
      </c>
      <c r="D1762" s="34">
        <v>4.5678089512944803E-2</v>
      </c>
      <c r="E1762" s="34">
        <v>6.8142181350287503E-2</v>
      </c>
      <c r="F1762" s="34">
        <v>1.8176710920832599E-3</v>
      </c>
      <c r="G1762" s="34">
        <v>0.19093658887501</v>
      </c>
      <c r="H1762" s="35">
        <v>1.00158366472118</v>
      </c>
      <c r="I1762" s="34">
        <v>9.3385552484391093E-2</v>
      </c>
      <c r="J1762" s="34">
        <v>2.3021699811122599E-2</v>
      </c>
      <c r="K1762" s="36">
        <f>Inputs!$B$12*(1+$B1762)^4</f>
        <v>124709.0838625958</v>
      </c>
      <c r="L1762" s="36">
        <f t="shared" si="270"/>
        <v>14906.756811071344</v>
      </c>
      <c r="M1762" s="36">
        <f t="shared" si="271"/>
        <v>191217.30785796358</v>
      </c>
      <c r="N1762" s="37">
        <f>M1762/Inputs!$B$6</f>
        <v>291.48979856396886</v>
      </c>
      <c r="O1762" s="38">
        <f>IF(N1762&gt;Inputs!$B$4,1,0)</f>
        <v>0</v>
      </c>
      <c r="P1762" s="34">
        <f t="shared" si="272"/>
        <v>7.0363852673268501E-2</v>
      </c>
      <c r="Q1762" s="36">
        <f>Inputs!$B$12*(1+$B1762)^0*$C1762+Inputs!$B$29*(1+$D1762)^0*Inputs!$B$19+Inputs!$B$30*(1+$E1762)^0*Inputs!$B$20+Inputs!$B$31*(1+$F1762)^0*Inputs!$B$21+Inputs!$B$22*(1+Inputs!$B$23)^0</f>
        <v>12461.141107582756</v>
      </c>
      <c r="R1762" s="36">
        <f>Inputs!$B$12*(1+$B1762)^1*$C1762+Inputs!$B$29*(1+$D1762)^1*Inputs!$B$19+Inputs!$B$30*(1+$E1762)^1*Inputs!$B$20+Inputs!$B$31*(1+$F1762)^1*Inputs!$B$21+Inputs!$B$22*(1+Inputs!$B$23)^1</f>
        <v>13613.039370839719</v>
      </c>
      <c r="S1762" s="36">
        <f>Inputs!$B$12*(1+$B1762)^2*$C1762+Inputs!$B$29*(1+$D1762)^2*Inputs!$B$19+Inputs!$B$30*(1+$E1762)^2*Inputs!$B$20+Inputs!$B$31*(1+$F1762)^2*Inputs!$B$21+Inputs!$B$22*(1+Inputs!$B$23)^2</f>
        <v>14960.241582582225</v>
      </c>
      <c r="T1762" s="36">
        <f>Inputs!$B$12*(1+$B1762)^3*$C1762+Inputs!$B$29*(1+$D1762)^3*Inputs!$B$19+Inputs!$B$30*(1+$E1762)^3*Inputs!$B$20+Inputs!$B$31*(1+$F1762)^3*Inputs!$B$21+Inputs!$B$22*(1+Inputs!$B$23)^3</f>
        <v>16539.68458132771</v>
      </c>
      <c r="U1762" s="36">
        <f>Inputs!$B$12*(1+$B1762)^4*$C1762+Inputs!$B$29*(1+$D1762)^4*Inputs!$B$19+Inputs!$B$30*(1+$E1762)^4*Inputs!$B$20+Inputs!$B$31*(1+$F1762)^4*Inputs!$B$21+Inputs!$B$22*(1+Inputs!$B$23)^4</f>
        <v>18395.575215112156</v>
      </c>
      <c r="V1762" s="35">
        <f>Inputs!$B$13/(Q1762*(1-$G1762))</f>
        <v>1.2557215012302496</v>
      </c>
      <c r="W1762" s="36">
        <f>Inputs!$B$13</f>
        <v>12660</v>
      </c>
      <c r="X1762" s="36">
        <f t="shared" si="273"/>
        <v>13130.524032998504</v>
      </c>
      <c r="Y1762" s="36">
        <f t="shared" si="274"/>
        <v>13660.967172509594</v>
      </c>
      <c r="Z1762" s="36">
        <f t="shared" si="275"/>
        <v>14253.041804434855</v>
      </c>
      <c r="AA1762" s="36">
        <f t="shared" si="276"/>
        <v>14906.756811071344</v>
      </c>
      <c r="AB1762" s="36">
        <f t="shared" si="277"/>
        <v>52525.200665844306</v>
      </c>
      <c r="AC1762" s="36">
        <f t="shared" si="278"/>
        <v>216729.6859418095</v>
      </c>
      <c r="AD1762" s="36">
        <f t="shared" si="279"/>
        <v>138692.10719211926</v>
      </c>
    </row>
    <row r="1763" spans="1:30" ht="14.25" customHeight="1" x14ac:dyDescent="0.25">
      <c r="A1763" s="16">
        <v>1747</v>
      </c>
      <c r="B1763" s="34">
        <v>0.28710146515447699</v>
      </c>
      <c r="C1763" s="34">
        <v>8.3843952276870304E-2</v>
      </c>
      <c r="D1763" s="34">
        <v>3.05183364851348E-2</v>
      </c>
      <c r="E1763" s="34">
        <v>5.7862545352850403E-2</v>
      </c>
      <c r="F1763" s="34">
        <v>1.1754881019980099E-2</v>
      </c>
      <c r="G1763" s="34">
        <v>0.157869324310079</v>
      </c>
      <c r="H1763" s="35">
        <v>1.0982036023350601</v>
      </c>
      <c r="I1763" s="34">
        <v>9.0433994856566502E-2</v>
      </c>
      <c r="J1763" s="34">
        <v>2.2964865048058301E-2</v>
      </c>
      <c r="K1763" s="36">
        <f>Inputs!$B$12*(1+$B1763)^4</f>
        <v>164665.41351583981</v>
      </c>
      <c r="L1763" s="36">
        <f t="shared" si="270"/>
        <v>21095.821107305084</v>
      </c>
      <c r="M1763" s="36">
        <f t="shared" si="271"/>
        <v>269821.71257326117</v>
      </c>
      <c r="N1763" s="37">
        <f>M1763/Inputs!$B$6</f>
        <v>411.31358623972739</v>
      </c>
      <c r="O1763" s="38">
        <f>IF(N1763&gt;Inputs!$B$4,1,0)</f>
        <v>1</v>
      </c>
      <c r="P1763" s="34">
        <f t="shared" si="272"/>
        <v>6.7469129808508194E-2</v>
      </c>
      <c r="Q1763" s="36">
        <f>Inputs!$B$12*(1+$B1763)^0*$C1763+Inputs!$B$29*(1+$D1763)^0*Inputs!$B$19+Inputs!$B$30*(1+$E1763)^0*Inputs!$B$20+Inputs!$B$31*(1+$F1763)^0*Inputs!$B$21+Inputs!$B$22*(1+Inputs!$B$23)^0</f>
        <v>13052.681164039139</v>
      </c>
      <c r="R1763" s="36">
        <f>Inputs!$B$12*(1+$B1763)^1*$C1763+Inputs!$B$29*(1+$D1763)^1*Inputs!$B$19+Inputs!$B$30*(1+$E1763)^1*Inputs!$B$20+Inputs!$B$31*(1+$F1763)^1*Inputs!$B$21+Inputs!$B$22*(1+Inputs!$B$23)^1</f>
        <v>14726.96052861138</v>
      </c>
      <c r="S1763" s="36">
        <f>Inputs!$B$12*(1+$B1763)^2*$C1763+Inputs!$B$29*(1+$D1763)^2*Inputs!$B$19+Inputs!$B$30*(1+$E1763)^2*Inputs!$B$20+Inputs!$B$31*(1+$F1763)^2*Inputs!$B$21+Inputs!$B$22*(1+Inputs!$B$23)^2</f>
        <v>16825.932184179845</v>
      </c>
      <c r="T1763" s="36">
        <f>Inputs!$B$12*(1+$B1763)^3*$C1763+Inputs!$B$29*(1+$D1763)^3*Inputs!$B$19+Inputs!$B$30*(1+$E1763)^3*Inputs!$B$20+Inputs!$B$31*(1+$F1763)^3*Inputs!$B$21+Inputs!$B$22*(1+Inputs!$B$23)^3</f>
        <v>19469.171393852928</v>
      </c>
      <c r="U1763" s="36">
        <f>Inputs!$B$12*(1+$B1763)^4*$C1763+Inputs!$B$29*(1+$D1763)^4*Inputs!$B$19+Inputs!$B$30*(1+$E1763)^4*Inputs!$B$20+Inputs!$B$31*(1+$F1763)^4*Inputs!$B$21+Inputs!$B$22*(1+Inputs!$B$23)^4</f>
        <v>22810.462060227183</v>
      </c>
      <c r="V1763" s="35">
        <f>Inputs!$B$13/(Q1763*(1-$G1763))</f>
        <v>1.1517401019412512</v>
      </c>
      <c r="W1763" s="36">
        <f>Inputs!$B$13</f>
        <v>12660</v>
      </c>
      <c r="X1763" s="36">
        <f t="shared" si="273"/>
        <v>14117.919537515656</v>
      </c>
      <c r="Y1763" s="36">
        <f t="shared" si="274"/>
        <v>15940.438999408112</v>
      </c>
      <c r="Z1763" s="36">
        <f t="shared" si="275"/>
        <v>18225.13269092569</v>
      </c>
      <c r="AA1763" s="36">
        <f t="shared" si="276"/>
        <v>21095.821107305084</v>
      </c>
      <c r="AB1763" s="36">
        <f t="shared" si="277"/>
        <v>62351.796734015574</v>
      </c>
      <c r="AC1763" s="36">
        <f t="shared" si="278"/>
        <v>319854.18892109295</v>
      </c>
      <c r="AD1763" s="36">
        <f t="shared" si="279"/>
        <v>207469.9158392456</v>
      </c>
    </row>
    <row r="1764" spans="1:30" ht="14.25" customHeight="1" x14ac:dyDescent="0.25">
      <c r="A1764" s="16">
        <v>1748</v>
      </c>
      <c r="B1764" s="34">
        <v>0.45825515340065098</v>
      </c>
      <c r="C1764" s="34">
        <v>6.5079916329881901E-2</v>
      </c>
      <c r="D1764" s="34">
        <v>2.0495443584190001E-2</v>
      </c>
      <c r="E1764" s="34">
        <v>3.0743747322841599E-2</v>
      </c>
      <c r="F1764" s="34">
        <v>8.9785215878039806E-3</v>
      </c>
      <c r="G1764" s="34">
        <v>0.17522439329685699</v>
      </c>
      <c r="H1764" s="35">
        <v>1.0936216097077101</v>
      </c>
      <c r="I1764" s="34">
        <v>9.8860392228099503E-2</v>
      </c>
      <c r="J1764" s="34">
        <v>3.2696619350393197E-2</v>
      </c>
      <c r="K1764" s="36">
        <f>Inputs!$B$12*(1+$B1764)^4</f>
        <v>271322.2000275515</v>
      </c>
      <c r="L1764" s="36">
        <f t="shared" si="270"/>
        <v>23593.758398969738</v>
      </c>
      <c r="M1764" s="36">
        <f t="shared" si="271"/>
        <v>293282.25591998419</v>
      </c>
      <c r="N1764" s="37">
        <f>M1764/Inputs!$B$6</f>
        <v>447.07660963412224</v>
      </c>
      <c r="O1764" s="38">
        <f>IF(N1764&gt;Inputs!$B$4,1,0)</f>
        <v>1</v>
      </c>
      <c r="P1764" s="34">
        <f t="shared" si="272"/>
        <v>6.6163772877706306E-2</v>
      </c>
      <c r="Q1764" s="36">
        <f>Inputs!$B$12*(1+$B1764)^0*$C1764+Inputs!$B$29*(1+$D1764)^0*Inputs!$B$19+Inputs!$B$30*(1+$E1764)^0*Inputs!$B$20+Inputs!$B$31*(1+$F1764)^0*Inputs!$B$21+Inputs!$B$22*(1+Inputs!$B$23)^0</f>
        <v>11926.839007219834</v>
      </c>
      <c r="R1764" s="36">
        <f>Inputs!$B$12*(1+$B1764)^1*$C1764+Inputs!$B$29*(1+$D1764)^1*Inputs!$B$19+Inputs!$B$30*(1+$E1764)^1*Inputs!$B$20+Inputs!$B$31*(1+$F1764)^1*Inputs!$B$21+Inputs!$B$22*(1+Inputs!$B$23)^1</f>
        <v>13832.537764985551</v>
      </c>
      <c r="S1764" s="36">
        <f>Inputs!$B$12*(1+$B1764)^2*$C1764+Inputs!$B$29*(1+$D1764)^2*Inputs!$B$19+Inputs!$B$30*(1+$E1764)^2*Inputs!$B$20+Inputs!$B$31*(1+$F1764)^2*Inputs!$B$21+Inputs!$B$22*(1+Inputs!$B$23)^2</f>
        <v>16560.287025701673</v>
      </c>
      <c r="T1764" s="36">
        <f>Inputs!$B$12*(1+$B1764)^3*$C1764+Inputs!$B$29*(1+$D1764)^3*Inputs!$B$19+Inputs!$B$30*(1+$E1764)^3*Inputs!$B$20+Inputs!$B$31*(1+$F1764)^3*Inputs!$B$21+Inputs!$B$22*(1+Inputs!$B$23)^3</f>
        <v>20485.897748232543</v>
      </c>
      <c r="U1764" s="36">
        <f>Inputs!$B$12*(1+$B1764)^4*$C1764+Inputs!$B$29*(1+$D1764)^4*Inputs!$B$19+Inputs!$B$30*(1+$E1764)^4*Inputs!$B$20+Inputs!$B$31*(1+$F1764)^4*Inputs!$B$21+Inputs!$B$22*(1+Inputs!$B$23)^4</f>
        <v>26157.379709481545</v>
      </c>
      <c r="V1764" s="35">
        <f>Inputs!$B$13/(Q1764*(1-$G1764))</f>
        <v>1.2869822012920693</v>
      </c>
      <c r="W1764" s="36">
        <f>Inputs!$B$13</f>
        <v>12660</v>
      </c>
      <c r="X1764" s="36">
        <f t="shared" si="273"/>
        <v>14131.344802557594</v>
      </c>
      <c r="Y1764" s="36">
        <f t="shared" si="274"/>
        <v>16257.763309317004</v>
      </c>
      <c r="Z1764" s="36">
        <f t="shared" si="275"/>
        <v>19294.89275202373</v>
      </c>
      <c r="AA1764" s="36">
        <f t="shared" si="276"/>
        <v>23593.758398969738</v>
      </c>
      <c r="AB1764" s="36">
        <f t="shared" si="277"/>
        <v>63436.217803730193</v>
      </c>
      <c r="AC1764" s="36">
        <f t="shared" si="278"/>
        <v>368255.82152670407</v>
      </c>
      <c r="AD1764" s="36">
        <f t="shared" si="279"/>
        <v>229846.038116254</v>
      </c>
    </row>
    <row r="1765" spans="1:30" ht="14.25" customHeight="1" x14ac:dyDescent="0.25">
      <c r="A1765" s="16">
        <v>1749</v>
      </c>
      <c r="B1765" s="34">
        <v>0.41675492512425899</v>
      </c>
      <c r="C1765" s="34">
        <v>8.5401486391175105E-2</v>
      </c>
      <c r="D1765" s="34">
        <v>2.85006419897674E-2</v>
      </c>
      <c r="E1765" s="34">
        <v>2.7983495779137699E-2</v>
      </c>
      <c r="F1765" s="34">
        <v>3.3461540521180701E-2</v>
      </c>
      <c r="G1765" s="34">
        <v>0.169456862750892</v>
      </c>
      <c r="H1765" s="35">
        <v>1.05344502816426</v>
      </c>
      <c r="I1765" s="34">
        <v>9.4028811105519E-2</v>
      </c>
      <c r="J1765" s="34">
        <v>2.58666311311063E-2</v>
      </c>
      <c r="K1765" s="36">
        <f>Inputs!$B$12*(1+$B1765)^4</f>
        <v>241729.78995256033</v>
      </c>
      <c r="L1765" s="36">
        <f t="shared" si="270"/>
        <v>25983.679863068857</v>
      </c>
      <c r="M1765" s="36">
        <f t="shared" si="271"/>
        <v>317700.4882599304</v>
      </c>
      <c r="N1765" s="37">
        <f>M1765/Inputs!$B$6</f>
        <v>484.29952478647925</v>
      </c>
      <c r="O1765" s="38">
        <f>IF(N1765&gt;Inputs!$B$4,1,0)</f>
        <v>1</v>
      </c>
      <c r="P1765" s="34">
        <f t="shared" si="272"/>
        <v>6.8162179974412707E-2</v>
      </c>
      <c r="Q1765" s="36">
        <f>Inputs!$B$12*(1+$B1765)^0*$C1765+Inputs!$B$29*(1+$D1765)^0*Inputs!$B$19+Inputs!$B$30*(1+$E1765)^0*Inputs!$B$20+Inputs!$B$31*(1+$F1765)^0*Inputs!$B$21+Inputs!$B$22*(1+Inputs!$B$23)^0</f>
        <v>13146.133210897427</v>
      </c>
      <c r="R1765" s="36">
        <f>Inputs!$B$12*(1+$B1765)^1*$C1765+Inputs!$B$29*(1+$D1765)^1*Inputs!$B$19+Inputs!$B$30*(1+$E1765)^1*Inputs!$B$20+Inputs!$B$31*(1+$F1765)^1*Inputs!$B$21+Inputs!$B$22*(1+Inputs!$B$23)^1</f>
        <v>15527.897441822613</v>
      </c>
      <c r="S1765" s="36">
        <f>Inputs!$B$12*(1+$B1765)^2*$C1765+Inputs!$B$29*(1+$D1765)^2*Inputs!$B$19+Inputs!$B$30*(1+$E1765)^2*Inputs!$B$20+Inputs!$B$31*(1+$F1765)^2*Inputs!$B$21+Inputs!$B$22*(1+Inputs!$B$23)^2</f>
        <v>18807.265748031296</v>
      </c>
      <c r="T1765" s="36">
        <f>Inputs!$B$12*(1+$B1765)^3*$C1765+Inputs!$B$29*(1+$D1765)^3*Inputs!$B$19+Inputs!$B$30*(1+$E1765)^3*Inputs!$B$20+Inputs!$B$31*(1+$F1765)^3*Inputs!$B$21+Inputs!$B$22*(1+Inputs!$B$23)^3</f>
        <v>23355.378256862816</v>
      </c>
      <c r="U1765" s="36">
        <f>Inputs!$B$12*(1+$B1765)^4*$C1765+Inputs!$B$29*(1+$D1765)^4*Inputs!$B$19+Inputs!$B$30*(1+$E1765)^4*Inputs!$B$20+Inputs!$B$31*(1+$F1765)^4*Inputs!$B$21+Inputs!$B$22*(1+Inputs!$B$23)^4</f>
        <v>29697.957744578212</v>
      </c>
      <c r="V1765" s="35">
        <f>Inputs!$B$13/(Q1765*(1-$G1765))</f>
        <v>1.159507288642543</v>
      </c>
      <c r="W1765" s="36">
        <f>Inputs!$B$13</f>
        <v>12660</v>
      </c>
      <c r="X1765" s="36">
        <f t="shared" si="273"/>
        <v>14611.728209170431</v>
      </c>
      <c r="Y1765" s="36">
        <f t="shared" si="274"/>
        <v>17283.429231333856</v>
      </c>
      <c r="Z1765" s="36">
        <f t="shared" si="275"/>
        <v>20948.696661768423</v>
      </c>
      <c r="AA1765" s="36">
        <f t="shared" si="276"/>
        <v>25983.679863068857</v>
      </c>
      <c r="AB1765" s="36">
        <f t="shared" si="277"/>
        <v>68181.102599130012</v>
      </c>
      <c r="AC1765" s="36">
        <f t="shared" si="278"/>
        <v>391064.22557966725</v>
      </c>
      <c r="AD1765" s="36">
        <f t="shared" si="279"/>
        <v>249519.38566080036</v>
      </c>
    </row>
    <row r="1766" spans="1:30" ht="14.25" customHeight="1" x14ac:dyDescent="0.25">
      <c r="A1766" s="16">
        <v>1750</v>
      </c>
      <c r="B1766" s="34">
        <v>0.29173822536994598</v>
      </c>
      <c r="C1766" s="34">
        <v>8.9165300347299706E-2</v>
      </c>
      <c r="D1766" s="34">
        <v>1.8782696554349301E-2</v>
      </c>
      <c r="E1766" s="34">
        <v>2.1128063753414202E-2</v>
      </c>
      <c r="F1766" s="34">
        <v>2.2346911538994901E-2</v>
      </c>
      <c r="G1766" s="34">
        <v>0.18156098413331401</v>
      </c>
      <c r="H1766" s="35">
        <v>1.09309916738928</v>
      </c>
      <c r="I1766" s="34">
        <v>8.7749799324423797E-2</v>
      </c>
      <c r="J1766" s="34">
        <v>2.32158155461521E-2</v>
      </c>
      <c r="K1766" s="36">
        <f>Inputs!$B$12*(1+$B1766)^4</f>
        <v>167051.08331868993</v>
      </c>
      <c r="L1766" s="36">
        <f t="shared" si="270"/>
        <v>21041.40519865754</v>
      </c>
      <c r="M1766" s="36">
        <f t="shared" si="271"/>
        <v>281743.47342633334</v>
      </c>
      <c r="N1766" s="37">
        <f>M1766/Inputs!$B$6</f>
        <v>429.48700217428865</v>
      </c>
      <c r="O1766" s="38">
        <f>IF(N1766&gt;Inputs!$B$4,1,0)</f>
        <v>1</v>
      </c>
      <c r="P1766" s="34">
        <f t="shared" si="272"/>
        <v>6.45339837782717E-2</v>
      </c>
      <c r="Q1766" s="36">
        <f>Inputs!$B$12*(1+$B1766)^0*$C1766+Inputs!$B$29*(1+$D1766)^0*Inputs!$B$19+Inputs!$B$30*(1+$E1766)^0*Inputs!$B$20+Inputs!$B$31*(1+$F1766)^0*Inputs!$B$21+Inputs!$B$22*(1+Inputs!$B$23)^0</f>
        <v>13371.962048264904</v>
      </c>
      <c r="R1766" s="36">
        <f>Inputs!$B$12*(1+$B1766)^1*$C1766+Inputs!$B$29*(1+$D1766)^1*Inputs!$B$19+Inputs!$B$30*(1+$E1766)^1*Inputs!$B$20+Inputs!$B$31*(1+$F1766)^1*Inputs!$B$21+Inputs!$B$22*(1+Inputs!$B$23)^1</f>
        <v>15079.586078433753</v>
      </c>
      <c r="S1766" s="36">
        <f>Inputs!$B$12*(1+$B1766)^2*$C1766+Inputs!$B$29*(1+$D1766)^2*Inputs!$B$19+Inputs!$B$30*(1+$E1766)^2*Inputs!$B$20+Inputs!$B$31*(1+$F1766)^2*Inputs!$B$21+Inputs!$B$22*(1+Inputs!$B$23)^2</f>
        <v>17245.016069095291</v>
      </c>
      <c r="T1766" s="36">
        <f>Inputs!$B$12*(1+$B1766)^3*$C1766+Inputs!$B$29*(1+$D1766)^3*Inputs!$B$19+Inputs!$B$30*(1+$E1766)^3*Inputs!$B$20+Inputs!$B$31*(1+$F1766)^3*Inputs!$B$21+Inputs!$B$22*(1+Inputs!$B$23)^3</f>
        <v>20001.125289125077</v>
      </c>
      <c r="U1766" s="36">
        <f>Inputs!$B$12*(1+$B1766)^4*$C1766+Inputs!$B$29*(1+$D1766)^4*Inputs!$B$19+Inputs!$B$30*(1+$E1766)^4*Inputs!$B$20+Inputs!$B$31*(1+$F1766)^4*Inputs!$B$21+Inputs!$B$22*(1+Inputs!$B$23)^4</f>
        <v>23519.541532199568</v>
      </c>
      <c r="V1766" s="35">
        <f>Inputs!$B$13/(Q1766*(1-$G1766))</f>
        <v>1.1567839275602285</v>
      </c>
      <c r="W1766" s="36">
        <f>Inputs!$B$13</f>
        <v>12660</v>
      </c>
      <c r="X1766" s="36">
        <f t="shared" si="273"/>
        <v>14080.210278515618</v>
      </c>
      <c r="Y1766" s="36">
        <f t="shared" si="274"/>
        <v>15877.41822913053</v>
      </c>
      <c r="Z1766" s="36">
        <f t="shared" si="275"/>
        <v>18154.331984405628</v>
      </c>
      <c r="AA1766" s="36">
        <f t="shared" si="276"/>
        <v>21041.40519865754</v>
      </c>
      <c r="AB1766" s="36">
        <f t="shared" si="277"/>
        <v>62660.589475202185</v>
      </c>
      <c r="AC1766" s="36">
        <f t="shared" si="278"/>
        <v>333621.09883925127</v>
      </c>
      <c r="AD1766" s="36">
        <f t="shared" si="279"/>
        <v>219082.88395113114</v>
      </c>
    </row>
    <row r="1767" spans="1:30" ht="14.25" customHeight="1" x14ac:dyDescent="0.25">
      <c r="A1767" s="16">
        <v>1751</v>
      </c>
      <c r="B1767" s="34">
        <v>0.29063534932202501</v>
      </c>
      <c r="C1767" s="34">
        <v>0.10077945581420999</v>
      </c>
      <c r="D1767" s="34">
        <v>1.7936356281721601E-2</v>
      </c>
      <c r="E1767" s="34">
        <v>4.5787625392316698E-2</v>
      </c>
      <c r="F1767" s="34">
        <v>-7.1862560595852597E-3</v>
      </c>
      <c r="G1767" s="34">
        <v>0.20931537175318801</v>
      </c>
      <c r="H1767" s="35">
        <v>1.0182229203889099</v>
      </c>
      <c r="I1767" s="34">
        <v>9.5468277358706694E-2</v>
      </c>
      <c r="J1767" s="34">
        <v>2.2729634645863701E-2</v>
      </c>
      <c r="K1767" s="36">
        <f>Inputs!$B$12*(1+$B1767)^4</f>
        <v>166481.30588385943</v>
      </c>
      <c r="L1767" s="36">
        <f t="shared" si="270"/>
        <v>20222.631149004159</v>
      </c>
      <c r="M1767" s="36">
        <f t="shared" si="271"/>
        <v>240278.15604624749</v>
      </c>
      <c r="N1767" s="37">
        <f>M1767/Inputs!$B$6</f>
        <v>366.27767689976753</v>
      </c>
      <c r="O1767" s="38">
        <f>IF(N1767&gt;Inputs!$B$4,1,0)</f>
        <v>0</v>
      </c>
      <c r="P1767" s="34">
        <f t="shared" si="272"/>
        <v>7.2738642712842999E-2</v>
      </c>
      <c r="Q1767" s="36">
        <f>Inputs!$B$12*(1+$B1767)^0*$C1767+Inputs!$B$29*(1+$D1767)^0*Inputs!$B$19+Inputs!$B$30*(1+$E1767)^0*Inputs!$B$20+Inputs!$B$31*(1+$F1767)^0*Inputs!$B$21+Inputs!$B$22*(1+Inputs!$B$23)^0</f>
        <v>14068.811376279522</v>
      </c>
      <c r="R1767" s="36">
        <f>Inputs!$B$12*(1+$B1767)^1*$C1767+Inputs!$B$29*(1+$D1767)^1*Inputs!$B$19+Inputs!$B$30*(1+$E1767)^1*Inputs!$B$20+Inputs!$B$31*(1+$F1767)^1*Inputs!$B$21+Inputs!$B$22*(1+Inputs!$B$23)^1</f>
        <v>15898.894541540434</v>
      </c>
      <c r="S1767" s="36">
        <f>Inputs!$B$12*(1+$B1767)^2*$C1767+Inputs!$B$29*(1+$D1767)^2*Inputs!$B$19+Inputs!$B$30*(1+$E1767)^2*Inputs!$B$20+Inputs!$B$31*(1+$F1767)^2*Inputs!$B$21+Inputs!$B$22*(1+Inputs!$B$23)^2</f>
        <v>18244.228741626794</v>
      </c>
      <c r="T1767" s="36">
        <f>Inputs!$B$12*(1+$B1767)^3*$C1767+Inputs!$B$29*(1+$D1767)^3*Inputs!$B$19+Inputs!$B$30*(1+$E1767)^3*Inputs!$B$20+Inputs!$B$31*(1+$F1767)^3*Inputs!$B$21+Inputs!$B$22*(1+Inputs!$B$23)^3</f>
        <v>21253.456234481535</v>
      </c>
      <c r="U1767" s="36">
        <f>Inputs!$B$12*(1+$B1767)^4*$C1767+Inputs!$B$29*(1+$D1767)^4*Inputs!$B$19+Inputs!$B$30*(1+$E1767)^4*Inputs!$B$20+Inputs!$B$31*(1+$F1767)^4*Inputs!$B$21+Inputs!$B$22*(1+Inputs!$B$23)^4</f>
        <v>25118.372463792635</v>
      </c>
      <c r="V1767" s="35">
        <f>Inputs!$B$13/(Q1767*(1-$G1767))</f>
        <v>1.1380805545145936</v>
      </c>
      <c r="W1767" s="36">
        <f>Inputs!$B$13</f>
        <v>12660</v>
      </c>
      <c r="X1767" s="36">
        <f t="shared" si="273"/>
        <v>13930.140836777866</v>
      </c>
      <c r="Y1767" s="36">
        <f t="shared" si="274"/>
        <v>15552.803733574152</v>
      </c>
      <c r="Z1767" s="36">
        <f t="shared" si="275"/>
        <v>17614.558658031201</v>
      </c>
      <c r="AA1767" s="36">
        <f t="shared" si="276"/>
        <v>20222.631149004159</v>
      </c>
      <c r="AB1767" s="36">
        <f t="shared" si="277"/>
        <v>60045.169528014114</v>
      </c>
      <c r="AC1767" s="36">
        <f t="shared" si="278"/>
        <v>284336.95481847844</v>
      </c>
      <c r="AD1767" s="36">
        <f t="shared" si="279"/>
        <v>180232.98651823337</v>
      </c>
    </row>
    <row r="1768" spans="1:30" ht="14.25" customHeight="1" x14ac:dyDescent="0.25">
      <c r="A1768" s="16">
        <v>1752</v>
      </c>
      <c r="B1768" s="34">
        <v>0.378173291637947</v>
      </c>
      <c r="C1768" s="34">
        <v>5.57579137837899E-2</v>
      </c>
      <c r="D1768" s="34">
        <v>2.3263311162433398E-2</v>
      </c>
      <c r="E1768" s="34">
        <v>4.2108302931334898E-2</v>
      </c>
      <c r="F1768" s="34">
        <v>-1.7309550517843001E-3</v>
      </c>
      <c r="G1768" s="34">
        <v>0.17123861439775701</v>
      </c>
      <c r="H1768" s="35">
        <v>0.99852621356649096</v>
      </c>
      <c r="I1768" s="34">
        <v>0.101006540827162</v>
      </c>
      <c r="J1768" s="34">
        <v>2.2987677571862399E-2</v>
      </c>
      <c r="K1768" s="36">
        <f>Inputs!$B$12*(1+$B1768)^4</f>
        <v>216454.47421839641</v>
      </c>
      <c r="L1768" s="36">
        <f t="shared" si="270"/>
        <v>16997.162405420608</v>
      </c>
      <c r="M1768" s="36">
        <f t="shared" si="271"/>
        <v>191787.27956212204</v>
      </c>
      <c r="N1768" s="37">
        <f>M1768/Inputs!$B$6</f>
        <v>292.35865786908846</v>
      </c>
      <c r="O1768" s="38">
        <f>IF(N1768&gt;Inputs!$B$4,1,0)</f>
        <v>0</v>
      </c>
      <c r="P1768" s="34">
        <f t="shared" si="272"/>
        <v>7.8018863255299595E-2</v>
      </c>
      <c r="Q1768" s="36">
        <f>Inputs!$B$12*(1+$B1768)^0*$C1768+Inputs!$B$29*(1+$D1768)^0*Inputs!$B$19+Inputs!$B$30*(1+$E1768)^0*Inputs!$B$20+Inputs!$B$31*(1+$F1768)^0*Inputs!$B$21+Inputs!$B$22*(1+Inputs!$B$23)^0</f>
        <v>11367.518854454316</v>
      </c>
      <c r="R1768" s="36">
        <f>Inputs!$B$12*(1+$B1768)^1*$C1768+Inputs!$B$29*(1+$D1768)^1*Inputs!$B$19+Inputs!$B$30*(1+$E1768)^1*Inputs!$B$20+Inputs!$B$31*(1+$F1768)^1*Inputs!$B$21+Inputs!$B$22*(1+Inputs!$B$23)^1</f>
        <v>12738.322633888783</v>
      </c>
      <c r="S1768" s="36">
        <f>Inputs!$B$12*(1+$B1768)^2*$C1768+Inputs!$B$29*(1+$D1768)^2*Inputs!$B$19+Inputs!$B$30*(1+$E1768)^2*Inputs!$B$20+Inputs!$B$31*(1+$F1768)^2*Inputs!$B$21+Inputs!$B$22*(1+Inputs!$B$23)^2</f>
        <v>14591.759457394903</v>
      </c>
      <c r="T1768" s="36">
        <f>Inputs!$B$12*(1+$B1768)^3*$C1768+Inputs!$B$29*(1+$D1768)^3*Inputs!$B$19+Inputs!$B$30*(1+$E1768)^3*Inputs!$B$20+Inputs!$B$31*(1+$F1768)^3*Inputs!$B$21+Inputs!$B$22*(1+Inputs!$B$23)^3</f>
        <v>17108.934384678112</v>
      </c>
      <c r="U1768" s="36">
        <f>Inputs!$B$12*(1+$B1768)^4*$C1768+Inputs!$B$29*(1+$D1768)^4*Inputs!$B$19+Inputs!$B$30*(1+$E1768)^4*Inputs!$B$20+Inputs!$B$31*(1+$F1768)^4*Inputs!$B$21+Inputs!$B$22*(1+Inputs!$B$23)^4</f>
        <v>20539.385475264309</v>
      </c>
      <c r="V1768" s="35">
        <f>Inputs!$B$13/(Q1768*(1-$G1768))</f>
        <v>1.3438119990609327</v>
      </c>
      <c r="W1768" s="36">
        <f>Inputs!$B$13</f>
        <v>12660</v>
      </c>
      <c r="X1768" s="36">
        <f t="shared" si="273"/>
        <v>13275.365384197359</v>
      </c>
      <c r="Y1768" s="36">
        <f t="shared" si="274"/>
        <v>14163.049644067836</v>
      </c>
      <c r="Z1768" s="36">
        <f t="shared" si="275"/>
        <v>15382.298157144814</v>
      </c>
      <c r="AA1768" s="36">
        <f t="shared" si="276"/>
        <v>16997.162405420608</v>
      </c>
      <c r="AB1768" s="36">
        <f t="shared" si="277"/>
        <v>54035.342982432194</v>
      </c>
      <c r="AC1768" s="36">
        <f t="shared" si="278"/>
        <v>222867.73953031021</v>
      </c>
      <c r="AD1768" s="36">
        <f t="shared" si="279"/>
        <v>137751.93657968985</v>
      </c>
    </row>
    <row r="1769" spans="1:30" ht="14.25" customHeight="1" x14ac:dyDescent="0.25">
      <c r="A1769" s="16">
        <v>1753</v>
      </c>
      <c r="B1769" s="34">
        <v>0.32856826997308802</v>
      </c>
      <c r="C1769" s="34">
        <v>0.102093898766175</v>
      </c>
      <c r="D1769" s="34">
        <v>1.39621859529267E-2</v>
      </c>
      <c r="E1769" s="34">
        <v>2.5149111449731299E-2</v>
      </c>
      <c r="F1769" s="34">
        <v>-1.25261784248486E-2</v>
      </c>
      <c r="G1769" s="34">
        <v>0.163052320273014</v>
      </c>
      <c r="H1769" s="35">
        <v>0.97532788532317405</v>
      </c>
      <c r="I1769" s="34">
        <v>9.4216125169048398E-2</v>
      </c>
      <c r="J1769" s="34">
        <v>2.7412920723852999E-2</v>
      </c>
      <c r="K1769" s="36">
        <f>Inputs!$B$12*(1+$B1769)^4</f>
        <v>186933.33516820904</v>
      </c>
      <c r="L1769" s="36">
        <f t="shared" si="270"/>
        <v>22078.068642558723</v>
      </c>
      <c r="M1769" s="36">
        <f t="shared" si="271"/>
        <v>279219.88513185782</v>
      </c>
      <c r="N1769" s="37">
        <f>M1769/Inputs!$B$6</f>
        <v>425.64006879856373</v>
      </c>
      <c r="O1769" s="38">
        <f>IF(N1769&gt;Inputs!$B$4,1,0)</f>
        <v>1</v>
      </c>
      <c r="P1769" s="34">
        <f t="shared" si="272"/>
        <v>6.6803204445195399E-2</v>
      </c>
      <c r="Q1769" s="36">
        <f>Inputs!$B$12*(1+$B1769)^0*$C1769+Inputs!$B$29*(1+$D1769)^0*Inputs!$B$19+Inputs!$B$30*(1+$E1769)^0*Inputs!$B$20+Inputs!$B$31*(1+$F1769)^0*Inputs!$B$21+Inputs!$B$22*(1+Inputs!$B$23)^0</f>
        <v>14147.677953397422</v>
      </c>
      <c r="R1769" s="36">
        <f>Inputs!$B$12*(1+$B1769)^1*$C1769+Inputs!$B$29*(1+$D1769)^1*Inputs!$B$19+Inputs!$B$30*(1+$E1769)^1*Inputs!$B$20+Inputs!$B$31*(1+$F1769)^1*Inputs!$B$21+Inputs!$B$22*(1+Inputs!$B$23)^1</f>
        <v>16144.027953021658</v>
      </c>
      <c r="S1769" s="36">
        <f>Inputs!$B$12*(1+$B1769)^2*$C1769+Inputs!$B$29*(1+$D1769)^2*Inputs!$B$19+Inputs!$B$30*(1+$E1769)^2*Inputs!$B$20+Inputs!$B$31*(1+$F1769)^2*Inputs!$B$21+Inputs!$B$22*(1+Inputs!$B$23)^2</f>
        <v>18802.552571520944</v>
      </c>
      <c r="T1769" s="36">
        <f>Inputs!$B$12*(1+$B1769)^3*$C1769+Inputs!$B$29*(1+$D1769)^3*Inputs!$B$19+Inputs!$B$30*(1+$E1769)^3*Inputs!$B$20+Inputs!$B$31*(1+$F1769)^3*Inputs!$B$21+Inputs!$B$22*(1+Inputs!$B$23)^3</f>
        <v>22340.513825029462</v>
      </c>
      <c r="U1769" s="36">
        <f>Inputs!$B$12*(1+$B1769)^4*$C1769+Inputs!$B$29*(1+$D1769)^4*Inputs!$B$19+Inputs!$B$30*(1+$E1769)^4*Inputs!$B$20+Inputs!$B$31*(1+$F1769)^4*Inputs!$B$21+Inputs!$B$22*(1+Inputs!$B$23)^4</f>
        <v>27046.565760781126</v>
      </c>
      <c r="V1769" s="35">
        <f>Inputs!$B$13/(Q1769*(1-$G1769))</f>
        <v>1.0691785336486646</v>
      </c>
      <c r="W1769" s="36">
        <f>Inputs!$B$13</f>
        <v>12660</v>
      </c>
      <c r="X1769" s="36">
        <f t="shared" si="273"/>
        <v>14129.406186560298</v>
      </c>
      <c r="Y1769" s="36">
        <f t="shared" si="274"/>
        <v>16086.94600320135</v>
      </c>
      <c r="Z1769" s="36">
        <f t="shared" si="275"/>
        <v>18675.227057186534</v>
      </c>
      <c r="AA1769" s="36">
        <f t="shared" si="276"/>
        <v>22078.068642558723</v>
      </c>
      <c r="AB1769" s="36">
        <f t="shared" si="277"/>
        <v>62752.109674709922</v>
      </c>
      <c r="AC1769" s="36">
        <f t="shared" si="278"/>
        <v>339553.96565747214</v>
      </c>
      <c r="AD1769" s="36">
        <f t="shared" si="279"/>
        <v>216467.77545714792</v>
      </c>
    </row>
    <row r="1770" spans="1:30" ht="14.25" customHeight="1" x14ac:dyDescent="0.25">
      <c r="A1770" s="16">
        <v>1754</v>
      </c>
      <c r="B1770" s="34">
        <v>0.29628647588267198</v>
      </c>
      <c r="C1770" s="34">
        <v>8.6260936126670198E-2</v>
      </c>
      <c r="D1770" s="34">
        <v>1.8427304915250201E-2</v>
      </c>
      <c r="E1770" s="34">
        <v>4.1289742086629999E-2</v>
      </c>
      <c r="F1770" s="34">
        <v>-2.9625307331065599E-3</v>
      </c>
      <c r="G1770" s="34">
        <v>0.20012840410885999</v>
      </c>
      <c r="H1770" s="35">
        <v>1.01433068778281</v>
      </c>
      <c r="I1770" s="34">
        <v>0.103948089305131</v>
      </c>
      <c r="J1770" s="34">
        <v>2.5505611472972901E-2</v>
      </c>
      <c r="K1770" s="36">
        <f>Inputs!$B$12*(1+$B1770)^4</f>
        <v>169416.30703217699</v>
      </c>
      <c r="L1770" s="36">
        <f t="shared" si="270"/>
        <v>18648.592734586095</v>
      </c>
      <c r="M1770" s="36">
        <f t="shared" si="271"/>
        <v>205023.88261795527</v>
      </c>
      <c r="N1770" s="37">
        <f>M1770/Inputs!$B$6</f>
        <v>312.53640642980986</v>
      </c>
      <c r="O1770" s="38">
        <f>IF(N1770&gt;Inputs!$B$4,1,0)</f>
        <v>0</v>
      </c>
      <c r="P1770" s="34">
        <f t="shared" si="272"/>
        <v>7.8442477832158103E-2</v>
      </c>
      <c r="Q1770" s="36">
        <f>Inputs!$B$12*(1+$B1770)^0*$C1770+Inputs!$B$29*(1+$D1770)^0*Inputs!$B$19+Inputs!$B$30*(1+$E1770)^0*Inputs!$B$20+Inputs!$B$31*(1+$F1770)^0*Inputs!$B$21+Inputs!$B$22*(1+Inputs!$B$23)^0</f>
        <v>13197.700195027133</v>
      </c>
      <c r="R1770" s="36">
        <f>Inputs!$B$12*(1+$B1770)^1*$C1770+Inputs!$B$29*(1+$D1770)^1*Inputs!$B$19+Inputs!$B$30*(1+$E1770)^1*Inputs!$B$20+Inputs!$B$31*(1+$F1770)^1*Inputs!$B$21+Inputs!$B$22*(1+Inputs!$B$23)^1</f>
        <v>14813.245748990063</v>
      </c>
      <c r="S1770" s="36">
        <f>Inputs!$B$12*(1+$B1770)^2*$C1770+Inputs!$B$29*(1+$D1770)^2*Inputs!$B$19+Inputs!$B$30*(1+$E1770)^2*Inputs!$B$20+Inputs!$B$31*(1+$F1770)^2*Inputs!$B$21+Inputs!$B$22*(1+Inputs!$B$23)^2</f>
        <v>16886.50923308346</v>
      </c>
      <c r="T1770" s="36">
        <f>Inputs!$B$12*(1+$B1770)^3*$C1770+Inputs!$B$29*(1+$D1770)^3*Inputs!$B$19+Inputs!$B$30*(1+$E1770)^3*Inputs!$B$20+Inputs!$B$31*(1+$F1770)^3*Inputs!$B$21+Inputs!$B$22*(1+Inputs!$B$23)^3</f>
        <v>19552.24308691037</v>
      </c>
      <c r="U1770" s="36">
        <f>Inputs!$B$12*(1+$B1770)^4*$C1770+Inputs!$B$29*(1+$D1770)^4*Inputs!$B$19+Inputs!$B$30*(1+$E1770)^4*Inputs!$B$20+Inputs!$B$31*(1+$F1770)^4*Inputs!$B$21+Inputs!$B$22*(1+Inputs!$B$23)^4</f>
        <v>22985.090851843765</v>
      </c>
      <c r="V1770" s="35">
        <f>Inputs!$B$13/(Q1770*(1-$G1770))</f>
        <v>1.1992650361530159</v>
      </c>
      <c r="W1770" s="36">
        <f>Inputs!$B$13</f>
        <v>12660</v>
      </c>
      <c r="X1770" s="36">
        <f t="shared" si="273"/>
        <v>13661.917409071202</v>
      </c>
      <c r="Y1770" s="36">
        <f t="shared" si="274"/>
        <v>14949.561985550874</v>
      </c>
      <c r="Z1770" s="36">
        <f t="shared" si="275"/>
        <v>16586.465769012011</v>
      </c>
      <c r="AA1770" s="36">
        <f t="shared" si="276"/>
        <v>18648.592734586095</v>
      </c>
      <c r="AB1770" s="36">
        <f t="shared" si="277"/>
        <v>56331.219005687613</v>
      </c>
      <c r="AC1770" s="36">
        <f t="shared" si="278"/>
        <v>243799.49517035807</v>
      </c>
      <c r="AD1770" s="36">
        <f t="shared" si="279"/>
        <v>148692.66361226764</v>
      </c>
    </row>
    <row r="1771" spans="1:30" ht="14.25" customHeight="1" x14ac:dyDescent="0.25">
      <c r="A1771" s="16">
        <v>1755</v>
      </c>
      <c r="B1771" s="34">
        <v>0.36857606562439599</v>
      </c>
      <c r="C1771" s="34">
        <v>5.8396133610789699E-2</v>
      </c>
      <c r="D1771" s="34">
        <v>4.9439903948910298E-2</v>
      </c>
      <c r="E1771" s="34">
        <v>4.5193478391206097E-2</v>
      </c>
      <c r="F1771" s="34">
        <v>1.3343305363074201E-2</v>
      </c>
      <c r="G1771" s="34">
        <v>0.207013309904795</v>
      </c>
      <c r="H1771" s="35">
        <v>1.0753223923328199</v>
      </c>
      <c r="I1771" s="34">
        <v>0.10257016328037399</v>
      </c>
      <c r="J1771" s="34">
        <v>2.6323716227548699E-2</v>
      </c>
      <c r="K1771" s="36">
        <f>Inputs!$B$12*(1+$B1771)^4</f>
        <v>210487.84055762496</v>
      </c>
      <c r="L1771" s="36">
        <f t="shared" si="270"/>
        <v>18298.139955492352</v>
      </c>
      <c r="M1771" s="36">
        <f t="shared" si="271"/>
        <v>207085.97659162708</v>
      </c>
      <c r="N1771" s="37">
        <f>M1771/Inputs!$B$6</f>
        <v>315.6798423652852</v>
      </c>
      <c r="O1771" s="38">
        <f>IF(N1771&gt;Inputs!$B$4,1,0)</f>
        <v>0</v>
      </c>
      <c r="P1771" s="34">
        <f t="shared" si="272"/>
        <v>7.6246447052825295E-2</v>
      </c>
      <c r="Q1771" s="36">
        <f>Inputs!$B$12*(1+$B1771)^0*$C1771+Inputs!$B$29*(1+$D1771)^0*Inputs!$B$19+Inputs!$B$30*(1+$E1771)^0*Inputs!$B$20+Inputs!$B$31*(1+$F1771)^0*Inputs!$B$21+Inputs!$B$22*(1+Inputs!$B$23)^0</f>
        <v>11525.812044074304</v>
      </c>
      <c r="R1771" s="36">
        <f>Inputs!$B$12*(1+$B1771)^1*$C1771+Inputs!$B$29*(1+$D1771)^1*Inputs!$B$19+Inputs!$B$30*(1+$E1771)^1*Inputs!$B$20+Inputs!$B$31*(1+$F1771)^1*Inputs!$B$21+Inputs!$B$22*(1+Inputs!$B$23)^1</f>
        <v>13084.976997123136</v>
      </c>
      <c r="S1771" s="36">
        <f>Inputs!$B$12*(1+$B1771)^2*$C1771+Inputs!$B$29*(1+$D1771)^2*Inputs!$B$19+Inputs!$B$30*(1+$E1771)^2*Inputs!$B$20+Inputs!$B$31*(1+$F1771)^2*Inputs!$B$21+Inputs!$B$22*(1+Inputs!$B$23)^2</f>
        <v>15132.046919047156</v>
      </c>
      <c r="T1771" s="36">
        <f>Inputs!$B$12*(1+$B1771)^3*$C1771+Inputs!$B$29*(1+$D1771)^3*Inputs!$B$19+Inputs!$B$30*(1+$E1771)^3*Inputs!$B$20+Inputs!$B$31*(1+$F1771)^3*Inputs!$B$21+Inputs!$B$22*(1+Inputs!$B$23)^3</f>
        <v>17843.035994169055</v>
      </c>
      <c r="U1771" s="36">
        <f>Inputs!$B$12*(1+$B1771)^4*$C1771+Inputs!$B$29*(1+$D1771)^4*Inputs!$B$19+Inputs!$B$30*(1+$E1771)^4*Inputs!$B$20+Inputs!$B$31*(1+$F1771)^4*Inputs!$B$21+Inputs!$B$22*(1+Inputs!$B$23)^4</f>
        <v>21458.648083416385</v>
      </c>
      <c r="V1771" s="35">
        <f>Inputs!$B$13/(Q1771*(1-$G1771))</f>
        <v>1.385148304116204</v>
      </c>
      <c r="W1771" s="36">
        <f>Inputs!$B$13</f>
        <v>12660</v>
      </c>
      <c r="X1771" s="36">
        <f t="shared" si="273"/>
        <v>13568.888402214317</v>
      </c>
      <c r="Y1771" s="36">
        <f t="shared" si="274"/>
        <v>14762.223578658977</v>
      </c>
      <c r="Z1771" s="36">
        <f t="shared" si="275"/>
        <v>16311.002604001602</v>
      </c>
      <c r="AA1771" s="36">
        <f t="shared" si="276"/>
        <v>18298.139955492352</v>
      </c>
      <c r="AB1771" s="36">
        <f t="shared" si="277"/>
        <v>55924.710995872185</v>
      </c>
      <c r="AC1771" s="36">
        <f t="shared" si="278"/>
        <v>246304.13252123888</v>
      </c>
      <c r="AD1771" s="36">
        <f t="shared" si="279"/>
        <v>151161.2655957549</v>
      </c>
    </row>
    <row r="1772" spans="1:30" ht="14.25" customHeight="1" x14ac:dyDescent="0.25">
      <c r="A1772" s="16">
        <v>1756</v>
      </c>
      <c r="B1772" s="34">
        <v>0.36483115538128702</v>
      </c>
      <c r="C1772" s="34">
        <v>5.41797345304127E-2</v>
      </c>
      <c r="D1772" s="34">
        <v>3.5510098866174102E-2</v>
      </c>
      <c r="E1772" s="34">
        <v>5.21481239739474E-2</v>
      </c>
      <c r="F1772" s="34">
        <v>-7.30551796318813E-3</v>
      </c>
      <c r="G1772" s="34">
        <v>0.18670541923206799</v>
      </c>
      <c r="H1772" s="35">
        <v>1.0078394974474101</v>
      </c>
      <c r="I1772" s="34">
        <v>0.10355926124911601</v>
      </c>
      <c r="J1772" s="34">
        <v>2.4700567548551301E-2</v>
      </c>
      <c r="K1772" s="36">
        <f>Inputs!$B$12*(1+$B1772)^4</f>
        <v>208193.40166770044</v>
      </c>
      <c r="L1772" s="36">
        <f t="shared" si="270"/>
        <v>16346.646826635302</v>
      </c>
      <c r="M1772" s="36">
        <f t="shared" si="271"/>
        <v>182582.88660271879</v>
      </c>
      <c r="N1772" s="37">
        <f>M1772/Inputs!$B$6</f>
        <v>278.32757104072988</v>
      </c>
      <c r="O1772" s="38">
        <f>IF(N1772&gt;Inputs!$B$4,1,0)</f>
        <v>0</v>
      </c>
      <c r="P1772" s="34">
        <f t="shared" si="272"/>
        <v>7.8858693700564697E-2</v>
      </c>
      <c r="Q1772" s="36">
        <f>Inputs!$B$12*(1+$B1772)^0*$C1772+Inputs!$B$29*(1+$D1772)^0*Inputs!$B$19+Inputs!$B$30*(1+$E1772)^0*Inputs!$B$20+Inputs!$B$31*(1+$F1772)^0*Inputs!$B$21+Inputs!$B$22*(1+Inputs!$B$23)^0</f>
        <v>11272.828099251685</v>
      </c>
      <c r="R1772" s="36">
        <f>Inputs!$B$12*(1+$B1772)^1*$C1772+Inputs!$B$29*(1+$D1772)^1*Inputs!$B$19+Inputs!$B$30*(1+$E1772)^1*Inputs!$B$20+Inputs!$B$31*(1+$F1772)^1*Inputs!$B$21+Inputs!$B$22*(1+Inputs!$B$23)^1</f>
        <v>12604.895323827008</v>
      </c>
      <c r="S1772" s="36">
        <f>Inputs!$B$12*(1+$B1772)^2*$C1772+Inputs!$B$29*(1+$D1772)^2*Inputs!$B$19+Inputs!$B$30*(1+$E1772)^2*Inputs!$B$20+Inputs!$B$31*(1+$F1772)^2*Inputs!$B$21+Inputs!$B$22*(1+Inputs!$B$23)^2</f>
        <v>14378.804825518804</v>
      </c>
      <c r="T1772" s="36">
        <f>Inputs!$B$12*(1+$B1772)^3*$C1772+Inputs!$B$29*(1+$D1772)^3*Inputs!$B$19+Inputs!$B$30*(1+$E1772)^3*Inputs!$B$20+Inputs!$B$31*(1+$F1772)^3*Inputs!$B$21+Inputs!$B$22*(1+Inputs!$B$23)^3</f>
        <v>16752.853462858278</v>
      </c>
      <c r="U1772" s="36">
        <f>Inputs!$B$12*(1+$B1772)^4*$C1772+Inputs!$B$29*(1+$D1772)^4*Inputs!$B$19+Inputs!$B$30*(1+$E1772)^4*Inputs!$B$20+Inputs!$B$31*(1+$F1772)^4*Inputs!$B$21+Inputs!$B$22*(1+Inputs!$B$23)^4</f>
        <v>19942.951210104795</v>
      </c>
      <c r="V1772" s="35">
        <f>Inputs!$B$13/(Q1772*(1-$G1772))</f>
        <v>1.3808704714907549</v>
      </c>
      <c r="W1772" s="36">
        <f>Inputs!$B$13</f>
        <v>12660</v>
      </c>
      <c r="X1772" s="36">
        <f t="shared" si="273"/>
        <v>13199.952942298607</v>
      </c>
      <c r="Y1772" s="36">
        <f t="shared" si="274"/>
        <v>13967.030887575367</v>
      </c>
      <c r="Z1772" s="36">
        <f t="shared" si="275"/>
        <v>15002.455340585724</v>
      </c>
      <c r="AA1772" s="36">
        <f t="shared" si="276"/>
        <v>16346.646826635302</v>
      </c>
      <c r="AB1772" s="36">
        <f t="shared" si="277"/>
        <v>52805.872170045775</v>
      </c>
      <c r="AC1772" s="36">
        <f t="shared" si="278"/>
        <v>212410.5472044989</v>
      </c>
      <c r="AD1772" s="36">
        <f t="shared" si="279"/>
        <v>129777.01443267301</v>
      </c>
    </row>
    <row r="1773" spans="1:30" ht="14.25" customHeight="1" x14ac:dyDescent="0.25">
      <c r="A1773" s="16">
        <v>1757</v>
      </c>
      <c r="B1773" s="34">
        <v>0.254661787612809</v>
      </c>
      <c r="C1773" s="34">
        <v>0.100403468530133</v>
      </c>
      <c r="D1773" s="34">
        <v>4.80829867090398E-2</v>
      </c>
      <c r="E1773" s="34">
        <v>3.9492624452058901E-2</v>
      </c>
      <c r="F1773" s="34">
        <v>-8.7873870417611109E-3</v>
      </c>
      <c r="G1773" s="34">
        <v>0.18006270218841</v>
      </c>
      <c r="H1773" s="35">
        <v>1.1275759106341601</v>
      </c>
      <c r="I1773" s="34">
        <v>9.8838513268609401E-2</v>
      </c>
      <c r="J1773" s="34">
        <v>1.7291548313603699E-2</v>
      </c>
      <c r="K1773" s="36">
        <f>Inputs!$B$12*(1+$B1773)^4</f>
        <v>148681.84276355873</v>
      </c>
      <c r="L1773" s="36">
        <f t="shared" si="270"/>
        <v>21826.004749889111</v>
      </c>
      <c r="M1773" s="36">
        <f t="shared" si="271"/>
        <v>232031.18792813082</v>
      </c>
      <c r="N1773" s="37">
        <f>M1773/Inputs!$B$6</f>
        <v>353.70607915873603</v>
      </c>
      <c r="O1773" s="38">
        <f>IF(N1773&gt;Inputs!$B$4,1,0)</f>
        <v>0</v>
      </c>
      <c r="P1773" s="34">
        <f t="shared" si="272"/>
        <v>8.1546964955005699E-2</v>
      </c>
      <c r="Q1773" s="36">
        <f>Inputs!$B$12*(1+$B1773)^0*$C1773+Inputs!$B$29*(1+$D1773)^0*Inputs!$B$19+Inputs!$B$30*(1+$E1773)^0*Inputs!$B$20+Inputs!$B$31*(1+$F1773)^0*Inputs!$B$21+Inputs!$B$22*(1+Inputs!$B$23)^0</f>
        <v>14046.252139234901</v>
      </c>
      <c r="R1773" s="36">
        <f>Inputs!$B$12*(1+$B1773)^1*$C1773+Inputs!$B$29*(1+$D1773)^1*Inputs!$B$19+Inputs!$B$30*(1+$E1773)^1*Inputs!$B$20+Inputs!$B$31*(1+$F1773)^1*Inputs!$B$21+Inputs!$B$22*(1+Inputs!$B$23)^1</f>
        <v>15729.486474263773</v>
      </c>
      <c r="S1773" s="36">
        <f>Inputs!$B$12*(1+$B1773)^2*$C1773+Inputs!$B$29*(1+$D1773)^2*Inputs!$B$19+Inputs!$B$30*(1+$E1773)^2*Inputs!$B$20+Inputs!$B$31*(1+$F1773)^2*Inputs!$B$21+Inputs!$B$22*(1+Inputs!$B$23)^2</f>
        <v>17813.227021949311</v>
      </c>
      <c r="T1773" s="36">
        <f>Inputs!$B$12*(1+$B1773)^3*$C1773+Inputs!$B$29*(1+$D1773)^3*Inputs!$B$19+Inputs!$B$30*(1+$E1773)^3*Inputs!$B$20+Inputs!$B$31*(1+$F1773)^3*Inputs!$B$21+Inputs!$B$22*(1+Inputs!$B$23)^3</f>
        <v>20397.422684156139</v>
      </c>
      <c r="U1773" s="36">
        <f>Inputs!$B$12*(1+$B1773)^4*$C1773+Inputs!$B$29*(1+$D1773)^4*Inputs!$B$19+Inputs!$B$30*(1+$E1773)^4*Inputs!$B$20+Inputs!$B$31*(1+$F1773)^4*Inputs!$B$21+Inputs!$B$22*(1+Inputs!$B$23)^4</f>
        <v>23607.381260684029</v>
      </c>
      <c r="V1773" s="35">
        <f>Inputs!$B$13/(Q1773*(1-$G1773))</f>
        <v>1.0992402022402981</v>
      </c>
      <c r="W1773" s="36">
        <f>Inputs!$B$13</f>
        <v>12660</v>
      </c>
      <c r="X1773" s="36">
        <f t="shared" si="273"/>
        <v>14268.475413573909</v>
      </c>
      <c r="Y1773" s="36">
        <f t="shared" si="274"/>
        <v>16262.136594468122</v>
      </c>
      <c r="Z1773" s="36">
        <f t="shared" si="275"/>
        <v>18739.788786122783</v>
      </c>
      <c r="AA1773" s="36">
        <f t="shared" si="276"/>
        <v>21826.004749889111</v>
      </c>
      <c r="AB1773" s="36">
        <f t="shared" si="277"/>
        <v>62072.833835583799</v>
      </c>
      <c r="AC1773" s="36">
        <f t="shared" si="278"/>
        <v>272277.57866605709</v>
      </c>
      <c r="AD1773" s="36">
        <f t="shared" si="279"/>
        <v>169958.35409254703</v>
      </c>
    </row>
    <row r="1774" spans="1:30" ht="14.25" customHeight="1" x14ac:dyDescent="0.25">
      <c r="A1774" s="16">
        <v>1758</v>
      </c>
      <c r="B1774" s="34">
        <v>0.34857587735122902</v>
      </c>
      <c r="C1774" s="34">
        <v>7.0361495264941606E-2</v>
      </c>
      <c r="D1774" s="34">
        <v>2.15017323637425E-2</v>
      </c>
      <c r="E1774" s="34">
        <v>3.5856143155248897E-2</v>
      </c>
      <c r="F1774" s="34">
        <v>-4.2475665682580504E-3</v>
      </c>
      <c r="G1774" s="34">
        <v>0.18227306723026701</v>
      </c>
      <c r="H1774" s="35">
        <v>1.0060157552450899</v>
      </c>
      <c r="I1774" s="34">
        <v>0.101483735757795</v>
      </c>
      <c r="J1774" s="34">
        <v>2.7089347721584001E-2</v>
      </c>
      <c r="K1774" s="36">
        <f>Inputs!$B$12*(1+$B1774)^4</f>
        <v>198450.77453458673</v>
      </c>
      <c r="L1774" s="36">
        <f t="shared" si="270"/>
        <v>18339.542033605267</v>
      </c>
      <c r="M1774" s="36">
        <f t="shared" si="271"/>
        <v>212186.46569694029</v>
      </c>
      <c r="N1774" s="37">
        <f>M1774/Inputs!$B$6</f>
        <v>323.45497819655532</v>
      </c>
      <c r="O1774" s="38">
        <f>IF(N1774&gt;Inputs!$B$4,1,0)</f>
        <v>0</v>
      </c>
      <c r="P1774" s="34">
        <f t="shared" si="272"/>
        <v>7.4394388036210998E-2</v>
      </c>
      <c r="Q1774" s="36">
        <f>Inputs!$B$12*(1+$B1774)^0*$C1774+Inputs!$B$29*(1+$D1774)^0*Inputs!$B$19+Inputs!$B$30*(1+$E1774)^0*Inputs!$B$20+Inputs!$B$31*(1+$F1774)^0*Inputs!$B$21+Inputs!$B$22*(1+Inputs!$B$23)^0</f>
        <v>12243.733743323417</v>
      </c>
      <c r="R1774" s="36">
        <f>Inputs!$B$12*(1+$B1774)^1*$C1774+Inputs!$B$29*(1+$D1774)^1*Inputs!$B$19+Inputs!$B$30*(1+$E1774)^1*Inputs!$B$20+Inputs!$B$31*(1+$F1774)^1*Inputs!$B$21+Inputs!$B$22*(1+Inputs!$B$23)^1</f>
        <v>13788.084243113759</v>
      </c>
      <c r="S1774" s="36">
        <f>Inputs!$B$12*(1+$B1774)^2*$C1774+Inputs!$B$29*(1+$D1774)^2*Inputs!$B$19+Inputs!$B$30*(1+$E1774)^2*Inputs!$B$20+Inputs!$B$31*(1+$F1774)^2*Inputs!$B$21+Inputs!$B$22*(1+Inputs!$B$23)^2</f>
        <v>15848.155708840182</v>
      </c>
      <c r="T1774" s="36">
        <f>Inputs!$B$12*(1+$B1774)^3*$C1774+Inputs!$B$29*(1+$D1774)^3*Inputs!$B$19+Inputs!$B$30*(1+$E1774)^3*Inputs!$B$20+Inputs!$B$31*(1+$F1774)^3*Inputs!$B$21+Inputs!$B$22*(1+Inputs!$B$23)^3</f>
        <v>18602.838649660429</v>
      </c>
      <c r="U1774" s="36">
        <f>Inputs!$B$12*(1+$B1774)^4*$C1774+Inputs!$B$29*(1+$D1774)^4*Inputs!$B$19+Inputs!$B$30*(1+$E1774)^4*Inputs!$B$20+Inputs!$B$31*(1+$F1774)^4*Inputs!$B$21+Inputs!$B$22*(1+Inputs!$B$23)^4</f>
        <v>22293.353482093073</v>
      </c>
      <c r="V1774" s="35">
        <f>Inputs!$B$13/(Q1774*(1-$G1774))</f>
        <v>1.2644787259299632</v>
      </c>
      <c r="W1774" s="36">
        <f>Inputs!$B$13</f>
        <v>12660</v>
      </c>
      <c r="X1774" s="36">
        <f t="shared" si="273"/>
        <v>13528.320555881091</v>
      </c>
      <c r="Y1774" s="36">
        <f t="shared" si="274"/>
        <v>14712.195470589881</v>
      </c>
      <c r="Z1774" s="36">
        <f t="shared" si="275"/>
        <v>16286.491516028507</v>
      </c>
      <c r="AA1774" s="36">
        <f t="shared" si="276"/>
        <v>18339.542033605267</v>
      </c>
      <c r="AB1774" s="36">
        <f t="shared" si="277"/>
        <v>56027.79923260436</v>
      </c>
      <c r="AC1774" s="36">
        <f t="shared" si="278"/>
        <v>253195.82245423851</v>
      </c>
      <c r="AD1774" s="36">
        <f t="shared" si="279"/>
        <v>156158.66646433593</v>
      </c>
    </row>
    <row r="1775" spans="1:30" ht="14.25" customHeight="1" x14ac:dyDescent="0.25">
      <c r="A1775" s="16">
        <v>1759</v>
      </c>
      <c r="B1775" s="34">
        <v>0.35801402452177999</v>
      </c>
      <c r="C1775" s="34">
        <v>7.3111180383457E-2</v>
      </c>
      <c r="D1775" s="34">
        <v>4.3957057764913002E-2</v>
      </c>
      <c r="E1775" s="34">
        <v>4.9404277338679602E-2</v>
      </c>
      <c r="F1775" s="34">
        <v>1.77316472906014E-2</v>
      </c>
      <c r="G1775" s="34">
        <v>0.19306718065223</v>
      </c>
      <c r="H1775" s="35">
        <v>1.08083687419839</v>
      </c>
      <c r="I1775" s="34">
        <v>9.4861225923356399E-2</v>
      </c>
      <c r="J1775" s="34">
        <v>2.75720355630679E-2</v>
      </c>
      <c r="K1775" s="36">
        <f>Inputs!$B$12*(1+$B1775)^4</f>
        <v>204064.88110218782</v>
      </c>
      <c r="L1775" s="36">
        <f t="shared" si="270"/>
        <v>21049.621054158528</v>
      </c>
      <c r="M1775" s="36">
        <f t="shared" si="271"/>
        <v>265570.92074286833</v>
      </c>
      <c r="N1775" s="37">
        <f>M1775/Inputs!$B$6</f>
        <v>404.83372064461633</v>
      </c>
      <c r="O1775" s="38">
        <f>IF(N1775&gt;Inputs!$B$4,1,0)</f>
        <v>1</v>
      </c>
      <c r="P1775" s="34">
        <f t="shared" si="272"/>
        <v>6.7289190360288492E-2</v>
      </c>
      <c r="Q1775" s="36">
        <f>Inputs!$B$12*(1+$B1775)^0*$C1775+Inputs!$B$29*(1+$D1775)^0*Inputs!$B$19+Inputs!$B$30*(1+$E1775)^0*Inputs!$B$20+Inputs!$B$31*(1+$F1775)^0*Inputs!$B$21+Inputs!$B$22*(1+Inputs!$B$23)^0</f>
        <v>12408.714850434342</v>
      </c>
      <c r="R1775" s="36">
        <f>Inputs!$B$12*(1+$B1775)^1*$C1775+Inputs!$B$29*(1+$D1775)^1*Inputs!$B$19+Inputs!$B$30*(1+$E1775)^1*Inputs!$B$20+Inputs!$B$31*(1+$F1775)^1*Inputs!$B$21+Inputs!$B$22*(1+Inputs!$B$23)^1</f>
        <v>14259.252218509544</v>
      </c>
      <c r="S1775" s="36">
        <f>Inputs!$B$12*(1+$B1775)^2*$C1775+Inputs!$B$29*(1+$D1775)^2*Inputs!$B$19+Inputs!$B$30*(1+$E1775)^2*Inputs!$B$20+Inputs!$B$31*(1+$F1775)^2*Inputs!$B$21+Inputs!$B$22*(1+Inputs!$B$23)^2</f>
        <v>16683.896992660819</v>
      </c>
      <c r="T1775" s="36">
        <f>Inputs!$B$12*(1+$B1775)^3*$C1775+Inputs!$B$29*(1+$D1775)^3*Inputs!$B$19+Inputs!$B$30*(1+$E1775)^3*Inputs!$B$20+Inputs!$B$31*(1+$F1775)^3*Inputs!$B$21+Inputs!$B$22*(1+Inputs!$B$23)^3</f>
        <v>19884.491131956274</v>
      </c>
      <c r="U1775" s="36">
        <f>Inputs!$B$12*(1+$B1775)^4*$C1775+Inputs!$B$29*(1+$D1775)^4*Inputs!$B$19+Inputs!$B$30*(1+$E1775)^4*Inputs!$B$20+Inputs!$B$31*(1+$F1775)^4*Inputs!$B$21+Inputs!$B$22*(1+Inputs!$B$23)^4</f>
        <v>24134.9692440217</v>
      </c>
      <c r="V1775" s="35">
        <f>Inputs!$B$13/(Q1775*(1-$G1775))</f>
        <v>1.2643564303617687</v>
      </c>
      <c r="W1775" s="36">
        <f>Inputs!$B$13</f>
        <v>12660</v>
      </c>
      <c r="X1775" s="36">
        <f t="shared" si="273"/>
        <v>14020.106175737435</v>
      </c>
      <c r="Y1775" s="36">
        <f t="shared" si="274"/>
        <v>15786.4154933233</v>
      </c>
      <c r="Z1775" s="36">
        <f t="shared" si="275"/>
        <v>18078.67578783122</v>
      </c>
      <c r="AA1775" s="36">
        <f t="shared" si="276"/>
        <v>21049.621054158528</v>
      </c>
      <c r="AB1775" s="36">
        <f t="shared" si="277"/>
        <v>61248.569540042794</v>
      </c>
      <c r="AC1775" s="36">
        <f t="shared" si="278"/>
        <v>321448.39072425652</v>
      </c>
      <c r="AD1775" s="36">
        <f t="shared" si="279"/>
        <v>204322.35120282552</v>
      </c>
    </row>
    <row r="1776" spans="1:30" ht="14.25" customHeight="1" x14ac:dyDescent="0.25">
      <c r="A1776" s="16">
        <v>1760</v>
      </c>
      <c r="B1776" s="34">
        <v>0.31402229122233699</v>
      </c>
      <c r="C1776" s="34">
        <v>8.7863476356540599E-2</v>
      </c>
      <c r="D1776" s="34">
        <v>2.5536073549729001E-2</v>
      </c>
      <c r="E1776" s="34">
        <v>5.0264939894587898E-2</v>
      </c>
      <c r="F1776" s="34">
        <v>-1.3624103019415201E-2</v>
      </c>
      <c r="G1776" s="34">
        <v>0.20401935201216201</v>
      </c>
      <c r="H1776" s="35">
        <v>1.05419331587823</v>
      </c>
      <c r="I1776" s="34">
        <v>9.9274196370710194E-2</v>
      </c>
      <c r="J1776" s="34">
        <v>2.1004143976454899E-2</v>
      </c>
      <c r="K1776" s="36">
        <f>Inputs!$B$12*(1+$B1776)^4</f>
        <v>178880.16269710616</v>
      </c>
      <c r="L1776" s="36">
        <f t="shared" si="270"/>
        <v>20225.752410736259</v>
      </c>
      <c r="M1776" s="36">
        <f t="shared" si="271"/>
        <v>223658.81369199129</v>
      </c>
      <c r="N1776" s="37">
        <f>M1776/Inputs!$B$6</f>
        <v>340.9433135548648</v>
      </c>
      <c r="O1776" s="38">
        <f>IF(N1776&gt;Inputs!$B$4,1,0)</f>
        <v>0</v>
      </c>
      <c r="P1776" s="34">
        <f t="shared" si="272"/>
        <v>7.8270052394255302E-2</v>
      </c>
      <c r="Q1776" s="36">
        <f>Inputs!$B$12*(1+$B1776)^0*$C1776+Inputs!$B$29*(1+$D1776)^0*Inputs!$B$19+Inputs!$B$30*(1+$E1776)^0*Inputs!$B$20+Inputs!$B$31*(1+$F1776)^0*Inputs!$B$21+Inputs!$B$22*(1+Inputs!$B$23)^0</f>
        <v>13293.852608819358</v>
      </c>
      <c r="R1776" s="36">
        <f>Inputs!$B$12*(1+$B1776)^1*$C1776+Inputs!$B$29*(1+$D1776)^1*Inputs!$B$19+Inputs!$B$30*(1+$E1776)^1*Inputs!$B$20+Inputs!$B$31*(1+$F1776)^1*Inputs!$B$21+Inputs!$B$22*(1+Inputs!$B$23)^1</f>
        <v>15029.252841294216</v>
      </c>
      <c r="S1776" s="36">
        <f>Inputs!$B$12*(1+$B1776)^2*$C1776+Inputs!$B$29*(1+$D1776)^2*Inputs!$B$19+Inputs!$B$30*(1+$E1776)^2*Inputs!$B$20+Inputs!$B$31*(1+$F1776)^2*Inputs!$B$21+Inputs!$B$22*(1+Inputs!$B$23)^2</f>
        <v>17291.767372382874</v>
      </c>
      <c r="T1776" s="36">
        <f>Inputs!$B$12*(1+$B1776)^3*$C1776+Inputs!$B$29*(1+$D1776)^3*Inputs!$B$19+Inputs!$B$30*(1+$E1776)^3*Inputs!$B$20+Inputs!$B$31*(1+$F1776)^3*Inputs!$B$21+Inputs!$B$22*(1+Inputs!$B$23)^3</f>
        <v>20244.941867290872</v>
      </c>
      <c r="U1776" s="36">
        <f>Inputs!$B$12*(1+$B1776)^4*$C1776+Inputs!$B$29*(1+$D1776)^4*Inputs!$B$19+Inputs!$B$30*(1+$E1776)^4*Inputs!$B$20+Inputs!$B$31*(1+$F1776)^4*Inputs!$B$21+Inputs!$B$22*(1+Inputs!$B$23)^4</f>
        <v>24103.600419121856</v>
      </c>
      <c r="V1776" s="35">
        <f>Inputs!$B$13/(Q1776*(1-$G1776))</f>
        <v>1.1964108339728399</v>
      </c>
      <c r="W1776" s="36">
        <f>Inputs!$B$13</f>
        <v>12660</v>
      </c>
      <c r="X1776" s="36">
        <f t="shared" si="273"/>
        <v>13887.319281640916</v>
      </c>
      <c r="Y1776" s="36">
        <f t="shared" si="274"/>
        <v>15488.558955417066</v>
      </c>
      <c r="Z1776" s="36">
        <f t="shared" si="275"/>
        <v>17560.828538020785</v>
      </c>
      <c r="AA1776" s="36">
        <f t="shared" si="276"/>
        <v>20225.752410736259</v>
      </c>
      <c r="AB1776" s="36">
        <f t="shared" si="277"/>
        <v>59294.928635153185</v>
      </c>
      <c r="AC1776" s="36">
        <f t="shared" si="278"/>
        <v>263837.52654698823</v>
      </c>
      <c r="AD1776" s="36">
        <f t="shared" si="279"/>
        <v>164363.8850568381</v>
      </c>
    </row>
    <row r="1777" spans="1:30" ht="14.25" customHeight="1" x14ac:dyDescent="0.25">
      <c r="A1777" s="16">
        <v>1761</v>
      </c>
      <c r="B1777" s="34">
        <v>0.24496562346446901</v>
      </c>
      <c r="C1777" s="34">
        <v>8.4753485109156604E-2</v>
      </c>
      <c r="D1777" s="34">
        <v>1.61105855269284E-2</v>
      </c>
      <c r="E1777" s="34">
        <v>3.3830651879598703E-2</v>
      </c>
      <c r="F1777" s="34">
        <v>3.3250122244891697E-2</v>
      </c>
      <c r="G1777" s="34">
        <v>0.171322688167339</v>
      </c>
      <c r="H1777" s="35">
        <v>0.99756853936407297</v>
      </c>
      <c r="I1777" s="34">
        <v>9.2481654746362094E-2</v>
      </c>
      <c r="J1777" s="34">
        <v>2.6625911368754099E-2</v>
      </c>
      <c r="K1777" s="36">
        <f>Inputs!$B$12*(1+$B1777)^4</f>
        <v>144138.72929145434</v>
      </c>
      <c r="L1777" s="36">
        <f t="shared" si="270"/>
        <v>17488.512551415224</v>
      </c>
      <c r="M1777" s="36">
        <f t="shared" si="271"/>
        <v>231813.56583560107</v>
      </c>
      <c r="N1777" s="37">
        <f>M1777/Inputs!$B$6</f>
        <v>353.37433816402603</v>
      </c>
      <c r="O1777" s="38">
        <f>IF(N1777&gt;Inputs!$B$4,1,0)</f>
        <v>0</v>
      </c>
      <c r="P1777" s="34">
        <f t="shared" si="272"/>
        <v>6.5855743377607995E-2</v>
      </c>
      <c r="Q1777" s="36">
        <f>Inputs!$B$12*(1+$B1777)^0*$C1777+Inputs!$B$29*(1+$D1777)^0*Inputs!$B$19+Inputs!$B$30*(1+$E1777)^0*Inputs!$B$20+Inputs!$B$31*(1+$F1777)^0*Inputs!$B$21+Inputs!$B$22*(1+Inputs!$B$23)^0</f>
        <v>13107.253133976319</v>
      </c>
      <c r="R1777" s="36">
        <f>Inputs!$B$12*(1+$B1777)^1*$C1777+Inputs!$B$29*(1+$D1777)^1*Inputs!$B$19+Inputs!$B$30*(1+$E1777)^1*Inputs!$B$20+Inputs!$B$31*(1+$F1777)^1*Inputs!$B$21+Inputs!$B$22*(1+Inputs!$B$23)^1</f>
        <v>14572.08096704452</v>
      </c>
      <c r="S1777" s="36">
        <f>Inputs!$B$12*(1+$B1777)^2*$C1777+Inputs!$B$29*(1+$D1777)^2*Inputs!$B$19+Inputs!$B$30*(1+$E1777)^2*Inputs!$B$20+Inputs!$B$31*(1+$F1777)^2*Inputs!$B$21+Inputs!$B$22*(1+Inputs!$B$23)^2</f>
        <v>16348.711470677652</v>
      </c>
      <c r="T1777" s="36">
        <f>Inputs!$B$12*(1+$B1777)^3*$C1777+Inputs!$B$29*(1+$D1777)^3*Inputs!$B$19+Inputs!$B$30*(1+$E1777)^3*Inputs!$B$20+Inputs!$B$31*(1+$F1777)^3*Inputs!$B$21+Inputs!$B$22*(1+Inputs!$B$23)^3</f>
        <v>18512.111679720379</v>
      </c>
      <c r="U1777" s="36">
        <f>Inputs!$B$12*(1+$B1777)^4*$C1777+Inputs!$B$29*(1+$D1777)^4*Inputs!$B$19+Inputs!$B$30*(1+$E1777)^4*Inputs!$B$20+Inputs!$B$31*(1+$F1777)^4*Inputs!$B$21+Inputs!$B$22*(1+Inputs!$B$23)^4</f>
        <v>21155.567523142516</v>
      </c>
      <c r="V1777" s="35">
        <f>Inputs!$B$13/(Q1777*(1-$G1777))</f>
        <v>1.165565194545473</v>
      </c>
      <c r="W1777" s="36">
        <f>Inputs!$B$13</f>
        <v>12660</v>
      </c>
      <c r="X1777" s="36">
        <f t="shared" si="273"/>
        <v>13567.681022515311</v>
      </c>
      <c r="Y1777" s="36">
        <f t="shared" si="274"/>
        <v>14652.858385284395</v>
      </c>
      <c r="Z1777" s="36">
        <f t="shared" si="275"/>
        <v>15947.5579421984</v>
      </c>
      <c r="AA1777" s="36">
        <f t="shared" si="276"/>
        <v>17488.512551415224</v>
      </c>
      <c r="AB1777" s="36">
        <f t="shared" si="277"/>
        <v>56627.050758677244</v>
      </c>
      <c r="AC1777" s="36">
        <f t="shared" si="278"/>
        <v>272628.61545171251</v>
      </c>
      <c r="AD1777" s="36">
        <f t="shared" si="279"/>
        <v>175186.51507692382</v>
      </c>
    </row>
    <row r="1778" spans="1:30" ht="14.25" customHeight="1" x14ac:dyDescent="0.25">
      <c r="A1778" s="16">
        <v>1762</v>
      </c>
      <c r="B1778" s="34">
        <v>0.28430315222869701</v>
      </c>
      <c r="C1778" s="34">
        <v>5.7692520614185998E-2</v>
      </c>
      <c r="D1778" s="34">
        <v>4.1250940823805399E-2</v>
      </c>
      <c r="E1778" s="34">
        <v>1.6452013073294702E-2</v>
      </c>
      <c r="F1778" s="34">
        <v>8.2781037797897694E-3</v>
      </c>
      <c r="G1778" s="34">
        <v>0.210227123226714</v>
      </c>
      <c r="H1778" s="35">
        <v>1.05868073809258</v>
      </c>
      <c r="I1778" s="34">
        <v>9.2153998115253002E-2</v>
      </c>
      <c r="J1778" s="34">
        <v>3.0051205254385299E-2</v>
      </c>
      <c r="K1778" s="36">
        <f>Inputs!$B$12*(1+$B1778)^4</f>
        <v>163238.06737278789</v>
      </c>
      <c r="L1778" s="36">
        <f t="shared" si="270"/>
        <v>15092.370853574474</v>
      </c>
      <c r="M1778" s="36">
        <f t="shared" si="271"/>
        <v>213820.12090622174</v>
      </c>
      <c r="N1778" s="37">
        <f>M1778/Inputs!$B$6</f>
        <v>325.94530625948437</v>
      </c>
      <c r="O1778" s="38">
        <f>IF(N1778&gt;Inputs!$B$4,1,0)</f>
        <v>0</v>
      </c>
      <c r="P1778" s="34">
        <f t="shared" si="272"/>
        <v>6.21027928608677E-2</v>
      </c>
      <c r="Q1778" s="36">
        <f>Inputs!$B$12*(1+$B1778)^0*$C1778+Inputs!$B$29*(1+$D1778)^0*Inputs!$B$19+Inputs!$B$30*(1+$E1778)^0*Inputs!$B$20+Inputs!$B$31*(1+$F1778)^0*Inputs!$B$21+Inputs!$B$22*(1+Inputs!$B$23)^0</f>
        <v>11483.595264278083</v>
      </c>
      <c r="R1778" s="36">
        <f>Inputs!$B$12*(1+$B1778)^1*$C1778+Inputs!$B$29*(1+$D1778)^1*Inputs!$B$19+Inputs!$B$30*(1+$E1778)^1*Inputs!$B$20+Inputs!$B$31*(1+$F1778)^1*Inputs!$B$21+Inputs!$B$22*(1+Inputs!$B$23)^1</f>
        <v>12613.462407048086</v>
      </c>
      <c r="S1778" s="36">
        <f>Inputs!$B$12*(1+$B1778)^2*$C1778+Inputs!$B$29*(1+$D1778)^2*Inputs!$B$19+Inputs!$B$30*(1+$E1778)^2*Inputs!$B$20+Inputs!$B$31*(1+$F1778)^2*Inputs!$B$21+Inputs!$B$22*(1+Inputs!$B$23)^2</f>
        <v>14027.652902130481</v>
      </c>
      <c r="T1778" s="36">
        <f>Inputs!$B$12*(1+$B1778)^3*$C1778+Inputs!$B$29*(1+$D1778)^3*Inputs!$B$19+Inputs!$B$30*(1+$E1778)^3*Inputs!$B$20+Inputs!$B$31*(1+$F1778)^3*Inputs!$B$21+Inputs!$B$22*(1+Inputs!$B$23)^3</f>
        <v>15805.895477541186</v>
      </c>
      <c r="U1778" s="36">
        <f>Inputs!$B$12*(1+$B1778)^4*$C1778+Inputs!$B$29*(1+$D1778)^4*Inputs!$B$19+Inputs!$B$30*(1+$E1778)^4*Inputs!$B$20+Inputs!$B$31*(1+$F1778)^4*Inputs!$B$21+Inputs!$B$22*(1+Inputs!$B$23)^4</f>
        <v>18050.541800786224</v>
      </c>
      <c r="V1778" s="35">
        <f>Inputs!$B$13/(Q1778*(1-$G1778))</f>
        <v>1.3958977701889825</v>
      </c>
      <c r="W1778" s="36">
        <f>Inputs!$B$13</f>
        <v>12660</v>
      </c>
      <c r="X1778" s="36">
        <f t="shared" si="273"/>
        <v>13065.793546046367</v>
      </c>
      <c r="Y1778" s="36">
        <f t="shared" si="274"/>
        <v>13596.720106735036</v>
      </c>
      <c r="Z1778" s="36">
        <f t="shared" si="275"/>
        <v>14267.958905189123</v>
      </c>
      <c r="AA1778" s="36">
        <f t="shared" si="276"/>
        <v>15092.370853574474</v>
      </c>
      <c r="AB1778" s="36">
        <f t="shared" si="277"/>
        <v>52723.752011741388</v>
      </c>
      <c r="AC1778" s="36">
        <f t="shared" si="278"/>
        <v>250325.53403353228</v>
      </c>
      <c r="AD1778" s="36">
        <f t="shared" si="279"/>
        <v>161096.36889448034</v>
      </c>
    </row>
    <row r="1779" spans="1:30" ht="14.25" customHeight="1" x14ac:dyDescent="0.25">
      <c r="A1779" s="16">
        <v>1763</v>
      </c>
      <c r="B1779" s="34">
        <v>0.22680717233037001</v>
      </c>
      <c r="C1779" s="34">
        <v>0.108854442985603</v>
      </c>
      <c r="D1779" s="34">
        <v>1.03619610765989E-2</v>
      </c>
      <c r="E1779" s="34">
        <v>6.7668479221079603E-2</v>
      </c>
      <c r="F1779" s="34">
        <v>6.5863396907098297E-3</v>
      </c>
      <c r="G1779" s="34">
        <v>0.19298054976415399</v>
      </c>
      <c r="H1779" s="35">
        <v>1.15486675439776</v>
      </c>
      <c r="I1779" s="34">
        <v>0.10540169926349099</v>
      </c>
      <c r="J1779" s="34">
        <v>2.6086735372527401E-2</v>
      </c>
      <c r="K1779" s="36">
        <f>Inputs!$B$12*(1+$B1779)^4</f>
        <v>135911.58454454507</v>
      </c>
      <c r="L1779" s="36">
        <f t="shared" si="270"/>
        <v>21937.884699736427</v>
      </c>
      <c r="M1779" s="36">
        <f t="shared" si="271"/>
        <v>233224.53112547414</v>
      </c>
      <c r="N1779" s="37">
        <f>M1779/Inputs!$B$6</f>
        <v>355.52519988639352</v>
      </c>
      <c r="O1779" s="38">
        <f>IF(N1779&gt;Inputs!$B$4,1,0)</f>
        <v>0</v>
      </c>
      <c r="P1779" s="34">
        <f t="shared" si="272"/>
        <v>7.9314963890963597E-2</v>
      </c>
      <c r="Q1779" s="36">
        <f>Inputs!$B$12*(1+$B1779)^0*$C1779+Inputs!$B$29*(1+$D1779)^0*Inputs!$B$19+Inputs!$B$30*(1+$E1779)^0*Inputs!$B$20+Inputs!$B$31*(1+$F1779)^0*Inputs!$B$21+Inputs!$B$22*(1+Inputs!$B$23)^0</f>
        <v>14553.3106065631</v>
      </c>
      <c r="R1779" s="36">
        <f>Inputs!$B$12*(1+$B1779)^1*$C1779+Inputs!$B$29*(1+$D1779)^1*Inputs!$B$19+Inputs!$B$30*(1+$E1779)^1*Inputs!$B$20+Inputs!$B$31*(1+$F1779)^1*Inputs!$B$21+Inputs!$B$22*(1+Inputs!$B$23)^1</f>
        <v>16199.423394676796</v>
      </c>
      <c r="S1779" s="36">
        <f>Inputs!$B$12*(1+$B1779)^2*$C1779+Inputs!$B$29*(1+$D1779)^2*Inputs!$B$19+Inputs!$B$30*(1+$E1779)^2*Inputs!$B$20+Inputs!$B$31*(1+$F1779)^2*Inputs!$B$21+Inputs!$B$22*(1+Inputs!$B$23)^2</f>
        <v>18191.489022842929</v>
      </c>
      <c r="T1779" s="36">
        <f>Inputs!$B$12*(1+$B1779)^3*$C1779+Inputs!$B$29*(1+$D1779)^3*Inputs!$B$19+Inputs!$B$30*(1+$E1779)^3*Inputs!$B$20+Inputs!$B$31*(1+$F1779)^3*Inputs!$B$21+Inputs!$B$22*(1+Inputs!$B$23)^3</f>
        <v>20606.430428516607</v>
      </c>
      <c r="U1779" s="36">
        <f>Inputs!$B$12*(1+$B1779)^4*$C1779+Inputs!$B$29*(1+$D1779)^4*Inputs!$B$19+Inputs!$B$30*(1+$E1779)^4*Inputs!$B$20+Inputs!$B$31*(1+$F1779)^4*Inputs!$B$21+Inputs!$B$22*(1+Inputs!$B$23)^4</f>
        <v>23538.504583056427</v>
      </c>
      <c r="V1779" s="35">
        <f>Inputs!$B$13/(Q1779*(1-$G1779))</f>
        <v>1.0779234135111566</v>
      </c>
      <c r="W1779" s="36">
        <f>Inputs!$B$13</f>
        <v>12660</v>
      </c>
      <c r="X1779" s="36">
        <f t="shared" si="273"/>
        <v>14343.43688749271</v>
      </c>
      <c r="Y1779" s="36">
        <f t="shared" si="274"/>
        <v>16389.66836701423</v>
      </c>
      <c r="Z1779" s="36">
        <f t="shared" si="275"/>
        <v>18885.303880274143</v>
      </c>
      <c r="AA1779" s="36">
        <f t="shared" si="276"/>
        <v>21937.884699736427</v>
      </c>
      <c r="AB1779" s="36">
        <f t="shared" si="277"/>
        <v>61266.266829164</v>
      </c>
      <c r="AC1779" s="36">
        <f t="shared" si="278"/>
        <v>283807.3849907667</v>
      </c>
      <c r="AD1779" s="36">
        <f t="shared" si="279"/>
        <v>171958.26429631014</v>
      </c>
    </row>
    <row r="1780" spans="1:30" ht="14.25" customHeight="1" x14ac:dyDescent="0.25">
      <c r="A1780" s="16">
        <v>1764</v>
      </c>
      <c r="B1780" s="34">
        <v>0.35150595446954502</v>
      </c>
      <c r="C1780" s="34">
        <v>5.5905059646204902E-2</v>
      </c>
      <c r="D1780" s="34">
        <v>2.6995094185480101E-2</v>
      </c>
      <c r="E1780" s="34">
        <v>5.3823711838491703E-2</v>
      </c>
      <c r="F1780" s="34">
        <v>1.1577000353619899E-2</v>
      </c>
      <c r="G1780" s="34">
        <v>0.19764512692591699</v>
      </c>
      <c r="H1780" s="35">
        <v>1.14988003357493</v>
      </c>
      <c r="I1780" s="34">
        <v>9.6992556148285697E-2</v>
      </c>
      <c r="J1780" s="34">
        <v>2.68580214853247E-2</v>
      </c>
      <c r="K1780" s="36">
        <f>Inputs!$B$12*(1+$B1780)^4</f>
        <v>200181.11513004938</v>
      </c>
      <c r="L1780" s="36">
        <f t="shared" si="270"/>
        <v>18538.706350981636</v>
      </c>
      <c r="M1780" s="36">
        <f t="shared" si="271"/>
        <v>227957.35772355879</v>
      </c>
      <c r="N1780" s="37">
        <f>M1780/Inputs!$B$6</f>
        <v>347.49597213957134</v>
      </c>
      <c r="O1780" s="38">
        <f>IF(N1780&gt;Inputs!$B$4,1,0)</f>
        <v>0</v>
      </c>
      <c r="P1780" s="34">
        <f t="shared" si="272"/>
        <v>7.013453466296099E-2</v>
      </c>
      <c r="Q1780" s="36">
        <f>Inputs!$B$12*(1+$B1780)^0*$C1780+Inputs!$B$29*(1+$D1780)^0*Inputs!$B$19+Inputs!$B$30*(1+$E1780)^0*Inputs!$B$20+Inputs!$B$31*(1+$F1780)^0*Inputs!$B$21+Inputs!$B$22*(1+Inputs!$B$23)^0</f>
        <v>11376.347606199215</v>
      </c>
      <c r="R1780" s="36">
        <f>Inputs!$B$12*(1+$B1780)^1*$C1780+Inputs!$B$29*(1+$D1780)^1*Inputs!$B$19+Inputs!$B$30*(1+$E1780)^1*Inputs!$B$20+Inputs!$B$31*(1+$F1780)^1*Inputs!$B$21+Inputs!$B$22*(1+Inputs!$B$23)^1</f>
        <v>12762.817355781443</v>
      </c>
      <c r="S1780" s="36">
        <f>Inputs!$B$12*(1+$B1780)^2*$C1780+Inputs!$B$29*(1+$D1780)^2*Inputs!$B$19+Inputs!$B$30*(1+$E1780)^2*Inputs!$B$20+Inputs!$B$31*(1+$F1780)^2*Inputs!$B$21+Inputs!$B$22*(1+Inputs!$B$23)^2</f>
        <v>14571.944063436738</v>
      </c>
      <c r="T1780" s="36">
        <f>Inputs!$B$12*(1+$B1780)^3*$C1780+Inputs!$B$29*(1+$D1780)^3*Inputs!$B$19+Inputs!$B$30*(1+$E1780)^3*Inputs!$B$20+Inputs!$B$31*(1+$F1780)^3*Inputs!$B$21+Inputs!$B$22*(1+Inputs!$B$23)^3</f>
        <v>16949.809116444128</v>
      </c>
      <c r="U1780" s="36">
        <f>Inputs!$B$12*(1+$B1780)^4*$C1780+Inputs!$B$29*(1+$D1780)^4*Inputs!$B$19+Inputs!$B$30*(1+$E1780)^4*Inputs!$B$20+Inputs!$B$31*(1+$F1780)^4*Inputs!$B$21+Inputs!$B$22*(1+Inputs!$B$23)^4</f>
        <v>20093.722385360514</v>
      </c>
      <c r="V1780" s="35">
        <f>Inputs!$B$13/(Q1780*(1-$G1780))</f>
        <v>1.3869613456008172</v>
      </c>
      <c r="W1780" s="36">
        <f>Inputs!$B$13</f>
        <v>12660</v>
      </c>
      <c r="X1780" s="36">
        <f t="shared" si="273"/>
        <v>13595.965877806642</v>
      </c>
      <c r="Y1780" s="36">
        <f t="shared" si="274"/>
        <v>14830.210225867457</v>
      </c>
      <c r="Z1780" s="36">
        <f t="shared" si="275"/>
        <v>16444.157069897974</v>
      </c>
      <c r="AA1780" s="36">
        <f t="shared" si="276"/>
        <v>18538.706350981636</v>
      </c>
      <c r="AB1780" s="36">
        <f t="shared" si="277"/>
        <v>57097.71158005207</v>
      </c>
      <c r="AC1780" s="36">
        <f t="shared" si="278"/>
        <v>271430.03679925925</v>
      </c>
      <c r="AD1780" s="36">
        <f t="shared" si="279"/>
        <v>170859.64614350672</v>
      </c>
    </row>
    <row r="1781" spans="1:30" ht="14.25" customHeight="1" x14ac:dyDescent="0.25">
      <c r="A1781" s="16">
        <v>1765</v>
      </c>
      <c r="B1781" s="34">
        <v>0.17454079301718201</v>
      </c>
      <c r="C1781" s="34">
        <v>8.9972365073827304E-2</v>
      </c>
      <c r="D1781" s="34">
        <v>4.1965765980251798E-2</v>
      </c>
      <c r="E1781" s="34">
        <v>3.0550403946712198E-2</v>
      </c>
      <c r="F1781" s="34">
        <v>1.2977413007919899E-2</v>
      </c>
      <c r="G1781" s="34">
        <v>0.16444262591516701</v>
      </c>
      <c r="H1781" s="35">
        <v>1.01455013023274</v>
      </c>
      <c r="I1781" s="34">
        <v>8.9233130194638299E-2</v>
      </c>
      <c r="J1781" s="34">
        <v>2.72632350675239E-2</v>
      </c>
      <c r="K1781" s="36">
        <f>Inputs!$B$12*(1+$B1781)^4</f>
        <v>114188.84229371665</v>
      </c>
      <c r="L1781" s="36">
        <f t="shared" si="270"/>
        <v>16239.486784533188</v>
      </c>
      <c r="M1781" s="36">
        <f t="shared" si="271"/>
        <v>230866.44550443822</v>
      </c>
      <c r="N1781" s="37">
        <f>M1781/Inputs!$B$6</f>
        <v>351.9305571713997</v>
      </c>
      <c r="O1781" s="38">
        <f>IF(N1781&gt;Inputs!$B$4,1,0)</f>
        <v>0</v>
      </c>
      <c r="P1781" s="34">
        <f t="shared" si="272"/>
        <v>6.1969895127114399E-2</v>
      </c>
      <c r="Q1781" s="36">
        <f>Inputs!$B$12*(1+$B1781)^0*$C1781+Inputs!$B$29*(1+$D1781)^0*Inputs!$B$19+Inputs!$B$30*(1+$E1781)^0*Inputs!$B$20+Inputs!$B$31*(1+$F1781)^0*Inputs!$B$21+Inputs!$B$22*(1+Inputs!$B$23)^0</f>
        <v>13420.385931856559</v>
      </c>
      <c r="R1781" s="36">
        <f>Inputs!$B$12*(1+$B1781)^1*$C1781+Inputs!$B$29*(1+$D1781)^1*Inputs!$B$19+Inputs!$B$30*(1+$E1781)^1*Inputs!$B$20+Inputs!$B$31*(1+$F1781)^1*Inputs!$B$21+Inputs!$B$22*(1+Inputs!$B$23)^1</f>
        <v>14567.311045449376</v>
      </c>
      <c r="S1781" s="36">
        <f>Inputs!$B$12*(1+$B1781)^2*$C1781+Inputs!$B$29*(1+$D1781)^2*Inputs!$B$19+Inputs!$B$30*(1+$E1781)^2*Inputs!$B$20+Inputs!$B$31*(1+$F1781)^2*Inputs!$B$21+Inputs!$B$22*(1+Inputs!$B$23)^2</f>
        <v>15885.536483302927</v>
      </c>
      <c r="T1781" s="36">
        <f>Inputs!$B$12*(1+$B1781)^3*$C1781+Inputs!$B$29*(1+$D1781)^3*Inputs!$B$19+Inputs!$B$30*(1+$E1781)^3*Inputs!$B$20+Inputs!$B$31*(1+$F1781)^3*Inputs!$B$21+Inputs!$B$22*(1+Inputs!$B$23)^3</f>
        <v>17404.029973440433</v>
      </c>
      <c r="U1781" s="36">
        <f>Inputs!$B$12*(1+$B1781)^4*$C1781+Inputs!$B$29*(1+$D1781)^4*Inputs!$B$19+Inputs!$B$30*(1+$E1781)^4*Inputs!$B$20+Inputs!$B$31*(1+$F1781)^4*Inputs!$B$21+Inputs!$B$22*(1+Inputs!$B$23)^4</f>
        <v>19156.780047535249</v>
      </c>
      <c r="V1781" s="35">
        <f>Inputs!$B$13/(Q1781*(1-$G1781))</f>
        <v>1.1289960546051978</v>
      </c>
      <c r="W1781" s="36">
        <f>Inputs!$B$13</f>
        <v>12660</v>
      </c>
      <c r="X1781" s="36">
        <f t="shared" si="273"/>
        <v>13393.687542241378</v>
      </c>
      <c r="Y1781" s="36">
        <f t="shared" si="274"/>
        <v>14225.941297501016</v>
      </c>
      <c r="Z1781" s="36">
        <f t="shared" si="275"/>
        <v>15169.724565674529</v>
      </c>
      <c r="AA1781" s="36">
        <f t="shared" si="276"/>
        <v>16239.486784533188</v>
      </c>
      <c r="AB1781" s="36">
        <f t="shared" si="277"/>
        <v>55288.860057632402</v>
      </c>
      <c r="AC1781" s="36">
        <f t="shared" si="278"/>
        <v>269198.90207812691</v>
      </c>
      <c r="AD1781" s="36">
        <f t="shared" si="279"/>
        <v>175577.58544680581</v>
      </c>
    </row>
    <row r="1782" spans="1:30" ht="14.25" customHeight="1" x14ac:dyDescent="0.25">
      <c r="A1782" s="16">
        <v>1766</v>
      </c>
      <c r="B1782" s="34">
        <v>0.46836369873462902</v>
      </c>
      <c r="C1782" s="34">
        <v>6.2009834178393203E-2</v>
      </c>
      <c r="D1782" s="34">
        <v>3.3749911729743003E-2</v>
      </c>
      <c r="E1782" s="34">
        <v>4.5126855931574297E-2</v>
      </c>
      <c r="F1782" s="34">
        <v>9.6989581774184694E-3</v>
      </c>
      <c r="G1782" s="34">
        <v>0.211927334817824</v>
      </c>
      <c r="H1782" s="35">
        <v>1.05557695696689</v>
      </c>
      <c r="I1782" s="34">
        <v>9.2023194098719896E-2</v>
      </c>
      <c r="J1782" s="34">
        <v>2.3054007207256699E-2</v>
      </c>
      <c r="K1782" s="36">
        <f>Inputs!$B$12*(1+$B1782)^4</f>
        <v>278923.95026707911</v>
      </c>
      <c r="L1782" s="36">
        <f t="shared" si="270"/>
        <v>21761.902888818651</v>
      </c>
      <c r="M1782" s="36">
        <f t="shared" si="271"/>
        <v>270029.8627769007</v>
      </c>
      <c r="N1782" s="37">
        <f>M1782/Inputs!$B$6</f>
        <v>411.63088837942178</v>
      </c>
      <c r="O1782" s="38">
        <f>IF(N1782&gt;Inputs!$B$4,1,0)</f>
        <v>1</v>
      </c>
      <c r="P1782" s="34">
        <f t="shared" si="272"/>
        <v>6.8969186891463197E-2</v>
      </c>
      <c r="Q1782" s="36">
        <f>Inputs!$B$12*(1+$B1782)^0*$C1782+Inputs!$B$29*(1+$D1782)^0*Inputs!$B$19+Inputs!$B$30*(1+$E1782)^0*Inputs!$B$20+Inputs!$B$31*(1+$F1782)^0*Inputs!$B$21+Inputs!$B$22*(1+Inputs!$B$23)^0</f>
        <v>11742.634078130515</v>
      </c>
      <c r="R1782" s="36">
        <f>Inputs!$B$12*(1+$B1782)^1*$C1782+Inputs!$B$29*(1+$D1782)^1*Inputs!$B$19+Inputs!$B$30*(1+$E1782)^1*Inputs!$B$20+Inputs!$B$31*(1+$F1782)^1*Inputs!$B$21+Inputs!$B$22*(1+Inputs!$B$23)^1</f>
        <v>13684.611078846974</v>
      </c>
      <c r="S1782" s="36">
        <f>Inputs!$B$12*(1+$B1782)^2*$C1782+Inputs!$B$29*(1+$D1782)^2*Inputs!$B$19+Inputs!$B$30*(1+$E1782)^2*Inputs!$B$20+Inputs!$B$31*(1+$F1782)^2*Inputs!$B$21+Inputs!$B$22*(1+Inputs!$B$23)^2</f>
        <v>16449.977800625307</v>
      </c>
      <c r="T1782" s="36">
        <f>Inputs!$B$12*(1+$B1782)^3*$C1782+Inputs!$B$29*(1+$D1782)^3*Inputs!$B$19+Inputs!$B$30*(1+$E1782)^3*Inputs!$B$20+Inputs!$B$31*(1+$F1782)^3*Inputs!$B$21+Inputs!$B$22*(1+Inputs!$B$23)^3</f>
        <v>20421.296098441999</v>
      </c>
      <c r="U1782" s="36">
        <f>Inputs!$B$12*(1+$B1782)^4*$C1782+Inputs!$B$29*(1+$D1782)^4*Inputs!$B$19+Inputs!$B$30*(1+$E1782)^4*Inputs!$B$20+Inputs!$B$31*(1+$F1782)^4*Inputs!$B$21+Inputs!$B$22*(1+Inputs!$B$23)^4</f>
        <v>26160.178492945844</v>
      </c>
      <c r="V1782" s="35">
        <f>Inputs!$B$13/(Q1782*(1-$G1782))</f>
        <v>1.3680498222996376</v>
      </c>
      <c r="W1782" s="36">
        <f>Inputs!$B$13</f>
        <v>12660</v>
      </c>
      <c r="X1782" s="36">
        <f t="shared" si="273"/>
        <v>13911.226029845058</v>
      </c>
      <c r="Y1782" s="36">
        <f t="shared" si="274"/>
        <v>15709.6795758636</v>
      </c>
      <c r="Z1782" s="36">
        <f t="shared" si="275"/>
        <v>18245.083867404934</v>
      </c>
      <c r="AA1782" s="36">
        <f t="shared" si="276"/>
        <v>21761.902888818651</v>
      </c>
      <c r="AB1782" s="36">
        <f t="shared" si="277"/>
        <v>62165.035208065776</v>
      </c>
      <c r="AC1782" s="36">
        <f t="shared" si="278"/>
        <v>322805.05191249138</v>
      </c>
      <c r="AD1782" s="36">
        <f t="shared" si="279"/>
        <v>207864.82756883494</v>
      </c>
    </row>
    <row r="1783" spans="1:30" ht="14.25" customHeight="1" x14ac:dyDescent="0.25">
      <c r="A1783" s="16">
        <v>1767</v>
      </c>
      <c r="B1783" s="34">
        <v>0.44629019548419802</v>
      </c>
      <c r="C1783" s="34">
        <v>7.1909569288587702E-2</v>
      </c>
      <c r="D1783" s="34">
        <v>3.0546956892698599E-2</v>
      </c>
      <c r="E1783" s="34">
        <v>4.6322902231531203E-2</v>
      </c>
      <c r="F1783" s="34">
        <v>1.1957539794390499E-2</v>
      </c>
      <c r="G1783" s="34">
        <v>0.186557835556042</v>
      </c>
      <c r="H1783" s="35">
        <v>0.98239245173862999</v>
      </c>
      <c r="I1783" s="34">
        <v>9.5787409914042498E-2</v>
      </c>
      <c r="J1783" s="34">
        <v>2.0555092406670201E-2</v>
      </c>
      <c r="K1783" s="36">
        <f>Inputs!$B$12*(1+$B1783)^4</f>
        <v>262526.42152298347</v>
      </c>
      <c r="L1783" s="36">
        <f t="shared" si="270"/>
        <v>22176.910073741834</v>
      </c>
      <c r="M1783" s="36">
        <f t="shared" si="271"/>
        <v>252675.91522480131</v>
      </c>
      <c r="N1783" s="37">
        <f>M1783/Inputs!$B$6</f>
        <v>385.17670003780688</v>
      </c>
      <c r="O1783" s="38">
        <f>IF(N1783&gt;Inputs!$B$4,1,0)</f>
        <v>0</v>
      </c>
      <c r="P1783" s="34">
        <f t="shared" si="272"/>
        <v>7.5232317507372304E-2</v>
      </c>
      <c r="Q1783" s="36">
        <f>Inputs!$B$12*(1+$B1783)^0*$C1783+Inputs!$B$29*(1+$D1783)^0*Inputs!$B$19+Inputs!$B$30*(1+$E1783)^0*Inputs!$B$20+Inputs!$B$31*(1+$F1783)^0*Inputs!$B$21+Inputs!$B$22*(1+Inputs!$B$23)^0</f>
        <v>12336.618184742183</v>
      </c>
      <c r="R1783" s="36">
        <f>Inputs!$B$12*(1+$B1783)^1*$C1783+Inputs!$B$29*(1+$D1783)^1*Inputs!$B$19+Inputs!$B$30*(1+$E1783)^1*Inputs!$B$20+Inputs!$B$31*(1+$F1783)^1*Inputs!$B$21+Inputs!$B$22*(1+Inputs!$B$23)^1</f>
        <v>14464.187311581416</v>
      </c>
      <c r="S1783" s="36">
        <f>Inputs!$B$12*(1+$B1783)^2*$C1783+Inputs!$B$29*(1+$D1783)^2*Inputs!$B$19+Inputs!$B$30*(1+$E1783)^2*Inputs!$B$20+Inputs!$B$31*(1+$F1783)^2*Inputs!$B$21+Inputs!$B$22*(1+Inputs!$B$23)^2</f>
        <v>17458.15158018301</v>
      </c>
      <c r="T1783" s="36">
        <f>Inputs!$B$12*(1+$B1783)^3*$C1783+Inputs!$B$29*(1+$D1783)^3*Inputs!$B$19+Inputs!$B$30*(1+$E1783)^3*Inputs!$B$20+Inputs!$B$31*(1+$F1783)^3*Inputs!$B$21+Inputs!$B$22*(1+Inputs!$B$23)^3</f>
        <v>21702.321890731451</v>
      </c>
      <c r="U1783" s="36">
        <f>Inputs!$B$12*(1+$B1783)^4*$C1783+Inputs!$B$29*(1+$D1783)^4*Inputs!$B$19+Inputs!$B$30*(1+$E1783)^4*Inputs!$B$20+Inputs!$B$31*(1+$F1783)^4*Inputs!$B$21+Inputs!$B$22*(1+Inputs!$B$23)^4</f>
        <v>27751.683791584328</v>
      </c>
      <c r="V1783" s="35">
        <f>Inputs!$B$13/(Q1783*(1-$G1783))</f>
        <v>1.2615686897522562</v>
      </c>
      <c r="W1783" s="36">
        <f>Inputs!$B$13</f>
        <v>12660</v>
      </c>
      <c r="X1783" s="36">
        <f t="shared" si="273"/>
        <v>14022.157910844298</v>
      </c>
      <c r="Y1783" s="36">
        <f t="shared" si="274"/>
        <v>15933.466676156975</v>
      </c>
      <c r="Z1783" s="36">
        <f t="shared" si="275"/>
        <v>18574.862636074235</v>
      </c>
      <c r="AA1783" s="36">
        <f t="shared" si="276"/>
        <v>22176.910073741834</v>
      </c>
      <c r="AB1783" s="36">
        <f t="shared" si="277"/>
        <v>62260.757071677595</v>
      </c>
      <c r="AC1783" s="36">
        <f t="shared" si="278"/>
        <v>300838.24690611375</v>
      </c>
      <c r="AD1783" s="36">
        <f t="shared" si="279"/>
        <v>190415.15815312372</v>
      </c>
    </row>
    <row r="1784" spans="1:30" ht="14.25" customHeight="1" x14ac:dyDescent="0.25">
      <c r="A1784" s="16">
        <v>1768</v>
      </c>
      <c r="B1784" s="34">
        <v>0.36063994269033001</v>
      </c>
      <c r="C1784" s="34">
        <v>5.5143471874475901E-2</v>
      </c>
      <c r="D1784" s="34">
        <v>2.5229765331973401E-2</v>
      </c>
      <c r="E1784" s="34">
        <v>2.6265796235995498E-2</v>
      </c>
      <c r="F1784" s="34">
        <v>6.7103199451729002E-3</v>
      </c>
      <c r="G1784" s="34">
        <v>0.17947977388111</v>
      </c>
      <c r="H1784" s="35">
        <v>1.04528112191606</v>
      </c>
      <c r="I1784" s="34">
        <v>0.10239800736499401</v>
      </c>
      <c r="J1784" s="34">
        <v>2.4722668417039999E-2</v>
      </c>
      <c r="K1784" s="36">
        <f>Inputs!$B$12*(1+$B1784)^4</f>
        <v>205647.82181453708</v>
      </c>
      <c r="L1784" s="36">
        <f t="shared" si="270"/>
        <v>16995.59391936853</v>
      </c>
      <c r="M1784" s="36">
        <f t="shared" si="271"/>
        <v>191594.74002376592</v>
      </c>
      <c r="N1784" s="37">
        <f>M1784/Inputs!$B$6</f>
        <v>292.06515247525294</v>
      </c>
      <c r="O1784" s="38">
        <f>IF(N1784&gt;Inputs!$B$4,1,0)</f>
        <v>0</v>
      </c>
      <c r="P1784" s="34">
        <f t="shared" si="272"/>
        <v>7.7675338947954004E-2</v>
      </c>
      <c r="Q1784" s="36">
        <f>Inputs!$B$12*(1+$B1784)^0*$C1784+Inputs!$B$29*(1+$D1784)^0*Inputs!$B$19+Inputs!$B$30*(1+$E1784)^0*Inputs!$B$20+Inputs!$B$31*(1+$F1784)^0*Inputs!$B$21+Inputs!$B$22*(1+Inputs!$B$23)^0</f>
        <v>11330.652339895474</v>
      </c>
      <c r="R1784" s="36">
        <f>Inputs!$B$12*(1+$B1784)^1*$C1784+Inputs!$B$29*(1+$D1784)^1*Inputs!$B$19+Inputs!$B$30*(1+$E1784)^1*Inputs!$B$20+Inputs!$B$31*(1+$F1784)^1*Inputs!$B$21+Inputs!$B$22*(1+Inputs!$B$23)^1</f>
        <v>12634.315366369718</v>
      </c>
      <c r="S1784" s="36">
        <f>Inputs!$B$12*(1+$B1784)^2*$C1784+Inputs!$B$29*(1+$D1784)^2*Inputs!$B$19+Inputs!$B$30*(1+$E1784)^2*Inputs!$B$20+Inputs!$B$31*(1+$F1784)^2*Inputs!$B$21+Inputs!$B$22*(1+Inputs!$B$23)^2</f>
        <v>14370.264737766658</v>
      </c>
      <c r="T1784" s="36">
        <f>Inputs!$B$12*(1+$B1784)^3*$C1784+Inputs!$B$29*(1+$D1784)^3*Inputs!$B$19+Inputs!$B$30*(1+$E1784)^3*Inputs!$B$20+Inputs!$B$31*(1+$F1784)^3*Inputs!$B$21+Inputs!$B$22*(1+Inputs!$B$23)^3</f>
        <v>16693.729291693737</v>
      </c>
      <c r="U1784" s="36">
        <f>Inputs!$B$12*(1+$B1784)^4*$C1784+Inputs!$B$29*(1+$D1784)^4*Inputs!$B$19+Inputs!$B$30*(1+$E1784)^4*Inputs!$B$20+Inputs!$B$31*(1+$F1784)^4*Inputs!$B$21+Inputs!$B$22*(1+Inputs!$B$23)^4</f>
        <v>19815.906655456027</v>
      </c>
      <c r="V1784" s="35">
        <f>Inputs!$B$13/(Q1784*(1-$G1784))</f>
        <v>1.3617252810621332</v>
      </c>
      <c r="W1784" s="36">
        <f>Inputs!$B$13</f>
        <v>12660</v>
      </c>
      <c r="X1784" s="36">
        <f t="shared" si="273"/>
        <v>13296.491550203107</v>
      </c>
      <c r="Y1784" s="36">
        <f t="shared" si="274"/>
        <v>14190.618020532071</v>
      </c>
      <c r="Z1784" s="36">
        <f t="shared" si="275"/>
        <v>15401.409458904356</v>
      </c>
      <c r="AA1784" s="36">
        <f t="shared" si="276"/>
        <v>16995.59391936853</v>
      </c>
      <c r="AB1784" s="36">
        <f t="shared" si="277"/>
        <v>53884.119711557811</v>
      </c>
      <c r="AC1784" s="36">
        <f t="shared" si="278"/>
        <v>224212.3508988753</v>
      </c>
      <c r="AD1784" s="36">
        <f t="shared" si="279"/>
        <v>137710.62031220811</v>
      </c>
    </row>
    <row r="1785" spans="1:30" ht="14.25" customHeight="1" x14ac:dyDescent="0.25">
      <c r="A1785" s="16">
        <v>1769</v>
      </c>
      <c r="B1785" s="34">
        <v>0.40999092108720497</v>
      </c>
      <c r="C1785" s="34">
        <v>6.5042831371827398E-2</v>
      </c>
      <c r="D1785" s="34">
        <v>1.1623273837367699E-2</v>
      </c>
      <c r="E1785" s="34">
        <v>3.0061901291080901E-2</v>
      </c>
      <c r="F1785" s="34">
        <v>6.0041455064227698E-3</v>
      </c>
      <c r="G1785" s="34">
        <v>0.180966841687313</v>
      </c>
      <c r="H1785" s="35">
        <v>1.02027996943338</v>
      </c>
      <c r="I1785" s="34">
        <v>0.103753596314215</v>
      </c>
      <c r="J1785" s="34">
        <v>2.18087605409488E-2</v>
      </c>
      <c r="K1785" s="36">
        <f>Inputs!$B$12*(1+$B1785)^4</f>
        <v>237146.38861123286</v>
      </c>
      <c r="L1785" s="36">
        <f t="shared" si="270"/>
        <v>19837.518900990592</v>
      </c>
      <c r="M1785" s="36">
        <f t="shared" si="271"/>
        <v>208560.98764562688</v>
      </c>
      <c r="N1785" s="37">
        <f>M1785/Inputs!$B$6</f>
        <v>317.92833482565072</v>
      </c>
      <c r="O1785" s="38">
        <f>IF(N1785&gt;Inputs!$B$4,1,0)</f>
        <v>0</v>
      </c>
      <c r="P1785" s="34">
        <f t="shared" si="272"/>
        <v>8.1944835773266209E-2</v>
      </c>
      <c r="Q1785" s="36">
        <f>Inputs!$B$12*(1+$B1785)^0*$C1785+Inputs!$B$29*(1+$D1785)^0*Inputs!$B$19+Inputs!$B$30*(1+$E1785)^0*Inputs!$B$20+Inputs!$B$31*(1+$F1785)^0*Inputs!$B$21+Inputs!$B$22*(1+Inputs!$B$23)^0</f>
        <v>11924.613909736567</v>
      </c>
      <c r="R1785" s="36">
        <f>Inputs!$B$12*(1+$B1785)^1*$C1785+Inputs!$B$29*(1+$D1785)^1*Inputs!$B$19+Inputs!$B$30*(1+$E1785)^1*Inputs!$B$20+Inputs!$B$31*(1+$F1785)^1*Inputs!$B$21+Inputs!$B$22*(1+Inputs!$B$23)^1</f>
        <v>13596.536070093078</v>
      </c>
      <c r="S1785" s="36">
        <f>Inputs!$B$12*(1+$B1785)^2*$C1785+Inputs!$B$29*(1+$D1785)^2*Inputs!$B$19+Inputs!$B$30*(1+$E1785)^2*Inputs!$B$20+Inputs!$B$31*(1+$F1785)^2*Inputs!$B$21+Inputs!$B$22*(1+Inputs!$B$23)^2</f>
        <v>15925.258147880559</v>
      </c>
      <c r="T1785" s="36">
        <f>Inputs!$B$12*(1+$B1785)^3*$C1785+Inputs!$B$29*(1+$D1785)^3*Inputs!$B$19+Inputs!$B$30*(1+$E1785)^3*Inputs!$B$20+Inputs!$B$31*(1+$F1785)^3*Inputs!$B$21+Inputs!$B$22*(1+Inputs!$B$23)^3</f>
        <v>19179.743550228231</v>
      </c>
      <c r="U1785" s="36">
        <f>Inputs!$B$12*(1+$B1785)^4*$C1785+Inputs!$B$29*(1+$D1785)^4*Inputs!$B$19+Inputs!$B$30*(1+$E1785)^4*Inputs!$B$20+Inputs!$B$31*(1+$F1785)^4*Inputs!$B$21+Inputs!$B$22*(1+Inputs!$B$23)^4</f>
        <v>23739.223467797761</v>
      </c>
      <c r="V1785" s="35">
        <f>Inputs!$B$13/(Q1785*(1-$G1785))</f>
        <v>1.2962473894257796</v>
      </c>
      <c r="W1785" s="36">
        <f>Inputs!$B$13</f>
        <v>12660</v>
      </c>
      <c r="X1785" s="36">
        <f t="shared" si="273"/>
        <v>13666.734665203419</v>
      </c>
      <c r="Y1785" s="36">
        <f t="shared" si="274"/>
        <v>15107.597419017749</v>
      </c>
      <c r="Z1785" s="36">
        <f t="shared" si="275"/>
        <v>17111.203271952261</v>
      </c>
      <c r="AA1785" s="36">
        <f t="shared" si="276"/>
        <v>19837.518900990592</v>
      </c>
      <c r="AB1785" s="36">
        <f t="shared" si="277"/>
        <v>57561.759265512199</v>
      </c>
      <c r="AC1785" s="36">
        <f t="shared" si="278"/>
        <v>247363.36840694235</v>
      </c>
      <c r="AD1785" s="36">
        <f t="shared" si="279"/>
        <v>150999.22838011468</v>
      </c>
    </row>
    <row r="1786" spans="1:30" ht="14.25" customHeight="1" x14ac:dyDescent="0.25">
      <c r="A1786" s="16">
        <v>1770</v>
      </c>
      <c r="B1786" s="34">
        <v>0.40225064022010198</v>
      </c>
      <c r="C1786" s="34">
        <v>5.8919974625351798E-2</v>
      </c>
      <c r="D1786" s="34">
        <v>5.5968818394641302E-2</v>
      </c>
      <c r="E1786" s="34">
        <v>6.8989924891201093E-2</v>
      </c>
      <c r="F1786" s="34">
        <v>-1.24262257267563E-2</v>
      </c>
      <c r="G1786" s="34">
        <v>0.17651945841406</v>
      </c>
      <c r="H1786" s="35">
        <v>1.1436683162630701</v>
      </c>
      <c r="I1786" s="34">
        <v>9.0325827010340295E-2</v>
      </c>
      <c r="J1786" s="34">
        <v>2.7087900634359199E-2</v>
      </c>
      <c r="K1786" s="36">
        <f>Inputs!$B$12*(1+$B1786)^4</f>
        <v>231981.75958852394</v>
      </c>
      <c r="L1786" s="36">
        <f t="shared" si="270"/>
        <v>21427.783674738021</v>
      </c>
      <c r="M1786" s="36">
        <f t="shared" si="271"/>
        <v>288119.07917597564</v>
      </c>
      <c r="N1786" s="37">
        <f>M1786/Inputs!$B$6</f>
        <v>439.20591337801164</v>
      </c>
      <c r="O1786" s="38">
        <f>IF(N1786&gt;Inputs!$B$4,1,0)</f>
        <v>1</v>
      </c>
      <c r="P1786" s="34">
        <f t="shared" si="272"/>
        <v>6.3237926375981093E-2</v>
      </c>
      <c r="Q1786" s="36">
        <f>Inputs!$B$12*(1+$B1786)^0*$C1786+Inputs!$B$29*(1+$D1786)^0*Inputs!$B$19+Inputs!$B$30*(1+$E1786)^0*Inputs!$B$20+Inputs!$B$31*(1+$F1786)^0*Inputs!$B$21+Inputs!$B$22*(1+Inputs!$B$23)^0</f>
        <v>11557.24250494803</v>
      </c>
      <c r="R1786" s="36">
        <f>Inputs!$B$12*(1+$B1786)^1*$C1786+Inputs!$B$29*(1+$D1786)^1*Inputs!$B$19+Inputs!$B$30*(1+$E1786)^1*Inputs!$B$20+Inputs!$B$31*(1+$F1786)^1*Inputs!$B$21+Inputs!$B$22*(1+Inputs!$B$23)^1</f>
        <v>13212.016553304744</v>
      </c>
      <c r="S1786" s="36">
        <f>Inputs!$B$12*(1+$B1786)^2*$C1786+Inputs!$B$29*(1+$D1786)^2*Inputs!$B$19+Inputs!$B$30*(1+$E1786)^2*Inputs!$B$20+Inputs!$B$31*(1+$F1786)^2*Inputs!$B$21+Inputs!$B$22*(1+Inputs!$B$23)^2</f>
        <v>15459.713935011023</v>
      </c>
      <c r="T1786" s="36">
        <f>Inputs!$B$12*(1+$B1786)^3*$C1786+Inputs!$B$29*(1+$D1786)^3*Inputs!$B$19+Inputs!$B$30*(1+$E1786)^3*Inputs!$B$20+Inputs!$B$31*(1+$F1786)^3*Inputs!$B$21+Inputs!$B$22*(1+Inputs!$B$23)^3</f>
        <v>18531.759878532997</v>
      </c>
      <c r="U1786" s="36">
        <f>Inputs!$B$12*(1+$B1786)^4*$C1786+Inputs!$B$29*(1+$D1786)^4*Inputs!$B$19+Inputs!$B$30*(1+$E1786)^4*Inputs!$B$20+Inputs!$B$31*(1+$F1786)^4*Inputs!$B$21+Inputs!$B$22*(1+Inputs!$B$23)^4</f>
        <v>22752.222285354688</v>
      </c>
      <c r="V1786" s="35">
        <f>Inputs!$B$13/(Q1786*(1-$G1786))</f>
        <v>1.3302281623004648</v>
      </c>
      <c r="W1786" s="36">
        <f>Inputs!$B$13</f>
        <v>12660</v>
      </c>
      <c r="X1786" s="36">
        <f t="shared" si="273"/>
        <v>13965.232385130668</v>
      </c>
      <c r="Y1786" s="36">
        <f t="shared" si="274"/>
        <v>15747.307994121262</v>
      </c>
      <c r="Z1786" s="36">
        <f t="shared" si="275"/>
        <v>18164.751443370595</v>
      </c>
      <c r="AA1786" s="36">
        <f t="shared" si="276"/>
        <v>21427.783674738021</v>
      </c>
      <c r="AB1786" s="36">
        <f t="shared" si="277"/>
        <v>62266.139228428612</v>
      </c>
      <c r="AC1786" s="36">
        <f t="shared" si="278"/>
        <v>348022.43860565586</v>
      </c>
      <c r="AD1786" s="36">
        <f t="shared" si="279"/>
        <v>225852.93994754701</v>
      </c>
    </row>
    <row r="1787" spans="1:30" ht="14.25" customHeight="1" x14ac:dyDescent="0.25">
      <c r="A1787" s="16">
        <v>1771</v>
      </c>
      <c r="B1787" s="34">
        <v>0.33012465672506802</v>
      </c>
      <c r="C1787" s="34">
        <v>8.1377071279143898E-2</v>
      </c>
      <c r="D1787" s="34">
        <v>1.7736761488645201E-2</v>
      </c>
      <c r="E1787" s="34">
        <v>4.2884375366410897E-2</v>
      </c>
      <c r="F1787" s="34">
        <v>1.7812183548523101E-2</v>
      </c>
      <c r="G1787" s="34">
        <v>0.16977710351934</v>
      </c>
      <c r="H1787" s="35">
        <v>1.0714335711363401</v>
      </c>
      <c r="I1787" s="34">
        <v>8.8937911943408096E-2</v>
      </c>
      <c r="J1787" s="34">
        <v>2.7449157146075001E-2</v>
      </c>
      <c r="K1787" s="36">
        <f>Inputs!$B$12*(1+$B1787)^4</f>
        <v>187810.82778179267</v>
      </c>
      <c r="L1787" s="36">
        <f t="shared" si="270"/>
        <v>21390.101742254839</v>
      </c>
      <c r="M1787" s="36">
        <f t="shared" si="271"/>
        <v>296247.77146166237</v>
      </c>
      <c r="N1787" s="37">
        <f>M1787/Inputs!$B$6</f>
        <v>451.59721259399754</v>
      </c>
      <c r="O1787" s="38">
        <f>IF(N1787&gt;Inputs!$B$4,1,0)</f>
        <v>1</v>
      </c>
      <c r="P1787" s="34">
        <f t="shared" si="272"/>
        <v>6.1488754797333095E-2</v>
      </c>
      <c r="Q1787" s="36">
        <f>Inputs!$B$12*(1+$B1787)^0*$C1787+Inputs!$B$29*(1+$D1787)^0*Inputs!$B$19+Inputs!$B$30*(1+$E1787)^0*Inputs!$B$20+Inputs!$B$31*(1+$F1787)^0*Inputs!$B$21+Inputs!$B$22*(1+Inputs!$B$23)^0</f>
        <v>12904.668304175557</v>
      </c>
      <c r="R1787" s="36">
        <f>Inputs!$B$12*(1+$B1787)^1*$C1787+Inputs!$B$29*(1+$D1787)^1*Inputs!$B$19+Inputs!$B$30*(1+$E1787)^1*Inputs!$B$20+Inputs!$B$31*(1+$F1787)^1*Inputs!$B$21+Inputs!$B$22*(1+Inputs!$B$23)^1</f>
        <v>14694.091289817879</v>
      </c>
      <c r="S1787" s="36">
        <f>Inputs!$B$12*(1+$B1787)^2*$C1787+Inputs!$B$29*(1+$D1787)^2*Inputs!$B$19+Inputs!$B$30*(1+$E1787)^2*Inputs!$B$20+Inputs!$B$31*(1+$F1787)^2*Inputs!$B$21+Inputs!$B$22*(1+Inputs!$B$23)^2</f>
        <v>17020.650095330268</v>
      </c>
      <c r="T1787" s="36">
        <f>Inputs!$B$12*(1+$B1787)^3*$C1787+Inputs!$B$29*(1+$D1787)^3*Inputs!$B$19+Inputs!$B$30*(1+$E1787)^3*Inputs!$B$20+Inputs!$B$31*(1+$F1787)^3*Inputs!$B$21+Inputs!$B$22*(1+Inputs!$B$23)^3</f>
        <v>20060.190303548829</v>
      </c>
      <c r="U1787" s="36">
        <f>Inputs!$B$12*(1+$B1787)^4*$C1787+Inputs!$B$29*(1+$D1787)^4*Inputs!$B$19+Inputs!$B$30*(1+$E1787)^4*Inputs!$B$20+Inputs!$B$31*(1+$F1787)^4*Inputs!$B$21+Inputs!$B$22*(1+Inputs!$B$23)^4</f>
        <v>24046.556514123247</v>
      </c>
      <c r="V1787" s="35">
        <f>Inputs!$B$13/(Q1787*(1-$G1787))</f>
        <v>1.1816589618941677</v>
      </c>
      <c r="W1787" s="36">
        <f>Inputs!$B$13</f>
        <v>12660</v>
      </c>
      <c r="X1787" s="36">
        <f t="shared" si="273"/>
        <v>14079.325999434945</v>
      </c>
      <c r="Y1787" s="36">
        <f t="shared" si="274"/>
        <v>15919.150289074951</v>
      </c>
      <c r="Z1787" s="36">
        <f t="shared" si="275"/>
        <v>18303.049902041344</v>
      </c>
      <c r="AA1787" s="36">
        <f t="shared" si="276"/>
        <v>21390.101742254839</v>
      </c>
      <c r="AB1787" s="36">
        <f t="shared" si="277"/>
        <v>62814.959873099928</v>
      </c>
      <c r="AC1787" s="36">
        <f t="shared" si="278"/>
        <v>357418.88218074193</v>
      </c>
      <c r="AD1787" s="36">
        <f t="shared" si="279"/>
        <v>233432.81158856241</v>
      </c>
    </row>
    <row r="1788" spans="1:30" ht="14.25" customHeight="1" x14ac:dyDescent="0.25">
      <c r="A1788" s="16">
        <v>1772</v>
      </c>
      <c r="B1788" s="34">
        <v>0.29872406995696599</v>
      </c>
      <c r="C1788" s="34">
        <v>8.5295435179133697E-2</v>
      </c>
      <c r="D1788" s="34">
        <v>2.1437239909952902E-2</v>
      </c>
      <c r="E1788" s="34">
        <v>3.0050652376576201E-2</v>
      </c>
      <c r="F1788" s="34">
        <v>1.60397823329557E-2</v>
      </c>
      <c r="G1788" s="34">
        <v>0.159120379264717</v>
      </c>
      <c r="H1788" s="35">
        <v>0.99122354096137999</v>
      </c>
      <c r="I1788" s="34">
        <v>9.0515618413761406E-2</v>
      </c>
      <c r="J1788" s="34">
        <v>1.62792429570345E-2</v>
      </c>
      <c r="K1788" s="36">
        <f>Inputs!$B$12*(1+$B1788)^4</f>
        <v>170694.21743264186</v>
      </c>
      <c r="L1788" s="36">
        <f t="shared" si="270"/>
        <v>19334.788488266873</v>
      </c>
      <c r="M1788" s="36">
        <f t="shared" si="271"/>
        <v>231173.75034632889</v>
      </c>
      <c r="N1788" s="37">
        <f>M1788/Inputs!$B$6</f>
        <v>352.39900967428184</v>
      </c>
      <c r="O1788" s="38">
        <f>IF(N1788&gt;Inputs!$B$4,1,0)</f>
        <v>0</v>
      </c>
      <c r="P1788" s="34">
        <f t="shared" si="272"/>
        <v>7.42363754567269E-2</v>
      </c>
      <c r="Q1788" s="36">
        <f>Inputs!$B$12*(1+$B1788)^0*$C1788+Inputs!$B$29*(1+$D1788)^0*Inputs!$B$19+Inputs!$B$30*(1+$E1788)^0*Inputs!$B$20+Inputs!$B$31*(1+$F1788)^0*Inputs!$B$21+Inputs!$B$22*(1+Inputs!$B$23)^0</f>
        <v>13139.770138174943</v>
      </c>
      <c r="R1788" s="36">
        <f>Inputs!$B$12*(1+$B1788)^1*$C1788+Inputs!$B$29*(1+$D1788)^1*Inputs!$B$19+Inputs!$B$30*(1+$E1788)^1*Inputs!$B$20+Inputs!$B$31*(1+$F1788)^1*Inputs!$B$21+Inputs!$B$22*(1+Inputs!$B$23)^1</f>
        <v>14818.098284137504</v>
      </c>
      <c r="S1788" s="36">
        <f>Inputs!$B$12*(1+$B1788)^2*$C1788+Inputs!$B$29*(1+$D1788)^2*Inputs!$B$19+Inputs!$B$30*(1+$E1788)^2*Inputs!$B$20+Inputs!$B$31*(1+$F1788)^2*Inputs!$B$21+Inputs!$B$22*(1+Inputs!$B$23)^2</f>
        <v>16955.986157095289</v>
      </c>
      <c r="T1788" s="36">
        <f>Inputs!$B$12*(1+$B1788)^3*$C1788+Inputs!$B$29*(1+$D1788)^3*Inputs!$B$19+Inputs!$B$30*(1+$E1788)^3*Inputs!$B$20+Inputs!$B$31*(1+$F1788)^3*Inputs!$B$21+Inputs!$B$22*(1+Inputs!$B$23)^3</f>
        <v>19689.913931548443</v>
      </c>
      <c r="U1788" s="36">
        <f>Inputs!$B$12*(1+$B1788)^4*$C1788+Inputs!$B$29*(1+$D1788)^4*Inputs!$B$19+Inputs!$B$30*(1+$E1788)^4*Inputs!$B$20+Inputs!$B$31*(1+$F1788)^4*Inputs!$B$21+Inputs!$B$22*(1+Inputs!$B$23)^4</f>
        <v>23197.115804415473</v>
      </c>
      <c r="V1788" s="35">
        <f>Inputs!$B$13/(Q1788*(1-$G1788))</f>
        <v>1.1458086870417346</v>
      </c>
      <c r="W1788" s="36">
        <f>Inputs!$B$13</f>
        <v>12660</v>
      </c>
      <c r="X1788" s="36">
        <f t="shared" si="273"/>
        <v>13795.505758725085</v>
      </c>
      <c r="Y1788" s="36">
        <f t="shared" si="274"/>
        <v>15234.842071304582</v>
      </c>
      <c r="Z1788" s="36">
        <f t="shared" si="275"/>
        <v>17051.397533323274</v>
      </c>
      <c r="AA1788" s="36">
        <f t="shared" si="276"/>
        <v>19334.788488266873</v>
      </c>
      <c r="AB1788" s="36">
        <f t="shared" si="277"/>
        <v>59550.441179077068</v>
      </c>
      <c r="AC1788" s="36">
        <f t="shared" si="278"/>
        <v>264688.89525788004</v>
      </c>
      <c r="AD1788" s="36">
        <f t="shared" si="279"/>
        <v>171623.30916725181</v>
      </c>
    </row>
    <row r="1789" spans="1:30" ht="14.25" customHeight="1" x14ac:dyDescent="0.25">
      <c r="A1789" s="16">
        <v>1773</v>
      </c>
      <c r="B1789" s="34">
        <v>0.28853913065680098</v>
      </c>
      <c r="C1789" s="34">
        <v>7.0580886733401099E-2</v>
      </c>
      <c r="D1789" s="34">
        <v>2.0606998143599502E-2</v>
      </c>
      <c r="E1789" s="34">
        <v>5.6192633733720701E-2</v>
      </c>
      <c r="F1789" s="34">
        <v>1.77116749408643E-2</v>
      </c>
      <c r="G1789" s="34">
        <v>0.175190863346603</v>
      </c>
      <c r="H1789" s="35">
        <v>1.1814327465952399</v>
      </c>
      <c r="I1789" s="34">
        <v>9.8899243143840895E-2</v>
      </c>
      <c r="J1789" s="34">
        <v>3.1973491392405899E-2</v>
      </c>
      <c r="K1789" s="36">
        <f>Inputs!$B$12*(1+$B1789)^4</f>
        <v>165402.35843075608</v>
      </c>
      <c r="L1789" s="36">
        <f t="shared" si="270"/>
        <v>20103.023564637515</v>
      </c>
      <c r="M1789" s="36">
        <f t="shared" si="271"/>
        <v>252833.80036586156</v>
      </c>
      <c r="N1789" s="37">
        <f>M1789/Inputs!$B$6</f>
        <v>385.4173786064963</v>
      </c>
      <c r="O1789" s="38">
        <f>IF(N1789&gt;Inputs!$B$4,1,0)</f>
        <v>0</v>
      </c>
      <c r="P1789" s="34">
        <f t="shared" si="272"/>
        <v>6.6925751751435003E-2</v>
      </c>
      <c r="Q1789" s="36">
        <f>Inputs!$B$12*(1+$B1789)^0*$C1789+Inputs!$B$29*(1+$D1789)^0*Inputs!$B$19+Inputs!$B$30*(1+$E1789)^0*Inputs!$B$20+Inputs!$B$31*(1+$F1789)^0*Inputs!$B$21+Inputs!$B$22*(1+Inputs!$B$23)^0</f>
        <v>12256.897231430987</v>
      </c>
      <c r="R1789" s="36">
        <f>Inputs!$B$12*(1+$B1789)^1*$C1789+Inputs!$B$29*(1+$D1789)^1*Inputs!$B$19+Inputs!$B$30*(1+$E1789)^1*Inputs!$B$20+Inputs!$B$31*(1+$F1789)^1*Inputs!$B$21+Inputs!$B$22*(1+Inputs!$B$23)^1</f>
        <v>13698.789060288476</v>
      </c>
      <c r="S1789" s="36">
        <f>Inputs!$B$12*(1+$B1789)^2*$C1789+Inputs!$B$29*(1+$D1789)^2*Inputs!$B$19+Inputs!$B$30*(1+$E1789)^2*Inputs!$B$20+Inputs!$B$31*(1+$F1789)^2*Inputs!$B$21+Inputs!$B$22*(1+Inputs!$B$23)^2</f>
        <v>15501.926012934462</v>
      </c>
      <c r="T1789" s="36">
        <f>Inputs!$B$12*(1+$B1789)^3*$C1789+Inputs!$B$29*(1+$D1789)^3*Inputs!$B$19+Inputs!$B$30*(1+$E1789)^3*Inputs!$B$20+Inputs!$B$31*(1+$F1789)^3*Inputs!$B$21+Inputs!$B$22*(1+Inputs!$B$23)^3</f>
        <v>17768.476160432241</v>
      </c>
      <c r="U1789" s="36">
        <f>Inputs!$B$12*(1+$B1789)^4*$C1789+Inputs!$B$29*(1+$D1789)^4*Inputs!$B$19+Inputs!$B$30*(1+$E1789)^4*Inputs!$B$20+Inputs!$B$31*(1+$F1789)^4*Inputs!$B$21+Inputs!$B$22*(1+Inputs!$B$23)^4</f>
        <v>20629.985099407189</v>
      </c>
      <c r="V1789" s="35">
        <f>Inputs!$B$13/(Q1789*(1-$G1789))</f>
        <v>1.2522749632768904</v>
      </c>
      <c r="W1789" s="36">
        <f>Inputs!$B$13</f>
        <v>12660</v>
      </c>
      <c r="X1789" s="36">
        <f t="shared" si="273"/>
        <v>13949.202984833513</v>
      </c>
      <c r="Y1789" s="36">
        <f t="shared" si="274"/>
        <v>15558.851837205062</v>
      </c>
      <c r="Z1789" s="36">
        <f t="shared" si="275"/>
        <v>17574.166335270966</v>
      </c>
      <c r="AA1789" s="36">
        <f t="shared" si="276"/>
        <v>20103.023564637515</v>
      </c>
      <c r="AB1789" s="36">
        <f t="shared" si="277"/>
        <v>59393.350361637931</v>
      </c>
      <c r="AC1789" s="36">
        <f t="shared" si="278"/>
        <v>309982.13501722767</v>
      </c>
      <c r="AD1789" s="36">
        <f t="shared" si="279"/>
        <v>193440.45000422362</v>
      </c>
    </row>
    <row r="1790" spans="1:30" ht="14.25" customHeight="1" x14ac:dyDescent="0.25">
      <c r="A1790" s="16">
        <v>1774</v>
      </c>
      <c r="B1790" s="34">
        <v>0.471918023630085</v>
      </c>
      <c r="C1790" s="34">
        <v>7.9398178520578899E-2</v>
      </c>
      <c r="D1790" s="34">
        <v>4.7127336407497701E-2</v>
      </c>
      <c r="E1790" s="34">
        <v>4.1498120138020803E-2</v>
      </c>
      <c r="F1790" s="34">
        <v>3.0596946299071701E-2</v>
      </c>
      <c r="G1790" s="34">
        <v>0.18512736731319199</v>
      </c>
      <c r="H1790" s="35">
        <v>1.0826880054283501</v>
      </c>
      <c r="I1790" s="34">
        <v>9.6764104470043605E-2</v>
      </c>
      <c r="J1790" s="34">
        <v>3.1127060176361E-2</v>
      </c>
      <c r="K1790" s="36">
        <f>Inputs!$B$12*(1+$B1790)^4</f>
        <v>281634.42801051406</v>
      </c>
      <c r="L1790" s="36">
        <f t="shared" si="270"/>
        <v>28040.995140159488</v>
      </c>
      <c r="M1790" s="36">
        <f t="shared" si="271"/>
        <v>347821.73190114659</v>
      </c>
      <c r="N1790" s="37">
        <f>M1790/Inputs!$B$6</f>
        <v>530.21605472735757</v>
      </c>
      <c r="O1790" s="38">
        <f>IF(N1790&gt;Inputs!$B$4,1,0)</f>
        <v>1</v>
      </c>
      <c r="P1790" s="34">
        <f t="shared" si="272"/>
        <v>6.5637044293682612E-2</v>
      </c>
      <c r="Q1790" s="36">
        <f>Inputs!$B$12*(1+$B1790)^0*$C1790+Inputs!$B$29*(1+$D1790)^0*Inputs!$B$19+Inputs!$B$30*(1+$E1790)^0*Inputs!$B$20+Inputs!$B$31*(1+$F1790)^0*Inputs!$B$21+Inputs!$B$22*(1+Inputs!$B$23)^0</f>
        <v>12785.934738661657</v>
      </c>
      <c r="R1790" s="36">
        <f>Inputs!$B$12*(1+$B1790)^1*$C1790+Inputs!$B$29*(1+$D1790)^1*Inputs!$B$19+Inputs!$B$30*(1+$E1790)^1*Inputs!$B$20+Inputs!$B$31*(1+$F1790)^1*Inputs!$B$21+Inputs!$B$22*(1+Inputs!$B$23)^1</f>
        <v>15362.819645170581</v>
      </c>
      <c r="S1790" s="36">
        <f>Inputs!$B$12*(1+$B1790)^2*$C1790+Inputs!$B$29*(1+$D1790)^2*Inputs!$B$19+Inputs!$B$30*(1+$E1790)^2*Inputs!$B$20+Inputs!$B$31*(1+$F1790)^2*Inputs!$B$21+Inputs!$B$22*(1+Inputs!$B$23)^2</f>
        <v>19014.459036868495</v>
      </c>
      <c r="T1790" s="36">
        <f>Inputs!$B$12*(1+$B1790)^3*$C1790+Inputs!$B$29*(1+$D1790)^3*Inputs!$B$19+Inputs!$B$30*(1+$E1790)^3*Inputs!$B$20+Inputs!$B$31*(1+$F1790)^3*Inputs!$B$21+Inputs!$B$22*(1+Inputs!$B$23)^3</f>
        <v>24242.126190621442</v>
      </c>
      <c r="U1790" s="36">
        <f>Inputs!$B$12*(1+$B1790)^4*$C1790+Inputs!$B$29*(1+$D1790)^4*Inputs!$B$19+Inputs!$B$30*(1+$E1790)^4*Inputs!$B$20+Inputs!$B$31*(1+$F1790)^4*Inputs!$B$21+Inputs!$B$22*(1+Inputs!$B$23)^4</f>
        <v>31783.400782717064</v>
      </c>
      <c r="V1790" s="35">
        <f>Inputs!$B$13/(Q1790*(1-$G1790))</f>
        <v>1.2150985144716233</v>
      </c>
      <c r="W1790" s="36">
        <f>Inputs!$B$13</f>
        <v>12660</v>
      </c>
      <c r="X1790" s="36">
        <f t="shared" si="273"/>
        <v>14797.100717543855</v>
      </c>
      <c r="Y1790" s="36">
        <f t="shared" si="274"/>
        <v>17801.368407361042</v>
      </c>
      <c r="Z1790" s="36">
        <f t="shared" si="275"/>
        <v>22041.601739826187</v>
      </c>
      <c r="AA1790" s="36">
        <f t="shared" si="276"/>
        <v>28040.995140159488</v>
      </c>
      <c r="AB1790" s="36">
        <f t="shared" si="277"/>
        <v>70240.275847296594</v>
      </c>
      <c r="AC1790" s="36">
        <f t="shared" si="278"/>
        <v>440510.83034638042</v>
      </c>
      <c r="AD1790" s="36">
        <f t="shared" si="279"/>
        <v>277581.45605385001</v>
      </c>
    </row>
    <row r="1791" spans="1:30" ht="14.25" customHeight="1" x14ac:dyDescent="0.25">
      <c r="A1791" s="16">
        <v>1775</v>
      </c>
      <c r="B1791" s="34">
        <v>0.24178576658138101</v>
      </c>
      <c r="C1791" s="34">
        <v>9.3749881998729107E-2</v>
      </c>
      <c r="D1791" s="34">
        <v>3.9375720785985099E-2</v>
      </c>
      <c r="E1791" s="34">
        <v>4.8181040764404999E-2</v>
      </c>
      <c r="F1791" s="34">
        <v>1.1519485295678301E-2</v>
      </c>
      <c r="G1791" s="34">
        <v>0.19349030916297399</v>
      </c>
      <c r="H1791" s="35">
        <v>0.977848536835078</v>
      </c>
      <c r="I1791" s="34">
        <v>0.100085826773048</v>
      </c>
      <c r="J1791" s="34">
        <v>2.0136903935869099E-2</v>
      </c>
      <c r="K1791" s="36">
        <f>Inputs!$B$12*(1+$B1791)^4</f>
        <v>142671.74100218195</v>
      </c>
      <c r="L1791" s="36">
        <f t="shared" si="270"/>
        <v>17658.828593551236</v>
      </c>
      <c r="M1791" s="36">
        <f t="shared" si="271"/>
        <v>195614.10574293445</v>
      </c>
      <c r="N1791" s="37">
        <f>M1791/Inputs!$B$6</f>
        <v>298.19223436422936</v>
      </c>
      <c r="O1791" s="38">
        <f>IF(N1791&gt;Inputs!$B$4,1,0)</f>
        <v>0</v>
      </c>
      <c r="P1791" s="34">
        <f t="shared" si="272"/>
        <v>7.9948922837178901E-2</v>
      </c>
      <c r="Q1791" s="36">
        <f>Inputs!$B$12*(1+$B1791)^0*$C1791+Inputs!$B$29*(1+$D1791)^0*Inputs!$B$19+Inputs!$B$30*(1+$E1791)^0*Inputs!$B$20+Inputs!$B$31*(1+$F1791)^0*Inputs!$B$21+Inputs!$B$22*(1+Inputs!$B$23)^0</f>
        <v>13647.036947350669</v>
      </c>
      <c r="R1791" s="36">
        <f>Inputs!$B$12*(1+$B1791)^1*$C1791+Inputs!$B$29*(1+$D1791)^1*Inputs!$B$19+Inputs!$B$30*(1+$E1791)^1*Inputs!$B$20+Inputs!$B$31*(1+$F1791)^1*Inputs!$B$21+Inputs!$B$22*(1+Inputs!$B$23)^1</f>
        <v>15240.909192804451</v>
      </c>
      <c r="S1791" s="36">
        <f>Inputs!$B$12*(1+$B1791)^2*$C1791+Inputs!$B$29*(1+$D1791)^2*Inputs!$B$19+Inputs!$B$30*(1+$E1791)^2*Inputs!$B$20+Inputs!$B$31*(1+$F1791)^2*Inputs!$B$21+Inputs!$B$22*(1+Inputs!$B$23)^2</f>
        <v>17173.09149192115</v>
      </c>
      <c r="T1791" s="36">
        <f>Inputs!$B$12*(1+$B1791)^3*$C1791+Inputs!$B$29*(1+$D1791)^3*Inputs!$B$19+Inputs!$B$30*(1+$E1791)^3*Inputs!$B$20+Inputs!$B$31*(1+$F1791)^3*Inputs!$B$21+Inputs!$B$22*(1+Inputs!$B$23)^3</f>
        <v>19523.519421461271</v>
      </c>
      <c r="U1791" s="36">
        <f>Inputs!$B$12*(1+$B1791)^4*$C1791+Inputs!$B$29*(1+$D1791)^4*Inputs!$B$19+Inputs!$B$30*(1+$E1791)^4*Inputs!$B$20+Inputs!$B$31*(1+$F1791)^4*Inputs!$B$21+Inputs!$B$22*(1+Inputs!$B$23)^4</f>
        <v>22391.372283372457</v>
      </c>
      <c r="V1791" s="35">
        <f>Inputs!$B$13/(Q1791*(1-$G1791))</f>
        <v>1.1502328011554921</v>
      </c>
      <c r="W1791" s="36">
        <f>Inputs!$B$13</f>
        <v>12660</v>
      </c>
      <c r="X1791" s="36">
        <f t="shared" si="273"/>
        <v>13608.859383482439</v>
      </c>
      <c r="Y1791" s="36">
        <f t="shared" si="274"/>
        <v>14737.244927646847</v>
      </c>
      <c r="Z1791" s="36">
        <f t="shared" si="275"/>
        <v>16075.69939513956</v>
      </c>
      <c r="AA1791" s="36">
        <f t="shared" si="276"/>
        <v>17658.828593551236</v>
      </c>
      <c r="AB1791" s="36">
        <f t="shared" si="277"/>
        <v>55760.107743972592</v>
      </c>
      <c r="AC1791" s="36">
        <f t="shared" si="278"/>
        <v>225324.14558288775</v>
      </c>
      <c r="AD1791" s="36">
        <f t="shared" si="279"/>
        <v>139853.99799896186</v>
      </c>
    </row>
    <row r="1792" spans="1:30" ht="14.25" customHeight="1" x14ac:dyDescent="0.25">
      <c r="A1792" s="16">
        <v>1776</v>
      </c>
      <c r="B1792" s="34">
        <v>0.24351106599243599</v>
      </c>
      <c r="C1792" s="34">
        <v>6.6791614301926094E-2</v>
      </c>
      <c r="D1792" s="34">
        <v>2.86913512925203E-2</v>
      </c>
      <c r="E1792" s="34">
        <v>3.4995063925523699E-2</v>
      </c>
      <c r="F1792" s="34">
        <v>2.6682930181656399E-2</v>
      </c>
      <c r="G1792" s="34">
        <v>0.19734094332588301</v>
      </c>
      <c r="H1792" s="35">
        <v>1.1050254043301699</v>
      </c>
      <c r="I1792" s="34">
        <v>9.7651313546359295E-2</v>
      </c>
      <c r="J1792" s="34">
        <v>2.4775423690882901E-2</v>
      </c>
      <c r="K1792" s="36">
        <f>Inputs!$B$12*(1+$B1792)^4</f>
        <v>143466.29009671093</v>
      </c>
      <c r="L1792" s="36">
        <f t="shared" si="270"/>
        <v>16481.895737399893</v>
      </c>
      <c r="M1792" s="36">
        <f t="shared" si="271"/>
        <v>199736.90602993546</v>
      </c>
      <c r="N1792" s="37">
        <f>M1792/Inputs!$B$6</f>
        <v>304.47699089929188</v>
      </c>
      <c r="O1792" s="38">
        <f>IF(N1792&gt;Inputs!$B$4,1,0)</f>
        <v>0</v>
      </c>
      <c r="P1792" s="34">
        <f t="shared" si="272"/>
        <v>7.2875889855476397E-2</v>
      </c>
      <c r="Q1792" s="36">
        <f>Inputs!$B$12*(1+$B1792)^0*$C1792+Inputs!$B$29*(1+$D1792)^0*Inputs!$B$19+Inputs!$B$30*(1+$E1792)^0*Inputs!$B$20+Inputs!$B$31*(1+$F1792)^0*Inputs!$B$21+Inputs!$B$22*(1+Inputs!$B$23)^0</f>
        <v>12029.540885542487</v>
      </c>
      <c r="R1792" s="36">
        <f>Inputs!$B$12*(1+$B1792)^1*$C1792+Inputs!$B$29*(1+$D1792)^1*Inputs!$B$19+Inputs!$B$30*(1+$E1792)^1*Inputs!$B$20+Inputs!$B$31*(1+$F1792)^1*Inputs!$B$21+Inputs!$B$22*(1+Inputs!$B$23)^1</f>
        <v>13239.324538041101</v>
      </c>
      <c r="S1792" s="36">
        <f>Inputs!$B$12*(1+$B1792)^2*$C1792+Inputs!$B$29*(1+$D1792)^2*Inputs!$B$19+Inputs!$B$30*(1+$E1792)^2*Inputs!$B$20+Inputs!$B$31*(1+$F1792)^2*Inputs!$B$21+Inputs!$B$22*(1+Inputs!$B$23)^2</f>
        <v>14693.67622196563</v>
      </c>
      <c r="T1792" s="36">
        <f>Inputs!$B$12*(1+$B1792)^3*$C1792+Inputs!$B$29*(1+$D1792)^3*Inputs!$B$19+Inputs!$B$30*(1+$E1792)^3*Inputs!$B$20+Inputs!$B$31*(1+$F1792)^3*Inputs!$B$21+Inputs!$B$22*(1+Inputs!$B$23)^3</f>
        <v>16450.671846757694</v>
      </c>
      <c r="U1792" s="36">
        <f>Inputs!$B$12*(1+$B1792)^4*$C1792+Inputs!$B$29*(1+$D1792)^4*Inputs!$B$19+Inputs!$B$30*(1+$E1792)^4*Inputs!$B$20+Inputs!$B$31*(1+$F1792)^4*Inputs!$B$21+Inputs!$B$22*(1+Inputs!$B$23)^4</f>
        <v>18582.484947478813</v>
      </c>
      <c r="V1792" s="35">
        <f>Inputs!$B$13/(Q1792*(1-$G1792))</f>
        <v>1.3111535126112912</v>
      </c>
      <c r="W1792" s="36">
        <f>Inputs!$B$13</f>
        <v>12660</v>
      </c>
      <c r="X1792" s="36">
        <f t="shared" si="273"/>
        <v>13385.573972452077</v>
      </c>
      <c r="Y1792" s="36">
        <f t="shared" si="274"/>
        <v>14248.221927144308</v>
      </c>
      <c r="Z1792" s="36">
        <f t="shared" si="275"/>
        <v>15271.509023285405</v>
      </c>
      <c r="AA1792" s="36">
        <f t="shared" si="276"/>
        <v>16481.895737399893</v>
      </c>
      <c r="AB1792" s="36">
        <f t="shared" si="277"/>
        <v>54281.460123933881</v>
      </c>
      <c r="AC1792" s="36">
        <f t="shared" si="278"/>
        <v>231767.21026691768</v>
      </c>
      <c r="AD1792" s="36">
        <f t="shared" si="279"/>
        <v>145455.44590600158</v>
      </c>
    </row>
    <row r="1793" spans="1:30" ht="14.25" customHeight="1" x14ac:dyDescent="0.25">
      <c r="A1793" s="16">
        <v>1777</v>
      </c>
      <c r="B1793" s="34">
        <v>0.41983118382649098</v>
      </c>
      <c r="C1793" s="34">
        <v>4.8050608244193799E-2</v>
      </c>
      <c r="D1793" s="34">
        <v>5.1042403286223802E-2</v>
      </c>
      <c r="E1793" s="34">
        <v>2.1027175809707099E-2</v>
      </c>
      <c r="F1793" s="34">
        <v>1.05332739548428E-2</v>
      </c>
      <c r="G1793" s="34">
        <v>0.18978080461763999</v>
      </c>
      <c r="H1793" s="35">
        <v>1.0588976524645499</v>
      </c>
      <c r="I1793" s="34">
        <v>8.9896051943771996E-2</v>
      </c>
      <c r="J1793" s="34">
        <v>2.1465647384512201E-2</v>
      </c>
      <c r="K1793" s="36">
        <f>Inputs!$B$12*(1+$B1793)^4</f>
        <v>243836.14964811091</v>
      </c>
      <c r="L1793" s="36">
        <f t="shared" si="270"/>
        <v>17663.056228774389</v>
      </c>
      <c r="M1793" s="36">
        <f t="shared" si="271"/>
        <v>228078.08430723724</v>
      </c>
      <c r="N1793" s="37">
        <f>M1793/Inputs!$B$6</f>
        <v>347.68000656591045</v>
      </c>
      <c r="O1793" s="38">
        <f>IF(N1793&gt;Inputs!$B$4,1,0)</f>
        <v>0</v>
      </c>
      <c r="P1793" s="34">
        <f t="shared" si="272"/>
        <v>6.8430404559259791E-2</v>
      </c>
      <c r="Q1793" s="36">
        <f>Inputs!$B$12*(1+$B1793)^0*$C1793+Inputs!$B$29*(1+$D1793)^0*Inputs!$B$19+Inputs!$B$30*(1+$E1793)^0*Inputs!$B$20+Inputs!$B$31*(1+$F1793)^0*Inputs!$B$21+Inputs!$B$22*(1+Inputs!$B$23)^0</f>
        <v>10905.080522078548</v>
      </c>
      <c r="R1793" s="36">
        <f>Inputs!$B$12*(1+$B1793)^1*$C1793+Inputs!$B$29*(1+$D1793)^1*Inputs!$B$19+Inputs!$B$30*(1+$E1793)^1*Inputs!$B$20+Inputs!$B$31*(1+$F1793)^1*Inputs!$B$21+Inputs!$B$22*(1+Inputs!$B$23)^1</f>
        <v>12315.169045098053</v>
      </c>
      <c r="S1793" s="36">
        <f>Inputs!$B$12*(1+$B1793)^2*$C1793+Inputs!$B$29*(1+$D1793)^2*Inputs!$B$19+Inputs!$B$30*(1+$E1793)^2*Inputs!$B$20+Inputs!$B$31*(1+$F1793)^2*Inputs!$B$21+Inputs!$B$22*(1+Inputs!$B$23)^2</f>
        <v>14241.55156474144</v>
      </c>
      <c r="T1793" s="36">
        <f>Inputs!$B$12*(1+$B1793)^3*$C1793+Inputs!$B$29*(1+$D1793)^3*Inputs!$B$19+Inputs!$B$30*(1+$E1793)^3*Inputs!$B$20+Inputs!$B$31*(1+$F1793)^3*Inputs!$B$21+Inputs!$B$22*(1+Inputs!$B$23)^3</f>
        <v>16897.974224657679</v>
      </c>
      <c r="U1793" s="36">
        <f>Inputs!$B$12*(1+$B1793)^4*$C1793+Inputs!$B$29*(1+$D1793)^4*Inputs!$B$19+Inputs!$B$30*(1+$E1793)^4*Inputs!$B$20+Inputs!$B$31*(1+$F1793)^4*Inputs!$B$21+Inputs!$B$22*(1+Inputs!$B$23)^4</f>
        <v>20587.771425991206</v>
      </c>
      <c r="V1793" s="35">
        <f>Inputs!$B$13/(Q1793*(1-$G1793))</f>
        <v>1.43285518923349</v>
      </c>
      <c r="W1793" s="36">
        <f>Inputs!$B$13</f>
        <v>12660</v>
      </c>
      <c r="X1793" s="36">
        <f t="shared" si="273"/>
        <v>13364.173726676314</v>
      </c>
      <c r="Y1793" s="36">
        <f t="shared" si="274"/>
        <v>14375.891995983204</v>
      </c>
      <c r="Z1793" s="36">
        <f t="shared" si="275"/>
        <v>15777.403611320166</v>
      </c>
      <c r="AA1793" s="36">
        <f t="shared" si="276"/>
        <v>17663.056228774389</v>
      </c>
      <c r="AB1793" s="36">
        <f t="shared" si="277"/>
        <v>56636.917987934816</v>
      </c>
      <c r="AC1793" s="36">
        <f t="shared" si="278"/>
        <v>263657.73053248244</v>
      </c>
      <c r="AD1793" s="36">
        <f t="shared" si="279"/>
        <v>171441.16631930243</v>
      </c>
    </row>
    <row r="1794" spans="1:30" ht="14.25" customHeight="1" x14ac:dyDescent="0.25">
      <c r="A1794" s="16">
        <v>1778</v>
      </c>
      <c r="B1794" s="34">
        <v>0.408888073070997</v>
      </c>
      <c r="C1794" s="34">
        <v>6.6326339505804799E-2</v>
      </c>
      <c r="D1794" s="34">
        <v>9.7473117019819897E-3</v>
      </c>
      <c r="E1794" s="34">
        <v>2.86113639877493E-2</v>
      </c>
      <c r="F1794" s="34">
        <v>1.16700088043764E-2</v>
      </c>
      <c r="G1794" s="34">
        <v>0.16668979256890001</v>
      </c>
      <c r="H1794" s="35">
        <v>1.03420788663112</v>
      </c>
      <c r="I1794" s="34">
        <v>9.3025458920168405E-2</v>
      </c>
      <c r="J1794" s="34">
        <v>3.2313658956945303E-2</v>
      </c>
      <c r="K1794" s="36">
        <f>Inputs!$B$12*(1+$B1794)^4</f>
        <v>236405.30657260609</v>
      </c>
      <c r="L1794" s="36">
        <f t="shared" si="270"/>
        <v>20733.58922059273</v>
      </c>
      <c r="M1794" s="36">
        <f t="shared" si="271"/>
        <v>286599.19077484153</v>
      </c>
      <c r="N1794" s="37">
        <f>M1794/Inputs!$B$6</f>
        <v>436.88901032750232</v>
      </c>
      <c r="O1794" s="38">
        <f>IF(N1794&gt;Inputs!$B$4,1,0)</f>
        <v>1</v>
      </c>
      <c r="P1794" s="34">
        <f t="shared" si="272"/>
        <v>6.0711799963223102E-2</v>
      </c>
      <c r="Q1794" s="36">
        <f>Inputs!$B$12*(1+$B1794)^0*$C1794+Inputs!$B$29*(1+$D1794)^0*Inputs!$B$19+Inputs!$B$30*(1+$E1794)^0*Inputs!$B$20+Inputs!$B$31*(1+$F1794)^0*Inputs!$B$21+Inputs!$B$22*(1+Inputs!$B$23)^0</f>
        <v>12001.624397775209</v>
      </c>
      <c r="R1794" s="36">
        <f>Inputs!$B$12*(1+$B1794)^1*$C1794+Inputs!$B$29*(1+$D1794)^1*Inputs!$B$19+Inputs!$B$30*(1+$E1794)^1*Inputs!$B$20+Inputs!$B$31*(1+$F1794)^1*Inputs!$B$21+Inputs!$B$22*(1+Inputs!$B$23)^1</f>
        <v>13716.471133474966</v>
      </c>
      <c r="S1794" s="36">
        <f>Inputs!$B$12*(1+$B1794)^2*$C1794+Inputs!$B$29*(1+$D1794)^2*Inputs!$B$19+Inputs!$B$30*(1+$E1794)^2*Inputs!$B$20+Inputs!$B$31*(1+$F1794)^2*Inputs!$B$21+Inputs!$B$22*(1+Inputs!$B$23)^2</f>
        <v>16097.574744276833</v>
      </c>
      <c r="T1794" s="36">
        <f>Inputs!$B$12*(1+$B1794)^3*$C1794+Inputs!$B$29*(1+$D1794)^3*Inputs!$B$19+Inputs!$B$30*(1+$E1794)^3*Inputs!$B$20+Inputs!$B$31*(1+$F1794)^3*Inputs!$B$21+Inputs!$B$22*(1+Inputs!$B$23)^3</f>
        <v>19416.993329443307</v>
      </c>
      <c r="U1794" s="36">
        <f>Inputs!$B$12*(1+$B1794)^4*$C1794+Inputs!$B$29*(1+$D1794)^4*Inputs!$B$19+Inputs!$B$30*(1+$E1794)^4*Inputs!$B$20+Inputs!$B$31*(1+$F1794)^4*Inputs!$B$21+Inputs!$B$22*(1+Inputs!$B$23)^4</f>
        <v>24058.023402219209</v>
      </c>
      <c r="V1794" s="35">
        <f>Inputs!$B$13/(Q1794*(1-$G1794))</f>
        <v>1.26586377832024</v>
      </c>
      <c r="W1794" s="36">
        <f>Inputs!$B$13</f>
        <v>12660</v>
      </c>
      <c r="X1794" s="36">
        <f t="shared" si="273"/>
        <v>13806.957361707869</v>
      </c>
      <c r="Y1794" s="36">
        <f t="shared" si="274"/>
        <v>15426.895018308162</v>
      </c>
      <c r="Z1794" s="36">
        <f t="shared" si="275"/>
        <v>17670.945316765963</v>
      </c>
      <c r="AA1794" s="36">
        <f t="shared" si="276"/>
        <v>20733.58922059273</v>
      </c>
      <c r="AB1794" s="36">
        <f t="shared" si="277"/>
        <v>60623.529402336506</v>
      </c>
      <c r="AC1794" s="36">
        <f t="shared" si="278"/>
        <v>352543.77838551695</v>
      </c>
      <c r="AD1794" s="36">
        <f t="shared" si="279"/>
        <v>225975.66137250501</v>
      </c>
    </row>
    <row r="1795" spans="1:30" ht="14.25" customHeight="1" x14ac:dyDescent="0.25">
      <c r="A1795" s="16">
        <v>1779</v>
      </c>
      <c r="B1795" s="34">
        <v>0.29354775816911099</v>
      </c>
      <c r="C1795" s="34">
        <v>8.5924824429687505E-2</v>
      </c>
      <c r="D1795" s="34">
        <v>4.6165502762983202E-2</v>
      </c>
      <c r="E1795" s="34">
        <v>7.1311117955039194E-2</v>
      </c>
      <c r="F1795" s="34">
        <v>1.6535745836961602E-2</v>
      </c>
      <c r="G1795" s="34">
        <v>0.18231556111434599</v>
      </c>
      <c r="H1795" s="35">
        <v>0.99399082316772902</v>
      </c>
      <c r="I1795" s="34">
        <v>9.41042781949855E-2</v>
      </c>
      <c r="J1795" s="34">
        <v>2.5683698852745601E-2</v>
      </c>
      <c r="K1795" s="36">
        <f>Inputs!$B$12*(1+$B1795)^4</f>
        <v>167989.10678195488</v>
      </c>
      <c r="L1795" s="36">
        <f t="shared" si="270"/>
        <v>19443.759277619047</v>
      </c>
      <c r="M1795" s="36">
        <f t="shared" si="271"/>
        <v>245233.34814627934</v>
      </c>
      <c r="N1795" s="37">
        <f>M1795/Inputs!$B$6</f>
        <v>373.83132339371849</v>
      </c>
      <c r="O1795" s="38">
        <f>IF(N1795&gt;Inputs!$B$4,1,0)</f>
        <v>0</v>
      </c>
      <c r="P1795" s="34">
        <f t="shared" si="272"/>
        <v>6.8420579342239898E-2</v>
      </c>
      <c r="Q1795" s="36">
        <f>Inputs!$B$12*(1+$B1795)^0*$C1795+Inputs!$B$29*(1+$D1795)^0*Inputs!$B$19+Inputs!$B$30*(1+$E1795)^0*Inputs!$B$20+Inputs!$B$31*(1+$F1795)^0*Inputs!$B$21+Inputs!$B$22*(1+Inputs!$B$23)^0</f>
        <v>13177.533493208171</v>
      </c>
      <c r="R1795" s="36">
        <f>Inputs!$B$12*(1+$B1795)^1*$C1795+Inputs!$B$29*(1+$D1795)^1*Inputs!$B$19+Inputs!$B$30*(1+$E1795)^1*Inputs!$B$20+Inputs!$B$31*(1+$F1795)^1*Inputs!$B$21+Inputs!$B$22*(1+Inputs!$B$23)^1</f>
        <v>15027.84476719383</v>
      </c>
      <c r="S1795" s="36">
        <f>Inputs!$B$12*(1+$B1795)^2*$C1795+Inputs!$B$29*(1+$D1795)^2*Inputs!$B$19+Inputs!$B$30*(1+$E1795)^2*Inputs!$B$20+Inputs!$B$31*(1+$F1795)^2*Inputs!$B$21+Inputs!$B$22*(1+Inputs!$B$23)^2</f>
        <v>17341.36624306169</v>
      </c>
      <c r="T1795" s="36">
        <f>Inputs!$B$12*(1+$B1795)^3*$C1795+Inputs!$B$29*(1+$D1795)^3*Inputs!$B$19+Inputs!$B$30*(1+$E1795)^3*Inputs!$B$20+Inputs!$B$31*(1+$F1795)^3*Inputs!$B$21+Inputs!$B$22*(1+Inputs!$B$23)^3</f>
        <v>20249.699720141449</v>
      </c>
      <c r="U1795" s="36">
        <f>Inputs!$B$12*(1+$B1795)^4*$C1795+Inputs!$B$29*(1+$D1795)^4*Inputs!$B$19+Inputs!$B$30*(1+$E1795)^4*Inputs!$B$20+Inputs!$B$31*(1+$F1795)^4*Inputs!$B$21+Inputs!$B$22*(1+Inputs!$B$23)^4</f>
        <v>23922.806522864208</v>
      </c>
      <c r="V1795" s="35">
        <f>Inputs!$B$13/(Q1795*(1-$G1795))</f>
        <v>1.1749350078722025</v>
      </c>
      <c r="W1795" s="36">
        <f>Inputs!$B$13</f>
        <v>12660</v>
      </c>
      <c r="X1795" s="36">
        <f t="shared" si="273"/>
        <v>13881.780173060162</v>
      </c>
      <c r="Y1795" s="36">
        <f t="shared" si="274"/>
        <v>15377.42964678874</v>
      </c>
      <c r="Z1795" s="36">
        <f t="shared" si="275"/>
        <v>17207.377534865591</v>
      </c>
      <c r="AA1795" s="36">
        <f t="shared" si="276"/>
        <v>19443.759277619047</v>
      </c>
      <c r="AB1795" s="36">
        <f t="shared" si="277"/>
        <v>59318.806303759309</v>
      </c>
      <c r="AC1795" s="36">
        <f t="shared" si="278"/>
        <v>291478.77915086079</v>
      </c>
      <c r="AD1795" s="36">
        <f t="shared" si="279"/>
        <v>185914.54184252003</v>
      </c>
    </row>
    <row r="1796" spans="1:30" ht="14.25" customHeight="1" x14ac:dyDescent="0.25">
      <c r="A1796" s="16">
        <v>1780</v>
      </c>
      <c r="B1796" s="34">
        <v>0.37234235496445001</v>
      </c>
      <c r="C1796" s="34">
        <v>6.0976761072979301E-2</v>
      </c>
      <c r="D1796" s="34">
        <v>1.0429247539429001E-2</v>
      </c>
      <c r="E1796" s="34">
        <v>4.7535367248635101E-2</v>
      </c>
      <c r="F1796" s="34">
        <v>1.2930255884362101E-3</v>
      </c>
      <c r="G1796" s="34">
        <v>0.19352565840303099</v>
      </c>
      <c r="H1796" s="35">
        <v>1.0118335658330599</v>
      </c>
      <c r="I1796" s="34">
        <v>9.9530337411625494E-2</v>
      </c>
      <c r="J1796" s="34">
        <v>2.7256091633754798E-2</v>
      </c>
      <c r="K1796" s="36">
        <f>Inputs!$B$12*(1+$B1796)^4</f>
        <v>212814.45320492701</v>
      </c>
      <c r="L1796" s="36">
        <f t="shared" si="270"/>
        <v>17451.128571538389</v>
      </c>
      <c r="M1796" s="36">
        <f t="shared" si="271"/>
        <v>209280.22565966111</v>
      </c>
      <c r="N1796" s="37">
        <f>M1796/Inputs!$B$6</f>
        <v>319.02473423728827</v>
      </c>
      <c r="O1796" s="38">
        <f>IF(N1796&gt;Inputs!$B$4,1,0)</f>
        <v>0</v>
      </c>
      <c r="P1796" s="34">
        <f t="shared" si="272"/>
        <v>7.2274245777870699E-2</v>
      </c>
      <c r="Q1796" s="36">
        <f>Inputs!$B$12*(1+$B1796)^0*$C1796+Inputs!$B$29*(1+$D1796)^0*Inputs!$B$19+Inputs!$B$30*(1+$E1796)^0*Inputs!$B$20+Inputs!$B$31*(1+$F1796)^0*Inputs!$B$21+Inputs!$B$22*(1+Inputs!$B$23)^0</f>
        <v>11680.64969180568</v>
      </c>
      <c r="R1796" s="36">
        <f>Inputs!$B$12*(1+$B1796)^1*$C1796+Inputs!$B$29*(1+$D1796)^1*Inputs!$B$19+Inputs!$B$30*(1+$E1796)^1*Inputs!$B$20+Inputs!$B$31*(1+$F1796)^1*Inputs!$B$21+Inputs!$B$22*(1+Inputs!$B$23)^1</f>
        <v>13133.471522062584</v>
      </c>
      <c r="S1796" s="36">
        <f>Inputs!$B$12*(1+$B1796)^2*$C1796+Inputs!$B$29*(1+$D1796)^2*Inputs!$B$19+Inputs!$B$30*(1+$E1796)^2*Inputs!$B$20+Inputs!$B$31*(1+$F1796)^2*Inputs!$B$21+Inputs!$B$22*(1+Inputs!$B$23)^2</f>
        <v>15097.486838201512</v>
      </c>
      <c r="T1796" s="36">
        <f>Inputs!$B$12*(1+$B1796)^3*$C1796+Inputs!$B$29*(1+$D1796)^3*Inputs!$B$19+Inputs!$B$30*(1+$E1796)^3*Inputs!$B$20+Inputs!$B$31*(1+$F1796)^3*Inputs!$B$21+Inputs!$B$22*(1+Inputs!$B$23)^3</f>
        <v>17761.768206982721</v>
      </c>
      <c r="U1796" s="36">
        <f>Inputs!$B$12*(1+$B1796)^4*$C1796+Inputs!$B$29*(1+$D1796)^4*Inputs!$B$19+Inputs!$B$30*(1+$E1796)^4*Inputs!$B$20+Inputs!$B$31*(1+$F1796)^4*Inputs!$B$21+Inputs!$B$22*(1+Inputs!$B$23)^4</f>
        <v>21385.720241776951</v>
      </c>
      <c r="V1796" s="35">
        <f>Inputs!$B$13/(Q1796*(1-$G1796))</f>
        <v>1.3439284619900576</v>
      </c>
      <c r="W1796" s="36">
        <f>Inputs!$B$13</f>
        <v>12660</v>
      </c>
      <c r="X1796" s="36">
        <f t="shared" si="273"/>
        <v>13355.260636766929</v>
      </c>
      <c r="Y1796" s="36">
        <f t="shared" si="274"/>
        <v>14341.567979289908</v>
      </c>
      <c r="Z1796" s="36">
        <f t="shared" si="275"/>
        <v>15683.185062329276</v>
      </c>
      <c r="AA1796" s="36">
        <f t="shared" si="276"/>
        <v>17451.128571538389</v>
      </c>
      <c r="AB1796" s="36">
        <f t="shared" si="277"/>
        <v>54938.769870462929</v>
      </c>
      <c r="AC1796" s="36">
        <f t="shared" si="278"/>
        <v>248038.25952183906</v>
      </c>
      <c r="AD1796" s="36">
        <f t="shared" si="279"/>
        <v>154341.4557891982</v>
      </c>
    </row>
    <row r="1797" spans="1:30" ht="14.25" customHeight="1" x14ac:dyDescent="0.25">
      <c r="A1797" s="16">
        <v>1781</v>
      </c>
      <c r="B1797" s="34">
        <v>0.38689845168912901</v>
      </c>
      <c r="C1797" s="34">
        <v>7.3347771824821398E-2</v>
      </c>
      <c r="D1797" s="34">
        <v>2.6533662632252899E-2</v>
      </c>
      <c r="E1797" s="34">
        <v>5.8252323250708699E-2</v>
      </c>
      <c r="F1797" s="34">
        <v>1.3646403519908801E-3</v>
      </c>
      <c r="G1797" s="34">
        <v>0.19794852247342101</v>
      </c>
      <c r="H1797" s="35">
        <v>0.98675595949087502</v>
      </c>
      <c r="I1797" s="34">
        <v>9.7704452288896196E-2</v>
      </c>
      <c r="J1797" s="34">
        <v>3.2896929321431602E-2</v>
      </c>
      <c r="K1797" s="36">
        <f>Inputs!$B$12*(1+$B1797)^4</f>
        <v>221988.20712666996</v>
      </c>
      <c r="L1797" s="36">
        <f t="shared" si="270"/>
        <v>19819.559931219574</v>
      </c>
      <c r="M1797" s="36">
        <f t="shared" si="271"/>
        <v>256968.32131468819</v>
      </c>
      <c r="N1797" s="37">
        <f>M1797/Inputs!$B$6</f>
        <v>391.72000200409786</v>
      </c>
      <c r="O1797" s="38">
        <f>IF(N1797&gt;Inputs!$B$4,1,0)</f>
        <v>0</v>
      </c>
      <c r="P1797" s="34">
        <f t="shared" si="272"/>
        <v>6.4807522967464587E-2</v>
      </c>
      <c r="Q1797" s="36">
        <f>Inputs!$B$12*(1+$B1797)^0*$C1797+Inputs!$B$29*(1+$D1797)^0*Inputs!$B$19+Inputs!$B$30*(1+$E1797)^0*Inputs!$B$20+Inputs!$B$31*(1+$F1797)^0*Inputs!$B$21+Inputs!$B$22*(1+Inputs!$B$23)^0</f>
        <v>12422.910336916204</v>
      </c>
      <c r="R1797" s="36">
        <f>Inputs!$B$12*(1+$B1797)^1*$C1797+Inputs!$B$29*(1+$D1797)^1*Inputs!$B$19+Inputs!$B$30*(1+$E1797)^1*Inputs!$B$20+Inputs!$B$31*(1+$F1797)^1*Inputs!$B$21+Inputs!$B$22*(1+Inputs!$B$23)^1</f>
        <v>14296.518205945256</v>
      </c>
      <c r="S1797" s="36">
        <f>Inputs!$B$12*(1+$B1797)^2*$C1797+Inputs!$B$29*(1+$D1797)^2*Inputs!$B$19+Inputs!$B$30*(1+$E1797)^2*Inputs!$B$20+Inputs!$B$31*(1+$F1797)^2*Inputs!$B$21+Inputs!$B$22*(1+Inputs!$B$23)^2</f>
        <v>16837.672769623387</v>
      </c>
      <c r="T1797" s="36">
        <f>Inputs!$B$12*(1+$B1797)^3*$C1797+Inputs!$B$29*(1+$D1797)^3*Inputs!$B$19+Inputs!$B$30*(1+$E1797)^3*Inputs!$B$20+Inputs!$B$31*(1+$F1797)^3*Inputs!$B$21+Inputs!$B$22*(1+Inputs!$B$23)^3</f>
        <v>20301.745897389395</v>
      </c>
      <c r="U1797" s="36">
        <f>Inputs!$B$12*(1+$B1797)^4*$C1797+Inputs!$B$29*(1+$D1797)^4*Inputs!$B$19+Inputs!$B$30*(1+$E1797)^4*Inputs!$B$20+Inputs!$B$31*(1+$F1797)^4*Inputs!$B$21+Inputs!$B$22*(1+Inputs!$B$23)^4</f>
        <v>25042.749313339024</v>
      </c>
      <c r="V1797" s="35">
        <f>Inputs!$B$13/(Q1797*(1-$G1797))</f>
        <v>1.2705978373137714</v>
      </c>
      <c r="W1797" s="36">
        <f>Inputs!$B$13</f>
        <v>12660</v>
      </c>
      <c r="X1797" s="36">
        <f t="shared" si="273"/>
        <v>13755.694123428299</v>
      </c>
      <c r="Y1797" s="36">
        <f t="shared" si="274"/>
        <v>15242.42070086214</v>
      </c>
      <c r="Z1797" s="36">
        <f t="shared" si="275"/>
        <v>17222.844520079394</v>
      </c>
      <c r="AA1797" s="36">
        <f t="shared" si="276"/>
        <v>19819.559931219574</v>
      </c>
      <c r="AB1797" s="36">
        <f t="shared" si="277"/>
        <v>58770.697869803946</v>
      </c>
      <c r="AC1797" s="36">
        <f t="shared" si="278"/>
        <v>315882.50338986336</v>
      </c>
      <c r="AD1797" s="36">
        <f t="shared" si="279"/>
        <v>198197.62344488426</v>
      </c>
    </row>
    <row r="1798" spans="1:30" ht="14.25" customHeight="1" x14ac:dyDescent="0.25">
      <c r="A1798" s="16">
        <v>1782</v>
      </c>
      <c r="B1798" s="34">
        <v>0.19700167381379899</v>
      </c>
      <c r="C1798" s="34">
        <v>8.6309607267905195E-2</v>
      </c>
      <c r="D1798" s="34">
        <v>9.8594513578434701E-3</v>
      </c>
      <c r="E1798" s="34">
        <v>1.67224304860683E-2</v>
      </c>
      <c r="F1798" s="34">
        <v>1.2720740713822299E-2</v>
      </c>
      <c r="G1798" s="34">
        <v>0.177907281988466</v>
      </c>
      <c r="H1798" s="35">
        <v>1.1059307425615099</v>
      </c>
      <c r="I1798" s="34">
        <v>0.105534447137188</v>
      </c>
      <c r="J1798" s="34">
        <v>2.6912987942302801E-2</v>
      </c>
      <c r="K1798" s="36">
        <f>Inputs!$B$12*(1+$B1798)^4</f>
        <v>123177.1868011381</v>
      </c>
      <c r="L1798" s="36">
        <f t="shared" si="270"/>
        <v>17186.18956312232</v>
      </c>
      <c r="M1798" s="36">
        <f t="shared" si="271"/>
        <v>190156.72366098664</v>
      </c>
      <c r="N1798" s="37">
        <f>M1798/Inputs!$B$6</f>
        <v>289.87305436126013</v>
      </c>
      <c r="O1798" s="38">
        <f>IF(N1798&gt;Inputs!$B$4,1,0)</f>
        <v>0</v>
      </c>
      <c r="P1798" s="34">
        <f t="shared" si="272"/>
        <v>7.8621459194885196E-2</v>
      </c>
      <c r="Q1798" s="36">
        <f>Inputs!$B$12*(1+$B1798)^0*$C1798+Inputs!$B$29*(1+$D1798)^0*Inputs!$B$19+Inputs!$B$30*(1+$E1798)^0*Inputs!$B$20+Inputs!$B$31*(1+$F1798)^0*Inputs!$B$21+Inputs!$B$22*(1+Inputs!$B$23)^0</f>
        <v>13200.620463501233</v>
      </c>
      <c r="R1798" s="36">
        <f>Inputs!$B$12*(1+$B1798)^1*$C1798+Inputs!$B$29*(1+$D1798)^1*Inputs!$B$19+Inputs!$B$30*(1+$E1798)^1*Inputs!$B$20+Inputs!$B$31*(1+$F1798)^1*Inputs!$B$21+Inputs!$B$22*(1+Inputs!$B$23)^1</f>
        <v>14283.719360697534</v>
      </c>
      <c r="S1798" s="36">
        <f>Inputs!$B$12*(1+$B1798)^2*$C1798+Inputs!$B$29*(1+$D1798)^2*Inputs!$B$19+Inputs!$B$30*(1+$E1798)^2*Inputs!$B$20+Inputs!$B$31*(1+$F1798)^2*Inputs!$B$21+Inputs!$B$22*(1+Inputs!$B$23)^2</f>
        <v>15567.47997038217</v>
      </c>
      <c r="T1798" s="36">
        <f>Inputs!$B$12*(1+$B1798)^3*$C1798+Inputs!$B$29*(1+$D1798)^3*Inputs!$B$19+Inputs!$B$30*(1+$E1798)^3*Inputs!$B$20+Inputs!$B$31*(1+$F1798)^3*Inputs!$B$21+Inputs!$B$22*(1+Inputs!$B$23)^3</f>
        <v>17091.457540285053</v>
      </c>
      <c r="U1798" s="36">
        <f>Inputs!$B$12*(1+$B1798)^4*$C1798+Inputs!$B$29*(1+$D1798)^4*Inputs!$B$19+Inputs!$B$30*(1+$E1798)^4*Inputs!$B$20+Inputs!$B$31*(1+$F1798)^4*Inputs!$B$21+Inputs!$B$22*(1+Inputs!$B$23)^4</f>
        <v>18903.005719110643</v>
      </c>
      <c r="V1798" s="35">
        <f>Inputs!$B$13/(Q1798*(1-$G1798))</f>
        <v>1.1665908337480178</v>
      </c>
      <c r="W1798" s="36">
        <f>Inputs!$B$13</f>
        <v>12660</v>
      </c>
      <c r="X1798" s="36">
        <f t="shared" si="273"/>
        <v>13520.665567946164</v>
      </c>
      <c r="Y1798" s="36">
        <f t="shared" si="274"/>
        <v>14541.765486592471</v>
      </c>
      <c r="Z1798" s="36">
        <f t="shared" si="275"/>
        <v>15752.250657274451</v>
      </c>
      <c r="AA1798" s="36">
        <f t="shared" si="276"/>
        <v>17186.18956312232</v>
      </c>
      <c r="AB1798" s="36">
        <f t="shared" si="277"/>
        <v>54228.153576555545</v>
      </c>
      <c r="AC1798" s="36">
        <f t="shared" si="278"/>
        <v>224477.15237466514</v>
      </c>
      <c r="AD1798" s="36">
        <f t="shared" si="279"/>
        <v>135928.57008443109</v>
      </c>
    </row>
    <row r="1799" spans="1:30" ht="14.25" customHeight="1" x14ac:dyDescent="0.25">
      <c r="A1799" s="16">
        <v>1783</v>
      </c>
      <c r="B1799" s="34">
        <v>0.45302259638552</v>
      </c>
      <c r="C1799" s="34">
        <v>9.1651746386779906E-2</v>
      </c>
      <c r="D1799" s="34">
        <v>5.8637717049887801E-2</v>
      </c>
      <c r="E1799" s="34">
        <v>5.4373743996288297E-2</v>
      </c>
      <c r="F1799" s="34">
        <v>-7.9966414194769207E-3</v>
      </c>
      <c r="G1799" s="34">
        <v>0.21308153062113</v>
      </c>
      <c r="H1799" s="35">
        <v>1.0108326417951901</v>
      </c>
      <c r="I1799" s="34">
        <v>9.1031639114725907E-2</v>
      </c>
      <c r="J1799" s="34">
        <v>2.9916203413383299E-2</v>
      </c>
      <c r="K1799" s="36">
        <f>Inputs!$B$12*(1+$B1799)^4</f>
        <v>267448.84281801607</v>
      </c>
      <c r="L1799" s="36">
        <f t="shared" si="270"/>
        <v>26678.786122534519</v>
      </c>
      <c r="M1799" s="36">
        <f t="shared" si="271"/>
        <v>360395.58203257702</v>
      </c>
      <c r="N1799" s="37">
        <f>M1799/Inputs!$B$6</f>
        <v>549.38350919600157</v>
      </c>
      <c r="O1799" s="38">
        <f>IF(N1799&gt;Inputs!$B$4,1,0)</f>
        <v>1</v>
      </c>
      <c r="P1799" s="34">
        <f t="shared" si="272"/>
        <v>6.1115435701342605E-2</v>
      </c>
      <c r="Q1799" s="36">
        <f>Inputs!$B$12*(1+$B1799)^0*$C1799+Inputs!$B$29*(1+$D1799)^0*Inputs!$B$19+Inputs!$B$30*(1+$E1799)^0*Inputs!$B$20+Inputs!$B$31*(1+$F1799)^0*Inputs!$B$21+Inputs!$B$22*(1+Inputs!$B$23)^0</f>
        <v>13521.148810633716</v>
      </c>
      <c r="R1799" s="36">
        <f>Inputs!$B$12*(1+$B1799)^1*$C1799+Inputs!$B$29*(1+$D1799)^1*Inputs!$B$19+Inputs!$B$30*(1+$E1799)^1*Inputs!$B$20+Inputs!$B$31*(1+$F1799)^1*Inputs!$B$21+Inputs!$B$22*(1+Inputs!$B$23)^1</f>
        <v>16237.20914518561</v>
      </c>
      <c r="S1799" s="36">
        <f>Inputs!$B$12*(1+$B1799)^2*$C1799+Inputs!$B$29*(1+$D1799)^2*Inputs!$B$19+Inputs!$B$30*(1+$E1799)^2*Inputs!$B$20+Inputs!$B$31*(1+$F1799)^2*Inputs!$B$21+Inputs!$B$22*(1+Inputs!$B$23)^2</f>
        <v>20098.830760408513</v>
      </c>
      <c r="T1799" s="36">
        <f>Inputs!$B$12*(1+$B1799)^3*$C1799+Inputs!$B$29*(1+$D1799)^3*Inputs!$B$19+Inputs!$B$30*(1+$E1799)^3*Inputs!$B$20+Inputs!$B$31*(1+$F1799)^3*Inputs!$B$21+Inputs!$B$22*(1+Inputs!$B$23)^3</f>
        <v>25618.28940539519</v>
      </c>
      <c r="U1799" s="36">
        <f>Inputs!$B$12*(1+$B1799)^4*$C1799+Inputs!$B$29*(1+$D1799)^4*Inputs!$B$19+Inputs!$B$30*(1+$E1799)^4*Inputs!$B$20+Inputs!$B$31*(1+$F1799)^4*Inputs!$B$21+Inputs!$B$22*(1+Inputs!$B$23)^4</f>
        <v>33539.537472322569</v>
      </c>
      <c r="V1799" s="35">
        <f>Inputs!$B$13/(Q1799*(1-$G1799))</f>
        <v>1.1898449579100598</v>
      </c>
      <c r="W1799" s="36">
        <f>Inputs!$B$13</f>
        <v>12660</v>
      </c>
      <c r="X1799" s="36">
        <f t="shared" si="273"/>
        <v>14631.250903325536</v>
      </c>
      <c r="Y1799" s="36">
        <f t="shared" si="274"/>
        <v>17403.113758400923</v>
      </c>
      <c r="Z1799" s="36">
        <f t="shared" si="275"/>
        <v>21280.085708712544</v>
      </c>
      <c r="AA1799" s="36">
        <f t="shared" si="276"/>
        <v>26678.786122534519</v>
      </c>
      <c r="AB1799" s="36">
        <f t="shared" si="277"/>
        <v>69571.531408375726</v>
      </c>
      <c r="AC1799" s="36">
        <f t="shared" si="278"/>
        <v>449590.41524749837</v>
      </c>
      <c r="AD1799" s="36">
        <f t="shared" si="279"/>
        <v>290824.05062420131</v>
      </c>
    </row>
    <row r="1800" spans="1:30" ht="14.25" customHeight="1" x14ac:dyDescent="0.25">
      <c r="A1800" s="16">
        <v>1784</v>
      </c>
      <c r="B1800" s="34">
        <v>0.38685834320564899</v>
      </c>
      <c r="C1800" s="34">
        <v>5.5183386591709502E-2</v>
      </c>
      <c r="D1800" s="34">
        <v>4.7586342380308802E-2</v>
      </c>
      <c r="E1800" s="34">
        <v>4.20245577552706E-2</v>
      </c>
      <c r="F1800" s="34">
        <v>2.29309094294435E-3</v>
      </c>
      <c r="G1800" s="34">
        <v>0.201391017726055</v>
      </c>
      <c r="H1800" s="35">
        <v>1.04542449669187</v>
      </c>
      <c r="I1800" s="34">
        <v>0.10520259133573</v>
      </c>
      <c r="J1800" s="34">
        <v>2.1936166494220401E-2</v>
      </c>
      <c r="K1800" s="36">
        <f>Inputs!$B$12*(1+$B1800)^4</f>
        <v>221962.52904158086</v>
      </c>
      <c r="L1800" s="36">
        <f t="shared" si="270"/>
        <v>17655.370897116005</v>
      </c>
      <c r="M1800" s="36">
        <f t="shared" si="271"/>
        <v>185874.68840234666</v>
      </c>
      <c r="N1800" s="37">
        <f>M1800/Inputs!$B$6</f>
        <v>283.3455615889431</v>
      </c>
      <c r="O1800" s="38">
        <f>IF(N1800&gt;Inputs!$B$4,1,0)</f>
        <v>0</v>
      </c>
      <c r="P1800" s="34">
        <f t="shared" si="272"/>
        <v>8.326642484150959E-2</v>
      </c>
      <c r="Q1800" s="36">
        <f>Inputs!$B$12*(1+$B1800)^0*$C1800+Inputs!$B$29*(1+$D1800)^0*Inputs!$B$19+Inputs!$B$30*(1+$E1800)^0*Inputs!$B$20+Inputs!$B$31*(1+$F1800)^0*Inputs!$B$21+Inputs!$B$22*(1+Inputs!$B$23)^0</f>
        <v>11333.04722292949</v>
      </c>
      <c r="R1800" s="36">
        <f>Inputs!$B$12*(1+$B1800)^1*$C1800+Inputs!$B$29*(1+$D1800)^1*Inputs!$B$19+Inputs!$B$30*(1+$E1800)^1*Inputs!$B$20+Inputs!$B$31*(1+$F1800)^1*Inputs!$B$21+Inputs!$B$22*(1+Inputs!$B$23)^1</f>
        <v>12817.758085012309</v>
      </c>
      <c r="S1800" s="36">
        <f>Inputs!$B$12*(1+$B1800)^2*$C1800+Inputs!$B$29*(1+$D1800)^2*Inputs!$B$19+Inputs!$B$30*(1+$E1800)^2*Inputs!$B$20+Inputs!$B$31*(1+$F1800)^2*Inputs!$B$21+Inputs!$B$22*(1+Inputs!$B$23)^2</f>
        <v>14807.848751794547</v>
      </c>
      <c r="T1800" s="36">
        <f>Inputs!$B$12*(1+$B1800)^3*$C1800+Inputs!$B$29*(1+$D1800)^3*Inputs!$B$19+Inputs!$B$30*(1+$E1800)^3*Inputs!$B$20+Inputs!$B$31*(1+$F1800)^3*Inputs!$B$21+Inputs!$B$22*(1+Inputs!$B$23)^3</f>
        <v>17495.496041534621</v>
      </c>
      <c r="U1800" s="36">
        <f>Inputs!$B$12*(1+$B1800)^4*$C1800+Inputs!$B$29*(1+$D1800)^4*Inputs!$B$19+Inputs!$B$30*(1+$E1800)^4*Inputs!$B$20+Inputs!$B$31*(1+$F1800)^4*Inputs!$B$21+Inputs!$B$22*(1+Inputs!$B$23)^4</f>
        <v>21147.059270410147</v>
      </c>
      <c r="V1800" s="35">
        <f>Inputs!$B$13/(Q1800*(1-$G1800))</f>
        <v>1.3987909593132488</v>
      </c>
      <c r="W1800" s="36">
        <f>Inputs!$B$13</f>
        <v>12660</v>
      </c>
      <c r="X1800" s="36">
        <f t="shared" si="273"/>
        <v>13414.253179457683</v>
      </c>
      <c r="Y1800" s="36">
        <f t="shared" si="274"/>
        <v>14452.256165069331</v>
      </c>
      <c r="Z1800" s="36">
        <f t="shared" si="275"/>
        <v>15841.048474328882</v>
      </c>
      <c r="AA1800" s="36">
        <f t="shared" si="276"/>
        <v>17655.370897116005</v>
      </c>
      <c r="AB1800" s="36">
        <f t="shared" si="277"/>
        <v>54466.8643403897</v>
      </c>
      <c r="AC1800" s="36">
        <f t="shared" si="278"/>
        <v>216685.92217061072</v>
      </c>
      <c r="AD1800" s="36">
        <f t="shared" si="279"/>
        <v>131407.82406195696</v>
      </c>
    </row>
    <row r="1801" spans="1:30" ht="14.25" customHeight="1" x14ac:dyDescent="0.25">
      <c r="A1801" s="16">
        <v>1785</v>
      </c>
      <c r="B1801" s="34">
        <v>0.36269442527540502</v>
      </c>
      <c r="C1801" s="34">
        <v>8.6511941679070295E-2</v>
      </c>
      <c r="D1801" s="34">
        <v>3.2662079805574402E-2</v>
      </c>
      <c r="E1801" s="34">
        <v>4.9387291123446003E-2</v>
      </c>
      <c r="F1801" s="34">
        <v>2.2396540975461999E-2</v>
      </c>
      <c r="G1801" s="34">
        <v>0.20564684257317201</v>
      </c>
      <c r="H1801" s="35">
        <v>1.1620018933829099</v>
      </c>
      <c r="I1801" s="34">
        <v>9.2418733363588801E-2</v>
      </c>
      <c r="J1801" s="34">
        <v>2.1773351093217201E-2</v>
      </c>
      <c r="K1801" s="36">
        <f>Inputs!$B$12*(1+$B1801)^4</f>
        <v>206892.70002844639</v>
      </c>
      <c r="L1801" s="36">
        <f t="shared" si="270"/>
        <v>24955.840640345526</v>
      </c>
      <c r="M1801" s="36">
        <f t="shared" si="271"/>
        <v>299364.05660888931</v>
      </c>
      <c r="N1801" s="37">
        <f>M1801/Inputs!$B$6</f>
        <v>456.34764726964835</v>
      </c>
      <c r="O1801" s="38">
        <f>IF(N1801&gt;Inputs!$B$4,1,0)</f>
        <v>1</v>
      </c>
      <c r="P1801" s="34">
        <f t="shared" si="272"/>
        <v>7.0645382270371593E-2</v>
      </c>
      <c r="Q1801" s="36">
        <f>Inputs!$B$12*(1+$B1801)^0*$C1801+Inputs!$B$29*(1+$D1801)^0*Inputs!$B$19+Inputs!$B$30*(1+$E1801)^0*Inputs!$B$20+Inputs!$B$31*(1+$F1801)^0*Inputs!$B$21+Inputs!$B$22*(1+Inputs!$B$23)^0</f>
        <v>13212.76052817114</v>
      </c>
      <c r="R1801" s="36">
        <f>Inputs!$B$12*(1+$B1801)^1*$C1801+Inputs!$B$29*(1+$D1801)^1*Inputs!$B$19+Inputs!$B$30*(1+$E1801)^1*Inputs!$B$20+Inputs!$B$31*(1+$F1801)^1*Inputs!$B$21+Inputs!$B$22*(1+Inputs!$B$23)^1</f>
        <v>15359.201797729798</v>
      </c>
      <c r="S1801" s="36">
        <f>Inputs!$B$12*(1+$B1801)^2*$C1801+Inputs!$B$29*(1+$D1801)^2*Inputs!$B$19+Inputs!$B$30*(1+$E1801)^2*Inputs!$B$20+Inputs!$B$31*(1+$F1801)^2*Inputs!$B$21+Inputs!$B$22*(1+Inputs!$B$23)^2</f>
        <v>18198.30335285539</v>
      </c>
      <c r="T1801" s="36">
        <f>Inputs!$B$12*(1+$B1801)^3*$C1801+Inputs!$B$29*(1+$D1801)^3*Inputs!$B$19+Inputs!$B$30*(1+$E1801)^3*Inputs!$B$20+Inputs!$B$31*(1+$F1801)^3*Inputs!$B$21+Inputs!$B$22*(1+Inputs!$B$23)^3</f>
        <v>21978.127756829235</v>
      </c>
      <c r="U1801" s="36">
        <f>Inputs!$B$12*(1+$B1801)^4*$C1801+Inputs!$B$29*(1+$D1801)^4*Inputs!$B$19+Inputs!$B$30*(1+$E1801)^4*Inputs!$B$20+Inputs!$B$31*(1+$F1801)^4*Inputs!$B$21+Inputs!$B$22*(1+Inputs!$B$23)^4</f>
        <v>27036.579211612829</v>
      </c>
      <c r="V1801" s="35">
        <f>Inputs!$B$13/(Q1801*(1-$G1801))</f>
        <v>1.2062199740380979</v>
      </c>
      <c r="W1801" s="36">
        <f>Inputs!$B$13</f>
        <v>12660</v>
      </c>
      <c r="X1801" s="36">
        <f t="shared" si="273"/>
        <v>14581.772021656865</v>
      </c>
      <c r="Y1801" s="36">
        <f t="shared" si="274"/>
        <v>17117.365242508706</v>
      </c>
      <c r="Z1801" s="36">
        <f t="shared" si="275"/>
        <v>20479.682433747694</v>
      </c>
      <c r="AA1801" s="36">
        <f t="shared" si="276"/>
        <v>24955.840640345526</v>
      </c>
      <c r="AB1801" s="36">
        <f t="shared" si="277"/>
        <v>67359.080069251402</v>
      </c>
      <c r="AC1801" s="36">
        <f t="shared" si="278"/>
        <v>360946.63374945626</v>
      </c>
      <c r="AD1801" s="36">
        <f t="shared" si="279"/>
        <v>232004.97653963792</v>
      </c>
    </row>
    <row r="1802" spans="1:30" ht="14.25" customHeight="1" x14ac:dyDescent="0.25">
      <c r="A1802" s="16">
        <v>1786</v>
      </c>
      <c r="B1802" s="34">
        <v>0.38774710595717099</v>
      </c>
      <c r="C1802" s="34">
        <v>8.3226022773592104E-2</v>
      </c>
      <c r="D1802" s="34">
        <v>1.9802025987177199E-2</v>
      </c>
      <c r="E1802" s="34">
        <v>3.74268223590635E-2</v>
      </c>
      <c r="F1802" s="34">
        <v>1.1206412760602601E-2</v>
      </c>
      <c r="G1802" s="34">
        <v>0.19347849899964101</v>
      </c>
      <c r="H1802" s="35">
        <v>1.18434990322534</v>
      </c>
      <c r="I1802" s="34">
        <v>9.42664314684412E-2</v>
      </c>
      <c r="J1802" s="34">
        <v>2.4393578400298599E-2</v>
      </c>
      <c r="K1802" s="36">
        <f>Inputs!$B$12*(1+$B1802)^4</f>
        <v>222532.05149224901</v>
      </c>
      <c r="L1802" s="36">
        <f t="shared" si="270"/>
        <v>25910.997867285114</v>
      </c>
      <c r="M1802" s="36">
        <f t="shared" si="271"/>
        <v>310182.72264297883</v>
      </c>
      <c r="N1802" s="37">
        <f>M1802/Inputs!$B$6</f>
        <v>472.83951622405311</v>
      </c>
      <c r="O1802" s="38">
        <f>IF(N1802&gt;Inputs!$B$4,1,0)</f>
        <v>1</v>
      </c>
      <c r="P1802" s="34">
        <f t="shared" si="272"/>
        <v>6.9872853068142601E-2</v>
      </c>
      <c r="Q1802" s="36">
        <f>Inputs!$B$12*(1+$B1802)^0*$C1802+Inputs!$B$29*(1+$D1802)^0*Inputs!$B$19+Inputs!$B$30*(1+$E1802)^0*Inputs!$B$20+Inputs!$B$31*(1+$F1802)^0*Inputs!$B$21+Inputs!$B$22*(1+Inputs!$B$23)^0</f>
        <v>13015.605393842448</v>
      </c>
      <c r="R1802" s="36">
        <f>Inputs!$B$12*(1+$B1802)^1*$C1802+Inputs!$B$29*(1+$D1802)^1*Inputs!$B$19+Inputs!$B$30*(1+$E1802)^1*Inputs!$B$20+Inputs!$B$31*(1+$F1802)^1*Inputs!$B$21+Inputs!$B$22*(1+Inputs!$B$23)^1</f>
        <v>15092.694131882847</v>
      </c>
      <c r="S1802" s="36">
        <f>Inputs!$B$12*(1+$B1802)^2*$C1802+Inputs!$B$29*(1+$D1802)^2*Inputs!$B$19+Inputs!$B$30*(1+$E1802)^2*Inputs!$B$20+Inputs!$B$31*(1+$F1802)^2*Inputs!$B$21+Inputs!$B$22*(1+Inputs!$B$23)^2</f>
        <v>17923.860566751264</v>
      </c>
      <c r="T1802" s="36">
        <f>Inputs!$B$12*(1+$B1802)^3*$C1802+Inputs!$B$29*(1+$D1802)^3*Inputs!$B$19+Inputs!$B$30*(1+$E1802)^3*Inputs!$B$20+Inputs!$B$31*(1+$F1802)^3*Inputs!$B$21+Inputs!$B$22*(1+Inputs!$B$23)^3</f>
        <v>21800.315474740462</v>
      </c>
      <c r="U1802" s="36">
        <f>Inputs!$B$12*(1+$B1802)^4*$C1802+Inputs!$B$29*(1+$D1802)^4*Inputs!$B$19+Inputs!$B$30*(1+$E1802)^4*Inputs!$B$20+Inputs!$B$31*(1+$F1802)^4*Inputs!$B$21+Inputs!$B$22*(1+Inputs!$B$23)^4</f>
        <v>27126.150063416528</v>
      </c>
      <c r="V1802" s="35">
        <f>Inputs!$B$13/(Q1802*(1-$G1802))</f>
        <v>1.2060168697567117</v>
      </c>
      <c r="W1802" s="36">
        <f>Inputs!$B$13</f>
        <v>12660</v>
      </c>
      <c r="X1802" s="36">
        <f t="shared" si="273"/>
        <v>14614.403899456127</v>
      </c>
      <c r="Y1802" s="36">
        <f t="shared" si="274"/>
        <v>17277.545850230719</v>
      </c>
      <c r="Z1802" s="36">
        <f t="shared" si="275"/>
        <v>20918.9806103234</v>
      </c>
      <c r="AA1802" s="36">
        <f t="shared" si="276"/>
        <v>25910.997867285114</v>
      </c>
      <c r="AB1802" s="36">
        <f t="shared" si="277"/>
        <v>68064.695968433647</v>
      </c>
      <c r="AC1802" s="36">
        <f t="shared" si="278"/>
        <v>379876.57093814283</v>
      </c>
      <c r="AD1802" s="36">
        <f t="shared" si="279"/>
        <v>242118.0266745452</v>
      </c>
    </row>
    <row r="1803" spans="1:30" ht="14.25" customHeight="1" x14ac:dyDescent="0.25">
      <c r="A1803" s="16">
        <v>1787</v>
      </c>
      <c r="B1803" s="34">
        <v>0.34925645501568198</v>
      </c>
      <c r="C1803" s="34">
        <v>7.3611781224933295E-2</v>
      </c>
      <c r="D1803" s="34">
        <v>2.2320392141614499E-2</v>
      </c>
      <c r="E1803" s="34">
        <v>4.74182983116734E-2</v>
      </c>
      <c r="F1803" s="34">
        <v>-1.2522964460888001E-2</v>
      </c>
      <c r="G1803" s="34">
        <v>0.181575232625655</v>
      </c>
      <c r="H1803" s="35">
        <v>1.1030828467006499</v>
      </c>
      <c r="I1803" s="34">
        <v>8.7940206153949194E-2</v>
      </c>
      <c r="J1803" s="34">
        <v>3.0131259881945899E-2</v>
      </c>
      <c r="K1803" s="36">
        <f>Inputs!$B$12*(1+$B1803)^4</f>
        <v>198851.68171992412</v>
      </c>
      <c r="L1803" s="36">
        <f t="shared" si="270"/>
        <v>20732.553265275754</v>
      </c>
      <c r="M1803" s="36">
        <f t="shared" si="271"/>
        <v>304151.28216786752</v>
      </c>
      <c r="N1803" s="37">
        <f>M1803/Inputs!$B$6</f>
        <v>463.64524720711512</v>
      </c>
      <c r="O1803" s="38">
        <f>IF(N1803&gt;Inputs!$B$4,1,0)</f>
        <v>1</v>
      </c>
      <c r="P1803" s="34">
        <f t="shared" si="272"/>
        <v>5.7808946272003295E-2</v>
      </c>
      <c r="Q1803" s="36">
        <f>Inputs!$B$12*(1+$B1803)^0*$C1803+Inputs!$B$29*(1+$D1803)^0*Inputs!$B$19+Inputs!$B$30*(1+$E1803)^0*Inputs!$B$20+Inputs!$B$31*(1+$F1803)^0*Inputs!$B$21+Inputs!$B$22*(1+Inputs!$B$23)^0</f>
        <v>12438.750900922918</v>
      </c>
      <c r="R1803" s="36">
        <f>Inputs!$B$12*(1+$B1803)^1*$C1803+Inputs!$B$29*(1+$D1803)^1*Inputs!$B$19+Inputs!$B$30*(1+$E1803)^1*Inputs!$B$20+Inputs!$B$31*(1+$F1803)^1*Inputs!$B$21+Inputs!$B$22*(1+Inputs!$B$23)^1</f>
        <v>14048.464576025577</v>
      </c>
      <c r="S1803" s="36">
        <f>Inputs!$B$12*(1+$B1803)^2*$C1803+Inputs!$B$29*(1+$D1803)^2*Inputs!$B$19+Inputs!$B$30*(1+$E1803)^2*Inputs!$B$20+Inputs!$B$31*(1+$F1803)^2*Inputs!$B$21+Inputs!$B$22*(1+Inputs!$B$23)^2</f>
        <v>16202.85409647947</v>
      </c>
      <c r="T1803" s="36">
        <f>Inputs!$B$12*(1+$B1803)^3*$C1803+Inputs!$B$29*(1+$D1803)^3*Inputs!$B$19+Inputs!$B$30*(1+$E1803)^3*Inputs!$B$20+Inputs!$B$31*(1+$F1803)^3*Inputs!$B$21+Inputs!$B$22*(1+Inputs!$B$23)^3</f>
        <v>19090.314822831526</v>
      </c>
      <c r="U1803" s="36">
        <f>Inputs!$B$12*(1+$B1803)^4*$C1803+Inputs!$B$29*(1+$D1803)^4*Inputs!$B$19+Inputs!$B$30*(1+$E1803)^4*Inputs!$B$20+Inputs!$B$31*(1+$F1803)^4*Inputs!$B$21+Inputs!$B$22*(1+Inputs!$B$23)^4</f>
        <v>22964.970664089524</v>
      </c>
      <c r="V1803" s="35">
        <f>Inputs!$B$13/(Q1803*(1-$G1803))</f>
        <v>1.2435927209508291</v>
      </c>
      <c r="W1803" s="36">
        <f>Inputs!$B$13</f>
        <v>12660</v>
      </c>
      <c r="X1803" s="36">
        <f t="shared" si="273"/>
        <v>13894.463805082718</v>
      </c>
      <c r="Y1803" s="36">
        <f t="shared" si="274"/>
        <v>15559.417741627465</v>
      </c>
      <c r="Z1803" s="36">
        <f t="shared" si="275"/>
        <v>17783.382563386152</v>
      </c>
      <c r="AA1803" s="36">
        <f t="shared" si="276"/>
        <v>20732.553265275754</v>
      </c>
      <c r="AB1803" s="36">
        <f t="shared" si="277"/>
        <v>61755.438812310269</v>
      </c>
      <c r="AC1803" s="36">
        <f t="shared" si="278"/>
        <v>369445.43350154988</v>
      </c>
      <c r="AD1803" s="36">
        <f t="shared" si="279"/>
        <v>242395.84335555724</v>
      </c>
    </row>
    <row r="1804" spans="1:30" ht="14.25" customHeight="1" x14ac:dyDescent="0.25">
      <c r="A1804" s="16">
        <v>1788</v>
      </c>
      <c r="B1804" s="34">
        <v>0.256308890969977</v>
      </c>
      <c r="C1804" s="34">
        <v>5.5892821724815897E-2</v>
      </c>
      <c r="D1804" s="34">
        <v>2.8446055243263799E-2</v>
      </c>
      <c r="E1804" s="34">
        <v>1.86487867562041E-2</v>
      </c>
      <c r="F1804" s="34">
        <v>-8.7058874381026503E-3</v>
      </c>
      <c r="G1804" s="34">
        <v>0.213772678744686</v>
      </c>
      <c r="H1804" s="35">
        <v>1.1048736544156299</v>
      </c>
      <c r="I1804" s="34">
        <v>9.3609985231238202E-2</v>
      </c>
      <c r="J1804" s="34">
        <v>1.7797149089011002E-2</v>
      </c>
      <c r="K1804" s="36">
        <f>Inputs!$B$12*(1+$B1804)^4</f>
        <v>149464.13175358696</v>
      </c>
      <c r="L1804" s="36">
        <f t="shared" si="270"/>
        <v>14347.553906707231</v>
      </c>
      <c r="M1804" s="36">
        <f t="shared" si="271"/>
        <v>174413.24103175232</v>
      </c>
      <c r="N1804" s="37">
        <f>M1804/Inputs!$B$6</f>
        <v>265.8738430362078</v>
      </c>
      <c r="O1804" s="38">
        <f>IF(N1804&gt;Inputs!$B$4,1,0)</f>
        <v>0</v>
      </c>
      <c r="P1804" s="34">
        <f t="shared" si="272"/>
        <v>7.5812836142227197E-2</v>
      </c>
      <c r="Q1804" s="36">
        <f>Inputs!$B$12*(1+$B1804)^0*$C1804+Inputs!$B$29*(1+$D1804)^0*Inputs!$B$19+Inputs!$B$30*(1+$E1804)^0*Inputs!$B$20+Inputs!$B$31*(1+$F1804)^0*Inputs!$B$21+Inputs!$B$22*(1+Inputs!$B$23)^0</f>
        <v>11375.613330915876</v>
      </c>
      <c r="R1804" s="36">
        <f>Inputs!$B$12*(1+$B1804)^1*$C1804+Inputs!$B$29*(1+$D1804)^1*Inputs!$B$19+Inputs!$B$30*(1+$E1804)^1*Inputs!$B$20+Inputs!$B$31*(1+$F1804)^1*Inputs!$B$21+Inputs!$B$22*(1+Inputs!$B$23)^1</f>
        <v>12267.526428858177</v>
      </c>
      <c r="S1804" s="36">
        <f>Inputs!$B$12*(1+$B1804)^2*$C1804+Inputs!$B$29*(1+$D1804)^2*Inputs!$B$19+Inputs!$B$30*(1+$E1804)^2*Inputs!$B$20+Inputs!$B$31*(1+$F1804)^2*Inputs!$B$21+Inputs!$B$22*(1+Inputs!$B$23)^2</f>
        <v>13381.564140075514</v>
      </c>
      <c r="T1804" s="36">
        <f>Inputs!$B$12*(1+$B1804)^3*$C1804+Inputs!$B$29*(1+$D1804)^3*Inputs!$B$19+Inputs!$B$30*(1+$E1804)^3*Inputs!$B$20+Inputs!$B$31*(1+$F1804)^3*Inputs!$B$21+Inputs!$B$22*(1+Inputs!$B$23)^3</f>
        <v>14774.221065647946</v>
      </c>
      <c r="U1804" s="36">
        <f>Inputs!$B$12*(1+$B1804)^4*$C1804+Inputs!$B$29*(1+$D1804)^4*Inputs!$B$19+Inputs!$B$30*(1+$E1804)^4*Inputs!$B$20+Inputs!$B$31*(1+$F1804)^4*Inputs!$B$21+Inputs!$B$22*(1+Inputs!$B$23)^4</f>
        <v>16516.465546782911</v>
      </c>
      <c r="V1804" s="35">
        <f>Inputs!$B$13/(Q1804*(1-$G1804))</f>
        <v>1.415502865166359</v>
      </c>
      <c r="W1804" s="36">
        <f>Inputs!$B$13</f>
        <v>12660</v>
      </c>
      <c r="X1804" s="36">
        <f t="shared" si="273"/>
        <v>12903.606664339814</v>
      </c>
      <c r="Y1804" s="36">
        <f t="shared" si="274"/>
        <v>13258.379345450836</v>
      </c>
      <c r="Z1804" s="36">
        <f t="shared" si="275"/>
        <v>13736.15691258283</v>
      </c>
      <c r="AA1804" s="36">
        <f t="shared" si="276"/>
        <v>14347.553906707231</v>
      </c>
      <c r="AB1804" s="36">
        <f t="shared" si="277"/>
        <v>51277.531609100086</v>
      </c>
      <c r="AC1804" s="36">
        <f t="shared" si="278"/>
        <v>192617.77036347822</v>
      </c>
      <c r="AD1804" s="36">
        <f t="shared" si="279"/>
        <v>123135.70942265223</v>
      </c>
    </row>
    <row r="1805" spans="1:30" ht="14.25" customHeight="1" x14ac:dyDescent="0.25">
      <c r="A1805" s="16">
        <v>1789</v>
      </c>
      <c r="B1805" s="34">
        <v>0.34678925831511098</v>
      </c>
      <c r="C1805" s="34">
        <v>7.74266907082172E-2</v>
      </c>
      <c r="D1805" s="34">
        <v>2.4104031374154501E-2</v>
      </c>
      <c r="E1805" s="34">
        <v>1.9784492645359399E-2</v>
      </c>
      <c r="F1805" s="34">
        <v>2.9012419186142401E-2</v>
      </c>
      <c r="G1805" s="34">
        <v>0.210145046377823</v>
      </c>
      <c r="H1805" s="35">
        <v>1.15018143680563</v>
      </c>
      <c r="I1805" s="34">
        <v>9.2065881353471199E-2</v>
      </c>
      <c r="J1805" s="34">
        <v>2.4395570774566101E-2</v>
      </c>
      <c r="K1805" s="36">
        <f>Inputs!$B$12*(1+$B1805)^4</f>
        <v>197401.21706922768</v>
      </c>
      <c r="L1805" s="36">
        <f t="shared" si="270"/>
        <v>21893.224960169478</v>
      </c>
      <c r="M1805" s="36">
        <f t="shared" si="271"/>
        <v>276305.93207849201</v>
      </c>
      <c r="N1805" s="37">
        <f>M1805/Inputs!$B$6</f>
        <v>421.1980671928232</v>
      </c>
      <c r="O1805" s="38">
        <f>IF(N1805&gt;Inputs!$B$4,1,0)</f>
        <v>1</v>
      </c>
      <c r="P1805" s="34">
        <f t="shared" si="272"/>
        <v>6.7670310578905102E-2</v>
      </c>
      <c r="Q1805" s="36">
        <f>Inputs!$B$12*(1+$B1805)^0*$C1805+Inputs!$B$29*(1+$D1805)^0*Inputs!$B$19+Inputs!$B$30*(1+$E1805)^0*Inputs!$B$20+Inputs!$B$31*(1+$F1805)^0*Inputs!$B$21+Inputs!$B$22*(1+Inputs!$B$23)^0</f>
        <v>12667.645469919953</v>
      </c>
      <c r="R1805" s="36">
        <f>Inputs!$B$12*(1+$B1805)^1*$C1805+Inputs!$B$29*(1+$D1805)^1*Inputs!$B$19+Inputs!$B$30*(1+$E1805)^1*Inputs!$B$20+Inputs!$B$31*(1+$F1805)^1*Inputs!$B$21+Inputs!$B$22*(1+Inputs!$B$23)^1</f>
        <v>14469.800805134364</v>
      </c>
      <c r="S1805" s="36">
        <f>Inputs!$B$12*(1+$B1805)^2*$C1805+Inputs!$B$29*(1+$D1805)^2*Inputs!$B$19+Inputs!$B$30*(1+$E1805)^2*Inputs!$B$20+Inputs!$B$31*(1+$F1805)^2*Inputs!$B$21+Inputs!$B$22*(1+Inputs!$B$23)^2</f>
        <v>16835.276973097167</v>
      </c>
      <c r="T1805" s="36">
        <f>Inputs!$B$12*(1+$B1805)^3*$C1805+Inputs!$B$29*(1+$D1805)^3*Inputs!$B$19+Inputs!$B$30*(1+$E1805)^3*Inputs!$B$20+Inputs!$B$31*(1+$F1805)^3*Inputs!$B$21+Inputs!$B$22*(1+Inputs!$B$23)^3</f>
        <v>19957.936446905507</v>
      </c>
      <c r="U1805" s="36">
        <f>Inputs!$B$12*(1+$B1805)^4*$C1805+Inputs!$B$29*(1+$D1805)^4*Inputs!$B$19+Inputs!$B$30*(1+$E1805)^4*Inputs!$B$20+Inputs!$B$31*(1+$F1805)^4*Inputs!$B$21+Inputs!$B$22*(1+Inputs!$B$23)^4</f>
        <v>24098.834509674696</v>
      </c>
      <c r="V1805" s="35">
        <f>Inputs!$B$13/(Q1805*(1-$G1805))</f>
        <v>1.2652911174697612</v>
      </c>
      <c r="W1805" s="36">
        <f>Inputs!$B$13</f>
        <v>12660</v>
      </c>
      <c r="X1805" s="36">
        <f t="shared" si="273"/>
        <v>14132.169260019655</v>
      </c>
      <c r="Y1805" s="36">
        <f t="shared" si="274"/>
        <v>16059.784875178291</v>
      </c>
      <c r="Z1805" s="36">
        <f t="shared" si="275"/>
        <v>18584.960012143467</v>
      </c>
      <c r="AA1805" s="36">
        <f t="shared" si="276"/>
        <v>21893.224960169478</v>
      </c>
      <c r="AB1805" s="36">
        <f t="shared" si="277"/>
        <v>62935.092001471465</v>
      </c>
      <c r="AC1805" s="36">
        <f t="shared" si="278"/>
        <v>331420.41890022106</v>
      </c>
      <c r="AD1805" s="36">
        <f t="shared" si="279"/>
        <v>213370.84007702058</v>
      </c>
    </row>
    <row r="1806" spans="1:30" ht="14.25" customHeight="1" x14ac:dyDescent="0.25">
      <c r="A1806" s="16">
        <v>1790</v>
      </c>
      <c r="B1806" s="34">
        <v>0.36982289086508302</v>
      </c>
      <c r="C1806" s="34">
        <v>5.4524172853054602E-2</v>
      </c>
      <c r="D1806" s="34">
        <v>6.1939510639730799E-3</v>
      </c>
      <c r="E1806" s="34">
        <v>5.6266941784388902E-2</v>
      </c>
      <c r="F1806" s="34">
        <v>3.1942560736216402E-2</v>
      </c>
      <c r="G1806" s="34">
        <v>0.203806519358812</v>
      </c>
      <c r="H1806" s="35">
        <v>1.1043811265051</v>
      </c>
      <c r="I1806" s="34">
        <v>9.23697211763293E-2</v>
      </c>
      <c r="J1806" s="34">
        <v>2.9082363985515499E-2</v>
      </c>
      <c r="K1806" s="36">
        <f>Inputs!$B$12*(1+$B1806)^4</f>
        <v>211255.93936749472</v>
      </c>
      <c r="L1806" s="36">
        <f t="shared" si="270"/>
        <v>18072.93363740357</v>
      </c>
      <c r="M1806" s="36">
        <f t="shared" si="271"/>
        <v>246038.61079189804</v>
      </c>
      <c r="N1806" s="37">
        <f>M1806/Inputs!$B$6</f>
        <v>375.05885791447872</v>
      </c>
      <c r="O1806" s="38">
        <f>IF(N1806&gt;Inputs!$B$4,1,0)</f>
        <v>0</v>
      </c>
      <c r="P1806" s="34">
        <f t="shared" si="272"/>
        <v>6.3287357190813798E-2</v>
      </c>
      <c r="Q1806" s="36">
        <f>Inputs!$B$12*(1+$B1806)^0*$C1806+Inputs!$B$29*(1+$D1806)^0*Inputs!$B$19+Inputs!$B$30*(1+$E1806)^0*Inputs!$B$20+Inputs!$B$31*(1+$F1806)^0*Inputs!$B$21+Inputs!$B$22*(1+Inputs!$B$23)^0</f>
        <v>11293.494398610197</v>
      </c>
      <c r="R1806" s="36">
        <f>Inputs!$B$12*(1+$B1806)^1*$C1806+Inputs!$B$29*(1+$D1806)^1*Inputs!$B$19+Inputs!$B$30*(1+$E1806)^1*Inputs!$B$20+Inputs!$B$31*(1+$F1806)^1*Inputs!$B$21+Inputs!$B$22*(1+Inputs!$B$23)^1</f>
        <v>12740.186055479018</v>
      </c>
      <c r="S1806" s="36">
        <f>Inputs!$B$12*(1+$B1806)^2*$C1806+Inputs!$B$29*(1+$D1806)^2*Inputs!$B$19+Inputs!$B$30*(1+$E1806)^2*Inputs!$B$20+Inputs!$B$31*(1+$F1806)^2*Inputs!$B$21+Inputs!$B$22*(1+Inputs!$B$23)^2</f>
        <v>14644.919391122727</v>
      </c>
      <c r="T1806" s="36">
        <f>Inputs!$B$12*(1+$B1806)^3*$C1806+Inputs!$B$29*(1+$D1806)^3*Inputs!$B$19+Inputs!$B$30*(1+$E1806)^3*Inputs!$B$20+Inputs!$B$31*(1+$F1806)^3*Inputs!$B$21+Inputs!$B$22*(1+Inputs!$B$23)^3</f>
        <v>17173.69828749248</v>
      </c>
      <c r="U1806" s="36">
        <f>Inputs!$B$12*(1+$B1806)^4*$C1806+Inputs!$B$29*(1+$D1806)^4*Inputs!$B$19+Inputs!$B$30*(1+$E1806)^4*Inputs!$B$20+Inputs!$B$31*(1+$F1806)^4*Inputs!$B$21+Inputs!$B$22*(1+Inputs!$B$23)^4</f>
        <v>20553.749565492781</v>
      </c>
      <c r="V1806" s="35">
        <f>Inputs!$B$13/(Q1806*(1-$G1806))</f>
        <v>1.4079484294653719</v>
      </c>
      <c r="W1806" s="36">
        <f>Inputs!$B$13</f>
        <v>12660</v>
      </c>
      <c r="X1806" s="36">
        <f t="shared" si="273"/>
        <v>13511.92007048401</v>
      </c>
      <c r="Y1806" s="36">
        <f t="shared" si="274"/>
        <v>14647.119158229434</v>
      </c>
      <c r="Z1806" s="36">
        <f t="shared" si="275"/>
        <v>16138.564441866356</v>
      </c>
      <c r="AA1806" s="36">
        <f t="shared" si="276"/>
        <v>18072.93363740357</v>
      </c>
      <c r="AB1806" s="36">
        <f t="shared" si="277"/>
        <v>57103.113640254574</v>
      </c>
      <c r="AC1806" s="36">
        <f t="shared" si="278"/>
        <v>293874.44976817898</v>
      </c>
      <c r="AD1806" s="36">
        <f t="shared" si="279"/>
        <v>188935.49715164347</v>
      </c>
    </row>
    <row r="1807" spans="1:30" ht="14.25" customHeight="1" x14ac:dyDescent="0.25">
      <c r="A1807" s="16">
        <v>1791</v>
      </c>
      <c r="B1807" s="34">
        <v>0.37915198029547298</v>
      </c>
      <c r="C1807" s="34">
        <v>0.103834640043852</v>
      </c>
      <c r="D1807" s="34">
        <v>3.5125531455141398E-2</v>
      </c>
      <c r="E1807" s="34">
        <v>2.6167159997381301E-2</v>
      </c>
      <c r="F1807" s="34">
        <v>1.67977534866206E-2</v>
      </c>
      <c r="G1807" s="34">
        <v>0.20913156725049101</v>
      </c>
      <c r="H1807" s="35">
        <v>1.0424528318658199</v>
      </c>
      <c r="I1807" s="34">
        <v>9.7334157668147903E-2</v>
      </c>
      <c r="J1807" s="34">
        <v>2.0957391932676799E-2</v>
      </c>
      <c r="K1807" s="36">
        <f>Inputs!$B$12*(1+$B1807)^4</f>
        <v>217069.97678533985</v>
      </c>
      <c r="L1807" s="36">
        <f t="shared" si="270"/>
        <v>25842.532436404392</v>
      </c>
      <c r="M1807" s="36">
        <f t="shared" si="271"/>
        <v>284649.98572522658</v>
      </c>
      <c r="N1807" s="37">
        <f>M1807/Inputs!$B$6</f>
        <v>433.91766116650393</v>
      </c>
      <c r="O1807" s="38">
        <f>IF(N1807&gt;Inputs!$B$4,1,0)</f>
        <v>1</v>
      </c>
      <c r="P1807" s="34">
        <f t="shared" si="272"/>
        <v>7.63767657354711E-2</v>
      </c>
      <c r="Q1807" s="36">
        <f>Inputs!$B$12*(1+$B1807)^0*$C1807+Inputs!$B$29*(1+$D1807)^0*Inputs!$B$19+Inputs!$B$30*(1+$E1807)^0*Inputs!$B$20+Inputs!$B$31*(1+$F1807)^0*Inputs!$B$21+Inputs!$B$22*(1+Inputs!$B$23)^0</f>
        <v>14252.12243005804</v>
      </c>
      <c r="R1807" s="36">
        <f>Inputs!$B$12*(1+$B1807)^1*$C1807+Inputs!$B$29*(1+$D1807)^1*Inputs!$B$19+Inputs!$B$30*(1+$E1807)^1*Inputs!$B$20+Inputs!$B$31*(1+$F1807)^1*Inputs!$B$21+Inputs!$B$22*(1+Inputs!$B$23)^1</f>
        <v>16802.636169848134</v>
      </c>
      <c r="S1807" s="36">
        <f>Inputs!$B$12*(1+$B1807)^2*$C1807+Inputs!$B$29*(1+$D1807)^2*Inputs!$B$19+Inputs!$B$30*(1+$E1807)^2*Inputs!$B$20+Inputs!$B$31*(1+$F1807)^2*Inputs!$B$21+Inputs!$B$22*(1+Inputs!$B$23)^2</f>
        <v>20253.754788465805</v>
      </c>
      <c r="T1807" s="36">
        <f>Inputs!$B$12*(1+$B1807)^3*$C1807+Inputs!$B$29*(1+$D1807)^3*Inputs!$B$19+Inputs!$B$30*(1+$E1807)^3*Inputs!$B$20+Inputs!$B$31*(1+$F1807)^3*Inputs!$B$21+Inputs!$B$22*(1+Inputs!$B$23)^3</f>
        <v>24945.19878844935</v>
      </c>
      <c r="U1807" s="36">
        <f>Inputs!$B$12*(1+$B1807)^4*$C1807+Inputs!$B$29*(1+$D1807)^4*Inputs!$B$19+Inputs!$B$30*(1+$E1807)^4*Inputs!$B$20+Inputs!$B$31*(1+$F1807)^4*Inputs!$B$21+Inputs!$B$22*(1+Inputs!$B$23)^4</f>
        <v>31345.443245388444</v>
      </c>
      <c r="V1807" s="35">
        <f>Inputs!$B$13/(Q1807*(1-$G1807))</f>
        <v>1.1231814445188655</v>
      </c>
      <c r="W1807" s="36">
        <f>Inputs!$B$13</f>
        <v>12660</v>
      </c>
      <c r="X1807" s="36">
        <f t="shared" si="273"/>
        <v>14657.398593735195</v>
      </c>
      <c r="Y1807" s="36">
        <f t="shared" si="274"/>
        <v>17344.624806766536</v>
      </c>
      <c r="Z1807" s="36">
        <f t="shared" si="275"/>
        <v>20964.056446983439</v>
      </c>
      <c r="AA1807" s="36">
        <f t="shared" si="276"/>
        <v>25842.532436404392</v>
      </c>
      <c r="AB1807" s="36">
        <f t="shared" si="277"/>
        <v>67536.433051752436</v>
      </c>
      <c r="AC1807" s="36">
        <f t="shared" si="278"/>
        <v>345446.99900736497</v>
      </c>
      <c r="AD1807" s="36">
        <f t="shared" si="279"/>
        <v>217113.55267347416</v>
      </c>
    </row>
    <row r="1808" spans="1:30" ht="14.25" customHeight="1" x14ac:dyDescent="0.25">
      <c r="A1808" s="16">
        <v>1792</v>
      </c>
      <c r="B1808" s="34">
        <v>0.32036401115056401</v>
      </c>
      <c r="C1808" s="34">
        <v>7.6035892318599405E-2</v>
      </c>
      <c r="D1808" s="34">
        <v>3.3621414506610499E-2</v>
      </c>
      <c r="E1808" s="34">
        <v>1.54190647376542E-2</v>
      </c>
      <c r="F1808" s="34">
        <v>-2.9252101516614998E-4</v>
      </c>
      <c r="G1808" s="34">
        <v>0.211736462689952</v>
      </c>
      <c r="H1808" s="35">
        <v>0.952095976663481</v>
      </c>
      <c r="I1808" s="34">
        <v>0.100933313765479</v>
      </c>
      <c r="J1808" s="34">
        <v>2.6233306672089101E-2</v>
      </c>
      <c r="K1808" s="36">
        <f>Inputs!$B$12*(1+$B1808)^4</f>
        <v>182358.48008984991</v>
      </c>
      <c r="L1808" s="36">
        <f t="shared" si="270"/>
        <v>16675.305161476008</v>
      </c>
      <c r="M1808" s="36">
        <f t="shared" si="271"/>
        <v>195456.59036255832</v>
      </c>
      <c r="N1808" s="37">
        <f>M1808/Inputs!$B$6</f>
        <v>297.95211945511937</v>
      </c>
      <c r="O1808" s="38">
        <f>IF(N1808&gt;Inputs!$B$4,1,0)</f>
        <v>0</v>
      </c>
      <c r="P1808" s="34">
        <f t="shared" si="272"/>
        <v>7.4700007093389892E-2</v>
      </c>
      <c r="Q1808" s="36">
        <f>Inputs!$B$12*(1+$B1808)^0*$C1808+Inputs!$B$29*(1+$D1808)^0*Inputs!$B$19+Inputs!$B$30*(1+$E1808)^0*Inputs!$B$20+Inputs!$B$31*(1+$F1808)^0*Inputs!$B$21+Inputs!$B$22*(1+Inputs!$B$23)^0</f>
        <v>12584.197566542887</v>
      </c>
      <c r="R1808" s="36">
        <f>Inputs!$B$12*(1+$B1808)^1*$C1808+Inputs!$B$29*(1+$D1808)^1*Inputs!$B$19+Inputs!$B$30*(1+$E1808)^1*Inputs!$B$20+Inputs!$B$31*(1+$F1808)^1*Inputs!$B$21+Inputs!$B$22*(1+Inputs!$B$23)^1</f>
        <v>14125.044636773593</v>
      </c>
      <c r="S1808" s="36">
        <f>Inputs!$B$12*(1+$B1808)^2*$C1808+Inputs!$B$29*(1+$D1808)^2*Inputs!$B$19+Inputs!$B$30*(1+$E1808)^2*Inputs!$B$20+Inputs!$B$31*(1+$F1808)^2*Inputs!$B$21+Inputs!$B$22*(1+Inputs!$B$23)^2</f>
        <v>16136.375848353695</v>
      </c>
      <c r="T1808" s="36">
        <f>Inputs!$B$12*(1+$B1808)^3*$C1808+Inputs!$B$29*(1+$D1808)^3*Inputs!$B$19+Inputs!$B$30*(1+$E1808)^3*Inputs!$B$20+Inputs!$B$31*(1+$F1808)^3*Inputs!$B$21+Inputs!$B$22*(1+Inputs!$B$23)^3</f>
        <v>18768.267064035521</v>
      </c>
      <c r="U1808" s="36">
        <f>Inputs!$B$12*(1+$B1808)^4*$C1808+Inputs!$B$29*(1+$D1808)^4*Inputs!$B$19+Inputs!$B$30*(1+$E1808)^4*Inputs!$B$20+Inputs!$B$31*(1+$F1808)^4*Inputs!$B$21+Inputs!$B$22*(1+Inputs!$B$23)^4</f>
        <v>22218.852327442339</v>
      </c>
      <c r="V1808" s="35">
        <f>Inputs!$B$13/(Q1808*(1-$G1808))</f>
        <v>1.2762528940168687</v>
      </c>
      <c r="W1808" s="36">
        <f>Inputs!$B$13</f>
        <v>12660</v>
      </c>
      <c r="X1808" s="36">
        <f t="shared" si="273"/>
        <v>13307.816889385718</v>
      </c>
      <c r="Y1808" s="36">
        <f t="shared" si="274"/>
        <v>14171.983178135173</v>
      </c>
      <c r="Z1808" s="36">
        <f t="shared" si="275"/>
        <v>15284.554108024016</v>
      </c>
      <c r="AA1808" s="36">
        <f t="shared" si="276"/>
        <v>16675.305161476008</v>
      </c>
      <c r="AB1808" s="36">
        <f t="shared" si="277"/>
        <v>53813.894002259171</v>
      </c>
      <c r="AC1808" s="36">
        <f t="shared" si="278"/>
        <v>229086.37122662287</v>
      </c>
      <c r="AD1808" s="36">
        <f t="shared" si="279"/>
        <v>141642.69636029913</v>
      </c>
    </row>
    <row r="1809" spans="1:30" ht="14.25" customHeight="1" x14ac:dyDescent="0.25">
      <c r="A1809" s="16">
        <v>1793</v>
      </c>
      <c r="B1809" s="34">
        <v>0.343604178652129</v>
      </c>
      <c r="C1809" s="34">
        <v>0.106033276459482</v>
      </c>
      <c r="D1809" s="34">
        <v>4.6875948254975298E-2</v>
      </c>
      <c r="E1809" s="34">
        <v>6.4343632955970606E-2</v>
      </c>
      <c r="F1809" s="34">
        <v>7.8025364966993298E-3</v>
      </c>
      <c r="G1809" s="34">
        <v>0.19814766983259199</v>
      </c>
      <c r="H1809" s="35">
        <v>0.99683308136471005</v>
      </c>
      <c r="I1809" s="34">
        <v>0.10022037792168401</v>
      </c>
      <c r="J1809" s="34">
        <v>1.8740643735340502E-2</v>
      </c>
      <c r="K1809" s="36">
        <f>Inputs!$B$12*(1+$B1809)^4</f>
        <v>195540.46055909831</v>
      </c>
      <c r="L1809" s="36">
        <f t="shared" ref="L1809:L1872" si="280">AA1809</f>
        <v>23966.797032520557</v>
      </c>
      <c r="M1809" s="36">
        <f t="shared" ref="M1809:M1872" si="281">AB1809+AD1809</f>
        <v>250506.49930647103</v>
      </c>
      <c r="N1809" s="37">
        <f>M1809/Inputs!$B$6</f>
        <v>381.86966357693757</v>
      </c>
      <c r="O1809" s="38">
        <f>IF(N1809&gt;Inputs!$B$4,1,0)</f>
        <v>0</v>
      </c>
      <c r="P1809" s="34">
        <f t="shared" ref="P1809:P1872" si="282">I1809-J1809</f>
        <v>8.1479734186343508E-2</v>
      </c>
      <c r="Q1809" s="36">
        <f>Inputs!$B$12*(1+$B1809)^0*$C1809+Inputs!$B$29*(1+$D1809)^0*Inputs!$B$19+Inputs!$B$30*(1+$E1809)^0*Inputs!$B$20+Inputs!$B$31*(1+$F1809)^0*Inputs!$B$21+Inputs!$B$22*(1+Inputs!$B$23)^0</f>
        <v>14384.040614995843</v>
      </c>
      <c r="R1809" s="36">
        <f>Inputs!$B$12*(1+$B1809)^1*$C1809+Inputs!$B$29*(1+$D1809)^1*Inputs!$B$19+Inputs!$B$30*(1+$E1809)^1*Inputs!$B$20+Inputs!$B$31*(1+$F1809)^1*Inputs!$B$21+Inputs!$B$22*(1+Inputs!$B$23)^1</f>
        <v>16852.418919410418</v>
      </c>
      <c r="S1809" s="36">
        <f>Inputs!$B$12*(1+$B1809)^2*$C1809+Inputs!$B$29*(1+$D1809)^2*Inputs!$B$19+Inputs!$B$30*(1+$E1809)^2*Inputs!$B$20+Inputs!$B$31*(1+$F1809)^2*Inputs!$B$21+Inputs!$B$22*(1+Inputs!$B$23)^2</f>
        <v>20087.765266928582</v>
      </c>
      <c r="T1809" s="36">
        <f>Inputs!$B$12*(1+$B1809)^3*$C1809+Inputs!$B$29*(1+$D1809)^3*Inputs!$B$19+Inputs!$B$30*(1+$E1809)^3*Inputs!$B$20+Inputs!$B$31*(1+$F1809)^3*Inputs!$B$21+Inputs!$B$22*(1+Inputs!$B$23)^3</f>
        <v>24349.116761491772</v>
      </c>
      <c r="U1809" s="36">
        <f>Inputs!$B$12*(1+$B1809)^4*$C1809+Inputs!$B$29*(1+$D1809)^4*Inputs!$B$19+Inputs!$B$30*(1+$E1809)^4*Inputs!$B$20+Inputs!$B$31*(1+$F1809)^4*Inputs!$B$21+Inputs!$B$22*(1+Inputs!$B$23)^4</f>
        <v>29984.247921647613</v>
      </c>
      <c r="V1809" s="35">
        <f>Inputs!$B$13/(Q1809*(1-$G1809))</f>
        <v>1.0976361691726337</v>
      </c>
      <c r="W1809" s="36">
        <f>Inputs!$B$13</f>
        <v>12660</v>
      </c>
      <c r="X1809" s="36">
        <f t="shared" ref="X1809:X1872" si="283">R1809*(1-$G1809)*($V1809+($H1809-$V1809)*1/4)</f>
        <v>14491.981867362476</v>
      </c>
      <c r="Y1809" s="36">
        <f t="shared" ref="Y1809:Y1872" si="284">S1809*(1-$G1809)*($V1809+($H1809-$V1809)*2/4)</f>
        <v>16868.24940040888</v>
      </c>
      <c r="Z1809" s="36">
        <f t="shared" ref="Z1809:Z1872" si="285">T1809*(1-$G1809)*($V1809+($H1809-$V1809)*3/4)</f>
        <v>19954.593690561742</v>
      </c>
      <c r="AA1809" s="36">
        <f t="shared" ref="AA1809:AA1872" si="286">U1809*(1-$G1809)*$H1809</f>
        <v>23966.797032520557</v>
      </c>
      <c r="AB1809" s="36">
        <f t="shared" ref="AB1809:AB1872" si="287">W1809/(1+$I1809)^1+X1809/(1+$I1809)^2+Y1809/(1+$I1809)^3+Z1809/(1+$I1809)^4+AA1809/(1+$I1809)^5</f>
        <v>64629.520540179343</v>
      </c>
      <c r="AC1809" s="36">
        <f t="shared" ref="AC1809:AC1872" si="288">AA1809*(1+$J1809)/($I1809-$J1809)</f>
        <v>299656.72422721895</v>
      </c>
      <c r="AD1809" s="36">
        <f t="shared" ref="AD1809:AD1872" si="289">AC1809/(1+$I1809)^5</f>
        <v>185876.97876629169</v>
      </c>
    </row>
    <row r="1810" spans="1:30" ht="14.25" customHeight="1" x14ac:dyDescent="0.25">
      <c r="A1810" s="16">
        <v>1794</v>
      </c>
      <c r="B1810" s="34">
        <v>0.21734596490118599</v>
      </c>
      <c r="C1810" s="34">
        <v>9.0253829783311895E-2</v>
      </c>
      <c r="D1810" s="34">
        <v>2.9297393607449301E-2</v>
      </c>
      <c r="E1810" s="34">
        <v>3.3613909074133197E-2</v>
      </c>
      <c r="F1810" s="34">
        <v>5.3274716206481798E-3</v>
      </c>
      <c r="G1810" s="34">
        <v>0.17192730849572899</v>
      </c>
      <c r="H1810" s="35">
        <v>1.0414380325730099</v>
      </c>
      <c r="I1810" s="34">
        <v>0.101995652230256</v>
      </c>
      <c r="J1810" s="34">
        <v>1.6440249318762701E-2</v>
      </c>
      <c r="K1810" s="36">
        <f>Inputs!$B$12*(1+$B1810)^4</f>
        <v>131767.2045827925</v>
      </c>
      <c r="L1810" s="36">
        <f t="shared" si="280"/>
        <v>17663.094265176562</v>
      </c>
      <c r="M1810" s="36">
        <f t="shared" si="281"/>
        <v>184580.98186140129</v>
      </c>
      <c r="N1810" s="37">
        <f>M1810/Inputs!$B$6</f>
        <v>281.37344795945319</v>
      </c>
      <c r="O1810" s="38">
        <f>IF(N1810&gt;Inputs!$B$4,1,0)</f>
        <v>0</v>
      </c>
      <c r="P1810" s="34">
        <f t="shared" si="282"/>
        <v>8.55554029114933E-2</v>
      </c>
      <c r="Q1810" s="36">
        <f>Inputs!$B$12*(1+$B1810)^0*$C1810+Inputs!$B$29*(1+$D1810)^0*Inputs!$B$19+Inputs!$B$30*(1+$E1810)^0*Inputs!$B$20+Inputs!$B$31*(1+$F1810)^0*Inputs!$B$21+Inputs!$B$22*(1+Inputs!$B$23)^0</f>
        <v>13437.273814425636</v>
      </c>
      <c r="R1810" s="36">
        <f>Inputs!$B$12*(1+$B1810)^1*$C1810+Inputs!$B$29*(1+$D1810)^1*Inputs!$B$19+Inputs!$B$30*(1+$E1810)^1*Inputs!$B$20+Inputs!$B$31*(1+$F1810)^1*Inputs!$B$21+Inputs!$B$22*(1+Inputs!$B$23)^1</f>
        <v>14750.322574315378</v>
      </c>
      <c r="S1810" s="36">
        <f>Inputs!$B$12*(1+$B1810)^2*$C1810+Inputs!$B$29*(1+$D1810)^2*Inputs!$B$19+Inputs!$B$30*(1+$E1810)^2*Inputs!$B$20+Inputs!$B$31*(1+$F1810)^2*Inputs!$B$21+Inputs!$B$22*(1+Inputs!$B$23)^2</f>
        <v>16322.908794119088</v>
      </c>
      <c r="T1810" s="36">
        <f>Inputs!$B$12*(1+$B1810)^3*$C1810+Inputs!$B$29*(1+$D1810)^3*Inputs!$B$19+Inputs!$B$30*(1+$E1810)^3*Inputs!$B$20+Inputs!$B$31*(1+$F1810)^3*Inputs!$B$21+Inputs!$B$22*(1+Inputs!$B$23)^3</f>
        <v>18210.748949574292</v>
      </c>
      <c r="U1810" s="36">
        <f>Inputs!$B$12*(1+$B1810)^4*$C1810+Inputs!$B$29*(1+$D1810)^4*Inputs!$B$19+Inputs!$B$30*(1+$E1810)^4*Inputs!$B$20+Inputs!$B$31*(1+$F1810)^4*Inputs!$B$21+Inputs!$B$22*(1+Inputs!$B$23)^4</f>
        <v>20481.647640074076</v>
      </c>
      <c r="V1810" s="35">
        <f>Inputs!$B$13/(Q1810*(1-$G1810))</f>
        <v>1.1377689462535399</v>
      </c>
      <c r="W1810" s="36">
        <f>Inputs!$B$13</f>
        <v>12660</v>
      </c>
      <c r="X1810" s="36">
        <f t="shared" si="283"/>
        <v>13602.941354688213</v>
      </c>
      <c r="Y1810" s="36">
        <f t="shared" si="284"/>
        <v>14727.685512813352</v>
      </c>
      <c r="Z1810" s="36">
        <f t="shared" si="285"/>
        <v>16067.865434355434</v>
      </c>
      <c r="AA1810" s="36">
        <f t="shared" si="286"/>
        <v>17663.094265176562</v>
      </c>
      <c r="AB1810" s="36">
        <f t="shared" si="287"/>
        <v>55458.520965410549</v>
      </c>
      <c r="AC1810" s="36">
        <f t="shared" si="288"/>
        <v>209846.24381010362</v>
      </c>
      <c r="AD1810" s="36">
        <f t="shared" si="289"/>
        <v>129122.46089599075</v>
      </c>
    </row>
    <row r="1811" spans="1:30" ht="14.25" customHeight="1" x14ac:dyDescent="0.25">
      <c r="A1811" s="16">
        <v>1795</v>
      </c>
      <c r="B1811" s="34">
        <v>0.238115599641608</v>
      </c>
      <c r="C1811" s="34">
        <v>7.6341947133129598E-2</v>
      </c>
      <c r="D1811" s="34">
        <v>2.4909358306409599E-2</v>
      </c>
      <c r="E1811" s="34">
        <v>4.5804533300889502E-2</v>
      </c>
      <c r="F1811" s="34">
        <v>2.2048244688392098E-2</v>
      </c>
      <c r="G1811" s="34">
        <v>0.187037098429157</v>
      </c>
      <c r="H1811" s="35">
        <v>1.0092861264056101</v>
      </c>
      <c r="I1811" s="34">
        <v>9.9962619235578795E-2</v>
      </c>
      <c r="J1811" s="34">
        <v>2.2986266640367198E-2</v>
      </c>
      <c r="K1811" s="36">
        <f>Inputs!$B$12*(1+$B1811)^4</f>
        <v>140992.50688844585</v>
      </c>
      <c r="L1811" s="36">
        <f t="shared" si="280"/>
        <v>16198.604166244788</v>
      </c>
      <c r="M1811" s="36">
        <f t="shared" si="281"/>
        <v>187232.79848365672</v>
      </c>
      <c r="N1811" s="37">
        <f>M1811/Inputs!$B$6</f>
        <v>285.41585134703769</v>
      </c>
      <c r="O1811" s="38">
        <f>IF(N1811&gt;Inputs!$B$4,1,0)</f>
        <v>0</v>
      </c>
      <c r="P1811" s="34">
        <f t="shared" si="282"/>
        <v>7.69763525952116E-2</v>
      </c>
      <c r="Q1811" s="36">
        <f>Inputs!$B$12*(1+$B1811)^0*$C1811+Inputs!$B$29*(1+$D1811)^0*Inputs!$B$19+Inputs!$B$30*(1+$E1811)^0*Inputs!$B$20+Inputs!$B$31*(1+$F1811)^0*Inputs!$B$21+Inputs!$B$22*(1+Inputs!$B$23)^0</f>
        <v>12602.560855414697</v>
      </c>
      <c r="R1811" s="36">
        <f>Inputs!$B$12*(1+$B1811)^1*$C1811+Inputs!$B$29*(1+$D1811)^1*Inputs!$B$19+Inputs!$B$30*(1+$E1811)^1*Inputs!$B$20+Inputs!$B$31*(1+$F1811)^1*Inputs!$B$21+Inputs!$B$22*(1+Inputs!$B$23)^1</f>
        <v>13920.910254282666</v>
      </c>
      <c r="S1811" s="36">
        <f>Inputs!$B$12*(1+$B1811)^2*$C1811+Inputs!$B$29*(1+$D1811)^2*Inputs!$B$19+Inputs!$B$30*(1+$E1811)^2*Inputs!$B$20+Inputs!$B$31*(1+$F1811)^2*Inputs!$B$21+Inputs!$B$22*(1+Inputs!$B$23)^2</f>
        <v>15506.408003020228</v>
      </c>
      <c r="T1811" s="36">
        <f>Inputs!$B$12*(1+$B1811)^3*$C1811+Inputs!$B$29*(1+$D1811)^3*Inputs!$B$19+Inputs!$B$30*(1+$E1811)^3*Inputs!$B$20+Inputs!$B$31*(1+$F1811)^3*Inputs!$B$21+Inputs!$B$22*(1+Inputs!$B$23)^3</f>
        <v>17421.173816312199</v>
      </c>
      <c r="U1811" s="36">
        <f>Inputs!$B$12*(1+$B1811)^4*$C1811+Inputs!$B$29*(1+$D1811)^4*Inputs!$B$19+Inputs!$B$30*(1+$E1811)^4*Inputs!$B$20+Inputs!$B$31*(1+$F1811)^4*Inputs!$B$21+Inputs!$B$22*(1+Inputs!$B$23)^4</f>
        <v>19742.064290781247</v>
      </c>
      <c r="V1811" s="35">
        <f>Inputs!$B$13/(Q1811*(1-$G1811))</f>
        <v>1.2356747571162314</v>
      </c>
      <c r="W1811" s="36">
        <f>Inputs!$B$13</f>
        <v>12660</v>
      </c>
      <c r="X1811" s="36">
        <f t="shared" si="283"/>
        <v>13343.837663038385</v>
      </c>
      <c r="Y1811" s="36">
        <f t="shared" si="284"/>
        <v>14150.139358562254</v>
      </c>
      <c r="Z1811" s="36">
        <f t="shared" si="285"/>
        <v>15095.85768298248</v>
      </c>
      <c r="AA1811" s="36">
        <f t="shared" si="286"/>
        <v>16198.604166244788</v>
      </c>
      <c r="AB1811" s="36">
        <f t="shared" si="287"/>
        <v>53542.333092011824</v>
      </c>
      <c r="AC1811" s="36">
        <f t="shared" si="288"/>
        <v>215273.2500583909</v>
      </c>
      <c r="AD1811" s="36">
        <f t="shared" si="289"/>
        <v>133690.46539164489</v>
      </c>
    </row>
    <row r="1812" spans="1:30" ht="14.25" customHeight="1" x14ac:dyDescent="0.25">
      <c r="A1812" s="16">
        <v>1796</v>
      </c>
      <c r="B1812" s="34">
        <v>0.30818446897585899</v>
      </c>
      <c r="C1812" s="34">
        <v>9.9502569917242198E-2</v>
      </c>
      <c r="D1812" s="34">
        <v>3.0347528420922198E-2</v>
      </c>
      <c r="E1812" s="34">
        <v>5.8762474661764701E-2</v>
      </c>
      <c r="F1812" s="34">
        <v>1.3584048873894101E-2</v>
      </c>
      <c r="G1812" s="34">
        <v>0.19080785633778699</v>
      </c>
      <c r="H1812" s="35">
        <v>1.02170956818854</v>
      </c>
      <c r="I1812" s="34">
        <v>0.10703176753765301</v>
      </c>
      <c r="J1812" s="34">
        <v>2.87653140130711E-2</v>
      </c>
      <c r="K1812" s="36">
        <f>Inputs!$B$12*(1+$B1812)^4</f>
        <v>175722.43211993275</v>
      </c>
      <c r="L1812" s="36">
        <f t="shared" si="280"/>
        <v>21935.275295879568</v>
      </c>
      <c r="M1812" s="36">
        <f t="shared" si="281"/>
        <v>234079.67309843586</v>
      </c>
      <c r="N1812" s="37">
        <f>M1812/Inputs!$B$6</f>
        <v>356.82876996712781</v>
      </c>
      <c r="O1812" s="38">
        <f>IF(N1812&gt;Inputs!$B$4,1,0)</f>
        <v>0</v>
      </c>
      <c r="P1812" s="34">
        <f t="shared" si="282"/>
        <v>7.8266453524581905E-2</v>
      </c>
      <c r="Q1812" s="36">
        <f>Inputs!$B$12*(1+$B1812)^0*$C1812+Inputs!$B$29*(1+$D1812)^0*Inputs!$B$19+Inputs!$B$30*(1+$E1812)^0*Inputs!$B$20+Inputs!$B$31*(1+$F1812)^0*Inputs!$B$21+Inputs!$B$22*(1+Inputs!$B$23)^0</f>
        <v>13992.198222461455</v>
      </c>
      <c r="R1812" s="36">
        <f>Inputs!$B$12*(1+$B1812)^1*$C1812+Inputs!$B$29*(1+$D1812)^1*Inputs!$B$19+Inputs!$B$30*(1+$E1812)^1*Inputs!$B$20+Inputs!$B$31*(1+$F1812)^1*Inputs!$B$21+Inputs!$B$22*(1+Inputs!$B$23)^1</f>
        <v>16072.033622765885</v>
      </c>
      <c r="S1812" s="36">
        <f>Inputs!$B$12*(1+$B1812)^2*$C1812+Inputs!$B$29*(1+$D1812)^2*Inputs!$B$19+Inputs!$B$30*(1+$E1812)^2*Inputs!$B$20+Inputs!$B$31*(1+$F1812)^2*Inputs!$B$21+Inputs!$B$22*(1+Inputs!$B$23)^2</f>
        <v>18729.369381389472</v>
      </c>
      <c r="T1812" s="36">
        <f>Inputs!$B$12*(1+$B1812)^3*$C1812+Inputs!$B$29*(1+$D1812)^3*Inputs!$B$19+Inputs!$B$30*(1+$E1812)^3*Inputs!$B$20+Inputs!$B$31*(1+$F1812)^3*Inputs!$B$21+Inputs!$B$22*(1+Inputs!$B$23)^3</f>
        <v>22139.506518284885</v>
      </c>
      <c r="U1812" s="36">
        <f>Inputs!$B$12*(1+$B1812)^4*$C1812+Inputs!$B$29*(1+$D1812)^4*Inputs!$B$19+Inputs!$B$30*(1+$E1812)^4*Inputs!$B$20+Inputs!$B$31*(1+$F1812)^4*Inputs!$B$21+Inputs!$B$22*(1+Inputs!$B$23)^4</f>
        <v>26531.632385057183</v>
      </c>
      <c r="V1812" s="35">
        <f>Inputs!$B$13/(Q1812*(1-$G1812))</f>
        <v>1.1181397811328957</v>
      </c>
      <c r="W1812" s="36">
        <f>Inputs!$B$13</f>
        <v>12660</v>
      </c>
      <c r="X1812" s="36">
        <f t="shared" si="283"/>
        <v>14228.286629705157</v>
      </c>
      <c r="Y1812" s="36">
        <f t="shared" si="284"/>
        <v>16215.413053186707</v>
      </c>
      <c r="Z1812" s="36">
        <f t="shared" si="285"/>
        <v>18735.933726494484</v>
      </c>
      <c r="AA1812" s="36">
        <f t="shared" si="286"/>
        <v>21935.275295879568</v>
      </c>
      <c r="AB1812" s="36">
        <f t="shared" si="287"/>
        <v>60666.003220117724</v>
      </c>
      <c r="AC1812" s="36">
        <f t="shared" si="288"/>
        <v>288325.96037638397</v>
      </c>
      <c r="AD1812" s="36">
        <f t="shared" si="289"/>
        <v>173413.66987831815</v>
      </c>
    </row>
    <row r="1813" spans="1:30" ht="14.25" customHeight="1" x14ac:dyDescent="0.25">
      <c r="A1813" s="16">
        <v>1797</v>
      </c>
      <c r="B1813" s="34">
        <v>0.48649117910095901</v>
      </c>
      <c r="C1813" s="34">
        <v>6.91843547540405E-2</v>
      </c>
      <c r="D1813" s="34">
        <v>1.87203360977444E-2</v>
      </c>
      <c r="E1813" s="34">
        <v>5.3326789139498003E-2</v>
      </c>
      <c r="F1813" s="34">
        <v>2.1819923622879E-2</v>
      </c>
      <c r="G1813" s="34">
        <v>0.19989175879607499</v>
      </c>
      <c r="H1813" s="35">
        <v>0.95149645181913001</v>
      </c>
      <c r="I1813" s="34">
        <v>8.7149033650136001E-2</v>
      </c>
      <c r="J1813" s="34">
        <v>1.78752772796037E-2</v>
      </c>
      <c r="K1813" s="36">
        <f>Inputs!$B$12*(1+$B1813)^4</f>
        <v>292954.78507362877</v>
      </c>
      <c r="L1813" s="36">
        <f t="shared" si="280"/>
        <v>22262.025520715179</v>
      </c>
      <c r="M1813" s="36">
        <f t="shared" si="281"/>
        <v>279215.13527499669</v>
      </c>
      <c r="N1813" s="37">
        <f>M1813/Inputs!$B$6</f>
        <v>425.6328281631047</v>
      </c>
      <c r="O1813" s="38">
        <f>IF(N1813&gt;Inputs!$B$4,1,0)</f>
        <v>1</v>
      </c>
      <c r="P1813" s="34">
        <f t="shared" si="282"/>
        <v>6.9273756370532305E-2</v>
      </c>
      <c r="Q1813" s="36">
        <f>Inputs!$B$12*(1+$B1813)^0*$C1813+Inputs!$B$29*(1+$D1813)^0*Inputs!$B$19+Inputs!$B$30*(1+$E1813)^0*Inputs!$B$20+Inputs!$B$31*(1+$F1813)^0*Inputs!$B$21+Inputs!$B$22*(1+Inputs!$B$23)^0</f>
        <v>12173.105312669351</v>
      </c>
      <c r="R1813" s="36">
        <f>Inputs!$B$12*(1+$B1813)^1*$C1813+Inputs!$B$29*(1+$D1813)^1*Inputs!$B$19+Inputs!$B$30*(1+$E1813)^1*Inputs!$B$20+Inputs!$B$31*(1+$F1813)^1*Inputs!$B$21+Inputs!$B$22*(1+Inputs!$B$23)^1</f>
        <v>14417.65327628731</v>
      </c>
      <c r="S1813" s="36">
        <f>Inputs!$B$12*(1+$B1813)^2*$C1813+Inputs!$B$29*(1+$D1813)^2*Inputs!$B$19+Inputs!$B$30*(1+$E1813)^2*Inputs!$B$20+Inputs!$B$31*(1+$F1813)^2*Inputs!$B$21+Inputs!$B$22*(1+Inputs!$B$23)^2</f>
        <v>17653.021538538145</v>
      </c>
      <c r="T1813" s="36">
        <f>Inputs!$B$12*(1+$B1813)^3*$C1813+Inputs!$B$29*(1+$D1813)^3*Inputs!$B$19+Inputs!$B$30*(1+$E1813)^3*Inputs!$B$20+Inputs!$B$31*(1+$F1813)^3*Inputs!$B$21+Inputs!$B$22*(1+Inputs!$B$23)^3</f>
        <v>22357.548957596584</v>
      </c>
      <c r="U1813" s="36">
        <f>Inputs!$B$12*(1+$B1813)^4*$C1813+Inputs!$B$29*(1+$D1813)^4*Inputs!$B$19+Inputs!$B$30*(1+$E1813)^4*Inputs!$B$20+Inputs!$B$31*(1+$F1813)^4*Inputs!$B$21+Inputs!$B$22*(1+Inputs!$B$23)^4</f>
        <v>29242.113567644385</v>
      </c>
      <c r="V1813" s="35">
        <f>Inputs!$B$13/(Q1813*(1-$G1813))</f>
        <v>1.2998211004449371</v>
      </c>
      <c r="W1813" s="36">
        <f>Inputs!$B$13</f>
        <v>12660</v>
      </c>
      <c r="X1813" s="36">
        <f t="shared" si="283"/>
        <v>13989.783738363383</v>
      </c>
      <c r="Y1813" s="36">
        <f t="shared" si="284"/>
        <v>15899.17378720399</v>
      </c>
      <c r="Z1813" s="36">
        <f t="shared" si="285"/>
        <v>18578.553246729371</v>
      </c>
      <c r="AA1813" s="36">
        <f t="shared" si="286"/>
        <v>22262.025520715179</v>
      </c>
      <c r="AB1813" s="36">
        <f t="shared" si="287"/>
        <v>63815.440425316105</v>
      </c>
      <c r="AC1813" s="36">
        <f t="shared" si="288"/>
        <v>327107.50198819424</v>
      </c>
      <c r="AD1813" s="36">
        <f t="shared" si="289"/>
        <v>215399.69484968059</v>
      </c>
    </row>
    <row r="1814" spans="1:30" ht="14.25" customHeight="1" x14ac:dyDescent="0.25">
      <c r="A1814" s="16">
        <v>1798</v>
      </c>
      <c r="B1814" s="34">
        <v>0.27830133608045199</v>
      </c>
      <c r="C1814" s="34">
        <v>0.11416400594897</v>
      </c>
      <c r="D1814" s="34">
        <v>3.4037962970610597E-2</v>
      </c>
      <c r="E1814" s="34">
        <v>1.9895373853622701E-2</v>
      </c>
      <c r="F1814" s="34">
        <v>7.5149465100606602E-3</v>
      </c>
      <c r="G1814" s="34">
        <v>0.18506214200261001</v>
      </c>
      <c r="H1814" s="35">
        <v>1.05803449545843</v>
      </c>
      <c r="I1814" s="34">
        <v>0.107869514462524</v>
      </c>
      <c r="J1814" s="34">
        <v>2.3541653772649499E-2</v>
      </c>
      <c r="K1814" s="36">
        <f>Inputs!$B$12*(1+$B1814)^4</f>
        <v>160208.00846312684</v>
      </c>
      <c r="L1814" s="36">
        <f t="shared" si="280"/>
        <v>23141.42654862603</v>
      </c>
      <c r="M1814" s="36">
        <f t="shared" si="281"/>
        <v>230586.98403759717</v>
      </c>
      <c r="N1814" s="37">
        <f>M1814/Inputs!$B$6</f>
        <v>351.50454883780054</v>
      </c>
      <c r="O1814" s="38">
        <f>IF(N1814&gt;Inputs!$B$4,1,0)</f>
        <v>0</v>
      </c>
      <c r="P1814" s="34">
        <f t="shared" si="282"/>
        <v>8.4327860689874509E-2</v>
      </c>
      <c r="Q1814" s="36">
        <f>Inputs!$B$12*(1+$B1814)^0*$C1814+Inputs!$B$29*(1+$D1814)^0*Inputs!$B$19+Inputs!$B$30*(1+$E1814)^0*Inputs!$B$20+Inputs!$B$31*(1+$F1814)^0*Inputs!$B$21+Inputs!$B$22*(1+Inputs!$B$23)^0</f>
        <v>14871.884384365123</v>
      </c>
      <c r="R1814" s="36">
        <f>Inputs!$B$12*(1+$B1814)^1*$C1814+Inputs!$B$29*(1+$D1814)^1*Inputs!$B$19+Inputs!$B$30*(1+$E1814)^1*Inputs!$B$20+Inputs!$B$31*(1+$F1814)^1*Inputs!$B$21+Inputs!$B$22*(1+Inputs!$B$23)^1</f>
        <v>16905.346894989238</v>
      </c>
      <c r="S1814" s="36">
        <f>Inputs!$B$12*(1+$B1814)^2*$C1814+Inputs!$B$29*(1+$D1814)^2*Inputs!$B$19+Inputs!$B$30*(1+$E1814)^2*Inputs!$B$20+Inputs!$B$31*(1+$F1814)^2*Inputs!$B$21+Inputs!$B$22*(1+Inputs!$B$23)^2</f>
        <v>19472.341190118681</v>
      </c>
      <c r="T1814" s="36">
        <f>Inputs!$B$12*(1+$B1814)^3*$C1814+Inputs!$B$29*(1+$D1814)^3*Inputs!$B$19+Inputs!$B$30*(1+$E1814)^3*Inputs!$B$20+Inputs!$B$31*(1+$F1814)^3*Inputs!$B$21+Inputs!$B$22*(1+Inputs!$B$23)^3</f>
        <v>22720.604522183574</v>
      </c>
      <c r="U1814" s="36">
        <f>Inputs!$B$12*(1+$B1814)^4*$C1814+Inputs!$B$29*(1+$D1814)^4*Inputs!$B$19+Inputs!$B$30*(1+$E1814)^4*Inputs!$B$20+Inputs!$B$31*(1+$F1814)^4*Inputs!$B$21+Inputs!$B$22*(1+Inputs!$B$23)^4</f>
        <v>26838.967634269349</v>
      </c>
      <c r="V1814" s="35">
        <f>Inputs!$B$13/(Q1814*(1-$G1814))</f>
        <v>1.0445836206529471</v>
      </c>
      <c r="W1814" s="36">
        <f>Inputs!$B$13</f>
        <v>12660</v>
      </c>
      <c r="X1814" s="36">
        <f t="shared" si="283"/>
        <v>14437.354659926905</v>
      </c>
      <c r="Y1814" s="36">
        <f t="shared" si="284"/>
        <v>16682.95853308199</v>
      </c>
      <c r="Z1814" s="36">
        <f t="shared" si="285"/>
        <v>19528.176882272292</v>
      </c>
      <c r="AA1814" s="36">
        <f t="shared" si="286"/>
        <v>23141.42654862603</v>
      </c>
      <c r="AB1814" s="36">
        <f t="shared" si="287"/>
        <v>62287.995402914414</v>
      </c>
      <c r="AC1814" s="36">
        <f t="shared" si="288"/>
        <v>280882.42493602185</v>
      </c>
      <c r="AD1814" s="36">
        <f t="shared" si="289"/>
        <v>168298.98863468276</v>
      </c>
    </row>
    <row r="1815" spans="1:30" ht="14.25" customHeight="1" x14ac:dyDescent="0.25">
      <c r="A1815" s="16">
        <v>1799</v>
      </c>
      <c r="B1815" s="34">
        <v>0.27350474931504098</v>
      </c>
      <c r="C1815" s="34">
        <v>7.3020680326408197E-2</v>
      </c>
      <c r="D1815" s="34">
        <v>3.9654464593486101E-2</v>
      </c>
      <c r="E1815" s="34">
        <v>4.4938002943425502E-2</v>
      </c>
      <c r="F1815" s="34">
        <v>2.60095459407159E-2</v>
      </c>
      <c r="G1815" s="34">
        <v>0.185858008240747</v>
      </c>
      <c r="H1815" s="35">
        <v>1.02578194963082</v>
      </c>
      <c r="I1815" s="34">
        <v>9.5123365370548399E-2</v>
      </c>
      <c r="J1815" s="34">
        <v>2.76329196314887E-2</v>
      </c>
      <c r="K1815" s="36">
        <f>Inputs!$B$12*(1+$B1815)^4</f>
        <v>157816.90647623595</v>
      </c>
      <c r="L1815" s="36">
        <f t="shared" si="280"/>
        <v>17356.720181304096</v>
      </c>
      <c r="M1815" s="36">
        <f t="shared" si="281"/>
        <v>223778.62503472096</v>
      </c>
      <c r="N1815" s="37">
        <f>M1815/Inputs!$B$6</f>
        <v>341.12595279683075</v>
      </c>
      <c r="O1815" s="38">
        <f>IF(N1815&gt;Inputs!$B$4,1,0)</f>
        <v>0</v>
      </c>
      <c r="P1815" s="34">
        <f t="shared" si="282"/>
        <v>6.7490445739059698E-2</v>
      </c>
      <c r="Q1815" s="36">
        <f>Inputs!$B$12*(1+$B1815)^0*$C1815+Inputs!$B$29*(1+$D1815)^0*Inputs!$B$19+Inputs!$B$30*(1+$E1815)^0*Inputs!$B$20+Inputs!$B$31*(1+$F1815)^0*Inputs!$B$21+Inputs!$B$22*(1+Inputs!$B$23)^0</f>
        <v>12403.284847011415</v>
      </c>
      <c r="R1815" s="36">
        <f>Inputs!$B$12*(1+$B1815)^1*$C1815+Inputs!$B$29*(1+$D1815)^1*Inputs!$B$19+Inputs!$B$30*(1+$E1815)^1*Inputs!$B$20+Inputs!$B$31*(1+$F1815)^1*Inputs!$B$21+Inputs!$B$22*(1+Inputs!$B$23)^1</f>
        <v>13893.575030038319</v>
      </c>
      <c r="S1815" s="36">
        <f>Inputs!$B$12*(1+$B1815)^2*$C1815+Inputs!$B$29*(1+$D1815)^2*Inputs!$B$19+Inputs!$B$30*(1+$E1815)^2*Inputs!$B$20+Inputs!$B$31*(1+$F1815)^2*Inputs!$B$21+Inputs!$B$22*(1+Inputs!$B$23)^2</f>
        <v>15722.842928241167</v>
      </c>
      <c r="T1815" s="36">
        <f>Inputs!$B$12*(1+$B1815)^3*$C1815+Inputs!$B$29*(1+$D1815)^3*Inputs!$B$19+Inputs!$B$30*(1+$E1815)^3*Inputs!$B$20+Inputs!$B$31*(1+$F1815)^3*Inputs!$B$21+Inputs!$B$22*(1+Inputs!$B$23)^3</f>
        <v>17981.177269873377</v>
      </c>
      <c r="U1815" s="36">
        <f>Inputs!$B$12*(1+$B1815)^4*$C1815+Inputs!$B$29*(1+$D1815)^4*Inputs!$B$19+Inputs!$B$30*(1+$E1815)^4*Inputs!$B$20+Inputs!$B$31*(1+$F1815)^4*Inputs!$B$21+Inputs!$B$22*(1+Inputs!$B$23)^4</f>
        <v>20783.201774876066</v>
      </c>
      <c r="V1815" s="35">
        <f>Inputs!$B$13/(Q1815*(1-$G1815))</f>
        <v>1.2537092575694955</v>
      </c>
      <c r="W1815" s="36">
        <f>Inputs!$B$13</f>
        <v>12660</v>
      </c>
      <c r="X1815" s="36">
        <f t="shared" si="283"/>
        <v>13536.594262486788</v>
      </c>
      <c r="Y1815" s="36">
        <f t="shared" si="284"/>
        <v>14589.457956458964</v>
      </c>
      <c r="Z1815" s="36">
        <f t="shared" si="285"/>
        <v>15850.829560428543</v>
      </c>
      <c r="AA1815" s="36">
        <f t="shared" si="286"/>
        <v>17356.720181304096</v>
      </c>
      <c r="AB1815" s="36">
        <f t="shared" si="287"/>
        <v>55995.550533467118</v>
      </c>
      <c r="AC1815" s="36">
        <f t="shared" si="288"/>
        <v>264279.43747921695</v>
      </c>
      <c r="AD1815" s="36">
        <f t="shared" si="289"/>
        <v>167783.07450125384</v>
      </c>
    </row>
    <row r="1816" spans="1:30" ht="14.25" customHeight="1" x14ac:dyDescent="0.25">
      <c r="A1816" s="16">
        <v>1800</v>
      </c>
      <c r="B1816" s="34">
        <v>0.15844508651268699</v>
      </c>
      <c r="C1816" s="34">
        <v>0.111946144218957</v>
      </c>
      <c r="D1816" s="34">
        <v>1.66202010841098E-2</v>
      </c>
      <c r="E1816" s="34">
        <v>4.4181485623594502E-2</v>
      </c>
      <c r="F1816" s="34">
        <v>1.00206759905886E-2</v>
      </c>
      <c r="G1816" s="34">
        <v>0.22578811875038601</v>
      </c>
      <c r="H1816" s="35">
        <v>1.0079250379656099</v>
      </c>
      <c r="I1816" s="34">
        <v>9.6006307103376501E-2</v>
      </c>
      <c r="J1816" s="34">
        <v>2.35922473844381E-2</v>
      </c>
      <c r="K1816" s="36">
        <f>Inputs!$B$12*(1+$B1816)^4</f>
        <v>108057.03777515484</v>
      </c>
      <c r="L1816" s="36">
        <f t="shared" si="280"/>
        <v>16162.807195369523</v>
      </c>
      <c r="M1816" s="36">
        <f t="shared" si="281"/>
        <v>198640.05911366851</v>
      </c>
      <c r="N1816" s="37">
        <f>M1816/Inputs!$B$6</f>
        <v>302.80496816108007</v>
      </c>
      <c r="O1816" s="38">
        <f>IF(N1816&gt;Inputs!$B$4,1,0)</f>
        <v>0</v>
      </c>
      <c r="P1816" s="34">
        <f t="shared" si="282"/>
        <v>7.2414059718938398E-2</v>
      </c>
      <c r="Q1816" s="36">
        <f>Inputs!$B$12*(1+$B1816)^0*$C1816+Inputs!$B$29*(1+$D1816)^0*Inputs!$B$19+Inputs!$B$30*(1+$E1816)^0*Inputs!$B$20+Inputs!$B$31*(1+$F1816)^0*Inputs!$B$21+Inputs!$B$22*(1+Inputs!$B$23)^0</f>
        <v>14738.812680564341</v>
      </c>
      <c r="R1816" s="36">
        <f>Inputs!$B$12*(1+$B1816)^1*$C1816+Inputs!$B$29*(1+$D1816)^1*Inputs!$B$19+Inputs!$B$30*(1+$E1816)^1*Inputs!$B$20+Inputs!$B$31*(1+$F1816)^1*Inputs!$B$21+Inputs!$B$22*(1+Inputs!$B$23)^1</f>
        <v>15945.010361102606</v>
      </c>
      <c r="S1816" s="36">
        <f>Inputs!$B$12*(1+$B1816)^2*$C1816+Inputs!$B$29*(1+$D1816)^2*Inputs!$B$19+Inputs!$B$30*(1+$E1816)^2*Inputs!$B$20+Inputs!$B$31*(1+$F1816)^2*Inputs!$B$21+Inputs!$B$22*(1+Inputs!$B$23)^2</f>
        <v>17324.026010386548</v>
      </c>
      <c r="T1816" s="36">
        <f>Inputs!$B$12*(1+$B1816)^3*$C1816+Inputs!$B$29*(1+$D1816)^3*Inputs!$B$19+Inputs!$B$30*(1+$E1816)^3*Inputs!$B$20+Inputs!$B$31*(1+$F1816)^3*Inputs!$B$21+Inputs!$B$22*(1+Inputs!$B$23)^3</f>
        <v>18902.751264899343</v>
      </c>
      <c r="U1816" s="36">
        <f>Inputs!$B$12*(1+$B1816)^4*$C1816+Inputs!$B$29*(1+$D1816)^4*Inputs!$B$19+Inputs!$B$30*(1+$E1816)^4*Inputs!$B$20+Inputs!$B$31*(1+$F1816)^4*Inputs!$B$21+Inputs!$B$22*(1+Inputs!$B$23)^4</f>
        <v>20712.319025791679</v>
      </c>
      <c r="V1816" s="35">
        <f>Inputs!$B$13/(Q1816*(1-$G1816))</f>
        <v>1.1094592988750174</v>
      </c>
      <c r="W1816" s="36">
        <f>Inputs!$B$13</f>
        <v>12660</v>
      </c>
      <c r="X1816" s="36">
        <f t="shared" si="283"/>
        <v>13382.715969524697</v>
      </c>
      <c r="Y1816" s="36">
        <f t="shared" si="284"/>
        <v>14199.673526816629</v>
      </c>
      <c r="Z1816" s="36">
        <f t="shared" si="285"/>
        <v>15122.197185802888</v>
      </c>
      <c r="AA1816" s="36">
        <f t="shared" si="286"/>
        <v>16162.807195369523</v>
      </c>
      <c r="AB1816" s="36">
        <f t="shared" si="287"/>
        <v>54177.39568383617</v>
      </c>
      <c r="AC1816" s="36">
        <f t="shared" si="288"/>
        <v>228465.63506261868</v>
      </c>
      <c r="AD1816" s="36">
        <f t="shared" si="289"/>
        <v>144462.66342983235</v>
      </c>
    </row>
    <row r="1817" spans="1:30" ht="14.25" customHeight="1" x14ac:dyDescent="0.25">
      <c r="A1817" s="16">
        <v>1801</v>
      </c>
      <c r="B1817" s="34">
        <v>0.41315392840238602</v>
      </c>
      <c r="C1817" s="34">
        <v>0.10609276558032001</v>
      </c>
      <c r="D1817" s="34">
        <v>2.39392938856515E-2</v>
      </c>
      <c r="E1817" s="34">
        <v>3.7113988534370403E-2</v>
      </c>
      <c r="F1817" s="34">
        <v>9.6054985365997894E-3</v>
      </c>
      <c r="G1817" s="34">
        <v>0.18318996870100199</v>
      </c>
      <c r="H1817" s="35">
        <v>1.0675869720296101</v>
      </c>
      <c r="I1817" s="34">
        <v>9.7410570292893198E-2</v>
      </c>
      <c r="J1817" s="34">
        <v>2.47857712799915E-2</v>
      </c>
      <c r="K1817" s="36">
        <f>Inputs!$B$12*(1+$B1817)^4</f>
        <v>239281.50463802592</v>
      </c>
      <c r="L1817" s="36">
        <f t="shared" si="280"/>
        <v>29663.068338453642</v>
      </c>
      <c r="M1817" s="36">
        <f t="shared" si="281"/>
        <v>335533.19767511258</v>
      </c>
      <c r="N1817" s="37">
        <f>M1817/Inputs!$B$6</f>
        <v>511.48353304133013</v>
      </c>
      <c r="O1817" s="38">
        <f>IF(N1817&gt;Inputs!$B$4,1,0)</f>
        <v>1</v>
      </c>
      <c r="P1817" s="34">
        <f t="shared" si="282"/>
        <v>7.2624799012901697E-2</v>
      </c>
      <c r="Q1817" s="36">
        <f>Inputs!$B$12*(1+$B1817)^0*$C1817+Inputs!$B$29*(1+$D1817)^0*Inputs!$B$19+Inputs!$B$30*(1+$E1817)^0*Inputs!$B$20+Inputs!$B$31*(1+$F1817)^0*Inputs!$B$21+Inputs!$B$22*(1+Inputs!$B$23)^0</f>
        <v>14387.609962246122</v>
      </c>
      <c r="R1817" s="36">
        <f>Inputs!$B$12*(1+$B1817)^1*$C1817+Inputs!$B$29*(1+$D1817)^1*Inputs!$B$19+Inputs!$B$30*(1+$E1817)^1*Inputs!$B$20+Inputs!$B$31*(1+$F1817)^1*Inputs!$B$21+Inputs!$B$22*(1+Inputs!$B$23)^1</f>
        <v>17164.056267055141</v>
      </c>
      <c r="S1817" s="36">
        <f>Inputs!$B$12*(1+$B1817)^2*$C1817+Inputs!$B$29*(1+$D1817)^2*Inputs!$B$19+Inputs!$B$30*(1+$E1817)^2*Inputs!$B$20+Inputs!$B$31*(1+$F1817)^2*Inputs!$B$21+Inputs!$B$22*(1+Inputs!$B$23)^2</f>
        <v>21030.775013217939</v>
      </c>
      <c r="T1817" s="36">
        <f>Inputs!$B$12*(1+$B1817)^3*$C1817+Inputs!$B$29*(1+$D1817)^3*Inputs!$B$19+Inputs!$B$30*(1+$E1817)^3*Inputs!$B$20+Inputs!$B$31*(1+$F1817)^3*Inputs!$B$21+Inputs!$B$22*(1+Inputs!$B$23)^3</f>
        <v>26436.80554331508</v>
      </c>
      <c r="U1817" s="36">
        <f>Inputs!$B$12*(1+$B1817)^4*$C1817+Inputs!$B$29*(1+$D1817)^4*Inputs!$B$19+Inputs!$B$30*(1+$E1817)^4*Inputs!$B$20+Inputs!$B$31*(1+$F1817)^4*Inputs!$B$21+Inputs!$B$22*(1+Inputs!$B$23)^4</f>
        <v>34016.665874667357</v>
      </c>
      <c r="V1817" s="35">
        <f>Inputs!$B$13/(Q1817*(1-$G1817))</f>
        <v>1.0772685647009335</v>
      </c>
      <c r="W1817" s="36">
        <f>Inputs!$B$13</f>
        <v>12660</v>
      </c>
      <c r="X1817" s="36">
        <f t="shared" si="283"/>
        <v>15069.127666173576</v>
      </c>
      <c r="Y1817" s="36">
        <f t="shared" si="284"/>
        <v>18422.322920844497</v>
      </c>
      <c r="Z1817" s="36">
        <f t="shared" si="285"/>
        <v>23105.576471633362</v>
      </c>
      <c r="AA1817" s="36">
        <f t="shared" si="286"/>
        <v>29663.068338453642</v>
      </c>
      <c r="AB1817" s="36">
        <f t="shared" si="287"/>
        <v>72555.741236989663</v>
      </c>
      <c r="AC1817" s="36">
        <f t="shared" si="288"/>
        <v>418566.25806775858</v>
      </c>
      <c r="AD1817" s="36">
        <f t="shared" si="289"/>
        <v>262977.4564381229</v>
      </c>
    </row>
    <row r="1818" spans="1:30" ht="14.25" customHeight="1" x14ac:dyDescent="0.25">
      <c r="A1818" s="16">
        <v>1802</v>
      </c>
      <c r="B1818" s="34">
        <v>0.18608318605952601</v>
      </c>
      <c r="C1818" s="34">
        <v>0.110486646106996</v>
      </c>
      <c r="D1818" s="34">
        <v>4.4574104980893897E-2</v>
      </c>
      <c r="E1818" s="34">
        <v>5.3731698719395399E-2</v>
      </c>
      <c r="F1818" s="34">
        <v>1.2048505735014E-2</v>
      </c>
      <c r="G1818" s="34">
        <v>0.16766419020930201</v>
      </c>
      <c r="H1818" s="35">
        <v>1.01160185413673</v>
      </c>
      <c r="I1818" s="34">
        <v>8.6459732011007401E-2</v>
      </c>
      <c r="J1818" s="34">
        <v>2.50034938915038E-2</v>
      </c>
      <c r="K1818" s="36">
        <f>Inputs!$B$12*(1+$B1818)^4</f>
        <v>118744.04742978798</v>
      </c>
      <c r="L1818" s="36">
        <f t="shared" si="280"/>
        <v>18766.103513536473</v>
      </c>
      <c r="M1818" s="36">
        <f t="shared" si="281"/>
        <v>266578.57004388224</v>
      </c>
      <c r="N1818" s="37">
        <f>M1818/Inputs!$B$6</f>
        <v>406.36977140835705</v>
      </c>
      <c r="O1818" s="38">
        <f>IF(N1818&gt;Inputs!$B$4,1,0)</f>
        <v>1</v>
      </c>
      <c r="P1818" s="34">
        <f t="shared" si="282"/>
        <v>6.1456238119503598E-2</v>
      </c>
      <c r="Q1818" s="36">
        <f>Inputs!$B$12*(1+$B1818)^0*$C1818+Inputs!$B$29*(1+$D1818)^0*Inputs!$B$19+Inputs!$B$30*(1+$E1818)^0*Inputs!$B$20+Inputs!$B$31*(1+$F1818)^0*Inputs!$B$21+Inputs!$B$22*(1+Inputs!$B$23)^0</f>
        <v>14651.242793846683</v>
      </c>
      <c r="R1818" s="36">
        <f>Inputs!$B$12*(1+$B1818)^1*$C1818+Inputs!$B$29*(1+$D1818)^1*Inputs!$B$19+Inputs!$B$30*(1+$E1818)^1*Inputs!$B$20+Inputs!$B$31*(1+$F1818)^1*Inputs!$B$21+Inputs!$B$22*(1+Inputs!$B$23)^1</f>
        <v>16152.124039023161</v>
      </c>
      <c r="S1818" s="36">
        <f>Inputs!$B$12*(1+$B1818)^2*$C1818+Inputs!$B$29*(1+$D1818)^2*Inputs!$B$19+Inputs!$B$30*(1+$E1818)^2*Inputs!$B$20+Inputs!$B$31*(1+$F1818)^2*Inputs!$B$21+Inputs!$B$22*(1+Inputs!$B$23)^2</f>
        <v>17894.941111846794</v>
      </c>
      <c r="T1818" s="36">
        <f>Inputs!$B$12*(1+$B1818)^3*$C1818+Inputs!$B$29*(1+$D1818)^3*Inputs!$B$19+Inputs!$B$30*(1+$E1818)^3*Inputs!$B$20+Inputs!$B$31*(1+$F1818)^3*Inputs!$B$21+Inputs!$B$22*(1+Inputs!$B$23)^3</f>
        <v>19923.036575823789</v>
      </c>
      <c r="U1818" s="36">
        <f>Inputs!$B$12*(1+$B1818)^4*$C1818+Inputs!$B$29*(1+$D1818)^4*Inputs!$B$19+Inputs!$B$30*(1+$E1818)^4*Inputs!$B$20+Inputs!$B$31*(1+$F1818)^4*Inputs!$B$21+Inputs!$B$22*(1+Inputs!$B$23)^4</f>
        <v>22287.733753565342</v>
      </c>
      <c r="V1818" s="35">
        <f>Inputs!$B$13/(Q1818*(1-$G1818))</f>
        <v>1.0381513201002999</v>
      </c>
      <c r="W1818" s="36">
        <f>Inputs!$B$13</f>
        <v>12660</v>
      </c>
      <c r="X1818" s="36">
        <f t="shared" si="283"/>
        <v>13867.664558181403</v>
      </c>
      <c r="Y1818" s="36">
        <f t="shared" si="284"/>
        <v>15265.127123481227</v>
      </c>
      <c r="Z1818" s="36">
        <f t="shared" si="285"/>
        <v>16885.111517463887</v>
      </c>
      <c r="AA1818" s="36">
        <f t="shared" si="286"/>
        <v>18766.103513536473</v>
      </c>
      <c r="AB1818" s="36">
        <f t="shared" si="287"/>
        <v>59819.148558946028</v>
      </c>
      <c r="AC1818" s="36">
        <f t="shared" si="288"/>
        <v>312992.17551684205</v>
      </c>
      <c r="AD1818" s="36">
        <f t="shared" si="289"/>
        <v>206759.4214849362</v>
      </c>
    </row>
    <row r="1819" spans="1:30" ht="14.25" customHeight="1" x14ac:dyDescent="0.25">
      <c r="A1819" s="16">
        <v>1803</v>
      </c>
      <c r="B1819" s="34">
        <v>0.31955515613066299</v>
      </c>
      <c r="C1819" s="34">
        <v>8.97815608417908E-2</v>
      </c>
      <c r="D1819" s="34">
        <v>3.0166414019445802E-2</v>
      </c>
      <c r="E1819" s="34">
        <v>6.9960868679584606E-2</v>
      </c>
      <c r="F1819" s="34">
        <v>1.52554779912123E-2</v>
      </c>
      <c r="G1819" s="34">
        <v>0.195922664677008</v>
      </c>
      <c r="H1819" s="35">
        <v>1.0463961918629601</v>
      </c>
      <c r="I1819" s="34">
        <v>9.1739992269029805E-2</v>
      </c>
      <c r="J1819" s="34">
        <v>3.07096721196717E-2</v>
      </c>
      <c r="K1819" s="36">
        <f>Inputs!$B$12*(1+$B1819)^4</f>
        <v>181912.0392994484</v>
      </c>
      <c r="L1819" s="36">
        <f t="shared" si="280"/>
        <v>21491.976876303321</v>
      </c>
      <c r="M1819" s="36">
        <f t="shared" si="281"/>
        <v>296661.46850984258</v>
      </c>
      <c r="N1819" s="37">
        <f>M1819/Inputs!$B$6</f>
        <v>452.22784833817468</v>
      </c>
      <c r="O1819" s="38">
        <f>IF(N1819&gt;Inputs!$B$4,1,0)</f>
        <v>1</v>
      </c>
      <c r="P1819" s="34">
        <f t="shared" si="282"/>
        <v>6.1030320149358108E-2</v>
      </c>
      <c r="Q1819" s="36">
        <f>Inputs!$B$12*(1+$B1819)^0*$C1819+Inputs!$B$29*(1+$D1819)^0*Inputs!$B$19+Inputs!$B$30*(1+$E1819)^0*Inputs!$B$20+Inputs!$B$31*(1+$F1819)^0*Inputs!$B$21+Inputs!$B$22*(1+Inputs!$B$23)^0</f>
        <v>13408.937677934369</v>
      </c>
      <c r="R1819" s="36">
        <f>Inputs!$B$12*(1+$B1819)^1*$C1819+Inputs!$B$29*(1+$D1819)^1*Inputs!$B$19+Inputs!$B$30*(1+$E1819)^1*Inputs!$B$20+Inputs!$B$31*(1+$F1819)^1*Inputs!$B$21+Inputs!$B$22*(1+Inputs!$B$23)^1</f>
        <v>15405.330928993393</v>
      </c>
      <c r="S1819" s="36">
        <f>Inputs!$B$12*(1+$B1819)^2*$C1819+Inputs!$B$29*(1+$D1819)^2*Inputs!$B$19+Inputs!$B$30*(1+$E1819)^2*Inputs!$B$20+Inputs!$B$31*(1+$F1819)^2*Inputs!$B$21+Inputs!$B$22*(1+Inputs!$B$23)^2</f>
        <v>17966.078530210798</v>
      </c>
      <c r="T1819" s="36">
        <f>Inputs!$B$12*(1+$B1819)^3*$C1819+Inputs!$B$29*(1+$D1819)^3*Inputs!$B$19+Inputs!$B$30*(1+$E1819)^3*Inputs!$B$20+Inputs!$B$31*(1+$F1819)^3*Inputs!$B$21+Inputs!$B$22*(1+Inputs!$B$23)^3</f>
        <v>21267.867158397043</v>
      </c>
      <c r="U1819" s="36">
        <f>Inputs!$B$12*(1+$B1819)^4*$C1819+Inputs!$B$29*(1+$D1819)^4*Inputs!$B$19+Inputs!$B$30*(1+$E1819)^4*Inputs!$B$20+Inputs!$B$31*(1+$F1819)^4*Inputs!$B$21+Inputs!$B$22*(1+Inputs!$B$23)^4</f>
        <v>25543.616978489845</v>
      </c>
      <c r="V1819" s="35">
        <f>Inputs!$B$13/(Q1819*(1-$G1819))</f>
        <v>1.1741984768010825</v>
      </c>
      <c r="W1819" s="36">
        <f>Inputs!$B$13</f>
        <v>12660</v>
      </c>
      <c r="X1819" s="36">
        <f t="shared" si="283"/>
        <v>14149.113265533197</v>
      </c>
      <c r="Y1819" s="36">
        <f t="shared" si="284"/>
        <v>16039.484697775746</v>
      </c>
      <c r="Z1819" s="36">
        <f t="shared" si="285"/>
        <v>18440.818728221424</v>
      </c>
      <c r="AA1819" s="36">
        <f t="shared" si="286"/>
        <v>21491.976876303321</v>
      </c>
      <c r="AB1819" s="36">
        <f t="shared" si="287"/>
        <v>62631.771550006546</v>
      </c>
      <c r="AC1819" s="36">
        <f t="shared" si="288"/>
        <v>362966.93815739633</v>
      </c>
      <c r="AD1819" s="36">
        <f t="shared" si="289"/>
        <v>234029.69695983606</v>
      </c>
    </row>
    <row r="1820" spans="1:30" ht="14.25" customHeight="1" x14ac:dyDescent="0.25">
      <c r="A1820" s="16">
        <v>1804</v>
      </c>
      <c r="B1820" s="34">
        <v>0.16687995600646999</v>
      </c>
      <c r="C1820" s="34">
        <v>0.11193388313302099</v>
      </c>
      <c r="D1820" s="34">
        <v>3.09708071765608E-2</v>
      </c>
      <c r="E1820" s="34">
        <v>2.7581011724739299E-2</v>
      </c>
      <c r="F1820" s="34">
        <v>2.73971344424053E-2</v>
      </c>
      <c r="G1820" s="34">
        <v>0.17949745724789001</v>
      </c>
      <c r="H1820" s="35">
        <v>1.00530003660804</v>
      </c>
      <c r="I1820" s="34">
        <v>9.5586082101997205E-2</v>
      </c>
      <c r="J1820" s="34">
        <v>3.0017865311826201E-2</v>
      </c>
      <c r="K1820" s="36">
        <f>Inputs!$B$12*(1+$B1820)^4</f>
        <v>111238.71663865278</v>
      </c>
      <c r="L1820" s="36">
        <f t="shared" si="280"/>
        <v>17665.577555291544</v>
      </c>
      <c r="M1820" s="36">
        <f t="shared" si="281"/>
        <v>232455.36563190739</v>
      </c>
      <c r="N1820" s="37">
        <f>M1820/Inputs!$B$6</f>
        <v>354.35269151205398</v>
      </c>
      <c r="O1820" s="38">
        <f>IF(N1820&gt;Inputs!$B$4,1,0)</f>
        <v>0</v>
      </c>
      <c r="P1820" s="34">
        <f t="shared" si="282"/>
        <v>6.5568216790170997E-2</v>
      </c>
      <c r="Q1820" s="36">
        <f>Inputs!$B$12*(1+$B1820)^0*$C1820+Inputs!$B$29*(1+$D1820)^0*Inputs!$B$19+Inputs!$B$30*(1+$E1820)^0*Inputs!$B$20+Inputs!$B$31*(1+$F1820)^0*Inputs!$B$21+Inputs!$B$22*(1+Inputs!$B$23)^0</f>
        <v>14738.07701540818</v>
      </c>
      <c r="R1820" s="36">
        <f>Inputs!$B$12*(1+$B1820)^1*$C1820+Inputs!$B$29*(1+$D1820)^1*Inputs!$B$19+Inputs!$B$30*(1+$E1820)^1*Inputs!$B$20+Inputs!$B$31*(1+$F1820)^1*Inputs!$B$21+Inputs!$B$22*(1+Inputs!$B$23)^1</f>
        <v>16084.893198978425</v>
      </c>
      <c r="S1820" s="36">
        <f>Inputs!$B$12*(1+$B1820)^2*$C1820+Inputs!$B$29*(1+$D1820)^2*Inputs!$B$19+Inputs!$B$30*(1+$E1820)^2*Inputs!$B$20+Inputs!$B$31*(1+$F1820)^2*Inputs!$B$21+Inputs!$B$22*(1+Inputs!$B$23)^2</f>
        <v>17625.134872802882</v>
      </c>
      <c r="T1820" s="36">
        <f>Inputs!$B$12*(1+$B1820)^3*$C1820+Inputs!$B$29*(1+$D1820)^3*Inputs!$B$19+Inputs!$B$30*(1+$E1820)^3*Inputs!$B$20+Inputs!$B$31*(1+$F1820)^3*Inputs!$B$21+Inputs!$B$22*(1+Inputs!$B$23)^3</f>
        <v>19390.195678832592</v>
      </c>
      <c r="U1820" s="36">
        <f>Inputs!$B$12*(1+$B1820)^4*$C1820+Inputs!$B$29*(1+$D1820)^4*Inputs!$B$19+Inputs!$B$30*(1+$E1820)^4*Inputs!$B$20+Inputs!$B$31*(1+$F1820)^4*Inputs!$B$21+Inputs!$B$22*(1+Inputs!$B$23)^4</f>
        <v>21416.683128545897</v>
      </c>
      <c r="V1820" s="35">
        <f>Inputs!$B$13/(Q1820*(1-$G1820))</f>
        <v>1.0469186892538969</v>
      </c>
      <c r="W1820" s="36">
        <f>Inputs!$B$13</f>
        <v>12660</v>
      </c>
      <c r="X1820" s="36">
        <f t="shared" si="283"/>
        <v>13679.596777351195</v>
      </c>
      <c r="Y1820" s="36">
        <f t="shared" si="284"/>
        <v>14839.047695474568</v>
      </c>
      <c r="Z1820" s="36">
        <f t="shared" si="285"/>
        <v>16159.561997174242</v>
      </c>
      <c r="AA1820" s="36">
        <f t="shared" si="286"/>
        <v>17665.577555291544</v>
      </c>
      <c r="AB1820" s="36">
        <f t="shared" si="287"/>
        <v>56644.102965112215</v>
      </c>
      <c r="AC1820" s="36">
        <f t="shared" si="288"/>
        <v>277510.37581564294</v>
      </c>
      <c r="AD1820" s="36">
        <f t="shared" si="289"/>
        <v>175811.26266679517</v>
      </c>
    </row>
    <row r="1821" spans="1:30" ht="14.25" customHeight="1" x14ac:dyDescent="0.25">
      <c r="A1821" s="16">
        <v>1805</v>
      </c>
      <c r="B1821" s="34">
        <v>0.39419396507850901</v>
      </c>
      <c r="C1821" s="34">
        <v>7.0613338316182606E-2</v>
      </c>
      <c r="D1821" s="34">
        <v>3.76468068208596E-2</v>
      </c>
      <c r="E1821" s="34">
        <v>2.7463401955608799E-2</v>
      </c>
      <c r="F1821" s="34">
        <v>1.10046229468206E-2</v>
      </c>
      <c r="G1821" s="34">
        <v>0.17442321585527501</v>
      </c>
      <c r="H1821" s="35">
        <v>1.08009644400983</v>
      </c>
      <c r="I1821" s="34">
        <v>0.100703172430996</v>
      </c>
      <c r="J1821" s="34">
        <v>1.85672195401284E-2</v>
      </c>
      <c r="K1821" s="36">
        <f>Inputs!$B$12*(1+$B1821)^4</f>
        <v>226696.09775309023</v>
      </c>
      <c r="L1821" s="36">
        <f t="shared" si="280"/>
        <v>22074.948502185227</v>
      </c>
      <c r="M1821" s="36">
        <f t="shared" si="281"/>
        <v>230851.93295842691</v>
      </c>
      <c r="N1821" s="37">
        <f>M1821/Inputs!$B$6</f>
        <v>351.90843438784589</v>
      </c>
      <c r="O1821" s="38">
        <f>IF(N1821&gt;Inputs!$B$4,1,0)</f>
        <v>0</v>
      </c>
      <c r="P1821" s="34">
        <f t="shared" si="282"/>
        <v>8.21359528908676E-2</v>
      </c>
      <c r="Q1821" s="36">
        <f>Inputs!$B$12*(1+$B1821)^0*$C1821+Inputs!$B$29*(1+$D1821)^0*Inputs!$B$19+Inputs!$B$30*(1+$E1821)^0*Inputs!$B$20+Inputs!$B$31*(1+$F1821)^0*Inputs!$B$21+Inputs!$B$22*(1+Inputs!$B$23)^0</f>
        <v>12258.844326397877</v>
      </c>
      <c r="R1821" s="36">
        <f>Inputs!$B$12*(1+$B1821)^1*$C1821+Inputs!$B$29*(1+$D1821)^1*Inputs!$B$19+Inputs!$B$30*(1+$E1821)^1*Inputs!$B$20+Inputs!$B$31*(1+$F1821)^1*Inputs!$B$21+Inputs!$B$22*(1+Inputs!$B$23)^1</f>
        <v>14102.759856070388</v>
      </c>
      <c r="S1821" s="36">
        <f>Inputs!$B$12*(1+$B1821)^2*$C1821+Inputs!$B$29*(1+$D1821)^2*Inputs!$B$19+Inputs!$B$30*(1+$E1821)^2*Inputs!$B$20+Inputs!$B$31*(1+$F1821)^2*Inputs!$B$21+Inputs!$B$22*(1+Inputs!$B$23)^2</f>
        <v>16610.072291079679</v>
      </c>
      <c r="T1821" s="36">
        <f>Inputs!$B$12*(1+$B1821)^3*$C1821+Inputs!$B$29*(1+$D1821)^3*Inputs!$B$19+Inputs!$B$30*(1+$E1821)^3*Inputs!$B$20+Inputs!$B$31*(1+$F1821)^3*Inputs!$B$21+Inputs!$B$22*(1+Inputs!$B$23)^3</f>
        <v>20040.471808199625</v>
      </c>
      <c r="U1821" s="36">
        <f>Inputs!$B$12*(1+$B1821)^4*$C1821+Inputs!$B$29*(1+$D1821)^4*Inputs!$B$19+Inputs!$B$30*(1+$E1821)^4*Inputs!$B$20+Inputs!$B$31*(1+$F1821)^4*Inputs!$B$21+Inputs!$B$22*(1+Inputs!$B$23)^4</f>
        <v>24755.955370544289</v>
      </c>
      <c r="V1821" s="35">
        <f>Inputs!$B$13/(Q1821*(1-$G1821))</f>
        <v>1.2509118420695182</v>
      </c>
      <c r="W1821" s="36">
        <f>Inputs!$B$13</f>
        <v>12660</v>
      </c>
      <c r="X1821" s="36">
        <f t="shared" si="283"/>
        <v>14067.058283312987</v>
      </c>
      <c r="Y1821" s="36">
        <f t="shared" si="284"/>
        <v>15982.430185531159</v>
      </c>
      <c r="Z1821" s="36">
        <f t="shared" si="285"/>
        <v>18576.672771837922</v>
      </c>
      <c r="AA1821" s="36">
        <f t="shared" si="286"/>
        <v>22074.948502185227</v>
      </c>
      <c r="AB1821" s="36">
        <f t="shared" si="287"/>
        <v>61416.200894714166</v>
      </c>
      <c r="AC1821" s="36">
        <f t="shared" si="288"/>
        <v>273751.23957272957</v>
      </c>
      <c r="AD1821" s="36">
        <f t="shared" si="289"/>
        <v>169435.73206371276</v>
      </c>
    </row>
    <row r="1822" spans="1:30" ht="14.25" customHeight="1" x14ac:dyDescent="0.25">
      <c r="A1822" s="16">
        <v>1806</v>
      </c>
      <c r="B1822" s="34">
        <v>0.37916222130117799</v>
      </c>
      <c r="C1822" s="34">
        <v>6.1310409955708099E-2</v>
      </c>
      <c r="D1822" s="34">
        <v>3.24356583136544E-2</v>
      </c>
      <c r="E1822" s="34">
        <v>5.2746758990726103E-2</v>
      </c>
      <c r="F1822" s="34">
        <v>2.9763025633566E-2</v>
      </c>
      <c r="G1822" s="34">
        <v>0.19144935628034601</v>
      </c>
      <c r="H1822" s="35">
        <v>1.11898692591313</v>
      </c>
      <c r="I1822" s="34">
        <v>0.10302024599020999</v>
      </c>
      <c r="J1822" s="34">
        <v>2.7154114114399001E-2</v>
      </c>
      <c r="K1822" s="36">
        <f>Inputs!$B$12*(1+$B1822)^4</f>
        <v>217076.42434054276</v>
      </c>
      <c r="L1822" s="36">
        <f t="shared" si="280"/>
        <v>20471.472779094751</v>
      </c>
      <c r="M1822" s="36">
        <f t="shared" si="281"/>
        <v>228717.04205921205</v>
      </c>
      <c r="N1822" s="37">
        <f>M1822/Inputs!$B$6</f>
        <v>348.65402752928668</v>
      </c>
      <c r="O1822" s="38">
        <f>IF(N1822&gt;Inputs!$B$4,1,0)</f>
        <v>0</v>
      </c>
      <c r="P1822" s="34">
        <f t="shared" si="282"/>
        <v>7.5866131875810996E-2</v>
      </c>
      <c r="Q1822" s="36">
        <f>Inputs!$B$12*(1+$B1822)^0*$C1822+Inputs!$B$29*(1+$D1822)^0*Inputs!$B$19+Inputs!$B$30*(1+$E1822)^0*Inputs!$B$20+Inputs!$B$31*(1+$F1822)^0*Inputs!$B$21+Inputs!$B$22*(1+Inputs!$B$23)^0</f>
        <v>11700.668624769409</v>
      </c>
      <c r="R1822" s="36">
        <f>Inputs!$B$12*(1+$B1822)^1*$C1822+Inputs!$B$29*(1+$D1822)^1*Inputs!$B$19+Inputs!$B$30*(1+$E1822)^1*Inputs!$B$20+Inputs!$B$31*(1+$F1822)^1*Inputs!$B$21+Inputs!$B$22*(1+Inputs!$B$23)^1</f>
        <v>13400.192177940808</v>
      </c>
      <c r="S1822" s="36">
        <f>Inputs!$B$12*(1+$B1822)^2*$C1822+Inputs!$B$29*(1+$D1822)^2*Inputs!$B$19+Inputs!$B$30*(1+$E1822)^2*Inputs!$B$20+Inputs!$B$31*(1+$F1822)^2*Inputs!$B$21+Inputs!$B$22*(1+Inputs!$B$23)^2</f>
        <v>15640.952022069428</v>
      </c>
      <c r="T1822" s="36">
        <f>Inputs!$B$12*(1+$B1822)^3*$C1822+Inputs!$B$29*(1+$D1822)^3*Inputs!$B$19+Inputs!$B$30*(1+$E1822)^3*Inputs!$B$20+Inputs!$B$31*(1+$F1822)^3*Inputs!$B$21+Inputs!$B$22*(1+Inputs!$B$23)^3</f>
        <v>18624.007370566585</v>
      </c>
      <c r="U1822" s="36">
        <f>Inputs!$B$12*(1+$B1822)^4*$C1822+Inputs!$B$29*(1+$D1822)^4*Inputs!$B$19+Inputs!$B$30*(1+$E1822)^4*Inputs!$B$20+Inputs!$B$31*(1+$F1822)^4*Inputs!$B$21+Inputs!$B$22*(1+Inputs!$B$23)^4</f>
        <v>22626.472323434602</v>
      </c>
      <c r="V1822" s="35">
        <f>Inputs!$B$13/(Q1822*(1-$G1822))</f>
        <v>1.3381838942979978</v>
      </c>
      <c r="W1822" s="36">
        <f>Inputs!$B$13</f>
        <v>12660</v>
      </c>
      <c r="X1822" s="36">
        <f t="shared" si="283"/>
        <v>13905.131340972159</v>
      </c>
      <c r="Y1822" s="36">
        <f t="shared" si="284"/>
        <v>15537.307632091137</v>
      </c>
      <c r="Z1822" s="36">
        <f t="shared" si="285"/>
        <v>17675.404016869725</v>
      </c>
      <c r="AA1822" s="36">
        <f t="shared" si="286"/>
        <v>20471.472779094751</v>
      </c>
      <c r="AB1822" s="36">
        <f t="shared" si="287"/>
        <v>58963.307856723331</v>
      </c>
      <c r="AC1822" s="36">
        <f t="shared" si="288"/>
        <v>277163.9592941</v>
      </c>
      <c r="AD1822" s="36">
        <f t="shared" si="289"/>
        <v>169753.7342024887</v>
      </c>
    </row>
    <row r="1823" spans="1:30" ht="14.25" customHeight="1" x14ac:dyDescent="0.25">
      <c r="A1823" s="16">
        <v>1807</v>
      </c>
      <c r="B1823" s="34">
        <v>0.25906964459422199</v>
      </c>
      <c r="C1823" s="34">
        <v>7.5728151261233501E-2</v>
      </c>
      <c r="D1823" s="34">
        <v>1.11912279278404E-2</v>
      </c>
      <c r="E1823" s="34">
        <v>4.0915040596996598E-2</v>
      </c>
      <c r="F1823" s="34">
        <v>8.7524521436076492E-3</v>
      </c>
      <c r="G1823" s="34">
        <v>0.216489659094597</v>
      </c>
      <c r="H1823" s="35">
        <v>0.96063807953818603</v>
      </c>
      <c r="I1823" s="34">
        <v>9.1077285172051103E-2</v>
      </c>
      <c r="J1823" s="34">
        <v>2.5438822751265699E-2</v>
      </c>
      <c r="K1823" s="36">
        <f>Inputs!$B$12*(1+$B1823)^4</f>
        <v>150782.26550585832</v>
      </c>
      <c r="L1823" s="36">
        <f t="shared" si="280"/>
        <v>14977.2529251162</v>
      </c>
      <c r="M1823" s="36">
        <f t="shared" si="281"/>
        <v>204103.63994545088</v>
      </c>
      <c r="N1823" s="37">
        <f>M1823/Inputs!$B$6</f>
        <v>311.13359747782147</v>
      </c>
      <c r="O1823" s="38">
        <f>IF(N1823&gt;Inputs!$B$4,1,0)</f>
        <v>0</v>
      </c>
      <c r="P1823" s="34">
        <f t="shared" si="282"/>
        <v>6.5638462420785401E-2</v>
      </c>
      <c r="Q1823" s="36">
        <f>Inputs!$B$12*(1+$B1823)^0*$C1823+Inputs!$B$29*(1+$D1823)^0*Inputs!$B$19+Inputs!$B$30*(1+$E1823)^0*Inputs!$B$20+Inputs!$B$31*(1+$F1823)^0*Inputs!$B$21+Inputs!$B$22*(1+Inputs!$B$23)^0</f>
        <v>12565.733103100931</v>
      </c>
      <c r="R1823" s="36">
        <f>Inputs!$B$12*(1+$B1823)^1*$C1823+Inputs!$B$29*(1+$D1823)^1*Inputs!$B$19+Inputs!$B$30*(1+$E1823)^1*Inputs!$B$20+Inputs!$B$31*(1+$F1823)^1*Inputs!$B$21+Inputs!$B$22*(1+Inputs!$B$23)^1</f>
        <v>13852.991356904706</v>
      </c>
      <c r="S1823" s="36">
        <f>Inputs!$B$12*(1+$B1823)^2*$C1823+Inputs!$B$29*(1+$D1823)^2*Inputs!$B$19+Inputs!$B$30*(1+$E1823)^2*Inputs!$B$20+Inputs!$B$31*(1+$F1823)^2*Inputs!$B$21+Inputs!$B$22*(1+Inputs!$B$23)^2</f>
        <v>15448.099987948444</v>
      </c>
      <c r="T1823" s="36">
        <f>Inputs!$B$12*(1+$B1823)^3*$C1823+Inputs!$B$29*(1+$D1823)^3*Inputs!$B$19+Inputs!$B$30*(1+$E1823)^3*Inputs!$B$20+Inputs!$B$31*(1+$F1823)^3*Inputs!$B$21+Inputs!$B$22*(1+Inputs!$B$23)^3</f>
        <v>17430.182143300728</v>
      </c>
      <c r="U1823" s="36">
        <f>Inputs!$B$12*(1+$B1823)^4*$C1823+Inputs!$B$29*(1+$D1823)^4*Inputs!$B$19+Inputs!$B$30*(1+$E1823)^4*Inputs!$B$20+Inputs!$B$31*(1+$F1823)^4*Inputs!$B$21+Inputs!$B$22*(1+Inputs!$B$23)^4</f>
        <v>19898.834187849585</v>
      </c>
      <c r="V1823" s="35">
        <f>Inputs!$B$13/(Q1823*(1-$G1823))</f>
        <v>1.2858820736487788</v>
      </c>
      <c r="W1823" s="36">
        <f>Inputs!$B$13</f>
        <v>12660</v>
      </c>
      <c r="X1823" s="36">
        <f t="shared" si="283"/>
        <v>13074.368652304864</v>
      </c>
      <c r="Y1823" s="36">
        <f t="shared" si="284"/>
        <v>13595.654757760636</v>
      </c>
      <c r="Z1823" s="36">
        <f t="shared" si="285"/>
        <v>14229.615100170986</v>
      </c>
      <c r="AA1823" s="36">
        <f t="shared" si="286"/>
        <v>14977.2529251162</v>
      </c>
      <c r="AB1823" s="36">
        <f t="shared" si="287"/>
        <v>52780.289537974473</v>
      </c>
      <c r="AC1823" s="36">
        <f t="shared" si="288"/>
        <v>233982.57730540141</v>
      </c>
      <c r="AD1823" s="36">
        <f t="shared" si="289"/>
        <v>151323.35040747642</v>
      </c>
    </row>
    <row r="1824" spans="1:30" ht="14.25" customHeight="1" x14ac:dyDescent="0.25">
      <c r="A1824" s="16">
        <v>1808</v>
      </c>
      <c r="B1824" s="34">
        <v>0.153632656567495</v>
      </c>
      <c r="C1824" s="34">
        <v>0.10696517858929599</v>
      </c>
      <c r="D1824" s="34">
        <v>4.1215194474082603E-2</v>
      </c>
      <c r="E1824" s="34">
        <v>5.6054499496214397E-2</v>
      </c>
      <c r="F1824" s="34">
        <v>6.1075211105459598E-3</v>
      </c>
      <c r="G1824" s="34">
        <v>0.177399657886154</v>
      </c>
      <c r="H1824" s="35">
        <v>1.1099625841649501</v>
      </c>
      <c r="I1824" s="34">
        <v>9.3108430138981305E-2</v>
      </c>
      <c r="J1824" s="34">
        <v>2.3420451571479699E-2</v>
      </c>
      <c r="K1824" s="36">
        <f>Inputs!$B$12*(1+$B1824)^4</f>
        <v>106272.62692266628</v>
      </c>
      <c r="L1824" s="36">
        <f t="shared" si="280"/>
        <v>18628.603892388637</v>
      </c>
      <c r="M1824" s="36">
        <f t="shared" si="281"/>
        <v>233885.07555385155</v>
      </c>
      <c r="N1824" s="37">
        <f>M1824/Inputs!$B$6</f>
        <v>356.53212736867613</v>
      </c>
      <c r="O1824" s="38">
        <f>IF(N1824&gt;Inputs!$B$4,1,0)</f>
        <v>0</v>
      </c>
      <c r="P1824" s="34">
        <f t="shared" si="282"/>
        <v>6.9687978567501613E-2</v>
      </c>
      <c r="Q1824" s="36">
        <f>Inputs!$B$12*(1+$B1824)^0*$C1824+Inputs!$B$29*(1+$D1824)^0*Inputs!$B$19+Inputs!$B$30*(1+$E1824)^0*Inputs!$B$20+Inputs!$B$31*(1+$F1824)^0*Inputs!$B$21+Inputs!$B$22*(1+Inputs!$B$23)^0</f>
        <v>14439.954742784681</v>
      </c>
      <c r="R1824" s="36">
        <f>Inputs!$B$12*(1+$B1824)^1*$C1824+Inputs!$B$29*(1+$D1824)^1*Inputs!$B$19+Inputs!$B$30*(1+$E1824)^1*Inputs!$B$20+Inputs!$B$31*(1+$F1824)^1*Inputs!$B$21+Inputs!$B$22*(1+Inputs!$B$23)^1</f>
        <v>15661.193573419798</v>
      </c>
      <c r="S1824" s="36">
        <f>Inputs!$B$12*(1+$B1824)^2*$C1824+Inputs!$B$29*(1+$D1824)^2*Inputs!$B$19+Inputs!$B$30*(1+$E1824)^2*Inputs!$B$20+Inputs!$B$31*(1+$F1824)^2*Inputs!$B$21+Inputs!$B$22*(1+Inputs!$B$23)^2</f>
        <v>17045.503978055945</v>
      </c>
      <c r="T1824" s="36">
        <f>Inputs!$B$12*(1+$B1824)^3*$C1824+Inputs!$B$29*(1+$D1824)^3*Inputs!$B$19+Inputs!$B$30*(1+$E1824)^3*Inputs!$B$20+Inputs!$B$31*(1+$F1824)^3*Inputs!$B$21+Inputs!$B$22*(1+Inputs!$B$23)^3</f>
        <v>18616.770547255051</v>
      </c>
      <c r="U1824" s="36">
        <f>Inputs!$B$12*(1+$B1824)^4*$C1824+Inputs!$B$29*(1+$D1824)^4*Inputs!$B$19+Inputs!$B$30*(1+$E1824)^4*Inputs!$B$20+Inputs!$B$31*(1+$F1824)^4*Inputs!$B$21+Inputs!$B$22*(1+Inputs!$B$23)^4</f>
        <v>20402.485743962134</v>
      </c>
      <c r="V1824" s="35">
        <f>Inputs!$B$13/(Q1824*(1-$G1824))</f>
        <v>1.0658080295803782</v>
      </c>
      <c r="W1824" s="36">
        <f>Inputs!$B$13</f>
        <v>12660</v>
      </c>
      <c r="X1824" s="36">
        <f t="shared" si="283"/>
        <v>13872.911378750683</v>
      </c>
      <c r="Y1824" s="36">
        <f t="shared" si="284"/>
        <v>15253.93330994648</v>
      </c>
      <c r="Z1824" s="36">
        <f t="shared" si="285"/>
        <v>16829.099130896233</v>
      </c>
      <c r="AA1824" s="36">
        <f t="shared" si="286"/>
        <v>18628.603892388637</v>
      </c>
      <c r="AB1824" s="36">
        <f t="shared" si="287"/>
        <v>58593.794721229082</v>
      </c>
      <c r="AC1824" s="36">
        <f t="shared" si="288"/>
        <v>273575.07850838068</v>
      </c>
      <c r="AD1824" s="36">
        <f t="shared" si="289"/>
        <v>175291.28083262246</v>
      </c>
    </row>
    <row r="1825" spans="1:30" ht="14.25" customHeight="1" x14ac:dyDescent="0.25">
      <c r="A1825" s="16">
        <v>1809</v>
      </c>
      <c r="B1825" s="34">
        <v>0.43541417869006899</v>
      </c>
      <c r="C1825" s="34">
        <v>5.7901677821155503E-2</v>
      </c>
      <c r="D1825" s="34">
        <v>4.8214622070007297E-2</v>
      </c>
      <c r="E1825" s="34">
        <v>2.7212291545835699E-2</v>
      </c>
      <c r="F1825" s="34">
        <v>4.89168084660924E-3</v>
      </c>
      <c r="G1825" s="34">
        <v>0.179890650595009</v>
      </c>
      <c r="H1825" s="35">
        <v>1.1183080016029501</v>
      </c>
      <c r="I1825" s="34">
        <v>9.7865911441119002E-2</v>
      </c>
      <c r="J1825" s="34">
        <v>2.4925201275613099E-2</v>
      </c>
      <c r="K1825" s="36">
        <f>Inputs!$B$12*(1+$B1825)^4</f>
        <v>254718.31755286839</v>
      </c>
      <c r="L1825" s="36">
        <f t="shared" si="280"/>
        <v>21588.67517722557</v>
      </c>
      <c r="M1825" s="36">
        <f t="shared" si="281"/>
        <v>251172.78156920825</v>
      </c>
      <c r="N1825" s="37">
        <f>M1825/Inputs!$B$6</f>
        <v>382.8853377579394</v>
      </c>
      <c r="O1825" s="38">
        <f>IF(N1825&gt;Inputs!$B$4,1,0)</f>
        <v>0</v>
      </c>
      <c r="P1825" s="34">
        <f t="shared" si="282"/>
        <v>7.2940710165505906E-2</v>
      </c>
      <c r="Q1825" s="36">
        <f>Inputs!$B$12*(1+$B1825)^0*$C1825+Inputs!$B$29*(1+$D1825)^0*Inputs!$B$19+Inputs!$B$30*(1+$E1825)^0*Inputs!$B$20+Inputs!$B$31*(1+$F1825)^0*Inputs!$B$21+Inputs!$B$22*(1+Inputs!$B$23)^0</f>
        <v>11496.14469669625</v>
      </c>
      <c r="R1825" s="36">
        <f>Inputs!$B$12*(1+$B1825)^1*$C1825+Inputs!$B$29*(1+$D1825)^1*Inputs!$B$19+Inputs!$B$30*(1+$E1825)^1*Inputs!$B$20+Inputs!$B$31*(1+$F1825)^1*Inputs!$B$21+Inputs!$B$22*(1+Inputs!$B$23)^1</f>
        <v>13189.25546041736</v>
      </c>
      <c r="S1825" s="36">
        <f>Inputs!$B$12*(1+$B1825)^2*$C1825+Inputs!$B$29*(1+$D1825)^2*Inputs!$B$19+Inputs!$B$30*(1+$E1825)^2*Inputs!$B$20+Inputs!$B$31*(1+$F1825)^2*Inputs!$B$21+Inputs!$B$22*(1+Inputs!$B$23)^2</f>
        <v>15548.570839689797</v>
      </c>
      <c r="T1825" s="36">
        <f>Inputs!$B$12*(1+$B1825)^3*$C1825+Inputs!$B$29*(1+$D1825)^3*Inputs!$B$19+Inputs!$B$30*(1+$E1825)^3*Inputs!$B$20+Inputs!$B$31*(1+$F1825)^3*Inputs!$B$21+Inputs!$B$22*(1+Inputs!$B$23)^3</f>
        <v>18861.230404551272</v>
      </c>
      <c r="U1825" s="36">
        <f>Inputs!$B$12*(1+$B1825)^4*$C1825+Inputs!$B$29*(1+$D1825)^4*Inputs!$B$19+Inputs!$B$30*(1+$E1825)^4*Inputs!$B$20+Inputs!$B$31*(1+$F1825)^4*Inputs!$B$21+Inputs!$B$22*(1+Inputs!$B$23)^4</f>
        <v>23539.259502610075</v>
      </c>
      <c r="V1825" s="35">
        <f>Inputs!$B$13/(Q1825*(1-$G1825))</f>
        <v>1.3427950180560966</v>
      </c>
      <c r="W1825" s="36">
        <f>Inputs!$B$13</f>
        <v>12660</v>
      </c>
      <c r="X1825" s="36">
        <f t="shared" si="283"/>
        <v>13917.470833322148</v>
      </c>
      <c r="Y1825" s="36">
        <f t="shared" si="284"/>
        <v>15691.41242129141</v>
      </c>
      <c r="Z1825" s="36">
        <f t="shared" si="285"/>
        <v>18166.39819702036</v>
      </c>
      <c r="AA1825" s="36">
        <f t="shared" si="286"/>
        <v>21588.67517722557</v>
      </c>
      <c r="AB1825" s="36">
        <f t="shared" si="287"/>
        <v>60976.652453879637</v>
      </c>
      <c r="AC1825" s="36">
        <f t="shared" si="288"/>
        <v>303352.91774764808</v>
      </c>
      <c r="AD1825" s="36">
        <f t="shared" si="289"/>
        <v>190196.12911532863</v>
      </c>
    </row>
    <row r="1826" spans="1:30" ht="14.25" customHeight="1" x14ac:dyDescent="0.25">
      <c r="A1826" s="16">
        <v>1810</v>
      </c>
      <c r="B1826" s="34">
        <v>0.34768234279744498</v>
      </c>
      <c r="C1826" s="34">
        <v>7.0994024376675305E-2</v>
      </c>
      <c r="D1826" s="34">
        <v>9.7928044697860699E-3</v>
      </c>
      <c r="E1826" s="34">
        <v>1.9148816464365299E-2</v>
      </c>
      <c r="F1826" s="34">
        <v>-1.33352261951575E-2</v>
      </c>
      <c r="G1826" s="34">
        <v>0.18376105699907899</v>
      </c>
      <c r="H1826" s="35">
        <v>1.1602728130911</v>
      </c>
      <c r="I1826" s="34">
        <v>9.4499776993221804E-2</v>
      </c>
      <c r="J1826" s="34">
        <v>3.00970506300536E-2</v>
      </c>
      <c r="K1826" s="36">
        <f>Inputs!$B$12*(1+$B1826)^4</f>
        <v>197925.34183064997</v>
      </c>
      <c r="L1826" s="36">
        <f t="shared" si="280"/>
        <v>20719.718794088712</v>
      </c>
      <c r="M1826" s="36">
        <f t="shared" si="281"/>
        <v>271476.05536594603</v>
      </c>
      <c r="N1826" s="37">
        <f>M1826/Inputs!$B$6</f>
        <v>413.8354502529665</v>
      </c>
      <c r="O1826" s="38">
        <f>IF(N1826&gt;Inputs!$B$4,1,0)</f>
        <v>1</v>
      </c>
      <c r="P1826" s="34">
        <f t="shared" si="282"/>
        <v>6.4402726363168211E-2</v>
      </c>
      <c r="Q1826" s="36">
        <f>Inputs!$B$12*(1+$B1826)^0*$C1826+Inputs!$B$29*(1+$D1826)^0*Inputs!$B$19+Inputs!$B$30*(1+$E1826)^0*Inputs!$B$20+Inputs!$B$31*(1+$F1826)^0*Inputs!$B$21+Inputs!$B$22*(1+Inputs!$B$23)^0</f>
        <v>12281.685490027441</v>
      </c>
      <c r="R1826" s="36">
        <f>Inputs!$B$12*(1+$B1826)^1*$C1826+Inputs!$B$29*(1+$D1826)^1*Inputs!$B$19+Inputs!$B$30*(1+$E1826)^1*Inputs!$B$20+Inputs!$B$31*(1+$F1826)^1*Inputs!$B$21+Inputs!$B$22*(1+Inputs!$B$23)^1</f>
        <v>13713.880891406447</v>
      </c>
      <c r="S1826" s="36">
        <f>Inputs!$B$12*(1+$B1826)^2*$C1826+Inputs!$B$29*(1+$D1826)^2*Inputs!$B$19+Inputs!$B$30*(1+$E1826)^2*Inputs!$B$20+Inputs!$B$31*(1+$F1826)^2*Inputs!$B$21+Inputs!$B$22*(1+Inputs!$B$23)^2</f>
        <v>15660.963931944145</v>
      </c>
      <c r="T1826" s="36">
        <f>Inputs!$B$12*(1+$B1826)^3*$C1826+Inputs!$B$29*(1+$D1826)^3*Inputs!$B$19+Inputs!$B$30*(1+$E1826)^3*Inputs!$B$20+Inputs!$B$31*(1+$F1826)^3*Inputs!$B$21+Inputs!$B$22*(1+Inputs!$B$23)^3</f>
        <v>18301.910530429515</v>
      </c>
      <c r="U1826" s="36">
        <f>Inputs!$B$12*(1+$B1826)^4*$C1826+Inputs!$B$29*(1+$D1826)^4*Inputs!$B$19+Inputs!$B$30*(1+$E1826)^4*Inputs!$B$20+Inputs!$B$31*(1+$F1826)^4*Inputs!$B$21+Inputs!$B$22*(1+Inputs!$B$23)^4</f>
        <v>21877.940126529538</v>
      </c>
      <c r="V1826" s="35">
        <f>Inputs!$B$13/(Q1826*(1-$G1826))</f>
        <v>1.262869349074754</v>
      </c>
      <c r="W1826" s="36">
        <f>Inputs!$B$13</f>
        <v>12660</v>
      </c>
      <c r="X1826" s="36">
        <f t="shared" si="283"/>
        <v>13849.200151042332</v>
      </c>
      <c r="Y1826" s="36">
        <f t="shared" si="284"/>
        <v>15487.620530638022</v>
      </c>
      <c r="Z1826" s="36">
        <f t="shared" si="285"/>
        <v>17716.170266461464</v>
      </c>
      <c r="AA1826" s="36">
        <f t="shared" si="286"/>
        <v>20719.718794088712</v>
      </c>
      <c r="AB1826" s="36">
        <f t="shared" si="287"/>
        <v>60477.558816196921</v>
      </c>
      <c r="AC1826" s="36">
        <f t="shared" si="288"/>
        <v>331404.00142875122</v>
      </c>
      <c r="AD1826" s="36">
        <f t="shared" si="289"/>
        <v>210998.49654974911</v>
      </c>
    </row>
    <row r="1827" spans="1:30" ht="14.25" customHeight="1" x14ac:dyDescent="0.25">
      <c r="A1827" s="16">
        <v>1811</v>
      </c>
      <c r="B1827" s="34">
        <v>0.34560545558240602</v>
      </c>
      <c r="C1827" s="34">
        <v>6.5900596398972805E-2</v>
      </c>
      <c r="D1827" s="34">
        <v>1.47732718658932E-2</v>
      </c>
      <c r="E1827" s="34">
        <v>5.09176240582822E-2</v>
      </c>
      <c r="F1827" s="34">
        <v>2.49572579268534E-2</v>
      </c>
      <c r="G1827" s="34">
        <v>0.19467264267795201</v>
      </c>
      <c r="H1827" s="35">
        <v>1.1119812878394699</v>
      </c>
      <c r="I1827" s="34">
        <v>9.3630080009998201E-2</v>
      </c>
      <c r="J1827" s="34">
        <v>2.8262909332418401E-2</v>
      </c>
      <c r="K1827" s="36">
        <f>Inputs!$B$12*(1+$B1827)^4</f>
        <v>196708.08360889234</v>
      </c>
      <c r="L1827" s="36">
        <f t="shared" si="280"/>
        <v>19625.248697464958</v>
      </c>
      <c r="M1827" s="36">
        <f t="shared" si="281"/>
        <v>256652.44335328563</v>
      </c>
      <c r="N1827" s="37">
        <f>M1827/Inputs!$B$6</f>
        <v>391.238480721472</v>
      </c>
      <c r="O1827" s="38">
        <f>IF(N1827&gt;Inputs!$B$4,1,0)</f>
        <v>0</v>
      </c>
      <c r="P1827" s="34">
        <f t="shared" si="282"/>
        <v>6.53671706775798E-2</v>
      </c>
      <c r="Q1827" s="36">
        <f>Inputs!$B$12*(1+$B1827)^0*$C1827+Inputs!$B$29*(1+$D1827)^0*Inputs!$B$19+Inputs!$B$30*(1+$E1827)^0*Inputs!$B$20+Inputs!$B$31*(1+$F1827)^0*Inputs!$B$21+Inputs!$B$22*(1+Inputs!$B$23)^0</f>
        <v>11976.079811365289</v>
      </c>
      <c r="R1827" s="36">
        <f>Inputs!$B$12*(1+$B1827)^1*$C1827+Inputs!$B$29*(1+$D1827)^1*Inputs!$B$19+Inputs!$B$30*(1+$E1827)^1*Inputs!$B$20+Inputs!$B$31*(1+$F1827)^1*Inputs!$B$21+Inputs!$B$22*(1+Inputs!$B$23)^1</f>
        <v>13562.799578380542</v>
      </c>
      <c r="S1827" s="36">
        <f>Inputs!$B$12*(1+$B1827)^2*$C1827+Inputs!$B$29*(1+$D1827)^2*Inputs!$B$19+Inputs!$B$30*(1+$E1827)^2*Inputs!$B$20+Inputs!$B$31*(1+$F1827)^2*Inputs!$B$21+Inputs!$B$22*(1+Inputs!$B$23)^2</f>
        <v>15629.770904704877</v>
      </c>
      <c r="T1827" s="36">
        <f>Inputs!$B$12*(1+$B1827)^3*$C1827+Inputs!$B$29*(1+$D1827)^3*Inputs!$B$19+Inputs!$B$30*(1+$E1827)^3*Inputs!$B$20+Inputs!$B$31*(1+$F1827)^3*Inputs!$B$21+Inputs!$B$22*(1+Inputs!$B$23)^3</f>
        <v>18340.567242910372</v>
      </c>
      <c r="U1827" s="36">
        <f>Inputs!$B$12*(1+$B1827)^4*$C1827+Inputs!$B$29*(1+$D1827)^4*Inputs!$B$19+Inputs!$B$30*(1+$E1827)^4*Inputs!$B$20+Inputs!$B$31*(1+$F1827)^4*Inputs!$B$21+Inputs!$B$22*(1+Inputs!$B$23)^4</f>
        <v>21915.189854023462</v>
      </c>
      <c r="V1827" s="35">
        <f>Inputs!$B$13/(Q1827*(1-$G1827))</f>
        <v>1.3126428327462214</v>
      </c>
      <c r="W1827" s="36">
        <f>Inputs!$B$13</f>
        <v>12660</v>
      </c>
      <c r="X1827" s="36">
        <f t="shared" si="283"/>
        <v>13789.401756966805</v>
      </c>
      <c r="Y1827" s="36">
        <f t="shared" si="284"/>
        <v>15259.471431586484</v>
      </c>
      <c r="Z1827" s="36">
        <f t="shared" si="285"/>
        <v>17165.092958048226</v>
      </c>
      <c r="AA1827" s="36">
        <f t="shared" si="286"/>
        <v>19625.248697464958</v>
      </c>
      <c r="AB1827" s="36">
        <f t="shared" si="287"/>
        <v>59315.945004410816</v>
      </c>
      <c r="AC1827" s="36">
        <f t="shared" si="288"/>
        <v>308716.36500169121</v>
      </c>
      <c r="AD1827" s="36">
        <f t="shared" si="289"/>
        <v>197336.49834887483</v>
      </c>
    </row>
    <row r="1828" spans="1:30" ht="14.25" customHeight="1" x14ac:dyDescent="0.25">
      <c r="A1828" s="16">
        <v>1812</v>
      </c>
      <c r="B1828" s="34">
        <v>0.23025090087497799</v>
      </c>
      <c r="C1828" s="34">
        <v>0.102195664500542</v>
      </c>
      <c r="D1828" s="34">
        <v>3.68387255094514E-2</v>
      </c>
      <c r="E1828" s="34">
        <v>7.6151746925098199E-2</v>
      </c>
      <c r="F1828" s="34">
        <v>-7.1007422964911599E-3</v>
      </c>
      <c r="G1828" s="34">
        <v>0.18084509597562601</v>
      </c>
      <c r="H1828" s="35">
        <v>1.0580760316676401</v>
      </c>
      <c r="I1828" s="34">
        <v>9.4789291175454607E-2</v>
      </c>
      <c r="J1828" s="34">
        <v>2.5705620994108801E-2</v>
      </c>
      <c r="K1828" s="36">
        <f>Inputs!$B$12*(1+$B1828)^4</f>
        <v>137444.07324872713</v>
      </c>
      <c r="L1828" s="36">
        <f t="shared" si="280"/>
        <v>19954.583188006163</v>
      </c>
      <c r="M1828" s="36">
        <f t="shared" si="281"/>
        <v>248463.64431471733</v>
      </c>
      <c r="N1828" s="37">
        <f>M1828/Inputs!$B$6</f>
        <v>378.7555553578008</v>
      </c>
      <c r="O1828" s="38">
        <f>IF(N1828&gt;Inputs!$B$4,1,0)</f>
        <v>0</v>
      </c>
      <c r="P1828" s="34">
        <f t="shared" si="282"/>
        <v>6.9083670181345813E-2</v>
      </c>
      <c r="Q1828" s="36">
        <f>Inputs!$B$12*(1+$B1828)^0*$C1828+Inputs!$B$29*(1+$D1828)^0*Inputs!$B$19+Inputs!$B$30*(1+$E1828)^0*Inputs!$B$20+Inputs!$B$31*(1+$F1828)^0*Inputs!$B$21+Inputs!$B$22*(1+Inputs!$B$23)^0</f>
        <v>14153.783897459442</v>
      </c>
      <c r="R1828" s="36">
        <f>Inputs!$B$12*(1+$B1828)^1*$C1828+Inputs!$B$29*(1+$D1828)^1*Inputs!$B$19+Inputs!$B$30*(1+$E1828)^1*Inputs!$B$20+Inputs!$B$31*(1+$F1828)^1*Inputs!$B$21+Inputs!$B$22*(1+Inputs!$B$23)^1</f>
        <v>15777.26601237636</v>
      </c>
      <c r="S1828" s="36">
        <f>Inputs!$B$12*(1+$B1828)^2*$C1828+Inputs!$B$29*(1+$D1828)^2*Inputs!$B$19+Inputs!$B$30*(1+$E1828)^2*Inputs!$B$20+Inputs!$B$31*(1+$F1828)^2*Inputs!$B$21+Inputs!$B$22*(1+Inputs!$B$23)^2</f>
        <v>17743.017090833378</v>
      </c>
      <c r="T1828" s="36">
        <f>Inputs!$B$12*(1+$B1828)^3*$C1828+Inputs!$B$29*(1+$D1828)^3*Inputs!$B$19+Inputs!$B$30*(1+$E1828)^3*Inputs!$B$20+Inputs!$B$31*(1+$F1828)^3*Inputs!$B$21+Inputs!$B$22*(1+Inputs!$B$23)^3</f>
        <v>20127.096215225269</v>
      </c>
      <c r="U1828" s="36">
        <f>Inputs!$B$12*(1+$B1828)^4*$C1828+Inputs!$B$29*(1+$D1828)^4*Inputs!$B$19+Inputs!$B$30*(1+$E1828)^4*Inputs!$B$20+Inputs!$B$31*(1+$F1828)^4*Inputs!$B$21+Inputs!$B$22*(1+Inputs!$B$23)^4</f>
        <v>23022.885230630884</v>
      </c>
      <c r="V1828" s="35">
        <f>Inputs!$B$13/(Q1828*(1-$G1828))</f>
        <v>1.0919307833878451</v>
      </c>
      <c r="W1828" s="36">
        <f>Inputs!$B$13</f>
        <v>12660</v>
      </c>
      <c r="X1828" s="36">
        <f t="shared" si="283"/>
        <v>14002.755639997096</v>
      </c>
      <c r="Y1828" s="36">
        <f t="shared" si="284"/>
        <v>15624.399947765762</v>
      </c>
      <c r="Z1828" s="36">
        <f t="shared" si="285"/>
        <v>17584.263870106712</v>
      </c>
      <c r="AA1828" s="36">
        <f t="shared" si="286"/>
        <v>19954.583188006163</v>
      </c>
      <c r="AB1828" s="36">
        <f t="shared" si="287"/>
        <v>60082.560668052589</v>
      </c>
      <c r="AC1828" s="36">
        <f t="shared" si="288"/>
        <v>296271.5803431528</v>
      </c>
      <c r="AD1828" s="36">
        <f t="shared" si="289"/>
        <v>188381.08364666475</v>
      </c>
    </row>
    <row r="1829" spans="1:30" ht="14.25" customHeight="1" x14ac:dyDescent="0.25">
      <c r="A1829" s="16">
        <v>1813</v>
      </c>
      <c r="B1829" s="34">
        <v>0.30686499978145299</v>
      </c>
      <c r="C1829" s="34">
        <v>0.108414820828828</v>
      </c>
      <c r="D1829" s="34">
        <v>3.3317666491218298E-2</v>
      </c>
      <c r="E1829" s="34">
        <v>2.4109438033492699E-2</v>
      </c>
      <c r="F1829" s="34">
        <v>6.4970911692824301E-3</v>
      </c>
      <c r="G1829" s="34">
        <v>0.18204542854105299</v>
      </c>
      <c r="H1829" s="35">
        <v>0.95622662837842098</v>
      </c>
      <c r="I1829" s="34">
        <v>9.9421645647382498E-2</v>
      </c>
      <c r="J1829" s="34">
        <v>2.0926275832017401E-2</v>
      </c>
      <c r="K1829" s="36">
        <f>Inputs!$B$12*(1+$B1829)^4</f>
        <v>175014.55097128605</v>
      </c>
      <c r="L1829" s="36">
        <f t="shared" si="280"/>
        <v>21539.674187182845</v>
      </c>
      <c r="M1829" s="36">
        <f t="shared" si="281"/>
        <v>235734.24020638742</v>
      </c>
      <c r="N1829" s="37">
        <f>M1829/Inputs!$B$6</f>
        <v>359.35097592437108</v>
      </c>
      <c r="O1829" s="38">
        <f>IF(N1829&gt;Inputs!$B$4,1,0)</f>
        <v>0</v>
      </c>
      <c r="P1829" s="34">
        <f t="shared" si="282"/>
        <v>7.849536981536509E-2</v>
      </c>
      <c r="Q1829" s="36">
        <f>Inputs!$B$12*(1+$B1829)^0*$C1829+Inputs!$B$29*(1+$D1829)^0*Inputs!$B$19+Inputs!$B$30*(1+$E1829)^0*Inputs!$B$20+Inputs!$B$31*(1+$F1829)^0*Inputs!$B$21+Inputs!$B$22*(1+Inputs!$B$23)^0</f>
        <v>14526.933277156601</v>
      </c>
      <c r="R1829" s="36">
        <f>Inputs!$B$12*(1+$B1829)^1*$C1829+Inputs!$B$29*(1+$D1829)^1*Inputs!$B$19+Inputs!$B$30*(1+$E1829)^1*Inputs!$B$20+Inputs!$B$31*(1+$F1829)^1*Inputs!$B$21+Inputs!$B$22*(1+Inputs!$B$23)^1</f>
        <v>16653.807887775547</v>
      </c>
      <c r="S1829" s="36">
        <f>Inputs!$B$12*(1+$B1829)^2*$C1829+Inputs!$B$29*(1+$D1829)^2*Inputs!$B$19+Inputs!$B$30*(1+$E1829)^2*Inputs!$B$20+Inputs!$B$31*(1+$F1829)^2*Inputs!$B$21+Inputs!$B$22*(1+Inputs!$B$23)^2</f>
        <v>19396.464291343171</v>
      </c>
      <c r="T1829" s="36">
        <f>Inputs!$B$12*(1+$B1829)^3*$C1829+Inputs!$B$29*(1+$D1829)^3*Inputs!$B$19+Inputs!$B$30*(1+$E1829)^3*Inputs!$B$20+Inputs!$B$31*(1+$F1829)^3*Inputs!$B$21+Inputs!$B$22*(1+Inputs!$B$23)^3</f>
        <v>22942.965969900382</v>
      </c>
      <c r="U1829" s="36">
        <f>Inputs!$B$12*(1+$B1829)^4*$C1829+Inputs!$B$29*(1+$D1829)^4*Inputs!$B$19+Inputs!$B$30*(1+$E1829)^4*Inputs!$B$20+Inputs!$B$31*(1+$F1829)^4*Inputs!$B$21+Inputs!$B$22*(1+Inputs!$B$23)^4</f>
        <v>27539.060005807263</v>
      </c>
      <c r="V1829" s="35">
        <f>Inputs!$B$13/(Q1829*(1-$G1829))</f>
        <v>1.0654438819524914</v>
      </c>
      <c r="W1829" s="36">
        <f>Inputs!$B$13</f>
        <v>12660</v>
      </c>
      <c r="X1829" s="36">
        <f t="shared" si="283"/>
        <v>14141.597720223624</v>
      </c>
      <c r="Y1829" s="36">
        <f t="shared" si="284"/>
        <v>16037.332583167739</v>
      </c>
      <c r="Z1829" s="36">
        <f t="shared" si="285"/>
        <v>18457.240546286946</v>
      </c>
      <c r="AA1829" s="36">
        <f t="shared" si="286"/>
        <v>21539.674187182845</v>
      </c>
      <c r="AB1829" s="36">
        <f t="shared" si="287"/>
        <v>61325.57616739814</v>
      </c>
      <c r="AC1829" s="36">
        <f t="shared" si="288"/>
        <v>280149.25469210418</v>
      </c>
      <c r="AD1829" s="36">
        <f t="shared" si="289"/>
        <v>174408.66403898929</v>
      </c>
    </row>
    <row r="1830" spans="1:30" ht="14.25" customHeight="1" x14ac:dyDescent="0.25">
      <c r="A1830" s="16">
        <v>1814</v>
      </c>
      <c r="B1830" s="34">
        <v>0.31725055352278098</v>
      </c>
      <c r="C1830" s="34">
        <v>6.3937238796653001E-2</v>
      </c>
      <c r="D1830" s="34">
        <v>2.6239866580246601E-2</v>
      </c>
      <c r="E1830" s="34">
        <v>6.0510158811865999E-2</v>
      </c>
      <c r="F1830" s="34">
        <v>2.9338015037451998E-3</v>
      </c>
      <c r="G1830" s="34">
        <v>0.19541129651627301</v>
      </c>
      <c r="H1830" s="35">
        <v>0.95788085734954298</v>
      </c>
      <c r="I1830" s="34">
        <v>9.2046277104136501E-2</v>
      </c>
      <c r="J1830" s="34">
        <v>2.62668064829529E-2</v>
      </c>
      <c r="K1830" s="36">
        <f>Inputs!$B$12*(1+$B1830)^4</f>
        <v>180644.52745384551</v>
      </c>
      <c r="L1830" s="36">
        <f t="shared" si="280"/>
        <v>15692.682403094239</v>
      </c>
      <c r="M1830" s="36">
        <f t="shared" si="281"/>
        <v>211320.85942597975</v>
      </c>
      <c r="N1830" s="37">
        <f>M1830/Inputs!$B$6</f>
        <v>322.13545644204231</v>
      </c>
      <c r="O1830" s="38">
        <f>IF(N1830&gt;Inputs!$B$4,1,0)</f>
        <v>0</v>
      </c>
      <c r="P1830" s="34">
        <f t="shared" si="282"/>
        <v>6.5779470621183597E-2</v>
      </c>
      <c r="Q1830" s="36">
        <f>Inputs!$B$12*(1+$B1830)^0*$C1830+Inputs!$B$29*(1+$D1830)^0*Inputs!$B$19+Inputs!$B$30*(1+$E1830)^0*Inputs!$B$20+Inputs!$B$31*(1+$F1830)^0*Inputs!$B$21+Inputs!$B$22*(1+Inputs!$B$23)^0</f>
        <v>11858.278355226103</v>
      </c>
      <c r="R1830" s="36">
        <f>Inputs!$B$12*(1+$B1830)^1*$C1830+Inputs!$B$29*(1+$D1830)^1*Inputs!$B$19+Inputs!$B$30*(1+$E1830)^1*Inputs!$B$20+Inputs!$B$31*(1+$F1830)^1*Inputs!$B$21+Inputs!$B$22*(1+Inputs!$B$23)^1</f>
        <v>13258.025517068627</v>
      </c>
      <c r="S1830" s="36">
        <f>Inputs!$B$12*(1+$B1830)^2*$C1830+Inputs!$B$29*(1+$D1830)^2*Inputs!$B$19+Inputs!$B$30*(1+$E1830)^2*Inputs!$B$20+Inputs!$B$31*(1+$F1830)^2*Inputs!$B$21+Inputs!$B$22*(1+Inputs!$B$23)^2</f>
        <v>15053.313287024797</v>
      </c>
      <c r="T1830" s="36">
        <f>Inputs!$B$12*(1+$B1830)^3*$C1830+Inputs!$B$29*(1+$D1830)^3*Inputs!$B$19+Inputs!$B$30*(1+$E1830)^3*Inputs!$B$20+Inputs!$B$31*(1+$F1830)^3*Inputs!$B$21+Inputs!$B$22*(1+Inputs!$B$23)^3</f>
        <v>17367.188742739934</v>
      </c>
      <c r="U1830" s="36">
        <f>Inputs!$B$12*(1+$B1830)^4*$C1830+Inputs!$B$29*(1+$D1830)^4*Inputs!$B$19+Inputs!$B$30*(1+$E1830)^4*Inputs!$B$20+Inputs!$B$31*(1+$F1830)^4*Inputs!$B$21+Inputs!$B$22*(1+Inputs!$B$23)^4</f>
        <v>20361.593380841081</v>
      </c>
      <c r="V1830" s="35">
        <f>Inputs!$B$13/(Q1830*(1-$G1830))</f>
        <v>1.3268998176599422</v>
      </c>
      <c r="W1830" s="36">
        <f>Inputs!$B$13</f>
        <v>12660</v>
      </c>
      <c r="X1830" s="36">
        <f t="shared" si="283"/>
        <v>13170.277039649018</v>
      </c>
      <c r="Y1830" s="36">
        <f t="shared" si="284"/>
        <v>13836.318548121952</v>
      </c>
      <c r="Z1830" s="36">
        <f t="shared" si="285"/>
        <v>14674.010830399815</v>
      </c>
      <c r="AA1830" s="36">
        <f t="shared" si="286"/>
        <v>15692.682403094239</v>
      </c>
      <c r="AB1830" s="36">
        <f t="shared" si="287"/>
        <v>53682.509436617605</v>
      </c>
      <c r="AC1830" s="36">
        <f t="shared" si="288"/>
        <v>244831.38740536393</v>
      </c>
      <c r="AD1830" s="36">
        <f t="shared" si="289"/>
        <v>157638.34998936215</v>
      </c>
    </row>
    <row r="1831" spans="1:30" ht="14.25" customHeight="1" x14ac:dyDescent="0.25">
      <c r="A1831" s="16">
        <v>1815</v>
      </c>
      <c r="B1831" s="34">
        <v>0.43879626462815302</v>
      </c>
      <c r="C1831" s="34">
        <v>7.6452175989157795E-2</v>
      </c>
      <c r="D1831" s="34">
        <v>3.1201520319514599E-2</v>
      </c>
      <c r="E1831" s="34">
        <v>3.8444831791103501E-2</v>
      </c>
      <c r="F1831" s="34">
        <v>2.0420804441699698E-2</v>
      </c>
      <c r="G1831" s="34">
        <v>0.222288991525005</v>
      </c>
      <c r="H1831" s="35">
        <v>0.99408259467534599</v>
      </c>
      <c r="I1831" s="34">
        <v>8.8934018514883306E-2</v>
      </c>
      <c r="J1831" s="34">
        <v>2.4980221349441799E-2</v>
      </c>
      <c r="K1831" s="36">
        <f>Inputs!$B$12*(1+$B1831)^4</f>
        <v>257127.45835971055</v>
      </c>
      <c r="L1831" s="36">
        <f t="shared" si="280"/>
        <v>22119.93098921861</v>
      </c>
      <c r="M1831" s="36">
        <f t="shared" si="281"/>
        <v>295045.34441798506</v>
      </c>
      <c r="N1831" s="37">
        <f>M1831/Inputs!$B$6</f>
        <v>449.76424453961135</v>
      </c>
      <c r="O1831" s="38">
        <f>IF(N1831&gt;Inputs!$B$4,1,0)</f>
        <v>1</v>
      </c>
      <c r="P1831" s="34">
        <f t="shared" si="282"/>
        <v>6.3953797165441501E-2</v>
      </c>
      <c r="Q1831" s="36">
        <f>Inputs!$B$12*(1+$B1831)^0*$C1831+Inputs!$B$29*(1+$D1831)^0*Inputs!$B$19+Inputs!$B$30*(1+$E1831)^0*Inputs!$B$20+Inputs!$B$31*(1+$F1831)^0*Inputs!$B$21+Inputs!$B$22*(1+Inputs!$B$23)^0</f>
        <v>12609.174586776389</v>
      </c>
      <c r="R1831" s="36">
        <f>Inputs!$B$12*(1+$B1831)^1*$C1831+Inputs!$B$29*(1+$D1831)^1*Inputs!$B$19+Inputs!$B$30*(1+$E1831)^1*Inputs!$B$20+Inputs!$B$31*(1+$F1831)^1*Inputs!$B$21+Inputs!$B$22*(1+Inputs!$B$23)^1</f>
        <v>14844.584249123363</v>
      </c>
      <c r="S1831" s="36">
        <f>Inputs!$B$12*(1+$B1831)^2*$C1831+Inputs!$B$29*(1+$D1831)^2*Inputs!$B$19+Inputs!$B$30*(1+$E1831)^2*Inputs!$B$20+Inputs!$B$31*(1+$F1831)^2*Inputs!$B$21+Inputs!$B$22*(1+Inputs!$B$23)^2</f>
        <v>17969.943636555141</v>
      </c>
      <c r="T1831" s="36">
        <f>Inputs!$B$12*(1+$B1831)^3*$C1831+Inputs!$B$29*(1+$D1831)^3*Inputs!$B$19+Inputs!$B$30*(1+$E1831)^3*Inputs!$B$20+Inputs!$B$31*(1+$F1831)^3*Inputs!$B$21+Inputs!$B$22*(1+Inputs!$B$23)^3</f>
        <v>22373.023820395138</v>
      </c>
      <c r="U1831" s="36">
        <f>Inputs!$B$12*(1+$B1831)^4*$C1831+Inputs!$B$29*(1+$D1831)^4*Inputs!$B$19+Inputs!$B$30*(1+$E1831)^4*Inputs!$B$20+Inputs!$B$31*(1+$F1831)^4*Inputs!$B$21+Inputs!$B$22*(1+Inputs!$B$23)^4</f>
        <v>28611.659728718179</v>
      </c>
      <c r="V1831" s="35">
        <f>Inputs!$B$13/(Q1831*(1-$G1831))</f>
        <v>1.291007606937062</v>
      </c>
      <c r="W1831" s="36">
        <f>Inputs!$B$13</f>
        <v>12660</v>
      </c>
      <c r="X1831" s="36">
        <f t="shared" si="283"/>
        <v>14047.435497049111</v>
      </c>
      <c r="Y1831" s="36">
        <f t="shared" si="284"/>
        <v>15967.551066432845</v>
      </c>
      <c r="Z1831" s="36">
        <f t="shared" si="285"/>
        <v>18588.390579678489</v>
      </c>
      <c r="AA1831" s="36">
        <f t="shared" si="286"/>
        <v>22119.93098921861</v>
      </c>
      <c r="AB1831" s="36">
        <f t="shared" si="287"/>
        <v>63505.844883073245</v>
      </c>
      <c r="AC1831" s="36">
        <f t="shared" si="288"/>
        <v>354513.61399093171</v>
      </c>
      <c r="AD1831" s="36">
        <f t="shared" si="289"/>
        <v>231539.4995349118</v>
      </c>
    </row>
    <row r="1832" spans="1:30" ht="14.25" customHeight="1" x14ac:dyDescent="0.25">
      <c r="A1832" s="16">
        <v>1816</v>
      </c>
      <c r="B1832" s="34">
        <v>0.38787091218629599</v>
      </c>
      <c r="C1832" s="34">
        <v>8.9869648842352004E-2</v>
      </c>
      <c r="D1832" s="34">
        <v>3.6891763857920798E-2</v>
      </c>
      <c r="E1832" s="34">
        <v>1.5937848525815101E-2</v>
      </c>
      <c r="F1832" s="34">
        <v>2.9944193891405201E-2</v>
      </c>
      <c r="G1832" s="34">
        <v>0.17756101897377199</v>
      </c>
      <c r="H1832" s="35">
        <v>1.0418431784355799</v>
      </c>
      <c r="I1832" s="34">
        <v>8.5929636963507403E-2</v>
      </c>
      <c r="J1832" s="34">
        <v>2.4453913963626801E-2</v>
      </c>
      <c r="K1832" s="36">
        <f>Inputs!$B$12*(1+$B1832)^4</f>
        <v>222611.47386288515</v>
      </c>
      <c r="L1832" s="36">
        <f t="shared" si="280"/>
        <v>24834.15842059756</v>
      </c>
      <c r="M1832" s="36">
        <f t="shared" si="281"/>
        <v>342343.90506118769</v>
      </c>
      <c r="N1832" s="37">
        <f>M1832/Inputs!$B$6</f>
        <v>521.86570893473731</v>
      </c>
      <c r="O1832" s="38">
        <f>IF(N1832&gt;Inputs!$B$4,1,0)</f>
        <v>1</v>
      </c>
      <c r="P1832" s="34">
        <f t="shared" si="282"/>
        <v>6.1475722999880605E-2</v>
      </c>
      <c r="Q1832" s="36">
        <f>Inputs!$B$12*(1+$B1832)^0*$C1832+Inputs!$B$29*(1+$D1832)^0*Inputs!$B$19+Inputs!$B$30*(1+$E1832)^0*Inputs!$B$20+Inputs!$B$31*(1+$F1832)^0*Inputs!$B$21+Inputs!$B$22*(1+Inputs!$B$23)^0</f>
        <v>13414.222957968042</v>
      </c>
      <c r="R1832" s="36">
        <f>Inputs!$B$12*(1+$B1832)^1*$C1832+Inputs!$B$29*(1+$D1832)^1*Inputs!$B$19+Inputs!$B$30*(1+$E1832)^1*Inputs!$B$20+Inputs!$B$31*(1+$F1832)^1*Inputs!$B$21+Inputs!$B$22*(1+Inputs!$B$23)^1</f>
        <v>15733.536064363368</v>
      </c>
      <c r="S1832" s="36">
        <f>Inputs!$B$12*(1+$B1832)^2*$C1832+Inputs!$B$29*(1+$D1832)^2*Inputs!$B$19+Inputs!$B$30*(1+$E1832)^2*Inputs!$B$20+Inputs!$B$31*(1+$F1832)^2*Inputs!$B$21+Inputs!$B$22*(1+Inputs!$B$23)^2</f>
        <v>18871.173179426525</v>
      </c>
      <c r="T1832" s="36">
        <f>Inputs!$B$12*(1+$B1832)^3*$C1832+Inputs!$B$29*(1+$D1832)^3*Inputs!$B$19+Inputs!$B$30*(1+$E1832)^3*Inputs!$B$20+Inputs!$B$31*(1+$F1832)^3*Inputs!$B$21+Inputs!$B$22*(1+Inputs!$B$23)^3</f>
        <v>23142.017860091612</v>
      </c>
      <c r="U1832" s="36">
        <f>Inputs!$B$12*(1+$B1832)^4*$C1832+Inputs!$B$29*(1+$D1832)^4*Inputs!$B$19+Inputs!$B$30*(1+$E1832)^4*Inputs!$B$20+Inputs!$B$31*(1+$F1832)^4*Inputs!$B$21+Inputs!$B$22*(1+Inputs!$B$23)^4</f>
        <v>28983.004775995891</v>
      </c>
      <c r="V1832" s="35">
        <f>Inputs!$B$13/(Q1832*(1-$G1832))</f>
        <v>1.1475311908876429</v>
      </c>
      <c r="W1832" s="36">
        <f>Inputs!$B$13</f>
        <v>12660</v>
      </c>
      <c r="X1832" s="36">
        <f t="shared" si="283"/>
        <v>14507.01092230595</v>
      </c>
      <c r="Y1832" s="36">
        <f t="shared" si="284"/>
        <v>16989.970326738527</v>
      </c>
      <c r="Z1832" s="36">
        <f t="shared" si="285"/>
        <v>20332.181796967725</v>
      </c>
      <c r="AA1832" s="36">
        <f t="shared" si="286"/>
        <v>24834.15842059756</v>
      </c>
      <c r="AB1832" s="36">
        <f t="shared" si="287"/>
        <v>68293.910137668732</v>
      </c>
      <c r="AC1832" s="36">
        <f t="shared" si="288"/>
        <v>413845.4913986671</v>
      </c>
      <c r="AD1832" s="36">
        <f t="shared" si="289"/>
        <v>274049.99492351897</v>
      </c>
    </row>
    <row r="1833" spans="1:30" ht="14.25" customHeight="1" x14ac:dyDescent="0.25">
      <c r="A1833" s="16">
        <v>1817</v>
      </c>
      <c r="B1833" s="34">
        <v>0.25206887451318999</v>
      </c>
      <c r="C1833" s="34">
        <v>8.1374795951738299E-2</v>
      </c>
      <c r="D1833" s="34">
        <v>3.01345957902069E-2</v>
      </c>
      <c r="E1833" s="34">
        <v>4.2960305351142397E-2</v>
      </c>
      <c r="F1833" s="34">
        <v>2.3418826214446301E-2</v>
      </c>
      <c r="G1833" s="34">
        <v>0.189272980753137</v>
      </c>
      <c r="H1833" s="35">
        <v>1.15522035861085</v>
      </c>
      <c r="I1833" s="34">
        <v>9.6677133155972497E-2</v>
      </c>
      <c r="J1833" s="34">
        <v>3.1648279317524598E-2</v>
      </c>
      <c r="K1833" s="36">
        <f>Inputs!$B$12*(1+$B1833)^4</f>
        <v>147456.5702217271</v>
      </c>
      <c r="L1833" s="36">
        <f t="shared" si="280"/>
        <v>19711.395658409812</v>
      </c>
      <c r="M1833" s="36">
        <f t="shared" si="281"/>
        <v>256480.37778339584</v>
      </c>
      <c r="N1833" s="37">
        <f>M1833/Inputs!$B$6</f>
        <v>390.97618564542051</v>
      </c>
      <c r="O1833" s="38">
        <f>IF(N1833&gt;Inputs!$B$4,1,0)</f>
        <v>0</v>
      </c>
      <c r="P1833" s="34">
        <f t="shared" si="282"/>
        <v>6.5028853838447892E-2</v>
      </c>
      <c r="Q1833" s="36">
        <f>Inputs!$B$12*(1+$B1833)^0*$C1833+Inputs!$B$29*(1+$D1833)^0*Inputs!$B$19+Inputs!$B$30*(1+$E1833)^0*Inputs!$B$20+Inputs!$B$31*(1+$F1833)^0*Inputs!$B$21+Inputs!$B$22*(1+Inputs!$B$23)^0</f>
        <v>12904.53178453122</v>
      </c>
      <c r="R1833" s="36">
        <f>Inputs!$B$12*(1+$B1833)^1*$C1833+Inputs!$B$29*(1+$D1833)^1*Inputs!$B$19+Inputs!$B$30*(1+$E1833)^1*Inputs!$B$20+Inputs!$B$31*(1+$F1833)^1*Inputs!$B$21+Inputs!$B$22*(1+Inputs!$B$23)^1</f>
        <v>14379.194377005271</v>
      </c>
      <c r="S1833" s="36">
        <f>Inputs!$B$12*(1+$B1833)^2*$C1833+Inputs!$B$29*(1+$D1833)^2*Inputs!$B$19+Inputs!$B$30*(1+$E1833)^2*Inputs!$B$20+Inputs!$B$31*(1+$F1833)^2*Inputs!$B$21+Inputs!$B$22*(1+Inputs!$B$23)^2</f>
        <v>16172.117682388227</v>
      </c>
      <c r="T1833" s="36">
        <f>Inputs!$B$12*(1+$B1833)^3*$C1833+Inputs!$B$29*(1+$D1833)^3*Inputs!$B$19+Inputs!$B$30*(1+$E1833)^3*Inputs!$B$20+Inputs!$B$31*(1+$F1833)^3*Inputs!$B$21+Inputs!$B$22*(1+Inputs!$B$23)^3</f>
        <v>18361.785444472938</v>
      </c>
      <c r="U1833" s="36">
        <f>Inputs!$B$12*(1+$B1833)^4*$C1833+Inputs!$B$29*(1+$D1833)^4*Inputs!$B$19+Inputs!$B$30*(1+$E1833)^4*Inputs!$B$20+Inputs!$B$31*(1+$F1833)^4*Inputs!$B$21+Inputs!$B$22*(1+Inputs!$B$23)^4</f>
        <v>21046.403598771591</v>
      </c>
      <c r="V1833" s="35">
        <f>Inputs!$B$13/(Q1833*(1-$G1833))</f>
        <v>1.2100875896931773</v>
      </c>
      <c r="W1833" s="36">
        <f>Inputs!$B$13</f>
        <v>12660</v>
      </c>
      <c r="X1833" s="36">
        <f t="shared" si="283"/>
        <v>13946.813698001744</v>
      </c>
      <c r="Y1833" s="36">
        <f t="shared" si="284"/>
        <v>15505.980574608522</v>
      </c>
      <c r="Z1833" s="36">
        <f t="shared" si="285"/>
        <v>17401.261068610867</v>
      </c>
      <c r="AA1833" s="36">
        <f t="shared" si="286"/>
        <v>19711.395658409812</v>
      </c>
      <c r="AB1833" s="36">
        <f t="shared" si="287"/>
        <v>59352.070019569393</v>
      </c>
      <c r="AC1833" s="36">
        <f t="shared" si="288"/>
        <v>312710.83855275228</v>
      </c>
      <c r="AD1833" s="36">
        <f t="shared" si="289"/>
        <v>197128.30776382645</v>
      </c>
    </row>
    <row r="1834" spans="1:30" ht="14.25" customHeight="1" x14ac:dyDescent="0.25">
      <c r="A1834" s="16">
        <v>1818</v>
      </c>
      <c r="B1834" s="34">
        <v>0.29716529454242702</v>
      </c>
      <c r="C1834" s="34">
        <v>6.0563051138367498E-2</v>
      </c>
      <c r="D1834" s="34">
        <v>1.58851812814386E-2</v>
      </c>
      <c r="E1834" s="34">
        <v>3.4199046158105498E-2</v>
      </c>
      <c r="F1834" s="34">
        <v>5.9228951409797401E-3</v>
      </c>
      <c r="G1834" s="34">
        <v>0.20132277478837399</v>
      </c>
      <c r="H1834" s="35">
        <v>0.98883081835042397</v>
      </c>
      <c r="I1834" s="34">
        <v>9.2905968799316799E-2</v>
      </c>
      <c r="J1834" s="34">
        <v>3.3785949871095802E-2</v>
      </c>
      <c r="K1834" s="36">
        <f>Inputs!$B$12*(1+$B1834)^4</f>
        <v>169876.19823501538</v>
      </c>
      <c r="L1834" s="36">
        <f t="shared" si="280"/>
        <v>14772.828648731251</v>
      </c>
      <c r="M1834" s="36">
        <f t="shared" si="281"/>
        <v>217734.94919654948</v>
      </c>
      <c r="N1834" s="37">
        <f>M1834/Inputs!$B$6</f>
        <v>331.91303231181325</v>
      </c>
      <c r="O1834" s="38">
        <f>IF(N1834&gt;Inputs!$B$4,1,0)</f>
        <v>0</v>
      </c>
      <c r="P1834" s="34">
        <f t="shared" si="282"/>
        <v>5.9120018928220996E-2</v>
      </c>
      <c r="Q1834" s="36">
        <f>Inputs!$B$12*(1+$B1834)^0*$C1834+Inputs!$B$29*(1+$D1834)^0*Inputs!$B$19+Inputs!$B$30*(1+$E1834)^0*Inputs!$B$20+Inputs!$B$31*(1+$F1834)^0*Inputs!$B$21+Inputs!$B$22*(1+Inputs!$B$23)^0</f>
        <v>11655.827095728971</v>
      </c>
      <c r="R1834" s="36">
        <f>Inputs!$B$12*(1+$B1834)^1*$C1834+Inputs!$B$29*(1+$D1834)^1*Inputs!$B$19+Inputs!$B$30*(1+$E1834)^1*Inputs!$B$20+Inputs!$B$31*(1+$F1834)^1*Inputs!$B$21+Inputs!$B$22*(1+Inputs!$B$23)^1</f>
        <v>12831.64332677235</v>
      </c>
      <c r="S1834" s="36">
        <f>Inputs!$B$12*(1+$B1834)^2*$C1834+Inputs!$B$29*(1+$D1834)^2*Inputs!$B$19+Inputs!$B$30*(1+$E1834)^2*Inputs!$B$20+Inputs!$B$31*(1+$F1834)^2*Inputs!$B$21+Inputs!$B$22*(1+Inputs!$B$23)^2</f>
        <v>14330.205541652689</v>
      </c>
      <c r="T1834" s="36">
        <f>Inputs!$B$12*(1+$B1834)^3*$C1834+Inputs!$B$29*(1+$D1834)^3*Inputs!$B$19+Inputs!$B$30*(1+$E1834)^3*Inputs!$B$20+Inputs!$B$31*(1+$F1834)^3*Inputs!$B$21+Inputs!$B$22*(1+Inputs!$B$23)^3</f>
        <v>16246.923358760696</v>
      </c>
      <c r="U1834" s="36">
        <f>Inputs!$B$12*(1+$B1834)^4*$C1834+Inputs!$B$29*(1+$D1834)^4*Inputs!$B$19+Inputs!$B$30*(1+$E1834)^4*Inputs!$B$20+Inputs!$B$31*(1+$F1834)^4*Inputs!$B$21+Inputs!$B$22*(1+Inputs!$B$23)^4</f>
        <v>18705.545018324057</v>
      </c>
      <c r="V1834" s="35">
        <f>Inputs!$B$13/(Q1834*(1-$G1834))</f>
        <v>1.3599386251304575</v>
      </c>
      <c r="W1834" s="36">
        <f>Inputs!$B$13</f>
        <v>12660</v>
      </c>
      <c r="X1834" s="36">
        <f t="shared" si="283"/>
        <v>12986.30529533956</v>
      </c>
      <c r="Y1834" s="36">
        <f t="shared" si="284"/>
        <v>13441.078350345368</v>
      </c>
      <c r="Z1834" s="36">
        <f t="shared" si="285"/>
        <v>14034.99398045916</v>
      </c>
      <c r="AA1834" s="36">
        <f t="shared" si="286"/>
        <v>14772.828648731251</v>
      </c>
      <c r="AB1834" s="36">
        <f t="shared" si="287"/>
        <v>52064.239649258205</v>
      </c>
      <c r="AC1834" s="36">
        <f t="shared" si="288"/>
        <v>258321.0048605295</v>
      </c>
      <c r="AD1834" s="36">
        <f t="shared" si="289"/>
        <v>165670.70954729128</v>
      </c>
    </row>
    <row r="1835" spans="1:30" ht="14.25" customHeight="1" x14ac:dyDescent="0.25">
      <c r="A1835" s="16">
        <v>1819</v>
      </c>
      <c r="B1835" s="34">
        <v>0.28879700398793701</v>
      </c>
      <c r="C1835" s="34">
        <v>0.101152375803346</v>
      </c>
      <c r="D1835" s="34">
        <v>1.26879806289229E-2</v>
      </c>
      <c r="E1835" s="34">
        <v>5.0700320756986203E-2</v>
      </c>
      <c r="F1835" s="34">
        <v>1.09368780166156E-2</v>
      </c>
      <c r="G1835" s="34">
        <v>0.172563400800268</v>
      </c>
      <c r="H1835" s="35">
        <v>1.0559370957454499</v>
      </c>
      <c r="I1835" s="34">
        <v>9.7178708718715104E-2</v>
      </c>
      <c r="J1835" s="34">
        <v>3.1881004865463199E-2</v>
      </c>
      <c r="K1835" s="36">
        <f>Inputs!$B$12*(1+$B1835)^4</f>
        <v>165534.80505007709</v>
      </c>
      <c r="L1835" s="36">
        <f t="shared" si="280"/>
        <v>22190.831407549897</v>
      </c>
      <c r="M1835" s="36">
        <f t="shared" si="281"/>
        <v>283296.50057903712</v>
      </c>
      <c r="N1835" s="37">
        <f>M1835/Inputs!$B$6</f>
        <v>431.85442161438584</v>
      </c>
      <c r="O1835" s="38">
        <f>IF(N1835&gt;Inputs!$B$4,1,0)</f>
        <v>1</v>
      </c>
      <c r="P1835" s="34">
        <f t="shared" si="282"/>
        <v>6.5297703853251898E-2</v>
      </c>
      <c r="Q1835" s="36">
        <f>Inputs!$B$12*(1+$B1835)^0*$C1835+Inputs!$B$29*(1+$D1835)^0*Inputs!$B$19+Inputs!$B$30*(1+$E1835)^0*Inputs!$B$20+Inputs!$B$31*(1+$F1835)^0*Inputs!$B$21+Inputs!$B$22*(1+Inputs!$B$23)^0</f>
        <v>14091.186575627682</v>
      </c>
      <c r="R1835" s="36">
        <f>Inputs!$B$12*(1+$B1835)^1*$C1835+Inputs!$B$29*(1+$D1835)^1*Inputs!$B$19+Inputs!$B$30*(1+$E1835)^1*Inputs!$B$20+Inputs!$B$31*(1+$F1835)^1*Inputs!$B$21+Inputs!$B$22*(1+Inputs!$B$23)^1</f>
        <v>15993.422838427541</v>
      </c>
      <c r="S1835" s="36">
        <f>Inputs!$B$12*(1+$B1835)^2*$C1835+Inputs!$B$29*(1+$D1835)^2*Inputs!$B$19+Inputs!$B$30*(1+$E1835)^2*Inputs!$B$20+Inputs!$B$31*(1+$F1835)^2*Inputs!$B$21+Inputs!$B$22*(1+Inputs!$B$23)^2</f>
        <v>18407.301785899661</v>
      </c>
      <c r="T1835" s="36">
        <f>Inputs!$B$12*(1+$B1835)^3*$C1835+Inputs!$B$29*(1+$D1835)^3*Inputs!$B$19+Inputs!$B$30*(1+$E1835)^3*Inputs!$B$20+Inputs!$B$31*(1+$F1835)^3*Inputs!$B$21+Inputs!$B$22*(1+Inputs!$B$23)^3</f>
        <v>21479.286986747422</v>
      </c>
      <c r="U1835" s="36">
        <f>Inputs!$B$12*(1+$B1835)^4*$C1835+Inputs!$B$29*(1+$D1835)^4*Inputs!$B$19+Inputs!$B$30*(1+$E1835)^4*Inputs!$B$20+Inputs!$B$31*(1+$F1835)^4*Inputs!$B$21+Inputs!$B$22*(1+Inputs!$B$23)^4</f>
        <v>25398.074924316203</v>
      </c>
      <c r="V1835" s="35">
        <f>Inputs!$B$13/(Q1835*(1-$G1835))</f>
        <v>1.0858039412259664</v>
      </c>
      <c r="W1835" s="36">
        <f>Inputs!$B$13</f>
        <v>12660</v>
      </c>
      <c r="X1835" s="36">
        <f t="shared" si="283"/>
        <v>14270.222534359178</v>
      </c>
      <c r="Y1835" s="36">
        <f t="shared" si="284"/>
        <v>16310.29521188628</v>
      </c>
      <c r="Z1835" s="36">
        <f t="shared" si="285"/>
        <v>18899.608074912441</v>
      </c>
      <c r="AA1835" s="36">
        <f t="shared" si="286"/>
        <v>22190.831407549897</v>
      </c>
      <c r="AB1835" s="36">
        <f t="shared" si="287"/>
        <v>62740.72985037219</v>
      </c>
      <c r="AC1835" s="36">
        <f t="shared" si="288"/>
        <v>350675.38459060696</v>
      </c>
      <c r="AD1835" s="36">
        <f t="shared" si="289"/>
        <v>220555.77072866491</v>
      </c>
    </row>
    <row r="1836" spans="1:30" ht="14.25" customHeight="1" x14ac:dyDescent="0.25">
      <c r="A1836" s="16">
        <v>1820</v>
      </c>
      <c r="B1836" s="34">
        <v>0.33623098717864502</v>
      </c>
      <c r="C1836" s="34">
        <v>5.6691512462061402E-2</v>
      </c>
      <c r="D1836" s="34">
        <v>2.8105973090058401E-2</v>
      </c>
      <c r="E1836" s="34">
        <v>3.4585449093187101E-2</v>
      </c>
      <c r="F1836" s="34">
        <v>2.77668725940361E-3</v>
      </c>
      <c r="G1836" s="34">
        <v>0.203042191801942</v>
      </c>
      <c r="H1836" s="35">
        <v>1.1906828019739</v>
      </c>
      <c r="I1836" s="34">
        <v>0.103319567361866</v>
      </c>
      <c r="J1836" s="34">
        <v>2.7773318554644998E-2</v>
      </c>
      <c r="K1836" s="36">
        <f>Inputs!$B$12*(1+$B1836)^4</f>
        <v>191283.45419045369</v>
      </c>
      <c r="L1836" s="36">
        <f t="shared" si="280"/>
        <v>18390.494471106616</v>
      </c>
      <c r="M1836" s="36">
        <f t="shared" si="281"/>
        <v>208896.05821325941</v>
      </c>
      <c r="N1836" s="37">
        <f>M1836/Inputs!$B$6</f>
        <v>318.43911312996863</v>
      </c>
      <c r="O1836" s="38">
        <f>IF(N1836&gt;Inputs!$B$4,1,0)</f>
        <v>0</v>
      </c>
      <c r="P1836" s="34">
        <f t="shared" si="282"/>
        <v>7.5546248807220995E-2</v>
      </c>
      <c r="Q1836" s="36">
        <f>Inputs!$B$12*(1+$B1836)^0*$C1836+Inputs!$B$29*(1+$D1836)^0*Inputs!$B$19+Inputs!$B$30*(1+$E1836)^0*Inputs!$B$20+Inputs!$B$31*(1+$F1836)^0*Inputs!$B$21+Inputs!$B$22*(1+Inputs!$B$23)^0</f>
        <v>11423.534775150605</v>
      </c>
      <c r="R1836" s="36">
        <f>Inputs!$B$12*(1+$B1836)^1*$C1836+Inputs!$B$29*(1+$D1836)^1*Inputs!$B$19+Inputs!$B$30*(1+$E1836)^1*Inputs!$B$20+Inputs!$B$31*(1+$F1836)^1*Inputs!$B$21+Inputs!$B$22*(1+Inputs!$B$23)^1</f>
        <v>12690.288889418027</v>
      </c>
      <c r="S1836" s="36">
        <f>Inputs!$B$12*(1+$B1836)^2*$C1836+Inputs!$B$29*(1+$D1836)^2*Inputs!$B$19+Inputs!$B$30*(1+$E1836)^2*Inputs!$B$20+Inputs!$B$31*(1+$F1836)^2*Inputs!$B$21+Inputs!$B$22*(1+Inputs!$B$23)^2</f>
        <v>14345.15926909414</v>
      </c>
      <c r="T1836" s="36">
        <f>Inputs!$B$12*(1+$B1836)^3*$C1836+Inputs!$B$29*(1+$D1836)^3*Inputs!$B$19+Inputs!$B$30*(1+$E1836)^3*Inputs!$B$20+Inputs!$B$31*(1+$F1836)^3*Inputs!$B$21+Inputs!$B$22*(1+Inputs!$B$23)^3</f>
        <v>16517.5562313642</v>
      </c>
      <c r="U1836" s="36">
        <f>Inputs!$B$12*(1+$B1836)^4*$C1836+Inputs!$B$29*(1+$D1836)^4*Inputs!$B$19+Inputs!$B$30*(1+$E1836)^4*Inputs!$B$20+Inputs!$B$31*(1+$F1836)^4*Inputs!$B$21+Inputs!$B$22*(1+Inputs!$B$23)^4</f>
        <v>19380.366943519646</v>
      </c>
      <c r="V1836" s="35">
        <f>Inputs!$B$13/(Q1836*(1-$G1836))</f>
        <v>1.3905860476143557</v>
      </c>
      <c r="W1836" s="36">
        <f>Inputs!$B$13</f>
        <v>12660</v>
      </c>
      <c r="X1836" s="36">
        <f t="shared" si="283"/>
        <v>13558.42895709291</v>
      </c>
      <c r="Y1836" s="36">
        <f t="shared" si="284"/>
        <v>14755.16088227488</v>
      </c>
      <c r="Z1836" s="36">
        <f t="shared" si="285"/>
        <v>16331.776161402935</v>
      </c>
      <c r="AA1836" s="36">
        <f t="shared" si="286"/>
        <v>18390.494471106616</v>
      </c>
      <c r="AB1836" s="36">
        <f t="shared" si="287"/>
        <v>55867.939736496373</v>
      </c>
      <c r="AC1836" s="36">
        <f t="shared" si="288"/>
        <v>250194.54745744361</v>
      </c>
      <c r="AD1836" s="36">
        <f t="shared" si="289"/>
        <v>153028.11847676305</v>
      </c>
    </row>
    <row r="1837" spans="1:30" ht="14.25" customHeight="1" x14ac:dyDescent="0.25">
      <c r="A1837" s="16">
        <v>1821</v>
      </c>
      <c r="B1837" s="34">
        <v>0.17340696675719</v>
      </c>
      <c r="C1837" s="34">
        <v>0.113101045182394</v>
      </c>
      <c r="D1837" s="34">
        <v>4.8218343245871598E-2</v>
      </c>
      <c r="E1837" s="34">
        <v>4.1904860488673E-2</v>
      </c>
      <c r="F1837" s="34">
        <v>2.9321530399071899E-2</v>
      </c>
      <c r="G1837" s="34">
        <v>0.17918618708067199</v>
      </c>
      <c r="H1837" s="35">
        <v>0.92489992245812702</v>
      </c>
      <c r="I1837" s="34">
        <v>9.3568225579612696E-2</v>
      </c>
      <c r="J1837" s="34">
        <v>2.6043075375007999E-2</v>
      </c>
      <c r="K1837" s="36">
        <f>Inputs!$B$12*(1+$B1837)^4</f>
        <v>113748.55803659165</v>
      </c>
      <c r="L1837" s="36">
        <f t="shared" si="280"/>
        <v>16916.779221780747</v>
      </c>
      <c r="M1837" s="36">
        <f t="shared" si="281"/>
        <v>220172.33975245862</v>
      </c>
      <c r="N1837" s="37">
        <f>M1837/Inputs!$B$6</f>
        <v>335.62856669582106</v>
      </c>
      <c r="O1837" s="38">
        <f>IF(N1837&gt;Inputs!$B$4,1,0)</f>
        <v>0</v>
      </c>
      <c r="P1837" s="34">
        <f t="shared" si="282"/>
        <v>6.75251502046047E-2</v>
      </c>
      <c r="Q1837" s="36">
        <f>Inputs!$B$12*(1+$B1837)^0*$C1837+Inputs!$B$29*(1+$D1837)^0*Inputs!$B$19+Inputs!$B$30*(1+$E1837)^0*Inputs!$B$20+Inputs!$B$31*(1+$F1837)^0*Inputs!$B$21+Inputs!$B$22*(1+Inputs!$B$23)^0</f>
        <v>14808.106738370563</v>
      </c>
      <c r="R1837" s="36">
        <f>Inputs!$B$12*(1+$B1837)^1*$C1837+Inputs!$B$29*(1+$D1837)^1*Inputs!$B$19+Inputs!$B$30*(1+$E1837)^1*Inputs!$B$20+Inputs!$B$31*(1+$F1837)^1*Inputs!$B$21+Inputs!$B$22*(1+Inputs!$B$23)^1</f>
        <v>16312.44052714817</v>
      </c>
      <c r="S1837" s="36">
        <f>Inputs!$B$12*(1+$B1837)^2*$C1837+Inputs!$B$29*(1+$D1837)^2*Inputs!$B$19+Inputs!$B$30*(1+$E1837)^2*Inputs!$B$20+Inputs!$B$31*(1+$F1837)^2*Inputs!$B$21+Inputs!$B$22*(1+Inputs!$B$23)^2</f>
        <v>18034.718969559155</v>
      </c>
      <c r="T1837" s="36">
        <f>Inputs!$B$12*(1+$B1837)^3*$C1837+Inputs!$B$29*(1+$D1837)^3*Inputs!$B$19+Inputs!$B$30*(1+$E1837)^3*Inputs!$B$20+Inputs!$B$31*(1+$F1837)^3*Inputs!$B$21+Inputs!$B$22*(1+Inputs!$B$23)^3</f>
        <v>20010.933140269131</v>
      </c>
      <c r="U1837" s="36">
        <f>Inputs!$B$12*(1+$B1837)^4*$C1837+Inputs!$B$29*(1+$D1837)^4*Inputs!$B$19+Inputs!$B$30*(1+$E1837)^4*Inputs!$B$20+Inputs!$B$31*(1+$F1837)^4*Inputs!$B$21+Inputs!$B$22*(1+Inputs!$B$23)^4</f>
        <v>22283.237141247489</v>
      </c>
      <c r="V1837" s="35">
        <f>Inputs!$B$13/(Q1837*(1-$G1837))</f>
        <v>1.0415725197720993</v>
      </c>
      <c r="W1837" s="36">
        <f>Inputs!$B$13</f>
        <v>12660</v>
      </c>
      <c r="X1837" s="36">
        <f t="shared" si="283"/>
        <v>13555.564533748397</v>
      </c>
      <c r="Y1837" s="36">
        <f t="shared" si="284"/>
        <v>14554.989768572523</v>
      </c>
      <c r="Z1837" s="36">
        <f t="shared" si="285"/>
        <v>15670.806911850608</v>
      </c>
      <c r="AA1837" s="36">
        <f t="shared" si="286"/>
        <v>16916.779221780747</v>
      </c>
      <c r="AB1837" s="36">
        <f t="shared" si="287"/>
        <v>55815.303522824848</v>
      </c>
      <c r="AC1837" s="36">
        <f t="shared" si="288"/>
        <v>257050.06394746699</v>
      </c>
      <c r="AD1837" s="36">
        <f t="shared" si="289"/>
        <v>164357.03622963376</v>
      </c>
    </row>
    <row r="1838" spans="1:30" ht="14.25" customHeight="1" x14ac:dyDescent="0.25">
      <c r="A1838" s="16">
        <v>1822</v>
      </c>
      <c r="B1838" s="34">
        <v>0.30444327825608303</v>
      </c>
      <c r="C1838" s="34">
        <v>6.9131963012735803E-2</v>
      </c>
      <c r="D1838" s="34">
        <v>3.1786572602310201E-2</v>
      </c>
      <c r="E1838" s="34">
        <v>3.0522841611794301E-2</v>
      </c>
      <c r="F1838" s="34">
        <v>-4.2087490476926601E-3</v>
      </c>
      <c r="G1838" s="34">
        <v>0.166323450363565</v>
      </c>
      <c r="H1838" s="35">
        <v>0.94598043820090605</v>
      </c>
      <c r="I1838" s="34">
        <v>9.1774408878897998E-2</v>
      </c>
      <c r="J1838" s="34">
        <v>2.29929132649184E-2</v>
      </c>
      <c r="K1838" s="36">
        <f>Inputs!$B$12*(1+$B1838)^4</f>
        <v>173720.89062350316</v>
      </c>
      <c r="L1838" s="36">
        <f t="shared" si="280"/>
        <v>16110.536739994508</v>
      </c>
      <c r="M1838" s="36">
        <f t="shared" si="281"/>
        <v>208774.76079160155</v>
      </c>
      <c r="N1838" s="37">
        <f>M1838/Inputs!$B$6</f>
        <v>318.25420852378284</v>
      </c>
      <c r="O1838" s="38">
        <f>IF(N1838&gt;Inputs!$B$4,1,0)</f>
        <v>0</v>
      </c>
      <c r="P1838" s="34">
        <f t="shared" si="282"/>
        <v>6.8781495613979601E-2</v>
      </c>
      <c r="Q1838" s="36">
        <f>Inputs!$B$12*(1+$B1838)^0*$C1838+Inputs!$B$29*(1+$D1838)^0*Inputs!$B$19+Inputs!$B$30*(1+$E1838)^0*Inputs!$B$20+Inputs!$B$31*(1+$F1838)^0*Inputs!$B$21+Inputs!$B$22*(1+Inputs!$B$23)^0</f>
        <v>12169.96180819107</v>
      </c>
      <c r="R1838" s="36">
        <f>Inputs!$B$12*(1+$B1838)^1*$C1838+Inputs!$B$29*(1+$D1838)^1*Inputs!$B$19+Inputs!$B$30*(1+$E1838)^1*Inputs!$B$20+Inputs!$B$31*(1+$F1838)^1*Inputs!$B$21+Inputs!$B$22*(1+Inputs!$B$23)^1</f>
        <v>13526.253498397389</v>
      </c>
      <c r="S1838" s="36">
        <f>Inputs!$B$12*(1+$B1838)^2*$C1838+Inputs!$B$29*(1+$D1838)^2*Inputs!$B$19+Inputs!$B$30*(1+$E1838)^2*Inputs!$B$20+Inputs!$B$31*(1+$F1838)^2*Inputs!$B$21+Inputs!$B$22*(1+Inputs!$B$23)^2</f>
        <v>15270.679621779011</v>
      </c>
      <c r="T1838" s="36">
        <f>Inputs!$B$12*(1+$B1838)^3*$C1838+Inputs!$B$29*(1+$D1838)^3*Inputs!$B$19+Inputs!$B$30*(1+$E1838)^3*Inputs!$B$20+Inputs!$B$31*(1+$F1838)^3*Inputs!$B$21+Inputs!$B$22*(1+Inputs!$B$23)^3</f>
        <v>17520.399114440312</v>
      </c>
      <c r="U1838" s="36">
        <f>Inputs!$B$12*(1+$B1838)^4*$C1838+Inputs!$B$29*(1+$D1838)^4*Inputs!$B$19+Inputs!$B$30*(1+$E1838)^4*Inputs!$B$20+Inputs!$B$31*(1+$F1838)^4*Inputs!$B$21+Inputs!$B$22*(1+Inputs!$B$23)^4</f>
        <v>20428.207869075472</v>
      </c>
      <c r="V1838" s="35">
        <f>Inputs!$B$13/(Q1838*(1-$G1838))</f>
        <v>1.2478055268192616</v>
      </c>
      <c r="W1838" s="36">
        <f>Inputs!$B$13</f>
        <v>12660</v>
      </c>
      <c r="X1838" s="36">
        <f t="shared" si="283"/>
        <v>13220.020222904721</v>
      </c>
      <c r="Y1838" s="36">
        <f t="shared" si="284"/>
        <v>13964.333405900888</v>
      </c>
      <c r="Z1838" s="36">
        <f t="shared" si="285"/>
        <v>14919.457888004028</v>
      </c>
      <c r="AA1838" s="36">
        <f t="shared" si="286"/>
        <v>16110.536739994508</v>
      </c>
      <c r="AB1838" s="36">
        <f t="shared" si="287"/>
        <v>54303.934925758658</v>
      </c>
      <c r="AC1838" s="36">
        <f t="shared" si="288"/>
        <v>239613.35482444472</v>
      </c>
      <c r="AD1838" s="36">
        <f t="shared" si="289"/>
        <v>154470.8258658429</v>
      </c>
    </row>
    <row r="1839" spans="1:30" ht="14.25" customHeight="1" x14ac:dyDescent="0.25">
      <c r="A1839" s="16">
        <v>1823</v>
      </c>
      <c r="B1839" s="34">
        <v>0.28784060466575401</v>
      </c>
      <c r="C1839" s="34">
        <v>5.8831054942731699E-2</v>
      </c>
      <c r="D1839" s="34">
        <v>2.5392836080913202E-2</v>
      </c>
      <c r="E1839" s="34">
        <v>5.8061105828277698E-2</v>
      </c>
      <c r="F1839" s="34">
        <v>3.1510693989910597E-2</v>
      </c>
      <c r="G1839" s="34">
        <v>0.157730884614947</v>
      </c>
      <c r="H1839" s="35">
        <v>1.0102091553438299</v>
      </c>
      <c r="I1839" s="34">
        <v>8.5627556204414396E-2</v>
      </c>
      <c r="J1839" s="34">
        <v>3.1749792542505498E-2</v>
      </c>
      <c r="K1839" s="36">
        <f>Inputs!$B$12*(1+$B1839)^4</f>
        <v>165043.98691763156</v>
      </c>
      <c r="L1839" s="36">
        <f t="shared" si="280"/>
        <v>16186.215352794581</v>
      </c>
      <c r="M1839" s="36">
        <f t="shared" si="281"/>
        <v>261106.34607312392</v>
      </c>
      <c r="N1839" s="37">
        <f>M1839/Inputs!$B$6</f>
        <v>398.02796657488403</v>
      </c>
      <c r="O1839" s="38">
        <f>IF(N1839&gt;Inputs!$B$4,1,0)</f>
        <v>1</v>
      </c>
      <c r="P1839" s="34">
        <f t="shared" si="282"/>
        <v>5.3877763661908898E-2</v>
      </c>
      <c r="Q1839" s="36">
        <f>Inputs!$B$12*(1+$B1839)^0*$C1839+Inputs!$B$29*(1+$D1839)^0*Inputs!$B$19+Inputs!$B$30*(1+$E1839)^0*Inputs!$B$20+Inputs!$B$31*(1+$F1839)^0*Inputs!$B$21+Inputs!$B$22*(1+Inputs!$B$23)^0</f>
        <v>11551.907323990825</v>
      </c>
      <c r="R1839" s="36">
        <f>Inputs!$B$12*(1+$B1839)^1*$C1839+Inputs!$B$29*(1+$D1839)^1*Inputs!$B$19+Inputs!$B$30*(1+$E1839)^1*Inputs!$B$20+Inputs!$B$31*(1+$F1839)^1*Inputs!$B$21+Inputs!$B$22*(1+Inputs!$B$23)^1</f>
        <v>12870.668186802224</v>
      </c>
      <c r="S1839" s="36">
        <f>Inputs!$B$12*(1+$B1839)^2*$C1839+Inputs!$B$29*(1+$D1839)^2*Inputs!$B$19+Inputs!$B$30*(1+$E1839)^2*Inputs!$B$20+Inputs!$B$31*(1+$F1839)^2*Inputs!$B$21+Inputs!$B$22*(1+Inputs!$B$23)^2</f>
        <v>14494.886573402891</v>
      </c>
      <c r="T1839" s="36">
        <f>Inputs!$B$12*(1+$B1839)^3*$C1839+Inputs!$B$29*(1+$D1839)^3*Inputs!$B$19+Inputs!$B$30*(1+$E1839)^3*Inputs!$B$20+Inputs!$B$31*(1+$F1839)^3*Inputs!$B$21+Inputs!$B$22*(1+Inputs!$B$23)^3</f>
        <v>16509.367932598798</v>
      </c>
      <c r="U1839" s="36">
        <f>Inputs!$B$12*(1+$B1839)^4*$C1839+Inputs!$B$29*(1+$D1839)^4*Inputs!$B$19+Inputs!$B$30*(1+$E1839)^4*Inputs!$B$20+Inputs!$B$31*(1+$F1839)^4*Inputs!$B$21+Inputs!$B$22*(1+Inputs!$B$23)^4</f>
        <v>19023.180907697875</v>
      </c>
      <c r="V1839" s="35">
        <f>Inputs!$B$13/(Q1839*(1-$G1839))</f>
        <v>1.3011552952085752</v>
      </c>
      <c r="W1839" s="36">
        <f>Inputs!$B$13</f>
        <v>12660</v>
      </c>
      <c r="X1839" s="36">
        <f t="shared" si="283"/>
        <v>13316.755024536909</v>
      </c>
      <c r="Y1839" s="36">
        <f t="shared" si="284"/>
        <v>14109.256574308667</v>
      </c>
      <c r="Z1839" s="36">
        <f t="shared" si="285"/>
        <v>15058.717980060577</v>
      </c>
      <c r="AA1839" s="36">
        <f t="shared" si="286"/>
        <v>16186.215352794581</v>
      </c>
      <c r="AB1839" s="36">
        <f t="shared" si="287"/>
        <v>55561.850157877503</v>
      </c>
      <c r="AC1839" s="36">
        <f t="shared" si="288"/>
        <v>309963.20554598235</v>
      </c>
      <c r="AD1839" s="36">
        <f t="shared" si="289"/>
        <v>205544.4959152464</v>
      </c>
    </row>
    <row r="1840" spans="1:30" ht="14.25" customHeight="1" x14ac:dyDescent="0.25">
      <c r="A1840" s="16">
        <v>1824</v>
      </c>
      <c r="B1840" s="34">
        <v>0.45671357385219502</v>
      </c>
      <c r="C1840" s="34">
        <v>6.0247395094227101E-2</v>
      </c>
      <c r="D1840" s="34">
        <v>4.71809167698257E-2</v>
      </c>
      <c r="E1840" s="34">
        <v>6.55503665524243E-2</v>
      </c>
      <c r="F1840" s="34">
        <v>2.3281305108472299E-2</v>
      </c>
      <c r="G1840" s="34">
        <v>0.158911140652709</v>
      </c>
      <c r="H1840" s="35">
        <v>1.00065620025772</v>
      </c>
      <c r="I1840" s="34">
        <v>0.107355637361103</v>
      </c>
      <c r="J1840" s="34">
        <v>2.4545891871797801E-2</v>
      </c>
      <c r="K1840" s="36">
        <f>Inputs!$B$12*(1+$B1840)^4</f>
        <v>270176.71605799074</v>
      </c>
      <c r="L1840" s="36">
        <f t="shared" si="280"/>
        <v>21747.842670379578</v>
      </c>
      <c r="M1840" s="36">
        <f t="shared" si="281"/>
        <v>221385.57203093648</v>
      </c>
      <c r="N1840" s="37">
        <f>M1840/Inputs!$B$6</f>
        <v>337.47800614472027</v>
      </c>
      <c r="O1840" s="38">
        <f>IF(N1840&gt;Inputs!$B$4,1,0)</f>
        <v>0</v>
      </c>
      <c r="P1840" s="34">
        <f t="shared" si="282"/>
        <v>8.2809745489305198E-2</v>
      </c>
      <c r="Q1840" s="36">
        <f>Inputs!$B$12*(1+$B1840)^0*$C1840+Inputs!$B$29*(1+$D1840)^0*Inputs!$B$19+Inputs!$B$30*(1+$E1840)^0*Inputs!$B$20+Inputs!$B$31*(1+$F1840)^0*Inputs!$B$21+Inputs!$B$22*(1+Inputs!$B$23)^0</f>
        <v>11636.887733080548</v>
      </c>
      <c r="R1840" s="36">
        <f>Inputs!$B$12*(1+$B1840)^1*$C1840+Inputs!$B$29*(1+$D1840)^1*Inputs!$B$19+Inputs!$B$30*(1+$E1840)^1*Inputs!$B$20+Inputs!$B$31*(1+$F1840)^1*Inputs!$B$21+Inputs!$B$22*(1+Inputs!$B$23)^1</f>
        <v>13644.09538243237</v>
      </c>
      <c r="S1840" s="36">
        <f>Inputs!$B$12*(1+$B1840)^2*$C1840+Inputs!$B$29*(1+$D1840)^2*Inputs!$B$19+Inputs!$B$30*(1+$E1840)^2*Inputs!$B$20+Inputs!$B$31*(1+$F1840)^2*Inputs!$B$21+Inputs!$B$22*(1+Inputs!$B$23)^2</f>
        <v>16423.819282388111</v>
      </c>
      <c r="T1840" s="36">
        <f>Inputs!$B$12*(1+$B1840)^3*$C1840+Inputs!$B$29*(1+$D1840)^3*Inputs!$B$19+Inputs!$B$30*(1+$E1840)^3*Inputs!$B$20+Inputs!$B$31*(1+$F1840)^3*Inputs!$B$21+Inputs!$B$22*(1+Inputs!$B$23)^3</f>
        <v>20321.474604384093</v>
      </c>
      <c r="U1840" s="36">
        <f>Inputs!$B$12*(1+$B1840)^4*$C1840+Inputs!$B$29*(1+$D1840)^4*Inputs!$B$19+Inputs!$B$30*(1+$E1840)^4*Inputs!$B$20+Inputs!$B$31*(1+$F1840)^4*Inputs!$B$21+Inputs!$B$22*(1+Inputs!$B$23)^4</f>
        <v>25839.815671478242</v>
      </c>
      <c r="V1840" s="35">
        <f>Inputs!$B$13/(Q1840*(1-$G1840))</f>
        <v>1.2934658906499186</v>
      </c>
      <c r="W1840" s="36">
        <f>Inputs!$B$13</f>
        <v>12660</v>
      </c>
      <c r="X1840" s="36">
        <f t="shared" si="283"/>
        <v>14003.617411009989</v>
      </c>
      <c r="Y1840" s="36">
        <f t="shared" si="284"/>
        <v>15845.37674129442</v>
      </c>
      <c r="Z1840" s="36">
        <f t="shared" si="285"/>
        <v>18354.569729902341</v>
      </c>
      <c r="AA1840" s="36">
        <f t="shared" si="286"/>
        <v>21747.842670379578</v>
      </c>
      <c r="AB1840" s="36">
        <f t="shared" si="287"/>
        <v>59789.595127416382</v>
      </c>
      <c r="AC1840" s="36">
        <f t="shared" si="288"/>
        <v>269070.53914190864</v>
      </c>
      <c r="AD1840" s="36">
        <f t="shared" si="289"/>
        <v>161595.97690352012</v>
      </c>
    </row>
    <row r="1841" spans="1:30" ht="14.25" customHeight="1" x14ac:dyDescent="0.25">
      <c r="A1841" s="16">
        <v>1825</v>
      </c>
      <c r="B1841" s="34">
        <v>0.45178164142630001</v>
      </c>
      <c r="C1841" s="34">
        <v>6.7055134029410504E-2</v>
      </c>
      <c r="D1841" s="34">
        <v>2.6448778442909E-2</v>
      </c>
      <c r="E1841" s="34">
        <v>3.9103351763234699E-2</v>
      </c>
      <c r="F1841" s="34">
        <v>1.92001579041923E-2</v>
      </c>
      <c r="G1841" s="34">
        <v>0.201549508369435</v>
      </c>
      <c r="H1841" s="35">
        <v>1.04979006653881</v>
      </c>
      <c r="I1841" s="34">
        <v>9.6539317168064201E-2</v>
      </c>
      <c r="J1841" s="34">
        <v>2.1350276583478701E-2</v>
      </c>
      <c r="K1841" s="36">
        <f>Inputs!$B$12*(1+$B1841)^4</f>
        <v>266536.35313798126</v>
      </c>
      <c r="L1841" s="36">
        <f t="shared" si="280"/>
        <v>22415.358440444732</v>
      </c>
      <c r="M1841" s="36">
        <f t="shared" si="281"/>
        <v>254461.63830034924</v>
      </c>
      <c r="N1841" s="37">
        <f>M1841/Inputs!$B$6</f>
        <v>387.89883887248357</v>
      </c>
      <c r="O1841" s="38">
        <f>IF(N1841&gt;Inputs!$B$4,1,0)</f>
        <v>0</v>
      </c>
      <c r="P1841" s="34">
        <f t="shared" si="282"/>
        <v>7.5189040584585504E-2</v>
      </c>
      <c r="Q1841" s="36">
        <f>Inputs!$B$12*(1+$B1841)^0*$C1841+Inputs!$B$29*(1+$D1841)^0*Inputs!$B$19+Inputs!$B$30*(1+$E1841)^0*Inputs!$B$20+Inputs!$B$31*(1+$F1841)^0*Inputs!$B$21+Inputs!$B$22*(1+Inputs!$B$23)^0</f>
        <v>12045.352069191551</v>
      </c>
      <c r="R1841" s="36">
        <f>Inputs!$B$12*(1+$B1841)^1*$C1841+Inputs!$B$29*(1+$D1841)^1*Inputs!$B$19+Inputs!$B$30*(1+$E1841)^1*Inputs!$B$20+Inputs!$B$31*(1+$F1841)^1*Inputs!$B$21+Inputs!$B$22*(1+Inputs!$B$23)^1</f>
        <v>14066.068690683682</v>
      </c>
      <c r="S1841" s="36">
        <f>Inputs!$B$12*(1+$B1841)^2*$C1841+Inputs!$B$29*(1+$D1841)^2*Inputs!$B$19+Inputs!$B$30*(1+$E1841)^2*Inputs!$B$20+Inputs!$B$31*(1+$F1841)^2*Inputs!$B$21+Inputs!$B$22*(1+Inputs!$B$23)^2</f>
        <v>16913.70900522923</v>
      </c>
      <c r="T1841" s="36">
        <f>Inputs!$B$12*(1+$B1841)^3*$C1841+Inputs!$B$29*(1+$D1841)^3*Inputs!$B$19+Inputs!$B$30*(1+$E1841)^3*Inputs!$B$20+Inputs!$B$31*(1+$F1841)^3*Inputs!$B$21+Inputs!$B$22*(1+Inputs!$B$23)^3</f>
        <v>20959.4498109575</v>
      </c>
      <c r="U1841" s="36">
        <f>Inputs!$B$12*(1+$B1841)^4*$C1841+Inputs!$B$29*(1+$D1841)^4*Inputs!$B$19+Inputs!$B$30*(1+$E1841)^4*Inputs!$B$20+Inputs!$B$31*(1+$F1841)^4*Inputs!$B$21+Inputs!$B$22*(1+Inputs!$B$23)^4</f>
        <v>26742.083242596334</v>
      </c>
      <c r="V1841" s="35">
        <f>Inputs!$B$13/(Q1841*(1-$G1841))</f>
        <v>1.3163343507481864</v>
      </c>
      <c r="W1841" s="36">
        <f>Inputs!$B$13</f>
        <v>12660</v>
      </c>
      <c r="X1841" s="36">
        <f t="shared" si="283"/>
        <v>14035.435688055402</v>
      </c>
      <c r="Y1841" s="36">
        <f t="shared" si="284"/>
        <v>15976.970329782032</v>
      </c>
      <c r="Z1841" s="36">
        <f t="shared" si="285"/>
        <v>18683.484082505413</v>
      </c>
      <c r="AA1841" s="36">
        <f t="shared" si="286"/>
        <v>22415.358440444732</v>
      </c>
      <c r="AB1841" s="36">
        <f t="shared" si="287"/>
        <v>62398.149052993263</v>
      </c>
      <c r="AC1841" s="36">
        <f t="shared" si="288"/>
        <v>304484.96702270093</v>
      </c>
      <c r="AD1841" s="36">
        <f t="shared" si="289"/>
        <v>192063.48924735596</v>
      </c>
    </row>
    <row r="1842" spans="1:30" ht="14.25" customHeight="1" x14ac:dyDescent="0.25">
      <c r="A1842" s="16">
        <v>1826</v>
      </c>
      <c r="B1842" s="34">
        <v>0.457275187911584</v>
      </c>
      <c r="C1842" s="34">
        <v>6.9518635820485702E-2</v>
      </c>
      <c r="D1842" s="34">
        <v>3.0275660910322601E-2</v>
      </c>
      <c r="E1842" s="34">
        <v>4.0717231400909999E-2</v>
      </c>
      <c r="F1842" s="34">
        <v>2.1587788969682501E-2</v>
      </c>
      <c r="G1842" s="34">
        <v>0.193941082950224</v>
      </c>
      <c r="H1842" s="35">
        <v>1.03755122721787</v>
      </c>
      <c r="I1842" s="34">
        <v>0.101385211889891</v>
      </c>
      <c r="J1842" s="34">
        <v>1.97061745542601E-2</v>
      </c>
      <c r="K1842" s="36">
        <f>Inputs!$B$12*(1+$B1842)^4</f>
        <v>270593.60738458112</v>
      </c>
      <c r="L1842" s="36">
        <f t="shared" si="280"/>
        <v>23249.63741130499</v>
      </c>
      <c r="M1842" s="36">
        <f t="shared" si="281"/>
        <v>241820.50459317857</v>
      </c>
      <c r="N1842" s="37">
        <f>M1842/Inputs!$B$6</f>
        <v>368.62881797740636</v>
      </c>
      <c r="O1842" s="38">
        <f>IF(N1842&gt;Inputs!$B$4,1,0)</f>
        <v>0</v>
      </c>
      <c r="P1842" s="34">
        <f t="shared" si="282"/>
        <v>8.1679037335630894E-2</v>
      </c>
      <c r="Q1842" s="36">
        <f>Inputs!$B$12*(1+$B1842)^0*$C1842+Inputs!$B$29*(1+$D1842)^0*Inputs!$B$19+Inputs!$B$30*(1+$E1842)^0*Inputs!$B$20+Inputs!$B$31*(1+$F1842)^0*Inputs!$B$21+Inputs!$B$22*(1+Inputs!$B$23)^0</f>
        <v>12193.162176656064</v>
      </c>
      <c r="R1842" s="36">
        <f>Inputs!$B$12*(1+$B1842)^1*$C1842+Inputs!$B$29*(1+$D1842)^1*Inputs!$B$19+Inputs!$B$30*(1+$E1842)^1*Inputs!$B$20+Inputs!$B$31*(1+$F1842)^1*Inputs!$B$21+Inputs!$B$22*(1+Inputs!$B$23)^1</f>
        <v>14331.021620129824</v>
      </c>
      <c r="S1842" s="36">
        <f>Inputs!$B$12*(1+$B1842)^2*$C1842+Inputs!$B$29*(1+$D1842)^2*Inputs!$B$19+Inputs!$B$30*(1+$E1842)^2*Inputs!$B$20+Inputs!$B$31*(1+$F1842)^2*Inputs!$B$21+Inputs!$B$22*(1+Inputs!$B$23)^2</f>
        <v>17348.283098333908</v>
      </c>
      <c r="T1842" s="36">
        <f>Inputs!$B$12*(1+$B1842)^3*$C1842+Inputs!$B$29*(1+$D1842)^3*Inputs!$B$19+Inputs!$B$30*(1+$E1842)^3*Inputs!$B$20+Inputs!$B$31*(1+$F1842)^3*Inputs!$B$21+Inputs!$B$22*(1+Inputs!$B$23)^3</f>
        <v>21644.018698979598</v>
      </c>
      <c r="U1842" s="36">
        <f>Inputs!$B$12*(1+$B1842)^4*$C1842+Inputs!$B$29*(1+$D1842)^4*Inputs!$B$19+Inputs!$B$30*(1+$E1842)^4*Inputs!$B$20+Inputs!$B$31*(1+$F1842)^4*Inputs!$B$21+Inputs!$B$22*(1+Inputs!$B$23)^4</f>
        <v>27799.683346943544</v>
      </c>
      <c r="V1842" s="35">
        <f>Inputs!$B$13/(Q1842*(1-$G1842))</f>
        <v>1.288102931817751</v>
      </c>
      <c r="W1842" s="36">
        <f>Inputs!$B$13</f>
        <v>12660</v>
      </c>
      <c r="X1842" s="36">
        <f t="shared" si="283"/>
        <v>14156.140096674015</v>
      </c>
      <c r="Y1842" s="36">
        <f t="shared" si="284"/>
        <v>16260.669552915881</v>
      </c>
      <c r="Z1842" s="36">
        <f t="shared" si="285"/>
        <v>19194.289737082348</v>
      </c>
      <c r="AA1842" s="36">
        <f t="shared" si="286"/>
        <v>23249.63741130499</v>
      </c>
      <c r="AB1842" s="36">
        <f t="shared" si="287"/>
        <v>62725.110139704004</v>
      </c>
      <c r="AC1842" s="36">
        <f t="shared" si="288"/>
        <v>290255.61022513855</v>
      </c>
      <c r="AD1842" s="36">
        <f t="shared" si="289"/>
        <v>179095.39445347458</v>
      </c>
    </row>
    <row r="1843" spans="1:30" ht="14.25" customHeight="1" x14ac:dyDescent="0.25">
      <c r="A1843" s="16">
        <v>1827</v>
      </c>
      <c r="B1843" s="34">
        <v>0.40121801517259398</v>
      </c>
      <c r="C1843" s="34">
        <v>8.1011463597810404E-2</v>
      </c>
      <c r="D1843" s="34">
        <v>1.4480980461684801E-2</v>
      </c>
      <c r="E1843" s="34">
        <v>7.3036831539614294E-2</v>
      </c>
      <c r="F1843" s="34">
        <v>6.6950986979688702E-3</v>
      </c>
      <c r="G1843" s="34">
        <v>0.201259097265759</v>
      </c>
      <c r="H1843" s="35">
        <v>1.06312031694255</v>
      </c>
      <c r="I1843" s="34">
        <v>0.102705296306671</v>
      </c>
      <c r="J1843" s="34">
        <v>2.9269109086872299E-2</v>
      </c>
      <c r="K1843" s="36">
        <f>Inputs!$B$12*(1+$B1843)^4</f>
        <v>231299.18347996124</v>
      </c>
      <c r="L1843" s="36">
        <f t="shared" si="280"/>
        <v>23442.115917886447</v>
      </c>
      <c r="M1843" s="36">
        <f t="shared" si="281"/>
        <v>264516.8848058859</v>
      </c>
      <c r="N1843" s="37">
        <f>M1843/Inputs!$B$6</f>
        <v>403.22695854555775</v>
      </c>
      <c r="O1843" s="38">
        <f>IF(N1843&gt;Inputs!$B$4,1,0)</f>
        <v>1</v>
      </c>
      <c r="P1843" s="34">
        <f t="shared" si="282"/>
        <v>7.3436187219798693E-2</v>
      </c>
      <c r="Q1843" s="36">
        <f>Inputs!$B$12*(1+$B1843)^0*$C1843+Inputs!$B$29*(1+$D1843)^0*Inputs!$B$19+Inputs!$B$30*(1+$E1843)^0*Inputs!$B$20+Inputs!$B$31*(1+$F1843)^0*Inputs!$B$21+Inputs!$B$22*(1+Inputs!$B$23)^0</f>
        <v>12882.731843295547</v>
      </c>
      <c r="R1843" s="36">
        <f>Inputs!$B$12*(1+$B1843)^1*$C1843+Inputs!$B$29*(1+$D1843)^1*Inputs!$B$19+Inputs!$B$30*(1+$E1843)^1*Inputs!$B$20+Inputs!$B$31*(1+$F1843)^1*Inputs!$B$21+Inputs!$B$22*(1+Inputs!$B$23)^1</f>
        <v>15025.256969418271</v>
      </c>
      <c r="S1843" s="36">
        <f>Inputs!$B$12*(1+$B1843)^2*$C1843+Inputs!$B$29*(1+$D1843)^2*Inputs!$B$19+Inputs!$B$30*(1+$E1843)^2*Inputs!$B$20+Inputs!$B$31*(1+$F1843)^2*Inputs!$B$21+Inputs!$B$22*(1+Inputs!$B$23)^2</f>
        <v>17962.450662450741</v>
      </c>
      <c r="T1843" s="36">
        <f>Inputs!$B$12*(1+$B1843)^3*$C1843+Inputs!$B$29*(1+$D1843)^3*Inputs!$B$19+Inputs!$B$30*(1+$E1843)^3*Inputs!$B$20+Inputs!$B$31*(1+$F1843)^3*Inputs!$B$21+Inputs!$B$22*(1+Inputs!$B$23)^3</f>
        <v>22009.174696617207</v>
      </c>
      <c r="U1843" s="36">
        <f>Inputs!$B$12*(1+$B1843)^4*$C1843+Inputs!$B$29*(1+$D1843)^4*Inputs!$B$19+Inputs!$B$30*(1+$E1843)^4*Inputs!$B$20+Inputs!$B$31*(1+$F1843)^4*Inputs!$B$21+Inputs!$B$22*(1+Inputs!$B$23)^4</f>
        <v>27606.316734707372</v>
      </c>
      <c r="V1843" s="35">
        <f>Inputs!$B$13/(Q1843*(1-$G1843))</f>
        <v>1.2303249009634547</v>
      </c>
      <c r="W1843" s="36">
        <f>Inputs!$B$13</f>
        <v>12660</v>
      </c>
      <c r="X1843" s="36">
        <f t="shared" si="283"/>
        <v>14263.815064630366</v>
      </c>
      <c r="Y1843" s="36">
        <f t="shared" si="284"/>
        <v>16452.423809099881</v>
      </c>
      <c r="Z1843" s="36">
        <f t="shared" si="285"/>
        <v>19424.108360333401</v>
      </c>
      <c r="AA1843" s="36">
        <f t="shared" si="286"/>
        <v>23442.115917886447</v>
      </c>
      <c r="AB1843" s="36">
        <f t="shared" si="287"/>
        <v>62996.805693048802</v>
      </c>
      <c r="AC1843" s="36">
        <f t="shared" si="288"/>
        <v>328560.70936385839</v>
      </c>
      <c r="AD1843" s="36">
        <f t="shared" si="289"/>
        <v>201520.07911283712</v>
      </c>
    </row>
    <row r="1844" spans="1:30" ht="14.25" customHeight="1" x14ac:dyDescent="0.25">
      <c r="A1844" s="16">
        <v>1828</v>
      </c>
      <c r="B1844" s="34">
        <v>0.37683390547055301</v>
      </c>
      <c r="C1844" s="34">
        <v>7.7399189576641797E-2</v>
      </c>
      <c r="D1844" s="34">
        <v>3.82588340224101E-2</v>
      </c>
      <c r="E1844" s="34">
        <v>2.72754884481393E-2</v>
      </c>
      <c r="F1844" s="34">
        <v>4.9271271019132E-3</v>
      </c>
      <c r="G1844" s="34">
        <v>0.19856421257167201</v>
      </c>
      <c r="H1844" s="35">
        <v>0.98135406449655405</v>
      </c>
      <c r="I1844" s="34">
        <v>0.108660384829235</v>
      </c>
      <c r="J1844" s="34">
        <v>2.3101415986316601E-2</v>
      </c>
      <c r="K1844" s="36">
        <f>Inputs!$B$12*(1+$B1844)^4</f>
        <v>215614.24964285523</v>
      </c>
      <c r="L1844" s="36">
        <f t="shared" si="280"/>
        <v>19922.782803829159</v>
      </c>
      <c r="M1844" s="36">
        <f t="shared" si="281"/>
        <v>199436.85146450473</v>
      </c>
      <c r="N1844" s="37">
        <f>M1844/Inputs!$B$6</f>
        <v>304.01959064711087</v>
      </c>
      <c r="O1844" s="38">
        <f>IF(N1844&gt;Inputs!$B$4,1,0)</f>
        <v>0</v>
      </c>
      <c r="P1844" s="34">
        <f t="shared" si="282"/>
        <v>8.5558968842918401E-2</v>
      </c>
      <c r="Q1844" s="36">
        <f>Inputs!$B$12*(1+$B1844)^0*$C1844+Inputs!$B$29*(1+$D1844)^0*Inputs!$B$19+Inputs!$B$30*(1+$E1844)^0*Inputs!$B$20+Inputs!$B$31*(1+$F1844)^0*Inputs!$B$21+Inputs!$B$22*(1+Inputs!$B$23)^0</f>
        <v>12665.99540202543</v>
      </c>
      <c r="R1844" s="36">
        <f>Inputs!$B$12*(1+$B1844)^1*$C1844+Inputs!$B$29*(1+$D1844)^1*Inputs!$B$19+Inputs!$B$30*(1+$E1844)^1*Inputs!$B$20+Inputs!$B$31*(1+$F1844)^1*Inputs!$B$21+Inputs!$B$22*(1+Inputs!$B$23)^1</f>
        <v>14563.908139362738</v>
      </c>
      <c r="S1844" s="36">
        <f>Inputs!$B$12*(1+$B1844)^2*$C1844+Inputs!$B$29*(1+$D1844)^2*Inputs!$B$19+Inputs!$B$30*(1+$E1844)^2*Inputs!$B$20+Inputs!$B$31*(1+$F1844)^2*Inputs!$B$21+Inputs!$B$22*(1+Inputs!$B$23)^2</f>
        <v>17126.015291353207</v>
      </c>
      <c r="T1844" s="36">
        <f>Inputs!$B$12*(1+$B1844)^3*$C1844+Inputs!$B$29*(1+$D1844)^3*Inputs!$B$19+Inputs!$B$30*(1+$E1844)^3*Inputs!$B$20+Inputs!$B$31*(1+$F1844)^3*Inputs!$B$21+Inputs!$B$22*(1+Inputs!$B$23)^3</f>
        <v>20600.997372600679</v>
      </c>
      <c r="U1844" s="36">
        <f>Inputs!$B$12*(1+$B1844)^4*$C1844+Inputs!$B$29*(1+$D1844)^4*Inputs!$B$19+Inputs!$B$30*(1+$E1844)^4*Inputs!$B$20+Inputs!$B$31*(1+$F1844)^4*Inputs!$B$21+Inputs!$B$22*(1+Inputs!$B$23)^4</f>
        <v>25331.187131740095</v>
      </c>
      <c r="V1844" s="35">
        <f>Inputs!$B$13/(Q1844*(1-$G1844))</f>
        <v>1.2471699784083656</v>
      </c>
      <c r="W1844" s="36">
        <f>Inputs!$B$13</f>
        <v>12660</v>
      </c>
      <c r="X1844" s="36">
        <f t="shared" si="283"/>
        <v>13781.361059304903</v>
      </c>
      <c r="Y1844" s="36">
        <f t="shared" si="284"/>
        <v>15293.693676946128</v>
      </c>
      <c r="Z1844" s="36">
        <f t="shared" si="285"/>
        <v>17299.705342800338</v>
      </c>
      <c r="AA1844" s="36">
        <f t="shared" si="286"/>
        <v>19922.782803829159</v>
      </c>
      <c r="AB1844" s="36">
        <f t="shared" si="287"/>
        <v>57200.534806762917</v>
      </c>
      <c r="AC1844" s="36">
        <f t="shared" si="288"/>
        <v>238233.67173121937</v>
      </c>
      <c r="AD1844" s="36">
        <f t="shared" si="289"/>
        <v>142236.31665774182</v>
      </c>
    </row>
    <row r="1845" spans="1:30" ht="14.25" customHeight="1" x14ac:dyDescent="0.25">
      <c r="A1845" s="16">
        <v>1829</v>
      </c>
      <c r="B1845" s="34">
        <v>0.29161022890560101</v>
      </c>
      <c r="C1845" s="34">
        <v>0.10831476379962</v>
      </c>
      <c r="D1845" s="34">
        <v>3.6773836366259E-2</v>
      </c>
      <c r="E1845" s="34">
        <v>5.6851234176572403E-2</v>
      </c>
      <c r="F1845" s="34">
        <v>8.3016575078575499E-3</v>
      </c>
      <c r="G1845" s="34">
        <v>0.18023958750128499</v>
      </c>
      <c r="H1845" s="35">
        <v>1.0811005490202901</v>
      </c>
      <c r="I1845" s="34">
        <v>0.102744819765781</v>
      </c>
      <c r="J1845" s="34">
        <v>2.8162193375606898E-2</v>
      </c>
      <c r="K1845" s="36">
        <f>Inputs!$B$12*(1+$B1845)^4</f>
        <v>166984.88176249052</v>
      </c>
      <c r="L1845" s="36">
        <f t="shared" si="280"/>
        <v>24022.616122799678</v>
      </c>
      <c r="M1845" s="36">
        <f t="shared" si="281"/>
        <v>267538.30050854385</v>
      </c>
      <c r="N1845" s="37">
        <f>M1845/Inputs!$B$6</f>
        <v>407.8327751654632</v>
      </c>
      <c r="O1845" s="38">
        <f>IF(N1845&gt;Inputs!$B$4,1,0)</f>
        <v>1</v>
      </c>
      <c r="P1845" s="34">
        <f t="shared" si="282"/>
        <v>7.45826263901741E-2</v>
      </c>
      <c r="Q1845" s="36">
        <f>Inputs!$B$12*(1+$B1845)^0*$C1845+Inputs!$B$29*(1+$D1845)^0*Inputs!$B$19+Inputs!$B$30*(1+$E1845)^0*Inputs!$B$20+Inputs!$B$31*(1+$F1845)^0*Inputs!$B$21+Inputs!$B$22*(1+Inputs!$B$23)^0</f>
        <v>14520.929855404123</v>
      </c>
      <c r="R1845" s="36">
        <f>Inputs!$B$12*(1+$B1845)^1*$C1845+Inputs!$B$29*(1+$D1845)^1*Inputs!$B$19+Inputs!$B$30*(1+$E1845)^1*Inputs!$B$20+Inputs!$B$31*(1+$F1845)^1*Inputs!$B$21+Inputs!$B$22*(1+Inputs!$B$23)^1</f>
        <v>16648.560404081327</v>
      </c>
      <c r="S1845" s="36">
        <f>Inputs!$B$12*(1+$B1845)^2*$C1845+Inputs!$B$29*(1+$D1845)^2*Inputs!$B$19+Inputs!$B$30*(1+$E1845)^2*Inputs!$B$20+Inputs!$B$31*(1+$F1845)^2*Inputs!$B$21+Inputs!$B$22*(1+Inputs!$B$23)^2</f>
        <v>19339.6491579924</v>
      </c>
      <c r="T1845" s="36">
        <f>Inputs!$B$12*(1+$B1845)^3*$C1845+Inputs!$B$29*(1+$D1845)^3*Inputs!$B$19+Inputs!$B$30*(1+$E1845)^3*Inputs!$B$20+Inputs!$B$31*(1+$F1845)^3*Inputs!$B$21+Inputs!$B$22*(1+Inputs!$B$23)^3</f>
        <v>22755.918165667026</v>
      </c>
      <c r="U1845" s="36">
        <f>Inputs!$B$12*(1+$B1845)^4*$C1845+Inputs!$B$29*(1+$D1845)^4*Inputs!$B$19+Inputs!$B$30*(1+$E1845)^4*Inputs!$B$20+Inputs!$B$31*(1+$F1845)^4*Inputs!$B$21+Inputs!$B$22*(1+Inputs!$B$23)^4</f>
        <v>27106.114702722443</v>
      </c>
      <c r="V1845" s="35">
        <f>Inputs!$B$13/(Q1845*(1-$G1845))</f>
        <v>1.0635363461372755</v>
      </c>
      <c r="W1845" s="36">
        <f>Inputs!$B$13</f>
        <v>12660</v>
      </c>
      <c r="X1845" s="36">
        <f t="shared" si="283"/>
        <v>14574.8923595828</v>
      </c>
      <c r="Y1845" s="36">
        <f t="shared" si="284"/>
        <v>17000.406672181536</v>
      </c>
      <c r="Z1845" s="36">
        <f t="shared" si="285"/>
        <v>20085.370593497697</v>
      </c>
      <c r="AA1845" s="36">
        <f t="shared" si="286"/>
        <v>24022.616122799678</v>
      </c>
      <c r="AB1845" s="36">
        <f t="shared" si="287"/>
        <v>64457.378078606547</v>
      </c>
      <c r="AC1845" s="36">
        <f t="shared" si="288"/>
        <v>331164.86880236666</v>
      </c>
      <c r="AD1845" s="36">
        <f t="shared" si="289"/>
        <v>203080.92242993729</v>
      </c>
    </row>
    <row r="1846" spans="1:30" ht="14.25" customHeight="1" x14ac:dyDescent="0.25">
      <c r="A1846" s="16">
        <v>1830</v>
      </c>
      <c r="B1846" s="34">
        <v>0.22806172521307</v>
      </c>
      <c r="C1846" s="34">
        <v>8.5859841761947803E-2</v>
      </c>
      <c r="D1846" s="34">
        <v>4.0755239340194198E-2</v>
      </c>
      <c r="E1846" s="34">
        <v>4.5191669048641199E-2</v>
      </c>
      <c r="F1846" s="34">
        <v>-4.7084687746074298E-4</v>
      </c>
      <c r="G1846" s="34">
        <v>0.21363156035622</v>
      </c>
      <c r="H1846" s="35">
        <v>0.99829148940611201</v>
      </c>
      <c r="I1846" s="34">
        <v>9.3574071197064498E-2</v>
      </c>
      <c r="J1846" s="34">
        <v>2.6367407287145799E-2</v>
      </c>
      <c r="K1846" s="36">
        <f>Inputs!$B$12*(1+$B1846)^4</f>
        <v>136468.37944814702</v>
      </c>
      <c r="L1846" s="36">
        <f t="shared" si="280"/>
        <v>16092.277413946129</v>
      </c>
      <c r="M1846" s="36">
        <f t="shared" si="281"/>
        <v>211422.79348181278</v>
      </c>
      <c r="N1846" s="37">
        <f>M1846/Inputs!$B$6</f>
        <v>322.29084372227561</v>
      </c>
      <c r="O1846" s="38">
        <f>IF(N1846&gt;Inputs!$B$4,1,0)</f>
        <v>0</v>
      </c>
      <c r="P1846" s="34">
        <f t="shared" si="282"/>
        <v>6.7206663909918696E-2</v>
      </c>
      <c r="Q1846" s="36">
        <f>Inputs!$B$12*(1+$B1846)^0*$C1846+Inputs!$B$29*(1+$D1846)^0*Inputs!$B$19+Inputs!$B$30*(1+$E1846)^0*Inputs!$B$20+Inputs!$B$31*(1+$F1846)^0*Inputs!$B$21+Inputs!$B$22*(1+Inputs!$B$23)^0</f>
        <v>13173.634533143791</v>
      </c>
      <c r="R1846" s="36">
        <f>Inputs!$B$12*(1+$B1846)^1*$C1846+Inputs!$B$29*(1+$D1846)^1*Inputs!$B$19+Inputs!$B$30*(1+$E1846)^1*Inputs!$B$20+Inputs!$B$31*(1+$F1846)^1*Inputs!$B$21+Inputs!$B$22*(1+Inputs!$B$23)^1</f>
        <v>14525.279272847481</v>
      </c>
      <c r="S1846" s="36">
        <f>Inputs!$B$12*(1+$B1846)^2*$C1846+Inputs!$B$29*(1+$D1846)^2*Inputs!$B$19+Inputs!$B$30*(1+$E1846)^2*Inputs!$B$20+Inputs!$B$31*(1+$F1846)^2*Inputs!$B$21+Inputs!$B$22*(1+Inputs!$B$23)^2</f>
        <v>16153.406381245703</v>
      </c>
      <c r="T1846" s="36">
        <f>Inputs!$B$12*(1+$B1846)^3*$C1846+Inputs!$B$29*(1+$D1846)^3*Inputs!$B$19+Inputs!$B$30*(1+$E1846)^3*Inputs!$B$20+Inputs!$B$31*(1+$F1846)^3*Inputs!$B$21+Inputs!$B$22*(1+Inputs!$B$23)^3</f>
        <v>18119.51682280629</v>
      </c>
      <c r="U1846" s="36">
        <f>Inputs!$B$12*(1+$B1846)^4*$C1846+Inputs!$B$29*(1+$D1846)^4*Inputs!$B$19+Inputs!$B$30*(1+$E1846)^4*Inputs!$B$20+Inputs!$B$31*(1+$F1846)^4*Inputs!$B$21+Inputs!$B$22*(1+Inputs!$B$23)^4</f>
        <v>20499.065681699562</v>
      </c>
      <c r="V1846" s="35">
        <f>Inputs!$B$13/(Q1846*(1-$G1846))</f>
        <v>1.2220867055817157</v>
      </c>
      <c r="W1846" s="36">
        <f>Inputs!$B$13</f>
        <v>12660</v>
      </c>
      <c r="X1846" s="36">
        <f t="shared" si="283"/>
        <v>13319.885057779315</v>
      </c>
      <c r="Y1846" s="36">
        <f t="shared" si="284"/>
        <v>14102.209174151565</v>
      </c>
      <c r="Z1846" s="36">
        <f t="shared" si="285"/>
        <v>15021.465293423726</v>
      </c>
      <c r="AA1846" s="36">
        <f t="shared" si="286"/>
        <v>16092.277413946129</v>
      </c>
      <c r="AB1846" s="36">
        <f t="shared" si="287"/>
        <v>54289.937988856364</v>
      </c>
      <c r="AC1846" s="36">
        <f t="shared" si="288"/>
        <v>245758.20440716419</v>
      </c>
      <c r="AD1846" s="36">
        <f t="shared" si="289"/>
        <v>157132.85549295641</v>
      </c>
    </row>
    <row r="1847" spans="1:30" ht="14.25" customHeight="1" x14ac:dyDescent="0.25">
      <c r="A1847" s="16">
        <v>1831</v>
      </c>
      <c r="B1847" s="34">
        <v>0.314241794182541</v>
      </c>
      <c r="C1847" s="34">
        <v>8.3675397907497701E-2</v>
      </c>
      <c r="D1847" s="34">
        <v>2.4193891050634499E-2</v>
      </c>
      <c r="E1847" s="34">
        <v>6.1725875630600703E-2</v>
      </c>
      <c r="F1847" s="34">
        <v>2.0494619403717201E-2</v>
      </c>
      <c r="G1847" s="34">
        <v>0.20790435126276199</v>
      </c>
      <c r="H1847" s="35">
        <v>1.04261709134928</v>
      </c>
      <c r="I1847" s="34">
        <v>9.7218665132573406E-2</v>
      </c>
      <c r="J1847" s="34">
        <v>2.2530241482925598E-2</v>
      </c>
      <c r="K1847" s="36">
        <f>Inputs!$B$12*(1+$B1847)^4</f>
        <v>178999.71794407675</v>
      </c>
      <c r="L1847" s="36">
        <f t="shared" si="280"/>
        <v>19905.807422019905</v>
      </c>
      <c r="M1847" s="36">
        <f t="shared" si="281"/>
        <v>230717.50730985779</v>
      </c>
      <c r="N1847" s="37">
        <f>M1847/Inputs!$B$6</f>
        <v>351.70351724063687</v>
      </c>
      <c r="O1847" s="38">
        <f>IF(N1847&gt;Inputs!$B$4,1,0)</f>
        <v>0</v>
      </c>
      <c r="P1847" s="34">
        <f t="shared" si="282"/>
        <v>7.4688423649647812E-2</v>
      </c>
      <c r="Q1847" s="36">
        <f>Inputs!$B$12*(1+$B1847)^0*$C1847+Inputs!$B$29*(1+$D1847)^0*Inputs!$B$19+Inputs!$B$30*(1+$E1847)^0*Inputs!$B$20+Inputs!$B$31*(1+$F1847)^0*Inputs!$B$21+Inputs!$B$22*(1+Inputs!$B$23)^0</f>
        <v>13042.567901876784</v>
      </c>
      <c r="R1847" s="36">
        <f>Inputs!$B$12*(1+$B1847)^1*$C1847+Inputs!$B$29*(1+$D1847)^1*Inputs!$B$19+Inputs!$B$30*(1+$E1847)^1*Inputs!$B$20+Inputs!$B$31*(1+$F1847)^1*Inputs!$B$21+Inputs!$B$22*(1+Inputs!$B$23)^1</f>
        <v>14878.479149581068</v>
      </c>
      <c r="S1847" s="36">
        <f>Inputs!$B$12*(1+$B1847)^2*$C1847+Inputs!$B$29*(1+$D1847)^2*Inputs!$B$19+Inputs!$B$30*(1+$E1847)^2*Inputs!$B$20+Inputs!$B$31*(1+$F1847)^2*Inputs!$B$21+Inputs!$B$22*(1+Inputs!$B$23)^2</f>
        <v>17221.477606600543</v>
      </c>
      <c r="T1847" s="36">
        <f>Inputs!$B$12*(1+$B1847)^3*$C1847+Inputs!$B$29*(1+$D1847)^3*Inputs!$B$19+Inputs!$B$30*(1+$E1847)^3*Inputs!$B$20+Inputs!$B$31*(1+$F1847)^3*Inputs!$B$21+Inputs!$B$22*(1+Inputs!$B$23)^3</f>
        <v>20227.967580482073</v>
      </c>
      <c r="U1847" s="36">
        <f>Inputs!$B$12*(1+$B1847)^4*$C1847+Inputs!$B$29*(1+$D1847)^4*Inputs!$B$19+Inputs!$B$30*(1+$E1847)^4*Inputs!$B$20+Inputs!$B$31*(1+$F1847)^4*Inputs!$B$21+Inputs!$B$22*(1+Inputs!$B$23)^4</f>
        <v>24103.34575901792</v>
      </c>
      <c r="V1847" s="35">
        <f>Inputs!$B$13/(Q1847*(1-$G1847))</f>
        <v>1.2254425946109715</v>
      </c>
      <c r="W1847" s="36">
        <f>Inputs!$B$13</f>
        <v>12660</v>
      </c>
      <c r="X1847" s="36">
        <f t="shared" si="283"/>
        <v>13903.402032564591</v>
      </c>
      <c r="Y1847" s="36">
        <f t="shared" si="284"/>
        <v>15469.366268741142</v>
      </c>
      <c r="Z1847" s="36">
        <f t="shared" si="285"/>
        <v>17437.646540215828</v>
      </c>
      <c r="AA1847" s="36">
        <f t="shared" si="286"/>
        <v>19905.807422019905</v>
      </c>
      <c r="AB1847" s="36">
        <f t="shared" si="287"/>
        <v>59346.743919050678</v>
      </c>
      <c r="AC1847" s="36">
        <f t="shared" si="288"/>
        <v>272522.68926747667</v>
      </c>
      <c r="AD1847" s="36">
        <f t="shared" si="289"/>
        <v>171370.76339080711</v>
      </c>
    </row>
    <row r="1848" spans="1:30" ht="14.25" customHeight="1" x14ac:dyDescent="0.25">
      <c r="A1848" s="16">
        <v>1832</v>
      </c>
      <c r="B1848" s="34">
        <v>0.27332359429004</v>
      </c>
      <c r="C1848" s="34">
        <v>8.6431209429334702E-2</v>
      </c>
      <c r="D1848" s="34">
        <v>2.80159917604062E-2</v>
      </c>
      <c r="E1848" s="34">
        <v>3.4781040013213999E-2</v>
      </c>
      <c r="F1848" s="34">
        <v>1.15846807441937E-2</v>
      </c>
      <c r="G1848" s="34">
        <v>0.178914423953626</v>
      </c>
      <c r="H1848" s="35">
        <v>0.93873958930890899</v>
      </c>
      <c r="I1848" s="34">
        <v>0.10626179418104401</v>
      </c>
      <c r="J1848" s="34">
        <v>2.9535008728949701E-2</v>
      </c>
      <c r="K1848" s="36">
        <f>Inputs!$B$12*(1+$B1848)^4</f>
        <v>157727.12832340435</v>
      </c>
      <c r="L1848" s="36">
        <f t="shared" si="280"/>
        <v>17213.261609062974</v>
      </c>
      <c r="M1848" s="36">
        <f t="shared" si="281"/>
        <v>193453.08974944157</v>
      </c>
      <c r="N1848" s="37">
        <f>M1848/Inputs!$B$6</f>
        <v>294.89800266683164</v>
      </c>
      <c r="O1848" s="38">
        <f>IF(N1848&gt;Inputs!$B$4,1,0)</f>
        <v>0</v>
      </c>
      <c r="P1848" s="34">
        <f t="shared" si="282"/>
        <v>7.6726785452094298E-2</v>
      </c>
      <c r="Q1848" s="36">
        <f>Inputs!$B$12*(1+$B1848)^0*$C1848+Inputs!$B$29*(1+$D1848)^0*Inputs!$B$19+Inputs!$B$30*(1+$E1848)^0*Inputs!$B$20+Inputs!$B$31*(1+$F1848)^0*Inputs!$B$21+Inputs!$B$22*(1+Inputs!$B$23)^0</f>
        <v>13207.916593187005</v>
      </c>
      <c r="R1848" s="36">
        <f>Inputs!$B$12*(1+$B1848)^1*$C1848+Inputs!$B$29*(1+$D1848)^1*Inputs!$B$19+Inputs!$B$30*(1+$E1848)^1*Inputs!$B$20+Inputs!$B$31*(1+$F1848)^1*Inputs!$B$21+Inputs!$B$22*(1+Inputs!$B$23)^1</f>
        <v>14788.349385507077</v>
      </c>
      <c r="S1848" s="36">
        <f>Inputs!$B$12*(1+$B1848)^2*$C1848+Inputs!$B$29*(1+$D1848)^2*Inputs!$B$19+Inputs!$B$30*(1+$E1848)^2*Inputs!$B$20+Inputs!$B$31*(1+$F1848)^2*Inputs!$B$21+Inputs!$B$22*(1+Inputs!$B$23)^2</f>
        <v>16760.358524661297</v>
      </c>
      <c r="T1848" s="36">
        <f>Inputs!$B$12*(1+$B1848)^3*$C1848+Inputs!$B$29*(1+$D1848)^3*Inputs!$B$19+Inputs!$B$30*(1+$E1848)^3*Inputs!$B$20+Inputs!$B$31*(1+$F1848)^3*Inputs!$B$21+Inputs!$B$22*(1+Inputs!$B$23)^3</f>
        <v>19229.956665024765</v>
      </c>
      <c r="U1848" s="36">
        <f>Inputs!$B$12*(1+$B1848)^4*$C1848+Inputs!$B$29*(1+$D1848)^4*Inputs!$B$19+Inputs!$B$30*(1+$E1848)^4*Inputs!$B$20+Inputs!$B$31*(1+$F1848)^4*Inputs!$B$21+Inputs!$B$22*(1+Inputs!$B$23)^4</f>
        <v>22332.102504735874</v>
      </c>
      <c r="V1848" s="35">
        <f>Inputs!$B$13/(Q1848*(1-$G1848))</f>
        <v>1.1673765497908173</v>
      </c>
      <c r="W1848" s="36">
        <f>Inputs!$B$13</f>
        <v>12660</v>
      </c>
      <c r="X1848" s="36">
        <f t="shared" si="283"/>
        <v>13480.814097864646</v>
      </c>
      <c r="Y1848" s="36">
        <f t="shared" si="284"/>
        <v>14491.857266629768</v>
      </c>
      <c r="Z1848" s="36">
        <f t="shared" si="285"/>
        <v>15724.684858806981</v>
      </c>
      <c r="AA1848" s="36">
        <f t="shared" si="286"/>
        <v>17213.261609062974</v>
      </c>
      <c r="AB1848" s="36">
        <f t="shared" si="287"/>
        <v>54051.503485422931</v>
      </c>
      <c r="AC1848" s="36">
        <f t="shared" si="288"/>
        <v>230970.90978749745</v>
      </c>
      <c r="AD1848" s="36">
        <f t="shared" si="289"/>
        <v>139401.58626401864</v>
      </c>
    </row>
    <row r="1849" spans="1:30" ht="14.25" customHeight="1" x14ac:dyDescent="0.25">
      <c r="A1849" s="16">
        <v>1833</v>
      </c>
      <c r="B1849" s="34">
        <v>0.29739914069118201</v>
      </c>
      <c r="C1849" s="34">
        <v>5.6673954957294902E-2</v>
      </c>
      <c r="D1849" s="34">
        <v>1.7407328363334699E-2</v>
      </c>
      <c r="E1849" s="34">
        <v>3.4938559081525197E-2</v>
      </c>
      <c r="F1849" s="34">
        <v>2.69124080702207E-2</v>
      </c>
      <c r="G1849" s="34">
        <v>0.19986304662608001</v>
      </c>
      <c r="H1849" s="35">
        <v>1.10462561046265</v>
      </c>
      <c r="I1849" s="34">
        <v>9.8274675245087401E-2</v>
      </c>
      <c r="J1849" s="34">
        <v>2.94299872558898E-2</v>
      </c>
      <c r="K1849" s="36">
        <f>Inputs!$B$12*(1+$B1849)^4</f>
        <v>169998.72892026836</v>
      </c>
      <c r="L1849" s="36">
        <f t="shared" si="280"/>
        <v>16332.750166189971</v>
      </c>
      <c r="M1849" s="36">
        <f t="shared" si="281"/>
        <v>206615.40543445124</v>
      </c>
      <c r="N1849" s="37">
        <f>M1849/Inputs!$B$6</f>
        <v>314.96250828422444</v>
      </c>
      <c r="O1849" s="38">
        <f>IF(N1849&gt;Inputs!$B$4,1,0)</f>
        <v>0</v>
      </c>
      <c r="P1849" s="34">
        <f t="shared" si="282"/>
        <v>6.88446879891976E-2</v>
      </c>
      <c r="Q1849" s="36">
        <f>Inputs!$B$12*(1+$B1849)^0*$C1849+Inputs!$B$29*(1+$D1849)^0*Inputs!$B$19+Inputs!$B$30*(1+$E1849)^0*Inputs!$B$20+Inputs!$B$31*(1+$F1849)^0*Inputs!$B$21+Inputs!$B$22*(1+Inputs!$B$23)^0</f>
        <v>11422.481324864617</v>
      </c>
      <c r="R1849" s="36">
        <f>Inputs!$B$12*(1+$B1849)^1*$C1849+Inputs!$B$29*(1+$D1849)^1*Inputs!$B$19+Inputs!$B$30*(1+$E1849)^1*Inputs!$B$20+Inputs!$B$31*(1+$F1849)^1*Inputs!$B$21+Inputs!$B$22*(1+Inputs!$B$23)^1</f>
        <v>12631.352168414374</v>
      </c>
      <c r="S1849" s="36">
        <f>Inputs!$B$12*(1+$B1849)^2*$C1849+Inputs!$B$29*(1+$D1849)^2*Inputs!$B$19+Inputs!$B$30*(1+$E1849)^2*Inputs!$B$20+Inputs!$B$31*(1+$F1849)^2*Inputs!$B$21+Inputs!$B$22*(1+Inputs!$B$23)^2</f>
        <v>14146.24147669979</v>
      </c>
      <c r="T1849" s="36">
        <f>Inputs!$B$12*(1+$B1849)^3*$C1849+Inputs!$B$29*(1+$D1849)^3*Inputs!$B$19+Inputs!$B$30*(1+$E1849)^3*Inputs!$B$20+Inputs!$B$31*(1+$F1849)^3*Inputs!$B$21+Inputs!$B$22*(1+Inputs!$B$23)^3</f>
        <v>16056.744132974067</v>
      </c>
      <c r="U1849" s="36">
        <f>Inputs!$B$12*(1+$B1849)^4*$C1849+Inputs!$B$29*(1+$D1849)^4*Inputs!$B$19+Inputs!$B$30*(1+$E1849)^4*Inputs!$B$20+Inputs!$B$31*(1+$F1849)^4*Inputs!$B$21+Inputs!$B$22*(1+Inputs!$B$23)^4</f>
        <v>18479.060301679048</v>
      </c>
      <c r="V1849" s="35">
        <f>Inputs!$B$13/(Q1849*(1-$G1849))</f>
        <v>1.385188638507781</v>
      </c>
      <c r="W1849" s="36">
        <f>Inputs!$B$13</f>
        <v>12660</v>
      </c>
      <c r="X1849" s="36">
        <f t="shared" si="283"/>
        <v>13290.941237218196</v>
      </c>
      <c r="Y1849" s="36">
        <f t="shared" si="284"/>
        <v>14091.017291786371</v>
      </c>
      <c r="Z1849" s="36">
        <f t="shared" si="285"/>
        <v>15092.921723785765</v>
      </c>
      <c r="AA1849" s="36">
        <f t="shared" si="286"/>
        <v>16332.750166189971</v>
      </c>
      <c r="AB1849" s="36">
        <f t="shared" si="287"/>
        <v>53777.579739523208</v>
      </c>
      <c r="AC1849" s="36">
        <f t="shared" si="288"/>
        <v>244222.51427841122</v>
      </c>
      <c r="AD1849" s="36">
        <f t="shared" si="289"/>
        <v>152837.82569492803</v>
      </c>
    </row>
    <row r="1850" spans="1:30" ht="14.25" customHeight="1" x14ac:dyDescent="0.25">
      <c r="A1850" s="16">
        <v>1834</v>
      </c>
      <c r="B1850" s="34">
        <v>0.313734703568887</v>
      </c>
      <c r="C1850" s="34">
        <v>6.1756905182048502E-2</v>
      </c>
      <c r="D1850" s="34">
        <v>5.2006801452090599E-2</v>
      </c>
      <c r="E1850" s="34">
        <v>3.6157635422880897E-2</v>
      </c>
      <c r="F1850" s="34">
        <v>2.6493418786209401E-2</v>
      </c>
      <c r="G1850" s="34">
        <v>0.203141718904958</v>
      </c>
      <c r="H1850" s="35">
        <v>1.0704616485010101</v>
      </c>
      <c r="I1850" s="34">
        <v>0.100694029435067</v>
      </c>
      <c r="J1850" s="34">
        <v>2.0862136824225701E-2</v>
      </c>
      <c r="K1850" s="36">
        <f>Inputs!$B$12*(1+$B1850)^4</f>
        <v>178723.61484995828</v>
      </c>
      <c r="L1850" s="36">
        <f t="shared" si="280"/>
        <v>17395.595319940847</v>
      </c>
      <c r="M1850" s="36">
        <f t="shared" si="281"/>
        <v>192799.21321150591</v>
      </c>
      <c r="N1850" s="37">
        <f>M1850/Inputs!$B$6</f>
        <v>293.90123965168584</v>
      </c>
      <c r="O1850" s="38">
        <f>IF(N1850&gt;Inputs!$B$4,1,0)</f>
        <v>0</v>
      </c>
      <c r="P1850" s="34">
        <f t="shared" si="282"/>
        <v>7.9831892610841296E-2</v>
      </c>
      <c r="Q1850" s="36">
        <f>Inputs!$B$12*(1+$B1850)^0*$C1850+Inputs!$B$29*(1+$D1850)^0*Inputs!$B$19+Inputs!$B$30*(1+$E1850)^0*Inputs!$B$20+Inputs!$B$31*(1+$F1850)^0*Inputs!$B$21+Inputs!$B$22*(1+Inputs!$B$23)^0</f>
        <v>11727.458338349832</v>
      </c>
      <c r="R1850" s="36">
        <f>Inputs!$B$12*(1+$B1850)^1*$C1850+Inputs!$B$29*(1+$D1850)^1*Inputs!$B$19+Inputs!$B$30*(1+$E1850)^1*Inputs!$B$20+Inputs!$B$31*(1+$F1850)^1*Inputs!$B$21+Inputs!$B$22*(1+Inputs!$B$23)^1</f>
        <v>13202.865687887999</v>
      </c>
      <c r="S1850" s="36">
        <f>Inputs!$B$12*(1+$B1850)^2*$C1850+Inputs!$B$29*(1+$D1850)^2*Inputs!$B$19+Inputs!$B$30*(1+$E1850)^2*Inputs!$B$20+Inputs!$B$31*(1+$F1850)^2*Inputs!$B$21+Inputs!$B$22*(1+Inputs!$B$23)^2</f>
        <v>15056.296846712179</v>
      </c>
      <c r="T1850" s="36">
        <f>Inputs!$B$12*(1+$B1850)^3*$C1850+Inputs!$B$29*(1+$D1850)^3*Inputs!$B$19+Inputs!$B$30*(1+$E1850)^3*Inputs!$B$20+Inputs!$B$31*(1+$F1850)^3*Inputs!$B$21+Inputs!$B$22*(1+Inputs!$B$23)^3</f>
        <v>17402.782255251841</v>
      </c>
      <c r="U1850" s="36">
        <f>Inputs!$B$12*(1+$B1850)^4*$C1850+Inputs!$B$29*(1+$D1850)^4*Inputs!$B$19+Inputs!$B$30*(1+$E1850)^4*Inputs!$B$20+Inputs!$B$31*(1+$F1850)^4*Inputs!$B$21+Inputs!$B$22*(1+Inputs!$B$23)^4</f>
        <v>20393.280522934539</v>
      </c>
      <c r="V1850" s="35">
        <f>Inputs!$B$13/(Q1850*(1-$G1850))</f>
        <v>1.3547174240119282</v>
      </c>
      <c r="W1850" s="36">
        <f>Inputs!$B$13</f>
        <v>12660</v>
      </c>
      <c r="X1850" s="36">
        <f t="shared" si="283"/>
        <v>13505.078038472087</v>
      </c>
      <c r="Y1850" s="36">
        <f t="shared" si="284"/>
        <v>14548.327707487251</v>
      </c>
      <c r="Z1850" s="36">
        <f t="shared" si="285"/>
        <v>15830.164546130674</v>
      </c>
      <c r="AA1850" s="36">
        <f t="shared" si="286"/>
        <v>17395.595319940847</v>
      </c>
      <c r="AB1850" s="36">
        <f t="shared" si="287"/>
        <v>55110.952671952211</v>
      </c>
      <c r="AC1850" s="36">
        <f t="shared" si="288"/>
        <v>222448.74859991329</v>
      </c>
      <c r="AD1850" s="36">
        <f t="shared" si="289"/>
        <v>137688.26053955368</v>
      </c>
    </row>
    <row r="1851" spans="1:30" ht="14.25" customHeight="1" x14ac:dyDescent="0.25">
      <c r="A1851" s="16">
        <v>1835</v>
      </c>
      <c r="B1851" s="34">
        <v>0.16105927186022501</v>
      </c>
      <c r="C1851" s="34">
        <v>9.5840544042905401E-2</v>
      </c>
      <c r="D1851" s="34">
        <v>1.2447458589374299E-2</v>
      </c>
      <c r="E1851" s="34">
        <v>1.59097608139591E-2</v>
      </c>
      <c r="F1851" s="34">
        <v>-1.9087550173200101E-3</v>
      </c>
      <c r="G1851" s="34">
        <v>0.18476569418767499</v>
      </c>
      <c r="H1851" s="35">
        <v>0.99692663133352</v>
      </c>
      <c r="I1851" s="34">
        <v>0.104083767853321</v>
      </c>
      <c r="J1851" s="34">
        <v>1.9934499367227201E-2</v>
      </c>
      <c r="K1851" s="36">
        <f>Inputs!$B$12*(1+$B1851)^4</f>
        <v>109035.72464356327</v>
      </c>
      <c r="L1851" s="36">
        <f t="shared" si="280"/>
        <v>15019.232587747854</v>
      </c>
      <c r="M1851" s="36">
        <f t="shared" si="281"/>
        <v>162117.31200547644</v>
      </c>
      <c r="N1851" s="37">
        <f>M1851/Inputs!$B$6</f>
        <v>247.13004878883604</v>
      </c>
      <c r="O1851" s="38">
        <f>IF(N1851&gt;Inputs!$B$4,1,0)</f>
        <v>0</v>
      </c>
      <c r="P1851" s="34">
        <f t="shared" si="282"/>
        <v>8.4149268486093803E-2</v>
      </c>
      <c r="Q1851" s="36">
        <f>Inputs!$B$12*(1+$B1851)^0*$C1851+Inputs!$B$29*(1+$D1851)^0*Inputs!$B$19+Inputs!$B$30*(1+$E1851)^0*Inputs!$B$20+Inputs!$B$31*(1+$F1851)^0*Inputs!$B$21+Inputs!$B$22*(1+Inputs!$B$23)^0</f>
        <v>13772.476670001244</v>
      </c>
      <c r="R1851" s="36">
        <f>Inputs!$B$12*(1+$B1851)^1*$C1851+Inputs!$B$29*(1+$D1851)^1*Inputs!$B$19+Inputs!$B$30*(1+$E1851)^1*Inputs!$B$20+Inputs!$B$31*(1+$F1851)^1*Inputs!$B$21+Inputs!$B$22*(1+Inputs!$B$23)^1</f>
        <v>14702.023375624332</v>
      </c>
      <c r="S1851" s="36">
        <f>Inputs!$B$12*(1+$B1851)^2*$C1851+Inputs!$B$29*(1+$D1851)^2*Inputs!$B$19+Inputs!$B$30*(1+$E1851)^2*Inputs!$B$20+Inputs!$B$31*(1+$F1851)^2*Inputs!$B$21+Inputs!$B$22*(1+Inputs!$B$23)^2</f>
        <v>15779.829784685735</v>
      </c>
      <c r="T1851" s="36">
        <f>Inputs!$B$12*(1+$B1851)^3*$C1851+Inputs!$B$29*(1+$D1851)^3*Inputs!$B$19+Inputs!$B$30*(1+$E1851)^3*Inputs!$B$20+Inputs!$B$31*(1+$F1851)^3*Inputs!$B$21+Inputs!$B$22*(1+Inputs!$B$23)^3</f>
        <v>17029.874922825649</v>
      </c>
      <c r="U1851" s="36">
        <f>Inputs!$B$12*(1+$B1851)^4*$C1851+Inputs!$B$29*(1+$D1851)^4*Inputs!$B$19+Inputs!$B$30*(1+$E1851)^4*Inputs!$B$20+Inputs!$B$31*(1+$F1851)^4*Inputs!$B$21+Inputs!$B$22*(1+Inputs!$B$23)^4</f>
        <v>18480.005591156845</v>
      </c>
      <c r="V1851" s="35">
        <f>Inputs!$B$13/(Q1851*(1-$G1851))</f>
        <v>1.1275588380685262</v>
      </c>
      <c r="W1851" s="36">
        <f>Inputs!$B$13</f>
        <v>12660</v>
      </c>
      <c r="X1851" s="36">
        <f t="shared" si="283"/>
        <v>13123.036099533158</v>
      </c>
      <c r="Y1851" s="36">
        <f t="shared" si="284"/>
        <v>13664.965214297317</v>
      </c>
      <c r="Z1851" s="36">
        <f t="shared" si="285"/>
        <v>14294.072422447238</v>
      </c>
      <c r="AA1851" s="36">
        <f t="shared" si="286"/>
        <v>15019.232587747854</v>
      </c>
      <c r="AB1851" s="36">
        <f t="shared" si="287"/>
        <v>51159.073110718135</v>
      </c>
      <c r="AC1851" s="36">
        <f t="shared" si="288"/>
        <v>182041.19591124018</v>
      </c>
      <c r="AD1851" s="36">
        <f t="shared" si="289"/>
        <v>110958.23889475829</v>
      </c>
    </row>
    <row r="1852" spans="1:30" ht="14.25" customHeight="1" x14ac:dyDescent="0.25">
      <c r="A1852" s="16">
        <v>1836</v>
      </c>
      <c r="B1852" s="34">
        <v>0.36240515284878899</v>
      </c>
      <c r="C1852" s="34">
        <v>8.1302160964990905E-2</v>
      </c>
      <c r="D1852" s="34">
        <v>3.4864844273700103E-2</v>
      </c>
      <c r="E1852" s="34">
        <v>2.8888490889002302E-2</v>
      </c>
      <c r="F1852" s="34">
        <v>1.43637945677747E-3</v>
      </c>
      <c r="G1852" s="34">
        <v>0.16700015881604999</v>
      </c>
      <c r="H1852" s="35">
        <v>1.0661299872639001</v>
      </c>
      <c r="I1852" s="34">
        <v>9.7963384060723302E-2</v>
      </c>
      <c r="J1852" s="34">
        <v>2.60614352018557E-2</v>
      </c>
      <c r="K1852" s="36">
        <f>Inputs!$B$12*(1+$B1852)^4</f>
        <v>206717.07944004884</v>
      </c>
      <c r="L1852" s="36">
        <f t="shared" si="280"/>
        <v>22516.062589670761</v>
      </c>
      <c r="M1852" s="36">
        <f t="shared" si="281"/>
        <v>264012.49780934432</v>
      </c>
      <c r="N1852" s="37">
        <f>M1852/Inputs!$B$6</f>
        <v>402.45807592887854</v>
      </c>
      <c r="O1852" s="38">
        <f>IF(N1852&gt;Inputs!$B$4,1,0)</f>
        <v>1</v>
      </c>
      <c r="P1852" s="34">
        <f t="shared" si="282"/>
        <v>7.1901948858867609E-2</v>
      </c>
      <c r="Q1852" s="36">
        <f>Inputs!$B$12*(1+$B1852)^0*$C1852+Inputs!$B$29*(1+$D1852)^0*Inputs!$B$19+Inputs!$B$30*(1+$E1852)^0*Inputs!$B$20+Inputs!$B$31*(1+$F1852)^0*Inputs!$B$21+Inputs!$B$22*(1+Inputs!$B$23)^0</f>
        <v>12900.173685326376</v>
      </c>
      <c r="R1852" s="36">
        <f>Inputs!$B$12*(1+$B1852)^1*$C1852+Inputs!$B$29*(1+$D1852)^1*Inputs!$B$19+Inputs!$B$30*(1+$E1852)^1*Inputs!$B$20+Inputs!$B$31*(1+$F1852)^1*Inputs!$B$21+Inputs!$B$22*(1+Inputs!$B$23)^1</f>
        <v>14793.046945643575</v>
      </c>
      <c r="S1852" s="36">
        <f>Inputs!$B$12*(1+$B1852)^2*$C1852+Inputs!$B$29*(1+$D1852)^2*Inputs!$B$19+Inputs!$B$30*(1+$E1852)^2*Inputs!$B$20+Inputs!$B$31*(1+$F1852)^2*Inputs!$B$21+Inputs!$B$22*(1+Inputs!$B$23)^2</f>
        <v>17330.645708391046</v>
      </c>
      <c r="T1852" s="36">
        <f>Inputs!$B$12*(1+$B1852)^3*$C1852+Inputs!$B$29*(1+$D1852)^3*Inputs!$B$19+Inputs!$B$30*(1+$E1852)^3*Inputs!$B$20+Inputs!$B$31*(1+$F1852)^3*Inputs!$B$21+Inputs!$B$22*(1+Inputs!$B$23)^3</f>
        <v>20745.294426603134</v>
      </c>
      <c r="U1852" s="36">
        <f>Inputs!$B$12*(1+$B1852)^4*$C1852+Inputs!$B$29*(1+$D1852)^4*Inputs!$B$19+Inputs!$B$30*(1+$E1852)^4*Inputs!$B$20+Inputs!$B$31*(1+$F1852)^4*Inputs!$B$21+Inputs!$B$22*(1+Inputs!$B$23)^4</f>
        <v>25353.46779361106</v>
      </c>
      <c r="V1852" s="35">
        <f>Inputs!$B$13/(Q1852*(1-$G1852))</f>
        <v>1.1781300391775655</v>
      </c>
      <c r="W1852" s="36">
        <f>Inputs!$B$13</f>
        <v>12660</v>
      </c>
      <c r="X1852" s="36">
        <f t="shared" si="283"/>
        <v>14172.598881390097</v>
      </c>
      <c r="Y1852" s="36">
        <f t="shared" si="284"/>
        <v>16199.545913801132</v>
      </c>
      <c r="Z1852" s="36">
        <f t="shared" si="285"/>
        <v>18907.471208858689</v>
      </c>
      <c r="AA1852" s="36">
        <f t="shared" si="286"/>
        <v>22516.062589670761</v>
      </c>
      <c r="AB1852" s="36">
        <f t="shared" si="287"/>
        <v>62646.626879001989</v>
      </c>
      <c r="AC1852" s="36">
        <f t="shared" si="288"/>
        <v>321310.67185953108</v>
      </c>
      <c r="AD1852" s="36">
        <f t="shared" si="289"/>
        <v>201365.87093034235</v>
      </c>
    </row>
    <row r="1853" spans="1:30" ht="14.25" customHeight="1" x14ac:dyDescent="0.25">
      <c r="A1853" s="16">
        <v>1837</v>
      </c>
      <c r="B1853" s="34">
        <v>0.37084601821798302</v>
      </c>
      <c r="C1853" s="34">
        <v>4.83931066938433E-2</v>
      </c>
      <c r="D1853" s="34">
        <v>3.6966617925657003E-2</v>
      </c>
      <c r="E1853" s="34">
        <v>7.61067488053698E-2</v>
      </c>
      <c r="F1853" s="34">
        <v>9.3657023394361494E-3</v>
      </c>
      <c r="G1853" s="34">
        <v>0.17831494954072799</v>
      </c>
      <c r="H1853" s="35">
        <v>1.0402331389688499</v>
      </c>
      <c r="I1853" s="34">
        <v>9.9261050258835901E-2</v>
      </c>
      <c r="J1853" s="34">
        <v>2.18323964643579E-2</v>
      </c>
      <c r="K1853" s="36">
        <f>Inputs!$B$12*(1+$B1853)^4</f>
        <v>211887.79917369602</v>
      </c>
      <c r="L1853" s="36">
        <f t="shared" si="280"/>
        <v>16693.323566109008</v>
      </c>
      <c r="M1853" s="36">
        <f t="shared" si="281"/>
        <v>191304.65004233399</v>
      </c>
      <c r="N1853" s="37">
        <f>M1853/Inputs!$B$6</f>
        <v>291.62294213770423</v>
      </c>
      <c r="O1853" s="38">
        <f>IF(N1853&gt;Inputs!$B$4,1,0)</f>
        <v>0</v>
      </c>
      <c r="P1853" s="34">
        <f t="shared" si="282"/>
        <v>7.7428653794477997E-2</v>
      </c>
      <c r="Q1853" s="36">
        <f>Inputs!$B$12*(1+$B1853)^0*$C1853+Inputs!$B$29*(1+$D1853)^0*Inputs!$B$19+Inputs!$B$30*(1+$E1853)^0*Inputs!$B$20+Inputs!$B$31*(1+$F1853)^0*Inputs!$B$21+Inputs!$B$22*(1+Inputs!$B$23)^0</f>
        <v>10925.630429057521</v>
      </c>
      <c r="R1853" s="36">
        <f>Inputs!$B$12*(1+$B1853)^1*$C1853+Inputs!$B$29*(1+$D1853)^1*Inputs!$B$19+Inputs!$B$30*(1+$E1853)^1*Inputs!$B$20+Inputs!$B$31*(1+$F1853)^1*Inputs!$B$21+Inputs!$B$22*(1+Inputs!$B$23)^1</f>
        <v>12288.678067698256</v>
      </c>
      <c r="S1853" s="36">
        <f>Inputs!$B$12*(1+$B1853)^2*$C1853+Inputs!$B$29*(1+$D1853)^2*Inputs!$B$19+Inputs!$B$30*(1+$E1853)^2*Inputs!$B$20+Inputs!$B$31*(1+$F1853)^2*Inputs!$B$21+Inputs!$B$22*(1+Inputs!$B$23)^2</f>
        <v>14068.420662788114</v>
      </c>
      <c r="T1853" s="36">
        <f>Inputs!$B$12*(1+$B1853)^3*$C1853+Inputs!$B$29*(1+$D1853)^3*Inputs!$B$19+Inputs!$B$30*(1+$E1853)^3*Inputs!$B$20+Inputs!$B$31*(1+$F1853)^3*Inputs!$B$21+Inputs!$B$22*(1+Inputs!$B$23)^3</f>
        <v>16414.159630467555</v>
      </c>
      <c r="U1853" s="36">
        <f>Inputs!$B$12*(1+$B1853)^4*$C1853+Inputs!$B$29*(1+$D1853)^4*Inputs!$B$19+Inputs!$B$30*(1+$E1853)^4*Inputs!$B$20+Inputs!$B$31*(1+$F1853)^4*Inputs!$B$21+Inputs!$B$22*(1+Inputs!$B$23)^4</f>
        <v>19530.202247114463</v>
      </c>
      <c r="V1853" s="35">
        <f>Inputs!$B$13/(Q1853*(1-$G1853))</f>
        <v>1.4102035841113452</v>
      </c>
      <c r="W1853" s="36">
        <f>Inputs!$B$13</f>
        <v>12660</v>
      </c>
      <c r="X1853" s="36">
        <f t="shared" si="283"/>
        <v>13305.485160967137</v>
      </c>
      <c r="Y1853" s="36">
        <f t="shared" si="284"/>
        <v>14163.292622297586</v>
      </c>
      <c r="Z1853" s="36">
        <f t="shared" si="285"/>
        <v>15277.377558655533</v>
      </c>
      <c r="AA1853" s="36">
        <f t="shared" si="286"/>
        <v>16693.323566109008</v>
      </c>
      <c r="AB1853" s="36">
        <f t="shared" si="287"/>
        <v>54053.317295937522</v>
      </c>
      <c r="AC1853" s="36">
        <f t="shared" si="288"/>
        <v>220303.18220163378</v>
      </c>
      <c r="AD1853" s="36">
        <f t="shared" si="289"/>
        <v>137251.33274639645</v>
      </c>
    </row>
    <row r="1854" spans="1:30" ht="14.25" customHeight="1" x14ac:dyDescent="0.25">
      <c r="A1854" s="16">
        <v>1838</v>
      </c>
      <c r="B1854" s="34">
        <v>0.188362182514002</v>
      </c>
      <c r="C1854" s="34">
        <v>0.114490209721192</v>
      </c>
      <c r="D1854" s="34">
        <v>1.68500935478639E-2</v>
      </c>
      <c r="E1854" s="34">
        <v>3.2864645305498603E-2</v>
      </c>
      <c r="F1854" s="34">
        <v>-4.2041028998973697E-3</v>
      </c>
      <c r="G1854" s="34">
        <v>0.22331009097228099</v>
      </c>
      <c r="H1854" s="35">
        <v>1.1115808215226799</v>
      </c>
      <c r="I1854" s="34">
        <v>9.7574325913942897E-2</v>
      </c>
      <c r="J1854" s="34">
        <v>2.3150924472639198E-2</v>
      </c>
      <c r="K1854" s="36">
        <f>Inputs!$B$12*(1+$B1854)^4</f>
        <v>119659.32295553698</v>
      </c>
      <c r="L1854" s="36">
        <f t="shared" si="280"/>
        <v>18935.446392593698</v>
      </c>
      <c r="M1854" s="36">
        <f t="shared" si="281"/>
        <v>221584.50637152023</v>
      </c>
      <c r="N1854" s="37">
        <f>M1854/Inputs!$B$6</f>
        <v>337.78125971268327</v>
      </c>
      <c r="O1854" s="38">
        <f>IF(N1854&gt;Inputs!$B$4,1,0)</f>
        <v>0</v>
      </c>
      <c r="P1854" s="34">
        <f t="shared" si="282"/>
        <v>7.4423401441303702E-2</v>
      </c>
      <c r="Q1854" s="36">
        <f>Inputs!$B$12*(1+$B1854)^0*$C1854+Inputs!$B$29*(1+$D1854)^0*Inputs!$B$19+Inputs!$B$30*(1+$E1854)^0*Inputs!$B$20+Inputs!$B$31*(1+$F1854)^0*Inputs!$B$21+Inputs!$B$22*(1+Inputs!$B$23)^0</f>
        <v>14891.456610698442</v>
      </c>
      <c r="R1854" s="36">
        <f>Inputs!$B$12*(1+$B1854)^1*$C1854+Inputs!$B$29*(1+$D1854)^1*Inputs!$B$19+Inputs!$B$30*(1+$E1854)^1*Inputs!$B$20+Inputs!$B$31*(1+$F1854)^1*Inputs!$B$21+Inputs!$B$22*(1+Inputs!$B$23)^1</f>
        <v>16235.507135488377</v>
      </c>
      <c r="S1854" s="36">
        <f>Inputs!$B$12*(1+$B1854)^2*$C1854+Inputs!$B$29*(1+$D1854)^2*Inputs!$B$19+Inputs!$B$30*(1+$E1854)^2*Inputs!$B$20+Inputs!$B$31*(1+$F1854)^2*Inputs!$B$21+Inputs!$B$22*(1+Inputs!$B$23)^2</f>
        <v>17824.944290050633</v>
      </c>
      <c r="T1854" s="36">
        <f>Inputs!$B$12*(1+$B1854)^3*$C1854+Inputs!$B$29*(1+$D1854)^3*Inputs!$B$19+Inputs!$B$30*(1+$E1854)^3*Inputs!$B$20+Inputs!$B$31*(1+$F1854)^3*Inputs!$B$21+Inputs!$B$22*(1+Inputs!$B$23)^3</f>
        <v>19705.71983625702</v>
      </c>
      <c r="U1854" s="36">
        <f>Inputs!$B$12*(1+$B1854)^4*$C1854+Inputs!$B$29*(1+$D1854)^4*Inputs!$B$19+Inputs!$B$30*(1+$E1854)^4*Inputs!$B$20+Inputs!$B$31*(1+$F1854)^4*Inputs!$B$21+Inputs!$B$22*(1+Inputs!$B$23)^4</f>
        <v>21932.434446184641</v>
      </c>
      <c r="V1854" s="35">
        <f>Inputs!$B$13/(Q1854*(1-$G1854))</f>
        <v>1.0945834126306058</v>
      </c>
      <c r="W1854" s="36">
        <f>Inputs!$B$13</f>
        <v>12660</v>
      </c>
      <c r="X1854" s="36">
        <f t="shared" si="283"/>
        <v>13856.231233932758</v>
      </c>
      <c r="Y1854" s="36">
        <f t="shared" si="284"/>
        <v>15271.570024166815</v>
      </c>
      <c r="Z1854" s="36">
        <f t="shared" si="285"/>
        <v>16947.966972982897</v>
      </c>
      <c r="AA1854" s="36">
        <f t="shared" si="286"/>
        <v>18935.446392593698</v>
      </c>
      <c r="AB1854" s="36">
        <f t="shared" si="287"/>
        <v>58152.905175262887</v>
      </c>
      <c r="AC1854" s="36">
        <f t="shared" si="288"/>
        <v>260318.91994568534</v>
      </c>
      <c r="AD1854" s="36">
        <f t="shared" si="289"/>
        <v>163431.60119625734</v>
      </c>
    </row>
    <row r="1855" spans="1:30" ht="14.25" customHeight="1" x14ac:dyDescent="0.25">
      <c r="A1855" s="16">
        <v>1839</v>
      </c>
      <c r="B1855" s="34">
        <v>0.21521783180444601</v>
      </c>
      <c r="C1855" s="34">
        <v>9.7053604857292294E-2</v>
      </c>
      <c r="D1855" s="34">
        <v>2.5643357239154198E-2</v>
      </c>
      <c r="E1855" s="34">
        <v>1.6467295052596701E-2</v>
      </c>
      <c r="F1855" s="34">
        <v>1.84164606039828E-2</v>
      </c>
      <c r="G1855" s="34">
        <v>0.196291566353758</v>
      </c>
      <c r="H1855" s="35">
        <v>1.1729337945267999</v>
      </c>
      <c r="I1855" s="34">
        <v>9.4201053076524002E-2</v>
      </c>
      <c r="J1855" s="34">
        <v>3.1442364168489299E-2</v>
      </c>
      <c r="K1855" s="36">
        <f>Inputs!$B$12*(1+$B1855)^4</f>
        <v>130848.20970686815</v>
      </c>
      <c r="L1855" s="36">
        <f t="shared" si="280"/>
        <v>20075.200035251393</v>
      </c>
      <c r="M1855" s="36">
        <f t="shared" si="281"/>
        <v>270765.25730644417</v>
      </c>
      <c r="N1855" s="37">
        <f>M1855/Inputs!$B$6</f>
        <v>412.7519166256771</v>
      </c>
      <c r="O1855" s="38">
        <f>IF(N1855&gt;Inputs!$B$4,1,0)</f>
        <v>1</v>
      </c>
      <c r="P1855" s="34">
        <f t="shared" si="282"/>
        <v>6.275868890803471E-2</v>
      </c>
      <c r="Q1855" s="36">
        <f>Inputs!$B$12*(1+$B1855)^0*$C1855+Inputs!$B$29*(1+$D1855)^0*Inputs!$B$19+Inputs!$B$30*(1+$E1855)^0*Inputs!$B$20+Inputs!$B$31*(1+$F1855)^0*Inputs!$B$21+Inputs!$B$22*(1+Inputs!$B$23)^0</f>
        <v>13845.260318864461</v>
      </c>
      <c r="R1855" s="36">
        <f>Inputs!$B$12*(1+$B1855)^1*$C1855+Inputs!$B$29*(1+$D1855)^1*Inputs!$B$19+Inputs!$B$30*(1+$E1855)^1*Inputs!$B$20+Inputs!$B$31*(1+$F1855)^1*Inputs!$B$21+Inputs!$B$22*(1+Inputs!$B$23)^1</f>
        <v>15238.562988371312</v>
      </c>
      <c r="S1855" s="36">
        <f>Inputs!$B$12*(1+$B1855)^2*$C1855+Inputs!$B$29*(1+$D1855)^2*Inputs!$B$19+Inputs!$B$30*(1+$E1855)^2*Inputs!$B$20+Inputs!$B$31*(1+$F1855)^2*Inputs!$B$21+Inputs!$B$22*(1+Inputs!$B$23)^2</f>
        <v>16903.900148342043</v>
      </c>
      <c r="T1855" s="36">
        <f>Inputs!$B$12*(1+$B1855)^3*$C1855+Inputs!$B$29*(1+$D1855)^3*Inputs!$B$19+Inputs!$B$30*(1+$E1855)^3*Inputs!$B$20+Inputs!$B$31*(1+$F1855)^3*Inputs!$B$21+Inputs!$B$22*(1+Inputs!$B$23)^3</f>
        <v>18899.354116028298</v>
      </c>
      <c r="U1855" s="36">
        <f>Inputs!$B$12*(1+$B1855)^4*$C1855+Inputs!$B$29*(1+$D1855)^4*Inputs!$B$19+Inputs!$B$30*(1+$E1855)^4*Inputs!$B$20+Inputs!$B$31*(1+$F1855)^4*Inputs!$B$21+Inputs!$B$22*(1+Inputs!$B$23)^4</f>
        <v>21295.500740190782</v>
      </c>
      <c r="V1855" s="35">
        <f>Inputs!$B$13/(Q1855*(1-$G1855))</f>
        <v>1.1377164940685076</v>
      </c>
      <c r="W1855" s="36">
        <f>Inputs!$B$13</f>
        <v>12660</v>
      </c>
      <c r="X1855" s="36">
        <f t="shared" si="283"/>
        <v>14041.855043460822</v>
      </c>
      <c r="Y1855" s="36">
        <f t="shared" si="284"/>
        <v>15696.024560611693</v>
      </c>
      <c r="Z1855" s="36">
        <f t="shared" si="285"/>
        <v>17682.626406393716</v>
      </c>
      <c r="AA1855" s="36">
        <f t="shared" si="286"/>
        <v>20075.200035251393</v>
      </c>
      <c r="AB1855" s="36">
        <f t="shared" si="287"/>
        <v>60413.888565570451</v>
      </c>
      <c r="AC1855" s="36">
        <f t="shared" si="288"/>
        <v>329936.9720080957</v>
      </c>
      <c r="AD1855" s="36">
        <f t="shared" si="289"/>
        <v>210351.3687408737</v>
      </c>
    </row>
    <row r="1856" spans="1:30" ht="14.25" customHeight="1" x14ac:dyDescent="0.25">
      <c r="A1856" s="16">
        <v>1840</v>
      </c>
      <c r="B1856" s="34">
        <v>0.248813613967134</v>
      </c>
      <c r="C1856" s="34">
        <v>8.5014369647569296E-2</v>
      </c>
      <c r="D1856" s="34">
        <v>8.8106651379149508E-3</v>
      </c>
      <c r="E1856" s="34">
        <v>3.4185422458184199E-2</v>
      </c>
      <c r="F1856" s="34">
        <v>2.0160480928327899E-2</v>
      </c>
      <c r="G1856" s="34">
        <v>0.19998073145154799</v>
      </c>
      <c r="H1856" s="35">
        <v>0.97485599645524601</v>
      </c>
      <c r="I1856" s="34">
        <v>9.2886621327210595E-2</v>
      </c>
      <c r="J1856" s="34">
        <v>2.0925448384934001E-2</v>
      </c>
      <c r="K1856" s="36">
        <f>Inputs!$B$12*(1+$B1856)^4</f>
        <v>145929.04777165537</v>
      </c>
      <c r="L1856" s="36">
        <f t="shared" si="280"/>
        <v>16372.983551863716</v>
      </c>
      <c r="M1856" s="36">
        <f t="shared" si="281"/>
        <v>203748.28397942305</v>
      </c>
      <c r="N1856" s="37">
        <f>M1856/Inputs!$B$6</f>
        <v>310.5918963100961</v>
      </c>
      <c r="O1856" s="38">
        <f>IF(N1856&gt;Inputs!$B$4,1,0)</f>
        <v>0</v>
      </c>
      <c r="P1856" s="34">
        <f t="shared" si="282"/>
        <v>7.1961172942276594E-2</v>
      </c>
      <c r="Q1856" s="36">
        <f>Inputs!$B$12*(1+$B1856)^0*$C1856+Inputs!$B$29*(1+$D1856)^0*Inputs!$B$19+Inputs!$B$30*(1+$E1856)^0*Inputs!$B$20+Inputs!$B$31*(1+$F1856)^0*Inputs!$B$21+Inputs!$B$22*(1+Inputs!$B$23)^0</f>
        <v>13122.906206281081</v>
      </c>
      <c r="R1856" s="36">
        <f>Inputs!$B$12*(1+$B1856)^1*$C1856+Inputs!$B$29*(1+$D1856)^1*Inputs!$B$19+Inputs!$B$30*(1+$E1856)^1*Inputs!$B$20+Inputs!$B$31*(1+$F1856)^1*Inputs!$B$21+Inputs!$B$22*(1+Inputs!$B$23)^1</f>
        <v>14528.933570582813</v>
      </c>
      <c r="S1856" s="36">
        <f>Inputs!$B$12*(1+$B1856)^2*$C1856+Inputs!$B$29*(1+$D1856)^2*Inputs!$B$19+Inputs!$B$30*(1+$E1856)^2*Inputs!$B$20+Inputs!$B$31*(1+$F1856)^2*Inputs!$B$21+Inputs!$B$22*(1+Inputs!$B$23)^2</f>
        <v>16253.700195426383</v>
      </c>
      <c r="T1856" s="36">
        <f>Inputs!$B$12*(1+$B1856)^3*$C1856+Inputs!$B$29*(1+$D1856)^3*Inputs!$B$19+Inputs!$B$30*(1+$E1856)^3*Inputs!$B$20+Inputs!$B$31*(1+$F1856)^3*Inputs!$B$21+Inputs!$B$22*(1+Inputs!$B$23)^3</f>
        <v>18375.855179025879</v>
      </c>
      <c r="U1856" s="36">
        <f>Inputs!$B$12*(1+$B1856)^4*$C1856+Inputs!$B$29*(1+$D1856)^4*Inputs!$B$19+Inputs!$B$30*(1+$E1856)^4*Inputs!$B$20+Inputs!$B$31*(1+$F1856)^4*Inputs!$B$21+Inputs!$B$22*(1+Inputs!$B$23)^4</f>
        <v>20993.599652617813</v>
      </c>
      <c r="V1856" s="35">
        <f>Inputs!$B$13/(Q1856*(1-$G1856))</f>
        <v>1.2058776161664482</v>
      </c>
      <c r="W1856" s="36">
        <f>Inputs!$B$13</f>
        <v>12660</v>
      </c>
      <c r="X1856" s="36">
        <f t="shared" si="283"/>
        <v>13345.114488887388</v>
      </c>
      <c r="Y1856" s="36">
        <f t="shared" si="284"/>
        <v>14178.337625013774</v>
      </c>
      <c r="Z1856" s="36">
        <f t="shared" si="285"/>
        <v>15180.459677392902</v>
      </c>
      <c r="AA1856" s="36">
        <f t="shared" si="286"/>
        <v>16372.983551863716</v>
      </c>
      <c r="AB1856" s="36">
        <f t="shared" si="287"/>
        <v>54761.38741608688</v>
      </c>
      <c r="AC1856" s="36">
        <f t="shared" si="288"/>
        <v>232286.31344703023</v>
      </c>
      <c r="AD1856" s="36">
        <f t="shared" si="289"/>
        <v>148986.89656333617</v>
      </c>
    </row>
    <row r="1857" spans="1:30" ht="14.25" customHeight="1" x14ac:dyDescent="0.25">
      <c r="A1857" s="16">
        <v>1841</v>
      </c>
      <c r="B1857" s="34">
        <v>0.25393357166525998</v>
      </c>
      <c r="C1857" s="34">
        <v>9.2438775390013397E-2</v>
      </c>
      <c r="D1857" s="34">
        <v>3.17492453845203E-2</v>
      </c>
      <c r="E1857" s="34">
        <v>3.9285138769820302E-2</v>
      </c>
      <c r="F1857" s="34">
        <v>1.9555576266226001E-2</v>
      </c>
      <c r="G1857" s="34">
        <v>0.211230270278777</v>
      </c>
      <c r="H1857" s="35">
        <v>1.0485085772214799</v>
      </c>
      <c r="I1857" s="34">
        <v>9.8277174582287102E-2</v>
      </c>
      <c r="J1857" s="34">
        <v>2.4700441654228501E-2</v>
      </c>
      <c r="K1857" s="36">
        <f>Inputs!$B$12*(1+$B1857)^4</f>
        <v>148336.95854633598</v>
      </c>
      <c r="L1857" s="36">
        <f t="shared" si="280"/>
        <v>18746.008176141368</v>
      </c>
      <c r="M1857" s="36">
        <f t="shared" si="281"/>
        <v>221012.09711917001</v>
      </c>
      <c r="N1857" s="37">
        <f>M1857/Inputs!$B$6</f>
        <v>336.90868463288109</v>
      </c>
      <c r="O1857" s="38">
        <f>IF(N1857&gt;Inputs!$B$4,1,0)</f>
        <v>0</v>
      </c>
      <c r="P1857" s="34">
        <f t="shared" si="282"/>
        <v>7.3576732928058608E-2</v>
      </c>
      <c r="Q1857" s="36">
        <f>Inputs!$B$12*(1+$B1857)^0*$C1857+Inputs!$B$29*(1+$D1857)^0*Inputs!$B$19+Inputs!$B$30*(1+$E1857)^0*Inputs!$B$20+Inputs!$B$31*(1+$F1857)^0*Inputs!$B$21+Inputs!$B$22*(1+Inputs!$B$23)^0</f>
        <v>13568.370550827727</v>
      </c>
      <c r="R1857" s="36">
        <f>Inputs!$B$12*(1+$B1857)^1*$C1857+Inputs!$B$29*(1+$D1857)^1*Inputs!$B$19+Inputs!$B$30*(1+$E1857)^1*Inputs!$B$20+Inputs!$B$31*(1+$F1857)^1*Inputs!$B$21+Inputs!$B$22*(1+Inputs!$B$23)^1</f>
        <v>15199.37452941911</v>
      </c>
      <c r="S1857" s="36">
        <f>Inputs!$B$12*(1+$B1857)^2*$C1857+Inputs!$B$29*(1+$D1857)^2*Inputs!$B$19+Inputs!$B$30*(1+$E1857)^2*Inputs!$B$20+Inputs!$B$31*(1+$F1857)^2*Inputs!$B$21+Inputs!$B$22*(1+Inputs!$B$23)^2</f>
        <v>17194.873472995263</v>
      </c>
      <c r="T1857" s="36">
        <f>Inputs!$B$12*(1+$B1857)^3*$C1857+Inputs!$B$29*(1+$D1857)^3*Inputs!$B$19+Inputs!$B$30*(1+$E1857)^3*Inputs!$B$20+Inputs!$B$31*(1+$F1857)^3*Inputs!$B$21+Inputs!$B$22*(1+Inputs!$B$23)^3</f>
        <v>19645.913521459042</v>
      </c>
      <c r="U1857" s="36">
        <f>Inputs!$B$12*(1+$B1857)^4*$C1857+Inputs!$B$29*(1+$D1857)^4*Inputs!$B$19+Inputs!$B$30*(1+$E1857)^4*Inputs!$B$20+Inputs!$B$31*(1+$F1857)^4*Inputs!$B$21+Inputs!$B$22*(1+Inputs!$B$23)^4</f>
        <v>22666.610356048161</v>
      </c>
      <c r="V1857" s="35">
        <f>Inputs!$B$13/(Q1857*(1-$G1857))</f>
        <v>1.1829210893491811</v>
      </c>
      <c r="W1857" s="36">
        <f>Inputs!$B$13</f>
        <v>12660</v>
      </c>
      <c r="X1857" s="36">
        <f t="shared" si="283"/>
        <v>13778.950690606907</v>
      </c>
      <c r="Y1857" s="36">
        <f t="shared" si="284"/>
        <v>15132.212345411734</v>
      </c>
      <c r="Z1857" s="36">
        <f t="shared" si="285"/>
        <v>16768.513250109849</v>
      </c>
      <c r="AA1857" s="36">
        <f t="shared" si="286"/>
        <v>18746.008176141368</v>
      </c>
      <c r="AB1857" s="36">
        <f t="shared" si="287"/>
        <v>57629.634828861526</v>
      </c>
      <c r="AC1857" s="36">
        <f t="shared" si="288"/>
        <v>261074.96341442523</v>
      </c>
      <c r="AD1857" s="36">
        <f t="shared" si="289"/>
        <v>163382.46229030847</v>
      </c>
    </row>
    <row r="1858" spans="1:30" ht="14.25" customHeight="1" x14ac:dyDescent="0.25">
      <c r="A1858" s="16">
        <v>1842</v>
      </c>
      <c r="B1858" s="34">
        <v>0.32610152852472601</v>
      </c>
      <c r="C1858" s="34">
        <v>7.0118507727293597E-2</v>
      </c>
      <c r="D1858" s="34">
        <v>5.6981499889435697E-2</v>
      </c>
      <c r="E1858" s="34">
        <v>4.4416357437590398E-2</v>
      </c>
      <c r="F1858" s="34">
        <v>1.14235844460486E-2</v>
      </c>
      <c r="G1858" s="34">
        <v>0.172059712184195</v>
      </c>
      <c r="H1858" s="35">
        <v>1.0077545105974199</v>
      </c>
      <c r="I1858" s="34">
        <v>0.107339437177948</v>
      </c>
      <c r="J1858" s="34">
        <v>2.2679897435699099E-2</v>
      </c>
      <c r="K1858" s="36">
        <f>Inputs!$B$12*(1+$B1858)^4</f>
        <v>185548.88672284331</v>
      </c>
      <c r="L1858" s="36">
        <f t="shared" si="280"/>
        <v>18563.509628908174</v>
      </c>
      <c r="M1858" s="36">
        <f t="shared" si="281"/>
        <v>190449.09636623602</v>
      </c>
      <c r="N1858" s="37">
        <f>M1858/Inputs!$B$6</f>
        <v>290.31874446072561</v>
      </c>
      <c r="O1858" s="38">
        <f>IF(N1858&gt;Inputs!$B$4,1,0)</f>
        <v>0</v>
      </c>
      <c r="P1858" s="34">
        <f t="shared" si="282"/>
        <v>8.4659539742248907E-2</v>
      </c>
      <c r="Q1858" s="36">
        <f>Inputs!$B$12*(1+$B1858)^0*$C1858+Inputs!$B$29*(1+$D1858)^0*Inputs!$B$19+Inputs!$B$30*(1+$E1858)^0*Inputs!$B$20+Inputs!$B$31*(1+$F1858)^0*Inputs!$B$21+Inputs!$B$22*(1+Inputs!$B$23)^0</f>
        <v>12229.154491064539</v>
      </c>
      <c r="R1858" s="36">
        <f>Inputs!$B$12*(1+$B1858)^1*$C1858+Inputs!$B$29*(1+$D1858)^1*Inputs!$B$19+Inputs!$B$30*(1+$E1858)^1*Inputs!$B$20+Inputs!$B$31*(1+$F1858)^1*Inputs!$B$21+Inputs!$B$22*(1+Inputs!$B$23)^1</f>
        <v>13883.12351547469</v>
      </c>
      <c r="S1858" s="36">
        <f>Inputs!$B$12*(1+$B1858)^2*$C1858+Inputs!$B$29*(1+$D1858)^2*Inputs!$B$19+Inputs!$B$30*(1+$E1858)^2*Inputs!$B$20+Inputs!$B$31*(1+$F1858)^2*Inputs!$B$21+Inputs!$B$22*(1+Inputs!$B$23)^2</f>
        <v>15998.668138505702</v>
      </c>
      <c r="T1858" s="36">
        <f>Inputs!$B$12*(1+$B1858)^3*$C1858+Inputs!$B$29*(1+$D1858)^3*Inputs!$B$19+Inputs!$B$30*(1+$E1858)^3*Inputs!$B$20+Inputs!$B$31*(1+$F1858)^3*Inputs!$B$21+Inputs!$B$22*(1+Inputs!$B$23)^3</f>
        <v>18722.458951854998</v>
      </c>
      <c r="U1858" s="36">
        <f>Inputs!$B$12*(1+$B1858)^4*$C1858+Inputs!$B$29*(1+$D1858)^4*Inputs!$B$19+Inputs!$B$30*(1+$E1858)^4*Inputs!$B$20+Inputs!$B$31*(1+$F1858)^4*Inputs!$B$21+Inputs!$B$22*(1+Inputs!$B$23)^4</f>
        <v>22248.786110985668</v>
      </c>
      <c r="V1858" s="35">
        <f>Inputs!$B$13/(Q1858*(1-$G1858))</f>
        <v>1.250369173834879</v>
      </c>
      <c r="W1858" s="36">
        <f>Inputs!$B$13</f>
        <v>12660</v>
      </c>
      <c r="X1858" s="36">
        <f t="shared" si="283"/>
        <v>13675.062698452057</v>
      </c>
      <c r="Y1858" s="36">
        <f t="shared" si="284"/>
        <v>14955.487567187294</v>
      </c>
      <c r="Z1858" s="36">
        <f t="shared" si="285"/>
        <v>16561.478535178328</v>
      </c>
      <c r="AA1858" s="36">
        <f t="shared" si="286"/>
        <v>18563.509628908174</v>
      </c>
      <c r="AB1858" s="36">
        <f t="shared" si="287"/>
        <v>55763.836909092002</v>
      </c>
      <c r="AC1858" s="36">
        <f t="shared" si="288"/>
        <v>224245.58627578145</v>
      </c>
      <c r="AD1858" s="36">
        <f t="shared" si="289"/>
        <v>134685.25945714401</v>
      </c>
    </row>
    <row r="1859" spans="1:30" ht="14.25" customHeight="1" x14ac:dyDescent="0.25">
      <c r="A1859" s="16">
        <v>1843</v>
      </c>
      <c r="B1859" s="34">
        <v>0.21495109544478699</v>
      </c>
      <c r="C1859" s="34">
        <v>9.1569284459180597E-2</v>
      </c>
      <c r="D1859" s="34">
        <v>2.7817133610059198E-2</v>
      </c>
      <c r="E1859" s="34">
        <v>2.1999526728892101E-2</v>
      </c>
      <c r="F1859" s="34">
        <v>2.4664561721326701E-2</v>
      </c>
      <c r="G1859" s="34">
        <v>0.218757941598795</v>
      </c>
      <c r="H1859" s="35">
        <v>1.0938665822264899</v>
      </c>
      <c r="I1859" s="34">
        <v>0.104392109002829</v>
      </c>
      <c r="J1859" s="34">
        <v>2.3341830164073499E-2</v>
      </c>
      <c r="K1859" s="36">
        <f>Inputs!$B$12*(1+$B1859)^4</f>
        <v>130733.36450105091</v>
      </c>
      <c r="L1859" s="36">
        <f t="shared" si="280"/>
        <v>17755.898978907459</v>
      </c>
      <c r="M1859" s="36">
        <f t="shared" si="281"/>
        <v>191746.1710994528</v>
      </c>
      <c r="N1859" s="37">
        <f>M1859/Inputs!$B$6</f>
        <v>292.29599252965363</v>
      </c>
      <c r="O1859" s="38">
        <f>IF(N1859&gt;Inputs!$B$4,1,0)</f>
        <v>0</v>
      </c>
      <c r="P1859" s="34">
        <f t="shared" si="282"/>
        <v>8.1050278838755499E-2</v>
      </c>
      <c r="Q1859" s="36">
        <f>Inputs!$B$12*(1+$B1859)^0*$C1859+Inputs!$B$29*(1+$D1859)^0*Inputs!$B$19+Inputs!$B$30*(1+$E1859)^0*Inputs!$B$20+Inputs!$B$31*(1+$F1859)^0*Inputs!$B$21+Inputs!$B$22*(1+Inputs!$B$23)^0</f>
        <v>13516.201094977758</v>
      </c>
      <c r="R1859" s="36">
        <f>Inputs!$B$12*(1+$B1859)^1*$C1859+Inputs!$B$29*(1+$D1859)^1*Inputs!$B$19+Inputs!$B$30*(1+$E1859)^1*Inputs!$B$20+Inputs!$B$31*(1+$F1859)^1*Inputs!$B$21+Inputs!$B$22*(1+Inputs!$B$23)^1</f>
        <v>14886.474546447909</v>
      </c>
      <c r="S1859" s="36">
        <f>Inputs!$B$12*(1+$B1859)^2*$C1859+Inputs!$B$29*(1+$D1859)^2*Inputs!$B$19+Inputs!$B$30*(1+$E1859)^2*Inputs!$B$20+Inputs!$B$31*(1+$F1859)^2*Inputs!$B$21+Inputs!$B$22*(1+Inputs!$B$23)^2</f>
        <v>16515.042814034947</v>
      </c>
      <c r="T1859" s="36">
        <f>Inputs!$B$12*(1+$B1859)^3*$C1859+Inputs!$B$29*(1+$D1859)^3*Inputs!$B$19+Inputs!$B$30*(1+$E1859)^3*Inputs!$B$20+Inputs!$B$31*(1+$F1859)^3*Inputs!$B$21+Inputs!$B$22*(1+Inputs!$B$23)^3</f>
        <v>18456.574986904052</v>
      </c>
      <c r="U1859" s="36">
        <f>Inputs!$B$12*(1+$B1859)^4*$C1859+Inputs!$B$29*(1+$D1859)^4*Inputs!$B$19+Inputs!$B$30*(1+$E1859)^4*Inputs!$B$20+Inputs!$B$31*(1+$F1859)^4*Inputs!$B$21+Inputs!$B$22*(1+Inputs!$B$23)^4</f>
        <v>20777.471490392734</v>
      </c>
      <c r="V1859" s="35">
        <f>Inputs!$B$13/(Q1859*(1-$G1859))</f>
        <v>1.1989289456104353</v>
      </c>
      <c r="W1859" s="36">
        <f>Inputs!$B$13</f>
        <v>12660</v>
      </c>
      <c r="X1859" s="36">
        <f t="shared" si="283"/>
        <v>13638.004476049349</v>
      </c>
      <c r="Y1859" s="36">
        <f t="shared" si="284"/>
        <v>14791.106012786193</v>
      </c>
      <c r="Z1859" s="36">
        <f t="shared" si="285"/>
        <v>16151.244760350535</v>
      </c>
      <c r="AA1859" s="36">
        <f t="shared" si="286"/>
        <v>17755.898978907459</v>
      </c>
      <c r="AB1859" s="36">
        <f t="shared" si="287"/>
        <v>55290.244007604844</v>
      </c>
      <c r="AC1859" s="36">
        <f t="shared" si="288"/>
        <v>224186.20167158655</v>
      </c>
      <c r="AD1859" s="36">
        <f t="shared" si="289"/>
        <v>136455.92709184796</v>
      </c>
    </row>
    <row r="1860" spans="1:30" ht="14.25" customHeight="1" x14ac:dyDescent="0.25">
      <c r="A1860" s="16">
        <v>1844</v>
      </c>
      <c r="B1860" s="34">
        <v>0.200676118051199</v>
      </c>
      <c r="C1860" s="34">
        <v>9.5672879913272196E-2</v>
      </c>
      <c r="D1860" s="34">
        <v>5.5759103475830303E-2</v>
      </c>
      <c r="E1860" s="34">
        <v>5.5776065042469798E-2</v>
      </c>
      <c r="F1860" s="34">
        <v>1.56847500549121E-2</v>
      </c>
      <c r="G1860" s="34">
        <v>0.18609747195244</v>
      </c>
      <c r="H1860" s="35">
        <v>0.93938082954435498</v>
      </c>
      <c r="I1860" s="34">
        <v>9.2243260225134793E-2</v>
      </c>
      <c r="J1860" s="34">
        <v>2.3603395367303302E-2</v>
      </c>
      <c r="K1860" s="36">
        <f>Inputs!$B$12*(1+$B1860)^4</f>
        <v>124696.63674632515</v>
      </c>
      <c r="L1860" s="36">
        <f t="shared" si="280"/>
        <v>16332.338287726176</v>
      </c>
      <c r="M1860" s="36">
        <f t="shared" si="281"/>
        <v>211714.4411807514</v>
      </c>
      <c r="N1860" s="37">
        <f>M1860/Inputs!$B$6</f>
        <v>322.73542862919419</v>
      </c>
      <c r="O1860" s="38">
        <f>IF(N1860&gt;Inputs!$B$4,1,0)</f>
        <v>0</v>
      </c>
      <c r="P1860" s="34">
        <f t="shared" si="282"/>
        <v>6.8639864857831495E-2</v>
      </c>
      <c r="Q1860" s="36">
        <f>Inputs!$B$12*(1+$B1860)^0*$C1860+Inputs!$B$29*(1+$D1860)^0*Inputs!$B$19+Inputs!$B$30*(1+$E1860)^0*Inputs!$B$20+Inputs!$B$31*(1+$F1860)^0*Inputs!$B$21+Inputs!$B$22*(1+Inputs!$B$23)^0</f>
        <v>13762.416822223255</v>
      </c>
      <c r="R1860" s="36">
        <f>Inputs!$B$12*(1+$B1860)^1*$C1860+Inputs!$B$29*(1+$D1860)^1*Inputs!$B$19+Inputs!$B$30*(1+$E1860)^1*Inputs!$B$20+Inputs!$B$31*(1+$F1860)^1*Inputs!$B$21+Inputs!$B$22*(1+Inputs!$B$23)^1</f>
        <v>15240.110660854843</v>
      </c>
      <c r="S1860" s="36">
        <f>Inputs!$B$12*(1+$B1860)^2*$C1860+Inputs!$B$29*(1+$D1860)^2*Inputs!$B$19+Inputs!$B$30*(1+$E1860)^2*Inputs!$B$20+Inputs!$B$31*(1+$F1860)^2*Inputs!$B$21+Inputs!$B$22*(1+Inputs!$B$23)^2</f>
        <v>16966.080496742547</v>
      </c>
      <c r="T1860" s="36">
        <f>Inputs!$B$12*(1+$B1860)^3*$C1860+Inputs!$B$29*(1+$D1860)^3*Inputs!$B$19+Inputs!$B$30*(1+$E1860)^3*Inputs!$B$20+Inputs!$B$31*(1+$F1860)^3*Inputs!$B$21+Inputs!$B$22*(1+Inputs!$B$23)^3</f>
        <v>18987.679405774979</v>
      </c>
      <c r="U1860" s="36">
        <f>Inputs!$B$12*(1+$B1860)^4*$C1860+Inputs!$B$29*(1+$D1860)^4*Inputs!$B$19+Inputs!$B$30*(1+$E1860)^4*Inputs!$B$20+Inputs!$B$31*(1+$F1860)^4*Inputs!$B$21+Inputs!$B$22*(1+Inputs!$B$23)^4</f>
        <v>21361.624481717678</v>
      </c>
      <c r="V1860" s="35">
        <f>Inputs!$B$13/(Q1860*(1-$G1860))</f>
        <v>1.1302294023469635</v>
      </c>
      <c r="W1860" s="36">
        <f>Inputs!$B$13</f>
        <v>12660</v>
      </c>
      <c r="X1860" s="36">
        <f t="shared" si="283"/>
        <v>13427.505755488139</v>
      </c>
      <c r="Y1860" s="36">
        <f t="shared" si="284"/>
        <v>14289.350458195204</v>
      </c>
      <c r="Z1860" s="36">
        <f t="shared" si="285"/>
        <v>15254.653518588511</v>
      </c>
      <c r="AA1860" s="36">
        <f t="shared" si="286"/>
        <v>16332.338287726176</v>
      </c>
      <c r="AB1860" s="36">
        <f t="shared" si="287"/>
        <v>55036.882043385274</v>
      </c>
      <c r="AC1860" s="36">
        <f t="shared" si="288"/>
        <v>243558.70979976869</v>
      </c>
      <c r="AD1860" s="36">
        <f t="shared" si="289"/>
        <v>156677.55913736613</v>
      </c>
    </row>
    <row r="1861" spans="1:30" ht="14.25" customHeight="1" x14ac:dyDescent="0.25">
      <c r="A1861" s="16">
        <v>1845</v>
      </c>
      <c r="B1861" s="34">
        <v>0.52797095155156604</v>
      </c>
      <c r="C1861" s="34">
        <v>7.5211122302883501E-2</v>
      </c>
      <c r="D1861" s="34">
        <v>1.5073346106824899E-2</v>
      </c>
      <c r="E1861" s="34">
        <v>5.7895782098245599E-2</v>
      </c>
      <c r="F1861" s="34">
        <v>3.6904465196434401E-2</v>
      </c>
      <c r="G1861" s="34">
        <v>0.198042436219348</v>
      </c>
      <c r="H1861" s="35">
        <v>1.0568423181300399</v>
      </c>
      <c r="I1861" s="34">
        <v>0.102321062391284</v>
      </c>
      <c r="J1861" s="34">
        <v>2.2211057304315999E-2</v>
      </c>
      <c r="K1861" s="36">
        <f>Inputs!$B$12*(1+$B1861)^4</f>
        <v>327048.10867879819</v>
      </c>
      <c r="L1861" s="36">
        <f t="shared" si="280"/>
        <v>28708.184661772026</v>
      </c>
      <c r="M1861" s="36">
        <f t="shared" si="281"/>
        <v>294672.53112088179</v>
      </c>
      <c r="N1861" s="37">
        <f>M1861/Inputs!$B$6</f>
        <v>449.19593158671006</v>
      </c>
      <c r="O1861" s="38">
        <f>IF(N1861&gt;Inputs!$B$4,1,0)</f>
        <v>1</v>
      </c>
      <c r="P1861" s="34">
        <f t="shared" si="282"/>
        <v>8.0110005086968E-2</v>
      </c>
      <c r="Q1861" s="36">
        <f>Inputs!$B$12*(1+$B1861)^0*$C1861+Inputs!$B$29*(1+$D1861)^0*Inputs!$B$19+Inputs!$B$30*(1+$E1861)^0*Inputs!$B$20+Inputs!$B$31*(1+$F1861)^0*Inputs!$B$21+Inputs!$B$22*(1+Inputs!$B$23)^0</f>
        <v>12534.711365599931</v>
      </c>
      <c r="R1861" s="36">
        <f>Inputs!$B$12*(1+$B1861)^1*$C1861+Inputs!$B$29*(1+$D1861)^1*Inputs!$B$19+Inputs!$B$30*(1+$E1861)^1*Inputs!$B$20+Inputs!$B$31*(1+$F1861)^1*Inputs!$B$21+Inputs!$B$22*(1+Inputs!$B$23)^1</f>
        <v>15209.87609599503</v>
      </c>
      <c r="S1861" s="36">
        <f>Inputs!$B$12*(1+$B1861)^2*$C1861+Inputs!$B$29*(1+$D1861)^2*Inputs!$B$19+Inputs!$B$30*(1+$E1861)^2*Inputs!$B$20+Inputs!$B$31*(1+$F1861)^2*Inputs!$B$21+Inputs!$B$22*(1+Inputs!$B$23)^2</f>
        <v>19156.202052888981</v>
      </c>
      <c r="T1861" s="36">
        <f>Inputs!$B$12*(1+$B1861)^3*$C1861+Inputs!$B$29*(1+$D1861)^3*Inputs!$B$19+Inputs!$B$30*(1+$E1861)^3*Inputs!$B$20+Inputs!$B$31*(1+$F1861)^3*Inputs!$B$21+Inputs!$B$22*(1+Inputs!$B$23)^3</f>
        <v>25038.498179148439</v>
      </c>
      <c r="U1861" s="36">
        <f>Inputs!$B$12*(1+$B1861)^4*$C1861+Inputs!$B$29*(1+$D1861)^4*Inputs!$B$19+Inputs!$B$30*(1+$E1861)^4*Inputs!$B$20+Inputs!$B$31*(1+$F1861)^4*Inputs!$B$21+Inputs!$B$22*(1+Inputs!$B$23)^4</f>
        <v>33872.257970203478</v>
      </c>
      <c r="V1861" s="35">
        <f>Inputs!$B$13/(Q1861*(1-$G1861))</f>
        <v>1.2594124430393505</v>
      </c>
      <c r="W1861" s="36">
        <f>Inputs!$B$13</f>
        <v>12660</v>
      </c>
      <c r="X1861" s="36">
        <f t="shared" si="283"/>
        <v>14744.182750854296</v>
      </c>
      <c r="Y1861" s="36">
        <f t="shared" si="284"/>
        <v>17791.686867386536</v>
      </c>
      <c r="Z1861" s="36">
        <f t="shared" si="285"/>
        <v>22238.088675956464</v>
      </c>
      <c r="AA1861" s="36">
        <f t="shared" si="286"/>
        <v>28708.184661772026</v>
      </c>
      <c r="AB1861" s="36">
        <f t="shared" si="287"/>
        <v>69601.802041263931</v>
      </c>
      <c r="AC1861" s="36">
        <f t="shared" si="288"/>
        <v>366319.0854193492</v>
      </c>
      <c r="AD1861" s="36">
        <f t="shared" si="289"/>
        <v>225070.72907961783</v>
      </c>
    </row>
    <row r="1862" spans="1:30" ht="14.25" customHeight="1" x14ac:dyDescent="0.25">
      <c r="A1862" s="16">
        <v>1846</v>
      </c>
      <c r="B1862" s="34">
        <v>0.38696462625351302</v>
      </c>
      <c r="C1862" s="34">
        <v>7.0507430756413303E-2</v>
      </c>
      <c r="D1862" s="34">
        <v>2.65785217399695E-2</v>
      </c>
      <c r="E1862" s="34">
        <v>3.1157438777663402E-2</v>
      </c>
      <c r="F1862" s="34">
        <v>2.3361410130776399E-2</v>
      </c>
      <c r="G1862" s="34">
        <v>0.177635209193553</v>
      </c>
      <c r="H1862" s="35">
        <v>1.11980826543122</v>
      </c>
      <c r="I1862" s="34">
        <v>8.7297156330619005E-2</v>
      </c>
      <c r="J1862" s="34">
        <v>2.8122377163433E-2</v>
      </c>
      <c r="K1862" s="36">
        <f>Inputs!$B$12*(1+$B1862)^4</f>
        <v>222030.57799902337</v>
      </c>
      <c r="L1862" s="36">
        <f t="shared" si="280"/>
        <v>22578.062435671112</v>
      </c>
      <c r="M1862" s="36">
        <f t="shared" si="281"/>
        <v>322750.05901338952</v>
      </c>
      <c r="N1862" s="37">
        <f>M1862/Inputs!$B$6</f>
        <v>491.99704117894743</v>
      </c>
      <c r="O1862" s="38">
        <f>IF(N1862&gt;Inputs!$B$4,1,0)</f>
        <v>1</v>
      </c>
      <c r="P1862" s="34">
        <f t="shared" si="282"/>
        <v>5.9174779167186005E-2</v>
      </c>
      <c r="Q1862" s="36">
        <f>Inputs!$B$12*(1+$B1862)^0*$C1862+Inputs!$B$29*(1+$D1862)^0*Inputs!$B$19+Inputs!$B$30*(1+$E1862)^0*Inputs!$B$20+Inputs!$B$31*(1+$F1862)^0*Inputs!$B$21+Inputs!$B$22*(1+Inputs!$B$23)^0</f>
        <v>12252.489872811719</v>
      </c>
      <c r="R1862" s="36">
        <f>Inputs!$B$12*(1+$B1862)^1*$C1862+Inputs!$B$29*(1+$D1862)^1*Inputs!$B$19+Inputs!$B$30*(1+$E1862)^1*Inputs!$B$20+Inputs!$B$31*(1+$F1862)^1*Inputs!$B$21+Inputs!$B$22*(1+Inputs!$B$23)^1</f>
        <v>14091.843372270654</v>
      </c>
      <c r="S1862" s="36">
        <f>Inputs!$B$12*(1+$B1862)^2*$C1862+Inputs!$B$29*(1+$D1862)^2*Inputs!$B$19+Inputs!$B$30*(1+$E1862)^2*Inputs!$B$20+Inputs!$B$31*(1+$F1862)^2*Inputs!$B$21+Inputs!$B$22*(1+Inputs!$B$23)^2</f>
        <v>16569.830959843319</v>
      </c>
      <c r="T1862" s="36">
        <f>Inputs!$B$12*(1+$B1862)^3*$C1862+Inputs!$B$29*(1+$D1862)^3*Inputs!$B$19+Inputs!$B$30*(1+$E1862)^3*Inputs!$B$20+Inputs!$B$31*(1+$F1862)^3*Inputs!$B$21+Inputs!$B$22*(1+Inputs!$B$23)^3</f>
        <v>19931.717901397795</v>
      </c>
      <c r="U1862" s="36">
        <f>Inputs!$B$12*(1+$B1862)^4*$C1862+Inputs!$B$29*(1+$D1862)^4*Inputs!$B$19+Inputs!$B$30*(1+$E1862)^4*Inputs!$B$20+Inputs!$B$31*(1+$F1862)^4*Inputs!$B$21+Inputs!$B$22*(1+Inputs!$B$23)^4</f>
        <v>24517.630353610661</v>
      </c>
      <c r="V1862" s="35">
        <f>Inputs!$B$13/(Q1862*(1-$G1862))</f>
        <v>1.2564489436460262</v>
      </c>
      <c r="W1862" s="36">
        <f>Inputs!$B$13</f>
        <v>12660</v>
      </c>
      <c r="X1862" s="36">
        <f t="shared" si="283"/>
        <v>14164.659478281807</v>
      </c>
      <c r="Y1862" s="36">
        <f t="shared" si="284"/>
        <v>16189.969761081538</v>
      </c>
      <c r="Z1862" s="36">
        <f t="shared" si="285"/>
        <v>18914.861661168456</v>
      </c>
      <c r="AA1862" s="36">
        <f t="shared" si="286"/>
        <v>22578.062435671112</v>
      </c>
      <c r="AB1862" s="36">
        <f t="shared" si="287"/>
        <v>64611.088022682205</v>
      </c>
      <c r="AC1862" s="36">
        <f t="shared" si="288"/>
        <v>392278.7976533561</v>
      </c>
      <c r="AD1862" s="36">
        <f t="shared" si="289"/>
        <v>258138.97099070731</v>
      </c>
    </row>
    <row r="1863" spans="1:30" ht="14.25" customHeight="1" x14ac:dyDescent="0.25">
      <c r="A1863" s="16">
        <v>1847</v>
      </c>
      <c r="B1863" s="34">
        <v>0.14862011948006501</v>
      </c>
      <c r="C1863" s="34">
        <v>7.47084783265137E-2</v>
      </c>
      <c r="D1863" s="34">
        <v>4.67160603015239E-2</v>
      </c>
      <c r="E1863" s="34">
        <v>5.6242283928330597E-2</v>
      </c>
      <c r="F1863" s="34">
        <v>1.9588930054369801E-2</v>
      </c>
      <c r="G1863" s="34">
        <v>0.17811719435637599</v>
      </c>
      <c r="H1863" s="35">
        <v>1.0323551476733599</v>
      </c>
      <c r="I1863" s="34">
        <v>9.7592071628703994E-2</v>
      </c>
      <c r="J1863" s="34">
        <v>2.8866014708765399E-2</v>
      </c>
      <c r="K1863" s="36">
        <f>Inputs!$B$12*(1+$B1863)^4</f>
        <v>104437.61061432224</v>
      </c>
      <c r="L1863" s="36">
        <f t="shared" si="280"/>
        <v>14572.619115256746</v>
      </c>
      <c r="M1863" s="36">
        <f t="shared" si="281"/>
        <v>188454.77694765895</v>
      </c>
      <c r="N1863" s="37">
        <f>M1863/Inputs!$B$6</f>
        <v>287.27862339582157</v>
      </c>
      <c r="O1863" s="38">
        <f>IF(N1863&gt;Inputs!$B$4,1,0)</f>
        <v>0</v>
      </c>
      <c r="P1863" s="34">
        <f t="shared" si="282"/>
        <v>6.8726056919938591E-2</v>
      </c>
      <c r="Q1863" s="36">
        <f>Inputs!$B$12*(1+$B1863)^0*$C1863+Inputs!$B$29*(1+$D1863)^0*Inputs!$B$19+Inputs!$B$30*(1+$E1863)^0*Inputs!$B$20+Inputs!$B$31*(1+$F1863)^0*Inputs!$B$21+Inputs!$B$22*(1+Inputs!$B$23)^0</f>
        <v>12504.552727017744</v>
      </c>
      <c r="R1863" s="36">
        <f>Inputs!$B$12*(1+$B1863)^1*$C1863+Inputs!$B$29*(1+$D1863)^1*Inputs!$B$19+Inputs!$B$30*(1+$E1863)^1*Inputs!$B$20+Inputs!$B$31*(1+$F1863)^1*Inputs!$B$21+Inputs!$B$22*(1+Inputs!$B$23)^1</f>
        <v>13485.440119706422</v>
      </c>
      <c r="S1863" s="36">
        <f>Inputs!$B$12*(1+$B1863)^2*$C1863+Inputs!$B$29*(1+$D1863)^2*Inputs!$B$19+Inputs!$B$30*(1+$E1863)^2*Inputs!$B$20+Inputs!$B$31*(1+$F1863)^2*Inputs!$B$21+Inputs!$B$22*(1+Inputs!$B$23)^2</f>
        <v>14580.138517874249</v>
      </c>
      <c r="T1863" s="36">
        <f>Inputs!$B$12*(1+$B1863)^3*$C1863+Inputs!$B$29*(1+$D1863)^3*Inputs!$B$19+Inputs!$B$30*(1+$E1863)^3*Inputs!$B$20+Inputs!$B$31*(1+$F1863)^3*Inputs!$B$21+Inputs!$B$22*(1+Inputs!$B$23)^3</f>
        <v>15804.117450743082</v>
      </c>
      <c r="U1863" s="36">
        <f>Inputs!$B$12*(1+$B1863)^4*$C1863+Inputs!$B$29*(1+$D1863)^4*Inputs!$B$19+Inputs!$B$30*(1+$E1863)^4*Inputs!$B$20+Inputs!$B$31*(1+$F1863)^4*Inputs!$B$21+Inputs!$B$22*(1+Inputs!$B$23)^4</f>
        <v>17175.072991679546</v>
      </c>
      <c r="V1863" s="35">
        <f>Inputs!$B$13/(Q1863*(1-$G1863))</f>
        <v>1.2318438190919512</v>
      </c>
      <c r="W1863" s="36">
        <f>Inputs!$B$13</f>
        <v>12660</v>
      </c>
      <c r="X1863" s="36">
        <f t="shared" si="283"/>
        <v>13100.325306478971</v>
      </c>
      <c r="Y1863" s="36">
        <f t="shared" si="284"/>
        <v>13566.13507757747</v>
      </c>
      <c r="Z1863" s="36">
        <f t="shared" si="285"/>
        <v>14057.193878699261</v>
      </c>
      <c r="AA1863" s="36">
        <f t="shared" si="286"/>
        <v>14572.619115256746</v>
      </c>
      <c r="AB1863" s="36">
        <f t="shared" si="287"/>
        <v>51502.202067439874</v>
      </c>
      <c r="AC1863" s="36">
        <f t="shared" si="288"/>
        <v>218159.94143893887</v>
      </c>
      <c r="AD1863" s="36">
        <f t="shared" si="289"/>
        <v>136952.57488021906</v>
      </c>
    </row>
    <row r="1864" spans="1:30" ht="14.25" customHeight="1" x14ac:dyDescent="0.25">
      <c r="A1864" s="16">
        <v>1848</v>
      </c>
      <c r="B1864" s="34">
        <v>0.444049483288533</v>
      </c>
      <c r="C1864" s="34">
        <v>5.6095941450127598E-2</v>
      </c>
      <c r="D1864" s="34">
        <v>4.5102076217923899E-2</v>
      </c>
      <c r="E1864" s="34">
        <v>3.7549891208980099E-2</v>
      </c>
      <c r="F1864" s="34">
        <v>-3.9085151310784497E-3</v>
      </c>
      <c r="G1864" s="34">
        <v>0.179377531354559</v>
      </c>
      <c r="H1864" s="35">
        <v>1.1145913478117599</v>
      </c>
      <c r="I1864" s="34">
        <v>0.104888840280818</v>
      </c>
      <c r="J1864" s="34">
        <v>2.5403305484303501E-2</v>
      </c>
      <c r="K1864" s="36">
        <f>Inputs!$B$12*(1+$B1864)^4</f>
        <v>260903.28799596042</v>
      </c>
      <c r="L1864" s="36">
        <f t="shared" si="280"/>
        <v>21342.909611483403</v>
      </c>
      <c r="M1864" s="36">
        <f t="shared" si="281"/>
        <v>226582.3269145377</v>
      </c>
      <c r="N1864" s="37">
        <f>M1864/Inputs!$B$6</f>
        <v>345.39988858923431</v>
      </c>
      <c r="O1864" s="38">
        <f>IF(N1864&gt;Inputs!$B$4,1,0)</f>
        <v>0</v>
      </c>
      <c r="P1864" s="34">
        <f t="shared" si="282"/>
        <v>7.9485534796514504E-2</v>
      </c>
      <c r="Q1864" s="36">
        <f>Inputs!$B$12*(1+$B1864)^0*$C1864+Inputs!$B$29*(1+$D1864)^0*Inputs!$B$19+Inputs!$B$30*(1+$E1864)^0*Inputs!$B$20+Inputs!$B$31*(1+$F1864)^0*Inputs!$B$21+Inputs!$B$22*(1+Inputs!$B$23)^0</f>
        <v>11387.800514434577</v>
      </c>
      <c r="R1864" s="36">
        <f>Inputs!$B$12*(1+$B1864)^1*$C1864+Inputs!$B$29*(1+$D1864)^1*Inputs!$B$19+Inputs!$B$30*(1+$E1864)^1*Inputs!$B$20+Inputs!$B$31*(1+$F1864)^1*Inputs!$B$21+Inputs!$B$22*(1+Inputs!$B$23)^1</f>
        <v>13038.769306255326</v>
      </c>
      <c r="S1864" s="36">
        <f>Inputs!$B$12*(1+$B1864)^2*$C1864+Inputs!$B$29*(1+$D1864)^2*Inputs!$B$19+Inputs!$B$30*(1+$E1864)^2*Inputs!$B$20+Inputs!$B$31*(1+$F1864)^2*Inputs!$B$21+Inputs!$B$22*(1+Inputs!$B$23)^2</f>
        <v>15361.646673174386</v>
      </c>
      <c r="T1864" s="36">
        <f>Inputs!$B$12*(1+$B1864)^3*$C1864+Inputs!$B$29*(1+$D1864)^3*Inputs!$B$19+Inputs!$B$30*(1+$E1864)^3*Inputs!$B$20+Inputs!$B$31*(1+$F1864)^3*Inputs!$B$21+Inputs!$B$22*(1+Inputs!$B$23)^3</f>
        <v>18651.503544494401</v>
      </c>
      <c r="U1864" s="36">
        <f>Inputs!$B$12*(1+$B1864)^4*$C1864+Inputs!$B$29*(1+$D1864)^4*Inputs!$B$19+Inputs!$B$30*(1+$E1864)^4*Inputs!$B$20+Inputs!$B$31*(1+$F1864)^4*Inputs!$B$21+Inputs!$B$22*(1+Inputs!$B$23)^4</f>
        <v>23334.288005785129</v>
      </c>
      <c r="V1864" s="35">
        <f>Inputs!$B$13/(Q1864*(1-$G1864))</f>
        <v>1.3547228344988564</v>
      </c>
      <c r="W1864" s="36">
        <f>Inputs!$B$13</f>
        <v>12660</v>
      </c>
      <c r="X1864" s="36">
        <f t="shared" si="283"/>
        <v>13853.06226884177</v>
      </c>
      <c r="Y1864" s="36">
        <f t="shared" si="284"/>
        <v>15564.226085573826</v>
      </c>
      <c r="Z1864" s="36">
        <f t="shared" si="285"/>
        <v>17978.61374954944</v>
      </c>
      <c r="AA1864" s="36">
        <f t="shared" si="286"/>
        <v>21342.909611483403</v>
      </c>
      <c r="AB1864" s="36">
        <f t="shared" si="287"/>
        <v>59370.380540076003</v>
      </c>
      <c r="AC1864" s="36">
        <f t="shared" si="288"/>
        <v>275334.24943663419</v>
      </c>
      <c r="AD1864" s="36">
        <f t="shared" si="289"/>
        <v>167211.9463744617</v>
      </c>
    </row>
    <row r="1865" spans="1:30" ht="14.25" customHeight="1" x14ac:dyDescent="0.25">
      <c r="A1865" s="16">
        <v>1849</v>
      </c>
      <c r="B1865" s="34">
        <v>0.24764061899429099</v>
      </c>
      <c r="C1865" s="34">
        <v>8.1192955717484694E-2</v>
      </c>
      <c r="D1865" s="34">
        <v>2.4134308363108599E-2</v>
      </c>
      <c r="E1865" s="34">
        <v>3.9808243382553302E-2</v>
      </c>
      <c r="F1865" s="34">
        <v>2.4153866605620199E-2</v>
      </c>
      <c r="G1865" s="34">
        <v>0.17890227173456899</v>
      </c>
      <c r="H1865" s="35">
        <v>0.98130232924688798</v>
      </c>
      <c r="I1865" s="34">
        <v>0.10609497573575</v>
      </c>
      <c r="J1865" s="34">
        <v>3.0512315491870501E-2</v>
      </c>
      <c r="K1865" s="36">
        <f>Inputs!$B$12*(1+$B1865)^4</f>
        <v>145381.54247204406</v>
      </c>
      <c r="L1865" s="36">
        <f t="shared" si="280"/>
        <v>16714.221912543697</v>
      </c>
      <c r="M1865" s="36">
        <f t="shared" si="281"/>
        <v>191073.24021960128</v>
      </c>
      <c r="N1865" s="37">
        <f>M1865/Inputs!$B$6</f>
        <v>291.27018326158731</v>
      </c>
      <c r="O1865" s="38">
        <f>IF(N1865&gt;Inputs!$B$4,1,0)</f>
        <v>0</v>
      </c>
      <c r="P1865" s="34">
        <f t="shared" si="282"/>
        <v>7.5582660243879496E-2</v>
      </c>
      <c r="Q1865" s="36">
        <f>Inputs!$B$12*(1+$B1865)^0*$C1865+Inputs!$B$29*(1+$D1865)^0*Inputs!$B$19+Inputs!$B$30*(1+$E1865)^0*Inputs!$B$20+Inputs!$B$31*(1+$F1865)^0*Inputs!$B$21+Inputs!$B$22*(1+Inputs!$B$23)^0</f>
        <v>12893.621370476005</v>
      </c>
      <c r="R1865" s="36">
        <f>Inputs!$B$12*(1+$B1865)^1*$C1865+Inputs!$B$29*(1+$D1865)^1*Inputs!$B$19+Inputs!$B$30*(1+$E1865)^1*Inputs!$B$20+Inputs!$B$31*(1+$F1865)^1*Inputs!$B$21+Inputs!$B$22*(1+Inputs!$B$23)^1</f>
        <v>14319.571898903971</v>
      </c>
      <c r="S1865" s="36">
        <f>Inputs!$B$12*(1+$B1865)^2*$C1865+Inputs!$B$29*(1+$D1865)^2*Inputs!$B$19+Inputs!$B$30*(1+$E1865)^2*Inputs!$B$20+Inputs!$B$31*(1+$F1865)^2*Inputs!$B$21+Inputs!$B$22*(1+Inputs!$B$23)^2</f>
        <v>16050.73857799024</v>
      </c>
      <c r="T1865" s="36">
        <f>Inputs!$B$12*(1+$B1865)^3*$C1865+Inputs!$B$29*(1+$D1865)^3*Inputs!$B$19+Inputs!$B$30*(1+$E1865)^3*Inputs!$B$20+Inputs!$B$31*(1+$F1865)^3*Inputs!$B$21+Inputs!$B$22*(1+Inputs!$B$23)^3</f>
        <v>18161.311198311399</v>
      </c>
      <c r="U1865" s="36">
        <f>Inputs!$B$12*(1+$B1865)^4*$C1865+Inputs!$B$29*(1+$D1865)^4*Inputs!$B$19+Inputs!$B$30*(1+$E1865)^4*Inputs!$B$20+Inputs!$B$31*(1+$F1865)^4*Inputs!$B$21+Inputs!$B$22*(1+Inputs!$B$23)^4</f>
        <v>20743.807982124126</v>
      </c>
      <c r="V1865" s="35">
        <f>Inputs!$B$13/(Q1865*(1-$G1865))</f>
        <v>1.1958148501893104</v>
      </c>
      <c r="W1865" s="36">
        <f>Inputs!$B$13</f>
        <v>12660</v>
      </c>
      <c r="X1865" s="36">
        <f t="shared" si="283"/>
        <v>13429.566415553101</v>
      </c>
      <c r="Y1865" s="36">
        <f t="shared" si="284"/>
        <v>14346.358561474895</v>
      </c>
      <c r="Z1865" s="36">
        <f t="shared" si="285"/>
        <v>15433.101762213304</v>
      </c>
      <c r="AA1865" s="36">
        <f t="shared" si="286"/>
        <v>16714.221912543697</v>
      </c>
      <c r="AB1865" s="36">
        <f t="shared" si="287"/>
        <v>53429.939453259809</v>
      </c>
      <c r="AC1865" s="36">
        <f t="shared" si="288"/>
        <v>227885.75407591768</v>
      </c>
      <c r="AD1865" s="36">
        <f t="shared" si="289"/>
        <v>137643.30076634148</v>
      </c>
    </row>
    <row r="1866" spans="1:30" ht="14.25" customHeight="1" x14ac:dyDescent="0.25">
      <c r="A1866" s="16">
        <v>1850</v>
      </c>
      <c r="B1866" s="34">
        <v>0.21388441878029801</v>
      </c>
      <c r="C1866" s="34">
        <v>6.8865346059515206E-2</v>
      </c>
      <c r="D1866" s="34">
        <v>3.5947953325818502E-2</v>
      </c>
      <c r="E1866" s="34">
        <v>6.6654105952737602E-2</v>
      </c>
      <c r="F1866" s="34">
        <v>5.3318308237265697E-3</v>
      </c>
      <c r="G1866" s="34">
        <v>0.16224776192168699</v>
      </c>
      <c r="H1866" s="35">
        <v>1.1393753765497501</v>
      </c>
      <c r="I1866" s="34">
        <v>9.77994556419962E-2</v>
      </c>
      <c r="J1866" s="34">
        <v>2.0227826568814701E-2</v>
      </c>
      <c r="K1866" s="36">
        <f>Inputs!$B$12*(1+$B1866)^4</f>
        <v>130274.85488730023</v>
      </c>
      <c r="L1866" s="36">
        <f t="shared" si="280"/>
        <v>17220.950712910926</v>
      </c>
      <c r="M1866" s="36">
        <f t="shared" si="281"/>
        <v>197510.29986754013</v>
      </c>
      <c r="N1866" s="37">
        <f>M1866/Inputs!$B$6</f>
        <v>301.08277418832336</v>
      </c>
      <c r="O1866" s="38">
        <f>IF(N1866&gt;Inputs!$B$4,1,0)</f>
        <v>0</v>
      </c>
      <c r="P1866" s="34">
        <f t="shared" si="282"/>
        <v>7.7571629073181492E-2</v>
      </c>
      <c r="Q1866" s="36">
        <f>Inputs!$B$12*(1+$B1866)^0*$C1866+Inputs!$B$29*(1+$D1866)^0*Inputs!$B$19+Inputs!$B$30*(1+$E1866)^0*Inputs!$B$20+Inputs!$B$31*(1+$F1866)^0*Inputs!$B$21+Inputs!$B$22*(1+Inputs!$B$23)^0</f>
        <v>12153.964790997834</v>
      </c>
      <c r="R1866" s="36">
        <f>Inputs!$B$12*(1+$B1866)^1*$C1866+Inputs!$B$29*(1+$D1866)^1*Inputs!$B$19+Inputs!$B$30*(1+$E1866)^1*Inputs!$B$20+Inputs!$B$31*(1+$F1866)^1*Inputs!$B$21+Inputs!$B$22*(1+Inputs!$B$23)^1</f>
        <v>13278.688450683925</v>
      </c>
      <c r="S1866" s="36">
        <f>Inputs!$B$12*(1+$B1866)^2*$C1866+Inputs!$B$29*(1+$D1866)^2*Inputs!$B$19+Inputs!$B$30*(1+$E1866)^2*Inputs!$B$20+Inputs!$B$31*(1+$F1866)^2*Inputs!$B$21+Inputs!$B$22*(1+Inputs!$B$23)^2</f>
        <v>14605.907142568067</v>
      </c>
      <c r="T1866" s="36">
        <f>Inputs!$B$12*(1+$B1866)^3*$C1866+Inputs!$B$29*(1+$D1866)^3*Inputs!$B$19+Inputs!$B$30*(1+$E1866)^3*Inputs!$B$20+Inputs!$B$31*(1+$F1866)^3*Inputs!$B$21+Inputs!$B$22*(1+Inputs!$B$23)^3</f>
        <v>16176.884736424881</v>
      </c>
      <c r="U1866" s="36">
        <f>Inputs!$B$12*(1+$B1866)^4*$C1866+Inputs!$B$29*(1+$D1866)^4*Inputs!$B$19+Inputs!$B$30*(1+$E1866)^4*Inputs!$B$20+Inputs!$B$31*(1+$F1866)^4*Inputs!$B$21+Inputs!$B$22*(1+Inputs!$B$23)^4</f>
        <v>18041.585362525639</v>
      </c>
      <c r="V1866" s="35">
        <f>Inputs!$B$13/(Q1866*(1-$G1866))</f>
        <v>1.2433692857806968</v>
      </c>
      <c r="W1866" s="36">
        <f>Inputs!$B$13</f>
        <v>12660</v>
      </c>
      <c r="X1866" s="36">
        <f t="shared" si="283"/>
        <v>13542.338394941697</v>
      </c>
      <c r="Y1866" s="36">
        <f t="shared" si="284"/>
        <v>14577.788387901035</v>
      </c>
      <c r="Z1866" s="36">
        <f t="shared" si="285"/>
        <v>15793.40447317751</v>
      </c>
      <c r="AA1866" s="36">
        <f t="shared" si="286"/>
        <v>17220.950712910926</v>
      </c>
      <c r="AB1866" s="36">
        <f t="shared" si="287"/>
        <v>55461.908186034751</v>
      </c>
      <c r="AC1866" s="36">
        <f t="shared" si="288"/>
        <v>226491.22272147759</v>
      </c>
      <c r="AD1866" s="36">
        <f t="shared" si="289"/>
        <v>142048.3916815054</v>
      </c>
    </row>
    <row r="1867" spans="1:30" ht="14.25" customHeight="1" x14ac:dyDescent="0.25">
      <c r="A1867" s="16">
        <v>1851</v>
      </c>
      <c r="B1867" s="34">
        <v>0.30810257196838498</v>
      </c>
      <c r="C1867" s="34">
        <v>6.5243130813213701E-2</v>
      </c>
      <c r="D1867" s="34">
        <v>4.5685263146114902E-2</v>
      </c>
      <c r="E1867" s="34">
        <v>6.2602652348362098E-2</v>
      </c>
      <c r="F1867" s="34">
        <v>9.6600745218923499E-3</v>
      </c>
      <c r="G1867" s="34">
        <v>0.177257629335107</v>
      </c>
      <c r="H1867" s="35">
        <v>1.1031256464738499</v>
      </c>
      <c r="I1867" s="34">
        <v>9.8233749624921707E-2</v>
      </c>
      <c r="J1867" s="34">
        <v>2.50661816771043E-2</v>
      </c>
      <c r="K1867" s="36">
        <f>Inputs!$B$12*(1+$B1867)^4</f>
        <v>175678.4328512385</v>
      </c>
      <c r="L1867" s="36">
        <f t="shared" si="280"/>
        <v>18794.027511977114</v>
      </c>
      <c r="M1867" s="36">
        <f t="shared" si="281"/>
        <v>222340.42330064243</v>
      </c>
      <c r="N1867" s="37">
        <f>M1867/Inputs!$B$6</f>
        <v>338.93357210463785</v>
      </c>
      <c r="O1867" s="38">
        <f>IF(N1867&gt;Inputs!$B$4,1,0)</f>
        <v>0</v>
      </c>
      <c r="P1867" s="34">
        <f t="shared" si="282"/>
        <v>7.3167567947817411E-2</v>
      </c>
      <c r="Q1867" s="36">
        <f>Inputs!$B$12*(1+$B1867)^0*$C1867+Inputs!$B$29*(1+$D1867)^0*Inputs!$B$19+Inputs!$B$30*(1+$E1867)^0*Inputs!$B$20+Inputs!$B$31*(1+$F1867)^0*Inputs!$B$21+Inputs!$B$22*(1+Inputs!$B$23)^0</f>
        <v>11936.631876219744</v>
      </c>
      <c r="R1867" s="36">
        <f>Inputs!$B$12*(1+$B1867)^1*$C1867+Inputs!$B$29*(1+$D1867)^1*Inputs!$B$19+Inputs!$B$30*(1+$E1867)^1*Inputs!$B$20+Inputs!$B$31*(1+$F1867)^1*Inputs!$B$21+Inputs!$B$22*(1+Inputs!$B$23)^1</f>
        <v>13425.180826472037</v>
      </c>
      <c r="S1867" s="36">
        <f>Inputs!$B$12*(1+$B1867)^2*$C1867+Inputs!$B$29*(1+$D1867)^2*Inputs!$B$19+Inputs!$B$30*(1+$E1867)^2*Inputs!$B$20+Inputs!$B$31*(1+$F1867)^2*Inputs!$B$21+Inputs!$B$22*(1+Inputs!$B$23)^2</f>
        <v>15300.404984813344</v>
      </c>
      <c r="T1867" s="36">
        <f>Inputs!$B$12*(1+$B1867)^3*$C1867+Inputs!$B$29*(1+$D1867)^3*Inputs!$B$19+Inputs!$B$30*(1+$E1867)^3*Inputs!$B$20+Inputs!$B$31*(1+$F1867)^3*Inputs!$B$21+Inputs!$B$22*(1+Inputs!$B$23)^3</f>
        <v>17677.667935902762</v>
      </c>
      <c r="U1867" s="36">
        <f>Inputs!$B$12*(1+$B1867)^4*$C1867+Inputs!$B$29*(1+$D1867)^4*Inputs!$B$19+Inputs!$B$30*(1+$E1867)^4*Inputs!$B$20+Inputs!$B$31*(1+$F1867)^4*Inputs!$B$21+Inputs!$B$22*(1+Inputs!$B$23)^4</f>
        <v>20707.65939312194</v>
      </c>
      <c r="V1867" s="35">
        <f>Inputs!$B$13/(Q1867*(1-$G1867))</f>
        <v>1.2891042536091502</v>
      </c>
      <c r="W1867" s="36">
        <f>Inputs!$B$13</f>
        <v>12660</v>
      </c>
      <c r="X1867" s="36">
        <f t="shared" si="283"/>
        <v>13725.200989608764</v>
      </c>
      <c r="Y1867" s="36">
        <f t="shared" si="284"/>
        <v>15057.043621955392</v>
      </c>
      <c r="Z1867" s="36">
        <f t="shared" si="285"/>
        <v>16720.268943890722</v>
      </c>
      <c r="AA1867" s="36">
        <f t="shared" si="286"/>
        <v>18794.027511977114</v>
      </c>
      <c r="AB1867" s="36">
        <f t="shared" si="287"/>
        <v>57532.071752109252</v>
      </c>
      <c r="AC1867" s="36">
        <f t="shared" si="288"/>
        <v>263301.38557805528</v>
      </c>
      <c r="AD1867" s="36">
        <f t="shared" si="289"/>
        <v>164808.35154853319</v>
      </c>
    </row>
    <row r="1868" spans="1:30" ht="14.25" customHeight="1" x14ac:dyDescent="0.25">
      <c r="A1868" s="16">
        <v>1852</v>
      </c>
      <c r="B1868" s="34">
        <v>0.243668708742413</v>
      </c>
      <c r="C1868" s="34">
        <v>7.2610168206335299E-2</v>
      </c>
      <c r="D1868" s="34">
        <v>3.9515357925406898E-2</v>
      </c>
      <c r="E1868" s="34">
        <v>3.8066572603366197E-2</v>
      </c>
      <c r="F1868" s="34">
        <v>1.1173652299700101E-2</v>
      </c>
      <c r="G1868" s="34">
        <v>0.19244368075522</v>
      </c>
      <c r="H1868" s="35">
        <v>1.0326628499116599</v>
      </c>
      <c r="I1868" s="34">
        <v>9.4873026069846197E-2</v>
      </c>
      <c r="J1868" s="34">
        <v>2.9142178209077999E-2</v>
      </c>
      <c r="K1868" s="36">
        <f>Inputs!$B$12*(1+$B1868)^4</f>
        <v>143539.05413455574</v>
      </c>
      <c r="L1868" s="36">
        <f t="shared" si="280"/>
        <v>16110.460411827562</v>
      </c>
      <c r="M1868" s="36">
        <f t="shared" si="281"/>
        <v>214423.08531935781</v>
      </c>
      <c r="N1868" s="37">
        <f>M1868/Inputs!$B$6</f>
        <v>326.86445932828934</v>
      </c>
      <c r="O1868" s="38">
        <f>IF(N1868&gt;Inputs!$B$4,1,0)</f>
        <v>0</v>
      </c>
      <c r="P1868" s="34">
        <f t="shared" si="282"/>
        <v>6.5730847860768202E-2</v>
      </c>
      <c r="Q1868" s="36">
        <f>Inputs!$B$12*(1+$B1868)^0*$C1868+Inputs!$B$29*(1+$D1868)^0*Inputs!$B$19+Inputs!$B$30*(1+$E1868)^0*Inputs!$B$20+Inputs!$B$31*(1+$F1868)^0*Inputs!$B$21+Inputs!$B$22*(1+Inputs!$B$23)^0</f>
        <v>12378.654119807041</v>
      </c>
      <c r="R1868" s="36">
        <f>Inputs!$B$12*(1+$B1868)^1*$C1868+Inputs!$B$29*(1+$D1868)^1*Inputs!$B$19+Inputs!$B$30*(1+$E1868)^1*Inputs!$B$20+Inputs!$B$31*(1+$F1868)^1*Inputs!$B$21+Inputs!$B$22*(1+Inputs!$B$23)^1</f>
        <v>13647.562161414342</v>
      </c>
      <c r="S1868" s="36">
        <f>Inputs!$B$12*(1+$B1868)^2*$C1868+Inputs!$B$29*(1+$D1868)^2*Inputs!$B$19+Inputs!$B$30*(1+$E1868)^2*Inputs!$B$20+Inputs!$B$31*(1+$F1868)^2*Inputs!$B$21+Inputs!$B$22*(1+Inputs!$B$23)^2</f>
        <v>15182.423502275411</v>
      </c>
      <c r="T1868" s="36">
        <f>Inputs!$B$12*(1+$B1868)^3*$C1868+Inputs!$B$29*(1+$D1868)^3*Inputs!$B$19+Inputs!$B$30*(1+$E1868)^3*Inputs!$B$20+Inputs!$B$31*(1+$F1868)^3*Inputs!$B$21+Inputs!$B$22*(1+Inputs!$B$23)^3</f>
        <v>17046.554449186799</v>
      </c>
      <c r="U1868" s="36">
        <f>Inputs!$B$12*(1+$B1868)^4*$C1868+Inputs!$B$29*(1+$D1868)^4*Inputs!$B$19+Inputs!$B$30*(1+$E1868)^4*Inputs!$B$20+Inputs!$B$31*(1+$F1868)^4*Inputs!$B$21+Inputs!$B$22*(1+Inputs!$B$23)^4</f>
        <v>19318.6412929336</v>
      </c>
      <c r="V1868" s="35">
        <f>Inputs!$B$13/(Q1868*(1-$G1868))</f>
        <v>1.2664482773265529</v>
      </c>
      <c r="W1868" s="36">
        <f>Inputs!$B$13</f>
        <v>12660</v>
      </c>
      <c r="X1868" s="36">
        <f t="shared" si="283"/>
        <v>13313.600645276474</v>
      </c>
      <c r="Y1868" s="36">
        <f t="shared" si="284"/>
        <v>14094.312262555184</v>
      </c>
      <c r="Z1868" s="36">
        <f t="shared" si="285"/>
        <v>15020.266914663756</v>
      </c>
      <c r="AA1868" s="36">
        <f t="shared" si="286"/>
        <v>16110.460411827562</v>
      </c>
      <c r="AB1868" s="36">
        <f t="shared" si="287"/>
        <v>54100.276288327543</v>
      </c>
      <c r="AC1868" s="36">
        <f t="shared" si="288"/>
        <v>252240.07995909583</v>
      </c>
      <c r="AD1868" s="36">
        <f t="shared" si="289"/>
        <v>160322.80903103025</v>
      </c>
    </row>
    <row r="1869" spans="1:30" ht="14.25" customHeight="1" x14ac:dyDescent="0.25">
      <c r="A1869" s="16">
        <v>1853</v>
      </c>
      <c r="B1869" s="34">
        <v>0.36607107405435102</v>
      </c>
      <c r="C1869" s="34">
        <v>7.0025092610513998E-2</v>
      </c>
      <c r="D1869" s="34">
        <v>3.4139937248321497E-2</v>
      </c>
      <c r="E1869" s="34">
        <v>4.21411682169575E-2</v>
      </c>
      <c r="F1869" s="34">
        <v>6.3771133912581598E-3</v>
      </c>
      <c r="G1869" s="34">
        <v>0.21019827725537199</v>
      </c>
      <c r="H1869" s="35">
        <v>0.97666974421915598</v>
      </c>
      <c r="I1869" s="34">
        <v>9.9819843713462197E-2</v>
      </c>
      <c r="J1869" s="34">
        <v>2.62926863809274E-2</v>
      </c>
      <c r="K1869" s="36">
        <f>Inputs!$B$12*(1+$B1869)^4</f>
        <v>208950.98951731491</v>
      </c>
      <c r="L1869" s="36">
        <f t="shared" si="280"/>
        <v>18054.929855282859</v>
      </c>
      <c r="M1869" s="36">
        <f t="shared" si="281"/>
        <v>212571.42674453906</v>
      </c>
      <c r="N1869" s="37">
        <f>M1869/Inputs!$B$6</f>
        <v>324.04180906179732</v>
      </c>
      <c r="O1869" s="38">
        <f>IF(N1869&gt;Inputs!$B$4,1,0)</f>
        <v>0</v>
      </c>
      <c r="P1869" s="34">
        <f t="shared" si="282"/>
        <v>7.3527157332534801E-2</v>
      </c>
      <c r="Q1869" s="36">
        <f>Inputs!$B$12*(1+$B1869)^0*$C1869+Inputs!$B$29*(1+$D1869)^0*Inputs!$B$19+Inputs!$B$30*(1+$E1869)^0*Inputs!$B$20+Inputs!$B$31*(1+$F1869)^0*Inputs!$B$21+Inputs!$B$22*(1+Inputs!$B$23)^0</f>
        <v>12223.549584057761</v>
      </c>
      <c r="R1869" s="36">
        <f>Inputs!$B$12*(1+$B1869)^1*$C1869+Inputs!$B$29*(1+$D1869)^1*Inputs!$B$19+Inputs!$B$30*(1+$E1869)^1*Inputs!$B$20+Inputs!$B$31*(1+$F1869)^1*Inputs!$B$21+Inputs!$B$22*(1+Inputs!$B$23)^1</f>
        <v>13939.787314269086</v>
      </c>
      <c r="S1869" s="36">
        <f>Inputs!$B$12*(1+$B1869)^2*$C1869+Inputs!$B$29*(1+$D1869)^2*Inputs!$B$19+Inputs!$B$30*(1+$E1869)^2*Inputs!$B$20+Inputs!$B$31*(1+$F1869)^2*Inputs!$B$21+Inputs!$B$22*(1+Inputs!$B$23)^2</f>
        <v>16225.476949790318</v>
      </c>
      <c r="T1869" s="36">
        <f>Inputs!$B$12*(1+$B1869)^3*$C1869+Inputs!$B$29*(1+$D1869)^3*Inputs!$B$19+Inputs!$B$30*(1+$E1869)^3*Inputs!$B$20+Inputs!$B$31*(1+$F1869)^3*Inputs!$B$21+Inputs!$B$22*(1+Inputs!$B$23)^3</f>
        <v>19286.987696418189</v>
      </c>
      <c r="U1869" s="36">
        <f>Inputs!$B$12*(1+$B1869)^4*$C1869+Inputs!$B$29*(1+$D1869)^4*Inputs!$B$19+Inputs!$B$30*(1+$E1869)^4*Inputs!$B$20+Inputs!$B$31*(1+$F1869)^4*Inputs!$B$21+Inputs!$B$22*(1+Inputs!$B$23)^4</f>
        <v>23406.150579905021</v>
      </c>
      <c r="V1869" s="35">
        <f>Inputs!$B$13/(Q1869*(1-$G1869))</f>
        <v>1.3113490030947779</v>
      </c>
      <c r="W1869" s="36">
        <f>Inputs!$B$13</f>
        <v>12660</v>
      </c>
      <c r="X1869" s="36">
        <f t="shared" si="283"/>
        <v>13516.340318114642</v>
      </c>
      <c r="Y1869" s="36">
        <f t="shared" si="284"/>
        <v>14660.376759075603</v>
      </c>
      <c r="Z1869" s="36">
        <f t="shared" si="285"/>
        <v>16152.042341763099</v>
      </c>
      <c r="AA1869" s="36">
        <f t="shared" si="286"/>
        <v>18054.929855282859</v>
      </c>
      <c r="AB1869" s="36">
        <f t="shared" si="287"/>
        <v>55964.305151128938</v>
      </c>
      <c r="AC1869" s="36">
        <f t="shared" si="288"/>
        <v>252010.86422796236</v>
      </c>
      <c r="AD1869" s="36">
        <f t="shared" si="289"/>
        <v>156607.12159341012</v>
      </c>
    </row>
    <row r="1870" spans="1:30" ht="14.25" customHeight="1" x14ac:dyDescent="0.25">
      <c r="A1870" s="16">
        <v>1854</v>
      </c>
      <c r="B1870" s="34">
        <v>0.29652562508910402</v>
      </c>
      <c r="C1870" s="34">
        <v>8.8697919631125596E-2</v>
      </c>
      <c r="D1870" s="34">
        <v>1.65721485091113E-2</v>
      </c>
      <c r="E1870" s="34">
        <v>3.4529573067407497E-2</v>
      </c>
      <c r="F1870" s="34">
        <v>-4.9095566575445299E-3</v>
      </c>
      <c r="G1870" s="34">
        <v>0.15999984057855199</v>
      </c>
      <c r="H1870" s="35">
        <v>1.0530953400793099</v>
      </c>
      <c r="I1870" s="34">
        <v>9.2837547414452007E-2</v>
      </c>
      <c r="J1870" s="34">
        <v>3.3268138524014501E-2</v>
      </c>
      <c r="K1870" s="36">
        <f>Inputs!$B$12*(1+$B1870)^4</f>
        <v>169541.36268777051</v>
      </c>
      <c r="L1870" s="36">
        <f t="shared" si="280"/>
        <v>20586.973837044639</v>
      </c>
      <c r="M1870" s="36">
        <f t="shared" si="281"/>
        <v>290050.81436406414</v>
      </c>
      <c r="N1870" s="37">
        <f>M1870/Inputs!$B$6</f>
        <v>442.15063165253679</v>
      </c>
      <c r="O1870" s="38">
        <f>IF(N1870&gt;Inputs!$B$4,1,0)</f>
        <v>1</v>
      </c>
      <c r="P1870" s="34">
        <f t="shared" si="282"/>
        <v>5.9569408890437506E-2</v>
      </c>
      <c r="Q1870" s="36">
        <f>Inputs!$B$12*(1+$B1870)^0*$C1870+Inputs!$B$29*(1+$D1870)^0*Inputs!$B$19+Inputs!$B$30*(1+$E1870)^0*Inputs!$B$20+Inputs!$B$31*(1+$F1870)^0*Inputs!$B$21+Inputs!$B$22*(1+Inputs!$B$23)^0</f>
        <v>13343.919205294456</v>
      </c>
      <c r="R1870" s="36">
        <f>Inputs!$B$12*(1+$B1870)^1*$C1870+Inputs!$B$29*(1+$D1870)^1*Inputs!$B$19+Inputs!$B$30*(1+$E1870)^1*Inputs!$B$20+Inputs!$B$31*(1+$F1870)^1*Inputs!$B$21+Inputs!$B$22*(1+Inputs!$B$23)^1</f>
        <v>14972.183486799586</v>
      </c>
      <c r="S1870" s="36">
        <f>Inputs!$B$12*(1+$B1870)^2*$C1870+Inputs!$B$29*(1+$D1870)^2*Inputs!$B$19+Inputs!$B$30*(1+$E1870)^2*Inputs!$B$20+Inputs!$B$31*(1+$F1870)^2*Inputs!$B$21+Inputs!$B$22*(1+Inputs!$B$23)^2</f>
        <v>17070.324435275663</v>
      </c>
      <c r="T1870" s="36">
        <f>Inputs!$B$12*(1+$B1870)^3*$C1870+Inputs!$B$29*(1+$D1870)^3*Inputs!$B$19+Inputs!$B$30*(1+$E1870)^3*Inputs!$B$20+Inputs!$B$31*(1+$F1870)^3*Inputs!$B$21+Inputs!$B$22*(1+Inputs!$B$23)^3</f>
        <v>19777.153651420798</v>
      </c>
      <c r="U1870" s="36">
        <f>Inputs!$B$12*(1+$B1870)^4*$C1870+Inputs!$B$29*(1+$D1870)^4*Inputs!$B$19+Inputs!$B$30*(1+$E1870)^4*Inputs!$B$20+Inputs!$B$31*(1+$F1870)^4*Inputs!$B$21+Inputs!$B$22*(1+Inputs!$B$23)^4</f>
        <v>23272.6293649207</v>
      </c>
      <c r="V1870" s="35">
        <f>Inputs!$B$13/(Q1870*(1-$G1870))</f>
        <v>1.1294602042465469</v>
      </c>
      <c r="W1870" s="36">
        <f>Inputs!$B$13</f>
        <v>12660</v>
      </c>
      <c r="X1870" s="36">
        <f t="shared" si="283"/>
        <v>13964.707163066296</v>
      </c>
      <c r="Y1870" s="36">
        <f t="shared" si="284"/>
        <v>15647.914090430826</v>
      </c>
      <c r="Z1870" s="36">
        <f t="shared" si="285"/>
        <v>17812.033921751514</v>
      </c>
      <c r="AA1870" s="36">
        <f t="shared" si="286"/>
        <v>20586.973837044639</v>
      </c>
      <c r="AB1870" s="36">
        <f t="shared" si="287"/>
        <v>60961.823048339604</v>
      </c>
      <c r="AC1870" s="36">
        <f t="shared" si="288"/>
        <v>357093.75887160114</v>
      </c>
      <c r="AD1870" s="36">
        <f t="shared" si="289"/>
        <v>229088.9913157245</v>
      </c>
    </row>
    <row r="1871" spans="1:30" ht="14.25" customHeight="1" x14ac:dyDescent="0.25">
      <c r="A1871" s="16">
        <v>1855</v>
      </c>
      <c r="B1871" s="34">
        <v>0.299792873746281</v>
      </c>
      <c r="C1871" s="34">
        <v>7.4800340604565099E-2</v>
      </c>
      <c r="D1871" s="34">
        <v>1.14631953061533E-2</v>
      </c>
      <c r="E1871" s="34">
        <v>4.3165449960346401E-2</v>
      </c>
      <c r="F1871" s="34">
        <v>4.6128247607030902E-4</v>
      </c>
      <c r="G1871" s="34">
        <v>0.15631728208860701</v>
      </c>
      <c r="H1871" s="35">
        <v>1.0782181568160401</v>
      </c>
      <c r="I1871" s="34">
        <v>8.7909947964067203E-2</v>
      </c>
      <c r="J1871" s="34">
        <v>2.60082713254518E-2</v>
      </c>
      <c r="K1871" s="36">
        <f>Inputs!$B$12*(1+$B1871)^4</f>
        <v>171256.81256730849</v>
      </c>
      <c r="L1871" s="36">
        <f t="shared" si="280"/>
        <v>19255.952508148519</v>
      </c>
      <c r="M1871" s="36">
        <f t="shared" si="281"/>
        <v>269187.1181979056</v>
      </c>
      <c r="N1871" s="37">
        <f>M1871/Inputs!$B$6</f>
        <v>410.3462167651</v>
      </c>
      <c r="O1871" s="38">
        <f>IF(N1871&gt;Inputs!$B$4,1,0)</f>
        <v>1</v>
      </c>
      <c r="P1871" s="34">
        <f t="shared" si="282"/>
        <v>6.1901676638615399E-2</v>
      </c>
      <c r="Q1871" s="36">
        <f>Inputs!$B$12*(1+$B1871)^0*$C1871+Inputs!$B$29*(1+$D1871)^0*Inputs!$B$19+Inputs!$B$30*(1+$E1871)^0*Inputs!$B$20+Inputs!$B$31*(1+$F1871)^0*Inputs!$B$21+Inputs!$B$22*(1+Inputs!$B$23)^0</f>
        <v>12510.064463700826</v>
      </c>
      <c r="R1871" s="36">
        <f>Inputs!$B$12*(1+$B1871)^1*$C1871+Inputs!$B$29*(1+$D1871)^1*Inputs!$B$19+Inputs!$B$30*(1+$E1871)^1*Inputs!$B$20+Inputs!$B$31*(1+$F1871)^1*Inputs!$B$21+Inputs!$B$22*(1+Inputs!$B$23)^1</f>
        <v>13934.796349486067</v>
      </c>
      <c r="S1871" s="36">
        <f>Inputs!$B$12*(1+$B1871)^2*$C1871+Inputs!$B$29*(1+$D1871)^2*Inputs!$B$19+Inputs!$B$30*(1+$E1871)^2*Inputs!$B$20+Inputs!$B$31*(1+$F1871)^2*Inputs!$B$21+Inputs!$B$22*(1+Inputs!$B$23)^2</f>
        <v>15765.934306217008</v>
      </c>
      <c r="T1871" s="36">
        <f>Inputs!$B$12*(1+$B1871)^3*$C1871+Inputs!$B$29*(1+$D1871)^3*Inputs!$B$19+Inputs!$B$30*(1+$E1871)^3*Inputs!$B$20+Inputs!$B$31*(1+$F1871)^3*Inputs!$B$21+Inputs!$B$22*(1+Inputs!$B$23)^3</f>
        <v>18124.548839938368</v>
      </c>
      <c r="U1871" s="36">
        <f>Inputs!$B$12*(1+$B1871)^4*$C1871+Inputs!$B$29*(1+$D1871)^4*Inputs!$B$19+Inputs!$B$30*(1+$E1871)^4*Inputs!$B$20+Inputs!$B$31*(1+$F1871)^4*Inputs!$B$21+Inputs!$B$22*(1+Inputs!$B$23)^4</f>
        <v>21167.97003983683</v>
      </c>
      <c r="V1871" s="35">
        <f>Inputs!$B$13/(Q1871*(1-$G1871))</f>
        <v>1.199485507355234</v>
      </c>
      <c r="W1871" s="36">
        <f>Inputs!$B$13</f>
        <v>12660</v>
      </c>
      <c r="X1871" s="36">
        <f t="shared" si="283"/>
        <v>13745.386250095205</v>
      </c>
      <c r="Y1871" s="36">
        <f t="shared" si="284"/>
        <v>15148.376494842034</v>
      </c>
      <c r="Z1871" s="36">
        <f t="shared" si="285"/>
        <v>16951.017235187006</v>
      </c>
      <c r="AA1871" s="36">
        <f t="shared" si="286"/>
        <v>19255.952508148519</v>
      </c>
      <c r="AB1871" s="36">
        <f t="shared" si="287"/>
        <v>59752.381178709707</v>
      </c>
      <c r="AC1871" s="36">
        <f t="shared" si="288"/>
        <v>319163.6740463638</v>
      </c>
      <c r="AD1871" s="36">
        <f t="shared" si="289"/>
        <v>209434.73701919592</v>
      </c>
    </row>
    <row r="1872" spans="1:30" ht="14.25" customHeight="1" x14ac:dyDescent="0.25">
      <c r="A1872" s="16">
        <v>1856</v>
      </c>
      <c r="B1872" s="34">
        <v>0.36055509288374399</v>
      </c>
      <c r="C1872" s="34">
        <v>8.3719614383514995E-2</v>
      </c>
      <c r="D1872" s="34">
        <v>3.3662193023522399E-2</v>
      </c>
      <c r="E1872" s="34">
        <v>5.0156108295630102E-2</v>
      </c>
      <c r="F1872" s="34">
        <v>2.2830249904217999E-2</v>
      </c>
      <c r="G1872" s="34">
        <v>0.189621744209992</v>
      </c>
      <c r="H1872" s="35">
        <v>0.97616885409151899</v>
      </c>
      <c r="I1872" s="34">
        <v>0.102141179957586</v>
      </c>
      <c r="J1872" s="34">
        <v>3.2172586568229702E-2</v>
      </c>
      <c r="K1872" s="36">
        <f>Inputs!$B$12*(1+$B1872)^4</f>
        <v>205596.52963877664</v>
      </c>
      <c r="L1872" s="36">
        <f t="shared" si="280"/>
        <v>20870.069028171343</v>
      </c>
      <c r="M1872" s="36">
        <f t="shared" si="281"/>
        <v>249111.2559553326</v>
      </c>
      <c r="N1872" s="37">
        <f>M1872/Inputs!$B$6</f>
        <v>379.7427682245924</v>
      </c>
      <c r="O1872" s="38">
        <f>IF(N1872&gt;Inputs!$B$4,1,0)</f>
        <v>0</v>
      </c>
      <c r="P1872" s="34">
        <f t="shared" si="282"/>
        <v>6.9968593389356293E-2</v>
      </c>
      <c r="Q1872" s="36">
        <f>Inputs!$B$12*(1+$B1872)^0*$C1872+Inputs!$B$29*(1+$D1872)^0*Inputs!$B$19+Inputs!$B$30*(1+$E1872)^0*Inputs!$B$20+Inputs!$B$31*(1+$F1872)^0*Inputs!$B$21+Inputs!$B$22*(1+Inputs!$B$23)^0</f>
        <v>13045.22089043782</v>
      </c>
      <c r="R1872" s="36">
        <f>Inputs!$B$12*(1+$B1872)^1*$C1872+Inputs!$B$29*(1+$D1872)^1*Inputs!$B$19+Inputs!$B$30*(1+$E1872)^1*Inputs!$B$20+Inputs!$B$31*(1+$F1872)^1*Inputs!$B$21+Inputs!$B$22*(1+Inputs!$B$23)^1</f>
        <v>15127.336672422072</v>
      </c>
      <c r="S1872" s="36">
        <f>Inputs!$B$12*(1+$B1872)^2*$C1872+Inputs!$B$29*(1+$D1872)^2*Inputs!$B$19+Inputs!$B$30*(1+$E1872)^2*Inputs!$B$20+Inputs!$B$31*(1+$F1872)^2*Inputs!$B$21+Inputs!$B$22*(1+Inputs!$B$23)^2</f>
        <v>17872.800599516773</v>
      </c>
      <c r="T1872" s="36">
        <f>Inputs!$B$12*(1+$B1872)^3*$C1872+Inputs!$B$29*(1+$D1872)^3*Inputs!$B$19+Inputs!$B$30*(1+$E1872)^3*Inputs!$B$20+Inputs!$B$31*(1+$F1872)^3*Inputs!$B$21+Inputs!$B$22*(1+Inputs!$B$23)^3</f>
        <v>21517.49395569395</v>
      </c>
      <c r="U1872" s="36">
        <f>Inputs!$B$12*(1+$B1872)^4*$C1872+Inputs!$B$29*(1+$D1872)^4*Inputs!$B$19+Inputs!$B$30*(1+$E1872)^4*Inputs!$B$20+Inputs!$B$31*(1+$F1872)^4*Inputs!$B$21+Inputs!$B$22*(1+Inputs!$B$23)^4</f>
        <v>26382.209166313412</v>
      </c>
      <c r="V1872" s="35">
        <f>Inputs!$B$13/(Q1872*(1-$G1872))</f>
        <v>1.1975522994049728</v>
      </c>
      <c r="W1872" s="36">
        <f>Inputs!$B$13</f>
        <v>12660</v>
      </c>
      <c r="X1872" s="36">
        <f t="shared" si="283"/>
        <v>14002.154192240299</v>
      </c>
      <c r="Y1872" s="36">
        <f t="shared" si="284"/>
        <v>15741.794028232616</v>
      </c>
      <c r="Z1872" s="36">
        <f t="shared" si="285"/>
        <v>17986.841058568905</v>
      </c>
      <c r="AA1872" s="36">
        <f t="shared" si="286"/>
        <v>20870.069028171343</v>
      </c>
      <c r="AB1872" s="36">
        <f t="shared" si="287"/>
        <v>59795.432283075701</v>
      </c>
      <c r="AC1872" s="36">
        <f t="shared" si="288"/>
        <v>307874.03443702834</v>
      </c>
      <c r="AD1872" s="36">
        <f t="shared" si="289"/>
        <v>189315.8236722569</v>
      </c>
    </row>
    <row r="1873" spans="1:30" ht="14.25" customHeight="1" x14ac:dyDescent="0.25">
      <c r="A1873" s="16">
        <v>1857</v>
      </c>
      <c r="B1873" s="34">
        <v>0.299344752382456</v>
      </c>
      <c r="C1873" s="34">
        <v>8.0064655932977499E-2</v>
      </c>
      <c r="D1873" s="34">
        <v>3.0008271110861202E-2</v>
      </c>
      <c r="E1873" s="34">
        <v>2.3949987966977799E-2</v>
      </c>
      <c r="F1873" s="34">
        <v>1.71615499288496E-2</v>
      </c>
      <c r="G1873" s="34">
        <v>0.195340184328505</v>
      </c>
      <c r="H1873" s="35">
        <v>1.14516246696559</v>
      </c>
      <c r="I1873" s="34">
        <v>8.8884656669502807E-2</v>
      </c>
      <c r="J1873" s="34">
        <v>1.9443112532140799E-2</v>
      </c>
      <c r="K1873" s="36">
        <f>Inputs!$B$12*(1+$B1873)^4</f>
        <v>171020.76216465689</v>
      </c>
      <c r="L1873" s="36">
        <f t="shared" ref="L1873:L1936" si="290">AA1873</f>
        <v>20647.633421747367</v>
      </c>
      <c r="M1873" s="36">
        <f t="shared" ref="M1873:M1936" si="291">AB1873+AD1873</f>
        <v>259846.80489705844</v>
      </c>
      <c r="N1873" s="37">
        <f>M1873/Inputs!$B$6</f>
        <v>396.1079342942964</v>
      </c>
      <c r="O1873" s="38">
        <f>IF(N1873&gt;Inputs!$B$4,1,0)</f>
        <v>1</v>
      </c>
      <c r="P1873" s="34">
        <f t="shared" ref="P1873:P1936" si="292">I1873-J1873</f>
        <v>6.9441544137362005E-2</v>
      </c>
      <c r="Q1873" s="36">
        <f>Inputs!$B$12*(1+$B1873)^0*$C1873+Inputs!$B$29*(1+$D1873)^0*Inputs!$B$19+Inputs!$B$30*(1+$E1873)^0*Inputs!$B$20+Inputs!$B$31*(1+$F1873)^0*Inputs!$B$21+Inputs!$B$22*(1+Inputs!$B$23)^0</f>
        <v>12825.92338340557</v>
      </c>
      <c r="R1873" s="36">
        <f>Inputs!$B$12*(1+$B1873)^1*$C1873+Inputs!$B$29*(1+$D1873)^1*Inputs!$B$19+Inputs!$B$30*(1+$E1873)^1*Inputs!$B$20+Inputs!$B$31*(1+$F1873)^1*Inputs!$B$21+Inputs!$B$22*(1+Inputs!$B$23)^1</f>
        <v>14431.501746984533</v>
      </c>
      <c r="S1873" s="36">
        <f>Inputs!$B$12*(1+$B1873)^2*$C1873+Inputs!$B$29*(1+$D1873)^2*Inputs!$B$19+Inputs!$B$30*(1+$E1873)^2*Inputs!$B$20+Inputs!$B$31*(1+$F1873)^2*Inputs!$B$21+Inputs!$B$22*(1+Inputs!$B$23)^2</f>
        <v>16471.212304491128</v>
      </c>
      <c r="T1873" s="36">
        <f>Inputs!$B$12*(1+$B1873)^3*$C1873+Inputs!$B$29*(1+$D1873)^3*Inputs!$B$19+Inputs!$B$30*(1+$E1873)^3*Inputs!$B$20+Inputs!$B$31*(1+$F1873)^3*Inputs!$B$21+Inputs!$B$22*(1+Inputs!$B$23)^3</f>
        <v>19073.996104012949</v>
      </c>
      <c r="U1873" s="36">
        <f>Inputs!$B$12*(1+$B1873)^4*$C1873+Inputs!$B$29*(1+$D1873)^4*Inputs!$B$19+Inputs!$B$30*(1+$E1873)^4*Inputs!$B$20+Inputs!$B$31*(1+$F1873)^4*Inputs!$B$21+Inputs!$B$22*(1+Inputs!$B$23)^4</f>
        <v>22407.368803062203</v>
      </c>
      <c r="V1873" s="35">
        <f>Inputs!$B$13/(Q1873*(1-$G1873))</f>
        <v>1.2266841420558232</v>
      </c>
      <c r="W1873" s="36">
        <f>Inputs!$B$13</f>
        <v>12660</v>
      </c>
      <c r="X1873" s="36">
        <f t="shared" ref="X1873:X1936" si="293">R1873*(1-$G1873)*($V1873+($H1873-$V1873)*1/4)</f>
        <v>14008.141111222967</v>
      </c>
      <c r="Y1873" s="36">
        <f t="shared" ref="Y1873:Y1936" si="294">S1873*(1-$G1873)*($V1873+($H1873-$V1873)*2/4)</f>
        <v>15717.898570241898</v>
      </c>
      <c r="Z1873" s="36">
        <f t="shared" ref="Z1873:Z1936" si="295">T1873*(1-$G1873)*($V1873+($H1873-$V1873)*3/4)</f>
        <v>17888.84334314445</v>
      </c>
      <c r="AA1873" s="36">
        <f t="shared" ref="AA1873:AA1936" si="296">U1873*(1-$G1873)*$H1873</f>
        <v>20647.633421747367</v>
      </c>
      <c r="AB1873" s="36">
        <f t="shared" ref="AB1873:AB1936" si="297">W1873/(1+$I1873)^1+X1873/(1+$I1873)^2+Y1873/(1+$I1873)^3+Z1873/(1+$I1873)^4+AA1873/(1+$I1873)^5</f>
        <v>61828.874821037491</v>
      </c>
      <c r="AC1873" s="36">
        <f t="shared" ref="AC1873:AC1936" si="298">AA1873*(1+$J1873)/($I1873-$J1873)</f>
        <v>303119.52223083761</v>
      </c>
      <c r="AD1873" s="36">
        <f t="shared" ref="AD1873:AD1936" si="299">AC1873/(1+$I1873)^5</f>
        <v>198017.93007602094</v>
      </c>
    </row>
    <row r="1874" spans="1:30" ht="14.25" customHeight="1" x14ac:dyDescent="0.25">
      <c r="A1874" s="16">
        <v>1858</v>
      </c>
      <c r="B1874" s="34">
        <v>0.239804162579141</v>
      </c>
      <c r="C1874" s="34">
        <v>7.1814661491402199E-2</v>
      </c>
      <c r="D1874" s="34">
        <v>2.06994199801993E-2</v>
      </c>
      <c r="E1874" s="34">
        <v>6.5018516538470905E-2</v>
      </c>
      <c r="F1874" s="34">
        <v>3.0740531140996698E-2</v>
      </c>
      <c r="G1874" s="34">
        <v>0.19041407006262701</v>
      </c>
      <c r="H1874" s="35">
        <v>1.0966635502022699</v>
      </c>
      <c r="I1874" s="34">
        <v>9.8786856570503706E-2</v>
      </c>
      <c r="J1874" s="34">
        <v>1.7919754984059202E-2</v>
      </c>
      <c r="K1874" s="36">
        <f>Inputs!$B$12*(1+$B1874)^4</f>
        <v>141763.23362873116</v>
      </c>
      <c r="L1874" s="36">
        <f t="shared" si="290"/>
        <v>17309.539422556631</v>
      </c>
      <c r="M1874" s="36">
        <f t="shared" si="291"/>
        <v>191481.56163425167</v>
      </c>
      <c r="N1874" s="37">
        <f>M1874/Inputs!$B$6</f>
        <v>291.89262444245679</v>
      </c>
      <c r="O1874" s="38">
        <f>IF(N1874&gt;Inputs!$B$4,1,0)</f>
        <v>0</v>
      </c>
      <c r="P1874" s="34">
        <f t="shared" si="292"/>
        <v>8.0867101586444501E-2</v>
      </c>
      <c r="Q1874" s="36">
        <f>Inputs!$B$12*(1+$B1874)^0*$C1874+Inputs!$B$29*(1+$D1874)^0*Inputs!$B$19+Inputs!$B$30*(1+$E1874)^0*Inputs!$B$20+Inputs!$B$31*(1+$F1874)^0*Inputs!$B$21+Inputs!$B$22*(1+Inputs!$B$23)^0</f>
        <v>12330.923716911053</v>
      </c>
      <c r="R1874" s="36">
        <f>Inputs!$B$12*(1+$B1874)^1*$C1874+Inputs!$B$29*(1+$D1874)^1*Inputs!$B$19+Inputs!$B$30*(1+$E1874)^1*Inputs!$B$20+Inputs!$B$31*(1+$F1874)^1*Inputs!$B$21+Inputs!$B$22*(1+Inputs!$B$23)^1</f>
        <v>13665.440755086182</v>
      </c>
      <c r="S1874" s="36">
        <f>Inputs!$B$12*(1+$B1874)^2*$C1874+Inputs!$B$29*(1+$D1874)^2*Inputs!$B$19+Inputs!$B$30*(1+$E1874)^2*Inputs!$B$20+Inputs!$B$31*(1+$F1874)^2*Inputs!$B$21+Inputs!$B$22*(1+Inputs!$B$23)^2</f>
        <v>15261.96454054788</v>
      </c>
      <c r="T1874" s="36">
        <f>Inputs!$B$12*(1+$B1874)^3*$C1874+Inputs!$B$29*(1+$D1874)^3*Inputs!$B$19+Inputs!$B$30*(1+$E1874)^3*Inputs!$B$20+Inputs!$B$31*(1+$F1874)^3*Inputs!$B$21+Inputs!$B$22*(1+Inputs!$B$23)^3</f>
        <v>17180.703566737633</v>
      </c>
      <c r="U1874" s="36">
        <f>Inputs!$B$12*(1+$B1874)^4*$C1874+Inputs!$B$29*(1+$D1874)^4*Inputs!$B$19+Inputs!$B$30*(1+$E1874)^4*Inputs!$B$20+Inputs!$B$31*(1+$F1874)^4*Inputs!$B$21+Inputs!$B$22*(1+Inputs!$B$23)^4</f>
        <v>19496.163186166952</v>
      </c>
      <c r="V1874" s="35">
        <f>Inputs!$B$13/(Q1874*(1-$G1874))</f>
        <v>1.2681631890997507</v>
      </c>
      <c r="W1874" s="36">
        <f>Inputs!$B$13</f>
        <v>12660</v>
      </c>
      <c r="X1874" s="36">
        <f t="shared" si="293"/>
        <v>13555.791323308378</v>
      </c>
      <c r="Y1874" s="36">
        <f t="shared" si="294"/>
        <v>14609.747957078036</v>
      </c>
      <c r="Z1874" s="36">
        <f t="shared" si="295"/>
        <v>15850.13201744692</v>
      </c>
      <c r="AA1874" s="36">
        <f t="shared" si="296"/>
        <v>17309.539422556631</v>
      </c>
      <c r="AB1874" s="36">
        <f t="shared" si="297"/>
        <v>55443.668174380946</v>
      </c>
      <c r="AC1874" s="36">
        <f t="shared" si="298"/>
        <v>217884.92207873691</v>
      </c>
      <c r="AD1874" s="36">
        <f t="shared" si="299"/>
        <v>136037.89345987071</v>
      </c>
    </row>
    <row r="1875" spans="1:30" ht="14.25" customHeight="1" x14ac:dyDescent="0.25">
      <c r="A1875" s="16">
        <v>1859</v>
      </c>
      <c r="B1875" s="34">
        <v>0.39235618146182899</v>
      </c>
      <c r="C1875" s="34">
        <v>7.7586414214816699E-2</v>
      </c>
      <c r="D1875" s="34">
        <v>2.29561676010227E-2</v>
      </c>
      <c r="E1875" s="34">
        <v>5.1943754898509699E-2</v>
      </c>
      <c r="F1875" s="34">
        <v>2.3617159296300198E-2</v>
      </c>
      <c r="G1875" s="34">
        <v>0.21961603994755599</v>
      </c>
      <c r="H1875" s="35">
        <v>1.15334606572009</v>
      </c>
      <c r="I1875" s="34">
        <v>9.5468966943693098E-2</v>
      </c>
      <c r="J1875" s="34">
        <v>2.3444099043676399E-2</v>
      </c>
      <c r="K1875" s="36">
        <f>Inputs!$B$12*(1+$B1875)^4</f>
        <v>225503.16377632928</v>
      </c>
      <c r="L1875" s="36">
        <f t="shared" si="290"/>
        <v>23894.758846793648</v>
      </c>
      <c r="M1875" s="36">
        <f t="shared" si="291"/>
        <v>280267.93228693865</v>
      </c>
      <c r="N1875" s="37">
        <f>M1875/Inputs!$B$6</f>
        <v>427.23770165691866</v>
      </c>
      <c r="O1875" s="38">
        <f>IF(N1875&gt;Inputs!$B$4,1,0)</f>
        <v>1</v>
      </c>
      <c r="P1875" s="34">
        <f t="shared" si="292"/>
        <v>7.2024867900016692E-2</v>
      </c>
      <c r="Q1875" s="36">
        <f>Inputs!$B$12*(1+$B1875)^0*$C1875+Inputs!$B$29*(1+$D1875)^0*Inputs!$B$19+Inputs!$B$30*(1+$E1875)^0*Inputs!$B$20+Inputs!$B$31*(1+$F1875)^0*Inputs!$B$21+Inputs!$B$22*(1+Inputs!$B$23)^0</f>
        <v>12677.228880315924</v>
      </c>
      <c r="R1875" s="36">
        <f>Inputs!$B$12*(1+$B1875)^1*$C1875+Inputs!$B$29*(1+$D1875)^1*Inputs!$B$19+Inputs!$B$30*(1+$E1875)^1*Inputs!$B$20+Inputs!$B$31*(1+$F1875)^1*Inputs!$B$21+Inputs!$B$22*(1+Inputs!$B$23)^1</f>
        <v>14747.424849779083</v>
      </c>
      <c r="S1875" s="36">
        <f>Inputs!$B$12*(1+$B1875)^2*$C1875+Inputs!$B$29*(1+$D1875)^2*Inputs!$B$19+Inputs!$B$30*(1+$E1875)^2*Inputs!$B$20+Inputs!$B$31*(1+$F1875)^2*Inputs!$B$21+Inputs!$B$22*(1+Inputs!$B$23)^2</f>
        <v>17543.214480940202</v>
      </c>
      <c r="T1875" s="36">
        <f>Inputs!$B$12*(1+$B1875)^3*$C1875+Inputs!$B$29*(1+$D1875)^3*Inputs!$B$19+Inputs!$B$30*(1+$E1875)^3*Inputs!$B$20+Inputs!$B$31*(1+$F1875)^3*Inputs!$B$21+Inputs!$B$22*(1+Inputs!$B$23)^3</f>
        <v>21346.162972196376</v>
      </c>
      <c r="U1875" s="36">
        <f>Inputs!$B$12*(1+$B1875)^4*$C1875+Inputs!$B$29*(1+$D1875)^4*Inputs!$B$19+Inputs!$B$30*(1+$E1875)^4*Inputs!$B$20+Inputs!$B$31*(1+$F1875)^4*Inputs!$B$21+Inputs!$B$22*(1+Inputs!$B$23)^4</f>
        <v>26548.1754416853</v>
      </c>
      <c r="V1875" s="35">
        <f>Inputs!$B$13/(Q1875*(1-$G1875))</f>
        <v>1.2796789908650406</v>
      </c>
      <c r="W1875" s="36">
        <f>Inputs!$B$13</f>
        <v>12660</v>
      </c>
      <c r="X1875" s="36">
        <f t="shared" si="293"/>
        <v>14363.902012289274</v>
      </c>
      <c r="Y1875" s="36">
        <f t="shared" si="294"/>
        <v>16654.595656913523</v>
      </c>
      <c r="Z1875" s="36">
        <f t="shared" si="295"/>
        <v>19738.792997883549</v>
      </c>
      <c r="AA1875" s="36">
        <f t="shared" si="296"/>
        <v>23894.758846793648</v>
      </c>
      <c r="AB1875" s="36">
        <f t="shared" si="297"/>
        <v>65047.295492964331</v>
      </c>
      <c r="AC1875" s="36">
        <f t="shared" si="298"/>
        <v>339534.81141777936</v>
      </c>
      <c r="AD1875" s="36">
        <f t="shared" si="299"/>
        <v>215220.63679397432</v>
      </c>
    </row>
    <row r="1876" spans="1:30" ht="14.25" customHeight="1" x14ac:dyDescent="0.25">
      <c r="A1876" s="16">
        <v>1860</v>
      </c>
      <c r="B1876" s="34">
        <v>0.35894943493485798</v>
      </c>
      <c r="C1876" s="34">
        <v>7.7838071482487697E-2</v>
      </c>
      <c r="D1876" s="34">
        <v>2.6566085879604798E-2</v>
      </c>
      <c r="E1876" s="34">
        <v>2.4254144472373701E-2</v>
      </c>
      <c r="F1876" s="34">
        <v>9.0630775160003008E-3</v>
      </c>
      <c r="G1876" s="34">
        <v>0.17343680534111</v>
      </c>
      <c r="H1876" s="35">
        <v>1.0160428868903599</v>
      </c>
      <c r="I1876" s="34">
        <v>8.8288499810676296E-2</v>
      </c>
      <c r="J1876" s="34">
        <v>2.9366765806729402E-2</v>
      </c>
      <c r="K1876" s="36">
        <f>Inputs!$B$12*(1+$B1876)^4</f>
        <v>204627.70807103527</v>
      </c>
      <c r="L1876" s="36">
        <f t="shared" si="290"/>
        <v>20528.94478617061</v>
      </c>
      <c r="M1876" s="36">
        <f t="shared" si="291"/>
        <v>296374.9830918294</v>
      </c>
      <c r="N1876" s="37">
        <f>M1876/Inputs!$B$6</f>
        <v>451.79113276193505</v>
      </c>
      <c r="O1876" s="38">
        <f>IF(N1876&gt;Inputs!$B$4,1,0)</f>
        <v>1</v>
      </c>
      <c r="P1876" s="34">
        <f t="shared" si="292"/>
        <v>5.8921734003946895E-2</v>
      </c>
      <c r="Q1876" s="36">
        <f>Inputs!$B$12*(1+$B1876)^0*$C1876+Inputs!$B$29*(1+$D1876)^0*Inputs!$B$19+Inputs!$B$30*(1+$E1876)^0*Inputs!$B$20+Inputs!$B$31*(1+$F1876)^0*Inputs!$B$21+Inputs!$B$22*(1+Inputs!$B$23)^0</f>
        <v>12692.328316376184</v>
      </c>
      <c r="R1876" s="36">
        <f>Inputs!$B$12*(1+$B1876)^1*$C1876+Inputs!$B$29*(1+$D1876)^1*Inputs!$B$19+Inputs!$B$30*(1+$E1876)^1*Inputs!$B$20+Inputs!$B$31*(1+$F1876)^1*Inputs!$B$21+Inputs!$B$22*(1+Inputs!$B$23)^1</f>
        <v>14489.147147072887</v>
      </c>
      <c r="S1876" s="36">
        <f>Inputs!$B$12*(1+$B1876)^2*$C1876+Inputs!$B$29*(1+$D1876)^2*Inputs!$B$19+Inputs!$B$30*(1+$E1876)^2*Inputs!$B$20+Inputs!$B$31*(1+$F1876)^2*Inputs!$B$21+Inputs!$B$22*(1+Inputs!$B$23)^2</f>
        <v>16889.812913546375</v>
      </c>
      <c r="T1876" s="36">
        <f>Inputs!$B$12*(1+$B1876)^3*$C1876+Inputs!$B$29*(1+$D1876)^3*Inputs!$B$19+Inputs!$B$30*(1+$E1876)^3*Inputs!$B$20+Inputs!$B$31*(1+$F1876)^3*Inputs!$B$21+Inputs!$B$22*(1+Inputs!$B$23)^3</f>
        <v>20110.359264505867</v>
      </c>
      <c r="U1876" s="36">
        <f>Inputs!$B$12*(1+$B1876)^4*$C1876+Inputs!$B$29*(1+$D1876)^4*Inputs!$B$19+Inputs!$B$30*(1+$E1876)^4*Inputs!$B$20+Inputs!$B$31*(1+$F1876)^4*Inputs!$B$21+Inputs!$B$22*(1+Inputs!$B$23)^4</f>
        <v>24444.351711465599</v>
      </c>
      <c r="V1876" s="35">
        <f>Inputs!$B$13/(Q1876*(1-$G1876))</f>
        <v>1.2067473256880026</v>
      </c>
      <c r="W1876" s="36">
        <f>Inputs!$B$13</f>
        <v>12660</v>
      </c>
      <c r="X1876" s="36">
        <f t="shared" si="293"/>
        <v>13881.263775236484</v>
      </c>
      <c r="Y1876" s="36">
        <f t="shared" si="294"/>
        <v>15515.628846271069</v>
      </c>
      <c r="Z1876" s="36">
        <f t="shared" si="295"/>
        <v>17681.650724216972</v>
      </c>
      <c r="AA1876" s="36">
        <f t="shared" si="296"/>
        <v>20528.94478617061</v>
      </c>
      <c r="AB1876" s="36">
        <f t="shared" si="297"/>
        <v>61443.591922225867</v>
      </c>
      <c r="AC1876" s="36">
        <f t="shared" si="298"/>
        <v>358642.08440555801</v>
      </c>
      <c r="AD1876" s="36">
        <f t="shared" si="299"/>
        <v>234931.39116960354</v>
      </c>
    </row>
    <row r="1877" spans="1:30" ht="14.25" customHeight="1" x14ac:dyDescent="0.25">
      <c r="A1877" s="16">
        <v>1861</v>
      </c>
      <c r="B1877" s="34">
        <v>0.31724027834642399</v>
      </c>
      <c r="C1877" s="34">
        <v>8.8196923267897395E-2</v>
      </c>
      <c r="D1877" s="34">
        <v>2.9865323266633301E-2</v>
      </c>
      <c r="E1877" s="34">
        <v>6.08471719461788E-2</v>
      </c>
      <c r="F1877" s="34">
        <v>2.2092158858186099E-2</v>
      </c>
      <c r="G1877" s="34">
        <v>0.184447603021204</v>
      </c>
      <c r="H1877" s="35">
        <v>1.0396580166899201</v>
      </c>
      <c r="I1877" s="34">
        <v>9.1320914710555007E-2</v>
      </c>
      <c r="J1877" s="34">
        <v>1.81783460380406E-2</v>
      </c>
      <c r="K1877" s="36">
        <f>Inputs!$B$12*(1+$B1877)^4</f>
        <v>180638.89106931922</v>
      </c>
      <c r="L1877" s="36">
        <f t="shared" si="290"/>
        <v>21331.790485631383</v>
      </c>
      <c r="M1877" s="36">
        <f t="shared" si="291"/>
        <v>254315.3497151066</v>
      </c>
      <c r="N1877" s="37">
        <f>M1877/Inputs!$B$6</f>
        <v>387.67583798034542</v>
      </c>
      <c r="O1877" s="38">
        <f>IF(N1877&gt;Inputs!$B$4,1,0)</f>
        <v>0</v>
      </c>
      <c r="P1877" s="34">
        <f t="shared" si="292"/>
        <v>7.314256867251441E-2</v>
      </c>
      <c r="Q1877" s="36">
        <f>Inputs!$B$12*(1+$B1877)^0*$C1877+Inputs!$B$29*(1+$D1877)^0*Inputs!$B$19+Inputs!$B$30*(1+$E1877)^0*Inputs!$B$20+Inputs!$B$31*(1+$F1877)^0*Inputs!$B$21+Inputs!$B$22*(1+Inputs!$B$23)^0</f>
        <v>13313.859423500766</v>
      </c>
      <c r="R1877" s="36">
        <f>Inputs!$B$12*(1+$B1877)^1*$C1877+Inputs!$B$29*(1+$D1877)^1*Inputs!$B$19+Inputs!$B$30*(1+$E1877)^1*Inputs!$B$20+Inputs!$B$31*(1+$F1877)^1*Inputs!$B$21+Inputs!$B$22*(1+Inputs!$B$23)^1</f>
        <v>15274.601973348275</v>
      </c>
      <c r="S1877" s="36">
        <f>Inputs!$B$12*(1+$B1877)^2*$C1877+Inputs!$B$29*(1+$D1877)^2*Inputs!$B$19+Inputs!$B$30*(1+$E1877)^2*Inputs!$B$20+Inputs!$B$31*(1+$F1877)^2*Inputs!$B$21+Inputs!$B$22*(1+Inputs!$B$23)^2</f>
        <v>17780.289248004465</v>
      </c>
      <c r="T1877" s="36">
        <f>Inputs!$B$12*(1+$B1877)^3*$C1877+Inputs!$B$29*(1+$D1877)^3*Inputs!$B$19+Inputs!$B$30*(1+$E1877)^3*Inputs!$B$20+Inputs!$B$31*(1+$F1877)^3*Inputs!$B$21+Inputs!$B$22*(1+Inputs!$B$23)^3</f>
        <v>21000.515658853037</v>
      </c>
      <c r="U1877" s="36">
        <f>Inputs!$B$12*(1+$B1877)^4*$C1877+Inputs!$B$29*(1+$D1877)^4*Inputs!$B$19+Inputs!$B$30*(1+$E1877)^4*Inputs!$B$20+Inputs!$B$31*(1+$F1877)^4*Inputs!$B$21+Inputs!$B$22*(1+Inputs!$B$23)^4</f>
        <v>25158.511022893337</v>
      </c>
      <c r="V1877" s="35">
        <f>Inputs!$B$13/(Q1877*(1-$G1877))</f>
        <v>1.1659444785518815</v>
      </c>
      <c r="W1877" s="36">
        <f>Inputs!$B$13</f>
        <v>12660</v>
      </c>
      <c r="X1877" s="36">
        <f t="shared" si="293"/>
        <v>14131.153022366887</v>
      </c>
      <c r="Y1877" s="36">
        <f t="shared" si="294"/>
        <v>15991.453479195665</v>
      </c>
      <c r="Z1877" s="36">
        <f t="shared" si="295"/>
        <v>18346.972280808695</v>
      </c>
      <c r="AA1877" s="36">
        <f t="shared" si="296"/>
        <v>21331.790485631383</v>
      </c>
      <c r="AB1877" s="36">
        <f t="shared" si="297"/>
        <v>62484.448934042768</v>
      </c>
      <c r="AC1877" s="36">
        <f t="shared" si="298"/>
        <v>296948.37833678623</v>
      </c>
      <c r="AD1877" s="36">
        <f t="shared" si="299"/>
        <v>191830.90078106383</v>
      </c>
    </row>
    <row r="1878" spans="1:30" ht="14.25" customHeight="1" x14ac:dyDescent="0.25">
      <c r="A1878" s="16">
        <v>1862</v>
      </c>
      <c r="B1878" s="34">
        <v>0.40974152726229301</v>
      </c>
      <c r="C1878" s="34">
        <v>8.3312523274190906E-2</v>
      </c>
      <c r="D1878" s="34">
        <v>2.65040778816986E-2</v>
      </c>
      <c r="E1878" s="34">
        <v>5.3210300962495502E-2</v>
      </c>
      <c r="F1878" s="34">
        <v>1.47922592565149E-2</v>
      </c>
      <c r="G1878" s="34">
        <v>0.211659007601602</v>
      </c>
      <c r="H1878" s="35">
        <v>1.0039467000021101</v>
      </c>
      <c r="I1878" s="34">
        <v>9.0017944990086904E-2</v>
      </c>
      <c r="J1878" s="34">
        <v>2.2103461505093399E-2</v>
      </c>
      <c r="K1878" s="36">
        <f>Inputs!$B$12*(1+$B1878)^4</f>
        <v>236978.65092031879</v>
      </c>
      <c r="L1878" s="36">
        <f t="shared" si="290"/>
        <v>22708.371432342246</v>
      </c>
      <c r="M1878" s="36">
        <f t="shared" si="291"/>
        <v>286391.26627911953</v>
      </c>
      <c r="N1878" s="37">
        <f>M1878/Inputs!$B$6</f>
        <v>436.57205225475536</v>
      </c>
      <c r="O1878" s="38">
        <f>IF(N1878&gt;Inputs!$B$4,1,0)</f>
        <v>1</v>
      </c>
      <c r="P1878" s="34">
        <f t="shared" si="292"/>
        <v>6.7914483484993501E-2</v>
      </c>
      <c r="Q1878" s="36">
        <f>Inputs!$B$12*(1+$B1878)^0*$C1878+Inputs!$B$29*(1+$D1878)^0*Inputs!$B$19+Inputs!$B$30*(1+$E1878)^0*Inputs!$B$20+Inputs!$B$31*(1+$F1878)^0*Inputs!$B$21+Inputs!$B$22*(1+Inputs!$B$23)^0</f>
        <v>13020.795423878375</v>
      </c>
      <c r="R1878" s="36">
        <f>Inputs!$B$12*(1+$B1878)^1*$C1878+Inputs!$B$29*(1+$D1878)^1*Inputs!$B$19+Inputs!$B$30*(1+$E1878)^1*Inputs!$B$20+Inputs!$B$31*(1+$F1878)^1*Inputs!$B$21+Inputs!$B$22*(1+Inputs!$B$23)^1</f>
        <v>15287.754110832328</v>
      </c>
      <c r="S1878" s="36">
        <f>Inputs!$B$12*(1+$B1878)^2*$C1878+Inputs!$B$29*(1+$D1878)^2*Inputs!$B$19+Inputs!$B$30*(1+$E1878)^2*Inputs!$B$20+Inputs!$B$31*(1+$F1878)^2*Inputs!$B$21+Inputs!$B$22*(1+Inputs!$B$23)^2</f>
        <v>18402.286081001384</v>
      </c>
      <c r="T1878" s="36">
        <f>Inputs!$B$12*(1+$B1878)^3*$C1878+Inputs!$B$29*(1+$D1878)^3*Inputs!$B$19+Inputs!$B$30*(1+$E1878)^3*Inputs!$B$20+Inputs!$B$31*(1+$F1878)^3*Inputs!$B$21+Inputs!$B$22*(1+Inputs!$B$23)^3</f>
        <v>22708.65123276451</v>
      </c>
      <c r="U1878" s="36">
        <f>Inputs!$B$12*(1+$B1878)^4*$C1878+Inputs!$B$29*(1+$D1878)^4*Inputs!$B$19+Inputs!$B$30*(1+$E1878)^4*Inputs!$B$20+Inputs!$B$31*(1+$F1878)^4*Inputs!$B$21+Inputs!$B$22*(1+Inputs!$B$23)^4</f>
        <v>28692.026478328498</v>
      </c>
      <c r="V1878" s="35">
        <f>Inputs!$B$13/(Q1878*(1-$G1878))</f>
        <v>1.2333379085290894</v>
      </c>
      <c r="W1878" s="36">
        <f>Inputs!$B$13</f>
        <v>12660</v>
      </c>
      <c r="X1878" s="36">
        <f t="shared" si="293"/>
        <v>14172.989541461277</v>
      </c>
      <c r="Y1878" s="36">
        <f t="shared" si="294"/>
        <v>16228.453180692246</v>
      </c>
      <c r="Z1878" s="36">
        <f t="shared" si="295"/>
        <v>18999.46467295925</v>
      </c>
      <c r="AA1878" s="36">
        <f t="shared" si="296"/>
        <v>22708.371432342246</v>
      </c>
      <c r="AB1878" s="36">
        <f t="shared" si="297"/>
        <v>64290.423134545548</v>
      </c>
      <c r="AC1878" s="36">
        <f t="shared" si="298"/>
        <v>341757.80857214314</v>
      </c>
      <c r="AD1878" s="36">
        <f t="shared" si="299"/>
        <v>222100.84314457397</v>
      </c>
    </row>
    <row r="1879" spans="1:30" ht="14.25" customHeight="1" x14ac:dyDescent="0.25">
      <c r="A1879" s="16">
        <v>1863</v>
      </c>
      <c r="B1879" s="34">
        <v>0.30349367177072301</v>
      </c>
      <c r="C1879" s="34">
        <v>0.100524002067908</v>
      </c>
      <c r="D1879" s="34">
        <v>2.64031249997939E-2</v>
      </c>
      <c r="E1879" s="34">
        <v>3.5643055889436698E-2</v>
      </c>
      <c r="F1879" s="34">
        <v>4.5200382122957397E-3</v>
      </c>
      <c r="G1879" s="34">
        <v>0.19088464628827001</v>
      </c>
      <c r="H1879" s="35">
        <v>1.0109966532292201</v>
      </c>
      <c r="I1879" s="34">
        <v>9.2321293993907802E-2</v>
      </c>
      <c r="J1879" s="34">
        <v>3.3269013934281201E-2</v>
      </c>
      <c r="K1879" s="36">
        <f>Inputs!$B$12*(1+$B1879)^4</f>
        <v>173215.58253847872</v>
      </c>
      <c r="L1879" s="36">
        <f t="shared" si="290"/>
        <v>21241.978784162457</v>
      </c>
      <c r="M1879" s="36">
        <f t="shared" si="291"/>
        <v>301119.89185758401</v>
      </c>
      <c r="N1879" s="37">
        <f>M1879/Inputs!$B$6</f>
        <v>459.02422539265854</v>
      </c>
      <c r="O1879" s="38">
        <f>IF(N1879&gt;Inputs!$B$4,1,0)</f>
        <v>1</v>
      </c>
      <c r="P1879" s="34">
        <f t="shared" si="292"/>
        <v>5.9052280059626601E-2</v>
      </c>
      <c r="Q1879" s="36">
        <f>Inputs!$B$12*(1+$B1879)^0*$C1879+Inputs!$B$29*(1+$D1879)^0*Inputs!$B$19+Inputs!$B$30*(1+$E1879)^0*Inputs!$B$20+Inputs!$B$31*(1+$F1879)^0*Inputs!$B$21+Inputs!$B$22*(1+Inputs!$B$23)^0</f>
        <v>14053.484151501401</v>
      </c>
      <c r="R1879" s="36">
        <f>Inputs!$B$12*(1+$B1879)^1*$C1879+Inputs!$B$29*(1+$D1879)^1*Inputs!$B$19+Inputs!$B$30*(1+$E1879)^1*Inputs!$B$20+Inputs!$B$31*(1+$F1879)^1*Inputs!$B$21+Inputs!$B$22*(1+Inputs!$B$23)^1</f>
        <v>16011.960732554824</v>
      </c>
      <c r="S1879" s="36">
        <f>Inputs!$B$12*(1+$B1879)^2*$C1879+Inputs!$B$29*(1+$D1879)^2*Inputs!$B$19+Inputs!$B$30*(1+$E1879)^2*Inputs!$B$20+Inputs!$B$31*(1+$F1879)^2*Inputs!$B$21+Inputs!$B$22*(1+Inputs!$B$23)^2</f>
        <v>18529.494720559422</v>
      </c>
      <c r="T1879" s="36">
        <f>Inputs!$B$12*(1+$B1879)^3*$C1879+Inputs!$B$29*(1+$D1879)^3*Inputs!$B$19+Inputs!$B$30*(1+$E1879)^3*Inputs!$B$20+Inputs!$B$31*(1+$F1879)^3*Inputs!$B$21+Inputs!$B$22*(1+Inputs!$B$23)^3</f>
        <v>21774.80362520089</v>
      </c>
      <c r="U1879" s="36">
        <f>Inputs!$B$12*(1+$B1879)^4*$C1879+Inputs!$B$29*(1+$D1879)^4*Inputs!$B$19+Inputs!$B$30*(1+$E1879)^4*Inputs!$B$20+Inputs!$B$31*(1+$F1879)^4*Inputs!$B$21+Inputs!$B$22*(1+Inputs!$B$23)^4</f>
        <v>25967.77924038007</v>
      </c>
      <c r="V1879" s="35">
        <f>Inputs!$B$13/(Q1879*(1-$G1879))</f>
        <v>1.1133693336700587</v>
      </c>
      <c r="W1879" s="36">
        <f>Inputs!$B$13</f>
        <v>12660</v>
      </c>
      <c r="X1879" s="36">
        <f t="shared" si="293"/>
        <v>14092.709401443057</v>
      </c>
      <c r="Y1879" s="36">
        <f t="shared" si="294"/>
        <v>15924.777121821662</v>
      </c>
      <c r="Z1879" s="36">
        <f t="shared" si="295"/>
        <v>18262.979443966451</v>
      </c>
      <c r="AA1879" s="36">
        <f t="shared" si="296"/>
        <v>21241.978784162457</v>
      </c>
      <c r="AB1879" s="36">
        <f t="shared" si="297"/>
        <v>62107.891927366087</v>
      </c>
      <c r="AC1879" s="36">
        <f t="shared" si="298"/>
        <v>371682.15097134811</v>
      </c>
      <c r="AD1879" s="36">
        <f t="shared" si="299"/>
        <v>239011.99993021795</v>
      </c>
    </row>
    <row r="1880" spans="1:30" ht="14.25" customHeight="1" x14ac:dyDescent="0.25">
      <c r="A1880" s="16">
        <v>1864</v>
      </c>
      <c r="B1880" s="34">
        <v>0.33532592911320802</v>
      </c>
      <c r="C1880" s="34">
        <v>8.5409931665393402E-2</v>
      </c>
      <c r="D1880" s="34">
        <v>1.4433262290987301E-2</v>
      </c>
      <c r="E1880" s="34">
        <v>4.3394162313014302E-2</v>
      </c>
      <c r="F1880" s="34">
        <v>3.3887224035154602E-2</v>
      </c>
      <c r="G1880" s="34">
        <v>0.188872002968554</v>
      </c>
      <c r="H1880" s="35">
        <v>0.98085728977738096</v>
      </c>
      <c r="I1880" s="34">
        <v>9.8305080468080397E-2</v>
      </c>
      <c r="J1880" s="34">
        <v>2.6526100228965899E-2</v>
      </c>
      <c r="K1880" s="36">
        <f>Inputs!$B$12*(1+$B1880)^4</f>
        <v>190765.73884174888</v>
      </c>
      <c r="L1880" s="36">
        <f t="shared" si="290"/>
        <v>20152.348259559956</v>
      </c>
      <c r="M1880" s="36">
        <f t="shared" si="291"/>
        <v>239791.02112662664</v>
      </c>
      <c r="N1880" s="37">
        <f>M1880/Inputs!$B$6</f>
        <v>365.53509318083331</v>
      </c>
      <c r="O1880" s="38">
        <f>IF(N1880&gt;Inputs!$B$4,1,0)</f>
        <v>0</v>
      </c>
      <c r="P1880" s="34">
        <f t="shared" si="292"/>
        <v>7.1778980239114498E-2</v>
      </c>
      <c r="Q1880" s="36">
        <f>Inputs!$B$12*(1+$B1880)^0*$C1880+Inputs!$B$29*(1+$D1880)^0*Inputs!$B$19+Inputs!$B$30*(1+$E1880)^0*Inputs!$B$20+Inputs!$B$31*(1+$F1880)^0*Inputs!$B$21+Inputs!$B$22*(1+Inputs!$B$23)^0</f>
        <v>13146.639927350527</v>
      </c>
      <c r="R1880" s="36">
        <f>Inputs!$B$12*(1+$B1880)^1*$C1880+Inputs!$B$29*(1+$D1880)^1*Inputs!$B$19+Inputs!$B$30*(1+$E1880)^1*Inputs!$B$20+Inputs!$B$31*(1+$F1880)^1*Inputs!$B$21+Inputs!$B$22*(1+Inputs!$B$23)^1</f>
        <v>15105.525616779898</v>
      </c>
      <c r="S1880" s="36">
        <f>Inputs!$B$12*(1+$B1880)^2*$C1880+Inputs!$B$29*(1+$D1880)^2*Inputs!$B$19+Inputs!$B$30*(1+$E1880)^2*Inputs!$B$20+Inputs!$B$31*(1+$F1880)^2*Inputs!$B$21+Inputs!$B$22*(1+Inputs!$B$23)^2</f>
        <v>17649.16533563544</v>
      </c>
      <c r="T1880" s="36">
        <f>Inputs!$B$12*(1+$B1880)^3*$C1880+Inputs!$B$29*(1+$D1880)^3*Inputs!$B$19+Inputs!$B$30*(1+$E1880)^3*Inputs!$B$20+Inputs!$B$31*(1+$F1880)^3*Inputs!$B$21+Inputs!$B$22*(1+Inputs!$B$23)^3</f>
        <v>20971.111630459629</v>
      </c>
      <c r="U1880" s="36">
        <f>Inputs!$B$12*(1+$B1880)^4*$C1880+Inputs!$B$29*(1+$D1880)^4*Inputs!$B$19+Inputs!$B$30*(1+$E1880)^4*Inputs!$B$20+Inputs!$B$31*(1+$F1880)^4*Inputs!$B$21+Inputs!$B$22*(1+Inputs!$B$23)^4</f>
        <v>25329.723192683741</v>
      </c>
      <c r="V1880" s="35">
        <f>Inputs!$B$13/(Q1880*(1-$G1880))</f>
        <v>1.1872154660935634</v>
      </c>
      <c r="W1880" s="36">
        <f>Inputs!$B$13</f>
        <v>12660</v>
      </c>
      <c r="X1880" s="36">
        <f t="shared" si="293"/>
        <v>13914.273345935566</v>
      </c>
      <c r="Y1880" s="36">
        <f t="shared" si="294"/>
        <v>15518.77440349994</v>
      </c>
      <c r="Z1880" s="36">
        <f t="shared" si="295"/>
        <v>17562.184715237938</v>
      </c>
      <c r="AA1880" s="36">
        <f t="shared" si="296"/>
        <v>20152.348259559956</v>
      </c>
      <c r="AB1880" s="36">
        <f t="shared" si="297"/>
        <v>59454.615559298181</v>
      </c>
      <c r="AC1880" s="36">
        <f t="shared" si="298"/>
        <v>288202.91679303016</v>
      </c>
      <c r="AD1880" s="36">
        <f t="shared" si="299"/>
        <v>180336.40556732845</v>
      </c>
    </row>
    <row r="1881" spans="1:30" ht="14.25" customHeight="1" x14ac:dyDescent="0.25">
      <c r="A1881" s="16">
        <v>1865</v>
      </c>
      <c r="B1881" s="34">
        <v>0.34082177063257302</v>
      </c>
      <c r="C1881" s="34">
        <v>7.8824315152412699E-2</v>
      </c>
      <c r="D1881" s="34">
        <v>4.4445667897965502E-2</v>
      </c>
      <c r="E1881" s="34">
        <v>6.0210251283330199E-2</v>
      </c>
      <c r="F1881" s="34">
        <v>2.9643190164495199E-2</v>
      </c>
      <c r="G1881" s="34">
        <v>0.213609960945357</v>
      </c>
      <c r="H1881" s="35">
        <v>0.97507076151761896</v>
      </c>
      <c r="I1881" s="34">
        <v>9.7310750711768507E-2</v>
      </c>
      <c r="J1881" s="34">
        <v>2.38668996101624E-2</v>
      </c>
      <c r="K1881" s="36">
        <f>Inputs!$B$12*(1+$B1881)^4</f>
        <v>193925.74205319831</v>
      </c>
      <c r="L1881" s="36">
        <f t="shared" si="290"/>
        <v>19067.643171178144</v>
      </c>
      <c r="M1881" s="36">
        <f t="shared" si="291"/>
        <v>225233.56534059485</v>
      </c>
      <c r="N1881" s="37">
        <f>M1881/Inputs!$B$6</f>
        <v>343.34384960456532</v>
      </c>
      <c r="O1881" s="38">
        <f>IF(N1881&gt;Inputs!$B$4,1,0)</f>
        <v>0</v>
      </c>
      <c r="P1881" s="34">
        <f t="shared" si="292"/>
        <v>7.3443851101606103E-2</v>
      </c>
      <c r="Q1881" s="36">
        <f>Inputs!$B$12*(1+$B1881)^0*$C1881+Inputs!$B$29*(1+$D1881)^0*Inputs!$B$19+Inputs!$B$30*(1+$E1881)^0*Inputs!$B$20+Inputs!$B$31*(1+$F1881)^0*Inputs!$B$21+Inputs!$B$22*(1+Inputs!$B$23)^0</f>
        <v>12751.502936571684</v>
      </c>
      <c r="R1881" s="36">
        <f>Inputs!$B$12*(1+$B1881)^1*$C1881+Inputs!$B$29*(1+$D1881)^1*Inputs!$B$19+Inputs!$B$30*(1+$E1881)^1*Inputs!$B$20+Inputs!$B$31*(1+$F1881)^1*Inputs!$B$21+Inputs!$B$22*(1+Inputs!$B$23)^1</f>
        <v>14725.94722181265</v>
      </c>
      <c r="S1881" s="36">
        <f>Inputs!$B$12*(1+$B1881)^2*$C1881+Inputs!$B$29*(1+$D1881)^2*Inputs!$B$19+Inputs!$B$30*(1+$E1881)^2*Inputs!$B$20+Inputs!$B$31*(1+$F1881)^2*Inputs!$B$21+Inputs!$B$22*(1+Inputs!$B$23)^2</f>
        <v>17267.275675404897</v>
      </c>
      <c r="T1881" s="36">
        <f>Inputs!$B$12*(1+$B1881)^3*$C1881+Inputs!$B$29*(1+$D1881)^3*Inputs!$B$19+Inputs!$B$30*(1+$E1881)^3*Inputs!$B$20+Inputs!$B$31*(1+$F1881)^3*Inputs!$B$21+Inputs!$B$22*(1+Inputs!$B$23)^3</f>
        <v>20563.61909093993</v>
      </c>
      <c r="U1881" s="36">
        <f>Inputs!$B$12*(1+$B1881)^4*$C1881+Inputs!$B$29*(1+$D1881)^4*Inputs!$B$19+Inputs!$B$30*(1+$E1881)^4*Inputs!$B$20+Inputs!$B$31*(1+$F1881)^4*Inputs!$B$21+Inputs!$B$22*(1+Inputs!$B$23)^4</f>
        <v>24866.970454151335</v>
      </c>
      <c r="V1881" s="35">
        <f>Inputs!$B$13/(Q1881*(1-$G1881))</f>
        <v>1.2625085462131693</v>
      </c>
      <c r="W1881" s="36">
        <f>Inputs!$B$13</f>
        <v>12660</v>
      </c>
      <c r="X1881" s="36">
        <f t="shared" si="293"/>
        <v>13788.119268932234</v>
      </c>
      <c r="Y1881" s="36">
        <f t="shared" si="294"/>
        <v>15191.8361593343</v>
      </c>
      <c r="Z1881" s="36">
        <f t="shared" si="295"/>
        <v>16929.934792189608</v>
      </c>
      <c r="AA1881" s="36">
        <f t="shared" si="296"/>
        <v>19067.643171178144</v>
      </c>
      <c r="AB1881" s="36">
        <f t="shared" si="297"/>
        <v>58148.77931224044</v>
      </c>
      <c r="AC1881" s="36">
        <f t="shared" si="298"/>
        <v>265818.4232406097</v>
      </c>
      <c r="AD1881" s="36">
        <f t="shared" si="299"/>
        <v>167084.7860283544</v>
      </c>
    </row>
    <row r="1882" spans="1:30" ht="14.25" customHeight="1" x14ac:dyDescent="0.25">
      <c r="A1882" s="16">
        <v>1866</v>
      </c>
      <c r="B1882" s="34">
        <v>0.24416890772843899</v>
      </c>
      <c r="C1882" s="34">
        <v>9.5648960919127599E-2</v>
      </c>
      <c r="D1882" s="34">
        <v>3.3475998552265303E-2</v>
      </c>
      <c r="E1882" s="34">
        <v>7.0552870523422503E-2</v>
      </c>
      <c r="F1882" s="34">
        <v>-4.6501872010059698E-3</v>
      </c>
      <c r="G1882" s="34">
        <v>0.17851958530065701</v>
      </c>
      <c r="H1882" s="35">
        <v>1.0782843468004699</v>
      </c>
      <c r="I1882" s="34">
        <v>9.5417510803061698E-2</v>
      </c>
      <c r="J1882" s="34">
        <v>1.89461803751707E-2</v>
      </c>
      <c r="K1882" s="36">
        <f>Inputs!$B$12*(1+$B1882)^4</f>
        <v>143770.11700792471</v>
      </c>
      <c r="L1882" s="36">
        <f t="shared" si="290"/>
        <v>20065.683259306654</v>
      </c>
      <c r="M1882" s="36">
        <f t="shared" si="291"/>
        <v>229598.05626320033</v>
      </c>
      <c r="N1882" s="37">
        <f>M1882/Inputs!$B$6</f>
        <v>349.99703698658584</v>
      </c>
      <c r="O1882" s="38">
        <f>IF(N1882&gt;Inputs!$B$4,1,0)</f>
        <v>0</v>
      </c>
      <c r="P1882" s="34">
        <f t="shared" si="292"/>
        <v>7.6471330427891004E-2</v>
      </c>
      <c r="Q1882" s="36">
        <f>Inputs!$B$12*(1+$B1882)^0*$C1882+Inputs!$B$29*(1+$D1882)^0*Inputs!$B$19+Inputs!$B$30*(1+$E1882)^0*Inputs!$B$20+Inputs!$B$31*(1+$F1882)^0*Inputs!$B$21+Inputs!$B$22*(1+Inputs!$B$23)^0</f>
        <v>13760.981682574577</v>
      </c>
      <c r="R1882" s="36">
        <f>Inputs!$B$12*(1+$B1882)^1*$C1882+Inputs!$B$29*(1+$D1882)^1*Inputs!$B$19+Inputs!$B$30*(1+$E1882)^1*Inputs!$B$20+Inputs!$B$31*(1+$F1882)^1*Inputs!$B$21+Inputs!$B$22*(1+Inputs!$B$23)^1</f>
        <v>15359.806544912815</v>
      </c>
      <c r="S1882" s="36">
        <f>Inputs!$B$12*(1+$B1882)^2*$C1882+Inputs!$B$29*(1+$D1882)^2*Inputs!$B$19+Inputs!$B$30*(1+$E1882)^2*Inputs!$B$20+Inputs!$B$31*(1+$F1882)^2*Inputs!$B$21+Inputs!$B$22*(1+Inputs!$B$23)^2</f>
        <v>17314.997975396167</v>
      </c>
      <c r="T1882" s="36">
        <f>Inputs!$B$12*(1+$B1882)^3*$C1882+Inputs!$B$29*(1+$D1882)^3*Inputs!$B$19+Inputs!$B$30*(1+$E1882)^3*Inputs!$B$20+Inputs!$B$31*(1+$F1882)^3*Inputs!$B$21+Inputs!$B$22*(1+Inputs!$B$23)^3</f>
        <v>19711.040335157973</v>
      </c>
      <c r="U1882" s="36">
        <f>Inputs!$B$12*(1+$B1882)^4*$C1882+Inputs!$B$29*(1+$D1882)^4*Inputs!$B$19+Inputs!$B$30*(1+$E1882)^4*Inputs!$B$20+Inputs!$B$31*(1+$F1882)^4*Inputs!$B$21+Inputs!$B$22*(1+Inputs!$B$23)^4</f>
        <v>22652.880718418277</v>
      </c>
      <c r="V1882" s="35">
        <f>Inputs!$B$13/(Q1882*(1-$G1882))</f>
        <v>1.1199201926838742</v>
      </c>
      <c r="W1882" s="36">
        <f>Inputs!$B$13</f>
        <v>12660</v>
      </c>
      <c r="X1882" s="36">
        <f t="shared" si="293"/>
        <v>13999.568900593255</v>
      </c>
      <c r="Y1882" s="36">
        <f t="shared" si="294"/>
        <v>15633.555635193459</v>
      </c>
      <c r="Z1882" s="36">
        <f t="shared" si="295"/>
        <v>17628.376353963176</v>
      </c>
      <c r="AA1882" s="36">
        <f t="shared" si="296"/>
        <v>20065.683259306654</v>
      </c>
      <c r="AB1882" s="36">
        <f t="shared" si="297"/>
        <v>60083.047327029541</v>
      </c>
      <c r="AC1882" s="36">
        <f t="shared" si="298"/>
        <v>267366.22992283403</v>
      </c>
      <c r="AD1882" s="36">
        <f t="shared" si="299"/>
        <v>169515.00893617078</v>
      </c>
    </row>
    <row r="1883" spans="1:30" ht="14.25" customHeight="1" x14ac:dyDescent="0.25">
      <c r="A1883" s="16">
        <v>1867</v>
      </c>
      <c r="B1883" s="34">
        <v>0.53420178917262195</v>
      </c>
      <c r="C1883" s="34">
        <v>5.06224578601214E-2</v>
      </c>
      <c r="D1883" s="34">
        <v>1.6216779343742101E-2</v>
      </c>
      <c r="E1883" s="34">
        <v>3.4295319127149303E-2</v>
      </c>
      <c r="F1883" s="34">
        <v>2.4480084487841901E-2</v>
      </c>
      <c r="G1883" s="34">
        <v>0.16942220372798</v>
      </c>
      <c r="H1883" s="35">
        <v>0.98403838265064603</v>
      </c>
      <c r="I1883" s="34">
        <v>0.102328302429903</v>
      </c>
      <c r="J1883" s="34">
        <v>2.8003459221881001E-2</v>
      </c>
      <c r="K1883" s="36">
        <f>Inputs!$B$12*(1+$B1883)^4</f>
        <v>332415.44172827963</v>
      </c>
      <c r="L1883" s="36">
        <f t="shared" si="290"/>
        <v>20924.382256613899</v>
      </c>
      <c r="M1883" s="36">
        <f t="shared" si="291"/>
        <v>236686.35881761467</v>
      </c>
      <c r="N1883" s="37">
        <f>M1883/Inputs!$B$6</f>
        <v>360.80237624636385</v>
      </c>
      <c r="O1883" s="38">
        <f>IF(N1883&gt;Inputs!$B$4,1,0)</f>
        <v>0</v>
      </c>
      <c r="P1883" s="34">
        <f t="shared" si="292"/>
        <v>7.432484320802199E-2</v>
      </c>
      <c r="Q1883" s="36">
        <f>Inputs!$B$12*(1+$B1883)^0*$C1883+Inputs!$B$29*(1+$D1883)^0*Inputs!$B$19+Inputs!$B$30*(1+$E1883)^0*Inputs!$B$20+Inputs!$B$31*(1+$F1883)^0*Inputs!$B$21+Inputs!$B$22*(1+Inputs!$B$23)^0</f>
        <v>11059.391499034205</v>
      </c>
      <c r="R1883" s="36">
        <f>Inputs!$B$12*(1+$B1883)^1*$C1883+Inputs!$B$29*(1+$D1883)^1*Inputs!$B$19+Inputs!$B$30*(1+$E1883)^1*Inputs!$B$20+Inputs!$B$31*(1+$F1883)^1*Inputs!$B$21+Inputs!$B$22*(1+Inputs!$B$23)^1</f>
        <v>12863.012651780413</v>
      </c>
      <c r="S1883" s="36">
        <f>Inputs!$B$12*(1+$B1883)^2*$C1883+Inputs!$B$29*(1+$D1883)^2*Inputs!$B$19+Inputs!$B$30*(1+$E1883)^2*Inputs!$B$20+Inputs!$B$31*(1+$F1883)^2*Inputs!$B$21+Inputs!$B$22*(1+Inputs!$B$23)^2</f>
        <v>15537.860927475846</v>
      </c>
      <c r="T1883" s="36">
        <f>Inputs!$B$12*(1+$B1883)^3*$C1883+Inputs!$B$29*(1+$D1883)^3*Inputs!$B$19+Inputs!$B$30*(1+$E1883)^3*Inputs!$B$20+Inputs!$B$31*(1+$F1883)^3*Inputs!$B$21+Inputs!$B$22*(1+Inputs!$B$23)^3</f>
        <v>19547.087211885664</v>
      </c>
      <c r="U1883" s="36">
        <f>Inputs!$B$12*(1+$B1883)^4*$C1883+Inputs!$B$29*(1+$D1883)^4*Inputs!$B$19+Inputs!$B$30*(1+$E1883)^4*Inputs!$B$20+Inputs!$B$31*(1+$F1883)^4*Inputs!$B$21+Inputs!$B$22*(1+Inputs!$B$23)^4</f>
        <v>25601.198079803886</v>
      </c>
      <c r="V1883" s="35">
        <f>Inputs!$B$13/(Q1883*(1-$G1883))</f>
        <v>1.3782314517963046</v>
      </c>
      <c r="W1883" s="36">
        <f>Inputs!$B$13</f>
        <v>12660</v>
      </c>
      <c r="X1883" s="36">
        <f t="shared" si="293"/>
        <v>13671.79308620855</v>
      </c>
      <c r="Y1883" s="36">
        <f t="shared" si="294"/>
        <v>15243.021263082777</v>
      </c>
      <c r="Z1883" s="36">
        <f t="shared" si="295"/>
        <v>17576.201985496016</v>
      </c>
      <c r="AA1883" s="36">
        <f t="shared" si="296"/>
        <v>20924.382256613899</v>
      </c>
      <c r="AB1883" s="36">
        <f t="shared" si="297"/>
        <v>58875.438809803665</v>
      </c>
      <c r="AC1883" s="36">
        <f t="shared" si="298"/>
        <v>289409.79103953758</v>
      </c>
      <c r="AD1883" s="36">
        <f t="shared" si="299"/>
        <v>177810.92000781102</v>
      </c>
    </row>
    <row r="1884" spans="1:30" ht="14.25" customHeight="1" x14ac:dyDescent="0.25">
      <c r="A1884" s="16">
        <v>1868</v>
      </c>
      <c r="B1884" s="34">
        <v>0.31963863100233297</v>
      </c>
      <c r="C1884" s="34">
        <v>7.0697137816517902E-2</v>
      </c>
      <c r="D1884" s="34">
        <v>2.7621982643906699E-2</v>
      </c>
      <c r="E1884" s="34">
        <v>4.87200209481609E-2</v>
      </c>
      <c r="F1884" s="34">
        <v>-7.2272903620090997E-3</v>
      </c>
      <c r="G1884" s="34">
        <v>0.167611193472264</v>
      </c>
      <c r="H1884" s="35">
        <v>0.97748922788755599</v>
      </c>
      <c r="I1884" s="34">
        <v>0.100377329809438</v>
      </c>
      <c r="J1884" s="34">
        <v>3.1134926775270699E-2</v>
      </c>
      <c r="K1884" s="36">
        <f>Inputs!$B$12*(1+$B1884)^4</f>
        <v>181958.07458652335</v>
      </c>
      <c r="L1884" s="36">
        <f t="shared" si="290"/>
        <v>17391.164250881375</v>
      </c>
      <c r="M1884" s="36">
        <f t="shared" si="291"/>
        <v>215473.88317794571</v>
      </c>
      <c r="N1884" s="37">
        <f>M1884/Inputs!$B$6</f>
        <v>328.46628533223429</v>
      </c>
      <c r="O1884" s="38">
        <f>IF(N1884&gt;Inputs!$B$4,1,0)</f>
        <v>0</v>
      </c>
      <c r="P1884" s="34">
        <f t="shared" si="292"/>
        <v>6.9242403034167302E-2</v>
      </c>
      <c r="Q1884" s="36">
        <f>Inputs!$B$12*(1+$B1884)^0*$C1884+Inputs!$B$29*(1+$D1884)^0*Inputs!$B$19+Inputs!$B$30*(1+$E1884)^0*Inputs!$B$20+Inputs!$B$31*(1+$F1884)^0*Inputs!$B$21+Inputs!$B$22*(1+Inputs!$B$23)^0</f>
        <v>12263.872296417994</v>
      </c>
      <c r="R1884" s="36">
        <f>Inputs!$B$12*(1+$B1884)^1*$C1884+Inputs!$B$29*(1+$D1884)^1*Inputs!$B$19+Inputs!$B$30*(1+$E1884)^1*Inputs!$B$20+Inputs!$B$31*(1+$F1884)^1*Inputs!$B$21+Inputs!$B$22*(1+Inputs!$B$23)^1</f>
        <v>13731.530407475133</v>
      </c>
      <c r="S1884" s="36">
        <f>Inputs!$B$12*(1+$B1884)^2*$C1884+Inputs!$B$29*(1+$D1884)^2*Inputs!$B$19+Inputs!$B$30*(1+$E1884)^2*Inputs!$B$20+Inputs!$B$31*(1+$F1884)^2*Inputs!$B$21+Inputs!$B$22*(1+Inputs!$B$23)^2</f>
        <v>15639.212462397383</v>
      </c>
      <c r="T1884" s="36">
        <f>Inputs!$B$12*(1+$B1884)^3*$C1884+Inputs!$B$29*(1+$D1884)^3*Inputs!$B$19+Inputs!$B$30*(1+$E1884)^3*Inputs!$B$20+Inputs!$B$31*(1+$F1884)^3*Inputs!$B$21+Inputs!$B$22*(1+Inputs!$B$23)^3</f>
        <v>18125.740345462153</v>
      </c>
      <c r="U1884" s="36">
        <f>Inputs!$B$12*(1+$B1884)^4*$C1884+Inputs!$B$29*(1+$D1884)^4*Inputs!$B$19+Inputs!$B$30*(1+$E1884)^4*Inputs!$B$20+Inputs!$B$31*(1+$F1884)^4*Inputs!$B$21+Inputs!$B$22*(1+Inputs!$B$23)^4</f>
        <v>21374.228371664518</v>
      </c>
      <c r="V1884" s="35">
        <f>Inputs!$B$13/(Q1884*(1-$G1884))</f>
        <v>1.2401660970286259</v>
      </c>
      <c r="W1884" s="36">
        <f>Inputs!$B$13</f>
        <v>12660</v>
      </c>
      <c r="X1884" s="36">
        <f t="shared" si="293"/>
        <v>13424.46669347058</v>
      </c>
      <c r="Y1884" s="36">
        <f t="shared" si="294"/>
        <v>14434.61361102214</v>
      </c>
      <c r="Z1884" s="36">
        <f t="shared" si="295"/>
        <v>15738.823466086016</v>
      </c>
      <c r="AA1884" s="36">
        <f t="shared" si="296"/>
        <v>17391.164250881375</v>
      </c>
      <c r="AB1884" s="36">
        <f t="shared" si="297"/>
        <v>54941.057205920108</v>
      </c>
      <c r="AC1884" s="36">
        <f t="shared" si="298"/>
        <v>258983.4565319824</v>
      </c>
      <c r="AD1884" s="36">
        <f t="shared" si="299"/>
        <v>160532.8259720256</v>
      </c>
    </row>
    <row r="1885" spans="1:30" ht="14.25" customHeight="1" x14ac:dyDescent="0.25">
      <c r="A1885" s="16">
        <v>1869</v>
      </c>
      <c r="B1885" s="34">
        <v>0.267776960586109</v>
      </c>
      <c r="C1885" s="34">
        <v>0.105690656331827</v>
      </c>
      <c r="D1885" s="34">
        <v>2.7387746195208899E-2</v>
      </c>
      <c r="E1885" s="34">
        <v>6.0218477995354597E-2</v>
      </c>
      <c r="F1885" s="34">
        <v>2.9666984499085398E-2</v>
      </c>
      <c r="G1885" s="34">
        <v>0.20330710168604799</v>
      </c>
      <c r="H1885" s="35">
        <v>1.05528081545717</v>
      </c>
      <c r="I1885" s="34">
        <v>9.90919814259415E-2</v>
      </c>
      <c r="J1885" s="34">
        <v>2.7810334970103299E-2</v>
      </c>
      <c r="K1885" s="36">
        <f>Inputs!$B$12*(1+$B1885)^4</f>
        <v>154996.77806546228</v>
      </c>
      <c r="L1885" s="36">
        <f t="shared" si="290"/>
        <v>21617.770426461699</v>
      </c>
      <c r="M1885" s="36">
        <f t="shared" si="291"/>
        <v>256139.20588327959</v>
      </c>
      <c r="N1885" s="37">
        <f>M1885/Inputs!$B$6</f>
        <v>390.45610652938961</v>
      </c>
      <c r="O1885" s="38">
        <f>IF(N1885&gt;Inputs!$B$4,1,0)</f>
        <v>0</v>
      </c>
      <c r="P1885" s="34">
        <f t="shared" si="292"/>
        <v>7.1281646455838205E-2</v>
      </c>
      <c r="Q1885" s="36">
        <f>Inputs!$B$12*(1+$B1885)^0*$C1885+Inputs!$B$29*(1+$D1885)^0*Inputs!$B$19+Inputs!$B$30*(1+$E1885)^0*Inputs!$B$20+Inputs!$B$31*(1+$F1885)^0*Inputs!$B$21+Inputs!$B$22*(1+Inputs!$B$23)^0</f>
        <v>14363.483407336542</v>
      </c>
      <c r="R1885" s="36">
        <f>Inputs!$B$12*(1+$B1885)^1*$C1885+Inputs!$B$29*(1+$D1885)^1*Inputs!$B$19+Inputs!$B$30*(1+$E1885)^1*Inputs!$B$20+Inputs!$B$31*(1+$F1885)^1*Inputs!$B$21+Inputs!$B$22*(1+Inputs!$B$23)^1</f>
        <v>16367.973640674172</v>
      </c>
      <c r="S1885" s="36">
        <f>Inputs!$B$12*(1+$B1885)^2*$C1885+Inputs!$B$29*(1+$D1885)^2*Inputs!$B$19+Inputs!$B$30*(1+$E1885)^2*Inputs!$B$20+Inputs!$B$31*(1+$F1885)^2*Inputs!$B$21+Inputs!$B$22*(1+Inputs!$B$23)^2</f>
        <v>18840.653027715336</v>
      </c>
      <c r="T1885" s="36">
        <f>Inputs!$B$12*(1+$B1885)^3*$C1885+Inputs!$B$29*(1+$D1885)^3*Inputs!$B$19+Inputs!$B$30*(1+$E1885)^3*Inputs!$B$20+Inputs!$B$31*(1+$F1885)^3*Inputs!$B$21+Inputs!$B$22*(1+Inputs!$B$23)^3</f>
        <v>21903.954037788921</v>
      </c>
      <c r="U1885" s="36">
        <f>Inputs!$B$12*(1+$B1885)^4*$C1885+Inputs!$B$29*(1+$D1885)^4*Inputs!$B$19+Inputs!$B$30*(1+$E1885)^4*Inputs!$B$20+Inputs!$B$31*(1+$F1885)^4*Inputs!$B$21+Inputs!$B$22*(1+Inputs!$B$23)^4</f>
        <v>25712.950374275937</v>
      </c>
      <c r="V1885" s="35">
        <f>Inputs!$B$13/(Q1885*(1-$G1885))</f>
        <v>1.1063256530209304</v>
      </c>
      <c r="W1885" s="36">
        <f>Inputs!$B$13</f>
        <v>12660</v>
      </c>
      <c r="X1885" s="36">
        <f t="shared" si="293"/>
        <v>14260.351941851284</v>
      </c>
      <c r="Y1885" s="36">
        <f t="shared" si="294"/>
        <v>16223.088342315517</v>
      </c>
      <c r="Z1885" s="36">
        <f t="shared" si="295"/>
        <v>18638.107265582817</v>
      </c>
      <c r="AA1885" s="36">
        <f t="shared" si="296"/>
        <v>21617.770426461699</v>
      </c>
      <c r="AB1885" s="36">
        <f t="shared" si="297"/>
        <v>61793.047119058116</v>
      </c>
      <c r="AC1885" s="36">
        <f t="shared" si="298"/>
        <v>311706.71509522328</v>
      </c>
      <c r="AD1885" s="36">
        <f t="shared" si="299"/>
        <v>194346.15876422147</v>
      </c>
    </row>
    <row r="1886" spans="1:30" ht="14.25" customHeight="1" x14ac:dyDescent="0.25">
      <c r="A1886" s="16">
        <v>1870</v>
      </c>
      <c r="B1886" s="34">
        <v>0.25014478952602498</v>
      </c>
      <c r="C1886" s="34">
        <v>7.6338847828214804E-2</v>
      </c>
      <c r="D1886" s="34">
        <v>3.3188017254973903E-2</v>
      </c>
      <c r="E1886" s="34">
        <v>7.4243888183873299E-2</v>
      </c>
      <c r="F1886" s="34">
        <v>1.62565601527539E-2</v>
      </c>
      <c r="G1886" s="34">
        <v>0.20607916301971699</v>
      </c>
      <c r="H1886" s="35">
        <v>1.0845873207901</v>
      </c>
      <c r="I1886" s="34">
        <v>9.7735170735896507E-2</v>
      </c>
      <c r="J1886" s="34">
        <v>1.9825170908114399E-2</v>
      </c>
      <c r="K1886" s="36">
        <f>Inputs!$B$12*(1+$B1886)^4</f>
        <v>146552.25688348868</v>
      </c>
      <c r="L1886" s="36">
        <f t="shared" si="290"/>
        <v>17664.654335782023</v>
      </c>
      <c r="M1886" s="36">
        <f t="shared" si="291"/>
        <v>201179.86448401643</v>
      </c>
      <c r="N1886" s="37">
        <f>M1886/Inputs!$B$6</f>
        <v>306.67662268904945</v>
      </c>
      <c r="O1886" s="38">
        <f>IF(N1886&gt;Inputs!$B$4,1,0)</f>
        <v>0</v>
      </c>
      <c r="P1886" s="34">
        <f t="shared" si="292"/>
        <v>7.79099998277821E-2</v>
      </c>
      <c r="Q1886" s="36">
        <f>Inputs!$B$12*(1+$B1886)^0*$C1886+Inputs!$B$29*(1+$D1886)^0*Inputs!$B$19+Inputs!$B$30*(1+$E1886)^0*Inputs!$B$20+Inputs!$B$31*(1+$F1886)^0*Inputs!$B$21+Inputs!$B$22*(1+Inputs!$B$23)^0</f>
        <v>12602.374897119811</v>
      </c>
      <c r="R1886" s="36">
        <f>Inputs!$B$12*(1+$B1886)^1*$C1886+Inputs!$B$29*(1+$D1886)^1*Inputs!$B$19+Inputs!$B$30*(1+$E1886)^1*Inputs!$B$20+Inputs!$B$31*(1+$F1886)^1*Inputs!$B$21+Inputs!$B$22*(1+Inputs!$B$23)^1</f>
        <v>14048.34162402599</v>
      </c>
      <c r="S1886" s="36">
        <f>Inputs!$B$12*(1+$B1886)^2*$C1886+Inputs!$B$29*(1+$D1886)^2*Inputs!$B$19+Inputs!$B$30*(1+$E1886)^2*Inputs!$B$20+Inputs!$B$31*(1+$F1886)^2*Inputs!$B$21+Inputs!$B$22*(1+Inputs!$B$23)^2</f>
        <v>15797.504052533495</v>
      </c>
      <c r="T1886" s="36">
        <f>Inputs!$B$12*(1+$B1886)^3*$C1886+Inputs!$B$29*(1+$D1886)^3*Inputs!$B$19+Inputs!$B$30*(1+$E1886)^3*Inputs!$B$20+Inputs!$B$31*(1+$F1886)^3*Inputs!$B$21+Inputs!$B$22*(1+Inputs!$B$23)^3</f>
        <v>17922.659476265137</v>
      </c>
      <c r="U1886" s="36">
        <f>Inputs!$B$12*(1+$B1886)^4*$C1886+Inputs!$B$29*(1+$D1886)^4*Inputs!$B$19+Inputs!$B$30*(1+$E1886)^4*Inputs!$B$20+Inputs!$B$31*(1+$F1886)^4*Inputs!$B$21+Inputs!$B$22*(1+Inputs!$B$23)^4</f>
        <v>20514.617318463417</v>
      </c>
      <c r="V1886" s="35">
        <f>Inputs!$B$13/(Q1886*(1-$G1886))</f>
        <v>1.2653308897026816</v>
      </c>
      <c r="W1886" s="36">
        <f>Inputs!$B$13</f>
        <v>12660</v>
      </c>
      <c r="X1886" s="36">
        <f t="shared" si="293"/>
        <v>13608.607987352794</v>
      </c>
      <c r="Y1886" s="36">
        <f t="shared" si="294"/>
        <v>14736.299075838102</v>
      </c>
      <c r="Z1886" s="36">
        <f t="shared" si="295"/>
        <v>16075.738286754222</v>
      </c>
      <c r="AA1886" s="36">
        <f t="shared" si="296"/>
        <v>17664.654335782023</v>
      </c>
      <c r="AB1886" s="36">
        <f t="shared" si="297"/>
        <v>56119.163351401847</v>
      </c>
      <c r="AC1886" s="36">
        <f t="shared" si="298"/>
        <v>231226.53275372882</v>
      </c>
      <c r="AD1886" s="36">
        <f t="shared" si="299"/>
        <v>145060.7011326146</v>
      </c>
    </row>
    <row r="1887" spans="1:30" ht="14.25" customHeight="1" x14ac:dyDescent="0.25">
      <c r="A1887" s="16">
        <v>1871</v>
      </c>
      <c r="B1887" s="34">
        <v>0.17111995637806099</v>
      </c>
      <c r="C1887" s="34">
        <v>7.9963124241017494E-2</v>
      </c>
      <c r="D1887" s="34">
        <v>3.3466348011040703E-2</v>
      </c>
      <c r="E1887" s="34">
        <v>2.2186419743191799E-2</v>
      </c>
      <c r="F1887" s="34">
        <v>-1.2964518516032301E-3</v>
      </c>
      <c r="G1887" s="34">
        <v>0.17369194002608601</v>
      </c>
      <c r="H1887" s="35">
        <v>1.10005867151611</v>
      </c>
      <c r="I1887" s="34">
        <v>9.9324850332524597E-2</v>
      </c>
      <c r="J1887" s="34">
        <v>2.5323867138114398E-2</v>
      </c>
      <c r="K1887" s="36">
        <f>Inputs!$B$12*(1+$B1887)^4</f>
        <v>112864.34792642569</v>
      </c>
      <c r="L1887" s="36">
        <f t="shared" si="290"/>
        <v>15843.25766137483</v>
      </c>
      <c r="M1887" s="36">
        <f t="shared" si="291"/>
        <v>189838.38230442425</v>
      </c>
      <c r="N1887" s="37">
        <f>M1887/Inputs!$B$6</f>
        <v>289.38777790308575</v>
      </c>
      <c r="O1887" s="38">
        <f>IF(N1887&gt;Inputs!$B$4,1,0)</f>
        <v>0</v>
      </c>
      <c r="P1887" s="34">
        <f t="shared" si="292"/>
        <v>7.4000983194410203E-2</v>
      </c>
      <c r="Q1887" s="36">
        <f>Inputs!$B$12*(1+$B1887)^0*$C1887+Inputs!$B$29*(1+$D1887)^0*Inputs!$B$19+Inputs!$B$30*(1+$E1887)^0*Inputs!$B$20+Inputs!$B$31*(1+$F1887)^0*Inputs!$B$21+Inputs!$B$22*(1+Inputs!$B$23)^0</f>
        <v>12819.83148188797</v>
      </c>
      <c r="R1887" s="36">
        <f>Inputs!$B$12*(1+$B1887)^1*$C1887+Inputs!$B$29*(1+$D1887)^1*Inputs!$B$19+Inputs!$B$30*(1+$E1887)^1*Inputs!$B$20+Inputs!$B$31*(1+$F1887)^1*Inputs!$B$21+Inputs!$B$22*(1+Inputs!$B$23)^1</f>
        <v>13732.071890276335</v>
      </c>
      <c r="S1887" s="36">
        <f>Inputs!$B$12*(1+$B1887)^2*$C1887+Inputs!$B$29*(1+$D1887)^2*Inputs!$B$19+Inputs!$B$30*(1+$E1887)^2*Inputs!$B$20+Inputs!$B$31*(1+$F1887)^2*Inputs!$B$21+Inputs!$B$22*(1+Inputs!$B$23)^2</f>
        <v>14787.669212247678</v>
      </c>
      <c r="T1887" s="36">
        <f>Inputs!$B$12*(1+$B1887)^3*$C1887+Inputs!$B$29*(1+$D1887)^3*Inputs!$B$19+Inputs!$B$30*(1+$E1887)^3*Inputs!$B$20+Inputs!$B$31*(1+$F1887)^3*Inputs!$B$21+Inputs!$B$22*(1+Inputs!$B$23)^3</f>
        <v>16010.752871576709</v>
      </c>
      <c r="U1887" s="36">
        <f>Inputs!$B$12*(1+$B1887)^4*$C1887+Inputs!$B$29*(1+$D1887)^4*Inputs!$B$19+Inputs!$B$30*(1+$E1887)^4*Inputs!$B$20+Inputs!$B$31*(1+$F1887)^4*Inputs!$B$21+Inputs!$B$22*(1+Inputs!$B$23)^4</f>
        <v>17429.56897978768</v>
      </c>
      <c r="V1887" s="35">
        <f>Inputs!$B$13/(Q1887*(1-$G1887))</f>
        <v>1.1951141827964051</v>
      </c>
      <c r="W1887" s="36">
        <f>Inputs!$B$13</f>
        <v>12660</v>
      </c>
      <c r="X1887" s="36">
        <f t="shared" si="293"/>
        <v>13291.220174014272</v>
      </c>
      <c r="Y1887" s="36">
        <f t="shared" si="294"/>
        <v>14022.553939546089</v>
      </c>
      <c r="Z1887" s="36">
        <f t="shared" si="295"/>
        <v>14867.963458592554</v>
      </c>
      <c r="AA1887" s="36">
        <f t="shared" si="296"/>
        <v>15843.25766137483</v>
      </c>
      <c r="AB1887" s="36">
        <f t="shared" si="297"/>
        <v>53116.560876696225</v>
      </c>
      <c r="AC1887" s="36">
        <f t="shared" si="298"/>
        <v>219516.95115658213</v>
      </c>
      <c r="AD1887" s="36">
        <f t="shared" si="299"/>
        <v>136721.82142772802</v>
      </c>
    </row>
    <row r="1888" spans="1:30" ht="14.25" customHeight="1" x14ac:dyDescent="0.25">
      <c r="A1888" s="16">
        <v>1872</v>
      </c>
      <c r="B1888" s="34">
        <v>0.16277178920678101</v>
      </c>
      <c r="C1888" s="34">
        <v>0.10297084220534999</v>
      </c>
      <c r="D1888" s="34">
        <v>3.47294607608696E-2</v>
      </c>
      <c r="E1888" s="34">
        <v>4.2719194004130198E-2</v>
      </c>
      <c r="F1888" s="34">
        <v>2.3443842647277901E-2</v>
      </c>
      <c r="G1888" s="34">
        <v>0.18339834101163499</v>
      </c>
      <c r="H1888" s="35">
        <v>1.0625618565724599</v>
      </c>
      <c r="I1888" s="34">
        <v>9.2526517691542007E-2</v>
      </c>
      <c r="J1888" s="34">
        <v>2.39751995225682E-2</v>
      </c>
      <c r="K1888" s="36">
        <f>Inputs!$B$12*(1+$B1888)^4</f>
        <v>109680.44313538783</v>
      </c>
      <c r="L1888" s="36">
        <f t="shared" si="290"/>
        <v>17705.647566555715</v>
      </c>
      <c r="M1888" s="36">
        <f t="shared" si="291"/>
        <v>227116.96377143112</v>
      </c>
      <c r="N1888" s="37">
        <f>M1888/Inputs!$B$6</f>
        <v>346.21488379791327</v>
      </c>
      <c r="O1888" s="38">
        <f>IF(N1888&gt;Inputs!$B$4,1,0)</f>
        <v>0</v>
      </c>
      <c r="P1888" s="34">
        <f t="shared" si="292"/>
        <v>6.8551318168973807E-2</v>
      </c>
      <c r="Q1888" s="36">
        <f>Inputs!$B$12*(1+$B1888)^0*$C1888+Inputs!$B$29*(1+$D1888)^0*Inputs!$B$19+Inputs!$B$30*(1+$E1888)^0*Inputs!$B$20+Inputs!$B$31*(1+$F1888)^0*Inputs!$B$21+Inputs!$B$22*(1+Inputs!$B$23)^0</f>
        <v>14200.294559747923</v>
      </c>
      <c r="R1888" s="36">
        <f>Inputs!$B$12*(1+$B1888)^1*$C1888+Inputs!$B$29*(1+$D1888)^1*Inputs!$B$19+Inputs!$B$30*(1+$E1888)^1*Inputs!$B$20+Inputs!$B$31*(1+$F1888)^1*Inputs!$B$21+Inputs!$B$22*(1+Inputs!$B$23)^1</f>
        <v>15464.544083584256</v>
      </c>
      <c r="S1888" s="36">
        <f>Inputs!$B$12*(1+$B1888)^2*$C1888+Inputs!$B$29*(1+$D1888)^2*Inputs!$B$19+Inputs!$B$30*(1+$E1888)^2*Inputs!$B$20+Inputs!$B$31*(1+$F1888)^2*Inputs!$B$21+Inputs!$B$22*(1+Inputs!$B$23)^2</f>
        <v>16901.454543907617</v>
      </c>
      <c r="T1888" s="36">
        <f>Inputs!$B$12*(1+$B1888)^3*$C1888+Inputs!$B$29*(1+$D1888)^3*Inputs!$B$19+Inputs!$B$30*(1+$E1888)^3*Inputs!$B$20+Inputs!$B$31*(1+$F1888)^3*Inputs!$B$21+Inputs!$B$22*(1+Inputs!$B$23)^3</f>
        <v>18538.000089517598</v>
      </c>
      <c r="U1888" s="36">
        <f>Inputs!$B$12*(1+$B1888)^4*$C1888+Inputs!$B$29*(1+$D1888)^4*Inputs!$B$19+Inputs!$B$30*(1+$E1888)^4*Inputs!$B$20+Inputs!$B$31*(1+$F1888)^4*Inputs!$B$21+Inputs!$B$22*(1+Inputs!$B$23)^4</f>
        <v>20405.504455227703</v>
      </c>
      <c r="V1888" s="35">
        <f>Inputs!$B$13/(Q1888*(1-$G1888))</f>
        <v>1.091757275244011</v>
      </c>
      <c r="W1888" s="36">
        <f>Inputs!$B$13</f>
        <v>12660</v>
      </c>
      <c r="X1888" s="36">
        <f t="shared" si="293"/>
        <v>13694.944737632601</v>
      </c>
      <c r="Y1888" s="36">
        <f t="shared" si="294"/>
        <v>14866.693307704138</v>
      </c>
      <c r="Z1888" s="36">
        <f t="shared" si="295"/>
        <v>16195.724365589887</v>
      </c>
      <c r="AA1888" s="36">
        <f t="shared" si="296"/>
        <v>17705.647566555715</v>
      </c>
      <c r="AB1888" s="36">
        <f t="shared" si="297"/>
        <v>57204.393827844862</v>
      </c>
      <c r="AC1888" s="36">
        <f t="shared" si="298"/>
        <v>264475.49782997213</v>
      </c>
      <c r="AD1888" s="36">
        <f t="shared" si="299"/>
        <v>169912.56994358628</v>
      </c>
    </row>
    <row r="1889" spans="1:30" ht="14.25" customHeight="1" x14ac:dyDescent="0.25">
      <c r="A1889" s="16">
        <v>1873</v>
      </c>
      <c r="B1889" s="34">
        <v>0.53303763292158601</v>
      </c>
      <c r="C1889" s="34">
        <v>5.0966681637249801E-2</v>
      </c>
      <c r="D1889" s="34">
        <v>3.6681027107071197E-2</v>
      </c>
      <c r="E1889" s="34">
        <v>6.1192132846878897E-2</v>
      </c>
      <c r="F1889" s="34">
        <v>1.29111206980766E-2</v>
      </c>
      <c r="G1889" s="34">
        <v>0.189249625058236</v>
      </c>
      <c r="H1889" s="35">
        <v>0.99523793193855703</v>
      </c>
      <c r="I1889" s="34">
        <v>9.30594932097039E-2</v>
      </c>
      <c r="J1889" s="34">
        <v>3.0619220634842698E-2</v>
      </c>
      <c r="K1889" s="36">
        <f>Inputs!$B$12*(1+$B1889)^4</f>
        <v>331407.63878134516</v>
      </c>
      <c r="L1889" s="36">
        <f t="shared" si="290"/>
        <v>21016.426284958845</v>
      </c>
      <c r="M1889" s="36">
        <f t="shared" si="291"/>
        <v>283019.00628495985</v>
      </c>
      <c r="N1889" s="37">
        <f>M1889/Inputs!$B$6</f>
        <v>431.43141201975584</v>
      </c>
      <c r="O1889" s="38">
        <f>IF(N1889&gt;Inputs!$B$4,1,0)</f>
        <v>1</v>
      </c>
      <c r="P1889" s="34">
        <f t="shared" si="292"/>
        <v>6.2440272574861205E-2</v>
      </c>
      <c r="Q1889" s="36">
        <f>Inputs!$B$12*(1+$B1889)^0*$C1889+Inputs!$B$29*(1+$D1889)^0*Inputs!$B$19+Inputs!$B$30*(1+$E1889)^0*Inputs!$B$20+Inputs!$B$31*(1+$F1889)^0*Inputs!$B$21+Inputs!$B$22*(1+Inputs!$B$23)^0</f>
        <v>11080.04492566191</v>
      </c>
      <c r="R1889" s="36">
        <f>Inputs!$B$12*(1+$B1889)^1*$C1889+Inputs!$B$29*(1+$D1889)^1*Inputs!$B$19+Inputs!$B$30*(1+$E1889)^1*Inputs!$B$20+Inputs!$B$31*(1+$F1889)^1*Inputs!$B$21+Inputs!$B$22*(1+Inputs!$B$23)^1</f>
        <v>12973.95643628584</v>
      </c>
      <c r="S1889" s="36">
        <f>Inputs!$B$12*(1+$B1889)^2*$C1889+Inputs!$B$29*(1+$D1889)^2*Inputs!$B$19+Inputs!$B$30*(1+$E1889)^2*Inputs!$B$20+Inputs!$B$31*(1+$F1889)^2*Inputs!$B$21+Inputs!$B$22*(1+Inputs!$B$23)^2</f>
        <v>15749.255680634495</v>
      </c>
      <c r="T1889" s="36">
        <f>Inputs!$B$12*(1+$B1889)^3*$C1889+Inputs!$B$29*(1+$D1889)^3*Inputs!$B$19+Inputs!$B$30*(1+$E1889)^3*Inputs!$B$20+Inputs!$B$31*(1+$F1889)^3*Inputs!$B$21+Inputs!$B$22*(1+Inputs!$B$23)^3</f>
        <v>19869.767137259179</v>
      </c>
      <c r="U1889" s="36">
        <f>Inputs!$B$12*(1+$B1889)^4*$C1889+Inputs!$B$29*(1+$D1889)^4*Inputs!$B$19+Inputs!$B$30*(1+$E1889)^4*Inputs!$B$20+Inputs!$B$31*(1+$F1889)^4*Inputs!$B$21+Inputs!$B$22*(1+Inputs!$B$23)^4</f>
        <v>26046.225158926085</v>
      </c>
      <c r="V1889" s="35">
        <f>Inputs!$B$13/(Q1889*(1-$G1889))</f>
        <v>1.4093051085232073</v>
      </c>
      <c r="W1889" s="36">
        <f>Inputs!$B$13</f>
        <v>12660</v>
      </c>
      <c r="X1889" s="36">
        <f t="shared" si="293"/>
        <v>13735.117254156485</v>
      </c>
      <c r="Y1889" s="36">
        <f t="shared" si="294"/>
        <v>15351.46233208079</v>
      </c>
      <c r="Z1889" s="36">
        <f t="shared" si="295"/>
        <v>17700.302630235754</v>
      </c>
      <c r="AA1889" s="36">
        <f t="shared" si="296"/>
        <v>21016.426284958845</v>
      </c>
      <c r="AB1889" s="36">
        <f t="shared" si="297"/>
        <v>60701.678317842445</v>
      </c>
      <c r="AC1889" s="36">
        <f t="shared" si="298"/>
        <v>346890.42800646444</v>
      </c>
      <c r="AD1889" s="36">
        <f t="shared" si="299"/>
        <v>222317.32796711742</v>
      </c>
    </row>
    <row r="1890" spans="1:30" ht="14.25" customHeight="1" x14ac:dyDescent="0.25">
      <c r="A1890" s="16">
        <v>1874</v>
      </c>
      <c r="B1890" s="34">
        <v>0.16557678449382801</v>
      </c>
      <c r="C1890" s="34">
        <v>0.10613573886268</v>
      </c>
      <c r="D1890" s="34">
        <v>1.3639548490775999E-2</v>
      </c>
      <c r="E1890" s="34">
        <v>1.2575278825488499E-2</v>
      </c>
      <c r="F1890" s="34">
        <v>-8.8172124750181199E-3</v>
      </c>
      <c r="G1890" s="34">
        <v>0.16826696029132501</v>
      </c>
      <c r="H1890" s="35">
        <v>1.0614191748421899</v>
      </c>
      <c r="I1890" s="34">
        <v>9.36330079883297E-2</v>
      </c>
      <c r="J1890" s="34">
        <v>2.8105158667483698E-2</v>
      </c>
      <c r="K1890" s="36">
        <f>Inputs!$B$12*(1+$B1890)^4</f>
        <v>110742.62288227465</v>
      </c>
      <c r="L1890" s="36">
        <f t="shared" si="290"/>
        <v>17340.667833674499</v>
      </c>
      <c r="M1890" s="36">
        <f t="shared" si="291"/>
        <v>230208.52896250589</v>
      </c>
      <c r="N1890" s="37">
        <f>M1890/Inputs!$B$6</f>
        <v>350.92763561357606</v>
      </c>
      <c r="O1890" s="38">
        <f>IF(N1890&gt;Inputs!$B$4,1,0)</f>
        <v>0</v>
      </c>
      <c r="P1890" s="34">
        <f t="shared" si="292"/>
        <v>6.5527849320846002E-2</v>
      </c>
      <c r="Q1890" s="36">
        <f>Inputs!$B$12*(1+$B1890)^0*$C1890+Inputs!$B$29*(1+$D1890)^0*Inputs!$B$19+Inputs!$B$30*(1+$E1890)^0*Inputs!$B$20+Inputs!$B$31*(1+$F1890)^0*Inputs!$B$21+Inputs!$B$22*(1+Inputs!$B$23)^0</f>
        <v>14390.188359187723</v>
      </c>
      <c r="R1890" s="36">
        <f>Inputs!$B$12*(1+$B1890)^1*$C1890+Inputs!$B$29*(1+$D1890)^1*Inputs!$B$19+Inputs!$B$30*(1+$E1890)^1*Inputs!$B$20+Inputs!$B$31*(1+$F1890)^1*Inputs!$B$21+Inputs!$B$22*(1+Inputs!$B$23)^1</f>
        <v>15412.376006288556</v>
      </c>
      <c r="S1890" s="36">
        <f>Inputs!$B$12*(1+$B1890)^2*$C1890+Inputs!$B$29*(1+$D1890)^2*Inputs!$B$19+Inputs!$B$30*(1+$E1890)^2*Inputs!$B$20+Inputs!$B$31*(1+$F1890)^2*Inputs!$B$21+Inputs!$B$22*(1+Inputs!$B$23)^2</f>
        <v>16608.442132637647</v>
      </c>
      <c r="T1890" s="36">
        <f>Inputs!$B$12*(1+$B1890)^3*$C1890+Inputs!$B$29*(1+$D1890)^3*Inputs!$B$19+Inputs!$B$30*(1+$E1890)^3*Inputs!$B$20+Inputs!$B$31*(1+$F1890)^3*Inputs!$B$21+Inputs!$B$22*(1+Inputs!$B$23)^3</f>
        <v>18007.242453779734</v>
      </c>
      <c r="U1890" s="36">
        <f>Inputs!$B$12*(1+$B1890)^4*$C1890+Inputs!$B$29*(1+$D1890)^4*Inputs!$B$19+Inputs!$B$30*(1+$E1890)^4*Inputs!$B$20+Inputs!$B$31*(1+$F1890)^4*Inputs!$B$21+Inputs!$B$22*(1+Inputs!$B$23)^4</f>
        <v>19642.417445059291</v>
      </c>
      <c r="V1890" s="35">
        <f>Inputs!$B$13/(Q1890*(1-$G1890))</f>
        <v>1.0577505829043539</v>
      </c>
      <c r="W1890" s="36">
        <f>Inputs!$B$13</f>
        <v>12660</v>
      </c>
      <c r="X1890" s="36">
        <f t="shared" si="293"/>
        <v>13571.042951319147</v>
      </c>
      <c r="Y1890" s="36">
        <f t="shared" si="294"/>
        <v>14636.883067298588</v>
      </c>
      <c r="Z1890" s="36">
        <f t="shared" si="295"/>
        <v>15883.370578967053</v>
      </c>
      <c r="AA1890" s="36">
        <f t="shared" si="296"/>
        <v>17340.667833674499</v>
      </c>
      <c r="AB1890" s="36">
        <f t="shared" si="297"/>
        <v>56300.595195130394</v>
      </c>
      <c r="AC1890" s="36">
        <f t="shared" si="298"/>
        <v>272067.98695998895</v>
      </c>
      <c r="AD1890" s="36">
        <f t="shared" si="299"/>
        <v>173907.93376737551</v>
      </c>
    </row>
    <row r="1891" spans="1:30" ht="14.25" customHeight="1" x14ac:dyDescent="0.25">
      <c r="A1891" s="16">
        <v>1875</v>
      </c>
      <c r="B1891" s="34">
        <v>0.245007712538796</v>
      </c>
      <c r="C1891" s="34">
        <v>0.104321820877364</v>
      </c>
      <c r="D1891" s="34">
        <v>2.3427760478352599E-2</v>
      </c>
      <c r="E1891" s="34">
        <v>4.0304390858625701E-2</v>
      </c>
      <c r="F1891" s="34">
        <v>2.26115290260357E-2</v>
      </c>
      <c r="G1891" s="34">
        <v>0.20540818179403</v>
      </c>
      <c r="H1891" s="35">
        <v>1.0702343657440101</v>
      </c>
      <c r="I1891" s="34">
        <v>0.10014599180843101</v>
      </c>
      <c r="J1891" s="34">
        <v>2.87066926459125E-2</v>
      </c>
      <c r="K1891" s="36">
        <f>Inputs!$B$12*(1+$B1891)^4</f>
        <v>144158.22211352296</v>
      </c>
      <c r="L1891" s="36">
        <f t="shared" si="290"/>
        <v>20362.355207600071</v>
      </c>
      <c r="M1891" s="36">
        <f t="shared" si="291"/>
        <v>241718.50718572788</v>
      </c>
      <c r="N1891" s="37">
        <f>M1891/Inputs!$B$6</f>
        <v>368.47333412458516</v>
      </c>
      <c r="O1891" s="38">
        <f>IF(N1891&gt;Inputs!$B$4,1,0)</f>
        <v>0</v>
      </c>
      <c r="P1891" s="34">
        <f t="shared" si="292"/>
        <v>7.143929916251851E-2</v>
      </c>
      <c r="Q1891" s="36">
        <f>Inputs!$B$12*(1+$B1891)^0*$C1891+Inputs!$B$29*(1+$D1891)^0*Inputs!$B$19+Inputs!$B$30*(1+$E1891)^0*Inputs!$B$20+Inputs!$B$31*(1+$F1891)^0*Inputs!$B$21+Inputs!$B$22*(1+Inputs!$B$23)^0</f>
        <v>14281.353280068761</v>
      </c>
      <c r="R1891" s="36">
        <f>Inputs!$B$12*(1+$B1891)^1*$C1891+Inputs!$B$29*(1+$D1891)^1*Inputs!$B$19+Inputs!$B$30*(1+$E1891)^1*Inputs!$B$20+Inputs!$B$31*(1+$F1891)^1*Inputs!$B$21+Inputs!$B$22*(1+Inputs!$B$23)^1</f>
        <v>16026.436689257258</v>
      </c>
      <c r="S1891" s="36">
        <f>Inputs!$B$12*(1+$B1891)^2*$C1891+Inputs!$B$29*(1+$D1891)^2*Inputs!$B$19+Inputs!$B$30*(1+$E1891)^2*Inputs!$B$20+Inputs!$B$31*(1+$F1891)^2*Inputs!$B$21+Inputs!$B$22*(1+Inputs!$B$23)^2</f>
        <v>18153.384608004213</v>
      </c>
      <c r="T1891" s="36">
        <f>Inputs!$B$12*(1+$B1891)^3*$C1891+Inputs!$B$29*(1+$D1891)^3*Inputs!$B$19+Inputs!$B$30*(1+$E1891)^3*Inputs!$B$20+Inputs!$B$31*(1+$F1891)^3*Inputs!$B$21+Inputs!$B$22*(1+Inputs!$B$23)^3</f>
        <v>20754.452760801323</v>
      </c>
      <c r="U1891" s="36">
        <f>Inputs!$B$12*(1+$B1891)^4*$C1891+Inputs!$B$29*(1+$D1891)^4*Inputs!$B$19+Inputs!$B$30*(1+$E1891)^4*Inputs!$B$20+Inputs!$B$31*(1+$F1891)^4*Inputs!$B$21+Inputs!$B$22*(1+Inputs!$B$23)^4</f>
        <v>23944.45894191273</v>
      </c>
      <c r="V1891" s="35">
        <f>Inputs!$B$13/(Q1891*(1-$G1891))</f>
        <v>1.1156301800789965</v>
      </c>
      <c r="W1891" s="36">
        <f>Inputs!$B$13</f>
        <v>12660</v>
      </c>
      <c r="X1891" s="36">
        <f t="shared" si="293"/>
        <v>14062.442188885681</v>
      </c>
      <c r="Y1891" s="36">
        <f t="shared" si="294"/>
        <v>15765.035322837522</v>
      </c>
      <c r="Z1891" s="36">
        <f t="shared" si="295"/>
        <v>17836.734846572817</v>
      </c>
      <c r="AA1891" s="36">
        <f t="shared" si="296"/>
        <v>20362.355207600071</v>
      </c>
      <c r="AB1891" s="36">
        <f t="shared" si="297"/>
        <v>59777.420212994257</v>
      </c>
      <c r="AC1891" s="36">
        <f t="shared" si="298"/>
        <v>293212.4380509262</v>
      </c>
      <c r="AD1891" s="36">
        <f t="shared" si="299"/>
        <v>181941.08697273364</v>
      </c>
    </row>
    <row r="1892" spans="1:30" ht="14.25" customHeight="1" x14ac:dyDescent="0.25">
      <c r="A1892" s="16">
        <v>1876</v>
      </c>
      <c r="B1892" s="34">
        <v>0.28710012204367702</v>
      </c>
      <c r="C1892" s="34">
        <v>7.0959349477578898E-2</v>
      </c>
      <c r="D1892" s="34">
        <v>5.5880295731867997E-3</v>
      </c>
      <c r="E1892" s="34">
        <v>4.5878986350563603E-2</v>
      </c>
      <c r="F1892" s="34">
        <v>2.218167469945E-2</v>
      </c>
      <c r="G1892" s="34">
        <v>0.18178706628397601</v>
      </c>
      <c r="H1892" s="35">
        <v>1.0077700527240201</v>
      </c>
      <c r="I1892" s="34">
        <v>9.5409009858611796E-2</v>
      </c>
      <c r="J1892" s="34">
        <v>2.4096576241648598E-2</v>
      </c>
      <c r="K1892" s="36">
        <f>Inputs!$B$12*(1+$B1892)^4</f>
        <v>164664.72619302943</v>
      </c>
      <c r="L1892" s="36">
        <f t="shared" si="290"/>
        <v>16820.854759840509</v>
      </c>
      <c r="M1892" s="36">
        <f t="shared" si="291"/>
        <v>208130.36433732975</v>
      </c>
      <c r="N1892" s="37">
        <f>M1892/Inputs!$B$6</f>
        <v>317.27189685568561</v>
      </c>
      <c r="O1892" s="38">
        <f>IF(N1892&gt;Inputs!$B$4,1,0)</f>
        <v>0</v>
      </c>
      <c r="P1892" s="34">
        <f t="shared" si="292"/>
        <v>7.1312433616963197E-2</v>
      </c>
      <c r="Q1892" s="36">
        <f>Inputs!$B$12*(1+$B1892)^0*$C1892+Inputs!$B$29*(1+$D1892)^0*Inputs!$B$19+Inputs!$B$30*(1+$E1892)^0*Inputs!$B$20+Inputs!$B$31*(1+$F1892)^0*Inputs!$B$21+Inputs!$B$22*(1+Inputs!$B$23)^0</f>
        <v>12279.604996081656</v>
      </c>
      <c r="R1892" s="36">
        <f>Inputs!$B$12*(1+$B1892)^1*$C1892+Inputs!$B$29*(1+$D1892)^1*Inputs!$B$19+Inputs!$B$30*(1+$E1892)^1*Inputs!$B$20+Inputs!$B$31*(1+$F1892)^1*Inputs!$B$21+Inputs!$B$22*(1+Inputs!$B$23)^1</f>
        <v>13666.659772186384</v>
      </c>
      <c r="S1892" s="36">
        <f>Inputs!$B$12*(1+$B1892)^2*$C1892+Inputs!$B$29*(1+$D1892)^2*Inputs!$B$19+Inputs!$B$30*(1+$E1892)^2*Inputs!$B$20+Inputs!$B$31*(1+$F1892)^2*Inputs!$B$21+Inputs!$B$22*(1+Inputs!$B$23)^2</f>
        <v>15410.187704751286</v>
      </c>
      <c r="T1892" s="36">
        <f>Inputs!$B$12*(1+$B1892)^3*$C1892+Inputs!$B$29*(1+$D1892)^3*Inputs!$B$19+Inputs!$B$30*(1+$E1892)^3*Inputs!$B$20+Inputs!$B$31*(1+$F1892)^3*Inputs!$B$21+Inputs!$B$22*(1+Inputs!$B$23)^3</f>
        <v>17611.172644313156</v>
      </c>
      <c r="U1892" s="36">
        <f>Inputs!$B$12*(1+$B1892)^4*$C1892+Inputs!$B$29*(1+$D1892)^4*Inputs!$B$19+Inputs!$B$30*(1+$E1892)^4*Inputs!$B$20+Inputs!$B$31*(1+$F1892)^4*Inputs!$B$21+Inputs!$B$22*(1+Inputs!$B$23)^4</f>
        <v>20399.535195943641</v>
      </c>
      <c r="V1892" s="35">
        <f>Inputs!$B$13/(Q1892*(1-$G1892))</f>
        <v>1.2600360441785747</v>
      </c>
      <c r="W1892" s="36">
        <f>Inputs!$B$13</f>
        <v>12660</v>
      </c>
      <c r="X1892" s="36">
        <f t="shared" si="293"/>
        <v>13384.798089852515</v>
      </c>
      <c r="Y1892" s="36">
        <f t="shared" si="294"/>
        <v>14297.173642284728</v>
      </c>
      <c r="Z1892" s="36">
        <f t="shared" si="295"/>
        <v>15430.421915964576</v>
      </c>
      <c r="AA1892" s="36">
        <f t="shared" si="296"/>
        <v>16820.854759840509</v>
      </c>
      <c r="AB1892" s="36">
        <f t="shared" si="297"/>
        <v>54971.487103484411</v>
      </c>
      <c r="AC1892" s="36">
        <f t="shared" si="298"/>
        <v>241559.27508429726</v>
      </c>
      <c r="AD1892" s="36">
        <f t="shared" si="299"/>
        <v>153158.87723384533</v>
      </c>
    </row>
    <row r="1893" spans="1:30" ht="14.25" customHeight="1" x14ac:dyDescent="0.25">
      <c r="A1893" s="16">
        <v>1877</v>
      </c>
      <c r="B1893" s="34">
        <v>0.29658085846396398</v>
      </c>
      <c r="C1893" s="34">
        <v>9.13462759707208E-2</v>
      </c>
      <c r="D1893" s="34">
        <v>2.86068998974843E-2</v>
      </c>
      <c r="E1893" s="34">
        <v>4.3588090738860198E-2</v>
      </c>
      <c r="F1893" s="34">
        <v>1.18170691356905E-2</v>
      </c>
      <c r="G1893" s="34">
        <v>0.20663111076046101</v>
      </c>
      <c r="H1893" s="35">
        <v>0.98063397991595602</v>
      </c>
      <c r="I1893" s="34">
        <v>0.106103069290356</v>
      </c>
      <c r="J1893" s="34">
        <v>1.7230456188338301E-2</v>
      </c>
      <c r="K1893" s="36">
        <f>Inputs!$B$12*(1+$B1893)^4</f>
        <v>169570.25510569668</v>
      </c>
      <c r="L1893" s="36">
        <f t="shared" si="290"/>
        <v>18906.468882880181</v>
      </c>
      <c r="M1893" s="36">
        <f t="shared" si="291"/>
        <v>187202.12148677901</v>
      </c>
      <c r="N1893" s="37">
        <f>M1893/Inputs!$B$6</f>
        <v>285.36908763228507</v>
      </c>
      <c r="O1893" s="38">
        <f>IF(N1893&gt;Inputs!$B$4,1,0)</f>
        <v>0</v>
      </c>
      <c r="P1893" s="34">
        <f t="shared" si="292"/>
        <v>8.8872613102017689E-2</v>
      </c>
      <c r="Q1893" s="36">
        <f>Inputs!$B$12*(1+$B1893)^0*$C1893+Inputs!$B$29*(1+$D1893)^0*Inputs!$B$19+Inputs!$B$30*(1+$E1893)^0*Inputs!$B$20+Inputs!$B$31*(1+$F1893)^0*Inputs!$B$21+Inputs!$B$22*(1+Inputs!$B$23)^0</f>
        <v>13502.820585670168</v>
      </c>
      <c r="R1893" s="36">
        <f>Inputs!$B$12*(1+$B1893)^1*$C1893+Inputs!$B$29*(1+$D1893)^1*Inputs!$B$19+Inputs!$B$30*(1+$E1893)^1*Inputs!$B$20+Inputs!$B$31*(1+$F1893)^1*Inputs!$B$21+Inputs!$B$22*(1+Inputs!$B$23)^1</f>
        <v>15316.431941846553</v>
      </c>
      <c r="S1893" s="36">
        <f>Inputs!$B$12*(1+$B1893)^2*$C1893+Inputs!$B$29*(1+$D1893)^2*Inputs!$B$19+Inputs!$B$30*(1+$E1893)^2*Inputs!$B$20+Inputs!$B$31*(1+$F1893)^2*Inputs!$B$21+Inputs!$B$22*(1+Inputs!$B$23)^2</f>
        <v>17618.162721309112</v>
      </c>
      <c r="T1893" s="36">
        <f>Inputs!$B$12*(1+$B1893)^3*$C1893+Inputs!$B$29*(1+$D1893)^3*Inputs!$B$19+Inputs!$B$30*(1+$E1893)^3*Inputs!$B$20+Inputs!$B$31*(1+$F1893)^3*Inputs!$B$21+Inputs!$B$22*(1+Inputs!$B$23)^3</f>
        <v>20551.222122193249</v>
      </c>
      <c r="U1893" s="36">
        <f>Inputs!$B$12*(1+$B1893)^4*$C1893+Inputs!$B$29*(1+$D1893)^4*Inputs!$B$19+Inputs!$B$30*(1+$E1893)^4*Inputs!$B$20+Inputs!$B$31*(1+$F1893)^4*Inputs!$B$21+Inputs!$B$22*(1+Inputs!$B$23)^4</f>
        <v>24301.233594351401</v>
      </c>
      <c r="V1893" s="35">
        <f>Inputs!$B$13/(Q1893*(1-$G1893))</f>
        <v>1.1817729424238332</v>
      </c>
      <c r="W1893" s="36">
        <f>Inputs!$B$13</f>
        <v>12660</v>
      </c>
      <c r="X1893" s="36">
        <f t="shared" si="293"/>
        <v>13749.370078480766</v>
      </c>
      <c r="Y1893" s="36">
        <f t="shared" si="294"/>
        <v>15112.739985566568</v>
      </c>
      <c r="Z1893" s="36">
        <f t="shared" si="295"/>
        <v>16808.820738709568</v>
      </c>
      <c r="AA1893" s="36">
        <f t="shared" si="296"/>
        <v>18906.468882880181</v>
      </c>
      <c r="AB1893" s="36">
        <f t="shared" si="297"/>
        <v>56499.637358788692</v>
      </c>
      <c r="AC1893" s="36">
        <f t="shared" si="298"/>
        <v>216402.27844505897</v>
      </c>
      <c r="AD1893" s="36">
        <f t="shared" si="299"/>
        <v>130702.48412799033</v>
      </c>
    </row>
    <row r="1894" spans="1:30" ht="14.25" customHeight="1" x14ac:dyDescent="0.25">
      <c r="A1894" s="16">
        <v>1878</v>
      </c>
      <c r="B1894" s="34">
        <v>0.29210505089161698</v>
      </c>
      <c r="C1894" s="34">
        <v>7.2439304399544699E-2</v>
      </c>
      <c r="D1894" s="34">
        <v>2.78024124869501E-2</v>
      </c>
      <c r="E1894" s="34">
        <v>5.2646088428451303E-2</v>
      </c>
      <c r="F1894" s="34">
        <v>1.9916785609404901E-2</v>
      </c>
      <c r="G1894" s="34">
        <v>0.199021081697596</v>
      </c>
      <c r="H1894" s="35">
        <v>1.14215781483052</v>
      </c>
      <c r="I1894" s="34">
        <v>8.8170247056021098E-2</v>
      </c>
      <c r="J1894" s="34">
        <v>2.80631215347408E-2</v>
      </c>
      <c r="K1894" s="36">
        <f>Inputs!$B$12*(1+$B1894)^4</f>
        <v>167240.91964064463</v>
      </c>
      <c r="L1894" s="36">
        <f t="shared" si="290"/>
        <v>19369.918920901386</v>
      </c>
      <c r="M1894" s="36">
        <f t="shared" si="291"/>
        <v>277218.80851803487</v>
      </c>
      <c r="N1894" s="37">
        <f>M1894/Inputs!$B$6</f>
        <v>422.58964713115074</v>
      </c>
      <c r="O1894" s="38">
        <f>IF(N1894&gt;Inputs!$B$4,1,0)</f>
        <v>1</v>
      </c>
      <c r="P1894" s="34">
        <f t="shared" si="292"/>
        <v>6.0107125521280294E-2</v>
      </c>
      <c r="Q1894" s="36">
        <f>Inputs!$B$12*(1+$B1894)^0*$C1894+Inputs!$B$29*(1+$D1894)^0*Inputs!$B$19+Inputs!$B$30*(1+$E1894)^0*Inputs!$B$20+Inputs!$B$31*(1+$F1894)^0*Inputs!$B$21+Inputs!$B$22*(1+Inputs!$B$23)^0</f>
        <v>12368.402291399605</v>
      </c>
      <c r="R1894" s="36">
        <f>Inputs!$B$12*(1+$B1894)^1*$C1894+Inputs!$B$29*(1+$D1894)^1*Inputs!$B$19+Inputs!$B$30*(1+$E1894)^1*Inputs!$B$20+Inputs!$B$31*(1+$F1894)^1*Inputs!$B$21+Inputs!$B$22*(1+Inputs!$B$23)^1</f>
        <v>13882.751345203305</v>
      </c>
      <c r="S1894" s="36">
        <f>Inputs!$B$12*(1+$B1894)^2*$C1894+Inputs!$B$29*(1+$D1894)^2*Inputs!$B$19+Inputs!$B$30*(1+$E1894)^2*Inputs!$B$20+Inputs!$B$31*(1+$F1894)^2*Inputs!$B$21+Inputs!$B$22*(1+Inputs!$B$23)^2</f>
        <v>15777.182663670737</v>
      </c>
      <c r="T1894" s="36">
        <f>Inputs!$B$12*(1+$B1894)^3*$C1894+Inputs!$B$29*(1+$D1894)^3*Inputs!$B$19+Inputs!$B$30*(1+$E1894)^3*Inputs!$B$20+Inputs!$B$31*(1+$F1894)^3*Inputs!$B$21+Inputs!$B$22*(1+Inputs!$B$23)^3</f>
        <v>18160.435483220623</v>
      </c>
      <c r="U1894" s="36">
        <f>Inputs!$B$12*(1+$B1894)^4*$C1894+Inputs!$B$29*(1+$D1894)^4*Inputs!$B$19+Inputs!$B$30*(1+$E1894)^4*Inputs!$B$20+Inputs!$B$31*(1+$F1894)^4*Inputs!$B$21+Inputs!$B$22*(1+Inputs!$B$23)^4</f>
        <v>21172.912443578105</v>
      </c>
      <c r="V1894" s="35">
        <f>Inputs!$B$13/(Q1894*(1-$G1894))</f>
        <v>1.2779063185354402</v>
      </c>
      <c r="W1894" s="36">
        <f>Inputs!$B$13</f>
        <v>12660</v>
      </c>
      <c r="X1894" s="36">
        <f t="shared" si="293"/>
        <v>13832.677625742852</v>
      </c>
      <c r="Y1894" s="36">
        <f t="shared" si="294"/>
        <v>15291.405984393834</v>
      </c>
      <c r="Z1894" s="36">
        <f t="shared" si="295"/>
        <v>17107.625160046067</v>
      </c>
      <c r="AA1894" s="36">
        <f t="shared" si="296"/>
        <v>19369.918920901386</v>
      </c>
      <c r="AB1894" s="36">
        <f t="shared" si="297"/>
        <v>60080.031171297713</v>
      </c>
      <c r="AC1894" s="36">
        <f t="shared" si="298"/>
        <v>331300.14348542679</v>
      </c>
      <c r="AD1894" s="36">
        <f t="shared" si="299"/>
        <v>217138.77734673719</v>
      </c>
    </row>
    <row r="1895" spans="1:30" ht="14.25" customHeight="1" x14ac:dyDescent="0.25">
      <c r="A1895" s="16">
        <v>1879</v>
      </c>
      <c r="B1895" s="34">
        <v>0.29469913026688199</v>
      </c>
      <c r="C1895" s="34">
        <v>6.1044046407272803E-2</v>
      </c>
      <c r="D1895" s="34">
        <v>3.8131951946345603E-2</v>
      </c>
      <c r="E1895" s="34">
        <v>2.1730148447626701E-2</v>
      </c>
      <c r="F1895" s="34">
        <v>-1.08178711113684E-2</v>
      </c>
      <c r="G1895" s="34">
        <v>0.17660620717160899</v>
      </c>
      <c r="H1895" s="35">
        <v>0.96570861731517199</v>
      </c>
      <c r="I1895" s="34">
        <v>9.4787323404639703E-2</v>
      </c>
      <c r="J1895" s="34">
        <v>2.6436353070051401E-2</v>
      </c>
      <c r="K1895" s="36">
        <f>Inputs!$B$12*(1+$B1895)^4</f>
        <v>168588.00654740442</v>
      </c>
      <c r="L1895" s="36">
        <f t="shared" si="290"/>
        <v>14782.493564153503</v>
      </c>
      <c r="M1895" s="36">
        <f t="shared" si="291"/>
        <v>192931.67586436591</v>
      </c>
      <c r="N1895" s="37">
        <f>M1895/Inputs!$B$6</f>
        <v>294.10316442738707</v>
      </c>
      <c r="O1895" s="38">
        <f>IF(N1895&gt;Inputs!$B$4,1,0)</f>
        <v>0</v>
      </c>
      <c r="P1895" s="34">
        <f t="shared" si="292"/>
        <v>6.8350970334588299E-2</v>
      </c>
      <c r="Q1895" s="36">
        <f>Inputs!$B$12*(1+$B1895)^0*$C1895+Inputs!$B$29*(1+$D1895)^0*Inputs!$B$19+Inputs!$B$30*(1+$E1895)^0*Inputs!$B$20+Inputs!$B$31*(1+$F1895)^0*Inputs!$B$21+Inputs!$B$22*(1+Inputs!$B$23)^0</f>
        <v>11684.686811863288</v>
      </c>
      <c r="R1895" s="36">
        <f>Inputs!$B$12*(1+$B1895)^1*$C1895+Inputs!$B$29*(1+$D1895)^1*Inputs!$B$19+Inputs!$B$30*(1+$E1895)^1*Inputs!$B$20+Inputs!$B$31*(1+$F1895)^1*Inputs!$B$21+Inputs!$B$22*(1+Inputs!$B$23)^1</f>
        <v>12826.583841740172</v>
      </c>
      <c r="S1895" s="36">
        <f>Inputs!$B$12*(1+$B1895)^2*$C1895+Inputs!$B$29*(1+$D1895)^2*Inputs!$B$19+Inputs!$B$30*(1+$E1895)^2*Inputs!$B$20+Inputs!$B$31*(1+$F1895)^2*Inputs!$B$21+Inputs!$B$22*(1+Inputs!$B$23)^2</f>
        <v>14291.012646400774</v>
      </c>
      <c r="T1895" s="36">
        <f>Inputs!$B$12*(1+$B1895)^3*$C1895+Inputs!$B$29*(1+$D1895)^3*Inputs!$B$19+Inputs!$B$30*(1+$E1895)^3*Inputs!$B$20+Inputs!$B$31*(1+$F1895)^3*Inputs!$B$21+Inputs!$B$22*(1+Inputs!$B$23)^3</f>
        <v>16171.855408832302</v>
      </c>
      <c r="U1895" s="36">
        <f>Inputs!$B$12*(1+$B1895)^4*$C1895+Inputs!$B$29*(1+$D1895)^4*Inputs!$B$19+Inputs!$B$30*(1+$E1895)^4*Inputs!$B$20+Inputs!$B$31*(1+$F1895)^4*Inputs!$B$21+Inputs!$B$22*(1+Inputs!$B$23)^4</f>
        <v>18590.625534484669</v>
      </c>
      <c r="V1895" s="35">
        <f>Inputs!$B$13/(Q1895*(1-$G1895))</f>
        <v>1.3158580466564147</v>
      </c>
      <c r="W1895" s="36">
        <f>Inputs!$B$13</f>
        <v>12660</v>
      </c>
      <c r="X1895" s="36">
        <f t="shared" si="293"/>
        <v>12972.699554288882</v>
      </c>
      <c r="Y1895" s="36">
        <f t="shared" si="294"/>
        <v>13423.747031333987</v>
      </c>
      <c r="Z1895" s="36">
        <f t="shared" si="295"/>
        <v>14024.818396914598</v>
      </c>
      <c r="AA1895" s="36">
        <f t="shared" si="296"/>
        <v>14782.493564153503</v>
      </c>
      <c r="AB1895" s="36">
        <f t="shared" si="297"/>
        <v>51779.93495020354</v>
      </c>
      <c r="AC1895" s="36">
        <f t="shared" si="298"/>
        <v>221990.83215637892</v>
      </c>
      <c r="AD1895" s="36">
        <f t="shared" si="299"/>
        <v>141151.74091416236</v>
      </c>
    </row>
    <row r="1896" spans="1:30" ht="14.25" customHeight="1" x14ac:dyDescent="0.25">
      <c r="A1896" s="16">
        <v>1880</v>
      </c>
      <c r="B1896" s="34">
        <v>0.35279931844498102</v>
      </c>
      <c r="C1896" s="34">
        <v>5.0638037052128798E-2</v>
      </c>
      <c r="D1896" s="34">
        <v>1.7343889526116998E-2</v>
      </c>
      <c r="E1896" s="34">
        <v>5.5488101379949403E-2</v>
      </c>
      <c r="F1896" s="34">
        <v>5.8461574186765503E-3</v>
      </c>
      <c r="G1896" s="34">
        <v>0.196329491618213</v>
      </c>
      <c r="H1896" s="35">
        <v>1.01168331723849</v>
      </c>
      <c r="I1896" s="34">
        <v>9.1219461959860498E-2</v>
      </c>
      <c r="J1896" s="34">
        <v>2.0319447244768699E-2</v>
      </c>
      <c r="K1896" s="36">
        <f>Inputs!$B$12*(1+$B1896)^4</f>
        <v>200948.49297967934</v>
      </c>
      <c r="L1896" s="36">
        <f t="shared" si="290"/>
        <v>15330.764411575326</v>
      </c>
      <c r="M1896" s="36">
        <f t="shared" si="291"/>
        <v>195651.91981101164</v>
      </c>
      <c r="N1896" s="37">
        <f>M1896/Inputs!$B$6</f>
        <v>298.24987776068849</v>
      </c>
      <c r="O1896" s="38">
        <f>IF(N1896&gt;Inputs!$B$4,1,0)</f>
        <v>0</v>
      </c>
      <c r="P1896" s="34">
        <f t="shared" si="292"/>
        <v>7.0900014715091803E-2</v>
      </c>
      <c r="Q1896" s="36">
        <f>Inputs!$B$12*(1+$B1896)^0*$C1896+Inputs!$B$29*(1+$D1896)^0*Inputs!$B$19+Inputs!$B$30*(1+$E1896)^0*Inputs!$B$20+Inputs!$B$31*(1+$F1896)^0*Inputs!$B$21+Inputs!$B$22*(1+Inputs!$B$23)^0</f>
        <v>11060.326250554648</v>
      </c>
      <c r="R1896" s="36">
        <f>Inputs!$B$12*(1+$B1896)^1*$C1896+Inputs!$B$29*(1+$D1896)^1*Inputs!$B$19+Inputs!$B$30*(1+$E1896)^1*Inputs!$B$20+Inputs!$B$31*(1+$F1896)^1*Inputs!$B$21+Inputs!$B$22*(1+Inputs!$B$23)^1</f>
        <v>12286.119993197208</v>
      </c>
      <c r="S1896" s="36">
        <f>Inputs!$B$12*(1+$B1896)^2*$C1896+Inputs!$B$29*(1+$D1896)^2*Inputs!$B$19+Inputs!$B$30*(1+$E1896)^2*Inputs!$B$20+Inputs!$B$31*(1+$F1896)^2*Inputs!$B$21+Inputs!$B$22*(1+Inputs!$B$23)^2</f>
        <v>13896.88632681052</v>
      </c>
      <c r="T1896" s="36">
        <f>Inputs!$B$12*(1+$B1896)^3*$C1896+Inputs!$B$29*(1+$D1896)^3*Inputs!$B$19+Inputs!$B$30*(1+$E1896)^3*Inputs!$B$20+Inputs!$B$31*(1+$F1896)^3*Inputs!$B$21+Inputs!$B$22*(1+Inputs!$B$23)^3</f>
        <v>16026.427182416452</v>
      </c>
      <c r="U1896" s="36">
        <f>Inputs!$B$12*(1+$B1896)^4*$C1896+Inputs!$B$29*(1+$D1896)^4*Inputs!$B$19+Inputs!$B$30*(1+$E1896)^4*Inputs!$B$20+Inputs!$B$31*(1+$F1896)^4*Inputs!$B$21+Inputs!$B$22*(1+Inputs!$B$23)^4</f>
        <v>18855.636172431921</v>
      </c>
      <c r="V1896" s="35">
        <f>Inputs!$B$13/(Q1896*(1-$G1896))</f>
        <v>1.424254945976946</v>
      </c>
      <c r="W1896" s="36">
        <f>Inputs!$B$13</f>
        <v>12660</v>
      </c>
      <c r="X1896" s="36">
        <f t="shared" si="293"/>
        <v>13044.650099757486</v>
      </c>
      <c r="Y1896" s="36">
        <f t="shared" si="294"/>
        <v>13602.909803429962</v>
      </c>
      <c r="Z1896" s="36">
        <f t="shared" si="295"/>
        <v>14358.924848903307</v>
      </c>
      <c r="AA1896" s="36">
        <f t="shared" si="296"/>
        <v>15330.764411575326</v>
      </c>
      <c r="AB1896" s="36">
        <f t="shared" si="297"/>
        <v>53060.585270581272</v>
      </c>
      <c r="AC1896" s="36">
        <f t="shared" si="298"/>
        <v>220624.4544957575</v>
      </c>
      <c r="AD1896" s="36">
        <f t="shared" si="299"/>
        <v>142591.33454043037</v>
      </c>
    </row>
    <row r="1897" spans="1:30" ht="14.25" customHeight="1" x14ac:dyDescent="0.25">
      <c r="A1897" s="16">
        <v>1881</v>
      </c>
      <c r="B1897" s="34">
        <v>0.271938840630432</v>
      </c>
      <c r="C1897" s="34">
        <v>9.3880430572658199E-2</v>
      </c>
      <c r="D1897" s="34">
        <v>3.4245195066277802E-2</v>
      </c>
      <c r="E1897" s="34">
        <v>3.4385613092155702E-2</v>
      </c>
      <c r="F1897" s="34">
        <v>1.7860297514227699E-2</v>
      </c>
      <c r="G1897" s="34">
        <v>0.197794723065218</v>
      </c>
      <c r="H1897" s="35">
        <v>1.0020547567123399</v>
      </c>
      <c r="I1897" s="34">
        <v>0.101700617922964</v>
      </c>
      <c r="J1897" s="34">
        <v>2.8025398165275502E-2</v>
      </c>
      <c r="K1897" s="36">
        <f>Inputs!$B$12*(1+$B1897)^4</f>
        <v>157042.12668781949</v>
      </c>
      <c r="L1897" s="36">
        <f t="shared" si="290"/>
        <v>19008.58195997162</v>
      </c>
      <c r="M1897" s="36">
        <f t="shared" si="291"/>
        <v>220846.72309862266</v>
      </c>
      <c r="N1897" s="37">
        <f>M1897/Inputs!$B$6</f>
        <v>336.65659008936382</v>
      </c>
      <c r="O1897" s="38">
        <f>IF(N1897&gt;Inputs!$B$4,1,0)</f>
        <v>0</v>
      </c>
      <c r="P1897" s="34">
        <f t="shared" si="292"/>
        <v>7.3675219757688509E-2</v>
      </c>
      <c r="Q1897" s="36">
        <f>Inputs!$B$12*(1+$B1897)^0*$C1897+Inputs!$B$29*(1+$D1897)^0*Inputs!$B$19+Inputs!$B$30*(1+$E1897)^0*Inputs!$B$20+Inputs!$B$31*(1+$F1897)^0*Inputs!$B$21+Inputs!$B$22*(1+Inputs!$B$23)^0</f>
        <v>13654.869861786414</v>
      </c>
      <c r="R1897" s="36">
        <f>Inputs!$B$12*(1+$B1897)^1*$C1897+Inputs!$B$29*(1+$D1897)^1*Inputs!$B$19+Inputs!$B$30*(1+$E1897)^1*Inputs!$B$20+Inputs!$B$31*(1+$F1897)^1*Inputs!$B$21+Inputs!$B$22*(1+Inputs!$B$23)^1</f>
        <v>15397.543144974516</v>
      </c>
      <c r="S1897" s="36">
        <f>Inputs!$B$12*(1+$B1897)^2*$C1897+Inputs!$B$29*(1+$D1897)^2*Inputs!$B$19+Inputs!$B$30*(1+$E1897)^2*Inputs!$B$20+Inputs!$B$31*(1+$F1897)^2*Inputs!$B$21+Inputs!$B$22*(1+Inputs!$B$23)^2</f>
        <v>17562.974349823045</v>
      </c>
      <c r="T1897" s="36">
        <f>Inputs!$B$12*(1+$B1897)^3*$C1897+Inputs!$B$29*(1+$D1897)^3*Inputs!$B$19+Inputs!$B$30*(1+$E1897)^3*Inputs!$B$20+Inputs!$B$31*(1+$F1897)^3*Inputs!$B$21+Inputs!$B$22*(1+Inputs!$B$23)^3</f>
        <v>20264.638189087287</v>
      </c>
      <c r="U1897" s="36">
        <f>Inputs!$B$12*(1+$B1897)^4*$C1897+Inputs!$B$29*(1+$D1897)^4*Inputs!$B$19+Inputs!$B$30*(1+$E1897)^4*Inputs!$B$20+Inputs!$B$31*(1+$F1897)^4*Inputs!$B$21+Inputs!$B$22*(1+Inputs!$B$23)^4</f>
        <v>23646.820314153556</v>
      </c>
      <c r="V1897" s="35">
        <f>Inputs!$B$13/(Q1897*(1-$G1897))</f>
        <v>1.1557412810348868</v>
      </c>
      <c r="W1897" s="36">
        <f>Inputs!$B$13</f>
        <v>12660</v>
      </c>
      <c r="X1897" s="36">
        <f t="shared" si="293"/>
        <v>13801.121548323237</v>
      </c>
      <c r="Y1897" s="36">
        <f t="shared" si="294"/>
        <v>15200.713624184849</v>
      </c>
      <c r="Z1897" s="36">
        <f t="shared" si="295"/>
        <v>16914.40002844861</v>
      </c>
      <c r="AA1897" s="36">
        <f t="shared" si="296"/>
        <v>19008.58195997162</v>
      </c>
      <c r="AB1897" s="36">
        <f t="shared" si="297"/>
        <v>57423.354195056636</v>
      </c>
      <c r="AC1897" s="36">
        <f t="shared" si="298"/>
        <v>265235.78894269711</v>
      </c>
      <c r="AD1897" s="36">
        <f t="shared" si="299"/>
        <v>163423.36890356604</v>
      </c>
    </row>
    <row r="1898" spans="1:30" ht="14.25" customHeight="1" x14ac:dyDescent="0.25">
      <c r="A1898" s="16">
        <v>1882</v>
      </c>
      <c r="B1898" s="34">
        <v>0.342987355533029</v>
      </c>
      <c r="C1898" s="34">
        <v>8.4023378679042804E-2</v>
      </c>
      <c r="D1898" s="34">
        <v>2.3495734852825401E-2</v>
      </c>
      <c r="E1898" s="34">
        <v>5.7815372039790203E-2</v>
      </c>
      <c r="F1898" s="34">
        <v>2.0061814861614901E-3</v>
      </c>
      <c r="G1898" s="34">
        <v>0.177331874857976</v>
      </c>
      <c r="H1898" s="35">
        <v>1.1302812379103999</v>
      </c>
      <c r="I1898" s="34">
        <v>9.6030507673406901E-2</v>
      </c>
      <c r="J1898" s="34">
        <v>2.04644405773713E-2</v>
      </c>
      <c r="K1898" s="36">
        <f>Inputs!$B$12*(1+$B1898)^4</f>
        <v>195181.63212786865</v>
      </c>
      <c r="L1898" s="36">
        <f t="shared" si="290"/>
        <v>23360.996246165996</v>
      </c>
      <c r="M1898" s="36">
        <f t="shared" si="291"/>
        <v>263812.17428330611</v>
      </c>
      <c r="N1898" s="37">
        <f>M1898/Inputs!$B$6</f>
        <v>402.15270470016173</v>
      </c>
      <c r="O1898" s="38">
        <f>IF(N1898&gt;Inputs!$B$4,1,0)</f>
        <v>1</v>
      </c>
      <c r="P1898" s="34">
        <f t="shared" si="292"/>
        <v>7.5566067096035597E-2</v>
      </c>
      <c r="Q1898" s="36">
        <f>Inputs!$B$12*(1+$B1898)^0*$C1898+Inputs!$B$29*(1+$D1898)^0*Inputs!$B$19+Inputs!$B$30*(1+$E1898)^0*Inputs!$B$20+Inputs!$B$31*(1+$F1898)^0*Inputs!$B$21+Inputs!$B$22*(1+Inputs!$B$23)^0</f>
        <v>13063.446748169488</v>
      </c>
      <c r="R1898" s="36">
        <f>Inputs!$B$12*(1+$B1898)^1*$C1898+Inputs!$B$29*(1+$D1898)^1*Inputs!$B$19+Inputs!$B$30*(1+$E1898)^1*Inputs!$B$20+Inputs!$B$31*(1+$F1898)^1*Inputs!$B$21+Inputs!$B$22*(1+Inputs!$B$23)^1</f>
        <v>14955.28042986654</v>
      </c>
      <c r="S1898" s="36">
        <f>Inputs!$B$12*(1+$B1898)^2*$C1898+Inputs!$B$29*(1+$D1898)^2*Inputs!$B$19+Inputs!$B$30*(1+$E1898)^2*Inputs!$B$20+Inputs!$B$31*(1+$F1898)^2*Inputs!$B$21+Inputs!$B$22*(1+Inputs!$B$23)^2</f>
        <v>17448.346649628758</v>
      </c>
      <c r="T1898" s="36">
        <f>Inputs!$B$12*(1+$B1898)^3*$C1898+Inputs!$B$29*(1+$D1898)^3*Inputs!$B$19+Inputs!$B$30*(1+$E1898)^3*Inputs!$B$20+Inputs!$B$31*(1+$F1898)^3*Inputs!$B$21+Inputs!$B$22*(1+Inputs!$B$23)^3</f>
        <v>20746.527547385958</v>
      </c>
      <c r="U1898" s="36">
        <f>Inputs!$B$12*(1+$B1898)^4*$C1898+Inputs!$B$29*(1+$D1898)^4*Inputs!$B$19+Inputs!$B$30*(1+$E1898)^4*Inputs!$B$20+Inputs!$B$31*(1+$F1898)^4*Inputs!$B$21+Inputs!$B$22*(1+Inputs!$B$23)^4</f>
        <v>25123.501667429329</v>
      </c>
      <c r="V1898" s="35">
        <f>Inputs!$B$13/(Q1898*(1-$G1898))</f>
        <v>1.1780161809103065</v>
      </c>
      <c r="W1898" s="36">
        <f>Inputs!$B$13</f>
        <v>12660</v>
      </c>
      <c r="X1898" s="36">
        <f t="shared" si="293"/>
        <v>14346.583451215663</v>
      </c>
      <c r="Y1898" s="36">
        <f t="shared" si="294"/>
        <v>16566.879817753881</v>
      </c>
      <c r="Z1898" s="36">
        <f t="shared" si="295"/>
        <v>19494.76196777897</v>
      </c>
      <c r="AA1898" s="36">
        <f t="shared" si="296"/>
        <v>23360.996246165996</v>
      </c>
      <c r="AB1898" s="36">
        <f t="shared" si="297"/>
        <v>64355.211313049382</v>
      </c>
      <c r="AC1898" s="36">
        <f t="shared" si="298"/>
        <v>315473.15986919368</v>
      </c>
      <c r="AD1898" s="36">
        <f t="shared" si="299"/>
        <v>199456.96297025675</v>
      </c>
    </row>
    <row r="1899" spans="1:30" ht="14.25" customHeight="1" x14ac:dyDescent="0.25">
      <c r="A1899" s="16">
        <v>1883</v>
      </c>
      <c r="B1899" s="34">
        <v>0.30675679250094301</v>
      </c>
      <c r="C1899" s="34">
        <v>9.6926603253263702E-2</v>
      </c>
      <c r="D1899" s="34">
        <v>2.6219261138664001E-2</v>
      </c>
      <c r="E1899" s="34">
        <v>3.9680374765768099E-2</v>
      </c>
      <c r="F1899" s="34">
        <v>1.07549003787976E-2</v>
      </c>
      <c r="G1899" s="34">
        <v>0.174677224644844</v>
      </c>
      <c r="H1899" s="35">
        <v>1.0502941893741</v>
      </c>
      <c r="I1899" s="34">
        <v>9.8062929773246502E-2</v>
      </c>
      <c r="J1899" s="34">
        <v>2.77845251785921E-2</v>
      </c>
      <c r="K1899" s="36">
        <f>Inputs!$B$12*(1+$B1899)^4</f>
        <v>174956.59396214652</v>
      </c>
      <c r="L1899" s="36">
        <f t="shared" si="290"/>
        <v>22252.632547263263</v>
      </c>
      <c r="M1899" s="36">
        <f t="shared" si="291"/>
        <v>266456.62936303217</v>
      </c>
      <c r="N1899" s="37">
        <f>M1899/Inputs!$B$6</f>
        <v>406.18388622413443</v>
      </c>
      <c r="O1899" s="38">
        <f>IF(N1899&gt;Inputs!$B$4,1,0)</f>
        <v>1</v>
      </c>
      <c r="P1899" s="34">
        <f t="shared" si="292"/>
        <v>7.0278404594654398E-2</v>
      </c>
      <c r="Q1899" s="36">
        <f>Inputs!$B$12*(1+$B1899)^0*$C1899+Inputs!$B$29*(1+$D1899)^0*Inputs!$B$19+Inputs!$B$30*(1+$E1899)^0*Inputs!$B$20+Inputs!$B$31*(1+$F1899)^0*Inputs!$B$21+Inputs!$B$22*(1+Inputs!$B$23)^0</f>
        <v>13837.640222622744</v>
      </c>
      <c r="R1899" s="36">
        <f>Inputs!$B$12*(1+$B1899)^1*$C1899+Inputs!$B$29*(1+$D1899)^1*Inputs!$B$19+Inputs!$B$30*(1+$E1899)^1*Inputs!$B$20+Inputs!$B$31*(1+$F1899)^1*Inputs!$B$21+Inputs!$B$22*(1+Inputs!$B$23)^1</f>
        <v>15787.2523608232</v>
      </c>
      <c r="S1899" s="36">
        <f>Inputs!$B$12*(1+$B1899)^2*$C1899+Inputs!$B$29*(1+$D1899)^2*Inputs!$B$19+Inputs!$B$30*(1+$E1899)^2*Inputs!$B$20+Inputs!$B$31*(1+$F1899)^2*Inputs!$B$21+Inputs!$B$22*(1+Inputs!$B$23)^2</f>
        <v>18288.78286130722</v>
      </c>
      <c r="T1899" s="36">
        <f>Inputs!$B$12*(1+$B1899)^3*$C1899+Inputs!$B$29*(1+$D1899)^3*Inputs!$B$19+Inputs!$B$30*(1+$E1899)^3*Inputs!$B$20+Inputs!$B$31*(1+$F1899)^3*Inputs!$B$21+Inputs!$B$22*(1+Inputs!$B$23)^3</f>
        <v>21510.262973516168</v>
      </c>
      <c r="U1899" s="36">
        <f>Inputs!$B$12*(1+$B1899)^4*$C1899+Inputs!$B$29*(1+$D1899)^4*Inputs!$B$19+Inputs!$B$30*(1+$E1899)^4*Inputs!$B$20+Inputs!$B$31*(1+$F1899)^4*Inputs!$B$21+Inputs!$B$22*(1+Inputs!$B$23)^4</f>
        <v>25671.225630239082</v>
      </c>
      <c r="V1899" s="35">
        <f>Inputs!$B$13/(Q1899*(1-$G1899))</f>
        <v>1.1085309956937568</v>
      </c>
      <c r="W1899" s="36">
        <f>Inputs!$B$13</f>
        <v>12660</v>
      </c>
      <c r="X1899" s="36">
        <f t="shared" si="293"/>
        <v>14253.991842611442</v>
      </c>
      <c r="Y1899" s="36">
        <f t="shared" si="294"/>
        <v>16292.814535445226</v>
      </c>
      <c r="Z1899" s="36">
        <f t="shared" si="295"/>
        <v>18904.246344567342</v>
      </c>
      <c r="AA1899" s="36">
        <f t="shared" si="296"/>
        <v>22252.632547263263</v>
      </c>
      <c r="AB1899" s="36">
        <f t="shared" si="297"/>
        <v>62599.724391942313</v>
      </c>
      <c r="AC1899" s="36">
        <f t="shared" si="298"/>
        <v>325432.99052497692</v>
      </c>
      <c r="AD1899" s="36">
        <f t="shared" si="299"/>
        <v>203856.90497108985</v>
      </c>
    </row>
    <row r="1900" spans="1:30" ht="14.25" customHeight="1" x14ac:dyDescent="0.25">
      <c r="A1900" s="16">
        <v>1884</v>
      </c>
      <c r="B1900" s="34">
        <v>0.40866481382272601</v>
      </c>
      <c r="C1900" s="34">
        <v>7.6307698570226304E-2</v>
      </c>
      <c r="D1900" s="34">
        <v>3.7521484752515703E-2</v>
      </c>
      <c r="E1900" s="34">
        <v>1.9493631696368498E-2</v>
      </c>
      <c r="F1900" s="34">
        <v>2.9896542086172401E-2</v>
      </c>
      <c r="G1900" s="34">
        <v>0.20342390454220199</v>
      </c>
      <c r="H1900" s="35">
        <v>1.1557967871499299</v>
      </c>
      <c r="I1900" s="34">
        <v>9.7721201234670305E-2</v>
      </c>
      <c r="J1900" s="34">
        <v>2.74318306216337E-2</v>
      </c>
      <c r="K1900" s="36">
        <f>Inputs!$B$12*(1+$B1900)^4</f>
        <v>236255.49445400864</v>
      </c>
      <c r="L1900" s="36">
        <f t="shared" si="290"/>
        <v>24905.382401675426</v>
      </c>
      <c r="M1900" s="36">
        <f t="shared" si="291"/>
        <v>294352.94009423762</v>
      </c>
      <c r="N1900" s="37">
        <f>M1900/Inputs!$B$6</f>
        <v>448.70875014365492</v>
      </c>
      <c r="O1900" s="38">
        <f>IF(N1900&gt;Inputs!$B$4,1,0)</f>
        <v>1</v>
      </c>
      <c r="P1900" s="34">
        <f t="shared" si="292"/>
        <v>7.0289370613036611E-2</v>
      </c>
      <c r="Q1900" s="36">
        <f>Inputs!$B$12*(1+$B1900)^0*$C1900+Inputs!$B$29*(1+$D1900)^0*Inputs!$B$19+Inputs!$B$30*(1+$E1900)^0*Inputs!$B$20+Inputs!$B$31*(1+$F1900)^0*Inputs!$B$21+Inputs!$B$22*(1+Inputs!$B$23)^0</f>
        <v>12600.505941640498</v>
      </c>
      <c r="R1900" s="36">
        <f>Inputs!$B$12*(1+$B1900)^1*$C1900+Inputs!$B$29*(1+$D1900)^1*Inputs!$B$19+Inputs!$B$30*(1+$E1900)^1*Inputs!$B$20+Inputs!$B$31*(1+$F1900)^1*Inputs!$B$21+Inputs!$B$22*(1+Inputs!$B$23)^1</f>
        <v>14710.194375118375</v>
      </c>
      <c r="S1900" s="36">
        <f>Inputs!$B$12*(1+$B1900)^2*$C1900+Inputs!$B$29*(1+$D1900)^2*Inputs!$B$19+Inputs!$B$30*(1+$E1900)^2*Inputs!$B$20+Inputs!$B$31*(1+$F1900)^2*Inputs!$B$21+Inputs!$B$22*(1+Inputs!$B$23)^2</f>
        <v>17592.079535196463</v>
      </c>
      <c r="T1900" s="36">
        <f>Inputs!$B$12*(1+$B1900)^3*$C1900+Inputs!$B$29*(1+$D1900)^3*Inputs!$B$19+Inputs!$B$30*(1+$E1900)^3*Inputs!$B$20+Inputs!$B$31*(1+$F1900)^3*Inputs!$B$21+Inputs!$B$22*(1+Inputs!$B$23)^3</f>
        <v>21558.892136114438</v>
      </c>
      <c r="U1900" s="36">
        <f>Inputs!$B$12*(1+$B1900)^4*$C1900+Inputs!$B$29*(1+$D1900)^4*Inputs!$B$19+Inputs!$B$30*(1+$E1900)^4*Inputs!$B$20+Inputs!$B$31*(1+$F1900)^4*Inputs!$B$21+Inputs!$B$22*(1+Inputs!$B$23)^4</f>
        <v>27051.070857430863</v>
      </c>
      <c r="V1900" s="35">
        <f>Inputs!$B$13/(Q1900*(1-$G1900))</f>
        <v>1.2613001655491602</v>
      </c>
      <c r="W1900" s="36">
        <f>Inputs!$B$13</f>
        <v>12660</v>
      </c>
      <c r="X1900" s="36">
        <f t="shared" si="293"/>
        <v>14470.582869302722</v>
      </c>
      <c r="Y1900" s="36">
        <f t="shared" si="294"/>
        <v>16935.909507718723</v>
      </c>
      <c r="Z1900" s="36">
        <f t="shared" si="295"/>
        <v>20301.803034558216</v>
      </c>
      <c r="AA1900" s="36">
        <f t="shared" si="296"/>
        <v>24905.382401675426</v>
      </c>
      <c r="AB1900" s="36">
        <f t="shared" si="297"/>
        <v>65952.826688876041</v>
      </c>
      <c r="AC1900" s="36">
        <f t="shared" si="298"/>
        <v>364046.26204661548</v>
      </c>
      <c r="AD1900" s="36">
        <f t="shared" si="299"/>
        <v>228400.1134053616</v>
      </c>
    </row>
    <row r="1901" spans="1:30" ht="14.25" customHeight="1" x14ac:dyDescent="0.25">
      <c r="A1901" s="16">
        <v>1885</v>
      </c>
      <c r="B1901" s="34">
        <v>0.40895946683408102</v>
      </c>
      <c r="C1901" s="34">
        <v>8.0830610120543406E-2</v>
      </c>
      <c r="D1901" s="34">
        <v>1.13484134323894E-2</v>
      </c>
      <c r="E1901" s="34">
        <v>6.9948201349005604E-2</v>
      </c>
      <c r="F1901" s="34">
        <v>2.3879443801765401E-2</v>
      </c>
      <c r="G1901" s="34">
        <v>0.194107551808127</v>
      </c>
      <c r="H1901" s="35">
        <v>1.11207881647633</v>
      </c>
      <c r="I1901" s="34">
        <v>8.9445958944385395E-2</v>
      </c>
      <c r="J1901" s="34">
        <v>1.6226160372650102E-2</v>
      </c>
      <c r="K1901" s="36">
        <f>Inputs!$B$12*(1+$B1901)^4</f>
        <v>236453.22846992192</v>
      </c>
      <c r="L1901" s="36">
        <f t="shared" si="290"/>
        <v>25295.385291677339</v>
      </c>
      <c r="M1901" s="36">
        <f t="shared" si="291"/>
        <v>296892.18874483043</v>
      </c>
      <c r="N1901" s="37">
        <f>M1901/Inputs!$B$6</f>
        <v>452.579556013461</v>
      </c>
      <c r="O1901" s="38">
        <f>IF(N1901&gt;Inputs!$B$4,1,0)</f>
        <v>1</v>
      </c>
      <c r="P1901" s="34">
        <f t="shared" si="292"/>
        <v>7.3219798571735301E-2</v>
      </c>
      <c r="Q1901" s="36">
        <f>Inputs!$B$12*(1+$B1901)^0*$C1901+Inputs!$B$29*(1+$D1901)^0*Inputs!$B$19+Inputs!$B$30*(1+$E1901)^0*Inputs!$B$20+Inputs!$B$31*(1+$F1901)^0*Inputs!$B$21+Inputs!$B$22*(1+Inputs!$B$23)^0</f>
        <v>12871.880634659527</v>
      </c>
      <c r="R1901" s="36">
        <f>Inputs!$B$12*(1+$B1901)^1*$C1901+Inputs!$B$29*(1+$D1901)^1*Inputs!$B$19+Inputs!$B$30*(1+$E1901)^1*Inputs!$B$20+Inputs!$B$31*(1+$F1901)^1*Inputs!$B$21+Inputs!$B$22*(1+Inputs!$B$23)^1</f>
        <v>15107.061255111428</v>
      </c>
      <c r="S1901" s="36">
        <f>Inputs!$B$12*(1+$B1901)^2*$C1901+Inputs!$B$29*(1+$D1901)^2*Inputs!$B$19+Inputs!$B$30*(1+$E1901)^2*Inputs!$B$20+Inputs!$B$31*(1+$F1901)^2*Inputs!$B$21+Inputs!$B$22*(1+Inputs!$B$23)^2</f>
        <v>18166.577158062672</v>
      </c>
      <c r="T1901" s="36">
        <f>Inputs!$B$12*(1+$B1901)^3*$C1901+Inputs!$B$29*(1+$D1901)^3*Inputs!$B$19+Inputs!$B$30*(1+$E1901)^3*Inputs!$B$20+Inputs!$B$31*(1+$F1901)^3*Inputs!$B$21+Inputs!$B$22*(1+Inputs!$B$23)^3</f>
        <v>22383.008776934555</v>
      </c>
      <c r="U1901" s="36">
        <f>Inputs!$B$12*(1+$B1901)^4*$C1901+Inputs!$B$29*(1+$D1901)^4*Inputs!$B$19+Inputs!$B$30*(1+$E1901)^4*Inputs!$B$20+Inputs!$B$31*(1+$F1901)^4*Inputs!$B$21+Inputs!$B$22*(1+Inputs!$B$23)^4</f>
        <v>28224.655161103357</v>
      </c>
      <c r="V1901" s="35">
        <f>Inputs!$B$13/(Q1901*(1-$G1901))</f>
        <v>1.2204348927244391</v>
      </c>
      <c r="W1901" s="36">
        <f>Inputs!$B$13</f>
        <v>12660</v>
      </c>
      <c r="X1901" s="36">
        <f t="shared" si="293"/>
        <v>14528.588126299162</v>
      </c>
      <c r="Y1901" s="36">
        <f t="shared" si="294"/>
        <v>17074.358790104801</v>
      </c>
      <c r="Z1901" s="36">
        <f t="shared" si="295"/>
        <v>20548.648594575418</v>
      </c>
      <c r="AA1901" s="36">
        <f t="shared" si="296"/>
        <v>25295.385291677339</v>
      </c>
      <c r="AB1901" s="36">
        <f t="shared" si="297"/>
        <v>68135.038244772659</v>
      </c>
      <c r="AC1901" s="36">
        <f t="shared" si="298"/>
        <v>351077.61522893858</v>
      </c>
      <c r="AD1901" s="36">
        <f t="shared" si="299"/>
        <v>228757.15050005776</v>
      </c>
    </row>
    <row r="1902" spans="1:30" ht="14.25" customHeight="1" x14ac:dyDescent="0.25">
      <c r="A1902" s="16">
        <v>1886</v>
      </c>
      <c r="B1902" s="34">
        <v>0.272379398828001</v>
      </c>
      <c r="C1902" s="34">
        <v>6.1980729998955097E-2</v>
      </c>
      <c r="D1902" s="34">
        <v>2.4839669886616698E-2</v>
      </c>
      <c r="E1902" s="34">
        <v>5.5211656235071502E-2</v>
      </c>
      <c r="F1902" s="34">
        <v>1.4231458486188999E-2</v>
      </c>
      <c r="G1902" s="34">
        <v>0.197724512851847</v>
      </c>
      <c r="H1902" s="35">
        <v>1.0949723908250699</v>
      </c>
      <c r="I1902" s="34">
        <v>0.100994547125172</v>
      </c>
      <c r="J1902" s="34">
        <v>2.8288463359866501E-2</v>
      </c>
      <c r="K1902" s="36">
        <f>Inputs!$B$12*(1+$B1902)^4</f>
        <v>157259.81687270617</v>
      </c>
      <c r="L1902" s="36">
        <f t="shared" si="290"/>
        <v>16414.283626799119</v>
      </c>
      <c r="M1902" s="36">
        <f t="shared" si="291"/>
        <v>197094.53266809156</v>
      </c>
      <c r="N1902" s="37">
        <f>M1902/Inputs!$B$6</f>
        <v>300.44898272574932</v>
      </c>
      <c r="O1902" s="38">
        <f>IF(N1902&gt;Inputs!$B$4,1,0)</f>
        <v>0</v>
      </c>
      <c r="P1902" s="34">
        <f t="shared" si="292"/>
        <v>7.2706083765305504E-2</v>
      </c>
      <c r="Q1902" s="36">
        <f>Inputs!$B$12*(1+$B1902)^0*$C1902+Inputs!$B$29*(1+$D1902)^0*Inputs!$B$19+Inputs!$B$30*(1+$E1902)^0*Inputs!$B$20+Inputs!$B$31*(1+$F1902)^0*Inputs!$B$21+Inputs!$B$22*(1+Inputs!$B$23)^0</f>
        <v>11740.887827364226</v>
      </c>
      <c r="R1902" s="36">
        <f>Inputs!$B$12*(1+$B1902)^1*$C1902+Inputs!$B$29*(1+$D1902)^1*Inputs!$B$19+Inputs!$B$30*(1+$E1902)^1*Inputs!$B$20+Inputs!$B$31*(1+$F1902)^1*Inputs!$B$21+Inputs!$B$22*(1+Inputs!$B$23)^1</f>
        <v>12969.589524371184</v>
      </c>
      <c r="S1902" s="36">
        <f>Inputs!$B$12*(1+$B1902)^2*$C1902+Inputs!$B$29*(1+$D1902)^2*Inputs!$B$19+Inputs!$B$30*(1+$E1902)^2*Inputs!$B$20+Inputs!$B$31*(1+$F1902)^2*Inputs!$B$21+Inputs!$B$22*(1+Inputs!$B$23)^2</f>
        <v>14482.725905940959</v>
      </c>
      <c r="T1902" s="36">
        <f>Inputs!$B$12*(1+$B1902)^3*$C1902+Inputs!$B$29*(1+$D1902)^3*Inputs!$B$19+Inputs!$B$30*(1+$E1902)^3*Inputs!$B$20+Inputs!$B$31*(1+$F1902)^3*Inputs!$B$21+Inputs!$B$22*(1+Inputs!$B$23)^3</f>
        <v>16355.871229994083</v>
      </c>
      <c r="U1902" s="36">
        <f>Inputs!$B$12*(1+$B1902)^4*$C1902+Inputs!$B$29*(1+$D1902)^4*Inputs!$B$19+Inputs!$B$30*(1+$E1902)^4*Inputs!$B$20+Inputs!$B$31*(1+$F1902)^4*Inputs!$B$21+Inputs!$B$22*(1+Inputs!$B$23)^4</f>
        <v>18685.092052034746</v>
      </c>
      <c r="V1902" s="35">
        <f>Inputs!$B$13/(Q1902*(1-$G1902))</f>
        <v>1.3440308704908255</v>
      </c>
      <c r="W1902" s="36">
        <f>Inputs!$B$13</f>
        <v>12660</v>
      </c>
      <c r="X1902" s="36">
        <f t="shared" si="293"/>
        <v>13337.013366615591</v>
      </c>
      <c r="Y1902" s="36">
        <f t="shared" si="294"/>
        <v>14169.555276180512</v>
      </c>
      <c r="Z1902" s="36">
        <f t="shared" si="295"/>
        <v>15185.165179203381</v>
      </c>
      <c r="AA1902" s="36">
        <f t="shared" si="296"/>
        <v>16414.283626799119</v>
      </c>
      <c r="AB1902" s="36">
        <f t="shared" si="297"/>
        <v>53598.364510738735</v>
      </c>
      <c r="AC1902" s="36">
        <f t="shared" si="298"/>
        <v>232148.64030138511</v>
      </c>
      <c r="AD1902" s="36">
        <f t="shared" si="299"/>
        <v>143496.16815735283</v>
      </c>
    </row>
    <row r="1903" spans="1:30" ht="14.25" customHeight="1" x14ac:dyDescent="0.25">
      <c r="A1903" s="16">
        <v>1887</v>
      </c>
      <c r="B1903" s="34">
        <v>0.35525676543502199</v>
      </c>
      <c r="C1903" s="34">
        <v>8.2225096554206401E-2</v>
      </c>
      <c r="D1903" s="34">
        <v>2.6540192430564099E-2</v>
      </c>
      <c r="E1903" s="34">
        <v>3.7026166353978797E-2</v>
      </c>
      <c r="F1903" s="34">
        <v>1.48009237638236E-2</v>
      </c>
      <c r="G1903" s="34">
        <v>0.17741044706367901</v>
      </c>
      <c r="H1903" s="35">
        <v>0.98919123868417302</v>
      </c>
      <c r="I1903" s="34">
        <v>0.10182939997854901</v>
      </c>
      <c r="J1903" s="34">
        <v>2.40295000598011E-2</v>
      </c>
      <c r="K1903" s="36">
        <f>Inputs!$B$12*(1+$B1903)^4</f>
        <v>202412.61992654085</v>
      </c>
      <c r="L1903" s="36">
        <f t="shared" si="290"/>
        <v>20673.870386526123</v>
      </c>
      <c r="M1903" s="36">
        <f t="shared" si="291"/>
        <v>227034.80081621243</v>
      </c>
      <c r="N1903" s="37">
        <f>M1903/Inputs!$B$6</f>
        <v>346.08963539056771</v>
      </c>
      <c r="O1903" s="38">
        <f>IF(N1903&gt;Inputs!$B$4,1,0)</f>
        <v>0</v>
      </c>
      <c r="P1903" s="34">
        <f t="shared" si="292"/>
        <v>7.7799899918747903E-2</v>
      </c>
      <c r="Q1903" s="36">
        <f>Inputs!$B$12*(1+$B1903)^0*$C1903+Inputs!$B$29*(1+$D1903)^0*Inputs!$B$19+Inputs!$B$30*(1+$E1903)^0*Inputs!$B$20+Inputs!$B$31*(1+$F1903)^0*Inputs!$B$21+Inputs!$B$22*(1+Inputs!$B$23)^0</f>
        <v>12955.549820679305</v>
      </c>
      <c r="R1903" s="36">
        <f>Inputs!$B$12*(1+$B1903)^1*$C1903+Inputs!$B$29*(1+$D1903)^1*Inputs!$B$19+Inputs!$B$30*(1+$E1903)^1*Inputs!$B$20+Inputs!$B$31*(1+$F1903)^1*Inputs!$B$21+Inputs!$B$22*(1+Inputs!$B$23)^1</f>
        <v>14886.504823050527</v>
      </c>
      <c r="S1903" s="36">
        <f>Inputs!$B$12*(1+$B1903)^2*$C1903+Inputs!$B$29*(1+$D1903)^2*Inputs!$B$19+Inputs!$B$30*(1+$E1903)^2*Inputs!$B$20+Inputs!$B$31*(1+$F1903)^2*Inputs!$B$21+Inputs!$B$22*(1+Inputs!$B$23)^2</f>
        <v>17444.788348070557</v>
      </c>
      <c r="T1903" s="36">
        <f>Inputs!$B$12*(1+$B1903)^3*$C1903+Inputs!$B$29*(1+$D1903)^3*Inputs!$B$19+Inputs!$B$30*(1+$E1903)^3*Inputs!$B$20+Inputs!$B$31*(1+$F1903)^3*Inputs!$B$21+Inputs!$B$22*(1+Inputs!$B$23)^3</f>
        <v>20851.740795970269</v>
      </c>
      <c r="U1903" s="36">
        <f>Inputs!$B$12*(1+$B1903)^4*$C1903+Inputs!$B$29*(1+$D1903)^4*Inputs!$B$19+Inputs!$B$30*(1+$E1903)^4*Inputs!$B$20+Inputs!$B$31*(1+$F1903)^4*Inputs!$B$21+Inputs!$B$22*(1+Inputs!$B$23)^4</f>
        <v>25407.289636083955</v>
      </c>
      <c r="V1903" s="35">
        <f>Inputs!$B$13/(Q1903*(1-$G1903))</f>
        <v>1.1879404413182182</v>
      </c>
      <c r="W1903" s="36">
        <f>Inputs!$B$13</f>
        <v>12660</v>
      </c>
      <c r="X1903" s="36">
        <f t="shared" si="293"/>
        <v>13938.459878820951</v>
      </c>
      <c r="Y1903" s="36">
        <f t="shared" si="294"/>
        <v>15620.811653159211</v>
      </c>
      <c r="Z1903" s="36">
        <f t="shared" si="295"/>
        <v>17819.285336023459</v>
      </c>
      <c r="AA1903" s="36">
        <f t="shared" si="296"/>
        <v>20673.870386526123</v>
      </c>
      <c r="AB1903" s="36">
        <f t="shared" si="297"/>
        <v>59469.752283193448</v>
      </c>
      <c r="AC1903" s="36">
        <f t="shared" si="298"/>
        <v>272116.71452438278</v>
      </c>
      <c r="AD1903" s="36">
        <f t="shared" si="299"/>
        <v>167565.04853301897</v>
      </c>
    </row>
    <row r="1904" spans="1:30" ht="14.25" customHeight="1" x14ac:dyDescent="0.25">
      <c r="A1904" s="16">
        <v>1888</v>
      </c>
      <c r="B1904" s="34">
        <v>0.42551236099205703</v>
      </c>
      <c r="C1904" s="34">
        <v>5.5655288440037101E-2</v>
      </c>
      <c r="D1904" s="34">
        <v>3.7380290924351002E-2</v>
      </c>
      <c r="E1904" s="34">
        <v>3.3812968593994401E-2</v>
      </c>
      <c r="F1904" s="34">
        <v>2.6981130078014798E-2</v>
      </c>
      <c r="G1904" s="34">
        <v>0.19666497479783901</v>
      </c>
      <c r="H1904" s="35">
        <v>1.0244826067971</v>
      </c>
      <c r="I1904" s="34">
        <v>9.7866976298157299E-2</v>
      </c>
      <c r="J1904" s="34">
        <v>2.50660494332057E-2</v>
      </c>
      <c r="K1904" s="36">
        <f>Inputs!$B$12*(1+$B1904)^4</f>
        <v>247762.28664715184</v>
      </c>
      <c r="L1904" s="36">
        <f t="shared" si="290"/>
        <v>18853.766489283124</v>
      </c>
      <c r="M1904" s="36">
        <f t="shared" si="291"/>
        <v>223703.61724678485</v>
      </c>
      <c r="N1904" s="37">
        <f>M1904/Inputs!$B$6</f>
        <v>341.01161165668424</v>
      </c>
      <c r="O1904" s="38">
        <f>IF(N1904&gt;Inputs!$B$4,1,0)</f>
        <v>0</v>
      </c>
      <c r="P1904" s="34">
        <f t="shared" si="292"/>
        <v>7.2800926864951598E-2</v>
      </c>
      <c r="Q1904" s="36">
        <f>Inputs!$B$12*(1+$B1904)^0*$C1904+Inputs!$B$29*(1+$D1904)^0*Inputs!$B$19+Inputs!$B$30*(1+$E1904)^0*Inputs!$B$20+Inputs!$B$31*(1+$F1904)^0*Inputs!$B$21+Inputs!$B$22*(1+Inputs!$B$23)^0</f>
        <v>11361.361333829147</v>
      </c>
      <c r="R1904" s="36">
        <f>Inputs!$B$12*(1+$B1904)^1*$C1904+Inputs!$B$29*(1+$D1904)^1*Inputs!$B$19+Inputs!$B$30*(1+$E1904)^1*Inputs!$B$20+Inputs!$B$31*(1+$F1904)^1*Inputs!$B$21+Inputs!$B$22*(1+Inputs!$B$23)^1</f>
        <v>13043.237456439252</v>
      </c>
      <c r="S1904" s="36">
        <f>Inputs!$B$12*(1+$B1904)^2*$C1904+Inputs!$B$29*(1+$D1904)^2*Inputs!$B$19+Inputs!$B$30*(1+$E1904)^2*Inputs!$B$20+Inputs!$B$31*(1+$F1904)^2*Inputs!$B$21+Inputs!$B$22*(1+Inputs!$B$23)^2</f>
        <v>15338.427727526581</v>
      </c>
      <c r="T1904" s="36">
        <f>Inputs!$B$12*(1+$B1904)^3*$C1904+Inputs!$B$29*(1+$D1904)^3*Inputs!$B$19+Inputs!$B$30*(1+$E1904)^3*Inputs!$B$20+Inputs!$B$31*(1+$F1904)^3*Inputs!$B$21+Inputs!$B$22*(1+Inputs!$B$23)^3</f>
        <v>18504.501046536301</v>
      </c>
      <c r="U1904" s="36">
        <f>Inputs!$B$12*(1+$B1904)^4*$C1904+Inputs!$B$29*(1+$D1904)^4*Inputs!$B$19+Inputs!$B$30*(1+$E1904)^4*Inputs!$B$20+Inputs!$B$31*(1+$F1904)^4*Inputs!$B$21+Inputs!$B$22*(1+Inputs!$B$23)^4</f>
        <v>22908.50941021114</v>
      </c>
      <c r="V1904" s="35">
        <f>Inputs!$B$13/(Q1904*(1-$G1904))</f>
        <v>1.3870963563680505</v>
      </c>
      <c r="W1904" s="36">
        <f>Inputs!$B$13</f>
        <v>12660</v>
      </c>
      <c r="X1904" s="36">
        <f t="shared" si="293"/>
        <v>13584.244924719666</v>
      </c>
      <c r="Y1904" s="36">
        <f t="shared" si="294"/>
        <v>14857.612861322263</v>
      </c>
      <c r="Z1904" s="36">
        <f t="shared" si="295"/>
        <v>16576.847242823096</v>
      </c>
      <c r="AA1904" s="36">
        <f t="shared" si="296"/>
        <v>18853.766489283124</v>
      </c>
      <c r="AB1904" s="36">
        <f t="shared" si="297"/>
        <v>57261.030652328089</v>
      </c>
      <c r="AC1904" s="36">
        <f t="shared" si="298"/>
        <v>265468.54228870897</v>
      </c>
      <c r="AD1904" s="36">
        <f t="shared" si="299"/>
        <v>166442.58659445678</v>
      </c>
    </row>
    <row r="1905" spans="1:30" ht="14.25" customHeight="1" x14ac:dyDescent="0.25">
      <c r="A1905" s="16">
        <v>1889</v>
      </c>
      <c r="B1905" s="34">
        <v>0.22810873614386901</v>
      </c>
      <c r="C1905" s="34">
        <v>9.3352595793306098E-2</v>
      </c>
      <c r="D1905" s="34">
        <v>1.89368410017949E-2</v>
      </c>
      <c r="E1905" s="34">
        <v>4.6075059906613702E-2</v>
      </c>
      <c r="F1905" s="34">
        <v>2.56678212805612E-2</v>
      </c>
      <c r="G1905" s="34">
        <v>0.196195063652121</v>
      </c>
      <c r="H1905" s="35">
        <v>1.11006762132593</v>
      </c>
      <c r="I1905" s="34">
        <v>9.3380741963126304E-2</v>
      </c>
      <c r="J1905" s="34">
        <v>3.2342635188925002E-2</v>
      </c>
      <c r="K1905" s="36">
        <f>Inputs!$B$12*(1+$B1905)^4</f>
        <v>136489.27700990377</v>
      </c>
      <c r="L1905" s="36">
        <f t="shared" si="290"/>
        <v>19370.619967499078</v>
      </c>
      <c r="M1905" s="36">
        <f t="shared" si="291"/>
        <v>269112.42168639251</v>
      </c>
      <c r="N1905" s="37">
        <f>M1905/Inputs!$B$6</f>
        <v>410.23235013169591</v>
      </c>
      <c r="O1905" s="38">
        <f>IF(N1905&gt;Inputs!$B$4,1,0)</f>
        <v>1</v>
      </c>
      <c r="P1905" s="34">
        <f t="shared" si="292"/>
        <v>6.1038106774201302E-2</v>
      </c>
      <c r="Q1905" s="36">
        <f>Inputs!$B$12*(1+$B1905)^0*$C1905+Inputs!$B$29*(1+$D1905)^0*Inputs!$B$19+Inputs!$B$30*(1+$E1905)^0*Inputs!$B$20+Inputs!$B$31*(1+$F1905)^0*Inputs!$B$21+Inputs!$B$22*(1+Inputs!$B$23)^0</f>
        <v>13623.199775025289</v>
      </c>
      <c r="R1905" s="36">
        <f>Inputs!$B$12*(1+$B1905)^1*$C1905+Inputs!$B$29*(1+$D1905)^1*Inputs!$B$19+Inputs!$B$30*(1+$E1905)^1*Inputs!$B$20+Inputs!$B$31*(1+$F1905)^1*Inputs!$B$21+Inputs!$B$22*(1+Inputs!$B$23)^1</f>
        <v>15125.840974140086</v>
      </c>
      <c r="S1905" s="36">
        <f>Inputs!$B$12*(1+$B1905)^2*$C1905+Inputs!$B$29*(1+$D1905)^2*Inputs!$B$19+Inputs!$B$30*(1+$E1905)^2*Inputs!$B$20+Inputs!$B$31*(1+$F1905)^2*Inputs!$B$21+Inputs!$B$22*(1+Inputs!$B$23)^2</f>
        <v>16927.345858412456</v>
      </c>
      <c r="T1905" s="36">
        <f>Inputs!$B$12*(1+$B1905)^3*$C1905+Inputs!$B$29*(1+$D1905)^3*Inputs!$B$19+Inputs!$B$30*(1+$E1905)^3*Inputs!$B$20+Inputs!$B$31*(1+$F1905)^3*Inputs!$B$21+Inputs!$B$22*(1+Inputs!$B$23)^3</f>
        <v>19094.47848584663</v>
      </c>
      <c r="U1905" s="36">
        <f>Inputs!$B$12*(1+$B1905)^4*$C1905+Inputs!$B$29*(1+$D1905)^4*Inputs!$B$19+Inputs!$B$30*(1+$E1905)^4*Inputs!$B$20+Inputs!$B$31*(1+$F1905)^4*Inputs!$B$21+Inputs!$B$22*(1+Inputs!$B$23)^4</f>
        <v>21709.179849439435</v>
      </c>
      <c r="V1905" s="35">
        <f>Inputs!$B$13/(Q1905*(1-$G1905))</f>
        <v>1.156122654605837</v>
      </c>
      <c r="W1905" s="36">
        <f>Inputs!$B$13</f>
        <v>12660</v>
      </c>
      <c r="X1905" s="36">
        <f t="shared" si="293"/>
        <v>13916.413232227989</v>
      </c>
      <c r="Y1905" s="36">
        <f t="shared" si="294"/>
        <v>15417.214427772547</v>
      </c>
      <c r="Z1905" s="36">
        <f t="shared" si="295"/>
        <v>17214.295779693362</v>
      </c>
      <c r="AA1905" s="36">
        <f t="shared" si="296"/>
        <v>19370.619967499078</v>
      </c>
      <c r="AB1905" s="36">
        <f t="shared" si="297"/>
        <v>59455.488528085101</v>
      </c>
      <c r="AC1905" s="36">
        <f t="shared" si="298"/>
        <v>327616.92521799024</v>
      </c>
      <c r="AD1905" s="36">
        <f t="shared" si="299"/>
        <v>209656.93315830739</v>
      </c>
    </row>
    <row r="1906" spans="1:30" ht="14.25" customHeight="1" x14ac:dyDescent="0.25">
      <c r="A1906" s="16">
        <v>1890</v>
      </c>
      <c r="B1906" s="34">
        <v>0.30619402802516399</v>
      </c>
      <c r="C1906" s="34">
        <v>5.2417947726967201E-2</v>
      </c>
      <c r="D1906" s="34">
        <v>5.0270837068012102E-2</v>
      </c>
      <c r="E1906" s="34">
        <v>7.4035512419909896E-2</v>
      </c>
      <c r="F1906" s="34">
        <v>-6.3829833588912198E-3</v>
      </c>
      <c r="G1906" s="34">
        <v>0.178281793350103</v>
      </c>
      <c r="H1906" s="35">
        <v>1.1727765761335001</v>
      </c>
      <c r="I1906" s="34">
        <v>9.9828197531648996E-2</v>
      </c>
      <c r="J1906" s="34">
        <v>3.0996233692653499E-2</v>
      </c>
      <c r="K1906" s="36">
        <f>Inputs!$B$12*(1+$B1906)^4</f>
        <v>174655.4031932622</v>
      </c>
      <c r="L1906" s="36">
        <f t="shared" si="290"/>
        <v>17654.349785282462</v>
      </c>
      <c r="M1906" s="36">
        <f t="shared" si="291"/>
        <v>219846.64531190481</v>
      </c>
      <c r="N1906" s="37">
        <f>M1906/Inputs!$B$6</f>
        <v>335.1320812681476</v>
      </c>
      <c r="O1906" s="38">
        <f>IF(N1906&gt;Inputs!$B$4,1,0)</f>
        <v>0</v>
      </c>
      <c r="P1906" s="34">
        <f t="shared" si="292"/>
        <v>6.8831963838995494E-2</v>
      </c>
      <c r="Q1906" s="36">
        <f>Inputs!$B$12*(1+$B1906)^0*$C1906+Inputs!$B$29*(1+$D1906)^0*Inputs!$B$19+Inputs!$B$30*(1+$E1906)^0*Inputs!$B$20+Inputs!$B$31*(1+$F1906)^0*Inputs!$B$21+Inputs!$B$22*(1+Inputs!$B$23)^0</f>
        <v>11167.120891044953</v>
      </c>
      <c r="R1906" s="36">
        <f>Inputs!$B$12*(1+$B1906)^1*$C1906+Inputs!$B$29*(1+$D1906)^1*Inputs!$B$19+Inputs!$B$30*(1+$E1906)^1*Inputs!$B$20+Inputs!$B$31*(1+$F1906)^1*Inputs!$B$21+Inputs!$B$22*(1+Inputs!$B$23)^1</f>
        <v>12384.004934475321</v>
      </c>
      <c r="S1906" s="36">
        <f>Inputs!$B$12*(1+$B1906)^2*$C1906+Inputs!$B$29*(1+$D1906)^2*Inputs!$B$19+Inputs!$B$30*(1+$E1906)^2*Inputs!$B$20+Inputs!$B$31*(1+$F1906)^2*Inputs!$B$21+Inputs!$B$22*(1+Inputs!$B$23)^2</f>
        <v>13915.965117992393</v>
      </c>
      <c r="T1906" s="36">
        <f>Inputs!$B$12*(1+$B1906)^3*$C1906+Inputs!$B$29*(1+$D1906)^3*Inputs!$B$19+Inputs!$B$30*(1+$E1906)^3*Inputs!$B$20+Inputs!$B$31*(1+$F1906)^3*Inputs!$B$21+Inputs!$B$22*(1+Inputs!$B$23)^3</f>
        <v>15854.662167671833</v>
      </c>
      <c r="U1906" s="36">
        <f>Inputs!$B$12*(1+$B1906)^4*$C1906+Inputs!$B$29*(1+$D1906)^4*Inputs!$B$19+Inputs!$B$30*(1+$E1906)^4*Inputs!$B$20+Inputs!$B$31*(1+$F1906)^4*Inputs!$B$21+Inputs!$B$22*(1+Inputs!$B$23)^4</f>
        <v>18319.496539856656</v>
      </c>
      <c r="V1906" s="35">
        <f>Inputs!$B$13/(Q1906*(1-$G1906))</f>
        <v>1.3796520746533296</v>
      </c>
      <c r="W1906" s="36">
        <f>Inputs!$B$13</f>
        <v>12660</v>
      </c>
      <c r="X1906" s="36">
        <f t="shared" si="293"/>
        <v>13513.263801390382</v>
      </c>
      <c r="Y1906" s="36">
        <f t="shared" si="294"/>
        <v>14593.513236394616</v>
      </c>
      <c r="Z1906" s="36">
        <f t="shared" si="295"/>
        <v>15952.80579020848</v>
      </c>
      <c r="AA1906" s="36">
        <f t="shared" si="296"/>
        <v>17654.349785282462</v>
      </c>
      <c r="AB1906" s="36">
        <f t="shared" si="297"/>
        <v>55525.143570157808</v>
      </c>
      <c r="AC1906" s="36">
        <f t="shared" si="298"/>
        <v>264434.82245391281</v>
      </c>
      <c r="AD1906" s="36">
        <f t="shared" si="299"/>
        <v>164321.50174174699</v>
      </c>
    </row>
    <row r="1907" spans="1:30" ht="14.25" customHeight="1" x14ac:dyDescent="0.25">
      <c r="A1907" s="16">
        <v>1891</v>
      </c>
      <c r="B1907" s="34">
        <v>0.35049717683386</v>
      </c>
      <c r="C1907" s="34">
        <v>5.0120827554005001E-2</v>
      </c>
      <c r="D1907" s="34">
        <v>5.7992891390453598E-2</v>
      </c>
      <c r="E1907" s="34">
        <v>3.4685022397751002E-2</v>
      </c>
      <c r="F1907" s="34">
        <v>1.1268394570963999E-2</v>
      </c>
      <c r="G1907" s="34">
        <v>0.17547752194320099</v>
      </c>
      <c r="H1907" s="35">
        <v>1.1258814168375799</v>
      </c>
      <c r="I1907" s="34">
        <v>9.9405174407272298E-2</v>
      </c>
      <c r="J1907" s="34">
        <v>2.3748349357301302E-2</v>
      </c>
      <c r="K1907" s="36">
        <f>Inputs!$B$12*(1+$B1907)^4</f>
        <v>199584.1151663975</v>
      </c>
      <c r="L1907" s="36">
        <f t="shared" si="290"/>
        <v>17772.400282700219</v>
      </c>
      <c r="M1907" s="36">
        <f t="shared" si="291"/>
        <v>205372.8992250291</v>
      </c>
      <c r="N1907" s="37">
        <f>M1907/Inputs!$B$6</f>
        <v>313.06844394059317</v>
      </c>
      <c r="O1907" s="38">
        <f>IF(N1907&gt;Inputs!$B$4,1,0)</f>
        <v>0</v>
      </c>
      <c r="P1907" s="34">
        <f t="shared" si="292"/>
        <v>7.5656825049970997E-2</v>
      </c>
      <c r="Q1907" s="36">
        <f>Inputs!$B$12*(1+$B1907)^0*$C1907+Inputs!$B$29*(1+$D1907)^0*Inputs!$B$19+Inputs!$B$30*(1+$E1907)^0*Inputs!$B$20+Inputs!$B$31*(1+$F1907)^0*Inputs!$B$21+Inputs!$B$22*(1+Inputs!$B$23)^0</f>
        <v>11029.293680667222</v>
      </c>
      <c r="R1907" s="36">
        <f>Inputs!$B$12*(1+$B1907)^1*$C1907+Inputs!$B$29*(1+$D1907)^1*Inputs!$B$19+Inputs!$B$30*(1+$E1907)^1*Inputs!$B$20+Inputs!$B$31*(1+$F1907)^1*Inputs!$B$21+Inputs!$B$22*(1+Inputs!$B$23)^1</f>
        <v>12343.557426057616</v>
      </c>
      <c r="S1907" s="36">
        <f>Inputs!$B$12*(1+$B1907)^2*$C1907+Inputs!$B$29*(1+$D1907)^2*Inputs!$B$19+Inputs!$B$30*(1+$E1907)^2*Inputs!$B$20+Inputs!$B$31*(1+$F1907)^2*Inputs!$B$21+Inputs!$B$22*(1+Inputs!$B$23)^2</f>
        <v>14039.874144337191</v>
      </c>
      <c r="T1907" s="36">
        <f>Inputs!$B$12*(1+$B1907)^3*$C1907+Inputs!$B$29*(1+$D1907)^3*Inputs!$B$19+Inputs!$B$30*(1+$E1907)^3*Inputs!$B$20+Inputs!$B$31*(1+$F1907)^3*Inputs!$B$21+Inputs!$B$22*(1+Inputs!$B$23)^3</f>
        <v>16248.42241568088</v>
      </c>
      <c r="U1907" s="36">
        <f>Inputs!$B$12*(1+$B1907)^4*$C1907+Inputs!$B$29*(1+$D1907)^4*Inputs!$B$19+Inputs!$B$30*(1+$E1907)^4*Inputs!$B$20+Inputs!$B$31*(1+$F1907)^4*Inputs!$B$21+Inputs!$B$22*(1+Inputs!$B$23)^4</f>
        <v>19144.804478593738</v>
      </c>
      <c r="V1907" s="35">
        <f>Inputs!$B$13/(Q1907*(1-$G1907))</f>
        <v>1.3921419000489872</v>
      </c>
      <c r="W1907" s="36">
        <f>Inputs!$B$13</f>
        <v>12660</v>
      </c>
      <c r="X1907" s="36">
        <f t="shared" si="293"/>
        <v>13491.111432154456</v>
      </c>
      <c r="Y1907" s="36">
        <f t="shared" si="294"/>
        <v>14574.560463133737</v>
      </c>
      <c r="Z1907" s="36">
        <f t="shared" si="295"/>
        <v>15975.432250905786</v>
      </c>
      <c r="AA1907" s="36">
        <f t="shared" si="296"/>
        <v>17772.400282700219</v>
      </c>
      <c r="AB1907" s="36">
        <f t="shared" si="297"/>
        <v>55645.146844443268</v>
      </c>
      <c r="AC1907" s="36">
        <f t="shared" si="298"/>
        <v>240486.76958773012</v>
      </c>
      <c r="AD1907" s="36">
        <f t="shared" si="299"/>
        <v>149727.75238058582</v>
      </c>
    </row>
    <row r="1908" spans="1:30" ht="14.25" customHeight="1" x14ac:dyDescent="0.25">
      <c r="A1908" s="16">
        <v>1892</v>
      </c>
      <c r="B1908" s="34">
        <v>0.224514080085151</v>
      </c>
      <c r="C1908" s="34">
        <v>0.10656095790647099</v>
      </c>
      <c r="D1908" s="34">
        <v>4.1945589277855098E-2</v>
      </c>
      <c r="E1908" s="34">
        <v>6.7965014619420103E-2</v>
      </c>
      <c r="F1908" s="34">
        <v>1.9807004564890301E-5</v>
      </c>
      <c r="G1908" s="34">
        <v>0.182309114212547</v>
      </c>
      <c r="H1908" s="35">
        <v>1.15181854565433</v>
      </c>
      <c r="I1908" s="34">
        <v>0.104273054040477</v>
      </c>
      <c r="J1908" s="34">
        <v>2.73786260819565E-2</v>
      </c>
      <c r="K1908" s="36">
        <f>Inputs!$B$12*(1+$B1908)^4</f>
        <v>134898.27099047363</v>
      </c>
      <c r="L1908" s="36">
        <f t="shared" si="290"/>
        <v>22088.911020222789</v>
      </c>
      <c r="M1908" s="36">
        <f t="shared" si="291"/>
        <v>241466.07877587836</v>
      </c>
      <c r="N1908" s="37">
        <f>M1908/Inputs!$B$6</f>
        <v>368.08853471932679</v>
      </c>
      <c r="O1908" s="38">
        <f>IF(N1908&gt;Inputs!$B$4,1,0)</f>
        <v>0</v>
      </c>
      <c r="P1908" s="34">
        <f t="shared" si="292"/>
        <v>7.68944279585205E-2</v>
      </c>
      <c r="Q1908" s="36">
        <f>Inputs!$B$12*(1+$B1908)^0*$C1908+Inputs!$B$29*(1+$D1908)^0*Inputs!$B$19+Inputs!$B$30*(1+$E1908)^0*Inputs!$B$20+Inputs!$B$31*(1+$F1908)^0*Inputs!$B$21+Inputs!$B$22*(1+Inputs!$B$23)^0</f>
        <v>14415.70150181518</v>
      </c>
      <c r="R1908" s="36">
        <f>Inputs!$B$12*(1+$B1908)^1*$C1908+Inputs!$B$29*(1+$D1908)^1*Inputs!$B$19+Inputs!$B$30*(1+$E1908)^1*Inputs!$B$20+Inputs!$B$31*(1+$F1908)^1*Inputs!$B$21+Inputs!$B$22*(1+Inputs!$B$23)^1</f>
        <v>16091.240938378876</v>
      </c>
      <c r="S1908" s="36">
        <f>Inputs!$B$12*(1+$B1908)^2*$C1908+Inputs!$B$29*(1+$D1908)^2*Inputs!$B$19+Inputs!$B$30*(1+$E1908)^2*Inputs!$B$20+Inputs!$B$31*(1+$F1908)^2*Inputs!$B$21+Inputs!$B$22*(1+Inputs!$B$23)^2</f>
        <v>18104.392505766707</v>
      </c>
      <c r="T1908" s="36">
        <f>Inputs!$B$12*(1+$B1908)^3*$C1908+Inputs!$B$29*(1+$D1908)^3*Inputs!$B$19+Inputs!$B$30*(1+$E1908)^3*Inputs!$B$20+Inputs!$B$31*(1+$F1908)^3*Inputs!$B$21+Inputs!$B$22*(1+Inputs!$B$23)^3</f>
        <v>20528.482588885803</v>
      </c>
      <c r="U1908" s="36">
        <f>Inputs!$B$12*(1+$B1908)^4*$C1908+Inputs!$B$29*(1+$D1908)^4*Inputs!$B$19+Inputs!$B$30*(1+$E1908)^4*Inputs!$B$20+Inputs!$B$31*(1+$F1908)^4*Inputs!$B$21+Inputs!$B$22*(1+Inputs!$B$23)^4</f>
        <v>23453.144633846474</v>
      </c>
      <c r="V1908" s="35">
        <f>Inputs!$B$13/(Q1908*(1-$G1908))</f>
        <v>1.0740110945255705</v>
      </c>
      <c r="W1908" s="36">
        <f>Inputs!$B$13</f>
        <v>12660</v>
      </c>
      <c r="X1908" s="36">
        <f t="shared" si="293"/>
        <v>14387.414969899386</v>
      </c>
      <c r="Y1908" s="36">
        <f t="shared" si="294"/>
        <v>16475.3647907583</v>
      </c>
      <c r="Z1908" s="36">
        <f t="shared" si="295"/>
        <v>19007.854044258191</v>
      </c>
      <c r="AA1908" s="36">
        <f t="shared" si="296"/>
        <v>22088.911020222789</v>
      </c>
      <c r="AB1908" s="36">
        <f t="shared" si="297"/>
        <v>61733.176436537928</v>
      </c>
      <c r="AC1908" s="36">
        <f t="shared" si="298"/>
        <v>295127.69205910241</v>
      </c>
      <c r="AD1908" s="36">
        <f t="shared" si="299"/>
        <v>179732.90233934042</v>
      </c>
    </row>
    <row r="1909" spans="1:30" ht="14.25" customHeight="1" x14ac:dyDescent="0.25">
      <c r="A1909" s="16">
        <v>1893</v>
      </c>
      <c r="B1909" s="34">
        <v>0.48814464485037901</v>
      </c>
      <c r="C1909" s="34">
        <v>4.83152189299648E-2</v>
      </c>
      <c r="D1909" s="34">
        <v>2.3226762637835501E-2</v>
      </c>
      <c r="E1909" s="34">
        <v>3.63403293677022E-2</v>
      </c>
      <c r="F1909" s="34">
        <v>-6.7802613533979404E-3</v>
      </c>
      <c r="G1909" s="34">
        <v>0.19769471880624501</v>
      </c>
      <c r="H1909" s="35">
        <v>1.07304819798989</v>
      </c>
      <c r="I1909" s="34">
        <v>9.0416030333430902E-2</v>
      </c>
      <c r="J1909" s="34">
        <v>2.5131724895483699E-2</v>
      </c>
      <c r="K1909" s="36">
        <f>Inputs!$B$12*(1+$B1909)^4</f>
        <v>294260.40871019772</v>
      </c>
      <c r="L1909" s="36">
        <f t="shared" si="290"/>
        <v>19398.14367635192</v>
      </c>
      <c r="M1909" s="36">
        <f t="shared" si="291"/>
        <v>256233.84180842608</v>
      </c>
      <c r="N1909" s="37">
        <f>M1909/Inputs!$B$6</f>
        <v>390.60036861040561</v>
      </c>
      <c r="O1909" s="38">
        <f>IF(N1909&gt;Inputs!$B$4,1,0)</f>
        <v>0</v>
      </c>
      <c r="P1909" s="34">
        <f t="shared" si="292"/>
        <v>6.5284305437947207E-2</v>
      </c>
      <c r="Q1909" s="36">
        <f>Inputs!$B$12*(1+$B1909)^0*$C1909+Inputs!$B$29*(1+$D1909)^0*Inputs!$B$19+Inputs!$B$30*(1+$E1909)^0*Inputs!$B$20+Inputs!$B$31*(1+$F1909)^0*Inputs!$B$21+Inputs!$B$22*(1+Inputs!$B$23)^0</f>
        <v>10920.957163224808</v>
      </c>
      <c r="R1909" s="36">
        <f>Inputs!$B$12*(1+$B1909)^1*$C1909+Inputs!$B$29*(1+$D1909)^1*Inputs!$B$19+Inputs!$B$30*(1+$E1909)^1*Inputs!$B$20+Inputs!$B$31*(1+$F1909)^1*Inputs!$B$21+Inputs!$B$22*(1+Inputs!$B$23)^1</f>
        <v>12404.293547563952</v>
      </c>
      <c r="S1909" s="36">
        <f>Inputs!$B$12*(1+$B1909)^2*$C1909+Inputs!$B$29*(1+$D1909)^2*Inputs!$B$19+Inputs!$B$30*(1+$E1909)^2*Inputs!$B$20+Inputs!$B$31*(1+$F1909)^2*Inputs!$B$21+Inputs!$B$22*(1+Inputs!$B$23)^2</f>
        <v>14581.630296102667</v>
      </c>
      <c r="T1909" s="36">
        <f>Inputs!$B$12*(1+$B1909)^3*$C1909+Inputs!$B$29*(1+$D1909)^3*Inputs!$B$19+Inputs!$B$30*(1+$E1909)^3*Inputs!$B$20+Inputs!$B$31*(1+$F1909)^3*Inputs!$B$21+Inputs!$B$22*(1+Inputs!$B$23)^3</f>
        <v>17790.260450881724</v>
      </c>
      <c r="U1909" s="36">
        <f>Inputs!$B$12*(1+$B1909)^4*$C1909+Inputs!$B$29*(1+$D1909)^4*Inputs!$B$19+Inputs!$B$30*(1+$E1909)^4*Inputs!$B$20+Inputs!$B$31*(1+$F1909)^4*Inputs!$B$21+Inputs!$B$22*(1+Inputs!$B$23)^4</f>
        <v>22532.080344753434</v>
      </c>
      <c r="V1909" s="35">
        <f>Inputs!$B$13/(Q1909*(1-$G1909))</f>
        <v>1.4448852282703952</v>
      </c>
      <c r="W1909" s="36">
        <f>Inputs!$B$13</f>
        <v>12660</v>
      </c>
      <c r="X1909" s="36">
        <f t="shared" si="293"/>
        <v>13454.408119246127</v>
      </c>
      <c r="Y1909" s="36">
        <f t="shared" si="294"/>
        <v>14728.549594283277</v>
      </c>
      <c r="Z1909" s="36">
        <f t="shared" si="295"/>
        <v>16642.680834052589</v>
      </c>
      <c r="AA1909" s="36">
        <f t="shared" si="296"/>
        <v>19398.14367635192</v>
      </c>
      <c r="AB1909" s="36">
        <f t="shared" si="297"/>
        <v>58641.585641444311</v>
      </c>
      <c r="AC1909" s="36">
        <f t="shared" si="298"/>
        <v>304600.81260434631</v>
      </c>
      <c r="AD1909" s="36">
        <f t="shared" si="299"/>
        <v>197592.25616698177</v>
      </c>
    </row>
    <row r="1910" spans="1:30" ht="14.25" customHeight="1" x14ac:dyDescent="0.25">
      <c r="A1910" s="16">
        <v>1894</v>
      </c>
      <c r="B1910" s="34">
        <v>0.28271203943156797</v>
      </c>
      <c r="C1910" s="34">
        <v>8.11103895073257E-2</v>
      </c>
      <c r="D1910" s="34">
        <v>3.54024386845187E-2</v>
      </c>
      <c r="E1910" s="34">
        <v>5.1215867960312599E-2</v>
      </c>
      <c r="F1910" s="34">
        <v>4.7796401955868097E-3</v>
      </c>
      <c r="G1910" s="34">
        <v>0.17155481255765501</v>
      </c>
      <c r="H1910" s="35">
        <v>1.04740005731074</v>
      </c>
      <c r="I1910" s="34">
        <v>0.104184193456999</v>
      </c>
      <c r="J1910" s="34">
        <v>2.9036769610754201E-2</v>
      </c>
      <c r="K1910" s="36">
        <f>Inputs!$B$12*(1+$B1910)^4</f>
        <v>162430.63212006961</v>
      </c>
      <c r="L1910" s="36">
        <f t="shared" si="290"/>
        <v>19126.813284020158</v>
      </c>
      <c r="M1910" s="36">
        <f t="shared" si="291"/>
        <v>216696.7223724729</v>
      </c>
      <c r="N1910" s="37">
        <f>M1910/Inputs!$B$6</f>
        <v>330.33036947023305</v>
      </c>
      <c r="O1910" s="38">
        <f>IF(N1910&gt;Inputs!$B$4,1,0)</f>
        <v>0</v>
      </c>
      <c r="P1910" s="34">
        <f t="shared" si="292"/>
        <v>7.5147423846244801E-2</v>
      </c>
      <c r="Q1910" s="36">
        <f>Inputs!$B$12*(1+$B1910)^0*$C1910+Inputs!$B$29*(1+$D1910)^0*Inputs!$B$19+Inputs!$B$30*(1+$E1910)^0*Inputs!$B$20+Inputs!$B$31*(1+$F1910)^0*Inputs!$B$21+Inputs!$B$22*(1+Inputs!$B$23)^0</f>
        <v>12888.667397866462</v>
      </c>
      <c r="R1910" s="36">
        <f>Inputs!$B$12*(1+$B1910)^1*$C1910+Inputs!$B$29*(1+$D1910)^1*Inputs!$B$19+Inputs!$B$30*(1+$E1910)^1*Inputs!$B$20+Inputs!$B$31*(1+$F1910)^1*Inputs!$B$21+Inputs!$B$22*(1+Inputs!$B$23)^1</f>
        <v>14462.444292769836</v>
      </c>
      <c r="S1910" s="36">
        <f>Inputs!$B$12*(1+$B1910)^2*$C1910+Inputs!$B$29*(1+$D1910)^2*Inputs!$B$19+Inputs!$B$30*(1+$E1910)^2*Inputs!$B$20+Inputs!$B$31*(1+$F1910)^2*Inputs!$B$21+Inputs!$B$22*(1+Inputs!$B$23)^2</f>
        <v>16433.943715189765</v>
      </c>
      <c r="T1910" s="36">
        <f>Inputs!$B$12*(1+$B1910)^3*$C1910+Inputs!$B$29*(1+$D1910)^3*Inputs!$B$19+Inputs!$B$30*(1+$E1910)^3*Inputs!$B$20+Inputs!$B$31*(1+$F1910)^3*Inputs!$B$21+Inputs!$B$22*(1+Inputs!$B$23)^3</f>
        <v>18913.554233255338</v>
      </c>
      <c r="U1910" s="36">
        <f>Inputs!$B$12*(1+$B1910)^4*$C1910+Inputs!$B$29*(1+$D1910)^4*Inputs!$B$19+Inputs!$B$30*(1+$E1910)^4*Inputs!$B$20+Inputs!$B$31*(1+$F1910)^4*Inputs!$B$21+Inputs!$B$22*(1+Inputs!$B$23)^4</f>
        <v>22042.773879530065</v>
      </c>
      <c r="V1910" s="35">
        <f>Inputs!$B$13/(Q1910*(1-$G1910))</f>
        <v>1.1856647536399845</v>
      </c>
      <c r="W1910" s="36">
        <f>Inputs!$B$13</f>
        <v>12660</v>
      </c>
      <c r="X1910" s="36">
        <f t="shared" si="293"/>
        <v>13791.706186752366</v>
      </c>
      <c r="Y1910" s="36">
        <f t="shared" si="294"/>
        <v>15201.166184081823</v>
      </c>
      <c r="Z1910" s="36">
        <f t="shared" si="295"/>
        <v>16953.158991491728</v>
      </c>
      <c r="AA1910" s="36">
        <f t="shared" si="296"/>
        <v>19126.813284020158</v>
      </c>
      <c r="AB1910" s="36">
        <f t="shared" si="297"/>
        <v>57126.523878812644</v>
      </c>
      <c r="AC1910" s="36">
        <f t="shared" si="298"/>
        <v>261914.42297485637</v>
      </c>
      <c r="AD1910" s="36">
        <f t="shared" si="299"/>
        <v>159570.19849366025</v>
      </c>
    </row>
    <row r="1911" spans="1:30" ht="14.25" customHeight="1" x14ac:dyDescent="0.25">
      <c r="A1911" s="16">
        <v>1895</v>
      </c>
      <c r="B1911" s="34">
        <v>0.48510207644735898</v>
      </c>
      <c r="C1911" s="34">
        <v>5.6209957780925197E-2</v>
      </c>
      <c r="D1911" s="34">
        <v>1.2233824302166499E-2</v>
      </c>
      <c r="E1911" s="34">
        <v>3.8313285774761001E-2</v>
      </c>
      <c r="F1911" s="34">
        <v>1.58331985570693E-2</v>
      </c>
      <c r="G1911" s="34">
        <v>0.207573444476294</v>
      </c>
      <c r="H1911" s="35">
        <v>1.05222472775707</v>
      </c>
      <c r="I1911" s="34">
        <v>0.10349246690321701</v>
      </c>
      <c r="J1911" s="34">
        <v>2.29957114772102E-2</v>
      </c>
      <c r="K1911" s="36">
        <f>Inputs!$B$12*(1+$B1911)^4</f>
        <v>291861.27249638719</v>
      </c>
      <c r="L1911" s="36">
        <f t="shared" si="290"/>
        <v>20848.077793588178</v>
      </c>
      <c r="M1911" s="36">
        <f t="shared" si="291"/>
        <v>220672.22324824656</v>
      </c>
      <c r="N1911" s="37">
        <f>M1911/Inputs!$B$6</f>
        <v>336.39058421988807</v>
      </c>
      <c r="O1911" s="38">
        <f>IF(N1911&gt;Inputs!$B$4,1,0)</f>
        <v>0</v>
      </c>
      <c r="P1911" s="34">
        <f t="shared" si="292"/>
        <v>8.0496755426006802E-2</v>
      </c>
      <c r="Q1911" s="36">
        <f>Inputs!$B$12*(1+$B1911)^0*$C1911+Inputs!$B$29*(1+$D1911)^0*Inputs!$B$19+Inputs!$B$30*(1+$E1911)^0*Inputs!$B$20+Inputs!$B$31*(1+$F1911)^0*Inputs!$B$21+Inputs!$B$22*(1+Inputs!$B$23)^0</f>
        <v>11394.641494282434</v>
      </c>
      <c r="R1911" s="36">
        <f>Inputs!$B$12*(1+$B1911)^1*$C1911+Inputs!$B$29*(1+$D1911)^1*Inputs!$B$19+Inputs!$B$30*(1+$E1911)^1*Inputs!$B$20+Inputs!$B$31*(1+$F1911)^1*Inputs!$B$21+Inputs!$B$22*(1+Inputs!$B$23)^1</f>
        <v>13169.684835336244</v>
      </c>
      <c r="S1911" s="36">
        <f>Inputs!$B$12*(1+$B1911)^2*$C1911+Inputs!$B$29*(1+$D1911)^2*Inputs!$B$19+Inputs!$B$30*(1+$E1911)^2*Inputs!$B$20+Inputs!$B$31*(1+$F1911)^2*Inputs!$B$21+Inputs!$B$22*(1+Inputs!$B$23)^2</f>
        <v>15741.621356442462</v>
      </c>
      <c r="T1911" s="36">
        <f>Inputs!$B$12*(1+$B1911)^3*$C1911+Inputs!$B$29*(1+$D1911)^3*Inputs!$B$19+Inputs!$B$30*(1+$E1911)^3*Inputs!$B$20+Inputs!$B$31*(1+$F1911)^3*Inputs!$B$21+Inputs!$B$22*(1+Inputs!$B$23)^3</f>
        <v>19495.556911052146</v>
      </c>
      <c r="U1911" s="36">
        <f>Inputs!$B$12*(1+$B1911)^4*$C1911+Inputs!$B$29*(1+$D1911)^4*Inputs!$B$19+Inputs!$B$30*(1+$E1911)^4*Inputs!$B$20+Inputs!$B$31*(1+$F1911)^4*Inputs!$B$21+Inputs!$B$22*(1+Inputs!$B$23)^4</f>
        <v>25003.366923523899</v>
      </c>
      <c r="V1911" s="35">
        <f>Inputs!$B$13/(Q1911*(1-$G1911))</f>
        <v>1.4020839535909329</v>
      </c>
      <c r="W1911" s="36">
        <f>Inputs!$B$13</f>
        <v>12660</v>
      </c>
      <c r="X1911" s="36">
        <f t="shared" si="293"/>
        <v>13719.375925119624</v>
      </c>
      <c r="Y1911" s="36">
        <f t="shared" si="294"/>
        <v>15307.619932866693</v>
      </c>
      <c r="Z1911" s="36">
        <f t="shared" si="295"/>
        <v>17606.832269704173</v>
      </c>
      <c r="AA1911" s="36">
        <f t="shared" si="296"/>
        <v>20848.077793588178</v>
      </c>
      <c r="AB1911" s="36">
        <f t="shared" si="297"/>
        <v>58746.967155059036</v>
      </c>
      <c r="AC1911" s="36">
        <f t="shared" si="298"/>
        <v>264948.49466309667</v>
      </c>
      <c r="AD1911" s="36">
        <f t="shared" si="299"/>
        <v>161925.25609318752</v>
      </c>
    </row>
    <row r="1912" spans="1:30" ht="14.25" customHeight="1" x14ac:dyDescent="0.25">
      <c r="A1912" s="16">
        <v>1896</v>
      </c>
      <c r="B1912" s="34">
        <v>0.26883427356461198</v>
      </c>
      <c r="C1912" s="34">
        <v>0.105663847942919</v>
      </c>
      <c r="D1912" s="34">
        <v>4.4778395888465598E-2</v>
      </c>
      <c r="E1912" s="34">
        <v>2.3364492897905299E-2</v>
      </c>
      <c r="F1912" s="34">
        <v>2.2437411389114498E-2</v>
      </c>
      <c r="G1912" s="34">
        <v>0.17475201917008201</v>
      </c>
      <c r="H1912" s="35">
        <v>1.04363889156709</v>
      </c>
      <c r="I1912" s="34">
        <v>9.3624491348961794E-2</v>
      </c>
      <c r="J1912" s="34">
        <v>2.47050248798838E-2</v>
      </c>
      <c r="K1912" s="36">
        <f>Inputs!$B$12*(1+$B1912)^4</f>
        <v>155514.4881538272</v>
      </c>
      <c r="L1912" s="36">
        <f t="shared" si="290"/>
        <v>21927.02138087208</v>
      </c>
      <c r="M1912" s="36">
        <f t="shared" si="291"/>
        <v>271557.45634760789</v>
      </c>
      <c r="N1912" s="37">
        <f>M1912/Inputs!$B$6</f>
        <v>413.95953711525596</v>
      </c>
      <c r="O1912" s="38">
        <f>IF(N1912&gt;Inputs!$B$4,1,0)</f>
        <v>1</v>
      </c>
      <c r="P1912" s="34">
        <f t="shared" si="292"/>
        <v>6.8919466469077997E-2</v>
      </c>
      <c r="Q1912" s="36">
        <f>Inputs!$B$12*(1+$B1912)^0*$C1912+Inputs!$B$29*(1+$D1912)^0*Inputs!$B$19+Inputs!$B$30*(1+$E1912)^0*Inputs!$B$20+Inputs!$B$31*(1+$F1912)^0*Inputs!$B$21+Inputs!$B$22*(1+Inputs!$B$23)^0</f>
        <v>14361.874904002063</v>
      </c>
      <c r="R1912" s="36">
        <f>Inputs!$B$12*(1+$B1912)^1*$C1912+Inputs!$B$29*(1+$D1912)^1*Inputs!$B$19+Inputs!$B$30*(1+$E1912)^1*Inputs!$B$20+Inputs!$B$31*(1+$F1912)^1*Inputs!$B$21+Inputs!$B$22*(1+Inputs!$B$23)^1</f>
        <v>16304.864666226</v>
      </c>
      <c r="S1912" s="36">
        <f>Inputs!$B$12*(1+$B1912)^2*$C1912+Inputs!$B$29*(1+$D1912)^2*Inputs!$B$19+Inputs!$B$30*(1+$E1912)^2*Inputs!$B$20+Inputs!$B$31*(1+$F1912)^2*Inputs!$B$21+Inputs!$B$22*(1+Inputs!$B$23)^2</f>
        <v>18714.232655655622</v>
      </c>
      <c r="T1912" s="36">
        <f>Inputs!$B$12*(1+$B1912)^3*$C1912+Inputs!$B$29*(1+$D1912)^3*Inputs!$B$19+Inputs!$B$30*(1+$E1912)^3*Inputs!$B$20+Inputs!$B$31*(1+$F1912)^3*Inputs!$B$21+Inputs!$B$22*(1+Inputs!$B$23)^3</f>
        <v>21713.473508096875</v>
      </c>
      <c r="U1912" s="36">
        <f>Inputs!$B$12*(1+$B1912)^4*$C1912+Inputs!$B$29*(1+$D1912)^4*Inputs!$B$19+Inputs!$B$30*(1+$E1912)^4*Inputs!$B$20+Inputs!$B$31*(1+$F1912)^4*Inputs!$B$21+Inputs!$B$22*(1+Inputs!$B$23)^4</f>
        <v>25459.209499535282</v>
      </c>
      <c r="V1912" s="35">
        <f>Inputs!$B$13/(Q1912*(1-$G1912))</f>
        <v>1.0681643903722051</v>
      </c>
      <c r="W1912" s="36">
        <f>Inputs!$B$13</f>
        <v>12660</v>
      </c>
      <c r="X1912" s="36">
        <f t="shared" si="293"/>
        <v>14290.245399635856</v>
      </c>
      <c r="Y1912" s="36">
        <f t="shared" si="294"/>
        <v>16307.221098396923</v>
      </c>
      <c r="Z1912" s="36">
        <f t="shared" si="295"/>
        <v>18810.833579052898</v>
      </c>
      <c r="AA1912" s="36">
        <f t="shared" si="296"/>
        <v>21927.02138087208</v>
      </c>
      <c r="AB1912" s="36">
        <f t="shared" si="297"/>
        <v>63158.537541637641</v>
      </c>
      <c r="AC1912" s="36">
        <f t="shared" si="298"/>
        <v>326014.26187344739</v>
      </c>
      <c r="AD1912" s="36">
        <f t="shared" si="299"/>
        <v>208398.91880597026</v>
      </c>
    </row>
    <row r="1913" spans="1:30" ht="14.25" customHeight="1" x14ac:dyDescent="0.25">
      <c r="A1913" s="16">
        <v>1897</v>
      </c>
      <c r="B1913" s="34">
        <v>0.278470663403245</v>
      </c>
      <c r="C1913" s="34">
        <v>9.2625595034296807E-2</v>
      </c>
      <c r="D1913" s="34">
        <v>3.04836853294401E-2</v>
      </c>
      <c r="E1913" s="34">
        <v>6.6633258576497004E-2</v>
      </c>
      <c r="F1913" s="34">
        <v>2.8542013889369899E-2</v>
      </c>
      <c r="G1913" s="34">
        <v>0.20467283676658601</v>
      </c>
      <c r="H1913" s="35">
        <v>0.98348153426574902</v>
      </c>
      <c r="I1913" s="34">
        <v>9.9683710082671198E-2</v>
      </c>
      <c r="J1913" s="34">
        <v>1.9741511412612399E-2</v>
      </c>
      <c r="K1913" s="36">
        <f>Inputs!$B$12*(1+$B1913)^4</f>
        <v>160292.91171079472</v>
      </c>
      <c r="L1913" s="36">
        <f t="shared" si="290"/>
        <v>18990.231176192916</v>
      </c>
      <c r="M1913" s="36">
        <f t="shared" si="291"/>
        <v>208426.77100542485</v>
      </c>
      <c r="N1913" s="37">
        <f>M1913/Inputs!$B$6</f>
        <v>317.72373628875738</v>
      </c>
      <c r="O1913" s="38">
        <f>IF(N1913&gt;Inputs!$B$4,1,0)</f>
        <v>0</v>
      </c>
      <c r="P1913" s="34">
        <f t="shared" si="292"/>
        <v>7.9942198670058806E-2</v>
      </c>
      <c r="Q1913" s="36">
        <f>Inputs!$B$12*(1+$B1913)^0*$C1913+Inputs!$B$29*(1+$D1913)^0*Inputs!$B$19+Inputs!$B$30*(1+$E1913)^0*Inputs!$B$20+Inputs!$B$31*(1+$F1913)^0*Inputs!$B$21+Inputs!$B$22*(1+Inputs!$B$23)^0</f>
        <v>13579.579729484729</v>
      </c>
      <c r="R1913" s="36">
        <f>Inputs!$B$12*(1+$B1913)^1*$C1913+Inputs!$B$29*(1+$D1913)^1*Inputs!$B$19+Inputs!$B$30*(1+$E1913)^1*Inputs!$B$20+Inputs!$B$31*(1+$F1913)^1*Inputs!$B$21+Inputs!$B$22*(1+Inputs!$B$23)^1</f>
        <v>15454.828363792509</v>
      </c>
      <c r="S1913" s="36">
        <f>Inputs!$B$12*(1+$B1913)^2*$C1913+Inputs!$B$29*(1+$D1913)^2*Inputs!$B$19+Inputs!$B$30*(1+$E1913)^2*Inputs!$B$20+Inputs!$B$31*(1+$F1913)^2*Inputs!$B$21+Inputs!$B$22*(1+Inputs!$B$23)^2</f>
        <v>17776.858793291856</v>
      </c>
      <c r="T1913" s="36">
        <f>Inputs!$B$12*(1+$B1913)^3*$C1913+Inputs!$B$29*(1+$D1913)^3*Inputs!$B$19+Inputs!$B$30*(1+$E1913)^3*Inputs!$B$20+Inputs!$B$31*(1+$F1913)^3*Inputs!$B$21+Inputs!$B$22*(1+Inputs!$B$23)^3</f>
        <v>20666.560851803202</v>
      </c>
      <c r="U1913" s="36">
        <f>Inputs!$B$12*(1+$B1913)^4*$C1913+Inputs!$B$29*(1+$D1913)^4*Inputs!$B$19+Inputs!$B$30*(1+$E1913)^4*Inputs!$B$20+Inputs!$B$31*(1+$F1913)^4*Inputs!$B$21+Inputs!$B$22*(1+Inputs!$B$23)^4</f>
        <v>24278.297349324177</v>
      </c>
      <c r="V1913" s="35">
        <f>Inputs!$B$13/(Q1913*(1-$G1913))</f>
        <v>1.1721995787829314</v>
      </c>
      <c r="W1913" s="36">
        <f>Inputs!$B$13</f>
        <v>12660</v>
      </c>
      <c r="X1913" s="36">
        <f t="shared" si="293"/>
        <v>13828.347065409178</v>
      </c>
      <c r="Y1913" s="36">
        <f t="shared" si="294"/>
        <v>15238.961053326908</v>
      </c>
      <c r="Z1913" s="36">
        <f t="shared" si="295"/>
        <v>16940.642922320541</v>
      </c>
      <c r="AA1913" s="36">
        <f t="shared" si="296"/>
        <v>18990.231176192916</v>
      </c>
      <c r="AB1913" s="36">
        <f t="shared" si="297"/>
        <v>57798.912070128528</v>
      </c>
      <c r="AC1913" s="36">
        <f t="shared" si="298"/>
        <v>242239.1098049547</v>
      </c>
      <c r="AD1913" s="36">
        <f t="shared" si="299"/>
        <v>150627.8589352963</v>
      </c>
    </row>
    <row r="1914" spans="1:30" ht="14.25" customHeight="1" x14ac:dyDescent="0.25">
      <c r="A1914" s="16">
        <v>1898</v>
      </c>
      <c r="B1914" s="34">
        <v>0.179269662128413</v>
      </c>
      <c r="C1914" s="34">
        <v>8.8392946776883904E-2</v>
      </c>
      <c r="D1914" s="34">
        <v>1.7821068973987299E-2</v>
      </c>
      <c r="E1914" s="34">
        <v>2.85539426781709E-2</v>
      </c>
      <c r="F1914" s="34">
        <v>9.8028166966677398E-3</v>
      </c>
      <c r="G1914" s="34">
        <v>0.169337604358102</v>
      </c>
      <c r="H1914" s="35">
        <v>1.0173000162257699</v>
      </c>
      <c r="I1914" s="34">
        <v>9.3119546728800406E-2</v>
      </c>
      <c r="J1914" s="34">
        <v>3.1170656671234899E-2</v>
      </c>
      <c r="K1914" s="36">
        <f>Inputs!$B$12*(1+$B1914)^4</f>
        <v>116038.94042208804</v>
      </c>
      <c r="L1914" s="36">
        <f t="shared" si="290"/>
        <v>15811.174582348604</v>
      </c>
      <c r="M1914" s="36">
        <f t="shared" si="291"/>
        <v>222581.98208432848</v>
      </c>
      <c r="N1914" s="37">
        <f>M1914/Inputs!$B$6</f>
        <v>339.30180195781782</v>
      </c>
      <c r="O1914" s="38">
        <f>IF(N1914&gt;Inputs!$B$4,1,0)</f>
        <v>0</v>
      </c>
      <c r="P1914" s="34">
        <f t="shared" si="292"/>
        <v>6.1948890057565507E-2</v>
      </c>
      <c r="Q1914" s="36">
        <f>Inputs!$B$12*(1+$B1914)^0*$C1914+Inputs!$B$29*(1+$D1914)^0*Inputs!$B$19+Inputs!$B$30*(1+$E1914)^0*Inputs!$B$20+Inputs!$B$31*(1+$F1914)^0*Inputs!$B$21+Inputs!$B$22*(1+Inputs!$B$23)^0</f>
        <v>13325.620834039957</v>
      </c>
      <c r="R1914" s="36">
        <f>Inputs!$B$12*(1+$B1914)^1*$C1914+Inputs!$B$29*(1+$D1914)^1*Inputs!$B$19+Inputs!$B$30*(1+$E1914)^1*Inputs!$B$20+Inputs!$B$31*(1+$F1914)^1*Inputs!$B$21+Inputs!$B$22*(1+Inputs!$B$23)^1</f>
        <v>14382.098219999476</v>
      </c>
      <c r="S1914" s="36">
        <f>Inputs!$B$12*(1+$B1914)^2*$C1914+Inputs!$B$29*(1+$D1914)^2*Inputs!$B$19+Inputs!$B$30*(1+$E1914)^2*Inputs!$B$20+Inputs!$B$31*(1+$F1914)^2*Inputs!$B$21+Inputs!$B$22*(1+Inputs!$B$23)^2</f>
        <v>15610.477965417958</v>
      </c>
      <c r="T1914" s="36">
        <f>Inputs!$B$12*(1+$B1914)^3*$C1914+Inputs!$B$29*(1+$D1914)^3*Inputs!$B$19+Inputs!$B$30*(1+$E1914)^3*Inputs!$B$20+Inputs!$B$31*(1+$F1914)^3*Inputs!$B$21+Inputs!$B$22*(1+Inputs!$B$23)^3</f>
        <v>17041.334824892852</v>
      </c>
      <c r="U1914" s="36">
        <f>Inputs!$B$12*(1+$B1914)^4*$C1914+Inputs!$B$29*(1+$D1914)^4*Inputs!$B$19+Inputs!$B$30*(1+$E1914)^4*Inputs!$B$20+Inputs!$B$31*(1+$F1914)^4*Inputs!$B$21+Inputs!$B$22*(1+Inputs!$B$23)^4</f>
        <v>18710.721405671746</v>
      </c>
      <c r="V1914" s="35">
        <f>Inputs!$B$13/(Q1914*(1-$G1914))</f>
        <v>1.1437252356882457</v>
      </c>
      <c r="W1914" s="36">
        <f>Inputs!$B$13</f>
        <v>12660</v>
      </c>
      <c r="X1914" s="36">
        <f t="shared" si="293"/>
        <v>13286.115822973539</v>
      </c>
      <c r="Y1914" s="36">
        <f t="shared" si="294"/>
        <v>14011.04722554259</v>
      </c>
      <c r="Z1914" s="36">
        <f t="shared" si="295"/>
        <v>14847.894134314669</v>
      </c>
      <c r="AA1914" s="36">
        <f t="shared" si="296"/>
        <v>15811.174582348604</v>
      </c>
      <c r="AB1914" s="36">
        <f t="shared" si="297"/>
        <v>53956.637801569406</v>
      </c>
      <c r="AC1914" s="36">
        <f t="shared" si="298"/>
        <v>263185.01044447394</v>
      </c>
      <c r="AD1914" s="36">
        <f t="shared" si="299"/>
        <v>168625.34428275906</v>
      </c>
    </row>
    <row r="1915" spans="1:30" ht="14.25" customHeight="1" x14ac:dyDescent="0.25">
      <c r="A1915" s="16">
        <v>1899</v>
      </c>
      <c r="B1915" s="34">
        <v>0.166066642995117</v>
      </c>
      <c r="C1915" s="34">
        <v>7.6172686913056703E-2</v>
      </c>
      <c r="D1915" s="34">
        <v>2.4276527906829399E-2</v>
      </c>
      <c r="E1915" s="34">
        <v>6.7555567927513799E-2</v>
      </c>
      <c r="F1915" s="34">
        <v>9.7805045953438998E-3</v>
      </c>
      <c r="G1915" s="34">
        <v>0.197716301051269</v>
      </c>
      <c r="H1915" s="35">
        <v>0.96377173372506397</v>
      </c>
      <c r="I1915" s="34">
        <v>9.2666417364234199E-2</v>
      </c>
      <c r="J1915" s="34">
        <v>3.0543968469871001E-2</v>
      </c>
      <c r="K1915" s="36">
        <f>Inputs!$B$12*(1+$B1915)^4</f>
        <v>110928.90807268991</v>
      </c>
      <c r="L1915" s="36">
        <f t="shared" si="290"/>
        <v>13488.567329420099</v>
      </c>
      <c r="M1915" s="36">
        <f t="shared" si="291"/>
        <v>194019.42987211674</v>
      </c>
      <c r="N1915" s="37">
        <f>M1915/Inputs!$B$6</f>
        <v>295.76132602456823</v>
      </c>
      <c r="O1915" s="38">
        <f>IF(N1915&gt;Inputs!$B$4,1,0)</f>
        <v>0</v>
      </c>
      <c r="P1915" s="34">
        <f t="shared" si="292"/>
        <v>6.2122448894363198E-2</v>
      </c>
      <c r="Q1915" s="36">
        <f>Inputs!$B$12*(1+$B1915)^0*$C1915+Inputs!$B$29*(1+$D1915)^0*Inputs!$B$19+Inputs!$B$30*(1+$E1915)^0*Inputs!$B$20+Inputs!$B$31*(1+$F1915)^0*Inputs!$B$21+Inputs!$B$22*(1+Inputs!$B$23)^0</f>
        <v>12592.405242210323</v>
      </c>
      <c r="R1915" s="36">
        <f>Inputs!$B$12*(1+$B1915)^1*$C1915+Inputs!$B$29*(1+$D1915)^1*Inputs!$B$19+Inputs!$B$30*(1+$E1915)^1*Inputs!$B$20+Inputs!$B$31*(1+$F1915)^1*Inputs!$B$21+Inputs!$B$22*(1+Inputs!$B$23)^1</f>
        <v>13576.197591185699</v>
      </c>
      <c r="S1915" s="36">
        <f>Inputs!$B$12*(1+$B1915)^2*$C1915+Inputs!$B$29*(1+$D1915)^2*Inputs!$B$19+Inputs!$B$30*(1+$E1915)^2*Inputs!$B$20+Inputs!$B$31*(1+$F1915)^2*Inputs!$B$21+Inputs!$B$22*(1+Inputs!$B$23)^2</f>
        <v>14697.79424918451</v>
      </c>
      <c r="T1915" s="36">
        <f>Inputs!$B$12*(1+$B1915)^3*$C1915+Inputs!$B$29*(1+$D1915)^3*Inputs!$B$19+Inputs!$B$30*(1+$E1915)^3*Inputs!$B$20+Inputs!$B$31*(1+$F1915)^3*Inputs!$B$21+Inputs!$B$22*(1+Inputs!$B$23)^3</f>
        <v>15978.889856488751</v>
      </c>
      <c r="U1915" s="36">
        <f>Inputs!$B$12*(1+$B1915)^4*$C1915+Inputs!$B$29*(1+$D1915)^4*Inputs!$B$19+Inputs!$B$30*(1+$E1915)^4*Inputs!$B$20+Inputs!$B$31*(1+$F1915)^4*Inputs!$B$21+Inputs!$B$22*(1+Inputs!$B$23)^4</f>
        <v>17444.706664923422</v>
      </c>
      <c r="V1915" s="35">
        <f>Inputs!$B$13/(Q1915*(1-$G1915))</f>
        <v>1.2531326514311354</v>
      </c>
      <c r="W1915" s="36">
        <f>Inputs!$B$13</f>
        <v>12660</v>
      </c>
      <c r="X1915" s="36">
        <f t="shared" si="293"/>
        <v>12861.146215295061</v>
      </c>
      <c r="Y1915" s="36">
        <f t="shared" si="294"/>
        <v>13070.647380953964</v>
      </c>
      <c r="Z1915" s="36">
        <f t="shared" si="295"/>
        <v>13282.543885225985</v>
      </c>
      <c r="AA1915" s="36">
        <f t="shared" si="296"/>
        <v>13488.567329420099</v>
      </c>
      <c r="AB1915" s="36">
        <f t="shared" si="297"/>
        <v>50356.140725457313</v>
      </c>
      <c r="AC1915" s="36">
        <f t="shared" si="298"/>
        <v>223760.68477710852</v>
      </c>
      <c r="AD1915" s="36">
        <f t="shared" si="299"/>
        <v>143663.28914665943</v>
      </c>
    </row>
    <row r="1916" spans="1:30" ht="14.25" customHeight="1" x14ac:dyDescent="0.25">
      <c r="A1916" s="16">
        <v>1900</v>
      </c>
      <c r="B1916" s="34">
        <v>0.39974590390550102</v>
      </c>
      <c r="C1916" s="34">
        <v>7.0014841959080296E-2</v>
      </c>
      <c r="D1916" s="34">
        <v>4.10615982743621E-2</v>
      </c>
      <c r="E1916" s="34">
        <v>2.47290303296108E-2</v>
      </c>
      <c r="F1916" s="34">
        <v>-2.0603692768405599E-3</v>
      </c>
      <c r="G1916" s="34">
        <v>0.18811419918580999</v>
      </c>
      <c r="H1916" s="35">
        <v>0.96312849826480995</v>
      </c>
      <c r="I1916" s="34">
        <v>9.8405846343909101E-2</v>
      </c>
      <c r="J1916" s="34">
        <v>2.2430509826785201E-2</v>
      </c>
      <c r="K1916" s="36">
        <f>Inputs!$B$12*(1+$B1916)^4</f>
        <v>230328.70802743529</v>
      </c>
      <c r="L1916" s="36">
        <f t="shared" si="290"/>
        <v>19280.166708106826</v>
      </c>
      <c r="M1916" s="36">
        <f t="shared" si="291"/>
        <v>220041.72132773718</v>
      </c>
      <c r="N1916" s="37">
        <f>M1916/Inputs!$B$6</f>
        <v>335.42945324350177</v>
      </c>
      <c r="O1916" s="38">
        <f>IF(N1916&gt;Inputs!$B$4,1,0)</f>
        <v>0</v>
      </c>
      <c r="P1916" s="34">
        <f t="shared" si="292"/>
        <v>7.5975336517123904E-2</v>
      </c>
      <c r="Q1916" s="36">
        <f>Inputs!$B$12*(1+$B1916)^0*$C1916+Inputs!$B$29*(1+$D1916)^0*Inputs!$B$19+Inputs!$B$30*(1+$E1916)^0*Inputs!$B$20+Inputs!$B$31*(1+$F1916)^0*Inputs!$B$21+Inputs!$B$22*(1+Inputs!$B$23)^0</f>
        <v>12222.93454497174</v>
      </c>
      <c r="R1916" s="36">
        <f>Inputs!$B$12*(1+$B1916)^1*$C1916+Inputs!$B$29*(1+$D1916)^1*Inputs!$B$19+Inputs!$B$30*(1+$E1916)^1*Inputs!$B$20+Inputs!$B$31*(1+$F1916)^1*Inputs!$B$21+Inputs!$B$22*(1+Inputs!$B$23)^1</f>
        <v>14021.457101360658</v>
      </c>
      <c r="S1916" s="36">
        <f>Inputs!$B$12*(1+$B1916)^2*$C1916+Inputs!$B$29*(1+$D1916)^2*Inputs!$B$19+Inputs!$B$30*(1+$E1916)^2*Inputs!$B$20+Inputs!$B$31*(1+$F1916)^2*Inputs!$B$21+Inputs!$B$22*(1+Inputs!$B$23)^2</f>
        <v>16496.314722345192</v>
      </c>
      <c r="T1916" s="36">
        <f>Inputs!$B$12*(1+$B1916)^3*$C1916+Inputs!$B$29*(1+$D1916)^3*Inputs!$B$19+Inputs!$B$30*(1+$E1916)^3*Inputs!$B$20+Inputs!$B$31*(1+$F1916)^3*Inputs!$B$21+Inputs!$B$22*(1+Inputs!$B$23)^3</f>
        <v>19916.056566361905</v>
      </c>
      <c r="U1916" s="36">
        <f>Inputs!$B$12*(1+$B1916)^4*$C1916+Inputs!$B$29*(1+$D1916)^4*Inputs!$B$19+Inputs!$B$30*(1+$E1916)^4*Inputs!$B$20+Inputs!$B$31*(1+$F1916)^4*Inputs!$B$21+Inputs!$B$22*(1+Inputs!$B$23)^4</f>
        <v>24656.510040964949</v>
      </c>
      <c r="V1916" s="35">
        <f>Inputs!$B$13/(Q1916*(1-$G1916))</f>
        <v>1.2757432336267418</v>
      </c>
      <c r="W1916" s="36">
        <f>Inputs!$B$13</f>
        <v>12660</v>
      </c>
      <c r="X1916" s="36">
        <f t="shared" si="293"/>
        <v>13633.146176786111</v>
      </c>
      <c r="Y1916" s="36">
        <f t="shared" si="294"/>
        <v>14992.743014328929</v>
      </c>
      <c r="Z1916" s="36">
        <f t="shared" si="295"/>
        <v>16837.078400833358</v>
      </c>
      <c r="AA1916" s="36">
        <f t="shared" si="296"/>
        <v>19280.166708106826</v>
      </c>
      <c r="AB1916" s="36">
        <f t="shared" si="297"/>
        <v>57764.421051160658</v>
      </c>
      <c r="AC1916" s="36">
        <f t="shared" si="298"/>
        <v>259460.91956397044</v>
      </c>
      <c r="AD1916" s="36">
        <f t="shared" si="299"/>
        <v>162277.30027657651</v>
      </c>
    </row>
    <row r="1917" spans="1:30" ht="14.25" customHeight="1" x14ac:dyDescent="0.25">
      <c r="A1917" s="16">
        <v>1901</v>
      </c>
      <c r="B1917" s="34">
        <v>0.28366841013802502</v>
      </c>
      <c r="C1917" s="34">
        <v>6.95786075109701E-2</v>
      </c>
      <c r="D1917" s="34">
        <v>4.4716289107964803E-2</v>
      </c>
      <c r="E1917" s="34">
        <v>3.3676774155459797E-2</v>
      </c>
      <c r="F1917" s="34">
        <v>2.27869290545905E-4</v>
      </c>
      <c r="G1917" s="34">
        <v>0.19320103193848501</v>
      </c>
      <c r="H1917" s="35">
        <v>1.01845907420658</v>
      </c>
      <c r="I1917" s="34">
        <v>8.8536712252761704E-2</v>
      </c>
      <c r="J1917" s="34">
        <v>2.58673474755758E-2</v>
      </c>
      <c r="K1917" s="36">
        <f>Inputs!$B$12*(1+$B1917)^4</f>
        <v>162915.59745312971</v>
      </c>
      <c r="L1917" s="36">
        <f t="shared" si="290"/>
        <v>16482.615841623621</v>
      </c>
      <c r="M1917" s="36">
        <f t="shared" si="291"/>
        <v>232020.93204790464</v>
      </c>
      <c r="N1917" s="37">
        <f>M1917/Inputs!$B$6</f>
        <v>353.69044519497658</v>
      </c>
      <c r="O1917" s="38">
        <f>IF(N1917&gt;Inputs!$B$4,1,0)</f>
        <v>0</v>
      </c>
      <c r="P1917" s="34">
        <f t="shared" si="292"/>
        <v>6.2669364777185904E-2</v>
      </c>
      <c r="Q1917" s="36">
        <f>Inputs!$B$12*(1+$B1917)^0*$C1917+Inputs!$B$29*(1+$D1917)^0*Inputs!$B$19+Inputs!$B$30*(1+$E1917)^0*Inputs!$B$20+Inputs!$B$31*(1+$F1917)^0*Inputs!$B$21+Inputs!$B$22*(1+Inputs!$B$23)^0</f>
        <v>12196.760478085129</v>
      </c>
      <c r="R1917" s="36">
        <f>Inputs!$B$12*(1+$B1917)^1*$C1917+Inputs!$B$29*(1+$D1917)^1*Inputs!$B$19+Inputs!$B$30*(1+$E1917)^1*Inputs!$B$20+Inputs!$B$31*(1+$F1917)^1*Inputs!$B$21+Inputs!$B$22*(1+Inputs!$B$23)^1</f>
        <v>13545.073830021593</v>
      </c>
      <c r="S1917" s="36">
        <f>Inputs!$B$12*(1+$B1917)^2*$C1917+Inputs!$B$29*(1+$D1917)^2*Inputs!$B$19+Inputs!$B$30*(1+$E1917)^2*Inputs!$B$20+Inputs!$B$31*(1+$F1917)^2*Inputs!$B$21+Inputs!$B$22*(1+Inputs!$B$23)^2</f>
        <v>15236.690662018318</v>
      </c>
      <c r="T1917" s="36">
        <f>Inputs!$B$12*(1+$B1917)^3*$C1917+Inputs!$B$29*(1+$D1917)^3*Inputs!$B$19+Inputs!$B$30*(1+$E1917)^3*Inputs!$B$20+Inputs!$B$31*(1+$F1917)^3*Inputs!$B$21+Inputs!$B$22*(1+Inputs!$B$23)^3</f>
        <v>17367.232466835652</v>
      </c>
      <c r="U1917" s="36">
        <f>Inputs!$B$12*(1+$B1917)^4*$C1917+Inputs!$B$29*(1+$D1917)^4*Inputs!$B$19+Inputs!$B$30*(1+$E1917)^4*Inputs!$B$20+Inputs!$B$31*(1+$F1917)^4*Inputs!$B$21+Inputs!$B$22*(1+Inputs!$B$23)^4</f>
        <v>20059.366838173744</v>
      </c>
      <c r="V1917" s="35">
        <f>Inputs!$B$13/(Q1917*(1-$G1917))</f>
        <v>1.2865417270626645</v>
      </c>
      <c r="W1917" s="36">
        <f>Inputs!$B$13</f>
        <v>12660</v>
      </c>
      <c r="X1917" s="36">
        <f t="shared" si="293"/>
        <v>13327.111050958532</v>
      </c>
      <c r="Y1917" s="36">
        <f t="shared" si="294"/>
        <v>14167.625538944105</v>
      </c>
      <c r="Z1917" s="36">
        <f t="shared" si="295"/>
        <v>15209.595793159644</v>
      </c>
      <c r="AA1917" s="36">
        <f t="shared" si="296"/>
        <v>16482.615841623621</v>
      </c>
      <c r="AB1917" s="36">
        <f t="shared" si="297"/>
        <v>55479.499198857593</v>
      </c>
      <c r="AC1917" s="36">
        <f t="shared" si="298"/>
        <v>269812.4905689304</v>
      </c>
      <c r="AD1917" s="36">
        <f t="shared" si="299"/>
        <v>176541.43284904707</v>
      </c>
    </row>
    <row r="1918" spans="1:30" ht="14.25" customHeight="1" x14ac:dyDescent="0.25">
      <c r="A1918" s="16">
        <v>1902</v>
      </c>
      <c r="B1918" s="34">
        <v>0.29272055068888603</v>
      </c>
      <c r="C1918" s="34">
        <v>8.4236696054049001E-2</v>
      </c>
      <c r="D1918" s="34">
        <v>3.0597348699172799E-2</v>
      </c>
      <c r="E1918" s="34">
        <v>6.5120006597607499E-2</v>
      </c>
      <c r="F1918" s="34">
        <v>-5.3289649147815902E-3</v>
      </c>
      <c r="G1918" s="34">
        <v>0.219828784969331</v>
      </c>
      <c r="H1918" s="35">
        <v>1.07742619876755</v>
      </c>
      <c r="I1918" s="34">
        <v>8.9911141871020103E-2</v>
      </c>
      <c r="J1918" s="34">
        <v>2.3698990616712198E-2</v>
      </c>
      <c r="K1918" s="36">
        <f>Inputs!$B$12*(1+$B1918)^4</f>
        <v>167559.81113315953</v>
      </c>
      <c r="L1918" s="36">
        <f t="shared" si="290"/>
        <v>19245.726104172169</v>
      </c>
      <c r="M1918" s="36">
        <f t="shared" si="291"/>
        <v>253008.20991746822</v>
      </c>
      <c r="N1918" s="37">
        <f>M1918/Inputs!$B$6</f>
        <v>385.6832468254089</v>
      </c>
      <c r="O1918" s="38">
        <f>IF(N1918&gt;Inputs!$B$4,1,0)</f>
        <v>0</v>
      </c>
      <c r="P1918" s="34">
        <f t="shared" si="292"/>
        <v>6.6212151254307905E-2</v>
      </c>
      <c r="Q1918" s="36">
        <f>Inputs!$B$12*(1+$B1918)^0*$C1918+Inputs!$B$29*(1+$D1918)^0*Inputs!$B$19+Inputs!$B$30*(1+$E1918)^0*Inputs!$B$20+Inputs!$B$31*(1+$F1918)^0*Inputs!$B$21+Inputs!$B$22*(1+Inputs!$B$23)^0</f>
        <v>13076.245790669862</v>
      </c>
      <c r="R1918" s="36">
        <f>Inputs!$B$12*(1+$B1918)^1*$C1918+Inputs!$B$29*(1+$D1918)^1*Inputs!$B$19+Inputs!$B$30*(1+$E1918)^1*Inputs!$B$20+Inputs!$B$31*(1+$F1918)^1*Inputs!$B$21+Inputs!$B$22*(1+Inputs!$B$23)^1</f>
        <v>14727.07166619628</v>
      </c>
      <c r="S1918" s="36">
        <f>Inputs!$B$12*(1+$B1918)^2*$C1918+Inputs!$B$29*(1+$D1918)^2*Inputs!$B$19+Inputs!$B$30*(1+$E1918)^2*Inputs!$B$20+Inputs!$B$31*(1+$F1918)^2*Inputs!$B$21+Inputs!$B$22*(1+Inputs!$B$23)^2</f>
        <v>16822.760199929835</v>
      </c>
      <c r="T1918" s="36">
        <f>Inputs!$B$12*(1+$B1918)^3*$C1918+Inputs!$B$29*(1+$D1918)^3*Inputs!$B$19+Inputs!$B$30*(1+$E1918)^3*Inputs!$B$20+Inputs!$B$31*(1+$F1918)^3*Inputs!$B$21+Inputs!$B$22*(1+Inputs!$B$23)^3</f>
        <v>19490.805075573749</v>
      </c>
      <c r="U1918" s="36">
        <f>Inputs!$B$12*(1+$B1918)^4*$C1918+Inputs!$B$29*(1+$D1918)^4*Inputs!$B$19+Inputs!$B$30*(1+$E1918)^4*Inputs!$B$20+Inputs!$B$31*(1+$F1918)^4*Inputs!$B$21+Inputs!$B$22*(1+Inputs!$B$23)^4</f>
        <v>22895.853970168828</v>
      </c>
      <c r="V1918" s="35">
        <f>Inputs!$B$13/(Q1918*(1-$G1918))</f>
        <v>1.2409683569650212</v>
      </c>
      <c r="W1918" s="36">
        <f>Inputs!$B$13</f>
        <v>12660</v>
      </c>
      <c r="X1918" s="36">
        <f t="shared" si="293"/>
        <v>13788.516416868013</v>
      </c>
      <c r="Y1918" s="36">
        <f t="shared" si="294"/>
        <v>15214.039154185673</v>
      </c>
      <c r="Z1918" s="36">
        <f t="shared" si="295"/>
        <v>17005.232901217292</v>
      </c>
      <c r="AA1918" s="36">
        <f t="shared" si="296"/>
        <v>19245.726104172169</v>
      </c>
      <c r="AB1918" s="36">
        <f t="shared" si="297"/>
        <v>59538.305983453123</v>
      </c>
      <c r="AC1918" s="36">
        <f t="shared" si="298"/>
        <v>297556.11339157197</v>
      </c>
      <c r="AD1918" s="36">
        <f t="shared" si="299"/>
        <v>193469.90393401511</v>
      </c>
    </row>
    <row r="1919" spans="1:30" ht="14.25" customHeight="1" x14ac:dyDescent="0.25">
      <c r="A1919" s="16">
        <v>1903</v>
      </c>
      <c r="B1919" s="34">
        <v>0.41465696066526397</v>
      </c>
      <c r="C1919" s="34">
        <v>4.2823400484528901E-2</v>
      </c>
      <c r="D1919" s="34">
        <v>2.94034130767027E-2</v>
      </c>
      <c r="E1919" s="34">
        <v>4.9079366373588097E-2</v>
      </c>
      <c r="F1919" s="34">
        <v>3.3987581142576002E-2</v>
      </c>
      <c r="G1919" s="34">
        <v>0.16123115794601001</v>
      </c>
      <c r="H1919" s="35">
        <v>1.06815521631786</v>
      </c>
      <c r="I1919" s="34">
        <v>9.8710795361036899E-2</v>
      </c>
      <c r="J1919" s="34">
        <v>2.0582029478764401E-2</v>
      </c>
      <c r="K1919" s="36">
        <f>Inputs!$B$12*(1+$B1919)^4</f>
        <v>240301.13032465542</v>
      </c>
      <c r="L1919" s="36">
        <f t="shared" si="290"/>
        <v>17564.944012803575</v>
      </c>
      <c r="M1919" s="36">
        <f t="shared" si="291"/>
        <v>198593.08610767798</v>
      </c>
      <c r="N1919" s="37">
        <f>M1919/Inputs!$B$6</f>
        <v>302.7333629690213</v>
      </c>
      <c r="O1919" s="38">
        <f>IF(N1919&gt;Inputs!$B$4,1,0)</f>
        <v>0</v>
      </c>
      <c r="P1919" s="34">
        <f t="shared" si="292"/>
        <v>7.8128765882272494E-2</v>
      </c>
      <c r="Q1919" s="36">
        <f>Inputs!$B$12*(1+$B1919)^0*$C1919+Inputs!$B$29*(1+$D1919)^0*Inputs!$B$19+Inputs!$B$30*(1+$E1919)^0*Inputs!$B$20+Inputs!$B$31*(1+$F1919)^0*Inputs!$B$21+Inputs!$B$22*(1+Inputs!$B$23)^0</f>
        <v>10591.448056498655</v>
      </c>
      <c r="R1919" s="36">
        <f>Inputs!$B$12*(1+$B1919)^1*$C1919+Inputs!$B$29*(1+$D1919)^1*Inputs!$B$19+Inputs!$B$30*(1+$E1919)^1*Inputs!$B$20+Inputs!$B$31*(1+$F1919)^1*Inputs!$B$21+Inputs!$B$22*(1+Inputs!$B$23)^1</f>
        <v>11961.453383780798</v>
      </c>
      <c r="S1919" s="36">
        <f>Inputs!$B$12*(1+$B1919)^2*$C1919+Inputs!$B$29*(1+$D1919)^2*Inputs!$B$19+Inputs!$B$30*(1+$E1919)^2*Inputs!$B$20+Inputs!$B$31*(1+$F1919)^2*Inputs!$B$21+Inputs!$B$22*(1+Inputs!$B$23)^2</f>
        <v>13785.285000816955</v>
      </c>
      <c r="T1919" s="36">
        <f>Inputs!$B$12*(1+$B1919)^3*$C1919+Inputs!$B$29*(1+$D1919)^3*Inputs!$B$19+Inputs!$B$30*(1+$E1919)^3*Inputs!$B$20+Inputs!$B$31*(1+$F1919)^3*Inputs!$B$21+Inputs!$B$22*(1+Inputs!$B$23)^3</f>
        <v>16246.627574553235</v>
      </c>
      <c r="U1919" s="36">
        <f>Inputs!$B$12*(1+$B1919)^4*$C1919+Inputs!$B$29*(1+$D1919)^4*Inputs!$B$19+Inputs!$B$30*(1+$E1919)^4*Inputs!$B$20+Inputs!$B$31*(1+$F1919)^4*Inputs!$B$21+Inputs!$B$22*(1+Inputs!$B$23)^4</f>
        <v>19605.147536663222</v>
      </c>
      <c r="V1919" s="35">
        <f>Inputs!$B$13/(Q1919*(1-$G1919))</f>
        <v>1.425069600310948</v>
      </c>
      <c r="W1919" s="36">
        <f>Inputs!$B$13</f>
        <v>12660</v>
      </c>
      <c r="X1919" s="36">
        <f t="shared" si="293"/>
        <v>13402.351736797847</v>
      </c>
      <c r="Y1919" s="36">
        <f t="shared" si="294"/>
        <v>14414.164825485932</v>
      </c>
      <c r="Z1919" s="36">
        <f t="shared" si="295"/>
        <v>15771.860176435132</v>
      </c>
      <c r="AA1919" s="36">
        <f t="shared" si="296"/>
        <v>17564.944012803575</v>
      </c>
      <c r="AB1919" s="36">
        <f t="shared" si="297"/>
        <v>55286.297443215539</v>
      </c>
      <c r="AC1919" s="36">
        <f t="shared" si="298"/>
        <v>229447.70733074489</v>
      </c>
      <c r="AD1919" s="36">
        <f t="shared" si="299"/>
        <v>143306.78866446245</v>
      </c>
    </row>
    <row r="1920" spans="1:30" ht="14.25" customHeight="1" x14ac:dyDescent="0.25">
      <c r="A1920" s="16">
        <v>1904</v>
      </c>
      <c r="B1920" s="34">
        <v>0.23509059678477801</v>
      </c>
      <c r="C1920" s="34">
        <v>8.7694298236752496E-2</v>
      </c>
      <c r="D1920" s="34">
        <v>3.8817992158340302E-2</v>
      </c>
      <c r="E1920" s="34">
        <v>2.99478122927694E-2</v>
      </c>
      <c r="F1920" s="34">
        <v>-3.6306806350290201E-3</v>
      </c>
      <c r="G1920" s="34">
        <v>0.168918370312795</v>
      </c>
      <c r="H1920" s="35">
        <v>1.05920169680275</v>
      </c>
      <c r="I1920" s="34">
        <v>0.10575158225374801</v>
      </c>
      <c r="J1920" s="34">
        <v>1.8000767468323801E-2</v>
      </c>
      <c r="K1920" s="36">
        <f>Inputs!$B$12*(1+$B1920)^4</f>
        <v>139619.63923904218</v>
      </c>
      <c r="L1920" s="36">
        <f t="shared" si="290"/>
        <v>18282.904401125328</v>
      </c>
      <c r="M1920" s="36">
        <f t="shared" si="291"/>
        <v>184055.49143374307</v>
      </c>
      <c r="N1920" s="37">
        <f>M1920/Inputs!$B$6</f>
        <v>280.57239547826686</v>
      </c>
      <c r="O1920" s="38">
        <f>IF(N1920&gt;Inputs!$B$4,1,0)</f>
        <v>0</v>
      </c>
      <c r="P1920" s="34">
        <f t="shared" si="292"/>
        <v>8.7750814785424208E-2</v>
      </c>
      <c r="Q1920" s="36">
        <f>Inputs!$B$12*(1+$B1920)^0*$C1920+Inputs!$B$29*(1+$D1920)^0*Inputs!$B$19+Inputs!$B$30*(1+$E1920)^0*Inputs!$B$20+Inputs!$B$31*(1+$F1920)^0*Inputs!$B$21+Inputs!$B$22*(1+Inputs!$B$23)^0</f>
        <v>13283.701921632073</v>
      </c>
      <c r="R1920" s="36">
        <f>Inputs!$B$12*(1+$B1920)^1*$C1920+Inputs!$B$29*(1+$D1920)^1*Inputs!$B$19+Inputs!$B$30*(1+$E1920)^1*Inputs!$B$20+Inputs!$B$31*(1+$F1920)^1*Inputs!$B$21+Inputs!$B$22*(1+Inputs!$B$23)^1</f>
        <v>14638.514830308086</v>
      </c>
      <c r="S1920" s="36">
        <f>Inputs!$B$12*(1+$B1920)^2*$C1920+Inputs!$B$29*(1+$D1920)^2*Inputs!$B$19+Inputs!$B$30*(1+$E1920)^2*Inputs!$B$20+Inputs!$B$31*(1+$F1920)^2*Inputs!$B$21+Inputs!$B$22*(1+Inputs!$B$23)^2</f>
        <v>16289.338569109648</v>
      </c>
      <c r="T1920" s="36">
        <f>Inputs!$B$12*(1+$B1920)^3*$C1920+Inputs!$B$29*(1+$D1920)^3*Inputs!$B$19+Inputs!$B$30*(1+$E1920)^3*Inputs!$B$20+Inputs!$B$31*(1+$F1920)^3*Inputs!$B$21+Inputs!$B$22*(1+Inputs!$B$23)^3</f>
        <v>18304.735347086003</v>
      </c>
      <c r="U1920" s="36">
        <f>Inputs!$B$12*(1+$B1920)^4*$C1920+Inputs!$B$29*(1+$D1920)^4*Inputs!$B$19+Inputs!$B$30*(1+$E1920)^4*Inputs!$B$20+Inputs!$B$31*(1+$F1920)^4*Inputs!$B$21+Inputs!$B$22*(1+Inputs!$B$23)^4</f>
        <v>20769.346787953764</v>
      </c>
      <c r="V1920" s="35">
        <f>Inputs!$B$13/(Q1920*(1-$G1920))</f>
        <v>1.1467556834678052</v>
      </c>
      <c r="W1920" s="36">
        <f>Inputs!$B$13</f>
        <v>12660</v>
      </c>
      <c r="X1920" s="36">
        <f t="shared" si="293"/>
        <v>13684.910077633433</v>
      </c>
      <c r="Y1920" s="36">
        <f t="shared" si="294"/>
        <v>14931.871871081854</v>
      </c>
      <c r="Z1920" s="36">
        <f t="shared" si="295"/>
        <v>16446.332444019634</v>
      </c>
      <c r="AA1920" s="36">
        <f t="shared" si="296"/>
        <v>18282.904401125328</v>
      </c>
      <c r="AB1920" s="36">
        <f t="shared" si="297"/>
        <v>55747.327986020653</v>
      </c>
      <c r="AC1920" s="36">
        <f t="shared" si="298"/>
        <v>212100.71675581881</v>
      </c>
      <c r="AD1920" s="36">
        <f t="shared" si="299"/>
        <v>128308.16344772241</v>
      </c>
    </row>
    <row r="1921" spans="1:30" ht="14.25" customHeight="1" x14ac:dyDescent="0.25">
      <c r="A1921" s="16">
        <v>1905</v>
      </c>
      <c r="B1921" s="34">
        <v>0.30366717879192301</v>
      </c>
      <c r="C1921" s="34">
        <v>8.4756296648135707E-2</v>
      </c>
      <c r="D1921" s="34">
        <v>4.23121883923816E-2</v>
      </c>
      <c r="E1921" s="34">
        <v>4.6204456981353101E-2</v>
      </c>
      <c r="F1921" s="34">
        <v>2.0894076203327901E-2</v>
      </c>
      <c r="G1921" s="34">
        <v>0.163776920030449</v>
      </c>
      <c r="H1921" s="35">
        <v>1.0937077256758501</v>
      </c>
      <c r="I1921" s="34">
        <v>8.7917138042382603E-2</v>
      </c>
      <c r="J1921" s="34">
        <v>2.9047391241490101E-2</v>
      </c>
      <c r="K1921" s="36">
        <f>Inputs!$B$12*(1+$B1921)^4</f>
        <v>173307.82731620391</v>
      </c>
      <c r="L1921" s="36">
        <f t="shared" si="290"/>
        <v>21861.599884534829</v>
      </c>
      <c r="M1921" s="36">
        <f t="shared" si="291"/>
        <v>314696.94974640576</v>
      </c>
      <c r="N1921" s="37">
        <f>M1921/Inputs!$B$6</f>
        <v>479.7209599792771</v>
      </c>
      <c r="O1921" s="38">
        <f>IF(N1921&gt;Inputs!$B$4,1,0)</f>
        <v>1</v>
      </c>
      <c r="P1921" s="34">
        <f t="shared" si="292"/>
        <v>5.8869746800892506E-2</v>
      </c>
      <c r="Q1921" s="36">
        <f>Inputs!$B$12*(1+$B1921)^0*$C1921+Inputs!$B$29*(1+$D1921)^0*Inputs!$B$19+Inputs!$B$30*(1+$E1921)^0*Inputs!$B$20+Inputs!$B$31*(1+$F1921)^0*Inputs!$B$21+Inputs!$B$22*(1+Inputs!$B$23)^0</f>
        <v>13107.421826315065</v>
      </c>
      <c r="R1921" s="36">
        <f>Inputs!$B$12*(1+$B1921)^1*$C1921+Inputs!$B$29*(1+$D1921)^1*Inputs!$B$19+Inputs!$B$30*(1+$E1921)^1*Inputs!$B$20+Inputs!$B$31*(1+$F1921)^1*Inputs!$B$21+Inputs!$B$22*(1+Inputs!$B$23)^1</f>
        <v>14932.544981654664</v>
      </c>
      <c r="S1921" s="36">
        <f>Inputs!$B$12*(1+$B1921)^2*$C1921+Inputs!$B$29*(1+$D1921)^2*Inputs!$B$19+Inputs!$B$30*(1+$E1921)^2*Inputs!$B$20+Inputs!$B$31*(1+$F1921)^2*Inputs!$B$21+Inputs!$B$22*(1+Inputs!$B$23)^2</f>
        <v>17237.77516884177</v>
      </c>
      <c r="T1921" s="36">
        <f>Inputs!$B$12*(1+$B1921)^3*$C1921+Inputs!$B$29*(1+$D1921)^3*Inputs!$B$19+Inputs!$B$30*(1+$E1921)^3*Inputs!$B$20+Inputs!$B$31*(1+$F1921)^3*Inputs!$B$21+Inputs!$B$22*(1+Inputs!$B$23)^3</f>
        <v>20165.991190819499</v>
      </c>
      <c r="U1921" s="36">
        <f>Inputs!$B$12*(1+$B1921)^4*$C1921+Inputs!$B$29*(1+$D1921)^4*Inputs!$B$19+Inputs!$B$30*(1+$E1921)^4*Inputs!$B$20+Inputs!$B$31*(1+$F1921)^4*Inputs!$B$21+Inputs!$B$22*(1+Inputs!$B$23)^4</f>
        <v>23903.335745205819</v>
      </c>
      <c r="V1921" s="35">
        <f>Inputs!$B$13/(Q1921*(1-$G1921))</f>
        <v>1.1550326993935021</v>
      </c>
      <c r="W1921" s="36">
        <f>Inputs!$B$13</f>
        <v>12660</v>
      </c>
      <c r="X1921" s="36">
        <f t="shared" si="293"/>
        <v>14231.382281138673</v>
      </c>
      <c r="Y1921" s="36">
        <f t="shared" si="294"/>
        <v>16207.375473528788</v>
      </c>
      <c r="Z1921" s="36">
        <f t="shared" si="295"/>
        <v>18702.020542463641</v>
      </c>
      <c r="AA1921" s="36">
        <f t="shared" si="296"/>
        <v>21861.599884534829</v>
      </c>
      <c r="AB1921" s="36">
        <f t="shared" si="297"/>
        <v>63943.995612866835</v>
      </c>
      <c r="AC1921" s="36">
        <f t="shared" si="298"/>
        <v>382142.33204761747</v>
      </c>
      <c r="AD1921" s="36">
        <f t="shared" si="299"/>
        <v>250752.95413353891</v>
      </c>
    </row>
    <row r="1922" spans="1:30" ht="14.25" customHeight="1" x14ac:dyDescent="0.25">
      <c r="A1922" s="16">
        <v>1906</v>
      </c>
      <c r="B1922" s="34">
        <v>0.33932431910448702</v>
      </c>
      <c r="C1922" s="34">
        <v>7.1098157770921697E-2</v>
      </c>
      <c r="D1922" s="34">
        <v>3.9426333878291801E-2</v>
      </c>
      <c r="E1922" s="34">
        <v>2.9463338276736199E-2</v>
      </c>
      <c r="F1922" s="34">
        <v>5.8322474699791203E-3</v>
      </c>
      <c r="G1922" s="34">
        <v>0.186165628068726</v>
      </c>
      <c r="H1922" s="35">
        <v>1.03791708356478</v>
      </c>
      <c r="I1922" s="34">
        <v>8.7393660391639205E-2</v>
      </c>
      <c r="J1922" s="34">
        <v>2.26044502619322E-2</v>
      </c>
      <c r="K1922" s="36">
        <f>Inputs!$B$12*(1+$B1922)^4</f>
        <v>193060.87457728671</v>
      </c>
      <c r="L1922" s="36">
        <f t="shared" si="290"/>
        <v>18943.801627263343</v>
      </c>
      <c r="M1922" s="36">
        <f t="shared" si="291"/>
        <v>255967.67067335482</v>
      </c>
      <c r="N1922" s="37">
        <f>M1922/Inputs!$B$6</f>
        <v>390.19461992889455</v>
      </c>
      <c r="O1922" s="38">
        <f>IF(N1922&gt;Inputs!$B$4,1,0)</f>
        <v>0</v>
      </c>
      <c r="P1922" s="34">
        <f t="shared" si="292"/>
        <v>6.4789210129707009E-2</v>
      </c>
      <c r="Q1922" s="36">
        <f>Inputs!$B$12*(1+$B1922)^0*$C1922+Inputs!$B$29*(1+$D1922)^0*Inputs!$B$19+Inputs!$B$30*(1+$E1922)^0*Inputs!$B$20+Inputs!$B$31*(1+$F1922)^0*Inputs!$B$21+Inputs!$B$22*(1+Inputs!$B$23)^0</f>
        <v>12287.933493682223</v>
      </c>
      <c r="R1922" s="36">
        <f>Inputs!$B$12*(1+$B1922)^1*$C1922+Inputs!$B$29*(1+$D1922)^1*Inputs!$B$19+Inputs!$B$30*(1+$E1922)^1*Inputs!$B$20+Inputs!$B$31*(1+$F1922)^1*Inputs!$B$21+Inputs!$B$22*(1+Inputs!$B$23)^1</f>
        <v>13896.796218353373</v>
      </c>
      <c r="S1922" s="36">
        <f>Inputs!$B$12*(1+$B1922)^2*$C1922+Inputs!$B$29*(1+$D1922)^2*Inputs!$B$19+Inputs!$B$30*(1+$E1922)^2*Inputs!$B$20+Inputs!$B$31*(1+$F1922)^2*Inputs!$B$21+Inputs!$B$22*(1+Inputs!$B$23)^2</f>
        <v>16002.228165618111</v>
      </c>
      <c r="T1922" s="36">
        <f>Inputs!$B$12*(1+$B1922)^3*$C1922+Inputs!$B$29*(1+$D1922)^3*Inputs!$B$19+Inputs!$B$30*(1+$E1922)^3*Inputs!$B$20+Inputs!$B$31*(1+$F1922)^3*Inputs!$B$21+Inputs!$B$22*(1+Inputs!$B$23)^3</f>
        <v>18771.103401883396</v>
      </c>
      <c r="U1922" s="36">
        <f>Inputs!$B$12*(1+$B1922)^4*$C1922+Inputs!$B$29*(1+$D1922)^4*Inputs!$B$19+Inputs!$B$30*(1+$E1922)^4*Inputs!$B$20+Inputs!$B$31*(1+$F1922)^4*Inputs!$B$21+Inputs!$B$22*(1+Inputs!$B$23)^4</f>
        <v>22426.858807761571</v>
      </c>
      <c r="V1922" s="35">
        <f>Inputs!$B$13/(Q1922*(1-$G1922))</f>
        <v>1.2659566236212563</v>
      </c>
      <c r="W1922" s="36">
        <f>Inputs!$B$13</f>
        <v>12660</v>
      </c>
      <c r="X1922" s="36">
        <f t="shared" si="293"/>
        <v>13672.813350599874</v>
      </c>
      <c r="Y1922" s="36">
        <f t="shared" si="294"/>
        <v>15001.861765613623</v>
      </c>
      <c r="Z1922" s="36">
        <f t="shared" si="295"/>
        <v>16726.727546989612</v>
      </c>
      <c r="AA1922" s="36">
        <f t="shared" si="296"/>
        <v>18943.801627263343</v>
      </c>
      <c r="AB1922" s="36">
        <f t="shared" si="297"/>
        <v>59297.657494598316</v>
      </c>
      <c r="AC1922" s="36">
        <f t="shared" si="298"/>
        <v>299000.64856688707</v>
      </c>
      <c r="AD1922" s="36">
        <f t="shared" si="299"/>
        <v>196670.01317875649</v>
      </c>
    </row>
    <row r="1923" spans="1:30" ht="14.25" customHeight="1" x14ac:dyDescent="0.25">
      <c r="A1923" s="16">
        <v>1907</v>
      </c>
      <c r="B1923" s="34">
        <v>0.264083208238441</v>
      </c>
      <c r="C1923" s="34">
        <v>7.8442211897173195E-2</v>
      </c>
      <c r="D1923" s="34">
        <v>2.6305331977026499E-2</v>
      </c>
      <c r="E1923" s="34">
        <v>6.1250007719387101E-2</v>
      </c>
      <c r="F1923" s="34">
        <v>1.35858657605793E-2</v>
      </c>
      <c r="G1923" s="34">
        <v>0.20191493234833499</v>
      </c>
      <c r="H1923" s="35">
        <v>1.0410481645517</v>
      </c>
      <c r="I1923" s="34">
        <v>8.9323531190121E-2</v>
      </c>
      <c r="J1923" s="34">
        <v>2.51556296134865E-2</v>
      </c>
      <c r="K1923" s="36">
        <f>Inputs!$B$12*(1+$B1923)^4</f>
        <v>153198.28361164749</v>
      </c>
      <c r="L1923" s="36">
        <f t="shared" si="290"/>
        <v>17477.484664942058</v>
      </c>
      <c r="M1923" s="36">
        <f t="shared" si="291"/>
        <v>239087.85081840956</v>
      </c>
      <c r="N1923" s="37">
        <f>M1923/Inputs!$B$6</f>
        <v>364.46318722318529</v>
      </c>
      <c r="O1923" s="38">
        <f>IF(N1923&gt;Inputs!$B$4,1,0)</f>
        <v>0</v>
      </c>
      <c r="P1923" s="34">
        <f t="shared" si="292"/>
        <v>6.4167901576634503E-2</v>
      </c>
      <c r="Q1923" s="36">
        <f>Inputs!$B$12*(1+$B1923)^0*$C1923+Inputs!$B$29*(1+$D1923)^0*Inputs!$B$19+Inputs!$B$30*(1+$E1923)^0*Inputs!$B$20+Inputs!$B$31*(1+$F1923)^0*Inputs!$B$21+Inputs!$B$22*(1+Inputs!$B$23)^0</f>
        <v>12728.576741257315</v>
      </c>
      <c r="R1923" s="36">
        <f>Inputs!$B$12*(1+$B1923)^1*$C1923+Inputs!$B$29*(1+$D1923)^1*Inputs!$B$19+Inputs!$B$30*(1+$E1923)^1*Inputs!$B$20+Inputs!$B$31*(1+$F1923)^1*Inputs!$B$21+Inputs!$B$22*(1+Inputs!$B$23)^1</f>
        <v>14204.337830496032</v>
      </c>
      <c r="S1923" s="36">
        <f>Inputs!$B$12*(1+$B1923)^2*$C1923+Inputs!$B$29*(1+$D1923)^2*Inputs!$B$19+Inputs!$B$30*(1+$E1923)^2*Inputs!$B$20+Inputs!$B$31*(1+$F1923)^2*Inputs!$B$21+Inputs!$B$22*(1+Inputs!$B$23)^2</f>
        <v>16018.795478299202</v>
      </c>
      <c r="T1923" s="36">
        <f>Inputs!$B$12*(1+$B1923)^3*$C1923+Inputs!$B$29*(1+$D1923)^3*Inputs!$B$19+Inputs!$B$30*(1+$E1923)^3*Inputs!$B$20+Inputs!$B$31*(1+$F1923)^3*Inputs!$B$21+Inputs!$B$22*(1+Inputs!$B$23)^3</f>
        <v>18259.216681815007</v>
      </c>
      <c r="U1923" s="36">
        <f>Inputs!$B$12*(1+$B1923)^4*$C1923+Inputs!$B$29*(1+$D1923)^4*Inputs!$B$19+Inputs!$B$30*(1+$E1923)^4*Inputs!$B$20+Inputs!$B$31*(1+$F1923)^4*Inputs!$B$21+Inputs!$B$22*(1+Inputs!$B$23)^4</f>
        <v>21035.794611021734</v>
      </c>
      <c r="V1923" s="35">
        <f>Inputs!$B$13/(Q1923*(1-$G1923))</f>
        <v>1.2462485764899398</v>
      </c>
      <c r="W1923" s="36">
        <f>Inputs!$B$13</f>
        <v>12660</v>
      </c>
      <c r="X1923" s="36">
        <f t="shared" si="293"/>
        <v>13546.25843423528</v>
      </c>
      <c r="Y1923" s="36">
        <f t="shared" si="294"/>
        <v>14620.814166741715</v>
      </c>
      <c r="Z1923" s="36">
        <f t="shared" si="295"/>
        <v>15918.144830098323</v>
      </c>
      <c r="AA1923" s="36">
        <f t="shared" si="296"/>
        <v>17477.484664942058</v>
      </c>
      <c r="AB1923" s="36">
        <f t="shared" si="297"/>
        <v>57048.001463520712</v>
      </c>
      <c r="AC1923" s="36">
        <f t="shared" si="298"/>
        <v>279222.81008910085</v>
      </c>
      <c r="AD1923" s="36">
        <f t="shared" si="299"/>
        <v>182039.84935488884</v>
      </c>
    </row>
    <row r="1924" spans="1:30" ht="14.25" customHeight="1" x14ac:dyDescent="0.25">
      <c r="A1924" s="16">
        <v>1908</v>
      </c>
      <c r="B1924" s="34">
        <v>0.43125762821193397</v>
      </c>
      <c r="C1924" s="34">
        <v>5.7824140723925999E-2</v>
      </c>
      <c r="D1924" s="34">
        <v>3.4612333129977801E-2</v>
      </c>
      <c r="E1924" s="34">
        <v>2.02293731680342E-2</v>
      </c>
      <c r="F1924" s="34">
        <v>2.6182088368946501E-2</v>
      </c>
      <c r="G1924" s="34">
        <v>0.16147081070904401</v>
      </c>
      <c r="H1924" s="35">
        <v>1.0527275595290899</v>
      </c>
      <c r="I1924" s="34">
        <v>8.5645068658824305E-2</v>
      </c>
      <c r="J1924" s="34">
        <v>3.0588264286009699E-2</v>
      </c>
      <c r="K1924" s="36">
        <f>Inputs!$B$12*(1+$B1924)^4</f>
        <v>251780.74127391053</v>
      </c>
      <c r="L1924" s="36">
        <f t="shared" si="290"/>
        <v>20721.729369613211</v>
      </c>
      <c r="M1924" s="36">
        <f t="shared" si="291"/>
        <v>319114.76256787661</v>
      </c>
      <c r="N1924" s="37">
        <f>M1924/Inputs!$B$6</f>
        <v>486.45543074371432</v>
      </c>
      <c r="O1924" s="38">
        <f>IF(N1924&gt;Inputs!$B$4,1,0)</f>
        <v>1</v>
      </c>
      <c r="P1924" s="34">
        <f t="shared" si="292"/>
        <v>5.5056804372814606E-2</v>
      </c>
      <c r="Q1924" s="36">
        <f>Inputs!$B$12*(1+$B1924)^0*$C1924+Inputs!$B$29*(1+$D1924)^0*Inputs!$B$19+Inputs!$B$30*(1+$E1924)^0*Inputs!$B$20+Inputs!$B$31*(1+$F1924)^0*Inputs!$B$21+Inputs!$B$22*(1+Inputs!$B$23)^0</f>
        <v>11491.492470862482</v>
      </c>
      <c r="R1924" s="36">
        <f>Inputs!$B$12*(1+$B1924)^1*$C1924+Inputs!$B$29*(1+$D1924)^1*Inputs!$B$19+Inputs!$B$30*(1+$E1924)^1*Inputs!$B$20+Inputs!$B$31*(1+$F1924)^1*Inputs!$B$21+Inputs!$B$22*(1+Inputs!$B$23)^1</f>
        <v>13201.837882540645</v>
      </c>
      <c r="S1924" s="36">
        <f>Inputs!$B$12*(1+$B1924)^2*$C1924+Inputs!$B$29*(1+$D1924)^2*Inputs!$B$19+Inputs!$B$30*(1+$E1924)^2*Inputs!$B$20+Inputs!$B$31*(1+$F1924)^2*Inputs!$B$21+Inputs!$B$22*(1+Inputs!$B$23)^2</f>
        <v>15563.44514221108</v>
      </c>
      <c r="T1924" s="36">
        <f>Inputs!$B$12*(1+$B1924)^3*$C1924+Inputs!$B$29*(1+$D1924)^3*Inputs!$B$19+Inputs!$B$30*(1+$E1924)^3*Inputs!$B$20+Inputs!$B$31*(1+$F1924)^3*Inputs!$B$21+Inputs!$B$22*(1+Inputs!$B$23)^3</f>
        <v>18854.763549639378</v>
      </c>
      <c r="U1924" s="36">
        <f>Inputs!$B$12*(1+$B1924)^4*$C1924+Inputs!$B$29*(1+$D1924)^4*Inputs!$B$19+Inputs!$B$30*(1+$E1924)^4*Inputs!$B$20+Inputs!$B$31*(1+$F1924)^4*Inputs!$B$21+Inputs!$B$22*(1+Inputs!$B$23)^4</f>
        <v>23474.255098913702</v>
      </c>
      <c r="V1924" s="35">
        <f>Inputs!$B$13/(Q1924*(1-$G1924))</f>
        <v>1.3138297261055574</v>
      </c>
      <c r="W1924" s="36">
        <f>Inputs!$B$13</f>
        <v>12660</v>
      </c>
      <c r="X1924" s="36">
        <f t="shared" si="293"/>
        <v>13821.652660209575</v>
      </c>
      <c r="Y1924" s="36">
        <f t="shared" si="294"/>
        <v>15442.263194636222</v>
      </c>
      <c r="Z1924" s="36">
        <f t="shared" si="295"/>
        <v>17675.930435975341</v>
      </c>
      <c r="AA1924" s="36">
        <f t="shared" si="296"/>
        <v>20721.729369613211</v>
      </c>
      <c r="AB1924" s="36">
        <f t="shared" si="297"/>
        <v>61920.740702445808</v>
      </c>
      <c r="AC1924" s="36">
        <f t="shared" si="298"/>
        <v>387882.50330378511</v>
      </c>
      <c r="AD1924" s="36">
        <f t="shared" si="299"/>
        <v>257194.02186543081</v>
      </c>
    </row>
    <row r="1925" spans="1:30" ht="14.25" customHeight="1" x14ac:dyDescent="0.25">
      <c r="A1925" s="16">
        <v>1909</v>
      </c>
      <c r="B1925" s="34">
        <v>0.30696301347993998</v>
      </c>
      <c r="C1925" s="34">
        <v>8.0903974663475903E-2</v>
      </c>
      <c r="D1925" s="34">
        <v>4.39765120803138E-2</v>
      </c>
      <c r="E1925" s="34">
        <v>4.37147075769947E-2</v>
      </c>
      <c r="F1925" s="34">
        <v>3.02148672574819E-2</v>
      </c>
      <c r="G1925" s="34">
        <v>0.20029523152942499</v>
      </c>
      <c r="H1925" s="35">
        <v>0.95474097472171104</v>
      </c>
      <c r="I1925" s="34">
        <v>0.104815134588185</v>
      </c>
      <c r="J1925" s="34">
        <v>1.6994271627158899E-2</v>
      </c>
      <c r="K1925" s="36">
        <f>Inputs!$B$12*(1+$B1925)^4</f>
        <v>175067.06061324922</v>
      </c>
      <c r="L1925" s="36">
        <f t="shared" si="290"/>
        <v>17985.202222090949</v>
      </c>
      <c r="M1925" s="36">
        <f t="shared" si="291"/>
        <v>181987.88742983688</v>
      </c>
      <c r="N1925" s="37">
        <f>M1925/Inputs!$B$6</f>
        <v>277.42056010645865</v>
      </c>
      <c r="O1925" s="38">
        <f>IF(N1925&gt;Inputs!$B$4,1,0)</f>
        <v>0</v>
      </c>
      <c r="P1925" s="34">
        <f t="shared" si="292"/>
        <v>8.7820862961026105E-2</v>
      </c>
      <c r="Q1925" s="36">
        <f>Inputs!$B$12*(1+$B1925)^0*$C1925+Inputs!$B$29*(1+$D1925)^0*Inputs!$B$19+Inputs!$B$30*(1+$E1925)^0*Inputs!$B$20+Inputs!$B$31*(1+$F1925)^0*Inputs!$B$21+Inputs!$B$22*(1+Inputs!$B$23)^0</f>
        <v>12876.282507235475</v>
      </c>
      <c r="R1925" s="36">
        <f>Inputs!$B$12*(1+$B1925)^1*$C1925+Inputs!$B$29*(1+$D1925)^1*Inputs!$B$19+Inputs!$B$30*(1+$E1925)^1*Inputs!$B$20+Inputs!$B$31*(1+$F1925)^1*Inputs!$B$21+Inputs!$B$22*(1+Inputs!$B$23)^1</f>
        <v>14688.519246993634</v>
      </c>
      <c r="S1925" s="36">
        <f>Inputs!$B$12*(1+$B1925)^2*$C1925+Inputs!$B$29*(1+$D1925)^2*Inputs!$B$19+Inputs!$B$30*(1+$E1925)^2*Inputs!$B$20+Inputs!$B$31*(1+$F1925)^2*Inputs!$B$21+Inputs!$B$22*(1+Inputs!$B$23)^2</f>
        <v>16971.379722186099</v>
      </c>
      <c r="T1925" s="36">
        <f>Inputs!$B$12*(1+$B1925)^3*$C1925+Inputs!$B$29*(1+$D1925)^3*Inputs!$B$19+Inputs!$B$30*(1+$E1925)^3*Inputs!$B$20+Inputs!$B$31*(1+$F1925)^3*Inputs!$B$21+Inputs!$B$22*(1+Inputs!$B$23)^3</f>
        <v>19865.820508481513</v>
      </c>
      <c r="U1925" s="36">
        <f>Inputs!$B$12*(1+$B1925)^4*$C1925+Inputs!$B$29*(1+$D1925)^4*Inputs!$B$19+Inputs!$B$30*(1+$E1925)^4*Inputs!$B$20+Inputs!$B$31*(1+$F1925)^4*Inputs!$B$21+Inputs!$B$22*(1+Inputs!$B$23)^4</f>
        <v>23555.920397800255</v>
      </c>
      <c r="V1925" s="35">
        <f>Inputs!$B$13/(Q1925*(1-$G1925))</f>
        <v>1.229457508081196</v>
      </c>
      <c r="W1925" s="36">
        <f>Inputs!$B$13</f>
        <v>12660</v>
      </c>
      <c r="X1925" s="36">
        <f t="shared" si="293"/>
        <v>13635.058667429941</v>
      </c>
      <c r="Y1925" s="36">
        <f t="shared" si="294"/>
        <v>14822.072787720788</v>
      </c>
      <c r="Z1925" s="36">
        <f t="shared" si="295"/>
        <v>16258.861761323818</v>
      </c>
      <c r="AA1925" s="36">
        <f t="shared" si="296"/>
        <v>17985.202222090949</v>
      </c>
      <c r="AB1925" s="36">
        <f t="shared" si="297"/>
        <v>55459.475513636535</v>
      </c>
      <c r="AC1925" s="36">
        <f t="shared" si="298"/>
        <v>208274.51492978173</v>
      </c>
      <c r="AD1925" s="36">
        <f t="shared" si="299"/>
        <v>126528.41191620033</v>
      </c>
    </row>
    <row r="1926" spans="1:30" ht="14.25" customHeight="1" x14ac:dyDescent="0.25">
      <c r="A1926" s="16">
        <v>1910</v>
      </c>
      <c r="B1926" s="34">
        <v>0.46829577863035099</v>
      </c>
      <c r="C1926" s="34">
        <v>6.04331408391338E-2</v>
      </c>
      <c r="D1926" s="34">
        <v>1.6527829297441201E-2</v>
      </c>
      <c r="E1926" s="34">
        <v>2.1545274108563699E-2</v>
      </c>
      <c r="F1926" s="34">
        <v>2.4607139160416698E-3</v>
      </c>
      <c r="G1926" s="34">
        <v>0.18237882082180201</v>
      </c>
      <c r="H1926" s="35">
        <v>1.06279994738643</v>
      </c>
      <c r="I1926" s="34">
        <v>9.5955988271444401E-2</v>
      </c>
      <c r="J1926" s="34">
        <v>2.5485750553483701E-2</v>
      </c>
      <c r="K1926" s="36">
        <f>Inputs!$B$12*(1+$B1926)^4</f>
        <v>278872.3466230866</v>
      </c>
      <c r="L1926" s="36">
        <f t="shared" si="290"/>
        <v>21792.042015452502</v>
      </c>
      <c r="M1926" s="36">
        <f t="shared" si="291"/>
        <v>261836.05618084411</v>
      </c>
      <c r="N1926" s="37">
        <f>M1926/Inputs!$B$6</f>
        <v>399.1403295439697</v>
      </c>
      <c r="O1926" s="38">
        <f>IF(N1926&gt;Inputs!$B$4,1,0)</f>
        <v>1</v>
      </c>
      <c r="P1926" s="34">
        <f t="shared" si="292"/>
        <v>7.0470237717960696E-2</v>
      </c>
      <c r="Q1926" s="36">
        <f>Inputs!$B$12*(1+$B1926)^0*$C1926+Inputs!$B$29*(1+$D1926)^0*Inputs!$B$19+Inputs!$B$30*(1+$E1926)^0*Inputs!$B$20+Inputs!$B$31*(1+$F1926)^0*Inputs!$B$21+Inputs!$B$22*(1+Inputs!$B$23)^0</f>
        <v>11648.032477774948</v>
      </c>
      <c r="R1926" s="36">
        <f>Inputs!$B$12*(1+$B1926)^1*$C1926+Inputs!$B$29*(1+$D1926)^1*Inputs!$B$19+Inputs!$B$30*(1+$E1926)^1*Inputs!$B$20+Inputs!$B$31*(1+$F1926)^1*Inputs!$B$21+Inputs!$B$22*(1+Inputs!$B$23)^1</f>
        <v>13396.780107845549</v>
      </c>
      <c r="S1926" s="36">
        <f>Inputs!$B$12*(1+$B1926)^2*$C1926+Inputs!$B$29*(1+$D1926)^2*Inputs!$B$19+Inputs!$B$30*(1+$E1926)^2*Inputs!$B$20+Inputs!$B$31*(1+$F1926)^2*Inputs!$B$21+Inputs!$B$22*(1+Inputs!$B$23)^2</f>
        <v>15940.734143255369</v>
      </c>
      <c r="T1926" s="36">
        <f>Inputs!$B$12*(1+$B1926)^3*$C1926+Inputs!$B$29*(1+$D1926)^3*Inputs!$B$19+Inputs!$B$30*(1+$E1926)^3*Inputs!$B$20+Inputs!$B$31*(1+$F1926)^3*Inputs!$B$21+Inputs!$B$22*(1+Inputs!$B$23)^3</f>
        <v>19652.253235284887</v>
      </c>
      <c r="U1926" s="36">
        <f>Inputs!$B$12*(1+$B1926)^4*$C1926+Inputs!$B$29*(1+$D1926)^4*Inputs!$B$19+Inputs!$B$30*(1+$E1926)^4*Inputs!$B$20+Inputs!$B$31*(1+$F1926)^4*Inputs!$B$21+Inputs!$B$22*(1+Inputs!$B$23)^4</f>
        <v>25078.079261782412</v>
      </c>
      <c r="V1926" s="35">
        <f>Inputs!$B$13/(Q1926*(1-$G1926))</f>
        <v>1.329318350965528</v>
      </c>
      <c r="W1926" s="36">
        <f>Inputs!$B$13</f>
        <v>12660</v>
      </c>
      <c r="X1926" s="36">
        <f t="shared" si="293"/>
        <v>13830.850047801092</v>
      </c>
      <c r="Y1926" s="36">
        <f t="shared" si="294"/>
        <v>15588.815208932241</v>
      </c>
      <c r="Z1926" s="36">
        <f t="shared" si="295"/>
        <v>18147.785189642251</v>
      </c>
      <c r="AA1926" s="36">
        <f t="shared" si="296"/>
        <v>21792.042015452502</v>
      </c>
      <c r="AB1926" s="36">
        <f t="shared" si="297"/>
        <v>61270.546599035297</v>
      </c>
      <c r="AC1926" s="36">
        <f t="shared" si="298"/>
        <v>317118.6771321717</v>
      </c>
      <c r="AD1926" s="36">
        <f t="shared" si="299"/>
        <v>200565.50958180882</v>
      </c>
    </row>
    <row r="1927" spans="1:30" ht="14.25" customHeight="1" x14ac:dyDescent="0.25">
      <c r="A1927" s="16">
        <v>1911</v>
      </c>
      <c r="B1927" s="34">
        <v>0.41218433055260401</v>
      </c>
      <c r="C1927" s="34">
        <v>8.8340316437241301E-2</v>
      </c>
      <c r="D1927" s="34">
        <v>2.64319131582815E-2</v>
      </c>
      <c r="E1927" s="34">
        <v>5.0777811563631203E-2</v>
      </c>
      <c r="F1927" s="34">
        <v>2.8463280580690399E-2</v>
      </c>
      <c r="G1927" s="34">
        <v>0.21469361610022</v>
      </c>
      <c r="H1927" s="35">
        <v>1.09398477257895</v>
      </c>
      <c r="I1927" s="34">
        <v>9.9254888575610795E-2</v>
      </c>
      <c r="J1927" s="34">
        <v>3.20164807883054E-2</v>
      </c>
      <c r="K1927" s="36">
        <f>Inputs!$B$12*(1+$B1927)^4</f>
        <v>238625.47373016799</v>
      </c>
      <c r="L1927" s="36">
        <f t="shared" si="290"/>
        <v>25999.067086889099</v>
      </c>
      <c r="M1927" s="36">
        <f t="shared" si="291"/>
        <v>315868.01583084068</v>
      </c>
      <c r="N1927" s="37">
        <f>M1927/Inputs!$B$6</f>
        <v>481.50612169335471</v>
      </c>
      <c r="O1927" s="38">
        <f>IF(N1927&gt;Inputs!$B$4,1,0)</f>
        <v>1</v>
      </c>
      <c r="P1927" s="34">
        <f t="shared" si="292"/>
        <v>6.7238407787305388E-2</v>
      </c>
      <c r="Q1927" s="36">
        <f>Inputs!$B$12*(1+$B1927)^0*$C1927+Inputs!$B$29*(1+$D1927)^0*Inputs!$B$19+Inputs!$B$30*(1+$E1927)^0*Inputs!$B$20+Inputs!$B$31*(1+$F1927)^0*Inputs!$B$21+Inputs!$B$22*(1+Inputs!$B$23)^0</f>
        <v>13322.4630136614</v>
      </c>
      <c r="R1927" s="36">
        <f>Inputs!$B$12*(1+$B1927)^1*$C1927+Inputs!$B$29*(1+$D1927)^1*Inputs!$B$19+Inputs!$B$30*(1+$E1927)^1*Inputs!$B$20+Inputs!$B$31*(1+$F1927)^1*Inputs!$B$21+Inputs!$B$22*(1+Inputs!$B$23)^1</f>
        <v>15781.327198056308</v>
      </c>
      <c r="S1927" s="36">
        <f>Inputs!$B$12*(1+$B1927)^2*$C1927+Inputs!$B$29*(1+$D1927)^2*Inputs!$B$19+Inputs!$B$30*(1+$E1927)^2*Inputs!$B$20+Inputs!$B$31*(1+$F1927)^2*Inputs!$B$21+Inputs!$B$22*(1+Inputs!$B$23)^2</f>
        <v>19151.074387400666</v>
      </c>
      <c r="T1927" s="36">
        <f>Inputs!$B$12*(1+$B1927)^3*$C1927+Inputs!$B$29*(1+$D1927)^3*Inputs!$B$19+Inputs!$B$30*(1+$E1927)^3*Inputs!$B$20+Inputs!$B$31*(1+$F1927)^3*Inputs!$B$21+Inputs!$B$22*(1+Inputs!$B$23)^3</f>
        <v>23803.31618532844</v>
      </c>
      <c r="U1927" s="36">
        <f>Inputs!$B$12*(1+$B1927)^4*$C1927+Inputs!$B$29*(1+$D1927)^4*Inputs!$B$19+Inputs!$B$30*(1+$E1927)^4*Inputs!$B$20+Inputs!$B$31*(1+$F1927)^4*Inputs!$B$21+Inputs!$B$22*(1+Inputs!$B$23)^4</f>
        <v>30262.6781968328</v>
      </c>
      <c r="V1927" s="35">
        <f>Inputs!$B$13/(Q1927*(1-$G1927))</f>
        <v>1.2100687753756896</v>
      </c>
      <c r="W1927" s="36">
        <f>Inputs!$B$13</f>
        <v>12660</v>
      </c>
      <c r="X1927" s="36">
        <f t="shared" si="293"/>
        <v>14636.934111169769</v>
      </c>
      <c r="Y1927" s="36">
        <f t="shared" si="294"/>
        <v>17325.861709347086</v>
      </c>
      <c r="Z1927" s="36">
        <f t="shared" si="295"/>
        <v>20992.230305085828</v>
      </c>
      <c r="AA1927" s="36">
        <f t="shared" si="296"/>
        <v>25999.067086889099</v>
      </c>
      <c r="AB1927" s="36">
        <f t="shared" si="297"/>
        <v>67248.653442500799</v>
      </c>
      <c r="AC1927" s="36">
        <f t="shared" si="298"/>
        <v>399049.68903585681</v>
      </c>
      <c r="AD1927" s="36">
        <f t="shared" si="299"/>
        <v>248619.36238833991</v>
      </c>
    </row>
    <row r="1928" spans="1:30" ht="14.25" customHeight="1" x14ac:dyDescent="0.25">
      <c r="A1928" s="16">
        <v>1912</v>
      </c>
      <c r="B1928" s="34">
        <v>0.306875714119484</v>
      </c>
      <c r="C1928" s="34">
        <v>7.5105778260378606E-2</v>
      </c>
      <c r="D1928" s="34">
        <v>1.0095245959137199E-2</v>
      </c>
      <c r="E1928" s="34">
        <v>6.6592250693806504E-2</v>
      </c>
      <c r="F1928" s="34">
        <v>3.0067405826700701E-3</v>
      </c>
      <c r="G1928" s="34">
        <v>0.180308798360374</v>
      </c>
      <c r="H1928" s="35">
        <v>1.0089215637939399</v>
      </c>
      <c r="I1928" s="34">
        <v>9.5206254017741895E-2</v>
      </c>
      <c r="J1928" s="34">
        <v>2.8823989571663201E-2</v>
      </c>
      <c r="K1928" s="36">
        <f>Inputs!$B$12*(1+$B1928)^4</f>
        <v>175020.2904719084</v>
      </c>
      <c r="L1928" s="36">
        <f t="shared" si="290"/>
        <v>18034.186860785172</v>
      </c>
      <c r="M1928" s="36">
        <f t="shared" si="291"/>
        <v>234142.81350670237</v>
      </c>
      <c r="N1928" s="37">
        <f>M1928/Inputs!$B$6</f>
        <v>356.92502058948531</v>
      </c>
      <c r="O1928" s="38">
        <f>IF(N1928&gt;Inputs!$B$4,1,0)</f>
        <v>0</v>
      </c>
      <c r="P1928" s="34">
        <f t="shared" si="292"/>
        <v>6.6382264446078698E-2</v>
      </c>
      <c r="Q1928" s="36">
        <f>Inputs!$B$12*(1+$B1928)^0*$C1928+Inputs!$B$29*(1+$D1928)^0*Inputs!$B$19+Inputs!$B$30*(1+$E1928)^0*Inputs!$B$20+Inputs!$B$31*(1+$F1928)^0*Inputs!$B$21+Inputs!$B$22*(1+Inputs!$B$23)^0</f>
        <v>12528.390723049637</v>
      </c>
      <c r="R1928" s="36">
        <f>Inputs!$B$12*(1+$B1928)^1*$C1928+Inputs!$B$29*(1+$D1928)^1*Inputs!$B$19+Inputs!$B$30*(1+$E1928)^1*Inputs!$B$20+Inputs!$B$31*(1+$F1928)^1*Inputs!$B$21+Inputs!$B$22*(1+Inputs!$B$23)^1</f>
        <v>14056.317808197738</v>
      </c>
      <c r="S1928" s="36">
        <f>Inputs!$B$12*(1+$B1928)^2*$C1928+Inputs!$B$29*(1+$D1928)^2*Inputs!$B$19+Inputs!$B$30*(1+$E1928)^2*Inputs!$B$20+Inputs!$B$31*(1+$F1928)^2*Inputs!$B$21+Inputs!$B$22*(1+Inputs!$B$23)^2</f>
        <v>16018.058781834865</v>
      </c>
      <c r="T1928" s="36">
        <f>Inputs!$B$12*(1+$B1928)^3*$C1928+Inputs!$B$29*(1+$D1928)^3*Inputs!$B$19+Inputs!$B$30*(1+$E1928)^3*Inputs!$B$20+Inputs!$B$31*(1+$F1928)^3*Inputs!$B$21+Inputs!$B$22*(1+Inputs!$B$23)^3</f>
        <v>18544.526704387012</v>
      </c>
      <c r="U1928" s="36">
        <f>Inputs!$B$12*(1+$B1928)^4*$C1928+Inputs!$B$29*(1+$D1928)^4*Inputs!$B$19+Inputs!$B$30*(1+$E1928)^4*Inputs!$B$20+Inputs!$B$31*(1+$F1928)^4*Inputs!$B$21+Inputs!$B$22*(1+Inputs!$B$23)^4</f>
        <v>21806.646700650344</v>
      </c>
      <c r="V1928" s="35">
        <f>Inputs!$B$13/(Q1928*(1-$G1928))</f>
        <v>1.2327872750581277</v>
      </c>
      <c r="W1928" s="36">
        <f>Inputs!$B$13</f>
        <v>12660</v>
      </c>
      <c r="X1928" s="36">
        <f t="shared" si="293"/>
        <v>13559.141551576457</v>
      </c>
      <c r="Y1928" s="36">
        <f t="shared" si="294"/>
        <v>14716.66368194083</v>
      </c>
      <c r="Z1928" s="36">
        <f t="shared" si="295"/>
        <v>16187.133812240196</v>
      </c>
      <c r="AA1928" s="36">
        <f t="shared" si="296"/>
        <v>18034.186860785172</v>
      </c>
      <c r="AB1928" s="36">
        <f t="shared" si="297"/>
        <v>56762.258666229216</v>
      </c>
      <c r="AC1928" s="36">
        <f t="shared" si="298"/>
        <v>279502.42778875079</v>
      </c>
      <c r="AD1928" s="36">
        <f t="shared" si="299"/>
        <v>177380.55484047314</v>
      </c>
    </row>
    <row r="1929" spans="1:30" ht="14.25" customHeight="1" x14ac:dyDescent="0.25">
      <c r="A1929" s="16">
        <v>1913</v>
      </c>
      <c r="B1929" s="34">
        <v>0.28274348255399301</v>
      </c>
      <c r="C1929" s="34">
        <v>7.6619694486494805E-2</v>
      </c>
      <c r="D1929" s="34">
        <v>2.7128935000056999E-2</v>
      </c>
      <c r="E1929" s="34">
        <v>5.8251116329352197E-2</v>
      </c>
      <c r="F1929" s="34">
        <v>2.28884776815492E-2</v>
      </c>
      <c r="G1929" s="34">
        <v>0.222150910433286</v>
      </c>
      <c r="H1929" s="35">
        <v>1.1191707016934</v>
      </c>
      <c r="I1929" s="34">
        <v>0.10898357455869399</v>
      </c>
      <c r="J1929" s="34">
        <v>2.16228575183217E-2</v>
      </c>
      <c r="K1929" s="36">
        <f>Inputs!$B$12*(1+$B1929)^4</f>
        <v>162446.55935515041</v>
      </c>
      <c r="L1929" s="36">
        <f t="shared" si="290"/>
        <v>18819.808555779138</v>
      </c>
      <c r="M1929" s="36">
        <f t="shared" si="291"/>
        <v>187217.3161876158</v>
      </c>
      <c r="N1929" s="37">
        <f>M1929/Inputs!$B$6</f>
        <v>285.39225028599969</v>
      </c>
      <c r="O1929" s="38">
        <f>IF(N1929&gt;Inputs!$B$4,1,0)</f>
        <v>0</v>
      </c>
      <c r="P1929" s="34">
        <f t="shared" si="292"/>
        <v>8.7360717040372293E-2</v>
      </c>
      <c r="Q1929" s="36">
        <f>Inputs!$B$12*(1+$B1929)^0*$C1929+Inputs!$B$29*(1+$D1929)^0*Inputs!$B$19+Inputs!$B$30*(1+$E1929)^0*Inputs!$B$20+Inputs!$B$31*(1+$F1929)^0*Inputs!$B$21+Inputs!$B$22*(1+Inputs!$B$23)^0</f>
        <v>12619.22569661661</v>
      </c>
      <c r="R1929" s="36">
        <f>Inputs!$B$12*(1+$B1929)^1*$C1929+Inputs!$B$29*(1+$D1929)^1*Inputs!$B$19+Inputs!$B$30*(1+$E1929)^1*Inputs!$B$20+Inputs!$B$31*(1+$F1929)^1*Inputs!$B$21+Inputs!$B$22*(1+Inputs!$B$23)^1</f>
        <v>14189.064398573249</v>
      </c>
      <c r="S1929" s="36">
        <f>Inputs!$B$12*(1+$B1929)^2*$C1929+Inputs!$B$29*(1+$D1929)^2*Inputs!$B$19+Inputs!$B$30*(1+$E1929)^2*Inputs!$B$20+Inputs!$B$31*(1+$F1929)^2*Inputs!$B$21+Inputs!$B$22*(1+Inputs!$B$23)^2</f>
        <v>16137.659689679323</v>
      </c>
      <c r="T1929" s="36">
        <f>Inputs!$B$12*(1+$B1929)^3*$C1929+Inputs!$B$29*(1+$D1929)^3*Inputs!$B$19+Inputs!$B$30*(1+$E1929)^3*Inputs!$B$20+Inputs!$B$31*(1+$F1929)^3*Inputs!$B$21+Inputs!$B$22*(1+Inputs!$B$23)^3</f>
        <v>18569.478532357505</v>
      </c>
      <c r="U1929" s="36">
        <f>Inputs!$B$12*(1+$B1929)^4*$C1929+Inputs!$B$29*(1+$D1929)^4*Inputs!$B$19+Inputs!$B$30*(1+$E1929)^4*Inputs!$B$20+Inputs!$B$31*(1+$F1929)^4*Inputs!$B$21+Inputs!$B$22*(1+Inputs!$B$23)^4</f>
        <v>21618.3986504555</v>
      </c>
      <c r="V1929" s="35">
        <f>Inputs!$B$13/(Q1929*(1-$G1929))</f>
        <v>1.2897503372708483</v>
      </c>
      <c r="W1929" s="36">
        <f>Inputs!$B$13</f>
        <v>12660</v>
      </c>
      <c r="X1929" s="36">
        <f t="shared" si="293"/>
        <v>13764.241285626153</v>
      </c>
      <c r="Y1929" s="36">
        <f t="shared" si="294"/>
        <v>15119.188078692134</v>
      </c>
      <c r="Z1929" s="36">
        <f t="shared" si="295"/>
        <v>16781.557422151855</v>
      </c>
      <c r="AA1929" s="36">
        <f t="shared" si="296"/>
        <v>18819.808555779138</v>
      </c>
      <c r="AB1929" s="36">
        <f t="shared" si="297"/>
        <v>56008.189864261003</v>
      </c>
      <c r="AC1929" s="36">
        <f t="shared" si="298"/>
        <v>220084.57858487498</v>
      </c>
      <c r="AD1929" s="36">
        <f t="shared" si="299"/>
        <v>131209.12632335481</v>
      </c>
    </row>
    <row r="1930" spans="1:30" ht="14.25" customHeight="1" x14ac:dyDescent="0.25">
      <c r="A1930" s="16">
        <v>1914</v>
      </c>
      <c r="B1930" s="34">
        <v>0.40132357043709599</v>
      </c>
      <c r="C1930" s="34">
        <v>7.3889947650099597E-2</v>
      </c>
      <c r="D1930" s="34">
        <v>3.9754204166137799E-2</v>
      </c>
      <c r="E1930" s="34">
        <v>3.7939728574568003E-2</v>
      </c>
      <c r="F1930" s="34">
        <v>-1.4340866550184199E-2</v>
      </c>
      <c r="G1930" s="34">
        <v>0.18788214372568501</v>
      </c>
      <c r="H1930" s="35">
        <v>1.0094519821850501</v>
      </c>
      <c r="I1930" s="34">
        <v>9.6034838698741298E-2</v>
      </c>
      <c r="J1930" s="34">
        <v>2.1338389205444699E-2</v>
      </c>
      <c r="K1930" s="36">
        <f>Inputs!$B$12*(1+$B1930)^4</f>
        <v>231368.88742370324</v>
      </c>
      <c r="L1930" s="36">
        <f t="shared" si="290"/>
        <v>20934.036221315717</v>
      </c>
      <c r="M1930" s="36">
        <f t="shared" si="291"/>
        <v>241446.58885910947</v>
      </c>
      <c r="N1930" s="37">
        <f>M1930/Inputs!$B$6</f>
        <v>368.05882448034981</v>
      </c>
      <c r="O1930" s="38">
        <f>IF(N1930&gt;Inputs!$B$4,1,0)</f>
        <v>0</v>
      </c>
      <c r="P1930" s="34">
        <f t="shared" si="292"/>
        <v>7.4696449493296596E-2</v>
      </c>
      <c r="Q1930" s="36">
        <f>Inputs!$B$12*(1+$B1930)^0*$C1930+Inputs!$B$29*(1+$D1930)^0*Inputs!$B$19+Inputs!$B$30*(1+$E1930)^0*Inputs!$B$20+Inputs!$B$31*(1+$F1930)^0*Inputs!$B$21+Inputs!$B$22*(1+Inputs!$B$23)^0</f>
        <v>12455.440886432898</v>
      </c>
      <c r="R1930" s="36">
        <f>Inputs!$B$12*(1+$B1930)^1*$C1930+Inputs!$B$29*(1+$D1930)^1*Inputs!$B$19+Inputs!$B$30*(1+$E1930)^1*Inputs!$B$20+Inputs!$B$31*(1+$F1930)^1*Inputs!$B$21+Inputs!$B$22*(1+Inputs!$B$23)^1</f>
        <v>14327.330513005752</v>
      </c>
      <c r="S1930" s="36">
        <f>Inputs!$B$12*(1+$B1930)^2*$C1930+Inputs!$B$29*(1+$D1930)^2*Inputs!$B$19+Inputs!$B$30*(1+$E1930)^2*Inputs!$B$20+Inputs!$B$31*(1+$F1930)^2*Inputs!$B$21+Inputs!$B$22*(1+Inputs!$B$23)^2</f>
        <v>16920.950694750078</v>
      </c>
      <c r="T1930" s="36">
        <f>Inputs!$B$12*(1+$B1930)^3*$C1930+Inputs!$B$29*(1+$D1930)^3*Inputs!$B$19+Inputs!$B$30*(1+$E1930)^3*Inputs!$B$20+Inputs!$B$31*(1+$F1930)^3*Inputs!$B$21+Inputs!$B$22*(1+Inputs!$B$23)^3</f>
        <v>20523.133696138917</v>
      </c>
      <c r="U1930" s="36">
        <f>Inputs!$B$12*(1+$B1930)^4*$C1930+Inputs!$B$29*(1+$D1930)^4*Inputs!$B$19+Inputs!$B$30*(1+$E1930)^4*Inputs!$B$20+Inputs!$B$31*(1+$F1930)^4*Inputs!$B$21+Inputs!$B$22*(1+Inputs!$B$23)^4</f>
        <v>25535.728167742735</v>
      </c>
      <c r="V1930" s="35">
        <f>Inputs!$B$13/(Q1930*(1-$G1930))</f>
        <v>1.2515711429735457</v>
      </c>
      <c r="W1930" s="36">
        <f>Inputs!$B$13</f>
        <v>12660</v>
      </c>
      <c r="X1930" s="36">
        <f t="shared" si="293"/>
        <v>13858.33896178774</v>
      </c>
      <c r="Y1930" s="36">
        <f t="shared" si="294"/>
        <v>15535.270804734615</v>
      </c>
      <c r="Z1930" s="36">
        <f t="shared" si="295"/>
        <v>17833.60377182053</v>
      </c>
      <c r="AA1930" s="36">
        <f t="shared" si="296"/>
        <v>20934.036221315717</v>
      </c>
      <c r="AB1930" s="36">
        <f t="shared" si="297"/>
        <v>60478.969341537093</v>
      </c>
      <c r="AC1930" s="36">
        <f t="shared" si="298"/>
        <v>286234.95465826354</v>
      </c>
      <c r="AD1930" s="36">
        <f t="shared" si="299"/>
        <v>180967.61951757237</v>
      </c>
    </row>
    <row r="1931" spans="1:30" ht="14.25" customHeight="1" x14ac:dyDescent="0.25">
      <c r="A1931" s="16">
        <v>1915</v>
      </c>
      <c r="B1931" s="34">
        <v>0.33602197927462402</v>
      </c>
      <c r="C1931" s="34">
        <v>5.9613626632272002E-2</v>
      </c>
      <c r="D1931" s="34">
        <v>1.883218516705E-2</v>
      </c>
      <c r="E1931" s="34">
        <v>3.23047147820252E-2</v>
      </c>
      <c r="F1931" s="34">
        <v>1.352590192918E-2</v>
      </c>
      <c r="G1931" s="34">
        <v>0.22367328750105001</v>
      </c>
      <c r="H1931" s="35">
        <v>1.05199529573815</v>
      </c>
      <c r="I1931" s="34">
        <v>0.105227653344226</v>
      </c>
      <c r="J1931" s="34">
        <v>2.8107779979924499E-2</v>
      </c>
      <c r="K1931" s="36">
        <f>Inputs!$B$12*(1+$B1931)^4</f>
        <v>191163.80309723335</v>
      </c>
      <c r="L1931" s="36">
        <f t="shared" si="290"/>
        <v>16313.054543691174</v>
      </c>
      <c r="M1931" s="36">
        <f t="shared" si="291"/>
        <v>184489.47928282668</v>
      </c>
      <c r="N1931" s="37">
        <f>M1931/Inputs!$B$6</f>
        <v>281.23396232138214</v>
      </c>
      <c r="O1931" s="38">
        <f>IF(N1931&gt;Inputs!$B$4,1,0)</f>
        <v>0</v>
      </c>
      <c r="P1931" s="34">
        <f t="shared" si="292"/>
        <v>7.7119873364301497E-2</v>
      </c>
      <c r="Q1931" s="36">
        <f>Inputs!$B$12*(1+$B1931)^0*$C1931+Inputs!$B$29*(1+$D1931)^0*Inputs!$B$19+Inputs!$B$30*(1+$E1931)^0*Inputs!$B$20+Inputs!$B$31*(1+$F1931)^0*Inputs!$B$21+Inputs!$B$22*(1+Inputs!$B$23)^0</f>
        <v>11598.861625363243</v>
      </c>
      <c r="R1931" s="36">
        <f>Inputs!$B$12*(1+$B1931)^1*$C1931+Inputs!$B$29*(1+$D1931)^1*Inputs!$B$19+Inputs!$B$30*(1+$E1931)^1*Inputs!$B$20+Inputs!$B$31*(1+$F1931)^1*Inputs!$B$21+Inputs!$B$22*(1+Inputs!$B$23)^1</f>
        <v>12936.010992302306</v>
      </c>
      <c r="S1931" s="36">
        <f>Inputs!$B$12*(1+$B1931)^2*$C1931+Inputs!$B$29*(1+$D1931)^2*Inputs!$B$19+Inputs!$B$30*(1+$E1931)^2*Inputs!$B$20+Inputs!$B$31*(1+$F1931)^2*Inputs!$B$21+Inputs!$B$22*(1+Inputs!$B$23)^2</f>
        <v>14679.566903559706</v>
      </c>
      <c r="T1931" s="36">
        <f>Inputs!$B$12*(1+$B1931)^3*$C1931+Inputs!$B$29*(1+$D1931)^3*Inputs!$B$19+Inputs!$B$30*(1+$E1931)^3*Inputs!$B$20+Inputs!$B$31*(1+$F1931)^3*Inputs!$B$21+Inputs!$B$22*(1+Inputs!$B$23)^3</f>
        <v>16965.291339337011</v>
      </c>
      <c r="U1931" s="36">
        <f>Inputs!$B$12*(1+$B1931)^4*$C1931+Inputs!$B$29*(1+$D1931)^4*Inputs!$B$19+Inputs!$B$30*(1+$E1931)^4*Inputs!$B$20+Inputs!$B$31*(1+$F1931)^4*Inputs!$B$21+Inputs!$B$22*(1+Inputs!$B$23)^4</f>
        <v>19974.547999559192</v>
      </c>
      <c r="V1931" s="35">
        <f>Inputs!$B$13/(Q1931*(1-$G1931))</f>
        <v>1.4059627301298157</v>
      </c>
      <c r="W1931" s="36">
        <f>Inputs!$B$13</f>
        <v>12660</v>
      </c>
      <c r="X1931" s="36">
        <f t="shared" si="293"/>
        <v>13230.794618263739</v>
      </c>
      <c r="Y1931" s="36">
        <f t="shared" si="294"/>
        <v>14005.616784177253</v>
      </c>
      <c r="Z1931" s="36">
        <f t="shared" si="295"/>
        <v>15020.910210552942</v>
      </c>
      <c r="AA1931" s="36">
        <f t="shared" si="296"/>
        <v>16313.054543691174</v>
      </c>
      <c r="AB1931" s="36">
        <f t="shared" si="297"/>
        <v>52618.5966822837</v>
      </c>
      <c r="AC1931" s="36">
        <f t="shared" si="298"/>
        <v>217474.14200720479</v>
      </c>
      <c r="AD1931" s="36">
        <f t="shared" si="299"/>
        <v>131870.88260054297</v>
      </c>
    </row>
    <row r="1932" spans="1:30" ht="14.25" customHeight="1" x14ac:dyDescent="0.25">
      <c r="A1932" s="16">
        <v>1916</v>
      </c>
      <c r="B1932" s="34">
        <v>0.22246819777600399</v>
      </c>
      <c r="C1932" s="34">
        <v>0.11410861133803001</v>
      </c>
      <c r="D1932" s="34">
        <v>3.12840962535373E-2</v>
      </c>
      <c r="E1932" s="34">
        <v>2.5942325238573399E-2</v>
      </c>
      <c r="F1932" s="34">
        <v>1.9719936637005799E-2</v>
      </c>
      <c r="G1932" s="34">
        <v>0.19162740310270701</v>
      </c>
      <c r="H1932" s="35">
        <v>1.1248424648442501</v>
      </c>
      <c r="I1932" s="34">
        <v>9.8537187045168895E-2</v>
      </c>
      <c r="J1932" s="34">
        <v>1.8993258406035302E-2</v>
      </c>
      <c r="K1932" s="36">
        <f>Inputs!$B$12*(1+$B1932)^4</f>
        <v>133998.99152363086</v>
      </c>
      <c r="L1932" s="36">
        <f t="shared" si="290"/>
        <v>21908.336935774103</v>
      </c>
      <c r="M1932" s="36">
        <f t="shared" si="291"/>
        <v>237889.20079797684</v>
      </c>
      <c r="N1932" s="37">
        <f>M1932/Inputs!$B$6</f>
        <v>362.63597682618422</v>
      </c>
      <c r="O1932" s="38">
        <f>IF(N1932&gt;Inputs!$B$4,1,0)</f>
        <v>0</v>
      </c>
      <c r="P1932" s="34">
        <f t="shared" si="292"/>
        <v>7.9543928639133593E-2</v>
      </c>
      <c r="Q1932" s="36">
        <f>Inputs!$B$12*(1+$B1932)^0*$C1932+Inputs!$B$29*(1+$D1932)^0*Inputs!$B$19+Inputs!$B$30*(1+$E1932)^0*Inputs!$B$20+Inputs!$B$31*(1+$F1932)^0*Inputs!$B$21+Inputs!$B$22*(1+Inputs!$B$23)^0</f>
        <v>14868.560707708722</v>
      </c>
      <c r="R1932" s="36">
        <f>Inputs!$B$12*(1+$B1932)^1*$C1932+Inputs!$B$29*(1+$D1932)^1*Inputs!$B$19+Inputs!$B$30*(1+$E1932)^1*Inputs!$B$20+Inputs!$B$31*(1+$F1932)^1*Inputs!$B$21+Inputs!$B$22*(1+Inputs!$B$23)^1</f>
        <v>16580.011111995569</v>
      </c>
      <c r="S1932" s="36">
        <f>Inputs!$B$12*(1+$B1932)^2*$C1932+Inputs!$B$29*(1+$D1932)^2*Inputs!$B$19+Inputs!$B$30*(1+$E1932)^2*Inputs!$B$20+Inputs!$B$31*(1+$F1932)^2*Inputs!$B$21+Inputs!$B$22*(1+Inputs!$B$23)^2</f>
        <v>18634.912943932333</v>
      </c>
      <c r="T1932" s="36">
        <f>Inputs!$B$12*(1+$B1932)^3*$C1932+Inputs!$B$29*(1+$D1932)^3*Inputs!$B$19+Inputs!$B$30*(1+$E1932)^3*Inputs!$B$20+Inputs!$B$31*(1+$F1932)^3*Inputs!$B$21+Inputs!$B$22*(1+Inputs!$B$23)^3</f>
        <v>21108.76655224424</v>
      </c>
      <c r="U1932" s="36">
        <f>Inputs!$B$12*(1+$B1932)^4*$C1932+Inputs!$B$29*(1+$D1932)^4*Inputs!$B$19+Inputs!$B$30*(1+$E1932)^4*Inputs!$B$20+Inputs!$B$31*(1+$F1932)^4*Inputs!$B$21+Inputs!$B$22*(1+Inputs!$B$23)^4</f>
        <v>24093.845724472267</v>
      </c>
      <c r="V1932" s="35">
        <f>Inputs!$B$13/(Q1932*(1-$G1932))</f>
        <v>1.0533026877364295</v>
      </c>
      <c r="W1932" s="36">
        <f>Inputs!$B$13</f>
        <v>12660</v>
      </c>
      <c r="X1932" s="36">
        <f t="shared" si="293"/>
        <v>14356.942129919667</v>
      </c>
      <c r="Y1932" s="36">
        <f t="shared" si="294"/>
        <v>16405.738069546231</v>
      </c>
      <c r="Z1932" s="36">
        <f t="shared" si="295"/>
        <v>18888.844659342645</v>
      </c>
      <c r="AA1932" s="36">
        <f t="shared" si="296"/>
        <v>21908.336935774103</v>
      </c>
      <c r="AB1932" s="36">
        <f t="shared" si="297"/>
        <v>62460.813692070798</v>
      </c>
      <c r="AC1932" s="36">
        <f t="shared" si="298"/>
        <v>280655.58267458627</v>
      </c>
      <c r="AD1932" s="36">
        <f t="shared" si="299"/>
        <v>175428.38710590603</v>
      </c>
    </row>
    <row r="1933" spans="1:30" ht="14.25" customHeight="1" x14ac:dyDescent="0.25">
      <c r="A1933" s="16">
        <v>1917</v>
      </c>
      <c r="B1933" s="34">
        <v>0.29659270829890899</v>
      </c>
      <c r="C1933" s="34">
        <v>6.8013164227576806E-2</v>
      </c>
      <c r="D1933" s="34">
        <v>8.1150674771864207E-3</v>
      </c>
      <c r="E1933" s="34">
        <v>6.1189023541322801E-2</v>
      </c>
      <c r="F1933" s="34">
        <v>2.4456784545897899E-2</v>
      </c>
      <c r="G1933" s="34">
        <v>0.178830641370227</v>
      </c>
      <c r="H1933" s="35">
        <v>1.09144487810321</v>
      </c>
      <c r="I1933" s="34">
        <v>0.105573016860965</v>
      </c>
      <c r="J1933" s="34">
        <v>2.6048601825816101E-2</v>
      </c>
      <c r="K1933" s="36">
        <f>Inputs!$B$12*(1+$B1933)^4</f>
        <v>169576.45420101148</v>
      </c>
      <c r="L1933" s="36">
        <f t="shared" si="290"/>
        <v>18378.986359620183</v>
      </c>
      <c r="M1933" s="36">
        <f t="shared" si="291"/>
        <v>199342.47591106093</v>
      </c>
      <c r="N1933" s="37">
        <f>M1933/Inputs!$B$6</f>
        <v>303.87572547417824</v>
      </c>
      <c r="O1933" s="38">
        <f>IF(N1933&gt;Inputs!$B$4,1,0)</f>
        <v>0</v>
      </c>
      <c r="P1933" s="34">
        <f t="shared" si="292"/>
        <v>7.9524415035148899E-2</v>
      </c>
      <c r="Q1933" s="36">
        <f>Inputs!$B$12*(1+$B1933)^0*$C1933+Inputs!$B$29*(1+$D1933)^0*Inputs!$B$19+Inputs!$B$30*(1+$E1933)^0*Inputs!$B$20+Inputs!$B$31*(1+$F1933)^0*Inputs!$B$21+Inputs!$B$22*(1+Inputs!$B$23)^0</f>
        <v>12102.833881081529</v>
      </c>
      <c r="R1933" s="36">
        <f>Inputs!$B$12*(1+$B1933)^1*$C1933+Inputs!$B$29*(1+$D1933)^1*Inputs!$B$19+Inputs!$B$30*(1+$E1933)^1*Inputs!$B$20+Inputs!$B$31*(1+$F1933)^1*Inputs!$B$21+Inputs!$B$22*(1+Inputs!$B$23)^1</f>
        <v>13534.911458768685</v>
      </c>
      <c r="S1933" s="36">
        <f>Inputs!$B$12*(1+$B1933)^2*$C1933+Inputs!$B$29*(1+$D1933)^2*Inputs!$B$19+Inputs!$B$30*(1+$E1933)^2*Inputs!$B$20+Inputs!$B$31*(1+$F1933)^2*Inputs!$B$21+Inputs!$B$22*(1+Inputs!$B$23)^2</f>
        <v>15336.21025334781</v>
      </c>
      <c r="T1933" s="36">
        <f>Inputs!$B$12*(1+$B1933)^3*$C1933+Inputs!$B$29*(1+$D1933)^3*Inputs!$B$19+Inputs!$B$30*(1+$E1933)^3*Inputs!$B$20+Inputs!$B$31*(1+$F1933)^3*Inputs!$B$21+Inputs!$B$22*(1+Inputs!$B$23)^3</f>
        <v>17613.780655146875</v>
      </c>
      <c r="U1933" s="36">
        <f>Inputs!$B$12*(1+$B1933)^4*$C1933+Inputs!$B$29*(1+$D1933)^4*Inputs!$B$19+Inputs!$B$30*(1+$E1933)^4*Inputs!$B$20+Inputs!$B$31*(1+$F1933)^4*Inputs!$B$21+Inputs!$B$22*(1+Inputs!$B$23)^4</f>
        <v>20506.286118831384</v>
      </c>
      <c r="V1933" s="35">
        <f>Inputs!$B$13/(Q1933*(1-$G1933))</f>
        <v>1.2738371126855013</v>
      </c>
      <c r="W1933" s="36">
        <f>Inputs!$B$13</f>
        <v>12660</v>
      </c>
      <c r="X1933" s="36">
        <f t="shared" si="293"/>
        <v>13651.207157041814</v>
      </c>
      <c r="Y1933" s="36">
        <f t="shared" si="294"/>
        <v>14893.738314411818</v>
      </c>
      <c r="Z1933" s="36">
        <f t="shared" si="295"/>
        <v>16446.071880360458</v>
      </c>
      <c r="AA1933" s="36">
        <f t="shared" si="296"/>
        <v>18378.986359620183</v>
      </c>
      <c r="AB1933" s="36">
        <f t="shared" si="297"/>
        <v>55776.392614894277</v>
      </c>
      <c r="AC1933" s="36">
        <f t="shared" si="298"/>
        <v>237131.36712705312</v>
      </c>
      <c r="AD1933" s="36">
        <f t="shared" si="299"/>
        <v>143566.08329616665</v>
      </c>
    </row>
    <row r="1934" spans="1:30" ht="14.25" customHeight="1" x14ac:dyDescent="0.25">
      <c r="A1934" s="16">
        <v>1918</v>
      </c>
      <c r="B1934" s="34">
        <v>0.45741165814212797</v>
      </c>
      <c r="C1934" s="34">
        <v>6.98697335962674E-2</v>
      </c>
      <c r="D1934" s="34">
        <v>4.6426864154403599E-2</v>
      </c>
      <c r="E1934" s="34">
        <v>2.3051021837372201E-2</v>
      </c>
      <c r="F1934" s="34">
        <v>2.4562815334137001E-2</v>
      </c>
      <c r="G1934" s="34">
        <v>0.20195779502696401</v>
      </c>
      <c r="H1934" s="35">
        <v>1.0618903851438299</v>
      </c>
      <c r="I1934" s="34">
        <v>9.6240572660901302E-2</v>
      </c>
      <c r="J1934" s="34">
        <v>2.18425501853865E-2</v>
      </c>
      <c r="K1934" s="36">
        <f>Inputs!$B$12*(1+$B1934)^4</f>
        <v>270694.98332217778</v>
      </c>
      <c r="L1934" s="36">
        <f t="shared" si="290"/>
        <v>23730.647491541979</v>
      </c>
      <c r="M1934" s="36">
        <f t="shared" si="291"/>
        <v>270220.79952390247</v>
      </c>
      <c r="N1934" s="37">
        <f>M1934/Inputs!$B$6</f>
        <v>411.9219504937538</v>
      </c>
      <c r="O1934" s="38">
        <f>IF(N1934&gt;Inputs!$B$4,1,0)</f>
        <v>1</v>
      </c>
      <c r="P1934" s="34">
        <f t="shared" si="292"/>
        <v>7.4398022475514802E-2</v>
      </c>
      <c r="Q1934" s="36">
        <f>Inputs!$B$12*(1+$B1934)^0*$C1934+Inputs!$B$29*(1+$D1934)^0*Inputs!$B$19+Inputs!$B$30*(1+$E1934)^0*Inputs!$B$20+Inputs!$B$31*(1+$F1934)^0*Inputs!$B$21+Inputs!$B$22*(1+Inputs!$B$23)^0</f>
        <v>12214.228043202966</v>
      </c>
      <c r="R1934" s="36">
        <f>Inputs!$B$12*(1+$B1934)^1*$C1934+Inputs!$B$29*(1+$D1934)^1*Inputs!$B$19+Inputs!$B$30*(1+$E1934)^1*Inputs!$B$20+Inputs!$B$31*(1+$F1934)^1*Inputs!$B$21+Inputs!$B$22*(1+Inputs!$B$23)^1</f>
        <v>14384.650677526748</v>
      </c>
      <c r="S1934" s="36">
        <f>Inputs!$B$12*(1+$B1934)^2*$C1934+Inputs!$B$29*(1+$D1934)^2*Inputs!$B$19+Inputs!$B$30*(1+$E1934)^2*Inputs!$B$20+Inputs!$B$31*(1+$F1934)^2*Inputs!$B$21+Inputs!$B$22*(1+Inputs!$B$23)^2</f>
        <v>17441.281873936514</v>
      </c>
      <c r="T1934" s="36">
        <f>Inputs!$B$12*(1+$B1934)^3*$C1934+Inputs!$B$29*(1+$D1934)^3*Inputs!$B$19+Inputs!$B$30*(1+$E1934)^3*Inputs!$B$20+Inputs!$B$31*(1+$F1934)^3*Inputs!$B$21+Inputs!$B$22*(1+Inputs!$B$23)^3</f>
        <v>21785.688291343489</v>
      </c>
      <c r="U1934" s="36">
        <f>Inputs!$B$12*(1+$B1934)^4*$C1934+Inputs!$B$29*(1+$D1934)^4*Inputs!$B$19+Inputs!$B$30*(1+$E1934)^4*Inputs!$B$20+Inputs!$B$31*(1+$F1934)^4*Inputs!$B$21+Inputs!$B$22*(1+Inputs!$B$23)^4</f>
        <v>28002.966426047351</v>
      </c>
      <c r="V1934" s="35">
        <f>Inputs!$B$13/(Q1934*(1-$G1934))</f>
        <v>1.2987986293716538</v>
      </c>
      <c r="W1934" s="36">
        <f>Inputs!$B$13</f>
        <v>12660</v>
      </c>
      <c r="X1934" s="36">
        <f t="shared" si="293"/>
        <v>14229.734140602755</v>
      </c>
      <c r="Y1934" s="36">
        <f t="shared" si="294"/>
        <v>16429.072427044768</v>
      </c>
      <c r="Z1934" s="36">
        <f t="shared" si="295"/>
        <v>19491.634373857392</v>
      </c>
      <c r="AA1934" s="36">
        <f t="shared" si="296"/>
        <v>23730.647491541979</v>
      </c>
      <c r="AB1934" s="36">
        <f t="shared" si="297"/>
        <v>64346.174483309042</v>
      </c>
      <c r="AC1934" s="36">
        <f t="shared" si="298"/>
        <v>325935.88570567587</v>
      </c>
      <c r="AD1934" s="36">
        <f t="shared" si="299"/>
        <v>205874.62504059341</v>
      </c>
    </row>
    <row r="1935" spans="1:30" ht="14.25" customHeight="1" x14ac:dyDescent="0.25">
      <c r="A1935" s="16">
        <v>1919</v>
      </c>
      <c r="B1935" s="34">
        <v>0.372017630817849</v>
      </c>
      <c r="C1935" s="34">
        <v>7.0918214221235704E-2</v>
      </c>
      <c r="D1935" s="34">
        <v>4.2000234746553303E-2</v>
      </c>
      <c r="E1935" s="34">
        <v>4.7762160997017002E-2</v>
      </c>
      <c r="F1935" s="34">
        <v>5.0523941008080797E-3</v>
      </c>
      <c r="G1935" s="34">
        <v>0.184699233015725</v>
      </c>
      <c r="H1935" s="35">
        <v>1.0697038519117901</v>
      </c>
      <c r="I1935" s="34">
        <v>0.10326056644908201</v>
      </c>
      <c r="J1935" s="34">
        <v>2.9330030049188199E-2</v>
      </c>
      <c r="K1935" s="36">
        <f>Inputs!$B$12*(1+$B1935)^4</f>
        <v>212613.09975258159</v>
      </c>
      <c r="L1935" s="36">
        <f t="shared" si="290"/>
        <v>20938.609519814923</v>
      </c>
      <c r="M1935" s="36">
        <f t="shared" si="291"/>
        <v>237884.56893808767</v>
      </c>
      <c r="N1935" s="37">
        <f>M1935/Inputs!$B$6</f>
        <v>362.62891606415803</v>
      </c>
      <c r="O1935" s="38">
        <f>IF(N1935&gt;Inputs!$B$4,1,0)</f>
        <v>0</v>
      </c>
      <c r="P1935" s="34">
        <f t="shared" si="292"/>
        <v>7.3930536399893804E-2</v>
      </c>
      <c r="Q1935" s="36">
        <f>Inputs!$B$12*(1+$B1935)^0*$C1935+Inputs!$B$29*(1+$D1935)^0*Inputs!$B$19+Inputs!$B$30*(1+$E1935)^0*Inputs!$B$20+Inputs!$B$31*(1+$F1935)^0*Inputs!$B$21+Inputs!$B$22*(1+Inputs!$B$23)^0</f>
        <v>12277.136880701062</v>
      </c>
      <c r="R1935" s="36">
        <f>Inputs!$B$12*(1+$B1935)^1*$C1935+Inputs!$B$29*(1+$D1935)^1*Inputs!$B$19+Inputs!$B$30*(1+$E1935)^1*Inputs!$B$20+Inputs!$B$31*(1+$F1935)^1*Inputs!$B$21+Inputs!$B$22*(1+Inputs!$B$23)^1</f>
        <v>14072.356253505168</v>
      </c>
      <c r="S1935" s="36">
        <f>Inputs!$B$12*(1+$B1935)^2*$C1935+Inputs!$B$29*(1+$D1935)^2*Inputs!$B$19+Inputs!$B$30*(1+$E1935)^2*Inputs!$B$20+Inputs!$B$31*(1+$F1935)^2*Inputs!$B$21+Inputs!$B$22*(1+Inputs!$B$23)^2</f>
        <v>16466.059163356316</v>
      </c>
      <c r="T1935" s="36">
        <f>Inputs!$B$12*(1+$B1935)^3*$C1935+Inputs!$B$29*(1+$D1935)^3*Inputs!$B$19+Inputs!$B$30*(1+$E1935)^3*Inputs!$B$20+Inputs!$B$31*(1+$F1935)^3*Inputs!$B$21+Inputs!$B$22*(1+Inputs!$B$23)^3</f>
        <v>19677.780437390567</v>
      </c>
      <c r="U1935" s="36">
        <f>Inputs!$B$12*(1+$B1935)^4*$C1935+Inputs!$B$29*(1+$D1935)^4*Inputs!$B$19+Inputs!$B$30*(1+$E1935)^4*Inputs!$B$20+Inputs!$B$31*(1+$F1935)^4*Inputs!$B$21+Inputs!$B$22*(1+Inputs!$B$23)^4</f>
        <v>24008.577407955581</v>
      </c>
      <c r="V1935" s="35">
        <f>Inputs!$B$13/(Q1935*(1-$G1935))</f>
        <v>1.2647909717388999</v>
      </c>
      <c r="W1935" s="36">
        <f>Inputs!$B$13</f>
        <v>12660</v>
      </c>
      <c r="X1935" s="36">
        <f t="shared" si="293"/>
        <v>13951.634852867886</v>
      </c>
      <c r="Y1935" s="36">
        <f t="shared" si="294"/>
        <v>15670.052158126688</v>
      </c>
      <c r="Z1935" s="36">
        <f t="shared" si="295"/>
        <v>17944.050711432188</v>
      </c>
      <c r="AA1935" s="36">
        <f t="shared" si="296"/>
        <v>20938.609519814923</v>
      </c>
      <c r="AB1935" s="36">
        <f t="shared" si="297"/>
        <v>59528.395566835839</v>
      </c>
      <c r="AC1935" s="36">
        <f t="shared" si="298"/>
        <v>291526.89288820408</v>
      </c>
      <c r="AD1935" s="36">
        <f t="shared" si="299"/>
        <v>178356.17337125185</v>
      </c>
    </row>
    <row r="1936" spans="1:30" ht="14.25" customHeight="1" x14ac:dyDescent="0.25">
      <c r="A1936" s="16">
        <v>1920</v>
      </c>
      <c r="B1936" s="34">
        <v>0.28370859805354098</v>
      </c>
      <c r="C1936" s="34">
        <v>7.7785186042481594E-2</v>
      </c>
      <c r="D1936" s="34">
        <v>3.0741437923519199E-2</v>
      </c>
      <c r="E1936" s="34">
        <v>3.7771598548572698E-2</v>
      </c>
      <c r="F1936" s="34">
        <v>2.51583159385966E-2</v>
      </c>
      <c r="G1936" s="34">
        <v>0.177223871774079</v>
      </c>
      <c r="H1936" s="35">
        <v>0.96999924651688396</v>
      </c>
      <c r="I1936" s="34">
        <v>9.4136283804915594E-2</v>
      </c>
      <c r="J1936" s="34">
        <v>2.3711097876362001E-2</v>
      </c>
      <c r="K1936" s="36">
        <f>Inputs!$B$12*(1+$B1936)^4</f>
        <v>162936.00006079322</v>
      </c>
      <c r="L1936" s="36">
        <f t="shared" si="290"/>
        <v>17322.591264382623</v>
      </c>
      <c r="M1936" s="36">
        <f t="shared" si="291"/>
        <v>216624.43818206561</v>
      </c>
      <c r="N1936" s="37">
        <f>M1936/Inputs!$B$6</f>
        <v>330.2201801555878</v>
      </c>
      <c r="O1936" s="38">
        <f>IF(N1936&gt;Inputs!$B$4,1,0)</f>
        <v>0</v>
      </c>
      <c r="P1936" s="34">
        <f t="shared" si="292"/>
        <v>7.0425185928553596E-2</v>
      </c>
      <c r="Q1936" s="36">
        <f>Inputs!$B$12*(1+$B1936)^0*$C1936+Inputs!$B$29*(1+$D1936)^0*Inputs!$B$19+Inputs!$B$30*(1+$E1936)^0*Inputs!$B$20+Inputs!$B$31*(1+$F1936)^0*Inputs!$B$21+Inputs!$B$22*(1+Inputs!$B$23)^0</f>
        <v>12689.155189975816</v>
      </c>
      <c r="R1936" s="36">
        <f>Inputs!$B$12*(1+$B1936)^1*$C1936+Inputs!$B$29*(1+$D1936)^1*Inputs!$B$19+Inputs!$B$30*(1+$E1936)^1*Inputs!$B$20+Inputs!$B$31*(1+$F1936)^1*Inputs!$B$21+Inputs!$B$22*(1+Inputs!$B$23)^1</f>
        <v>14254.020927337959</v>
      </c>
      <c r="S1936" s="36">
        <f>Inputs!$B$12*(1+$B1936)^2*$C1936+Inputs!$B$29*(1+$D1936)^2*Inputs!$B$19+Inputs!$B$30*(1+$E1936)^2*Inputs!$B$20+Inputs!$B$31*(1+$F1936)^2*Inputs!$B$21+Inputs!$B$22*(1+Inputs!$B$23)^2</f>
        <v>16202.030448663096</v>
      </c>
      <c r="T1936" s="36">
        <f>Inputs!$B$12*(1+$B1936)^3*$C1936+Inputs!$B$29*(1+$D1936)^3*Inputs!$B$19+Inputs!$B$30*(1+$E1936)^3*Inputs!$B$20+Inputs!$B$31*(1+$F1936)^3*Inputs!$B$21+Inputs!$B$22*(1+Inputs!$B$23)^3</f>
        <v>18640.002156535753</v>
      </c>
      <c r="U1936" s="36">
        <f>Inputs!$B$12*(1+$B1936)^4*$C1936+Inputs!$B$29*(1+$D1936)^4*Inputs!$B$19+Inputs!$B$30*(1+$E1936)^4*Inputs!$B$20+Inputs!$B$31*(1+$F1936)^4*Inputs!$B$21+Inputs!$B$22*(1+Inputs!$B$23)^4</f>
        <v>21704.999414983573</v>
      </c>
      <c r="V1936" s="35">
        <f>Inputs!$B$13/(Q1936*(1-$G1936))</f>
        <v>1.212604886690611</v>
      </c>
      <c r="W1936" s="36">
        <f>Inputs!$B$13</f>
        <v>12660</v>
      </c>
      <c r="X1936" s="36">
        <f t="shared" si="293"/>
        <v>13509.958489336037</v>
      </c>
      <c r="Y1936" s="36">
        <f t="shared" si="294"/>
        <v>14547.759217530094</v>
      </c>
      <c r="Z1936" s="36">
        <f t="shared" si="295"/>
        <v>15806.624094703857</v>
      </c>
      <c r="AA1936" s="36">
        <f t="shared" si="296"/>
        <v>17322.591264382623</v>
      </c>
      <c r="AB1936" s="36">
        <f t="shared" si="297"/>
        <v>56039.368151354967</v>
      </c>
      <c r="AC1936" s="36">
        <f t="shared" si="298"/>
        <v>251803.79274135092</v>
      </c>
      <c r="AD1936" s="36">
        <f t="shared" si="299"/>
        <v>160585.07003071066</v>
      </c>
    </row>
    <row r="1937" spans="1:30" ht="14.25" customHeight="1" x14ac:dyDescent="0.25">
      <c r="A1937" s="16">
        <v>1921</v>
      </c>
      <c r="B1937" s="34">
        <v>0.18662293204632799</v>
      </c>
      <c r="C1937" s="34">
        <v>8.8869067532579199E-2</v>
      </c>
      <c r="D1937" s="34">
        <v>3.6987320728552903E-2</v>
      </c>
      <c r="E1937" s="34">
        <v>7.6561874266217106E-2</v>
      </c>
      <c r="F1937" s="34">
        <v>6.0702657884892401E-3</v>
      </c>
      <c r="G1937" s="34">
        <v>0.184320043957347</v>
      </c>
      <c r="H1937" s="35">
        <v>1.0836791515280699</v>
      </c>
      <c r="I1937" s="34">
        <v>9.8728327150339495E-2</v>
      </c>
      <c r="J1937" s="34">
        <v>2.4110130958634301E-2</v>
      </c>
      <c r="K1937" s="36">
        <f>Inputs!$B$12*(1+$B1937)^4</f>
        <v>118960.34047213338</v>
      </c>
      <c r="L1937" s="36">
        <f t="shared" ref="L1937:L2000" si="300">AA1937</f>
        <v>17496.010746981909</v>
      </c>
      <c r="M1937" s="36">
        <f t="shared" ref="M1937:M2000" si="301">AB1937+AD1937</f>
        <v>205809.12346100222</v>
      </c>
      <c r="N1937" s="37">
        <f>M1937/Inputs!$B$6</f>
        <v>313.73341991006436</v>
      </c>
      <c r="O1937" s="38">
        <f>IF(N1937&gt;Inputs!$B$4,1,0)</f>
        <v>0</v>
      </c>
      <c r="P1937" s="34">
        <f t="shared" ref="P1937:P2000" si="302">I1937-J1937</f>
        <v>7.4618196191705191E-2</v>
      </c>
      <c r="Q1937" s="36">
        <f>Inputs!$B$12*(1+$B1937)^0*$C1937+Inputs!$B$29*(1+$D1937)^0*Inputs!$B$19+Inputs!$B$30*(1+$E1937)^0*Inputs!$B$20+Inputs!$B$31*(1+$F1937)^0*Inputs!$B$21+Inputs!$B$22*(1+Inputs!$B$23)^0</f>
        <v>13354.188079381674</v>
      </c>
      <c r="R1937" s="36">
        <f>Inputs!$B$12*(1+$B1937)^1*$C1937+Inputs!$B$29*(1+$D1937)^1*Inputs!$B$19+Inputs!$B$30*(1+$E1937)^1*Inputs!$B$20+Inputs!$B$31*(1+$F1937)^1*Inputs!$B$21+Inputs!$B$22*(1+Inputs!$B$23)^1</f>
        <v>14621.891375615694</v>
      </c>
      <c r="S1937" s="36">
        <f>Inputs!$B$12*(1+$B1937)^2*$C1937+Inputs!$B$29*(1+$D1937)^2*Inputs!$B$19+Inputs!$B$30*(1+$E1937)^2*Inputs!$B$20+Inputs!$B$31*(1+$F1937)^2*Inputs!$B$21+Inputs!$B$22*(1+Inputs!$B$23)^2</f>
        <v>16092.627228718153</v>
      </c>
      <c r="T1937" s="36">
        <f>Inputs!$B$12*(1+$B1937)^3*$C1937+Inputs!$B$29*(1+$D1937)^3*Inputs!$B$19+Inputs!$B$30*(1+$E1937)^3*Inputs!$B$20+Inputs!$B$31*(1+$F1937)^3*Inputs!$B$21+Inputs!$B$22*(1+Inputs!$B$23)^3</f>
        <v>17802.285532500428</v>
      </c>
      <c r="U1937" s="36">
        <f>Inputs!$B$12*(1+$B1937)^4*$C1937+Inputs!$B$29*(1+$D1937)^4*Inputs!$B$19+Inputs!$B$30*(1+$E1937)^4*Inputs!$B$20+Inputs!$B$31*(1+$F1937)^4*Inputs!$B$21+Inputs!$B$22*(1+Inputs!$B$23)^4</f>
        <v>19793.314630926499</v>
      </c>
      <c r="V1937" s="35">
        <f>Inputs!$B$13/(Q1937*(1-$G1937))</f>
        <v>1.1622416287531616</v>
      </c>
      <c r="W1937" s="36">
        <f>Inputs!$B$13</f>
        <v>12660</v>
      </c>
      <c r="X1937" s="36">
        <f t="shared" ref="X1937:X2000" si="303">R1937*(1-$G1937)*($V1937+($H1937-$V1937)*1/4)</f>
        <v>13627.555111668298</v>
      </c>
      <c r="Y1937" s="36">
        <f t="shared" ref="Y1937:Y2000" si="304">S1937*(1-$G1937)*($V1937+($H1937-$V1937)*2/4)</f>
        <v>14740.464851223029</v>
      </c>
      <c r="Z1937" s="36">
        <f t="shared" ref="Z1937:Z2000" si="305">T1937*(1-$G1937)*($V1937+($H1937-$V1937)*3/4)</f>
        <v>16021.270512998144</v>
      </c>
      <c r="AA1937" s="36">
        <f t="shared" ref="AA1937:AA2000" si="306">U1937*(1-$G1937)*$H1937</f>
        <v>17496.010746981909</v>
      </c>
      <c r="AB1937" s="36">
        <f t="shared" ref="AB1937:AB2000" si="307">W1937/(1+$I1937)^1+X1937/(1+$I1937)^2+Y1937/(1+$I1937)^3+Z1937/(1+$I1937)^4+AA1937/(1+$I1937)^5</f>
        <v>55844.319114248152</v>
      </c>
      <c r="AC1937" s="36">
        <f t="shared" ref="AC1937:AC2000" si="308">AA1937*(1+$J1937)/($I1937-$J1937)</f>
        <v>240126.97668691594</v>
      </c>
      <c r="AD1937" s="36">
        <f t="shared" ref="AD1937:AD2000" si="309">AC1937/(1+$I1937)^5</f>
        <v>149964.80434675407</v>
      </c>
    </row>
    <row r="1938" spans="1:30" ht="14.25" customHeight="1" x14ac:dyDescent="0.25">
      <c r="A1938" s="16">
        <v>1922</v>
      </c>
      <c r="B1938" s="34">
        <v>0.34226153176428198</v>
      </c>
      <c r="C1938" s="34">
        <v>0.103800057192073</v>
      </c>
      <c r="D1938" s="34">
        <v>1.36765893688429E-2</v>
      </c>
      <c r="E1938" s="34">
        <v>4.2915033744809303E-2</v>
      </c>
      <c r="F1938" s="34">
        <v>2.1565221199657501E-3</v>
      </c>
      <c r="G1938" s="34">
        <v>0.20736485863792201</v>
      </c>
      <c r="H1938" s="35">
        <v>1.06785106880786</v>
      </c>
      <c r="I1938" s="34">
        <v>9.8018526705606401E-2</v>
      </c>
      <c r="J1938" s="34">
        <v>2.8587751806921399E-2</v>
      </c>
      <c r="K1938" s="36">
        <f>Inputs!$B$12*(1+$B1938)^4</f>
        <v>194760.02678259581</v>
      </c>
      <c r="L1938" s="36">
        <f t="shared" si="300"/>
        <v>24234.755701002236</v>
      </c>
      <c r="M1938" s="36">
        <f t="shared" si="301"/>
        <v>290170.20292802423</v>
      </c>
      <c r="N1938" s="37">
        <f>M1938/Inputs!$B$6</f>
        <v>442.3326264146711</v>
      </c>
      <c r="O1938" s="38">
        <f>IF(N1938&gt;Inputs!$B$4,1,0)</f>
        <v>1</v>
      </c>
      <c r="P1938" s="34">
        <f t="shared" si="302"/>
        <v>6.9430774898685002E-2</v>
      </c>
      <c r="Q1938" s="36">
        <f>Inputs!$B$12*(1+$B1938)^0*$C1938+Inputs!$B$29*(1+$D1938)^0*Inputs!$B$19+Inputs!$B$30*(1+$E1938)^0*Inputs!$B$20+Inputs!$B$31*(1+$F1938)^0*Inputs!$B$21+Inputs!$B$22*(1+Inputs!$B$23)^0</f>
        <v>14250.047458951303</v>
      </c>
      <c r="R1938" s="36">
        <f>Inputs!$B$12*(1+$B1938)^1*$C1938+Inputs!$B$29*(1+$D1938)^1*Inputs!$B$19+Inputs!$B$30*(1+$E1938)^1*Inputs!$B$20+Inputs!$B$31*(1+$F1938)^1*Inputs!$B$21+Inputs!$B$22*(1+Inputs!$B$23)^1</f>
        <v>16475.232227585228</v>
      </c>
      <c r="S1938" s="36">
        <f>Inputs!$B$12*(1+$B1938)^2*$C1938+Inputs!$B$29*(1+$D1938)^2*Inputs!$B$19+Inputs!$B$30*(1+$E1938)^2*Inputs!$B$20+Inputs!$B$31*(1+$F1938)^2*Inputs!$B$21+Inputs!$B$22*(1+Inputs!$B$23)^2</f>
        <v>19433.17499550906</v>
      </c>
      <c r="T1938" s="36">
        <f>Inputs!$B$12*(1+$B1938)^3*$C1938+Inputs!$B$29*(1+$D1938)^3*Inputs!$B$19+Inputs!$B$30*(1+$E1938)^3*Inputs!$B$20+Inputs!$B$31*(1+$F1938)^3*Inputs!$B$21+Inputs!$B$22*(1+Inputs!$B$23)^3</f>
        <v>23373.723180906309</v>
      </c>
      <c r="U1938" s="36">
        <f>Inputs!$B$12*(1+$B1938)^4*$C1938+Inputs!$B$29*(1+$D1938)^4*Inputs!$B$19+Inputs!$B$30*(1+$E1938)^4*Inputs!$B$20+Inputs!$B$31*(1+$F1938)^4*Inputs!$B$21+Inputs!$B$22*(1+Inputs!$B$23)^4</f>
        <v>28632.194572857319</v>
      </c>
      <c r="V1938" s="35">
        <f>Inputs!$B$13/(Q1938*(1-$G1938))</f>
        <v>1.1208411631490953</v>
      </c>
      <c r="W1938" s="36">
        <f>Inputs!$B$13</f>
        <v>12660</v>
      </c>
      <c r="X1938" s="36">
        <f t="shared" si="303"/>
        <v>14463.897013278904</v>
      </c>
      <c r="Y1938" s="36">
        <f t="shared" si="304"/>
        <v>16856.670015077831</v>
      </c>
      <c r="Z1938" s="36">
        <f t="shared" si="305"/>
        <v>20029.334567185004</v>
      </c>
      <c r="AA1938" s="36">
        <f t="shared" si="306"/>
        <v>24234.755701002236</v>
      </c>
      <c r="AB1938" s="36">
        <f t="shared" si="307"/>
        <v>65223.494553872966</v>
      </c>
      <c r="AC1938" s="36">
        <f t="shared" si="308"/>
        <v>359027.721042416</v>
      </c>
      <c r="AD1938" s="36">
        <f t="shared" si="309"/>
        <v>224946.70837415123</v>
      </c>
    </row>
    <row r="1939" spans="1:30" ht="14.25" customHeight="1" x14ac:dyDescent="0.25">
      <c r="A1939" s="16">
        <v>1923</v>
      </c>
      <c r="B1939" s="34">
        <v>0.32110039803955898</v>
      </c>
      <c r="C1939" s="34">
        <v>4.73867640146933E-2</v>
      </c>
      <c r="D1939" s="34">
        <v>4.3307998727392397E-2</v>
      </c>
      <c r="E1939" s="34">
        <v>4.4455867701821E-2</v>
      </c>
      <c r="F1939" s="34">
        <v>-1.8241060998090301E-2</v>
      </c>
      <c r="G1939" s="34">
        <v>0.197277370864269</v>
      </c>
      <c r="H1939" s="35">
        <v>0.96167690976627596</v>
      </c>
      <c r="I1939" s="34">
        <v>9.6127853735796603E-2</v>
      </c>
      <c r="J1939" s="34">
        <v>1.9197324867378001E-2</v>
      </c>
      <c r="K1939" s="36">
        <f>Inputs!$B$12*(1+$B1939)^4</f>
        <v>182765.63682781265</v>
      </c>
      <c r="L1939" s="36">
        <f t="shared" si="300"/>
        <v>13247.125634868167</v>
      </c>
      <c r="M1939" s="36">
        <f t="shared" si="301"/>
        <v>160085.45616325698</v>
      </c>
      <c r="N1939" s="37">
        <f>M1939/Inputs!$B$6</f>
        <v>244.03270756594051</v>
      </c>
      <c r="O1939" s="38">
        <f>IF(N1939&gt;Inputs!$B$4,1,0)</f>
        <v>0</v>
      </c>
      <c r="P1939" s="34">
        <f t="shared" si="302"/>
        <v>7.6930528868418599E-2</v>
      </c>
      <c r="Q1939" s="36">
        <f>Inputs!$B$12*(1+$B1939)^0*$C1939+Inputs!$B$29*(1+$D1939)^0*Inputs!$B$19+Inputs!$B$30*(1+$E1939)^0*Inputs!$B$20+Inputs!$B$31*(1+$F1939)^0*Inputs!$B$21+Inputs!$B$22*(1+Inputs!$B$23)^0</f>
        <v>10865.249868308518</v>
      </c>
      <c r="R1939" s="36">
        <f>Inputs!$B$12*(1+$B1939)^1*$C1939+Inputs!$B$29*(1+$D1939)^1*Inputs!$B$19+Inputs!$B$30*(1+$E1939)^1*Inputs!$B$20+Inputs!$B$31*(1+$F1939)^1*Inputs!$B$21+Inputs!$B$22*(1+Inputs!$B$23)^1</f>
        <v>11881.346930359085</v>
      </c>
      <c r="S1939" s="36">
        <f>Inputs!$B$12*(1+$B1939)^2*$C1939+Inputs!$B$29*(1+$D1939)^2*Inputs!$B$19+Inputs!$B$30*(1+$E1939)^2*Inputs!$B$20+Inputs!$B$31*(1+$F1939)^2*Inputs!$B$21+Inputs!$B$22*(1+Inputs!$B$23)^2</f>
        <v>13201.174050398731</v>
      </c>
      <c r="T1939" s="36">
        <f>Inputs!$B$12*(1+$B1939)^3*$C1939+Inputs!$B$29*(1+$D1939)^3*Inputs!$B$19+Inputs!$B$30*(1+$E1939)^3*Inputs!$B$20+Inputs!$B$31*(1+$F1939)^3*Inputs!$B$21+Inputs!$B$22*(1+Inputs!$B$23)^3</f>
        <v>14919.260847999454</v>
      </c>
      <c r="U1939" s="36">
        <f>Inputs!$B$12*(1+$B1939)^4*$C1939+Inputs!$B$29*(1+$D1939)^4*Inputs!$B$19+Inputs!$B$30*(1+$E1939)^4*Inputs!$B$20+Inputs!$B$31*(1+$F1939)^4*Inputs!$B$21+Inputs!$B$22*(1+Inputs!$B$23)^4</f>
        <v>17160.382362534387</v>
      </c>
      <c r="V1939" s="35">
        <f>Inputs!$B$13/(Q1939*(1-$G1939))</f>
        <v>1.4515382391303608</v>
      </c>
      <c r="W1939" s="36">
        <f>Inputs!$B$13</f>
        <v>12660</v>
      </c>
      <c r="X1939" s="36">
        <f t="shared" si="303"/>
        <v>12675.934557729355</v>
      </c>
      <c r="Y1939" s="36">
        <f t="shared" si="304"/>
        <v>12786.277050759225</v>
      </c>
      <c r="Z1939" s="36">
        <f t="shared" si="305"/>
        <v>12983.718164753402</v>
      </c>
      <c r="AA1939" s="36">
        <f t="shared" si="306"/>
        <v>13247.125634868167</v>
      </c>
      <c r="AB1939" s="36">
        <f t="shared" si="307"/>
        <v>49174.322760353898</v>
      </c>
      <c r="AC1939" s="36">
        <f t="shared" si="308"/>
        <v>175501.65334665068</v>
      </c>
      <c r="AD1939" s="36">
        <f t="shared" si="309"/>
        <v>110911.13340290308</v>
      </c>
    </row>
    <row r="1940" spans="1:30" ht="14.25" customHeight="1" x14ac:dyDescent="0.25">
      <c r="A1940" s="16">
        <v>1924</v>
      </c>
      <c r="B1940" s="34">
        <v>0.304109863915069</v>
      </c>
      <c r="C1940" s="34">
        <v>0.114710630026347</v>
      </c>
      <c r="D1940" s="34">
        <v>3.7360891270396497E-2</v>
      </c>
      <c r="E1940" s="34">
        <v>6.4837170384179105E-2</v>
      </c>
      <c r="F1940" s="34">
        <v>2.2486412119965202E-3</v>
      </c>
      <c r="G1940" s="34">
        <v>0.17042168357572399</v>
      </c>
      <c r="H1940" s="35">
        <v>0.97479236568194505</v>
      </c>
      <c r="I1940" s="34">
        <v>9.6327252499325194E-2</v>
      </c>
      <c r="J1940" s="34">
        <v>2.6066482347374801E-2</v>
      </c>
      <c r="K1940" s="36">
        <f>Inputs!$B$12*(1+$B1940)^4</f>
        <v>173543.34719426598</v>
      </c>
      <c r="L1940" s="36">
        <f t="shared" si="300"/>
        <v>23386.494993502511</v>
      </c>
      <c r="M1940" s="36">
        <f t="shared" si="301"/>
        <v>280293.14347600902</v>
      </c>
      <c r="N1940" s="37">
        <f>M1940/Inputs!$B$6</f>
        <v>427.27613334757473</v>
      </c>
      <c r="O1940" s="38">
        <f>IF(N1940&gt;Inputs!$B$4,1,0)</f>
        <v>1</v>
      </c>
      <c r="P1940" s="34">
        <f t="shared" si="302"/>
        <v>7.0260770151950397E-2</v>
      </c>
      <c r="Q1940" s="36">
        <f>Inputs!$B$12*(1+$B1940)^0*$C1940+Inputs!$B$29*(1+$D1940)^0*Inputs!$B$19+Inputs!$B$30*(1+$E1940)^0*Inputs!$B$20+Inputs!$B$31*(1+$F1940)^0*Inputs!$B$21+Inputs!$B$22*(1+Inputs!$B$23)^0</f>
        <v>14904.681829007743</v>
      </c>
      <c r="R1940" s="36">
        <f>Inputs!$B$12*(1+$B1940)^1*$C1940+Inputs!$B$29*(1+$D1940)^1*Inputs!$B$19+Inputs!$B$30*(1+$E1940)^1*Inputs!$B$20+Inputs!$B$31*(1+$F1940)^1*Inputs!$B$21+Inputs!$B$22*(1+Inputs!$B$23)^1</f>
        <v>17224.91581736604</v>
      </c>
      <c r="S1940" s="36">
        <f>Inputs!$B$12*(1+$B1940)^2*$C1940+Inputs!$B$29*(1+$D1940)^2*Inputs!$B$19+Inputs!$B$30*(1+$E1940)^2*Inputs!$B$20+Inputs!$B$31*(1+$F1940)^2*Inputs!$B$21+Inputs!$B$22*(1+Inputs!$B$23)^2</f>
        <v>20194.785896414378</v>
      </c>
      <c r="T1940" s="36">
        <f>Inputs!$B$12*(1+$B1940)^3*$C1940+Inputs!$B$29*(1+$D1940)^3*Inputs!$B$19+Inputs!$B$30*(1+$E1940)^3*Inputs!$B$20+Inputs!$B$31*(1+$F1940)^3*Inputs!$B$21+Inputs!$B$22*(1+Inputs!$B$23)^3</f>
        <v>24008.66001328233</v>
      </c>
      <c r="U1940" s="36">
        <f>Inputs!$B$12*(1+$B1940)^4*$C1940+Inputs!$B$29*(1+$D1940)^4*Inputs!$B$19+Inputs!$B$30*(1+$E1940)^4*Inputs!$B$20+Inputs!$B$31*(1+$F1940)^4*Inputs!$B$21+Inputs!$B$22*(1+Inputs!$B$23)^4</f>
        <v>28919.82272581404</v>
      </c>
      <c r="V1940" s="35">
        <f>Inputs!$B$13/(Q1940*(1-$G1940))</f>
        <v>1.023890713888111</v>
      </c>
      <c r="W1940" s="36">
        <f>Inputs!$B$13</f>
        <v>12660</v>
      </c>
      <c r="X1940" s="36">
        <f t="shared" si="303"/>
        <v>14455.40434071374</v>
      </c>
      <c r="Y1940" s="36">
        <f t="shared" si="304"/>
        <v>16742.125197475914</v>
      </c>
      <c r="Z1940" s="36">
        <f t="shared" si="305"/>
        <v>19659.475426488429</v>
      </c>
      <c r="AA1940" s="36">
        <f t="shared" si="306"/>
        <v>23386.494993502511</v>
      </c>
      <c r="AB1940" s="36">
        <f t="shared" si="307"/>
        <v>64654.454319820477</v>
      </c>
      <c r="AC1940" s="36">
        <f t="shared" si="308"/>
        <v>341529.11504559556</v>
      </c>
      <c r="AD1940" s="36">
        <f t="shared" si="309"/>
        <v>215638.68915618851</v>
      </c>
    </row>
    <row r="1941" spans="1:30" ht="14.25" customHeight="1" x14ac:dyDescent="0.25">
      <c r="A1941" s="16">
        <v>1925</v>
      </c>
      <c r="B1941" s="34">
        <v>0.40259316103599802</v>
      </c>
      <c r="C1941" s="34">
        <v>5.8938616560748301E-2</v>
      </c>
      <c r="D1941" s="34">
        <v>1.46949417863816E-2</v>
      </c>
      <c r="E1941" s="34">
        <v>7.0779551480665601E-2</v>
      </c>
      <c r="F1941" s="34">
        <v>-4.2290922912554896E-3</v>
      </c>
      <c r="G1941" s="34">
        <v>0.20459116981678299</v>
      </c>
      <c r="H1941" s="35">
        <v>1.16387863603074</v>
      </c>
      <c r="I1941" s="34">
        <v>9.1521524564957601E-2</v>
      </c>
      <c r="J1941" s="34">
        <v>3.2265764919851503E-2</v>
      </c>
      <c r="K1941" s="36">
        <f>Inputs!$B$12*(1+$B1941)^4</f>
        <v>232208.50278965954</v>
      </c>
      <c r="L1941" s="36">
        <f t="shared" si="300"/>
        <v>20673.665230315095</v>
      </c>
      <c r="M1941" s="36">
        <f t="shared" si="301"/>
        <v>293275.40449714806</v>
      </c>
      <c r="N1941" s="37">
        <f>M1941/Inputs!$B$6</f>
        <v>447.06616539199399</v>
      </c>
      <c r="O1941" s="38">
        <f>IF(N1941&gt;Inputs!$B$4,1,0)</f>
        <v>1</v>
      </c>
      <c r="P1941" s="34">
        <f t="shared" si="302"/>
        <v>5.9255759645106099E-2</v>
      </c>
      <c r="Q1941" s="36">
        <f>Inputs!$B$12*(1+$B1941)^0*$C1941+Inputs!$B$29*(1+$D1941)^0*Inputs!$B$19+Inputs!$B$30*(1+$E1941)^0*Inputs!$B$20+Inputs!$B$31*(1+$F1941)^0*Inputs!$B$21+Inputs!$B$22*(1+Inputs!$B$23)^0</f>
        <v>11558.361021071818</v>
      </c>
      <c r="R1941" s="36">
        <f>Inputs!$B$12*(1+$B1941)^1*$C1941+Inputs!$B$29*(1+$D1941)^1*Inputs!$B$19+Inputs!$B$30*(1+$E1941)^1*Inputs!$B$20+Inputs!$B$31*(1+$F1941)^1*Inputs!$B$21+Inputs!$B$22*(1+Inputs!$B$23)^1</f>
        <v>13120.127000495027</v>
      </c>
      <c r="S1941" s="36">
        <f>Inputs!$B$12*(1+$B1941)^2*$C1941+Inputs!$B$29*(1+$D1941)^2*Inputs!$B$19+Inputs!$B$30*(1+$E1941)^2*Inputs!$B$20+Inputs!$B$31*(1+$F1941)^2*Inputs!$B$21+Inputs!$B$22*(1+Inputs!$B$23)^2</f>
        <v>15266.362749431133</v>
      </c>
      <c r="T1941" s="36">
        <f>Inputs!$B$12*(1+$B1941)^3*$C1941+Inputs!$B$29*(1+$D1941)^3*Inputs!$B$19+Inputs!$B$30*(1+$E1941)^3*Inputs!$B$20+Inputs!$B$31*(1+$F1941)^3*Inputs!$B$21+Inputs!$B$22*(1+Inputs!$B$23)^3</f>
        <v>18228.661019217696</v>
      </c>
      <c r="U1941" s="36">
        <f>Inputs!$B$12*(1+$B1941)^4*$C1941+Inputs!$B$29*(1+$D1941)^4*Inputs!$B$19+Inputs!$B$30*(1+$E1941)^4*Inputs!$B$20+Inputs!$B$31*(1+$F1941)^4*Inputs!$B$21+Inputs!$B$22*(1+Inputs!$B$23)^4</f>
        <v>22331.576079955506</v>
      </c>
      <c r="V1941" s="35">
        <f>Inputs!$B$13/(Q1941*(1-$G1941))</f>
        <v>1.377041542882893</v>
      </c>
      <c r="W1941" s="36">
        <f>Inputs!$B$13</f>
        <v>12660</v>
      </c>
      <c r="X1941" s="36">
        <f t="shared" si="303"/>
        <v>13814.484638199328</v>
      </c>
      <c r="Y1941" s="36">
        <f t="shared" si="304"/>
        <v>15427.196530463136</v>
      </c>
      <c r="Z1941" s="36">
        <f t="shared" si="305"/>
        <v>17648.028200173288</v>
      </c>
      <c r="AA1941" s="36">
        <f t="shared" si="306"/>
        <v>20673.665230315095</v>
      </c>
      <c r="AB1941" s="36">
        <f t="shared" si="307"/>
        <v>60832.168991006096</v>
      </c>
      <c r="AC1941" s="36">
        <f t="shared" si="308"/>
        <v>360145.86565899622</v>
      </c>
      <c r="AD1941" s="36">
        <f t="shared" si="309"/>
        <v>232443.23550614197</v>
      </c>
    </row>
    <row r="1942" spans="1:30" ht="14.25" customHeight="1" x14ac:dyDescent="0.25">
      <c r="A1942" s="16">
        <v>1926</v>
      </c>
      <c r="B1942" s="34">
        <v>0.37339943556417599</v>
      </c>
      <c r="C1942" s="34">
        <v>6.2077820026008E-2</v>
      </c>
      <c r="D1942" s="34">
        <v>5.4104299296419398E-2</v>
      </c>
      <c r="E1942" s="34">
        <v>4.5855924248337197E-2</v>
      </c>
      <c r="F1942" s="34">
        <v>1.79184444365551E-2</v>
      </c>
      <c r="G1942" s="34">
        <v>0.182310108998884</v>
      </c>
      <c r="H1942" s="35">
        <v>0.98952662919410905</v>
      </c>
      <c r="I1942" s="34">
        <v>0.104063685281495</v>
      </c>
      <c r="J1942" s="34">
        <v>2.6637891910640799E-2</v>
      </c>
      <c r="K1942" s="36">
        <f>Inputs!$B$12*(1+$B1942)^4</f>
        <v>213470.9135593024</v>
      </c>
      <c r="L1942" s="36">
        <f t="shared" si="300"/>
        <v>18273.718393184441</v>
      </c>
      <c r="M1942" s="36">
        <f t="shared" si="301"/>
        <v>203428.17485162709</v>
      </c>
      <c r="N1942" s="37">
        <f>M1942/Inputs!$B$6</f>
        <v>310.10392507869983</v>
      </c>
      <c r="O1942" s="38">
        <f>IF(N1942&gt;Inputs!$B$4,1,0)</f>
        <v>0</v>
      </c>
      <c r="P1942" s="34">
        <f t="shared" si="302"/>
        <v>7.7425793370854201E-2</v>
      </c>
      <c r="Q1942" s="36">
        <f>Inputs!$B$12*(1+$B1942)^0*$C1942+Inputs!$B$29*(1+$D1942)^0*Inputs!$B$19+Inputs!$B$30*(1+$E1942)^0*Inputs!$B$20+Inputs!$B$31*(1+$F1942)^0*Inputs!$B$21+Inputs!$B$22*(1+Inputs!$B$23)^0</f>
        <v>11746.713228987403</v>
      </c>
      <c r="R1942" s="36">
        <f>Inputs!$B$12*(1+$B1942)^1*$C1942+Inputs!$B$29*(1+$D1942)^1*Inputs!$B$19+Inputs!$B$30*(1+$E1942)^1*Inputs!$B$20+Inputs!$B$31*(1+$F1942)^1*Inputs!$B$21+Inputs!$B$22*(1+Inputs!$B$23)^1</f>
        <v>13442.959681498531</v>
      </c>
      <c r="S1942" s="36">
        <f>Inputs!$B$12*(1+$B1942)^2*$C1942+Inputs!$B$29*(1+$D1942)^2*Inputs!$B$19+Inputs!$B$30*(1+$E1942)^2*Inputs!$B$20+Inputs!$B$31*(1+$F1942)^2*Inputs!$B$21+Inputs!$B$22*(1+Inputs!$B$23)^2</f>
        <v>15672.840196400364</v>
      </c>
      <c r="T1942" s="36">
        <f>Inputs!$B$12*(1+$B1942)^3*$C1942+Inputs!$B$29*(1+$D1942)^3*Inputs!$B$19+Inputs!$B$30*(1+$E1942)^3*Inputs!$B$20+Inputs!$B$31*(1+$F1942)^3*Inputs!$B$21+Inputs!$B$22*(1+Inputs!$B$23)^3</f>
        <v>18630.996934826107</v>
      </c>
      <c r="U1942" s="36">
        <f>Inputs!$B$12*(1+$B1942)^4*$C1942+Inputs!$B$29*(1+$D1942)^4*Inputs!$B$19+Inputs!$B$30*(1+$E1942)^4*Inputs!$B$20+Inputs!$B$31*(1+$F1942)^4*Inputs!$B$21+Inputs!$B$22*(1+Inputs!$B$23)^4</f>
        <v>22584.517324277713</v>
      </c>
      <c r="V1942" s="35">
        <f>Inputs!$B$13/(Q1942*(1-$G1942))</f>
        <v>1.3180403643449745</v>
      </c>
      <c r="W1942" s="36">
        <f>Inputs!$B$13</f>
        <v>12660</v>
      </c>
      <c r="X1942" s="36">
        <f t="shared" si="303"/>
        <v>13585.356810073996</v>
      </c>
      <c r="Y1942" s="36">
        <f t="shared" si="304"/>
        <v>14786.338930493139</v>
      </c>
      <c r="Z1942" s="36">
        <f t="shared" si="305"/>
        <v>16325.998157417134</v>
      </c>
      <c r="AA1942" s="36">
        <f t="shared" si="306"/>
        <v>18273.718393184441</v>
      </c>
      <c r="AB1942" s="36">
        <f t="shared" si="307"/>
        <v>55725.647567301479</v>
      </c>
      <c r="AC1942" s="36">
        <f t="shared" si="308"/>
        <v>242302.8671942506</v>
      </c>
      <c r="AD1942" s="36">
        <f t="shared" si="309"/>
        <v>147702.52728432562</v>
      </c>
    </row>
    <row r="1943" spans="1:30" ht="14.25" customHeight="1" x14ac:dyDescent="0.25">
      <c r="A1943" s="16">
        <v>1927</v>
      </c>
      <c r="B1943" s="34">
        <v>0.188943244440087</v>
      </c>
      <c r="C1943" s="34">
        <v>8.4313704464889297E-2</v>
      </c>
      <c r="D1943" s="34">
        <v>6.3682650362248596E-3</v>
      </c>
      <c r="E1943" s="34">
        <v>5.6110877146252902E-2</v>
      </c>
      <c r="F1943" s="34">
        <v>-2.5628552137151599E-3</v>
      </c>
      <c r="G1943" s="34">
        <v>0.16410263760129301</v>
      </c>
      <c r="H1943" s="35">
        <v>1.13151486462629</v>
      </c>
      <c r="I1943" s="34">
        <v>9.5693661503383903E-2</v>
      </c>
      <c r="J1943" s="34">
        <v>1.9044552404406501E-2</v>
      </c>
      <c r="K1943" s="36">
        <f>Inputs!$B$12*(1+$B1943)^4</f>
        <v>119893.52929447997</v>
      </c>
      <c r="L1943" s="36">
        <f t="shared" si="300"/>
        <v>17491.650903144116</v>
      </c>
      <c r="M1943" s="36">
        <f t="shared" si="301"/>
        <v>203441.65135919681</v>
      </c>
      <c r="N1943" s="37">
        <f>M1943/Inputs!$B$6</f>
        <v>310.12446853536102</v>
      </c>
      <c r="O1943" s="38">
        <f>IF(N1943&gt;Inputs!$B$4,1,0)</f>
        <v>0</v>
      </c>
      <c r="P1943" s="34">
        <f t="shared" si="302"/>
        <v>7.6649109098977403E-2</v>
      </c>
      <c r="Q1943" s="36">
        <f>Inputs!$B$12*(1+$B1943)^0*$C1943+Inputs!$B$29*(1+$D1943)^0*Inputs!$B$19+Inputs!$B$30*(1+$E1943)^0*Inputs!$B$20+Inputs!$B$31*(1+$F1943)^0*Inputs!$B$21+Inputs!$B$22*(1+Inputs!$B$23)^0</f>
        <v>13080.86629532028</v>
      </c>
      <c r="R1943" s="36">
        <f>Inputs!$B$12*(1+$B1943)^1*$C1943+Inputs!$B$29*(1+$D1943)^1*Inputs!$B$19+Inputs!$B$30*(1+$E1943)^1*Inputs!$B$20+Inputs!$B$31*(1+$F1943)^1*Inputs!$B$21+Inputs!$B$22*(1+Inputs!$B$23)^1</f>
        <v>14117.994054285416</v>
      </c>
      <c r="S1943" s="36">
        <f>Inputs!$B$12*(1+$B1943)^2*$C1943+Inputs!$B$29*(1+$D1943)^2*Inputs!$B$19+Inputs!$B$30*(1+$E1943)^2*Inputs!$B$20+Inputs!$B$31*(1+$F1943)^2*Inputs!$B$21+Inputs!$B$22*(1+Inputs!$B$23)^2</f>
        <v>15341.716452175286</v>
      </c>
      <c r="T1943" s="36">
        <f>Inputs!$B$12*(1+$B1943)^3*$C1943+Inputs!$B$29*(1+$D1943)^3*Inputs!$B$19+Inputs!$B$30*(1+$E1943)^3*Inputs!$B$20+Inputs!$B$31*(1+$F1943)^3*Inputs!$B$21+Inputs!$B$22*(1+Inputs!$B$23)^3</f>
        <v>16786.538350372277</v>
      </c>
      <c r="U1943" s="36">
        <f>Inputs!$B$12*(1+$B1943)^4*$C1943+Inputs!$B$29*(1+$D1943)^4*Inputs!$B$19+Inputs!$B$30*(1+$E1943)^4*Inputs!$B$20+Inputs!$B$31*(1+$F1943)^4*Inputs!$B$21+Inputs!$B$22*(1+Inputs!$B$23)^4</f>
        <v>18493.434892334535</v>
      </c>
      <c r="V1943" s="35">
        <f>Inputs!$B$13/(Q1943*(1-$G1943))</f>
        <v>1.1578285231864258</v>
      </c>
      <c r="W1943" s="36">
        <f>Inputs!$B$13</f>
        <v>12660</v>
      </c>
      <c r="X1943" s="36">
        <f t="shared" si="303"/>
        <v>13586.125864655929</v>
      </c>
      <c r="Y1943" s="36">
        <f t="shared" si="304"/>
        <v>14679.384632733723</v>
      </c>
      <c r="Z1943" s="36">
        <f t="shared" si="305"/>
        <v>15969.523601109329</v>
      </c>
      <c r="AA1943" s="36">
        <f t="shared" si="306"/>
        <v>17491.650903144116</v>
      </c>
      <c r="AB1943" s="36">
        <f t="shared" si="307"/>
        <v>56186.290280429734</v>
      </c>
      <c r="AC1943" s="36">
        <f t="shared" si="308"/>
        <v>232550.277164884</v>
      </c>
      <c r="AD1943" s="36">
        <f t="shared" si="309"/>
        <v>147255.36107876708</v>
      </c>
    </row>
    <row r="1944" spans="1:30" ht="14.25" customHeight="1" x14ac:dyDescent="0.25">
      <c r="A1944" s="16">
        <v>1928</v>
      </c>
      <c r="B1944" s="34">
        <v>0.321640788855377</v>
      </c>
      <c r="C1944" s="34">
        <v>5.1562570747183602E-2</v>
      </c>
      <c r="D1944" s="34">
        <v>3.4141143735017802E-2</v>
      </c>
      <c r="E1944" s="34">
        <v>4.8021052198417298E-2</v>
      </c>
      <c r="F1944" s="34">
        <v>1.5061581377658499E-2</v>
      </c>
      <c r="G1944" s="34">
        <v>0.16879396321399301</v>
      </c>
      <c r="H1944" s="35">
        <v>1.0114115104933801</v>
      </c>
      <c r="I1944" s="34">
        <v>9.11536401899741E-2</v>
      </c>
      <c r="J1944" s="34">
        <v>3.0722915174622001E-2</v>
      </c>
      <c r="K1944" s="36">
        <f>Inputs!$B$12*(1+$B1944)^4</f>
        <v>183064.85855940529</v>
      </c>
      <c r="L1944" s="36">
        <f t="shared" si="300"/>
        <v>15504.795464361232</v>
      </c>
      <c r="M1944" s="36">
        <f t="shared" si="301"/>
        <v>224477.36880407704</v>
      </c>
      <c r="N1944" s="37">
        <f>M1944/Inputs!$B$6</f>
        <v>342.19111098182475</v>
      </c>
      <c r="O1944" s="38">
        <f>IF(N1944&gt;Inputs!$B$4,1,0)</f>
        <v>0</v>
      </c>
      <c r="P1944" s="34">
        <f t="shared" si="302"/>
        <v>6.0430725015352099E-2</v>
      </c>
      <c r="Q1944" s="36">
        <f>Inputs!$B$12*(1+$B1944)^0*$C1944+Inputs!$B$29*(1+$D1944)^0*Inputs!$B$19+Inputs!$B$30*(1+$E1944)^0*Inputs!$B$20+Inputs!$B$31*(1+$F1944)^0*Inputs!$B$21+Inputs!$B$22*(1+Inputs!$B$23)^0</f>
        <v>11115.798272257936</v>
      </c>
      <c r="R1944" s="36">
        <f>Inputs!$B$12*(1+$B1944)^1*$C1944+Inputs!$B$29*(1+$D1944)^1*Inputs!$B$19+Inputs!$B$30*(1+$E1944)^1*Inputs!$B$20+Inputs!$B$31*(1+$F1944)^1*Inputs!$B$21+Inputs!$B$22*(1+Inputs!$B$23)^1</f>
        <v>12343.020537836515</v>
      </c>
      <c r="S1944" s="36">
        <f>Inputs!$B$12*(1+$B1944)^2*$C1944+Inputs!$B$29*(1+$D1944)^2*Inputs!$B$19+Inputs!$B$30*(1+$E1944)^2*Inputs!$B$20+Inputs!$B$31*(1+$F1944)^2*Inputs!$B$21+Inputs!$B$22*(1+Inputs!$B$23)^2</f>
        <v>13898.888079135282</v>
      </c>
      <c r="T1944" s="36">
        <f>Inputs!$B$12*(1+$B1944)^3*$C1944+Inputs!$B$29*(1+$D1944)^3*Inputs!$B$19+Inputs!$B$30*(1+$E1944)^3*Inputs!$B$20+Inputs!$B$31*(1+$F1944)^3*Inputs!$B$21+Inputs!$B$22*(1+Inputs!$B$23)^3</f>
        <v>15886.707035718884</v>
      </c>
      <c r="U1944" s="36">
        <f>Inputs!$B$12*(1+$B1944)^4*$C1944+Inputs!$B$29*(1+$D1944)^4*Inputs!$B$19+Inputs!$B$30*(1+$E1944)^4*Inputs!$B$20+Inputs!$B$31*(1+$F1944)^4*Inputs!$B$21+Inputs!$B$22*(1+Inputs!$B$23)^4</f>
        <v>18442.910594239067</v>
      </c>
      <c r="V1944" s="35">
        <f>Inputs!$B$13/(Q1944*(1-$G1944))</f>
        <v>1.370201252929732</v>
      </c>
      <c r="W1944" s="36">
        <f>Inputs!$B$13</f>
        <v>12660</v>
      </c>
      <c r="X1944" s="36">
        <f t="shared" si="303"/>
        <v>13137.448235274393</v>
      </c>
      <c r="Y1944" s="36">
        <f t="shared" si="304"/>
        <v>13757.195213059731</v>
      </c>
      <c r="Z1944" s="36">
        <f t="shared" si="305"/>
        <v>14540.283245903702</v>
      </c>
      <c r="AA1944" s="36">
        <f t="shared" si="306"/>
        <v>15504.795464361232</v>
      </c>
      <c r="AB1944" s="36">
        <f t="shared" si="307"/>
        <v>53507.082485224528</v>
      </c>
      <c r="AC1944" s="36">
        <f t="shared" si="308"/>
        <v>264454.01699471159</v>
      </c>
      <c r="AD1944" s="36">
        <f t="shared" si="309"/>
        <v>170970.28631885251</v>
      </c>
    </row>
    <row r="1945" spans="1:30" ht="14.25" customHeight="1" x14ac:dyDescent="0.25">
      <c r="A1945" s="16">
        <v>1929</v>
      </c>
      <c r="B1945" s="34">
        <v>0.206169975377334</v>
      </c>
      <c r="C1945" s="34">
        <v>8.8264133709043305E-2</v>
      </c>
      <c r="D1945" s="34">
        <v>1.7582917679767201E-2</v>
      </c>
      <c r="E1945" s="34">
        <v>3.9958988206990599E-2</v>
      </c>
      <c r="F1945" s="34">
        <v>-3.70330415627243E-3</v>
      </c>
      <c r="G1945" s="34">
        <v>0.162601307263737</v>
      </c>
      <c r="H1945" s="35">
        <v>1.03351204305666</v>
      </c>
      <c r="I1945" s="34">
        <v>9.9470194186342203E-2</v>
      </c>
      <c r="J1945" s="34">
        <v>2.0078326631197602E-2</v>
      </c>
      <c r="K1945" s="36">
        <f>Inputs!$B$12*(1+$B1945)^4</f>
        <v>126994.61468179146</v>
      </c>
      <c r="L1945" s="36">
        <f t="shared" si="300"/>
        <v>16911.206589258596</v>
      </c>
      <c r="M1945" s="36">
        <f t="shared" si="301"/>
        <v>189907.93212679448</v>
      </c>
      <c r="N1945" s="37">
        <f>M1945/Inputs!$B$6</f>
        <v>289.49379897377207</v>
      </c>
      <c r="O1945" s="38">
        <f>IF(N1945&gt;Inputs!$B$4,1,0)</f>
        <v>0</v>
      </c>
      <c r="P1945" s="34">
        <f t="shared" si="302"/>
        <v>7.9391867555144602E-2</v>
      </c>
      <c r="Q1945" s="36">
        <f>Inputs!$B$12*(1+$B1945)^0*$C1945+Inputs!$B$29*(1+$D1945)^0*Inputs!$B$19+Inputs!$B$30*(1+$E1945)^0*Inputs!$B$20+Inputs!$B$31*(1+$F1945)^0*Inputs!$B$21+Inputs!$B$22*(1+Inputs!$B$23)^0</f>
        <v>13317.89204996952</v>
      </c>
      <c r="R1945" s="36">
        <f>Inputs!$B$12*(1+$B1945)^1*$C1945+Inputs!$B$29*(1+$D1945)^1*Inputs!$B$19+Inputs!$B$30*(1+$E1945)^1*Inputs!$B$20+Inputs!$B$31*(1+$F1945)^1*Inputs!$B$21+Inputs!$B$22*(1+Inputs!$B$23)^1</f>
        <v>14482.336401564462</v>
      </c>
      <c r="S1945" s="36">
        <f>Inputs!$B$12*(1+$B1945)^2*$C1945+Inputs!$B$29*(1+$D1945)^2*Inputs!$B$19+Inputs!$B$30*(1+$E1945)^2*Inputs!$B$20+Inputs!$B$31*(1+$F1945)^2*Inputs!$B$21+Inputs!$B$22*(1+Inputs!$B$23)^2</f>
        <v>15874.906394827594</v>
      </c>
      <c r="T1945" s="36">
        <f>Inputs!$B$12*(1+$B1945)^3*$C1945+Inputs!$B$29*(1+$D1945)^3*Inputs!$B$19+Inputs!$B$30*(1+$E1945)^3*Inputs!$B$20+Inputs!$B$31*(1+$F1945)^3*Inputs!$B$21+Inputs!$B$22*(1+Inputs!$B$23)^3</f>
        <v>17542.127820432936</v>
      </c>
      <c r="U1945" s="36">
        <f>Inputs!$B$12*(1+$B1945)^4*$C1945+Inputs!$B$29*(1+$D1945)^4*Inputs!$B$19+Inputs!$B$30*(1+$E1945)^4*Inputs!$B$20+Inputs!$B$31*(1+$F1945)^4*Inputs!$B$21+Inputs!$B$22*(1+Inputs!$B$23)^4</f>
        <v>19540.099675293164</v>
      </c>
      <c r="V1945" s="35">
        <f>Inputs!$B$13/(Q1945*(1-$G1945))</f>
        <v>1.1351831517898257</v>
      </c>
      <c r="W1945" s="36">
        <f>Inputs!$B$13</f>
        <v>12660</v>
      </c>
      <c r="X1945" s="36">
        <f t="shared" si="303"/>
        <v>13458.668006172715</v>
      </c>
      <c r="Y1945" s="36">
        <f t="shared" si="304"/>
        <v>14414.911264870963</v>
      </c>
      <c r="Z1945" s="36">
        <f t="shared" si="305"/>
        <v>15555.419520542528</v>
      </c>
      <c r="AA1945" s="36">
        <f t="shared" si="306"/>
        <v>16911.206589258596</v>
      </c>
      <c r="AB1945" s="36">
        <f t="shared" si="307"/>
        <v>54664.932423015911</v>
      </c>
      <c r="AC1945" s="36">
        <f t="shared" si="308"/>
        <v>217286.17615529994</v>
      </c>
      <c r="AD1945" s="36">
        <f t="shared" si="309"/>
        <v>135242.99970377857</v>
      </c>
    </row>
    <row r="1946" spans="1:30" ht="14.25" customHeight="1" x14ac:dyDescent="0.25">
      <c r="A1946" s="16">
        <v>1930</v>
      </c>
      <c r="B1946" s="34">
        <v>0.27533281009185201</v>
      </c>
      <c r="C1946" s="34">
        <v>8.7548270397562397E-2</v>
      </c>
      <c r="D1946" s="34">
        <v>3.75203151400018E-2</v>
      </c>
      <c r="E1946" s="34">
        <v>2.09709730779391E-2</v>
      </c>
      <c r="F1946" s="34">
        <v>1.8943594781937901E-2</v>
      </c>
      <c r="G1946" s="34">
        <v>0.19403267057634199</v>
      </c>
      <c r="H1946" s="35">
        <v>1.0585681014708599</v>
      </c>
      <c r="I1946" s="34">
        <v>9.9884932616304101E-2</v>
      </c>
      <c r="J1946" s="34">
        <v>2.3588908185453401E-2</v>
      </c>
      <c r="K1946" s="36">
        <f>Inputs!$B$12*(1+$B1946)^4</f>
        <v>158725.01673790181</v>
      </c>
      <c r="L1946" s="36">
        <f t="shared" si="300"/>
        <v>19385.952567800552</v>
      </c>
      <c r="M1946" s="36">
        <f t="shared" si="301"/>
        <v>219799.98693005153</v>
      </c>
      <c r="N1946" s="37">
        <f>M1946/Inputs!$B$6</f>
        <v>335.06095568605417</v>
      </c>
      <c r="O1946" s="38">
        <f>IF(N1946&gt;Inputs!$B$4,1,0)</f>
        <v>0</v>
      </c>
      <c r="P1946" s="34">
        <f t="shared" si="302"/>
        <v>7.6296024430850706E-2</v>
      </c>
      <c r="Q1946" s="36">
        <f>Inputs!$B$12*(1+$B1946)^0*$C1946+Inputs!$B$29*(1+$D1946)^0*Inputs!$B$19+Inputs!$B$30*(1+$E1946)^0*Inputs!$B$20+Inputs!$B$31*(1+$F1946)^0*Inputs!$B$21+Inputs!$B$22*(1+Inputs!$B$23)^0</f>
        <v>13274.940251280666</v>
      </c>
      <c r="R1946" s="36">
        <f>Inputs!$B$12*(1+$B1946)^1*$C1946+Inputs!$B$29*(1+$D1946)^1*Inputs!$B$19+Inputs!$B$30*(1+$E1946)^1*Inputs!$B$20+Inputs!$B$31*(1+$F1946)^1*Inputs!$B$21+Inputs!$B$22*(1+Inputs!$B$23)^1</f>
        <v>14914.142018923827</v>
      </c>
      <c r="S1946" s="36">
        <f>Inputs!$B$12*(1+$B1946)^2*$C1946+Inputs!$B$29*(1+$D1946)^2*Inputs!$B$19+Inputs!$B$30*(1+$E1946)^2*Inputs!$B$20+Inputs!$B$31*(1+$F1946)^2*Inputs!$B$21+Inputs!$B$22*(1+Inputs!$B$23)^2</f>
        <v>16956.853641940732</v>
      </c>
      <c r="T1946" s="36">
        <f>Inputs!$B$12*(1+$B1946)^3*$C1946+Inputs!$B$29*(1+$D1946)^3*Inputs!$B$19+Inputs!$B$30*(1+$E1946)^3*Inputs!$B$20+Inputs!$B$31*(1+$F1946)^3*Inputs!$B$21+Inputs!$B$22*(1+Inputs!$B$23)^3</f>
        <v>19512.882028068634</v>
      </c>
      <c r="U1946" s="36">
        <f>Inputs!$B$12*(1+$B1946)^4*$C1946+Inputs!$B$29*(1+$D1946)^4*Inputs!$B$19+Inputs!$B$30*(1+$E1946)^4*Inputs!$B$20+Inputs!$B$31*(1+$F1946)^4*Inputs!$B$21+Inputs!$B$22*(1+Inputs!$B$23)^4</f>
        <v>22722.22757261273</v>
      </c>
      <c r="V1946" s="35">
        <f>Inputs!$B$13/(Q1946*(1-$G1946))</f>
        <v>1.183269561828127</v>
      </c>
      <c r="W1946" s="36">
        <f>Inputs!$B$13</f>
        <v>12660</v>
      </c>
      <c r="X1946" s="36">
        <f t="shared" si="303"/>
        <v>13848.530792225863</v>
      </c>
      <c r="Y1946" s="36">
        <f t="shared" si="304"/>
        <v>15319.22781963027</v>
      </c>
      <c r="Z1946" s="36">
        <f t="shared" si="305"/>
        <v>17138.118068999109</v>
      </c>
      <c r="AA1946" s="36">
        <f t="shared" si="306"/>
        <v>19385.952567800552</v>
      </c>
      <c r="AB1946" s="36">
        <f t="shared" si="307"/>
        <v>58224.845430852467</v>
      </c>
      <c r="AC1946" s="36">
        <f t="shared" si="308"/>
        <v>260082.30666061063</v>
      </c>
      <c r="AD1946" s="36">
        <f t="shared" si="309"/>
        <v>161575.14149919906</v>
      </c>
    </row>
    <row r="1947" spans="1:30" ht="14.25" customHeight="1" x14ac:dyDescent="0.25">
      <c r="A1947" s="16">
        <v>1931</v>
      </c>
      <c r="B1947" s="34">
        <v>0.200509540707272</v>
      </c>
      <c r="C1947" s="34">
        <v>0.100087436841264</v>
      </c>
      <c r="D1947" s="34">
        <v>1.1257497818956101E-2</v>
      </c>
      <c r="E1947" s="34">
        <v>5.1887420003083898E-2</v>
      </c>
      <c r="F1947" s="34">
        <v>4.4876612493010498E-3</v>
      </c>
      <c r="G1947" s="34">
        <v>0.17486273040222899</v>
      </c>
      <c r="H1947" s="35">
        <v>1.0702466662602399</v>
      </c>
      <c r="I1947" s="34">
        <v>8.83584674286476E-2</v>
      </c>
      <c r="J1947" s="34">
        <v>2.1027911594889901E-2</v>
      </c>
      <c r="K1947" s="36">
        <f>Inputs!$B$12*(1+$B1947)^4</f>
        <v>124627.45135331435</v>
      </c>
      <c r="L1947" s="36">
        <f t="shared" si="300"/>
        <v>18547.432652166513</v>
      </c>
      <c r="M1947" s="36">
        <f t="shared" si="301"/>
        <v>243198.64663452606</v>
      </c>
      <c r="N1947" s="37">
        <f>M1947/Inputs!$B$6</f>
        <v>370.72964425994826</v>
      </c>
      <c r="O1947" s="38">
        <f>IF(N1947&gt;Inputs!$B$4,1,0)</f>
        <v>0</v>
      </c>
      <c r="P1947" s="34">
        <f t="shared" si="302"/>
        <v>6.7330555833757702E-2</v>
      </c>
      <c r="Q1947" s="36">
        <f>Inputs!$B$12*(1+$B1947)^0*$C1947+Inputs!$B$29*(1+$D1947)^0*Inputs!$B$19+Inputs!$B$30*(1+$E1947)^0*Inputs!$B$20+Inputs!$B$31*(1+$F1947)^0*Inputs!$B$21+Inputs!$B$22*(1+Inputs!$B$23)^0</f>
        <v>14027.290237902762</v>
      </c>
      <c r="R1947" s="36">
        <f>Inputs!$B$12*(1+$B1947)^1*$C1947+Inputs!$B$29*(1+$D1947)^1*Inputs!$B$19+Inputs!$B$30*(1+$E1947)^1*Inputs!$B$20+Inputs!$B$31*(1+$F1947)^1*Inputs!$B$21+Inputs!$B$22*(1+Inputs!$B$23)^1</f>
        <v>15350.041762599802</v>
      </c>
      <c r="S1947" s="36">
        <f>Inputs!$B$12*(1+$B1947)^2*$C1947+Inputs!$B$29*(1+$D1947)^2*Inputs!$B$19+Inputs!$B$30*(1+$E1947)^2*Inputs!$B$20+Inputs!$B$31*(1+$F1947)^2*Inputs!$B$21+Inputs!$B$22*(1+Inputs!$B$23)^2</f>
        <v>16919.426130198473</v>
      </c>
      <c r="T1947" s="36">
        <f>Inputs!$B$12*(1+$B1947)^3*$C1947+Inputs!$B$29*(1+$D1947)^3*Inputs!$B$19+Inputs!$B$30*(1+$E1947)^3*Inputs!$B$20+Inputs!$B$31*(1+$F1947)^3*Inputs!$B$21+Inputs!$B$22*(1+Inputs!$B$23)^3</f>
        <v>18784.147133103026</v>
      </c>
      <c r="U1947" s="36">
        <f>Inputs!$B$12*(1+$B1947)^4*$C1947+Inputs!$B$29*(1+$D1947)^4*Inputs!$B$19+Inputs!$B$30*(1+$E1947)^4*Inputs!$B$20+Inputs!$B$31*(1+$F1947)^4*Inputs!$B$21+Inputs!$B$22*(1+Inputs!$B$23)^4</f>
        <v>21002.631637647351</v>
      </c>
      <c r="V1947" s="35">
        <f>Inputs!$B$13/(Q1947*(1-$G1947))</f>
        <v>1.0937894218950672</v>
      </c>
      <c r="W1947" s="36">
        <f>Inputs!$B$13</f>
        <v>12660</v>
      </c>
      <c r="X1947" s="36">
        <f t="shared" si="303"/>
        <v>13779.270696890822</v>
      </c>
      <c r="Y1947" s="36">
        <f t="shared" si="304"/>
        <v>15105.890615457181</v>
      </c>
      <c r="Z1947" s="36">
        <f t="shared" si="305"/>
        <v>16679.513306718247</v>
      </c>
      <c r="AA1947" s="36">
        <f t="shared" si="306"/>
        <v>18547.432652166513</v>
      </c>
      <c r="AB1947" s="36">
        <f t="shared" si="307"/>
        <v>59015.700551075715</v>
      </c>
      <c r="AC1947" s="36">
        <f t="shared" si="308"/>
        <v>281260.80635730812</v>
      </c>
      <c r="AD1947" s="36">
        <f t="shared" si="309"/>
        <v>184182.94608345034</v>
      </c>
    </row>
    <row r="1948" spans="1:30" ht="14.25" customHeight="1" x14ac:dyDescent="0.25">
      <c r="A1948" s="16">
        <v>1932</v>
      </c>
      <c r="B1948" s="34">
        <v>0.203164333495609</v>
      </c>
      <c r="C1948" s="34">
        <v>0.111105214622575</v>
      </c>
      <c r="D1948" s="34">
        <v>1.20822841018414E-2</v>
      </c>
      <c r="E1948" s="34">
        <v>5.1029942399260203E-2</v>
      </c>
      <c r="F1948" s="34">
        <v>5.46099789851373E-3</v>
      </c>
      <c r="G1948" s="34">
        <v>0.16520649882555399</v>
      </c>
      <c r="H1948" s="35">
        <v>1.0496664931320601</v>
      </c>
      <c r="I1948" s="34">
        <v>9.4121680475918096E-2</v>
      </c>
      <c r="J1948" s="34">
        <v>2.7541484771467301E-2</v>
      </c>
      <c r="K1948" s="36">
        <f>Inputs!$B$12*(1+$B1948)^4</f>
        <v>125733.51226100302</v>
      </c>
      <c r="L1948" s="36">
        <f t="shared" si="300"/>
        <v>19731.270047306749</v>
      </c>
      <c r="M1948" s="36">
        <f t="shared" si="301"/>
        <v>254141.8925747374</v>
      </c>
      <c r="N1948" s="37">
        <f>M1948/Inputs!$B$6</f>
        <v>387.41142160783141</v>
      </c>
      <c r="O1948" s="38">
        <f>IF(N1948&gt;Inputs!$B$4,1,0)</f>
        <v>0</v>
      </c>
      <c r="P1948" s="34">
        <f t="shared" si="302"/>
        <v>6.6580195704450798E-2</v>
      </c>
      <c r="Q1948" s="36">
        <f>Inputs!$B$12*(1+$B1948)^0*$C1948+Inputs!$B$29*(1+$D1948)^0*Inputs!$B$19+Inputs!$B$30*(1+$E1948)^0*Inputs!$B$20+Inputs!$B$31*(1+$F1948)^0*Inputs!$B$21+Inputs!$B$22*(1+Inputs!$B$23)^0</f>
        <v>14688.35690478142</v>
      </c>
      <c r="R1948" s="36">
        <f>Inputs!$B$12*(1+$B1948)^1*$C1948+Inputs!$B$29*(1+$D1948)^1*Inputs!$B$19+Inputs!$B$30*(1+$E1948)^1*Inputs!$B$20+Inputs!$B$31*(1+$F1948)^1*Inputs!$B$21+Inputs!$B$22*(1+Inputs!$B$23)^1</f>
        <v>16166.317154512355</v>
      </c>
      <c r="S1948" s="36">
        <f>Inputs!$B$12*(1+$B1948)^2*$C1948+Inputs!$B$29*(1+$D1948)^2*Inputs!$B$19+Inputs!$B$30*(1+$E1948)^2*Inputs!$B$20+Inputs!$B$31*(1+$F1948)^2*Inputs!$B$21+Inputs!$B$22*(1+Inputs!$B$23)^2</f>
        <v>17924.517582811583</v>
      </c>
      <c r="T1948" s="36">
        <f>Inputs!$B$12*(1+$B1948)^3*$C1948+Inputs!$B$29*(1+$D1948)^3*Inputs!$B$19+Inputs!$B$30*(1+$E1948)^3*Inputs!$B$20+Inputs!$B$31*(1+$F1948)^3*Inputs!$B$21+Inputs!$B$22*(1+Inputs!$B$23)^3</f>
        <v>20019.138321699829</v>
      </c>
      <c r="U1948" s="36">
        <f>Inputs!$B$12*(1+$B1948)^4*$C1948+Inputs!$B$29*(1+$D1948)^4*Inputs!$B$19+Inputs!$B$30*(1+$E1948)^4*Inputs!$B$20+Inputs!$B$31*(1+$F1948)^4*Inputs!$B$21+Inputs!$B$22*(1+Inputs!$B$23)^4</f>
        <v>22517.732049378701</v>
      </c>
      <c r="V1948" s="35">
        <f>Inputs!$B$13/(Q1948*(1-$G1948))</f>
        <v>1.0324794812342351</v>
      </c>
      <c r="W1948" s="36">
        <f>Inputs!$B$13</f>
        <v>12660</v>
      </c>
      <c r="X1948" s="36">
        <f t="shared" si="303"/>
        <v>13991.851509553091</v>
      </c>
      <c r="Y1948" s="36">
        <f t="shared" si="304"/>
        <v>15577.857019186367</v>
      </c>
      <c r="Z1948" s="36">
        <f t="shared" si="305"/>
        <v>17470.058706505024</v>
      </c>
      <c r="AA1948" s="36">
        <f t="shared" si="306"/>
        <v>19731.270047306749</v>
      </c>
      <c r="AB1948" s="36">
        <f t="shared" si="307"/>
        <v>59927.586029092839</v>
      </c>
      <c r="AC1948" s="36">
        <f t="shared" si="308"/>
        <v>304515.45397727058</v>
      </c>
      <c r="AD1948" s="36">
        <f t="shared" si="309"/>
        <v>194214.30654564456</v>
      </c>
    </row>
    <row r="1949" spans="1:30" ht="14.25" customHeight="1" x14ac:dyDescent="0.25">
      <c r="A1949" s="16">
        <v>1933</v>
      </c>
      <c r="B1949" s="34">
        <v>0.16228389156259701</v>
      </c>
      <c r="C1949" s="34">
        <v>7.6106355312616794E-2</v>
      </c>
      <c r="D1949" s="34">
        <v>2.89711085913818E-2</v>
      </c>
      <c r="E1949" s="34">
        <v>2.5654866465298399E-2</v>
      </c>
      <c r="F1949" s="34">
        <v>1.6774539244023199E-2</v>
      </c>
      <c r="G1949" s="34">
        <v>0.179624435415742</v>
      </c>
      <c r="H1949" s="35">
        <v>1.0252185903734199</v>
      </c>
      <c r="I1949" s="34">
        <v>9.75139179084267E-2</v>
      </c>
      <c r="J1949" s="34">
        <v>2.2278622229113702E-2</v>
      </c>
      <c r="K1949" s="36">
        <f>Inputs!$B$12*(1+$B1949)^4</f>
        <v>109496.47183901707</v>
      </c>
      <c r="L1949" s="36">
        <f t="shared" si="300"/>
        <v>14335.244367965752</v>
      </c>
      <c r="M1949" s="36">
        <f t="shared" si="301"/>
        <v>173361.19924368884</v>
      </c>
      <c r="N1949" s="37">
        <f>M1949/Inputs!$B$6</f>
        <v>264.27012079830615</v>
      </c>
      <c r="O1949" s="38">
        <f>IF(N1949&gt;Inputs!$B$4,1,0)</f>
        <v>0</v>
      </c>
      <c r="P1949" s="34">
        <f t="shared" si="302"/>
        <v>7.5235295679313002E-2</v>
      </c>
      <c r="Q1949" s="36">
        <f>Inputs!$B$12*(1+$B1949)^0*$C1949+Inputs!$B$29*(1+$D1949)^0*Inputs!$B$19+Inputs!$B$30*(1+$E1949)^0*Inputs!$B$20+Inputs!$B$31*(1+$F1949)^0*Inputs!$B$21+Inputs!$B$22*(1+Inputs!$B$23)^0</f>
        <v>12588.425346183929</v>
      </c>
      <c r="R1949" s="36">
        <f>Inputs!$B$12*(1+$B1949)^1*$C1949+Inputs!$B$29*(1+$D1949)^1*Inputs!$B$19+Inputs!$B$30*(1+$E1949)^1*Inputs!$B$20+Inputs!$B$31*(1+$F1949)^1*Inputs!$B$21+Inputs!$B$22*(1+Inputs!$B$23)^1</f>
        <v>13496.149584862727</v>
      </c>
      <c r="S1949" s="36">
        <f>Inputs!$B$12*(1+$B1949)^2*$C1949+Inputs!$B$29*(1+$D1949)^2*Inputs!$B$19+Inputs!$B$30*(1+$E1949)^2*Inputs!$B$20+Inputs!$B$31*(1+$F1949)^2*Inputs!$B$21+Inputs!$B$22*(1+Inputs!$B$23)^2</f>
        <v>14527.755184458991</v>
      </c>
      <c r="T1949" s="36">
        <f>Inputs!$B$12*(1+$B1949)^3*$C1949+Inputs!$B$29*(1+$D1949)^3*Inputs!$B$19+Inputs!$B$30*(1+$E1949)^3*Inputs!$B$20+Inputs!$B$31*(1+$F1949)^3*Inputs!$B$21+Inputs!$B$22*(1+Inputs!$B$23)^3</f>
        <v>15702.840290143531</v>
      </c>
      <c r="U1949" s="36">
        <f>Inputs!$B$12*(1+$B1949)^4*$C1949+Inputs!$B$29*(1+$D1949)^4*Inputs!$B$19+Inputs!$B$30*(1+$E1949)^4*Inputs!$B$20+Inputs!$B$31*(1+$F1949)^4*Inputs!$B$21+Inputs!$B$22*(1+Inputs!$B$23)^4</f>
        <v>17044.172140650604</v>
      </c>
      <c r="V1949" s="35">
        <f>Inputs!$B$13/(Q1949*(1-$G1949))</f>
        <v>1.2258845759915802</v>
      </c>
      <c r="W1949" s="36">
        <f>Inputs!$B$13</f>
        <v>12660</v>
      </c>
      <c r="X1949" s="36">
        <f t="shared" si="303"/>
        <v>13017.446332609012</v>
      </c>
      <c r="Y1949" s="36">
        <f t="shared" si="304"/>
        <v>13414.566168950347</v>
      </c>
      <c r="Z1949" s="36">
        <f t="shared" si="305"/>
        <v>13853.354228831897</v>
      </c>
      <c r="AA1949" s="36">
        <f t="shared" si="306"/>
        <v>14335.244367965752</v>
      </c>
      <c r="AB1949" s="36">
        <f t="shared" si="307"/>
        <v>51039.76471864109</v>
      </c>
      <c r="AC1949" s="36">
        <f t="shared" si="308"/>
        <v>194783.76112544717</v>
      </c>
      <c r="AD1949" s="36">
        <f t="shared" si="309"/>
        <v>122321.43452504775</v>
      </c>
    </row>
    <row r="1950" spans="1:30" ht="14.25" customHeight="1" x14ac:dyDescent="0.25">
      <c r="A1950" s="16">
        <v>1934</v>
      </c>
      <c r="B1950" s="34">
        <v>0.354941277009652</v>
      </c>
      <c r="C1950" s="34">
        <v>0.10020311704523301</v>
      </c>
      <c r="D1950" s="34">
        <v>5.6716257885193098E-2</v>
      </c>
      <c r="E1950" s="34">
        <v>3.1980551344503803E-2</v>
      </c>
      <c r="F1950" s="34">
        <v>3.0430150762170299E-2</v>
      </c>
      <c r="G1950" s="34">
        <v>0.20693193816188901</v>
      </c>
      <c r="H1950" s="35">
        <v>1.0498029781652001</v>
      </c>
      <c r="I1950" s="34">
        <v>0.101820358396154</v>
      </c>
      <c r="J1950" s="34">
        <v>2.2226466425693699E-2</v>
      </c>
      <c r="K1950" s="36">
        <f>Inputs!$B$12*(1+$B1950)^4</f>
        <v>202224.20826787219</v>
      </c>
      <c r="L1950" s="36">
        <f t="shared" si="300"/>
        <v>24746.4412776235</v>
      </c>
      <c r="M1950" s="36">
        <f t="shared" si="301"/>
        <v>261134.4855764946</v>
      </c>
      <c r="N1950" s="37">
        <f>M1950/Inputs!$B$6</f>
        <v>398.07086215929053</v>
      </c>
      <c r="O1950" s="38">
        <f>IF(N1950&gt;Inputs!$B$4,1,0)</f>
        <v>1</v>
      </c>
      <c r="P1950" s="34">
        <f t="shared" si="302"/>
        <v>7.9593891970460295E-2</v>
      </c>
      <c r="Q1950" s="36">
        <f>Inputs!$B$12*(1+$B1950)^0*$C1950+Inputs!$B$29*(1+$D1950)^0*Inputs!$B$19+Inputs!$B$30*(1+$E1950)^0*Inputs!$B$20+Inputs!$B$31*(1+$F1950)^0*Inputs!$B$21+Inputs!$B$22*(1+Inputs!$B$23)^0</f>
        <v>14034.231050140901</v>
      </c>
      <c r="R1950" s="36">
        <f>Inputs!$B$12*(1+$B1950)^1*$C1950+Inputs!$B$29*(1+$D1950)^1*Inputs!$B$19+Inputs!$B$30*(1+$E1950)^1*Inputs!$B$20+Inputs!$B$31*(1+$F1950)^1*Inputs!$B$21+Inputs!$B$22*(1+Inputs!$B$23)^1</f>
        <v>16503.910676261694</v>
      </c>
      <c r="S1950" s="36">
        <f>Inputs!$B$12*(1+$B1950)^2*$C1950+Inputs!$B$29*(1+$D1950)^2*Inputs!$B$19+Inputs!$B$30*(1+$E1950)^2*Inputs!$B$20+Inputs!$B$31*(1+$F1950)^2*Inputs!$B$21+Inputs!$B$22*(1+Inputs!$B$23)^2</f>
        <v>19746.313299490961</v>
      </c>
      <c r="T1950" s="36">
        <f>Inputs!$B$12*(1+$B1950)^3*$C1950+Inputs!$B$29*(1+$D1950)^3*Inputs!$B$19+Inputs!$B$30*(1+$E1950)^3*Inputs!$B$20+Inputs!$B$31*(1+$F1950)^3*Inputs!$B$21+Inputs!$B$22*(1+Inputs!$B$23)^3</f>
        <v>24031.032957579147</v>
      </c>
      <c r="U1950" s="36">
        <f>Inputs!$B$12*(1+$B1950)^4*$C1950+Inputs!$B$29*(1+$D1950)^4*Inputs!$B$19+Inputs!$B$30*(1+$E1950)^4*Inputs!$B$20+Inputs!$B$31*(1+$F1950)^4*Inputs!$B$21+Inputs!$B$22*(1+Inputs!$B$23)^4</f>
        <v>29723.126651365146</v>
      </c>
      <c r="V1950" s="35">
        <f>Inputs!$B$13/(Q1950*(1-$G1950))</f>
        <v>1.1374560447952333</v>
      </c>
      <c r="W1950" s="36">
        <f>Inputs!$B$13</f>
        <v>12660</v>
      </c>
      <c r="X1950" s="36">
        <f t="shared" si="303"/>
        <v>14601.032038324638</v>
      </c>
      <c r="Y1950" s="36">
        <f t="shared" si="304"/>
        <v>17126.424522704398</v>
      </c>
      <c r="Z1950" s="36">
        <f t="shared" si="305"/>
        <v>20425.030476700096</v>
      </c>
      <c r="AA1950" s="36">
        <f t="shared" si="306"/>
        <v>24746.4412776235</v>
      </c>
      <c r="AB1950" s="36">
        <f t="shared" si="307"/>
        <v>65418.558302510806</v>
      </c>
      <c r="AC1950" s="36">
        <f t="shared" si="308"/>
        <v>317819.20192097512</v>
      </c>
      <c r="AD1950" s="36">
        <f t="shared" si="309"/>
        <v>195715.92727398381</v>
      </c>
    </row>
    <row r="1951" spans="1:30" ht="14.25" customHeight="1" x14ac:dyDescent="0.25">
      <c r="A1951" s="16">
        <v>1935</v>
      </c>
      <c r="B1951" s="34">
        <v>0.34423069950393997</v>
      </c>
      <c r="C1951" s="34">
        <v>8.3467573127887607E-2</v>
      </c>
      <c r="D1951" s="34">
        <v>2.2309846068208801E-2</v>
      </c>
      <c r="E1951" s="34">
        <v>5.2613122179576102E-2</v>
      </c>
      <c r="F1951" s="34">
        <v>3.6450573980974101E-2</v>
      </c>
      <c r="G1951" s="34">
        <v>0.19146316340667199</v>
      </c>
      <c r="H1951" s="35">
        <v>1.08394368216042</v>
      </c>
      <c r="I1951" s="34">
        <v>9.3811997099738906E-2</v>
      </c>
      <c r="J1951" s="34">
        <v>2.4094607894186101E-2</v>
      </c>
      <c r="K1951" s="36">
        <f>Inputs!$B$12*(1+$B1951)^4</f>
        <v>195905.43677456834</v>
      </c>
      <c r="L1951" s="36">
        <f t="shared" si="300"/>
        <v>22484.990853402614</v>
      </c>
      <c r="M1951" s="36">
        <f t="shared" si="301"/>
        <v>274585.78553975641</v>
      </c>
      <c r="N1951" s="37">
        <f>M1951/Inputs!$B$6</f>
        <v>418.5758925910921</v>
      </c>
      <c r="O1951" s="38">
        <f>IF(N1951&gt;Inputs!$B$4,1,0)</f>
        <v>1</v>
      </c>
      <c r="P1951" s="34">
        <f t="shared" si="302"/>
        <v>6.9717389205552802E-2</v>
      </c>
      <c r="Q1951" s="36">
        <f>Inputs!$B$12*(1+$B1951)^0*$C1951+Inputs!$B$29*(1+$D1951)^0*Inputs!$B$19+Inputs!$B$30*(1+$E1951)^0*Inputs!$B$20+Inputs!$B$31*(1+$F1951)^0*Inputs!$B$21+Inputs!$B$22*(1+Inputs!$B$23)^0</f>
        <v>13030.098415100179</v>
      </c>
      <c r="R1951" s="36">
        <f>Inputs!$B$12*(1+$B1951)^1*$C1951+Inputs!$B$29*(1+$D1951)^1*Inputs!$B$19+Inputs!$B$30*(1+$E1951)^1*Inputs!$B$20+Inputs!$B$31*(1+$F1951)^1*Inputs!$B$21+Inputs!$B$22*(1+Inputs!$B$23)^1</f>
        <v>15055.194308853937</v>
      </c>
      <c r="S1951" s="36">
        <f>Inputs!$B$12*(1+$B1951)^2*$C1951+Inputs!$B$29*(1+$D1951)^2*Inputs!$B$19+Inputs!$B$30*(1+$E1951)^2*Inputs!$B$20+Inputs!$B$31*(1+$F1951)^2*Inputs!$B$21+Inputs!$B$22*(1+Inputs!$B$23)^2</f>
        <v>17686.2353523737</v>
      </c>
      <c r="T1951" s="36">
        <f>Inputs!$B$12*(1+$B1951)^3*$C1951+Inputs!$B$29*(1+$D1951)^3*Inputs!$B$19+Inputs!$B$30*(1+$E1951)^3*Inputs!$B$20+Inputs!$B$31*(1+$F1951)^3*Inputs!$B$21+Inputs!$B$22*(1+Inputs!$B$23)^3</f>
        <v>21128.056469827367</v>
      </c>
      <c r="U1951" s="36">
        <f>Inputs!$B$12*(1+$B1951)^4*$C1951+Inputs!$B$29*(1+$D1951)^4*Inputs!$B$19+Inputs!$B$30*(1+$E1951)^4*Inputs!$B$20+Inputs!$B$31*(1+$F1951)^4*Inputs!$B$21+Inputs!$B$22*(1+Inputs!$B$23)^4</f>
        <v>25655.836891410123</v>
      </c>
      <c r="V1951" s="35">
        <f>Inputs!$B$13/(Q1951*(1-$G1951))</f>
        <v>1.2016727109814773</v>
      </c>
      <c r="W1951" s="36">
        <f>Inputs!$B$13</f>
        <v>12660</v>
      </c>
      <c r="X1951" s="36">
        <f t="shared" si="303"/>
        <v>14269.306966548211</v>
      </c>
      <c r="Y1951" s="36">
        <f t="shared" si="304"/>
        <v>16342.12610721481</v>
      </c>
      <c r="Z1951" s="36">
        <f t="shared" si="305"/>
        <v>19019.591792351974</v>
      </c>
      <c r="AA1951" s="36">
        <f t="shared" si="306"/>
        <v>22484.990853402614</v>
      </c>
      <c r="AB1951" s="36">
        <f t="shared" si="307"/>
        <v>63636.398793751956</v>
      </c>
      <c r="AC1951" s="36">
        <f t="shared" si="308"/>
        <v>330287.15151148679</v>
      </c>
      <c r="AD1951" s="36">
        <f t="shared" si="309"/>
        <v>210949.38674600449</v>
      </c>
    </row>
    <row r="1952" spans="1:30" ht="14.25" customHeight="1" x14ac:dyDescent="0.25">
      <c r="A1952" s="16">
        <v>1936</v>
      </c>
      <c r="B1952" s="34">
        <v>0.314494232464402</v>
      </c>
      <c r="C1952" s="34">
        <v>6.2740203872623898E-2</v>
      </c>
      <c r="D1952" s="34">
        <v>3.3590734379043002E-2</v>
      </c>
      <c r="E1952" s="34">
        <v>2.7731191526474901E-2</v>
      </c>
      <c r="F1952" s="34">
        <v>7.3907572785022599E-3</v>
      </c>
      <c r="G1952" s="34">
        <v>0.18466689683308801</v>
      </c>
      <c r="H1952" s="35">
        <v>1.0335729705730701</v>
      </c>
      <c r="I1952" s="34">
        <v>9.3655272248331894E-2</v>
      </c>
      <c r="J1952" s="34">
        <v>2.2564319088068701E-2</v>
      </c>
      <c r="K1952" s="36">
        <f>Inputs!$B$12*(1+$B1952)^4</f>
        <v>179137.28593849827</v>
      </c>
      <c r="L1952" s="36">
        <f t="shared" si="300"/>
        <v>16739.277081501419</v>
      </c>
      <c r="M1952" s="36">
        <f t="shared" si="301"/>
        <v>208879.08181427958</v>
      </c>
      <c r="N1952" s="37">
        <f>M1952/Inputs!$B$6</f>
        <v>318.41323447298714</v>
      </c>
      <c r="O1952" s="38">
        <f>IF(N1952&gt;Inputs!$B$4,1,0)</f>
        <v>0</v>
      </c>
      <c r="P1952" s="34">
        <f t="shared" si="302"/>
        <v>7.109095316026319E-2</v>
      </c>
      <c r="Q1952" s="36">
        <f>Inputs!$B$12*(1+$B1952)^0*$C1952+Inputs!$B$29*(1+$D1952)^0*Inputs!$B$19+Inputs!$B$30*(1+$E1952)^0*Inputs!$B$20+Inputs!$B$31*(1+$F1952)^0*Inputs!$B$21+Inputs!$B$22*(1+Inputs!$B$23)^0</f>
        <v>11786.456259784354</v>
      </c>
      <c r="R1952" s="36">
        <f>Inputs!$B$12*(1+$B1952)^1*$C1952+Inputs!$B$29*(1+$D1952)^1*Inputs!$B$19+Inputs!$B$30*(1+$E1952)^1*Inputs!$B$20+Inputs!$B$31*(1+$F1952)^1*Inputs!$B$21+Inputs!$B$22*(1+Inputs!$B$23)^1</f>
        <v>13115.119537545481</v>
      </c>
      <c r="S1952" s="36">
        <f>Inputs!$B$12*(1+$B1952)^2*$C1952+Inputs!$B$29*(1+$D1952)^2*Inputs!$B$19+Inputs!$B$30*(1+$E1952)^2*Inputs!$B$20+Inputs!$B$31*(1+$F1952)^2*Inputs!$B$21+Inputs!$B$22*(1+Inputs!$B$23)^2</f>
        <v>14819.937274770018</v>
      </c>
      <c r="T1952" s="36">
        <f>Inputs!$B$12*(1+$B1952)^3*$C1952+Inputs!$B$29*(1+$D1952)^3*Inputs!$B$19+Inputs!$B$30*(1+$E1952)^3*Inputs!$B$20+Inputs!$B$31*(1+$F1952)^3*Inputs!$B$21+Inputs!$B$22*(1+Inputs!$B$23)^3</f>
        <v>17018.121917353121</v>
      </c>
      <c r="U1952" s="36">
        <f>Inputs!$B$12*(1+$B1952)^4*$C1952+Inputs!$B$29*(1+$D1952)^4*Inputs!$B$19+Inputs!$B$30*(1+$E1952)^4*Inputs!$B$20+Inputs!$B$31*(1+$F1952)^4*Inputs!$B$21+Inputs!$B$22*(1+Inputs!$B$23)^4</f>
        <v>19863.715183767308</v>
      </c>
      <c r="V1952" s="35">
        <f>Inputs!$B$13/(Q1952*(1-$G1952))</f>
        <v>1.3173930909305664</v>
      </c>
      <c r="W1952" s="36">
        <f>Inputs!$B$13</f>
        <v>12660</v>
      </c>
      <c r="X1952" s="36">
        <f t="shared" si="303"/>
        <v>13328.40039253923</v>
      </c>
      <c r="Y1952" s="36">
        <f t="shared" si="304"/>
        <v>14203.579450349056</v>
      </c>
      <c r="Z1952" s="36">
        <f t="shared" si="305"/>
        <v>15325.809961391446</v>
      </c>
      <c r="AA1952" s="36">
        <f t="shared" si="306"/>
        <v>16739.277081501419</v>
      </c>
      <c r="AB1952" s="36">
        <f t="shared" si="307"/>
        <v>54988.960847885355</v>
      </c>
      <c r="AC1952" s="36">
        <f t="shared" si="308"/>
        <v>240775.88933551786</v>
      </c>
      <c r="AD1952" s="36">
        <f t="shared" si="309"/>
        <v>153890.12096639423</v>
      </c>
    </row>
    <row r="1953" spans="1:30" ht="14.25" customHeight="1" x14ac:dyDescent="0.25">
      <c r="A1953" s="16">
        <v>1937</v>
      </c>
      <c r="B1953" s="34">
        <v>0.26757571470303199</v>
      </c>
      <c r="C1953" s="34">
        <v>6.4281092123165406E-2</v>
      </c>
      <c r="D1953" s="34">
        <v>3.0563259926982798E-2</v>
      </c>
      <c r="E1953" s="34">
        <v>5.0582625820982302E-2</v>
      </c>
      <c r="F1953" s="34">
        <v>3.1027255705490302E-2</v>
      </c>
      <c r="G1953" s="34">
        <v>0.19733164593525199</v>
      </c>
      <c r="H1953" s="35">
        <v>1.05694779633109</v>
      </c>
      <c r="I1953" s="34">
        <v>0.10006083439411199</v>
      </c>
      <c r="J1953" s="34">
        <v>2.84358171511933E-2</v>
      </c>
      <c r="K1953" s="36">
        <f>Inputs!$B$12*(1+$B1953)^4</f>
        <v>154898.38524706624</v>
      </c>
      <c r="L1953" s="36">
        <f t="shared" si="300"/>
        <v>16328.775774460486</v>
      </c>
      <c r="M1953" s="36">
        <f t="shared" si="301"/>
        <v>199247.84582008421</v>
      </c>
      <c r="N1953" s="37">
        <f>M1953/Inputs!$B$6</f>
        <v>303.73147228671377</v>
      </c>
      <c r="O1953" s="38">
        <f>IF(N1953&gt;Inputs!$B$4,1,0)</f>
        <v>0</v>
      </c>
      <c r="P1953" s="34">
        <f t="shared" si="302"/>
        <v>7.1625017242918698E-2</v>
      </c>
      <c r="Q1953" s="36">
        <f>Inputs!$B$12*(1+$B1953)^0*$C1953+Inputs!$B$29*(1+$D1953)^0*Inputs!$B$19+Inputs!$B$30*(1+$E1953)^0*Inputs!$B$20+Inputs!$B$31*(1+$F1953)^0*Inputs!$B$21+Inputs!$B$22*(1+Inputs!$B$23)^0</f>
        <v>11878.909554816844</v>
      </c>
      <c r="R1953" s="36">
        <f>Inputs!$B$12*(1+$B1953)^1*$C1953+Inputs!$B$29*(1+$D1953)^1*Inputs!$B$19+Inputs!$B$30*(1+$E1953)^1*Inputs!$B$20+Inputs!$B$31*(1+$F1953)^1*Inputs!$B$21+Inputs!$B$22*(1+Inputs!$B$23)^1</f>
        <v>13209.73721723692</v>
      </c>
      <c r="S1953" s="36">
        <f>Inputs!$B$12*(1+$B1953)^2*$C1953+Inputs!$B$29*(1+$D1953)^2*Inputs!$B$19+Inputs!$B$30*(1+$E1953)^2*Inputs!$B$20+Inputs!$B$31*(1+$F1953)^2*Inputs!$B$21+Inputs!$B$22*(1+Inputs!$B$23)^2</f>
        <v>14828.482862252316</v>
      </c>
      <c r="T1953" s="36">
        <f>Inputs!$B$12*(1+$B1953)^3*$C1953+Inputs!$B$29*(1+$D1953)^3*Inputs!$B$19+Inputs!$B$30*(1+$E1953)^3*Inputs!$B$20+Inputs!$B$31*(1+$F1953)^3*Inputs!$B$21+Inputs!$B$22*(1+Inputs!$B$23)^3</f>
        <v>16809.526368871309</v>
      </c>
      <c r="U1953" s="36">
        <f>Inputs!$B$12*(1+$B1953)^4*$C1953+Inputs!$B$29*(1+$D1953)^4*Inputs!$B$19+Inputs!$B$30*(1+$E1953)^4*Inputs!$B$20+Inputs!$B$31*(1+$F1953)^4*Inputs!$B$21+Inputs!$B$22*(1+Inputs!$B$23)^4</f>
        <v>19247.039912425786</v>
      </c>
      <c r="V1953" s="35">
        <f>Inputs!$B$13/(Q1953*(1-$G1953))</f>
        <v>1.3277643052192554</v>
      </c>
      <c r="W1953" s="36">
        <f>Inputs!$B$13</f>
        <v>12660</v>
      </c>
      <c r="X1953" s="36">
        <f t="shared" si="303"/>
        <v>13360.465987125146</v>
      </c>
      <c r="Y1953" s="36">
        <f t="shared" si="304"/>
        <v>14191.84372967108</v>
      </c>
      <c r="Z1953" s="36">
        <f t="shared" si="305"/>
        <v>15174.337808288838</v>
      </c>
      <c r="AA1953" s="36">
        <f t="shared" si="306"/>
        <v>16328.775774460486</v>
      </c>
      <c r="AB1953" s="36">
        <f t="shared" si="307"/>
        <v>53707.78046281253</v>
      </c>
      <c r="AC1953" s="36">
        <f t="shared" si="308"/>
        <v>234458.55237607152</v>
      </c>
      <c r="AD1953" s="36">
        <f t="shared" si="309"/>
        <v>145540.0653572717</v>
      </c>
    </row>
    <row r="1954" spans="1:30" ht="14.25" customHeight="1" x14ac:dyDescent="0.25">
      <c r="A1954" s="16">
        <v>1938</v>
      </c>
      <c r="B1954" s="34">
        <v>0.19510501759812299</v>
      </c>
      <c r="C1954" s="34">
        <v>9.5868901318622093E-2</v>
      </c>
      <c r="D1954" s="34">
        <v>4.3142221302045397E-2</v>
      </c>
      <c r="E1954" s="34">
        <v>5.1899041571036399E-2</v>
      </c>
      <c r="F1954" s="34">
        <v>1.58853198746742E-2</v>
      </c>
      <c r="G1954" s="34">
        <v>0.16349622519481999</v>
      </c>
      <c r="H1954" s="35">
        <v>1.03062463886672</v>
      </c>
      <c r="I1954" s="34">
        <v>9.2402776604227493E-2</v>
      </c>
      <c r="J1954" s="34">
        <v>2.52704905637876E-2</v>
      </c>
      <c r="K1954" s="36">
        <f>Inputs!$B$12*(1+$B1954)^4</f>
        <v>122398.34045985795</v>
      </c>
      <c r="L1954" s="36">
        <f t="shared" si="300"/>
        <v>18045.524577787881</v>
      </c>
      <c r="M1954" s="36">
        <f t="shared" si="301"/>
        <v>234839.41523901577</v>
      </c>
      <c r="N1954" s="37">
        <f>M1954/Inputs!$B$6</f>
        <v>357.98691347410943</v>
      </c>
      <c r="O1954" s="38">
        <f>IF(N1954&gt;Inputs!$B$4,1,0)</f>
        <v>0</v>
      </c>
      <c r="P1954" s="34">
        <f t="shared" si="302"/>
        <v>6.7132286040439887E-2</v>
      </c>
      <c r="Q1954" s="36">
        <f>Inputs!$B$12*(1+$B1954)^0*$C1954+Inputs!$B$29*(1+$D1954)^0*Inputs!$B$19+Inputs!$B$30*(1+$E1954)^0*Inputs!$B$20+Inputs!$B$31*(1+$F1954)^0*Inputs!$B$21+Inputs!$B$22*(1+Inputs!$B$23)^0</f>
        <v>13774.178106544248</v>
      </c>
      <c r="R1954" s="36">
        <f>Inputs!$B$12*(1+$B1954)^1*$C1954+Inputs!$B$29*(1+$D1954)^1*Inputs!$B$19+Inputs!$B$30*(1+$E1954)^1*Inputs!$B$20+Inputs!$B$31*(1+$F1954)^1*Inputs!$B$21+Inputs!$B$22*(1+Inputs!$B$23)^1</f>
        <v>15171.738329664528</v>
      </c>
      <c r="S1954" s="36">
        <f>Inputs!$B$12*(1+$B1954)^2*$C1954+Inputs!$B$29*(1+$D1954)^2*Inputs!$B$19+Inputs!$B$30*(1+$E1954)^2*Inputs!$B$20+Inputs!$B$31*(1+$F1954)^2*Inputs!$B$21+Inputs!$B$22*(1+Inputs!$B$23)^2</f>
        <v>16800.22937635718</v>
      </c>
      <c r="T1954" s="36">
        <f>Inputs!$B$12*(1+$B1954)^3*$C1954+Inputs!$B$29*(1+$D1954)^3*Inputs!$B$19+Inputs!$B$30*(1+$E1954)^3*Inputs!$B$20+Inputs!$B$31*(1+$F1954)^3*Inputs!$B$21+Inputs!$B$22*(1+Inputs!$B$23)^3</f>
        <v>18702.943346688415</v>
      </c>
      <c r="U1954" s="36">
        <f>Inputs!$B$12*(1+$B1954)^4*$C1954+Inputs!$B$29*(1+$D1954)^4*Inputs!$B$19+Inputs!$B$30*(1+$E1954)^4*Inputs!$B$20+Inputs!$B$31*(1+$F1954)^4*Inputs!$B$21+Inputs!$B$22*(1+Inputs!$B$23)^4</f>
        <v>20931.535350636233</v>
      </c>
      <c r="V1954" s="35">
        <f>Inputs!$B$13/(Q1954*(1-$G1954))</f>
        <v>1.0987530819691338</v>
      </c>
      <c r="W1954" s="36">
        <f>Inputs!$B$13</f>
        <v>12660</v>
      </c>
      <c r="X1954" s="36">
        <f t="shared" si="303"/>
        <v>13728.354911576691</v>
      </c>
      <c r="Y1954" s="36">
        <f t="shared" si="304"/>
        <v>14962.557298619276</v>
      </c>
      <c r="Z1954" s="36">
        <f t="shared" si="305"/>
        <v>16390.67649929105</v>
      </c>
      <c r="AA1954" s="36">
        <f t="shared" si="306"/>
        <v>18045.524577787881</v>
      </c>
      <c r="AB1954" s="36">
        <f t="shared" si="307"/>
        <v>57680.68617401403</v>
      </c>
      <c r="AC1954" s="36">
        <f t="shared" si="308"/>
        <v>275598.29893479717</v>
      </c>
      <c r="AD1954" s="36">
        <f t="shared" si="309"/>
        <v>177158.72906500174</v>
      </c>
    </row>
    <row r="1955" spans="1:30" ht="14.25" customHeight="1" x14ac:dyDescent="0.25">
      <c r="A1955" s="16">
        <v>1939</v>
      </c>
      <c r="B1955" s="34">
        <v>0.208449463022262</v>
      </c>
      <c r="C1955" s="34">
        <v>9.3105375694256795E-2</v>
      </c>
      <c r="D1955" s="34">
        <v>2.2791693527890601E-2</v>
      </c>
      <c r="E1955" s="34">
        <v>3.7240082552625398E-2</v>
      </c>
      <c r="F1955" s="34">
        <v>2.81552908054351E-2</v>
      </c>
      <c r="G1955" s="34">
        <v>0.20834559710786499</v>
      </c>
      <c r="H1955" s="35">
        <v>1.02184705457285</v>
      </c>
      <c r="I1955" s="34">
        <v>0.103754962932349</v>
      </c>
      <c r="J1955" s="34">
        <v>2.5575784268860199E-2</v>
      </c>
      <c r="K1955" s="36">
        <f>Inputs!$B$12*(1+$B1955)^4</f>
        <v>127957.34569412174</v>
      </c>
      <c r="L1955" s="36">
        <f t="shared" si="300"/>
        <v>16893.734350109266</v>
      </c>
      <c r="M1955" s="36">
        <f t="shared" si="301"/>
        <v>189413.49550622908</v>
      </c>
      <c r="N1955" s="37">
        <f>M1955/Inputs!$B$6</f>
        <v>288.74008461315407</v>
      </c>
      <c r="O1955" s="38">
        <f>IF(N1955&gt;Inputs!$B$4,1,0)</f>
        <v>0</v>
      </c>
      <c r="P1955" s="34">
        <f t="shared" si="302"/>
        <v>7.8179178663488794E-2</v>
      </c>
      <c r="Q1955" s="36">
        <f>Inputs!$B$12*(1+$B1955)^0*$C1955+Inputs!$B$29*(1+$D1955)^0*Inputs!$B$19+Inputs!$B$30*(1+$E1955)^0*Inputs!$B$20+Inputs!$B$31*(1+$F1955)^0*Inputs!$B$21+Inputs!$B$22*(1+Inputs!$B$23)^0</f>
        <v>13608.366569082329</v>
      </c>
      <c r="R1955" s="36">
        <f>Inputs!$B$12*(1+$B1955)^1*$C1955+Inputs!$B$29*(1+$D1955)^1*Inputs!$B$19+Inputs!$B$30*(1+$E1955)^1*Inputs!$B$20+Inputs!$B$31*(1+$F1955)^1*Inputs!$B$21+Inputs!$B$22*(1+Inputs!$B$23)^1</f>
        <v>14999.564798441977</v>
      </c>
      <c r="S1955" s="36">
        <f>Inputs!$B$12*(1+$B1955)^2*$C1955+Inputs!$B$29*(1+$D1955)^2*Inputs!$B$19+Inputs!$B$30*(1+$E1955)^2*Inputs!$B$20+Inputs!$B$31*(1+$F1955)^2*Inputs!$B$21+Inputs!$B$22*(1+Inputs!$B$23)^2</f>
        <v>16640.197774518092</v>
      </c>
      <c r="T1955" s="36">
        <f>Inputs!$B$12*(1+$B1955)^3*$C1955+Inputs!$B$29*(1+$D1955)^3*Inputs!$B$19+Inputs!$B$30*(1+$E1955)^3*Inputs!$B$20+Inputs!$B$31*(1+$F1955)^3*Inputs!$B$21+Inputs!$B$22*(1+Inputs!$B$23)^3</f>
        <v>18581.070241774447</v>
      </c>
      <c r="U1955" s="36">
        <f>Inputs!$B$12*(1+$B1955)^4*$C1955+Inputs!$B$29*(1+$D1955)^4*Inputs!$B$19+Inputs!$B$30*(1+$E1955)^4*Inputs!$B$20+Inputs!$B$31*(1+$F1955)^4*Inputs!$B$21+Inputs!$B$22*(1+Inputs!$B$23)^4</f>
        <v>20883.540640271141</v>
      </c>
      <c r="V1955" s="35">
        <f>Inputs!$B$13/(Q1955*(1-$G1955))</f>
        <v>1.1751466714914565</v>
      </c>
      <c r="W1955" s="36">
        <f>Inputs!$B$13</f>
        <v>12660</v>
      </c>
      <c r="X1955" s="36">
        <f t="shared" si="303"/>
        <v>13499.157692018773</v>
      </c>
      <c r="Y1955" s="36">
        <f t="shared" si="304"/>
        <v>14470.813163588586</v>
      </c>
      <c r="Z1955" s="36">
        <f t="shared" si="305"/>
        <v>15594.902708586893</v>
      </c>
      <c r="AA1955" s="36">
        <f t="shared" si="306"/>
        <v>16893.734350109266</v>
      </c>
      <c r="AB1955" s="36">
        <f t="shared" si="307"/>
        <v>54131.821633426298</v>
      </c>
      <c r="AC1955" s="36">
        <f t="shared" si="308"/>
        <v>221616.61393143522</v>
      </c>
      <c r="AD1955" s="36">
        <f t="shared" si="309"/>
        <v>135281.67387280278</v>
      </c>
    </row>
    <row r="1956" spans="1:30" ht="14.25" customHeight="1" x14ac:dyDescent="0.25">
      <c r="A1956" s="16">
        <v>1940</v>
      </c>
      <c r="B1956" s="34">
        <v>0.19318779043478099</v>
      </c>
      <c r="C1956" s="34">
        <v>9.4399726228020397E-2</v>
      </c>
      <c r="D1956" s="34">
        <v>3.1696287969255298E-2</v>
      </c>
      <c r="E1956" s="34">
        <v>3.3284799430890501E-2</v>
      </c>
      <c r="F1956" s="34">
        <v>-1.23521564386407E-2</v>
      </c>
      <c r="G1956" s="34">
        <v>0.17065349508344299</v>
      </c>
      <c r="H1956" s="35">
        <v>1.0159604984924699</v>
      </c>
      <c r="I1956" s="34">
        <v>0.101134664804347</v>
      </c>
      <c r="J1956" s="34">
        <v>2.06855289865715E-2</v>
      </c>
      <c r="K1956" s="36">
        <f>Inputs!$B$12*(1+$B1956)^4</f>
        <v>121614.80650688816</v>
      </c>
      <c r="L1956" s="36">
        <f t="shared" si="300"/>
        <v>16670.281349042736</v>
      </c>
      <c r="M1956" s="36">
        <f t="shared" si="301"/>
        <v>184732.33100705972</v>
      </c>
      <c r="N1956" s="37">
        <f>M1956/Inputs!$B$6</f>
        <v>281.60416312051785</v>
      </c>
      <c r="O1956" s="38">
        <f>IF(N1956&gt;Inputs!$B$4,1,0)</f>
        <v>0</v>
      </c>
      <c r="P1956" s="34">
        <f t="shared" si="302"/>
        <v>8.0449135817775505E-2</v>
      </c>
      <c r="Q1956" s="36">
        <f>Inputs!$B$12*(1+$B1956)^0*$C1956+Inputs!$B$29*(1+$D1956)^0*Inputs!$B$19+Inputs!$B$30*(1+$E1956)^0*Inputs!$B$20+Inputs!$B$31*(1+$F1956)^0*Inputs!$B$21+Inputs!$B$22*(1+Inputs!$B$23)^0</f>
        <v>13686.027601108144</v>
      </c>
      <c r="R1956" s="36">
        <f>Inputs!$B$12*(1+$B1956)^1*$C1956+Inputs!$B$29*(1+$D1956)^1*Inputs!$B$19+Inputs!$B$30*(1+$E1956)^1*Inputs!$B$20+Inputs!$B$31*(1+$F1956)^1*Inputs!$B$21+Inputs!$B$22*(1+Inputs!$B$23)^1</f>
        <v>14843.611061126787</v>
      </c>
      <c r="S1956" s="36">
        <f>Inputs!$B$12*(1+$B1956)^2*$C1956+Inputs!$B$29*(1+$D1956)^2*Inputs!$B$19+Inputs!$B$30*(1+$E1956)^2*Inputs!$B$20+Inputs!$B$31*(1+$F1956)^2*Inputs!$B$21+Inputs!$B$22*(1+Inputs!$B$23)^2</f>
        <v>16217.296858087357</v>
      </c>
      <c r="T1956" s="36">
        <f>Inputs!$B$12*(1+$B1956)^3*$C1956+Inputs!$B$29*(1+$D1956)^3*Inputs!$B$19+Inputs!$B$30*(1+$E1956)^3*Inputs!$B$20+Inputs!$B$31*(1+$F1956)^3*Inputs!$B$21+Inputs!$B$22*(1+Inputs!$B$23)^3</f>
        <v>17848.049677743293</v>
      </c>
      <c r="U1956" s="36">
        <f>Inputs!$B$12*(1+$B1956)^4*$C1956+Inputs!$B$29*(1+$D1956)^4*Inputs!$B$19+Inputs!$B$30*(1+$E1956)^4*Inputs!$B$20+Inputs!$B$31*(1+$F1956)^4*Inputs!$B$21+Inputs!$B$22*(1+Inputs!$B$23)^4</f>
        <v>19784.728198884717</v>
      </c>
      <c r="V1956" s="35">
        <f>Inputs!$B$13/(Q1956*(1-$G1956))</f>
        <v>1.1153733804682373</v>
      </c>
      <c r="W1956" s="36">
        <f>Inputs!$B$13</f>
        <v>12660</v>
      </c>
      <c r="X1956" s="36">
        <f t="shared" si="303"/>
        <v>13424.845107515108</v>
      </c>
      <c r="Y1956" s="36">
        <f t="shared" si="304"/>
        <v>14332.962943822027</v>
      </c>
      <c r="Z1956" s="36">
        <f t="shared" si="305"/>
        <v>15406.351170124262</v>
      </c>
      <c r="AA1956" s="36">
        <f t="shared" si="306"/>
        <v>16670.281349042736</v>
      </c>
      <c r="AB1956" s="36">
        <f t="shared" si="307"/>
        <v>54081.754790486331</v>
      </c>
      <c r="AC1956" s="36">
        <f t="shared" si="308"/>
        <v>211501.52533202371</v>
      </c>
      <c r="AD1956" s="36">
        <f t="shared" si="309"/>
        <v>130650.57621657339</v>
      </c>
    </row>
    <row r="1957" spans="1:30" ht="14.25" customHeight="1" x14ac:dyDescent="0.25">
      <c r="A1957" s="16">
        <v>1941</v>
      </c>
      <c r="B1957" s="34">
        <v>0.26771401278592799</v>
      </c>
      <c r="C1957" s="34">
        <v>0.103922542241457</v>
      </c>
      <c r="D1957" s="34">
        <v>5.0572504425316599E-2</v>
      </c>
      <c r="E1957" s="34">
        <v>3.79889757461324E-2</v>
      </c>
      <c r="F1957" s="34">
        <v>-1.1653564300814099E-2</v>
      </c>
      <c r="G1957" s="34">
        <v>0.15716351195754599</v>
      </c>
      <c r="H1957" s="35">
        <v>1.0003888909448599</v>
      </c>
      <c r="I1957" s="34">
        <v>0.10366720767212299</v>
      </c>
      <c r="J1957" s="34">
        <v>3.0840421804020701E-2</v>
      </c>
      <c r="K1957" s="36">
        <f>Inputs!$B$12*(1+$B1957)^4</f>
        <v>154965.99669025157</v>
      </c>
      <c r="L1957" s="36">
        <f t="shared" si="300"/>
        <v>20872.136945503909</v>
      </c>
      <c r="M1957" s="36">
        <f t="shared" si="301"/>
        <v>240199.12367531957</v>
      </c>
      <c r="N1957" s="37">
        <f>M1957/Inputs!$B$6</f>
        <v>366.15720072457253</v>
      </c>
      <c r="O1957" s="38">
        <f>IF(N1957&gt;Inputs!$B$4,1,0)</f>
        <v>0</v>
      </c>
      <c r="P1957" s="34">
        <f t="shared" si="302"/>
        <v>7.2826785868102289E-2</v>
      </c>
      <c r="Q1957" s="36">
        <f>Inputs!$B$12*(1+$B1957)^0*$C1957+Inputs!$B$29*(1+$D1957)^0*Inputs!$B$19+Inputs!$B$30*(1+$E1957)^0*Inputs!$B$20+Inputs!$B$31*(1+$F1957)^0*Inputs!$B$21+Inputs!$B$22*(1+Inputs!$B$23)^0</f>
        <v>14257.396561914342</v>
      </c>
      <c r="R1957" s="36">
        <f>Inputs!$B$12*(1+$B1957)^1*$C1957+Inputs!$B$29*(1+$D1957)^1*Inputs!$B$19+Inputs!$B$30*(1+$E1957)^1*Inputs!$B$20+Inputs!$B$31*(1+$F1957)^1*Inputs!$B$21+Inputs!$B$22*(1+Inputs!$B$23)^1</f>
        <v>16067.289534679767</v>
      </c>
      <c r="S1957" s="36">
        <f>Inputs!$B$12*(1+$B1957)^2*$C1957+Inputs!$B$29*(1+$D1957)^2*Inputs!$B$19+Inputs!$B$30*(1+$E1957)^2*Inputs!$B$20+Inputs!$B$31*(1+$F1957)^2*Inputs!$B$21+Inputs!$B$22*(1+Inputs!$B$23)^2</f>
        <v>18334.677802439215</v>
      </c>
      <c r="T1957" s="36">
        <f>Inputs!$B$12*(1+$B1957)^3*$C1957+Inputs!$B$29*(1+$D1957)^3*Inputs!$B$19+Inputs!$B$30*(1+$E1957)^3*Inputs!$B$20+Inputs!$B$31*(1+$F1957)^3*Inputs!$B$21+Inputs!$B$22*(1+Inputs!$B$23)^3</f>
        <v>21179.695854540114</v>
      </c>
      <c r="U1957" s="36">
        <f>Inputs!$B$12*(1+$B1957)^4*$C1957+Inputs!$B$29*(1+$D1957)^4*Inputs!$B$19+Inputs!$B$30*(1+$E1957)^4*Inputs!$B$20+Inputs!$B$31*(1+$F1957)^4*Inputs!$B$21+Inputs!$B$22*(1+Inputs!$B$23)^4</f>
        <v>24754.532358107732</v>
      </c>
      <c r="V1957" s="35">
        <f>Inputs!$B$13/(Q1957*(1-$G1957))</f>
        <v>1.0535378609235238</v>
      </c>
      <c r="W1957" s="36">
        <f>Inputs!$B$13</f>
        <v>12660</v>
      </c>
      <c r="X1957" s="36">
        <f t="shared" si="303"/>
        <v>14087.17569841667</v>
      </c>
      <c r="Y1957" s="36">
        <f t="shared" si="304"/>
        <v>15869.804148854942</v>
      </c>
      <c r="Z1957" s="36">
        <f t="shared" si="305"/>
        <v>18095.15340985261</v>
      </c>
      <c r="AA1957" s="36">
        <f t="shared" si="306"/>
        <v>20872.136945503909</v>
      </c>
      <c r="AB1957" s="36">
        <f t="shared" si="307"/>
        <v>59782.513896976336</v>
      </c>
      <c r="AC1957" s="36">
        <f t="shared" si="308"/>
        <v>295438.58343305456</v>
      </c>
      <c r="AD1957" s="36">
        <f t="shared" si="309"/>
        <v>180416.60977834323</v>
      </c>
    </row>
    <row r="1958" spans="1:30" ht="14.25" customHeight="1" x14ac:dyDescent="0.25">
      <c r="A1958" s="16">
        <v>1942</v>
      </c>
      <c r="B1958" s="34">
        <v>0.34513178358547503</v>
      </c>
      <c r="C1958" s="34">
        <v>9.4414094526814707E-2</v>
      </c>
      <c r="D1958" s="34">
        <v>2.4467416189800299E-2</v>
      </c>
      <c r="E1958" s="34">
        <v>3.7464757507123199E-2</v>
      </c>
      <c r="F1958" s="34">
        <v>-7.48579394533639E-3</v>
      </c>
      <c r="G1958" s="34">
        <v>0.17949008253493801</v>
      </c>
      <c r="H1958" s="35">
        <v>1.09624380743342</v>
      </c>
      <c r="I1958" s="34">
        <v>9.4404064531643697E-2</v>
      </c>
      <c r="J1958" s="34">
        <v>2.3353269866198401E-2</v>
      </c>
      <c r="K1958" s="36">
        <f>Inputs!$B$12*(1+$B1958)^4</f>
        <v>196431.25380409427</v>
      </c>
      <c r="L1958" s="36">
        <f t="shared" si="300"/>
        <v>24176.549756758071</v>
      </c>
      <c r="M1958" s="36">
        <f t="shared" si="301"/>
        <v>287553.87615382823</v>
      </c>
      <c r="N1958" s="37">
        <f>M1958/Inputs!$B$6</f>
        <v>438.34432340522596</v>
      </c>
      <c r="O1958" s="38">
        <f>IF(N1958&gt;Inputs!$B$4,1,0)</f>
        <v>1</v>
      </c>
      <c r="P1958" s="34">
        <f t="shared" si="302"/>
        <v>7.1050794665445297E-2</v>
      </c>
      <c r="Q1958" s="36">
        <f>Inputs!$B$12*(1+$B1958)^0*$C1958+Inputs!$B$29*(1+$D1958)^0*Inputs!$B$19+Inputs!$B$30*(1+$E1958)^0*Inputs!$B$20+Inputs!$B$31*(1+$F1958)^0*Inputs!$B$21+Inputs!$B$22*(1+Inputs!$B$23)^0</f>
        <v>13686.889699035804</v>
      </c>
      <c r="R1958" s="36">
        <f>Inputs!$B$12*(1+$B1958)^1*$C1958+Inputs!$B$29*(1+$D1958)^1*Inputs!$B$19+Inputs!$B$30*(1+$E1958)^1*Inputs!$B$20+Inputs!$B$31*(1+$F1958)^1*Inputs!$B$21+Inputs!$B$22*(1+Inputs!$B$23)^1</f>
        <v>15713.986785102079</v>
      </c>
      <c r="S1958" s="36">
        <f>Inputs!$B$12*(1+$B1958)^2*$C1958+Inputs!$B$29*(1+$D1958)^2*Inputs!$B$19+Inputs!$B$30*(1+$E1958)^2*Inputs!$B$20+Inputs!$B$31*(1+$F1958)^2*Inputs!$B$21+Inputs!$B$22*(1+Inputs!$B$23)^2</f>
        <v>18419.538565659579</v>
      </c>
      <c r="T1958" s="36">
        <f>Inputs!$B$12*(1+$B1958)^3*$C1958+Inputs!$B$29*(1+$D1958)^3*Inputs!$B$19+Inputs!$B$30*(1+$E1958)^3*Inputs!$B$20+Inputs!$B$31*(1+$F1958)^3*Inputs!$B$21+Inputs!$B$22*(1+Inputs!$B$23)^3</f>
        <v>22036.547142526317</v>
      </c>
      <c r="U1958" s="36">
        <f>Inputs!$B$12*(1+$B1958)^4*$C1958+Inputs!$B$29*(1+$D1958)^4*Inputs!$B$19+Inputs!$B$30*(1+$E1958)^4*Inputs!$B$20+Inputs!$B$31*(1+$F1958)^4*Inputs!$B$21+Inputs!$B$22*(1+Inputs!$B$23)^4</f>
        <v>26878.395177265036</v>
      </c>
      <c r="V1958" s="35">
        <f>Inputs!$B$13/(Q1958*(1-$G1958))</f>
        <v>1.127314527258088</v>
      </c>
      <c r="W1958" s="36">
        <f>Inputs!$B$13</f>
        <v>12660</v>
      </c>
      <c r="X1958" s="36">
        <f t="shared" si="303"/>
        <v>14434.857123946147</v>
      </c>
      <c r="Y1958" s="36">
        <f t="shared" si="304"/>
        <v>16802.77890855489</v>
      </c>
      <c r="Z1958" s="36">
        <f t="shared" si="305"/>
        <v>19961.858552602174</v>
      </c>
      <c r="AA1958" s="36">
        <f t="shared" si="306"/>
        <v>24176.549756758071</v>
      </c>
      <c r="AB1958" s="36">
        <f t="shared" si="307"/>
        <v>65753.398029183765</v>
      </c>
      <c r="AC1958" s="36">
        <f t="shared" si="308"/>
        <v>348217.7977622787</v>
      </c>
      <c r="AD1958" s="36">
        <f t="shared" si="309"/>
        <v>221800.47812464449</v>
      </c>
    </row>
    <row r="1959" spans="1:30" ht="14.25" customHeight="1" x14ac:dyDescent="0.25">
      <c r="A1959" s="16">
        <v>1943</v>
      </c>
      <c r="B1959" s="34">
        <v>0.24228052129439501</v>
      </c>
      <c r="C1959" s="34">
        <v>8.52780959728104E-2</v>
      </c>
      <c r="D1959" s="34">
        <v>2.8123478560774198E-2</v>
      </c>
      <c r="E1959" s="34">
        <v>4.6828558306471403E-2</v>
      </c>
      <c r="F1959" s="34">
        <v>2.28707706799374E-2</v>
      </c>
      <c r="G1959" s="34">
        <v>0.161843716044623</v>
      </c>
      <c r="H1959" s="35">
        <v>1.1730805191218601</v>
      </c>
      <c r="I1959" s="34">
        <v>9.1436923454891003E-2</v>
      </c>
      <c r="J1959" s="34">
        <v>2.3687692973295899E-2</v>
      </c>
      <c r="K1959" s="36">
        <f>Inputs!$B$12*(1+$B1959)^4</f>
        <v>142899.2511405845</v>
      </c>
      <c r="L1959" s="36">
        <f t="shared" si="300"/>
        <v>20881.84900999707</v>
      </c>
      <c r="M1959" s="36">
        <f t="shared" si="301"/>
        <v>265799.92892676475</v>
      </c>
      <c r="N1959" s="37">
        <f>M1959/Inputs!$B$6</f>
        <v>405.18281848592187</v>
      </c>
      <c r="O1959" s="38">
        <f>IF(N1959&gt;Inputs!$B$4,1,0)</f>
        <v>1</v>
      </c>
      <c r="P1959" s="34">
        <f t="shared" si="302"/>
        <v>6.7749230481595105E-2</v>
      </c>
      <c r="Q1959" s="36">
        <f>Inputs!$B$12*(1+$B1959)^0*$C1959+Inputs!$B$29*(1+$D1959)^0*Inputs!$B$19+Inputs!$B$30*(1+$E1959)^0*Inputs!$B$20+Inputs!$B$31*(1+$F1959)^0*Inputs!$B$21+Inputs!$B$22*(1+Inputs!$B$23)^0</f>
        <v>13138.729785795545</v>
      </c>
      <c r="R1959" s="36">
        <f>Inputs!$B$12*(1+$B1959)^1*$C1959+Inputs!$B$29*(1+$D1959)^1*Inputs!$B$19+Inputs!$B$30*(1+$E1959)^1*Inputs!$B$20+Inputs!$B$31*(1+$F1959)^1*Inputs!$B$21+Inputs!$B$22*(1+Inputs!$B$23)^1</f>
        <v>14622.945362430833</v>
      </c>
      <c r="S1959" s="36">
        <f>Inputs!$B$12*(1+$B1959)^2*$C1959+Inputs!$B$29*(1+$D1959)^2*Inputs!$B$19+Inputs!$B$30*(1+$E1959)^2*Inputs!$B$20+Inputs!$B$31*(1+$F1959)^2*Inputs!$B$21+Inputs!$B$22*(1+Inputs!$B$23)^2</f>
        <v>16415.914238461526</v>
      </c>
      <c r="T1959" s="36">
        <f>Inputs!$B$12*(1+$B1959)^3*$C1959+Inputs!$B$29*(1+$D1959)^3*Inputs!$B$19+Inputs!$B$30*(1+$E1959)^3*Inputs!$B$20+Inputs!$B$31*(1+$F1959)^3*Inputs!$B$21+Inputs!$B$22*(1+Inputs!$B$23)^3</f>
        <v>18590.728103905814</v>
      </c>
      <c r="U1959" s="36">
        <f>Inputs!$B$12*(1+$B1959)^4*$C1959+Inputs!$B$29*(1+$D1959)^4*Inputs!$B$19+Inputs!$B$30*(1+$E1959)^4*Inputs!$B$20+Inputs!$B$31*(1+$F1959)^4*Inputs!$B$21+Inputs!$B$22*(1+Inputs!$B$23)^4</f>
        <v>21238.122579381921</v>
      </c>
      <c r="V1959" s="35">
        <f>Inputs!$B$13/(Q1959*(1-$G1959))</f>
        <v>1.149622670127139</v>
      </c>
      <c r="W1959" s="36">
        <f>Inputs!$B$13</f>
        <v>12660</v>
      </c>
      <c r="X1959" s="36">
        <f t="shared" si="303"/>
        <v>14162.012592139645</v>
      </c>
      <c r="Y1959" s="36">
        <f t="shared" si="304"/>
        <v>15979.154671836337</v>
      </c>
      <c r="Z1959" s="36">
        <f t="shared" si="305"/>
        <v>18187.485410335048</v>
      </c>
      <c r="AA1959" s="36">
        <f t="shared" si="306"/>
        <v>20881.84900999707</v>
      </c>
      <c r="AB1959" s="36">
        <f t="shared" si="307"/>
        <v>62077.494644289269</v>
      </c>
      <c r="AC1959" s="36">
        <f t="shared" si="308"/>
        <v>315523.75851512857</v>
      </c>
      <c r="AD1959" s="36">
        <f t="shared" si="309"/>
        <v>203722.4342824755</v>
      </c>
    </row>
    <row r="1960" spans="1:30" ht="14.25" customHeight="1" x14ac:dyDescent="0.25">
      <c r="A1960" s="16">
        <v>1944</v>
      </c>
      <c r="B1960" s="34">
        <v>0.221221859906922</v>
      </c>
      <c r="C1960" s="34">
        <v>7.9869312201561196E-2</v>
      </c>
      <c r="D1960" s="34">
        <v>4.5853055669389499E-2</v>
      </c>
      <c r="E1960" s="34">
        <v>5.32189477281571E-2</v>
      </c>
      <c r="F1960" s="34">
        <v>-2.9791714735871401E-3</v>
      </c>
      <c r="G1960" s="34">
        <v>0.17002471314113701</v>
      </c>
      <c r="H1960" s="35">
        <v>0.93612093238641902</v>
      </c>
      <c r="I1960" s="34">
        <v>9.7525893043776402E-2</v>
      </c>
      <c r="J1960" s="34">
        <v>2.1962603795025501E-2</v>
      </c>
      <c r="K1960" s="36">
        <f>Inputs!$B$12*(1+$B1960)^4</f>
        <v>133453.36493658999</v>
      </c>
      <c r="L1960" s="36">
        <f t="shared" si="300"/>
        <v>15201.311240384188</v>
      </c>
      <c r="M1960" s="36">
        <f t="shared" si="301"/>
        <v>181461.25323655159</v>
      </c>
      <c r="N1960" s="37">
        <f>M1960/Inputs!$B$6</f>
        <v>276.61776408010911</v>
      </c>
      <c r="O1960" s="38">
        <f>IF(N1960&gt;Inputs!$B$4,1,0)</f>
        <v>0</v>
      </c>
      <c r="P1960" s="34">
        <f t="shared" si="302"/>
        <v>7.5563289248750901E-2</v>
      </c>
      <c r="Q1960" s="36">
        <f>Inputs!$B$12*(1+$B1960)^0*$C1960+Inputs!$B$29*(1+$D1960)^0*Inputs!$B$19+Inputs!$B$30*(1+$E1960)^0*Inputs!$B$20+Inputs!$B$31*(1+$F1960)^0*Inputs!$B$21+Inputs!$B$22*(1+Inputs!$B$23)^0</f>
        <v>12814.202759520595</v>
      </c>
      <c r="R1960" s="36">
        <f>Inputs!$B$12*(1+$B1960)^1*$C1960+Inputs!$B$29*(1+$D1960)^1*Inputs!$B$19+Inputs!$B$30*(1+$E1960)^1*Inputs!$B$20+Inputs!$B$31*(1+$F1960)^1*Inputs!$B$21+Inputs!$B$22*(1+Inputs!$B$23)^1</f>
        <v>14076.744979994066</v>
      </c>
      <c r="S1960" s="36">
        <f>Inputs!$B$12*(1+$B1960)^2*$C1960+Inputs!$B$29*(1+$D1960)^2*Inputs!$B$19+Inputs!$B$30*(1+$E1960)^2*Inputs!$B$20+Inputs!$B$31*(1+$F1960)^2*Inputs!$B$21+Inputs!$B$22*(1+Inputs!$B$23)^2</f>
        <v>15585.826849519883</v>
      </c>
      <c r="T1960" s="36">
        <f>Inputs!$B$12*(1+$B1960)^3*$C1960+Inputs!$B$29*(1+$D1960)^3*Inputs!$B$19+Inputs!$B$30*(1+$E1960)^3*Inputs!$B$20+Inputs!$B$31*(1+$F1960)^3*Inputs!$B$21+Inputs!$B$22*(1+Inputs!$B$23)^3</f>
        <v>17393.964386184329</v>
      </c>
      <c r="U1960" s="36">
        <f>Inputs!$B$12*(1+$B1960)^4*$C1960+Inputs!$B$29*(1+$D1960)^4*Inputs!$B$19+Inputs!$B$30*(1+$E1960)^4*Inputs!$B$20+Inputs!$B$31*(1+$F1960)^4*Inputs!$B$21+Inputs!$B$22*(1+Inputs!$B$23)^4</f>
        <v>19565.183860413905</v>
      </c>
      <c r="V1960" s="35">
        <f>Inputs!$B$13/(Q1960*(1-$G1960))</f>
        <v>1.1903562402129051</v>
      </c>
      <c r="W1960" s="36">
        <f>Inputs!$B$13</f>
        <v>12660</v>
      </c>
      <c r="X1960" s="36">
        <f t="shared" si="303"/>
        <v>13164.769068392527</v>
      </c>
      <c r="Y1960" s="36">
        <f t="shared" si="304"/>
        <v>13753.896047165093</v>
      </c>
      <c r="Z1960" s="36">
        <f t="shared" si="305"/>
        <v>14431.937407391479</v>
      </c>
      <c r="AA1960" s="36">
        <f t="shared" si="306"/>
        <v>15201.311240384188</v>
      </c>
      <c r="AB1960" s="36">
        <f t="shared" si="307"/>
        <v>52359.742048678978</v>
      </c>
      <c r="AC1960" s="36">
        <f t="shared" si="308"/>
        <v>205591.52163401118</v>
      </c>
      <c r="AD1960" s="36">
        <f t="shared" si="309"/>
        <v>129101.51118787262</v>
      </c>
    </row>
    <row r="1961" spans="1:30" ht="14.25" customHeight="1" x14ac:dyDescent="0.25">
      <c r="A1961" s="16">
        <v>1945</v>
      </c>
      <c r="B1961" s="34">
        <v>0.28893345153175698</v>
      </c>
      <c r="C1961" s="34">
        <v>6.9433184180635696E-2</v>
      </c>
      <c r="D1961" s="34">
        <v>2.4464217604943401E-2</v>
      </c>
      <c r="E1961" s="34">
        <v>6.0325330436854098E-2</v>
      </c>
      <c r="F1961" s="34">
        <v>-7.4309151386095203E-4</v>
      </c>
      <c r="G1961" s="34">
        <v>0.197688925882265</v>
      </c>
      <c r="H1961" s="35">
        <v>0.99392989691717903</v>
      </c>
      <c r="I1961" s="34">
        <v>9.1891461499690102E-2</v>
      </c>
      <c r="J1961" s="34">
        <v>3.2178212759253297E-2</v>
      </c>
      <c r="K1961" s="36">
        <f>Inputs!$B$12*(1+$B1961)^4</f>
        <v>165604.9182012316</v>
      </c>
      <c r="L1961" s="36">
        <f t="shared" si="300"/>
        <v>16121.141829649367</v>
      </c>
      <c r="M1961" s="36">
        <f t="shared" si="301"/>
        <v>233952.43042541016</v>
      </c>
      <c r="N1961" s="37">
        <f>M1961/Inputs!$B$6</f>
        <v>356.63480247775937</v>
      </c>
      <c r="O1961" s="38">
        <f>IF(N1961&gt;Inputs!$B$4,1,0)</f>
        <v>0</v>
      </c>
      <c r="P1961" s="34">
        <f t="shared" si="302"/>
        <v>5.9713248740436806E-2</v>
      </c>
      <c r="Q1961" s="36">
        <f>Inputs!$B$12*(1+$B1961)^0*$C1961+Inputs!$B$29*(1+$D1961)^0*Inputs!$B$19+Inputs!$B$30*(1+$E1961)^0*Inputs!$B$20+Inputs!$B$31*(1+$F1961)^0*Inputs!$B$21+Inputs!$B$22*(1+Inputs!$B$23)^0</f>
        <v>12188.035078265064</v>
      </c>
      <c r="R1961" s="36">
        <f>Inputs!$B$12*(1+$B1961)^1*$C1961+Inputs!$B$29*(1+$D1961)^1*Inputs!$B$19+Inputs!$B$30*(1+$E1961)^1*Inputs!$B$20+Inputs!$B$31*(1+$F1961)^1*Inputs!$B$21+Inputs!$B$22*(1+Inputs!$B$23)^1</f>
        <v>13551.513911966218</v>
      </c>
      <c r="S1961" s="36">
        <f>Inputs!$B$12*(1+$B1961)^2*$C1961+Inputs!$B$29*(1+$D1961)^2*Inputs!$B$19+Inputs!$B$30*(1+$E1961)^2*Inputs!$B$20+Inputs!$B$31*(1+$F1961)^2*Inputs!$B$21+Inputs!$B$22*(1+Inputs!$B$23)^2</f>
        <v>15271.822466972961</v>
      </c>
      <c r="T1961" s="36">
        <f>Inputs!$B$12*(1+$B1961)^3*$C1961+Inputs!$B$29*(1+$D1961)^3*Inputs!$B$19+Inputs!$B$30*(1+$E1961)^3*Inputs!$B$20+Inputs!$B$31*(1+$F1961)^3*Inputs!$B$21+Inputs!$B$22*(1+Inputs!$B$23)^3</f>
        <v>17449.985483302975</v>
      </c>
      <c r="U1961" s="36">
        <f>Inputs!$B$12*(1+$B1961)^4*$C1961+Inputs!$B$29*(1+$D1961)^4*Inputs!$B$19+Inputs!$B$30*(1+$E1961)^4*Inputs!$B$20+Inputs!$B$31*(1+$F1961)^4*Inputs!$B$21+Inputs!$B$22*(1+Inputs!$B$23)^4</f>
        <v>20216.094449289725</v>
      </c>
      <c r="V1961" s="35">
        <f>Inputs!$B$13/(Q1961*(1-$G1961))</f>
        <v>1.2946644516121422</v>
      </c>
      <c r="W1961" s="36">
        <f>Inputs!$B$13</f>
        <v>12660</v>
      </c>
      <c r="X1961" s="36">
        <f t="shared" si="303"/>
        <v>13258.841336071808</v>
      </c>
      <c r="Y1961" s="36">
        <f t="shared" si="304"/>
        <v>14020.789819222045</v>
      </c>
      <c r="Z1961" s="36">
        <f t="shared" si="305"/>
        <v>14967.927975820427</v>
      </c>
      <c r="AA1961" s="36">
        <f t="shared" si="306"/>
        <v>16121.141829649367</v>
      </c>
      <c r="AB1961" s="36">
        <f t="shared" si="307"/>
        <v>54403.659183982301</v>
      </c>
      <c r="AC1961" s="36">
        <f t="shared" si="308"/>
        <v>278663.30692702153</v>
      </c>
      <c r="AD1961" s="36">
        <f t="shared" si="309"/>
        <v>179548.77124142786</v>
      </c>
    </row>
    <row r="1962" spans="1:30" ht="14.25" customHeight="1" x14ac:dyDescent="0.25">
      <c r="A1962" s="16">
        <v>1946</v>
      </c>
      <c r="B1962" s="34">
        <v>0.20043827038825501</v>
      </c>
      <c r="C1962" s="34">
        <v>6.7435224941114993E-2</v>
      </c>
      <c r="D1962" s="34">
        <v>2.6176569224038299E-2</v>
      </c>
      <c r="E1962" s="34">
        <v>1.7936233136976201E-2</v>
      </c>
      <c r="F1962" s="34">
        <v>1.5062074123523599E-2</v>
      </c>
      <c r="G1962" s="34">
        <v>0.18120381495958199</v>
      </c>
      <c r="H1962" s="35">
        <v>1.1598906651774099</v>
      </c>
      <c r="I1962" s="34">
        <v>9.3156487596628104E-2</v>
      </c>
      <c r="J1962" s="34">
        <v>2.61349307860907E-2</v>
      </c>
      <c r="K1962" s="36">
        <f>Inputs!$B$12*(1+$B1962)^4</f>
        <v>124597.85909441992</v>
      </c>
      <c r="L1962" s="36">
        <f t="shared" si="300"/>
        <v>16105.224143030875</v>
      </c>
      <c r="M1962" s="36">
        <f t="shared" si="301"/>
        <v>212328.95054142474</v>
      </c>
      <c r="N1962" s="37">
        <f>M1962/Inputs!$B$6</f>
        <v>323.67218070339135</v>
      </c>
      <c r="O1962" s="38">
        <f>IF(N1962&gt;Inputs!$B$4,1,0)</f>
        <v>0</v>
      </c>
      <c r="P1962" s="34">
        <f t="shared" si="302"/>
        <v>6.7021556810537397E-2</v>
      </c>
      <c r="Q1962" s="36">
        <f>Inputs!$B$12*(1+$B1962)^0*$C1962+Inputs!$B$29*(1+$D1962)^0*Inputs!$B$19+Inputs!$B$30*(1+$E1962)^0*Inputs!$B$20+Inputs!$B$31*(1+$F1962)^0*Inputs!$B$21+Inputs!$B$22*(1+Inputs!$B$23)^0</f>
        <v>12068.15752389382</v>
      </c>
      <c r="R1962" s="36">
        <f>Inputs!$B$12*(1+$B1962)^1*$C1962+Inputs!$B$29*(1+$D1962)^1*Inputs!$B$19+Inputs!$B$30*(1+$E1962)^1*Inputs!$B$20+Inputs!$B$31*(1+$F1962)^1*Inputs!$B$21+Inputs!$B$22*(1+Inputs!$B$23)^1</f>
        <v>13009.504575932471</v>
      </c>
      <c r="S1962" s="36">
        <f>Inputs!$B$12*(1+$B1962)^2*$C1962+Inputs!$B$29*(1+$D1962)^2*Inputs!$B$19+Inputs!$B$30*(1+$E1962)^2*Inputs!$B$20+Inputs!$B$31*(1+$F1962)^2*Inputs!$B$21+Inputs!$B$22*(1+Inputs!$B$23)^2</f>
        <v>14115.428067067314</v>
      </c>
      <c r="T1962" s="36">
        <f>Inputs!$B$12*(1+$B1962)^3*$C1962+Inputs!$B$29*(1+$D1962)^3*Inputs!$B$19+Inputs!$B$30*(1+$E1962)^3*Inputs!$B$20+Inputs!$B$31*(1+$F1962)^3*Inputs!$B$21+Inputs!$B$22*(1+Inputs!$B$23)^3</f>
        <v>15418.53714221778</v>
      </c>
      <c r="U1962" s="36">
        <f>Inputs!$B$12*(1+$B1962)^4*$C1962+Inputs!$B$29*(1+$D1962)^4*Inputs!$B$19+Inputs!$B$30*(1+$E1962)^4*Inputs!$B$20+Inputs!$B$31*(1+$F1962)^4*Inputs!$B$21+Inputs!$B$22*(1+Inputs!$B$23)^4</f>
        <v>16957.971837956324</v>
      </c>
      <c r="V1962" s="35">
        <f>Inputs!$B$13/(Q1962*(1-$G1962))</f>
        <v>1.2811999848068489</v>
      </c>
      <c r="W1962" s="36">
        <f>Inputs!$B$13</f>
        <v>12660</v>
      </c>
      <c r="X1962" s="36">
        <f t="shared" si="303"/>
        <v>13324.46153085387</v>
      </c>
      <c r="Y1962" s="36">
        <f t="shared" si="304"/>
        <v>14106.646234976311</v>
      </c>
      <c r="Z1962" s="36">
        <f t="shared" si="305"/>
        <v>15026.072984566987</v>
      </c>
      <c r="AA1962" s="36">
        <f t="shared" si="306"/>
        <v>16105.224143030875</v>
      </c>
      <c r="AB1962" s="36">
        <f t="shared" si="307"/>
        <v>54369.704975190725</v>
      </c>
      <c r="AC1962" s="36">
        <f t="shared" si="308"/>
        <v>246579.36711349507</v>
      </c>
      <c r="AD1962" s="36">
        <f t="shared" si="309"/>
        <v>157959.24556623402</v>
      </c>
    </row>
    <row r="1963" spans="1:30" ht="14.25" customHeight="1" x14ac:dyDescent="0.25">
      <c r="A1963" s="16">
        <v>1947</v>
      </c>
      <c r="B1963" s="34">
        <v>0.12946784211089499</v>
      </c>
      <c r="C1963" s="34">
        <v>8.2083902906212799E-2</v>
      </c>
      <c r="D1963" s="34">
        <v>2.3396877056134201E-2</v>
      </c>
      <c r="E1963" s="34">
        <v>5.2329516820883597E-2</v>
      </c>
      <c r="F1963" s="34">
        <v>3.2010556533990299E-2</v>
      </c>
      <c r="G1963" s="34">
        <v>0.15406905525947001</v>
      </c>
      <c r="H1963" s="35">
        <v>1.02401566029464</v>
      </c>
      <c r="I1963" s="34">
        <v>9.5007096711494002E-2</v>
      </c>
      <c r="J1963" s="34">
        <v>1.8491595545737101E-2</v>
      </c>
      <c r="K1963" s="36">
        <f>Inputs!$B$12*(1+$B1963)^4</f>
        <v>97644.262972762415</v>
      </c>
      <c r="L1963" s="36">
        <f t="shared" si="300"/>
        <v>14936.231266042414</v>
      </c>
      <c r="M1963" s="36">
        <f t="shared" si="301"/>
        <v>178731.39491061785</v>
      </c>
      <c r="N1963" s="37">
        <f>M1963/Inputs!$B$6</f>
        <v>272.45639468081987</v>
      </c>
      <c r="O1963" s="38">
        <f>IF(N1963&gt;Inputs!$B$4,1,0)</f>
        <v>0</v>
      </c>
      <c r="P1963" s="34">
        <f t="shared" si="302"/>
        <v>7.6515501165756894E-2</v>
      </c>
      <c r="Q1963" s="36">
        <f>Inputs!$B$12*(1+$B1963)^0*$C1963+Inputs!$B$29*(1+$D1963)^0*Inputs!$B$19+Inputs!$B$30*(1+$E1963)^0*Inputs!$B$20+Inputs!$B$31*(1+$F1963)^0*Inputs!$B$21+Inputs!$B$22*(1+Inputs!$B$23)^0</f>
        <v>12947.07820179969</v>
      </c>
      <c r="R1963" s="36">
        <f>Inputs!$B$12*(1+$B1963)^1*$C1963+Inputs!$B$29*(1+$D1963)^1*Inputs!$B$19+Inputs!$B$30*(1+$E1963)^1*Inputs!$B$20+Inputs!$B$31*(1+$F1963)^1*Inputs!$B$21+Inputs!$B$22*(1+Inputs!$B$23)^1</f>
        <v>13868.71810374053</v>
      </c>
      <c r="S1963" s="36">
        <f>Inputs!$B$12*(1+$B1963)^2*$C1963+Inputs!$B$29*(1+$D1963)^2*Inputs!$B$19+Inputs!$B$30*(1+$E1963)^2*Inputs!$B$20+Inputs!$B$31*(1+$F1963)^2*Inputs!$B$21+Inputs!$B$22*(1+Inputs!$B$23)^2</f>
        <v>14884.145320905569</v>
      </c>
      <c r="T1963" s="36">
        <f>Inputs!$B$12*(1+$B1963)^3*$C1963+Inputs!$B$29*(1+$D1963)^3*Inputs!$B$19+Inputs!$B$30*(1+$E1963)^3*Inputs!$B$20+Inputs!$B$31*(1+$F1963)^3*Inputs!$B$21+Inputs!$B$22*(1+Inputs!$B$23)^3</f>
        <v>16004.535715897926</v>
      </c>
      <c r="U1963" s="36">
        <f>Inputs!$B$12*(1+$B1963)^4*$C1963+Inputs!$B$29*(1+$D1963)^4*Inputs!$B$19+Inputs!$B$30*(1+$E1963)^4*Inputs!$B$20+Inputs!$B$31*(1+$F1963)^4*Inputs!$B$21+Inputs!$B$22*(1+Inputs!$B$23)^4</f>
        <v>17242.471586959968</v>
      </c>
      <c r="V1963" s="35">
        <f>Inputs!$B$13/(Q1963*(1-$G1963))</f>
        <v>1.1559179888349727</v>
      </c>
      <c r="W1963" s="36">
        <f>Inputs!$B$13</f>
        <v>12660</v>
      </c>
      <c r="X1963" s="36">
        <f t="shared" si="303"/>
        <v>13174.335394882532</v>
      </c>
      <c r="Y1963" s="36">
        <f t="shared" si="304"/>
        <v>13723.727722588115</v>
      </c>
      <c r="Z1963" s="36">
        <f t="shared" si="305"/>
        <v>14310.321176928113</v>
      </c>
      <c r="AA1963" s="36">
        <f t="shared" si="306"/>
        <v>14936.231266042414</v>
      </c>
      <c r="AB1963" s="36">
        <f t="shared" si="307"/>
        <v>52442.726901603848</v>
      </c>
      <c r="AC1963" s="36">
        <f t="shared" si="308"/>
        <v>198814.9562091571</v>
      </c>
      <c r="AD1963" s="36">
        <f t="shared" si="309"/>
        <v>126288.668009014</v>
      </c>
    </row>
    <row r="1964" spans="1:30" ht="14.25" customHeight="1" x14ac:dyDescent="0.25">
      <c r="A1964" s="16">
        <v>1948</v>
      </c>
      <c r="B1964" s="34">
        <v>0.377282386882483</v>
      </c>
      <c r="C1964" s="34">
        <v>5.11932035021678E-2</v>
      </c>
      <c r="D1964" s="34">
        <v>4.1483965748172001E-2</v>
      </c>
      <c r="E1964" s="34">
        <v>3.5686390139668102E-2</v>
      </c>
      <c r="F1964" s="34">
        <v>1.4509943825931199E-2</v>
      </c>
      <c r="G1964" s="34">
        <v>0.19225121144393401</v>
      </c>
      <c r="H1964" s="35">
        <v>1.03230213067752</v>
      </c>
      <c r="I1964" s="34">
        <v>9.5805746905090305E-2</v>
      </c>
      <c r="J1964" s="34">
        <v>2.1206639768837701E-2</v>
      </c>
      <c r="K1964" s="36">
        <f>Inputs!$B$12*(1+$B1964)^4</f>
        <v>215895.3183765258</v>
      </c>
      <c r="L1964" s="36">
        <f t="shared" si="300"/>
        <v>16688.335052910901</v>
      </c>
      <c r="M1964" s="36">
        <f t="shared" si="301"/>
        <v>199064.46558377121</v>
      </c>
      <c r="N1964" s="37">
        <f>M1964/Inputs!$B$6</f>
        <v>303.45192924355365</v>
      </c>
      <c r="O1964" s="38">
        <f>IF(N1964&gt;Inputs!$B$4,1,0)</f>
        <v>0</v>
      </c>
      <c r="P1964" s="34">
        <f t="shared" si="302"/>
        <v>7.4599107136252604E-2</v>
      </c>
      <c r="Q1964" s="36">
        <f>Inputs!$B$12*(1+$B1964)^0*$C1964+Inputs!$B$29*(1+$D1964)^0*Inputs!$B$19+Inputs!$B$30*(1+$E1964)^0*Inputs!$B$20+Inputs!$B$31*(1+$F1964)^0*Inputs!$B$21+Inputs!$B$22*(1+Inputs!$B$23)^0</f>
        <v>11093.636237556988</v>
      </c>
      <c r="R1964" s="36">
        <f>Inputs!$B$12*(1+$B1964)^1*$C1964+Inputs!$B$29*(1+$D1964)^1*Inputs!$B$19+Inputs!$B$30*(1+$E1964)^1*Inputs!$B$20+Inputs!$B$31*(1+$F1964)^1*Inputs!$B$21+Inputs!$B$22*(1+Inputs!$B$23)^1</f>
        <v>12475.407855810799</v>
      </c>
      <c r="S1964" s="36">
        <f>Inputs!$B$12*(1+$B1964)^2*$C1964+Inputs!$B$29*(1+$D1964)^2*Inputs!$B$19+Inputs!$B$30*(1+$E1964)^2*Inputs!$B$20+Inputs!$B$31*(1+$F1964)^2*Inputs!$B$21+Inputs!$B$22*(1+Inputs!$B$23)^2</f>
        <v>14302.150111587322</v>
      </c>
      <c r="T1964" s="36">
        <f>Inputs!$B$12*(1+$B1964)^3*$C1964+Inputs!$B$29*(1+$D1964)^3*Inputs!$B$19+Inputs!$B$30*(1+$E1964)^3*Inputs!$B$20+Inputs!$B$31*(1+$F1964)^3*Inputs!$B$21+Inputs!$B$22*(1+Inputs!$B$23)^3</f>
        <v>16739.118395913742</v>
      </c>
      <c r="U1964" s="36">
        <f>Inputs!$B$12*(1+$B1964)^4*$C1964+Inputs!$B$29*(1+$D1964)^4*Inputs!$B$19+Inputs!$B$30*(1+$E1964)^4*Inputs!$B$20+Inputs!$B$31*(1+$F1964)^4*Inputs!$B$21+Inputs!$B$22*(1+Inputs!$B$23)^4</f>
        <v>20013.814559567141</v>
      </c>
      <c r="V1964" s="35">
        <f>Inputs!$B$13/(Q1964*(1-$G1964))</f>
        <v>1.4128090531420623</v>
      </c>
      <c r="W1964" s="36">
        <f>Inputs!$B$13</f>
        <v>12660</v>
      </c>
      <c r="X1964" s="36">
        <f t="shared" si="303"/>
        <v>13278.27894293431</v>
      </c>
      <c r="Y1964" s="36">
        <f t="shared" si="304"/>
        <v>14123.627789259195</v>
      </c>
      <c r="Z1964" s="36">
        <f t="shared" si="305"/>
        <v>15243.968571401003</v>
      </c>
      <c r="AA1964" s="36">
        <f t="shared" si="306"/>
        <v>16688.335052910901</v>
      </c>
      <c r="AB1964" s="36">
        <f t="shared" si="307"/>
        <v>54478.832085032824</v>
      </c>
      <c r="AC1964" s="36">
        <f t="shared" si="308"/>
        <v>228450.9723634173</v>
      </c>
      <c r="AD1964" s="36">
        <f t="shared" si="309"/>
        <v>144585.63349873837</v>
      </c>
    </row>
    <row r="1965" spans="1:30" ht="14.25" customHeight="1" x14ac:dyDescent="0.25">
      <c r="A1965" s="16">
        <v>1949</v>
      </c>
      <c r="B1965" s="34">
        <v>0.18779130478827299</v>
      </c>
      <c r="C1965" s="34">
        <v>0.113236253707326</v>
      </c>
      <c r="D1965" s="34">
        <v>4.8806097498548799E-2</v>
      </c>
      <c r="E1965" s="34">
        <v>5.8744356749073003E-2</v>
      </c>
      <c r="F1965" s="34">
        <v>1.9972361629589399E-2</v>
      </c>
      <c r="G1965" s="34">
        <v>0.195772005914543</v>
      </c>
      <c r="H1965" s="35">
        <v>1.0768478589116599</v>
      </c>
      <c r="I1965" s="34">
        <v>9.39779356277953E-2</v>
      </c>
      <c r="J1965" s="34">
        <v>2.4802513932243999E-2</v>
      </c>
      <c r="K1965" s="36">
        <f>Inputs!$B$12*(1+$B1965)^4</f>
        <v>119429.55585216077</v>
      </c>
      <c r="L1965" s="36">
        <f t="shared" si="300"/>
        <v>19888.603066434876</v>
      </c>
      <c r="M1965" s="36">
        <f t="shared" si="301"/>
        <v>248403.66739792249</v>
      </c>
      <c r="N1965" s="37">
        <f>M1965/Inputs!$B$6</f>
        <v>378.66412713097941</v>
      </c>
      <c r="O1965" s="38">
        <f>IF(N1965&gt;Inputs!$B$4,1,0)</f>
        <v>0</v>
      </c>
      <c r="P1965" s="34">
        <f t="shared" si="302"/>
        <v>6.9175421695551298E-2</v>
      </c>
      <c r="Q1965" s="36">
        <f>Inputs!$B$12*(1+$B1965)^0*$C1965+Inputs!$B$29*(1+$D1965)^0*Inputs!$B$19+Inputs!$B$30*(1+$E1965)^0*Inputs!$B$20+Inputs!$B$31*(1+$F1965)^0*Inputs!$B$21+Inputs!$B$22*(1+Inputs!$B$23)^0</f>
        <v>14816.219249866481</v>
      </c>
      <c r="R1965" s="36">
        <f>Inputs!$B$12*(1+$B1965)^1*$C1965+Inputs!$B$29*(1+$D1965)^1*Inputs!$B$19+Inputs!$B$30*(1+$E1965)^1*Inputs!$B$20+Inputs!$B$31*(1+$F1965)^1*Inputs!$B$21+Inputs!$B$22*(1+Inputs!$B$23)^1</f>
        <v>16421.708711000738</v>
      </c>
      <c r="S1965" s="36">
        <f>Inputs!$B$12*(1+$B1965)^2*$C1965+Inputs!$B$29*(1+$D1965)^2*Inputs!$B$19+Inputs!$B$30*(1+$E1965)^2*Inputs!$B$20+Inputs!$B$31*(1+$F1965)^2*Inputs!$B$21+Inputs!$B$22*(1+Inputs!$B$23)^2</f>
        <v>18283.049561353422</v>
      </c>
      <c r="T1965" s="36">
        <f>Inputs!$B$12*(1+$B1965)^3*$C1965+Inputs!$B$29*(1+$D1965)^3*Inputs!$B$19+Inputs!$B$30*(1+$E1965)^3*Inputs!$B$20+Inputs!$B$31*(1+$F1965)^3*Inputs!$B$21+Inputs!$B$22*(1+Inputs!$B$23)^3</f>
        <v>20446.102948626052</v>
      </c>
      <c r="U1965" s="36">
        <f>Inputs!$B$12*(1+$B1965)^4*$C1965+Inputs!$B$29*(1+$D1965)^4*Inputs!$B$19+Inputs!$B$30*(1+$E1965)^4*Inputs!$B$20+Inputs!$B$31*(1+$F1965)^4*Inputs!$B$21+Inputs!$B$22*(1+Inputs!$B$23)^4</f>
        <v>22965.227136771769</v>
      </c>
      <c r="V1965" s="35">
        <f>Inputs!$B$13/(Q1965*(1-$G1965))</f>
        <v>1.0624710942231193</v>
      </c>
      <c r="W1965" s="36">
        <f>Inputs!$B$13</f>
        <v>12660</v>
      </c>
      <c r="X1965" s="36">
        <f t="shared" si="303"/>
        <v>14079.308725624729</v>
      </c>
      <c r="Y1965" s="36">
        <f t="shared" si="304"/>
        <v>15727.995125596233</v>
      </c>
      <c r="Z1965" s="36">
        <f t="shared" si="305"/>
        <v>17647.86247354433</v>
      </c>
      <c r="AA1965" s="36">
        <f t="shared" si="306"/>
        <v>19888.603066434876</v>
      </c>
      <c r="AB1965" s="36">
        <f t="shared" si="307"/>
        <v>60363.844737307067</v>
      </c>
      <c r="AC1965" s="36">
        <f t="shared" si="308"/>
        <v>294640.63856070093</v>
      </c>
      <c r="AD1965" s="36">
        <f t="shared" si="309"/>
        <v>188039.82266061541</v>
      </c>
    </row>
    <row r="1966" spans="1:30" ht="14.25" customHeight="1" x14ac:dyDescent="0.25">
      <c r="A1966" s="16">
        <v>1950</v>
      </c>
      <c r="B1966" s="34">
        <v>0.25362419069419201</v>
      </c>
      <c r="C1966" s="34">
        <v>8.8507519831089704E-2</v>
      </c>
      <c r="D1966" s="34">
        <v>3.4231375380133898E-2</v>
      </c>
      <c r="E1966" s="34">
        <v>2.2609742878271701E-2</v>
      </c>
      <c r="F1966" s="34">
        <v>-1.44472977798481E-4</v>
      </c>
      <c r="G1966" s="34">
        <v>0.21019732166796901</v>
      </c>
      <c r="H1966" s="35">
        <v>1.0259794963152999</v>
      </c>
      <c r="I1966" s="34">
        <v>9.3436823130011906E-2</v>
      </c>
      <c r="J1966" s="34">
        <v>2.1129474246637001E-2</v>
      </c>
      <c r="K1966" s="36">
        <f>Inputs!$B$12*(1+$B1966)^4</f>
        <v>148190.61698059505</v>
      </c>
      <c r="L1966" s="36">
        <f t="shared" si="300"/>
        <v>17468.109575406979</v>
      </c>
      <c r="M1966" s="36">
        <f t="shared" si="301"/>
        <v>214151.62471141416</v>
      </c>
      <c r="N1966" s="37">
        <f>M1966/Inputs!$B$6</f>
        <v>326.45064742593621</v>
      </c>
      <c r="O1966" s="38">
        <f>IF(N1966&gt;Inputs!$B$4,1,0)</f>
        <v>0</v>
      </c>
      <c r="P1966" s="34">
        <f t="shared" si="302"/>
        <v>7.2307348883374908E-2</v>
      </c>
      <c r="Q1966" s="36">
        <f>Inputs!$B$12*(1+$B1966)^0*$C1966+Inputs!$B$29*(1+$D1966)^0*Inputs!$B$19+Inputs!$B$30*(1+$E1966)^0*Inputs!$B$20+Inputs!$B$31*(1+$F1966)^0*Inputs!$B$21+Inputs!$B$22*(1+Inputs!$B$23)^0</f>
        <v>13332.495217292304</v>
      </c>
      <c r="R1966" s="36">
        <f>Inputs!$B$12*(1+$B1966)^1*$C1966+Inputs!$B$29*(1+$D1966)^1*Inputs!$B$19+Inputs!$B$30*(1+$E1966)^1*Inputs!$B$20+Inputs!$B$31*(1+$F1966)^1*Inputs!$B$21+Inputs!$B$22*(1+Inputs!$B$23)^1</f>
        <v>14779.382475079787</v>
      </c>
      <c r="S1966" s="36">
        <f>Inputs!$B$12*(1+$B1966)^2*$C1966+Inputs!$B$29*(1+$D1966)^2*Inputs!$B$19+Inputs!$B$30*(1+$E1966)^2*Inputs!$B$20+Inputs!$B$31*(1+$F1966)^2*Inputs!$B$21+Inputs!$B$22*(1+Inputs!$B$23)^2</f>
        <v>16570.944599696093</v>
      </c>
      <c r="T1966" s="36">
        <f>Inputs!$B$12*(1+$B1966)^3*$C1966+Inputs!$B$29*(1+$D1966)^3*Inputs!$B$19+Inputs!$B$30*(1+$E1966)^3*Inputs!$B$20+Inputs!$B$31*(1+$F1966)^3*Inputs!$B$21+Inputs!$B$22*(1+Inputs!$B$23)^3</f>
        <v>18793.917834875385</v>
      </c>
      <c r="U1966" s="36">
        <f>Inputs!$B$12*(1+$B1966)^4*$C1966+Inputs!$B$29*(1+$D1966)^4*Inputs!$B$19+Inputs!$B$30*(1+$E1966)^4*Inputs!$B$20+Inputs!$B$31*(1+$F1966)^4*Inputs!$B$21+Inputs!$B$22*(1+Inputs!$B$23)^4</f>
        <v>21557.014987876373</v>
      </c>
      <c r="V1966" s="35">
        <f>Inputs!$B$13/(Q1966*(1-$G1966))</f>
        <v>1.2022745859710737</v>
      </c>
      <c r="W1966" s="36">
        <f>Inputs!$B$13</f>
        <v>12660</v>
      </c>
      <c r="X1966" s="36">
        <f t="shared" si="303"/>
        <v>13519.441664910399</v>
      </c>
      <c r="Y1966" s="36">
        <f t="shared" si="304"/>
        <v>14581.445626126593</v>
      </c>
      <c r="Z1966" s="36">
        <f t="shared" si="305"/>
        <v>15883.321400971252</v>
      </c>
      <c r="AA1966" s="36">
        <f t="shared" si="306"/>
        <v>17468.109575406979</v>
      </c>
      <c r="AB1966" s="36">
        <f t="shared" si="307"/>
        <v>56326.622414900412</v>
      </c>
      <c r="AC1966" s="36">
        <f t="shared" si="308"/>
        <v>246685.87387414434</v>
      </c>
      <c r="AD1966" s="36">
        <f t="shared" si="309"/>
        <v>157825.00229651373</v>
      </c>
    </row>
    <row r="1967" spans="1:30" ht="14.25" customHeight="1" x14ac:dyDescent="0.25">
      <c r="A1967" s="16">
        <v>1951</v>
      </c>
      <c r="B1967" s="34">
        <v>0.378863987741972</v>
      </c>
      <c r="C1967" s="34">
        <v>8.2039085807756207E-2</v>
      </c>
      <c r="D1967" s="34">
        <v>3.3971827499176502E-2</v>
      </c>
      <c r="E1967" s="34">
        <v>4.4549874873064103E-2</v>
      </c>
      <c r="F1967" s="34">
        <v>2.8653682523521799E-2</v>
      </c>
      <c r="G1967" s="34">
        <v>0.169262561219267</v>
      </c>
      <c r="H1967" s="35">
        <v>1.04890104259307</v>
      </c>
      <c r="I1967" s="34">
        <v>9.2853772278968197E-2</v>
      </c>
      <c r="J1967" s="34">
        <v>2.6112205992120101E-2</v>
      </c>
      <c r="K1967" s="36">
        <f>Inputs!$B$12*(1+$B1967)^4</f>
        <v>216888.72059537203</v>
      </c>
      <c r="L1967" s="36">
        <f t="shared" si="300"/>
        <v>23541.039100996404</v>
      </c>
      <c r="M1967" s="36">
        <f t="shared" si="301"/>
        <v>297337.64835086494</v>
      </c>
      <c r="N1967" s="37">
        <f>M1967/Inputs!$B$6</f>
        <v>453.25861029095267</v>
      </c>
      <c r="O1967" s="38">
        <f>IF(N1967&gt;Inputs!$B$4,1,0)</f>
        <v>1</v>
      </c>
      <c r="P1967" s="34">
        <f t="shared" si="302"/>
        <v>6.6741566286848103E-2</v>
      </c>
      <c r="Q1967" s="36">
        <f>Inputs!$B$12*(1+$B1967)^0*$C1967+Inputs!$B$29*(1+$D1967)^0*Inputs!$B$19+Inputs!$B$30*(1+$E1967)^0*Inputs!$B$20+Inputs!$B$31*(1+$F1967)^0*Inputs!$B$21+Inputs!$B$22*(1+Inputs!$B$23)^0</f>
        <v>12944.389175892295</v>
      </c>
      <c r="R1967" s="36">
        <f>Inputs!$B$12*(1+$B1967)^1*$C1967+Inputs!$B$29*(1+$D1967)^1*Inputs!$B$19+Inputs!$B$30*(1+$E1967)^1*Inputs!$B$20+Inputs!$B$31*(1+$F1967)^1*Inputs!$B$21+Inputs!$B$22*(1+Inputs!$B$23)^1</f>
        <v>15093.501000936238</v>
      </c>
      <c r="S1967" s="36">
        <f>Inputs!$B$12*(1+$B1967)^2*$C1967+Inputs!$B$29*(1+$D1967)^2*Inputs!$B$19+Inputs!$B$30*(1+$E1967)^2*Inputs!$B$20+Inputs!$B$31*(1+$F1967)^2*Inputs!$B$21+Inputs!$B$22*(1+Inputs!$B$23)^2</f>
        <v>17959.580577178014</v>
      </c>
      <c r="T1967" s="36">
        <f>Inputs!$B$12*(1+$B1967)^3*$C1967+Inputs!$B$29*(1+$D1967)^3*Inputs!$B$19+Inputs!$B$30*(1+$E1967)^3*Inputs!$B$20+Inputs!$B$31*(1+$F1967)^3*Inputs!$B$21+Inputs!$B$22*(1+Inputs!$B$23)^3</f>
        <v>21810.707034945946</v>
      </c>
      <c r="U1967" s="36">
        <f>Inputs!$B$12*(1+$B1967)^4*$C1967+Inputs!$B$29*(1+$D1967)^4*Inputs!$B$19+Inputs!$B$30*(1+$E1967)^4*Inputs!$B$20+Inputs!$B$31*(1+$F1967)^4*Inputs!$B$21+Inputs!$B$22*(1+Inputs!$B$23)^4</f>
        <v>27016.390706299</v>
      </c>
      <c r="V1967" s="35">
        <f>Inputs!$B$13/(Q1967*(1-$G1967))</f>
        <v>1.1773032985932657</v>
      </c>
      <c r="W1967" s="36">
        <f>Inputs!$B$13</f>
        <v>12660</v>
      </c>
      <c r="X1967" s="36">
        <f t="shared" si="303"/>
        <v>14359.395172112429</v>
      </c>
      <c r="Y1967" s="36">
        <f t="shared" si="304"/>
        <v>16607.145969087727</v>
      </c>
      <c r="Z1967" s="36">
        <f t="shared" si="305"/>
        <v>19586.636652938723</v>
      </c>
      <c r="AA1967" s="36">
        <f t="shared" si="306"/>
        <v>23541.039100996404</v>
      </c>
      <c r="AB1967" s="36">
        <f t="shared" si="307"/>
        <v>65163.527605308263</v>
      </c>
      <c r="AC1967" s="36">
        <f t="shared" si="308"/>
        <v>361929.58761937596</v>
      </c>
      <c r="AD1967" s="36">
        <f t="shared" si="309"/>
        <v>232174.12074555669</v>
      </c>
    </row>
    <row r="1968" spans="1:30" ht="14.25" customHeight="1" x14ac:dyDescent="0.25">
      <c r="A1968" s="16">
        <v>1952</v>
      </c>
      <c r="B1968" s="34">
        <v>0.175874016514738</v>
      </c>
      <c r="C1968" s="34">
        <v>8.7835270211865102E-2</v>
      </c>
      <c r="D1968" s="34">
        <v>2.6495405554241201E-2</v>
      </c>
      <c r="E1968" s="34">
        <v>4.44512454692325E-2</v>
      </c>
      <c r="F1968" s="34">
        <v>-9.1675966660664208E-3</v>
      </c>
      <c r="G1968" s="34">
        <v>0.20609734221398601</v>
      </c>
      <c r="H1968" s="35">
        <v>1.13315973698248</v>
      </c>
      <c r="I1968" s="34">
        <v>9.92204343016274E-2</v>
      </c>
      <c r="J1968" s="34">
        <v>2.2847257109074599E-2</v>
      </c>
      <c r="K1968" s="36">
        <f>Inputs!$B$12*(1+$B1968)^4</f>
        <v>114708.18961791984</v>
      </c>
      <c r="L1968" s="36">
        <f t="shared" si="300"/>
        <v>16630.639164259614</v>
      </c>
      <c r="M1968" s="36">
        <f t="shared" si="301"/>
        <v>193142.029608774</v>
      </c>
      <c r="N1968" s="37">
        <f>M1968/Inputs!$B$6</f>
        <v>294.42382562313111</v>
      </c>
      <c r="O1968" s="38">
        <f>IF(N1968&gt;Inputs!$B$4,1,0)</f>
        <v>0</v>
      </c>
      <c r="P1968" s="34">
        <f t="shared" si="302"/>
        <v>7.6373177192552794E-2</v>
      </c>
      <c r="Q1968" s="36">
        <f>Inputs!$B$12*(1+$B1968)^0*$C1968+Inputs!$B$29*(1+$D1968)^0*Inputs!$B$19+Inputs!$B$30*(1+$E1968)^0*Inputs!$B$20+Inputs!$B$31*(1+$F1968)^0*Inputs!$B$21+Inputs!$B$22*(1+Inputs!$B$23)^0</f>
        <v>13292.160240138826</v>
      </c>
      <c r="R1968" s="36">
        <f>Inputs!$B$12*(1+$B1968)^1*$C1968+Inputs!$B$29*(1+$D1968)^1*Inputs!$B$19+Inputs!$B$30*(1+$E1968)^1*Inputs!$B$20+Inputs!$B$31*(1+$F1968)^1*Inputs!$B$21+Inputs!$B$22*(1+Inputs!$B$23)^1</f>
        <v>14307.653909063538</v>
      </c>
      <c r="S1968" s="36">
        <f>Inputs!$B$12*(1+$B1968)^2*$C1968+Inputs!$B$29*(1+$D1968)^2*Inputs!$B$19+Inputs!$B$30*(1+$E1968)^2*Inputs!$B$20+Inputs!$B$31*(1+$F1968)^2*Inputs!$B$21+Inputs!$B$22*(1+Inputs!$B$23)^2</f>
        <v>15491.746302992426</v>
      </c>
      <c r="T1968" s="36">
        <f>Inputs!$B$12*(1+$B1968)^3*$C1968+Inputs!$B$29*(1+$D1968)^3*Inputs!$B$19+Inputs!$B$30*(1+$E1968)^3*Inputs!$B$20+Inputs!$B$31*(1+$F1968)^3*Inputs!$B$21+Inputs!$B$22*(1+Inputs!$B$23)^3</f>
        <v>16873.323525515363</v>
      </c>
      <c r="U1968" s="36">
        <f>Inputs!$B$12*(1+$B1968)^4*$C1968+Inputs!$B$29*(1+$D1968)^4*Inputs!$B$19+Inputs!$B$30*(1+$E1968)^4*Inputs!$B$20+Inputs!$B$31*(1+$F1968)^4*Inputs!$B$21+Inputs!$B$22*(1+Inputs!$B$23)^4</f>
        <v>18486.323555181709</v>
      </c>
      <c r="V1968" s="35">
        <f>Inputs!$B$13/(Q1968*(1-$G1968))</f>
        <v>1.1996950906852804</v>
      </c>
      <c r="W1968" s="36">
        <f>Inputs!$B$13</f>
        <v>12660</v>
      </c>
      <c r="X1968" s="36">
        <f t="shared" si="303"/>
        <v>13438.256079538894</v>
      </c>
      <c r="Y1968" s="36">
        <f t="shared" si="304"/>
        <v>14345.819101749437</v>
      </c>
      <c r="Z1968" s="36">
        <f t="shared" si="305"/>
        <v>15402.377633804459</v>
      </c>
      <c r="AA1968" s="36">
        <f t="shared" si="306"/>
        <v>16630.639164259614</v>
      </c>
      <c r="AB1968" s="36">
        <f t="shared" si="307"/>
        <v>54353.076010866753</v>
      </c>
      <c r="AC1968" s="36">
        <f t="shared" si="308"/>
        <v>222730.07721344888</v>
      </c>
      <c r="AD1968" s="36">
        <f t="shared" si="309"/>
        <v>138788.95359790724</v>
      </c>
    </row>
    <row r="1969" spans="1:30" ht="14.25" customHeight="1" x14ac:dyDescent="0.25">
      <c r="A1969" s="16">
        <v>1953</v>
      </c>
      <c r="B1969" s="34">
        <v>0.16893919976035099</v>
      </c>
      <c r="C1969" s="34">
        <v>0.117520708868842</v>
      </c>
      <c r="D1969" s="34">
        <v>4.7403321854796203E-3</v>
      </c>
      <c r="E1969" s="34">
        <v>3.6185378946427003E-2</v>
      </c>
      <c r="F1969" s="34">
        <v>4.3704722451779303E-3</v>
      </c>
      <c r="G1969" s="34">
        <v>0.19586543975100701</v>
      </c>
      <c r="H1969" s="35">
        <v>1.0600545516075</v>
      </c>
      <c r="I1969" s="34">
        <v>9.3744690159283606E-2</v>
      </c>
      <c r="J1969" s="34">
        <v>2.33619892021808E-2</v>
      </c>
      <c r="K1969" s="36">
        <f>Inputs!$B$12*(1+$B1969)^4</f>
        <v>112026.02886680256</v>
      </c>
      <c r="L1969" s="36">
        <f t="shared" si="300"/>
        <v>18262.989844013322</v>
      </c>
      <c r="M1969" s="36">
        <f t="shared" si="301"/>
        <v>227438.30935674213</v>
      </c>
      <c r="N1969" s="37">
        <f>M1969/Inputs!$B$6</f>
        <v>346.70473987308253</v>
      </c>
      <c r="O1969" s="38">
        <f>IF(N1969&gt;Inputs!$B$4,1,0)</f>
        <v>0</v>
      </c>
      <c r="P1969" s="34">
        <f t="shared" si="302"/>
        <v>7.0382700957102806E-2</v>
      </c>
      <c r="Q1969" s="36">
        <f>Inputs!$B$12*(1+$B1969)^0*$C1969+Inputs!$B$29*(1+$D1969)^0*Inputs!$B$19+Inputs!$B$30*(1+$E1969)^0*Inputs!$B$20+Inputs!$B$31*(1+$F1969)^0*Inputs!$B$21+Inputs!$B$22*(1+Inputs!$B$23)^0</f>
        <v>15073.28655955744</v>
      </c>
      <c r="R1969" s="36">
        <f>Inputs!$B$12*(1+$B1969)^1*$C1969+Inputs!$B$29*(1+$D1969)^1*Inputs!$B$19+Inputs!$B$30*(1+$E1969)^1*Inputs!$B$20+Inputs!$B$31*(1+$F1969)^1*Inputs!$B$21+Inputs!$B$22*(1+Inputs!$B$23)^1</f>
        <v>16321.715425664268</v>
      </c>
      <c r="S1969" s="36">
        <f>Inputs!$B$12*(1+$B1969)^2*$C1969+Inputs!$B$29*(1+$D1969)^2*Inputs!$B$19+Inputs!$B$30*(1+$E1969)^2*Inputs!$B$20+Inputs!$B$31*(1+$F1969)^2*Inputs!$B$21+Inputs!$B$22*(1+Inputs!$B$23)^2</f>
        <v>17772.767231909209</v>
      </c>
      <c r="T1969" s="36">
        <f>Inputs!$B$12*(1+$B1969)^3*$C1969+Inputs!$B$29*(1+$D1969)^3*Inputs!$B$19+Inputs!$B$30*(1+$E1969)^3*Inputs!$B$20+Inputs!$B$31*(1+$F1969)^3*Inputs!$B$21+Inputs!$B$22*(1+Inputs!$B$23)^3</f>
        <v>19460.497826456631</v>
      </c>
      <c r="U1969" s="36">
        <f>Inputs!$B$12*(1+$B1969)^4*$C1969+Inputs!$B$29*(1+$D1969)^4*Inputs!$B$19+Inputs!$B$30*(1+$E1969)^4*Inputs!$B$20+Inputs!$B$31*(1+$F1969)^4*Inputs!$B$21+Inputs!$B$22*(1+Inputs!$B$23)^4</f>
        <v>21424.709143936419</v>
      </c>
      <c r="V1969" s="35">
        <f>Inputs!$B$13/(Q1969*(1-$G1969))</f>
        <v>1.0444725299264834</v>
      </c>
      <c r="W1969" s="36">
        <f>Inputs!$B$13</f>
        <v>12660</v>
      </c>
      <c r="X1969" s="36">
        <f t="shared" si="303"/>
        <v>13759.678928958127</v>
      </c>
      <c r="Y1969" s="36">
        <f t="shared" si="304"/>
        <v>15038.631017906822</v>
      </c>
      <c r="Z1969" s="36">
        <f t="shared" si="305"/>
        <v>16527.683849507557</v>
      </c>
      <c r="AA1969" s="36">
        <f t="shared" si="306"/>
        <v>18262.989844013322</v>
      </c>
      <c r="AB1969" s="36">
        <f t="shared" si="307"/>
        <v>57787.692826734114</v>
      </c>
      <c r="AC1969" s="36">
        <f t="shared" si="308"/>
        <v>265543.22811424587</v>
      </c>
      <c r="AD1969" s="36">
        <f t="shared" si="309"/>
        <v>169650.61653000803</v>
      </c>
    </row>
    <row r="1970" spans="1:30" ht="14.25" customHeight="1" x14ac:dyDescent="0.25">
      <c r="A1970" s="16">
        <v>1954</v>
      </c>
      <c r="B1970" s="34">
        <v>0.170592534626585</v>
      </c>
      <c r="C1970" s="34">
        <v>7.5754212619411607E-2</v>
      </c>
      <c r="D1970" s="34">
        <v>1.7694283762911499E-2</v>
      </c>
      <c r="E1970" s="34">
        <v>7.0881802403403499E-2</v>
      </c>
      <c r="F1970" s="34">
        <v>1.0867795544738001E-2</v>
      </c>
      <c r="G1970" s="34">
        <v>0.18822071280562</v>
      </c>
      <c r="H1970" s="35">
        <v>1.07756478157006</v>
      </c>
      <c r="I1970" s="34">
        <v>9.9294822750489495E-2</v>
      </c>
      <c r="J1970" s="34">
        <v>2.8467875471743401E-2</v>
      </c>
      <c r="K1970" s="36">
        <f>Inputs!$B$12*(1+$B1970)^4</f>
        <v>112661.16835918339</v>
      </c>
      <c r="L1970" s="36">
        <f t="shared" si="300"/>
        <v>15306.407257935043</v>
      </c>
      <c r="M1970" s="36">
        <f t="shared" si="301"/>
        <v>190789.13343830575</v>
      </c>
      <c r="N1970" s="37">
        <f>M1970/Inputs!$B$6</f>
        <v>290.83709365595388</v>
      </c>
      <c r="O1970" s="38">
        <f>IF(N1970&gt;Inputs!$B$4,1,0)</f>
        <v>0</v>
      </c>
      <c r="P1970" s="34">
        <f t="shared" si="302"/>
        <v>7.0826947278746097E-2</v>
      </c>
      <c r="Q1970" s="36">
        <f>Inputs!$B$12*(1+$B1970)^0*$C1970+Inputs!$B$29*(1+$D1970)^0*Inputs!$B$19+Inputs!$B$30*(1+$E1970)^0*Inputs!$B$20+Inputs!$B$31*(1+$F1970)^0*Inputs!$B$21+Inputs!$B$22*(1+Inputs!$B$23)^0</f>
        <v>12567.296784591617</v>
      </c>
      <c r="R1970" s="36">
        <f>Inputs!$B$12*(1+$B1970)^1*$C1970+Inputs!$B$29*(1+$D1970)^1*Inputs!$B$19+Inputs!$B$30*(1+$E1970)^1*Inputs!$B$20+Inputs!$B$31*(1+$F1970)^1*Inputs!$B$21+Inputs!$B$22*(1+Inputs!$B$23)^1</f>
        <v>13559.03392609832</v>
      </c>
      <c r="S1970" s="36">
        <f>Inputs!$B$12*(1+$B1970)^2*$C1970+Inputs!$B$29*(1+$D1970)^2*Inputs!$B$19+Inputs!$B$30*(1+$E1970)^2*Inputs!$B$20+Inputs!$B$31*(1+$F1970)^2*Inputs!$B$21+Inputs!$B$22*(1+Inputs!$B$23)^2</f>
        <v>14695.154373278856</v>
      </c>
      <c r="T1970" s="36">
        <f>Inputs!$B$12*(1+$B1970)^3*$C1970+Inputs!$B$29*(1+$D1970)^3*Inputs!$B$19+Inputs!$B$30*(1+$E1970)^3*Inputs!$B$20+Inputs!$B$31*(1+$F1970)^3*Inputs!$B$21+Inputs!$B$22*(1+Inputs!$B$23)^3</f>
        <v>15999.079225542091</v>
      </c>
      <c r="U1970" s="36">
        <f>Inputs!$B$12*(1+$B1970)^4*$C1970+Inputs!$B$29*(1+$D1970)^4*Inputs!$B$19+Inputs!$B$30*(1+$E1970)^4*Inputs!$B$20+Inputs!$B$31*(1+$F1970)^4*Inputs!$B$21+Inputs!$B$22*(1+Inputs!$B$23)^4</f>
        <v>17498.140918159632</v>
      </c>
      <c r="V1970" s="35">
        <f>Inputs!$B$13/(Q1970*(1-$G1970))</f>
        <v>1.2409488141781395</v>
      </c>
      <c r="W1970" s="36">
        <f>Inputs!$B$13</f>
        <v>12660</v>
      </c>
      <c r="X1970" s="36">
        <f t="shared" si="303"/>
        <v>13209.463054745831</v>
      </c>
      <c r="Y1970" s="36">
        <f t="shared" si="304"/>
        <v>13829.031630020063</v>
      </c>
      <c r="Z1970" s="36">
        <f t="shared" si="305"/>
        <v>14525.607445108482</v>
      </c>
      <c r="AA1970" s="36">
        <f t="shared" si="306"/>
        <v>15306.407257935043</v>
      </c>
      <c r="AB1970" s="36">
        <f t="shared" si="307"/>
        <v>52338.62382838023</v>
      </c>
      <c r="AC1970" s="36">
        <f t="shared" si="308"/>
        <v>222262.12986024973</v>
      </c>
      <c r="AD1970" s="36">
        <f t="shared" si="309"/>
        <v>138450.50960992553</v>
      </c>
    </row>
    <row r="1971" spans="1:30" ht="14.25" customHeight="1" x14ac:dyDescent="0.25">
      <c r="A1971" s="16">
        <v>1955</v>
      </c>
      <c r="B1971" s="34">
        <v>0.21581337377189799</v>
      </c>
      <c r="C1971" s="34">
        <v>6.47583570995761E-2</v>
      </c>
      <c r="D1971" s="34">
        <v>1.62907654289914E-2</v>
      </c>
      <c r="E1971" s="34">
        <v>2.4984612689497299E-2</v>
      </c>
      <c r="F1971" s="34">
        <v>1.79361202203195E-3</v>
      </c>
      <c r="G1971" s="34">
        <v>0.175064875028413</v>
      </c>
      <c r="H1971" s="35">
        <v>0.99883708632519796</v>
      </c>
      <c r="I1971" s="34">
        <v>0.10018072195686401</v>
      </c>
      <c r="J1971" s="34">
        <v>2.5246772208877701E-2</v>
      </c>
      <c r="K1971" s="36">
        <f>Inputs!$B$12*(1+$B1971)^4</f>
        <v>131104.89752180048</v>
      </c>
      <c r="L1971" s="36">
        <f t="shared" si="300"/>
        <v>13790.622108190904</v>
      </c>
      <c r="M1971" s="36">
        <f t="shared" si="301"/>
        <v>166722.52478454119</v>
      </c>
      <c r="N1971" s="37">
        <f>M1971/Inputs!$B$6</f>
        <v>254.15019022033718</v>
      </c>
      <c r="O1971" s="38">
        <f>IF(N1971&gt;Inputs!$B$4,1,0)</f>
        <v>0</v>
      </c>
      <c r="P1971" s="34">
        <f t="shared" si="302"/>
        <v>7.4933949747986311E-2</v>
      </c>
      <c r="Q1971" s="36">
        <f>Inputs!$B$12*(1+$B1971)^0*$C1971+Inputs!$B$29*(1+$D1971)^0*Inputs!$B$19+Inputs!$B$30*(1+$E1971)^0*Inputs!$B$20+Inputs!$B$31*(1+$F1971)^0*Inputs!$B$21+Inputs!$B$22*(1+Inputs!$B$23)^0</f>
        <v>11907.545453401486</v>
      </c>
      <c r="R1971" s="36">
        <f>Inputs!$B$12*(1+$B1971)^1*$C1971+Inputs!$B$29*(1+$D1971)^1*Inputs!$B$19+Inputs!$B$30*(1+$E1971)^1*Inputs!$B$20+Inputs!$B$31*(1+$F1971)^1*Inputs!$B$21+Inputs!$B$22*(1+Inputs!$B$23)^1</f>
        <v>12801.642370183297</v>
      </c>
      <c r="S1971" s="36">
        <f>Inputs!$B$12*(1+$B1971)^2*$C1971+Inputs!$B$29*(1+$D1971)^2*Inputs!$B$19+Inputs!$B$30*(1+$E1971)^2*Inputs!$B$20+Inputs!$B$31*(1+$F1971)^2*Inputs!$B$21+Inputs!$B$22*(1+Inputs!$B$23)^2</f>
        <v>13877.095118085257</v>
      </c>
      <c r="T1971" s="36">
        <f>Inputs!$B$12*(1+$B1971)^3*$C1971+Inputs!$B$29*(1+$D1971)^3*Inputs!$B$19+Inputs!$B$30*(1+$E1971)^3*Inputs!$B$20+Inputs!$B$31*(1+$F1971)^3*Inputs!$B$21+Inputs!$B$22*(1+Inputs!$B$23)^3</f>
        <v>15172.95053036625</v>
      </c>
      <c r="U1971" s="36">
        <f>Inputs!$B$12*(1+$B1971)^4*$C1971+Inputs!$B$29*(1+$D1971)^4*Inputs!$B$19+Inputs!$B$30*(1+$E1971)^4*Inputs!$B$20+Inputs!$B$31*(1+$F1971)^4*Inputs!$B$21+Inputs!$B$22*(1+Inputs!$B$23)^4</f>
        <v>16736.683485762205</v>
      </c>
      <c r="V1971" s="35">
        <f>Inputs!$B$13/(Q1971*(1-$G1971))</f>
        <v>1.2888182045311309</v>
      </c>
      <c r="W1971" s="36">
        <f>Inputs!$B$13</f>
        <v>12660</v>
      </c>
      <c r="X1971" s="36">
        <f t="shared" si="303"/>
        <v>12845.007986504883</v>
      </c>
      <c r="Y1971" s="36">
        <f t="shared" si="304"/>
        <v>13094.199391646662</v>
      </c>
      <c r="Z1971" s="36">
        <f t="shared" si="305"/>
        <v>13409.54565465035</v>
      </c>
      <c r="AA1971" s="36">
        <f t="shared" si="306"/>
        <v>13790.622108190904</v>
      </c>
      <c r="AB1971" s="36">
        <f t="shared" si="307"/>
        <v>49661.184977349396</v>
      </c>
      <c r="AC1971" s="36">
        <f t="shared" si="308"/>
        <v>188683.37850501551</v>
      </c>
      <c r="AD1971" s="36">
        <f t="shared" si="309"/>
        <v>117061.33980719179</v>
      </c>
    </row>
    <row r="1972" spans="1:30" ht="14.25" customHeight="1" x14ac:dyDescent="0.25">
      <c r="A1972" s="16">
        <v>1956</v>
      </c>
      <c r="B1972" s="34">
        <v>0.45044886387999999</v>
      </c>
      <c r="C1972" s="34">
        <v>0.103289105553549</v>
      </c>
      <c r="D1972" s="34">
        <v>1.4442562274868899E-2</v>
      </c>
      <c r="E1972" s="34">
        <v>2.6924366765800602E-2</v>
      </c>
      <c r="F1972" s="34">
        <v>1.7542066461257999E-2</v>
      </c>
      <c r="G1972" s="34">
        <v>0.18343145838517599</v>
      </c>
      <c r="H1972" s="35">
        <v>1.0084682243735099</v>
      </c>
      <c r="I1972" s="34">
        <v>9.9648005138768106E-2</v>
      </c>
      <c r="J1972" s="34">
        <v>1.9754542798920801E-2</v>
      </c>
      <c r="K1972" s="36">
        <f>Inputs!$B$12*(1+$B1972)^4</f>
        <v>265558.94776584464</v>
      </c>
      <c r="L1972" s="36">
        <f t="shared" si="300"/>
        <v>29615.77920952284</v>
      </c>
      <c r="M1972" s="36">
        <f t="shared" si="301"/>
        <v>306833.8372061284</v>
      </c>
      <c r="N1972" s="37">
        <f>M1972/Inputs!$B$6</f>
        <v>467.73450793617133</v>
      </c>
      <c r="O1972" s="38">
        <f>IF(N1972&gt;Inputs!$B$4,1,0)</f>
        <v>1</v>
      </c>
      <c r="P1972" s="34">
        <f t="shared" si="302"/>
        <v>7.9893462339847302E-2</v>
      </c>
      <c r="Q1972" s="36">
        <f>Inputs!$B$12*(1+$B1972)^0*$C1972+Inputs!$B$29*(1+$D1972)^0*Inputs!$B$19+Inputs!$B$30*(1+$E1972)^0*Inputs!$B$20+Inputs!$B$31*(1+$F1972)^0*Inputs!$B$21+Inputs!$B$22*(1+Inputs!$B$23)^0</f>
        <v>14219.390360639864</v>
      </c>
      <c r="R1972" s="36">
        <f>Inputs!$B$12*(1+$B1972)^1*$C1972+Inputs!$B$29*(1+$D1972)^1*Inputs!$B$19+Inputs!$B$30*(1+$E1972)^1*Inputs!$B$20+Inputs!$B$31*(1+$F1972)^1*Inputs!$B$21+Inputs!$B$22*(1+Inputs!$B$23)^1</f>
        <v>17136.375759698145</v>
      </c>
      <c r="S1972" s="36">
        <f>Inputs!$B$12*(1+$B1972)^2*$C1972+Inputs!$B$29*(1+$D1972)^2*Inputs!$B$19+Inputs!$B$30*(1+$E1972)^2*Inputs!$B$20+Inputs!$B$31*(1+$F1972)^2*Inputs!$B$21+Inputs!$B$22*(1+Inputs!$B$23)^2</f>
        <v>21312.655232273864</v>
      </c>
      <c r="T1972" s="36">
        <f>Inputs!$B$12*(1+$B1972)^3*$C1972+Inputs!$B$29*(1+$D1972)^3*Inputs!$B$19+Inputs!$B$30*(1+$E1972)^3*Inputs!$B$20+Inputs!$B$31*(1+$F1972)^3*Inputs!$B$21+Inputs!$B$22*(1+Inputs!$B$23)^3</f>
        <v>27314.674766834032</v>
      </c>
      <c r="U1972" s="36">
        <f>Inputs!$B$12*(1+$B1972)^4*$C1972+Inputs!$B$29*(1+$D1972)^4*Inputs!$B$19+Inputs!$B$30*(1+$E1972)^4*Inputs!$B$20+Inputs!$B$31*(1+$F1972)^4*Inputs!$B$21+Inputs!$B$22*(1+Inputs!$B$23)^4</f>
        <v>35964.025783405443</v>
      </c>
      <c r="V1972" s="35">
        <f>Inputs!$B$13/(Q1972*(1-$G1972))</f>
        <v>1.0903353284197057</v>
      </c>
      <c r="W1972" s="36">
        <f>Inputs!$B$13</f>
        <v>12660</v>
      </c>
      <c r="X1972" s="36">
        <f t="shared" si="303"/>
        <v>14970.697788560039</v>
      </c>
      <c r="Y1972" s="36">
        <f t="shared" si="304"/>
        <v>18262.994959787968</v>
      </c>
      <c r="Z1972" s="36">
        <f t="shared" si="305"/>
        <v>22949.6791878884</v>
      </c>
      <c r="AA1972" s="36">
        <f t="shared" si="306"/>
        <v>29615.77920952284</v>
      </c>
      <c r="AB1972" s="36">
        <f t="shared" si="307"/>
        <v>71741.152128425194</v>
      </c>
      <c r="AC1972" s="36">
        <f t="shared" si="308"/>
        <v>378013.72606651846</v>
      </c>
      <c r="AD1972" s="36">
        <f t="shared" si="309"/>
        <v>235092.68507770324</v>
      </c>
    </row>
    <row r="1973" spans="1:30" ht="14.25" customHeight="1" x14ac:dyDescent="0.25">
      <c r="A1973" s="16">
        <v>1957</v>
      </c>
      <c r="B1973" s="34">
        <v>0.26894197380003998</v>
      </c>
      <c r="C1973" s="34">
        <v>6.2609134816402595E-2</v>
      </c>
      <c r="D1973" s="34">
        <v>3.5045745230444403E-2</v>
      </c>
      <c r="E1973" s="34">
        <v>4.8439373816845301E-2</v>
      </c>
      <c r="F1973" s="34">
        <v>1.8049798401963801E-2</v>
      </c>
      <c r="G1973" s="34">
        <v>0.171813970103188</v>
      </c>
      <c r="H1973" s="35">
        <v>1.1301436543169501</v>
      </c>
      <c r="I1973" s="34">
        <v>0.104335549439991</v>
      </c>
      <c r="J1973" s="34">
        <v>2.36243222873476E-2</v>
      </c>
      <c r="K1973" s="36">
        <f>Inputs!$B$12*(1+$B1973)^4</f>
        <v>155567.29593168624</v>
      </c>
      <c r="L1973" s="36">
        <f t="shared" si="300"/>
        <v>17613.323189822346</v>
      </c>
      <c r="M1973" s="36">
        <f t="shared" si="301"/>
        <v>190944.7849437246</v>
      </c>
      <c r="N1973" s="37">
        <f>M1973/Inputs!$B$6</f>
        <v>291.0743672922631</v>
      </c>
      <c r="O1973" s="38">
        <f>IF(N1973&gt;Inputs!$B$4,1,0)</f>
        <v>0</v>
      </c>
      <c r="P1973" s="34">
        <f t="shared" si="302"/>
        <v>8.0711227152643394E-2</v>
      </c>
      <c r="Q1973" s="36">
        <f>Inputs!$B$12*(1+$B1973)^0*$C1973+Inputs!$B$29*(1+$D1973)^0*Inputs!$B$19+Inputs!$B$30*(1+$E1973)^0*Inputs!$B$20+Inputs!$B$31*(1+$F1973)^0*Inputs!$B$21+Inputs!$B$22*(1+Inputs!$B$23)^0</f>
        <v>11778.592116411077</v>
      </c>
      <c r="R1973" s="36">
        <f>Inputs!$B$12*(1+$B1973)^1*$C1973+Inputs!$B$29*(1+$D1973)^1*Inputs!$B$19+Inputs!$B$30*(1+$E1973)^1*Inputs!$B$20+Inputs!$B$31*(1+$F1973)^1*Inputs!$B$21+Inputs!$B$22*(1+Inputs!$B$23)^1</f>
        <v>13038.550099142783</v>
      </c>
      <c r="S1973" s="36">
        <f>Inputs!$B$12*(1+$B1973)^2*$C1973+Inputs!$B$29*(1+$D1973)^2*Inputs!$B$19+Inputs!$B$30*(1+$E1973)^2*Inputs!$B$20+Inputs!$B$31*(1+$F1973)^2*Inputs!$B$21+Inputs!$B$22*(1+Inputs!$B$23)^2</f>
        <v>14579.560426695934</v>
      </c>
      <c r="T1973" s="36">
        <f>Inputs!$B$12*(1+$B1973)^3*$C1973+Inputs!$B$29*(1+$D1973)^3*Inputs!$B$19+Inputs!$B$30*(1+$E1973)^3*Inputs!$B$20+Inputs!$B$31*(1+$F1973)^3*Inputs!$B$21+Inputs!$B$22*(1+Inputs!$B$23)^3</f>
        <v>16475.089152160057</v>
      </c>
      <c r="U1973" s="36">
        <f>Inputs!$B$12*(1+$B1973)^4*$C1973+Inputs!$B$29*(1+$D1973)^4*Inputs!$B$19+Inputs!$B$30*(1+$E1973)^4*Inputs!$B$20+Inputs!$B$31*(1+$F1973)^4*Inputs!$B$21+Inputs!$B$22*(1+Inputs!$B$23)^4</f>
        <v>18818.272490136009</v>
      </c>
      <c r="V1973" s="35">
        <f>Inputs!$B$13/(Q1973*(1-$G1973))</f>
        <v>1.2978139036782175</v>
      </c>
      <c r="W1973" s="36">
        <f>Inputs!$B$13</f>
        <v>12660</v>
      </c>
      <c r="X1973" s="36">
        <f t="shared" si="303"/>
        <v>13561.602031028035</v>
      </c>
      <c r="Y1973" s="36">
        <f t="shared" si="304"/>
        <v>14658.293921788336</v>
      </c>
      <c r="Z1973" s="36">
        <f t="shared" si="305"/>
        <v>15992.117396514806</v>
      </c>
      <c r="AA1973" s="36">
        <f t="shared" si="306"/>
        <v>17613.323189822346</v>
      </c>
      <c r="AB1973" s="36">
        <f t="shared" si="307"/>
        <v>54943.601703700399</v>
      </c>
      <c r="AC1973" s="36">
        <f t="shared" si="308"/>
        <v>223381.88439772016</v>
      </c>
      <c r="AD1973" s="36">
        <f t="shared" si="309"/>
        <v>136001.1832400242</v>
      </c>
    </row>
    <row r="1974" spans="1:30" ht="14.25" customHeight="1" x14ac:dyDescent="0.25">
      <c r="A1974" s="16">
        <v>1958</v>
      </c>
      <c r="B1974" s="34">
        <v>0.133735803479127</v>
      </c>
      <c r="C1974" s="34">
        <v>9.4389911178043504E-2</v>
      </c>
      <c r="D1974" s="34">
        <v>1.5666145482307901E-2</v>
      </c>
      <c r="E1974" s="34">
        <v>4.31223350658183E-2</v>
      </c>
      <c r="F1974" s="34">
        <v>1.0926963447611599E-3</v>
      </c>
      <c r="G1974" s="34">
        <v>0.19639609562197299</v>
      </c>
      <c r="H1974" s="35">
        <v>1.1391001368584099</v>
      </c>
      <c r="I1974" s="34">
        <v>0.10586867137089</v>
      </c>
      <c r="J1974" s="34">
        <v>3.0446802685263698E-2</v>
      </c>
      <c r="K1974" s="36">
        <f>Inputs!$B$12*(1+$B1974)^4</f>
        <v>99128.537317810507</v>
      </c>
      <c r="L1974" s="36">
        <f t="shared" si="300"/>
        <v>16278.586409559928</v>
      </c>
      <c r="M1974" s="36">
        <f t="shared" si="301"/>
        <v>187444.47081015568</v>
      </c>
      <c r="N1974" s="37">
        <f>M1974/Inputs!$B$6</f>
        <v>285.73852257645683</v>
      </c>
      <c r="O1974" s="38">
        <f>IF(N1974&gt;Inputs!$B$4,1,0)</f>
        <v>0</v>
      </c>
      <c r="P1974" s="34">
        <f t="shared" si="302"/>
        <v>7.5421868685626295E-2</v>
      </c>
      <c r="Q1974" s="36">
        <f>Inputs!$B$12*(1+$B1974)^0*$C1974+Inputs!$B$29*(1+$D1974)^0*Inputs!$B$19+Inputs!$B$30*(1+$E1974)^0*Inputs!$B$20+Inputs!$B$31*(1+$F1974)^0*Inputs!$B$21+Inputs!$B$22*(1+Inputs!$B$23)^0</f>
        <v>13685.43869810953</v>
      </c>
      <c r="R1974" s="36">
        <f>Inputs!$B$12*(1+$B1974)^1*$C1974+Inputs!$B$29*(1+$D1974)^1*Inputs!$B$19+Inputs!$B$30*(1+$E1974)^1*Inputs!$B$20+Inputs!$B$31*(1+$F1974)^1*Inputs!$B$21+Inputs!$B$22*(1+Inputs!$B$23)^1</f>
        <v>14538.698711127163</v>
      </c>
      <c r="S1974" s="36">
        <f>Inputs!$B$12*(1+$B1974)^2*$C1974+Inputs!$B$29*(1+$D1974)^2*Inputs!$B$19+Inputs!$B$30*(1+$E1974)^2*Inputs!$B$20+Inputs!$B$31*(1+$F1974)^2*Inputs!$B$21+Inputs!$B$22*(1+Inputs!$B$23)^2</f>
        <v>15496.663061052714</v>
      </c>
      <c r="T1974" s="36">
        <f>Inputs!$B$12*(1+$B1974)^3*$C1974+Inputs!$B$29*(1+$D1974)^3*Inputs!$B$19+Inputs!$B$30*(1+$E1974)^3*Inputs!$B$20+Inputs!$B$31*(1+$F1974)^3*Inputs!$B$21+Inputs!$B$22*(1+Inputs!$B$23)^3</f>
        <v>16573.029908423196</v>
      </c>
      <c r="U1974" s="36">
        <f>Inputs!$B$12*(1+$B1974)^4*$C1974+Inputs!$B$29*(1+$D1974)^4*Inputs!$B$19+Inputs!$B$30*(1+$E1974)^4*Inputs!$B$20+Inputs!$B$31*(1+$F1974)^4*Inputs!$B$21+Inputs!$B$22*(1+Inputs!$B$23)^4</f>
        <v>17783.316051849681</v>
      </c>
      <c r="V1974" s="35">
        <f>Inputs!$B$13/(Q1974*(1-$G1974))</f>
        <v>1.1511527197271847</v>
      </c>
      <c r="W1974" s="36">
        <f>Inputs!$B$13</f>
        <v>12660</v>
      </c>
      <c r="X1974" s="36">
        <f t="shared" si="303"/>
        <v>13414.122288779854</v>
      </c>
      <c r="Y1974" s="36">
        <f t="shared" si="304"/>
        <v>14260.464321246522</v>
      </c>
      <c r="Z1974" s="36">
        <f t="shared" si="305"/>
        <v>15210.837775224767</v>
      </c>
      <c r="AA1974" s="36">
        <f t="shared" si="306"/>
        <v>16278.586409559928</v>
      </c>
      <c r="AB1974" s="36">
        <f t="shared" si="307"/>
        <v>52973.914326967766</v>
      </c>
      <c r="AC1974" s="36">
        <f t="shared" si="308"/>
        <v>222405.22026688533</v>
      </c>
      <c r="AD1974" s="36">
        <f t="shared" si="309"/>
        <v>134470.55648318792</v>
      </c>
    </row>
    <row r="1975" spans="1:30" ht="14.25" customHeight="1" x14ac:dyDescent="0.25">
      <c r="A1975" s="16">
        <v>1959</v>
      </c>
      <c r="B1975" s="34">
        <v>0.283922897249346</v>
      </c>
      <c r="C1975" s="34">
        <v>7.0964293719823102E-2</v>
      </c>
      <c r="D1975" s="34">
        <v>1.2415358011998501E-2</v>
      </c>
      <c r="E1975" s="34">
        <v>3.3566522228774001E-2</v>
      </c>
      <c r="F1975" s="34">
        <v>-1.5752451961787001E-2</v>
      </c>
      <c r="G1975" s="34">
        <v>0.195566864754952</v>
      </c>
      <c r="H1975" s="35">
        <v>1.10680162001995</v>
      </c>
      <c r="I1975" s="34">
        <v>9.1059302881392107E-2</v>
      </c>
      <c r="J1975" s="34">
        <v>2.9453088129728799E-2</v>
      </c>
      <c r="K1975" s="36">
        <f>Inputs!$B$12*(1+$B1975)^4</f>
        <v>163044.82786878332</v>
      </c>
      <c r="L1975" s="36">
        <f t="shared" si="300"/>
        <v>17403.92249158226</v>
      </c>
      <c r="M1975" s="36">
        <f t="shared" si="301"/>
        <v>244435.58575409462</v>
      </c>
      <c r="N1975" s="37">
        <f>M1975/Inputs!$B$6</f>
        <v>372.61522218611987</v>
      </c>
      <c r="O1975" s="38">
        <f>IF(N1975&gt;Inputs!$B$4,1,0)</f>
        <v>0</v>
      </c>
      <c r="P1975" s="34">
        <f t="shared" si="302"/>
        <v>6.1606214751663307E-2</v>
      </c>
      <c r="Q1975" s="36">
        <f>Inputs!$B$12*(1+$B1975)^0*$C1975+Inputs!$B$29*(1+$D1975)^0*Inputs!$B$19+Inputs!$B$30*(1+$E1975)^0*Inputs!$B$20+Inputs!$B$31*(1+$F1975)^0*Inputs!$B$21+Inputs!$B$22*(1+Inputs!$B$23)^0</f>
        <v>12279.901650616306</v>
      </c>
      <c r="R1975" s="36">
        <f>Inputs!$B$12*(1+$B1975)^1*$C1975+Inputs!$B$29*(1+$D1975)^1*Inputs!$B$19+Inputs!$B$30*(1+$E1975)^1*Inputs!$B$20+Inputs!$B$31*(1+$F1975)^1*Inputs!$B$21+Inputs!$B$22*(1+Inputs!$B$23)^1</f>
        <v>13473.933681455623</v>
      </c>
      <c r="S1975" s="36">
        <f>Inputs!$B$12*(1+$B1975)^2*$C1975+Inputs!$B$29*(1+$D1975)^2*Inputs!$B$19+Inputs!$B$30*(1+$E1975)^2*Inputs!$B$20+Inputs!$B$31*(1+$F1975)^2*Inputs!$B$21+Inputs!$B$22*(1+Inputs!$B$23)^2</f>
        <v>15013.587744951936</v>
      </c>
      <c r="T1975" s="36">
        <f>Inputs!$B$12*(1+$B1975)^3*$C1975+Inputs!$B$29*(1+$D1975)^3*Inputs!$B$19+Inputs!$B$30*(1+$E1975)^3*Inputs!$B$20+Inputs!$B$31*(1+$F1975)^3*Inputs!$B$21+Inputs!$B$22*(1+Inputs!$B$23)^3</f>
        <v>16996.337719728195</v>
      </c>
      <c r="U1975" s="36">
        <f>Inputs!$B$12*(1+$B1975)^4*$C1975+Inputs!$B$29*(1+$D1975)^4*Inputs!$B$19+Inputs!$B$30*(1+$E1975)^4*Inputs!$B$20+Inputs!$B$31*(1+$F1975)^4*Inputs!$B$21+Inputs!$B$22*(1+Inputs!$B$23)^4</f>
        <v>19547.328122653184</v>
      </c>
      <c r="V1975" s="35">
        <f>Inputs!$B$13/(Q1975*(1-$G1975))</f>
        <v>1.281589279510909</v>
      </c>
      <c r="W1975" s="36">
        <f>Inputs!$B$13</f>
        <v>12660</v>
      </c>
      <c r="X1975" s="36">
        <f t="shared" si="303"/>
        <v>13417.365203103633</v>
      </c>
      <c r="Y1975" s="36">
        <f t="shared" si="304"/>
        <v>14422.808918736524</v>
      </c>
      <c r="Z1975" s="36">
        <f t="shared" si="305"/>
        <v>15730.096002560651</v>
      </c>
      <c r="AA1975" s="36">
        <f t="shared" si="306"/>
        <v>17403.92249158226</v>
      </c>
      <c r="AB1975" s="36">
        <f t="shared" si="307"/>
        <v>56336.193411350097</v>
      </c>
      <c r="AC1975" s="36">
        <f t="shared" si="308"/>
        <v>290823.28506550664</v>
      </c>
      <c r="AD1975" s="36">
        <f t="shared" si="309"/>
        <v>188099.39234274451</v>
      </c>
    </row>
    <row r="1976" spans="1:30" ht="14.25" customHeight="1" x14ac:dyDescent="0.25">
      <c r="A1976" s="16">
        <v>1960</v>
      </c>
      <c r="B1976" s="34">
        <v>0.33460498017810902</v>
      </c>
      <c r="C1976" s="34">
        <v>8.1654097031124903E-2</v>
      </c>
      <c r="D1976" s="34">
        <v>2.6242079029896701E-2</v>
      </c>
      <c r="E1976" s="34">
        <v>3.5277871203102301E-2</v>
      </c>
      <c r="F1976" s="34">
        <v>-7.5073533316446601E-3</v>
      </c>
      <c r="G1976" s="34">
        <v>0.171439957683092</v>
      </c>
      <c r="H1976" s="35">
        <v>0.974114360249275</v>
      </c>
      <c r="I1976" s="34">
        <v>9.3952473420087099E-2</v>
      </c>
      <c r="J1976" s="34">
        <v>2.8069519285096101E-2</v>
      </c>
      <c r="K1976" s="36">
        <f>Inputs!$B$12*(1+$B1976)^4</f>
        <v>190354.09098325245</v>
      </c>
      <c r="L1976" s="36">
        <f t="shared" si="300"/>
        <v>19270.714802879393</v>
      </c>
      <c r="M1976" s="36">
        <f t="shared" si="301"/>
        <v>250603.63389810274</v>
      </c>
      <c r="N1976" s="37">
        <f>M1976/Inputs!$B$6</f>
        <v>382.01773460076635</v>
      </c>
      <c r="O1976" s="38">
        <f>IF(N1976&gt;Inputs!$B$4,1,0)</f>
        <v>0</v>
      </c>
      <c r="P1976" s="34">
        <f t="shared" si="302"/>
        <v>6.5882954134990998E-2</v>
      </c>
      <c r="Q1976" s="36">
        <f>Inputs!$B$12*(1+$B1976)^0*$C1976+Inputs!$B$29*(1+$D1976)^0*Inputs!$B$19+Inputs!$B$30*(1+$E1976)^0*Inputs!$B$20+Inputs!$B$31*(1+$F1976)^0*Inputs!$B$21+Inputs!$B$22*(1+Inputs!$B$23)^0</f>
        <v>12921.289849294415</v>
      </c>
      <c r="R1976" s="36">
        <f>Inputs!$B$12*(1+$B1976)^1*$C1976+Inputs!$B$29*(1+$D1976)^1*Inputs!$B$19+Inputs!$B$30*(1+$E1976)^1*Inputs!$B$20+Inputs!$B$31*(1+$F1976)^1*Inputs!$B$21+Inputs!$B$22*(1+Inputs!$B$23)^1</f>
        <v>14632.847917270294</v>
      </c>
      <c r="S1976" s="36">
        <f>Inputs!$B$12*(1+$B1976)^2*$C1976+Inputs!$B$29*(1+$D1976)^2*Inputs!$B$19+Inputs!$B$30*(1+$E1976)^2*Inputs!$B$20+Inputs!$B$31*(1+$F1976)^2*Inputs!$B$21+Inputs!$B$22*(1+Inputs!$B$23)^2</f>
        <v>16896.508179980978</v>
      </c>
      <c r="T1976" s="36">
        <f>Inputs!$B$12*(1+$B1976)^3*$C1976+Inputs!$B$29*(1+$D1976)^3*Inputs!$B$19+Inputs!$B$30*(1+$E1976)^3*Inputs!$B$20+Inputs!$B$31*(1+$F1976)^3*Inputs!$B$21+Inputs!$B$22*(1+Inputs!$B$23)^3</f>
        <v>19895.914640959672</v>
      </c>
      <c r="U1976" s="36">
        <f>Inputs!$B$12*(1+$B1976)^4*$C1976+Inputs!$B$29*(1+$D1976)^4*Inputs!$B$19+Inputs!$B$30*(1+$E1976)^4*Inputs!$B$20+Inputs!$B$31*(1+$F1976)^4*Inputs!$B$21+Inputs!$B$22*(1+Inputs!$B$23)^4</f>
        <v>23876.127698344149</v>
      </c>
      <c r="V1976" s="35">
        <f>Inputs!$B$13/(Q1976*(1-$G1976))</f>
        <v>1.1825073576001128</v>
      </c>
      <c r="W1976" s="36">
        <f>Inputs!$B$13</f>
        <v>12660</v>
      </c>
      <c r="X1976" s="36">
        <f t="shared" si="303"/>
        <v>13705.298298759806</v>
      </c>
      <c r="Y1976" s="36">
        <f t="shared" si="304"/>
        <v>15096.105666081425</v>
      </c>
      <c r="Z1976" s="36">
        <f t="shared" si="305"/>
        <v>16917.073694156032</v>
      </c>
      <c r="AA1976" s="36">
        <f t="shared" si="306"/>
        <v>19270.714802879393</v>
      </c>
      <c r="AB1976" s="36">
        <f t="shared" si="307"/>
        <v>58668.283377145839</v>
      </c>
      <c r="AC1976" s="36">
        <f t="shared" si="308"/>
        <v>300709.56537685485</v>
      </c>
      <c r="AD1976" s="36">
        <f t="shared" si="309"/>
        <v>191935.35052095688</v>
      </c>
    </row>
    <row r="1977" spans="1:30" ht="14.25" customHeight="1" x14ac:dyDescent="0.25">
      <c r="A1977" s="16">
        <v>1961</v>
      </c>
      <c r="B1977" s="34">
        <v>0.34506571628921301</v>
      </c>
      <c r="C1977" s="34">
        <v>7.0474063371185502E-2</v>
      </c>
      <c r="D1977" s="34">
        <v>2.1171697932433699E-2</v>
      </c>
      <c r="E1977" s="34">
        <v>2.8158990838934899E-2</v>
      </c>
      <c r="F1977" s="34">
        <v>-1.9052076713399799E-2</v>
      </c>
      <c r="G1977" s="34">
        <v>0.174622755189874</v>
      </c>
      <c r="H1977" s="35">
        <v>1.1096338666766901</v>
      </c>
      <c r="I1977" s="34">
        <v>0.10107671648098</v>
      </c>
      <c r="J1977" s="34">
        <v>2.9405844105705299E-2</v>
      </c>
      <c r="K1977" s="36">
        <f>Inputs!$B$12*(1+$B1977)^4</f>
        <v>196392.6650920737</v>
      </c>
      <c r="L1977" s="36">
        <f t="shared" si="300"/>
        <v>19986.982086157765</v>
      </c>
      <c r="M1977" s="36">
        <f t="shared" si="301"/>
        <v>235746.92335407514</v>
      </c>
      <c r="N1977" s="37">
        <f>M1977/Inputs!$B$6</f>
        <v>359.37030999096822</v>
      </c>
      <c r="O1977" s="38">
        <f>IF(N1977&gt;Inputs!$B$4,1,0)</f>
        <v>0</v>
      </c>
      <c r="P1977" s="34">
        <f t="shared" si="302"/>
        <v>7.1670872375274697E-2</v>
      </c>
      <c r="Q1977" s="36">
        <f>Inputs!$B$12*(1+$B1977)^0*$C1977+Inputs!$B$29*(1+$D1977)^0*Inputs!$B$19+Inputs!$B$30*(1+$E1977)^0*Inputs!$B$20+Inputs!$B$31*(1+$F1977)^0*Inputs!$B$21+Inputs!$B$22*(1+Inputs!$B$23)^0</f>
        <v>12250.487829698053</v>
      </c>
      <c r="R1977" s="36">
        <f>Inputs!$B$12*(1+$B1977)^1*$C1977+Inputs!$B$29*(1+$D1977)^1*Inputs!$B$19+Inputs!$B$30*(1+$E1977)^1*Inputs!$B$20+Inputs!$B$31*(1+$F1977)^1*Inputs!$B$21+Inputs!$B$22*(1+Inputs!$B$23)^1</f>
        <v>13695.127575086372</v>
      </c>
      <c r="S1977" s="36">
        <f>Inputs!$B$12*(1+$B1977)^2*$C1977+Inputs!$B$29*(1+$D1977)^2*Inputs!$B$19+Inputs!$B$30*(1+$E1977)^2*Inputs!$B$20+Inputs!$B$31*(1+$F1977)^2*Inputs!$B$21+Inputs!$B$22*(1+Inputs!$B$23)^2</f>
        <v>15646.286864980029</v>
      </c>
      <c r="T1977" s="36">
        <f>Inputs!$B$12*(1+$B1977)^3*$C1977+Inputs!$B$29*(1+$D1977)^3*Inputs!$B$19+Inputs!$B$30*(1+$E1977)^3*Inputs!$B$20+Inputs!$B$31*(1+$F1977)^3*Inputs!$B$21+Inputs!$B$22*(1+Inputs!$B$23)^3</f>
        <v>18277.694218908699</v>
      </c>
      <c r="U1977" s="36">
        <f>Inputs!$B$12*(1+$B1977)^4*$C1977+Inputs!$B$29*(1+$D1977)^4*Inputs!$B$19+Inputs!$B$30*(1+$E1977)^4*Inputs!$B$20+Inputs!$B$31*(1+$F1977)^4*Inputs!$B$21+Inputs!$B$22*(1+Inputs!$B$23)^4</f>
        <v>21823.02893938663</v>
      </c>
      <c r="V1977" s="35">
        <f>Inputs!$B$13/(Q1977*(1-$G1977))</f>
        <v>1.2520677547312216</v>
      </c>
      <c r="W1977" s="36">
        <f>Inputs!$B$13</f>
        <v>12660</v>
      </c>
      <c r="X1977" s="36">
        <f t="shared" si="303"/>
        <v>13750.425914500609</v>
      </c>
      <c r="Y1977" s="36">
        <f t="shared" si="304"/>
        <v>15249.61263534444</v>
      </c>
      <c r="Z1977" s="36">
        <f t="shared" si="305"/>
        <v>17277.11778554874</v>
      </c>
      <c r="AA1977" s="36">
        <f t="shared" si="306"/>
        <v>19986.982086157765</v>
      </c>
      <c r="AB1977" s="36">
        <f t="shared" si="307"/>
        <v>58367.488623577978</v>
      </c>
      <c r="AC1977" s="36">
        <f t="shared" si="308"/>
        <v>287072.21614097152</v>
      </c>
      <c r="AD1977" s="36">
        <f t="shared" si="309"/>
        <v>177379.43473049716</v>
      </c>
    </row>
    <row r="1978" spans="1:30" ht="14.25" customHeight="1" x14ac:dyDescent="0.25">
      <c r="A1978" s="16">
        <v>1962</v>
      </c>
      <c r="B1978" s="34">
        <v>0.21035476939206199</v>
      </c>
      <c r="C1978" s="34">
        <v>9.8385138687512197E-2</v>
      </c>
      <c r="D1978" s="34">
        <v>1.62033632973092E-2</v>
      </c>
      <c r="E1978" s="34">
        <v>6.0757848066113902E-2</v>
      </c>
      <c r="F1978" s="34">
        <v>2.8087425687368599E-2</v>
      </c>
      <c r="G1978" s="34">
        <v>0.21011149374247801</v>
      </c>
      <c r="H1978" s="35">
        <v>0.92941509322146698</v>
      </c>
      <c r="I1978" s="34">
        <v>0.100954348033269</v>
      </c>
      <c r="J1978" s="34">
        <v>1.92780589093598E-2</v>
      </c>
      <c r="K1978" s="36">
        <f>Inputs!$B$12*(1+$B1978)^4</f>
        <v>128766.23390000271</v>
      </c>
      <c r="L1978" s="36">
        <f t="shared" si="300"/>
        <v>16017.253546253458</v>
      </c>
      <c r="M1978" s="36">
        <f t="shared" si="301"/>
        <v>176818.22241684806</v>
      </c>
      <c r="N1978" s="37">
        <f>M1978/Inputs!$B$6</f>
        <v>269.53997319641473</v>
      </c>
      <c r="O1978" s="38">
        <f>IF(N1978&gt;Inputs!$B$4,1,0)</f>
        <v>0</v>
      </c>
      <c r="P1978" s="34">
        <f t="shared" si="302"/>
        <v>8.1676289123909201E-2</v>
      </c>
      <c r="Q1978" s="36">
        <f>Inputs!$B$12*(1+$B1978)^0*$C1978+Inputs!$B$29*(1+$D1978)^0*Inputs!$B$19+Inputs!$B$30*(1+$E1978)^0*Inputs!$B$20+Inputs!$B$31*(1+$F1978)^0*Inputs!$B$21+Inputs!$B$22*(1+Inputs!$B$23)^0</f>
        <v>13925.152348677653</v>
      </c>
      <c r="R1978" s="36">
        <f>Inputs!$B$12*(1+$B1978)^1*$C1978+Inputs!$B$29*(1+$D1978)^1*Inputs!$B$19+Inputs!$B$30*(1+$E1978)^1*Inputs!$B$20+Inputs!$B$31*(1+$F1978)^1*Inputs!$B$21+Inputs!$B$22*(1+Inputs!$B$23)^1</f>
        <v>15430.628586551102</v>
      </c>
      <c r="S1978" s="36">
        <f>Inputs!$B$12*(1+$B1978)^2*$C1978+Inputs!$B$29*(1+$D1978)^2*Inputs!$B$19+Inputs!$B$30*(1+$E1978)^2*Inputs!$B$20+Inputs!$B$31*(1+$F1978)^2*Inputs!$B$21+Inputs!$B$22*(1+Inputs!$B$23)^2</f>
        <v>17208.935436153122</v>
      </c>
      <c r="T1978" s="36">
        <f>Inputs!$B$12*(1+$B1978)^3*$C1978+Inputs!$B$29*(1+$D1978)^3*Inputs!$B$19+Inputs!$B$30*(1+$E1978)^3*Inputs!$B$20+Inputs!$B$31*(1+$F1978)^3*Inputs!$B$21+Inputs!$B$22*(1+Inputs!$B$23)^3</f>
        <v>19315.634086394821</v>
      </c>
      <c r="U1978" s="36">
        <f>Inputs!$B$12*(1+$B1978)^4*$C1978+Inputs!$B$29*(1+$D1978)^4*Inputs!$B$19+Inputs!$B$30*(1+$E1978)^4*Inputs!$B$20+Inputs!$B$31*(1+$F1978)^4*Inputs!$B$21+Inputs!$B$22*(1+Inputs!$B$23)^4</f>
        <v>21817.879308024421</v>
      </c>
      <c r="V1978" s="35">
        <f>Inputs!$B$13/(Q1978*(1-$G1978))</f>
        <v>1.1509804738699734</v>
      </c>
      <c r="W1978" s="36">
        <f>Inputs!$B$13</f>
        <v>12660</v>
      </c>
      <c r="X1978" s="36">
        <f t="shared" si="303"/>
        <v>13353.561981719404</v>
      </c>
      <c r="Y1978" s="36">
        <f t="shared" si="304"/>
        <v>14139.554417670113</v>
      </c>
      <c r="Z1978" s="36">
        <f t="shared" si="305"/>
        <v>15025.386187798449</v>
      </c>
      <c r="AA1978" s="36">
        <f t="shared" si="306"/>
        <v>16017.253546253458</v>
      </c>
      <c r="AB1978" s="36">
        <f t="shared" si="307"/>
        <v>53241.072921517713</v>
      </c>
      <c r="AC1978" s="36">
        <f t="shared" si="308"/>
        <v>199887.08202592842</v>
      </c>
      <c r="AD1978" s="36">
        <f t="shared" si="309"/>
        <v>123577.14949533033</v>
      </c>
    </row>
    <row r="1979" spans="1:30" ht="14.25" customHeight="1" x14ac:dyDescent="0.25">
      <c r="A1979" s="16">
        <v>1963</v>
      </c>
      <c r="B1979" s="34">
        <v>0.31401613500250902</v>
      </c>
      <c r="C1979" s="34">
        <v>9.1684903509174201E-2</v>
      </c>
      <c r="D1979" s="34">
        <v>1.6218205079644998E-2</v>
      </c>
      <c r="E1979" s="34">
        <v>4.5281890097402099E-2</v>
      </c>
      <c r="F1979" s="34">
        <v>1.6177710916728899E-2</v>
      </c>
      <c r="G1979" s="34">
        <v>0.18402978616569701</v>
      </c>
      <c r="H1979" s="35">
        <v>1.06525932476185</v>
      </c>
      <c r="I1979" s="34">
        <v>8.9211384643434505E-2</v>
      </c>
      <c r="J1979" s="34">
        <v>1.9943159746152898E-2</v>
      </c>
      <c r="K1979" s="36">
        <f>Inputs!$B$12*(1+$B1979)^4</f>
        <v>178876.81049258757</v>
      </c>
      <c r="L1979" s="36">
        <f t="shared" si="300"/>
        <v>21851.017782261461</v>
      </c>
      <c r="M1979" s="36">
        <f t="shared" si="301"/>
        <v>273419.7956607145</v>
      </c>
      <c r="N1979" s="37">
        <f>M1979/Inputs!$B$6</f>
        <v>416.79846899499159</v>
      </c>
      <c r="O1979" s="38">
        <f>IF(N1979&gt;Inputs!$B$4,1,0)</f>
        <v>1</v>
      </c>
      <c r="P1979" s="34">
        <f t="shared" si="302"/>
        <v>6.9268224897281599E-2</v>
      </c>
      <c r="Q1979" s="36">
        <f>Inputs!$B$12*(1+$B1979)^0*$C1979+Inputs!$B$29*(1+$D1979)^0*Inputs!$B$19+Inputs!$B$30*(1+$E1979)^0*Inputs!$B$20+Inputs!$B$31*(1+$F1979)^0*Inputs!$B$21+Inputs!$B$22*(1+Inputs!$B$23)^0</f>
        <v>13523.138237977375</v>
      </c>
      <c r="R1979" s="36">
        <f>Inputs!$B$12*(1+$B1979)^1*$C1979+Inputs!$B$29*(1+$D1979)^1*Inputs!$B$19+Inputs!$B$30*(1+$E1979)^1*Inputs!$B$20+Inputs!$B$31*(1+$F1979)^1*Inputs!$B$21+Inputs!$B$22*(1+Inputs!$B$23)^1</f>
        <v>15421.751729700725</v>
      </c>
      <c r="S1979" s="36">
        <f>Inputs!$B$12*(1+$B1979)^2*$C1979+Inputs!$B$29*(1+$D1979)^2*Inputs!$B$19+Inputs!$B$30*(1+$E1979)^2*Inputs!$B$20+Inputs!$B$31*(1+$F1979)^2*Inputs!$B$21+Inputs!$B$22*(1+Inputs!$B$23)^2</f>
        <v>17867.932915247453</v>
      </c>
      <c r="T1979" s="36">
        <f>Inputs!$B$12*(1+$B1979)^3*$C1979+Inputs!$B$29*(1+$D1979)^3*Inputs!$B$19+Inputs!$B$30*(1+$E1979)^3*Inputs!$B$20+Inputs!$B$31*(1+$F1979)^3*Inputs!$B$21+Inputs!$B$22*(1+Inputs!$B$23)^3</f>
        <v>21032.221375913701</v>
      </c>
      <c r="U1979" s="36">
        <f>Inputs!$B$12*(1+$B1979)^4*$C1979+Inputs!$B$29*(1+$D1979)^4*Inputs!$B$19+Inputs!$B$30*(1+$E1979)^4*Inputs!$B$20+Inputs!$B$31*(1+$F1979)^4*Inputs!$B$21+Inputs!$B$22*(1+Inputs!$B$23)^4</f>
        <v>25138.653992848442</v>
      </c>
      <c r="V1979" s="35">
        <f>Inputs!$B$13/(Q1979*(1-$G1979))</f>
        <v>1.1473129948043861</v>
      </c>
      <c r="W1979" s="36">
        <f>Inputs!$B$13</f>
        <v>12660</v>
      </c>
      <c r="X1979" s="36">
        <f t="shared" si="303"/>
        <v>14179.296636553803</v>
      </c>
      <c r="Y1979" s="36">
        <f t="shared" si="304"/>
        <v>16129.32147613238</v>
      </c>
      <c r="Z1979" s="36">
        <f t="shared" si="305"/>
        <v>18633.669343181988</v>
      </c>
      <c r="AA1979" s="36">
        <f t="shared" si="306"/>
        <v>21851.017782261461</v>
      </c>
      <c r="AB1979" s="36">
        <f t="shared" si="307"/>
        <v>63548.655581522093</v>
      </c>
      <c r="AC1979" s="36">
        <f t="shared" si="308"/>
        <v>321746.31519081647</v>
      </c>
      <c r="AD1979" s="36">
        <f t="shared" si="309"/>
        <v>209871.14007919241</v>
      </c>
    </row>
    <row r="1980" spans="1:30" ht="14.25" customHeight="1" x14ac:dyDescent="0.25">
      <c r="A1980" s="16">
        <v>1964</v>
      </c>
      <c r="B1980" s="34">
        <v>0.39457009550866101</v>
      </c>
      <c r="C1980" s="34">
        <v>5.2059613811674302E-2</v>
      </c>
      <c r="D1980" s="34">
        <v>2.1474875371209502E-2</v>
      </c>
      <c r="E1980" s="34">
        <v>3.2674933515294997E-2</v>
      </c>
      <c r="F1980" s="34">
        <v>-2.9496604644538198E-3</v>
      </c>
      <c r="G1980" s="34">
        <v>0.18762629082554899</v>
      </c>
      <c r="H1980" s="35">
        <v>1.0791149538810301</v>
      </c>
      <c r="I1980" s="34">
        <v>0.106226925552624</v>
      </c>
      <c r="J1980" s="34">
        <v>1.69306449316215E-2</v>
      </c>
      <c r="K1980" s="36">
        <f>Inputs!$B$12*(1+$B1980)^4</f>
        <v>226940.83217215101</v>
      </c>
      <c r="L1980" s="36">
        <f t="shared" si="300"/>
        <v>17648.584138281258</v>
      </c>
      <c r="M1980" s="36">
        <f t="shared" si="301"/>
        <v>175408.58909582254</v>
      </c>
      <c r="N1980" s="37">
        <f>M1980/Inputs!$B$6</f>
        <v>267.39114191436363</v>
      </c>
      <c r="O1980" s="38">
        <f>IF(N1980&gt;Inputs!$B$4,1,0)</f>
        <v>0</v>
      </c>
      <c r="P1980" s="34">
        <f t="shared" si="302"/>
        <v>8.9296280621002505E-2</v>
      </c>
      <c r="Q1980" s="36">
        <f>Inputs!$B$12*(1+$B1980)^0*$C1980+Inputs!$B$29*(1+$D1980)^0*Inputs!$B$19+Inputs!$B$30*(1+$E1980)^0*Inputs!$B$20+Inputs!$B$31*(1+$F1980)^0*Inputs!$B$21+Inputs!$B$22*(1+Inputs!$B$23)^0</f>
        <v>11145.620856127378</v>
      </c>
      <c r="R1980" s="36">
        <f>Inputs!$B$12*(1+$B1980)^1*$C1980+Inputs!$B$29*(1+$D1980)^1*Inputs!$B$19+Inputs!$B$30*(1+$E1980)^1*Inputs!$B$20+Inputs!$B$31*(1+$F1980)^1*Inputs!$B$21+Inputs!$B$22*(1+Inputs!$B$23)^1</f>
        <v>12448.645094896721</v>
      </c>
      <c r="S1980" s="36">
        <f>Inputs!$B$12*(1+$B1980)^2*$C1980+Inputs!$B$29*(1+$D1980)^2*Inputs!$B$19+Inputs!$B$30*(1+$E1980)^2*Inputs!$B$20+Inputs!$B$31*(1+$F1980)^2*Inputs!$B$21+Inputs!$B$22*(1+Inputs!$B$23)^2</f>
        <v>14240.135857361391</v>
      </c>
      <c r="T1980" s="36">
        <f>Inputs!$B$12*(1+$B1980)^3*$C1980+Inputs!$B$29*(1+$D1980)^3*Inputs!$B$19+Inputs!$B$30*(1+$E1980)^3*Inputs!$B$20+Inputs!$B$31*(1+$F1980)^3*Inputs!$B$21+Inputs!$B$22*(1+Inputs!$B$23)^3</f>
        <v>16712.02895466124</v>
      </c>
      <c r="U1980" s="36">
        <f>Inputs!$B$12*(1+$B1980)^4*$C1980+Inputs!$B$29*(1+$D1980)^4*Inputs!$B$19+Inputs!$B$30*(1+$E1980)^4*Inputs!$B$20+Inputs!$B$31*(1+$F1980)^4*Inputs!$B$21+Inputs!$B$22*(1+Inputs!$B$23)^4</f>
        <v>20131.971133735467</v>
      </c>
      <c r="V1980" s="35">
        <f>Inputs!$B$13/(Q1980*(1-$G1980))</f>
        <v>1.3982137875938394</v>
      </c>
      <c r="W1980" s="36">
        <f>Inputs!$B$13</f>
        <v>12660</v>
      </c>
      <c r="X1980" s="36">
        <f t="shared" si="303"/>
        <v>13333.311109259606</v>
      </c>
      <c r="Y1980" s="36">
        <f t="shared" si="304"/>
        <v>14329.255886128596</v>
      </c>
      <c r="Z1980" s="36">
        <f t="shared" si="305"/>
        <v>15733.564618682101</v>
      </c>
      <c r="AA1980" s="36">
        <f t="shared" si="306"/>
        <v>17648.584138281258</v>
      </c>
      <c r="AB1980" s="36">
        <f t="shared" si="307"/>
        <v>54084.592073403219</v>
      </c>
      <c r="AC1980" s="36">
        <f t="shared" si="308"/>
        <v>200986.93837032127</v>
      </c>
      <c r="AD1980" s="36">
        <f t="shared" si="309"/>
        <v>121323.99702241931</v>
      </c>
    </row>
    <row r="1981" spans="1:30" ht="14.25" customHeight="1" x14ac:dyDescent="0.25">
      <c r="A1981" s="16">
        <v>1965</v>
      </c>
      <c r="B1981" s="34">
        <v>0.18257056845112701</v>
      </c>
      <c r="C1981" s="34">
        <v>7.8649359331298893E-2</v>
      </c>
      <c r="D1981" s="34">
        <v>3.1126648515921701E-2</v>
      </c>
      <c r="E1981" s="34">
        <v>3.8743409526178697E-2</v>
      </c>
      <c r="F1981" s="34">
        <v>-6.0616666485291499E-3</v>
      </c>
      <c r="G1981" s="34">
        <v>0.21713536659335</v>
      </c>
      <c r="H1981" s="35">
        <v>1.03852118405801</v>
      </c>
      <c r="I1981" s="34">
        <v>0.102656752412129</v>
      </c>
      <c r="J1981" s="34">
        <v>2.0000547055684499E-2</v>
      </c>
      <c r="K1981" s="36">
        <f>Inputs!$B$12*(1+$B1981)^4</f>
        <v>117343.6289699974</v>
      </c>
      <c r="L1981" s="36">
        <f t="shared" si="300"/>
        <v>14387.614321692707</v>
      </c>
      <c r="M1981" s="36">
        <f t="shared" si="301"/>
        <v>159292.59271675232</v>
      </c>
      <c r="N1981" s="37">
        <f>M1981/Inputs!$B$6</f>
        <v>242.82407426334194</v>
      </c>
      <c r="O1981" s="38">
        <f>IF(N1981&gt;Inputs!$B$4,1,0)</f>
        <v>0</v>
      </c>
      <c r="P1981" s="34">
        <f t="shared" si="302"/>
        <v>8.2656205356444495E-2</v>
      </c>
      <c r="Q1981" s="36">
        <f>Inputs!$B$12*(1+$B1981)^0*$C1981+Inputs!$B$29*(1+$D1981)^0*Inputs!$B$19+Inputs!$B$30*(1+$E1981)^0*Inputs!$B$20+Inputs!$B$31*(1+$F1981)^0*Inputs!$B$21+Inputs!$B$22*(1+Inputs!$B$23)^0</f>
        <v>12741.005587304855</v>
      </c>
      <c r="R1981" s="36">
        <f>Inputs!$B$12*(1+$B1981)^1*$C1981+Inputs!$B$29*(1+$D1981)^1*Inputs!$B$19+Inputs!$B$30*(1+$E1981)^1*Inputs!$B$20+Inputs!$B$31*(1+$F1981)^1*Inputs!$B$21+Inputs!$B$22*(1+Inputs!$B$23)^1</f>
        <v>13706.132225012285</v>
      </c>
      <c r="S1981" s="36">
        <f>Inputs!$B$12*(1+$B1981)^2*$C1981+Inputs!$B$29*(1+$D1981)^2*Inputs!$B$19+Inputs!$B$30*(1+$E1981)^2*Inputs!$B$20+Inputs!$B$31*(1+$F1981)^2*Inputs!$B$21+Inputs!$B$22*(1+Inputs!$B$23)^2</f>
        <v>14833.611390848273</v>
      </c>
      <c r="T1981" s="36">
        <f>Inputs!$B$12*(1+$B1981)^3*$C1981+Inputs!$B$29*(1+$D1981)^3*Inputs!$B$19+Inputs!$B$30*(1+$E1981)^3*Inputs!$B$20+Inputs!$B$31*(1+$F1981)^3*Inputs!$B$21+Inputs!$B$22*(1+Inputs!$B$23)^3</f>
        <v>16152.342431764935</v>
      </c>
      <c r="U1981" s="36">
        <f>Inputs!$B$12*(1+$B1981)^4*$C1981+Inputs!$B$29*(1+$D1981)^4*Inputs!$B$19+Inputs!$B$30*(1+$E1981)^4*Inputs!$B$20+Inputs!$B$31*(1+$F1981)^4*Inputs!$B$21+Inputs!$B$22*(1+Inputs!$B$23)^4</f>
        <v>17696.474465631894</v>
      </c>
      <c r="V1981" s="35">
        <f>Inputs!$B$13/(Q1981*(1-$G1981))</f>
        <v>1.2692387586363028</v>
      </c>
      <c r="W1981" s="36">
        <f>Inputs!$B$13</f>
        <v>12660</v>
      </c>
      <c r="X1981" s="36">
        <f t="shared" si="303"/>
        <v>13000.087935878706</v>
      </c>
      <c r="Y1981" s="36">
        <f t="shared" si="304"/>
        <v>13399.673186200098</v>
      </c>
      <c r="Z1981" s="36">
        <f t="shared" si="305"/>
        <v>13861.563334239429</v>
      </c>
      <c r="AA1981" s="36">
        <f t="shared" si="306"/>
        <v>14387.614321692707</v>
      </c>
      <c r="AB1981" s="36">
        <f t="shared" si="307"/>
        <v>50371.491869208119</v>
      </c>
      <c r="AC1981" s="36">
        <f t="shared" si="308"/>
        <v>177547.15953469017</v>
      </c>
      <c r="AD1981" s="36">
        <f t="shared" si="309"/>
        <v>108921.10084754421</v>
      </c>
    </row>
    <row r="1982" spans="1:30" ht="14.25" customHeight="1" x14ac:dyDescent="0.25">
      <c r="A1982" s="16">
        <v>1966</v>
      </c>
      <c r="B1982" s="34">
        <v>0.21440329488593901</v>
      </c>
      <c r="C1982" s="34">
        <v>9.9340196372950398E-2</v>
      </c>
      <c r="D1982" s="34">
        <v>3.91330903141901E-2</v>
      </c>
      <c r="E1982" s="34">
        <v>6.3835784957310002E-2</v>
      </c>
      <c r="F1982" s="34">
        <v>2.3458908642953101E-2</v>
      </c>
      <c r="G1982" s="34">
        <v>0.17229029265697299</v>
      </c>
      <c r="H1982" s="35">
        <v>1.0468489215622401</v>
      </c>
      <c r="I1982" s="34">
        <v>0.103851956779515</v>
      </c>
      <c r="J1982" s="34">
        <v>2.9059418802778701E-2</v>
      </c>
      <c r="K1982" s="36">
        <f>Inputs!$B$12*(1+$B1982)^4</f>
        <v>130497.74221319595</v>
      </c>
      <c r="L1982" s="36">
        <f t="shared" si="300"/>
        <v>19399.045864576405</v>
      </c>
      <c r="M1982" s="36">
        <f t="shared" si="301"/>
        <v>220774.79886405519</v>
      </c>
      <c r="N1982" s="37">
        <f>M1982/Inputs!$B$6</f>
        <v>336.54694948788904</v>
      </c>
      <c r="O1982" s="38">
        <f>IF(N1982&gt;Inputs!$B$4,1,0)</f>
        <v>0</v>
      </c>
      <c r="P1982" s="34">
        <f t="shared" si="302"/>
        <v>7.4792537976736295E-2</v>
      </c>
      <c r="Q1982" s="36">
        <f>Inputs!$B$12*(1+$B1982)^0*$C1982+Inputs!$B$29*(1+$D1982)^0*Inputs!$B$19+Inputs!$B$30*(1+$E1982)^0*Inputs!$B$20+Inputs!$B$31*(1+$F1982)^0*Inputs!$B$21+Inputs!$B$22*(1+Inputs!$B$23)^0</f>
        <v>13982.455809803945</v>
      </c>
      <c r="R1982" s="36">
        <f>Inputs!$B$12*(1+$B1982)^1*$C1982+Inputs!$B$29*(1+$D1982)^1*Inputs!$B$19+Inputs!$B$30*(1+$E1982)^1*Inputs!$B$20+Inputs!$B$31*(1+$F1982)^1*Inputs!$B$21+Inputs!$B$22*(1+Inputs!$B$23)^1</f>
        <v>15586.596303082842</v>
      </c>
      <c r="S1982" s="36">
        <f>Inputs!$B$12*(1+$B1982)^2*$C1982+Inputs!$B$29*(1+$D1982)^2*Inputs!$B$19+Inputs!$B$30*(1+$E1982)^2*Inputs!$B$20+Inputs!$B$31*(1+$F1982)^2*Inputs!$B$21+Inputs!$B$22*(1+Inputs!$B$23)^2</f>
        <v>17480.42449523375</v>
      </c>
      <c r="T1982" s="36">
        <f>Inputs!$B$12*(1+$B1982)^3*$C1982+Inputs!$B$29*(1+$D1982)^3*Inputs!$B$19+Inputs!$B$30*(1+$E1982)^3*Inputs!$B$20+Inputs!$B$31*(1+$F1982)^3*Inputs!$B$21+Inputs!$B$22*(1+Inputs!$B$23)^3</f>
        <v>19723.532212823819</v>
      </c>
      <c r="U1982" s="36">
        <f>Inputs!$B$12*(1+$B1982)^4*$C1982+Inputs!$B$29*(1+$D1982)^4*Inputs!$B$19+Inputs!$B$30*(1+$E1982)^4*Inputs!$B$20+Inputs!$B$31*(1+$F1982)^4*Inputs!$B$21+Inputs!$B$22*(1+Inputs!$B$23)^4</f>
        <v>22388.155321405266</v>
      </c>
      <c r="V1982" s="35">
        <f>Inputs!$B$13/(Q1982*(1-$G1982))</f>
        <v>1.0938863463786224</v>
      </c>
      <c r="W1982" s="36">
        <f>Inputs!$B$13</f>
        <v>12660</v>
      </c>
      <c r="X1982" s="36">
        <f t="shared" si="303"/>
        <v>13960.711906514513</v>
      </c>
      <c r="Y1982" s="36">
        <f t="shared" si="304"/>
        <v>15486.846428098168</v>
      </c>
      <c r="Z1982" s="36">
        <f t="shared" si="305"/>
        <v>17282.16025498787</v>
      </c>
      <c r="AA1982" s="36">
        <f t="shared" si="306"/>
        <v>19399.045864576405</v>
      </c>
      <c r="AB1982" s="36">
        <f t="shared" si="307"/>
        <v>57917.063266847057</v>
      </c>
      <c r="AC1982" s="36">
        <f t="shared" si="308"/>
        <v>266908.59011815756</v>
      </c>
      <c r="AD1982" s="36">
        <f t="shared" si="309"/>
        <v>162857.73559720814</v>
      </c>
    </row>
    <row r="1983" spans="1:30" ht="14.25" customHeight="1" x14ac:dyDescent="0.25">
      <c r="A1983" s="16">
        <v>1967</v>
      </c>
      <c r="B1983" s="34">
        <v>0.34800674006295501</v>
      </c>
      <c r="C1983" s="34">
        <v>9.1934629020161904E-2</v>
      </c>
      <c r="D1983" s="34">
        <v>4.3721116680000803E-2</v>
      </c>
      <c r="E1983" s="34">
        <v>6.2199866647369699E-2</v>
      </c>
      <c r="F1983" s="34">
        <v>2.3164305587962699E-2</v>
      </c>
      <c r="G1983" s="34">
        <v>0.191380327207405</v>
      </c>
      <c r="H1983" s="35">
        <v>1.09221882780666</v>
      </c>
      <c r="I1983" s="34">
        <v>9.2148160515671998E-2</v>
      </c>
      <c r="J1983" s="34">
        <v>1.7754228156271399E-2</v>
      </c>
      <c r="K1983" s="36">
        <f>Inputs!$B$12*(1+$B1983)^4</f>
        <v>198115.97911602294</v>
      </c>
      <c r="L1983" s="36">
        <f t="shared" si="300"/>
        <v>24447.707131671377</v>
      </c>
      <c r="M1983" s="36">
        <f t="shared" si="301"/>
        <v>282086.45624077774</v>
      </c>
      <c r="N1983" s="37">
        <f>M1983/Inputs!$B$6</f>
        <v>430.00984183045387</v>
      </c>
      <c r="O1983" s="38">
        <f>IF(N1983&gt;Inputs!$B$4,1,0)</f>
        <v>1</v>
      </c>
      <c r="P1983" s="34">
        <f t="shared" si="302"/>
        <v>7.4393932359400602E-2</v>
      </c>
      <c r="Q1983" s="36">
        <f>Inputs!$B$12*(1+$B1983)^0*$C1983+Inputs!$B$29*(1+$D1983)^0*Inputs!$B$19+Inputs!$B$30*(1+$E1983)^0*Inputs!$B$20+Inputs!$B$31*(1+$F1983)^0*Inputs!$B$21+Inputs!$B$22*(1+Inputs!$B$23)^0</f>
        <v>13538.121768636636</v>
      </c>
      <c r="R1983" s="36">
        <f>Inputs!$B$12*(1+$B1983)^1*$C1983+Inputs!$B$29*(1+$D1983)^1*Inputs!$B$19+Inputs!$B$30*(1+$E1983)^1*Inputs!$B$20+Inputs!$B$31*(1+$F1983)^1*Inputs!$B$21+Inputs!$B$22*(1+Inputs!$B$23)^1</f>
        <v>15793.661426225412</v>
      </c>
      <c r="S1983" s="36">
        <f>Inputs!$B$12*(1+$B1983)^2*$C1983+Inputs!$B$29*(1+$D1983)^2*Inputs!$B$19+Inputs!$B$30*(1+$E1983)^2*Inputs!$B$20+Inputs!$B$31*(1+$F1983)^2*Inputs!$B$21+Inputs!$B$22*(1+Inputs!$B$23)^2</f>
        <v>18733.615352019595</v>
      </c>
      <c r="T1983" s="36">
        <f>Inputs!$B$12*(1+$B1983)^3*$C1983+Inputs!$B$29*(1+$D1983)^3*Inputs!$B$19+Inputs!$B$30*(1+$E1983)^3*Inputs!$B$20+Inputs!$B$31*(1+$F1983)^3*Inputs!$B$21+Inputs!$B$22*(1+Inputs!$B$23)^3</f>
        <v>22591.341465487276</v>
      </c>
      <c r="U1983" s="36">
        <f>Inputs!$B$12*(1+$B1983)^4*$C1983+Inputs!$B$29*(1+$D1983)^4*Inputs!$B$19+Inputs!$B$30*(1+$E1983)^4*Inputs!$B$20+Inputs!$B$31*(1+$F1983)^4*Inputs!$B$21+Inputs!$B$22*(1+Inputs!$B$23)^4</f>
        <v>27681.15280020982</v>
      </c>
      <c r="V1983" s="35">
        <f>Inputs!$B$13/(Q1983*(1-$G1983))</f>
        <v>1.1564609873125145</v>
      </c>
      <c r="W1983" s="36">
        <f>Inputs!$B$13</f>
        <v>12660</v>
      </c>
      <c r="X1983" s="36">
        <f t="shared" si="303"/>
        <v>14564.128621894328</v>
      </c>
      <c r="Y1983" s="36">
        <f t="shared" si="304"/>
        <v>17031.916831227729</v>
      </c>
      <c r="Z1983" s="36">
        <f t="shared" si="305"/>
        <v>20245.829317135089</v>
      </c>
      <c r="AA1983" s="36">
        <f t="shared" si="306"/>
        <v>24447.707131671377</v>
      </c>
      <c r="AB1983" s="36">
        <f t="shared" si="307"/>
        <v>66840.133385457404</v>
      </c>
      <c r="AC1983" s="36">
        <f t="shared" si="308"/>
        <v>334459.49841419637</v>
      </c>
      <c r="AD1983" s="36">
        <f t="shared" si="309"/>
        <v>215246.32285532035</v>
      </c>
    </row>
    <row r="1984" spans="1:30" ht="14.25" customHeight="1" x14ac:dyDescent="0.25">
      <c r="A1984" s="16">
        <v>1968</v>
      </c>
      <c r="B1984" s="34">
        <v>0.35274202521794901</v>
      </c>
      <c r="C1984" s="34">
        <v>7.7277635944381404E-2</v>
      </c>
      <c r="D1984" s="34">
        <v>3.8847036366738801E-2</v>
      </c>
      <c r="E1984" s="34">
        <v>2.2046744429003898E-2</v>
      </c>
      <c r="F1984" s="34">
        <v>2.95630205673009E-2</v>
      </c>
      <c r="G1984" s="34">
        <v>0.199934402054148</v>
      </c>
      <c r="H1984" s="35">
        <v>1.1312210017028901</v>
      </c>
      <c r="I1984" s="34">
        <v>9.6319539005921398E-2</v>
      </c>
      <c r="J1984" s="34">
        <v>2.4645507085821701E-2</v>
      </c>
      <c r="K1984" s="36">
        <f>Inputs!$B$12*(1+$B1984)^4</f>
        <v>200914.45317465157</v>
      </c>
      <c r="L1984" s="36">
        <f t="shared" si="300"/>
        <v>22254.677032576943</v>
      </c>
      <c r="M1984" s="36">
        <f t="shared" si="301"/>
        <v>263625.97854229092</v>
      </c>
      <c r="N1984" s="37">
        <f>M1984/Inputs!$B$6</f>
        <v>401.86886972910202</v>
      </c>
      <c r="O1984" s="38">
        <f>IF(N1984&gt;Inputs!$B$4,1,0)</f>
        <v>1</v>
      </c>
      <c r="P1984" s="34">
        <f t="shared" si="302"/>
        <v>7.167403192009969E-2</v>
      </c>
      <c r="Q1984" s="36">
        <f>Inputs!$B$12*(1+$B1984)^0*$C1984+Inputs!$B$29*(1+$D1984)^0*Inputs!$B$19+Inputs!$B$30*(1+$E1984)^0*Inputs!$B$20+Inputs!$B$31*(1+$F1984)^0*Inputs!$B$21+Inputs!$B$22*(1+Inputs!$B$23)^0</f>
        <v>12658.702184089805</v>
      </c>
      <c r="R1984" s="36">
        <f>Inputs!$B$12*(1+$B1984)^1*$C1984+Inputs!$B$29*(1+$D1984)^1*Inputs!$B$19+Inputs!$B$30*(1+$E1984)^1*Inputs!$B$20+Inputs!$B$31*(1+$F1984)^1*Inputs!$B$21+Inputs!$B$22*(1+Inputs!$B$23)^1</f>
        <v>14542.155215809715</v>
      </c>
      <c r="S1984" s="36">
        <f>Inputs!$B$12*(1+$B1984)^2*$C1984+Inputs!$B$29*(1+$D1984)^2*Inputs!$B$19+Inputs!$B$30*(1+$E1984)^2*Inputs!$B$20+Inputs!$B$31*(1+$F1984)^2*Inputs!$B$21+Inputs!$B$22*(1+Inputs!$B$23)^2</f>
        <v>17010.605955710853</v>
      </c>
      <c r="T1984" s="36">
        <f>Inputs!$B$12*(1+$B1984)^3*$C1984+Inputs!$B$29*(1+$D1984)^3*Inputs!$B$19+Inputs!$B$30*(1+$E1984)^3*Inputs!$B$20+Inputs!$B$31*(1+$F1984)^3*Inputs!$B$21+Inputs!$B$22*(1+Inputs!$B$23)^3</f>
        <v>20267.83494727005</v>
      </c>
      <c r="U1984" s="36">
        <f>Inputs!$B$12*(1+$B1984)^4*$C1984+Inputs!$B$29*(1+$D1984)^4*Inputs!$B$19+Inputs!$B$30*(1+$E1984)^4*Inputs!$B$20+Inputs!$B$31*(1+$F1984)^4*Inputs!$B$21+Inputs!$B$22*(1+Inputs!$B$23)^4</f>
        <v>24589.417455037103</v>
      </c>
      <c r="V1984" s="35">
        <f>Inputs!$B$13/(Q1984*(1-$G1984))</f>
        <v>1.2500256556247671</v>
      </c>
      <c r="W1984" s="36">
        <f>Inputs!$B$13</f>
        <v>12660</v>
      </c>
      <c r="X1984" s="36">
        <f t="shared" si="303"/>
        <v>14198.082653600524</v>
      </c>
      <c r="Y1984" s="36">
        <f t="shared" si="304"/>
        <v>16203.907998371775</v>
      </c>
      <c r="Z1984" s="36">
        <f t="shared" si="305"/>
        <v>18825.046543369419</v>
      </c>
      <c r="AA1984" s="36">
        <f t="shared" si="306"/>
        <v>22254.677032576943</v>
      </c>
      <c r="AB1984" s="36">
        <f t="shared" si="307"/>
        <v>62741.062118982656</v>
      </c>
      <c r="AC1984" s="36">
        <f t="shared" si="308"/>
        <v>318150.85913537483</v>
      </c>
      <c r="AD1984" s="36">
        <f t="shared" si="309"/>
        <v>200884.91642330828</v>
      </c>
    </row>
    <row r="1985" spans="1:30" ht="14.25" customHeight="1" x14ac:dyDescent="0.25">
      <c r="A1985" s="16">
        <v>1969</v>
      </c>
      <c r="B1985" s="34">
        <v>0.43619647607795098</v>
      </c>
      <c r="C1985" s="34">
        <v>7.4433512941039906E-2</v>
      </c>
      <c r="D1985" s="34">
        <v>3.4130787941406199E-2</v>
      </c>
      <c r="E1985" s="34">
        <v>4.8878952253871198E-2</v>
      </c>
      <c r="F1985" s="34">
        <v>-1.7113611596053101E-3</v>
      </c>
      <c r="G1985" s="34">
        <v>0.17768853937503301</v>
      </c>
      <c r="H1985" s="35">
        <v>0.99230493369923201</v>
      </c>
      <c r="I1985" s="34">
        <v>9.5515640469800697E-2</v>
      </c>
      <c r="J1985" s="34">
        <v>2.2030168157060201E-2</v>
      </c>
      <c r="K1985" s="36">
        <f>Inputs!$B$12*(1+$B1985)^4</f>
        <v>255274.05522204409</v>
      </c>
      <c r="L1985" s="36">
        <f t="shared" si="300"/>
        <v>22607.181815610234</v>
      </c>
      <c r="M1985" s="36">
        <f t="shared" si="301"/>
        <v>262155.13724785548</v>
      </c>
      <c r="N1985" s="37">
        <f>M1985/Inputs!$B$6</f>
        <v>399.62673360953579</v>
      </c>
      <c r="O1985" s="38">
        <f>IF(N1985&gt;Inputs!$B$4,1,0)</f>
        <v>1</v>
      </c>
      <c r="P1985" s="34">
        <f t="shared" si="302"/>
        <v>7.3485472312740496E-2</v>
      </c>
      <c r="Q1985" s="36">
        <f>Inputs!$B$12*(1+$B1985)^0*$C1985+Inputs!$B$29*(1+$D1985)^0*Inputs!$B$19+Inputs!$B$30*(1+$E1985)^0*Inputs!$B$20+Inputs!$B$31*(1+$F1985)^0*Inputs!$B$21+Inputs!$B$22*(1+Inputs!$B$23)^0</f>
        <v>12488.054803889318</v>
      </c>
      <c r="R1985" s="36">
        <f>Inputs!$B$12*(1+$B1985)^1*$C1985+Inputs!$B$29*(1+$D1985)^1*Inputs!$B$19+Inputs!$B$30*(1+$E1985)^1*Inputs!$B$20+Inputs!$B$31*(1+$F1985)^1*Inputs!$B$21+Inputs!$B$22*(1+Inputs!$B$23)^1</f>
        <v>14594.682145968633</v>
      </c>
      <c r="S1985" s="36">
        <f>Inputs!$B$12*(1+$B1985)^2*$C1985+Inputs!$B$29*(1+$D1985)^2*Inputs!$B$19+Inputs!$B$30*(1+$E1985)^2*Inputs!$B$20+Inputs!$B$31*(1+$F1985)^2*Inputs!$B$21+Inputs!$B$22*(1+Inputs!$B$23)^2</f>
        <v>17558.829146224663</v>
      </c>
      <c r="T1985" s="36">
        <f>Inputs!$B$12*(1+$B1985)^3*$C1985+Inputs!$B$29*(1+$D1985)^3*Inputs!$B$19+Inputs!$B$30*(1+$E1985)^3*Inputs!$B$20+Inputs!$B$31*(1+$F1985)^3*Inputs!$B$21+Inputs!$B$22*(1+Inputs!$B$23)^3</f>
        <v>21751.509887688626</v>
      </c>
      <c r="U1985" s="36">
        <f>Inputs!$B$12*(1+$B1985)^4*$C1985+Inputs!$B$29*(1+$D1985)^4*Inputs!$B$19+Inputs!$B$30*(1+$E1985)^4*Inputs!$B$20+Inputs!$B$31*(1+$F1985)^4*Inputs!$B$21+Inputs!$B$22*(1+Inputs!$B$23)^4</f>
        <v>27705.432446375205</v>
      </c>
      <c r="V1985" s="35">
        <f>Inputs!$B$13/(Q1985*(1-$G1985))</f>
        <v>1.2328282188529907</v>
      </c>
      <c r="W1985" s="36">
        <f>Inputs!$B$13</f>
        <v>12660</v>
      </c>
      <c r="X1985" s="36">
        <f t="shared" si="303"/>
        <v>14073.980517644481</v>
      </c>
      <c r="Y1985" s="36">
        <f t="shared" si="304"/>
        <v>16064.155700128005</v>
      </c>
      <c r="Z1985" s="36">
        <f t="shared" si="305"/>
        <v>18824.408830104832</v>
      </c>
      <c r="AA1985" s="36">
        <f t="shared" si="306"/>
        <v>22607.181815610234</v>
      </c>
      <c r="AB1985" s="36">
        <f t="shared" si="307"/>
        <v>62897.149006580315</v>
      </c>
      <c r="AC1985" s="36">
        <f t="shared" si="308"/>
        <v>314418.90628713439</v>
      </c>
      <c r="AD1985" s="36">
        <f t="shared" si="309"/>
        <v>199257.98824127519</v>
      </c>
    </row>
    <row r="1986" spans="1:30" ht="14.25" customHeight="1" x14ac:dyDescent="0.25">
      <c r="A1986" s="16">
        <v>1970</v>
      </c>
      <c r="B1986" s="34">
        <v>0.31935759048310097</v>
      </c>
      <c r="C1986" s="34">
        <v>0.100464987511431</v>
      </c>
      <c r="D1986" s="34">
        <v>4.7105204132483099E-2</v>
      </c>
      <c r="E1986" s="34">
        <v>2.7923154271400401E-2</v>
      </c>
      <c r="F1986" s="34">
        <v>1.3117623651690301E-2</v>
      </c>
      <c r="G1986" s="34">
        <v>0.177224259858483</v>
      </c>
      <c r="H1986" s="35">
        <v>0.97894182267513596</v>
      </c>
      <c r="I1986" s="34">
        <v>9.4490767831901801E-2</v>
      </c>
      <c r="J1986" s="34">
        <v>2.9212061899979401E-2</v>
      </c>
      <c r="K1986" s="36">
        <f>Inputs!$B$12*(1+$B1986)^4</f>
        <v>181803.11926197057</v>
      </c>
      <c r="L1986" s="36">
        <f t="shared" si="300"/>
        <v>21907.377379368576</v>
      </c>
      <c r="M1986" s="36">
        <f t="shared" si="301"/>
        <v>282651.12598285044</v>
      </c>
      <c r="N1986" s="37">
        <f>M1986/Inputs!$B$6</f>
        <v>430.87061887629642</v>
      </c>
      <c r="O1986" s="38">
        <f>IF(N1986&gt;Inputs!$B$4,1,0)</f>
        <v>1</v>
      </c>
      <c r="P1986" s="34">
        <f t="shared" si="302"/>
        <v>6.5278705931922393E-2</v>
      </c>
      <c r="Q1986" s="36">
        <f>Inputs!$B$12*(1+$B1986)^0*$C1986+Inputs!$B$29*(1+$D1986)^0*Inputs!$B$19+Inputs!$B$30*(1+$E1986)^0*Inputs!$B$20+Inputs!$B$31*(1+$F1986)^0*Inputs!$B$21+Inputs!$B$22*(1+Inputs!$B$23)^0</f>
        <v>14049.943278112783</v>
      </c>
      <c r="R1986" s="36">
        <f>Inputs!$B$12*(1+$B1986)^1*$C1986+Inputs!$B$29*(1+$D1986)^1*Inputs!$B$19+Inputs!$B$30*(1+$E1986)^1*Inputs!$B$20+Inputs!$B$31*(1+$F1986)^1*Inputs!$B$21+Inputs!$B$22*(1+Inputs!$B$23)^1</f>
        <v>16190.68448644835</v>
      </c>
      <c r="S1986" s="36">
        <f>Inputs!$B$12*(1+$B1986)^2*$C1986+Inputs!$B$29*(1+$D1986)^2*Inputs!$B$19+Inputs!$B$30*(1+$E1986)^2*Inputs!$B$20+Inputs!$B$31*(1+$F1986)^2*Inputs!$B$21+Inputs!$B$22*(1+Inputs!$B$23)^2</f>
        <v>18954.190321895509</v>
      </c>
      <c r="T1986" s="36">
        <f>Inputs!$B$12*(1+$B1986)^3*$C1986+Inputs!$B$29*(1+$D1986)^3*Inputs!$B$19+Inputs!$B$30*(1+$E1986)^3*Inputs!$B$20+Inputs!$B$31*(1+$F1986)^3*Inputs!$B$21+Inputs!$B$22*(1+Inputs!$B$23)^3</f>
        <v>22537.143316556023</v>
      </c>
      <c r="U1986" s="36">
        <f>Inputs!$B$12*(1+$B1986)^4*$C1986+Inputs!$B$29*(1+$D1986)^4*Inputs!$B$19+Inputs!$B$30*(1+$E1986)^4*Inputs!$B$20+Inputs!$B$31*(1+$F1986)^4*Inputs!$B$21+Inputs!$B$22*(1+Inputs!$B$23)^4</f>
        <v>27198.943111672459</v>
      </c>
      <c r="V1986" s="35">
        <f>Inputs!$B$13/(Q1986*(1-$G1986))</f>
        <v>1.095160211285134</v>
      </c>
      <c r="W1986" s="36">
        <f>Inputs!$B$13</f>
        <v>12660</v>
      </c>
      <c r="X1986" s="36">
        <f t="shared" si="303"/>
        <v>14201.915288709624</v>
      </c>
      <c r="Y1986" s="36">
        <f t="shared" si="304"/>
        <v>16172.860358055879</v>
      </c>
      <c r="Z1986" s="36">
        <f t="shared" si="305"/>
        <v>18691.292503949418</v>
      </c>
      <c r="AA1986" s="36">
        <f t="shared" si="306"/>
        <v>21907.377379368576</v>
      </c>
      <c r="AB1986" s="36">
        <f t="shared" si="307"/>
        <v>62731.8954070814</v>
      </c>
      <c r="AC1986" s="36">
        <f t="shared" si="308"/>
        <v>345401.10318600642</v>
      </c>
      <c r="AD1986" s="36">
        <f t="shared" si="309"/>
        <v>219919.23057576906</v>
      </c>
    </row>
    <row r="1987" spans="1:30" ht="14.25" customHeight="1" x14ac:dyDescent="0.25">
      <c r="A1987" s="16">
        <v>1971</v>
      </c>
      <c r="B1987" s="34">
        <v>0.32396466319272899</v>
      </c>
      <c r="C1987" s="34">
        <v>7.2362444868511094E-2</v>
      </c>
      <c r="D1987" s="34">
        <v>3.0598065453471501E-2</v>
      </c>
      <c r="E1987" s="34">
        <v>3.10441219263561E-2</v>
      </c>
      <c r="F1987" s="34">
        <v>-4.0281585571633896E-3</v>
      </c>
      <c r="G1987" s="34">
        <v>0.20968442064390699</v>
      </c>
      <c r="H1987" s="35">
        <v>1.0709637390317399</v>
      </c>
      <c r="I1987" s="34">
        <v>9.2539150262817907E-2</v>
      </c>
      <c r="J1987" s="34">
        <v>2.8720913244043099E-2</v>
      </c>
      <c r="K1987" s="36">
        <f>Inputs!$B$12*(1+$B1987)^4</f>
        <v>184355.80867438647</v>
      </c>
      <c r="L1987" s="36">
        <f t="shared" si="300"/>
        <v>18409.807365140663</v>
      </c>
      <c r="M1987" s="36">
        <f t="shared" si="301"/>
        <v>248269.72906974825</v>
      </c>
      <c r="N1987" s="37">
        <f>M1987/Inputs!$B$6</f>
        <v>378.45995285022599</v>
      </c>
      <c r="O1987" s="38">
        <f>IF(N1987&gt;Inputs!$B$4,1,0)</f>
        <v>0</v>
      </c>
      <c r="P1987" s="34">
        <f t="shared" si="302"/>
        <v>6.3818237018774815E-2</v>
      </c>
      <c r="Q1987" s="36">
        <f>Inputs!$B$12*(1+$B1987)^0*$C1987+Inputs!$B$29*(1+$D1987)^0*Inputs!$B$19+Inputs!$B$30*(1+$E1987)^0*Inputs!$B$20+Inputs!$B$31*(1+$F1987)^0*Inputs!$B$21+Inputs!$B$22*(1+Inputs!$B$23)^0</f>
        <v>12363.790719537588</v>
      </c>
      <c r="R1987" s="36">
        <f>Inputs!$B$12*(1+$B1987)^1*$C1987+Inputs!$B$29*(1+$D1987)^1*Inputs!$B$19+Inputs!$B$30*(1+$E1987)^1*Inputs!$B$20+Inputs!$B$31*(1+$F1987)^1*Inputs!$B$21+Inputs!$B$22*(1+Inputs!$B$23)^1</f>
        <v>13862.052130912827</v>
      </c>
      <c r="S1987" s="36">
        <f>Inputs!$B$12*(1+$B1987)^2*$C1987+Inputs!$B$29*(1+$D1987)^2*Inputs!$B$19+Inputs!$B$30*(1+$E1987)^2*Inputs!$B$20+Inputs!$B$31*(1+$F1987)^2*Inputs!$B$21+Inputs!$B$22*(1+Inputs!$B$23)^2</f>
        <v>15819.504322945013</v>
      </c>
      <c r="T1987" s="36">
        <f>Inputs!$B$12*(1+$B1987)^3*$C1987+Inputs!$B$29*(1+$D1987)^3*Inputs!$B$19+Inputs!$B$30*(1+$E1987)^3*Inputs!$B$20+Inputs!$B$31*(1+$F1987)^3*Inputs!$B$21+Inputs!$B$22*(1+Inputs!$B$23)^3</f>
        <v>18383.87865575085</v>
      </c>
      <c r="U1987" s="36">
        <f>Inputs!$B$12*(1+$B1987)^4*$C1987+Inputs!$B$29*(1+$D1987)^4*Inputs!$B$19+Inputs!$B$30*(1+$E1987)^4*Inputs!$B$20+Inputs!$B$31*(1+$F1987)^4*Inputs!$B$21+Inputs!$B$22*(1+Inputs!$B$23)^4</f>
        <v>21750.734858454536</v>
      </c>
      <c r="V1987" s="35">
        <f>Inputs!$B$13/(Q1987*(1-$G1987))</f>
        <v>1.2956315568216847</v>
      </c>
      <c r="W1987" s="36">
        <f>Inputs!$B$13</f>
        <v>12660</v>
      </c>
      <c r="X1987" s="36">
        <f t="shared" si="303"/>
        <v>13578.825250644244</v>
      </c>
      <c r="Y1987" s="36">
        <f t="shared" si="304"/>
        <v>14794.061370281919</v>
      </c>
      <c r="Z1987" s="36">
        <f t="shared" si="305"/>
        <v>16376.155910029718</v>
      </c>
      <c r="AA1987" s="36">
        <f t="shared" si="306"/>
        <v>18409.807365140663</v>
      </c>
      <c r="AB1987" s="36">
        <f t="shared" si="307"/>
        <v>57628.439159897767</v>
      </c>
      <c r="AC1987" s="36">
        <f t="shared" si="308"/>
        <v>296757.70955162618</v>
      </c>
      <c r="AD1987" s="36">
        <f t="shared" si="309"/>
        <v>190641.28990985049</v>
      </c>
    </row>
    <row r="1988" spans="1:30" ht="14.25" customHeight="1" x14ac:dyDescent="0.25">
      <c r="A1988" s="16">
        <v>1972</v>
      </c>
      <c r="B1988" s="34">
        <v>0.234520811865643</v>
      </c>
      <c r="C1988" s="34">
        <v>9.6605090570242996E-2</v>
      </c>
      <c r="D1988" s="34">
        <v>3.4310358381959602E-2</v>
      </c>
      <c r="E1988" s="34">
        <v>6.0500801511086798E-2</v>
      </c>
      <c r="F1988" s="34">
        <v>2.24916976026199E-2</v>
      </c>
      <c r="G1988" s="34">
        <v>0.165445849696849</v>
      </c>
      <c r="H1988" s="35">
        <v>1.00190280623581</v>
      </c>
      <c r="I1988" s="34">
        <v>9.0907761080012403E-2</v>
      </c>
      <c r="J1988" s="34">
        <v>2.8158870340141199E-2</v>
      </c>
      <c r="K1988" s="36">
        <f>Inputs!$B$12*(1+$B1988)^4</f>
        <v>139362.17429989789</v>
      </c>
      <c r="L1988" s="36">
        <f t="shared" si="300"/>
        <v>19028.797755184758</v>
      </c>
      <c r="M1988" s="36">
        <f t="shared" si="301"/>
        <v>261168.28453868395</v>
      </c>
      <c r="N1988" s="37">
        <f>M1988/Inputs!$B$6</f>
        <v>398.12238496750604</v>
      </c>
      <c r="O1988" s="38">
        <f>IF(N1988&gt;Inputs!$B$4,1,0)</f>
        <v>1</v>
      </c>
      <c r="P1988" s="34">
        <f t="shared" si="302"/>
        <v>6.2748890739871208E-2</v>
      </c>
      <c r="Q1988" s="36">
        <f>Inputs!$B$12*(1+$B1988)^0*$C1988+Inputs!$B$29*(1+$D1988)^0*Inputs!$B$19+Inputs!$B$30*(1+$E1988)^0*Inputs!$B$20+Inputs!$B$31*(1+$F1988)^0*Inputs!$B$21+Inputs!$B$22*(1+Inputs!$B$23)^0</f>
        <v>13818.349461641501</v>
      </c>
      <c r="R1988" s="36">
        <f>Inputs!$B$12*(1+$B1988)^1*$C1988+Inputs!$B$29*(1+$D1988)^1*Inputs!$B$19+Inputs!$B$30*(1+$E1988)^1*Inputs!$B$20+Inputs!$B$31*(1+$F1988)^1*Inputs!$B$21+Inputs!$B$22*(1+Inputs!$B$23)^1</f>
        <v>15475.266206323875</v>
      </c>
      <c r="S1988" s="36">
        <f>Inputs!$B$12*(1+$B1988)^2*$C1988+Inputs!$B$29*(1+$D1988)^2*Inputs!$B$19+Inputs!$B$30*(1+$E1988)^2*Inputs!$B$20+Inputs!$B$31*(1+$F1988)^2*Inputs!$B$21+Inputs!$B$22*(1+Inputs!$B$23)^2</f>
        <v>17464.264766825218</v>
      </c>
      <c r="T1988" s="36">
        <f>Inputs!$B$12*(1+$B1988)^3*$C1988+Inputs!$B$29*(1+$D1988)^3*Inputs!$B$19+Inputs!$B$30*(1+$E1988)^3*Inputs!$B$20+Inputs!$B$31*(1+$F1988)^3*Inputs!$B$21+Inputs!$B$22*(1+Inputs!$B$23)^3</f>
        <v>19860.788048284368</v>
      </c>
      <c r="U1988" s="36">
        <f>Inputs!$B$12*(1+$B1988)^4*$C1988+Inputs!$B$29*(1+$D1988)^4*Inputs!$B$19+Inputs!$B$30*(1+$E1988)^4*Inputs!$B$20+Inputs!$B$31*(1+$F1988)^4*Inputs!$B$21+Inputs!$B$22*(1+Inputs!$B$23)^4</f>
        <v>22757.85028381383</v>
      </c>
      <c r="V1988" s="35">
        <f>Inputs!$B$13/(Q1988*(1-$G1988))</f>
        <v>1.0977994598634468</v>
      </c>
      <c r="W1988" s="36">
        <f>Inputs!$B$13</f>
        <v>12660</v>
      </c>
      <c r="X1988" s="36">
        <f t="shared" si="303"/>
        <v>13868.397477742925</v>
      </c>
      <c r="Y1988" s="36">
        <f t="shared" si="304"/>
        <v>15301.44865816426</v>
      </c>
      <c r="Z1988" s="36">
        <f t="shared" si="305"/>
        <v>17003.81135818105</v>
      </c>
      <c r="AA1988" s="36">
        <f t="shared" si="306"/>
        <v>19028.797755184758</v>
      </c>
      <c r="AB1988" s="36">
        <f t="shared" si="307"/>
        <v>59366.330699390761</v>
      </c>
      <c r="AC1988" s="36">
        <f t="shared" si="308"/>
        <v>311792.39940683503</v>
      </c>
      <c r="AD1988" s="36">
        <f t="shared" si="309"/>
        <v>201801.95383929319</v>
      </c>
    </row>
    <row r="1989" spans="1:30" ht="14.25" customHeight="1" x14ac:dyDescent="0.25">
      <c r="A1989" s="16">
        <v>1973</v>
      </c>
      <c r="B1989" s="34">
        <v>0.43975553088236202</v>
      </c>
      <c r="C1989" s="34">
        <v>6.6661938239608406E-2</v>
      </c>
      <c r="D1989" s="34">
        <v>2.7219790421628198E-2</v>
      </c>
      <c r="E1989" s="34">
        <v>6.2869118205202704E-2</v>
      </c>
      <c r="F1989" s="34">
        <v>9.4315824582200201E-3</v>
      </c>
      <c r="G1989" s="34">
        <v>0.169433310410743</v>
      </c>
      <c r="H1989" s="35">
        <v>0.99348856619649595</v>
      </c>
      <c r="I1989" s="34">
        <v>0.103031546802833</v>
      </c>
      <c r="J1989" s="34">
        <v>2.36977743635918E-2</v>
      </c>
      <c r="K1989" s="36">
        <f>Inputs!$B$12*(1+$B1989)^4</f>
        <v>257813.86679969306</v>
      </c>
      <c r="L1989" s="36">
        <f t="shared" si="300"/>
        <v>21586.048563424985</v>
      </c>
      <c r="M1989" s="36">
        <f t="shared" si="301"/>
        <v>230789.83149164531</v>
      </c>
      <c r="N1989" s="37">
        <f>M1989/Inputs!$B$6</f>
        <v>351.81376751775201</v>
      </c>
      <c r="O1989" s="38">
        <f>IF(N1989&gt;Inputs!$B$4,1,0)</f>
        <v>0</v>
      </c>
      <c r="P1989" s="34">
        <f t="shared" si="302"/>
        <v>7.9333772439241196E-2</v>
      </c>
      <c r="Q1989" s="36">
        <f>Inputs!$B$12*(1+$B1989)^0*$C1989+Inputs!$B$29*(1+$D1989)^0*Inputs!$B$19+Inputs!$B$30*(1+$E1989)^0*Inputs!$B$20+Inputs!$B$31*(1+$F1989)^0*Inputs!$B$21+Inputs!$B$22*(1+Inputs!$B$23)^0</f>
        <v>12021.760321803427</v>
      </c>
      <c r="R1989" s="36">
        <f>Inputs!$B$12*(1+$B1989)^1*$C1989+Inputs!$B$29*(1+$D1989)^1*Inputs!$B$19+Inputs!$B$30*(1+$E1989)^1*Inputs!$B$20+Inputs!$B$31*(1+$F1989)^1*Inputs!$B$21+Inputs!$B$22*(1+Inputs!$B$23)^1</f>
        <v>14001.835659443797</v>
      </c>
      <c r="S1989" s="36">
        <f>Inputs!$B$12*(1+$B1989)^2*$C1989+Inputs!$B$29*(1+$D1989)^2*Inputs!$B$19+Inputs!$B$30*(1+$E1989)^2*Inputs!$B$20+Inputs!$B$31*(1+$F1989)^2*Inputs!$B$21+Inputs!$B$22*(1+Inputs!$B$23)^2</f>
        <v>16766.093499600905</v>
      </c>
      <c r="T1989" s="36">
        <f>Inputs!$B$12*(1+$B1989)^3*$C1989+Inputs!$B$29*(1+$D1989)^3*Inputs!$B$19+Inputs!$B$30*(1+$E1989)^3*Inputs!$B$20+Inputs!$B$31*(1+$F1989)^3*Inputs!$B$21+Inputs!$B$22*(1+Inputs!$B$23)^3</f>
        <v>20655.310087227605</v>
      </c>
      <c r="U1989" s="36">
        <f>Inputs!$B$12*(1+$B1989)^4*$C1989+Inputs!$B$29*(1+$D1989)^4*Inputs!$B$19+Inputs!$B$30*(1+$E1989)^4*Inputs!$B$20+Inputs!$B$31*(1+$F1989)^4*Inputs!$B$21+Inputs!$B$22*(1+Inputs!$B$23)^4</f>
        <v>26159.881178051488</v>
      </c>
      <c r="V1989" s="35">
        <f>Inputs!$B$13/(Q1989*(1-$G1989))</f>
        <v>1.2679178940019893</v>
      </c>
      <c r="W1989" s="36">
        <f>Inputs!$B$13</f>
        <v>12660</v>
      </c>
      <c r="X1989" s="36">
        <f t="shared" si="303"/>
        <v>13947.332160327282</v>
      </c>
      <c r="Y1989" s="36">
        <f t="shared" si="304"/>
        <v>15745.448147531006</v>
      </c>
      <c r="Z1989" s="36">
        <f t="shared" si="305"/>
        <v>18220.905689393068</v>
      </c>
      <c r="AA1989" s="36">
        <f t="shared" si="306"/>
        <v>21586.048563424985</v>
      </c>
      <c r="AB1989" s="36">
        <f t="shared" si="307"/>
        <v>60202.358679808865</v>
      </c>
      <c r="AC1989" s="36">
        <f t="shared" si="308"/>
        <v>278539.50710091711</v>
      </c>
      <c r="AD1989" s="36">
        <f t="shared" si="309"/>
        <v>170587.47281183643</v>
      </c>
    </row>
    <row r="1990" spans="1:30" ht="14.25" customHeight="1" x14ac:dyDescent="0.25">
      <c r="A1990" s="16">
        <v>1974</v>
      </c>
      <c r="B1990" s="34">
        <v>0.446374551672373</v>
      </c>
      <c r="C1990" s="34">
        <v>4.5057874073581902E-2</v>
      </c>
      <c r="D1990" s="34">
        <v>2.42753282487661E-2</v>
      </c>
      <c r="E1990" s="34">
        <v>2.3177747280066201E-2</v>
      </c>
      <c r="F1990" s="34">
        <v>1.86397175783302E-2</v>
      </c>
      <c r="G1990" s="34">
        <v>0.18145950933006999</v>
      </c>
      <c r="H1990" s="35">
        <v>0.99569279008828704</v>
      </c>
      <c r="I1990" s="34">
        <v>9.6730236168701897E-2</v>
      </c>
      <c r="J1990" s="34">
        <v>3.1142300726363498E-2</v>
      </c>
      <c r="K1990" s="36">
        <f>Inputs!$B$12*(1+$B1990)^4</f>
        <v>262587.67524886481</v>
      </c>
      <c r="L1990" s="36">
        <f t="shared" si="300"/>
        <v>16694.880947096928</v>
      </c>
      <c r="M1990" s="36">
        <f t="shared" si="301"/>
        <v>219446.19702152206</v>
      </c>
      <c r="N1990" s="37">
        <f>M1990/Inputs!$B$6</f>
        <v>334.52164180110071</v>
      </c>
      <c r="O1990" s="38">
        <f>IF(N1990&gt;Inputs!$B$4,1,0)</f>
        <v>0</v>
      </c>
      <c r="P1990" s="34">
        <f t="shared" si="302"/>
        <v>6.5587935442338402E-2</v>
      </c>
      <c r="Q1990" s="36">
        <f>Inputs!$B$12*(1+$B1990)^0*$C1990+Inputs!$B$29*(1+$D1990)^0*Inputs!$B$19+Inputs!$B$30*(1+$E1990)^0*Inputs!$B$20+Inputs!$B$31*(1+$F1990)^0*Inputs!$B$21+Inputs!$B$22*(1+Inputs!$B$23)^0</f>
        <v>10725.516471841835</v>
      </c>
      <c r="R1990" s="36">
        <f>Inputs!$B$12*(1+$B1990)^1*$C1990+Inputs!$B$29*(1+$D1990)^1*Inputs!$B$19+Inputs!$B$30*(1+$E1990)^1*Inputs!$B$20+Inputs!$B$31*(1+$F1990)^1*Inputs!$B$21+Inputs!$B$22*(1+Inputs!$B$23)^1</f>
        <v>12085.660444709129</v>
      </c>
      <c r="S1990" s="36">
        <f>Inputs!$B$12*(1+$B1990)^2*$C1990+Inputs!$B$29*(1+$D1990)^2*Inputs!$B$19+Inputs!$B$30*(1+$E1990)^2*Inputs!$B$20+Inputs!$B$31*(1+$F1990)^2*Inputs!$B$21+Inputs!$B$22*(1+Inputs!$B$23)^2</f>
        <v>13987.262438276517</v>
      </c>
      <c r="T1990" s="36">
        <f>Inputs!$B$12*(1+$B1990)^3*$C1990+Inputs!$B$29*(1+$D1990)^3*Inputs!$B$19+Inputs!$B$30*(1+$E1990)^3*Inputs!$B$20+Inputs!$B$31*(1+$F1990)^3*Inputs!$B$21+Inputs!$B$22*(1+Inputs!$B$23)^3</f>
        <v>16670.815505024766</v>
      </c>
      <c r="U1990" s="36">
        <f>Inputs!$B$12*(1+$B1990)^4*$C1990+Inputs!$B$29*(1+$D1990)^4*Inputs!$B$19+Inputs!$B$30*(1+$E1990)^4*Inputs!$B$20+Inputs!$B$31*(1+$F1990)^4*Inputs!$B$21+Inputs!$B$22*(1+Inputs!$B$23)^4</f>
        <v>20484.142884941084</v>
      </c>
      <c r="V1990" s="35">
        <f>Inputs!$B$13/(Q1990*(1-$G1990))</f>
        <v>1.4420334149187037</v>
      </c>
      <c r="W1990" s="36">
        <f>Inputs!$B$13</f>
        <v>12660</v>
      </c>
      <c r="X1990" s="36">
        <f t="shared" si="303"/>
        <v>13161.595677756466</v>
      </c>
      <c r="Y1990" s="36">
        <f t="shared" si="304"/>
        <v>13954.935105061497</v>
      </c>
      <c r="Z1990" s="36">
        <f t="shared" si="305"/>
        <v>15109.624198403153</v>
      </c>
      <c r="AA1990" s="36">
        <f t="shared" si="306"/>
        <v>16694.880947096928</v>
      </c>
      <c r="AB1990" s="36">
        <f t="shared" si="307"/>
        <v>54029.675140271262</v>
      </c>
      <c r="AC1990" s="36">
        <f t="shared" si="308"/>
        <v>262468.97137472243</v>
      </c>
      <c r="AD1990" s="36">
        <f t="shared" si="309"/>
        <v>165416.52188125081</v>
      </c>
    </row>
    <row r="1991" spans="1:30" ht="14.25" customHeight="1" x14ac:dyDescent="0.25">
      <c r="A1991" s="16">
        <v>1975</v>
      </c>
      <c r="B1991" s="34">
        <v>0.30764173560135799</v>
      </c>
      <c r="C1991" s="34">
        <v>7.74553379050021E-2</v>
      </c>
      <c r="D1991" s="34">
        <v>2.4435245098632801E-2</v>
      </c>
      <c r="E1991" s="34">
        <v>6.12113151748278E-2</v>
      </c>
      <c r="F1991" s="34">
        <v>-1.20213577167226E-2</v>
      </c>
      <c r="G1991" s="34">
        <v>0.201602180846156</v>
      </c>
      <c r="H1991" s="35">
        <v>0.99411554421858495</v>
      </c>
      <c r="I1991" s="34">
        <v>9.7765212828890294E-2</v>
      </c>
      <c r="J1991" s="34">
        <v>3.04361952964207E-2</v>
      </c>
      <c r="K1991" s="36">
        <f>Inputs!$B$12*(1+$B1991)^4</f>
        <v>175431.0019830167</v>
      </c>
      <c r="L1991" s="36">
        <f t="shared" si="300"/>
        <v>17553.595610963977</v>
      </c>
      <c r="M1991" s="36">
        <f t="shared" si="301"/>
        <v>224140.14001316679</v>
      </c>
      <c r="N1991" s="37">
        <f>M1991/Inputs!$B$6</f>
        <v>341.67704270299816</v>
      </c>
      <c r="O1991" s="38">
        <f>IF(N1991&gt;Inputs!$B$4,1,0)</f>
        <v>0</v>
      </c>
      <c r="P1991" s="34">
        <f t="shared" si="302"/>
        <v>6.7329017532469587E-2</v>
      </c>
      <c r="Q1991" s="36">
        <f>Inputs!$B$12*(1+$B1991)^0*$C1991+Inputs!$B$29*(1+$D1991)^0*Inputs!$B$19+Inputs!$B$30*(1+$E1991)^0*Inputs!$B$20+Inputs!$B$31*(1+$F1991)^0*Inputs!$B$21+Inputs!$B$22*(1+Inputs!$B$23)^0</f>
        <v>12669.364301727048</v>
      </c>
      <c r="R1991" s="36">
        <f>Inputs!$B$12*(1+$B1991)^1*$C1991+Inputs!$B$29*(1+$D1991)^1*Inputs!$B$19+Inputs!$B$30*(1+$E1991)^1*Inputs!$B$20+Inputs!$B$31*(1+$F1991)^1*Inputs!$B$21+Inputs!$B$22*(1+Inputs!$B$23)^1</f>
        <v>14210.089234912357</v>
      </c>
      <c r="S1991" s="36">
        <f>Inputs!$B$12*(1+$B1991)^2*$C1991+Inputs!$B$29*(1+$D1991)^2*Inputs!$B$19+Inputs!$B$30*(1+$E1991)^2*Inputs!$B$20+Inputs!$B$31*(1+$F1991)^2*Inputs!$B$21+Inputs!$B$22*(1+Inputs!$B$23)^2</f>
        <v>16200.610062806343</v>
      </c>
      <c r="T1991" s="36">
        <f>Inputs!$B$12*(1+$B1991)^3*$C1991+Inputs!$B$29*(1+$D1991)^3*Inputs!$B$19+Inputs!$B$30*(1+$E1991)^3*Inputs!$B$20+Inputs!$B$31*(1+$F1991)^3*Inputs!$B$21+Inputs!$B$22*(1+Inputs!$B$23)^3</f>
        <v>18776.793347616018</v>
      </c>
      <c r="U1991" s="36">
        <f>Inputs!$B$12*(1+$B1991)^4*$C1991+Inputs!$B$29*(1+$D1991)^4*Inputs!$B$19+Inputs!$B$30*(1+$E1991)^4*Inputs!$B$20+Inputs!$B$31*(1+$F1991)^4*Inputs!$B$21+Inputs!$B$22*(1+Inputs!$B$23)^4</f>
        <v>22116.16811521379</v>
      </c>
      <c r="V1991" s="35">
        <f>Inputs!$B$13/(Q1991*(1-$G1991))</f>
        <v>1.2515826652606408</v>
      </c>
      <c r="W1991" s="36">
        <f>Inputs!$B$13</f>
        <v>12660</v>
      </c>
      <c r="X1991" s="36">
        <f t="shared" si="303"/>
        <v>13469.325431856447</v>
      </c>
      <c r="Y1991" s="36">
        <f t="shared" si="304"/>
        <v>14523.527387973132</v>
      </c>
      <c r="Z1991" s="36">
        <f t="shared" si="305"/>
        <v>15868.079904780767</v>
      </c>
      <c r="AA1991" s="36">
        <f t="shared" si="306"/>
        <v>17553.595610963977</v>
      </c>
      <c r="AB1991" s="36">
        <f t="shared" si="307"/>
        <v>55625.515935936273</v>
      </c>
      <c r="AC1991" s="36">
        <f t="shared" si="308"/>
        <v>268648.80757261539</v>
      </c>
      <c r="AD1991" s="36">
        <f t="shared" si="309"/>
        <v>168514.62407723052</v>
      </c>
    </row>
    <row r="1992" spans="1:30" ht="14.25" customHeight="1" x14ac:dyDescent="0.25">
      <c r="A1992" s="16">
        <v>1976</v>
      </c>
      <c r="B1992" s="34">
        <v>0.24500111428099999</v>
      </c>
      <c r="C1992" s="34">
        <v>0.11477222617723</v>
      </c>
      <c r="D1992" s="34">
        <v>1.6339250505519699E-2</v>
      </c>
      <c r="E1992" s="34">
        <v>5.2427947990057601E-2</v>
      </c>
      <c r="F1992" s="34">
        <v>2.17488766273881E-2</v>
      </c>
      <c r="G1992" s="34">
        <v>0.18330917006924199</v>
      </c>
      <c r="H1992" s="35">
        <v>1.04652752365753</v>
      </c>
      <c r="I1992" s="34">
        <v>9.3087044605844105E-2</v>
      </c>
      <c r="J1992" s="34">
        <v>2.6643145408391199E-2</v>
      </c>
      <c r="K1992" s="36">
        <f>Inputs!$B$12*(1+$B1992)^4</f>
        <v>144155.16611461886</v>
      </c>
      <c r="L1992" s="36">
        <f t="shared" si="300"/>
        <v>21772.557032193992</v>
      </c>
      <c r="M1992" s="36">
        <f t="shared" si="301"/>
        <v>278693.8596305949</v>
      </c>
      <c r="N1992" s="37">
        <f>M1992/Inputs!$B$6</f>
        <v>424.83820065639469</v>
      </c>
      <c r="O1992" s="38">
        <f>IF(N1992&gt;Inputs!$B$4,1,0)</f>
        <v>1</v>
      </c>
      <c r="P1992" s="34">
        <f t="shared" si="302"/>
        <v>6.6443899197452902E-2</v>
      </c>
      <c r="Q1992" s="36">
        <f>Inputs!$B$12*(1+$B1992)^0*$C1992+Inputs!$B$29*(1+$D1992)^0*Inputs!$B$19+Inputs!$B$30*(1+$E1992)^0*Inputs!$B$20+Inputs!$B$31*(1+$F1992)^0*Inputs!$B$21+Inputs!$B$22*(1+Inputs!$B$23)^0</f>
        <v>14908.377598060721</v>
      </c>
      <c r="R1992" s="36">
        <f>Inputs!$B$12*(1+$B1992)^1*$C1992+Inputs!$B$29*(1+$D1992)^1*Inputs!$B$19+Inputs!$B$30*(1+$E1992)^1*Inputs!$B$20+Inputs!$B$31*(1+$F1992)^1*Inputs!$B$21+Inputs!$B$22*(1+Inputs!$B$23)^1</f>
        <v>16810.198505495548</v>
      </c>
      <c r="S1992" s="36">
        <f>Inputs!$B$12*(1+$B1992)^2*$C1992+Inputs!$B$29*(1+$D1992)^2*Inputs!$B$19+Inputs!$B$30*(1+$E1992)^2*Inputs!$B$20+Inputs!$B$31*(1+$F1992)^2*Inputs!$B$21+Inputs!$B$22*(1+Inputs!$B$23)^2</f>
        <v>19133.220770566219</v>
      </c>
      <c r="T1992" s="36">
        <f>Inputs!$B$12*(1+$B1992)^3*$C1992+Inputs!$B$29*(1+$D1992)^3*Inputs!$B$19+Inputs!$B$30*(1+$E1992)^3*Inputs!$B$20+Inputs!$B$31*(1+$F1992)^3*Inputs!$B$21+Inputs!$B$22*(1+Inputs!$B$23)^3</f>
        <v>21979.077530063645</v>
      </c>
      <c r="U1992" s="36">
        <f>Inputs!$B$12*(1+$B1992)^4*$C1992+Inputs!$B$29*(1+$D1992)^4*Inputs!$B$19+Inputs!$B$30*(1+$E1992)^4*Inputs!$B$20+Inputs!$B$31*(1+$F1992)^4*Inputs!$B$21+Inputs!$B$22*(1+Inputs!$B$23)^4</f>
        <v>25474.232184302997</v>
      </c>
      <c r="V1992" s="35">
        <f>Inputs!$B$13/(Q1992*(1-$G1992))</f>
        <v>1.0397900146184</v>
      </c>
      <c r="W1992" s="36">
        <f>Inputs!$B$13</f>
        <v>12660</v>
      </c>
      <c r="X1992" s="36">
        <f t="shared" si="303"/>
        <v>14298.125902839756</v>
      </c>
      <c r="Y1992" s="36">
        <f t="shared" si="304"/>
        <v>16300.321681020758</v>
      </c>
      <c r="Z1992" s="36">
        <f t="shared" si="305"/>
        <v>18755.050527669435</v>
      </c>
      <c r="AA1992" s="36">
        <f t="shared" si="306"/>
        <v>21772.557032193992</v>
      </c>
      <c r="AB1992" s="36">
        <f t="shared" si="307"/>
        <v>63118.011763738628</v>
      </c>
      <c r="AC1992" s="36">
        <f t="shared" si="308"/>
        <v>336413.82738074026</v>
      </c>
      <c r="AD1992" s="36">
        <f t="shared" si="309"/>
        <v>215575.84786685629</v>
      </c>
    </row>
    <row r="1993" spans="1:30" ht="14.25" customHeight="1" x14ac:dyDescent="0.25">
      <c r="A1993" s="16">
        <v>1977</v>
      </c>
      <c r="B1993" s="34">
        <v>0.306651229707957</v>
      </c>
      <c r="C1993" s="34">
        <v>7.2381263536259496E-2</v>
      </c>
      <c r="D1993" s="34">
        <v>4.0865627034389999E-2</v>
      </c>
      <c r="E1993" s="34">
        <v>5.49398526968966E-2</v>
      </c>
      <c r="F1993" s="34">
        <v>1.9527036598226499E-3</v>
      </c>
      <c r="G1993" s="34">
        <v>0.17548250890525999</v>
      </c>
      <c r="H1993" s="35">
        <v>1.1599693554091199</v>
      </c>
      <c r="I1993" s="34">
        <v>0.105064911902705</v>
      </c>
      <c r="J1993" s="34">
        <v>2.6197641019556499E-2</v>
      </c>
      <c r="K1993" s="36">
        <f>Inputs!$B$12*(1+$B1993)^4</f>
        <v>174900.06724196151</v>
      </c>
      <c r="L1993" s="36">
        <f t="shared" si="300"/>
        <v>20658.780134159635</v>
      </c>
      <c r="M1993" s="36">
        <f t="shared" si="301"/>
        <v>222223.0140917697</v>
      </c>
      <c r="N1993" s="37">
        <f>M1993/Inputs!$B$6</f>
        <v>338.75459465208797</v>
      </c>
      <c r="O1993" s="38">
        <f>IF(N1993&gt;Inputs!$B$4,1,0)</f>
        <v>0</v>
      </c>
      <c r="P1993" s="34">
        <f t="shared" si="302"/>
        <v>7.8867270883148502E-2</v>
      </c>
      <c r="Q1993" s="36">
        <f>Inputs!$B$12*(1+$B1993)^0*$C1993+Inputs!$B$29*(1+$D1993)^0*Inputs!$B$19+Inputs!$B$30*(1+$E1993)^0*Inputs!$B$20+Inputs!$B$31*(1+$F1993)^0*Inputs!$B$21+Inputs!$B$22*(1+Inputs!$B$23)^0</f>
        <v>12364.919839602491</v>
      </c>
      <c r="R1993" s="36">
        <f>Inputs!$B$12*(1+$B1993)^1*$C1993+Inputs!$B$29*(1+$D1993)^1*Inputs!$B$19+Inputs!$B$30*(1+$E1993)^1*Inputs!$B$20+Inputs!$B$31*(1+$F1993)^1*Inputs!$B$21+Inputs!$B$22*(1+Inputs!$B$23)^1</f>
        <v>13909.204575993052</v>
      </c>
      <c r="S1993" s="36">
        <f>Inputs!$B$12*(1+$B1993)^2*$C1993+Inputs!$B$29*(1+$D1993)^2*Inputs!$B$19+Inputs!$B$30*(1+$E1993)^2*Inputs!$B$20+Inputs!$B$31*(1+$F1993)^2*Inputs!$B$21+Inputs!$B$22*(1+Inputs!$B$23)^2</f>
        <v>15872.904850775969</v>
      </c>
      <c r="T1993" s="36">
        <f>Inputs!$B$12*(1+$B1993)^3*$C1993+Inputs!$B$29*(1+$D1993)^3*Inputs!$B$19+Inputs!$B$30*(1+$E1993)^3*Inputs!$B$20+Inputs!$B$31*(1+$F1993)^3*Inputs!$B$21+Inputs!$B$22*(1+Inputs!$B$23)^3</f>
        <v>18381.83092279941</v>
      </c>
      <c r="U1993" s="36">
        <f>Inputs!$B$12*(1+$B1993)^4*$C1993+Inputs!$B$29*(1+$D1993)^4*Inputs!$B$19+Inputs!$B$30*(1+$E1993)^4*Inputs!$B$20+Inputs!$B$31*(1+$F1993)^4*Inputs!$B$21+Inputs!$B$22*(1+Inputs!$B$23)^4</f>
        <v>21600.225471694172</v>
      </c>
      <c r="V1993" s="35">
        <f>Inputs!$B$13/(Q1993*(1-$G1993))</f>
        <v>1.2417738997307437</v>
      </c>
      <c r="W1993" s="36">
        <f>Inputs!$B$13</f>
        <v>12660</v>
      </c>
      <c r="X1993" s="36">
        <f t="shared" si="303"/>
        <v>14006.596560794369</v>
      </c>
      <c r="Y1993" s="36">
        <f t="shared" si="304"/>
        <v>15716.392635823269</v>
      </c>
      <c r="Z1993" s="36">
        <f t="shared" si="305"/>
        <v>17890.61954310182</v>
      </c>
      <c r="AA1993" s="36">
        <f t="shared" si="306"/>
        <v>20658.780134159635</v>
      </c>
      <c r="AB1993" s="36">
        <f t="shared" si="307"/>
        <v>59105.751011116052</v>
      </c>
      <c r="AC1993" s="36">
        <f t="shared" si="308"/>
        <v>268805.94703760796</v>
      </c>
      <c r="AD1993" s="36">
        <f t="shared" si="309"/>
        <v>163117.26308065365</v>
      </c>
    </row>
    <row r="1994" spans="1:30" ht="14.25" customHeight="1" x14ac:dyDescent="0.25">
      <c r="A1994" s="16">
        <v>1978</v>
      </c>
      <c r="B1994" s="34">
        <v>0.31529822092415699</v>
      </c>
      <c r="C1994" s="34">
        <v>5.0619722864968103E-2</v>
      </c>
      <c r="D1994" s="34">
        <v>9.9831133320412001E-3</v>
      </c>
      <c r="E1994" s="34">
        <v>5.58563241698425E-2</v>
      </c>
      <c r="F1994" s="34">
        <v>2.4644432172986799E-2</v>
      </c>
      <c r="G1994" s="34">
        <v>0.181845873949919</v>
      </c>
      <c r="H1994" s="35">
        <v>1.1120406310191899</v>
      </c>
      <c r="I1994" s="34">
        <v>0.10511545737561501</v>
      </c>
      <c r="J1994" s="34">
        <v>2.3209088247342899E-2</v>
      </c>
      <c r="K1994" s="36">
        <f>Inputs!$B$12*(1+$B1994)^4</f>
        <v>179575.95351430689</v>
      </c>
      <c r="L1994" s="36">
        <f t="shared" si="300"/>
        <v>16402.608558377113</v>
      </c>
      <c r="M1994" s="36">
        <f t="shared" si="301"/>
        <v>177172.77060447197</v>
      </c>
      <c r="N1994" s="37">
        <f>M1994/Inputs!$B$6</f>
        <v>270.08044299462188</v>
      </c>
      <c r="O1994" s="38">
        <f>IF(N1994&gt;Inputs!$B$4,1,0)</f>
        <v>0</v>
      </c>
      <c r="P1994" s="34">
        <f t="shared" si="302"/>
        <v>8.1906369128272108E-2</v>
      </c>
      <c r="Q1994" s="36">
        <f>Inputs!$B$12*(1+$B1994)^0*$C1994+Inputs!$B$29*(1+$D1994)^0*Inputs!$B$19+Inputs!$B$30*(1+$E1994)^0*Inputs!$B$20+Inputs!$B$31*(1+$F1994)^0*Inputs!$B$21+Inputs!$B$22*(1+Inputs!$B$23)^0</f>
        <v>11059.227399325009</v>
      </c>
      <c r="R1994" s="36">
        <f>Inputs!$B$12*(1+$B1994)^1*$C1994+Inputs!$B$29*(1+$D1994)^1*Inputs!$B$19+Inputs!$B$30*(1+$E1994)^1*Inputs!$B$20+Inputs!$B$31*(1+$F1994)^1*Inputs!$B$21+Inputs!$B$22*(1+Inputs!$B$23)^1</f>
        <v>12232.213417939991</v>
      </c>
      <c r="S1994" s="36">
        <f>Inputs!$B$12*(1+$B1994)^2*$C1994+Inputs!$B$29*(1+$D1994)^2*Inputs!$B$19+Inputs!$B$30*(1+$E1994)^2*Inputs!$B$20+Inputs!$B$31*(1+$F1994)^2*Inputs!$B$21+Inputs!$B$22*(1+Inputs!$B$23)^2</f>
        <v>13715.966522013377</v>
      </c>
      <c r="T1994" s="36">
        <f>Inputs!$B$12*(1+$B1994)^3*$C1994+Inputs!$B$29*(1+$D1994)^3*Inputs!$B$19+Inputs!$B$30*(1+$E1994)^3*Inputs!$B$20+Inputs!$B$31*(1+$F1994)^3*Inputs!$B$21+Inputs!$B$22*(1+Inputs!$B$23)^3</f>
        <v>15606.132606885296</v>
      </c>
      <c r="U1994" s="36">
        <f>Inputs!$B$12*(1+$B1994)^4*$C1994+Inputs!$B$29*(1+$D1994)^4*Inputs!$B$19+Inputs!$B$30*(1+$E1994)^4*Inputs!$B$20+Inputs!$B$31*(1+$F1994)^4*Inputs!$B$21+Inputs!$B$22*(1+Inputs!$B$23)^4</f>
        <v>18028.398133260205</v>
      </c>
      <c r="V1994" s="35">
        <f>Inputs!$B$13/(Q1994*(1-$G1994))</f>
        <v>1.3991806571855721</v>
      </c>
      <c r="W1994" s="36">
        <f>Inputs!$B$13</f>
        <v>12660</v>
      </c>
      <c r="X1994" s="36">
        <f t="shared" si="303"/>
        <v>13284.357817629327</v>
      </c>
      <c r="Y1994" s="36">
        <f t="shared" si="304"/>
        <v>14090.179636930699</v>
      </c>
      <c r="Z1994" s="36">
        <f t="shared" si="305"/>
        <v>15115.348293970676</v>
      </c>
      <c r="AA1994" s="36">
        <f t="shared" si="306"/>
        <v>16402.608558377113</v>
      </c>
      <c r="AB1994" s="36">
        <f t="shared" si="307"/>
        <v>52858.390696739451</v>
      </c>
      <c r="AC1994" s="36">
        <f t="shared" si="308"/>
        <v>204908.34017573265</v>
      </c>
      <c r="AD1994" s="36">
        <f t="shared" si="309"/>
        <v>124314.37990773252</v>
      </c>
    </row>
    <row r="1995" spans="1:30" ht="14.25" customHeight="1" x14ac:dyDescent="0.25">
      <c r="A1995" s="16">
        <v>1979</v>
      </c>
      <c r="B1995" s="34">
        <v>0.241880263285529</v>
      </c>
      <c r="C1995" s="34">
        <v>0.100183799030875</v>
      </c>
      <c r="D1995" s="34">
        <v>3.5801517377656397E-2</v>
      </c>
      <c r="E1995" s="34">
        <v>4.2855056344993397E-2</v>
      </c>
      <c r="F1995" s="34">
        <v>-2.4391698163822901E-4</v>
      </c>
      <c r="G1995" s="34">
        <v>0.18290267277150599</v>
      </c>
      <c r="H1995" s="35">
        <v>1.0566476427786899</v>
      </c>
      <c r="I1995" s="34">
        <v>9.8900170450711394E-2</v>
      </c>
      <c r="J1995" s="34">
        <v>2.7732106618904299E-2</v>
      </c>
      <c r="K1995" s="36">
        <f>Inputs!$B$12*(1+$B1995)^4</f>
        <v>142715.17377024898</v>
      </c>
      <c r="L1995" s="36">
        <f t="shared" si="300"/>
        <v>19843.921782284542</v>
      </c>
      <c r="M1995" s="36">
        <f t="shared" si="301"/>
        <v>237993.5022944849</v>
      </c>
      <c r="N1995" s="37">
        <f>M1995/Inputs!$B$6</f>
        <v>362.79497300988555</v>
      </c>
      <c r="O1995" s="38">
        <f>IF(N1995&gt;Inputs!$B$4,1,0)</f>
        <v>0</v>
      </c>
      <c r="P1995" s="34">
        <f t="shared" si="302"/>
        <v>7.1168063831807099E-2</v>
      </c>
      <c r="Q1995" s="36">
        <f>Inputs!$B$12*(1+$B1995)^0*$C1995+Inputs!$B$29*(1+$D1995)^0*Inputs!$B$19+Inputs!$B$30*(1+$E1995)^0*Inputs!$B$20+Inputs!$B$31*(1+$F1995)^0*Inputs!$B$21+Inputs!$B$22*(1+Inputs!$B$23)^0</f>
        <v>14033.071969279423</v>
      </c>
      <c r="R1995" s="36">
        <f>Inputs!$B$12*(1+$B1995)^1*$C1995+Inputs!$B$29*(1+$D1995)^1*Inputs!$B$19+Inputs!$B$30*(1+$E1995)^1*Inputs!$B$20+Inputs!$B$31*(1+$F1995)^1*Inputs!$B$21+Inputs!$B$22*(1+Inputs!$B$23)^1</f>
        <v>15642.602204526913</v>
      </c>
      <c r="S1995" s="36">
        <f>Inputs!$B$12*(1+$B1995)^2*$C1995+Inputs!$B$29*(1+$D1995)^2*Inputs!$B$19+Inputs!$B$30*(1+$E1995)^2*Inputs!$B$20+Inputs!$B$31*(1+$F1995)^2*Inputs!$B$21+Inputs!$B$22*(1+Inputs!$B$23)^2</f>
        <v>17610.582854222619</v>
      </c>
      <c r="T1995" s="36">
        <f>Inputs!$B$12*(1+$B1995)^3*$C1995+Inputs!$B$29*(1+$D1995)^3*Inputs!$B$19+Inputs!$B$30*(1+$E1995)^3*Inputs!$B$20+Inputs!$B$31*(1+$F1995)^3*Inputs!$B$21+Inputs!$B$22*(1+Inputs!$B$23)^3</f>
        <v>20022.365603006489</v>
      </c>
      <c r="U1995" s="36">
        <f>Inputs!$B$12*(1+$B1995)^4*$C1995+Inputs!$B$29*(1+$D1995)^4*Inputs!$B$19+Inputs!$B$30*(1+$E1995)^4*Inputs!$B$20+Inputs!$B$31*(1+$F1995)^4*Inputs!$B$21+Inputs!$B$22*(1+Inputs!$B$23)^4</f>
        <v>22983.88966296694</v>
      </c>
      <c r="V1995" s="35">
        <f>Inputs!$B$13/(Q1995*(1-$G1995))</f>
        <v>1.1040968307581462</v>
      </c>
      <c r="W1995" s="36">
        <f>Inputs!$B$13</f>
        <v>12660</v>
      </c>
      <c r="X1995" s="36">
        <f t="shared" si="303"/>
        <v>13960.426769789896</v>
      </c>
      <c r="Y1995" s="36">
        <f t="shared" si="304"/>
        <v>15546.081318991723</v>
      </c>
      <c r="Z1995" s="36">
        <f t="shared" si="305"/>
        <v>17481.059203106604</v>
      </c>
      <c r="AA1995" s="36">
        <f t="shared" si="306"/>
        <v>19843.921782284542</v>
      </c>
      <c r="AB1995" s="36">
        <f t="shared" si="307"/>
        <v>59167.331849609494</v>
      </c>
      <c r="AC1995" s="36">
        <f t="shared" si="308"/>
        <v>286564.42846451682</v>
      </c>
      <c r="AD1995" s="36">
        <f t="shared" si="309"/>
        <v>178826.1704448754</v>
      </c>
    </row>
    <row r="1996" spans="1:30" ht="14.25" customHeight="1" x14ac:dyDescent="0.25">
      <c r="A1996" s="16">
        <v>1980</v>
      </c>
      <c r="B1996" s="34">
        <v>0.254344800458841</v>
      </c>
      <c r="C1996" s="34">
        <v>7.1005849000251697E-2</v>
      </c>
      <c r="D1996" s="34">
        <v>4.4380408043315098E-2</v>
      </c>
      <c r="E1996" s="34">
        <v>6.7807436707851998E-2</v>
      </c>
      <c r="F1996" s="34">
        <v>2.2255870164825699E-2</v>
      </c>
      <c r="G1996" s="34">
        <v>0.19695610250939399</v>
      </c>
      <c r="H1996" s="35">
        <v>0.96043539016344703</v>
      </c>
      <c r="I1996" s="34">
        <v>9.3951996748586897E-2</v>
      </c>
      <c r="J1996" s="34">
        <v>3.1492565088558598E-2</v>
      </c>
      <c r="K1996" s="36">
        <f>Inputs!$B$12*(1+$B1996)^4</f>
        <v>148531.64331808451</v>
      </c>
      <c r="L1996" s="36">
        <f t="shared" si="300"/>
        <v>15482.837709672642</v>
      </c>
      <c r="M1996" s="36">
        <f t="shared" si="301"/>
        <v>216586.72803325014</v>
      </c>
      <c r="N1996" s="37">
        <f>M1996/Inputs!$B$6</f>
        <v>330.16269517263743</v>
      </c>
      <c r="O1996" s="38">
        <f>IF(N1996&gt;Inputs!$B$4,1,0)</f>
        <v>0</v>
      </c>
      <c r="P1996" s="34">
        <f t="shared" si="302"/>
        <v>6.2459431660028299E-2</v>
      </c>
      <c r="Q1996" s="36">
        <f>Inputs!$B$12*(1+$B1996)^0*$C1996+Inputs!$B$29*(1+$D1996)^0*Inputs!$B$19+Inputs!$B$30*(1+$E1996)^0*Inputs!$B$20+Inputs!$B$31*(1+$F1996)^0*Inputs!$B$21+Inputs!$B$22*(1+Inputs!$B$23)^0</f>
        <v>12282.394967442022</v>
      </c>
      <c r="R1996" s="36">
        <f>Inputs!$B$12*(1+$B1996)^1*$C1996+Inputs!$B$29*(1+$D1996)^1*Inputs!$B$19+Inputs!$B$30*(1+$E1996)^1*Inputs!$B$20+Inputs!$B$31*(1+$F1996)^1*Inputs!$B$21+Inputs!$B$22*(1+Inputs!$B$23)^1</f>
        <v>13714.0524247592</v>
      </c>
      <c r="S1996" s="36">
        <f>Inputs!$B$12*(1+$B1996)^2*$C1996+Inputs!$B$29*(1+$D1996)^2*Inputs!$B$19+Inputs!$B$30*(1+$E1996)^2*Inputs!$B$20+Inputs!$B$31*(1+$F1996)^2*Inputs!$B$21+Inputs!$B$22*(1+Inputs!$B$23)^2</f>
        <v>15439.522220196664</v>
      </c>
      <c r="T1996" s="36">
        <f>Inputs!$B$12*(1+$B1996)^3*$C1996+Inputs!$B$29*(1+$D1996)^3*Inputs!$B$19+Inputs!$B$30*(1+$E1996)^3*Inputs!$B$20+Inputs!$B$31*(1+$F1996)^3*Inputs!$B$21+Inputs!$B$22*(1+Inputs!$B$23)^3</f>
        <v>17529.962342532112</v>
      </c>
      <c r="U1996" s="36">
        <f>Inputs!$B$12*(1+$B1996)^4*$C1996+Inputs!$B$29*(1+$D1996)^4*Inputs!$B$19+Inputs!$B$30*(1+$E1996)^4*Inputs!$B$20+Inputs!$B$31*(1+$F1996)^4*Inputs!$B$21+Inputs!$B$22*(1+Inputs!$B$23)^4</f>
        <v>20074.425294869994</v>
      </c>
      <c r="V1996" s="35">
        <f>Inputs!$B$13/(Q1996*(1-$G1996))</f>
        <v>1.2835457722601153</v>
      </c>
      <c r="W1996" s="36">
        <f>Inputs!$B$13</f>
        <v>12660</v>
      </c>
      <c r="X1996" s="36">
        <f t="shared" si="303"/>
        <v>13246.06922342478</v>
      </c>
      <c r="Y1996" s="36">
        <f t="shared" si="304"/>
        <v>13911.128239269283</v>
      </c>
      <c r="Z1996" s="36">
        <f t="shared" si="305"/>
        <v>14657.498052646357</v>
      </c>
      <c r="AA1996" s="36">
        <f t="shared" si="306"/>
        <v>15482.837709672642</v>
      </c>
      <c r="AB1996" s="36">
        <f t="shared" si="307"/>
        <v>53384.039522276202</v>
      </c>
      <c r="AC1996" s="36">
        <f t="shared" si="308"/>
        <v>255692.88031515307</v>
      </c>
      <c r="AD1996" s="36">
        <f t="shared" si="309"/>
        <v>163202.68851097394</v>
      </c>
    </row>
    <row r="1997" spans="1:30" ht="14.25" customHeight="1" x14ac:dyDescent="0.25">
      <c r="A1997" s="16">
        <v>1981</v>
      </c>
      <c r="B1997" s="34">
        <v>0.44652273087937699</v>
      </c>
      <c r="C1997" s="34">
        <v>8.6785116628188705E-2</v>
      </c>
      <c r="D1997" s="34">
        <v>2.9922750952639101E-2</v>
      </c>
      <c r="E1997" s="34">
        <v>3.0512317478999101E-2</v>
      </c>
      <c r="F1997" s="34">
        <v>-3.2184018482206201E-3</v>
      </c>
      <c r="G1997" s="34">
        <v>0.20708712859985801</v>
      </c>
      <c r="H1997" s="35">
        <v>1.0786818874584301</v>
      </c>
      <c r="I1997" s="34">
        <v>9.2629616155887495E-2</v>
      </c>
      <c r="J1997" s="34">
        <v>2.2952548680086799E-2</v>
      </c>
      <c r="K1997" s="36">
        <f>Inputs!$B$12*(1+$B1997)^4</f>
        <v>262695.29886067373</v>
      </c>
      <c r="L1997" s="36">
        <f t="shared" si="300"/>
        <v>26691.546897387059</v>
      </c>
      <c r="M1997" s="36">
        <f t="shared" si="301"/>
        <v>320715.97061725653</v>
      </c>
      <c r="N1997" s="37">
        <f>M1997/Inputs!$B$6</f>
        <v>488.89629667264717</v>
      </c>
      <c r="O1997" s="38">
        <f>IF(N1997&gt;Inputs!$B$4,1,0)</f>
        <v>1</v>
      </c>
      <c r="P1997" s="34">
        <f t="shared" si="302"/>
        <v>6.96770674758007E-2</v>
      </c>
      <c r="Q1997" s="36">
        <f>Inputs!$B$12*(1+$B1997)^0*$C1997+Inputs!$B$29*(1+$D1997)^0*Inputs!$B$19+Inputs!$B$30*(1+$E1997)^0*Inputs!$B$20+Inputs!$B$31*(1+$F1997)^0*Inputs!$B$21+Inputs!$B$22*(1+Inputs!$B$23)^0</f>
        <v>13229.151025118244</v>
      </c>
      <c r="R1997" s="36">
        <f>Inputs!$B$12*(1+$B1997)^1*$C1997+Inputs!$B$29*(1+$D1997)^1*Inputs!$B$19+Inputs!$B$30*(1+$E1997)^1*Inputs!$B$20+Inputs!$B$31*(1+$F1997)^1*Inputs!$B$21+Inputs!$B$22*(1+Inputs!$B$23)^1</f>
        <v>15646.023206069931</v>
      </c>
      <c r="S1997" s="36">
        <f>Inputs!$B$12*(1+$B1997)^2*$C1997+Inputs!$B$29*(1+$D1997)^2*Inputs!$B$19+Inputs!$B$30*(1+$E1997)^2*Inputs!$B$20+Inputs!$B$31*(1+$F1997)^2*Inputs!$B$21+Inputs!$B$22*(1+Inputs!$B$23)^2</f>
        <v>19104.369163533425</v>
      </c>
      <c r="T1997" s="36">
        <f>Inputs!$B$12*(1+$B1997)^3*$C1997+Inputs!$B$29*(1+$D1997)^3*Inputs!$B$19+Inputs!$B$30*(1+$E1997)^3*Inputs!$B$20+Inputs!$B$31*(1+$F1997)^3*Inputs!$B$21+Inputs!$B$22*(1+Inputs!$B$23)^3</f>
        <v>24067.869036764729</v>
      </c>
      <c r="U1997" s="36">
        <f>Inputs!$B$12*(1+$B1997)^4*$C1997+Inputs!$B$29*(1+$D1997)^4*Inputs!$B$19+Inputs!$B$30*(1+$E1997)^4*Inputs!$B$20+Inputs!$B$31*(1+$F1997)^4*Inputs!$B$21+Inputs!$B$22*(1+Inputs!$B$23)^4</f>
        <v>31207.206135097476</v>
      </c>
      <c r="V1997" s="35">
        <f>Inputs!$B$13/(Q1997*(1-$G1997))</f>
        <v>1.2069138286888816</v>
      </c>
      <c r="W1997" s="36">
        <f>Inputs!$B$13</f>
        <v>12660</v>
      </c>
      <c r="X1997" s="36">
        <f t="shared" si="303"/>
        <v>14575.1830965435</v>
      </c>
      <c r="Y1997" s="36">
        <f t="shared" si="304"/>
        <v>17311.21647358239</v>
      </c>
      <c r="Z1997" s="36">
        <f t="shared" si="305"/>
        <v>21197.052219561039</v>
      </c>
      <c r="AA1997" s="36">
        <f t="shared" si="306"/>
        <v>26691.546897387059</v>
      </c>
      <c r="AB1997" s="36">
        <f t="shared" si="307"/>
        <v>69078.953639342551</v>
      </c>
      <c r="AC1997" s="36">
        <f t="shared" si="308"/>
        <v>391867.61033505143</v>
      </c>
      <c r="AD1997" s="36">
        <f t="shared" si="309"/>
        <v>251637.016977914</v>
      </c>
    </row>
    <row r="1998" spans="1:30" ht="14.25" customHeight="1" x14ac:dyDescent="0.25">
      <c r="A1998" s="16">
        <v>1982</v>
      </c>
      <c r="B1998" s="34">
        <v>0.36549957165615299</v>
      </c>
      <c r="C1998" s="34">
        <v>6.6825084991903094E-2</v>
      </c>
      <c r="D1998" s="34">
        <v>1.1241058994364801E-2</v>
      </c>
      <c r="E1998" s="34">
        <v>4.2769666950846698E-2</v>
      </c>
      <c r="F1998" s="34">
        <v>1.7530595412329899E-2</v>
      </c>
      <c r="G1998" s="34">
        <v>0.17776693275861299</v>
      </c>
      <c r="H1998" s="35">
        <v>1.0424830184381</v>
      </c>
      <c r="I1998" s="34">
        <v>9.7680371192410298E-2</v>
      </c>
      <c r="J1998" s="34">
        <v>2.2562137177254402E-2</v>
      </c>
      <c r="K1998" s="36">
        <f>Inputs!$B$12*(1+$B1998)^4</f>
        <v>208601.54627852933</v>
      </c>
      <c r="L1998" s="36">
        <f t="shared" si="300"/>
        <v>19377.667273690677</v>
      </c>
      <c r="M1998" s="36">
        <f t="shared" si="301"/>
        <v>223675.44818809786</v>
      </c>
      <c r="N1998" s="37">
        <f>M1998/Inputs!$B$6</f>
        <v>340.96867101844185</v>
      </c>
      <c r="O1998" s="38">
        <f>IF(N1998&gt;Inputs!$B$4,1,0)</f>
        <v>0</v>
      </c>
      <c r="P1998" s="34">
        <f t="shared" si="302"/>
        <v>7.5118234015155896E-2</v>
      </c>
      <c r="Q1998" s="36">
        <f>Inputs!$B$12*(1+$B1998)^0*$C1998+Inputs!$B$29*(1+$D1998)^0*Inputs!$B$19+Inputs!$B$30*(1+$E1998)^0*Inputs!$B$20+Inputs!$B$31*(1+$F1998)^0*Inputs!$B$21+Inputs!$B$22*(1+Inputs!$B$23)^0</f>
        <v>12031.549126941107</v>
      </c>
      <c r="R1998" s="36">
        <f>Inputs!$B$12*(1+$B1998)^1*$C1998+Inputs!$B$29*(1+$D1998)^1*Inputs!$B$19+Inputs!$B$30*(1+$E1998)^1*Inputs!$B$20+Inputs!$B$31*(1+$F1998)^1*Inputs!$B$21+Inputs!$B$22*(1+Inputs!$B$23)^1</f>
        <v>13651.583001099305</v>
      </c>
      <c r="S1998" s="36">
        <f>Inputs!$B$12*(1+$B1998)^2*$C1998+Inputs!$B$29*(1+$D1998)^2*Inputs!$B$19+Inputs!$B$30*(1+$E1998)^2*Inputs!$B$20+Inputs!$B$31*(1+$F1998)^2*Inputs!$B$21+Inputs!$B$22*(1+Inputs!$B$23)^2</f>
        <v>15811.572141116092</v>
      </c>
      <c r="T1998" s="36">
        <f>Inputs!$B$12*(1+$B1998)^3*$C1998+Inputs!$B$29*(1+$D1998)^3*Inputs!$B$19+Inputs!$B$30*(1+$E1998)^3*Inputs!$B$20+Inputs!$B$31*(1+$F1998)^3*Inputs!$B$21+Inputs!$B$22*(1+Inputs!$B$23)^3</f>
        <v>18707.452208275317</v>
      </c>
      <c r="U1998" s="36">
        <f>Inputs!$B$12*(1+$B1998)^4*$C1998+Inputs!$B$29*(1+$D1998)^4*Inputs!$B$19+Inputs!$B$30*(1+$E1998)^4*Inputs!$B$20+Inputs!$B$31*(1+$F1998)^4*Inputs!$B$21+Inputs!$B$22*(1+Inputs!$B$23)^4</f>
        <v>22606.720595129031</v>
      </c>
      <c r="V1998" s="35">
        <f>Inputs!$B$13/(Q1998*(1-$G1998))</f>
        <v>1.2797266627012478</v>
      </c>
      <c r="W1998" s="36">
        <f>Inputs!$B$13</f>
        <v>12660</v>
      </c>
      <c r="X1998" s="36">
        <f t="shared" si="303"/>
        <v>13698.901937581846</v>
      </c>
      <c r="Y1998" s="36">
        <f t="shared" si="304"/>
        <v>15095.288861489451</v>
      </c>
      <c r="Z1998" s="36">
        <f t="shared" si="305"/>
        <v>16947.668409209109</v>
      </c>
      <c r="AA1998" s="36">
        <f t="shared" si="306"/>
        <v>19377.667273690677</v>
      </c>
      <c r="AB1998" s="36">
        <f t="shared" si="307"/>
        <v>58149.401754410261</v>
      </c>
      <c r="AC1998" s="36">
        <f t="shared" si="308"/>
        <v>263782.41076456913</v>
      </c>
      <c r="AD1998" s="36">
        <f t="shared" si="309"/>
        <v>165526.04643368759</v>
      </c>
    </row>
    <row r="1999" spans="1:30" ht="14.25" customHeight="1" x14ac:dyDescent="0.25">
      <c r="A1999" s="16">
        <v>1983</v>
      </c>
      <c r="B1999" s="34">
        <v>0.29100605978088001</v>
      </c>
      <c r="C1999" s="34">
        <v>6.8103719934061197E-2</v>
      </c>
      <c r="D1999" s="34">
        <v>2.7769613446110501E-2</v>
      </c>
      <c r="E1999" s="34">
        <v>3.5864269132640299E-2</v>
      </c>
      <c r="F1999" s="34">
        <v>2.1803519236243001E-2</v>
      </c>
      <c r="G1999" s="34">
        <v>0.19585557784532301</v>
      </c>
      <c r="H1999" s="35">
        <v>1.1001310709024801</v>
      </c>
      <c r="I1999" s="34">
        <v>0.102083539918951</v>
      </c>
      <c r="J1999" s="34">
        <v>2.2260616070733499E-2</v>
      </c>
      <c r="K1999" s="36">
        <f>Inputs!$B$12*(1+$B1999)^4</f>
        <v>166672.66266545106</v>
      </c>
      <c r="L1999" s="36">
        <f t="shared" si="300"/>
        <v>17917.096675412748</v>
      </c>
      <c r="M1999" s="36">
        <f t="shared" si="301"/>
        <v>196774.65874200684</v>
      </c>
      <c r="N1999" s="37">
        <f>M1999/Inputs!$B$6</f>
        <v>299.96137003354698</v>
      </c>
      <c r="O1999" s="38">
        <f>IF(N1999&gt;Inputs!$B$4,1,0)</f>
        <v>0</v>
      </c>
      <c r="P1999" s="34">
        <f t="shared" si="302"/>
        <v>7.98229238482175E-2</v>
      </c>
      <c r="Q1999" s="36">
        <f>Inputs!$B$12*(1+$B1999)^0*$C1999+Inputs!$B$29*(1+$D1999)^0*Inputs!$B$19+Inputs!$B$30*(1+$E1999)^0*Inputs!$B$20+Inputs!$B$31*(1+$F1999)^0*Inputs!$B$21+Inputs!$B$22*(1+Inputs!$B$23)^0</f>
        <v>12108.267223470593</v>
      </c>
      <c r="R1999" s="36">
        <f>Inputs!$B$12*(1+$B1999)^1*$C1999+Inputs!$B$29*(1+$D1999)^1*Inputs!$B$19+Inputs!$B$30*(1+$E1999)^1*Inputs!$B$20+Inputs!$B$31*(1+$F1999)^1*Inputs!$B$21+Inputs!$B$22*(1+Inputs!$B$23)^1</f>
        <v>13508.417694108557</v>
      </c>
      <c r="S1999" s="36">
        <f>Inputs!$B$12*(1+$B1999)^2*$C1999+Inputs!$B$29*(1+$D1999)^2*Inputs!$B$19+Inputs!$B$30*(1+$E1999)^2*Inputs!$B$20+Inputs!$B$31*(1+$F1999)^2*Inputs!$B$21+Inputs!$B$22*(1+Inputs!$B$23)^2</f>
        <v>15260.456215986134</v>
      </c>
      <c r="T1999" s="36">
        <f>Inputs!$B$12*(1+$B1999)^3*$C1999+Inputs!$B$29*(1+$D1999)^3*Inputs!$B$19+Inputs!$B$30*(1+$E1999)^3*Inputs!$B$20+Inputs!$B$31*(1+$F1999)^3*Inputs!$B$21+Inputs!$B$22*(1+Inputs!$B$23)^3</f>
        <v>17465.253612008644</v>
      </c>
      <c r="U1999" s="36">
        <f>Inputs!$B$12*(1+$B1999)^4*$C1999+Inputs!$B$29*(1+$D1999)^4*Inputs!$B$19+Inputs!$B$30*(1+$E1999)^4*Inputs!$B$20+Inputs!$B$31*(1+$F1999)^4*Inputs!$B$21+Inputs!$B$22*(1+Inputs!$B$23)^4</f>
        <v>20252.99020016694</v>
      </c>
      <c r="V1999" s="35">
        <f>Inputs!$B$13/(Q1999*(1-$G1999))</f>
        <v>1.3002224330749388</v>
      </c>
      <c r="W1999" s="36">
        <f>Inputs!$B$13</f>
        <v>12660</v>
      </c>
      <c r="X1999" s="36">
        <f t="shared" si="303"/>
        <v>13580.566543602154</v>
      </c>
      <c r="Y1999" s="36">
        <f t="shared" si="304"/>
        <v>14728.101926349058</v>
      </c>
      <c r="Z1999" s="36">
        <f t="shared" si="305"/>
        <v>16153.435837231764</v>
      </c>
      <c r="AA1999" s="36">
        <f t="shared" si="306"/>
        <v>17917.096675412748</v>
      </c>
      <c r="AB1999" s="36">
        <f t="shared" si="307"/>
        <v>55641.502361662475</v>
      </c>
      <c r="AC1999" s="36">
        <f t="shared" si="308"/>
        <v>229457.1709805307</v>
      </c>
      <c r="AD1999" s="36">
        <f t="shared" si="309"/>
        <v>141133.15638034436</v>
      </c>
    </row>
    <row r="2000" spans="1:30" ht="14.25" customHeight="1" x14ac:dyDescent="0.25">
      <c r="A2000" s="16">
        <v>1984</v>
      </c>
      <c r="B2000" s="34">
        <v>0.21997123834565099</v>
      </c>
      <c r="C2000" s="34">
        <v>7.0943554709773093E-2</v>
      </c>
      <c r="D2000" s="34">
        <v>2.48557414934302E-2</v>
      </c>
      <c r="E2000" s="34">
        <v>5.7702185753913497E-2</v>
      </c>
      <c r="F2000" s="34">
        <v>8.4796240729324707E-3</v>
      </c>
      <c r="G2000" s="34">
        <v>0.19543923583975001</v>
      </c>
      <c r="H2000" s="35">
        <v>1.04909084696448</v>
      </c>
      <c r="I2000" s="34">
        <v>0.106481324834844</v>
      </c>
      <c r="J2000" s="34">
        <v>3.3164627508486498E-2</v>
      </c>
      <c r="K2000" s="36">
        <f>Inputs!$B$12*(1+$B2000)^4</f>
        <v>132907.53961303784</v>
      </c>
      <c r="L2000" s="36">
        <f t="shared" si="300"/>
        <v>15437.179012083614</v>
      </c>
      <c r="M2000" s="36">
        <f t="shared" si="301"/>
        <v>182635.69713442004</v>
      </c>
      <c r="N2000" s="37">
        <f>M2000/Inputs!$B$6</f>
        <v>278.40807490003056</v>
      </c>
      <c r="O2000" s="38">
        <f>IF(N2000&gt;Inputs!$B$4,1,0)</f>
        <v>0</v>
      </c>
      <c r="P2000" s="34">
        <f t="shared" si="302"/>
        <v>7.3316697326357511E-2</v>
      </c>
      <c r="Q2000" s="36">
        <f>Inputs!$B$12*(1+$B2000)^0*$C2000+Inputs!$B$29*(1+$D2000)^0*Inputs!$B$19+Inputs!$B$30*(1+$E2000)^0*Inputs!$B$20+Inputs!$B$31*(1+$F2000)^0*Inputs!$B$21+Inputs!$B$22*(1+Inputs!$B$23)^0</f>
        <v>12278.657310013306</v>
      </c>
      <c r="R2000" s="36">
        <f>Inputs!$B$12*(1+$B2000)^1*$C2000+Inputs!$B$29*(1+$D2000)^1*Inputs!$B$19+Inputs!$B$30*(1+$E2000)^1*Inputs!$B$20+Inputs!$B$31*(1+$F2000)^1*Inputs!$B$21+Inputs!$B$22*(1+Inputs!$B$23)^1</f>
        <v>13411.102508530912</v>
      </c>
      <c r="S2000" s="36">
        <f>Inputs!$B$12*(1+$B2000)^2*$C2000+Inputs!$B$29*(1+$D2000)^2*Inputs!$B$19+Inputs!$B$30*(1+$E2000)^2*Inputs!$B$20+Inputs!$B$31*(1+$F2000)^2*Inputs!$B$21+Inputs!$B$22*(1+Inputs!$B$23)^2</f>
        <v>14758.16463951243</v>
      </c>
      <c r="T2000" s="36">
        <f>Inputs!$B$12*(1+$B2000)^3*$C2000+Inputs!$B$29*(1+$D2000)^3*Inputs!$B$19+Inputs!$B$30*(1+$E2000)^3*Inputs!$B$20+Inputs!$B$31*(1+$F2000)^3*Inputs!$B$21+Inputs!$B$22*(1+Inputs!$B$23)^3</f>
        <v>16365.623941009761</v>
      </c>
      <c r="U2000" s="36">
        <f>Inputs!$B$12*(1+$B2000)^4*$C2000+Inputs!$B$29*(1+$D2000)^4*Inputs!$B$19+Inputs!$B$30*(1+$E2000)^4*Inputs!$B$20+Inputs!$B$31*(1+$F2000)^4*Inputs!$B$21+Inputs!$B$22*(1+Inputs!$B$23)^4</f>
        <v>18289.254058060651</v>
      </c>
      <c r="V2000" s="35">
        <f>Inputs!$B$13/(Q2000*(1-$G2000))</f>
        <v>1.2815158366036226</v>
      </c>
      <c r="W2000" s="36">
        <f>Inputs!$B$13</f>
        <v>12660</v>
      </c>
      <c r="X2000" s="36">
        <f t="shared" si="303"/>
        <v>13200.646823895544</v>
      </c>
      <c r="Y2000" s="36">
        <f t="shared" si="304"/>
        <v>13836.625688139635</v>
      </c>
      <c r="Z2000" s="36">
        <f t="shared" si="305"/>
        <v>14578.617935662611</v>
      </c>
      <c r="AA2000" s="36">
        <f t="shared" si="306"/>
        <v>15437.179012083614</v>
      </c>
      <c r="AB2000" s="36">
        <f t="shared" si="307"/>
        <v>51471.853625132622</v>
      </c>
      <c r="AC2000" s="36">
        <f t="shared" si="308"/>
        <v>217537.72176624546</v>
      </c>
      <c r="AD2000" s="36">
        <f t="shared" si="309"/>
        <v>131163.84350928743</v>
      </c>
    </row>
    <row r="2001" spans="1:30" ht="14.25" customHeight="1" x14ac:dyDescent="0.25">
      <c r="A2001" s="16">
        <v>1985</v>
      </c>
      <c r="B2001" s="34">
        <v>0.25538428615022801</v>
      </c>
      <c r="C2001" s="34">
        <v>6.7928869663369695E-2</v>
      </c>
      <c r="D2001" s="34">
        <v>5.4898115518651501E-2</v>
      </c>
      <c r="E2001" s="34">
        <v>2.3178448143481599E-2</v>
      </c>
      <c r="F2001" s="34">
        <v>2.6516774036644099E-3</v>
      </c>
      <c r="G2001" s="34">
        <v>0.19946788939211799</v>
      </c>
      <c r="H2001" s="35">
        <v>1.07782110749097</v>
      </c>
      <c r="I2001" s="34">
        <v>8.9128874083189397E-2</v>
      </c>
      <c r="J2001" s="34">
        <v>2.54116491380754E-2</v>
      </c>
      <c r="K2001" s="36">
        <f>Inputs!$B$12*(1+$B2001)^4</f>
        <v>149024.61318860907</v>
      </c>
      <c r="L2001" s="36">
        <f t="shared" ref="L2001:L2064" si="310">AA2001</f>
        <v>16334.865932229333</v>
      </c>
      <c r="M2001" s="36">
        <f t="shared" ref="M2001:M2064" si="311">AB2001+AD2001</f>
        <v>226767.88484250888</v>
      </c>
      <c r="N2001" s="37">
        <f>M2001/Inputs!$B$6</f>
        <v>345.6827512843123</v>
      </c>
      <c r="O2001" s="38">
        <f>IF(N2001&gt;Inputs!$B$4,1,0)</f>
        <v>0</v>
      </c>
      <c r="P2001" s="34">
        <f t="shared" ref="P2001:P2064" si="312">I2001-J2001</f>
        <v>6.3717224945114004E-2</v>
      </c>
      <c r="Q2001" s="36">
        <f>Inputs!$B$12*(1+$B2001)^0*$C2001+Inputs!$B$29*(1+$D2001)^0*Inputs!$B$19+Inputs!$B$30*(1+$E2001)^0*Inputs!$B$20+Inputs!$B$31*(1+$F2001)^0*Inputs!$B$21+Inputs!$B$22*(1+Inputs!$B$23)^0</f>
        <v>12097.776207229104</v>
      </c>
      <c r="R2001" s="36">
        <f>Inputs!$B$12*(1+$B2001)^1*$C2001+Inputs!$B$29*(1+$D2001)^1*Inputs!$B$19+Inputs!$B$30*(1+$E2001)^1*Inputs!$B$20+Inputs!$B$31*(1+$F2001)^1*Inputs!$B$21+Inputs!$B$22*(1+Inputs!$B$23)^1</f>
        <v>13320.904670344034</v>
      </c>
      <c r="S2001" s="36">
        <f>Inputs!$B$12*(1+$B2001)^2*$C2001+Inputs!$B$29*(1+$D2001)^2*Inputs!$B$19+Inputs!$B$30*(1+$E2001)^2*Inputs!$B$20+Inputs!$B$31*(1+$F2001)^2*Inputs!$B$21+Inputs!$B$22*(1+Inputs!$B$23)^2</f>
        <v>14819.109350843879</v>
      </c>
      <c r="T2001" s="36">
        <f>Inputs!$B$12*(1+$B2001)^3*$C2001+Inputs!$B$29*(1+$D2001)^3*Inputs!$B$19+Inputs!$B$30*(1+$E2001)^3*Inputs!$B$20+Inputs!$B$31*(1+$F2001)^3*Inputs!$B$21+Inputs!$B$22*(1+Inputs!$B$23)^3</f>
        <v>16660.792527848331</v>
      </c>
      <c r="U2001" s="36">
        <f>Inputs!$B$12*(1+$B2001)^4*$C2001+Inputs!$B$29*(1+$D2001)^4*Inputs!$B$19+Inputs!$B$30*(1+$E2001)^4*Inputs!$B$20+Inputs!$B$31*(1+$F2001)^4*Inputs!$B$21+Inputs!$B$22*(1+Inputs!$B$23)^4</f>
        <v>18931.722639732681</v>
      </c>
      <c r="V2001" s="35">
        <f>Inputs!$B$13/(Q2001*(1-$G2001))</f>
        <v>1.3072221631984799</v>
      </c>
      <c r="W2001" s="36">
        <f>Inputs!$B$13</f>
        <v>12660</v>
      </c>
      <c r="X2001" s="36">
        <f t="shared" ref="X2001:X2064" si="313">R2001*(1-$G2001)*($V2001+($H2001-$V2001)*1/4)</f>
        <v>13328.398871620278</v>
      </c>
      <c r="Y2001" s="36">
        <f t="shared" ref="Y2001:Y2064" si="314">S2001*(1-$G2001)*($V2001+($H2001-$V2001)*2/4)</f>
        <v>14147.09033034228</v>
      </c>
      <c r="Z2001" s="36">
        <f t="shared" ref="Z2001:Z2064" si="315">T2001*(1-$G2001)*($V2001+($H2001-$V2001)*3/4)</f>
        <v>15140.347492809315</v>
      </c>
      <c r="AA2001" s="36">
        <f t="shared" ref="AA2001:AA2064" si="316">U2001*(1-$G2001)*$H2001</f>
        <v>16334.865932229333</v>
      </c>
      <c r="AB2001" s="36">
        <f t="shared" ref="AB2001:AB2064" si="317">W2001/(1+$I2001)^1+X2001/(1+$I2001)^2+Y2001/(1+$I2001)^3+Z2001/(1+$I2001)^4+AA2001/(1+$I2001)^5</f>
        <v>55229.779407991999</v>
      </c>
      <c r="AC2001" s="36">
        <f t="shared" ref="AC2001:AC2064" si="318">AA2001*(1+$J2001)/($I2001-$J2001)</f>
        <v>262879.65033701732</v>
      </c>
      <c r="AD2001" s="36">
        <f t="shared" ref="AD2001:AD2064" si="319">AC2001/(1+$I2001)^5</f>
        <v>171538.10543451688</v>
      </c>
    </row>
    <row r="2002" spans="1:30" ht="14.25" customHeight="1" x14ac:dyDescent="0.25">
      <c r="A2002" s="16">
        <v>1986</v>
      </c>
      <c r="B2002" s="34">
        <v>0.17283479650292799</v>
      </c>
      <c r="C2002" s="34">
        <v>9.5586569142207006E-2</v>
      </c>
      <c r="D2002" s="34">
        <v>3.6426229892401601E-2</v>
      </c>
      <c r="E2002" s="34">
        <v>4.0179148218401302E-2</v>
      </c>
      <c r="F2002" s="34">
        <v>6.8981030697581099E-3</v>
      </c>
      <c r="G2002" s="34">
        <v>0.18878158844038101</v>
      </c>
      <c r="H2002" s="35">
        <v>0.99488007669622402</v>
      </c>
      <c r="I2002" s="34">
        <v>9.4140521125832294E-2</v>
      </c>
      <c r="J2002" s="34">
        <v>3.2453188497386903E-2</v>
      </c>
      <c r="K2002" s="36">
        <f>Inputs!$B$12*(1+$B2002)^4</f>
        <v>113526.85847225925</v>
      </c>
      <c r="L2002" s="36">
        <f t="shared" si="310"/>
        <v>15856.257070294376</v>
      </c>
      <c r="M2002" s="36">
        <f t="shared" si="311"/>
        <v>223188.11354924957</v>
      </c>
      <c r="N2002" s="37">
        <f>M2002/Inputs!$B$6</f>
        <v>340.22578284946582</v>
      </c>
      <c r="O2002" s="38">
        <f>IF(N2002&gt;Inputs!$B$4,1,0)</f>
        <v>0</v>
      </c>
      <c r="P2002" s="34">
        <f t="shared" si="312"/>
        <v>6.168733262844539E-2</v>
      </c>
      <c r="Q2002" s="36">
        <f>Inputs!$B$12*(1+$B2002)^0*$C2002+Inputs!$B$29*(1+$D2002)^0*Inputs!$B$19+Inputs!$B$30*(1+$E2002)^0*Inputs!$B$20+Inputs!$B$31*(1+$F2002)^0*Inputs!$B$21+Inputs!$B$22*(1+Inputs!$B$23)^0</f>
        <v>13757.238175959341</v>
      </c>
      <c r="R2002" s="36">
        <f>Inputs!$B$12*(1+$B2002)^1*$C2002+Inputs!$B$29*(1+$D2002)^1*Inputs!$B$19+Inputs!$B$30*(1+$E2002)^1*Inputs!$B$20+Inputs!$B$31*(1+$F2002)^1*Inputs!$B$21+Inputs!$B$22*(1+Inputs!$B$23)^1</f>
        <v>14931.635325313156</v>
      </c>
      <c r="S2002" s="36">
        <f>Inputs!$B$12*(1+$B2002)^2*$C2002+Inputs!$B$29*(1+$D2002)^2*Inputs!$B$19+Inputs!$B$30*(1+$E2002)^2*Inputs!$B$20+Inputs!$B$31*(1+$F2002)^2*Inputs!$B$21+Inputs!$B$22*(1+Inputs!$B$23)^2</f>
        <v>16283.927823760161</v>
      </c>
      <c r="T2002" s="36">
        <f>Inputs!$B$12*(1+$B2002)^3*$C2002+Inputs!$B$29*(1+$D2002)^3*Inputs!$B$19+Inputs!$B$30*(1+$E2002)^3*Inputs!$B$20+Inputs!$B$31*(1+$F2002)^3*Inputs!$B$21+Inputs!$B$22*(1+Inputs!$B$23)^3</f>
        <v>17843.987544513526</v>
      </c>
      <c r="U2002" s="36">
        <f>Inputs!$B$12*(1+$B2002)^4*$C2002+Inputs!$B$29*(1+$D2002)^4*Inputs!$B$19+Inputs!$B$30*(1+$E2002)^4*Inputs!$B$20+Inputs!$B$31*(1+$F2002)^4*Inputs!$B$21+Inputs!$B$22*(1+Inputs!$B$23)^4</f>
        <v>19646.814534937672</v>
      </c>
      <c r="V2002" s="35">
        <f>Inputs!$B$13/(Q2002*(1-$G2002))</f>
        <v>1.1343959062122251</v>
      </c>
      <c r="W2002" s="36">
        <f>Inputs!$B$13</f>
        <v>12660</v>
      </c>
      <c r="X2002" s="36">
        <f t="shared" si="313"/>
        <v>13318.248129025074</v>
      </c>
      <c r="Y2002" s="36">
        <f t="shared" si="314"/>
        <v>14063.678428771416</v>
      </c>
      <c r="Z2002" s="36">
        <f t="shared" si="315"/>
        <v>14906.144297487057</v>
      </c>
      <c r="AA2002" s="36">
        <f t="shared" si="316"/>
        <v>15856.257070294376</v>
      </c>
      <c r="AB2002" s="36">
        <f t="shared" si="317"/>
        <v>53945.569517605712</v>
      </c>
      <c r="AC2002" s="36">
        <f t="shared" si="318"/>
        <v>265384.19594934321</v>
      </c>
      <c r="AD2002" s="36">
        <f t="shared" si="319"/>
        <v>169242.54403164386</v>
      </c>
    </row>
    <row r="2003" spans="1:30" ht="14.25" customHeight="1" x14ac:dyDescent="0.25">
      <c r="A2003" s="16">
        <v>1987</v>
      </c>
      <c r="B2003" s="34">
        <v>0.33595117732664198</v>
      </c>
      <c r="C2003" s="34">
        <v>0.10224079549713901</v>
      </c>
      <c r="D2003" s="34">
        <v>3.76046354950864E-2</v>
      </c>
      <c r="E2003" s="34">
        <v>5.4815430070912899E-2</v>
      </c>
      <c r="F2003" s="34">
        <v>4.9568123739470501E-3</v>
      </c>
      <c r="G2003" s="34">
        <v>0.15593939356675601</v>
      </c>
      <c r="H2003" s="35">
        <v>1.1133668336781399</v>
      </c>
      <c r="I2003" s="34">
        <v>9.4888748423238398E-2</v>
      </c>
      <c r="J2003" s="34">
        <v>2.6252194009072999E-2</v>
      </c>
      <c r="K2003" s="36">
        <f>Inputs!$B$12*(1+$B2003)^4</f>
        <v>191123.28372259319</v>
      </c>
      <c r="L2003" s="36">
        <f t="shared" si="310"/>
        <v>26770.035552267749</v>
      </c>
      <c r="M2003" s="36">
        <f t="shared" si="311"/>
        <v>324009.68338113447</v>
      </c>
      <c r="N2003" s="37">
        <f>M2003/Inputs!$B$6</f>
        <v>493.91720027611962</v>
      </c>
      <c r="O2003" s="38">
        <f>IF(N2003&gt;Inputs!$B$4,1,0)</f>
        <v>1</v>
      </c>
      <c r="P2003" s="34">
        <f t="shared" si="312"/>
        <v>6.8636554414165399E-2</v>
      </c>
      <c r="Q2003" s="36">
        <f>Inputs!$B$12*(1+$B2003)^0*$C2003+Inputs!$B$29*(1+$D2003)^0*Inputs!$B$19+Inputs!$B$30*(1+$E2003)^0*Inputs!$B$20+Inputs!$B$31*(1+$F2003)^0*Inputs!$B$21+Inputs!$B$22*(1+Inputs!$B$23)^0</f>
        <v>14156.491757255262</v>
      </c>
      <c r="R2003" s="36">
        <f>Inputs!$B$12*(1+$B2003)^1*$C2003+Inputs!$B$29*(1+$D2003)^1*Inputs!$B$19+Inputs!$B$30*(1+$E2003)^1*Inputs!$B$20+Inputs!$B$31*(1+$F2003)^1*Inputs!$B$21+Inputs!$B$22*(1+Inputs!$B$23)^1</f>
        <v>16432.390787940516</v>
      </c>
      <c r="S2003" s="36">
        <f>Inputs!$B$12*(1+$B2003)^2*$C2003+Inputs!$B$29*(1+$D2003)^2*Inputs!$B$19+Inputs!$B$30*(1+$E2003)^2*Inputs!$B$20+Inputs!$B$31*(1+$F2003)^2*Inputs!$B$21+Inputs!$B$22*(1+Inputs!$B$23)^2</f>
        <v>19410.891750217495</v>
      </c>
      <c r="T2003" s="36">
        <f>Inputs!$B$12*(1+$B2003)^3*$C2003+Inputs!$B$29*(1+$D2003)^3*Inputs!$B$19+Inputs!$B$30*(1+$E2003)^3*Inputs!$B$20+Inputs!$B$31*(1+$F2003)^3*Inputs!$B$21+Inputs!$B$22*(1+Inputs!$B$23)^3</f>
        <v>23325.118903981762</v>
      </c>
      <c r="U2003" s="36">
        <f>Inputs!$B$12*(1+$B2003)^4*$C2003+Inputs!$B$29*(1+$D2003)^4*Inputs!$B$19+Inputs!$B$30*(1+$E2003)^4*Inputs!$B$20+Inputs!$B$31*(1+$F2003)^4*Inputs!$B$21+Inputs!$B$22*(1+Inputs!$B$23)^4</f>
        <v>28486.365121047027</v>
      </c>
      <c r="V2003" s="35">
        <f>Inputs!$B$13/(Q2003*(1-$G2003))</f>
        <v>1.0595084718713295</v>
      </c>
      <c r="W2003" s="36">
        <f>Inputs!$B$13</f>
        <v>12660</v>
      </c>
      <c r="X2003" s="36">
        <f t="shared" si="313"/>
        <v>14882.065272376691</v>
      </c>
      <c r="Y2003" s="36">
        <f t="shared" si="314"/>
        <v>17800.160890960309</v>
      </c>
      <c r="Z2003" s="36">
        <f t="shared" si="315"/>
        <v>21654.67079076876</v>
      </c>
      <c r="AA2003" s="36">
        <f t="shared" si="316"/>
        <v>26770.035552267749</v>
      </c>
      <c r="AB2003" s="36">
        <f t="shared" si="317"/>
        <v>69621.104584434288</v>
      </c>
      <c r="AC2003" s="36">
        <f t="shared" si="318"/>
        <v>400264.96017617325</v>
      </c>
      <c r="AD2003" s="36">
        <f t="shared" si="319"/>
        <v>254388.5787967002</v>
      </c>
    </row>
    <row r="2004" spans="1:30" ht="14.25" customHeight="1" x14ac:dyDescent="0.25">
      <c r="A2004" s="16">
        <v>1988</v>
      </c>
      <c r="B2004" s="34">
        <v>0.25058649744943901</v>
      </c>
      <c r="C2004" s="34">
        <v>8.8399059227457694E-2</v>
      </c>
      <c r="D2004" s="34">
        <v>3.04786256101112E-2</v>
      </c>
      <c r="E2004" s="34">
        <v>3.5610855399054002E-2</v>
      </c>
      <c r="F2004" s="34">
        <v>1.6539393561385601E-2</v>
      </c>
      <c r="G2004" s="34">
        <v>0.19289837393005799</v>
      </c>
      <c r="H2004" s="35">
        <v>1.10037110235444</v>
      </c>
      <c r="I2004" s="34">
        <v>9.4605016583488494E-2</v>
      </c>
      <c r="J2004" s="34">
        <v>2.2661085755984099E-2</v>
      </c>
      <c r="K2004" s="36">
        <f>Inputs!$B$12*(1+$B2004)^4</f>
        <v>146759.48922828725</v>
      </c>
      <c r="L2004" s="36">
        <f t="shared" si="310"/>
        <v>19370.505791993124</v>
      </c>
      <c r="M2004" s="36">
        <f t="shared" si="311"/>
        <v>234370.00256410788</v>
      </c>
      <c r="N2004" s="37">
        <f>M2004/Inputs!$B$6</f>
        <v>357.27134537211566</v>
      </c>
      <c r="O2004" s="38">
        <f>IF(N2004&gt;Inputs!$B$4,1,0)</f>
        <v>0</v>
      </c>
      <c r="P2004" s="34">
        <f t="shared" si="312"/>
        <v>7.1943930827504388E-2</v>
      </c>
      <c r="Q2004" s="36">
        <f>Inputs!$B$12*(1+$B2004)^0*$C2004+Inputs!$B$29*(1+$D2004)^0*Inputs!$B$19+Inputs!$B$30*(1+$E2004)^0*Inputs!$B$20+Inputs!$B$31*(1+$F2004)^0*Inputs!$B$21+Inputs!$B$22*(1+Inputs!$B$23)^0</f>
        <v>13325.987581074383</v>
      </c>
      <c r="R2004" s="36">
        <f>Inputs!$B$12*(1+$B2004)^1*$C2004+Inputs!$B$29*(1+$D2004)^1*Inputs!$B$19+Inputs!$B$30*(1+$E2004)^1*Inputs!$B$20+Inputs!$B$31*(1+$F2004)^1*Inputs!$B$21+Inputs!$B$22*(1+Inputs!$B$23)^1</f>
        <v>14850.662771311741</v>
      </c>
      <c r="S2004" s="36">
        <f>Inputs!$B$12*(1+$B2004)^2*$C2004+Inputs!$B$29*(1+$D2004)^2*Inputs!$B$19+Inputs!$B$30*(1+$E2004)^2*Inputs!$B$20+Inputs!$B$31*(1+$F2004)^2*Inputs!$B$21+Inputs!$B$22*(1+Inputs!$B$23)^2</f>
        <v>16713.803977626976</v>
      </c>
      <c r="T2004" s="36">
        <f>Inputs!$B$12*(1+$B2004)^3*$C2004+Inputs!$B$29*(1+$D2004)^3*Inputs!$B$19+Inputs!$B$30*(1+$E2004)^3*Inputs!$B$20+Inputs!$B$31*(1+$F2004)^3*Inputs!$B$21+Inputs!$B$22*(1+Inputs!$B$23)^3</f>
        <v>18999.035034311113</v>
      </c>
      <c r="U2004" s="36">
        <f>Inputs!$B$12*(1+$B2004)^4*$C2004+Inputs!$B$29*(1+$D2004)^4*Inputs!$B$19+Inputs!$B$30*(1+$E2004)^4*Inputs!$B$20+Inputs!$B$31*(1+$F2004)^4*Inputs!$B$21+Inputs!$B$22*(1+Inputs!$B$23)^4</f>
        <v>21810.898770606585</v>
      </c>
      <c r="V2004" s="35">
        <f>Inputs!$B$13/(Q2004*(1-$G2004))</f>
        <v>1.1770802672830603</v>
      </c>
      <c r="W2004" s="36">
        <f>Inputs!$B$13</f>
        <v>12660</v>
      </c>
      <c r="X2004" s="36">
        <f t="shared" si="313"/>
        <v>13878.618205672312</v>
      </c>
      <c r="Y2004" s="36">
        <f t="shared" si="314"/>
        <v>15361.111561305344</v>
      </c>
      <c r="Z2004" s="36">
        <f t="shared" si="315"/>
        <v>17167.325316927654</v>
      </c>
      <c r="AA2004" s="36">
        <f t="shared" si="316"/>
        <v>19370.505791993124</v>
      </c>
      <c r="AB2004" s="36">
        <f t="shared" si="317"/>
        <v>59146.903298532401</v>
      </c>
      <c r="AC2004" s="36">
        <f t="shared" si="318"/>
        <v>275345.84581398836</v>
      </c>
      <c r="AD2004" s="36">
        <f t="shared" si="319"/>
        <v>175223.09926557547</v>
      </c>
    </row>
    <row r="2005" spans="1:30" ht="14.25" customHeight="1" x14ac:dyDescent="0.25">
      <c r="A2005" s="16">
        <v>1989</v>
      </c>
      <c r="B2005" s="34">
        <v>0.34398890595519999</v>
      </c>
      <c r="C2005" s="34">
        <v>7.1456160017955794E-2</v>
      </c>
      <c r="D2005" s="34">
        <v>3.7129618673834401E-2</v>
      </c>
      <c r="E2005" s="34">
        <v>3.2472209436723E-2</v>
      </c>
      <c r="F2005" s="34">
        <v>-1.03263417773777E-2</v>
      </c>
      <c r="G2005" s="34">
        <v>0.19061967890659001</v>
      </c>
      <c r="H2005" s="35">
        <v>1.02973301222299</v>
      </c>
      <c r="I2005" s="34">
        <v>9.8838282994269805E-2</v>
      </c>
      <c r="J2005" s="34">
        <v>2.5904901379575299E-2</v>
      </c>
      <c r="K2005" s="36">
        <f>Inputs!$B$12*(1+$B2005)^4</f>
        <v>195764.52080928654</v>
      </c>
      <c r="L2005" s="36">
        <f t="shared" si="310"/>
        <v>18668.021363085427</v>
      </c>
      <c r="M2005" s="36">
        <f t="shared" si="311"/>
        <v>220855.88432704963</v>
      </c>
      <c r="N2005" s="37">
        <f>M2005/Inputs!$B$6</f>
        <v>336.67055537660002</v>
      </c>
      <c r="O2005" s="38">
        <f>IF(N2005&gt;Inputs!$B$4,1,0)</f>
        <v>0</v>
      </c>
      <c r="P2005" s="34">
        <f t="shared" si="312"/>
        <v>7.2933381614694509E-2</v>
      </c>
      <c r="Q2005" s="36">
        <f>Inputs!$B$12*(1+$B2005)^0*$C2005+Inputs!$B$29*(1+$D2005)^0*Inputs!$B$19+Inputs!$B$30*(1+$E2005)^0*Inputs!$B$20+Inputs!$B$31*(1+$F2005)^0*Inputs!$B$21+Inputs!$B$22*(1+Inputs!$B$23)^0</f>
        <v>12309.41362850427</v>
      </c>
      <c r="R2005" s="36">
        <f>Inputs!$B$12*(1+$B2005)^1*$C2005+Inputs!$B$29*(1+$D2005)^1*Inputs!$B$19+Inputs!$B$30*(1+$E2005)^1*Inputs!$B$20+Inputs!$B$31*(1+$F2005)^1*Inputs!$B$21+Inputs!$B$22*(1+Inputs!$B$23)^1</f>
        <v>13872.61822409438</v>
      </c>
      <c r="S2005" s="36">
        <f>Inputs!$B$12*(1+$B2005)^2*$C2005+Inputs!$B$29*(1+$D2005)^2*Inputs!$B$19+Inputs!$B$30*(1+$E2005)^2*Inputs!$B$20+Inputs!$B$31*(1+$F2005)^2*Inputs!$B$21+Inputs!$B$22*(1+Inputs!$B$23)^2</f>
        <v>15948.746247086488</v>
      </c>
      <c r="T2005" s="36">
        <f>Inputs!$B$12*(1+$B2005)^3*$C2005+Inputs!$B$29*(1+$D2005)^3*Inputs!$B$19+Inputs!$B$30*(1+$E2005)^3*Inputs!$B$20+Inputs!$B$31*(1+$F2005)^3*Inputs!$B$21+Inputs!$B$22*(1+Inputs!$B$23)^3</f>
        <v>18712.497011577907</v>
      </c>
      <c r="U2005" s="36">
        <f>Inputs!$B$12*(1+$B2005)^4*$C2005+Inputs!$B$29*(1+$D2005)^4*Inputs!$B$19+Inputs!$B$30*(1+$E2005)^4*Inputs!$B$20+Inputs!$B$31*(1+$F2005)^4*Inputs!$B$21+Inputs!$B$22*(1+Inputs!$B$23)^4</f>
        <v>22398.607125754395</v>
      </c>
      <c r="V2005" s="35">
        <f>Inputs!$B$13/(Q2005*(1-$G2005))</f>
        <v>1.2707019587480486</v>
      </c>
      <c r="W2005" s="36">
        <f>Inputs!$B$13</f>
        <v>12660</v>
      </c>
      <c r="X2005" s="36">
        <f t="shared" si="313"/>
        <v>13591.313136068355</v>
      </c>
      <c r="Y2005" s="36">
        <f t="shared" si="314"/>
        <v>14847.698995713636</v>
      </c>
      <c r="Z2005" s="36">
        <f t="shared" si="315"/>
        <v>16508.249386120337</v>
      </c>
      <c r="AA2005" s="36">
        <f t="shared" si="316"/>
        <v>18668.021363085427</v>
      </c>
      <c r="AB2005" s="36">
        <f t="shared" si="317"/>
        <v>56944.116090463183</v>
      </c>
      <c r="AC2005" s="36">
        <f t="shared" si="318"/>
        <v>262590.52016298287</v>
      </c>
      <c r="AD2005" s="36">
        <f t="shared" si="319"/>
        <v>163911.76823658645</v>
      </c>
    </row>
    <row r="2006" spans="1:30" ht="14.25" customHeight="1" x14ac:dyDescent="0.25">
      <c r="A2006" s="16">
        <v>1990</v>
      </c>
      <c r="B2006" s="34">
        <v>0.38972538859615002</v>
      </c>
      <c r="C2006" s="34">
        <v>8.2897230290147506E-2</v>
      </c>
      <c r="D2006" s="34">
        <v>3.7653361731569197E-2</v>
      </c>
      <c r="E2006" s="34">
        <v>3.34809119301036E-2</v>
      </c>
      <c r="F2006" s="34">
        <v>-1.0671741350696999E-2</v>
      </c>
      <c r="G2006" s="34">
        <v>0.190580180427533</v>
      </c>
      <c r="H2006" s="35">
        <v>1.15955234182059</v>
      </c>
      <c r="I2006" s="34">
        <v>9.6969360417758693E-2</v>
      </c>
      <c r="J2006" s="34">
        <v>2.0575776296693798E-2</v>
      </c>
      <c r="K2006" s="36">
        <f>Inputs!$B$12*(1+$B2006)^4</f>
        <v>223803.67666104861</v>
      </c>
      <c r="L2006" s="36">
        <f t="shared" si="310"/>
        <v>25318.316311682658</v>
      </c>
      <c r="M2006" s="36">
        <f t="shared" si="311"/>
        <v>279551.71868663409</v>
      </c>
      <c r="N2006" s="37">
        <f>M2006/Inputs!$B$6</f>
        <v>426.14591263206415</v>
      </c>
      <c r="O2006" s="38">
        <f>IF(N2006&gt;Inputs!$B$4,1,0)</f>
        <v>1</v>
      </c>
      <c r="P2006" s="34">
        <f t="shared" si="312"/>
        <v>7.6393584121064895E-2</v>
      </c>
      <c r="Q2006" s="36">
        <f>Inputs!$B$12*(1+$B2006)^0*$C2006+Inputs!$B$29*(1+$D2006)^0*Inputs!$B$19+Inputs!$B$30*(1+$E2006)^0*Inputs!$B$20+Inputs!$B$31*(1+$F2006)^0*Inputs!$B$21+Inputs!$B$22*(1+Inputs!$B$23)^0</f>
        <v>12995.877844835773</v>
      </c>
      <c r="R2006" s="36">
        <f>Inputs!$B$12*(1+$B2006)^1*$C2006+Inputs!$B$29*(1+$D2006)^1*Inputs!$B$19+Inputs!$B$30*(1+$E2006)^1*Inputs!$B$20+Inputs!$B$31*(1+$F2006)^1*Inputs!$B$21+Inputs!$B$22*(1+Inputs!$B$23)^1</f>
        <v>15025.405304820059</v>
      </c>
      <c r="S2006" s="36">
        <f>Inputs!$B$12*(1+$B2006)^2*$C2006+Inputs!$B$29*(1+$D2006)^2*Inputs!$B$19+Inputs!$B$30*(1+$E2006)^2*Inputs!$B$20+Inputs!$B$31*(1+$F2006)^2*Inputs!$B$21+Inputs!$B$22*(1+Inputs!$B$23)^2</f>
        <v>17816.322805158459</v>
      </c>
      <c r="T2006" s="36">
        <f>Inputs!$B$12*(1+$B2006)^3*$C2006+Inputs!$B$29*(1+$D2006)^3*Inputs!$B$19+Inputs!$B$30*(1+$E2006)^3*Inputs!$B$20+Inputs!$B$31*(1+$F2006)^3*Inputs!$B$21+Inputs!$B$22*(1+Inputs!$B$23)^3</f>
        <v>21663.253119523972</v>
      </c>
      <c r="U2006" s="36">
        <f>Inputs!$B$12*(1+$B2006)^4*$C2006+Inputs!$B$29*(1+$D2006)^4*Inputs!$B$19+Inputs!$B$30*(1+$E2006)^4*Inputs!$B$20+Inputs!$B$31*(1+$F2006)^4*Inputs!$B$21+Inputs!$B$22*(1+Inputs!$B$23)^4</f>
        <v>26975.569966845527</v>
      </c>
      <c r="V2006" s="35">
        <f>Inputs!$B$13/(Q2006*(1-$G2006))</f>
        <v>1.2035226022424446</v>
      </c>
      <c r="W2006" s="36">
        <f>Inputs!$B$13</f>
        <v>12660</v>
      </c>
      <c r="X2006" s="36">
        <f t="shared" si="313"/>
        <v>14503.384372095858</v>
      </c>
      <c r="Y2006" s="36">
        <f t="shared" si="314"/>
        <v>17038.815759702469</v>
      </c>
      <c r="Z2006" s="36">
        <f t="shared" si="315"/>
        <v>20525.114485873084</v>
      </c>
      <c r="AA2006" s="36">
        <f t="shared" si="316"/>
        <v>25318.316311682658</v>
      </c>
      <c r="AB2006" s="36">
        <f t="shared" si="317"/>
        <v>66614.92801132724</v>
      </c>
      <c r="AC2006" s="36">
        <f t="shared" si="318"/>
        <v>338238.61809352931</v>
      </c>
      <c r="AD2006" s="36">
        <f t="shared" si="319"/>
        <v>212936.79067530684</v>
      </c>
    </row>
    <row r="2007" spans="1:30" ht="14.25" customHeight="1" x14ac:dyDescent="0.25">
      <c r="A2007" s="16">
        <v>1991</v>
      </c>
      <c r="B2007" s="34">
        <v>0.34551569770126001</v>
      </c>
      <c r="C2007" s="34">
        <v>7.1308669417157702E-2</v>
      </c>
      <c r="D2007" s="34">
        <v>1.09291347023902E-2</v>
      </c>
      <c r="E2007" s="34">
        <v>5.1681318899679099E-2</v>
      </c>
      <c r="F2007" s="34">
        <v>4.5829700747060101E-3</v>
      </c>
      <c r="G2007" s="34">
        <v>0.175983005795596</v>
      </c>
      <c r="H2007" s="35">
        <v>0.98495742998024405</v>
      </c>
      <c r="I2007" s="34">
        <v>0.10361762682475301</v>
      </c>
      <c r="J2007" s="34">
        <v>2.4466787280941898E-2</v>
      </c>
      <c r="K2007" s="36">
        <f>Inputs!$B$12*(1+$B2007)^4</f>
        <v>196655.60363659915</v>
      </c>
      <c r="L2007" s="36">
        <f t="shared" si="310"/>
        <v>18299.71175680669</v>
      </c>
      <c r="M2007" s="36">
        <f t="shared" si="311"/>
        <v>200389.98345854669</v>
      </c>
      <c r="N2007" s="37">
        <f>M2007/Inputs!$B$6</f>
        <v>305.47253575997973</v>
      </c>
      <c r="O2007" s="38">
        <f>IF(N2007&gt;Inputs!$B$4,1,0)</f>
        <v>0</v>
      </c>
      <c r="P2007" s="34">
        <f t="shared" si="312"/>
        <v>7.9150839543811108E-2</v>
      </c>
      <c r="Q2007" s="36">
        <f>Inputs!$B$12*(1+$B2007)^0*$C2007+Inputs!$B$29*(1+$D2007)^0*Inputs!$B$19+Inputs!$B$30*(1+$E2007)^0*Inputs!$B$20+Inputs!$B$31*(1+$F2007)^0*Inputs!$B$21+Inputs!$B$22*(1+Inputs!$B$23)^0</f>
        <v>12300.564192456382</v>
      </c>
      <c r="R2007" s="36">
        <f>Inputs!$B$12*(1+$B2007)^1*$C2007+Inputs!$B$29*(1+$D2007)^1*Inputs!$B$19+Inputs!$B$30*(1+$E2007)^1*Inputs!$B$20+Inputs!$B$31*(1+$F2007)^1*Inputs!$B$21+Inputs!$B$22*(1+Inputs!$B$23)^1</f>
        <v>13896.331972647775</v>
      </c>
      <c r="S2007" s="36">
        <f>Inputs!$B$12*(1+$B2007)^2*$C2007+Inputs!$B$29*(1+$D2007)^2*Inputs!$B$19+Inputs!$B$30*(1+$E2007)^2*Inputs!$B$20+Inputs!$B$31*(1+$F2007)^2*Inputs!$B$21+Inputs!$B$22*(1+Inputs!$B$23)^2</f>
        <v>16007.997938142347</v>
      </c>
      <c r="T2007" s="36">
        <f>Inputs!$B$12*(1+$B2007)^3*$C2007+Inputs!$B$29*(1+$D2007)^3*Inputs!$B$19+Inputs!$B$30*(1+$E2007)^3*Inputs!$B$20+Inputs!$B$31*(1+$F2007)^3*Inputs!$B$21+Inputs!$B$22*(1+Inputs!$B$23)^3</f>
        <v>18812.331834025274</v>
      </c>
      <c r="U2007" s="36">
        <f>Inputs!$B$12*(1+$B2007)^4*$C2007+Inputs!$B$29*(1+$D2007)^4*Inputs!$B$19+Inputs!$B$30*(1+$E2007)^4*Inputs!$B$20+Inputs!$B$31*(1+$F2007)^4*Inputs!$B$21+Inputs!$B$22*(1+Inputs!$B$23)^4</f>
        <v>22547.096312282123</v>
      </c>
      <c r="V2007" s="35">
        <f>Inputs!$B$13/(Q2007*(1-$G2007))</f>
        <v>1.2490289523949332</v>
      </c>
      <c r="W2007" s="36">
        <f>Inputs!$B$13</f>
        <v>12660</v>
      </c>
      <c r="X2007" s="36">
        <f t="shared" si="313"/>
        <v>13546.43939115676</v>
      </c>
      <c r="Y2007" s="36">
        <f t="shared" si="314"/>
        <v>14734.103424384655</v>
      </c>
      <c r="Z2007" s="36">
        <f t="shared" si="315"/>
        <v>16291.884142118184</v>
      </c>
      <c r="AA2007" s="36">
        <f t="shared" si="316"/>
        <v>18299.71175680669</v>
      </c>
      <c r="AB2007" s="36">
        <f t="shared" si="317"/>
        <v>55714.992145946744</v>
      </c>
      <c r="AC2007" s="36">
        <f t="shared" si="318"/>
        <v>236857.20858697974</v>
      </c>
      <c r="AD2007" s="36">
        <f t="shared" si="319"/>
        <v>144674.99131259994</v>
      </c>
    </row>
    <row r="2008" spans="1:30" ht="14.25" customHeight="1" x14ac:dyDescent="0.25">
      <c r="A2008" s="16">
        <v>1992</v>
      </c>
      <c r="B2008" s="34">
        <v>0.28008685283308099</v>
      </c>
      <c r="C2008" s="34">
        <v>6.0984609633949603E-2</v>
      </c>
      <c r="D2008" s="34">
        <v>2.0017286131218899E-2</v>
      </c>
      <c r="E2008" s="34">
        <v>3.4540652380520502E-2</v>
      </c>
      <c r="F2008" s="34">
        <v>4.1172979323356E-3</v>
      </c>
      <c r="G2008" s="34">
        <v>0.16532726450772001</v>
      </c>
      <c r="H2008" s="35">
        <v>0.93000994219733601</v>
      </c>
      <c r="I2008" s="34">
        <v>9.2459075070733004E-2</v>
      </c>
      <c r="J2008" s="34">
        <v>2.44114357491577E-2</v>
      </c>
      <c r="K2008" s="36">
        <f>Inputs!$B$12*(1+$B2008)^4</f>
        <v>161104.99251171254</v>
      </c>
      <c r="L2008" s="36">
        <f t="shared" si="310"/>
        <v>14182.525651391641</v>
      </c>
      <c r="M2008" s="36">
        <f t="shared" si="311"/>
        <v>188457.08983234689</v>
      </c>
      <c r="N2008" s="37">
        <f>M2008/Inputs!$B$6</f>
        <v>287.28214913467514</v>
      </c>
      <c r="O2008" s="38">
        <f>IF(N2008&gt;Inputs!$B$4,1,0)</f>
        <v>0</v>
      </c>
      <c r="P2008" s="34">
        <f t="shared" si="312"/>
        <v>6.8047639321575301E-2</v>
      </c>
      <c r="Q2008" s="36">
        <f>Inputs!$B$12*(1+$B2008)^0*$C2008+Inputs!$B$29*(1+$D2008)^0*Inputs!$B$19+Inputs!$B$30*(1+$E2008)^0*Inputs!$B$20+Inputs!$B$31*(1+$F2008)^0*Inputs!$B$21+Inputs!$B$22*(1+Inputs!$B$23)^0</f>
        <v>11681.120605463897</v>
      </c>
      <c r="R2008" s="36">
        <f>Inputs!$B$12*(1+$B2008)^1*$C2008+Inputs!$B$29*(1+$D2008)^1*Inputs!$B$19+Inputs!$B$30*(1+$E2008)^1*Inputs!$B$20+Inputs!$B$31*(1+$F2008)^1*Inputs!$B$21+Inputs!$B$22*(1+Inputs!$B$23)^1</f>
        <v>12808.301923835294</v>
      </c>
      <c r="S2008" s="36">
        <f>Inputs!$B$12*(1+$B2008)^2*$C2008+Inputs!$B$29*(1+$D2008)^2*Inputs!$B$19+Inputs!$B$30*(1+$E2008)^2*Inputs!$B$20+Inputs!$B$31*(1+$F2008)^2*Inputs!$B$21+Inputs!$B$22*(1+Inputs!$B$23)^2</f>
        <v>14224.856095381598</v>
      </c>
      <c r="T2008" s="36">
        <f>Inputs!$B$12*(1+$B2008)^3*$C2008+Inputs!$B$29*(1+$D2008)^3*Inputs!$B$19+Inputs!$B$30*(1+$E2008)^3*Inputs!$B$20+Inputs!$B$31*(1+$F2008)^3*Inputs!$B$21+Inputs!$B$22*(1+Inputs!$B$23)^3</f>
        <v>16011.250060412161</v>
      </c>
      <c r="U2008" s="36">
        <f>Inputs!$B$12*(1+$B2008)^4*$C2008+Inputs!$B$29*(1+$D2008)^4*Inputs!$B$19+Inputs!$B$30*(1+$E2008)^4*Inputs!$B$20+Inputs!$B$31*(1+$F2008)^4*Inputs!$B$21+Inputs!$B$22*(1+Inputs!$B$23)^4</f>
        <v>18270.471652509557</v>
      </c>
      <c r="V2008" s="35">
        <f>Inputs!$B$13/(Q2008*(1-$G2008))</f>
        <v>1.2984731395695499</v>
      </c>
      <c r="W2008" s="36">
        <f>Inputs!$B$13</f>
        <v>12660</v>
      </c>
      <c r="X2008" s="36">
        <f t="shared" si="313"/>
        <v>12896.853158554339</v>
      </c>
      <c r="Y2008" s="36">
        <f t="shared" si="314"/>
        <v>13229.500736669737</v>
      </c>
      <c r="Z2008" s="36">
        <f t="shared" si="315"/>
        <v>13659.845701375507</v>
      </c>
      <c r="AA2008" s="36">
        <f t="shared" si="316"/>
        <v>14182.525651391641</v>
      </c>
      <c r="AB2008" s="36">
        <f t="shared" si="317"/>
        <v>51246.052184868829</v>
      </c>
      <c r="AC2008" s="36">
        <f t="shared" si="318"/>
        <v>213508.38339052946</v>
      </c>
      <c r="AD2008" s="36">
        <f t="shared" si="319"/>
        <v>137211.03764747805</v>
      </c>
    </row>
    <row r="2009" spans="1:30" ht="14.25" customHeight="1" x14ac:dyDescent="0.25">
      <c r="A2009" s="16">
        <v>1993</v>
      </c>
      <c r="B2009" s="34">
        <v>0.237524767486817</v>
      </c>
      <c r="C2009" s="34">
        <v>7.5342226340740601E-2</v>
      </c>
      <c r="D2009" s="34">
        <v>4.8313144973179799E-3</v>
      </c>
      <c r="E2009" s="34">
        <v>3.9079811647812601E-2</v>
      </c>
      <c r="F2009" s="34">
        <v>-7.1665225729731705E-4</v>
      </c>
      <c r="G2009" s="34">
        <v>0.17131774414091899</v>
      </c>
      <c r="H2009" s="35">
        <v>1.0967584642788399</v>
      </c>
      <c r="I2009" s="34">
        <v>9.4991643868958198E-2</v>
      </c>
      <c r="J2009" s="34">
        <v>2.5797160906051001E-2</v>
      </c>
      <c r="K2009" s="36">
        <f>Inputs!$B$12*(1+$B2009)^4</f>
        <v>140723.5714285154</v>
      </c>
      <c r="L2009" s="36">
        <f t="shared" si="310"/>
        <v>17089.474891983293</v>
      </c>
      <c r="M2009" s="36">
        <f t="shared" si="311"/>
        <v>216412.97855079564</v>
      </c>
      <c r="N2009" s="37">
        <f>M2009/Inputs!$B$6</f>
        <v>329.8978331567007</v>
      </c>
      <c r="O2009" s="38">
        <f>IF(N2009&gt;Inputs!$B$4,1,0)</f>
        <v>0</v>
      </c>
      <c r="P2009" s="34">
        <f t="shared" si="312"/>
        <v>6.91944829629072E-2</v>
      </c>
      <c r="Q2009" s="36">
        <f>Inputs!$B$12*(1+$B2009)^0*$C2009+Inputs!$B$29*(1+$D2009)^0*Inputs!$B$19+Inputs!$B$30*(1+$E2009)^0*Inputs!$B$20+Inputs!$B$31*(1+$F2009)^0*Inputs!$B$21+Inputs!$B$22*(1+Inputs!$B$23)^0</f>
        <v>12542.577607871357</v>
      </c>
      <c r="R2009" s="36">
        <f>Inputs!$B$12*(1+$B2009)^1*$C2009+Inputs!$B$29*(1+$D2009)^1*Inputs!$B$19+Inputs!$B$30*(1+$E2009)^1*Inputs!$B$20+Inputs!$B$31*(1+$F2009)^1*Inputs!$B$21+Inputs!$B$22*(1+Inputs!$B$23)^1</f>
        <v>13658.122158060301</v>
      </c>
      <c r="S2009" s="36">
        <f>Inputs!$B$12*(1+$B2009)^2*$C2009+Inputs!$B$29*(1+$D2009)^2*Inputs!$B$19+Inputs!$B$30*(1+$E2009)^2*Inputs!$B$20+Inputs!$B$31*(1+$F2009)^2*Inputs!$B$21+Inputs!$B$22*(1+Inputs!$B$23)^2</f>
        <v>15030.549383225039</v>
      </c>
      <c r="T2009" s="36">
        <f>Inputs!$B$12*(1+$B2009)^3*$C2009+Inputs!$B$29*(1+$D2009)^3*Inputs!$B$19+Inputs!$B$30*(1+$E2009)^3*Inputs!$B$20+Inputs!$B$31*(1+$F2009)^3*Inputs!$B$21+Inputs!$B$22*(1+Inputs!$B$23)^3</f>
        <v>16720.525584458002</v>
      </c>
      <c r="U2009" s="36">
        <f>Inputs!$B$12*(1+$B2009)^4*$C2009+Inputs!$B$29*(1+$D2009)^4*Inputs!$B$19+Inputs!$B$30*(1+$E2009)^4*Inputs!$B$20+Inputs!$B$31*(1+$F2009)^4*Inputs!$B$21+Inputs!$B$22*(1+Inputs!$B$23)^4</f>
        <v>18803.109880981672</v>
      </c>
      <c r="V2009" s="35">
        <f>Inputs!$B$13/(Q2009*(1-$G2009))</f>
        <v>1.2180324794451836</v>
      </c>
      <c r="W2009" s="36">
        <f>Inputs!$B$13</f>
        <v>12660</v>
      </c>
      <c r="X2009" s="36">
        <f t="shared" si="313"/>
        <v>13442.835961925488</v>
      </c>
      <c r="Y2009" s="36">
        <f t="shared" si="314"/>
        <v>14415.996671514635</v>
      </c>
      <c r="Z2009" s="36">
        <f t="shared" si="315"/>
        <v>15616.781693562843</v>
      </c>
      <c r="AA2009" s="36">
        <f t="shared" si="316"/>
        <v>17089.474891983293</v>
      </c>
      <c r="AB2009" s="36">
        <f t="shared" si="317"/>
        <v>55472.711496624099</v>
      </c>
      <c r="AC2009" s="36">
        <f t="shared" si="318"/>
        <v>253348.73641543239</v>
      </c>
      <c r="AD2009" s="36">
        <f t="shared" si="319"/>
        <v>160940.26705417153</v>
      </c>
    </row>
    <row r="2010" spans="1:30" ht="14.25" customHeight="1" x14ac:dyDescent="0.25">
      <c r="A2010" s="16">
        <v>1994</v>
      </c>
      <c r="B2010" s="34">
        <v>0.20837954254046101</v>
      </c>
      <c r="C2010" s="34">
        <v>9.5055017930960106E-2</v>
      </c>
      <c r="D2010" s="34">
        <v>3.02956792818188E-2</v>
      </c>
      <c r="E2010" s="34">
        <v>4.4333077576411202E-2</v>
      </c>
      <c r="F2010" s="34">
        <v>1.938986705242E-2</v>
      </c>
      <c r="G2010" s="34">
        <v>0.17277920591489501</v>
      </c>
      <c r="H2010" s="35">
        <v>1.06593107793603</v>
      </c>
      <c r="I2010" s="34">
        <v>9.6882641045803297E-2</v>
      </c>
      <c r="J2010" s="34">
        <v>2.3800474934777601E-2</v>
      </c>
      <c r="K2010" s="36">
        <f>Inputs!$B$12*(1+$B2010)^4</f>
        <v>127927.73398730936</v>
      </c>
      <c r="L2010" s="36">
        <f t="shared" si="310"/>
        <v>18647.310065593752</v>
      </c>
      <c r="M2010" s="36">
        <f t="shared" si="311"/>
        <v>222364.73562037916</v>
      </c>
      <c r="N2010" s="37">
        <f>M2010/Inputs!$B$6</f>
        <v>338.97063356765113</v>
      </c>
      <c r="O2010" s="38">
        <f>IF(N2010&gt;Inputs!$B$4,1,0)</f>
        <v>0</v>
      </c>
      <c r="P2010" s="34">
        <f t="shared" si="312"/>
        <v>7.3082166111025693E-2</v>
      </c>
      <c r="Q2010" s="36">
        <f>Inputs!$B$12*(1+$B2010)^0*$C2010+Inputs!$B$29*(1+$D2010)^0*Inputs!$B$19+Inputs!$B$30*(1+$E2010)^0*Inputs!$B$20+Inputs!$B$31*(1+$F2010)^0*Inputs!$B$21+Inputs!$B$22*(1+Inputs!$B$23)^0</f>
        <v>13725.34510328453</v>
      </c>
      <c r="R2010" s="36">
        <f>Inputs!$B$12*(1+$B2010)^1*$C2010+Inputs!$B$29*(1+$D2010)^1*Inputs!$B$19+Inputs!$B$30*(1+$E2010)^1*Inputs!$B$20+Inputs!$B$31*(1+$F2010)^1*Inputs!$B$21+Inputs!$B$22*(1+Inputs!$B$23)^1</f>
        <v>15143.530865484096</v>
      </c>
      <c r="S2010" s="36">
        <f>Inputs!$B$12*(1+$B2010)^2*$C2010+Inputs!$B$29*(1+$D2010)^2*Inputs!$B$19+Inputs!$B$30*(1+$E2010)^2*Inputs!$B$20+Inputs!$B$31*(1+$F2010)^2*Inputs!$B$21+Inputs!$B$22*(1+Inputs!$B$23)^2</f>
        <v>16816.953830477152</v>
      </c>
      <c r="T2010" s="36">
        <f>Inputs!$B$12*(1+$B2010)^3*$C2010+Inputs!$B$29*(1+$D2010)^3*Inputs!$B$19+Inputs!$B$30*(1+$E2010)^3*Inputs!$B$20+Inputs!$B$31*(1+$F2010)^3*Inputs!$B$21+Inputs!$B$22*(1+Inputs!$B$23)^3</f>
        <v>18797.500227249177</v>
      </c>
      <c r="U2010" s="36">
        <f>Inputs!$B$12*(1+$B2010)^4*$C2010+Inputs!$B$29*(1+$D2010)^4*Inputs!$B$19+Inputs!$B$30*(1+$E2010)^4*Inputs!$B$20+Inputs!$B$31*(1+$F2010)^4*Inputs!$B$21+Inputs!$B$22*(1+Inputs!$B$23)^4</f>
        <v>21147.820955949355</v>
      </c>
      <c r="V2010" s="35">
        <f>Inputs!$B$13/(Q2010*(1-$G2010))</f>
        <v>1.1150362583980065</v>
      </c>
      <c r="W2010" s="36">
        <f>Inputs!$B$13</f>
        <v>12660</v>
      </c>
      <c r="X2010" s="36">
        <f t="shared" si="313"/>
        <v>13814.322171029007</v>
      </c>
      <c r="Y2010" s="36">
        <f t="shared" si="314"/>
        <v>15170.082422265477</v>
      </c>
      <c r="Z2010" s="36">
        <f t="shared" si="315"/>
        <v>16765.782929081786</v>
      </c>
      <c r="AA2010" s="36">
        <f t="shared" si="316"/>
        <v>18647.310065593752</v>
      </c>
      <c r="AB2010" s="36">
        <f t="shared" si="317"/>
        <v>57844.512321222792</v>
      </c>
      <c r="AC2010" s="36">
        <f t="shared" si="318"/>
        <v>261228.23005010412</v>
      </c>
      <c r="AD2010" s="36">
        <f t="shared" si="319"/>
        <v>164520.22329915635</v>
      </c>
    </row>
    <row r="2011" spans="1:30" ht="14.25" customHeight="1" x14ac:dyDescent="0.25">
      <c r="A2011" s="16">
        <v>1995</v>
      </c>
      <c r="B2011" s="34">
        <v>0.43589849101450001</v>
      </c>
      <c r="C2011" s="34">
        <v>5.5251024235597503E-2</v>
      </c>
      <c r="D2011" s="34">
        <v>4.5048068308905599E-2</v>
      </c>
      <c r="E2011" s="34">
        <v>6.7120878176317206E-2</v>
      </c>
      <c r="F2011" s="34">
        <v>-1.2935855330298901E-2</v>
      </c>
      <c r="G2011" s="34">
        <v>0.17041232025531999</v>
      </c>
      <c r="H2011" s="35">
        <v>0.97065036344454603</v>
      </c>
      <c r="I2011" s="34">
        <v>0.10171138022991801</v>
      </c>
      <c r="J2011" s="34">
        <v>2.4540822939928299E-2</v>
      </c>
      <c r="K2011" s="36">
        <f>Inputs!$B$12*(1+$B2011)^4</f>
        <v>255062.26195836175</v>
      </c>
      <c r="L2011" s="36">
        <f t="shared" si="310"/>
        <v>18502.417455184997</v>
      </c>
      <c r="M2011" s="36">
        <f t="shared" si="311"/>
        <v>207362.43101444229</v>
      </c>
      <c r="N2011" s="37">
        <f>M2011/Inputs!$B$6</f>
        <v>316.10126679030839</v>
      </c>
      <c r="O2011" s="38">
        <f>IF(N2011&gt;Inputs!$B$4,1,0)</f>
        <v>0</v>
      </c>
      <c r="P2011" s="34">
        <f t="shared" si="312"/>
        <v>7.71705572899897E-2</v>
      </c>
      <c r="Q2011" s="36">
        <f>Inputs!$B$12*(1+$B2011)^0*$C2011+Inputs!$B$29*(1+$D2011)^0*Inputs!$B$19+Inputs!$B$30*(1+$E2011)^0*Inputs!$B$20+Inputs!$B$31*(1+$F2011)^0*Inputs!$B$21+Inputs!$B$22*(1+Inputs!$B$23)^0</f>
        <v>11337.105481562772</v>
      </c>
      <c r="R2011" s="36">
        <f>Inputs!$B$12*(1+$B2011)^1*$C2011+Inputs!$B$29*(1+$D2011)^1*Inputs!$B$19+Inputs!$B$30*(1+$E2011)^1*Inputs!$B$20+Inputs!$B$31*(1+$F2011)^1*Inputs!$B$21+Inputs!$B$22*(1+Inputs!$B$23)^1</f>
        <v>12971.856649950671</v>
      </c>
      <c r="S2011" s="36">
        <f>Inputs!$B$12*(1+$B2011)^2*$C2011+Inputs!$B$29*(1+$D2011)^2*Inputs!$B$19+Inputs!$B$30*(1+$E2011)^2*Inputs!$B$20+Inputs!$B$31*(1+$F2011)^2*Inputs!$B$21+Inputs!$B$22*(1+Inputs!$B$23)^2</f>
        <v>15253.183370548511</v>
      </c>
      <c r="T2011" s="36">
        <f>Inputs!$B$12*(1+$B2011)^3*$C2011+Inputs!$B$29*(1+$D2011)^3*Inputs!$B$19+Inputs!$B$30*(1+$E2011)^3*Inputs!$B$20+Inputs!$B$31*(1+$F2011)^3*Inputs!$B$21+Inputs!$B$22*(1+Inputs!$B$23)^3</f>
        <v>18456.641029427832</v>
      </c>
      <c r="U2011" s="36">
        <f>Inputs!$B$12*(1+$B2011)^4*$C2011+Inputs!$B$29*(1+$D2011)^4*Inputs!$B$19+Inputs!$B$30*(1+$E2011)^4*Inputs!$B$20+Inputs!$B$31*(1+$F2011)^4*Inputs!$B$21+Inputs!$B$22*(1+Inputs!$B$23)^4</f>
        <v>22977.530972364038</v>
      </c>
      <c r="V2011" s="35">
        <f>Inputs!$B$13/(Q2011*(1-$G2011))</f>
        <v>1.3460748953138144</v>
      </c>
      <c r="W2011" s="36">
        <f>Inputs!$B$13</f>
        <v>12660</v>
      </c>
      <c r="X2011" s="36">
        <f t="shared" si="313"/>
        <v>13475.492325776833</v>
      </c>
      <c r="Y2011" s="36">
        <f t="shared" si="314"/>
        <v>14657.750434124269</v>
      </c>
      <c r="Z2011" s="36">
        <f t="shared" si="315"/>
        <v>16299.086906139824</v>
      </c>
      <c r="AA2011" s="36">
        <f t="shared" si="316"/>
        <v>18502.417455184997</v>
      </c>
      <c r="AB2011" s="36">
        <f t="shared" si="317"/>
        <v>56017.831414264881</v>
      </c>
      <c r="AC2011" s="36">
        <f t="shared" si="318"/>
        <v>245643.96930138927</v>
      </c>
      <c r="AD2011" s="36">
        <f t="shared" si="319"/>
        <v>151344.5996001774</v>
      </c>
    </row>
    <row r="2012" spans="1:30" ht="14.25" customHeight="1" x14ac:dyDescent="0.25">
      <c r="A2012" s="16">
        <v>1996</v>
      </c>
      <c r="B2012" s="34">
        <v>0.34096133400676698</v>
      </c>
      <c r="C2012" s="34">
        <v>6.0480303176812397E-2</v>
      </c>
      <c r="D2012" s="34">
        <v>3.34895900154598E-2</v>
      </c>
      <c r="E2012" s="34">
        <v>5.6003607931261898E-2</v>
      </c>
      <c r="F2012" s="34">
        <v>2.9339425629247299E-2</v>
      </c>
      <c r="G2012" s="34">
        <v>0.174225783712114</v>
      </c>
      <c r="H2012" s="35">
        <v>0.98472189225233198</v>
      </c>
      <c r="I2012" s="34">
        <v>0.101858431928985</v>
      </c>
      <c r="J2012" s="34">
        <v>3.0023157520331301E-2</v>
      </c>
      <c r="K2012" s="36">
        <f>Inputs!$B$12*(1+$B2012)^4</f>
        <v>194006.49598333123</v>
      </c>
      <c r="L2012" s="36">
        <f t="shared" si="310"/>
        <v>17154.636607946137</v>
      </c>
      <c r="M2012" s="36">
        <f t="shared" si="311"/>
        <v>205976.68817381523</v>
      </c>
      <c r="N2012" s="37">
        <f>M2012/Inputs!$B$6</f>
        <v>313.98885392349882</v>
      </c>
      <c r="O2012" s="38">
        <f>IF(N2012&gt;Inputs!$B$4,1,0)</f>
        <v>0</v>
      </c>
      <c r="P2012" s="34">
        <f t="shared" si="312"/>
        <v>7.1835274408653699E-2</v>
      </c>
      <c r="Q2012" s="36">
        <f>Inputs!$B$12*(1+$B2012)^0*$C2012+Inputs!$B$29*(1+$D2012)^0*Inputs!$B$19+Inputs!$B$30*(1+$E2012)^0*Inputs!$B$20+Inputs!$B$31*(1+$F2012)^0*Inputs!$B$21+Inputs!$B$22*(1+Inputs!$B$23)^0</f>
        <v>11650.862218035665</v>
      </c>
      <c r="R2012" s="36">
        <f>Inputs!$B$12*(1+$B2012)^1*$C2012+Inputs!$B$29*(1+$D2012)^1*Inputs!$B$19+Inputs!$B$30*(1+$E2012)^1*Inputs!$B$20+Inputs!$B$31*(1+$F2012)^1*Inputs!$B$21+Inputs!$B$22*(1+Inputs!$B$23)^1</f>
        <v>13202.617740255839</v>
      </c>
      <c r="S2012" s="36">
        <f>Inputs!$B$12*(1+$B2012)^2*$C2012+Inputs!$B$29*(1+$D2012)^2*Inputs!$B$19+Inputs!$B$30*(1+$E2012)^2*Inputs!$B$20+Inputs!$B$31*(1+$F2012)^2*Inputs!$B$21+Inputs!$B$22*(1+Inputs!$B$23)^2</f>
        <v>15189.628053955483</v>
      </c>
      <c r="T2012" s="36">
        <f>Inputs!$B$12*(1+$B2012)^3*$C2012+Inputs!$B$29*(1+$D2012)^3*Inputs!$B$19+Inputs!$B$30*(1+$E2012)^3*Inputs!$B$20+Inputs!$B$31*(1+$F2012)^3*Inputs!$B$21+Inputs!$B$22*(1+Inputs!$B$23)^3</f>
        <v>17756.350183382165</v>
      </c>
      <c r="U2012" s="36">
        <f>Inputs!$B$12*(1+$B2012)^4*$C2012+Inputs!$B$29*(1+$D2012)^4*Inputs!$B$19+Inputs!$B$30*(1+$E2012)^4*Inputs!$B$20+Inputs!$B$31*(1+$F2012)^4*Inputs!$B$21+Inputs!$B$22*(1+Inputs!$B$23)^4</f>
        <v>21096.315460604132</v>
      </c>
      <c r="V2012" s="35">
        <f>Inputs!$B$13/(Q2012*(1-$G2012))</f>
        <v>1.3158740452635138</v>
      </c>
      <c r="W2012" s="36">
        <f>Inputs!$B$13</f>
        <v>12660</v>
      </c>
      <c r="X2012" s="36">
        <f t="shared" si="313"/>
        <v>13443.573845591263</v>
      </c>
      <c r="Y2012" s="36">
        <f t="shared" si="314"/>
        <v>14428.421164931977</v>
      </c>
      <c r="Z2012" s="36">
        <f t="shared" si="315"/>
        <v>15652.616455777314</v>
      </c>
      <c r="AA2012" s="36">
        <f t="shared" si="316"/>
        <v>17154.636607946137</v>
      </c>
      <c r="AB2012" s="36">
        <f t="shared" si="317"/>
        <v>54529.310010182089</v>
      </c>
      <c r="AC2012" s="36">
        <f t="shared" si="318"/>
        <v>245974.87947929316</v>
      </c>
      <c r="AD2012" s="36">
        <f t="shared" si="319"/>
        <v>151447.37816363314</v>
      </c>
    </row>
    <row r="2013" spans="1:30" ht="14.25" customHeight="1" x14ac:dyDescent="0.25">
      <c r="A2013" s="16">
        <v>1997</v>
      </c>
      <c r="B2013" s="34">
        <v>0.28498417317025998</v>
      </c>
      <c r="C2013" s="34">
        <v>7.0306127097633203E-2</v>
      </c>
      <c r="D2013" s="34">
        <v>3.00062264803822E-2</v>
      </c>
      <c r="E2013" s="34">
        <v>2.9725402273982598E-2</v>
      </c>
      <c r="F2013" s="34">
        <v>2.0927250845632302E-2</v>
      </c>
      <c r="G2013" s="34">
        <v>0.162839783115279</v>
      </c>
      <c r="H2013" s="35">
        <v>0.97674338431635099</v>
      </c>
      <c r="I2013" s="34">
        <v>0.102738084679519</v>
      </c>
      <c r="J2013" s="34">
        <v>2.1006517401226901E-2</v>
      </c>
      <c r="K2013" s="36">
        <f>Inputs!$B$12*(1+$B2013)^4</f>
        <v>163584.58056659997</v>
      </c>
      <c r="L2013" s="36">
        <f t="shared" si="310"/>
        <v>16640.286471266645</v>
      </c>
      <c r="M2013" s="36">
        <f t="shared" si="311"/>
        <v>181154.67538331688</v>
      </c>
      <c r="N2013" s="37">
        <f>M2013/Inputs!$B$6</f>
        <v>276.15041979164158</v>
      </c>
      <c r="O2013" s="38">
        <f>IF(N2013&gt;Inputs!$B$4,1,0)</f>
        <v>0</v>
      </c>
      <c r="P2013" s="34">
        <f t="shared" si="312"/>
        <v>8.1731567278292103E-2</v>
      </c>
      <c r="Q2013" s="36">
        <f>Inputs!$B$12*(1+$B2013)^0*$C2013+Inputs!$B$29*(1+$D2013)^0*Inputs!$B$19+Inputs!$B$30*(1+$E2013)^0*Inputs!$B$20+Inputs!$B$31*(1+$F2013)^0*Inputs!$B$21+Inputs!$B$22*(1+Inputs!$B$23)^0</f>
        <v>12240.411653284915</v>
      </c>
      <c r="R2013" s="36">
        <f>Inputs!$B$12*(1+$B2013)^1*$C2013+Inputs!$B$29*(1+$D2013)^1*Inputs!$B$19+Inputs!$B$30*(1+$E2013)^1*Inputs!$B$20+Inputs!$B$31*(1+$F2013)^1*Inputs!$B$21+Inputs!$B$22*(1+Inputs!$B$23)^1</f>
        <v>13641.627598679403</v>
      </c>
      <c r="S2013" s="36">
        <f>Inputs!$B$12*(1+$B2013)^2*$C2013+Inputs!$B$29*(1+$D2013)^2*Inputs!$B$19+Inputs!$B$30*(1+$E2013)^2*Inputs!$B$20+Inputs!$B$31*(1+$F2013)^2*Inputs!$B$21+Inputs!$B$22*(1+Inputs!$B$23)^2</f>
        <v>15390.537106409836</v>
      </c>
      <c r="T2013" s="36">
        <f>Inputs!$B$12*(1+$B2013)^3*$C2013+Inputs!$B$29*(1+$D2013)^3*Inputs!$B$19+Inputs!$B$30*(1+$E2013)^3*Inputs!$B$20+Inputs!$B$31*(1+$F2013)^3*Inputs!$B$21+Inputs!$B$22*(1+Inputs!$B$23)^3</f>
        <v>17584.909747183905</v>
      </c>
      <c r="U2013" s="36">
        <f>Inputs!$B$12*(1+$B2013)^4*$C2013+Inputs!$B$29*(1+$D2013)^4*Inputs!$B$19+Inputs!$B$30*(1+$E2013)^4*Inputs!$B$20+Inputs!$B$31*(1+$F2013)^4*Inputs!$B$21+Inputs!$B$22*(1+Inputs!$B$23)^4</f>
        <v>20350.343229972357</v>
      </c>
      <c r="V2013" s="35">
        <f>Inputs!$B$13/(Q2013*(1-$G2013))</f>
        <v>1.2354611697532032</v>
      </c>
      <c r="W2013" s="36">
        <f>Inputs!$B$13</f>
        <v>12660</v>
      </c>
      <c r="X2013" s="36">
        <f t="shared" si="313"/>
        <v>13370.594124759236</v>
      </c>
      <c r="Y2013" s="36">
        <f t="shared" si="314"/>
        <v>14251.403765104404</v>
      </c>
      <c r="Z2013" s="36">
        <f t="shared" si="315"/>
        <v>15331.188372972945</v>
      </c>
      <c r="AA2013" s="36">
        <f t="shared" si="316"/>
        <v>16640.286471266645</v>
      </c>
      <c r="AB2013" s="36">
        <f t="shared" si="317"/>
        <v>53675.978077198546</v>
      </c>
      <c r="AC2013" s="36">
        <f t="shared" si="318"/>
        <v>207873.67114516607</v>
      </c>
      <c r="AD2013" s="36">
        <f t="shared" si="319"/>
        <v>127478.69730611834</v>
      </c>
    </row>
    <row r="2014" spans="1:30" ht="14.25" customHeight="1" x14ac:dyDescent="0.25">
      <c r="A2014" s="16">
        <v>1998</v>
      </c>
      <c r="B2014" s="34">
        <v>0.37455071230478698</v>
      </c>
      <c r="C2014" s="34">
        <v>6.2885761891949998E-2</v>
      </c>
      <c r="D2014" s="34">
        <v>4.8456106622943501E-2</v>
      </c>
      <c r="E2014" s="34">
        <v>6.1906792741374499E-2</v>
      </c>
      <c r="F2014" s="34">
        <v>9.0897090813609697E-3</v>
      </c>
      <c r="G2014" s="34">
        <v>0.17542404318176799</v>
      </c>
      <c r="H2014" s="35">
        <v>0.98665097753787001</v>
      </c>
      <c r="I2014" s="34">
        <v>9.6571505032753996E-2</v>
      </c>
      <c r="J2014" s="34">
        <v>3.10667839315815E-2</v>
      </c>
      <c r="K2014" s="36">
        <f>Inputs!$B$12*(1+$B2014)^4</f>
        <v>214187.59739705885</v>
      </c>
      <c r="L2014" s="36">
        <f t="shared" si="310"/>
        <v>18499.092909708921</v>
      </c>
      <c r="M2014" s="36">
        <f t="shared" si="311"/>
        <v>240818.00233939048</v>
      </c>
      <c r="N2014" s="37">
        <f>M2014/Inputs!$B$6</f>
        <v>367.1006133222416</v>
      </c>
      <c r="O2014" s="38">
        <f>IF(N2014&gt;Inputs!$B$4,1,0)</f>
        <v>0</v>
      </c>
      <c r="P2014" s="34">
        <f t="shared" si="312"/>
        <v>6.5504721101172503E-2</v>
      </c>
      <c r="Q2014" s="36">
        <f>Inputs!$B$12*(1+$B2014)^0*$C2014+Inputs!$B$29*(1+$D2014)^0*Inputs!$B$19+Inputs!$B$30*(1+$E2014)^0*Inputs!$B$20+Inputs!$B$31*(1+$F2014)^0*Inputs!$B$21+Inputs!$B$22*(1+Inputs!$B$23)^0</f>
        <v>11795.189740943923</v>
      </c>
      <c r="R2014" s="36">
        <f>Inputs!$B$12*(1+$B2014)^1*$C2014+Inputs!$B$29*(1+$D2014)^1*Inputs!$B$19+Inputs!$B$30*(1+$E2014)^1*Inputs!$B$20+Inputs!$B$31*(1+$F2014)^1*Inputs!$B$21+Inputs!$B$22*(1+Inputs!$B$23)^1</f>
        <v>13495.698177339731</v>
      </c>
      <c r="S2014" s="36">
        <f>Inputs!$B$12*(1+$B2014)^2*$C2014+Inputs!$B$29*(1+$D2014)^2*Inputs!$B$19+Inputs!$B$30*(1+$E2014)^2*Inputs!$B$20+Inputs!$B$31*(1+$F2014)^2*Inputs!$B$21+Inputs!$B$22*(1+Inputs!$B$23)^2</f>
        <v>15741.20367533392</v>
      </c>
      <c r="T2014" s="36">
        <f>Inputs!$B$12*(1+$B2014)^3*$C2014+Inputs!$B$29*(1+$D2014)^3*Inputs!$B$19+Inputs!$B$30*(1+$E2014)^3*Inputs!$B$20+Inputs!$B$31*(1+$F2014)^3*Inputs!$B$21+Inputs!$B$22*(1+Inputs!$B$23)^3</f>
        <v>18730.878591764762</v>
      </c>
      <c r="U2014" s="36">
        <f>Inputs!$B$12*(1+$B2014)^4*$C2014+Inputs!$B$29*(1+$D2014)^4*Inputs!$B$19+Inputs!$B$30*(1+$E2014)^4*Inputs!$B$20+Inputs!$B$31*(1+$F2014)^4*Inputs!$B$21+Inputs!$B$22*(1+Inputs!$B$23)^4</f>
        <v>22738.206993874388</v>
      </c>
      <c r="V2014" s="35">
        <f>Inputs!$B$13/(Q2014*(1-$G2014))</f>
        <v>1.3016616413668254</v>
      </c>
      <c r="W2014" s="36">
        <f>Inputs!$B$13</f>
        <v>12660</v>
      </c>
      <c r="X2014" s="36">
        <f t="shared" si="313"/>
        <v>13608.810192057357</v>
      </c>
      <c r="Y2014" s="36">
        <f t="shared" si="314"/>
        <v>14850.940754131632</v>
      </c>
      <c r="Z2014" s="36">
        <f t="shared" si="315"/>
        <v>16455.193512499642</v>
      </c>
      <c r="AA2014" s="36">
        <f t="shared" si="316"/>
        <v>18499.092909708921</v>
      </c>
      <c r="AB2014" s="36">
        <f t="shared" si="317"/>
        <v>57172.690405985726</v>
      </c>
      <c r="AC2014" s="36">
        <f t="shared" si="318"/>
        <v>291182.0691917073</v>
      </c>
      <c r="AD2014" s="36">
        <f t="shared" si="319"/>
        <v>183645.31193340477</v>
      </c>
    </row>
    <row r="2015" spans="1:30" ht="14.25" customHeight="1" x14ac:dyDescent="0.25">
      <c r="A2015" s="16">
        <v>1999</v>
      </c>
      <c r="B2015" s="34">
        <v>0.41758719748907303</v>
      </c>
      <c r="C2015" s="34">
        <v>6.5716063890998905E-2</v>
      </c>
      <c r="D2015" s="34">
        <v>1.7606627156816799E-2</v>
      </c>
      <c r="E2015" s="34">
        <v>5.9151710212071801E-2</v>
      </c>
      <c r="F2015" s="34">
        <v>2.5453578787280801E-2</v>
      </c>
      <c r="G2015" s="34">
        <v>0.22709154810205201</v>
      </c>
      <c r="H2015" s="35">
        <v>1.04409486117152</v>
      </c>
      <c r="I2015" s="34">
        <v>9.2771734328688599E-2</v>
      </c>
      <c r="J2015" s="34">
        <v>2.5393143877240999E-2</v>
      </c>
      <c r="K2015" s="36">
        <f>Inputs!$B$12*(1+$B2015)^4</f>
        <v>242298.30711510885</v>
      </c>
      <c r="L2015" s="36">
        <f t="shared" si="310"/>
        <v>20191.597692629493</v>
      </c>
      <c r="M2015" s="36">
        <f t="shared" si="311"/>
        <v>257280.72443826537</v>
      </c>
      <c r="N2015" s="37">
        <f>M2015/Inputs!$B$6</f>
        <v>392.19622627784355</v>
      </c>
      <c r="O2015" s="38">
        <f>IF(N2015&gt;Inputs!$B$4,1,0)</f>
        <v>0</v>
      </c>
      <c r="P2015" s="34">
        <f t="shared" si="312"/>
        <v>6.7378590451447604E-2</v>
      </c>
      <c r="Q2015" s="36">
        <f>Inputs!$B$12*(1+$B2015)^0*$C2015+Inputs!$B$29*(1+$D2015)^0*Inputs!$B$19+Inputs!$B$30*(1+$E2015)^0*Inputs!$B$20+Inputs!$B$31*(1+$F2015)^0*Inputs!$B$21+Inputs!$B$22*(1+Inputs!$B$23)^0</f>
        <v>11965.007860886857</v>
      </c>
      <c r="R2015" s="36">
        <f>Inputs!$B$12*(1+$B2015)^1*$C2015+Inputs!$B$29*(1+$D2015)^1*Inputs!$B$19+Inputs!$B$30*(1+$E2015)^1*Inputs!$B$20+Inputs!$B$31*(1+$F2015)^1*Inputs!$B$21+Inputs!$B$22*(1+Inputs!$B$23)^1</f>
        <v>13863.979183418045</v>
      </c>
      <c r="S2015" s="36">
        <f>Inputs!$B$12*(1+$B2015)^2*$C2015+Inputs!$B$29*(1+$D2015)^2*Inputs!$B$19+Inputs!$B$30*(1+$E2015)^2*Inputs!$B$20+Inputs!$B$31*(1+$F2015)^2*Inputs!$B$21+Inputs!$B$22*(1+Inputs!$B$23)^2</f>
        <v>16461.180711885208</v>
      </c>
      <c r="T2015" s="36">
        <f>Inputs!$B$12*(1+$B2015)^3*$C2015+Inputs!$B$29*(1+$D2015)^3*Inputs!$B$19+Inputs!$B$30*(1+$E2015)^3*Inputs!$B$20+Inputs!$B$31*(1+$F2015)^3*Inputs!$B$21+Inputs!$B$22*(1+Inputs!$B$23)^3</f>
        <v>20044.282904124433</v>
      </c>
      <c r="U2015" s="36">
        <f>Inputs!$B$12*(1+$B2015)^4*$C2015+Inputs!$B$29*(1+$D2015)^4*Inputs!$B$19+Inputs!$B$30*(1+$E2015)^4*Inputs!$B$20+Inputs!$B$31*(1+$F2015)^4*Inputs!$B$21+Inputs!$B$22*(1+Inputs!$B$23)^4</f>
        <v>25020.885176315027</v>
      </c>
      <c r="V2015" s="35">
        <f>Inputs!$B$13/(Q2015*(1-$G2015))</f>
        <v>1.3689659967658414</v>
      </c>
      <c r="W2015" s="36">
        <f>Inputs!$B$13</f>
        <v>12660</v>
      </c>
      <c r="X2015" s="36">
        <f t="shared" si="313"/>
        <v>13798.977607039975</v>
      </c>
      <c r="Y2015" s="36">
        <f t="shared" si="314"/>
        <v>15350.669394908904</v>
      </c>
      <c r="Z2015" s="36">
        <f t="shared" si="315"/>
        <v>17433.788748565141</v>
      </c>
      <c r="AA2015" s="36">
        <f t="shared" si="316"/>
        <v>20191.597692629493</v>
      </c>
      <c r="AB2015" s="36">
        <f t="shared" si="317"/>
        <v>60087.536813542145</v>
      </c>
      <c r="AC2015" s="36">
        <f t="shared" si="318"/>
        <v>307283.45160127903</v>
      </c>
      <c r="AD2015" s="36">
        <f t="shared" si="319"/>
        <v>197193.18762472324</v>
      </c>
    </row>
    <row r="2016" spans="1:30" ht="14.25" customHeight="1" x14ac:dyDescent="0.25">
      <c r="A2016" s="16">
        <v>2000</v>
      </c>
      <c r="B2016" s="34">
        <v>0.25237345776812098</v>
      </c>
      <c r="C2016" s="34">
        <v>6.5013213189730898E-2</v>
      </c>
      <c r="D2016" s="34">
        <v>1.1588259346590199E-2</v>
      </c>
      <c r="E2016" s="34">
        <v>5.3290987565123897E-2</v>
      </c>
      <c r="F2016" s="34">
        <v>1.6067392037023401E-2</v>
      </c>
      <c r="G2016" s="34">
        <v>0.185790554106395</v>
      </c>
      <c r="H2016" s="35">
        <v>0.947888447975472</v>
      </c>
      <c r="I2016" s="34">
        <v>9.9868160030880407E-2</v>
      </c>
      <c r="J2016" s="34">
        <v>2.6384586819082002E-2</v>
      </c>
      <c r="K2016" s="36">
        <f>Inputs!$B$12*(1+$B2016)^4</f>
        <v>147600.1060740815</v>
      </c>
      <c r="L2016" s="36">
        <f t="shared" si="310"/>
        <v>14170.995415195752</v>
      </c>
      <c r="M2016" s="36">
        <f t="shared" si="311"/>
        <v>173343.41739214797</v>
      </c>
      <c r="N2016" s="37">
        <f>M2016/Inputs!$B$6</f>
        <v>264.24301431729873</v>
      </c>
      <c r="O2016" s="38">
        <f>IF(N2016&gt;Inputs!$B$4,1,0)</f>
        <v>0</v>
      </c>
      <c r="P2016" s="34">
        <f t="shared" si="312"/>
        <v>7.3483573211798409E-2</v>
      </c>
      <c r="Q2016" s="36">
        <f>Inputs!$B$12*(1+$B2016)^0*$C2016+Inputs!$B$29*(1+$D2016)^0*Inputs!$B$19+Inputs!$B$30*(1+$E2016)^0*Inputs!$B$20+Inputs!$B$31*(1+$F2016)^0*Inputs!$B$21+Inputs!$B$22*(1+Inputs!$B$23)^0</f>
        <v>11922.836818810774</v>
      </c>
      <c r="R2016" s="36">
        <f>Inputs!$B$12*(1+$B2016)^1*$C2016+Inputs!$B$29*(1+$D2016)^1*Inputs!$B$19+Inputs!$B$30*(1+$E2016)^1*Inputs!$B$20+Inputs!$B$31*(1+$F2016)^1*Inputs!$B$21+Inputs!$B$22*(1+Inputs!$B$23)^1</f>
        <v>13082.808669192844</v>
      </c>
      <c r="S2016" s="36">
        <f>Inputs!$B$12*(1+$B2016)^2*$C2016+Inputs!$B$29*(1+$D2016)^2*Inputs!$B$19+Inputs!$B$30*(1+$E2016)^2*Inputs!$B$20+Inputs!$B$31*(1+$F2016)^2*Inputs!$B$21+Inputs!$B$22*(1+Inputs!$B$23)^2</f>
        <v>14497.898381663941</v>
      </c>
      <c r="T2016" s="36">
        <f>Inputs!$B$12*(1+$B2016)^3*$C2016+Inputs!$B$29*(1+$D2016)^3*Inputs!$B$19+Inputs!$B$30*(1+$E2016)^3*Inputs!$B$20+Inputs!$B$31*(1+$F2016)^3*Inputs!$B$21+Inputs!$B$22*(1+Inputs!$B$23)^3</f>
        <v>16231.14999027195</v>
      </c>
      <c r="U2016" s="36">
        <f>Inputs!$B$12*(1+$B2016)^4*$C2016+Inputs!$B$29*(1+$D2016)^4*Inputs!$B$19+Inputs!$B$30*(1+$E2016)^4*Inputs!$B$20+Inputs!$B$31*(1+$F2016)^4*Inputs!$B$21+Inputs!$B$22*(1+Inputs!$B$23)^4</f>
        <v>18361.450684911601</v>
      </c>
      <c r="V2016" s="35">
        <f>Inputs!$B$13/(Q2016*(1-$G2016))</f>
        <v>1.3041212427839712</v>
      </c>
      <c r="W2016" s="36">
        <f>Inputs!$B$13</f>
        <v>12660</v>
      </c>
      <c r="X2016" s="36">
        <f t="shared" si="313"/>
        <v>12943.029427479112</v>
      </c>
      <c r="Y2016" s="36">
        <f t="shared" si="314"/>
        <v>13291.72805619979</v>
      </c>
      <c r="Z2016" s="36">
        <f t="shared" si="315"/>
        <v>13703.826104666956</v>
      </c>
      <c r="AA2016" s="36">
        <f t="shared" si="316"/>
        <v>14170.995415195752</v>
      </c>
      <c r="AB2016" s="36">
        <f t="shared" si="317"/>
        <v>50368.351596291999</v>
      </c>
      <c r="AC2016" s="36">
        <f t="shared" si="318"/>
        <v>197933.91418404094</v>
      </c>
      <c r="AD2016" s="36">
        <f t="shared" si="319"/>
        <v>122975.06579585596</v>
      </c>
    </row>
    <row r="2017" spans="1:30" ht="14.25" customHeight="1" x14ac:dyDescent="0.25">
      <c r="A2017" s="16">
        <v>2001</v>
      </c>
      <c r="B2017" s="34">
        <v>0.33785335802601102</v>
      </c>
      <c r="C2017" s="34">
        <v>8.9507675387234795E-2</v>
      </c>
      <c r="D2017" s="34">
        <v>4.7799603512077599E-2</v>
      </c>
      <c r="E2017" s="34">
        <v>4.32214291925508E-2</v>
      </c>
      <c r="F2017" s="34">
        <v>1.46046540129914E-2</v>
      </c>
      <c r="G2017" s="34">
        <v>0.17875091068459201</v>
      </c>
      <c r="H2017" s="35">
        <v>1.0529367234104099</v>
      </c>
      <c r="I2017" s="34">
        <v>0.105877206270849</v>
      </c>
      <c r="J2017" s="34">
        <v>1.9566509745582401E-2</v>
      </c>
      <c r="K2017" s="36">
        <f>Inputs!$B$12*(1+$B2017)^4</f>
        <v>192214.12662971922</v>
      </c>
      <c r="L2017" s="36">
        <f t="shared" si="310"/>
        <v>22783.59709436127</v>
      </c>
      <c r="M2017" s="36">
        <f t="shared" si="311"/>
        <v>224646.16228627905</v>
      </c>
      <c r="N2017" s="37">
        <f>M2017/Inputs!$B$6</f>
        <v>342.44841811932781</v>
      </c>
      <c r="O2017" s="38">
        <f>IF(N2017&gt;Inputs!$B$4,1,0)</f>
        <v>0</v>
      </c>
      <c r="P2017" s="34">
        <f t="shared" si="312"/>
        <v>8.63106965252666E-2</v>
      </c>
      <c r="Q2017" s="36">
        <f>Inputs!$B$12*(1+$B2017)^0*$C2017+Inputs!$B$29*(1+$D2017)^0*Inputs!$B$19+Inputs!$B$30*(1+$E2017)^0*Inputs!$B$20+Inputs!$B$31*(1+$F2017)^0*Inputs!$B$21+Inputs!$B$22*(1+Inputs!$B$23)^0</f>
        <v>13392.504550661008</v>
      </c>
      <c r="R2017" s="36">
        <f>Inputs!$B$12*(1+$B2017)^1*$C2017+Inputs!$B$29*(1+$D2017)^1*Inputs!$B$19+Inputs!$B$30*(1+$E2017)^1*Inputs!$B$20+Inputs!$B$31*(1+$F2017)^1*Inputs!$B$21+Inputs!$B$22*(1+Inputs!$B$23)^1</f>
        <v>15470.023462517045</v>
      </c>
      <c r="S2017" s="36">
        <f>Inputs!$B$12*(1+$B2017)^2*$C2017+Inputs!$B$29*(1+$D2017)^2*Inputs!$B$19+Inputs!$B$30*(1+$E2017)^2*Inputs!$B$20+Inputs!$B$31*(1+$F2017)^2*Inputs!$B$21+Inputs!$B$22*(1+Inputs!$B$23)^2</f>
        <v>18171.672220611956</v>
      </c>
      <c r="T2017" s="36">
        <f>Inputs!$B$12*(1+$B2017)^3*$C2017+Inputs!$B$29*(1+$D2017)^3*Inputs!$B$19+Inputs!$B$30*(1+$E2017)^3*Inputs!$B$20+Inputs!$B$31*(1+$F2017)^3*Inputs!$B$21+Inputs!$B$22*(1+Inputs!$B$23)^3</f>
        <v>21705.073442878609</v>
      </c>
      <c r="U2017" s="36">
        <f>Inputs!$B$12*(1+$B2017)^4*$C2017+Inputs!$B$29*(1+$D2017)^4*Inputs!$B$19+Inputs!$B$30*(1+$E2017)^4*Inputs!$B$20+Inputs!$B$31*(1+$F2017)^4*Inputs!$B$21+Inputs!$B$22*(1+Inputs!$B$23)^4</f>
        <v>26347.846103136872</v>
      </c>
      <c r="V2017" s="35">
        <f>Inputs!$B$13/(Q2017*(1-$G2017))</f>
        <v>1.151057455321</v>
      </c>
      <c r="W2017" s="36">
        <f>Inputs!$B$13</f>
        <v>12660</v>
      </c>
      <c r="X2017" s="36">
        <f t="shared" si="313"/>
        <v>14312.239117440136</v>
      </c>
      <c r="Y2017" s="36">
        <f t="shared" si="314"/>
        <v>16445.619690530828</v>
      </c>
      <c r="Z2017" s="36">
        <f t="shared" si="315"/>
        <v>19206.140460243263</v>
      </c>
      <c r="AA2017" s="36">
        <f t="shared" si="316"/>
        <v>22783.59709436127</v>
      </c>
      <c r="AB2017" s="36">
        <f t="shared" si="317"/>
        <v>61927.000455223177</v>
      </c>
      <c r="AC2017" s="36">
        <f t="shared" si="318"/>
        <v>269136.89153403294</v>
      </c>
      <c r="AD2017" s="36">
        <f t="shared" si="319"/>
        <v>162719.16183105588</v>
      </c>
    </row>
    <row r="2018" spans="1:30" ht="14.25" customHeight="1" x14ac:dyDescent="0.25">
      <c r="A2018" s="16">
        <v>2002</v>
      </c>
      <c r="B2018" s="34">
        <v>0.33991881790061301</v>
      </c>
      <c r="C2018" s="34">
        <v>0.10865459681775</v>
      </c>
      <c r="D2018" s="34">
        <v>4.6771514026687097E-2</v>
      </c>
      <c r="E2018" s="34">
        <v>2.2108319703425101E-2</v>
      </c>
      <c r="F2018" s="34">
        <v>5.63859411096365E-3</v>
      </c>
      <c r="G2018" s="34">
        <v>0.19656272874810499</v>
      </c>
      <c r="H2018" s="35">
        <v>1.0667401122761</v>
      </c>
      <c r="I2018" s="34">
        <v>9.3445407991676097E-2</v>
      </c>
      <c r="J2018" s="34">
        <v>2.0389952101854202E-2</v>
      </c>
      <c r="K2018" s="36">
        <f>Inputs!$B$12*(1+$B2018)^4</f>
        <v>193403.88604227881</v>
      </c>
      <c r="L2018" s="36">
        <f t="shared" si="310"/>
        <v>25490.245302974665</v>
      </c>
      <c r="M2018" s="36">
        <f t="shared" si="311"/>
        <v>295773.0852516719</v>
      </c>
      <c r="N2018" s="37">
        <f>M2018/Inputs!$B$6</f>
        <v>450.87360556657302</v>
      </c>
      <c r="O2018" s="38">
        <f>IF(N2018&gt;Inputs!$B$4,1,0)</f>
        <v>1</v>
      </c>
      <c r="P2018" s="34">
        <f t="shared" si="312"/>
        <v>7.3055455889821902E-2</v>
      </c>
      <c r="Q2018" s="36">
        <f>Inputs!$B$12*(1+$B2018)^0*$C2018+Inputs!$B$29*(1+$D2018)^0*Inputs!$B$19+Inputs!$B$30*(1+$E2018)^0*Inputs!$B$20+Inputs!$B$31*(1+$F2018)^0*Inputs!$B$21+Inputs!$B$22*(1+Inputs!$B$23)^0</f>
        <v>14541.319836491923</v>
      </c>
      <c r="R2018" s="36">
        <f>Inputs!$B$12*(1+$B2018)^1*$C2018+Inputs!$B$29*(1+$D2018)^1*Inputs!$B$19+Inputs!$B$30*(1+$E2018)^1*Inputs!$B$20+Inputs!$B$31*(1+$F2018)^1*Inputs!$B$21+Inputs!$B$22*(1+Inputs!$B$23)^1</f>
        <v>16923.580101208972</v>
      </c>
      <c r="S2018" s="36">
        <f>Inputs!$B$12*(1+$B2018)^2*$C2018+Inputs!$B$29*(1+$D2018)^2*Inputs!$B$19+Inputs!$B$30*(1+$E2018)^2*Inputs!$B$20+Inputs!$B$31*(1+$F2018)^2*Inputs!$B$21+Inputs!$B$22*(1+Inputs!$B$23)^2</f>
        <v>20065.625668697277</v>
      </c>
      <c r="T2018" s="36">
        <f>Inputs!$B$12*(1+$B2018)^3*$C2018+Inputs!$B$29*(1+$D2018)^3*Inputs!$B$19+Inputs!$B$30*(1+$E2018)^3*Inputs!$B$20+Inputs!$B$31*(1+$F2018)^3*Inputs!$B$21+Inputs!$B$22*(1+Inputs!$B$23)^3</f>
        <v>24223.810013283153</v>
      </c>
      <c r="U2018" s="36">
        <f>Inputs!$B$12*(1+$B2018)^4*$C2018+Inputs!$B$29*(1+$D2018)^4*Inputs!$B$19+Inputs!$B$30*(1+$E2018)^4*Inputs!$B$20+Inputs!$B$31*(1+$F2018)^4*Inputs!$B$21+Inputs!$B$22*(1+Inputs!$B$23)^4</f>
        <v>29741.537390027384</v>
      </c>
      <c r="V2018" s="35">
        <f>Inputs!$B$13/(Q2018*(1-$G2018))</f>
        <v>1.083622225878798</v>
      </c>
      <c r="W2018" s="36">
        <f>Inputs!$B$13</f>
        <v>12660</v>
      </c>
      <c r="X2018" s="36">
        <f t="shared" si="313"/>
        <v>14676.662677294151</v>
      </c>
      <c r="Y2018" s="36">
        <f t="shared" si="314"/>
        <v>17333.502610336425</v>
      </c>
      <c r="Z2018" s="36">
        <f t="shared" si="315"/>
        <v>20843.369931939204</v>
      </c>
      <c r="AA2018" s="36">
        <f t="shared" si="316"/>
        <v>25490.245302974665</v>
      </c>
      <c r="AB2018" s="36">
        <f t="shared" si="317"/>
        <v>68000.208092933506</v>
      </c>
      <c r="AC2018" s="36">
        <f t="shared" si="318"/>
        <v>356030.76959773718</v>
      </c>
      <c r="AD2018" s="36">
        <f t="shared" si="319"/>
        <v>227772.87715873841</v>
      </c>
    </row>
    <row r="2019" spans="1:30" ht="14.25" customHeight="1" x14ac:dyDescent="0.25">
      <c r="A2019" s="16">
        <v>2003</v>
      </c>
      <c r="B2019" s="34">
        <v>0.457297441958811</v>
      </c>
      <c r="C2019" s="34">
        <v>6.1379372455849401E-2</v>
      </c>
      <c r="D2019" s="34">
        <v>3.61117282999232E-2</v>
      </c>
      <c r="E2019" s="34">
        <v>5.1578435579469999E-2</v>
      </c>
      <c r="F2019" s="34">
        <v>1.7520164823290399E-2</v>
      </c>
      <c r="G2019" s="34">
        <v>0.18393311192850201</v>
      </c>
      <c r="H2019" s="35">
        <v>1.0892370447261901</v>
      </c>
      <c r="I2019" s="34">
        <v>9.2042398134329906E-2</v>
      </c>
      <c r="J2019" s="34">
        <v>2.7686596912699601E-2</v>
      </c>
      <c r="K2019" s="36">
        <f>Inputs!$B$12*(1+$B2019)^4</f>
        <v>270610.13670150854</v>
      </c>
      <c r="L2019" s="36">
        <f t="shared" si="310"/>
        <v>22871.369077587766</v>
      </c>
      <c r="M2019" s="36">
        <f t="shared" si="311"/>
        <v>299020.62762313359</v>
      </c>
      <c r="N2019" s="37">
        <f>M2019/Inputs!$B$6</f>
        <v>455.82412747428901</v>
      </c>
      <c r="O2019" s="38">
        <f>IF(N2019&gt;Inputs!$B$4,1,0)</f>
        <v>1</v>
      </c>
      <c r="P2019" s="34">
        <f t="shared" si="312"/>
        <v>6.4355801221630302E-2</v>
      </c>
      <c r="Q2019" s="36">
        <f>Inputs!$B$12*(1+$B2019)^0*$C2019+Inputs!$B$29*(1+$D2019)^0*Inputs!$B$19+Inputs!$B$30*(1+$E2019)^0*Inputs!$B$20+Inputs!$B$31*(1+$F2019)^0*Inputs!$B$21+Inputs!$B$22*(1+Inputs!$B$23)^0</f>
        <v>11704.806374777887</v>
      </c>
      <c r="R2019" s="36">
        <f>Inputs!$B$12*(1+$B2019)^1*$C2019+Inputs!$B$29*(1+$D2019)^1*Inputs!$B$19+Inputs!$B$30*(1+$E2019)^1*Inputs!$B$20+Inputs!$B$31*(1+$F2019)^1*Inputs!$B$21+Inputs!$B$22*(1+Inputs!$B$23)^1</f>
        <v>13647.59500383275</v>
      </c>
      <c r="S2019" s="36">
        <f>Inputs!$B$12*(1+$B2019)^2*$C2019+Inputs!$B$29*(1+$D2019)^2*Inputs!$B$19+Inputs!$B$30*(1+$E2019)^2*Inputs!$B$20+Inputs!$B$31*(1+$F2019)^2*Inputs!$B$21+Inputs!$B$22*(1+Inputs!$B$23)^2</f>
        <v>16370.821770186725</v>
      </c>
      <c r="T2019" s="36">
        <f>Inputs!$B$12*(1+$B2019)^3*$C2019+Inputs!$B$29*(1+$D2019)^3*Inputs!$B$19+Inputs!$B$30*(1+$E2019)^3*Inputs!$B$20+Inputs!$B$31*(1+$F2019)^3*Inputs!$B$21+Inputs!$B$22*(1+Inputs!$B$23)^3</f>
        <v>20227.13296050475</v>
      </c>
      <c r="U2019" s="36">
        <f>Inputs!$B$12*(1+$B2019)^4*$C2019+Inputs!$B$29*(1+$D2019)^4*Inputs!$B$19+Inputs!$B$30*(1+$E2019)^4*Inputs!$B$20+Inputs!$B$31*(1+$F2019)^4*Inputs!$B$21+Inputs!$B$22*(1+Inputs!$B$23)^4</f>
        <v>25730.249786342349</v>
      </c>
      <c r="V2019" s="35">
        <f>Inputs!$B$13/(Q2019*(1-$G2019))</f>
        <v>1.3253900781385795</v>
      </c>
      <c r="W2019" s="36">
        <f>Inputs!$B$13</f>
        <v>12660</v>
      </c>
      <c r="X2019" s="36">
        <f t="shared" si="313"/>
        <v>14103.803926921493</v>
      </c>
      <c r="Y2019" s="36">
        <f t="shared" si="314"/>
        <v>16129.329573789266</v>
      </c>
      <c r="Z2019" s="36">
        <f t="shared" si="315"/>
        <v>18954.228423776844</v>
      </c>
      <c r="AA2019" s="36">
        <f t="shared" si="316"/>
        <v>22871.369077587766</v>
      </c>
      <c r="AB2019" s="36">
        <f t="shared" si="317"/>
        <v>63858.352592513795</v>
      </c>
      <c r="AC2019" s="36">
        <f t="shared" si="318"/>
        <v>365228.91499920457</v>
      </c>
      <c r="AD2019" s="36">
        <f t="shared" si="319"/>
        <v>235162.27503061978</v>
      </c>
    </row>
    <row r="2020" spans="1:30" ht="14.25" customHeight="1" x14ac:dyDescent="0.25">
      <c r="A2020" s="16">
        <v>2004</v>
      </c>
      <c r="B2020" s="34">
        <v>0.28376856566131498</v>
      </c>
      <c r="C2020" s="34">
        <v>8.7925487721772097E-2</v>
      </c>
      <c r="D2020" s="34">
        <v>2.10419222451965E-2</v>
      </c>
      <c r="E2020" s="34">
        <v>4.3276139598129301E-2</v>
      </c>
      <c r="F2020" s="34">
        <v>-2.8722770550939601E-3</v>
      </c>
      <c r="G2020" s="34">
        <v>0.15841398304270499</v>
      </c>
      <c r="H2020" s="35">
        <v>1.15072012600523</v>
      </c>
      <c r="I2020" s="34">
        <v>8.7370434538276601E-2</v>
      </c>
      <c r="J2020" s="34">
        <v>3.0542654125632101E-2</v>
      </c>
      <c r="K2020" s="36">
        <f>Inputs!$B$12*(1+$B2020)^4</f>
        <v>162966.44798905545</v>
      </c>
      <c r="L2020" s="36">
        <f t="shared" si="310"/>
        <v>22042.211069391818</v>
      </c>
      <c r="M2020" s="36">
        <f t="shared" si="311"/>
        <v>327206.09516087623</v>
      </c>
      <c r="N2020" s="37">
        <f>M2020/Inputs!$B$6</f>
        <v>498.78977920865276</v>
      </c>
      <c r="O2020" s="38">
        <f>IF(N2020&gt;Inputs!$B$4,1,0)</f>
        <v>1</v>
      </c>
      <c r="P2020" s="34">
        <f t="shared" si="312"/>
        <v>5.6827780412644496E-2</v>
      </c>
      <c r="Q2020" s="36">
        <f>Inputs!$B$12*(1+$B2020)^0*$C2020+Inputs!$B$29*(1+$D2020)^0*Inputs!$B$19+Inputs!$B$30*(1+$E2020)^0*Inputs!$B$20+Inputs!$B$31*(1+$F2020)^0*Inputs!$B$21+Inputs!$B$22*(1+Inputs!$B$23)^0</f>
        <v>13297.573290733246</v>
      </c>
      <c r="R2020" s="36">
        <f>Inputs!$B$12*(1+$B2020)^1*$C2020+Inputs!$B$29*(1+$D2020)^1*Inputs!$B$19+Inputs!$B$30*(1+$E2020)^1*Inputs!$B$20+Inputs!$B$31*(1+$F2020)^1*Inputs!$B$21+Inputs!$B$22*(1+Inputs!$B$23)^1</f>
        <v>14890.690205394363</v>
      </c>
      <c r="S2020" s="36">
        <f>Inputs!$B$12*(1+$B2020)^2*$C2020+Inputs!$B$29*(1+$D2020)^2*Inputs!$B$19+Inputs!$B$30*(1+$E2020)^2*Inputs!$B$20+Inputs!$B$31*(1+$F2020)^2*Inputs!$B$21+Inputs!$B$22*(1+Inputs!$B$23)^2</f>
        <v>16912.746189897225</v>
      </c>
      <c r="T2020" s="36">
        <f>Inputs!$B$12*(1+$B2020)^3*$C2020+Inputs!$B$29*(1+$D2020)^3*Inputs!$B$19+Inputs!$B$30*(1+$E2020)^3*Inputs!$B$20+Inputs!$B$31*(1+$F2020)^3*Inputs!$B$21+Inputs!$B$22*(1+Inputs!$B$23)^3</f>
        <v>19484.460917755758</v>
      </c>
      <c r="U2020" s="36">
        <f>Inputs!$B$12*(1+$B2020)^4*$C2020+Inputs!$B$29*(1+$D2020)^4*Inputs!$B$19+Inputs!$B$30*(1+$E2020)^4*Inputs!$B$20+Inputs!$B$31*(1+$F2020)^4*Inputs!$B$21+Inputs!$B$22*(1+Inputs!$B$23)^4</f>
        <v>22760.769296317358</v>
      </c>
      <c r="V2020" s="35">
        <f>Inputs!$B$13/(Q2020*(1-$G2020))</f>
        <v>1.1312609657302806</v>
      </c>
      <c r="W2020" s="36">
        <f>Inputs!$B$13</f>
        <v>12660</v>
      </c>
      <c r="X2020" s="36">
        <f t="shared" si="313"/>
        <v>14237.696951524505</v>
      </c>
      <c r="Y2020" s="36">
        <f t="shared" si="314"/>
        <v>16240.323965032616</v>
      </c>
      <c r="Z2020" s="36">
        <f t="shared" si="315"/>
        <v>18789.563755765936</v>
      </c>
      <c r="AA2020" s="36">
        <f t="shared" si="316"/>
        <v>22042.211069391818</v>
      </c>
      <c r="AB2020" s="36">
        <f t="shared" si="317"/>
        <v>64256.30235253476</v>
      </c>
      <c r="AC2020" s="36">
        <f t="shared" si="318"/>
        <v>399724.19357758551</v>
      </c>
      <c r="AD2020" s="36">
        <f t="shared" si="319"/>
        <v>262949.79280834144</v>
      </c>
    </row>
    <row r="2021" spans="1:30" ht="14.25" customHeight="1" x14ac:dyDescent="0.25">
      <c r="A2021" s="16">
        <v>2005</v>
      </c>
      <c r="B2021" s="34">
        <v>0.23450240484234899</v>
      </c>
      <c r="C2021" s="34">
        <v>0.103405290122735</v>
      </c>
      <c r="D2021" s="34">
        <v>5.26226864285071E-2</v>
      </c>
      <c r="E2021" s="34">
        <v>3.5505437542173397E-2</v>
      </c>
      <c r="F2021" s="34">
        <v>1.32007306876598E-2</v>
      </c>
      <c r="G2021" s="34">
        <v>0.18745072085923101</v>
      </c>
      <c r="H2021" s="35">
        <v>0.96092184086856303</v>
      </c>
      <c r="I2021" s="34">
        <v>9.88163265975254E-2</v>
      </c>
      <c r="J2021" s="34">
        <v>2.51903663240566E-2</v>
      </c>
      <c r="K2021" s="36">
        <f>Inputs!$B$12*(1+$B2021)^4</f>
        <v>139353.86278212702</v>
      </c>
      <c r="L2021" s="36">
        <f t="shared" si="310"/>
        <v>18359.210161756848</v>
      </c>
      <c r="M2021" s="36">
        <f t="shared" si="311"/>
        <v>216642.80031701358</v>
      </c>
      <c r="N2021" s="37">
        <f>M2021/Inputs!$B$6</f>
        <v>330.24817121495971</v>
      </c>
      <c r="O2021" s="38">
        <f>IF(N2021&gt;Inputs!$B$4,1,0)</f>
        <v>0</v>
      </c>
      <c r="P2021" s="34">
        <f t="shared" si="312"/>
        <v>7.3625960273468793E-2</v>
      </c>
      <c r="Q2021" s="36">
        <f>Inputs!$B$12*(1+$B2021)^0*$C2021+Inputs!$B$29*(1+$D2021)^0*Inputs!$B$19+Inputs!$B$30*(1+$E2021)^0*Inputs!$B$20+Inputs!$B$31*(1+$F2021)^0*Inputs!$B$21+Inputs!$B$22*(1+Inputs!$B$23)^0</f>
        <v>14226.361434791022</v>
      </c>
      <c r="R2021" s="36">
        <f>Inputs!$B$12*(1+$B2021)^1*$C2021+Inputs!$B$29*(1+$D2021)^1*Inputs!$B$19+Inputs!$B$30*(1+$E2021)^1*Inputs!$B$20+Inputs!$B$31*(1+$F2021)^1*Inputs!$B$21+Inputs!$B$22*(1+Inputs!$B$23)^1</f>
        <v>15934.584695583002</v>
      </c>
      <c r="S2021" s="36">
        <f>Inputs!$B$12*(1+$B2021)^2*$C2021+Inputs!$B$29*(1+$D2021)^2*Inputs!$B$19+Inputs!$B$30*(1+$E2021)^2*Inputs!$B$20+Inputs!$B$31*(1+$F2021)^2*Inputs!$B$21+Inputs!$B$22*(1+Inputs!$B$23)^2</f>
        <v>17995.007823362936</v>
      </c>
      <c r="T2021" s="36">
        <f>Inputs!$B$12*(1+$B2021)^3*$C2021+Inputs!$B$29*(1+$D2021)^3*Inputs!$B$19+Inputs!$B$30*(1+$E2021)^3*Inputs!$B$20+Inputs!$B$31*(1+$F2021)^3*Inputs!$B$21+Inputs!$B$22*(1+Inputs!$B$23)^3</f>
        <v>20488.180622183703</v>
      </c>
      <c r="U2021" s="36">
        <f>Inputs!$B$12*(1+$B2021)^4*$C2021+Inputs!$B$29*(1+$D2021)^4*Inputs!$B$19+Inputs!$B$30*(1+$E2021)^4*Inputs!$B$20+Inputs!$B$31*(1+$F2021)^4*Inputs!$B$21+Inputs!$B$22*(1+Inputs!$B$23)^4</f>
        <v>23513.442631644088</v>
      </c>
      <c r="V2021" s="35">
        <f>Inputs!$B$13/(Q2021*(1-$G2021))</f>
        <v>1.0951917361640069</v>
      </c>
      <c r="W2021" s="36">
        <f>Inputs!$B$13</f>
        <v>12660</v>
      </c>
      <c r="X2021" s="36">
        <f t="shared" si="313"/>
        <v>13745.523782696118</v>
      </c>
      <c r="Y2021" s="36">
        <f t="shared" si="314"/>
        <v>15032.072244853354</v>
      </c>
      <c r="Z2021" s="36">
        <f t="shared" si="315"/>
        <v>16555.916399957197</v>
      </c>
      <c r="AA2021" s="36">
        <f t="shared" si="316"/>
        <v>18359.210161756848</v>
      </c>
      <c r="AB2021" s="36">
        <f t="shared" si="317"/>
        <v>57054.143617437156</v>
      </c>
      <c r="AC2021" s="36">
        <f t="shared" si="318"/>
        <v>255639.2517155972</v>
      </c>
      <c r="AD2021" s="36">
        <f t="shared" si="319"/>
        <v>159588.65669957642</v>
      </c>
    </row>
    <row r="2022" spans="1:30" ht="14.25" customHeight="1" x14ac:dyDescent="0.25">
      <c r="A2022" s="16">
        <v>2006</v>
      </c>
      <c r="B2022" s="34">
        <v>0.34908249249040701</v>
      </c>
      <c r="C2022" s="34">
        <v>7.8278271946564504E-2</v>
      </c>
      <c r="D2022" s="34">
        <v>3.9448197968228897E-2</v>
      </c>
      <c r="E2022" s="34">
        <v>1.45683476267E-2</v>
      </c>
      <c r="F2022" s="34">
        <v>-4.3849070590902799E-3</v>
      </c>
      <c r="G2022" s="34">
        <v>0.17701406628504701</v>
      </c>
      <c r="H2022" s="35">
        <v>0.939775675380078</v>
      </c>
      <c r="I2022" s="34">
        <v>9.6937866036970605E-2</v>
      </c>
      <c r="J2022" s="34">
        <v>2.0788372211777002E-2</v>
      </c>
      <c r="K2022" s="36">
        <f>Inputs!$B$12*(1+$B2022)^4</f>
        <v>198749.14805857485</v>
      </c>
      <c r="L2022" s="36">
        <f t="shared" si="310"/>
        <v>18495.724063891488</v>
      </c>
      <c r="M2022" s="36">
        <f t="shared" si="311"/>
        <v>213117.50011279382</v>
      </c>
      <c r="N2022" s="37">
        <f>M2022/Inputs!$B$6</f>
        <v>324.87423797681981</v>
      </c>
      <c r="O2022" s="38">
        <f>IF(N2022&gt;Inputs!$B$4,1,0)</f>
        <v>0</v>
      </c>
      <c r="P2022" s="34">
        <f t="shared" si="312"/>
        <v>7.6149493825193607E-2</v>
      </c>
      <c r="Q2022" s="36">
        <f>Inputs!$B$12*(1+$B2022)^0*$C2022+Inputs!$B$29*(1+$D2022)^0*Inputs!$B$19+Inputs!$B$30*(1+$E2022)^0*Inputs!$B$20+Inputs!$B$31*(1+$F2022)^0*Inputs!$B$21+Inputs!$B$22*(1+Inputs!$B$23)^0</f>
        <v>12718.740344220791</v>
      </c>
      <c r="R2022" s="36">
        <f>Inputs!$B$12*(1+$B2022)^1*$C2022+Inputs!$B$29*(1+$D2022)^1*Inputs!$B$19+Inputs!$B$30*(1+$E2022)^1*Inputs!$B$20+Inputs!$B$31*(1+$F2022)^1*Inputs!$B$21+Inputs!$B$22*(1+Inputs!$B$23)^1</f>
        <v>14436.1893524552</v>
      </c>
      <c r="S2022" s="36">
        <f>Inputs!$B$12*(1+$B2022)^2*$C2022+Inputs!$B$29*(1+$D2022)^2*Inputs!$B$19+Inputs!$B$30*(1+$E2022)^2*Inputs!$B$20+Inputs!$B$31*(1+$F2022)^2*Inputs!$B$21+Inputs!$B$22*(1+Inputs!$B$23)^2</f>
        <v>16729.65416871199</v>
      </c>
      <c r="T2022" s="36">
        <f>Inputs!$B$12*(1+$B2022)^3*$C2022+Inputs!$B$29*(1+$D2022)^3*Inputs!$B$19+Inputs!$B$30*(1+$E2022)^3*Inputs!$B$20+Inputs!$B$31*(1+$F2022)^3*Inputs!$B$21+Inputs!$B$22*(1+Inputs!$B$23)^3</f>
        <v>19799.073932342893</v>
      </c>
      <c r="U2022" s="36">
        <f>Inputs!$B$12*(1+$B2022)^4*$C2022+Inputs!$B$29*(1+$D2022)^4*Inputs!$B$19+Inputs!$B$30*(1+$E2022)^4*Inputs!$B$20+Inputs!$B$31*(1+$F2022)^4*Inputs!$B$21+Inputs!$B$22*(1+Inputs!$B$23)^4</f>
        <v>23914.137685930295</v>
      </c>
      <c r="V2022" s="35">
        <f>Inputs!$B$13/(Q2022*(1-$G2022))</f>
        <v>1.2094758248883364</v>
      </c>
      <c r="W2022" s="36">
        <f>Inputs!$B$13</f>
        <v>12660</v>
      </c>
      <c r="X2022" s="36">
        <f t="shared" si="313"/>
        <v>13568.45503864296</v>
      </c>
      <c r="Y2022" s="36">
        <f t="shared" si="314"/>
        <v>14795.737537802175</v>
      </c>
      <c r="Z2022" s="36">
        <f t="shared" si="315"/>
        <v>16411.690348119293</v>
      </c>
      <c r="AA2022" s="36">
        <f t="shared" si="316"/>
        <v>18495.724063891488</v>
      </c>
      <c r="AB2022" s="36">
        <f t="shared" si="317"/>
        <v>57007.800286307465</v>
      </c>
      <c r="AC2022" s="36">
        <f t="shared" si="318"/>
        <v>247936.25159740166</v>
      </c>
      <c r="AD2022" s="36">
        <f t="shared" si="319"/>
        <v>156109.69982648635</v>
      </c>
    </row>
    <row r="2023" spans="1:30" ht="14.25" customHeight="1" x14ac:dyDescent="0.25">
      <c r="A2023" s="16">
        <v>2007</v>
      </c>
      <c r="B2023" s="34">
        <v>0.38362303096664901</v>
      </c>
      <c r="C2023" s="34">
        <v>9.8755140578177705E-2</v>
      </c>
      <c r="D2023" s="34">
        <v>3.57721286624764E-2</v>
      </c>
      <c r="E2023" s="34">
        <v>3.2027320754697601E-2</v>
      </c>
      <c r="F2023" s="34">
        <v>1.05746394358595E-2</v>
      </c>
      <c r="G2023" s="34">
        <v>0.18858424934655199</v>
      </c>
      <c r="H2023" s="35">
        <v>0.97912798435572701</v>
      </c>
      <c r="I2023" s="34">
        <v>9.0803325841580101E-2</v>
      </c>
      <c r="J2023" s="34">
        <v>2.8626858427810199E-2</v>
      </c>
      <c r="K2023" s="36">
        <f>Inputs!$B$12*(1+$B2023)^4</f>
        <v>219898.55727639695</v>
      </c>
      <c r="L2023" s="36">
        <f t="shared" si="310"/>
        <v>24214.762666960138</v>
      </c>
      <c r="M2023" s="36">
        <f t="shared" si="311"/>
        <v>325847.39237872732</v>
      </c>
      <c r="N2023" s="37">
        <f>M2023/Inputs!$B$6</f>
        <v>496.71858594318189</v>
      </c>
      <c r="O2023" s="38">
        <f>IF(N2023&gt;Inputs!$B$4,1,0)</f>
        <v>1</v>
      </c>
      <c r="P2023" s="34">
        <f t="shared" si="312"/>
        <v>6.2176467413769906E-2</v>
      </c>
      <c r="Q2023" s="36">
        <f>Inputs!$B$12*(1+$B2023)^0*$C2023+Inputs!$B$29*(1+$D2023)^0*Inputs!$B$19+Inputs!$B$30*(1+$E2023)^0*Inputs!$B$20+Inputs!$B$31*(1+$F2023)^0*Inputs!$B$21+Inputs!$B$22*(1+Inputs!$B$23)^0</f>
        <v>13947.352462117586</v>
      </c>
      <c r="R2023" s="36">
        <f>Inputs!$B$12*(1+$B2023)^1*$C2023+Inputs!$B$29*(1+$D2023)^1*Inputs!$B$19+Inputs!$B$30*(1+$E2023)^1*Inputs!$B$20+Inputs!$B$31*(1+$F2023)^1*Inputs!$B$21+Inputs!$B$22*(1+Inputs!$B$23)^1</f>
        <v>16397.56382272725</v>
      </c>
      <c r="S2023" s="36">
        <f>Inputs!$B$12*(1+$B2023)^2*$C2023+Inputs!$B$29*(1+$D2023)^2*Inputs!$B$19+Inputs!$B$30*(1+$E2023)^2*Inputs!$B$20+Inputs!$B$31*(1+$F2023)^2*Inputs!$B$21+Inputs!$B$22*(1+Inputs!$B$23)^2</f>
        <v>19725.013763908461</v>
      </c>
      <c r="T2023" s="36">
        <f>Inputs!$B$12*(1+$B2023)^3*$C2023+Inputs!$B$29*(1+$D2023)^3*Inputs!$B$19+Inputs!$B$30*(1+$E2023)^3*Inputs!$B$20+Inputs!$B$31*(1+$F2023)^3*Inputs!$B$21+Inputs!$B$22*(1+Inputs!$B$23)^3</f>
        <v>24264.401222779998</v>
      </c>
      <c r="U2023" s="36">
        <f>Inputs!$B$12*(1+$B2023)^4*$C2023+Inputs!$B$29*(1+$D2023)^4*Inputs!$B$19+Inputs!$B$30*(1+$E2023)^4*Inputs!$B$20+Inputs!$B$31*(1+$F2023)^4*Inputs!$B$21+Inputs!$B$22*(1+Inputs!$B$23)^4</f>
        <v>30478.761803450747</v>
      </c>
      <c r="V2023" s="35">
        <f>Inputs!$B$13/(Q2023*(1-$G2023))</f>
        <v>1.1186609960295999</v>
      </c>
      <c r="W2023" s="36">
        <f>Inputs!$B$13</f>
        <v>12660</v>
      </c>
      <c r="X2023" s="36">
        <f t="shared" si="313"/>
        <v>14419.924667392619</v>
      </c>
      <c r="Y2023" s="36">
        <f t="shared" si="314"/>
        <v>16787.75230135514</v>
      </c>
      <c r="Z2023" s="36">
        <f t="shared" si="315"/>
        <v>19964.377820258971</v>
      </c>
      <c r="AA2023" s="36">
        <f t="shared" si="316"/>
        <v>24214.762666960138</v>
      </c>
      <c r="AB2023" s="36">
        <f t="shared" si="317"/>
        <v>66441.542366033027</v>
      </c>
      <c r="AC2023" s="36">
        <f t="shared" si="318"/>
        <v>400601.00365518662</v>
      </c>
      <c r="AD2023" s="36">
        <f t="shared" si="319"/>
        <v>259405.85001269428</v>
      </c>
    </row>
    <row r="2024" spans="1:30" ht="14.25" customHeight="1" x14ac:dyDescent="0.25">
      <c r="A2024" s="16">
        <v>2008</v>
      </c>
      <c r="B2024" s="34">
        <v>0.32951289929559302</v>
      </c>
      <c r="C2024" s="34">
        <v>7.4587670409151097E-2</v>
      </c>
      <c r="D2024" s="34">
        <v>2.0030985578043999E-2</v>
      </c>
      <c r="E2024" s="34">
        <v>4.6772488766419797E-2</v>
      </c>
      <c r="F2024" s="34">
        <v>1.6008476800196E-2</v>
      </c>
      <c r="G2024" s="34">
        <v>0.170389292095456</v>
      </c>
      <c r="H2024" s="35">
        <v>1.0232037405608501</v>
      </c>
      <c r="I2024" s="34">
        <v>9.2062501650744005E-2</v>
      </c>
      <c r="J2024" s="34">
        <v>3.0938750194198599E-2</v>
      </c>
      <c r="K2024" s="36">
        <f>Inputs!$B$12*(1+$B2024)^4</f>
        <v>187465.55058216903</v>
      </c>
      <c r="L2024" s="36">
        <f t="shared" si="310"/>
        <v>19343.832457348013</v>
      </c>
      <c r="M2024" s="36">
        <f t="shared" si="311"/>
        <v>269259.50396189076</v>
      </c>
      <c r="N2024" s="37">
        <f>M2024/Inputs!$B$6</f>
        <v>410.45656091751641</v>
      </c>
      <c r="O2024" s="38">
        <f>IF(N2024&gt;Inputs!$B$4,1,0)</f>
        <v>1</v>
      </c>
      <c r="P2024" s="34">
        <f t="shared" si="312"/>
        <v>6.1123751456545403E-2</v>
      </c>
      <c r="Q2024" s="36">
        <f>Inputs!$B$12*(1+$B2024)^0*$C2024+Inputs!$B$29*(1+$D2024)^0*Inputs!$B$19+Inputs!$B$30*(1+$E2024)^0*Inputs!$B$20+Inputs!$B$31*(1+$F2024)^0*Inputs!$B$21+Inputs!$B$22*(1+Inputs!$B$23)^0</f>
        <v>12497.304251975987</v>
      </c>
      <c r="R2024" s="36">
        <f>Inputs!$B$12*(1+$B2024)^1*$C2024+Inputs!$B$29*(1+$D2024)^1*Inputs!$B$19+Inputs!$B$30*(1+$E2024)^1*Inputs!$B$20+Inputs!$B$31*(1+$F2024)^1*Inputs!$B$21+Inputs!$B$22*(1+Inputs!$B$23)^1</f>
        <v>14158.697146937378</v>
      </c>
      <c r="S2024" s="36">
        <f>Inputs!$B$12*(1+$B2024)^2*$C2024+Inputs!$B$29*(1+$D2024)^2*Inputs!$B$19+Inputs!$B$30*(1+$E2024)^2*Inputs!$B$20+Inputs!$B$31*(1+$F2024)^2*Inputs!$B$21+Inputs!$B$22*(1+Inputs!$B$23)^2</f>
        <v>16311.910075602715</v>
      </c>
      <c r="T2024" s="36">
        <f>Inputs!$B$12*(1+$B2024)^3*$C2024+Inputs!$B$29*(1+$D2024)^3*Inputs!$B$19+Inputs!$B$30*(1+$E2024)^3*Inputs!$B$20+Inputs!$B$31*(1+$F2024)^3*Inputs!$B$21+Inputs!$B$22*(1+Inputs!$B$23)^3</f>
        <v>19117.299130318053</v>
      </c>
      <c r="U2024" s="36">
        <f>Inputs!$B$12*(1+$B2024)^4*$C2024+Inputs!$B$29*(1+$D2024)^4*Inputs!$B$19+Inputs!$B$30*(1+$E2024)^4*Inputs!$B$20+Inputs!$B$31*(1+$F2024)^4*Inputs!$B$21+Inputs!$B$22*(1+Inputs!$B$23)^4</f>
        <v>22787.991769266133</v>
      </c>
      <c r="V2024" s="35">
        <f>Inputs!$B$13/(Q2024*(1-$G2024))</f>
        <v>1.2210768951635833</v>
      </c>
      <c r="W2024" s="36">
        <f>Inputs!$B$13</f>
        <v>12660</v>
      </c>
      <c r="X2024" s="36">
        <f t="shared" si="313"/>
        <v>13761.95693750077</v>
      </c>
      <c r="Y2024" s="36">
        <f t="shared" si="314"/>
        <v>15185.403423856518</v>
      </c>
      <c r="Z2024" s="36">
        <f t="shared" si="315"/>
        <v>17012.488348274328</v>
      </c>
      <c r="AA2024" s="36">
        <f t="shared" si="316"/>
        <v>19343.832457348013</v>
      </c>
      <c r="AB2024" s="36">
        <f t="shared" si="317"/>
        <v>59206.977163468444</v>
      </c>
      <c r="AC2024" s="36">
        <f t="shared" si="318"/>
        <v>326261.16660594504</v>
      </c>
      <c r="AD2024" s="36">
        <f t="shared" si="319"/>
        <v>210052.5267984223</v>
      </c>
    </row>
    <row r="2025" spans="1:30" ht="14.25" customHeight="1" x14ac:dyDescent="0.25">
      <c r="A2025" s="16">
        <v>2009</v>
      </c>
      <c r="B2025" s="34">
        <v>0.46403728870671901</v>
      </c>
      <c r="C2025" s="34">
        <v>7.9010655266002303E-2</v>
      </c>
      <c r="D2025" s="34">
        <v>3.03952792436681E-2</v>
      </c>
      <c r="E2025" s="34">
        <v>2.5357207796246999E-2</v>
      </c>
      <c r="F2025" s="34">
        <v>-1.92910575450369E-3</v>
      </c>
      <c r="G2025" s="34">
        <v>0.18450493904360299</v>
      </c>
      <c r="H2025" s="35">
        <v>1.05385376207601</v>
      </c>
      <c r="I2025" s="34">
        <v>9.8745377320304001E-2</v>
      </c>
      <c r="J2025" s="34">
        <v>2.6878150304504501E-2</v>
      </c>
      <c r="K2025" s="36">
        <f>Inputs!$B$12*(1+$B2025)^4</f>
        <v>275651.14663961448</v>
      </c>
      <c r="L2025" s="36">
        <f t="shared" si="310"/>
        <v>25921.797350029472</v>
      </c>
      <c r="M2025" s="36">
        <f t="shared" si="311"/>
        <v>297955.5833977327</v>
      </c>
      <c r="N2025" s="37">
        <f>M2025/Inputs!$B$6</f>
        <v>454.20058444776328</v>
      </c>
      <c r="O2025" s="38">
        <f>IF(N2025&gt;Inputs!$B$4,1,0)</f>
        <v>1</v>
      </c>
      <c r="P2025" s="34">
        <f t="shared" si="312"/>
        <v>7.1867227015799506E-2</v>
      </c>
      <c r="Q2025" s="36">
        <f>Inputs!$B$12*(1+$B2025)^0*$C2025+Inputs!$B$29*(1+$D2025)^0*Inputs!$B$19+Inputs!$B$30*(1+$E2025)^0*Inputs!$B$20+Inputs!$B$31*(1+$F2025)^0*Inputs!$B$21+Inputs!$B$22*(1+Inputs!$B$23)^0</f>
        <v>12762.68334338706</v>
      </c>
      <c r="R2025" s="36">
        <f>Inputs!$B$12*(1+$B2025)^1*$C2025+Inputs!$B$29*(1+$D2025)^1*Inputs!$B$19+Inputs!$B$30*(1+$E2025)^1*Inputs!$B$20+Inputs!$B$31*(1+$F2025)^1*Inputs!$B$21+Inputs!$B$22*(1+Inputs!$B$23)^1</f>
        <v>15048.733651136819</v>
      </c>
      <c r="S2025" s="36">
        <f>Inputs!$B$12*(1+$B2025)^2*$C2025+Inputs!$B$29*(1+$D2025)^2*Inputs!$B$19+Inputs!$B$30*(1+$E2025)^2*Inputs!$B$20+Inputs!$B$31*(1+$F2025)^2*Inputs!$B$21+Inputs!$B$22*(1+Inputs!$B$23)^2</f>
        <v>18358.197270348552</v>
      </c>
      <c r="T2025" s="36">
        <f>Inputs!$B$12*(1+$B2025)^3*$C2025+Inputs!$B$29*(1+$D2025)^3*Inputs!$B$19+Inputs!$B$30*(1+$E2025)^3*Inputs!$B$20+Inputs!$B$31*(1+$F2025)^3*Inputs!$B$21+Inputs!$B$22*(1+Inputs!$B$23)^3</f>
        <v>23164.837093698923</v>
      </c>
      <c r="U2025" s="36">
        <f>Inputs!$B$12*(1+$B2025)^4*$C2025+Inputs!$B$29*(1+$D2025)^4*Inputs!$B$19+Inputs!$B$30*(1+$E2025)^4*Inputs!$B$20+Inputs!$B$31*(1+$F2025)^4*Inputs!$B$21+Inputs!$B$22*(1+Inputs!$B$23)^4</f>
        <v>30162.228505606869</v>
      </c>
      <c r="V2025" s="35">
        <f>Inputs!$B$13/(Q2025*(1-$G2025))</f>
        <v>1.216383097166529</v>
      </c>
      <c r="W2025" s="36">
        <f>Inputs!$B$13</f>
        <v>12660</v>
      </c>
      <c r="X2025" s="36">
        <f t="shared" si="313"/>
        <v>14429.010854699494</v>
      </c>
      <c r="Y2025" s="36">
        <f t="shared" si="314"/>
        <v>16993.879806440949</v>
      </c>
      <c r="Z2025" s="36">
        <f t="shared" si="315"/>
        <v>20675.729144555506</v>
      </c>
      <c r="AA2025" s="36">
        <f t="shared" si="316"/>
        <v>25921.797350029472</v>
      </c>
      <c r="AB2025" s="36">
        <f t="shared" si="317"/>
        <v>66659.738125030271</v>
      </c>
      <c r="AC2025" s="36">
        <f t="shared" si="318"/>
        <v>370384.78344954894</v>
      </c>
      <c r="AD2025" s="36">
        <f t="shared" si="319"/>
        <v>231295.84527270243</v>
      </c>
    </row>
    <row r="2026" spans="1:30" ht="14.25" customHeight="1" x14ac:dyDescent="0.25">
      <c r="A2026" s="16">
        <v>2010</v>
      </c>
      <c r="B2026" s="34">
        <v>0.28349429166172402</v>
      </c>
      <c r="C2026" s="34">
        <v>8.0450975300111902E-2</v>
      </c>
      <c r="D2026" s="34">
        <v>4.2129276297099803E-2</v>
      </c>
      <c r="E2026" s="34">
        <v>4.8938325520229801E-2</v>
      </c>
      <c r="F2026" s="34">
        <v>1.5974809957776299E-3</v>
      </c>
      <c r="G2026" s="34">
        <v>0.17155774767802201</v>
      </c>
      <c r="H2026" s="35">
        <v>0.913887593745219</v>
      </c>
      <c r="I2026" s="34">
        <v>9.5457185921247606E-2</v>
      </c>
      <c r="J2026" s="34">
        <v>2.1047535090832601E-2</v>
      </c>
      <c r="K2026" s="36">
        <f>Inputs!$B$12*(1+$B2026)^4</f>
        <v>162827.22308989274</v>
      </c>
      <c r="L2026" s="36">
        <f t="shared" si="310"/>
        <v>16643.085268102041</v>
      </c>
      <c r="M2026" s="36">
        <f t="shared" si="311"/>
        <v>199546.89952493727</v>
      </c>
      <c r="N2026" s="37">
        <f>M2026/Inputs!$B$6</f>
        <v>304.18734683679463</v>
      </c>
      <c r="O2026" s="38">
        <f>IF(N2026&gt;Inputs!$B$4,1,0)</f>
        <v>0</v>
      </c>
      <c r="P2026" s="34">
        <f t="shared" si="312"/>
        <v>7.4409650830415008E-2</v>
      </c>
      <c r="Q2026" s="36">
        <f>Inputs!$B$12*(1+$B2026)^0*$C2026+Inputs!$B$29*(1+$D2026)^0*Inputs!$B$19+Inputs!$B$30*(1+$E2026)^0*Inputs!$B$20+Inputs!$B$31*(1+$F2026)^0*Inputs!$B$21+Inputs!$B$22*(1+Inputs!$B$23)^0</f>
        <v>12849.102545433634</v>
      </c>
      <c r="R2026" s="36">
        <f>Inputs!$B$12*(1+$B2026)^1*$C2026+Inputs!$B$29*(1+$D2026)^1*Inputs!$B$19+Inputs!$B$30*(1+$E2026)^1*Inputs!$B$20+Inputs!$B$31*(1+$F2026)^1*Inputs!$B$21+Inputs!$B$22*(1+Inputs!$B$23)^1</f>
        <v>14417.582363523965</v>
      </c>
      <c r="S2026" s="36">
        <f>Inputs!$B$12*(1+$B2026)^2*$C2026+Inputs!$B$29*(1+$D2026)^2*Inputs!$B$19+Inputs!$B$30*(1+$E2026)^2*Inputs!$B$20+Inputs!$B$31*(1+$F2026)^2*Inputs!$B$21+Inputs!$B$22*(1+Inputs!$B$23)^2</f>
        <v>16383.816704469646</v>
      </c>
      <c r="T2026" s="36">
        <f>Inputs!$B$12*(1+$B2026)^3*$C2026+Inputs!$B$29*(1+$D2026)^3*Inputs!$B$19+Inputs!$B$30*(1+$E2026)^3*Inputs!$B$20+Inputs!$B$31*(1+$F2026)^3*Inputs!$B$21+Inputs!$B$22*(1+Inputs!$B$23)^3</f>
        <v>18858.264831435663</v>
      </c>
      <c r="U2026" s="36">
        <f>Inputs!$B$12*(1+$B2026)^4*$C2026+Inputs!$B$29*(1+$D2026)^4*Inputs!$B$19+Inputs!$B$30*(1+$E2026)^4*Inputs!$B$20+Inputs!$B$31*(1+$F2026)^4*Inputs!$B$21+Inputs!$B$22*(1+Inputs!$B$23)^4</f>
        <v>21982.587766911536</v>
      </c>
      <c r="V2026" s="35">
        <f>Inputs!$B$13/(Q2026*(1-$G2026))</f>
        <v>1.1893198566139171</v>
      </c>
      <c r="W2026" s="36">
        <f>Inputs!$B$13</f>
        <v>12660</v>
      </c>
      <c r="X2026" s="36">
        <f t="shared" si="313"/>
        <v>13382.946227566759</v>
      </c>
      <c r="Y2026" s="36">
        <f t="shared" si="314"/>
        <v>14273.465748548675</v>
      </c>
      <c r="Z2026" s="36">
        <f t="shared" si="315"/>
        <v>15353.419116182749</v>
      </c>
      <c r="AA2026" s="36">
        <f t="shared" si="316"/>
        <v>16643.085268102041</v>
      </c>
      <c r="AB2026" s="36">
        <f t="shared" si="317"/>
        <v>54778.594371498897</v>
      </c>
      <c r="AC2026" s="36">
        <f t="shared" si="318"/>
        <v>228376.03724322381</v>
      </c>
      <c r="AD2026" s="36">
        <f t="shared" si="319"/>
        <v>144768.30515343836</v>
      </c>
    </row>
    <row r="2027" spans="1:30" ht="14.25" customHeight="1" x14ac:dyDescent="0.25">
      <c r="A2027" s="16">
        <v>2011</v>
      </c>
      <c r="B2027" s="34">
        <v>0.331971148694581</v>
      </c>
      <c r="C2027" s="34">
        <v>8.1364901914577001E-2</v>
      </c>
      <c r="D2027" s="34">
        <v>4.41402523512546E-2</v>
      </c>
      <c r="E2027" s="34">
        <v>5.7529616129261003E-2</v>
      </c>
      <c r="F2027" s="34">
        <v>2.3263410971037599E-2</v>
      </c>
      <c r="G2027" s="34">
        <v>0.17677978685653301</v>
      </c>
      <c r="H2027" s="35">
        <v>1.0823421708502301</v>
      </c>
      <c r="I2027" s="34">
        <v>9.2635949702112003E-2</v>
      </c>
      <c r="J2027" s="34">
        <v>2.4082621718268499E-2</v>
      </c>
      <c r="K2027" s="36">
        <f>Inputs!$B$12*(1+$B2027)^4</f>
        <v>188855.88466547724</v>
      </c>
      <c r="L2027" s="36">
        <f t="shared" si="310"/>
        <v>22084.519043670811</v>
      </c>
      <c r="M2027" s="36">
        <f t="shared" si="311"/>
        <v>275178.74767648964</v>
      </c>
      <c r="N2027" s="37">
        <f>M2027/Inputs!$B$6</f>
        <v>419.47979828733179</v>
      </c>
      <c r="O2027" s="38">
        <f>IF(N2027&gt;Inputs!$B$4,1,0)</f>
        <v>1</v>
      </c>
      <c r="P2027" s="34">
        <f t="shared" si="312"/>
        <v>6.8553327983843504E-2</v>
      </c>
      <c r="Q2027" s="36">
        <f>Inputs!$B$12*(1+$B2027)^0*$C2027+Inputs!$B$29*(1+$D2027)^0*Inputs!$B$19+Inputs!$B$30*(1+$E2027)^0*Inputs!$B$20+Inputs!$B$31*(1+$F2027)^0*Inputs!$B$21+Inputs!$B$22*(1+Inputs!$B$23)^0</f>
        <v>12903.93814230154</v>
      </c>
      <c r="R2027" s="36">
        <f>Inputs!$B$12*(1+$B2027)^1*$C2027+Inputs!$B$29*(1+$D2027)^1*Inputs!$B$19+Inputs!$B$30*(1+$E2027)^1*Inputs!$B$20+Inputs!$B$31*(1+$F2027)^1*Inputs!$B$21+Inputs!$B$22*(1+Inputs!$B$23)^1</f>
        <v>14850.599690949522</v>
      </c>
      <c r="S2027" s="36">
        <f>Inputs!$B$12*(1+$B2027)^2*$C2027+Inputs!$B$29*(1+$D2027)^2*Inputs!$B$19+Inputs!$B$30*(1+$E2027)^2*Inputs!$B$20+Inputs!$B$31*(1+$F2027)^2*Inputs!$B$21+Inputs!$B$22*(1+Inputs!$B$23)^2</f>
        <v>17350.37749427167</v>
      </c>
      <c r="T2027" s="36">
        <f>Inputs!$B$12*(1+$B2027)^3*$C2027+Inputs!$B$29*(1+$D2027)^3*Inputs!$B$19+Inputs!$B$30*(1+$E2027)^3*Inputs!$B$20+Inputs!$B$31*(1+$F2027)^3*Inputs!$B$21+Inputs!$B$22*(1+Inputs!$B$23)^3</f>
        <v>20582.631201344775</v>
      </c>
      <c r="U2027" s="36">
        <f>Inputs!$B$12*(1+$B2027)^4*$C2027+Inputs!$B$29*(1+$D2027)^4*Inputs!$B$19+Inputs!$B$30*(1+$E2027)^4*Inputs!$B$20+Inputs!$B$31*(1+$F2027)^4*Inputs!$B$21+Inputs!$B$22*(1+Inputs!$B$23)^4</f>
        <v>24786.051069227866</v>
      </c>
      <c r="V2027" s="35">
        <f>Inputs!$B$13/(Q2027*(1-$G2027))</f>
        <v>1.1917781195496178</v>
      </c>
      <c r="W2027" s="36">
        <f>Inputs!$B$13</f>
        <v>12660</v>
      </c>
      <c r="X2027" s="36">
        <f t="shared" si="313"/>
        <v>14235.389337949309</v>
      </c>
      <c r="Y2027" s="36">
        <f t="shared" si="314"/>
        <v>16240.836383635025</v>
      </c>
      <c r="Z2027" s="36">
        <f t="shared" si="315"/>
        <v>18802.818639740683</v>
      </c>
      <c r="AA2027" s="36">
        <f t="shared" si="316"/>
        <v>22084.519043670811</v>
      </c>
      <c r="AB2027" s="36">
        <f t="shared" si="317"/>
        <v>63334.35567773589</v>
      </c>
      <c r="AC2027" s="36">
        <f t="shared" si="318"/>
        <v>329909.17912781145</v>
      </c>
      <c r="AD2027" s="36">
        <f t="shared" si="319"/>
        <v>211844.39199875377</v>
      </c>
    </row>
    <row r="2028" spans="1:30" ht="14.25" customHeight="1" x14ac:dyDescent="0.25">
      <c r="A2028" s="16">
        <v>2012</v>
      </c>
      <c r="B2028" s="34">
        <v>0.18871796611913599</v>
      </c>
      <c r="C2028" s="34">
        <v>6.6742763991682094E-2</v>
      </c>
      <c r="D2028" s="34">
        <v>3.1903277921477798E-2</v>
      </c>
      <c r="E2028" s="34">
        <v>3.58490718507673E-2</v>
      </c>
      <c r="F2028" s="34">
        <v>3.17319617989227E-3</v>
      </c>
      <c r="G2028" s="34">
        <v>0.19462570108136601</v>
      </c>
      <c r="H2028" s="35">
        <v>1.15595126625141</v>
      </c>
      <c r="I2028" s="34">
        <v>9.7842027621202504E-2</v>
      </c>
      <c r="J2028" s="34">
        <v>3.1531165601031599E-2</v>
      </c>
      <c r="K2028" s="36">
        <f>Inputs!$B$12*(1+$B2028)^4</f>
        <v>119802.68648076949</v>
      </c>
      <c r="L2028" s="36">
        <f t="shared" si="310"/>
        <v>15461.823778244521</v>
      </c>
      <c r="M2028" s="36">
        <f t="shared" si="311"/>
        <v>203525.68948241239</v>
      </c>
      <c r="N2028" s="37">
        <f>M2028/Inputs!$B$6</f>
        <v>310.25257543050668</v>
      </c>
      <c r="O2028" s="38">
        <f>IF(N2028&gt;Inputs!$B$4,1,0)</f>
        <v>0</v>
      </c>
      <c r="P2028" s="34">
        <f t="shared" si="312"/>
        <v>6.6310862020170905E-2</v>
      </c>
      <c r="Q2028" s="36">
        <f>Inputs!$B$12*(1+$B2028)^0*$C2028+Inputs!$B$29*(1+$D2028)^0*Inputs!$B$19+Inputs!$B$30*(1+$E2028)^0*Inputs!$B$20+Inputs!$B$31*(1+$F2028)^0*Inputs!$B$21+Inputs!$B$22*(1+Inputs!$B$23)^0</f>
        <v>12026.609866927847</v>
      </c>
      <c r="R2028" s="36">
        <f>Inputs!$B$12*(1+$B2028)^1*$C2028+Inputs!$B$29*(1+$D2028)^1*Inputs!$B$19+Inputs!$B$30*(1+$E2028)^1*Inputs!$B$20+Inputs!$B$31*(1+$F2028)^1*Inputs!$B$21+Inputs!$B$22*(1+Inputs!$B$23)^1</f>
        <v>12922.899005761899</v>
      </c>
      <c r="S2028" s="36">
        <f>Inputs!$B$12*(1+$B2028)^2*$C2028+Inputs!$B$29*(1+$D2028)^2*Inputs!$B$19+Inputs!$B$30*(1+$E2028)^2*Inputs!$B$20+Inputs!$B$31*(1+$F2028)^2*Inputs!$B$21+Inputs!$B$22*(1+Inputs!$B$23)^2</f>
        <v>13966.367813898119</v>
      </c>
      <c r="T2028" s="36">
        <f>Inputs!$B$12*(1+$B2028)^3*$C2028+Inputs!$B$29*(1+$D2028)^3*Inputs!$B$19+Inputs!$B$30*(1+$E2028)^3*Inputs!$B$20+Inputs!$B$31*(1+$F2028)^3*Inputs!$B$21+Inputs!$B$22*(1+Inputs!$B$23)^3</f>
        <v>15184.092157290999</v>
      </c>
      <c r="U2028" s="36">
        <f>Inputs!$B$12*(1+$B2028)^4*$C2028+Inputs!$B$29*(1+$D2028)^4*Inputs!$B$19+Inputs!$B$30*(1+$E2028)^4*Inputs!$B$20+Inputs!$B$31*(1+$F2028)^4*Inputs!$B$21+Inputs!$B$22*(1+Inputs!$B$23)^4</f>
        <v>16608.232956241001</v>
      </c>
      <c r="V2028" s="35">
        <f>Inputs!$B$13/(Q2028*(1-$G2028))</f>
        <v>1.3070515496218846</v>
      </c>
      <c r="W2028" s="36">
        <f>Inputs!$B$13</f>
        <v>12660</v>
      </c>
      <c r="X2028" s="36">
        <f t="shared" si="313"/>
        <v>13210.338580006144</v>
      </c>
      <c r="Y2028" s="36">
        <f t="shared" si="314"/>
        <v>13852.117101683933</v>
      </c>
      <c r="Z2028" s="36">
        <f t="shared" si="315"/>
        <v>14597.933235443446</v>
      </c>
      <c r="AA2028" s="36">
        <f t="shared" si="316"/>
        <v>15461.823778244521</v>
      </c>
      <c r="AB2028" s="36">
        <f t="shared" si="317"/>
        <v>52705.619764020608</v>
      </c>
      <c r="AC2028" s="36">
        <f t="shared" si="318"/>
        <v>240523.98986215456</v>
      </c>
      <c r="AD2028" s="36">
        <f t="shared" si="319"/>
        <v>150820.06971839178</v>
      </c>
    </row>
    <row r="2029" spans="1:30" ht="14.25" customHeight="1" x14ac:dyDescent="0.25">
      <c r="A2029" s="16">
        <v>2013</v>
      </c>
      <c r="B2029" s="34">
        <v>0.229881110691324</v>
      </c>
      <c r="C2029" s="34">
        <v>7.1197686555256906E-2</v>
      </c>
      <c r="D2029" s="34">
        <v>3.0691791571211199E-2</v>
      </c>
      <c r="E2029" s="34">
        <v>2.3121342646826401E-2</v>
      </c>
      <c r="F2029" s="34">
        <v>-5.8342765118123002E-3</v>
      </c>
      <c r="G2029" s="34">
        <v>0.17337448656971399</v>
      </c>
      <c r="H2029" s="35">
        <v>1.0060191095076301</v>
      </c>
      <c r="I2029" s="34">
        <v>8.8628559361760298E-2</v>
      </c>
      <c r="J2029" s="34">
        <v>2.1189998152534899E-2</v>
      </c>
      <c r="K2029" s="36">
        <f>Inputs!$B$12*(1+$B2029)^4</f>
        <v>137278.89537198553</v>
      </c>
      <c r="L2029" s="36">
        <f t="shared" si="310"/>
        <v>15024.762494267767</v>
      </c>
      <c r="M2029" s="36">
        <f t="shared" si="311"/>
        <v>201977.48341860739</v>
      </c>
      <c r="N2029" s="37">
        <f>M2029/Inputs!$B$6</f>
        <v>307.89250521129173</v>
      </c>
      <c r="O2029" s="38">
        <f>IF(N2029&gt;Inputs!$B$4,1,0)</f>
        <v>0</v>
      </c>
      <c r="P2029" s="34">
        <f t="shared" si="312"/>
        <v>6.7438561209225395E-2</v>
      </c>
      <c r="Q2029" s="36">
        <f>Inputs!$B$12*(1+$B2029)^0*$C2029+Inputs!$B$29*(1+$D2029)^0*Inputs!$B$19+Inputs!$B$30*(1+$E2029)^0*Inputs!$B$20+Inputs!$B$31*(1+$F2029)^0*Inputs!$B$21+Inputs!$B$22*(1+Inputs!$B$23)^0</f>
        <v>12293.905220742337</v>
      </c>
      <c r="R2029" s="36">
        <f>Inputs!$B$12*(1+$B2029)^1*$C2029+Inputs!$B$29*(1+$D2029)^1*Inputs!$B$19+Inputs!$B$30*(1+$E2029)^1*Inputs!$B$20+Inputs!$B$31*(1+$F2029)^1*Inputs!$B$21+Inputs!$B$22*(1+Inputs!$B$23)^1</f>
        <v>13339.884005615633</v>
      </c>
      <c r="S2029" s="36">
        <f>Inputs!$B$12*(1+$B2029)^2*$C2029+Inputs!$B$29*(1+$D2029)^2*Inputs!$B$19+Inputs!$B$30*(1+$E2029)^2*Inputs!$B$20+Inputs!$B$31*(1+$F2029)^2*Inputs!$B$21+Inputs!$B$22*(1+Inputs!$B$23)^2</f>
        <v>14614.143736872975</v>
      </c>
      <c r="T2029" s="36">
        <f>Inputs!$B$12*(1+$B2029)^3*$C2029+Inputs!$B$29*(1+$D2029)^3*Inputs!$B$19+Inputs!$B$30*(1+$E2029)^3*Inputs!$B$20+Inputs!$B$31*(1+$F2029)^3*Inputs!$B$21+Inputs!$B$22*(1+Inputs!$B$23)^3</f>
        <v>16168.642996422799</v>
      </c>
      <c r="U2029" s="36">
        <f>Inputs!$B$12*(1+$B2029)^4*$C2029+Inputs!$B$29*(1+$D2029)^4*Inputs!$B$19+Inputs!$B$30*(1+$E2029)^4*Inputs!$B$20+Inputs!$B$31*(1+$F2029)^4*Inputs!$B$21+Inputs!$B$22*(1+Inputs!$B$23)^4</f>
        <v>18067.271873797126</v>
      </c>
      <c r="V2029" s="35">
        <f>Inputs!$B$13/(Q2029*(1-$G2029))</f>
        <v>1.2457618861861297</v>
      </c>
      <c r="W2029" s="36">
        <f>Inputs!$B$13</f>
        <v>12660</v>
      </c>
      <c r="X2029" s="36">
        <f t="shared" si="313"/>
        <v>13076.210323767617</v>
      </c>
      <c r="Y2029" s="36">
        <f t="shared" si="314"/>
        <v>13601.234670189782</v>
      </c>
      <c r="Z2029" s="36">
        <f t="shared" si="315"/>
        <v>14246.92599689131</v>
      </c>
      <c r="AA2029" s="36">
        <f t="shared" si="316"/>
        <v>15024.762494267767</v>
      </c>
      <c r="AB2029" s="36">
        <f t="shared" si="317"/>
        <v>53176.002188134284</v>
      </c>
      <c r="AC2029" s="36">
        <f t="shared" si="318"/>
        <v>227512.81920386941</v>
      </c>
      <c r="AD2029" s="36">
        <f t="shared" si="319"/>
        <v>148801.48123047309</v>
      </c>
    </row>
    <row r="2030" spans="1:30" ht="14.25" customHeight="1" x14ac:dyDescent="0.25">
      <c r="A2030" s="16">
        <v>2014</v>
      </c>
      <c r="B2030" s="34">
        <v>0.25292491685006202</v>
      </c>
      <c r="C2030" s="34">
        <v>9.3728719712762601E-2</v>
      </c>
      <c r="D2030" s="34">
        <v>3.6672567457042199E-2</v>
      </c>
      <c r="E2030" s="34">
        <v>2.71279730235384E-2</v>
      </c>
      <c r="F2030" s="34">
        <v>6.3524051021740099E-3</v>
      </c>
      <c r="G2030" s="34">
        <v>0.18171490397248999</v>
      </c>
      <c r="H2030" s="35">
        <v>0.91989640080575896</v>
      </c>
      <c r="I2030" s="34">
        <v>8.7012635956885603E-2</v>
      </c>
      <c r="J2030" s="34">
        <v>2.0843856569303699E-2</v>
      </c>
      <c r="K2030" s="36">
        <f>Inputs!$B$12*(1+$B2030)^4</f>
        <v>147860.24955022978</v>
      </c>
      <c r="L2030" s="36">
        <f t="shared" si="310"/>
        <v>16938.67073826852</v>
      </c>
      <c r="M2030" s="36">
        <f t="shared" si="311"/>
        <v>228753.55181878252</v>
      </c>
      <c r="N2030" s="37">
        <f>M2030/Inputs!$B$6</f>
        <v>348.70968265058309</v>
      </c>
      <c r="O2030" s="38">
        <f>IF(N2030&gt;Inputs!$B$4,1,0)</f>
        <v>0</v>
      </c>
      <c r="P2030" s="34">
        <f t="shared" si="312"/>
        <v>6.6168779387581908E-2</v>
      </c>
      <c r="Q2030" s="36">
        <f>Inputs!$B$12*(1+$B2030)^0*$C2030+Inputs!$B$29*(1+$D2030)^0*Inputs!$B$19+Inputs!$B$30*(1+$E2030)^0*Inputs!$B$20+Inputs!$B$31*(1+$F2030)^0*Inputs!$B$21+Inputs!$B$22*(1+Inputs!$B$23)^0</f>
        <v>13645.767210192676</v>
      </c>
      <c r="R2030" s="36">
        <f>Inputs!$B$12*(1+$B2030)^1*$C2030+Inputs!$B$29*(1+$D2030)^1*Inputs!$B$19+Inputs!$B$30*(1+$E2030)^1*Inputs!$B$20+Inputs!$B$31*(1+$F2030)^1*Inputs!$B$21+Inputs!$B$22*(1+Inputs!$B$23)^1</f>
        <v>15216.890393790483</v>
      </c>
      <c r="S2030" s="36">
        <f>Inputs!$B$12*(1+$B2030)^2*$C2030+Inputs!$B$29*(1+$D2030)^2*Inputs!$B$19+Inputs!$B$30*(1+$E2030)^2*Inputs!$B$20+Inputs!$B$31*(1+$F2030)^2*Inputs!$B$21+Inputs!$B$22*(1+Inputs!$B$23)^2</f>
        <v>17152.164862493613</v>
      </c>
      <c r="T2030" s="36">
        <f>Inputs!$B$12*(1+$B2030)^3*$C2030+Inputs!$B$29*(1+$D2030)^3*Inputs!$B$19+Inputs!$B$30*(1+$E2030)^3*Inputs!$B$20+Inputs!$B$31*(1+$F2030)^3*Inputs!$B$21+Inputs!$B$22*(1+Inputs!$B$23)^3</f>
        <v>19542.733559521541</v>
      </c>
      <c r="U2030" s="36">
        <f>Inputs!$B$12*(1+$B2030)^4*$C2030+Inputs!$B$29*(1+$D2030)^4*Inputs!$B$19+Inputs!$B$30*(1+$E2030)^4*Inputs!$B$20+Inputs!$B$31*(1+$F2030)^4*Inputs!$B$21+Inputs!$B$22*(1+Inputs!$B$23)^4</f>
        <v>22502.758807927425</v>
      </c>
      <c r="V2030" s="35">
        <f>Inputs!$B$13/(Q2030*(1-$G2030))</f>
        <v>1.1337860426766586</v>
      </c>
      <c r="W2030" s="36">
        <f>Inputs!$B$13</f>
        <v>12660</v>
      </c>
      <c r="X2030" s="36">
        <f t="shared" si="313"/>
        <v>13451.800257798444</v>
      </c>
      <c r="Y2030" s="36">
        <f t="shared" si="314"/>
        <v>14412.087104957376</v>
      </c>
      <c r="Z2030" s="36">
        <f t="shared" si="315"/>
        <v>15565.654217655347</v>
      </c>
      <c r="AA2030" s="36">
        <f t="shared" si="316"/>
        <v>16938.67073826852</v>
      </c>
      <c r="AB2030" s="36">
        <f t="shared" si="317"/>
        <v>56561.714719919975</v>
      </c>
      <c r="AC2030" s="36">
        <f t="shared" si="318"/>
        <v>261327.74582897688</v>
      </c>
      <c r="AD2030" s="36">
        <f t="shared" si="319"/>
        <v>172191.83709886254</v>
      </c>
    </row>
    <row r="2031" spans="1:30" ht="14.25" customHeight="1" x14ac:dyDescent="0.25">
      <c r="A2031" s="16">
        <v>2015</v>
      </c>
      <c r="B2031" s="34">
        <v>0.29739137883955602</v>
      </c>
      <c r="C2031" s="34">
        <v>8.2074665628497995E-2</v>
      </c>
      <c r="D2031" s="34">
        <v>3.08597858580698E-2</v>
      </c>
      <c r="E2031" s="34">
        <v>3.7415483915541198E-2</v>
      </c>
      <c r="F2031" s="34">
        <v>3.0136426127441301E-2</v>
      </c>
      <c r="G2031" s="34">
        <v>0.16324887156713799</v>
      </c>
      <c r="H2031" s="35">
        <v>1.09462467200372</v>
      </c>
      <c r="I2031" s="34">
        <v>9.3075854987325804E-2</v>
      </c>
      <c r="J2031" s="34">
        <v>2.72771833812149E-2</v>
      </c>
      <c r="K2031" s="36">
        <f>Inputs!$B$12*(1+$B2031)^4</f>
        <v>169994.66080266904</v>
      </c>
      <c r="L2031" s="36">
        <f t="shared" si="310"/>
        <v>21138.243719367147</v>
      </c>
      <c r="M2031" s="36">
        <f t="shared" si="311"/>
        <v>273431.3936552846</v>
      </c>
      <c r="N2031" s="37">
        <f>M2031/Inputs!$B$6</f>
        <v>416.81614886476314</v>
      </c>
      <c r="O2031" s="38">
        <f>IF(N2031&gt;Inputs!$B$4,1,0)</f>
        <v>1</v>
      </c>
      <c r="P2031" s="34">
        <f t="shared" si="312"/>
        <v>6.5798671606110901E-2</v>
      </c>
      <c r="Q2031" s="36">
        <f>Inputs!$B$12*(1+$B2031)^0*$C2031+Inputs!$B$29*(1+$D2031)^0*Inputs!$B$19+Inputs!$B$30*(1+$E2031)^0*Inputs!$B$20+Inputs!$B$31*(1+$F2031)^0*Inputs!$B$21+Inputs!$B$22*(1+Inputs!$B$23)^0</f>
        <v>12946.523965136803</v>
      </c>
      <c r="R2031" s="36">
        <f>Inputs!$B$12*(1+$B2031)^1*$C2031+Inputs!$B$29*(1+$D2031)^1*Inputs!$B$19+Inputs!$B$30*(1+$E2031)^1*Inputs!$B$20+Inputs!$B$31*(1+$F2031)^1*Inputs!$B$21+Inputs!$B$22*(1+Inputs!$B$23)^1</f>
        <v>14673.750283621699</v>
      </c>
      <c r="S2031" s="36">
        <f>Inputs!$B$12*(1+$B2031)^2*$C2031+Inputs!$B$29*(1+$D2031)^2*Inputs!$B$19+Inputs!$B$30*(1+$E2031)^2*Inputs!$B$20+Inputs!$B$31*(1+$F2031)^2*Inputs!$B$21+Inputs!$B$22*(1+Inputs!$B$23)^2</f>
        <v>16845.190075379986</v>
      </c>
      <c r="T2031" s="36">
        <f>Inputs!$B$12*(1+$B2031)^3*$C2031+Inputs!$B$29*(1+$D2031)^3*Inputs!$B$19+Inputs!$B$30*(1+$E2031)^3*Inputs!$B$20+Inputs!$B$31*(1+$F2031)^3*Inputs!$B$21+Inputs!$B$22*(1+Inputs!$B$23)^3</f>
        <v>19590.655776001979</v>
      </c>
      <c r="U2031" s="36">
        <f>Inputs!$B$12*(1+$B2031)^4*$C2031+Inputs!$B$29*(1+$D2031)^4*Inputs!$B$19+Inputs!$B$30*(1+$E2031)^4*Inputs!$B$20+Inputs!$B$31*(1+$F2031)^4*Inputs!$B$21+Inputs!$B$22*(1+Inputs!$B$23)^4</f>
        <v>23078.488491383177</v>
      </c>
      <c r="V2031" s="35">
        <f>Inputs!$B$13/(Q2031*(1-$G2031))</f>
        <v>1.16864934335983</v>
      </c>
      <c r="W2031" s="36">
        <f>Inputs!$B$13</f>
        <v>12660</v>
      </c>
      <c r="X2031" s="36">
        <f t="shared" si="313"/>
        <v>14121.776623106378</v>
      </c>
      <c r="Y2031" s="36">
        <f t="shared" si="314"/>
        <v>15950.685941531425</v>
      </c>
      <c r="Z2031" s="36">
        <f t="shared" si="315"/>
        <v>18247.00099585297</v>
      </c>
      <c r="AA2031" s="36">
        <f t="shared" si="316"/>
        <v>21138.243719367147</v>
      </c>
      <c r="AB2031" s="36">
        <f t="shared" si="317"/>
        <v>61942.331656626389</v>
      </c>
      <c r="AC2031" s="36">
        <f t="shared" si="318"/>
        <v>330019.35965589347</v>
      </c>
      <c r="AD2031" s="36">
        <f t="shared" si="319"/>
        <v>211489.06199865823</v>
      </c>
    </row>
    <row r="2032" spans="1:30" ht="14.25" customHeight="1" x14ac:dyDescent="0.25">
      <c r="A2032" s="16">
        <v>2016</v>
      </c>
      <c r="B2032" s="34">
        <v>0.19968801631204799</v>
      </c>
      <c r="C2032" s="34">
        <v>8.1305165870904805E-2</v>
      </c>
      <c r="D2032" s="34">
        <v>2.7419443256896901E-2</v>
      </c>
      <c r="E2032" s="34">
        <v>5.7144276596957103E-2</v>
      </c>
      <c r="F2032" s="34">
        <v>1.8568104198510599E-2</v>
      </c>
      <c r="G2032" s="34">
        <v>0.19462555988657401</v>
      </c>
      <c r="H2032" s="35">
        <v>1.09827617973055</v>
      </c>
      <c r="I2032" s="34">
        <v>9.3507625265678407E-2</v>
      </c>
      <c r="J2032" s="34">
        <v>2.5440769173492299E-2</v>
      </c>
      <c r="K2032" s="36">
        <f>Inputs!$B$12*(1+$B2032)^4</f>
        <v>124286.66457404065</v>
      </c>
      <c r="L2032" s="36">
        <f t="shared" si="310"/>
        <v>16969.588137487561</v>
      </c>
      <c r="M2032" s="36">
        <f t="shared" si="311"/>
        <v>219284.05462198728</v>
      </c>
      <c r="N2032" s="37">
        <f>M2032/Inputs!$B$6</f>
        <v>334.27447350912695</v>
      </c>
      <c r="O2032" s="38">
        <f>IF(N2032&gt;Inputs!$B$4,1,0)</f>
        <v>0</v>
      </c>
      <c r="P2032" s="34">
        <f t="shared" si="312"/>
        <v>6.8066856092186101E-2</v>
      </c>
      <c r="Q2032" s="36">
        <f>Inputs!$B$12*(1+$B2032)^0*$C2032+Inputs!$B$29*(1+$D2032)^0*Inputs!$B$19+Inputs!$B$30*(1+$E2032)^0*Inputs!$B$20+Inputs!$B$31*(1+$F2032)^0*Inputs!$B$21+Inputs!$B$22*(1+Inputs!$B$23)^0</f>
        <v>12900.353979681211</v>
      </c>
      <c r="R2032" s="36">
        <f>Inputs!$B$12*(1+$B2032)^1*$C2032+Inputs!$B$29*(1+$D2032)^1*Inputs!$B$19+Inputs!$B$30*(1+$E2032)^1*Inputs!$B$20+Inputs!$B$31*(1+$F2032)^1*Inputs!$B$21+Inputs!$B$22*(1+Inputs!$B$23)^1</f>
        <v>14123.191880885108</v>
      </c>
      <c r="S2032" s="36">
        <f>Inputs!$B$12*(1+$B2032)^2*$C2032+Inputs!$B$29*(1+$D2032)^2*Inputs!$B$19+Inputs!$B$30*(1+$E2032)^2*Inputs!$B$20+Inputs!$B$31*(1+$F2032)^2*Inputs!$B$21+Inputs!$B$22*(1+Inputs!$B$23)^2</f>
        <v>15550.717285532868</v>
      </c>
      <c r="T2032" s="36">
        <f>Inputs!$B$12*(1+$B2032)^3*$C2032+Inputs!$B$29*(1+$D2032)^3*Inputs!$B$19+Inputs!$B$30*(1+$E2032)^3*Inputs!$B$20+Inputs!$B$31*(1+$F2032)^3*Inputs!$B$21+Inputs!$B$22*(1+Inputs!$B$23)^3</f>
        <v>17222.27754933689</v>
      </c>
      <c r="U2032" s="36">
        <f>Inputs!$B$12*(1+$B2032)^4*$C2032+Inputs!$B$29*(1+$D2032)^4*Inputs!$B$19+Inputs!$B$30*(1+$E2032)^4*Inputs!$B$20+Inputs!$B$31*(1+$F2032)^4*Inputs!$B$21+Inputs!$B$22*(1+Inputs!$B$23)^4</f>
        <v>19185.004041499917</v>
      </c>
      <c r="V2032" s="35">
        <f>Inputs!$B$13/(Q2032*(1-$G2032))</f>
        <v>1.2185244166297469</v>
      </c>
      <c r="W2032" s="36">
        <f>Inputs!$B$13</f>
        <v>12660</v>
      </c>
      <c r="X2032" s="36">
        <f t="shared" si="313"/>
        <v>13518.114876144286</v>
      </c>
      <c r="Y2032" s="36">
        <f t="shared" si="314"/>
        <v>14507.979357639379</v>
      </c>
      <c r="Z2032" s="36">
        <f t="shared" si="315"/>
        <v>15650.482556103365</v>
      </c>
      <c r="AA2032" s="36">
        <f t="shared" si="316"/>
        <v>16969.588137487561</v>
      </c>
      <c r="AB2032" s="36">
        <f t="shared" si="317"/>
        <v>55776.768156241436</v>
      </c>
      <c r="AC2032" s="36">
        <f t="shared" si="318"/>
        <v>255650.23142386973</v>
      </c>
      <c r="AD2032" s="36">
        <f t="shared" si="319"/>
        <v>163507.28646574583</v>
      </c>
    </row>
    <row r="2033" spans="1:30" ht="14.25" customHeight="1" x14ac:dyDescent="0.25">
      <c r="A2033" s="16">
        <v>2017</v>
      </c>
      <c r="B2033" s="34">
        <v>0.37298877080320397</v>
      </c>
      <c r="C2033" s="34">
        <v>8.1473329611008893E-2</v>
      </c>
      <c r="D2033" s="34">
        <v>1.2399766956031901E-2</v>
      </c>
      <c r="E2033" s="34">
        <v>4.7999693988896197E-2</v>
      </c>
      <c r="F2033" s="34">
        <v>1.4762221915841599E-2</v>
      </c>
      <c r="G2033" s="34">
        <v>0.18705553294306901</v>
      </c>
      <c r="H2033" s="35">
        <v>0.944248417981013</v>
      </c>
      <c r="I2033" s="34">
        <v>9.0108043256935999E-2</v>
      </c>
      <c r="J2033" s="34">
        <v>2.13989587868973E-2</v>
      </c>
      <c r="K2033" s="36">
        <f>Inputs!$B$12*(1+$B2033)^4</f>
        <v>213215.70544501211</v>
      </c>
      <c r="L2033" s="36">
        <f t="shared" si="310"/>
        <v>20005.52055184199</v>
      </c>
      <c r="M2033" s="36">
        <f t="shared" si="311"/>
        <v>253574.43227239896</v>
      </c>
      <c r="N2033" s="37">
        <f>M2033/Inputs!$B$6</f>
        <v>386.54639065914478</v>
      </c>
      <c r="O2033" s="38">
        <f>IF(N2033&gt;Inputs!$B$4,1,0)</f>
        <v>0</v>
      </c>
      <c r="P2033" s="34">
        <f t="shared" si="312"/>
        <v>6.8709084470038706E-2</v>
      </c>
      <c r="Q2033" s="36">
        <f>Inputs!$B$12*(1+$B2033)^0*$C2033+Inputs!$B$29*(1+$D2033)^0*Inputs!$B$19+Inputs!$B$30*(1+$E2033)^0*Inputs!$B$20+Inputs!$B$31*(1+$F2033)^0*Inputs!$B$21+Inputs!$B$22*(1+Inputs!$B$23)^0</f>
        <v>12910.443804087456</v>
      </c>
      <c r="R2033" s="36">
        <f>Inputs!$B$12*(1+$B2033)^1*$C2033+Inputs!$B$29*(1+$D2033)^1*Inputs!$B$19+Inputs!$B$30*(1+$E2033)^1*Inputs!$B$20+Inputs!$B$31*(1+$F2033)^1*Inputs!$B$21+Inputs!$B$22*(1+Inputs!$B$23)^1</f>
        <v>14892.781406499533</v>
      </c>
      <c r="S2033" s="36">
        <f>Inputs!$B$12*(1+$B2033)^2*$C2033+Inputs!$B$29*(1+$D2033)^2*Inputs!$B$19+Inputs!$B$30*(1+$E2033)^2*Inputs!$B$20+Inputs!$B$31*(1+$F2033)^2*Inputs!$B$21+Inputs!$B$22*(1+Inputs!$B$23)^2</f>
        <v>17560.400589877645</v>
      </c>
      <c r="T2033" s="36">
        <f>Inputs!$B$12*(1+$B2033)^3*$C2033+Inputs!$B$29*(1+$D2033)^3*Inputs!$B$19+Inputs!$B$30*(1+$E2033)^3*Inputs!$B$20+Inputs!$B$31*(1+$F2033)^3*Inputs!$B$21+Inputs!$B$22*(1+Inputs!$B$23)^3</f>
        <v>21167.198844100683</v>
      </c>
      <c r="U2033" s="36">
        <f>Inputs!$B$12*(1+$B2033)^4*$C2033+Inputs!$B$29*(1+$D2033)^4*Inputs!$B$19+Inputs!$B$30*(1+$E2033)^4*Inputs!$B$20+Inputs!$B$31*(1+$F2033)^4*Inputs!$B$21+Inputs!$B$22*(1+Inputs!$B$23)^4</f>
        <v>26061.698180851796</v>
      </c>
      <c r="V2033" s="35">
        <f>Inputs!$B$13/(Q2033*(1-$G2033))</f>
        <v>1.2062342464521201</v>
      </c>
      <c r="W2033" s="36">
        <f>Inputs!$B$13</f>
        <v>12660</v>
      </c>
      <c r="X2033" s="36">
        <f t="shared" si="313"/>
        <v>13810.91725619414</v>
      </c>
      <c r="Y2033" s="36">
        <f t="shared" si="314"/>
        <v>15349.747955808793</v>
      </c>
      <c r="Z2033" s="36">
        <f t="shared" si="315"/>
        <v>17375.444627888108</v>
      </c>
      <c r="AA2033" s="36">
        <f t="shared" si="316"/>
        <v>20005.52055184199</v>
      </c>
      <c r="AB2033" s="36">
        <f t="shared" si="317"/>
        <v>60384.99156599561</v>
      </c>
      <c r="AC2033" s="36">
        <f t="shared" si="318"/>
        <v>297393.24893131957</v>
      </c>
      <c r="AD2033" s="36">
        <f t="shared" si="319"/>
        <v>193189.44070640334</v>
      </c>
    </row>
    <row r="2034" spans="1:30" ht="14.25" customHeight="1" x14ac:dyDescent="0.25">
      <c r="A2034" s="16">
        <v>2018</v>
      </c>
      <c r="B2034" s="34">
        <v>0.245231223865813</v>
      </c>
      <c r="C2034" s="34">
        <v>8.6715866292898194E-2</v>
      </c>
      <c r="D2034" s="34">
        <v>1.50628488768906E-2</v>
      </c>
      <c r="E2034" s="34">
        <v>6.0766836315086302E-2</v>
      </c>
      <c r="F2034" s="34">
        <v>2.4528394790670299E-2</v>
      </c>
      <c r="G2034" s="34">
        <v>0.20270827468430799</v>
      </c>
      <c r="H2034" s="35">
        <v>1.06877310924846</v>
      </c>
      <c r="I2034" s="34">
        <v>9.0358785570723896E-2</v>
      </c>
      <c r="J2034" s="34">
        <v>2.62423654769997E-2</v>
      </c>
      <c r="K2034" s="36">
        <f>Inputs!$B$12*(1+$B2034)^4</f>
        <v>144261.77062330779</v>
      </c>
      <c r="L2034" s="36">
        <f t="shared" si="310"/>
        <v>18383.611064414916</v>
      </c>
      <c r="M2034" s="36">
        <f t="shared" si="311"/>
        <v>249292.30596638285</v>
      </c>
      <c r="N2034" s="37">
        <f>M2034/Inputs!$B$6</f>
        <v>380.01875909509579</v>
      </c>
      <c r="O2034" s="38">
        <f>IF(N2034&gt;Inputs!$B$4,1,0)</f>
        <v>0</v>
      </c>
      <c r="P2034" s="34">
        <f t="shared" si="312"/>
        <v>6.4116420093724202E-2</v>
      </c>
      <c r="Q2034" s="36">
        <f>Inputs!$B$12*(1+$B2034)^0*$C2034+Inputs!$B$29*(1+$D2034)^0*Inputs!$B$19+Inputs!$B$30*(1+$E2034)^0*Inputs!$B$20+Inputs!$B$31*(1+$F2034)^0*Inputs!$B$21+Inputs!$B$22*(1+Inputs!$B$23)^0</f>
        <v>13224.996005000812</v>
      </c>
      <c r="R2034" s="36">
        <f>Inputs!$B$12*(1+$B2034)^1*$C2034+Inputs!$B$29*(1+$D2034)^1*Inputs!$B$19+Inputs!$B$30*(1+$E2034)^1*Inputs!$B$20+Inputs!$B$31*(1+$F2034)^1*Inputs!$B$21+Inputs!$B$22*(1+Inputs!$B$23)^1</f>
        <v>14744.850129116687</v>
      </c>
      <c r="S2034" s="36">
        <f>Inputs!$B$12*(1+$B2034)^2*$C2034+Inputs!$B$29*(1+$D2034)^2*Inputs!$B$19+Inputs!$B$30*(1+$E2034)^2*Inputs!$B$20+Inputs!$B$31*(1+$F2034)^2*Inputs!$B$21+Inputs!$B$22*(1+Inputs!$B$23)^2</f>
        <v>16588.264438995597</v>
      </c>
      <c r="T2034" s="36">
        <f>Inputs!$B$12*(1+$B2034)^3*$C2034+Inputs!$B$29*(1+$D2034)^3*Inputs!$B$19+Inputs!$B$30*(1+$E2034)^3*Inputs!$B$20+Inputs!$B$31*(1+$F2034)^3*Inputs!$B$21+Inputs!$B$22*(1+Inputs!$B$23)^3</f>
        <v>18832.550096413332</v>
      </c>
      <c r="U2034" s="36">
        <f>Inputs!$B$12*(1+$B2034)^4*$C2034+Inputs!$B$29*(1+$D2034)^4*Inputs!$B$19+Inputs!$B$30*(1+$E2034)^4*Inputs!$B$20+Inputs!$B$31*(1+$F2034)^4*Inputs!$B$21+Inputs!$B$22*(1+Inputs!$B$23)^4</f>
        <v>21573.869540591702</v>
      </c>
      <c r="V2034" s="35">
        <f>Inputs!$B$13/(Q2034*(1-$G2034))</f>
        <v>1.2006623693387064</v>
      </c>
      <c r="W2034" s="36">
        <f>Inputs!$B$13</f>
        <v>12660</v>
      </c>
      <c r="X2034" s="36">
        <f t="shared" si="313"/>
        <v>13727.302389758866</v>
      </c>
      <c r="Y2034" s="36">
        <f t="shared" si="314"/>
        <v>15007.420489659278</v>
      </c>
      <c r="Z2034" s="36">
        <f t="shared" si="315"/>
        <v>16542.747603200281</v>
      </c>
      <c r="AA2034" s="36">
        <f t="shared" si="316"/>
        <v>18383.611064414916</v>
      </c>
      <c r="AB2034" s="36">
        <f t="shared" si="317"/>
        <v>58366.619626886677</v>
      </c>
      <c r="AC2034" s="36">
        <f t="shared" si="318"/>
        <v>294246.62944650179</v>
      </c>
      <c r="AD2034" s="36">
        <f t="shared" si="319"/>
        <v>190925.68633949617</v>
      </c>
    </row>
    <row r="2035" spans="1:30" ht="14.25" customHeight="1" x14ac:dyDescent="0.25">
      <c r="A2035" s="16">
        <v>2019</v>
      </c>
      <c r="B2035" s="34">
        <v>0.510392655118168</v>
      </c>
      <c r="C2035" s="34">
        <v>5.9261155169482799E-2</v>
      </c>
      <c r="D2035" s="34">
        <v>3.9227321856852501E-2</v>
      </c>
      <c r="E2035" s="34">
        <v>7.6049799418655903E-2</v>
      </c>
      <c r="F2035" s="34">
        <v>1.7423039953257599E-2</v>
      </c>
      <c r="G2035" s="34">
        <v>0.18687578176872699</v>
      </c>
      <c r="H2035" s="35">
        <v>1.00453605922622</v>
      </c>
      <c r="I2035" s="34">
        <v>9.1476940433365295E-2</v>
      </c>
      <c r="J2035" s="34">
        <v>3.1441199979562899E-2</v>
      </c>
      <c r="K2035" s="36">
        <f>Inputs!$B$12*(1+$B2035)^4</f>
        <v>312255.9413364483</v>
      </c>
      <c r="L2035" s="36">
        <f t="shared" si="310"/>
        <v>22842.1432513523</v>
      </c>
      <c r="M2035" s="36">
        <f t="shared" si="311"/>
        <v>317140.04417289991</v>
      </c>
      <c r="N2035" s="37">
        <f>M2035/Inputs!$B$6</f>
        <v>483.44518928795719</v>
      </c>
      <c r="O2035" s="38">
        <f>IF(N2035&gt;Inputs!$B$4,1,0)</f>
        <v>1</v>
      </c>
      <c r="P2035" s="34">
        <f t="shared" si="312"/>
        <v>6.0035740453802396E-2</v>
      </c>
      <c r="Q2035" s="36">
        <f>Inputs!$B$12*(1+$B2035)^0*$C2035+Inputs!$B$29*(1+$D2035)^0*Inputs!$B$19+Inputs!$B$30*(1+$E2035)^0*Inputs!$B$20+Inputs!$B$31*(1+$F2035)^0*Inputs!$B$21+Inputs!$B$22*(1+Inputs!$B$23)^0</f>
        <v>11577.713337595891</v>
      </c>
      <c r="R2035" s="36">
        <f>Inputs!$B$12*(1+$B2035)^1*$C2035+Inputs!$B$29*(1+$D2035)^1*Inputs!$B$19+Inputs!$B$30*(1+$E2035)^1*Inputs!$B$20+Inputs!$B$31*(1+$F2035)^1*Inputs!$B$21+Inputs!$B$22*(1+Inputs!$B$23)^1</f>
        <v>13722.441826646893</v>
      </c>
      <c r="S2035" s="36">
        <f>Inputs!$B$12*(1+$B2035)^2*$C2035+Inputs!$B$29*(1+$D2035)^2*Inputs!$B$19+Inputs!$B$30*(1+$E2035)^2*Inputs!$B$20+Inputs!$B$31*(1+$F2035)^2*Inputs!$B$21+Inputs!$B$22*(1+Inputs!$B$23)^2</f>
        <v>16812.319195886037</v>
      </c>
      <c r="T2035" s="36">
        <f>Inputs!$B$12*(1+$B2035)^3*$C2035+Inputs!$B$29*(1+$D2035)^3*Inputs!$B$19+Inputs!$B$30*(1+$E2035)^3*Inputs!$B$20+Inputs!$B$31*(1+$F2035)^3*Inputs!$B$21+Inputs!$B$22*(1+Inputs!$B$23)^3</f>
        <v>21321.363817541249</v>
      </c>
      <c r="U2035" s="36">
        <f>Inputs!$B$12*(1+$B2035)^4*$C2035+Inputs!$B$29*(1+$D2035)^4*Inputs!$B$19+Inputs!$B$30*(1+$E2035)^4*Inputs!$B$20+Inputs!$B$31*(1+$F2035)^4*Inputs!$B$21+Inputs!$B$22*(1+Inputs!$B$23)^4</f>
        <v>27964.974232351869</v>
      </c>
      <c r="V2035" s="35">
        <f>Inputs!$B$13/(Q2035*(1-$G2035))</f>
        <v>1.3447885943154447</v>
      </c>
      <c r="W2035" s="36">
        <f>Inputs!$B$13</f>
        <v>12660</v>
      </c>
      <c r="X2035" s="36">
        <f t="shared" si="313"/>
        <v>14056.079401043709</v>
      </c>
      <c r="Y2035" s="36">
        <f t="shared" si="314"/>
        <v>16058.2259226039</v>
      </c>
      <c r="Z2035" s="36">
        <f t="shared" si="315"/>
        <v>18890.291083649325</v>
      </c>
      <c r="AA2035" s="36">
        <f t="shared" si="316"/>
        <v>22842.1432513523</v>
      </c>
      <c r="AB2035" s="36">
        <f t="shared" si="317"/>
        <v>63803.040182013421</v>
      </c>
      <c r="AC2035" s="36">
        <f t="shared" si="318"/>
        <v>392438.36200220772</v>
      </c>
      <c r="AD2035" s="36">
        <f t="shared" si="319"/>
        <v>253337.00399088647</v>
      </c>
    </row>
    <row r="2036" spans="1:30" ht="14.25" customHeight="1" x14ac:dyDescent="0.25">
      <c r="A2036" s="16">
        <v>2020</v>
      </c>
      <c r="B2036" s="34">
        <v>0.248218253810257</v>
      </c>
      <c r="C2036" s="34">
        <v>8.1010999551061599E-2</v>
      </c>
      <c r="D2036" s="34">
        <v>6.6629810388205797E-3</v>
      </c>
      <c r="E2036" s="34">
        <v>3.0624961238466201E-2</v>
      </c>
      <c r="F2036" s="34">
        <v>2.3169021811214999E-2</v>
      </c>
      <c r="G2036" s="34">
        <v>0.225189078522361</v>
      </c>
      <c r="H2036" s="35">
        <v>1.0714673571590101</v>
      </c>
      <c r="I2036" s="34">
        <v>9.9837731198460303E-2</v>
      </c>
      <c r="J2036" s="34">
        <v>2.9618489316240702E-2</v>
      </c>
      <c r="K2036" s="36">
        <f>Inputs!$B$12*(1+$B2036)^4</f>
        <v>145650.96550071301</v>
      </c>
      <c r="L2036" s="36">
        <f t="shared" si="310"/>
        <v>16916.204384734221</v>
      </c>
      <c r="M2036" s="36">
        <f t="shared" si="311"/>
        <v>208681.56365525001</v>
      </c>
      <c r="N2036" s="37">
        <f>M2036/Inputs!$B$6</f>
        <v>318.11213971836889</v>
      </c>
      <c r="O2036" s="38">
        <f>IF(N2036&gt;Inputs!$B$4,1,0)</f>
        <v>0</v>
      </c>
      <c r="P2036" s="34">
        <f t="shared" si="312"/>
        <v>7.0219241882219605E-2</v>
      </c>
      <c r="Q2036" s="36">
        <f>Inputs!$B$12*(1+$B2036)^0*$C2036+Inputs!$B$29*(1+$D2036)^0*Inputs!$B$19+Inputs!$B$30*(1+$E2036)^0*Inputs!$B$20+Inputs!$B$31*(1+$F2036)^0*Inputs!$B$21+Inputs!$B$22*(1+Inputs!$B$23)^0</f>
        <v>12882.704000490619</v>
      </c>
      <c r="R2036" s="36">
        <f>Inputs!$B$12*(1+$B2036)^1*$C2036+Inputs!$B$29*(1+$D2036)^1*Inputs!$B$19+Inputs!$B$30*(1+$E2036)^1*Inputs!$B$20+Inputs!$B$31*(1+$F2036)^1*Inputs!$B$21+Inputs!$B$22*(1+Inputs!$B$23)^1</f>
        <v>14223.626579568961</v>
      </c>
      <c r="S2036" s="36">
        <f>Inputs!$B$12*(1+$B2036)^2*$C2036+Inputs!$B$29*(1+$D2036)^2*Inputs!$B$19+Inputs!$B$30*(1+$E2036)^2*Inputs!$B$20+Inputs!$B$31*(1+$F2036)^2*Inputs!$B$21+Inputs!$B$22*(1+Inputs!$B$23)^2</f>
        <v>15866.879001033776</v>
      </c>
      <c r="T2036" s="36">
        <f>Inputs!$B$12*(1+$B2036)^3*$C2036+Inputs!$B$29*(1+$D2036)^3*Inputs!$B$19+Inputs!$B$30*(1+$E2036)^3*Inputs!$B$20+Inputs!$B$31*(1+$F2036)^3*Inputs!$B$21+Inputs!$B$22*(1+Inputs!$B$23)^3</f>
        <v>17886.863892921065</v>
      </c>
      <c r="U2036" s="36">
        <f>Inputs!$B$12*(1+$B2036)^4*$C2036+Inputs!$B$29*(1+$D2036)^4*Inputs!$B$19+Inputs!$B$30*(1+$E2036)^4*Inputs!$B$20+Inputs!$B$31*(1+$F2036)^4*Inputs!$B$21+Inputs!$B$22*(1+Inputs!$B$23)^4</f>
        <v>20376.436968564121</v>
      </c>
      <c r="V2036" s="35">
        <f>Inputs!$B$13/(Q2036*(1-$G2036))</f>
        <v>1.2683261408683393</v>
      </c>
      <c r="W2036" s="36">
        <f>Inputs!$B$13</f>
        <v>12660</v>
      </c>
      <c r="X2036" s="36">
        <f t="shared" si="313"/>
        <v>13435.365455845496</v>
      </c>
      <c r="Y2036" s="36">
        <f t="shared" si="314"/>
        <v>14382.513083334363</v>
      </c>
      <c r="Z2036" s="36">
        <f t="shared" si="315"/>
        <v>15531.462525737634</v>
      </c>
      <c r="AA2036" s="36">
        <f t="shared" si="316"/>
        <v>16916.204384734221</v>
      </c>
      <c r="AB2036" s="36">
        <f t="shared" si="317"/>
        <v>54554.094435629042</v>
      </c>
      <c r="AC2036" s="36">
        <f t="shared" si="318"/>
        <v>248040.79817308713</v>
      </c>
      <c r="AD2036" s="36">
        <f t="shared" si="319"/>
        <v>154127.46921962098</v>
      </c>
    </row>
    <row r="2037" spans="1:30" ht="14.25" customHeight="1" x14ac:dyDescent="0.25">
      <c r="A2037" s="16">
        <v>2021</v>
      </c>
      <c r="B2037" s="34">
        <v>0.32170446873483299</v>
      </c>
      <c r="C2037" s="34">
        <v>7.4688717386387798E-2</v>
      </c>
      <c r="D2037" s="34">
        <v>9.7030431533460491E-3</v>
      </c>
      <c r="E2037" s="34">
        <v>5.0768168402630397E-2</v>
      </c>
      <c r="F2037" s="34">
        <v>1.73225994278517E-2</v>
      </c>
      <c r="G2037" s="34">
        <v>0.174056527338844</v>
      </c>
      <c r="H2037" s="35">
        <v>1.08903619677434</v>
      </c>
      <c r="I2037" s="34">
        <v>0.101474283994248</v>
      </c>
      <c r="J2037" s="34">
        <v>1.6142977229243599E-2</v>
      </c>
      <c r="K2037" s="36">
        <f>Inputs!$B$12*(1+$B2037)^4</f>
        <v>183100.14315650534</v>
      </c>
      <c r="L2037" s="36">
        <f t="shared" si="310"/>
        <v>20157.081113965865</v>
      </c>
      <c r="M2037" s="36">
        <f t="shared" si="311"/>
        <v>206916.6631163884</v>
      </c>
      <c r="N2037" s="37">
        <f>M2037/Inputs!$B$6</f>
        <v>315.42174255547013</v>
      </c>
      <c r="O2037" s="38">
        <f>IF(N2037&gt;Inputs!$B$4,1,0)</f>
        <v>0</v>
      </c>
      <c r="P2037" s="34">
        <f t="shared" si="312"/>
        <v>8.5331306765004403E-2</v>
      </c>
      <c r="Q2037" s="36">
        <f>Inputs!$B$12*(1+$B2037)^0*$C2037+Inputs!$B$29*(1+$D2037)^0*Inputs!$B$19+Inputs!$B$30*(1+$E2037)^0*Inputs!$B$20+Inputs!$B$31*(1+$F2037)^0*Inputs!$B$21+Inputs!$B$22*(1+Inputs!$B$23)^0</f>
        <v>12503.367070610191</v>
      </c>
      <c r="R2037" s="36">
        <f>Inputs!$B$12*(1+$B2037)^1*$C2037+Inputs!$B$29*(1+$D2037)^1*Inputs!$B$19+Inputs!$B$30*(1+$E2037)^1*Inputs!$B$20+Inputs!$B$31*(1+$F2037)^1*Inputs!$B$21+Inputs!$B$22*(1+Inputs!$B$23)^1</f>
        <v>14113.656622583097</v>
      </c>
      <c r="S2037" s="36">
        <f>Inputs!$B$12*(1+$B2037)^2*$C2037+Inputs!$B$29*(1+$D2037)^2*Inputs!$B$19+Inputs!$B$30*(1+$E2037)^2*Inputs!$B$20+Inputs!$B$31*(1+$F2037)^2*Inputs!$B$21+Inputs!$B$22*(1+Inputs!$B$23)^2</f>
        <v>16193.800044009782</v>
      </c>
      <c r="T2037" s="36">
        <f>Inputs!$B$12*(1+$B2037)^3*$C2037+Inputs!$B$29*(1+$D2037)^3*Inputs!$B$19+Inputs!$B$30*(1+$E2037)^3*Inputs!$B$20+Inputs!$B$31*(1+$F2037)^3*Inputs!$B$21+Inputs!$B$22*(1+Inputs!$B$23)^3</f>
        <v>18893.29317365522</v>
      </c>
      <c r="U2037" s="36">
        <f>Inputs!$B$12*(1+$B2037)^4*$C2037+Inputs!$B$29*(1+$D2037)^4*Inputs!$B$19+Inputs!$B$30*(1+$E2037)^4*Inputs!$B$20+Inputs!$B$31*(1+$F2037)^4*Inputs!$B$21+Inputs!$B$22*(1+Inputs!$B$23)^4</f>
        <v>22409.646368277936</v>
      </c>
      <c r="V2037" s="35">
        <f>Inputs!$B$13/(Q2037*(1-$G2037))</f>
        <v>1.2259038220562024</v>
      </c>
      <c r="W2037" s="36">
        <f>Inputs!$B$13</f>
        <v>12660</v>
      </c>
      <c r="X2037" s="36">
        <f t="shared" si="313"/>
        <v>13891.592765744028</v>
      </c>
      <c r="Y2037" s="36">
        <f t="shared" si="314"/>
        <v>15481.35055737624</v>
      </c>
      <c r="Z2037" s="36">
        <f t="shared" si="315"/>
        <v>17528.131232431162</v>
      </c>
      <c r="AA2037" s="36">
        <f t="shared" si="316"/>
        <v>20157.081113965865</v>
      </c>
      <c r="AB2037" s="36">
        <f t="shared" si="317"/>
        <v>58868.761539805033</v>
      </c>
      <c r="AC2037" s="36">
        <f t="shared" si="318"/>
        <v>240034.7210409391</v>
      </c>
      <c r="AD2037" s="36">
        <f t="shared" si="319"/>
        <v>148047.90157658336</v>
      </c>
    </row>
    <row r="2038" spans="1:30" ht="14.25" customHeight="1" x14ac:dyDescent="0.25">
      <c r="A2038" s="16">
        <v>2022</v>
      </c>
      <c r="B2038" s="34">
        <v>0.30988127940222199</v>
      </c>
      <c r="C2038" s="34">
        <v>5.7432259172679703E-2</v>
      </c>
      <c r="D2038" s="34">
        <v>4.6898795496426698E-2</v>
      </c>
      <c r="E2038" s="34">
        <v>4.1350896002316201E-2</v>
      </c>
      <c r="F2038" s="34">
        <v>2.5730687832140098E-2</v>
      </c>
      <c r="G2038" s="34">
        <v>0.19788187317164399</v>
      </c>
      <c r="H2038" s="35">
        <v>1.00011715465174</v>
      </c>
      <c r="I2038" s="34">
        <v>9.1738044146523007E-2</v>
      </c>
      <c r="J2038" s="34">
        <v>3.0035729509129701E-2</v>
      </c>
      <c r="K2038" s="36">
        <f>Inputs!$B$12*(1+$B2038)^4</f>
        <v>176635.90657727828</v>
      </c>
      <c r="L2038" s="36">
        <f t="shared" si="310"/>
        <v>15615.96544322937</v>
      </c>
      <c r="M2038" s="36">
        <f t="shared" si="311"/>
        <v>221824.14531232161</v>
      </c>
      <c r="N2038" s="37">
        <f>M2038/Inputs!$B$6</f>
        <v>338.14656297610003</v>
      </c>
      <c r="O2038" s="38">
        <f>IF(N2038&gt;Inputs!$B$4,1,0)</f>
        <v>0</v>
      </c>
      <c r="P2038" s="34">
        <f t="shared" si="312"/>
        <v>6.1702314637393306E-2</v>
      </c>
      <c r="Q2038" s="36">
        <f>Inputs!$B$12*(1+$B2038)^0*$C2038+Inputs!$B$29*(1+$D2038)^0*Inputs!$B$19+Inputs!$B$30*(1+$E2038)^0*Inputs!$B$20+Inputs!$B$31*(1+$F2038)^0*Inputs!$B$21+Inputs!$B$22*(1+Inputs!$B$23)^0</f>
        <v>11467.979577787704</v>
      </c>
      <c r="R2038" s="36">
        <f>Inputs!$B$12*(1+$B2038)^1*$C2038+Inputs!$B$29*(1+$D2038)^1*Inputs!$B$19+Inputs!$B$30*(1+$E2038)^1*Inputs!$B$20+Inputs!$B$31*(1+$F2038)^1*Inputs!$B$21+Inputs!$B$22*(1+Inputs!$B$23)^1</f>
        <v>12841.444980344084</v>
      </c>
      <c r="S2038" s="36">
        <f>Inputs!$B$12*(1+$B2038)^2*$C2038+Inputs!$B$29*(1+$D2038)^2*Inputs!$B$19+Inputs!$B$30*(1+$E2038)^2*Inputs!$B$20+Inputs!$B$31*(1+$F2038)^2*Inputs!$B$21+Inputs!$B$22*(1+Inputs!$B$23)^2</f>
        <v>14558.277155419513</v>
      </c>
      <c r="T2038" s="36">
        <f>Inputs!$B$12*(1+$B2038)^3*$C2038+Inputs!$B$29*(1+$D2038)^3*Inputs!$B$19+Inputs!$B$30*(1+$E2038)^3*Inputs!$B$20+Inputs!$B$31*(1+$F2038)^3*Inputs!$B$21+Inputs!$B$22*(1+Inputs!$B$23)^3</f>
        <v>16721.548627682299</v>
      </c>
      <c r="U2038" s="36">
        <f>Inputs!$B$12*(1+$B2038)^4*$C2038+Inputs!$B$29*(1+$D2038)^4*Inputs!$B$19+Inputs!$B$30*(1+$E2038)^4*Inputs!$B$20+Inputs!$B$31*(1+$F2038)^4*Inputs!$B$21+Inputs!$B$22*(1+Inputs!$B$23)^4</f>
        <v>19466.13055147283</v>
      </c>
      <c r="V2038" s="35">
        <f>Inputs!$B$13/(Q2038*(1-$G2038))</f>
        <v>1.3762852766210052</v>
      </c>
      <c r="W2038" s="36">
        <f>Inputs!$B$13</f>
        <v>12660</v>
      </c>
      <c r="X2038" s="36">
        <f t="shared" si="313"/>
        <v>13207.561648813498</v>
      </c>
      <c r="Y2038" s="36">
        <f t="shared" si="314"/>
        <v>13875.169793225778</v>
      </c>
      <c r="Z2038" s="36">
        <f t="shared" si="315"/>
        <v>14675.582141397514</v>
      </c>
      <c r="AA2038" s="36">
        <f t="shared" si="316"/>
        <v>15615.96544322937</v>
      </c>
      <c r="AB2038" s="36">
        <f t="shared" si="317"/>
        <v>53739.729131152169</v>
      </c>
      <c r="AC2038" s="36">
        <f t="shared" si="318"/>
        <v>260687.1792708757</v>
      </c>
      <c r="AD2038" s="36">
        <f t="shared" si="319"/>
        <v>168084.41618116945</v>
      </c>
    </row>
    <row r="2039" spans="1:30" ht="14.25" customHeight="1" x14ac:dyDescent="0.25">
      <c r="A2039" s="16">
        <v>2023</v>
      </c>
      <c r="B2039" s="34">
        <v>0.22291454317153001</v>
      </c>
      <c r="C2039" s="34">
        <v>8.3879005441775095E-2</v>
      </c>
      <c r="D2039" s="34">
        <v>3.6917426578009803E-2</v>
      </c>
      <c r="E2039" s="34">
        <v>4.2340188139756998E-2</v>
      </c>
      <c r="F2039" s="34">
        <v>1.62515740158003E-2</v>
      </c>
      <c r="G2039" s="34">
        <v>0.18234820694074499</v>
      </c>
      <c r="H2039" s="35">
        <v>1.00832442508681</v>
      </c>
      <c r="I2039" s="34">
        <v>9.8654903235153205E-2</v>
      </c>
      <c r="J2039" s="34">
        <v>2.6361736544851199E-2</v>
      </c>
      <c r="K2039" s="36">
        <f>Inputs!$B$12*(1+$B2039)^4</f>
        <v>134194.80061688329</v>
      </c>
      <c r="L2039" s="36">
        <f t="shared" si="310"/>
        <v>16701.708953705056</v>
      </c>
      <c r="M2039" s="36">
        <f t="shared" si="311"/>
        <v>202677.58625846368</v>
      </c>
      <c r="N2039" s="37">
        <f>M2039/Inputs!$B$6</f>
        <v>308.95973515009706</v>
      </c>
      <c r="O2039" s="38">
        <f>IF(N2039&gt;Inputs!$B$4,1,0)</f>
        <v>0</v>
      </c>
      <c r="P2039" s="34">
        <f t="shared" si="312"/>
        <v>7.2293166690302002E-2</v>
      </c>
      <c r="Q2039" s="36">
        <f>Inputs!$B$12*(1+$B2039)^0*$C2039+Inputs!$B$29*(1+$D2039)^0*Inputs!$B$19+Inputs!$B$30*(1+$E2039)^0*Inputs!$B$20+Inputs!$B$31*(1+$F2039)^0*Inputs!$B$21+Inputs!$B$22*(1+Inputs!$B$23)^0</f>
        <v>13054.784353933428</v>
      </c>
      <c r="R2039" s="36">
        <f>Inputs!$B$12*(1+$B2039)^1*$C2039+Inputs!$B$29*(1+$D2039)^1*Inputs!$B$19+Inputs!$B$30*(1+$E2039)^1*Inputs!$B$20+Inputs!$B$31*(1+$F2039)^1*Inputs!$B$21+Inputs!$B$22*(1+Inputs!$B$23)^1</f>
        <v>14409.06812241632</v>
      </c>
      <c r="S2039" s="36">
        <f>Inputs!$B$12*(1+$B2039)^2*$C2039+Inputs!$B$29*(1+$D2039)^2*Inputs!$B$19+Inputs!$B$30*(1+$E2039)^2*Inputs!$B$20+Inputs!$B$31*(1+$F2039)^2*Inputs!$B$21+Inputs!$B$22*(1+Inputs!$B$23)^2</f>
        <v>16021.551330858019</v>
      </c>
      <c r="T2039" s="36">
        <f>Inputs!$B$12*(1+$B2039)^3*$C2039+Inputs!$B$29*(1+$D2039)^3*Inputs!$B$19+Inputs!$B$30*(1+$E2039)^3*Inputs!$B$20+Inputs!$B$31*(1+$F2039)^3*Inputs!$B$21+Inputs!$B$22*(1+Inputs!$B$23)^3</f>
        <v>17948.294541241929</v>
      </c>
      <c r="U2039" s="36">
        <f>Inputs!$B$12*(1+$B2039)^4*$C2039+Inputs!$B$29*(1+$D2039)^4*Inputs!$B$19+Inputs!$B$30*(1+$E2039)^4*Inputs!$B$20+Inputs!$B$31*(1+$F2039)^4*Inputs!$B$21+Inputs!$B$22*(1+Inputs!$B$23)^4</f>
        <v>20257.797728779849</v>
      </c>
      <c r="V2039" s="35">
        <f>Inputs!$B$13/(Q2039*(1-$G2039))</f>
        <v>1.1860298238436742</v>
      </c>
      <c r="W2039" s="36">
        <f>Inputs!$B$13</f>
        <v>12660</v>
      </c>
      <c r="X2039" s="36">
        <f t="shared" si="313"/>
        <v>13449.915932449667</v>
      </c>
      <c r="Y2039" s="36">
        <f t="shared" si="314"/>
        <v>14373.075379455431</v>
      </c>
      <c r="Z2039" s="36">
        <f t="shared" si="315"/>
        <v>15449.596846731585</v>
      </c>
      <c r="AA2039" s="36">
        <f t="shared" si="316"/>
        <v>16701.708953705056</v>
      </c>
      <c r="AB2039" s="36">
        <f t="shared" si="317"/>
        <v>54542.605973672216</v>
      </c>
      <c r="AC2039" s="36">
        <f t="shared" si="318"/>
        <v>237117.77737481485</v>
      </c>
      <c r="AD2039" s="36">
        <f t="shared" si="319"/>
        <v>148134.98028479147</v>
      </c>
    </row>
    <row r="2040" spans="1:30" ht="14.25" customHeight="1" x14ac:dyDescent="0.25">
      <c r="A2040" s="16">
        <v>2024</v>
      </c>
      <c r="B2040" s="34">
        <v>0.29771946812358102</v>
      </c>
      <c r="C2040" s="34">
        <v>7.0933657937729905E-2</v>
      </c>
      <c r="D2040" s="34">
        <v>2.75370649225059E-3</v>
      </c>
      <c r="E2040" s="34">
        <v>3.6148058197076303E-2</v>
      </c>
      <c r="F2040" s="34">
        <v>3.5846820129857701E-3</v>
      </c>
      <c r="G2040" s="34">
        <v>0.18003859560076199</v>
      </c>
      <c r="H2040" s="35">
        <v>1.0677912452963101</v>
      </c>
      <c r="I2040" s="34">
        <v>9.2642848004610201E-2</v>
      </c>
      <c r="J2040" s="34">
        <v>2.2309250470078801E-2</v>
      </c>
      <c r="K2040" s="36">
        <f>Inputs!$B$12*(1+$B2040)^4</f>
        <v>170166.68163562135</v>
      </c>
      <c r="L2040" s="36">
        <f t="shared" si="310"/>
        <v>17763.630411772574</v>
      </c>
      <c r="M2040" s="36">
        <f t="shared" si="311"/>
        <v>222457.25970777296</v>
      </c>
      <c r="N2040" s="37">
        <f>M2040/Inputs!$B$6</f>
        <v>339.11167638380022</v>
      </c>
      <c r="O2040" s="38">
        <f>IF(N2040&gt;Inputs!$B$4,1,0)</f>
        <v>0</v>
      </c>
      <c r="P2040" s="34">
        <f t="shared" si="312"/>
        <v>7.0333597534531403E-2</v>
      </c>
      <c r="Q2040" s="36">
        <f>Inputs!$B$12*(1+$B2040)^0*$C2040+Inputs!$B$29*(1+$D2040)^0*Inputs!$B$19+Inputs!$B$30*(1+$E2040)^0*Inputs!$B$20+Inputs!$B$31*(1+$F2040)^0*Inputs!$B$21+Inputs!$B$22*(1+Inputs!$B$23)^0</f>
        <v>12278.063503690715</v>
      </c>
      <c r="R2040" s="36">
        <f>Inputs!$B$12*(1+$B2040)^1*$C2040+Inputs!$B$29*(1+$D2040)^1*Inputs!$B$19+Inputs!$B$30*(1+$E2040)^1*Inputs!$B$20+Inputs!$B$31*(1+$F2040)^1*Inputs!$B$21+Inputs!$B$22*(1+Inputs!$B$23)^1</f>
        <v>13592.167551948916</v>
      </c>
      <c r="S2040" s="36">
        <f>Inputs!$B$12*(1+$B2040)^2*$C2040+Inputs!$B$29*(1+$D2040)^2*Inputs!$B$19+Inputs!$B$30*(1+$E2040)^2*Inputs!$B$20+Inputs!$B$31*(1+$F2040)^2*Inputs!$B$21+Inputs!$B$22*(1+Inputs!$B$23)^2</f>
        <v>15284.805078026504</v>
      </c>
      <c r="T2040" s="36">
        <f>Inputs!$B$12*(1+$B2040)^3*$C2040+Inputs!$B$29*(1+$D2040)^3*Inputs!$B$19+Inputs!$B$30*(1+$E2040)^3*Inputs!$B$20+Inputs!$B$31*(1+$F2040)^3*Inputs!$B$21+Inputs!$B$22*(1+Inputs!$B$23)^3</f>
        <v>17468.34461066837</v>
      </c>
      <c r="U2040" s="36">
        <f>Inputs!$B$12*(1+$B2040)^4*$C2040+Inputs!$B$29*(1+$D2040)^4*Inputs!$B$19+Inputs!$B$30*(1+$E2040)^4*Inputs!$B$20+Inputs!$B$31*(1+$F2040)^4*Inputs!$B$21+Inputs!$B$22*(1+Inputs!$B$23)^4</f>
        <v>20288.594506088943</v>
      </c>
      <c r="V2040" s="35">
        <f>Inputs!$B$13/(Q2040*(1-$G2040))</f>
        <v>1.2575070246875288</v>
      </c>
      <c r="W2040" s="36">
        <f>Inputs!$B$13</f>
        <v>12660</v>
      </c>
      <c r="X2040" s="36">
        <f t="shared" si="313"/>
        <v>13486.384085554131</v>
      </c>
      <c r="Y2040" s="36">
        <f t="shared" si="314"/>
        <v>14571.423752813575</v>
      </c>
      <c r="Z2040" s="36">
        <f t="shared" si="315"/>
        <v>15973.709607682938</v>
      </c>
      <c r="AA2040" s="36">
        <f t="shared" si="316"/>
        <v>17763.630411772574</v>
      </c>
      <c r="AB2040" s="36">
        <f t="shared" si="317"/>
        <v>56666.603529839522</v>
      </c>
      <c r="AC2040" s="36">
        <f t="shared" si="318"/>
        <v>258196.99728811416</v>
      </c>
      <c r="AD2040" s="36">
        <f t="shared" si="319"/>
        <v>165790.65617793344</v>
      </c>
    </row>
    <row r="2041" spans="1:30" ht="14.25" customHeight="1" x14ac:dyDescent="0.25">
      <c r="A2041" s="16">
        <v>2025</v>
      </c>
      <c r="B2041" s="34">
        <v>0.29666569936788401</v>
      </c>
      <c r="C2041" s="34">
        <v>8.0029108297780205E-2</v>
      </c>
      <c r="D2041" s="34">
        <v>2.3699748391887401E-2</v>
      </c>
      <c r="E2041" s="34">
        <v>3.68193148961483E-2</v>
      </c>
      <c r="F2041" s="34">
        <v>-1.0707632164646199E-2</v>
      </c>
      <c r="G2041" s="34">
        <v>0.19722985048382499</v>
      </c>
      <c r="H2041" s="35">
        <v>1.0628935368136401</v>
      </c>
      <c r="I2041" s="34">
        <v>0.103293434117366</v>
      </c>
      <c r="J2041" s="34">
        <v>1.93224940379234E-2</v>
      </c>
      <c r="K2041" s="36">
        <f>Inputs!$B$12*(1+$B2041)^4</f>
        <v>169614.64232842863</v>
      </c>
      <c r="L2041" s="36">
        <f t="shared" si="310"/>
        <v>18628.293719102679</v>
      </c>
      <c r="M2041" s="36">
        <f t="shared" si="311"/>
        <v>194672.98298379118</v>
      </c>
      <c r="N2041" s="37">
        <f>M2041/Inputs!$B$6</f>
        <v>296.75759601187679</v>
      </c>
      <c r="O2041" s="38">
        <f>IF(N2041&gt;Inputs!$B$4,1,0)</f>
        <v>0</v>
      </c>
      <c r="P2041" s="34">
        <f t="shared" si="312"/>
        <v>8.3970940079442599E-2</v>
      </c>
      <c r="Q2041" s="36">
        <f>Inputs!$B$12*(1+$B2041)^0*$C2041+Inputs!$B$29*(1+$D2041)^0*Inputs!$B$19+Inputs!$B$30*(1+$E2041)^0*Inputs!$B$20+Inputs!$B$31*(1+$F2041)^0*Inputs!$B$21+Inputs!$B$22*(1+Inputs!$B$23)^0</f>
        <v>12823.790525293734</v>
      </c>
      <c r="R2041" s="36">
        <f>Inputs!$B$12*(1+$B2041)^1*$C2041+Inputs!$B$29*(1+$D2041)^1*Inputs!$B$19+Inputs!$B$30*(1+$E2041)^1*Inputs!$B$20+Inputs!$B$31*(1+$F2041)^1*Inputs!$B$21+Inputs!$B$22*(1+Inputs!$B$23)^1</f>
        <v>14301.590249150613</v>
      </c>
      <c r="S2041" s="36">
        <f>Inputs!$B$12*(1+$B2041)^2*$C2041+Inputs!$B$29*(1+$D2041)^2*Inputs!$B$19+Inputs!$B$30*(1+$E2041)^2*Inputs!$B$20+Inputs!$B$31*(1+$F2041)^2*Inputs!$B$21+Inputs!$B$22*(1+Inputs!$B$23)^2</f>
        <v>16205.697686363616</v>
      </c>
      <c r="T2041" s="36">
        <f>Inputs!$B$12*(1+$B2041)^3*$C2041+Inputs!$B$29*(1+$D2041)^3*Inputs!$B$19+Inputs!$B$30*(1+$E2041)^3*Inputs!$B$20+Inputs!$B$31*(1+$F2041)^3*Inputs!$B$21+Inputs!$B$22*(1+Inputs!$B$23)^3</f>
        <v>18661.586606999044</v>
      </c>
      <c r="U2041" s="36">
        <f>Inputs!$B$12*(1+$B2041)^4*$C2041+Inputs!$B$29*(1+$D2041)^4*Inputs!$B$19+Inputs!$B$30*(1+$E2041)^4*Inputs!$B$20+Inputs!$B$31*(1+$F2041)^4*Inputs!$B$21+Inputs!$B$22*(1+Inputs!$B$23)^4</f>
        <v>21831.928262123554</v>
      </c>
      <c r="V2041" s="35">
        <f>Inputs!$B$13/(Q2041*(1-$G2041))</f>
        <v>1.2297761756900938</v>
      </c>
      <c r="W2041" s="36">
        <f>Inputs!$B$13</f>
        <v>12660</v>
      </c>
      <c r="X2041" s="36">
        <f t="shared" si="313"/>
        <v>13639.934386985875</v>
      </c>
      <c r="Y2041" s="36">
        <f t="shared" si="314"/>
        <v>14913.186402266298</v>
      </c>
      <c r="Z2041" s="36">
        <f t="shared" si="315"/>
        <v>16548.186253021526</v>
      </c>
      <c r="AA2041" s="36">
        <f t="shared" si="316"/>
        <v>18628.293719102679</v>
      </c>
      <c r="AB2041" s="36">
        <f t="shared" si="317"/>
        <v>56348.039399907306</v>
      </c>
      <c r="AC2041" s="36">
        <f t="shared" si="318"/>
        <v>226128.69161000787</v>
      </c>
      <c r="AD2041" s="36">
        <f t="shared" si="319"/>
        <v>138324.94358388387</v>
      </c>
    </row>
    <row r="2042" spans="1:30" ht="14.25" customHeight="1" x14ac:dyDescent="0.25">
      <c r="A2042" s="16">
        <v>2026</v>
      </c>
      <c r="B2042" s="34">
        <v>0.40499939136959201</v>
      </c>
      <c r="C2042" s="34">
        <v>6.8878167732030399E-2</v>
      </c>
      <c r="D2042" s="34">
        <v>3.9359584041787798E-2</v>
      </c>
      <c r="E2042" s="34">
        <v>4.9893347172323299E-2</v>
      </c>
      <c r="F2042" s="34">
        <v>-5.1281299584711396E-3</v>
      </c>
      <c r="G2042" s="34">
        <v>0.21666688900813399</v>
      </c>
      <c r="H2042" s="35">
        <v>1.1284283774205199</v>
      </c>
      <c r="I2042" s="34">
        <v>9.3199508889383997E-2</v>
      </c>
      <c r="J2042" s="34">
        <v>3.2600265590070503E-2</v>
      </c>
      <c r="K2042" s="36">
        <f>Inputs!$B$12*(1+$B2042)^4</f>
        <v>233806.07690826981</v>
      </c>
      <c r="L2042" s="36">
        <f t="shared" si="310"/>
        <v>21953.619803138379</v>
      </c>
      <c r="M2042" s="36">
        <f t="shared" si="311"/>
        <v>302068.49069763499</v>
      </c>
      <c r="N2042" s="37">
        <f>M2042/Inputs!$B$6</f>
        <v>460.47026020980945</v>
      </c>
      <c r="O2042" s="38">
        <f>IF(N2042&gt;Inputs!$B$4,1,0)</f>
        <v>1</v>
      </c>
      <c r="P2042" s="34">
        <f t="shared" si="312"/>
        <v>6.0599243299313495E-2</v>
      </c>
      <c r="Q2042" s="36">
        <f>Inputs!$B$12*(1+$B2042)^0*$C2042+Inputs!$B$29*(1+$D2042)^0*Inputs!$B$19+Inputs!$B$30*(1+$E2042)^0*Inputs!$B$20+Inputs!$B$31*(1+$F2042)^0*Inputs!$B$21+Inputs!$B$22*(1+Inputs!$B$23)^0</f>
        <v>12154.734091348746</v>
      </c>
      <c r="R2042" s="36">
        <f>Inputs!$B$12*(1+$B2042)^1*$C2042+Inputs!$B$29*(1+$D2042)^1*Inputs!$B$19+Inputs!$B$30*(1+$E2042)^1*Inputs!$B$20+Inputs!$B$31*(1+$F2042)^1*Inputs!$B$21+Inputs!$B$22*(1+Inputs!$B$23)^1</f>
        <v>13991.415888731637</v>
      </c>
      <c r="S2042" s="36">
        <f>Inputs!$B$12*(1+$B2042)^2*$C2042+Inputs!$B$29*(1+$D2042)^2*Inputs!$B$19+Inputs!$B$30*(1+$E2042)^2*Inputs!$B$20+Inputs!$B$31*(1+$F2042)^2*Inputs!$B$21+Inputs!$B$22*(1+Inputs!$B$23)^2</f>
        <v>16515.36829156051</v>
      </c>
      <c r="T2042" s="36">
        <f>Inputs!$B$12*(1+$B2042)^3*$C2042+Inputs!$B$29*(1+$D2042)^3*Inputs!$B$19+Inputs!$B$30*(1+$E2042)^3*Inputs!$B$20+Inputs!$B$31*(1+$F2042)^3*Inputs!$B$21+Inputs!$B$22*(1+Inputs!$B$23)^3</f>
        <v>20001.575401107613</v>
      </c>
      <c r="U2042" s="36">
        <f>Inputs!$B$12*(1+$B2042)^4*$C2042+Inputs!$B$29*(1+$D2042)^4*Inputs!$B$19+Inputs!$B$30*(1+$E2042)^4*Inputs!$B$20+Inputs!$B$31*(1+$F2042)^4*Inputs!$B$21+Inputs!$B$22*(1+Inputs!$B$23)^4</f>
        <v>24836.228985990329</v>
      </c>
      <c r="V2042" s="35">
        <f>Inputs!$B$13/(Q2042*(1-$G2042))</f>
        <v>1.3296635363256881</v>
      </c>
      <c r="W2042" s="36">
        <f>Inputs!$B$13</f>
        <v>12660</v>
      </c>
      <c r="X2042" s="36">
        <f t="shared" si="313"/>
        <v>14021.650411058992</v>
      </c>
      <c r="Y2042" s="36">
        <f t="shared" si="314"/>
        <v>15900.21034314025</v>
      </c>
      <c r="Z2042" s="36">
        <f t="shared" si="315"/>
        <v>18468.331680584462</v>
      </c>
      <c r="AA2042" s="36">
        <f t="shared" si="316"/>
        <v>21953.619803138379</v>
      </c>
      <c r="AB2042" s="36">
        <f t="shared" si="317"/>
        <v>62475.543147992947</v>
      </c>
      <c r="AC2042" s="36">
        <f t="shared" si="318"/>
        <v>374085.75429589459</v>
      </c>
      <c r="AD2042" s="36">
        <f t="shared" si="319"/>
        <v>239592.94754964203</v>
      </c>
    </row>
    <row r="2043" spans="1:30" ht="14.25" customHeight="1" x14ac:dyDescent="0.25">
      <c r="A2043" s="16">
        <v>2027</v>
      </c>
      <c r="B2043" s="34">
        <v>0.35301722084506498</v>
      </c>
      <c r="C2043" s="34">
        <v>6.6556708807485404E-2</v>
      </c>
      <c r="D2043" s="34">
        <v>2.7416809441637401E-2</v>
      </c>
      <c r="E2043" s="34">
        <v>4.7415466370513297E-2</v>
      </c>
      <c r="F2043" s="34">
        <v>1.28045141679867E-2</v>
      </c>
      <c r="G2043" s="34">
        <v>0.198731924214057</v>
      </c>
      <c r="H2043" s="35">
        <v>1.0515634136068599</v>
      </c>
      <c r="I2043" s="34">
        <v>9.0695862815969405E-2</v>
      </c>
      <c r="J2043" s="34">
        <v>1.7409882852575598E-2</v>
      </c>
      <c r="K2043" s="36">
        <f>Inputs!$B$12*(1+$B2043)^4</f>
        <v>201077.99552743943</v>
      </c>
      <c r="L2043" s="36">
        <f t="shared" si="310"/>
        <v>18739.125587051476</v>
      </c>
      <c r="M2043" s="36">
        <f t="shared" si="311"/>
        <v>226971.91913443548</v>
      </c>
      <c r="N2043" s="37">
        <f>M2043/Inputs!$B$6</f>
        <v>345.99377916834675</v>
      </c>
      <c r="O2043" s="38">
        <f>IF(N2043&gt;Inputs!$B$4,1,0)</f>
        <v>0</v>
      </c>
      <c r="P2043" s="34">
        <f t="shared" si="312"/>
        <v>7.328597996339381E-2</v>
      </c>
      <c r="Q2043" s="36">
        <f>Inputs!$B$12*(1+$B2043)^0*$C2043+Inputs!$B$29*(1+$D2043)^0*Inputs!$B$19+Inputs!$B$30*(1+$E2043)^0*Inputs!$B$20+Inputs!$B$31*(1+$F2043)^0*Inputs!$B$21+Inputs!$B$22*(1+Inputs!$B$23)^0</f>
        <v>12015.446555876046</v>
      </c>
      <c r="R2043" s="36">
        <f>Inputs!$B$12*(1+$B2043)^1*$C2043+Inputs!$B$29*(1+$D2043)^1*Inputs!$B$19+Inputs!$B$30*(1+$E2043)^1*Inputs!$B$20+Inputs!$B$31*(1+$F2043)^1*Inputs!$B$21+Inputs!$B$22*(1+Inputs!$B$23)^1</f>
        <v>13623.442634234256</v>
      </c>
      <c r="S2043" s="36">
        <f>Inputs!$B$12*(1+$B2043)^2*$C2043+Inputs!$B$29*(1+$D2043)^2*Inputs!$B$19+Inputs!$B$30*(1+$E2043)^2*Inputs!$B$20+Inputs!$B$31*(1+$F2043)^2*Inputs!$B$21+Inputs!$B$22*(1+Inputs!$B$23)^2</f>
        <v>15735.894481916286</v>
      </c>
      <c r="T2043" s="36">
        <f>Inputs!$B$12*(1+$B2043)^3*$C2043+Inputs!$B$29*(1+$D2043)^3*Inputs!$B$19+Inputs!$B$30*(1+$E2043)^3*Inputs!$B$20+Inputs!$B$31*(1+$F2043)^3*Inputs!$B$21+Inputs!$B$22*(1+Inputs!$B$23)^3</f>
        <v>18528.768472759744</v>
      </c>
      <c r="U2043" s="36">
        <f>Inputs!$B$12*(1+$B2043)^4*$C2043+Inputs!$B$29*(1+$D2043)^4*Inputs!$B$19+Inputs!$B$30*(1+$E2043)^4*Inputs!$B$20+Inputs!$B$31*(1+$F2043)^4*Inputs!$B$21+Inputs!$B$22*(1+Inputs!$B$23)^4</f>
        <v>22240.063061954188</v>
      </c>
      <c r="V2043" s="35">
        <f>Inputs!$B$13/(Q2043*(1-$G2043))</f>
        <v>1.3149703175967919</v>
      </c>
      <c r="W2043" s="36">
        <f>Inputs!$B$13</f>
        <v>12660</v>
      </c>
      <c r="X2043" s="36">
        <f t="shared" si="313"/>
        <v>13635.4156011423</v>
      </c>
      <c r="Y2043" s="36">
        <f t="shared" si="314"/>
        <v>14919.421302864845</v>
      </c>
      <c r="Z2043" s="36">
        <f t="shared" si="315"/>
        <v>16589.715782732685</v>
      </c>
      <c r="AA2043" s="36">
        <f t="shared" si="316"/>
        <v>18739.125587051476</v>
      </c>
      <c r="AB2043" s="36">
        <f t="shared" si="317"/>
        <v>58430.733287968222</v>
      </c>
      <c r="AC2043" s="36">
        <f t="shared" si="318"/>
        <v>260150.32585775416</v>
      </c>
      <c r="AD2043" s="36">
        <f t="shared" si="319"/>
        <v>168541.18584646727</v>
      </c>
    </row>
    <row r="2044" spans="1:30" ht="14.25" customHeight="1" x14ac:dyDescent="0.25">
      <c r="A2044" s="16">
        <v>2028</v>
      </c>
      <c r="B2044" s="34">
        <v>0.37137129753353498</v>
      </c>
      <c r="C2044" s="34">
        <v>7.8244654775912595E-2</v>
      </c>
      <c r="D2044" s="34">
        <v>2.90488567958294E-2</v>
      </c>
      <c r="E2044" s="34">
        <v>3.5862279449375901E-2</v>
      </c>
      <c r="F2044" s="34">
        <v>3.3492509768925399E-2</v>
      </c>
      <c r="G2044" s="34">
        <v>0.178147728088909</v>
      </c>
      <c r="H2044" s="35">
        <v>1.1050765147889201</v>
      </c>
      <c r="I2044" s="34">
        <v>9.5497577522597299E-2</v>
      </c>
      <c r="J2044" s="34">
        <v>2.10765021587788E-2</v>
      </c>
      <c r="K2044" s="36">
        <f>Inputs!$B$12*(1+$B2044)^4</f>
        <v>212212.74964915426</v>
      </c>
      <c r="L2044" s="36">
        <f t="shared" si="310"/>
        <v>23389.864280648664</v>
      </c>
      <c r="M2044" s="36">
        <f t="shared" si="311"/>
        <v>267852.32827360864</v>
      </c>
      <c r="N2044" s="37">
        <f>M2044/Inputs!$B$6</f>
        <v>408.31147602684246</v>
      </c>
      <c r="O2044" s="38">
        <f>IF(N2044&gt;Inputs!$B$4,1,0)</f>
        <v>1</v>
      </c>
      <c r="P2044" s="34">
        <f t="shared" si="312"/>
        <v>7.4421075363818506E-2</v>
      </c>
      <c r="Q2044" s="36">
        <f>Inputs!$B$12*(1+$B2044)^0*$C2044+Inputs!$B$29*(1+$D2044)^0*Inputs!$B$19+Inputs!$B$30*(1+$E2044)^0*Inputs!$B$20+Inputs!$B$31*(1+$F2044)^0*Inputs!$B$21+Inputs!$B$22*(1+Inputs!$B$23)^0</f>
        <v>12716.723313981678</v>
      </c>
      <c r="R2044" s="36">
        <f>Inputs!$B$12*(1+$B2044)^1*$C2044+Inputs!$B$29*(1+$D2044)^1*Inputs!$B$19+Inputs!$B$30*(1+$E2044)^1*Inputs!$B$20+Inputs!$B$31*(1+$F2044)^1*Inputs!$B$21+Inputs!$B$22*(1+Inputs!$B$23)^1</f>
        <v>14728.193691055032</v>
      </c>
      <c r="S2044" s="36">
        <f>Inputs!$B$12*(1+$B2044)^2*$C2044+Inputs!$B$29*(1+$D2044)^2*Inputs!$B$19+Inputs!$B$30*(1+$E2044)^2*Inputs!$B$20+Inputs!$B$31*(1+$F2044)^2*Inputs!$B$21+Inputs!$B$22*(1+Inputs!$B$23)^2</f>
        <v>17396.143000277338</v>
      </c>
      <c r="T2044" s="36">
        <f>Inputs!$B$12*(1+$B2044)^3*$C2044+Inputs!$B$29*(1+$D2044)^3*Inputs!$B$19+Inputs!$B$30*(1+$E2044)^3*Inputs!$B$20+Inputs!$B$31*(1+$F2044)^3*Inputs!$B$21+Inputs!$B$22*(1+Inputs!$B$23)^3</f>
        <v>20961.328743473539</v>
      </c>
      <c r="U2044" s="36">
        <f>Inputs!$B$12*(1+$B2044)^4*$C2044+Inputs!$B$29*(1+$D2044)^4*Inputs!$B$19+Inputs!$B$30*(1+$E2044)^4*Inputs!$B$20+Inputs!$B$31*(1+$F2044)^4*Inputs!$B$21+Inputs!$B$22*(1+Inputs!$B$23)^4</f>
        <v>25753.816232917812</v>
      </c>
      <c r="V2044" s="35">
        <f>Inputs!$B$13/(Q2044*(1-$G2044))</f>
        <v>1.2113362765522524</v>
      </c>
      <c r="W2044" s="36">
        <f>Inputs!$B$13</f>
        <v>12660</v>
      </c>
      <c r="X2044" s="36">
        <f t="shared" si="313"/>
        <v>14340.945504629819</v>
      </c>
      <c r="Y2044" s="36">
        <f t="shared" si="314"/>
        <v>16558.945922749834</v>
      </c>
      <c r="Z2044" s="36">
        <f t="shared" si="315"/>
        <v>19494.918223689267</v>
      </c>
      <c r="AA2044" s="36">
        <f t="shared" si="316"/>
        <v>23389.864280648664</v>
      </c>
      <c r="AB2044" s="36">
        <f t="shared" si="317"/>
        <v>64460.764719705425</v>
      </c>
      <c r="AC2044" s="36">
        <f t="shared" si="318"/>
        <v>320915.01888273552</v>
      </c>
      <c r="AD2044" s="36">
        <f t="shared" si="319"/>
        <v>203391.56355390319</v>
      </c>
    </row>
    <row r="2045" spans="1:30" ht="14.25" customHeight="1" x14ac:dyDescent="0.25">
      <c r="A2045" s="16">
        <v>2029</v>
      </c>
      <c r="B2045" s="34">
        <v>0.40253570962801799</v>
      </c>
      <c r="C2045" s="34">
        <v>8.0809953753526897E-2</v>
      </c>
      <c r="D2045" s="34">
        <v>2.8737402629376602E-2</v>
      </c>
      <c r="E2045" s="34">
        <v>2.5780365316433001E-2</v>
      </c>
      <c r="F2045" s="34">
        <v>2.100506723721E-2</v>
      </c>
      <c r="G2045" s="34">
        <v>0.18572321830213101</v>
      </c>
      <c r="H2045" s="35">
        <v>1.0901834195878499</v>
      </c>
      <c r="I2045" s="34">
        <v>9.1209123636862705E-2</v>
      </c>
      <c r="J2045" s="34">
        <v>2.68913327360981E-2</v>
      </c>
      <c r="K2045" s="36">
        <f>Inputs!$B$12*(1+$B2045)^4</f>
        <v>232170.45929664039</v>
      </c>
      <c r="L2045" s="36">
        <f t="shared" si="310"/>
        <v>24457.556703593644</v>
      </c>
      <c r="M2045" s="36">
        <f t="shared" si="311"/>
        <v>318932.12341101142</v>
      </c>
      <c r="N2045" s="37">
        <f>M2045/Inputs!$B$6</f>
        <v>486.17701739483448</v>
      </c>
      <c r="O2045" s="38">
        <f>IF(N2045&gt;Inputs!$B$4,1,0)</f>
        <v>1</v>
      </c>
      <c r="P2045" s="34">
        <f t="shared" si="312"/>
        <v>6.4317790900764601E-2</v>
      </c>
      <c r="Q2045" s="36">
        <f>Inputs!$B$12*(1+$B2045)^0*$C2045+Inputs!$B$29*(1+$D2045)^0*Inputs!$B$19+Inputs!$B$30*(1+$E2045)^0*Inputs!$B$20+Inputs!$B$31*(1+$F2045)^0*Inputs!$B$21+Inputs!$B$22*(1+Inputs!$B$23)^0</f>
        <v>12870.641252638536</v>
      </c>
      <c r="R2045" s="36">
        <f>Inputs!$B$12*(1+$B2045)^1*$C2045+Inputs!$B$29*(1+$D2045)^1*Inputs!$B$19+Inputs!$B$30*(1+$E2045)^1*Inputs!$B$20+Inputs!$B$31*(1+$F2045)^1*Inputs!$B$21+Inputs!$B$22*(1+Inputs!$B$23)^1</f>
        <v>15007.685012653907</v>
      </c>
      <c r="S2045" s="36">
        <f>Inputs!$B$12*(1+$B2045)^2*$C2045+Inputs!$B$29*(1+$D2045)^2*Inputs!$B$19+Inputs!$B$30*(1+$E2045)^2*Inputs!$B$20+Inputs!$B$31*(1+$F2045)^2*Inputs!$B$21+Inputs!$B$22*(1+Inputs!$B$23)^2</f>
        <v>17934.685077320974</v>
      </c>
      <c r="T2045" s="36">
        <f>Inputs!$B$12*(1+$B2045)^3*$C2045+Inputs!$B$29*(1+$D2045)^3*Inputs!$B$19+Inputs!$B$30*(1+$E2045)^3*Inputs!$B$20+Inputs!$B$31*(1+$F2045)^3*Inputs!$B$21+Inputs!$B$22*(1+Inputs!$B$23)^3</f>
        <v>21967.991609310877</v>
      </c>
      <c r="U2045" s="36">
        <f>Inputs!$B$12*(1+$B2045)^4*$C2045+Inputs!$B$29*(1+$D2045)^4*Inputs!$B$19+Inputs!$B$30*(1+$E2045)^4*Inputs!$B$20+Inputs!$B$31*(1+$F2045)^4*Inputs!$B$21+Inputs!$B$22*(1+Inputs!$B$23)^4</f>
        <v>27551.258716239787</v>
      </c>
      <c r="V2045" s="35">
        <f>Inputs!$B$13/(Q2045*(1-$G2045))</f>
        <v>1.207984798112036</v>
      </c>
      <c r="W2045" s="36">
        <f>Inputs!$B$13</f>
        <v>12660</v>
      </c>
      <c r="X2045" s="36">
        <f t="shared" si="313"/>
        <v>14402.173575815723</v>
      </c>
      <c r="Y2045" s="36">
        <f t="shared" si="314"/>
        <v>16780.991803333818</v>
      </c>
      <c r="Z2045" s="36">
        <f t="shared" si="315"/>
        <v>20028.037333960587</v>
      </c>
      <c r="AA2045" s="36">
        <f t="shared" si="316"/>
        <v>24457.556703593644</v>
      </c>
      <c r="AB2045" s="36">
        <f t="shared" si="317"/>
        <v>66545.40577136405</v>
      </c>
      <c r="AC2045" s="36">
        <f t="shared" si="318"/>
        <v>390486.87224926747</v>
      </c>
      <c r="AD2045" s="36">
        <f t="shared" si="319"/>
        <v>252386.71763964737</v>
      </c>
    </row>
    <row r="2046" spans="1:30" ht="14.25" customHeight="1" x14ac:dyDescent="0.25">
      <c r="A2046" s="16">
        <v>2030</v>
      </c>
      <c r="B2046" s="34">
        <v>0.37314646356390802</v>
      </c>
      <c r="C2046" s="34">
        <v>7.1399673979153505E-2</v>
      </c>
      <c r="D2046" s="34">
        <v>1.9074640910545899E-2</v>
      </c>
      <c r="E2046" s="34">
        <v>4.5635419462227801E-2</v>
      </c>
      <c r="F2046" s="34">
        <v>2.1646907762171701E-2</v>
      </c>
      <c r="G2046" s="34">
        <v>0.172828402310792</v>
      </c>
      <c r="H2046" s="35">
        <v>1.07734805332766</v>
      </c>
      <c r="I2046" s="34">
        <v>9.2042138347673302E-2</v>
      </c>
      <c r="J2046" s="34">
        <v>2.8042252216089501E-2</v>
      </c>
      <c r="K2046" s="36">
        <f>Inputs!$B$12*(1+$B2046)^4</f>
        <v>213313.67672311189</v>
      </c>
      <c r="L2046" s="36">
        <f t="shared" si="310"/>
        <v>21491.989154395782</v>
      </c>
      <c r="M2046" s="36">
        <f t="shared" si="311"/>
        <v>284512.85632219713</v>
      </c>
      <c r="N2046" s="37">
        <f>M2046/Inputs!$B$6</f>
        <v>433.70862244237367</v>
      </c>
      <c r="O2046" s="38">
        <f>IF(N2046&gt;Inputs!$B$4,1,0)</f>
        <v>1</v>
      </c>
      <c r="P2046" s="34">
        <f t="shared" si="312"/>
        <v>6.3999886131583805E-2</v>
      </c>
      <c r="Q2046" s="36">
        <f>Inputs!$B$12*(1+$B2046)^0*$C2046+Inputs!$B$29*(1+$D2046)^0*Inputs!$B$19+Inputs!$B$30*(1+$E2046)^0*Inputs!$B$20+Inputs!$B$31*(1+$F2046)^0*Inputs!$B$21+Inputs!$B$22*(1+Inputs!$B$23)^0</f>
        <v>12306.024466176132</v>
      </c>
      <c r="R2046" s="36">
        <f>Inputs!$B$12*(1+$B2046)^1*$C2046+Inputs!$B$29*(1+$D2046)^1*Inputs!$B$19+Inputs!$B$30*(1+$E2046)^1*Inputs!$B$20+Inputs!$B$31*(1+$F2046)^1*Inputs!$B$21+Inputs!$B$22*(1+Inputs!$B$23)^1</f>
        <v>14110.750134661692</v>
      </c>
      <c r="S2046" s="36">
        <f>Inputs!$B$12*(1+$B2046)^2*$C2046+Inputs!$B$29*(1+$D2046)^2*Inputs!$B$19+Inputs!$B$30*(1+$E2046)^2*Inputs!$B$20+Inputs!$B$31*(1+$F2046)^2*Inputs!$B$21+Inputs!$B$22*(1+Inputs!$B$23)^2</f>
        <v>16518.44278579381</v>
      </c>
      <c r="T2046" s="36">
        <f>Inputs!$B$12*(1+$B2046)^3*$C2046+Inputs!$B$29*(1+$D2046)^3*Inputs!$B$19+Inputs!$B$30*(1+$E2046)^3*Inputs!$B$20+Inputs!$B$31*(1+$F2046)^3*Inputs!$B$21+Inputs!$B$22*(1+Inputs!$B$23)^3</f>
        <v>19751.92722754951</v>
      </c>
      <c r="U2046" s="36">
        <f>Inputs!$B$12*(1+$B2046)^4*$C2046+Inputs!$B$29*(1+$D2046)^4*Inputs!$B$19+Inputs!$B$30*(1+$E2046)^4*Inputs!$B$20+Inputs!$B$31*(1+$F2046)^4*Inputs!$B$21+Inputs!$B$22*(1+Inputs!$B$23)^4</f>
        <v>24117.093532156465</v>
      </c>
      <c r="V2046" s="35">
        <f>Inputs!$B$13/(Q2046*(1-$G2046))</f>
        <v>1.2437134119733202</v>
      </c>
      <c r="W2046" s="36">
        <f>Inputs!$B$13</f>
        <v>12660</v>
      </c>
      <c r="X2046" s="36">
        <f t="shared" si="313"/>
        <v>14031.182933101434</v>
      </c>
      <c r="Y2046" s="36">
        <f t="shared" si="314"/>
        <v>15857.012295726938</v>
      </c>
      <c r="Z2046" s="36">
        <f t="shared" si="315"/>
        <v>18281.492741843034</v>
      </c>
      <c r="AA2046" s="36">
        <f t="shared" si="316"/>
        <v>21491.989154395782</v>
      </c>
      <c r="AB2046" s="36">
        <f t="shared" si="317"/>
        <v>62227.224084466296</v>
      </c>
      <c r="AC2046" s="36">
        <f t="shared" si="318"/>
        <v>345229.8788385677</v>
      </c>
      <c r="AD2046" s="36">
        <f t="shared" si="319"/>
        <v>222285.63223773084</v>
      </c>
    </row>
    <row r="2047" spans="1:30" ht="14.25" customHeight="1" x14ac:dyDescent="0.25">
      <c r="A2047" s="16">
        <v>2031</v>
      </c>
      <c r="B2047" s="34">
        <v>0.3370074621245</v>
      </c>
      <c r="C2047" s="34">
        <v>9.2356083934154801E-2</v>
      </c>
      <c r="D2047" s="34">
        <v>3.7605906765775701E-2</v>
      </c>
      <c r="E2047" s="34">
        <v>5.2987220911236803E-2</v>
      </c>
      <c r="F2047" s="34">
        <v>1.7542945048836901E-2</v>
      </c>
      <c r="G2047" s="34">
        <v>0.191025075272277</v>
      </c>
      <c r="H2047" s="35">
        <v>0.99289663074186896</v>
      </c>
      <c r="I2047" s="34">
        <v>9.4206829384088794E-2</v>
      </c>
      <c r="J2047" s="34">
        <v>2.2302923923594498E-2</v>
      </c>
      <c r="K2047" s="36">
        <f>Inputs!$B$12*(1+$B2047)^4</f>
        <v>191728.45605984642</v>
      </c>
      <c r="L2047" s="36">
        <f t="shared" si="310"/>
        <v>21579.979914827596</v>
      </c>
      <c r="M2047" s="36">
        <f t="shared" si="311"/>
        <v>257874.50961856006</v>
      </c>
      <c r="N2047" s="37">
        <f>M2047/Inputs!$B$6</f>
        <v>393.10138661365863</v>
      </c>
      <c r="O2047" s="38">
        <f>IF(N2047&gt;Inputs!$B$4,1,0)</f>
        <v>0</v>
      </c>
      <c r="P2047" s="34">
        <f t="shared" si="312"/>
        <v>7.19039054604943E-2</v>
      </c>
      <c r="Q2047" s="36">
        <f>Inputs!$B$12*(1+$B2047)^0*$C2047+Inputs!$B$29*(1+$D2047)^0*Inputs!$B$19+Inputs!$B$30*(1+$E2047)^0*Inputs!$B$20+Inputs!$B$31*(1+$F2047)^0*Inputs!$B$21+Inputs!$B$22*(1+Inputs!$B$23)^0</f>
        <v>13563.409063476211</v>
      </c>
      <c r="R2047" s="36">
        <f>Inputs!$B$12*(1+$B2047)^1*$C2047+Inputs!$B$29*(1+$D2047)^1*Inputs!$B$19+Inputs!$B$30*(1+$E2047)^1*Inputs!$B$20+Inputs!$B$31*(1+$F2047)^1*Inputs!$B$21+Inputs!$B$22*(1+Inputs!$B$23)^1</f>
        <v>15698.129567920369</v>
      </c>
      <c r="S2047" s="36">
        <f>Inputs!$B$12*(1+$B2047)^2*$C2047+Inputs!$B$29*(1+$D2047)^2*Inputs!$B$19+Inputs!$B$30*(1+$E2047)^2*Inputs!$B$20+Inputs!$B$31*(1+$F2047)^2*Inputs!$B$21+Inputs!$B$22*(1+Inputs!$B$23)^2</f>
        <v>18473.237358864106</v>
      </c>
      <c r="T2047" s="36">
        <f>Inputs!$B$12*(1+$B2047)^3*$C2047+Inputs!$B$29*(1+$D2047)^3*Inputs!$B$19+Inputs!$B$30*(1+$E2047)^3*Inputs!$B$20+Inputs!$B$31*(1+$F2047)^3*Inputs!$B$21+Inputs!$B$22*(1+Inputs!$B$23)^3</f>
        <v>22101.340981305788</v>
      </c>
      <c r="U2047" s="36">
        <f>Inputs!$B$12*(1+$B2047)^4*$C2047+Inputs!$B$29*(1+$D2047)^4*Inputs!$B$19+Inputs!$B$30*(1+$E2047)^4*Inputs!$B$20+Inputs!$B$31*(1+$F2047)^4*Inputs!$B$21+Inputs!$B$22*(1+Inputs!$B$23)^4</f>
        <v>26866.552331771007</v>
      </c>
      <c r="V2047" s="35">
        <f>Inputs!$B$13/(Q2047*(1-$G2047))</f>
        <v>1.1537980095760358</v>
      </c>
      <c r="W2047" s="36">
        <f>Inputs!$B$13</f>
        <v>12660</v>
      </c>
      <c r="X2047" s="36">
        <f t="shared" si="313"/>
        <v>14141.697111860207</v>
      </c>
      <c r="Y2047" s="36">
        <f t="shared" si="314"/>
        <v>16040.516451852704</v>
      </c>
      <c r="Z2047" s="36">
        <f t="shared" si="315"/>
        <v>18471.63272001324</v>
      </c>
      <c r="AA2047" s="36">
        <f t="shared" si="316"/>
        <v>21579.979914827596</v>
      </c>
      <c r="AB2047" s="36">
        <f t="shared" si="317"/>
        <v>62269.01320942599</v>
      </c>
      <c r="AC2047" s="36">
        <f t="shared" si="318"/>
        <v>306816.10997140734</v>
      </c>
      <c r="AD2047" s="36">
        <f t="shared" si="319"/>
        <v>195605.49640913407</v>
      </c>
    </row>
    <row r="2048" spans="1:30" ht="14.25" customHeight="1" x14ac:dyDescent="0.25">
      <c r="A2048" s="16">
        <v>2032</v>
      </c>
      <c r="B2048" s="34">
        <v>0.25213772735189599</v>
      </c>
      <c r="C2048" s="34">
        <v>7.4032405373804705E-2</v>
      </c>
      <c r="D2048" s="34">
        <v>1.3616585289215E-2</v>
      </c>
      <c r="E2048" s="34">
        <v>4.4845213876352902E-2</v>
      </c>
      <c r="F2048" s="34">
        <v>2.7968050821183699E-2</v>
      </c>
      <c r="G2048" s="34">
        <v>0.18111593717917901</v>
      </c>
      <c r="H2048" s="35">
        <v>1.01151779949548</v>
      </c>
      <c r="I2048" s="34">
        <v>9.8720380987572895E-2</v>
      </c>
      <c r="J2048" s="34">
        <v>2.77483863449169E-2</v>
      </c>
      <c r="K2048" s="36">
        <f>Inputs!$B$12*(1+$B2048)^4</f>
        <v>147489.00818470528</v>
      </c>
      <c r="L2048" s="36">
        <f t="shared" si="310"/>
        <v>16436.828764691825</v>
      </c>
      <c r="M2048" s="36">
        <f t="shared" si="311"/>
        <v>202694.02582079399</v>
      </c>
      <c r="N2048" s="37">
        <f>M2048/Inputs!$B$6</f>
        <v>308.9847954585274</v>
      </c>
      <c r="O2048" s="38">
        <f>IF(N2048&gt;Inputs!$B$4,1,0)</f>
        <v>0</v>
      </c>
      <c r="P2048" s="34">
        <f t="shared" si="312"/>
        <v>7.0971994642655994E-2</v>
      </c>
      <c r="Q2048" s="36">
        <f>Inputs!$B$12*(1+$B2048)^0*$C2048+Inputs!$B$29*(1+$D2048)^0*Inputs!$B$19+Inputs!$B$30*(1+$E2048)^0*Inputs!$B$20+Inputs!$B$31*(1+$F2048)^0*Inputs!$B$21+Inputs!$B$22*(1+Inputs!$B$23)^0</f>
        <v>12463.988349855204</v>
      </c>
      <c r="R2048" s="36">
        <f>Inputs!$B$12*(1+$B2048)^1*$C2048+Inputs!$B$29*(1+$D2048)^1*Inputs!$B$19+Inputs!$B$30*(1+$E2048)^1*Inputs!$B$20+Inputs!$B$31*(1+$F2048)^1*Inputs!$B$21+Inputs!$B$22*(1+Inputs!$B$23)^1</f>
        <v>13798.681668688796</v>
      </c>
      <c r="S2048" s="36">
        <f>Inputs!$B$12*(1+$B2048)^2*$C2048+Inputs!$B$29*(1+$D2048)^2*Inputs!$B$19+Inputs!$B$30*(1+$E2048)^2*Inputs!$B$20+Inputs!$B$31*(1+$F2048)^2*Inputs!$B$21+Inputs!$B$22*(1+Inputs!$B$23)^2</f>
        <v>15422.88480566322</v>
      </c>
      <c r="T2048" s="36">
        <f>Inputs!$B$12*(1+$B2048)^3*$C2048+Inputs!$B$29*(1+$D2048)^3*Inputs!$B$19+Inputs!$B$30*(1+$E2048)^3*Inputs!$B$20+Inputs!$B$31*(1+$F2048)^3*Inputs!$B$21+Inputs!$B$22*(1+Inputs!$B$23)^3</f>
        <v>17408.070202872877</v>
      </c>
      <c r="U2048" s="36">
        <f>Inputs!$B$12*(1+$B2048)^4*$C2048+Inputs!$B$29*(1+$D2048)^4*Inputs!$B$19+Inputs!$B$30*(1+$E2048)^4*Inputs!$B$20+Inputs!$B$31*(1+$F2048)^4*Inputs!$B$21+Inputs!$B$22*(1+Inputs!$B$23)^4</f>
        <v>19843.673946804349</v>
      </c>
      <c r="V2048" s="35">
        <f>Inputs!$B$13/(Q2048*(1-$G2048))</f>
        <v>1.240378564379248</v>
      </c>
      <c r="W2048" s="36">
        <f>Inputs!$B$13</f>
        <v>12660</v>
      </c>
      <c r="X2048" s="36">
        <f t="shared" si="313"/>
        <v>13369.178797455699</v>
      </c>
      <c r="Y2048" s="36">
        <f t="shared" si="314"/>
        <v>14220.224006859182</v>
      </c>
      <c r="Z2048" s="36">
        <f t="shared" si="315"/>
        <v>15234.993181693028</v>
      </c>
      <c r="AA2048" s="36">
        <f t="shared" si="316"/>
        <v>16436.828764691825</v>
      </c>
      <c r="AB2048" s="36">
        <f t="shared" si="317"/>
        <v>54038.204730765312</v>
      </c>
      <c r="AC2048" s="36">
        <f t="shared" si="318"/>
        <v>238022.39636346159</v>
      </c>
      <c r="AD2048" s="36">
        <f t="shared" si="319"/>
        <v>148655.82109002868</v>
      </c>
    </row>
    <row r="2049" spans="1:30" ht="14.25" customHeight="1" x14ac:dyDescent="0.25">
      <c r="A2049" s="16">
        <v>2033</v>
      </c>
      <c r="B2049" s="34">
        <v>0.330565203557876</v>
      </c>
      <c r="C2049" s="34">
        <v>8.2338687491618601E-2</v>
      </c>
      <c r="D2049" s="34">
        <v>3.0218327615528499E-2</v>
      </c>
      <c r="E2049" s="34">
        <v>1.2768829041119501E-2</v>
      </c>
      <c r="F2049" s="34">
        <v>2.0079884019240799E-2</v>
      </c>
      <c r="G2049" s="34">
        <v>0.17339913264367099</v>
      </c>
      <c r="H2049" s="35">
        <v>1.0603741669254401</v>
      </c>
      <c r="I2049" s="34">
        <v>9.040495394985E-2</v>
      </c>
      <c r="J2049" s="34">
        <v>2.8146870353757E-2</v>
      </c>
      <c r="K2049" s="36">
        <f>Inputs!$B$12*(1+$B2049)^4</f>
        <v>188059.76860057088</v>
      </c>
      <c r="L2049" s="36">
        <f t="shared" si="310"/>
        <v>21158.315740401151</v>
      </c>
      <c r="M2049" s="36">
        <f t="shared" si="311"/>
        <v>288857.6867010023</v>
      </c>
      <c r="N2049" s="37">
        <f>M2049/Inputs!$B$6</f>
        <v>440.33183948323523</v>
      </c>
      <c r="O2049" s="38">
        <f>IF(N2049&gt;Inputs!$B$4,1,0)</f>
        <v>1</v>
      </c>
      <c r="P2049" s="34">
        <f t="shared" si="312"/>
        <v>6.2258083596093E-2</v>
      </c>
      <c r="Q2049" s="36">
        <f>Inputs!$B$12*(1+$B2049)^0*$C2049+Inputs!$B$29*(1+$D2049)^0*Inputs!$B$19+Inputs!$B$30*(1+$E2049)^0*Inputs!$B$20+Inputs!$B$31*(1+$F2049)^0*Inputs!$B$21+Inputs!$B$22*(1+Inputs!$B$23)^0</f>
        <v>12962.365276924036</v>
      </c>
      <c r="R2049" s="36">
        <f>Inputs!$B$12*(1+$B2049)^1*$C2049+Inputs!$B$29*(1+$D2049)^1*Inputs!$B$19+Inputs!$B$30*(1+$E2049)^1*Inputs!$B$20+Inputs!$B$31*(1+$F2049)^1*Inputs!$B$21+Inputs!$B$22*(1+Inputs!$B$23)^1</f>
        <v>14748.820832807454</v>
      </c>
      <c r="S2049" s="36">
        <f>Inputs!$B$12*(1+$B2049)^2*$C2049+Inputs!$B$29*(1+$D2049)^2*Inputs!$B$19+Inputs!$B$30*(1+$E2049)^2*Inputs!$B$20+Inputs!$B$31*(1+$F2049)^2*Inputs!$B$21+Inputs!$B$22*(1+Inputs!$B$23)^2</f>
        <v>17078.293068596377</v>
      </c>
      <c r="T2049" s="36">
        <f>Inputs!$B$12*(1+$B2049)^3*$C2049+Inputs!$B$29*(1+$D2049)^3*Inputs!$B$19+Inputs!$B$30*(1+$E2049)^3*Inputs!$B$20+Inputs!$B$31*(1+$F2049)^3*Inputs!$B$21+Inputs!$B$22*(1+Inputs!$B$23)^3</f>
        <v>20129.306803139407</v>
      </c>
      <c r="U2049" s="36">
        <f>Inputs!$B$12*(1+$B2049)^4*$C2049+Inputs!$B$29*(1+$D2049)^4*Inputs!$B$19+Inputs!$B$30*(1+$E2049)^4*Inputs!$B$20+Inputs!$B$31*(1+$F2049)^4*Inputs!$B$21+Inputs!$B$22*(1+Inputs!$B$23)^4</f>
        <v>24139.379268604171</v>
      </c>
      <c r="V2049" s="35">
        <f>Inputs!$B$13/(Q2049*(1-$G2049))</f>
        <v>1.1815540506821378</v>
      </c>
      <c r="W2049" s="36">
        <f>Inputs!$B$13</f>
        <v>12660</v>
      </c>
      <c r="X2049" s="36">
        <f t="shared" si="313"/>
        <v>14035.446236600348</v>
      </c>
      <c r="Y2049" s="36">
        <f t="shared" si="314"/>
        <v>15824.573945375485</v>
      </c>
      <c r="Z2049" s="36">
        <f t="shared" si="315"/>
        <v>18147.537404068247</v>
      </c>
      <c r="AA2049" s="36">
        <f t="shared" si="316"/>
        <v>21158.315740401151</v>
      </c>
      <c r="AB2049" s="36">
        <f t="shared" si="317"/>
        <v>62183.835334764131</v>
      </c>
      <c r="AC2049" s="36">
        <f t="shared" si="318"/>
        <v>349414.16204811097</v>
      </c>
      <c r="AD2049" s="36">
        <f t="shared" si="319"/>
        <v>226673.85136623814</v>
      </c>
    </row>
    <row r="2050" spans="1:30" ht="14.25" customHeight="1" x14ac:dyDescent="0.25">
      <c r="A2050" s="16">
        <v>2034</v>
      </c>
      <c r="B2050" s="34">
        <v>0.235810740154697</v>
      </c>
      <c r="C2050" s="34">
        <v>8.3791585419958806E-2</v>
      </c>
      <c r="D2050" s="34">
        <v>1.74905828784192E-2</v>
      </c>
      <c r="E2050" s="34">
        <v>3.4348769500633598E-2</v>
      </c>
      <c r="F2050" s="34">
        <v>3.2929852708810398E-3</v>
      </c>
      <c r="G2050" s="34">
        <v>0.157114948354143</v>
      </c>
      <c r="H2050" s="35">
        <v>0.95447444279892502</v>
      </c>
      <c r="I2050" s="34">
        <v>9.3427766810349894E-2</v>
      </c>
      <c r="J2050" s="34">
        <v>2.8718708652236399E-2</v>
      </c>
      <c r="K2050" s="36">
        <f>Inputs!$B$12*(1+$B2050)^4</f>
        <v>139945.55583178354</v>
      </c>
      <c r="L2050" s="36">
        <f t="shared" si="310"/>
        <v>16186.28410313636</v>
      </c>
      <c r="M2050" s="36">
        <f t="shared" si="311"/>
        <v>219004.82514726795</v>
      </c>
      <c r="N2050" s="37">
        <f>M2050/Inputs!$B$6</f>
        <v>333.8488188220548</v>
      </c>
      <c r="O2050" s="38">
        <f>IF(N2050&gt;Inputs!$B$4,1,0)</f>
        <v>0</v>
      </c>
      <c r="P2050" s="34">
        <f t="shared" si="312"/>
        <v>6.4709058158113494E-2</v>
      </c>
      <c r="Q2050" s="36">
        <f>Inputs!$B$12*(1+$B2050)^0*$C2050+Inputs!$B$29*(1+$D2050)^0*Inputs!$B$19+Inputs!$B$30*(1+$E2050)^0*Inputs!$B$20+Inputs!$B$31*(1+$F2050)^0*Inputs!$B$21+Inputs!$B$22*(1+Inputs!$B$23)^0</f>
        <v>13049.539152624449</v>
      </c>
      <c r="R2050" s="36">
        <f>Inputs!$B$12*(1+$B2050)^1*$C2050+Inputs!$B$29*(1+$D2050)^1*Inputs!$B$19+Inputs!$B$30*(1+$E2050)^1*Inputs!$B$20+Inputs!$B$31*(1+$F2050)^1*Inputs!$B$21+Inputs!$B$22*(1+Inputs!$B$23)^1</f>
        <v>14324.861710314017</v>
      </c>
      <c r="S2050" s="36">
        <f>Inputs!$B$12*(1+$B2050)^2*$C2050+Inputs!$B$29*(1+$D2050)^2*Inputs!$B$19+Inputs!$B$30*(1+$E2050)^2*Inputs!$B$20+Inputs!$B$31*(1+$F2050)^2*Inputs!$B$21+Inputs!$B$22*(1+Inputs!$B$23)^2</f>
        <v>15881.696578044492</v>
      </c>
      <c r="T2050" s="36">
        <f>Inputs!$B$12*(1+$B2050)^3*$C2050+Inputs!$B$29*(1+$D2050)^3*Inputs!$B$19+Inputs!$B$30*(1+$E2050)^3*Inputs!$B$20+Inputs!$B$31*(1+$F2050)^3*Inputs!$B$21+Inputs!$B$22*(1+Inputs!$B$23)^3</f>
        <v>17786.025026509298</v>
      </c>
      <c r="U2050" s="36">
        <f>Inputs!$B$12*(1+$B2050)^4*$C2050+Inputs!$B$29*(1+$D2050)^4*Inputs!$B$19+Inputs!$B$30*(1+$E2050)^4*Inputs!$B$20+Inputs!$B$31*(1+$F2050)^4*Inputs!$B$21+Inputs!$B$22*(1+Inputs!$B$23)^4</f>
        <v>20119.375813188784</v>
      </c>
      <c r="V2050" s="35">
        <f>Inputs!$B$13/(Q2050*(1-$G2050))</f>
        <v>1.1509863657674182</v>
      </c>
      <c r="W2050" s="36">
        <f>Inputs!$B$13</f>
        <v>12660</v>
      </c>
      <c r="X2050" s="36">
        <f t="shared" si="313"/>
        <v>13304.071517175607</v>
      </c>
      <c r="Y2050" s="36">
        <f t="shared" si="314"/>
        <v>14092.317278211918</v>
      </c>
      <c r="Z2050" s="36">
        <f t="shared" si="315"/>
        <v>15045.580624383232</v>
      </c>
      <c r="AA2050" s="36">
        <f t="shared" si="316"/>
        <v>16186.28410313636</v>
      </c>
      <c r="AB2050" s="36">
        <f t="shared" si="317"/>
        <v>54367.528292603951</v>
      </c>
      <c r="AC2050" s="36">
        <f t="shared" si="318"/>
        <v>257323.0665754771</v>
      </c>
      <c r="AD2050" s="36">
        <f t="shared" si="319"/>
        <v>164637.29685466399</v>
      </c>
    </row>
    <row r="2051" spans="1:30" ht="14.25" customHeight="1" x14ac:dyDescent="0.25">
      <c r="A2051" s="16">
        <v>2035</v>
      </c>
      <c r="B2051" s="34">
        <v>0.30410865171342899</v>
      </c>
      <c r="C2051" s="34">
        <v>4.9262190635632599E-2</v>
      </c>
      <c r="D2051" s="34">
        <v>9.1519974453056294E-3</v>
      </c>
      <c r="E2051" s="34">
        <v>5.5100645610338297E-2</v>
      </c>
      <c r="F2051" s="34">
        <v>1.23869232694091E-2</v>
      </c>
      <c r="G2051" s="34">
        <v>0.21271698046597101</v>
      </c>
      <c r="H2051" s="35">
        <v>0.94502468863837397</v>
      </c>
      <c r="I2051" s="34">
        <v>0.102712115227224</v>
      </c>
      <c r="J2051" s="34">
        <v>2.7984614990750199E-2</v>
      </c>
      <c r="K2051" s="36">
        <f>Inputs!$B$12*(1+$B2051)^4</f>
        <v>173542.70194422203</v>
      </c>
      <c r="L2051" s="36">
        <f t="shared" si="310"/>
        <v>12821.684458984833</v>
      </c>
      <c r="M2051" s="36">
        <f t="shared" si="311"/>
        <v>156000.2015006936</v>
      </c>
      <c r="N2051" s="37">
        <f>M2051/Inputs!$B$6</f>
        <v>237.80518521447195</v>
      </c>
      <c r="O2051" s="38">
        <f>IF(N2051&gt;Inputs!$B$4,1,0)</f>
        <v>0</v>
      </c>
      <c r="P2051" s="34">
        <f t="shared" si="312"/>
        <v>7.4727500236473801E-2</v>
      </c>
      <c r="Q2051" s="36">
        <f>Inputs!$B$12*(1+$B2051)^0*$C2051+Inputs!$B$29*(1+$D2051)^0*Inputs!$B$19+Inputs!$B$30*(1+$E2051)^0*Inputs!$B$20+Inputs!$B$31*(1+$F2051)^0*Inputs!$B$21+Inputs!$B$22*(1+Inputs!$B$23)^0</f>
        <v>10977.775465564879</v>
      </c>
      <c r="R2051" s="36">
        <f>Inputs!$B$12*(1+$B2051)^1*$C2051+Inputs!$B$29*(1+$D2051)^1*Inputs!$B$19+Inputs!$B$30*(1+$E2051)^1*Inputs!$B$20+Inputs!$B$31*(1+$F2051)^1*Inputs!$B$21+Inputs!$B$22*(1+Inputs!$B$23)^1</f>
        <v>12032.050620583468</v>
      </c>
      <c r="S2051" s="36">
        <f>Inputs!$B$12*(1+$B2051)^2*$C2051+Inputs!$B$29*(1+$D2051)^2*Inputs!$B$19+Inputs!$B$30*(1+$E2051)^2*Inputs!$B$20+Inputs!$B$31*(1+$F2051)^2*Inputs!$B$21+Inputs!$B$22*(1+Inputs!$B$23)^2</f>
        <v>13366.198198751612</v>
      </c>
      <c r="T2051" s="36">
        <f>Inputs!$B$12*(1+$B2051)^3*$C2051+Inputs!$B$29*(1+$D2051)^3*Inputs!$B$19+Inputs!$B$30*(1+$E2051)^3*Inputs!$B$20+Inputs!$B$31*(1+$F2051)^3*Inputs!$B$21+Inputs!$B$22*(1+Inputs!$B$23)^3</f>
        <v>15063.715915160947</v>
      </c>
      <c r="U2051" s="36">
        <f>Inputs!$B$12*(1+$B2051)^4*$C2051+Inputs!$B$29*(1+$D2051)^4*Inputs!$B$19+Inputs!$B$30*(1+$E2051)^4*Inputs!$B$20+Inputs!$B$31*(1+$F2051)^4*Inputs!$B$21+Inputs!$B$22*(1+Inputs!$B$23)^4</f>
        <v>17233.403065680366</v>
      </c>
      <c r="V2051" s="35">
        <f>Inputs!$B$13/(Q2051*(1-$G2051))</f>
        <v>1.464834221856147</v>
      </c>
      <c r="W2051" s="36">
        <f>Inputs!$B$13</f>
        <v>12660</v>
      </c>
      <c r="X2051" s="36">
        <f t="shared" si="313"/>
        <v>12644.840607339787</v>
      </c>
      <c r="Y2051" s="36">
        <f t="shared" si="314"/>
        <v>12679.449616428086</v>
      </c>
      <c r="Z2051" s="36">
        <f t="shared" si="315"/>
        <v>12748.59141924345</v>
      </c>
      <c r="AA2051" s="36">
        <f t="shared" si="316"/>
        <v>12821.684458984833</v>
      </c>
      <c r="AB2051" s="36">
        <f t="shared" si="317"/>
        <v>47821.811245125413</v>
      </c>
      <c r="AC2051" s="36">
        <f t="shared" si="318"/>
        <v>176380.77441896193</v>
      </c>
      <c r="AD2051" s="36">
        <f t="shared" si="319"/>
        <v>108178.39025556819</v>
      </c>
    </row>
    <row r="2052" spans="1:30" ht="14.25" customHeight="1" x14ac:dyDescent="0.25">
      <c r="A2052" s="16">
        <v>2036</v>
      </c>
      <c r="B2052" s="34">
        <v>0.29281709412438001</v>
      </c>
      <c r="C2052" s="34">
        <v>7.7128394095877198E-2</v>
      </c>
      <c r="D2052" s="34">
        <v>1.6057365662053801E-2</v>
      </c>
      <c r="E2052" s="34">
        <v>5.3151070315092003E-2</v>
      </c>
      <c r="F2052" s="34">
        <v>9.1396687054850507E-3</v>
      </c>
      <c r="G2052" s="34">
        <v>0.16375390846569801</v>
      </c>
      <c r="H2052" s="35">
        <v>0.94734728548903901</v>
      </c>
      <c r="I2052" s="34">
        <v>9.3272988686789002E-2</v>
      </c>
      <c r="J2052" s="34">
        <v>1.75558779284033E-2</v>
      </c>
      <c r="K2052" s="36">
        <f>Inputs!$B$12*(1+$B2052)^4</f>
        <v>167609.87179656193</v>
      </c>
      <c r="L2052" s="36">
        <f t="shared" si="310"/>
        <v>17130.024380331215</v>
      </c>
      <c r="M2052" s="36">
        <f t="shared" si="311"/>
        <v>203159.01290925438</v>
      </c>
      <c r="N2052" s="37">
        <f>M2052/Inputs!$B$6</f>
        <v>309.69361723971701</v>
      </c>
      <c r="O2052" s="38">
        <f>IF(N2052&gt;Inputs!$B$4,1,0)</f>
        <v>0</v>
      </c>
      <c r="P2052" s="34">
        <f t="shared" si="312"/>
        <v>7.5717110758385706E-2</v>
      </c>
      <c r="Q2052" s="36">
        <f>Inputs!$B$12*(1+$B2052)^0*$C2052+Inputs!$B$29*(1+$D2052)^0*Inputs!$B$19+Inputs!$B$30*(1+$E2052)^0*Inputs!$B$20+Inputs!$B$31*(1+$F2052)^0*Inputs!$B$21+Inputs!$B$22*(1+Inputs!$B$23)^0</f>
        <v>12649.747673179554</v>
      </c>
      <c r="R2052" s="36">
        <f>Inputs!$B$12*(1+$B2052)^1*$C2052+Inputs!$B$29*(1+$D2052)^1*Inputs!$B$19+Inputs!$B$30*(1+$E2052)^1*Inputs!$B$20+Inputs!$B$31*(1+$F2052)^1*Inputs!$B$21+Inputs!$B$22*(1+Inputs!$B$23)^1</f>
        <v>14163.46093386619</v>
      </c>
      <c r="S2052" s="36">
        <f>Inputs!$B$12*(1+$B2052)^2*$C2052+Inputs!$B$29*(1+$D2052)^2*Inputs!$B$19+Inputs!$B$30*(1+$E2052)^2*Inputs!$B$20+Inputs!$B$31*(1+$F2052)^2*Inputs!$B$21+Inputs!$B$22*(1+Inputs!$B$23)^2</f>
        <v>16080.211329867947</v>
      </c>
      <c r="T2052" s="36">
        <f>Inputs!$B$12*(1+$B2052)^3*$C2052+Inputs!$B$29*(1+$D2052)^3*Inputs!$B$19+Inputs!$B$30*(1+$E2052)^3*Inputs!$B$20+Inputs!$B$31*(1+$F2052)^3*Inputs!$B$21+Inputs!$B$22*(1+Inputs!$B$23)^3</f>
        <v>18516.517069290217</v>
      </c>
      <c r="U2052" s="36">
        <f>Inputs!$B$12*(1+$B2052)^4*$C2052+Inputs!$B$29*(1+$D2052)^4*Inputs!$B$19+Inputs!$B$30*(1+$E2052)^4*Inputs!$B$20+Inputs!$B$31*(1+$F2052)^4*Inputs!$B$21+Inputs!$B$22*(1+Inputs!$B$23)^4</f>
        <v>21622.936109071423</v>
      </c>
      <c r="V2052" s="35">
        <f>Inputs!$B$13/(Q2052*(1-$G2052))</f>
        <v>1.1967894222959969</v>
      </c>
      <c r="W2052" s="36">
        <f>Inputs!$B$13</f>
        <v>12660</v>
      </c>
      <c r="X2052" s="36">
        <f t="shared" si="313"/>
        <v>13436.333264388197</v>
      </c>
      <c r="Y2052" s="36">
        <f t="shared" si="314"/>
        <v>14416.118030435446</v>
      </c>
      <c r="Z2052" s="36">
        <f t="shared" si="315"/>
        <v>15634.684451740368</v>
      </c>
      <c r="AA2052" s="36">
        <f t="shared" si="316"/>
        <v>17130.024380331215</v>
      </c>
      <c r="AB2052" s="36">
        <f t="shared" si="317"/>
        <v>55765.244086785096</v>
      </c>
      <c r="AC2052" s="36">
        <f t="shared" si="318"/>
        <v>230208.9557125952</v>
      </c>
      <c r="AD2052" s="36">
        <f t="shared" si="319"/>
        <v>147393.76882246928</v>
      </c>
    </row>
    <row r="2053" spans="1:30" ht="14.25" customHeight="1" x14ac:dyDescent="0.25">
      <c r="A2053" s="16">
        <v>2037</v>
      </c>
      <c r="B2053" s="34">
        <v>0.29816474030815798</v>
      </c>
      <c r="C2053" s="34">
        <v>0.101437356872079</v>
      </c>
      <c r="D2053" s="34">
        <v>4.4663862460226002E-2</v>
      </c>
      <c r="E2053" s="34">
        <v>1.46756315442018E-2</v>
      </c>
      <c r="F2053" s="34">
        <v>-1.36345745508665E-3</v>
      </c>
      <c r="G2053" s="34">
        <v>0.17811303238901999</v>
      </c>
      <c r="H2053" s="35">
        <v>1.1404924051029699</v>
      </c>
      <c r="I2053" s="34">
        <v>9.1489353435601495E-2</v>
      </c>
      <c r="J2053" s="34">
        <v>3.0359046374307499E-2</v>
      </c>
      <c r="K2053" s="36">
        <f>Inputs!$B$12*(1+$B2053)^4</f>
        <v>170400.35154132219</v>
      </c>
      <c r="L2053" s="36">
        <f t="shared" si="310"/>
        <v>24159.816037298395</v>
      </c>
      <c r="M2053" s="36">
        <f t="shared" si="311"/>
        <v>329484.03743399179</v>
      </c>
      <c r="N2053" s="37">
        <f>M2053/Inputs!$B$6</f>
        <v>502.26225218596312</v>
      </c>
      <c r="O2053" s="38">
        <f>IF(N2053&gt;Inputs!$B$4,1,0)</f>
        <v>1</v>
      </c>
      <c r="P2053" s="34">
        <f t="shared" si="312"/>
        <v>6.1130307061293992E-2</v>
      </c>
      <c r="Q2053" s="36">
        <f>Inputs!$B$12*(1+$B2053)^0*$C2053+Inputs!$B$29*(1+$D2053)^0*Inputs!$B$19+Inputs!$B$30*(1+$E2053)^0*Inputs!$B$20+Inputs!$B$31*(1+$F2053)^0*Inputs!$B$21+Inputs!$B$22*(1+Inputs!$B$23)^0</f>
        <v>14108.28543975166</v>
      </c>
      <c r="R2053" s="36">
        <f>Inputs!$B$12*(1+$B2053)^1*$C2053+Inputs!$B$29*(1+$D2053)^1*Inputs!$B$19+Inputs!$B$30*(1+$E2053)^1*Inputs!$B$20+Inputs!$B$31*(1+$F2053)^1*Inputs!$B$21+Inputs!$B$22*(1+Inputs!$B$23)^1</f>
        <v>16032.012960886874</v>
      </c>
      <c r="S2053" s="36">
        <f>Inputs!$B$12*(1+$B2053)^2*$C2053+Inputs!$B$29*(1+$D2053)^2*Inputs!$B$19+Inputs!$B$30*(1+$E2053)^2*Inputs!$B$20+Inputs!$B$31*(1+$F2053)^2*Inputs!$B$21+Inputs!$B$22*(1+Inputs!$B$23)^2</f>
        <v>18501.880525654724</v>
      </c>
      <c r="T2053" s="36">
        <f>Inputs!$B$12*(1+$B2053)^3*$C2053+Inputs!$B$29*(1+$D2053)^3*Inputs!$B$19+Inputs!$B$30*(1+$E2053)^3*Inputs!$B$20+Inputs!$B$31*(1+$F2053)^3*Inputs!$B$21+Inputs!$B$22*(1+Inputs!$B$23)^3</f>
        <v>21679.458950338121</v>
      </c>
      <c r="U2053" s="36">
        <f>Inputs!$B$12*(1+$B2053)^4*$C2053+Inputs!$B$29*(1+$D2053)^4*Inputs!$B$19+Inputs!$B$30*(1+$E2053)^4*Inputs!$B$20+Inputs!$B$31*(1+$F2053)^4*Inputs!$B$21+Inputs!$B$22*(1+Inputs!$B$23)^4</f>
        <v>25774.433670296065</v>
      </c>
      <c r="V2053" s="35">
        <f>Inputs!$B$13/(Q2053*(1-$G2053))</f>
        <v>1.0918107696524266</v>
      </c>
      <c r="W2053" s="36">
        <f>Inputs!$B$13</f>
        <v>12660</v>
      </c>
      <c r="X2053" s="36">
        <f t="shared" si="313"/>
        <v>14546.610777560401</v>
      </c>
      <c r="Y2053" s="36">
        <f t="shared" si="314"/>
        <v>16972.708306608165</v>
      </c>
      <c r="Z2053" s="36">
        <f t="shared" si="315"/>
        <v>20104.514417354003</v>
      </c>
      <c r="AA2053" s="36">
        <f t="shared" si="316"/>
        <v>24159.816037298395</v>
      </c>
      <c r="AB2053" s="36">
        <f t="shared" si="317"/>
        <v>66621.851679026557</v>
      </c>
      <c r="AC2053" s="36">
        <f t="shared" si="318"/>
        <v>407216.75073232554</v>
      </c>
      <c r="AD2053" s="36">
        <f t="shared" si="319"/>
        <v>262862.18575496523</v>
      </c>
    </row>
    <row r="2054" spans="1:30" ht="14.25" customHeight="1" x14ac:dyDescent="0.25">
      <c r="A2054" s="16">
        <v>2038</v>
      </c>
      <c r="B2054" s="34">
        <v>0.200413044577747</v>
      </c>
      <c r="C2054" s="34">
        <v>7.5815143089956502E-2</v>
      </c>
      <c r="D2054" s="34">
        <v>1.7806341471645198E-2</v>
      </c>
      <c r="E2054" s="34">
        <v>4.1488046683250401E-2</v>
      </c>
      <c r="F2054" s="34">
        <v>1.60999389068551E-3</v>
      </c>
      <c r="G2054" s="34">
        <v>0.17137963542934401</v>
      </c>
      <c r="H2054" s="35">
        <v>1.0816764395344001</v>
      </c>
      <c r="I2054" s="34">
        <v>9.6775256705942503E-2</v>
      </c>
      <c r="J2054" s="34">
        <v>2.5648845533248098E-2</v>
      </c>
      <c r="K2054" s="36">
        <f>Inputs!$B$12*(1+$B2054)^4</f>
        <v>124587.38630963846</v>
      </c>
      <c r="L2054" s="36">
        <f t="shared" si="310"/>
        <v>16037.18322740986</v>
      </c>
      <c r="M2054" s="36">
        <f t="shared" si="311"/>
        <v>199434.40756655572</v>
      </c>
      <c r="N2054" s="37">
        <f>M2054/Inputs!$B$6</f>
        <v>304.01586519292027</v>
      </c>
      <c r="O2054" s="38">
        <f>IF(N2054&gt;Inputs!$B$4,1,0)</f>
        <v>0</v>
      </c>
      <c r="P2054" s="34">
        <f t="shared" si="312"/>
        <v>7.1126411172694401E-2</v>
      </c>
      <c r="Q2054" s="36">
        <f>Inputs!$B$12*(1+$B2054)^0*$C2054+Inputs!$B$29*(1+$D2054)^0*Inputs!$B$19+Inputs!$B$30*(1+$E2054)^0*Inputs!$B$20+Inputs!$B$31*(1+$F2054)^0*Inputs!$B$21+Inputs!$B$22*(1+Inputs!$B$23)^0</f>
        <v>12570.952612824312</v>
      </c>
      <c r="R2054" s="36">
        <f>Inputs!$B$12*(1+$B2054)^1*$C2054+Inputs!$B$29*(1+$D2054)^1*Inputs!$B$19+Inputs!$B$30*(1+$E2054)^1*Inputs!$B$20+Inputs!$B$31*(1+$F2054)^1*Inputs!$B$21+Inputs!$B$22*(1+Inputs!$B$23)^1</f>
        <v>13583.766665848398</v>
      </c>
      <c r="S2054" s="36">
        <f>Inputs!$B$12*(1+$B2054)^2*$C2054+Inputs!$B$29*(1+$D2054)^2*Inputs!$B$19+Inputs!$B$30*(1+$E2054)^2*Inputs!$B$20+Inputs!$B$31*(1+$F2054)^2*Inputs!$B$21+Inputs!$B$22*(1+Inputs!$B$23)^2</f>
        <v>14782.597929529307</v>
      </c>
      <c r="T2054" s="36">
        <f>Inputs!$B$12*(1+$B2054)^3*$C2054+Inputs!$B$29*(1+$D2054)^3*Inputs!$B$19+Inputs!$B$30*(1+$E2054)^3*Inputs!$B$20+Inputs!$B$31*(1+$F2054)^3*Inputs!$B$21+Inputs!$B$22*(1+Inputs!$B$23)^3</f>
        <v>16204.199415328299</v>
      </c>
      <c r="U2054" s="36">
        <f>Inputs!$B$12*(1+$B2054)^4*$C2054+Inputs!$B$29*(1+$D2054)^4*Inputs!$B$19+Inputs!$B$30*(1+$E2054)^4*Inputs!$B$20+Inputs!$B$31*(1+$F2054)^4*Inputs!$B$21+Inputs!$B$22*(1+Inputs!$B$23)^4</f>
        <v>17892.668605853592</v>
      </c>
      <c r="V2054" s="35">
        <f>Inputs!$B$13/(Q2054*(1-$G2054))</f>
        <v>1.2153739228913076</v>
      </c>
      <c r="W2054" s="36">
        <f>Inputs!$B$13</f>
        <v>12660</v>
      </c>
      <c r="X2054" s="36">
        <f t="shared" si="313"/>
        <v>13303.770850623341</v>
      </c>
      <c r="Y2054" s="36">
        <f t="shared" si="314"/>
        <v>14068.470644737385</v>
      </c>
      <c r="Z2054" s="36">
        <f t="shared" si="315"/>
        <v>14972.603128176461</v>
      </c>
      <c r="AA2054" s="36">
        <f t="shared" si="316"/>
        <v>16037.18322740986</v>
      </c>
      <c r="AB2054" s="36">
        <f t="shared" si="317"/>
        <v>53718.263768809513</v>
      </c>
      <c r="AC2054" s="36">
        <f t="shared" si="318"/>
        <v>231257.53417898749</v>
      </c>
      <c r="AD2054" s="36">
        <f t="shared" si="319"/>
        <v>145716.14379774622</v>
      </c>
    </row>
    <row r="2055" spans="1:30" ht="14.25" customHeight="1" x14ac:dyDescent="0.25">
      <c r="A2055" s="16">
        <v>2039</v>
      </c>
      <c r="B2055" s="34">
        <v>0.120120442719681</v>
      </c>
      <c r="C2055" s="34">
        <v>9.4065200699332094E-2</v>
      </c>
      <c r="D2055" s="34">
        <v>2.2384471765539399E-2</v>
      </c>
      <c r="E2055" s="34">
        <v>4.0307316586314701E-2</v>
      </c>
      <c r="F2055" s="34">
        <v>4.4709880325391497E-3</v>
      </c>
      <c r="G2055" s="34">
        <v>0.18501677095256899</v>
      </c>
      <c r="H2055" s="35">
        <v>1.1142927525939501</v>
      </c>
      <c r="I2055" s="34">
        <v>8.7885995486015098E-2</v>
      </c>
      <c r="J2055" s="34">
        <v>2.4284910335697799E-2</v>
      </c>
      <c r="K2055" s="36">
        <f>Inputs!$B$12*(1+$B2055)^4</f>
        <v>94451.779355176011</v>
      </c>
      <c r="L2055" s="36">
        <f t="shared" si="310"/>
        <v>15832.842187975613</v>
      </c>
      <c r="M2055" s="36">
        <f t="shared" si="311"/>
        <v>222230.52600856157</v>
      </c>
      <c r="N2055" s="37">
        <f>M2055/Inputs!$B$6</f>
        <v>338.76604574475851</v>
      </c>
      <c r="O2055" s="38">
        <f>IF(N2055&gt;Inputs!$B$4,1,0)</f>
        <v>0</v>
      </c>
      <c r="P2055" s="34">
        <f t="shared" si="312"/>
        <v>6.3601085150317302E-2</v>
      </c>
      <c r="Q2055" s="36">
        <f>Inputs!$B$12*(1+$B2055)^0*$C2055+Inputs!$B$29*(1+$D2055)^0*Inputs!$B$19+Inputs!$B$30*(1+$E2055)^0*Inputs!$B$20+Inputs!$B$31*(1+$F2055)^0*Inputs!$B$21+Inputs!$B$22*(1+Inputs!$B$23)^0</f>
        <v>13665.956069386848</v>
      </c>
      <c r="R2055" s="36">
        <f>Inputs!$B$12*(1+$B2055)^1*$C2055+Inputs!$B$29*(1+$D2055)^1*Inputs!$B$19+Inputs!$B$30*(1+$E2055)^1*Inputs!$B$20+Inputs!$B$31*(1+$F2055)^1*Inputs!$B$21+Inputs!$B$22*(1+Inputs!$B$23)^1</f>
        <v>14470.108552284433</v>
      </c>
      <c r="S2055" s="36">
        <f>Inputs!$B$12*(1+$B2055)^2*$C2055+Inputs!$B$29*(1+$D2055)^2*Inputs!$B$19+Inputs!$B$30*(1+$E2055)^2*Inputs!$B$20+Inputs!$B$31*(1+$F2055)^2*Inputs!$B$21+Inputs!$B$22*(1+Inputs!$B$23)^2</f>
        <v>15359.448175540761</v>
      </c>
      <c r="T2055" s="36">
        <f>Inputs!$B$12*(1+$B2055)^3*$C2055+Inputs!$B$29*(1+$D2055)^3*Inputs!$B$19+Inputs!$B$30*(1+$E2055)^3*Inputs!$B$20+Inputs!$B$31*(1+$F2055)^3*Inputs!$B$21+Inputs!$B$22*(1+Inputs!$B$23)^3</f>
        <v>16343.896709062499</v>
      </c>
      <c r="U2055" s="36">
        <f>Inputs!$B$12*(1+$B2055)^4*$C2055+Inputs!$B$29*(1+$D2055)^4*Inputs!$B$19+Inputs!$B$30*(1+$E2055)^4*Inputs!$B$20+Inputs!$B$31*(1+$F2055)^4*Inputs!$B$21+Inputs!$B$22*(1+Inputs!$B$23)^4</f>
        <v>17434.556543191149</v>
      </c>
      <c r="V2055" s="35">
        <f>Inputs!$B$13/(Q2055*(1-$G2055))</f>
        <v>1.1366977846340072</v>
      </c>
      <c r="W2055" s="36">
        <f>Inputs!$B$13</f>
        <v>12660</v>
      </c>
      <c r="X2055" s="36">
        <f t="shared" si="313"/>
        <v>13338.903469857174</v>
      </c>
      <c r="Y2055" s="36">
        <f t="shared" si="314"/>
        <v>14088.603874599115</v>
      </c>
      <c r="Z2055" s="36">
        <f t="shared" si="315"/>
        <v>14916.990142052784</v>
      </c>
      <c r="AA2055" s="36">
        <f t="shared" si="316"/>
        <v>15832.842187975613</v>
      </c>
      <c r="AB2055" s="36">
        <f t="shared" si="317"/>
        <v>54891.128140361106</v>
      </c>
      <c r="AC2055" s="36">
        <f t="shared" si="318"/>
        <v>254985.2931367626</v>
      </c>
      <c r="AD2055" s="36">
        <f t="shared" si="319"/>
        <v>167339.39786820047</v>
      </c>
    </row>
    <row r="2056" spans="1:30" ht="14.25" customHeight="1" x14ac:dyDescent="0.25">
      <c r="A2056" s="16">
        <v>2040</v>
      </c>
      <c r="B2056" s="34">
        <v>0.27651220944035798</v>
      </c>
      <c r="C2056" s="34">
        <v>7.3620023000639107E-2</v>
      </c>
      <c r="D2056" s="34">
        <v>1.5766122503543201E-2</v>
      </c>
      <c r="E2056" s="34">
        <v>4.8797241365780501E-2</v>
      </c>
      <c r="F2056" s="34">
        <v>-9.0414452076574201E-4</v>
      </c>
      <c r="G2056" s="34">
        <v>0.17163024800993601</v>
      </c>
      <c r="H2056" s="35">
        <v>1.15942608622428</v>
      </c>
      <c r="I2056" s="34">
        <v>0.10142571795795099</v>
      </c>
      <c r="J2056" s="34">
        <v>1.7210590534773501E-2</v>
      </c>
      <c r="K2056" s="36">
        <f>Inputs!$B$12*(1+$B2056)^4</f>
        <v>159312.97312956062</v>
      </c>
      <c r="L2056" s="36">
        <f t="shared" si="310"/>
        <v>19387.060719964706</v>
      </c>
      <c r="M2056" s="36">
        <f t="shared" si="311"/>
        <v>202330.13631668297</v>
      </c>
      <c r="N2056" s="37">
        <f>M2056/Inputs!$B$6</f>
        <v>308.43008584860206</v>
      </c>
      <c r="O2056" s="38">
        <f>IF(N2056&gt;Inputs!$B$4,1,0)</f>
        <v>0</v>
      </c>
      <c r="P2056" s="34">
        <f t="shared" si="312"/>
        <v>8.4215127423177494E-2</v>
      </c>
      <c r="Q2056" s="36">
        <f>Inputs!$B$12*(1+$B2056)^0*$C2056+Inputs!$B$29*(1+$D2056)^0*Inputs!$B$19+Inputs!$B$30*(1+$E2056)^0*Inputs!$B$20+Inputs!$B$31*(1+$F2056)^0*Inputs!$B$21+Inputs!$B$22*(1+Inputs!$B$23)^0</f>
        <v>12439.245407465267</v>
      </c>
      <c r="R2056" s="36">
        <f>Inputs!$B$12*(1+$B2056)^1*$C2056+Inputs!$B$29*(1+$D2056)^1*Inputs!$B$19+Inputs!$B$30*(1+$E2056)^1*Inputs!$B$20+Inputs!$B$31*(1+$F2056)^1*Inputs!$B$21+Inputs!$B$22*(1+Inputs!$B$23)^1</f>
        <v>13762.080893436039</v>
      </c>
      <c r="S2056" s="36">
        <f>Inputs!$B$12*(1+$B2056)^2*$C2056+Inputs!$B$29*(1+$D2056)^2*Inputs!$B$19+Inputs!$B$30*(1+$E2056)^2*Inputs!$B$20+Inputs!$B$31*(1+$F2056)^2*Inputs!$B$21+Inputs!$B$22*(1+Inputs!$B$23)^2</f>
        <v>15427.382343182209</v>
      </c>
      <c r="T2056" s="36">
        <f>Inputs!$B$12*(1+$B2056)^3*$C2056+Inputs!$B$29*(1+$D2056)^3*Inputs!$B$19+Inputs!$B$30*(1+$E2056)^3*Inputs!$B$20+Inputs!$B$31*(1+$F2056)^3*Inputs!$B$21+Inputs!$B$22*(1+Inputs!$B$23)^3</f>
        <v>17528.780064063008</v>
      </c>
      <c r="U2056" s="36">
        <f>Inputs!$B$12*(1+$B2056)^4*$C2056+Inputs!$B$29*(1+$D2056)^4*Inputs!$B$19+Inputs!$B$30*(1+$E2056)^4*Inputs!$B$20+Inputs!$B$31*(1+$F2056)^4*Inputs!$B$21+Inputs!$B$22*(1+Inputs!$B$23)^4</f>
        <v>20185.739804088356</v>
      </c>
      <c r="V2056" s="35">
        <f>Inputs!$B$13/(Q2056*(1-$G2056))</f>
        <v>1.2286139372705331</v>
      </c>
      <c r="W2056" s="36">
        <f>Inputs!$B$13</f>
        <v>12660</v>
      </c>
      <c r="X2056" s="36">
        <f t="shared" si="313"/>
        <v>13809.124389194576</v>
      </c>
      <c r="Y2056" s="36">
        <f t="shared" si="314"/>
        <v>15259.070542925017</v>
      </c>
      <c r="Z2056" s="36">
        <f t="shared" si="315"/>
        <v>17086.384860846163</v>
      </c>
      <c r="AA2056" s="36">
        <f t="shared" si="316"/>
        <v>19387.060719964706</v>
      </c>
      <c r="AB2056" s="36">
        <f t="shared" si="317"/>
        <v>57867.123157191978</v>
      </c>
      <c r="AC2056" s="36">
        <f t="shared" si="318"/>
        <v>234170.79670963387</v>
      </c>
      <c r="AD2056" s="36">
        <f t="shared" si="319"/>
        <v>144463.01315949101</v>
      </c>
    </row>
    <row r="2057" spans="1:30" ht="14.25" customHeight="1" x14ac:dyDescent="0.25">
      <c r="A2057" s="16">
        <v>2041</v>
      </c>
      <c r="B2057" s="34">
        <v>0.42721943600918999</v>
      </c>
      <c r="C2057" s="34">
        <v>8.0927349041089794E-2</v>
      </c>
      <c r="D2057" s="34">
        <v>3.8182144536732403E-2</v>
      </c>
      <c r="E2057" s="34">
        <v>2.6200558142746098E-2</v>
      </c>
      <c r="F2057" s="34">
        <v>1.3622947829823699E-3</v>
      </c>
      <c r="G2057" s="34">
        <v>0.197516837370946</v>
      </c>
      <c r="H2057" s="35">
        <v>1.0839983237042901</v>
      </c>
      <c r="I2057" s="34">
        <v>9.2457573858938796E-2</v>
      </c>
      <c r="J2057" s="34">
        <v>2.5953460109232999E-2</v>
      </c>
      <c r="K2057" s="36">
        <f>Inputs!$B$12*(1+$B2057)^4</f>
        <v>248951.21817939923</v>
      </c>
      <c r="L2057" s="36">
        <f t="shared" si="310"/>
        <v>24976.297935170132</v>
      </c>
      <c r="M2057" s="36">
        <f t="shared" si="311"/>
        <v>314451.85865106294</v>
      </c>
      <c r="N2057" s="37">
        <f>M2057/Inputs!$B$6</f>
        <v>479.34734550466914</v>
      </c>
      <c r="O2057" s="38">
        <f>IF(N2057&gt;Inputs!$B$4,1,0)</f>
        <v>1</v>
      </c>
      <c r="P2057" s="34">
        <f t="shared" si="312"/>
        <v>6.6504113749705801E-2</v>
      </c>
      <c r="Q2057" s="36">
        <f>Inputs!$B$12*(1+$B2057)^0*$C2057+Inputs!$B$29*(1+$D2057)^0*Inputs!$B$19+Inputs!$B$30*(1+$E2057)^0*Inputs!$B$20+Inputs!$B$31*(1+$F2057)^0*Inputs!$B$21+Inputs!$B$22*(1+Inputs!$B$23)^0</f>
        <v>12877.684969892311</v>
      </c>
      <c r="R2057" s="36">
        <f>Inputs!$B$12*(1+$B2057)^1*$C2057+Inputs!$B$29*(1+$D2057)^1*Inputs!$B$19+Inputs!$B$30*(1+$E2057)^1*Inputs!$B$20+Inputs!$B$31*(1+$F2057)^1*Inputs!$B$21+Inputs!$B$22*(1+Inputs!$B$23)^1</f>
        <v>15080.984359382484</v>
      </c>
      <c r="S2057" s="36">
        <f>Inputs!$B$12*(1+$B2057)^2*$C2057+Inputs!$B$29*(1+$D2057)^2*Inputs!$B$19+Inputs!$B$30*(1+$E2057)^2*Inputs!$B$20+Inputs!$B$31*(1+$F2057)^2*Inputs!$B$21+Inputs!$B$22*(1+Inputs!$B$23)^2</f>
        <v>18174.988965743385</v>
      </c>
      <c r="T2057" s="36">
        <f>Inputs!$B$12*(1+$B2057)^3*$C2057+Inputs!$B$29*(1+$D2057)^3*Inputs!$B$19+Inputs!$B$30*(1+$E2057)^3*Inputs!$B$20+Inputs!$B$31*(1+$F2057)^3*Inputs!$B$21+Inputs!$B$22*(1+Inputs!$B$23)^3</f>
        <v>22538.482009165222</v>
      </c>
      <c r="U2057" s="36">
        <f>Inputs!$B$12*(1+$B2057)^4*$C2057+Inputs!$B$29*(1+$D2057)^4*Inputs!$B$19+Inputs!$B$30*(1+$E2057)^4*Inputs!$B$20+Inputs!$B$31*(1+$F2057)^4*Inputs!$B$21+Inputs!$B$22*(1+Inputs!$B$23)^4</f>
        <v>28712.005381858136</v>
      </c>
      <c r="V2057" s="35">
        <f>Inputs!$B$13/(Q2057*(1-$G2057))</f>
        <v>1.2250673914385912</v>
      </c>
      <c r="W2057" s="36">
        <f>Inputs!$B$13</f>
        <v>12660</v>
      </c>
      <c r="X2057" s="36">
        <f t="shared" si="313"/>
        <v>14399.241928473335</v>
      </c>
      <c r="Y2057" s="36">
        <f t="shared" si="314"/>
        <v>16839.003303400154</v>
      </c>
      <c r="Z2057" s="36">
        <f t="shared" si="315"/>
        <v>20243.879522164651</v>
      </c>
      <c r="AA2057" s="36">
        <f t="shared" si="316"/>
        <v>24976.297935170132</v>
      </c>
      <c r="AB2057" s="36">
        <f t="shared" si="317"/>
        <v>66832.658234471048</v>
      </c>
      <c r="AC2057" s="36">
        <f t="shared" si="318"/>
        <v>385307.2816479755</v>
      </c>
      <c r="AD2057" s="36">
        <f t="shared" si="319"/>
        <v>247619.20041659186</v>
      </c>
    </row>
    <row r="2058" spans="1:30" ht="14.25" customHeight="1" x14ac:dyDescent="0.25">
      <c r="A2058" s="16">
        <v>2042</v>
      </c>
      <c r="B2058" s="34">
        <v>0.32030620634336499</v>
      </c>
      <c r="C2058" s="34">
        <v>7.1725424098382798E-2</v>
      </c>
      <c r="D2058" s="34">
        <v>2.83162232838651E-2</v>
      </c>
      <c r="E2058" s="34">
        <v>4.7441785246582602E-2</v>
      </c>
      <c r="F2058" s="34">
        <v>2.8801341220292102E-2</v>
      </c>
      <c r="G2058" s="34">
        <v>0.173228575827479</v>
      </c>
      <c r="H2058" s="35">
        <v>1.05231607466167</v>
      </c>
      <c r="I2058" s="34">
        <v>9.0763202331143294E-2</v>
      </c>
      <c r="J2058" s="34">
        <v>2.0705429187682398E-2</v>
      </c>
      <c r="K2058" s="36">
        <f>Inputs!$B$12*(1+$B2058)^4</f>
        <v>182326.54797269969</v>
      </c>
      <c r="L2058" s="36">
        <f t="shared" si="310"/>
        <v>19362.230971730663</v>
      </c>
      <c r="M2058" s="36">
        <f t="shared" si="311"/>
        <v>242272.17815841074</v>
      </c>
      <c r="N2058" s="37">
        <f>M2058/Inputs!$B$6</f>
        <v>369.31734475367489</v>
      </c>
      <c r="O2058" s="38">
        <f>IF(N2058&gt;Inputs!$B$4,1,0)</f>
        <v>0</v>
      </c>
      <c r="P2058" s="34">
        <f t="shared" si="312"/>
        <v>7.00577731434609E-2</v>
      </c>
      <c r="Q2058" s="36">
        <f>Inputs!$B$12*(1+$B2058)^0*$C2058+Inputs!$B$29*(1+$D2058)^0*Inputs!$B$19+Inputs!$B$30*(1+$E2058)^0*Inputs!$B$20+Inputs!$B$31*(1+$F2058)^0*Inputs!$B$21+Inputs!$B$22*(1+Inputs!$B$23)^0</f>
        <v>12325.569473329888</v>
      </c>
      <c r="R2058" s="36">
        <f>Inputs!$B$12*(1+$B2058)^1*$C2058+Inputs!$B$29*(1+$D2058)^1*Inputs!$B$19+Inputs!$B$30*(1+$E2058)^1*Inputs!$B$20+Inputs!$B$31*(1+$F2058)^1*Inputs!$B$21+Inputs!$B$22*(1+Inputs!$B$23)^1</f>
        <v>13977.497081426211</v>
      </c>
      <c r="S2058" s="36">
        <f>Inputs!$B$12*(1+$B2058)^2*$C2058+Inputs!$B$29*(1+$D2058)^2*Inputs!$B$19+Inputs!$B$30*(1+$E2058)^2*Inputs!$B$20+Inputs!$B$31*(1+$F2058)^2*Inputs!$B$21+Inputs!$B$22*(1+Inputs!$B$23)^2</f>
        <v>16080.918044550253</v>
      </c>
      <c r="T2058" s="36">
        <f>Inputs!$B$12*(1+$B2058)^3*$C2058+Inputs!$B$29*(1+$D2058)^3*Inputs!$B$19+Inputs!$B$30*(1+$E2058)^3*Inputs!$B$20+Inputs!$B$31*(1+$F2058)^3*Inputs!$B$21+Inputs!$B$22*(1+Inputs!$B$23)^3</f>
        <v>18777.644152683315</v>
      </c>
      <c r="U2058" s="36">
        <f>Inputs!$B$12*(1+$B2058)^4*$C2058+Inputs!$B$29*(1+$D2058)^4*Inputs!$B$19+Inputs!$B$30*(1+$E2058)^4*Inputs!$B$20+Inputs!$B$31*(1+$F2058)^4*Inputs!$B$21+Inputs!$B$22*(1+Inputs!$B$23)^4</f>
        <v>22254.801980935816</v>
      </c>
      <c r="V2058" s="35">
        <f>Inputs!$B$13/(Q2058*(1-$G2058))</f>
        <v>1.2423422471362422</v>
      </c>
      <c r="W2058" s="36">
        <f>Inputs!$B$13</f>
        <v>12660</v>
      </c>
      <c r="X2058" s="36">
        <f t="shared" si="313"/>
        <v>13807.754589773711</v>
      </c>
      <c r="Y2058" s="36">
        <f t="shared" si="314"/>
        <v>15254.020584514288</v>
      </c>
      <c r="Z2058" s="36">
        <f t="shared" si="315"/>
        <v>17074.547731630013</v>
      </c>
      <c r="AA2058" s="36">
        <f t="shared" si="316"/>
        <v>19362.230971730663</v>
      </c>
      <c r="AB2058" s="36">
        <f t="shared" si="317"/>
        <v>59568.579677955662</v>
      </c>
      <c r="AC2058" s="36">
        <f t="shared" si="318"/>
        <v>282097.66578736954</v>
      </c>
      <c r="AD2058" s="36">
        <f t="shared" si="319"/>
        <v>182703.59848045508</v>
      </c>
    </row>
    <row r="2059" spans="1:30" ht="14.25" customHeight="1" x14ac:dyDescent="0.25">
      <c r="A2059" s="16">
        <v>2043</v>
      </c>
      <c r="B2059" s="34">
        <v>0.419060612443245</v>
      </c>
      <c r="C2059" s="34">
        <v>6.8885240226876504E-2</v>
      </c>
      <c r="D2059" s="34">
        <v>4.9927416893424399E-2</v>
      </c>
      <c r="E2059" s="34">
        <v>6.7808628315523395E-2</v>
      </c>
      <c r="F2059" s="34">
        <v>6.8477622389581001E-3</v>
      </c>
      <c r="G2059" s="34">
        <v>0.17109729852818301</v>
      </c>
      <c r="H2059" s="35">
        <v>1.04681895617369</v>
      </c>
      <c r="I2059" s="34">
        <v>0.10151920028504501</v>
      </c>
      <c r="J2059" s="34">
        <v>2.5488684982657599E-2</v>
      </c>
      <c r="K2059" s="36">
        <f>Inputs!$B$12*(1+$B2059)^4</f>
        <v>243307.24098231687</v>
      </c>
      <c r="L2059" s="36">
        <f t="shared" si="310"/>
        <v>22631.351806789186</v>
      </c>
      <c r="M2059" s="36">
        <f t="shared" si="311"/>
        <v>250319.52118562578</v>
      </c>
      <c r="N2059" s="37">
        <f>M2059/Inputs!$B$6</f>
        <v>381.58463595369784</v>
      </c>
      <c r="O2059" s="38">
        <f>IF(N2059&gt;Inputs!$B$4,1,0)</f>
        <v>0</v>
      </c>
      <c r="P2059" s="34">
        <f t="shared" si="312"/>
        <v>7.6030515302387414E-2</v>
      </c>
      <c r="Q2059" s="36">
        <f>Inputs!$B$12*(1+$B2059)^0*$C2059+Inputs!$B$29*(1+$D2059)^0*Inputs!$B$19+Inputs!$B$30*(1+$E2059)^0*Inputs!$B$20+Inputs!$B$31*(1+$F2059)^0*Inputs!$B$21+Inputs!$B$22*(1+Inputs!$B$23)^0</f>
        <v>12155.158441039512</v>
      </c>
      <c r="R2059" s="36">
        <f>Inputs!$B$12*(1+$B2059)^1*$C2059+Inputs!$B$29*(1+$D2059)^1*Inputs!$B$19+Inputs!$B$30*(1+$E2059)^1*Inputs!$B$20+Inputs!$B$31*(1+$F2059)^1*Inputs!$B$21+Inputs!$B$22*(1+Inputs!$B$23)^1</f>
        <v>14184.009207340947</v>
      </c>
      <c r="S2059" s="36">
        <f>Inputs!$B$12*(1+$B2059)^2*$C2059+Inputs!$B$29*(1+$D2059)^2*Inputs!$B$19+Inputs!$B$30*(1+$E2059)^2*Inputs!$B$20+Inputs!$B$31*(1+$F2059)^2*Inputs!$B$21+Inputs!$B$22*(1+Inputs!$B$23)^2</f>
        <v>16956.590779459104</v>
      </c>
      <c r="T2059" s="36">
        <f>Inputs!$B$12*(1+$B2059)^3*$C2059+Inputs!$B$29*(1+$D2059)^3*Inputs!$B$19+Inputs!$B$30*(1+$E2059)^3*Inputs!$B$20+Inputs!$B$31*(1+$F2059)^3*Inputs!$B$21+Inputs!$B$22*(1+Inputs!$B$23)^3</f>
        <v>20778.199844286879</v>
      </c>
      <c r="U2059" s="36">
        <f>Inputs!$B$12*(1+$B2059)^4*$C2059+Inputs!$B$29*(1+$D2059)^4*Inputs!$B$19+Inputs!$B$30*(1+$E2059)^4*Inputs!$B$20+Inputs!$B$31*(1+$F2059)^4*Inputs!$B$21+Inputs!$B$22*(1+Inputs!$B$23)^4</f>
        <v>26081.668001210881</v>
      </c>
      <c r="V2059" s="35">
        <f>Inputs!$B$13/(Q2059*(1-$G2059))</f>
        <v>1.2565203495167416</v>
      </c>
      <c r="W2059" s="36">
        <f>Inputs!$B$13</f>
        <v>12660</v>
      </c>
      <c r="X2059" s="36">
        <f t="shared" si="313"/>
        <v>14156.741858220086</v>
      </c>
      <c r="Y2059" s="36">
        <f t="shared" si="314"/>
        <v>16187.136068906884</v>
      </c>
      <c r="Z2059" s="36">
        <f t="shared" si="315"/>
        <v>18932.401157391447</v>
      </c>
      <c r="AA2059" s="36">
        <f t="shared" si="316"/>
        <v>22631.351806789186</v>
      </c>
      <c r="AB2059" s="36">
        <f t="shared" si="317"/>
        <v>62087.685947393591</v>
      </c>
      <c r="AC2059" s="36">
        <f t="shared" si="318"/>
        <v>305248.42704828258</v>
      </c>
      <c r="AD2059" s="36">
        <f t="shared" si="319"/>
        <v>188231.83523823219</v>
      </c>
    </row>
    <row r="2060" spans="1:30" ht="14.25" customHeight="1" x14ac:dyDescent="0.25">
      <c r="A2060" s="16">
        <v>2044</v>
      </c>
      <c r="B2060" s="34">
        <v>0.23636031481159001</v>
      </c>
      <c r="C2060" s="34">
        <v>5.9848421671235497E-2</v>
      </c>
      <c r="D2060" s="34">
        <v>3.5419199525772702E-2</v>
      </c>
      <c r="E2060" s="34">
        <v>3.7940544423687002E-2</v>
      </c>
      <c r="F2060" s="34">
        <v>2.3915070232515798E-2</v>
      </c>
      <c r="G2060" s="34">
        <v>0.17281500652429499</v>
      </c>
      <c r="H2060" s="35">
        <v>1.0930945466028701</v>
      </c>
      <c r="I2060" s="34">
        <v>0.10232100867710001</v>
      </c>
      <c r="J2060" s="34">
        <v>2.1151658980688898E-2</v>
      </c>
      <c r="K2060" s="36">
        <f>Inputs!$B$12*(1+$B2060)^4</f>
        <v>140194.6614516293</v>
      </c>
      <c r="L2060" s="36">
        <f t="shared" si="310"/>
        <v>15793.726016108891</v>
      </c>
      <c r="M2060" s="36">
        <f t="shared" si="311"/>
        <v>174661.47764359677</v>
      </c>
      <c r="N2060" s="37">
        <f>M2060/Inputs!$B$6</f>
        <v>266.25225250548289</v>
      </c>
      <c r="O2060" s="38">
        <f>IF(N2060&gt;Inputs!$B$4,1,0)</f>
        <v>0</v>
      </c>
      <c r="P2060" s="34">
        <f t="shared" si="312"/>
        <v>8.1169349696411111E-2</v>
      </c>
      <c r="Q2060" s="36">
        <f>Inputs!$B$12*(1+$B2060)^0*$C2060+Inputs!$B$29*(1+$D2060)^0*Inputs!$B$19+Inputs!$B$30*(1+$E2060)^0*Inputs!$B$20+Inputs!$B$31*(1+$F2060)^0*Inputs!$B$21+Inputs!$B$22*(1+Inputs!$B$23)^0</f>
        <v>11612.949327701052</v>
      </c>
      <c r="R2060" s="36">
        <f>Inputs!$B$12*(1+$B2060)^1*$C2060+Inputs!$B$29*(1+$D2060)^1*Inputs!$B$19+Inputs!$B$30*(1+$E2060)^1*Inputs!$B$20+Inputs!$B$31*(1+$F2060)^1*Inputs!$B$21+Inputs!$B$22*(1+Inputs!$B$23)^1</f>
        <v>12712.707503768725</v>
      </c>
      <c r="S2060" s="36">
        <f>Inputs!$B$12*(1+$B2060)^2*$C2060+Inputs!$B$29*(1+$D2060)^2*Inputs!$B$19+Inputs!$B$30*(1+$E2060)^2*Inputs!$B$20+Inputs!$B$31*(1+$F2060)^2*Inputs!$B$21+Inputs!$B$22*(1+Inputs!$B$23)^2</f>
        <v>14021.338964754297</v>
      </c>
      <c r="T2060" s="36">
        <f>Inputs!$B$12*(1+$B2060)^3*$C2060+Inputs!$B$29*(1+$D2060)^3*Inputs!$B$19+Inputs!$B$30*(1+$E2060)^3*Inputs!$B$20+Inputs!$B$31*(1+$F2060)^3*Inputs!$B$21+Inputs!$B$22*(1+Inputs!$B$23)^3</f>
        <v>15586.543313873985</v>
      </c>
      <c r="U2060" s="36">
        <f>Inputs!$B$12*(1+$B2060)^4*$C2060+Inputs!$B$29*(1+$D2060)^4*Inputs!$B$19+Inputs!$B$30*(1+$E2060)^4*Inputs!$B$20+Inputs!$B$31*(1+$F2060)^4*Inputs!$B$21+Inputs!$B$22*(1+Inputs!$B$23)^4</f>
        <v>17467.237491736145</v>
      </c>
      <c r="V2060" s="35">
        <f>Inputs!$B$13/(Q2060*(1-$G2060))</f>
        <v>1.3179184190303708</v>
      </c>
      <c r="W2060" s="36">
        <f>Inputs!$B$13</f>
        <v>12660</v>
      </c>
      <c r="X2060" s="36">
        <f t="shared" si="313"/>
        <v>13267.866425109176</v>
      </c>
      <c r="Y2060" s="36">
        <f t="shared" si="314"/>
        <v>13981.754931858253</v>
      </c>
      <c r="Z2060" s="36">
        <f t="shared" si="315"/>
        <v>14817.879506623858</v>
      </c>
      <c r="AA2060" s="36">
        <f t="shared" si="316"/>
        <v>15793.726016108891</v>
      </c>
      <c r="AB2060" s="36">
        <f t="shared" si="317"/>
        <v>52582.085606282031</v>
      </c>
      <c r="AC2060" s="36">
        <f t="shared" si="318"/>
        <v>198693.09761821519</v>
      </c>
      <c r="AD2060" s="36">
        <f t="shared" si="319"/>
        <v>122079.39203731473</v>
      </c>
    </row>
    <row r="2061" spans="1:30" ht="14.25" customHeight="1" x14ac:dyDescent="0.25">
      <c r="A2061" s="16">
        <v>2045</v>
      </c>
      <c r="B2061" s="34">
        <v>0.27220435552144301</v>
      </c>
      <c r="C2061" s="34">
        <v>9.37775098695003E-2</v>
      </c>
      <c r="D2061" s="34">
        <v>3.09569388127937E-2</v>
      </c>
      <c r="E2061" s="34">
        <v>3.6616695457653899E-2</v>
      </c>
      <c r="F2061" s="34">
        <v>-8.3716345478838591E-3</v>
      </c>
      <c r="G2061" s="34">
        <v>0.17672362157659699</v>
      </c>
      <c r="H2061" s="35">
        <v>1.1228986135994601</v>
      </c>
      <c r="I2061" s="34">
        <v>0.100026250293105</v>
      </c>
      <c r="J2061" s="34">
        <v>2.7099565754527301E-2</v>
      </c>
      <c r="K2061" s="36">
        <f>Inputs!$B$12*(1+$B2061)^4</f>
        <v>157173.29677210838</v>
      </c>
      <c r="L2061" s="36">
        <f t="shared" si="310"/>
        <v>21391.609772437427</v>
      </c>
      <c r="M2061" s="36">
        <f t="shared" si="311"/>
        <v>248136.88850503549</v>
      </c>
      <c r="N2061" s="37">
        <f>M2061/Inputs!$B$6</f>
        <v>378.25745198938336</v>
      </c>
      <c r="O2061" s="38">
        <f>IF(N2061&gt;Inputs!$B$4,1,0)</f>
        <v>0</v>
      </c>
      <c r="P2061" s="34">
        <f t="shared" si="312"/>
        <v>7.2926684538577702E-2</v>
      </c>
      <c r="Q2061" s="36">
        <f>Inputs!$B$12*(1+$B2061)^0*$C2061+Inputs!$B$29*(1+$D2061)^0*Inputs!$B$19+Inputs!$B$30*(1+$E2061)^0*Inputs!$B$20+Inputs!$B$31*(1+$F2061)^0*Inputs!$B$21+Inputs!$B$22*(1+Inputs!$B$23)^0</f>
        <v>13648.694619596939</v>
      </c>
      <c r="R2061" s="36">
        <f>Inputs!$B$12*(1+$B2061)^1*$C2061+Inputs!$B$29*(1+$D2061)^1*Inputs!$B$19+Inputs!$B$30*(1+$E2061)^1*Inputs!$B$20+Inputs!$B$31*(1+$F2061)^1*Inputs!$B$21+Inputs!$B$22*(1+Inputs!$B$23)^1</f>
        <v>15267.553305560286</v>
      </c>
      <c r="S2061" s="36">
        <f>Inputs!$B$12*(1+$B2061)^2*$C2061+Inputs!$B$29*(1+$D2061)^2*Inputs!$B$19+Inputs!$B$30*(1+$E2061)^2*Inputs!$B$20+Inputs!$B$31*(1+$F2061)^2*Inputs!$B$21+Inputs!$B$22*(1+Inputs!$B$23)^2</f>
        <v>17308.093277936678</v>
      </c>
      <c r="T2061" s="36">
        <f>Inputs!$B$12*(1+$B2061)^3*$C2061+Inputs!$B$29*(1+$D2061)^3*Inputs!$B$19+Inputs!$B$30*(1+$E2061)^3*Inputs!$B$20+Inputs!$B$31*(1+$F2061)^3*Inputs!$B$21+Inputs!$B$22*(1+Inputs!$B$23)^3</f>
        <v>19883.955034980587</v>
      </c>
      <c r="U2061" s="36">
        <f>Inputs!$B$12*(1+$B2061)^4*$C2061+Inputs!$B$29*(1+$D2061)^4*Inputs!$B$19+Inputs!$B$30*(1+$E2061)^4*Inputs!$B$20+Inputs!$B$31*(1+$F2061)^4*Inputs!$B$21+Inputs!$B$22*(1+Inputs!$B$23)^4</f>
        <v>23139.675652725076</v>
      </c>
      <c r="V2061" s="35">
        <f>Inputs!$B$13/(Q2061*(1-$G2061))</f>
        <v>1.1266705283460643</v>
      </c>
      <c r="W2061" s="36">
        <f>Inputs!$B$13</f>
        <v>12660</v>
      </c>
      <c r="X2061" s="36">
        <f t="shared" si="313"/>
        <v>14149.737866210993</v>
      </c>
      <c r="Y2061" s="36">
        <f t="shared" si="314"/>
        <v>16027.44267279105</v>
      </c>
      <c r="Z2061" s="36">
        <f t="shared" si="315"/>
        <v>18397.276177914358</v>
      </c>
      <c r="AA2061" s="36">
        <f t="shared" si="316"/>
        <v>21391.609772437427</v>
      </c>
      <c r="AB2061" s="36">
        <f t="shared" si="317"/>
        <v>61088.358931443836</v>
      </c>
      <c r="AC2061" s="36">
        <f t="shared" si="318"/>
        <v>301279.47331046034</v>
      </c>
      <c r="AD2061" s="36">
        <f t="shared" si="319"/>
        <v>187048.52957359166</v>
      </c>
    </row>
    <row r="2062" spans="1:30" ht="14.25" customHeight="1" x14ac:dyDescent="0.25">
      <c r="A2062" s="16">
        <v>2046</v>
      </c>
      <c r="B2062" s="34">
        <v>0.51417716429910298</v>
      </c>
      <c r="C2062" s="34">
        <v>5.9726736405600001E-2</v>
      </c>
      <c r="D2062" s="34">
        <v>3.5139100517694498E-2</v>
      </c>
      <c r="E2062" s="34">
        <v>1.7705477284435001E-2</v>
      </c>
      <c r="F2062" s="34">
        <v>3.4776407786708999E-2</v>
      </c>
      <c r="G2062" s="34">
        <v>0.19214931366610999</v>
      </c>
      <c r="H2062" s="35">
        <v>1.1124370262535901</v>
      </c>
      <c r="I2062" s="34">
        <v>9.2658277706160697E-2</v>
      </c>
      <c r="J2062" s="34">
        <v>1.9215344977659501E-2</v>
      </c>
      <c r="K2062" s="36">
        <f>Inputs!$B$12*(1+$B2062)^4</f>
        <v>315397.33483478165</v>
      </c>
      <c r="L2062" s="36">
        <f t="shared" si="310"/>
        <v>25076.457311904829</v>
      </c>
      <c r="M2062" s="36">
        <f t="shared" si="311"/>
        <v>289959.89380880818</v>
      </c>
      <c r="N2062" s="37">
        <f>M2062/Inputs!$B$6</f>
        <v>442.01203324513443</v>
      </c>
      <c r="O2062" s="38">
        <f>IF(N2062&gt;Inputs!$B$4,1,0)</f>
        <v>1</v>
      </c>
      <c r="P2062" s="34">
        <f t="shared" si="312"/>
        <v>7.3442932728501192E-2</v>
      </c>
      <c r="Q2062" s="36">
        <f>Inputs!$B$12*(1+$B2062)^0*$C2062+Inputs!$B$29*(1+$D2062)^0*Inputs!$B$19+Inputs!$B$30*(1+$E2062)^0*Inputs!$B$20+Inputs!$B$31*(1+$F2062)^0*Inputs!$B$21+Inputs!$B$22*(1+Inputs!$B$23)^0</f>
        <v>11605.64821176292</v>
      </c>
      <c r="R2062" s="36">
        <f>Inputs!$B$12*(1+$B2062)^1*$C2062+Inputs!$B$29*(1+$D2062)^1*Inputs!$B$19+Inputs!$B$30*(1+$E2062)^1*Inputs!$B$20+Inputs!$B$31*(1+$F2062)^1*Inputs!$B$21+Inputs!$B$22*(1+Inputs!$B$23)^1</f>
        <v>13696.562383265502</v>
      </c>
      <c r="S2062" s="36">
        <f>Inputs!$B$12*(1+$B2062)^2*$C2062+Inputs!$B$29*(1+$D2062)^2*Inputs!$B$19+Inputs!$B$30*(1+$E2062)^2*Inputs!$B$20+Inputs!$B$31*(1+$F2062)^2*Inputs!$B$21+Inputs!$B$22*(1+Inputs!$B$23)^2</f>
        <v>16743.151313900809</v>
      </c>
      <c r="T2062" s="36">
        <f>Inputs!$B$12*(1+$B2062)^3*$C2062+Inputs!$B$29*(1+$D2062)^3*Inputs!$B$19+Inputs!$B$30*(1+$E2062)^3*Inputs!$B$20+Inputs!$B$31*(1+$F2062)^3*Inputs!$B$21+Inputs!$B$22*(1+Inputs!$B$23)^3</f>
        <v>21232.844930423074</v>
      </c>
      <c r="U2062" s="36">
        <f>Inputs!$B$12*(1+$B2062)^4*$C2062+Inputs!$B$29*(1+$D2062)^4*Inputs!$B$19+Inputs!$B$30*(1+$E2062)^4*Inputs!$B$20+Inputs!$B$31*(1+$F2062)^4*Inputs!$B$21+Inputs!$B$22*(1+Inputs!$B$23)^4</f>
        <v>27903.562088996448</v>
      </c>
      <c r="V2062" s="35">
        <f>Inputs!$B$13/(Q2062*(1-$G2062))</f>
        <v>1.3503091334534185</v>
      </c>
      <c r="W2062" s="36">
        <f>Inputs!$B$13</f>
        <v>12660</v>
      </c>
      <c r="X2062" s="36">
        <f t="shared" si="313"/>
        <v>14282.869402863791</v>
      </c>
      <c r="Y2062" s="36">
        <f t="shared" si="314"/>
        <v>16655.510756600834</v>
      </c>
      <c r="Z2062" s="36">
        <f t="shared" si="315"/>
        <v>20101.65028407241</v>
      </c>
      <c r="AA2062" s="36">
        <f t="shared" si="316"/>
        <v>25076.457311904829</v>
      </c>
      <c r="AB2062" s="36">
        <f t="shared" si="317"/>
        <v>66520.202266056396</v>
      </c>
      <c r="AC2062" s="36">
        <f t="shared" si="318"/>
        <v>348002.30792052986</v>
      </c>
      <c r="AD2062" s="36">
        <f t="shared" si="319"/>
        <v>223439.69154275177</v>
      </c>
    </row>
    <row r="2063" spans="1:30" ht="14.25" customHeight="1" x14ac:dyDescent="0.25">
      <c r="A2063" s="16">
        <v>2047</v>
      </c>
      <c r="B2063" s="34">
        <v>0.24136015833034699</v>
      </c>
      <c r="C2063" s="34">
        <v>6.6978331029022606E-2</v>
      </c>
      <c r="D2063" s="34">
        <v>8.5302807560710108E-3</v>
      </c>
      <c r="E2063" s="34">
        <v>2.0978598444537699E-2</v>
      </c>
      <c r="F2063" s="34">
        <v>2.1216699223364902E-2</v>
      </c>
      <c r="G2063" s="34">
        <v>0.17243007169543201</v>
      </c>
      <c r="H2063" s="35">
        <v>1.0489380387515399</v>
      </c>
      <c r="I2063" s="34">
        <v>9.6681623188756005E-2</v>
      </c>
      <c r="J2063" s="34">
        <v>2.60599992447627E-2</v>
      </c>
      <c r="K2063" s="36">
        <f>Inputs!$B$12*(1+$B2063)^4</f>
        <v>142476.24493159659</v>
      </c>
      <c r="L2063" s="36">
        <f t="shared" si="310"/>
        <v>15627.800171862782</v>
      </c>
      <c r="M2063" s="36">
        <f t="shared" si="311"/>
        <v>196125.53956836919</v>
      </c>
      <c r="N2063" s="37">
        <f>M2063/Inputs!$B$6</f>
        <v>298.97185909812379</v>
      </c>
      <c r="O2063" s="38">
        <f>IF(N2063&gt;Inputs!$B$4,1,0)</f>
        <v>0</v>
      </c>
      <c r="P2063" s="34">
        <f t="shared" si="312"/>
        <v>7.0621623943993309E-2</v>
      </c>
      <c r="Q2063" s="36">
        <f>Inputs!$B$12*(1+$B2063)^0*$C2063+Inputs!$B$29*(1+$D2063)^0*Inputs!$B$19+Inputs!$B$30*(1+$E2063)^0*Inputs!$B$20+Inputs!$B$31*(1+$F2063)^0*Inputs!$B$21+Inputs!$B$22*(1+Inputs!$B$23)^0</f>
        <v>12040.74388916828</v>
      </c>
      <c r="R2063" s="36">
        <f>Inputs!$B$12*(1+$B2063)^1*$C2063+Inputs!$B$29*(1+$D2063)^1*Inputs!$B$19+Inputs!$B$30*(1+$E2063)^1*Inputs!$B$20+Inputs!$B$31*(1+$F2063)^1*Inputs!$B$21+Inputs!$B$22*(1+Inputs!$B$23)^1</f>
        <v>13118.249802333972</v>
      </c>
      <c r="S2063" s="36">
        <f>Inputs!$B$12*(1+$B2063)^2*$C2063+Inputs!$B$29*(1+$D2063)^2*Inputs!$B$19+Inputs!$B$30*(1+$E2063)^2*Inputs!$B$20+Inputs!$B$31*(1+$F2063)^2*Inputs!$B$21+Inputs!$B$22*(1+Inputs!$B$23)^2</f>
        <v>14431.170290725822</v>
      </c>
      <c r="T2063" s="36">
        <f>Inputs!$B$12*(1+$B2063)^3*$C2063+Inputs!$B$29*(1+$D2063)^3*Inputs!$B$19+Inputs!$B$30*(1+$E2063)^3*Inputs!$B$20+Inputs!$B$31*(1+$F2063)^3*Inputs!$B$21+Inputs!$B$22*(1+Inputs!$B$23)^3</f>
        <v>16036.015986880642</v>
      </c>
      <c r="U2063" s="36">
        <f>Inputs!$B$12*(1+$B2063)^4*$C2063+Inputs!$B$29*(1+$D2063)^4*Inputs!$B$19+Inputs!$B$30*(1+$E2063)^4*Inputs!$B$20+Inputs!$B$31*(1+$F2063)^4*Inputs!$B$21+Inputs!$B$22*(1+Inputs!$B$23)^4</f>
        <v>18002.934991006383</v>
      </c>
      <c r="V2063" s="35">
        <f>Inputs!$B$13/(Q2063*(1-$G2063))</f>
        <v>1.2705029729080903</v>
      </c>
      <c r="W2063" s="36">
        <f>Inputs!$B$13</f>
        <v>12660</v>
      </c>
      <c r="X2063" s="36">
        <f t="shared" si="313"/>
        <v>13191.579966457361</v>
      </c>
      <c r="Y2063" s="36">
        <f t="shared" si="314"/>
        <v>13850.313029210511</v>
      </c>
      <c r="Z2063" s="36">
        <f t="shared" si="315"/>
        <v>14655.470506753938</v>
      </c>
      <c r="AA2063" s="36">
        <f t="shared" si="316"/>
        <v>15627.800171862782</v>
      </c>
      <c r="AB2063" s="36">
        <f t="shared" si="317"/>
        <v>52995.735869026656</v>
      </c>
      <c r="AC2063" s="36">
        <f t="shared" si="318"/>
        <v>227055.96015825807</v>
      </c>
      <c r="AD2063" s="36">
        <f t="shared" si="319"/>
        <v>143129.80369934253</v>
      </c>
    </row>
    <row r="2064" spans="1:30" ht="14.25" customHeight="1" x14ac:dyDescent="0.25">
      <c r="A2064" s="16">
        <v>2048</v>
      </c>
      <c r="B2064" s="34">
        <v>0.36922366545806501</v>
      </c>
      <c r="C2064" s="34">
        <v>4.9984206522167E-2</v>
      </c>
      <c r="D2064" s="34">
        <v>5.0576012957969603E-2</v>
      </c>
      <c r="E2064" s="34">
        <v>6.6158137820481397E-2</v>
      </c>
      <c r="F2064" s="34">
        <v>2.8170972170563399E-2</v>
      </c>
      <c r="G2064" s="34">
        <v>0.19517760998575301</v>
      </c>
      <c r="H2064" s="35">
        <v>1.0990441019710899</v>
      </c>
      <c r="I2064" s="34">
        <v>0.106594086437546</v>
      </c>
      <c r="J2064" s="34">
        <v>2.65596367603004E-2</v>
      </c>
      <c r="K2064" s="36">
        <f>Inputs!$B$12*(1+$B2064)^4</f>
        <v>210886.52844094581</v>
      </c>
      <c r="L2064" s="36">
        <f t="shared" si="310"/>
        <v>17918.65851049935</v>
      </c>
      <c r="M2064" s="36">
        <f t="shared" si="311"/>
        <v>193403.50586086436</v>
      </c>
      <c r="N2064" s="37">
        <f>M2064/Inputs!$B$6</f>
        <v>294.82241747082981</v>
      </c>
      <c r="O2064" s="38">
        <f>IF(N2064&gt;Inputs!$B$4,1,0)</f>
        <v>0</v>
      </c>
      <c r="P2064" s="34">
        <f t="shared" si="312"/>
        <v>8.00344496772456E-2</v>
      </c>
      <c r="Q2064" s="36">
        <f>Inputs!$B$12*(1+$B2064)^0*$C2064+Inputs!$B$29*(1+$D2064)^0*Inputs!$B$19+Inputs!$B$30*(1+$E2064)^0*Inputs!$B$20+Inputs!$B$31*(1+$F2064)^0*Inputs!$B$21+Inputs!$B$22*(1+Inputs!$B$23)^0</f>
        <v>11021.096418756941</v>
      </c>
      <c r="R2064" s="36">
        <f>Inputs!$B$12*(1+$B2064)^1*$C2064+Inputs!$B$29*(1+$D2064)^1*Inputs!$B$19+Inputs!$B$30*(1+$E2064)^1*Inputs!$B$20+Inputs!$B$31*(1+$F2064)^1*Inputs!$B$21+Inputs!$B$22*(1+Inputs!$B$23)^1</f>
        <v>12519.469159159569</v>
      </c>
      <c r="S2064" s="36">
        <f>Inputs!$B$12*(1+$B2064)^2*$C2064+Inputs!$B$29*(1+$D2064)^2*Inputs!$B$19+Inputs!$B$30*(1+$E2064)^2*Inputs!$B$20+Inputs!$B$31*(1+$F2064)^2*Inputs!$B$21+Inputs!$B$22*(1+Inputs!$B$23)^2</f>
        <v>14447.628049366147</v>
      </c>
      <c r="T2064" s="36">
        <f>Inputs!$B$12*(1+$B2064)^3*$C2064+Inputs!$B$29*(1+$D2064)^3*Inputs!$B$19+Inputs!$B$30*(1+$E2064)^3*Inputs!$B$20+Inputs!$B$31*(1+$F2064)^3*Inputs!$B$21+Inputs!$B$22*(1+Inputs!$B$23)^3</f>
        <v>16957.722340832959</v>
      </c>
      <c r="U2064" s="36">
        <f>Inputs!$B$12*(1+$B2064)^4*$C2064+Inputs!$B$29*(1+$D2064)^4*Inputs!$B$19+Inputs!$B$30*(1+$E2064)^4*Inputs!$B$20+Inputs!$B$31*(1+$F2064)^4*Inputs!$B$21+Inputs!$B$22*(1+Inputs!$B$23)^4</f>
        <v>20257.708756998192</v>
      </c>
      <c r="V2064" s="35">
        <f>Inputs!$B$13/(Q2064*(1-$G2064))</f>
        <v>1.4272789277568683</v>
      </c>
      <c r="W2064" s="36">
        <f>Inputs!$B$13</f>
        <v>12660</v>
      </c>
      <c r="X2064" s="36">
        <f t="shared" si="313"/>
        <v>13554.370465279544</v>
      </c>
      <c r="Y2064" s="36">
        <f t="shared" si="314"/>
        <v>14687.757298309813</v>
      </c>
      <c r="Z2064" s="36">
        <f t="shared" si="315"/>
        <v>16119.637535026643</v>
      </c>
      <c r="AA2064" s="36">
        <f t="shared" si="316"/>
        <v>17918.65851049935</v>
      </c>
      <c r="AB2064" s="36">
        <f t="shared" si="317"/>
        <v>54896.739916060251</v>
      </c>
      <c r="AC2064" s="36">
        <f t="shared" si="318"/>
        <v>229833.17366396281</v>
      </c>
      <c r="AD2064" s="36">
        <f t="shared" si="319"/>
        <v>138506.76594480409</v>
      </c>
    </row>
    <row r="2065" spans="1:30" ht="14.25" customHeight="1" x14ac:dyDescent="0.25">
      <c r="A2065" s="16">
        <v>2049</v>
      </c>
      <c r="B2065" s="34">
        <v>0.36905207487579</v>
      </c>
      <c r="C2065" s="34">
        <v>8.5401672377433194E-2</v>
      </c>
      <c r="D2065" s="34">
        <v>5.11441148805468E-2</v>
      </c>
      <c r="E2065" s="34">
        <v>7.1717800431547796E-2</v>
      </c>
      <c r="F2065" s="34">
        <v>1.32327230349408E-2</v>
      </c>
      <c r="G2065" s="34">
        <v>0.182257812551674</v>
      </c>
      <c r="H2065" s="35">
        <v>1.04644586082868</v>
      </c>
      <c r="I2065" s="34">
        <v>9.6005797167885404E-2</v>
      </c>
      <c r="J2065" s="34">
        <v>2.38909526547668E-2</v>
      </c>
      <c r="K2065" s="36">
        <f>Inputs!$B$12*(1+$B2065)^4</f>
        <v>210780.83543712168</v>
      </c>
      <c r="L2065" s="36">
        <f t="shared" ref="L2065:L2128" si="320">AA2065</f>
        <v>23539.107986372121</v>
      </c>
      <c r="M2065" s="36">
        <f t="shared" ref="M2065:M2128" si="321">AB2065+AD2065</f>
        <v>276013.25388021843</v>
      </c>
      <c r="N2065" s="37">
        <f>M2065/Inputs!$B$6</f>
        <v>420.75191140277201</v>
      </c>
      <c r="O2065" s="38">
        <f>IF(N2065&gt;Inputs!$B$4,1,0)</f>
        <v>1</v>
      </c>
      <c r="P2065" s="34">
        <f t="shared" ref="P2065:P2128" si="322">I2065-J2065</f>
        <v>7.2114844513118601E-2</v>
      </c>
      <c r="Q2065" s="36">
        <f>Inputs!$B$12*(1+$B2065)^0*$C2065+Inputs!$B$29*(1+$D2065)^0*Inputs!$B$19+Inputs!$B$30*(1+$E2065)^0*Inputs!$B$20+Inputs!$B$31*(1+$F2065)^0*Inputs!$B$21+Inputs!$B$22*(1+Inputs!$B$23)^0</f>
        <v>13146.144370072914</v>
      </c>
      <c r="R2065" s="36">
        <f>Inputs!$B$12*(1+$B2065)^1*$C2065+Inputs!$B$29*(1+$D2065)^1*Inputs!$B$19+Inputs!$B$30*(1+$E2065)^1*Inputs!$B$20+Inputs!$B$31*(1+$F2065)^1*Inputs!$B$21+Inputs!$B$22*(1+Inputs!$B$23)^1</f>
        <v>15376.671259710627</v>
      </c>
      <c r="S2065" s="36">
        <f>Inputs!$B$12*(1+$B2065)^2*$C2065+Inputs!$B$29*(1+$D2065)^2*Inputs!$B$19+Inputs!$B$30*(1+$E2065)^2*Inputs!$B$20+Inputs!$B$31*(1+$F2065)^2*Inputs!$B$21+Inputs!$B$22*(1+Inputs!$B$23)^2</f>
        <v>18325.358360413873</v>
      </c>
      <c r="T2065" s="36">
        <f>Inputs!$B$12*(1+$B2065)^3*$C2065+Inputs!$B$29*(1+$D2065)^3*Inputs!$B$19+Inputs!$B$30*(1+$E2065)^3*Inputs!$B$20+Inputs!$B$31*(1+$F2065)^3*Inputs!$B$21+Inputs!$B$22*(1+Inputs!$B$23)^3</f>
        <v>22251.082617310793</v>
      </c>
      <c r="U2065" s="36">
        <f>Inputs!$B$12*(1+$B2065)^4*$C2065+Inputs!$B$29*(1+$D2065)^4*Inputs!$B$19+Inputs!$B$30*(1+$E2065)^4*Inputs!$B$20+Inputs!$B$31*(1+$F2065)^4*Inputs!$B$21+Inputs!$B$22*(1+Inputs!$B$23)^4</f>
        <v>27507.861757526465</v>
      </c>
      <c r="V2065" s="35">
        <f>Inputs!$B$13/(Q2065*(1-$G2065))</f>
        <v>1.1776572353591892</v>
      </c>
      <c r="W2065" s="36">
        <f>Inputs!$B$13</f>
        <v>12660</v>
      </c>
      <c r="X2065" s="36">
        <f t="shared" ref="X2065:X2128" si="323">R2065*(1-$G2065)*($V2065+($H2065-$V2065)*1/4)</f>
        <v>14395.57404569213</v>
      </c>
      <c r="Y2065" s="36">
        <f t="shared" ref="Y2065:Y2128" si="324">S2065*(1-$G2065)*($V2065+($H2065-$V2065)*2/4)</f>
        <v>16664.557987905533</v>
      </c>
      <c r="Z2065" s="36">
        <f t="shared" ref="Z2065:Z2128" si="325">T2065*(1-$G2065)*($V2065+($H2065-$V2065)*3/4)</f>
        <v>19637.630580482288</v>
      </c>
      <c r="AA2065" s="36">
        <f t="shared" ref="AA2065:AA2128" si="326">U2065*(1-$G2065)*$H2065</f>
        <v>23539.107986372121</v>
      </c>
      <c r="AB2065" s="36">
        <f t="shared" ref="AB2065:AB2128" si="327">W2065/(1+$I2065)^1+X2065/(1+$I2065)^2+Y2065/(1+$I2065)^3+Z2065/(1+$I2065)^4+AA2065/(1+$I2065)^5</f>
        <v>64686.355597763701</v>
      </c>
      <c r="AC2065" s="36">
        <f t="shared" ref="AC2065:AC2128" si="328">AA2065*(1+$J2065)/($I2065-$J2065)</f>
        <v>334209.68822064949</v>
      </c>
      <c r="AD2065" s="36">
        <f t="shared" ref="AD2065:AD2128" si="329">AC2065/(1+$I2065)^5</f>
        <v>211326.89828245473</v>
      </c>
    </row>
    <row r="2066" spans="1:30" ht="14.25" customHeight="1" x14ac:dyDescent="0.25">
      <c r="A2066" s="16">
        <v>2050</v>
      </c>
      <c r="B2066" s="34">
        <v>0.35693741482124702</v>
      </c>
      <c r="C2066" s="34">
        <v>7.0922491781988006E-2</v>
      </c>
      <c r="D2066" s="34">
        <v>2.2294657732289901E-2</v>
      </c>
      <c r="E2066" s="34">
        <v>1.34420300575143E-2</v>
      </c>
      <c r="F2066" s="34">
        <v>1.6586475645484398E-2</v>
      </c>
      <c r="G2066" s="34">
        <v>0.17174443807911699</v>
      </c>
      <c r="H2066" s="35">
        <v>1.03151939844805</v>
      </c>
      <c r="I2066" s="34">
        <v>0.105654300688945</v>
      </c>
      <c r="J2066" s="34">
        <v>3.0929505108244899E-2</v>
      </c>
      <c r="K2066" s="36">
        <f>Inputs!$B$12*(1+$B2066)^4</f>
        <v>203418.5339945193</v>
      </c>
      <c r="L2066" s="36">
        <f t="shared" si="320"/>
        <v>19572.706942826444</v>
      </c>
      <c r="M2066" s="36">
        <f t="shared" si="321"/>
        <v>220592.19693744346</v>
      </c>
      <c r="N2066" s="37">
        <f>M2066/Inputs!$B$6</f>
        <v>336.2685928924443</v>
      </c>
      <c r="O2066" s="38">
        <f>IF(N2066&gt;Inputs!$B$4,1,0)</f>
        <v>0</v>
      </c>
      <c r="P2066" s="34">
        <f t="shared" si="322"/>
        <v>7.472479558070011E-2</v>
      </c>
      <c r="Q2066" s="36">
        <f>Inputs!$B$12*(1+$B2066)^0*$C2066+Inputs!$B$29*(1+$D2066)^0*Inputs!$B$19+Inputs!$B$30*(1+$E2066)^0*Inputs!$B$20+Inputs!$B$31*(1+$F2066)^0*Inputs!$B$21+Inputs!$B$22*(1+Inputs!$B$23)^0</f>
        <v>12277.393534346204</v>
      </c>
      <c r="R2066" s="36">
        <f>Inputs!$B$12*(1+$B2066)^1*$C2066+Inputs!$B$29*(1+$D2066)^1*Inputs!$B$19+Inputs!$B$30*(1+$E2066)^1*Inputs!$B$20+Inputs!$B$31*(1+$F2066)^1*Inputs!$B$21+Inputs!$B$22*(1+Inputs!$B$23)^1</f>
        <v>13909.430007630974</v>
      </c>
      <c r="S2066" s="36">
        <f>Inputs!$B$12*(1+$B2066)^2*$C2066+Inputs!$B$29*(1+$D2066)^2*Inputs!$B$19+Inputs!$B$30*(1+$E2066)^2*Inputs!$B$20+Inputs!$B$31*(1+$F2066)^2*Inputs!$B$21+Inputs!$B$22*(1+Inputs!$B$23)^2</f>
        <v>16084.881202166784</v>
      </c>
      <c r="T2066" s="36">
        <f>Inputs!$B$12*(1+$B2066)^3*$C2066+Inputs!$B$29*(1+$D2066)^3*Inputs!$B$19+Inputs!$B$30*(1+$E2066)^3*Inputs!$B$20+Inputs!$B$31*(1+$F2066)^3*Inputs!$B$21+Inputs!$B$22*(1+Inputs!$B$23)^3</f>
        <v>18997.261848714079</v>
      </c>
      <c r="U2066" s="36">
        <f>Inputs!$B$12*(1+$B2066)^4*$C2066+Inputs!$B$29*(1+$D2066)^4*Inputs!$B$19+Inputs!$B$30*(1+$E2066)^4*Inputs!$B$20+Inputs!$B$31*(1+$F2066)^4*Inputs!$B$21+Inputs!$B$22*(1+Inputs!$B$23)^4</f>
        <v>22909.158292160046</v>
      </c>
      <c r="V2066" s="35">
        <f>Inputs!$B$13/(Q2066*(1-$G2066))</f>
        <v>1.244982273902203</v>
      </c>
      <c r="W2066" s="36">
        <f>Inputs!$B$13</f>
        <v>12660</v>
      </c>
      <c r="X2066" s="36">
        <f t="shared" si="323"/>
        <v>13728.093316483002</v>
      </c>
      <c r="Y2066" s="36">
        <f t="shared" si="324"/>
        <v>15164.224196421332</v>
      </c>
      <c r="Z2066" s="36">
        <f t="shared" si="325"/>
        <v>17070.220117653269</v>
      </c>
      <c r="AA2066" s="36">
        <f t="shared" si="326"/>
        <v>19572.706942826444</v>
      </c>
      <c r="AB2066" s="36">
        <f t="shared" si="327"/>
        <v>57167.258711438611</v>
      </c>
      <c r="AC2066" s="36">
        <f t="shared" si="328"/>
        <v>270031.93418448593</v>
      </c>
      <c r="AD2066" s="36">
        <f t="shared" si="329"/>
        <v>163424.93822600483</v>
      </c>
    </row>
    <row r="2067" spans="1:30" ht="14.25" customHeight="1" x14ac:dyDescent="0.25">
      <c r="A2067" s="16">
        <v>2051</v>
      </c>
      <c r="B2067" s="34">
        <v>0.37060819455118499</v>
      </c>
      <c r="C2067" s="34">
        <v>7.5362659507033802E-2</v>
      </c>
      <c r="D2067" s="34">
        <v>3.4133648671249399E-2</v>
      </c>
      <c r="E2067" s="34">
        <v>6.3323763067192299E-2</v>
      </c>
      <c r="F2067" s="34">
        <v>7.5267135999279901E-3</v>
      </c>
      <c r="G2067" s="34">
        <v>0.174002225644354</v>
      </c>
      <c r="H2067" s="35">
        <v>1.0157377221024499</v>
      </c>
      <c r="I2067" s="34">
        <v>9.89835642702033E-2</v>
      </c>
      <c r="J2067" s="34">
        <v>2.52691170670057E-2</v>
      </c>
      <c r="K2067" s="36">
        <f>Inputs!$B$12*(1+$B2067)^4</f>
        <v>211740.79850200959</v>
      </c>
      <c r="L2067" s="36">
        <f t="shared" si="320"/>
        <v>20975.735317920728</v>
      </c>
      <c r="M2067" s="36">
        <f t="shared" si="321"/>
        <v>242337.35118980313</v>
      </c>
      <c r="N2067" s="37">
        <f>M2067/Inputs!$B$6</f>
        <v>369.41669388689502</v>
      </c>
      <c r="O2067" s="38">
        <f>IF(N2067&gt;Inputs!$B$4,1,0)</f>
        <v>0</v>
      </c>
      <c r="P2067" s="34">
        <f t="shared" si="322"/>
        <v>7.37144472031976E-2</v>
      </c>
      <c r="Q2067" s="36">
        <f>Inputs!$B$12*(1+$B2067)^0*$C2067+Inputs!$B$29*(1+$D2067)^0*Inputs!$B$19+Inputs!$B$30*(1+$E2067)^0*Inputs!$B$20+Inputs!$B$31*(1+$F2067)^0*Inputs!$B$21+Inputs!$B$22*(1+Inputs!$B$23)^0</f>
        <v>12543.80359784895</v>
      </c>
      <c r="R2067" s="36">
        <f>Inputs!$B$12*(1+$B2067)^1*$C2067+Inputs!$B$29*(1+$D2067)^1*Inputs!$B$19+Inputs!$B$30*(1+$E2067)^1*Inputs!$B$20+Inputs!$B$31*(1+$F2067)^1*Inputs!$B$21+Inputs!$B$22*(1+Inputs!$B$23)^1</f>
        <v>14456.135024181811</v>
      </c>
      <c r="S2067" s="36">
        <f>Inputs!$B$12*(1+$B2067)^2*$C2067+Inputs!$B$29*(1+$D2067)^2*Inputs!$B$19+Inputs!$B$30*(1+$E2067)^2*Inputs!$B$20+Inputs!$B$31*(1+$F2067)^2*Inputs!$B$21+Inputs!$B$22*(1+Inputs!$B$23)^2</f>
        <v>17001.627310024465</v>
      </c>
      <c r="T2067" s="36">
        <f>Inputs!$B$12*(1+$B2067)^3*$C2067+Inputs!$B$29*(1+$D2067)^3*Inputs!$B$19+Inputs!$B$30*(1+$E2067)^3*Inputs!$B$20+Inputs!$B$31*(1+$F2067)^3*Inputs!$B$21+Inputs!$B$22*(1+Inputs!$B$23)^3</f>
        <v>20411.160909079641</v>
      </c>
      <c r="U2067" s="36">
        <f>Inputs!$B$12*(1+$B2067)^4*$C2067+Inputs!$B$29*(1+$D2067)^4*Inputs!$B$19+Inputs!$B$30*(1+$E2067)^4*Inputs!$B$20+Inputs!$B$31*(1+$F2067)^4*Inputs!$B$21+Inputs!$B$22*(1+Inputs!$B$23)^4</f>
        <v>25000.962903543325</v>
      </c>
      <c r="V2067" s="35">
        <f>Inputs!$B$13/(Q2067*(1-$G2067))</f>
        <v>1.221871635019133</v>
      </c>
      <c r="W2067" s="36">
        <f>Inputs!$B$13</f>
        <v>12660</v>
      </c>
      <c r="X2067" s="36">
        <f t="shared" si="323"/>
        <v>13974.698206975581</v>
      </c>
      <c r="Y2067" s="36">
        <f t="shared" si="324"/>
        <v>15711.716811605022</v>
      </c>
      <c r="Z2067" s="36">
        <f t="shared" si="325"/>
        <v>17993.737228189588</v>
      </c>
      <c r="AA2067" s="36">
        <f t="shared" si="326"/>
        <v>20975.735317920728</v>
      </c>
      <c r="AB2067" s="36">
        <f t="shared" si="327"/>
        <v>60347.793320313067</v>
      </c>
      <c r="AC2067" s="36">
        <f t="shared" si="328"/>
        <v>291744.35195795528</v>
      </c>
      <c r="AD2067" s="36">
        <f t="shared" si="329"/>
        <v>181989.55786949006</v>
      </c>
    </row>
    <row r="2068" spans="1:30" ht="14.25" customHeight="1" x14ac:dyDescent="0.25">
      <c r="A2068" s="16">
        <v>2052</v>
      </c>
      <c r="B2068" s="34">
        <v>0.24015106272473299</v>
      </c>
      <c r="C2068" s="34">
        <v>0.110859231180071</v>
      </c>
      <c r="D2068" s="34">
        <v>1.9064297507429301E-2</v>
      </c>
      <c r="E2068" s="34">
        <v>2.9113243168801199E-2</v>
      </c>
      <c r="F2068" s="34">
        <v>1.01208493247626E-2</v>
      </c>
      <c r="G2068" s="34">
        <v>0.18651822525252901</v>
      </c>
      <c r="H2068" s="35">
        <v>0.94954345930252304</v>
      </c>
      <c r="I2068" s="34">
        <v>0.102375922856951</v>
      </c>
      <c r="J2068" s="34">
        <v>2.7936262646333799E-2</v>
      </c>
      <c r="K2068" s="36">
        <f>Inputs!$B$12*(1+$B2068)^4</f>
        <v>141921.96298864353</v>
      </c>
      <c r="L2068" s="36">
        <f t="shared" si="320"/>
        <v>18705.639315154454</v>
      </c>
      <c r="M2068" s="36">
        <f t="shared" si="321"/>
        <v>215579.53987107048</v>
      </c>
      <c r="N2068" s="37">
        <f>M2068/Inputs!$B$6</f>
        <v>328.62734736443667</v>
      </c>
      <c r="O2068" s="38">
        <f>IF(N2068&gt;Inputs!$B$4,1,0)</f>
        <v>0</v>
      </c>
      <c r="P2068" s="34">
        <f t="shared" si="322"/>
        <v>7.4439660210617209E-2</v>
      </c>
      <c r="Q2068" s="36">
        <f>Inputs!$B$12*(1+$B2068)^0*$C2068+Inputs!$B$29*(1+$D2068)^0*Inputs!$B$19+Inputs!$B$30*(1+$E2068)^0*Inputs!$B$20+Inputs!$B$31*(1+$F2068)^0*Inputs!$B$21+Inputs!$B$22*(1+Inputs!$B$23)^0</f>
        <v>14673.597898231183</v>
      </c>
      <c r="R2068" s="36">
        <f>Inputs!$B$12*(1+$B2068)^1*$C2068+Inputs!$B$29*(1+$D2068)^1*Inputs!$B$19+Inputs!$B$30*(1+$E2068)^1*Inputs!$B$20+Inputs!$B$31*(1+$F2068)^1*Inputs!$B$21+Inputs!$B$22*(1+Inputs!$B$23)^1</f>
        <v>16383.623044850425</v>
      </c>
      <c r="S2068" s="36">
        <f>Inputs!$B$12*(1+$B2068)^2*$C2068+Inputs!$B$29*(1+$D2068)^2*Inputs!$B$19+Inputs!$B$30*(1+$E2068)^2*Inputs!$B$20+Inputs!$B$31*(1+$F2068)^2*Inputs!$B$21+Inputs!$B$22*(1+Inputs!$B$23)^2</f>
        <v>18478.979052991588</v>
      </c>
      <c r="T2068" s="36">
        <f>Inputs!$B$12*(1+$B2068)^3*$C2068+Inputs!$B$29*(1+$D2068)^3*Inputs!$B$19+Inputs!$B$30*(1+$E2068)^3*Inputs!$B$20+Inputs!$B$31*(1+$F2068)^3*Inputs!$B$21+Inputs!$B$22*(1+Inputs!$B$23)^3</f>
        <v>21051.81812199171</v>
      </c>
      <c r="U2068" s="36">
        <f>Inputs!$B$12*(1+$B2068)^4*$C2068+Inputs!$B$29*(1+$D2068)^4*Inputs!$B$19+Inputs!$B$30*(1+$E2068)^4*Inputs!$B$20+Inputs!$B$31*(1+$F2068)^4*Inputs!$B$21+Inputs!$B$22*(1+Inputs!$B$23)^4</f>
        <v>24216.416748055988</v>
      </c>
      <c r="V2068" s="35">
        <f>Inputs!$B$13/(Q2068*(1-$G2068))</f>
        <v>1.0605942404144098</v>
      </c>
      <c r="W2068" s="36">
        <f>Inputs!$B$13</f>
        <v>12660</v>
      </c>
      <c r="X2068" s="36">
        <f t="shared" si="323"/>
        <v>13765.350320960861</v>
      </c>
      <c r="Y2068" s="36">
        <f t="shared" si="324"/>
        <v>15108.509211526816</v>
      </c>
      <c r="Z2068" s="36">
        <f t="shared" si="325"/>
        <v>16736.632129050628</v>
      </c>
      <c r="AA2068" s="36">
        <f t="shared" si="326"/>
        <v>18705.639315154454</v>
      </c>
      <c r="AB2068" s="36">
        <f t="shared" si="327"/>
        <v>56912.84873577534</v>
      </c>
      <c r="AC2068" s="36">
        <f t="shared" si="328"/>
        <v>258305.92070982759</v>
      </c>
      <c r="AD2068" s="36">
        <f t="shared" si="329"/>
        <v>158666.69113529514</v>
      </c>
    </row>
    <row r="2069" spans="1:30" ht="14.25" customHeight="1" x14ac:dyDescent="0.25">
      <c r="A2069" s="16">
        <v>2053</v>
      </c>
      <c r="B2069" s="34">
        <v>0.28063372524767999</v>
      </c>
      <c r="C2069" s="34">
        <v>9.3280562567270894E-2</v>
      </c>
      <c r="D2069" s="34">
        <v>3.1459664162466899E-2</v>
      </c>
      <c r="E2069" s="34">
        <v>4.4954378479444897E-2</v>
      </c>
      <c r="F2069" s="34">
        <v>2.0663873746089599E-2</v>
      </c>
      <c r="G2069" s="34">
        <v>0.180145366669094</v>
      </c>
      <c r="H2069" s="35">
        <v>0.99514365058863197</v>
      </c>
      <c r="I2069" s="34">
        <v>9.1935416526306393E-2</v>
      </c>
      <c r="J2069" s="34">
        <v>2.4428839920476501E-2</v>
      </c>
      <c r="K2069" s="36">
        <f>Inputs!$B$12*(1+$B2069)^4</f>
        <v>161380.47491699815</v>
      </c>
      <c r="L2069" s="36">
        <f t="shared" si="320"/>
        <v>19654.102467943598</v>
      </c>
      <c r="M2069" s="36">
        <f t="shared" si="321"/>
        <v>252099.64980072482</v>
      </c>
      <c r="N2069" s="37">
        <f>M2069/Inputs!$B$6</f>
        <v>384.29824664744638</v>
      </c>
      <c r="O2069" s="38">
        <f>IF(N2069&gt;Inputs!$B$4,1,0)</f>
        <v>0</v>
      </c>
      <c r="P2069" s="34">
        <f t="shared" si="322"/>
        <v>6.7506576605829899E-2</v>
      </c>
      <c r="Q2069" s="36">
        <f>Inputs!$B$12*(1+$B2069)^0*$C2069+Inputs!$B$29*(1+$D2069)^0*Inputs!$B$19+Inputs!$B$30*(1+$E2069)^0*Inputs!$B$20+Inputs!$B$31*(1+$F2069)^0*Inputs!$B$21+Inputs!$B$22*(1+Inputs!$B$23)^0</f>
        <v>13618.877781463176</v>
      </c>
      <c r="R2069" s="36">
        <f>Inputs!$B$12*(1+$B2069)^1*$C2069+Inputs!$B$29*(1+$D2069)^1*Inputs!$B$19+Inputs!$B$30*(1+$E2069)^1*Inputs!$B$20+Inputs!$B$31*(1+$F2069)^1*Inputs!$B$21+Inputs!$B$22*(1+Inputs!$B$23)^1</f>
        <v>15430.421498214571</v>
      </c>
      <c r="S2069" s="36">
        <f>Inputs!$B$12*(1+$B2069)^2*$C2069+Inputs!$B$29*(1+$D2069)^2*Inputs!$B$19+Inputs!$B$30*(1+$E2069)^2*Inputs!$B$20+Inputs!$B$31*(1+$F2069)^2*Inputs!$B$21+Inputs!$B$22*(1+Inputs!$B$23)^2</f>
        <v>17690.940411473395</v>
      </c>
      <c r="T2069" s="36">
        <f>Inputs!$B$12*(1+$B2069)^3*$C2069+Inputs!$B$29*(1+$D2069)^3*Inputs!$B$19+Inputs!$B$30*(1+$E2069)^3*Inputs!$B$20+Inputs!$B$31*(1+$F2069)^3*Inputs!$B$21+Inputs!$B$22*(1+Inputs!$B$23)^3</f>
        <v>20524.440813526729</v>
      </c>
      <c r="U2069" s="36">
        <f>Inputs!$B$12*(1+$B2069)^4*$C2069+Inputs!$B$29*(1+$D2069)^4*Inputs!$B$19+Inputs!$B$30*(1+$E2069)^4*Inputs!$B$20+Inputs!$B$31*(1+$F2069)^4*Inputs!$B$21+Inputs!$B$22*(1+Inputs!$B$23)^4</f>
        <v>24089.655215557319</v>
      </c>
      <c r="V2069" s="35">
        <f>Inputs!$B$13/(Q2069*(1-$G2069))</f>
        <v>1.1338498001362225</v>
      </c>
      <c r="W2069" s="36">
        <f>Inputs!$B$13</f>
        <v>12660</v>
      </c>
      <c r="X2069" s="36">
        <f t="shared" si="323"/>
        <v>13905.314008462841</v>
      </c>
      <c r="Y2069" s="36">
        <f t="shared" si="324"/>
        <v>15439.459934434944</v>
      </c>
      <c r="Z2069" s="36">
        <f t="shared" si="325"/>
        <v>17328.843927074286</v>
      </c>
      <c r="AA2069" s="36">
        <f t="shared" si="326"/>
        <v>19654.102467943598</v>
      </c>
      <c r="AB2069" s="36">
        <f t="shared" si="327"/>
        <v>59965.675767800654</v>
      </c>
      <c r="AC2069" s="36">
        <f t="shared" si="328"/>
        <v>298255.82044364593</v>
      </c>
      <c r="AD2069" s="36">
        <f t="shared" si="329"/>
        <v>192133.97403292416</v>
      </c>
    </row>
    <row r="2070" spans="1:30" ht="14.25" customHeight="1" x14ac:dyDescent="0.25">
      <c r="A2070" s="16">
        <v>2054</v>
      </c>
      <c r="B2070" s="34">
        <v>0.12647808120092099</v>
      </c>
      <c r="C2070" s="34">
        <v>0.11390684024999401</v>
      </c>
      <c r="D2070" s="34">
        <v>3.9687950138499302E-2</v>
      </c>
      <c r="E2070" s="34">
        <v>4.9979916487133097E-2</v>
      </c>
      <c r="F2070" s="34">
        <v>-9.75626318193888E-3</v>
      </c>
      <c r="G2070" s="34">
        <v>0.185896636892878</v>
      </c>
      <c r="H2070" s="35">
        <v>1.0897744016398401</v>
      </c>
      <c r="I2070" s="34">
        <v>0.104758393909161</v>
      </c>
      <c r="J2070" s="34">
        <v>2.8545766401072401E-2</v>
      </c>
      <c r="K2070" s="36">
        <f>Inputs!$B$12*(1+$B2070)^4</f>
        <v>96614.482784936627</v>
      </c>
      <c r="L2070" s="36">
        <f t="shared" si="320"/>
        <v>17443.310447853448</v>
      </c>
      <c r="M2070" s="36">
        <f t="shared" si="321"/>
        <v>198022.12411527018</v>
      </c>
      <c r="N2070" s="37">
        <f>M2070/Inputs!$B$6</f>
        <v>301.86299407815579</v>
      </c>
      <c r="O2070" s="38">
        <f>IF(N2070&gt;Inputs!$B$4,1,0)</f>
        <v>0</v>
      </c>
      <c r="P2070" s="34">
        <f t="shared" si="322"/>
        <v>7.6212627508088604E-2</v>
      </c>
      <c r="Q2070" s="36">
        <f>Inputs!$B$12*(1+$B2070)^0*$C2070+Inputs!$B$29*(1+$D2070)^0*Inputs!$B$19+Inputs!$B$30*(1+$E2070)^0*Inputs!$B$20+Inputs!$B$31*(1+$F2070)^0*Inputs!$B$21+Inputs!$B$22*(1+Inputs!$B$23)^0</f>
        <v>14856.454442426562</v>
      </c>
      <c r="R2070" s="36">
        <f>Inputs!$B$12*(1+$B2070)^1*$C2070+Inputs!$B$29*(1+$D2070)^1*Inputs!$B$19+Inputs!$B$30*(1+$E2070)^1*Inputs!$B$20+Inputs!$B$31*(1+$F2070)^1*Inputs!$B$21+Inputs!$B$22*(1+Inputs!$B$23)^1</f>
        <v>15864.216529266356</v>
      </c>
      <c r="S2070" s="36">
        <f>Inputs!$B$12*(1+$B2070)^2*$C2070+Inputs!$B$29*(1+$D2070)^2*Inputs!$B$19+Inputs!$B$30*(1+$E2070)^2*Inputs!$B$20+Inputs!$B$31*(1+$F2070)^2*Inputs!$B$21+Inputs!$B$22*(1+Inputs!$B$23)^2</f>
        <v>16991.133029772398</v>
      </c>
      <c r="T2070" s="36">
        <f>Inputs!$B$12*(1+$B2070)^3*$C2070+Inputs!$B$29*(1+$D2070)^3*Inputs!$B$19+Inputs!$B$30*(1+$E2070)^3*Inputs!$B$20+Inputs!$B$31*(1+$F2070)^3*Inputs!$B$21+Inputs!$B$22*(1+Inputs!$B$23)^3</f>
        <v>18251.484886890707</v>
      </c>
      <c r="U2070" s="36">
        <f>Inputs!$B$12*(1+$B2070)^4*$C2070+Inputs!$B$29*(1+$D2070)^4*Inputs!$B$19+Inputs!$B$30*(1+$E2070)^4*Inputs!$B$20+Inputs!$B$31*(1+$F2070)^4*Inputs!$B$21+Inputs!$B$22*(1+Inputs!$B$23)^4</f>
        <v>19661.323958730805</v>
      </c>
      <c r="V2070" s="35">
        <f>Inputs!$B$13/(Q2070*(1-$G2070))</f>
        <v>1.0467403874555288</v>
      </c>
      <c r="W2070" s="36">
        <f>Inputs!$B$13</f>
        <v>12660</v>
      </c>
      <c r="X2070" s="36">
        <f t="shared" si="323"/>
        <v>13657.716648395124</v>
      </c>
      <c r="Y2070" s="36">
        <f t="shared" si="324"/>
        <v>14776.711583432292</v>
      </c>
      <c r="Z2070" s="36">
        <f t="shared" si="325"/>
        <v>16032.660474477852</v>
      </c>
      <c r="AA2070" s="36">
        <f t="shared" si="326"/>
        <v>17443.310447853448</v>
      </c>
      <c r="AB2070" s="36">
        <f t="shared" si="327"/>
        <v>54971.733994786489</v>
      </c>
      <c r="AC2070" s="36">
        <f t="shared" si="328"/>
        <v>235410.37357956351</v>
      </c>
      <c r="AD2070" s="36">
        <f t="shared" si="329"/>
        <v>143050.3901204837</v>
      </c>
    </row>
    <row r="2071" spans="1:30" ht="14.25" customHeight="1" x14ac:dyDescent="0.25">
      <c r="A2071" s="16">
        <v>2055</v>
      </c>
      <c r="B2071" s="34">
        <v>0.46065964208755</v>
      </c>
      <c r="C2071" s="34">
        <v>6.5885315931753299E-2</v>
      </c>
      <c r="D2071" s="34">
        <v>4.9592267521198802E-2</v>
      </c>
      <c r="E2071" s="34">
        <v>3.74594845577483E-2</v>
      </c>
      <c r="F2071" s="34">
        <v>-1.1238846860194E-2</v>
      </c>
      <c r="G2071" s="34">
        <v>0.202619685111426</v>
      </c>
      <c r="H2071" s="35">
        <v>0.98790328118802095</v>
      </c>
      <c r="I2071" s="34">
        <v>0.102584083191608</v>
      </c>
      <c r="J2071" s="34">
        <v>3.0470100773220501E-2</v>
      </c>
      <c r="K2071" s="36">
        <f>Inputs!$B$12*(1+$B2071)^4</f>
        <v>273116.14262019459</v>
      </c>
      <c r="L2071" s="36">
        <f t="shared" si="320"/>
        <v>20977.947701889498</v>
      </c>
      <c r="M2071" s="36">
        <f t="shared" si="321"/>
        <v>243208.16238725532</v>
      </c>
      <c r="N2071" s="37">
        <f>M2071/Inputs!$B$6</f>
        <v>370.7441499805721</v>
      </c>
      <c r="O2071" s="38">
        <f>IF(N2071&gt;Inputs!$B$4,1,0)</f>
        <v>0</v>
      </c>
      <c r="P2071" s="34">
        <f t="shared" si="322"/>
        <v>7.2113982418387498E-2</v>
      </c>
      <c r="Q2071" s="36">
        <f>Inputs!$B$12*(1+$B2071)^0*$C2071+Inputs!$B$29*(1+$D2071)^0*Inputs!$B$19+Inputs!$B$30*(1+$E2071)^0*Inputs!$B$20+Inputs!$B$31*(1+$F2071)^0*Inputs!$B$21+Inputs!$B$22*(1+Inputs!$B$23)^0</f>
        <v>11975.16298333212</v>
      </c>
      <c r="R2071" s="36">
        <f>Inputs!$B$12*(1+$B2071)^1*$C2071+Inputs!$B$29*(1+$D2071)^1*Inputs!$B$19+Inputs!$B$30*(1+$E2071)^1*Inputs!$B$20+Inputs!$B$31*(1+$F2071)^1*Inputs!$B$21+Inputs!$B$22*(1+Inputs!$B$23)^1</f>
        <v>13934.115853179497</v>
      </c>
      <c r="S2071" s="36">
        <f>Inputs!$B$12*(1+$B2071)^2*$C2071+Inputs!$B$29*(1+$D2071)^2*Inputs!$B$19+Inputs!$B$30*(1+$E2071)^2*Inputs!$B$20+Inputs!$B$31*(1+$F2071)^2*Inputs!$B$21+Inputs!$B$22*(1+Inputs!$B$23)^2</f>
        <v>16742.085057929122</v>
      </c>
      <c r="T2071" s="36">
        <f>Inputs!$B$12*(1+$B2071)^3*$C2071+Inputs!$B$29*(1+$D2071)^3*Inputs!$B$19+Inputs!$B$30*(1+$E2071)^3*Inputs!$B$20+Inputs!$B$31*(1+$F2071)^3*Inputs!$B$21+Inputs!$B$22*(1+Inputs!$B$23)^3</f>
        <v>20785.974881728376</v>
      </c>
      <c r="U2071" s="36">
        <f>Inputs!$B$12*(1+$B2071)^4*$C2071+Inputs!$B$29*(1+$D2071)^4*Inputs!$B$19+Inputs!$B$30*(1+$E2071)^4*Inputs!$B$20+Inputs!$B$31*(1+$F2071)^4*Inputs!$B$21+Inputs!$B$22*(1+Inputs!$B$23)^4</f>
        <v>26630.72933201486</v>
      </c>
      <c r="V2071" s="35">
        <f>Inputs!$B$13/(Q2071*(1-$G2071))</f>
        <v>1.3258267063194702</v>
      </c>
      <c r="W2071" s="36">
        <f>Inputs!$B$13</f>
        <v>12660</v>
      </c>
      <c r="X2071" s="36">
        <f t="shared" si="323"/>
        <v>13792.332668217241</v>
      </c>
      <c r="Y2071" s="36">
        <f t="shared" si="324"/>
        <v>15443.926769469133</v>
      </c>
      <c r="Z2071" s="36">
        <f t="shared" si="325"/>
        <v>17774.045574734417</v>
      </c>
      <c r="AA2071" s="36">
        <f t="shared" si="326"/>
        <v>20977.947701889498</v>
      </c>
      <c r="AB2071" s="36">
        <f t="shared" si="327"/>
        <v>59249.467345433273</v>
      </c>
      <c r="AC2071" s="36">
        <f t="shared" si="328"/>
        <v>299763.61251225969</v>
      </c>
      <c r="AD2071" s="36">
        <f t="shared" si="329"/>
        <v>183958.69504182204</v>
      </c>
    </row>
    <row r="2072" spans="1:30" ht="14.25" customHeight="1" x14ac:dyDescent="0.25">
      <c r="A2072" s="16">
        <v>2056</v>
      </c>
      <c r="B2072" s="34">
        <v>0.36995032047079202</v>
      </c>
      <c r="C2072" s="34">
        <v>8.1159166307584504E-2</v>
      </c>
      <c r="D2072" s="34">
        <v>2.4710128730506601E-2</v>
      </c>
      <c r="E2072" s="34">
        <v>4.3684254887969197E-2</v>
      </c>
      <c r="F2072" s="34">
        <v>2.6302612350990202E-2</v>
      </c>
      <c r="G2072" s="34">
        <v>0.16048786465612699</v>
      </c>
      <c r="H2072" s="35">
        <v>1.1333139257450799</v>
      </c>
      <c r="I2072" s="34">
        <v>0.101021894467138</v>
      </c>
      <c r="J2072" s="34">
        <v>2.4088330799745001E-2</v>
      </c>
      <c r="K2072" s="36">
        <f>Inputs!$B$12*(1+$B2072)^4</f>
        <v>211334.55980203307</v>
      </c>
      <c r="L2072" s="36">
        <f t="shared" si="320"/>
        <v>24913.743991993895</v>
      </c>
      <c r="M2072" s="36">
        <f t="shared" si="321"/>
        <v>270543.4260745715</v>
      </c>
      <c r="N2072" s="37">
        <f>M2072/Inputs!$B$6</f>
        <v>412.41375926001751</v>
      </c>
      <c r="O2072" s="38">
        <f>IF(N2072&gt;Inputs!$B$4,1,0)</f>
        <v>1</v>
      </c>
      <c r="P2072" s="34">
        <f t="shared" si="322"/>
        <v>7.6933563667392998E-2</v>
      </c>
      <c r="Q2072" s="36">
        <f>Inputs!$B$12*(1+$B2072)^0*$C2072+Inputs!$B$29*(1+$D2072)^0*Inputs!$B$19+Inputs!$B$30*(1+$E2072)^0*Inputs!$B$20+Inputs!$B$31*(1+$F2072)^0*Inputs!$B$21+Inputs!$B$22*(1+Inputs!$B$23)^0</f>
        <v>12891.594005881991</v>
      </c>
      <c r="R2072" s="36">
        <f>Inputs!$B$12*(1+$B2072)^1*$C2072+Inputs!$B$29*(1+$D2072)^1*Inputs!$B$19+Inputs!$B$30*(1+$E2072)^1*Inputs!$B$20+Inputs!$B$31*(1+$F2072)^1*Inputs!$B$21+Inputs!$B$22*(1+Inputs!$B$23)^1</f>
        <v>14933.962315773657</v>
      </c>
      <c r="S2072" s="36">
        <f>Inputs!$B$12*(1+$B2072)^2*$C2072+Inputs!$B$29*(1+$D2072)^2*Inputs!$B$19+Inputs!$B$30*(1+$E2072)^2*Inputs!$B$20+Inputs!$B$31*(1+$F2072)^2*Inputs!$B$21+Inputs!$B$22*(1+Inputs!$B$23)^2</f>
        <v>17650.649857929555</v>
      </c>
      <c r="T2072" s="36">
        <f>Inputs!$B$12*(1+$B2072)^3*$C2072+Inputs!$B$29*(1+$D2072)^3*Inputs!$B$19+Inputs!$B$30*(1+$E2072)^3*Inputs!$B$20+Inputs!$B$31*(1+$F2072)^3*Inputs!$B$21+Inputs!$B$22*(1+Inputs!$B$23)^3</f>
        <v>21288.493665915878</v>
      </c>
      <c r="U2072" s="36">
        <f>Inputs!$B$12*(1+$B2072)^4*$C2072+Inputs!$B$29*(1+$D2072)^4*Inputs!$B$19+Inputs!$B$30*(1+$E2072)^4*Inputs!$B$20+Inputs!$B$31*(1+$F2072)^4*Inputs!$B$21+Inputs!$B$22*(1+Inputs!$B$23)^4</f>
        <v>26185.555643031483</v>
      </c>
      <c r="V2072" s="35">
        <f>Inputs!$B$13/(Q2072*(1-$G2072))</f>
        <v>1.16976899872297</v>
      </c>
      <c r="W2072" s="36">
        <f>Inputs!$B$13</f>
        <v>12660</v>
      </c>
      <c r="X2072" s="36">
        <f t="shared" si="323"/>
        <v>14551.416191180842</v>
      </c>
      <c r="Y2072" s="36">
        <f t="shared" si="324"/>
        <v>17063.466252110218</v>
      </c>
      <c r="Z2072" s="36">
        <f t="shared" si="325"/>
        <v>20417.409226953834</v>
      </c>
      <c r="AA2072" s="36">
        <f t="shared" si="326"/>
        <v>24913.743991993895</v>
      </c>
      <c r="AB2072" s="36">
        <f t="shared" si="327"/>
        <v>65577.915551158512</v>
      </c>
      <c r="AC2072" s="36">
        <f t="shared" si="328"/>
        <v>331635.15743320272</v>
      </c>
      <c r="AD2072" s="36">
        <f t="shared" si="329"/>
        <v>204965.51052341299</v>
      </c>
    </row>
    <row r="2073" spans="1:30" ht="14.25" customHeight="1" x14ac:dyDescent="0.25">
      <c r="A2073" s="16">
        <v>2057</v>
      </c>
      <c r="B2073" s="34">
        <v>0.25302419600005599</v>
      </c>
      <c r="C2073" s="34">
        <v>9.2292949069048003E-2</v>
      </c>
      <c r="D2073" s="34">
        <v>3.6511906707375599E-2</v>
      </c>
      <c r="E2073" s="34">
        <v>4.7706318370846199E-2</v>
      </c>
      <c r="F2073" s="34">
        <v>-4.8007880433267999E-3</v>
      </c>
      <c r="G2073" s="34">
        <v>0.18075005099552699</v>
      </c>
      <c r="H2073" s="35">
        <v>0.95946611646295299</v>
      </c>
      <c r="I2073" s="34">
        <v>0.10530517913108201</v>
      </c>
      <c r="J2073" s="34">
        <v>3.2445046917098999E-2</v>
      </c>
      <c r="K2073" s="36">
        <f>Inputs!$B$12*(1+$B2073)^4</f>
        <v>147907.11966843135</v>
      </c>
      <c r="L2073" s="36">
        <f t="shared" si="320"/>
        <v>17545.530493802966</v>
      </c>
      <c r="M2073" s="36">
        <f t="shared" si="321"/>
        <v>205418.07782211207</v>
      </c>
      <c r="N2073" s="37">
        <f>M2073/Inputs!$B$6</f>
        <v>313.13731375321964</v>
      </c>
      <c r="O2073" s="38">
        <f>IF(N2073&gt;Inputs!$B$4,1,0)</f>
        <v>0</v>
      </c>
      <c r="P2073" s="34">
        <f t="shared" si="322"/>
        <v>7.2860132213983006E-2</v>
      </c>
      <c r="Q2073" s="36">
        <f>Inputs!$B$12*(1+$B2073)^0*$C2073+Inputs!$B$29*(1+$D2073)^0*Inputs!$B$19+Inputs!$B$30*(1+$E2073)^0*Inputs!$B$20+Inputs!$B$31*(1+$F2073)^0*Inputs!$B$21+Inputs!$B$22*(1+Inputs!$B$23)^0</f>
        <v>13559.620971569802</v>
      </c>
      <c r="R2073" s="36">
        <f>Inputs!$B$12*(1+$B2073)^1*$C2073+Inputs!$B$29*(1+$D2073)^1*Inputs!$B$19+Inputs!$B$30*(1+$E2073)^1*Inputs!$B$20+Inputs!$B$31*(1+$F2073)^1*Inputs!$B$21+Inputs!$B$22*(1+Inputs!$B$23)^1</f>
        <v>15110.299955400889</v>
      </c>
      <c r="S2073" s="36">
        <f>Inputs!$B$12*(1+$B2073)^2*$C2073+Inputs!$B$29*(1+$D2073)^2*Inputs!$B$19+Inputs!$B$30*(1+$E2073)^2*Inputs!$B$20+Inputs!$B$31*(1+$F2073)^2*Inputs!$B$21+Inputs!$B$22*(1+Inputs!$B$23)^2</f>
        <v>17023.646422748301</v>
      </c>
      <c r="T2073" s="36">
        <f>Inputs!$B$12*(1+$B2073)^3*$C2073+Inputs!$B$29*(1+$D2073)^3*Inputs!$B$19+Inputs!$B$30*(1+$E2073)^3*Inputs!$B$20+Inputs!$B$31*(1+$F2073)^3*Inputs!$B$21+Inputs!$B$22*(1+Inputs!$B$23)^3</f>
        <v>19389.733685261053</v>
      </c>
      <c r="U2073" s="36">
        <f>Inputs!$B$12*(1+$B2073)^4*$C2073+Inputs!$B$29*(1+$D2073)^4*Inputs!$B$19+Inputs!$B$30*(1+$E2073)^4*Inputs!$B$20+Inputs!$B$31*(1+$F2073)^4*Inputs!$B$21+Inputs!$B$22*(1+Inputs!$B$23)^4</f>
        <v>22321.349034733263</v>
      </c>
      <c r="V2073" s="35">
        <f>Inputs!$B$13/(Q2073*(1-$G2073))</f>
        <v>1.1396453758457481</v>
      </c>
      <c r="W2073" s="36">
        <f>Inputs!$B$13</f>
        <v>12660</v>
      </c>
      <c r="X2073" s="36">
        <f t="shared" si="323"/>
        <v>13550.183452050938</v>
      </c>
      <c r="Y2073" s="36">
        <f t="shared" si="324"/>
        <v>14637.756696672992</v>
      </c>
      <c r="Z2073" s="36">
        <f t="shared" si="325"/>
        <v>15956.694649615265</v>
      </c>
      <c r="AA2073" s="36">
        <f t="shared" si="326"/>
        <v>17545.530493802966</v>
      </c>
      <c r="AB2073" s="36">
        <f t="shared" si="327"/>
        <v>54711.409535479252</v>
      </c>
      <c r="AC2073" s="36">
        <f t="shared" si="328"/>
        <v>248624.25449158435</v>
      </c>
      <c r="AD2073" s="36">
        <f t="shared" si="329"/>
        <v>150706.66828663283</v>
      </c>
    </row>
    <row r="2074" spans="1:30" ht="14.25" customHeight="1" x14ac:dyDescent="0.25">
      <c r="A2074" s="16">
        <v>2058</v>
      </c>
      <c r="B2074" s="34">
        <v>0.23726888935045301</v>
      </c>
      <c r="C2074" s="34">
        <v>7.5547311795176805E-2</v>
      </c>
      <c r="D2074" s="34">
        <v>3.7407275636278901E-2</v>
      </c>
      <c r="E2074" s="34">
        <v>3.0180317854485501E-2</v>
      </c>
      <c r="F2074" s="34">
        <v>1.9543825480061301E-2</v>
      </c>
      <c r="G2074" s="34">
        <v>0.18164476404600499</v>
      </c>
      <c r="H2074" s="35">
        <v>0.94796571114069805</v>
      </c>
      <c r="I2074" s="34">
        <v>0.10110222336845</v>
      </c>
      <c r="J2074" s="34">
        <v>2.0534053419810301E-2</v>
      </c>
      <c r="K2074" s="36">
        <f>Inputs!$B$12*(1+$B2074)^4</f>
        <v>140607.22008005224</v>
      </c>
      <c r="L2074" s="36">
        <f t="shared" si="320"/>
        <v>15172.706111662357</v>
      </c>
      <c r="M2074" s="36">
        <f t="shared" si="321"/>
        <v>170560.92664933077</v>
      </c>
      <c r="N2074" s="37">
        <f>M2074/Inputs!$B$6</f>
        <v>260.00141257519931</v>
      </c>
      <c r="O2074" s="38">
        <f>IF(N2074&gt;Inputs!$B$4,1,0)</f>
        <v>0</v>
      </c>
      <c r="P2074" s="34">
        <f t="shared" si="322"/>
        <v>8.056816994863969E-2</v>
      </c>
      <c r="Q2074" s="36">
        <f>Inputs!$B$12*(1+$B2074)^0*$C2074+Inputs!$B$29*(1+$D2074)^0*Inputs!$B$19+Inputs!$B$30*(1+$E2074)^0*Inputs!$B$20+Inputs!$B$31*(1+$F2074)^0*Inputs!$B$21+Inputs!$B$22*(1+Inputs!$B$23)^0</f>
        <v>12554.882735137529</v>
      </c>
      <c r="R2074" s="36">
        <f>Inputs!$B$12*(1+$B2074)^1*$C2074+Inputs!$B$29*(1+$D2074)^1*Inputs!$B$19+Inputs!$B$30*(1+$E2074)^1*Inputs!$B$20+Inputs!$B$31*(1+$F2074)^1*Inputs!$B$21+Inputs!$B$22*(1+Inputs!$B$23)^1</f>
        <v>13848.745641257521</v>
      </c>
      <c r="S2074" s="36">
        <f>Inputs!$B$12*(1+$B2074)^2*$C2074+Inputs!$B$29*(1+$D2074)^2*Inputs!$B$19+Inputs!$B$30*(1+$E2074)^2*Inputs!$B$20+Inputs!$B$31*(1+$F2074)^2*Inputs!$B$21+Inputs!$B$22*(1+Inputs!$B$23)^2</f>
        <v>15404.347942070868</v>
      </c>
      <c r="T2074" s="36">
        <f>Inputs!$B$12*(1+$B2074)^3*$C2074+Inputs!$B$29*(1+$D2074)^3*Inputs!$B$19+Inputs!$B$30*(1+$E2074)^3*Inputs!$B$20+Inputs!$B$31*(1+$F2074)^3*Inputs!$B$21+Inputs!$B$22*(1+Inputs!$B$23)^3</f>
        <v>17282.449911891264</v>
      </c>
      <c r="U2074" s="36">
        <f>Inputs!$B$12*(1+$B2074)^4*$C2074+Inputs!$B$29*(1+$D2074)^4*Inputs!$B$19+Inputs!$B$30*(1+$E2074)^4*Inputs!$B$20+Inputs!$B$31*(1+$F2074)^4*Inputs!$B$21+Inputs!$B$22*(1+Inputs!$B$23)^4</f>
        <v>19558.185082752661</v>
      </c>
      <c r="V2074" s="35">
        <f>Inputs!$B$13/(Q2074*(1-$G2074))</f>
        <v>1.2321942548943554</v>
      </c>
      <c r="W2074" s="36">
        <f>Inputs!$B$13</f>
        <v>12660</v>
      </c>
      <c r="X2074" s="36">
        <f t="shared" si="323"/>
        <v>13159.39165719313</v>
      </c>
      <c r="Y2074" s="36">
        <f t="shared" si="324"/>
        <v>13741.797670606062</v>
      </c>
      <c r="Z2074" s="36">
        <f t="shared" si="325"/>
        <v>14412.226990073024</v>
      </c>
      <c r="AA2074" s="36">
        <f t="shared" si="326"/>
        <v>15172.706111662357</v>
      </c>
      <c r="AB2074" s="36">
        <f t="shared" si="327"/>
        <v>51823.167149454574</v>
      </c>
      <c r="AC2074" s="36">
        <f t="shared" si="328"/>
        <v>192188.34533976839</v>
      </c>
      <c r="AD2074" s="36">
        <f t="shared" si="329"/>
        <v>118737.75949987618</v>
      </c>
    </row>
    <row r="2075" spans="1:30" ht="14.25" customHeight="1" x14ac:dyDescent="0.25">
      <c r="A2075" s="16">
        <v>2059</v>
      </c>
      <c r="B2075" s="34">
        <v>0.42912044508890701</v>
      </c>
      <c r="C2075" s="34">
        <v>8.2553749575919405E-2</v>
      </c>
      <c r="D2075" s="34">
        <v>1.9951637579319999E-2</v>
      </c>
      <c r="E2075" s="34">
        <v>7.5989830482374898E-2</v>
      </c>
      <c r="F2075" s="34">
        <v>4.7046346140658699E-4</v>
      </c>
      <c r="G2075" s="34">
        <v>0.174539787751847</v>
      </c>
      <c r="H2075" s="35">
        <v>1.0471350115523199</v>
      </c>
      <c r="I2075" s="34">
        <v>9.7401594026911897E-2</v>
      </c>
      <c r="J2075" s="34">
        <v>2.9453269474357099E-2</v>
      </c>
      <c r="K2075" s="36">
        <f>Inputs!$B$12*(1+$B2075)^4</f>
        <v>250280.24972468146</v>
      </c>
      <c r="L2075" s="36">
        <f t="shared" si="320"/>
        <v>25524.097710747927</v>
      </c>
      <c r="M2075" s="36">
        <f t="shared" si="321"/>
        <v>309682.77673158213</v>
      </c>
      <c r="N2075" s="37">
        <f>M2075/Inputs!$B$6</f>
        <v>472.07740355424107</v>
      </c>
      <c r="O2075" s="38">
        <f>IF(N2075&gt;Inputs!$B$4,1,0)</f>
        <v>1</v>
      </c>
      <c r="P2075" s="34">
        <f t="shared" si="322"/>
        <v>6.7948324552554798E-2</v>
      </c>
      <c r="Q2075" s="36">
        <f>Inputs!$B$12*(1+$B2075)^0*$C2075+Inputs!$B$29*(1+$D2075)^0*Inputs!$B$19+Inputs!$B$30*(1+$E2075)^0*Inputs!$B$20+Inputs!$B$31*(1+$F2075)^0*Inputs!$B$21+Inputs!$B$22*(1+Inputs!$B$23)^0</f>
        <v>12975.269001982088</v>
      </c>
      <c r="R2075" s="36">
        <f>Inputs!$B$12*(1+$B2075)^1*$C2075+Inputs!$B$29*(1+$D2075)^1*Inputs!$B$19+Inputs!$B$30*(1+$E2075)^1*Inputs!$B$20+Inputs!$B$31*(1+$F2075)^1*Inputs!$B$21+Inputs!$B$22*(1+Inputs!$B$23)^1</f>
        <v>15290.497046107401</v>
      </c>
      <c r="S2075" s="36">
        <f>Inputs!$B$12*(1+$B2075)^2*$C2075+Inputs!$B$29*(1+$D2075)^2*Inputs!$B$19+Inputs!$B$30*(1+$E2075)^2*Inputs!$B$20+Inputs!$B$31*(1+$F2075)^2*Inputs!$B$21+Inputs!$B$22*(1+Inputs!$B$23)^2</f>
        <v>18531.573337897957</v>
      </c>
      <c r="T2075" s="36">
        <f>Inputs!$B$12*(1+$B2075)^3*$C2075+Inputs!$B$29*(1+$D2075)^3*Inputs!$B$19+Inputs!$B$30*(1+$E2075)^3*Inputs!$B$20+Inputs!$B$31*(1+$F2075)^3*Inputs!$B$21+Inputs!$B$22*(1+Inputs!$B$23)^3</f>
        <v>23090.96787434975</v>
      </c>
      <c r="U2075" s="36">
        <f>Inputs!$B$12*(1+$B2075)^4*$C2075+Inputs!$B$29*(1+$D2075)^4*Inputs!$B$19+Inputs!$B$30*(1+$E2075)^4*Inputs!$B$20+Inputs!$B$31*(1+$F2075)^4*Inputs!$B$21+Inputs!$B$22*(1+Inputs!$B$23)^4</f>
        <v>29529.192635665866</v>
      </c>
      <c r="V2075" s="35">
        <f>Inputs!$B$13/(Q2075*(1-$G2075))</f>
        <v>1.1820101081708887</v>
      </c>
      <c r="W2075" s="36">
        <f>Inputs!$B$13</f>
        <v>12660</v>
      </c>
      <c r="X2075" s="36">
        <f t="shared" si="323"/>
        <v>14493.38521340491</v>
      </c>
      <c r="Y2075" s="36">
        <f t="shared" si="324"/>
        <v>17049.701669305257</v>
      </c>
      <c r="Z2075" s="36">
        <f t="shared" si="325"/>
        <v>20601.802994069265</v>
      </c>
      <c r="AA2075" s="36">
        <f t="shared" si="326"/>
        <v>25524.097710747927</v>
      </c>
      <c r="AB2075" s="36">
        <f t="shared" si="327"/>
        <v>66714.065674385463</v>
      </c>
      <c r="AC2075" s="36">
        <f t="shared" si="328"/>
        <v>386703.66063830274</v>
      </c>
      <c r="AD2075" s="36">
        <f t="shared" si="329"/>
        <v>242968.71105719666</v>
      </c>
    </row>
    <row r="2076" spans="1:30" ht="14.25" customHeight="1" x14ac:dyDescent="0.25">
      <c r="A2076" s="16">
        <v>2060</v>
      </c>
      <c r="B2076" s="34">
        <v>0.24696244185051899</v>
      </c>
      <c r="C2076" s="34">
        <v>7.3000075468628398E-2</v>
      </c>
      <c r="D2076" s="34">
        <v>3.4159292515260099E-2</v>
      </c>
      <c r="E2076" s="34">
        <v>3.0691830627799E-2</v>
      </c>
      <c r="F2076" s="34">
        <v>7.7315463232562201E-3</v>
      </c>
      <c r="G2076" s="34">
        <v>0.182750839283218</v>
      </c>
      <c r="H2076" s="35">
        <v>1.00009933848101</v>
      </c>
      <c r="I2076" s="34">
        <v>9.8522144220095795E-2</v>
      </c>
      <c r="J2076" s="34">
        <v>2.5261774233956199E-2</v>
      </c>
      <c r="K2076" s="36">
        <f>Inputs!$B$12*(1+$B2076)^4</f>
        <v>145065.70126671839</v>
      </c>
      <c r="L2076" s="36">
        <f t="shared" si="320"/>
        <v>15742.931898959041</v>
      </c>
      <c r="M2076" s="36">
        <f t="shared" si="321"/>
        <v>190685.8864550853</v>
      </c>
      <c r="N2076" s="37">
        <f>M2076/Inputs!$B$6</f>
        <v>290.67970496202025</v>
      </c>
      <c r="O2076" s="38">
        <f>IF(N2076&gt;Inputs!$B$4,1,0)</f>
        <v>0</v>
      </c>
      <c r="P2076" s="34">
        <f t="shared" si="322"/>
        <v>7.3260369986139592E-2</v>
      </c>
      <c r="Q2076" s="36">
        <f>Inputs!$B$12*(1+$B2076)^0*$C2076+Inputs!$B$29*(1+$D2076)^0*Inputs!$B$19+Inputs!$B$30*(1+$E2076)^0*Inputs!$B$20+Inputs!$B$31*(1+$F2076)^0*Inputs!$B$21+Inputs!$B$22*(1+Inputs!$B$23)^0</f>
        <v>12402.048555544625</v>
      </c>
      <c r="R2076" s="36">
        <f>Inputs!$B$12*(1+$B2076)^1*$C2076+Inputs!$B$29*(1+$D2076)^1*Inputs!$B$19+Inputs!$B$30*(1+$E2076)^1*Inputs!$B$20+Inputs!$B$31*(1+$F2076)^1*Inputs!$B$21+Inputs!$B$22*(1+Inputs!$B$23)^1</f>
        <v>13639.368155018958</v>
      </c>
      <c r="S2076" s="36">
        <f>Inputs!$B$12*(1+$B2076)^2*$C2076+Inputs!$B$29*(1+$D2076)^2*Inputs!$B$19+Inputs!$B$30*(1+$E2076)^2*Inputs!$B$20+Inputs!$B$31*(1+$F2076)^2*Inputs!$B$21+Inputs!$B$22*(1+Inputs!$B$23)^2</f>
        <v>15148.239886511859</v>
      </c>
      <c r="T2076" s="36">
        <f>Inputs!$B$12*(1+$B2076)^3*$C2076+Inputs!$B$29*(1+$D2076)^3*Inputs!$B$19+Inputs!$B$30*(1+$E2076)^3*Inputs!$B$20+Inputs!$B$31*(1+$F2076)^3*Inputs!$B$21+Inputs!$B$22*(1+Inputs!$B$23)^3</f>
        <v>16994.780960368189</v>
      </c>
      <c r="U2076" s="36">
        <f>Inputs!$B$12*(1+$B2076)^4*$C2076+Inputs!$B$29*(1+$D2076)^4*Inputs!$B$19+Inputs!$B$30*(1+$E2076)^4*Inputs!$B$20+Inputs!$B$31*(1+$F2076)^4*Inputs!$B$21+Inputs!$B$22*(1+Inputs!$B$23)^4</f>
        <v>19261.406351949328</v>
      </c>
      <c r="V2076" s="35">
        <f>Inputs!$B$13/(Q2076*(1-$G2076))</f>
        <v>1.2490671740915349</v>
      </c>
      <c r="W2076" s="36">
        <f>Inputs!$B$13</f>
        <v>12660</v>
      </c>
      <c r="X2076" s="36">
        <f t="shared" si="323"/>
        <v>13229.258419848069</v>
      </c>
      <c r="Y2076" s="36">
        <f t="shared" si="324"/>
        <v>13922.212885480652</v>
      </c>
      <c r="Z2076" s="36">
        <f t="shared" si="325"/>
        <v>14754.826915249963</v>
      </c>
      <c r="AA2076" s="36">
        <f t="shared" si="326"/>
        <v>15742.931898959041</v>
      </c>
      <c r="AB2076" s="36">
        <f t="shared" si="327"/>
        <v>52962.657933228147</v>
      </c>
      <c r="AC2076" s="36">
        <f t="shared" si="328"/>
        <v>220318.65650453034</v>
      </c>
      <c r="AD2076" s="36">
        <f t="shared" si="329"/>
        <v>137723.22852185715</v>
      </c>
    </row>
    <row r="2077" spans="1:30" ht="14.25" customHeight="1" x14ac:dyDescent="0.25">
      <c r="A2077" s="16">
        <v>2061</v>
      </c>
      <c r="B2077" s="34">
        <v>0.25275578130063198</v>
      </c>
      <c r="C2077" s="34">
        <v>9.53187483643302E-2</v>
      </c>
      <c r="D2077" s="34">
        <v>3.5095348236483997E-2</v>
      </c>
      <c r="E2077" s="34">
        <v>1.46594823577195E-2</v>
      </c>
      <c r="F2077" s="34">
        <v>4.8285042003290302E-3</v>
      </c>
      <c r="G2077" s="34">
        <v>0.18836506705853201</v>
      </c>
      <c r="H2077" s="35">
        <v>0.96806527973835099</v>
      </c>
      <c r="I2077" s="34">
        <v>0.10180459586075501</v>
      </c>
      <c r="J2077" s="34">
        <v>2.02614115773414E-2</v>
      </c>
      <c r="K2077" s="36">
        <f>Inputs!$B$12*(1+$B2077)^4</f>
        <v>147780.42557757549</v>
      </c>
      <c r="L2077" s="36">
        <f t="shared" si="320"/>
        <v>17714.687896243129</v>
      </c>
      <c r="M2077" s="36">
        <f t="shared" si="321"/>
        <v>191956.74659466982</v>
      </c>
      <c r="N2077" s="37">
        <f>M2077/Inputs!$B$6</f>
        <v>292.61699176016742</v>
      </c>
      <c r="O2077" s="38">
        <f>IF(N2077&gt;Inputs!$B$4,1,0)</f>
        <v>0</v>
      </c>
      <c r="P2077" s="34">
        <f t="shared" si="322"/>
        <v>8.1543184283413603E-2</v>
      </c>
      <c r="Q2077" s="36">
        <f>Inputs!$B$12*(1+$B2077)^0*$C2077+Inputs!$B$29*(1+$D2077)^0*Inputs!$B$19+Inputs!$B$30*(1+$E2077)^0*Inputs!$B$20+Inputs!$B$31*(1+$F2077)^0*Inputs!$B$21+Inputs!$B$22*(1+Inputs!$B$23)^0</f>
        <v>13741.168929286734</v>
      </c>
      <c r="R2077" s="36">
        <f>Inputs!$B$12*(1+$B2077)^1*$C2077+Inputs!$B$29*(1+$D2077)^1*Inputs!$B$19+Inputs!$B$30*(1+$E2077)^1*Inputs!$B$20+Inputs!$B$31*(1+$F2077)^1*Inputs!$B$21+Inputs!$B$22*(1+Inputs!$B$23)^1</f>
        <v>15292.074301031276</v>
      </c>
      <c r="S2077" s="36">
        <f>Inputs!$B$12*(1+$B2077)^2*$C2077+Inputs!$B$29*(1+$D2077)^2*Inputs!$B$19+Inputs!$B$30*(1+$E2077)^2*Inputs!$B$20+Inputs!$B$31*(1+$F2077)^2*Inputs!$B$21+Inputs!$B$22*(1+Inputs!$B$23)^2</f>
        <v>17210.986516907786</v>
      </c>
      <c r="T2077" s="36">
        <f>Inputs!$B$12*(1+$B2077)^3*$C2077+Inputs!$B$29*(1+$D2077)^3*Inputs!$B$19+Inputs!$B$30*(1+$E2077)^3*Inputs!$B$20+Inputs!$B$31*(1+$F2077)^3*Inputs!$B$21+Inputs!$B$22*(1+Inputs!$B$23)^3</f>
        <v>19590.343633174023</v>
      </c>
      <c r="U2077" s="36">
        <f>Inputs!$B$12*(1+$B2077)^4*$C2077+Inputs!$B$29*(1+$D2077)^4*Inputs!$B$19+Inputs!$B$30*(1+$E2077)^4*Inputs!$B$20+Inputs!$B$31*(1+$F2077)^4*Inputs!$B$21+Inputs!$B$22*(1+Inputs!$B$23)^4</f>
        <v>22545.928746024591</v>
      </c>
      <c r="V2077" s="35">
        <f>Inputs!$B$13/(Q2077*(1-$G2077))</f>
        <v>1.1351396562506491</v>
      </c>
      <c r="W2077" s="36">
        <f>Inputs!$B$13</f>
        <v>12660</v>
      </c>
      <c r="X2077" s="36">
        <f t="shared" si="323"/>
        <v>13570.464265789893</v>
      </c>
      <c r="Y2077" s="36">
        <f t="shared" si="324"/>
        <v>14689.874718010997</v>
      </c>
      <c r="Z2077" s="36">
        <f t="shared" si="325"/>
        <v>16056.567873469645</v>
      </c>
      <c r="AA2077" s="36">
        <f t="shared" si="326"/>
        <v>17714.687896243129</v>
      </c>
      <c r="AB2077" s="36">
        <f t="shared" si="327"/>
        <v>55456.196501431012</v>
      </c>
      <c r="AC2077" s="36">
        <f t="shared" si="328"/>
        <v>221644.67377010864</v>
      </c>
      <c r="AD2077" s="36">
        <f t="shared" si="329"/>
        <v>136500.55009323879</v>
      </c>
    </row>
    <row r="2078" spans="1:30" ht="14.25" customHeight="1" x14ac:dyDescent="0.25">
      <c r="A2078" s="16">
        <v>2062</v>
      </c>
      <c r="B2078" s="34">
        <v>0.21949604298972999</v>
      </c>
      <c r="C2078" s="34">
        <v>9.2551581302226807E-2</v>
      </c>
      <c r="D2078" s="34">
        <v>3.9392646735275802E-2</v>
      </c>
      <c r="E2078" s="34">
        <v>6.7509878218900102E-2</v>
      </c>
      <c r="F2078" s="34">
        <v>1.2089009469409001E-2</v>
      </c>
      <c r="G2078" s="34">
        <v>0.189254850980628</v>
      </c>
      <c r="H2078" s="35">
        <v>0.95190431195209302</v>
      </c>
      <c r="I2078" s="34">
        <v>0.10030124850144299</v>
      </c>
      <c r="J2078" s="34">
        <v>2.6343584371025401E-2</v>
      </c>
      <c r="K2078" s="36">
        <f>Inputs!$B$12*(1+$B2078)^4</f>
        <v>132700.58340817457</v>
      </c>
      <c r="L2078" s="36">
        <f t="shared" si="320"/>
        <v>16622.170719328387</v>
      </c>
      <c r="M2078" s="36">
        <f t="shared" si="321"/>
        <v>197273.25244062807</v>
      </c>
      <c r="N2078" s="37">
        <f>M2078/Inputs!$B$6</f>
        <v>300.72142140339645</v>
      </c>
      <c r="O2078" s="38">
        <f>IF(N2078&gt;Inputs!$B$4,1,0)</f>
        <v>0</v>
      </c>
      <c r="P2078" s="34">
        <f t="shared" si="322"/>
        <v>7.39576641304176E-2</v>
      </c>
      <c r="Q2078" s="36">
        <f>Inputs!$B$12*(1+$B2078)^0*$C2078+Inputs!$B$29*(1+$D2078)^0*Inputs!$B$19+Inputs!$B$30*(1+$E2078)^0*Inputs!$B$20+Inputs!$B$31*(1+$F2078)^0*Inputs!$B$21+Inputs!$B$22*(1+Inputs!$B$23)^0</f>
        <v>13575.138905560529</v>
      </c>
      <c r="R2078" s="36">
        <f>Inputs!$B$12*(1+$B2078)^1*$C2078+Inputs!$B$29*(1+$D2078)^1*Inputs!$B$19+Inputs!$B$30*(1+$E2078)^1*Inputs!$B$20+Inputs!$B$31*(1+$F2078)^1*Inputs!$B$21+Inputs!$B$22*(1+Inputs!$B$23)^1</f>
        <v>15078.997711930075</v>
      </c>
      <c r="S2078" s="36">
        <f>Inputs!$B$12*(1+$B2078)^2*$C2078+Inputs!$B$29*(1+$D2078)^2*Inputs!$B$19+Inputs!$B$30*(1+$E2078)^2*Inputs!$B$20+Inputs!$B$31*(1+$F2078)^2*Inputs!$B$21+Inputs!$B$22*(1+Inputs!$B$23)^2</f>
        <v>16865.545891523067</v>
      </c>
      <c r="T2078" s="36">
        <f>Inputs!$B$12*(1+$B2078)^3*$C2078+Inputs!$B$29*(1+$D2078)^3*Inputs!$B$19+Inputs!$B$30*(1+$E2078)^3*Inputs!$B$20+Inputs!$B$31*(1+$F2078)^3*Inputs!$B$21+Inputs!$B$22*(1+Inputs!$B$23)^3</f>
        <v>18994.427285985483</v>
      </c>
      <c r="U2078" s="36">
        <f>Inputs!$B$12*(1+$B2078)^4*$C2078+Inputs!$B$29*(1+$D2078)^4*Inputs!$B$19+Inputs!$B$30*(1+$E2078)^4*Inputs!$B$20+Inputs!$B$31*(1+$F2078)^4*Inputs!$B$21+Inputs!$B$22*(1+Inputs!$B$23)^4</f>
        <v>21538.233729315521</v>
      </c>
      <c r="V2078" s="35">
        <f>Inputs!$B$13/(Q2078*(1-$G2078))</f>
        <v>1.1502839622981538</v>
      </c>
      <c r="W2078" s="36">
        <f>Inputs!$B$13</f>
        <v>12660</v>
      </c>
      <c r="X2078" s="36">
        <f t="shared" si="323"/>
        <v>13456.170458965798</v>
      </c>
      <c r="Y2078" s="36">
        <f t="shared" si="324"/>
        <v>14372.303351485696</v>
      </c>
      <c r="Z2078" s="36">
        <f t="shared" si="325"/>
        <v>15422.727298358601</v>
      </c>
      <c r="AA2078" s="36">
        <f t="shared" si="326"/>
        <v>16622.170719328387</v>
      </c>
      <c r="AB2078" s="36">
        <f t="shared" si="327"/>
        <v>54239.248623764972</v>
      </c>
      <c r="AC2078" s="36">
        <f t="shared" si="328"/>
        <v>230673.2977128475</v>
      </c>
      <c r="AD2078" s="36">
        <f t="shared" si="329"/>
        <v>143034.00381686311</v>
      </c>
    </row>
    <row r="2079" spans="1:30" ht="14.25" customHeight="1" x14ac:dyDescent="0.25">
      <c r="A2079" s="16">
        <v>2063</v>
      </c>
      <c r="B2079" s="34">
        <v>0.38999210330550499</v>
      </c>
      <c r="C2079" s="34">
        <v>7.02316038675245E-2</v>
      </c>
      <c r="D2079" s="34">
        <v>5.9691882194867797E-2</v>
      </c>
      <c r="E2079" s="34">
        <v>4.0019474270835298E-2</v>
      </c>
      <c r="F2079" s="34">
        <v>2.3875243564016602E-2</v>
      </c>
      <c r="G2079" s="34">
        <v>0.19365902153407699</v>
      </c>
      <c r="H2079" s="35">
        <v>1.05415194172982</v>
      </c>
      <c r="I2079" s="34">
        <v>9.7627523609231298E-2</v>
      </c>
      <c r="J2079" s="34">
        <v>2.0124750049956699E-2</v>
      </c>
      <c r="K2079" s="36">
        <f>Inputs!$B$12*(1+$B2079)^4</f>
        <v>223975.53484030758</v>
      </c>
      <c r="L2079" s="36">
        <f t="shared" si="320"/>
        <v>21418.31714778391</v>
      </c>
      <c r="M2079" s="36">
        <f t="shared" si="321"/>
        <v>238190.84168446908</v>
      </c>
      <c r="N2079" s="37">
        <f>M2079/Inputs!$B$6</f>
        <v>363.09579525071507</v>
      </c>
      <c r="O2079" s="38">
        <f>IF(N2079&gt;Inputs!$B$4,1,0)</f>
        <v>0</v>
      </c>
      <c r="P2079" s="34">
        <f t="shared" si="322"/>
        <v>7.7502773559274596E-2</v>
      </c>
      <c r="Q2079" s="36">
        <f>Inputs!$B$12*(1+$B2079)^0*$C2079+Inputs!$B$29*(1+$D2079)^0*Inputs!$B$19+Inputs!$B$30*(1+$E2079)^0*Inputs!$B$20+Inputs!$B$31*(1+$F2079)^0*Inputs!$B$21+Inputs!$B$22*(1+Inputs!$B$23)^0</f>
        <v>12235.940259478393</v>
      </c>
      <c r="R2079" s="36">
        <f>Inputs!$B$12*(1+$B2079)^1*$C2079+Inputs!$B$29*(1+$D2079)^1*Inputs!$B$19+Inputs!$B$30*(1+$E2079)^1*Inputs!$B$20+Inputs!$B$31*(1+$F2079)^1*Inputs!$B$21+Inputs!$B$22*(1+Inputs!$B$23)^1</f>
        <v>14215.447241408161</v>
      </c>
      <c r="S2079" s="36">
        <f>Inputs!$B$12*(1+$B2079)^2*$C2079+Inputs!$B$29*(1+$D2079)^2*Inputs!$B$19+Inputs!$B$30*(1+$E2079)^2*Inputs!$B$20+Inputs!$B$31*(1+$F2079)^2*Inputs!$B$21+Inputs!$B$22*(1+Inputs!$B$23)^2</f>
        <v>16852.138849881841</v>
      </c>
      <c r="T2079" s="36">
        <f>Inputs!$B$12*(1+$B2079)^3*$C2079+Inputs!$B$29*(1+$D2079)^3*Inputs!$B$19+Inputs!$B$30*(1+$E2079)^3*Inputs!$B$20+Inputs!$B$31*(1+$F2079)^3*Inputs!$B$21+Inputs!$B$22*(1+Inputs!$B$23)^3</f>
        <v>20396.82584788536</v>
      </c>
      <c r="U2079" s="36">
        <f>Inputs!$B$12*(1+$B2079)^4*$C2079+Inputs!$B$29*(1+$D2079)^4*Inputs!$B$19+Inputs!$B$30*(1+$E2079)^4*Inputs!$B$20+Inputs!$B$31*(1+$F2079)^4*Inputs!$B$21+Inputs!$B$22*(1+Inputs!$B$23)^4</f>
        <v>25197.845029684897</v>
      </c>
      <c r="V2079" s="35">
        <f>Inputs!$B$13/(Q2079*(1-$G2079))</f>
        <v>1.2831505854281946</v>
      </c>
      <c r="W2079" s="36">
        <f>Inputs!$B$13</f>
        <v>12660</v>
      </c>
      <c r="X2079" s="36">
        <f t="shared" si="323"/>
        <v>14051.886451505023</v>
      </c>
      <c r="Y2079" s="36">
        <f t="shared" si="324"/>
        <v>15880.29965202225</v>
      </c>
      <c r="Z2079" s="36">
        <f t="shared" si="325"/>
        <v>18278.996001726548</v>
      </c>
      <c r="AA2079" s="36">
        <f t="shared" si="326"/>
        <v>21418.31714778391</v>
      </c>
      <c r="AB2079" s="36">
        <f t="shared" si="327"/>
        <v>61242.522603457452</v>
      </c>
      <c r="AC2079" s="36">
        <f t="shared" si="328"/>
        <v>281917.0775890135</v>
      </c>
      <c r="AD2079" s="36">
        <f t="shared" si="329"/>
        <v>176948.31908101164</v>
      </c>
    </row>
    <row r="2080" spans="1:30" ht="14.25" customHeight="1" x14ac:dyDescent="0.25">
      <c r="A2080" s="16">
        <v>2064</v>
      </c>
      <c r="B2080" s="34">
        <v>0.417424951361339</v>
      </c>
      <c r="C2080" s="34">
        <v>6.4879836244361097E-2</v>
      </c>
      <c r="D2080" s="34">
        <v>8.5098921830811108E-3</v>
      </c>
      <c r="E2080" s="34">
        <v>3.8932704846688697E-2</v>
      </c>
      <c r="F2080" s="34">
        <v>2.6336220737716399E-2</v>
      </c>
      <c r="G2080" s="34">
        <v>0.163573698347034</v>
      </c>
      <c r="H2080" s="35">
        <v>1.0080550289101</v>
      </c>
      <c r="I2080" s="34">
        <v>9.7723182547897802E-2</v>
      </c>
      <c r="J2080" s="34">
        <v>3.02562707230392E-2</v>
      </c>
      <c r="K2080" s="36">
        <f>Inputs!$B$12*(1+$B2080)^4</f>
        <v>242187.39975462132</v>
      </c>
      <c r="L2080" s="36">
        <f t="shared" si="320"/>
        <v>20631.433678936708</v>
      </c>
      <c r="M2080" s="36">
        <f t="shared" si="321"/>
        <v>257429.13556027465</v>
      </c>
      <c r="N2080" s="37">
        <f>M2080/Inputs!$B$6</f>
        <v>392.42246274432114</v>
      </c>
      <c r="O2080" s="38">
        <f>IF(N2080&gt;Inputs!$B$4,1,0)</f>
        <v>0</v>
      </c>
      <c r="P2080" s="34">
        <f t="shared" si="322"/>
        <v>6.7466911824858602E-2</v>
      </c>
      <c r="Q2080" s="36">
        <f>Inputs!$B$12*(1+$B2080)^0*$C2080+Inputs!$B$29*(1+$D2080)^0*Inputs!$B$19+Inputs!$B$30*(1+$E2080)^0*Inputs!$B$20+Inputs!$B$31*(1+$F2080)^0*Inputs!$B$21+Inputs!$B$22*(1+Inputs!$B$23)^0</f>
        <v>11914.834202088587</v>
      </c>
      <c r="R2080" s="36">
        <f>Inputs!$B$12*(1+$B2080)^1*$C2080+Inputs!$B$29*(1+$D2080)^1*Inputs!$B$19+Inputs!$B$30*(1+$E2080)^1*Inputs!$B$20+Inputs!$B$31*(1+$F2080)^1*Inputs!$B$21+Inputs!$B$22*(1+Inputs!$B$23)^1</f>
        <v>13715.440946817536</v>
      </c>
      <c r="S2080" s="36">
        <f>Inputs!$B$12*(1+$B2080)^2*$C2080+Inputs!$B$29*(1+$D2080)^2*Inputs!$B$19+Inputs!$B$30*(1+$E2080)^2*Inputs!$B$20+Inputs!$B$31*(1+$F2080)^2*Inputs!$B$21+Inputs!$B$22*(1+Inputs!$B$23)^2</f>
        <v>16199.445484100448</v>
      </c>
      <c r="T2080" s="36">
        <f>Inputs!$B$12*(1+$B2080)^3*$C2080+Inputs!$B$29*(1+$D2080)^3*Inputs!$B$19+Inputs!$B$30*(1+$E2080)^3*Inputs!$B$20+Inputs!$B$31*(1+$F2080)^3*Inputs!$B$21+Inputs!$B$22*(1+Inputs!$B$23)^3</f>
        <v>19650.155052154107</v>
      </c>
      <c r="U2080" s="36">
        <f>Inputs!$B$12*(1+$B2080)^4*$C2080+Inputs!$B$29*(1+$D2080)^4*Inputs!$B$19+Inputs!$B$30*(1+$E2080)^4*Inputs!$B$20+Inputs!$B$31*(1+$F2080)^4*Inputs!$B$21+Inputs!$B$22*(1+Inputs!$B$23)^4</f>
        <v>24469.071317542068</v>
      </c>
      <c r="V2080" s="35">
        <f>Inputs!$B$13/(Q2080*(1-$G2080))</f>
        <v>1.2703342908562094</v>
      </c>
      <c r="W2080" s="36">
        <f>Inputs!$B$13</f>
        <v>12660</v>
      </c>
      <c r="X2080" s="36">
        <f t="shared" si="323"/>
        <v>13821.00450566777</v>
      </c>
      <c r="Y2080" s="36">
        <f t="shared" si="324"/>
        <v>15435.68012311524</v>
      </c>
      <c r="Z2080" s="36">
        <f t="shared" si="325"/>
        <v>17645.997577025544</v>
      </c>
      <c r="AA2080" s="36">
        <f t="shared" si="326"/>
        <v>20631.433678936708</v>
      </c>
      <c r="AB2080" s="36">
        <f t="shared" si="327"/>
        <v>59768.738771920544</v>
      </c>
      <c r="AC2080" s="36">
        <f t="shared" si="328"/>
        <v>315053.16231028765</v>
      </c>
      <c r="AD2080" s="36">
        <f t="shared" si="329"/>
        <v>197660.39678835412</v>
      </c>
    </row>
    <row r="2081" spans="1:30" ht="14.25" customHeight="1" x14ac:dyDescent="0.25">
      <c r="A2081" s="16">
        <v>2065</v>
      </c>
      <c r="B2081" s="34">
        <v>0.29333826548581299</v>
      </c>
      <c r="C2081" s="34">
        <v>6.5368018763459698E-2</v>
      </c>
      <c r="D2081" s="34">
        <v>1.9082690549804701E-2</v>
      </c>
      <c r="E2081" s="34">
        <v>3.4060543817197503E-2</v>
      </c>
      <c r="F2081" s="34">
        <v>1.5938302046478901E-3</v>
      </c>
      <c r="G2081" s="34">
        <v>0.18352452478589101</v>
      </c>
      <c r="H2081" s="35">
        <v>1.0586121954100101</v>
      </c>
      <c r="I2081" s="34">
        <v>0.10329968621198</v>
      </c>
      <c r="J2081" s="34">
        <v>2.8933493585378799E-2</v>
      </c>
      <c r="K2081" s="36">
        <f>Inputs!$B$12*(1+$B2081)^4</f>
        <v>167880.30850928812</v>
      </c>
      <c r="L2081" s="36">
        <f t="shared" si="320"/>
        <v>16729.298681858207</v>
      </c>
      <c r="M2081" s="36">
        <f t="shared" si="321"/>
        <v>195152.69845593366</v>
      </c>
      <c r="N2081" s="37">
        <f>M2081/Inputs!$B$6</f>
        <v>297.48886959745982</v>
      </c>
      <c r="O2081" s="38">
        <f>IF(N2081&gt;Inputs!$B$4,1,0)</f>
        <v>0</v>
      </c>
      <c r="P2081" s="34">
        <f t="shared" si="322"/>
        <v>7.4366192626601213E-2</v>
      </c>
      <c r="Q2081" s="36">
        <f>Inputs!$B$12*(1+$B2081)^0*$C2081+Inputs!$B$29*(1+$D2081)^0*Inputs!$B$19+Inputs!$B$30*(1+$E2081)^0*Inputs!$B$20+Inputs!$B$31*(1+$F2081)^0*Inputs!$B$21+Inputs!$B$22*(1+Inputs!$B$23)^0</f>
        <v>11944.125153234505</v>
      </c>
      <c r="R2081" s="36">
        <f>Inputs!$B$12*(1+$B2081)^1*$C2081+Inputs!$B$29*(1+$D2081)^1*Inputs!$B$19+Inputs!$B$30*(1+$E2081)^1*Inputs!$B$20+Inputs!$B$31*(1+$F2081)^1*Inputs!$B$21+Inputs!$B$22*(1+Inputs!$B$23)^1</f>
        <v>13181.267215433834</v>
      </c>
      <c r="S2081" s="36">
        <f>Inputs!$B$12*(1+$B2081)^2*$C2081+Inputs!$B$29*(1+$D2081)^2*Inputs!$B$19+Inputs!$B$30*(1+$E2081)^2*Inputs!$B$20+Inputs!$B$31*(1+$F2081)^2*Inputs!$B$21+Inputs!$B$22*(1+Inputs!$B$23)^2</f>
        <v>14757.948904548775</v>
      </c>
      <c r="T2081" s="36">
        <f>Inputs!$B$12*(1+$B2081)^3*$C2081+Inputs!$B$29*(1+$D2081)^3*Inputs!$B$19+Inputs!$B$30*(1+$E2081)^3*Inputs!$B$20+Inputs!$B$31*(1+$F2081)^3*Inputs!$B$21+Inputs!$B$22*(1+Inputs!$B$23)^3</f>
        <v>16773.22741438412</v>
      </c>
      <c r="U2081" s="36">
        <f>Inputs!$B$12*(1+$B2081)^4*$C2081+Inputs!$B$29*(1+$D2081)^4*Inputs!$B$19+Inputs!$B$30*(1+$E2081)^4*Inputs!$B$20+Inputs!$B$31*(1+$F2081)^4*Inputs!$B$21+Inputs!$B$22*(1+Inputs!$B$23)^4</f>
        <v>19355.201546699809</v>
      </c>
      <c r="V2081" s="35">
        <f>Inputs!$B$13/(Q2081*(1-$G2081))</f>
        <v>1.298183892143884</v>
      </c>
      <c r="W2081" s="36">
        <f>Inputs!$B$13</f>
        <v>12660</v>
      </c>
      <c r="X2081" s="36">
        <f t="shared" si="323"/>
        <v>13326.712040068674</v>
      </c>
      <c r="Y2081" s="36">
        <f t="shared" si="324"/>
        <v>14199.111170263597</v>
      </c>
      <c r="Z2081" s="36">
        <f t="shared" si="325"/>
        <v>15317.848002149873</v>
      </c>
      <c r="AA2081" s="36">
        <f t="shared" si="326"/>
        <v>16729.298681858207</v>
      </c>
      <c r="AB2081" s="36">
        <f t="shared" si="327"/>
        <v>53566.142105752893</v>
      </c>
      <c r="AC2081" s="36">
        <f t="shared" si="328"/>
        <v>231467.21823432882</v>
      </c>
      <c r="AD2081" s="36">
        <f t="shared" si="329"/>
        <v>141586.55635018076</v>
      </c>
    </row>
    <row r="2082" spans="1:30" ht="14.25" customHeight="1" x14ac:dyDescent="0.25">
      <c r="A2082" s="16">
        <v>2066</v>
      </c>
      <c r="B2082" s="34">
        <v>0.418147297370774</v>
      </c>
      <c r="C2082" s="34">
        <v>5.83696149795404E-2</v>
      </c>
      <c r="D2082" s="34">
        <v>1.6159863163267601E-2</v>
      </c>
      <c r="E2082" s="34">
        <v>1.7365259415760701E-2</v>
      </c>
      <c r="F2082" s="34">
        <v>6.62821526567126E-3</v>
      </c>
      <c r="G2082" s="34">
        <v>0.198862406304992</v>
      </c>
      <c r="H2082" s="35">
        <v>0.98169088309806696</v>
      </c>
      <c r="I2082" s="34">
        <v>8.6574135814425801E-2</v>
      </c>
      <c r="J2082" s="34">
        <v>2.6685131713871699E-2</v>
      </c>
      <c r="K2082" s="36">
        <f>Inputs!$B$12*(1+$B2082)^4</f>
        <v>242681.47001460366</v>
      </c>
      <c r="L2082" s="36">
        <f t="shared" si="320"/>
        <v>17630.179700514083</v>
      </c>
      <c r="M2082" s="36">
        <f t="shared" si="321"/>
        <v>256548.26133562069</v>
      </c>
      <c r="N2082" s="37">
        <f>M2082/Inputs!$B$6</f>
        <v>391.07966667015347</v>
      </c>
      <c r="O2082" s="38">
        <f>IF(N2082&gt;Inputs!$B$4,1,0)</f>
        <v>0</v>
      </c>
      <c r="P2082" s="34">
        <f t="shared" si="322"/>
        <v>5.9889004100554102E-2</v>
      </c>
      <c r="Q2082" s="36">
        <f>Inputs!$B$12*(1+$B2082)^0*$C2082+Inputs!$B$29*(1+$D2082)^0*Inputs!$B$19+Inputs!$B$30*(1+$E2082)^0*Inputs!$B$20+Inputs!$B$31*(1+$F2082)^0*Inputs!$B$21+Inputs!$B$22*(1+Inputs!$B$23)^0</f>
        <v>11524.220926199345</v>
      </c>
      <c r="R2082" s="36">
        <f>Inputs!$B$12*(1+$B2082)^1*$C2082+Inputs!$B$29*(1+$D2082)^1*Inputs!$B$19+Inputs!$B$30*(1+$E2082)^1*Inputs!$B$20+Inputs!$B$31*(1+$F2082)^1*Inputs!$B$21+Inputs!$B$22*(1+Inputs!$B$23)^1</f>
        <v>13046.459895432437</v>
      </c>
      <c r="S2082" s="36">
        <f>Inputs!$B$12*(1+$B2082)^2*$C2082+Inputs!$B$29*(1+$D2082)^2*Inputs!$B$19+Inputs!$B$30*(1+$E2082)^2*Inputs!$B$20+Inputs!$B$31*(1+$F2082)^2*Inputs!$B$21+Inputs!$B$22*(1+Inputs!$B$23)^2</f>
        <v>15180.791270043526</v>
      </c>
      <c r="T2082" s="36">
        <f>Inputs!$B$12*(1+$B2082)^3*$C2082+Inputs!$B$29*(1+$D2082)^3*Inputs!$B$19+Inputs!$B$30*(1+$E2082)^3*Inputs!$B$20+Inputs!$B$31*(1+$F2082)^3*Inputs!$B$21+Inputs!$B$22*(1+Inputs!$B$23)^3</f>
        <v>18183.232026946062</v>
      </c>
      <c r="U2082" s="36">
        <f>Inputs!$B$12*(1+$B2082)^4*$C2082+Inputs!$B$29*(1+$D2082)^4*Inputs!$B$19+Inputs!$B$30*(1+$E2082)^4*Inputs!$B$20+Inputs!$B$31*(1+$F2082)^4*Inputs!$B$21+Inputs!$B$22*(1+Inputs!$B$23)^4</f>
        <v>22416.864648697436</v>
      </c>
      <c r="V2082" s="35">
        <f>Inputs!$B$13/(Q2082*(1-$G2082))</f>
        <v>1.3712448789038405</v>
      </c>
      <c r="W2082" s="36">
        <f>Inputs!$B$13</f>
        <v>12660</v>
      </c>
      <c r="X2082" s="36">
        <f t="shared" si="323"/>
        <v>13314.358968166176</v>
      </c>
      <c r="Y2082" s="36">
        <f t="shared" si="324"/>
        <v>14308.08776719597</v>
      </c>
      <c r="Z2082" s="36">
        <f t="shared" si="325"/>
        <v>15719.241520855192</v>
      </c>
      <c r="AA2082" s="36">
        <f t="shared" si="326"/>
        <v>17630.179700514083</v>
      </c>
      <c r="AB2082" s="36">
        <f t="shared" si="327"/>
        <v>56999.009043838218</v>
      </c>
      <c r="AC2082" s="36">
        <f t="shared" si="328"/>
        <v>302236.50634714862</v>
      </c>
      <c r="AD2082" s="36">
        <f t="shared" si="329"/>
        <v>199549.25229178247</v>
      </c>
    </row>
    <row r="2083" spans="1:30" ht="14.25" customHeight="1" x14ac:dyDescent="0.25">
      <c r="A2083" s="16">
        <v>2067</v>
      </c>
      <c r="B2083" s="34">
        <v>0.34784613598228897</v>
      </c>
      <c r="C2083" s="34">
        <v>7.3735773960585602E-2</v>
      </c>
      <c r="D2083" s="34">
        <v>1.66727710461478E-2</v>
      </c>
      <c r="E2083" s="34">
        <v>3.35710247146431E-2</v>
      </c>
      <c r="F2083" s="34">
        <v>2.4359516912270202E-2</v>
      </c>
      <c r="G2083" s="34">
        <v>0.18331147129224401</v>
      </c>
      <c r="H2083" s="35">
        <v>0.93315239494173996</v>
      </c>
      <c r="I2083" s="34">
        <v>9.9715671797535294E-2</v>
      </c>
      <c r="J2083" s="34">
        <v>2.1826204922796601E-2</v>
      </c>
      <c r="K2083" s="36">
        <f>Inputs!$B$12*(1+$B2083)^4</f>
        <v>198021.58033337584</v>
      </c>
      <c r="L2083" s="36">
        <f t="shared" si="320"/>
        <v>17810.710183104289</v>
      </c>
      <c r="M2083" s="36">
        <f t="shared" si="321"/>
        <v>200968.91905212344</v>
      </c>
      <c r="N2083" s="37">
        <f>M2083/Inputs!$B$6</f>
        <v>306.35505953067599</v>
      </c>
      <c r="O2083" s="38">
        <f>IF(N2083&gt;Inputs!$B$4,1,0)</f>
        <v>0</v>
      </c>
      <c r="P2083" s="34">
        <f t="shared" si="322"/>
        <v>7.7889466874738689E-2</v>
      </c>
      <c r="Q2083" s="36">
        <f>Inputs!$B$12*(1+$B2083)^0*$C2083+Inputs!$B$29*(1+$D2083)^0*Inputs!$B$19+Inputs!$B$30*(1+$E2083)^0*Inputs!$B$20+Inputs!$B$31*(1+$F2083)^0*Inputs!$B$21+Inputs!$B$22*(1+Inputs!$B$23)^0</f>
        <v>12446.190465062056</v>
      </c>
      <c r="R2083" s="36">
        <f>Inputs!$B$12*(1+$B2083)^1*$C2083+Inputs!$B$29*(1+$D2083)^1*Inputs!$B$19+Inputs!$B$30*(1+$E2083)^1*Inputs!$B$20+Inputs!$B$31*(1+$F2083)^1*Inputs!$B$21+Inputs!$B$22*(1+Inputs!$B$23)^1</f>
        <v>14165.319323003074</v>
      </c>
      <c r="S2083" s="36">
        <f>Inputs!$B$12*(1+$B2083)^2*$C2083+Inputs!$B$29*(1+$D2083)^2*Inputs!$B$19+Inputs!$B$30*(1+$E2083)^2*Inputs!$B$20+Inputs!$B$31*(1+$F2083)^2*Inputs!$B$21+Inputs!$B$22*(1+Inputs!$B$23)^2</f>
        <v>16424.11040367165</v>
      </c>
      <c r="T2083" s="36">
        <f>Inputs!$B$12*(1+$B2083)^3*$C2083+Inputs!$B$29*(1+$D2083)^3*Inputs!$B$19+Inputs!$B$30*(1+$E2083)^3*Inputs!$B$20+Inputs!$B$31*(1+$F2083)^3*Inputs!$B$21+Inputs!$B$22*(1+Inputs!$B$23)^3</f>
        <v>19408.881979797108</v>
      </c>
      <c r="U2083" s="36">
        <f>Inputs!$B$12*(1+$B2083)^4*$C2083+Inputs!$B$29*(1+$D2083)^4*Inputs!$B$19+Inputs!$B$30*(1+$E2083)^4*Inputs!$B$20+Inputs!$B$31*(1+$F2083)^4*Inputs!$B$21+Inputs!$B$22*(1+Inputs!$B$23)^4</f>
        <v>23370.726139329068</v>
      </c>
      <c r="V2083" s="35">
        <f>Inputs!$B$13/(Q2083*(1-$G2083))</f>
        <v>1.2454916131728309</v>
      </c>
      <c r="W2083" s="36">
        <f>Inputs!$B$13</f>
        <v>12660</v>
      </c>
      <c r="X2083" s="36">
        <f t="shared" si="323"/>
        <v>13505.325208636681</v>
      </c>
      <c r="Y2083" s="36">
        <f t="shared" si="324"/>
        <v>14611.492772435724</v>
      </c>
      <c r="Z2083" s="36">
        <f t="shared" si="325"/>
        <v>16029.132243829876</v>
      </c>
      <c r="AA2083" s="36">
        <f t="shared" si="326"/>
        <v>17810.710183104289</v>
      </c>
      <c r="AB2083" s="36">
        <f t="shared" si="327"/>
        <v>55698.405783372975</v>
      </c>
      <c r="AC2083" s="36">
        <f t="shared" si="328"/>
        <v>233657.40097630268</v>
      </c>
      <c r="AD2083" s="36">
        <f t="shared" si="329"/>
        <v>145270.51326875045</v>
      </c>
    </row>
    <row r="2084" spans="1:30" ht="14.25" customHeight="1" x14ac:dyDescent="0.25">
      <c r="A2084" s="16">
        <v>2068</v>
      </c>
      <c r="B2084" s="34">
        <v>0.21471625565293201</v>
      </c>
      <c r="C2084" s="34">
        <v>7.7554856056874302E-2</v>
      </c>
      <c r="D2084" s="34">
        <v>2.85945377497091E-2</v>
      </c>
      <c r="E2084" s="34">
        <v>3.8739010410739003E-2</v>
      </c>
      <c r="F2084" s="34">
        <v>-6.2801784244627601E-3</v>
      </c>
      <c r="G2084" s="34">
        <v>0.192931740544457</v>
      </c>
      <c r="H2084" s="35">
        <v>0.93502377436592798</v>
      </c>
      <c r="I2084" s="34">
        <v>9.7237667495998603E-2</v>
      </c>
      <c r="J2084" s="34">
        <v>3.2272477318122703E-2</v>
      </c>
      <c r="K2084" s="36">
        <f>Inputs!$B$12*(1+$B2084)^4</f>
        <v>130632.31518017233</v>
      </c>
      <c r="L2084" s="36">
        <f t="shared" si="320"/>
        <v>14004.557865377499</v>
      </c>
      <c r="M2084" s="36">
        <f t="shared" si="321"/>
        <v>190371.94150457159</v>
      </c>
      <c r="N2084" s="37">
        <f>M2084/Inputs!$B$6</f>
        <v>290.20113034233475</v>
      </c>
      <c r="O2084" s="38">
        <f>IF(N2084&gt;Inputs!$B$4,1,0)</f>
        <v>0</v>
      </c>
      <c r="P2084" s="34">
        <f t="shared" si="322"/>
        <v>6.4965190177875901E-2</v>
      </c>
      <c r="Q2084" s="36">
        <f>Inputs!$B$12*(1+$B2084)^0*$C2084+Inputs!$B$29*(1+$D2084)^0*Inputs!$B$19+Inputs!$B$30*(1+$E2084)^0*Inputs!$B$20+Inputs!$B$31*(1+$F2084)^0*Inputs!$B$21+Inputs!$B$22*(1+Inputs!$B$23)^0</f>
        <v>12675.33539083938</v>
      </c>
      <c r="R2084" s="36">
        <f>Inputs!$B$12*(1+$B2084)^1*$C2084+Inputs!$B$29*(1+$D2084)^1*Inputs!$B$19+Inputs!$B$30*(1+$E2084)^1*Inputs!$B$20+Inputs!$B$31*(1+$F2084)^1*Inputs!$B$21+Inputs!$B$22*(1+Inputs!$B$23)^1</f>
        <v>13768.70570339372</v>
      </c>
      <c r="S2084" s="36">
        <f>Inputs!$B$12*(1+$B2084)^2*$C2084+Inputs!$B$29*(1+$D2084)^2*Inputs!$B$19+Inputs!$B$30*(1+$E2084)^2*Inputs!$B$20+Inputs!$B$31*(1+$F2084)^2*Inputs!$B$21+Inputs!$B$22*(1+Inputs!$B$23)^2</f>
        <v>15081.179544395141</v>
      </c>
      <c r="T2084" s="36">
        <f>Inputs!$B$12*(1+$B2084)^3*$C2084+Inputs!$B$29*(1+$D2084)^3*Inputs!$B$19+Inputs!$B$30*(1+$E2084)^3*Inputs!$B$20+Inputs!$B$31*(1+$F2084)^3*Inputs!$B$21+Inputs!$B$22*(1+Inputs!$B$23)^3</f>
        <v>16658.980059876041</v>
      </c>
      <c r="U2084" s="36">
        <f>Inputs!$B$12*(1+$B2084)^4*$C2084+Inputs!$B$29*(1+$D2084)^4*Inputs!$B$19+Inputs!$B$30*(1+$E2084)^4*Inputs!$B$20+Inputs!$B$31*(1+$F2084)^4*Inputs!$B$21+Inputs!$B$22*(1+Inputs!$B$23)^4</f>
        <v>18558.226937560212</v>
      </c>
      <c r="V2084" s="35">
        <f>Inputs!$B$13/(Q2084*(1-$G2084))</f>
        <v>1.2375534876310268</v>
      </c>
      <c r="W2084" s="36">
        <f>Inputs!$B$13</f>
        <v>12660</v>
      </c>
      <c r="X2084" s="36">
        <f t="shared" si="323"/>
        <v>12911.598361786575</v>
      </c>
      <c r="Y2084" s="36">
        <f t="shared" si="324"/>
        <v>13221.806963544404</v>
      </c>
      <c r="Z2084" s="36">
        <f t="shared" si="325"/>
        <v>13588.205983420932</v>
      </c>
      <c r="AA2084" s="36">
        <f t="shared" si="326"/>
        <v>14004.557865377499</v>
      </c>
      <c r="AB2084" s="36">
        <f t="shared" si="327"/>
        <v>50452.038562939517</v>
      </c>
      <c r="AC2084" s="36">
        <f t="shared" si="328"/>
        <v>222527.16573069381</v>
      </c>
      <c r="AD2084" s="36">
        <f t="shared" si="329"/>
        <v>139919.90294163206</v>
      </c>
    </row>
    <row r="2085" spans="1:30" ht="14.25" customHeight="1" x14ac:dyDescent="0.25">
      <c r="A2085" s="16">
        <v>2069</v>
      </c>
      <c r="B2085" s="34">
        <v>0.45316455987162602</v>
      </c>
      <c r="C2085" s="34">
        <v>6.9110452196685601E-2</v>
      </c>
      <c r="D2085" s="34">
        <v>4.5213715879345702E-2</v>
      </c>
      <c r="E2085" s="34">
        <v>4.3351969996012402E-2</v>
      </c>
      <c r="F2085" s="34">
        <v>-4.3320913672530697E-3</v>
      </c>
      <c r="G2085" s="34">
        <v>0.18952526047495499</v>
      </c>
      <c r="H2085" s="35">
        <v>0.97120588567575805</v>
      </c>
      <c r="I2085" s="34">
        <v>0.102212846948075</v>
      </c>
      <c r="J2085" s="34">
        <v>2.9580843894556098E-2</v>
      </c>
      <c r="K2085" s="36">
        <f>Inputs!$B$12*(1+$B2085)^4</f>
        <v>267553.37948487594</v>
      </c>
      <c r="L2085" s="36">
        <f t="shared" si="320"/>
        <v>21448.842997702428</v>
      </c>
      <c r="M2085" s="36">
        <f t="shared" si="321"/>
        <v>246956.14541687578</v>
      </c>
      <c r="N2085" s="37">
        <f>M2085/Inputs!$B$6</f>
        <v>376.45753874523746</v>
      </c>
      <c r="O2085" s="38">
        <f>IF(N2085&gt;Inputs!$B$4,1,0)</f>
        <v>0</v>
      </c>
      <c r="P2085" s="34">
        <f t="shared" si="322"/>
        <v>7.2632003053518912E-2</v>
      </c>
      <c r="Q2085" s="36">
        <f>Inputs!$B$12*(1+$B2085)^0*$C2085+Inputs!$B$29*(1+$D2085)^0*Inputs!$B$19+Inputs!$B$30*(1+$E2085)^0*Inputs!$B$20+Inputs!$B$31*(1+$F2085)^0*Inputs!$B$21+Inputs!$B$22*(1+Inputs!$B$23)^0</f>
        <v>12168.671159228059</v>
      </c>
      <c r="R2085" s="36">
        <f>Inputs!$B$12*(1+$B2085)^1*$C2085+Inputs!$B$29*(1+$D2085)^1*Inputs!$B$19+Inputs!$B$30*(1+$E2085)^1*Inputs!$B$20+Inputs!$B$31*(1+$F2085)^1*Inputs!$B$21+Inputs!$B$22*(1+Inputs!$B$23)^1</f>
        <v>14217.203711981063</v>
      </c>
      <c r="S2085" s="36">
        <f>Inputs!$B$12*(1+$B2085)^2*$C2085+Inputs!$B$29*(1+$D2085)^2*Inputs!$B$19+Inputs!$B$30*(1+$E2085)^2*Inputs!$B$20+Inputs!$B$31*(1+$F2085)^2*Inputs!$B$21+Inputs!$B$22*(1+Inputs!$B$23)^2</f>
        <v>17126.756061615815</v>
      </c>
      <c r="T2085" s="36">
        <f>Inputs!$B$12*(1+$B2085)^3*$C2085+Inputs!$B$29*(1+$D2085)^3*Inputs!$B$19+Inputs!$B$30*(1+$E2085)^3*Inputs!$B$20+Inputs!$B$31*(1+$F2085)^3*Inputs!$B$21+Inputs!$B$22*(1+Inputs!$B$23)^3</f>
        <v>21283.664533245006</v>
      </c>
      <c r="U2085" s="36">
        <f>Inputs!$B$12*(1+$B2085)^4*$C2085+Inputs!$B$29*(1+$D2085)^4*Inputs!$B$19+Inputs!$B$30*(1+$E2085)^4*Inputs!$B$20+Inputs!$B$31*(1+$F2085)^4*Inputs!$B$21+Inputs!$B$22*(1+Inputs!$B$23)^4</f>
        <v>27249.157623400184</v>
      </c>
      <c r="V2085" s="35">
        <f>Inputs!$B$13/(Q2085*(1-$G2085))</f>
        <v>1.2836631291597089</v>
      </c>
      <c r="W2085" s="36">
        <f>Inputs!$B$13</f>
        <v>12660</v>
      </c>
      <c r="X2085" s="36">
        <f t="shared" si="323"/>
        <v>13891.158652642216</v>
      </c>
      <c r="Y2085" s="36">
        <f t="shared" si="324"/>
        <v>15649.696470942567</v>
      </c>
      <c r="Z2085" s="36">
        <f t="shared" si="325"/>
        <v>18100.639569283765</v>
      </c>
      <c r="AA2085" s="36">
        <f t="shared" si="326"/>
        <v>21448.842997702428</v>
      </c>
      <c r="AB2085" s="36">
        <f t="shared" si="327"/>
        <v>60056.292710367721</v>
      </c>
      <c r="AC2085" s="36">
        <f t="shared" si="328"/>
        <v>304043.90552005306</v>
      </c>
      <c r="AD2085" s="36">
        <f t="shared" si="329"/>
        <v>186899.85270650807</v>
      </c>
    </row>
    <row r="2086" spans="1:30" ht="14.25" customHeight="1" x14ac:dyDescent="0.25">
      <c r="A2086" s="16">
        <v>2070</v>
      </c>
      <c r="B2086" s="34">
        <v>0.21866176389710501</v>
      </c>
      <c r="C2086" s="34">
        <v>9.1796969572921897E-2</v>
      </c>
      <c r="D2086" s="34">
        <v>2.84200964868517E-2</v>
      </c>
      <c r="E2086" s="34">
        <v>4.1030830344252298E-2</v>
      </c>
      <c r="F2086" s="34">
        <v>1.17351694708744E-2</v>
      </c>
      <c r="G2086" s="34">
        <v>0.18372771539185001</v>
      </c>
      <c r="H2086" s="35">
        <v>1.1041976455384701</v>
      </c>
      <c r="I2086" s="34">
        <v>9.2166536176681899E-2</v>
      </c>
      <c r="J2086" s="34">
        <v>2.7452961576305699E-2</v>
      </c>
      <c r="K2086" s="36">
        <f>Inputs!$B$12*(1+$B2086)^4</f>
        <v>132337.82448850159</v>
      </c>
      <c r="L2086" s="36">
        <f t="shared" si="320"/>
        <v>18861.636092859717</v>
      </c>
      <c r="M2086" s="36">
        <f t="shared" si="321"/>
        <v>251574.8359821839</v>
      </c>
      <c r="N2086" s="37">
        <f>M2086/Inputs!$B$6</f>
        <v>383.4982255825974</v>
      </c>
      <c r="O2086" s="38">
        <f>IF(N2086&gt;Inputs!$B$4,1,0)</f>
        <v>0</v>
      </c>
      <c r="P2086" s="34">
        <f t="shared" si="322"/>
        <v>6.4713574600376203E-2</v>
      </c>
      <c r="Q2086" s="36">
        <f>Inputs!$B$12*(1+$B2086)^0*$C2086+Inputs!$B$29*(1+$D2086)^0*Inputs!$B$19+Inputs!$B$30*(1+$E2086)^0*Inputs!$B$20+Inputs!$B$31*(1+$F2086)^0*Inputs!$B$21+Inputs!$B$22*(1+Inputs!$B$23)^0</f>
        <v>13529.862201802236</v>
      </c>
      <c r="R2086" s="36">
        <f>Inputs!$B$12*(1+$B2086)^1*$C2086+Inputs!$B$29*(1+$D2086)^1*Inputs!$B$19+Inputs!$B$30*(1+$E2086)^1*Inputs!$B$20+Inputs!$B$31*(1+$F2086)^1*Inputs!$B$21+Inputs!$B$22*(1+Inputs!$B$23)^1</f>
        <v>14914.924025085769</v>
      </c>
      <c r="S2086" s="36">
        <f>Inputs!$B$12*(1+$B2086)^2*$C2086+Inputs!$B$29*(1+$D2086)^2*Inputs!$B$19+Inputs!$B$30*(1+$E2086)^2*Inputs!$B$20+Inputs!$B$31*(1+$F2086)^2*Inputs!$B$21+Inputs!$B$22*(1+Inputs!$B$23)^2</f>
        <v>16568.773107861842</v>
      </c>
      <c r="T2086" s="36">
        <f>Inputs!$B$12*(1+$B2086)^3*$C2086+Inputs!$B$29*(1+$D2086)^3*Inputs!$B$19+Inputs!$B$30*(1+$E2086)^3*Inputs!$B$20+Inputs!$B$31*(1+$F2086)^3*Inputs!$B$21+Inputs!$B$22*(1+Inputs!$B$23)^3</f>
        <v>18549.187281606792</v>
      </c>
      <c r="U2086" s="36">
        <f>Inputs!$B$12*(1+$B2086)^4*$C2086+Inputs!$B$29*(1+$D2086)^4*Inputs!$B$19+Inputs!$B$30*(1+$E2086)^4*Inputs!$B$20+Inputs!$B$31*(1+$F2086)^4*Inputs!$B$21+Inputs!$B$22*(1+Inputs!$B$23)^4</f>
        <v>20926.543179309021</v>
      </c>
      <c r="V2086" s="35">
        <f>Inputs!$B$13/(Q2086*(1-$G2086))</f>
        <v>1.1463184471501895</v>
      </c>
      <c r="W2086" s="36">
        <f>Inputs!$B$13</f>
        <v>12660</v>
      </c>
      <c r="X2086" s="36">
        <f t="shared" si="323"/>
        <v>13827.812008066607</v>
      </c>
      <c r="Y2086" s="36">
        <f t="shared" si="324"/>
        <v>15218.699044048648</v>
      </c>
      <c r="Z2086" s="36">
        <f t="shared" si="325"/>
        <v>16878.3033045548</v>
      </c>
      <c r="AA2086" s="36">
        <f t="shared" si="326"/>
        <v>18861.636092859717</v>
      </c>
      <c r="AB2086" s="36">
        <f t="shared" si="327"/>
        <v>58866.016170121271</v>
      </c>
      <c r="AC2086" s="36">
        <f t="shared" si="328"/>
        <v>299464.89563366811</v>
      </c>
      <c r="AD2086" s="36">
        <f t="shared" si="329"/>
        <v>192708.81981206263</v>
      </c>
    </row>
    <row r="2087" spans="1:30" ht="14.25" customHeight="1" x14ac:dyDescent="0.25">
      <c r="A2087" s="16">
        <v>2071</v>
      </c>
      <c r="B2087" s="34">
        <v>0.29943021745940201</v>
      </c>
      <c r="C2087" s="34">
        <v>0.11801843559498</v>
      </c>
      <c r="D2087" s="34">
        <v>3.5571834209297298E-2</v>
      </c>
      <c r="E2087" s="34">
        <v>6.1596233580358199E-2</v>
      </c>
      <c r="F2087" s="34">
        <v>2.2257861858500899E-2</v>
      </c>
      <c r="G2087" s="34">
        <v>0.16376330296783101</v>
      </c>
      <c r="H2087" s="35">
        <v>1.04206734453714</v>
      </c>
      <c r="I2087" s="34">
        <v>9.6658479740012695E-2</v>
      </c>
      <c r="J2087" s="34">
        <v>2.35483135579483E-2</v>
      </c>
      <c r="K2087" s="36">
        <f>Inputs!$B$12*(1+$B2087)^4</f>
        <v>171065.76252264989</v>
      </c>
      <c r="L2087" s="36">
        <f t="shared" si="320"/>
        <v>25716.108110963803</v>
      </c>
      <c r="M2087" s="36">
        <f t="shared" si="321"/>
        <v>295046.84920712159</v>
      </c>
      <c r="N2087" s="37">
        <f>M2087/Inputs!$B$6</f>
        <v>449.76653842549024</v>
      </c>
      <c r="O2087" s="38">
        <f>IF(N2087&gt;Inputs!$B$4,1,0)</f>
        <v>1</v>
      </c>
      <c r="P2087" s="34">
        <f t="shared" si="322"/>
        <v>7.3110166182064396E-2</v>
      </c>
      <c r="Q2087" s="36">
        <f>Inputs!$B$12*(1+$B2087)^0*$C2087+Inputs!$B$29*(1+$D2087)^0*Inputs!$B$19+Inputs!$B$30*(1+$E2087)^0*Inputs!$B$20+Inputs!$B$31*(1+$F2087)^0*Inputs!$B$21+Inputs!$B$22*(1+Inputs!$B$23)^0</f>
        <v>15103.150163125723</v>
      </c>
      <c r="R2087" s="36">
        <f>Inputs!$B$12*(1+$B2087)^1*$C2087+Inputs!$B$29*(1+$D2087)^1*Inputs!$B$19+Inputs!$B$30*(1+$E2087)^1*Inputs!$B$20+Inputs!$B$31*(1+$F2087)^1*Inputs!$B$21+Inputs!$B$22*(1+Inputs!$B$23)^1</f>
        <v>17526.86576634067</v>
      </c>
      <c r="S2087" s="36">
        <f>Inputs!$B$12*(1+$B2087)^2*$C2087+Inputs!$B$29*(1+$D2087)^2*Inputs!$B$19+Inputs!$B$30*(1+$E2087)^2*Inputs!$B$20+Inputs!$B$31*(1+$F2087)^2*Inputs!$B$21+Inputs!$B$22*(1+Inputs!$B$23)^2</f>
        <v>20599.326692245588</v>
      </c>
      <c r="T2087" s="36">
        <f>Inputs!$B$12*(1+$B2087)^3*$C2087+Inputs!$B$29*(1+$D2087)^3*Inputs!$B$19+Inputs!$B$30*(1+$E2087)^3*Inputs!$B$20+Inputs!$B$31*(1+$F2087)^3*Inputs!$B$21+Inputs!$B$22*(1+Inputs!$B$23)^3</f>
        <v>24511.358318406405</v>
      </c>
      <c r="U2087" s="36">
        <f>Inputs!$B$12*(1+$B2087)^4*$C2087+Inputs!$B$29*(1+$D2087)^4*Inputs!$B$19+Inputs!$B$30*(1+$E2087)^4*Inputs!$B$20+Inputs!$B$31*(1+$F2087)^4*Inputs!$B$21+Inputs!$B$22*(1+Inputs!$B$23)^4</f>
        <v>29510.749138092666</v>
      </c>
      <c r="V2087" s="35">
        <f>Inputs!$B$13/(Q2087*(1-$G2087))</f>
        <v>1.0023905028353151</v>
      </c>
      <c r="W2087" s="36">
        <f>Inputs!$B$13</f>
        <v>12660</v>
      </c>
      <c r="X2087" s="36">
        <f t="shared" si="323"/>
        <v>14837.026983784306</v>
      </c>
      <c r="Y2087" s="36">
        <f t="shared" si="324"/>
        <v>17608.826417805623</v>
      </c>
      <c r="Z2087" s="36">
        <f t="shared" si="325"/>
        <v>21156.247183125157</v>
      </c>
      <c r="AA2087" s="36">
        <f t="shared" si="326"/>
        <v>25716.108110963803</v>
      </c>
      <c r="AB2087" s="36">
        <f t="shared" si="327"/>
        <v>68071.437030233748</v>
      </c>
      <c r="AC2087" s="36">
        <f t="shared" si="328"/>
        <v>360027.61945175542</v>
      </c>
      <c r="AD2087" s="36">
        <f t="shared" si="329"/>
        <v>226975.41217688785</v>
      </c>
    </row>
    <row r="2088" spans="1:30" ht="14.25" customHeight="1" x14ac:dyDescent="0.25">
      <c r="A2088" s="16">
        <v>2072</v>
      </c>
      <c r="B2088" s="34">
        <v>0.341134861309003</v>
      </c>
      <c r="C2088" s="34">
        <v>6.9858080015809607E-2</v>
      </c>
      <c r="D2088" s="34">
        <v>2.6032642135488199E-2</v>
      </c>
      <c r="E2088" s="34">
        <v>6.4243211412360002E-2</v>
      </c>
      <c r="F2088" s="34">
        <v>6.5621908034382004E-3</v>
      </c>
      <c r="G2088" s="34">
        <v>0.19169725818205999</v>
      </c>
      <c r="H2088" s="35">
        <v>1.0698989616361301</v>
      </c>
      <c r="I2088" s="34">
        <v>9.0648989126977803E-2</v>
      </c>
      <c r="J2088" s="34">
        <v>2.4840398140358402E-2</v>
      </c>
      <c r="K2088" s="36">
        <f>Inputs!$B$12*(1+$B2088)^4</f>
        <v>194106.93723631272</v>
      </c>
      <c r="L2088" s="36">
        <f t="shared" si="320"/>
        <v>19440.795108423037</v>
      </c>
      <c r="M2088" s="36">
        <f t="shared" si="321"/>
        <v>255728.12856593056</v>
      </c>
      <c r="N2088" s="37">
        <f>M2088/Inputs!$B$6</f>
        <v>389.82946427733316</v>
      </c>
      <c r="O2088" s="38">
        <f>IF(N2088&gt;Inputs!$B$4,1,0)</f>
        <v>0</v>
      </c>
      <c r="P2088" s="34">
        <f t="shared" si="322"/>
        <v>6.5808590986619397E-2</v>
      </c>
      <c r="Q2088" s="36">
        <f>Inputs!$B$12*(1+$B2088)^0*$C2088+Inputs!$B$29*(1+$D2088)^0*Inputs!$B$19+Inputs!$B$30*(1+$E2088)^0*Inputs!$B$20+Inputs!$B$31*(1+$F2088)^0*Inputs!$B$21+Inputs!$B$22*(1+Inputs!$B$23)^0</f>
        <v>12213.5288283755</v>
      </c>
      <c r="R2088" s="36">
        <f>Inputs!$B$12*(1+$B2088)^1*$C2088+Inputs!$B$29*(1+$D2088)^1*Inputs!$B$19+Inputs!$B$30*(1+$E2088)^1*Inputs!$B$20+Inputs!$B$31*(1+$F2088)^1*Inputs!$B$21+Inputs!$B$22*(1+Inputs!$B$23)^1</f>
        <v>13851.152272655148</v>
      </c>
      <c r="S2088" s="36">
        <f>Inputs!$B$12*(1+$B2088)^2*$C2088+Inputs!$B$29*(1+$D2088)^2*Inputs!$B$19+Inputs!$B$30*(1+$E2088)^2*Inputs!$B$20+Inputs!$B$31*(1+$F2088)^2*Inputs!$B$21+Inputs!$B$22*(1+Inputs!$B$23)^2</f>
        <v>15987.271816439548</v>
      </c>
      <c r="T2088" s="36">
        <f>Inputs!$B$12*(1+$B2088)^3*$C2088+Inputs!$B$29*(1+$D2088)^3*Inputs!$B$19+Inputs!$B$30*(1+$E2088)^3*Inputs!$B$20+Inputs!$B$31*(1+$F2088)^3*Inputs!$B$21+Inputs!$B$22*(1+Inputs!$B$23)^3</f>
        <v>18788.947700425328</v>
      </c>
      <c r="U2088" s="36">
        <f>Inputs!$B$12*(1+$B2088)^4*$C2088+Inputs!$B$29*(1+$D2088)^4*Inputs!$B$19+Inputs!$B$30*(1+$E2088)^4*Inputs!$B$20+Inputs!$B$31*(1+$F2088)^4*Inputs!$B$21+Inputs!$B$22*(1+Inputs!$B$23)^4</f>
        <v>22480.046496335905</v>
      </c>
      <c r="V2088" s="35">
        <f>Inputs!$B$13/(Q2088*(1-$G2088))</f>
        <v>1.2823851843535548</v>
      </c>
      <c r="W2088" s="36">
        <f>Inputs!$B$13</f>
        <v>12660</v>
      </c>
      <c r="X2088" s="36">
        <f t="shared" si="323"/>
        <v>13762.742604305637</v>
      </c>
      <c r="Y2088" s="36">
        <f t="shared" si="324"/>
        <v>15198.761382839393</v>
      </c>
      <c r="Z2088" s="36">
        <f t="shared" si="325"/>
        <v>17055.489968720216</v>
      </c>
      <c r="AA2088" s="36">
        <f t="shared" si="326"/>
        <v>19440.795108423037</v>
      </c>
      <c r="AB2088" s="36">
        <f t="shared" si="327"/>
        <v>59544.545803589244</v>
      </c>
      <c r="AC2088" s="36">
        <f t="shared" si="328"/>
        <v>302752.45071167697</v>
      </c>
      <c r="AD2088" s="36">
        <f t="shared" si="329"/>
        <v>196183.58276234131</v>
      </c>
    </row>
    <row r="2089" spans="1:30" ht="14.25" customHeight="1" x14ac:dyDescent="0.25">
      <c r="A2089" s="16">
        <v>2073</v>
      </c>
      <c r="B2089" s="34">
        <v>0.45644533743525001</v>
      </c>
      <c r="C2089" s="34">
        <v>4.5447975146567898E-2</v>
      </c>
      <c r="D2089" s="34">
        <v>2.39873710014251E-2</v>
      </c>
      <c r="E2089" s="34">
        <v>3.58074666678658E-2</v>
      </c>
      <c r="F2089" s="34">
        <v>-7.9249426531577596E-3</v>
      </c>
      <c r="G2089" s="34">
        <v>0.18684970472982201</v>
      </c>
      <c r="H2089" s="35">
        <v>1.1249968317363901</v>
      </c>
      <c r="I2089" s="34">
        <v>9.8698031253005997E-2</v>
      </c>
      <c r="J2089" s="34">
        <v>2.32226888410117E-2</v>
      </c>
      <c r="K2089" s="36">
        <f>Inputs!$B$12*(1+$B2089)^4</f>
        <v>269977.77174677985</v>
      </c>
      <c r="L2089" s="36">
        <f t="shared" si="320"/>
        <v>18816.684664221011</v>
      </c>
      <c r="M2089" s="36">
        <f t="shared" si="321"/>
        <v>215919.93949199014</v>
      </c>
      <c r="N2089" s="37">
        <f>M2089/Inputs!$B$6</f>
        <v>329.14624922559472</v>
      </c>
      <c r="O2089" s="38">
        <f>IF(N2089&gt;Inputs!$B$4,1,0)</f>
        <v>0</v>
      </c>
      <c r="P2089" s="34">
        <f t="shared" si="322"/>
        <v>7.5475342411994301E-2</v>
      </c>
      <c r="Q2089" s="36">
        <f>Inputs!$B$12*(1+$B2089)^0*$C2089+Inputs!$B$29*(1+$D2089)^0*Inputs!$B$19+Inputs!$B$30*(1+$E2089)^0*Inputs!$B$20+Inputs!$B$31*(1+$F2089)^0*Inputs!$B$21+Inputs!$B$22*(1+Inputs!$B$23)^0</f>
        <v>10748.922536220995</v>
      </c>
      <c r="R2089" s="36">
        <f>Inputs!$B$12*(1+$B2089)^1*$C2089+Inputs!$B$29*(1+$D2089)^1*Inputs!$B$19+Inputs!$B$30*(1+$E2089)^1*Inputs!$B$20+Inputs!$B$31*(1+$F2089)^1*Inputs!$B$21+Inputs!$B$22*(1+Inputs!$B$23)^1</f>
        <v>12057.846576064429</v>
      </c>
      <c r="S2089" s="36">
        <f>Inputs!$B$12*(1+$B2089)^2*$C2089+Inputs!$B$29*(1+$D2089)^2*Inputs!$B$19+Inputs!$B$30*(1+$E2089)^2*Inputs!$B$20+Inputs!$B$31*(1+$F2089)^2*Inputs!$B$21+Inputs!$B$22*(1+Inputs!$B$23)^2</f>
        <v>13938.225087869199</v>
      </c>
      <c r="T2089" s="36">
        <f>Inputs!$B$12*(1+$B2089)^3*$C2089+Inputs!$B$29*(1+$D2089)^3*Inputs!$B$19+Inputs!$B$30*(1+$E2089)^3*Inputs!$B$20+Inputs!$B$31*(1+$F2089)^3*Inputs!$B$21+Inputs!$B$22*(1+Inputs!$B$23)^3</f>
        <v>16649.472180493613</v>
      </c>
      <c r="U2089" s="36">
        <f>Inputs!$B$12*(1+$B2089)^4*$C2089+Inputs!$B$29*(1+$D2089)^4*Inputs!$B$19+Inputs!$B$30*(1+$E2089)^4*Inputs!$B$20+Inputs!$B$31*(1+$F2089)^4*Inputs!$B$21+Inputs!$B$22*(1+Inputs!$B$23)^4</f>
        <v>20569.369679068928</v>
      </c>
      <c r="V2089" s="35">
        <f>Inputs!$B$13/(Q2089*(1-$G2089))</f>
        <v>1.4484314580453701</v>
      </c>
      <c r="W2089" s="36">
        <f>Inputs!$B$13</f>
        <v>12660</v>
      </c>
      <c r="X2089" s="36">
        <f t="shared" si="323"/>
        <v>13408.834563096612</v>
      </c>
      <c r="Y2089" s="36">
        <f t="shared" si="324"/>
        <v>14583.453220298079</v>
      </c>
      <c r="Z2089" s="36">
        <f t="shared" si="325"/>
        <v>16325.502528089795</v>
      </c>
      <c r="AA2089" s="36">
        <f t="shared" si="326"/>
        <v>18816.684664221011</v>
      </c>
      <c r="AB2089" s="36">
        <f t="shared" si="327"/>
        <v>56583.009571774281</v>
      </c>
      <c r="AC2089" s="36">
        <f t="shared" si="328"/>
        <v>255098.65953437425</v>
      </c>
      <c r="AD2089" s="36">
        <f t="shared" si="329"/>
        <v>159336.92992021586</v>
      </c>
    </row>
    <row r="2090" spans="1:30" ht="14.25" customHeight="1" x14ac:dyDescent="0.25">
      <c r="A2090" s="16">
        <v>2074</v>
      </c>
      <c r="B2090" s="34">
        <v>0.32191430408002197</v>
      </c>
      <c r="C2090" s="34">
        <v>0.107065543192657</v>
      </c>
      <c r="D2090" s="34">
        <v>4.2726417068027697E-2</v>
      </c>
      <c r="E2090" s="34">
        <v>6.9358236182440802E-2</v>
      </c>
      <c r="F2090" s="34">
        <v>3.3057473140830899E-2</v>
      </c>
      <c r="G2090" s="34">
        <v>0.15369364042115699</v>
      </c>
      <c r="H2090" s="35">
        <v>0.99781216219134405</v>
      </c>
      <c r="I2090" s="34">
        <v>0.10058793046438499</v>
      </c>
      <c r="J2090" s="34">
        <v>2.9511582466493599E-2</v>
      </c>
      <c r="K2090" s="36">
        <f>Inputs!$B$12*(1+$B2090)^4</f>
        <v>183216.44762013401</v>
      </c>
      <c r="L2090" s="36">
        <f t="shared" si="320"/>
        <v>24784.578095798432</v>
      </c>
      <c r="M2090" s="36">
        <f t="shared" si="321"/>
        <v>288240.30576665775</v>
      </c>
      <c r="N2090" s="37">
        <f>M2090/Inputs!$B$6</f>
        <v>439.39071001014901</v>
      </c>
      <c r="O2090" s="38">
        <f>IF(N2090&gt;Inputs!$B$4,1,0)</f>
        <v>1</v>
      </c>
      <c r="P2090" s="34">
        <f t="shared" si="322"/>
        <v>7.1076347997891393E-2</v>
      </c>
      <c r="Q2090" s="36">
        <f>Inputs!$B$12*(1+$B2090)^0*$C2090+Inputs!$B$29*(1+$D2090)^0*Inputs!$B$19+Inputs!$B$30*(1+$E2090)^0*Inputs!$B$20+Inputs!$B$31*(1+$F2090)^0*Inputs!$B$21+Inputs!$B$22*(1+Inputs!$B$23)^0</f>
        <v>14445.97661898634</v>
      </c>
      <c r="R2090" s="36">
        <f>Inputs!$B$12*(1+$B2090)^1*$C2090+Inputs!$B$29*(1+$D2090)^1*Inputs!$B$19+Inputs!$B$30*(1+$E2090)^1*Inputs!$B$20+Inputs!$B$31*(1+$F2090)^1*Inputs!$B$21+Inputs!$B$22*(1+Inputs!$B$23)^1</f>
        <v>16909.175318342106</v>
      </c>
      <c r="S2090" s="36">
        <f>Inputs!$B$12*(1+$B2090)^2*$C2090+Inputs!$B$29*(1+$D2090)^2*Inputs!$B$19+Inputs!$B$30*(1+$E2090)^2*Inputs!$B$20+Inputs!$B$31*(1+$F2090)^2*Inputs!$B$21+Inputs!$B$22*(1+Inputs!$B$23)^2</f>
        <v>20059.038418626333</v>
      </c>
      <c r="T2090" s="36">
        <f>Inputs!$B$12*(1+$B2090)^3*$C2090+Inputs!$B$29*(1+$D2090)^3*Inputs!$B$19+Inputs!$B$30*(1+$E2090)^3*Inputs!$B$20+Inputs!$B$31*(1+$F2090)^3*Inputs!$B$21+Inputs!$B$22*(1+Inputs!$B$23)^3</f>
        <v>24111.061541250114</v>
      </c>
      <c r="U2090" s="36">
        <f>Inputs!$B$12*(1+$B2090)^4*$C2090+Inputs!$B$29*(1+$D2090)^4*Inputs!$B$19+Inputs!$B$30*(1+$E2090)^4*Inputs!$B$20+Inputs!$B$31*(1+$F2090)^4*Inputs!$B$21+Inputs!$B$22*(1+Inputs!$B$23)^4</f>
        <v>29349.799096420051</v>
      </c>
      <c r="V2090" s="35">
        <f>Inputs!$B$13/(Q2090*(1-$G2090))</f>
        <v>1.0355216748083669</v>
      </c>
      <c r="W2090" s="36">
        <f>Inputs!$B$13</f>
        <v>12660</v>
      </c>
      <c r="X2090" s="36">
        <f t="shared" si="323"/>
        <v>14683.760932359381</v>
      </c>
      <c r="Y2090" s="36">
        <f t="shared" si="324"/>
        <v>17259.030918875131</v>
      </c>
      <c r="Z2090" s="36">
        <f t="shared" si="325"/>
        <v>20553.070034912696</v>
      </c>
      <c r="AA2090" s="36">
        <f t="shared" si="326"/>
        <v>24784.578095798432</v>
      </c>
      <c r="AB2090" s="36">
        <f t="shared" si="327"/>
        <v>65927.779861083531</v>
      </c>
      <c r="AC2090" s="36">
        <f t="shared" si="328"/>
        <v>358994.3903269596</v>
      </c>
      <c r="AD2090" s="36">
        <f t="shared" si="329"/>
        <v>222312.52590557421</v>
      </c>
    </row>
    <row r="2091" spans="1:30" ht="14.25" customHeight="1" x14ac:dyDescent="0.25">
      <c r="A2091" s="16">
        <v>2075</v>
      </c>
      <c r="B2091" s="34">
        <v>0.30210197957614399</v>
      </c>
      <c r="C2091" s="34">
        <v>5.4444214302579501E-2</v>
      </c>
      <c r="D2091" s="34">
        <v>3.5099910004442902E-2</v>
      </c>
      <c r="E2091" s="34">
        <v>6.0553038333379501E-2</v>
      </c>
      <c r="F2091" s="34">
        <v>3.0427486400409699E-2</v>
      </c>
      <c r="G2091" s="34">
        <v>0.17228129410218701</v>
      </c>
      <c r="H2091" s="35">
        <v>1.12391246578608</v>
      </c>
      <c r="I2091" s="34">
        <v>9.81182777729699E-2</v>
      </c>
      <c r="J2091" s="34">
        <v>2.2859808051132701E-2</v>
      </c>
      <c r="K2091" s="36">
        <f>Inputs!$B$12*(1+$B2091)^4</f>
        <v>172477.02279444685</v>
      </c>
      <c r="L2091" s="36">
        <f t="shared" si="320"/>
        <v>17537.915279674522</v>
      </c>
      <c r="M2091" s="36">
        <f t="shared" si="321"/>
        <v>205013.30981573055</v>
      </c>
      <c r="N2091" s="37">
        <f>M2091/Inputs!$B$6</f>
        <v>312.52028935324779</v>
      </c>
      <c r="O2091" s="38">
        <f>IF(N2091&gt;Inputs!$B$4,1,0)</f>
        <v>0</v>
      </c>
      <c r="P2091" s="34">
        <f t="shared" si="322"/>
        <v>7.5258469721837196E-2</v>
      </c>
      <c r="Q2091" s="36">
        <f>Inputs!$B$12*(1+$B2091)^0*$C2091+Inputs!$B$29*(1+$D2091)^0*Inputs!$B$19+Inputs!$B$30*(1+$E2091)^0*Inputs!$B$20+Inputs!$B$31*(1+$F2091)^0*Inputs!$B$21+Inputs!$B$22*(1+Inputs!$B$23)^0</f>
        <v>11288.696885581692</v>
      </c>
      <c r="R2091" s="36">
        <f>Inputs!$B$12*(1+$B2091)^1*$C2091+Inputs!$B$29*(1+$D2091)^1*Inputs!$B$19+Inputs!$B$30*(1+$E2091)^1*Inputs!$B$20+Inputs!$B$31*(1+$F2091)^1*Inputs!$B$21+Inputs!$B$22*(1+Inputs!$B$23)^1</f>
        <v>12611.670970261899</v>
      </c>
      <c r="S2091" s="36">
        <f>Inputs!$B$12*(1+$B2091)^2*$C2091+Inputs!$B$29*(1+$D2091)^2*Inputs!$B$19+Inputs!$B$30*(1+$E2091)^2*Inputs!$B$20+Inputs!$B$31*(1+$F2091)^2*Inputs!$B$21+Inputs!$B$22*(1+Inputs!$B$23)^2</f>
        <v>14248.154944372822</v>
      </c>
      <c r="T2091" s="36">
        <f>Inputs!$B$12*(1+$B2091)^3*$C2091+Inputs!$B$29*(1+$D2091)^3*Inputs!$B$19+Inputs!$B$30*(1+$E2091)^3*Inputs!$B$20+Inputs!$B$31*(1+$F2091)^3*Inputs!$B$21+Inputs!$B$22*(1+Inputs!$B$23)^3</f>
        <v>16288.980436246051</v>
      </c>
      <c r="U2091" s="36">
        <f>Inputs!$B$12*(1+$B2091)^4*$C2091+Inputs!$B$29*(1+$D2091)^4*Inputs!$B$19+Inputs!$B$30*(1+$E2091)^4*Inputs!$B$20+Inputs!$B$31*(1+$F2091)^4*Inputs!$B$21+Inputs!$B$22*(1+Inputs!$B$23)^4</f>
        <v>18852.229130135373</v>
      </c>
      <c r="V2091" s="35">
        <f>Inputs!$B$13/(Q2091*(1-$G2091))</f>
        <v>1.3548996285447565</v>
      </c>
      <c r="W2091" s="36">
        <f>Inputs!$B$13</f>
        <v>12660</v>
      </c>
      <c r="X2091" s="36">
        <f t="shared" si="323"/>
        <v>13540.869480731324</v>
      </c>
      <c r="Y2091" s="36">
        <f t="shared" si="324"/>
        <v>14616.891059671589</v>
      </c>
      <c r="Z2091" s="36">
        <f t="shared" si="325"/>
        <v>15931.94993936951</v>
      </c>
      <c r="AA2091" s="36">
        <f t="shared" si="326"/>
        <v>17537.915279674522</v>
      </c>
      <c r="AB2091" s="36">
        <f t="shared" si="327"/>
        <v>55736.241584029514</v>
      </c>
      <c r="AC2091" s="36">
        <f t="shared" si="328"/>
        <v>238362.92078338302</v>
      </c>
      <c r="AD2091" s="36">
        <f t="shared" si="329"/>
        <v>149277.06823170104</v>
      </c>
    </row>
    <row r="2092" spans="1:30" ht="14.25" customHeight="1" x14ac:dyDescent="0.25">
      <c r="A2092" s="16">
        <v>2076</v>
      </c>
      <c r="B2092" s="34">
        <v>0.27648640077801301</v>
      </c>
      <c r="C2092" s="34">
        <v>0.103847376499749</v>
      </c>
      <c r="D2092" s="34">
        <v>2.5131882511036999E-2</v>
      </c>
      <c r="E2092" s="34">
        <v>6.5765446487413101E-2</v>
      </c>
      <c r="F2092" s="34">
        <v>1.7149444743352501E-2</v>
      </c>
      <c r="G2092" s="34">
        <v>0.162139150809952</v>
      </c>
      <c r="H2092" s="35">
        <v>1.0930121316672201</v>
      </c>
      <c r="I2092" s="34">
        <v>9.7078669956425195E-2</v>
      </c>
      <c r="J2092" s="34">
        <v>2.1903784688039302E-2</v>
      </c>
      <c r="K2092" s="36">
        <f>Inputs!$B$12*(1+$B2092)^4</f>
        <v>159300.08949239011</v>
      </c>
      <c r="L2092" s="36">
        <f t="shared" si="320"/>
        <v>23505.313686814425</v>
      </c>
      <c r="M2092" s="36">
        <f t="shared" si="321"/>
        <v>265901.83178494609</v>
      </c>
      <c r="N2092" s="37">
        <f>M2092/Inputs!$B$6</f>
        <v>405.3381582087593</v>
      </c>
      <c r="O2092" s="38">
        <f>IF(N2092&gt;Inputs!$B$4,1,0)</f>
        <v>1</v>
      </c>
      <c r="P2092" s="34">
        <f t="shared" si="322"/>
        <v>7.5174885268385894E-2</v>
      </c>
      <c r="Q2092" s="36">
        <f>Inputs!$B$12*(1+$B2092)^0*$C2092+Inputs!$B$29*(1+$D2092)^0*Inputs!$B$19+Inputs!$B$30*(1+$E2092)^0*Inputs!$B$20+Inputs!$B$31*(1+$F2092)^0*Inputs!$B$21+Inputs!$B$22*(1+Inputs!$B$23)^0</f>
        <v>14252.886617411863</v>
      </c>
      <c r="R2092" s="36">
        <f>Inputs!$B$12*(1+$B2092)^1*$C2092+Inputs!$B$29*(1+$D2092)^1*Inputs!$B$19+Inputs!$B$30*(1+$E2092)^1*Inputs!$B$20+Inputs!$B$31*(1+$F2092)^1*Inputs!$B$21+Inputs!$B$22*(1+Inputs!$B$23)^1</f>
        <v>16232.021002434121</v>
      </c>
      <c r="S2092" s="36">
        <f>Inputs!$B$12*(1+$B2092)^2*$C2092+Inputs!$B$29*(1+$D2092)^2*Inputs!$B$19+Inputs!$B$30*(1+$E2092)^2*Inputs!$B$20+Inputs!$B$31*(1+$F2092)^2*Inputs!$B$21+Inputs!$B$22*(1+Inputs!$B$23)^2</f>
        <v>18699.668627661151</v>
      </c>
      <c r="T2092" s="36">
        <f>Inputs!$B$12*(1+$B2092)^3*$C2092+Inputs!$B$29*(1+$D2092)^3*Inputs!$B$19+Inputs!$B$30*(1+$E2092)^3*Inputs!$B$20+Inputs!$B$31*(1+$F2092)^3*Inputs!$B$21+Inputs!$B$22*(1+Inputs!$B$23)^3</f>
        <v>21788.251197622412</v>
      </c>
      <c r="U2092" s="36">
        <f>Inputs!$B$12*(1+$B2092)^4*$C2092+Inputs!$B$29*(1+$D2092)^4*Inputs!$B$19+Inputs!$B$30*(1+$E2092)^4*Inputs!$B$20+Inputs!$B$31*(1+$F2092)^4*Inputs!$B$21+Inputs!$B$22*(1+Inputs!$B$23)^4</f>
        <v>25666.648996639182</v>
      </c>
      <c r="V2092" s="35">
        <f>Inputs!$B$13/(Q2092*(1-$G2092))</f>
        <v>1.0601296418173951</v>
      </c>
      <c r="W2092" s="36">
        <f>Inputs!$B$13</f>
        <v>12660</v>
      </c>
      <c r="X2092" s="36">
        <f t="shared" si="323"/>
        <v>14529.750449917328</v>
      </c>
      <c r="Y2092" s="36">
        <f t="shared" si="324"/>
        <v>16867.411467641352</v>
      </c>
      <c r="Z2092" s="36">
        <f t="shared" si="325"/>
        <v>19803.435967689584</v>
      </c>
      <c r="AA2092" s="36">
        <f t="shared" si="326"/>
        <v>23505.313686814425</v>
      </c>
      <c r="AB2092" s="36">
        <f t="shared" si="327"/>
        <v>64847.039931046565</v>
      </c>
      <c r="AC2092" s="36">
        <f t="shared" si="328"/>
        <v>319523.85335979611</v>
      </c>
      <c r="AD2092" s="36">
        <f t="shared" si="329"/>
        <v>201054.79185389954</v>
      </c>
    </row>
    <row r="2093" spans="1:30" ht="14.25" customHeight="1" x14ac:dyDescent="0.25">
      <c r="A2093" s="16">
        <v>2077</v>
      </c>
      <c r="B2093" s="34">
        <v>0.35059798130226599</v>
      </c>
      <c r="C2093" s="34">
        <v>6.24640113408928E-2</v>
      </c>
      <c r="D2093" s="34">
        <v>4.75697333192283E-2</v>
      </c>
      <c r="E2093" s="34">
        <v>5.1324687807904001E-2</v>
      </c>
      <c r="F2093" s="34">
        <v>1.8155426753258E-2</v>
      </c>
      <c r="G2093" s="34">
        <v>0.188538415858967</v>
      </c>
      <c r="H2093" s="35">
        <v>1.0895727161668001</v>
      </c>
      <c r="I2093" s="34">
        <v>9.4265243650590094E-2</v>
      </c>
      <c r="J2093" s="34">
        <v>2.15474600059937E-2</v>
      </c>
      <c r="K2093" s="36">
        <f>Inputs!$B$12*(1+$B2093)^4</f>
        <v>199643.71165777525</v>
      </c>
      <c r="L2093" s="36">
        <f t="shared" si="320"/>
        <v>19248.774576918902</v>
      </c>
      <c r="M2093" s="36">
        <f t="shared" si="321"/>
        <v>231067.35720862393</v>
      </c>
      <c r="N2093" s="37">
        <f>M2093/Inputs!$B$6</f>
        <v>352.23682501314624</v>
      </c>
      <c r="O2093" s="38">
        <f>IF(N2093&gt;Inputs!$B$4,1,0)</f>
        <v>0</v>
      </c>
      <c r="P2093" s="34">
        <f t="shared" si="322"/>
        <v>7.2717783644596398E-2</v>
      </c>
      <c r="Q2093" s="36">
        <f>Inputs!$B$12*(1+$B2093)^0*$C2093+Inputs!$B$29*(1+$D2093)^0*Inputs!$B$19+Inputs!$B$30*(1+$E2093)^0*Inputs!$B$20+Inputs!$B$31*(1+$F2093)^0*Inputs!$B$21+Inputs!$B$22*(1+Inputs!$B$23)^0</f>
        <v>11769.88470788049</v>
      </c>
      <c r="R2093" s="36">
        <f>Inputs!$B$12*(1+$B2093)^1*$C2093+Inputs!$B$29*(1+$D2093)^1*Inputs!$B$19+Inputs!$B$30*(1+$E2093)^1*Inputs!$B$20+Inputs!$B$31*(1+$F2093)^1*Inputs!$B$21+Inputs!$B$22*(1+Inputs!$B$23)^1</f>
        <v>13382.568626692024</v>
      </c>
      <c r="S2093" s="36">
        <f>Inputs!$B$12*(1+$B2093)^2*$C2093+Inputs!$B$29*(1+$D2093)^2*Inputs!$B$19+Inputs!$B$30*(1+$E2093)^2*Inputs!$B$20+Inputs!$B$31*(1+$F2093)^2*Inputs!$B$21+Inputs!$B$22*(1+Inputs!$B$23)^2</f>
        <v>15469.428247384545</v>
      </c>
      <c r="T2093" s="36">
        <f>Inputs!$B$12*(1+$B2093)^3*$C2093+Inputs!$B$29*(1+$D2093)^3*Inputs!$B$19+Inputs!$B$30*(1+$E2093)^3*Inputs!$B$20+Inputs!$B$31*(1+$F2093)^3*Inputs!$B$21+Inputs!$B$22*(1+Inputs!$B$23)^3</f>
        <v>18192.636667620987</v>
      </c>
      <c r="U2093" s="36">
        <f>Inputs!$B$12*(1+$B2093)^4*$C2093+Inputs!$B$29*(1+$D2093)^4*Inputs!$B$19+Inputs!$B$30*(1+$E2093)^4*Inputs!$B$20+Inputs!$B$31*(1+$F2093)^4*Inputs!$B$21+Inputs!$B$22*(1+Inputs!$B$23)^4</f>
        <v>21771.026299376063</v>
      </c>
      <c r="V2093" s="35">
        <f>Inputs!$B$13/(Q2093*(1-$G2093))</f>
        <v>1.325542120600369</v>
      </c>
      <c r="W2093" s="36">
        <f>Inputs!$B$13</f>
        <v>12660</v>
      </c>
      <c r="X2093" s="36">
        <f t="shared" si="323"/>
        <v>13754.021656515168</v>
      </c>
      <c r="Y2093" s="36">
        <f t="shared" si="324"/>
        <v>15158.283216459637</v>
      </c>
      <c r="Z2093" s="36">
        <f t="shared" si="325"/>
        <v>16955.83626068999</v>
      </c>
      <c r="AA2093" s="36">
        <f t="shared" si="326"/>
        <v>19248.774576918902</v>
      </c>
      <c r="AB2093" s="36">
        <f t="shared" si="327"/>
        <v>58718.671919392538</v>
      </c>
      <c r="AC2093" s="36">
        <f t="shared" si="328"/>
        <v>270408.91225980915</v>
      </c>
      <c r="AD2093" s="36">
        <f t="shared" si="329"/>
        <v>172348.68528923139</v>
      </c>
    </row>
    <row r="2094" spans="1:30" ht="14.25" customHeight="1" x14ac:dyDescent="0.25">
      <c r="A2094" s="16">
        <v>2078</v>
      </c>
      <c r="B2094" s="34">
        <v>0.248975105951279</v>
      </c>
      <c r="C2094" s="34">
        <v>7.5240771119460398E-2</v>
      </c>
      <c r="D2094" s="34">
        <v>2.99553136723981E-2</v>
      </c>
      <c r="E2094" s="34">
        <v>3.04051677519112E-2</v>
      </c>
      <c r="F2094" s="34">
        <v>3.0027188311624299E-2</v>
      </c>
      <c r="G2094" s="34">
        <v>0.15602951761633199</v>
      </c>
      <c r="H2094" s="35">
        <v>1.1237317451661</v>
      </c>
      <c r="I2094" s="34">
        <v>9.8377569375509996E-2</v>
      </c>
      <c r="J2094" s="34">
        <v>2.39572609123089E-2</v>
      </c>
      <c r="K2094" s="36">
        <f>Inputs!$B$12*(1+$B2094)^4</f>
        <v>146004.54644615497</v>
      </c>
      <c r="L2094" s="36">
        <f t="shared" si="320"/>
        <v>18985.678831628746</v>
      </c>
      <c r="M2094" s="36">
        <f t="shared" si="321"/>
        <v>221388.20431302869</v>
      </c>
      <c r="N2094" s="37">
        <f>M2094/Inputs!$B$6</f>
        <v>337.48201876986082</v>
      </c>
      <c r="O2094" s="38">
        <f>IF(N2094&gt;Inputs!$B$4,1,0)</f>
        <v>0</v>
      </c>
      <c r="P2094" s="34">
        <f t="shared" si="322"/>
        <v>7.4420308463201093E-2</v>
      </c>
      <c r="Q2094" s="36">
        <f>Inputs!$B$12*(1+$B2094)^0*$C2094+Inputs!$B$29*(1+$D2094)^0*Inputs!$B$19+Inputs!$B$30*(1+$E2094)^0*Inputs!$B$20+Inputs!$B$31*(1+$F2094)^0*Inputs!$B$21+Inputs!$B$22*(1+Inputs!$B$23)^0</f>
        <v>12536.490294594547</v>
      </c>
      <c r="R2094" s="36">
        <f>Inputs!$B$12*(1+$B2094)^1*$C2094+Inputs!$B$29*(1+$D2094)^1*Inputs!$B$19+Inputs!$B$30*(1+$E2094)^1*Inputs!$B$20+Inputs!$B$31*(1+$F2094)^1*Inputs!$B$21+Inputs!$B$22*(1+Inputs!$B$23)^1</f>
        <v>13902.128736777271</v>
      </c>
      <c r="S2094" s="36">
        <f>Inputs!$B$12*(1+$B2094)^2*$C2094+Inputs!$B$29*(1+$D2094)^2*Inputs!$B$19+Inputs!$B$30*(1+$E2094)^2*Inputs!$B$20+Inputs!$B$31*(1+$F2094)^2*Inputs!$B$21+Inputs!$B$22*(1+Inputs!$B$23)^2</f>
        <v>15554.891202774954</v>
      </c>
      <c r="T2094" s="36">
        <f>Inputs!$B$12*(1+$B2094)^3*$C2094+Inputs!$B$29*(1+$D2094)^3*Inputs!$B$19+Inputs!$B$30*(1+$E2094)^3*Inputs!$B$20+Inputs!$B$31*(1+$F2094)^3*Inputs!$B$21+Inputs!$B$22*(1+Inputs!$B$23)^3</f>
        <v>17564.671249473722</v>
      </c>
      <c r="U2094" s="36">
        <f>Inputs!$B$12*(1+$B2094)^4*$C2094+Inputs!$B$29*(1+$D2094)^4*Inputs!$B$19+Inputs!$B$30*(1+$E2094)^4*Inputs!$B$20+Inputs!$B$31*(1+$F2094)^4*Inputs!$B$21+Inputs!$B$22*(1+Inputs!$B$23)^4</f>
        <v>20018.716193401913</v>
      </c>
      <c r="V2094" s="35">
        <f>Inputs!$B$13/(Q2094*(1-$G2094))</f>
        <v>1.1965489756731746</v>
      </c>
      <c r="W2094" s="36">
        <f>Inputs!$B$13</f>
        <v>12660</v>
      </c>
      <c r="X2094" s="36">
        <f t="shared" si="323"/>
        <v>13825.501842315489</v>
      </c>
      <c r="Y2094" s="36">
        <f t="shared" si="324"/>
        <v>15230.170710130737</v>
      </c>
      <c r="Z2094" s="36">
        <f t="shared" si="325"/>
        <v>16928.133207394141</v>
      </c>
      <c r="AA2094" s="36">
        <f t="shared" si="326"/>
        <v>18985.678831628746</v>
      </c>
      <c r="AB2094" s="36">
        <f t="shared" si="327"/>
        <v>57985.884679067181</v>
      </c>
      <c r="AC2094" s="36">
        <f t="shared" si="328"/>
        <v>261226.05636078771</v>
      </c>
      <c r="AD2094" s="36">
        <f t="shared" si="329"/>
        <v>163402.31963396151</v>
      </c>
    </row>
    <row r="2095" spans="1:30" ht="14.25" customHeight="1" x14ac:dyDescent="0.25">
      <c r="A2095" s="16">
        <v>2079</v>
      </c>
      <c r="B2095" s="34">
        <v>0.34904036919395898</v>
      </c>
      <c r="C2095" s="34">
        <v>9.5704830497888096E-2</v>
      </c>
      <c r="D2095" s="34">
        <v>1.8409088655843901E-2</v>
      </c>
      <c r="E2095" s="34">
        <v>3.0247922475684402E-2</v>
      </c>
      <c r="F2095" s="34">
        <v>1.6887127441641898E-2</v>
      </c>
      <c r="G2095" s="34">
        <v>0.204893901225493</v>
      </c>
      <c r="H2095" s="35">
        <v>0.975262845595114</v>
      </c>
      <c r="I2095" s="34">
        <v>0.103861151458779</v>
      </c>
      <c r="J2095" s="34">
        <v>2.6316317135754299E-2</v>
      </c>
      <c r="K2095" s="36">
        <f>Inputs!$B$12*(1+$B2095)^4</f>
        <v>198724.3265158392</v>
      </c>
      <c r="L2095" s="36">
        <f t="shared" si="320"/>
        <v>21427.191407501741</v>
      </c>
      <c r="M2095" s="36">
        <f t="shared" si="321"/>
        <v>233266.27044329792</v>
      </c>
      <c r="N2095" s="37">
        <f>M2095/Inputs!$B$6</f>
        <v>355.58882689527121</v>
      </c>
      <c r="O2095" s="38">
        <f>IF(N2095&gt;Inputs!$B$4,1,0)</f>
        <v>0</v>
      </c>
      <c r="P2095" s="34">
        <f t="shared" si="322"/>
        <v>7.7544834323024697E-2</v>
      </c>
      <c r="Q2095" s="36">
        <f>Inputs!$B$12*(1+$B2095)^0*$C2095+Inputs!$B$29*(1+$D2095)^0*Inputs!$B$19+Inputs!$B$30*(1+$E2095)^0*Inputs!$B$20+Inputs!$B$31*(1+$F2095)^0*Inputs!$B$21+Inputs!$B$22*(1+Inputs!$B$23)^0</f>
        <v>13764.333857300207</v>
      </c>
      <c r="R2095" s="36">
        <f>Inputs!$B$12*(1+$B2095)^1*$C2095+Inputs!$B$29*(1+$D2095)^1*Inputs!$B$19+Inputs!$B$30*(1+$E2095)^1*Inputs!$B$20+Inputs!$B$31*(1+$F2095)^1*Inputs!$B$21+Inputs!$B$22*(1+Inputs!$B$23)^1</f>
        <v>15912.49489962951</v>
      </c>
      <c r="S2095" s="36">
        <f>Inputs!$B$12*(1+$B2095)^2*$C2095+Inputs!$B$29*(1+$D2095)^2*Inputs!$B$19+Inputs!$B$30*(1+$E2095)^2*Inputs!$B$20+Inputs!$B$31*(1+$F2095)^2*Inputs!$B$21+Inputs!$B$22*(1+Inputs!$B$23)^2</f>
        <v>18762.866096948812</v>
      </c>
      <c r="T2095" s="36">
        <f>Inputs!$B$12*(1+$B2095)^3*$C2095+Inputs!$B$29*(1+$D2095)^3*Inputs!$B$19+Inputs!$B$30*(1+$E2095)^3*Inputs!$B$20+Inputs!$B$31*(1+$F2095)^3*Inputs!$B$21+Inputs!$B$22*(1+Inputs!$B$23)^3</f>
        <v>22559.678258706845</v>
      </c>
      <c r="U2095" s="36">
        <f>Inputs!$B$12*(1+$B2095)^4*$C2095+Inputs!$B$29*(1+$D2095)^4*Inputs!$B$19+Inputs!$B$30*(1+$E2095)^4*Inputs!$B$20+Inputs!$B$31*(1+$F2095)^4*Inputs!$B$21+Inputs!$B$22*(1+Inputs!$B$23)^4</f>
        <v>27632.392247979951</v>
      </c>
      <c r="V2095" s="35">
        <f>Inputs!$B$13/(Q2095*(1-$G2095))</f>
        <v>1.1567870629683135</v>
      </c>
      <c r="W2095" s="36">
        <f>Inputs!$B$13</f>
        <v>12660</v>
      </c>
      <c r="X2095" s="36">
        <f t="shared" si="323"/>
        <v>14061.644125262312</v>
      </c>
      <c r="Y2095" s="36">
        <f t="shared" si="324"/>
        <v>15903.460515293633</v>
      </c>
      <c r="Z2095" s="36">
        <f t="shared" si="325"/>
        <v>18307.634375971567</v>
      </c>
      <c r="AA2095" s="36">
        <f t="shared" si="326"/>
        <v>21427.191407501741</v>
      </c>
      <c r="AB2095" s="36">
        <f t="shared" si="327"/>
        <v>60236.288013695652</v>
      </c>
      <c r="AC2095" s="36">
        <f t="shared" si="328"/>
        <v>283591.76164208341</v>
      </c>
      <c r="AD2095" s="36">
        <f t="shared" si="329"/>
        <v>173029.98242960227</v>
      </c>
    </row>
    <row r="2096" spans="1:30" ht="14.25" customHeight="1" x14ac:dyDescent="0.25">
      <c r="A2096" s="16">
        <v>2080</v>
      </c>
      <c r="B2096" s="34">
        <v>0.42170713106422397</v>
      </c>
      <c r="C2096" s="34">
        <v>7.5412757679391304E-2</v>
      </c>
      <c r="D2096" s="34">
        <v>2.9492360916715799E-2</v>
      </c>
      <c r="E2096" s="34">
        <v>6.4007013306922406E-2</v>
      </c>
      <c r="F2096" s="34">
        <v>2.2184799859937002E-2</v>
      </c>
      <c r="G2096" s="34">
        <v>0.21550227590318899</v>
      </c>
      <c r="H2096" s="35">
        <v>1.05620344574091</v>
      </c>
      <c r="I2096" s="34">
        <v>9.9779034082467799E-2</v>
      </c>
      <c r="J2096" s="34">
        <v>2.9197394372765501E-2</v>
      </c>
      <c r="K2096" s="36">
        <f>Inputs!$B$12*(1+$B2096)^4</f>
        <v>245127.37668923274</v>
      </c>
      <c r="L2096" s="36">
        <f t="shared" si="320"/>
        <v>22990.790753242556</v>
      </c>
      <c r="M2096" s="36">
        <f t="shared" si="321"/>
        <v>271286.05119249353</v>
      </c>
      <c r="N2096" s="37">
        <f>M2096/Inputs!$B$6</f>
        <v>413.54580974465478</v>
      </c>
      <c r="O2096" s="38">
        <f>IF(N2096&gt;Inputs!$B$4,1,0)</f>
        <v>1</v>
      </c>
      <c r="P2096" s="34">
        <f t="shared" si="322"/>
        <v>7.0581639709702299E-2</v>
      </c>
      <c r="Q2096" s="36">
        <f>Inputs!$B$12*(1+$B2096)^0*$C2096+Inputs!$B$29*(1+$D2096)^0*Inputs!$B$19+Inputs!$B$30*(1+$E2096)^0*Inputs!$B$20+Inputs!$B$31*(1+$F2096)^0*Inputs!$B$21+Inputs!$B$22*(1+Inputs!$B$23)^0</f>
        <v>12546.8094881904</v>
      </c>
      <c r="R2096" s="36">
        <f>Inputs!$B$12*(1+$B2096)^1*$C2096+Inputs!$B$29*(1+$D2096)^1*Inputs!$B$19+Inputs!$B$30*(1+$E2096)^1*Inputs!$B$20+Inputs!$B$31*(1+$F2096)^1*Inputs!$B$21+Inputs!$B$22*(1+Inputs!$B$23)^1</f>
        <v>14744.020841103393</v>
      </c>
      <c r="S2096" s="36">
        <f>Inputs!$B$12*(1+$B2096)^2*$C2096+Inputs!$B$29*(1+$D2096)^2*Inputs!$B$19+Inputs!$B$30*(1+$E2096)^2*Inputs!$B$20+Inputs!$B$31*(1+$F2096)^2*Inputs!$B$21+Inputs!$B$22*(1+Inputs!$B$23)^2</f>
        <v>17759.20736996883</v>
      </c>
      <c r="T2096" s="36">
        <f>Inputs!$B$12*(1+$B2096)^3*$C2096+Inputs!$B$29*(1+$D2096)^3*Inputs!$B$19+Inputs!$B$30*(1+$E2096)^3*Inputs!$B$20+Inputs!$B$31*(1+$F2096)^3*Inputs!$B$21+Inputs!$B$22*(1+Inputs!$B$23)^3</f>
        <v>21932.434347604045</v>
      </c>
      <c r="U2096" s="36">
        <f>Inputs!$B$12*(1+$B2096)^4*$C2096+Inputs!$B$29*(1+$D2096)^4*Inputs!$B$19+Inputs!$B$30*(1+$E2096)^4*Inputs!$B$20+Inputs!$B$31*(1+$F2096)^4*Inputs!$B$21+Inputs!$B$22*(1+Inputs!$B$23)^4</f>
        <v>27746.910979297874</v>
      </c>
      <c r="V2096" s="35">
        <f>Inputs!$B$13/(Q2096*(1-$G2096))</f>
        <v>1.2862006182628707</v>
      </c>
      <c r="W2096" s="36">
        <f>Inputs!$B$13</f>
        <v>12660</v>
      </c>
      <c r="X2096" s="36">
        <f t="shared" si="323"/>
        <v>14211.959157785774</v>
      </c>
      <c r="Y2096" s="36">
        <f t="shared" si="324"/>
        <v>16317.254362583431</v>
      </c>
      <c r="Z2096" s="36">
        <f t="shared" si="325"/>
        <v>19162.307881593606</v>
      </c>
      <c r="AA2096" s="36">
        <f t="shared" si="326"/>
        <v>22990.790753242556</v>
      </c>
      <c r="AB2096" s="36">
        <f t="shared" si="327"/>
        <v>62916.784792717524</v>
      </c>
      <c r="AC2096" s="36">
        <f t="shared" si="328"/>
        <v>335243.86844974465</v>
      </c>
      <c r="AD2096" s="36">
        <f t="shared" si="329"/>
        <v>208369.26639977598</v>
      </c>
    </row>
    <row r="2097" spans="1:30" ht="14.25" customHeight="1" x14ac:dyDescent="0.25">
      <c r="A2097" s="16">
        <v>2081</v>
      </c>
      <c r="B2097" s="34">
        <v>0.19074118533204401</v>
      </c>
      <c r="C2097" s="34">
        <v>6.9657049853441094E-2</v>
      </c>
      <c r="D2097" s="34">
        <v>3.5802045298832699E-2</v>
      </c>
      <c r="E2097" s="34">
        <v>4.2847978356709102E-2</v>
      </c>
      <c r="F2097" s="34">
        <v>1.1199091720375099E-2</v>
      </c>
      <c r="G2097" s="34">
        <v>0.22011647742028601</v>
      </c>
      <c r="H2097" s="35">
        <v>1.0475093199688501</v>
      </c>
      <c r="I2097" s="34">
        <v>8.7395466602686697E-2</v>
      </c>
      <c r="J2097" s="34">
        <v>3.1119473783547E-2</v>
      </c>
      <c r="K2097" s="36">
        <f>Inputs!$B$12*(1+$B2097)^4</f>
        <v>120620.39640755461</v>
      </c>
      <c r="L2097" s="36">
        <f t="shared" si="320"/>
        <v>14131.439983520919</v>
      </c>
      <c r="M2097" s="36">
        <f t="shared" si="321"/>
        <v>222387.11910161938</v>
      </c>
      <c r="N2097" s="37">
        <f>M2097/Inputs!$B$6</f>
        <v>339.0047547280783</v>
      </c>
      <c r="O2097" s="38">
        <f>IF(N2097&gt;Inputs!$B$4,1,0)</f>
        <v>0</v>
      </c>
      <c r="P2097" s="34">
        <f t="shared" si="322"/>
        <v>5.6275992819139697E-2</v>
      </c>
      <c r="Q2097" s="36">
        <f>Inputs!$B$12*(1+$B2097)^0*$C2097+Inputs!$B$29*(1+$D2097)^0*Inputs!$B$19+Inputs!$B$30*(1+$E2097)^0*Inputs!$B$20+Inputs!$B$31*(1+$F2097)^0*Inputs!$B$21+Inputs!$B$22*(1+Inputs!$B$23)^0</f>
        <v>12201.467018633386</v>
      </c>
      <c r="R2097" s="36">
        <f>Inputs!$B$12*(1+$B2097)^1*$C2097+Inputs!$B$29*(1+$D2097)^1*Inputs!$B$19+Inputs!$B$30*(1+$E2097)^1*Inputs!$B$20+Inputs!$B$31*(1+$F2097)^1*Inputs!$B$21+Inputs!$B$22*(1+Inputs!$B$23)^1</f>
        <v>13205.861695500134</v>
      </c>
      <c r="S2097" s="36">
        <f>Inputs!$B$12*(1+$B2097)^2*$C2097+Inputs!$B$29*(1+$D2097)^2*Inputs!$B$19+Inputs!$B$30*(1+$E2097)^2*Inputs!$B$20+Inputs!$B$31*(1+$F2097)^2*Inputs!$B$21+Inputs!$B$22*(1+Inputs!$B$23)^2</f>
        <v>14369.646159429929</v>
      </c>
      <c r="T2097" s="36">
        <f>Inputs!$B$12*(1+$B2097)^3*$C2097+Inputs!$B$29*(1+$D2097)^3*Inputs!$B$19+Inputs!$B$30*(1+$E2097)^3*Inputs!$B$20+Inputs!$B$31*(1+$F2097)^3*Inputs!$B$21+Inputs!$B$22*(1+Inputs!$B$23)^3</f>
        <v>15722.116968040749</v>
      </c>
      <c r="U2097" s="36">
        <f>Inputs!$B$12*(1+$B2097)^4*$C2097+Inputs!$B$29*(1+$D2097)^4*Inputs!$B$19+Inputs!$B$30*(1+$E2097)^4*Inputs!$B$20+Inputs!$B$31*(1+$F2097)^4*Inputs!$B$21+Inputs!$B$22*(1+Inputs!$B$23)^4</f>
        <v>17298.114922019136</v>
      </c>
      <c r="V2097" s="35">
        <f>Inputs!$B$13/(Q2097*(1-$G2097))</f>
        <v>1.3304296367938024</v>
      </c>
      <c r="W2097" s="36">
        <f>Inputs!$B$13</f>
        <v>12660</v>
      </c>
      <c r="X2097" s="36">
        <f t="shared" si="323"/>
        <v>12973.688495009797</v>
      </c>
      <c r="Y2097" s="36">
        <f t="shared" si="324"/>
        <v>13324.365120026885</v>
      </c>
      <c r="Z2097" s="36">
        <f t="shared" si="325"/>
        <v>13711.202892957188</v>
      </c>
      <c r="AA2097" s="36">
        <f t="shared" si="326"/>
        <v>14131.439983520919</v>
      </c>
      <c r="AB2097" s="36">
        <f t="shared" si="327"/>
        <v>52079.27492640962</v>
      </c>
      <c r="AC2097" s="36">
        <f t="shared" si="328"/>
        <v>258923.96081648761</v>
      </c>
      <c r="AD2097" s="36">
        <f t="shared" si="329"/>
        <v>170307.84417520976</v>
      </c>
    </row>
    <row r="2098" spans="1:30" ht="14.25" customHeight="1" x14ac:dyDescent="0.25">
      <c r="A2098" s="16">
        <v>2082</v>
      </c>
      <c r="B2098" s="34">
        <v>0.36723081125687901</v>
      </c>
      <c r="C2098" s="34">
        <v>5.45967873278159E-2</v>
      </c>
      <c r="D2098" s="34">
        <v>2.5706082172534402E-2</v>
      </c>
      <c r="E2098" s="34">
        <v>6.2487389116138797E-2</v>
      </c>
      <c r="F2098" s="34">
        <v>1.8816237083206101E-3</v>
      </c>
      <c r="G2098" s="34">
        <v>0.17331957772673201</v>
      </c>
      <c r="H2098" s="35">
        <v>1.07703650633276</v>
      </c>
      <c r="I2098" s="34">
        <v>9.6426884461765797E-2</v>
      </c>
      <c r="J2098" s="34">
        <v>1.90021824432112E-2</v>
      </c>
      <c r="K2098" s="36">
        <f>Inputs!$B$12*(1+$B2098)^4</f>
        <v>209661.45621308667</v>
      </c>
      <c r="L2098" s="36">
        <f t="shared" si="320"/>
        <v>18034.81664171951</v>
      </c>
      <c r="M2098" s="36">
        <f t="shared" si="321"/>
        <v>206146.0577579026</v>
      </c>
      <c r="N2098" s="37">
        <f>M2098/Inputs!$B$6</f>
        <v>314.24703926509545</v>
      </c>
      <c r="O2098" s="38">
        <f>IF(N2098&gt;Inputs!$B$4,1,0)</f>
        <v>0</v>
      </c>
      <c r="P2098" s="34">
        <f t="shared" si="322"/>
        <v>7.74247020185546E-2</v>
      </c>
      <c r="Q2098" s="36">
        <f>Inputs!$B$12*(1+$B2098)^0*$C2098+Inputs!$B$29*(1+$D2098)^0*Inputs!$B$19+Inputs!$B$30*(1+$E2098)^0*Inputs!$B$20+Inputs!$B$31*(1+$F2098)^0*Inputs!$B$21+Inputs!$B$22*(1+Inputs!$B$23)^0</f>
        <v>11297.851267095877</v>
      </c>
      <c r="R2098" s="36">
        <f>Inputs!$B$12*(1+$B2098)^1*$C2098+Inputs!$B$29*(1+$D2098)^1*Inputs!$B$19+Inputs!$B$30*(1+$E2098)^1*Inputs!$B$20+Inputs!$B$31*(1+$F2098)^1*Inputs!$B$21+Inputs!$B$22*(1+Inputs!$B$23)^1</f>
        <v>12681.982526838357</v>
      </c>
      <c r="S2098" s="36">
        <f>Inputs!$B$12*(1+$B2098)^2*$C2098+Inputs!$B$29*(1+$D2098)^2*Inputs!$B$19+Inputs!$B$30*(1+$E2098)^2*Inputs!$B$20+Inputs!$B$31*(1+$F2098)^2*Inputs!$B$21+Inputs!$B$22*(1+Inputs!$B$23)^2</f>
        <v>14517.811920119388</v>
      </c>
      <c r="T2098" s="36">
        <f>Inputs!$B$12*(1+$B2098)^3*$C2098+Inputs!$B$29*(1+$D2098)^3*Inputs!$B$19+Inputs!$B$30*(1+$E2098)^3*Inputs!$B$20+Inputs!$B$31*(1+$F2098)^3*Inputs!$B$21+Inputs!$B$22*(1+Inputs!$B$23)^3</f>
        <v>16968.177593968452</v>
      </c>
      <c r="U2098" s="36">
        <f>Inputs!$B$12*(1+$B2098)^4*$C2098+Inputs!$B$29*(1+$D2098)^4*Inputs!$B$19+Inputs!$B$30*(1+$E2098)^4*Inputs!$B$20+Inputs!$B$31*(1+$F2098)^4*Inputs!$B$21+Inputs!$B$22*(1+Inputs!$B$23)^4</f>
        <v>20255.532019015722</v>
      </c>
      <c r="V2098" s="35">
        <f>Inputs!$B$13/(Q2098*(1-$G2098))</f>
        <v>1.3555021162894532</v>
      </c>
      <c r="W2098" s="36">
        <f>Inputs!$B$13</f>
        <v>12660</v>
      </c>
      <c r="X2098" s="36">
        <f t="shared" si="323"/>
        <v>13481.157247902891</v>
      </c>
      <c r="Y2098" s="36">
        <f t="shared" si="324"/>
        <v>14597.166684725124</v>
      </c>
      <c r="Z2098" s="36">
        <f t="shared" si="325"/>
        <v>16084.398732448004</v>
      </c>
      <c r="AA2098" s="36">
        <f t="shared" si="326"/>
        <v>18034.81664171951</v>
      </c>
      <c r="AB2098" s="36">
        <f t="shared" si="327"/>
        <v>56347.054657457207</v>
      </c>
      <c r="AC2098" s="36">
        <f t="shared" si="328"/>
        <v>237359.8740292369</v>
      </c>
      <c r="AD2098" s="36">
        <f t="shared" si="329"/>
        <v>149799.00310044538</v>
      </c>
    </row>
    <row r="2099" spans="1:30" ht="14.25" customHeight="1" x14ac:dyDescent="0.25">
      <c r="A2099" s="16">
        <v>2083</v>
      </c>
      <c r="B2099" s="34">
        <v>0.29227381176899198</v>
      </c>
      <c r="C2099" s="34">
        <v>8.4332056991763493E-2</v>
      </c>
      <c r="D2099" s="34">
        <v>4.3231354416522101E-2</v>
      </c>
      <c r="E2099" s="34">
        <v>5.2027407373110499E-2</v>
      </c>
      <c r="F2099" s="34">
        <v>2.4150653883656899E-2</v>
      </c>
      <c r="G2099" s="34">
        <v>0.18506185831255201</v>
      </c>
      <c r="H2099" s="35">
        <v>1.00348670906716</v>
      </c>
      <c r="I2099" s="34">
        <v>0.100057985826639</v>
      </c>
      <c r="J2099" s="34">
        <v>1.8072093802839299E-2</v>
      </c>
      <c r="K2099" s="36">
        <f>Inputs!$B$12*(1+$B2099)^4</f>
        <v>167328.30960700361</v>
      </c>
      <c r="L2099" s="36">
        <f t="shared" si="320"/>
        <v>19193.01210611546</v>
      </c>
      <c r="M2099" s="36">
        <f t="shared" si="321"/>
        <v>205914.61927541444</v>
      </c>
      <c r="N2099" s="37">
        <f>M2099/Inputs!$B$6</f>
        <v>313.89423670032687</v>
      </c>
      <c r="O2099" s="38">
        <f>IF(N2099&gt;Inputs!$B$4,1,0)</f>
        <v>0</v>
      </c>
      <c r="P2099" s="34">
        <f t="shared" si="322"/>
        <v>8.1985892023799689E-2</v>
      </c>
      <c r="Q2099" s="36">
        <f>Inputs!$B$12*(1+$B2099)^0*$C2099+Inputs!$B$29*(1+$D2099)^0*Inputs!$B$19+Inputs!$B$30*(1+$E2099)^0*Inputs!$B$20+Inputs!$B$31*(1+$F2099)^0*Inputs!$B$21+Inputs!$B$22*(1+Inputs!$B$23)^0</f>
        <v>13081.967446932733</v>
      </c>
      <c r="R2099" s="36">
        <f>Inputs!$B$12*(1+$B2099)^1*$C2099+Inputs!$B$29*(1+$D2099)^1*Inputs!$B$19+Inputs!$B$30*(1+$E2099)^1*Inputs!$B$20+Inputs!$B$31*(1+$F2099)^1*Inputs!$B$21+Inputs!$B$22*(1+Inputs!$B$23)^1</f>
        <v>14874.057625000692</v>
      </c>
      <c r="S2099" s="36">
        <f>Inputs!$B$12*(1+$B2099)^2*$C2099+Inputs!$B$29*(1+$D2099)^2*Inputs!$B$19+Inputs!$B$30*(1+$E2099)^2*Inputs!$B$20+Inputs!$B$31*(1+$F2099)^2*Inputs!$B$21+Inputs!$B$22*(1+Inputs!$B$23)^2</f>
        <v>17111.909137344752</v>
      </c>
      <c r="T2099" s="36">
        <f>Inputs!$B$12*(1+$B2099)^3*$C2099+Inputs!$B$29*(1+$D2099)^3*Inputs!$B$19+Inputs!$B$30*(1+$E2099)^3*Inputs!$B$20+Inputs!$B$31*(1+$F2099)^3*Inputs!$B$21+Inputs!$B$22*(1+Inputs!$B$23)^3</f>
        <v>19922.475598248871</v>
      </c>
      <c r="U2099" s="36">
        <f>Inputs!$B$12*(1+$B2099)^4*$C2099+Inputs!$B$29*(1+$D2099)^4*Inputs!$B$19+Inputs!$B$30*(1+$E2099)^4*Inputs!$B$20+Inputs!$B$31*(1+$F2099)^4*Inputs!$B$21+Inputs!$B$22*(1+Inputs!$B$23)^4</f>
        <v>23469.663769299244</v>
      </c>
      <c r="V2099" s="35">
        <f>Inputs!$B$13/(Q2099*(1-$G2099))</f>
        <v>1.1875065039925745</v>
      </c>
      <c r="W2099" s="36">
        <f>Inputs!$B$13</f>
        <v>12660</v>
      </c>
      <c r="X2099" s="36">
        <f t="shared" si="323"/>
        <v>13836.639050829017</v>
      </c>
      <c r="Y2099" s="36">
        <f t="shared" si="324"/>
        <v>15276.861690533095</v>
      </c>
      <c r="Z2099" s="36">
        <f t="shared" si="325"/>
        <v>17039.111270798723</v>
      </c>
      <c r="AA2099" s="36">
        <f t="shared" si="326"/>
        <v>19193.01210611546</v>
      </c>
      <c r="AB2099" s="36">
        <f t="shared" si="327"/>
        <v>57968.133518029805</v>
      </c>
      <c r="AC2099" s="36">
        <f t="shared" si="328"/>
        <v>238332.10249861013</v>
      </c>
      <c r="AD2099" s="36">
        <f t="shared" si="329"/>
        <v>147946.48575738462</v>
      </c>
    </row>
    <row r="2100" spans="1:30" ht="14.25" customHeight="1" x14ac:dyDescent="0.25">
      <c r="A2100" s="16">
        <v>2084</v>
      </c>
      <c r="B2100" s="34">
        <v>0.20718233287381399</v>
      </c>
      <c r="C2100" s="34">
        <v>7.2410242728095001E-2</v>
      </c>
      <c r="D2100" s="34">
        <v>3.10113671431539E-2</v>
      </c>
      <c r="E2100" s="34">
        <v>3.1125241752549101E-2</v>
      </c>
      <c r="F2100" s="34">
        <v>1.8241619872266902E-2</v>
      </c>
      <c r="G2100" s="34">
        <v>0.20913555894487201</v>
      </c>
      <c r="H2100" s="35">
        <v>0.97569466096987101</v>
      </c>
      <c r="I2100" s="34">
        <v>9.6364059822035594E-2</v>
      </c>
      <c r="J2100" s="34">
        <v>2.3517452760169699E-2</v>
      </c>
      <c r="K2100" s="36">
        <f>Inputs!$B$12*(1+$B2100)^4</f>
        <v>127421.50608856874</v>
      </c>
      <c r="L2100" s="36">
        <f t="shared" si="320"/>
        <v>13931.595273739607</v>
      </c>
      <c r="M2100" s="36">
        <f t="shared" si="321"/>
        <v>174108.93664019712</v>
      </c>
      <c r="N2100" s="37">
        <f>M2100/Inputs!$B$6</f>
        <v>265.40996439054442</v>
      </c>
      <c r="O2100" s="38">
        <f>IF(N2100&gt;Inputs!$B$4,1,0)</f>
        <v>0</v>
      </c>
      <c r="P2100" s="34">
        <f t="shared" si="322"/>
        <v>7.2846607061865895E-2</v>
      </c>
      <c r="Q2100" s="36">
        <f>Inputs!$B$12*(1+$B2100)^0*$C2100+Inputs!$B$29*(1+$D2100)^0*Inputs!$B$19+Inputs!$B$30*(1+$E2100)^0*Inputs!$B$20+Inputs!$B$31*(1+$F2100)^0*Inputs!$B$21+Inputs!$B$22*(1+Inputs!$B$23)^0</f>
        <v>12366.65859111262</v>
      </c>
      <c r="R2100" s="36">
        <f>Inputs!$B$12*(1+$B2100)^1*$C2100+Inputs!$B$29*(1+$D2100)^1*Inputs!$B$19+Inputs!$B$30*(1+$E2100)^1*Inputs!$B$20+Inputs!$B$31*(1+$F2100)^1*Inputs!$B$21+Inputs!$B$22*(1+Inputs!$B$23)^1</f>
        <v>13460.543669264183</v>
      </c>
      <c r="S2100" s="36">
        <f>Inputs!$B$12*(1+$B2100)^2*$C2100+Inputs!$B$29*(1+$D2100)^2*Inputs!$B$19+Inputs!$B$30*(1+$E2100)^2*Inputs!$B$20+Inputs!$B$31*(1+$F2100)^2*Inputs!$B$21+Inputs!$B$22*(1+Inputs!$B$23)^2</f>
        <v>14745.955367184641</v>
      </c>
      <c r="T2100" s="36">
        <f>Inputs!$B$12*(1+$B2100)^3*$C2100+Inputs!$B$29*(1+$D2100)^3*Inputs!$B$19+Inputs!$B$30*(1+$E2100)^3*Inputs!$B$20+Inputs!$B$31*(1+$F2100)^3*Inputs!$B$21+Inputs!$B$22*(1+Inputs!$B$23)^3</f>
        <v>16261.670591107579</v>
      </c>
      <c r="U2100" s="36">
        <f>Inputs!$B$12*(1+$B2100)^4*$C2100+Inputs!$B$29*(1+$D2100)^4*Inputs!$B$19+Inputs!$B$30*(1+$E2100)^4*Inputs!$B$20+Inputs!$B$31*(1+$F2100)^4*Inputs!$B$21+Inputs!$B$22*(1+Inputs!$B$23)^4</f>
        <v>18054.475305597633</v>
      </c>
      <c r="V2100" s="35">
        <f>Inputs!$B$13/(Q2100*(1-$G2100))</f>
        <v>1.2944321326211754</v>
      </c>
      <c r="W2100" s="36">
        <f>Inputs!$B$13</f>
        <v>12660</v>
      </c>
      <c r="X2100" s="36">
        <f t="shared" si="323"/>
        <v>12931.555232472148</v>
      </c>
      <c r="Y2100" s="36">
        <f t="shared" si="324"/>
        <v>13237.168072156943</v>
      </c>
      <c r="Z2100" s="36">
        <f t="shared" si="325"/>
        <v>13572.994364850663</v>
      </c>
      <c r="AA2100" s="36">
        <f t="shared" si="326"/>
        <v>13931.595273739607</v>
      </c>
      <c r="AB2100" s="36">
        <f t="shared" si="327"/>
        <v>50539.000786556062</v>
      </c>
      <c r="AC2100" s="36">
        <f t="shared" si="328"/>
        <v>195743.24024938804</v>
      </c>
      <c r="AD2100" s="36">
        <f t="shared" si="329"/>
        <v>123569.93585364107</v>
      </c>
    </row>
    <row r="2101" spans="1:30" ht="14.25" customHeight="1" x14ac:dyDescent="0.25">
      <c r="A2101" s="16">
        <v>2085</v>
      </c>
      <c r="B2101" s="34">
        <v>0.30409754078062401</v>
      </c>
      <c r="C2101" s="34">
        <v>8.6353712453720199E-2</v>
      </c>
      <c r="D2101" s="34">
        <v>2.9016833112557899E-2</v>
      </c>
      <c r="E2101" s="34">
        <v>3.8425263800573699E-2</v>
      </c>
      <c r="F2101" s="34">
        <v>4.6592895216993804E-3</v>
      </c>
      <c r="G2101" s="34">
        <v>0.194635329693787</v>
      </c>
      <c r="H2101" s="35">
        <v>1.16543096077605</v>
      </c>
      <c r="I2101" s="34">
        <v>9.7620834724055E-2</v>
      </c>
      <c r="J2101" s="34">
        <v>2.8837262514150499E-2</v>
      </c>
      <c r="K2101" s="36">
        <f>Inputs!$B$12*(1+$B2101)^4</f>
        <v>173536.78772333186</v>
      </c>
      <c r="L2101" s="36">
        <f t="shared" si="320"/>
        <v>22162.284654379015</v>
      </c>
      <c r="M2101" s="36">
        <f t="shared" si="321"/>
        <v>270595.29773555294</v>
      </c>
      <c r="N2101" s="37">
        <f>M2101/Inputs!$B$6</f>
        <v>412.49283191395267</v>
      </c>
      <c r="O2101" s="38">
        <f>IF(N2101&gt;Inputs!$B$4,1,0)</f>
        <v>1</v>
      </c>
      <c r="P2101" s="34">
        <f t="shared" si="322"/>
        <v>6.8783572209904498E-2</v>
      </c>
      <c r="Q2101" s="36">
        <f>Inputs!$B$12*(1+$B2101)^0*$C2101+Inputs!$B$29*(1+$D2101)^0*Inputs!$B$19+Inputs!$B$30*(1+$E2101)^0*Inputs!$B$20+Inputs!$B$31*(1+$F2101)^0*Inputs!$B$21+Inputs!$B$22*(1+Inputs!$B$23)^0</f>
        <v>13203.266774650132</v>
      </c>
      <c r="R2101" s="36">
        <f>Inputs!$B$12*(1+$B2101)^1*$C2101+Inputs!$B$29*(1+$D2101)^1*Inputs!$B$19+Inputs!$B$30*(1+$E2101)^1*Inputs!$B$20+Inputs!$B$31*(1+$F2101)^1*Inputs!$B$21+Inputs!$B$22*(1+Inputs!$B$23)^1</f>
        <v>14923.071311063766</v>
      </c>
      <c r="S2101" s="36">
        <f>Inputs!$B$12*(1+$B2101)^2*$C2101+Inputs!$B$29*(1+$D2101)^2*Inputs!$B$19+Inputs!$B$30*(1+$E2101)^2*Inputs!$B$20+Inputs!$B$31*(1+$F2101)^2*Inputs!$B$21+Inputs!$B$22*(1+Inputs!$B$23)^2</f>
        <v>17126.52301905035</v>
      </c>
      <c r="T2101" s="36">
        <f>Inputs!$B$12*(1+$B2101)^3*$C2101+Inputs!$B$29*(1+$D2101)^3*Inputs!$B$19+Inputs!$B$30*(1+$E2101)^3*Inputs!$B$20+Inputs!$B$31*(1+$F2101)^3*Inputs!$B$21+Inputs!$B$22*(1+Inputs!$B$23)^3</f>
        <v>19959.487108954068</v>
      </c>
      <c r="U2101" s="36">
        <f>Inputs!$B$12*(1+$B2101)^4*$C2101+Inputs!$B$29*(1+$D2101)^4*Inputs!$B$19+Inputs!$B$30*(1+$E2101)^4*Inputs!$B$20+Inputs!$B$31*(1+$F2101)^4*Inputs!$B$21+Inputs!$B$22*(1+Inputs!$B$23)^4</f>
        <v>23612.142919876176</v>
      </c>
      <c r="V2101" s="35">
        <f>Inputs!$B$13/(Q2101*(1-$G2101))</f>
        <v>1.1905831538743465</v>
      </c>
      <c r="W2101" s="36">
        <f>Inputs!$B$13</f>
        <v>12660</v>
      </c>
      <c r="X2101" s="36">
        <f t="shared" si="323"/>
        <v>14233.467788069185</v>
      </c>
      <c r="Y2101" s="36">
        <f t="shared" si="324"/>
        <v>16248.365095619009</v>
      </c>
      <c r="Z2101" s="36">
        <f t="shared" si="325"/>
        <v>18834.991429249738</v>
      </c>
      <c r="AA2101" s="36">
        <f t="shared" si="326"/>
        <v>22162.284654379015</v>
      </c>
      <c r="AB2101" s="36">
        <f t="shared" si="327"/>
        <v>62522.753952050487</v>
      </c>
      <c r="AC2101" s="36">
        <f t="shared" si="328"/>
        <v>331494.62207761552</v>
      </c>
      <c r="AD2101" s="36">
        <f t="shared" si="329"/>
        <v>208072.54378350245</v>
      </c>
    </row>
    <row r="2102" spans="1:30" ht="14.25" customHeight="1" x14ac:dyDescent="0.25">
      <c r="A2102" s="16">
        <v>2086</v>
      </c>
      <c r="B2102" s="34">
        <v>0.42262045237284901</v>
      </c>
      <c r="C2102" s="34">
        <v>7.7488446428162203E-2</v>
      </c>
      <c r="D2102" s="34">
        <v>4.4052604033093502E-2</v>
      </c>
      <c r="E2102" s="34">
        <v>7.0508456503972805E-2</v>
      </c>
      <c r="F2102" s="34">
        <v>1.62284482362057E-2</v>
      </c>
      <c r="G2102" s="34">
        <v>0.17677667889938301</v>
      </c>
      <c r="H2102" s="35">
        <v>1.0447607287979801</v>
      </c>
      <c r="I2102" s="34">
        <v>0.104241888621543</v>
      </c>
      <c r="J2102" s="34">
        <v>3.0696581535779501E-2</v>
      </c>
      <c r="K2102" s="36">
        <f>Inputs!$B$12*(1+$B2102)^4</f>
        <v>245757.87471157333</v>
      </c>
      <c r="L2102" s="36">
        <f t="shared" si="320"/>
        <v>24498.461934206582</v>
      </c>
      <c r="M2102" s="36">
        <f t="shared" si="321"/>
        <v>273344.36308021634</v>
      </c>
      <c r="N2102" s="37">
        <f>M2102/Inputs!$B$6</f>
        <v>416.68348030520781</v>
      </c>
      <c r="O2102" s="38">
        <f>IF(N2102&gt;Inputs!$B$4,1,0)</f>
        <v>1</v>
      </c>
      <c r="P2102" s="34">
        <f t="shared" si="322"/>
        <v>7.3545307085763498E-2</v>
      </c>
      <c r="Q2102" s="36">
        <f>Inputs!$B$12*(1+$B2102)^0*$C2102+Inputs!$B$29*(1+$D2102)^0*Inputs!$B$19+Inputs!$B$30*(1+$E2102)^0*Inputs!$B$20+Inputs!$B$31*(1+$F2102)^0*Inputs!$B$21+Inputs!$B$22*(1+Inputs!$B$23)^0</f>
        <v>12671.350813116653</v>
      </c>
      <c r="R2102" s="36">
        <f>Inputs!$B$12*(1+$B2102)^1*$C2102+Inputs!$B$29*(1+$D2102)^1*Inputs!$B$19+Inputs!$B$30*(1+$E2102)^1*Inputs!$B$20+Inputs!$B$31*(1+$F2102)^1*Inputs!$B$21+Inputs!$B$22*(1+Inputs!$B$23)^1</f>
        <v>14962.800052836203</v>
      </c>
      <c r="S2102" s="36">
        <f>Inputs!$B$12*(1+$B2102)^2*$C2102+Inputs!$B$29*(1+$D2102)^2*Inputs!$B$19+Inputs!$B$30*(1+$E2102)^2*Inputs!$B$20+Inputs!$B$31*(1+$F2102)^2*Inputs!$B$21+Inputs!$B$22*(1+Inputs!$B$23)^2</f>
        <v>18102.653075327533</v>
      </c>
      <c r="T2102" s="36">
        <f>Inputs!$B$12*(1+$B2102)^3*$C2102+Inputs!$B$29*(1+$D2102)^3*Inputs!$B$19+Inputs!$B$30*(1+$E2102)^3*Inputs!$B$20+Inputs!$B$31*(1+$F2102)^3*Inputs!$B$21+Inputs!$B$22*(1+Inputs!$B$23)^3</f>
        <v>22442.974566389734</v>
      </c>
      <c r="U2102" s="36">
        <f>Inputs!$B$12*(1+$B2102)^4*$C2102+Inputs!$B$29*(1+$D2102)^4*Inputs!$B$19+Inputs!$B$30*(1+$E2102)^4*Inputs!$B$20+Inputs!$B$31*(1+$F2102)^4*Inputs!$B$21+Inputs!$B$22*(1+Inputs!$B$23)^4</f>
        <v>28484.218893961079</v>
      </c>
      <c r="V2102" s="35">
        <f>Inputs!$B$13/(Q2102*(1-$G2102))</f>
        <v>1.2136490656042966</v>
      </c>
      <c r="W2102" s="36">
        <f>Inputs!$B$13</f>
        <v>12660</v>
      </c>
      <c r="X2102" s="36">
        <f t="shared" si="323"/>
        <v>14429.316530236492</v>
      </c>
      <c r="Y2102" s="36">
        <f t="shared" si="324"/>
        <v>16828.005549225752</v>
      </c>
      <c r="Z2102" s="36">
        <f t="shared" si="325"/>
        <v>20082.637983156477</v>
      </c>
      <c r="AA2102" s="36">
        <f t="shared" si="326"/>
        <v>24498.461934206582</v>
      </c>
      <c r="AB2102" s="36">
        <f t="shared" si="327"/>
        <v>64225.311579563255</v>
      </c>
      <c r="AC2102" s="36">
        <f t="shared" si="328"/>
        <v>343332.32083762687</v>
      </c>
      <c r="AD2102" s="36">
        <f t="shared" si="329"/>
        <v>209119.05150065306</v>
      </c>
    </row>
    <row r="2103" spans="1:30" ht="14.25" customHeight="1" x14ac:dyDescent="0.25">
      <c r="A2103" s="16">
        <v>2087</v>
      </c>
      <c r="B2103" s="34">
        <v>0.31989740421485002</v>
      </c>
      <c r="C2103" s="34">
        <v>6.6313564144486498E-2</v>
      </c>
      <c r="D2103" s="34">
        <v>2.8866105584908298E-2</v>
      </c>
      <c r="E2103" s="34">
        <v>1.6412784031242501E-2</v>
      </c>
      <c r="F2103" s="34">
        <v>2.3408615887057001E-2</v>
      </c>
      <c r="G2103" s="34">
        <v>0.20422806828702</v>
      </c>
      <c r="H2103" s="35">
        <v>1.00218078538859</v>
      </c>
      <c r="I2103" s="34">
        <v>0.103124774488264</v>
      </c>
      <c r="J2103" s="34">
        <v>2.0804323863216002E-2</v>
      </c>
      <c r="K2103" s="36">
        <f>Inputs!$B$12*(1+$B2103)^4</f>
        <v>182100.84011670589</v>
      </c>
      <c r="L2103" s="36">
        <f t="shared" si="320"/>
        <v>16598.822613487271</v>
      </c>
      <c r="M2103" s="36">
        <f t="shared" si="321"/>
        <v>179451.22291781771</v>
      </c>
      <c r="N2103" s="37">
        <f>M2103/Inputs!$B$6</f>
        <v>273.5536934722831</v>
      </c>
      <c r="O2103" s="38">
        <f>IF(N2103&gt;Inputs!$B$4,1,0)</f>
        <v>0</v>
      </c>
      <c r="P2103" s="34">
        <f t="shared" si="322"/>
        <v>8.2320450625048003E-2</v>
      </c>
      <c r="Q2103" s="36">
        <f>Inputs!$B$12*(1+$B2103)^0*$C2103+Inputs!$B$29*(1+$D2103)^0*Inputs!$B$19+Inputs!$B$30*(1+$E2103)^0*Inputs!$B$20+Inputs!$B$31*(1+$F2103)^0*Inputs!$B$21+Inputs!$B$22*(1+Inputs!$B$23)^0</f>
        <v>12000.85787609611</v>
      </c>
      <c r="R2103" s="36">
        <f>Inputs!$B$12*(1+$B2103)^1*$C2103+Inputs!$B$29*(1+$D2103)^1*Inputs!$B$19+Inputs!$B$30*(1+$E2103)^1*Inputs!$B$20+Inputs!$B$31*(1+$F2103)^1*Inputs!$B$21+Inputs!$B$22*(1+Inputs!$B$23)^1</f>
        <v>13446.736389123165</v>
      </c>
      <c r="S2103" s="36">
        <f>Inputs!$B$12*(1+$B2103)^2*$C2103+Inputs!$B$29*(1+$D2103)^2*Inputs!$B$19+Inputs!$B$30*(1+$E2103)^2*Inputs!$B$20+Inputs!$B$31*(1+$F2103)^2*Inputs!$B$21+Inputs!$B$22*(1+Inputs!$B$23)^2</f>
        <v>15303.612111641032</v>
      </c>
      <c r="T2103" s="36">
        <f>Inputs!$B$12*(1+$B2103)^3*$C2103+Inputs!$B$29*(1+$D2103)^3*Inputs!$B$19+Inputs!$B$30*(1+$E2103)^3*Inputs!$B$20+Inputs!$B$31*(1+$F2103)^3*Inputs!$B$21+Inputs!$B$22*(1+Inputs!$B$23)^3</f>
        <v>17701.823685837524</v>
      </c>
      <c r="U2103" s="36">
        <f>Inputs!$B$12*(1+$B2103)^4*$C2103+Inputs!$B$29*(1+$D2103)^4*Inputs!$B$19+Inputs!$B$30*(1+$E2103)^4*Inputs!$B$20+Inputs!$B$31*(1+$F2103)^4*Inputs!$B$21+Inputs!$B$22*(1+Inputs!$B$23)^4</f>
        <v>20813.379126512024</v>
      </c>
      <c r="V2103" s="35">
        <f>Inputs!$B$13/(Q2103*(1-$G2103))</f>
        <v>1.3256619663800722</v>
      </c>
      <c r="W2103" s="36">
        <f>Inputs!$B$13</f>
        <v>12660</v>
      </c>
      <c r="X2103" s="36">
        <f t="shared" si="323"/>
        <v>13319.937332128693</v>
      </c>
      <c r="Y2103" s="36">
        <f t="shared" si="324"/>
        <v>14174.449808694588</v>
      </c>
      <c r="Z2103" s="36">
        <f t="shared" si="325"/>
        <v>15256.522980185819</v>
      </c>
      <c r="AA2103" s="36">
        <f t="shared" si="326"/>
        <v>16598.822613487271</v>
      </c>
      <c r="AB2103" s="36">
        <f t="shared" si="327"/>
        <v>53445.910870858737</v>
      </c>
      <c r="AC2103" s="36">
        <f t="shared" si="328"/>
        <v>205831.5979350417</v>
      </c>
      <c r="AD2103" s="36">
        <f t="shared" si="329"/>
        <v>126005.31204695896</v>
      </c>
    </row>
    <row r="2104" spans="1:30" ht="14.25" customHeight="1" x14ac:dyDescent="0.25">
      <c r="A2104" s="16">
        <v>2088</v>
      </c>
      <c r="B2104" s="34">
        <v>0.21309069921080201</v>
      </c>
      <c r="C2104" s="34">
        <v>7.9176031111623094E-2</v>
      </c>
      <c r="D2104" s="34">
        <v>2.7311870227640402E-2</v>
      </c>
      <c r="E2104" s="34">
        <v>5.1730490217545E-2</v>
      </c>
      <c r="F2104" s="34">
        <v>3.8269799871739501E-3</v>
      </c>
      <c r="G2104" s="34">
        <v>0.18871737362429</v>
      </c>
      <c r="H2104" s="35">
        <v>0.97608893335756297</v>
      </c>
      <c r="I2104" s="34">
        <v>8.9508725097551201E-2</v>
      </c>
      <c r="J2104" s="34">
        <v>2.2559890482922701E-2</v>
      </c>
      <c r="K2104" s="36">
        <f>Inputs!$B$12*(1+$B2104)^4</f>
        <v>129934.45895562072</v>
      </c>
      <c r="L2104" s="36">
        <f t="shared" si="320"/>
        <v>15067.274942651073</v>
      </c>
      <c r="M2104" s="36">
        <f t="shared" si="321"/>
        <v>203167.57781470122</v>
      </c>
      <c r="N2104" s="37">
        <f>M2104/Inputs!$B$6</f>
        <v>309.70667349802017</v>
      </c>
      <c r="O2104" s="38">
        <f>IF(N2104&gt;Inputs!$B$4,1,0)</f>
        <v>0</v>
      </c>
      <c r="P2104" s="34">
        <f t="shared" si="322"/>
        <v>6.69488346146285E-2</v>
      </c>
      <c r="Q2104" s="36">
        <f>Inputs!$B$12*(1+$B2104)^0*$C2104+Inputs!$B$29*(1+$D2104)^0*Inputs!$B$19+Inputs!$B$30*(1+$E2104)^0*Inputs!$B$20+Inputs!$B$31*(1+$F2104)^0*Inputs!$B$21+Inputs!$B$22*(1+Inputs!$B$23)^0</f>
        <v>12772.605894124306</v>
      </c>
      <c r="R2104" s="36">
        <f>Inputs!$B$12*(1+$B2104)^1*$C2104+Inputs!$B$29*(1+$D2104)^1*Inputs!$B$19+Inputs!$B$30*(1+$E2104)^1*Inputs!$B$20+Inputs!$B$31*(1+$F2104)^1*Inputs!$B$21+Inputs!$B$22*(1+Inputs!$B$23)^1</f>
        <v>13953.133631997393</v>
      </c>
      <c r="S2104" s="36">
        <f>Inputs!$B$12*(1+$B2104)^2*$C2104+Inputs!$B$29*(1+$D2104)^2*Inputs!$B$19+Inputs!$B$30*(1+$E2104)^2*Inputs!$B$20+Inputs!$B$31*(1+$F2104)^2*Inputs!$B$21+Inputs!$B$22*(1+Inputs!$B$23)^2</f>
        <v>15356.547707675098</v>
      </c>
      <c r="T2104" s="36">
        <f>Inputs!$B$12*(1+$B2104)^3*$C2104+Inputs!$B$29*(1+$D2104)^3*Inputs!$B$19+Inputs!$B$30*(1+$E2104)^3*Inputs!$B$20+Inputs!$B$31*(1+$F2104)^3*Inputs!$B$21+Inputs!$B$22*(1+Inputs!$B$23)^3</f>
        <v>17029.167175728653</v>
      </c>
      <c r="U2104" s="36">
        <f>Inputs!$B$12*(1+$B2104)^4*$C2104+Inputs!$B$29*(1+$D2104)^4*Inputs!$B$19+Inputs!$B$30*(1+$E2104)^4*Inputs!$B$20+Inputs!$B$31*(1+$F2104)^4*Inputs!$B$21+Inputs!$B$22*(1+Inputs!$B$23)^4</f>
        <v>19027.124007617364</v>
      </c>
      <c r="V2104" s="35">
        <f>Inputs!$B$13/(Q2104*(1-$G2104))</f>
        <v>1.2217490726053659</v>
      </c>
      <c r="W2104" s="36">
        <f>Inputs!$B$13</f>
        <v>12660</v>
      </c>
      <c r="X2104" s="36">
        <f t="shared" si="323"/>
        <v>13134.905769075502</v>
      </c>
      <c r="Y2104" s="36">
        <f t="shared" si="324"/>
        <v>13690.882790240561</v>
      </c>
      <c r="Z2104" s="36">
        <f t="shared" si="325"/>
        <v>14333.602323607369</v>
      </c>
      <c r="AA2104" s="36">
        <f t="shared" si="326"/>
        <v>15067.274942651073</v>
      </c>
      <c r="AB2104" s="36">
        <f t="shared" si="327"/>
        <v>53258.862441289129</v>
      </c>
      <c r="AC2104" s="36">
        <f t="shared" si="328"/>
        <v>230133.81941478717</v>
      </c>
      <c r="AD2104" s="36">
        <f t="shared" si="329"/>
        <v>149908.71537341209</v>
      </c>
    </row>
    <row r="2105" spans="1:30" ht="14.25" customHeight="1" x14ac:dyDescent="0.25">
      <c r="A2105" s="16">
        <v>2089</v>
      </c>
      <c r="B2105" s="34">
        <v>0.35415760791551398</v>
      </c>
      <c r="C2105" s="34">
        <v>7.9062941938444001E-2</v>
      </c>
      <c r="D2105" s="34">
        <v>1.36634370346664E-2</v>
      </c>
      <c r="E2105" s="34">
        <v>7.2291767505489796E-2</v>
      </c>
      <c r="F2105" s="34">
        <v>2.1351358309057999E-2</v>
      </c>
      <c r="G2105" s="34">
        <v>0.19713570513335901</v>
      </c>
      <c r="H2105" s="35">
        <v>1.06476658106333</v>
      </c>
      <c r="I2105" s="34">
        <v>9.6452212458134498E-2</v>
      </c>
      <c r="J2105" s="34">
        <v>3.0571947855833399E-2</v>
      </c>
      <c r="K2105" s="36">
        <f>Inputs!$B$12*(1+$B2105)^4</f>
        <v>201756.76535104355</v>
      </c>
      <c r="L2105" s="36">
        <f t="shared" si="320"/>
        <v>21435.95082199838</v>
      </c>
      <c r="M2105" s="36">
        <f t="shared" si="321"/>
        <v>273134.12023137067</v>
      </c>
      <c r="N2105" s="37">
        <f>M2105/Inputs!$B$6</f>
        <v>416.36298815757726</v>
      </c>
      <c r="O2105" s="38">
        <f>IF(N2105&gt;Inputs!$B$4,1,0)</f>
        <v>1</v>
      </c>
      <c r="P2105" s="34">
        <f t="shared" si="322"/>
        <v>6.5880264602301092E-2</v>
      </c>
      <c r="Q2105" s="36">
        <f>Inputs!$B$12*(1+$B2105)^0*$C2105+Inputs!$B$29*(1+$D2105)^0*Inputs!$B$19+Inputs!$B$30*(1+$E2105)^0*Inputs!$B$20+Inputs!$B$31*(1+$F2105)^0*Inputs!$B$21+Inputs!$B$22*(1+Inputs!$B$23)^0</f>
        <v>12765.82054373356</v>
      </c>
      <c r="R2105" s="36">
        <f>Inputs!$B$12*(1+$B2105)^1*$C2105+Inputs!$B$29*(1+$D2105)^1*Inputs!$B$19+Inputs!$B$30*(1+$E2105)^1*Inputs!$B$20+Inputs!$B$31*(1+$F2105)^1*Inputs!$B$21+Inputs!$B$22*(1+Inputs!$B$23)^1</f>
        <v>14699.769972195849</v>
      </c>
      <c r="S2105" s="36">
        <f>Inputs!$B$12*(1+$B2105)^2*$C2105+Inputs!$B$29*(1+$D2105)^2*Inputs!$B$19+Inputs!$B$30*(1+$E2105)^2*Inputs!$B$20+Inputs!$B$31*(1+$F2105)^2*Inputs!$B$21+Inputs!$B$22*(1+Inputs!$B$23)^2</f>
        <v>17242.442295859895</v>
      </c>
      <c r="T2105" s="36">
        <f>Inputs!$B$12*(1+$B2105)^3*$C2105+Inputs!$B$29*(1+$D2105)^3*Inputs!$B$19+Inputs!$B$30*(1+$E2105)^3*Inputs!$B$20+Inputs!$B$31*(1+$F2105)^3*Inputs!$B$21+Inputs!$B$22*(1+Inputs!$B$23)^3</f>
        <v>20605.500135800088</v>
      </c>
      <c r="U2105" s="36">
        <f>Inputs!$B$12*(1+$B2105)^4*$C2105+Inputs!$B$29*(1+$D2105)^4*Inputs!$B$19+Inputs!$B$30*(1+$E2105)^4*Inputs!$B$20+Inputs!$B$31*(1+$F2105)^4*Inputs!$B$21+Inputs!$B$22*(1+Inputs!$B$23)^4</f>
        <v>25075.30336338099</v>
      </c>
      <c r="V2105" s="35">
        <f>Inputs!$B$13/(Q2105*(1-$G2105))</f>
        <v>1.2352157662499714</v>
      </c>
      <c r="W2105" s="36">
        <f>Inputs!$B$13</f>
        <v>12660</v>
      </c>
      <c r="X2105" s="36">
        <f t="shared" si="323"/>
        <v>14075.011284872193</v>
      </c>
      <c r="Y2105" s="36">
        <f t="shared" si="324"/>
        <v>15919.720280907748</v>
      </c>
      <c r="Z2105" s="36">
        <f t="shared" si="325"/>
        <v>18319.834240374759</v>
      </c>
      <c r="AA2105" s="36">
        <f t="shared" si="326"/>
        <v>21435.95082199838</v>
      </c>
      <c r="AB2105" s="36">
        <f t="shared" si="327"/>
        <v>61533.375008016679</v>
      </c>
      <c r="AC2105" s="36">
        <f t="shared" si="328"/>
        <v>335324.84616033419</v>
      </c>
      <c r="AD2105" s="36">
        <f t="shared" si="329"/>
        <v>211600.745223354</v>
      </c>
    </row>
    <row r="2106" spans="1:30" ht="14.25" customHeight="1" x14ac:dyDescent="0.25">
      <c r="A2106" s="16">
        <v>2090</v>
      </c>
      <c r="B2106" s="34">
        <v>0.14010219298753801</v>
      </c>
      <c r="C2106" s="34">
        <v>8.42073674040026E-2</v>
      </c>
      <c r="D2106" s="34">
        <v>2.5543793413323301E-2</v>
      </c>
      <c r="E2106" s="34">
        <v>2.4788799357609099E-2</v>
      </c>
      <c r="F2106" s="34">
        <v>-7.6743715420743899E-3</v>
      </c>
      <c r="G2106" s="34">
        <v>0.21893825088934801</v>
      </c>
      <c r="H2106" s="35">
        <v>0.98154325249629903</v>
      </c>
      <c r="I2106" s="34">
        <v>9.8099101648582904E-2</v>
      </c>
      <c r="J2106" s="34">
        <v>2.5789314415072099E-2</v>
      </c>
      <c r="K2106" s="36">
        <f>Inputs!$B$12*(1+$B2106)^4</f>
        <v>101373.95130410948</v>
      </c>
      <c r="L2106" s="36">
        <f t="shared" si="320"/>
        <v>12834.703083357183</v>
      </c>
      <c r="M2106" s="36">
        <f t="shared" si="321"/>
        <v>162532.95001647127</v>
      </c>
      <c r="N2106" s="37">
        <f>M2106/Inputs!$B$6</f>
        <v>247.76364331779158</v>
      </c>
      <c r="O2106" s="38">
        <f>IF(N2106&gt;Inputs!$B$4,1,0)</f>
        <v>0</v>
      </c>
      <c r="P2106" s="34">
        <f t="shared" si="322"/>
        <v>7.2309787233510808E-2</v>
      </c>
      <c r="Q2106" s="36">
        <f>Inputs!$B$12*(1+$B2106)^0*$C2106+Inputs!$B$29*(1+$D2106)^0*Inputs!$B$19+Inputs!$B$30*(1+$E2106)^0*Inputs!$B$20+Inputs!$B$31*(1+$F2106)^0*Inputs!$B$21+Inputs!$B$22*(1+Inputs!$B$23)^0</f>
        <v>13074.486071667077</v>
      </c>
      <c r="R2106" s="36">
        <f>Inputs!$B$12*(1+$B2106)^1*$C2106+Inputs!$B$29*(1+$D2106)^1*Inputs!$B$19+Inputs!$B$30*(1+$E2106)^1*Inputs!$B$20+Inputs!$B$31*(1+$F2106)^1*Inputs!$B$21+Inputs!$B$22*(1+Inputs!$B$23)^1</f>
        <v>13825.202219731855</v>
      </c>
      <c r="S2106" s="36">
        <f>Inputs!$B$12*(1+$B2106)^2*$C2106+Inputs!$B$29*(1+$D2106)^2*Inputs!$B$19+Inputs!$B$30*(1+$E2106)^2*Inputs!$B$20+Inputs!$B$31*(1+$F2106)^2*Inputs!$B$21+Inputs!$B$22*(1+Inputs!$B$23)^2</f>
        <v>14676.981622342064</v>
      </c>
      <c r="T2106" s="36">
        <f>Inputs!$B$12*(1+$B2106)^3*$C2106+Inputs!$B$29*(1+$D2106)^3*Inputs!$B$19+Inputs!$B$30*(1+$E2106)^3*Inputs!$B$20+Inputs!$B$31*(1+$F2106)^3*Inputs!$B$21+Inputs!$B$22*(1+Inputs!$B$23)^3</f>
        <v>15643.747641740205</v>
      </c>
      <c r="U2106" s="36">
        <f>Inputs!$B$12*(1+$B2106)^4*$C2106+Inputs!$B$29*(1+$D2106)^4*Inputs!$B$19+Inputs!$B$30*(1+$E2106)^4*Inputs!$B$20+Inputs!$B$31*(1+$F2106)^4*Inputs!$B$21+Inputs!$B$22*(1+Inputs!$B$23)^4</f>
        <v>16741.370764639141</v>
      </c>
      <c r="V2106" s="35">
        <f>Inputs!$B$13/(Q2106*(1-$G2106))</f>
        <v>1.2397202902907314</v>
      </c>
      <c r="W2106" s="36">
        <f>Inputs!$B$13</f>
        <v>12660</v>
      </c>
      <c r="X2106" s="36">
        <f t="shared" si="323"/>
        <v>12689.946377663951</v>
      </c>
      <c r="Y2106" s="36">
        <f t="shared" si="324"/>
        <v>12731.870513577296</v>
      </c>
      <c r="Z2106" s="36">
        <f t="shared" si="325"/>
        <v>12781.863893985594</v>
      </c>
      <c r="AA2106" s="36">
        <f t="shared" si="326"/>
        <v>12834.703083357183</v>
      </c>
      <c r="AB2106" s="36">
        <f t="shared" si="327"/>
        <v>48497.670337998497</v>
      </c>
      <c r="AC2106" s="36">
        <f t="shared" si="328"/>
        <v>182073.57233788876</v>
      </c>
      <c r="AD2106" s="36">
        <f t="shared" si="329"/>
        <v>114035.27967847277</v>
      </c>
    </row>
    <row r="2107" spans="1:30" ht="14.25" customHeight="1" x14ac:dyDescent="0.25">
      <c r="A2107" s="16">
        <v>2091</v>
      </c>
      <c r="B2107" s="34">
        <v>0.43665480861556499</v>
      </c>
      <c r="C2107" s="34">
        <v>6.8827343050135395E-2</v>
      </c>
      <c r="D2107" s="34">
        <v>2.6733629402188298E-2</v>
      </c>
      <c r="E2107" s="34">
        <v>3.3899476885246797E-2</v>
      </c>
      <c r="F2107" s="34">
        <v>1.6281299281187201E-2</v>
      </c>
      <c r="G2107" s="34">
        <v>0.226843640136975</v>
      </c>
      <c r="H2107" s="35">
        <v>0.99075747126351599</v>
      </c>
      <c r="I2107" s="34">
        <v>0.102550957437242</v>
      </c>
      <c r="J2107" s="34">
        <v>2.40299093693963E-2</v>
      </c>
      <c r="K2107" s="36">
        <f>Inputs!$B$12*(1+$B2107)^4</f>
        <v>255600.07308043432</v>
      </c>
      <c r="L2107" s="36">
        <f t="shared" si="320"/>
        <v>20185.953824262349</v>
      </c>
      <c r="M2107" s="36">
        <f t="shared" si="321"/>
        <v>219922.66169759387</v>
      </c>
      <c r="N2107" s="37">
        <f>M2107/Inputs!$B$6</f>
        <v>335.24795990486871</v>
      </c>
      <c r="O2107" s="38">
        <f>IF(N2107&gt;Inputs!$B$4,1,0)</f>
        <v>0</v>
      </c>
      <c r="P2107" s="34">
        <f t="shared" si="322"/>
        <v>7.8521048067845711E-2</v>
      </c>
      <c r="Q2107" s="36">
        <f>Inputs!$B$12*(1+$B2107)^0*$C2107+Inputs!$B$29*(1+$D2107)^0*Inputs!$B$19+Inputs!$B$30*(1+$E2107)^0*Inputs!$B$20+Inputs!$B$31*(1+$F2107)^0*Inputs!$B$21+Inputs!$B$22*(1+Inputs!$B$23)^0</f>
        <v>12151.684610435044</v>
      </c>
      <c r="R2107" s="36">
        <f>Inputs!$B$12*(1+$B2107)^1*$C2107+Inputs!$B$29*(1+$D2107)^1*Inputs!$B$19+Inputs!$B$30*(1+$E2107)^1*Inputs!$B$20+Inputs!$B$31*(1+$F2107)^1*Inputs!$B$21+Inputs!$B$22*(1+Inputs!$B$23)^1</f>
        <v>14132.675689958436</v>
      </c>
      <c r="S2107" s="36">
        <f>Inputs!$B$12*(1+$B2107)^2*$C2107+Inputs!$B$29*(1+$D2107)^2*Inputs!$B$19+Inputs!$B$30*(1+$E2107)^2*Inputs!$B$20+Inputs!$B$31*(1+$F2107)^2*Inputs!$B$21+Inputs!$B$22*(1+Inputs!$B$23)^2</f>
        <v>16905.423384134105</v>
      </c>
      <c r="T2107" s="36">
        <f>Inputs!$B$12*(1+$B2107)^3*$C2107+Inputs!$B$29*(1+$D2107)^3*Inputs!$B$19+Inputs!$B$30*(1+$E2107)^3*Inputs!$B$20+Inputs!$B$31*(1+$F2107)^3*Inputs!$B$21+Inputs!$B$22*(1+Inputs!$B$23)^3</f>
        <v>20813.86261342551</v>
      </c>
      <c r="U2107" s="36">
        <f>Inputs!$B$12*(1+$B2107)^4*$C2107+Inputs!$B$29*(1+$D2107)^4*Inputs!$B$19+Inputs!$B$30*(1+$E2107)^4*Inputs!$B$20+Inputs!$B$31*(1+$F2107)^4*Inputs!$B$21+Inputs!$B$22*(1+Inputs!$B$23)^4</f>
        <v>26352.060977846551</v>
      </c>
      <c r="V2107" s="35">
        <f>Inputs!$B$13/(Q2107*(1-$G2107))</f>
        <v>1.347503444023904</v>
      </c>
      <c r="W2107" s="36">
        <f>Inputs!$B$13</f>
        <v>12660</v>
      </c>
      <c r="X2107" s="36">
        <f t="shared" si="323"/>
        <v>13749.337507456186</v>
      </c>
      <c r="Y2107" s="36">
        <f t="shared" si="324"/>
        <v>15281.161274247368</v>
      </c>
      <c r="Z2107" s="36">
        <f t="shared" si="325"/>
        <v>17378.858128356209</v>
      </c>
      <c r="AA2107" s="36">
        <f t="shared" si="326"/>
        <v>20185.953824262349</v>
      </c>
      <c r="AB2107" s="36">
        <f t="shared" si="327"/>
        <v>58344.569647643519</v>
      </c>
      <c r="AC2107" s="36">
        <f t="shared" si="328"/>
        <v>263254.51549415773</v>
      </c>
      <c r="AD2107" s="36">
        <f t="shared" si="329"/>
        <v>161578.09204995036</v>
      </c>
    </row>
    <row r="2108" spans="1:30" ht="14.25" customHeight="1" x14ac:dyDescent="0.25">
      <c r="A2108" s="16">
        <v>2092</v>
      </c>
      <c r="B2108" s="34">
        <v>0.18391432815994399</v>
      </c>
      <c r="C2108" s="34">
        <v>0.11671829271133199</v>
      </c>
      <c r="D2108" s="34">
        <v>1.8031089113086901E-2</v>
      </c>
      <c r="E2108" s="34">
        <v>4.43859120277851E-2</v>
      </c>
      <c r="F2108" s="34">
        <v>3.8735262005964902E-2</v>
      </c>
      <c r="G2108" s="34">
        <v>0.18549479863482499</v>
      </c>
      <c r="H2108" s="35">
        <v>1.1535982027068099</v>
      </c>
      <c r="I2108" s="34">
        <v>9.3147094788986695E-2</v>
      </c>
      <c r="J2108" s="34">
        <v>2.1979038043265099E-2</v>
      </c>
      <c r="K2108" s="36">
        <f>Inputs!$B$12*(1+$B2108)^4</f>
        <v>117877.89089056703</v>
      </c>
      <c r="L2108" s="36">
        <f t="shared" si="320"/>
        <v>21567.370575784138</v>
      </c>
      <c r="M2108" s="36">
        <f t="shared" si="321"/>
        <v>261539.38307728534</v>
      </c>
      <c r="N2108" s="37">
        <f>M2108/Inputs!$B$6</f>
        <v>398.68808395927641</v>
      </c>
      <c r="O2108" s="38">
        <f>IF(N2108&gt;Inputs!$B$4,1,0)</f>
        <v>1</v>
      </c>
      <c r="P2108" s="34">
        <f t="shared" si="322"/>
        <v>7.1168056745721603E-2</v>
      </c>
      <c r="Q2108" s="36">
        <f>Inputs!$B$12*(1+$B2108)^0*$C2108+Inputs!$B$29*(1+$D2108)^0*Inputs!$B$19+Inputs!$B$30*(1+$E2108)^0*Inputs!$B$20+Inputs!$B$31*(1+$F2108)^0*Inputs!$B$21+Inputs!$B$22*(1+Inputs!$B$23)^0</f>
        <v>15025.141590106843</v>
      </c>
      <c r="R2108" s="36">
        <f>Inputs!$B$12*(1+$B2108)^1*$C2108+Inputs!$B$29*(1+$D2108)^1*Inputs!$B$19+Inputs!$B$30*(1+$E2108)^1*Inputs!$B$20+Inputs!$B$31*(1+$F2108)^1*Inputs!$B$21+Inputs!$B$22*(1+Inputs!$B$23)^1</f>
        <v>16589.824349956201</v>
      </c>
      <c r="S2108" s="36">
        <f>Inputs!$B$12*(1+$B2108)^2*$C2108+Inputs!$B$29*(1+$D2108)^2*Inputs!$B$19+Inputs!$B$30*(1+$E2108)^2*Inputs!$B$20+Inputs!$B$31*(1+$F2108)^2*Inputs!$B$21+Inputs!$B$22*(1+Inputs!$B$23)^2</f>
        <v>18402.10261926469</v>
      </c>
      <c r="T2108" s="36">
        <f>Inputs!$B$12*(1+$B2108)^3*$C2108+Inputs!$B$29*(1+$D2108)^3*Inputs!$B$19+Inputs!$B$30*(1+$E2108)^3*Inputs!$B$20+Inputs!$B$31*(1+$F2108)^3*Inputs!$B$21+Inputs!$B$22*(1+Inputs!$B$23)^3</f>
        <v>20505.980353235958</v>
      </c>
      <c r="U2108" s="36">
        <f>Inputs!$B$12*(1+$B2108)^4*$C2108+Inputs!$B$29*(1+$D2108)^4*Inputs!$B$19+Inputs!$B$30*(1+$E2108)^4*Inputs!$B$20+Inputs!$B$31*(1+$F2108)^4*Inputs!$B$21+Inputs!$B$22*(1+Inputs!$B$23)^4</f>
        <v>22953.49210796507</v>
      </c>
      <c r="V2108" s="35">
        <f>Inputs!$B$13/(Q2108*(1-$G2108))</f>
        <v>1.0344780269369398</v>
      </c>
      <c r="W2108" s="36">
        <f>Inputs!$B$13</f>
        <v>12660</v>
      </c>
      <c r="X2108" s="36">
        <f t="shared" si="323"/>
        <v>14380.785291330836</v>
      </c>
      <c r="Y2108" s="36">
        <f t="shared" si="324"/>
        <v>16398.108767730286</v>
      </c>
      <c r="Z2108" s="36">
        <f t="shared" si="325"/>
        <v>18770.266732530974</v>
      </c>
      <c r="AA2108" s="36">
        <f t="shared" si="326"/>
        <v>21567.370575784138</v>
      </c>
      <c r="AB2108" s="36">
        <f t="shared" si="327"/>
        <v>63130.525495533097</v>
      </c>
      <c r="AC2108" s="36">
        <f t="shared" si="328"/>
        <v>309709.18192855606</v>
      </c>
      <c r="AD2108" s="36">
        <f t="shared" si="329"/>
        <v>198408.85758175224</v>
      </c>
    </row>
    <row r="2109" spans="1:30" ht="14.25" customHeight="1" x14ac:dyDescent="0.25">
      <c r="A2109" s="16">
        <v>2093</v>
      </c>
      <c r="B2109" s="34">
        <v>0.310106788833314</v>
      </c>
      <c r="C2109" s="34">
        <v>8.3791713656138495E-2</v>
      </c>
      <c r="D2109" s="34">
        <v>3.2761823906210297E-2</v>
      </c>
      <c r="E2109" s="34">
        <v>5.9084498516429398E-2</v>
      </c>
      <c r="F2109" s="34">
        <v>2.58423909539225E-2</v>
      </c>
      <c r="G2109" s="34">
        <v>0.169387368204788</v>
      </c>
      <c r="H2109" s="35">
        <v>0.93622781833536395</v>
      </c>
      <c r="I2109" s="34">
        <v>9.0912992892084599E-2</v>
      </c>
      <c r="J2109" s="34">
        <v>1.9751739904697699E-2</v>
      </c>
      <c r="K2109" s="36">
        <f>Inputs!$B$12*(1+$B2109)^4</f>
        <v>176757.57668925653</v>
      </c>
      <c r="L2109" s="36">
        <f t="shared" si="320"/>
        <v>18765.346311644484</v>
      </c>
      <c r="M2109" s="36">
        <f t="shared" si="321"/>
        <v>232796.98964347472</v>
      </c>
      <c r="N2109" s="37">
        <f>M2109/Inputs!$B$6</f>
        <v>354.87345982237002</v>
      </c>
      <c r="O2109" s="38">
        <f>IF(N2109&gt;Inputs!$B$4,1,0)</f>
        <v>0</v>
      </c>
      <c r="P2109" s="34">
        <f t="shared" si="322"/>
        <v>7.1161252987386903E-2</v>
      </c>
      <c r="Q2109" s="36">
        <f>Inputs!$B$12*(1+$B2109)^0*$C2109+Inputs!$B$29*(1+$D2109)^0*Inputs!$B$19+Inputs!$B$30*(1+$E2109)^0*Inputs!$B$20+Inputs!$B$31*(1+$F2109)^0*Inputs!$B$21+Inputs!$B$22*(1+Inputs!$B$23)^0</f>
        <v>13049.546846795231</v>
      </c>
      <c r="R2109" s="36">
        <f>Inputs!$B$12*(1+$B2109)^1*$C2109+Inputs!$B$29*(1+$D2109)^1*Inputs!$B$19+Inputs!$B$30*(1+$E2109)^1*Inputs!$B$20+Inputs!$B$31*(1+$F2109)^1*Inputs!$B$21+Inputs!$B$22*(1+Inputs!$B$23)^1</f>
        <v>14912.629819392569</v>
      </c>
      <c r="S2109" s="36">
        <f>Inputs!$B$12*(1+$B2109)^2*$C2109+Inputs!$B$29*(1+$D2109)^2*Inputs!$B$19+Inputs!$B$30*(1+$E2109)^2*Inputs!$B$20+Inputs!$B$31*(1+$F2109)^2*Inputs!$B$21+Inputs!$B$22*(1+Inputs!$B$23)^2</f>
        <v>17272.436773069556</v>
      </c>
      <c r="T2109" s="36">
        <f>Inputs!$B$12*(1+$B2109)^3*$C2109+Inputs!$B$29*(1+$D2109)^3*Inputs!$B$19+Inputs!$B$30*(1+$E2109)^3*Inputs!$B$20+Inputs!$B$31*(1+$F2109)^3*Inputs!$B$21+Inputs!$B$22*(1+Inputs!$B$23)^3</f>
        <v>20279.546450222908</v>
      </c>
      <c r="U2109" s="36">
        <f>Inputs!$B$12*(1+$B2109)^4*$C2109+Inputs!$B$29*(1+$D2109)^4*Inputs!$B$19+Inputs!$B$30*(1+$E2109)^4*Inputs!$B$20+Inputs!$B$31*(1+$F2109)^4*Inputs!$B$21+Inputs!$B$22*(1+Inputs!$B$23)^4</f>
        <v>24131.066190652989</v>
      </c>
      <c r="V2109" s="35">
        <f>Inputs!$B$13/(Q2109*(1-$G2109))</f>
        <v>1.1679916644718511</v>
      </c>
      <c r="W2109" s="36">
        <f>Inputs!$B$13</f>
        <v>12660</v>
      </c>
      <c r="X2109" s="36">
        <f t="shared" si="323"/>
        <v>13749.774796370182</v>
      </c>
      <c r="Y2109" s="36">
        <f t="shared" si="324"/>
        <v>15094.307209658955</v>
      </c>
      <c r="Z2109" s="36">
        <f t="shared" si="325"/>
        <v>16746.22376758304</v>
      </c>
      <c r="AA2109" s="36">
        <f t="shared" si="326"/>
        <v>18765.346311644484</v>
      </c>
      <c r="AB2109" s="36">
        <f t="shared" si="327"/>
        <v>58753.861336749243</v>
      </c>
      <c r="AC2109" s="36">
        <f t="shared" si="328"/>
        <v>268910.30930280918</v>
      </c>
      <c r="AD2109" s="36">
        <f t="shared" si="329"/>
        <v>174043.12830672547</v>
      </c>
    </row>
    <row r="2110" spans="1:30" ht="14.25" customHeight="1" x14ac:dyDescent="0.25">
      <c r="A2110" s="16">
        <v>2094</v>
      </c>
      <c r="B2110" s="34">
        <v>0.35306156931047999</v>
      </c>
      <c r="C2110" s="34">
        <v>6.9088395086960602E-2</v>
      </c>
      <c r="D2110" s="34">
        <v>1.6090858491411401E-2</v>
      </c>
      <c r="E2110" s="34">
        <v>4.28278765140548E-2</v>
      </c>
      <c r="F2110" s="34">
        <v>2.6343026632337299E-2</v>
      </c>
      <c r="G2110" s="34">
        <v>0.190990216739928</v>
      </c>
      <c r="H2110" s="35">
        <v>0.99169165749924404</v>
      </c>
      <c r="I2110" s="34">
        <v>9.7709067422677806E-2</v>
      </c>
      <c r="J2110" s="34">
        <v>1.9657238990897899E-2</v>
      </c>
      <c r="K2110" s="36">
        <f>Inputs!$B$12*(1+$B2110)^4</f>
        <v>201104.36012603296</v>
      </c>
      <c r="L2110" s="36">
        <f t="shared" si="320"/>
        <v>18290.553118413824</v>
      </c>
      <c r="M2110" s="36">
        <f t="shared" si="321"/>
        <v>206613.72468397926</v>
      </c>
      <c r="N2110" s="37">
        <f>M2110/Inputs!$B$6</f>
        <v>314.95994616460251</v>
      </c>
      <c r="O2110" s="38">
        <f>IF(N2110&gt;Inputs!$B$4,1,0)</f>
        <v>0</v>
      </c>
      <c r="P2110" s="34">
        <f t="shared" si="322"/>
        <v>7.8051828431779907E-2</v>
      </c>
      <c r="Q2110" s="36">
        <f>Inputs!$B$12*(1+$B2110)^0*$C2110+Inputs!$B$29*(1+$D2110)^0*Inputs!$B$19+Inputs!$B$30*(1+$E2110)^0*Inputs!$B$20+Inputs!$B$31*(1+$F2110)^0*Inputs!$B$21+Inputs!$B$22*(1+Inputs!$B$23)^0</f>
        <v>12167.347732644557</v>
      </c>
      <c r="R2110" s="36">
        <f>Inputs!$B$12*(1+$B2110)^1*$C2110+Inputs!$B$29*(1+$D2110)^1*Inputs!$B$19+Inputs!$B$30*(1+$E2110)^1*Inputs!$B$20+Inputs!$B$31*(1+$F2110)^1*Inputs!$B$21+Inputs!$B$22*(1+Inputs!$B$23)^1</f>
        <v>13841.371151691525</v>
      </c>
      <c r="S2110" s="36">
        <f>Inputs!$B$12*(1+$B2110)^2*$C2110+Inputs!$B$29*(1+$D2110)^2*Inputs!$B$19+Inputs!$B$30*(1+$E2110)^2*Inputs!$B$20+Inputs!$B$31*(1+$F2110)^2*Inputs!$B$21+Inputs!$B$22*(1+Inputs!$B$23)^2</f>
        <v>16038.637281487274</v>
      </c>
      <c r="T2110" s="36">
        <f>Inputs!$B$12*(1+$B2110)^3*$C2110+Inputs!$B$29*(1+$D2110)^3*Inputs!$B$19+Inputs!$B$30*(1+$E2110)^3*Inputs!$B$20+Inputs!$B$31*(1+$F2110)^3*Inputs!$B$21+Inputs!$B$22*(1+Inputs!$B$23)^3</f>
        <v>18941.812270491326</v>
      </c>
      <c r="U2110" s="36">
        <f>Inputs!$B$12*(1+$B2110)^4*$C2110+Inputs!$B$29*(1+$D2110)^4*Inputs!$B$19+Inputs!$B$30*(1+$E2110)^4*Inputs!$B$20+Inputs!$B$31*(1+$F2110)^4*Inputs!$B$21+Inputs!$B$22*(1+Inputs!$B$23)^4</f>
        <v>22797.981962754617</v>
      </c>
      <c r="V2110" s="35">
        <f>Inputs!$B$13/(Q2110*(1-$G2110))</f>
        <v>1.2861274636921358</v>
      </c>
      <c r="W2110" s="36">
        <f>Inputs!$B$13</f>
        <v>12660</v>
      </c>
      <c r="X2110" s="36">
        <f t="shared" si="323"/>
        <v>13577.545464357419</v>
      </c>
      <c r="Y2110" s="36">
        <f t="shared" si="324"/>
        <v>14777.823593580233</v>
      </c>
      <c r="Z2110" s="36">
        <f t="shared" si="325"/>
        <v>16324.785249613973</v>
      </c>
      <c r="AA2110" s="36">
        <f t="shared" si="326"/>
        <v>18290.553118413824</v>
      </c>
      <c r="AB2110" s="36">
        <f t="shared" si="327"/>
        <v>56692.98839124685</v>
      </c>
      <c r="AC2110" s="36">
        <f t="shared" si="328"/>
        <v>238945.00957961605</v>
      </c>
      <c r="AD2110" s="36">
        <f t="shared" si="329"/>
        <v>149920.73629273241</v>
      </c>
    </row>
    <row r="2111" spans="1:30" ht="14.25" customHeight="1" x14ac:dyDescent="0.25">
      <c r="A2111" s="16">
        <v>2095</v>
      </c>
      <c r="B2111" s="34">
        <v>0.24494604796942801</v>
      </c>
      <c r="C2111" s="34">
        <v>0.11293615355061599</v>
      </c>
      <c r="D2111" s="34">
        <v>2.0065931812079E-2</v>
      </c>
      <c r="E2111" s="34">
        <v>2.1187122002043299E-2</v>
      </c>
      <c r="F2111" s="34">
        <v>1.8103327404772399E-2</v>
      </c>
      <c r="G2111" s="34">
        <v>0.19225631170671201</v>
      </c>
      <c r="H2111" s="35">
        <v>1.0783647064889601</v>
      </c>
      <c r="I2111" s="34">
        <v>9.5870405106428705E-2</v>
      </c>
      <c r="J2111" s="34">
        <v>2.6926267992601002E-2</v>
      </c>
      <c r="K2111" s="36">
        <f>Inputs!$B$12*(1+$B2111)^4</f>
        <v>144129.66391525697</v>
      </c>
      <c r="L2111" s="36">
        <f t="shared" si="320"/>
        <v>21635.866933514812</v>
      </c>
      <c r="M2111" s="36">
        <f t="shared" si="321"/>
        <v>266266.90596308443</v>
      </c>
      <c r="N2111" s="37">
        <f>M2111/Inputs!$B$6</f>
        <v>405.89467372421404</v>
      </c>
      <c r="O2111" s="38">
        <f>IF(N2111&gt;Inputs!$B$4,1,0)</f>
        <v>1</v>
      </c>
      <c r="P2111" s="34">
        <f t="shared" si="322"/>
        <v>6.89441371138277E-2</v>
      </c>
      <c r="Q2111" s="36">
        <f>Inputs!$B$12*(1+$B2111)^0*$C2111+Inputs!$B$29*(1+$D2111)^0*Inputs!$B$19+Inputs!$B$30*(1+$E2111)^0*Inputs!$B$20+Inputs!$B$31*(1+$F2111)^0*Inputs!$B$21+Inputs!$B$22*(1+Inputs!$B$23)^0</f>
        <v>14798.21324046388</v>
      </c>
      <c r="R2111" s="36">
        <f>Inputs!$B$12*(1+$B2111)^1*$C2111+Inputs!$B$29*(1+$D2111)^1*Inputs!$B$19+Inputs!$B$30*(1+$E2111)^1*Inputs!$B$20+Inputs!$B$31*(1+$F2111)^1*Inputs!$B$21+Inputs!$B$22*(1+Inputs!$B$23)^1</f>
        <v>16590.087997951385</v>
      </c>
      <c r="S2111" s="36">
        <f>Inputs!$B$12*(1+$B2111)^2*$C2111+Inputs!$B$29*(1+$D2111)^2*Inputs!$B$19+Inputs!$B$30*(1+$E2111)^2*Inputs!$B$20+Inputs!$B$31*(1+$F2111)^2*Inputs!$B$21+Inputs!$B$22*(1+Inputs!$B$23)^2</f>
        <v>18790.387318585766</v>
      </c>
      <c r="T2111" s="36">
        <f>Inputs!$B$12*(1+$B2111)^3*$C2111+Inputs!$B$29*(1+$D2111)^3*Inputs!$B$19+Inputs!$B$30*(1+$E2111)^3*Inputs!$B$20+Inputs!$B$31*(1+$F2111)^3*Inputs!$B$21+Inputs!$B$22*(1+Inputs!$B$23)^3</f>
        <v>21498.711777625678</v>
      </c>
      <c r="U2111" s="36">
        <f>Inputs!$B$12*(1+$B2111)^4*$C2111+Inputs!$B$29*(1+$D2111)^4*Inputs!$B$19+Inputs!$B$30*(1+$E2111)^4*Inputs!$B$20+Inputs!$B$31*(1+$F2111)^4*Inputs!$B$21+Inputs!$B$22*(1+Inputs!$B$23)^4</f>
        <v>24839.054656172917</v>
      </c>
      <c r="V2111" s="35">
        <f>Inputs!$B$13/(Q2111*(1-$G2111))</f>
        <v>1.0591338574328866</v>
      </c>
      <c r="W2111" s="36">
        <f>Inputs!$B$13</f>
        <v>12660</v>
      </c>
      <c r="X2111" s="36">
        <f t="shared" si="323"/>
        <v>14257.390358616565</v>
      </c>
      <c r="Y2111" s="36">
        <f t="shared" si="324"/>
        <v>16221.280760964071</v>
      </c>
      <c r="Z2111" s="36">
        <f t="shared" si="325"/>
        <v>18642.7989578495</v>
      </c>
      <c r="AA2111" s="36">
        <f t="shared" si="326"/>
        <v>21635.866933514812</v>
      </c>
      <c r="AB2111" s="36">
        <f t="shared" si="327"/>
        <v>62365.494927281463</v>
      </c>
      <c r="AC2111" s="36">
        <f t="shared" si="328"/>
        <v>322267.28790783096</v>
      </c>
      <c r="AD2111" s="36">
        <f t="shared" si="329"/>
        <v>203901.41103580297</v>
      </c>
    </row>
    <row r="2112" spans="1:30" ht="14.25" customHeight="1" x14ac:dyDescent="0.25">
      <c r="A2112" s="16">
        <v>2096</v>
      </c>
      <c r="B2112" s="34">
        <v>0.416727396993544</v>
      </c>
      <c r="C2112" s="34">
        <v>8.1266306888737705E-2</v>
      </c>
      <c r="D2112" s="34">
        <v>3.1892448955934502E-2</v>
      </c>
      <c r="E2112" s="34">
        <v>2.6342798995136099E-2</v>
      </c>
      <c r="F2112" s="34">
        <v>1.11206196588576E-2</v>
      </c>
      <c r="G2112" s="34">
        <v>0.18863068249366999</v>
      </c>
      <c r="H2112" s="35">
        <v>0.99879388104434197</v>
      </c>
      <c r="I2112" s="34">
        <v>9.3026599551154499E-2</v>
      </c>
      <c r="J2112" s="34">
        <v>2.75222236219528E-2</v>
      </c>
      <c r="K2112" s="36">
        <f>Inputs!$B$12*(1+$B2112)^4</f>
        <v>241711.00286329232</v>
      </c>
      <c r="L2112" s="36">
        <f t="shared" si="320"/>
        <v>22931.623631050566</v>
      </c>
      <c r="M2112" s="36">
        <f t="shared" si="321"/>
        <v>294495.77691265941</v>
      </c>
      <c r="N2112" s="37">
        <f>M2112/Inputs!$B$6</f>
        <v>448.92648919612714</v>
      </c>
      <c r="O2112" s="38">
        <f>IF(N2112&gt;Inputs!$B$4,1,0)</f>
        <v>1</v>
      </c>
      <c r="P2112" s="34">
        <f t="shared" si="322"/>
        <v>6.5504375929201691E-2</v>
      </c>
      <c r="Q2112" s="36">
        <f>Inputs!$B$12*(1+$B2112)^0*$C2112+Inputs!$B$29*(1+$D2112)^0*Inputs!$B$19+Inputs!$B$30*(1+$E2112)^0*Inputs!$B$20+Inputs!$B$31*(1+$F2112)^0*Inputs!$B$21+Inputs!$B$22*(1+Inputs!$B$23)^0</f>
        <v>12898.022440751185</v>
      </c>
      <c r="R2112" s="36">
        <f>Inputs!$B$12*(1+$B2112)^1*$C2112+Inputs!$B$29*(1+$D2112)^1*Inputs!$B$19+Inputs!$B$30*(1+$E2112)^1*Inputs!$B$20+Inputs!$B$31*(1+$F2112)^1*Inputs!$B$21+Inputs!$B$22*(1+Inputs!$B$23)^1</f>
        <v>15082.498527261268</v>
      </c>
      <c r="S2112" s="36">
        <f>Inputs!$B$12*(1+$B2112)^2*$C2112+Inputs!$B$29*(1+$D2112)^2*Inputs!$B$19+Inputs!$B$30*(1+$E2112)^2*Inputs!$B$20+Inputs!$B$31*(1+$F2112)^2*Inputs!$B$21+Inputs!$B$22*(1+Inputs!$B$23)^2</f>
        <v>18117.330861250659</v>
      </c>
      <c r="T2112" s="36">
        <f>Inputs!$B$12*(1+$B2112)^3*$C2112+Inputs!$B$29*(1+$D2112)^3*Inputs!$B$19+Inputs!$B$30*(1+$E2112)^3*Inputs!$B$20+Inputs!$B$31*(1+$F2112)^3*Inputs!$B$21+Inputs!$B$22*(1+Inputs!$B$23)^3</f>
        <v>22355.48904530493</v>
      </c>
      <c r="U2112" s="36">
        <f>Inputs!$B$12*(1+$B2112)^4*$C2112+Inputs!$B$29*(1+$D2112)^4*Inputs!$B$19+Inputs!$B$30*(1+$E2112)^4*Inputs!$B$20+Inputs!$B$31*(1+$F2112)^4*Inputs!$B$21+Inputs!$B$22*(1+Inputs!$B$23)^4</f>
        <v>28296.997188656213</v>
      </c>
      <c r="V2112" s="35">
        <f>Inputs!$B$13/(Q2112*(1-$G2112))</f>
        <v>1.2097398777783561</v>
      </c>
      <c r="W2112" s="36">
        <f>Inputs!$B$13</f>
        <v>12660</v>
      </c>
      <c r="X2112" s="36">
        <f t="shared" si="323"/>
        <v>14158.801698037047</v>
      </c>
      <c r="Y2112" s="36">
        <f t="shared" si="324"/>
        <v>16232.553485373695</v>
      </c>
      <c r="Z2112" s="36">
        <f t="shared" si="325"/>
        <v>19073.244674025042</v>
      </c>
      <c r="AA2112" s="36">
        <f t="shared" si="326"/>
        <v>22931.623631050566</v>
      </c>
      <c r="AB2112" s="36">
        <f t="shared" si="327"/>
        <v>63926.169077228216</v>
      </c>
      <c r="AC2112" s="36">
        <f t="shared" si="328"/>
        <v>359712.65385545912</v>
      </c>
      <c r="AD2112" s="36">
        <f t="shared" si="329"/>
        <v>230569.60783543118</v>
      </c>
    </row>
    <row r="2113" spans="1:30" ht="14.25" customHeight="1" x14ac:dyDescent="0.25">
      <c r="A2113" s="16">
        <v>2097</v>
      </c>
      <c r="B2113" s="34">
        <v>0.371818604636865</v>
      </c>
      <c r="C2113" s="34">
        <v>5.8605288006845301E-2</v>
      </c>
      <c r="D2113" s="34">
        <v>2.2003872761505599E-2</v>
      </c>
      <c r="E2113" s="34">
        <v>3.80977058591691E-2</v>
      </c>
      <c r="F2113" s="34">
        <v>1.7995984410545101E-2</v>
      </c>
      <c r="G2113" s="34">
        <v>0.181918770836798</v>
      </c>
      <c r="H2113" s="35">
        <v>0.99048370128422802</v>
      </c>
      <c r="I2113" s="34">
        <v>0.10537377616727001</v>
      </c>
      <c r="J2113" s="34">
        <v>2.3552011645576999E-2</v>
      </c>
      <c r="K2113" s="36">
        <f>Inputs!$B$12*(1+$B2113)^4</f>
        <v>212489.75916072569</v>
      </c>
      <c r="L2113" s="36">
        <f t="shared" si="320"/>
        <v>17198.673960309694</v>
      </c>
      <c r="M2113" s="36">
        <f t="shared" si="321"/>
        <v>184208.29507360549</v>
      </c>
      <c r="N2113" s="37">
        <f>M2113/Inputs!$B$6</f>
        <v>280.80532785610592</v>
      </c>
      <c r="O2113" s="38">
        <f>IF(N2113&gt;Inputs!$B$4,1,0)</f>
        <v>0</v>
      </c>
      <c r="P2113" s="34">
        <f t="shared" si="322"/>
        <v>8.1821764521693013E-2</v>
      </c>
      <c r="Q2113" s="36">
        <f>Inputs!$B$12*(1+$B2113)^0*$C2113+Inputs!$B$29*(1+$D2113)^0*Inputs!$B$19+Inputs!$B$30*(1+$E2113)^0*Inputs!$B$20+Inputs!$B$31*(1+$F2113)^0*Inputs!$B$21+Inputs!$B$22*(1+Inputs!$B$23)^0</f>
        <v>11538.36130783764</v>
      </c>
      <c r="R2113" s="36">
        <f>Inputs!$B$12*(1+$B2113)^1*$C2113+Inputs!$B$29*(1+$D2113)^1*Inputs!$B$19+Inputs!$B$30*(1+$E2113)^1*Inputs!$B$20+Inputs!$B$31*(1+$F2113)^1*Inputs!$B$21+Inputs!$B$22*(1+Inputs!$B$23)^1</f>
        <v>13026.231668458791</v>
      </c>
      <c r="S2113" s="36">
        <f>Inputs!$B$12*(1+$B2113)^2*$C2113+Inputs!$B$29*(1+$D2113)^2*Inputs!$B$19+Inputs!$B$30*(1+$E2113)^2*Inputs!$B$20+Inputs!$B$31*(1+$F2113)^2*Inputs!$B$21+Inputs!$B$22*(1+Inputs!$B$23)^2</f>
        <v>15004.861914026456</v>
      </c>
      <c r="T2113" s="36">
        <f>Inputs!$B$12*(1+$B2113)^3*$C2113+Inputs!$B$29*(1+$D2113)^3*Inputs!$B$19+Inputs!$B$30*(1+$E2113)^3*Inputs!$B$20+Inputs!$B$31*(1+$F2113)^3*Inputs!$B$21+Inputs!$B$22*(1+Inputs!$B$23)^3</f>
        <v>17655.141491432027</v>
      </c>
      <c r="U2113" s="36">
        <f>Inputs!$B$12*(1+$B2113)^4*$C2113+Inputs!$B$29*(1+$D2113)^4*Inputs!$B$19+Inputs!$B$30*(1+$E2113)^4*Inputs!$B$20+Inputs!$B$31*(1+$F2113)^4*Inputs!$B$21+Inputs!$B$22*(1+Inputs!$B$23)^4</f>
        <v>21225.171211956535</v>
      </c>
      <c r="V2113" s="35">
        <f>Inputs!$B$13/(Q2113*(1-$G2113))</f>
        <v>1.3411987611571927</v>
      </c>
      <c r="W2113" s="36">
        <f>Inputs!$B$13</f>
        <v>12660</v>
      </c>
      <c r="X2113" s="36">
        <f t="shared" si="323"/>
        <v>13358.155412722985</v>
      </c>
      <c r="Y2113" s="36">
        <f t="shared" si="324"/>
        <v>14310.929475942228</v>
      </c>
      <c r="Z2113" s="36">
        <f t="shared" si="325"/>
        <v>15572.266916144066</v>
      </c>
      <c r="AA2113" s="36">
        <f t="shared" si="326"/>
        <v>17198.673960309694</v>
      </c>
      <c r="AB2113" s="36">
        <f t="shared" si="327"/>
        <v>53834.516481354505</v>
      </c>
      <c r="AC2113" s="36">
        <f t="shared" si="328"/>
        <v>215147.36858362658</v>
      </c>
      <c r="AD2113" s="36">
        <f t="shared" si="329"/>
        <v>130373.77859225098</v>
      </c>
    </row>
    <row r="2114" spans="1:30" ht="14.25" customHeight="1" x14ac:dyDescent="0.25">
      <c r="A2114" s="16">
        <v>2098</v>
      </c>
      <c r="B2114" s="34">
        <v>0.44355940168500202</v>
      </c>
      <c r="C2114" s="34">
        <v>5.5473380607232503E-2</v>
      </c>
      <c r="D2114" s="34">
        <v>3.4532431569367202E-2</v>
      </c>
      <c r="E2114" s="34">
        <v>3.6025668385214503E-2</v>
      </c>
      <c r="F2114" s="34">
        <v>5.9712130624557701E-3</v>
      </c>
      <c r="G2114" s="34">
        <v>0.18908839969038799</v>
      </c>
      <c r="H2114" s="35">
        <v>1.0587290244429699</v>
      </c>
      <c r="I2114" s="34">
        <v>9.3910050230309794E-2</v>
      </c>
      <c r="J2114" s="34">
        <v>2.6123066572519501E-2</v>
      </c>
      <c r="K2114" s="36">
        <f>Inputs!$B$12*(1+$B2114)^4</f>
        <v>260549.28676189171</v>
      </c>
      <c r="L2114" s="36">
        <f t="shared" si="320"/>
        <v>19881.335259314303</v>
      </c>
      <c r="M2114" s="36">
        <f t="shared" si="321"/>
        <v>251275.44544813724</v>
      </c>
      <c r="N2114" s="37">
        <f>M2114/Inputs!$B$6</f>
        <v>383.04183757337995</v>
      </c>
      <c r="O2114" s="38">
        <f>IF(N2114&gt;Inputs!$B$4,1,0)</f>
        <v>0</v>
      </c>
      <c r="P2114" s="34">
        <f t="shared" si="322"/>
        <v>6.778698365779029E-2</v>
      </c>
      <c r="Q2114" s="36">
        <f>Inputs!$B$12*(1+$B2114)^0*$C2114+Inputs!$B$29*(1+$D2114)^0*Inputs!$B$19+Inputs!$B$30*(1+$E2114)^0*Inputs!$B$20+Inputs!$B$31*(1+$F2114)^0*Inputs!$B$21+Inputs!$B$22*(1+Inputs!$B$23)^0</f>
        <v>11350.446863860871</v>
      </c>
      <c r="R2114" s="36">
        <f>Inputs!$B$12*(1+$B2114)^1*$C2114+Inputs!$B$29*(1+$D2114)^1*Inputs!$B$19+Inputs!$B$30*(1+$E2114)^1*Inputs!$B$20+Inputs!$B$31*(1+$F2114)^1*Inputs!$B$21+Inputs!$B$22*(1+Inputs!$B$23)^1</f>
        <v>12989.090479586499</v>
      </c>
      <c r="S2114" s="36">
        <f>Inputs!$B$12*(1+$B2114)^2*$C2114+Inputs!$B$29*(1+$D2114)^2*Inputs!$B$19+Inputs!$B$30*(1+$E2114)^2*Inputs!$B$20+Inputs!$B$31*(1+$F2114)^2*Inputs!$B$21+Inputs!$B$22*(1+Inputs!$B$23)^2</f>
        <v>15287.863231537318</v>
      </c>
      <c r="T2114" s="36">
        <f>Inputs!$B$12*(1+$B2114)^3*$C2114+Inputs!$B$29*(1+$D2114)^3*Inputs!$B$19+Inputs!$B$30*(1+$E2114)^3*Inputs!$B$20+Inputs!$B$31*(1+$F2114)^3*Inputs!$B$21+Inputs!$B$22*(1+Inputs!$B$23)^3</f>
        <v>18537.420484671042</v>
      </c>
      <c r="U2114" s="36">
        <f>Inputs!$B$12*(1+$B2114)^4*$C2114+Inputs!$B$29*(1+$D2114)^4*Inputs!$B$19+Inputs!$B$30*(1+$E2114)^4*Inputs!$B$20+Inputs!$B$31*(1+$F2114)^4*Inputs!$B$21+Inputs!$B$22*(1+Inputs!$B$23)^4</f>
        <v>23157.262388679046</v>
      </c>
      <c r="V2114" s="35">
        <f>Inputs!$B$13/(Q2114*(1-$G2114))</f>
        <v>1.3754576800578269</v>
      </c>
      <c r="W2114" s="36">
        <f>Inputs!$B$13</f>
        <v>12660</v>
      </c>
      <c r="X2114" s="36">
        <f t="shared" si="323"/>
        <v>13653.675387782649</v>
      </c>
      <c r="Y2114" s="36">
        <f t="shared" si="324"/>
        <v>15088.434859643061</v>
      </c>
      <c r="Z2114" s="36">
        <f t="shared" si="325"/>
        <v>17105.319160370367</v>
      </c>
      <c r="AA2114" s="36">
        <f t="shared" si="326"/>
        <v>19881.335259314303</v>
      </c>
      <c r="AB2114" s="36">
        <f t="shared" si="327"/>
        <v>59147.460502635877</v>
      </c>
      <c r="AC2114" s="36">
        <f t="shared" si="328"/>
        <v>300953.00901472458</v>
      </c>
      <c r="AD2114" s="36">
        <f t="shared" si="329"/>
        <v>192127.98494550138</v>
      </c>
    </row>
    <row r="2115" spans="1:30" ht="14.25" customHeight="1" x14ac:dyDescent="0.25">
      <c r="A2115" s="16">
        <v>2099</v>
      </c>
      <c r="B2115" s="34">
        <v>0.340945387388435</v>
      </c>
      <c r="C2115" s="34">
        <v>5.2876422280332097E-2</v>
      </c>
      <c r="D2115" s="34">
        <v>3.6397534858775199E-2</v>
      </c>
      <c r="E2115" s="34">
        <v>3.1478480520659401E-2</v>
      </c>
      <c r="F2115" s="34">
        <v>1.40707195195493E-2</v>
      </c>
      <c r="G2115" s="34">
        <v>0.18682780076370201</v>
      </c>
      <c r="H2115" s="35">
        <v>1.0830300844477301</v>
      </c>
      <c r="I2115" s="34">
        <v>8.8717725439449502E-2</v>
      </c>
      <c r="J2115" s="34">
        <v>2.05863155225335E-2</v>
      </c>
      <c r="K2115" s="36">
        <f>Inputs!$B$12*(1+$B2115)^4</f>
        <v>193997.26770125798</v>
      </c>
      <c r="L2115" s="36">
        <f t="shared" si="320"/>
        <v>16811.603366227027</v>
      </c>
      <c r="M2115" s="36">
        <f t="shared" si="321"/>
        <v>220426.53141407156</v>
      </c>
      <c r="N2115" s="37">
        <f>M2115/Inputs!$B$6</f>
        <v>336.01605398486521</v>
      </c>
      <c r="O2115" s="38">
        <f>IF(N2115&gt;Inputs!$B$4,1,0)</f>
        <v>0</v>
      </c>
      <c r="P2115" s="34">
        <f t="shared" si="322"/>
        <v>6.8131409916916005E-2</v>
      </c>
      <c r="Q2115" s="36">
        <f>Inputs!$B$12*(1+$B2115)^0*$C2115+Inputs!$B$29*(1+$D2115)^0*Inputs!$B$19+Inputs!$B$30*(1+$E2115)^0*Inputs!$B$20+Inputs!$B$31*(1+$F2115)^0*Inputs!$B$21+Inputs!$B$22*(1+Inputs!$B$23)^0</f>
        <v>11194.629364246848</v>
      </c>
      <c r="R2115" s="36">
        <f>Inputs!$B$12*(1+$B2115)^1*$C2115+Inputs!$B$29*(1+$D2115)^1*Inputs!$B$19+Inputs!$B$30*(1+$E2115)^1*Inputs!$B$20+Inputs!$B$31*(1+$F2115)^1*Inputs!$B$21+Inputs!$B$22*(1+Inputs!$B$23)^1</f>
        <v>12469.897152106612</v>
      </c>
      <c r="S2115" s="36">
        <f>Inputs!$B$12*(1+$B2115)^2*$C2115+Inputs!$B$29*(1+$D2115)^2*Inputs!$B$19+Inputs!$B$30*(1+$E2115)^2*Inputs!$B$20+Inputs!$B$31*(1+$F2115)^2*Inputs!$B$21+Inputs!$B$22*(1+Inputs!$B$23)^2</f>
        <v>14119.639327026813</v>
      </c>
      <c r="T2115" s="36">
        <f>Inputs!$B$12*(1+$B2115)^3*$C2115+Inputs!$B$29*(1+$D2115)^3*Inputs!$B$19+Inputs!$B$30*(1+$E2115)^3*Inputs!$B$20+Inputs!$B$31*(1+$F2115)^3*Inputs!$B$21+Inputs!$B$22*(1+Inputs!$B$23)^3</f>
        <v>16269.78208085404</v>
      </c>
      <c r="U2115" s="36">
        <f>Inputs!$B$12*(1+$B2115)^4*$C2115+Inputs!$B$29*(1+$D2115)^4*Inputs!$B$19+Inputs!$B$30*(1+$E2115)^4*Inputs!$B$20+Inputs!$B$31*(1+$F2115)^4*Inputs!$B$21+Inputs!$B$22*(1+Inputs!$B$23)^4</f>
        <v>19089.128085483226</v>
      </c>
      <c r="V2115" s="35">
        <f>Inputs!$B$13/(Q2115*(1-$G2115))</f>
        <v>1.3907256470426301</v>
      </c>
      <c r="W2115" s="36">
        <f>Inputs!$B$13</f>
        <v>12660</v>
      </c>
      <c r="X2115" s="36">
        <f t="shared" si="323"/>
        <v>13322.178005938666</v>
      </c>
      <c r="Y2115" s="36">
        <f t="shared" si="324"/>
        <v>14201.45832019606</v>
      </c>
      <c r="Z2115" s="36">
        <f t="shared" si="325"/>
        <v>15346.347076245602</v>
      </c>
      <c r="AA2115" s="36">
        <f t="shared" si="326"/>
        <v>16811.603366227027</v>
      </c>
      <c r="AB2115" s="36">
        <f t="shared" si="327"/>
        <v>55786.655163770702</v>
      </c>
      <c r="AC2115" s="36">
        <f t="shared" si="328"/>
        <v>251832.3392762178</v>
      </c>
      <c r="AD2115" s="36">
        <f t="shared" si="329"/>
        <v>164639.87625030088</v>
      </c>
    </row>
    <row r="2116" spans="1:30" ht="14.25" customHeight="1" x14ac:dyDescent="0.25">
      <c r="A2116" s="16">
        <v>2100</v>
      </c>
      <c r="B2116" s="34">
        <v>0.14309197898943499</v>
      </c>
      <c r="C2116" s="34">
        <v>0.101267469603538</v>
      </c>
      <c r="D2116" s="34">
        <v>2.32878238376189E-2</v>
      </c>
      <c r="E2116" s="34">
        <v>5.8842506323295601E-2</v>
      </c>
      <c r="F2116" s="34">
        <v>1.3664934456249099E-2</v>
      </c>
      <c r="G2116" s="34">
        <v>0.21512621490320499</v>
      </c>
      <c r="H2116" s="35">
        <v>1.03920658589995</v>
      </c>
      <c r="I2116" s="34">
        <v>8.8834032795413506E-2</v>
      </c>
      <c r="J2116" s="34">
        <v>1.7047123765929598E-2</v>
      </c>
      <c r="K2116" s="36">
        <f>Inputs!$B$12*(1+$B2116)^4</f>
        <v>102441.50725363512</v>
      </c>
      <c r="L2116" s="36">
        <f t="shared" si="320"/>
        <v>15760.248513261347</v>
      </c>
      <c r="M2116" s="36">
        <f t="shared" si="321"/>
        <v>200526.86198497453</v>
      </c>
      <c r="N2116" s="37">
        <f>M2116/Inputs!$B$6</f>
        <v>305.68119205026608</v>
      </c>
      <c r="O2116" s="38">
        <f>IF(N2116&gt;Inputs!$B$4,1,0)</f>
        <v>0</v>
      </c>
      <c r="P2116" s="34">
        <f t="shared" si="322"/>
        <v>7.1786909029483911E-2</v>
      </c>
      <c r="Q2116" s="36">
        <f>Inputs!$B$12*(1+$B2116)^0*$C2116+Inputs!$B$29*(1+$D2116)^0*Inputs!$B$19+Inputs!$B$30*(1+$E2116)^0*Inputs!$B$20+Inputs!$B$31*(1+$F2116)^0*Inputs!$B$21+Inputs!$B$22*(1+Inputs!$B$23)^0</f>
        <v>14098.0922036392</v>
      </c>
      <c r="R2116" s="36">
        <f>Inputs!$B$12*(1+$B2116)^1*$C2116+Inputs!$B$29*(1+$D2116)^1*Inputs!$B$19+Inputs!$B$30*(1+$E2116)^1*Inputs!$B$20+Inputs!$B$31*(1+$F2116)^1*Inputs!$B$21+Inputs!$B$22*(1+Inputs!$B$23)^1</f>
        <v>15184.729853002886</v>
      </c>
      <c r="S2116" s="36">
        <f>Inputs!$B$12*(1+$B2116)^2*$C2116+Inputs!$B$29*(1+$D2116)^2*Inputs!$B$19+Inputs!$B$30*(1+$E2116)^2*Inputs!$B$20+Inputs!$B$31*(1+$F2116)^2*Inputs!$B$21+Inputs!$B$22*(1+Inputs!$B$23)^2</f>
        <v>16405.030020600014</v>
      </c>
      <c r="T2116" s="36">
        <f>Inputs!$B$12*(1+$B2116)^3*$C2116+Inputs!$B$29*(1+$D2116)^3*Inputs!$B$19+Inputs!$B$30*(1+$E2116)^3*Inputs!$B$20+Inputs!$B$31*(1+$F2116)^3*Inputs!$B$21+Inputs!$B$22*(1+Inputs!$B$23)^3</f>
        <v>17777.297161183153</v>
      </c>
      <c r="U2116" s="36">
        <f>Inputs!$B$12*(1+$B2116)^4*$C2116+Inputs!$B$29*(1+$D2116)^4*Inputs!$B$19+Inputs!$B$30*(1+$E2116)^4*Inputs!$B$20+Inputs!$B$31*(1+$F2116)^4*Inputs!$B$21+Inputs!$B$22*(1+Inputs!$B$23)^4</f>
        <v>19322.412402266149</v>
      </c>
      <c r="V2116" s="35">
        <f>Inputs!$B$13/(Q2116*(1-$G2116))</f>
        <v>1.1441251577897045</v>
      </c>
      <c r="W2116" s="36">
        <f>Inputs!$B$13</f>
        <v>12660</v>
      </c>
      <c r="X2116" s="36">
        <f t="shared" si="323"/>
        <v>13323.186505576003</v>
      </c>
      <c r="Y2116" s="36">
        <f t="shared" si="324"/>
        <v>14056.156590164544</v>
      </c>
      <c r="Z2116" s="36">
        <f t="shared" si="325"/>
        <v>14865.961927836619</v>
      </c>
      <c r="AA2116" s="36">
        <f t="shared" si="326"/>
        <v>15760.248513261347</v>
      </c>
      <c r="AB2116" s="36">
        <f t="shared" si="327"/>
        <v>54628.488856438453</v>
      </c>
      <c r="AC2116" s="36">
        <f t="shared" si="328"/>
        <v>223284.65784291417</v>
      </c>
      <c r="AD2116" s="36">
        <f t="shared" si="329"/>
        <v>145898.37312853607</v>
      </c>
    </row>
    <row r="2117" spans="1:30" ht="14.25" customHeight="1" x14ac:dyDescent="0.25">
      <c r="A2117" s="16">
        <v>2101</v>
      </c>
      <c r="B2117" s="34">
        <v>0.237224677951695</v>
      </c>
      <c r="C2117" s="34">
        <v>5.6200273616125201E-2</v>
      </c>
      <c r="D2117" s="34">
        <v>1.25418430341835E-2</v>
      </c>
      <c r="E2117" s="34">
        <v>1.7513423711753798E-2</v>
      </c>
      <c r="F2117" s="34">
        <v>1.37910304213906E-2</v>
      </c>
      <c r="G2117" s="34">
        <v>0.204512782238434</v>
      </c>
      <c r="H2117" s="35">
        <v>1.1007929111116299</v>
      </c>
      <c r="I2117" s="34">
        <v>9.2090173510782899E-2</v>
      </c>
      <c r="J2117" s="34">
        <v>1.9468239974445099E-2</v>
      </c>
      <c r="K2117" s="36">
        <f>Inputs!$B$12*(1+$B2117)^4</f>
        <v>140587.1238544446</v>
      </c>
      <c r="L2117" s="36">
        <f t="shared" si="320"/>
        <v>14218.830605219166</v>
      </c>
      <c r="M2117" s="36">
        <f t="shared" si="321"/>
        <v>179861.46525109047</v>
      </c>
      <c r="N2117" s="37">
        <f>M2117/Inputs!$B$6</f>
        <v>274.17906288275987</v>
      </c>
      <c r="O2117" s="38">
        <f>IF(N2117&gt;Inputs!$B$4,1,0)</f>
        <v>0</v>
      </c>
      <c r="P2117" s="34">
        <f t="shared" si="322"/>
        <v>7.2621933536337807E-2</v>
      </c>
      <c r="Q2117" s="36">
        <f>Inputs!$B$12*(1+$B2117)^0*$C2117+Inputs!$B$29*(1+$D2117)^0*Inputs!$B$19+Inputs!$B$30*(1+$E2117)^0*Inputs!$B$20+Inputs!$B$31*(1+$F2117)^0*Inputs!$B$21+Inputs!$B$22*(1+Inputs!$B$23)^0</f>
        <v>11394.060444394432</v>
      </c>
      <c r="R2117" s="36">
        <f>Inputs!$B$12*(1+$B2117)^1*$C2117+Inputs!$B$29*(1+$D2117)^1*Inputs!$B$19+Inputs!$B$30*(1+$E2117)^1*Inputs!$B$20+Inputs!$B$31*(1+$F2117)^1*Inputs!$B$21+Inputs!$B$22*(1+Inputs!$B$23)^1</f>
        <v>12272.561103359854</v>
      </c>
      <c r="S2117" s="36">
        <f>Inputs!$B$12*(1+$B2117)^2*$C2117+Inputs!$B$29*(1+$D2117)^2*Inputs!$B$19+Inputs!$B$30*(1+$E2117)^2*Inputs!$B$20+Inputs!$B$31*(1+$F2117)^2*Inputs!$B$21+Inputs!$B$22*(1+Inputs!$B$23)^2</f>
        <v>13340.901015778159</v>
      </c>
      <c r="T2117" s="36">
        <f>Inputs!$B$12*(1+$B2117)^3*$C2117+Inputs!$B$29*(1+$D2117)^3*Inputs!$B$19+Inputs!$B$30*(1+$E2117)^3*Inputs!$B$20+Inputs!$B$31*(1+$F2117)^3*Inputs!$B$21+Inputs!$B$22*(1+Inputs!$B$23)^3</f>
        <v>14644.066157627256</v>
      </c>
      <c r="U2117" s="36">
        <f>Inputs!$B$12*(1+$B2117)^4*$C2117+Inputs!$B$29*(1+$D2117)^4*Inputs!$B$19+Inputs!$B$30*(1+$E2117)^4*Inputs!$B$20+Inputs!$B$31*(1+$F2117)^4*Inputs!$B$21+Inputs!$B$22*(1+Inputs!$B$23)^4</f>
        <v>16237.720087427369</v>
      </c>
      <c r="V2117" s="35">
        <f>Inputs!$B$13/(Q2117*(1-$G2117))</f>
        <v>1.3967606165943476</v>
      </c>
      <c r="W2117" s="36">
        <f>Inputs!$B$13</f>
        <v>12660</v>
      </c>
      <c r="X2117" s="36">
        <f t="shared" si="323"/>
        <v>12913.748239225699</v>
      </c>
      <c r="Y2117" s="36">
        <f t="shared" si="324"/>
        <v>13252.663675877189</v>
      </c>
      <c r="Z2117" s="36">
        <f t="shared" si="325"/>
        <v>13685.265283029126</v>
      </c>
      <c r="AA2117" s="36">
        <f t="shared" si="326"/>
        <v>14218.830605219166</v>
      </c>
      <c r="AB2117" s="36">
        <f t="shared" si="327"/>
        <v>51369.114018673281</v>
      </c>
      <c r="AC2117" s="36">
        <f t="shared" si="328"/>
        <v>199604.24496745705</v>
      </c>
      <c r="AD2117" s="36">
        <f t="shared" si="329"/>
        <v>128492.35123241718</v>
      </c>
    </row>
    <row r="2118" spans="1:30" ht="14.25" customHeight="1" x14ac:dyDescent="0.25">
      <c r="A2118" s="16">
        <v>2102</v>
      </c>
      <c r="B2118" s="34">
        <v>0.36801457994495002</v>
      </c>
      <c r="C2118" s="34">
        <v>0.105462548546471</v>
      </c>
      <c r="D2118" s="34">
        <v>2.9681868217685599E-2</v>
      </c>
      <c r="E2118" s="34">
        <v>5.8140537375676801E-2</v>
      </c>
      <c r="F2118" s="34">
        <v>9.4138392589086604E-3</v>
      </c>
      <c r="G2118" s="34">
        <v>0.18075323852171399</v>
      </c>
      <c r="H2118" s="35">
        <v>1.1088103762828201</v>
      </c>
      <c r="I2118" s="34">
        <v>9.0402217712958005E-2</v>
      </c>
      <c r="J2118" s="34">
        <v>1.9601313740980002E-2</v>
      </c>
      <c r="K2118" s="36">
        <f>Inputs!$B$12*(1+$B2118)^4</f>
        <v>210142.62570597668</v>
      </c>
      <c r="L2118" s="36">
        <f t="shared" si="320"/>
        <v>28263.684342287052</v>
      </c>
      <c r="M2118" s="36">
        <f t="shared" si="321"/>
        <v>336538.64850995754</v>
      </c>
      <c r="N2118" s="37">
        <f>M2118/Inputs!$B$6</f>
        <v>513.01623248469139</v>
      </c>
      <c r="O2118" s="38">
        <f>IF(N2118&gt;Inputs!$B$4,1,0)</f>
        <v>1</v>
      </c>
      <c r="P2118" s="34">
        <f t="shared" si="322"/>
        <v>7.0800903971977996E-2</v>
      </c>
      <c r="Q2118" s="36">
        <f>Inputs!$B$12*(1+$B2118)^0*$C2118+Inputs!$B$29*(1+$D2118)^0*Inputs!$B$19+Inputs!$B$30*(1+$E2118)^0*Inputs!$B$20+Inputs!$B$31*(1+$F2118)^0*Inputs!$B$21+Inputs!$B$22*(1+Inputs!$B$23)^0</f>
        <v>14349.796940215183</v>
      </c>
      <c r="R2118" s="36">
        <f>Inputs!$B$12*(1+$B2118)^1*$C2118+Inputs!$B$29*(1+$D2118)^1*Inputs!$B$19+Inputs!$B$30*(1+$E2118)^1*Inputs!$B$20+Inputs!$B$31*(1+$F2118)^1*Inputs!$B$21+Inputs!$B$22*(1+Inputs!$B$23)^1</f>
        <v>16895.851900060028</v>
      </c>
      <c r="S2118" s="36">
        <f>Inputs!$B$12*(1+$B2118)^2*$C2118+Inputs!$B$29*(1+$D2118)^2*Inputs!$B$19+Inputs!$B$30*(1+$E2118)^2*Inputs!$B$20+Inputs!$B$31*(1+$F2118)^2*Inputs!$B$21+Inputs!$B$22*(1+Inputs!$B$23)^2</f>
        <v>20308.626265949002</v>
      </c>
      <c r="T2118" s="36">
        <f>Inputs!$B$12*(1+$B2118)^3*$C2118+Inputs!$B$29*(1+$D2118)^3*Inputs!$B$19+Inputs!$B$30*(1+$E2118)^3*Inputs!$B$20+Inputs!$B$31*(1+$F2118)^3*Inputs!$B$21+Inputs!$B$22*(1+Inputs!$B$23)^3</f>
        <v>24904.02890795657</v>
      </c>
      <c r="U2118" s="36">
        <f>Inputs!$B$12*(1+$B2118)^4*$C2118+Inputs!$B$29*(1+$D2118)^4*Inputs!$B$19+Inputs!$B$30*(1+$E2118)^4*Inputs!$B$20+Inputs!$B$31*(1+$F2118)^4*Inputs!$B$21+Inputs!$B$22*(1+Inputs!$B$23)^4</f>
        <v>31114.065341150737</v>
      </c>
      <c r="V2118" s="35">
        <f>Inputs!$B$13/(Q2118*(1-$G2118))</f>
        <v>1.0768946437375804</v>
      </c>
      <c r="W2118" s="36">
        <f>Inputs!$B$13</f>
        <v>12660</v>
      </c>
      <c r="X2118" s="36">
        <f t="shared" si="323"/>
        <v>15016.68113469858</v>
      </c>
      <c r="Y2118" s="36">
        <f t="shared" si="324"/>
        <v>18182.635588751022</v>
      </c>
      <c r="Z2118" s="36">
        <f t="shared" si="325"/>
        <v>22459.763089902601</v>
      </c>
      <c r="AA2118" s="36">
        <f t="shared" si="326"/>
        <v>28263.684342287052</v>
      </c>
      <c r="AB2118" s="36">
        <f t="shared" si="327"/>
        <v>72488.310842149498</v>
      </c>
      <c r="AC2118" s="36">
        <f t="shared" si="328"/>
        <v>407024.31847426528</v>
      </c>
      <c r="AD2118" s="36">
        <f t="shared" si="329"/>
        <v>264050.33766780805</v>
      </c>
    </row>
    <row r="2119" spans="1:30" ht="14.25" customHeight="1" x14ac:dyDescent="0.25">
      <c r="A2119" s="16">
        <v>2103</v>
      </c>
      <c r="B2119" s="34">
        <v>0.45375934925996603</v>
      </c>
      <c r="C2119" s="34">
        <v>6.2412989118036603E-2</v>
      </c>
      <c r="D2119" s="34">
        <v>1.2931247278018899E-2</v>
      </c>
      <c r="E2119" s="34">
        <v>6.5191370293242401E-2</v>
      </c>
      <c r="F2119" s="34">
        <v>7.21918154094176E-3</v>
      </c>
      <c r="G2119" s="34">
        <v>0.18856892670015299</v>
      </c>
      <c r="H2119" s="35">
        <v>1.06976479787106</v>
      </c>
      <c r="I2119" s="34">
        <v>9.4933386973793096E-2</v>
      </c>
      <c r="J2119" s="34">
        <v>3.3254755446944499E-2</v>
      </c>
      <c r="K2119" s="36">
        <f>Inputs!$B$12*(1+$B2119)^4</f>
        <v>267991.69362000836</v>
      </c>
      <c r="L2119" s="36">
        <f t="shared" si="320"/>
        <v>22123.47084376643</v>
      </c>
      <c r="M2119" s="36">
        <f t="shared" si="321"/>
        <v>297666.8453648648</v>
      </c>
      <c r="N2119" s="37">
        <f>M2119/Inputs!$B$6</f>
        <v>453.76043500741588</v>
      </c>
      <c r="O2119" s="38">
        <f>IF(N2119&gt;Inputs!$B$4,1,0)</f>
        <v>1</v>
      </c>
      <c r="P2119" s="34">
        <f t="shared" si="322"/>
        <v>6.1678631526848597E-2</v>
      </c>
      <c r="Q2119" s="36">
        <f>Inputs!$B$12*(1+$B2119)^0*$C2119+Inputs!$B$29*(1+$D2119)^0*Inputs!$B$19+Inputs!$B$30*(1+$E2119)^0*Inputs!$B$20+Inputs!$B$31*(1+$F2119)^0*Inputs!$B$21+Inputs!$B$22*(1+Inputs!$B$23)^0</f>
        <v>11766.823374509117</v>
      </c>
      <c r="R2119" s="36">
        <f>Inputs!$B$12*(1+$B2119)^1*$C2119+Inputs!$B$29*(1+$D2119)^1*Inputs!$B$19+Inputs!$B$30*(1+$E2119)^1*Inputs!$B$20+Inputs!$B$31*(1+$F2119)^1*Inputs!$B$21+Inputs!$B$22*(1+Inputs!$B$23)^1</f>
        <v>13635.93994474331</v>
      </c>
      <c r="S2119" s="36">
        <f>Inputs!$B$12*(1+$B2119)^2*$C2119+Inputs!$B$29*(1+$D2119)^2*Inputs!$B$19+Inputs!$B$30*(1+$E2119)^2*Inputs!$B$20+Inputs!$B$31*(1+$F2119)^2*Inputs!$B$21+Inputs!$B$22*(1+Inputs!$B$23)^2</f>
        <v>16285.482817887321</v>
      </c>
      <c r="T2119" s="36">
        <f>Inputs!$B$12*(1+$B2119)^3*$C2119+Inputs!$B$29*(1+$D2119)^3*Inputs!$B$19+Inputs!$B$30*(1+$E2119)^3*Inputs!$B$20+Inputs!$B$31*(1+$F2119)^3*Inputs!$B$21+Inputs!$B$22*(1+Inputs!$B$23)^3</f>
        <v>20065.961234736191</v>
      </c>
      <c r="U2119" s="36">
        <f>Inputs!$B$12*(1+$B2119)^4*$C2119+Inputs!$B$29*(1+$D2119)^4*Inputs!$B$19+Inputs!$B$30*(1+$E2119)^4*Inputs!$B$20+Inputs!$B$31*(1+$F2119)^4*Inputs!$B$21+Inputs!$B$22*(1+Inputs!$B$23)^4</f>
        <v>25486.683444470062</v>
      </c>
      <c r="V2119" s="35">
        <f>Inputs!$B$13/(Q2119*(1-$G2119))</f>
        <v>1.3259368373059592</v>
      </c>
      <c r="W2119" s="36">
        <f>Inputs!$B$13</f>
        <v>12660</v>
      </c>
      <c r="X2119" s="36">
        <f t="shared" si="323"/>
        <v>13962.382476114431</v>
      </c>
      <c r="Y2119" s="36">
        <f t="shared" si="324"/>
        <v>15829.055690986488</v>
      </c>
      <c r="Z2119" s="36">
        <f t="shared" si="325"/>
        <v>18460.822517027431</v>
      </c>
      <c r="AA2119" s="36">
        <f t="shared" si="326"/>
        <v>22123.47084376643</v>
      </c>
      <c r="AB2119" s="36">
        <f t="shared" si="327"/>
        <v>62168.720862761271</v>
      </c>
      <c r="AC2119" s="36">
        <f t="shared" si="328"/>
        <v>370617.52004602971</v>
      </c>
      <c r="AD2119" s="36">
        <f t="shared" si="329"/>
        <v>235498.12450210351</v>
      </c>
    </row>
    <row r="2120" spans="1:30" ht="14.25" customHeight="1" x14ac:dyDescent="0.25">
      <c r="A2120" s="16">
        <v>2104</v>
      </c>
      <c r="B2120" s="34">
        <v>0.31366756695526499</v>
      </c>
      <c r="C2120" s="34">
        <v>9.1708978754790602E-2</v>
      </c>
      <c r="D2120" s="34">
        <v>3.04606064169043E-2</v>
      </c>
      <c r="E2120" s="34">
        <v>4.7817875594407699E-2</v>
      </c>
      <c r="F2120" s="34">
        <v>6.3390295976013004E-3</v>
      </c>
      <c r="G2120" s="34">
        <v>0.18833720598304801</v>
      </c>
      <c r="H2120" s="35">
        <v>1.06216624596873</v>
      </c>
      <c r="I2120" s="34">
        <v>8.9485106362058905E-2</v>
      </c>
      <c r="J2120" s="34">
        <v>2.1870424169963799E-2</v>
      </c>
      <c r="K2120" s="36">
        <f>Inputs!$B$12*(1+$B2120)^4</f>
        <v>178687.08394765935</v>
      </c>
      <c r="L2120" s="36">
        <f t="shared" si="320"/>
        <v>21701.72263971125</v>
      </c>
      <c r="M2120" s="36">
        <f t="shared" si="321"/>
        <v>276952.5976219165</v>
      </c>
      <c r="N2120" s="37">
        <f>M2120/Inputs!$B$6</f>
        <v>422.18383783828733</v>
      </c>
      <c r="O2120" s="38">
        <f>IF(N2120&gt;Inputs!$B$4,1,0)</f>
        <v>1</v>
      </c>
      <c r="P2120" s="34">
        <f t="shared" si="322"/>
        <v>6.7614682192095099E-2</v>
      </c>
      <c r="Q2120" s="36">
        <f>Inputs!$B$12*(1+$B2120)^0*$C2120+Inputs!$B$29*(1+$D2120)^0*Inputs!$B$19+Inputs!$B$30*(1+$E2120)^0*Inputs!$B$20+Inputs!$B$31*(1+$F2120)^0*Inputs!$B$21+Inputs!$B$22*(1+Inputs!$B$23)^0</f>
        <v>13524.582752714359</v>
      </c>
      <c r="R2120" s="36">
        <f>Inputs!$B$12*(1+$B2120)^1*$C2120+Inputs!$B$29*(1+$D2120)^1*Inputs!$B$19+Inputs!$B$30*(1+$E2120)^1*Inputs!$B$20+Inputs!$B$31*(1+$F2120)^1*Inputs!$B$21+Inputs!$B$22*(1+Inputs!$B$23)^1</f>
        <v>15430.679770091254</v>
      </c>
      <c r="S2120" s="36">
        <f>Inputs!$B$12*(1+$B2120)^2*$C2120+Inputs!$B$29*(1+$D2120)^2*Inputs!$B$19+Inputs!$B$30*(1+$E2120)^2*Inputs!$B$20+Inputs!$B$31*(1+$F2120)^2*Inputs!$B$21+Inputs!$B$22*(1+Inputs!$B$23)^2</f>
        <v>17885.069040787188</v>
      </c>
      <c r="T2120" s="36">
        <f>Inputs!$B$12*(1+$B2120)^3*$C2120+Inputs!$B$29*(1+$D2120)^3*Inputs!$B$19+Inputs!$B$30*(1+$E2120)^3*Inputs!$B$20+Inputs!$B$31*(1+$F2120)^3*Inputs!$B$21+Inputs!$B$22*(1+Inputs!$B$23)^3</f>
        <v>21057.870718630038</v>
      </c>
      <c r="U2120" s="36">
        <f>Inputs!$B$12*(1+$B2120)^4*$C2120+Inputs!$B$29*(1+$D2120)^4*Inputs!$B$19+Inputs!$B$30*(1+$E2120)^4*Inputs!$B$20+Inputs!$B$31*(1+$F2120)^4*Inputs!$B$21+Inputs!$B$22*(1+Inputs!$B$23)^4</f>
        <v>25172.484021870405</v>
      </c>
      <c r="V2120" s="35">
        <f>Inputs!$B$13/(Q2120*(1-$G2120))</f>
        <v>1.1532784884601224</v>
      </c>
      <c r="W2120" s="36">
        <f>Inputs!$B$13</f>
        <v>12660</v>
      </c>
      <c r="X2120" s="36">
        <f t="shared" si="323"/>
        <v>14158.962393803164</v>
      </c>
      <c r="Y2120" s="36">
        <f t="shared" si="324"/>
        <v>16080.412483966458</v>
      </c>
      <c r="Z2120" s="36">
        <f t="shared" si="325"/>
        <v>18543.748943510458</v>
      </c>
      <c r="AA2120" s="36">
        <f t="shared" si="326"/>
        <v>21701.72263971125</v>
      </c>
      <c r="AB2120" s="36">
        <f t="shared" si="327"/>
        <v>63283.095098589634</v>
      </c>
      <c r="AC2120" s="36">
        <f t="shared" si="328"/>
        <v>327981.25791757851</v>
      </c>
      <c r="AD2120" s="36">
        <f t="shared" si="329"/>
        <v>213669.50252332687</v>
      </c>
    </row>
    <row r="2121" spans="1:30" ht="14.25" customHeight="1" x14ac:dyDescent="0.25">
      <c r="A2121" s="16">
        <v>2105</v>
      </c>
      <c r="B2121" s="34">
        <v>0.42864638173696101</v>
      </c>
      <c r="C2121" s="34">
        <v>6.3383868486921596E-2</v>
      </c>
      <c r="D2121" s="34">
        <v>3.7800723341336703E-2</v>
      </c>
      <c r="E2121" s="34">
        <v>4.7611438995314101E-2</v>
      </c>
      <c r="F2121" s="34">
        <v>1.7240604488869299E-3</v>
      </c>
      <c r="G2121" s="34">
        <v>0.185760568869895</v>
      </c>
      <c r="H2121" s="35">
        <v>1.1090809697917401</v>
      </c>
      <c r="I2121" s="34">
        <v>9.7171786981339894E-2</v>
      </c>
      <c r="J2121" s="34">
        <v>2.0179278172229399E-2</v>
      </c>
      <c r="K2121" s="36">
        <f>Inputs!$B$12*(1+$B2121)^4</f>
        <v>249948.32620930963</v>
      </c>
      <c r="L2121" s="36">
        <f t="shared" si="320"/>
        <v>22258.90098298078</v>
      </c>
      <c r="M2121" s="36">
        <f t="shared" si="321"/>
        <v>247609.96227026713</v>
      </c>
      <c r="N2121" s="37">
        <f>M2121/Inputs!$B$6</f>
        <v>377.45421077784624</v>
      </c>
      <c r="O2121" s="38">
        <f>IF(N2121&gt;Inputs!$B$4,1,0)</f>
        <v>0</v>
      </c>
      <c r="P2121" s="34">
        <f t="shared" si="322"/>
        <v>7.6992508809110488E-2</v>
      </c>
      <c r="Q2121" s="36">
        <f>Inputs!$B$12*(1+$B2121)^0*$C2121+Inputs!$B$29*(1+$D2121)^0*Inputs!$B$19+Inputs!$B$30*(1+$E2121)^0*Inputs!$B$20+Inputs!$B$31*(1+$F2121)^0*Inputs!$B$21+Inputs!$B$22*(1+Inputs!$B$23)^0</f>
        <v>11825.076136642216</v>
      </c>
      <c r="R2121" s="36">
        <f>Inputs!$B$12*(1+$B2121)^1*$C2121+Inputs!$B$29*(1+$D2121)^1*Inputs!$B$19+Inputs!$B$30*(1+$E2121)^1*Inputs!$B$20+Inputs!$B$31*(1+$F2121)^1*Inputs!$B$21+Inputs!$B$22*(1+Inputs!$B$23)^1</f>
        <v>13638.229633210631</v>
      </c>
      <c r="S2121" s="36">
        <f>Inputs!$B$12*(1+$B2121)^2*$C2121+Inputs!$B$29*(1+$D2121)^2*Inputs!$B$19+Inputs!$B$30*(1+$E2121)^2*Inputs!$B$20+Inputs!$B$31*(1+$F2121)^2*Inputs!$B$21+Inputs!$B$22*(1+Inputs!$B$23)^2</f>
        <v>16158.491145711236</v>
      </c>
      <c r="T2121" s="36">
        <f>Inputs!$B$12*(1+$B2121)^3*$C2121+Inputs!$B$29*(1+$D2121)^3*Inputs!$B$19+Inputs!$B$30*(1+$E2121)^3*Inputs!$B$20+Inputs!$B$31*(1+$F2121)^3*Inputs!$B$21+Inputs!$B$22*(1+Inputs!$B$23)^3</f>
        <v>19685.768848555301</v>
      </c>
      <c r="U2121" s="36">
        <f>Inputs!$B$12*(1+$B2121)^4*$C2121+Inputs!$B$29*(1+$D2121)^4*Inputs!$B$19+Inputs!$B$30*(1+$E2121)^4*Inputs!$B$20+Inputs!$B$31*(1+$F2121)^4*Inputs!$B$21+Inputs!$B$22*(1+Inputs!$B$23)^4</f>
        <v>24648.377340505303</v>
      </c>
      <c r="V2121" s="35">
        <f>Inputs!$B$13/(Q2121*(1-$G2121))</f>
        <v>1.3148542967434751</v>
      </c>
      <c r="W2121" s="36">
        <f>Inputs!$B$13</f>
        <v>12660</v>
      </c>
      <c r="X2121" s="36">
        <f t="shared" si="323"/>
        <v>14029.9062968622</v>
      </c>
      <c r="Y2121" s="36">
        <f t="shared" si="324"/>
        <v>15945.713488511823</v>
      </c>
      <c r="Z2121" s="36">
        <f t="shared" si="325"/>
        <v>18601.961897297027</v>
      </c>
      <c r="AA2121" s="36">
        <f t="shared" si="326"/>
        <v>22258.90098298078</v>
      </c>
      <c r="AB2121" s="36">
        <f t="shared" si="327"/>
        <v>62103.695033427648</v>
      </c>
      <c r="AC2121" s="36">
        <f t="shared" si="328"/>
        <v>294938.68804853677</v>
      </c>
      <c r="AD2121" s="36">
        <f t="shared" si="329"/>
        <v>185506.26723683949</v>
      </c>
    </row>
    <row r="2122" spans="1:30" ht="14.25" customHeight="1" x14ac:dyDescent="0.25">
      <c r="A2122" s="16">
        <v>2106</v>
      </c>
      <c r="B2122" s="34">
        <v>0.31608469844970899</v>
      </c>
      <c r="C2122" s="34">
        <v>8.1867868557407505E-2</v>
      </c>
      <c r="D2122" s="34">
        <v>3.3857957705019398E-2</v>
      </c>
      <c r="E2122" s="34">
        <v>2.7690031013808701E-2</v>
      </c>
      <c r="F2122" s="34">
        <v>1.03471450777414E-2</v>
      </c>
      <c r="G2122" s="34">
        <v>0.16180496989233001</v>
      </c>
      <c r="H2122" s="35">
        <v>0.926006678954851</v>
      </c>
      <c r="I2122" s="34">
        <v>9.5105259625934496E-2</v>
      </c>
      <c r="J2122" s="34">
        <v>2.8602921190399502E-2</v>
      </c>
      <c r="K2122" s="36">
        <f>Inputs!$B$12*(1+$B2122)^4</f>
        <v>180005.84591111081</v>
      </c>
      <c r="L2122" s="36">
        <f t="shared" si="320"/>
        <v>18177.648157949305</v>
      </c>
      <c r="M2122" s="36">
        <f t="shared" si="321"/>
        <v>235539.71330961661</v>
      </c>
      <c r="N2122" s="37">
        <f>M2122/Inputs!$B$6</f>
        <v>359.054441020757</v>
      </c>
      <c r="O2122" s="38">
        <f>IF(N2122&gt;Inputs!$B$4,1,0)</f>
        <v>0</v>
      </c>
      <c r="P2122" s="34">
        <f t="shared" si="322"/>
        <v>6.6502338435534991E-2</v>
      </c>
      <c r="Q2122" s="36">
        <f>Inputs!$B$12*(1+$B2122)^0*$C2122+Inputs!$B$29*(1+$D2122)^0*Inputs!$B$19+Inputs!$B$30*(1+$E2122)^0*Inputs!$B$20+Inputs!$B$31*(1+$F2122)^0*Inputs!$B$21+Inputs!$B$22*(1+Inputs!$B$23)^0</f>
        <v>12934.116140871371</v>
      </c>
      <c r="R2122" s="36">
        <f>Inputs!$B$12*(1+$B2122)^1*$C2122+Inputs!$B$29*(1+$D2122)^1*Inputs!$B$19+Inputs!$B$30*(1+$E2122)^1*Inputs!$B$20+Inputs!$B$31*(1+$F2122)^1*Inputs!$B$21+Inputs!$B$22*(1+Inputs!$B$23)^1</f>
        <v>14645.644454206202</v>
      </c>
      <c r="S2122" s="36">
        <f>Inputs!$B$12*(1+$B2122)^2*$C2122+Inputs!$B$29*(1+$D2122)^2*Inputs!$B$19+Inputs!$B$30*(1+$E2122)^2*Inputs!$B$20+Inputs!$B$31*(1+$F2122)^2*Inputs!$B$21+Inputs!$B$22*(1+Inputs!$B$23)^2</f>
        <v>16852.055165928497</v>
      </c>
      <c r="T2122" s="36">
        <f>Inputs!$B$12*(1+$B2122)^3*$C2122+Inputs!$B$29*(1+$D2122)^3*Inputs!$B$19+Inputs!$B$30*(1+$E2122)^3*Inputs!$B$20+Inputs!$B$31*(1+$F2122)^3*Inputs!$B$21+Inputs!$B$22*(1+Inputs!$B$23)^3</f>
        <v>19708.595137149685</v>
      </c>
      <c r="U2122" s="36">
        <f>Inputs!$B$12*(1+$B2122)^4*$C2122+Inputs!$B$29*(1+$D2122)^4*Inputs!$B$19+Inputs!$B$30*(1+$E2122)^4*Inputs!$B$20+Inputs!$B$31*(1+$F2122)^4*Inputs!$B$21+Inputs!$B$22*(1+Inputs!$B$23)^4</f>
        <v>23419.547117383383</v>
      </c>
      <c r="V2122" s="35">
        <f>Inputs!$B$13/(Q2122*(1-$G2122))</f>
        <v>1.1677553559948133</v>
      </c>
      <c r="W2122" s="36">
        <f>Inputs!$B$13</f>
        <v>12660</v>
      </c>
      <c r="X2122" s="36">
        <f t="shared" si="323"/>
        <v>13593.334408995806</v>
      </c>
      <c r="Y2122" s="36">
        <f t="shared" si="324"/>
        <v>14787.517739958912</v>
      </c>
      <c r="Z2122" s="36">
        <f t="shared" si="325"/>
        <v>16295.703659048309</v>
      </c>
      <c r="AA2122" s="36">
        <f t="shared" si="326"/>
        <v>18177.648157949305</v>
      </c>
      <c r="AB2122" s="36">
        <f t="shared" si="327"/>
        <v>57026.977607746783</v>
      </c>
      <c r="AC2122" s="36">
        <f t="shared" si="328"/>
        <v>281156.75982977217</v>
      </c>
      <c r="AD2122" s="36">
        <f t="shared" si="329"/>
        <v>178512.73570186982</v>
      </c>
    </row>
    <row r="2123" spans="1:30" ht="14.25" customHeight="1" x14ac:dyDescent="0.25">
      <c r="A2123" s="16">
        <v>2107</v>
      </c>
      <c r="B2123" s="34">
        <v>0.36942848668351302</v>
      </c>
      <c r="C2123" s="34">
        <v>7.1191174586077197E-2</v>
      </c>
      <c r="D2123" s="34">
        <v>2.84056641214676E-2</v>
      </c>
      <c r="E2123" s="34">
        <v>4.5233488339931599E-2</v>
      </c>
      <c r="F2123" s="34">
        <v>-4.2753100941701604E-3</v>
      </c>
      <c r="G2123" s="34">
        <v>0.19609392362245701</v>
      </c>
      <c r="H2123" s="35">
        <v>1.0516037976538399</v>
      </c>
      <c r="I2123" s="34">
        <v>9.7720827981646594E-2</v>
      </c>
      <c r="J2123" s="34">
        <v>2.3563411950033801E-2</v>
      </c>
      <c r="K2123" s="36">
        <f>Inputs!$B$12*(1+$B2123)^4</f>
        <v>211012.74224017147</v>
      </c>
      <c r="L2123" s="36">
        <f t="shared" si="320"/>
        <v>19914.013187778393</v>
      </c>
      <c r="M2123" s="36">
        <f t="shared" si="321"/>
        <v>231324.22956955904</v>
      </c>
      <c r="N2123" s="37">
        <f>M2123/Inputs!$B$6</f>
        <v>352.62839873408393</v>
      </c>
      <c r="O2123" s="38">
        <f>IF(N2123&gt;Inputs!$B$4,1,0)</f>
        <v>0</v>
      </c>
      <c r="P2123" s="34">
        <f t="shared" si="322"/>
        <v>7.4157416031612799E-2</v>
      </c>
      <c r="Q2123" s="36">
        <f>Inputs!$B$12*(1+$B2123)^0*$C2123+Inputs!$B$29*(1+$D2123)^0*Inputs!$B$19+Inputs!$B$30*(1+$E2123)^0*Inputs!$B$20+Inputs!$B$31*(1+$F2123)^0*Inputs!$B$21+Inputs!$B$22*(1+Inputs!$B$23)^0</f>
        <v>12293.514502591552</v>
      </c>
      <c r="R2123" s="36">
        <f>Inputs!$B$12*(1+$B2123)^1*$C2123+Inputs!$B$29*(1+$D2123)^1*Inputs!$B$19+Inputs!$B$30*(1+$E2123)^1*Inputs!$B$20+Inputs!$B$31*(1+$F2123)^1*Inputs!$B$21+Inputs!$B$22*(1+Inputs!$B$23)^1</f>
        <v>13990.478299496015</v>
      </c>
      <c r="S2123" s="36">
        <f>Inputs!$B$12*(1+$B2123)^2*$C2123+Inputs!$B$29*(1+$D2123)^2*Inputs!$B$19+Inputs!$B$30*(1+$E2123)^2*Inputs!$B$20+Inputs!$B$31*(1+$F2123)^2*Inputs!$B$21+Inputs!$B$22*(1+Inputs!$B$23)^2</f>
        <v>16276.21181702226</v>
      </c>
      <c r="T2123" s="36">
        <f>Inputs!$B$12*(1+$B2123)^3*$C2123+Inputs!$B$29*(1+$D2123)^3*Inputs!$B$19+Inputs!$B$30*(1+$E2123)^3*Inputs!$B$20+Inputs!$B$31*(1+$F2123)^3*Inputs!$B$21+Inputs!$B$22*(1+Inputs!$B$23)^3</f>
        <v>19366.322282664471</v>
      </c>
      <c r="U2123" s="36">
        <f>Inputs!$B$12*(1+$B2123)^4*$C2123+Inputs!$B$29*(1+$D2123)^4*Inputs!$B$19+Inputs!$B$30*(1+$E2123)^4*Inputs!$B$20+Inputs!$B$31*(1+$F2123)^4*Inputs!$B$21+Inputs!$B$22*(1+Inputs!$B$23)^4</f>
        <v>23555.98848101835</v>
      </c>
      <c r="V2123" s="35">
        <f>Inputs!$B$13/(Q2123*(1-$G2123))</f>
        <v>1.281009458615167</v>
      </c>
      <c r="W2123" s="36">
        <f>Inputs!$B$13</f>
        <v>12660</v>
      </c>
      <c r="X2123" s="36">
        <f t="shared" si="323"/>
        <v>13762.519355466522</v>
      </c>
      <c r="Y2123" s="36">
        <f t="shared" si="324"/>
        <v>15260.59223621284</v>
      </c>
      <c r="Z2123" s="36">
        <f t="shared" si="325"/>
        <v>17264.995636372005</v>
      </c>
      <c r="AA2123" s="36">
        <f t="shared" si="326"/>
        <v>19914.013187778393</v>
      </c>
      <c r="AB2123" s="36">
        <f t="shared" si="327"/>
        <v>58875.725079759941</v>
      </c>
      <c r="AC2123" s="36">
        <f t="shared" si="328"/>
        <v>274864.69155574648</v>
      </c>
      <c r="AD2123" s="36">
        <f t="shared" si="329"/>
        <v>172448.50448979909</v>
      </c>
    </row>
    <row r="2124" spans="1:30" ht="14.25" customHeight="1" x14ac:dyDescent="0.25">
      <c r="A2124" s="16">
        <v>2108</v>
      </c>
      <c r="B2124" s="34">
        <v>0.30175290264550397</v>
      </c>
      <c r="C2124" s="34">
        <v>0.10058213148397099</v>
      </c>
      <c r="D2124" s="34">
        <v>5.0128089658813997E-2</v>
      </c>
      <c r="E2124" s="34">
        <v>3.80689548660069E-2</v>
      </c>
      <c r="F2124" s="34">
        <v>2.7849292756444499E-2</v>
      </c>
      <c r="G2124" s="34">
        <v>0.197214064556885</v>
      </c>
      <c r="H2124" s="35">
        <v>0.97611153517469795</v>
      </c>
      <c r="I2124" s="34">
        <v>0.107990946764396</v>
      </c>
      <c r="J2124" s="34">
        <v>2.1422785689238801E-2</v>
      </c>
      <c r="K2124" s="36">
        <f>Inputs!$B$12*(1+$B2124)^4</f>
        <v>172292.14159896632</v>
      </c>
      <c r="L2124" s="36">
        <f t="shared" si="320"/>
        <v>20925.894659438865</v>
      </c>
      <c r="M2124" s="36">
        <f t="shared" si="321"/>
        <v>207054.84807433916</v>
      </c>
      <c r="N2124" s="37">
        <f>M2124/Inputs!$B$6</f>
        <v>315.63239035722432</v>
      </c>
      <c r="O2124" s="38">
        <f>IF(N2124&gt;Inputs!$B$4,1,0)</f>
        <v>0</v>
      </c>
      <c r="P2124" s="34">
        <f t="shared" si="322"/>
        <v>8.6568161075157191E-2</v>
      </c>
      <c r="Q2124" s="36">
        <f>Inputs!$B$12*(1+$B2124)^0*$C2124+Inputs!$B$29*(1+$D2124)^0*Inputs!$B$19+Inputs!$B$30*(1+$E2124)^0*Inputs!$B$20+Inputs!$B$31*(1+$F2124)^0*Inputs!$B$21+Inputs!$B$22*(1+Inputs!$B$23)^0</f>
        <v>14056.97191646518</v>
      </c>
      <c r="R2124" s="36">
        <f>Inputs!$B$12*(1+$B2124)^1*$C2124+Inputs!$B$29*(1+$D2124)^1*Inputs!$B$19+Inputs!$B$30*(1+$E2124)^1*Inputs!$B$20+Inputs!$B$31*(1+$F2124)^1*Inputs!$B$21+Inputs!$B$22*(1+Inputs!$B$23)^1</f>
        <v>16195.63865207394</v>
      </c>
      <c r="S2124" s="36">
        <f>Inputs!$B$12*(1+$B2124)^2*$C2124+Inputs!$B$29*(1+$D2124)^2*Inputs!$B$19+Inputs!$B$30*(1+$E2124)^2*Inputs!$B$20+Inputs!$B$31*(1+$F2124)^2*Inputs!$B$21+Inputs!$B$22*(1+Inputs!$B$23)^2</f>
        <v>18897.17216673572</v>
      </c>
      <c r="T2124" s="36">
        <f>Inputs!$B$12*(1+$B2124)^3*$C2124+Inputs!$B$29*(1+$D2124)^3*Inputs!$B$19+Inputs!$B$30*(1+$E2124)^3*Inputs!$B$20+Inputs!$B$31*(1+$F2124)^3*Inputs!$B$21+Inputs!$B$22*(1+Inputs!$B$23)^3</f>
        <v>22327.977870375522</v>
      </c>
      <c r="U2124" s="36">
        <f>Inputs!$B$12*(1+$B2124)^4*$C2124+Inputs!$B$29*(1+$D2124)^4*Inputs!$B$19+Inputs!$B$30*(1+$E2124)^4*Inputs!$B$20+Inputs!$B$31*(1+$F2124)^4*Inputs!$B$21+Inputs!$B$22*(1+Inputs!$B$23)^4</f>
        <v>26704.523588266988</v>
      </c>
      <c r="V2124" s="35">
        <f>Inputs!$B$13/(Q2124*(1-$G2124))</f>
        <v>1.1218690665291322</v>
      </c>
      <c r="W2124" s="36">
        <f>Inputs!$B$13</f>
        <v>12660</v>
      </c>
      <c r="X2124" s="36">
        <f t="shared" si="323"/>
        <v>14112.356142822029</v>
      </c>
      <c r="Y2124" s="36">
        <f t="shared" si="324"/>
        <v>15913.585713021293</v>
      </c>
      <c r="Z2124" s="36">
        <f t="shared" si="325"/>
        <v>18149.556618076942</v>
      </c>
      <c r="AA2124" s="36">
        <f t="shared" si="326"/>
        <v>20925.894659438865</v>
      </c>
      <c r="AB2124" s="36">
        <f t="shared" si="327"/>
        <v>59194.976318416208</v>
      </c>
      <c r="AC2124" s="36">
        <f t="shared" si="328"/>
        <v>246905.85257467651</v>
      </c>
      <c r="AD2124" s="36">
        <f t="shared" si="329"/>
        <v>147859.87175592294</v>
      </c>
    </row>
    <row r="2125" spans="1:30" ht="14.25" customHeight="1" x14ac:dyDescent="0.25">
      <c r="A2125" s="16">
        <v>2109</v>
      </c>
      <c r="B2125" s="34">
        <v>0.43713487690324598</v>
      </c>
      <c r="C2125" s="34">
        <v>7.44615015137777E-2</v>
      </c>
      <c r="D2125" s="34">
        <v>1.35331082737081E-2</v>
      </c>
      <c r="E2125" s="34">
        <v>3.1931814771979303E-2</v>
      </c>
      <c r="F2125" s="34">
        <v>-7.9030590892325697E-3</v>
      </c>
      <c r="G2125" s="34">
        <v>0.18457687004992601</v>
      </c>
      <c r="H2125" s="35">
        <v>0.99985015934784005</v>
      </c>
      <c r="I2125" s="34">
        <v>0.108257328990048</v>
      </c>
      <c r="J2125" s="34">
        <v>2.16388756270719E-2</v>
      </c>
      <c r="K2125" s="36">
        <f>Inputs!$B$12*(1+$B2125)^4</f>
        <v>255941.88659536338</v>
      </c>
      <c r="L2125" s="36">
        <f t="shared" si="320"/>
        <v>22150.717839334367</v>
      </c>
      <c r="M2125" s="36">
        <f t="shared" si="321"/>
        <v>216148.23421386923</v>
      </c>
      <c r="N2125" s="37">
        <f>M2125/Inputs!$B$6</f>
        <v>329.49425947236165</v>
      </c>
      <c r="O2125" s="38">
        <f>IF(N2125&gt;Inputs!$B$4,1,0)</f>
        <v>0</v>
      </c>
      <c r="P2125" s="34">
        <f t="shared" si="322"/>
        <v>8.6618453362976106E-2</v>
      </c>
      <c r="Q2125" s="36">
        <f>Inputs!$B$12*(1+$B2125)^0*$C2125+Inputs!$B$29*(1+$D2125)^0*Inputs!$B$19+Inputs!$B$30*(1+$E2125)^0*Inputs!$B$20+Inputs!$B$31*(1+$F2125)^0*Inputs!$B$21+Inputs!$B$22*(1+Inputs!$B$23)^0</f>
        <v>12489.734118253582</v>
      </c>
      <c r="R2125" s="36">
        <f>Inputs!$B$12*(1+$B2125)^1*$C2125+Inputs!$B$29*(1+$D2125)^1*Inputs!$B$19+Inputs!$B$30*(1+$E2125)^1*Inputs!$B$20+Inputs!$B$31*(1+$F2125)^1*Inputs!$B$21+Inputs!$B$22*(1+Inputs!$B$23)^1</f>
        <v>14462.853349913348</v>
      </c>
      <c r="S2125" s="36">
        <f>Inputs!$B$12*(1+$B2125)^2*$C2125+Inputs!$B$29*(1+$D2125)^2*Inputs!$B$19+Inputs!$B$30*(1+$E2125)^2*Inputs!$B$20+Inputs!$B$31*(1+$F2125)^2*Inputs!$B$21+Inputs!$B$22*(1+Inputs!$B$23)^2</f>
        <v>17291.065279423805</v>
      </c>
      <c r="T2125" s="36">
        <f>Inputs!$B$12*(1+$B2125)^3*$C2125+Inputs!$B$29*(1+$D2125)^3*Inputs!$B$19+Inputs!$B$30*(1+$E2125)^3*Inputs!$B$20+Inputs!$B$31*(1+$F2125)^3*Inputs!$B$21+Inputs!$B$22*(1+Inputs!$B$23)^3</f>
        <v>21347.584987054543</v>
      </c>
      <c r="U2125" s="36">
        <f>Inputs!$B$12*(1+$B2125)^4*$C2125+Inputs!$B$29*(1+$D2125)^4*Inputs!$B$19+Inputs!$B$30*(1+$E2125)^4*Inputs!$B$20+Inputs!$B$31*(1+$F2125)^4*Inputs!$B$21+Inputs!$B$22*(1+Inputs!$B$23)^4</f>
        <v>27168.762573738859</v>
      </c>
      <c r="V2125" s="35">
        <f>Inputs!$B$13/(Q2125*(1-$G2125))</f>
        <v>1.2430754405321827</v>
      </c>
      <c r="W2125" s="36">
        <f>Inputs!$B$13</f>
        <v>12660</v>
      </c>
      <c r="X2125" s="36">
        <f t="shared" si="323"/>
        <v>13942.907791105819</v>
      </c>
      <c r="Y2125" s="36">
        <f t="shared" si="324"/>
        <v>15812.103517080717</v>
      </c>
      <c r="Z2125" s="36">
        <f t="shared" si="325"/>
        <v>18463.180988709039</v>
      </c>
      <c r="AA2125" s="36">
        <f t="shared" si="326"/>
        <v>22150.717839334367</v>
      </c>
      <c r="AB2125" s="36">
        <f t="shared" si="327"/>
        <v>59879.630887381289</v>
      </c>
      <c r="AC2125" s="36">
        <f t="shared" si="328"/>
        <v>261261.12380324482</v>
      </c>
      <c r="AD2125" s="36">
        <f t="shared" si="329"/>
        <v>156268.60332648794</v>
      </c>
    </row>
    <row r="2126" spans="1:30" ht="14.25" customHeight="1" x14ac:dyDescent="0.25">
      <c r="A2126" s="16">
        <v>2110</v>
      </c>
      <c r="B2126" s="34">
        <v>0.48061202273647802</v>
      </c>
      <c r="C2126" s="34">
        <v>5.8037327851764103E-2</v>
      </c>
      <c r="D2126" s="34">
        <v>4.5303153822723603E-2</v>
      </c>
      <c r="E2126" s="34">
        <v>4.5843342616636001E-2</v>
      </c>
      <c r="F2126" s="34">
        <v>2.43836006750228E-2</v>
      </c>
      <c r="G2126" s="34">
        <v>0.210157920106959</v>
      </c>
      <c r="H2126" s="35">
        <v>1.1520934840788899</v>
      </c>
      <c r="I2126" s="34">
        <v>9.5214395197064997E-2</v>
      </c>
      <c r="J2126" s="34">
        <v>2.02732967727659E-2</v>
      </c>
      <c r="K2126" s="36">
        <f>Inputs!$B$12*(1+$B2126)^4</f>
        <v>288347.59714642976</v>
      </c>
      <c r="L2126" s="36">
        <f t="shared" si="320"/>
        <v>23711.531086486677</v>
      </c>
      <c r="M2126" s="36">
        <f t="shared" si="321"/>
        <v>269257.54418944422</v>
      </c>
      <c r="N2126" s="37">
        <f>M2126/Inputs!$B$6</f>
        <v>410.45357345951862</v>
      </c>
      <c r="O2126" s="38">
        <f>IF(N2126&gt;Inputs!$B$4,1,0)</f>
        <v>1</v>
      </c>
      <c r="P2126" s="34">
        <f t="shared" si="322"/>
        <v>7.4941098424299094E-2</v>
      </c>
      <c r="Q2126" s="36">
        <f>Inputs!$B$12*(1+$B2126)^0*$C2126+Inputs!$B$29*(1+$D2126)^0*Inputs!$B$19+Inputs!$B$30*(1+$E2126)^0*Inputs!$B$20+Inputs!$B$31*(1+$F2126)^0*Inputs!$B$21+Inputs!$B$22*(1+Inputs!$B$23)^0</f>
        <v>11504.283698532767</v>
      </c>
      <c r="R2126" s="36">
        <f>Inputs!$B$12*(1+$B2126)^1*$C2126+Inputs!$B$29*(1+$D2126)^1*Inputs!$B$19+Inputs!$B$30*(1+$E2126)^1*Inputs!$B$20+Inputs!$B$31*(1+$F2126)^1*Inputs!$B$21+Inputs!$B$22*(1+Inputs!$B$23)^1</f>
        <v>13483.458850355968</v>
      </c>
      <c r="S2126" s="36">
        <f>Inputs!$B$12*(1+$B2126)^2*$C2126+Inputs!$B$29*(1+$D2126)^2*Inputs!$B$19+Inputs!$B$30*(1+$E2126)^2*Inputs!$B$20+Inputs!$B$31*(1+$F2126)^2*Inputs!$B$21+Inputs!$B$22*(1+Inputs!$B$23)^2</f>
        <v>16279.648592127822</v>
      </c>
      <c r="T2126" s="36">
        <f>Inputs!$B$12*(1+$B2126)^3*$C2126+Inputs!$B$29*(1+$D2126)^3*Inputs!$B$19+Inputs!$B$30*(1+$E2126)^3*Inputs!$B$20+Inputs!$B$31*(1+$F2126)^3*Inputs!$B$21+Inputs!$B$22*(1+Inputs!$B$23)^3</f>
        <v>20279.98764726919</v>
      </c>
      <c r="U2126" s="36">
        <f>Inputs!$B$12*(1+$B2126)^4*$C2126+Inputs!$B$29*(1+$D2126)^4*Inputs!$B$19+Inputs!$B$30*(1+$E2126)^4*Inputs!$B$20+Inputs!$B$31*(1+$F2126)^4*Inputs!$B$21+Inputs!$B$22*(1+Inputs!$B$23)^4</f>
        <v>26057.431805973058</v>
      </c>
      <c r="V2126" s="35">
        <f>Inputs!$B$13/(Q2126*(1-$G2126))</f>
        <v>1.3932654095514885</v>
      </c>
      <c r="W2126" s="36">
        <f>Inputs!$B$13</f>
        <v>12660</v>
      </c>
      <c r="X2126" s="36">
        <f t="shared" si="323"/>
        <v>14195.894007874855</v>
      </c>
      <c r="Y2126" s="36">
        <f t="shared" si="324"/>
        <v>16364.55967898205</v>
      </c>
      <c r="Z2126" s="36">
        <f t="shared" si="325"/>
        <v>19419.991398459024</v>
      </c>
      <c r="AA2126" s="36">
        <f t="shared" si="326"/>
        <v>23711.531086486677</v>
      </c>
      <c r="AB2126" s="36">
        <f t="shared" si="327"/>
        <v>64396.044960237799</v>
      </c>
      <c r="AC2126" s="36">
        <f t="shared" si="328"/>
        <v>322816.75211335748</v>
      </c>
      <c r="AD2126" s="36">
        <f t="shared" si="329"/>
        <v>204861.49922920641</v>
      </c>
    </row>
    <row r="2127" spans="1:30" ht="14.25" customHeight="1" x14ac:dyDescent="0.25">
      <c r="A2127" s="16">
        <v>2111</v>
      </c>
      <c r="B2127" s="34">
        <v>0.473296197624193</v>
      </c>
      <c r="C2127" s="34">
        <v>7.2025852251518002E-2</v>
      </c>
      <c r="D2127" s="34">
        <v>4.1032447990163999E-2</v>
      </c>
      <c r="E2127" s="34">
        <v>1.15811327682795E-2</v>
      </c>
      <c r="F2127" s="34">
        <v>2.5082575417378601E-3</v>
      </c>
      <c r="G2127" s="34">
        <v>0.22198056550779799</v>
      </c>
      <c r="H2127" s="35">
        <v>0.91292132891113897</v>
      </c>
      <c r="I2127" s="34">
        <v>9.4579325833403699E-2</v>
      </c>
      <c r="J2127" s="34">
        <v>1.89976336051704E-2</v>
      </c>
      <c r="K2127" s="36">
        <f>Inputs!$B$12*(1+$B2127)^4</f>
        <v>282690.70073874661</v>
      </c>
      <c r="L2127" s="36">
        <f t="shared" si="320"/>
        <v>20479.844709807643</v>
      </c>
      <c r="M2127" s="36">
        <f t="shared" si="321"/>
        <v>235637.28097861187</v>
      </c>
      <c r="N2127" s="37">
        <f>M2127/Inputs!$B$6</f>
        <v>359.20317222349371</v>
      </c>
      <c r="O2127" s="38">
        <f>IF(N2127&gt;Inputs!$B$4,1,0)</f>
        <v>0</v>
      </c>
      <c r="P2127" s="34">
        <f t="shared" si="322"/>
        <v>7.5581692228233299E-2</v>
      </c>
      <c r="Q2127" s="36">
        <f>Inputs!$B$12*(1+$B2127)^0*$C2127+Inputs!$B$29*(1+$D2127)^0*Inputs!$B$19+Inputs!$B$30*(1+$E2127)^0*Inputs!$B$20+Inputs!$B$31*(1+$F2127)^0*Inputs!$B$21+Inputs!$B$22*(1+Inputs!$B$23)^0</f>
        <v>12343.595162518002</v>
      </c>
      <c r="R2127" s="36">
        <f>Inputs!$B$12*(1+$B2127)^1*$C2127+Inputs!$B$29*(1+$D2127)^1*Inputs!$B$19+Inputs!$B$30*(1+$E2127)^1*Inputs!$B$20+Inputs!$B$31*(1+$F2127)^1*Inputs!$B$21+Inputs!$B$22*(1+Inputs!$B$23)^1</f>
        <v>14495.719048848368</v>
      </c>
      <c r="S2127" s="36">
        <f>Inputs!$B$12*(1+$B2127)^2*$C2127+Inputs!$B$29*(1+$D2127)^2*Inputs!$B$19+Inputs!$B$30*(1+$E2127)^2*Inputs!$B$20+Inputs!$B$31*(1+$F2127)^2*Inputs!$B$21+Inputs!$B$22*(1+Inputs!$B$23)^2</f>
        <v>17619.759706340428</v>
      </c>
      <c r="T2127" s="36">
        <f>Inputs!$B$12*(1+$B2127)^3*$C2127+Inputs!$B$29*(1+$D2127)^3*Inputs!$B$19+Inputs!$B$30*(1+$E2127)^3*Inputs!$B$20+Inputs!$B$31*(1+$F2127)^3*Inputs!$B$21+Inputs!$B$22*(1+Inputs!$B$23)^3</f>
        <v>22174.069619375579</v>
      </c>
      <c r="U2127" s="36">
        <f>Inputs!$B$12*(1+$B2127)^4*$C2127+Inputs!$B$29*(1+$D2127)^4*Inputs!$B$19+Inputs!$B$30*(1+$E2127)^4*Inputs!$B$20+Inputs!$B$31*(1+$F2127)^4*Inputs!$B$21+Inputs!$B$22*(1+Inputs!$B$23)^4</f>
        <v>28833.864943276669</v>
      </c>
      <c r="V2127" s="35">
        <f>Inputs!$B$13/(Q2127*(1-$G2127))</f>
        <v>1.3182615665206192</v>
      </c>
      <c r="W2127" s="36">
        <f>Inputs!$B$13</f>
        <v>12660</v>
      </c>
      <c r="X2127" s="36">
        <f t="shared" si="323"/>
        <v>13724.437684530145</v>
      </c>
      <c r="Y2127" s="36">
        <f t="shared" si="324"/>
        <v>15293.102633286531</v>
      </c>
      <c r="Z2127" s="36">
        <f t="shared" si="325"/>
        <v>17497.806279684726</v>
      </c>
      <c r="AA2127" s="36">
        <f t="shared" si="326"/>
        <v>20479.844709807643</v>
      </c>
      <c r="AB2127" s="36">
        <f t="shared" si="327"/>
        <v>59906.832141096711</v>
      </c>
      <c r="AC2127" s="36">
        <f t="shared" si="328"/>
        <v>276110.69136792677</v>
      </c>
      <c r="AD2127" s="36">
        <f t="shared" si="329"/>
        <v>175730.44883751517</v>
      </c>
    </row>
    <row r="2128" spans="1:30" ht="14.25" customHeight="1" x14ac:dyDescent="0.25">
      <c r="A2128" s="16">
        <v>2112</v>
      </c>
      <c r="B2128" s="34">
        <v>0.54223621344895501</v>
      </c>
      <c r="C2128" s="34">
        <v>4.3267292383292098E-2</v>
      </c>
      <c r="D2128" s="34">
        <v>2.7486895871601299E-2</v>
      </c>
      <c r="E2128" s="34">
        <v>3.4092879907527303E-2</v>
      </c>
      <c r="F2128" s="34">
        <v>2.51618319600053E-2</v>
      </c>
      <c r="G2128" s="34">
        <v>0.20264403532736899</v>
      </c>
      <c r="H2128" s="35">
        <v>1.0175399114556301</v>
      </c>
      <c r="I2128" s="34">
        <v>9.9072160816003702E-2</v>
      </c>
      <c r="J2128" s="34">
        <v>2.7001701456478101E-2</v>
      </c>
      <c r="K2128" s="36">
        <f>Inputs!$B$12*(1+$B2128)^4</f>
        <v>339433.60522024217</v>
      </c>
      <c r="L2128" s="36">
        <f t="shared" si="320"/>
        <v>19171.644927825801</v>
      </c>
      <c r="M2128" s="36">
        <f t="shared" si="321"/>
        <v>227320.04278990033</v>
      </c>
      <c r="N2128" s="37">
        <f>M2128/Inputs!$B$6</f>
        <v>346.52445547240904</v>
      </c>
      <c r="O2128" s="38">
        <f>IF(N2128&gt;Inputs!$B$4,1,0)</f>
        <v>0</v>
      </c>
      <c r="P2128" s="34">
        <f t="shared" si="322"/>
        <v>7.2070459359525607E-2</v>
      </c>
      <c r="Q2128" s="36">
        <f>Inputs!$B$12*(1+$B2128)^0*$C2128+Inputs!$B$29*(1+$D2128)^0*Inputs!$B$19+Inputs!$B$30*(1+$E2128)^0*Inputs!$B$20+Inputs!$B$31*(1+$F2128)^0*Inputs!$B$21+Inputs!$B$22*(1+Inputs!$B$23)^0</f>
        <v>10618.081570424449</v>
      </c>
      <c r="R2128" s="36">
        <f>Inputs!$B$12*(1+$B2128)^1*$C2128+Inputs!$B$29*(1+$D2128)^1*Inputs!$B$19+Inputs!$B$30*(1+$E2128)^1*Inputs!$B$20+Inputs!$B$31*(1+$F2128)^1*Inputs!$B$21+Inputs!$B$22*(1+Inputs!$B$23)^1</f>
        <v>12246.558327543449</v>
      </c>
      <c r="S2128" s="36">
        <f>Inputs!$B$12*(1+$B2128)^2*$C2128+Inputs!$B$29*(1+$D2128)^2*Inputs!$B$19+Inputs!$B$30*(1+$E2128)^2*Inputs!$B$20+Inputs!$B$31*(1+$F2128)^2*Inputs!$B$21+Inputs!$B$22*(1+Inputs!$B$23)^2</f>
        <v>14644.519687469467</v>
      </c>
      <c r="T2128" s="36">
        <f>Inputs!$B$12*(1+$B2128)^3*$C2128+Inputs!$B$29*(1+$D2128)^3*Inputs!$B$19+Inputs!$B$30*(1+$E2128)^3*Inputs!$B$20+Inputs!$B$31*(1+$F2128)^3*Inputs!$B$21+Inputs!$B$22*(1+Inputs!$B$23)^3</f>
        <v>18226.025412452822</v>
      </c>
      <c r="U2128" s="36">
        <f>Inputs!$B$12*(1+$B2128)^4*$C2128+Inputs!$B$29*(1+$D2128)^4*Inputs!$B$19+Inputs!$B$30*(1+$E2128)^4*Inputs!$B$20+Inputs!$B$31*(1+$F2128)^4*Inputs!$B$21+Inputs!$B$22*(1+Inputs!$B$23)^4</f>
        <v>23629.562286387249</v>
      </c>
      <c r="V2128" s="35">
        <f>Inputs!$B$13/(Q2128*(1-$G2128))</f>
        <v>1.4953243345524629</v>
      </c>
      <c r="W2128" s="36">
        <f>Inputs!$B$13</f>
        <v>12660</v>
      </c>
      <c r="X2128" s="36">
        <f t="shared" si="323"/>
        <v>13435.266989245914</v>
      </c>
      <c r="Y2128" s="36">
        <f t="shared" si="324"/>
        <v>14671.226128945662</v>
      </c>
      <c r="Z2128" s="36">
        <f t="shared" si="325"/>
        <v>16523.397188728533</v>
      </c>
      <c r="AA2128" s="36">
        <f t="shared" si="326"/>
        <v>19171.644927825801</v>
      </c>
      <c r="AB2128" s="36">
        <f t="shared" si="327"/>
        <v>56970.013470659542</v>
      </c>
      <c r="AC2128" s="36">
        <f t="shared" si="328"/>
        <v>273195.31657729339</v>
      </c>
      <c r="AD2128" s="36">
        <f t="shared" si="329"/>
        <v>170350.0293192408</v>
      </c>
    </row>
    <row r="2129" spans="1:30" ht="14.25" customHeight="1" x14ac:dyDescent="0.25">
      <c r="A2129" s="16">
        <v>2113</v>
      </c>
      <c r="B2129" s="34">
        <v>0.24858422266211599</v>
      </c>
      <c r="C2129" s="34">
        <v>9.0626294491224904E-2</v>
      </c>
      <c r="D2129" s="34">
        <v>1.6587974843882702E-2</v>
      </c>
      <c r="E2129" s="34">
        <v>4.8966432174299197E-2</v>
      </c>
      <c r="F2129" s="34">
        <v>1.9515842514783398E-2</v>
      </c>
      <c r="G2129" s="34">
        <v>0.213013306741165</v>
      </c>
      <c r="H2129" s="35">
        <v>0.983344139340109</v>
      </c>
      <c r="I2129" s="34">
        <v>9.45874868220659E-2</v>
      </c>
      <c r="J2129" s="34">
        <v>2.4380653838290502E-2</v>
      </c>
      <c r="K2129" s="36">
        <f>Inputs!$B$12*(1+$B2129)^4</f>
        <v>145821.85601108905</v>
      </c>
      <c r="L2129" s="36">
        <f t="shared" ref="L2129:L2192" si="330">AA2129</f>
        <v>17075.472280563878</v>
      </c>
      <c r="M2129" s="36">
        <f t="shared" ref="M2129:M2192" si="331">AB2129+AD2129</f>
        <v>214220.16093517927</v>
      </c>
      <c r="N2129" s="37">
        <f>M2129/Inputs!$B$6</f>
        <v>326.55512337679767</v>
      </c>
      <c r="O2129" s="38">
        <f>IF(N2129&gt;Inputs!$B$4,1,0)</f>
        <v>0</v>
      </c>
      <c r="P2129" s="34">
        <f t="shared" ref="P2129:P2192" si="332">I2129-J2129</f>
        <v>7.0206832983775391E-2</v>
      </c>
      <c r="Q2129" s="36">
        <f>Inputs!$B$12*(1+$B2129)^0*$C2129+Inputs!$B$29*(1+$D2129)^0*Inputs!$B$19+Inputs!$B$30*(1+$E2129)^0*Inputs!$B$20+Inputs!$B$31*(1+$F2129)^0*Inputs!$B$21+Inputs!$B$22*(1+Inputs!$B$23)^0</f>
        <v>13459.621696900416</v>
      </c>
      <c r="R2129" s="36">
        <f>Inputs!$B$12*(1+$B2129)^1*$C2129+Inputs!$B$29*(1+$D2129)^1*Inputs!$B$19+Inputs!$B$30*(1+$E2129)^1*Inputs!$B$20+Inputs!$B$31*(1+$F2129)^1*Inputs!$B$21+Inputs!$B$22*(1+Inputs!$B$23)^1</f>
        <v>15008.032733885873</v>
      </c>
      <c r="S2129" s="36">
        <f>Inputs!$B$12*(1+$B2129)^2*$C2129+Inputs!$B$29*(1+$D2129)^2*Inputs!$B$19+Inputs!$B$30*(1+$E2129)^2*Inputs!$B$20+Inputs!$B$31*(1+$F2129)^2*Inputs!$B$21+Inputs!$B$22*(1+Inputs!$B$23)^2</f>
        <v>16899.029606754058</v>
      </c>
      <c r="T2129" s="36">
        <f>Inputs!$B$12*(1+$B2129)^3*$C2129+Inputs!$B$29*(1+$D2129)^3*Inputs!$B$19+Inputs!$B$30*(1+$E2129)^3*Inputs!$B$20+Inputs!$B$31*(1+$F2129)^3*Inputs!$B$21+Inputs!$B$22*(1+Inputs!$B$23)^3</f>
        <v>19216.420406016739</v>
      </c>
      <c r="U2129" s="36">
        <f>Inputs!$B$12*(1+$B2129)^4*$C2129+Inputs!$B$29*(1+$D2129)^4*Inputs!$B$19+Inputs!$B$30*(1+$E2129)^4*Inputs!$B$20+Inputs!$B$31*(1+$F2129)^4*Inputs!$B$21+Inputs!$B$22*(1+Inputs!$B$23)^4</f>
        <v>22064.790155039605</v>
      </c>
      <c r="V2129" s="35">
        <f>Inputs!$B$13/(Q2129*(1-$G2129))</f>
        <v>1.1951804014123497</v>
      </c>
      <c r="W2129" s="36">
        <f>Inputs!$B$13</f>
        <v>12660</v>
      </c>
      <c r="X2129" s="36">
        <f t="shared" ref="X2129:X2192" si="333">R2129*(1-$G2129)*($V2129+($H2129-$V2129)*1/4)</f>
        <v>13490.915610429172</v>
      </c>
      <c r="Y2129" s="36">
        <f t="shared" ref="Y2129:Y2192" si="334">S2129*(1-$G2129)*($V2129+($H2129-$V2129)*2/4)</f>
        <v>14486.438162140457</v>
      </c>
      <c r="Z2129" s="36">
        <f t="shared" ref="Z2129:Z2192" si="335">T2129*(1-$G2129)*($V2129+($H2129-$V2129)*3/4)</f>
        <v>15672.082956491196</v>
      </c>
      <c r="AA2129" s="36">
        <f t="shared" ref="AA2129:AA2192" si="336">U2129*(1-$G2129)*$H2129</f>
        <v>17075.472280563878</v>
      </c>
      <c r="AB2129" s="36">
        <f t="shared" ref="AB2129:AB2192" si="337">W2129/(1+$I2129)^1+X2129/(1+$I2129)^2+Y2129/(1+$I2129)^3+Z2129/(1+$I2129)^4+AA2129/(1+$I2129)^5</f>
        <v>55656.992781904715</v>
      </c>
      <c r="AC2129" s="36">
        <f t="shared" ref="AC2129:AC2192" si="338">AA2129*(1+$J2129)/($I2129-$J2129)</f>
        <v>249146.45364225347</v>
      </c>
      <c r="AD2129" s="36">
        <f t="shared" ref="AD2129:AD2192" si="339">AC2129/(1+$I2129)^5</f>
        <v>158563.16815327454</v>
      </c>
    </row>
    <row r="2130" spans="1:30" ht="14.25" customHeight="1" x14ac:dyDescent="0.25">
      <c r="A2130" s="16">
        <v>2114</v>
      </c>
      <c r="B2130" s="34">
        <v>0.35282061059966702</v>
      </c>
      <c r="C2130" s="34">
        <v>0.104344842221337</v>
      </c>
      <c r="D2130" s="34">
        <v>1.6749931772987999E-2</v>
      </c>
      <c r="E2130" s="34">
        <v>4.0937405480697499E-2</v>
      </c>
      <c r="F2130" s="34">
        <v>2.9112515528970401E-2</v>
      </c>
      <c r="G2130" s="34">
        <v>0.18472319263268699</v>
      </c>
      <c r="H2130" s="35">
        <v>1.06096317578777</v>
      </c>
      <c r="I2130" s="34">
        <v>0.100881644391317</v>
      </c>
      <c r="J2130" s="34">
        <v>2.0448663399844299E-2</v>
      </c>
      <c r="K2130" s="36">
        <f>Inputs!$B$12*(1+$B2130)^4</f>
        <v>200961.1444568148</v>
      </c>
      <c r="L2130" s="36">
        <f t="shared" si="330"/>
        <v>25876.006004054707</v>
      </c>
      <c r="M2130" s="36">
        <f t="shared" si="331"/>
        <v>270098.75882393878</v>
      </c>
      <c r="N2130" s="37">
        <f>M2130/Inputs!$B$6</f>
        <v>411.73591284137012</v>
      </c>
      <c r="O2130" s="38">
        <f>IF(N2130&gt;Inputs!$B$4,1,0)</f>
        <v>1</v>
      </c>
      <c r="P2130" s="34">
        <f t="shared" si="332"/>
        <v>8.0432980991472697E-2</v>
      </c>
      <c r="Q2130" s="36">
        <f>Inputs!$B$12*(1+$B2130)^0*$C2130+Inputs!$B$29*(1+$D2130)^0*Inputs!$B$19+Inputs!$B$30*(1+$E2130)^0*Inputs!$B$20+Inputs!$B$31*(1+$F2130)^0*Inputs!$B$21+Inputs!$B$22*(1+Inputs!$B$23)^0</f>
        <v>14282.73456070714</v>
      </c>
      <c r="R2130" s="36">
        <f>Inputs!$B$12*(1+$B2130)^1*$C2130+Inputs!$B$29*(1+$D2130)^1*Inputs!$B$19+Inputs!$B$30*(1+$E2130)^1*Inputs!$B$20+Inputs!$B$31*(1+$F2130)^1*Inputs!$B$21+Inputs!$B$22*(1+Inputs!$B$23)^1</f>
        <v>16712.038179857147</v>
      </c>
      <c r="S2130" s="36">
        <f>Inputs!$B$12*(1+$B2130)^2*$C2130+Inputs!$B$29*(1+$D2130)^2*Inputs!$B$19+Inputs!$B$30*(1+$E2130)^2*Inputs!$B$20+Inputs!$B$31*(1+$F2130)^2*Inputs!$B$21+Inputs!$B$22*(1+Inputs!$B$23)^2</f>
        <v>19927.574824355986</v>
      </c>
      <c r="T2130" s="36">
        <f>Inputs!$B$12*(1+$B2130)^3*$C2130+Inputs!$B$29*(1+$D2130)^3*Inputs!$B$19+Inputs!$B$30*(1+$E2130)^3*Inputs!$B$20+Inputs!$B$31*(1+$F2130)^3*Inputs!$B$21+Inputs!$B$22*(1+Inputs!$B$23)^3</f>
        <v>24204.550688283198</v>
      </c>
      <c r="U2130" s="36">
        <f>Inputs!$B$12*(1+$B2130)^4*$C2130+Inputs!$B$29*(1+$D2130)^4*Inputs!$B$19+Inputs!$B$30*(1+$E2130)^4*Inputs!$B$20+Inputs!$B$31*(1+$F2130)^4*Inputs!$B$21+Inputs!$B$22*(1+Inputs!$B$23)^4</f>
        <v>29915.195461868574</v>
      </c>
      <c r="V2130" s="35">
        <f>Inputs!$B$13/(Q2130*(1-$G2130))</f>
        <v>1.0872195490098635</v>
      </c>
      <c r="W2130" s="36">
        <f>Inputs!$B$13</f>
        <v>12660</v>
      </c>
      <c r="X2130" s="36">
        <f t="shared" si="333"/>
        <v>14723.862645188905</v>
      </c>
      <c r="Y2130" s="36">
        <f t="shared" si="334"/>
        <v>17450.214128656389</v>
      </c>
      <c r="Z2130" s="36">
        <f t="shared" si="335"/>
        <v>21065.952015670635</v>
      </c>
      <c r="AA2130" s="36">
        <f t="shared" si="336"/>
        <v>25876.006004054707</v>
      </c>
      <c r="AB2130" s="36">
        <f t="shared" si="337"/>
        <v>67073.025926547009</v>
      </c>
      <c r="AC2130" s="36">
        <f t="shared" si="338"/>
        <v>328287.41910937475</v>
      </c>
      <c r="AD2130" s="36">
        <f t="shared" si="339"/>
        <v>203025.73289739178</v>
      </c>
    </row>
    <row r="2131" spans="1:30" ht="14.25" customHeight="1" x14ac:dyDescent="0.25">
      <c r="A2131" s="16">
        <v>2115</v>
      </c>
      <c r="B2131" s="34">
        <v>0.25058303465142001</v>
      </c>
      <c r="C2131" s="34">
        <v>9.8216503630089699E-2</v>
      </c>
      <c r="D2131" s="34">
        <v>4.8136205048005698E-2</v>
      </c>
      <c r="E2131" s="34">
        <v>2.7488428604632902E-2</v>
      </c>
      <c r="F2131" s="34">
        <v>2.60482782860086E-2</v>
      </c>
      <c r="G2131" s="34">
        <v>0.21147879998785599</v>
      </c>
      <c r="H2131" s="35">
        <v>1.1162843890405201</v>
      </c>
      <c r="I2131" s="34">
        <v>9.7777776265599595E-2</v>
      </c>
      <c r="J2131" s="34">
        <v>2.8557102702402901E-2</v>
      </c>
      <c r="K2131" s="36">
        <f>Inputs!$B$12*(1+$B2131)^4</f>
        <v>146757.86376260739</v>
      </c>
      <c r="L2131" s="36">
        <f t="shared" si="330"/>
        <v>20778.731274942566</v>
      </c>
      <c r="M2131" s="36">
        <f t="shared" si="331"/>
        <v>254474.49492387063</v>
      </c>
      <c r="N2131" s="37">
        <f>M2131/Inputs!$B$6</f>
        <v>387.91843738394914</v>
      </c>
      <c r="O2131" s="38">
        <f>IF(N2131&gt;Inputs!$B$4,1,0)</f>
        <v>0</v>
      </c>
      <c r="P2131" s="34">
        <f t="shared" si="332"/>
        <v>6.9220673563196694E-2</v>
      </c>
      <c r="Q2131" s="36">
        <f>Inputs!$B$12*(1+$B2131)^0*$C2131+Inputs!$B$29*(1+$D2131)^0*Inputs!$B$19+Inputs!$B$30*(1+$E2131)^0*Inputs!$B$20+Inputs!$B$31*(1+$F2131)^0*Inputs!$B$21+Inputs!$B$22*(1+Inputs!$B$23)^0</f>
        <v>13915.034245232302</v>
      </c>
      <c r="R2131" s="36">
        <f>Inputs!$B$12*(1+$B2131)^1*$C2131+Inputs!$B$29*(1+$D2131)^1*Inputs!$B$19+Inputs!$B$30*(1+$E2131)^1*Inputs!$B$20+Inputs!$B$31*(1+$F2131)^1*Inputs!$B$21+Inputs!$B$22*(1+Inputs!$B$23)^1</f>
        <v>15668.068250134136</v>
      </c>
      <c r="S2131" s="36">
        <f>Inputs!$B$12*(1+$B2131)^2*$C2131+Inputs!$B$29*(1+$D2131)^2*Inputs!$B$19+Inputs!$B$30*(1+$E2131)^2*Inputs!$B$20+Inputs!$B$31*(1+$F2131)^2*Inputs!$B$21+Inputs!$B$22*(1+Inputs!$B$23)^2</f>
        <v>17801.666615063623</v>
      </c>
      <c r="T2131" s="36">
        <f>Inputs!$B$12*(1+$B2131)^3*$C2131+Inputs!$B$29*(1+$D2131)^3*Inputs!$B$19+Inputs!$B$30*(1+$E2131)^3*Inputs!$B$20+Inputs!$B$31*(1+$F2131)^3*Inputs!$B$21+Inputs!$B$22*(1+Inputs!$B$23)^3</f>
        <v>20408.990770812343</v>
      </c>
      <c r="U2131" s="36">
        <f>Inputs!$B$12*(1+$B2131)^4*$C2131+Inputs!$B$29*(1+$D2131)^4*Inputs!$B$19+Inputs!$B$30*(1+$E2131)^4*Inputs!$B$20+Inputs!$B$31*(1+$F2131)^4*Inputs!$B$21+Inputs!$B$22*(1+Inputs!$B$23)^4</f>
        <v>23606.45649117669</v>
      </c>
      <c r="V2131" s="35">
        <f>Inputs!$B$13/(Q2131*(1-$G2131))</f>
        <v>1.1538146583171047</v>
      </c>
      <c r="W2131" s="36">
        <f>Inputs!$B$13</f>
        <v>12660</v>
      </c>
      <c r="X2131" s="36">
        <f t="shared" si="333"/>
        <v>14139.005264529766</v>
      </c>
      <c r="Y2131" s="36">
        <f t="shared" si="334"/>
        <v>15932.680540391715</v>
      </c>
      <c r="Z2131" s="36">
        <f t="shared" si="335"/>
        <v>18115.270406945008</v>
      </c>
      <c r="AA2131" s="36">
        <f t="shared" si="336"/>
        <v>20778.731274942566</v>
      </c>
      <c r="AB2131" s="36">
        <f t="shared" si="337"/>
        <v>60814.712153426161</v>
      </c>
      <c r="AC2131" s="36">
        <f t="shared" si="338"/>
        <v>308753.30357013282</v>
      </c>
      <c r="AD2131" s="36">
        <f t="shared" si="339"/>
        <v>193659.78277044446</v>
      </c>
    </row>
    <row r="2132" spans="1:30" ht="14.25" customHeight="1" x14ac:dyDescent="0.25">
      <c r="A2132" s="16">
        <v>2116</v>
      </c>
      <c r="B2132" s="34">
        <v>0.43259506522591901</v>
      </c>
      <c r="C2132" s="34">
        <v>7.8067436673881996E-2</v>
      </c>
      <c r="D2132" s="34">
        <v>2.0510202234519E-2</v>
      </c>
      <c r="E2132" s="34">
        <v>1.1663741168244399E-2</v>
      </c>
      <c r="F2132" s="34">
        <v>1.88252812380569E-2</v>
      </c>
      <c r="G2132" s="34">
        <v>0.213878809352023</v>
      </c>
      <c r="H2132" s="35">
        <v>1.03262728074258</v>
      </c>
      <c r="I2132" s="34">
        <v>9.2061997290366196E-2</v>
      </c>
      <c r="J2132" s="34">
        <v>1.6955765304047798E-2</v>
      </c>
      <c r="K2132" s="36">
        <f>Inputs!$B$12*(1+$B2132)^4</f>
        <v>252723.16609229558</v>
      </c>
      <c r="L2132" s="36">
        <f t="shared" si="330"/>
        <v>22900.548405118694</v>
      </c>
      <c r="M2132" s="36">
        <f t="shared" si="331"/>
        <v>263551.07243798289</v>
      </c>
      <c r="N2132" s="37">
        <f>M2132/Inputs!$B$6</f>
        <v>401.7546835944861</v>
      </c>
      <c r="O2132" s="38">
        <f>IF(N2132&gt;Inputs!$B$4,1,0)</f>
        <v>1</v>
      </c>
      <c r="P2132" s="34">
        <f t="shared" si="332"/>
        <v>7.5106231986318397E-2</v>
      </c>
      <c r="Q2132" s="36">
        <f>Inputs!$B$12*(1+$B2132)^0*$C2132+Inputs!$B$29*(1+$D2132)^0*Inputs!$B$19+Inputs!$B$30*(1+$E2132)^0*Inputs!$B$20+Inputs!$B$31*(1+$F2132)^0*Inputs!$B$21+Inputs!$B$22*(1+Inputs!$B$23)^0</f>
        <v>12706.090227859841</v>
      </c>
      <c r="R2132" s="36">
        <f>Inputs!$B$12*(1+$B2132)^1*$C2132+Inputs!$B$29*(1+$D2132)^1*Inputs!$B$19+Inputs!$B$30*(1+$E2132)^1*Inputs!$B$20+Inputs!$B$31*(1+$F2132)^1*Inputs!$B$21+Inputs!$B$22*(1+Inputs!$B$23)^1</f>
        <v>14845.28143180066</v>
      </c>
      <c r="S2132" s="36">
        <f>Inputs!$B$12*(1+$B2132)^2*$C2132+Inputs!$B$29*(1+$D2132)^2*Inputs!$B$19+Inputs!$B$30*(1+$E2132)^2*Inputs!$B$20+Inputs!$B$31*(1+$F2132)^2*Inputs!$B$21+Inputs!$B$22*(1+Inputs!$B$23)^2</f>
        <v>17862.296526507074</v>
      </c>
      <c r="T2132" s="36">
        <f>Inputs!$B$12*(1+$B2132)^3*$C2132+Inputs!$B$29*(1+$D2132)^3*Inputs!$B$19+Inputs!$B$30*(1+$E2132)^3*Inputs!$B$20+Inputs!$B$31*(1+$F2132)^3*Inputs!$B$21+Inputs!$B$22*(1+Inputs!$B$23)^3</f>
        <v>22136.333803761903</v>
      </c>
      <c r="U2132" s="36">
        <f>Inputs!$B$12*(1+$B2132)^4*$C2132+Inputs!$B$29*(1+$D2132)^4*Inputs!$B$19+Inputs!$B$30*(1+$E2132)^4*Inputs!$B$20+Inputs!$B$31*(1+$F2132)^4*Inputs!$B$21+Inputs!$B$22*(1+Inputs!$B$23)^4</f>
        <v>28210.630002977909</v>
      </c>
      <c r="V2132" s="35">
        <f>Inputs!$B$13/(Q2132*(1-$G2132))</f>
        <v>1.2674541782647721</v>
      </c>
      <c r="W2132" s="36">
        <f>Inputs!$B$13</f>
        <v>12660</v>
      </c>
      <c r="X2132" s="36">
        <f t="shared" si="333"/>
        <v>14106.312829203438</v>
      </c>
      <c r="Y2132" s="36">
        <f t="shared" si="334"/>
        <v>16148.791205925652</v>
      </c>
      <c r="Z2132" s="36">
        <f t="shared" si="335"/>
        <v>18991.220929330972</v>
      </c>
      <c r="AA2132" s="36">
        <f t="shared" si="336"/>
        <v>22900.548405118694</v>
      </c>
      <c r="AB2132" s="36">
        <f t="shared" si="337"/>
        <v>63916.617052023328</v>
      </c>
      <c r="AC2132" s="36">
        <f t="shared" si="338"/>
        <v>310078.72600308649</v>
      </c>
      <c r="AD2132" s="36">
        <f t="shared" si="339"/>
        <v>199634.45538595959</v>
      </c>
    </row>
    <row r="2133" spans="1:30" ht="14.25" customHeight="1" x14ac:dyDescent="0.25">
      <c r="A2133" s="16">
        <v>2117</v>
      </c>
      <c r="B2133" s="34">
        <v>0.22306474036586699</v>
      </c>
      <c r="C2133" s="34">
        <v>0.107329042388026</v>
      </c>
      <c r="D2133" s="34">
        <v>4.4947035985497499E-2</v>
      </c>
      <c r="E2133" s="34">
        <v>3.3831125855631097E-2</v>
      </c>
      <c r="F2133" s="34">
        <v>-2.1527164954175701E-3</v>
      </c>
      <c r="G2133" s="34">
        <v>0.191196242589284</v>
      </c>
      <c r="H2133" s="35">
        <v>1.1144041078835101</v>
      </c>
      <c r="I2133" s="34">
        <v>9.5186583191399998E-2</v>
      </c>
      <c r="J2133" s="34">
        <v>2.4280494235059801E-2</v>
      </c>
      <c r="K2133" s="36">
        <f>Inputs!$B$12*(1+$B2133)^4</f>
        <v>134260.73947161803</v>
      </c>
      <c r="L2133" s="36">
        <f t="shared" si="330"/>
        <v>20817.520401849099</v>
      </c>
      <c r="M2133" s="36">
        <f t="shared" si="331"/>
        <v>252213.82598516726</v>
      </c>
      <c r="N2133" s="37">
        <f>M2133/Inputs!$B$6</f>
        <v>384.47229570909644</v>
      </c>
      <c r="O2133" s="38">
        <f>IF(N2133&gt;Inputs!$B$4,1,0)</f>
        <v>0</v>
      </c>
      <c r="P2133" s="34">
        <f t="shared" si="332"/>
        <v>7.0906088956340194E-2</v>
      </c>
      <c r="Q2133" s="36">
        <f>Inputs!$B$12*(1+$B2133)^0*$C2133+Inputs!$B$29*(1+$D2133)^0*Inputs!$B$19+Inputs!$B$30*(1+$E2133)^0*Inputs!$B$20+Inputs!$B$31*(1+$F2133)^0*Inputs!$B$21+Inputs!$B$22*(1+Inputs!$B$23)^0</f>
        <v>14461.786570708482</v>
      </c>
      <c r="R2133" s="36">
        <f>Inputs!$B$12*(1+$B2133)^1*$C2133+Inputs!$B$29*(1+$D2133)^1*Inputs!$B$19+Inputs!$B$30*(1+$E2133)^1*Inputs!$B$20+Inputs!$B$31*(1+$F2133)^1*Inputs!$B$21+Inputs!$B$22*(1+Inputs!$B$23)^1</f>
        <v>16052.749508644589</v>
      </c>
      <c r="S2133" s="36">
        <f>Inputs!$B$12*(1+$B2133)^2*$C2133+Inputs!$B$29*(1+$D2133)^2*Inputs!$B$19+Inputs!$B$30*(1+$E2133)^2*Inputs!$B$20+Inputs!$B$31*(1+$F2133)^2*Inputs!$B$21+Inputs!$B$22*(1+Inputs!$B$23)^2</f>
        <v>17971.628830351634</v>
      </c>
      <c r="T2133" s="36">
        <f>Inputs!$B$12*(1+$B2133)^3*$C2133+Inputs!$B$29*(1+$D2133)^3*Inputs!$B$19+Inputs!$B$30*(1+$E2133)^3*Inputs!$B$20+Inputs!$B$31*(1+$F2133)^3*Inputs!$B$21+Inputs!$B$22*(1+Inputs!$B$23)^3</f>
        <v>20290.235309501375</v>
      </c>
      <c r="U2133" s="36">
        <f>Inputs!$B$12*(1+$B2133)^4*$C2133+Inputs!$B$29*(1+$D2133)^4*Inputs!$B$19+Inputs!$B$30*(1+$E2133)^4*Inputs!$B$20+Inputs!$B$31*(1+$F2133)^4*Inputs!$B$21+Inputs!$B$22*(1+Inputs!$B$23)^4</f>
        <v>23096.338422742851</v>
      </c>
      <c r="V2133" s="35">
        <f>Inputs!$B$13/(Q2133*(1-$G2133))</f>
        <v>1.0823521836124199</v>
      </c>
      <c r="W2133" s="36">
        <f>Inputs!$B$13</f>
        <v>12660</v>
      </c>
      <c r="X2133" s="36">
        <f t="shared" si="333"/>
        <v>14156.782414540416</v>
      </c>
      <c r="Y2133" s="36">
        <f t="shared" si="334"/>
        <v>15965.498520839672</v>
      </c>
      <c r="Z2133" s="36">
        <f t="shared" si="335"/>
        <v>18156.78403532783</v>
      </c>
      <c r="AA2133" s="36">
        <f t="shared" si="336"/>
        <v>20817.520401849099</v>
      </c>
      <c r="AB2133" s="36">
        <f t="shared" si="337"/>
        <v>61349.924795793726</v>
      </c>
      <c r="AC2133" s="36">
        <f t="shared" si="338"/>
        <v>300721.42463087867</v>
      </c>
      <c r="AD2133" s="36">
        <f t="shared" si="339"/>
        <v>190863.90118937354</v>
      </c>
    </row>
    <row r="2134" spans="1:30" ht="14.25" customHeight="1" x14ac:dyDescent="0.25">
      <c r="A2134" s="16">
        <v>2118</v>
      </c>
      <c r="B2134" s="34">
        <v>0.43902280554857398</v>
      </c>
      <c r="C2134" s="34">
        <v>7.59907367062327E-2</v>
      </c>
      <c r="D2134" s="34">
        <v>3.0099020013961399E-2</v>
      </c>
      <c r="E2134" s="34">
        <v>4.4466439197209003E-2</v>
      </c>
      <c r="F2134" s="34">
        <v>1.39557825942758E-2</v>
      </c>
      <c r="G2134" s="34">
        <v>0.16901921924990701</v>
      </c>
      <c r="H2134" s="35">
        <v>1.0407502766858301</v>
      </c>
      <c r="I2134" s="34">
        <v>0.102849599190455</v>
      </c>
      <c r="J2134" s="34">
        <v>2.0045899805485601E-2</v>
      </c>
      <c r="K2134" s="36">
        <f>Inputs!$B$12*(1+$B2134)^4</f>
        <v>257289.43723406704</v>
      </c>
      <c r="L2134" s="36">
        <f t="shared" si="330"/>
        <v>24591.708555703066</v>
      </c>
      <c r="M2134" s="36">
        <f t="shared" si="331"/>
        <v>250048.74050866504</v>
      </c>
      <c r="N2134" s="37">
        <f>M2134/Inputs!$B$6</f>
        <v>381.17186053150158</v>
      </c>
      <c r="O2134" s="38">
        <f>IF(N2134&gt;Inputs!$B$4,1,0)</f>
        <v>0</v>
      </c>
      <c r="P2134" s="34">
        <f t="shared" si="332"/>
        <v>8.2803699384969398E-2</v>
      </c>
      <c r="Q2134" s="36">
        <f>Inputs!$B$12*(1+$B2134)^0*$C2134+Inputs!$B$29*(1+$D2134)^0*Inputs!$B$19+Inputs!$B$30*(1+$E2134)^0*Inputs!$B$20+Inputs!$B$31*(1+$F2134)^0*Inputs!$B$21+Inputs!$B$22*(1+Inputs!$B$23)^0</f>
        <v>12581.488229800885</v>
      </c>
      <c r="R2134" s="36">
        <f>Inputs!$B$12*(1+$B2134)^1*$C2134+Inputs!$B$29*(1+$D2134)^1*Inputs!$B$19+Inputs!$B$30*(1+$E2134)^1*Inputs!$B$20+Inputs!$B$31*(1+$F2134)^1*Inputs!$B$21+Inputs!$B$22*(1+Inputs!$B$23)^1</f>
        <v>14788.085151589625</v>
      </c>
      <c r="S2134" s="36">
        <f>Inputs!$B$12*(1+$B2134)^2*$C2134+Inputs!$B$29*(1+$D2134)^2*Inputs!$B$19+Inputs!$B$30*(1+$E2134)^2*Inputs!$B$20+Inputs!$B$31*(1+$F2134)^2*Inputs!$B$21+Inputs!$B$22*(1+Inputs!$B$23)^2</f>
        <v>17880.23508033187</v>
      </c>
      <c r="T2134" s="36">
        <f>Inputs!$B$12*(1+$B2134)^3*$C2134+Inputs!$B$29*(1+$D2134)^3*Inputs!$B$19+Inputs!$B$30*(1+$E2134)^3*Inputs!$B$20+Inputs!$B$31*(1+$F2134)^3*Inputs!$B$21+Inputs!$B$22*(1+Inputs!$B$23)^3</f>
        <v>22244.008551102605</v>
      </c>
      <c r="U2134" s="36">
        <f>Inputs!$B$12*(1+$B2134)^4*$C2134+Inputs!$B$29*(1+$D2134)^4*Inputs!$B$19+Inputs!$B$30*(1+$E2134)^4*Inputs!$B$20+Inputs!$B$31*(1+$F2134)^4*Inputs!$B$21+Inputs!$B$22*(1+Inputs!$B$23)^4</f>
        <v>28434.866187787811</v>
      </c>
      <c r="V2134" s="35">
        <f>Inputs!$B$13/(Q2134*(1-$G2134))</f>
        <v>1.2109067794346695</v>
      </c>
      <c r="W2134" s="36">
        <f>Inputs!$B$13</f>
        <v>12660</v>
      </c>
      <c r="X2134" s="36">
        <f t="shared" si="333"/>
        <v>14357.619743826606</v>
      </c>
      <c r="Y2134" s="36">
        <f t="shared" si="334"/>
        <v>16727.708549472729</v>
      </c>
      <c r="Z2134" s="36">
        <f t="shared" si="335"/>
        <v>20023.89352390981</v>
      </c>
      <c r="AA2134" s="36">
        <f t="shared" si="336"/>
        <v>24591.708555703066</v>
      </c>
      <c r="AB2134" s="36">
        <f t="shared" si="337"/>
        <v>64363.566376527204</v>
      </c>
      <c r="AC2134" s="36">
        <f t="shared" si="338"/>
        <v>302941.4345950078</v>
      </c>
      <c r="AD2134" s="36">
        <f t="shared" si="339"/>
        <v>185685.17413213785</v>
      </c>
    </row>
    <row r="2135" spans="1:30" ht="14.25" customHeight="1" x14ac:dyDescent="0.25">
      <c r="A2135" s="16">
        <v>2119</v>
      </c>
      <c r="B2135" s="34">
        <v>0.33287768044544502</v>
      </c>
      <c r="C2135" s="34">
        <v>7.9186899334748803E-2</v>
      </c>
      <c r="D2135" s="34">
        <v>2.88291926024518E-2</v>
      </c>
      <c r="E2135" s="34">
        <v>4.3899135499522297E-2</v>
      </c>
      <c r="F2135" s="34">
        <v>6.7140208993975298E-3</v>
      </c>
      <c r="G2135" s="34">
        <v>0.16911905906035701</v>
      </c>
      <c r="H2135" s="35">
        <v>1.1360232681267699</v>
      </c>
      <c r="I2135" s="34">
        <v>9.7058109922085301E-2</v>
      </c>
      <c r="J2135" s="34">
        <v>1.7356744654306901E-2</v>
      </c>
      <c r="K2135" s="36">
        <f>Inputs!$B$12*(1+$B2135)^4</f>
        <v>189370.54661076432</v>
      </c>
      <c r="L2135" s="36">
        <f t="shared" si="330"/>
        <v>22388.677210623329</v>
      </c>
      <c r="M2135" s="36">
        <f t="shared" si="331"/>
        <v>242654.80948191829</v>
      </c>
      <c r="N2135" s="37">
        <f>M2135/Inputs!$B$6</f>
        <v>369.90062421024129</v>
      </c>
      <c r="O2135" s="38">
        <f>IF(N2135&gt;Inputs!$B$4,1,0)</f>
        <v>0</v>
      </c>
      <c r="P2135" s="34">
        <f t="shared" si="332"/>
        <v>7.9701365267778407E-2</v>
      </c>
      <c r="Q2135" s="36">
        <f>Inputs!$B$12*(1+$B2135)^0*$C2135+Inputs!$B$29*(1+$D2135)^0*Inputs!$B$19+Inputs!$B$30*(1+$E2135)^0*Inputs!$B$20+Inputs!$B$31*(1+$F2135)^0*Inputs!$B$21+Inputs!$B$22*(1+Inputs!$B$23)^0</f>
        <v>12773.25798751185</v>
      </c>
      <c r="R2135" s="36">
        <f>Inputs!$B$12*(1+$B2135)^1*$C2135+Inputs!$B$29*(1+$D2135)^1*Inputs!$B$19+Inputs!$B$30*(1+$E2135)^1*Inputs!$B$20+Inputs!$B$31*(1+$F2135)^1*Inputs!$B$21+Inputs!$B$22*(1+Inputs!$B$23)^1</f>
        <v>14521.43347682957</v>
      </c>
      <c r="S2135" s="36">
        <f>Inputs!$B$12*(1+$B2135)^2*$C2135+Inputs!$B$29*(1+$D2135)^2*Inputs!$B$19+Inputs!$B$30*(1+$E2135)^2*Inputs!$B$20+Inputs!$B$31*(1+$F2135)^2*Inputs!$B$21+Inputs!$B$22*(1+Inputs!$B$23)^2</f>
        <v>16801.79220068466</v>
      </c>
      <c r="T2135" s="36">
        <f>Inputs!$B$12*(1+$B2135)^3*$C2135+Inputs!$B$29*(1+$D2135)^3*Inputs!$B$19+Inputs!$B$30*(1+$E2135)^3*Inputs!$B$20+Inputs!$B$31*(1+$F2135)^3*Inputs!$B$21+Inputs!$B$22*(1+Inputs!$B$23)^3</f>
        <v>19789.815076094157</v>
      </c>
      <c r="U2135" s="36">
        <f>Inputs!$B$12*(1+$B2135)^4*$C2135+Inputs!$B$29*(1+$D2135)^4*Inputs!$B$19+Inputs!$B$30*(1+$E2135)^4*Inputs!$B$20+Inputs!$B$31*(1+$F2135)^4*Inputs!$B$21+Inputs!$B$22*(1+Inputs!$B$23)^4</f>
        <v>23719.329660782318</v>
      </c>
      <c r="V2135" s="35">
        <f>Inputs!$B$13/(Q2135*(1-$G2135))</f>
        <v>1.1928702972785736</v>
      </c>
      <c r="W2135" s="36">
        <f>Inputs!$B$13</f>
        <v>12660</v>
      </c>
      <c r="X2135" s="36">
        <f t="shared" si="333"/>
        <v>14221.201630844203</v>
      </c>
      <c r="Y2135" s="36">
        <f t="shared" si="334"/>
        <v>16256.013510548999</v>
      </c>
      <c r="Z2135" s="36">
        <f t="shared" si="335"/>
        <v>18913.291715397681</v>
      </c>
      <c r="AA2135" s="36">
        <f t="shared" si="336"/>
        <v>22388.677210623329</v>
      </c>
      <c r="AB2135" s="36">
        <f t="shared" si="337"/>
        <v>62814.193517597494</v>
      </c>
      <c r="AC2135" s="36">
        <f t="shared" si="338"/>
        <v>285782.70507148001</v>
      </c>
      <c r="AD2135" s="36">
        <f t="shared" si="339"/>
        <v>179840.61596432081</v>
      </c>
    </row>
    <row r="2136" spans="1:30" ht="14.25" customHeight="1" x14ac:dyDescent="0.25">
      <c r="A2136" s="16">
        <v>2120</v>
      </c>
      <c r="B2136" s="34">
        <v>0.30550031929656801</v>
      </c>
      <c r="C2136" s="34">
        <v>8.8469764899472503E-2</v>
      </c>
      <c r="D2136" s="34">
        <v>3.3829793307099697E-2</v>
      </c>
      <c r="E2136" s="34">
        <v>2.65906898193243E-2</v>
      </c>
      <c r="F2136" s="34">
        <v>2.6910441316096101E-2</v>
      </c>
      <c r="G2136" s="34">
        <v>0.184056810779479</v>
      </c>
      <c r="H2136" s="35">
        <v>1.11700917723542</v>
      </c>
      <c r="I2136" s="34">
        <v>9.9570211982104403E-2</v>
      </c>
      <c r="J2136" s="34">
        <v>2.5520150812492599E-2</v>
      </c>
      <c r="K2136" s="36">
        <f>Inputs!$B$12*(1+$B2136)^4</f>
        <v>174284.66656857432</v>
      </c>
      <c r="L2136" s="36">
        <f t="shared" si="330"/>
        <v>22243.511167846813</v>
      </c>
      <c r="M2136" s="36">
        <f t="shared" si="331"/>
        <v>254027.25545936308</v>
      </c>
      <c r="N2136" s="37">
        <f>M2136/Inputs!$B$6</f>
        <v>387.23666990756567</v>
      </c>
      <c r="O2136" s="38">
        <f>IF(N2136&gt;Inputs!$B$4,1,0)</f>
        <v>0</v>
      </c>
      <c r="P2136" s="34">
        <f t="shared" si="332"/>
        <v>7.4050061169611797E-2</v>
      </c>
      <c r="Q2136" s="36">
        <f>Inputs!$B$12*(1+$B2136)^0*$C2136+Inputs!$B$29*(1+$D2136)^0*Inputs!$B$19+Inputs!$B$30*(1+$E2136)^0*Inputs!$B$20+Inputs!$B$31*(1+$F2136)^0*Inputs!$B$21+Inputs!$B$22*(1+Inputs!$B$23)^0</f>
        <v>13330.229921395272</v>
      </c>
      <c r="R2136" s="36">
        <f>Inputs!$B$12*(1+$B2136)^1*$C2136+Inputs!$B$29*(1+$D2136)^1*Inputs!$B$19+Inputs!$B$30*(1+$E2136)^1*Inputs!$B$20+Inputs!$B$31*(1+$F2136)^1*Inputs!$B$21+Inputs!$B$22*(1+Inputs!$B$23)^1</f>
        <v>15182.676137700691</v>
      </c>
      <c r="S2136" s="36">
        <f>Inputs!$B$12*(1+$B2136)^2*$C2136+Inputs!$B$29*(1+$D2136)^2*Inputs!$B$19+Inputs!$B$30*(1+$E2136)^2*Inputs!$B$20+Inputs!$B$31*(1+$F2136)^2*Inputs!$B$21+Inputs!$B$22*(1+Inputs!$B$23)^2</f>
        <v>17537.286130911682</v>
      </c>
      <c r="T2136" s="36">
        <f>Inputs!$B$12*(1+$B2136)^3*$C2136+Inputs!$B$29*(1+$D2136)^3*Inputs!$B$19+Inputs!$B$30*(1+$E2136)^3*Inputs!$B$20+Inputs!$B$31*(1+$F2136)^3*Inputs!$B$21+Inputs!$B$22*(1+Inputs!$B$23)^3</f>
        <v>20545.610212363616</v>
      </c>
      <c r="U2136" s="36">
        <f>Inputs!$B$12*(1+$B2136)^4*$C2136+Inputs!$B$29*(1+$D2136)^4*Inputs!$B$19+Inputs!$B$30*(1+$E2136)^4*Inputs!$B$20+Inputs!$B$31*(1+$F2136)^4*Inputs!$B$21+Inputs!$B$22*(1+Inputs!$B$23)^4</f>
        <v>24405.442108111776</v>
      </c>
      <c r="V2136" s="35">
        <f>Inputs!$B$13/(Q2136*(1-$G2136))</f>
        <v>1.1639548754385058</v>
      </c>
      <c r="W2136" s="36">
        <f>Inputs!$B$13</f>
        <v>12660</v>
      </c>
      <c r="X2136" s="36">
        <f t="shared" si="333"/>
        <v>14273.913982926973</v>
      </c>
      <c r="Y2136" s="36">
        <f t="shared" si="334"/>
        <v>16319.646782288635</v>
      </c>
      <c r="Z2136" s="36">
        <f t="shared" si="335"/>
        <v>18922.348519627354</v>
      </c>
      <c r="AA2136" s="36">
        <f t="shared" si="336"/>
        <v>22243.511167846813</v>
      </c>
      <c r="AB2136" s="36">
        <f t="shared" si="337"/>
        <v>62377.932698661309</v>
      </c>
      <c r="AC2136" s="36">
        <f t="shared" si="338"/>
        <v>308050.64259434713</v>
      </c>
      <c r="AD2136" s="36">
        <f t="shared" si="339"/>
        <v>191649.32276070176</v>
      </c>
    </row>
    <row r="2137" spans="1:30" ht="14.25" customHeight="1" x14ac:dyDescent="0.25">
      <c r="A2137" s="16">
        <v>2121</v>
      </c>
      <c r="B2137" s="34">
        <v>0.31579312095742301</v>
      </c>
      <c r="C2137" s="34">
        <v>6.5183517947144207E-2</v>
      </c>
      <c r="D2137" s="34">
        <v>1.9674103517258901E-2</v>
      </c>
      <c r="E2137" s="34">
        <v>4.7111582592753498E-2</v>
      </c>
      <c r="F2137" s="34">
        <v>2.6155966667267001E-2</v>
      </c>
      <c r="G2137" s="34">
        <v>0.19747803865730601</v>
      </c>
      <c r="H2137" s="35">
        <v>0.98970439042442304</v>
      </c>
      <c r="I2137" s="34">
        <v>9.95689891991791E-2</v>
      </c>
      <c r="J2137" s="34">
        <v>2.0575536143401501E-2</v>
      </c>
      <c r="K2137" s="36">
        <f>Inputs!$B$12*(1+$B2137)^4</f>
        <v>179846.37832196569</v>
      </c>
      <c r="L2137" s="36">
        <f t="shared" si="330"/>
        <v>16458.899939387367</v>
      </c>
      <c r="M2137" s="36">
        <f t="shared" si="331"/>
        <v>186114.98097687078</v>
      </c>
      <c r="N2137" s="37">
        <f>M2137/Inputs!$B$6</f>
        <v>283.71186124522984</v>
      </c>
      <c r="O2137" s="38">
        <f>IF(N2137&gt;Inputs!$B$4,1,0)</f>
        <v>0</v>
      </c>
      <c r="P2137" s="34">
        <f t="shared" si="332"/>
        <v>7.8993453055777596E-2</v>
      </c>
      <c r="Q2137" s="36">
        <f>Inputs!$B$12*(1+$B2137)^0*$C2137+Inputs!$B$29*(1+$D2137)^0*Inputs!$B$19+Inputs!$B$30*(1+$E2137)^0*Inputs!$B$20+Inputs!$B$31*(1+$F2137)^0*Inputs!$B$21+Inputs!$B$22*(1+Inputs!$B$23)^0</f>
        <v>11933.055104255574</v>
      </c>
      <c r="R2137" s="36">
        <f>Inputs!$B$12*(1+$B2137)^1*$C2137+Inputs!$B$29*(1+$D2137)^1*Inputs!$B$19+Inputs!$B$30*(1+$E2137)^1*Inputs!$B$20+Inputs!$B$31*(1+$F2137)^1*Inputs!$B$21+Inputs!$B$22*(1+Inputs!$B$23)^1</f>
        <v>13400.331185028219</v>
      </c>
      <c r="S2137" s="36">
        <f>Inputs!$B$12*(1+$B2137)^2*$C2137+Inputs!$B$29*(1+$D2137)^2*Inputs!$B$19+Inputs!$B$30*(1+$E2137)^2*Inputs!$B$20+Inputs!$B$31*(1+$F2137)^2*Inputs!$B$21+Inputs!$B$22*(1+Inputs!$B$23)^2</f>
        <v>15265.49995495761</v>
      </c>
      <c r="T2137" s="36">
        <f>Inputs!$B$12*(1+$B2137)^3*$C2137+Inputs!$B$29*(1+$D2137)^3*Inputs!$B$19+Inputs!$B$30*(1+$E2137)^3*Inputs!$B$20+Inputs!$B$31*(1+$F2137)^3*Inputs!$B$21+Inputs!$B$22*(1+Inputs!$B$23)^3</f>
        <v>17652.035438809937</v>
      </c>
      <c r="U2137" s="36">
        <f>Inputs!$B$12*(1+$B2137)^4*$C2137+Inputs!$B$29*(1+$D2137)^4*Inputs!$B$19+Inputs!$B$30*(1+$E2137)^4*Inputs!$B$20+Inputs!$B$31*(1+$F2137)^4*Inputs!$B$21+Inputs!$B$22*(1+Inputs!$B$23)^4</f>
        <v>20722.320302308981</v>
      </c>
      <c r="V2137" s="35">
        <f>Inputs!$B$13/(Q2137*(1-$G2137))</f>
        <v>1.3219807575032356</v>
      </c>
      <c r="W2137" s="36">
        <f>Inputs!$B$13</f>
        <v>12660</v>
      </c>
      <c r="X2137" s="36">
        <f t="shared" si="333"/>
        <v>13323.330468837972</v>
      </c>
      <c r="Y2137" s="36">
        <f t="shared" si="334"/>
        <v>14160.110592763627</v>
      </c>
      <c r="Z2137" s="36">
        <f t="shared" si="335"/>
        <v>15197.065883161016</v>
      </c>
      <c r="AA2137" s="36">
        <f t="shared" si="336"/>
        <v>16458.899939387367</v>
      </c>
      <c r="AB2137" s="36">
        <f t="shared" si="337"/>
        <v>53820.281286262907</v>
      </c>
      <c r="AC2137" s="36">
        <f t="shared" si="338"/>
        <v>212644.84561916851</v>
      </c>
      <c r="AD2137" s="36">
        <f t="shared" si="339"/>
        <v>132294.69969060787</v>
      </c>
    </row>
    <row r="2138" spans="1:30" ht="14.25" customHeight="1" x14ac:dyDescent="0.25">
      <c r="A2138" s="16">
        <v>2122</v>
      </c>
      <c r="B2138" s="34">
        <v>0.21509333009446199</v>
      </c>
      <c r="C2138" s="34">
        <v>7.5481595906222596E-2</v>
      </c>
      <c r="D2138" s="34">
        <v>2.77680970415232E-2</v>
      </c>
      <c r="E2138" s="34">
        <v>7.8264563176087903E-2</v>
      </c>
      <c r="F2138" s="34">
        <v>5.6803163928580303E-3</v>
      </c>
      <c r="G2138" s="34">
        <v>0.18534103487897799</v>
      </c>
      <c r="H2138" s="35">
        <v>1.1280825560863099</v>
      </c>
      <c r="I2138" s="34">
        <v>9.6064729174833996E-2</v>
      </c>
      <c r="J2138" s="34">
        <v>1.8701821792556798E-2</v>
      </c>
      <c r="K2138" s="36">
        <f>Inputs!$B$12*(1+$B2138)^4</f>
        <v>130794.59521222945</v>
      </c>
      <c r="L2138" s="36">
        <f t="shared" si="330"/>
        <v>17437.493194014743</v>
      </c>
      <c r="M2138" s="36">
        <f t="shared" si="331"/>
        <v>201207.96360068821</v>
      </c>
      <c r="N2138" s="37">
        <f>M2138/Inputs!$B$6</f>
        <v>306.71945670836618</v>
      </c>
      <c r="O2138" s="38">
        <f>IF(N2138&gt;Inputs!$B$4,1,0)</f>
        <v>0</v>
      </c>
      <c r="P2138" s="34">
        <f t="shared" si="332"/>
        <v>7.7362907382277191E-2</v>
      </c>
      <c r="Q2138" s="36">
        <f>Inputs!$B$12*(1+$B2138)^0*$C2138+Inputs!$B$29*(1+$D2138)^0*Inputs!$B$19+Inputs!$B$30*(1+$E2138)^0*Inputs!$B$20+Inputs!$B$31*(1+$F2138)^0*Inputs!$B$21+Inputs!$B$22*(1+Inputs!$B$23)^0</f>
        <v>12550.939781800276</v>
      </c>
      <c r="R2138" s="36">
        <f>Inputs!$B$12*(1+$B2138)^1*$C2138+Inputs!$B$29*(1+$D2138)^1*Inputs!$B$19+Inputs!$B$30*(1+$E2138)^1*Inputs!$B$20+Inputs!$B$31*(1+$F2138)^1*Inputs!$B$21+Inputs!$B$22*(1+Inputs!$B$23)^1</f>
        <v>13769.779965015408</v>
      </c>
      <c r="S2138" s="36">
        <f>Inputs!$B$12*(1+$B2138)^2*$C2138+Inputs!$B$29*(1+$D2138)^2*Inputs!$B$19+Inputs!$B$30*(1+$E2138)^2*Inputs!$B$20+Inputs!$B$31*(1+$F2138)^2*Inputs!$B$21+Inputs!$B$22*(1+Inputs!$B$23)^2</f>
        <v>15214.14587658707</v>
      </c>
      <c r="T2138" s="36">
        <f>Inputs!$B$12*(1+$B2138)^3*$C2138+Inputs!$B$29*(1+$D2138)^3*Inputs!$B$19+Inputs!$B$30*(1+$E2138)^3*Inputs!$B$20+Inputs!$B$31*(1+$F2138)^3*Inputs!$B$21+Inputs!$B$22*(1+Inputs!$B$23)^3</f>
        <v>16930.318815776765</v>
      </c>
      <c r="U2138" s="36">
        <f>Inputs!$B$12*(1+$B2138)^4*$C2138+Inputs!$B$29*(1+$D2138)^4*Inputs!$B$19+Inputs!$B$30*(1+$E2138)^4*Inputs!$B$20+Inputs!$B$31*(1+$F2138)^4*Inputs!$B$21+Inputs!$B$22*(1+Inputs!$B$23)^4</f>
        <v>18974.368306088032</v>
      </c>
      <c r="V2138" s="35">
        <f>Inputs!$B$13/(Q2138*(1-$G2138))</f>
        <v>1.2381738245380869</v>
      </c>
      <c r="W2138" s="36">
        <f>Inputs!$B$13</f>
        <v>12660</v>
      </c>
      <c r="X2138" s="36">
        <f t="shared" si="333"/>
        <v>13580.689171974889</v>
      </c>
      <c r="Y2138" s="36">
        <f t="shared" si="334"/>
        <v>14664.093450686512</v>
      </c>
      <c r="Z2138" s="36">
        <f t="shared" si="335"/>
        <v>15938.613157612501</v>
      </c>
      <c r="AA2138" s="36">
        <f t="shared" si="336"/>
        <v>17437.493194014743</v>
      </c>
      <c r="AB2138" s="36">
        <f t="shared" si="337"/>
        <v>56057.863945220728</v>
      </c>
      <c r="AC2138" s="36">
        <f t="shared" si="338"/>
        <v>229613.9931306089</v>
      </c>
      <c r="AD2138" s="36">
        <f t="shared" si="339"/>
        <v>145150.09965546746</v>
      </c>
    </row>
    <row r="2139" spans="1:30" ht="14.25" customHeight="1" x14ac:dyDescent="0.25">
      <c r="A2139" s="16">
        <v>2123</v>
      </c>
      <c r="B2139" s="34">
        <v>0.33468194383410399</v>
      </c>
      <c r="C2139" s="34">
        <v>7.5363022913087496E-2</v>
      </c>
      <c r="D2139" s="34">
        <v>4.94772622311907E-2</v>
      </c>
      <c r="E2139" s="34">
        <v>4.5906413176831799E-2</v>
      </c>
      <c r="F2139" s="34">
        <v>1.7808771302989801E-2</v>
      </c>
      <c r="G2139" s="34">
        <v>0.20170511158489399</v>
      </c>
      <c r="H2139" s="35">
        <v>0.99308804329200095</v>
      </c>
      <c r="I2139" s="34">
        <v>9.3594931318456601E-2</v>
      </c>
      <c r="J2139" s="34">
        <v>2.4785418140440201E-2</v>
      </c>
      <c r="K2139" s="36">
        <f>Inputs!$B$12*(1+$B2139)^4</f>
        <v>190398.00394422782</v>
      </c>
      <c r="L2139" s="36">
        <f t="shared" si="330"/>
        <v>18716.776579157897</v>
      </c>
      <c r="M2139" s="36">
        <f t="shared" si="331"/>
        <v>236348.34542384191</v>
      </c>
      <c r="N2139" s="37">
        <f>M2139/Inputs!$B$6</f>
        <v>360.2871119265883</v>
      </c>
      <c r="O2139" s="38">
        <f>IF(N2139&gt;Inputs!$B$4,1,0)</f>
        <v>0</v>
      </c>
      <c r="P2139" s="34">
        <f t="shared" si="332"/>
        <v>6.8809513178016396E-2</v>
      </c>
      <c r="Q2139" s="36">
        <f>Inputs!$B$12*(1+$B2139)^0*$C2139+Inputs!$B$29*(1+$D2139)^0*Inputs!$B$19+Inputs!$B$30*(1+$E2139)^0*Inputs!$B$20+Inputs!$B$31*(1+$F2139)^0*Inputs!$B$21+Inputs!$B$22*(1+Inputs!$B$23)^0</f>
        <v>12543.825402212173</v>
      </c>
      <c r="R2139" s="36">
        <f>Inputs!$B$12*(1+$B2139)^1*$C2139+Inputs!$B$29*(1+$D2139)^1*Inputs!$B$19+Inputs!$B$30*(1+$E2139)^1*Inputs!$B$20+Inputs!$B$31*(1+$F2139)^1*Inputs!$B$21+Inputs!$B$22*(1+Inputs!$B$23)^1</f>
        <v>14347.00912535144</v>
      </c>
      <c r="S2139" s="36">
        <f>Inputs!$B$12*(1+$B2139)^2*$C2139+Inputs!$B$29*(1+$D2139)^2*Inputs!$B$19+Inputs!$B$30*(1+$E2139)^2*Inputs!$B$20+Inputs!$B$31*(1+$F2139)^2*Inputs!$B$21+Inputs!$B$22*(1+Inputs!$B$23)^2</f>
        <v>16669.413639958209</v>
      </c>
      <c r="T2139" s="36">
        <f>Inputs!$B$12*(1+$B2139)^3*$C2139+Inputs!$B$29*(1+$D2139)^3*Inputs!$B$19+Inputs!$B$30*(1+$E2139)^3*Inputs!$B$20+Inputs!$B$31*(1+$F2139)^3*Inputs!$B$21+Inputs!$B$22*(1+Inputs!$B$23)^3</f>
        <v>19681.159070523507</v>
      </c>
      <c r="U2139" s="36">
        <f>Inputs!$B$12*(1+$B2139)^4*$C2139+Inputs!$B$29*(1+$D2139)^4*Inputs!$B$19+Inputs!$B$30*(1+$E2139)^4*Inputs!$B$20+Inputs!$B$31*(1+$F2139)^4*Inputs!$B$21+Inputs!$B$22*(1+Inputs!$B$23)^4</f>
        <v>23609.128434225655</v>
      </c>
      <c r="V2139" s="35">
        <f>Inputs!$B$13/(Q2139*(1-$G2139))</f>
        <v>1.26427152592855</v>
      </c>
      <c r="W2139" s="36">
        <f>Inputs!$B$13</f>
        <v>12660</v>
      </c>
      <c r="X2139" s="36">
        <f t="shared" si="333"/>
        <v>13703.408030698431</v>
      </c>
      <c r="Y2139" s="36">
        <f t="shared" si="334"/>
        <v>15019.463454490475</v>
      </c>
      <c r="Z2139" s="36">
        <f t="shared" si="335"/>
        <v>16667.938303099862</v>
      </c>
      <c r="AA2139" s="36">
        <f t="shared" si="336"/>
        <v>18716.776579157897</v>
      </c>
      <c r="AB2139" s="36">
        <f t="shared" si="337"/>
        <v>58137.937296327807</v>
      </c>
      <c r="AC2139" s="36">
        <f t="shared" si="338"/>
        <v>278750.4056785198</v>
      </c>
      <c r="AD2139" s="36">
        <f t="shared" si="339"/>
        <v>178210.40812751409</v>
      </c>
    </row>
    <row r="2140" spans="1:30" ht="14.25" customHeight="1" x14ac:dyDescent="0.25">
      <c r="A2140" s="16">
        <v>2124</v>
      </c>
      <c r="B2140" s="34">
        <v>0.333992280302296</v>
      </c>
      <c r="C2140" s="34">
        <v>8.3395320569287598E-2</v>
      </c>
      <c r="D2140" s="34">
        <v>2.0708994957789498E-2</v>
      </c>
      <c r="E2140" s="34">
        <v>4.36322518154603E-2</v>
      </c>
      <c r="F2140" s="34">
        <v>6.6532950462067303E-3</v>
      </c>
      <c r="G2140" s="34">
        <v>0.19965455099802501</v>
      </c>
      <c r="H2140" s="35">
        <v>1.0485522252388599</v>
      </c>
      <c r="I2140" s="34">
        <v>9.7696629117511799E-2</v>
      </c>
      <c r="J2140" s="34">
        <v>2.94077932283489E-2</v>
      </c>
      <c r="K2140" s="36">
        <f>Inputs!$B$12*(1+$B2140)^4</f>
        <v>190004.77522531885</v>
      </c>
      <c r="L2140" s="36">
        <f t="shared" si="330"/>
        <v>20518.282856191516</v>
      </c>
      <c r="M2140" s="36">
        <f t="shared" si="331"/>
        <v>254037.33602463413</v>
      </c>
      <c r="N2140" s="37">
        <f>M2140/Inputs!$B$6</f>
        <v>387.2520366229179</v>
      </c>
      <c r="O2140" s="38">
        <f>IF(N2140&gt;Inputs!$B$4,1,0)</f>
        <v>0</v>
      </c>
      <c r="P2140" s="34">
        <f t="shared" si="332"/>
        <v>6.8288835889162902E-2</v>
      </c>
      <c r="Q2140" s="36">
        <f>Inputs!$B$12*(1+$B2140)^0*$C2140+Inputs!$B$29*(1+$D2140)^0*Inputs!$B$19+Inputs!$B$30*(1+$E2140)^0*Inputs!$B$20+Inputs!$B$31*(1+$F2140)^0*Inputs!$B$21+Inputs!$B$22*(1+Inputs!$B$23)^0</f>
        <v>13025.763261584179</v>
      </c>
      <c r="R2140" s="36">
        <f>Inputs!$B$12*(1+$B2140)^1*$C2140+Inputs!$B$29*(1+$D2140)^1*Inputs!$B$19+Inputs!$B$30*(1+$E2140)^1*Inputs!$B$20+Inputs!$B$31*(1+$F2140)^1*Inputs!$B$21+Inputs!$B$22*(1+Inputs!$B$23)^1</f>
        <v>14835.838242584003</v>
      </c>
      <c r="S2140" s="36">
        <f>Inputs!$B$12*(1+$B2140)^2*$C2140+Inputs!$B$29*(1+$D2140)^2*Inputs!$B$19+Inputs!$B$30*(1+$E2140)^2*Inputs!$B$20+Inputs!$B$31*(1+$F2140)^2*Inputs!$B$21+Inputs!$B$22*(1+Inputs!$B$23)^2</f>
        <v>17208.405893320509</v>
      </c>
      <c r="T2140" s="36">
        <f>Inputs!$B$12*(1+$B2140)^3*$C2140+Inputs!$B$29*(1+$D2140)^3*Inputs!$B$19+Inputs!$B$30*(1+$E2140)^3*Inputs!$B$20+Inputs!$B$31*(1+$F2140)^3*Inputs!$B$21+Inputs!$B$22*(1+Inputs!$B$23)^3</f>
        <v>20330.067432521355</v>
      </c>
      <c r="U2140" s="36">
        <f>Inputs!$B$12*(1+$B2140)^4*$C2140+Inputs!$B$29*(1+$D2140)^4*Inputs!$B$19+Inputs!$B$30*(1+$E2140)^4*Inputs!$B$20+Inputs!$B$31*(1+$F2140)^4*Inputs!$B$21+Inputs!$B$22*(1+Inputs!$B$23)^4</f>
        <v>24449.696163569926</v>
      </c>
      <c r="V2140" s="35">
        <f>Inputs!$B$13/(Q2140*(1-$G2140))</f>
        <v>1.2143756353266424</v>
      </c>
      <c r="W2140" s="36">
        <f>Inputs!$B$13</f>
        <v>12660</v>
      </c>
      <c r="X2140" s="36">
        <f t="shared" si="333"/>
        <v>13927.009779186972</v>
      </c>
      <c r="Y2140" s="36">
        <f t="shared" si="334"/>
        <v>15583.278583389598</v>
      </c>
      <c r="Z2140" s="36">
        <f t="shared" si="335"/>
        <v>17735.605306666319</v>
      </c>
      <c r="AA2140" s="36">
        <f t="shared" si="336"/>
        <v>20518.282856191516</v>
      </c>
      <c r="AB2140" s="36">
        <f t="shared" si="337"/>
        <v>59963.44993536867</v>
      </c>
      <c r="AC2140" s="36">
        <f t="shared" si="338"/>
        <v>309299.17022028309</v>
      </c>
      <c r="AD2140" s="36">
        <f t="shared" si="339"/>
        <v>194073.88608926546</v>
      </c>
    </row>
    <row r="2141" spans="1:30" ht="14.25" customHeight="1" x14ac:dyDescent="0.25">
      <c r="A2141" s="16">
        <v>2125</v>
      </c>
      <c r="B2141" s="34">
        <v>0.25449983822574201</v>
      </c>
      <c r="C2141" s="34">
        <v>0.105711007999282</v>
      </c>
      <c r="D2141" s="34">
        <v>4.8119360538403398E-2</v>
      </c>
      <c r="E2141" s="34">
        <v>4.7494196611376702E-2</v>
      </c>
      <c r="F2141" s="34">
        <v>1.8029240866255399E-2</v>
      </c>
      <c r="G2141" s="34">
        <v>0.172105643924201</v>
      </c>
      <c r="H2141" s="35">
        <v>0.99391579153631604</v>
      </c>
      <c r="I2141" s="34">
        <v>9.0316438253939202E-2</v>
      </c>
      <c r="J2141" s="34">
        <v>2.48552407355455E-2</v>
      </c>
      <c r="K2141" s="36">
        <f>Inputs!$B$12*(1+$B2141)^4</f>
        <v>148605.09133350107</v>
      </c>
      <c r="L2141" s="36">
        <f t="shared" si="330"/>
        <v>20547.703001743437</v>
      </c>
      <c r="M2141" s="36">
        <f t="shared" si="331"/>
        <v>270522.6615179592</v>
      </c>
      <c r="N2141" s="37">
        <f>M2141/Inputs!$B$6</f>
        <v>412.38210597249878</v>
      </c>
      <c r="O2141" s="38">
        <f>IF(N2141&gt;Inputs!$B$4,1,0)</f>
        <v>1</v>
      </c>
      <c r="P2141" s="34">
        <f t="shared" si="332"/>
        <v>6.5461197518393702E-2</v>
      </c>
      <c r="Q2141" s="36">
        <f>Inputs!$B$12*(1+$B2141)^0*$C2141+Inputs!$B$29*(1+$D2141)^0*Inputs!$B$19+Inputs!$B$30*(1+$E2141)^0*Inputs!$B$20+Inputs!$B$31*(1+$F2141)^0*Inputs!$B$21+Inputs!$B$22*(1+Inputs!$B$23)^0</f>
        <v>14364.704507383842</v>
      </c>
      <c r="R2141" s="36">
        <f>Inputs!$B$12*(1+$B2141)^1*$C2141+Inputs!$B$29*(1+$D2141)^1*Inputs!$B$19+Inputs!$B$30*(1+$E2141)^1*Inputs!$B$20+Inputs!$B$31*(1+$F2141)^1*Inputs!$B$21+Inputs!$B$22*(1+Inputs!$B$23)^1</f>
        <v>16269.237044048918</v>
      </c>
      <c r="S2141" s="36">
        <f>Inputs!$B$12*(1+$B2141)^2*$C2141+Inputs!$B$29*(1+$D2141)^2*Inputs!$B$19+Inputs!$B$30*(1+$E2141)^2*Inputs!$B$20+Inputs!$B$31*(1+$F2141)^2*Inputs!$B$21+Inputs!$B$22*(1+Inputs!$B$23)^2</f>
        <v>18597.282519384171</v>
      </c>
      <c r="T2141" s="36">
        <f>Inputs!$B$12*(1+$B2141)^3*$C2141+Inputs!$B$29*(1+$D2141)^3*Inputs!$B$19+Inputs!$B$30*(1+$E2141)^3*Inputs!$B$20+Inputs!$B$31*(1+$F2141)^3*Inputs!$B$21+Inputs!$B$22*(1+Inputs!$B$23)^3</f>
        <v>21453.994165477125</v>
      </c>
      <c r="U2141" s="36">
        <f>Inputs!$B$12*(1+$B2141)^4*$C2141+Inputs!$B$29*(1+$D2141)^4*Inputs!$B$19+Inputs!$B$30*(1+$E2141)^4*Inputs!$B$20+Inputs!$B$31*(1+$F2141)^4*Inputs!$B$21+Inputs!$B$22*(1+Inputs!$B$23)^4</f>
        <v>24971.162855712741</v>
      </c>
      <c r="V2141" s="35">
        <f>Inputs!$B$13/(Q2141*(1-$G2141))</f>
        <v>1.0645402510817905</v>
      </c>
      <c r="W2141" s="36">
        <f>Inputs!$B$13</f>
        <v>12660</v>
      </c>
      <c r="X2141" s="36">
        <f t="shared" si="333"/>
        <v>14100.701780309111</v>
      </c>
      <c r="Y2141" s="36">
        <f t="shared" si="334"/>
        <v>15846.596957513979</v>
      </c>
      <c r="Z2141" s="36">
        <f t="shared" si="335"/>
        <v>17967.176728800434</v>
      </c>
      <c r="AA2141" s="36">
        <f t="shared" si="336"/>
        <v>20547.703001743437</v>
      </c>
      <c r="AB2141" s="36">
        <f t="shared" si="337"/>
        <v>61747.388093037356</v>
      </c>
      <c r="AC2141" s="36">
        <f t="shared" si="338"/>
        <v>321693.18473737262</v>
      </c>
      <c r="AD2141" s="36">
        <f t="shared" si="339"/>
        <v>208775.27342492185</v>
      </c>
    </row>
    <row r="2142" spans="1:30" ht="14.25" customHeight="1" x14ac:dyDescent="0.25">
      <c r="A2142" s="16">
        <v>2126</v>
      </c>
      <c r="B2142" s="34">
        <v>0.288418380689831</v>
      </c>
      <c r="C2142" s="34">
        <v>7.3657555039042005E-2</v>
      </c>
      <c r="D2142" s="34">
        <v>5.6771603168215203E-2</v>
      </c>
      <c r="E2142" s="34">
        <v>6.1644578259545502E-2</v>
      </c>
      <c r="F2142" s="34">
        <v>1.5933562095534901E-2</v>
      </c>
      <c r="G2142" s="34">
        <v>0.16785034275952099</v>
      </c>
      <c r="H2142" s="35">
        <v>1.03187422551051</v>
      </c>
      <c r="I2142" s="34">
        <v>9.7712363222350301E-2</v>
      </c>
      <c r="J2142" s="34">
        <v>1.8991347510781399E-2</v>
      </c>
      <c r="K2142" s="36">
        <f>Inputs!$B$12*(1+$B2142)^4</f>
        <v>165340.36722976068</v>
      </c>
      <c r="L2142" s="36">
        <f t="shared" si="330"/>
        <v>18633.638132899101</v>
      </c>
      <c r="M2142" s="36">
        <f t="shared" si="331"/>
        <v>208852.81473564665</v>
      </c>
      <c r="N2142" s="37">
        <f>M2142/Inputs!$B$6</f>
        <v>318.37319319458334</v>
      </c>
      <c r="O2142" s="38">
        <f>IF(N2142&gt;Inputs!$B$4,1,0)</f>
        <v>0</v>
      </c>
      <c r="P2142" s="34">
        <f t="shared" si="332"/>
        <v>7.8721015711568906E-2</v>
      </c>
      <c r="Q2142" s="36">
        <f>Inputs!$B$12*(1+$B2142)^0*$C2142+Inputs!$B$29*(1+$D2142)^0*Inputs!$B$19+Inputs!$B$30*(1+$E2142)^0*Inputs!$B$20+Inputs!$B$31*(1+$F2142)^0*Inputs!$B$21+Inputs!$B$22*(1+Inputs!$B$23)^0</f>
        <v>12441.497329769441</v>
      </c>
      <c r="R2142" s="36">
        <f>Inputs!$B$12*(1+$B2142)^1*$C2142+Inputs!$B$29*(1+$D2142)^1*Inputs!$B$19+Inputs!$B$30*(1+$E2142)^1*Inputs!$B$20+Inputs!$B$31*(1+$F2142)^1*Inputs!$B$21+Inputs!$B$22*(1+Inputs!$B$23)^1</f>
        <v>14061.08171020318</v>
      </c>
      <c r="S2142" s="36">
        <f>Inputs!$B$12*(1+$B2142)^2*$C2142+Inputs!$B$29*(1+$D2142)^2*Inputs!$B$19+Inputs!$B$30*(1+$E2142)^2*Inputs!$B$20+Inputs!$B$31*(1+$F2142)^2*Inputs!$B$21+Inputs!$B$22*(1+Inputs!$B$23)^2</f>
        <v>16067.546201683501</v>
      </c>
      <c r="T2142" s="36">
        <f>Inputs!$B$12*(1+$B2142)^3*$C2142+Inputs!$B$29*(1+$D2142)^3*Inputs!$B$19+Inputs!$B$30*(1+$E2142)^3*Inputs!$B$20+Inputs!$B$31*(1+$F2142)^3*Inputs!$B$21+Inputs!$B$22*(1+Inputs!$B$23)^3</f>
        <v>18568.070706849379</v>
      </c>
      <c r="U2142" s="36">
        <f>Inputs!$B$12*(1+$B2142)^4*$C2142+Inputs!$B$29*(1+$D2142)^4*Inputs!$B$19+Inputs!$B$30*(1+$E2142)^4*Inputs!$B$20+Inputs!$B$31*(1+$F2142)^4*Inputs!$B$21+Inputs!$B$22*(1+Inputs!$B$23)^4</f>
        <v>21700.485679433394</v>
      </c>
      <c r="V2142" s="35">
        <f>Inputs!$B$13/(Q2142*(1-$G2142))</f>
        <v>1.2228117870296107</v>
      </c>
      <c r="W2142" s="36">
        <f>Inputs!$B$13</f>
        <v>12660</v>
      </c>
      <c r="X2142" s="36">
        <f t="shared" si="333"/>
        <v>13749.491694894512</v>
      </c>
      <c r="Y2142" s="36">
        <f t="shared" si="334"/>
        <v>15073.255854294233</v>
      </c>
      <c r="Z2142" s="36">
        <f t="shared" si="335"/>
        <v>16681.479330482663</v>
      </c>
      <c r="AA2142" s="36">
        <f t="shared" si="336"/>
        <v>18633.638132899101</v>
      </c>
      <c r="AB2142" s="36">
        <f t="shared" si="337"/>
        <v>57519.450557348711</v>
      </c>
      <c r="AC2142" s="36">
        <f t="shared" si="338"/>
        <v>241200.08943533886</v>
      </c>
      <c r="AD2142" s="36">
        <f t="shared" si="339"/>
        <v>151333.36417829795</v>
      </c>
    </row>
    <row r="2143" spans="1:30" ht="14.25" customHeight="1" x14ac:dyDescent="0.25">
      <c r="A2143" s="16">
        <v>2127</v>
      </c>
      <c r="B2143" s="34">
        <v>0.36182148827201699</v>
      </c>
      <c r="C2143" s="34">
        <v>4.9685216953606302E-2</v>
      </c>
      <c r="D2143" s="34">
        <v>9.6660715151448296E-3</v>
      </c>
      <c r="E2143" s="34">
        <v>6.7703584471390799E-2</v>
      </c>
      <c r="F2143" s="34">
        <v>1.2756536754506999E-2</v>
      </c>
      <c r="G2143" s="34">
        <v>0.19569749459451399</v>
      </c>
      <c r="H2143" s="35">
        <v>1.1745479459340999</v>
      </c>
      <c r="I2143" s="34">
        <v>9.0068003442477396E-2</v>
      </c>
      <c r="J2143" s="34">
        <v>2.28020096633164E-2</v>
      </c>
      <c r="K2143" s="36">
        <f>Inputs!$B$12*(1+$B2143)^4</f>
        <v>206363.07042791985</v>
      </c>
      <c r="L2143" s="36">
        <f t="shared" si="330"/>
        <v>18046.196473508757</v>
      </c>
      <c r="M2143" s="36">
        <f t="shared" si="331"/>
        <v>235649.1882259936</v>
      </c>
      <c r="N2143" s="37">
        <f>M2143/Inputs!$B$6</f>
        <v>359.22132351523413</v>
      </c>
      <c r="O2143" s="38">
        <f>IF(N2143&gt;Inputs!$B$4,1,0)</f>
        <v>0</v>
      </c>
      <c r="P2143" s="34">
        <f t="shared" si="332"/>
        <v>6.7265993779160996E-2</v>
      </c>
      <c r="Q2143" s="36">
        <f>Inputs!$B$12*(1+$B2143)^0*$C2143+Inputs!$B$29*(1+$D2143)^0*Inputs!$B$19+Inputs!$B$30*(1+$E2143)^0*Inputs!$B$20+Inputs!$B$31*(1+$F2143)^0*Inputs!$B$21+Inputs!$B$22*(1+Inputs!$B$23)^0</f>
        <v>11003.1570446433</v>
      </c>
      <c r="R2143" s="36">
        <f>Inputs!$B$12*(1+$B2143)^1*$C2143+Inputs!$B$29*(1+$D2143)^1*Inputs!$B$19+Inputs!$B$30*(1+$E2143)^1*Inputs!$B$20+Inputs!$B$31*(1+$F2143)^1*Inputs!$B$21+Inputs!$B$22*(1+Inputs!$B$23)^1</f>
        <v>12272.200604252548</v>
      </c>
      <c r="S2143" s="36">
        <f>Inputs!$B$12*(1+$B2143)^2*$C2143+Inputs!$B$29*(1+$D2143)^2*Inputs!$B$19+Inputs!$B$30*(1+$E2143)^2*Inputs!$B$20+Inputs!$B$31*(1+$F2143)^2*Inputs!$B$21+Inputs!$B$22*(1+Inputs!$B$23)^2</f>
        <v>13941.99524727049</v>
      </c>
      <c r="T2143" s="36">
        <f>Inputs!$B$12*(1+$B2143)^3*$C2143+Inputs!$B$29*(1+$D2143)^3*Inputs!$B$19+Inputs!$B$30*(1+$E2143)^3*Inputs!$B$20+Inputs!$B$31*(1+$F2143)^3*Inputs!$B$21+Inputs!$B$22*(1+Inputs!$B$23)^3</f>
        <v>16154.478983166768</v>
      </c>
      <c r="U2143" s="36">
        <f>Inputs!$B$12*(1+$B2143)^4*$C2143+Inputs!$B$29*(1+$D2143)^4*Inputs!$B$19+Inputs!$B$30*(1+$E2143)^4*Inputs!$B$20+Inputs!$B$31*(1+$F2143)^4*Inputs!$B$21+Inputs!$B$22*(1+Inputs!$B$23)^4</f>
        <v>19102.733199074788</v>
      </c>
      <c r="V2143" s="35">
        <f>Inputs!$B$13/(Q2143*(1-$G2143))</f>
        <v>1.4305300087604575</v>
      </c>
      <c r="W2143" s="36">
        <f>Inputs!$B$13</f>
        <v>12660</v>
      </c>
      <c r="X2143" s="36">
        <f t="shared" si="333"/>
        <v>13488.463019080731</v>
      </c>
      <c r="Y2143" s="36">
        <f t="shared" si="334"/>
        <v>14606.127249988132</v>
      </c>
      <c r="Z2143" s="36">
        <f t="shared" si="335"/>
        <v>16092.504089443899</v>
      </c>
      <c r="AA2143" s="36">
        <f t="shared" si="336"/>
        <v>18046.196473508757</v>
      </c>
      <c r="AB2143" s="36">
        <f t="shared" si="337"/>
        <v>57364.629317059735</v>
      </c>
      <c r="AC2143" s="36">
        <f t="shared" si="338"/>
        <v>274398.47362519748</v>
      </c>
      <c r="AD2143" s="36">
        <f t="shared" si="339"/>
        <v>178284.55890893386</v>
      </c>
    </row>
    <row r="2144" spans="1:30" ht="14.25" customHeight="1" x14ac:dyDescent="0.25">
      <c r="A2144" s="16">
        <v>2128</v>
      </c>
      <c r="B2144" s="34">
        <v>0.23897736153625801</v>
      </c>
      <c r="C2144" s="34">
        <v>0.100411673599183</v>
      </c>
      <c r="D2144" s="34">
        <v>3.0956625896161299E-2</v>
      </c>
      <c r="E2144" s="34">
        <v>1.928280039E-2</v>
      </c>
      <c r="F2144" s="34">
        <v>2.6494779568679402E-2</v>
      </c>
      <c r="G2144" s="34">
        <v>0.17772928202483201</v>
      </c>
      <c r="H2144" s="35">
        <v>1.09719585889742</v>
      </c>
      <c r="I2144" s="34">
        <v>0.103931578569198</v>
      </c>
      <c r="J2144" s="34">
        <v>2.4445554560202799E-2</v>
      </c>
      <c r="K2144" s="36">
        <f>Inputs!$B$12*(1+$B2144)^4</f>
        <v>141385.45527469908</v>
      </c>
      <c r="L2144" s="36">
        <f t="shared" si="330"/>
        <v>20799.932231539187</v>
      </c>
      <c r="M2144" s="36">
        <f t="shared" si="331"/>
        <v>223327.41819661847</v>
      </c>
      <c r="N2144" s="37">
        <f>M2144/Inputs!$B$6</f>
        <v>340.43813749484525</v>
      </c>
      <c r="O2144" s="38">
        <f>IF(N2144&gt;Inputs!$B$4,1,0)</f>
        <v>0</v>
      </c>
      <c r="P2144" s="34">
        <f t="shared" si="332"/>
        <v>7.948602400899521E-2</v>
      </c>
      <c r="Q2144" s="36">
        <f>Inputs!$B$12*(1+$B2144)^0*$C2144+Inputs!$B$29*(1+$D2144)^0*Inputs!$B$19+Inputs!$B$30*(1+$E2144)^0*Inputs!$B$20+Inputs!$B$31*(1+$F2144)^0*Inputs!$B$21+Inputs!$B$22*(1+Inputs!$B$23)^0</f>
        <v>14046.744443377902</v>
      </c>
      <c r="R2144" s="36">
        <f>Inputs!$B$12*(1+$B2144)^1*$C2144+Inputs!$B$29*(1+$D2144)^1*Inputs!$B$19+Inputs!$B$30*(1+$E2144)^1*Inputs!$B$20+Inputs!$B$31*(1+$F2144)^1*Inputs!$B$21+Inputs!$B$22*(1+Inputs!$B$23)^1</f>
        <v>15687.606223348386</v>
      </c>
      <c r="S2144" s="36">
        <f>Inputs!$B$12*(1+$B2144)^2*$C2144+Inputs!$B$29*(1+$D2144)^2*Inputs!$B$19+Inputs!$B$30*(1+$E2144)^2*Inputs!$B$20+Inputs!$B$31*(1+$F2144)^2*Inputs!$B$21+Inputs!$B$22*(1+Inputs!$B$23)^2</f>
        <v>17677.732368393605</v>
      </c>
      <c r="T2144" s="36">
        <f>Inputs!$B$12*(1+$B2144)^3*$C2144+Inputs!$B$29*(1+$D2144)^3*Inputs!$B$19+Inputs!$B$30*(1+$E2144)^3*Inputs!$B$20+Inputs!$B$31*(1+$F2144)^3*Inputs!$B$21+Inputs!$B$22*(1+Inputs!$B$23)^3</f>
        <v>20099.485926311652</v>
      </c>
      <c r="U2144" s="36">
        <f>Inputs!$B$12*(1+$B2144)^4*$C2144+Inputs!$B$29*(1+$D2144)^4*Inputs!$B$19+Inputs!$B$30*(1+$E2144)^4*Inputs!$B$20+Inputs!$B$31*(1+$F2144)^4*Inputs!$B$21+Inputs!$B$22*(1+Inputs!$B$23)^4</f>
        <v>23054.883679983996</v>
      </c>
      <c r="V2144" s="35">
        <f>Inputs!$B$13/(Q2144*(1-$G2144))</f>
        <v>1.0960823883415793</v>
      </c>
      <c r="W2144" s="36">
        <f>Inputs!$B$13</f>
        <v>12660</v>
      </c>
      <c r="X2144" s="36">
        <f t="shared" si="333"/>
        <v>14142.460875976374</v>
      </c>
      <c r="Y2144" s="36">
        <f t="shared" si="334"/>
        <v>15940.61655397438</v>
      </c>
      <c r="Z2144" s="36">
        <f t="shared" si="335"/>
        <v>18128.995299727354</v>
      </c>
      <c r="AA2144" s="36">
        <f t="shared" si="336"/>
        <v>20799.932231539187</v>
      </c>
      <c r="AB2144" s="36">
        <f t="shared" si="337"/>
        <v>59815.563440283469</v>
      </c>
      <c r="AC2144" s="36">
        <f t="shared" si="338"/>
        <v>268077.29252305272</v>
      </c>
      <c r="AD2144" s="36">
        <f t="shared" si="339"/>
        <v>163511.854756335</v>
      </c>
    </row>
    <row r="2145" spans="1:30" ht="14.25" customHeight="1" x14ac:dyDescent="0.25">
      <c r="A2145" s="16">
        <v>2129</v>
      </c>
      <c r="B2145" s="34">
        <v>0.160861092244932</v>
      </c>
      <c r="C2145" s="34">
        <v>0.10907776816836499</v>
      </c>
      <c r="D2145" s="34">
        <v>1.7586208785540999E-2</v>
      </c>
      <c r="E2145" s="34">
        <v>3.0748180308687902E-2</v>
      </c>
      <c r="F2145" s="34">
        <v>2.7311583060063002E-3</v>
      </c>
      <c r="G2145" s="34">
        <v>0.21343460162292899</v>
      </c>
      <c r="H2145" s="35">
        <v>1.05834308942879</v>
      </c>
      <c r="I2145" s="34">
        <v>0.100199582169456</v>
      </c>
      <c r="J2145" s="34">
        <v>2.2498743301512501E-2</v>
      </c>
      <c r="K2145" s="36">
        <f>Inputs!$B$12*(1+$B2145)^4</f>
        <v>108961.29906827054</v>
      </c>
      <c r="L2145" s="36">
        <f t="shared" si="330"/>
        <v>16840.307670680817</v>
      </c>
      <c r="M2145" s="36">
        <f t="shared" si="331"/>
        <v>192070.76473812383</v>
      </c>
      <c r="N2145" s="37">
        <f>M2145/Inputs!$B$6</f>
        <v>292.79079990567658</v>
      </c>
      <c r="O2145" s="38">
        <f>IF(N2145&gt;Inputs!$B$4,1,0)</f>
        <v>0</v>
      </c>
      <c r="P2145" s="34">
        <f t="shared" si="332"/>
        <v>7.7700838867943503E-2</v>
      </c>
      <c r="Q2145" s="36">
        <f>Inputs!$B$12*(1+$B2145)^0*$C2145+Inputs!$B$29*(1+$D2145)^0*Inputs!$B$19+Inputs!$B$30*(1+$E2145)^0*Inputs!$B$20+Inputs!$B$31*(1+$F2145)^0*Inputs!$B$21+Inputs!$B$22*(1+Inputs!$B$23)^0</f>
        <v>14566.710117528823</v>
      </c>
      <c r="R2145" s="36">
        <f>Inputs!$B$12*(1+$B2145)^1*$C2145+Inputs!$B$29*(1+$D2145)^1*Inputs!$B$19+Inputs!$B$30*(1+$E2145)^1*Inputs!$B$20+Inputs!$B$31*(1+$F2145)^1*Inputs!$B$21+Inputs!$B$22*(1+Inputs!$B$23)^1</f>
        <v>15698.018839180218</v>
      </c>
      <c r="S2145" s="36">
        <f>Inputs!$B$12*(1+$B2145)^2*$C2145+Inputs!$B$29*(1+$D2145)^2*Inputs!$B$19+Inputs!$B$30*(1+$E2145)^2*Inputs!$B$20+Inputs!$B$31*(1+$F2145)^2*Inputs!$B$21+Inputs!$B$22*(1+Inputs!$B$23)^2</f>
        <v>17000.036521814724</v>
      </c>
      <c r="T2145" s="36">
        <f>Inputs!$B$12*(1+$B2145)^3*$C2145+Inputs!$B$29*(1+$D2145)^3*Inputs!$B$19+Inputs!$B$30*(1+$E2145)^3*Inputs!$B$20+Inputs!$B$31*(1+$F2145)^3*Inputs!$B$21+Inputs!$B$22*(1+Inputs!$B$23)^3</f>
        <v>18500.034173358603</v>
      </c>
      <c r="U2145" s="36">
        <f>Inputs!$B$12*(1+$B2145)^4*$C2145+Inputs!$B$29*(1+$D2145)^4*Inputs!$B$19+Inputs!$B$30*(1+$E2145)^4*Inputs!$B$20+Inputs!$B$31*(1+$F2145)^4*Inputs!$B$21+Inputs!$B$22*(1+Inputs!$B$23)^4</f>
        <v>20229.665691894035</v>
      </c>
      <c r="V2145" s="35">
        <f>Inputs!$B$13/(Q2145*(1-$G2145))</f>
        <v>1.1049366789211934</v>
      </c>
      <c r="W2145" s="36">
        <f>Inputs!$B$13</f>
        <v>12660</v>
      </c>
      <c r="X2145" s="36">
        <f t="shared" si="333"/>
        <v>13499.39721880537</v>
      </c>
      <c r="Y2145" s="36">
        <f t="shared" si="334"/>
        <v>14463.299680790758</v>
      </c>
      <c r="Z2145" s="36">
        <f t="shared" si="335"/>
        <v>15569.966942336761</v>
      </c>
      <c r="AA2145" s="36">
        <f t="shared" si="336"/>
        <v>16840.307670680817</v>
      </c>
      <c r="AB2145" s="36">
        <f t="shared" si="337"/>
        <v>54593.868479129422</v>
      </c>
      <c r="AC2145" s="36">
        <f t="shared" si="338"/>
        <v>221608.84851380877</v>
      </c>
      <c r="AD2145" s="36">
        <f t="shared" si="339"/>
        <v>137476.89625899441</v>
      </c>
    </row>
    <row r="2146" spans="1:30" ht="14.25" customHeight="1" x14ac:dyDescent="0.25">
      <c r="A2146" s="16">
        <v>2130</v>
      </c>
      <c r="B2146" s="34">
        <v>0.46423932501472098</v>
      </c>
      <c r="C2146" s="34">
        <v>5.9874481698714697E-2</v>
      </c>
      <c r="D2146" s="34">
        <v>3.3905664613215702E-2</v>
      </c>
      <c r="E2146" s="34">
        <v>2.55918098504479E-2</v>
      </c>
      <c r="F2146" s="34">
        <v>2.2570140460932499E-2</v>
      </c>
      <c r="G2146" s="34">
        <v>0.20706598564567599</v>
      </c>
      <c r="H2146" s="35">
        <v>1.1461161792268</v>
      </c>
      <c r="I2146" s="34">
        <v>9.1730712774220499E-2</v>
      </c>
      <c r="J2146" s="34">
        <v>2.3216281966223499E-2</v>
      </c>
      <c r="K2146" s="36">
        <f>Inputs!$B$12*(1+$B2146)^4</f>
        <v>275803.33694119996</v>
      </c>
      <c r="L2146" s="36">
        <f t="shared" si="330"/>
        <v>23088.888324348365</v>
      </c>
      <c r="M2146" s="36">
        <f t="shared" si="331"/>
        <v>286443.33633766253</v>
      </c>
      <c r="N2146" s="37">
        <f>M2146/Inputs!$B$6</f>
        <v>436.65142734399774</v>
      </c>
      <c r="O2146" s="38">
        <f>IF(N2146&gt;Inputs!$B$4,1,0)</f>
        <v>1</v>
      </c>
      <c r="P2146" s="34">
        <f t="shared" si="332"/>
        <v>6.8514430807997004E-2</v>
      </c>
      <c r="Q2146" s="36">
        <f>Inputs!$B$12*(1+$B2146)^0*$C2146+Inputs!$B$29*(1+$D2146)^0*Inputs!$B$19+Inputs!$B$30*(1+$E2146)^0*Inputs!$B$20+Inputs!$B$31*(1+$F2146)^0*Inputs!$B$21+Inputs!$B$22*(1+Inputs!$B$23)^0</f>
        <v>11614.512929349803</v>
      </c>
      <c r="R2146" s="36">
        <f>Inputs!$B$12*(1+$B2146)^1*$C2146+Inputs!$B$29*(1+$D2146)^1*Inputs!$B$19+Inputs!$B$30*(1+$E2146)^1*Inputs!$B$20+Inputs!$B$31*(1+$F2146)^1*Inputs!$B$21+Inputs!$B$22*(1+Inputs!$B$23)^1</f>
        <v>13491.227350091225</v>
      </c>
      <c r="S2146" s="36">
        <f>Inputs!$B$12*(1+$B2146)^2*$C2146+Inputs!$B$29*(1+$D2146)^2*Inputs!$B$19+Inputs!$B$30*(1+$E2146)^2*Inputs!$B$20+Inputs!$B$31*(1+$F2146)^2*Inputs!$B$21+Inputs!$B$22*(1+Inputs!$B$23)^2</f>
        <v>16147.849358471482</v>
      </c>
      <c r="T2146" s="36">
        <f>Inputs!$B$12*(1+$B2146)^3*$C2146+Inputs!$B$29*(1+$D2146)^3*Inputs!$B$19+Inputs!$B$30*(1+$E2146)^3*Inputs!$B$20+Inputs!$B$31*(1+$F2146)^3*Inputs!$B$21+Inputs!$B$22*(1+Inputs!$B$23)^3</f>
        <v>19943.973099436167</v>
      </c>
      <c r="U2146" s="36">
        <f>Inputs!$B$12*(1+$B2146)^4*$C2146+Inputs!$B$29*(1+$D2146)^4*Inputs!$B$19+Inputs!$B$30*(1+$E2146)^4*Inputs!$B$20+Inputs!$B$31*(1+$F2146)^4*Inputs!$B$21+Inputs!$B$22*(1+Inputs!$B$23)^4</f>
        <v>25406.0607215358</v>
      </c>
      <c r="V2146" s="35">
        <f>Inputs!$B$13/(Q2146*(1-$G2146))</f>
        <v>1.374661139782331</v>
      </c>
      <c r="W2146" s="36">
        <f>Inputs!$B$13</f>
        <v>12660</v>
      </c>
      <c r="X2146" s="36">
        <f t="shared" si="333"/>
        <v>14094.424275976357</v>
      </c>
      <c r="Y2146" s="36">
        <f t="shared" si="334"/>
        <v>16138.242024774465</v>
      </c>
      <c r="Z2146" s="36">
        <f t="shared" si="335"/>
        <v>19028.540170376393</v>
      </c>
      <c r="AA2146" s="36">
        <f t="shared" si="336"/>
        <v>23088.888324348365</v>
      </c>
      <c r="AB2146" s="36">
        <f t="shared" si="337"/>
        <v>64106.833329688263</v>
      </c>
      <c r="AC2146" s="36">
        <f t="shared" si="338"/>
        <v>344816.79534314369</v>
      </c>
      <c r="AD2146" s="36">
        <f t="shared" si="339"/>
        <v>222336.5030079743</v>
      </c>
    </row>
    <row r="2147" spans="1:30" ht="14.25" customHeight="1" x14ac:dyDescent="0.25">
      <c r="A2147" s="16">
        <v>2131</v>
      </c>
      <c r="B2147" s="34">
        <v>0.34182537309002903</v>
      </c>
      <c r="C2147" s="34">
        <v>9.2821754688209496E-2</v>
      </c>
      <c r="D2147" s="34">
        <v>5.5661423941749603E-2</v>
      </c>
      <c r="E2147" s="34">
        <v>5.47530318645464E-2</v>
      </c>
      <c r="F2147" s="34">
        <v>1.8419026538602098E-2</v>
      </c>
      <c r="G2147" s="34">
        <v>0.183148662848586</v>
      </c>
      <c r="H2147" s="35">
        <v>1.0272267986650001</v>
      </c>
      <c r="I2147" s="34">
        <v>0.1010137681527</v>
      </c>
      <c r="J2147" s="34">
        <v>2.50016828482401E-2</v>
      </c>
      <c r="K2147" s="36">
        <f>Inputs!$B$12*(1+$B2147)^4</f>
        <v>194507.00640474993</v>
      </c>
      <c r="L2147" s="36">
        <f t="shared" si="330"/>
        <v>23095.457456748314</v>
      </c>
      <c r="M2147" s="36">
        <f t="shared" si="331"/>
        <v>255773.96162374344</v>
      </c>
      <c r="N2147" s="37">
        <f>M2147/Inputs!$B$6</f>
        <v>389.89933174351131</v>
      </c>
      <c r="O2147" s="38">
        <f>IF(N2147&gt;Inputs!$B$4,1,0)</f>
        <v>0</v>
      </c>
      <c r="P2147" s="34">
        <f t="shared" si="332"/>
        <v>7.6012085304459895E-2</v>
      </c>
      <c r="Q2147" s="36">
        <f>Inputs!$B$12*(1+$B2147)^0*$C2147+Inputs!$B$29*(1+$D2147)^0*Inputs!$B$19+Inputs!$B$30*(1+$E2147)^0*Inputs!$B$20+Inputs!$B$31*(1+$F2147)^0*Inputs!$B$21+Inputs!$B$22*(1+Inputs!$B$23)^0</f>
        <v>13591.349308719491</v>
      </c>
      <c r="R2147" s="36">
        <f>Inputs!$B$12*(1+$B2147)^1*$C2147+Inputs!$B$29*(1+$D2147)^1*Inputs!$B$19+Inputs!$B$30*(1+$E2147)^1*Inputs!$B$20+Inputs!$B$31*(1+$F2147)^1*Inputs!$B$21+Inputs!$B$22*(1+Inputs!$B$23)^1</f>
        <v>15830.266490757778</v>
      </c>
      <c r="S2147" s="36">
        <f>Inputs!$B$12*(1+$B2147)^2*$C2147+Inputs!$B$29*(1+$D2147)^2*Inputs!$B$19+Inputs!$B$30*(1+$E2147)^2*Inputs!$B$20+Inputs!$B$31*(1+$F2147)^2*Inputs!$B$21+Inputs!$B$22*(1+Inputs!$B$23)^2</f>
        <v>18737.133904670449</v>
      </c>
      <c r="T2147" s="36">
        <f>Inputs!$B$12*(1+$B2147)^3*$C2147+Inputs!$B$29*(1+$D2147)^3*Inputs!$B$19+Inputs!$B$30*(1+$E2147)^3*Inputs!$B$20+Inputs!$B$31*(1+$F2147)^3*Inputs!$B$21+Inputs!$B$22*(1+Inputs!$B$23)^3</f>
        <v>22535.339109083528</v>
      </c>
      <c r="U2147" s="36">
        <f>Inputs!$B$12*(1+$B2147)^4*$C2147+Inputs!$B$29*(1+$D2147)^4*Inputs!$B$19+Inputs!$B$30*(1+$E2147)^4*Inputs!$B$20+Inputs!$B$31*(1+$F2147)^4*Inputs!$B$21+Inputs!$B$22*(1+Inputs!$B$23)^4</f>
        <v>27524.358360680679</v>
      </c>
      <c r="V2147" s="35">
        <f>Inputs!$B$13/(Q2147*(1-$G2147))</f>
        <v>1.1403235856037339</v>
      </c>
      <c r="W2147" s="36">
        <f>Inputs!$B$13</f>
        <v>12660</v>
      </c>
      <c r="X2147" s="36">
        <f t="shared" si="333"/>
        <v>14379.88212388674</v>
      </c>
      <c r="Y2147" s="36">
        <f t="shared" si="334"/>
        <v>16587.670140510534</v>
      </c>
      <c r="Z2147" s="36">
        <f t="shared" si="335"/>
        <v>19429.685422339648</v>
      </c>
      <c r="AA2147" s="36">
        <f t="shared" si="336"/>
        <v>23095.457456748314</v>
      </c>
      <c r="AB2147" s="36">
        <f t="shared" si="337"/>
        <v>63285.47814002019</v>
      </c>
      <c r="AC2147" s="36">
        <f t="shared" si="338"/>
        <v>311435.77583087282</v>
      </c>
      <c r="AD2147" s="36">
        <f t="shared" si="339"/>
        <v>192488.48348372325</v>
      </c>
    </row>
    <row r="2148" spans="1:30" ht="14.25" customHeight="1" x14ac:dyDescent="0.25">
      <c r="A2148" s="16">
        <v>2132</v>
      </c>
      <c r="B2148" s="34">
        <v>0.26979187861396098</v>
      </c>
      <c r="C2148" s="34">
        <v>9.5825577694175199E-2</v>
      </c>
      <c r="D2148" s="34">
        <v>4.6375962850636797E-2</v>
      </c>
      <c r="E2148" s="34">
        <v>1.9781717834771499E-2</v>
      </c>
      <c r="F2148" s="34">
        <v>4.3035496691010301E-3</v>
      </c>
      <c r="G2148" s="34">
        <v>0.189036886078185</v>
      </c>
      <c r="H2148" s="35">
        <v>0.98828512739649299</v>
      </c>
      <c r="I2148" s="34">
        <v>9.9860710317419193E-2</v>
      </c>
      <c r="J2148" s="34">
        <v>3.1607950393519699E-2</v>
      </c>
      <c r="K2148" s="36">
        <f>Inputs!$B$12*(1+$B2148)^4</f>
        <v>155984.49479337988</v>
      </c>
      <c r="L2148" s="36">
        <f t="shared" si="330"/>
        <v>18930.002271865949</v>
      </c>
      <c r="M2148" s="36">
        <f t="shared" si="331"/>
        <v>235319.56038545861</v>
      </c>
      <c r="N2148" s="37">
        <f>M2148/Inputs!$B$6</f>
        <v>358.718842051004</v>
      </c>
      <c r="O2148" s="38">
        <f>IF(N2148&gt;Inputs!$B$4,1,0)</f>
        <v>0</v>
      </c>
      <c r="P2148" s="34">
        <f t="shared" si="332"/>
        <v>6.8252759923899495E-2</v>
      </c>
      <c r="Q2148" s="36">
        <f>Inputs!$B$12*(1+$B2148)^0*$C2148+Inputs!$B$29*(1+$D2148)^0*Inputs!$B$19+Inputs!$B$30*(1+$E2148)^0*Inputs!$B$20+Inputs!$B$31*(1+$F2148)^0*Inputs!$B$21+Inputs!$B$22*(1+Inputs!$B$23)^0</f>
        <v>13771.578689077433</v>
      </c>
      <c r="R2148" s="36">
        <f>Inputs!$B$12*(1+$B2148)^1*$C2148+Inputs!$B$29*(1+$D2148)^1*Inputs!$B$19+Inputs!$B$30*(1+$E2148)^1*Inputs!$B$20+Inputs!$B$31*(1+$F2148)^1*Inputs!$B$21+Inputs!$B$22*(1+Inputs!$B$23)^1</f>
        <v>15475.821892665685</v>
      </c>
      <c r="S2148" s="36">
        <f>Inputs!$B$12*(1+$B2148)^2*$C2148+Inputs!$B$29*(1+$D2148)^2*Inputs!$B$19+Inputs!$B$30*(1+$E2148)^2*Inputs!$B$20+Inputs!$B$31*(1+$F2148)^2*Inputs!$B$21+Inputs!$B$22*(1+Inputs!$B$23)^2</f>
        <v>17604.65101997996</v>
      </c>
      <c r="T2148" s="36">
        <f>Inputs!$B$12*(1+$B2148)^3*$C2148+Inputs!$B$29*(1+$D2148)^3*Inputs!$B$19+Inputs!$B$30*(1+$E2148)^3*Inputs!$B$20+Inputs!$B$31*(1+$F2148)^3*Inputs!$B$21+Inputs!$B$22*(1+Inputs!$B$23)^3</f>
        <v>20271.259389295265</v>
      </c>
      <c r="U2148" s="36">
        <f>Inputs!$B$12*(1+$B2148)^4*$C2148+Inputs!$B$29*(1+$D2148)^4*Inputs!$B$19+Inputs!$B$30*(1+$E2148)^4*Inputs!$B$20+Inputs!$B$31*(1+$F2148)^4*Inputs!$B$21+Inputs!$B$22*(1+Inputs!$B$23)^4</f>
        <v>23619.315383527079</v>
      </c>
      <c r="V2148" s="35">
        <f>Inputs!$B$13/(Q2148*(1-$G2148))</f>
        <v>1.1335713908805898</v>
      </c>
      <c r="W2148" s="36">
        <f>Inputs!$B$13</f>
        <v>12660</v>
      </c>
      <c r="X2148" s="36">
        <f t="shared" si="333"/>
        <v>13770.837205687461</v>
      </c>
      <c r="Y2148" s="36">
        <f t="shared" si="334"/>
        <v>15146.578465541766</v>
      </c>
      <c r="Z2148" s="36">
        <f t="shared" si="335"/>
        <v>16843.75906319667</v>
      </c>
      <c r="AA2148" s="36">
        <f t="shared" si="336"/>
        <v>18930.002271865949</v>
      </c>
      <c r="AB2148" s="36">
        <f t="shared" si="337"/>
        <v>57550.290942090483</v>
      </c>
      <c r="AC2148" s="36">
        <f t="shared" si="338"/>
        <v>286117.96601922065</v>
      </c>
      <c r="AD2148" s="36">
        <f t="shared" si="339"/>
        <v>177769.26944336813</v>
      </c>
    </row>
    <row r="2149" spans="1:30" ht="14.25" customHeight="1" x14ac:dyDescent="0.25">
      <c r="A2149" s="16">
        <v>2133</v>
      </c>
      <c r="B2149" s="34">
        <v>0.25031852352434603</v>
      </c>
      <c r="C2149" s="34">
        <v>7.6273936037115395E-2</v>
      </c>
      <c r="D2149" s="34">
        <v>4.8369317771146697E-2</v>
      </c>
      <c r="E2149" s="34">
        <v>6.3488726626185502E-2</v>
      </c>
      <c r="F2149" s="34">
        <v>9.7580255508138199E-3</v>
      </c>
      <c r="G2149" s="34">
        <v>0.205269771033779</v>
      </c>
      <c r="H2149" s="35">
        <v>1.11226669668908</v>
      </c>
      <c r="I2149" s="34">
        <v>9.9908755433222002E-2</v>
      </c>
      <c r="J2149" s="34">
        <v>2.8752599169622001E-2</v>
      </c>
      <c r="K2149" s="36">
        <f>Inputs!$B$12*(1+$B2149)^4</f>
        <v>146633.73998142782</v>
      </c>
      <c r="L2149" s="36">
        <f t="shared" si="330"/>
        <v>18106.290170253258</v>
      </c>
      <c r="M2149" s="36">
        <f t="shared" si="331"/>
        <v>219055.36106482529</v>
      </c>
      <c r="N2149" s="37">
        <f>M2149/Inputs!$B$6</f>
        <v>333.9258552817459</v>
      </c>
      <c r="O2149" s="38">
        <f>IF(N2149&gt;Inputs!$B$4,1,0)</f>
        <v>0</v>
      </c>
      <c r="P2149" s="34">
        <f t="shared" si="332"/>
        <v>7.1156156263600001E-2</v>
      </c>
      <c r="Q2149" s="36">
        <f>Inputs!$B$12*(1+$B2149)^0*$C2149+Inputs!$B$29*(1+$D2149)^0*Inputs!$B$19+Inputs!$B$30*(1+$E2149)^0*Inputs!$B$20+Inputs!$B$31*(1+$F2149)^0*Inputs!$B$21+Inputs!$B$22*(1+Inputs!$B$23)^0</f>
        <v>12598.480189653845</v>
      </c>
      <c r="R2149" s="36">
        <f>Inputs!$B$12*(1+$B2149)^1*$C2149+Inputs!$B$29*(1+$D2149)^1*Inputs!$B$19+Inputs!$B$30*(1+$E2149)^1*Inputs!$B$20+Inputs!$B$31*(1+$F2149)^1*Inputs!$B$21+Inputs!$B$22*(1+Inputs!$B$23)^1</f>
        <v>14038.021858810644</v>
      </c>
      <c r="S2149" s="36">
        <f>Inputs!$B$12*(1+$B2149)^2*$C2149+Inputs!$B$29*(1+$D2149)^2*Inputs!$B$19+Inputs!$B$30*(1+$E2149)^2*Inputs!$B$20+Inputs!$B$31*(1+$F2149)^2*Inputs!$B$21+Inputs!$B$22*(1+Inputs!$B$23)^2</f>
        <v>15780.516297196755</v>
      </c>
      <c r="T2149" s="36">
        <f>Inputs!$B$12*(1+$B2149)^3*$C2149+Inputs!$B$29*(1+$D2149)^3*Inputs!$B$19+Inputs!$B$30*(1+$E2149)^3*Inputs!$B$20+Inputs!$B$31*(1+$F2149)^3*Inputs!$B$21+Inputs!$B$22*(1+Inputs!$B$23)^3</f>
        <v>17898.701806214529</v>
      </c>
      <c r="U2149" s="36">
        <f>Inputs!$B$12*(1+$B2149)^4*$C2149+Inputs!$B$29*(1+$D2149)^4*Inputs!$B$19+Inputs!$B$30*(1+$E2149)^4*Inputs!$B$20+Inputs!$B$31*(1+$F2149)^4*Inputs!$B$21+Inputs!$B$22*(1+Inputs!$B$23)^4</f>
        <v>20483.341692541926</v>
      </c>
      <c r="V2149" s="35">
        <f>Inputs!$B$13/(Q2149*(1-$G2149))</f>
        <v>1.2644329824201059</v>
      </c>
      <c r="W2149" s="36">
        <f>Inputs!$B$13</f>
        <v>12660</v>
      </c>
      <c r="X2149" s="36">
        <f t="shared" si="333"/>
        <v>13682.162593104036</v>
      </c>
      <c r="Y2149" s="36">
        <f t="shared" si="334"/>
        <v>14903.396382609748</v>
      </c>
      <c r="Z2149" s="36">
        <f t="shared" si="335"/>
        <v>16362.720295215542</v>
      </c>
      <c r="AA2149" s="36">
        <f t="shared" si="336"/>
        <v>18106.290170253258</v>
      </c>
      <c r="AB2149" s="36">
        <f t="shared" si="337"/>
        <v>56446.33605832584</v>
      </c>
      <c r="AC2149" s="36">
        <f t="shared" si="338"/>
        <v>261774.86323127916</v>
      </c>
      <c r="AD2149" s="36">
        <f t="shared" si="339"/>
        <v>162609.02500649946</v>
      </c>
    </row>
    <row r="2150" spans="1:30" ht="14.25" customHeight="1" x14ac:dyDescent="0.25">
      <c r="A2150" s="16">
        <v>2134</v>
      </c>
      <c r="B2150" s="34">
        <v>0.238145902309404</v>
      </c>
      <c r="C2150" s="34">
        <v>9.0417734237628097E-2</v>
      </c>
      <c r="D2150" s="34">
        <v>1.95966748190038E-2</v>
      </c>
      <c r="E2150" s="34">
        <v>1.65701039791296E-2</v>
      </c>
      <c r="F2150" s="34">
        <v>-7.9613224107267806E-3</v>
      </c>
      <c r="G2150" s="34">
        <v>0.20731689582203799</v>
      </c>
      <c r="H2150" s="35">
        <v>0.92340707675367195</v>
      </c>
      <c r="I2150" s="34">
        <v>9.4155350669002297E-2</v>
      </c>
      <c r="J2150" s="34">
        <v>2.1393378278259201E-2</v>
      </c>
      <c r="K2150" s="36">
        <f>Inputs!$B$12*(1+$B2150)^4</f>
        <v>141006.3104652781</v>
      </c>
      <c r="L2150" s="36">
        <f t="shared" si="330"/>
        <v>15208.626263925482</v>
      </c>
      <c r="M2150" s="36">
        <f t="shared" si="331"/>
        <v>188821.39352612325</v>
      </c>
      <c r="N2150" s="37">
        <f>M2150/Inputs!$B$6</f>
        <v>287.83749013128545</v>
      </c>
      <c r="O2150" s="38">
        <f>IF(N2150&gt;Inputs!$B$4,1,0)</f>
        <v>0</v>
      </c>
      <c r="P2150" s="34">
        <f t="shared" si="332"/>
        <v>7.2761972390743099E-2</v>
      </c>
      <c r="Q2150" s="36">
        <f>Inputs!$B$12*(1+$B2150)^0*$C2150+Inputs!$B$29*(1+$D2150)^0*Inputs!$B$19+Inputs!$B$30*(1+$E2150)^0*Inputs!$B$20+Inputs!$B$31*(1+$F2150)^0*Inputs!$B$21+Inputs!$B$22*(1+Inputs!$B$23)^0</f>
        <v>13447.108081684608</v>
      </c>
      <c r="R2150" s="36">
        <f>Inputs!$B$12*(1+$B2150)^1*$C2150+Inputs!$B$29*(1+$D2150)^1*Inputs!$B$19+Inputs!$B$30*(1+$E2150)^1*Inputs!$B$20+Inputs!$B$31*(1+$F2150)^1*Inputs!$B$21+Inputs!$B$22*(1+Inputs!$B$23)^1</f>
        <v>14740.377900607702</v>
      </c>
      <c r="S2150" s="36">
        <f>Inputs!$B$12*(1+$B2150)^2*$C2150+Inputs!$B$29*(1+$D2150)^2*Inputs!$B$19+Inputs!$B$30*(1+$E2150)^2*Inputs!$B$20+Inputs!$B$31*(1+$F2150)^2*Inputs!$B$21+Inputs!$B$22*(1+Inputs!$B$23)^2</f>
        <v>16341.494065895065</v>
      </c>
      <c r="T2150" s="36">
        <f>Inputs!$B$12*(1+$B2150)^3*$C2150+Inputs!$B$29*(1+$D2150)^3*Inputs!$B$19+Inputs!$B$30*(1+$E2150)^3*Inputs!$B$20+Inputs!$B$31*(1+$F2150)^3*Inputs!$B$21+Inputs!$B$22*(1+Inputs!$B$23)^3</f>
        <v>18323.699799921873</v>
      </c>
      <c r="U2150" s="36">
        <f>Inputs!$B$12*(1+$B2150)^4*$C2150+Inputs!$B$29*(1+$D2150)^4*Inputs!$B$19+Inputs!$B$30*(1+$E2150)^4*Inputs!$B$20+Inputs!$B$31*(1+$F2150)^4*Inputs!$B$21+Inputs!$B$22*(1+Inputs!$B$23)^4</f>
        <v>20777.686428365319</v>
      </c>
      <c r="V2150" s="35">
        <f>Inputs!$B$13/(Q2150*(1-$G2150))</f>
        <v>1.1876957672101027</v>
      </c>
      <c r="W2150" s="36">
        <f>Inputs!$B$13</f>
        <v>12660</v>
      </c>
      <c r="X2150" s="36">
        <f t="shared" si="333"/>
        <v>13105.553139790798</v>
      </c>
      <c r="Y2150" s="36">
        <f t="shared" si="334"/>
        <v>13673.218600683293</v>
      </c>
      <c r="Z2150" s="36">
        <f t="shared" si="335"/>
        <v>14372.074520841081</v>
      </c>
      <c r="AA2150" s="36">
        <f t="shared" si="336"/>
        <v>15208.626263925482</v>
      </c>
      <c r="AB2150" s="36">
        <f t="shared" si="337"/>
        <v>52682.060041609002</v>
      </c>
      <c r="AC2150" s="36">
        <f t="shared" si="338"/>
        <v>213490.50401303536</v>
      </c>
      <c r="AD2150" s="36">
        <f t="shared" si="339"/>
        <v>136139.33348451424</v>
      </c>
    </row>
    <row r="2151" spans="1:30" ht="14.25" customHeight="1" x14ac:dyDescent="0.25">
      <c r="A2151" s="16">
        <v>2135</v>
      </c>
      <c r="B2151" s="34">
        <v>0.43215767968513902</v>
      </c>
      <c r="C2151" s="34">
        <v>6.53841212790751E-2</v>
      </c>
      <c r="D2151" s="34">
        <v>3.1297653022805703E-2</v>
      </c>
      <c r="E2151" s="34">
        <v>4.6640309897385802E-2</v>
      </c>
      <c r="F2151" s="34">
        <v>1.54310152133819E-2</v>
      </c>
      <c r="G2151" s="34">
        <v>0.187903650154194</v>
      </c>
      <c r="H2151" s="35">
        <v>1.1062278978219</v>
      </c>
      <c r="I2151" s="34">
        <v>9.6621952119921403E-2</v>
      </c>
      <c r="J2151" s="34">
        <v>2.8446502060504E-2</v>
      </c>
      <c r="K2151" s="36">
        <f>Inputs!$B$12*(1+$B2151)^4</f>
        <v>252414.67180979185</v>
      </c>
      <c r="L2151" s="36">
        <f t="shared" si="330"/>
        <v>22869.870346076823</v>
      </c>
      <c r="M2151" s="36">
        <f t="shared" si="331"/>
        <v>280649.18505100557</v>
      </c>
      <c r="N2151" s="37">
        <f>M2151/Inputs!$B$6</f>
        <v>427.81887965092312</v>
      </c>
      <c r="O2151" s="38">
        <f>IF(N2151&gt;Inputs!$B$4,1,0)</f>
        <v>1</v>
      </c>
      <c r="P2151" s="34">
        <f t="shared" si="332"/>
        <v>6.81754500594174E-2</v>
      </c>
      <c r="Q2151" s="36">
        <f>Inputs!$B$12*(1+$B2151)^0*$C2151+Inputs!$B$29*(1+$D2151)^0*Inputs!$B$19+Inputs!$B$30*(1+$E2151)^0*Inputs!$B$20+Inputs!$B$31*(1+$F2151)^0*Inputs!$B$21+Inputs!$B$22*(1+Inputs!$B$23)^0</f>
        <v>11945.091304171427</v>
      </c>
      <c r="R2151" s="36">
        <f>Inputs!$B$12*(1+$B2151)^1*$C2151+Inputs!$B$29*(1+$D2151)^1*Inputs!$B$19+Inputs!$B$30*(1+$E2151)^1*Inputs!$B$20+Inputs!$B$31*(1+$F2151)^1*Inputs!$B$21+Inputs!$B$22*(1+Inputs!$B$23)^1</f>
        <v>13861.432013052812</v>
      </c>
      <c r="S2151" s="36">
        <f>Inputs!$B$12*(1+$B2151)^2*$C2151+Inputs!$B$29*(1+$D2151)^2*Inputs!$B$19+Inputs!$B$30*(1+$E2151)^2*Inputs!$B$20+Inputs!$B$31*(1+$F2151)^2*Inputs!$B$21+Inputs!$B$22*(1+Inputs!$B$23)^2</f>
        <v>16518.138705245809</v>
      </c>
      <c r="T2151" s="36">
        <f>Inputs!$B$12*(1+$B2151)^3*$C2151+Inputs!$B$29*(1+$D2151)^3*Inputs!$B$19+Inputs!$B$30*(1+$E2151)^3*Inputs!$B$20+Inputs!$B$31*(1+$F2151)^3*Inputs!$B$21+Inputs!$B$22*(1+Inputs!$B$23)^3</f>
        <v>20232.150363377674</v>
      </c>
      <c r="U2151" s="36">
        <f>Inputs!$B$12*(1+$B2151)^4*$C2151+Inputs!$B$29*(1+$D2151)^4*Inputs!$B$19+Inputs!$B$30*(1+$E2151)^4*Inputs!$B$20+Inputs!$B$31*(1+$F2151)^4*Inputs!$B$21+Inputs!$B$22*(1+Inputs!$B$23)^4</f>
        <v>25457.252921611307</v>
      </c>
      <c r="V2151" s="35">
        <f>Inputs!$B$13/(Q2151*(1-$G2151))</f>
        <v>1.30507861542731</v>
      </c>
      <c r="W2151" s="36">
        <f>Inputs!$B$13</f>
        <v>12660</v>
      </c>
      <c r="X2151" s="36">
        <f t="shared" si="333"/>
        <v>14131.42629387096</v>
      </c>
      <c r="Y2151" s="36">
        <f t="shared" si="334"/>
        <v>16173.018772777865</v>
      </c>
      <c r="Z2151" s="36">
        <f t="shared" si="335"/>
        <v>18992.630168046227</v>
      </c>
      <c r="AA2151" s="36">
        <f t="shared" si="336"/>
        <v>22869.870346076823</v>
      </c>
      <c r="AB2151" s="36">
        <f t="shared" si="337"/>
        <v>63112.394066777852</v>
      </c>
      <c r="AC2151" s="36">
        <f t="shared" si="338"/>
        <v>344998.64891982428</v>
      </c>
      <c r="AD2151" s="36">
        <f t="shared" si="339"/>
        <v>217536.79098422773</v>
      </c>
    </row>
    <row r="2152" spans="1:30" ht="14.25" customHeight="1" x14ac:dyDescent="0.25">
      <c r="A2152" s="16">
        <v>2136</v>
      </c>
      <c r="B2152" s="34">
        <v>0.195727744256532</v>
      </c>
      <c r="C2152" s="34">
        <v>7.2675434770917605E-2</v>
      </c>
      <c r="D2152" s="34">
        <v>2.05595678337584E-2</v>
      </c>
      <c r="E2152" s="34">
        <v>3.4056392234883499E-2</v>
      </c>
      <c r="F2152" s="34">
        <v>2.7032209863020899E-2</v>
      </c>
      <c r="G2152" s="34">
        <v>0.21940059496852099</v>
      </c>
      <c r="H2152" s="35">
        <v>0.931361959900742</v>
      </c>
      <c r="I2152" s="34">
        <v>9.7536675881187904E-2</v>
      </c>
      <c r="J2152" s="34">
        <v>2.3883068639709199E-2</v>
      </c>
      <c r="K2152" s="36">
        <f>Inputs!$B$12*(1+$B2152)^4</f>
        <v>122653.64958489324</v>
      </c>
      <c r="L2152" s="36">
        <f t="shared" si="330"/>
        <v>12937.339920769304</v>
      </c>
      <c r="M2152" s="36">
        <f t="shared" si="331"/>
        <v>161775.03896550788</v>
      </c>
      <c r="N2152" s="37">
        <f>M2152/Inputs!$B$6</f>
        <v>246.60829110595714</v>
      </c>
      <c r="O2152" s="38">
        <f>IF(N2152&gt;Inputs!$B$4,1,0)</f>
        <v>0</v>
      </c>
      <c r="P2152" s="34">
        <f t="shared" si="332"/>
        <v>7.3653607241478708E-2</v>
      </c>
      <c r="Q2152" s="36">
        <f>Inputs!$B$12*(1+$B2152)^0*$C2152+Inputs!$B$29*(1+$D2152)^0*Inputs!$B$19+Inputs!$B$30*(1+$E2152)^0*Inputs!$B$20+Inputs!$B$31*(1+$F2152)^0*Inputs!$B$21+Inputs!$B$22*(1+Inputs!$B$23)^0</f>
        <v>12382.570113681977</v>
      </c>
      <c r="R2152" s="36">
        <f>Inputs!$B$12*(1+$B2152)^1*$C2152+Inputs!$B$29*(1+$D2152)^1*Inputs!$B$19+Inputs!$B$30*(1+$E2152)^1*Inputs!$B$20+Inputs!$B$31*(1+$F2152)^1*Inputs!$B$21+Inputs!$B$22*(1+Inputs!$B$23)^1</f>
        <v>13442.354552692568</v>
      </c>
      <c r="S2152" s="36">
        <f>Inputs!$B$12*(1+$B2152)^2*$C2152+Inputs!$B$29*(1+$D2152)^2*Inputs!$B$19+Inputs!$B$30*(1+$E2152)^2*Inputs!$B$20+Inputs!$B$31*(1+$F2152)^2*Inputs!$B$21+Inputs!$B$22*(1+Inputs!$B$23)^2</f>
        <v>14674.721632048742</v>
      </c>
      <c r="T2152" s="36">
        <f>Inputs!$B$12*(1+$B2152)^3*$C2152+Inputs!$B$29*(1+$D2152)^3*Inputs!$B$19+Inputs!$B$30*(1+$E2152)^3*Inputs!$B$20+Inputs!$B$31*(1+$F2152)^3*Inputs!$B$21+Inputs!$B$22*(1+Inputs!$B$23)^3</f>
        <v>16112.522331179613</v>
      </c>
      <c r="U2152" s="36">
        <f>Inputs!$B$12*(1+$B2152)^4*$C2152+Inputs!$B$29*(1+$D2152)^4*Inputs!$B$19+Inputs!$B$30*(1+$E2152)^4*Inputs!$B$20+Inputs!$B$31*(1+$F2152)^4*Inputs!$B$21+Inputs!$B$22*(1+Inputs!$B$23)^4</f>
        <v>17795.011678165989</v>
      </c>
      <c r="V2152" s="35">
        <f>Inputs!$B$13/(Q2152*(1-$G2152))</f>
        <v>1.3097689601502811</v>
      </c>
      <c r="W2152" s="36">
        <f>Inputs!$B$13</f>
        <v>12660</v>
      </c>
      <c r="X2152" s="36">
        <f t="shared" si="333"/>
        <v>12750.863719919995</v>
      </c>
      <c r="Y2152" s="36">
        <f t="shared" si="334"/>
        <v>12836.165841226832</v>
      </c>
      <c r="Z2152" s="36">
        <f t="shared" si="335"/>
        <v>12903.981969022832</v>
      </c>
      <c r="AA2152" s="36">
        <f t="shared" si="336"/>
        <v>12937.339920769304</v>
      </c>
      <c r="AB2152" s="36">
        <f t="shared" si="337"/>
        <v>48845.87317329611</v>
      </c>
      <c r="AC2152" s="36">
        <f t="shared" si="338"/>
        <v>179846.22606036457</v>
      </c>
      <c r="AD2152" s="36">
        <f t="shared" si="339"/>
        <v>112929.16579221177</v>
      </c>
    </row>
    <row r="2153" spans="1:30" ht="14.25" customHeight="1" x14ac:dyDescent="0.25">
      <c r="A2153" s="16">
        <v>2137</v>
      </c>
      <c r="B2153" s="34">
        <v>0.35254356705731099</v>
      </c>
      <c r="C2153" s="34">
        <v>0.102945449298429</v>
      </c>
      <c r="D2153" s="34">
        <v>4.6545055690928101E-2</v>
      </c>
      <c r="E2153" s="34">
        <v>4.1497764608207102E-2</v>
      </c>
      <c r="F2153" s="34">
        <v>-4.27045171863336E-3</v>
      </c>
      <c r="G2153" s="34">
        <v>0.18622643072529901</v>
      </c>
      <c r="H2153" s="35">
        <v>1.01312435373426</v>
      </c>
      <c r="I2153" s="34">
        <v>9.4707964334999603E-2</v>
      </c>
      <c r="J2153" s="34">
        <v>2.8929023056918801E-2</v>
      </c>
      <c r="K2153" s="36">
        <f>Inputs!$B$12*(1+$B2153)^4</f>
        <v>200796.57603805937</v>
      </c>
      <c r="L2153" s="36">
        <f t="shared" si="330"/>
        <v>24263.364735360843</v>
      </c>
      <c r="M2153" s="36">
        <f t="shared" si="331"/>
        <v>307319.71981746086</v>
      </c>
      <c r="N2153" s="37">
        <f>M2153/Inputs!$B$6</f>
        <v>468.47518264856836</v>
      </c>
      <c r="O2153" s="38">
        <f>IF(N2153&gt;Inputs!$B$4,1,0)</f>
        <v>1</v>
      </c>
      <c r="P2153" s="34">
        <f t="shared" si="332"/>
        <v>6.5778941278080802E-2</v>
      </c>
      <c r="Q2153" s="36">
        <f>Inputs!$B$12*(1+$B2153)^0*$C2153+Inputs!$B$29*(1+$D2153)^0*Inputs!$B$19+Inputs!$B$30*(1+$E2153)^0*Inputs!$B$20+Inputs!$B$31*(1+$F2153)^0*Inputs!$B$21+Inputs!$B$22*(1+Inputs!$B$23)^0</f>
        <v>14198.770985332663</v>
      </c>
      <c r="R2153" s="36">
        <f>Inputs!$B$12*(1+$B2153)^1*$C2153+Inputs!$B$29*(1+$D2153)^1*Inputs!$B$19+Inputs!$B$30*(1+$E2153)^1*Inputs!$B$20+Inputs!$B$31*(1+$F2153)^1*Inputs!$B$21+Inputs!$B$22*(1+Inputs!$B$23)^1</f>
        <v>16545.779817986004</v>
      </c>
      <c r="S2153" s="36">
        <f>Inputs!$B$12*(1+$B2153)^2*$C2153+Inputs!$B$29*(1+$D2153)^2*Inputs!$B$19+Inputs!$B$30*(1+$E2153)^2*Inputs!$B$20+Inputs!$B$31*(1+$F2153)^2*Inputs!$B$21+Inputs!$B$22*(1+Inputs!$B$23)^2</f>
        <v>19669.957212603706</v>
      </c>
      <c r="T2153" s="36">
        <f>Inputs!$B$12*(1+$B2153)^3*$C2153+Inputs!$B$29*(1+$D2153)^3*Inputs!$B$19+Inputs!$B$30*(1+$E2153)^3*Inputs!$B$20+Inputs!$B$31*(1+$F2153)^3*Inputs!$B$21+Inputs!$B$22*(1+Inputs!$B$23)^3</f>
        <v>23842.395744674512</v>
      </c>
      <c r="U2153" s="36">
        <f>Inputs!$B$12*(1+$B2153)^4*$C2153+Inputs!$B$29*(1+$D2153)^4*Inputs!$B$19+Inputs!$B$30*(1+$E2153)^4*Inputs!$B$20+Inputs!$B$31*(1+$F2153)^4*Inputs!$B$21+Inputs!$B$22*(1+Inputs!$B$23)^4</f>
        <v>29429.622501438025</v>
      </c>
      <c r="V2153" s="35">
        <f>Inputs!$B$13/(Q2153*(1-$G2153))</f>
        <v>1.0956689919691813</v>
      </c>
      <c r="W2153" s="36">
        <f>Inputs!$B$13</f>
        <v>12660</v>
      </c>
      <c r="X2153" s="36">
        <f t="shared" si="333"/>
        <v>14474.799243925783</v>
      </c>
      <c r="Y2153" s="36">
        <f t="shared" si="334"/>
        <v>16877.612917168295</v>
      </c>
      <c r="Z2153" s="36">
        <f t="shared" si="335"/>
        <v>20057.343480014682</v>
      </c>
      <c r="AA2153" s="36">
        <f t="shared" si="336"/>
        <v>24263.364735360843</v>
      </c>
      <c r="AB2153" s="36">
        <f t="shared" si="337"/>
        <v>65908.096415791006</v>
      </c>
      <c r="AC2153" s="36">
        <f t="shared" si="338"/>
        <v>379533.0190506971</v>
      </c>
      <c r="AD2153" s="36">
        <f t="shared" si="339"/>
        <v>241411.62340166987</v>
      </c>
    </row>
    <row r="2154" spans="1:30" ht="14.25" customHeight="1" x14ac:dyDescent="0.25">
      <c r="A2154" s="16">
        <v>2138</v>
      </c>
      <c r="B2154" s="34">
        <v>0.35245163976175797</v>
      </c>
      <c r="C2154" s="34">
        <v>6.8856357516131894E-2</v>
      </c>
      <c r="D2154" s="34">
        <v>1.8549317710731102E-2</v>
      </c>
      <c r="E2154" s="34">
        <v>4.0468753614560399E-2</v>
      </c>
      <c r="F2154" s="34">
        <v>-3.3507728103505398E-3</v>
      </c>
      <c r="G2154" s="34">
        <v>0.159932692827184</v>
      </c>
      <c r="H2154" s="35">
        <v>1.02648116440505</v>
      </c>
      <c r="I2154" s="34">
        <v>9.7160591137739394E-2</v>
      </c>
      <c r="J2154" s="34">
        <v>2.62490815552382E-2</v>
      </c>
      <c r="K2154" s="36">
        <f>Inputs!$B$12*(1+$B2154)^4</f>
        <v>200741.99205311391</v>
      </c>
      <c r="L2154" s="36">
        <f t="shared" si="330"/>
        <v>19125.164939982467</v>
      </c>
      <c r="M2154" s="36">
        <f t="shared" si="331"/>
        <v>231919.8483580726</v>
      </c>
      <c r="N2154" s="37">
        <f>M2154/Inputs!$B$6</f>
        <v>353.53635420437899</v>
      </c>
      <c r="O2154" s="38">
        <f>IF(N2154&gt;Inputs!$B$4,1,0)</f>
        <v>0</v>
      </c>
      <c r="P2154" s="34">
        <f t="shared" si="332"/>
        <v>7.0911509582501198E-2</v>
      </c>
      <c r="Q2154" s="36">
        <f>Inputs!$B$12*(1+$B2154)^0*$C2154+Inputs!$B$29*(1+$D2154)^0*Inputs!$B$19+Inputs!$B$30*(1+$E2154)^0*Inputs!$B$20+Inputs!$B$31*(1+$F2154)^0*Inputs!$B$21+Inputs!$B$22*(1+Inputs!$B$23)^0</f>
        <v>12153.425478394834</v>
      </c>
      <c r="R2154" s="36">
        <f>Inputs!$B$12*(1+$B2154)^1*$C2154+Inputs!$B$29*(1+$D2154)^1*Inputs!$B$19+Inputs!$B$30*(1+$E2154)^1*Inputs!$B$20+Inputs!$B$31*(1+$F2154)^1*Inputs!$B$21+Inputs!$B$22*(1+Inputs!$B$23)^1</f>
        <v>13688.195728638331</v>
      </c>
      <c r="S2154" s="36">
        <f>Inputs!$B$12*(1+$B2154)^2*$C2154+Inputs!$B$29*(1+$D2154)^2*Inputs!$B$19+Inputs!$B$30*(1+$E2154)^2*Inputs!$B$20+Inputs!$B$31*(1+$F2154)^2*Inputs!$B$21+Inputs!$B$22*(1+Inputs!$B$23)^2</f>
        <v>15739.402001122682</v>
      </c>
      <c r="T2154" s="36">
        <f>Inputs!$B$12*(1+$B2154)^3*$C2154+Inputs!$B$29*(1+$D2154)^3*Inputs!$B$19+Inputs!$B$30*(1+$E2154)^3*Inputs!$B$20+Inputs!$B$31*(1+$F2154)^3*Inputs!$B$21+Inputs!$B$22*(1+Inputs!$B$23)^3</f>
        <v>18488.050851151253</v>
      </c>
      <c r="U2154" s="36">
        <f>Inputs!$B$12*(1+$B2154)^4*$C2154+Inputs!$B$29*(1+$D2154)^4*Inputs!$B$19+Inputs!$B$30*(1+$E2154)^4*Inputs!$B$20+Inputs!$B$31*(1+$F2154)^4*Inputs!$B$21+Inputs!$B$22*(1+Inputs!$B$23)^4</f>
        <v>22178.906039803438</v>
      </c>
      <c r="V2154" s="35">
        <f>Inputs!$B$13/(Q2154*(1-$G2154))</f>
        <v>1.2399978144249864</v>
      </c>
      <c r="W2154" s="36">
        <f>Inputs!$B$13</f>
        <v>12660</v>
      </c>
      <c r="X2154" s="36">
        <f t="shared" si="333"/>
        <v>13644.934672783</v>
      </c>
      <c r="Y2154" s="36">
        <f t="shared" si="334"/>
        <v>14983.870510646029</v>
      </c>
      <c r="Z2154" s="36">
        <f t="shared" si="335"/>
        <v>16771.534369187146</v>
      </c>
      <c r="AA2154" s="36">
        <f t="shared" si="336"/>
        <v>19125.164939982467</v>
      </c>
      <c r="AB2154" s="36">
        <f t="shared" si="337"/>
        <v>57823.267931851376</v>
      </c>
      <c r="AC2154" s="36">
        <f t="shared" si="338"/>
        <v>276784.16479646973</v>
      </c>
      <c r="AD2154" s="36">
        <f t="shared" si="339"/>
        <v>174096.58042622122</v>
      </c>
    </row>
    <row r="2155" spans="1:30" ht="14.25" customHeight="1" x14ac:dyDescent="0.25">
      <c r="A2155" s="16">
        <v>2139</v>
      </c>
      <c r="B2155" s="34">
        <v>0.392042299522116</v>
      </c>
      <c r="C2155" s="34">
        <v>6.7871024985517003E-2</v>
      </c>
      <c r="D2155" s="34">
        <v>1.6647103121461101E-2</v>
      </c>
      <c r="E2155" s="34">
        <v>5.3483988950582199E-2</v>
      </c>
      <c r="F2155" s="34">
        <v>1.15688199044737E-2</v>
      </c>
      <c r="G2155" s="34">
        <v>0.188176330459043</v>
      </c>
      <c r="H2155" s="35">
        <v>1.01972389364461</v>
      </c>
      <c r="I2155" s="34">
        <v>9.2810512244188903E-2</v>
      </c>
      <c r="J2155" s="34">
        <v>2.69873139775944E-2</v>
      </c>
      <c r="K2155" s="36">
        <f>Inputs!$B$12*(1+$B2155)^4</f>
        <v>225299.88981412136</v>
      </c>
      <c r="L2155" s="36">
        <f t="shared" si="330"/>
        <v>19904.565865260818</v>
      </c>
      <c r="M2155" s="36">
        <f t="shared" si="331"/>
        <v>258905.12965699338</v>
      </c>
      <c r="N2155" s="37">
        <f>M2155/Inputs!$B$6</f>
        <v>394.67245374541676</v>
      </c>
      <c r="O2155" s="38">
        <f>IF(N2155&gt;Inputs!$B$4,1,0)</f>
        <v>0</v>
      </c>
      <c r="P2155" s="34">
        <f t="shared" si="332"/>
        <v>6.5823198266594496E-2</v>
      </c>
      <c r="Q2155" s="36">
        <f>Inputs!$B$12*(1+$B2155)^0*$C2155+Inputs!$B$29*(1+$D2155)^0*Inputs!$B$19+Inputs!$B$30*(1+$E2155)^0*Inputs!$B$20+Inputs!$B$31*(1+$F2155)^0*Inputs!$B$21+Inputs!$B$22*(1+Inputs!$B$23)^0</f>
        <v>12094.305526557942</v>
      </c>
      <c r="R2155" s="36">
        <f>Inputs!$B$12*(1+$B2155)^1*$C2155+Inputs!$B$29*(1+$D2155)^1*Inputs!$B$19+Inputs!$B$30*(1+$E2155)^1*Inputs!$B$20+Inputs!$B$31*(1+$F2155)^1*Inputs!$B$21+Inputs!$B$22*(1+Inputs!$B$23)^1</f>
        <v>13863.190545500842</v>
      </c>
      <c r="S2155" s="36">
        <f>Inputs!$B$12*(1+$B2155)^2*$C2155+Inputs!$B$29*(1+$D2155)^2*Inputs!$B$19+Inputs!$B$30*(1+$E2155)^2*Inputs!$B$20+Inputs!$B$31*(1+$F2155)^2*Inputs!$B$21+Inputs!$B$22*(1+Inputs!$B$23)^2</f>
        <v>16264.599631666591</v>
      </c>
      <c r="T2155" s="36">
        <f>Inputs!$B$12*(1+$B2155)^3*$C2155+Inputs!$B$29*(1+$D2155)^3*Inputs!$B$19+Inputs!$B$30*(1+$E2155)^3*Inputs!$B$20+Inputs!$B$31*(1+$F2155)^3*Inputs!$B$21+Inputs!$B$22*(1+Inputs!$B$23)^3</f>
        <v>19544.254284001261</v>
      </c>
      <c r="U2155" s="36">
        <f>Inputs!$B$12*(1+$B2155)^4*$C2155+Inputs!$B$29*(1+$D2155)^4*Inputs!$B$19+Inputs!$B$30*(1+$E2155)^4*Inputs!$B$20+Inputs!$B$31*(1+$F2155)^4*Inputs!$B$21+Inputs!$B$22*(1+Inputs!$B$23)^4</f>
        <v>24044.0933075951</v>
      </c>
      <c r="V2155" s="35">
        <f>Inputs!$B$13/(Q2155*(1-$G2155))</f>
        <v>1.2894100789877205</v>
      </c>
      <c r="W2155" s="36">
        <f>Inputs!$B$13</f>
        <v>12660</v>
      </c>
      <c r="X2155" s="36">
        <f t="shared" si="333"/>
        <v>13752.828662195716</v>
      </c>
      <c r="Y2155" s="36">
        <f t="shared" si="334"/>
        <v>15244.887427832769</v>
      </c>
      <c r="Z2155" s="36">
        <f t="shared" si="335"/>
        <v>17249.180329137966</v>
      </c>
      <c r="AA2155" s="36">
        <f t="shared" si="336"/>
        <v>19904.565865260818</v>
      </c>
      <c r="AB2155" s="36">
        <f t="shared" si="337"/>
        <v>59647.716338250306</v>
      </c>
      <c r="AC2155" s="36">
        <f t="shared" si="338"/>
        <v>310555.20199826837</v>
      </c>
      <c r="AD2155" s="36">
        <f t="shared" si="339"/>
        <v>199257.41331874309</v>
      </c>
    </row>
    <row r="2156" spans="1:30" ht="14.25" customHeight="1" x14ac:dyDescent="0.25">
      <c r="A2156" s="16">
        <v>2140</v>
      </c>
      <c r="B2156" s="34">
        <v>0.27814275921492099</v>
      </c>
      <c r="C2156" s="34">
        <v>6.7022510148752601E-2</v>
      </c>
      <c r="D2156" s="34">
        <v>4.67896752342157E-3</v>
      </c>
      <c r="E2156" s="34">
        <v>4.2457995298170001E-2</v>
      </c>
      <c r="F2156" s="34">
        <v>4.3019180008792403E-3</v>
      </c>
      <c r="G2156" s="34">
        <v>0.20013409301726801</v>
      </c>
      <c r="H2156" s="35">
        <v>1.0046634691240199</v>
      </c>
      <c r="I2156" s="34">
        <v>0.103150310808675</v>
      </c>
      <c r="J2156" s="34">
        <v>2.3510020142065699E-2</v>
      </c>
      <c r="K2156" s="36">
        <f>Inputs!$B$12*(1+$B2156)^4</f>
        <v>160128.52624373458</v>
      </c>
      <c r="L2156" s="36">
        <f t="shared" si="330"/>
        <v>15316.688057728132</v>
      </c>
      <c r="M2156" s="36">
        <f t="shared" si="331"/>
        <v>172009.32729693773</v>
      </c>
      <c r="N2156" s="37">
        <f>M2156/Inputs!$B$6</f>
        <v>262.20934039167338</v>
      </c>
      <c r="O2156" s="38">
        <f>IF(N2156&gt;Inputs!$B$4,1,0)</f>
        <v>0</v>
      </c>
      <c r="P2156" s="34">
        <f t="shared" si="332"/>
        <v>7.9640290666609298E-2</v>
      </c>
      <c r="Q2156" s="36">
        <f>Inputs!$B$12*(1+$B2156)^0*$C2156+Inputs!$B$29*(1+$D2156)^0*Inputs!$B$19+Inputs!$B$30*(1+$E2156)^0*Inputs!$B$20+Inputs!$B$31*(1+$F2156)^0*Inputs!$B$21+Inputs!$B$22*(1+Inputs!$B$23)^0</f>
        <v>12043.394636352077</v>
      </c>
      <c r="R2156" s="36">
        <f>Inputs!$B$12*(1+$B2156)^1*$C2156+Inputs!$B$29*(1+$D2156)^1*Inputs!$B$19+Inputs!$B$30*(1+$E2156)^1*Inputs!$B$20+Inputs!$B$31*(1+$F2156)^1*Inputs!$B$21+Inputs!$B$22*(1+Inputs!$B$23)^1</f>
        <v>13234.336189283447</v>
      </c>
      <c r="S2156" s="36">
        <f>Inputs!$B$12*(1+$B2156)^2*$C2156+Inputs!$B$29*(1+$D2156)^2*Inputs!$B$19+Inputs!$B$30*(1+$E2156)^2*Inputs!$B$20+Inputs!$B$31*(1+$F2156)^2*Inputs!$B$21+Inputs!$B$22*(1+Inputs!$B$23)^2</f>
        <v>14738.994103915764</v>
      </c>
      <c r="T2156" s="36">
        <f>Inputs!$B$12*(1+$B2156)^3*$C2156+Inputs!$B$29*(1+$D2156)^3*Inputs!$B$19+Inputs!$B$30*(1+$E2156)^3*Inputs!$B$20+Inputs!$B$31*(1+$F2156)^3*Inputs!$B$21+Inputs!$B$22*(1+Inputs!$B$23)^3</f>
        <v>16644.030808075084</v>
      </c>
      <c r="U2156" s="36">
        <f>Inputs!$B$12*(1+$B2156)^4*$C2156+Inputs!$B$29*(1+$D2156)^4*Inputs!$B$19+Inputs!$B$30*(1+$E2156)^4*Inputs!$B$20+Inputs!$B$31*(1+$F2156)^4*Inputs!$B$21+Inputs!$B$22*(1+Inputs!$B$23)^4</f>
        <v>19060.183192024801</v>
      </c>
      <c r="V2156" s="35">
        <f>Inputs!$B$13/(Q2156*(1-$G2156))</f>
        <v>1.3142185779086375</v>
      </c>
      <c r="W2156" s="36">
        <f>Inputs!$B$13</f>
        <v>12660</v>
      </c>
      <c r="X2156" s="36">
        <f t="shared" si="333"/>
        <v>13092.70219541185</v>
      </c>
      <c r="Y2156" s="36">
        <f t="shared" si="334"/>
        <v>13668.904012733741</v>
      </c>
      <c r="Z2156" s="36">
        <f t="shared" si="335"/>
        <v>14405.353762481978</v>
      </c>
      <c r="AA2156" s="36">
        <f t="shared" si="336"/>
        <v>15316.688057728132</v>
      </c>
      <c r="AB2156" s="36">
        <f t="shared" si="337"/>
        <v>51519.419667678994</v>
      </c>
      <c r="AC2156" s="36">
        <f t="shared" si="338"/>
        <v>196844.8830517371</v>
      </c>
      <c r="AD2156" s="36">
        <f t="shared" si="339"/>
        <v>120489.90762925873</v>
      </c>
    </row>
    <row r="2157" spans="1:30" ht="14.25" customHeight="1" x14ac:dyDescent="0.25">
      <c r="A2157" s="16">
        <v>2141</v>
      </c>
      <c r="B2157" s="34">
        <v>0.45542913234836302</v>
      </c>
      <c r="C2157" s="34">
        <v>4.22738688605067E-2</v>
      </c>
      <c r="D2157" s="34">
        <v>1.8097130937138099E-2</v>
      </c>
      <c r="E2157" s="34">
        <v>3.9741616352608602E-2</v>
      </c>
      <c r="F2157" s="34">
        <v>4.11536261325917E-3</v>
      </c>
      <c r="G2157" s="34">
        <v>0.22223730794136001</v>
      </c>
      <c r="H2157" s="35">
        <v>0.96977127442171895</v>
      </c>
      <c r="I2157" s="34">
        <v>0.106143343216467</v>
      </c>
      <c r="J2157" s="34">
        <v>2.74262506878005E-2</v>
      </c>
      <c r="K2157" s="36">
        <f>Inputs!$B$12*(1+$B2157)^4</f>
        <v>269225.073995938</v>
      </c>
      <c r="L2157" s="36">
        <f t="shared" si="330"/>
        <v>14978.044449812367</v>
      </c>
      <c r="M2157" s="36">
        <f t="shared" si="331"/>
        <v>168232.94011963342</v>
      </c>
      <c r="N2157" s="37">
        <f>M2157/Inputs!$B$6</f>
        <v>256.45265262139242</v>
      </c>
      <c r="O2157" s="38">
        <f>IF(N2157&gt;Inputs!$B$4,1,0)</f>
        <v>0</v>
      </c>
      <c r="P2157" s="34">
        <f t="shared" si="332"/>
        <v>7.8717092528666502E-2</v>
      </c>
      <c r="Q2157" s="36">
        <f>Inputs!$B$12*(1+$B2157)^0*$C2157+Inputs!$B$29*(1+$D2157)^0*Inputs!$B$19+Inputs!$B$30*(1+$E2157)^0*Inputs!$B$20+Inputs!$B$31*(1+$F2157)^0*Inputs!$B$21+Inputs!$B$22*(1+Inputs!$B$23)^0</f>
        <v>10558.476159057325</v>
      </c>
      <c r="R2157" s="36">
        <f>Inputs!$B$12*(1+$B2157)^1*$C2157+Inputs!$B$29*(1+$D2157)^1*Inputs!$B$19+Inputs!$B$30*(1+$E2157)^1*Inputs!$B$20+Inputs!$B$31*(1+$F2157)^1*Inputs!$B$21+Inputs!$B$22*(1+Inputs!$B$23)^1</f>
        <v>11822.676386818983</v>
      </c>
      <c r="S2157" s="36">
        <f>Inputs!$B$12*(1+$B2157)^2*$C2157+Inputs!$B$29*(1+$D2157)^2*Inputs!$B$19+Inputs!$B$30*(1+$E2157)^2*Inputs!$B$20+Inputs!$B$31*(1+$F2157)^2*Inputs!$B$21+Inputs!$B$22*(1+Inputs!$B$23)^2</f>
        <v>13616.02403447725</v>
      </c>
      <c r="T2157" s="36">
        <f>Inputs!$B$12*(1+$B2157)^3*$C2157+Inputs!$B$29*(1+$D2157)^3*Inputs!$B$19+Inputs!$B$30*(1+$E2157)^3*Inputs!$B$20+Inputs!$B$31*(1+$F2157)^3*Inputs!$B$21+Inputs!$B$22*(1+Inputs!$B$23)^3</f>
        <v>16178.233803387478</v>
      </c>
      <c r="U2157" s="36">
        <f>Inputs!$B$12*(1+$B2157)^4*$C2157+Inputs!$B$29*(1+$D2157)^4*Inputs!$B$19+Inputs!$B$30*(1+$E2157)^4*Inputs!$B$20+Inputs!$B$31*(1+$F2157)^4*Inputs!$B$21+Inputs!$B$22*(1+Inputs!$B$23)^4</f>
        <v>19858.145681472062</v>
      </c>
      <c r="V2157" s="35">
        <f>Inputs!$B$13/(Q2157*(1-$G2157))</f>
        <v>1.541648465961531</v>
      </c>
      <c r="W2157" s="36">
        <f>Inputs!$B$13</f>
        <v>12660</v>
      </c>
      <c r="X2157" s="36">
        <f t="shared" si="333"/>
        <v>12861.1858974675</v>
      </c>
      <c r="Y2157" s="36">
        <f t="shared" si="334"/>
        <v>13298.012113314178</v>
      </c>
      <c r="Z2157" s="36">
        <f t="shared" si="335"/>
        <v>14001.421756328187</v>
      </c>
      <c r="AA2157" s="36">
        <f t="shared" si="336"/>
        <v>14978.044449812367</v>
      </c>
      <c r="AB2157" s="36">
        <f t="shared" si="337"/>
        <v>50179.219874583694</v>
      </c>
      <c r="AC2157" s="36">
        <f t="shared" si="338"/>
        <v>195495.48334882627</v>
      </c>
      <c r="AD2157" s="36">
        <f t="shared" si="339"/>
        <v>118053.72024504973</v>
      </c>
    </row>
    <row r="2158" spans="1:30" ht="14.25" customHeight="1" x14ac:dyDescent="0.25">
      <c r="A2158" s="16">
        <v>2142</v>
      </c>
      <c r="B2158" s="34">
        <v>0.39539223379564098</v>
      </c>
      <c r="C2158" s="34">
        <v>6.4346530570209406E-2</v>
      </c>
      <c r="D2158" s="34">
        <v>1.84816970091537E-2</v>
      </c>
      <c r="E2158" s="34">
        <v>5.2518658825235501E-2</v>
      </c>
      <c r="F2158" s="34">
        <v>1.6719218251424899E-2</v>
      </c>
      <c r="G2158" s="34">
        <v>0.16590234531714701</v>
      </c>
      <c r="H2158" s="35">
        <v>0.91196257541943304</v>
      </c>
      <c r="I2158" s="34">
        <v>9.4037877942692402E-2</v>
      </c>
      <c r="J2158" s="34">
        <v>2.5680025268698899E-2</v>
      </c>
      <c r="K2158" s="36">
        <f>Inputs!$B$12*(1+$B2158)^4</f>
        <v>227476.45759770906</v>
      </c>
      <c r="L2158" s="36">
        <f t="shared" si="330"/>
        <v>17876.593159630578</v>
      </c>
      <c r="M2158" s="36">
        <f t="shared" si="331"/>
        <v>227656.09436025133</v>
      </c>
      <c r="N2158" s="37">
        <f>M2158/Inputs!$B$6</f>
        <v>347.0367292077002</v>
      </c>
      <c r="O2158" s="38">
        <f>IF(N2158&gt;Inputs!$B$4,1,0)</f>
        <v>0</v>
      </c>
      <c r="P2158" s="34">
        <f t="shared" si="332"/>
        <v>6.8357852673993497E-2</v>
      </c>
      <c r="Q2158" s="36">
        <f>Inputs!$B$12*(1+$B2158)^0*$C2158+Inputs!$B$29*(1+$D2158)^0*Inputs!$B$19+Inputs!$B$30*(1+$E2158)^0*Inputs!$B$20+Inputs!$B$31*(1+$F2158)^0*Inputs!$B$21+Inputs!$B$22*(1+Inputs!$B$23)^0</f>
        <v>11882.835861639487</v>
      </c>
      <c r="R2158" s="36">
        <f>Inputs!$B$12*(1+$B2158)^1*$C2158+Inputs!$B$29*(1+$D2158)^1*Inputs!$B$19+Inputs!$B$30*(1+$E2158)^1*Inputs!$B$20+Inputs!$B$31*(1+$F2158)^1*Inputs!$B$21+Inputs!$B$22*(1+Inputs!$B$23)^1</f>
        <v>13608.621269855856</v>
      </c>
      <c r="S2158" s="36">
        <f>Inputs!$B$12*(1+$B2158)^2*$C2158+Inputs!$B$29*(1+$D2158)^2*Inputs!$B$19+Inputs!$B$30*(1+$E2158)^2*Inputs!$B$20+Inputs!$B$31*(1+$F2158)^2*Inputs!$B$21+Inputs!$B$22*(1+Inputs!$B$23)^2</f>
        <v>15945.225895767297</v>
      </c>
      <c r="T2158" s="36">
        <f>Inputs!$B$12*(1+$B2158)^3*$C2158+Inputs!$B$29*(1+$D2158)^3*Inputs!$B$19+Inputs!$B$30*(1+$E2158)^3*Inputs!$B$20+Inputs!$B$31*(1+$F2158)^3*Inputs!$B$21+Inputs!$B$22*(1+Inputs!$B$23)^3</f>
        <v>19131.642836561849</v>
      </c>
      <c r="U2158" s="36">
        <f>Inputs!$B$12*(1+$B2158)^4*$C2158+Inputs!$B$29*(1+$D2158)^4*Inputs!$B$19+Inputs!$B$30*(1+$E2158)^4*Inputs!$B$20+Inputs!$B$31*(1+$F2158)^4*Inputs!$B$21+Inputs!$B$22*(1+Inputs!$B$23)^4</f>
        <v>23501.243377381983</v>
      </c>
      <c r="V2158" s="35">
        <f>Inputs!$B$13/(Q2158*(1-$G2158))</f>
        <v>1.2773111621709039</v>
      </c>
      <c r="W2158" s="36">
        <f>Inputs!$B$13</f>
        <v>12660</v>
      </c>
      <c r="X2158" s="36">
        <f t="shared" si="333"/>
        <v>13461.895086250086</v>
      </c>
      <c r="Y2158" s="36">
        <f t="shared" si="334"/>
        <v>14558.534097914542</v>
      </c>
      <c r="Z2158" s="36">
        <f t="shared" si="335"/>
        <v>16010.314258476154</v>
      </c>
      <c r="AA2158" s="36">
        <f t="shared" si="336"/>
        <v>17876.593159630578</v>
      </c>
      <c r="AB2158" s="36">
        <f t="shared" si="337"/>
        <v>56518.095173820118</v>
      </c>
      <c r="AC2158" s="36">
        <f t="shared" si="338"/>
        <v>268230.55152321776</v>
      </c>
      <c r="AD2158" s="36">
        <f t="shared" si="339"/>
        <v>171137.9991864312</v>
      </c>
    </row>
    <row r="2159" spans="1:30" ht="14.25" customHeight="1" x14ac:dyDescent="0.25">
      <c r="A2159" s="16">
        <v>2143</v>
      </c>
      <c r="B2159" s="34">
        <v>0.27512858350650499</v>
      </c>
      <c r="C2159" s="34">
        <v>0.106939181605716</v>
      </c>
      <c r="D2159" s="34">
        <v>1.18102640760527E-2</v>
      </c>
      <c r="E2159" s="34">
        <v>6.5586789880585097E-2</v>
      </c>
      <c r="F2159" s="34">
        <v>9.35197425515032E-3</v>
      </c>
      <c r="G2159" s="34">
        <v>0.18269406788560399</v>
      </c>
      <c r="H2159" s="35">
        <v>1.0993125290166801</v>
      </c>
      <c r="I2159" s="34">
        <v>9.4251994211251702E-2</v>
      </c>
      <c r="J2159" s="34">
        <v>2.6265836404815002E-2</v>
      </c>
      <c r="K2159" s="36">
        <f>Inputs!$B$12*(1+$B2159)^4</f>
        <v>158623.37085430097</v>
      </c>
      <c r="L2159" s="36">
        <f t="shared" si="330"/>
        <v>23137.962829401338</v>
      </c>
      <c r="M2159" s="36">
        <f t="shared" si="331"/>
        <v>287394.44567996549</v>
      </c>
      <c r="N2159" s="37">
        <f>M2159/Inputs!$B$6</f>
        <v>438.10128914628888</v>
      </c>
      <c r="O2159" s="38">
        <f>IF(N2159&gt;Inputs!$B$4,1,0)</f>
        <v>1</v>
      </c>
      <c r="P2159" s="34">
        <f t="shared" si="332"/>
        <v>6.7986157806436701E-2</v>
      </c>
      <c r="Q2159" s="36">
        <f>Inputs!$B$12*(1+$B2159)^0*$C2159+Inputs!$B$29*(1+$D2159)^0*Inputs!$B$19+Inputs!$B$30*(1+$E2159)^0*Inputs!$B$20+Inputs!$B$31*(1+$F2159)^0*Inputs!$B$21+Inputs!$B$22*(1+Inputs!$B$23)^0</f>
        <v>14438.394923769883</v>
      </c>
      <c r="R2159" s="36">
        <f>Inputs!$B$12*(1+$B2159)^1*$C2159+Inputs!$B$29*(1+$D2159)^1*Inputs!$B$19+Inputs!$B$30*(1+$E2159)^1*Inputs!$B$20+Inputs!$B$31*(1+$F2159)^1*Inputs!$B$21+Inputs!$B$22*(1+Inputs!$B$23)^1</f>
        <v>16380.524224959066</v>
      </c>
      <c r="S2159" s="36">
        <f>Inputs!$B$12*(1+$B2159)^2*$C2159+Inputs!$B$29*(1+$D2159)^2*Inputs!$B$19+Inputs!$B$30*(1+$E2159)^2*Inputs!$B$20+Inputs!$B$31*(1+$F2159)^2*Inputs!$B$21+Inputs!$B$22*(1+Inputs!$B$23)^2</f>
        <v>18817.927181460567</v>
      </c>
      <c r="T2159" s="36">
        <f>Inputs!$B$12*(1+$B2159)^3*$C2159+Inputs!$B$29*(1+$D2159)^3*Inputs!$B$19+Inputs!$B$30*(1+$E2159)^3*Inputs!$B$20+Inputs!$B$31*(1+$F2159)^3*Inputs!$B$21+Inputs!$B$22*(1+Inputs!$B$23)^3</f>
        <v>21884.886367640582</v>
      </c>
      <c r="U2159" s="36">
        <f>Inputs!$B$12*(1+$B2159)^4*$C2159+Inputs!$B$29*(1+$D2159)^4*Inputs!$B$19+Inputs!$B$30*(1+$E2159)^4*Inputs!$B$20+Inputs!$B$31*(1+$F2159)^4*Inputs!$B$21+Inputs!$B$22*(1+Inputs!$B$23)^4</f>
        <v>25752.493738318895</v>
      </c>
      <c r="V2159" s="35">
        <f>Inputs!$B$13/(Q2159*(1-$G2159))</f>
        <v>1.0728280944352291</v>
      </c>
      <c r="W2159" s="36">
        <f>Inputs!$B$13</f>
        <v>12660</v>
      </c>
      <c r="X2159" s="36">
        <f t="shared" si="333"/>
        <v>14451.55757595067</v>
      </c>
      <c r="Y2159" s="36">
        <f t="shared" si="334"/>
        <v>16703.765212430208</v>
      </c>
      <c r="Z2159" s="36">
        <f t="shared" si="335"/>
        <v>19544.586209921792</v>
      </c>
      <c r="AA2159" s="36">
        <f t="shared" si="336"/>
        <v>23137.962829401338</v>
      </c>
      <c r="AB2159" s="36">
        <f t="shared" si="337"/>
        <v>64767.484110861078</v>
      </c>
      <c r="AC2159" s="36">
        <f t="shared" si="338"/>
        <v>349272.58050712961</v>
      </c>
      <c r="AD2159" s="36">
        <f t="shared" si="339"/>
        <v>222626.96156910443</v>
      </c>
    </row>
    <row r="2160" spans="1:30" ht="14.25" customHeight="1" x14ac:dyDescent="0.25">
      <c r="A2160" s="16">
        <v>2144</v>
      </c>
      <c r="B2160" s="34">
        <v>0.246224401062968</v>
      </c>
      <c r="C2160" s="34">
        <v>7.3812291749788594E-2</v>
      </c>
      <c r="D2160" s="34">
        <v>4.4570612006423801E-2</v>
      </c>
      <c r="E2160" s="34">
        <v>5.59788161046543E-2</v>
      </c>
      <c r="F2160" s="34">
        <v>2.4734723662311098E-2</v>
      </c>
      <c r="G2160" s="34">
        <v>0.189337972349363</v>
      </c>
      <c r="H2160" s="35">
        <v>1.04339180133512</v>
      </c>
      <c r="I2160" s="34">
        <v>9.2352042624558095E-2</v>
      </c>
      <c r="J2160" s="34">
        <v>2.5482070366711601E-2</v>
      </c>
      <c r="K2160" s="36">
        <f>Inputs!$B$12*(1+$B2160)^4</f>
        <v>144722.565384318</v>
      </c>
      <c r="L2160" s="36">
        <f t="shared" si="330"/>
        <v>17017.184119721049</v>
      </c>
      <c r="M2160" s="36">
        <f t="shared" si="331"/>
        <v>223778.72890121362</v>
      </c>
      <c r="N2160" s="37">
        <f>M2160/Inputs!$B$6</f>
        <v>341.12611112989879</v>
      </c>
      <c r="O2160" s="38">
        <f>IF(N2160&gt;Inputs!$B$4,1,0)</f>
        <v>0</v>
      </c>
      <c r="P2160" s="34">
        <f t="shared" si="332"/>
        <v>6.6869972257846494E-2</v>
      </c>
      <c r="Q2160" s="36">
        <f>Inputs!$B$12*(1+$B2160)^0*$C2160+Inputs!$B$29*(1+$D2160)^0*Inputs!$B$19+Inputs!$B$30*(1+$E2160)^0*Inputs!$B$20+Inputs!$B$31*(1+$F2160)^0*Inputs!$B$21+Inputs!$B$22*(1+Inputs!$B$23)^0</f>
        <v>12450.781532414236</v>
      </c>
      <c r="R2160" s="36">
        <f>Inputs!$B$12*(1+$B2160)^1*$C2160+Inputs!$B$29*(1+$D2160)^1*Inputs!$B$19+Inputs!$B$30*(1+$E2160)^1*Inputs!$B$20+Inputs!$B$31*(1+$F2160)^1*Inputs!$B$21+Inputs!$B$22*(1+Inputs!$B$23)^1</f>
        <v>13871.424927999782</v>
      </c>
      <c r="S2160" s="36">
        <f>Inputs!$B$12*(1+$B2160)^2*$C2160+Inputs!$B$29*(1+$D2160)^2*Inputs!$B$19+Inputs!$B$30*(1+$E2160)^2*Inputs!$B$20+Inputs!$B$31*(1+$F2160)^2*Inputs!$B$21+Inputs!$B$22*(1+Inputs!$B$23)^2</f>
        <v>15575.677616314722</v>
      </c>
      <c r="T2160" s="36">
        <f>Inputs!$B$12*(1+$B2160)^3*$C2160+Inputs!$B$29*(1+$D2160)^3*Inputs!$B$19+Inputs!$B$30*(1+$E2160)^3*Inputs!$B$20+Inputs!$B$31*(1+$F2160)^3*Inputs!$B$21+Inputs!$B$22*(1+Inputs!$B$23)^3</f>
        <v>17630.389143704124</v>
      </c>
      <c r="U2160" s="36">
        <f>Inputs!$B$12*(1+$B2160)^4*$C2160+Inputs!$B$29*(1+$D2160)^4*Inputs!$B$19+Inputs!$B$30*(1+$E2160)^4*Inputs!$B$20+Inputs!$B$31*(1+$F2160)^4*Inputs!$B$21+Inputs!$B$22*(1+Inputs!$B$23)^4</f>
        <v>20118.724673260655</v>
      </c>
      <c r="V2160" s="35">
        <f>Inputs!$B$13/(Q2160*(1-$G2160))</f>
        <v>1.2542879852308697</v>
      </c>
      <c r="W2160" s="36">
        <f>Inputs!$B$13</f>
        <v>12660</v>
      </c>
      <c r="X2160" s="36">
        <f t="shared" si="333"/>
        <v>13511.631505770154</v>
      </c>
      <c r="Y2160" s="36">
        <f t="shared" si="334"/>
        <v>14505.953742709205</v>
      </c>
      <c r="Z2160" s="36">
        <f t="shared" si="335"/>
        <v>15666.002287599997</v>
      </c>
      <c r="AA2160" s="36">
        <f t="shared" si="336"/>
        <v>17017.184119721049</v>
      </c>
      <c r="AB2160" s="36">
        <f t="shared" si="337"/>
        <v>55986.632297605509</v>
      </c>
      <c r="AC2160" s="36">
        <f t="shared" si="338"/>
        <v>260966.41906196391</v>
      </c>
      <c r="AD2160" s="36">
        <f t="shared" si="339"/>
        <v>167792.09660360811</v>
      </c>
    </row>
    <row r="2161" spans="1:30" ht="14.25" customHeight="1" x14ac:dyDescent="0.25">
      <c r="A2161" s="16">
        <v>2145</v>
      </c>
      <c r="B2161" s="34">
        <v>0.30083001182908697</v>
      </c>
      <c r="C2161" s="34">
        <v>8.5224372084179198E-2</v>
      </c>
      <c r="D2161" s="34">
        <v>4.0100152152667698E-2</v>
      </c>
      <c r="E2161" s="34">
        <v>5.2848714362062899E-2</v>
      </c>
      <c r="F2161" s="34">
        <v>1.00117119398665E-2</v>
      </c>
      <c r="G2161" s="34">
        <v>0.208225114952932</v>
      </c>
      <c r="H2161" s="35">
        <v>0.98536676012359903</v>
      </c>
      <c r="I2161" s="34">
        <v>0.102879062403614</v>
      </c>
      <c r="J2161" s="34">
        <v>1.8340379700028699E-2</v>
      </c>
      <c r="K2161" s="36">
        <f>Inputs!$B$12*(1+$B2161)^4</f>
        <v>171804.06795438143</v>
      </c>
      <c r="L2161" s="36">
        <f t="shared" si="330"/>
        <v>18486.400398231483</v>
      </c>
      <c r="M2161" s="36">
        <f t="shared" si="331"/>
        <v>192883.76521331875</v>
      </c>
      <c r="N2161" s="37">
        <f>M2161/Inputs!$B$6</f>
        <v>294.03012989835173</v>
      </c>
      <c r="O2161" s="38">
        <f>IF(N2161&gt;Inputs!$B$4,1,0)</f>
        <v>0</v>
      </c>
      <c r="P2161" s="34">
        <f t="shared" si="332"/>
        <v>8.4538682703585305E-2</v>
      </c>
      <c r="Q2161" s="36">
        <f>Inputs!$B$12*(1+$B2161)^0*$C2161+Inputs!$B$29*(1+$D2161)^0*Inputs!$B$19+Inputs!$B$30*(1+$E2161)^0*Inputs!$B$20+Inputs!$B$31*(1+$F2161)^0*Inputs!$B$21+Inputs!$B$22*(1+Inputs!$B$23)^0</f>
        <v>13135.506352477674</v>
      </c>
      <c r="R2161" s="36">
        <f>Inputs!$B$12*(1+$B2161)^1*$C2161+Inputs!$B$29*(1+$D2161)^1*Inputs!$B$19+Inputs!$B$30*(1+$E2161)^1*Inputs!$B$20+Inputs!$B$31*(1+$F2161)^1*Inputs!$B$21+Inputs!$B$22*(1+Inputs!$B$23)^1</f>
        <v>14914.920915285715</v>
      </c>
      <c r="S2161" s="36">
        <f>Inputs!$B$12*(1+$B2161)^2*$C2161+Inputs!$B$29*(1+$D2161)^2*Inputs!$B$19+Inputs!$B$30*(1+$E2161)^2*Inputs!$B$20+Inputs!$B$31*(1+$F2161)^2*Inputs!$B$21+Inputs!$B$22*(1+Inputs!$B$23)^2</f>
        <v>17167.795327743261</v>
      </c>
      <c r="T2161" s="36">
        <f>Inputs!$B$12*(1+$B2161)^3*$C2161+Inputs!$B$29*(1+$D2161)^3*Inputs!$B$19+Inputs!$B$30*(1+$E2161)^3*Inputs!$B$20+Inputs!$B$31*(1+$F2161)^3*Inputs!$B$21+Inputs!$B$22*(1+Inputs!$B$23)^3</f>
        <v>20033.867868146692</v>
      </c>
      <c r="U2161" s="36">
        <f>Inputs!$B$12*(1+$B2161)^4*$C2161+Inputs!$B$29*(1+$D2161)^4*Inputs!$B$19+Inputs!$B$30*(1+$E2161)^4*Inputs!$B$20+Inputs!$B$31*(1+$F2161)^4*Inputs!$B$21+Inputs!$B$22*(1+Inputs!$B$23)^4</f>
        <v>23694.782437286915</v>
      </c>
      <c r="V2161" s="35">
        <f>Inputs!$B$13/(Q2161*(1-$G2161))</f>
        <v>1.2172650842529396</v>
      </c>
      <c r="W2161" s="36">
        <f>Inputs!$B$13</f>
        <v>12660</v>
      </c>
      <c r="X2161" s="36">
        <f t="shared" si="333"/>
        <v>13690.362728305981</v>
      </c>
      <c r="Y2161" s="36">
        <f t="shared" si="334"/>
        <v>14970.219458042468</v>
      </c>
      <c r="Z2161" s="36">
        <f t="shared" si="335"/>
        <v>16549.807366170469</v>
      </c>
      <c r="AA2161" s="36">
        <f t="shared" si="336"/>
        <v>18486.400398231483</v>
      </c>
      <c r="AB2161" s="36">
        <f t="shared" si="337"/>
        <v>56409.619583257176</v>
      </c>
      <c r="AC2161" s="36">
        <f t="shared" si="338"/>
        <v>222684.42562357814</v>
      </c>
      <c r="AD2161" s="36">
        <f t="shared" si="339"/>
        <v>136474.14563006157</v>
      </c>
    </row>
    <row r="2162" spans="1:30" ht="14.25" customHeight="1" x14ac:dyDescent="0.25">
      <c r="A2162" s="16">
        <v>2146</v>
      </c>
      <c r="B2162" s="34">
        <v>0.27215316040116</v>
      </c>
      <c r="C2162" s="34">
        <v>5.8835939323937901E-2</v>
      </c>
      <c r="D2162" s="34">
        <v>2.14024927339098E-2</v>
      </c>
      <c r="E2162" s="34">
        <v>4.2126814593697402E-2</v>
      </c>
      <c r="F2162" s="34">
        <v>1.59773694708845E-2</v>
      </c>
      <c r="G2162" s="34">
        <v>0.19628887332171099</v>
      </c>
      <c r="H2162" s="35">
        <v>0.96081090631441102</v>
      </c>
      <c r="I2162" s="34">
        <v>9.13906532295925E-2</v>
      </c>
      <c r="J2162" s="34">
        <v>2.47390726752665E-2</v>
      </c>
      <c r="K2162" s="36">
        <f>Inputs!$B$12*(1+$B2162)^4</f>
        <v>157147.99888624842</v>
      </c>
      <c r="L2162" s="36">
        <f t="shared" si="330"/>
        <v>13912.856002493472</v>
      </c>
      <c r="M2162" s="36">
        <f t="shared" si="331"/>
        <v>189196.91984206394</v>
      </c>
      <c r="N2162" s="37">
        <f>M2162/Inputs!$B$6</f>
        <v>288.40993878363406</v>
      </c>
      <c r="O2162" s="38">
        <f>IF(N2162&gt;Inputs!$B$4,1,0)</f>
        <v>0</v>
      </c>
      <c r="P2162" s="34">
        <f t="shared" si="332"/>
        <v>6.6651580554326004E-2</v>
      </c>
      <c r="Q2162" s="36">
        <f>Inputs!$B$12*(1+$B2162)^0*$C2162+Inputs!$B$29*(1+$D2162)^0*Inputs!$B$19+Inputs!$B$30*(1+$E2162)^0*Inputs!$B$20+Inputs!$B$31*(1+$F2162)^0*Inputs!$B$21+Inputs!$B$22*(1+Inputs!$B$23)^0</f>
        <v>11552.200386863195</v>
      </c>
      <c r="R2162" s="36">
        <f>Inputs!$B$12*(1+$B2162)^1*$C2162+Inputs!$B$29*(1+$D2162)^1*Inputs!$B$19+Inputs!$B$30*(1+$E2162)^1*Inputs!$B$20+Inputs!$B$31*(1+$F2162)^1*Inputs!$B$21+Inputs!$B$22*(1+Inputs!$B$23)^1</f>
        <v>12692.402396379053</v>
      </c>
      <c r="S2162" s="36">
        <f>Inputs!$B$12*(1+$B2162)^2*$C2162+Inputs!$B$29*(1+$D2162)^2*Inputs!$B$19+Inputs!$B$30*(1+$E2162)^2*Inputs!$B$20+Inputs!$B$31*(1+$F2162)^2*Inputs!$B$21+Inputs!$B$22*(1+Inputs!$B$23)^2</f>
        <v>14099.121793706043</v>
      </c>
      <c r="T2162" s="36">
        <f>Inputs!$B$12*(1+$B2162)^3*$C2162+Inputs!$B$29*(1+$D2162)^3*Inputs!$B$19+Inputs!$B$30*(1+$E2162)^3*Inputs!$B$20+Inputs!$B$31*(1+$F2162)^3*Inputs!$B$21+Inputs!$B$22*(1+Inputs!$B$23)^3</f>
        <v>15843.694596476051</v>
      </c>
      <c r="U2162" s="36">
        <f>Inputs!$B$12*(1+$B2162)^4*$C2162+Inputs!$B$29*(1+$D2162)^4*Inputs!$B$19+Inputs!$B$30*(1+$E2162)^4*Inputs!$B$20+Inputs!$B$31*(1+$F2162)^4*Inputs!$B$21+Inputs!$B$22*(1+Inputs!$B$23)^4</f>
        <v>18016.830187997217</v>
      </c>
      <c r="V2162" s="35">
        <f>Inputs!$B$13/(Q2162*(1-$G2162))</f>
        <v>1.363543543311929</v>
      </c>
      <c r="W2162" s="36">
        <f>Inputs!$B$13</f>
        <v>12660</v>
      </c>
      <c r="X2162" s="36">
        <f t="shared" si="333"/>
        <v>12882.4703875307</v>
      </c>
      <c r="Y2162" s="36">
        <f t="shared" si="334"/>
        <v>13169.351918462542</v>
      </c>
      <c r="Z2162" s="36">
        <f t="shared" si="335"/>
        <v>13516.803915776984</v>
      </c>
      <c r="AA2162" s="36">
        <f t="shared" si="336"/>
        <v>13912.856002493472</v>
      </c>
      <c r="AB2162" s="36">
        <f t="shared" si="337"/>
        <v>51057.387023005605</v>
      </c>
      <c r="AC2162" s="36">
        <f t="shared" si="338"/>
        <v>213904.11209587328</v>
      </c>
      <c r="AD2162" s="36">
        <f t="shared" si="339"/>
        <v>138139.53281905834</v>
      </c>
    </row>
    <row r="2163" spans="1:30" ht="14.25" customHeight="1" x14ac:dyDescent="0.25">
      <c r="A2163" s="16">
        <v>2147</v>
      </c>
      <c r="B2163" s="34">
        <v>0.23190718859999701</v>
      </c>
      <c r="C2163" s="34">
        <v>0.10512362535153</v>
      </c>
      <c r="D2163" s="34">
        <v>4.0248135935060797E-2</v>
      </c>
      <c r="E2163" s="34">
        <v>6.3284864200005106E-2</v>
      </c>
      <c r="F2163" s="34">
        <v>8.9062604918641094E-3</v>
      </c>
      <c r="G2163" s="34">
        <v>0.17355824783568799</v>
      </c>
      <c r="H2163" s="35">
        <v>1.0119361470980901</v>
      </c>
      <c r="I2163" s="34">
        <v>0.10131507447190399</v>
      </c>
      <c r="J2163" s="34">
        <v>1.8201738954458702E-2</v>
      </c>
      <c r="K2163" s="36">
        <f>Inputs!$B$12*(1+$B2163)^4</f>
        <v>138185.73355833319</v>
      </c>
      <c r="L2163" s="36">
        <f t="shared" si="330"/>
        <v>19808.144139224129</v>
      </c>
      <c r="M2163" s="36">
        <f t="shared" si="331"/>
        <v>208613.20911178002</v>
      </c>
      <c r="N2163" s="37">
        <f>M2163/Inputs!$B$6</f>
        <v>318.00794071917687</v>
      </c>
      <c r="O2163" s="38">
        <f>IF(N2163&gt;Inputs!$B$4,1,0)</f>
        <v>0</v>
      </c>
      <c r="P2163" s="34">
        <f t="shared" si="332"/>
        <v>8.3113335517445291E-2</v>
      </c>
      <c r="Q2163" s="36">
        <f>Inputs!$B$12*(1+$B2163)^0*$C2163+Inputs!$B$29*(1+$D2163)^0*Inputs!$B$19+Inputs!$B$30*(1+$E2163)^0*Inputs!$B$20+Inputs!$B$31*(1+$F2163)^0*Inputs!$B$21+Inputs!$B$22*(1+Inputs!$B$23)^0</f>
        <v>14329.461548518721</v>
      </c>
      <c r="R2163" s="36">
        <f>Inputs!$B$12*(1+$B2163)^1*$C2163+Inputs!$B$29*(1+$D2163)^1*Inputs!$B$19+Inputs!$B$30*(1+$E2163)^1*Inputs!$B$20+Inputs!$B$31*(1+$F2163)^1*Inputs!$B$21+Inputs!$B$22*(1+Inputs!$B$23)^1</f>
        <v>16055.025975028471</v>
      </c>
      <c r="S2163" s="36">
        <f>Inputs!$B$12*(1+$B2163)^2*$C2163+Inputs!$B$29*(1+$D2163)^2*Inputs!$B$19+Inputs!$B$30*(1+$E2163)^2*Inputs!$B$20+Inputs!$B$31*(1+$F2163)^2*Inputs!$B$21+Inputs!$B$22*(1+Inputs!$B$23)^2</f>
        <v>18133.494757921631</v>
      </c>
      <c r="T2163" s="36">
        <f>Inputs!$B$12*(1+$B2163)^3*$C2163+Inputs!$B$29*(1+$D2163)^3*Inputs!$B$19+Inputs!$B$30*(1+$E2163)^3*Inputs!$B$20+Inputs!$B$31*(1+$F2163)^3*Inputs!$B$21+Inputs!$B$22*(1+Inputs!$B$23)^3</f>
        <v>20644.327605973594</v>
      </c>
      <c r="U2163" s="36">
        <f>Inputs!$B$12*(1+$B2163)^4*$C2163+Inputs!$B$29*(1+$D2163)^4*Inputs!$B$19+Inputs!$B$30*(1+$E2163)^4*Inputs!$B$20+Inputs!$B$31*(1+$F2163)^4*Inputs!$B$21+Inputs!$B$22*(1+Inputs!$B$23)^4</f>
        <v>23685.274825795899</v>
      </c>
      <c r="V2163" s="35">
        <f>Inputs!$B$13/(Q2163*(1-$G2163))</f>
        <v>1.0690341638239316</v>
      </c>
      <c r="W2163" s="36">
        <f>Inputs!$B$13</f>
        <v>12660</v>
      </c>
      <c r="X2163" s="36">
        <f t="shared" si="333"/>
        <v>13995.124740167344</v>
      </c>
      <c r="Y2163" s="36">
        <f t="shared" si="334"/>
        <v>15592.998942037475</v>
      </c>
      <c r="Z2163" s="36">
        <f t="shared" si="335"/>
        <v>17508.522962083898</v>
      </c>
      <c r="AA2163" s="36">
        <f t="shared" si="336"/>
        <v>19808.144139224129</v>
      </c>
      <c r="AB2163" s="36">
        <f t="shared" si="337"/>
        <v>58834.876548655062</v>
      </c>
      <c r="AC2163" s="36">
        <f t="shared" si="338"/>
        <v>242664.87059450548</v>
      </c>
      <c r="AD2163" s="36">
        <f t="shared" si="339"/>
        <v>149778.33256312495</v>
      </c>
    </row>
    <row r="2164" spans="1:30" ht="14.25" customHeight="1" x14ac:dyDescent="0.25">
      <c r="A2164" s="16">
        <v>2148</v>
      </c>
      <c r="B2164" s="34">
        <v>0.32000637526223302</v>
      </c>
      <c r="C2164" s="34">
        <v>8.39028799395974E-2</v>
      </c>
      <c r="D2164" s="34">
        <v>2.7566214543064099E-2</v>
      </c>
      <c r="E2164" s="34">
        <v>4.2074779905460401E-2</v>
      </c>
      <c r="F2164" s="34">
        <v>3.1872668517965602E-3</v>
      </c>
      <c r="G2164" s="34">
        <v>0.206284113689332</v>
      </c>
      <c r="H2164" s="35">
        <v>1.02628078062063</v>
      </c>
      <c r="I2164" s="34">
        <v>0.10207051321833201</v>
      </c>
      <c r="J2164" s="34">
        <v>2.0805192658164402E-2</v>
      </c>
      <c r="K2164" s="36">
        <f>Inputs!$B$12*(1+$B2164)^4</f>
        <v>182160.98472128523</v>
      </c>
      <c r="L2164" s="36">
        <f t="shared" si="330"/>
        <v>19471.593726656327</v>
      </c>
      <c r="M2164" s="36">
        <f t="shared" si="331"/>
        <v>208243.72196585208</v>
      </c>
      <c r="N2164" s="37">
        <f>M2164/Inputs!$B$6</f>
        <v>317.44469811867697</v>
      </c>
      <c r="O2164" s="38">
        <f>IF(N2164&gt;Inputs!$B$4,1,0)</f>
        <v>0</v>
      </c>
      <c r="P2164" s="34">
        <f t="shared" si="332"/>
        <v>8.1265320560167609E-2</v>
      </c>
      <c r="Q2164" s="36">
        <f>Inputs!$B$12*(1+$B2164)^0*$C2164+Inputs!$B$29*(1+$D2164)^0*Inputs!$B$19+Inputs!$B$30*(1+$E2164)^0*Inputs!$B$20+Inputs!$B$31*(1+$F2164)^0*Inputs!$B$21+Inputs!$B$22*(1+Inputs!$B$23)^0</f>
        <v>13056.216823802766</v>
      </c>
      <c r="R2164" s="36">
        <f>Inputs!$B$12*(1+$B2164)^1*$C2164+Inputs!$B$29*(1+$D2164)^1*Inputs!$B$19+Inputs!$B$30*(1+$E2164)^1*Inputs!$B$20+Inputs!$B$31*(1+$F2164)^1*Inputs!$B$21+Inputs!$B$22*(1+Inputs!$B$23)^1</f>
        <v>14809.124630702903</v>
      </c>
      <c r="S2164" s="36">
        <f>Inputs!$B$12*(1+$B2164)^2*$C2164+Inputs!$B$29*(1+$D2164)^2*Inputs!$B$19+Inputs!$B$30*(1+$E2164)^2*Inputs!$B$20+Inputs!$B$31*(1+$F2164)^2*Inputs!$B$21+Inputs!$B$22*(1+Inputs!$B$23)^2</f>
        <v>17082.478842939461</v>
      </c>
      <c r="T2164" s="36">
        <f>Inputs!$B$12*(1+$B2164)^3*$C2164+Inputs!$B$29*(1+$D2164)^3*Inputs!$B$19+Inputs!$B$30*(1+$E2164)^3*Inputs!$B$20+Inputs!$B$31*(1+$F2164)^3*Inputs!$B$21+Inputs!$B$22*(1+Inputs!$B$23)^3</f>
        <v>20041.4432211643</v>
      </c>
      <c r="U2164" s="36">
        <f>Inputs!$B$12*(1+$B2164)^4*$C2164+Inputs!$B$29*(1+$D2164)^4*Inputs!$B$19+Inputs!$B$30*(1+$E2164)^4*Inputs!$B$20+Inputs!$B$31*(1+$F2164)^4*Inputs!$B$21+Inputs!$B$22*(1+Inputs!$B$23)^4</f>
        <v>23903.980769985908</v>
      </c>
      <c r="V2164" s="35">
        <f>Inputs!$B$13/(Q2164*(1-$G2164))</f>
        <v>1.2216626013595562</v>
      </c>
      <c r="W2164" s="36">
        <f>Inputs!$B$13</f>
        <v>12660</v>
      </c>
      <c r="X2164" s="36">
        <f t="shared" si="333"/>
        <v>13785.571258799569</v>
      </c>
      <c r="Y2164" s="36">
        <f t="shared" si="334"/>
        <v>15239.521723244716</v>
      </c>
      <c r="Z2164" s="36">
        <f t="shared" si="335"/>
        <v>17102.260819125073</v>
      </c>
      <c r="AA2164" s="36">
        <f t="shared" si="336"/>
        <v>19471.593726656327</v>
      </c>
      <c r="AB2164" s="36">
        <f t="shared" si="337"/>
        <v>57793.717848778091</v>
      </c>
      <c r="AC2164" s="36">
        <f t="shared" si="338"/>
        <v>244590.23662848302</v>
      </c>
      <c r="AD2164" s="36">
        <f t="shared" si="339"/>
        <v>150450.00411707399</v>
      </c>
    </row>
    <row r="2165" spans="1:30" ht="14.25" customHeight="1" x14ac:dyDescent="0.25">
      <c r="A2165" s="16">
        <v>2149</v>
      </c>
      <c r="B2165" s="34">
        <v>0.28899615526359501</v>
      </c>
      <c r="C2165" s="34">
        <v>7.0388728340439896E-2</v>
      </c>
      <c r="D2165" s="34">
        <v>3.9898670611791198E-2</v>
      </c>
      <c r="E2165" s="34">
        <v>6.6028607760266103E-2</v>
      </c>
      <c r="F2165" s="34">
        <v>1.14610461294468E-2</v>
      </c>
      <c r="G2165" s="34">
        <v>0.193352669289963</v>
      </c>
      <c r="H2165" s="35">
        <v>1.0440965968045599</v>
      </c>
      <c r="I2165" s="34">
        <v>9.3891273341797005E-2</v>
      </c>
      <c r="J2165" s="34">
        <v>2.4752869400016302E-2</v>
      </c>
      <c r="K2165" s="36">
        <f>Inputs!$B$12*(1+$B2165)^4</f>
        <v>165637.14578950664</v>
      </c>
      <c r="L2165" s="36">
        <f t="shared" si="330"/>
        <v>17596.689783460439</v>
      </c>
      <c r="M2165" s="36">
        <f t="shared" si="331"/>
        <v>223001.65230859703</v>
      </c>
      <c r="N2165" s="37">
        <f>M2165/Inputs!$B$6</f>
        <v>339.94154315334913</v>
      </c>
      <c r="O2165" s="38">
        <f>IF(N2165&gt;Inputs!$B$4,1,0)</f>
        <v>0</v>
      </c>
      <c r="P2165" s="34">
        <f t="shared" si="332"/>
        <v>6.9138403941780696E-2</v>
      </c>
      <c r="Q2165" s="36">
        <f>Inputs!$B$12*(1+$B2165)^0*$C2165+Inputs!$B$29*(1+$D2165)^0*Inputs!$B$19+Inputs!$B$30*(1+$E2165)^0*Inputs!$B$20+Inputs!$B$31*(1+$F2165)^0*Inputs!$B$21+Inputs!$B$22*(1+Inputs!$B$23)^0</f>
        <v>12245.367727853314</v>
      </c>
      <c r="R2165" s="36">
        <f>Inputs!$B$12*(1+$B2165)^1*$C2165+Inputs!$B$29*(1+$D2165)^1*Inputs!$B$19+Inputs!$B$30*(1+$E2165)^1*Inputs!$B$20+Inputs!$B$31*(1+$F2165)^1*Inputs!$B$21+Inputs!$B$22*(1+Inputs!$B$23)^1</f>
        <v>13745.985374476959</v>
      </c>
      <c r="S2165" s="36">
        <f>Inputs!$B$12*(1+$B2165)^2*$C2165+Inputs!$B$29*(1+$D2165)^2*Inputs!$B$19+Inputs!$B$30*(1+$E2165)^2*Inputs!$B$20+Inputs!$B$31*(1+$F2165)^2*Inputs!$B$21+Inputs!$B$22*(1+Inputs!$B$23)^2</f>
        <v>15614.048438304631</v>
      </c>
      <c r="T2165" s="36">
        <f>Inputs!$B$12*(1+$B2165)^3*$C2165+Inputs!$B$29*(1+$D2165)^3*Inputs!$B$19+Inputs!$B$30*(1+$E2165)^3*Inputs!$B$20+Inputs!$B$31*(1+$F2165)^3*Inputs!$B$21+Inputs!$B$22*(1+Inputs!$B$23)^3</f>
        <v>17952.370478820572</v>
      </c>
      <c r="U2165" s="36">
        <f>Inputs!$B$12*(1+$B2165)^4*$C2165+Inputs!$B$29*(1+$D2165)^4*Inputs!$B$19+Inputs!$B$30*(1+$E2165)^4*Inputs!$B$20+Inputs!$B$31*(1+$F2165)^4*Inputs!$B$21+Inputs!$B$22*(1+Inputs!$B$23)^4</f>
        <v>20893.278659223281</v>
      </c>
      <c r="V2165" s="35">
        <f>Inputs!$B$13/(Q2165*(1-$G2165))</f>
        <v>1.2816757672968606</v>
      </c>
      <c r="W2165" s="36">
        <f>Inputs!$B$13</f>
        <v>12660</v>
      </c>
      <c r="X2165" s="36">
        <f t="shared" si="333"/>
        <v>13552.849958203995</v>
      </c>
      <c r="Y2165" s="36">
        <f t="shared" si="334"/>
        <v>14646.586924370258</v>
      </c>
      <c r="Z2165" s="36">
        <f t="shared" si="335"/>
        <v>15979.914518673699</v>
      </c>
      <c r="AA2165" s="36">
        <f t="shared" si="336"/>
        <v>17596.689783460439</v>
      </c>
      <c r="AB2165" s="36">
        <f t="shared" si="337"/>
        <v>56484.113705819131</v>
      </c>
      <c r="AC2165" s="36">
        <f t="shared" si="338"/>
        <v>260813.9227906887</v>
      </c>
      <c r="AD2165" s="36">
        <f t="shared" si="339"/>
        <v>166517.5386027779</v>
      </c>
    </row>
    <row r="2166" spans="1:30" ht="14.25" customHeight="1" x14ac:dyDescent="0.25">
      <c r="A2166" s="16">
        <v>2150</v>
      </c>
      <c r="B2166" s="34">
        <v>0.47750514550787898</v>
      </c>
      <c r="C2166" s="34">
        <v>6.10485357537199E-2</v>
      </c>
      <c r="D2166" s="34">
        <v>2.4112523163354601E-2</v>
      </c>
      <c r="E2166" s="34">
        <v>5.6509200413364102E-2</v>
      </c>
      <c r="F2166" s="34">
        <v>1.9523687810947401E-2</v>
      </c>
      <c r="G2166" s="34">
        <v>0.20952141768413499</v>
      </c>
      <c r="H2166" s="35">
        <v>0.96743447205175903</v>
      </c>
      <c r="I2166" s="34">
        <v>0.100851057315385</v>
      </c>
      <c r="J2166" s="34">
        <v>2.4013039416129998E-2</v>
      </c>
      <c r="K2166" s="36">
        <f>Inputs!$B$12*(1+$B2166)^4</f>
        <v>285934.96038001071</v>
      </c>
      <c r="L2166" s="36">
        <f t="shared" si="330"/>
        <v>20265.049579650684</v>
      </c>
      <c r="M2166" s="36">
        <f t="shared" si="331"/>
        <v>225678.38085992311</v>
      </c>
      <c r="N2166" s="37">
        <f>M2166/Inputs!$B$6</f>
        <v>344.02192204256573</v>
      </c>
      <c r="O2166" s="38">
        <f>IF(N2166&gt;Inputs!$B$4,1,0)</f>
        <v>0</v>
      </c>
      <c r="P2166" s="34">
        <f t="shared" si="332"/>
        <v>7.6838017899255012E-2</v>
      </c>
      <c r="Q2166" s="36">
        <f>Inputs!$B$12*(1+$B2166)^0*$C2166+Inputs!$B$29*(1+$D2166)^0*Inputs!$B$19+Inputs!$B$30*(1+$E2166)^0*Inputs!$B$20+Inputs!$B$31*(1+$F2166)^0*Inputs!$B$21+Inputs!$B$22*(1+Inputs!$B$23)^0</f>
        <v>11684.956172650116</v>
      </c>
      <c r="R2166" s="36">
        <f>Inputs!$B$12*(1+$B2166)^1*$C2166+Inputs!$B$29*(1+$D2166)^1*Inputs!$B$19+Inputs!$B$30*(1+$E2166)^1*Inputs!$B$20+Inputs!$B$31*(1+$F2166)^1*Inputs!$B$21+Inputs!$B$22*(1+Inputs!$B$23)^1</f>
        <v>13674.522758407154</v>
      </c>
      <c r="S2166" s="36">
        <f>Inputs!$B$12*(1+$B2166)^2*$C2166+Inputs!$B$29*(1+$D2166)^2*Inputs!$B$19+Inputs!$B$30*(1+$E2166)^2*Inputs!$B$20+Inputs!$B$31*(1+$F2166)^2*Inputs!$B$21+Inputs!$B$22*(1+Inputs!$B$23)^2</f>
        <v>16508.858539281842</v>
      </c>
      <c r="T2166" s="36">
        <f>Inputs!$B$12*(1+$B2166)^3*$C2166+Inputs!$B$29*(1+$D2166)^3*Inputs!$B$19+Inputs!$B$30*(1+$E2166)^3*Inputs!$B$20+Inputs!$B$31*(1+$F2166)^3*Inputs!$B$21+Inputs!$B$22*(1+Inputs!$B$23)^3</f>
        <v>20587.239302430688</v>
      </c>
      <c r="U2166" s="36">
        <f>Inputs!$B$12*(1+$B2166)^4*$C2166+Inputs!$B$29*(1+$D2166)^4*Inputs!$B$19+Inputs!$B$30*(1+$E2166)^4*Inputs!$B$20+Inputs!$B$31*(1+$F2166)^4*Inputs!$B$21+Inputs!$B$22*(1+Inputs!$B$23)^4</f>
        <v>26499.397813217114</v>
      </c>
      <c r="V2166" s="35">
        <f>Inputs!$B$13/(Q2166*(1-$G2166))</f>
        <v>1.3706182508157376</v>
      </c>
      <c r="W2166" s="36">
        <f>Inputs!$B$13</f>
        <v>12660</v>
      </c>
      <c r="X2166" s="36">
        <f t="shared" si="333"/>
        <v>13726.03928490722</v>
      </c>
      <c r="Y2166" s="36">
        <f t="shared" si="334"/>
        <v>15255.676054684665</v>
      </c>
      <c r="Z2166" s="36">
        <f t="shared" si="335"/>
        <v>17384.137965214592</v>
      </c>
      <c r="AA2166" s="36">
        <f t="shared" si="336"/>
        <v>20265.049579650684</v>
      </c>
      <c r="AB2166" s="36">
        <f t="shared" si="337"/>
        <v>58633.110126657208</v>
      </c>
      <c r="AC2166" s="36">
        <f t="shared" si="338"/>
        <v>270070.4102126229</v>
      </c>
      <c r="AD2166" s="36">
        <f t="shared" si="339"/>
        <v>167045.2707332659</v>
      </c>
    </row>
    <row r="2167" spans="1:30" ht="14.25" customHeight="1" x14ac:dyDescent="0.25">
      <c r="A2167" s="16">
        <v>2151</v>
      </c>
      <c r="B2167" s="34">
        <v>0.272009941107269</v>
      </c>
      <c r="C2167" s="34">
        <v>9.9145791710087999E-2</v>
      </c>
      <c r="D2167" s="34">
        <v>3.2006743806376803E-2</v>
      </c>
      <c r="E2167" s="34">
        <v>2.7763628423868598E-2</v>
      </c>
      <c r="F2167" s="34">
        <v>3.1586541199554397E-2</v>
      </c>
      <c r="G2167" s="34">
        <v>0.20426083724821401</v>
      </c>
      <c r="H2167" s="35">
        <v>1.16994255931622</v>
      </c>
      <c r="I2167" s="34">
        <v>9.5677447751553305E-2</v>
      </c>
      <c r="J2167" s="34">
        <v>1.8096350442216101E-2</v>
      </c>
      <c r="K2167" s="36">
        <f>Inputs!$B$12*(1+$B2167)^4</f>
        <v>157077.24380511191</v>
      </c>
      <c r="L2167" s="36">
        <f t="shared" si="330"/>
        <v>22937.550122784549</v>
      </c>
      <c r="M2167" s="36">
        <f t="shared" si="331"/>
        <v>254909.73487945186</v>
      </c>
      <c r="N2167" s="37">
        <f>M2167/Inputs!$B$6</f>
        <v>388.58191292599372</v>
      </c>
      <c r="O2167" s="38">
        <f>IF(N2167&gt;Inputs!$B$4,1,0)</f>
        <v>0</v>
      </c>
      <c r="P2167" s="34">
        <f t="shared" si="332"/>
        <v>7.758109730933721E-2</v>
      </c>
      <c r="Q2167" s="36">
        <f>Inputs!$B$12*(1+$B2167)^0*$C2167+Inputs!$B$29*(1+$D2167)^0*Inputs!$B$19+Inputs!$B$30*(1+$E2167)^0*Inputs!$B$20+Inputs!$B$31*(1+$F2167)^0*Inputs!$B$21+Inputs!$B$22*(1+Inputs!$B$23)^0</f>
        <v>13970.791530032202</v>
      </c>
      <c r="R2167" s="36">
        <f>Inputs!$B$12*(1+$B2167)^1*$C2167+Inputs!$B$29*(1+$D2167)^1*Inputs!$B$19+Inputs!$B$30*(1+$E2167)^1*Inputs!$B$20+Inputs!$B$31*(1+$F2167)^1*Inputs!$B$21+Inputs!$B$22*(1+Inputs!$B$23)^1</f>
        <v>15837.737128975277</v>
      </c>
      <c r="S2167" s="36">
        <f>Inputs!$B$12*(1+$B2167)^2*$C2167+Inputs!$B$29*(1+$D2167)^2*Inputs!$B$19+Inputs!$B$30*(1+$E2167)^2*Inputs!$B$20+Inputs!$B$31*(1+$F2167)^2*Inputs!$B$21+Inputs!$B$22*(1+Inputs!$B$23)^2</f>
        <v>18152.574022062043</v>
      </c>
      <c r="T2167" s="36">
        <f>Inputs!$B$12*(1+$B2167)^3*$C2167+Inputs!$B$29*(1+$D2167)^3*Inputs!$B$19+Inputs!$B$30*(1+$E2167)^3*Inputs!$B$20+Inputs!$B$31*(1+$F2167)^3*Inputs!$B$21+Inputs!$B$22*(1+Inputs!$B$23)^3</f>
        <v>21035.267843567162</v>
      </c>
      <c r="U2167" s="36">
        <f>Inputs!$B$12*(1+$B2167)^4*$C2167+Inputs!$B$29*(1+$D2167)^4*Inputs!$B$19+Inputs!$B$30*(1+$E2167)^4*Inputs!$B$20+Inputs!$B$31*(1+$F2167)^4*Inputs!$B$21+Inputs!$B$22*(1+Inputs!$B$23)^4</f>
        <v>24638.357827234515</v>
      </c>
      <c r="V2167" s="35">
        <f>Inputs!$B$13/(Q2167*(1-$G2167))</f>
        <v>1.1387855842289918</v>
      </c>
      <c r="W2167" s="36">
        <f>Inputs!$B$13</f>
        <v>12660</v>
      </c>
      <c r="X2167" s="36">
        <f t="shared" si="333"/>
        <v>14449.947393858147</v>
      </c>
      <c r="Y2167" s="36">
        <f t="shared" si="334"/>
        <v>16674.458931088175</v>
      </c>
      <c r="Z2167" s="36">
        <f t="shared" si="335"/>
        <v>19452.803707969862</v>
      </c>
      <c r="AA2167" s="36">
        <f t="shared" si="336"/>
        <v>22937.550122784549</v>
      </c>
      <c r="AB2167" s="36">
        <f t="shared" si="337"/>
        <v>64290.650194427333</v>
      </c>
      <c r="AC2167" s="36">
        <f t="shared" si="338"/>
        <v>301009.35508786322</v>
      </c>
      <c r="AD2167" s="36">
        <f t="shared" si="339"/>
        <v>190619.08468502454</v>
      </c>
    </row>
    <row r="2168" spans="1:30" ht="14.25" customHeight="1" x14ac:dyDescent="0.25">
      <c r="A2168" s="16">
        <v>2152</v>
      </c>
      <c r="B2168" s="34">
        <v>0.24544168195121299</v>
      </c>
      <c r="C2168" s="34">
        <v>7.5054296322754593E-2</v>
      </c>
      <c r="D2168" s="34">
        <v>2.6208757611102099E-2</v>
      </c>
      <c r="E2168" s="34">
        <v>1.9933960072772601E-2</v>
      </c>
      <c r="F2168" s="34">
        <v>-1.0589881275894801E-2</v>
      </c>
      <c r="G2168" s="34">
        <v>0.167613346018891</v>
      </c>
      <c r="H2168" s="35">
        <v>1.0099708324473</v>
      </c>
      <c r="I2168" s="34">
        <v>9.4333442661997904E-2</v>
      </c>
      <c r="J2168" s="34">
        <v>2.0238794515184899E-2</v>
      </c>
      <c r="K2168" s="36">
        <f>Inputs!$B$12*(1+$B2168)^4</f>
        <v>144359.32279953692</v>
      </c>
      <c r="L2168" s="36">
        <f t="shared" si="330"/>
        <v>15927.560676769663</v>
      </c>
      <c r="M2168" s="36">
        <f t="shared" si="331"/>
        <v>193458.7875388434</v>
      </c>
      <c r="N2168" s="37">
        <f>M2168/Inputs!$B$6</f>
        <v>294.90668832140761</v>
      </c>
      <c r="O2168" s="38">
        <f>IF(N2168&gt;Inputs!$B$4,1,0)</f>
        <v>0</v>
      </c>
      <c r="P2168" s="34">
        <f t="shared" si="332"/>
        <v>7.4094648146813005E-2</v>
      </c>
      <c r="Q2168" s="36">
        <f>Inputs!$B$12*(1+$B2168)^0*$C2168+Inputs!$B$29*(1+$D2168)^0*Inputs!$B$19+Inputs!$B$30*(1+$E2168)^0*Inputs!$B$20+Inputs!$B$31*(1+$F2168)^0*Inputs!$B$21+Inputs!$B$22*(1+Inputs!$B$23)^0</f>
        <v>12525.301806792198</v>
      </c>
      <c r="R2168" s="36">
        <f>Inputs!$B$12*(1+$B2168)^1*$C2168+Inputs!$B$29*(1+$D2168)^1*Inputs!$B$19+Inputs!$B$30*(1+$E2168)^1*Inputs!$B$20+Inputs!$B$31*(1+$F2168)^1*Inputs!$B$21+Inputs!$B$22*(1+Inputs!$B$23)^1</f>
        <v>13650.295882139126</v>
      </c>
      <c r="S2168" s="36">
        <f>Inputs!$B$12*(1+$B2168)^2*$C2168+Inputs!$B$29*(1+$D2168)^2*Inputs!$B$19+Inputs!$B$30*(1+$E2168)^2*Inputs!$B$20+Inputs!$B$31*(1+$F2168)^2*Inputs!$B$21+Inputs!$B$22*(1+Inputs!$B$23)^2</f>
        <v>15048.273057058355</v>
      </c>
      <c r="T2168" s="36">
        <f>Inputs!$B$12*(1+$B2168)^3*$C2168+Inputs!$B$29*(1+$D2168)^3*Inputs!$B$19+Inputs!$B$30*(1+$E2168)^3*Inputs!$B$20+Inputs!$B$31*(1+$F2168)^3*Inputs!$B$21+Inputs!$B$22*(1+Inputs!$B$23)^3</f>
        <v>16785.829432392326</v>
      </c>
      <c r="U2168" s="36">
        <f>Inputs!$B$12*(1+$B2168)^4*$C2168+Inputs!$B$29*(1+$D2168)^4*Inputs!$B$19+Inputs!$B$30*(1+$E2168)^4*Inputs!$B$20+Inputs!$B$31*(1+$F2168)^4*Inputs!$B$21+Inputs!$B$22*(1+Inputs!$B$23)^4</f>
        <v>18945.903815342594</v>
      </c>
      <c r="V2168" s="35">
        <f>Inputs!$B$13/(Q2168*(1-$G2168))</f>
        <v>1.2142843506615981</v>
      </c>
      <c r="W2168" s="36">
        <f>Inputs!$B$13</f>
        <v>12660</v>
      </c>
      <c r="X2168" s="36">
        <f t="shared" si="333"/>
        <v>13216.723256448928</v>
      </c>
      <c r="Y2168" s="36">
        <f t="shared" si="334"/>
        <v>13930.489813343438</v>
      </c>
      <c r="Z2168" s="36">
        <f t="shared" si="335"/>
        <v>14825.298324513078</v>
      </c>
      <c r="AA2168" s="36">
        <f t="shared" si="336"/>
        <v>15927.560676769663</v>
      </c>
      <c r="AB2168" s="36">
        <f t="shared" si="337"/>
        <v>53720.342996751155</v>
      </c>
      <c r="AC2168" s="36">
        <f t="shared" si="338"/>
        <v>219312.9424440609</v>
      </c>
      <c r="AD2168" s="36">
        <f t="shared" si="339"/>
        <v>139738.44454209224</v>
      </c>
    </row>
    <row r="2169" spans="1:30" ht="14.25" customHeight="1" x14ac:dyDescent="0.25">
      <c r="A2169" s="16">
        <v>2153</v>
      </c>
      <c r="B2169" s="34">
        <v>0.31380066351712199</v>
      </c>
      <c r="C2169" s="34">
        <v>7.7490917133819198E-2</v>
      </c>
      <c r="D2169" s="34">
        <v>1.8379784292592901E-2</v>
      </c>
      <c r="E2169" s="34">
        <v>5.3062960875868002E-2</v>
      </c>
      <c r="F2169" s="34">
        <v>1.3419105166507E-2</v>
      </c>
      <c r="G2169" s="34">
        <v>0.21742552379381599</v>
      </c>
      <c r="H2169" s="35">
        <v>1.04091953466086</v>
      </c>
      <c r="I2169" s="34">
        <v>0.103676781513604</v>
      </c>
      <c r="J2169" s="34">
        <v>2.46466971622787E-2</v>
      </c>
      <c r="K2169" s="36">
        <f>Inputs!$B$12*(1+$B2169)^4</f>
        <v>178759.51095045428</v>
      </c>
      <c r="L2169" s="36">
        <f t="shared" si="330"/>
        <v>18457.80111351774</v>
      </c>
      <c r="M2169" s="36">
        <f t="shared" si="331"/>
        <v>202260.10929757165</v>
      </c>
      <c r="N2169" s="37">
        <f>M2169/Inputs!$B$6</f>
        <v>308.32333734385924</v>
      </c>
      <c r="O2169" s="38">
        <f>IF(N2169&gt;Inputs!$B$4,1,0)</f>
        <v>0</v>
      </c>
      <c r="P2169" s="34">
        <f t="shared" si="332"/>
        <v>7.9030084351325303E-2</v>
      </c>
      <c r="Q2169" s="36">
        <f>Inputs!$B$12*(1+$B2169)^0*$C2169+Inputs!$B$29*(1+$D2169)^0*Inputs!$B$19+Inputs!$B$30*(1+$E2169)^0*Inputs!$B$20+Inputs!$B$31*(1+$F2169)^0*Inputs!$B$21+Inputs!$B$22*(1+Inputs!$B$23)^0</f>
        <v>12671.499055456075</v>
      </c>
      <c r="R2169" s="36">
        <f>Inputs!$B$12*(1+$B2169)^1*$C2169+Inputs!$B$29*(1+$D2169)^1*Inputs!$B$19+Inputs!$B$30*(1+$E2169)^1*Inputs!$B$20+Inputs!$B$31*(1+$F2169)^1*Inputs!$B$21+Inputs!$B$22*(1+Inputs!$B$23)^1</f>
        <v>14315.896455488008</v>
      </c>
      <c r="S2169" s="36">
        <f>Inputs!$B$12*(1+$B2169)^2*$C2169+Inputs!$B$29*(1+$D2169)^2*Inputs!$B$19+Inputs!$B$30*(1+$E2169)^2*Inputs!$B$20+Inputs!$B$31*(1+$F2169)^2*Inputs!$B$21+Inputs!$B$22*(1+Inputs!$B$23)^2</f>
        <v>16425.054944919993</v>
      </c>
      <c r="T2169" s="36">
        <f>Inputs!$B$12*(1+$B2169)^3*$C2169+Inputs!$B$29*(1+$D2169)^3*Inputs!$B$19+Inputs!$B$30*(1+$E2169)^3*Inputs!$B$20+Inputs!$B$31*(1+$F2169)^3*Inputs!$B$21+Inputs!$B$22*(1+Inputs!$B$23)^3</f>
        <v>19142.988055716443</v>
      </c>
      <c r="U2169" s="36">
        <f>Inputs!$B$12*(1+$B2169)^4*$C2169+Inputs!$B$29*(1+$D2169)^4*Inputs!$B$19+Inputs!$B$30*(1+$E2169)^4*Inputs!$B$20+Inputs!$B$31*(1+$F2169)^4*Inputs!$B$21+Inputs!$B$22*(1+Inputs!$B$23)^4</f>
        <v>22658.811366633843</v>
      </c>
      <c r="V2169" s="35">
        <f>Inputs!$B$13/(Q2169*(1-$G2169))</f>
        <v>1.2766740500931886</v>
      </c>
      <c r="W2169" s="36">
        <f>Inputs!$B$13</f>
        <v>12660</v>
      </c>
      <c r="X2169" s="36">
        <f t="shared" si="333"/>
        <v>13642.600653736265</v>
      </c>
      <c r="Y2169" s="36">
        <f t="shared" si="334"/>
        <v>14894.975548646422</v>
      </c>
      <c r="Z2169" s="36">
        <f t="shared" si="335"/>
        <v>16476.770409875917</v>
      </c>
      <c r="AA2169" s="36">
        <f t="shared" si="336"/>
        <v>18457.80111351774</v>
      </c>
      <c r="AB2169" s="36">
        <f t="shared" si="337"/>
        <v>56125.820608481859</v>
      </c>
      <c r="AC2169" s="36">
        <f t="shared" si="338"/>
        <v>239310.4487117636</v>
      </c>
      <c r="AD2169" s="36">
        <f t="shared" si="339"/>
        <v>146134.28868908979</v>
      </c>
    </row>
    <row r="2170" spans="1:30" ht="14.25" customHeight="1" x14ac:dyDescent="0.25">
      <c r="A2170" s="16">
        <v>2154</v>
      </c>
      <c r="B2170" s="34">
        <v>0.33851016220734398</v>
      </c>
      <c r="C2170" s="34">
        <v>0.107086747643156</v>
      </c>
      <c r="D2170" s="34">
        <v>3.2689547627393699E-2</v>
      </c>
      <c r="E2170" s="34">
        <v>5.03411000285066E-2</v>
      </c>
      <c r="F2170" s="34">
        <v>1.66322661299582E-2</v>
      </c>
      <c r="G2170" s="34">
        <v>0.18327940175868301</v>
      </c>
      <c r="H2170" s="35">
        <v>1.0855696472810401</v>
      </c>
      <c r="I2170" s="34">
        <v>9.5684729661396906E-2</v>
      </c>
      <c r="J2170" s="34">
        <v>3.2456756024258598E-2</v>
      </c>
      <c r="K2170" s="36">
        <f>Inputs!$B$12*(1+$B2170)^4</f>
        <v>192591.86621117935</v>
      </c>
      <c r="L2170" s="36">
        <f t="shared" si="330"/>
        <v>26299.551529384244</v>
      </c>
      <c r="M2170" s="36">
        <f t="shared" si="331"/>
        <v>340747.19949290779</v>
      </c>
      <c r="N2170" s="37">
        <f>M2170/Inputs!$B$6</f>
        <v>519.43170654406674</v>
      </c>
      <c r="O2170" s="38">
        <f>IF(N2170&gt;Inputs!$B$4,1,0)</f>
        <v>1</v>
      </c>
      <c r="P2170" s="34">
        <f t="shared" si="332"/>
        <v>6.3227973637138307E-2</v>
      </c>
      <c r="Q2170" s="36">
        <f>Inputs!$B$12*(1+$B2170)^0*$C2170+Inputs!$B$29*(1+$D2170)^0*Inputs!$B$19+Inputs!$B$30*(1+$E2170)^0*Inputs!$B$20+Inputs!$B$31*(1+$F2170)^0*Inputs!$B$21+Inputs!$B$22*(1+Inputs!$B$23)^0</f>
        <v>14447.248886016281</v>
      </c>
      <c r="R2170" s="36">
        <f>Inputs!$B$12*(1+$B2170)^1*$C2170+Inputs!$B$29*(1+$D2170)^1*Inputs!$B$19+Inputs!$B$30*(1+$E2170)^1*Inputs!$B$20+Inputs!$B$31*(1+$F2170)^1*Inputs!$B$21+Inputs!$B$22*(1+Inputs!$B$23)^1</f>
        <v>16862.514607228477</v>
      </c>
      <c r="S2170" s="36">
        <f>Inputs!$B$12*(1+$B2170)^2*$C2170+Inputs!$B$29*(1+$D2170)^2*Inputs!$B$19+Inputs!$B$30*(1+$E2170)^2*Inputs!$B$20+Inputs!$B$31*(1+$F2170)^2*Inputs!$B$21+Inputs!$B$22*(1+Inputs!$B$23)^2</f>
        <v>20023.104209765832</v>
      </c>
      <c r="T2170" s="36">
        <f>Inputs!$B$12*(1+$B2170)^3*$C2170+Inputs!$B$29*(1+$D2170)^3*Inputs!$B$19+Inputs!$B$30*(1+$E2170)^3*Inputs!$B$20+Inputs!$B$31*(1+$F2170)^3*Inputs!$B$21+Inputs!$B$22*(1+Inputs!$B$23)^3</f>
        <v>24178.642877097875</v>
      </c>
      <c r="U2170" s="36">
        <f>Inputs!$B$12*(1+$B2170)^4*$C2170+Inputs!$B$29*(1+$D2170)^4*Inputs!$B$19+Inputs!$B$30*(1+$E2170)^4*Inputs!$B$20+Inputs!$B$31*(1+$F2170)^4*Inputs!$B$21+Inputs!$B$22*(1+Inputs!$B$23)^4</f>
        <v>29663.141400298879</v>
      </c>
      <c r="V2170" s="35">
        <f>Inputs!$B$13/(Q2170*(1-$G2170))</f>
        <v>1.0729390261203995</v>
      </c>
      <c r="W2170" s="36">
        <f>Inputs!$B$13</f>
        <v>12660</v>
      </c>
      <c r="X2170" s="36">
        <f t="shared" si="333"/>
        <v>14819.963700037346</v>
      </c>
      <c r="Y2170" s="36">
        <f t="shared" si="334"/>
        <v>17649.350138807702</v>
      </c>
      <c r="Z2170" s="36">
        <f t="shared" si="335"/>
        <v>21374.601407077291</v>
      </c>
      <c r="AA2170" s="36">
        <f t="shared" si="336"/>
        <v>26299.551529384244</v>
      </c>
      <c r="AB2170" s="36">
        <f t="shared" si="337"/>
        <v>68801.055844795759</v>
      </c>
      <c r="AC2170" s="36">
        <f t="shared" si="338"/>
        <v>429448.36114393355</v>
      </c>
      <c r="AD2170" s="36">
        <f t="shared" si="339"/>
        <v>271946.14364811202</v>
      </c>
    </row>
    <row r="2171" spans="1:30" ht="14.25" customHeight="1" x14ac:dyDescent="0.25">
      <c r="A2171" s="16">
        <v>2155</v>
      </c>
      <c r="B2171" s="34">
        <v>0.34643562043193699</v>
      </c>
      <c r="C2171" s="34">
        <v>4.6022625536893902E-2</v>
      </c>
      <c r="D2171" s="34">
        <v>3.8822073754971501E-2</v>
      </c>
      <c r="E2171" s="34">
        <v>4.6621097424114299E-2</v>
      </c>
      <c r="F2171" s="34">
        <v>-6.5831037064606104E-3</v>
      </c>
      <c r="G2171" s="34">
        <v>0.22164595940453499</v>
      </c>
      <c r="H2171" s="35">
        <v>1.0181463646268401</v>
      </c>
      <c r="I2171" s="34">
        <v>8.8715834011681302E-2</v>
      </c>
      <c r="J2171" s="34">
        <v>2.4863020539498099E-2</v>
      </c>
      <c r="K2171" s="36">
        <f>Inputs!$B$12*(1+$B2171)^4</f>
        <v>197193.96546668364</v>
      </c>
      <c r="L2171" s="36">
        <f t="shared" si="330"/>
        <v>14055.291085139503</v>
      </c>
      <c r="M2171" s="36">
        <f t="shared" si="331"/>
        <v>198900.30125465294</v>
      </c>
      <c r="N2171" s="37">
        <f>M2171/Inputs!$B$6</f>
        <v>303.20167874184898</v>
      </c>
      <c r="O2171" s="38">
        <f>IF(N2171&gt;Inputs!$B$4,1,0)</f>
        <v>0</v>
      </c>
      <c r="P2171" s="34">
        <f t="shared" si="332"/>
        <v>6.3852813472183204E-2</v>
      </c>
      <c r="Q2171" s="36">
        <f>Inputs!$B$12*(1+$B2171)^0*$C2171+Inputs!$B$29*(1+$D2171)^0*Inputs!$B$19+Inputs!$B$30*(1+$E2171)^0*Inputs!$B$20+Inputs!$B$31*(1+$F2171)^0*Inputs!$B$21+Inputs!$B$22*(1+Inputs!$B$23)^0</f>
        <v>10783.401559640555</v>
      </c>
      <c r="R2171" s="36">
        <f>Inputs!$B$12*(1+$B2171)^1*$C2171+Inputs!$B$29*(1+$D2171)^1*Inputs!$B$19+Inputs!$B$30*(1+$E2171)^1*Inputs!$B$20+Inputs!$B$31*(1+$F2171)^1*Inputs!$B$21+Inputs!$B$22*(1+Inputs!$B$23)^1</f>
        <v>11886.425316592164</v>
      </c>
      <c r="S2171" s="36">
        <f>Inputs!$B$12*(1+$B2171)^2*$C2171+Inputs!$B$29*(1+$D2171)^2*Inputs!$B$19+Inputs!$B$30*(1+$E2171)^2*Inputs!$B$20+Inputs!$B$31*(1+$F2171)^2*Inputs!$B$21+Inputs!$B$22*(1+Inputs!$B$23)^2</f>
        <v>13329.414306352372</v>
      </c>
      <c r="T2171" s="36">
        <f>Inputs!$B$12*(1+$B2171)^3*$C2171+Inputs!$B$29*(1+$D2171)^3*Inputs!$B$19+Inputs!$B$30*(1+$E2171)^3*Inputs!$B$20+Inputs!$B$31*(1+$F2171)^3*Inputs!$B$21+Inputs!$B$22*(1+Inputs!$B$23)^3</f>
        <v>15227.565320257845</v>
      </c>
      <c r="U2171" s="36">
        <f>Inputs!$B$12*(1+$B2171)^4*$C2171+Inputs!$B$29*(1+$D2171)^4*Inputs!$B$19+Inputs!$B$30*(1+$E2171)^4*Inputs!$B$20+Inputs!$B$31*(1+$F2171)^4*Inputs!$B$21+Inputs!$B$22*(1+Inputs!$B$23)^4</f>
        <v>17735.867886878688</v>
      </c>
      <c r="V2171" s="35">
        <f>Inputs!$B$13/(Q2171*(1-$G2171))</f>
        <v>1.5083451922595092</v>
      </c>
      <c r="W2171" s="36">
        <f>Inputs!$B$13</f>
        <v>12660</v>
      </c>
      <c r="X2171" s="36">
        <f t="shared" si="333"/>
        <v>12821.168044066248</v>
      </c>
      <c r="Y2171" s="36">
        <f t="shared" si="334"/>
        <v>13106.179352648282</v>
      </c>
      <c r="Z2171" s="36">
        <f t="shared" si="335"/>
        <v>13520.028318830642</v>
      </c>
      <c r="AA2171" s="36">
        <f t="shared" si="336"/>
        <v>14055.291085139503</v>
      </c>
      <c r="AB2171" s="36">
        <f t="shared" si="337"/>
        <v>51413.575827049761</v>
      </c>
      <c r="AC2171" s="36">
        <f t="shared" si="338"/>
        <v>225593.00511250342</v>
      </c>
      <c r="AD2171" s="36">
        <f t="shared" si="339"/>
        <v>147486.72542760317</v>
      </c>
    </row>
    <row r="2172" spans="1:30" ht="14.25" customHeight="1" x14ac:dyDescent="0.25">
      <c r="A2172" s="16">
        <v>2156</v>
      </c>
      <c r="B2172" s="34">
        <v>0.34540002920548402</v>
      </c>
      <c r="C2172" s="34">
        <v>7.5427913081309694E-2</v>
      </c>
      <c r="D2172" s="34">
        <v>3.8919032855902203E-2</v>
      </c>
      <c r="E2172" s="34">
        <v>7.18434065964135E-2</v>
      </c>
      <c r="F2172" s="34">
        <v>2.39923935544234E-2</v>
      </c>
      <c r="G2172" s="34">
        <v>0.17118530463812301</v>
      </c>
      <c r="H2172" s="35">
        <v>0.96092916583702004</v>
      </c>
      <c r="I2172" s="34">
        <v>9.8292973278394799E-2</v>
      </c>
      <c r="J2172" s="34">
        <v>2.8255424543867001E-2</v>
      </c>
      <c r="K2172" s="36">
        <f>Inputs!$B$12*(1+$B2172)^4</f>
        <v>196587.9896358597</v>
      </c>
      <c r="L2172" s="36">
        <f t="shared" si="330"/>
        <v>19399.318205067135</v>
      </c>
      <c r="M2172" s="36">
        <f t="shared" si="331"/>
        <v>236643.41087002537</v>
      </c>
      <c r="N2172" s="37">
        <f>M2172/Inputs!$B$6</f>
        <v>360.73690681406305</v>
      </c>
      <c r="O2172" s="38">
        <f>IF(N2172&gt;Inputs!$B$4,1,0)</f>
        <v>0</v>
      </c>
      <c r="P2172" s="34">
        <f t="shared" si="332"/>
        <v>7.0037548734527805E-2</v>
      </c>
      <c r="Q2172" s="36">
        <f>Inputs!$B$12*(1+$B2172)^0*$C2172+Inputs!$B$29*(1+$D2172)^0*Inputs!$B$19+Inputs!$B$30*(1+$E2172)^0*Inputs!$B$20+Inputs!$B$31*(1+$F2172)^0*Inputs!$B$21+Inputs!$B$22*(1+Inputs!$B$23)^0</f>
        <v>12547.718812305502</v>
      </c>
      <c r="R2172" s="36">
        <f>Inputs!$B$12*(1+$B2172)^1*$C2172+Inputs!$B$29*(1+$D2172)^1*Inputs!$B$19+Inputs!$B$30*(1+$E2172)^1*Inputs!$B$20+Inputs!$B$31*(1+$F2172)^1*Inputs!$B$21+Inputs!$B$22*(1+Inputs!$B$23)^1</f>
        <v>14458.898638755199</v>
      </c>
      <c r="S2172" s="36">
        <f>Inputs!$B$12*(1+$B2172)^2*$C2172+Inputs!$B$29*(1+$D2172)^2*Inputs!$B$19+Inputs!$B$30*(1+$E2172)^2*Inputs!$B$20+Inputs!$B$31*(1+$F2172)^2*Inputs!$B$21+Inputs!$B$22*(1+Inputs!$B$23)^2</f>
        <v>16928.478189791305</v>
      </c>
      <c r="T2172" s="36">
        <f>Inputs!$B$12*(1+$B2172)^3*$C2172+Inputs!$B$29*(1+$D2172)^3*Inputs!$B$19+Inputs!$B$30*(1+$E2172)^3*Inputs!$B$20+Inputs!$B$31*(1+$F2172)^3*Inputs!$B$21+Inputs!$B$22*(1+Inputs!$B$23)^3</f>
        <v>20144.070838338113</v>
      </c>
      <c r="U2172" s="36">
        <f>Inputs!$B$12*(1+$B2172)^4*$C2172+Inputs!$B$29*(1+$D2172)^4*Inputs!$B$19+Inputs!$B$30*(1+$E2172)^4*Inputs!$B$20+Inputs!$B$31*(1+$F2172)^4*Inputs!$B$21+Inputs!$B$22*(1+Inputs!$B$23)^4</f>
        <v>24357.776930379692</v>
      </c>
      <c r="V2172" s="35">
        <f>Inputs!$B$13/(Q2172*(1-$G2172))</f>
        <v>1.2173388579490627</v>
      </c>
      <c r="W2172" s="36">
        <f>Inputs!$B$13</f>
        <v>12660</v>
      </c>
      <c r="X2172" s="36">
        <f t="shared" si="333"/>
        <v>13820.094440576409</v>
      </c>
      <c r="Y2172" s="36">
        <f t="shared" si="334"/>
        <v>15281.17262020767</v>
      </c>
      <c r="Z2172" s="36">
        <f t="shared" si="335"/>
        <v>17113.621881880932</v>
      </c>
      <c r="AA2172" s="36">
        <f t="shared" si="336"/>
        <v>19399.318205067135</v>
      </c>
      <c r="AB2172" s="36">
        <f t="shared" si="337"/>
        <v>58419.687244548455</v>
      </c>
      <c r="AC2172" s="36">
        <f t="shared" si="338"/>
        <v>284810.85556580854</v>
      </c>
      <c r="AD2172" s="36">
        <f t="shared" si="339"/>
        <v>178223.72362547691</v>
      </c>
    </row>
    <row r="2173" spans="1:30" ht="14.25" customHeight="1" x14ac:dyDescent="0.25">
      <c r="A2173" s="16">
        <v>2157</v>
      </c>
      <c r="B2173" s="34">
        <v>0.31697525325964798</v>
      </c>
      <c r="C2173" s="34">
        <v>8.0923625420545001E-2</v>
      </c>
      <c r="D2173" s="34">
        <v>2.5324315449279901E-2</v>
      </c>
      <c r="E2173" s="34">
        <v>4.4322675741607101E-2</v>
      </c>
      <c r="F2173" s="34">
        <v>4.07278955962321E-3</v>
      </c>
      <c r="G2173" s="34">
        <v>0.2012471250699</v>
      </c>
      <c r="H2173" s="35">
        <v>1.0301703518502601</v>
      </c>
      <c r="I2173" s="34">
        <v>9.8675286848939295E-2</v>
      </c>
      <c r="J2173" s="34">
        <v>2.44133754153689E-2</v>
      </c>
      <c r="K2173" s="36">
        <f>Inputs!$B$12*(1+$B2173)^4</f>
        <v>180493.55876395162</v>
      </c>
      <c r="L2173" s="36">
        <f t="shared" si="330"/>
        <v>19119.889763699481</v>
      </c>
      <c r="M2173" s="36">
        <f t="shared" si="331"/>
        <v>222581.01579717745</v>
      </c>
      <c r="N2173" s="37">
        <f>M2173/Inputs!$B$6</f>
        <v>339.30032895911194</v>
      </c>
      <c r="O2173" s="38">
        <f>IF(N2173&gt;Inputs!$B$4,1,0)</f>
        <v>0</v>
      </c>
      <c r="P2173" s="34">
        <f t="shared" si="332"/>
        <v>7.4261911433570388E-2</v>
      </c>
      <c r="Q2173" s="36">
        <f>Inputs!$B$12*(1+$B2173)^0*$C2173+Inputs!$B$29*(1+$D2173)^0*Inputs!$B$19+Inputs!$B$30*(1+$E2173)^0*Inputs!$B$20+Inputs!$B$31*(1+$F2173)^0*Inputs!$B$21+Inputs!$B$22*(1+Inputs!$B$23)^0</f>
        <v>12877.461552659621</v>
      </c>
      <c r="R2173" s="36">
        <f>Inputs!$B$12*(1+$B2173)^1*$C2173+Inputs!$B$29*(1+$D2173)^1*Inputs!$B$19+Inputs!$B$30*(1+$E2173)^1*Inputs!$B$20+Inputs!$B$31*(1+$F2173)^1*Inputs!$B$21+Inputs!$B$22*(1+Inputs!$B$23)^1</f>
        <v>14560.69277527494</v>
      </c>
      <c r="S2173" s="36">
        <f>Inputs!$B$12*(1+$B2173)^2*$C2173+Inputs!$B$29*(1+$D2173)^2*Inputs!$B$19+Inputs!$B$30*(1+$E2173)^2*Inputs!$B$20+Inputs!$B$31*(1+$F2173)^2*Inputs!$B$21+Inputs!$B$22*(1+Inputs!$B$23)^2</f>
        <v>16736.815833762827</v>
      </c>
      <c r="T2173" s="36">
        <f>Inputs!$B$12*(1+$B2173)^3*$C2173+Inputs!$B$29*(1+$D2173)^3*Inputs!$B$19+Inputs!$B$30*(1+$E2173)^3*Inputs!$B$20+Inputs!$B$31*(1+$F2173)^3*Inputs!$B$21+Inputs!$B$22*(1+Inputs!$B$23)^3</f>
        <v>19560.674254726538</v>
      </c>
      <c r="U2173" s="36">
        <f>Inputs!$B$12*(1+$B2173)^4*$C2173+Inputs!$B$29*(1+$D2173)^4*Inputs!$B$19+Inputs!$B$30*(1+$E2173)^4*Inputs!$B$20+Inputs!$B$31*(1+$F2173)^4*Inputs!$B$21+Inputs!$B$22*(1+Inputs!$B$23)^4</f>
        <v>23236.135635383609</v>
      </c>
      <c r="V2173" s="35">
        <f>Inputs!$B$13/(Q2173*(1-$G2173))</f>
        <v>1.2308099811256297</v>
      </c>
      <c r="W2173" s="36">
        <f>Inputs!$B$13</f>
        <v>12660</v>
      </c>
      <c r="X2173" s="36">
        <f t="shared" si="333"/>
        <v>13731.42696925726</v>
      </c>
      <c r="Y2173" s="36">
        <f t="shared" si="334"/>
        <v>15113.047963556777</v>
      </c>
      <c r="Z2173" s="36">
        <f t="shared" si="335"/>
        <v>16879.236397335175</v>
      </c>
      <c r="AA2173" s="36">
        <f t="shared" si="336"/>
        <v>19119.889763699481</v>
      </c>
      <c r="AB2173" s="36">
        <f t="shared" si="337"/>
        <v>57822.556542041202</v>
      </c>
      <c r="AC2173" s="36">
        <f t="shared" si="338"/>
        <v>263751.23441203148</v>
      </c>
      <c r="AD2173" s="36">
        <f t="shared" si="339"/>
        <v>164758.45925513623</v>
      </c>
    </row>
    <row r="2174" spans="1:30" ht="14.25" customHeight="1" x14ac:dyDescent="0.25">
      <c r="A2174" s="16">
        <v>2158</v>
      </c>
      <c r="B2174" s="34">
        <v>0.31013142346445799</v>
      </c>
      <c r="C2174" s="34">
        <v>7.7048437038818904E-2</v>
      </c>
      <c r="D2174" s="34">
        <v>3.05667056402191E-2</v>
      </c>
      <c r="E2174" s="34">
        <v>3.7029423244177101E-2</v>
      </c>
      <c r="F2174" s="34">
        <v>2.63021139929085E-2</v>
      </c>
      <c r="G2174" s="34">
        <v>0.177050690227921</v>
      </c>
      <c r="H2174" s="35">
        <v>1.0581524489631</v>
      </c>
      <c r="I2174" s="34">
        <v>9.8295040889700702E-2</v>
      </c>
      <c r="J2174" s="34">
        <v>2.1192330975366502E-2</v>
      </c>
      <c r="K2174" s="36">
        <f>Inputs!$B$12*(1+$B2174)^4</f>
        <v>176770.87172919748</v>
      </c>
      <c r="L2174" s="36">
        <f t="shared" si="330"/>
        <v>19734.506386607456</v>
      </c>
      <c r="M2174" s="36">
        <f t="shared" si="331"/>
        <v>222459.47538811303</v>
      </c>
      <c r="N2174" s="37">
        <f>M2174/Inputs!$B$6</f>
        <v>339.11505394529428</v>
      </c>
      <c r="O2174" s="38">
        <f>IF(N2174&gt;Inputs!$B$4,1,0)</f>
        <v>0</v>
      </c>
      <c r="P2174" s="34">
        <f t="shared" si="332"/>
        <v>7.7102709914334197E-2</v>
      </c>
      <c r="Q2174" s="36">
        <f>Inputs!$B$12*(1+$B2174)^0*$C2174+Inputs!$B$29*(1+$D2174)^0*Inputs!$B$19+Inputs!$B$30*(1+$E2174)^0*Inputs!$B$20+Inputs!$B$31*(1+$F2174)^0*Inputs!$B$21+Inputs!$B$22*(1+Inputs!$B$23)^0</f>
        <v>12644.950249756057</v>
      </c>
      <c r="R2174" s="36">
        <f>Inputs!$B$12*(1+$B2174)^1*$C2174+Inputs!$B$29*(1+$D2174)^1*Inputs!$B$19+Inputs!$B$30*(1+$E2174)^1*Inputs!$B$20+Inputs!$B$31*(1+$F2174)^1*Inputs!$B$21+Inputs!$B$22*(1+Inputs!$B$23)^1</f>
        <v>14322.147280297246</v>
      </c>
      <c r="S2174" s="36">
        <f>Inputs!$B$12*(1+$B2174)^2*$C2174+Inputs!$B$29*(1+$D2174)^2*Inputs!$B$19+Inputs!$B$30*(1+$E2174)^2*Inputs!$B$20+Inputs!$B$31*(1+$F2174)^2*Inputs!$B$21+Inputs!$B$22*(1+Inputs!$B$23)^2</f>
        <v>16451.558649983683</v>
      </c>
      <c r="T2174" s="36">
        <f>Inputs!$B$12*(1+$B2174)^3*$C2174+Inputs!$B$29*(1+$D2174)^3*Inputs!$B$19+Inputs!$B$30*(1+$E2174)^3*Inputs!$B$20+Inputs!$B$31*(1+$F2174)^3*Inputs!$B$21+Inputs!$B$22*(1+Inputs!$B$23)^3</f>
        <v>19171.322277550717</v>
      </c>
      <c r="U2174" s="36">
        <f>Inputs!$B$12*(1+$B2174)^4*$C2174+Inputs!$B$29*(1+$D2174)^4*Inputs!$B$19+Inputs!$B$30*(1+$E2174)^4*Inputs!$B$20+Inputs!$B$31*(1+$F2174)^4*Inputs!$B$21+Inputs!$B$22*(1+Inputs!$B$23)^4</f>
        <v>22662.349932919202</v>
      </c>
      <c r="V2174" s="35">
        <f>Inputs!$B$13/(Q2174*(1-$G2174))</f>
        <v>1.2165879074143759</v>
      </c>
      <c r="W2174" s="36">
        <f>Inputs!$B$13</f>
        <v>12660</v>
      </c>
      <c r="X2174" s="36">
        <f t="shared" si="333"/>
        <v>13872.347224548525</v>
      </c>
      <c r="Y2174" s="36">
        <f t="shared" si="334"/>
        <v>15398.626044197643</v>
      </c>
      <c r="Z2174" s="36">
        <f t="shared" si="335"/>
        <v>17319.409264407259</v>
      </c>
      <c r="AA2174" s="36">
        <f t="shared" si="336"/>
        <v>19734.506386607456</v>
      </c>
      <c r="AB2174" s="36">
        <f t="shared" si="337"/>
        <v>58902.505138574175</v>
      </c>
      <c r="AC2174" s="36">
        <f t="shared" si="338"/>
        <v>261375.07488360439</v>
      </c>
      <c r="AD2174" s="36">
        <f t="shared" si="339"/>
        <v>163556.97024953886</v>
      </c>
    </row>
    <row r="2175" spans="1:30" ht="14.25" customHeight="1" x14ac:dyDescent="0.25">
      <c r="A2175" s="16">
        <v>2159</v>
      </c>
      <c r="B2175" s="34">
        <v>0.37574042401691898</v>
      </c>
      <c r="C2175" s="34">
        <v>6.4756148594516505E-2</v>
      </c>
      <c r="D2175" s="34">
        <v>3.9379657555053897E-2</v>
      </c>
      <c r="E2175" s="34">
        <v>4.5098773406987903E-2</v>
      </c>
      <c r="F2175" s="34">
        <v>1.4065739676036E-2</v>
      </c>
      <c r="G2175" s="34">
        <v>0.16036979884222199</v>
      </c>
      <c r="H2175" s="35">
        <v>1.11561354607174</v>
      </c>
      <c r="I2175" s="34">
        <v>9.4491033133668995E-2</v>
      </c>
      <c r="J2175" s="34">
        <v>1.70582571450477E-2</v>
      </c>
      <c r="K2175" s="36">
        <f>Inputs!$B$12*(1+$B2175)^4</f>
        <v>214930.10188077294</v>
      </c>
      <c r="L2175" s="36">
        <f t="shared" si="330"/>
        <v>21493.847945846861</v>
      </c>
      <c r="M2175" s="36">
        <f t="shared" si="331"/>
        <v>241555.95946657244</v>
      </c>
      <c r="N2175" s="37">
        <f>M2175/Inputs!$B$6</f>
        <v>368.22554796733607</v>
      </c>
      <c r="O2175" s="38">
        <f>IF(N2175&gt;Inputs!$B$4,1,0)</f>
        <v>0</v>
      </c>
      <c r="P2175" s="34">
        <f t="shared" si="332"/>
        <v>7.7432775988621291E-2</v>
      </c>
      <c r="Q2175" s="36">
        <f>Inputs!$B$12*(1+$B2175)^0*$C2175+Inputs!$B$29*(1+$D2175)^0*Inputs!$B$19+Inputs!$B$30*(1+$E2175)^0*Inputs!$B$20+Inputs!$B$31*(1+$F2175)^0*Inputs!$B$21+Inputs!$B$22*(1+Inputs!$B$23)^0</f>
        <v>11907.412943097912</v>
      </c>
      <c r="R2175" s="36">
        <f>Inputs!$B$12*(1+$B2175)^1*$C2175+Inputs!$B$29*(1+$D2175)^1*Inputs!$B$19+Inputs!$B$30*(1+$E2175)^1*Inputs!$B$20+Inputs!$B$31*(1+$F2175)^1*Inputs!$B$21+Inputs!$B$22*(1+Inputs!$B$23)^1</f>
        <v>13604.89871100291</v>
      </c>
      <c r="S2175" s="36">
        <f>Inputs!$B$12*(1+$B2175)^2*$C2175+Inputs!$B$29*(1+$D2175)^2*Inputs!$B$19+Inputs!$B$30*(1+$E2175)^2*Inputs!$B$20+Inputs!$B$31*(1+$F2175)^2*Inputs!$B$21+Inputs!$B$22*(1+Inputs!$B$23)^2</f>
        <v>15859.96846402462</v>
      </c>
      <c r="T2175" s="36">
        <f>Inputs!$B$12*(1+$B2175)^3*$C2175+Inputs!$B$29*(1+$D2175)^3*Inputs!$B$19+Inputs!$B$30*(1+$E2175)^3*Inputs!$B$20+Inputs!$B$31*(1+$F2175)^3*Inputs!$B$21+Inputs!$B$22*(1+Inputs!$B$23)^3</f>
        <v>18879.112933351651</v>
      </c>
      <c r="U2175" s="36">
        <f>Inputs!$B$12*(1+$B2175)^4*$C2175+Inputs!$B$29*(1+$D2175)^4*Inputs!$B$19+Inputs!$B$30*(1+$E2175)^4*Inputs!$B$20+Inputs!$B$31*(1+$F2175)^4*Inputs!$B$21+Inputs!$B$22*(1+Inputs!$B$23)^4</f>
        <v>22946.282798439595</v>
      </c>
      <c r="V2175" s="35">
        <f>Inputs!$B$13/(Q2175*(1-$G2175))</f>
        <v>1.2662756017592978</v>
      </c>
      <c r="W2175" s="36">
        <f>Inputs!$B$13</f>
        <v>12660</v>
      </c>
      <c r="X2175" s="36">
        <f t="shared" si="333"/>
        <v>14034.516041818659</v>
      </c>
      <c r="Y2175" s="36">
        <f t="shared" si="334"/>
        <v>15859.223555633995</v>
      </c>
      <c r="Z2175" s="36">
        <f t="shared" si="335"/>
        <v>18281.172330629961</v>
      </c>
      <c r="AA2175" s="36">
        <f t="shared" si="336"/>
        <v>21493.847945846861</v>
      </c>
      <c r="AB2175" s="36">
        <f t="shared" si="337"/>
        <v>61803.792839331421</v>
      </c>
      <c r="AC2175" s="36">
        <f t="shared" si="338"/>
        <v>282315.79266066942</v>
      </c>
      <c r="AD2175" s="36">
        <f t="shared" si="339"/>
        <v>179752.16662724101</v>
      </c>
    </row>
    <row r="2176" spans="1:30" ht="14.25" customHeight="1" x14ac:dyDescent="0.25">
      <c r="A2176" s="16">
        <v>2160</v>
      </c>
      <c r="B2176" s="34">
        <v>0.22429003245329601</v>
      </c>
      <c r="C2176" s="34">
        <v>0.118109912432522</v>
      </c>
      <c r="D2176" s="34">
        <v>9.9043258296899507E-3</v>
      </c>
      <c r="E2176" s="34">
        <v>1.77242915701997E-2</v>
      </c>
      <c r="F2176" s="34">
        <v>-2.1291928516896999E-3</v>
      </c>
      <c r="G2176" s="34">
        <v>0.225117551929226</v>
      </c>
      <c r="H2176" s="35">
        <v>1.0286727381765901</v>
      </c>
      <c r="I2176" s="34">
        <v>9.9021865277426999E-2</v>
      </c>
      <c r="J2176" s="34">
        <v>2.3665945331397601E-2</v>
      </c>
      <c r="K2176" s="36">
        <f>Inputs!$B$12*(1+$B2176)^4</f>
        <v>134799.56949019813</v>
      </c>
      <c r="L2176" s="36">
        <f t="shared" si="330"/>
        <v>19075.914969352536</v>
      </c>
      <c r="M2176" s="36">
        <f t="shared" si="331"/>
        <v>219589.61481887335</v>
      </c>
      <c r="N2176" s="37">
        <f>M2176/Inputs!$B$6</f>
        <v>334.74026649218496</v>
      </c>
      <c r="O2176" s="38">
        <f>IF(N2176&gt;Inputs!$B$4,1,0)</f>
        <v>0</v>
      </c>
      <c r="P2176" s="34">
        <f t="shared" si="332"/>
        <v>7.5355919946029401E-2</v>
      </c>
      <c r="Q2176" s="36">
        <f>Inputs!$B$12*(1+$B2176)^0*$C2176+Inputs!$B$29*(1+$D2176)^0*Inputs!$B$19+Inputs!$B$30*(1+$E2176)^0*Inputs!$B$20+Inputs!$B$31*(1+$F2176)^0*Inputs!$B$21+Inputs!$B$22*(1+Inputs!$B$23)^0</f>
        <v>15108.638773378243</v>
      </c>
      <c r="R2176" s="36">
        <f>Inputs!$B$12*(1+$B2176)^1*$C2176+Inputs!$B$29*(1+$D2176)^1*Inputs!$B$19+Inputs!$B$30*(1+$E2176)^1*Inputs!$B$20+Inputs!$B$31*(1+$F2176)^1*Inputs!$B$21+Inputs!$B$22*(1+Inputs!$B$23)^1</f>
        <v>16696.648448433061</v>
      </c>
      <c r="S2176" s="36">
        <f>Inputs!$B$12*(1+$B2176)^2*$C2176+Inputs!$B$29*(1+$D2176)^2*Inputs!$B$19+Inputs!$B$30*(1+$E2176)^2*Inputs!$B$20+Inputs!$B$31*(1+$F2176)^2*Inputs!$B$21+Inputs!$B$22*(1+Inputs!$B$23)^2</f>
        <v>18640.219164681257</v>
      </c>
      <c r="T2176" s="36">
        <f>Inputs!$B$12*(1+$B2176)^3*$C2176+Inputs!$B$29*(1+$D2176)^3*Inputs!$B$19+Inputs!$B$30*(1+$E2176)^3*Inputs!$B$20+Inputs!$B$31*(1+$F2176)^3*Inputs!$B$21+Inputs!$B$22*(1+Inputs!$B$23)^3</f>
        <v>21019.264991659424</v>
      </c>
      <c r="U2176" s="36">
        <f>Inputs!$B$12*(1+$B2176)^4*$C2176+Inputs!$B$29*(1+$D2176)^4*Inputs!$B$19+Inputs!$B$30*(1+$E2176)^4*Inputs!$B$20+Inputs!$B$31*(1+$F2176)^4*Inputs!$B$21+Inputs!$B$22*(1+Inputs!$B$23)^4</f>
        <v>23931.63242901201</v>
      </c>
      <c r="V2176" s="35">
        <f>Inputs!$B$13/(Q2176*(1-$G2176))</f>
        <v>1.0813655853855944</v>
      </c>
      <c r="W2176" s="36">
        <f>Inputs!$B$13</f>
        <v>12660</v>
      </c>
      <c r="X2176" s="36">
        <f t="shared" si="333"/>
        <v>13820.208650196306</v>
      </c>
      <c r="Y2176" s="36">
        <f t="shared" si="334"/>
        <v>15238.674257500852</v>
      </c>
      <c r="Z2176" s="36">
        <f t="shared" si="335"/>
        <v>16969.023729464898</v>
      </c>
      <c r="AA2176" s="36">
        <f t="shared" si="336"/>
        <v>19075.914969352536</v>
      </c>
      <c r="AB2176" s="36">
        <f t="shared" si="337"/>
        <v>57969.804377770502</v>
      </c>
      <c r="AC2176" s="36">
        <f t="shared" si="338"/>
        <v>259135.10901531429</v>
      </c>
      <c r="AD2176" s="36">
        <f t="shared" si="339"/>
        <v>161619.81044110283</v>
      </c>
    </row>
    <row r="2177" spans="1:30" ht="14.25" customHeight="1" x14ac:dyDescent="0.25">
      <c r="A2177" s="16">
        <v>2161</v>
      </c>
      <c r="B2177" s="34">
        <v>0.246060165730839</v>
      </c>
      <c r="C2177" s="34">
        <v>8.5622327990005798E-2</v>
      </c>
      <c r="D2177" s="34">
        <v>1.1375368123342101E-2</v>
      </c>
      <c r="E2177" s="34">
        <v>4.5677119246730499E-2</v>
      </c>
      <c r="F2177" s="34">
        <v>2.02220156570149E-2</v>
      </c>
      <c r="G2177" s="34">
        <v>0.17699045699962901</v>
      </c>
      <c r="H2177" s="35">
        <v>1.1294907326930099</v>
      </c>
      <c r="I2177" s="34">
        <v>9.3530743222060397E-2</v>
      </c>
      <c r="J2177" s="34">
        <v>3.0987300209664701E-2</v>
      </c>
      <c r="K2177" s="36">
        <f>Inputs!$B$12*(1+$B2177)^4</f>
        <v>144646.29064462095</v>
      </c>
      <c r="L2177" s="36">
        <f t="shared" si="330"/>
        <v>19649.794026691063</v>
      </c>
      <c r="M2177" s="36">
        <f t="shared" si="331"/>
        <v>266893.78122307087</v>
      </c>
      <c r="N2177" s="37">
        <f>M2177/Inputs!$B$6</f>
        <v>406.85027625468121</v>
      </c>
      <c r="O2177" s="38">
        <f>IF(N2177&gt;Inputs!$B$4,1,0)</f>
        <v>1</v>
      </c>
      <c r="P2177" s="34">
        <f t="shared" si="332"/>
        <v>6.25434430123957E-2</v>
      </c>
      <c r="Q2177" s="36">
        <f>Inputs!$B$12*(1+$B2177)^0*$C2177+Inputs!$B$29*(1+$D2177)^0*Inputs!$B$19+Inputs!$B$30*(1+$E2177)^0*Inputs!$B$20+Inputs!$B$31*(1+$F2177)^0*Inputs!$B$21+Inputs!$B$22*(1+Inputs!$B$23)^0</f>
        <v>13159.38370682727</v>
      </c>
      <c r="R2177" s="36">
        <f>Inputs!$B$12*(1+$B2177)^1*$C2177+Inputs!$B$29*(1+$D2177)^1*Inputs!$B$19+Inputs!$B$30*(1+$E2177)^1*Inputs!$B$20+Inputs!$B$31*(1+$F2177)^1*Inputs!$B$21+Inputs!$B$22*(1+Inputs!$B$23)^1</f>
        <v>14597.927672614846</v>
      </c>
      <c r="S2177" s="36">
        <f>Inputs!$B$12*(1+$B2177)^2*$C2177+Inputs!$B$29*(1+$D2177)^2*Inputs!$B$19+Inputs!$B$30*(1+$E2177)^2*Inputs!$B$20+Inputs!$B$31*(1+$F2177)^2*Inputs!$B$21+Inputs!$B$22*(1+Inputs!$B$23)^2</f>
        <v>16352.954819242004</v>
      </c>
      <c r="T2177" s="36">
        <f>Inputs!$B$12*(1+$B2177)^3*$C2177+Inputs!$B$29*(1+$D2177)^3*Inputs!$B$19+Inputs!$B$30*(1+$E2177)^3*Inputs!$B$20+Inputs!$B$31*(1+$F2177)^3*Inputs!$B$21+Inputs!$B$22*(1+Inputs!$B$23)^3</f>
        <v>18501.219831614071</v>
      </c>
      <c r="U2177" s="36">
        <f>Inputs!$B$12*(1+$B2177)^4*$C2177+Inputs!$B$29*(1+$D2177)^4*Inputs!$B$19+Inputs!$B$30*(1+$E2177)^4*Inputs!$B$20+Inputs!$B$31*(1+$F2177)^4*Inputs!$B$21+Inputs!$B$22*(1+Inputs!$B$23)^4</f>
        <v>21138.319576314174</v>
      </c>
      <c r="V2177" s="35">
        <f>Inputs!$B$13/(Q2177*(1-$G2177))</f>
        <v>1.1689428644204112</v>
      </c>
      <c r="W2177" s="36">
        <f>Inputs!$B$13</f>
        <v>12660</v>
      </c>
      <c r="X2177" s="36">
        <f t="shared" si="333"/>
        <v>13925.456068189998</v>
      </c>
      <c r="Y2177" s="36">
        <f t="shared" si="334"/>
        <v>15466.892728757144</v>
      </c>
      <c r="Z2177" s="36">
        <f t="shared" si="335"/>
        <v>17348.575741220833</v>
      </c>
      <c r="AA2177" s="36">
        <f t="shared" si="336"/>
        <v>19649.794026691063</v>
      </c>
      <c r="AB2177" s="36">
        <f t="shared" si="337"/>
        <v>59748.737457328622</v>
      </c>
      <c r="AC2177" s="36">
        <f t="shared" si="338"/>
        <v>323913.86079015629</v>
      </c>
      <c r="AD2177" s="36">
        <f t="shared" si="339"/>
        <v>207145.04376574224</v>
      </c>
    </row>
    <row r="2178" spans="1:30" ht="14.25" customHeight="1" x14ac:dyDescent="0.25">
      <c r="A2178" s="16">
        <v>2162</v>
      </c>
      <c r="B2178" s="34">
        <v>0.17786783425154501</v>
      </c>
      <c r="C2178" s="34">
        <v>9.3299960274445398E-2</v>
      </c>
      <c r="D2178" s="34">
        <v>2.60230845971368E-2</v>
      </c>
      <c r="E2178" s="34">
        <v>6.3471375559801299E-2</v>
      </c>
      <c r="F2178" s="34">
        <v>-1.82914818996882E-3</v>
      </c>
      <c r="G2178" s="34">
        <v>0.163901302507726</v>
      </c>
      <c r="H2178" s="35">
        <v>1.0570783114803901</v>
      </c>
      <c r="I2178" s="34">
        <v>9.5827343790874306E-2</v>
      </c>
      <c r="J2178" s="34">
        <v>2.3060081973184401E-2</v>
      </c>
      <c r="K2178" s="36">
        <f>Inputs!$B$12*(1+$B2178)^4</f>
        <v>115488.16969488788</v>
      </c>
      <c r="L2178" s="36">
        <f t="shared" si="330"/>
        <v>17263.800610949529</v>
      </c>
      <c r="M2178" s="36">
        <f t="shared" si="331"/>
        <v>209489.44109500866</v>
      </c>
      <c r="N2178" s="37">
        <f>M2178/Inputs!$B$6</f>
        <v>319.34366020580586</v>
      </c>
      <c r="O2178" s="38">
        <f>IF(N2178&gt;Inputs!$B$4,1,0)</f>
        <v>0</v>
      </c>
      <c r="P2178" s="34">
        <f t="shared" si="332"/>
        <v>7.2767261817689902E-2</v>
      </c>
      <c r="Q2178" s="36">
        <f>Inputs!$B$12*(1+$B2178)^0*$C2178+Inputs!$B$29*(1+$D2178)^0*Inputs!$B$19+Inputs!$B$30*(1+$E2178)^0*Inputs!$B$20+Inputs!$B$31*(1+$F2178)^0*Inputs!$B$21+Inputs!$B$22*(1+Inputs!$B$23)^0</f>
        <v>13620.041643893645</v>
      </c>
      <c r="R2178" s="36">
        <f>Inputs!$B$12*(1+$B2178)^1*$C2178+Inputs!$B$29*(1+$D2178)^1*Inputs!$B$19+Inputs!$B$30*(1+$E2178)^1*Inputs!$B$20+Inputs!$B$31*(1+$F2178)^1*Inputs!$B$21+Inputs!$B$22*(1+Inputs!$B$23)^1</f>
        <v>14783.66868835955</v>
      </c>
      <c r="S2178" s="36">
        <f>Inputs!$B$12*(1+$B2178)^2*$C2178+Inputs!$B$29*(1+$D2178)^2*Inputs!$B$19+Inputs!$B$30*(1+$E2178)^2*Inputs!$B$20+Inputs!$B$31*(1+$F2178)^2*Inputs!$B$21+Inputs!$B$22*(1+Inputs!$B$23)^2</f>
        <v>16134.691529213655</v>
      </c>
      <c r="T2178" s="36">
        <f>Inputs!$B$12*(1+$B2178)^3*$C2178+Inputs!$B$29*(1+$D2178)^3*Inputs!$B$19+Inputs!$B$30*(1+$E2178)^3*Inputs!$B$20+Inputs!$B$31*(1+$F2178)^3*Inputs!$B$21+Inputs!$B$22*(1+Inputs!$B$23)^3</f>
        <v>17705.249109087556</v>
      </c>
      <c r="U2178" s="36">
        <f>Inputs!$B$12*(1+$B2178)^4*$C2178+Inputs!$B$29*(1+$D2178)^4*Inputs!$B$19+Inputs!$B$30*(1+$E2178)^4*Inputs!$B$20+Inputs!$B$31*(1+$F2178)^4*Inputs!$B$21+Inputs!$B$22*(1+Inputs!$B$23)^4</f>
        <v>19533.123784835934</v>
      </c>
      <c r="V2178" s="35">
        <f>Inputs!$B$13/(Q2178*(1-$G2178))</f>
        <v>1.1117258994119394</v>
      </c>
      <c r="W2178" s="36">
        <f>Inputs!$B$13</f>
        <v>12660</v>
      </c>
      <c r="X2178" s="36">
        <f t="shared" si="333"/>
        <v>13572.736644492381</v>
      </c>
      <c r="Y2178" s="36">
        <f t="shared" si="334"/>
        <v>14628.795396771666</v>
      </c>
      <c r="Z2178" s="36">
        <f t="shared" si="335"/>
        <v>15850.526773590111</v>
      </c>
      <c r="AA2178" s="36">
        <f t="shared" si="336"/>
        <v>17263.800610949529</v>
      </c>
      <c r="AB2178" s="36">
        <f t="shared" si="337"/>
        <v>55889.569418078288</v>
      </c>
      <c r="AC2178" s="36">
        <f t="shared" si="338"/>
        <v>242717.73909064531</v>
      </c>
      <c r="AD2178" s="36">
        <f t="shared" si="339"/>
        <v>153599.87167693037</v>
      </c>
    </row>
    <row r="2179" spans="1:30" ht="14.25" customHeight="1" x14ac:dyDescent="0.25">
      <c r="A2179" s="16">
        <v>2163</v>
      </c>
      <c r="B2179" s="34">
        <v>0.225625071663899</v>
      </c>
      <c r="C2179" s="34">
        <v>7.9008150768888605E-2</v>
      </c>
      <c r="D2179" s="34">
        <v>2.00561432447054E-2</v>
      </c>
      <c r="E2179" s="34">
        <v>1.30154840221919E-2</v>
      </c>
      <c r="F2179" s="34">
        <v>1.9519952594597E-2</v>
      </c>
      <c r="G2179" s="34">
        <v>0.206377738148497</v>
      </c>
      <c r="H2179" s="35">
        <v>1.0872476113501299</v>
      </c>
      <c r="I2179" s="34">
        <v>9.2360480962143304E-2</v>
      </c>
      <c r="J2179" s="34">
        <v>2.3585189343729399E-2</v>
      </c>
      <c r="K2179" s="36">
        <f>Inputs!$B$12*(1+$B2179)^4</f>
        <v>135388.50604379558</v>
      </c>
      <c r="L2179" s="36">
        <f t="shared" si="330"/>
        <v>16566.097727986737</v>
      </c>
      <c r="M2179" s="36">
        <f t="shared" si="331"/>
        <v>213677.55934542837</v>
      </c>
      <c r="N2179" s="37">
        <f>M2179/Inputs!$B$6</f>
        <v>325.72798680705546</v>
      </c>
      <c r="O2179" s="38">
        <f>IF(N2179&gt;Inputs!$B$4,1,0)</f>
        <v>0</v>
      </c>
      <c r="P2179" s="34">
        <f t="shared" si="332"/>
        <v>6.8775291618413906E-2</v>
      </c>
      <c r="Q2179" s="36">
        <f>Inputs!$B$12*(1+$B2179)^0*$C2179+Inputs!$B$29*(1+$D2179)^0*Inputs!$B$19+Inputs!$B$30*(1+$E2179)^0*Inputs!$B$20+Inputs!$B$31*(1+$F2179)^0*Inputs!$B$21+Inputs!$B$22*(1+Inputs!$B$23)^0</f>
        <v>12762.533073560237</v>
      </c>
      <c r="R2179" s="36">
        <f>Inputs!$B$12*(1+$B2179)^1*$C2179+Inputs!$B$29*(1+$D2179)^1*Inputs!$B$19+Inputs!$B$30*(1+$E2179)^1*Inputs!$B$20+Inputs!$B$31*(1+$F2179)^1*Inputs!$B$21+Inputs!$B$22*(1+Inputs!$B$23)^1</f>
        <v>13950.03262211266</v>
      </c>
      <c r="S2179" s="36">
        <f>Inputs!$B$12*(1+$B2179)^2*$C2179+Inputs!$B$29*(1+$D2179)^2*Inputs!$B$19+Inputs!$B$30*(1+$E2179)^2*Inputs!$B$20+Inputs!$B$31*(1+$F2179)^2*Inputs!$B$21+Inputs!$B$22*(1+Inputs!$B$23)^2</f>
        <v>15380.256445337774</v>
      </c>
      <c r="T2179" s="36">
        <f>Inputs!$B$12*(1+$B2179)^3*$C2179+Inputs!$B$29*(1+$D2179)^3*Inputs!$B$19+Inputs!$B$30*(1+$E2179)^3*Inputs!$B$20+Inputs!$B$31*(1+$F2179)^3*Inputs!$B$21+Inputs!$B$22*(1+Inputs!$B$23)^3</f>
        <v>17107.656569182545</v>
      </c>
      <c r="U2179" s="36">
        <f>Inputs!$B$12*(1+$B2179)^4*$C2179+Inputs!$B$29*(1+$D2179)^4*Inputs!$B$19+Inputs!$B$30*(1+$E2179)^4*Inputs!$B$20+Inputs!$B$31*(1+$F2179)^4*Inputs!$B$21+Inputs!$B$22*(1+Inputs!$B$23)^4</f>
        <v>19198.96934448028</v>
      </c>
      <c r="V2179" s="35">
        <f>Inputs!$B$13/(Q2179*(1-$G2179))</f>
        <v>1.2499222050797114</v>
      </c>
      <c r="W2179" s="36">
        <f>Inputs!$B$13</f>
        <v>12660</v>
      </c>
      <c r="X2179" s="36">
        <f t="shared" si="333"/>
        <v>13387.714378891929</v>
      </c>
      <c r="Y2179" s="36">
        <f t="shared" si="334"/>
        <v>14263.880500847032</v>
      </c>
      <c r="Z2179" s="36">
        <f t="shared" si="335"/>
        <v>15313.738348029556</v>
      </c>
      <c r="AA2179" s="36">
        <f t="shared" si="336"/>
        <v>16566.097727986737</v>
      </c>
      <c r="AB2179" s="36">
        <f t="shared" si="337"/>
        <v>55158.359383375297</v>
      </c>
      <c r="AC2179" s="36">
        <f t="shared" si="338"/>
        <v>246553.84049361132</v>
      </c>
      <c r="AD2179" s="36">
        <f t="shared" si="339"/>
        <v>158519.19996205307</v>
      </c>
    </row>
    <row r="2180" spans="1:30" ht="14.25" customHeight="1" x14ac:dyDescent="0.25">
      <c r="A2180" s="16">
        <v>2164</v>
      </c>
      <c r="B2180" s="34">
        <v>0.42096662857605299</v>
      </c>
      <c r="C2180" s="34">
        <v>7.5693910202117104E-2</v>
      </c>
      <c r="D2180" s="34">
        <v>2.5968496975959099E-2</v>
      </c>
      <c r="E2180" s="34">
        <v>5.9187760190184402E-2</v>
      </c>
      <c r="F2180" s="34">
        <v>2.30381996558176E-2</v>
      </c>
      <c r="G2180" s="34">
        <v>0.18233535055748801</v>
      </c>
      <c r="H2180" s="35">
        <v>0.936843789934659</v>
      </c>
      <c r="I2180" s="34">
        <v>9.7957145834707396E-2</v>
      </c>
      <c r="J2180" s="34">
        <v>2.71606063762596E-2</v>
      </c>
      <c r="K2180" s="36">
        <f>Inputs!$B$12*(1+$B2180)^4</f>
        <v>244617.07281190823</v>
      </c>
      <c r="L2180" s="36">
        <f t="shared" si="330"/>
        <v>21207.60975379384</v>
      </c>
      <c r="M2180" s="36">
        <f t="shared" si="331"/>
        <v>253583.85576990503</v>
      </c>
      <c r="N2180" s="37">
        <f>M2180/Inputs!$B$6</f>
        <v>386.56075574680642</v>
      </c>
      <c r="O2180" s="38">
        <f>IF(N2180&gt;Inputs!$B$4,1,0)</f>
        <v>0</v>
      </c>
      <c r="P2180" s="34">
        <f t="shared" si="332"/>
        <v>7.0796539458447799E-2</v>
      </c>
      <c r="Q2180" s="36">
        <f>Inputs!$B$12*(1+$B2180)^0*$C2180+Inputs!$B$29*(1+$D2180)^0*Inputs!$B$19+Inputs!$B$30*(1+$E2180)^0*Inputs!$B$20+Inputs!$B$31*(1+$F2180)^0*Inputs!$B$21+Inputs!$B$22*(1+Inputs!$B$23)^0</f>
        <v>12563.678639553949</v>
      </c>
      <c r="R2180" s="36">
        <f>Inputs!$B$12*(1+$B2180)^1*$C2180+Inputs!$B$29*(1+$D2180)^1*Inputs!$B$19+Inputs!$B$30*(1+$E2180)^1*Inputs!$B$20+Inputs!$B$31*(1+$F2180)^1*Inputs!$B$21+Inputs!$B$22*(1+Inputs!$B$23)^1</f>
        <v>14744.769679848851</v>
      </c>
      <c r="S2180" s="36">
        <f>Inputs!$B$12*(1+$B2180)^2*$C2180+Inputs!$B$29*(1+$D2180)^2*Inputs!$B$19+Inputs!$B$30*(1+$E2180)^2*Inputs!$B$20+Inputs!$B$31*(1+$F2180)^2*Inputs!$B$21+Inputs!$B$22*(1+Inputs!$B$23)^2</f>
        <v>17742.040936322675</v>
      </c>
      <c r="T2180" s="36">
        <f>Inputs!$B$12*(1+$B2180)^3*$C2180+Inputs!$B$29*(1+$D2180)^3*Inputs!$B$19+Inputs!$B$30*(1+$E2180)^3*Inputs!$B$20+Inputs!$B$31*(1+$F2180)^3*Inputs!$B$21+Inputs!$B$22*(1+Inputs!$B$23)^3</f>
        <v>21894.872967233481</v>
      </c>
      <c r="U2180" s="36">
        <f>Inputs!$B$12*(1+$B2180)^4*$C2180+Inputs!$B$29*(1+$D2180)^4*Inputs!$B$19+Inputs!$B$30*(1+$E2180)^4*Inputs!$B$20+Inputs!$B$31*(1+$F2180)^4*Inputs!$B$21+Inputs!$B$22*(1+Inputs!$B$23)^4</f>
        <v>27685.305414736293</v>
      </c>
      <c r="V2180" s="35">
        <f>Inputs!$B$13/(Q2180*(1-$G2180))</f>
        <v>1.2323715515422318</v>
      </c>
      <c r="W2180" s="36">
        <f>Inputs!$B$13</f>
        <v>12660</v>
      </c>
      <c r="X2180" s="36">
        <f t="shared" si="333"/>
        <v>13967.071574039504</v>
      </c>
      <c r="Y2180" s="36">
        <f t="shared" si="334"/>
        <v>15734.446519447363</v>
      </c>
      <c r="Z2180" s="36">
        <f t="shared" si="335"/>
        <v>18094.68277173561</v>
      </c>
      <c r="AA2180" s="36">
        <f t="shared" si="336"/>
        <v>21207.60975379384</v>
      </c>
      <c r="AB2180" s="36">
        <f t="shared" si="337"/>
        <v>60746.529837042523</v>
      </c>
      <c r="AC2180" s="36">
        <f t="shared" si="338"/>
        <v>307693.30621425767</v>
      </c>
      <c r="AD2180" s="36">
        <f t="shared" si="339"/>
        <v>192837.3259328625</v>
      </c>
    </row>
    <row r="2181" spans="1:30" ht="14.25" customHeight="1" x14ac:dyDescent="0.25">
      <c r="A2181" s="16">
        <v>2165</v>
      </c>
      <c r="B2181" s="34">
        <v>0.370978138192463</v>
      </c>
      <c r="C2181" s="34">
        <v>4.9831865400413997E-2</v>
      </c>
      <c r="D2181" s="34">
        <v>1.2990594433948101E-2</v>
      </c>
      <c r="E2181" s="34">
        <v>5.6450072260779999E-2</v>
      </c>
      <c r="F2181" s="34">
        <v>1.4765086002611E-2</v>
      </c>
      <c r="G2181" s="34">
        <v>0.18883945712404801</v>
      </c>
      <c r="H2181" s="35">
        <v>1.1314998505442</v>
      </c>
      <c r="I2181" s="34">
        <v>0.101570159356956</v>
      </c>
      <c r="J2181" s="34">
        <v>2.77462125433777E-2</v>
      </c>
      <c r="K2181" s="36">
        <f>Inputs!$B$12*(1+$B2181)^4</f>
        <v>211969.49662949186</v>
      </c>
      <c r="L2181" s="36">
        <f t="shared" si="330"/>
        <v>17769.284231306883</v>
      </c>
      <c r="M2181" s="36">
        <f t="shared" si="331"/>
        <v>207662.86349954695</v>
      </c>
      <c r="N2181" s="37">
        <f>M2181/Inputs!$B$6</f>
        <v>316.55924313955325</v>
      </c>
      <c r="O2181" s="38">
        <f>IF(N2181&gt;Inputs!$B$4,1,0)</f>
        <v>0</v>
      </c>
      <c r="P2181" s="34">
        <f t="shared" si="332"/>
        <v>7.3823946813578303E-2</v>
      </c>
      <c r="Q2181" s="36">
        <f>Inputs!$B$12*(1+$B2181)^0*$C2181+Inputs!$B$29*(1+$D2181)^0*Inputs!$B$19+Inputs!$B$30*(1+$E2181)^0*Inputs!$B$20+Inputs!$B$31*(1+$F2181)^0*Inputs!$B$21+Inputs!$B$22*(1+Inputs!$B$23)^0</f>
        <v>11011.95595145176</v>
      </c>
      <c r="R2181" s="36">
        <f>Inputs!$B$12*(1+$B2181)^1*$C2181+Inputs!$B$29*(1+$D2181)^1*Inputs!$B$19+Inputs!$B$30*(1+$E2181)^1*Inputs!$B$20+Inputs!$B$31*(1+$F2181)^1*Inputs!$B$21+Inputs!$B$22*(1+Inputs!$B$23)^1</f>
        <v>12303.342315592183</v>
      </c>
      <c r="S2181" s="36">
        <f>Inputs!$B$12*(1+$B2181)^2*$C2181+Inputs!$B$29*(1+$D2181)^2*Inputs!$B$19+Inputs!$B$30*(1+$E2181)^2*Inputs!$B$20+Inputs!$B$31*(1+$F2181)^2*Inputs!$B$21+Inputs!$B$22*(1+Inputs!$B$23)^2</f>
        <v>14013.684574039624</v>
      </c>
      <c r="T2181" s="36">
        <f>Inputs!$B$12*(1+$B2181)^3*$C2181+Inputs!$B$29*(1+$D2181)^3*Inputs!$B$19+Inputs!$B$30*(1+$E2181)^3*Inputs!$B$20+Inputs!$B$31*(1+$F2181)^3*Inputs!$B$21+Inputs!$B$22*(1+Inputs!$B$23)^3</f>
        <v>16296.04624913553</v>
      </c>
      <c r="U2181" s="36">
        <f>Inputs!$B$12*(1+$B2181)^4*$C2181+Inputs!$B$29*(1+$D2181)^4*Inputs!$B$19+Inputs!$B$30*(1+$E2181)^4*Inputs!$B$20+Inputs!$B$31*(1+$F2181)^4*Inputs!$B$21+Inputs!$B$22*(1+Inputs!$B$23)^4</f>
        <v>19360.145464959009</v>
      </c>
      <c r="V2181" s="35">
        <f>Inputs!$B$13/(Q2181*(1-$G2181))</f>
        <v>1.4173020750277181</v>
      </c>
      <c r="W2181" s="36">
        <f>Inputs!$B$13</f>
        <v>12660</v>
      </c>
      <c r="X2181" s="36">
        <f t="shared" si="333"/>
        <v>13431.579090537301</v>
      </c>
      <c r="Y2181" s="36">
        <f t="shared" si="334"/>
        <v>14486.559218663147</v>
      </c>
      <c r="Z2181" s="36">
        <f t="shared" si="335"/>
        <v>15901.452235884552</v>
      </c>
      <c r="AA2181" s="36">
        <f t="shared" si="336"/>
        <v>17769.284231306883</v>
      </c>
      <c r="AB2181" s="36">
        <f t="shared" si="337"/>
        <v>55153.065565252648</v>
      </c>
      <c r="AC2181" s="36">
        <f t="shared" si="338"/>
        <v>247376.56758516</v>
      </c>
      <c r="AD2181" s="36">
        <f t="shared" si="339"/>
        <v>152509.7979342943</v>
      </c>
    </row>
    <row r="2182" spans="1:30" ht="14.25" customHeight="1" x14ac:dyDescent="0.25">
      <c r="A2182" s="16">
        <v>2166</v>
      </c>
      <c r="B2182" s="34">
        <v>0.48896577023612298</v>
      </c>
      <c r="C2182" s="34">
        <v>4.8458052961224303E-2</v>
      </c>
      <c r="D2182" s="34">
        <v>3.2900451206994599E-2</v>
      </c>
      <c r="E2182" s="34">
        <v>2.49270416550561E-2</v>
      </c>
      <c r="F2182" s="34">
        <v>3.85988551073957E-3</v>
      </c>
      <c r="G2182" s="34">
        <v>0.222213779645725</v>
      </c>
      <c r="H2182" s="35">
        <v>0.99800570696767099</v>
      </c>
      <c r="I2182" s="34">
        <v>8.9941319736515701E-2</v>
      </c>
      <c r="J2182" s="34">
        <v>2.6149966327777101E-2</v>
      </c>
      <c r="K2182" s="36">
        <f>Inputs!$B$12*(1+$B2182)^4</f>
        <v>294910.41205707606</v>
      </c>
      <c r="L2182" s="36">
        <f t="shared" si="330"/>
        <v>17705.985858752407</v>
      </c>
      <c r="M2182" s="36">
        <f t="shared" si="331"/>
        <v>241545.95665880694</v>
      </c>
      <c r="N2182" s="37">
        <f>M2182/Inputs!$B$6</f>
        <v>368.21029978476668</v>
      </c>
      <c r="O2182" s="38">
        <f>IF(N2182&gt;Inputs!$B$4,1,0)</f>
        <v>0</v>
      </c>
      <c r="P2182" s="34">
        <f t="shared" si="332"/>
        <v>6.3791353408738594E-2</v>
      </c>
      <c r="Q2182" s="36">
        <f>Inputs!$B$12*(1+$B2182)^0*$C2182+Inputs!$B$29*(1+$D2182)^0*Inputs!$B$19+Inputs!$B$30*(1+$E2182)^0*Inputs!$B$20+Inputs!$B$31*(1+$F2182)^0*Inputs!$B$21+Inputs!$B$22*(1+Inputs!$B$23)^0</f>
        <v>10929.527205100381</v>
      </c>
      <c r="R2182" s="36">
        <f>Inputs!$B$12*(1+$B2182)^1*$C2182+Inputs!$B$29*(1+$D2182)^1*Inputs!$B$19+Inputs!$B$30*(1+$E2182)^1*Inputs!$B$20+Inputs!$B$31*(1+$F2182)^1*Inputs!$B$21+Inputs!$B$22*(1+Inputs!$B$23)^1</f>
        <v>12470.713351991046</v>
      </c>
      <c r="S2182" s="36">
        <f>Inputs!$B$12*(1+$B2182)^2*$C2182+Inputs!$B$29*(1+$D2182)^2*Inputs!$B$19+Inputs!$B$30*(1+$E2182)^2*Inputs!$B$20+Inputs!$B$31*(1+$F2182)^2*Inputs!$B$21+Inputs!$B$22*(1+Inputs!$B$23)^2</f>
        <v>14710.170256706242</v>
      </c>
      <c r="T2182" s="36">
        <f>Inputs!$B$12*(1+$B2182)^3*$C2182+Inputs!$B$29*(1+$D2182)^3*Inputs!$B$19+Inputs!$B$30*(1+$E2182)^3*Inputs!$B$20+Inputs!$B$31*(1+$F2182)^3*Inputs!$B$21+Inputs!$B$22*(1+Inputs!$B$23)^3</f>
        <v>17987.893550370864</v>
      </c>
      <c r="U2182" s="36">
        <f>Inputs!$B$12*(1+$B2182)^4*$C2182+Inputs!$B$29*(1+$D2182)^4*Inputs!$B$19+Inputs!$B$30*(1+$E2182)^4*Inputs!$B$20+Inputs!$B$31*(1+$F2182)^4*Inputs!$B$21+Inputs!$B$22*(1+Inputs!$B$23)^4</f>
        <v>22810.081844789631</v>
      </c>
      <c r="V2182" s="35">
        <f>Inputs!$B$13/(Q2182*(1-$G2182))</f>
        <v>1.4892653515050047</v>
      </c>
      <c r="W2182" s="36">
        <f>Inputs!$B$13</f>
        <v>12660</v>
      </c>
      <c r="X2182" s="36">
        <f t="shared" si="333"/>
        <v>13253.953006774051</v>
      </c>
      <c r="Y2182" s="36">
        <f t="shared" si="334"/>
        <v>14228.891405533921</v>
      </c>
      <c r="Z2182" s="36">
        <f t="shared" si="335"/>
        <v>15681.105076085232</v>
      </c>
      <c r="AA2182" s="36">
        <f t="shared" si="336"/>
        <v>17705.985858752407</v>
      </c>
      <c r="AB2182" s="36">
        <f t="shared" si="337"/>
        <v>56383.238801061976</v>
      </c>
      <c r="AC2182" s="36">
        <f t="shared" si="338"/>
        <v>284819.11453331797</v>
      </c>
      <c r="AD2182" s="36">
        <f t="shared" si="339"/>
        <v>185162.71785774495</v>
      </c>
    </row>
    <row r="2183" spans="1:30" ht="14.25" customHeight="1" x14ac:dyDescent="0.25">
      <c r="A2183" s="16">
        <v>2167</v>
      </c>
      <c r="B2183" s="34">
        <v>0.465688071381682</v>
      </c>
      <c r="C2183" s="34">
        <v>7.9657767606030799E-2</v>
      </c>
      <c r="D2183" s="34">
        <v>3.5692242201096298E-2</v>
      </c>
      <c r="E2183" s="34">
        <v>5.9290711763578398E-2</v>
      </c>
      <c r="F2183" s="34">
        <v>1.03052685791656E-2</v>
      </c>
      <c r="G2183" s="34">
        <v>0.18442408851238901</v>
      </c>
      <c r="H2183" s="35">
        <v>1.02109537488221</v>
      </c>
      <c r="I2183" s="34">
        <v>8.7598669995491096E-2</v>
      </c>
      <c r="J2183" s="34">
        <v>2.3224687406658201E-2</v>
      </c>
      <c r="K2183" s="36">
        <f>Inputs!$B$12*(1+$B2183)^4</f>
        <v>276896.49836293102</v>
      </c>
      <c r="L2183" s="36">
        <f t="shared" si="330"/>
        <v>25921.523299283483</v>
      </c>
      <c r="M2183" s="36">
        <f t="shared" si="331"/>
        <v>339850.29894523876</v>
      </c>
      <c r="N2183" s="37">
        <f>M2183/Inputs!$B$6</f>
        <v>518.06448009944927</v>
      </c>
      <c r="O2183" s="38">
        <f>IF(N2183&gt;Inputs!$B$4,1,0)</f>
        <v>1</v>
      </c>
      <c r="P2183" s="34">
        <f t="shared" si="332"/>
        <v>6.4373982588832895E-2</v>
      </c>
      <c r="Q2183" s="36">
        <f>Inputs!$B$12*(1+$B2183)^0*$C2183+Inputs!$B$29*(1+$D2183)^0*Inputs!$B$19+Inputs!$B$30*(1+$E2183)^0*Inputs!$B$20+Inputs!$B$31*(1+$F2183)^0*Inputs!$B$21+Inputs!$B$22*(1+Inputs!$B$23)^0</f>
        <v>12801.510083788769</v>
      </c>
      <c r="R2183" s="36">
        <f>Inputs!$B$12*(1+$B2183)^1*$C2183+Inputs!$B$29*(1+$D2183)^1*Inputs!$B$19+Inputs!$B$30*(1+$E2183)^1*Inputs!$B$20+Inputs!$B$31*(1+$F2183)^1*Inputs!$B$21+Inputs!$B$22*(1+Inputs!$B$23)^1</f>
        <v>15271.337386254745</v>
      </c>
      <c r="S2183" s="36">
        <f>Inputs!$B$12*(1+$B2183)^2*$C2183+Inputs!$B$29*(1+$D2183)^2*Inputs!$B$19+Inputs!$B$30*(1+$E2183)^2*Inputs!$B$20+Inputs!$B$31*(1+$F2183)^2*Inputs!$B$21+Inputs!$B$22*(1+Inputs!$B$23)^2</f>
        <v>18789.101869045538</v>
      </c>
      <c r="T2183" s="36">
        <f>Inputs!$B$12*(1+$B2183)^3*$C2183+Inputs!$B$29*(1+$D2183)^3*Inputs!$B$19+Inputs!$B$30*(1+$E2183)^3*Inputs!$B$20+Inputs!$B$31*(1+$F2183)^3*Inputs!$B$21+Inputs!$B$22*(1+Inputs!$B$23)^3</f>
        <v>23838.105612710882</v>
      </c>
      <c r="U2183" s="36">
        <f>Inputs!$B$12*(1+$B2183)^4*$C2183+Inputs!$B$29*(1+$D2183)^4*Inputs!$B$19+Inputs!$B$30*(1+$E2183)^4*Inputs!$B$20+Inputs!$B$31*(1+$F2183)^4*Inputs!$B$21+Inputs!$B$22*(1+Inputs!$B$23)^4</f>
        <v>31126.466384389838</v>
      </c>
      <c r="V2183" s="35">
        <f>Inputs!$B$13/(Q2183*(1-$G2183))</f>
        <v>1.2125736119636996</v>
      </c>
      <c r="W2183" s="36">
        <f>Inputs!$B$13</f>
        <v>12660</v>
      </c>
      <c r="X2183" s="36">
        <f t="shared" si="333"/>
        <v>14506.313163879486</v>
      </c>
      <c r="Y2183" s="36">
        <f t="shared" si="334"/>
        <v>17114.30351950604</v>
      </c>
      <c r="Z2183" s="36">
        <f t="shared" si="335"/>
        <v>20782.586115780832</v>
      </c>
      <c r="AA2183" s="36">
        <f t="shared" si="336"/>
        <v>25921.523299283483</v>
      </c>
      <c r="AB2183" s="36">
        <f t="shared" si="337"/>
        <v>69094.471836873461</v>
      </c>
      <c r="AC2183" s="36">
        <f t="shared" si="338"/>
        <v>412022.70713036245</v>
      </c>
      <c r="AD2183" s="36">
        <f t="shared" si="339"/>
        <v>270755.82710836531</v>
      </c>
    </row>
    <row r="2184" spans="1:30" ht="14.25" customHeight="1" x14ac:dyDescent="0.25">
      <c r="A2184" s="16">
        <v>2168</v>
      </c>
      <c r="B2184" s="34">
        <v>0.37192992431623401</v>
      </c>
      <c r="C2184" s="34">
        <v>6.0610738224441102E-2</v>
      </c>
      <c r="D2184" s="34">
        <v>4.0643164365243803E-2</v>
      </c>
      <c r="E2184" s="34">
        <v>5.4269215792237202E-2</v>
      </c>
      <c r="F2184" s="34">
        <v>1.3299293617719799E-2</v>
      </c>
      <c r="G2184" s="34">
        <v>0.162690013043439</v>
      </c>
      <c r="H2184" s="35">
        <v>1.05359128250193</v>
      </c>
      <c r="I2184" s="34">
        <v>0.100535614195152</v>
      </c>
      <c r="J2184" s="34">
        <v>3.1691099297616702E-2</v>
      </c>
      <c r="K2184" s="36">
        <f>Inputs!$B$12*(1+$B2184)^4</f>
        <v>212558.73962553489</v>
      </c>
      <c r="L2184" s="36">
        <f t="shared" si="330"/>
        <v>19427.798528252395</v>
      </c>
      <c r="M2184" s="36">
        <f t="shared" si="331"/>
        <v>238182.05291624268</v>
      </c>
      <c r="N2184" s="37">
        <f>M2184/Inputs!$B$6</f>
        <v>363.08239773817485</v>
      </c>
      <c r="O2184" s="38">
        <f>IF(N2184&gt;Inputs!$B$4,1,0)</f>
        <v>0</v>
      </c>
      <c r="P2184" s="34">
        <f t="shared" si="332"/>
        <v>6.8844514897535292E-2</v>
      </c>
      <c r="Q2184" s="36">
        <f>Inputs!$B$12*(1+$B2184)^0*$C2184+Inputs!$B$29*(1+$D2184)^0*Inputs!$B$19+Inputs!$B$30*(1+$E2184)^0*Inputs!$B$20+Inputs!$B$31*(1+$F2184)^0*Inputs!$B$21+Inputs!$B$22*(1+Inputs!$B$23)^0</f>
        <v>11658.688320893387</v>
      </c>
      <c r="R2184" s="36">
        <f>Inputs!$B$12*(1+$B2184)^1*$C2184+Inputs!$B$29*(1+$D2184)^1*Inputs!$B$19+Inputs!$B$30*(1+$E2184)^1*Inputs!$B$20+Inputs!$B$31*(1+$F2184)^1*Inputs!$B$21+Inputs!$B$22*(1+Inputs!$B$23)^1</f>
        <v>13272.590580125518</v>
      </c>
      <c r="S2184" s="36">
        <f>Inputs!$B$12*(1+$B2184)^2*$C2184+Inputs!$B$29*(1+$D2184)^2*Inputs!$B$19+Inputs!$B$30*(1+$E2184)^2*Inputs!$B$20+Inputs!$B$31*(1+$F2184)^2*Inputs!$B$21+Inputs!$B$22*(1+Inputs!$B$23)^2</f>
        <v>15401.127279906468</v>
      </c>
      <c r="T2184" s="36">
        <f>Inputs!$B$12*(1+$B2184)^3*$C2184+Inputs!$B$29*(1+$D2184)^3*Inputs!$B$19+Inputs!$B$30*(1+$E2184)^3*Inputs!$B$20+Inputs!$B$31*(1+$F2184)^3*Inputs!$B$21+Inputs!$B$22*(1+Inputs!$B$23)^3</f>
        <v>18231.974114840392</v>
      </c>
      <c r="U2184" s="36">
        <f>Inputs!$B$12*(1+$B2184)^4*$C2184+Inputs!$B$29*(1+$D2184)^4*Inputs!$B$19+Inputs!$B$30*(1+$E2184)^4*Inputs!$B$20+Inputs!$B$31*(1+$F2184)^4*Inputs!$B$21+Inputs!$B$22*(1+Inputs!$B$23)^4</f>
        <v>22022.425588788818</v>
      </c>
      <c r="V2184" s="35">
        <f>Inputs!$B$13/(Q2184*(1-$G2184))</f>
        <v>1.2968738767444705</v>
      </c>
      <c r="W2184" s="36">
        <f>Inputs!$B$13</f>
        <v>12660</v>
      </c>
      <c r="X2184" s="36">
        <f t="shared" si="333"/>
        <v>13736.596529187884</v>
      </c>
      <c r="Y2184" s="36">
        <f t="shared" si="334"/>
        <v>15155.232510822834</v>
      </c>
      <c r="Z2184" s="36">
        <f t="shared" si="335"/>
        <v>17012.405268219711</v>
      </c>
      <c r="AA2184" s="36">
        <f t="shared" si="336"/>
        <v>19427.798528252395</v>
      </c>
      <c r="AB2184" s="36">
        <f t="shared" si="337"/>
        <v>57845.640924923195</v>
      </c>
      <c r="AC2184" s="36">
        <f t="shared" si="338"/>
        <v>291141.37633734586</v>
      </c>
      <c r="AD2184" s="36">
        <f t="shared" si="339"/>
        <v>180336.4119913195</v>
      </c>
    </row>
    <row r="2185" spans="1:30" ht="14.25" customHeight="1" x14ac:dyDescent="0.25">
      <c r="A2185" s="16">
        <v>2169</v>
      </c>
      <c r="B2185" s="34">
        <v>0.32757594004524199</v>
      </c>
      <c r="C2185" s="34">
        <v>6.9666698710684205E-2</v>
      </c>
      <c r="D2185" s="34">
        <v>3.4918957129648501E-2</v>
      </c>
      <c r="E2185" s="34">
        <v>4.22499017374467E-2</v>
      </c>
      <c r="F2185" s="34">
        <v>1.7609637108439598E-2</v>
      </c>
      <c r="G2185" s="34">
        <v>0.19485379844037101</v>
      </c>
      <c r="H2185" s="35">
        <v>1.1574834708219801</v>
      </c>
      <c r="I2185" s="34">
        <v>9.3984428415913104E-2</v>
      </c>
      <c r="J2185" s="34">
        <v>2.3396551572105399E-2</v>
      </c>
      <c r="K2185" s="36">
        <f>Inputs!$B$12*(1+$B2185)^4</f>
        <v>186375.46600461513</v>
      </c>
      <c r="L2185" s="36">
        <f t="shared" si="330"/>
        <v>20485.304390594909</v>
      </c>
      <c r="M2185" s="36">
        <f t="shared" si="331"/>
        <v>250168.36287716791</v>
      </c>
      <c r="N2185" s="37">
        <f>M2185/Inputs!$B$6</f>
        <v>381.35421170299986</v>
      </c>
      <c r="O2185" s="38">
        <f>IF(N2185&gt;Inputs!$B$4,1,0)</f>
        <v>0</v>
      </c>
      <c r="P2185" s="34">
        <f t="shared" si="332"/>
        <v>7.0587876843807712E-2</v>
      </c>
      <c r="Q2185" s="36">
        <f>Inputs!$B$12*(1+$B2185)^0*$C2185+Inputs!$B$29*(1+$D2185)^0*Inputs!$B$19+Inputs!$B$30*(1+$E2185)^0*Inputs!$B$20+Inputs!$B$31*(1+$F2185)^0*Inputs!$B$21+Inputs!$B$22*(1+Inputs!$B$23)^0</f>
        <v>12202.045950067975</v>
      </c>
      <c r="R2185" s="36">
        <f>Inputs!$B$12*(1+$B2185)^1*$C2185+Inputs!$B$29*(1+$D2185)^1*Inputs!$B$19+Inputs!$B$30*(1+$E2185)^1*Inputs!$B$20+Inputs!$B$31*(1+$F2185)^1*Inputs!$B$21+Inputs!$B$22*(1+Inputs!$B$23)^1</f>
        <v>13803.036375078647</v>
      </c>
      <c r="S2185" s="36">
        <f>Inputs!$B$12*(1+$B2185)^2*$C2185+Inputs!$B$29*(1+$D2185)^2*Inputs!$B$19+Inputs!$B$30*(1+$E2185)^2*Inputs!$B$20+Inputs!$B$31*(1+$F2185)^2*Inputs!$B$21+Inputs!$B$22*(1+Inputs!$B$23)^2</f>
        <v>15860.398918573395</v>
      </c>
      <c r="T2185" s="36">
        <f>Inputs!$B$12*(1+$B2185)^3*$C2185+Inputs!$B$29*(1+$D2185)^3*Inputs!$B$19+Inputs!$B$30*(1+$E2185)^3*Inputs!$B$20+Inputs!$B$31*(1+$F2185)^3*Inputs!$B$21+Inputs!$B$22*(1+Inputs!$B$23)^3</f>
        <v>18521.356577863051</v>
      </c>
      <c r="U2185" s="36">
        <f>Inputs!$B$12*(1+$B2185)^4*$C2185+Inputs!$B$29*(1+$D2185)^4*Inputs!$B$19+Inputs!$B$30*(1+$E2185)^4*Inputs!$B$20+Inputs!$B$31*(1+$F2185)^4*Inputs!$B$21+Inputs!$B$22*(1+Inputs!$B$23)^4</f>
        <v>21981.274778231535</v>
      </c>
      <c r="V2185" s="35">
        <f>Inputs!$B$13/(Q2185*(1-$G2185))</f>
        <v>1.2886242538696295</v>
      </c>
      <c r="W2185" s="36">
        <f>Inputs!$B$13</f>
        <v>12660</v>
      </c>
      <c r="X2185" s="36">
        <f t="shared" si="333"/>
        <v>13956.720036420695</v>
      </c>
      <c r="Y2185" s="36">
        <f t="shared" si="334"/>
        <v>15618.324371056702</v>
      </c>
      <c r="Z2185" s="36">
        <f t="shared" si="335"/>
        <v>17749.762340251287</v>
      </c>
      <c r="AA2185" s="36">
        <f t="shared" si="336"/>
        <v>20485.304390594909</v>
      </c>
      <c r="AB2185" s="36">
        <f t="shared" si="337"/>
        <v>60628.505450944562</v>
      </c>
      <c r="AC2185" s="36">
        <f t="shared" si="338"/>
        <v>296999.8646882216</v>
      </c>
      <c r="AD2185" s="36">
        <f t="shared" si="339"/>
        <v>189539.85742622335</v>
      </c>
    </row>
    <row r="2186" spans="1:30" ht="14.25" customHeight="1" x14ac:dyDescent="0.25">
      <c r="A2186" s="16">
        <v>2170</v>
      </c>
      <c r="B2186" s="34">
        <v>0.31559253860067499</v>
      </c>
      <c r="C2186" s="34">
        <v>7.3827985717929506E-2</v>
      </c>
      <c r="D2186" s="34">
        <v>2.67111682824046E-2</v>
      </c>
      <c r="E2186" s="34">
        <v>3.2692493706940301E-2</v>
      </c>
      <c r="F2186" s="34">
        <v>1.65668676314999E-2</v>
      </c>
      <c r="G2186" s="34">
        <v>0.19597644895408001</v>
      </c>
      <c r="H2186" s="35">
        <v>1.02472120884961</v>
      </c>
      <c r="I2186" s="34">
        <v>9.3997575765026001E-2</v>
      </c>
      <c r="J2186" s="34">
        <v>2.26421176221017E-2</v>
      </c>
      <c r="K2186" s="36">
        <f>Inputs!$B$12*(1+$B2186)^4</f>
        <v>179736.73870801824</v>
      </c>
      <c r="L2186" s="36">
        <f t="shared" si="330"/>
        <v>18143.192096552091</v>
      </c>
      <c r="M2186" s="36">
        <f t="shared" si="331"/>
        <v>223063.71395759101</v>
      </c>
      <c r="N2186" s="37">
        <f>M2186/Inputs!$B$6</f>
        <v>340.03614932559606</v>
      </c>
      <c r="O2186" s="38">
        <f>IF(N2186&gt;Inputs!$B$4,1,0)</f>
        <v>0</v>
      </c>
      <c r="P2186" s="34">
        <f t="shared" si="332"/>
        <v>7.1355458142924294E-2</v>
      </c>
      <c r="Q2186" s="36">
        <f>Inputs!$B$12*(1+$B2186)^0*$C2186+Inputs!$B$29*(1+$D2186)^0*Inputs!$B$19+Inputs!$B$30*(1+$E2186)^0*Inputs!$B$20+Inputs!$B$31*(1+$F2186)^0*Inputs!$B$21+Inputs!$B$22*(1+Inputs!$B$23)^0</f>
        <v>12451.723170502693</v>
      </c>
      <c r="R2186" s="36">
        <f>Inputs!$B$12*(1+$B2186)^1*$C2186+Inputs!$B$29*(1+$D2186)^1*Inputs!$B$19+Inputs!$B$30*(1+$E2186)^1*Inputs!$B$20+Inputs!$B$31*(1+$F2186)^1*Inputs!$B$21+Inputs!$B$22*(1+Inputs!$B$23)^1</f>
        <v>14025.64526754621</v>
      </c>
      <c r="S2186" s="36">
        <f>Inputs!$B$12*(1+$B2186)^2*$C2186+Inputs!$B$29*(1+$D2186)^2*Inputs!$B$19+Inputs!$B$30*(1+$E2186)^2*Inputs!$B$20+Inputs!$B$31*(1+$F2186)^2*Inputs!$B$21+Inputs!$B$22*(1+Inputs!$B$23)^2</f>
        <v>16044.962726231406</v>
      </c>
      <c r="T2186" s="36">
        <f>Inputs!$B$12*(1+$B2186)^3*$C2186+Inputs!$B$29*(1+$D2186)^3*Inputs!$B$19+Inputs!$B$30*(1+$E2186)^3*Inputs!$B$20+Inputs!$B$31*(1+$F2186)^3*Inputs!$B$21+Inputs!$B$22*(1+Inputs!$B$23)^3</f>
        <v>18649.020842576203</v>
      </c>
      <c r="U2186" s="36">
        <f>Inputs!$B$12*(1+$B2186)^4*$C2186+Inputs!$B$29*(1+$D2186)^4*Inputs!$B$19+Inputs!$B$30*(1+$E2186)^4*Inputs!$B$20+Inputs!$B$31*(1+$F2186)^4*Inputs!$B$21+Inputs!$B$22*(1+Inputs!$B$23)^4</f>
        <v>22021.109871459928</v>
      </c>
      <c r="V2186" s="35">
        <f>Inputs!$B$13/(Q2186*(1-$G2186))</f>
        <v>1.2645484652584646</v>
      </c>
      <c r="W2186" s="36">
        <f>Inputs!$B$13</f>
        <v>12660</v>
      </c>
      <c r="X2186" s="36">
        <f t="shared" si="333"/>
        <v>13584.118752904495</v>
      </c>
      <c r="Y2186" s="36">
        <f t="shared" si="334"/>
        <v>14766.393659362688</v>
      </c>
      <c r="Z2186" s="36">
        <f t="shared" si="335"/>
        <v>16263.935573108445</v>
      </c>
      <c r="AA2186" s="36">
        <f t="shared" si="336"/>
        <v>18143.192096552091</v>
      </c>
      <c r="AB2186" s="36">
        <f t="shared" si="337"/>
        <v>57132.390540606102</v>
      </c>
      <c r="AC2186" s="36">
        <f t="shared" si="338"/>
        <v>260022.04833271677</v>
      </c>
      <c r="AD2186" s="36">
        <f t="shared" si="339"/>
        <v>165931.3234169849</v>
      </c>
    </row>
    <row r="2187" spans="1:30" ht="14.25" customHeight="1" x14ac:dyDescent="0.25">
      <c r="A2187" s="16">
        <v>2171</v>
      </c>
      <c r="B2187" s="34">
        <v>0.143208809417086</v>
      </c>
      <c r="C2187" s="34">
        <v>0.11085093363378699</v>
      </c>
      <c r="D2187" s="34">
        <v>4.9177375765191898E-2</v>
      </c>
      <c r="E2187" s="34">
        <v>3.4596968782362E-2</v>
      </c>
      <c r="F2187" s="34">
        <v>8.9981222092290394E-3</v>
      </c>
      <c r="G2187" s="34">
        <v>0.17158934383100799</v>
      </c>
      <c r="H2187" s="35">
        <v>0.999612139526731</v>
      </c>
      <c r="I2187" s="34">
        <v>9.7224136982490203E-2</v>
      </c>
      <c r="J2187" s="34">
        <v>2.9399279579044601E-2</v>
      </c>
      <c r="K2187" s="36">
        <f>Inputs!$B$12*(1+$B2187)^4</f>
        <v>102483.39406689513</v>
      </c>
      <c r="L2187" s="36">
        <f t="shared" si="330"/>
        <v>16828.927361953145</v>
      </c>
      <c r="M2187" s="36">
        <f t="shared" si="331"/>
        <v>215726.80248460063</v>
      </c>
      <c r="N2187" s="37">
        <f>M2187/Inputs!$B$6</f>
        <v>328.85183305579363</v>
      </c>
      <c r="O2187" s="38">
        <f>IF(N2187&gt;Inputs!$B$4,1,0)</f>
        <v>0</v>
      </c>
      <c r="P2187" s="34">
        <f t="shared" si="332"/>
        <v>6.7824857403445599E-2</v>
      </c>
      <c r="Q2187" s="36">
        <f>Inputs!$B$12*(1+$B2187)^0*$C2187+Inputs!$B$29*(1+$D2187)^0*Inputs!$B$19+Inputs!$B$30*(1+$E2187)^0*Inputs!$B$20+Inputs!$B$31*(1+$F2187)^0*Inputs!$B$21+Inputs!$B$22*(1+Inputs!$B$23)^0</f>
        <v>14673.100045454143</v>
      </c>
      <c r="R2187" s="36">
        <f>Inputs!$B$12*(1+$B2187)^1*$C2187+Inputs!$B$29*(1+$D2187)^1*Inputs!$B$19+Inputs!$B$30*(1+$E2187)^1*Inputs!$B$20+Inputs!$B$31*(1+$F2187)^1*Inputs!$B$21+Inputs!$B$22*(1+Inputs!$B$23)^1</f>
        <v>15846.27375448402</v>
      </c>
      <c r="S2187" s="36">
        <f>Inputs!$B$12*(1+$B2187)^2*$C2187+Inputs!$B$29*(1+$D2187)^2*Inputs!$B$19+Inputs!$B$30*(1+$E2187)^2*Inputs!$B$20+Inputs!$B$31*(1+$F2187)^2*Inputs!$B$21+Inputs!$B$22*(1+Inputs!$B$23)^2</f>
        <v>17165.130402171973</v>
      </c>
      <c r="T2187" s="36">
        <f>Inputs!$B$12*(1+$B2187)^3*$C2187+Inputs!$B$29*(1+$D2187)^3*Inputs!$B$19+Inputs!$B$30*(1+$E2187)^3*Inputs!$B$20+Inputs!$B$31*(1+$F2187)^3*Inputs!$B$21+Inputs!$B$22*(1+Inputs!$B$23)^3</f>
        <v>18649.641850382803</v>
      </c>
      <c r="U2187" s="36">
        <f>Inputs!$B$12*(1+$B2187)^4*$C2187+Inputs!$B$29*(1+$D2187)^4*Inputs!$B$19+Inputs!$B$30*(1+$E2187)^4*Inputs!$B$20+Inputs!$B$31*(1+$F2187)^4*Inputs!$B$21+Inputs!$B$22*(1+Inputs!$B$23)^4</f>
        <v>20322.598514358775</v>
      </c>
      <c r="V2187" s="35">
        <f>Inputs!$B$13/(Q2187*(1-$G2187))</f>
        <v>1.041516489623856</v>
      </c>
      <c r="W2187" s="36">
        <f>Inputs!$B$13</f>
        <v>12660</v>
      </c>
      <c r="X2187" s="36">
        <f t="shared" si="333"/>
        <v>13534.696289319887</v>
      </c>
      <c r="Y2187" s="36">
        <f t="shared" si="334"/>
        <v>14512.196905867881</v>
      </c>
      <c r="Z2187" s="36">
        <f t="shared" si="335"/>
        <v>15605.420732316685</v>
      </c>
      <c r="AA2187" s="36">
        <f t="shared" si="336"/>
        <v>16828.927361953145</v>
      </c>
      <c r="AB2187" s="36">
        <f t="shared" si="337"/>
        <v>55116.040401821621</v>
      </c>
      <c r="AC2187" s="36">
        <f t="shared" si="338"/>
        <v>255417.94506747567</v>
      </c>
      <c r="AD2187" s="36">
        <f t="shared" si="339"/>
        <v>160610.76208277899</v>
      </c>
    </row>
    <row r="2188" spans="1:30" ht="14.25" customHeight="1" x14ac:dyDescent="0.25">
      <c r="A2188" s="16">
        <v>2172</v>
      </c>
      <c r="B2188" s="34">
        <v>0.30528346256643502</v>
      </c>
      <c r="C2188" s="34">
        <v>7.1404703767018601E-2</v>
      </c>
      <c r="D2188" s="34">
        <v>3.7805352646423603E-2</v>
      </c>
      <c r="E2188" s="34">
        <v>4.7051097003414102E-2</v>
      </c>
      <c r="F2188" s="34">
        <v>2.0953991263015701E-2</v>
      </c>
      <c r="G2188" s="34">
        <v>0.18735785739807201</v>
      </c>
      <c r="H2188" s="35">
        <v>1.1579610145786801</v>
      </c>
      <c r="I2188" s="34">
        <v>9.6126521228015196E-2</v>
      </c>
      <c r="J2188" s="34">
        <v>3.1400615383024397E-2</v>
      </c>
      <c r="K2188" s="36">
        <f>Inputs!$B$12*(1+$B2188)^4</f>
        <v>174168.89367677656</v>
      </c>
      <c r="L2188" s="36">
        <f t="shared" si="330"/>
        <v>20320.949434270373</v>
      </c>
      <c r="M2188" s="36">
        <f t="shared" si="331"/>
        <v>264795.86788368307</v>
      </c>
      <c r="N2188" s="37">
        <f>M2188/Inputs!$B$6</f>
        <v>403.65223762756563</v>
      </c>
      <c r="O2188" s="38">
        <f>IF(N2188&gt;Inputs!$B$4,1,0)</f>
        <v>1</v>
      </c>
      <c r="P2188" s="34">
        <f t="shared" si="332"/>
        <v>6.47259058449908E-2</v>
      </c>
      <c r="Q2188" s="36">
        <f>Inputs!$B$12*(1+$B2188)^0*$C2188+Inputs!$B$29*(1+$D2188)^0*Inputs!$B$19+Inputs!$B$30*(1+$E2188)^0*Inputs!$B$20+Inputs!$B$31*(1+$F2188)^0*Inputs!$B$21+Inputs!$B$22*(1+Inputs!$B$23)^0</f>
        <v>12306.326253448038</v>
      </c>
      <c r="R2188" s="36">
        <f>Inputs!$B$12*(1+$B2188)^1*$C2188+Inputs!$B$29*(1+$D2188)^1*Inputs!$B$19+Inputs!$B$30*(1+$E2188)^1*Inputs!$B$20+Inputs!$B$31*(1+$F2188)^1*Inputs!$B$21+Inputs!$B$22*(1+Inputs!$B$23)^1</f>
        <v>13882.636106216054</v>
      </c>
      <c r="S2188" s="36">
        <f>Inputs!$B$12*(1+$B2188)^2*$C2188+Inputs!$B$29*(1+$D2188)^2*Inputs!$B$19+Inputs!$B$30*(1+$E2188)^2*Inputs!$B$20+Inputs!$B$31*(1+$F2188)^2*Inputs!$B$21+Inputs!$B$22*(1+Inputs!$B$23)^2</f>
        <v>15868.416098889629</v>
      </c>
      <c r="T2188" s="36">
        <f>Inputs!$B$12*(1+$B2188)^3*$C2188+Inputs!$B$29*(1+$D2188)^3*Inputs!$B$19+Inputs!$B$30*(1+$E2188)^3*Inputs!$B$20+Inputs!$B$31*(1+$F2188)^3*Inputs!$B$21+Inputs!$B$22*(1+Inputs!$B$23)^3</f>
        <v>18385.980941667141</v>
      </c>
      <c r="U2188" s="36">
        <f>Inputs!$B$12*(1+$B2188)^4*$C2188+Inputs!$B$29*(1+$D2188)^4*Inputs!$B$19+Inputs!$B$30*(1+$E2188)^4*Inputs!$B$20+Inputs!$B$31*(1+$F2188)^4*Inputs!$B$21+Inputs!$B$22*(1+Inputs!$B$23)^4</f>
        <v>21594.87609374943</v>
      </c>
      <c r="V2188" s="35">
        <f>Inputs!$B$13/(Q2188*(1-$G2188))</f>
        <v>1.2659190654697181</v>
      </c>
      <c r="W2188" s="36">
        <f>Inputs!$B$13</f>
        <v>12660</v>
      </c>
      <c r="X2188" s="36">
        <f t="shared" si="333"/>
        <v>13977.126412447165</v>
      </c>
      <c r="Y2188" s="36">
        <f t="shared" si="334"/>
        <v>15628.383309366627</v>
      </c>
      <c r="Z2188" s="36">
        <f t="shared" si="335"/>
        <v>17704.610008716456</v>
      </c>
      <c r="AA2188" s="36">
        <f t="shared" si="336"/>
        <v>20320.949434270373</v>
      </c>
      <c r="AB2188" s="36">
        <f t="shared" si="337"/>
        <v>60156.203359205349</v>
      </c>
      <c r="AC2188" s="36">
        <f t="shared" si="338"/>
        <v>323812.22754715336</v>
      </c>
      <c r="AD2188" s="36">
        <f t="shared" si="339"/>
        <v>204639.66452447773</v>
      </c>
    </row>
    <row r="2189" spans="1:30" ht="14.25" customHeight="1" x14ac:dyDescent="0.25">
      <c r="A2189" s="16">
        <v>2173</v>
      </c>
      <c r="B2189" s="34">
        <v>0.26089291933694903</v>
      </c>
      <c r="C2189" s="34">
        <v>8.8399038210880201E-2</v>
      </c>
      <c r="D2189" s="34">
        <v>3.0842260761303801E-2</v>
      </c>
      <c r="E2189" s="34">
        <v>3.2742875778769602E-2</v>
      </c>
      <c r="F2189" s="34">
        <v>2.1483103591672201E-2</v>
      </c>
      <c r="G2189" s="34">
        <v>0.17976793992804199</v>
      </c>
      <c r="H2189" s="35">
        <v>1.10716086593929</v>
      </c>
      <c r="I2189" s="34">
        <v>9.0512713265670494E-2</v>
      </c>
      <c r="J2189" s="34">
        <v>3.2052569470817797E-2</v>
      </c>
      <c r="K2189" s="36">
        <f>Inputs!$B$12*(1+$B2189)^4</f>
        <v>151657.56336257939</v>
      </c>
      <c r="L2189" s="36">
        <f t="shared" si="330"/>
        <v>20261.908334306878</v>
      </c>
      <c r="M2189" s="36">
        <f t="shared" si="331"/>
        <v>293109.41490642721</v>
      </c>
      <c r="N2189" s="37">
        <f>M2189/Inputs!$B$6</f>
        <v>446.81313247930979</v>
      </c>
      <c r="O2189" s="38">
        <f>IF(N2189&gt;Inputs!$B$4,1,0)</f>
        <v>1</v>
      </c>
      <c r="P2189" s="34">
        <f t="shared" si="332"/>
        <v>5.8460143794852697E-2</v>
      </c>
      <c r="Q2189" s="36">
        <f>Inputs!$B$12*(1+$B2189)^0*$C2189+Inputs!$B$29*(1+$D2189)^0*Inputs!$B$19+Inputs!$B$30*(1+$E2189)^0*Inputs!$B$20+Inputs!$B$31*(1+$F2189)^0*Inputs!$B$21+Inputs!$B$22*(1+Inputs!$B$23)^0</f>
        <v>13325.986320079734</v>
      </c>
      <c r="R2189" s="36">
        <f>Inputs!$B$12*(1+$B2189)^1*$C2189+Inputs!$B$29*(1+$D2189)^1*Inputs!$B$19+Inputs!$B$30*(1+$E2189)^1*Inputs!$B$20+Inputs!$B$31*(1+$F2189)^1*Inputs!$B$21+Inputs!$B$22*(1+Inputs!$B$23)^1</f>
        <v>14921.636479225948</v>
      </c>
      <c r="S2189" s="36">
        <f>Inputs!$B$12*(1+$B2189)^2*$C2189+Inputs!$B$29*(1+$D2189)^2*Inputs!$B$19+Inputs!$B$30*(1+$E2189)^2*Inputs!$B$20+Inputs!$B$31*(1+$F2189)^2*Inputs!$B$21+Inputs!$B$22*(1+Inputs!$B$23)^2</f>
        <v>16884.142175276396</v>
      </c>
      <c r="T2189" s="36">
        <f>Inputs!$B$12*(1+$B2189)^3*$C2189+Inputs!$B$29*(1+$D2189)^3*Inputs!$B$19+Inputs!$B$30*(1+$E2189)^3*Inputs!$B$20+Inputs!$B$31*(1+$F2189)^3*Inputs!$B$21+Inputs!$B$22*(1+Inputs!$B$23)^3</f>
        <v>19307.856808063174</v>
      </c>
      <c r="U2189" s="36">
        <f>Inputs!$B$12*(1+$B2189)^4*$C2189+Inputs!$B$29*(1+$D2189)^4*Inputs!$B$19+Inputs!$B$30*(1+$E2189)^4*Inputs!$B$20+Inputs!$B$31*(1+$F2189)^4*Inputs!$B$21+Inputs!$B$22*(1+Inputs!$B$23)^4</f>
        <v>22311.71116771462</v>
      </c>
      <c r="V2189" s="35">
        <f>Inputs!$B$13/(Q2189*(1-$G2189))</f>
        <v>1.1582374475258537</v>
      </c>
      <c r="W2189" s="36">
        <f>Inputs!$B$13</f>
        <v>12660</v>
      </c>
      <c r="X2189" s="36">
        <f t="shared" si="333"/>
        <v>14019.620945793064</v>
      </c>
      <c r="Y2189" s="36">
        <f t="shared" si="334"/>
        <v>15686.654023844047</v>
      </c>
      <c r="Z2189" s="36">
        <f t="shared" si="335"/>
        <v>17736.245539986983</v>
      </c>
      <c r="AA2189" s="36">
        <f t="shared" si="336"/>
        <v>20261.908334306878</v>
      </c>
      <c r="AB2189" s="36">
        <f t="shared" si="337"/>
        <v>61173.170012102426</v>
      </c>
      <c r="AC2189" s="36">
        <f t="shared" si="338"/>
        <v>357702.75612364808</v>
      </c>
      <c r="AD2189" s="36">
        <f t="shared" si="339"/>
        <v>231936.24489432477</v>
      </c>
    </row>
    <row r="2190" spans="1:30" ht="14.25" customHeight="1" x14ac:dyDescent="0.25">
      <c r="A2190" s="16">
        <v>2174</v>
      </c>
      <c r="B2190" s="34">
        <v>0.22928786625633099</v>
      </c>
      <c r="C2190" s="34">
        <v>5.3595445276723698E-2</v>
      </c>
      <c r="D2190" s="34">
        <v>1.9295873522700801E-2</v>
      </c>
      <c r="E2190" s="34">
        <v>3.6138992308720197E-2</v>
      </c>
      <c r="F2190" s="34">
        <v>1.8657479029517001E-2</v>
      </c>
      <c r="G2190" s="34">
        <v>0.16094585770835701</v>
      </c>
      <c r="H2190" s="35">
        <v>1.0769305475158599</v>
      </c>
      <c r="I2190" s="34">
        <v>0.10052177096048399</v>
      </c>
      <c r="J2190" s="34">
        <v>2.5337890851344101E-2</v>
      </c>
      <c r="K2190" s="36">
        <f>Inputs!$B$12*(1+$B2190)^4</f>
        <v>137014.21601718705</v>
      </c>
      <c r="L2190" s="36">
        <f t="shared" si="330"/>
        <v>14519.240440121968</v>
      </c>
      <c r="M2190" s="36">
        <f t="shared" si="331"/>
        <v>173457.51820771664</v>
      </c>
      <c r="N2190" s="37">
        <f>M2190/Inputs!$B$6</f>
        <v>264.41694848737291</v>
      </c>
      <c r="O2190" s="38">
        <f>IF(N2190&gt;Inputs!$B$4,1,0)</f>
        <v>0</v>
      </c>
      <c r="P2190" s="34">
        <f t="shared" si="332"/>
        <v>7.51838801091399E-2</v>
      </c>
      <c r="Q2190" s="36">
        <f>Inputs!$B$12*(1+$B2190)^0*$C2190+Inputs!$B$29*(1+$D2190)^0*Inputs!$B$19+Inputs!$B$30*(1+$E2190)^0*Inputs!$B$20+Inputs!$B$31*(1+$F2190)^0*Inputs!$B$21+Inputs!$B$22*(1+Inputs!$B$23)^0</f>
        <v>11237.770744030342</v>
      </c>
      <c r="R2190" s="36">
        <f>Inputs!$B$12*(1+$B2190)^1*$C2190+Inputs!$B$29*(1+$D2190)^1*Inputs!$B$19+Inputs!$B$30*(1+$E2190)^1*Inputs!$B$20+Inputs!$B$31*(1+$F2190)^1*Inputs!$B$21+Inputs!$B$22*(1+Inputs!$B$23)^1</f>
        <v>12144.671149036492</v>
      </c>
      <c r="S2190" s="36">
        <f>Inputs!$B$12*(1+$B2190)^2*$C2190+Inputs!$B$29*(1+$D2190)^2*Inputs!$B$19+Inputs!$B$30*(1+$E2190)^2*Inputs!$B$20+Inputs!$B$31*(1+$F2190)^2*Inputs!$B$21+Inputs!$B$22*(1+Inputs!$B$23)^2</f>
        <v>13224.639452043179</v>
      </c>
      <c r="T2190" s="36">
        <f>Inputs!$B$12*(1+$B2190)^3*$C2190+Inputs!$B$29*(1+$D2190)^3*Inputs!$B$19+Inputs!$B$30*(1+$E2190)^3*Inputs!$B$20+Inputs!$B$31*(1+$F2190)^3*Inputs!$B$21+Inputs!$B$22*(1+Inputs!$B$23)^3</f>
        <v>14516.548489800263</v>
      </c>
      <c r="U2190" s="36">
        <f>Inputs!$B$12*(1+$B2190)^4*$C2190+Inputs!$B$29*(1+$D2190)^4*Inputs!$B$19+Inputs!$B$30*(1+$E2190)^4*Inputs!$B$20+Inputs!$B$31*(1+$F2190)^4*Inputs!$B$21+Inputs!$B$22*(1+Inputs!$B$23)^4</f>
        <v>16068.16250936806</v>
      </c>
      <c r="V2190" s="35">
        <f>Inputs!$B$13/(Q2190*(1-$G2190))</f>
        <v>1.3426522744025198</v>
      </c>
      <c r="W2190" s="36">
        <f>Inputs!$B$13</f>
        <v>12660</v>
      </c>
      <c r="X2190" s="36">
        <f t="shared" si="333"/>
        <v>13004.747330499666</v>
      </c>
      <c r="Y2190" s="36">
        <f t="shared" si="334"/>
        <v>13424.073556867397</v>
      </c>
      <c r="Z2190" s="36">
        <f t="shared" si="335"/>
        <v>13926.331261001887</v>
      </c>
      <c r="AA2190" s="36">
        <f t="shared" si="336"/>
        <v>14519.240440121968</v>
      </c>
      <c r="AB2190" s="36">
        <f t="shared" si="337"/>
        <v>50800.337787128825</v>
      </c>
      <c r="AC2190" s="36">
        <f t="shared" si="338"/>
        <v>198009.56465704428</v>
      </c>
      <c r="AD2190" s="36">
        <f t="shared" si="339"/>
        <v>122657.18042058781</v>
      </c>
    </row>
    <row r="2191" spans="1:30" ht="14.25" customHeight="1" x14ac:dyDescent="0.25">
      <c r="A2191" s="16">
        <v>2175</v>
      </c>
      <c r="B2191" s="34">
        <v>0.35386207187765401</v>
      </c>
      <c r="C2191" s="34">
        <v>8.1917984721752504E-2</v>
      </c>
      <c r="D2191" s="34">
        <v>3.4863472318659203E-2</v>
      </c>
      <c r="E2191" s="34">
        <v>6.6084095689494707E-2</v>
      </c>
      <c r="F2191" s="34">
        <v>3.9065865157378197E-3</v>
      </c>
      <c r="G2191" s="34">
        <v>0.17734676987546</v>
      </c>
      <c r="H2191" s="35">
        <v>1.03577052644294</v>
      </c>
      <c r="I2191" s="34">
        <v>9.1638363447661797E-2</v>
      </c>
      <c r="J2191" s="34">
        <v>2.9891015579013299E-2</v>
      </c>
      <c r="K2191" s="36">
        <f>Inputs!$B$12*(1+$B2191)^4</f>
        <v>201580.69462506939</v>
      </c>
      <c r="L2191" s="36">
        <f t="shared" si="330"/>
        <v>21757.295769280849</v>
      </c>
      <c r="M2191" s="36">
        <f t="shared" si="331"/>
        <v>296918.5929628365</v>
      </c>
      <c r="N2191" s="37">
        <f>M2191/Inputs!$B$6</f>
        <v>452.61980634578737</v>
      </c>
      <c r="O2191" s="38">
        <f>IF(N2191&gt;Inputs!$B$4,1,0)</f>
        <v>1</v>
      </c>
      <c r="P2191" s="34">
        <f t="shared" si="332"/>
        <v>6.1747347868648494E-2</v>
      </c>
      <c r="Q2191" s="36">
        <f>Inputs!$B$12*(1+$B2191)^0*$C2191+Inputs!$B$29*(1+$D2191)^0*Inputs!$B$19+Inputs!$B$30*(1+$E2191)^0*Inputs!$B$20+Inputs!$B$31*(1+$F2191)^0*Inputs!$B$21+Inputs!$B$22*(1+Inputs!$B$23)^0</f>
        <v>12937.123110732071</v>
      </c>
      <c r="R2191" s="36">
        <f>Inputs!$B$12*(1+$B2191)^1*$C2191+Inputs!$B$29*(1+$D2191)^1*Inputs!$B$19+Inputs!$B$30*(1+$E2191)^1*Inputs!$B$20+Inputs!$B$31*(1+$F2191)^1*Inputs!$B$21+Inputs!$B$22*(1+Inputs!$B$23)^1</f>
        <v>14905.912950005444</v>
      </c>
      <c r="S2191" s="36">
        <f>Inputs!$B$12*(1+$B2191)^2*$C2191+Inputs!$B$29*(1+$D2191)^2*Inputs!$B$19+Inputs!$B$30*(1+$E2191)^2*Inputs!$B$20+Inputs!$B$31*(1+$F2191)^2*Inputs!$B$21+Inputs!$B$22*(1+Inputs!$B$23)^2</f>
        <v>17503.132210201686</v>
      </c>
      <c r="T2191" s="36">
        <f>Inputs!$B$12*(1+$B2191)^3*$C2191+Inputs!$B$29*(1+$D2191)^3*Inputs!$B$19+Inputs!$B$30*(1+$E2191)^3*Inputs!$B$20+Inputs!$B$31*(1+$F2191)^3*Inputs!$B$21+Inputs!$B$22*(1+Inputs!$B$23)^3</f>
        <v>20947.370618316432</v>
      </c>
      <c r="U2191" s="36">
        <f>Inputs!$B$12*(1+$B2191)^4*$C2191+Inputs!$B$29*(1+$D2191)^4*Inputs!$B$19+Inputs!$B$30*(1+$E2191)^4*Inputs!$B$20+Inputs!$B$31*(1+$F2191)^4*Inputs!$B$21+Inputs!$B$22*(1+Inputs!$B$23)^4</f>
        <v>25534.335455076711</v>
      </c>
      <c r="V2191" s="35">
        <f>Inputs!$B$13/(Q2191*(1-$G2191))</f>
        <v>1.1895403753623497</v>
      </c>
      <c r="W2191" s="36">
        <f>Inputs!$B$13</f>
        <v>12660</v>
      </c>
      <c r="X2191" s="36">
        <f t="shared" si="333"/>
        <v>14115.220098899958</v>
      </c>
      <c r="Y2191" s="36">
        <f t="shared" si="334"/>
        <v>16021.135016976119</v>
      </c>
      <c r="Z2191" s="36">
        <f t="shared" si="335"/>
        <v>18511.291648017617</v>
      </c>
      <c r="AA2191" s="36">
        <f t="shared" si="336"/>
        <v>21757.295769280849</v>
      </c>
      <c r="AB2191" s="36">
        <f t="shared" si="337"/>
        <v>62828.01821821717</v>
      </c>
      <c r="AC2191" s="36">
        <f t="shared" si="338"/>
        <v>362892.40282423282</v>
      </c>
      <c r="AD2191" s="36">
        <f t="shared" si="339"/>
        <v>234090.57474461931</v>
      </c>
    </row>
    <row r="2192" spans="1:30" ht="14.25" customHeight="1" x14ac:dyDescent="0.25">
      <c r="A2192" s="16">
        <v>2176</v>
      </c>
      <c r="B2192" s="34">
        <v>0.29462678164002798</v>
      </c>
      <c r="C2192" s="34">
        <v>6.2795352655975495E-2</v>
      </c>
      <c r="D2192" s="34">
        <v>3.2890904573459501E-2</v>
      </c>
      <c r="E2192" s="34">
        <v>5.2470381880917898E-2</v>
      </c>
      <c r="F2192" s="34">
        <v>1.13963724353753E-2</v>
      </c>
      <c r="G2192" s="34">
        <v>0.21097713028038501</v>
      </c>
      <c r="H2192" s="35">
        <v>1.03755171426219</v>
      </c>
      <c r="I2192" s="34">
        <v>0.10192290794476799</v>
      </c>
      <c r="J2192" s="34">
        <v>2.1061520924397701E-2</v>
      </c>
      <c r="K2192" s="36">
        <f>Inputs!$B$12*(1+$B2192)^4</f>
        <v>168550.3264774729</v>
      </c>
      <c r="L2192" s="36">
        <f t="shared" si="330"/>
        <v>16006.703873960429</v>
      </c>
      <c r="M2192" s="36">
        <f t="shared" si="331"/>
        <v>177238.59858944317</v>
      </c>
      <c r="N2192" s="37">
        <f>M2192/Inputs!$B$6</f>
        <v>270.18079053268775</v>
      </c>
      <c r="O2192" s="38">
        <f>IF(N2192&gt;Inputs!$B$4,1,0)</f>
        <v>0</v>
      </c>
      <c r="P2192" s="34">
        <f t="shared" si="332"/>
        <v>8.0861387020370296E-2</v>
      </c>
      <c r="Q2192" s="36">
        <f>Inputs!$B$12*(1+$B2192)^0*$C2192+Inputs!$B$29*(1+$D2192)^0*Inputs!$B$19+Inputs!$B$30*(1+$E2192)^0*Inputs!$B$20+Inputs!$B$31*(1+$F2192)^0*Inputs!$B$21+Inputs!$B$22*(1+Inputs!$B$23)^0</f>
        <v>11789.765186785451</v>
      </c>
      <c r="R2192" s="36">
        <f>Inputs!$B$12*(1+$B2192)^1*$C2192+Inputs!$B$29*(1+$D2192)^1*Inputs!$B$19+Inputs!$B$30*(1+$E2192)^1*Inputs!$B$20+Inputs!$B$31*(1+$F2192)^1*Inputs!$B$21+Inputs!$B$22*(1+Inputs!$B$23)^1</f>
        <v>13122.485551103062</v>
      </c>
      <c r="S2192" s="36">
        <f>Inputs!$B$12*(1+$B2192)^2*$C2192+Inputs!$B$29*(1+$D2192)^2*Inputs!$B$19+Inputs!$B$30*(1+$E2192)^2*Inputs!$B$20+Inputs!$B$31*(1+$F2192)^2*Inputs!$B$21+Inputs!$B$22*(1+Inputs!$B$23)^2</f>
        <v>14791.258784502788</v>
      </c>
      <c r="T2192" s="36">
        <f>Inputs!$B$12*(1+$B2192)^3*$C2192+Inputs!$B$29*(1+$D2192)^3*Inputs!$B$19+Inputs!$B$30*(1+$E2192)^3*Inputs!$B$20+Inputs!$B$31*(1+$F2192)^3*Inputs!$B$21+Inputs!$B$22*(1+Inputs!$B$23)^3</f>
        <v>16892.869175188025</v>
      </c>
      <c r="U2192" s="36">
        <f>Inputs!$B$12*(1+$B2192)^4*$C2192+Inputs!$B$29*(1+$D2192)^4*Inputs!$B$19+Inputs!$B$30*(1+$E2192)^4*Inputs!$B$20+Inputs!$B$31*(1+$F2192)^4*Inputs!$B$21+Inputs!$B$22*(1+Inputs!$B$23)^4</f>
        <v>19552.512259752053</v>
      </c>
      <c r="V2192" s="35">
        <f>Inputs!$B$13/(Q2192*(1-$G2192))</f>
        <v>1.3609399374723952</v>
      </c>
      <c r="W2192" s="36">
        <f>Inputs!$B$13</f>
        <v>12660</v>
      </c>
      <c r="X2192" s="36">
        <f t="shared" si="333"/>
        <v>13254.006436802274</v>
      </c>
      <c r="Y2192" s="36">
        <f t="shared" si="334"/>
        <v>13995.968047600736</v>
      </c>
      <c r="Z2192" s="36">
        <f t="shared" si="335"/>
        <v>14906.980758315405</v>
      </c>
      <c r="AA2192" s="36">
        <f t="shared" si="336"/>
        <v>16006.703873960429</v>
      </c>
      <c r="AB2192" s="36">
        <f t="shared" si="337"/>
        <v>52828.230432934237</v>
      </c>
      <c r="AC2192" s="36">
        <f t="shared" si="338"/>
        <v>202121.55646569861</v>
      </c>
      <c r="AD2192" s="36">
        <f t="shared" si="339"/>
        <v>124410.36815650894</v>
      </c>
    </row>
    <row r="2193" spans="1:30" ht="14.25" customHeight="1" x14ac:dyDescent="0.25">
      <c r="A2193" s="16">
        <v>2177</v>
      </c>
      <c r="B2193" s="34">
        <v>0.32138736035092103</v>
      </c>
      <c r="C2193" s="34">
        <v>5.6277444700657701E-2</v>
      </c>
      <c r="D2193" s="34">
        <v>3.6125201531480598E-2</v>
      </c>
      <c r="E2193" s="34">
        <v>5.2815580550755699E-2</v>
      </c>
      <c r="F2193" s="34">
        <v>1.01461391309224E-2</v>
      </c>
      <c r="G2193" s="34">
        <v>0.17684387507056601</v>
      </c>
      <c r="H2193" s="35">
        <v>1.15288492712628</v>
      </c>
      <c r="I2193" s="34">
        <v>0.100599487564718</v>
      </c>
      <c r="J2193" s="34">
        <v>3.02882931846995E-2</v>
      </c>
      <c r="K2193" s="36">
        <f>Inputs!$B$12*(1+$B2193)^4</f>
        <v>182924.48604311034</v>
      </c>
      <c r="L2193" s="36">
        <f t="shared" ref="L2193:L2256" si="340">AA2193</f>
        <v>18307.094185311234</v>
      </c>
      <c r="M2193" s="36">
        <f t="shared" ref="M2193:M2256" si="341">AB2193+AD2193</f>
        <v>222442.02878690098</v>
      </c>
      <c r="N2193" s="37">
        <f>M2193/Inputs!$B$6</f>
        <v>339.08845851661732</v>
      </c>
      <c r="O2193" s="38">
        <f>IF(N2193&gt;Inputs!$B$4,1,0)</f>
        <v>0</v>
      </c>
      <c r="P2193" s="34">
        <f t="shared" ref="P2193:P2256" si="342">I2193-J2193</f>
        <v>7.0311194380018496E-2</v>
      </c>
      <c r="Q2193" s="36">
        <f>Inputs!$B$12*(1+$B2193)^0*$C2193+Inputs!$B$29*(1+$D2193)^0*Inputs!$B$19+Inputs!$B$30*(1+$E2193)^0*Inputs!$B$20+Inputs!$B$31*(1+$F2193)^0*Inputs!$B$21+Inputs!$B$22*(1+Inputs!$B$23)^0</f>
        <v>11398.690709466384</v>
      </c>
      <c r="R2193" s="36">
        <f>Inputs!$B$12*(1+$B2193)^1*$C2193+Inputs!$B$29*(1+$D2193)^1*Inputs!$B$19+Inputs!$B$30*(1+$E2193)^1*Inputs!$B$20+Inputs!$B$31*(1+$F2193)^1*Inputs!$B$21+Inputs!$B$22*(1+Inputs!$B$23)^1</f>
        <v>12712.444770056598</v>
      </c>
      <c r="S2193" s="36">
        <f>Inputs!$B$12*(1+$B2193)^2*$C2193+Inputs!$B$29*(1+$D2193)^2*Inputs!$B$19+Inputs!$B$30*(1+$E2193)^2*Inputs!$B$20+Inputs!$B$31*(1+$F2193)^2*Inputs!$B$21+Inputs!$B$22*(1+Inputs!$B$23)^2</f>
        <v>14384.674213999886</v>
      </c>
      <c r="T2193" s="36">
        <f>Inputs!$B$12*(1+$B2193)^3*$C2193+Inputs!$B$29*(1+$D2193)^3*Inputs!$B$19+Inputs!$B$30*(1+$E2193)^3*Inputs!$B$20+Inputs!$B$31*(1+$F2193)^3*Inputs!$B$21+Inputs!$B$22*(1+Inputs!$B$23)^3</f>
        <v>16527.938339345877</v>
      </c>
      <c r="U2193" s="36">
        <f>Inputs!$B$12*(1+$B2193)^4*$C2193+Inputs!$B$29*(1+$D2193)^4*Inputs!$B$19+Inputs!$B$30*(1+$E2193)^4*Inputs!$B$20+Inputs!$B$31*(1+$F2193)^4*Inputs!$B$21+Inputs!$B$22*(1+Inputs!$B$23)^4</f>
        <v>19290.844515169225</v>
      </c>
      <c r="V2193" s="35">
        <f>Inputs!$B$13/(Q2193*(1-$G2193))</f>
        <v>1.3492627228329899</v>
      </c>
      <c r="W2193" s="36">
        <f>Inputs!$B$13</f>
        <v>12660</v>
      </c>
      <c r="X2193" s="36">
        <f t="shared" ref="X2193:X2256" si="343">R2193*(1-$G2193)*($V2193+($H2193-$V2193)*1/4)</f>
        <v>13605.385681032421</v>
      </c>
      <c r="Y2193" s="36">
        <f t="shared" ref="Y2193:Y2256" si="344">S2193*(1-$G2193)*($V2193+($H2193-$V2193)*2/4)</f>
        <v>14813.755837376777</v>
      </c>
      <c r="Z2193" s="36">
        <f t="shared" ref="Z2193:Z2256" si="345">T2193*(1-$G2193)*($V2193+($H2193-$V2193)*3/4)</f>
        <v>16353.017968820253</v>
      </c>
      <c r="AA2193" s="36">
        <f t="shared" ref="AA2193:AA2256" si="346">U2193*(1-$G2193)*$H2193</f>
        <v>18307.094185311234</v>
      </c>
      <c r="AB2193" s="36">
        <f t="shared" ref="AB2193:AB2256" si="347">W2193/(1+$I2193)^1+X2193/(1+$I2193)^2+Y2193/(1+$I2193)^3+Z2193/(1+$I2193)^4+AA2193/(1+$I2193)^5</f>
        <v>56327.669947754679</v>
      </c>
      <c r="AC2193" s="36">
        <f t="shared" ref="AC2193:AC2256" si="348">AA2193*(1+$J2193)/($I2193-$J2193)</f>
        <v>268258.63203820161</v>
      </c>
      <c r="AD2193" s="36">
        <f t="shared" ref="AD2193:AD2256" si="349">AC2193/(1+$I2193)^5</f>
        <v>166114.3588391463</v>
      </c>
    </row>
    <row r="2194" spans="1:30" ht="14.25" customHeight="1" x14ac:dyDescent="0.25">
      <c r="A2194" s="16">
        <v>2178</v>
      </c>
      <c r="B2194" s="34">
        <v>0.21702151609665099</v>
      </c>
      <c r="C2194" s="34">
        <v>7.5329598139607407E-2</v>
      </c>
      <c r="D2194" s="34">
        <v>4.0151185868040902E-2</v>
      </c>
      <c r="E2194" s="34">
        <v>6.8892434197390606E-2</v>
      </c>
      <c r="F2194" s="34">
        <v>2.3422556105276601E-2</v>
      </c>
      <c r="G2194" s="34">
        <v>0.173137664644051</v>
      </c>
      <c r="H2194" s="35">
        <v>0.95570576705368704</v>
      </c>
      <c r="I2194" s="34">
        <v>9.1465806313265799E-2</v>
      </c>
      <c r="J2194" s="34">
        <v>2.80457467621355E-2</v>
      </c>
      <c r="K2194" s="36">
        <f>Inputs!$B$12*(1+$B2194)^4</f>
        <v>131626.78558966971</v>
      </c>
      <c r="L2194" s="36">
        <f t="shared" si="340"/>
        <v>15343.116557709505</v>
      </c>
      <c r="M2194" s="36">
        <f t="shared" si="341"/>
        <v>214119.81085803546</v>
      </c>
      <c r="N2194" s="37">
        <f>M2194/Inputs!$B$6</f>
        <v>326.40215069822477</v>
      </c>
      <c r="O2194" s="38">
        <f>IF(N2194&gt;Inputs!$B$4,1,0)</f>
        <v>0</v>
      </c>
      <c r="P2194" s="34">
        <f t="shared" si="342"/>
        <v>6.3420059551130295E-2</v>
      </c>
      <c r="Q2194" s="36">
        <f>Inputs!$B$12*(1+$B2194)^0*$C2194+Inputs!$B$29*(1+$D2194)^0*Inputs!$B$19+Inputs!$B$30*(1+$E2194)^0*Inputs!$B$20+Inputs!$B$31*(1+$F2194)^0*Inputs!$B$21+Inputs!$B$22*(1+Inputs!$B$23)^0</f>
        <v>12541.819915803368</v>
      </c>
      <c r="R2194" s="36">
        <f>Inputs!$B$12*(1+$B2194)^1*$C2194+Inputs!$B$29*(1+$D2194)^1*Inputs!$B$19+Inputs!$B$30*(1+$E2194)^1*Inputs!$B$20+Inputs!$B$31*(1+$F2194)^1*Inputs!$B$21+Inputs!$B$22*(1+Inputs!$B$23)^1</f>
        <v>13864.805309153082</v>
      </c>
      <c r="S2194" s="36">
        <f>Inputs!$B$12*(1+$B2194)^2*$C2194+Inputs!$B$29*(1+$D2194)^2*Inputs!$B$19+Inputs!$B$30*(1+$E2194)^2*Inputs!$B$20+Inputs!$B$31*(1+$F2194)^2*Inputs!$B$21+Inputs!$B$22*(1+Inputs!$B$23)^2</f>
        <v>15418.302926104865</v>
      </c>
      <c r="T2194" s="36">
        <f>Inputs!$B$12*(1+$B2194)^3*$C2194+Inputs!$B$29*(1+$D2194)^3*Inputs!$B$19+Inputs!$B$30*(1+$E2194)^3*Inputs!$B$20+Inputs!$B$31*(1+$F2194)^3*Inputs!$B$21+Inputs!$B$22*(1+Inputs!$B$23)^3</f>
        <v>17249.541217464575</v>
      </c>
      <c r="U2194" s="36">
        <f>Inputs!$B$12*(1+$B2194)^4*$C2194+Inputs!$B$29*(1+$D2194)^4*Inputs!$B$19+Inputs!$B$30*(1+$E2194)^4*Inputs!$B$20+Inputs!$B$31*(1+$F2194)^4*Inputs!$B$21+Inputs!$B$22*(1+Inputs!$B$23)^4</f>
        <v>19415.839258828579</v>
      </c>
      <c r="V2194" s="35">
        <f>Inputs!$B$13/(Q2194*(1-$G2194))</f>
        <v>1.2207871110394208</v>
      </c>
      <c r="W2194" s="36">
        <f>Inputs!$B$13</f>
        <v>12660</v>
      </c>
      <c r="X2194" s="36">
        <f t="shared" si="343"/>
        <v>13235.709689475158</v>
      </c>
      <c r="Y2194" s="36">
        <f t="shared" si="344"/>
        <v>13873.851399156685</v>
      </c>
      <c r="Z2194" s="36">
        <f t="shared" si="345"/>
        <v>14576.441003360082</v>
      </c>
      <c r="AA2194" s="36">
        <f t="shared" si="346"/>
        <v>15343.116557709505</v>
      </c>
      <c r="AB2194" s="36">
        <f t="shared" si="347"/>
        <v>53555.615765258226</v>
      </c>
      <c r="AC2194" s="36">
        <f t="shared" si="348"/>
        <v>248713.51163762563</v>
      </c>
      <c r="AD2194" s="36">
        <f t="shared" si="349"/>
        <v>160564.19509277723</v>
      </c>
    </row>
    <row r="2195" spans="1:30" ht="14.25" customHeight="1" x14ac:dyDescent="0.25">
      <c r="A2195" s="16">
        <v>2179</v>
      </c>
      <c r="B2195" s="34">
        <v>0.40024329972614803</v>
      </c>
      <c r="C2195" s="34">
        <v>6.5424852439334699E-2</v>
      </c>
      <c r="D2195" s="34">
        <v>4.7634293961152201E-2</v>
      </c>
      <c r="E2195" s="34">
        <v>1.34881860022891E-2</v>
      </c>
      <c r="F2195" s="34">
        <v>2.30373932251473E-2</v>
      </c>
      <c r="G2195" s="34">
        <v>0.214626366521768</v>
      </c>
      <c r="H2195" s="35">
        <v>1.09553713219084</v>
      </c>
      <c r="I2195" s="34">
        <v>0.100477927035191</v>
      </c>
      <c r="J2195" s="34">
        <v>2.3935180236924199E-2</v>
      </c>
      <c r="K2195" s="36">
        <f>Inputs!$B$12*(1+$B2195)^4</f>
        <v>230656.2692403117</v>
      </c>
      <c r="L2195" s="36">
        <f t="shared" si="340"/>
        <v>20707.894652050843</v>
      </c>
      <c r="M2195" s="36">
        <f t="shared" si="341"/>
        <v>231184.3170412592</v>
      </c>
      <c r="N2195" s="37">
        <f>M2195/Inputs!$B$6</f>
        <v>352.4151174409439</v>
      </c>
      <c r="O2195" s="38">
        <f>IF(N2195&gt;Inputs!$B$4,1,0)</f>
        <v>0</v>
      </c>
      <c r="P2195" s="34">
        <f t="shared" si="342"/>
        <v>7.6542746798266795E-2</v>
      </c>
      <c r="Q2195" s="36">
        <f>Inputs!$B$12*(1+$B2195)^0*$C2195+Inputs!$B$29*(1+$D2195)^0*Inputs!$B$19+Inputs!$B$30*(1+$E2195)^0*Inputs!$B$20+Inputs!$B$31*(1+$F2195)^0*Inputs!$B$21+Inputs!$B$22*(1+Inputs!$B$23)^0</f>
        <v>11947.535173787004</v>
      </c>
      <c r="R2195" s="36">
        <f>Inputs!$B$12*(1+$B2195)^1*$C2195+Inputs!$B$29*(1+$D2195)^1*Inputs!$B$19+Inputs!$B$30*(1+$E2195)^1*Inputs!$B$20+Inputs!$B$31*(1+$F2195)^1*Inputs!$B$21+Inputs!$B$22*(1+Inputs!$B$23)^1</f>
        <v>13744.648785206031</v>
      </c>
      <c r="S2195" s="36">
        <f>Inputs!$B$12*(1+$B2195)^2*$C2195+Inputs!$B$29*(1+$D2195)^2*Inputs!$B$19+Inputs!$B$30*(1+$E2195)^2*Inputs!$B$20+Inputs!$B$31*(1+$F2195)^2*Inputs!$B$21+Inputs!$B$22*(1+Inputs!$B$23)^2</f>
        <v>16178.87216861605</v>
      </c>
      <c r="T2195" s="36">
        <f>Inputs!$B$12*(1+$B2195)^3*$C2195+Inputs!$B$29*(1+$D2195)^3*Inputs!$B$19+Inputs!$B$30*(1+$E2195)^3*Inputs!$B$20+Inputs!$B$31*(1+$F2195)^3*Inputs!$B$21+Inputs!$B$22*(1+Inputs!$B$23)^3</f>
        <v>19502.251254441238</v>
      </c>
      <c r="U2195" s="36">
        <f>Inputs!$B$12*(1+$B2195)^4*$C2195+Inputs!$B$29*(1+$D2195)^4*Inputs!$B$19+Inputs!$B$30*(1+$E2195)^4*Inputs!$B$20+Inputs!$B$31*(1+$F2195)^4*Inputs!$B$21+Inputs!$B$22*(1+Inputs!$B$23)^4</f>
        <v>24067.585742861713</v>
      </c>
      <c r="V2195" s="35">
        <f>Inputs!$B$13/(Q2195*(1-$G2195))</f>
        <v>1.3492085070528428</v>
      </c>
      <c r="W2195" s="36">
        <f>Inputs!$B$13</f>
        <v>12660</v>
      </c>
      <c r="X2195" s="36">
        <f t="shared" si="343"/>
        <v>13879.704874631243</v>
      </c>
      <c r="Y2195" s="36">
        <f t="shared" si="344"/>
        <v>15532.030873899917</v>
      </c>
      <c r="Z2195" s="36">
        <f t="shared" si="345"/>
        <v>17751.19638941154</v>
      </c>
      <c r="AA2195" s="36">
        <f t="shared" si="346"/>
        <v>20707.894652050843</v>
      </c>
      <c r="AB2195" s="36">
        <f t="shared" si="347"/>
        <v>59552.544347180607</v>
      </c>
      <c r="AC2195" s="36">
        <f t="shared" si="348"/>
        <v>277015.69031430478</v>
      </c>
      <c r="AD2195" s="36">
        <f t="shared" si="349"/>
        <v>171631.77269407859</v>
      </c>
    </row>
    <row r="2196" spans="1:30" ht="14.25" customHeight="1" x14ac:dyDescent="0.25">
      <c r="A2196" s="16">
        <v>2180</v>
      </c>
      <c r="B2196" s="34">
        <v>0.27158447617840697</v>
      </c>
      <c r="C2196" s="34">
        <v>0.11002572098209699</v>
      </c>
      <c r="D2196" s="34">
        <v>5.04240856543441E-2</v>
      </c>
      <c r="E2196" s="34">
        <v>3.2658779117211198E-2</v>
      </c>
      <c r="F2196" s="34">
        <v>2.5826833696688301E-2</v>
      </c>
      <c r="G2196" s="34">
        <v>0.18029393682412301</v>
      </c>
      <c r="H2196" s="35">
        <v>1.06602900121253</v>
      </c>
      <c r="I2196" s="34">
        <v>9.8724022140975198E-2</v>
      </c>
      <c r="J2196" s="34">
        <v>2.20026345270793E-2</v>
      </c>
      <c r="K2196" s="36">
        <f>Inputs!$B$12*(1+$B2196)^4</f>
        <v>156867.19093347664</v>
      </c>
      <c r="L2196" s="36">
        <f t="shared" si="340"/>
        <v>23190.708844020588</v>
      </c>
      <c r="M2196" s="36">
        <f t="shared" si="341"/>
        <v>257079.71951535068</v>
      </c>
      <c r="N2196" s="37">
        <f>M2196/Inputs!$B$6</f>
        <v>391.88981633437601</v>
      </c>
      <c r="O2196" s="38">
        <f>IF(N2196&gt;Inputs!$B$4,1,0)</f>
        <v>0</v>
      </c>
      <c r="P2196" s="34">
        <f t="shared" si="342"/>
        <v>7.6721387613895894E-2</v>
      </c>
      <c r="Q2196" s="36">
        <f>Inputs!$B$12*(1+$B2196)^0*$C2196+Inputs!$B$29*(1+$D2196)^0*Inputs!$B$19+Inputs!$B$30*(1+$E2196)^0*Inputs!$B$20+Inputs!$B$31*(1+$F2196)^0*Inputs!$B$21+Inputs!$B$22*(1+Inputs!$B$23)^0</f>
        <v>14623.58728635274</v>
      </c>
      <c r="R2196" s="36">
        <f>Inputs!$B$12*(1+$B2196)^1*$C2196+Inputs!$B$29*(1+$D2196)^1*Inputs!$B$19+Inputs!$B$30*(1+$E2196)^1*Inputs!$B$20+Inputs!$B$31*(1+$F2196)^1*Inputs!$B$21+Inputs!$B$22*(1+Inputs!$B$23)^1</f>
        <v>16712.341699369597</v>
      </c>
      <c r="S2196" s="36">
        <f>Inputs!$B$12*(1+$B2196)^2*$C2196+Inputs!$B$29*(1+$D2196)^2*Inputs!$B$19+Inputs!$B$30*(1+$E2196)^2*Inputs!$B$20+Inputs!$B$31*(1+$F2196)^2*Inputs!$B$21+Inputs!$B$22*(1+Inputs!$B$23)^2</f>
        <v>19300.018825316445</v>
      </c>
      <c r="T2196" s="36">
        <f>Inputs!$B$12*(1+$B2196)^3*$C2196+Inputs!$B$29*(1+$D2196)^3*Inputs!$B$19+Inputs!$B$30*(1+$E2196)^3*Inputs!$B$20+Inputs!$B$31*(1+$F2196)^3*Inputs!$B$21+Inputs!$B$22*(1+Inputs!$B$23)^3</f>
        <v>22519.383911817706</v>
      </c>
      <c r="U2196" s="36">
        <f>Inputs!$B$12*(1+$B2196)^4*$C2196+Inputs!$B$29*(1+$D2196)^4*Inputs!$B$19+Inputs!$B$30*(1+$E2196)^4*Inputs!$B$20+Inputs!$B$31*(1+$F2196)^4*Inputs!$B$21+Inputs!$B$22*(1+Inputs!$B$23)^4</f>
        <v>26539.140654199055</v>
      </c>
      <c r="V2196" s="35">
        <f>Inputs!$B$13/(Q2196*(1-$G2196))</f>
        <v>1.0561403531119133</v>
      </c>
      <c r="W2196" s="36">
        <f>Inputs!$B$13</f>
        <v>12660</v>
      </c>
      <c r="X2196" s="36">
        <f t="shared" si="343"/>
        <v>14502.152846605137</v>
      </c>
      <c r="Y2196" s="36">
        <f t="shared" si="344"/>
        <v>16786.722961706291</v>
      </c>
      <c r="Z2196" s="36">
        <f t="shared" si="345"/>
        <v>19632.488737973425</v>
      </c>
      <c r="AA2196" s="36">
        <f t="shared" si="346"/>
        <v>23190.708844020588</v>
      </c>
      <c r="AB2196" s="36">
        <f t="shared" si="347"/>
        <v>64146.731577388477</v>
      </c>
      <c r="AC2196" s="36">
        <f t="shared" si="348"/>
        <v>308922.53480106144</v>
      </c>
      <c r="AD2196" s="36">
        <f t="shared" si="349"/>
        <v>192932.9879379622</v>
      </c>
    </row>
    <row r="2197" spans="1:30" ht="14.25" customHeight="1" x14ac:dyDescent="0.25">
      <c r="A2197" s="16">
        <v>2181</v>
      </c>
      <c r="B2197" s="34">
        <v>0.348127160201125</v>
      </c>
      <c r="C2197" s="34">
        <v>7.9603790965226698E-2</v>
      </c>
      <c r="D2197" s="34">
        <v>3.4199494265152001E-2</v>
      </c>
      <c r="E2197" s="34">
        <v>4.90537093707357E-2</v>
      </c>
      <c r="F2197" s="34">
        <v>2.0333642661381299E-3</v>
      </c>
      <c r="G2197" s="34">
        <v>0.214580409293473</v>
      </c>
      <c r="H2197" s="35">
        <v>1.16231161737175</v>
      </c>
      <c r="I2197" s="34">
        <v>0.10738897454202601</v>
      </c>
      <c r="J2197" s="34">
        <v>2.8066743805732802E-2</v>
      </c>
      <c r="K2197" s="36">
        <f>Inputs!$B$12*(1+$B2197)^4</f>
        <v>198186.78098925098</v>
      </c>
      <c r="L2197" s="36">
        <f t="shared" si="340"/>
        <v>22413.181838181041</v>
      </c>
      <c r="M2197" s="36">
        <f t="shared" si="341"/>
        <v>235419.10310898692</v>
      </c>
      <c r="N2197" s="37">
        <f>M2197/Inputs!$B$6</f>
        <v>358.87058400760202</v>
      </c>
      <c r="O2197" s="38">
        <f>IF(N2197&gt;Inputs!$B$4,1,0)</f>
        <v>0</v>
      </c>
      <c r="P2197" s="34">
        <f t="shared" si="342"/>
        <v>7.9322230736293201E-2</v>
      </c>
      <c r="Q2197" s="36">
        <f>Inputs!$B$12*(1+$B2197)^0*$C2197+Inputs!$B$29*(1+$D2197)^0*Inputs!$B$19+Inputs!$B$30*(1+$E2197)^0*Inputs!$B$20+Inputs!$B$31*(1+$F2197)^0*Inputs!$B$21+Inputs!$B$22*(1+Inputs!$B$23)^0</f>
        <v>12798.271485340523</v>
      </c>
      <c r="R2197" s="36">
        <f>Inputs!$B$12*(1+$B2197)^1*$C2197+Inputs!$B$29*(1+$D2197)^1*Inputs!$B$19+Inputs!$B$30*(1+$E2197)^1*Inputs!$B$20+Inputs!$B$31*(1+$F2197)^1*Inputs!$B$21+Inputs!$B$22*(1+Inputs!$B$23)^1</f>
        <v>14637.140159783004</v>
      </c>
      <c r="S2197" s="36">
        <f>Inputs!$B$12*(1+$B2197)^2*$C2197+Inputs!$B$29*(1+$D2197)^2*Inputs!$B$19+Inputs!$B$30*(1+$E2197)^2*Inputs!$B$20+Inputs!$B$31*(1+$F2197)^2*Inputs!$B$21+Inputs!$B$22*(1+Inputs!$B$23)^2</f>
        <v>17062.69931800562</v>
      </c>
      <c r="T2197" s="36">
        <f>Inputs!$B$12*(1+$B2197)^3*$C2197+Inputs!$B$29*(1+$D2197)^3*Inputs!$B$19+Inputs!$B$30*(1+$E2197)^3*Inputs!$B$20+Inputs!$B$31*(1+$F2197)^3*Inputs!$B$21+Inputs!$B$22*(1+Inputs!$B$23)^3</f>
        <v>20276.826141666003</v>
      </c>
      <c r="U2197" s="36">
        <f>Inputs!$B$12*(1+$B2197)^4*$C2197+Inputs!$B$29*(1+$D2197)^4*Inputs!$B$19+Inputs!$B$30*(1+$E2197)^4*Inputs!$B$20+Inputs!$B$31*(1+$F2197)^4*Inputs!$B$21+Inputs!$B$22*(1+Inputs!$B$23)^4</f>
        <v>24551.566443719268</v>
      </c>
      <c r="V2197" s="35">
        <f>Inputs!$B$13/(Q2197*(1-$G2197))</f>
        <v>1.2594492077215738</v>
      </c>
      <c r="W2197" s="36">
        <f>Inputs!$B$13</f>
        <v>12660</v>
      </c>
      <c r="X2197" s="36">
        <f t="shared" si="343"/>
        <v>14199.821048452393</v>
      </c>
      <c r="Y2197" s="36">
        <f t="shared" si="344"/>
        <v>16227.4665023936</v>
      </c>
      <c r="Z2197" s="36">
        <f t="shared" si="345"/>
        <v>18897.51038083648</v>
      </c>
      <c r="AA2197" s="36">
        <f t="shared" si="346"/>
        <v>22413.181838181041</v>
      </c>
      <c r="AB2197" s="36">
        <f t="shared" si="347"/>
        <v>60985.990728398538</v>
      </c>
      <c r="AC2197" s="36">
        <f t="shared" si="348"/>
        <v>290489.1435455028</v>
      </c>
      <c r="AD2197" s="36">
        <f t="shared" si="349"/>
        <v>174433.1123805884</v>
      </c>
    </row>
    <row r="2198" spans="1:30" ht="14.25" customHeight="1" x14ac:dyDescent="0.25">
      <c r="A2198" s="16">
        <v>2182</v>
      </c>
      <c r="B2198" s="34">
        <v>0.27894760809123098</v>
      </c>
      <c r="C2198" s="34">
        <v>7.2190742595833302E-2</v>
      </c>
      <c r="D2198" s="34">
        <v>5.2171900892044001E-2</v>
      </c>
      <c r="E2198" s="34">
        <v>4.0340956832318801E-2</v>
      </c>
      <c r="F2198" s="34">
        <v>2.0575321121858298E-2</v>
      </c>
      <c r="G2198" s="34">
        <v>0.20811250279302501</v>
      </c>
      <c r="H2198" s="35">
        <v>1.0590327666838799</v>
      </c>
      <c r="I2198" s="34">
        <v>9.9604608477157103E-2</v>
      </c>
      <c r="J2198" s="34">
        <v>2.42799245116429E-2</v>
      </c>
      <c r="K2198" s="36">
        <f>Inputs!$B$12*(1+$B2198)^4</f>
        <v>160532.24029793864</v>
      </c>
      <c r="L2198" s="36">
        <f t="shared" si="340"/>
        <v>17510.527388180133</v>
      </c>
      <c r="M2198" s="36">
        <f t="shared" si="341"/>
        <v>203652.03709673148</v>
      </c>
      <c r="N2198" s="37">
        <f>M2198/Inputs!$B$6</f>
        <v>310.44517850111504</v>
      </c>
      <c r="O2198" s="38">
        <f>IF(N2198&gt;Inputs!$B$4,1,0)</f>
        <v>0</v>
      </c>
      <c r="P2198" s="34">
        <f t="shared" si="342"/>
        <v>7.53246839655142E-2</v>
      </c>
      <c r="Q2198" s="36">
        <f>Inputs!$B$12*(1+$B2198)^0*$C2198+Inputs!$B$29*(1+$D2198)^0*Inputs!$B$19+Inputs!$B$30*(1+$E2198)^0*Inputs!$B$20+Inputs!$B$31*(1+$F2198)^0*Inputs!$B$21+Inputs!$B$22*(1+Inputs!$B$23)^0</f>
        <v>12353.488583176921</v>
      </c>
      <c r="R2198" s="36">
        <f>Inputs!$B$12*(1+$B2198)^1*$C2198+Inputs!$B$29*(1+$D2198)^1*Inputs!$B$19+Inputs!$B$30*(1+$E2198)^1*Inputs!$B$20+Inputs!$B$31*(1+$F2198)^1*Inputs!$B$21+Inputs!$B$22*(1+Inputs!$B$23)^1</f>
        <v>13858.963130840555</v>
      </c>
      <c r="S2198" s="36">
        <f>Inputs!$B$12*(1+$B2198)^2*$C2198+Inputs!$B$29*(1+$D2198)^2*Inputs!$B$19+Inputs!$B$30*(1+$E2198)^2*Inputs!$B$20+Inputs!$B$31*(1+$F2198)^2*Inputs!$B$21+Inputs!$B$22*(1+Inputs!$B$23)^2</f>
        <v>15714.379878113821</v>
      </c>
      <c r="T2198" s="36">
        <f>Inputs!$B$12*(1+$B2198)^3*$C2198+Inputs!$B$29*(1+$D2198)^3*Inputs!$B$19+Inputs!$B$30*(1+$E2198)^3*Inputs!$B$20+Inputs!$B$31*(1+$F2198)^3*Inputs!$B$21+Inputs!$B$22*(1+Inputs!$B$23)^3</f>
        <v>18014.365057751922</v>
      </c>
      <c r="U2198" s="36">
        <f>Inputs!$B$12*(1+$B2198)^4*$C2198+Inputs!$B$29*(1+$D2198)^4*Inputs!$B$19+Inputs!$B$30*(1+$E2198)^4*Inputs!$B$20+Inputs!$B$31*(1+$F2198)^4*Inputs!$B$21+Inputs!$B$22*(1+Inputs!$B$23)^4</f>
        <v>20879.800409631091</v>
      </c>
      <c r="V2198" s="35">
        <f>Inputs!$B$13/(Q2198*(1-$G2198))</f>
        <v>1.2941380348743565</v>
      </c>
      <c r="W2198" s="36">
        <f>Inputs!$B$13</f>
        <v>12660</v>
      </c>
      <c r="X2198" s="36">
        <f t="shared" si="343"/>
        <v>13557.773199009949</v>
      </c>
      <c r="Y2198" s="36">
        <f t="shared" si="344"/>
        <v>14641.45337892347</v>
      </c>
      <c r="Z2198" s="36">
        <f t="shared" si="345"/>
        <v>15945.938326081397</v>
      </c>
      <c r="AA2198" s="36">
        <f t="shared" si="346"/>
        <v>17510.527388180133</v>
      </c>
      <c r="AB2198" s="36">
        <f t="shared" si="347"/>
        <v>55537.456717458786</v>
      </c>
      <c r="AC2198" s="36">
        <f t="shared" si="348"/>
        <v>238111.60866649868</v>
      </c>
      <c r="AD2198" s="36">
        <f t="shared" si="349"/>
        <v>148114.58037927269</v>
      </c>
    </row>
    <row r="2199" spans="1:30" ht="14.25" customHeight="1" x14ac:dyDescent="0.25">
      <c r="A2199" s="16">
        <v>2183</v>
      </c>
      <c r="B2199" s="34">
        <v>0.13599117571509201</v>
      </c>
      <c r="C2199" s="34">
        <v>0.11020141814430701</v>
      </c>
      <c r="D2199" s="34">
        <v>4.7373057305943801E-2</v>
      </c>
      <c r="E2199" s="34">
        <v>2.53912439743504E-2</v>
      </c>
      <c r="F2199" s="34">
        <v>2.6057217387248501E-2</v>
      </c>
      <c r="G2199" s="34">
        <v>0.183976723285914</v>
      </c>
      <c r="H2199" s="35">
        <v>1.0123579161773599</v>
      </c>
      <c r="I2199" s="34">
        <v>9.4876961237565394E-2</v>
      </c>
      <c r="J2199" s="34">
        <v>3.2931931289170401E-2</v>
      </c>
      <c r="K2199" s="36">
        <f>Inputs!$B$12*(1+$B2199)^4</f>
        <v>99919.690853414359</v>
      </c>
      <c r="L2199" s="36">
        <f t="shared" si="340"/>
        <v>16662.196184383389</v>
      </c>
      <c r="M2199" s="36">
        <f t="shared" si="341"/>
        <v>231829.38819247167</v>
      </c>
      <c r="N2199" s="37">
        <f>M2199/Inputs!$B$6</f>
        <v>353.39845761047513</v>
      </c>
      <c r="O2199" s="38">
        <f>IF(N2199&gt;Inputs!$B$4,1,0)</f>
        <v>0</v>
      </c>
      <c r="P2199" s="34">
        <f t="shared" si="342"/>
        <v>6.1945029948394993E-2</v>
      </c>
      <c r="Q2199" s="36">
        <f>Inputs!$B$12*(1+$B2199)^0*$C2199+Inputs!$B$29*(1+$D2199)^0*Inputs!$B$19+Inputs!$B$30*(1+$E2199)^0*Inputs!$B$20+Inputs!$B$31*(1+$F2199)^0*Inputs!$B$21+Inputs!$B$22*(1+Inputs!$B$23)^0</f>
        <v>14634.129116085343</v>
      </c>
      <c r="R2199" s="36">
        <f>Inputs!$B$12*(1+$B2199)^1*$C2199+Inputs!$B$29*(1+$D2199)^1*Inputs!$B$19+Inputs!$B$30*(1+$E2199)^1*Inputs!$B$20+Inputs!$B$31*(1+$F2199)^1*Inputs!$B$21+Inputs!$B$22*(1+Inputs!$B$23)^1</f>
        <v>15801.923249866381</v>
      </c>
      <c r="S2199" s="36">
        <f>Inputs!$B$12*(1+$B2199)^2*$C2199+Inputs!$B$29*(1+$D2199)^2*Inputs!$B$19+Inputs!$B$30*(1+$E2199)^2*Inputs!$B$20+Inputs!$B$31*(1+$F2199)^2*Inputs!$B$21+Inputs!$B$22*(1+Inputs!$B$23)^2</f>
        <v>17102.014468784469</v>
      </c>
      <c r="T2199" s="36">
        <f>Inputs!$B$12*(1+$B2199)^3*$C2199+Inputs!$B$29*(1+$D2199)^3*Inputs!$B$19+Inputs!$B$30*(1+$E2199)^3*Inputs!$B$20+Inputs!$B$31*(1+$F2199)^3*Inputs!$B$21+Inputs!$B$22*(1+Inputs!$B$23)^3</f>
        <v>18551.441495638479</v>
      </c>
      <c r="U2199" s="36">
        <f>Inputs!$B$12*(1+$B2199)^4*$C2199+Inputs!$B$29*(1+$D2199)^4*Inputs!$B$19+Inputs!$B$30*(1+$E2199)^4*Inputs!$B$20+Inputs!$B$31*(1+$F2199)^4*Inputs!$B$21+Inputs!$B$22*(1+Inputs!$B$23)^4</f>
        <v>20169.522349135474</v>
      </c>
      <c r="V2199" s="35">
        <f>Inputs!$B$13/(Q2199*(1-$G2199))</f>
        <v>1.060142575547393</v>
      </c>
      <c r="W2199" s="36">
        <f>Inputs!$B$13</f>
        <v>12660</v>
      </c>
      <c r="X2199" s="36">
        <f t="shared" si="343"/>
        <v>13516.217238220548</v>
      </c>
      <c r="Y2199" s="36">
        <f t="shared" si="344"/>
        <v>14461.537334736051</v>
      </c>
      <c r="Z2199" s="36">
        <f t="shared" si="345"/>
        <v>15506.333173456798</v>
      </c>
      <c r="AA2199" s="36">
        <f t="shared" si="346"/>
        <v>16662.196184383389</v>
      </c>
      <c r="AB2199" s="36">
        <f t="shared" si="347"/>
        <v>55237.441950369626</v>
      </c>
      <c r="AC2199" s="36">
        <f t="shared" si="348"/>
        <v>277841.73320429755</v>
      </c>
      <c r="AD2199" s="36">
        <f t="shared" si="349"/>
        <v>176591.94624210204</v>
      </c>
    </row>
    <row r="2200" spans="1:30" ht="14.25" customHeight="1" x14ac:dyDescent="0.25">
      <c r="A2200" s="16">
        <v>2184</v>
      </c>
      <c r="B2200" s="34">
        <v>0.35820963149112001</v>
      </c>
      <c r="C2200" s="34">
        <v>7.1404351726411602E-2</v>
      </c>
      <c r="D2200" s="34">
        <v>2.1692954218819299E-3</v>
      </c>
      <c r="E2200" s="34">
        <v>5.5250339820527898E-2</v>
      </c>
      <c r="F2200" s="34">
        <v>-1.30158947308461E-3</v>
      </c>
      <c r="G2200" s="34">
        <v>0.180400067014478</v>
      </c>
      <c r="H2200" s="35">
        <v>1.10048289079515</v>
      </c>
      <c r="I2200" s="34">
        <v>9.8063569049490304E-2</v>
      </c>
      <c r="J2200" s="34">
        <v>2.9607417602575601E-2</v>
      </c>
      <c r="K2200" s="36">
        <f>Inputs!$B$12*(1+$B2200)^4</f>
        <v>204182.4797052943</v>
      </c>
      <c r="L2200" s="36">
        <f t="shared" si="340"/>
        <v>20673.398142888291</v>
      </c>
      <c r="M2200" s="36">
        <f t="shared" si="341"/>
        <v>254671.14764295315</v>
      </c>
      <c r="N2200" s="37">
        <f>M2200/Inputs!$B$6</f>
        <v>388.21821287035539</v>
      </c>
      <c r="O2200" s="38">
        <f>IF(N2200&gt;Inputs!$B$4,1,0)</f>
        <v>0</v>
      </c>
      <c r="P2200" s="34">
        <f t="shared" si="342"/>
        <v>6.8456151446914706E-2</v>
      </c>
      <c r="Q2200" s="36">
        <f>Inputs!$B$12*(1+$B2200)^0*$C2200+Inputs!$B$29*(1+$D2200)^0*Inputs!$B$19+Inputs!$B$30*(1+$E2200)^0*Inputs!$B$20+Inputs!$B$31*(1+$F2200)^0*Inputs!$B$21+Inputs!$B$22*(1+Inputs!$B$23)^0</f>
        <v>12306.305131011617</v>
      </c>
      <c r="R2200" s="36">
        <f>Inputs!$B$12*(1+$B2200)^1*$C2200+Inputs!$B$29*(1+$D2200)^1*Inputs!$B$19+Inputs!$B$30*(1+$E2200)^1*Inputs!$B$20+Inputs!$B$31*(1+$F2200)^1*Inputs!$B$21+Inputs!$B$22*(1+Inputs!$B$23)^1</f>
        <v>13911.946351303219</v>
      </c>
      <c r="S2200" s="36">
        <f>Inputs!$B$12*(1+$B2200)^2*$C2200+Inputs!$B$29*(1+$D2200)^2*Inputs!$B$19+Inputs!$B$30*(1+$E2200)^2*Inputs!$B$20+Inputs!$B$31*(1+$F2200)^2*Inputs!$B$21+Inputs!$B$22*(1+Inputs!$B$23)^2</f>
        <v>16072.934993749539</v>
      </c>
      <c r="T2200" s="36">
        <f>Inputs!$B$12*(1+$B2200)^3*$C2200+Inputs!$B$29*(1+$D2200)^3*Inputs!$B$19+Inputs!$B$30*(1+$E2200)^3*Inputs!$B$20+Inputs!$B$31*(1+$F2200)^3*Inputs!$B$21+Inputs!$B$22*(1+Inputs!$B$23)^3</f>
        <v>18986.551402993406</v>
      </c>
      <c r="U2200" s="36">
        <f>Inputs!$B$12*(1+$B2200)^4*$C2200+Inputs!$B$29*(1+$D2200)^4*Inputs!$B$19+Inputs!$B$30*(1+$E2200)^4*Inputs!$B$20+Inputs!$B$31*(1+$F2200)^4*Inputs!$B$21+Inputs!$B$22*(1+Inputs!$B$23)^4</f>
        <v>22920.635749160632</v>
      </c>
      <c r="V2200" s="35">
        <f>Inputs!$B$13/(Q2200*(1-$G2200))</f>
        <v>1.2551745138578598</v>
      </c>
      <c r="W2200" s="36">
        <f>Inputs!$B$13</f>
        <v>12660</v>
      </c>
      <c r="X2200" s="36">
        <f t="shared" si="343"/>
        <v>13870.831492413192</v>
      </c>
      <c r="Y2200" s="36">
        <f t="shared" si="344"/>
        <v>15515.980882009766</v>
      </c>
      <c r="Z2200" s="36">
        <f t="shared" si="345"/>
        <v>17726.831966217447</v>
      </c>
      <c r="AA2200" s="36">
        <f t="shared" si="346"/>
        <v>20673.398142888291</v>
      </c>
      <c r="AB2200" s="36">
        <f t="shared" si="347"/>
        <v>59895.957681638494</v>
      </c>
      <c r="AC2200" s="36">
        <f t="shared" si="348"/>
        <v>310936.03167971293</v>
      </c>
      <c r="AD2200" s="36">
        <f t="shared" si="349"/>
        <v>194775.18996131464</v>
      </c>
    </row>
    <row r="2201" spans="1:30" ht="14.25" customHeight="1" x14ac:dyDescent="0.25">
      <c r="A2201" s="16">
        <v>2185</v>
      </c>
      <c r="B2201" s="34">
        <v>0.30022090322046002</v>
      </c>
      <c r="C2201" s="34">
        <v>9.0602894774017007E-2</v>
      </c>
      <c r="D2201" s="34">
        <v>3.4460059499732902E-2</v>
      </c>
      <c r="E2201" s="34">
        <v>1.9942450481035701E-2</v>
      </c>
      <c r="F2201" s="34">
        <v>-1.0842062060032701E-2</v>
      </c>
      <c r="G2201" s="34">
        <v>0.168180293923688</v>
      </c>
      <c r="H2201" s="35">
        <v>1.17456942863273</v>
      </c>
      <c r="I2201" s="34">
        <v>9.8739541932418295E-2</v>
      </c>
      <c r="J2201" s="34">
        <v>2.85259132309875E-2</v>
      </c>
      <c r="K2201" s="36">
        <f>Inputs!$B$12*(1+$B2201)^4</f>
        <v>171482.50754229244</v>
      </c>
      <c r="L2201" s="36">
        <f t="shared" si="340"/>
        <v>23216.87336455824</v>
      </c>
      <c r="M2201" s="36">
        <f t="shared" si="341"/>
        <v>276187.60933304759</v>
      </c>
      <c r="N2201" s="37">
        <f>M2201/Inputs!$B$6</f>
        <v>421.01769715403594</v>
      </c>
      <c r="O2201" s="38">
        <f>IF(N2201&gt;Inputs!$B$4,1,0)</f>
        <v>1</v>
      </c>
      <c r="P2201" s="34">
        <f t="shared" si="342"/>
        <v>7.0213628701430802E-2</v>
      </c>
      <c r="Q2201" s="36">
        <f>Inputs!$B$12*(1+$B2201)^0*$C2201+Inputs!$B$29*(1+$D2201)^0*Inputs!$B$19+Inputs!$B$30*(1+$E2201)^0*Inputs!$B$20+Inputs!$B$31*(1+$F2201)^0*Inputs!$B$21+Inputs!$B$22*(1+Inputs!$B$23)^0</f>
        <v>13458.217713867944</v>
      </c>
      <c r="R2201" s="36">
        <f>Inputs!$B$12*(1+$B2201)^1*$C2201+Inputs!$B$29*(1+$D2201)^1*Inputs!$B$19+Inputs!$B$30*(1+$E2201)^1*Inputs!$B$20+Inputs!$B$31*(1+$F2201)^1*Inputs!$B$21+Inputs!$B$22*(1+Inputs!$B$23)^1</f>
        <v>15136.080340892207</v>
      </c>
      <c r="S2201" s="36">
        <f>Inputs!$B$12*(1+$B2201)^2*$C2201+Inputs!$B$29*(1+$D2201)^2*Inputs!$B$19+Inputs!$B$30*(1+$E2201)^2*Inputs!$B$20+Inputs!$B$31*(1+$F2201)^2*Inputs!$B$21+Inputs!$B$22*(1+Inputs!$B$23)^2</f>
        <v>17307.295560866918</v>
      </c>
      <c r="T2201" s="36">
        <f>Inputs!$B$12*(1+$B2201)^3*$C2201+Inputs!$B$29*(1+$D2201)^3*Inputs!$B$19+Inputs!$B$30*(1+$E2201)^3*Inputs!$B$20+Inputs!$B$31*(1+$F2201)^3*Inputs!$B$21+Inputs!$B$22*(1+Inputs!$B$23)^3</f>
        <v>20119.051585808549</v>
      </c>
      <c r="U2201" s="36">
        <f>Inputs!$B$12*(1+$B2201)^4*$C2201+Inputs!$B$29*(1+$D2201)^4*Inputs!$B$19+Inputs!$B$30*(1+$E2201)^4*Inputs!$B$20+Inputs!$B$31*(1+$F2201)^4*Inputs!$B$21+Inputs!$B$22*(1+Inputs!$B$23)^4</f>
        <v>23762.702719900743</v>
      </c>
      <c r="V2201" s="35">
        <f>Inputs!$B$13/(Q2201*(1-$G2201))</f>
        <v>1.1308811140985859</v>
      </c>
      <c r="W2201" s="36">
        <f>Inputs!$B$13</f>
        <v>12660</v>
      </c>
      <c r="X2201" s="36">
        <f t="shared" si="343"/>
        <v>14375.861566233665</v>
      </c>
      <c r="Y2201" s="36">
        <f t="shared" si="344"/>
        <v>16595.26643651272</v>
      </c>
      <c r="Z2201" s="36">
        <f t="shared" si="345"/>
        <v>19474.131296072825</v>
      </c>
      <c r="AA2201" s="36">
        <f t="shared" si="346"/>
        <v>23216.87336455824</v>
      </c>
      <c r="AB2201" s="36">
        <f t="shared" si="347"/>
        <v>63802.638916154589</v>
      </c>
      <c r="AC2201" s="36">
        <f t="shared" si="348"/>
        <v>340092.88967518986</v>
      </c>
      <c r="AD2201" s="36">
        <f t="shared" si="349"/>
        <v>212384.97041689302</v>
      </c>
    </row>
    <row r="2202" spans="1:30" ht="14.25" customHeight="1" x14ac:dyDescent="0.25">
      <c r="A2202" s="16">
        <v>2186</v>
      </c>
      <c r="B2202" s="34">
        <v>0.17348932610972301</v>
      </c>
      <c r="C2202" s="34">
        <v>8.2294117426242402E-2</v>
      </c>
      <c r="D2202" s="34">
        <v>1.7923307108380301E-2</v>
      </c>
      <c r="E2202" s="34">
        <v>4.4261828727963297E-2</v>
      </c>
      <c r="F2202" s="34">
        <v>-5.1148412249839501E-3</v>
      </c>
      <c r="G2202" s="34">
        <v>0.171388771193453</v>
      </c>
      <c r="H2202" s="35">
        <v>1.1354664001471499</v>
      </c>
      <c r="I2202" s="34">
        <v>0.100233673922344</v>
      </c>
      <c r="J2202" s="34">
        <v>2.3170583427196901E-2</v>
      </c>
      <c r="K2202" s="36">
        <f>Inputs!$B$12*(1+$B2202)^4</f>
        <v>113780.49663663442</v>
      </c>
      <c r="L2202" s="36">
        <f t="shared" si="340"/>
        <v>16674.849398256883</v>
      </c>
      <c r="M2202" s="36">
        <f t="shared" si="341"/>
        <v>191598.88105669871</v>
      </c>
      <c r="N2202" s="37">
        <f>M2202/Inputs!$B$6</f>
        <v>292.07146502545532</v>
      </c>
      <c r="O2202" s="38">
        <f>IF(N2202&gt;Inputs!$B$4,1,0)</f>
        <v>0</v>
      </c>
      <c r="P2202" s="34">
        <f t="shared" si="342"/>
        <v>7.7063090495147105E-2</v>
      </c>
      <c r="Q2202" s="36">
        <f>Inputs!$B$12*(1+$B2202)^0*$C2202+Inputs!$B$29*(1+$D2202)^0*Inputs!$B$19+Inputs!$B$30*(1+$E2202)^0*Inputs!$B$20+Inputs!$B$31*(1+$F2202)^0*Inputs!$B$21+Inputs!$B$22*(1+Inputs!$B$23)^0</f>
        <v>12959.691073001464</v>
      </c>
      <c r="R2202" s="36">
        <f>Inputs!$B$12*(1+$B2202)^1*$C2202+Inputs!$B$29*(1+$D2202)^1*Inputs!$B$19+Inputs!$B$30*(1+$E2202)^1*Inputs!$B$20+Inputs!$B$31*(1+$F2202)^1*Inputs!$B$21+Inputs!$B$22*(1+Inputs!$B$23)^1</f>
        <v>13894.473817554339</v>
      </c>
      <c r="S2202" s="36">
        <f>Inputs!$B$12*(1+$B2202)^2*$C2202+Inputs!$B$29*(1+$D2202)^2*Inputs!$B$19+Inputs!$B$30*(1+$E2202)^2*Inputs!$B$20+Inputs!$B$31*(1+$F2202)^2*Inputs!$B$21+Inputs!$B$22*(1+Inputs!$B$23)^2</f>
        <v>14981.898325135553</v>
      </c>
      <c r="T2202" s="36">
        <f>Inputs!$B$12*(1+$B2202)^3*$C2202+Inputs!$B$29*(1+$D2202)^3*Inputs!$B$19+Inputs!$B$30*(1+$E2202)^3*Inputs!$B$20+Inputs!$B$31*(1+$F2202)^3*Inputs!$B$21+Inputs!$B$22*(1+Inputs!$B$23)^3</f>
        <v>16247.921853498416</v>
      </c>
      <c r="U2202" s="36">
        <f>Inputs!$B$12*(1+$B2202)^4*$C2202+Inputs!$B$29*(1+$D2202)^4*Inputs!$B$19+Inputs!$B$30*(1+$E2202)^4*Inputs!$B$20+Inputs!$B$31*(1+$F2202)^4*Inputs!$B$21+Inputs!$B$22*(1+Inputs!$B$23)^4</f>
        <v>17722.982901259544</v>
      </c>
      <c r="V2202" s="35">
        <f>Inputs!$B$13/(Q2202*(1-$G2202))</f>
        <v>1.1789306053602469</v>
      </c>
      <c r="W2202" s="36">
        <f>Inputs!$B$13</f>
        <v>12660</v>
      </c>
      <c r="X2202" s="36">
        <f t="shared" si="343"/>
        <v>13448.063901958494</v>
      </c>
      <c r="Y2202" s="36">
        <f t="shared" si="344"/>
        <v>14365.65798923675</v>
      </c>
      <c r="Z2202" s="36">
        <f t="shared" si="345"/>
        <v>15433.315088352389</v>
      </c>
      <c r="AA2202" s="36">
        <f t="shared" si="346"/>
        <v>16674.849398256883</v>
      </c>
      <c r="AB2202" s="36">
        <f t="shared" si="347"/>
        <v>54277.273305438655</v>
      </c>
      <c r="AC2202" s="36">
        <f t="shared" si="348"/>
        <v>221392.8260306344</v>
      </c>
      <c r="AD2202" s="36">
        <f t="shared" si="349"/>
        <v>137321.60775126005</v>
      </c>
    </row>
    <row r="2203" spans="1:30" ht="14.25" customHeight="1" x14ac:dyDescent="0.25">
      <c r="A2203" s="16">
        <v>2187</v>
      </c>
      <c r="B2203" s="34">
        <v>0.207295584656319</v>
      </c>
      <c r="C2203" s="34">
        <v>0.11200344389655401</v>
      </c>
      <c r="D2203" s="34">
        <v>2.3050960457761799E-2</v>
      </c>
      <c r="E2203" s="34">
        <v>4.4998573290779199E-2</v>
      </c>
      <c r="F2203" s="34">
        <v>1.56957527385191E-2</v>
      </c>
      <c r="G2203" s="34">
        <v>0.17361913708540699</v>
      </c>
      <c r="H2203" s="35">
        <v>1.0151662485195101</v>
      </c>
      <c r="I2203" s="34">
        <v>9.5883863574999298E-2</v>
      </c>
      <c r="J2203" s="34">
        <v>2.7405946145914802E-2</v>
      </c>
      <c r="K2203" s="36">
        <f>Inputs!$B$12*(1+$B2203)^4</f>
        <v>127469.32900033091</v>
      </c>
      <c r="L2203" s="36">
        <f t="shared" si="340"/>
        <v>19377.705202200526</v>
      </c>
      <c r="M2203" s="36">
        <f t="shared" si="341"/>
        <v>243055.83833476235</v>
      </c>
      <c r="N2203" s="37">
        <f>M2203/Inputs!$B$6</f>
        <v>370.51194868104017</v>
      </c>
      <c r="O2203" s="38">
        <f>IF(N2203&gt;Inputs!$B$4,1,0)</f>
        <v>0</v>
      </c>
      <c r="P2203" s="34">
        <f t="shared" si="342"/>
        <v>6.8477917429084489E-2</v>
      </c>
      <c r="Q2203" s="36">
        <f>Inputs!$B$12*(1+$B2203)^0*$C2203+Inputs!$B$29*(1+$D2203)^0*Inputs!$B$19+Inputs!$B$30*(1+$E2203)^0*Inputs!$B$20+Inputs!$B$31*(1+$F2203)^0*Inputs!$B$21+Inputs!$B$22*(1+Inputs!$B$23)^0</f>
        <v>14742.250661220161</v>
      </c>
      <c r="R2203" s="36">
        <f>Inputs!$B$12*(1+$B2203)^1*$C2203+Inputs!$B$29*(1+$D2203)^1*Inputs!$B$19+Inputs!$B$30*(1+$E2203)^1*Inputs!$B$20+Inputs!$B$31*(1+$F2203)^1*Inputs!$B$21+Inputs!$B$22*(1+Inputs!$B$23)^1</f>
        <v>16326.154701781226</v>
      </c>
      <c r="S2203" s="36">
        <f>Inputs!$B$12*(1+$B2203)^2*$C2203+Inputs!$B$29*(1+$D2203)^2*Inputs!$B$19+Inputs!$B$30*(1+$E2203)^2*Inputs!$B$20+Inputs!$B$31*(1+$F2203)^2*Inputs!$B$21+Inputs!$B$22*(1+Inputs!$B$23)^2</f>
        <v>18204.713486742476</v>
      </c>
      <c r="T2203" s="36">
        <f>Inputs!$B$12*(1+$B2203)^3*$C2203+Inputs!$B$29*(1+$D2203)^3*Inputs!$B$19+Inputs!$B$30*(1+$E2203)^3*Inputs!$B$20+Inputs!$B$31*(1+$F2203)^3*Inputs!$B$21+Inputs!$B$22*(1+Inputs!$B$23)^3</f>
        <v>20438.013715775713</v>
      </c>
      <c r="U2203" s="36">
        <f>Inputs!$B$12*(1+$B2203)^4*$C2203+Inputs!$B$29*(1+$D2203)^4*Inputs!$B$19+Inputs!$B$30*(1+$E2203)^4*Inputs!$B$20+Inputs!$B$31*(1+$F2203)^4*Inputs!$B$21+Inputs!$B$22*(1+Inputs!$B$23)^4</f>
        <v>23098.560896196577</v>
      </c>
      <c r="V2203" s="35">
        <f>Inputs!$B$13/(Q2203*(1-$G2203))</f>
        <v>1.0391773281571675</v>
      </c>
      <c r="W2203" s="36">
        <f>Inputs!$B$13</f>
        <v>12660</v>
      </c>
      <c r="X2203" s="36">
        <f t="shared" si="343"/>
        <v>13939.200404145364</v>
      </c>
      <c r="Y2203" s="36">
        <f t="shared" si="344"/>
        <v>15452.799953347747</v>
      </c>
      <c r="Z2203" s="36">
        <f t="shared" si="345"/>
        <v>17247.119313181047</v>
      </c>
      <c r="AA2203" s="36">
        <f t="shared" si="346"/>
        <v>19377.705202200526</v>
      </c>
      <c r="AB2203" s="36">
        <f t="shared" si="347"/>
        <v>59117.942256966264</v>
      </c>
      <c r="AC2203" s="36">
        <f t="shared" si="348"/>
        <v>290732.69595298229</v>
      </c>
      <c r="AD2203" s="36">
        <f t="shared" si="349"/>
        <v>183937.89607779609</v>
      </c>
    </row>
    <row r="2204" spans="1:30" ht="14.25" customHeight="1" x14ac:dyDescent="0.25">
      <c r="A2204" s="16">
        <v>2188</v>
      </c>
      <c r="B2204" s="34">
        <v>0.40356409381707098</v>
      </c>
      <c r="C2204" s="34">
        <v>4.5158317270740503E-2</v>
      </c>
      <c r="D2204" s="34">
        <v>2.3140880698972102E-2</v>
      </c>
      <c r="E2204" s="34">
        <v>4.8073391895001302E-2</v>
      </c>
      <c r="F2204" s="34">
        <v>9.7566887935591502E-3</v>
      </c>
      <c r="G2204" s="34">
        <v>0.18397191700092</v>
      </c>
      <c r="H2204" s="35">
        <v>1.0248429537888299</v>
      </c>
      <c r="I2204" s="34">
        <v>0.101961679999862</v>
      </c>
      <c r="J2204" s="34">
        <v>2.8013224723962699E-2</v>
      </c>
      <c r="K2204" s="36">
        <f>Inputs!$B$12*(1+$B2204)^4</f>
        <v>232852.1479166623</v>
      </c>
      <c r="L2204" s="36">
        <f t="shared" si="340"/>
        <v>16108.882574015604</v>
      </c>
      <c r="M2204" s="36">
        <f t="shared" si="341"/>
        <v>190389.33679118246</v>
      </c>
      <c r="N2204" s="37">
        <f>M2204/Inputs!$B$6</f>
        <v>290.22764754753422</v>
      </c>
      <c r="O2204" s="38">
        <f>IF(N2204&gt;Inputs!$B$4,1,0)</f>
        <v>0</v>
      </c>
      <c r="P2204" s="34">
        <f t="shared" si="342"/>
        <v>7.39484552758993E-2</v>
      </c>
      <c r="Q2204" s="36">
        <f>Inputs!$B$12*(1+$B2204)^0*$C2204+Inputs!$B$29*(1+$D2204)^0*Inputs!$B$19+Inputs!$B$30*(1+$E2204)^0*Inputs!$B$20+Inputs!$B$31*(1+$F2204)^0*Inputs!$B$21+Inputs!$B$22*(1+Inputs!$B$23)^0</f>
        <v>10731.54306367135</v>
      </c>
      <c r="R2204" s="36">
        <f>Inputs!$B$12*(1+$B2204)^1*$C2204+Inputs!$B$29*(1+$D2204)^1*Inputs!$B$19+Inputs!$B$30*(1+$E2204)^1*Inputs!$B$20+Inputs!$B$31*(1+$F2204)^1*Inputs!$B$21+Inputs!$B$22*(1+Inputs!$B$23)^1</f>
        <v>11997.04731714954</v>
      </c>
      <c r="S2204" s="36">
        <f>Inputs!$B$12*(1+$B2204)^2*$C2204+Inputs!$B$29*(1+$D2204)^2*Inputs!$B$19+Inputs!$B$30*(1+$E2204)^2*Inputs!$B$20+Inputs!$B$31*(1+$F2204)^2*Inputs!$B$21+Inputs!$B$22*(1+Inputs!$B$23)^2</f>
        <v>13709.75893061464</v>
      </c>
      <c r="T2204" s="36">
        <f>Inputs!$B$12*(1+$B2204)^3*$C2204+Inputs!$B$29*(1+$D2204)^3*Inputs!$B$19+Inputs!$B$30*(1+$E2204)^3*Inputs!$B$20+Inputs!$B$31*(1+$F2204)^3*Inputs!$B$21+Inputs!$B$22*(1+Inputs!$B$23)^3</f>
        <v>16048.024448829159</v>
      </c>
      <c r="U2204" s="36">
        <f>Inputs!$B$12*(1+$B2204)^4*$C2204+Inputs!$B$29*(1+$D2204)^4*Inputs!$B$19+Inputs!$B$30*(1+$E2204)^4*Inputs!$B$20+Inputs!$B$31*(1+$F2204)^4*Inputs!$B$21+Inputs!$B$22*(1+Inputs!$B$23)^4</f>
        <v>19262.07152996209</v>
      </c>
      <c r="V2204" s="35">
        <f>Inputs!$B$13/(Q2204*(1-$G2204))</f>
        <v>1.4456608768423069</v>
      </c>
      <c r="W2204" s="36">
        <f>Inputs!$B$13</f>
        <v>12660</v>
      </c>
      <c r="X2204" s="36">
        <f t="shared" si="343"/>
        <v>13122.97096651112</v>
      </c>
      <c r="Y2204" s="36">
        <f t="shared" si="344"/>
        <v>13819.440463443354</v>
      </c>
      <c r="Z2204" s="36">
        <f t="shared" si="345"/>
        <v>14798.69283415151</v>
      </c>
      <c r="AA2204" s="36">
        <f t="shared" si="346"/>
        <v>16108.882574015604</v>
      </c>
      <c r="AB2204" s="36">
        <f t="shared" si="347"/>
        <v>52572.414010108136</v>
      </c>
      <c r="AC2204" s="36">
        <f t="shared" si="348"/>
        <v>223941.7207543831</v>
      </c>
      <c r="AD2204" s="36">
        <f t="shared" si="349"/>
        <v>137816.92278107433</v>
      </c>
    </row>
    <row r="2205" spans="1:30" ht="14.25" customHeight="1" x14ac:dyDescent="0.25">
      <c r="A2205" s="16">
        <v>2189</v>
      </c>
      <c r="B2205" s="34">
        <v>0.176510678194707</v>
      </c>
      <c r="C2205" s="34">
        <v>8.9385285229456393E-2</v>
      </c>
      <c r="D2205" s="34">
        <v>2.9489546475773301E-2</v>
      </c>
      <c r="E2205" s="34">
        <v>3.5745198304068401E-2</v>
      </c>
      <c r="F2205" s="34">
        <v>2.3877131271977901E-4</v>
      </c>
      <c r="G2205" s="34">
        <v>0.17988431444418801</v>
      </c>
      <c r="H2205" s="35">
        <v>1.09496147685276</v>
      </c>
      <c r="I2205" s="34">
        <v>9.3469677888003394E-2</v>
      </c>
      <c r="J2205" s="34">
        <v>2.40492887708233E-2</v>
      </c>
      <c r="K2205" s="36">
        <f>Inputs!$B$12*(1+$B2205)^4</f>
        <v>114956.82047822935</v>
      </c>
      <c r="L2205" s="36">
        <f t="shared" si="340"/>
        <v>16880.909203933879</v>
      </c>
      <c r="M2205" s="36">
        <f t="shared" si="341"/>
        <v>214917.63419660347</v>
      </c>
      <c r="N2205" s="37">
        <f>M2205/Inputs!$B$6</f>
        <v>327.61834481189555</v>
      </c>
      <c r="O2205" s="38">
        <f>IF(N2205&gt;Inputs!$B$4,1,0)</f>
        <v>0</v>
      </c>
      <c r="P2205" s="34">
        <f t="shared" si="342"/>
        <v>6.9420389117180098E-2</v>
      </c>
      <c r="Q2205" s="36">
        <f>Inputs!$B$12*(1+$B2205)^0*$C2205+Inputs!$B$29*(1+$D2205)^0*Inputs!$B$19+Inputs!$B$30*(1+$E2205)^0*Inputs!$B$20+Inputs!$B$31*(1+$F2205)^0*Inputs!$B$21+Inputs!$B$22*(1+Inputs!$B$23)^0</f>
        <v>13385.161141194305</v>
      </c>
      <c r="R2205" s="36">
        <f>Inputs!$B$12*(1+$B2205)^1*$C2205+Inputs!$B$29*(1+$D2205)^1*Inputs!$B$19+Inputs!$B$30*(1+$E2205)^1*Inputs!$B$20+Inputs!$B$31*(1+$F2205)^1*Inputs!$B$21+Inputs!$B$22*(1+Inputs!$B$23)^1</f>
        <v>14450.898168291842</v>
      </c>
      <c r="S2205" s="36">
        <f>Inputs!$B$12*(1+$B2205)^2*$C2205+Inputs!$B$29*(1+$D2205)^2*Inputs!$B$19+Inputs!$B$30*(1+$E2205)^2*Inputs!$B$20+Inputs!$B$31*(1+$F2205)^2*Inputs!$B$21+Inputs!$B$22*(1+Inputs!$B$23)^2</f>
        <v>15687.735063438366</v>
      </c>
      <c r="T2205" s="36">
        <f>Inputs!$B$12*(1+$B2205)^3*$C2205+Inputs!$B$29*(1+$D2205)^3*Inputs!$B$19+Inputs!$B$30*(1+$E2205)^3*Inputs!$B$20+Inputs!$B$31*(1+$F2205)^3*Inputs!$B$21+Inputs!$B$22*(1+Inputs!$B$23)^3</f>
        <v>17125.302742852531</v>
      </c>
      <c r="U2205" s="36">
        <f>Inputs!$B$12*(1+$B2205)^4*$C2205+Inputs!$B$29*(1+$D2205)^4*Inputs!$B$19+Inputs!$B$30*(1+$E2205)^4*Inputs!$B$20+Inputs!$B$31*(1+$F2205)^4*Inputs!$B$21+Inputs!$B$22*(1+Inputs!$B$23)^4</f>
        <v>18798.442817422598</v>
      </c>
      <c r="V2205" s="35">
        <f>Inputs!$B$13/(Q2205*(1-$G2205))</f>
        <v>1.153280591688536</v>
      </c>
      <c r="W2205" s="36">
        <f>Inputs!$B$13</f>
        <v>12660</v>
      </c>
      <c r="X2205" s="36">
        <f t="shared" si="343"/>
        <v>13495.208218549329</v>
      </c>
      <c r="Y2205" s="36">
        <f t="shared" si="344"/>
        <v>14462.66873590656</v>
      </c>
      <c r="Z2205" s="36">
        <f t="shared" si="345"/>
        <v>15583.206691729612</v>
      </c>
      <c r="AA2205" s="36">
        <f t="shared" si="346"/>
        <v>16880.909203933879</v>
      </c>
      <c r="AB2205" s="36">
        <f t="shared" si="347"/>
        <v>55624.914162865956</v>
      </c>
      <c r="AC2205" s="36">
        <f t="shared" si="348"/>
        <v>249017.37492299927</v>
      </c>
      <c r="AD2205" s="36">
        <f t="shared" si="349"/>
        <v>159292.72003373751</v>
      </c>
    </row>
    <row r="2206" spans="1:30" ht="14.25" customHeight="1" x14ac:dyDescent="0.25">
      <c r="A2206" s="16">
        <v>2190</v>
      </c>
      <c r="B2206" s="34">
        <v>0.26925592261592601</v>
      </c>
      <c r="C2206" s="34">
        <v>6.2525847345559202E-2</v>
      </c>
      <c r="D2206" s="34">
        <v>4.4225694328138701E-3</v>
      </c>
      <c r="E2206" s="34">
        <v>1.7040026746171201E-2</v>
      </c>
      <c r="F2206" s="34">
        <v>1.33082197166006E-2</v>
      </c>
      <c r="G2206" s="34">
        <v>0.20174291769574301</v>
      </c>
      <c r="H2206" s="35">
        <v>1.0655327995334201</v>
      </c>
      <c r="I2206" s="34">
        <v>0.106292253335297</v>
      </c>
      <c r="J2206" s="34">
        <v>1.93493443831795E-2</v>
      </c>
      <c r="K2206" s="36">
        <f>Inputs!$B$12*(1+$B2206)^4</f>
        <v>155721.30863726043</v>
      </c>
      <c r="L2206" s="36">
        <f t="shared" si="340"/>
        <v>15267.14227166453</v>
      </c>
      <c r="M2206" s="36">
        <f t="shared" si="341"/>
        <v>159019.10960575385</v>
      </c>
      <c r="N2206" s="37">
        <f>M2206/Inputs!$B$6</f>
        <v>242.40717927706379</v>
      </c>
      <c r="O2206" s="38">
        <f>IF(N2206&gt;Inputs!$B$4,1,0)</f>
        <v>0</v>
      </c>
      <c r="P2206" s="34">
        <f t="shared" si="342"/>
        <v>8.6942908952117509E-2</v>
      </c>
      <c r="Q2206" s="36">
        <f>Inputs!$B$12*(1+$B2206)^0*$C2206+Inputs!$B$29*(1+$D2206)^0*Inputs!$B$19+Inputs!$B$30*(1+$E2206)^0*Inputs!$B$20+Inputs!$B$31*(1+$F2206)^0*Inputs!$B$21+Inputs!$B$22*(1+Inputs!$B$23)^0</f>
        <v>11773.594868160475</v>
      </c>
      <c r="R2206" s="36">
        <f>Inputs!$B$12*(1+$B2206)^1*$C2206+Inputs!$B$29*(1+$D2206)^1*Inputs!$B$19+Inputs!$B$30*(1+$E2206)^1*Inputs!$B$20+Inputs!$B$31*(1+$F2206)^1*Inputs!$B$21+Inputs!$B$22*(1+Inputs!$B$23)^1</f>
        <v>12832.1460786713</v>
      </c>
      <c r="S2206" s="36">
        <f>Inputs!$B$12*(1+$B2206)^2*$C2206+Inputs!$B$29*(1+$D2206)^2*Inputs!$B$19+Inputs!$B$30*(1+$E2206)^2*Inputs!$B$20+Inputs!$B$31*(1+$F2206)^2*Inputs!$B$21+Inputs!$B$22*(1+Inputs!$B$23)^2</f>
        <v>14162.202742203499</v>
      </c>
      <c r="T2206" s="36">
        <f>Inputs!$B$12*(1+$B2206)^3*$C2206+Inputs!$B$29*(1+$D2206)^3*Inputs!$B$19+Inputs!$B$30*(1+$E2206)^3*Inputs!$B$20+Inputs!$B$31*(1+$F2206)^3*Inputs!$B$21+Inputs!$B$22*(1+Inputs!$B$23)^3</f>
        <v>15836.959068778588</v>
      </c>
      <c r="U2206" s="36">
        <f>Inputs!$B$12*(1+$B2206)^4*$C2206+Inputs!$B$29*(1+$D2206)^4*Inputs!$B$19+Inputs!$B$30*(1+$E2206)^4*Inputs!$B$20+Inputs!$B$31*(1+$F2206)^4*Inputs!$B$21+Inputs!$B$22*(1+Inputs!$B$23)^4</f>
        <v>17949.326170042059</v>
      </c>
      <c r="V2206" s="35">
        <f>Inputs!$B$13/(Q2206*(1-$G2206))</f>
        <v>1.3470441734814038</v>
      </c>
      <c r="W2206" s="36">
        <f>Inputs!$B$13</f>
        <v>12660</v>
      </c>
      <c r="X2206" s="36">
        <f t="shared" si="343"/>
        <v>13077.341951617746</v>
      </c>
      <c r="Y2206" s="36">
        <f t="shared" si="344"/>
        <v>13637.186202484081</v>
      </c>
      <c r="Z2206" s="36">
        <f t="shared" si="345"/>
        <v>14360.142295508927</v>
      </c>
      <c r="AA2206" s="36">
        <f t="shared" si="346"/>
        <v>15267.14227166453</v>
      </c>
      <c r="AB2206" s="36">
        <f t="shared" si="347"/>
        <v>51000.824717267678</v>
      </c>
      <c r="AC2206" s="36">
        <f t="shared" si="348"/>
        <v>178997.36335940642</v>
      </c>
      <c r="AD2206" s="36">
        <f t="shared" si="349"/>
        <v>108018.28488848616</v>
      </c>
    </row>
    <row r="2207" spans="1:30" ht="14.25" customHeight="1" x14ac:dyDescent="0.25">
      <c r="A2207" s="16">
        <v>2191</v>
      </c>
      <c r="B2207" s="34">
        <v>0.49601896115273902</v>
      </c>
      <c r="C2207" s="34">
        <v>6.6000017190837507E-2</v>
      </c>
      <c r="D2207" s="34">
        <v>2.0601784739298201E-2</v>
      </c>
      <c r="E2207" s="34">
        <v>6.2369152063100002E-2</v>
      </c>
      <c r="F2207" s="34">
        <v>2.2063550279165099E-2</v>
      </c>
      <c r="G2207" s="34">
        <v>0.17668374606992401</v>
      </c>
      <c r="H2207" s="35">
        <v>0.92285988365361704</v>
      </c>
      <c r="I2207" s="34">
        <v>9.3809520943991698E-2</v>
      </c>
      <c r="J2207" s="34">
        <v>2.77237888171246E-2</v>
      </c>
      <c r="K2207" s="36">
        <f>Inputs!$B$12*(1+$B2207)^4</f>
        <v>300538.17325783317</v>
      </c>
      <c r="L2207" s="36">
        <f t="shared" si="340"/>
        <v>21995.039625212165</v>
      </c>
      <c r="M2207" s="36">
        <f t="shared" si="341"/>
        <v>280694.53874527046</v>
      </c>
      <c r="N2207" s="37">
        <f>M2207/Inputs!$B$6</f>
        <v>427.88801637998546</v>
      </c>
      <c r="O2207" s="38">
        <f>IF(N2207&gt;Inputs!$B$4,1,0)</f>
        <v>1</v>
      </c>
      <c r="P2207" s="34">
        <f t="shared" si="342"/>
        <v>6.6085732126867094E-2</v>
      </c>
      <c r="Q2207" s="36">
        <f>Inputs!$B$12*(1+$B2207)^0*$C2207+Inputs!$B$29*(1+$D2207)^0*Inputs!$B$19+Inputs!$B$30*(1+$E2207)^0*Inputs!$B$20+Inputs!$B$31*(1+$F2207)^0*Inputs!$B$21+Inputs!$B$22*(1+Inputs!$B$23)^0</f>
        <v>11982.045058877171</v>
      </c>
      <c r="R2207" s="36">
        <f>Inputs!$B$12*(1+$B2207)^1*$C2207+Inputs!$B$29*(1+$D2207)^1*Inputs!$B$19+Inputs!$B$30*(1+$E2207)^1*Inputs!$B$20+Inputs!$B$31*(1+$F2207)^1*Inputs!$B$21+Inputs!$B$22*(1+Inputs!$B$23)^1</f>
        <v>14201.379072926356</v>
      </c>
      <c r="S2207" s="36">
        <f>Inputs!$B$12*(1+$B2207)^2*$C2207+Inputs!$B$29*(1+$D2207)^2*Inputs!$B$19+Inputs!$B$30*(1+$E2207)^2*Inputs!$B$20+Inputs!$B$31*(1+$F2207)^2*Inputs!$B$21+Inputs!$B$22*(1+Inputs!$B$23)^2</f>
        <v>17406.303089637833</v>
      </c>
      <c r="T2207" s="36">
        <f>Inputs!$B$12*(1+$B2207)^3*$C2207+Inputs!$B$29*(1+$D2207)^3*Inputs!$B$19+Inputs!$B$30*(1+$E2207)^3*Inputs!$B$20+Inputs!$B$31*(1+$F2207)^3*Inputs!$B$21+Inputs!$B$22*(1+Inputs!$B$23)^3</f>
        <v>22080.711684633221</v>
      </c>
      <c r="U2207" s="36">
        <f>Inputs!$B$12*(1+$B2207)^4*$C2207+Inputs!$B$29*(1+$D2207)^4*Inputs!$B$19+Inputs!$B$30*(1+$E2207)^4*Inputs!$B$20+Inputs!$B$31*(1+$F2207)^4*Inputs!$B$21+Inputs!$B$22*(1+Inputs!$B$23)^4</f>
        <v>28948.248466683472</v>
      </c>
      <c r="V2207" s="35">
        <f>Inputs!$B$13/(Q2207*(1-$G2207))</f>
        <v>1.2833232660596718</v>
      </c>
      <c r="W2207" s="36">
        <f>Inputs!$B$13</f>
        <v>12660</v>
      </c>
      <c r="X2207" s="36">
        <f t="shared" si="343"/>
        <v>13951.251086141732</v>
      </c>
      <c r="Y2207" s="36">
        <f t="shared" si="344"/>
        <v>15808.286506152735</v>
      </c>
      <c r="Z2207" s="36">
        <f t="shared" si="345"/>
        <v>18415.299915276664</v>
      </c>
      <c r="AA2207" s="36">
        <f t="shared" si="346"/>
        <v>21995.039625212165</v>
      </c>
      <c r="AB2207" s="36">
        <f t="shared" si="347"/>
        <v>62227.986064008903</v>
      </c>
      <c r="AC2207" s="36">
        <f t="shared" si="348"/>
        <v>342053.038247508</v>
      </c>
      <c r="AD2207" s="36">
        <f t="shared" si="349"/>
        <v>218466.55268126159</v>
      </c>
    </row>
    <row r="2208" spans="1:30" ht="14.25" customHeight="1" x14ac:dyDescent="0.25">
      <c r="A2208" s="16">
        <v>2192</v>
      </c>
      <c r="B2208" s="34">
        <v>0.36101817087614602</v>
      </c>
      <c r="C2208" s="34">
        <v>6.3745679491317306E-2</v>
      </c>
      <c r="D2208" s="34">
        <v>7.2400084618531998E-3</v>
      </c>
      <c r="E2208" s="34">
        <v>6.5920704048840997E-2</v>
      </c>
      <c r="F2208" s="34">
        <v>2.52937605434112E-2</v>
      </c>
      <c r="G2208" s="34">
        <v>0.182021659079695</v>
      </c>
      <c r="H2208" s="35">
        <v>0.97989852412042899</v>
      </c>
      <c r="I2208" s="34">
        <v>8.8063745934587101E-2</v>
      </c>
      <c r="J2208" s="34">
        <v>2.2674189414823701E-2</v>
      </c>
      <c r="K2208" s="36">
        <f>Inputs!$B$12*(1+$B2208)^4</f>
        <v>205876.57958827171</v>
      </c>
      <c r="L2208" s="36">
        <f t="shared" si="340"/>
        <v>17760.59496590355</v>
      </c>
      <c r="M2208" s="36">
        <f t="shared" si="341"/>
        <v>239535.55792245851</v>
      </c>
      <c r="N2208" s="37">
        <f>M2208/Inputs!$B$6</f>
        <v>365.14566756472334</v>
      </c>
      <c r="O2208" s="38">
        <f>IF(N2208&gt;Inputs!$B$4,1,0)</f>
        <v>0</v>
      </c>
      <c r="P2208" s="34">
        <f t="shared" si="342"/>
        <v>6.53895565197634E-2</v>
      </c>
      <c r="Q2208" s="36">
        <f>Inputs!$B$12*(1+$B2208)^0*$C2208+Inputs!$B$29*(1+$D2208)^0*Inputs!$B$19+Inputs!$B$30*(1+$E2208)^0*Inputs!$B$20+Inputs!$B$31*(1+$F2208)^0*Inputs!$B$21+Inputs!$B$22*(1+Inputs!$B$23)^0</f>
        <v>11846.784796905959</v>
      </c>
      <c r="R2208" s="36">
        <f>Inputs!$B$12*(1+$B2208)^1*$C2208+Inputs!$B$29*(1+$D2208)^1*Inputs!$B$19+Inputs!$B$30*(1+$E2208)^1*Inputs!$B$20+Inputs!$B$31*(1+$F2208)^1*Inputs!$B$21+Inputs!$B$22*(1+Inputs!$B$23)^1</f>
        <v>13462.09931388959</v>
      </c>
      <c r="S2208" s="36">
        <f>Inputs!$B$12*(1+$B2208)^2*$C2208+Inputs!$B$29*(1+$D2208)^2*Inputs!$B$19+Inputs!$B$30*(1+$E2208)^2*Inputs!$B$20+Inputs!$B$31*(1+$F2208)^2*Inputs!$B$21+Inputs!$B$22*(1+Inputs!$B$23)^2</f>
        <v>15587.806871475052</v>
      </c>
      <c r="T2208" s="36">
        <f>Inputs!$B$12*(1+$B2208)^3*$C2208+Inputs!$B$29*(1+$D2208)^3*Inputs!$B$19+Inputs!$B$30*(1+$E2208)^3*Inputs!$B$20+Inputs!$B$31*(1+$F2208)^3*Inputs!$B$21+Inputs!$B$22*(1+Inputs!$B$23)^3</f>
        <v>18404.604228998818</v>
      </c>
      <c r="U2208" s="36">
        <f>Inputs!$B$12*(1+$B2208)^4*$C2208+Inputs!$B$29*(1+$D2208)^4*Inputs!$B$19+Inputs!$B$30*(1+$E2208)^4*Inputs!$B$20+Inputs!$B$31*(1+$F2208)^4*Inputs!$B$21+Inputs!$B$22*(1+Inputs!$B$23)^4</f>
        <v>22158.206348533542</v>
      </c>
      <c r="V2208" s="35">
        <f>Inputs!$B$13/(Q2208*(1-$G2208))</f>
        <v>1.3064458152770282</v>
      </c>
      <c r="W2208" s="36">
        <f>Inputs!$B$13</f>
        <v>12660</v>
      </c>
      <c r="X2208" s="36">
        <f t="shared" si="343"/>
        <v>13487.236117545006</v>
      </c>
      <c r="Y2208" s="36">
        <f t="shared" si="344"/>
        <v>14576.003492736421</v>
      </c>
      <c r="Z2208" s="36">
        <f t="shared" si="345"/>
        <v>15980.95567437281</v>
      </c>
      <c r="AA2208" s="36">
        <f t="shared" si="346"/>
        <v>17760.59496590355</v>
      </c>
      <c r="AB2208" s="36">
        <f t="shared" si="347"/>
        <v>57391.623314347555</v>
      </c>
      <c r="AC2208" s="36">
        <f t="shared" si="348"/>
        <v>277770.68735419115</v>
      </c>
      <c r="AD2208" s="36">
        <f t="shared" si="349"/>
        <v>182143.93460811095</v>
      </c>
    </row>
    <row r="2209" spans="1:30" ht="14.25" customHeight="1" x14ac:dyDescent="0.25">
      <c r="A2209" s="16">
        <v>2193</v>
      </c>
      <c r="B2209" s="34">
        <v>0.38738209087549802</v>
      </c>
      <c r="C2209" s="34">
        <v>6.6186683609313304E-2</v>
      </c>
      <c r="D2209" s="34">
        <v>3.4920235613041098E-2</v>
      </c>
      <c r="E2209" s="34">
        <v>4.1915468170546998E-2</v>
      </c>
      <c r="F2209" s="34">
        <v>2.0701851751871201E-2</v>
      </c>
      <c r="G2209" s="34">
        <v>0.167160938683245</v>
      </c>
      <c r="H2209" s="35">
        <v>0.96202533684077096</v>
      </c>
      <c r="I2209" s="34">
        <v>9.2073452462436603E-2</v>
      </c>
      <c r="J2209" s="34">
        <v>2.01529018254488E-2</v>
      </c>
      <c r="K2209" s="36">
        <f>Inputs!$B$12*(1+$B2209)^4</f>
        <v>222298.01601806207</v>
      </c>
      <c r="L2209" s="36">
        <f t="shared" si="340"/>
        <v>19041.280732540916</v>
      </c>
      <c r="M2209" s="36">
        <f t="shared" si="341"/>
        <v>232499.25386105396</v>
      </c>
      <c r="N2209" s="37">
        <f>M2209/Inputs!$B$6</f>
        <v>354.41959430038713</v>
      </c>
      <c r="O2209" s="38">
        <f>IF(N2209&gt;Inputs!$B$4,1,0)</f>
        <v>0</v>
      </c>
      <c r="P2209" s="34">
        <f t="shared" si="342"/>
        <v>7.1920550636987796E-2</v>
      </c>
      <c r="Q2209" s="36">
        <f>Inputs!$B$12*(1+$B2209)^0*$C2209+Inputs!$B$29*(1+$D2209)^0*Inputs!$B$19+Inputs!$B$30*(1+$E2209)^0*Inputs!$B$20+Inputs!$B$31*(1+$F2209)^0*Inputs!$B$21+Inputs!$B$22*(1+Inputs!$B$23)^0</f>
        <v>11993.24504398572</v>
      </c>
      <c r="R2209" s="36">
        <f>Inputs!$B$12*(1+$B2209)^1*$C2209+Inputs!$B$29*(1+$D2209)^1*Inputs!$B$19+Inputs!$B$30*(1+$E2209)^1*Inputs!$B$20+Inputs!$B$31*(1+$F2209)^1*Inputs!$B$21+Inputs!$B$22*(1+Inputs!$B$23)^1</f>
        <v>13776.459168607529</v>
      </c>
      <c r="S2209" s="36">
        <f>Inputs!$B$12*(1+$B2209)^2*$C2209+Inputs!$B$29*(1+$D2209)^2*Inputs!$B$19+Inputs!$B$30*(1+$E2209)^2*Inputs!$B$20+Inputs!$B$31*(1+$F2209)^2*Inputs!$B$21+Inputs!$B$22*(1+Inputs!$B$23)^2</f>
        <v>16163.908230045894</v>
      </c>
      <c r="T2209" s="36">
        <f>Inputs!$B$12*(1+$B2209)^3*$C2209+Inputs!$B$29*(1+$D2209)^3*Inputs!$B$19+Inputs!$B$30*(1+$E2209)^3*Inputs!$B$20+Inputs!$B$31*(1+$F2209)^3*Inputs!$B$21+Inputs!$B$22*(1+Inputs!$B$23)^3</f>
        <v>19386.751141669862</v>
      </c>
      <c r="U2209" s="36">
        <f>Inputs!$B$12*(1+$B2209)^4*$C2209+Inputs!$B$29*(1+$D2209)^4*Inputs!$B$19+Inputs!$B$30*(1+$E2209)^4*Inputs!$B$20+Inputs!$B$31*(1+$F2209)^4*Inputs!$B$21+Inputs!$B$22*(1+Inputs!$B$23)^4</f>
        <v>23765.587776876087</v>
      </c>
      <c r="V2209" s="35">
        <f>Inputs!$B$13/(Q2209*(1-$G2209))</f>
        <v>1.2674648161129192</v>
      </c>
      <c r="W2209" s="36">
        <f>Inputs!$B$13</f>
        <v>12660</v>
      </c>
      <c r="X2209" s="36">
        <f t="shared" si="343"/>
        <v>13666.229935811001</v>
      </c>
      <c r="Y2209" s="36">
        <f t="shared" si="344"/>
        <v>15006.624821952659</v>
      </c>
      <c r="Z2209" s="36">
        <f t="shared" si="345"/>
        <v>16765.812843993539</v>
      </c>
      <c r="AA2209" s="36">
        <f t="shared" si="346"/>
        <v>19041.280732540916</v>
      </c>
      <c r="AB2209" s="36">
        <f t="shared" si="347"/>
        <v>58619.437711109305</v>
      </c>
      <c r="AC2209" s="36">
        <f t="shared" si="348"/>
        <v>270089.94816823036</v>
      </c>
      <c r="AD2209" s="36">
        <f t="shared" si="349"/>
        <v>173879.81614994464</v>
      </c>
    </row>
    <row r="2210" spans="1:30" ht="14.25" customHeight="1" x14ac:dyDescent="0.25">
      <c r="A2210" s="16">
        <v>2194</v>
      </c>
      <c r="B2210" s="34">
        <v>0.28697893014487003</v>
      </c>
      <c r="C2210" s="34">
        <v>8.9929926411003905E-2</v>
      </c>
      <c r="D2210" s="34">
        <v>4.5883259641372597E-2</v>
      </c>
      <c r="E2210" s="34">
        <v>1.658367240309E-2</v>
      </c>
      <c r="F2210" s="34">
        <v>2.6895309702372801E-2</v>
      </c>
      <c r="G2210" s="34">
        <v>0.17551328944238501</v>
      </c>
      <c r="H2210" s="35">
        <v>0.98968161597014004</v>
      </c>
      <c r="I2210" s="34">
        <v>0.104783694608325</v>
      </c>
      <c r="J2210" s="34">
        <v>1.7921741988429499E-2</v>
      </c>
      <c r="K2210" s="36">
        <f>Inputs!$B$12*(1+$B2210)^4</f>
        <v>164602.71637075383</v>
      </c>
      <c r="L2210" s="36">
        <f t="shared" si="340"/>
        <v>19469.78810756074</v>
      </c>
      <c r="M2210" s="36">
        <f t="shared" si="341"/>
        <v>196217.98156218074</v>
      </c>
      <c r="N2210" s="37">
        <f>M2210/Inputs!$B$6</f>
        <v>299.11277677161695</v>
      </c>
      <c r="O2210" s="38">
        <f>IF(N2210&gt;Inputs!$B$4,1,0)</f>
        <v>0</v>
      </c>
      <c r="P2210" s="34">
        <f t="shared" si="342"/>
        <v>8.6861952619895502E-2</v>
      </c>
      <c r="Q2210" s="36">
        <f>Inputs!$B$12*(1+$B2210)^0*$C2210+Inputs!$B$29*(1+$D2210)^0*Inputs!$B$19+Inputs!$B$30*(1+$E2210)^0*Inputs!$B$20+Inputs!$B$31*(1+$F2210)^0*Inputs!$B$21+Inputs!$B$22*(1+Inputs!$B$23)^0</f>
        <v>13417.839612087155</v>
      </c>
      <c r="R2210" s="36">
        <f>Inputs!$B$12*(1+$B2210)^1*$C2210+Inputs!$B$29*(1+$D2210)^1*Inputs!$B$19+Inputs!$B$30*(1+$E2210)^1*Inputs!$B$20+Inputs!$B$31*(1+$F2210)^1*Inputs!$B$21+Inputs!$B$22*(1+Inputs!$B$23)^1</f>
        <v>15211.68610768233</v>
      </c>
      <c r="S2210" s="36">
        <f>Inputs!$B$12*(1+$B2210)^2*$C2210+Inputs!$B$29*(1+$D2210)^2*Inputs!$B$19+Inputs!$B$30*(1+$E2210)^2*Inputs!$B$20+Inputs!$B$31*(1+$F2210)^2*Inputs!$B$21+Inputs!$B$22*(1+Inputs!$B$23)^2</f>
        <v>17458.743374997586</v>
      </c>
      <c r="T2210" s="36">
        <f>Inputs!$B$12*(1+$B2210)^3*$C2210+Inputs!$B$29*(1+$D2210)^3*Inputs!$B$19+Inputs!$B$30*(1+$E2210)^3*Inputs!$B$20+Inputs!$B$31*(1+$F2210)^3*Inputs!$B$21+Inputs!$B$22*(1+Inputs!$B$23)^3</f>
        <v>20286.895209465401</v>
      </c>
      <c r="U2210" s="36">
        <f>Inputs!$B$12*(1+$B2210)^4*$C2210+Inputs!$B$29*(1+$D2210)^4*Inputs!$B$19+Inputs!$B$30*(1+$E2210)^4*Inputs!$B$20+Inputs!$B$31*(1+$F2210)^4*Inputs!$B$21+Inputs!$B$22*(1+Inputs!$B$23)^4</f>
        <v>23860.638562680047</v>
      </c>
      <c r="V2210" s="35">
        <f>Inputs!$B$13/(Q2210*(1-$G2210))</f>
        <v>1.1443725964566391</v>
      </c>
      <c r="W2210" s="36">
        <f>Inputs!$B$13</f>
        <v>12660</v>
      </c>
      <c r="X2210" s="36">
        <f t="shared" si="343"/>
        <v>13867.502928855803</v>
      </c>
      <c r="Y2210" s="36">
        <f t="shared" si="344"/>
        <v>15359.323703174665</v>
      </c>
      <c r="Z2210" s="36">
        <f t="shared" si="345"/>
        <v>17200.538353889053</v>
      </c>
      <c r="AA2210" s="36">
        <f t="shared" si="346"/>
        <v>19469.78810756074</v>
      </c>
      <c r="AB2210" s="36">
        <f t="shared" si="347"/>
        <v>57587.175553004876</v>
      </c>
      <c r="AC2210" s="36">
        <f t="shared" si="348"/>
        <v>228163.42516866713</v>
      </c>
      <c r="AD2210" s="36">
        <f t="shared" si="349"/>
        <v>138630.80600917587</v>
      </c>
    </row>
    <row r="2211" spans="1:30" ht="14.25" customHeight="1" x14ac:dyDescent="0.25">
      <c r="A2211" s="16">
        <v>2195</v>
      </c>
      <c r="B2211" s="34">
        <v>0.16818437539963199</v>
      </c>
      <c r="C2211" s="34">
        <v>0.112903229336386</v>
      </c>
      <c r="D2211" s="34">
        <v>5.800490293406E-2</v>
      </c>
      <c r="E2211" s="34">
        <v>4.57427270295147E-2</v>
      </c>
      <c r="F2211" s="34">
        <v>1.5633590705185801E-2</v>
      </c>
      <c r="G2211" s="34">
        <v>0.200539527415075</v>
      </c>
      <c r="H2211" s="35">
        <v>1.01713641210076</v>
      </c>
      <c r="I2211" s="34">
        <v>0.101126965996728</v>
      </c>
      <c r="J2211" s="34">
        <v>2.3090215837361299E-2</v>
      </c>
      <c r="K2211" s="36">
        <f>Inputs!$B$12*(1+$B2211)^4</f>
        <v>111736.95273365646</v>
      </c>
      <c r="L2211" s="36">
        <f t="shared" si="340"/>
        <v>17860.362993263247</v>
      </c>
      <c r="M2211" s="36">
        <f t="shared" si="341"/>
        <v>200776.14867895655</v>
      </c>
      <c r="N2211" s="37">
        <f>M2211/Inputs!$B$6</f>
        <v>306.06120225450695</v>
      </c>
      <c r="O2211" s="38">
        <f>IF(N2211&gt;Inputs!$B$4,1,0)</f>
        <v>0</v>
      </c>
      <c r="P2211" s="34">
        <f t="shared" si="342"/>
        <v>7.8036750159366702E-2</v>
      </c>
      <c r="Q2211" s="36">
        <f>Inputs!$B$12*(1+$B2211)^0*$C2211+Inputs!$B$29*(1+$D2211)^0*Inputs!$B$19+Inputs!$B$30*(1+$E2211)^0*Inputs!$B$20+Inputs!$B$31*(1+$F2211)^0*Inputs!$B$21+Inputs!$B$22*(1+Inputs!$B$23)^0</f>
        <v>14796.23778761008</v>
      </c>
      <c r="R2211" s="36">
        <f>Inputs!$B$12*(1+$B2211)^1*$C2211+Inputs!$B$29*(1+$D2211)^1*Inputs!$B$19+Inputs!$B$30*(1+$E2211)^1*Inputs!$B$20+Inputs!$B$31*(1+$F2211)^1*Inputs!$B$21+Inputs!$B$22*(1+Inputs!$B$23)^1</f>
        <v>16243.28024535493</v>
      </c>
      <c r="S2211" s="36">
        <f>Inputs!$B$12*(1+$B2211)^2*$C2211+Inputs!$B$29*(1+$D2211)^2*Inputs!$B$19+Inputs!$B$30*(1+$E2211)^2*Inputs!$B$20+Inputs!$B$31*(1+$F2211)^2*Inputs!$B$21+Inputs!$B$22*(1+Inputs!$B$23)^2</f>
        <v>17897.322087731089</v>
      </c>
      <c r="T2211" s="36">
        <f>Inputs!$B$12*(1+$B2211)^3*$C2211+Inputs!$B$29*(1+$D2211)^3*Inputs!$B$19+Inputs!$B$30*(1+$E2211)^3*Inputs!$B$20+Inputs!$B$31*(1+$F2211)^3*Inputs!$B$21+Inputs!$B$22*(1+Inputs!$B$23)^3</f>
        <v>19791.429131347162</v>
      </c>
      <c r="U2211" s="36">
        <f>Inputs!$B$12*(1+$B2211)^4*$C2211+Inputs!$B$29*(1+$D2211)^4*Inputs!$B$19+Inputs!$B$30*(1+$E2211)^4*Inputs!$B$20+Inputs!$B$31*(1+$F2211)^4*Inputs!$B$21+Inputs!$B$22*(1+Inputs!$B$23)^4</f>
        <v>21964.133944888741</v>
      </c>
      <c r="V2211" s="35">
        <f>Inputs!$B$13/(Q2211*(1-$G2211))</f>
        <v>1.070250421525945</v>
      </c>
      <c r="W2211" s="36">
        <f>Inputs!$B$13</f>
        <v>12660</v>
      </c>
      <c r="X2211" s="36">
        <f t="shared" si="343"/>
        <v>13725.689896108135</v>
      </c>
      <c r="Y2211" s="36">
        <f t="shared" si="344"/>
        <v>14933.375789495814</v>
      </c>
      <c r="Z2211" s="36">
        <f t="shared" si="345"/>
        <v>16303.70421466582</v>
      </c>
      <c r="AA2211" s="36">
        <f t="shared" si="346"/>
        <v>17860.362993263247</v>
      </c>
      <c r="AB2211" s="36">
        <f t="shared" si="347"/>
        <v>56126.279340008601</v>
      </c>
      <c r="AC2211" s="36">
        <f t="shared" si="348"/>
        <v>234155.86364622653</v>
      </c>
      <c r="AD2211" s="36">
        <f t="shared" si="349"/>
        <v>144649.86933894796</v>
      </c>
    </row>
    <row r="2212" spans="1:30" ht="14.25" customHeight="1" x14ac:dyDescent="0.25">
      <c r="A2212" s="16">
        <v>2196</v>
      </c>
      <c r="B2212" s="34">
        <v>0.33066156852822998</v>
      </c>
      <c r="C2212" s="34">
        <v>9.6430860880674901E-2</v>
      </c>
      <c r="D2212" s="34">
        <v>2.84148272070723E-2</v>
      </c>
      <c r="E2212" s="34">
        <v>3.5757575361282302E-2</v>
      </c>
      <c r="F2212" s="34">
        <v>2.4367038705822401E-2</v>
      </c>
      <c r="G2212" s="34">
        <v>0.19577138132743399</v>
      </c>
      <c r="H2212" s="35">
        <v>1.16158098943753</v>
      </c>
      <c r="I2212" s="34">
        <v>9.5500485498237406E-2</v>
      </c>
      <c r="J2212" s="34">
        <v>2.5099931151299298E-2</v>
      </c>
      <c r="K2212" s="36">
        <f>Inputs!$B$12*(1+$B2212)^4</f>
        <v>188114.25474771243</v>
      </c>
      <c r="L2212" s="36">
        <f t="shared" si="340"/>
        <v>25315.812106886715</v>
      </c>
      <c r="M2212" s="36">
        <f t="shared" si="341"/>
        <v>301072.56329880189</v>
      </c>
      <c r="N2212" s="37">
        <f>M2212/Inputs!$B$6</f>
        <v>458.9520781993931</v>
      </c>
      <c r="O2212" s="38">
        <f>IF(N2212&gt;Inputs!$B$4,1,0)</f>
        <v>1</v>
      </c>
      <c r="P2212" s="34">
        <f t="shared" si="342"/>
        <v>7.0400554346938107E-2</v>
      </c>
      <c r="Q2212" s="36">
        <f>Inputs!$B$12*(1+$B2212)^0*$C2212+Inputs!$B$29*(1+$D2212)^0*Inputs!$B$19+Inputs!$B$30*(1+$E2212)^0*Inputs!$B$20+Inputs!$B$31*(1+$F2212)^0*Inputs!$B$21+Inputs!$B$22*(1+Inputs!$B$23)^0</f>
        <v>13807.895680267415</v>
      </c>
      <c r="R2212" s="36">
        <f>Inputs!$B$12*(1+$B2212)^1*$C2212+Inputs!$B$29*(1+$D2212)^1*Inputs!$B$19+Inputs!$B$30*(1+$E2212)^1*Inputs!$B$20+Inputs!$B$31*(1+$F2212)^1*Inputs!$B$21+Inputs!$B$22*(1+Inputs!$B$23)^1</f>
        <v>15945.518787674864</v>
      </c>
      <c r="S2212" s="36">
        <f>Inputs!$B$12*(1+$B2212)^2*$C2212+Inputs!$B$29*(1+$D2212)^2*Inputs!$B$19+Inputs!$B$30*(1+$E2212)^2*Inputs!$B$20+Inputs!$B$31*(1+$F2212)^2*Inputs!$B$21+Inputs!$B$22*(1+Inputs!$B$23)^2</f>
        <v>18722.232700158911</v>
      </c>
      <c r="T2212" s="36">
        <f>Inputs!$B$12*(1+$B2212)^3*$C2212+Inputs!$B$29*(1+$D2212)^3*Inputs!$B$19+Inputs!$B$30*(1+$E2212)^3*Inputs!$B$20+Inputs!$B$31*(1+$F2212)^3*Inputs!$B$21+Inputs!$B$22*(1+Inputs!$B$23)^3</f>
        <v>22347.410244803439</v>
      </c>
      <c r="U2212" s="36">
        <f>Inputs!$B$12*(1+$B2212)^4*$C2212+Inputs!$B$29*(1+$D2212)^4*Inputs!$B$19+Inputs!$B$30*(1+$E2212)^4*Inputs!$B$20+Inputs!$B$31*(1+$F2212)^4*Inputs!$B$21+Inputs!$B$22*(1+Inputs!$B$23)^4</f>
        <v>27099.597747300475</v>
      </c>
      <c r="V2212" s="35">
        <f>Inputs!$B$13/(Q2212*(1-$G2212))</f>
        <v>1.1400573134118217</v>
      </c>
      <c r="W2212" s="36">
        <f>Inputs!$B$13</f>
        <v>12660</v>
      </c>
      <c r="X2212" s="36">
        <f t="shared" si="343"/>
        <v>14688.919541711768</v>
      </c>
      <c r="Y2212" s="36">
        <f t="shared" si="344"/>
        <v>17327.832570772847</v>
      </c>
      <c r="Z2212" s="36">
        <f t="shared" si="345"/>
        <v>20779.72121532532</v>
      </c>
      <c r="AA2212" s="36">
        <f t="shared" si="346"/>
        <v>25315.812106886715</v>
      </c>
      <c r="AB2212" s="36">
        <f t="shared" si="347"/>
        <v>67447.669293542189</v>
      </c>
      <c r="AC2212" s="36">
        <f t="shared" si="348"/>
        <v>368622.6264628481</v>
      </c>
      <c r="AD2212" s="36">
        <f t="shared" si="349"/>
        <v>233624.89400525973</v>
      </c>
    </row>
    <row r="2213" spans="1:30" ht="14.25" customHeight="1" x14ac:dyDescent="0.25">
      <c r="A2213" s="16">
        <v>2197</v>
      </c>
      <c r="B2213" s="34">
        <v>0.21268721231278701</v>
      </c>
      <c r="C2213" s="34">
        <v>7.3330066651947703E-2</v>
      </c>
      <c r="D2213" s="34">
        <v>2.1639177399556501E-2</v>
      </c>
      <c r="E2213" s="34">
        <v>2.9575998348762799E-2</v>
      </c>
      <c r="F2213" s="34">
        <v>9.5988664303438796E-3</v>
      </c>
      <c r="G2213" s="34">
        <v>0.18110093524506399</v>
      </c>
      <c r="H2213" s="35">
        <v>1.0793398161087</v>
      </c>
      <c r="I2213" s="34">
        <v>0.104036212265272</v>
      </c>
      <c r="J2213" s="34">
        <v>1.7771146856771201E-2</v>
      </c>
      <c r="K2213" s="36">
        <f>Inputs!$B$12*(1+$B2213)^4</f>
        <v>129761.6748397152</v>
      </c>
      <c r="L2213" s="36">
        <f t="shared" si="340"/>
        <v>15936.135103991444</v>
      </c>
      <c r="M2213" s="36">
        <f t="shared" si="341"/>
        <v>167149.65129728644</v>
      </c>
      <c r="N2213" s="37">
        <f>M2213/Inputs!$B$6</f>
        <v>254.80129770927812</v>
      </c>
      <c r="O2213" s="38">
        <f>IF(N2213&gt;Inputs!$B$4,1,0)</f>
        <v>0</v>
      </c>
      <c r="P2213" s="34">
        <f t="shared" si="342"/>
        <v>8.6265065408500805E-2</v>
      </c>
      <c r="Q2213" s="36">
        <f>Inputs!$B$12*(1+$B2213)^0*$C2213+Inputs!$B$29*(1+$D2213)^0*Inputs!$B$19+Inputs!$B$30*(1+$E2213)^0*Inputs!$B$20+Inputs!$B$31*(1+$F2213)^0*Inputs!$B$21+Inputs!$B$22*(1+Inputs!$B$23)^0</f>
        <v>12421.848026543783</v>
      </c>
      <c r="R2213" s="36">
        <f>Inputs!$B$12*(1+$B2213)^1*$C2213+Inputs!$B$29*(1+$D2213)^1*Inputs!$B$19+Inputs!$B$30*(1+$E2213)^1*Inputs!$B$20+Inputs!$B$31*(1+$F2213)^1*Inputs!$B$21+Inputs!$B$22*(1+Inputs!$B$23)^1</f>
        <v>13477.577527682643</v>
      </c>
      <c r="S2213" s="36">
        <f>Inputs!$B$12*(1+$B2213)^2*$C2213+Inputs!$B$29*(1+$D2213)^2*Inputs!$B$19+Inputs!$B$30*(1+$E2213)^2*Inputs!$B$20+Inputs!$B$31*(1+$F2213)^2*Inputs!$B$21+Inputs!$B$22*(1+Inputs!$B$23)^2</f>
        <v>14734.422266686484</v>
      </c>
      <c r="T2213" s="36">
        <f>Inputs!$B$12*(1+$B2213)^3*$C2213+Inputs!$B$29*(1+$D2213)^3*Inputs!$B$19+Inputs!$B$30*(1+$E2213)^3*Inputs!$B$20+Inputs!$B$31*(1+$F2213)^3*Inputs!$B$21+Inputs!$B$22*(1+Inputs!$B$23)^3</f>
        <v>16234.753402115684</v>
      </c>
      <c r="U2213" s="36">
        <f>Inputs!$B$12*(1+$B2213)^4*$C2213+Inputs!$B$29*(1+$D2213)^4*Inputs!$B$19+Inputs!$B$30*(1+$E2213)^4*Inputs!$B$20+Inputs!$B$31*(1+$F2213)^4*Inputs!$B$21+Inputs!$B$22*(1+Inputs!$B$23)^4</f>
        <v>18029.94615234933</v>
      </c>
      <c r="V2213" s="35">
        <f>Inputs!$B$13/(Q2213*(1-$G2213))</f>
        <v>1.2445636687897002</v>
      </c>
      <c r="W2213" s="36">
        <f>Inputs!$B$13</f>
        <v>12660</v>
      </c>
      <c r="X2213" s="36">
        <f t="shared" si="343"/>
        <v>13280.085325096623</v>
      </c>
      <c r="Y2213" s="36">
        <f t="shared" si="344"/>
        <v>14020.115085514066</v>
      </c>
      <c r="Z2213" s="36">
        <f t="shared" si="345"/>
        <v>14898.564695766319</v>
      </c>
      <c r="AA2213" s="36">
        <f t="shared" si="346"/>
        <v>15936.135103991444</v>
      </c>
      <c r="AB2213" s="36">
        <f t="shared" si="347"/>
        <v>52524.059844064293</v>
      </c>
      <c r="AC2213" s="36">
        <f t="shared" si="348"/>
        <v>188017.46019026981</v>
      </c>
      <c r="AD2213" s="36">
        <f t="shared" si="349"/>
        <v>114625.59145322215</v>
      </c>
    </row>
    <row r="2214" spans="1:30" ht="14.25" customHeight="1" x14ac:dyDescent="0.25">
      <c r="A2214" s="16">
        <v>2198</v>
      </c>
      <c r="B2214" s="34">
        <v>0.20505912559262601</v>
      </c>
      <c r="C2214" s="34">
        <v>9.2340184481493004E-2</v>
      </c>
      <c r="D2214" s="34">
        <v>4.3739202790614697E-2</v>
      </c>
      <c r="E2214" s="34">
        <v>2.88361508382294E-2</v>
      </c>
      <c r="F2214" s="34">
        <v>2.51244471190658E-2</v>
      </c>
      <c r="G2214" s="34">
        <v>0.188889086756163</v>
      </c>
      <c r="H2214" s="35">
        <v>0.94964129295958599</v>
      </c>
      <c r="I2214" s="34">
        <v>9.2852277541917994E-2</v>
      </c>
      <c r="J2214" s="34">
        <v>2.56554983778534E-2</v>
      </c>
      <c r="K2214" s="36">
        <f>Inputs!$B$12*(1+$B2214)^4</f>
        <v>126527.42621666705</v>
      </c>
      <c r="L2214" s="36">
        <f t="shared" si="340"/>
        <v>16026.358922550124</v>
      </c>
      <c r="M2214" s="36">
        <f t="shared" si="341"/>
        <v>211335.8899439103</v>
      </c>
      <c r="N2214" s="37">
        <f>M2214/Inputs!$B$6</f>
        <v>322.15836881693645</v>
      </c>
      <c r="O2214" s="38">
        <f>IF(N2214&gt;Inputs!$B$4,1,0)</f>
        <v>0</v>
      </c>
      <c r="P2214" s="34">
        <f t="shared" si="342"/>
        <v>6.7196779164064593E-2</v>
      </c>
      <c r="Q2214" s="36">
        <f>Inputs!$B$12*(1+$B2214)^0*$C2214+Inputs!$B$29*(1+$D2214)^0*Inputs!$B$19+Inputs!$B$30*(1+$E2214)^0*Inputs!$B$20+Inputs!$B$31*(1+$F2214)^0*Inputs!$B$21+Inputs!$B$22*(1+Inputs!$B$23)^0</f>
        <v>13562.455096316502</v>
      </c>
      <c r="R2214" s="36">
        <f>Inputs!$B$12*(1+$B2214)^1*$C2214+Inputs!$B$29*(1+$D2214)^1*Inputs!$B$19+Inputs!$B$30*(1+$E2214)^1*Inputs!$B$20+Inputs!$B$31*(1+$F2214)^1*Inputs!$B$21+Inputs!$B$22*(1+Inputs!$B$23)^1</f>
        <v>14959.626715616261</v>
      </c>
      <c r="S2214" s="36">
        <f>Inputs!$B$12*(1+$B2214)^2*$C2214+Inputs!$B$29*(1+$D2214)^2*Inputs!$B$19+Inputs!$B$30*(1+$E2214)^2*Inputs!$B$20+Inputs!$B$31*(1+$F2214)^2*Inputs!$B$21+Inputs!$B$22*(1+Inputs!$B$23)^2</f>
        <v>16598.945563582256</v>
      </c>
      <c r="T2214" s="36">
        <f>Inputs!$B$12*(1+$B2214)^3*$C2214+Inputs!$B$29*(1+$D2214)^3*Inputs!$B$19+Inputs!$B$30*(1+$E2214)^3*Inputs!$B$20+Inputs!$B$31*(1+$F2214)^3*Inputs!$B$21+Inputs!$B$22*(1+Inputs!$B$23)^3</f>
        <v>18528.529989319824</v>
      </c>
      <c r="U2214" s="36">
        <f>Inputs!$B$12*(1+$B2214)^4*$C2214+Inputs!$B$29*(1+$D2214)^4*Inputs!$B$19+Inputs!$B$30*(1+$E2214)^4*Inputs!$B$20+Inputs!$B$31*(1+$F2214)^4*Inputs!$B$21+Inputs!$B$22*(1+Inputs!$B$23)^4</f>
        <v>20806.308303496029</v>
      </c>
      <c r="V2214" s="35">
        <f>Inputs!$B$13/(Q2214*(1-$G2214))</f>
        <v>1.1508405281197327</v>
      </c>
      <c r="W2214" s="36">
        <f>Inputs!$B$13</f>
        <v>12660</v>
      </c>
      <c r="X2214" s="36">
        <f t="shared" si="343"/>
        <v>13353.869178988936</v>
      </c>
      <c r="Y2214" s="36">
        <f t="shared" si="344"/>
        <v>14140.008709453741</v>
      </c>
      <c r="Z2214" s="36">
        <f t="shared" si="345"/>
        <v>15027.807716986892</v>
      </c>
      <c r="AA2214" s="36">
        <f t="shared" si="346"/>
        <v>16026.358922550124</v>
      </c>
      <c r="AB2214" s="36">
        <f t="shared" si="347"/>
        <v>54415.054454694204</v>
      </c>
      <c r="AC2214" s="36">
        <f t="shared" si="348"/>
        <v>244617.72353340621</v>
      </c>
      <c r="AD2214" s="36">
        <f t="shared" si="349"/>
        <v>156920.83548921609</v>
      </c>
    </row>
    <row r="2215" spans="1:30" ht="14.25" customHeight="1" x14ac:dyDescent="0.25">
      <c r="A2215" s="16">
        <v>2199</v>
      </c>
      <c r="B2215" s="34">
        <v>0.31915210531919103</v>
      </c>
      <c r="C2215" s="34">
        <v>7.0476225813645502E-2</v>
      </c>
      <c r="D2215" s="34">
        <v>1.42718370076473E-2</v>
      </c>
      <c r="E2215" s="34">
        <v>2.9401969608770399E-2</v>
      </c>
      <c r="F2215" s="34">
        <v>2.7498791387450799E-2</v>
      </c>
      <c r="G2215" s="34">
        <v>0.18345254648911699</v>
      </c>
      <c r="H2215" s="35">
        <v>1.0670768300323801</v>
      </c>
      <c r="I2215" s="34">
        <v>9.2641306233896797E-2</v>
      </c>
      <c r="J2215" s="34">
        <v>3.04258736533813E-2</v>
      </c>
      <c r="K2215" s="36">
        <f>Inputs!$B$12*(1+$B2215)^4</f>
        <v>181689.88501095856</v>
      </c>
      <c r="L2215" s="36">
        <f t="shared" si="340"/>
        <v>18782.44979517418</v>
      </c>
      <c r="M2215" s="36">
        <f t="shared" si="341"/>
        <v>258029.28902902597</v>
      </c>
      <c r="N2215" s="37">
        <f>M2215/Inputs!$B$6</f>
        <v>393.33733083692982</v>
      </c>
      <c r="O2215" s="38">
        <f>IF(N2215&gt;Inputs!$B$4,1,0)</f>
        <v>0</v>
      </c>
      <c r="P2215" s="34">
        <f t="shared" si="342"/>
        <v>6.2215432580515498E-2</v>
      </c>
      <c r="Q2215" s="36">
        <f>Inputs!$B$12*(1+$B2215)^0*$C2215+Inputs!$B$29*(1+$D2215)^0*Inputs!$B$19+Inputs!$B$30*(1+$E2215)^0*Inputs!$B$20+Inputs!$B$31*(1+$F2215)^0*Inputs!$B$21+Inputs!$B$22*(1+Inputs!$B$23)^0</f>
        <v>12250.617576245651</v>
      </c>
      <c r="R2215" s="36">
        <f>Inputs!$B$12*(1+$B2215)^1*$C2215+Inputs!$B$29*(1+$D2215)^1*Inputs!$B$19+Inputs!$B$30*(1+$E2215)^1*Inputs!$B$20+Inputs!$B$31*(1+$F2215)^1*Inputs!$B$21+Inputs!$B$22*(1+Inputs!$B$23)^1</f>
        <v>13776.163785121164</v>
      </c>
      <c r="S2215" s="36">
        <f>Inputs!$B$12*(1+$B2215)^2*$C2215+Inputs!$B$29*(1+$D2215)^2*Inputs!$B$19+Inputs!$B$30*(1+$E2215)^2*Inputs!$B$20+Inputs!$B$31*(1+$F2215)^2*Inputs!$B$21+Inputs!$B$22*(1+Inputs!$B$23)^2</f>
        <v>15736.608937865567</v>
      </c>
      <c r="T2215" s="36">
        <f>Inputs!$B$12*(1+$B2215)^3*$C2215+Inputs!$B$29*(1+$D2215)^3*Inputs!$B$19+Inputs!$B$30*(1+$E2215)^3*Inputs!$B$20+Inputs!$B$31*(1+$F2215)^3*Inputs!$B$21+Inputs!$B$22*(1+Inputs!$B$23)^3</f>
        <v>18269.521555197738</v>
      </c>
      <c r="U2215" s="36">
        <f>Inputs!$B$12*(1+$B2215)^4*$C2215+Inputs!$B$29*(1+$D2215)^4*Inputs!$B$19+Inputs!$B$30*(1+$E2215)^4*Inputs!$B$20+Inputs!$B$31*(1+$F2215)^4*Inputs!$B$21+Inputs!$B$22*(1+Inputs!$B$23)^4</f>
        <v>21556.344616533799</v>
      </c>
      <c r="V2215" s="35">
        <f>Inputs!$B$13/(Q2215*(1-$G2215))</f>
        <v>1.2655936702909483</v>
      </c>
      <c r="W2215" s="36">
        <f>Inputs!$B$13</f>
        <v>12660</v>
      </c>
      <c r="X2215" s="36">
        <f t="shared" si="343"/>
        <v>13678.252229736952</v>
      </c>
      <c r="Y2215" s="36">
        <f t="shared" si="344"/>
        <v>14987.044015623396</v>
      </c>
      <c r="Z2215" s="36">
        <f t="shared" si="345"/>
        <v>16658.943991543299</v>
      </c>
      <c r="AA2215" s="36">
        <f t="shared" si="346"/>
        <v>18782.44979517418</v>
      </c>
      <c r="AB2215" s="36">
        <f t="shared" si="347"/>
        <v>58281.126077268251</v>
      </c>
      <c r="AC2215" s="36">
        <f t="shared" si="348"/>
        <v>311079.12356787745</v>
      </c>
      <c r="AD2215" s="36">
        <f t="shared" si="349"/>
        <v>199748.16295175772</v>
      </c>
    </row>
    <row r="2216" spans="1:30" ht="14.25" customHeight="1" x14ac:dyDescent="0.25">
      <c r="A2216" s="16">
        <v>2200</v>
      </c>
      <c r="B2216" s="34">
        <v>0.21821479670906099</v>
      </c>
      <c r="C2216" s="34">
        <v>6.7881696128684901E-2</v>
      </c>
      <c r="D2216" s="34">
        <v>5.3190460067012897E-2</v>
      </c>
      <c r="E2216" s="34">
        <v>3.6358416136341602E-2</v>
      </c>
      <c r="F2216" s="34">
        <v>1.8311572004352499E-2</v>
      </c>
      <c r="G2216" s="34">
        <v>0.20952763313409301</v>
      </c>
      <c r="H2216" s="35">
        <v>1.0401780773709099</v>
      </c>
      <c r="I2216" s="34">
        <v>9.0677990463618102E-2</v>
      </c>
      <c r="J2216" s="34">
        <v>2.60325450643107E-2</v>
      </c>
      <c r="K2216" s="36">
        <f>Inputs!$B$12*(1+$B2216)^4</f>
        <v>132143.78170137957</v>
      </c>
      <c r="L2216" s="36">
        <f t="shared" si="340"/>
        <v>14955.263291439074</v>
      </c>
      <c r="M2216" s="36">
        <f t="shared" si="341"/>
        <v>206773.37348709733</v>
      </c>
      <c r="N2216" s="37">
        <f>M2216/Inputs!$B$6</f>
        <v>315.20331324252641</v>
      </c>
      <c r="O2216" s="38">
        <f>IF(N2216&gt;Inputs!$B$4,1,0)</f>
        <v>0</v>
      </c>
      <c r="P2216" s="34">
        <f t="shared" si="342"/>
        <v>6.4645445399307402E-2</v>
      </c>
      <c r="Q2216" s="36">
        <f>Inputs!$B$12*(1+$B2216)^0*$C2216+Inputs!$B$29*(1+$D2216)^0*Inputs!$B$19+Inputs!$B$30*(1+$E2216)^0*Inputs!$B$20+Inputs!$B$31*(1+$F2216)^0*Inputs!$B$21+Inputs!$B$22*(1+Inputs!$B$23)^0</f>
        <v>12094.945795148014</v>
      </c>
      <c r="R2216" s="36">
        <f>Inputs!$B$12*(1+$B2216)^1*$C2216+Inputs!$B$29*(1+$D2216)^1*Inputs!$B$19+Inputs!$B$30*(1+$E2216)^1*Inputs!$B$20+Inputs!$B$31*(1+$F2216)^1*Inputs!$B$21+Inputs!$B$22*(1+Inputs!$B$23)^1</f>
        <v>13264.08817759563</v>
      </c>
      <c r="S2216" s="36">
        <f>Inputs!$B$12*(1+$B2216)^2*$C2216+Inputs!$B$29*(1+$D2216)^2*Inputs!$B$19+Inputs!$B$30*(1+$E2216)^2*Inputs!$B$20+Inputs!$B$31*(1+$F2216)^2*Inputs!$B$21+Inputs!$B$22*(1+Inputs!$B$23)^2</f>
        <v>14639.267557650444</v>
      </c>
      <c r="T2216" s="36">
        <f>Inputs!$B$12*(1+$B2216)^3*$C2216+Inputs!$B$29*(1+$D2216)^3*Inputs!$B$19+Inputs!$B$30*(1+$E2216)^3*Inputs!$B$20+Inputs!$B$31*(1+$F2216)^3*Inputs!$B$21+Inputs!$B$22*(1+Inputs!$B$23)^3</f>
        <v>16263.387689044224</v>
      </c>
      <c r="U2216" s="36">
        <f>Inputs!$B$12*(1+$B2216)^4*$C2216+Inputs!$B$29*(1+$D2216)^4*Inputs!$B$19+Inputs!$B$30*(1+$E2216)^4*Inputs!$B$20+Inputs!$B$31*(1+$F2216)^4*Inputs!$B$21+Inputs!$B$22*(1+Inputs!$B$23)^4</f>
        <v>18188.616843326745</v>
      </c>
      <c r="V2216" s="35">
        <f>Inputs!$B$13/(Q2216*(1-$G2216))</f>
        <v>1.3241679947603646</v>
      </c>
      <c r="W2216" s="36">
        <f>Inputs!$B$13</f>
        <v>12660</v>
      </c>
      <c r="X2216" s="36">
        <f t="shared" si="343"/>
        <v>13139.361491837046</v>
      </c>
      <c r="Y2216" s="36">
        <f t="shared" si="344"/>
        <v>13680.031276375976</v>
      </c>
      <c r="Z2216" s="36">
        <f t="shared" si="345"/>
        <v>14285.004674739968</v>
      </c>
      <c r="AA2216" s="36">
        <f t="shared" si="346"/>
        <v>14955.263291439074</v>
      </c>
      <c r="AB2216" s="36">
        <f t="shared" si="347"/>
        <v>52981.098509597316</v>
      </c>
      <c r="AC2216" s="36">
        <f t="shared" si="348"/>
        <v>237365.32036000933</v>
      </c>
      <c r="AD2216" s="36">
        <f t="shared" si="349"/>
        <v>153792.27497750003</v>
      </c>
    </row>
    <row r="2217" spans="1:30" ht="14.25" customHeight="1" x14ac:dyDescent="0.25">
      <c r="A2217" s="16">
        <v>2201</v>
      </c>
      <c r="B2217" s="34">
        <v>0.308287042060165</v>
      </c>
      <c r="C2217" s="34">
        <v>7.1410129702149897E-2</v>
      </c>
      <c r="D2217" s="34">
        <v>3.7344038720300697E-2</v>
      </c>
      <c r="E2217" s="34">
        <v>3.4275552577739898E-2</v>
      </c>
      <c r="F2217" s="34">
        <v>1.00864959701804E-2</v>
      </c>
      <c r="G2217" s="34">
        <v>0.18079393335872901</v>
      </c>
      <c r="H2217" s="35">
        <v>1.0947944104212799</v>
      </c>
      <c r="I2217" s="34">
        <v>9.5540128350198206E-2</v>
      </c>
      <c r="J2217" s="34">
        <v>2.5248970942777799E-2</v>
      </c>
      <c r="K2217" s="36">
        <f>Inputs!$B$12*(1+$B2217)^4</f>
        <v>175777.55129398551</v>
      </c>
      <c r="L2217" s="36">
        <f t="shared" si="340"/>
        <v>19151.465991430294</v>
      </c>
      <c r="M2217" s="36">
        <f t="shared" si="341"/>
        <v>235420.94465624969</v>
      </c>
      <c r="N2217" s="37">
        <f>M2217/Inputs!$B$6</f>
        <v>358.87339124428308</v>
      </c>
      <c r="O2217" s="38">
        <f>IF(N2217&gt;Inputs!$B$4,1,0)</f>
        <v>0</v>
      </c>
      <c r="P2217" s="34">
        <f t="shared" si="342"/>
        <v>7.029115740742041E-2</v>
      </c>
      <c r="Q2217" s="36">
        <f>Inputs!$B$12*(1+$B2217)^0*$C2217+Inputs!$B$29*(1+$D2217)^0*Inputs!$B$19+Inputs!$B$30*(1+$E2217)^0*Inputs!$B$20+Inputs!$B$31*(1+$F2217)^0*Inputs!$B$21+Inputs!$B$22*(1+Inputs!$B$23)^0</f>
        <v>12306.651809555915</v>
      </c>
      <c r="R2217" s="36">
        <f>Inputs!$B$12*(1+$B2217)^1*$C2217+Inputs!$B$29*(1+$D2217)^1*Inputs!$B$19+Inputs!$B$30*(1+$E2217)^1*Inputs!$B$20+Inputs!$B$31*(1+$F2217)^1*Inputs!$B$21+Inputs!$B$22*(1+Inputs!$B$23)^1</f>
        <v>13813.293692194213</v>
      </c>
      <c r="S2217" s="36">
        <f>Inputs!$B$12*(1+$B2217)^2*$C2217+Inputs!$B$29*(1+$D2217)^2*Inputs!$B$19+Inputs!$B$30*(1+$E2217)^2*Inputs!$B$20+Inputs!$B$31*(1+$F2217)^2*Inputs!$B$21+Inputs!$B$22*(1+Inputs!$B$23)^2</f>
        <v>15733.087284320893</v>
      </c>
      <c r="T2217" s="36">
        <f>Inputs!$B$12*(1+$B2217)^3*$C2217+Inputs!$B$29*(1+$D2217)^3*Inputs!$B$19+Inputs!$B$30*(1+$E2217)^3*Inputs!$B$20+Inputs!$B$31*(1+$F2217)^3*Inputs!$B$21+Inputs!$B$22*(1+Inputs!$B$23)^3</f>
        <v>18191.786485370241</v>
      </c>
      <c r="U2217" s="36">
        <f>Inputs!$B$12*(1+$B2217)^4*$C2217+Inputs!$B$29*(1+$D2217)^4*Inputs!$B$19+Inputs!$B$30*(1+$E2217)^4*Inputs!$B$20+Inputs!$B$31*(1+$F2217)^4*Inputs!$B$21+Inputs!$B$22*(1+Inputs!$B$23)^4</f>
        <v>21353.85514720044</v>
      </c>
      <c r="V2217" s="35">
        <f>Inputs!$B$13/(Q2217*(1-$G2217))</f>
        <v>1.2557426143273522</v>
      </c>
      <c r="W2217" s="36">
        <f>Inputs!$B$13</f>
        <v>12660</v>
      </c>
      <c r="X2217" s="36">
        <f t="shared" si="343"/>
        <v>13754.580722933159</v>
      </c>
      <c r="Y2217" s="36">
        <f t="shared" si="344"/>
        <v>15147.613406092842</v>
      </c>
      <c r="Z2217" s="36">
        <f t="shared" si="345"/>
        <v>16915.171665465408</v>
      </c>
      <c r="AA2217" s="36">
        <f t="shared" si="346"/>
        <v>19151.465991430294</v>
      </c>
      <c r="AB2217" s="36">
        <f t="shared" si="347"/>
        <v>58414.441773888713</v>
      </c>
      <c r="AC2217" s="36">
        <f t="shared" si="348"/>
        <v>279338.41928297386</v>
      </c>
      <c r="AD2217" s="36">
        <f t="shared" si="349"/>
        <v>177006.50288236098</v>
      </c>
    </row>
    <row r="2218" spans="1:30" ht="14.25" customHeight="1" x14ac:dyDescent="0.25">
      <c r="A2218" s="16">
        <v>2202</v>
      </c>
      <c r="B2218" s="34">
        <v>0.24894040316291</v>
      </c>
      <c r="C2218" s="34">
        <v>0.10710012326169099</v>
      </c>
      <c r="D2218" s="34">
        <v>3.0118273103137898E-2</v>
      </c>
      <c r="E2218" s="34">
        <v>5.8598820847180703E-2</v>
      </c>
      <c r="F2218" s="34">
        <v>4.32108585606853E-3</v>
      </c>
      <c r="G2218" s="34">
        <v>0.19666020279626401</v>
      </c>
      <c r="H2218" s="35">
        <v>1.1277280309895701</v>
      </c>
      <c r="I2218" s="34">
        <v>9.6501744644368004E-2</v>
      </c>
      <c r="J2218" s="34">
        <v>2.1815649448207498E-2</v>
      </c>
      <c r="K2218" s="36">
        <f>Inputs!$B$12*(1+$B2218)^4</f>
        <v>145988.32017011207</v>
      </c>
      <c r="L2218" s="36">
        <f t="shared" si="340"/>
        <v>22200.42158268152</v>
      </c>
      <c r="M2218" s="36">
        <f t="shared" si="341"/>
        <v>254737.57211294799</v>
      </c>
      <c r="N2218" s="37">
        <f>M2218/Inputs!$B$6</f>
        <v>388.31946968437194</v>
      </c>
      <c r="O2218" s="38">
        <f>IF(N2218&gt;Inputs!$B$4,1,0)</f>
        <v>0</v>
      </c>
      <c r="P2218" s="34">
        <f t="shared" si="342"/>
        <v>7.4686095196160512E-2</v>
      </c>
      <c r="Q2218" s="36">
        <f>Inputs!$B$12*(1+$B2218)^0*$C2218+Inputs!$B$29*(1+$D2218)^0*Inputs!$B$19+Inputs!$B$30*(1+$E2218)^0*Inputs!$B$20+Inputs!$B$31*(1+$F2218)^0*Inputs!$B$21+Inputs!$B$22*(1+Inputs!$B$23)^0</f>
        <v>14448.051423128381</v>
      </c>
      <c r="R2218" s="36">
        <f>Inputs!$B$12*(1+$B2218)^1*$C2218+Inputs!$B$29*(1+$D2218)^1*Inputs!$B$19+Inputs!$B$30*(1+$E2218)^1*Inputs!$B$20+Inputs!$B$31*(1+$F2218)^1*Inputs!$B$21+Inputs!$B$22*(1+Inputs!$B$23)^1</f>
        <v>16244.700782704393</v>
      </c>
      <c r="S2218" s="36">
        <f>Inputs!$B$12*(1+$B2218)^2*$C2218+Inputs!$B$29*(1+$D2218)^2*Inputs!$B$19+Inputs!$B$30*(1+$E2218)^2*Inputs!$B$20+Inputs!$B$31*(1+$F2218)^2*Inputs!$B$21+Inputs!$B$22*(1+Inputs!$B$23)^2</f>
        <v>18449.204940675885</v>
      </c>
      <c r="T2218" s="36">
        <f>Inputs!$B$12*(1+$B2218)^3*$C2218+Inputs!$B$29*(1+$D2218)^3*Inputs!$B$19+Inputs!$B$30*(1+$E2218)^3*Inputs!$B$20+Inputs!$B$31*(1+$F2218)^3*Inputs!$B$21+Inputs!$B$22*(1+Inputs!$B$23)^3</f>
        <v>21161.23249187482</v>
      </c>
      <c r="U2218" s="36">
        <f>Inputs!$B$12*(1+$B2218)^4*$C2218+Inputs!$B$29*(1+$D2218)^4*Inputs!$B$19+Inputs!$B$30*(1+$E2218)^4*Inputs!$B$20+Inputs!$B$31*(1+$F2218)^4*Inputs!$B$21+Inputs!$B$22*(1+Inputs!$B$23)^4</f>
        <v>24505.161211755585</v>
      </c>
      <c r="V2218" s="35">
        <f>Inputs!$B$13/(Q2218*(1-$G2218))</f>
        <v>1.0907498066381169</v>
      </c>
      <c r="W2218" s="36">
        <f>Inputs!$B$13</f>
        <v>12660</v>
      </c>
      <c r="X2218" s="36">
        <f t="shared" si="343"/>
        <v>14354.942529145985</v>
      </c>
      <c r="Y2218" s="36">
        <f t="shared" si="344"/>
        <v>16440.008447268861</v>
      </c>
      <c r="Z2218" s="36">
        <f t="shared" si="345"/>
        <v>19013.839033452314</v>
      </c>
      <c r="AA2218" s="36">
        <f t="shared" si="346"/>
        <v>22200.42158268152</v>
      </c>
      <c r="AB2218" s="36">
        <f t="shared" si="347"/>
        <v>63114.6835562919</v>
      </c>
      <c r="AC2218" s="36">
        <f t="shared" si="348"/>
        <v>303734.42523606331</v>
      </c>
      <c r="AD2218" s="36">
        <f t="shared" si="349"/>
        <v>191622.88855665611</v>
      </c>
    </row>
    <row r="2219" spans="1:30" ht="14.25" customHeight="1" x14ac:dyDescent="0.25">
      <c r="A2219" s="16">
        <v>2203</v>
      </c>
      <c r="B2219" s="34">
        <v>0.30517212193194099</v>
      </c>
      <c r="C2219" s="34">
        <v>9.8624156175049105E-2</v>
      </c>
      <c r="D2219" s="34">
        <v>1.3189805426298801E-2</v>
      </c>
      <c r="E2219" s="34">
        <v>4.2408527305944299E-2</v>
      </c>
      <c r="F2219" s="34">
        <v>6.1319133090152501E-3</v>
      </c>
      <c r="G2219" s="34">
        <v>0.17290130878575599</v>
      </c>
      <c r="H2219" s="35">
        <v>0.954171903920769</v>
      </c>
      <c r="I2219" s="34">
        <v>9.1023727786388203E-2</v>
      </c>
      <c r="J2219" s="34">
        <v>2.4372821622864801E-2</v>
      </c>
      <c r="K2219" s="36">
        <f>Inputs!$B$12*(1+$B2219)^4</f>
        <v>174109.47487737166</v>
      </c>
      <c r="L2219" s="36">
        <f t="shared" si="340"/>
        <v>20241.020090381906</v>
      </c>
      <c r="M2219" s="36">
        <f t="shared" si="341"/>
        <v>262046.1821373846</v>
      </c>
      <c r="N2219" s="37">
        <f>M2219/Inputs!$B$6</f>
        <v>399.46064350211066</v>
      </c>
      <c r="O2219" s="38">
        <f>IF(N2219&gt;Inputs!$B$4,1,0)</f>
        <v>1</v>
      </c>
      <c r="P2219" s="34">
        <f t="shared" si="342"/>
        <v>6.6650906163523399E-2</v>
      </c>
      <c r="Q2219" s="36">
        <f>Inputs!$B$12*(1+$B2219)^0*$C2219+Inputs!$B$29*(1+$D2219)^0*Inputs!$B$19+Inputs!$B$30*(1+$E2219)^0*Inputs!$B$20+Inputs!$B$31*(1+$F2219)^0*Inputs!$B$21+Inputs!$B$22*(1+Inputs!$B$23)^0</f>
        <v>13939.493397929869</v>
      </c>
      <c r="R2219" s="36">
        <f>Inputs!$B$12*(1+$B2219)^1*$C2219+Inputs!$B$29*(1+$D2219)^1*Inputs!$B$19+Inputs!$B$30*(1+$E2219)^1*Inputs!$B$20+Inputs!$B$31*(1+$F2219)^1*Inputs!$B$21+Inputs!$B$22*(1+Inputs!$B$23)^1</f>
        <v>15853.976081915207</v>
      </c>
      <c r="S2219" s="36">
        <f>Inputs!$B$12*(1+$B2219)^2*$C2219+Inputs!$B$29*(1+$D2219)^2*Inputs!$B$19+Inputs!$B$30*(1+$E2219)^2*Inputs!$B$20+Inputs!$B$31*(1+$F2219)^2*Inputs!$B$21+Inputs!$B$22*(1+Inputs!$B$23)^2</f>
        <v>18322.739303888684</v>
      </c>
      <c r="T2219" s="36">
        <f>Inputs!$B$12*(1+$B2219)^3*$C2219+Inputs!$B$29*(1+$D2219)^3*Inputs!$B$19+Inputs!$B$30*(1+$E2219)^3*Inputs!$B$20+Inputs!$B$31*(1+$F2219)^3*Inputs!$B$21+Inputs!$B$22*(1+Inputs!$B$23)^3</f>
        <v>21514.099014537314</v>
      </c>
      <c r="U2219" s="36">
        <f>Inputs!$B$12*(1+$B2219)^4*$C2219+Inputs!$B$29*(1+$D2219)^4*Inputs!$B$19+Inputs!$B$30*(1+$E2219)^4*Inputs!$B$20+Inputs!$B$31*(1+$F2219)^4*Inputs!$B$21+Inputs!$B$22*(1+Inputs!$B$23)^4</f>
        <v>25647.700757467141</v>
      </c>
      <c r="V2219" s="35">
        <f>Inputs!$B$13/(Q2219*(1-$G2219))</f>
        <v>1.0980683693545863</v>
      </c>
      <c r="W2219" s="36">
        <f>Inputs!$B$13</f>
        <v>12660</v>
      </c>
      <c r="X2219" s="36">
        <f t="shared" si="343"/>
        <v>13927.03256666141</v>
      </c>
      <c r="Y2219" s="36">
        <f t="shared" si="344"/>
        <v>15550.556890195088</v>
      </c>
      <c r="Z2219" s="36">
        <f t="shared" si="345"/>
        <v>17618.938632394023</v>
      </c>
      <c r="AA2219" s="36">
        <f t="shared" si="346"/>
        <v>20241.020090381906</v>
      </c>
      <c r="AB2219" s="36">
        <f t="shared" si="347"/>
        <v>60806.600423727505</v>
      </c>
      <c r="AC2219" s="36">
        <f t="shared" si="348"/>
        <v>311088.80667937663</v>
      </c>
      <c r="AD2219" s="36">
        <f t="shared" si="349"/>
        <v>201239.5817136571</v>
      </c>
    </row>
    <row r="2220" spans="1:30" ht="14.25" customHeight="1" x14ac:dyDescent="0.25">
      <c r="A2220" s="16">
        <v>2204</v>
      </c>
      <c r="B2220" s="34">
        <v>0.26347371670672698</v>
      </c>
      <c r="C2220" s="34">
        <v>8.6265880550115401E-2</v>
      </c>
      <c r="D2220" s="34">
        <v>5.7229960927462197E-3</v>
      </c>
      <c r="E2220" s="34">
        <v>3.9967644788615003E-2</v>
      </c>
      <c r="F2220" s="34">
        <v>-3.3282959972824001E-3</v>
      </c>
      <c r="G2220" s="34">
        <v>0.18242257332901399</v>
      </c>
      <c r="H2220" s="35">
        <v>1.1699494311647201</v>
      </c>
      <c r="I2220" s="34">
        <v>9.0352697821732206E-2</v>
      </c>
      <c r="J2220" s="34">
        <v>2.6062060088002999E-2</v>
      </c>
      <c r="K2220" s="36">
        <f>Inputs!$B$12*(1+$B2220)^4</f>
        <v>152903.03232954288</v>
      </c>
      <c r="L2220" s="36">
        <f t="shared" si="340"/>
        <v>20437.198233875908</v>
      </c>
      <c r="M2220" s="36">
        <f t="shared" si="341"/>
        <v>272954.17369122221</v>
      </c>
      <c r="N2220" s="37">
        <f>M2220/Inputs!$B$6</f>
        <v>416.08867940735092</v>
      </c>
      <c r="O2220" s="38">
        <f>IF(N2220&gt;Inputs!$B$4,1,0)</f>
        <v>1</v>
      </c>
      <c r="P2220" s="34">
        <f t="shared" si="342"/>
        <v>6.42906377337292E-2</v>
      </c>
      <c r="Q2220" s="36">
        <f>Inputs!$B$12*(1+$B2220)^0*$C2220+Inputs!$B$29*(1+$D2220)^0*Inputs!$B$19+Inputs!$B$30*(1+$E2220)^0*Inputs!$B$20+Inputs!$B$31*(1+$F2220)^0*Inputs!$B$21+Inputs!$B$22*(1+Inputs!$B$23)^0</f>
        <v>13197.996860433846</v>
      </c>
      <c r="R2220" s="36">
        <f>Inputs!$B$12*(1+$B2220)^1*$C2220+Inputs!$B$29*(1+$D2220)^1*Inputs!$B$19+Inputs!$B$30*(1+$E2220)^1*Inputs!$B$20+Inputs!$B$31*(1+$F2220)^1*Inputs!$B$21+Inputs!$B$22*(1+Inputs!$B$23)^1</f>
        <v>14596.914338932405</v>
      </c>
      <c r="S2220" s="36">
        <f>Inputs!$B$12*(1+$B2220)^2*$C2220+Inputs!$B$29*(1+$D2220)^2*Inputs!$B$19+Inputs!$B$30*(1+$E2220)^2*Inputs!$B$20+Inputs!$B$31*(1+$F2220)^2*Inputs!$B$21+Inputs!$B$22*(1+Inputs!$B$23)^2</f>
        <v>16357.236217011217</v>
      </c>
      <c r="T2220" s="36">
        <f>Inputs!$B$12*(1+$B2220)^3*$C2220+Inputs!$B$29*(1+$D2220)^3*Inputs!$B$19+Inputs!$B$30*(1+$E2220)^3*Inputs!$B$20+Inputs!$B$31*(1+$F2220)^3*Inputs!$B$21+Inputs!$B$22*(1+Inputs!$B$23)^3</f>
        <v>18573.728899309361</v>
      </c>
      <c r="U2220" s="36">
        <f>Inputs!$B$12*(1+$B2220)^4*$C2220+Inputs!$B$29*(1+$D2220)^4*Inputs!$B$19+Inputs!$B$30*(1+$E2220)^4*Inputs!$B$20+Inputs!$B$31*(1+$F2220)^4*Inputs!$B$21+Inputs!$B$22*(1+Inputs!$B$23)^4</f>
        <v>21366.105809659504</v>
      </c>
      <c r="V2220" s="35">
        <f>Inputs!$B$13/(Q2220*(1-$G2220))</f>
        <v>1.1732668305278793</v>
      </c>
      <c r="W2220" s="36">
        <f>Inputs!$B$13</f>
        <v>12660</v>
      </c>
      <c r="X2220" s="36">
        <f t="shared" si="343"/>
        <v>13991.99512214171</v>
      </c>
      <c r="Y2220" s="36">
        <f t="shared" si="344"/>
        <v>15668.275327346078</v>
      </c>
      <c r="Z2220" s="36">
        <f t="shared" si="345"/>
        <v>17778.816077261123</v>
      </c>
      <c r="AA2220" s="36">
        <f t="shared" si="346"/>
        <v>20437.198233875908</v>
      </c>
      <c r="AB2220" s="36">
        <f t="shared" si="347"/>
        <v>61307.113401829563</v>
      </c>
      <c r="AC2220" s="36">
        <f t="shared" si="348"/>
        <v>326172.43289960513</v>
      </c>
      <c r="AD2220" s="36">
        <f t="shared" si="349"/>
        <v>211647.06028939266</v>
      </c>
    </row>
    <row r="2221" spans="1:30" ht="14.25" customHeight="1" x14ac:dyDescent="0.25">
      <c r="A2221" s="16">
        <v>2205</v>
      </c>
      <c r="B2221" s="34">
        <v>0.30763964240932801</v>
      </c>
      <c r="C2221" s="34">
        <v>5.4451547249309798E-2</v>
      </c>
      <c r="D2221" s="34">
        <v>3.1367116028375497E-2</v>
      </c>
      <c r="E2221" s="34">
        <v>2.7500013426863E-2</v>
      </c>
      <c r="F2221" s="34">
        <v>-1.00481262544352E-2</v>
      </c>
      <c r="G2221" s="34">
        <v>0.18661020497648001</v>
      </c>
      <c r="H2221" s="35">
        <v>0.95104641521022903</v>
      </c>
      <c r="I2221" s="34">
        <v>9.4879927701394001E-2</v>
      </c>
      <c r="J2221" s="34">
        <v>2.98057840785758E-2</v>
      </c>
      <c r="K2221" s="36">
        <f>Inputs!$B$12*(1+$B2221)^4</f>
        <v>175429.87870931427</v>
      </c>
      <c r="L2221" s="36">
        <f t="shared" si="340"/>
        <v>13791.733608372706</v>
      </c>
      <c r="M2221" s="36">
        <f t="shared" si="341"/>
        <v>188906.00284879826</v>
      </c>
      <c r="N2221" s="37">
        <f>M2221/Inputs!$B$6</f>
        <v>287.96646775731443</v>
      </c>
      <c r="O2221" s="38">
        <f>IF(N2221&gt;Inputs!$B$4,1,0)</f>
        <v>0</v>
      </c>
      <c r="P2221" s="34">
        <f t="shared" si="342"/>
        <v>6.5074143622818201E-2</v>
      </c>
      <c r="Q2221" s="36">
        <f>Inputs!$B$12*(1+$B2221)^0*$C2221+Inputs!$B$29*(1+$D2221)^0*Inputs!$B$19+Inputs!$B$30*(1+$E2221)^0*Inputs!$B$20+Inputs!$B$31*(1+$F2221)^0*Inputs!$B$21+Inputs!$B$22*(1+Inputs!$B$23)^0</f>
        <v>11289.136862385509</v>
      </c>
      <c r="R2221" s="36">
        <f>Inputs!$B$12*(1+$B2221)^1*$C2221+Inputs!$B$29*(1+$D2221)^1*Inputs!$B$19+Inputs!$B$30*(1+$E2221)^1*Inputs!$B$20+Inputs!$B$31*(1+$F2221)^1*Inputs!$B$21+Inputs!$B$22*(1+Inputs!$B$23)^1</f>
        <v>12352.385543537235</v>
      </c>
      <c r="S2221" s="36">
        <f>Inputs!$B$12*(1+$B2221)^2*$C2221+Inputs!$B$29*(1+$D2221)^2*Inputs!$B$19+Inputs!$B$30*(1+$E2221)^2*Inputs!$B$20+Inputs!$B$31*(1+$F2221)^2*Inputs!$B$21+Inputs!$B$22*(1+Inputs!$B$23)^2</f>
        <v>13728.368672400404</v>
      </c>
      <c r="T2221" s="36">
        <f>Inputs!$B$12*(1+$B2221)^3*$C2221+Inputs!$B$29*(1+$D2221)^3*Inputs!$B$19+Inputs!$B$30*(1+$E2221)^3*Inputs!$B$20+Inputs!$B$31*(1+$F2221)^3*Inputs!$B$21+Inputs!$B$22*(1+Inputs!$B$23)^3</f>
        <v>15512.297205047138</v>
      </c>
      <c r="U2221" s="36">
        <f>Inputs!$B$12*(1+$B2221)^4*$C2221+Inputs!$B$29*(1+$D2221)^4*Inputs!$B$19+Inputs!$B$30*(1+$E2221)^4*Inputs!$B$20+Inputs!$B$31*(1+$F2221)^4*Inputs!$B$21+Inputs!$B$22*(1+Inputs!$B$23)^4</f>
        <v>17828.648706065513</v>
      </c>
      <c r="V2221" s="35">
        <f>Inputs!$B$13/(Q2221*(1-$G2221))</f>
        <v>1.3787141985586118</v>
      </c>
      <c r="W2221" s="36">
        <f>Inputs!$B$13</f>
        <v>12660</v>
      </c>
      <c r="X2221" s="36">
        <f t="shared" si="343"/>
        <v>12778.134063621246</v>
      </c>
      <c r="Y2221" s="36">
        <f t="shared" si="344"/>
        <v>13007.653397257331</v>
      </c>
      <c r="Z2221" s="36">
        <f t="shared" si="345"/>
        <v>13348.8995165003</v>
      </c>
      <c r="AA2221" s="36">
        <f t="shared" si="346"/>
        <v>13791.733608372706</v>
      </c>
      <c r="AB2221" s="36">
        <f t="shared" si="347"/>
        <v>50187.863324935577</v>
      </c>
      <c r="AC2221" s="36">
        <f t="shared" si="348"/>
        <v>218255.76568007105</v>
      </c>
      <c r="AD2221" s="36">
        <f t="shared" si="349"/>
        <v>138718.13952386269</v>
      </c>
    </row>
    <row r="2222" spans="1:30" ht="14.25" customHeight="1" x14ac:dyDescent="0.25">
      <c r="A2222" s="16">
        <v>2206</v>
      </c>
      <c r="B2222" s="34">
        <v>0.45717117350764402</v>
      </c>
      <c r="C2222" s="34">
        <v>6.3836790323988202E-2</v>
      </c>
      <c r="D2222" s="34">
        <v>2.72934225298338E-2</v>
      </c>
      <c r="E2222" s="34">
        <v>6.1358493106491101E-2</v>
      </c>
      <c r="F2222" s="34">
        <v>9.5004728234317597E-3</v>
      </c>
      <c r="G2222" s="34">
        <v>0.165847785230788</v>
      </c>
      <c r="H2222" s="35">
        <v>1.09025848873164</v>
      </c>
      <c r="I2222" s="34">
        <v>9.2625924058524906E-2</v>
      </c>
      <c r="J2222" s="34">
        <v>3.0138699212888601E-2</v>
      </c>
      <c r="K2222" s="36">
        <f>Inputs!$B$12*(1+$B2222)^4</f>
        <v>270516.36015007965</v>
      </c>
      <c r="L2222" s="36">
        <f t="shared" si="340"/>
        <v>23851.526067902942</v>
      </c>
      <c r="M2222" s="36">
        <f t="shared" si="341"/>
        <v>317585.86830080225</v>
      </c>
      <c r="N2222" s="37">
        <f>M2222/Inputs!$B$6</f>
        <v>484.12479923902782</v>
      </c>
      <c r="O2222" s="38">
        <f>IF(N2222&gt;Inputs!$B$4,1,0)</f>
        <v>1</v>
      </c>
      <c r="P2222" s="34">
        <f t="shared" si="342"/>
        <v>6.2487224845636305E-2</v>
      </c>
      <c r="Q2222" s="36">
        <f>Inputs!$B$12*(1+$B2222)^0*$C2222+Inputs!$B$29*(1+$D2222)^0*Inputs!$B$19+Inputs!$B$30*(1+$E2222)^0*Inputs!$B$20+Inputs!$B$31*(1+$F2222)^0*Inputs!$B$21+Inputs!$B$22*(1+Inputs!$B$23)^0</f>
        <v>11852.251446866212</v>
      </c>
      <c r="R2222" s="36">
        <f>Inputs!$B$12*(1+$B2222)^1*$C2222+Inputs!$B$29*(1+$D2222)^1*Inputs!$B$19+Inputs!$B$30*(1+$E2222)^1*Inputs!$B$20+Inputs!$B$31*(1+$F2222)^1*Inputs!$B$21+Inputs!$B$22*(1+Inputs!$B$23)^1</f>
        <v>13821.251500293201</v>
      </c>
      <c r="S2222" s="36">
        <f>Inputs!$B$12*(1+$B2222)^2*$C2222+Inputs!$B$29*(1+$D2222)^2*Inputs!$B$19+Inputs!$B$30*(1+$E2222)^2*Inputs!$B$20+Inputs!$B$31*(1+$F2222)^2*Inputs!$B$21+Inputs!$B$22*(1+Inputs!$B$23)^2</f>
        <v>16601.031599156166</v>
      </c>
      <c r="T2222" s="36">
        <f>Inputs!$B$12*(1+$B2222)^3*$C2222+Inputs!$B$29*(1+$D2222)^3*Inputs!$B$19+Inputs!$B$30*(1+$E2222)^3*Inputs!$B$20+Inputs!$B$31*(1+$F2222)^3*Inputs!$B$21+Inputs!$B$22*(1+Inputs!$B$23)^3</f>
        <v>20558.161708677726</v>
      </c>
      <c r="U2222" s="36">
        <f>Inputs!$B$12*(1+$B2222)^4*$C2222+Inputs!$B$29*(1+$D2222)^4*Inputs!$B$19+Inputs!$B$30*(1+$E2222)^4*Inputs!$B$20+Inputs!$B$31*(1+$F2222)^4*Inputs!$B$21+Inputs!$B$22*(1+Inputs!$B$23)^4</f>
        <v>26226.563447136086</v>
      </c>
      <c r="V2222" s="35">
        <f>Inputs!$B$13/(Q2222*(1-$G2222))</f>
        <v>1.2805234673893526</v>
      </c>
      <c r="W2222" s="36">
        <f>Inputs!$B$13</f>
        <v>12660</v>
      </c>
      <c r="X2222" s="36">
        <f t="shared" si="343"/>
        <v>14214.797788584501</v>
      </c>
      <c r="Y2222" s="36">
        <f t="shared" si="344"/>
        <v>16415.042102940693</v>
      </c>
      <c r="Z2222" s="36">
        <f t="shared" si="345"/>
        <v>19512.142322343207</v>
      </c>
      <c r="AA2222" s="36">
        <f t="shared" si="346"/>
        <v>23851.526067902942</v>
      </c>
      <c r="AB2222" s="36">
        <f t="shared" si="347"/>
        <v>65084.850055092873</v>
      </c>
      <c r="AC2222" s="36">
        <f t="shared" si="348"/>
        <v>393206.45297544647</v>
      </c>
      <c r="AD2222" s="36">
        <f t="shared" si="349"/>
        <v>252501.01824570939</v>
      </c>
    </row>
    <row r="2223" spans="1:30" ht="14.25" customHeight="1" x14ac:dyDescent="0.25">
      <c r="A2223" s="16">
        <v>2207</v>
      </c>
      <c r="B2223" s="34">
        <v>0.389946623187712</v>
      </c>
      <c r="C2223" s="34">
        <v>6.0684503741020503E-2</v>
      </c>
      <c r="D2223" s="34">
        <v>4.31713366499792E-2</v>
      </c>
      <c r="E2223" s="34">
        <v>2.0729707925519598E-2</v>
      </c>
      <c r="F2223" s="34">
        <v>-1.05340484011434E-2</v>
      </c>
      <c r="G2223" s="34">
        <v>0.18937579419946299</v>
      </c>
      <c r="H2223" s="35">
        <v>1.1339768164659101</v>
      </c>
      <c r="I2223" s="34">
        <v>9.7364692310225695E-2</v>
      </c>
      <c r="J2223" s="34">
        <v>2.4507140123924302E-2</v>
      </c>
      <c r="K2223" s="36">
        <f>Inputs!$B$12*(1+$B2223)^4</f>
        <v>223946.22263414919</v>
      </c>
      <c r="L2223" s="36">
        <f t="shared" si="340"/>
        <v>20184.982075211625</v>
      </c>
      <c r="M2223" s="36">
        <f t="shared" si="341"/>
        <v>237499.44840746414</v>
      </c>
      <c r="N2223" s="37">
        <f>M2223/Inputs!$B$6</f>
        <v>362.04184208454899</v>
      </c>
      <c r="O2223" s="38">
        <f>IF(N2223&gt;Inputs!$B$4,1,0)</f>
        <v>0</v>
      </c>
      <c r="P2223" s="34">
        <f t="shared" si="342"/>
        <v>7.2857552186301397E-2</v>
      </c>
      <c r="Q2223" s="36">
        <f>Inputs!$B$12*(1+$B2223)^0*$C2223+Inputs!$B$29*(1+$D2223)^0*Inputs!$B$19+Inputs!$B$30*(1+$E2223)^0*Inputs!$B$20+Inputs!$B$31*(1+$F2223)^0*Inputs!$B$21+Inputs!$B$22*(1+Inputs!$B$23)^0</f>
        <v>11663.114251888153</v>
      </c>
      <c r="R2223" s="36">
        <f>Inputs!$B$12*(1+$B2223)^1*$C2223+Inputs!$B$29*(1+$D2223)^1*Inputs!$B$19+Inputs!$B$30*(1+$E2223)^1*Inputs!$B$20+Inputs!$B$31*(1+$F2223)^1*Inputs!$B$21+Inputs!$B$22*(1+Inputs!$B$23)^1</f>
        <v>13160.850117062422</v>
      </c>
      <c r="S2223" s="36">
        <f>Inputs!$B$12*(1+$B2223)^2*$C2223+Inputs!$B$29*(1+$D2223)^2*Inputs!$B$19+Inputs!$B$30*(1+$E2223)^2*Inputs!$B$20+Inputs!$B$31*(1+$F2223)^2*Inputs!$B$21+Inputs!$B$22*(1+Inputs!$B$23)^2</f>
        <v>15217.898905255599</v>
      </c>
      <c r="T2223" s="36">
        <f>Inputs!$B$12*(1+$B2223)^3*$C2223+Inputs!$B$29*(1+$D2223)^3*Inputs!$B$19+Inputs!$B$30*(1+$E2223)^3*Inputs!$B$20+Inputs!$B$31*(1+$F2223)^3*Inputs!$B$21+Inputs!$B$22*(1+Inputs!$B$23)^3</f>
        <v>18050.377004897418</v>
      </c>
      <c r="U2223" s="36">
        <f>Inputs!$B$12*(1+$B2223)^4*$C2223+Inputs!$B$29*(1+$D2223)^4*Inputs!$B$19+Inputs!$B$30*(1+$E2223)^4*Inputs!$B$20+Inputs!$B$31*(1+$F2223)^4*Inputs!$B$21+Inputs!$B$22*(1+Inputs!$B$23)^4</f>
        <v>21958.598825944777</v>
      </c>
      <c r="V2223" s="35">
        <f>Inputs!$B$13/(Q2223*(1-$G2223))</f>
        <v>1.3390586761282108</v>
      </c>
      <c r="W2223" s="36">
        <f>Inputs!$B$13</f>
        <v>12660</v>
      </c>
      <c r="X2223" s="36">
        <f t="shared" si="343"/>
        <v>13738.77326240301</v>
      </c>
      <c r="Y2223" s="36">
        <f t="shared" si="344"/>
        <v>15253.679473413855</v>
      </c>
      <c r="Z2223" s="36">
        <f t="shared" si="345"/>
        <v>17342.62418004209</v>
      </c>
      <c r="AA2223" s="36">
        <f t="shared" si="346"/>
        <v>20184.982075211625</v>
      </c>
      <c r="AB2223" s="36">
        <f t="shared" si="347"/>
        <v>59132.711129116491</v>
      </c>
      <c r="AC2223" s="36">
        <f t="shared" si="348"/>
        <v>283836.8520321481</v>
      </c>
      <c r="AD2223" s="36">
        <f t="shared" si="349"/>
        <v>178366.73727834763</v>
      </c>
    </row>
    <row r="2224" spans="1:30" ht="14.25" customHeight="1" x14ac:dyDescent="0.25">
      <c r="A2224" s="16">
        <v>2208</v>
      </c>
      <c r="B2224" s="34">
        <v>0.29775740483866803</v>
      </c>
      <c r="C2224" s="34">
        <v>6.65617082017054E-2</v>
      </c>
      <c r="D2224" s="34">
        <v>3.4625797814476701E-2</v>
      </c>
      <c r="E2224" s="34">
        <v>3.2428014928575603E-2</v>
      </c>
      <c r="F2224" s="34">
        <v>2.66165041953659E-2</v>
      </c>
      <c r="G2224" s="34">
        <v>0.18875269654044999</v>
      </c>
      <c r="H2224" s="35">
        <v>1.0942993039650699</v>
      </c>
      <c r="I2224" s="34">
        <v>9.6644315680521994E-2</v>
      </c>
      <c r="J2224" s="34">
        <v>2.1060763171115E-2</v>
      </c>
      <c r="K2224" s="36">
        <f>Inputs!$B$12*(1+$B2224)^4</f>
        <v>170186.58069134018</v>
      </c>
      <c r="L2224" s="36">
        <f t="shared" si="340"/>
        <v>18096.074795845816</v>
      </c>
      <c r="M2224" s="36">
        <f t="shared" si="341"/>
        <v>210878.1029048186</v>
      </c>
      <c r="N2224" s="37">
        <f>M2224/Inputs!$B$6</f>
        <v>321.46052272076008</v>
      </c>
      <c r="O2224" s="38">
        <f>IF(N2224&gt;Inputs!$B$4,1,0)</f>
        <v>0</v>
      </c>
      <c r="P2224" s="34">
        <f t="shared" si="342"/>
        <v>7.5583552509406987E-2</v>
      </c>
      <c r="Q2224" s="36">
        <f>Inputs!$B$12*(1+$B2224)^0*$C2224+Inputs!$B$29*(1+$D2224)^0*Inputs!$B$19+Inputs!$B$30*(1+$E2224)^0*Inputs!$B$20+Inputs!$B$31*(1+$F2224)^0*Inputs!$B$21+Inputs!$B$22*(1+Inputs!$B$23)^0</f>
        <v>12015.746519529246</v>
      </c>
      <c r="R2224" s="36">
        <f>Inputs!$B$12*(1+$B2224)^1*$C2224+Inputs!$B$29*(1+$D2224)^1*Inputs!$B$19+Inputs!$B$30*(1+$E2224)^1*Inputs!$B$20+Inputs!$B$31*(1+$F2224)^1*Inputs!$B$21+Inputs!$B$22*(1+Inputs!$B$23)^1</f>
        <v>13451.647592553825</v>
      </c>
      <c r="S2224" s="36">
        <f>Inputs!$B$12*(1+$B2224)^2*$C2224+Inputs!$B$29*(1+$D2224)^2*Inputs!$B$19+Inputs!$B$30*(1+$E2224)^2*Inputs!$B$20+Inputs!$B$31*(1+$F2224)^2*Inputs!$B$21+Inputs!$B$22*(1+Inputs!$B$23)^2</f>
        <v>15249.350226822186</v>
      </c>
      <c r="T2224" s="36">
        <f>Inputs!$B$12*(1+$B2224)^3*$C2224+Inputs!$B$29*(1+$D2224)^3*Inputs!$B$19+Inputs!$B$30*(1+$E2224)^3*Inputs!$B$20+Inputs!$B$31*(1+$F2224)^3*Inputs!$B$21+Inputs!$B$22*(1+Inputs!$B$23)^3</f>
        <v>17514.529779328346</v>
      </c>
      <c r="U2224" s="36">
        <f>Inputs!$B$12*(1+$B2224)^4*$C2224+Inputs!$B$29*(1+$D2224)^4*Inputs!$B$19+Inputs!$B$30*(1+$E2224)^4*Inputs!$B$20+Inputs!$B$31*(1+$F2224)^4*Inputs!$B$21+Inputs!$B$22*(1+Inputs!$B$23)^4</f>
        <v>20384.262033337967</v>
      </c>
      <c r="V2224" s="35">
        <f>Inputs!$B$13/(Q2224*(1-$G2224))</f>
        <v>1.2987623234207664</v>
      </c>
      <c r="W2224" s="36">
        <f>Inputs!$B$13</f>
        <v>12660</v>
      </c>
      <c r="X2224" s="36">
        <f t="shared" si="343"/>
        <v>13615.08395950776</v>
      </c>
      <c r="Y2224" s="36">
        <f t="shared" si="344"/>
        <v>14802.275817363101</v>
      </c>
      <c r="Z2224" s="36">
        <f t="shared" si="345"/>
        <v>16274.761648920503</v>
      </c>
      <c r="AA2224" s="36">
        <f t="shared" si="346"/>
        <v>18096.074795845816</v>
      </c>
      <c r="AB2224" s="36">
        <f t="shared" si="347"/>
        <v>56750.753172187528</v>
      </c>
      <c r="AC2224" s="36">
        <f t="shared" si="348"/>
        <v>244460.48548919783</v>
      </c>
      <c r="AD2224" s="36">
        <f t="shared" si="349"/>
        <v>154127.34973263109</v>
      </c>
    </row>
    <row r="2225" spans="1:30" ht="14.25" customHeight="1" x14ac:dyDescent="0.25">
      <c r="A2225" s="16">
        <v>2209</v>
      </c>
      <c r="B2225" s="34">
        <v>0.43965587496494801</v>
      </c>
      <c r="C2225" s="34">
        <v>7.1916288319024801E-2</v>
      </c>
      <c r="D2225" s="34">
        <v>2.78821344895302E-2</v>
      </c>
      <c r="E2225" s="34">
        <v>4.74442381759985E-2</v>
      </c>
      <c r="F2225" s="34">
        <v>1.70857497468055E-2</v>
      </c>
      <c r="G2225" s="34">
        <v>0.16951939908990399</v>
      </c>
      <c r="H2225" s="35">
        <v>0.98237428649230896</v>
      </c>
      <c r="I2225" s="34">
        <v>9.13734508881789E-2</v>
      </c>
      <c r="J2225" s="34">
        <v>2.7349811230311102E-2</v>
      </c>
      <c r="K2225" s="36">
        <f>Inputs!$B$12*(1+$B2225)^4</f>
        <v>257742.49354381638</v>
      </c>
      <c r="L2225" s="36">
        <f t="shared" si="340"/>
        <v>22419.892953694361</v>
      </c>
      <c r="M2225" s="36">
        <f t="shared" si="341"/>
        <v>295789.13027987618</v>
      </c>
      <c r="N2225" s="37">
        <f>M2225/Inputs!$B$6</f>
        <v>450.89806445103073</v>
      </c>
      <c r="O2225" s="38">
        <f>IF(N2225&gt;Inputs!$B$4,1,0)</f>
        <v>1</v>
      </c>
      <c r="P2225" s="34">
        <f t="shared" si="342"/>
        <v>6.4023639657867795E-2</v>
      </c>
      <c r="Q2225" s="36">
        <f>Inputs!$B$12*(1+$B2225)^0*$C2225+Inputs!$B$29*(1+$D2225)^0*Inputs!$B$19+Inputs!$B$30*(1+$E2225)^0*Inputs!$B$20+Inputs!$B$31*(1+$F2225)^0*Inputs!$B$21+Inputs!$B$22*(1+Inputs!$B$23)^0</f>
        <v>12337.021326568411</v>
      </c>
      <c r="R2225" s="36">
        <f>Inputs!$B$12*(1+$B2225)^1*$C2225+Inputs!$B$29*(1+$D2225)^1*Inputs!$B$19+Inputs!$B$30*(1+$E2225)^1*Inputs!$B$20+Inputs!$B$31*(1+$F2225)^1*Inputs!$B$21+Inputs!$B$22*(1+Inputs!$B$23)^1</f>
        <v>14453.310786675116</v>
      </c>
      <c r="S2225" s="36">
        <f>Inputs!$B$12*(1+$B2225)^2*$C2225+Inputs!$B$29*(1+$D2225)^2*Inputs!$B$19+Inputs!$B$30*(1+$E2225)^2*Inputs!$B$20+Inputs!$B$31*(1+$F2225)^2*Inputs!$B$21+Inputs!$B$22*(1+Inputs!$B$23)^2</f>
        <v>17411.13622167641</v>
      </c>
      <c r="T2225" s="36">
        <f>Inputs!$B$12*(1+$B2225)^3*$C2225+Inputs!$B$29*(1+$D2225)^3*Inputs!$B$19+Inputs!$B$30*(1+$E2225)^3*Inputs!$B$20+Inputs!$B$31*(1+$F2225)^3*Inputs!$B$21+Inputs!$B$22*(1+Inputs!$B$23)^3</f>
        <v>21577.502909411058</v>
      </c>
      <c r="U2225" s="36">
        <f>Inputs!$B$12*(1+$B2225)^4*$C2225+Inputs!$B$29*(1+$D2225)^4*Inputs!$B$19+Inputs!$B$30*(1+$E2225)^4*Inputs!$B$20+Inputs!$B$31*(1+$F2225)^4*Inputs!$B$21+Inputs!$B$22*(1+Inputs!$B$23)^4</f>
        <v>27480.653490999444</v>
      </c>
      <c r="V2225" s="35">
        <f>Inputs!$B$13/(Q2225*(1-$G2225))</f>
        <v>1.2356455171624272</v>
      </c>
      <c r="W2225" s="36">
        <f>Inputs!$B$13</f>
        <v>12660</v>
      </c>
      <c r="X2225" s="36">
        <f t="shared" si="343"/>
        <v>14071.677195064129</v>
      </c>
      <c r="Y2225" s="36">
        <f t="shared" si="344"/>
        <v>16035.851633513712</v>
      </c>
      <c r="Z2225" s="36">
        <f t="shared" si="345"/>
        <v>18738.48609159547</v>
      </c>
      <c r="AA2225" s="36">
        <f t="shared" si="346"/>
        <v>22419.892953694361</v>
      </c>
      <c r="AB2225" s="36">
        <f t="shared" si="347"/>
        <v>63438.103153184442</v>
      </c>
      <c r="AC2225" s="36">
        <f t="shared" si="348"/>
        <v>359758.87839033798</v>
      </c>
      <c r="AD2225" s="36">
        <f t="shared" si="349"/>
        <v>232351.02712669171</v>
      </c>
    </row>
    <row r="2226" spans="1:30" ht="14.25" customHeight="1" x14ac:dyDescent="0.25">
      <c r="A2226" s="16">
        <v>2210</v>
      </c>
      <c r="B2226" s="34">
        <v>0.34965324082999899</v>
      </c>
      <c r="C2226" s="34">
        <v>9.59678274603291E-2</v>
      </c>
      <c r="D2226" s="34">
        <v>2.0169598612321201E-2</v>
      </c>
      <c r="E2226" s="34">
        <v>5.1129163476425397E-2</v>
      </c>
      <c r="F2226" s="34">
        <v>2.4686635553899501E-2</v>
      </c>
      <c r="G2226" s="34">
        <v>0.22767578995337701</v>
      </c>
      <c r="H2226" s="35">
        <v>0.99674540160151404</v>
      </c>
      <c r="I2226" s="34">
        <v>8.68218815604508E-2</v>
      </c>
      <c r="J2226" s="34">
        <v>3.1855793734409998E-2</v>
      </c>
      <c r="K2226" s="36">
        <f>Inputs!$B$12*(1+$B2226)^4</f>
        <v>199085.69605492282</v>
      </c>
      <c r="L2226" s="36">
        <f t="shared" si="340"/>
        <v>21654.806047874787</v>
      </c>
      <c r="M2226" s="36">
        <f t="shared" si="341"/>
        <v>331734.07162476558</v>
      </c>
      <c r="N2226" s="37">
        <f>M2226/Inputs!$B$6</f>
        <v>505.6921823548256</v>
      </c>
      <c r="O2226" s="38">
        <f>IF(N2226&gt;Inputs!$B$4,1,0)</f>
        <v>1</v>
      </c>
      <c r="P2226" s="34">
        <f t="shared" si="342"/>
        <v>5.4966087826040802E-2</v>
      </c>
      <c r="Q2226" s="36">
        <f>Inputs!$B$12*(1+$B2226)^0*$C2226+Inputs!$B$29*(1+$D2226)^0*Inputs!$B$19+Inputs!$B$30*(1+$E2226)^0*Inputs!$B$20+Inputs!$B$31*(1+$F2226)^0*Inputs!$B$21+Inputs!$B$22*(1+Inputs!$B$23)^0</f>
        <v>13780.113675046669</v>
      </c>
      <c r="R2226" s="36">
        <f>Inputs!$B$12*(1+$B2226)^1*$C2226+Inputs!$B$29*(1+$D2226)^1*Inputs!$B$19+Inputs!$B$30*(1+$E2226)^1*Inputs!$B$20+Inputs!$B$31*(1+$F2226)^1*Inputs!$B$21+Inputs!$B$22*(1+Inputs!$B$23)^1</f>
        <v>16030.736020211738</v>
      </c>
      <c r="S2226" s="36">
        <f>Inputs!$B$12*(1+$B2226)^2*$C2226+Inputs!$B$29*(1+$D2226)^2*Inputs!$B$19+Inputs!$B$30*(1+$E2226)^2*Inputs!$B$20+Inputs!$B$31*(1+$F2226)^2*Inputs!$B$21+Inputs!$B$22*(1+Inputs!$B$23)^2</f>
        <v>18993.909665038253</v>
      </c>
      <c r="T2226" s="36">
        <f>Inputs!$B$12*(1+$B2226)^3*$C2226+Inputs!$B$29*(1+$D2226)^3*Inputs!$B$19+Inputs!$B$30*(1+$E2226)^3*Inputs!$B$20+Inputs!$B$31*(1+$F2226)^3*Inputs!$B$21+Inputs!$B$22*(1+Inputs!$B$23)^3</f>
        <v>22916.147193692283</v>
      </c>
      <c r="U2226" s="36">
        <f>Inputs!$B$12*(1+$B2226)^4*$C2226+Inputs!$B$29*(1+$D2226)^4*Inputs!$B$19+Inputs!$B$30*(1+$E2226)^4*Inputs!$B$20+Inputs!$B$31*(1+$F2226)^4*Inputs!$B$21+Inputs!$B$22*(1+Inputs!$B$23)^4</f>
        <v>28130.043818272345</v>
      </c>
      <c r="V2226" s="35">
        <f>Inputs!$B$13/(Q2226*(1-$G2226))</f>
        <v>1.1895460429176239</v>
      </c>
      <c r="W2226" s="36">
        <f>Inputs!$B$13</f>
        <v>12660</v>
      </c>
      <c r="X2226" s="36">
        <f t="shared" si="343"/>
        <v>14130.918380040557</v>
      </c>
      <c r="Y2226" s="36">
        <f t="shared" si="344"/>
        <v>16035.853377893551</v>
      </c>
      <c r="Z2226" s="36">
        <f t="shared" si="345"/>
        <v>18494.173083418245</v>
      </c>
      <c r="AA2226" s="36">
        <f t="shared" si="346"/>
        <v>21654.806047874787</v>
      </c>
      <c r="AB2226" s="36">
        <f t="shared" si="347"/>
        <v>63640.371135740614</v>
      </c>
      <c r="AC2226" s="36">
        <f t="shared" si="348"/>
        <v>406516.78091793385</v>
      </c>
      <c r="AD2226" s="36">
        <f t="shared" si="349"/>
        <v>268093.70048902498</v>
      </c>
    </row>
    <row r="2227" spans="1:30" ht="14.25" customHeight="1" x14ac:dyDescent="0.25">
      <c r="A2227" s="16">
        <v>2211</v>
      </c>
      <c r="B2227" s="34">
        <v>0.43199909308185303</v>
      </c>
      <c r="C2227" s="34">
        <v>7.90293737508488E-2</v>
      </c>
      <c r="D2227" s="34">
        <v>2.9406801523824602E-2</v>
      </c>
      <c r="E2227" s="34">
        <v>5.6404203965401203E-2</v>
      </c>
      <c r="F2227" s="34">
        <v>1.05495497114662E-2</v>
      </c>
      <c r="G2227" s="34">
        <v>0.16489912386488501</v>
      </c>
      <c r="H2227" s="35">
        <v>0.94304716158952495</v>
      </c>
      <c r="I2227" s="34">
        <v>9.8458601630481202E-2</v>
      </c>
      <c r="J2227" s="34">
        <v>3.2098383929121899E-2</v>
      </c>
      <c r="K2227" s="36">
        <f>Inputs!$B$12*(1+$B2227)^4</f>
        <v>252302.88820493399</v>
      </c>
      <c r="L2227" s="36">
        <f t="shared" si="340"/>
        <v>22750.270489385159</v>
      </c>
      <c r="M2227" s="36">
        <f t="shared" si="341"/>
        <v>283960.86900743429</v>
      </c>
      <c r="N2227" s="37">
        <f>M2227/Inputs!$B$6</f>
        <v>432.86717836499128</v>
      </c>
      <c r="O2227" s="38">
        <f>IF(N2227&gt;Inputs!$B$4,1,0)</f>
        <v>1</v>
      </c>
      <c r="P2227" s="34">
        <f t="shared" si="342"/>
        <v>6.6360217701359303E-2</v>
      </c>
      <c r="Q2227" s="36">
        <f>Inputs!$B$12*(1+$B2227)^0*$C2227+Inputs!$B$29*(1+$D2227)^0*Inputs!$B$19+Inputs!$B$30*(1+$E2227)^0*Inputs!$B$20+Inputs!$B$31*(1+$F2227)^0*Inputs!$B$21+Inputs!$B$22*(1+Inputs!$B$23)^0</f>
        <v>12763.806452477849</v>
      </c>
      <c r="R2227" s="36">
        <f>Inputs!$B$12*(1+$B2227)^1*$C2227+Inputs!$B$29*(1+$D2227)^1*Inputs!$B$19+Inputs!$B$30*(1+$E2227)^1*Inputs!$B$20+Inputs!$B$31*(1+$F2227)^1*Inputs!$B$21+Inputs!$B$22*(1+Inputs!$B$23)^1</f>
        <v>15029.452391625699</v>
      </c>
      <c r="S2227" s="36">
        <f>Inputs!$B$12*(1+$B2227)^2*$C2227+Inputs!$B$29*(1+$D2227)^2*Inputs!$B$19+Inputs!$B$30*(1+$E2227)^2*Inputs!$B$20+Inputs!$B$31*(1+$F2227)^2*Inputs!$B$21+Inputs!$B$22*(1+Inputs!$B$23)^2</f>
        <v>18189.292611041394</v>
      </c>
      <c r="T2227" s="36">
        <f>Inputs!$B$12*(1+$B2227)^3*$C2227+Inputs!$B$29*(1+$D2227)^3*Inputs!$B$19+Inputs!$B$30*(1+$E2227)^3*Inputs!$B$20+Inputs!$B$31*(1+$F2227)^3*Inputs!$B$21+Inputs!$B$22*(1+Inputs!$B$23)^3</f>
        <v>22626.090577480005</v>
      </c>
      <c r="U2227" s="36">
        <f>Inputs!$B$12*(1+$B2227)^4*$C2227+Inputs!$B$29*(1+$D2227)^4*Inputs!$B$19+Inputs!$B$30*(1+$E2227)^4*Inputs!$B$20+Inputs!$B$31*(1+$F2227)^4*Inputs!$B$21+Inputs!$B$22*(1+Inputs!$B$23)^4</f>
        <v>28887.782993845864</v>
      </c>
      <c r="V2227" s="35">
        <f>Inputs!$B$13/(Q2227*(1-$G2227))</f>
        <v>1.1877213311055472</v>
      </c>
      <c r="W2227" s="36">
        <f>Inputs!$B$13</f>
        <v>12660</v>
      </c>
      <c r="X2227" s="36">
        <f t="shared" si="343"/>
        <v>14139.486687930848</v>
      </c>
      <c r="Y2227" s="36">
        <f t="shared" si="344"/>
        <v>16183.073979847131</v>
      </c>
      <c r="Z2227" s="36">
        <f t="shared" si="345"/>
        <v>18974.72407819231</v>
      </c>
      <c r="AA2227" s="36">
        <f t="shared" si="346"/>
        <v>22750.270489385159</v>
      </c>
      <c r="AB2227" s="36">
        <f t="shared" si="347"/>
        <v>62711.831307313187</v>
      </c>
      <c r="AC2227" s="36">
        <f t="shared" si="348"/>
        <v>353834.2431562554</v>
      </c>
      <c r="AD2227" s="36">
        <f t="shared" si="349"/>
        <v>221249.03770012109</v>
      </c>
    </row>
    <row r="2228" spans="1:30" ht="14.25" customHeight="1" x14ac:dyDescent="0.25">
      <c r="A2228" s="16">
        <v>2212</v>
      </c>
      <c r="B2228" s="34">
        <v>0.183544861063031</v>
      </c>
      <c r="C2228" s="34">
        <v>7.9445858136791003E-2</v>
      </c>
      <c r="D2228" s="34">
        <v>1.7128622297636301E-2</v>
      </c>
      <c r="E2228" s="34">
        <v>3.9353223555296697E-2</v>
      </c>
      <c r="F2228" s="34">
        <v>1.6864285145856801E-3</v>
      </c>
      <c r="G2228" s="34">
        <v>0.209535737346708</v>
      </c>
      <c r="H2228" s="35">
        <v>0.97679997678892605</v>
      </c>
      <c r="I2228" s="34">
        <v>0.10077135230815</v>
      </c>
      <c r="J2228" s="34">
        <v>3.4067548516396901E-2</v>
      </c>
      <c r="K2228" s="36">
        <f>Inputs!$B$12*(1+$B2228)^4</f>
        <v>117730.81396694026</v>
      </c>
      <c r="L2228" s="36">
        <f t="shared" si="340"/>
        <v>13719.2092045148</v>
      </c>
      <c r="M2228" s="36">
        <f t="shared" si="341"/>
        <v>181170.94961933681</v>
      </c>
      <c r="N2228" s="37">
        <f>M2228/Inputs!$B$6</f>
        <v>276.17522807825731</v>
      </c>
      <c r="O2228" s="38">
        <f>IF(N2228&gt;Inputs!$B$4,1,0)</f>
        <v>0</v>
      </c>
      <c r="P2228" s="34">
        <f t="shared" si="342"/>
        <v>6.67038037917531E-2</v>
      </c>
      <c r="Q2228" s="36">
        <f>Inputs!$B$12*(1+$B2228)^0*$C2228+Inputs!$B$29*(1+$D2228)^0*Inputs!$B$19+Inputs!$B$30*(1+$E2228)^0*Inputs!$B$20+Inputs!$B$31*(1+$F2228)^0*Inputs!$B$21+Inputs!$B$22*(1+Inputs!$B$23)^0</f>
        <v>12788.795515634381</v>
      </c>
      <c r="R2228" s="36">
        <f>Inputs!$B$12*(1+$B2228)^1*$C2228+Inputs!$B$29*(1+$D2228)^1*Inputs!$B$19+Inputs!$B$30*(1+$E2228)^1*Inputs!$B$20+Inputs!$B$31*(1+$F2228)^1*Inputs!$B$21+Inputs!$B$22*(1+Inputs!$B$23)^1</f>
        <v>13757.611895365648</v>
      </c>
      <c r="S2228" s="36">
        <f>Inputs!$B$12*(1+$B2228)^2*$C2228+Inputs!$B$29*(1+$D2228)^2*Inputs!$B$19+Inputs!$B$30*(1+$E2228)^2*Inputs!$B$20+Inputs!$B$31*(1+$F2228)^2*Inputs!$B$21+Inputs!$B$22*(1+Inputs!$B$23)^2</f>
        <v>14889.812342857258</v>
      </c>
      <c r="T2228" s="36">
        <f>Inputs!$B$12*(1+$B2228)^3*$C2228+Inputs!$B$29*(1+$D2228)^3*Inputs!$B$19+Inputs!$B$30*(1+$E2228)^3*Inputs!$B$20+Inputs!$B$31*(1+$F2228)^3*Inputs!$B$21+Inputs!$B$22*(1+Inputs!$B$23)^3</f>
        <v>16214.979036181272</v>
      </c>
      <c r="U2228" s="36">
        <f>Inputs!$B$12*(1+$B2228)^4*$C2228+Inputs!$B$29*(1+$D2228)^4*Inputs!$B$19+Inputs!$B$30*(1+$E2228)^4*Inputs!$B$20+Inputs!$B$31*(1+$F2228)^4*Inputs!$B$21+Inputs!$B$22*(1+Inputs!$B$23)^4</f>
        <v>17768.108522422219</v>
      </c>
      <c r="V2228" s="35">
        <f>Inputs!$B$13/(Q2228*(1-$G2228))</f>
        <v>1.2523387602563449</v>
      </c>
      <c r="W2228" s="36">
        <f>Inputs!$B$13</f>
        <v>12660</v>
      </c>
      <c r="X2228" s="36">
        <f t="shared" si="343"/>
        <v>12869.945247137559</v>
      </c>
      <c r="Y2228" s="36">
        <f t="shared" si="344"/>
        <v>13118.330481973508</v>
      </c>
      <c r="Z2228" s="36">
        <f t="shared" si="345"/>
        <v>13402.918409825978</v>
      </c>
      <c r="AA2228" s="36">
        <f t="shared" si="346"/>
        <v>13719.2092045148</v>
      </c>
      <c r="AB2228" s="36">
        <f t="shared" si="347"/>
        <v>49575.220350609292</v>
      </c>
      <c r="AC2228" s="36">
        <f t="shared" si="348"/>
        <v>212680.3603882356</v>
      </c>
      <c r="AD2228" s="36">
        <f t="shared" si="349"/>
        <v>131595.7292687275</v>
      </c>
    </row>
    <row r="2229" spans="1:30" ht="14.25" customHeight="1" x14ac:dyDescent="0.25">
      <c r="A2229" s="16">
        <v>2213</v>
      </c>
      <c r="B2229" s="34">
        <v>0.21914052251979599</v>
      </c>
      <c r="C2229" s="34">
        <v>9.8465448926819105E-2</v>
      </c>
      <c r="D2229" s="34">
        <v>3.5517818570473203E-2</v>
      </c>
      <c r="E2229" s="34">
        <v>3.6984332156771597E-2</v>
      </c>
      <c r="F2229" s="34">
        <v>4.6897861627721703E-3</v>
      </c>
      <c r="G2229" s="34">
        <v>0.18490080473715301</v>
      </c>
      <c r="H2229" s="35">
        <v>0.95239982720321403</v>
      </c>
      <c r="I2229" s="34">
        <v>9.6147284218123102E-2</v>
      </c>
      <c r="J2229" s="34">
        <v>2.21025920108768E-2</v>
      </c>
      <c r="K2229" s="36">
        <f>Inputs!$B$12*(1+$B2229)^4</f>
        <v>132545.90591691455</v>
      </c>
      <c r="L2229" s="36">
        <f t="shared" si="340"/>
        <v>16889.607200898856</v>
      </c>
      <c r="M2229" s="36">
        <f t="shared" si="341"/>
        <v>202503.71744682977</v>
      </c>
      <c r="N2229" s="37">
        <f>M2229/Inputs!$B$6</f>
        <v>308.69469122992342</v>
      </c>
      <c r="O2229" s="38">
        <f>IF(N2229&gt;Inputs!$B$4,1,0)</f>
        <v>0</v>
      </c>
      <c r="P2229" s="34">
        <f t="shared" si="342"/>
        <v>7.4044692207246299E-2</v>
      </c>
      <c r="Q2229" s="36">
        <f>Inputs!$B$12*(1+$B2229)^0*$C2229+Inputs!$B$29*(1+$D2229)^0*Inputs!$B$19+Inputs!$B$30*(1+$E2229)^0*Inputs!$B$20+Inputs!$B$31*(1+$F2229)^0*Inputs!$B$21+Inputs!$B$22*(1+Inputs!$B$23)^0</f>
        <v>13929.970963036067</v>
      </c>
      <c r="R2229" s="36">
        <f>Inputs!$B$12*(1+$B2229)^1*$C2229+Inputs!$B$29*(1+$D2229)^1*Inputs!$B$19+Inputs!$B$30*(1+$E2229)^1*Inputs!$B$20+Inputs!$B$31*(1+$F2229)^1*Inputs!$B$21+Inputs!$B$22*(1+Inputs!$B$23)^1</f>
        <v>15386.810576172586</v>
      </c>
      <c r="S2229" s="36">
        <f>Inputs!$B$12*(1+$B2229)^2*$C2229+Inputs!$B$29*(1+$D2229)^2*Inputs!$B$19+Inputs!$B$30*(1+$E2229)^2*Inputs!$B$20+Inputs!$B$31*(1+$F2229)^2*Inputs!$B$21+Inputs!$B$22*(1+Inputs!$B$23)^2</f>
        <v>17132.988481663459</v>
      </c>
      <c r="T2229" s="36">
        <f>Inputs!$B$12*(1+$B2229)^3*$C2229+Inputs!$B$29*(1+$D2229)^3*Inputs!$B$19+Inputs!$B$30*(1+$E2229)^3*Inputs!$B$20+Inputs!$B$31*(1+$F2229)^3*Inputs!$B$21+Inputs!$B$22*(1+Inputs!$B$23)^3</f>
        <v>19230.891042014562</v>
      </c>
      <c r="U2229" s="36">
        <f>Inputs!$B$12*(1+$B2229)^4*$C2229+Inputs!$B$29*(1+$D2229)^4*Inputs!$B$19+Inputs!$B$30*(1+$E2229)^4*Inputs!$B$20+Inputs!$B$31*(1+$F2229)^4*Inputs!$B$21+Inputs!$B$22*(1+Inputs!$B$23)^4</f>
        <v>21756.537372181207</v>
      </c>
      <c r="V2229" s="35">
        <f>Inputs!$B$13/(Q2229*(1-$G2229))</f>
        <v>1.1149952831968637</v>
      </c>
      <c r="W2229" s="36">
        <f>Inputs!$B$13</f>
        <v>12660</v>
      </c>
      <c r="X2229" s="36">
        <f t="shared" si="343"/>
        <v>13474.213122561541</v>
      </c>
      <c r="Y2229" s="36">
        <f t="shared" si="344"/>
        <v>14435.67435068574</v>
      </c>
      <c r="Z2229" s="36">
        <f t="shared" si="345"/>
        <v>15566.121464512255</v>
      </c>
      <c r="AA2229" s="36">
        <f t="shared" si="346"/>
        <v>16889.607200898856</v>
      </c>
      <c r="AB2229" s="36">
        <f t="shared" si="347"/>
        <v>55179.024085058772</v>
      </c>
      <c r="AC2229" s="36">
        <f t="shared" si="348"/>
        <v>233141.77942379069</v>
      </c>
      <c r="AD2229" s="36">
        <f t="shared" si="349"/>
        <v>147324.693361771</v>
      </c>
    </row>
    <row r="2230" spans="1:30" ht="14.25" customHeight="1" x14ac:dyDescent="0.25">
      <c r="A2230" s="16">
        <v>2214</v>
      </c>
      <c r="B2230" s="34">
        <v>0.329482468386747</v>
      </c>
      <c r="C2230" s="34">
        <v>5.6616020132097697E-2</v>
      </c>
      <c r="D2230" s="34">
        <v>3.3360036231975997E-2</v>
      </c>
      <c r="E2230" s="34">
        <v>3.4616222247171598E-2</v>
      </c>
      <c r="F2230" s="34">
        <v>2.5238552948176601E-2</v>
      </c>
      <c r="G2230" s="34">
        <v>0.173119081011191</v>
      </c>
      <c r="H2230" s="35">
        <v>0.94912987103339097</v>
      </c>
      <c r="I2230" s="34">
        <v>9.7383061129027199E-2</v>
      </c>
      <c r="J2230" s="34">
        <v>2.9289022000272402E-2</v>
      </c>
      <c r="K2230" s="36">
        <f>Inputs!$B$12*(1+$B2230)^4</f>
        <v>187448.3877514042</v>
      </c>
      <c r="L2230" s="36">
        <f t="shared" si="340"/>
        <v>15419.987916538577</v>
      </c>
      <c r="M2230" s="36">
        <f t="shared" si="341"/>
        <v>198994.92201157447</v>
      </c>
      <c r="N2230" s="37">
        <f>M2230/Inputs!$B$6</f>
        <v>303.34591770057085</v>
      </c>
      <c r="O2230" s="38">
        <f>IF(N2230&gt;Inputs!$B$4,1,0)</f>
        <v>0</v>
      </c>
      <c r="P2230" s="34">
        <f t="shared" si="342"/>
        <v>6.8094039128754794E-2</v>
      </c>
      <c r="Q2230" s="36">
        <f>Inputs!$B$12*(1+$B2230)^0*$C2230+Inputs!$B$29*(1+$D2230)^0*Inputs!$B$19+Inputs!$B$30*(1+$E2230)^0*Inputs!$B$20+Inputs!$B$31*(1+$F2230)^0*Inputs!$B$21+Inputs!$B$22*(1+Inputs!$B$23)^0</f>
        <v>11419.005235352783</v>
      </c>
      <c r="R2230" s="36">
        <f>Inputs!$B$12*(1+$B2230)^1*$C2230+Inputs!$B$29*(1+$D2230)^1*Inputs!$B$19+Inputs!$B$30*(1+$E2230)^1*Inputs!$B$20+Inputs!$B$31*(1+$F2230)^1*Inputs!$B$21+Inputs!$B$22*(1+Inputs!$B$23)^1</f>
        <v>12780.089966465943</v>
      </c>
      <c r="S2230" s="36">
        <f>Inputs!$B$12*(1+$B2230)^2*$C2230+Inputs!$B$29*(1+$D2230)^2*Inputs!$B$19+Inputs!$B$30*(1+$E2230)^2*Inputs!$B$20+Inputs!$B$31*(1+$F2230)^2*Inputs!$B$21+Inputs!$B$22*(1+Inputs!$B$23)^2</f>
        <v>14517.428325092111</v>
      </c>
      <c r="T2230" s="36">
        <f>Inputs!$B$12*(1+$B2230)^3*$C2230+Inputs!$B$29*(1+$D2230)^3*Inputs!$B$19+Inputs!$B$30*(1+$E2230)^3*Inputs!$B$20+Inputs!$B$31*(1+$F2230)^3*Inputs!$B$21+Inputs!$B$22*(1+Inputs!$B$23)^3</f>
        <v>16752.760508585387</v>
      </c>
      <c r="U2230" s="36">
        <f>Inputs!$B$12*(1+$B2230)^4*$C2230+Inputs!$B$29*(1+$D2230)^4*Inputs!$B$19+Inputs!$B$30*(1+$E2230)^4*Inputs!$B$20+Inputs!$B$31*(1+$F2230)^4*Inputs!$B$21+Inputs!$B$22*(1+Inputs!$B$23)^4</f>
        <v>19647.867528802832</v>
      </c>
      <c r="V2230" s="35">
        <f>Inputs!$B$13/(Q2230*(1-$G2230))</f>
        <v>1.3407952517650226</v>
      </c>
      <c r="W2230" s="36">
        <f>Inputs!$B$13</f>
        <v>12660</v>
      </c>
      <c r="X2230" s="36">
        <f t="shared" si="343"/>
        <v>13134.262714214252</v>
      </c>
      <c r="Y2230" s="36">
        <f t="shared" si="344"/>
        <v>13744.341803782847</v>
      </c>
      <c r="Z2230" s="36">
        <f t="shared" si="345"/>
        <v>14504.247503063347</v>
      </c>
      <c r="AA2230" s="36">
        <f t="shared" si="346"/>
        <v>15419.987916538577</v>
      </c>
      <c r="AB2230" s="36">
        <f t="shared" si="347"/>
        <v>52534.251904573233</v>
      </c>
      <c r="AC2230" s="36">
        <f t="shared" si="348"/>
        <v>233083.90110123061</v>
      </c>
      <c r="AD2230" s="36">
        <f t="shared" si="349"/>
        <v>146460.67010700124</v>
      </c>
    </row>
    <row r="2231" spans="1:30" ht="14.25" customHeight="1" x14ac:dyDescent="0.25">
      <c r="A2231" s="16">
        <v>2215</v>
      </c>
      <c r="B2231" s="34">
        <v>0.29560981156673599</v>
      </c>
      <c r="C2231" s="34">
        <v>5.7956349767467899E-2</v>
      </c>
      <c r="D2231" s="34">
        <v>4.1510231548966499E-2</v>
      </c>
      <c r="E2231" s="34">
        <v>4.52245068908812E-2</v>
      </c>
      <c r="F2231" s="34">
        <v>-4.0007567669238997E-3</v>
      </c>
      <c r="G2231" s="34">
        <v>0.16645347855261999</v>
      </c>
      <c r="H2231" s="35">
        <v>1.0596256218443101</v>
      </c>
      <c r="I2231" s="34">
        <v>0.106210776624617</v>
      </c>
      <c r="J2231" s="34">
        <v>1.8215714002953399E-2</v>
      </c>
      <c r="K2231" s="36">
        <f>Inputs!$B$12*(1+$B2231)^4</f>
        <v>169062.84121741346</v>
      </c>
      <c r="L2231" s="36">
        <f t="shared" si="340"/>
        <v>16365.248648126166</v>
      </c>
      <c r="M2231" s="36">
        <f t="shared" si="341"/>
        <v>166980.79403717499</v>
      </c>
      <c r="N2231" s="37">
        <f>M2231/Inputs!$B$6</f>
        <v>254.54389334935212</v>
      </c>
      <c r="O2231" s="38">
        <f>IF(N2231&gt;Inputs!$B$4,1,0)</f>
        <v>0</v>
      </c>
      <c r="P2231" s="34">
        <f t="shared" si="342"/>
        <v>8.7995062621663608E-2</v>
      </c>
      <c r="Q2231" s="36">
        <f>Inputs!$B$12*(1+$B2231)^0*$C2231+Inputs!$B$29*(1+$D2231)^0*Inputs!$B$19+Inputs!$B$30*(1+$E2231)^0*Inputs!$B$20+Inputs!$B$31*(1+$F2231)^0*Inputs!$B$21+Inputs!$B$22*(1+Inputs!$B$23)^0</f>
        <v>11499.425013474996</v>
      </c>
      <c r="R2231" s="36">
        <f>Inputs!$B$12*(1+$B2231)^1*$C2231+Inputs!$B$29*(1+$D2231)^1*Inputs!$B$19+Inputs!$B$30*(1+$E2231)^1*Inputs!$B$20+Inputs!$B$31*(1+$F2231)^1*Inputs!$B$21+Inputs!$B$22*(1+Inputs!$B$23)^1</f>
        <v>12690.779879597152</v>
      </c>
      <c r="S2231" s="36">
        <f>Inputs!$B$12*(1+$B2231)^2*$C2231+Inputs!$B$29*(1+$D2231)^2*Inputs!$B$19+Inputs!$B$30*(1+$E2231)^2*Inputs!$B$20+Inputs!$B$31*(1+$F2231)^2*Inputs!$B$21+Inputs!$B$22*(1+Inputs!$B$23)^2</f>
        <v>14194.826885356269</v>
      </c>
      <c r="T2231" s="36">
        <f>Inputs!$B$12*(1+$B2231)^3*$C2231+Inputs!$B$29*(1+$D2231)^3*Inputs!$B$19+Inputs!$B$30*(1+$E2231)^3*Inputs!$B$20+Inputs!$B$31*(1+$F2231)^3*Inputs!$B$21+Inputs!$B$22*(1+Inputs!$B$23)^3</f>
        <v>16101.799182121731</v>
      </c>
      <c r="U2231" s="36">
        <f>Inputs!$B$12*(1+$B2231)^4*$C2231+Inputs!$B$29*(1+$D2231)^4*Inputs!$B$19+Inputs!$B$30*(1+$E2231)^4*Inputs!$B$20+Inputs!$B$31*(1+$F2231)^4*Inputs!$B$21+Inputs!$B$22*(1+Inputs!$B$23)^4</f>
        <v>18528.502214169966</v>
      </c>
      <c r="V2231" s="35">
        <f>Inputs!$B$13/(Q2231*(1-$G2231))</f>
        <v>1.3207716448102316</v>
      </c>
      <c r="W2231" s="36">
        <f>Inputs!$B$13</f>
        <v>12660</v>
      </c>
      <c r="X2231" s="36">
        <f t="shared" si="343"/>
        <v>13280.9680294801</v>
      </c>
      <c r="Y2231" s="36">
        <f t="shared" si="344"/>
        <v>14082.488040851847</v>
      </c>
      <c r="Z2231" s="36">
        <f t="shared" si="345"/>
        <v>15098.119146184486</v>
      </c>
      <c r="AA2231" s="36">
        <f t="shared" si="346"/>
        <v>16365.248648126166</v>
      </c>
      <c r="AB2231" s="36">
        <f t="shared" si="347"/>
        <v>52662.779359820997</v>
      </c>
      <c r="AC2231" s="36">
        <f t="shared" si="348"/>
        <v>189366.91264977041</v>
      </c>
      <c r="AD2231" s="36">
        <f t="shared" si="349"/>
        <v>114318.01467735399</v>
      </c>
    </row>
    <row r="2232" spans="1:30" ht="14.25" customHeight="1" x14ac:dyDescent="0.25">
      <c r="A2232" s="16">
        <v>2216</v>
      </c>
      <c r="B2232" s="34">
        <v>0.30785418928538699</v>
      </c>
      <c r="C2232" s="34">
        <v>5.4939596289113497E-2</v>
      </c>
      <c r="D2232" s="34">
        <v>2.84456093279103E-2</v>
      </c>
      <c r="E2232" s="34">
        <v>3.7057989426512498E-2</v>
      </c>
      <c r="F2232" s="34">
        <v>1.8725572893302799E-2</v>
      </c>
      <c r="G2232" s="34">
        <v>0.19532552022080399</v>
      </c>
      <c r="H2232" s="35">
        <v>0.95874953637897797</v>
      </c>
      <c r="I2232" s="34">
        <v>0.10066667034929799</v>
      </c>
      <c r="J2232" s="34">
        <v>1.6734236225253E-2</v>
      </c>
      <c r="K2232" s="36">
        <f>Inputs!$B$12*(1+$B2232)^4</f>
        <v>175545.03947754268</v>
      </c>
      <c r="L2232" s="36">
        <f t="shared" si="340"/>
        <v>14280.400818890921</v>
      </c>
      <c r="M2232" s="36">
        <f t="shared" si="341"/>
        <v>157446.40919011517</v>
      </c>
      <c r="N2232" s="37">
        <f>M2232/Inputs!$B$6</f>
        <v>240.00977010688288</v>
      </c>
      <c r="O2232" s="38">
        <f>IF(N2232&gt;Inputs!$B$4,1,0)</f>
        <v>0</v>
      </c>
      <c r="P2232" s="34">
        <f t="shared" si="342"/>
        <v>8.3932434124044997E-2</v>
      </c>
      <c r="Q2232" s="36">
        <f>Inputs!$B$12*(1+$B2232)^0*$C2232+Inputs!$B$29*(1+$D2232)^0*Inputs!$B$19+Inputs!$B$30*(1+$E2232)^0*Inputs!$B$20+Inputs!$B$31*(1+$F2232)^0*Inputs!$B$21+Inputs!$B$22*(1+Inputs!$B$23)^0</f>
        <v>11318.41980477373</v>
      </c>
      <c r="R2232" s="36">
        <f>Inputs!$B$12*(1+$B2232)^1*$C2232+Inputs!$B$29*(1+$D2232)^1*Inputs!$B$19+Inputs!$B$30*(1+$E2232)^1*Inputs!$B$20+Inputs!$B$31*(1+$F2232)^1*Inputs!$B$21+Inputs!$B$22*(1+Inputs!$B$23)^1</f>
        <v>12535.593719893481</v>
      </c>
      <c r="S2232" s="36">
        <f>Inputs!$B$12*(1+$B2232)^2*$C2232+Inputs!$B$29*(1+$D2232)^2*Inputs!$B$19+Inputs!$B$30*(1+$E2232)^2*Inputs!$B$20+Inputs!$B$31*(1+$F2232)^2*Inputs!$B$21+Inputs!$B$22*(1+Inputs!$B$23)^2</f>
        <v>14070.80809968515</v>
      </c>
      <c r="T2232" s="36">
        <f>Inputs!$B$12*(1+$B2232)^3*$C2232+Inputs!$B$29*(1+$D2232)^3*Inputs!$B$19+Inputs!$B$30*(1+$E2232)^3*Inputs!$B$20+Inputs!$B$31*(1+$F2232)^3*Inputs!$B$21+Inputs!$B$22*(1+Inputs!$B$23)^3</f>
        <v>16020.4113112295</v>
      </c>
      <c r="U2232" s="36">
        <f>Inputs!$B$12*(1+$B2232)^4*$C2232+Inputs!$B$29*(1+$D2232)^4*Inputs!$B$19+Inputs!$B$30*(1+$E2232)^4*Inputs!$B$20+Inputs!$B$31*(1+$F2232)^4*Inputs!$B$21+Inputs!$B$22*(1+Inputs!$B$23)^4</f>
        <v>18510.36584710846</v>
      </c>
      <c r="V2232" s="35">
        <f>Inputs!$B$13/(Q2232*(1-$G2232))</f>
        <v>1.3900412225204115</v>
      </c>
      <c r="W2232" s="36">
        <f>Inputs!$B$13</f>
        <v>12660</v>
      </c>
      <c r="X2232" s="36">
        <f t="shared" si="343"/>
        <v>12933.828777298682</v>
      </c>
      <c r="Y2232" s="36">
        <f t="shared" si="344"/>
        <v>13296.997952607615</v>
      </c>
      <c r="Z2232" s="36">
        <f t="shared" si="345"/>
        <v>13749.416081504814</v>
      </c>
      <c r="AA2232" s="36">
        <f t="shared" si="346"/>
        <v>14280.400818890921</v>
      </c>
      <c r="AB2232" s="36">
        <f t="shared" si="347"/>
        <v>50358.867642824669</v>
      </c>
      <c r="AC2232" s="36">
        <f t="shared" si="348"/>
        <v>172988.81619621732</v>
      </c>
      <c r="AD2232" s="36">
        <f t="shared" si="349"/>
        <v>107087.54154729049</v>
      </c>
    </row>
    <row r="2233" spans="1:30" ht="14.25" customHeight="1" x14ac:dyDescent="0.25">
      <c r="A2233" s="16">
        <v>2217</v>
      </c>
      <c r="B2233" s="34">
        <v>0.366759616337412</v>
      </c>
      <c r="C2233" s="34">
        <v>7.8651401780309604E-2</v>
      </c>
      <c r="D2233" s="34">
        <v>2.23956995749084E-2</v>
      </c>
      <c r="E2233" s="34">
        <v>3.6248769598201398E-2</v>
      </c>
      <c r="F2233" s="34">
        <v>1.77038147110381E-3</v>
      </c>
      <c r="G2233" s="34">
        <v>0.19865995630201799</v>
      </c>
      <c r="H2233" s="35">
        <v>1.03830319539101</v>
      </c>
      <c r="I2233" s="34">
        <v>9.4135232214908604E-2</v>
      </c>
      <c r="J2233" s="34">
        <v>2.6922460841221501E-2</v>
      </c>
      <c r="K2233" s="36">
        <f>Inputs!$B$12*(1+$B2233)^4</f>
        <v>209372.57929925402</v>
      </c>
      <c r="L2233" s="36">
        <f t="shared" si="340"/>
        <v>20736.543183807989</v>
      </c>
      <c r="M2233" s="36">
        <f t="shared" si="341"/>
        <v>262749.65942452237</v>
      </c>
      <c r="N2233" s="37">
        <f>M2233/Inputs!$B$6</f>
        <v>400.53301741543044</v>
      </c>
      <c r="O2233" s="38">
        <f>IF(N2233&gt;Inputs!$B$4,1,0)</f>
        <v>1</v>
      </c>
      <c r="P2233" s="34">
        <f t="shared" si="342"/>
        <v>6.72127713736871E-2</v>
      </c>
      <c r="Q2233" s="36">
        <f>Inputs!$B$12*(1+$B2233)^0*$C2233+Inputs!$B$29*(1+$D2233)^0*Inputs!$B$19+Inputs!$B$30*(1+$E2233)^0*Inputs!$B$20+Inputs!$B$31*(1+$F2233)^0*Inputs!$B$21+Inputs!$B$22*(1+Inputs!$B$23)^0</f>
        <v>12741.128134245497</v>
      </c>
      <c r="R2233" s="36">
        <f>Inputs!$B$12*(1+$B2233)^1*$C2233+Inputs!$B$29*(1+$D2233)^1*Inputs!$B$19+Inputs!$B$30*(1+$E2233)^1*Inputs!$B$20+Inputs!$B$31*(1+$F2233)^1*Inputs!$B$21+Inputs!$B$22*(1+Inputs!$B$23)^1</f>
        <v>14575.762082397967</v>
      </c>
      <c r="S2233" s="36">
        <f>Inputs!$B$12*(1+$B2233)^2*$C2233+Inputs!$B$29*(1+$D2233)^2*Inputs!$B$19+Inputs!$B$30*(1+$E2233)^2*Inputs!$B$20+Inputs!$B$31*(1+$F2233)^2*Inputs!$B$21+Inputs!$B$22*(1+Inputs!$B$23)^2</f>
        <v>17048.069581892429</v>
      </c>
      <c r="T2233" s="36">
        <f>Inputs!$B$12*(1+$B2233)^3*$C2233+Inputs!$B$29*(1+$D2233)^3*Inputs!$B$19+Inputs!$B$30*(1+$E2233)^3*Inputs!$B$20+Inputs!$B$31*(1+$F2233)^3*Inputs!$B$21+Inputs!$B$22*(1+Inputs!$B$23)^3</f>
        <v>20390.955509323336</v>
      </c>
      <c r="U2233" s="36">
        <f>Inputs!$B$12*(1+$B2233)^4*$C2233+Inputs!$B$29*(1+$D2233)^4*Inputs!$B$19+Inputs!$B$30*(1+$E2233)^4*Inputs!$B$20+Inputs!$B$31*(1+$F2233)^4*Inputs!$B$21+Inputs!$B$22*(1+Inputs!$B$23)^4</f>
        <v>24922.713469739341</v>
      </c>
      <c r="V2233" s="35">
        <f>Inputs!$B$13/(Q2233*(1-$G2233))</f>
        <v>1.2399637160697161</v>
      </c>
      <c r="W2233" s="36">
        <f>Inputs!$B$13</f>
        <v>12660</v>
      </c>
      <c r="X2233" s="36">
        <f t="shared" si="343"/>
        <v>13894.096189898901</v>
      </c>
      <c r="Y2233" s="36">
        <f t="shared" si="344"/>
        <v>15562.044817096123</v>
      </c>
      <c r="Z2233" s="36">
        <f t="shared" si="345"/>
        <v>17789.75453034772</v>
      </c>
      <c r="AA2233" s="36">
        <f t="shared" si="346"/>
        <v>20736.543183807989</v>
      </c>
      <c r="AB2233" s="36">
        <f t="shared" si="347"/>
        <v>60695.778950533291</v>
      </c>
      <c r="AC2233" s="36">
        <f t="shared" si="348"/>
        <v>316827.01844359597</v>
      </c>
      <c r="AD2233" s="36">
        <f t="shared" si="349"/>
        <v>202053.88047398906</v>
      </c>
    </row>
    <row r="2234" spans="1:30" ht="14.25" customHeight="1" x14ac:dyDescent="0.25">
      <c r="A2234" s="16">
        <v>2218</v>
      </c>
      <c r="B2234" s="34">
        <v>0.49367611166449099</v>
      </c>
      <c r="C2234" s="34">
        <v>7.4008128300529205E-2</v>
      </c>
      <c r="D2234" s="34">
        <v>4.2839337035660903E-2</v>
      </c>
      <c r="E2234" s="34">
        <v>1.59557360766183E-2</v>
      </c>
      <c r="F2234" s="34">
        <v>7.2333756325895599E-3</v>
      </c>
      <c r="G2234" s="34">
        <v>0.193858095380777</v>
      </c>
      <c r="H2234" s="35">
        <v>1.0856970428346799</v>
      </c>
      <c r="I2234" s="34">
        <v>0.102507545642343</v>
      </c>
      <c r="J2234" s="34">
        <v>1.9896563783666301E-2</v>
      </c>
      <c r="K2234" s="36">
        <f>Inputs!$B$12*(1+$B2234)^4</f>
        <v>298659.95266599208</v>
      </c>
      <c r="L2234" s="36">
        <f t="shared" si="340"/>
        <v>26900.395958345234</v>
      </c>
      <c r="M2234" s="36">
        <f t="shared" si="341"/>
        <v>271010.86889794207</v>
      </c>
      <c r="N2234" s="37">
        <f>M2234/Inputs!$B$6</f>
        <v>413.12632453954586</v>
      </c>
      <c r="O2234" s="38">
        <f>IF(N2234&gt;Inputs!$B$4,1,0)</f>
        <v>1</v>
      </c>
      <c r="P2234" s="34">
        <f t="shared" si="342"/>
        <v>8.2610981858676699E-2</v>
      </c>
      <c r="Q2234" s="36">
        <f>Inputs!$B$12*(1+$B2234)^0*$C2234+Inputs!$B$29*(1+$D2234)^0*Inputs!$B$19+Inputs!$B$30*(1+$E2234)^0*Inputs!$B$20+Inputs!$B$31*(1+$F2234)^0*Inputs!$B$21+Inputs!$B$22*(1+Inputs!$B$23)^0</f>
        <v>12462.531725458673</v>
      </c>
      <c r="R2234" s="36">
        <f>Inputs!$B$12*(1+$B2234)^1*$C2234+Inputs!$B$29*(1+$D2234)^1*Inputs!$B$19+Inputs!$B$30*(1+$E2234)^1*Inputs!$B$20+Inputs!$B$31*(1+$F2234)^1*Inputs!$B$21+Inputs!$B$22*(1+Inputs!$B$23)^1</f>
        <v>14799.710877404817</v>
      </c>
      <c r="S2234" s="36">
        <f>Inputs!$B$12*(1+$B2234)^2*$C2234+Inputs!$B$29*(1+$D2234)^2*Inputs!$B$19+Inputs!$B$30*(1+$E2234)^2*Inputs!$B$20+Inputs!$B$31*(1+$F2234)^2*Inputs!$B$21+Inputs!$B$22*(1+Inputs!$B$23)^2</f>
        <v>18223.967610095169</v>
      </c>
      <c r="T2234" s="36">
        <f>Inputs!$B$12*(1+$B2234)^3*$C2234+Inputs!$B$29*(1+$D2234)^3*Inputs!$B$19+Inputs!$B$30*(1+$E2234)^3*Inputs!$B$20+Inputs!$B$31*(1+$F2234)^3*Inputs!$B$21+Inputs!$B$22*(1+Inputs!$B$23)^3</f>
        <v>23269.776429457168</v>
      </c>
      <c r="U2234" s="36">
        <f>Inputs!$B$12*(1+$B2234)^4*$C2234+Inputs!$B$29*(1+$D2234)^4*Inputs!$B$19+Inputs!$B$30*(1+$E2234)^4*Inputs!$B$20+Inputs!$B$31*(1+$F2234)^4*Inputs!$B$21+Inputs!$B$22*(1+Inputs!$B$23)^4</f>
        <v>30735.375304949725</v>
      </c>
      <c r="V2234" s="35">
        <f>Inputs!$B$13/(Q2234*(1-$G2234))</f>
        <v>1.2601316850014244</v>
      </c>
      <c r="W2234" s="36">
        <f>Inputs!$B$13</f>
        <v>12660</v>
      </c>
      <c r="X2234" s="36">
        <f t="shared" si="343"/>
        <v>14513.931241984232</v>
      </c>
      <c r="Y2234" s="36">
        <f t="shared" si="344"/>
        <v>17231.406855231977</v>
      </c>
      <c r="Z2234" s="36">
        <f t="shared" si="345"/>
        <v>21184.354205565418</v>
      </c>
      <c r="AA2234" s="36">
        <f t="shared" si="346"/>
        <v>26900.395958345234</v>
      </c>
      <c r="AB2234" s="36">
        <f t="shared" si="347"/>
        <v>67133.432143055586</v>
      </c>
      <c r="AC2234" s="36">
        <f t="shared" si="348"/>
        <v>332106.22589222679</v>
      </c>
      <c r="AD2234" s="36">
        <f t="shared" si="349"/>
        <v>203877.43675488647</v>
      </c>
    </row>
    <row r="2235" spans="1:30" ht="14.25" customHeight="1" x14ac:dyDescent="0.25">
      <c r="A2235" s="16">
        <v>2219</v>
      </c>
      <c r="B2235" s="34">
        <v>0.27394281232610801</v>
      </c>
      <c r="C2235" s="34">
        <v>9.4628756413802306E-2</v>
      </c>
      <c r="D2235" s="34">
        <v>3.6415995815548899E-2</v>
      </c>
      <c r="E2235" s="34">
        <v>6.7970235460180495E-2</v>
      </c>
      <c r="F2235" s="34">
        <v>-1.7470537361650999E-2</v>
      </c>
      <c r="G2235" s="34">
        <v>0.18182826024304299</v>
      </c>
      <c r="H2235" s="35">
        <v>0.92609720428026499</v>
      </c>
      <c r="I2235" s="34">
        <v>9.6987874481349504E-2</v>
      </c>
      <c r="J2235" s="34">
        <v>2.38131702874585E-2</v>
      </c>
      <c r="K2235" s="36">
        <f>Inputs!$B$12*(1+$B2235)^4</f>
        <v>158034.16339228212</v>
      </c>
      <c r="L2235" s="36">
        <f t="shared" si="340"/>
        <v>17914.799206074054</v>
      </c>
      <c r="M2235" s="36">
        <f t="shared" si="341"/>
        <v>214235.12951491994</v>
      </c>
      <c r="N2235" s="37">
        <f>M2235/Inputs!$B$6</f>
        <v>326.57794133371942</v>
      </c>
      <c r="O2235" s="38">
        <f>IF(N2235&gt;Inputs!$B$4,1,0)</f>
        <v>0</v>
      </c>
      <c r="P2235" s="34">
        <f t="shared" si="342"/>
        <v>7.3174704193891008E-2</v>
      </c>
      <c r="Q2235" s="36">
        <f>Inputs!$B$12*(1+$B2235)^0*$C2235+Inputs!$B$29*(1+$D2235)^0*Inputs!$B$19+Inputs!$B$30*(1+$E2235)^0*Inputs!$B$20+Inputs!$B$31*(1+$F2235)^0*Inputs!$B$21+Inputs!$B$22*(1+Inputs!$B$23)^0</f>
        <v>13699.76941225506</v>
      </c>
      <c r="R2235" s="36">
        <f>Inputs!$B$12*(1+$B2235)^1*$C2235+Inputs!$B$29*(1+$D2235)^1*Inputs!$B$19+Inputs!$B$30*(1+$E2235)^1*Inputs!$B$20+Inputs!$B$31*(1+$F2235)^1*Inputs!$B$21+Inputs!$B$22*(1+Inputs!$B$23)^1</f>
        <v>15398.054253073715</v>
      </c>
      <c r="S2235" s="36">
        <f>Inputs!$B$12*(1+$B2235)^2*$C2235+Inputs!$B$29*(1+$D2235)^2*Inputs!$B$19+Inputs!$B$30*(1+$E2235)^2*Inputs!$B$20+Inputs!$B$31*(1+$F2235)^2*Inputs!$B$21+Inputs!$B$22*(1+Inputs!$B$23)^2</f>
        <v>17537.701675180448</v>
      </c>
      <c r="T2235" s="36">
        <f>Inputs!$B$12*(1+$B2235)^3*$C2235+Inputs!$B$29*(1+$D2235)^3*Inputs!$B$19+Inputs!$B$30*(1+$E2235)^3*Inputs!$B$20+Inputs!$B$31*(1+$F2235)^3*Inputs!$B$21+Inputs!$B$22*(1+Inputs!$B$23)^3</f>
        <v>20236.295480994922</v>
      </c>
      <c r="U2235" s="36">
        <f>Inputs!$B$12*(1+$B2235)^4*$C2235+Inputs!$B$29*(1+$D2235)^4*Inputs!$B$19+Inputs!$B$30*(1+$E2235)^4*Inputs!$B$20+Inputs!$B$31*(1+$F2235)^4*Inputs!$B$21+Inputs!$B$22*(1+Inputs!$B$23)^4</f>
        <v>23643.452667114234</v>
      </c>
      <c r="V2235" s="35">
        <f>Inputs!$B$13/(Q2235*(1-$G2235))</f>
        <v>1.1294733124133696</v>
      </c>
      <c r="W2235" s="36">
        <f>Inputs!$B$13</f>
        <v>12660</v>
      </c>
      <c r="X2235" s="36">
        <f t="shared" si="343"/>
        <v>13588.844454728973</v>
      </c>
      <c r="Y2235" s="36">
        <f t="shared" si="344"/>
        <v>14747.53844769034</v>
      </c>
      <c r="Z2235" s="36">
        <f t="shared" si="345"/>
        <v>16174.986463747517</v>
      </c>
      <c r="AA2235" s="36">
        <f t="shared" si="346"/>
        <v>17914.799206074054</v>
      </c>
      <c r="AB2235" s="36">
        <f t="shared" si="347"/>
        <v>56451.280680010976</v>
      </c>
      <c r="AC2235" s="36">
        <f t="shared" si="348"/>
        <v>250652.29265067744</v>
      </c>
      <c r="AD2235" s="36">
        <f t="shared" si="349"/>
        <v>157783.84883490897</v>
      </c>
    </row>
    <row r="2236" spans="1:30" ht="14.25" customHeight="1" x14ac:dyDescent="0.25">
      <c r="A2236" s="16">
        <v>2220</v>
      </c>
      <c r="B2236" s="34">
        <v>0.185437878861893</v>
      </c>
      <c r="C2236" s="34">
        <v>7.5358507836426197E-2</v>
      </c>
      <c r="D2236" s="34">
        <v>3.7023413989603002E-2</v>
      </c>
      <c r="E2236" s="34">
        <v>2.12804216708922E-2</v>
      </c>
      <c r="F2236" s="34">
        <v>1.17188652948547E-2</v>
      </c>
      <c r="G2236" s="34">
        <v>0.170351336017107</v>
      </c>
      <c r="H2236" s="35">
        <v>1.0725225194737</v>
      </c>
      <c r="I2236" s="34">
        <v>9.6610654038372601E-2</v>
      </c>
      <c r="J2236" s="34">
        <v>1.65781290745124E-2</v>
      </c>
      <c r="K2236" s="36">
        <f>Inputs!$B$12*(1+$B2236)^4</f>
        <v>118485.83998742657</v>
      </c>
      <c r="L2236" s="36">
        <f t="shared" si="340"/>
        <v>15673.699537535163</v>
      </c>
      <c r="M2236" s="36">
        <f t="shared" si="341"/>
        <v>178785.43113525663</v>
      </c>
      <c r="N2236" s="37">
        <f>M2236/Inputs!$B$6</f>
        <v>272.53876697447657</v>
      </c>
      <c r="O2236" s="38">
        <f>IF(N2236&gt;Inputs!$B$4,1,0)</f>
        <v>0</v>
      </c>
      <c r="P2236" s="34">
        <f t="shared" si="342"/>
        <v>8.0032524963860208E-2</v>
      </c>
      <c r="Q2236" s="36">
        <f>Inputs!$B$12*(1+$B2236)^0*$C2236+Inputs!$B$29*(1+$D2236)^0*Inputs!$B$19+Inputs!$B$30*(1+$E2236)^0*Inputs!$B$20+Inputs!$B$31*(1+$F2236)^0*Inputs!$B$21+Inputs!$B$22*(1+Inputs!$B$23)^0</f>
        <v>12543.554497612495</v>
      </c>
      <c r="R2236" s="36">
        <f>Inputs!$B$12*(1+$B2236)^1*$C2236+Inputs!$B$29*(1+$D2236)^1*Inputs!$B$19+Inputs!$B$30*(1+$E2236)^1*Inputs!$B$20+Inputs!$B$31*(1+$F2236)^1*Inputs!$B$21+Inputs!$B$22*(1+Inputs!$B$23)^1</f>
        <v>13541.453892660726</v>
      </c>
      <c r="S2236" s="36">
        <f>Inputs!$B$12*(1+$B2236)^2*$C2236+Inputs!$B$29*(1+$D2236)^2*Inputs!$B$19+Inputs!$B$30*(1+$E2236)^2*Inputs!$B$20+Inputs!$B$31*(1+$F2236)^2*Inputs!$B$21+Inputs!$B$22*(1+Inputs!$B$23)^2</f>
        <v>14699.04377341544</v>
      </c>
      <c r="T2236" s="36">
        <f>Inputs!$B$12*(1+$B2236)^3*$C2236+Inputs!$B$29*(1+$D2236)^3*Inputs!$B$19+Inputs!$B$30*(1+$E2236)^3*Inputs!$B$20+Inputs!$B$31*(1+$F2236)^3*Inputs!$B$21+Inputs!$B$22*(1+Inputs!$B$23)^3</f>
        <v>16045.293180636922</v>
      </c>
      <c r="U2236" s="36">
        <f>Inputs!$B$12*(1+$B2236)^4*$C2236+Inputs!$B$29*(1+$D2236)^4*Inputs!$B$19+Inputs!$B$30*(1+$E2236)^4*Inputs!$B$20+Inputs!$B$31*(1+$F2236)^4*Inputs!$B$21+Inputs!$B$22*(1+Inputs!$B$23)^4</f>
        <v>17614.522685879976</v>
      </c>
      <c r="V2236" s="35">
        <f>Inputs!$B$13/(Q2236*(1-$G2236))</f>
        <v>1.216518916585404</v>
      </c>
      <c r="W2236" s="36">
        <f>Inputs!$B$13</f>
        <v>12660</v>
      </c>
      <c r="X2236" s="36">
        <f t="shared" si="343"/>
        <v>13262.725938971103</v>
      </c>
      <c r="Y2236" s="36">
        <f t="shared" si="344"/>
        <v>13957.478258790923</v>
      </c>
      <c r="Z2236" s="36">
        <f t="shared" si="345"/>
        <v>14756.591069883183</v>
      </c>
      <c r="AA2236" s="36">
        <f t="shared" si="346"/>
        <v>15673.699537535163</v>
      </c>
      <c r="AB2236" s="36">
        <f t="shared" si="347"/>
        <v>53245.046271350075</v>
      </c>
      <c r="AC2236" s="36">
        <f t="shared" si="348"/>
        <v>199088.31014313939</v>
      </c>
      <c r="AD2236" s="36">
        <f t="shared" si="349"/>
        <v>125540.38486390655</v>
      </c>
    </row>
    <row r="2237" spans="1:30" ht="14.25" customHeight="1" x14ac:dyDescent="0.25">
      <c r="A2237" s="16">
        <v>2221</v>
      </c>
      <c r="B2237" s="34">
        <v>0.34611215923354799</v>
      </c>
      <c r="C2237" s="34">
        <v>4.76483241600155E-2</v>
      </c>
      <c r="D2237" s="34">
        <v>3.08547127056778E-2</v>
      </c>
      <c r="E2237" s="34">
        <v>3.38501611829558E-2</v>
      </c>
      <c r="F2237" s="34">
        <v>-3.5822986994340999E-3</v>
      </c>
      <c r="G2237" s="34">
        <v>0.20098537630270499</v>
      </c>
      <c r="H2237" s="35">
        <v>1.0954690188798799</v>
      </c>
      <c r="I2237" s="34">
        <v>9.9250673094634506E-2</v>
      </c>
      <c r="J2237" s="34">
        <v>1.9166325767297099E-2</v>
      </c>
      <c r="K2237" s="36">
        <f>Inputs!$B$12*(1+$B2237)^4</f>
        <v>197004.54203152569</v>
      </c>
      <c r="L2237" s="36">
        <f t="shared" si="340"/>
        <v>15615.19620228832</v>
      </c>
      <c r="M2237" s="36">
        <f t="shared" si="341"/>
        <v>176097.39396797895</v>
      </c>
      <c r="N2237" s="37">
        <f>M2237/Inputs!$B$6</f>
        <v>268.4411493414313</v>
      </c>
      <c r="O2237" s="38">
        <f>IF(N2237&gt;Inputs!$B$4,1,0)</f>
        <v>0</v>
      </c>
      <c r="P2237" s="34">
        <f t="shared" si="342"/>
        <v>8.0084347327337407E-2</v>
      </c>
      <c r="Q2237" s="36">
        <f>Inputs!$B$12*(1+$B2237)^0*$C2237+Inputs!$B$29*(1+$D2237)^0*Inputs!$B$19+Inputs!$B$30*(1+$E2237)^0*Inputs!$B$20+Inputs!$B$31*(1+$F2237)^0*Inputs!$B$21+Inputs!$B$22*(1+Inputs!$B$23)^0</f>
        <v>10880.943477027853</v>
      </c>
      <c r="R2237" s="36">
        <f>Inputs!$B$12*(1+$B2237)^1*$C2237+Inputs!$B$29*(1+$D2237)^1*Inputs!$B$19+Inputs!$B$30*(1+$E2237)^1*Inputs!$B$20+Inputs!$B$31*(1+$F2237)^1*Inputs!$B$21+Inputs!$B$22*(1+Inputs!$B$23)^1</f>
        <v>11972.035036083176</v>
      </c>
      <c r="S2237" s="36">
        <f>Inputs!$B$12*(1+$B2237)^2*$C2237+Inputs!$B$29*(1+$D2237)^2*Inputs!$B$19+Inputs!$B$30*(1+$E2237)^2*Inputs!$B$20+Inputs!$B$31*(1+$F2237)^2*Inputs!$B$21+Inputs!$B$22*(1+Inputs!$B$23)^2</f>
        <v>13409.609353512758</v>
      </c>
      <c r="T2237" s="36">
        <f>Inputs!$B$12*(1+$B2237)^3*$C2237+Inputs!$B$29*(1+$D2237)^3*Inputs!$B$19+Inputs!$B$30*(1+$E2237)^3*Inputs!$B$20+Inputs!$B$31*(1+$F2237)^3*Inputs!$B$21+Inputs!$B$22*(1+Inputs!$B$23)^3</f>
        <v>15312.334165115064</v>
      </c>
      <c r="U2237" s="36">
        <f>Inputs!$B$12*(1+$B2237)^4*$C2237+Inputs!$B$29*(1+$D2237)^4*Inputs!$B$19+Inputs!$B$30*(1+$E2237)^4*Inputs!$B$20+Inputs!$B$31*(1+$F2237)^4*Inputs!$B$21+Inputs!$B$22*(1+Inputs!$B$23)^4</f>
        <v>17839.908303873533</v>
      </c>
      <c r="V2237" s="35">
        <f>Inputs!$B$13/(Q2237*(1-$G2237))</f>
        <v>1.4561711534216217</v>
      </c>
      <c r="W2237" s="36">
        <f>Inputs!$B$13</f>
        <v>12660</v>
      </c>
      <c r="X2237" s="36">
        <f t="shared" si="343"/>
        <v>13066.883340205783</v>
      </c>
      <c r="Y2237" s="36">
        <f t="shared" si="344"/>
        <v>13669.741105410654</v>
      </c>
      <c r="Z2237" s="36">
        <f t="shared" si="345"/>
        <v>14506.09897875475</v>
      </c>
      <c r="AA2237" s="36">
        <f t="shared" si="346"/>
        <v>15615.19620228832</v>
      </c>
      <c r="AB2237" s="36">
        <f t="shared" si="347"/>
        <v>52285.841408455526</v>
      </c>
      <c r="AC2237" s="36">
        <f t="shared" si="348"/>
        <v>198721.50639590851</v>
      </c>
      <c r="AD2237" s="36">
        <f t="shared" si="349"/>
        <v>123811.55255952341</v>
      </c>
    </row>
    <row r="2238" spans="1:30" ht="14.25" customHeight="1" x14ac:dyDescent="0.25">
      <c r="A2238" s="16">
        <v>2222</v>
      </c>
      <c r="B2238" s="34">
        <v>0.30933959682277701</v>
      </c>
      <c r="C2238" s="34">
        <v>6.3277870832772407E-2</v>
      </c>
      <c r="D2238" s="34">
        <v>4.5058832267736597E-2</v>
      </c>
      <c r="E2238" s="34">
        <v>6.5166758835438196E-2</v>
      </c>
      <c r="F2238" s="34">
        <v>2.5490386368889201E-2</v>
      </c>
      <c r="G2238" s="34">
        <v>0.207304667533911</v>
      </c>
      <c r="H2238" s="35">
        <v>1.0556052433151799</v>
      </c>
      <c r="I2238" s="34">
        <v>9.5373204968749195E-2</v>
      </c>
      <c r="J2238" s="34">
        <v>2.1459973862674401E-2</v>
      </c>
      <c r="K2238" s="36">
        <f>Inputs!$B$12*(1+$B2238)^4</f>
        <v>176343.90680490149</v>
      </c>
      <c r="L2238" s="36">
        <f t="shared" si="340"/>
        <v>17343.961253339065</v>
      </c>
      <c r="M2238" s="36">
        <f t="shared" si="341"/>
        <v>207895.27757621717</v>
      </c>
      <c r="N2238" s="37">
        <f>M2238/Inputs!$B$6</f>
        <v>316.91353289057497</v>
      </c>
      <c r="O2238" s="38">
        <f>IF(N2238&gt;Inputs!$B$4,1,0)</f>
        <v>0</v>
      </c>
      <c r="P2238" s="34">
        <f t="shared" si="342"/>
        <v>7.3913231106074798E-2</v>
      </c>
      <c r="Q2238" s="36">
        <f>Inputs!$B$12*(1+$B2238)^0*$C2238+Inputs!$B$29*(1+$D2238)^0*Inputs!$B$19+Inputs!$B$30*(1+$E2238)^0*Inputs!$B$20+Inputs!$B$31*(1+$F2238)^0*Inputs!$B$21+Inputs!$B$22*(1+Inputs!$B$23)^0</f>
        <v>11818.716277393265</v>
      </c>
      <c r="R2238" s="36">
        <f>Inputs!$B$12*(1+$B2238)^1*$C2238+Inputs!$B$29*(1+$D2238)^1*Inputs!$B$19+Inputs!$B$30*(1+$E2238)^1*Inputs!$B$20+Inputs!$B$31*(1+$F2238)^1*Inputs!$B$21+Inputs!$B$22*(1+Inputs!$B$23)^1</f>
        <v>13351.44287749262</v>
      </c>
      <c r="S2238" s="36">
        <f>Inputs!$B$12*(1+$B2238)^2*$C2238+Inputs!$B$29*(1+$D2238)^2*Inputs!$B$19+Inputs!$B$30*(1+$E2238)^2*Inputs!$B$20+Inputs!$B$31*(1+$F2238)^2*Inputs!$B$21+Inputs!$B$22*(1+Inputs!$B$23)^2</f>
        <v>15265.697229181547</v>
      </c>
      <c r="T2238" s="36">
        <f>Inputs!$B$12*(1+$B2238)^3*$C2238+Inputs!$B$29*(1+$D2238)^3*Inputs!$B$19+Inputs!$B$30*(1+$E2238)^3*Inputs!$B$20+Inputs!$B$31*(1+$F2238)^3*Inputs!$B$21+Inputs!$B$22*(1+Inputs!$B$23)^3</f>
        <v>17674.873814061888</v>
      </c>
      <c r="U2238" s="36">
        <f>Inputs!$B$12*(1+$B2238)^4*$C2238+Inputs!$B$29*(1+$D2238)^4*Inputs!$B$19+Inputs!$B$30*(1+$E2238)^4*Inputs!$B$20+Inputs!$B$31*(1+$F2238)^4*Inputs!$B$21+Inputs!$B$22*(1+Inputs!$B$23)^4</f>
        <v>20727.191261280834</v>
      </c>
      <c r="V2238" s="35">
        <f>Inputs!$B$13/(Q2238*(1-$G2238))</f>
        <v>1.3513165560274298</v>
      </c>
      <c r="W2238" s="36">
        <f>Inputs!$B$13</f>
        <v>12660</v>
      </c>
      <c r="X2238" s="36">
        <f t="shared" si="343"/>
        <v>13519.405127861943</v>
      </c>
      <c r="Y2238" s="36">
        <f t="shared" si="344"/>
        <v>14563.136837873784</v>
      </c>
      <c r="Z2238" s="36">
        <f t="shared" si="345"/>
        <v>15825.650633756162</v>
      </c>
      <c r="AA2238" s="36">
        <f t="shared" si="346"/>
        <v>17343.961253339065</v>
      </c>
      <c r="AB2238" s="36">
        <f t="shared" si="347"/>
        <v>55897.619982134958</v>
      </c>
      <c r="AC2238" s="36">
        <f t="shared" si="348"/>
        <v>239688.64496109006</v>
      </c>
      <c r="AD2238" s="36">
        <f t="shared" si="349"/>
        <v>151997.65759408221</v>
      </c>
    </row>
    <row r="2239" spans="1:30" ht="14.25" customHeight="1" x14ac:dyDescent="0.25">
      <c r="A2239" s="16">
        <v>2223</v>
      </c>
      <c r="B2239" s="34">
        <v>0.32259946621830998</v>
      </c>
      <c r="C2239" s="34">
        <v>6.1334509846680901E-2</v>
      </c>
      <c r="D2239" s="34">
        <v>2.0248711402179799E-2</v>
      </c>
      <c r="E2239" s="34">
        <v>5.27782246489059E-2</v>
      </c>
      <c r="F2239" s="34">
        <v>-5.6741970586731E-3</v>
      </c>
      <c r="G2239" s="34">
        <v>0.180679452797293</v>
      </c>
      <c r="H2239" s="35">
        <v>1.0462929545438</v>
      </c>
      <c r="I2239" s="34">
        <v>0.103313423975219</v>
      </c>
      <c r="J2239" s="34">
        <v>2.5560371455664001E-2</v>
      </c>
      <c r="K2239" s="36">
        <f>Inputs!$B$12*(1+$B2239)^4</f>
        <v>183596.59511973843</v>
      </c>
      <c r="L2239" s="36">
        <f t="shared" si="340"/>
        <v>16923.338403665013</v>
      </c>
      <c r="M2239" s="36">
        <f t="shared" si="341"/>
        <v>190299.46476702249</v>
      </c>
      <c r="N2239" s="37">
        <f>M2239/Inputs!$B$6</f>
        <v>290.09064751070503</v>
      </c>
      <c r="O2239" s="38">
        <f>IF(N2239&gt;Inputs!$B$4,1,0)</f>
        <v>0</v>
      </c>
      <c r="P2239" s="34">
        <f t="shared" si="342"/>
        <v>7.7753052519554999E-2</v>
      </c>
      <c r="Q2239" s="36">
        <f>Inputs!$B$12*(1+$B2239)^0*$C2239+Inputs!$B$29*(1+$D2239)^0*Inputs!$B$19+Inputs!$B$30*(1+$E2239)^0*Inputs!$B$20+Inputs!$B$31*(1+$F2239)^0*Inputs!$B$21+Inputs!$B$22*(1+Inputs!$B$23)^0</f>
        <v>11702.114618227777</v>
      </c>
      <c r="R2239" s="36">
        <f>Inputs!$B$12*(1+$B2239)^1*$C2239+Inputs!$B$29*(1+$D2239)^1*Inputs!$B$19+Inputs!$B$30*(1+$E2239)^1*Inputs!$B$20+Inputs!$B$31*(1+$F2239)^1*Inputs!$B$21+Inputs!$B$22*(1+Inputs!$B$23)^1</f>
        <v>12993.982653955309</v>
      </c>
      <c r="S2239" s="36">
        <f>Inputs!$B$12*(1+$B2239)^2*$C2239+Inputs!$B$29*(1+$D2239)^2*Inputs!$B$19+Inputs!$B$30*(1+$E2239)^2*Inputs!$B$20+Inputs!$B$31*(1+$F2239)^2*Inputs!$B$21+Inputs!$B$22*(1+Inputs!$B$23)^2</f>
        <v>14675.25758548201</v>
      </c>
      <c r="T2239" s="36">
        <f>Inputs!$B$12*(1+$B2239)^3*$C2239+Inputs!$B$29*(1+$D2239)^3*Inputs!$B$19+Inputs!$B$30*(1+$E2239)^3*Inputs!$B$20+Inputs!$B$31*(1+$F2239)^3*Inputs!$B$21+Inputs!$B$22*(1+Inputs!$B$23)^3</f>
        <v>16869.82416391575</v>
      </c>
      <c r="U2239" s="36">
        <f>Inputs!$B$12*(1+$B2239)^4*$C2239+Inputs!$B$29*(1+$D2239)^4*Inputs!$B$19+Inputs!$B$30*(1+$E2239)^4*Inputs!$B$20+Inputs!$B$31*(1+$F2239)^4*Inputs!$B$21+Inputs!$B$22*(1+Inputs!$B$23)^4</f>
        <v>19741.442876409335</v>
      </c>
      <c r="V2239" s="35">
        <f>Inputs!$B$13/(Q2239*(1-$G2239))</f>
        <v>1.3204303917606433</v>
      </c>
      <c r="W2239" s="36">
        <f>Inputs!$B$13</f>
        <v>12660</v>
      </c>
      <c r="X2239" s="36">
        <f t="shared" si="343"/>
        <v>13327.981833826316</v>
      </c>
      <c r="Y2239" s="36">
        <f t="shared" si="344"/>
        <v>14228.433173028152</v>
      </c>
      <c r="Z2239" s="36">
        <f t="shared" si="345"/>
        <v>15408.912992845721</v>
      </c>
      <c r="AA2239" s="36">
        <f t="shared" si="346"/>
        <v>16923.338403665013</v>
      </c>
      <c r="AB2239" s="36">
        <f t="shared" si="347"/>
        <v>53767.194917695444</v>
      </c>
      <c r="AC2239" s="36">
        <f t="shared" si="348"/>
        <v>223218.31307095708</v>
      </c>
      <c r="AD2239" s="36">
        <f t="shared" si="349"/>
        <v>136532.26984932704</v>
      </c>
    </row>
    <row r="2240" spans="1:30" ht="14.25" customHeight="1" x14ac:dyDescent="0.25">
      <c r="A2240" s="16">
        <v>2224</v>
      </c>
      <c r="B2240" s="34">
        <v>0.35566678551175301</v>
      </c>
      <c r="C2240" s="34">
        <v>7.4396613997420105E-2</v>
      </c>
      <c r="D2240" s="34">
        <v>2.68895080958216E-2</v>
      </c>
      <c r="E2240" s="34">
        <v>4.5631285326984301E-2</v>
      </c>
      <c r="F2240" s="34">
        <v>2.9297607586050902E-3</v>
      </c>
      <c r="G2240" s="34">
        <v>0.20479821898557499</v>
      </c>
      <c r="H2240" s="35">
        <v>1.0899447360461201</v>
      </c>
      <c r="I2240" s="34">
        <v>9.1466924119237403E-2</v>
      </c>
      <c r="J2240" s="34">
        <v>2.31478926636021E-2</v>
      </c>
      <c r="K2240" s="36">
        <f>Inputs!$B$12*(1+$B2240)^4</f>
        <v>202657.68318213467</v>
      </c>
      <c r="L2240" s="36">
        <f t="shared" si="340"/>
        <v>20561.725725710152</v>
      </c>
      <c r="M2240" s="36">
        <f t="shared" si="341"/>
        <v>259763.59455686706</v>
      </c>
      <c r="N2240" s="37">
        <f>M2240/Inputs!$B$6</f>
        <v>395.98108926351688</v>
      </c>
      <c r="O2240" s="38">
        <f>IF(N2240&gt;Inputs!$B$4,1,0)</f>
        <v>1</v>
      </c>
      <c r="P2240" s="34">
        <f t="shared" si="342"/>
        <v>6.831903145563531E-2</v>
      </c>
      <c r="Q2240" s="36">
        <f>Inputs!$B$12*(1+$B2240)^0*$C2240+Inputs!$B$29*(1+$D2240)^0*Inputs!$B$19+Inputs!$B$30*(1+$E2240)^0*Inputs!$B$20+Inputs!$B$31*(1+$F2240)^0*Inputs!$B$21+Inputs!$B$22*(1+Inputs!$B$23)^0</f>
        <v>12485.840867272127</v>
      </c>
      <c r="R2240" s="36">
        <f>Inputs!$B$12*(1+$B2240)^1*$C2240+Inputs!$B$29*(1+$D2240)^1*Inputs!$B$19+Inputs!$B$30*(1+$E2240)^1*Inputs!$B$20+Inputs!$B$31*(1+$F2240)^1*Inputs!$B$21+Inputs!$B$22*(1+Inputs!$B$23)^1</f>
        <v>14220.939058289408</v>
      </c>
      <c r="S2240" s="36">
        <f>Inputs!$B$12*(1+$B2240)^2*$C2240+Inputs!$B$29*(1+$D2240)^2*Inputs!$B$19+Inputs!$B$30*(1+$E2240)^2*Inputs!$B$20+Inputs!$B$31*(1+$F2240)^2*Inputs!$B$21+Inputs!$B$22*(1+Inputs!$B$23)^2</f>
        <v>16526.283403841069</v>
      </c>
      <c r="T2240" s="36">
        <f>Inputs!$B$12*(1+$B2240)^3*$C2240+Inputs!$B$29*(1+$D2240)^3*Inputs!$B$19+Inputs!$B$30*(1+$E2240)^3*Inputs!$B$20+Inputs!$B$31*(1+$F2240)^3*Inputs!$B$21+Inputs!$B$22*(1+Inputs!$B$23)^3</f>
        <v>19602.947233311461</v>
      </c>
      <c r="U2240" s="36">
        <f>Inputs!$B$12*(1+$B2240)^4*$C2240+Inputs!$B$29*(1+$D2240)^4*Inputs!$B$19+Inputs!$B$30*(1+$E2240)^4*Inputs!$B$20+Inputs!$B$31*(1+$F2240)^4*Inputs!$B$21+Inputs!$B$22*(1+Inputs!$B$23)^4</f>
        <v>23723.444129915686</v>
      </c>
      <c r="V2240" s="35">
        <f>Inputs!$B$13/(Q2240*(1-$G2240))</f>
        <v>1.2750833244517914</v>
      </c>
      <c r="W2240" s="36">
        <f>Inputs!$B$13</f>
        <v>12660</v>
      </c>
      <c r="X2240" s="36">
        <f t="shared" si="343"/>
        <v>13895.889585739915</v>
      </c>
      <c r="Y2240" s="36">
        <f t="shared" si="344"/>
        <v>15540.280102348856</v>
      </c>
      <c r="Z2240" s="36">
        <f t="shared" si="345"/>
        <v>17711.882849264235</v>
      </c>
      <c r="AA2240" s="36">
        <f t="shared" si="346"/>
        <v>20561.725725710152</v>
      </c>
      <c r="AB2240" s="36">
        <f t="shared" si="347"/>
        <v>60969.546100955922</v>
      </c>
      <c r="AC2240" s="36">
        <f t="shared" si="348"/>
        <v>307933.02975099511</v>
      </c>
      <c r="AD2240" s="36">
        <f t="shared" si="349"/>
        <v>198794.04845591114</v>
      </c>
    </row>
    <row r="2241" spans="1:30" ht="14.25" customHeight="1" x14ac:dyDescent="0.25">
      <c r="A2241" s="16">
        <v>2225</v>
      </c>
      <c r="B2241" s="34">
        <v>0.45471641214715097</v>
      </c>
      <c r="C2241" s="34">
        <v>6.6123691181495803E-2</v>
      </c>
      <c r="D2241" s="34">
        <v>4.0848462959769599E-2</v>
      </c>
      <c r="E2241" s="34">
        <v>4.9182455596641798E-2</v>
      </c>
      <c r="F2241" s="34">
        <v>-1.44253563021512E-2</v>
      </c>
      <c r="G2241" s="34">
        <v>0.191821484322624</v>
      </c>
      <c r="H2241" s="35">
        <v>1.05452824323862</v>
      </c>
      <c r="I2241" s="34">
        <v>9.5276463895276095E-2</v>
      </c>
      <c r="J2241" s="34">
        <v>2.5660372691803601E-2</v>
      </c>
      <c r="K2241" s="36">
        <f>Inputs!$B$12*(1+$B2241)^4</f>
        <v>268698.10571062536</v>
      </c>
      <c r="L2241" s="36">
        <f t="shared" si="340"/>
        <v>22456.965211112827</v>
      </c>
      <c r="M2241" s="36">
        <f t="shared" si="341"/>
        <v>272435.01649797329</v>
      </c>
      <c r="N2241" s="37">
        <f>M2241/Inputs!$B$6</f>
        <v>415.29728124691053</v>
      </c>
      <c r="O2241" s="38">
        <f>IF(N2241&gt;Inputs!$B$4,1,0)</f>
        <v>1</v>
      </c>
      <c r="P2241" s="34">
        <f t="shared" si="342"/>
        <v>6.9616091203472494E-2</v>
      </c>
      <c r="Q2241" s="36">
        <f>Inputs!$B$12*(1+$B2241)^0*$C2241+Inputs!$B$29*(1+$D2241)^0*Inputs!$B$19+Inputs!$B$30*(1+$E2241)^0*Inputs!$B$20+Inputs!$B$31*(1+$F2241)^0*Inputs!$B$21+Inputs!$B$22*(1+Inputs!$B$23)^0</f>
        <v>11989.465498316669</v>
      </c>
      <c r="R2241" s="36">
        <f>Inputs!$B$12*(1+$B2241)^1*$C2241+Inputs!$B$29*(1+$D2241)^1*Inputs!$B$19+Inputs!$B$30*(1+$E2241)^1*Inputs!$B$20+Inputs!$B$31*(1+$F2241)^1*Inputs!$B$21+Inputs!$B$22*(1+Inputs!$B$23)^1</f>
        <v>13917.631318310325</v>
      </c>
      <c r="S2241" s="36">
        <f>Inputs!$B$12*(1+$B2241)^2*$C2241+Inputs!$B$29*(1+$D2241)^2*Inputs!$B$19+Inputs!$B$30*(1+$E2241)^2*Inputs!$B$20+Inputs!$B$31*(1+$F2241)^2*Inputs!$B$21+Inputs!$B$22*(1+Inputs!$B$23)^2</f>
        <v>16676.574746230363</v>
      </c>
      <c r="T2241" s="36">
        <f>Inputs!$B$12*(1+$B2241)^3*$C2241+Inputs!$B$29*(1+$D2241)^3*Inputs!$B$19+Inputs!$B$30*(1+$E2241)^3*Inputs!$B$20+Inputs!$B$31*(1+$F2241)^3*Inputs!$B$21+Inputs!$B$22*(1+Inputs!$B$23)^3</f>
        <v>20639.762004822252</v>
      </c>
      <c r="U2241" s="36">
        <f>Inputs!$B$12*(1+$B2241)^4*$C2241+Inputs!$B$29*(1+$D2241)^4*Inputs!$B$19+Inputs!$B$30*(1+$E2241)^4*Inputs!$B$20+Inputs!$B$31*(1+$F2241)^4*Inputs!$B$21+Inputs!$B$22*(1+Inputs!$B$23)^4</f>
        <v>26350.299100018765</v>
      </c>
      <c r="V2241" s="35">
        <f>Inputs!$B$13/(Q2241*(1-$G2241))</f>
        <v>1.306551648621437</v>
      </c>
      <c r="W2241" s="36">
        <f>Inputs!$B$13</f>
        <v>12660</v>
      </c>
      <c r="X2241" s="36">
        <f t="shared" si="343"/>
        <v>13987.316851267551</v>
      </c>
      <c r="Y2241" s="36">
        <f t="shared" si="344"/>
        <v>15910.90352344307</v>
      </c>
      <c r="Z2241" s="36">
        <f t="shared" si="345"/>
        <v>18641.152875498006</v>
      </c>
      <c r="AA2241" s="36">
        <f t="shared" si="346"/>
        <v>22456.965211112827</v>
      </c>
      <c r="AB2241" s="36">
        <f t="shared" si="347"/>
        <v>62528.350281773797</v>
      </c>
      <c r="AC2241" s="36">
        <f t="shared" si="348"/>
        <v>330860.56556430075</v>
      </c>
      <c r="AD2241" s="36">
        <f t="shared" si="349"/>
        <v>209906.66621619949</v>
      </c>
    </row>
    <row r="2242" spans="1:30" ht="14.25" customHeight="1" x14ac:dyDescent="0.25">
      <c r="A2242" s="16">
        <v>2226</v>
      </c>
      <c r="B2242" s="34">
        <v>0.241048723567513</v>
      </c>
      <c r="C2242" s="34">
        <v>8.0550113748282803E-2</v>
      </c>
      <c r="D2242" s="34">
        <v>1.5470281947774099E-2</v>
      </c>
      <c r="E2242" s="34">
        <v>2.4276768223476599E-2</v>
      </c>
      <c r="F2242" s="34">
        <v>3.6731371439673498E-2</v>
      </c>
      <c r="G2242" s="34">
        <v>0.18650187671486501</v>
      </c>
      <c r="H2242" s="35">
        <v>1.0513989795181</v>
      </c>
      <c r="I2242" s="34">
        <v>8.9026898136490895E-2</v>
      </c>
      <c r="J2242" s="34">
        <v>2.6621135659439701E-2</v>
      </c>
      <c r="K2242" s="36">
        <f>Inputs!$B$12*(1+$B2242)^4</f>
        <v>142333.31989947555</v>
      </c>
      <c r="L2242" s="36">
        <f t="shared" si="340"/>
        <v>17414.602850264459</v>
      </c>
      <c r="M2242" s="36">
        <f t="shared" si="341"/>
        <v>244068.3811649725</v>
      </c>
      <c r="N2242" s="37">
        <f>M2242/Inputs!$B$6</f>
        <v>372.05545909294585</v>
      </c>
      <c r="O2242" s="38">
        <f>IF(N2242&gt;Inputs!$B$4,1,0)</f>
        <v>0</v>
      </c>
      <c r="P2242" s="34">
        <f t="shared" si="342"/>
        <v>6.2405762477051194E-2</v>
      </c>
      <c r="Q2242" s="36">
        <f>Inputs!$B$12*(1+$B2242)^0*$C2242+Inputs!$B$29*(1+$D2242)^0*Inputs!$B$19+Inputs!$B$30*(1+$E2242)^0*Inputs!$B$20+Inputs!$B$31*(1+$F2242)^0*Inputs!$B$21+Inputs!$B$22*(1+Inputs!$B$23)^0</f>
        <v>12855.05085232389</v>
      </c>
      <c r="R2242" s="36">
        <f>Inputs!$B$12*(1+$B2242)^1*$C2242+Inputs!$B$29*(1+$D2242)^1*Inputs!$B$19+Inputs!$B$30*(1+$E2242)^1*Inputs!$B$20+Inputs!$B$31*(1+$F2242)^1*Inputs!$B$21+Inputs!$B$22*(1+Inputs!$B$23)^1</f>
        <v>14228.782540101736</v>
      </c>
      <c r="S2242" s="36">
        <f>Inputs!$B$12*(1+$B2242)^2*$C2242+Inputs!$B$29*(1+$D2242)^2*Inputs!$B$19+Inputs!$B$30*(1+$E2242)^2*Inputs!$B$20+Inputs!$B$31*(1+$F2242)^2*Inputs!$B$21+Inputs!$B$22*(1+Inputs!$B$23)^2</f>
        <v>15889.621398873314</v>
      </c>
      <c r="T2242" s="36">
        <f>Inputs!$B$12*(1+$B2242)^3*$C2242+Inputs!$B$29*(1+$D2242)^3*Inputs!$B$19+Inputs!$B$30*(1+$E2242)^3*Inputs!$B$20+Inputs!$B$31*(1+$F2242)^3*Inputs!$B$21+Inputs!$B$22*(1+Inputs!$B$23)^3</f>
        <v>17905.468263407354</v>
      </c>
      <c r="U2242" s="36">
        <f>Inputs!$B$12*(1+$B2242)^4*$C2242+Inputs!$B$29*(1+$D2242)^4*Inputs!$B$19+Inputs!$B$30*(1+$E2242)^4*Inputs!$B$20+Inputs!$B$31*(1+$F2242)^4*Inputs!$B$21+Inputs!$B$22*(1+Inputs!$B$23)^4</f>
        <v>20360.548247567931</v>
      </c>
      <c r="V2242" s="35">
        <f>Inputs!$B$13/(Q2242*(1-$G2242))</f>
        <v>1.2106074754535958</v>
      </c>
      <c r="W2242" s="36">
        <f>Inputs!$B$13</f>
        <v>12660</v>
      </c>
      <c r="X2242" s="36">
        <f t="shared" si="343"/>
        <v>13552.174848862709</v>
      </c>
      <c r="Y2242" s="36">
        <f t="shared" si="344"/>
        <v>14619.548118336719</v>
      </c>
      <c r="Z2242" s="36">
        <f t="shared" si="345"/>
        <v>15894.506014893415</v>
      </c>
      <c r="AA2242" s="36">
        <f t="shared" si="346"/>
        <v>17414.602850264459</v>
      </c>
      <c r="AB2242" s="36">
        <f t="shared" si="347"/>
        <v>57040.631369394068</v>
      </c>
      <c r="AC2242" s="36">
        <f t="shared" si="348"/>
        <v>286483.14908052061</v>
      </c>
      <c r="AD2242" s="36">
        <f t="shared" si="349"/>
        <v>187027.74979557842</v>
      </c>
    </row>
    <row r="2243" spans="1:30" ht="14.25" customHeight="1" x14ac:dyDescent="0.25">
      <c r="A2243" s="16">
        <v>2227</v>
      </c>
      <c r="B2243" s="34">
        <v>0.18971754563479201</v>
      </c>
      <c r="C2243" s="34">
        <v>9.6534351406684593E-2</v>
      </c>
      <c r="D2243" s="34">
        <v>4.1414981502005101E-2</v>
      </c>
      <c r="E2243" s="34">
        <v>5.6852917294713402E-2</v>
      </c>
      <c r="F2243" s="34">
        <v>1.68085488149592E-2</v>
      </c>
      <c r="G2243" s="34">
        <v>0.19053382693243601</v>
      </c>
      <c r="H2243" s="35">
        <v>1.10556344432547</v>
      </c>
      <c r="I2243" s="34">
        <v>9.9489189302138903E-2</v>
      </c>
      <c r="J2243" s="34">
        <v>1.5820429153442499E-2</v>
      </c>
      <c r="K2243" s="36">
        <f>Inputs!$B$12*(1+$B2243)^4</f>
        <v>120206.15794157954</v>
      </c>
      <c r="L2243" s="36">
        <f t="shared" si="340"/>
        <v>18660.221876544045</v>
      </c>
      <c r="M2243" s="36">
        <f t="shared" si="341"/>
        <v>198537.25352268791</v>
      </c>
      <c r="N2243" s="37">
        <f>M2243/Inputs!$B$6</f>
        <v>302.64825232117062</v>
      </c>
      <c r="O2243" s="38">
        <f>IF(N2243&gt;Inputs!$B$4,1,0)</f>
        <v>0</v>
      </c>
      <c r="P2243" s="34">
        <f t="shared" si="342"/>
        <v>8.3668760148696397E-2</v>
      </c>
      <c r="Q2243" s="36">
        <f>Inputs!$B$12*(1+$B2243)^0*$C2243+Inputs!$B$29*(1+$D2243)^0*Inputs!$B$19+Inputs!$B$30*(1+$E2243)^0*Inputs!$B$20+Inputs!$B$31*(1+$F2243)^0*Inputs!$B$21+Inputs!$B$22*(1+Inputs!$B$23)^0</f>
        <v>13814.105111827997</v>
      </c>
      <c r="R2243" s="36">
        <f>Inputs!$B$12*(1+$B2243)^1*$C2243+Inputs!$B$29*(1+$D2243)^1*Inputs!$B$19+Inputs!$B$30*(1+$E2243)^1*Inputs!$B$20+Inputs!$B$31*(1+$F2243)^1*Inputs!$B$21+Inputs!$B$22*(1+Inputs!$B$23)^1</f>
        <v>15199.155111501081</v>
      </c>
      <c r="S2243" s="36">
        <f>Inputs!$B$12*(1+$B2243)^2*$C2243+Inputs!$B$29*(1+$D2243)^2*Inputs!$B$19+Inputs!$B$30*(1+$E2243)^2*Inputs!$B$20+Inputs!$B$31*(1+$F2243)^2*Inputs!$B$21+Inputs!$B$22*(1+Inputs!$B$23)^2</f>
        <v>16805.654411575801</v>
      </c>
      <c r="T2243" s="36">
        <f>Inputs!$B$12*(1+$B2243)^3*$C2243+Inputs!$B$29*(1+$D2243)^3*Inputs!$B$19+Inputs!$B$30*(1+$E2243)^3*Inputs!$B$20+Inputs!$B$31*(1+$F2243)^3*Inputs!$B$21+Inputs!$B$22*(1+Inputs!$B$23)^3</f>
        <v>18673.808809093563</v>
      </c>
      <c r="U2243" s="36">
        <f>Inputs!$B$12*(1+$B2243)^4*$C2243+Inputs!$B$29*(1+$D2243)^4*Inputs!$B$19+Inputs!$B$30*(1+$E2243)^4*Inputs!$B$20+Inputs!$B$31*(1+$F2243)^4*Inputs!$B$21+Inputs!$B$22*(1+Inputs!$B$23)^4</f>
        <v>20851.362016345181</v>
      </c>
      <c r="V2243" s="35">
        <f>Inputs!$B$13/(Q2243*(1-$G2243))</f>
        <v>1.1321715691792438</v>
      </c>
      <c r="W2243" s="36">
        <f>Inputs!$B$13</f>
        <v>12660</v>
      </c>
      <c r="X2243" s="36">
        <f t="shared" si="343"/>
        <v>13847.494142712338</v>
      </c>
      <c r="Y2243" s="36">
        <f t="shared" si="344"/>
        <v>15220.635818859366</v>
      </c>
      <c r="Z2243" s="36">
        <f t="shared" si="345"/>
        <v>16812.045095979011</v>
      </c>
      <c r="AA2243" s="36">
        <f t="shared" si="346"/>
        <v>18660.221876544045</v>
      </c>
      <c r="AB2243" s="36">
        <f t="shared" si="347"/>
        <v>57538.395585513201</v>
      </c>
      <c r="AC2243" s="36">
        <f t="shared" si="348"/>
        <v>226553.31047145632</v>
      </c>
      <c r="AD2243" s="36">
        <f t="shared" si="349"/>
        <v>140998.8579371747</v>
      </c>
    </row>
    <row r="2244" spans="1:30" ht="14.25" customHeight="1" x14ac:dyDescent="0.25">
      <c r="A2244" s="16">
        <v>2228</v>
      </c>
      <c r="B2244" s="34">
        <v>0.37326539184962598</v>
      </c>
      <c r="C2244" s="34">
        <v>0.109161595228409</v>
      </c>
      <c r="D2244" s="34">
        <v>2.5192685393096E-2</v>
      </c>
      <c r="E2244" s="34">
        <v>3.2917770392066198E-2</v>
      </c>
      <c r="F2244" s="34">
        <v>1.6877829502958901E-2</v>
      </c>
      <c r="G2244" s="34">
        <v>0.16608111343027801</v>
      </c>
      <c r="H2244" s="35">
        <v>1.11450125258719</v>
      </c>
      <c r="I2244" s="34">
        <v>9.3220328851106399E-2</v>
      </c>
      <c r="J2244" s="34">
        <v>2.94809251599077E-2</v>
      </c>
      <c r="K2244" s="36">
        <f>Inputs!$B$12*(1+$B2244)^4</f>
        <v>213387.58675842406</v>
      </c>
      <c r="L2244" s="36">
        <f t="shared" si="340"/>
        <v>29770.650141476573</v>
      </c>
      <c r="M2244" s="36">
        <f t="shared" si="341"/>
        <v>381888.6158243363</v>
      </c>
      <c r="N2244" s="37">
        <f>M2244/Inputs!$B$6</f>
        <v>582.14728022002487</v>
      </c>
      <c r="O2244" s="38">
        <f>IF(N2244&gt;Inputs!$B$4,1,0)</f>
        <v>1</v>
      </c>
      <c r="P2244" s="34">
        <f t="shared" si="342"/>
        <v>6.3739403691198696E-2</v>
      </c>
      <c r="Q2244" s="36">
        <f>Inputs!$B$12*(1+$B2244)^0*$C2244+Inputs!$B$29*(1+$D2244)^0*Inputs!$B$19+Inputs!$B$30*(1+$E2244)^0*Inputs!$B$20+Inputs!$B$31*(1+$F2244)^0*Inputs!$B$21+Inputs!$B$22*(1+Inputs!$B$23)^0</f>
        <v>14571.739741131463</v>
      </c>
      <c r="R2244" s="36">
        <f>Inputs!$B$12*(1+$B2244)^1*$C2244+Inputs!$B$29*(1+$D2244)^1*Inputs!$B$19+Inputs!$B$30*(1+$E2244)^1*Inputs!$B$20+Inputs!$B$31*(1+$F2244)^1*Inputs!$B$21+Inputs!$B$22*(1+Inputs!$B$23)^1</f>
        <v>17189.422559398059</v>
      </c>
      <c r="S2244" s="36">
        <f>Inputs!$B$12*(1+$B2244)^2*$C2244+Inputs!$B$29*(1+$D2244)^2*Inputs!$B$19+Inputs!$B$30*(1+$E2244)^2*Inputs!$B$20+Inputs!$B$31*(1+$F2244)^2*Inputs!$B$21+Inputs!$B$22*(1+Inputs!$B$23)^2</f>
        <v>20723.684516821926</v>
      </c>
      <c r="T2244" s="36">
        <f>Inputs!$B$12*(1+$B2244)^3*$C2244+Inputs!$B$29*(1+$D2244)^3*Inputs!$B$19+Inputs!$B$30*(1+$E2244)^3*Inputs!$B$20+Inputs!$B$31*(1+$F2244)^3*Inputs!$B$21+Inputs!$B$22*(1+Inputs!$B$23)^3</f>
        <v>25515.250754846355</v>
      </c>
      <c r="U2244" s="36">
        <f>Inputs!$B$12*(1+$B2244)^4*$C2244+Inputs!$B$29*(1+$D2244)^4*Inputs!$B$19+Inputs!$B$30*(1+$E2244)^4*Inputs!$B$20+Inputs!$B$31*(1+$F2244)^4*Inputs!$B$21+Inputs!$B$22*(1+Inputs!$B$23)^4</f>
        <v>32031.992068528962</v>
      </c>
      <c r="V2244" s="35">
        <f>Inputs!$B$13/(Q2244*(1-$G2244))</f>
        <v>1.0418339124604135</v>
      </c>
      <c r="W2244" s="36">
        <f>Inputs!$B$13</f>
        <v>12660</v>
      </c>
      <c r="X2244" s="36">
        <f t="shared" si="343"/>
        <v>15194.669883788769</v>
      </c>
      <c r="Y2244" s="36">
        <f t="shared" si="344"/>
        <v>18632.754067197791</v>
      </c>
      <c r="Z2244" s="36">
        <f t="shared" si="345"/>
        <v>23327.41947156399</v>
      </c>
      <c r="AA2244" s="36">
        <f t="shared" si="346"/>
        <v>29770.650141476573</v>
      </c>
      <c r="AB2244" s="36">
        <f t="shared" si="347"/>
        <v>73952.851175468051</v>
      </c>
      <c r="AC2244" s="36">
        <f t="shared" si="348"/>
        <v>480837.82833524124</v>
      </c>
      <c r="AD2244" s="36">
        <f t="shared" si="349"/>
        <v>307935.76464886824</v>
      </c>
    </row>
    <row r="2245" spans="1:30" ht="14.25" customHeight="1" x14ac:dyDescent="0.25">
      <c r="A2245" s="16">
        <v>2229</v>
      </c>
      <c r="B2245" s="34">
        <v>0.255023344404819</v>
      </c>
      <c r="C2245" s="34">
        <v>7.8931068204890403E-2</v>
      </c>
      <c r="D2245" s="34">
        <v>1.5030191557483899E-2</v>
      </c>
      <c r="E2245" s="34">
        <v>6.8927472648976501E-2</v>
      </c>
      <c r="F2245" s="34">
        <v>1.3009207532959199E-2</v>
      </c>
      <c r="G2245" s="34">
        <v>0.167348130888299</v>
      </c>
      <c r="H2245" s="35">
        <v>1.0287587704274701</v>
      </c>
      <c r="I2245" s="34">
        <v>9.5321248424894103E-2</v>
      </c>
      <c r="J2245" s="34">
        <v>1.8398398601178801E-2</v>
      </c>
      <c r="K2245" s="36">
        <f>Inputs!$B$12*(1+$B2245)^4</f>
        <v>148853.29987448716</v>
      </c>
      <c r="L2245" s="36">
        <f t="shared" si="340"/>
        <v>17724.594593973194</v>
      </c>
      <c r="M2245" s="36">
        <f t="shared" si="341"/>
        <v>205339.76249323666</v>
      </c>
      <c r="N2245" s="37">
        <f>M2245/Inputs!$B$6</f>
        <v>313.01793062993391</v>
      </c>
      <c r="O2245" s="38">
        <f>IF(N2245&gt;Inputs!$B$4,1,0)</f>
        <v>0</v>
      </c>
      <c r="P2245" s="34">
        <f t="shared" si="342"/>
        <v>7.6922849823715306E-2</v>
      </c>
      <c r="Q2245" s="36">
        <f>Inputs!$B$12*(1+$B2245)^0*$C2245+Inputs!$B$29*(1+$D2245)^0*Inputs!$B$19+Inputs!$B$30*(1+$E2245)^0*Inputs!$B$20+Inputs!$B$31*(1+$F2245)^0*Inputs!$B$21+Inputs!$B$22*(1+Inputs!$B$23)^0</f>
        <v>12757.908119720345</v>
      </c>
      <c r="R2245" s="36">
        <f>Inputs!$B$12*(1+$B2245)^1*$C2245+Inputs!$B$29*(1+$D2245)^1*Inputs!$B$19+Inputs!$B$30*(1+$E2245)^1*Inputs!$B$20+Inputs!$B$31*(1+$F2245)^1*Inputs!$B$21+Inputs!$B$22*(1+Inputs!$B$23)^1</f>
        <v>14177.984679954901</v>
      </c>
      <c r="S2245" s="36">
        <f>Inputs!$B$12*(1+$B2245)^2*$C2245+Inputs!$B$29*(1+$D2245)^2*Inputs!$B$19+Inputs!$B$30*(1+$E2245)^2*Inputs!$B$20+Inputs!$B$31*(1+$F2245)^2*Inputs!$B$21+Inputs!$B$22*(1+Inputs!$B$23)^2</f>
        <v>15917.432652735435</v>
      </c>
      <c r="T2245" s="36">
        <f>Inputs!$B$12*(1+$B2245)^3*$C2245+Inputs!$B$29*(1+$D2245)^3*Inputs!$B$19+Inputs!$B$30*(1+$E2245)^3*Inputs!$B$20+Inputs!$B$31*(1+$F2245)^3*Inputs!$B$21+Inputs!$B$22*(1+Inputs!$B$23)^3</f>
        <v>18055.581843849453</v>
      </c>
      <c r="U2245" s="36">
        <f>Inputs!$B$12*(1+$B2245)^4*$C2245+Inputs!$B$29*(1+$D2245)^4*Inputs!$B$19+Inputs!$B$30*(1+$E2245)^4*Inputs!$B$20+Inputs!$B$31*(1+$F2245)^4*Inputs!$B$21+Inputs!$B$22*(1+Inputs!$B$23)^4</f>
        <v>20691.848910331035</v>
      </c>
      <c r="V2245" s="35">
        <f>Inputs!$B$13/(Q2245*(1-$G2245))</f>
        <v>1.1917654046632811</v>
      </c>
      <c r="W2245" s="36">
        <f>Inputs!$B$13</f>
        <v>12660</v>
      </c>
      <c r="X2245" s="36">
        <f t="shared" si="343"/>
        <v>13588.091863280921</v>
      </c>
      <c r="Y2245" s="36">
        <f t="shared" si="344"/>
        <v>14715.05847970479</v>
      </c>
      <c r="Z2245" s="36">
        <f t="shared" si="345"/>
        <v>16079.034730635663</v>
      </c>
      <c r="AA2245" s="36">
        <f t="shared" si="346"/>
        <v>17724.594593973194</v>
      </c>
      <c r="AB2245" s="36">
        <f t="shared" si="347"/>
        <v>56495.845978083205</v>
      </c>
      <c r="AC2245" s="36">
        <f t="shared" si="348"/>
        <v>234659.7765387572</v>
      </c>
      <c r="AD2245" s="36">
        <f t="shared" si="349"/>
        <v>148843.91651515345</v>
      </c>
    </row>
    <row r="2246" spans="1:30" ht="14.25" customHeight="1" x14ac:dyDescent="0.25">
      <c r="A2246" s="16">
        <v>2230</v>
      </c>
      <c r="B2246" s="34">
        <v>0.25942091615761098</v>
      </c>
      <c r="C2246" s="34">
        <v>8.6132402426114599E-2</v>
      </c>
      <c r="D2246" s="34">
        <v>1.1936040966895701E-2</v>
      </c>
      <c r="E2246" s="34">
        <v>3.2042837112482597E-2</v>
      </c>
      <c r="F2246" s="34">
        <v>2.5931711149185899E-2</v>
      </c>
      <c r="G2246" s="34">
        <v>0.19693665875538999</v>
      </c>
      <c r="H2246" s="35">
        <v>1.03673536188744</v>
      </c>
      <c r="I2246" s="34">
        <v>0.103472046822689</v>
      </c>
      <c r="J2246" s="34">
        <v>2.9961242395478201E-2</v>
      </c>
      <c r="K2246" s="36">
        <f>Inputs!$B$12*(1+$B2246)^4</f>
        <v>150950.60469820577</v>
      </c>
      <c r="L2246" s="36">
        <f t="shared" si="340"/>
        <v>18082.991594706513</v>
      </c>
      <c r="M2246" s="36">
        <f t="shared" si="341"/>
        <v>210625.84888179056</v>
      </c>
      <c r="N2246" s="37">
        <f>M2246/Inputs!$B$6</f>
        <v>321.07598914907095</v>
      </c>
      <c r="O2246" s="38">
        <f>IF(N2246&gt;Inputs!$B$4,1,0)</f>
        <v>0</v>
      </c>
      <c r="P2246" s="34">
        <f t="shared" si="342"/>
        <v>7.3510804427210794E-2</v>
      </c>
      <c r="Q2246" s="36">
        <f>Inputs!$B$12*(1+$B2246)^0*$C2246+Inputs!$B$29*(1+$D2246)^0*Inputs!$B$19+Inputs!$B$30*(1+$E2246)^0*Inputs!$B$20+Inputs!$B$31*(1+$F2246)^0*Inputs!$B$21+Inputs!$B$22*(1+Inputs!$B$23)^0</f>
        <v>13189.988172993799</v>
      </c>
      <c r="R2246" s="36">
        <f>Inputs!$B$12*(1+$B2246)^1*$C2246+Inputs!$B$29*(1+$D2246)^1*Inputs!$B$19+Inputs!$B$30*(1+$E2246)^1*Inputs!$B$20+Inputs!$B$31*(1+$F2246)^1*Inputs!$B$21+Inputs!$B$22*(1+Inputs!$B$23)^1</f>
        <v>14698.500970292516</v>
      </c>
      <c r="S2246" s="36">
        <f>Inputs!$B$12*(1+$B2246)^2*$C2246+Inputs!$B$29*(1+$D2246)^2*Inputs!$B$19+Inputs!$B$30*(1+$E2246)^2*Inputs!$B$20+Inputs!$B$31*(1+$F2246)^2*Inputs!$B$21+Inputs!$B$22*(1+Inputs!$B$23)^2</f>
        <v>16558.824488457922</v>
      </c>
      <c r="T2246" s="36">
        <f>Inputs!$B$12*(1+$B2246)^3*$C2246+Inputs!$B$29*(1+$D2246)^3*Inputs!$B$19+Inputs!$B$30*(1+$E2246)^3*Inputs!$B$20+Inputs!$B$31*(1+$F2246)^3*Inputs!$B$21+Inputs!$B$22*(1+Inputs!$B$23)^3</f>
        <v>18861.289744530397</v>
      </c>
      <c r="U2246" s="36">
        <f>Inputs!$B$12*(1+$B2246)^4*$C2246+Inputs!$B$29*(1+$D2246)^4*Inputs!$B$19+Inputs!$B$30*(1+$E2246)^4*Inputs!$B$20+Inputs!$B$31*(1+$F2246)^4*Inputs!$B$21+Inputs!$B$22*(1+Inputs!$B$23)^4</f>
        <v>21719.637216021918</v>
      </c>
      <c r="V2246" s="35">
        <f>Inputs!$B$13/(Q2246*(1-$G2246))</f>
        <v>1.1951970103887397</v>
      </c>
      <c r="W2246" s="36">
        <f>Inputs!$B$13</f>
        <v>12660</v>
      </c>
      <c r="X2246" s="36">
        <f t="shared" si="343"/>
        <v>13640.285617525851</v>
      </c>
      <c r="Y2246" s="36">
        <f t="shared" si="344"/>
        <v>14839.878322132021</v>
      </c>
      <c r="Z2246" s="36">
        <f t="shared" si="345"/>
        <v>16303.281057421014</v>
      </c>
      <c r="AA2246" s="36">
        <f t="shared" si="346"/>
        <v>18082.991594706513</v>
      </c>
      <c r="AB2246" s="36">
        <f t="shared" si="347"/>
        <v>55767.969689894038</v>
      </c>
      <c r="AC2246" s="36">
        <f t="shared" si="348"/>
        <v>253361.13016628553</v>
      </c>
      <c r="AD2246" s="36">
        <f t="shared" si="349"/>
        <v>154857.87919189653</v>
      </c>
    </row>
    <row r="2247" spans="1:30" ht="14.25" customHeight="1" x14ac:dyDescent="0.25">
      <c r="A2247" s="16">
        <v>2231</v>
      </c>
      <c r="B2247" s="34">
        <v>0.35118761518561498</v>
      </c>
      <c r="C2247" s="34">
        <v>7.3728983187730399E-2</v>
      </c>
      <c r="D2247" s="34">
        <v>4.3190826723384701E-2</v>
      </c>
      <c r="E2247" s="34">
        <v>4.7612044915572603E-2</v>
      </c>
      <c r="F2247" s="34">
        <v>-2.59899490910941E-3</v>
      </c>
      <c r="G2247" s="34">
        <v>0.21903589301471299</v>
      </c>
      <c r="H2247" s="35">
        <v>1.1053121460747499</v>
      </c>
      <c r="I2247" s="34">
        <v>9.1824323019733298E-2</v>
      </c>
      <c r="J2247" s="34">
        <v>3.2811849814454098E-2</v>
      </c>
      <c r="K2247" s="36">
        <f>Inputs!$B$12*(1+$B2247)^4</f>
        <v>199992.57581679957</v>
      </c>
      <c r="L2247" s="36">
        <f t="shared" si="340"/>
        <v>20331.272065027424</v>
      </c>
      <c r="M2247" s="36">
        <f t="shared" si="341"/>
        <v>289957.83364108409</v>
      </c>
      <c r="N2247" s="37">
        <f>M2247/Inputs!$B$6</f>
        <v>442.00889274555499</v>
      </c>
      <c r="O2247" s="38">
        <f>IF(N2247&gt;Inputs!$B$4,1,0)</f>
        <v>1</v>
      </c>
      <c r="P2247" s="34">
        <f t="shared" si="342"/>
        <v>5.9012473205279199E-2</v>
      </c>
      <c r="Q2247" s="36">
        <f>Inputs!$B$12*(1+$B2247)^0*$C2247+Inputs!$B$29*(1+$D2247)^0*Inputs!$B$19+Inputs!$B$30*(1+$E2247)^0*Inputs!$B$20+Inputs!$B$31*(1+$F2247)^0*Inputs!$B$21+Inputs!$B$22*(1+Inputs!$B$23)^0</f>
        <v>12445.783018690745</v>
      </c>
      <c r="R2247" s="36">
        <f>Inputs!$B$12*(1+$B2247)^1*$C2247+Inputs!$B$29*(1+$D2247)^1*Inputs!$B$19+Inputs!$B$30*(1+$E2247)^1*Inputs!$B$20+Inputs!$B$31*(1+$F2247)^1*Inputs!$B$21+Inputs!$B$22*(1+Inputs!$B$23)^1</f>
        <v>14180.615763947862</v>
      </c>
      <c r="S2247" s="36">
        <f>Inputs!$B$12*(1+$B2247)^2*$C2247+Inputs!$B$29*(1+$D2247)^2*Inputs!$B$19+Inputs!$B$30*(1+$E2247)^2*Inputs!$B$20+Inputs!$B$31*(1+$F2247)^2*Inputs!$B$21+Inputs!$B$22*(1+Inputs!$B$23)^2</f>
        <v>16470.845250118778</v>
      </c>
      <c r="T2247" s="36">
        <f>Inputs!$B$12*(1+$B2247)^3*$C2247+Inputs!$B$29*(1+$D2247)^3*Inputs!$B$19+Inputs!$B$30*(1+$E2247)^3*Inputs!$B$20+Inputs!$B$31*(1+$F2247)^3*Inputs!$B$21+Inputs!$B$22*(1+Inputs!$B$23)^3</f>
        <v>19508.551129640888</v>
      </c>
      <c r="U2247" s="36">
        <f>Inputs!$B$12*(1+$B2247)^4*$C2247+Inputs!$B$29*(1+$D2247)^4*Inputs!$B$19+Inputs!$B$30*(1+$E2247)^4*Inputs!$B$20+Inputs!$B$31*(1+$F2247)^4*Inputs!$B$21+Inputs!$B$22*(1+Inputs!$B$23)^4</f>
        <v>23553.124910869174</v>
      </c>
      <c r="V2247" s="35">
        <f>Inputs!$B$13/(Q2247*(1-$G2247))</f>
        <v>1.3025080206351132</v>
      </c>
      <c r="W2247" s="36">
        <f>Inputs!$B$13</f>
        <v>12660</v>
      </c>
      <c r="X2247" s="36">
        <f t="shared" si="343"/>
        <v>13878.728721195295</v>
      </c>
      <c r="Y2247" s="36">
        <f t="shared" si="344"/>
        <v>15486.062687970832</v>
      </c>
      <c r="Z2247" s="36">
        <f t="shared" si="345"/>
        <v>17591.052481036182</v>
      </c>
      <c r="AA2247" s="36">
        <f t="shared" si="346"/>
        <v>20331.272065027424</v>
      </c>
      <c r="AB2247" s="36">
        <f t="shared" si="347"/>
        <v>60618.723728649944</v>
      </c>
      <c r="AC2247" s="36">
        <f t="shared" si="348"/>
        <v>355829.49790152861</v>
      </c>
      <c r="AD2247" s="36">
        <f t="shared" si="349"/>
        <v>229339.10991243416</v>
      </c>
    </row>
    <row r="2248" spans="1:30" ht="14.25" customHeight="1" x14ac:dyDescent="0.25">
      <c r="A2248" s="16">
        <v>2232</v>
      </c>
      <c r="B2248" s="34">
        <v>0.425099704202545</v>
      </c>
      <c r="C2248" s="34">
        <v>5.9843649656349203E-2</v>
      </c>
      <c r="D2248" s="34">
        <v>4.0037735151695397E-2</v>
      </c>
      <c r="E2248" s="34">
        <v>4.4319593298759501E-2</v>
      </c>
      <c r="F2248" s="34">
        <v>2.23726855334987E-2</v>
      </c>
      <c r="G2248" s="34">
        <v>0.18562902486535099</v>
      </c>
      <c r="H2248" s="35">
        <v>1.0568883792175801</v>
      </c>
      <c r="I2248" s="34">
        <v>8.5750254679364799E-2</v>
      </c>
      <c r="J2248" s="34">
        <v>3.06072849609559E-2</v>
      </c>
      <c r="K2248" s="36">
        <f>Inputs!$B$12*(1+$B2248)^4</f>
        <v>247475.52265633809</v>
      </c>
      <c r="L2248" s="36">
        <f t="shared" si="340"/>
        <v>20654.386497290445</v>
      </c>
      <c r="M2248" s="36">
        <f t="shared" si="341"/>
        <v>317769.76874924568</v>
      </c>
      <c r="N2248" s="37">
        <f>M2248/Inputs!$B$6</f>
        <v>484.40513528848425</v>
      </c>
      <c r="O2248" s="38">
        <f>IF(N2248&gt;Inputs!$B$4,1,0)</f>
        <v>1</v>
      </c>
      <c r="P2248" s="34">
        <f t="shared" si="342"/>
        <v>5.5142969718408902E-2</v>
      </c>
      <c r="Q2248" s="36">
        <f>Inputs!$B$12*(1+$B2248)^0*$C2248+Inputs!$B$29*(1+$D2248)^0*Inputs!$B$19+Inputs!$B$30*(1+$E2248)^0*Inputs!$B$20+Inputs!$B$31*(1+$F2248)^0*Inputs!$B$21+Inputs!$B$22*(1+Inputs!$B$23)^0</f>
        <v>11612.663006807874</v>
      </c>
      <c r="R2248" s="36">
        <f>Inputs!$B$12*(1+$B2248)^1*$C2248+Inputs!$B$29*(1+$D2248)^1*Inputs!$B$19+Inputs!$B$30*(1+$E2248)^1*Inputs!$B$20+Inputs!$B$31*(1+$F2248)^1*Inputs!$B$21+Inputs!$B$22*(1+Inputs!$B$23)^1</f>
        <v>13414.333157888082</v>
      </c>
      <c r="S2248" s="36">
        <f>Inputs!$B$12*(1+$B2248)^2*$C2248+Inputs!$B$29*(1+$D2248)^2*Inputs!$B$19+Inputs!$B$30*(1+$E2248)^2*Inputs!$B$20+Inputs!$B$31*(1+$F2248)^2*Inputs!$B$21+Inputs!$B$22*(1+Inputs!$B$23)^2</f>
        <v>15875.270963097326</v>
      </c>
      <c r="T2248" s="36">
        <f>Inputs!$B$12*(1+$B2248)^3*$C2248+Inputs!$B$29*(1+$D2248)^3*Inputs!$B$19+Inputs!$B$30*(1+$E2248)^3*Inputs!$B$20+Inputs!$B$31*(1+$F2248)^3*Inputs!$B$21+Inputs!$B$22*(1+Inputs!$B$23)^3</f>
        <v>19271.725260410312</v>
      </c>
      <c r="U2248" s="36">
        <f>Inputs!$B$12*(1+$B2248)^4*$C2248+Inputs!$B$29*(1+$D2248)^4*Inputs!$B$19+Inputs!$B$30*(1+$E2248)^4*Inputs!$B$20+Inputs!$B$31*(1+$F2248)^4*Inputs!$B$21+Inputs!$B$22*(1+Inputs!$B$23)^4</f>
        <v>23997.217631363528</v>
      </c>
      <c r="V2248" s="35">
        <f>Inputs!$B$13/(Q2248*(1-$G2248))</f>
        <v>1.338688694820686</v>
      </c>
      <c r="W2248" s="36">
        <f>Inputs!$B$13</f>
        <v>12660</v>
      </c>
      <c r="X2248" s="36">
        <f t="shared" si="343"/>
        <v>13854.547550985095</v>
      </c>
      <c r="Y2248" s="36">
        <f t="shared" si="344"/>
        <v>15485.441284382665</v>
      </c>
      <c r="Z2248" s="36">
        <f t="shared" si="345"/>
        <v>17692.825946489553</v>
      </c>
      <c r="AA2248" s="36">
        <f t="shared" si="346"/>
        <v>20654.386497290445</v>
      </c>
      <c r="AB2248" s="36">
        <f t="shared" si="347"/>
        <v>61931.412120726498</v>
      </c>
      <c r="AC2248" s="36">
        <f t="shared" si="348"/>
        <v>386024.93299160199</v>
      </c>
      <c r="AD2248" s="36">
        <f t="shared" si="349"/>
        <v>255838.35662851916</v>
      </c>
    </row>
    <row r="2249" spans="1:30" ht="14.25" customHeight="1" x14ac:dyDescent="0.25">
      <c r="A2249" s="16">
        <v>2233</v>
      </c>
      <c r="B2249" s="34">
        <v>0.41499006035144798</v>
      </c>
      <c r="C2249" s="34">
        <v>7.7123539317722395E-2</v>
      </c>
      <c r="D2249" s="34">
        <v>2.2770033414580899E-2</v>
      </c>
      <c r="E2249" s="34">
        <v>2.7335411657477399E-2</v>
      </c>
      <c r="F2249" s="34">
        <v>2.29907441058688E-2</v>
      </c>
      <c r="G2249" s="34">
        <v>0.161384273859944</v>
      </c>
      <c r="H2249" s="35">
        <v>1.08128439049756</v>
      </c>
      <c r="I2249" s="34">
        <v>9.7422040114905406E-2</v>
      </c>
      <c r="J2249" s="34">
        <v>2.5431031803719199E-2</v>
      </c>
      <c r="K2249" s="36">
        <f>Inputs!$B$12*(1+$B2249)^4</f>
        <v>240527.53858891796</v>
      </c>
      <c r="L2249" s="36">
        <f t="shared" si="340"/>
        <v>24764.29265877388</v>
      </c>
      <c r="M2249" s="36">
        <f t="shared" si="341"/>
        <v>287311.60592657077</v>
      </c>
      <c r="N2249" s="37">
        <f>M2249/Inputs!$B$6</f>
        <v>437.97500903440664</v>
      </c>
      <c r="O2249" s="38">
        <f>IF(N2249&gt;Inputs!$B$4,1,0)</f>
        <v>1</v>
      </c>
      <c r="P2249" s="34">
        <f t="shared" si="342"/>
        <v>7.1991008311186211E-2</v>
      </c>
      <c r="Q2249" s="36">
        <f>Inputs!$B$12*(1+$B2249)^0*$C2249+Inputs!$B$29*(1+$D2249)^0*Inputs!$B$19+Inputs!$B$30*(1+$E2249)^0*Inputs!$B$20+Inputs!$B$31*(1+$F2249)^0*Inputs!$B$21+Inputs!$B$22*(1+Inputs!$B$23)^0</f>
        <v>12649.456386490267</v>
      </c>
      <c r="R2249" s="36">
        <f>Inputs!$B$12*(1+$B2249)^1*$C2249+Inputs!$B$29*(1+$D2249)^1*Inputs!$B$19+Inputs!$B$30*(1+$E2249)^1*Inputs!$B$20+Inputs!$B$31*(1+$F2249)^1*Inputs!$B$21+Inputs!$B$22*(1+Inputs!$B$23)^1</f>
        <v>14748.276374254681</v>
      </c>
      <c r="S2249" s="36">
        <f>Inputs!$B$12*(1+$B2249)^2*$C2249+Inputs!$B$29*(1+$D2249)^2*Inputs!$B$19+Inputs!$B$30*(1+$E2249)^2*Inputs!$B$20+Inputs!$B$31*(1+$F2249)^2*Inputs!$B$21+Inputs!$B$22*(1+Inputs!$B$23)^2</f>
        <v>17647.915810383754</v>
      </c>
      <c r="T2249" s="36">
        <f>Inputs!$B$12*(1+$B2249)^3*$C2249+Inputs!$B$29*(1+$D2249)^3*Inputs!$B$19+Inputs!$B$30*(1+$E2249)^3*Inputs!$B$20+Inputs!$B$31*(1+$F2249)^3*Inputs!$B$21+Inputs!$B$22*(1+Inputs!$B$23)^3</f>
        <v>21679.170671882595</v>
      </c>
      <c r="U2249" s="36">
        <f>Inputs!$B$12*(1+$B2249)^4*$C2249+Inputs!$B$29*(1+$D2249)^4*Inputs!$B$19+Inputs!$B$30*(1+$E2249)^4*Inputs!$B$20+Inputs!$B$31*(1+$F2249)^4*Inputs!$B$21+Inputs!$B$22*(1+Inputs!$B$23)^4</f>
        <v>27310.081236069294</v>
      </c>
      <c r="V2249" s="35">
        <f>Inputs!$B$13/(Q2249*(1-$G2249))</f>
        <v>1.1934351954737168</v>
      </c>
      <c r="W2249" s="36">
        <f>Inputs!$B$13</f>
        <v>12660</v>
      </c>
      <c r="X2249" s="36">
        <f t="shared" si="343"/>
        <v>14413.795286450919</v>
      </c>
      <c r="Y2249" s="36">
        <f t="shared" si="344"/>
        <v>16832.719906821047</v>
      </c>
      <c r="Z2249" s="36">
        <f t="shared" si="345"/>
        <v>20168.023028522657</v>
      </c>
      <c r="AA2249" s="36">
        <f t="shared" si="346"/>
        <v>24764.29265877388</v>
      </c>
      <c r="AB2249" s="36">
        <f t="shared" si="347"/>
        <v>65703.451542213385</v>
      </c>
      <c r="AC2249" s="36">
        <f t="shared" si="348"/>
        <v>352739.52634762513</v>
      </c>
      <c r="AD2249" s="36">
        <f t="shared" si="349"/>
        <v>221608.15438435739</v>
      </c>
    </row>
    <row r="2250" spans="1:30" ht="14.25" customHeight="1" x14ac:dyDescent="0.25">
      <c r="A2250" s="16">
        <v>2234</v>
      </c>
      <c r="B2250" s="34">
        <v>0.31169368054676</v>
      </c>
      <c r="C2250" s="34">
        <v>7.3249809720024206E-2</v>
      </c>
      <c r="D2250" s="34">
        <v>1.44724545474312E-2</v>
      </c>
      <c r="E2250" s="34">
        <v>3.7607010928662803E-2</v>
      </c>
      <c r="F2250" s="34">
        <v>-1.12896870459333E-2</v>
      </c>
      <c r="G2250" s="34">
        <v>0.16278186425017699</v>
      </c>
      <c r="H2250" s="35">
        <v>0.958162502087896</v>
      </c>
      <c r="I2250" s="34">
        <v>9.5476896514099005E-2</v>
      </c>
      <c r="J2250" s="34">
        <v>2.8212739868866001E-2</v>
      </c>
      <c r="K2250" s="36">
        <f>Inputs!$B$12*(1+$B2250)^4</f>
        <v>177615.53782761015</v>
      </c>
      <c r="L2250" s="36">
        <f t="shared" si="340"/>
        <v>16956.650486928185</v>
      </c>
      <c r="M2250" s="36">
        <f t="shared" si="341"/>
        <v>219250.80847033954</v>
      </c>
      <c r="N2250" s="37">
        <f>M2250/Inputs!$B$6</f>
        <v>334.22379339990783</v>
      </c>
      <c r="O2250" s="38">
        <f>IF(N2250&gt;Inputs!$B$4,1,0)</f>
        <v>0</v>
      </c>
      <c r="P2250" s="34">
        <f t="shared" si="342"/>
        <v>6.7264156645232998E-2</v>
      </c>
      <c r="Q2250" s="36">
        <f>Inputs!$B$12*(1+$B2250)^0*$C2250+Inputs!$B$29*(1+$D2250)^0*Inputs!$B$19+Inputs!$B$30*(1+$E2250)^0*Inputs!$B$20+Inputs!$B$31*(1+$F2250)^0*Inputs!$B$21+Inputs!$B$22*(1+Inputs!$B$23)^0</f>
        <v>12417.032610628376</v>
      </c>
      <c r="R2250" s="36">
        <f>Inputs!$B$12*(1+$B2250)^1*$C2250+Inputs!$B$29*(1+$D2250)^1*Inputs!$B$19+Inputs!$B$30*(1+$E2250)^1*Inputs!$B$20+Inputs!$B$31*(1+$F2250)^1*Inputs!$B$21+Inputs!$B$22*(1+Inputs!$B$23)^1</f>
        <v>13809.120498650002</v>
      </c>
      <c r="S2250" s="36">
        <f>Inputs!$B$12*(1+$B2250)^2*$C2250+Inputs!$B$29*(1+$D2250)^2*Inputs!$B$19+Inputs!$B$30*(1+$E2250)^2*Inputs!$B$20+Inputs!$B$31*(1+$F2250)^2*Inputs!$B$21+Inputs!$B$22*(1+Inputs!$B$23)^2</f>
        <v>15630.940941138007</v>
      </c>
      <c r="T2250" s="36">
        <f>Inputs!$B$12*(1+$B2250)^3*$C2250+Inputs!$B$29*(1+$D2250)^3*Inputs!$B$19+Inputs!$B$30*(1+$E2250)^3*Inputs!$B$20+Inputs!$B$31*(1+$F2250)^3*Inputs!$B$21+Inputs!$B$22*(1+Inputs!$B$23)^3</f>
        <v>18015.657731651845</v>
      </c>
      <c r="U2250" s="36">
        <f>Inputs!$B$12*(1+$B2250)^4*$C2250+Inputs!$B$29*(1+$D2250)^4*Inputs!$B$19+Inputs!$B$30*(1+$E2250)^4*Inputs!$B$20+Inputs!$B$31*(1+$F2250)^4*Inputs!$B$21+Inputs!$B$22*(1+Inputs!$B$23)^4</f>
        <v>21137.92100016302</v>
      </c>
      <c r="V2250" s="35">
        <f>Inputs!$B$13/(Q2250*(1-$G2250))</f>
        <v>1.2178036084225088</v>
      </c>
      <c r="W2250" s="36">
        <f>Inputs!$B$13</f>
        <v>12660</v>
      </c>
      <c r="X2250" s="36">
        <f t="shared" si="343"/>
        <v>13328.883559754575</v>
      </c>
      <c r="Y2250" s="36">
        <f t="shared" si="344"/>
        <v>14237.898123888212</v>
      </c>
      <c r="Z2250" s="36">
        <f t="shared" si="345"/>
        <v>15431.042917427569</v>
      </c>
      <c r="AA2250" s="36">
        <f t="shared" si="346"/>
        <v>16956.650486928185</v>
      </c>
      <c r="AB2250" s="36">
        <f t="shared" si="347"/>
        <v>54956.229468471633</v>
      </c>
      <c r="AC2250" s="36">
        <f t="shared" si="348"/>
        <v>259202.5965347295</v>
      </c>
      <c r="AD2250" s="36">
        <f t="shared" si="349"/>
        <v>164294.57900186791</v>
      </c>
    </row>
    <row r="2251" spans="1:30" ht="14.25" customHeight="1" x14ac:dyDescent="0.25">
      <c r="A2251" s="16">
        <v>2235</v>
      </c>
      <c r="B2251" s="34">
        <v>0.52072289383598702</v>
      </c>
      <c r="C2251" s="34">
        <v>4.8754704130441903E-2</v>
      </c>
      <c r="D2251" s="34">
        <v>2.1095543768006899E-2</v>
      </c>
      <c r="E2251" s="34">
        <v>5.5253681349926198E-2</v>
      </c>
      <c r="F2251" s="34">
        <v>-3.3080380618280198E-3</v>
      </c>
      <c r="G2251" s="34">
        <v>0.183842214020458</v>
      </c>
      <c r="H2251" s="35">
        <v>0.96551025324432505</v>
      </c>
      <c r="I2251" s="34">
        <v>8.8706775118751302E-2</v>
      </c>
      <c r="J2251" s="34">
        <v>2.0876770158731701E-2</v>
      </c>
      <c r="K2251" s="36">
        <f>Inputs!$B$12*(1+$B2251)^4</f>
        <v>320886.60383238964</v>
      </c>
      <c r="L2251" s="36">
        <f t="shared" si="340"/>
        <v>19076.505066196671</v>
      </c>
      <c r="M2251" s="36">
        <f t="shared" si="341"/>
        <v>246175.37521613529</v>
      </c>
      <c r="N2251" s="37">
        <f>M2251/Inputs!$B$6</f>
        <v>375.26734026849891</v>
      </c>
      <c r="O2251" s="38">
        <f>IF(N2251&gt;Inputs!$B$4,1,0)</f>
        <v>0</v>
      </c>
      <c r="P2251" s="34">
        <f t="shared" si="342"/>
        <v>6.7830004960019605E-2</v>
      </c>
      <c r="Q2251" s="36">
        <f>Inputs!$B$12*(1+$B2251)^0*$C2251+Inputs!$B$29*(1+$D2251)^0*Inputs!$B$19+Inputs!$B$30*(1+$E2251)^0*Inputs!$B$20+Inputs!$B$31*(1+$F2251)^0*Inputs!$B$21+Inputs!$B$22*(1+Inputs!$B$23)^0</f>
        <v>10947.326275253436</v>
      </c>
      <c r="R2251" s="36">
        <f>Inputs!$B$12*(1+$B2251)^1*$C2251+Inputs!$B$29*(1+$D2251)^1*Inputs!$B$19+Inputs!$B$30*(1+$E2251)^1*Inputs!$B$20+Inputs!$B$31*(1+$F2251)^1*Inputs!$B$21+Inputs!$B$22*(1+Inputs!$B$23)^1</f>
        <v>12594.95293462792</v>
      </c>
      <c r="S2251" s="36">
        <f>Inputs!$B$12*(1+$B2251)^2*$C2251+Inputs!$B$29*(1+$D2251)^2*Inputs!$B$19+Inputs!$B$30*(1+$E2251)^2*Inputs!$B$20+Inputs!$B$31*(1+$F2251)^2*Inputs!$B$21+Inputs!$B$22*(1+Inputs!$B$23)^2</f>
        <v>15042.888027736506</v>
      </c>
      <c r="T2251" s="36">
        <f>Inputs!$B$12*(1+$B2251)^3*$C2251+Inputs!$B$29*(1+$D2251)^3*Inputs!$B$19+Inputs!$B$30*(1+$E2251)^3*Inputs!$B$20+Inputs!$B$31*(1+$F2251)^3*Inputs!$B$21+Inputs!$B$22*(1+Inputs!$B$23)^3</f>
        <v>18704.559610354452</v>
      </c>
      <c r="U2251" s="36">
        <f>Inputs!$B$12*(1+$B2251)^4*$C2251+Inputs!$B$29*(1+$D2251)^4*Inputs!$B$19+Inputs!$B$30*(1+$E2251)^4*Inputs!$B$20+Inputs!$B$31*(1+$F2251)^4*Inputs!$B$21+Inputs!$B$22*(1+Inputs!$B$23)^4</f>
        <v>24208.495171307433</v>
      </c>
      <c r="V2251" s="35">
        <f>Inputs!$B$13/(Q2251*(1-$G2251))</f>
        <v>1.4169401795984982</v>
      </c>
      <c r="W2251" s="36">
        <f>Inputs!$B$13</f>
        <v>12660</v>
      </c>
      <c r="X2251" s="36">
        <f t="shared" si="343"/>
        <v>13405.277539363324</v>
      </c>
      <c r="Y2251" s="36">
        <f t="shared" si="344"/>
        <v>14625.112958637568</v>
      </c>
      <c r="Z2251" s="36">
        <f t="shared" si="345"/>
        <v>16462.223765008923</v>
      </c>
      <c r="AA2251" s="36">
        <f t="shared" si="346"/>
        <v>19076.505066196671</v>
      </c>
      <c r="AB2251" s="36">
        <f t="shared" si="347"/>
        <v>58461.81048972287</v>
      </c>
      <c r="AC2251" s="36">
        <f t="shared" si="348"/>
        <v>287111.29962874635</v>
      </c>
      <c r="AD2251" s="36">
        <f t="shared" si="349"/>
        <v>187713.56472641241</v>
      </c>
    </row>
    <row r="2252" spans="1:30" ht="14.25" customHeight="1" x14ac:dyDescent="0.25">
      <c r="A2252" s="16">
        <v>2236</v>
      </c>
      <c r="B2252" s="34">
        <v>0.34245802396851099</v>
      </c>
      <c r="C2252" s="34">
        <v>6.4377656726771704E-2</v>
      </c>
      <c r="D2252" s="34">
        <v>1.9580034327054099E-2</v>
      </c>
      <c r="E2252" s="34">
        <v>3.1129007439965699E-2</v>
      </c>
      <c r="F2252" s="34">
        <v>1.3897089725115001E-2</v>
      </c>
      <c r="G2252" s="34">
        <v>0.19299538061275701</v>
      </c>
      <c r="H2252" s="35">
        <v>1.05484857895016</v>
      </c>
      <c r="I2252" s="34">
        <v>9.3605894402433901E-2</v>
      </c>
      <c r="J2252" s="34">
        <v>3.1452958148619203E-2</v>
      </c>
      <c r="K2252" s="36">
        <f>Inputs!$B$12*(1+$B2252)^4</f>
        <v>194874.09466004098</v>
      </c>
      <c r="L2252" s="36">
        <f t="shared" si="340"/>
        <v>17986.077811675135</v>
      </c>
      <c r="M2252" s="36">
        <f t="shared" si="341"/>
        <v>247609.89181900269</v>
      </c>
      <c r="N2252" s="37">
        <f>M2252/Inputs!$B$6</f>
        <v>377.45410338262604</v>
      </c>
      <c r="O2252" s="38">
        <f>IF(N2252&gt;Inputs!$B$4,1,0)</f>
        <v>0</v>
      </c>
      <c r="P2252" s="34">
        <f t="shared" si="342"/>
        <v>6.2152936253814697E-2</v>
      </c>
      <c r="Q2252" s="36">
        <f>Inputs!$B$12*(1+$B2252)^0*$C2252+Inputs!$B$29*(1+$D2252)^0*Inputs!$B$19+Inputs!$B$30*(1+$E2252)^0*Inputs!$B$20+Inputs!$B$31*(1+$F2252)^0*Inputs!$B$21+Inputs!$B$22*(1+Inputs!$B$23)^0</f>
        <v>11884.703431033224</v>
      </c>
      <c r="R2252" s="36">
        <f>Inputs!$B$12*(1+$B2252)^1*$C2252+Inputs!$B$29*(1+$D2252)^1*Inputs!$B$19+Inputs!$B$30*(1+$E2252)^1*Inputs!$B$20+Inputs!$B$31*(1+$F2252)^1*Inputs!$B$21+Inputs!$B$22*(1+Inputs!$B$23)^1</f>
        <v>13343.952941009902</v>
      </c>
      <c r="S2252" s="36">
        <f>Inputs!$B$12*(1+$B2252)^2*$C2252+Inputs!$B$29*(1+$D2252)^2*Inputs!$B$19+Inputs!$B$30*(1+$E2252)^2*Inputs!$B$20+Inputs!$B$31*(1+$F2252)^2*Inputs!$B$21+Inputs!$B$22*(1+Inputs!$B$23)^2</f>
        <v>15258.704278567304</v>
      </c>
      <c r="T2252" s="36">
        <f>Inputs!$B$12*(1+$B2252)^3*$C2252+Inputs!$B$29*(1+$D2252)^3*Inputs!$B$19+Inputs!$B$30*(1+$E2252)^3*Inputs!$B$20+Inputs!$B$31*(1+$F2252)^3*Inputs!$B$21+Inputs!$B$22*(1+Inputs!$B$23)^3</f>
        <v>17784.142463892524</v>
      </c>
      <c r="U2252" s="36">
        <f>Inputs!$B$12*(1+$B2252)^4*$C2252+Inputs!$B$29*(1+$D2252)^4*Inputs!$B$19+Inputs!$B$30*(1+$E2252)^4*Inputs!$B$20+Inputs!$B$31*(1+$F2252)^4*Inputs!$B$21+Inputs!$B$22*(1+Inputs!$B$23)^4</f>
        <v>21128.580726675671</v>
      </c>
      <c r="V2252" s="35">
        <f>Inputs!$B$13/(Q2252*(1-$G2252))</f>
        <v>1.3199860336994251</v>
      </c>
      <c r="W2252" s="36">
        <f>Inputs!$B$13</f>
        <v>12660</v>
      </c>
      <c r="X2252" s="36">
        <f t="shared" si="343"/>
        <v>13500.651501254337</v>
      </c>
      <c r="Y2252" s="36">
        <f t="shared" si="344"/>
        <v>14621.672468832254</v>
      </c>
      <c r="Z2252" s="36">
        <f t="shared" si="345"/>
        <v>16090.371197207181</v>
      </c>
      <c r="AA2252" s="36">
        <f t="shared" si="346"/>
        <v>17986.077811675135</v>
      </c>
      <c r="AB2252" s="36">
        <f t="shared" si="347"/>
        <v>56791.58791337705</v>
      </c>
      <c r="AC2252" s="36">
        <f t="shared" si="348"/>
        <v>298486.19039627316</v>
      </c>
      <c r="AD2252" s="36">
        <f t="shared" si="349"/>
        <v>190818.30390562565</v>
      </c>
    </row>
    <row r="2253" spans="1:30" ht="14.25" customHeight="1" x14ac:dyDescent="0.25">
      <c r="A2253" s="16">
        <v>2237</v>
      </c>
      <c r="B2253" s="34">
        <v>0.485412551251998</v>
      </c>
      <c r="C2253" s="34">
        <v>7.5516663216706595E-2</v>
      </c>
      <c r="D2253" s="34">
        <v>3.8079693730377701E-2</v>
      </c>
      <c r="E2253" s="34">
        <v>6.9801984583139201E-2</v>
      </c>
      <c r="F2253" s="34">
        <v>-6.2376530733036896E-3</v>
      </c>
      <c r="G2253" s="34">
        <v>0.169279625915775</v>
      </c>
      <c r="H2253" s="35">
        <v>1.1098070927964101</v>
      </c>
      <c r="I2253" s="34">
        <v>9.2731526728768596E-2</v>
      </c>
      <c r="J2253" s="34">
        <v>1.7160049096695301E-2</v>
      </c>
      <c r="K2253" s="36">
        <f>Inputs!$B$12*(1+$B2253)^4</f>
        <v>292105.41461439268</v>
      </c>
      <c r="L2253" s="36">
        <f t="shared" si="340"/>
        <v>28571.192136081714</v>
      </c>
      <c r="M2253" s="36">
        <f t="shared" si="341"/>
        <v>318326.51514335297</v>
      </c>
      <c r="N2253" s="37">
        <f>M2253/Inputs!$B$6</f>
        <v>485.25383405998929</v>
      </c>
      <c r="O2253" s="38">
        <f>IF(N2253&gt;Inputs!$B$4,1,0)</f>
        <v>1</v>
      </c>
      <c r="P2253" s="34">
        <f t="shared" si="342"/>
        <v>7.5571477632073294E-2</v>
      </c>
      <c r="Q2253" s="36">
        <f>Inputs!$B$12*(1+$B2253)^0*$C2253+Inputs!$B$29*(1+$D2253)^0*Inputs!$B$19+Inputs!$B$30*(1+$E2253)^0*Inputs!$B$20+Inputs!$B$31*(1+$F2253)^0*Inputs!$B$21+Inputs!$B$22*(1+Inputs!$B$23)^0</f>
        <v>12553.043820429317</v>
      </c>
      <c r="R2253" s="36">
        <f>Inputs!$B$12*(1+$B2253)^1*$C2253+Inputs!$B$29*(1+$D2253)^1*Inputs!$B$19+Inputs!$B$30*(1+$E2253)^1*Inputs!$B$20+Inputs!$B$31*(1+$F2253)^1*Inputs!$B$21+Inputs!$B$22*(1+Inputs!$B$23)^1</f>
        <v>14956.140376593619</v>
      </c>
      <c r="S2253" s="36">
        <f>Inputs!$B$12*(1+$B2253)^2*$C2253+Inputs!$B$29*(1+$D2253)^2*Inputs!$B$19+Inputs!$B$30*(1+$E2253)^2*Inputs!$B$20+Inputs!$B$31*(1+$F2253)^2*Inputs!$B$21+Inputs!$B$22*(1+Inputs!$B$23)^2</f>
        <v>18441.975426388715</v>
      </c>
      <c r="T2253" s="36">
        <f>Inputs!$B$12*(1+$B2253)^3*$C2253+Inputs!$B$29*(1+$D2253)^3*Inputs!$B$19+Inputs!$B$30*(1+$E2253)^3*Inputs!$B$20+Inputs!$B$31*(1+$F2253)^3*Inputs!$B$21+Inputs!$B$22*(1+Inputs!$B$23)^3</f>
        <v>23529.757044250742</v>
      </c>
      <c r="U2253" s="36">
        <f>Inputs!$B$12*(1+$B2253)^4*$C2253+Inputs!$B$29*(1+$D2253)^4*Inputs!$B$19+Inputs!$B$30*(1+$E2253)^4*Inputs!$B$20+Inputs!$B$31*(1+$F2253)^4*Inputs!$B$21+Inputs!$B$22*(1+Inputs!$B$23)^4</f>
        <v>30990.315929400829</v>
      </c>
      <c r="V2253" s="35">
        <f>Inputs!$B$13/(Q2253*(1-$G2253))</f>
        <v>1.2140310623463542</v>
      </c>
      <c r="W2253" s="36">
        <f>Inputs!$B$13</f>
        <v>12660</v>
      </c>
      <c r="X2253" s="36">
        <f t="shared" si="343"/>
        <v>14759.84244778973</v>
      </c>
      <c r="Y2253" s="36">
        <f t="shared" si="344"/>
        <v>17800.745188822239</v>
      </c>
      <c r="Z2253" s="36">
        <f t="shared" si="345"/>
        <v>22202.316554167843</v>
      </c>
      <c r="AA2253" s="36">
        <f t="shared" si="346"/>
        <v>28571.192136081714</v>
      </c>
      <c r="AB2253" s="36">
        <f t="shared" si="347"/>
        <v>71499.679359691654</v>
      </c>
      <c r="AC2253" s="36">
        <f t="shared" si="348"/>
        <v>384556.13290210441</v>
      </c>
      <c r="AD2253" s="36">
        <f t="shared" si="349"/>
        <v>246826.83578366131</v>
      </c>
    </row>
    <row r="2254" spans="1:30" ht="14.25" customHeight="1" x14ac:dyDescent="0.25">
      <c r="A2254" s="16">
        <v>2238</v>
      </c>
      <c r="B2254" s="34">
        <v>0.249632030685636</v>
      </c>
      <c r="C2254" s="34">
        <v>9.2063855842760195E-2</v>
      </c>
      <c r="D2254" s="34">
        <v>1.96980595958701E-2</v>
      </c>
      <c r="E2254" s="34">
        <v>3.4910151367664802E-2</v>
      </c>
      <c r="F2254" s="34">
        <v>4.3509563479901397E-3</v>
      </c>
      <c r="G2254" s="34">
        <v>0.158904141978399</v>
      </c>
      <c r="H2254" s="35">
        <v>1.0193498813608499</v>
      </c>
      <c r="I2254" s="34">
        <v>9.3071835787500903E-2</v>
      </c>
      <c r="J2254" s="34">
        <v>2.5528771673792298E-2</v>
      </c>
      <c r="K2254" s="36">
        <f>Inputs!$B$12*(1+$B2254)^4</f>
        <v>146311.96553224252</v>
      </c>
      <c r="L2254" s="36">
        <f t="shared" si="340"/>
        <v>18793.14634495429</v>
      </c>
      <c r="M2254" s="36">
        <f t="shared" si="341"/>
        <v>241305.08785400103</v>
      </c>
      <c r="N2254" s="37">
        <f>M2254/Inputs!$B$6</f>
        <v>367.84312172866009</v>
      </c>
      <c r="O2254" s="38">
        <f>IF(N2254&gt;Inputs!$B$4,1,0)</f>
        <v>0</v>
      </c>
      <c r="P2254" s="34">
        <f t="shared" si="342"/>
        <v>6.7543064113708612E-2</v>
      </c>
      <c r="Q2254" s="36">
        <f>Inputs!$B$12*(1+$B2254)^0*$C2254+Inputs!$B$29*(1+$D2254)^0*Inputs!$B$19+Inputs!$B$30*(1+$E2254)^0*Inputs!$B$20+Inputs!$B$31*(1+$F2254)^0*Inputs!$B$21+Inputs!$B$22*(1+Inputs!$B$23)^0</f>
        <v>13545.875377992532</v>
      </c>
      <c r="R2254" s="36">
        <f>Inputs!$B$12*(1+$B2254)^1*$C2254+Inputs!$B$29*(1+$D2254)^1*Inputs!$B$19+Inputs!$B$30*(1+$E2254)^1*Inputs!$B$20+Inputs!$B$31*(1+$F2254)^1*Inputs!$B$21+Inputs!$B$22*(1+Inputs!$B$23)^1</f>
        <v>15028.051661100635</v>
      </c>
      <c r="S2254" s="36">
        <f>Inputs!$B$12*(1+$B2254)^2*$C2254+Inputs!$B$29*(1+$D2254)^2*Inputs!$B$19+Inputs!$B$30*(1+$E2254)^2*Inputs!$B$20+Inputs!$B$31*(1+$F2254)^2*Inputs!$B$21+Inputs!$B$22*(1+Inputs!$B$23)^2</f>
        <v>16856.806630765888</v>
      </c>
      <c r="T2254" s="36">
        <f>Inputs!$B$12*(1+$B2254)^3*$C2254+Inputs!$B$29*(1+$D2254)^3*Inputs!$B$19+Inputs!$B$30*(1+$E2254)^3*Inputs!$B$20+Inputs!$B$31*(1+$F2254)^3*Inputs!$B$21+Inputs!$B$22*(1+Inputs!$B$23)^3</f>
        <v>19118.139887647296</v>
      </c>
      <c r="U2254" s="36">
        <f>Inputs!$B$12*(1+$B2254)^4*$C2254+Inputs!$B$29*(1+$D2254)^4*Inputs!$B$19+Inputs!$B$30*(1+$E2254)^4*Inputs!$B$20+Inputs!$B$31*(1+$F2254)^4*Inputs!$B$21+Inputs!$B$22*(1+Inputs!$B$23)^4</f>
        <v>21919.504105060369</v>
      </c>
      <c r="V2254" s="35">
        <f>Inputs!$B$13/(Q2254*(1-$G2254))</f>
        <v>1.1111716068952573</v>
      </c>
      <c r="W2254" s="36">
        <f>Inputs!$B$13</f>
        <v>12660</v>
      </c>
      <c r="X2254" s="36">
        <f t="shared" si="343"/>
        <v>13755.087288225888</v>
      </c>
      <c r="Y2254" s="36">
        <f t="shared" si="344"/>
        <v>15103.469481838409</v>
      </c>
      <c r="Z2254" s="36">
        <f t="shared" si="345"/>
        <v>16760.465666438762</v>
      </c>
      <c r="AA2254" s="36">
        <f t="shared" si="346"/>
        <v>18793.14634495429</v>
      </c>
      <c r="AB2254" s="36">
        <f t="shared" si="347"/>
        <v>58443.256708901419</v>
      </c>
      <c r="AC2254" s="36">
        <f t="shared" si="348"/>
        <v>285342.58165399305</v>
      </c>
      <c r="AD2254" s="36">
        <f t="shared" si="349"/>
        <v>182861.83114509963</v>
      </c>
    </row>
    <row r="2255" spans="1:30" ht="14.25" customHeight="1" x14ac:dyDescent="0.25">
      <c r="A2255" s="16">
        <v>2239</v>
      </c>
      <c r="B2255" s="34">
        <v>0.33831367933851703</v>
      </c>
      <c r="C2255" s="34">
        <v>6.8110800461577303E-2</v>
      </c>
      <c r="D2255" s="34">
        <v>1.9722508440401899E-2</v>
      </c>
      <c r="E2255" s="34">
        <v>4.7670766271750903E-2</v>
      </c>
      <c r="F2255" s="34">
        <v>9.1155204483628401E-3</v>
      </c>
      <c r="G2255" s="34">
        <v>0.19710436400299799</v>
      </c>
      <c r="H2255" s="35">
        <v>1.1579102370322201</v>
      </c>
      <c r="I2255" s="34">
        <v>0.10111874973413799</v>
      </c>
      <c r="J2255" s="34">
        <v>2.4604050793640399E-2</v>
      </c>
      <c r="K2255" s="36">
        <f>Inputs!$B$12*(1+$B2255)^4</f>
        <v>192478.80716352258</v>
      </c>
      <c r="L2255" s="36">
        <f t="shared" si="340"/>
        <v>20259.721782125267</v>
      </c>
      <c r="M2255" s="36">
        <f t="shared" si="341"/>
        <v>226577.7090503081</v>
      </c>
      <c r="N2255" s="37">
        <f>M2255/Inputs!$B$6</f>
        <v>345.39284916205503</v>
      </c>
      <c r="O2255" s="38">
        <f>IF(N2255&gt;Inputs!$B$4,1,0)</f>
        <v>0</v>
      </c>
      <c r="P2255" s="34">
        <f t="shared" si="342"/>
        <v>7.6514698940497589E-2</v>
      </c>
      <c r="Q2255" s="36">
        <f>Inputs!$B$12*(1+$B2255)^0*$C2255+Inputs!$B$29*(1+$D2255)^0*Inputs!$B$19+Inputs!$B$30*(1+$E2255)^0*Inputs!$B$20+Inputs!$B$31*(1+$F2255)^0*Inputs!$B$21+Inputs!$B$22*(1+Inputs!$B$23)^0</f>
        <v>12108.692055121559</v>
      </c>
      <c r="R2255" s="36">
        <f>Inputs!$B$12*(1+$B2255)^1*$C2255+Inputs!$B$29*(1+$D2255)^1*Inputs!$B$19+Inputs!$B$30*(1+$E2255)^1*Inputs!$B$20+Inputs!$B$31*(1+$F2255)^1*Inputs!$B$21+Inputs!$B$22*(1+Inputs!$B$23)^1</f>
        <v>13648.127888579602</v>
      </c>
      <c r="S2255" s="36">
        <f>Inputs!$B$12*(1+$B2255)^2*$C2255+Inputs!$B$29*(1+$D2255)^2*Inputs!$B$19+Inputs!$B$30*(1+$E2255)^2*Inputs!$B$20+Inputs!$B$31*(1+$F2255)^2*Inputs!$B$21+Inputs!$B$22*(1+Inputs!$B$23)^2</f>
        <v>15660.598543258071</v>
      </c>
      <c r="T2255" s="36">
        <f>Inputs!$B$12*(1+$B2255)^3*$C2255+Inputs!$B$29*(1+$D2255)^3*Inputs!$B$19+Inputs!$B$30*(1+$E2255)^3*Inputs!$B$20+Inputs!$B$31*(1+$F2255)^3*Inputs!$B$21+Inputs!$B$22*(1+Inputs!$B$23)^3</f>
        <v>18304.586102148482</v>
      </c>
      <c r="U2255" s="36">
        <f>Inputs!$B$12*(1+$B2255)^4*$C2255+Inputs!$B$29*(1+$D2255)^4*Inputs!$B$19+Inputs!$B$30*(1+$E2255)^4*Inputs!$B$20+Inputs!$B$31*(1+$F2255)^4*Inputs!$B$21+Inputs!$B$22*(1+Inputs!$B$23)^4</f>
        <v>21792.120223814607</v>
      </c>
      <c r="V2255" s="35">
        <f>Inputs!$B$13/(Q2255*(1-$G2255))</f>
        <v>1.3021990489097757</v>
      </c>
      <c r="W2255" s="36">
        <f>Inputs!$B$13</f>
        <v>12660</v>
      </c>
      <c r="X2255" s="36">
        <f t="shared" si="343"/>
        <v>13874.246239373359</v>
      </c>
      <c r="Y2255" s="36">
        <f t="shared" si="344"/>
        <v>15466.49333102586</v>
      </c>
      <c r="Z2255" s="36">
        <f t="shared" si="345"/>
        <v>17547.568652832844</v>
      </c>
      <c r="AA2255" s="36">
        <f t="shared" si="346"/>
        <v>20259.721782125267</v>
      </c>
      <c r="AB2255" s="36">
        <f t="shared" si="347"/>
        <v>58977.759822142194</v>
      </c>
      <c r="AC2255" s="36">
        <f t="shared" si="348"/>
        <v>271296.8003972742</v>
      </c>
      <c r="AD2255" s="36">
        <f t="shared" si="349"/>
        <v>167599.9492281659</v>
      </c>
    </row>
    <row r="2256" spans="1:30" ht="14.25" customHeight="1" x14ac:dyDescent="0.25">
      <c r="A2256" s="16">
        <v>2240</v>
      </c>
      <c r="B2256" s="34">
        <v>0.39119244906134998</v>
      </c>
      <c r="C2256" s="34">
        <v>7.6869879671748603E-2</v>
      </c>
      <c r="D2256" s="34">
        <v>7.6211966578707104E-3</v>
      </c>
      <c r="E2256" s="34">
        <v>4.7332396948224401E-2</v>
      </c>
      <c r="F2256" s="34">
        <v>-1.8297805897202399E-3</v>
      </c>
      <c r="G2256" s="34">
        <v>0.16872740335144401</v>
      </c>
      <c r="H2256" s="35">
        <v>1.0961474106550999</v>
      </c>
      <c r="I2256" s="34">
        <v>9.3728542321705202E-2</v>
      </c>
      <c r="J2256" s="34">
        <v>2.8626548218108901E-2</v>
      </c>
      <c r="K2256" s="36">
        <f>Inputs!$B$12*(1+$B2256)^4</f>
        <v>224750.2055263916</v>
      </c>
      <c r="L2256" s="36">
        <f t="shared" si="340"/>
        <v>23316.41948966535</v>
      </c>
      <c r="M2256" s="36">
        <f t="shared" si="341"/>
        <v>299702.42611483275</v>
      </c>
      <c r="N2256" s="37">
        <f>M2256/Inputs!$B$6</f>
        <v>456.86345444334262</v>
      </c>
      <c r="O2256" s="38">
        <f>IF(N2256&gt;Inputs!$B$4,1,0)</f>
        <v>1</v>
      </c>
      <c r="P2256" s="34">
        <f t="shared" si="342"/>
        <v>6.5101994103596295E-2</v>
      </c>
      <c r="Q2256" s="36">
        <f>Inputs!$B$12*(1+$B2256)^0*$C2256+Inputs!$B$29*(1+$D2256)^0*Inputs!$B$19+Inputs!$B$30*(1+$E2256)^0*Inputs!$B$20+Inputs!$B$31*(1+$F2256)^0*Inputs!$B$21+Inputs!$B$22*(1+Inputs!$B$23)^0</f>
        <v>12634.236807731839</v>
      </c>
      <c r="R2256" s="36">
        <f>Inputs!$B$12*(1+$B2256)^1*$C2256+Inputs!$B$29*(1+$D2256)^1*Inputs!$B$19+Inputs!$B$30*(1+$E2256)^1*Inputs!$B$20+Inputs!$B$31*(1+$F2256)^1*Inputs!$B$21+Inputs!$B$22*(1+Inputs!$B$23)^1</f>
        <v>14505.194048454381</v>
      </c>
      <c r="S2256" s="36">
        <f>Inputs!$B$12*(1+$B2256)^2*$C2256+Inputs!$B$29*(1+$D2256)^2*Inputs!$B$19+Inputs!$B$30*(1+$E2256)^2*Inputs!$B$20+Inputs!$B$31*(1+$F2256)^2*Inputs!$B$21+Inputs!$B$22*(1+Inputs!$B$23)^2</f>
        <v>17085.722918974592</v>
      </c>
      <c r="T2256" s="36">
        <f>Inputs!$B$12*(1+$B2256)^3*$C2256+Inputs!$B$29*(1+$D2256)^3*Inputs!$B$19+Inputs!$B$30*(1+$E2256)^3*Inputs!$B$20+Inputs!$B$31*(1+$F2256)^3*Inputs!$B$21+Inputs!$B$22*(1+Inputs!$B$23)^3</f>
        <v>20652.136854237171</v>
      </c>
      <c r="U2256" s="36">
        <f>Inputs!$B$12*(1+$B2256)^4*$C2256+Inputs!$B$29*(1+$D2256)^4*Inputs!$B$19+Inputs!$B$30*(1+$E2256)^4*Inputs!$B$20+Inputs!$B$31*(1+$F2256)^4*Inputs!$B$21+Inputs!$B$22*(1+Inputs!$B$23)^4</f>
        <v>25588.77136485594</v>
      </c>
      <c r="V2256" s="35">
        <f>Inputs!$B$13/(Q2256*(1-$G2256))</f>
        <v>1.2054278717082936</v>
      </c>
      <c r="W2256" s="36">
        <f>Inputs!$B$13</f>
        <v>12660</v>
      </c>
      <c r="X2256" s="36">
        <f t="shared" si="343"/>
        <v>14205.352741250144</v>
      </c>
      <c r="Y2256" s="36">
        <f t="shared" si="344"/>
        <v>16344.514028572861</v>
      </c>
      <c r="Z2256" s="36">
        <f t="shared" si="345"/>
        <v>19287.191024068808</v>
      </c>
      <c r="AA2256" s="36">
        <f t="shared" si="346"/>
        <v>23316.41948966535</v>
      </c>
      <c r="AB2256" s="36">
        <f t="shared" si="347"/>
        <v>64318.084550868662</v>
      </c>
      <c r="AC2256" s="36">
        <f t="shared" si="348"/>
        <v>368404.81503983634</v>
      </c>
      <c r="AD2256" s="36">
        <f t="shared" si="349"/>
        <v>235384.34156396406</v>
      </c>
    </row>
    <row r="2257" spans="1:30" ht="14.25" customHeight="1" x14ac:dyDescent="0.25">
      <c r="A2257" s="16">
        <v>2241</v>
      </c>
      <c r="B2257" s="34">
        <v>0.33402830865289601</v>
      </c>
      <c r="C2257" s="34">
        <v>7.5208075846133607E-2</v>
      </c>
      <c r="D2257" s="34">
        <v>3.3062060935497198E-2</v>
      </c>
      <c r="E2257" s="34">
        <v>4.15055728457022E-2</v>
      </c>
      <c r="F2257" s="34">
        <v>1.8933914273109202E-2</v>
      </c>
      <c r="G2257" s="34">
        <v>0.18259451441062599</v>
      </c>
      <c r="H2257" s="35">
        <v>1.1008890757530001</v>
      </c>
      <c r="I2257" s="34">
        <v>9.6165620314611094E-2</v>
      </c>
      <c r="J2257" s="34">
        <v>2.7859035837514302E-2</v>
      </c>
      <c r="K2257" s="36">
        <f>Inputs!$B$12*(1+$B2257)^4</f>
        <v>190025.30258845291</v>
      </c>
      <c r="L2257" s="36">
        <f t="shared" ref="L2257:L2320" si="350">AA2257</f>
        <v>20947.46252254269</v>
      </c>
      <c r="M2257" s="36">
        <f t="shared" ref="M2257:M2320" si="351">AB2257+AD2257</f>
        <v>260091.65849118441</v>
      </c>
      <c r="N2257" s="37">
        <f>M2257/Inputs!$B$6</f>
        <v>396.48118672436647</v>
      </c>
      <c r="O2257" s="38">
        <f>IF(N2257&gt;Inputs!$B$4,1,0)</f>
        <v>1</v>
      </c>
      <c r="P2257" s="34">
        <f t="shared" ref="P2257:P2320" si="352">I2257-J2257</f>
        <v>6.8306584477096796E-2</v>
      </c>
      <c r="Q2257" s="36">
        <f>Inputs!$B$12*(1+$B2257)^0*$C2257+Inputs!$B$29*(1+$D2257)^0*Inputs!$B$19+Inputs!$B$30*(1+$E2257)^0*Inputs!$B$20+Inputs!$B$31*(1+$F2257)^0*Inputs!$B$21+Inputs!$B$22*(1+Inputs!$B$23)^0</f>
        <v>12534.528578194939</v>
      </c>
      <c r="R2257" s="36">
        <f>Inputs!$B$12*(1+$B2257)^1*$C2257+Inputs!$B$29*(1+$D2257)^1*Inputs!$B$19+Inputs!$B$30*(1+$E2257)^1*Inputs!$B$20+Inputs!$B$31*(1+$F2257)^1*Inputs!$B$21+Inputs!$B$22*(1+Inputs!$B$23)^1</f>
        <v>14271.530835224108</v>
      </c>
      <c r="S2257" s="36">
        <f>Inputs!$B$12*(1+$B2257)^2*$C2257+Inputs!$B$29*(1+$D2257)^2*Inputs!$B$19+Inputs!$B$30*(1+$E2257)^2*Inputs!$B$20+Inputs!$B$31*(1+$F2257)^2*Inputs!$B$21+Inputs!$B$22*(1+Inputs!$B$23)^2</f>
        <v>16519.491480355002</v>
      </c>
      <c r="T2257" s="36">
        <f>Inputs!$B$12*(1+$B2257)^3*$C2257+Inputs!$B$29*(1+$D2257)^3*Inputs!$B$19+Inputs!$B$30*(1+$E2257)^3*Inputs!$B$20+Inputs!$B$31*(1+$F2257)^3*Inputs!$B$21+Inputs!$B$22*(1+Inputs!$B$23)^3</f>
        <v>19446.854351589631</v>
      </c>
      <c r="U2257" s="36">
        <f>Inputs!$B$12*(1+$B2257)^4*$C2257+Inputs!$B$29*(1+$D2257)^4*Inputs!$B$19+Inputs!$B$30*(1+$E2257)^4*Inputs!$B$20+Inputs!$B$31*(1+$F2257)^4*Inputs!$B$21+Inputs!$B$22*(1+Inputs!$B$23)^4</f>
        <v>23278.249138612031</v>
      </c>
      <c r="V2257" s="35">
        <f>Inputs!$B$13/(Q2257*(1-$G2257))</f>
        <v>1.2356291716790726</v>
      </c>
      <c r="W2257" s="36">
        <f>Inputs!$B$13</f>
        <v>12660</v>
      </c>
      <c r="X2257" s="36">
        <f t="shared" ref="X2257:X2320" si="353">R2257*(1-$G2257)*($V2257+($H2257-$V2257)*1/4)</f>
        <v>14021.432813988533</v>
      </c>
      <c r="Y2257" s="36">
        <f t="shared" ref="Y2257:Y2320" si="354">S2257*(1-$G2257)*($V2257+($H2257-$V2257)*2/4)</f>
        <v>15775.146591059121</v>
      </c>
      <c r="Z2257" s="36">
        <f t="shared" ref="Z2257:Z2320" si="355">T2257*(1-$G2257)*($V2257+($H2257-$V2257)*3/4)</f>
        <v>18035.150660852931</v>
      </c>
      <c r="AA2257" s="36">
        <f t="shared" ref="AA2257:AA2320" si="356">U2257*(1-$G2257)*$H2257</f>
        <v>20947.46252254269</v>
      </c>
      <c r="AB2257" s="36">
        <f t="shared" ref="AB2257:AB2320" si="357">W2257/(1+$I2257)^1+X2257/(1+$I2257)^2+Y2257/(1+$I2257)^3+Z2257/(1+$I2257)^4+AA2257/(1+$I2257)^5</f>
        <v>60922.758086183356</v>
      </c>
      <c r="AC2257" s="36">
        <f t="shared" ref="AC2257:AC2320" si="358">AA2257*(1+$J2257)/($I2257-$J2257)</f>
        <v>315211.75881488487</v>
      </c>
      <c r="AD2257" s="36">
        <f t="shared" ref="AD2257:AD2320" si="359">AC2257/(1+$I2257)^5</f>
        <v>199168.90040500104</v>
      </c>
    </row>
    <row r="2258" spans="1:30" ht="14.25" customHeight="1" x14ac:dyDescent="0.25">
      <c r="A2258" s="16">
        <v>2242</v>
      </c>
      <c r="B2258" s="34">
        <v>0.35638539024784399</v>
      </c>
      <c r="C2258" s="34">
        <v>7.7288996025530105E-2</v>
      </c>
      <c r="D2258" s="34">
        <v>3.6339129070572899E-2</v>
      </c>
      <c r="E2258" s="34">
        <v>4.8935700549732702E-2</v>
      </c>
      <c r="F2258" s="34">
        <v>1.22432751905764E-2</v>
      </c>
      <c r="G2258" s="34">
        <v>0.19738933647336701</v>
      </c>
      <c r="H2258" s="35">
        <v>1.1135796745462401</v>
      </c>
      <c r="I2258" s="34">
        <v>9.3147393514955198E-2</v>
      </c>
      <c r="J2258" s="34">
        <v>2.3126241048927E-2</v>
      </c>
      <c r="K2258" s="36">
        <f>Inputs!$B$12*(1+$B2258)^4</f>
        <v>203087.71984369343</v>
      </c>
      <c r="L2258" s="36">
        <f t="shared" si="350"/>
        <v>22067.059733288872</v>
      </c>
      <c r="M2258" s="36">
        <f t="shared" si="351"/>
        <v>269553.31131112925</v>
      </c>
      <c r="N2258" s="37">
        <f>M2258/Inputs!$B$6</f>
        <v>410.90443797428242</v>
      </c>
      <c r="O2258" s="38">
        <f>IF(N2258&gt;Inputs!$B$4,1,0)</f>
        <v>1</v>
      </c>
      <c r="P2258" s="34">
        <f t="shared" si="352"/>
        <v>7.0021152466028191E-2</v>
      </c>
      <c r="Q2258" s="36">
        <f>Inputs!$B$12*(1+$B2258)^0*$C2258+Inputs!$B$29*(1+$D2258)^0*Inputs!$B$19+Inputs!$B$30*(1+$E2258)^0*Inputs!$B$20+Inputs!$B$31*(1+$F2258)^0*Inputs!$B$21+Inputs!$B$22*(1+Inputs!$B$23)^0</f>
        <v>12659.383788958727</v>
      </c>
      <c r="R2258" s="36">
        <f>Inputs!$B$12*(1+$B2258)^1*$C2258+Inputs!$B$29*(1+$D2258)^1*Inputs!$B$19+Inputs!$B$30*(1+$E2258)^1*Inputs!$B$20+Inputs!$B$31*(1+$F2258)^1*Inputs!$B$21+Inputs!$B$22*(1+Inputs!$B$23)^1</f>
        <v>14541.036639422477</v>
      </c>
      <c r="S2258" s="36">
        <f>Inputs!$B$12*(1+$B2258)^2*$C2258+Inputs!$B$29*(1+$D2258)^2*Inputs!$B$19+Inputs!$B$30*(1+$E2258)^2*Inputs!$B$20+Inputs!$B$31*(1+$F2258)^2*Inputs!$B$21+Inputs!$B$22*(1+Inputs!$B$23)^2</f>
        <v>17020.654659568805</v>
      </c>
      <c r="T2258" s="36">
        <f>Inputs!$B$12*(1+$B2258)^3*$C2258+Inputs!$B$29*(1+$D2258)^3*Inputs!$B$19+Inputs!$B$30*(1+$E2258)^3*Inputs!$B$20+Inputs!$B$31*(1+$F2258)^3*Inputs!$B$21+Inputs!$B$22*(1+Inputs!$B$23)^3</f>
        <v>20308.544313831058</v>
      </c>
      <c r="U2258" s="36">
        <f>Inputs!$B$12*(1+$B2258)^4*$C2258+Inputs!$B$29*(1+$D2258)^4*Inputs!$B$19+Inputs!$B$30*(1+$E2258)^4*Inputs!$B$20+Inputs!$B$31*(1+$F2258)^4*Inputs!$B$21+Inputs!$B$22*(1+Inputs!$B$23)^4</f>
        <v>24689.838529109718</v>
      </c>
      <c r="V2258" s="35">
        <f>Inputs!$B$13/(Q2258*(1-$G2258))</f>
        <v>1.2459947539607985</v>
      </c>
      <c r="W2258" s="36">
        <f>Inputs!$B$13</f>
        <v>12660</v>
      </c>
      <c r="X2258" s="36">
        <f t="shared" si="353"/>
        <v>14155.397260782091</v>
      </c>
      <c r="Y2258" s="36">
        <f t="shared" si="354"/>
        <v>16117.024680025996</v>
      </c>
      <c r="Z2258" s="36">
        <f t="shared" si="355"/>
        <v>18690.772988213925</v>
      </c>
      <c r="AA2258" s="36">
        <f t="shared" si="356"/>
        <v>22067.059733288872</v>
      </c>
      <c r="AB2258" s="36">
        <f t="shared" si="357"/>
        <v>62991.124955024527</v>
      </c>
      <c r="AC2258" s="36">
        <f t="shared" si="358"/>
        <v>322436.67921455216</v>
      </c>
      <c r="AD2258" s="36">
        <f t="shared" si="359"/>
        <v>206562.18635610474</v>
      </c>
    </row>
    <row r="2259" spans="1:30" ht="14.25" customHeight="1" x14ac:dyDescent="0.25">
      <c r="A2259" s="16">
        <v>2243</v>
      </c>
      <c r="B2259" s="34">
        <v>0.31848461282844298</v>
      </c>
      <c r="C2259" s="34">
        <v>6.79690094948915E-2</v>
      </c>
      <c r="D2259" s="34">
        <v>3.5025670061171799E-2</v>
      </c>
      <c r="E2259" s="34">
        <v>5.3204766146102797E-2</v>
      </c>
      <c r="F2259" s="34">
        <v>1.6756176331092901E-2</v>
      </c>
      <c r="G2259" s="34">
        <v>0.16734093302224101</v>
      </c>
      <c r="H2259" s="35">
        <v>1.0070138727540601</v>
      </c>
      <c r="I2259" s="34">
        <v>0.105693326735898</v>
      </c>
      <c r="J2259" s="34">
        <v>2.07188905315863E-2</v>
      </c>
      <c r="K2259" s="36">
        <f>Inputs!$B$12*(1+$B2259)^4</f>
        <v>181322.42286531828</v>
      </c>
      <c r="L2259" s="36">
        <f t="shared" si="350"/>
        <v>17971.789838543871</v>
      </c>
      <c r="M2259" s="36">
        <f t="shared" si="351"/>
        <v>185780.31874237172</v>
      </c>
      <c r="N2259" s="37">
        <f>M2259/Inputs!$B$6</f>
        <v>283.20170539995689</v>
      </c>
      <c r="O2259" s="38">
        <f>IF(N2259&gt;Inputs!$B$4,1,0)</f>
        <v>0</v>
      </c>
      <c r="P2259" s="34">
        <f t="shared" si="352"/>
        <v>8.4974436204311693E-2</v>
      </c>
      <c r="Q2259" s="36">
        <f>Inputs!$B$12*(1+$B2259)^0*$C2259+Inputs!$B$29*(1+$D2259)^0*Inputs!$B$19+Inputs!$B$30*(1+$E2259)^0*Inputs!$B$20+Inputs!$B$31*(1+$F2259)^0*Inputs!$B$21+Inputs!$B$22*(1+Inputs!$B$23)^0</f>
        <v>12100.184597120413</v>
      </c>
      <c r="R2259" s="36">
        <f>Inputs!$B$12*(1+$B2259)^1*$C2259+Inputs!$B$29*(1+$D2259)^1*Inputs!$B$19+Inputs!$B$30*(1+$E2259)^1*Inputs!$B$20+Inputs!$B$31*(1+$F2259)^1*Inputs!$B$21+Inputs!$B$22*(1+Inputs!$B$23)^1</f>
        <v>13654.732517854723</v>
      </c>
      <c r="S2259" s="36">
        <f>Inputs!$B$12*(1+$B2259)^2*$C2259+Inputs!$B$29*(1+$D2259)^2*Inputs!$B$19+Inputs!$B$30*(1+$E2259)^2*Inputs!$B$20+Inputs!$B$31*(1+$F2259)^2*Inputs!$B$21+Inputs!$B$22*(1+Inputs!$B$23)^2</f>
        <v>15633.286341910614</v>
      </c>
      <c r="T2259" s="36">
        <f>Inputs!$B$12*(1+$B2259)^3*$C2259+Inputs!$B$29*(1+$D2259)^3*Inputs!$B$19+Inputs!$B$30*(1+$E2259)^3*Inputs!$B$20+Inputs!$B$31*(1+$F2259)^3*Inputs!$B$21+Inputs!$B$22*(1+Inputs!$B$23)^3</f>
        <v>18168.068026968635</v>
      </c>
      <c r="U2259" s="36">
        <f>Inputs!$B$12*(1+$B2259)^4*$C2259+Inputs!$B$29*(1+$D2259)^4*Inputs!$B$19+Inputs!$B$30*(1+$E2259)^4*Inputs!$B$20+Inputs!$B$31*(1+$F2259)^4*Inputs!$B$21+Inputs!$B$22*(1+Inputs!$B$23)^4</f>
        <v>21433.281222757963</v>
      </c>
      <c r="V2259" s="35">
        <f>Inputs!$B$13/(Q2259*(1-$G2259))</f>
        <v>1.2565347228551296</v>
      </c>
      <c r="W2259" s="36">
        <f>Inputs!$B$13</f>
        <v>12660</v>
      </c>
      <c r="X2259" s="36">
        <f t="shared" si="353"/>
        <v>13577.222526537755</v>
      </c>
      <c r="Y2259" s="36">
        <f t="shared" si="354"/>
        <v>14732.529694911935</v>
      </c>
      <c r="Z2259" s="36">
        <f t="shared" si="355"/>
        <v>16177.586871479312</v>
      </c>
      <c r="AA2259" s="36">
        <f t="shared" si="356"/>
        <v>17971.789838543871</v>
      </c>
      <c r="AB2259" s="36">
        <f t="shared" si="357"/>
        <v>55152.477558935396</v>
      </c>
      <c r="AC2259" s="36">
        <f t="shared" si="358"/>
        <v>215878.40066109831</v>
      </c>
      <c r="AD2259" s="36">
        <f t="shared" si="359"/>
        <v>130627.84118343632</v>
      </c>
    </row>
    <row r="2260" spans="1:30" ht="14.25" customHeight="1" x14ac:dyDescent="0.25">
      <c r="A2260" s="16">
        <v>2244</v>
      </c>
      <c r="B2260" s="34">
        <v>0.47872643356508798</v>
      </c>
      <c r="C2260" s="34">
        <v>5.0516023592329602E-2</v>
      </c>
      <c r="D2260" s="34">
        <v>3.2133864298775502E-2</v>
      </c>
      <c r="E2260" s="34">
        <v>4.7338222947219899E-2</v>
      </c>
      <c r="F2260" s="34">
        <v>1.1559927295248599E-2</v>
      </c>
      <c r="G2260" s="34">
        <v>0.18278784753306199</v>
      </c>
      <c r="H2260" s="35">
        <v>1.0219206790745601</v>
      </c>
      <c r="I2260" s="34">
        <v>0.10079837959350001</v>
      </c>
      <c r="J2260" s="34">
        <v>2.8585539148720598E-2</v>
      </c>
      <c r="K2260" s="36">
        <f>Inputs!$B$12*(1+$B2260)^4</f>
        <v>286881.53486705164</v>
      </c>
      <c r="L2260" s="36">
        <f t="shared" si="350"/>
        <v>19535.992912814221</v>
      </c>
      <c r="M2260" s="36">
        <f t="shared" si="351"/>
        <v>229615.5440474631</v>
      </c>
      <c r="N2260" s="37">
        <f>M2260/Inputs!$B$6</f>
        <v>350.02369519430351</v>
      </c>
      <c r="O2260" s="38">
        <f>IF(N2260&gt;Inputs!$B$4,1,0)</f>
        <v>0</v>
      </c>
      <c r="P2260" s="34">
        <f t="shared" si="352"/>
        <v>7.2212840444779408E-2</v>
      </c>
      <c r="Q2260" s="36">
        <f>Inputs!$B$12*(1+$B2260)^0*$C2260+Inputs!$B$29*(1+$D2260)^0*Inputs!$B$19+Inputs!$B$30*(1+$E2260)^0*Inputs!$B$20+Inputs!$B$31*(1+$F2260)^0*Inputs!$B$21+Inputs!$B$22*(1+Inputs!$B$23)^0</f>
        <v>11053.005442966696</v>
      </c>
      <c r="R2260" s="36">
        <f>Inputs!$B$12*(1+$B2260)^1*$C2260+Inputs!$B$29*(1+$D2260)^1*Inputs!$B$19+Inputs!$B$30*(1+$E2260)^1*Inputs!$B$20+Inputs!$B$31*(1+$F2260)^1*Inputs!$B$21+Inputs!$B$22*(1+Inputs!$B$23)^1</f>
        <v>12712.013061075388</v>
      </c>
      <c r="S2260" s="36">
        <f>Inputs!$B$12*(1+$B2260)^2*$C2260+Inputs!$B$29*(1+$D2260)^2*Inputs!$B$19+Inputs!$B$30*(1+$E2260)^2*Inputs!$B$20+Inputs!$B$31*(1+$F2260)^2*Inputs!$B$21+Inputs!$B$22*(1+Inputs!$B$23)^2</f>
        <v>15073.218128475761</v>
      </c>
      <c r="T2260" s="36">
        <f>Inputs!$B$12*(1+$B2260)^3*$C2260+Inputs!$B$29*(1+$D2260)^3*Inputs!$B$19+Inputs!$B$30*(1+$E2260)^3*Inputs!$B$20+Inputs!$B$31*(1+$F2260)^3*Inputs!$B$21+Inputs!$B$22*(1+Inputs!$B$23)^3</f>
        <v>18469.480305007695</v>
      </c>
      <c r="U2260" s="36">
        <f>Inputs!$B$12*(1+$B2260)^4*$C2260+Inputs!$B$29*(1+$D2260)^4*Inputs!$B$19+Inputs!$B$30*(1+$E2260)^4*Inputs!$B$20+Inputs!$B$31*(1+$F2260)^4*Inputs!$B$21+Inputs!$B$22*(1+Inputs!$B$23)^4</f>
        <v>23392.868817817671</v>
      </c>
      <c r="V2260" s="35">
        <f>Inputs!$B$13/(Q2260*(1-$G2260))</f>
        <v>1.401581981193778</v>
      </c>
      <c r="W2260" s="36">
        <f>Inputs!$B$13</f>
        <v>12660</v>
      </c>
      <c r="X2260" s="36">
        <f t="shared" si="353"/>
        <v>13574.190985316378</v>
      </c>
      <c r="Y2260" s="36">
        <f t="shared" si="354"/>
        <v>14926.373522384425</v>
      </c>
      <c r="Z2260" s="36">
        <f t="shared" si="355"/>
        <v>16856.946092496262</v>
      </c>
      <c r="AA2260" s="36">
        <f t="shared" si="356"/>
        <v>19535.992912814221</v>
      </c>
      <c r="AB2260" s="36">
        <f t="shared" si="357"/>
        <v>57459.383919643267</v>
      </c>
      <c r="AC2260" s="36">
        <f t="shared" si="358"/>
        <v>278266.85225598712</v>
      </c>
      <c r="AD2260" s="36">
        <f t="shared" si="359"/>
        <v>172156.16012781984</v>
      </c>
    </row>
    <row r="2261" spans="1:30" ht="14.25" customHeight="1" x14ac:dyDescent="0.25">
      <c r="A2261" s="16">
        <v>2245</v>
      </c>
      <c r="B2261" s="34">
        <v>0.35602442273793</v>
      </c>
      <c r="C2261" s="34">
        <v>6.9540545405445894E-2</v>
      </c>
      <c r="D2261" s="34">
        <v>5.2185584341328098E-2</v>
      </c>
      <c r="E2261" s="34">
        <v>4.48999278367571E-2</v>
      </c>
      <c r="F2261" s="34">
        <v>9.4315686524765602E-3</v>
      </c>
      <c r="G2261" s="34">
        <v>0.166355192027411</v>
      </c>
      <c r="H2261" s="35">
        <v>0.97300295028899697</v>
      </c>
      <c r="I2261" s="34">
        <v>9.5293912143379803E-2</v>
      </c>
      <c r="J2261" s="34">
        <v>3.2877620549649697E-2</v>
      </c>
      <c r="K2261" s="36">
        <f>Inputs!$B$12*(1+$B2261)^4</f>
        <v>202871.61958008228</v>
      </c>
      <c r="L2261" s="36">
        <f t="shared" si="350"/>
        <v>18851.187901099038</v>
      </c>
      <c r="M2261" s="36">
        <f t="shared" si="351"/>
        <v>255833.90405208635</v>
      </c>
      <c r="N2261" s="37">
        <f>M2261/Inputs!$B$6</f>
        <v>389.99070739647311</v>
      </c>
      <c r="O2261" s="38">
        <f>IF(N2261&gt;Inputs!$B$4,1,0)</f>
        <v>0</v>
      </c>
      <c r="P2261" s="34">
        <f t="shared" si="352"/>
        <v>6.2416291593730105E-2</v>
      </c>
      <c r="Q2261" s="36">
        <f>Inputs!$B$12*(1+$B2261)^0*$C2261+Inputs!$B$29*(1+$D2261)^0*Inputs!$B$19+Inputs!$B$30*(1+$E2261)^0*Inputs!$B$20+Inputs!$B$31*(1+$F2261)^0*Inputs!$B$21+Inputs!$B$22*(1+Inputs!$B$23)^0</f>
        <v>12194.476751753675</v>
      </c>
      <c r="R2261" s="36">
        <f>Inputs!$B$12*(1+$B2261)^1*$C2261+Inputs!$B$29*(1+$D2261)^1*Inputs!$B$19+Inputs!$B$30*(1+$E2261)^1*Inputs!$B$20+Inputs!$B$31*(1+$F2261)^1*Inputs!$B$21+Inputs!$B$22*(1+Inputs!$B$23)^1</f>
        <v>13938.391850197695</v>
      </c>
      <c r="S2261" s="36">
        <f>Inputs!$B$12*(1+$B2261)^2*$C2261+Inputs!$B$29*(1+$D2261)^2*Inputs!$B$19+Inputs!$B$30*(1+$E2261)^2*Inputs!$B$20+Inputs!$B$31*(1+$F2261)^2*Inputs!$B$21+Inputs!$B$22*(1+Inputs!$B$23)^2</f>
        <v>16223.55295115101</v>
      </c>
      <c r="T2261" s="36">
        <f>Inputs!$B$12*(1+$B2261)^3*$C2261+Inputs!$B$29*(1+$D2261)^3*Inputs!$B$19+Inputs!$B$30*(1+$E2261)^3*Inputs!$B$20+Inputs!$B$31*(1+$F2261)^3*Inputs!$B$21+Inputs!$B$22*(1+Inputs!$B$23)^3</f>
        <v>19238.888426723664</v>
      </c>
      <c r="U2261" s="36">
        <f>Inputs!$B$12*(1+$B2261)^4*$C2261+Inputs!$B$29*(1+$D2261)^4*Inputs!$B$19+Inputs!$B$30*(1+$E2261)^4*Inputs!$B$20+Inputs!$B$31*(1+$F2261)^4*Inputs!$B$21+Inputs!$B$22*(1+Inputs!$B$23)^4</f>
        <v>23240.395554102652</v>
      </c>
      <c r="V2261" s="35">
        <f>Inputs!$B$13/(Q2261*(1-$G2261))</f>
        <v>1.2453444394109034</v>
      </c>
      <c r="W2261" s="36">
        <f>Inputs!$B$13</f>
        <v>12660</v>
      </c>
      <c r="X2261" s="36">
        <f t="shared" si="353"/>
        <v>13679.359506989998</v>
      </c>
      <c r="Y2261" s="36">
        <f t="shared" si="354"/>
        <v>15001.22004659845</v>
      </c>
      <c r="Z2261" s="36">
        <f t="shared" si="355"/>
        <v>16697.3903781238</v>
      </c>
      <c r="AA2261" s="36">
        <f t="shared" si="356"/>
        <v>18851.187901099038</v>
      </c>
      <c r="AB2261" s="36">
        <f t="shared" si="357"/>
        <v>57938.248956136857</v>
      </c>
      <c r="AC2261" s="36">
        <f t="shared" si="358"/>
        <v>311953.33152053901</v>
      </c>
      <c r="AD2261" s="36">
        <f t="shared" si="359"/>
        <v>197895.65509594951</v>
      </c>
    </row>
    <row r="2262" spans="1:30" ht="14.25" customHeight="1" x14ac:dyDescent="0.25">
      <c r="A2262" s="16">
        <v>2246</v>
      </c>
      <c r="B2262" s="34">
        <v>0.48355634954431898</v>
      </c>
      <c r="C2262" s="34">
        <v>5.1621456645133297E-2</v>
      </c>
      <c r="D2262" s="34">
        <v>2.9170692859765202E-2</v>
      </c>
      <c r="E2262" s="34">
        <v>4.6812001304744798E-2</v>
      </c>
      <c r="F2262" s="34">
        <v>1.21561349096107E-2</v>
      </c>
      <c r="G2262" s="34">
        <v>0.17887939421161</v>
      </c>
      <c r="H2262" s="35">
        <v>1.0308281773763901</v>
      </c>
      <c r="I2262" s="34">
        <v>9.9881638739944906E-2</v>
      </c>
      <c r="J2262" s="34">
        <v>1.94242487419766E-2</v>
      </c>
      <c r="K2262" s="36">
        <f>Inputs!$B$12*(1+$B2262)^4</f>
        <v>290648.06571324921</v>
      </c>
      <c r="L2262" s="36">
        <f t="shared" si="350"/>
        <v>20201.599607946566</v>
      </c>
      <c r="M2262" s="36">
        <f t="shared" si="351"/>
        <v>217522.02592004056</v>
      </c>
      <c r="N2262" s="37">
        <f>M2262/Inputs!$B$6</f>
        <v>331.58845414640331</v>
      </c>
      <c r="O2262" s="38">
        <f>IF(N2262&gt;Inputs!$B$4,1,0)</f>
        <v>0</v>
      </c>
      <c r="P2262" s="34">
        <f t="shared" si="352"/>
        <v>8.0457389997968309E-2</v>
      </c>
      <c r="Q2262" s="36">
        <f>Inputs!$B$12*(1+$B2262)^0*$C2262+Inputs!$B$29*(1+$D2262)^0*Inputs!$B$19+Inputs!$B$30*(1+$E2262)^0*Inputs!$B$20+Inputs!$B$31*(1+$F2262)^0*Inputs!$B$21+Inputs!$B$22*(1+Inputs!$B$23)^0</f>
        <v>11119.331426134919</v>
      </c>
      <c r="R2262" s="36">
        <f>Inputs!$B$12*(1+$B2262)^1*$C2262+Inputs!$B$29*(1+$D2262)^1*Inputs!$B$19+Inputs!$B$30*(1+$E2262)^1*Inputs!$B$20+Inputs!$B$31*(1+$F2262)^1*Inputs!$B$21+Inputs!$B$22*(1+Inputs!$B$23)^1</f>
        <v>12816.645394137871</v>
      </c>
      <c r="S2262" s="36">
        <f>Inputs!$B$12*(1+$B2262)^2*$C2262+Inputs!$B$29*(1+$D2262)^2*Inputs!$B$19+Inputs!$B$30*(1+$E2262)^2*Inputs!$B$20+Inputs!$B$31*(1+$F2262)^2*Inputs!$B$21+Inputs!$B$22*(1+Inputs!$B$23)^2</f>
        <v>15245.092927773567</v>
      </c>
      <c r="T2262" s="36">
        <f>Inputs!$B$12*(1+$B2262)^3*$C2262+Inputs!$B$29*(1+$D2262)^3*Inputs!$B$19+Inputs!$B$30*(1+$E2262)^3*Inputs!$B$20+Inputs!$B$31*(1+$F2262)^3*Inputs!$B$21+Inputs!$B$22*(1+Inputs!$B$23)^3</f>
        <v>18755.16478066994</v>
      </c>
      <c r="U2262" s="36">
        <f>Inputs!$B$12*(1+$B2262)^4*$C2262+Inputs!$B$29*(1+$D2262)^4*Inputs!$B$19+Inputs!$B$30*(1+$E2262)^4*Inputs!$B$20+Inputs!$B$31*(1+$F2262)^4*Inputs!$B$21+Inputs!$B$22*(1+Inputs!$B$23)^4</f>
        <v>23866.708406042588</v>
      </c>
      <c r="V2262" s="35">
        <f>Inputs!$B$13/(Q2262*(1-$G2262))</f>
        <v>1.3865900511257621</v>
      </c>
      <c r="W2262" s="36">
        <f>Inputs!$B$13</f>
        <v>12660</v>
      </c>
      <c r="X2262" s="36">
        <f t="shared" si="353"/>
        <v>13656.479300149384</v>
      </c>
      <c r="Y2262" s="36">
        <f t="shared" si="354"/>
        <v>15130.693142405093</v>
      </c>
      <c r="Z2262" s="36">
        <f t="shared" si="355"/>
        <v>17244.71962549716</v>
      </c>
      <c r="AA2262" s="36">
        <f t="shared" si="356"/>
        <v>20201.599607946566</v>
      </c>
      <c r="AB2262" s="36">
        <f t="shared" si="357"/>
        <v>58504.490334979804</v>
      </c>
      <c r="AC2262" s="36">
        <f t="shared" si="358"/>
        <v>255961.57797608367</v>
      </c>
      <c r="AD2262" s="36">
        <f t="shared" si="359"/>
        <v>159017.53558506074</v>
      </c>
    </row>
    <row r="2263" spans="1:30" ht="14.25" customHeight="1" x14ac:dyDescent="0.25">
      <c r="A2263" s="16">
        <v>2247</v>
      </c>
      <c r="B2263" s="34">
        <v>0.24421533554292299</v>
      </c>
      <c r="C2263" s="34">
        <v>6.9857030194779596E-2</v>
      </c>
      <c r="D2263" s="34">
        <v>4.41332333041108E-2</v>
      </c>
      <c r="E2263" s="34">
        <v>3.9053527029331798E-2</v>
      </c>
      <c r="F2263" s="34">
        <v>2.7722872976525901E-2</v>
      </c>
      <c r="G2263" s="34">
        <v>0.211284583408545</v>
      </c>
      <c r="H2263" s="35">
        <v>0.94015529049893498</v>
      </c>
      <c r="I2263" s="34">
        <v>9.38716573648221E-2</v>
      </c>
      <c r="J2263" s="34">
        <v>2.7690924584551999E-2</v>
      </c>
      <c r="K2263" s="36">
        <f>Inputs!$B$12*(1+$B2263)^4</f>
        <v>143791.57810027178</v>
      </c>
      <c r="L2263" s="36">
        <f t="shared" si="350"/>
        <v>14339.148073186116</v>
      </c>
      <c r="M2263" s="36">
        <f t="shared" si="351"/>
        <v>193764.9039503854</v>
      </c>
      <c r="N2263" s="37">
        <f>M2263/Inputs!$B$6</f>
        <v>295.37332919266066</v>
      </c>
      <c r="O2263" s="38">
        <f>IF(N2263&gt;Inputs!$B$4,1,0)</f>
        <v>0</v>
      </c>
      <c r="P2263" s="34">
        <f t="shared" si="352"/>
        <v>6.6180732780270105E-2</v>
      </c>
      <c r="Q2263" s="36">
        <f>Inputs!$B$12*(1+$B2263)^0*$C2263+Inputs!$B$29*(1+$D2263)^0*Inputs!$B$19+Inputs!$B$30*(1+$E2263)^0*Inputs!$B$20+Inputs!$B$31*(1+$F2263)^0*Inputs!$B$21+Inputs!$B$22*(1+Inputs!$B$23)^0</f>
        <v>12213.465839113698</v>
      </c>
      <c r="R2263" s="36">
        <f>Inputs!$B$12*(1+$B2263)^1*$C2263+Inputs!$B$29*(1+$D2263)^1*Inputs!$B$19+Inputs!$B$30*(1+$E2263)^1*Inputs!$B$20+Inputs!$B$31*(1+$F2263)^1*Inputs!$B$21+Inputs!$B$22*(1+Inputs!$B$23)^1</f>
        <v>13536.810202019962</v>
      </c>
      <c r="S2263" s="36">
        <f>Inputs!$B$12*(1+$B2263)^2*$C2263+Inputs!$B$29*(1+$D2263)^2*Inputs!$B$19+Inputs!$B$30*(1+$E2263)^2*Inputs!$B$20+Inputs!$B$31*(1+$F2263)^2*Inputs!$B$21+Inputs!$B$22*(1+Inputs!$B$23)^2</f>
        <v>15121.78804570208</v>
      </c>
      <c r="T2263" s="36">
        <f>Inputs!$B$12*(1+$B2263)^3*$C2263+Inputs!$B$29*(1+$D2263)^3*Inputs!$B$19+Inputs!$B$30*(1+$E2263)^3*Inputs!$B$20+Inputs!$B$31*(1+$F2263)^3*Inputs!$B$21+Inputs!$B$22*(1+Inputs!$B$23)^3</f>
        <v>17029.91574126685</v>
      </c>
      <c r="U2263" s="36">
        <f>Inputs!$B$12*(1+$B2263)^4*$C2263+Inputs!$B$29*(1+$D2263)^4*Inputs!$B$19+Inputs!$B$30*(1+$E2263)^4*Inputs!$B$20+Inputs!$B$31*(1+$F2263)^4*Inputs!$B$21+Inputs!$B$22*(1+Inputs!$B$23)^4</f>
        <v>19337.637973943616</v>
      </c>
      <c r="V2263" s="35">
        <f>Inputs!$B$13/(Q2263*(1-$G2263))</f>
        <v>1.3142393120079128</v>
      </c>
      <c r="W2263" s="36">
        <f>Inputs!$B$13</f>
        <v>12660</v>
      </c>
      <c r="X2263" s="36">
        <f t="shared" si="353"/>
        <v>13033.232033188362</v>
      </c>
      <c r="Y2263" s="36">
        <f t="shared" si="354"/>
        <v>13443.842522644014</v>
      </c>
      <c r="Z2263" s="36">
        <f t="shared" si="355"/>
        <v>13884.088914236272</v>
      </c>
      <c r="AA2263" s="36">
        <f t="shared" si="356"/>
        <v>14339.148073186116</v>
      </c>
      <c r="AB2263" s="36">
        <f t="shared" si="357"/>
        <v>51590.161366312561</v>
      </c>
      <c r="AC2263" s="36">
        <f t="shared" si="358"/>
        <v>222666.20090191293</v>
      </c>
      <c r="AD2263" s="36">
        <f t="shared" si="359"/>
        <v>142174.74258407284</v>
      </c>
    </row>
    <row r="2264" spans="1:30" ht="14.25" customHeight="1" x14ac:dyDescent="0.25">
      <c r="A2264" s="16">
        <v>2248</v>
      </c>
      <c r="B2264" s="34">
        <v>0.34510539840031002</v>
      </c>
      <c r="C2264" s="34">
        <v>5.5730549199600403E-2</v>
      </c>
      <c r="D2264" s="34">
        <v>3.47575325825547E-2</v>
      </c>
      <c r="E2264" s="34">
        <v>2.2199739791333901E-2</v>
      </c>
      <c r="F2264" s="34">
        <v>8.8388893582116799E-3</v>
      </c>
      <c r="G2264" s="34">
        <v>0.19456742855054199</v>
      </c>
      <c r="H2264" s="35">
        <v>1.0942499982259499</v>
      </c>
      <c r="I2264" s="34">
        <v>8.9534034853926803E-2</v>
      </c>
      <c r="J2264" s="34">
        <v>2.5158120599275299E-2</v>
      </c>
      <c r="K2264" s="36">
        <f>Inputs!$B$12*(1+$B2264)^4</f>
        <v>196415.8420130015</v>
      </c>
      <c r="L2264" s="36">
        <f t="shared" si="350"/>
        <v>17234.669103244301</v>
      </c>
      <c r="M2264" s="36">
        <f t="shared" si="351"/>
        <v>235001.483569398</v>
      </c>
      <c r="N2264" s="37">
        <f>M2264/Inputs!$B$6</f>
        <v>358.23396885578961</v>
      </c>
      <c r="O2264" s="38">
        <f>IF(N2264&gt;Inputs!$B$4,1,0)</f>
        <v>0</v>
      </c>
      <c r="P2264" s="34">
        <f t="shared" si="352"/>
        <v>6.4375914254651501E-2</v>
      </c>
      <c r="Q2264" s="36">
        <f>Inputs!$B$12*(1+$B2264)^0*$C2264+Inputs!$B$29*(1+$D2264)^0*Inputs!$B$19+Inputs!$B$30*(1+$E2264)^0*Inputs!$B$20+Inputs!$B$31*(1+$F2264)^0*Inputs!$B$21+Inputs!$B$22*(1+Inputs!$B$23)^0</f>
        <v>11365.876979402947</v>
      </c>
      <c r="R2264" s="36">
        <f>Inputs!$B$12*(1+$B2264)^1*$C2264+Inputs!$B$29*(1+$D2264)^1*Inputs!$B$19+Inputs!$B$30*(1+$E2264)^1*Inputs!$B$20+Inputs!$B$31*(1+$F2264)^1*Inputs!$B$21+Inputs!$B$22*(1+Inputs!$B$23)^1</f>
        <v>12661.127818324821</v>
      </c>
      <c r="S2264" s="36">
        <f>Inputs!$B$12*(1+$B2264)^2*$C2264+Inputs!$B$29*(1+$D2264)^2*Inputs!$B$19+Inputs!$B$30*(1+$E2264)^2*Inputs!$B$20+Inputs!$B$31*(1+$F2264)^2*Inputs!$B$21+Inputs!$B$22*(1+Inputs!$B$23)^2</f>
        <v>14358.126569744447</v>
      </c>
      <c r="T2264" s="36">
        <f>Inputs!$B$12*(1+$B2264)^3*$C2264+Inputs!$B$29*(1+$D2264)^3*Inputs!$B$19+Inputs!$B$30*(1+$E2264)^3*Inputs!$B$20+Inputs!$B$31*(1+$F2264)^3*Inputs!$B$21+Inputs!$B$22*(1+Inputs!$B$23)^3</f>
        <v>16594.416018403841</v>
      </c>
      <c r="U2264" s="36">
        <f>Inputs!$B$12*(1+$B2264)^4*$C2264+Inputs!$B$29*(1+$D2264)^4*Inputs!$B$19+Inputs!$B$30*(1+$E2264)^4*Inputs!$B$20+Inputs!$B$31*(1+$F2264)^4*Inputs!$B$21+Inputs!$B$22*(1+Inputs!$B$23)^4</f>
        <v>19554.972369657284</v>
      </c>
      <c r="V2264" s="35">
        <f>Inputs!$B$13/(Q2264*(1-$G2264))</f>
        <v>1.3829343572249819</v>
      </c>
      <c r="W2264" s="36">
        <f>Inputs!$B$13</f>
        <v>12660</v>
      </c>
      <c r="X2264" s="36">
        <f t="shared" si="353"/>
        <v>13366.750565456052</v>
      </c>
      <c r="Y2264" s="36">
        <f t="shared" si="354"/>
        <v>14323.702712648153</v>
      </c>
      <c r="Z2264" s="36">
        <f t="shared" si="355"/>
        <v>15590.014699330401</v>
      </c>
      <c r="AA2264" s="36">
        <f t="shared" si="356"/>
        <v>17234.669103244301</v>
      </c>
      <c r="AB2264" s="36">
        <f t="shared" si="357"/>
        <v>56243.112069899871</v>
      </c>
      <c r="AC2264" s="36">
        <f t="shared" si="358"/>
        <v>274454.5252925196</v>
      </c>
      <c r="AD2264" s="36">
        <f t="shared" si="359"/>
        <v>178758.37149949811</v>
      </c>
    </row>
    <row r="2265" spans="1:30" ht="14.25" customHeight="1" x14ac:dyDescent="0.25">
      <c r="A2265" s="16">
        <v>2249</v>
      </c>
      <c r="B2265" s="34">
        <v>0.26867819782107999</v>
      </c>
      <c r="C2265" s="34">
        <v>5.20791302406996E-2</v>
      </c>
      <c r="D2265" s="34">
        <v>1.23081880566599E-2</v>
      </c>
      <c r="E2265" s="34">
        <v>2.8313017126728301E-2</v>
      </c>
      <c r="F2265" s="34">
        <v>1.6835240023272201E-2</v>
      </c>
      <c r="G2265" s="34">
        <v>0.15744469892062801</v>
      </c>
      <c r="H2265" s="35">
        <v>1.1057400954005201</v>
      </c>
      <c r="I2265" s="34">
        <v>9.5386507139010202E-2</v>
      </c>
      <c r="J2265" s="34">
        <v>2.2899192168059201E-2</v>
      </c>
      <c r="K2265" s="36">
        <f>Inputs!$B$12*(1+$B2265)^4</f>
        <v>155437.98466779038</v>
      </c>
      <c r="L2265" s="36">
        <f t="shared" si="350"/>
        <v>15467.344633603505</v>
      </c>
      <c r="M2265" s="36">
        <f t="shared" si="351"/>
        <v>191243.23714804981</v>
      </c>
      <c r="N2265" s="37">
        <f>M2265/Inputs!$B$6</f>
        <v>291.52932492080765</v>
      </c>
      <c r="O2265" s="38">
        <f>IF(N2265&gt;Inputs!$B$4,1,0)</f>
        <v>0</v>
      </c>
      <c r="P2265" s="34">
        <f t="shared" si="352"/>
        <v>7.2487314970950997E-2</v>
      </c>
      <c r="Q2265" s="36">
        <f>Inputs!$B$12*(1+$B2265)^0*$C2265+Inputs!$B$29*(1+$D2265)^0*Inputs!$B$19+Inputs!$B$30*(1+$E2265)^0*Inputs!$B$20+Inputs!$B$31*(1+$F2265)^0*Inputs!$B$21+Inputs!$B$22*(1+Inputs!$B$23)^0</f>
        <v>11146.791841868897</v>
      </c>
      <c r="R2265" s="36">
        <f>Inputs!$B$12*(1+$B2265)^1*$C2265+Inputs!$B$29*(1+$D2265)^1*Inputs!$B$19+Inputs!$B$30*(1+$E2265)^1*Inputs!$B$20+Inputs!$B$31*(1+$F2265)^1*Inputs!$B$21+Inputs!$B$22*(1+Inputs!$B$23)^1</f>
        <v>12104.996428237724</v>
      </c>
      <c r="S2265" s="36">
        <f>Inputs!$B$12*(1+$B2265)^2*$C2265+Inputs!$B$29*(1+$D2265)^2*Inputs!$B$19+Inputs!$B$30*(1+$E2265)^2*Inputs!$B$20+Inputs!$B$31*(1+$F2265)^2*Inputs!$B$21+Inputs!$B$22*(1+Inputs!$B$23)^2</f>
        <v>13290.491379021685</v>
      </c>
      <c r="T2265" s="36">
        <f>Inputs!$B$12*(1+$B2265)^3*$C2265+Inputs!$B$29*(1+$D2265)^3*Inputs!$B$19+Inputs!$B$30*(1+$E2265)^3*Inputs!$B$20+Inputs!$B$31*(1+$F2265)^3*Inputs!$B$21+Inputs!$B$22*(1+Inputs!$B$23)^3</f>
        <v>14763.904783778018</v>
      </c>
      <c r="U2265" s="36">
        <f>Inputs!$B$12*(1+$B2265)^4*$C2265+Inputs!$B$29*(1+$D2265)^4*Inputs!$B$19+Inputs!$B$30*(1+$E2265)^4*Inputs!$B$20+Inputs!$B$31*(1+$F2265)^4*Inputs!$B$21+Inputs!$B$22*(1+Inputs!$B$23)^4</f>
        <v>16602.148304980357</v>
      </c>
      <c r="V2265" s="35">
        <f>Inputs!$B$13/(Q2265*(1-$G2265))</f>
        <v>1.3479860544112989</v>
      </c>
      <c r="W2265" s="36">
        <f>Inputs!$B$13</f>
        <v>12660</v>
      </c>
      <c r="X2265" s="36">
        <f t="shared" si="353"/>
        <v>13130.609097057868</v>
      </c>
      <c r="Y2265" s="36">
        <f t="shared" si="354"/>
        <v>13738.380771838769</v>
      </c>
      <c r="Z2265" s="36">
        <f t="shared" si="355"/>
        <v>14508.099216313864</v>
      </c>
      <c r="AA2265" s="36">
        <f t="shared" si="356"/>
        <v>15467.344633603505</v>
      </c>
      <c r="AB2265" s="36">
        <f t="shared" si="357"/>
        <v>52838.915976319506</v>
      </c>
      <c r="AC2265" s="36">
        <f t="shared" si="358"/>
        <v>218266.24888835251</v>
      </c>
      <c r="AD2265" s="36">
        <f t="shared" si="359"/>
        <v>138404.32117173029</v>
      </c>
    </row>
    <row r="2266" spans="1:30" ht="14.25" customHeight="1" x14ac:dyDescent="0.25">
      <c r="A2266" s="16">
        <v>2250</v>
      </c>
      <c r="B2266" s="34">
        <v>0.33654578024974302</v>
      </c>
      <c r="C2266" s="34">
        <v>6.8495197757225498E-2</v>
      </c>
      <c r="D2266" s="34">
        <v>4.1511063571880599E-2</v>
      </c>
      <c r="E2266" s="34">
        <v>4.6815234225794901E-2</v>
      </c>
      <c r="F2266" s="34">
        <v>2.4218484683718601E-2</v>
      </c>
      <c r="G2266" s="34">
        <v>0.16796508674978</v>
      </c>
      <c r="H2266" s="35">
        <v>0.99804596582329597</v>
      </c>
      <c r="I2266" s="34">
        <v>9.7221874476227294E-2</v>
      </c>
      <c r="J2266" s="34">
        <v>1.6699837023451201E-2</v>
      </c>
      <c r="K2266" s="36">
        <f>Inputs!$B$12*(1+$B2266)^4</f>
        <v>191463.77028322723</v>
      </c>
      <c r="L2266" s="36">
        <f t="shared" si="350"/>
        <v>18591.191928144155</v>
      </c>
      <c r="M2266" s="36">
        <f t="shared" si="351"/>
        <v>204955.64983150607</v>
      </c>
      <c r="N2266" s="37">
        <f>M2266/Inputs!$B$6</f>
        <v>312.43239303583243</v>
      </c>
      <c r="O2266" s="38">
        <f>IF(N2266&gt;Inputs!$B$4,1,0)</f>
        <v>0</v>
      </c>
      <c r="P2266" s="34">
        <f t="shared" si="352"/>
        <v>8.0522037452776085E-2</v>
      </c>
      <c r="Q2266" s="36">
        <f>Inputs!$B$12*(1+$B2266)^0*$C2266+Inputs!$B$29*(1+$D2266)^0*Inputs!$B$19+Inputs!$B$30*(1+$E2266)^0*Inputs!$B$20+Inputs!$B$31*(1+$F2266)^0*Inputs!$B$21+Inputs!$B$22*(1+Inputs!$B$23)^0</f>
        <v>12131.755892860452</v>
      </c>
      <c r="R2266" s="36">
        <f>Inputs!$B$12*(1+$B2266)^1*$C2266+Inputs!$B$29*(1+$D2266)^1*Inputs!$B$19+Inputs!$B$30*(1+$E2266)^1*Inputs!$B$20+Inputs!$B$31*(1+$F2266)^1*Inputs!$B$21+Inputs!$B$22*(1+Inputs!$B$23)^1</f>
        <v>13809.616177717278</v>
      </c>
      <c r="S2266" s="36">
        <f>Inputs!$B$12*(1+$B2266)^2*$C2266+Inputs!$B$29*(1+$D2266)^2*Inputs!$B$19+Inputs!$B$30*(1+$E2266)^2*Inputs!$B$20+Inputs!$B$31*(1+$F2266)^2*Inputs!$B$21+Inputs!$B$22*(1+Inputs!$B$23)^2</f>
        <v>15964.718171383727</v>
      </c>
      <c r="T2266" s="36">
        <f>Inputs!$B$12*(1+$B2266)^3*$C2266+Inputs!$B$29*(1+$D2266)^3*Inputs!$B$19+Inputs!$B$30*(1+$E2266)^3*Inputs!$B$20+Inputs!$B$31*(1+$F2266)^3*Inputs!$B$21+Inputs!$B$22*(1+Inputs!$B$23)^3</f>
        <v>18754.212254056882</v>
      </c>
      <c r="U2266" s="36">
        <f>Inputs!$B$12*(1+$B2266)^4*$C2266+Inputs!$B$29*(1+$D2266)^4*Inputs!$B$19+Inputs!$B$30*(1+$E2266)^4*Inputs!$B$20+Inputs!$B$31*(1+$F2266)^4*Inputs!$B$21+Inputs!$B$22*(1+Inputs!$B$23)^4</f>
        <v>22387.991874742675</v>
      </c>
      <c r="V2266" s="35">
        <f>Inputs!$B$13/(Q2266*(1-$G2266))</f>
        <v>1.2542048975313129</v>
      </c>
      <c r="W2266" s="36">
        <f>Inputs!$B$13</f>
        <v>12660</v>
      </c>
      <c r="X2266" s="36">
        <f t="shared" si="353"/>
        <v>13675.096285129421</v>
      </c>
      <c r="Y2266" s="36">
        <f t="shared" si="354"/>
        <v>14958.552598458766</v>
      </c>
      <c r="Z2266" s="36">
        <f t="shared" si="355"/>
        <v>16572.95450352216</v>
      </c>
      <c r="AA2266" s="36">
        <f t="shared" si="356"/>
        <v>18591.191928144155</v>
      </c>
      <c r="AB2266" s="36">
        <f t="shared" si="357"/>
        <v>57346.612833978565</v>
      </c>
      <c r="AC2266" s="36">
        <f t="shared" si="358"/>
        <v>234738.99073283083</v>
      </c>
      <c r="AD2266" s="36">
        <f t="shared" si="359"/>
        <v>147609.0369975275</v>
      </c>
    </row>
    <row r="2267" spans="1:30" ht="14.25" customHeight="1" x14ac:dyDescent="0.25">
      <c r="A2267" s="16">
        <v>2251</v>
      </c>
      <c r="B2267" s="34">
        <v>0.17844180541177301</v>
      </c>
      <c r="C2267" s="34">
        <v>0.107121349644887</v>
      </c>
      <c r="D2267" s="34">
        <v>3.2648571793079499E-2</v>
      </c>
      <c r="E2267" s="34">
        <v>6.5720185532327002E-2</v>
      </c>
      <c r="F2267" s="34">
        <v>1.61595192024831E-2</v>
      </c>
      <c r="G2267" s="34">
        <v>0.17655502521336999</v>
      </c>
      <c r="H2267" s="35">
        <v>1.0484771245498301</v>
      </c>
      <c r="I2267" s="34">
        <v>9.43455158925154E-2</v>
      </c>
      <c r="J2267" s="34">
        <v>2.75712331090304E-2</v>
      </c>
      <c r="K2267" s="36">
        <f>Inputs!$B$12*(1+$B2267)^4</f>
        <v>115713.44232611511</v>
      </c>
      <c r="L2267" s="36">
        <f t="shared" si="350"/>
        <v>18655.412727784762</v>
      </c>
      <c r="M2267" s="36">
        <f t="shared" si="351"/>
        <v>241285.70172721817</v>
      </c>
      <c r="N2267" s="37">
        <f>M2267/Inputs!$B$6</f>
        <v>367.81356970612524</v>
      </c>
      <c r="O2267" s="38">
        <f>IF(N2267&gt;Inputs!$B$4,1,0)</f>
        <v>0</v>
      </c>
      <c r="P2267" s="34">
        <f t="shared" si="352"/>
        <v>6.6774282783485003E-2</v>
      </c>
      <c r="Q2267" s="36">
        <f>Inputs!$B$12*(1+$B2267)^0*$C2267+Inputs!$B$29*(1+$D2267)^0*Inputs!$B$19+Inputs!$B$30*(1+$E2267)^0*Inputs!$B$20+Inputs!$B$31*(1+$F2267)^0*Inputs!$B$21+Inputs!$B$22*(1+Inputs!$B$23)^0</f>
        <v>14449.32500612014</v>
      </c>
      <c r="R2267" s="36">
        <f>Inputs!$B$12*(1+$B2267)^1*$C2267+Inputs!$B$29*(1+$D2267)^1*Inputs!$B$19+Inputs!$B$30*(1+$E2267)^1*Inputs!$B$20+Inputs!$B$31*(1+$F2267)^1*Inputs!$B$21+Inputs!$B$22*(1+Inputs!$B$23)^1</f>
        <v>15872.826846664299</v>
      </c>
      <c r="S2267" s="36">
        <f>Inputs!$B$12*(1+$B2267)^2*$C2267+Inputs!$B$29*(1+$D2267)^2*Inputs!$B$19+Inputs!$B$30*(1+$E2267)^2*Inputs!$B$20+Inputs!$B$31*(1+$F2267)^2*Inputs!$B$21+Inputs!$B$22*(1+Inputs!$B$23)^2</f>
        <v>17514.449961684106</v>
      </c>
      <c r="T2267" s="36">
        <f>Inputs!$B$12*(1+$B2267)^3*$C2267+Inputs!$B$29*(1+$D2267)^3*Inputs!$B$19+Inputs!$B$30*(1+$E2267)^3*Inputs!$B$20+Inputs!$B$31*(1+$F2267)^3*Inputs!$B$21+Inputs!$B$22*(1+Inputs!$B$23)^3</f>
        <v>19411.497512141039</v>
      </c>
      <c r="U2267" s="36">
        <f>Inputs!$B$12*(1+$B2267)^4*$C2267+Inputs!$B$29*(1+$D2267)^4*Inputs!$B$19+Inputs!$B$30*(1+$E2267)^4*Inputs!$B$20+Inputs!$B$31*(1+$F2267)^4*Inputs!$B$21+Inputs!$B$22*(1+Inputs!$B$23)^4</f>
        <v>21607.838171494976</v>
      </c>
      <c r="V2267" s="35">
        <f>Inputs!$B$13/(Q2267*(1-$G2267))</f>
        <v>1.0640243393020412</v>
      </c>
      <c r="W2267" s="36">
        <f>Inputs!$B$13</f>
        <v>12660</v>
      </c>
      <c r="X2267" s="36">
        <f t="shared" si="353"/>
        <v>13856.421118117325</v>
      </c>
      <c r="Y2267" s="36">
        <f t="shared" si="354"/>
        <v>15233.444314721917</v>
      </c>
      <c r="Z2267" s="36">
        <f t="shared" si="355"/>
        <v>16821.300821749115</v>
      </c>
      <c r="AA2267" s="36">
        <f t="shared" si="356"/>
        <v>18655.412727784762</v>
      </c>
      <c r="AB2267" s="36">
        <f t="shared" si="357"/>
        <v>58376.626595499489</v>
      </c>
      <c r="AC2267" s="36">
        <f t="shared" si="358"/>
        <v>287083.06045016577</v>
      </c>
      <c r="AD2267" s="36">
        <f t="shared" si="359"/>
        <v>182909.07513171868</v>
      </c>
    </row>
    <row r="2268" spans="1:30" ht="14.25" customHeight="1" x14ac:dyDescent="0.25">
      <c r="A2268" s="16">
        <v>2252</v>
      </c>
      <c r="B2268" s="34">
        <v>0.19270590161246001</v>
      </c>
      <c r="C2268" s="34">
        <v>0.102052770056395</v>
      </c>
      <c r="D2268" s="34">
        <v>3.50269382491009E-2</v>
      </c>
      <c r="E2268" s="34">
        <v>1.73522208889208E-2</v>
      </c>
      <c r="F2268" s="34">
        <v>1.7884189287292399E-3</v>
      </c>
      <c r="G2268" s="34">
        <v>0.20955976501331899</v>
      </c>
      <c r="H2268" s="35">
        <v>1.0785079222712199</v>
      </c>
      <c r="I2268" s="34">
        <v>9.5019242194567102E-2</v>
      </c>
      <c r="J2268" s="34">
        <v>2.01386825144165E-2</v>
      </c>
      <c r="K2268" s="36">
        <f>Inputs!$B$12*(1+$B2268)^4</f>
        <v>121418.46080804344</v>
      </c>
      <c r="L2268" s="36">
        <f t="shared" si="350"/>
        <v>17751.27406821118</v>
      </c>
      <c r="M2268" s="36">
        <f t="shared" si="351"/>
        <v>210320.82660100656</v>
      </c>
      <c r="N2268" s="37">
        <f>M2268/Inputs!$B$6</f>
        <v>320.61101616007096</v>
      </c>
      <c r="O2268" s="38">
        <f>IF(N2268&gt;Inputs!$B$4,1,0)</f>
        <v>0</v>
      </c>
      <c r="P2268" s="34">
        <f t="shared" si="352"/>
        <v>7.4880559680150602E-2</v>
      </c>
      <c r="Q2268" s="36">
        <f>Inputs!$B$12*(1+$B2268)^0*$C2268+Inputs!$B$29*(1+$D2268)^0*Inputs!$B$19+Inputs!$B$30*(1+$E2268)^0*Inputs!$B$20+Inputs!$B$31*(1+$F2268)^0*Inputs!$B$21+Inputs!$B$22*(1+Inputs!$B$23)^0</f>
        <v>14145.210230810622</v>
      </c>
      <c r="R2268" s="36">
        <f>Inputs!$B$12*(1+$B2268)^1*$C2268+Inputs!$B$29*(1+$D2268)^1*Inputs!$B$19+Inputs!$B$30*(1+$E2268)^1*Inputs!$B$20+Inputs!$B$31*(1+$F2268)^1*Inputs!$B$21+Inputs!$B$22*(1+Inputs!$B$23)^1</f>
        <v>15423.358256700438</v>
      </c>
      <c r="S2268" s="36">
        <f>Inputs!$B$12*(1+$B2268)^2*$C2268+Inputs!$B$29*(1+$D2268)^2*Inputs!$B$19+Inputs!$B$30*(1+$E2268)^2*Inputs!$B$20+Inputs!$B$31*(1+$F2268)^2*Inputs!$B$21+Inputs!$B$22*(1+Inputs!$B$23)^2</f>
        <v>16931.641072317303</v>
      </c>
      <c r="T2268" s="36">
        <f>Inputs!$B$12*(1+$B2268)^3*$C2268+Inputs!$B$29*(1+$D2268)^3*Inputs!$B$19+Inputs!$B$30*(1+$E2268)^3*Inputs!$B$20+Inputs!$B$31*(1+$F2268)^3*Inputs!$B$21+Inputs!$B$22*(1+Inputs!$B$23)^3</f>
        <v>18713.970344496614</v>
      </c>
      <c r="U2268" s="36">
        <f>Inputs!$B$12*(1+$B2268)^4*$C2268+Inputs!$B$29*(1+$D2268)^4*Inputs!$B$19+Inputs!$B$30*(1+$E2268)^4*Inputs!$B$20+Inputs!$B$31*(1+$F2268)^4*Inputs!$B$21+Inputs!$B$22*(1+Inputs!$B$23)^4</f>
        <v>20822.705223528843</v>
      </c>
      <c r="V2268" s="35">
        <f>Inputs!$B$13/(Q2268*(1-$G2268))</f>
        <v>1.1322837136097188</v>
      </c>
      <c r="W2268" s="36">
        <f>Inputs!$B$13</f>
        <v>12660</v>
      </c>
      <c r="X2268" s="36">
        <f t="shared" si="353"/>
        <v>13640.047378389878</v>
      </c>
      <c r="Y2268" s="36">
        <f t="shared" si="354"/>
        <v>14794.010044196539</v>
      </c>
      <c r="Z2268" s="36">
        <f t="shared" si="355"/>
        <v>16152.452476732669</v>
      </c>
      <c r="AA2268" s="36">
        <f t="shared" si="356"/>
        <v>17751.27406821118</v>
      </c>
      <c r="AB2268" s="36">
        <f t="shared" si="357"/>
        <v>56713.861384516218</v>
      </c>
      <c r="AC2268" s="36">
        <f t="shared" si="358"/>
        <v>241835.28299265055</v>
      </c>
      <c r="AD2268" s="36">
        <f t="shared" si="359"/>
        <v>153606.96521649032</v>
      </c>
    </row>
    <row r="2269" spans="1:30" ht="14.25" customHeight="1" x14ac:dyDescent="0.25">
      <c r="A2269" s="16">
        <v>2253</v>
      </c>
      <c r="B2269" s="34">
        <v>0.24747029949680199</v>
      </c>
      <c r="C2269" s="34">
        <v>0.107829085416079</v>
      </c>
      <c r="D2269" s="34">
        <v>1.8011368191309999E-2</v>
      </c>
      <c r="E2269" s="34">
        <v>4.4269040759785799E-2</v>
      </c>
      <c r="F2269" s="34">
        <v>-3.9963962412960501E-3</v>
      </c>
      <c r="G2269" s="34">
        <v>0.19819348112224699</v>
      </c>
      <c r="H2269" s="35">
        <v>1.0923632215599299</v>
      </c>
      <c r="I2269" s="34">
        <v>9.9651609252693604E-2</v>
      </c>
      <c r="J2269" s="34">
        <v>2.9537687857534401E-2</v>
      </c>
      <c r="K2269" s="36">
        <f>Inputs!$B$12*(1+$B2269)^4</f>
        <v>145302.17268888274</v>
      </c>
      <c r="L2269" s="36">
        <f t="shared" si="350"/>
        <v>21063.250253485025</v>
      </c>
      <c r="M2269" s="36">
        <f t="shared" si="351"/>
        <v>253144.1910357966</v>
      </c>
      <c r="N2269" s="37">
        <f>M2269/Inputs!$B$6</f>
        <v>385.89053511554357</v>
      </c>
      <c r="O2269" s="38">
        <f>IF(N2269&gt;Inputs!$B$4,1,0)</f>
        <v>0</v>
      </c>
      <c r="P2269" s="34">
        <f t="shared" si="352"/>
        <v>7.0113921395159207E-2</v>
      </c>
      <c r="Q2269" s="36">
        <f>Inputs!$B$12*(1+$B2269)^0*$C2269+Inputs!$B$29*(1+$D2269)^0*Inputs!$B$19+Inputs!$B$30*(1+$E2269)^0*Inputs!$B$20+Inputs!$B$31*(1+$F2269)^0*Inputs!$B$21+Inputs!$B$22*(1+Inputs!$B$23)^0</f>
        <v>14491.789152391662</v>
      </c>
      <c r="R2269" s="36">
        <f>Inputs!$B$12*(1+$B2269)^1*$C2269+Inputs!$B$29*(1+$D2269)^1*Inputs!$B$19+Inputs!$B$30*(1+$E2269)^1*Inputs!$B$20+Inputs!$B$31*(1+$F2269)^1*Inputs!$B$21+Inputs!$B$22*(1+Inputs!$B$23)^1</f>
        <v>16176.368657457831</v>
      </c>
      <c r="S2269" s="36">
        <f>Inputs!$B$12*(1+$B2269)^2*$C2269+Inputs!$B$29*(1+$D2269)^2*Inputs!$B$19+Inputs!$B$30*(1+$E2269)^2*Inputs!$B$20+Inputs!$B$31*(1+$F2269)^2*Inputs!$B$21+Inputs!$B$22*(1+Inputs!$B$23)^2</f>
        <v>18261.157194582538</v>
      </c>
      <c r="T2269" s="36">
        <f>Inputs!$B$12*(1+$B2269)^3*$C2269+Inputs!$B$29*(1+$D2269)^3*Inputs!$B$19+Inputs!$B$30*(1+$E2269)^3*Inputs!$B$20+Inputs!$B$31*(1+$F2269)^3*Inputs!$B$21+Inputs!$B$22*(1+Inputs!$B$23)^3</f>
        <v>20844.381428364584</v>
      </c>
      <c r="U2269" s="36">
        <f>Inputs!$B$12*(1+$B2269)^4*$C2269+Inputs!$B$29*(1+$D2269)^4*Inputs!$B$19+Inputs!$B$30*(1+$E2269)^4*Inputs!$B$20+Inputs!$B$31*(1+$F2269)^4*Inputs!$B$21+Inputs!$B$22*(1+Inputs!$B$23)^4</f>
        <v>24048.541105829518</v>
      </c>
      <c r="V2269" s="35">
        <f>Inputs!$B$13/(Q2269*(1-$G2269))</f>
        <v>1.0895373335891558</v>
      </c>
      <c r="W2269" s="36">
        <f>Inputs!$B$13</f>
        <v>12660</v>
      </c>
      <c r="X2269" s="36">
        <f t="shared" si="353"/>
        <v>14140.808682926279</v>
      </c>
      <c r="Y2269" s="36">
        <f t="shared" si="354"/>
        <v>15973.6011035054</v>
      </c>
      <c r="Z2269" s="36">
        <f t="shared" si="355"/>
        <v>18245.034915355278</v>
      </c>
      <c r="AA2269" s="36">
        <f t="shared" si="356"/>
        <v>21063.250253485025</v>
      </c>
      <c r="AB2269" s="36">
        <f t="shared" si="357"/>
        <v>60796.131689983769</v>
      </c>
      <c r="AC2269" s="36">
        <f t="shared" si="358"/>
        <v>309288.22027396684</v>
      </c>
      <c r="AD2269" s="36">
        <f t="shared" si="359"/>
        <v>192348.05934581283</v>
      </c>
    </row>
    <row r="2270" spans="1:30" ht="14.25" customHeight="1" x14ac:dyDescent="0.25">
      <c r="A2270" s="16">
        <v>2254</v>
      </c>
      <c r="B2270" s="34">
        <v>0.39027897278878299</v>
      </c>
      <c r="C2270" s="34">
        <v>5.7232563534801301E-2</v>
      </c>
      <c r="D2270" s="34">
        <v>2.8062112704788301E-2</v>
      </c>
      <c r="E2270" s="34">
        <v>3.3007151264754599E-2</v>
      </c>
      <c r="F2270" s="34">
        <v>1.52273476283289E-2</v>
      </c>
      <c r="G2270" s="34">
        <v>0.190884425397982</v>
      </c>
      <c r="H2270" s="35">
        <v>1.16291529293491</v>
      </c>
      <c r="I2270" s="34">
        <v>0.103738432166966</v>
      </c>
      <c r="J2270" s="34">
        <v>2.2274485691790202E-2</v>
      </c>
      <c r="K2270" s="36">
        <f>Inputs!$B$12*(1+$B2270)^4</f>
        <v>224160.49024874641</v>
      </c>
      <c r="L2270" s="36">
        <f t="shared" si="350"/>
        <v>20303.683073286702</v>
      </c>
      <c r="M2270" s="36">
        <f t="shared" si="351"/>
        <v>213929.05757291583</v>
      </c>
      <c r="N2270" s="37">
        <f>M2270/Inputs!$B$6</f>
        <v>326.11136825139607</v>
      </c>
      <c r="O2270" s="38">
        <f>IF(N2270&gt;Inputs!$B$4,1,0)</f>
        <v>0</v>
      </c>
      <c r="P2270" s="34">
        <f t="shared" si="352"/>
        <v>8.1463946475175797E-2</v>
      </c>
      <c r="Q2270" s="36">
        <f>Inputs!$B$12*(1+$B2270)^0*$C2270+Inputs!$B$29*(1+$D2270)^0*Inputs!$B$19+Inputs!$B$30*(1+$E2270)^0*Inputs!$B$20+Inputs!$B$31*(1+$F2270)^0*Inputs!$B$21+Inputs!$B$22*(1+Inputs!$B$23)^0</f>
        <v>11455.997839514999</v>
      </c>
      <c r="R2270" s="36">
        <f>Inputs!$B$12*(1+$B2270)^1*$C2270+Inputs!$B$29*(1+$D2270)^1*Inputs!$B$19+Inputs!$B$30*(1+$E2270)^1*Inputs!$B$20+Inputs!$B$31*(1+$F2270)^1*Inputs!$B$21+Inputs!$B$22*(1+Inputs!$B$23)^1</f>
        <v>12971.347469834367</v>
      </c>
      <c r="S2270" s="36">
        <f>Inputs!$B$12*(1+$B2270)^2*$C2270+Inputs!$B$29*(1+$D2270)^2*Inputs!$B$19+Inputs!$B$30*(1+$E2270)^2*Inputs!$B$20+Inputs!$B$31*(1+$F2270)^2*Inputs!$B$21+Inputs!$B$22*(1+Inputs!$B$23)^2</f>
        <v>15014.058056015871</v>
      </c>
      <c r="T2270" s="36">
        <f>Inputs!$B$12*(1+$B2270)^3*$C2270+Inputs!$B$29*(1+$D2270)^3*Inputs!$B$19+Inputs!$B$30*(1+$E2270)^3*Inputs!$B$20+Inputs!$B$31*(1+$F2270)^3*Inputs!$B$21+Inputs!$B$22*(1+Inputs!$B$23)^3</f>
        <v>17788.382747541131</v>
      </c>
      <c r="U2270" s="36">
        <f>Inputs!$B$12*(1+$B2270)^4*$C2270+Inputs!$B$29*(1+$D2270)^4*Inputs!$B$19+Inputs!$B$30*(1+$E2270)^4*Inputs!$B$20+Inputs!$B$31*(1+$F2270)^4*Inputs!$B$21+Inputs!$B$22*(1+Inputs!$B$23)^4</f>
        <v>21578.248143828696</v>
      </c>
      <c r="V2270" s="35">
        <f>Inputs!$B$13/(Q2270*(1-$G2270))</f>
        <v>1.3658097909151314</v>
      </c>
      <c r="W2270" s="36">
        <f>Inputs!$B$13</f>
        <v>12660</v>
      </c>
      <c r="X2270" s="36">
        <f t="shared" si="353"/>
        <v>13802.24917285228</v>
      </c>
      <c r="Y2270" s="36">
        <f t="shared" si="354"/>
        <v>15359.612977368302</v>
      </c>
      <c r="Z2270" s="36">
        <f t="shared" si="355"/>
        <v>17467.732029026723</v>
      </c>
      <c r="AA2270" s="36">
        <f t="shared" si="356"/>
        <v>20303.683073286702</v>
      </c>
      <c r="AB2270" s="36">
        <f t="shared" si="357"/>
        <v>58387.631204950303</v>
      </c>
      <c r="AC2270" s="36">
        <f t="shared" si="358"/>
        <v>254786.78690969324</v>
      </c>
      <c r="AD2270" s="36">
        <f t="shared" si="359"/>
        <v>155541.42636796553</v>
      </c>
    </row>
    <row r="2271" spans="1:30" ht="14.25" customHeight="1" x14ac:dyDescent="0.25">
      <c r="A2271" s="16">
        <v>2255</v>
      </c>
      <c r="B2271" s="34">
        <v>0.22711991285418001</v>
      </c>
      <c r="C2271" s="34">
        <v>9.5789563648694606E-2</v>
      </c>
      <c r="D2271" s="34">
        <v>4.5338774057866502E-2</v>
      </c>
      <c r="E2271" s="34">
        <v>4.49696094134912E-2</v>
      </c>
      <c r="F2271" s="34">
        <v>1.9778549442820401E-2</v>
      </c>
      <c r="G2271" s="34">
        <v>0.169137071776403</v>
      </c>
      <c r="H2271" s="35">
        <v>0.99502314613705201</v>
      </c>
      <c r="I2271" s="34">
        <v>0.103698394340179</v>
      </c>
      <c r="J2271" s="34">
        <v>2.59705383405304E-2</v>
      </c>
      <c r="K2271" s="36">
        <f>Inputs!$B$12*(1+$B2271)^4</f>
        <v>136050.22512994823</v>
      </c>
      <c r="L2271" s="36">
        <f t="shared" si="350"/>
        <v>18400.03040053408</v>
      </c>
      <c r="M2271" s="36">
        <f t="shared" si="351"/>
        <v>204686.46917128447</v>
      </c>
      <c r="N2271" s="37">
        <f>M2271/Inputs!$B$6</f>
        <v>312.02205666354337</v>
      </c>
      <c r="O2271" s="38">
        <f>IF(N2271&gt;Inputs!$B$4,1,0)</f>
        <v>0</v>
      </c>
      <c r="P2271" s="34">
        <f t="shared" si="352"/>
        <v>7.7727855999648598E-2</v>
      </c>
      <c r="Q2271" s="36">
        <f>Inputs!$B$12*(1+$B2271)^0*$C2271+Inputs!$B$29*(1+$D2271)^0*Inputs!$B$19+Inputs!$B$30*(1+$E2271)^0*Inputs!$B$20+Inputs!$B$31*(1+$F2271)^0*Inputs!$B$21+Inputs!$B$22*(1+Inputs!$B$23)^0</f>
        <v>13769.417846348599</v>
      </c>
      <c r="R2271" s="36">
        <f>Inputs!$B$12*(1+$B2271)^1*$C2271+Inputs!$B$29*(1+$D2271)^1*Inputs!$B$19+Inputs!$B$30*(1+$E2271)^1*Inputs!$B$20+Inputs!$B$31*(1+$F2271)^1*Inputs!$B$21+Inputs!$B$22*(1+Inputs!$B$23)^1</f>
        <v>15357.47171779647</v>
      </c>
      <c r="S2271" s="36">
        <f>Inputs!$B$12*(1+$B2271)^2*$C2271+Inputs!$B$29*(1+$D2271)^2*Inputs!$B$19+Inputs!$B$30*(1+$E2271)^2*Inputs!$B$20+Inputs!$B$31*(1+$F2271)^2*Inputs!$B$21+Inputs!$B$22*(1+Inputs!$B$23)^2</f>
        <v>17253.547969810304</v>
      </c>
      <c r="T2271" s="36">
        <f>Inputs!$B$12*(1+$B2271)^3*$C2271+Inputs!$B$29*(1+$D2271)^3*Inputs!$B$19+Inputs!$B$30*(1+$E2271)^3*Inputs!$B$20+Inputs!$B$31*(1+$F2271)^3*Inputs!$B$21+Inputs!$B$22*(1+Inputs!$B$23)^3</f>
        <v>19525.489257048554</v>
      </c>
      <c r="U2271" s="36">
        <f>Inputs!$B$12*(1+$B2271)^4*$C2271+Inputs!$B$29*(1+$D2271)^4*Inputs!$B$19+Inputs!$B$30*(1+$E2271)^4*Inputs!$B$20+Inputs!$B$31*(1+$F2271)^4*Inputs!$B$21+Inputs!$B$22*(1+Inputs!$B$23)^4</f>
        <v>22256.454182790363</v>
      </c>
      <c r="V2271" s="35">
        <f>Inputs!$B$13/(Q2271*(1-$G2271))</f>
        <v>1.1065951044777873</v>
      </c>
      <c r="W2271" s="36">
        <f>Inputs!$B$13</f>
        <v>12660</v>
      </c>
      <c r="X2271" s="36">
        <f t="shared" si="353"/>
        <v>13764.189281118346</v>
      </c>
      <c r="Y2271" s="36">
        <f t="shared" si="354"/>
        <v>15063.699138899918</v>
      </c>
      <c r="Z2271" s="36">
        <f t="shared" si="355"/>
        <v>16594.77376761676</v>
      </c>
      <c r="AA2271" s="36">
        <f t="shared" si="356"/>
        <v>18400.03040053408</v>
      </c>
      <c r="AB2271" s="36">
        <f t="shared" si="357"/>
        <v>56392.090712499805</v>
      </c>
      <c r="AC2271" s="36">
        <f t="shared" si="358"/>
        <v>242871.60442973522</v>
      </c>
      <c r="AD2271" s="36">
        <f t="shared" si="359"/>
        <v>148294.37845878466</v>
      </c>
    </row>
    <row r="2272" spans="1:30" ht="14.25" customHeight="1" x14ac:dyDescent="0.25">
      <c r="A2272" s="16">
        <v>2256</v>
      </c>
      <c r="B2272" s="34">
        <v>0.28890830292228498</v>
      </c>
      <c r="C2272" s="34">
        <v>7.7312636009300606E-2</v>
      </c>
      <c r="D2272" s="34">
        <v>1.9692032590755301E-2</v>
      </c>
      <c r="E2272" s="34">
        <v>5.3524362173015802E-2</v>
      </c>
      <c r="F2272" s="34">
        <v>2.1374902021560602E-2</v>
      </c>
      <c r="G2272" s="34">
        <v>0.213132835111877</v>
      </c>
      <c r="H2272" s="35">
        <v>1.0053687614653799</v>
      </c>
      <c r="I2272" s="34">
        <v>9.7385897977960198E-2</v>
      </c>
      <c r="J2272" s="34">
        <v>2.2539778801369901E-2</v>
      </c>
      <c r="K2272" s="36">
        <f>Inputs!$B$12*(1+$B2272)^4</f>
        <v>165591.99399161365</v>
      </c>
      <c r="L2272" s="36">
        <f t="shared" si="350"/>
        <v>17233.068178126123</v>
      </c>
      <c r="M2272" s="36">
        <f t="shared" si="351"/>
        <v>203321.20709131623</v>
      </c>
      <c r="N2272" s="37">
        <f>M2272/Inputs!$B$6</f>
        <v>309.94086446846984</v>
      </c>
      <c r="O2272" s="38">
        <f>IF(N2272&gt;Inputs!$B$4,1,0)</f>
        <v>0</v>
      </c>
      <c r="P2272" s="34">
        <f t="shared" si="352"/>
        <v>7.4846119176590301E-2</v>
      </c>
      <c r="Q2272" s="36">
        <f>Inputs!$B$12*(1+$B2272)^0*$C2272+Inputs!$B$29*(1+$D2272)^0*Inputs!$B$19+Inputs!$B$30*(1+$E2272)^0*Inputs!$B$20+Inputs!$B$31*(1+$F2272)^0*Inputs!$B$21+Inputs!$B$22*(1+Inputs!$B$23)^0</f>
        <v>12660.802187984958</v>
      </c>
      <c r="R2272" s="36">
        <f>Inputs!$B$12*(1+$B2272)^1*$C2272+Inputs!$B$29*(1+$D2272)^1*Inputs!$B$19+Inputs!$B$30*(1+$E2272)^1*Inputs!$B$20+Inputs!$B$31*(1+$F2272)^1*Inputs!$B$21+Inputs!$B$22*(1+Inputs!$B$23)^1</f>
        <v>14227.764267310231</v>
      </c>
      <c r="S2272" s="36">
        <f>Inputs!$B$12*(1+$B2272)^2*$C2272+Inputs!$B$29*(1+$D2272)^2*Inputs!$B$19+Inputs!$B$30*(1+$E2272)^2*Inputs!$B$20+Inputs!$B$31*(1+$F2272)^2*Inputs!$B$21+Inputs!$B$22*(1+Inputs!$B$23)^2</f>
        <v>16190.377021887653</v>
      </c>
      <c r="T2272" s="36">
        <f>Inputs!$B$12*(1+$B2272)^3*$C2272+Inputs!$B$29*(1+$D2272)^3*Inputs!$B$19+Inputs!$B$30*(1+$E2272)^3*Inputs!$B$20+Inputs!$B$31*(1+$F2272)^3*Inputs!$B$21+Inputs!$B$22*(1+Inputs!$B$23)^3</f>
        <v>18660.894344040404</v>
      </c>
      <c r="U2272" s="36">
        <f>Inputs!$B$12*(1+$B2272)^4*$C2272+Inputs!$B$29*(1+$D2272)^4*Inputs!$B$19+Inputs!$B$30*(1+$E2272)^4*Inputs!$B$20+Inputs!$B$31*(1+$F2272)^4*Inputs!$B$21+Inputs!$B$22*(1+Inputs!$B$23)^4</f>
        <v>21783.908106943534</v>
      </c>
      <c r="V2272" s="35">
        <f>Inputs!$B$13/(Q2272*(1-$G2272))</f>
        <v>1.2707820133491736</v>
      </c>
      <c r="W2272" s="36">
        <f>Inputs!$B$13</f>
        <v>12660</v>
      </c>
      <c r="X2272" s="36">
        <f t="shared" si="353"/>
        <v>13484.013535479107</v>
      </c>
      <c r="Y2272" s="36">
        <f t="shared" si="354"/>
        <v>14498.711773894878</v>
      </c>
      <c r="Z2272" s="36">
        <f t="shared" si="355"/>
        <v>15736.786508378636</v>
      </c>
      <c r="AA2272" s="36">
        <f t="shared" si="356"/>
        <v>17233.068178126123</v>
      </c>
      <c r="AB2272" s="36">
        <f t="shared" si="357"/>
        <v>55384.258518561532</v>
      </c>
      <c r="AC2272" s="36">
        <f t="shared" si="358"/>
        <v>235436.35818116681</v>
      </c>
      <c r="AD2272" s="36">
        <f t="shared" si="359"/>
        <v>147936.94857275471</v>
      </c>
    </row>
    <row r="2273" spans="1:30" ht="14.25" customHeight="1" x14ac:dyDescent="0.25">
      <c r="A2273" s="16">
        <v>2257</v>
      </c>
      <c r="B2273" s="34">
        <v>0.44306560498461101</v>
      </c>
      <c r="C2273" s="34">
        <v>5.6689889549470199E-2</v>
      </c>
      <c r="D2273" s="34">
        <v>4.7416428265801002E-4</v>
      </c>
      <c r="E2273" s="34">
        <v>5.2783622027809403E-2</v>
      </c>
      <c r="F2273" s="34">
        <v>1.8568791359436902E-2</v>
      </c>
      <c r="G2273" s="34">
        <v>0.202296509016957</v>
      </c>
      <c r="H2273" s="35">
        <v>1.11891091808589</v>
      </c>
      <c r="I2273" s="34">
        <v>9.8212671379120098E-2</v>
      </c>
      <c r="J2273" s="34">
        <v>2.7283261280814701E-2</v>
      </c>
      <c r="K2273" s="36">
        <f>Inputs!$B$12*(1+$B2273)^4</f>
        <v>260192.96646648663</v>
      </c>
      <c r="L2273" s="36">
        <f t="shared" si="350"/>
        <v>20893.086177810328</v>
      </c>
      <c r="M2273" s="36">
        <f t="shared" si="351"/>
        <v>249276.88334650919</v>
      </c>
      <c r="N2273" s="37">
        <f>M2273/Inputs!$B$6</f>
        <v>379.99524900382499</v>
      </c>
      <c r="O2273" s="38">
        <f>IF(N2273&gt;Inputs!$B$4,1,0)</f>
        <v>0</v>
      </c>
      <c r="P2273" s="34">
        <f t="shared" si="352"/>
        <v>7.092941009830539E-2</v>
      </c>
      <c r="Q2273" s="36">
        <f>Inputs!$B$12*(1+$B2273)^0*$C2273+Inputs!$B$29*(1+$D2273)^0*Inputs!$B$19+Inputs!$B$30*(1+$E2273)^0*Inputs!$B$20+Inputs!$B$31*(1+$F2273)^0*Inputs!$B$21+Inputs!$B$22*(1+Inputs!$B$23)^0</f>
        <v>11423.437400395134</v>
      </c>
      <c r="R2273" s="36">
        <f>Inputs!$B$12*(1+$B2273)^1*$C2273+Inputs!$B$29*(1+$D2273)^1*Inputs!$B$19+Inputs!$B$30*(1+$E2273)^1*Inputs!$B$20+Inputs!$B$31*(1+$F2273)^1*Inputs!$B$21+Inputs!$B$22*(1+Inputs!$B$23)^1</f>
        <v>13079.344753070427</v>
      </c>
      <c r="S2273" s="36">
        <f>Inputs!$B$12*(1+$B2273)^2*$C2273+Inputs!$B$29*(1+$D2273)^2*Inputs!$B$19+Inputs!$B$30*(1+$E2273)^2*Inputs!$B$20+Inputs!$B$31*(1+$F2273)^2*Inputs!$B$21+Inputs!$B$22*(1+Inputs!$B$23)^2</f>
        <v>15409.450677451085</v>
      </c>
      <c r="T2273" s="36">
        <f>Inputs!$B$12*(1+$B2273)^3*$C2273+Inputs!$B$29*(1+$D2273)^3*Inputs!$B$19+Inputs!$B$30*(1+$E2273)^3*Inputs!$B$20+Inputs!$B$31*(1+$F2273)^3*Inputs!$B$21+Inputs!$B$22*(1+Inputs!$B$23)^3</f>
        <v>18709.933915418704</v>
      </c>
      <c r="U2273" s="36">
        <f>Inputs!$B$12*(1+$B2273)^4*$C2273+Inputs!$B$29*(1+$D2273)^4*Inputs!$B$19+Inputs!$B$30*(1+$E2273)^4*Inputs!$B$20+Inputs!$B$31*(1+$F2273)^4*Inputs!$B$21+Inputs!$B$22*(1+Inputs!$B$23)^4</f>
        <v>23408.069128161354</v>
      </c>
      <c r="V2273" s="35">
        <f>Inputs!$B$13/(Q2273*(1-$G2273))</f>
        <v>1.3892979884159642</v>
      </c>
      <c r="W2273" s="36">
        <f>Inputs!$B$13</f>
        <v>12660</v>
      </c>
      <c r="X2273" s="36">
        <f t="shared" si="353"/>
        <v>13789.889023208485</v>
      </c>
      <c r="Y2273" s="36">
        <f t="shared" si="354"/>
        <v>15415.668397204296</v>
      </c>
      <c r="Z2273" s="36">
        <f t="shared" si="355"/>
        <v>17708.603004308767</v>
      </c>
      <c r="AA2273" s="36">
        <f t="shared" si="356"/>
        <v>20893.086177810328</v>
      </c>
      <c r="AB2273" s="36">
        <f t="shared" si="357"/>
        <v>59853.230406990057</v>
      </c>
      <c r="AC2273" s="36">
        <f t="shared" si="358"/>
        <v>302598.28295787406</v>
      </c>
      <c r="AD2273" s="36">
        <f t="shared" si="359"/>
        <v>189423.65293951912</v>
      </c>
    </row>
    <row r="2274" spans="1:30" ht="14.25" customHeight="1" x14ac:dyDescent="0.25">
      <c r="A2274" s="16">
        <v>2258</v>
      </c>
      <c r="B2274" s="34">
        <v>0.32161802148480001</v>
      </c>
      <c r="C2274" s="34">
        <v>9.2025824945198606E-2</v>
      </c>
      <c r="D2274" s="34">
        <v>2.1529414339722702E-2</v>
      </c>
      <c r="E2274" s="34">
        <v>5.2245364961700097E-2</v>
      </c>
      <c r="F2274" s="34">
        <v>-1.73066986429351E-2</v>
      </c>
      <c r="G2274" s="34">
        <v>0.173971267254656</v>
      </c>
      <c r="H2274" s="35">
        <v>0.96614071922199196</v>
      </c>
      <c r="I2274" s="34">
        <v>9.6763845894877396E-2</v>
      </c>
      <c r="J2274" s="34">
        <v>1.9840463971641499E-2</v>
      </c>
      <c r="K2274" s="36">
        <f>Inputs!$B$12*(1+$B2274)^4</f>
        <v>183052.24454866178</v>
      </c>
      <c r="L2274" s="36">
        <f t="shared" si="350"/>
        <v>20059.296922494563</v>
      </c>
      <c r="M2274" s="36">
        <f t="shared" si="351"/>
        <v>227007.3610735113</v>
      </c>
      <c r="N2274" s="37">
        <f>M2274/Inputs!$B$6</f>
        <v>346.04780651449892</v>
      </c>
      <c r="O2274" s="38">
        <f>IF(N2274&gt;Inputs!$B$4,1,0)</f>
        <v>0</v>
      </c>
      <c r="P2274" s="34">
        <f t="shared" si="352"/>
        <v>7.692338192323589E-2</v>
      </c>
      <c r="Q2274" s="36">
        <f>Inputs!$B$12*(1+$B2274)^0*$C2274+Inputs!$B$29*(1+$D2274)^0*Inputs!$B$19+Inputs!$B$30*(1+$E2274)^0*Inputs!$B$20+Inputs!$B$31*(1+$F2274)^0*Inputs!$B$21+Inputs!$B$22*(1+Inputs!$B$23)^0</f>
        <v>13543.59352413884</v>
      </c>
      <c r="R2274" s="36">
        <f>Inputs!$B$12*(1+$B2274)^1*$C2274+Inputs!$B$29*(1+$D2274)^1*Inputs!$B$19+Inputs!$B$30*(1+$E2274)^1*Inputs!$B$20+Inputs!$B$31*(1+$F2274)^1*Inputs!$B$21+Inputs!$B$22*(1+Inputs!$B$23)^1</f>
        <v>15374.493171918424</v>
      </c>
      <c r="S2274" s="36">
        <f>Inputs!$B$12*(1+$B2274)^2*$C2274+Inputs!$B$29*(1+$D2274)^2*Inputs!$B$19+Inputs!$B$30*(1+$E2274)^2*Inputs!$B$20+Inputs!$B$31*(1+$F2274)^2*Inputs!$B$21+Inputs!$B$22*(1+Inputs!$B$23)^2</f>
        <v>17784.194552437166</v>
      </c>
      <c r="T2274" s="36">
        <f>Inputs!$B$12*(1+$B2274)^3*$C2274+Inputs!$B$29*(1+$D2274)^3*Inputs!$B$19+Inputs!$B$30*(1+$E2274)^3*Inputs!$B$20+Inputs!$B$31*(1+$F2274)^3*Inputs!$B$21+Inputs!$B$22*(1+Inputs!$B$23)^3</f>
        <v>20956.691636225463</v>
      </c>
      <c r="U2274" s="36">
        <f>Inputs!$B$12*(1+$B2274)^4*$C2274+Inputs!$B$29*(1+$D2274)^4*Inputs!$B$19+Inputs!$B$30*(1+$E2274)^4*Inputs!$B$20+Inputs!$B$31*(1+$F2274)^4*Inputs!$B$21+Inputs!$B$22*(1+Inputs!$B$23)^4</f>
        <v>25135.073897320974</v>
      </c>
      <c r="V2274" s="35">
        <f>Inputs!$B$13/(Q2274*(1-$G2274))</f>
        <v>1.1316304903070362</v>
      </c>
      <c r="W2274" s="36">
        <f>Inputs!$B$13</f>
        <v>12660</v>
      </c>
      <c r="X2274" s="36">
        <f t="shared" si="353"/>
        <v>13846.029836584175</v>
      </c>
      <c r="Y2274" s="36">
        <f t="shared" si="354"/>
        <v>15408.397722550695</v>
      </c>
      <c r="Z2274" s="36">
        <f t="shared" si="355"/>
        <v>17440.888500587538</v>
      </c>
      <c r="AA2274" s="36">
        <f t="shared" si="356"/>
        <v>20059.296922494563</v>
      </c>
      <c r="AB2274" s="36">
        <f t="shared" si="357"/>
        <v>59426.681307545354</v>
      </c>
      <c r="AC2274" s="36">
        <f t="shared" si="358"/>
        <v>265943.62037795869</v>
      </c>
      <c r="AD2274" s="36">
        <f t="shared" si="359"/>
        <v>167580.67976596594</v>
      </c>
    </row>
    <row r="2275" spans="1:30" ht="14.25" customHeight="1" x14ac:dyDescent="0.25">
      <c r="A2275" s="16">
        <v>2259</v>
      </c>
      <c r="B2275" s="34">
        <v>0.39658006713455901</v>
      </c>
      <c r="C2275" s="34">
        <v>6.8673798059715699E-2</v>
      </c>
      <c r="D2275" s="34">
        <v>2.96239161576849E-2</v>
      </c>
      <c r="E2275" s="34">
        <v>5.5120002102701501E-2</v>
      </c>
      <c r="F2275" s="34">
        <v>2.1581543014421799E-2</v>
      </c>
      <c r="G2275" s="34">
        <v>0.18118712832728301</v>
      </c>
      <c r="H2275" s="35">
        <v>1.10184044529763</v>
      </c>
      <c r="I2275" s="34">
        <v>9.4633739133529807E-2</v>
      </c>
      <c r="J2275" s="34">
        <v>2.3282735163052699E-2</v>
      </c>
      <c r="K2275" s="36">
        <f>Inputs!$B$12*(1+$B2275)^4</f>
        <v>228252.0082363986</v>
      </c>
      <c r="L2275" s="36">
        <f t="shared" si="350"/>
        <v>22392.842419249235</v>
      </c>
      <c r="M2275" s="36">
        <f t="shared" si="351"/>
        <v>267372.66457830596</v>
      </c>
      <c r="N2275" s="37">
        <f>M2275/Inputs!$B$6</f>
        <v>407.58028136936883</v>
      </c>
      <c r="O2275" s="38">
        <f>IF(N2275&gt;Inputs!$B$4,1,0)</f>
        <v>1</v>
      </c>
      <c r="P2275" s="34">
        <f t="shared" si="352"/>
        <v>7.1351003970477112E-2</v>
      </c>
      <c r="Q2275" s="36">
        <f>Inputs!$B$12*(1+$B2275)^0*$C2275+Inputs!$B$29*(1+$D2275)^0*Inputs!$B$19+Inputs!$B$30*(1+$E2275)^0*Inputs!$B$20+Inputs!$B$31*(1+$F2275)^0*Inputs!$B$21+Inputs!$B$22*(1+Inputs!$B$23)^0</f>
        <v>12142.471911009863</v>
      </c>
      <c r="R2275" s="36">
        <f>Inputs!$B$12*(1+$B2275)^1*$C2275+Inputs!$B$29*(1+$D2275)^1*Inputs!$B$19+Inputs!$B$30*(1+$E2275)^1*Inputs!$B$20+Inputs!$B$31*(1+$F2275)^1*Inputs!$B$21+Inputs!$B$22*(1+Inputs!$B$23)^1</f>
        <v>14041.039338782433</v>
      </c>
      <c r="S2275" s="36">
        <f>Inputs!$B$12*(1+$B2275)^2*$C2275+Inputs!$B$29*(1+$D2275)^2*Inputs!$B$19+Inputs!$B$30*(1+$E2275)^2*Inputs!$B$20+Inputs!$B$31*(1+$F2275)^2*Inputs!$B$21+Inputs!$B$22*(1+Inputs!$B$23)^2</f>
        <v>16598.203924283371</v>
      </c>
      <c r="T2275" s="36">
        <f>Inputs!$B$12*(1+$B2275)^3*$C2275+Inputs!$B$29*(1+$D2275)^3*Inputs!$B$19+Inputs!$B$30*(1+$E2275)^3*Inputs!$B$20+Inputs!$B$31*(1+$F2275)^3*Inputs!$B$21+Inputs!$B$22*(1+Inputs!$B$23)^3</f>
        <v>20071.456172397688</v>
      </c>
      <c r="U2275" s="36">
        <f>Inputs!$B$12*(1+$B2275)^4*$C2275+Inputs!$B$29*(1+$D2275)^4*Inputs!$B$19+Inputs!$B$30*(1+$E2275)^4*Inputs!$B$20+Inputs!$B$31*(1+$F2275)^4*Inputs!$B$21+Inputs!$B$22*(1+Inputs!$B$23)^4</f>
        <v>24820.232925677825</v>
      </c>
      <c r="V2275" s="35">
        <f>Inputs!$B$13/(Q2275*(1-$G2275))</f>
        <v>1.2733328315906294</v>
      </c>
      <c r="W2275" s="36">
        <f>Inputs!$B$13</f>
        <v>12660</v>
      </c>
      <c r="X2275" s="36">
        <f t="shared" si="353"/>
        <v>14146.575568997938</v>
      </c>
      <c r="Y2275" s="36">
        <f t="shared" si="354"/>
        <v>16140.279823834924</v>
      </c>
      <c r="Z2275" s="36">
        <f t="shared" si="355"/>
        <v>18813.099961402258</v>
      </c>
      <c r="AA2275" s="36">
        <f t="shared" si="356"/>
        <v>22392.842419249235</v>
      </c>
      <c r="AB2275" s="36">
        <f t="shared" si="357"/>
        <v>63029.256447893371</v>
      </c>
      <c r="AC2275" s="36">
        <f t="shared" si="358"/>
        <v>321147.67506741453</v>
      </c>
      <c r="AD2275" s="36">
        <f t="shared" si="359"/>
        <v>204343.40813041257</v>
      </c>
    </row>
    <row r="2276" spans="1:30" ht="14.25" customHeight="1" x14ac:dyDescent="0.25">
      <c r="A2276" s="16">
        <v>2260</v>
      </c>
      <c r="B2276" s="34">
        <v>0.28646555485486502</v>
      </c>
      <c r="C2276" s="34">
        <v>5.5580110550833402E-2</v>
      </c>
      <c r="D2276" s="34">
        <v>4.2064015999769E-2</v>
      </c>
      <c r="E2276" s="34">
        <v>2.23483781252443E-2</v>
      </c>
      <c r="F2276" s="34">
        <v>1.56470542674047E-2</v>
      </c>
      <c r="G2276" s="34">
        <v>0.18218300714462801</v>
      </c>
      <c r="H2276" s="35">
        <v>0.97746181302969304</v>
      </c>
      <c r="I2276" s="34">
        <v>0.10009090750946199</v>
      </c>
      <c r="J2276" s="34">
        <v>2.50899976112537E-2</v>
      </c>
      <c r="K2276" s="36">
        <f>Inputs!$B$12*(1+$B2276)^4</f>
        <v>164340.23369468717</v>
      </c>
      <c r="L2276" s="36">
        <f t="shared" si="350"/>
        <v>14372.6813419707</v>
      </c>
      <c r="M2276" s="36">
        <f t="shared" si="351"/>
        <v>172514.00858480486</v>
      </c>
      <c r="N2276" s="37">
        <f>M2276/Inputs!$B$6</f>
        <v>262.97867162317812</v>
      </c>
      <c r="O2276" s="38">
        <f>IF(N2276&gt;Inputs!$B$4,1,0)</f>
        <v>0</v>
      </c>
      <c r="P2276" s="34">
        <f t="shared" si="352"/>
        <v>7.500090989820829E-2</v>
      </c>
      <c r="Q2276" s="36">
        <f>Inputs!$B$12*(1+$B2276)^0*$C2276+Inputs!$B$29*(1+$D2276)^0*Inputs!$B$19+Inputs!$B$30*(1+$E2276)^0*Inputs!$B$20+Inputs!$B$31*(1+$F2276)^0*Inputs!$B$21+Inputs!$B$22*(1+Inputs!$B$23)^0</f>
        <v>11356.850660476925</v>
      </c>
      <c r="R2276" s="36">
        <f>Inputs!$B$12*(1+$B2276)^1*$C2276+Inputs!$B$29*(1+$D2276)^1*Inputs!$B$19+Inputs!$B$30*(1+$E2276)^1*Inputs!$B$20+Inputs!$B$31*(1+$F2276)^1*Inputs!$B$21+Inputs!$B$22*(1+Inputs!$B$23)^1</f>
        <v>12508.634487619998</v>
      </c>
      <c r="S2276" s="36">
        <f>Inputs!$B$12*(1+$B2276)^2*$C2276+Inputs!$B$29*(1+$D2276)^2*Inputs!$B$19+Inputs!$B$30*(1+$E2276)^2*Inputs!$B$20+Inputs!$B$31*(1+$F2276)^2*Inputs!$B$21+Inputs!$B$22*(1+Inputs!$B$23)^2</f>
        <v>13940.206463494</v>
      </c>
      <c r="T2276" s="36">
        <f>Inputs!$B$12*(1+$B2276)^3*$C2276+Inputs!$B$29*(1+$D2276)^3*Inputs!$B$19+Inputs!$B$30*(1+$E2276)^3*Inputs!$B$20+Inputs!$B$31*(1+$F2276)^3*Inputs!$B$21+Inputs!$B$22*(1+Inputs!$B$23)^3</f>
        <v>15730.190231292809</v>
      </c>
      <c r="U2276" s="36">
        <f>Inputs!$B$12*(1+$B2276)^4*$C2276+Inputs!$B$29*(1+$D2276)^4*Inputs!$B$19+Inputs!$B$30*(1+$E2276)^4*Inputs!$B$20+Inputs!$B$31*(1+$F2276)^4*Inputs!$B$21+Inputs!$B$22*(1+Inputs!$B$23)^4</f>
        <v>17979.676237871645</v>
      </c>
      <c r="V2276" s="35">
        <f>Inputs!$B$13/(Q2276*(1-$G2276))</f>
        <v>1.3630747111595718</v>
      </c>
      <c r="W2276" s="36">
        <f>Inputs!$B$13</f>
        <v>12660</v>
      </c>
      <c r="X2276" s="36">
        <f t="shared" si="353"/>
        <v>12957.762839535531</v>
      </c>
      <c r="Y2276" s="36">
        <f t="shared" si="354"/>
        <v>13341.687475947809</v>
      </c>
      <c r="Z2276" s="36">
        <f t="shared" si="355"/>
        <v>13814.647507464348</v>
      </c>
      <c r="AA2276" s="36">
        <f t="shared" si="356"/>
        <v>14372.6813419707</v>
      </c>
      <c r="AB2276" s="36">
        <f t="shared" si="357"/>
        <v>50589.676603414264</v>
      </c>
      <c r="AC2276" s="36">
        <f t="shared" si="358"/>
        <v>196441.50854308531</v>
      </c>
      <c r="AD2276" s="36">
        <f t="shared" si="359"/>
        <v>121924.3319813906</v>
      </c>
    </row>
    <row r="2277" spans="1:30" ht="14.25" customHeight="1" x14ac:dyDescent="0.25">
      <c r="A2277" s="16">
        <v>2261</v>
      </c>
      <c r="B2277" s="34">
        <v>0.21440512879373799</v>
      </c>
      <c r="C2277" s="34">
        <v>9.2455642513450995E-2</v>
      </c>
      <c r="D2277" s="34">
        <v>3.4660773907477599E-2</v>
      </c>
      <c r="E2277" s="34">
        <v>4.2943528702401597E-2</v>
      </c>
      <c r="F2277" s="34">
        <v>3.5789545588331202E-2</v>
      </c>
      <c r="G2277" s="34">
        <v>0.18938012179038299</v>
      </c>
      <c r="H2277" s="35">
        <v>1.0445724110735499</v>
      </c>
      <c r="I2277" s="34">
        <v>9.0273643989998806E-2</v>
      </c>
      <c r="J2277" s="34">
        <v>2.5894584751139701E-2</v>
      </c>
      <c r="K2277" s="36">
        <f>Inputs!$B$12*(1+$B2277)^4</f>
        <v>130498.53048961221</v>
      </c>
      <c r="L2277" s="36">
        <f t="shared" si="350"/>
        <v>18138.896642579941</v>
      </c>
      <c r="M2277" s="36">
        <f t="shared" si="351"/>
        <v>245772.79688388557</v>
      </c>
      <c r="N2277" s="37">
        <f>M2277/Inputs!$B$6</f>
        <v>374.65365378641093</v>
      </c>
      <c r="O2277" s="38">
        <f>IF(N2277&gt;Inputs!$B$4,1,0)</f>
        <v>0</v>
      </c>
      <c r="P2277" s="34">
        <f t="shared" si="352"/>
        <v>6.4379059238859102E-2</v>
      </c>
      <c r="Q2277" s="36">
        <f>Inputs!$B$12*(1+$B2277)^0*$C2277+Inputs!$B$29*(1+$D2277)^0*Inputs!$B$19+Inputs!$B$30*(1+$E2277)^0*Inputs!$B$20+Inputs!$B$31*(1+$F2277)^0*Inputs!$B$21+Inputs!$B$22*(1+Inputs!$B$23)^0</f>
        <v>13569.382578233981</v>
      </c>
      <c r="R2277" s="36">
        <f>Inputs!$B$12*(1+$B2277)^1*$C2277+Inputs!$B$29*(1+$D2277)^1*Inputs!$B$19+Inputs!$B$30*(1+$E2277)^1*Inputs!$B$20+Inputs!$B$31*(1+$F2277)^1*Inputs!$B$21+Inputs!$B$22*(1+Inputs!$B$23)^1</f>
        <v>15073.41679151401</v>
      </c>
      <c r="S2277" s="36">
        <f>Inputs!$B$12*(1+$B2277)^2*$C2277+Inputs!$B$29*(1+$D2277)^2*Inputs!$B$19+Inputs!$B$30*(1+$E2277)^2*Inputs!$B$20+Inputs!$B$31*(1+$F2277)^2*Inputs!$B$21+Inputs!$B$22*(1+Inputs!$B$23)^2</f>
        <v>16844.762748030767</v>
      </c>
      <c r="T2277" s="36">
        <f>Inputs!$B$12*(1+$B2277)^3*$C2277+Inputs!$B$29*(1+$D2277)^3*Inputs!$B$19+Inputs!$B$30*(1+$E2277)^3*Inputs!$B$20+Inputs!$B$31*(1+$F2277)^3*Inputs!$B$21+Inputs!$B$22*(1+Inputs!$B$23)^3</f>
        <v>18938.576572186968</v>
      </c>
      <c r="U2277" s="36">
        <f>Inputs!$B$12*(1+$B2277)^4*$C2277+Inputs!$B$29*(1+$D2277)^4*Inputs!$B$19+Inputs!$B$30*(1+$E2277)^4*Inputs!$B$20+Inputs!$B$31*(1+$F2277)^4*Inputs!$B$21+Inputs!$B$22*(1+Inputs!$B$23)^4</f>
        <v>21421.755865974559</v>
      </c>
      <c r="V2277" s="35">
        <f>Inputs!$B$13/(Q2277*(1-$G2277))</f>
        <v>1.1509497662117207</v>
      </c>
      <c r="W2277" s="36">
        <f>Inputs!$B$13</f>
        <v>12660</v>
      </c>
      <c r="X2277" s="36">
        <f t="shared" si="353"/>
        <v>13738.286783581381</v>
      </c>
      <c r="Y2277" s="36">
        <f t="shared" si="354"/>
        <v>14989.597818153425</v>
      </c>
      <c r="Z2277" s="36">
        <f t="shared" si="355"/>
        <v>16444.537627045524</v>
      </c>
      <c r="AA2277" s="36">
        <f t="shared" si="356"/>
        <v>18138.896642579941</v>
      </c>
      <c r="AB2277" s="36">
        <f t="shared" si="357"/>
        <v>58147.492853695483</v>
      </c>
      <c r="AC2277" s="36">
        <f t="shared" si="358"/>
        <v>289047.340221947</v>
      </c>
      <c r="AD2277" s="36">
        <f t="shared" si="359"/>
        <v>187625.30403019008</v>
      </c>
    </row>
    <row r="2278" spans="1:30" ht="14.25" customHeight="1" x14ac:dyDescent="0.25">
      <c r="A2278" s="16">
        <v>2262</v>
      </c>
      <c r="B2278" s="34">
        <v>0.30016257466110602</v>
      </c>
      <c r="C2278" s="34">
        <v>7.9895551073967994E-2</v>
      </c>
      <c r="D2278" s="34">
        <v>4.7929964545326199E-2</v>
      </c>
      <c r="E2278" s="34">
        <v>3.3446424445563401E-2</v>
      </c>
      <c r="F2278" s="34">
        <v>2.12085370579915E-2</v>
      </c>
      <c r="G2278" s="34">
        <v>0.17999241469805499</v>
      </c>
      <c r="H2278" s="35">
        <v>1.0645413047137</v>
      </c>
      <c r="I2278" s="34">
        <v>0.103695661341889</v>
      </c>
      <c r="J2278" s="34">
        <v>2.5830243575331101E-2</v>
      </c>
      <c r="K2278" s="36">
        <f>Inputs!$B$12*(1+$B2278)^4</f>
        <v>171451.73844897732</v>
      </c>
      <c r="L2278" s="36">
        <f t="shared" si="350"/>
        <v>19954.584386870571</v>
      </c>
      <c r="M2278" s="36">
        <f t="shared" si="351"/>
        <v>218932.88569857489</v>
      </c>
      <c r="N2278" s="37">
        <f>M2278/Inputs!$B$6</f>
        <v>333.73915502831539</v>
      </c>
      <c r="O2278" s="38">
        <f>IF(N2278&gt;Inputs!$B$4,1,0)</f>
        <v>0</v>
      </c>
      <c r="P2278" s="34">
        <f t="shared" si="352"/>
        <v>7.7865417766557893E-2</v>
      </c>
      <c r="Q2278" s="36">
        <f>Inputs!$B$12*(1+$B2278)^0*$C2278+Inputs!$B$29*(1+$D2278)^0*Inputs!$B$19+Inputs!$B$30*(1+$E2278)^0*Inputs!$B$20+Inputs!$B$31*(1+$F2278)^0*Inputs!$B$21+Inputs!$B$22*(1+Inputs!$B$23)^0</f>
        <v>12815.777091865002</v>
      </c>
      <c r="R2278" s="36">
        <f>Inputs!$B$12*(1+$B2278)^1*$C2278+Inputs!$B$29*(1+$D2278)^1*Inputs!$B$19+Inputs!$B$30*(1+$E2278)^1*Inputs!$B$20+Inputs!$B$31*(1+$F2278)^1*Inputs!$B$21+Inputs!$B$22*(1+Inputs!$B$23)^1</f>
        <v>14523.461683892248</v>
      </c>
      <c r="S2278" s="36">
        <f>Inputs!$B$12*(1+$B2278)^2*$C2278+Inputs!$B$29*(1+$D2278)^2*Inputs!$B$19+Inputs!$B$30*(1+$E2278)^2*Inputs!$B$20+Inputs!$B$31*(1+$F2278)^2*Inputs!$B$21+Inputs!$B$22*(1+Inputs!$B$23)^2</f>
        <v>16673.396396700635</v>
      </c>
      <c r="T2278" s="36">
        <f>Inputs!$B$12*(1+$B2278)^3*$C2278+Inputs!$B$29*(1+$D2278)^3*Inputs!$B$19+Inputs!$B$30*(1+$E2278)^3*Inputs!$B$20+Inputs!$B$31*(1+$F2278)^3*Inputs!$B$21+Inputs!$B$22*(1+Inputs!$B$23)^3</f>
        <v>19395.660662112292</v>
      </c>
      <c r="U2278" s="36">
        <f>Inputs!$B$12*(1+$B2278)^4*$C2278+Inputs!$B$29*(1+$D2278)^4*Inputs!$B$19+Inputs!$B$30*(1+$E2278)^4*Inputs!$B$20+Inputs!$B$31*(1+$F2278)^4*Inputs!$B$21+Inputs!$B$22*(1+Inputs!$B$23)^4</f>
        <v>22859.26698785925</v>
      </c>
      <c r="V2278" s="35">
        <f>Inputs!$B$13/(Q2278*(1-$G2278))</f>
        <v>1.2046777549450665</v>
      </c>
      <c r="W2278" s="36">
        <f>Inputs!$B$13</f>
        <v>12660</v>
      </c>
      <c r="X2278" s="36">
        <f t="shared" si="353"/>
        <v>13929.694045302851</v>
      </c>
      <c r="Y2278" s="36">
        <f t="shared" si="354"/>
        <v>15512.734943164949</v>
      </c>
      <c r="Z2278" s="36">
        <f t="shared" si="355"/>
        <v>17488.29493762683</v>
      </c>
      <c r="AA2278" s="36">
        <f t="shared" si="356"/>
        <v>19954.584386870571</v>
      </c>
      <c r="AB2278" s="36">
        <f t="shared" si="357"/>
        <v>58413.721087624261</v>
      </c>
      <c r="AC2278" s="36">
        <f t="shared" si="358"/>
        <v>262889.69800942263</v>
      </c>
      <c r="AD2278" s="36">
        <f t="shared" si="359"/>
        <v>160519.16461095063</v>
      </c>
    </row>
    <row r="2279" spans="1:30" ht="14.25" customHeight="1" x14ac:dyDescent="0.25">
      <c r="A2279" s="16">
        <v>2263</v>
      </c>
      <c r="B2279" s="34">
        <v>0.42038081657902099</v>
      </c>
      <c r="C2279" s="34">
        <v>5.3050366982971497E-2</v>
      </c>
      <c r="D2279" s="34">
        <v>2.86359210944961E-2</v>
      </c>
      <c r="E2279" s="34">
        <v>6.5152696231529306E-2</v>
      </c>
      <c r="F2279" s="34">
        <v>1.00571961037363E-2</v>
      </c>
      <c r="G2279" s="34">
        <v>0.17245136190607799</v>
      </c>
      <c r="H2279" s="35">
        <v>1.09779672683323</v>
      </c>
      <c r="I2279" s="34">
        <v>9.3421987133746706E-2</v>
      </c>
      <c r="J2279" s="34">
        <v>1.8984869178817799E-2</v>
      </c>
      <c r="K2279" s="36">
        <f>Inputs!$B$12*(1+$B2279)^4</f>
        <v>244213.93590015901</v>
      </c>
      <c r="L2279" s="36">
        <f t="shared" si="350"/>
        <v>19976.290898470623</v>
      </c>
      <c r="M2279" s="36">
        <f t="shared" si="351"/>
        <v>234502.5936451272</v>
      </c>
      <c r="N2279" s="37">
        <f>M2279/Inputs!$B$6</f>
        <v>357.47346592244998</v>
      </c>
      <c r="O2279" s="38">
        <f>IF(N2279&gt;Inputs!$B$4,1,0)</f>
        <v>0</v>
      </c>
      <c r="P2279" s="34">
        <f t="shared" si="352"/>
        <v>7.4437117954928911E-2</v>
      </c>
      <c r="Q2279" s="36">
        <f>Inputs!$B$12*(1+$B2279)^0*$C2279+Inputs!$B$29*(1+$D2279)^0*Inputs!$B$19+Inputs!$B$30*(1+$E2279)^0*Inputs!$B$20+Inputs!$B$31*(1+$F2279)^0*Inputs!$B$21+Inputs!$B$22*(1+Inputs!$B$23)^0</f>
        <v>11205.066046405213</v>
      </c>
      <c r="R2279" s="36">
        <f>Inputs!$B$12*(1+$B2279)^1*$C2279+Inputs!$B$29*(1+$D2279)^1*Inputs!$B$19+Inputs!$B$30*(1+$E2279)^1*Inputs!$B$20+Inputs!$B$31*(1+$F2279)^1*Inputs!$B$21+Inputs!$B$22*(1+Inputs!$B$23)^1</f>
        <v>12777.552801522381</v>
      </c>
      <c r="S2279" s="36">
        <f>Inputs!$B$12*(1+$B2279)^2*$C2279+Inputs!$B$29*(1+$D2279)^2*Inputs!$B$19+Inputs!$B$30*(1+$E2279)^2*Inputs!$B$20+Inputs!$B$31*(1+$F2279)^2*Inputs!$B$21+Inputs!$B$22*(1+Inputs!$B$23)^2</f>
        <v>14924.290805483277</v>
      </c>
      <c r="T2279" s="36">
        <f>Inputs!$B$12*(1+$B2279)^3*$C2279+Inputs!$B$29*(1+$D2279)^3*Inputs!$B$19+Inputs!$B$30*(1+$E2279)^3*Inputs!$B$20+Inputs!$B$31*(1+$F2279)^3*Inputs!$B$21+Inputs!$B$22*(1+Inputs!$B$23)^3</f>
        <v>17882.460061070415</v>
      </c>
      <c r="U2279" s="36">
        <f>Inputs!$B$12*(1+$B2279)^4*$C2279+Inputs!$B$29*(1+$D2279)^4*Inputs!$B$19+Inputs!$B$30*(1+$E2279)^4*Inputs!$B$20+Inputs!$B$31*(1+$F2279)^4*Inputs!$B$21+Inputs!$B$22*(1+Inputs!$B$23)^4</f>
        <v>21988.691885666642</v>
      </c>
      <c r="V2279" s="35">
        <f>Inputs!$B$13/(Q2279*(1-$G2279))</f>
        <v>1.3652926638646123</v>
      </c>
      <c r="W2279" s="36">
        <f>Inputs!$B$13</f>
        <v>12660</v>
      </c>
      <c r="X2279" s="36">
        <f t="shared" si="353"/>
        <v>13729.539389553454</v>
      </c>
      <c r="Y2279" s="36">
        <f t="shared" si="354"/>
        <v>15210.287010755557</v>
      </c>
      <c r="Z2279" s="36">
        <f t="shared" si="355"/>
        <v>17235.502355094966</v>
      </c>
      <c r="AA2279" s="36">
        <f t="shared" si="356"/>
        <v>19976.290898470623</v>
      </c>
      <c r="AB2279" s="36">
        <f t="shared" si="357"/>
        <v>59536.447634267213</v>
      </c>
      <c r="AC2279" s="36">
        <f t="shared" si="358"/>
        <v>273459.51491809788</v>
      </c>
      <c r="AD2279" s="36">
        <f t="shared" si="359"/>
        <v>174966.14601085999</v>
      </c>
    </row>
    <row r="2280" spans="1:30" ht="14.25" customHeight="1" x14ac:dyDescent="0.25">
      <c r="A2280" s="16">
        <v>2264</v>
      </c>
      <c r="B2280" s="34">
        <v>0.29130649327262398</v>
      </c>
      <c r="C2280" s="34">
        <v>8.2570563178700096E-2</v>
      </c>
      <c r="D2280" s="34">
        <v>2.6522959889926801E-2</v>
      </c>
      <c r="E2280" s="34">
        <v>5.53435976195739E-2</v>
      </c>
      <c r="F2280" s="34">
        <v>1.7959694619898801E-2</v>
      </c>
      <c r="G2280" s="34">
        <v>0.19350285049982699</v>
      </c>
      <c r="H2280" s="35">
        <v>0.97179021683053302</v>
      </c>
      <c r="I2280" s="34">
        <v>9.2396319210207106E-2</v>
      </c>
      <c r="J2280" s="34">
        <v>1.7599088868628501E-2</v>
      </c>
      <c r="K2280" s="36">
        <f>Inputs!$B$12*(1+$B2280)^4</f>
        <v>166827.86420507359</v>
      </c>
      <c r="L2280" s="36">
        <f t="shared" si="350"/>
        <v>17876.629551740079</v>
      </c>
      <c r="M2280" s="36">
        <f t="shared" si="351"/>
        <v>213484.20297321604</v>
      </c>
      <c r="N2280" s="37">
        <f>M2280/Inputs!$B$6</f>
        <v>325.43323623965858</v>
      </c>
      <c r="O2280" s="38">
        <f>IF(N2280&gt;Inputs!$B$4,1,0)</f>
        <v>0</v>
      </c>
      <c r="P2280" s="34">
        <f t="shared" si="352"/>
        <v>7.4797230341578605E-2</v>
      </c>
      <c r="Q2280" s="36">
        <f>Inputs!$B$12*(1+$B2280)^0*$C2280+Inputs!$B$29*(1+$D2280)^0*Inputs!$B$19+Inputs!$B$30*(1+$E2280)^0*Inputs!$B$20+Inputs!$B$31*(1+$F2280)^0*Inputs!$B$21+Inputs!$B$22*(1+Inputs!$B$23)^0</f>
        <v>12976.277818148927</v>
      </c>
      <c r="R2280" s="36">
        <f>Inputs!$B$12*(1+$B2280)^1*$C2280+Inputs!$B$29*(1+$D2280)^1*Inputs!$B$19+Inputs!$B$30*(1+$E2280)^1*Inputs!$B$20+Inputs!$B$31*(1+$F2280)^1*Inputs!$B$21+Inputs!$B$22*(1+Inputs!$B$23)^1</f>
        <v>14657.952856309843</v>
      </c>
      <c r="S2280" s="36">
        <f>Inputs!$B$12*(1+$B2280)^2*$C2280+Inputs!$B$29*(1+$D2280)^2*Inputs!$B$19+Inputs!$B$30*(1+$E2280)^2*Inputs!$B$20+Inputs!$B$31*(1+$F2280)^2*Inputs!$B$21+Inputs!$B$22*(1+Inputs!$B$23)^2</f>
        <v>16769.436680116902</v>
      </c>
      <c r="T2280" s="36">
        <f>Inputs!$B$12*(1+$B2280)^3*$C2280+Inputs!$B$29*(1+$D2280)^3*Inputs!$B$19+Inputs!$B$30*(1+$E2280)^3*Inputs!$B$20+Inputs!$B$31*(1+$F2280)^3*Inputs!$B$21+Inputs!$B$22*(1+Inputs!$B$23)^3</f>
        <v>19433.649642855045</v>
      </c>
      <c r="U2280" s="36">
        <f>Inputs!$B$12*(1+$B2280)^4*$C2280+Inputs!$B$29*(1+$D2280)^4*Inputs!$B$19+Inputs!$B$30*(1+$E2280)^4*Inputs!$B$20+Inputs!$B$31*(1+$F2280)^4*Inputs!$B$21+Inputs!$B$22*(1+Inputs!$B$23)^4</f>
        <v>22809.211969506992</v>
      </c>
      <c r="V2280" s="35">
        <f>Inputs!$B$13/(Q2280*(1-$G2280))</f>
        <v>1.2097085045427531</v>
      </c>
      <c r="W2280" s="36">
        <f>Inputs!$B$13</f>
        <v>12660</v>
      </c>
      <c r="X2280" s="36">
        <f t="shared" si="353"/>
        <v>13597.543124696094</v>
      </c>
      <c r="Y2280" s="36">
        <f t="shared" si="354"/>
        <v>14751.842871314928</v>
      </c>
      <c r="Z2280" s="36">
        <f t="shared" si="355"/>
        <v>16163.280164225274</v>
      </c>
      <c r="AA2280" s="36">
        <f t="shared" si="356"/>
        <v>17876.629551740079</v>
      </c>
      <c r="AB2280" s="36">
        <f t="shared" si="357"/>
        <v>57142.192426876885</v>
      </c>
      <c r="AC2280" s="36">
        <f t="shared" si="358"/>
        <v>243207.42707742323</v>
      </c>
      <c r="AD2280" s="36">
        <f t="shared" si="359"/>
        <v>156342.01054633915</v>
      </c>
    </row>
    <row r="2281" spans="1:30" ht="14.25" customHeight="1" x14ac:dyDescent="0.25">
      <c r="A2281" s="16">
        <v>2265</v>
      </c>
      <c r="B2281" s="34">
        <v>0.24717334325840801</v>
      </c>
      <c r="C2281" s="34">
        <v>0.10583725744212499</v>
      </c>
      <c r="D2281" s="34">
        <v>2.0409624932180501E-2</v>
      </c>
      <c r="E2281" s="34">
        <v>2.5028112970450399E-2</v>
      </c>
      <c r="F2281" s="34">
        <v>1.59979918001628E-2</v>
      </c>
      <c r="G2281" s="34">
        <v>0.19408649504543099</v>
      </c>
      <c r="H2281" s="35">
        <v>1.1110203064920301</v>
      </c>
      <c r="I2281" s="34">
        <v>9.3276385191386604E-2</v>
      </c>
      <c r="J2281" s="34">
        <v>2.1887547994280498E-2</v>
      </c>
      <c r="K2281" s="36">
        <f>Inputs!$B$12*(1+$B2281)^4</f>
        <v>145163.86724916115</v>
      </c>
      <c r="L2281" s="36">
        <f t="shared" si="350"/>
        <v>21427.926288739</v>
      </c>
      <c r="M2281" s="36">
        <f t="shared" si="351"/>
        <v>258875.88673679327</v>
      </c>
      <c r="N2281" s="37">
        <f>M2281/Inputs!$B$6</f>
        <v>394.62787612316049</v>
      </c>
      <c r="O2281" s="38">
        <f>IF(N2281&gt;Inputs!$B$4,1,0)</f>
        <v>0</v>
      </c>
      <c r="P2281" s="34">
        <f t="shared" si="352"/>
        <v>7.1388837197106106E-2</v>
      </c>
      <c r="Q2281" s="36">
        <f>Inputs!$B$12*(1+$B2281)^0*$C2281+Inputs!$B$29*(1+$D2281)^0*Inputs!$B$19+Inputs!$B$30*(1+$E2281)^0*Inputs!$B$20+Inputs!$B$31*(1+$F2281)^0*Inputs!$B$21+Inputs!$B$22*(1+Inputs!$B$23)^0</f>
        <v>14372.279473954422</v>
      </c>
      <c r="R2281" s="36">
        <f>Inputs!$B$12*(1+$B2281)^1*$C2281+Inputs!$B$29*(1+$D2281)^1*Inputs!$B$19+Inputs!$B$30*(1+$E2281)^1*Inputs!$B$20+Inputs!$B$31*(1+$F2281)^1*Inputs!$B$21+Inputs!$B$22*(1+Inputs!$B$23)^1</f>
        <v>16075.241933580415</v>
      </c>
      <c r="S2281" s="36">
        <f>Inputs!$B$12*(1+$B2281)^2*$C2281+Inputs!$B$29*(1+$D2281)^2*Inputs!$B$19+Inputs!$B$30*(1+$E2281)^2*Inputs!$B$20+Inputs!$B$31*(1+$F2281)^2*Inputs!$B$21+Inputs!$B$22*(1+Inputs!$B$23)^2</f>
        <v>18168.201500984422</v>
      </c>
      <c r="T2281" s="36">
        <f>Inputs!$B$12*(1+$B2281)^3*$C2281+Inputs!$B$29*(1+$D2281)^3*Inputs!$B$19+Inputs!$B$30*(1+$E2281)^3*Inputs!$B$20+Inputs!$B$31*(1+$F2281)^3*Inputs!$B$21+Inputs!$B$22*(1+Inputs!$B$23)^3</f>
        <v>20747.076681866398</v>
      </c>
      <c r="U2281" s="36">
        <f>Inputs!$B$12*(1+$B2281)^4*$C2281+Inputs!$B$29*(1+$D2281)^4*Inputs!$B$19+Inputs!$B$30*(1+$E2281)^4*Inputs!$B$20+Inputs!$B$31*(1+$F2281)^4*Inputs!$B$21+Inputs!$B$22*(1+Inputs!$B$23)^4</f>
        <v>23931.488592016409</v>
      </c>
      <c r="V2281" s="35">
        <f>Inputs!$B$13/(Q2281*(1-$G2281))</f>
        <v>1.092998632571508</v>
      </c>
      <c r="W2281" s="36">
        <f>Inputs!$B$13</f>
        <v>12660</v>
      </c>
      <c r="X2281" s="36">
        <f t="shared" si="353"/>
        <v>14218.444372633941</v>
      </c>
      <c r="Y2281" s="36">
        <f t="shared" si="354"/>
        <v>16135.62149619212</v>
      </c>
      <c r="Z2281" s="36">
        <f t="shared" si="355"/>
        <v>18501.315417988302</v>
      </c>
      <c r="AA2281" s="36">
        <f t="shared" si="356"/>
        <v>21427.926288739</v>
      </c>
      <c r="AB2281" s="36">
        <f t="shared" si="357"/>
        <v>62493.241463197461</v>
      </c>
      <c r="AC2281" s="36">
        <f t="shared" si="358"/>
        <v>306727.66098352021</v>
      </c>
      <c r="AD2281" s="36">
        <f t="shared" si="359"/>
        <v>196382.64527359582</v>
      </c>
    </row>
    <row r="2282" spans="1:30" ht="14.25" customHeight="1" x14ac:dyDescent="0.25">
      <c r="A2282" s="16">
        <v>2266</v>
      </c>
      <c r="B2282" s="34">
        <v>0.40699400178747303</v>
      </c>
      <c r="C2282" s="34">
        <v>7.42747077998126E-2</v>
      </c>
      <c r="D2282" s="34">
        <v>1.9811927522843099E-2</v>
      </c>
      <c r="E2282" s="34">
        <v>3.2601258172132302E-2</v>
      </c>
      <c r="F2282" s="34">
        <v>6.6181574155871996E-3</v>
      </c>
      <c r="G2282" s="34">
        <v>0.18277227664092099</v>
      </c>
      <c r="H2282" s="35">
        <v>1.11799444818326</v>
      </c>
      <c r="I2282" s="34">
        <v>0.10159725345410001</v>
      </c>
      <c r="J2282" s="34">
        <v>1.7746136511299099E-2</v>
      </c>
      <c r="K2282" s="36">
        <f>Inputs!$B$12*(1+$B2282)^4</f>
        <v>235136.60008535895</v>
      </c>
      <c r="L2282" s="36">
        <f t="shared" si="350"/>
        <v>23692.698484164983</v>
      </c>
      <c r="M2282" s="36">
        <f t="shared" si="351"/>
        <v>240649.91709664775</v>
      </c>
      <c r="N2282" s="37">
        <f>M2282/Inputs!$B$6</f>
        <v>366.84438581806057</v>
      </c>
      <c r="O2282" s="38">
        <f>IF(N2282&gt;Inputs!$B$4,1,0)</f>
        <v>0</v>
      </c>
      <c r="P2282" s="34">
        <f t="shared" si="352"/>
        <v>8.385111694280091E-2</v>
      </c>
      <c r="Q2282" s="36">
        <f>Inputs!$B$12*(1+$B2282)^0*$C2282+Inputs!$B$29*(1+$D2282)^0*Inputs!$B$19+Inputs!$B$30*(1+$E2282)^0*Inputs!$B$20+Inputs!$B$31*(1+$F2282)^0*Inputs!$B$21+Inputs!$B$22*(1+Inputs!$B$23)^0</f>
        <v>12478.526495415677</v>
      </c>
      <c r="R2282" s="36">
        <f>Inputs!$B$12*(1+$B2282)^1*$C2282+Inputs!$B$29*(1+$D2282)^1*Inputs!$B$19+Inputs!$B$30*(1+$E2282)^1*Inputs!$B$20+Inputs!$B$31*(1+$F2282)^1*Inputs!$B$21+Inputs!$B$22*(1+Inputs!$B$23)^1</f>
        <v>14400.350464555671</v>
      </c>
      <c r="S2282" s="36">
        <f>Inputs!$B$12*(1+$B2282)^2*$C2282+Inputs!$B$29*(1+$D2282)^2*Inputs!$B$19+Inputs!$B$30*(1+$E2282)^2*Inputs!$B$20+Inputs!$B$31*(1+$F2282)^2*Inputs!$B$21+Inputs!$B$22*(1+Inputs!$B$23)^2</f>
        <v>17062.455093688652</v>
      </c>
      <c r="T2282" s="36">
        <f>Inputs!$B$12*(1+$B2282)^3*$C2282+Inputs!$B$29*(1+$D2282)^3*Inputs!$B$19+Inputs!$B$30*(1+$E2282)^3*Inputs!$B$20+Inputs!$B$31*(1+$F2282)^3*Inputs!$B$21+Inputs!$B$22*(1+Inputs!$B$23)^3</f>
        <v>20765.33117133053</v>
      </c>
      <c r="U2282" s="36">
        <f>Inputs!$B$12*(1+$B2282)^4*$C2282+Inputs!$B$29*(1+$D2282)^4*Inputs!$B$19+Inputs!$B$30*(1+$E2282)^4*Inputs!$B$20+Inputs!$B$31*(1+$F2282)^4*Inputs!$B$21+Inputs!$B$22*(1+Inputs!$B$23)^4</f>
        <v>25931.747824190046</v>
      </c>
      <c r="V2282" s="35">
        <f>Inputs!$B$13/(Q2282*(1-$G2282))</f>
        <v>1.2414445010454571</v>
      </c>
      <c r="W2282" s="36">
        <f>Inputs!$B$13</f>
        <v>12660</v>
      </c>
      <c r="X2282" s="36">
        <f t="shared" si="353"/>
        <v>14246.571452695316</v>
      </c>
      <c r="Y2282" s="36">
        <f t="shared" si="354"/>
        <v>16449.903749631885</v>
      </c>
      <c r="Z2282" s="36">
        <f t="shared" si="355"/>
        <v>19496.10759563755</v>
      </c>
      <c r="AA2282" s="36">
        <f t="shared" si="356"/>
        <v>23692.698484164983</v>
      </c>
      <c r="AB2282" s="36">
        <f t="shared" si="357"/>
        <v>63381.684080590523</v>
      </c>
      <c r="AC2282" s="36">
        <f t="shared" si="358"/>
        <v>287571.03333799151</v>
      </c>
      <c r="AD2282" s="36">
        <f t="shared" si="359"/>
        <v>177268.23301605723</v>
      </c>
    </row>
    <row r="2283" spans="1:30" ht="14.25" customHeight="1" x14ac:dyDescent="0.25">
      <c r="A2283" s="16">
        <v>2267</v>
      </c>
      <c r="B2283" s="34">
        <v>0.48601828211171999</v>
      </c>
      <c r="C2283" s="34">
        <v>4.6277677046023903E-2</v>
      </c>
      <c r="D2283" s="34">
        <v>3.8205455146172698E-2</v>
      </c>
      <c r="E2283" s="34">
        <v>4.0943844472283303E-2</v>
      </c>
      <c r="F2283" s="34">
        <v>1.3472544022143099E-2</v>
      </c>
      <c r="G2283" s="34">
        <v>0.18468565256685701</v>
      </c>
      <c r="H2283" s="35">
        <v>1.1036022620171599</v>
      </c>
      <c r="I2283" s="34">
        <v>9.3199001637973899E-2</v>
      </c>
      <c r="J2283" s="34">
        <v>2.1642338837001299E-2</v>
      </c>
      <c r="K2283" s="36">
        <f>Inputs!$B$12*(1+$B2283)^4</f>
        <v>292582.1724607799</v>
      </c>
      <c r="L2283" s="36">
        <f t="shared" si="350"/>
        <v>20238.269665429689</v>
      </c>
      <c r="M2283" s="36">
        <f t="shared" si="351"/>
        <v>244693.62542838018</v>
      </c>
      <c r="N2283" s="37">
        <f>M2283/Inputs!$B$6</f>
        <v>373.00857534814054</v>
      </c>
      <c r="O2283" s="38">
        <f>IF(N2283&gt;Inputs!$B$4,1,0)</f>
        <v>0</v>
      </c>
      <c r="P2283" s="34">
        <f t="shared" si="352"/>
        <v>7.1556662800972601E-2</v>
      </c>
      <c r="Q2283" s="36">
        <f>Inputs!$B$12*(1+$B2283)^0*$C2283+Inputs!$B$29*(1+$D2283)^0*Inputs!$B$19+Inputs!$B$30*(1+$E2283)^0*Inputs!$B$20+Inputs!$B$31*(1+$F2283)^0*Inputs!$B$21+Inputs!$B$22*(1+Inputs!$B$23)^0</f>
        <v>10798.704650188356</v>
      </c>
      <c r="R2283" s="36">
        <f>Inputs!$B$12*(1+$B2283)^1*$C2283+Inputs!$B$29*(1+$D2283)^1*Inputs!$B$19+Inputs!$B$30*(1+$E2283)^1*Inputs!$B$20+Inputs!$B$31*(1+$F2283)^1*Inputs!$B$21+Inputs!$B$22*(1+Inputs!$B$23)^1</f>
        <v>12368.827400073847</v>
      </c>
      <c r="S2283" s="36">
        <f>Inputs!$B$12*(1+$B2283)^2*$C2283+Inputs!$B$29*(1+$D2283)^2*Inputs!$B$19+Inputs!$B$30*(1+$E2283)^2*Inputs!$B$20+Inputs!$B$31*(1+$F2283)^2*Inputs!$B$21+Inputs!$B$22*(1+Inputs!$B$23)^2</f>
        <v>14602.608177629561</v>
      </c>
      <c r="T2283" s="36">
        <f>Inputs!$B$12*(1+$B2283)^3*$C2283+Inputs!$B$29*(1+$D2283)^3*Inputs!$B$19+Inputs!$B$30*(1+$E2283)^3*Inputs!$B$20+Inputs!$B$31*(1+$F2283)^3*Inputs!$B$21+Inputs!$B$22*(1+Inputs!$B$23)^3</f>
        <v>17819.124518233351</v>
      </c>
      <c r="U2283" s="36">
        <f>Inputs!$B$12*(1+$B2283)^4*$C2283+Inputs!$B$29*(1+$D2283)^4*Inputs!$B$19+Inputs!$B$30*(1+$E2283)^4*Inputs!$B$20+Inputs!$B$31*(1+$F2283)^4*Inputs!$B$21+Inputs!$B$22*(1+Inputs!$B$23)^4</f>
        <v>22492.395507293593</v>
      </c>
      <c r="V2283" s="35">
        <f>Inputs!$B$13/(Q2283*(1-$G2283))</f>
        <v>1.4379273943529602</v>
      </c>
      <c r="W2283" s="36">
        <f>Inputs!$B$13</f>
        <v>12660</v>
      </c>
      <c r="X2283" s="36">
        <f t="shared" si="353"/>
        <v>13657.879577051432</v>
      </c>
      <c r="Y2283" s="36">
        <f t="shared" si="354"/>
        <v>15129.365092728083</v>
      </c>
      <c r="Z2283" s="36">
        <f t="shared" si="355"/>
        <v>17247.625589389729</v>
      </c>
      <c r="AA2283" s="36">
        <f t="shared" si="356"/>
        <v>20238.269665429689</v>
      </c>
      <c r="AB2283" s="36">
        <f t="shared" si="357"/>
        <v>59627.875723981902</v>
      </c>
      <c r="AC2283" s="36">
        <f t="shared" si="358"/>
        <v>288949.65675680578</v>
      </c>
      <c r="AD2283" s="36">
        <f t="shared" si="359"/>
        <v>185065.74970439827</v>
      </c>
    </row>
    <row r="2284" spans="1:30" ht="14.25" customHeight="1" x14ac:dyDescent="0.25">
      <c r="A2284" s="16">
        <v>2268</v>
      </c>
      <c r="B2284" s="34">
        <v>0.312099264770209</v>
      </c>
      <c r="C2284" s="34">
        <v>8.3303751408389207E-2</v>
      </c>
      <c r="D2284" s="34">
        <v>1.20269040688598E-2</v>
      </c>
      <c r="E2284" s="34">
        <v>6.9809030520013901E-2</v>
      </c>
      <c r="F2284" s="34">
        <v>7.1714403368410701E-4</v>
      </c>
      <c r="G2284" s="34">
        <v>0.16102762098364001</v>
      </c>
      <c r="H2284" s="35">
        <v>1.14688697141231</v>
      </c>
      <c r="I2284" s="34">
        <v>9.7899461541148494E-2</v>
      </c>
      <c r="J2284" s="34">
        <v>1.8442637945810102E-2</v>
      </c>
      <c r="K2284" s="36">
        <f>Inputs!$B$12*(1+$B2284)^4</f>
        <v>177835.31925949373</v>
      </c>
      <c r="L2284" s="36">
        <f t="shared" si="350"/>
        <v>22611.960836825925</v>
      </c>
      <c r="M2284" s="36">
        <f t="shared" si="351"/>
        <v>244767.34494375327</v>
      </c>
      <c r="N2284" s="37">
        <f>M2284/Inputs!$B$6</f>
        <v>373.12095265816049</v>
      </c>
      <c r="O2284" s="38">
        <f>IF(N2284&gt;Inputs!$B$4,1,0)</f>
        <v>0</v>
      </c>
      <c r="P2284" s="34">
        <f t="shared" si="352"/>
        <v>7.9456823595338399E-2</v>
      </c>
      <c r="Q2284" s="36">
        <f>Inputs!$B$12*(1+$B2284)^0*$C2284+Inputs!$B$29*(1+$D2284)^0*Inputs!$B$19+Inputs!$B$30*(1+$E2284)^0*Inputs!$B$20+Inputs!$B$31*(1+$F2284)^0*Inputs!$B$21+Inputs!$B$22*(1+Inputs!$B$23)^0</f>
        <v>13020.269111930273</v>
      </c>
      <c r="R2284" s="36">
        <f>Inputs!$B$12*(1+$B2284)^1*$C2284+Inputs!$B$29*(1+$D2284)^1*Inputs!$B$19+Inputs!$B$30*(1+$E2284)^1*Inputs!$B$20+Inputs!$B$31*(1+$F2284)^1*Inputs!$B$21+Inputs!$B$22*(1+Inputs!$B$23)^1</f>
        <v>14729.364736571421</v>
      </c>
      <c r="S2284" s="36">
        <f>Inputs!$B$12*(1+$B2284)^2*$C2284+Inputs!$B$29*(1+$D2284)^2*Inputs!$B$19+Inputs!$B$30*(1+$E2284)^2*Inputs!$B$20+Inputs!$B$31*(1+$F2284)^2*Inputs!$B$21+Inputs!$B$22*(1+Inputs!$B$23)^2</f>
        <v>16935.960208986049</v>
      </c>
      <c r="T2284" s="36">
        <f>Inputs!$B$12*(1+$B2284)^3*$C2284+Inputs!$B$29*(1+$D2284)^3*Inputs!$B$19+Inputs!$B$30*(1+$E2284)^3*Inputs!$B$20+Inputs!$B$31*(1+$F2284)^3*Inputs!$B$21+Inputs!$B$22*(1+Inputs!$B$23)^3</f>
        <v>19792.800848758816</v>
      </c>
      <c r="U2284" s="36">
        <f>Inputs!$B$12*(1+$B2284)^4*$C2284+Inputs!$B$29*(1+$D2284)^4*Inputs!$B$19+Inputs!$B$30*(1+$E2284)^4*Inputs!$B$20+Inputs!$B$31*(1+$F2284)^4*Inputs!$B$21+Inputs!$B$22*(1+Inputs!$B$23)^4</f>
        <v>23500.112555271233</v>
      </c>
      <c r="V2284" s="35">
        <f>Inputs!$B$13/(Q2284*(1-$G2284))</f>
        <v>1.1589536884962084</v>
      </c>
      <c r="W2284" s="36">
        <f>Inputs!$B$13</f>
        <v>12660</v>
      </c>
      <c r="X2284" s="36">
        <f t="shared" si="353"/>
        <v>14284.526471253917</v>
      </c>
      <c r="Y2284" s="36">
        <f t="shared" si="354"/>
        <v>16381.617644089543</v>
      </c>
      <c r="Z2284" s="36">
        <f t="shared" si="355"/>
        <v>19094.855258315296</v>
      </c>
      <c r="AA2284" s="36">
        <f t="shared" si="356"/>
        <v>22611.960836825925</v>
      </c>
      <c r="AB2284" s="36">
        <f t="shared" si="357"/>
        <v>63077.46505660734</v>
      </c>
      <c r="AC2284" s="36">
        <f t="shared" si="358"/>
        <v>289830.17444879853</v>
      </c>
      <c r="AD2284" s="36">
        <f t="shared" si="359"/>
        <v>181689.87988714594</v>
      </c>
    </row>
    <row r="2285" spans="1:30" ht="14.25" customHeight="1" x14ac:dyDescent="0.25">
      <c r="A2285" s="16">
        <v>2269</v>
      </c>
      <c r="B2285" s="34">
        <v>0.22735437574975001</v>
      </c>
      <c r="C2285" s="34">
        <v>9.0823096145993695E-2</v>
      </c>
      <c r="D2285" s="34">
        <v>2.0901781089165999E-2</v>
      </c>
      <c r="E2285" s="34">
        <v>2.51760893070056E-2</v>
      </c>
      <c r="F2285" s="34">
        <v>-6.41900735719559E-3</v>
      </c>
      <c r="G2285" s="34">
        <v>0.183356622724587</v>
      </c>
      <c r="H2285" s="35">
        <v>1.1241721129269799</v>
      </c>
      <c r="I2285" s="34">
        <v>9.4262259011211894E-2</v>
      </c>
      <c r="J2285" s="34">
        <v>2.5277304179220299E-2</v>
      </c>
      <c r="K2285" s="36">
        <f>Inputs!$B$12*(1+$B2285)^4</f>
        <v>136154.2341115624</v>
      </c>
      <c r="L2285" s="36">
        <f t="shared" si="350"/>
        <v>18849.024771168111</v>
      </c>
      <c r="M2285" s="36">
        <f t="shared" si="351"/>
        <v>236922.54549987108</v>
      </c>
      <c r="N2285" s="37">
        <f>M2285/Inputs!$B$6</f>
        <v>361.16241692053518</v>
      </c>
      <c r="O2285" s="38">
        <f>IF(N2285&gt;Inputs!$B$4,1,0)</f>
        <v>0</v>
      </c>
      <c r="P2285" s="34">
        <f t="shared" si="352"/>
        <v>6.8984954831991602E-2</v>
      </c>
      <c r="Q2285" s="36">
        <f>Inputs!$B$12*(1+$B2285)^0*$C2285+Inputs!$B$29*(1+$D2285)^0*Inputs!$B$19+Inputs!$B$30*(1+$E2285)^0*Inputs!$B$20+Inputs!$B$31*(1+$F2285)^0*Inputs!$B$21+Inputs!$B$22*(1+Inputs!$B$23)^0</f>
        <v>13471.429796186545</v>
      </c>
      <c r="R2285" s="36">
        <f>Inputs!$B$12*(1+$B2285)^1*$C2285+Inputs!$B$29*(1+$D2285)^1*Inputs!$B$19+Inputs!$B$30*(1+$E2285)^1*Inputs!$B$20+Inputs!$B$31*(1+$F2285)^1*Inputs!$B$21+Inputs!$B$22*(1+Inputs!$B$23)^1</f>
        <v>14744.553881686959</v>
      </c>
      <c r="S2285" s="36">
        <f>Inputs!$B$12*(1+$B2285)^2*$C2285+Inputs!$B$29*(1+$D2285)^2*Inputs!$B$19+Inputs!$B$30*(1+$E2285)^2*Inputs!$B$20+Inputs!$B$31*(1+$F2285)^2*Inputs!$B$21+Inputs!$B$22*(1+Inputs!$B$23)^2</f>
        <v>16300.505056482609</v>
      </c>
      <c r="T2285" s="36">
        <f>Inputs!$B$12*(1+$B2285)^3*$C2285+Inputs!$B$29*(1+$D2285)^3*Inputs!$B$19+Inputs!$B$30*(1+$E2285)^3*Inputs!$B$20+Inputs!$B$31*(1+$F2285)^3*Inputs!$B$21+Inputs!$B$22*(1+Inputs!$B$23)^3</f>
        <v>18203.331120424067</v>
      </c>
      <c r="U2285" s="36">
        <f>Inputs!$B$12*(1+$B2285)^4*$C2285+Inputs!$B$29*(1+$D2285)^4*Inputs!$B$19+Inputs!$B$30*(1+$E2285)^4*Inputs!$B$20+Inputs!$B$31*(1+$F2285)^4*Inputs!$B$21+Inputs!$B$22*(1+Inputs!$B$23)^4</f>
        <v>20531.63963763725</v>
      </c>
      <c r="V2285" s="35">
        <f>Inputs!$B$13/(Q2285*(1-$G2285))</f>
        <v>1.1507674496928118</v>
      </c>
      <c r="W2285" s="36">
        <f>Inputs!$B$13</f>
        <v>12660</v>
      </c>
      <c r="X2285" s="36">
        <f t="shared" si="353"/>
        <v>13776.38062071067</v>
      </c>
      <c r="Y2285" s="36">
        <f t="shared" si="354"/>
        <v>15141.655919834309</v>
      </c>
      <c r="Z2285" s="36">
        <f t="shared" si="355"/>
        <v>16810.365574296917</v>
      </c>
      <c r="AA2285" s="36">
        <f t="shared" si="356"/>
        <v>18849.024771168111</v>
      </c>
      <c r="AB2285" s="36">
        <f t="shared" si="357"/>
        <v>58368.891926486205</v>
      </c>
      <c r="AC2285" s="36">
        <f t="shared" si="358"/>
        <v>280140.46469779586</v>
      </c>
      <c r="AD2285" s="36">
        <f t="shared" si="359"/>
        <v>178553.65357338489</v>
      </c>
    </row>
    <row r="2286" spans="1:30" ht="14.25" customHeight="1" x14ac:dyDescent="0.25">
      <c r="A2286" s="16">
        <v>2270</v>
      </c>
      <c r="B2286" s="34">
        <v>0.20991520177331199</v>
      </c>
      <c r="C2286" s="34">
        <v>9.8803947469509198E-2</v>
      </c>
      <c r="D2286" s="34">
        <v>4.5668617204618199E-2</v>
      </c>
      <c r="E2286" s="34">
        <v>4.5219583555080399E-2</v>
      </c>
      <c r="F2286" s="34">
        <v>1.99884199808242E-2</v>
      </c>
      <c r="G2286" s="34">
        <v>0.201743903551862</v>
      </c>
      <c r="H2286" s="35">
        <v>1.0978189968246801</v>
      </c>
      <c r="I2286" s="34">
        <v>9.8648849970914401E-2</v>
      </c>
      <c r="J2286" s="34">
        <v>1.95727270491011E-2</v>
      </c>
      <c r="K2286" s="36">
        <f>Inputs!$B$12*(1+$B2286)^4</f>
        <v>128579.27833438427</v>
      </c>
      <c r="L2286" s="36">
        <f t="shared" si="350"/>
        <v>19227.143740185344</v>
      </c>
      <c r="M2286" s="36">
        <f t="shared" si="351"/>
        <v>213359.06181261686</v>
      </c>
      <c r="N2286" s="37">
        <f>M2286/Inputs!$B$6</f>
        <v>325.24247227533056</v>
      </c>
      <c r="O2286" s="38">
        <f>IF(N2286&gt;Inputs!$B$4,1,0)</f>
        <v>0</v>
      </c>
      <c r="P2286" s="34">
        <f t="shared" si="352"/>
        <v>7.9076122921813305E-2</v>
      </c>
      <c r="Q2286" s="36">
        <f>Inputs!$B$12*(1+$B2286)^0*$C2286+Inputs!$B$29*(1+$D2286)^0*Inputs!$B$19+Inputs!$B$30*(1+$E2286)^0*Inputs!$B$20+Inputs!$B$31*(1+$F2286)^0*Inputs!$B$21+Inputs!$B$22*(1+Inputs!$B$23)^0</f>
        <v>13950.280875597473</v>
      </c>
      <c r="R2286" s="36">
        <f>Inputs!$B$12*(1+$B2286)^1*$C2286+Inputs!$B$29*(1+$D2286)^1*Inputs!$B$19+Inputs!$B$30*(1+$E2286)^1*Inputs!$B$20+Inputs!$B$31*(1+$F2286)^1*Inputs!$B$21+Inputs!$B$22*(1+Inputs!$B$23)^1</f>
        <v>15480.081472885693</v>
      </c>
      <c r="S2286" s="36">
        <f>Inputs!$B$12*(1+$B2286)^2*$C2286+Inputs!$B$29*(1+$D2286)^2*Inputs!$B$19+Inputs!$B$30*(1+$E2286)^2*Inputs!$B$20+Inputs!$B$31*(1+$F2286)^2*Inputs!$B$21+Inputs!$B$22*(1+Inputs!$B$23)^2</f>
        <v>17282.852488631317</v>
      </c>
      <c r="T2286" s="36">
        <f>Inputs!$B$12*(1+$B2286)^3*$C2286+Inputs!$B$29*(1+$D2286)^3*Inputs!$B$19+Inputs!$B$30*(1+$E2286)^3*Inputs!$B$20+Inputs!$B$31*(1+$F2286)^3*Inputs!$B$21+Inputs!$B$22*(1+Inputs!$B$23)^3</f>
        <v>19413.949104834617</v>
      </c>
      <c r="U2286" s="36">
        <f>Inputs!$B$12*(1+$B2286)^4*$C2286+Inputs!$B$29*(1+$D2286)^4*Inputs!$B$19+Inputs!$B$30*(1+$E2286)^4*Inputs!$B$20+Inputs!$B$31*(1+$F2286)^4*Inputs!$B$21+Inputs!$B$22*(1+Inputs!$B$23)^4</f>
        <v>21940.260889791913</v>
      </c>
      <c r="V2286" s="35">
        <f>Inputs!$B$13/(Q2286*(1-$G2286))</f>
        <v>1.1368639883495932</v>
      </c>
      <c r="W2286" s="36">
        <f>Inputs!$B$13</f>
        <v>12660</v>
      </c>
      <c r="X2286" s="36">
        <f t="shared" si="353"/>
        <v>13927.686795317699</v>
      </c>
      <c r="Y2286" s="36">
        <f t="shared" si="354"/>
        <v>15415.002299890355</v>
      </c>
      <c r="Z2286" s="36">
        <f t="shared" si="355"/>
        <v>17164.506902732915</v>
      </c>
      <c r="AA2286" s="36">
        <f t="shared" si="356"/>
        <v>19227.143740185344</v>
      </c>
      <c r="AB2286" s="36">
        <f t="shared" si="357"/>
        <v>58479.864976048964</v>
      </c>
      <c r="AC2286" s="36">
        <f t="shared" si="358"/>
        <v>247906.32939767165</v>
      </c>
      <c r="AD2286" s="36">
        <f t="shared" si="359"/>
        <v>154879.19683656789</v>
      </c>
    </row>
    <row r="2287" spans="1:30" ht="14.25" customHeight="1" x14ac:dyDescent="0.25">
      <c r="A2287" s="16">
        <v>2271</v>
      </c>
      <c r="B2287" s="34">
        <v>0.42225080701084</v>
      </c>
      <c r="C2287" s="34">
        <v>7.28215841120224E-2</v>
      </c>
      <c r="D2287" s="34">
        <v>3.2403940001865798E-2</v>
      </c>
      <c r="E2287" s="34">
        <v>3.6771323793689602E-2</v>
      </c>
      <c r="F2287" s="34">
        <v>8.4019410945291306E-3</v>
      </c>
      <c r="G2287" s="34">
        <v>0.18957636766987301</v>
      </c>
      <c r="H2287" s="35">
        <v>1.06241407006524</v>
      </c>
      <c r="I2287" s="34">
        <v>9.7625023353998003E-2</v>
      </c>
      <c r="J2287" s="34">
        <v>2.4113094453293901E-2</v>
      </c>
      <c r="K2287" s="36">
        <f>Inputs!$B$12*(1+$B2287)^4</f>
        <v>245502.54910234094</v>
      </c>
      <c r="L2287" s="36">
        <f t="shared" si="350"/>
        <v>22905.984937464364</v>
      </c>
      <c r="M2287" s="36">
        <f t="shared" si="351"/>
        <v>263293.34025220928</v>
      </c>
      <c r="N2287" s="37">
        <f>M2287/Inputs!$B$6</f>
        <v>401.3617991649532</v>
      </c>
      <c r="O2287" s="38">
        <f>IF(N2287&gt;Inputs!$B$4,1,0)</f>
        <v>1</v>
      </c>
      <c r="P2287" s="34">
        <f t="shared" si="352"/>
        <v>7.3511928900704099E-2</v>
      </c>
      <c r="Q2287" s="36">
        <f>Inputs!$B$12*(1+$B2287)^0*$C2287+Inputs!$B$29*(1+$D2287)^0*Inputs!$B$19+Inputs!$B$30*(1+$E2287)^0*Inputs!$B$20+Inputs!$B$31*(1+$F2287)^0*Inputs!$B$21+Inputs!$B$22*(1+Inputs!$B$23)^0</f>
        <v>12391.339074148265</v>
      </c>
      <c r="R2287" s="36">
        <f>Inputs!$B$12*(1+$B2287)^1*$C2287+Inputs!$B$29*(1+$D2287)^1*Inputs!$B$19+Inputs!$B$30*(1+$E2287)^1*Inputs!$B$20+Inputs!$B$31*(1+$F2287)^1*Inputs!$B$21+Inputs!$B$22*(1+Inputs!$B$23)^1</f>
        <v>14404.396693700306</v>
      </c>
      <c r="S2287" s="36">
        <f>Inputs!$B$12*(1+$B2287)^2*$C2287+Inputs!$B$29*(1+$D2287)^2*Inputs!$B$19+Inputs!$B$30*(1+$E2287)^2*Inputs!$B$20+Inputs!$B$31*(1+$F2287)^2*Inputs!$B$21+Inputs!$B$22*(1+Inputs!$B$23)^2</f>
        <v>17201.587673825699</v>
      </c>
      <c r="T2287" s="36">
        <f>Inputs!$B$12*(1+$B2287)^3*$C2287+Inputs!$B$29*(1+$D2287)^3*Inputs!$B$19+Inputs!$B$30*(1+$E2287)^3*Inputs!$B$20+Inputs!$B$31*(1+$F2287)^3*Inputs!$B$21+Inputs!$B$22*(1+Inputs!$B$23)^3</f>
        <v>21112.034301263549</v>
      </c>
      <c r="U2287" s="36">
        <f>Inputs!$B$12*(1+$B2287)^4*$C2287+Inputs!$B$29*(1+$D2287)^4*Inputs!$B$19+Inputs!$B$30*(1+$E2287)^4*Inputs!$B$20+Inputs!$B$31*(1+$F2287)^4*Inputs!$B$21+Inputs!$B$22*(1+Inputs!$B$23)^4</f>
        <v>26603.762395866532</v>
      </c>
      <c r="V2287" s="35">
        <f>Inputs!$B$13/(Q2287*(1-$G2287))</f>
        <v>1.2606756596574333</v>
      </c>
      <c r="W2287" s="36">
        <f>Inputs!$B$13</f>
        <v>12660</v>
      </c>
      <c r="X2287" s="36">
        <f t="shared" si="353"/>
        <v>14138.09365094128</v>
      </c>
      <c r="Y2287" s="36">
        <f t="shared" si="354"/>
        <v>16192.601172410356</v>
      </c>
      <c r="Z2287" s="36">
        <f t="shared" si="355"/>
        <v>19025.625669661415</v>
      </c>
      <c r="AA2287" s="36">
        <f t="shared" si="356"/>
        <v>22905.984937464364</v>
      </c>
      <c r="AB2287" s="36">
        <f t="shared" si="357"/>
        <v>62998.816953553593</v>
      </c>
      <c r="AC2287" s="36">
        <f t="shared" si="358"/>
        <v>319109.01355198264</v>
      </c>
      <c r="AD2287" s="36">
        <f t="shared" si="359"/>
        <v>200294.52329865567</v>
      </c>
    </row>
    <row r="2288" spans="1:30" ht="14.25" customHeight="1" x14ac:dyDescent="0.25">
      <c r="A2288" s="16">
        <v>2272</v>
      </c>
      <c r="B2288" s="34">
        <v>0.15362844822476099</v>
      </c>
      <c r="C2288" s="34">
        <v>7.9107949234738004E-2</v>
      </c>
      <c r="D2288" s="34">
        <v>9.1573847971458608E-3</v>
      </c>
      <c r="E2288" s="34">
        <v>4.8531809026433698E-2</v>
      </c>
      <c r="F2288" s="34">
        <v>2.0857638168154401E-2</v>
      </c>
      <c r="G2288" s="34">
        <v>0.21218978146814399</v>
      </c>
      <c r="H2288" s="35">
        <v>1.1071997092303001</v>
      </c>
      <c r="I2288" s="34">
        <v>0.109084820226986</v>
      </c>
      <c r="J2288" s="34">
        <v>2.8211213773897299E-2</v>
      </c>
      <c r="K2288" s="36">
        <f>Inputs!$B$12*(1+$B2288)^4</f>
        <v>106271.07624121632</v>
      </c>
      <c r="L2288" s="36">
        <f t="shared" si="350"/>
        <v>14981.279696691201</v>
      </c>
      <c r="M2288" s="36">
        <f t="shared" si="351"/>
        <v>164030.63915351505</v>
      </c>
      <c r="N2288" s="37">
        <f>M2288/Inputs!$B$6</f>
        <v>250.04670602669978</v>
      </c>
      <c r="O2288" s="38">
        <f>IF(N2288&gt;Inputs!$B$4,1,0)</f>
        <v>0</v>
      </c>
      <c r="P2288" s="34">
        <f t="shared" si="352"/>
        <v>8.0873606453088692E-2</v>
      </c>
      <c r="Q2288" s="36">
        <f>Inputs!$B$12*(1+$B2288)^0*$C2288+Inputs!$B$29*(1+$D2288)^0*Inputs!$B$19+Inputs!$B$30*(1+$E2288)^0*Inputs!$B$20+Inputs!$B$31*(1+$F2288)^0*Inputs!$B$21+Inputs!$B$22*(1+Inputs!$B$23)^0</f>
        <v>12768.520981511203</v>
      </c>
      <c r="R2288" s="36">
        <f>Inputs!$B$12*(1+$B2288)^1*$C2288+Inputs!$B$29*(1+$D2288)^1*Inputs!$B$19+Inputs!$B$30*(1+$E2288)^1*Inputs!$B$20+Inputs!$B$31*(1+$F2288)^1*Inputs!$B$21+Inputs!$B$22*(1+Inputs!$B$23)^1</f>
        <v>13674.882143267489</v>
      </c>
      <c r="S2288" s="36">
        <f>Inputs!$B$12*(1+$B2288)^2*$C2288+Inputs!$B$29*(1+$D2288)^2*Inputs!$B$19+Inputs!$B$30*(1+$E2288)^2*Inputs!$B$20+Inputs!$B$31*(1+$F2288)^2*Inputs!$B$21+Inputs!$B$22*(1+Inputs!$B$23)^2</f>
        <v>14699.350793023543</v>
      </c>
      <c r="T2288" s="36">
        <f>Inputs!$B$12*(1+$B2288)^3*$C2288+Inputs!$B$29*(1+$D2288)^3*Inputs!$B$19+Inputs!$B$30*(1+$E2288)^3*Inputs!$B$20+Inputs!$B$31*(1+$F2288)^3*Inputs!$B$21+Inputs!$B$22*(1+Inputs!$B$23)^3</f>
        <v>15859.405479820851</v>
      </c>
      <c r="U2288" s="36">
        <f>Inputs!$B$12*(1+$B2288)^4*$C2288+Inputs!$B$29*(1+$D2288)^4*Inputs!$B$19+Inputs!$B$30*(1+$E2288)^4*Inputs!$B$20+Inputs!$B$31*(1+$F2288)^4*Inputs!$B$21+Inputs!$B$22*(1+Inputs!$B$23)^4</f>
        <v>17175.181671938681</v>
      </c>
      <c r="V2288" s="35">
        <f>Inputs!$B$13/(Q2288*(1-$G2288))</f>
        <v>1.2585529778176672</v>
      </c>
      <c r="W2288" s="36">
        <f>Inputs!$B$13</f>
        <v>12660</v>
      </c>
      <c r="X2288" s="36">
        <f t="shared" si="353"/>
        <v>13151.017696251651</v>
      </c>
      <c r="Y2288" s="36">
        <f t="shared" si="354"/>
        <v>13698.061454769024</v>
      </c>
      <c r="Z2288" s="36">
        <f t="shared" si="355"/>
        <v>14306.336052111023</v>
      </c>
      <c r="AA2288" s="36">
        <f t="shared" si="356"/>
        <v>14981.279696691201</v>
      </c>
      <c r="AB2288" s="36">
        <f t="shared" si="357"/>
        <v>50529.392498596222</v>
      </c>
      <c r="AC2288" s="36">
        <f t="shared" si="358"/>
        <v>190469.05976372224</v>
      </c>
      <c r="AD2288" s="36">
        <f t="shared" si="359"/>
        <v>113501.24665491884</v>
      </c>
    </row>
    <row r="2289" spans="1:30" ht="14.25" customHeight="1" x14ac:dyDescent="0.25">
      <c r="A2289" s="16">
        <v>2273</v>
      </c>
      <c r="B2289" s="34">
        <v>0.37058359776694499</v>
      </c>
      <c r="C2289" s="34">
        <v>7.3294079490093297E-2</v>
      </c>
      <c r="D2289" s="34">
        <v>3.69274857675548E-2</v>
      </c>
      <c r="E2289" s="34">
        <v>4.8637264718516197E-2</v>
      </c>
      <c r="F2289" s="34">
        <v>1.2023549711444301E-2</v>
      </c>
      <c r="G2289" s="34">
        <v>0.1963258772916</v>
      </c>
      <c r="H2289" s="35">
        <v>1.16668302461942</v>
      </c>
      <c r="I2289" s="34">
        <v>9.3816972128732898E-2</v>
      </c>
      <c r="J2289" s="34">
        <v>2.8253064002085201E-2</v>
      </c>
      <c r="K2289" s="36">
        <f>Inputs!$B$12*(1+$B2289)^4</f>
        <v>211725.5994026293</v>
      </c>
      <c r="L2289" s="36">
        <f t="shared" si="350"/>
        <v>22983.919378641502</v>
      </c>
      <c r="M2289" s="36">
        <f t="shared" si="351"/>
        <v>294340.59673518885</v>
      </c>
      <c r="N2289" s="37">
        <f>M2289/Inputs!$B$6</f>
        <v>448.689934047544</v>
      </c>
      <c r="O2289" s="38">
        <f>IF(N2289&gt;Inputs!$B$4,1,0)</f>
        <v>1</v>
      </c>
      <c r="P2289" s="34">
        <f t="shared" si="352"/>
        <v>6.5563908126647696E-2</v>
      </c>
      <c r="Q2289" s="36">
        <f>Inputs!$B$12*(1+$B2289)^0*$C2289+Inputs!$B$29*(1+$D2289)^0*Inputs!$B$19+Inputs!$B$30*(1+$E2289)^0*Inputs!$B$20+Inputs!$B$31*(1+$F2289)^0*Inputs!$B$21+Inputs!$B$22*(1+Inputs!$B$23)^0</f>
        <v>12419.688796832521</v>
      </c>
      <c r="R2289" s="36">
        <f>Inputs!$B$12*(1+$B2289)^1*$C2289+Inputs!$B$29*(1+$D2289)^1*Inputs!$B$19+Inputs!$B$30*(1+$E2289)^1*Inputs!$B$20+Inputs!$B$31*(1+$F2289)^1*Inputs!$B$21+Inputs!$B$22*(1+Inputs!$B$23)^1</f>
        <v>14278.556635284243</v>
      </c>
      <c r="S2289" s="36">
        <f>Inputs!$B$12*(1+$B2289)^2*$C2289+Inputs!$B$29*(1+$D2289)^2*Inputs!$B$19+Inputs!$B$30*(1+$E2289)^2*Inputs!$B$20+Inputs!$B$31*(1+$F2289)^2*Inputs!$B$21+Inputs!$B$22*(1+Inputs!$B$23)^2</f>
        <v>16750.381870574533</v>
      </c>
      <c r="T2289" s="36">
        <f>Inputs!$B$12*(1+$B2289)^3*$C2289+Inputs!$B$29*(1+$D2289)^3*Inputs!$B$19+Inputs!$B$30*(1+$E2289)^3*Inputs!$B$20+Inputs!$B$31*(1+$F2289)^3*Inputs!$B$21+Inputs!$B$22*(1+Inputs!$B$23)^3</f>
        <v>20059.374793575764</v>
      </c>
      <c r="U2289" s="36">
        <f>Inputs!$B$12*(1+$B2289)^4*$C2289+Inputs!$B$29*(1+$D2289)^4*Inputs!$B$19+Inputs!$B$30*(1+$E2289)^4*Inputs!$B$20+Inputs!$B$31*(1+$F2289)^4*Inputs!$B$21+Inputs!$B$22*(1+Inputs!$B$23)^4</f>
        <v>24512.704277789744</v>
      </c>
      <c r="V2289" s="35">
        <f>Inputs!$B$13/(Q2289*(1-$G2289))</f>
        <v>1.2683613720246298</v>
      </c>
      <c r="W2289" s="36">
        <f>Inputs!$B$13</f>
        <v>12660</v>
      </c>
      <c r="X2289" s="36">
        <f t="shared" si="353"/>
        <v>14263.137918435908</v>
      </c>
      <c r="Y2289" s="36">
        <f t="shared" si="354"/>
        <v>16390.099324244791</v>
      </c>
      <c r="Z2289" s="36">
        <f t="shared" si="355"/>
        <v>19218.125143739635</v>
      </c>
      <c r="AA2289" s="36">
        <f t="shared" si="356"/>
        <v>22983.919378641502</v>
      </c>
      <c r="AB2289" s="36">
        <f t="shared" si="357"/>
        <v>64124.344348209808</v>
      </c>
      <c r="AC2289" s="36">
        <f t="shared" si="358"/>
        <v>360461.81808157876</v>
      </c>
      <c r="AD2289" s="36">
        <f t="shared" si="359"/>
        <v>230216.25238697903</v>
      </c>
    </row>
    <row r="2290" spans="1:30" ht="14.25" customHeight="1" x14ac:dyDescent="0.25">
      <c r="A2290" s="16">
        <v>2274</v>
      </c>
      <c r="B2290" s="34">
        <v>0.117824091731958</v>
      </c>
      <c r="C2290" s="34">
        <v>0.114738577516327</v>
      </c>
      <c r="D2290" s="34">
        <v>3.0201145356836399E-2</v>
      </c>
      <c r="E2290" s="34">
        <v>3.2477591553287902E-2</v>
      </c>
      <c r="F2290" s="34">
        <v>2.3108702303259801E-2</v>
      </c>
      <c r="G2290" s="34">
        <v>0.20017632140467001</v>
      </c>
      <c r="H2290" s="35">
        <v>1.0722477639944199</v>
      </c>
      <c r="I2290" s="34">
        <v>9.4351569035298899E-2</v>
      </c>
      <c r="J2290" s="34">
        <v>2.5642499104346399E-2</v>
      </c>
      <c r="K2290" s="36">
        <f>Inputs!$B$12*(1+$B2290)^4</f>
        <v>93679.618223002719</v>
      </c>
      <c r="L2290" s="36">
        <f t="shared" si="350"/>
        <v>16871.877864996084</v>
      </c>
      <c r="M2290" s="36">
        <f t="shared" si="351"/>
        <v>216133.5183285189</v>
      </c>
      <c r="N2290" s="37">
        <f>M2290/Inputs!$B$6</f>
        <v>329.47182672030317</v>
      </c>
      <c r="O2290" s="38">
        <f>IF(N2290&gt;Inputs!$B$4,1,0)</f>
        <v>0</v>
      </c>
      <c r="P2290" s="34">
        <f t="shared" si="352"/>
        <v>6.8709069930952493E-2</v>
      </c>
      <c r="Q2290" s="36">
        <f>Inputs!$B$12*(1+$B2290)^0*$C2290+Inputs!$B$29*(1+$D2290)^0*Inputs!$B$19+Inputs!$B$30*(1+$E2290)^0*Inputs!$B$20+Inputs!$B$31*(1+$F2290)^0*Inputs!$B$21+Inputs!$B$22*(1+Inputs!$B$23)^0</f>
        <v>14906.358678406541</v>
      </c>
      <c r="R2290" s="36">
        <f>Inputs!$B$12*(1+$B2290)^1*$C2290+Inputs!$B$29*(1+$D2290)^1*Inputs!$B$19+Inputs!$B$30*(1+$E2290)^1*Inputs!$B$20+Inputs!$B$31*(1+$F2290)^1*Inputs!$B$21+Inputs!$B$22*(1+Inputs!$B$23)^1</f>
        <v>15933.941302907064</v>
      </c>
      <c r="S2290" s="36">
        <f>Inputs!$B$12*(1+$B2290)^2*$C2290+Inputs!$B$29*(1+$D2290)^2*Inputs!$B$19+Inputs!$B$30*(1+$E2290)^2*Inputs!$B$20+Inputs!$B$31*(1+$F2290)^2*Inputs!$B$21+Inputs!$B$22*(1+Inputs!$B$23)^2</f>
        <v>17063.092231817871</v>
      </c>
      <c r="T2290" s="36">
        <f>Inputs!$B$12*(1+$B2290)^3*$C2290+Inputs!$B$29*(1+$D2290)^3*Inputs!$B$19+Inputs!$B$30*(1+$E2290)^3*Inputs!$B$20+Inputs!$B$31*(1+$F2290)^3*Inputs!$B$21+Inputs!$B$22*(1+Inputs!$B$23)^3</f>
        <v>18305.24256214685</v>
      </c>
      <c r="U2290" s="36">
        <f>Inputs!$B$12*(1+$B2290)^4*$C2290+Inputs!$B$29*(1+$D2290)^4*Inputs!$B$19+Inputs!$B$30*(1+$E2290)^4*Inputs!$B$20+Inputs!$B$31*(1+$F2290)^4*Inputs!$B$21+Inputs!$B$22*(1+Inputs!$B$23)^4</f>
        <v>19673.155126712863</v>
      </c>
      <c r="V2290" s="35">
        <f>Inputs!$B$13/(Q2290*(1-$G2290))</f>
        <v>1.0618615161605389</v>
      </c>
      <c r="W2290" s="36">
        <f>Inputs!$B$13</f>
        <v>12660</v>
      </c>
      <c r="X2290" s="36">
        <f t="shared" si="353"/>
        <v>13565.819439367842</v>
      </c>
      <c r="Y2290" s="36">
        <f t="shared" si="354"/>
        <v>14562.59106382302</v>
      </c>
      <c r="Z2290" s="36">
        <f t="shared" si="355"/>
        <v>15660.727355403353</v>
      </c>
      <c r="AA2290" s="36">
        <f t="shared" si="356"/>
        <v>16871.877864996084</v>
      </c>
      <c r="AB2290" s="36">
        <f t="shared" si="357"/>
        <v>55675.643227414781</v>
      </c>
      <c r="AC2290" s="36">
        <f t="shared" si="358"/>
        <v>251851.97522579829</v>
      </c>
      <c r="AD2290" s="36">
        <f t="shared" si="359"/>
        <v>160457.87510110412</v>
      </c>
    </row>
    <row r="2291" spans="1:30" ht="14.25" customHeight="1" x14ac:dyDescent="0.25">
      <c r="A2291" s="16">
        <v>2275</v>
      </c>
      <c r="B2291" s="34">
        <v>0.32608985076333402</v>
      </c>
      <c r="C2291" s="34">
        <v>6.4727937596659998E-2</v>
      </c>
      <c r="D2291" s="34">
        <v>4.3817883620997797E-2</v>
      </c>
      <c r="E2291" s="34">
        <v>5.5510539427275803E-2</v>
      </c>
      <c r="F2291" s="34">
        <v>2.0236731861701201E-2</v>
      </c>
      <c r="G2291" s="34">
        <v>0.18345607123618601</v>
      </c>
      <c r="H2291" s="35">
        <v>1.0044855518732201</v>
      </c>
      <c r="I2291" s="34">
        <v>9.2049247318793201E-2</v>
      </c>
      <c r="J2291" s="34">
        <v>1.7481171207105201E-2</v>
      </c>
      <c r="K2291" s="36">
        <f>Inputs!$B$12*(1+$B2291)^4</f>
        <v>185542.35097287921</v>
      </c>
      <c r="L2291" s="36">
        <f t="shared" si="350"/>
        <v>17505.303711302276</v>
      </c>
      <c r="M2291" s="36">
        <f t="shared" si="351"/>
        <v>210353.25380354715</v>
      </c>
      <c r="N2291" s="37">
        <f>M2291/Inputs!$B$6</f>
        <v>320.66044787126089</v>
      </c>
      <c r="O2291" s="38">
        <f>IF(N2291&gt;Inputs!$B$4,1,0)</f>
        <v>0</v>
      </c>
      <c r="P2291" s="34">
        <f t="shared" si="352"/>
        <v>7.4568076111688003E-2</v>
      </c>
      <c r="Q2291" s="36">
        <f>Inputs!$B$12*(1+$B2291)^0*$C2291+Inputs!$B$29*(1+$D2291)^0*Inputs!$B$19+Inputs!$B$30*(1+$E2291)^0*Inputs!$B$20+Inputs!$B$31*(1+$F2291)^0*Inputs!$B$21+Inputs!$B$22*(1+Inputs!$B$23)^0</f>
        <v>11905.720283226521</v>
      </c>
      <c r="R2291" s="36">
        <f>Inputs!$B$12*(1+$B2291)^1*$C2291+Inputs!$B$29*(1+$D2291)^1*Inputs!$B$19+Inputs!$B$30*(1+$E2291)^1*Inputs!$B$20+Inputs!$B$31*(1+$F2291)^1*Inputs!$B$21+Inputs!$B$22*(1+Inputs!$B$23)^1</f>
        <v>13478.370138588129</v>
      </c>
      <c r="S2291" s="36">
        <f>Inputs!$B$12*(1+$B2291)^2*$C2291+Inputs!$B$29*(1+$D2291)^2*Inputs!$B$19+Inputs!$B$30*(1+$E2291)^2*Inputs!$B$20+Inputs!$B$31*(1+$F2291)^2*Inputs!$B$21+Inputs!$B$22*(1+Inputs!$B$23)^2</f>
        <v>15477.836338427674</v>
      </c>
      <c r="T2291" s="36">
        <f>Inputs!$B$12*(1+$B2291)^3*$C2291+Inputs!$B$29*(1+$D2291)^3*Inputs!$B$19+Inputs!$B$30*(1+$E2291)^3*Inputs!$B$20+Inputs!$B$31*(1+$F2291)^3*Inputs!$B$21+Inputs!$B$22*(1+Inputs!$B$23)^3</f>
        <v>18039.466146862462</v>
      </c>
      <c r="U2291" s="36">
        <f>Inputs!$B$12*(1+$B2291)^4*$C2291+Inputs!$B$29*(1+$D2291)^4*Inputs!$B$19+Inputs!$B$30*(1+$E2291)^4*Inputs!$B$20+Inputs!$B$31*(1+$F2291)^4*Inputs!$B$21+Inputs!$B$22*(1+Inputs!$B$23)^4</f>
        <v>21342.554621423093</v>
      </c>
      <c r="V2291" s="35">
        <f>Inputs!$B$13/(Q2291*(1-$G2291))</f>
        <v>1.3022623259838075</v>
      </c>
      <c r="W2291" s="36">
        <f>Inputs!$B$13</f>
        <v>12660</v>
      </c>
      <c r="X2291" s="36">
        <f t="shared" si="353"/>
        <v>13512.975067903571</v>
      </c>
      <c r="Y2291" s="36">
        <f t="shared" si="354"/>
        <v>14576.72425111176</v>
      </c>
      <c r="Z2291" s="36">
        <f t="shared" si="355"/>
        <v>15892.653017220735</v>
      </c>
      <c r="AA2291" s="36">
        <f t="shared" si="356"/>
        <v>17505.303711302276</v>
      </c>
      <c r="AB2291" s="36">
        <f t="shared" si="357"/>
        <v>56561.880976759654</v>
      </c>
      <c r="AC2291" s="36">
        <f t="shared" si="358"/>
        <v>238859.81577202221</v>
      </c>
      <c r="AD2291" s="36">
        <f t="shared" si="359"/>
        <v>153791.3728267875</v>
      </c>
    </row>
    <row r="2292" spans="1:30" ht="14.25" customHeight="1" x14ac:dyDescent="0.25">
      <c r="A2292" s="16">
        <v>2276</v>
      </c>
      <c r="B2292" s="34">
        <v>0.41588669100314701</v>
      </c>
      <c r="C2292" s="34">
        <v>5.97372456951379E-2</v>
      </c>
      <c r="D2292" s="34">
        <v>3.6091444430377498E-2</v>
      </c>
      <c r="E2292" s="34">
        <v>2.3843814134951999E-2</v>
      </c>
      <c r="F2292" s="34">
        <v>2.1190333723921501E-2</v>
      </c>
      <c r="G2292" s="34">
        <v>0.17040290538650499</v>
      </c>
      <c r="H2292" s="35">
        <v>1.0056080685664399</v>
      </c>
      <c r="I2292" s="34">
        <v>9.5821338728702896E-2</v>
      </c>
      <c r="J2292" s="34">
        <v>2.53739626440584E-2</v>
      </c>
      <c r="K2292" s="36">
        <f>Inputs!$B$12*(1+$B2292)^4</f>
        <v>241137.77450504678</v>
      </c>
      <c r="L2292" s="36">
        <f t="shared" si="350"/>
        <v>19424.580933103651</v>
      </c>
      <c r="M2292" s="36">
        <f t="shared" si="351"/>
        <v>237303.3936443089</v>
      </c>
      <c r="N2292" s="37">
        <f>M2292/Inputs!$B$6</f>
        <v>361.74297811632454</v>
      </c>
      <c r="O2292" s="38">
        <f>IF(N2292&gt;Inputs!$B$4,1,0)</f>
        <v>0</v>
      </c>
      <c r="P2292" s="34">
        <f t="shared" si="352"/>
        <v>7.0447376084644492E-2</v>
      </c>
      <c r="Q2292" s="36">
        <f>Inputs!$B$12*(1+$B2292)^0*$C2292+Inputs!$B$29*(1+$D2292)^0*Inputs!$B$19+Inputs!$B$30*(1+$E2292)^0*Inputs!$B$20+Inputs!$B$31*(1+$F2292)^0*Inputs!$B$21+Inputs!$B$22*(1+Inputs!$B$23)^0</f>
        <v>11606.278769135195</v>
      </c>
      <c r="R2292" s="36">
        <f>Inputs!$B$12*(1+$B2292)^1*$C2292+Inputs!$B$29*(1+$D2292)^1*Inputs!$B$19+Inputs!$B$30*(1+$E2292)^1*Inputs!$B$20+Inputs!$B$31*(1+$F2292)^1*Inputs!$B$21+Inputs!$B$22*(1+Inputs!$B$23)^1</f>
        <v>13302.458885942779</v>
      </c>
      <c r="S2292" s="36">
        <f>Inputs!$B$12*(1+$B2292)^2*$C2292+Inputs!$B$29*(1+$D2292)^2*Inputs!$B$19+Inputs!$B$30*(1+$E2292)^2*Inputs!$B$20+Inputs!$B$31*(1+$F2292)^2*Inputs!$B$21+Inputs!$B$22*(1+Inputs!$B$23)^2</f>
        <v>15624.255105991491</v>
      </c>
      <c r="T2292" s="36">
        <f>Inputs!$B$12*(1+$B2292)^3*$C2292+Inputs!$B$29*(1+$D2292)^3*Inputs!$B$19+Inputs!$B$30*(1+$E2292)^3*Inputs!$B$20+Inputs!$B$31*(1+$F2292)^3*Inputs!$B$21+Inputs!$B$22*(1+Inputs!$B$23)^3</f>
        <v>18829.660298839932</v>
      </c>
      <c r="U2292" s="36">
        <f>Inputs!$B$12*(1+$B2292)^4*$C2292+Inputs!$B$29*(1+$D2292)^4*Inputs!$B$19+Inputs!$B$30*(1+$E2292)^4*Inputs!$B$20+Inputs!$B$31*(1+$F2292)^4*Inputs!$B$21+Inputs!$B$22*(1+Inputs!$B$23)^4</f>
        <v>23283.897908189603</v>
      </c>
      <c r="V2292" s="35">
        <f>Inputs!$B$13/(Q2292*(1-$G2292))</f>
        <v>1.3148417498443317</v>
      </c>
      <c r="W2292" s="36">
        <f>Inputs!$B$13</f>
        <v>12660</v>
      </c>
      <c r="X2292" s="36">
        <f t="shared" si="353"/>
        <v>13657.023352216898</v>
      </c>
      <c r="Y2292" s="36">
        <f t="shared" si="354"/>
        <v>15038.645740438868</v>
      </c>
      <c r="Z2292" s="36">
        <f t="shared" si="355"/>
        <v>16916.272559282454</v>
      </c>
      <c r="AA2292" s="36">
        <f t="shared" si="356"/>
        <v>19424.580933103651</v>
      </c>
      <c r="AB2292" s="36">
        <f t="shared" si="357"/>
        <v>58378.669685113229</v>
      </c>
      <c r="AC2292" s="36">
        <f t="shared" si="358"/>
        <v>282728.19558453572</v>
      </c>
      <c r="AD2292" s="36">
        <f t="shared" si="359"/>
        <v>178924.72395919569</v>
      </c>
    </row>
    <row r="2293" spans="1:30" ht="14.25" customHeight="1" x14ac:dyDescent="0.25">
      <c r="A2293" s="16">
        <v>2277</v>
      </c>
      <c r="B2293" s="34">
        <v>0.248669314600268</v>
      </c>
      <c r="C2293" s="34">
        <v>8.9620038977337502E-2</v>
      </c>
      <c r="D2293" s="34">
        <v>2.82910911066002E-3</v>
      </c>
      <c r="E2293" s="34">
        <v>5.7434292367500001E-2</v>
      </c>
      <c r="F2293" s="34">
        <v>1.00265902937596E-2</v>
      </c>
      <c r="G2293" s="34">
        <v>0.21125807762242399</v>
      </c>
      <c r="H2293" s="35">
        <v>1.10418468767177</v>
      </c>
      <c r="I2293" s="34">
        <v>0.102190395620796</v>
      </c>
      <c r="J2293" s="34">
        <v>2.2108587229591799E-2</v>
      </c>
      <c r="K2293" s="36">
        <f>Inputs!$B$12*(1+$B2293)^4</f>
        <v>145861.61154422458</v>
      </c>
      <c r="L2293" s="36">
        <f t="shared" si="350"/>
        <v>18859.745569577968</v>
      </c>
      <c r="M2293" s="36">
        <f t="shared" si="351"/>
        <v>205096.16057782937</v>
      </c>
      <c r="N2293" s="37">
        <f>M2293/Inputs!$B$6</f>
        <v>312.64658624669113</v>
      </c>
      <c r="O2293" s="38">
        <f>IF(N2293&gt;Inputs!$B$4,1,0)</f>
        <v>0</v>
      </c>
      <c r="P2293" s="34">
        <f t="shared" si="352"/>
        <v>8.0081808391204198E-2</v>
      </c>
      <c r="Q2293" s="36">
        <f>Inputs!$B$12*(1+$B2293)^0*$C2293+Inputs!$B$29*(1+$D2293)^0*Inputs!$B$19+Inputs!$B$30*(1+$E2293)^0*Inputs!$B$20+Inputs!$B$31*(1+$F2293)^0*Inputs!$B$21+Inputs!$B$22*(1+Inputs!$B$23)^0</f>
        <v>13399.246366067171</v>
      </c>
      <c r="R2293" s="36">
        <f>Inputs!$B$12*(1+$B2293)^1*$C2293+Inputs!$B$29*(1+$D2293)^1*Inputs!$B$19+Inputs!$B$30*(1+$E2293)^1*Inputs!$B$20+Inputs!$B$31*(1+$F2293)^1*Inputs!$B$21+Inputs!$B$22*(1+Inputs!$B$23)^1</f>
        <v>14866.151395714744</v>
      </c>
      <c r="S2293" s="36">
        <f>Inputs!$B$12*(1+$B2293)^2*$C2293+Inputs!$B$29*(1+$D2293)^2*Inputs!$B$19+Inputs!$B$30*(1+$E2293)^2*Inputs!$B$20+Inputs!$B$31*(1+$F2293)^2*Inputs!$B$21+Inputs!$B$22*(1+Inputs!$B$23)^2</f>
        <v>16672.254264863619</v>
      </c>
      <c r="T2293" s="36">
        <f>Inputs!$B$12*(1+$B2293)^3*$C2293+Inputs!$B$29*(1+$D2293)^3*Inputs!$B$19+Inputs!$B$30*(1+$E2293)^3*Inputs!$B$20+Inputs!$B$31*(1+$F2293)^3*Inputs!$B$21+Inputs!$B$22*(1+Inputs!$B$23)^3</f>
        <v>18900.657380721408</v>
      </c>
      <c r="U2293" s="36">
        <f>Inputs!$B$12*(1+$B2293)^4*$C2293+Inputs!$B$29*(1+$D2293)^4*Inputs!$B$19+Inputs!$B$30*(1+$E2293)^4*Inputs!$B$20+Inputs!$B$31*(1+$F2293)^4*Inputs!$B$21+Inputs!$B$22*(1+Inputs!$B$23)^4</f>
        <v>21655.049693298635</v>
      </c>
      <c r="V2293" s="35">
        <f>Inputs!$B$13/(Q2293*(1-$G2293))</f>
        <v>1.1978940526158426</v>
      </c>
      <c r="W2293" s="36">
        <f>Inputs!$B$13</f>
        <v>12660</v>
      </c>
      <c r="X2293" s="36">
        <f t="shared" si="353"/>
        <v>13771.276169476481</v>
      </c>
      <c r="Y2293" s="36">
        <f t="shared" si="354"/>
        <v>15136.289588560479</v>
      </c>
      <c r="Z2293" s="36">
        <f t="shared" si="355"/>
        <v>16810.147891269087</v>
      </c>
      <c r="AA2293" s="36">
        <f t="shared" si="356"/>
        <v>18859.745569577968</v>
      </c>
      <c r="AB2293" s="36">
        <f t="shared" si="357"/>
        <v>57111.778541108826</v>
      </c>
      <c r="AC2293" s="36">
        <f t="shared" si="358"/>
        <v>240712.69476662009</v>
      </c>
      <c r="AD2293" s="36">
        <f t="shared" si="359"/>
        <v>147984.38203672055</v>
      </c>
    </row>
    <row r="2294" spans="1:30" ht="14.25" customHeight="1" x14ac:dyDescent="0.25">
      <c r="A2294" s="16">
        <v>2278</v>
      </c>
      <c r="B2294" s="34">
        <v>0.48508873784429302</v>
      </c>
      <c r="C2294" s="34">
        <v>8.6968112337933501E-2</v>
      </c>
      <c r="D2294" s="34">
        <v>1.9243969364838898E-2</v>
      </c>
      <c r="E2294" s="34">
        <v>3.10981137312542E-2</v>
      </c>
      <c r="F2294" s="34">
        <v>3.2369068839258601E-2</v>
      </c>
      <c r="G2294" s="34">
        <v>0.19307827116715101</v>
      </c>
      <c r="H2294" s="35">
        <v>1.1782111963314601</v>
      </c>
      <c r="I2294" s="34">
        <v>9.2262885714834694E-2</v>
      </c>
      <c r="J2294" s="34">
        <v>2.5709214214107001E-2</v>
      </c>
      <c r="K2294" s="36">
        <f>Inputs!$B$12*(1+$B2294)^4</f>
        <v>291850.78710476909</v>
      </c>
      <c r="L2294" s="36">
        <f t="shared" si="350"/>
        <v>32625.886390173437</v>
      </c>
      <c r="M2294" s="36">
        <f t="shared" si="351"/>
        <v>400666.90526805189</v>
      </c>
      <c r="N2294" s="37">
        <f>M2294/Inputs!$B$6</f>
        <v>610.77272144520111</v>
      </c>
      <c r="O2294" s="38">
        <f>IF(N2294&gt;Inputs!$B$4,1,0)</f>
        <v>1</v>
      </c>
      <c r="P2294" s="34">
        <f t="shared" si="352"/>
        <v>6.655367150072769E-2</v>
      </c>
      <c r="Q2294" s="36">
        <f>Inputs!$B$12*(1+$B2294)^0*$C2294+Inputs!$B$29*(1+$D2294)^0*Inputs!$B$19+Inputs!$B$30*(1+$E2294)^0*Inputs!$B$20+Inputs!$B$31*(1+$F2294)^0*Inputs!$B$21+Inputs!$B$22*(1+Inputs!$B$23)^0</f>
        <v>13240.130767702933</v>
      </c>
      <c r="R2294" s="36">
        <f>Inputs!$B$12*(1+$B2294)^1*$C2294+Inputs!$B$29*(1+$D2294)^1*Inputs!$B$19+Inputs!$B$30*(1+$E2294)^1*Inputs!$B$20+Inputs!$B$31*(1+$F2294)^1*Inputs!$B$21+Inputs!$B$22*(1+Inputs!$B$23)^1</f>
        <v>15989.993095545557</v>
      </c>
      <c r="S2294" s="36">
        <f>Inputs!$B$12*(1+$B2294)^2*$C2294+Inputs!$B$29*(1+$D2294)^2*Inputs!$B$19+Inputs!$B$30*(1+$E2294)^2*Inputs!$B$20+Inputs!$B$31*(1+$F2294)^2*Inputs!$B$21+Inputs!$B$22*(1+Inputs!$B$23)^2</f>
        <v>19974.03686453306</v>
      </c>
      <c r="T2294" s="36">
        <f>Inputs!$B$12*(1+$B2294)^3*$C2294+Inputs!$B$29*(1+$D2294)^3*Inputs!$B$19+Inputs!$B$30*(1+$E2294)^3*Inputs!$B$20+Inputs!$B$31*(1+$F2294)^3*Inputs!$B$21+Inputs!$B$22*(1+Inputs!$B$23)^3</f>
        <v>25788.079713064595</v>
      </c>
      <c r="U2294" s="36">
        <f>Inputs!$B$12*(1+$B2294)^4*$C2294+Inputs!$B$29*(1+$D2294)^4*Inputs!$B$19+Inputs!$B$30*(1+$E2294)^4*Inputs!$B$20+Inputs!$B$31*(1+$F2294)^4*Inputs!$B$21+Inputs!$B$22*(1+Inputs!$B$23)^4</f>
        <v>34316.877448953164</v>
      </c>
      <c r="V2294" s="35">
        <f>Inputs!$B$13/(Q2294*(1-$G2294))</f>
        <v>1.1849772727048391</v>
      </c>
      <c r="W2294" s="36">
        <f>Inputs!$B$13</f>
        <v>12660</v>
      </c>
      <c r="X2294" s="36">
        <f t="shared" si="353"/>
        <v>15267.548993755214</v>
      </c>
      <c r="Y2294" s="36">
        <f t="shared" si="354"/>
        <v>19044.326592940146</v>
      </c>
      <c r="Z2294" s="36">
        <f t="shared" si="355"/>
        <v>24552.550610092254</v>
      </c>
      <c r="AA2294" s="36">
        <f t="shared" si="356"/>
        <v>32625.886390173437</v>
      </c>
      <c r="AB2294" s="36">
        <f t="shared" si="357"/>
        <v>77238.117345364211</v>
      </c>
      <c r="AC2294" s="36">
        <f t="shared" si="358"/>
        <v>502822.33177680703</v>
      </c>
      <c r="AD2294" s="36">
        <f t="shared" si="359"/>
        <v>323428.78792268771</v>
      </c>
    </row>
    <row r="2295" spans="1:30" ht="14.25" customHeight="1" x14ac:dyDescent="0.25">
      <c r="A2295" s="16">
        <v>2279</v>
      </c>
      <c r="B2295" s="34">
        <v>0.34888488949055202</v>
      </c>
      <c r="C2295" s="34">
        <v>8.1454542633613305E-2</v>
      </c>
      <c r="D2295" s="34">
        <v>2.1548425952187301E-2</v>
      </c>
      <c r="E2295" s="34">
        <v>4.6100472507373001E-2</v>
      </c>
      <c r="F2295" s="34">
        <v>9.1724976836727399E-3</v>
      </c>
      <c r="G2295" s="34">
        <v>0.21097103392132599</v>
      </c>
      <c r="H2295" s="35">
        <v>0.99728325936539997</v>
      </c>
      <c r="I2295" s="34">
        <v>0.10619588188868</v>
      </c>
      <c r="J2295" s="34">
        <v>3.0720073635910099E-2</v>
      </c>
      <c r="K2295" s="36">
        <f>Inputs!$B$12*(1+$B2295)^4</f>
        <v>198632.72878772503</v>
      </c>
      <c r="L2295" s="36">
        <f t="shared" si="350"/>
        <v>19570.118338960012</v>
      </c>
      <c r="M2295" s="36">
        <f t="shared" si="351"/>
        <v>218560.47815401043</v>
      </c>
      <c r="N2295" s="37">
        <f>M2295/Inputs!$B$6</f>
        <v>333.17146060062566</v>
      </c>
      <c r="O2295" s="38">
        <f>IF(N2295&gt;Inputs!$B$4,1,0)</f>
        <v>0</v>
      </c>
      <c r="P2295" s="34">
        <f t="shared" si="352"/>
        <v>7.5475808252769894E-2</v>
      </c>
      <c r="Q2295" s="36">
        <f>Inputs!$B$12*(1+$B2295)^0*$C2295+Inputs!$B$29*(1+$D2295)^0*Inputs!$B$19+Inputs!$B$30*(1+$E2295)^0*Inputs!$B$20+Inputs!$B$31*(1+$F2295)^0*Inputs!$B$21+Inputs!$B$22*(1+Inputs!$B$23)^0</f>
        <v>12909.316585443721</v>
      </c>
      <c r="R2295" s="36">
        <f>Inputs!$B$12*(1+$B2295)^1*$C2295+Inputs!$B$29*(1+$D2295)^1*Inputs!$B$19+Inputs!$B$30*(1+$E2295)^1*Inputs!$B$20+Inputs!$B$31*(1+$F2295)^1*Inputs!$B$21+Inputs!$B$22*(1+Inputs!$B$23)^1</f>
        <v>14773.617603746497</v>
      </c>
      <c r="S2295" s="36">
        <f>Inputs!$B$12*(1+$B2295)^2*$C2295+Inputs!$B$29*(1+$D2295)^2*Inputs!$B$19+Inputs!$B$30*(1+$E2295)^2*Inputs!$B$20+Inputs!$B$31*(1+$F2295)^2*Inputs!$B$21+Inputs!$B$22*(1+Inputs!$B$23)^2</f>
        <v>17237.977185724878</v>
      </c>
      <c r="T2295" s="36">
        <f>Inputs!$B$12*(1+$B2295)^3*$C2295+Inputs!$B$29*(1+$D2295)^3*Inputs!$B$19+Inputs!$B$30*(1+$E2295)^3*Inputs!$B$20+Inputs!$B$31*(1+$F2295)^3*Inputs!$B$21+Inputs!$B$22*(1+Inputs!$B$23)^3</f>
        <v>20510.161034812605</v>
      </c>
      <c r="U2295" s="36">
        <f>Inputs!$B$12*(1+$B2295)^4*$C2295+Inputs!$B$29*(1+$D2295)^4*Inputs!$B$19+Inputs!$B$30*(1+$E2295)^4*Inputs!$B$20+Inputs!$B$31*(1+$F2295)^4*Inputs!$B$21+Inputs!$B$22*(1+Inputs!$B$23)^4</f>
        <v>24870.354514932369</v>
      </c>
      <c r="V2295" s="35">
        <f>Inputs!$B$13/(Q2295*(1-$G2295))</f>
        <v>1.2429037756152865</v>
      </c>
      <c r="W2295" s="36">
        <f>Inputs!$B$13</f>
        <v>12660</v>
      </c>
      <c r="X2295" s="36">
        <f t="shared" si="353"/>
        <v>13772.507864743437</v>
      </c>
      <c r="Y2295" s="36">
        <f t="shared" si="354"/>
        <v>15234.686870087928</v>
      </c>
      <c r="Z2295" s="36">
        <f t="shared" si="355"/>
        <v>17132.871868865146</v>
      </c>
      <c r="AA2295" s="36">
        <f t="shared" si="356"/>
        <v>19570.118338960012</v>
      </c>
      <c r="AB2295" s="36">
        <f t="shared" si="357"/>
        <v>57211.49724813777</v>
      </c>
      <c r="AC2295" s="36">
        <f t="shared" si="358"/>
        <v>267255.35350137926</v>
      </c>
      <c r="AD2295" s="36">
        <f t="shared" si="359"/>
        <v>161348.98090587265</v>
      </c>
    </row>
    <row r="2296" spans="1:30" ht="14.25" customHeight="1" x14ac:dyDescent="0.25">
      <c r="A2296" s="16">
        <v>2280</v>
      </c>
      <c r="B2296" s="34">
        <v>0.39472049210131399</v>
      </c>
      <c r="C2296" s="34">
        <v>5.3885612253670702E-2</v>
      </c>
      <c r="D2296" s="34">
        <v>3.6848717540727299E-2</v>
      </c>
      <c r="E2296" s="34">
        <v>3.7006488599886797E-2</v>
      </c>
      <c r="F2296" s="34">
        <v>2.2385109633624799E-2</v>
      </c>
      <c r="G2296" s="34">
        <v>0.190885933735645</v>
      </c>
      <c r="H2296" s="35">
        <v>1.1633095563884599</v>
      </c>
      <c r="I2296" s="34">
        <v>8.6813648449578298E-2</v>
      </c>
      <c r="J2296" s="34">
        <v>2.6043085549754E-2</v>
      </c>
      <c r="K2296" s="36">
        <f>Inputs!$B$12*(1+$B2296)^4</f>
        <v>227038.74521266884</v>
      </c>
      <c r="L2296" s="36">
        <f t="shared" si="350"/>
        <v>20040.963779220841</v>
      </c>
      <c r="M2296" s="36">
        <f t="shared" si="351"/>
        <v>284040.42390647886</v>
      </c>
      <c r="N2296" s="37">
        <f>M2296/Inputs!$B$6</f>
        <v>432.9884510769495</v>
      </c>
      <c r="O2296" s="38">
        <f>IF(N2296&gt;Inputs!$B$4,1,0)</f>
        <v>1</v>
      </c>
      <c r="P2296" s="34">
        <f t="shared" si="352"/>
        <v>6.0770562899824299E-2</v>
      </c>
      <c r="Q2296" s="36">
        <f>Inputs!$B$12*(1+$B2296)^0*$C2296+Inputs!$B$29*(1+$D2296)^0*Inputs!$B$19+Inputs!$B$30*(1+$E2296)^0*Inputs!$B$20+Inputs!$B$31*(1+$F2296)^0*Inputs!$B$21+Inputs!$B$22*(1+Inputs!$B$23)^0</f>
        <v>11255.180762647164</v>
      </c>
      <c r="R2296" s="36">
        <f>Inputs!$B$12*(1+$B2296)^1*$C2296+Inputs!$B$29*(1+$D2296)^1*Inputs!$B$19+Inputs!$B$30*(1+$E2296)^1*Inputs!$B$20+Inputs!$B$31*(1+$F2296)^1*Inputs!$B$21+Inputs!$B$22*(1+Inputs!$B$23)^1</f>
        <v>12777.843105552882</v>
      </c>
      <c r="S2296" s="36">
        <f>Inputs!$B$12*(1+$B2296)^2*$C2296+Inputs!$B$29*(1+$D2296)^2*Inputs!$B$19+Inputs!$B$30*(1+$E2296)^2*Inputs!$B$20+Inputs!$B$31*(1+$F2296)^2*Inputs!$B$21+Inputs!$B$22*(1+Inputs!$B$23)^2</f>
        <v>14812.35038146517</v>
      </c>
      <c r="T2296" s="36">
        <f>Inputs!$B$12*(1+$B2296)^3*$C2296+Inputs!$B$29*(1+$D2296)^3*Inputs!$B$19+Inputs!$B$30*(1+$E2296)^3*Inputs!$B$20+Inputs!$B$31*(1+$F2296)^3*Inputs!$B$21+Inputs!$B$22*(1+Inputs!$B$23)^3</f>
        <v>17557.818505792391</v>
      </c>
      <c r="U2296" s="36">
        <f>Inputs!$B$12*(1+$B2296)^4*$C2296+Inputs!$B$29*(1+$D2296)^4*Inputs!$B$19+Inputs!$B$30*(1+$E2296)^4*Inputs!$B$20+Inputs!$B$31*(1+$F2296)^4*Inputs!$B$21+Inputs!$B$22*(1+Inputs!$B$23)^4</f>
        <v>21291.857750042924</v>
      </c>
      <c r="V2296" s="35">
        <f>Inputs!$B$13/(Q2296*(1-$G2296))</f>
        <v>1.390181420648217</v>
      </c>
      <c r="W2296" s="36">
        <f>Inputs!$B$13</f>
        <v>12660</v>
      </c>
      <c r="X2296" s="36">
        <f t="shared" si="353"/>
        <v>13786.322079770332</v>
      </c>
      <c r="Y2296" s="36">
        <f t="shared" si="354"/>
        <v>15301.642808564635</v>
      </c>
      <c r="Z2296" s="36">
        <f t="shared" si="355"/>
        <v>17332.050061285125</v>
      </c>
      <c r="AA2296" s="36">
        <f t="shared" si="356"/>
        <v>20040.963779220841</v>
      </c>
      <c r="AB2296" s="36">
        <f t="shared" si="357"/>
        <v>60880.850106209095</v>
      </c>
      <c r="AC2296" s="36">
        <f t="shared" si="358"/>
        <v>338369.29151567991</v>
      </c>
      <c r="AD2296" s="36">
        <f t="shared" si="359"/>
        <v>223159.57380026978</v>
      </c>
    </row>
    <row r="2297" spans="1:30" ht="14.25" customHeight="1" x14ac:dyDescent="0.25">
      <c r="A2297" s="16">
        <v>2281</v>
      </c>
      <c r="B2297" s="34">
        <v>0.379059344458543</v>
      </c>
      <c r="C2297" s="34">
        <v>6.17584180500486E-2</v>
      </c>
      <c r="D2297" s="34">
        <v>3.0280738902290501E-2</v>
      </c>
      <c r="E2297" s="34">
        <v>4.6945250183087199E-2</v>
      </c>
      <c r="F2297" s="34">
        <v>1.20645675371175E-2</v>
      </c>
      <c r="G2297" s="34">
        <v>0.18328730110708999</v>
      </c>
      <c r="H2297" s="35">
        <v>1.0098772582001101</v>
      </c>
      <c r="I2297" s="34">
        <v>0.101451946058025</v>
      </c>
      <c r="J2297" s="34">
        <v>3.1552819645866703E-2</v>
      </c>
      <c r="K2297" s="36">
        <f>Inputs!$B$12*(1+$B2297)^4</f>
        <v>217011.66143398921</v>
      </c>
      <c r="L2297" s="36">
        <f t="shared" si="350"/>
        <v>18377.031736483801</v>
      </c>
      <c r="M2297" s="36">
        <f t="shared" si="351"/>
        <v>223406.30866829882</v>
      </c>
      <c r="N2297" s="37">
        <f>M2297/Inputs!$B$6</f>
        <v>340.55839736021164</v>
      </c>
      <c r="O2297" s="38">
        <f>IF(N2297&gt;Inputs!$B$4,1,0)</f>
        <v>0</v>
      </c>
      <c r="P2297" s="34">
        <f t="shared" si="352"/>
        <v>6.9899126412158299E-2</v>
      </c>
      <c r="Q2297" s="36">
        <f>Inputs!$B$12*(1+$B2297)^0*$C2297+Inputs!$B$29*(1+$D2297)^0*Inputs!$B$19+Inputs!$B$30*(1+$E2297)^0*Inputs!$B$20+Inputs!$B$31*(1+$F2297)^0*Inputs!$B$21+Inputs!$B$22*(1+Inputs!$B$23)^0</f>
        <v>11727.549110429838</v>
      </c>
      <c r="R2297" s="36">
        <f>Inputs!$B$12*(1+$B2297)^1*$C2297+Inputs!$B$29*(1+$D2297)^1*Inputs!$B$19+Inputs!$B$30*(1+$E2297)^1*Inputs!$B$20+Inputs!$B$31*(1+$F2297)^1*Inputs!$B$21+Inputs!$B$22*(1+Inputs!$B$23)^1</f>
        <v>13335.339511784972</v>
      </c>
      <c r="S2297" s="36">
        <f>Inputs!$B$12*(1+$B2297)^2*$C2297+Inputs!$B$29*(1+$D2297)^2*Inputs!$B$19+Inputs!$B$30*(1+$E2297)^2*Inputs!$B$20+Inputs!$B$31*(1+$F2297)^2*Inputs!$B$21+Inputs!$B$22*(1+Inputs!$B$23)^2</f>
        <v>15482.703061236636</v>
      </c>
      <c r="T2297" s="36">
        <f>Inputs!$B$12*(1+$B2297)^3*$C2297+Inputs!$B$29*(1+$D2297)^3*Inputs!$B$19+Inputs!$B$30*(1+$E2297)^3*Inputs!$B$20+Inputs!$B$31*(1+$F2297)^3*Inputs!$B$21+Inputs!$B$22*(1+Inputs!$B$23)^3</f>
        <v>18371.759139776972</v>
      </c>
      <c r="U2297" s="36">
        <f>Inputs!$B$12*(1+$B2297)^4*$C2297+Inputs!$B$29*(1+$D2297)^4*Inputs!$B$19+Inputs!$B$30*(1+$E2297)^4*Inputs!$B$20+Inputs!$B$31*(1+$F2297)^4*Inputs!$B$21+Inputs!$B$22*(1+Inputs!$B$23)^4</f>
        <v>22281.142935281994</v>
      </c>
      <c r="V2297" s="35">
        <f>Inputs!$B$13/(Q2297*(1-$G2297))</f>
        <v>1.3217737936302238</v>
      </c>
      <c r="W2297" s="36">
        <f>Inputs!$B$13</f>
        <v>12660</v>
      </c>
      <c r="X2297" s="36">
        <f t="shared" si="353"/>
        <v>13546.397623725765</v>
      </c>
      <c r="Y2297" s="36">
        <f t="shared" si="354"/>
        <v>14741.770746167649</v>
      </c>
      <c r="Z2297" s="36">
        <f t="shared" si="355"/>
        <v>16322.610721327277</v>
      </c>
      <c r="AA2297" s="36">
        <f t="shared" si="356"/>
        <v>18377.031736483801</v>
      </c>
      <c r="AB2297" s="36">
        <f t="shared" si="357"/>
        <v>56117.335707262842</v>
      </c>
      <c r="AC2297" s="36">
        <f t="shared" si="358"/>
        <v>271203.37374050607</v>
      </c>
      <c r="AD2297" s="36">
        <f t="shared" si="359"/>
        <v>167288.97296103596</v>
      </c>
    </row>
    <row r="2298" spans="1:30" ht="14.25" customHeight="1" x14ac:dyDescent="0.25">
      <c r="A2298" s="16">
        <v>2282</v>
      </c>
      <c r="B2298" s="34">
        <v>0.344587290978281</v>
      </c>
      <c r="C2298" s="34">
        <v>7.1785748287848894E-2</v>
      </c>
      <c r="D2298" s="34">
        <v>3.8678778054813401E-2</v>
      </c>
      <c r="E2298" s="34">
        <v>3.3697626070477903E-2</v>
      </c>
      <c r="F2298" s="34">
        <v>2.2189084691613902E-3</v>
      </c>
      <c r="G2298" s="34">
        <v>0.167982600354078</v>
      </c>
      <c r="H2298" s="35">
        <v>1.03629428387778</v>
      </c>
      <c r="I2298" s="34">
        <v>9.9246379826961106E-2</v>
      </c>
      <c r="J2298" s="34">
        <v>2.1459290917706899E-2</v>
      </c>
      <c r="K2298" s="36">
        <f>Inputs!$B$12*(1+$B2298)^4</f>
        <v>196113.39515843822</v>
      </c>
      <c r="L2298" s="36">
        <f t="shared" si="350"/>
        <v>19613.943332920233</v>
      </c>
      <c r="M2298" s="36">
        <f t="shared" si="351"/>
        <v>218803.98199281745</v>
      </c>
      <c r="N2298" s="37">
        <f>M2298/Inputs!$B$6</f>
        <v>333.54265547685588</v>
      </c>
      <c r="O2298" s="38">
        <f>IF(N2298&gt;Inputs!$B$4,1,0)</f>
        <v>0</v>
      </c>
      <c r="P2298" s="34">
        <f t="shared" si="352"/>
        <v>7.7787088909254204E-2</v>
      </c>
      <c r="Q2298" s="36">
        <f>Inputs!$B$12*(1+$B2298)^0*$C2298+Inputs!$B$29*(1+$D2298)^0*Inputs!$B$19+Inputs!$B$30*(1+$E2298)^0*Inputs!$B$20+Inputs!$B$31*(1+$F2298)^0*Inputs!$B$21+Inputs!$B$22*(1+Inputs!$B$23)^0</f>
        <v>12329.188924697857</v>
      </c>
      <c r="R2298" s="36">
        <f>Inputs!$B$12*(1+$B2298)^1*$C2298+Inputs!$B$29*(1+$D2298)^1*Inputs!$B$19+Inputs!$B$30*(1+$E2298)^1*Inputs!$B$20+Inputs!$B$31*(1+$F2298)^1*Inputs!$B$21+Inputs!$B$22*(1+Inputs!$B$23)^1</f>
        <v>13966.575619377805</v>
      </c>
      <c r="S2298" s="36">
        <f>Inputs!$B$12*(1+$B2298)^2*$C2298+Inputs!$B$29*(1+$D2298)^2*Inputs!$B$19+Inputs!$B$30*(1+$E2298)^2*Inputs!$B$20+Inputs!$B$31*(1+$F2298)^2*Inputs!$B$21+Inputs!$B$22*(1+Inputs!$B$23)^2</f>
        <v>16121.132360836156</v>
      </c>
      <c r="T2298" s="36">
        <f>Inputs!$B$12*(1+$B2298)^3*$C2298+Inputs!$B$29*(1+$D2298)^3*Inputs!$B$19+Inputs!$B$30*(1+$E2298)^3*Inputs!$B$20+Inputs!$B$31*(1+$F2298)^3*Inputs!$B$21+Inputs!$B$22*(1+Inputs!$B$23)^3</f>
        <v>18969.317047600074</v>
      </c>
      <c r="U2298" s="36">
        <f>Inputs!$B$12*(1+$B2298)^4*$C2298+Inputs!$B$29*(1+$D2298)^4*Inputs!$B$19+Inputs!$B$30*(1+$E2298)^4*Inputs!$B$20+Inputs!$B$31*(1+$F2298)^4*Inputs!$B$21+Inputs!$B$22*(1+Inputs!$B$23)^4</f>
        <v>22748.323989640685</v>
      </c>
      <c r="V2298" s="35">
        <f>Inputs!$B$13/(Q2298*(1-$G2298))</f>
        <v>1.2341467093610534</v>
      </c>
      <c r="W2298" s="36">
        <f>Inputs!$B$13</f>
        <v>12660</v>
      </c>
      <c r="X2298" s="36">
        <f t="shared" si="353"/>
        <v>13766.53753507229</v>
      </c>
      <c r="Y2298" s="36">
        <f t="shared" si="354"/>
        <v>15226.783615714161</v>
      </c>
      <c r="Z2298" s="36">
        <f t="shared" si="355"/>
        <v>17136.293739870005</v>
      </c>
      <c r="AA2298" s="36">
        <f t="shared" si="356"/>
        <v>19613.943332920233</v>
      </c>
      <c r="AB2298" s="36">
        <f t="shared" si="357"/>
        <v>58330.513244072266</v>
      </c>
      <c r="AC2298" s="36">
        <f t="shared" si="358"/>
        <v>257560.02609015585</v>
      </c>
      <c r="AD2298" s="36">
        <f t="shared" si="359"/>
        <v>160473.46874874519</v>
      </c>
    </row>
    <row r="2299" spans="1:30" ht="14.25" customHeight="1" x14ac:dyDescent="0.25">
      <c r="A2299" s="16">
        <v>2283</v>
      </c>
      <c r="B2299" s="34">
        <v>0.36382097610474401</v>
      </c>
      <c r="C2299" s="34">
        <v>7.5141972372700594E-2</v>
      </c>
      <c r="D2299" s="34">
        <v>3.03885319143112E-2</v>
      </c>
      <c r="E2299" s="34">
        <v>4.5259508947935602E-2</v>
      </c>
      <c r="F2299" s="34">
        <v>1.6407011741958698E-2</v>
      </c>
      <c r="G2299" s="34">
        <v>0.18091659293162801</v>
      </c>
      <c r="H2299" s="35">
        <v>1.1357107900485699</v>
      </c>
      <c r="I2299" s="34">
        <v>0.10403929976845</v>
      </c>
      <c r="J2299" s="34">
        <v>2.23256098360665E-2</v>
      </c>
      <c r="K2299" s="36">
        <f>Inputs!$B$12*(1+$B2299)^4</f>
        <v>207577.70856900365</v>
      </c>
      <c r="L2299" s="36">
        <f t="shared" si="350"/>
        <v>22828.700012367288</v>
      </c>
      <c r="M2299" s="36">
        <f t="shared" si="351"/>
        <v>236228.67261598288</v>
      </c>
      <c r="N2299" s="37">
        <f>M2299/Inputs!$B$6</f>
        <v>360.10468386582755</v>
      </c>
      <c r="O2299" s="38">
        <f>IF(N2299&gt;Inputs!$B$4,1,0)</f>
        <v>0</v>
      </c>
      <c r="P2299" s="34">
        <f t="shared" si="352"/>
        <v>8.1713689932383496E-2</v>
      </c>
      <c r="Q2299" s="36">
        <f>Inputs!$B$12*(1+$B2299)^0*$C2299+Inputs!$B$29*(1+$D2299)^0*Inputs!$B$19+Inputs!$B$30*(1+$E2299)^0*Inputs!$B$20+Inputs!$B$31*(1+$F2299)^0*Inputs!$B$21+Inputs!$B$22*(1+Inputs!$B$23)^0</f>
        <v>12530.562369788957</v>
      </c>
      <c r="R2299" s="36">
        <f>Inputs!$B$12*(1+$B2299)^1*$C2299+Inputs!$B$29*(1+$D2299)^1*Inputs!$B$19+Inputs!$B$30*(1+$E2299)^1*Inputs!$B$20+Inputs!$B$31*(1+$F2299)^1*Inputs!$B$21+Inputs!$B$22*(1+Inputs!$B$23)^1</f>
        <v>14389.760950373322</v>
      </c>
      <c r="S2299" s="36">
        <f>Inputs!$B$12*(1+$B2299)^2*$C2299+Inputs!$B$29*(1+$D2299)^2*Inputs!$B$19+Inputs!$B$30*(1+$E2299)^2*Inputs!$B$20+Inputs!$B$31*(1+$F2299)^2*Inputs!$B$21+Inputs!$B$22*(1+Inputs!$B$23)^2</f>
        <v>16853.066071524605</v>
      </c>
      <c r="T2299" s="36">
        <f>Inputs!$B$12*(1+$B2299)^3*$C2299+Inputs!$B$29*(1+$D2299)^3*Inputs!$B$19+Inputs!$B$30*(1+$E2299)^3*Inputs!$B$20+Inputs!$B$31*(1+$F2299)^3*Inputs!$B$21+Inputs!$B$22*(1+Inputs!$B$23)^3</f>
        <v>20137.879478524541</v>
      </c>
      <c r="U2299" s="36">
        <f>Inputs!$B$12*(1+$B2299)^4*$C2299+Inputs!$B$29*(1+$D2299)^4*Inputs!$B$19+Inputs!$B$30*(1+$E2299)^4*Inputs!$B$20+Inputs!$B$31*(1+$F2299)^4*Inputs!$B$21+Inputs!$B$22*(1+Inputs!$B$23)^4</f>
        <v>24540.607030925516</v>
      </c>
      <c r="V2299" s="35">
        <f>Inputs!$B$13/(Q2299*(1-$G2299))</f>
        <v>1.233488244977899</v>
      </c>
      <c r="W2299" s="36">
        <f>Inputs!$B$13</f>
        <v>12660</v>
      </c>
      <c r="X2299" s="36">
        <f t="shared" si="353"/>
        <v>14250.292243738399</v>
      </c>
      <c r="Y2299" s="36">
        <f t="shared" si="354"/>
        <v>16352.290844243622</v>
      </c>
      <c r="Z2299" s="36">
        <f t="shared" si="355"/>
        <v>19136.298603916224</v>
      </c>
      <c r="AA2299" s="36">
        <f t="shared" si="356"/>
        <v>22828.700012367288</v>
      </c>
      <c r="AB2299" s="36">
        <f t="shared" si="357"/>
        <v>62106.958334624869</v>
      </c>
      <c r="AC2299" s="36">
        <f t="shared" si="358"/>
        <v>285611.44015427592</v>
      </c>
      <c r="AD2299" s="36">
        <f t="shared" si="359"/>
        <v>174121.71428135803</v>
      </c>
    </row>
    <row r="2300" spans="1:30" ht="14.25" customHeight="1" x14ac:dyDescent="0.25">
      <c r="A2300" s="16">
        <v>2284</v>
      </c>
      <c r="B2300" s="34">
        <v>0.10976491917125999</v>
      </c>
      <c r="C2300" s="34">
        <v>0.10721895660861699</v>
      </c>
      <c r="D2300" s="34">
        <v>2.42753434425526E-2</v>
      </c>
      <c r="E2300" s="34">
        <v>1.4149258542015E-2</v>
      </c>
      <c r="F2300" s="34">
        <v>1.1386777200971599E-2</v>
      </c>
      <c r="G2300" s="34">
        <v>0.18987786097103099</v>
      </c>
      <c r="H2300" s="35">
        <v>1.1585470270239699</v>
      </c>
      <c r="I2300" s="34">
        <v>9.6608946710765198E-2</v>
      </c>
      <c r="J2300" s="34">
        <v>2.0454174600857199E-2</v>
      </c>
      <c r="K2300" s="36">
        <f>Inputs!$B$12*(1+$B2300)^4</f>
        <v>91007.088189839051</v>
      </c>
      <c r="L2300" s="36">
        <f t="shared" si="350"/>
        <v>17060.701517063131</v>
      </c>
      <c r="M2300" s="36">
        <f t="shared" si="351"/>
        <v>199796.14584532761</v>
      </c>
      <c r="N2300" s="37">
        <f>M2300/Inputs!$B$6</f>
        <v>304.56729549592626</v>
      </c>
      <c r="O2300" s="38">
        <f>IF(N2300&gt;Inputs!$B$4,1,0)</f>
        <v>0</v>
      </c>
      <c r="P2300" s="34">
        <f t="shared" si="352"/>
        <v>7.6154772109907995E-2</v>
      </c>
      <c r="Q2300" s="36">
        <f>Inputs!$B$12*(1+$B2300)^0*$C2300+Inputs!$B$29*(1+$D2300)^0*Inputs!$B$19+Inputs!$B$30*(1+$E2300)^0*Inputs!$B$20+Inputs!$B$31*(1+$F2300)^0*Inputs!$B$21+Inputs!$B$22*(1+Inputs!$B$23)^0</f>
        <v>14455.181423943941</v>
      </c>
      <c r="R2300" s="36">
        <f>Inputs!$B$12*(1+$B2300)^1*$C2300+Inputs!$B$29*(1+$D2300)^1*Inputs!$B$19+Inputs!$B$30*(1+$E2300)^1*Inputs!$B$20+Inputs!$B$31*(1+$F2300)^1*Inputs!$B$21+Inputs!$B$22*(1+Inputs!$B$23)^1</f>
        <v>15259.300697452487</v>
      </c>
      <c r="S2300" s="36">
        <f>Inputs!$B$12*(1+$B2300)^2*$C2300+Inputs!$B$29*(1+$D2300)^2*Inputs!$B$19+Inputs!$B$30*(1+$E2300)^2*Inputs!$B$20+Inputs!$B$31*(1+$F2300)^2*Inputs!$B$21+Inputs!$B$22*(1+Inputs!$B$23)^2</f>
        <v>16141.890253682108</v>
      </c>
      <c r="T2300" s="36">
        <f>Inputs!$B$12*(1+$B2300)^3*$C2300+Inputs!$B$29*(1+$D2300)^3*Inputs!$B$19+Inputs!$B$30*(1+$E2300)^3*Inputs!$B$20+Inputs!$B$31*(1+$F2300)^3*Inputs!$B$21+Inputs!$B$22*(1+Inputs!$B$23)^3</f>
        <v>17111.456683222204</v>
      </c>
      <c r="U2300" s="36">
        <f>Inputs!$B$12*(1+$B2300)^4*$C2300+Inputs!$B$29*(1+$D2300)^4*Inputs!$B$19+Inputs!$B$30*(1+$E2300)^4*Inputs!$B$20+Inputs!$B$31*(1+$F2300)^4*Inputs!$B$21+Inputs!$B$22*(1+Inputs!$B$23)^4</f>
        <v>18177.439885604908</v>
      </c>
      <c r="V2300" s="35">
        <f>Inputs!$B$13/(Q2300*(1-$G2300))</f>
        <v>1.0810845434303318</v>
      </c>
      <c r="W2300" s="36">
        <f>Inputs!$B$13</f>
        <v>12660</v>
      </c>
      <c r="X2300" s="36">
        <f t="shared" si="353"/>
        <v>13603.651938426616</v>
      </c>
      <c r="Y2300" s="36">
        <f t="shared" si="354"/>
        <v>14643.72202086474</v>
      </c>
      <c r="Z2300" s="36">
        <f t="shared" si="355"/>
        <v>15791.754023652151</v>
      </c>
      <c r="AA2300" s="36">
        <f t="shared" si="356"/>
        <v>17060.701517063131</v>
      </c>
      <c r="AB2300" s="36">
        <f t="shared" si="357"/>
        <v>55639.607519445817</v>
      </c>
      <c r="AC2300" s="36">
        <f t="shared" si="358"/>
        <v>228608.9709464339</v>
      </c>
      <c r="AD2300" s="36">
        <f t="shared" si="359"/>
        <v>144156.53832588179</v>
      </c>
    </row>
    <row r="2301" spans="1:30" ht="14.25" customHeight="1" x14ac:dyDescent="0.25">
      <c r="A2301" s="16">
        <v>2285</v>
      </c>
      <c r="B2301" s="34">
        <v>0.37884647069275001</v>
      </c>
      <c r="C2301" s="34">
        <v>7.8689501691497299E-2</v>
      </c>
      <c r="D2301" s="34">
        <v>1.3659764422406399E-2</v>
      </c>
      <c r="E2301" s="34">
        <v>3.8042010644676001E-2</v>
      </c>
      <c r="F2301" s="34">
        <v>3.5488154869704699E-3</v>
      </c>
      <c r="G2301" s="34">
        <v>0.213358397748457</v>
      </c>
      <c r="H2301" s="35">
        <v>1.0604039701035199</v>
      </c>
      <c r="I2301" s="34">
        <v>9.9062067718366301E-2</v>
      </c>
      <c r="J2301" s="34">
        <v>1.89580903674266E-2</v>
      </c>
      <c r="K2301" s="36">
        <f>Inputs!$B$12*(1+$B2301)^4</f>
        <v>216877.69941262912</v>
      </c>
      <c r="L2301" s="36">
        <f t="shared" si="350"/>
        <v>21231.062394274792</v>
      </c>
      <c r="M2301" s="36">
        <f t="shared" si="351"/>
        <v>228910.36714194319</v>
      </c>
      <c r="N2301" s="37">
        <f>M2301/Inputs!$B$6</f>
        <v>348.94873039930366</v>
      </c>
      <c r="O2301" s="38">
        <f>IF(N2301&gt;Inputs!$B$4,1,0)</f>
        <v>0</v>
      </c>
      <c r="P2301" s="34">
        <f t="shared" si="352"/>
        <v>8.0103977350939701E-2</v>
      </c>
      <c r="Q2301" s="36">
        <f>Inputs!$B$12*(1+$B2301)^0*$C2301+Inputs!$B$29*(1+$D2301)^0*Inputs!$B$19+Inputs!$B$30*(1+$E2301)^0*Inputs!$B$20+Inputs!$B$31*(1+$F2301)^0*Inputs!$B$21+Inputs!$B$22*(1+Inputs!$B$23)^0</f>
        <v>12743.41412891676</v>
      </c>
      <c r="R2301" s="36">
        <f>Inputs!$B$12*(1+$B2301)^1*$C2301+Inputs!$B$29*(1+$D2301)^1*Inputs!$B$19+Inputs!$B$30*(1+$E2301)^1*Inputs!$B$20+Inputs!$B$31*(1+$F2301)^1*Inputs!$B$21+Inputs!$B$22*(1+Inputs!$B$23)^1</f>
        <v>14619.662310249514</v>
      </c>
      <c r="S2301" s="36">
        <f>Inputs!$B$12*(1+$B2301)^2*$C2301+Inputs!$B$29*(1+$D2301)^2*Inputs!$B$19+Inputs!$B$30*(1+$E2301)^2*Inputs!$B$20+Inputs!$B$31*(1+$F2301)^2*Inputs!$B$21+Inputs!$B$22*(1+Inputs!$B$23)^2</f>
        <v>17175.778741530274</v>
      </c>
      <c r="T2301" s="36">
        <f>Inputs!$B$12*(1+$B2301)^3*$C2301+Inputs!$B$29*(1+$D2301)^3*Inputs!$B$19+Inputs!$B$30*(1+$E2301)^3*Inputs!$B$20+Inputs!$B$31*(1+$F2301)^3*Inputs!$B$21+Inputs!$B$22*(1+Inputs!$B$23)^3</f>
        <v>20668.56699971496</v>
      </c>
      <c r="U2301" s="36">
        <f>Inputs!$B$12*(1+$B2301)^4*$C2301+Inputs!$B$29*(1+$D2301)^4*Inputs!$B$19+Inputs!$B$30*(1+$E2301)^4*Inputs!$B$20+Inputs!$B$31*(1+$F2301)^4*Inputs!$B$21+Inputs!$B$22*(1+Inputs!$B$23)^4</f>
        <v>25452.091207531721</v>
      </c>
      <c r="V2301" s="35">
        <f>Inputs!$B$13/(Q2301*(1-$G2301))</f>
        <v>1.2629059173130031</v>
      </c>
      <c r="W2301" s="36">
        <f>Inputs!$B$13</f>
        <v>12660</v>
      </c>
      <c r="X2301" s="36">
        <f t="shared" si="353"/>
        <v>13941.751788685655</v>
      </c>
      <c r="Y2301" s="36">
        <f t="shared" si="354"/>
        <v>15695.331492442945</v>
      </c>
      <c r="Z2301" s="36">
        <f t="shared" si="355"/>
        <v>18063.955360864893</v>
      </c>
      <c r="AA2301" s="36">
        <f t="shared" si="356"/>
        <v>21231.062394274792</v>
      </c>
      <c r="AB2301" s="36">
        <f t="shared" si="357"/>
        <v>60502.307415926232</v>
      </c>
      <c r="AC2301" s="36">
        <f t="shared" si="358"/>
        <v>270068.52230275859</v>
      </c>
      <c r="AD2301" s="36">
        <f t="shared" si="359"/>
        <v>168408.05972601695</v>
      </c>
    </row>
    <row r="2302" spans="1:30" ht="14.25" customHeight="1" x14ac:dyDescent="0.25">
      <c r="A2302" s="16">
        <v>2286</v>
      </c>
      <c r="B2302" s="34">
        <v>0.30332998225850499</v>
      </c>
      <c r="C2302" s="34">
        <v>0.104089779418191</v>
      </c>
      <c r="D2302" s="34">
        <v>1.90976380111187E-2</v>
      </c>
      <c r="E2302" s="34">
        <v>5.7952103532856701E-2</v>
      </c>
      <c r="F2302" s="34">
        <v>8.3428390845283907E-3</v>
      </c>
      <c r="G2302" s="34">
        <v>0.20387013856893199</v>
      </c>
      <c r="H2302" s="35">
        <v>1.1526087679608199</v>
      </c>
      <c r="I2302" s="34">
        <v>8.8515112446062499E-2</v>
      </c>
      <c r="J2302" s="34">
        <v>1.6449199616840701E-2</v>
      </c>
      <c r="K2302" s="36">
        <f>Inputs!$B$12*(1+$B2302)^4</f>
        <v>173128.59098825417</v>
      </c>
      <c r="L2302" s="36">
        <f t="shared" si="350"/>
        <v>24592.9118819293</v>
      </c>
      <c r="M2302" s="36">
        <f t="shared" si="351"/>
        <v>294860.42011874256</v>
      </c>
      <c r="N2302" s="37">
        <f>M2302/Inputs!$B$6</f>
        <v>449.48234774198562</v>
      </c>
      <c r="O2302" s="38">
        <f>IF(N2302&gt;Inputs!$B$4,1,0)</f>
        <v>1</v>
      </c>
      <c r="P2302" s="34">
        <f t="shared" si="352"/>
        <v>7.2065912829221798E-2</v>
      </c>
      <c r="Q2302" s="36">
        <f>Inputs!$B$12*(1+$B2302)^0*$C2302+Inputs!$B$29*(1+$D2302)^0*Inputs!$B$19+Inputs!$B$30*(1+$E2302)^0*Inputs!$B$20+Inputs!$B$31*(1+$F2302)^0*Inputs!$B$21+Inputs!$B$22*(1+Inputs!$B$23)^0</f>
        <v>14267.430792518382</v>
      </c>
      <c r="R2302" s="36">
        <f>Inputs!$B$12*(1+$B2302)^1*$C2302+Inputs!$B$29*(1+$D2302)^1*Inputs!$B$19+Inputs!$B$30*(1+$E2302)^1*Inputs!$B$20+Inputs!$B$31*(1+$F2302)^1*Inputs!$B$21+Inputs!$B$22*(1+Inputs!$B$23)^1</f>
        <v>16338.971719193782</v>
      </c>
      <c r="S2302" s="36">
        <f>Inputs!$B$12*(1+$B2302)^2*$C2302+Inputs!$B$29*(1+$D2302)^2*Inputs!$B$19+Inputs!$B$30*(1+$E2302)^2*Inputs!$B$20+Inputs!$B$31*(1+$F2302)^2*Inputs!$B$21+Inputs!$B$22*(1+Inputs!$B$23)^2</f>
        <v>18993.022922185868</v>
      </c>
      <c r="T2302" s="36">
        <f>Inputs!$B$12*(1+$B2302)^3*$C2302+Inputs!$B$29*(1+$D2302)^3*Inputs!$B$19+Inputs!$B$30*(1+$E2302)^3*Inputs!$B$20+Inputs!$B$31*(1+$F2302)^3*Inputs!$B$21+Inputs!$B$22*(1+Inputs!$B$23)^3</f>
        <v>22404.339677478827</v>
      </c>
      <c r="U2302" s="36">
        <f>Inputs!$B$12*(1+$B2302)^4*$C2302+Inputs!$B$29*(1+$D2302)^4*Inputs!$B$19+Inputs!$B$30*(1+$E2302)^4*Inputs!$B$20+Inputs!$B$31*(1+$F2302)^4*Inputs!$B$21+Inputs!$B$22*(1+Inputs!$B$23)^4</f>
        <v>26800.575559171997</v>
      </c>
      <c r="V2302" s="35">
        <f>Inputs!$B$13/(Q2302*(1-$G2302))</f>
        <v>1.1145614486554718</v>
      </c>
      <c r="W2302" s="36">
        <f>Inputs!$B$13</f>
        <v>12660</v>
      </c>
      <c r="X2302" s="36">
        <f t="shared" si="353"/>
        <v>14621.881461113942</v>
      </c>
      <c r="Y2302" s="36">
        <f t="shared" si="354"/>
        <v>17140.841468905855</v>
      </c>
      <c r="Z2302" s="36">
        <f t="shared" si="355"/>
        <v>20389.150135030606</v>
      </c>
      <c r="AA2302" s="36">
        <f t="shared" si="356"/>
        <v>24592.9118819293</v>
      </c>
      <c r="AB2302" s="36">
        <f t="shared" si="357"/>
        <v>67877.371338911689</v>
      </c>
      <c r="AC2302" s="36">
        <f t="shared" si="358"/>
        <v>346869.20094764122</v>
      </c>
      <c r="AD2302" s="36">
        <f t="shared" si="359"/>
        <v>226983.04877983089</v>
      </c>
    </row>
    <row r="2303" spans="1:30" ht="14.25" customHeight="1" x14ac:dyDescent="0.25">
      <c r="A2303" s="16">
        <v>2287</v>
      </c>
      <c r="B2303" s="34">
        <v>0.34384998162437902</v>
      </c>
      <c r="C2303" s="34">
        <v>8.1504881821317099E-2</v>
      </c>
      <c r="D2303" s="34">
        <v>2.6858967676033799E-2</v>
      </c>
      <c r="E2303" s="34">
        <v>4.1223956393353203E-2</v>
      </c>
      <c r="F2303" s="34">
        <v>-1.6732870079882399E-3</v>
      </c>
      <c r="G2303" s="34">
        <v>0.185870267092763</v>
      </c>
      <c r="H2303" s="35">
        <v>1.11579108440952</v>
      </c>
      <c r="I2303" s="34">
        <v>9.4929189226451202E-2</v>
      </c>
      <c r="J2303" s="34">
        <v>3.1203534847032199E-2</v>
      </c>
      <c r="K2303" s="36">
        <f>Inputs!$B$12*(1+$B2303)^4</f>
        <v>195683.59085996603</v>
      </c>
      <c r="L2303" s="36">
        <f t="shared" si="350"/>
        <v>22220.89049702599</v>
      </c>
      <c r="M2303" s="36">
        <f t="shared" si="351"/>
        <v>291325.76877665578</v>
      </c>
      <c r="N2303" s="37">
        <f>M2303/Inputs!$B$6</f>
        <v>444.09415972051187</v>
      </c>
      <c r="O2303" s="38">
        <f>IF(N2303&gt;Inputs!$B$4,1,0)</f>
        <v>1</v>
      </c>
      <c r="P2303" s="34">
        <f t="shared" si="352"/>
        <v>6.3725654379419003E-2</v>
      </c>
      <c r="Q2303" s="36">
        <f>Inputs!$B$12*(1+$B2303)^0*$C2303+Inputs!$B$29*(1+$D2303)^0*Inputs!$B$19+Inputs!$B$30*(1+$E2303)^0*Inputs!$B$20+Inputs!$B$31*(1+$F2303)^0*Inputs!$B$21+Inputs!$B$22*(1+Inputs!$B$23)^0</f>
        <v>12912.336936705946</v>
      </c>
      <c r="R2303" s="36">
        <f>Inputs!$B$12*(1+$B2303)^1*$C2303+Inputs!$B$29*(1+$D2303)^1*Inputs!$B$19+Inputs!$B$30*(1+$E2303)^1*Inputs!$B$20+Inputs!$B$31*(1+$F2303)^1*Inputs!$B$21+Inputs!$B$22*(1+Inputs!$B$23)^1</f>
        <v>14709.400280137936</v>
      </c>
      <c r="S2303" s="36">
        <f>Inputs!$B$12*(1+$B2303)^2*$C2303+Inputs!$B$29*(1+$D2303)^2*Inputs!$B$19+Inputs!$B$30*(1+$E2303)^2*Inputs!$B$20+Inputs!$B$31*(1+$F2303)^2*Inputs!$B$21+Inputs!$B$22*(1+Inputs!$B$23)^2</f>
        <v>17089.245166146698</v>
      </c>
      <c r="T2303" s="36">
        <f>Inputs!$B$12*(1+$B2303)^3*$C2303+Inputs!$B$29*(1+$D2303)^3*Inputs!$B$19+Inputs!$B$30*(1+$E2303)^3*Inputs!$B$20+Inputs!$B$31*(1+$F2303)^3*Inputs!$B$21+Inputs!$B$22*(1+Inputs!$B$23)^3</f>
        <v>20250.860932822179</v>
      </c>
      <c r="U2303" s="36">
        <f>Inputs!$B$12*(1+$B2303)^4*$C2303+Inputs!$B$29*(1+$D2303)^4*Inputs!$B$19+Inputs!$B$30*(1+$E2303)^4*Inputs!$B$20+Inputs!$B$31*(1+$F2303)^4*Inputs!$B$21+Inputs!$B$22*(1+Inputs!$B$23)^4</f>
        <v>24461.605413384568</v>
      </c>
      <c r="V2303" s="35">
        <f>Inputs!$B$13/(Q2303*(1-$G2303))</f>
        <v>1.2043015343240275</v>
      </c>
      <c r="W2303" s="36">
        <f>Inputs!$B$13</f>
        <v>12660</v>
      </c>
      <c r="X2303" s="36">
        <f t="shared" si="353"/>
        <v>14156.958440101535</v>
      </c>
      <c r="Y2303" s="36">
        <f t="shared" si="354"/>
        <v>16139.564914990655</v>
      </c>
      <c r="Z2303" s="36">
        <f t="shared" si="355"/>
        <v>18760.669836287398</v>
      </c>
      <c r="AA2303" s="36">
        <f t="shared" si="356"/>
        <v>22220.89049702599</v>
      </c>
      <c r="AB2303" s="36">
        <f t="shared" si="357"/>
        <v>62838.829250784453</v>
      </c>
      <c r="AC2303" s="36">
        <f t="shared" si="358"/>
        <v>359576.7050354915</v>
      </c>
      <c r="AD2303" s="36">
        <f t="shared" si="359"/>
        <v>228486.9395258713</v>
      </c>
    </row>
    <row r="2304" spans="1:30" ht="14.25" customHeight="1" x14ac:dyDescent="0.25">
      <c r="A2304" s="16">
        <v>2288</v>
      </c>
      <c r="B2304" s="34">
        <v>0.42090892729955398</v>
      </c>
      <c r="C2304" s="34">
        <v>7.4191633916785599E-2</v>
      </c>
      <c r="D2304" s="34">
        <v>3.1585527538368803E-2</v>
      </c>
      <c r="E2304" s="34">
        <v>4.25557891947487E-2</v>
      </c>
      <c r="F2304" s="34">
        <v>3.5591839625830603E-2</v>
      </c>
      <c r="G2304" s="34">
        <v>0.18301025249686401</v>
      </c>
      <c r="H2304" s="35">
        <v>1.1224616157440901</v>
      </c>
      <c r="I2304" s="34">
        <v>0.10072704652072199</v>
      </c>
      <c r="J2304" s="34">
        <v>2.4505079647840999E-2</v>
      </c>
      <c r="K2304" s="36">
        <f>Inputs!$B$12*(1+$B2304)^4</f>
        <v>244577.34251181976</v>
      </c>
      <c r="L2304" s="36">
        <f t="shared" si="350"/>
        <v>25171.727105282131</v>
      </c>
      <c r="M2304" s="36">
        <f t="shared" si="351"/>
        <v>275149.90344344848</v>
      </c>
      <c r="N2304" s="37">
        <f>M2304/Inputs!$B$6</f>
        <v>419.43582841989098</v>
      </c>
      <c r="O2304" s="38">
        <f>IF(N2304&gt;Inputs!$B$4,1,0)</f>
        <v>1</v>
      </c>
      <c r="P2304" s="34">
        <f t="shared" si="352"/>
        <v>7.6221966872880992E-2</v>
      </c>
      <c r="Q2304" s="36">
        <f>Inputs!$B$12*(1+$B2304)^0*$C2304+Inputs!$B$29*(1+$D2304)^0*Inputs!$B$19+Inputs!$B$30*(1+$E2304)^0*Inputs!$B$20+Inputs!$B$31*(1+$F2304)^0*Inputs!$B$21+Inputs!$B$22*(1+Inputs!$B$23)^0</f>
        <v>12473.542062434059</v>
      </c>
      <c r="R2304" s="36">
        <f>Inputs!$B$12*(1+$B2304)^1*$C2304+Inputs!$B$29*(1+$D2304)^1*Inputs!$B$19+Inputs!$B$30*(1+$E2304)^1*Inputs!$B$20+Inputs!$B$31*(1+$F2304)^1*Inputs!$B$21+Inputs!$B$22*(1+Inputs!$B$23)^1</f>
        <v>14649.863462384012</v>
      </c>
      <c r="S2304" s="36">
        <f>Inputs!$B$12*(1+$B2304)^2*$C2304+Inputs!$B$29*(1+$D2304)^2*Inputs!$B$19+Inputs!$B$30*(1+$E2304)^2*Inputs!$B$20+Inputs!$B$31*(1+$F2304)^2*Inputs!$B$21+Inputs!$B$22*(1+Inputs!$B$23)^2</f>
        <v>17626.315586834724</v>
      </c>
      <c r="T2304" s="36">
        <f>Inputs!$B$12*(1+$B2304)^3*$C2304+Inputs!$B$29*(1+$D2304)^3*Inputs!$B$19+Inputs!$B$30*(1+$E2304)^3*Inputs!$B$20+Inputs!$B$31*(1+$F2304)^3*Inputs!$B$21+Inputs!$B$22*(1+Inputs!$B$23)^3</f>
        <v>21735.285638035763</v>
      </c>
      <c r="U2304" s="36">
        <f>Inputs!$B$12*(1+$B2304)^4*$C2304+Inputs!$B$29*(1+$D2304)^4*Inputs!$B$19+Inputs!$B$30*(1+$E2304)^4*Inputs!$B$20+Inputs!$B$31*(1+$F2304)^4*Inputs!$B$21+Inputs!$B$22*(1+Inputs!$B$23)^4</f>
        <v>27448.89776420658</v>
      </c>
      <c r="V2304" s="35">
        <f>Inputs!$B$13/(Q2304*(1-$G2304))</f>
        <v>1.2423023399612656</v>
      </c>
      <c r="W2304" s="36">
        <f>Inputs!$B$13</f>
        <v>12660</v>
      </c>
      <c r="X2304" s="36">
        <f t="shared" si="353"/>
        <v>14510.266587825068</v>
      </c>
      <c r="Y2304" s="36">
        <f t="shared" si="354"/>
        <v>17026.914280037025</v>
      </c>
      <c r="Z2304" s="36">
        <f t="shared" si="355"/>
        <v>20464.136424155007</v>
      </c>
      <c r="AA2304" s="36">
        <f t="shared" si="356"/>
        <v>25171.727105282131</v>
      </c>
      <c r="AB2304" s="36">
        <f t="shared" si="357"/>
        <v>65763.349169027671</v>
      </c>
      <c r="AC2304" s="36">
        <f t="shared" si="358"/>
        <v>338335.04094534321</v>
      </c>
      <c r="AD2304" s="36">
        <f t="shared" si="359"/>
        <v>209386.55427442084</v>
      </c>
    </row>
    <row r="2305" spans="1:30" ht="14.25" customHeight="1" x14ac:dyDescent="0.25">
      <c r="A2305" s="16">
        <v>2289</v>
      </c>
      <c r="B2305" s="34">
        <v>0.22889113162369201</v>
      </c>
      <c r="C2305" s="34">
        <v>5.1616135621795699E-2</v>
      </c>
      <c r="D2305" s="34">
        <v>4.9490353276304702E-2</v>
      </c>
      <c r="E2305" s="34">
        <v>4.7448734988624203E-2</v>
      </c>
      <c r="F2305" s="34">
        <v>1.6865082260137498E-2</v>
      </c>
      <c r="G2305" s="34">
        <v>0.15893622441730201</v>
      </c>
      <c r="H2305" s="35">
        <v>1.1230011371911599</v>
      </c>
      <c r="I2305" s="34">
        <v>9.0219714703723794E-2</v>
      </c>
      <c r="J2305" s="34">
        <v>3.1503056209781499E-2</v>
      </c>
      <c r="K2305" s="36">
        <f>Inputs!$B$12*(1+$B2305)^4</f>
        <v>136837.42430939656</v>
      </c>
      <c r="L2305" s="36">
        <f t="shared" si="350"/>
        <v>15417.516357517303</v>
      </c>
      <c r="M2305" s="36">
        <f t="shared" si="351"/>
        <v>229590.27998917041</v>
      </c>
      <c r="N2305" s="37">
        <f>M2305/Inputs!$B$6</f>
        <v>349.98518291032076</v>
      </c>
      <c r="O2305" s="38">
        <f>IF(N2305&gt;Inputs!$B$4,1,0)</f>
        <v>0</v>
      </c>
      <c r="P2305" s="34">
        <f t="shared" si="352"/>
        <v>5.8716658493942295E-2</v>
      </c>
      <c r="Q2305" s="36">
        <f>Inputs!$B$12*(1+$B2305)^0*$C2305+Inputs!$B$29*(1+$D2305)^0*Inputs!$B$19+Inputs!$B$30*(1+$E2305)^0*Inputs!$B$20+Inputs!$B$31*(1+$F2305)^0*Inputs!$B$21+Inputs!$B$22*(1+Inputs!$B$23)^0</f>
        <v>11119.012164734664</v>
      </c>
      <c r="R2305" s="36">
        <f>Inputs!$B$12*(1+$B2305)^1*$C2305+Inputs!$B$29*(1+$D2305)^1*Inputs!$B$19+Inputs!$B$30*(1+$E2305)^1*Inputs!$B$20+Inputs!$B$31*(1+$F2305)^1*Inputs!$B$21+Inputs!$B$22*(1+Inputs!$B$23)^1</f>
        <v>12117.361946575184</v>
      </c>
      <c r="S2305" s="36">
        <f>Inputs!$B$12*(1+$B2305)^2*$C2305+Inputs!$B$29*(1+$D2305)^2*Inputs!$B$19+Inputs!$B$30*(1+$E2305)^2*Inputs!$B$20+Inputs!$B$31*(1+$F2305)^2*Inputs!$B$21+Inputs!$B$22*(1+Inputs!$B$23)^2</f>
        <v>13290.910500054968</v>
      </c>
      <c r="T2305" s="36">
        <f>Inputs!$B$12*(1+$B2305)^3*$C2305+Inputs!$B$29*(1+$D2305)^3*Inputs!$B$19+Inputs!$B$30*(1+$E2305)^3*Inputs!$B$20+Inputs!$B$31*(1+$F2305)^3*Inputs!$B$21+Inputs!$B$22*(1+Inputs!$B$23)^3</f>
        <v>14677.423846615047</v>
      </c>
      <c r="U2305" s="36">
        <f>Inputs!$B$12*(1+$B2305)^4*$C2305+Inputs!$B$29*(1+$D2305)^4*Inputs!$B$19+Inputs!$B$30*(1+$E2305)^4*Inputs!$B$20+Inputs!$B$31*(1+$F2305)^4*Inputs!$B$21+Inputs!$B$22*(1+Inputs!$B$23)^4</f>
        <v>16323.199682737548</v>
      </c>
      <c r="V2305" s="35">
        <f>Inputs!$B$13/(Q2305*(1-$G2305))</f>
        <v>1.353750318756942</v>
      </c>
      <c r="W2305" s="36">
        <f>Inputs!$B$13</f>
        <v>12660</v>
      </c>
      <c r="X2305" s="36">
        <f t="shared" si="353"/>
        <v>13208.792849802423</v>
      </c>
      <c r="Y2305" s="36">
        <f t="shared" si="354"/>
        <v>13843.187243664317</v>
      </c>
      <c r="Z2305" s="36">
        <f t="shared" si="355"/>
        <v>14575.1848881365</v>
      </c>
      <c r="AA2305" s="36">
        <f t="shared" si="356"/>
        <v>15417.516357517303</v>
      </c>
      <c r="AB2305" s="36">
        <f t="shared" si="357"/>
        <v>53735.795205376598</v>
      </c>
      <c r="AC2305" s="36">
        <f t="shared" si="358"/>
        <v>270846.73497869616</v>
      </c>
      <c r="AD2305" s="36">
        <f t="shared" si="359"/>
        <v>175854.4847837938</v>
      </c>
    </row>
    <row r="2306" spans="1:30" ht="14.25" customHeight="1" x14ac:dyDescent="0.25">
      <c r="A2306" s="16">
        <v>2290</v>
      </c>
      <c r="B2306" s="34">
        <v>0.26881179287609203</v>
      </c>
      <c r="C2306" s="34">
        <v>9.4213227286519305E-2</v>
      </c>
      <c r="D2306" s="34">
        <v>2.0772489468518299E-2</v>
      </c>
      <c r="E2306" s="34">
        <v>4.0197825144034499E-2</v>
      </c>
      <c r="F2306" s="34">
        <v>-9.0957887142399999E-4</v>
      </c>
      <c r="G2306" s="34">
        <v>0.17903191665572701</v>
      </c>
      <c r="H2306" s="35">
        <v>1.03183776543348</v>
      </c>
      <c r="I2306" s="34">
        <v>0.100966674261913</v>
      </c>
      <c r="J2306" s="34">
        <v>2.9784676250829999E-2</v>
      </c>
      <c r="K2306" s="36">
        <f>Inputs!$B$12*(1+$B2306)^4</f>
        <v>155503.46707745982</v>
      </c>
      <c r="L2306" s="36">
        <f t="shared" si="350"/>
        <v>19550.229910138187</v>
      </c>
      <c r="M2306" s="36">
        <f t="shared" si="351"/>
        <v>233086.7779631005</v>
      </c>
      <c r="N2306" s="37">
        <f>M2306/Inputs!$B$6</f>
        <v>355.31521030960442</v>
      </c>
      <c r="O2306" s="38">
        <f>IF(N2306&gt;Inputs!$B$4,1,0)</f>
        <v>0</v>
      </c>
      <c r="P2306" s="34">
        <f t="shared" si="352"/>
        <v>7.1181998011082992E-2</v>
      </c>
      <c r="Q2306" s="36">
        <f>Inputs!$B$12*(1+$B2306)^0*$C2306+Inputs!$B$29*(1+$D2306)^0*Inputs!$B$19+Inputs!$B$30*(1+$E2306)^0*Inputs!$B$20+Inputs!$B$31*(1+$F2306)^0*Inputs!$B$21+Inputs!$B$22*(1+Inputs!$B$23)^0</f>
        <v>13674.83766461808</v>
      </c>
      <c r="R2306" s="36">
        <f>Inputs!$B$12*(1+$B2306)^1*$C2306+Inputs!$B$29*(1+$D2306)^1*Inputs!$B$19+Inputs!$B$30*(1+$E2306)^1*Inputs!$B$20+Inputs!$B$31*(1+$F2306)^1*Inputs!$B$21+Inputs!$B$22*(1+Inputs!$B$23)^1</f>
        <v>15290.703968360314</v>
      </c>
      <c r="S2306" s="36">
        <f>Inputs!$B$12*(1+$B2306)^2*$C2306+Inputs!$B$29*(1+$D2306)^2*Inputs!$B$19+Inputs!$B$30*(1+$E2306)^2*Inputs!$B$20+Inputs!$B$31*(1+$F2306)^2*Inputs!$B$21+Inputs!$B$22*(1+Inputs!$B$23)^2</f>
        <v>17318.453378892606</v>
      </c>
      <c r="T2306" s="36">
        <f>Inputs!$B$12*(1+$B2306)^3*$C2306+Inputs!$B$29*(1+$D2306)^3*Inputs!$B$19+Inputs!$B$30*(1+$E2306)^3*Inputs!$B$20+Inputs!$B$31*(1+$F2306)^3*Inputs!$B$21+Inputs!$B$22*(1+Inputs!$B$23)^3</f>
        <v>19868.017868384239</v>
      </c>
      <c r="U2306" s="36">
        <f>Inputs!$B$12*(1+$B2306)^4*$C2306+Inputs!$B$29*(1+$D2306)^4*Inputs!$B$19+Inputs!$B$30*(1+$E2306)^4*Inputs!$B$20+Inputs!$B$31*(1+$F2306)^4*Inputs!$B$21+Inputs!$B$22*(1+Inputs!$B$23)^4</f>
        <v>23078.850639883603</v>
      </c>
      <c r="V2306" s="35">
        <f>Inputs!$B$13/(Q2306*(1-$G2306))</f>
        <v>1.1276783763454832</v>
      </c>
      <c r="W2306" s="36">
        <f>Inputs!$B$13</f>
        <v>12660</v>
      </c>
      <c r="X2306" s="36">
        <f t="shared" si="353"/>
        <v>13855.173452968203</v>
      </c>
      <c r="Y2306" s="36">
        <f t="shared" si="354"/>
        <v>15351.889551823097</v>
      </c>
      <c r="Z2306" s="36">
        <f t="shared" si="355"/>
        <v>17221.128869419841</v>
      </c>
      <c r="AA2306" s="36">
        <f t="shared" si="356"/>
        <v>19550.229910138187</v>
      </c>
      <c r="AB2306" s="36">
        <f t="shared" si="357"/>
        <v>58240.153015949654</v>
      </c>
      <c r="AC2306" s="36">
        <f t="shared" si="358"/>
        <v>282831.72348584997</v>
      </c>
      <c r="AD2306" s="36">
        <f t="shared" si="359"/>
        <v>174846.62494715085</v>
      </c>
    </row>
    <row r="2307" spans="1:30" ht="14.25" customHeight="1" x14ac:dyDescent="0.25">
      <c r="A2307" s="16">
        <v>2291</v>
      </c>
      <c r="B2307" s="34">
        <v>0.28050132974300601</v>
      </c>
      <c r="C2307" s="34">
        <v>9.3706309662289197E-2</v>
      </c>
      <c r="D2307" s="34">
        <v>3.5483737866551297E-2</v>
      </c>
      <c r="E2307" s="34">
        <v>6.07078989642569E-2</v>
      </c>
      <c r="F2307" s="34">
        <v>2.1208579198492401E-2</v>
      </c>
      <c r="G2307" s="34">
        <v>0.22135541080767401</v>
      </c>
      <c r="H2307" s="35">
        <v>0.93714798930614496</v>
      </c>
      <c r="I2307" s="34">
        <v>9.3778856970025096E-2</v>
      </c>
      <c r="J2307" s="34">
        <v>2.7843345148235499E-2</v>
      </c>
      <c r="K2307" s="36">
        <f>Inputs!$B$12*(1+$B2307)^4</f>
        <v>161313.74940163729</v>
      </c>
      <c r="L2307" s="36">
        <f t="shared" si="350"/>
        <v>17809.03868551517</v>
      </c>
      <c r="M2307" s="36">
        <f t="shared" si="351"/>
        <v>234284.46069565249</v>
      </c>
      <c r="N2307" s="37">
        <f>M2307/Inputs!$B$6</f>
        <v>357.1409461823971</v>
      </c>
      <c r="O2307" s="38">
        <f>IF(N2307&gt;Inputs!$B$4,1,0)</f>
        <v>0</v>
      </c>
      <c r="P2307" s="34">
        <f t="shared" si="352"/>
        <v>6.5935511821789597E-2</v>
      </c>
      <c r="Q2307" s="36">
        <f>Inputs!$B$12*(1+$B2307)^0*$C2307+Inputs!$B$29*(1+$D2307)^0*Inputs!$B$19+Inputs!$B$30*(1+$E2307)^0*Inputs!$B$20+Inputs!$B$31*(1+$F2307)^0*Inputs!$B$21+Inputs!$B$22*(1+Inputs!$B$23)^0</f>
        <v>13644.422607164273</v>
      </c>
      <c r="R2307" s="36">
        <f>Inputs!$B$12*(1+$B2307)^1*$C2307+Inputs!$B$29*(1+$D2307)^1*Inputs!$B$19+Inputs!$B$30*(1+$E2307)^1*Inputs!$B$20+Inputs!$B$31*(1+$F2307)^1*Inputs!$B$21+Inputs!$B$22*(1+Inputs!$B$23)^1</f>
        <v>15517.669789609856</v>
      </c>
      <c r="S2307" s="36">
        <f>Inputs!$B$12*(1+$B2307)^2*$C2307+Inputs!$B$29*(1+$D2307)^2*Inputs!$B$19+Inputs!$B$30*(1+$E2307)^2*Inputs!$B$20+Inputs!$B$31*(1+$F2307)^2*Inputs!$B$21+Inputs!$B$22*(1+Inputs!$B$23)^2</f>
        <v>17846.656389193155</v>
      </c>
      <c r="T2307" s="36">
        <f>Inputs!$B$12*(1+$B2307)^3*$C2307+Inputs!$B$29*(1+$D2307)^3*Inputs!$B$19+Inputs!$B$30*(1+$E2307)^3*Inputs!$B$20+Inputs!$B$31*(1+$F2307)^3*Inputs!$B$21+Inputs!$B$22*(1+Inputs!$B$23)^3</f>
        <v>20756.158979158019</v>
      </c>
      <c r="U2307" s="36">
        <f>Inputs!$B$12*(1+$B2307)^4*$C2307+Inputs!$B$29*(1+$D2307)^4*Inputs!$B$19+Inputs!$B$30*(1+$E2307)^4*Inputs!$B$20+Inputs!$B$31*(1+$F2307)^4*Inputs!$B$21+Inputs!$B$22*(1+Inputs!$B$23)^4</f>
        <v>24405.798963054556</v>
      </c>
      <c r="V2307" s="35">
        <f>Inputs!$B$13/(Q2307*(1-$G2307))</f>
        <v>1.1916240871988069</v>
      </c>
      <c r="W2307" s="36">
        <f>Inputs!$B$13</f>
        <v>12660</v>
      </c>
      <c r="X2307" s="36">
        <f t="shared" si="353"/>
        <v>13629.402741374022</v>
      </c>
      <c r="Y2307" s="36">
        <f t="shared" si="354"/>
        <v>14790.923854010716</v>
      </c>
      <c r="Z2307" s="36">
        <f t="shared" si="355"/>
        <v>16174.067105799919</v>
      </c>
      <c r="AA2307" s="36">
        <f t="shared" si="356"/>
        <v>17809.03868551517</v>
      </c>
      <c r="AB2307" s="36">
        <f t="shared" si="357"/>
        <v>56947.033496605429</v>
      </c>
      <c r="AC2307" s="36">
        <f t="shared" si="358"/>
        <v>277618.25745538628</v>
      </c>
      <c r="AD2307" s="36">
        <f t="shared" si="359"/>
        <v>177337.42719904706</v>
      </c>
    </row>
    <row r="2308" spans="1:30" ht="14.25" customHeight="1" x14ac:dyDescent="0.25">
      <c r="A2308" s="16">
        <v>2292</v>
      </c>
      <c r="B2308" s="34">
        <v>0.32729064419649601</v>
      </c>
      <c r="C2308" s="34">
        <v>9.6846940248606295E-2</v>
      </c>
      <c r="D2308" s="34">
        <v>1.6570535316879301E-2</v>
      </c>
      <c r="E2308" s="34">
        <v>3.9102951855115899E-2</v>
      </c>
      <c r="F2308" s="34">
        <v>1.55626872635444E-2</v>
      </c>
      <c r="G2308" s="34">
        <v>0.197814621897864</v>
      </c>
      <c r="H2308" s="35">
        <v>0.98607759293705999</v>
      </c>
      <c r="I2308" s="34">
        <v>9.4394002181701797E-2</v>
      </c>
      <c r="J2308" s="34">
        <v>3.0946454320161E-2</v>
      </c>
      <c r="K2308" s="36">
        <f>Inputs!$B$12*(1+$B2308)^4</f>
        <v>186215.3094136946</v>
      </c>
      <c r="L2308" s="36">
        <f t="shared" si="350"/>
        <v>21116.786369124511</v>
      </c>
      <c r="M2308" s="36">
        <f t="shared" si="351"/>
        <v>280055.74278039881</v>
      </c>
      <c r="N2308" s="37">
        <f>M2308/Inputs!$B$6</f>
        <v>426.91424204329087</v>
      </c>
      <c r="O2308" s="38">
        <f>IF(N2308&gt;Inputs!$B$4,1,0)</f>
        <v>1</v>
      </c>
      <c r="P2308" s="34">
        <f t="shared" si="352"/>
        <v>6.3447547861540804E-2</v>
      </c>
      <c r="Q2308" s="36">
        <f>Inputs!$B$12*(1+$B2308)^0*$C2308+Inputs!$B$29*(1+$D2308)^0*Inputs!$B$19+Inputs!$B$30*(1+$E2308)^0*Inputs!$B$20+Inputs!$B$31*(1+$F2308)^0*Inputs!$B$21+Inputs!$B$22*(1+Inputs!$B$23)^0</f>
        <v>13832.860442343299</v>
      </c>
      <c r="R2308" s="36">
        <f>Inputs!$B$12*(1+$B2308)^1*$C2308+Inputs!$B$29*(1+$D2308)^1*Inputs!$B$19+Inputs!$B$30*(1+$E2308)^1*Inputs!$B$20+Inputs!$B$31*(1+$F2308)^1*Inputs!$B$21+Inputs!$B$22*(1+Inputs!$B$23)^1</f>
        <v>15888.743105186404</v>
      </c>
      <c r="S2308" s="36">
        <f>Inputs!$B$12*(1+$B2308)^2*$C2308+Inputs!$B$29*(1+$D2308)^2*Inputs!$B$19+Inputs!$B$30*(1+$E2308)^2*Inputs!$B$20+Inputs!$B$31*(1+$F2308)^2*Inputs!$B$21+Inputs!$B$22*(1+Inputs!$B$23)^2</f>
        <v>18570.842755637066</v>
      </c>
      <c r="T2308" s="36">
        <f>Inputs!$B$12*(1+$B2308)^3*$C2308+Inputs!$B$29*(1+$D2308)^3*Inputs!$B$19+Inputs!$B$30*(1+$E2308)^3*Inputs!$B$20+Inputs!$B$31*(1+$F2308)^3*Inputs!$B$21+Inputs!$B$22*(1+Inputs!$B$23)^3</f>
        <v>22083.001403262177</v>
      </c>
      <c r="U2308" s="36">
        <f>Inputs!$B$12*(1+$B2308)^4*$C2308+Inputs!$B$29*(1+$D2308)^4*Inputs!$B$19+Inputs!$B$30*(1+$E2308)^4*Inputs!$B$20+Inputs!$B$31*(1+$F2308)^4*Inputs!$B$21+Inputs!$B$22*(1+Inputs!$B$23)^4</f>
        <v>26695.741881140089</v>
      </c>
      <c r="V2308" s="35">
        <f>Inputs!$B$13/(Q2308*(1-$G2308))</f>
        <v>1.1408983936848556</v>
      </c>
      <c r="W2308" s="36">
        <f>Inputs!$B$13</f>
        <v>12660</v>
      </c>
      <c r="X2308" s="36">
        <f t="shared" si="353"/>
        <v>14048.24295945958</v>
      </c>
      <c r="Y2308" s="36">
        <f t="shared" si="354"/>
        <v>15843.055566723413</v>
      </c>
      <c r="Z2308" s="36">
        <f t="shared" si="355"/>
        <v>18153.679604925321</v>
      </c>
      <c r="AA2308" s="36">
        <f t="shared" si="356"/>
        <v>21116.786369124511</v>
      </c>
      <c r="AB2308" s="36">
        <f t="shared" si="357"/>
        <v>61490.765315291421</v>
      </c>
      <c r="AC2308" s="36">
        <f t="shared" si="358"/>
        <v>343122.41792848596</v>
      </c>
      <c r="AD2308" s="36">
        <f t="shared" si="359"/>
        <v>218564.97746510737</v>
      </c>
    </row>
    <row r="2309" spans="1:30" ht="14.25" customHeight="1" x14ac:dyDescent="0.25">
      <c r="A2309" s="16">
        <v>2293</v>
      </c>
      <c r="B2309" s="34">
        <v>0.285882423324746</v>
      </c>
      <c r="C2309" s="34">
        <v>8.7673564374766505E-2</v>
      </c>
      <c r="D2309" s="34">
        <v>3.7301004856165998E-2</v>
      </c>
      <c r="E2309" s="34">
        <v>6.7317209135253506E-2</v>
      </c>
      <c r="F2309" s="34">
        <v>1.9599676678774599E-2</v>
      </c>
      <c r="G2309" s="34">
        <v>0.186399497911616</v>
      </c>
      <c r="H2309" s="35">
        <v>0.95788848368297397</v>
      </c>
      <c r="I2309" s="34">
        <v>9.8500677051517896E-2</v>
      </c>
      <c r="J2309" s="34">
        <v>2.2266496958741801E-2</v>
      </c>
      <c r="K2309" s="36">
        <f>Inputs!$B$12*(1+$B2309)^4</f>
        <v>164042.4664271042</v>
      </c>
      <c r="L2309" s="36">
        <f t="shared" si="350"/>
        <v>18507.459861994266</v>
      </c>
      <c r="M2309" s="36">
        <f t="shared" si="351"/>
        <v>212380.99868443649</v>
      </c>
      <c r="N2309" s="37">
        <f>M2309/Inputs!$B$6</f>
        <v>323.75152238481172</v>
      </c>
      <c r="O2309" s="38">
        <f>IF(N2309&gt;Inputs!$B$4,1,0)</f>
        <v>0</v>
      </c>
      <c r="P2309" s="34">
        <f t="shared" si="352"/>
        <v>7.6234180092776091E-2</v>
      </c>
      <c r="Q2309" s="36">
        <f>Inputs!$B$12*(1+$B2309)^0*$C2309+Inputs!$B$29*(1+$D2309)^0*Inputs!$B$19+Inputs!$B$30*(1+$E2309)^0*Inputs!$B$20+Inputs!$B$31*(1+$F2309)^0*Inputs!$B$21+Inputs!$B$22*(1+Inputs!$B$23)^0</f>
        <v>13282.457889912912</v>
      </c>
      <c r="R2309" s="36">
        <f>Inputs!$B$12*(1+$B2309)^1*$C2309+Inputs!$B$29*(1+$D2309)^1*Inputs!$B$19+Inputs!$B$30*(1+$E2309)^1*Inputs!$B$20+Inputs!$B$31*(1+$F2309)^1*Inputs!$B$21+Inputs!$B$22*(1+Inputs!$B$23)^1</f>
        <v>15097.805660413553</v>
      </c>
      <c r="S2309" s="36">
        <f>Inputs!$B$12*(1+$B2309)^2*$C2309+Inputs!$B$29*(1+$D2309)^2*Inputs!$B$19+Inputs!$B$30*(1+$E2309)^2*Inputs!$B$20+Inputs!$B$31*(1+$F2309)^2*Inputs!$B$21+Inputs!$B$22*(1+Inputs!$B$23)^2</f>
        <v>17358.709750838174</v>
      </c>
      <c r="T2309" s="36">
        <f>Inputs!$B$12*(1+$B2309)^3*$C2309+Inputs!$B$29*(1+$D2309)^3*Inputs!$B$19+Inputs!$B$30*(1+$E2309)^3*Inputs!$B$20+Inputs!$B$31*(1+$F2309)^3*Inputs!$B$21+Inputs!$B$22*(1+Inputs!$B$23)^3</f>
        <v>20188.987630562282</v>
      </c>
      <c r="U2309" s="36">
        <f>Inputs!$B$12*(1+$B2309)^4*$C2309+Inputs!$B$29*(1+$D2309)^4*Inputs!$B$19+Inputs!$B$30*(1+$E2309)^4*Inputs!$B$20+Inputs!$B$31*(1+$F2309)^4*Inputs!$B$21+Inputs!$B$22*(1+Inputs!$B$23)^4</f>
        <v>23747.650917377272</v>
      </c>
      <c r="V2309" s="35">
        <f>Inputs!$B$13/(Q2309*(1-$G2309))</f>
        <v>1.1715047397631337</v>
      </c>
      <c r="W2309" s="36">
        <f>Inputs!$B$13</f>
        <v>12660</v>
      </c>
      <c r="X2309" s="36">
        <f t="shared" si="353"/>
        <v>13734.281631875716</v>
      </c>
      <c r="Y2309" s="36">
        <f t="shared" si="354"/>
        <v>15036.768772553989</v>
      </c>
      <c r="Z2309" s="36">
        <f t="shared" si="355"/>
        <v>16611.259269505419</v>
      </c>
      <c r="AA2309" s="36">
        <f t="shared" si="356"/>
        <v>18507.459861994266</v>
      </c>
      <c r="AB2309" s="36">
        <f t="shared" si="357"/>
        <v>57228.217283705002</v>
      </c>
      <c r="AC2309" s="36">
        <f t="shared" si="358"/>
        <v>248176.81698288777</v>
      </c>
      <c r="AD2309" s="36">
        <f t="shared" si="359"/>
        <v>155152.7814007315</v>
      </c>
    </row>
    <row r="2310" spans="1:30" ht="14.25" customHeight="1" x14ac:dyDescent="0.25">
      <c r="A2310" s="16">
        <v>2294</v>
      </c>
      <c r="B2310" s="34">
        <v>0.36431821509187901</v>
      </c>
      <c r="C2310" s="34">
        <v>9.6961369398028505E-2</v>
      </c>
      <c r="D2310" s="34">
        <v>4.5181388711683299E-3</v>
      </c>
      <c r="E2310" s="34">
        <v>6.1437307989085303E-2</v>
      </c>
      <c r="F2310" s="34">
        <v>1.50346151665917E-2</v>
      </c>
      <c r="G2310" s="34">
        <v>0.20653083523306601</v>
      </c>
      <c r="H2310" s="35">
        <v>1.00444098236278</v>
      </c>
      <c r="I2310" s="34">
        <v>8.9420519554289202E-2</v>
      </c>
      <c r="J2310" s="34">
        <v>2.9640459966388699E-2</v>
      </c>
      <c r="K2310" s="36">
        <f>Inputs!$B$12*(1+$B2310)^4</f>
        <v>207880.59932262255</v>
      </c>
      <c r="L2310" s="36">
        <f t="shared" si="350"/>
        <v>23035.877418509848</v>
      </c>
      <c r="M2310" s="36">
        <f t="shared" si="351"/>
        <v>323611.42178917362</v>
      </c>
      <c r="N2310" s="37">
        <f>M2310/Inputs!$B$6</f>
        <v>493.31009419081346</v>
      </c>
      <c r="O2310" s="38">
        <f>IF(N2310&gt;Inputs!$B$4,1,0)</f>
        <v>1</v>
      </c>
      <c r="P2310" s="34">
        <f t="shared" si="352"/>
        <v>5.9780059587900503E-2</v>
      </c>
      <c r="Q2310" s="36">
        <f>Inputs!$B$12*(1+$B2310)^0*$C2310+Inputs!$B$29*(1+$D2310)^0*Inputs!$B$19+Inputs!$B$30*(1+$E2310)^0*Inputs!$B$20+Inputs!$B$31*(1+$F2310)^0*Inputs!$B$21+Inputs!$B$22*(1+Inputs!$B$23)^0</f>
        <v>13839.726191308633</v>
      </c>
      <c r="R2310" s="36">
        <f>Inputs!$B$12*(1+$B2310)^1*$C2310+Inputs!$B$29*(1+$D2310)^1*Inputs!$B$19+Inputs!$B$30*(1+$E2310)^1*Inputs!$B$20+Inputs!$B$31*(1+$F2310)^1*Inputs!$B$21+Inputs!$B$22*(1+Inputs!$B$23)^1</f>
        <v>16127.19500771437</v>
      </c>
      <c r="S2310" s="36">
        <f>Inputs!$B$12*(1+$B2310)^2*$C2310+Inputs!$B$29*(1+$D2310)^2*Inputs!$B$19+Inputs!$B$30*(1+$E2310)^2*Inputs!$B$20+Inputs!$B$31*(1+$F2310)^2*Inputs!$B$21+Inputs!$B$22*(1+Inputs!$B$23)^2</f>
        <v>19195.324470454525</v>
      </c>
      <c r="T2310" s="36">
        <f>Inputs!$B$12*(1+$B2310)^3*$C2310+Inputs!$B$29*(1+$D2310)^3*Inputs!$B$19+Inputs!$B$30*(1+$E2310)^3*Inputs!$B$20+Inputs!$B$31*(1+$F2310)^3*Inputs!$B$21+Inputs!$B$22*(1+Inputs!$B$23)^3</f>
        <v>23325.96509891429</v>
      </c>
      <c r="U2310" s="36">
        <f>Inputs!$B$12*(1+$B2310)^4*$C2310+Inputs!$B$29*(1+$D2310)^4*Inputs!$B$19+Inputs!$B$30*(1+$E2310)^4*Inputs!$B$20+Inputs!$B$31*(1+$F2310)^4*Inputs!$B$21+Inputs!$B$22*(1+Inputs!$B$23)^4</f>
        <v>28903.489667748407</v>
      </c>
      <c r="V2310" s="35">
        <f>Inputs!$B$13/(Q2310*(1-$G2310))</f>
        <v>1.1528588916371576</v>
      </c>
      <c r="W2310" s="36">
        <f>Inputs!$B$13</f>
        <v>12660</v>
      </c>
      <c r="X2310" s="36">
        <f t="shared" si="353"/>
        <v>14277.675438868831</v>
      </c>
      <c r="Y2310" s="36">
        <f t="shared" si="354"/>
        <v>16428.80724905368</v>
      </c>
      <c r="Z2310" s="36">
        <f t="shared" si="355"/>
        <v>19277.375444775927</v>
      </c>
      <c r="AA2310" s="36">
        <f t="shared" si="356"/>
        <v>23035.877418509848</v>
      </c>
      <c r="AB2310" s="36">
        <f t="shared" si="357"/>
        <v>65054.445770611368</v>
      </c>
      <c r="AC2310" s="36">
        <f t="shared" si="358"/>
        <v>396765.60352115292</v>
      </c>
      <c r="AD2310" s="36">
        <f t="shared" si="359"/>
        <v>258556.97601856227</v>
      </c>
    </row>
    <row r="2311" spans="1:30" ht="14.25" customHeight="1" x14ac:dyDescent="0.25">
      <c r="A2311" s="16">
        <v>2295</v>
      </c>
      <c r="B2311" s="34">
        <v>0.162889004577287</v>
      </c>
      <c r="C2311" s="34">
        <v>8.5843291314834397E-2</v>
      </c>
      <c r="D2311" s="34">
        <v>3.5113375276532702E-2</v>
      </c>
      <c r="E2311" s="34">
        <v>3.9736918865004599E-2</v>
      </c>
      <c r="F2311" s="34">
        <v>-8.7314082196820308E-3</v>
      </c>
      <c r="G2311" s="34">
        <v>0.157438682562306</v>
      </c>
      <c r="H2311" s="35">
        <v>0.94988211730176098</v>
      </c>
      <c r="I2311" s="34">
        <v>9.8135548385819102E-2</v>
      </c>
      <c r="J2311" s="34">
        <v>2.6999748214826501E-2</v>
      </c>
      <c r="K2311" s="36">
        <f>Inputs!$B$12*(1+$B2311)^4</f>
        <v>109724.67598666329</v>
      </c>
      <c r="L2311" s="36">
        <f t="shared" si="350"/>
        <v>14332.919251521018</v>
      </c>
      <c r="M2311" s="36">
        <f t="shared" si="351"/>
        <v>180495.20938473128</v>
      </c>
      <c r="N2311" s="37">
        <f>M2311/Inputs!$B$6</f>
        <v>275.1451362572123</v>
      </c>
      <c r="O2311" s="38">
        <f>IF(N2311&gt;Inputs!$B$4,1,0)</f>
        <v>0</v>
      </c>
      <c r="P2311" s="34">
        <f t="shared" si="352"/>
        <v>7.1135800170992608E-2</v>
      </c>
      <c r="Q2311" s="36">
        <f>Inputs!$B$12*(1+$B2311)^0*$C2311+Inputs!$B$29*(1+$D2311)^0*Inputs!$B$19+Inputs!$B$30*(1+$E2311)^0*Inputs!$B$20+Inputs!$B$31*(1+$F2311)^0*Inputs!$B$21+Inputs!$B$22*(1+Inputs!$B$23)^0</f>
        <v>13172.641506316984</v>
      </c>
      <c r="R2311" s="36">
        <f>Inputs!$B$12*(1+$B2311)^1*$C2311+Inputs!$B$29*(1+$D2311)^1*Inputs!$B$19+Inputs!$B$30*(1+$E2311)^1*Inputs!$B$20+Inputs!$B$31*(1+$F2311)^1*Inputs!$B$21+Inputs!$B$22*(1+Inputs!$B$23)^1</f>
        <v>14118.797494804392</v>
      </c>
      <c r="S2311" s="36">
        <f>Inputs!$B$12*(1+$B2311)^2*$C2311+Inputs!$B$29*(1+$D2311)^2*Inputs!$B$19+Inputs!$B$30*(1+$E2311)^2*Inputs!$B$20+Inputs!$B$31*(1+$F2311)^2*Inputs!$B$21+Inputs!$B$22*(1+Inputs!$B$23)^2</f>
        <v>15207.918558414603</v>
      </c>
      <c r="T2311" s="36">
        <f>Inputs!$B$12*(1+$B2311)^3*$C2311+Inputs!$B$29*(1+$D2311)^3*Inputs!$B$19+Inputs!$B$30*(1+$E2311)^3*Inputs!$B$20+Inputs!$B$31*(1+$F2311)^3*Inputs!$B$21+Inputs!$B$22*(1+Inputs!$B$23)^3</f>
        <v>16462.500316951249</v>
      </c>
      <c r="U2311" s="36">
        <f>Inputs!$B$12*(1+$B2311)^4*$C2311+Inputs!$B$29*(1+$D2311)^4*Inputs!$B$19+Inputs!$B$30*(1+$E2311)^4*Inputs!$B$20+Inputs!$B$31*(1+$F2311)^4*Inputs!$B$21+Inputs!$B$22*(1+Inputs!$B$23)^4</f>
        <v>17908.673801192417</v>
      </c>
      <c r="V2311" s="35">
        <f>Inputs!$B$13/(Q2311*(1-$G2311))</f>
        <v>1.1406681533865453</v>
      </c>
      <c r="W2311" s="36">
        <f>Inputs!$B$13</f>
        <v>12660</v>
      </c>
      <c r="X2311" s="36">
        <f t="shared" si="353"/>
        <v>13001.938894032979</v>
      </c>
      <c r="Y2311" s="36">
        <f t="shared" si="354"/>
        <v>13393.741546703584</v>
      </c>
      <c r="Z2311" s="36">
        <f t="shared" si="355"/>
        <v>13837.079889941515</v>
      </c>
      <c r="AA2311" s="36">
        <f t="shared" si="356"/>
        <v>14332.919251521018</v>
      </c>
      <c r="AB2311" s="36">
        <f t="shared" si="357"/>
        <v>50915.495288001053</v>
      </c>
      <c r="AC2311" s="36">
        <f t="shared" si="358"/>
        <v>206926.81360317266</v>
      </c>
      <c r="AD2311" s="36">
        <f t="shared" si="359"/>
        <v>129579.71409673023</v>
      </c>
    </row>
    <row r="2312" spans="1:30" ht="14.25" customHeight="1" x14ac:dyDescent="0.25">
      <c r="A2312" s="16">
        <v>2296</v>
      </c>
      <c r="B2312" s="34">
        <v>0.40072350605731399</v>
      </c>
      <c r="C2312" s="34">
        <v>9.4528614961823604E-2</v>
      </c>
      <c r="D2312" s="34">
        <v>1.71403553663903E-2</v>
      </c>
      <c r="E2312" s="34">
        <v>3.7716093459525202E-2</v>
      </c>
      <c r="F2312" s="34">
        <v>6.5922159524020205E-4</v>
      </c>
      <c r="G2312" s="34">
        <v>0.21698066376735001</v>
      </c>
      <c r="H2312" s="35">
        <v>1.01163482057017</v>
      </c>
      <c r="I2312" s="34">
        <v>0.104311983817008</v>
      </c>
      <c r="J2312" s="34">
        <v>2.60506007425137E-2</v>
      </c>
      <c r="K2312" s="36">
        <f>Inputs!$B$12*(1+$B2312)^4</f>
        <v>230972.84163046564</v>
      </c>
      <c r="L2312" s="36">
        <f t="shared" si="350"/>
        <v>23931.477397900187</v>
      </c>
      <c r="M2312" s="36">
        <f t="shared" si="351"/>
        <v>254374.3240210776</v>
      </c>
      <c r="N2312" s="37">
        <f>M2312/Inputs!$B$6</f>
        <v>387.76573783700854</v>
      </c>
      <c r="O2312" s="38">
        <f>IF(N2312&gt;Inputs!$B$4,1,0)</f>
        <v>0</v>
      </c>
      <c r="P2312" s="34">
        <f t="shared" si="352"/>
        <v>7.8261383074494303E-2</v>
      </c>
      <c r="Q2312" s="36">
        <f>Inputs!$B$12*(1+$B2312)^0*$C2312+Inputs!$B$29*(1+$D2312)^0*Inputs!$B$19+Inputs!$B$30*(1+$E2312)^0*Inputs!$B$20+Inputs!$B$31*(1+$F2312)^0*Inputs!$B$21+Inputs!$B$22*(1+Inputs!$B$23)^0</f>
        <v>13693.760925136339</v>
      </c>
      <c r="R2312" s="36">
        <f>Inputs!$B$12*(1+$B2312)^1*$C2312+Inputs!$B$29*(1+$D2312)^1*Inputs!$B$19+Inputs!$B$30*(1+$E2312)^1*Inputs!$B$20+Inputs!$B$31*(1+$F2312)^1*Inputs!$B$21+Inputs!$B$22*(1+Inputs!$B$23)^1</f>
        <v>16051.748142773908</v>
      </c>
      <c r="S2312" s="36">
        <f>Inputs!$B$12*(1+$B2312)^2*$C2312+Inputs!$B$29*(1+$D2312)^2*Inputs!$B$19+Inputs!$B$30*(1+$E2312)^2*Inputs!$B$20+Inputs!$B$31*(1+$F2312)^2*Inputs!$B$21+Inputs!$B$22*(1+Inputs!$B$23)^2</f>
        <v>19322.967901235294</v>
      </c>
      <c r="T2312" s="36">
        <f>Inputs!$B$12*(1+$B2312)^3*$C2312+Inputs!$B$29*(1+$D2312)^3*Inputs!$B$19+Inputs!$B$30*(1+$E2312)^3*Inputs!$B$20+Inputs!$B$31*(1+$F2312)^3*Inputs!$B$21+Inputs!$B$22*(1+Inputs!$B$23)^3</f>
        <v>23872.472531643958</v>
      </c>
      <c r="U2312" s="36">
        <f>Inputs!$B$12*(1+$B2312)^4*$C2312+Inputs!$B$29*(1+$D2312)^4*Inputs!$B$19+Inputs!$B$30*(1+$E2312)^4*Inputs!$B$20+Inputs!$B$31*(1+$F2312)^4*Inputs!$B$21+Inputs!$B$22*(1+Inputs!$B$23)^4</f>
        <v>30211.56717420926</v>
      </c>
      <c r="V2312" s="35">
        <f>Inputs!$B$13/(Q2312*(1-$G2312))</f>
        <v>1.1806970480647809</v>
      </c>
      <c r="W2312" s="36">
        <f>Inputs!$B$13</f>
        <v>12660</v>
      </c>
      <c r="X2312" s="36">
        <f t="shared" si="353"/>
        <v>14308.750941506523</v>
      </c>
      <c r="Y2312" s="36">
        <f t="shared" si="354"/>
        <v>16585.27284902829</v>
      </c>
      <c r="Z2312" s="36">
        <f t="shared" si="355"/>
        <v>19700.146200791532</v>
      </c>
      <c r="AA2312" s="36">
        <f t="shared" si="356"/>
        <v>23931.477397900187</v>
      </c>
      <c r="AB2312" s="36">
        <f t="shared" si="357"/>
        <v>63331.009101971511</v>
      </c>
      <c r="AC2312" s="36">
        <f t="shared" si="358"/>
        <v>313755.08323688078</v>
      </c>
      <c r="AD2312" s="36">
        <f t="shared" si="359"/>
        <v>191043.31491910608</v>
      </c>
    </row>
    <row r="2313" spans="1:30" ht="14.25" customHeight="1" x14ac:dyDescent="0.25">
      <c r="A2313" s="16">
        <v>2297</v>
      </c>
      <c r="B2313" s="34">
        <v>0.336510050544922</v>
      </c>
      <c r="C2313" s="34">
        <v>7.15001720736297E-2</v>
      </c>
      <c r="D2313" s="34">
        <v>1.8016215015520899E-2</v>
      </c>
      <c r="E2313" s="34">
        <v>4.9909444221159199E-2</v>
      </c>
      <c r="F2313" s="34">
        <v>2.1375191208222399E-2</v>
      </c>
      <c r="G2313" s="34">
        <v>0.195339863258741</v>
      </c>
      <c r="H2313" s="35">
        <v>1.0639970712240201</v>
      </c>
      <c r="I2313" s="34">
        <v>8.9841597819453001E-2</v>
      </c>
      <c r="J2313" s="34">
        <v>2.62669062068164E-2</v>
      </c>
      <c r="K2313" s="36">
        <f>Inputs!$B$12*(1+$B2313)^4</f>
        <v>191443.29759973218</v>
      </c>
      <c r="L2313" s="36">
        <f t="shared" si="350"/>
        <v>19352.700817472913</v>
      </c>
      <c r="M2313" s="36">
        <f t="shared" si="351"/>
        <v>262770.75102772046</v>
      </c>
      <c r="N2313" s="37">
        <f>M2313/Inputs!$B$6</f>
        <v>400.56516924957384</v>
      </c>
      <c r="O2313" s="38">
        <f>IF(N2313&gt;Inputs!$B$4,1,0)</f>
        <v>1</v>
      </c>
      <c r="P2313" s="34">
        <f t="shared" si="352"/>
        <v>6.3574691612636597E-2</v>
      </c>
      <c r="Q2313" s="36">
        <f>Inputs!$B$12*(1+$B2313)^0*$C2313+Inputs!$B$29*(1+$D2313)^0*Inputs!$B$19+Inputs!$B$30*(1+$E2313)^0*Inputs!$B$20+Inputs!$B$31*(1+$F2313)^0*Inputs!$B$21+Inputs!$B$22*(1+Inputs!$B$23)^0</f>
        <v>12312.054351844705</v>
      </c>
      <c r="R2313" s="36">
        <f>Inputs!$B$12*(1+$B2313)^1*$C2313+Inputs!$B$29*(1+$D2313)^1*Inputs!$B$19+Inputs!$B$30*(1+$E2313)^1*Inputs!$B$20+Inputs!$B$31*(1+$F2313)^1*Inputs!$B$21+Inputs!$B$22*(1+Inputs!$B$23)^1</f>
        <v>13967.870805240555</v>
      </c>
      <c r="S2313" s="36">
        <f>Inputs!$B$12*(1+$B2313)^2*$C2313+Inputs!$B$29*(1+$D2313)^2*Inputs!$B$19+Inputs!$B$30*(1+$E2313)^2*Inputs!$B$20+Inputs!$B$31*(1+$F2313)^2*Inputs!$B$21+Inputs!$B$22*(1+Inputs!$B$23)^2</f>
        <v>16116.799552500685</v>
      </c>
      <c r="T2313" s="36">
        <f>Inputs!$B$12*(1+$B2313)^3*$C2313+Inputs!$B$29*(1+$D2313)^3*Inputs!$B$19+Inputs!$B$30*(1+$E2313)^3*Inputs!$B$20+Inputs!$B$31*(1+$F2313)^3*Inputs!$B$21+Inputs!$B$22*(1+Inputs!$B$23)^3</f>
        <v>18922.629363960215</v>
      </c>
      <c r="U2313" s="36">
        <f>Inputs!$B$12*(1+$B2313)^4*$C2313+Inputs!$B$29*(1+$D2313)^4*Inputs!$B$19+Inputs!$B$30*(1+$E2313)^4*Inputs!$B$20+Inputs!$B$31*(1+$F2313)^4*Inputs!$B$21+Inputs!$B$22*(1+Inputs!$B$23)^4</f>
        <v>22604.175133904686</v>
      </c>
      <c r="V2313" s="35">
        <f>Inputs!$B$13/(Q2313*(1-$G2313))</f>
        <v>1.2778818298082923</v>
      </c>
      <c r="W2313" s="36">
        <f>Inputs!$B$13</f>
        <v>12660</v>
      </c>
      <c r="X2313" s="36">
        <f t="shared" si="353"/>
        <v>13761.627274979353</v>
      </c>
      <c r="Y2313" s="36">
        <f t="shared" si="354"/>
        <v>15185.382281500861</v>
      </c>
      <c r="Z2313" s="36">
        <f t="shared" si="355"/>
        <v>17014.890812406065</v>
      </c>
      <c r="AA2313" s="36">
        <f t="shared" si="356"/>
        <v>19352.700817472913</v>
      </c>
      <c r="AB2313" s="36">
        <f t="shared" si="357"/>
        <v>59581.493493846778</v>
      </c>
      <c r="AC2313" s="36">
        <f t="shared" si="358"/>
        <v>312404.76187770168</v>
      </c>
      <c r="AD2313" s="36">
        <f t="shared" si="359"/>
        <v>203189.25753387366</v>
      </c>
    </row>
    <row r="2314" spans="1:30" ht="14.25" customHeight="1" x14ac:dyDescent="0.25">
      <c r="A2314" s="16">
        <v>2298</v>
      </c>
      <c r="B2314" s="34">
        <v>0.39108157454806702</v>
      </c>
      <c r="C2314" s="34">
        <v>8.4286557303033499E-2</v>
      </c>
      <c r="D2314" s="34">
        <v>3.1822593092447997E-2</v>
      </c>
      <c r="E2314" s="34">
        <v>5.3824799834335101E-2</v>
      </c>
      <c r="F2314" s="34">
        <v>2.0804310331643101E-2</v>
      </c>
      <c r="G2314" s="34">
        <v>0.155652782805452</v>
      </c>
      <c r="H2314" s="35">
        <v>0.97967241800474103</v>
      </c>
      <c r="I2314" s="34">
        <v>9.2952944345991995E-2</v>
      </c>
      <c r="J2314" s="34">
        <v>3.06677434100299E-2</v>
      </c>
      <c r="K2314" s="36">
        <f>Inputs!$B$12*(1+$B2314)^4</f>
        <v>224678.56600349743</v>
      </c>
      <c r="L2314" s="36">
        <f t="shared" si="350"/>
        <v>23230.843631539705</v>
      </c>
      <c r="M2314" s="36">
        <f t="shared" si="351"/>
        <v>311118.1529257173</v>
      </c>
      <c r="N2314" s="37">
        <f>M2314/Inputs!$B$6</f>
        <v>474.26547702091051</v>
      </c>
      <c r="O2314" s="38">
        <f>IF(N2314&gt;Inputs!$B$4,1,0)</f>
        <v>1</v>
      </c>
      <c r="P2314" s="34">
        <f t="shared" si="352"/>
        <v>6.2285200935962098E-2</v>
      </c>
      <c r="Q2314" s="36">
        <f>Inputs!$B$12*(1+$B2314)^0*$C2314+Inputs!$B$29*(1+$D2314)^0*Inputs!$B$19+Inputs!$B$30*(1+$E2314)^0*Inputs!$B$20+Inputs!$B$31*(1+$F2314)^0*Inputs!$B$21+Inputs!$B$22*(1+Inputs!$B$23)^0</f>
        <v>13079.237465608931</v>
      </c>
      <c r="R2314" s="36">
        <f>Inputs!$B$12*(1+$B2314)^1*$C2314+Inputs!$B$29*(1+$D2314)^1*Inputs!$B$19+Inputs!$B$30*(1+$E2314)^1*Inputs!$B$20+Inputs!$B$31*(1+$F2314)^1*Inputs!$B$21+Inputs!$B$22*(1+Inputs!$B$23)^1</f>
        <v>15321.994573348104</v>
      </c>
      <c r="S2314" s="36">
        <f>Inputs!$B$12*(1+$B2314)^2*$C2314+Inputs!$B$29*(1+$D2314)^2*Inputs!$B$19+Inputs!$B$30*(1+$E2314)^2*Inputs!$B$20+Inputs!$B$31*(1+$F2314)^2*Inputs!$B$21+Inputs!$B$22*(1+Inputs!$B$23)^2</f>
        <v>18348.719665207638</v>
      </c>
      <c r="T2314" s="36">
        <f>Inputs!$B$12*(1+$B2314)^3*$C2314+Inputs!$B$29*(1+$D2314)^3*Inputs!$B$19+Inputs!$B$30*(1+$E2314)^3*Inputs!$B$20+Inputs!$B$31*(1+$F2314)^3*Inputs!$B$21+Inputs!$B$22*(1+Inputs!$B$23)^3</f>
        <v>22462.379458144089</v>
      </c>
      <c r="U2314" s="36">
        <f>Inputs!$B$12*(1+$B2314)^4*$C2314+Inputs!$B$29*(1+$D2314)^4*Inputs!$B$19+Inputs!$B$30*(1+$E2314)^4*Inputs!$B$20+Inputs!$B$31*(1+$F2314)^4*Inputs!$B$21+Inputs!$B$22*(1+Inputs!$B$23)^4</f>
        <v>28084.262535523128</v>
      </c>
      <c r="V2314" s="35">
        <f>Inputs!$B$13/(Q2314*(1-$G2314))</f>
        <v>1.146384233435805</v>
      </c>
      <c r="W2314" s="36">
        <f>Inputs!$B$13</f>
        <v>12660</v>
      </c>
      <c r="X2314" s="36">
        <f t="shared" si="353"/>
        <v>14291.677359644807</v>
      </c>
      <c r="Y2314" s="36">
        <f t="shared" si="354"/>
        <v>16469.168724484425</v>
      </c>
      <c r="Z2314" s="36">
        <f t="shared" si="355"/>
        <v>19370.979755797503</v>
      </c>
      <c r="AA2314" s="36">
        <f t="shared" si="356"/>
        <v>23230.843631539705</v>
      </c>
      <c r="AB2314" s="36">
        <f t="shared" si="357"/>
        <v>64632.597334628663</v>
      </c>
      <c r="AC2314" s="36">
        <f t="shared" si="358"/>
        <v>384413.64599348948</v>
      </c>
      <c r="AD2314" s="36">
        <f t="shared" si="359"/>
        <v>246485.55559108863</v>
      </c>
    </row>
    <row r="2315" spans="1:30" ht="14.25" customHeight="1" x14ac:dyDescent="0.25">
      <c r="A2315" s="16">
        <v>2299</v>
      </c>
      <c r="B2315" s="34">
        <v>0.27988748393819102</v>
      </c>
      <c r="C2315" s="34">
        <v>8.6024485199145601E-2</v>
      </c>
      <c r="D2315" s="34">
        <v>2.5995014572715299E-2</v>
      </c>
      <c r="E2315" s="34">
        <v>2.97562474266151E-2</v>
      </c>
      <c r="F2315" s="34">
        <v>2.0785760409859001E-2</v>
      </c>
      <c r="G2315" s="34">
        <v>0.19567984899211999</v>
      </c>
      <c r="H2315" s="35">
        <v>1.01919910478769</v>
      </c>
      <c r="I2315" s="34">
        <v>8.6849424829995803E-2</v>
      </c>
      <c r="J2315" s="34">
        <v>3.12295111694284E-2</v>
      </c>
      <c r="K2315" s="36">
        <f>Inputs!$B$12*(1+$B2315)^4</f>
        <v>161004.649878481</v>
      </c>
      <c r="L2315" s="36">
        <f t="shared" si="350"/>
        <v>18559.261992215317</v>
      </c>
      <c r="M2315" s="36">
        <f t="shared" si="351"/>
        <v>285967.07082470745</v>
      </c>
      <c r="N2315" s="37">
        <f>M2315/Inputs!$B$6</f>
        <v>435.92541284254185</v>
      </c>
      <c r="O2315" s="38">
        <f>IF(N2315&gt;Inputs!$B$4,1,0)</f>
        <v>1</v>
      </c>
      <c r="P2315" s="34">
        <f t="shared" si="352"/>
        <v>5.5619913660567399E-2</v>
      </c>
      <c r="Q2315" s="36">
        <f>Inputs!$B$12*(1+$B2315)^0*$C2315+Inputs!$B$29*(1+$D2315)^0*Inputs!$B$19+Inputs!$B$30*(1+$E2315)^0*Inputs!$B$20+Inputs!$B$31*(1+$F2315)^0*Inputs!$B$21+Inputs!$B$22*(1+Inputs!$B$23)^0</f>
        <v>13183.513139375656</v>
      </c>
      <c r="R2315" s="36">
        <f>Inputs!$B$12*(1+$B2315)^1*$C2315+Inputs!$B$29*(1+$D2315)^1*Inputs!$B$19+Inputs!$B$30*(1+$E2315)^1*Inputs!$B$20+Inputs!$B$31*(1+$F2315)^1*Inputs!$B$21+Inputs!$B$22*(1+Inputs!$B$23)^1</f>
        <v>14813.398336911283</v>
      </c>
      <c r="S2315" s="36">
        <f>Inputs!$B$12*(1+$B2315)^2*$C2315+Inputs!$B$29*(1+$D2315)^2*Inputs!$B$19+Inputs!$B$30*(1+$E2315)^2*Inputs!$B$20+Inputs!$B$31*(1+$F2315)^2*Inputs!$B$21+Inputs!$B$22*(1+Inputs!$B$23)^2</f>
        <v>16851.949213998338</v>
      </c>
      <c r="T2315" s="36">
        <f>Inputs!$B$12*(1+$B2315)^3*$C2315+Inputs!$B$29*(1+$D2315)^3*Inputs!$B$19+Inputs!$B$30*(1+$E2315)^3*Inputs!$B$20+Inputs!$B$31*(1+$F2315)^3*Inputs!$B$21+Inputs!$B$22*(1+Inputs!$B$23)^3</f>
        <v>19412.436317758154</v>
      </c>
      <c r="U2315" s="36">
        <f>Inputs!$B$12*(1+$B2315)^4*$C2315+Inputs!$B$29*(1+$D2315)^4*Inputs!$B$19+Inputs!$B$30*(1+$E2315)^4*Inputs!$B$20+Inputs!$B$31*(1+$F2315)^4*Inputs!$B$21+Inputs!$B$22*(1+Inputs!$B$23)^4</f>
        <v>22639.806965086238</v>
      </c>
      <c r="V2315" s="35">
        <f>Inputs!$B$13/(Q2315*(1-$G2315))</f>
        <v>1.1939155259292937</v>
      </c>
      <c r="W2315" s="36">
        <f>Inputs!$B$13</f>
        <v>12660</v>
      </c>
      <c r="X2315" s="36">
        <f t="shared" si="353"/>
        <v>13704.738889918826</v>
      </c>
      <c r="Y2315" s="36">
        <f t="shared" si="354"/>
        <v>14998.678798562516</v>
      </c>
      <c r="Z2315" s="36">
        <f t="shared" si="355"/>
        <v>16595.582369062911</v>
      </c>
      <c r="AA2315" s="36">
        <f t="shared" si="356"/>
        <v>18559.261992215317</v>
      </c>
      <c r="AB2315" s="36">
        <f t="shared" si="357"/>
        <v>59064.808668386366</v>
      </c>
      <c r="AC2315" s="36">
        <f t="shared" si="358"/>
        <v>344100.83389730868</v>
      </c>
      <c r="AD2315" s="36">
        <f t="shared" si="359"/>
        <v>226902.26215632109</v>
      </c>
    </row>
    <row r="2316" spans="1:30" ht="14.25" customHeight="1" x14ac:dyDescent="0.25">
      <c r="A2316" s="16">
        <v>2300</v>
      </c>
      <c r="B2316" s="34">
        <v>0.43434655305550002</v>
      </c>
      <c r="C2316" s="34">
        <v>9.6951266937031794E-2</v>
      </c>
      <c r="D2316" s="34">
        <v>2.9126435947288601E-2</v>
      </c>
      <c r="E2316" s="34">
        <v>3.2498776115416003E-2</v>
      </c>
      <c r="F2316" s="34">
        <v>-1.43474867008909E-2</v>
      </c>
      <c r="G2316" s="34">
        <v>0.164124688969528</v>
      </c>
      <c r="H2316" s="35">
        <v>1.00042967881058</v>
      </c>
      <c r="I2316" s="34">
        <v>9.6555530837101194E-2</v>
      </c>
      <c r="J2316" s="34">
        <v>2.0949176634363999E-2</v>
      </c>
      <c r="K2316" s="36">
        <f>Inputs!$B$12*(1+$B2316)^4</f>
        <v>253961.34980871904</v>
      </c>
      <c r="L2316" s="36">
        <f t="shared" si="350"/>
        <v>27466.795649365351</v>
      </c>
      <c r="M2316" s="36">
        <f t="shared" si="351"/>
        <v>303354.05260745285</v>
      </c>
      <c r="N2316" s="37">
        <f>M2316/Inputs!$B$6</f>
        <v>462.42995824306837</v>
      </c>
      <c r="O2316" s="38">
        <f>IF(N2316&gt;Inputs!$B$4,1,0)</f>
        <v>1</v>
      </c>
      <c r="P2316" s="34">
        <f t="shared" si="352"/>
        <v>7.5606354202737203E-2</v>
      </c>
      <c r="Q2316" s="36">
        <f>Inputs!$B$12*(1+$B2316)^0*$C2316+Inputs!$B$29*(1+$D2316)^0*Inputs!$B$19+Inputs!$B$30*(1+$E2316)^0*Inputs!$B$20+Inputs!$B$31*(1+$F2316)^0*Inputs!$B$21+Inputs!$B$22*(1+Inputs!$B$23)^0</f>
        <v>13839.120043648829</v>
      </c>
      <c r="R2316" s="36">
        <f>Inputs!$B$12*(1+$B2316)^1*$C2316+Inputs!$B$29*(1+$D2316)^1*Inputs!$B$19+Inputs!$B$30*(1+$E2316)^1*Inputs!$B$20+Inputs!$B$31*(1+$F2316)^1*Inputs!$B$21+Inputs!$B$22*(1+Inputs!$B$23)^1</f>
        <v>16409.662557775213</v>
      </c>
      <c r="S2316" s="36">
        <f>Inputs!$B$12*(1+$B2316)^2*$C2316+Inputs!$B$29*(1+$D2316)^2*Inputs!$B$19+Inputs!$B$30*(1+$E2316)^2*Inputs!$B$20+Inputs!$B$31*(1+$F2316)^2*Inputs!$B$21+Inputs!$B$22*(1+Inputs!$B$23)^2</f>
        <v>20081.945611384683</v>
      </c>
      <c r="T2316" s="36">
        <f>Inputs!$B$12*(1+$B2316)^3*$C2316+Inputs!$B$29*(1+$D2316)^3*Inputs!$B$19+Inputs!$B$30*(1+$E2316)^3*Inputs!$B$20+Inputs!$B$31*(1+$F2316)^3*Inputs!$B$21+Inputs!$B$22*(1+Inputs!$B$23)^3</f>
        <v>25332.727124673249</v>
      </c>
      <c r="U2316" s="36">
        <f>Inputs!$B$12*(1+$B2316)^4*$C2316+Inputs!$B$29*(1+$D2316)^4*Inputs!$B$19+Inputs!$B$30*(1+$E2316)^4*Inputs!$B$20+Inputs!$B$31*(1+$F2316)^4*Inputs!$B$21+Inputs!$B$22*(1+Inputs!$B$23)^4</f>
        <v>32845.806612330758</v>
      </c>
      <c r="V2316" s="35">
        <f>Inputs!$B$13/(Q2316*(1-$G2316))</f>
        <v>1.0944192701780524</v>
      </c>
      <c r="W2316" s="36">
        <f>Inputs!$B$13</f>
        <v>12660</v>
      </c>
      <c r="X2316" s="36">
        <f t="shared" si="353"/>
        <v>14689.226819014832</v>
      </c>
      <c r="Y2316" s="36">
        <f t="shared" si="354"/>
        <v>17582.069883049029</v>
      </c>
      <c r="Z2316" s="36">
        <f t="shared" si="355"/>
        <v>21681.657040567061</v>
      </c>
      <c r="AA2316" s="36">
        <f t="shared" si="356"/>
        <v>27466.795649365351</v>
      </c>
      <c r="AB2316" s="36">
        <f t="shared" si="357"/>
        <v>69416.105568982748</v>
      </c>
      <c r="AC2316" s="36">
        <f t="shared" si="358"/>
        <v>370897.42917386518</v>
      </c>
      <c r="AD2316" s="36">
        <f t="shared" si="359"/>
        <v>233937.9470384701</v>
      </c>
    </row>
    <row r="2317" spans="1:30" ht="14.25" customHeight="1" x14ac:dyDescent="0.25">
      <c r="A2317" s="16">
        <v>2301</v>
      </c>
      <c r="B2317" s="34">
        <v>0.38954190643360198</v>
      </c>
      <c r="C2317" s="34">
        <v>7.2166854782525505E-2</v>
      </c>
      <c r="D2317" s="34">
        <v>2.35796520033962E-2</v>
      </c>
      <c r="E2317" s="34">
        <v>2.7525132951331199E-2</v>
      </c>
      <c r="F2317" s="34">
        <v>2.2903982540893202E-2</v>
      </c>
      <c r="G2317" s="34">
        <v>0.19203144824224999</v>
      </c>
      <c r="H2317" s="35">
        <v>0.96541864631117202</v>
      </c>
      <c r="I2317" s="34">
        <v>9.9955602306109503E-2</v>
      </c>
      <c r="J2317" s="34">
        <v>1.9019084767729701E-2</v>
      </c>
      <c r="K2317" s="36">
        <f>Inputs!$B$12*(1+$B2317)^4</f>
        <v>223685.50698159501</v>
      </c>
      <c r="L2317" s="36">
        <f t="shared" si="350"/>
        <v>19433.816875893026</v>
      </c>
      <c r="M2317" s="36">
        <f t="shared" si="351"/>
        <v>209825.93401281032</v>
      </c>
      <c r="N2317" s="37">
        <f>M2317/Inputs!$B$6</f>
        <v>319.85660672684503</v>
      </c>
      <c r="O2317" s="38">
        <f>IF(N2317&gt;Inputs!$B$4,1,0)</f>
        <v>0</v>
      </c>
      <c r="P2317" s="34">
        <f t="shared" si="352"/>
        <v>8.0936517538379799E-2</v>
      </c>
      <c r="Q2317" s="36">
        <f>Inputs!$B$12*(1+$B2317)^0*$C2317+Inputs!$B$29*(1+$D2317)^0*Inputs!$B$19+Inputs!$B$30*(1+$E2317)^0*Inputs!$B$20+Inputs!$B$31*(1+$F2317)^0*Inputs!$B$21+Inputs!$B$22*(1+Inputs!$B$23)^0</f>
        <v>12352.055314378453</v>
      </c>
      <c r="R2317" s="36">
        <f>Inputs!$B$12*(1+$B2317)^1*$C2317+Inputs!$B$29*(1+$D2317)^1*Inputs!$B$19+Inputs!$B$30*(1+$E2317)^1*Inputs!$B$20+Inputs!$B$31*(1+$F2317)^1*Inputs!$B$21+Inputs!$B$22*(1+Inputs!$B$23)^1</f>
        <v>14220.021510910847</v>
      </c>
      <c r="S2317" s="36">
        <f>Inputs!$B$12*(1+$B2317)^2*$C2317+Inputs!$B$29*(1+$D2317)^2*Inputs!$B$19+Inputs!$B$30*(1+$E2317)^2*Inputs!$B$20+Inputs!$B$31*(1+$F2317)^2*Inputs!$B$21+Inputs!$B$22*(1+Inputs!$B$23)^2</f>
        <v>16749.069641362079</v>
      </c>
      <c r="T2317" s="36">
        <f>Inputs!$B$12*(1+$B2317)^3*$C2317+Inputs!$B$29*(1+$D2317)^3*Inputs!$B$19+Inputs!$B$30*(1+$E2317)^3*Inputs!$B$20+Inputs!$B$31*(1+$F2317)^3*Inputs!$B$21+Inputs!$B$22*(1+Inputs!$B$23)^3</f>
        <v>20195.235336119076</v>
      </c>
      <c r="U2317" s="36">
        <f>Inputs!$B$12*(1+$B2317)^4*$C2317+Inputs!$B$29*(1+$D2317)^4*Inputs!$B$19+Inputs!$B$30*(1+$E2317)^4*Inputs!$B$20+Inputs!$B$31*(1+$F2317)^4*Inputs!$B$21+Inputs!$B$22*(1+Inputs!$B$23)^4</f>
        <v>24914.25850135037</v>
      </c>
      <c r="V2317" s="35">
        <f>Inputs!$B$13/(Q2317*(1-$G2317))</f>
        <v>1.2685278914820775</v>
      </c>
      <c r="W2317" s="36">
        <f>Inputs!$B$13</f>
        <v>12660</v>
      </c>
      <c r="X2317" s="36">
        <f t="shared" si="353"/>
        <v>13703.905245499172</v>
      </c>
      <c r="Y2317" s="36">
        <f t="shared" si="354"/>
        <v>15115.688217188801</v>
      </c>
      <c r="Z2317" s="36">
        <f t="shared" si="355"/>
        <v>16989.314226622373</v>
      </c>
      <c r="AA2317" s="36">
        <f t="shared" si="356"/>
        <v>19433.816875893026</v>
      </c>
      <c r="AB2317" s="36">
        <f t="shared" si="357"/>
        <v>57869.137356813932</v>
      </c>
      <c r="AC2317" s="36">
        <f t="shared" si="358"/>
        <v>244678.55658634505</v>
      </c>
      <c r="AD2317" s="36">
        <f t="shared" si="359"/>
        <v>151956.79665599638</v>
      </c>
    </row>
    <row r="2318" spans="1:30" ht="14.25" customHeight="1" x14ac:dyDescent="0.25">
      <c r="A2318" s="16">
        <v>2302</v>
      </c>
      <c r="B2318" s="34">
        <v>0.30776918844817902</v>
      </c>
      <c r="C2318" s="34">
        <v>8.6857898746112702E-2</v>
      </c>
      <c r="D2318" s="34">
        <v>5.0847988699252201E-2</v>
      </c>
      <c r="E2318" s="34">
        <v>5.41144298677292E-2</v>
      </c>
      <c r="F2318" s="34">
        <v>1.03672390750811E-2</v>
      </c>
      <c r="G2318" s="34">
        <v>0.17687239355184201</v>
      </c>
      <c r="H2318" s="35">
        <v>1.0792707014670799</v>
      </c>
      <c r="I2318" s="34">
        <v>0.104746365893227</v>
      </c>
      <c r="J2318" s="34">
        <v>2.2384340493664001E-2</v>
      </c>
      <c r="K2318" s="36">
        <f>Inputs!$B$12*(1+$B2318)^4</f>
        <v>175499.40741601639</v>
      </c>
      <c r="L2318" s="36">
        <f t="shared" si="350"/>
        <v>21747.427433548877</v>
      </c>
      <c r="M2318" s="36">
        <f t="shared" si="351"/>
        <v>224850.51412542106</v>
      </c>
      <c r="N2318" s="37">
        <f>M2318/Inputs!$B$6</f>
        <v>342.75993006923943</v>
      </c>
      <c r="O2318" s="38">
        <f>IF(N2318&gt;Inputs!$B$4,1,0)</f>
        <v>0</v>
      </c>
      <c r="P2318" s="34">
        <f t="shared" si="352"/>
        <v>8.2362025399562999E-2</v>
      </c>
      <c r="Q2318" s="36">
        <f>Inputs!$B$12*(1+$B2318)^0*$C2318+Inputs!$B$29*(1+$D2318)^0*Inputs!$B$19+Inputs!$B$30*(1+$E2318)^0*Inputs!$B$20+Inputs!$B$31*(1+$F2318)^0*Inputs!$B$21+Inputs!$B$22*(1+Inputs!$B$23)^0</f>
        <v>13233.517952193684</v>
      </c>
      <c r="R2318" s="36">
        <f>Inputs!$B$12*(1+$B2318)^1*$C2318+Inputs!$B$29*(1+$D2318)^1*Inputs!$B$19+Inputs!$B$30*(1+$E2318)^1*Inputs!$B$20+Inputs!$B$31*(1+$F2318)^1*Inputs!$B$21+Inputs!$B$22*(1+Inputs!$B$23)^1</f>
        <v>15118.817588049158</v>
      </c>
      <c r="S2318" s="36">
        <f>Inputs!$B$12*(1+$B2318)^2*$C2318+Inputs!$B$29*(1+$D2318)^2*Inputs!$B$19+Inputs!$B$30*(1+$E2318)^2*Inputs!$B$20+Inputs!$B$31*(1+$F2318)^2*Inputs!$B$21+Inputs!$B$22*(1+Inputs!$B$23)^2</f>
        <v>17512.053104992679</v>
      </c>
      <c r="T2318" s="36">
        <f>Inputs!$B$12*(1+$B2318)^3*$C2318+Inputs!$B$29*(1+$D2318)^3*Inputs!$B$19+Inputs!$B$30*(1+$E2318)^3*Inputs!$B$20+Inputs!$B$31*(1+$F2318)^3*Inputs!$B$21+Inputs!$B$22*(1+Inputs!$B$23)^3</f>
        <v>20565.926281523949</v>
      </c>
      <c r="U2318" s="36">
        <f>Inputs!$B$12*(1+$B2318)^4*$C2318+Inputs!$B$29*(1+$D2318)^4*Inputs!$B$19+Inputs!$B$30*(1+$E2318)^4*Inputs!$B$20+Inputs!$B$31*(1+$F2318)^4*Inputs!$B$21+Inputs!$B$22*(1+Inputs!$B$23)^4</f>
        <v>24479.939224183596</v>
      </c>
      <c r="V2318" s="35">
        <f>Inputs!$B$13/(Q2318*(1-$G2318))</f>
        <v>1.1622277142026687</v>
      </c>
      <c r="W2318" s="36">
        <f>Inputs!$B$13</f>
        <v>12660</v>
      </c>
      <c r="X2318" s="36">
        <f t="shared" si="353"/>
        <v>14205.499867132532</v>
      </c>
      <c r="Y2318" s="36">
        <f t="shared" si="354"/>
        <v>16155.212451043082</v>
      </c>
      <c r="Z2318" s="36">
        <f t="shared" si="355"/>
        <v>18621.388358081258</v>
      </c>
      <c r="AA2318" s="36">
        <f t="shared" si="356"/>
        <v>21747.427433548877</v>
      </c>
      <c r="AB2318" s="36">
        <f t="shared" si="357"/>
        <v>60798.278446293276</v>
      </c>
      <c r="AC2318" s="36">
        <f t="shared" si="358"/>
        <v>269957.2909507475</v>
      </c>
      <c r="AD2318" s="36">
        <f t="shared" si="359"/>
        <v>164052.2356791278</v>
      </c>
    </row>
    <row r="2319" spans="1:30" ht="14.25" customHeight="1" x14ac:dyDescent="0.25">
      <c r="A2319" s="16">
        <v>2303</v>
      </c>
      <c r="B2319" s="34">
        <v>0.30214932006272699</v>
      </c>
      <c r="C2319" s="34">
        <v>8.1481601420725594E-2</v>
      </c>
      <c r="D2319" s="34">
        <v>2.2873149764459599E-2</v>
      </c>
      <c r="E2319" s="34">
        <v>5.17214785029598E-2</v>
      </c>
      <c r="F2319" s="34">
        <v>1.8563866417076299E-2</v>
      </c>
      <c r="G2319" s="34">
        <v>0.17256150206788801</v>
      </c>
      <c r="H2319" s="35">
        <v>1.13061833985956</v>
      </c>
      <c r="I2319" s="34">
        <v>9.4592048858622296E-2</v>
      </c>
      <c r="J2319" s="34">
        <v>2.8838524107380598E-2</v>
      </c>
      <c r="K2319" s="36">
        <f>Inputs!$B$12*(1+$B2319)^4</f>
        <v>172502.10713227096</v>
      </c>
      <c r="L2319" s="36">
        <f t="shared" si="350"/>
        <v>21523.495670293687</v>
      </c>
      <c r="M2319" s="36">
        <f t="shared" si="351"/>
        <v>276514.81358026422</v>
      </c>
      <c r="N2319" s="37">
        <f>M2319/Inputs!$B$6</f>
        <v>421.51648411625644</v>
      </c>
      <c r="O2319" s="38">
        <f>IF(N2319&gt;Inputs!$B$4,1,0)</f>
        <v>1</v>
      </c>
      <c r="P2319" s="34">
        <f t="shared" si="352"/>
        <v>6.5753524751241701E-2</v>
      </c>
      <c r="Q2319" s="36">
        <f>Inputs!$B$12*(1+$B2319)^0*$C2319+Inputs!$B$29*(1+$D2319)^0*Inputs!$B$19+Inputs!$B$30*(1+$E2319)^0*Inputs!$B$20+Inputs!$B$31*(1+$F2319)^0*Inputs!$B$21+Inputs!$B$22*(1+Inputs!$B$23)^0</f>
        <v>12910.940112670458</v>
      </c>
      <c r="R2319" s="36">
        <f>Inputs!$B$12*(1+$B2319)^1*$C2319+Inputs!$B$29*(1+$D2319)^1*Inputs!$B$19+Inputs!$B$30*(1+$E2319)^1*Inputs!$B$20+Inputs!$B$31*(1+$F2319)^1*Inputs!$B$21+Inputs!$B$22*(1+Inputs!$B$23)^1</f>
        <v>14608.185202849199</v>
      </c>
      <c r="S2319" s="36">
        <f>Inputs!$B$12*(1+$B2319)^2*$C2319+Inputs!$B$29*(1+$D2319)^2*Inputs!$B$19+Inputs!$B$30*(1+$E2319)^2*Inputs!$B$20+Inputs!$B$31*(1+$F2319)^2*Inputs!$B$21+Inputs!$B$22*(1+Inputs!$B$23)^2</f>
        <v>16759.684672458352</v>
      </c>
      <c r="T2319" s="36">
        <f>Inputs!$B$12*(1+$B2319)^3*$C2319+Inputs!$B$29*(1+$D2319)^3*Inputs!$B$19+Inputs!$B$30*(1+$E2319)^3*Inputs!$B$20+Inputs!$B$31*(1+$F2319)^3*Inputs!$B$21+Inputs!$B$22*(1+Inputs!$B$23)^3</f>
        <v>19500.649772801735</v>
      </c>
      <c r="U2319" s="36">
        <f>Inputs!$B$12*(1+$B2319)^4*$C2319+Inputs!$B$29*(1+$D2319)^4*Inputs!$B$19+Inputs!$B$30*(1+$E2319)^4*Inputs!$B$20+Inputs!$B$31*(1+$F2319)^4*Inputs!$B$21+Inputs!$B$22*(1+Inputs!$B$23)^4</f>
        <v>23007.056450431297</v>
      </c>
      <c r="V2319" s="35">
        <f>Inputs!$B$13/(Q2319*(1-$G2319))</f>
        <v>1.1850593897233175</v>
      </c>
      <c r="W2319" s="36">
        <f>Inputs!$B$13</f>
        <v>12660</v>
      </c>
      <c r="X2319" s="36">
        <f t="shared" si="353"/>
        <v>14159.744685783144</v>
      </c>
      <c r="Y2319" s="36">
        <f t="shared" si="354"/>
        <v>16056.455864406085</v>
      </c>
      <c r="Z2319" s="36">
        <f t="shared" si="355"/>
        <v>18462.801713094734</v>
      </c>
      <c r="AA2319" s="36">
        <f t="shared" si="356"/>
        <v>21523.495670293687</v>
      </c>
      <c r="AB2319" s="36">
        <f t="shared" si="357"/>
        <v>62186.502760712399</v>
      </c>
      <c r="AC2319" s="36">
        <f t="shared" si="358"/>
        <v>336775.88544237509</v>
      </c>
      <c r="AD2319" s="36">
        <f t="shared" si="359"/>
        <v>214328.31081955181</v>
      </c>
    </row>
    <row r="2320" spans="1:30" ht="14.25" customHeight="1" x14ac:dyDescent="0.25">
      <c r="A2320" s="16">
        <v>2304</v>
      </c>
      <c r="B2320" s="34">
        <v>0.21425862589208899</v>
      </c>
      <c r="C2320" s="34">
        <v>0.10668532687865601</v>
      </c>
      <c r="D2320" s="34">
        <v>3.12891199111539E-2</v>
      </c>
      <c r="E2320" s="34">
        <v>2.9925185320809199E-2</v>
      </c>
      <c r="F2320" s="34">
        <v>3.90329107833349E-3</v>
      </c>
      <c r="G2320" s="34">
        <v>0.19142962157496701</v>
      </c>
      <c r="H2320" s="35">
        <v>1.0869499307798201</v>
      </c>
      <c r="I2320" s="34">
        <v>9.1098181023688704E-2</v>
      </c>
      <c r="J2320" s="34">
        <v>1.94059471871098E-2</v>
      </c>
      <c r="K2320" s="36">
        <f>Inputs!$B$12*(1+$B2320)^4</f>
        <v>130435.56977377244</v>
      </c>
      <c r="L2320" s="36">
        <f t="shared" si="350"/>
        <v>19745.439231074815</v>
      </c>
      <c r="M2320" s="36">
        <f t="shared" si="351"/>
        <v>241975.57101238961</v>
      </c>
      <c r="N2320" s="37">
        <f>M2320/Inputs!$B$6</f>
        <v>368.86519971400855</v>
      </c>
      <c r="O2320" s="38">
        <f>IF(N2320&gt;Inputs!$B$4,1,0)</f>
        <v>0</v>
      </c>
      <c r="P2320" s="34">
        <f t="shared" si="352"/>
        <v>7.1692233836578911E-2</v>
      </c>
      <c r="Q2320" s="36">
        <f>Inputs!$B$12*(1+$B2320)^0*$C2320+Inputs!$B$29*(1+$D2320)^0*Inputs!$B$19+Inputs!$B$30*(1+$E2320)^0*Inputs!$B$20+Inputs!$B$31*(1+$F2320)^0*Inputs!$B$21+Inputs!$B$22*(1+Inputs!$B$23)^0</f>
        <v>14423.163640146282</v>
      </c>
      <c r="R2320" s="36">
        <f>Inputs!$B$12*(1+$B2320)^1*$C2320+Inputs!$B$29*(1+$D2320)^1*Inputs!$B$19+Inputs!$B$30*(1+$E2320)^1*Inputs!$B$20+Inputs!$B$31*(1+$F2320)^1*Inputs!$B$21+Inputs!$B$22*(1+Inputs!$B$23)^1</f>
        <v>15921.612425569332</v>
      </c>
      <c r="S2320" s="36">
        <f>Inputs!$B$12*(1+$B2320)^2*$C2320+Inputs!$B$29*(1+$D2320)^2*Inputs!$B$19+Inputs!$B$30*(1+$E2320)^2*Inputs!$B$20+Inputs!$B$31*(1+$F2320)^2*Inputs!$B$21+Inputs!$B$22*(1+Inputs!$B$23)^2</f>
        <v>17717.392214627303</v>
      </c>
      <c r="T2320" s="36">
        <f>Inputs!$B$12*(1+$B2320)^3*$C2320+Inputs!$B$29*(1+$D2320)^3*Inputs!$B$19+Inputs!$B$30*(1+$E2320)^3*Inputs!$B$20+Inputs!$B$31*(1+$F2320)^3*Inputs!$B$21+Inputs!$B$22*(1+Inputs!$B$23)^3</f>
        <v>19873.570392943242</v>
      </c>
      <c r="U2320" s="36">
        <f>Inputs!$B$12*(1+$B2320)^4*$C2320+Inputs!$B$29*(1+$D2320)^4*Inputs!$B$19+Inputs!$B$30*(1+$E2320)^4*Inputs!$B$20+Inputs!$B$31*(1+$F2320)^4*Inputs!$B$21+Inputs!$B$22*(1+Inputs!$B$23)^4</f>
        <v>22466.70757381769</v>
      </c>
      <c r="V2320" s="35">
        <f>Inputs!$B$13/(Q2320*(1-$G2320))</f>
        <v>1.0855637876714423</v>
      </c>
      <c r="W2320" s="36">
        <f>Inputs!$B$13</f>
        <v>12660</v>
      </c>
      <c r="X2320" s="36">
        <f t="shared" si="353"/>
        <v>13979.731710927274</v>
      </c>
      <c r="Y2320" s="36">
        <f t="shared" si="354"/>
        <v>15561.453464308923</v>
      </c>
      <c r="Z2320" s="36">
        <f t="shared" si="355"/>
        <v>17460.82590505161</v>
      </c>
      <c r="AA2320" s="36">
        <f t="shared" si="356"/>
        <v>19745.439231074815</v>
      </c>
      <c r="AB2320" s="36">
        <f t="shared" si="357"/>
        <v>60414.519039742139</v>
      </c>
      <c r="AC2320" s="36">
        <f t="shared" si="358"/>
        <v>280764.27675363194</v>
      </c>
      <c r="AD2320" s="36">
        <f t="shared" si="359"/>
        <v>181561.05197264746</v>
      </c>
    </row>
    <row r="2321" spans="1:30" ht="14.25" customHeight="1" x14ac:dyDescent="0.25">
      <c r="A2321" s="16">
        <v>2305</v>
      </c>
      <c r="B2321" s="34">
        <v>0.20695522757646501</v>
      </c>
      <c r="C2321" s="34">
        <v>8.1006695594079803E-2</v>
      </c>
      <c r="D2321" s="34">
        <v>4.3808644280775098E-2</v>
      </c>
      <c r="E2321" s="34">
        <v>4.3989576526124598E-2</v>
      </c>
      <c r="F2321" s="34">
        <v>2.1406801115188001E-2</v>
      </c>
      <c r="G2321" s="34">
        <v>0.18242020485258501</v>
      </c>
      <c r="H2321" s="35">
        <v>1.0807927944017901</v>
      </c>
      <c r="I2321" s="34">
        <v>8.7696505409452605E-2</v>
      </c>
      <c r="J2321" s="34">
        <v>2.6775169464289799E-2</v>
      </c>
      <c r="K2321" s="36">
        <f>Inputs!$B$12*(1+$B2321)^4</f>
        <v>127325.64672036158</v>
      </c>
      <c r="L2321" s="36">
        <f t="shared" ref="L2321:L2384" si="360">AA2321</f>
        <v>17262.250292639132</v>
      </c>
      <c r="M2321" s="36">
        <f t="shared" ref="M2321:M2384" si="361">AB2321+AD2321</f>
        <v>248248.58071364125</v>
      </c>
      <c r="N2321" s="37">
        <f>M2321/Inputs!$B$6</f>
        <v>378.42771450250189</v>
      </c>
      <c r="O2321" s="38">
        <f>IF(N2321&gt;Inputs!$B$4,1,0)</f>
        <v>0</v>
      </c>
      <c r="P2321" s="34">
        <f t="shared" ref="P2321:P2384" si="362">I2321-J2321</f>
        <v>6.0921335945162802E-2</v>
      </c>
      <c r="Q2321" s="36">
        <f>Inputs!$B$12*(1+$B2321)^0*$C2321+Inputs!$B$29*(1+$D2321)^0*Inputs!$B$19+Inputs!$B$30*(1+$E2321)^0*Inputs!$B$20+Inputs!$B$31*(1+$F2321)^0*Inputs!$B$21+Inputs!$B$22*(1+Inputs!$B$23)^0</f>
        <v>12882.445763071712</v>
      </c>
      <c r="R2321" s="36">
        <f>Inputs!$B$12*(1+$B2321)^1*$C2321+Inputs!$B$29*(1+$D2321)^1*Inputs!$B$19+Inputs!$B$30*(1+$E2321)^1*Inputs!$B$20+Inputs!$B$31*(1+$F2321)^1*Inputs!$B$21+Inputs!$B$22*(1+Inputs!$B$23)^1</f>
        <v>14170.882513797624</v>
      </c>
      <c r="S2321" s="36">
        <f>Inputs!$B$12*(1+$B2321)^2*$C2321+Inputs!$B$29*(1+$D2321)^2*Inputs!$B$19+Inputs!$B$30*(1+$E2321)^2*Inputs!$B$20+Inputs!$B$31*(1+$F2321)^2*Inputs!$B$21+Inputs!$B$22*(1+Inputs!$B$23)^2</f>
        <v>15678.67931901534</v>
      </c>
      <c r="T2321" s="36">
        <f>Inputs!$B$12*(1+$B2321)^3*$C2321+Inputs!$B$29*(1+$D2321)^3*Inputs!$B$19+Inputs!$B$30*(1+$E2321)^3*Inputs!$B$20+Inputs!$B$31*(1+$F2321)^3*Inputs!$B$21+Inputs!$B$22*(1+Inputs!$B$23)^3</f>
        <v>17449.391938083711</v>
      </c>
      <c r="U2321" s="36">
        <f>Inputs!$B$12*(1+$B2321)^4*$C2321+Inputs!$B$29*(1+$D2321)^4*Inputs!$B$19+Inputs!$B$30*(1+$E2321)^4*Inputs!$B$20+Inputs!$B$31*(1+$F2321)^4*Inputs!$B$21+Inputs!$B$22*(1+Inputs!$B$23)^4</f>
        <v>19535.512923907281</v>
      </c>
      <c r="V2321" s="35">
        <f>Inputs!$B$13/(Q2321*(1-$G2321))</f>
        <v>1.202002117622031</v>
      </c>
      <c r="W2321" s="36">
        <f>Inputs!$B$13</f>
        <v>12660</v>
      </c>
      <c r="X2321" s="36">
        <f t="shared" ref="X2321:X2384" si="363">R2321*(1-$G2321)*($V2321+($H2321-$V2321)*1/4)</f>
        <v>13575.11128692266</v>
      </c>
      <c r="Y2321" s="36">
        <f t="shared" ref="Y2321:Y2384" si="364">S2321*(1-$G2321)*($V2321+($H2321-$V2321)*2/4)</f>
        <v>14631.084815140854</v>
      </c>
      <c r="Z2321" s="36">
        <f t="shared" ref="Z2321:Z2384" si="365">T2321*(1-$G2321)*($V2321+($H2321-$V2321)*3/4)</f>
        <v>15851.183369863975</v>
      </c>
      <c r="AA2321" s="36">
        <f t="shared" ref="AA2321:AA2384" si="366">U2321*(1-$G2321)*$H2321</f>
        <v>17262.250292639132</v>
      </c>
      <c r="AB2321" s="36">
        <f t="shared" ref="AB2321:AB2384" si="367">W2321/(1+$I2321)^1+X2321/(1+$I2321)^2+Y2321/(1+$I2321)^3+Z2321/(1+$I2321)^4+AA2321/(1+$I2321)^5</f>
        <v>57146.822659071207</v>
      </c>
      <c r="AC2321" s="36">
        <f t="shared" ref="AC2321:AC2384" si="368">AA2321*(1+$J2321)/($I2321-$J2321)</f>
        <v>290939.94237936381</v>
      </c>
      <c r="AD2321" s="36">
        <f t="shared" ref="AD2321:AD2384" si="369">AC2321/(1+$I2321)^5</f>
        <v>191101.75805457003</v>
      </c>
    </row>
    <row r="2322" spans="1:30" ht="14.25" customHeight="1" x14ac:dyDescent="0.25">
      <c r="A2322" s="16">
        <v>2306</v>
      </c>
      <c r="B2322" s="34">
        <v>0.32223507891636499</v>
      </c>
      <c r="C2322" s="34">
        <v>0.107002952214521</v>
      </c>
      <c r="D2322" s="34">
        <v>3.5413936103342598E-2</v>
      </c>
      <c r="E2322" s="34">
        <v>5.4307008850068103E-2</v>
      </c>
      <c r="F2322" s="34">
        <v>3.4844677819553901E-2</v>
      </c>
      <c r="G2322" s="34">
        <v>0.162444084698911</v>
      </c>
      <c r="H2322" s="35">
        <v>1.17235621403213</v>
      </c>
      <c r="I2322" s="34">
        <v>9.4013964378309695E-2</v>
      </c>
      <c r="J2322" s="34">
        <v>2.39354623005461E-2</v>
      </c>
      <c r="K2322" s="36">
        <f>Inputs!$B$12*(1+$B2322)^4</f>
        <v>183394.34908124807</v>
      </c>
      <c r="L2322" s="36">
        <f t="shared" si="360"/>
        <v>28577.4581368617</v>
      </c>
      <c r="M2322" s="36">
        <f t="shared" si="361"/>
        <v>339078.80044366972</v>
      </c>
      <c r="N2322" s="37">
        <f>M2322/Inputs!$B$6</f>
        <v>516.88841531047217</v>
      </c>
      <c r="O2322" s="38">
        <f>IF(N2322&gt;Inputs!$B$4,1,0)</f>
        <v>1</v>
      </c>
      <c r="P2322" s="34">
        <f t="shared" si="362"/>
        <v>7.0078502077763588E-2</v>
      </c>
      <c r="Q2322" s="36">
        <f>Inputs!$B$12*(1+$B2322)^0*$C2322+Inputs!$B$29*(1+$D2322)^0*Inputs!$B$19+Inputs!$B$30*(1+$E2322)^0*Inputs!$B$20+Inputs!$B$31*(1+$F2322)^0*Inputs!$B$21+Inputs!$B$22*(1+Inputs!$B$23)^0</f>
        <v>14442.221160298181</v>
      </c>
      <c r="R2322" s="36">
        <f>Inputs!$B$12*(1+$B2322)^1*$C2322+Inputs!$B$29*(1+$D2322)^1*Inputs!$B$19+Inputs!$B$30*(1+$E2322)^1*Inputs!$B$20+Inputs!$B$31*(1+$F2322)^1*Inputs!$B$21+Inputs!$B$22*(1+Inputs!$B$23)^1</f>
        <v>16852.430111561334</v>
      </c>
      <c r="S2322" s="36">
        <f>Inputs!$B$12*(1+$B2322)^2*$C2322+Inputs!$B$29*(1+$D2322)^2*Inputs!$B$19+Inputs!$B$30*(1+$E2322)^2*Inputs!$B$20+Inputs!$B$31*(1+$F2322)^2*Inputs!$B$21+Inputs!$B$22*(1+Inputs!$B$23)^2</f>
        <v>19944.231120930683</v>
      </c>
      <c r="T2322" s="36">
        <f>Inputs!$B$12*(1+$B2322)^3*$C2322+Inputs!$B$29*(1+$D2322)^3*Inputs!$B$19+Inputs!$B$30*(1+$E2322)^3*Inputs!$B$20+Inputs!$B$31*(1+$F2322)^3*Inputs!$B$21+Inputs!$B$22*(1+Inputs!$B$23)^3</f>
        <v>23933.117017032513</v>
      </c>
      <c r="U2322" s="36">
        <f>Inputs!$B$12*(1+$B2322)^4*$C2322+Inputs!$B$29*(1+$D2322)^4*Inputs!$B$19+Inputs!$B$30*(1+$E2322)^4*Inputs!$B$20+Inputs!$B$31*(1+$F2322)^4*Inputs!$B$21+Inputs!$B$22*(1+Inputs!$B$23)^4</f>
        <v>29103.833506751886</v>
      </c>
      <c r="V2322" s="35">
        <f>Inputs!$B$13/(Q2322*(1-$G2322))</f>
        <v>1.0466124683583913</v>
      </c>
      <c r="W2322" s="36">
        <f>Inputs!$B$13</f>
        <v>12660</v>
      </c>
      <c r="X2322" s="36">
        <f t="shared" si="363"/>
        <v>15216.494250539532</v>
      </c>
      <c r="Y2322" s="36">
        <f t="shared" si="364"/>
        <v>18533.279938678334</v>
      </c>
      <c r="Z2322" s="36">
        <f t="shared" si="365"/>
        <v>22870.116313985225</v>
      </c>
      <c r="AA2322" s="36">
        <f t="shared" si="366"/>
        <v>28577.4581368617</v>
      </c>
      <c r="AB2322" s="36">
        <f t="shared" si="367"/>
        <v>72640.261359704178</v>
      </c>
      <c r="AC2322" s="36">
        <f t="shared" si="368"/>
        <v>417552.7721222064</v>
      </c>
      <c r="AD2322" s="36">
        <f t="shared" si="369"/>
        <v>266438.53908396553</v>
      </c>
    </row>
    <row r="2323" spans="1:30" ht="14.25" customHeight="1" x14ac:dyDescent="0.25">
      <c r="A2323" s="16">
        <v>2307</v>
      </c>
      <c r="B2323" s="34">
        <v>0.27396463927408199</v>
      </c>
      <c r="C2323" s="34">
        <v>7.1633697702369603E-2</v>
      </c>
      <c r="D2323" s="34">
        <v>2.4103910565862498E-2</v>
      </c>
      <c r="E2323" s="34">
        <v>6.7821340618994405E-2</v>
      </c>
      <c r="F2323" s="34">
        <v>3.0744745653843802E-3</v>
      </c>
      <c r="G2323" s="34">
        <v>0.20334238381754199</v>
      </c>
      <c r="H2323" s="35">
        <v>1.09003354908106</v>
      </c>
      <c r="I2323" s="34">
        <v>9.6475408682079794E-2</v>
      </c>
      <c r="J2323" s="34">
        <v>3.0812565974732E-2</v>
      </c>
      <c r="K2323" s="36">
        <f>Inputs!$B$12*(1+$B2323)^4</f>
        <v>158044.99430896068</v>
      </c>
      <c r="L2323" s="36">
        <f t="shared" si="360"/>
        <v>17535.873255477876</v>
      </c>
      <c r="M2323" s="36">
        <f t="shared" si="361"/>
        <v>229643.9506632823</v>
      </c>
      <c r="N2323" s="37">
        <f>M2323/Inputs!$B$6</f>
        <v>350.06699796232056</v>
      </c>
      <c r="O2323" s="38">
        <f>IF(N2323&gt;Inputs!$B$4,1,0)</f>
        <v>0</v>
      </c>
      <c r="P2323" s="34">
        <f t="shared" si="362"/>
        <v>6.566284270734779E-2</v>
      </c>
      <c r="Q2323" s="36">
        <f>Inputs!$B$12*(1+$B2323)^0*$C2323+Inputs!$B$29*(1+$D2323)^0*Inputs!$B$19+Inputs!$B$30*(1+$E2323)^0*Inputs!$B$20+Inputs!$B$31*(1+$F2323)^0*Inputs!$B$21+Inputs!$B$22*(1+Inputs!$B$23)^0</f>
        <v>12320.065889569098</v>
      </c>
      <c r="R2323" s="36">
        <f>Inputs!$B$12*(1+$B2323)^1*$C2323+Inputs!$B$29*(1+$D2323)^1*Inputs!$B$19+Inputs!$B$30*(1+$E2323)^1*Inputs!$B$20+Inputs!$B$31*(1+$F2323)^1*Inputs!$B$21+Inputs!$B$22*(1+Inputs!$B$23)^1</f>
        <v>13692.213659518568</v>
      </c>
      <c r="S2323" s="36">
        <f>Inputs!$B$12*(1+$B2323)^2*$C2323+Inputs!$B$29*(1+$D2323)^2*Inputs!$B$19+Inputs!$B$30*(1+$E2323)^2*Inputs!$B$20+Inputs!$B$31*(1+$F2323)^2*Inputs!$B$21+Inputs!$B$22*(1+Inputs!$B$23)^2</f>
        <v>15398.392462147047</v>
      </c>
      <c r="T2323" s="36">
        <f>Inputs!$B$12*(1+$B2323)^3*$C2323+Inputs!$B$29*(1+$D2323)^3*Inputs!$B$19+Inputs!$B$30*(1+$E2323)^3*Inputs!$B$20+Inputs!$B$31*(1+$F2323)^3*Inputs!$B$21+Inputs!$B$22*(1+Inputs!$B$23)^3</f>
        <v>17527.749268340376</v>
      </c>
      <c r="U2323" s="36">
        <f>Inputs!$B$12*(1+$B2323)^4*$C2323+Inputs!$B$29*(1+$D2323)^4*Inputs!$B$19+Inputs!$B$30*(1+$E2323)^4*Inputs!$B$20+Inputs!$B$31*(1+$F2323)^4*Inputs!$B$21+Inputs!$B$22*(1+Inputs!$B$23)^4</f>
        <v>20193.696304120051</v>
      </c>
      <c r="V2323" s="35">
        <f>Inputs!$B$13/(Q2323*(1-$G2323))</f>
        <v>1.2898789718170205</v>
      </c>
      <c r="W2323" s="36">
        <f>Inputs!$B$13</f>
        <v>12660</v>
      </c>
      <c r="X2323" s="36">
        <f t="shared" si="363"/>
        <v>13525.029161134209</v>
      </c>
      <c r="Y2323" s="36">
        <f t="shared" si="364"/>
        <v>14597.486928144643</v>
      </c>
      <c r="Z2323" s="36">
        <f t="shared" si="365"/>
        <v>15918.449894143332</v>
      </c>
      <c r="AA2323" s="36">
        <f t="shared" si="366"/>
        <v>17535.873255477876</v>
      </c>
      <c r="AB2323" s="36">
        <f t="shared" si="367"/>
        <v>55946.701019901811</v>
      </c>
      <c r="AC2323" s="36">
        <f t="shared" si="368"/>
        <v>275288.08930265927</v>
      </c>
      <c r="AD2323" s="36">
        <f t="shared" si="369"/>
        <v>173697.24964338049</v>
      </c>
    </row>
    <row r="2324" spans="1:30" ht="14.25" customHeight="1" x14ac:dyDescent="0.25">
      <c r="A2324" s="16">
        <v>2308</v>
      </c>
      <c r="B2324" s="34">
        <v>0.261799763186297</v>
      </c>
      <c r="C2324" s="34">
        <v>0.107494178238612</v>
      </c>
      <c r="D2324" s="34">
        <v>3.1616660345552598E-2</v>
      </c>
      <c r="E2324" s="34">
        <v>2.9362271914090202E-2</v>
      </c>
      <c r="F2324" s="34">
        <v>2.2008236901996499E-2</v>
      </c>
      <c r="G2324" s="34">
        <v>0.17527240724881299</v>
      </c>
      <c r="H2324" s="35">
        <v>0.94603930441711104</v>
      </c>
      <c r="I2324" s="34">
        <v>0.103900002138772</v>
      </c>
      <c r="J2324" s="34">
        <v>2.9000324523602398E-2</v>
      </c>
      <c r="K2324" s="36">
        <f>Inputs!$B$12*(1+$B2324)^4</f>
        <v>152094.32739300362</v>
      </c>
      <c r="L2324" s="36">
        <f t="shared" si="360"/>
        <v>19691.852576060384</v>
      </c>
      <c r="M2324" s="36">
        <f t="shared" si="361"/>
        <v>223163.91776815875</v>
      </c>
      <c r="N2324" s="37">
        <f>M2324/Inputs!$B$6</f>
        <v>340.18889903682737</v>
      </c>
      <c r="O2324" s="38">
        <f>IF(N2324&gt;Inputs!$B$4,1,0)</f>
        <v>0</v>
      </c>
      <c r="P2324" s="34">
        <f t="shared" si="362"/>
        <v>7.4899677615169608E-2</v>
      </c>
      <c r="Q2324" s="36">
        <f>Inputs!$B$12*(1+$B2324)^0*$C2324+Inputs!$B$29*(1+$D2324)^0*Inputs!$B$19+Inputs!$B$30*(1+$E2324)^0*Inputs!$B$20+Inputs!$B$31*(1+$F2324)^0*Inputs!$B$21+Inputs!$B$22*(1+Inputs!$B$23)^0</f>
        <v>14471.694721743643</v>
      </c>
      <c r="R2324" s="36">
        <f>Inputs!$B$12*(1+$B2324)^1*$C2324+Inputs!$B$29*(1+$D2324)^1*Inputs!$B$19+Inputs!$B$30*(1+$E2324)^1*Inputs!$B$20+Inputs!$B$31*(1+$F2324)^1*Inputs!$B$21+Inputs!$B$22*(1+Inputs!$B$23)^1</f>
        <v>16368.539035988502</v>
      </c>
      <c r="S2324" s="36">
        <f>Inputs!$B$12*(1+$B2324)^2*$C2324+Inputs!$B$29*(1+$D2324)^2*Inputs!$B$19+Inputs!$B$30*(1+$E2324)^2*Inputs!$B$20+Inputs!$B$31*(1+$F2324)^2*Inputs!$B$21+Inputs!$B$22*(1+Inputs!$B$23)^2</f>
        <v>18713.01438029499</v>
      </c>
      <c r="T2324" s="36">
        <f>Inputs!$B$12*(1+$B2324)^3*$C2324+Inputs!$B$29*(1+$D2324)^3*Inputs!$B$19+Inputs!$B$30*(1+$E2324)^3*Inputs!$B$20+Inputs!$B$31*(1+$F2324)^3*Inputs!$B$21+Inputs!$B$22*(1+Inputs!$B$23)^3</f>
        <v>21621.004030746306</v>
      </c>
      <c r="U2324" s="36">
        <f>Inputs!$B$12*(1+$B2324)^4*$C2324+Inputs!$B$29*(1+$D2324)^4*Inputs!$B$19+Inputs!$B$30*(1+$E2324)^4*Inputs!$B$20+Inputs!$B$31*(1+$F2324)^4*Inputs!$B$21+Inputs!$B$22*(1+Inputs!$B$23)^4</f>
        <v>25238.693567664119</v>
      </c>
      <c r="V2324" s="35">
        <f>Inputs!$B$13/(Q2324*(1-$G2324))</f>
        <v>1.0607274019475161</v>
      </c>
      <c r="W2324" s="36">
        <f>Inputs!$B$13</f>
        <v>12660</v>
      </c>
      <c r="X2324" s="36">
        <f t="shared" si="363"/>
        <v>13932.320115665521</v>
      </c>
      <c r="Y2324" s="36">
        <f t="shared" si="364"/>
        <v>15485.355063952855</v>
      </c>
      <c r="Z2324" s="36">
        <f t="shared" si="365"/>
        <v>17380.505219177008</v>
      </c>
      <c r="AA2324" s="36">
        <f t="shared" si="366"/>
        <v>19691.852576060384</v>
      </c>
      <c r="AB2324" s="36">
        <f t="shared" si="367"/>
        <v>58129.901742887429</v>
      </c>
      <c r="AC2324" s="36">
        <f t="shared" si="368"/>
        <v>270534.17766825168</v>
      </c>
      <c r="AD2324" s="36">
        <f t="shared" si="369"/>
        <v>165034.01602527132</v>
      </c>
    </row>
    <row r="2325" spans="1:30" ht="14.25" customHeight="1" x14ac:dyDescent="0.25">
      <c r="A2325" s="16">
        <v>2309</v>
      </c>
      <c r="B2325" s="34">
        <v>0.11487670566907</v>
      </c>
      <c r="C2325" s="34">
        <v>8.7391474416112502E-2</v>
      </c>
      <c r="D2325" s="34">
        <v>1.22222758608579E-2</v>
      </c>
      <c r="E2325" s="34">
        <v>3.5280279622036399E-2</v>
      </c>
      <c r="F2325" s="34">
        <v>1.5657150527174798E-2</v>
      </c>
      <c r="G2325" s="34">
        <v>0.19092111890858701</v>
      </c>
      <c r="H2325" s="35">
        <v>0.99910141409706898</v>
      </c>
      <c r="I2325" s="34">
        <v>9.2356145929259295E-2</v>
      </c>
      <c r="J2325" s="34">
        <v>2.5078250208164898E-2</v>
      </c>
      <c r="K2325" s="36">
        <f>Inputs!$B$12*(1+$B2325)^4</f>
        <v>92695.492418286405</v>
      </c>
      <c r="L2325" s="36">
        <f t="shared" si="360"/>
        <v>13468.129678534087</v>
      </c>
      <c r="M2325" s="36">
        <f t="shared" si="361"/>
        <v>182273.04678565345</v>
      </c>
      <c r="N2325" s="37">
        <f>M2325/Inputs!$B$6</f>
        <v>277.85525424642293</v>
      </c>
      <c r="O2325" s="38">
        <f>IF(N2325&gt;Inputs!$B$4,1,0)</f>
        <v>0</v>
      </c>
      <c r="P2325" s="34">
        <f t="shared" si="362"/>
        <v>6.7277895721094397E-2</v>
      </c>
      <c r="Q2325" s="36">
        <f>Inputs!$B$12*(1+$B2325)^0*$C2325+Inputs!$B$29*(1+$D2325)^0*Inputs!$B$19+Inputs!$B$30*(1+$E2325)^0*Inputs!$B$20+Inputs!$B$31*(1+$F2325)^0*Inputs!$B$21+Inputs!$B$22*(1+Inputs!$B$23)^0</f>
        <v>13265.532492393671</v>
      </c>
      <c r="R2325" s="36">
        <f>Inputs!$B$12*(1+$B2325)^1*$C2325+Inputs!$B$29*(1+$D2325)^1*Inputs!$B$19+Inputs!$B$30*(1+$E2325)^1*Inputs!$B$20+Inputs!$B$31*(1+$F2325)^1*Inputs!$B$21+Inputs!$B$22*(1+Inputs!$B$23)^1</f>
        <v>13998.430106574837</v>
      </c>
      <c r="S2325" s="36">
        <f>Inputs!$B$12*(1+$B2325)^2*$C2325+Inputs!$B$29*(1+$D2325)^2*Inputs!$B$19+Inputs!$B$30*(1+$E2325)^2*Inputs!$B$20+Inputs!$B$31*(1+$F2325)^2*Inputs!$B$21+Inputs!$B$22*(1+Inputs!$B$23)^2</f>
        <v>14803.177936856064</v>
      </c>
      <c r="T2325" s="36">
        <f>Inputs!$B$12*(1+$B2325)^3*$C2325+Inputs!$B$29*(1+$D2325)^3*Inputs!$B$19+Inputs!$B$30*(1+$E2325)^3*Inputs!$B$20+Inputs!$B$31*(1+$F2325)^3*Inputs!$B$21+Inputs!$B$22*(1+Inputs!$B$23)^3</f>
        <v>15687.796532596813</v>
      </c>
      <c r="U2325" s="36">
        <f>Inputs!$B$12*(1+$B2325)^4*$C2325+Inputs!$B$29*(1+$D2325)^4*Inputs!$B$19+Inputs!$B$30*(1+$E2325)^4*Inputs!$B$20+Inputs!$B$31*(1+$F2325)^4*Inputs!$B$21+Inputs!$B$22*(1+Inputs!$B$23)^4</f>
        <v>16661.221976934034</v>
      </c>
      <c r="V2325" s="35">
        <f>Inputs!$B$13/(Q2325*(1-$G2325))</f>
        <v>1.1795548829911511</v>
      </c>
      <c r="W2325" s="36">
        <f>Inputs!$B$13</f>
        <v>12660</v>
      </c>
      <c r="X2325" s="36">
        <f t="shared" si="363"/>
        <v>12848.496480497477</v>
      </c>
      <c r="Y2325" s="36">
        <f t="shared" si="364"/>
        <v>13046.816395842407</v>
      </c>
      <c r="Z2325" s="36">
        <f t="shared" si="365"/>
        <v>13253.868266781625</v>
      </c>
      <c r="AA2325" s="36">
        <f t="shared" si="366"/>
        <v>13468.129678534087</v>
      </c>
      <c r="AB2325" s="36">
        <f t="shared" si="367"/>
        <v>50334.825043498524</v>
      </c>
      <c r="AC2325" s="36">
        <f t="shared" si="368"/>
        <v>205206.8759950776</v>
      </c>
      <c r="AD2325" s="36">
        <f t="shared" si="369"/>
        <v>131938.22174215491</v>
      </c>
    </row>
    <row r="2326" spans="1:30" ht="14.25" customHeight="1" x14ac:dyDescent="0.25">
      <c r="A2326" s="16">
        <v>2310</v>
      </c>
      <c r="B2326" s="34">
        <v>0.53116212904284599</v>
      </c>
      <c r="C2326" s="34">
        <v>6.3460707617937595E-2</v>
      </c>
      <c r="D2326" s="34">
        <v>3.1403418471325002E-2</v>
      </c>
      <c r="E2326" s="34">
        <v>3.7046507087645397E-2</v>
      </c>
      <c r="F2326" s="34">
        <v>3.9478854086100303E-3</v>
      </c>
      <c r="G2326" s="34">
        <v>0.19047080332967101</v>
      </c>
      <c r="H2326" s="35">
        <v>1.0722729287333601</v>
      </c>
      <c r="I2326" s="34">
        <v>0.100943906547055</v>
      </c>
      <c r="J2326" s="34">
        <v>2.3725444798657298E-2</v>
      </c>
      <c r="K2326" s="36">
        <f>Inputs!$B$12*(1+$B2326)^4</f>
        <v>329788.84842841333</v>
      </c>
      <c r="L2326" s="36">
        <f t="shared" si="360"/>
        <v>25660.178552961781</v>
      </c>
      <c r="M2326" s="36">
        <f t="shared" si="361"/>
        <v>275834.03840917465</v>
      </c>
      <c r="N2326" s="37">
        <f>M2326/Inputs!$B$6</f>
        <v>420.4787170871565</v>
      </c>
      <c r="O2326" s="38">
        <f>IF(N2326&gt;Inputs!$B$4,1,0)</f>
        <v>1</v>
      </c>
      <c r="P2326" s="34">
        <f t="shared" si="362"/>
        <v>7.7218461748397693E-2</v>
      </c>
      <c r="Q2326" s="36">
        <f>Inputs!$B$12*(1+$B2326)^0*$C2326+Inputs!$B$29*(1+$D2326)^0*Inputs!$B$19+Inputs!$B$30*(1+$E2326)^0*Inputs!$B$20+Inputs!$B$31*(1+$F2326)^0*Inputs!$B$21+Inputs!$B$22*(1+Inputs!$B$23)^0</f>
        <v>11829.686484503178</v>
      </c>
      <c r="R2326" s="36">
        <f>Inputs!$B$12*(1+$B2326)^1*$C2326+Inputs!$B$29*(1+$D2326)^1*Inputs!$B$19+Inputs!$B$30*(1+$E2326)^1*Inputs!$B$20+Inputs!$B$31*(1+$F2326)^1*Inputs!$B$21+Inputs!$B$22*(1+Inputs!$B$23)^1</f>
        <v>13997.570679687737</v>
      </c>
      <c r="S2326" s="36">
        <f>Inputs!$B$12*(1+$B2326)^2*$C2326+Inputs!$B$29*(1+$D2326)^2*Inputs!$B$19+Inputs!$B$30*(1+$E2326)^2*Inputs!$B$20+Inputs!$B$31*(1+$F2326)^2*Inputs!$B$21+Inputs!$B$22*(1+Inputs!$B$23)^2</f>
        <v>17244.416056334085</v>
      </c>
      <c r="T2326" s="36">
        <f>Inputs!$B$12*(1+$B2326)^3*$C2326+Inputs!$B$29*(1+$D2326)^3*Inputs!$B$19+Inputs!$B$30*(1+$E2326)^3*Inputs!$B$20+Inputs!$B$31*(1+$F2326)^3*Inputs!$B$21+Inputs!$B$22*(1+Inputs!$B$23)^3</f>
        <v>22140.99808100018</v>
      </c>
      <c r="U2326" s="36">
        <f>Inputs!$B$12*(1+$B2326)^4*$C2326+Inputs!$B$29*(1+$D2326)^4*Inputs!$B$19+Inputs!$B$30*(1+$E2326)^4*Inputs!$B$20+Inputs!$B$31*(1+$F2326)^4*Inputs!$B$21+Inputs!$B$22*(1+Inputs!$B$23)^4</f>
        <v>29561.183385431985</v>
      </c>
      <c r="V2326" s="35">
        <f>Inputs!$B$13/(Q2326*(1-$G2326))</f>
        <v>1.3219893425535223</v>
      </c>
      <c r="W2326" s="36">
        <f>Inputs!$B$13</f>
        <v>12660</v>
      </c>
      <c r="X2326" s="36">
        <f t="shared" si="363"/>
        <v>14272.633980841983</v>
      </c>
      <c r="Y2326" s="36">
        <f t="shared" si="364"/>
        <v>16711.780992725784</v>
      </c>
      <c r="Z2326" s="36">
        <f t="shared" si="365"/>
        <v>20338.154571829942</v>
      </c>
      <c r="AA2326" s="36">
        <f t="shared" si="366"/>
        <v>25660.178552961781</v>
      </c>
      <c r="AB2326" s="36">
        <f t="shared" si="367"/>
        <v>65506.53559726628</v>
      </c>
      <c r="AC2326" s="36">
        <f t="shared" si="368"/>
        <v>340190.37815511588</v>
      </c>
      <c r="AD2326" s="36">
        <f t="shared" si="369"/>
        <v>210327.5028119084</v>
      </c>
    </row>
    <row r="2327" spans="1:30" ht="14.25" customHeight="1" x14ac:dyDescent="0.25">
      <c r="A2327" s="16">
        <v>2311</v>
      </c>
      <c r="B2327" s="34">
        <v>0.20996811593155401</v>
      </c>
      <c r="C2327" s="34">
        <v>8.6989848672127001E-2</v>
      </c>
      <c r="D2327" s="34">
        <v>2.7865756028437001E-2</v>
      </c>
      <c r="E2327" s="34">
        <v>4.7595318325479398E-2</v>
      </c>
      <c r="F2327" s="34">
        <v>4.8626183666233697E-3</v>
      </c>
      <c r="G2327" s="34">
        <v>0.16160977071566399</v>
      </c>
      <c r="H2327" s="35">
        <v>1.07255195263424</v>
      </c>
      <c r="I2327" s="34">
        <v>9.6048116366765995E-2</v>
      </c>
      <c r="J2327" s="34">
        <v>2.9248671620456201E-2</v>
      </c>
      <c r="K2327" s="36">
        <f>Inputs!$B$12*(1+$B2327)^4</f>
        <v>128601.77283848955</v>
      </c>
      <c r="L2327" s="36">
        <f t="shared" si="360"/>
        <v>17899.210031185077</v>
      </c>
      <c r="M2327" s="36">
        <f t="shared" si="361"/>
        <v>231115.48011552863</v>
      </c>
      <c r="N2327" s="37">
        <f>M2327/Inputs!$B$6</f>
        <v>352.31018310293996</v>
      </c>
      <c r="O2327" s="38">
        <f>IF(N2327&gt;Inputs!$B$4,1,0)</f>
        <v>0</v>
      </c>
      <c r="P2327" s="34">
        <f t="shared" si="362"/>
        <v>6.6799444746309791E-2</v>
      </c>
      <c r="Q2327" s="36">
        <f>Inputs!$B$12*(1+$B2327)^0*$C2327+Inputs!$B$29*(1+$D2327)^0*Inputs!$B$19+Inputs!$B$30*(1+$E2327)^0*Inputs!$B$20+Inputs!$B$31*(1+$F2327)^0*Inputs!$B$21+Inputs!$B$22*(1+Inputs!$B$23)^0</f>
        <v>13241.43494775454</v>
      </c>
      <c r="R2327" s="36">
        <f>Inputs!$B$12*(1+$B2327)^1*$C2327+Inputs!$B$29*(1+$D2327)^1*Inputs!$B$19+Inputs!$B$30*(1+$E2327)^1*Inputs!$B$20+Inputs!$B$31*(1+$F2327)^1*Inputs!$B$21+Inputs!$B$22*(1+Inputs!$B$23)^1</f>
        <v>14501.688168503293</v>
      </c>
      <c r="S2327" s="36">
        <f>Inputs!$B$12*(1+$B2327)^2*$C2327+Inputs!$B$29*(1+$D2327)^2*Inputs!$B$19+Inputs!$B$30*(1+$E2327)^2*Inputs!$B$20+Inputs!$B$31*(1+$F2327)^2*Inputs!$B$21+Inputs!$B$22*(1+Inputs!$B$23)^2</f>
        <v>15998.331519208998</v>
      </c>
      <c r="T2327" s="36">
        <f>Inputs!$B$12*(1+$B2327)^3*$C2327+Inputs!$B$29*(1+$D2327)^3*Inputs!$B$19+Inputs!$B$30*(1+$E2327)^3*Inputs!$B$20+Inputs!$B$31*(1+$F2327)^3*Inputs!$B$21+Inputs!$B$22*(1+Inputs!$B$23)^3</f>
        <v>17779.960221135378</v>
      </c>
      <c r="U2327" s="36">
        <f>Inputs!$B$12*(1+$B2327)^4*$C2327+Inputs!$B$29*(1+$D2327)^4*Inputs!$B$19+Inputs!$B$30*(1+$E2327)^4*Inputs!$B$20+Inputs!$B$31*(1+$F2327)^4*Inputs!$B$21+Inputs!$B$22*(1+Inputs!$B$23)^4</f>
        <v>19905.327066496153</v>
      </c>
      <c r="V2327" s="35">
        <f>Inputs!$B$13/(Q2327*(1-$G2327))</f>
        <v>1.1403874941792045</v>
      </c>
      <c r="W2327" s="36">
        <f>Inputs!$B$13</f>
        <v>12660</v>
      </c>
      <c r="X2327" s="36">
        <f t="shared" si="363"/>
        <v>13658.727787119251</v>
      </c>
      <c r="Y2327" s="36">
        <f t="shared" si="364"/>
        <v>14840.906709763081</v>
      </c>
      <c r="Z2327" s="36">
        <f t="shared" si="365"/>
        <v>16240.842254821813</v>
      </c>
      <c r="AA2327" s="36">
        <f t="shared" si="366"/>
        <v>17899.210031185077</v>
      </c>
      <c r="AB2327" s="36">
        <f t="shared" si="367"/>
        <v>56760.953699705286</v>
      </c>
      <c r="AC2327" s="36">
        <f t="shared" si="368"/>
        <v>275791.78565957345</v>
      </c>
      <c r="AD2327" s="36">
        <f t="shared" si="369"/>
        <v>174354.52641582335</v>
      </c>
    </row>
    <row r="2328" spans="1:30" ht="14.25" customHeight="1" x14ac:dyDescent="0.25">
      <c r="A2328" s="16">
        <v>2312</v>
      </c>
      <c r="B2328" s="34">
        <v>0.31929485165548799</v>
      </c>
      <c r="C2328" s="34">
        <v>9.0467811613558505E-2</v>
      </c>
      <c r="D2328" s="34">
        <v>3.9126108957173299E-2</v>
      </c>
      <c r="E2328" s="34">
        <v>2.6925707826819901E-2</v>
      </c>
      <c r="F2328" s="34">
        <v>1.99365134568786E-2</v>
      </c>
      <c r="G2328" s="34">
        <v>0.226723752290447</v>
      </c>
      <c r="H2328" s="35">
        <v>1.11320673282293</v>
      </c>
      <c r="I2328" s="34">
        <v>0.10295199538692</v>
      </c>
      <c r="J2328" s="34">
        <v>2.19906547576579E-2</v>
      </c>
      <c r="K2328" s="36">
        <f>Inputs!$B$12*(1+$B2328)^4</f>
        <v>181768.54091541143</v>
      </c>
      <c r="L2328" s="36">
        <f t="shared" si="360"/>
        <v>21845.134843525531</v>
      </c>
      <c r="M2328" s="36">
        <f t="shared" si="361"/>
        <v>230090.7191656564</v>
      </c>
      <c r="N2328" s="37">
        <f>M2328/Inputs!$B$6</f>
        <v>350.74804750862256</v>
      </c>
      <c r="O2328" s="38">
        <f>IF(N2328&gt;Inputs!$B$4,1,0)</f>
        <v>0</v>
      </c>
      <c r="P2328" s="34">
        <f t="shared" si="362"/>
        <v>8.0961340629262107E-2</v>
      </c>
      <c r="Q2328" s="36">
        <f>Inputs!$B$12*(1+$B2328)^0*$C2328+Inputs!$B$29*(1+$D2328)^0*Inputs!$B$19+Inputs!$B$30*(1+$E2328)^0*Inputs!$B$20+Inputs!$B$31*(1+$F2328)^0*Inputs!$B$21+Inputs!$B$22*(1+Inputs!$B$23)^0</f>
        <v>13450.112724240433</v>
      </c>
      <c r="R2328" s="36">
        <f>Inputs!$B$12*(1+$B2328)^1*$C2328+Inputs!$B$29*(1+$D2328)^1*Inputs!$B$19+Inputs!$B$30*(1+$E2328)^1*Inputs!$B$20+Inputs!$B$31*(1+$F2328)^1*Inputs!$B$21+Inputs!$B$22*(1+Inputs!$B$23)^1</f>
        <v>15400.900611638153</v>
      </c>
      <c r="S2328" s="36">
        <f>Inputs!$B$12*(1+$B2328)^2*$C2328+Inputs!$B$29*(1+$D2328)^2*Inputs!$B$19+Inputs!$B$30*(1+$E2328)^2*Inputs!$B$20+Inputs!$B$31*(1+$F2328)^2*Inputs!$B$21+Inputs!$B$22*(1+Inputs!$B$23)^2</f>
        <v>17911.669453507719</v>
      </c>
      <c r="T2328" s="36">
        <f>Inputs!$B$12*(1+$B2328)^3*$C2328+Inputs!$B$29*(1+$D2328)^3*Inputs!$B$19+Inputs!$B$30*(1+$E2328)^3*Inputs!$B$20+Inputs!$B$31*(1+$F2328)^3*Inputs!$B$21+Inputs!$B$22*(1+Inputs!$B$23)^3</f>
        <v>21159.333208299548</v>
      </c>
      <c r="U2328" s="36">
        <f>Inputs!$B$12*(1+$B2328)^4*$C2328+Inputs!$B$29*(1+$D2328)^4*Inputs!$B$19+Inputs!$B$30*(1+$E2328)^4*Inputs!$B$20+Inputs!$B$31*(1+$F2328)^4*Inputs!$B$21+Inputs!$B$22*(1+Inputs!$B$23)^4</f>
        <v>25377.231125769918</v>
      </c>
      <c r="V2328" s="35">
        <f>Inputs!$B$13/(Q2328*(1-$G2328))</f>
        <v>1.2172312994950321</v>
      </c>
      <c r="W2328" s="36">
        <f>Inputs!$B$13</f>
        <v>12660</v>
      </c>
      <c r="X2328" s="36">
        <f t="shared" si="363"/>
        <v>14186.4798463303</v>
      </c>
      <c r="Y2328" s="36">
        <f t="shared" si="364"/>
        <v>16139.062375408037</v>
      </c>
      <c r="Z2328" s="36">
        <f t="shared" si="365"/>
        <v>18639.812202296154</v>
      </c>
      <c r="AA2328" s="36">
        <f t="shared" si="366"/>
        <v>21845.134843525531</v>
      </c>
      <c r="AB2328" s="36">
        <f t="shared" si="367"/>
        <v>61147.443792329948</v>
      </c>
      <c r="AC2328" s="36">
        <f t="shared" si="368"/>
        <v>275755.36037918326</v>
      </c>
      <c r="AD2328" s="36">
        <f t="shared" si="369"/>
        <v>168943.27537332644</v>
      </c>
    </row>
    <row r="2329" spans="1:30" ht="14.25" customHeight="1" x14ac:dyDescent="0.25">
      <c r="A2329" s="16">
        <v>2313</v>
      </c>
      <c r="B2329" s="34">
        <v>0.48914297224525399</v>
      </c>
      <c r="C2329" s="34">
        <v>6.7993034101196101E-2</v>
      </c>
      <c r="D2329" s="34">
        <v>4.3453855967066302E-2</v>
      </c>
      <c r="E2329" s="34">
        <v>3.0154429920688001E-2</v>
      </c>
      <c r="F2329" s="34">
        <v>4.4361730852423001E-3</v>
      </c>
      <c r="G2329" s="34">
        <v>0.182996193468457</v>
      </c>
      <c r="H2329" s="35">
        <v>0.98454328236149302</v>
      </c>
      <c r="I2329" s="34">
        <v>0.102834068875635</v>
      </c>
      <c r="J2329" s="34">
        <v>2.5443371366422499E-2</v>
      </c>
      <c r="K2329" s="36">
        <f>Inputs!$B$12*(1+$B2329)^4</f>
        <v>295050.82642600324</v>
      </c>
      <c r="L2329" s="36">
        <f t="shared" si="360"/>
        <v>23169.237504201708</v>
      </c>
      <c r="M2329" s="36">
        <f t="shared" si="361"/>
        <v>250318.4076965331</v>
      </c>
      <c r="N2329" s="37">
        <f>M2329/Inputs!$B$6</f>
        <v>381.5829385617883</v>
      </c>
      <c r="O2329" s="38">
        <f>IF(N2329&gt;Inputs!$B$4,1,0)</f>
        <v>0</v>
      </c>
      <c r="P2329" s="34">
        <f t="shared" si="362"/>
        <v>7.73906975092125E-2</v>
      </c>
      <c r="Q2329" s="36">
        <f>Inputs!$B$12*(1+$B2329)^0*$C2329+Inputs!$B$29*(1+$D2329)^0*Inputs!$B$19+Inputs!$B$30*(1+$E2329)^0*Inputs!$B$20+Inputs!$B$31*(1+$F2329)^0*Inputs!$B$21+Inputs!$B$22*(1+Inputs!$B$23)^0</f>
        <v>12101.626073498686</v>
      </c>
      <c r="R2329" s="36">
        <f>Inputs!$B$12*(1+$B2329)^1*$C2329+Inputs!$B$29*(1+$D2329)^1*Inputs!$B$19+Inputs!$B$30*(1+$E2329)^1*Inputs!$B$20+Inputs!$B$31*(1+$F2329)^1*Inputs!$B$21+Inputs!$B$22*(1+Inputs!$B$23)^1</f>
        <v>14267.188169368757</v>
      </c>
      <c r="S2329" s="36">
        <f>Inputs!$B$12*(1+$B2329)^2*$C2329+Inputs!$B$29*(1+$D2329)^2*Inputs!$B$19+Inputs!$B$30*(1+$E2329)^2*Inputs!$B$20+Inputs!$B$31*(1+$F2329)^2*Inputs!$B$21+Inputs!$B$22*(1+Inputs!$B$23)^2</f>
        <v>17415.364876208128</v>
      </c>
      <c r="T2329" s="36">
        <f>Inputs!$B$12*(1+$B2329)^3*$C2329+Inputs!$B$29*(1+$D2329)^3*Inputs!$B$19+Inputs!$B$30*(1+$E2329)^3*Inputs!$B$20+Inputs!$B$31*(1+$F2329)^3*Inputs!$B$21+Inputs!$B$22*(1+Inputs!$B$23)^3</f>
        <v>22023.878744650465</v>
      </c>
      <c r="U2329" s="36">
        <f>Inputs!$B$12*(1+$B2329)^4*$C2329+Inputs!$B$29*(1+$D2329)^4*Inputs!$B$19+Inputs!$B$30*(1+$E2329)^4*Inputs!$B$20+Inputs!$B$31*(1+$F2329)^4*Inputs!$B$21+Inputs!$B$22*(1+Inputs!$B$23)^4</f>
        <v>28804.00304769741</v>
      </c>
      <c r="V2329" s="35">
        <f>Inputs!$B$13/(Q2329*(1-$G2329))</f>
        <v>1.2804596459613751</v>
      </c>
      <c r="W2329" s="36">
        <f>Inputs!$B$13</f>
        <v>12660</v>
      </c>
      <c r="X2329" s="36">
        <f t="shared" si="363"/>
        <v>14063.156050277486</v>
      </c>
      <c r="Y2329" s="36">
        <f t="shared" si="364"/>
        <v>16113.705798670428</v>
      </c>
      <c r="Z2329" s="36">
        <f t="shared" si="365"/>
        <v>19046.62052130892</v>
      </c>
      <c r="AA2329" s="36">
        <f t="shared" si="366"/>
        <v>23169.237504201708</v>
      </c>
      <c r="AB2329" s="36">
        <f t="shared" si="367"/>
        <v>62133.932139020384</v>
      </c>
      <c r="AC2329" s="36">
        <f t="shared" si="368"/>
        <v>306997.37543352344</v>
      </c>
      <c r="AD2329" s="36">
        <f t="shared" si="369"/>
        <v>188184.47555751272</v>
      </c>
    </row>
    <row r="2330" spans="1:30" ht="14.25" customHeight="1" x14ac:dyDescent="0.25">
      <c r="A2330" s="16">
        <v>2314</v>
      </c>
      <c r="B2330" s="34">
        <v>0.26285096425495902</v>
      </c>
      <c r="C2330" s="34">
        <v>9.5212818269150998E-2</v>
      </c>
      <c r="D2330" s="34">
        <v>1.8955467257901901E-2</v>
      </c>
      <c r="E2330" s="34">
        <v>5.5205305904237501E-2</v>
      </c>
      <c r="F2330" s="34">
        <v>-9.9816922040870601E-3</v>
      </c>
      <c r="G2330" s="34">
        <v>0.172200358863281</v>
      </c>
      <c r="H2330" s="35">
        <v>1.17092692815314</v>
      </c>
      <c r="I2330" s="34">
        <v>0.10269489714176901</v>
      </c>
      <c r="J2330" s="34">
        <v>3.13030810793688E-2</v>
      </c>
      <c r="K2330" s="36">
        <f>Inputs!$B$12*(1+$B2330)^4</f>
        <v>152601.7981677597</v>
      </c>
      <c r="L2330" s="36">
        <f t="shared" si="360"/>
        <v>22240.216279658558</v>
      </c>
      <c r="M2330" s="36">
        <f t="shared" si="361"/>
        <v>258987.13748486323</v>
      </c>
      <c r="N2330" s="37">
        <f>M2330/Inputs!$B$6</f>
        <v>394.79746567814516</v>
      </c>
      <c r="O2330" s="38">
        <f>IF(N2330&gt;Inputs!$B$4,1,0)</f>
        <v>0</v>
      </c>
      <c r="P2330" s="34">
        <f t="shared" si="362"/>
        <v>7.1391816062400207E-2</v>
      </c>
      <c r="Q2330" s="36">
        <f>Inputs!$B$12*(1+$B2330)^0*$C2330+Inputs!$B$29*(1+$D2330)^0*Inputs!$B$19+Inputs!$B$30*(1+$E2330)^0*Inputs!$B$20+Inputs!$B$31*(1+$F2330)^0*Inputs!$B$21+Inputs!$B$22*(1+Inputs!$B$23)^0</f>
        <v>13734.813123575983</v>
      </c>
      <c r="R2330" s="36">
        <f>Inputs!$B$12*(1+$B2330)^1*$C2330+Inputs!$B$29*(1+$D2330)^1*Inputs!$B$19+Inputs!$B$30*(1+$E2330)^1*Inputs!$B$20+Inputs!$B$31*(1+$F2330)^1*Inputs!$B$21+Inputs!$B$22*(1+Inputs!$B$23)^1</f>
        <v>15323.486388398469</v>
      </c>
      <c r="S2330" s="36">
        <f>Inputs!$B$12*(1+$B2330)^2*$C2330+Inputs!$B$29*(1+$D2330)^2*Inputs!$B$19+Inputs!$B$30*(1+$E2330)^2*Inputs!$B$20+Inputs!$B$31*(1+$F2330)^2*Inputs!$B$21+Inputs!$B$22*(1+Inputs!$B$23)^2</f>
        <v>17314.073889065141</v>
      </c>
      <c r="T2330" s="36">
        <f>Inputs!$B$12*(1+$B2330)^3*$C2330+Inputs!$B$29*(1+$D2330)^3*Inputs!$B$19+Inputs!$B$30*(1+$E2330)^3*Inputs!$B$20+Inputs!$B$31*(1+$F2330)^3*Inputs!$B$21+Inputs!$B$22*(1+Inputs!$B$23)^3</f>
        <v>19810.700816143093</v>
      </c>
      <c r="U2330" s="36">
        <f>Inputs!$B$12*(1+$B2330)^4*$C2330+Inputs!$B$29*(1+$D2330)^4*Inputs!$B$19+Inputs!$B$30*(1+$E2330)^4*Inputs!$B$20+Inputs!$B$31*(1+$F2330)^4*Inputs!$B$21+Inputs!$B$22*(1+Inputs!$B$23)^4</f>
        <v>22944.78427309234</v>
      </c>
      <c r="V2330" s="35">
        <f>Inputs!$B$13/(Q2330*(1-$G2330))</f>
        <v>1.1134884514876675</v>
      </c>
      <c r="W2330" s="36">
        <f>Inputs!$B$13</f>
        <v>12660</v>
      </c>
      <c r="X2330" s="36">
        <f t="shared" si="363"/>
        <v>14306.500739737043</v>
      </c>
      <c r="Y2330" s="36">
        <f t="shared" si="364"/>
        <v>16370.787833392762</v>
      </c>
      <c r="Z2330" s="36">
        <f t="shared" si="365"/>
        <v>18966.883891544192</v>
      </c>
      <c r="AA2330" s="36">
        <f t="shared" si="366"/>
        <v>22240.216279658558</v>
      </c>
      <c r="AB2330" s="36">
        <f t="shared" si="367"/>
        <v>61926.41634479622</v>
      </c>
      <c r="AC2330" s="36">
        <f t="shared" si="368"/>
        <v>321274.97013153136</v>
      </c>
      <c r="AD2330" s="36">
        <f t="shared" si="369"/>
        <v>197060.72114006701</v>
      </c>
    </row>
    <row r="2331" spans="1:30" ht="14.25" customHeight="1" x14ac:dyDescent="0.25">
      <c r="A2331" s="16">
        <v>2315</v>
      </c>
      <c r="B2331" s="34">
        <v>0.24773578754740599</v>
      </c>
      <c r="C2331" s="34">
        <v>6.8623652793142906E-2</v>
      </c>
      <c r="D2331" s="34">
        <v>1.2114645262217699E-2</v>
      </c>
      <c r="E2331" s="34">
        <v>4.4191485152229502E-2</v>
      </c>
      <c r="F2331" s="34">
        <v>2.62501072649747E-2</v>
      </c>
      <c r="G2331" s="34">
        <v>0.18253412545516001</v>
      </c>
      <c r="H2331" s="35">
        <v>1.0524638822085901</v>
      </c>
      <c r="I2331" s="34">
        <v>9.5016824747871195E-2</v>
      </c>
      <c r="J2331" s="34">
        <v>2.60971789651376E-2</v>
      </c>
      <c r="K2331" s="36">
        <f>Inputs!$B$12*(1+$B2331)^4</f>
        <v>145425.90567721278</v>
      </c>
      <c r="L2331" s="36">
        <f t="shared" si="360"/>
        <v>16211.368974633117</v>
      </c>
      <c r="M2331" s="36">
        <f t="shared" si="361"/>
        <v>207517.78256705101</v>
      </c>
      <c r="N2331" s="37">
        <f>M2331/Inputs!$B$6</f>
        <v>316.33808318148021</v>
      </c>
      <c r="O2331" s="38">
        <f>IF(N2331&gt;Inputs!$B$4,1,0)</f>
        <v>0</v>
      </c>
      <c r="P2331" s="34">
        <f t="shared" si="362"/>
        <v>6.8919645782733602E-2</v>
      </c>
      <c r="Q2331" s="36">
        <f>Inputs!$B$12*(1+$B2331)^0*$C2331+Inputs!$B$29*(1+$D2331)^0*Inputs!$B$19+Inputs!$B$30*(1+$E2331)^0*Inputs!$B$20+Inputs!$B$31*(1+$F2331)^0*Inputs!$B$21+Inputs!$B$22*(1+Inputs!$B$23)^0</f>
        <v>12139.463195015494</v>
      </c>
      <c r="R2331" s="36">
        <f>Inputs!$B$12*(1+$B2331)^1*$C2331+Inputs!$B$29*(1+$D2331)^1*Inputs!$B$19+Inputs!$B$30*(1+$E2331)^1*Inputs!$B$20+Inputs!$B$31*(1+$F2331)^1*Inputs!$B$21+Inputs!$B$22*(1+Inputs!$B$23)^1</f>
        <v>13359.858223191284</v>
      </c>
      <c r="S2331" s="36">
        <f>Inputs!$B$12*(1+$B2331)^2*$C2331+Inputs!$B$29*(1+$D2331)^2*Inputs!$B$19+Inputs!$B$30*(1+$E2331)^2*Inputs!$B$20+Inputs!$B$31*(1+$F2331)^2*Inputs!$B$21+Inputs!$B$22*(1+Inputs!$B$23)^2</f>
        <v>14839.377914475117</v>
      </c>
      <c r="T2331" s="36">
        <f>Inputs!$B$12*(1+$B2331)^3*$C2331+Inputs!$B$29*(1+$D2331)^3*Inputs!$B$19+Inputs!$B$30*(1+$E2331)^3*Inputs!$B$20+Inputs!$B$31*(1+$F2331)^3*Inputs!$B$21+Inputs!$B$22*(1+Inputs!$B$23)^3</f>
        <v>16640.866756354015</v>
      </c>
      <c r="U2331" s="36">
        <f>Inputs!$B$12*(1+$B2331)^4*$C2331+Inputs!$B$29*(1+$D2331)^4*Inputs!$B$19+Inputs!$B$30*(1+$E2331)^4*Inputs!$B$20+Inputs!$B$31*(1+$F2331)^4*Inputs!$B$21+Inputs!$B$22*(1+Inputs!$B$23)^4</f>
        <v>18842.688028094715</v>
      </c>
      <c r="V2331" s="35">
        <f>Inputs!$B$13/(Q2331*(1-$G2331))</f>
        <v>1.2757471037088199</v>
      </c>
      <c r="W2331" s="36">
        <f>Inputs!$B$13</f>
        <v>12660</v>
      </c>
      <c r="X2331" s="36">
        <f t="shared" si="363"/>
        <v>13323.093474468998</v>
      </c>
      <c r="Y2331" s="36">
        <f t="shared" si="364"/>
        <v>14121.397093721733</v>
      </c>
      <c r="Z2331" s="36">
        <f t="shared" si="365"/>
        <v>15076.374193545462</v>
      </c>
      <c r="AA2331" s="36">
        <f t="shared" si="366"/>
        <v>16211.368974633117</v>
      </c>
      <c r="AB2331" s="36">
        <f t="shared" si="367"/>
        <v>54211.064326886073</v>
      </c>
      <c r="AC2331" s="36">
        <f t="shared" si="368"/>
        <v>241359.91680040545</v>
      </c>
      <c r="AD2331" s="36">
        <f t="shared" si="369"/>
        <v>153306.71824016495</v>
      </c>
    </row>
    <row r="2332" spans="1:30" ht="14.25" customHeight="1" x14ac:dyDescent="0.25">
      <c r="A2332" s="16">
        <v>2316</v>
      </c>
      <c r="B2332" s="34">
        <v>0.15940577957562899</v>
      </c>
      <c r="C2332" s="34">
        <v>6.9802958591700104E-2</v>
      </c>
      <c r="D2332" s="34">
        <v>2.6514195560882199E-2</v>
      </c>
      <c r="E2332" s="34">
        <v>2.8352413634445E-2</v>
      </c>
      <c r="F2332" s="34">
        <v>1.5169049163634801E-2</v>
      </c>
      <c r="G2332" s="34">
        <v>0.19015339142982801</v>
      </c>
      <c r="H2332" s="35">
        <v>1.1401548676008399</v>
      </c>
      <c r="I2332" s="34">
        <v>9.4303352274160507E-2</v>
      </c>
      <c r="J2332" s="34">
        <v>3.12606465582487E-2</v>
      </c>
      <c r="K2332" s="36">
        <f>Inputs!$B$12*(1+$B2332)^4</f>
        <v>108415.92867982805</v>
      </c>
      <c r="L2332" s="36">
        <f t="shared" si="360"/>
        <v>14997.338551609448</v>
      </c>
      <c r="M2332" s="36">
        <f t="shared" si="361"/>
        <v>208867.20955715762</v>
      </c>
      <c r="N2332" s="37">
        <f>M2332/Inputs!$B$6</f>
        <v>318.39513652005735</v>
      </c>
      <c r="O2332" s="38">
        <f>IF(N2332&gt;Inputs!$B$4,1,0)</f>
        <v>0</v>
      </c>
      <c r="P2332" s="34">
        <f t="shared" si="362"/>
        <v>6.3042705715911806E-2</v>
      </c>
      <c r="Q2332" s="36">
        <f>Inputs!$B$12*(1+$B2332)^0*$C2332+Inputs!$B$29*(1+$D2332)^0*Inputs!$B$19+Inputs!$B$30*(1+$E2332)^0*Inputs!$B$20+Inputs!$B$31*(1+$F2332)^0*Inputs!$B$21+Inputs!$B$22*(1+Inputs!$B$23)^0</f>
        <v>12210.221542928928</v>
      </c>
      <c r="R2332" s="36">
        <f>Inputs!$B$12*(1+$B2332)^1*$C2332+Inputs!$B$29*(1+$D2332)^1*Inputs!$B$19+Inputs!$B$30*(1+$E2332)^1*Inputs!$B$20+Inputs!$B$31*(1+$F2332)^1*Inputs!$B$21+Inputs!$B$22*(1+Inputs!$B$23)^1</f>
        <v>13035.936687537231</v>
      </c>
      <c r="S2332" s="36">
        <f>Inputs!$B$12*(1+$B2332)^2*$C2332+Inputs!$B$29*(1+$D2332)^2*Inputs!$B$19+Inputs!$B$30*(1+$E2332)^2*Inputs!$B$20+Inputs!$B$31*(1+$F2332)^2*Inputs!$B$21+Inputs!$B$22*(1+Inputs!$B$23)^2</f>
        <v>13971.379704802319</v>
      </c>
      <c r="T2332" s="36">
        <f>Inputs!$B$12*(1+$B2332)^3*$C2332+Inputs!$B$29*(1+$D2332)^3*Inputs!$B$19+Inputs!$B$30*(1+$E2332)^3*Inputs!$B$20+Inputs!$B$31*(1+$F2332)^3*Inputs!$B$21+Inputs!$B$22*(1+Inputs!$B$23)^3</f>
        <v>15033.587300223533</v>
      </c>
      <c r="U2332" s="36">
        <f>Inputs!$B$12*(1+$B2332)^4*$C2332+Inputs!$B$29*(1+$D2332)^4*Inputs!$B$19+Inputs!$B$30*(1+$E2332)^4*Inputs!$B$20+Inputs!$B$31*(1+$F2332)^4*Inputs!$B$21+Inputs!$B$22*(1+Inputs!$B$23)^4</f>
        <v>16242.302023426459</v>
      </c>
      <c r="V2332" s="35">
        <f>Inputs!$B$13/(Q2332*(1-$G2332))</f>
        <v>1.2802871718275237</v>
      </c>
      <c r="W2332" s="36">
        <f>Inputs!$B$13</f>
        <v>12660</v>
      </c>
      <c r="X2332" s="36">
        <f t="shared" si="363"/>
        <v>13146.283366120988</v>
      </c>
      <c r="Y2332" s="36">
        <f t="shared" si="364"/>
        <v>13693.256876003785</v>
      </c>
      <c r="Z2332" s="36">
        <f t="shared" si="365"/>
        <v>14307.795330609841</v>
      </c>
      <c r="AA2332" s="36">
        <f t="shared" si="366"/>
        <v>14997.338551609448</v>
      </c>
      <c r="AB2332" s="36">
        <f t="shared" si="367"/>
        <v>52531.154780235527</v>
      </c>
      <c r="AC2332" s="36">
        <f t="shared" si="368"/>
        <v>245328.3829707533</v>
      </c>
      <c r="AD2332" s="36">
        <f t="shared" si="369"/>
        <v>156336.0547769221</v>
      </c>
    </row>
    <row r="2333" spans="1:30" ht="14.25" customHeight="1" x14ac:dyDescent="0.25">
      <c r="A2333" s="16">
        <v>2317</v>
      </c>
      <c r="B2333" s="34">
        <v>0.22903750487682001</v>
      </c>
      <c r="C2333" s="34">
        <v>6.8186269942239502E-2</v>
      </c>
      <c r="D2333" s="34">
        <v>3.1042630208546002E-2</v>
      </c>
      <c r="E2333" s="34">
        <v>3.8560615728959198E-2</v>
      </c>
      <c r="F2333" s="34">
        <v>2.0966094708622401E-2</v>
      </c>
      <c r="G2333" s="34">
        <v>0.15270101340255099</v>
      </c>
      <c r="H2333" s="35">
        <v>1.05446799701737</v>
      </c>
      <c r="I2333" s="34">
        <v>9.2198760903869206E-2</v>
      </c>
      <c r="J2333" s="34">
        <v>2.4402226291022198E-2</v>
      </c>
      <c r="K2333" s="36">
        <f>Inputs!$B$12*(1+$B2333)^4</f>
        <v>136902.6307943555</v>
      </c>
      <c r="L2333" s="36">
        <f t="shared" si="360"/>
        <v>16348.392575000154</v>
      </c>
      <c r="M2333" s="36">
        <f t="shared" si="361"/>
        <v>213839.50389802887</v>
      </c>
      <c r="N2333" s="37">
        <f>M2333/Inputs!$B$6</f>
        <v>325.97485350309279</v>
      </c>
      <c r="O2333" s="38">
        <f>IF(N2333&gt;Inputs!$B$4,1,0)</f>
        <v>0</v>
      </c>
      <c r="P2333" s="34">
        <f t="shared" si="362"/>
        <v>6.7796534612847015E-2</v>
      </c>
      <c r="Q2333" s="36">
        <f>Inputs!$B$12*(1+$B2333)^0*$C2333+Inputs!$B$29*(1+$D2333)^0*Inputs!$B$19+Inputs!$B$30*(1+$E2333)^0*Inputs!$B$20+Inputs!$B$31*(1+$F2333)^0*Inputs!$B$21+Inputs!$B$22*(1+Inputs!$B$23)^0</f>
        <v>12113.220223961293</v>
      </c>
      <c r="R2333" s="36">
        <f>Inputs!$B$12*(1+$B2333)^1*$C2333+Inputs!$B$29*(1+$D2333)^1*Inputs!$B$19+Inputs!$B$30*(1+$E2333)^1*Inputs!$B$20+Inputs!$B$31*(1+$F2333)^1*Inputs!$B$21+Inputs!$B$22*(1+Inputs!$B$23)^1</f>
        <v>13275.074276350482</v>
      </c>
      <c r="S2333" s="36">
        <f>Inputs!$B$12*(1+$B2333)^2*$C2333+Inputs!$B$29*(1+$D2333)^2*Inputs!$B$19+Inputs!$B$30*(1+$E2333)^2*Inputs!$B$20+Inputs!$B$31*(1+$F2333)^2*Inputs!$B$21+Inputs!$B$22*(1+Inputs!$B$23)^2</f>
        <v>14658.369274746918</v>
      </c>
      <c r="T2333" s="36">
        <f>Inputs!$B$12*(1+$B2333)^3*$C2333+Inputs!$B$29*(1+$D2333)^3*Inputs!$B$19+Inputs!$B$30*(1+$E2333)^3*Inputs!$B$20+Inputs!$B$31*(1+$F2333)^3*Inputs!$B$21+Inputs!$B$22*(1+Inputs!$B$23)^3</f>
        <v>16312.482358154555</v>
      </c>
      <c r="U2333" s="36">
        <f>Inputs!$B$12*(1+$B2333)^4*$C2333+Inputs!$B$29*(1+$D2333)^4*Inputs!$B$19+Inputs!$B$30*(1+$E2333)^4*Inputs!$B$20+Inputs!$B$31*(1+$F2333)^4*Inputs!$B$21+Inputs!$B$22*(1+Inputs!$B$23)^4</f>
        <v>18298.056634246244</v>
      </c>
      <c r="V2333" s="35">
        <f>Inputs!$B$13/(Q2333*(1-$G2333))</f>
        <v>1.2334950350256708</v>
      </c>
      <c r="W2333" s="36">
        <f>Inputs!$B$13</f>
        <v>12660</v>
      </c>
      <c r="X2333" s="36">
        <f t="shared" si="363"/>
        <v>13370.876985182653</v>
      </c>
      <c r="Y2333" s="36">
        <f t="shared" si="364"/>
        <v>14208.274946415038</v>
      </c>
      <c r="Z2333" s="36">
        <f t="shared" si="365"/>
        <v>15192.989681697338</v>
      </c>
      <c r="AA2333" s="36">
        <f t="shared" si="366"/>
        <v>16348.392575000154</v>
      </c>
      <c r="AB2333" s="36">
        <f t="shared" si="367"/>
        <v>54900.795884961262</v>
      </c>
      <c r="AC2333" s="36">
        <f t="shared" si="368"/>
        <v>247023.38911193056</v>
      </c>
      <c r="AD2333" s="36">
        <f t="shared" si="369"/>
        <v>158938.7080130676</v>
      </c>
    </row>
    <row r="2334" spans="1:30" ht="14.25" customHeight="1" x14ac:dyDescent="0.25">
      <c r="A2334" s="16">
        <v>2318</v>
      </c>
      <c r="B2334" s="34">
        <v>0.34404325817731701</v>
      </c>
      <c r="C2334" s="34">
        <v>5.8020571072766702E-2</v>
      </c>
      <c r="D2334" s="34">
        <v>2.6043108627178901E-2</v>
      </c>
      <c r="E2334" s="34">
        <v>2.68058861770702E-2</v>
      </c>
      <c r="F2334" s="34">
        <v>1.5604008688319401E-2</v>
      </c>
      <c r="G2334" s="34">
        <v>0.17683878796673699</v>
      </c>
      <c r="H2334" s="35">
        <v>0.99171241015345601</v>
      </c>
      <c r="I2334" s="34">
        <v>9.2556934318806003E-2</v>
      </c>
      <c r="J2334" s="34">
        <v>2.63895067149785E-2</v>
      </c>
      <c r="K2334" s="36">
        <f>Inputs!$B$12*(1+$B2334)^4</f>
        <v>195796.19036292718</v>
      </c>
      <c r="L2334" s="36">
        <f t="shared" si="360"/>
        <v>16342.626647357236</v>
      </c>
      <c r="M2334" s="36">
        <f t="shared" si="361"/>
        <v>217317.25582003652</v>
      </c>
      <c r="N2334" s="37">
        <f>M2334/Inputs!$B$6</f>
        <v>331.27630460371421</v>
      </c>
      <c r="O2334" s="38">
        <f>IF(N2334&gt;Inputs!$B$4,1,0)</f>
        <v>0</v>
      </c>
      <c r="P2334" s="34">
        <f t="shared" si="362"/>
        <v>6.6167427603827503E-2</v>
      </c>
      <c r="Q2334" s="36">
        <f>Inputs!$B$12*(1+$B2334)^0*$C2334+Inputs!$B$29*(1+$D2334)^0*Inputs!$B$19+Inputs!$B$30*(1+$E2334)^0*Inputs!$B$20+Inputs!$B$31*(1+$F2334)^0*Inputs!$B$21+Inputs!$B$22*(1+Inputs!$B$23)^0</f>
        <v>11503.278291792925</v>
      </c>
      <c r="R2334" s="36">
        <f>Inputs!$B$12*(1+$B2334)^1*$C2334+Inputs!$B$29*(1+$D2334)^1*Inputs!$B$19+Inputs!$B$30*(1+$E2334)^1*Inputs!$B$20+Inputs!$B$31*(1+$F2334)^1*Inputs!$B$21+Inputs!$B$22*(1+Inputs!$B$23)^1</f>
        <v>12855.595559836149</v>
      </c>
      <c r="S2334" s="36">
        <f>Inputs!$B$12*(1+$B2334)^2*$C2334+Inputs!$B$29*(1+$D2334)^2*Inputs!$B$19+Inputs!$B$30*(1+$E2334)^2*Inputs!$B$20+Inputs!$B$31*(1+$F2334)^2*Inputs!$B$21+Inputs!$B$22*(1+Inputs!$B$23)^2</f>
        <v>14623.041804143984</v>
      </c>
      <c r="T2334" s="36">
        <f>Inputs!$B$12*(1+$B2334)^3*$C2334+Inputs!$B$29*(1+$D2334)^3*Inputs!$B$19+Inputs!$B$30*(1+$E2334)^3*Inputs!$B$20+Inputs!$B$31*(1+$F2334)^3*Inputs!$B$21+Inputs!$B$22*(1+Inputs!$B$23)^3</f>
        <v>16947.444796322212</v>
      </c>
      <c r="U2334" s="36">
        <f>Inputs!$B$12*(1+$B2334)^4*$C2334+Inputs!$B$29*(1+$D2334)^4*Inputs!$B$19+Inputs!$B$30*(1+$E2334)^4*Inputs!$B$20+Inputs!$B$31*(1+$F2334)^4*Inputs!$B$21+Inputs!$B$22*(1+Inputs!$B$23)^4</f>
        <v>20019.407198568286</v>
      </c>
      <c r="V2334" s="35">
        <f>Inputs!$B$13/(Q2334*(1-$G2334))</f>
        <v>1.3369869898414153</v>
      </c>
      <c r="W2334" s="36">
        <f>Inputs!$B$13</f>
        <v>12660</v>
      </c>
      <c r="X2334" s="36">
        <f t="shared" si="363"/>
        <v>13234.857106122863</v>
      </c>
      <c r="Y2334" s="36">
        <f t="shared" si="364"/>
        <v>14015.418009908819</v>
      </c>
      <c r="Z2334" s="36">
        <f t="shared" si="365"/>
        <v>15039.049810145227</v>
      </c>
      <c r="AA2334" s="36">
        <f t="shared" si="366"/>
        <v>16342.626647357236</v>
      </c>
      <c r="AB2334" s="36">
        <f t="shared" si="367"/>
        <v>54474.132770327931</v>
      </c>
      <c r="AC2334" s="36">
        <f t="shared" si="368"/>
        <v>253506.91587166607</v>
      </c>
      <c r="AD2334" s="36">
        <f t="shared" si="369"/>
        <v>162843.12304970858</v>
      </c>
    </row>
    <row r="2335" spans="1:30" ht="14.25" customHeight="1" x14ac:dyDescent="0.25">
      <c r="A2335" s="16">
        <v>2319</v>
      </c>
      <c r="B2335" s="34">
        <v>0.108664901143439</v>
      </c>
      <c r="C2335" s="34">
        <v>8.9872033392461095E-2</v>
      </c>
      <c r="D2335" s="34">
        <v>3.4142894744317302E-2</v>
      </c>
      <c r="E2335" s="34">
        <v>3.75979891042331E-2</v>
      </c>
      <c r="F2335" s="34">
        <v>1.29326678987467E-2</v>
      </c>
      <c r="G2335" s="34">
        <v>0.18693401578774599</v>
      </c>
      <c r="H2335" s="35">
        <v>1.0256815311271801</v>
      </c>
      <c r="I2335" s="34">
        <v>9.8003582808003406E-2</v>
      </c>
      <c r="J2335" s="34">
        <v>3.1547344092249303E-2</v>
      </c>
      <c r="K2335" s="36">
        <f>Inputs!$B$12*(1+$B2335)^4</f>
        <v>90646.793179652552</v>
      </c>
      <c r="L2335" s="36">
        <f t="shared" si="360"/>
        <v>14170.00443773203</v>
      </c>
      <c r="M2335" s="36">
        <f t="shared" si="361"/>
        <v>188590.04797995277</v>
      </c>
      <c r="N2335" s="37">
        <f>M2335/Inputs!$B$6</f>
        <v>287.48482923773287</v>
      </c>
      <c r="O2335" s="38">
        <f>IF(N2335&gt;Inputs!$B$4,1,0)</f>
        <v>0</v>
      </c>
      <c r="P2335" s="34">
        <f t="shared" si="362"/>
        <v>6.6456238715754096E-2</v>
      </c>
      <c r="Q2335" s="36">
        <f>Inputs!$B$12*(1+$B2335)^0*$C2335+Inputs!$B$29*(1+$D2335)^0*Inputs!$B$19+Inputs!$B$30*(1+$E2335)^0*Inputs!$B$20+Inputs!$B$31*(1+$F2335)^0*Inputs!$B$21+Inputs!$B$22*(1+Inputs!$B$23)^0</f>
        <v>13414.366030974586</v>
      </c>
      <c r="R2335" s="36">
        <f>Inputs!$B$12*(1+$B2335)^1*$C2335+Inputs!$B$29*(1+$D2335)^1*Inputs!$B$19+Inputs!$B$30*(1+$E2335)^1*Inputs!$B$20+Inputs!$B$31*(1+$F2335)^1*Inputs!$B$21+Inputs!$B$22*(1+Inputs!$B$23)^1</f>
        <v>14196.699912905784</v>
      </c>
      <c r="S2335" s="36">
        <f>Inputs!$B$12*(1+$B2335)^2*$C2335+Inputs!$B$29*(1+$D2335)^2*Inputs!$B$19+Inputs!$B$30*(1+$E2335)^2*Inputs!$B$20+Inputs!$B$31*(1+$F2335)^2*Inputs!$B$21+Inputs!$B$22*(1+Inputs!$B$23)^2</f>
        <v>15048.785609874805</v>
      </c>
      <c r="T2335" s="36">
        <f>Inputs!$B$12*(1+$B2335)^3*$C2335+Inputs!$B$29*(1+$D2335)^3*Inputs!$B$19+Inputs!$B$30*(1+$E2335)^3*Inputs!$B$20+Inputs!$B$31*(1+$F2335)^3*Inputs!$B$21+Inputs!$B$22*(1+Inputs!$B$23)^3</f>
        <v>15977.754507442254</v>
      </c>
      <c r="U2335" s="36">
        <f>Inputs!$B$12*(1+$B2335)^4*$C2335+Inputs!$B$29*(1+$D2335)^4*Inputs!$B$19+Inputs!$B$30*(1+$E2335)^4*Inputs!$B$20+Inputs!$B$31*(1+$F2335)^4*Inputs!$B$21+Inputs!$B$22*(1+Inputs!$B$23)^4</f>
        <v>16991.497606706092</v>
      </c>
      <c r="V2335" s="35">
        <f>Inputs!$B$13/(Q2335*(1-$G2335))</f>
        <v>1.1607475108817882</v>
      </c>
      <c r="W2335" s="36">
        <f>Inputs!$B$13</f>
        <v>12660</v>
      </c>
      <c r="X2335" s="36">
        <f t="shared" si="363"/>
        <v>13008.577088041196</v>
      </c>
      <c r="Y2335" s="36">
        <f t="shared" si="364"/>
        <v>13376.196466767286</v>
      </c>
      <c r="Z2335" s="36">
        <f t="shared" si="365"/>
        <v>13763.256139642301</v>
      </c>
      <c r="AA2335" s="36">
        <f t="shared" si="366"/>
        <v>14170.00443773203</v>
      </c>
      <c r="AB2335" s="36">
        <f t="shared" si="367"/>
        <v>50772.471726920012</v>
      </c>
      <c r="AC2335" s="36">
        <f t="shared" si="368"/>
        <v>219949.71015494372</v>
      </c>
      <c r="AD2335" s="36">
        <f t="shared" si="369"/>
        <v>137817.57625303275</v>
      </c>
    </row>
    <row r="2336" spans="1:30" ht="14.25" customHeight="1" x14ac:dyDescent="0.25">
      <c r="A2336" s="16">
        <v>2320</v>
      </c>
      <c r="B2336" s="34">
        <v>0.26931099713881401</v>
      </c>
      <c r="C2336" s="34">
        <v>7.2897593181708201E-2</v>
      </c>
      <c r="D2336" s="34">
        <v>3.0170020172556902E-2</v>
      </c>
      <c r="E2336" s="34">
        <v>3.8989972748252701E-2</v>
      </c>
      <c r="F2336" s="34">
        <v>2.1425112968856599E-2</v>
      </c>
      <c r="G2336" s="34">
        <v>0.19504156639803599</v>
      </c>
      <c r="H2336" s="35">
        <v>0.99976213903706801</v>
      </c>
      <c r="I2336" s="34">
        <v>0.106222162244357</v>
      </c>
      <c r="J2336" s="34">
        <v>2.7751241821026E-2</v>
      </c>
      <c r="K2336" s="36">
        <f>Inputs!$B$12*(1+$B2336)^4</f>
        <v>155748.33812703402</v>
      </c>
      <c r="L2336" s="36">
        <f t="shared" si="360"/>
        <v>16351.181428390766</v>
      </c>
      <c r="M2336" s="36">
        <f t="shared" si="361"/>
        <v>182098.6968078402</v>
      </c>
      <c r="N2336" s="37">
        <f>M2336/Inputs!$B$6</f>
        <v>277.58947684121983</v>
      </c>
      <c r="O2336" s="38">
        <f>IF(N2336&gt;Inputs!$B$4,1,0)</f>
        <v>0</v>
      </c>
      <c r="P2336" s="34">
        <f t="shared" si="362"/>
        <v>7.8470920423331009E-2</v>
      </c>
      <c r="Q2336" s="36">
        <f>Inputs!$B$12*(1+$B2336)^0*$C2336+Inputs!$B$29*(1+$D2336)^0*Inputs!$B$19+Inputs!$B$30*(1+$E2336)^0*Inputs!$B$20+Inputs!$B$31*(1+$F2336)^0*Inputs!$B$21+Inputs!$B$22*(1+Inputs!$B$23)^0</f>
        <v>12395.899618329415</v>
      </c>
      <c r="R2336" s="36">
        <f>Inputs!$B$12*(1+$B2336)^1*$C2336+Inputs!$B$29*(1+$D2336)^1*Inputs!$B$19+Inputs!$B$30*(1+$E2336)^1*Inputs!$B$20+Inputs!$B$31*(1+$F2336)^1*Inputs!$B$21+Inputs!$B$22*(1+Inputs!$B$23)^1</f>
        <v>13798.919048611999</v>
      </c>
      <c r="S2336" s="36">
        <f>Inputs!$B$12*(1+$B2336)^2*$C2336+Inputs!$B$29*(1+$D2336)^2*Inputs!$B$19+Inputs!$B$30*(1+$E2336)^2*Inputs!$B$20+Inputs!$B$31*(1+$F2336)^2*Inputs!$B$21+Inputs!$B$22*(1+Inputs!$B$23)^2</f>
        <v>15525.987772759778</v>
      </c>
      <c r="T2336" s="36">
        <f>Inputs!$B$12*(1+$B2336)^3*$C2336+Inputs!$B$29*(1+$D2336)^3*Inputs!$B$19+Inputs!$B$30*(1+$E2336)^3*Inputs!$B$20+Inputs!$B$31*(1+$F2336)^3*Inputs!$B$21+Inputs!$B$22*(1+Inputs!$B$23)^3</f>
        <v>17662.760665913971</v>
      </c>
      <c r="U2336" s="36">
        <f>Inputs!$B$12*(1+$B2336)^4*$C2336+Inputs!$B$29*(1+$D2336)^4*Inputs!$B$19+Inputs!$B$30*(1+$E2336)^4*Inputs!$B$20+Inputs!$B$31*(1+$F2336)^4*Inputs!$B$21+Inputs!$B$22*(1+Inputs!$B$23)^4</f>
        <v>20317.908327639496</v>
      </c>
      <c r="V2336" s="35">
        <f>Inputs!$B$13/(Q2336*(1-$G2336))</f>
        <v>1.2687679517943058</v>
      </c>
      <c r="W2336" s="36">
        <f>Inputs!$B$13</f>
        <v>12660</v>
      </c>
      <c r="X2336" s="36">
        <f t="shared" si="363"/>
        <v>13345.912108902632</v>
      </c>
      <c r="Y2336" s="36">
        <f t="shared" si="364"/>
        <v>14175.789098490019</v>
      </c>
      <c r="Z2336" s="36">
        <f t="shared" si="365"/>
        <v>15170.573216750005</v>
      </c>
      <c r="AA2336" s="36">
        <f t="shared" si="366"/>
        <v>16351.181428390766</v>
      </c>
      <c r="AB2336" s="36">
        <f t="shared" si="367"/>
        <v>52823.07774817531</v>
      </c>
      <c r="AC2336" s="36">
        <f t="shared" si="368"/>
        <v>214155.08990605714</v>
      </c>
      <c r="AD2336" s="36">
        <f t="shared" si="369"/>
        <v>129275.6190596649</v>
      </c>
    </row>
    <row r="2337" spans="1:30" ht="14.25" customHeight="1" x14ac:dyDescent="0.25">
      <c r="A2337" s="16">
        <v>2321</v>
      </c>
      <c r="B2337" s="34">
        <v>0.46493846612512502</v>
      </c>
      <c r="C2337" s="34">
        <v>5.6593185318464398E-2</v>
      </c>
      <c r="D2337" s="34">
        <v>4.93194973150681E-2</v>
      </c>
      <c r="E2337" s="34">
        <v>2.5343789115252199E-2</v>
      </c>
      <c r="F2337" s="34">
        <v>-1.1782440036946401E-2</v>
      </c>
      <c r="G2337" s="34">
        <v>0.177421420554535</v>
      </c>
      <c r="H2337" s="35">
        <v>1.0090419554033401</v>
      </c>
      <c r="I2337" s="34">
        <v>9.7844119572105398E-2</v>
      </c>
      <c r="J2337" s="34">
        <v>3.0654817446034099E-2</v>
      </c>
      <c r="K2337" s="36">
        <f>Inputs!$B$12*(1+$B2337)^4</f>
        <v>276330.47371888341</v>
      </c>
      <c r="L2337" s="36">
        <f t="shared" si="360"/>
        <v>20026.371152076474</v>
      </c>
      <c r="M2337" s="36">
        <f t="shared" si="361"/>
        <v>251172.14565867803</v>
      </c>
      <c r="N2337" s="37">
        <f>M2337/Inputs!$B$6</f>
        <v>382.88436838213113</v>
      </c>
      <c r="O2337" s="38">
        <f>IF(N2337&gt;Inputs!$B$4,1,0)</f>
        <v>0</v>
      </c>
      <c r="P2337" s="34">
        <f t="shared" si="362"/>
        <v>6.7189302126071299E-2</v>
      </c>
      <c r="Q2337" s="36">
        <f>Inputs!$B$12*(1+$B2337)^0*$C2337+Inputs!$B$29*(1+$D2337)^0*Inputs!$B$19+Inputs!$B$30*(1+$E2337)^0*Inputs!$B$20+Inputs!$B$31*(1+$F2337)^0*Inputs!$B$21+Inputs!$B$22*(1+Inputs!$B$23)^0</f>
        <v>11417.635146534787</v>
      </c>
      <c r="R2337" s="36">
        <f>Inputs!$B$12*(1+$B2337)^1*$C2337+Inputs!$B$29*(1+$D2337)^1*Inputs!$B$19+Inputs!$B$30*(1+$E2337)^1*Inputs!$B$20+Inputs!$B$31*(1+$F2337)^1*Inputs!$B$21+Inputs!$B$22*(1+Inputs!$B$23)^1</f>
        <v>13100.519412910668</v>
      </c>
      <c r="S2337" s="36">
        <f>Inputs!$B$12*(1+$B2337)^2*$C2337+Inputs!$B$29*(1+$D2337)^2*Inputs!$B$19+Inputs!$B$30*(1+$E2337)^2*Inputs!$B$20+Inputs!$B$31*(1+$F2337)^2*Inputs!$B$21+Inputs!$B$22*(1+Inputs!$B$23)^2</f>
        <v>15525.614040182096</v>
      </c>
      <c r="T2337" s="36">
        <f>Inputs!$B$12*(1+$B2337)^3*$C2337+Inputs!$B$29*(1+$D2337)^3*Inputs!$B$19+Inputs!$B$30*(1+$E2337)^3*Inputs!$B$20+Inputs!$B$31*(1+$F2337)^3*Inputs!$B$21+Inputs!$B$22*(1+Inputs!$B$23)^3</f>
        <v>19034.559070939133</v>
      </c>
      <c r="U2337" s="36">
        <f>Inputs!$B$12*(1+$B2337)^4*$C2337+Inputs!$B$29*(1+$D2337)^4*Inputs!$B$19+Inputs!$B$30*(1+$E2337)^4*Inputs!$B$20+Inputs!$B$31*(1+$F2337)^4*Inputs!$B$21+Inputs!$B$22*(1+Inputs!$B$23)^4</f>
        <v>24127.684231814776</v>
      </c>
      <c r="V2337" s="35">
        <f>Inputs!$B$13/(Q2337*(1-$G2337))</f>
        <v>1.3479697579815693</v>
      </c>
      <c r="W2337" s="36">
        <f>Inputs!$B$13</f>
        <v>12660</v>
      </c>
      <c r="X2337" s="36">
        <f t="shared" si="363"/>
        <v>13612.91165827616</v>
      </c>
      <c r="Y2337" s="36">
        <f t="shared" si="364"/>
        <v>15050.742539511959</v>
      </c>
      <c r="Z2337" s="36">
        <f t="shared" si="365"/>
        <v>17125.678045578268</v>
      </c>
      <c r="AA2337" s="36">
        <f t="shared" si="366"/>
        <v>20026.371152076474</v>
      </c>
      <c r="AB2337" s="36">
        <f t="shared" si="367"/>
        <v>58547.448856770163</v>
      </c>
      <c r="AC2337" s="36">
        <f t="shared" si="368"/>
        <v>307195.86676345172</v>
      </c>
      <c r="AD2337" s="36">
        <f t="shared" si="369"/>
        <v>192624.69680190785</v>
      </c>
    </row>
    <row r="2338" spans="1:30" ht="14.25" customHeight="1" x14ac:dyDescent="0.25">
      <c r="A2338" s="16">
        <v>2322</v>
      </c>
      <c r="B2338" s="34">
        <v>0.40411405946821199</v>
      </c>
      <c r="C2338" s="34">
        <v>7.0113766639373798E-2</v>
      </c>
      <c r="D2338" s="34">
        <v>2.7145976165451599E-2</v>
      </c>
      <c r="E2338" s="34">
        <v>2.1209379777252999E-2</v>
      </c>
      <c r="F2338" s="34">
        <v>5.5922180308709199E-3</v>
      </c>
      <c r="G2338" s="34">
        <v>0.181170076924873</v>
      </c>
      <c r="H2338" s="35">
        <v>1.1297582949767999</v>
      </c>
      <c r="I2338" s="34">
        <v>9.5154766960574497E-2</v>
      </c>
      <c r="J2338" s="34">
        <v>2.9204169989738599E-2</v>
      </c>
      <c r="K2338" s="36">
        <f>Inputs!$B$12*(1+$B2338)^4</f>
        <v>233217.32103951156</v>
      </c>
      <c r="L2338" s="36">
        <f t="shared" si="360"/>
        <v>22923.301200692786</v>
      </c>
      <c r="M2338" s="36">
        <f t="shared" si="361"/>
        <v>290528.77673743252</v>
      </c>
      <c r="N2338" s="37">
        <f>M2338/Inputs!$B$6</f>
        <v>442.87923283145199</v>
      </c>
      <c r="O2338" s="38">
        <f>IF(N2338&gt;Inputs!$B$4,1,0)</f>
        <v>1</v>
      </c>
      <c r="P2338" s="34">
        <f t="shared" si="362"/>
        <v>6.5950596970835898E-2</v>
      </c>
      <c r="Q2338" s="36">
        <f>Inputs!$B$12*(1+$B2338)^0*$C2338+Inputs!$B$29*(1+$D2338)^0*Inputs!$B$19+Inputs!$B$30*(1+$E2338)^0*Inputs!$B$20+Inputs!$B$31*(1+$F2338)^0*Inputs!$B$21+Inputs!$B$22*(1+Inputs!$B$23)^0</f>
        <v>12228.870025789351</v>
      </c>
      <c r="R2338" s="36">
        <f>Inputs!$B$12*(1+$B2338)^1*$C2338+Inputs!$B$29*(1+$D2338)^1*Inputs!$B$19+Inputs!$B$30*(1+$E2338)^1*Inputs!$B$20+Inputs!$B$31*(1+$F2338)^1*Inputs!$B$21+Inputs!$B$22*(1+Inputs!$B$23)^1</f>
        <v>14027.936412204399</v>
      </c>
      <c r="S2338" s="36">
        <f>Inputs!$B$12*(1+$B2338)^2*$C2338+Inputs!$B$29*(1+$D2338)^2*Inputs!$B$19+Inputs!$B$30*(1+$E2338)^2*Inputs!$B$20+Inputs!$B$31*(1+$F2338)^2*Inputs!$B$21+Inputs!$B$22*(1+Inputs!$B$23)^2</f>
        <v>16515.643139743483</v>
      </c>
      <c r="T2338" s="36">
        <f>Inputs!$B$12*(1+$B2338)^3*$C2338+Inputs!$B$29*(1+$D2338)^3*Inputs!$B$19+Inputs!$B$30*(1+$E2338)^3*Inputs!$B$20+Inputs!$B$31*(1+$F2338)^3*Inputs!$B$21+Inputs!$B$22*(1+Inputs!$B$23)^3</f>
        <v>19969.648860779591</v>
      </c>
      <c r="U2338" s="36">
        <f>Inputs!$B$12*(1+$B2338)^4*$C2338+Inputs!$B$29*(1+$D2338)^4*Inputs!$B$19+Inputs!$B$30*(1+$E2338)^4*Inputs!$B$20+Inputs!$B$31*(1+$F2338)^4*Inputs!$B$21+Inputs!$B$22*(1+Inputs!$B$23)^4</f>
        <v>24779.806864215854</v>
      </c>
      <c r="V2338" s="35">
        <f>Inputs!$B$13/(Q2338*(1-$G2338))</f>
        <v>1.2643102869131506</v>
      </c>
      <c r="W2338" s="36">
        <f>Inputs!$B$13</f>
        <v>12660</v>
      </c>
      <c r="X2338" s="36">
        <f t="shared" si="363"/>
        <v>14136.109977581642</v>
      </c>
      <c r="Y2338" s="36">
        <f t="shared" si="364"/>
        <v>16188.096587268372</v>
      </c>
      <c r="Z2338" s="36">
        <f t="shared" si="365"/>
        <v>19023.560726966567</v>
      </c>
      <c r="AA2338" s="36">
        <f t="shared" si="366"/>
        <v>22923.301200692786</v>
      </c>
      <c r="AB2338" s="36">
        <f t="shared" si="367"/>
        <v>63446.898585275245</v>
      </c>
      <c r="AC2338" s="36">
        <f t="shared" si="368"/>
        <v>357733.79270724079</v>
      </c>
      <c r="AD2338" s="36">
        <f t="shared" si="369"/>
        <v>227081.87815215727</v>
      </c>
    </row>
    <row r="2339" spans="1:30" ht="14.25" customHeight="1" x14ac:dyDescent="0.25">
      <c r="A2339" s="16">
        <v>2323</v>
      </c>
      <c r="B2339" s="34">
        <v>0.30886080268685601</v>
      </c>
      <c r="C2339" s="34">
        <v>6.5990032364287202E-2</v>
      </c>
      <c r="D2339" s="34">
        <v>1.2185627243086399E-2</v>
      </c>
      <c r="E2339" s="34">
        <v>6.1792454660802999E-2</v>
      </c>
      <c r="F2339" s="34">
        <v>1.63611144153431E-2</v>
      </c>
      <c r="G2339" s="34">
        <v>0.17304231390495001</v>
      </c>
      <c r="H2339" s="35">
        <v>1.0303179062901999</v>
      </c>
      <c r="I2339" s="34">
        <v>9.2784953533924006E-2</v>
      </c>
      <c r="J2339" s="34">
        <v>1.8944681572992499E-2</v>
      </c>
      <c r="K2339" s="36">
        <f>Inputs!$B$12*(1+$B2339)^4</f>
        <v>176086.10927826521</v>
      </c>
      <c r="L2339" s="36">
        <f t="shared" si="360"/>
        <v>17466.703186886185</v>
      </c>
      <c r="M2339" s="36">
        <f t="shared" si="361"/>
        <v>210973.54942762377</v>
      </c>
      <c r="N2339" s="37">
        <f>M2339/Inputs!$B$6</f>
        <v>321.60602046893865</v>
      </c>
      <c r="O2339" s="38">
        <f>IF(N2339&gt;Inputs!$B$4,1,0)</f>
        <v>0</v>
      </c>
      <c r="P2339" s="34">
        <f t="shared" si="362"/>
        <v>7.3840271960931514E-2</v>
      </c>
      <c r="Q2339" s="36">
        <f>Inputs!$B$12*(1+$B2339)^0*$C2339+Inputs!$B$29*(1+$D2339)^0*Inputs!$B$19+Inputs!$B$30*(1+$E2339)^0*Inputs!$B$20+Inputs!$B$31*(1+$F2339)^0*Inputs!$B$21+Inputs!$B$22*(1+Inputs!$B$23)^0</f>
        <v>11981.445969284152</v>
      </c>
      <c r="R2339" s="36">
        <f>Inputs!$B$12*(1+$B2339)^1*$C2339+Inputs!$B$29*(1+$D2339)^1*Inputs!$B$19+Inputs!$B$30*(1+$E2339)^1*Inputs!$B$20+Inputs!$B$31*(1+$F2339)^1*Inputs!$B$21+Inputs!$B$22*(1+Inputs!$B$23)^1</f>
        <v>13404.502788376894</v>
      </c>
      <c r="S2339" s="36">
        <f>Inputs!$B$12*(1+$B2339)^2*$C2339+Inputs!$B$29*(1+$D2339)^2*Inputs!$B$19+Inputs!$B$30*(1+$E2339)^2*Inputs!$B$20+Inputs!$B$31*(1+$F2339)^2*Inputs!$B$21+Inputs!$B$22*(1+Inputs!$B$23)^2</f>
        <v>15214.47975953151</v>
      </c>
      <c r="T2339" s="36">
        <f>Inputs!$B$12*(1+$B2339)^3*$C2339+Inputs!$B$29*(1+$D2339)^3*Inputs!$B$19+Inputs!$B$30*(1+$E2339)^3*Inputs!$B$20+Inputs!$B$31*(1+$F2339)^3*Inputs!$B$21+Inputs!$B$22*(1+Inputs!$B$23)^3</f>
        <v>17528.591733258225</v>
      </c>
      <c r="U2339" s="36">
        <f>Inputs!$B$12*(1+$B2339)^4*$C2339+Inputs!$B$29*(1+$D2339)^4*Inputs!$B$19+Inputs!$B$30*(1+$E2339)^4*Inputs!$B$20+Inputs!$B$31*(1+$F2339)^4*Inputs!$B$21+Inputs!$B$22*(1+Inputs!$B$23)^4</f>
        <v>20500.120062138652</v>
      </c>
      <c r="V2339" s="35">
        <f>Inputs!$B$13/(Q2339*(1-$G2339))</f>
        <v>1.2777361554656692</v>
      </c>
      <c r="W2339" s="36">
        <f>Inputs!$B$13</f>
        <v>12660</v>
      </c>
      <c r="X2339" s="36">
        <f t="shared" si="363"/>
        <v>13477.994702150256</v>
      </c>
      <c r="Y2339" s="36">
        <f t="shared" si="364"/>
        <v>14519.657642787051</v>
      </c>
      <c r="Z2339" s="36">
        <f t="shared" si="365"/>
        <v>15831.480798726894</v>
      </c>
      <c r="AA2339" s="36">
        <f t="shared" si="366"/>
        <v>17466.703186886185</v>
      </c>
      <c r="AB2339" s="36">
        <f t="shared" si="367"/>
        <v>56307.594787582173</v>
      </c>
      <c r="AC2339" s="36">
        <f t="shared" si="368"/>
        <v>241028.42316599717</v>
      </c>
      <c r="AD2339" s="36">
        <f t="shared" si="369"/>
        <v>154665.9546400416</v>
      </c>
    </row>
    <row r="2340" spans="1:30" ht="14.25" customHeight="1" x14ac:dyDescent="0.25">
      <c r="A2340" s="16">
        <v>2324</v>
      </c>
      <c r="B2340" s="34">
        <v>0.307334168033642</v>
      </c>
      <c r="C2340" s="34">
        <v>6.71522195053805E-2</v>
      </c>
      <c r="D2340" s="34">
        <v>2.3312722664988302E-2</v>
      </c>
      <c r="E2340" s="34">
        <v>6.2263445965820001E-2</v>
      </c>
      <c r="F2340" s="34">
        <v>3.0832778077617199E-2</v>
      </c>
      <c r="G2340" s="34">
        <v>0.17651974325525099</v>
      </c>
      <c r="H2340" s="35">
        <v>0.99066527981391095</v>
      </c>
      <c r="I2340" s="34">
        <v>9.8575839635156495E-2</v>
      </c>
      <c r="J2340" s="34">
        <v>2.2189819596228798E-2</v>
      </c>
      <c r="K2340" s="36">
        <f>Inputs!$B$12*(1+$B2340)^4</f>
        <v>175266.00922857827</v>
      </c>
      <c r="L2340" s="36">
        <f t="shared" si="360"/>
        <v>17205.350450634462</v>
      </c>
      <c r="M2340" s="36">
        <f t="shared" si="361"/>
        <v>199060.09833663527</v>
      </c>
      <c r="N2340" s="37">
        <f>M2340/Inputs!$B$6</f>
        <v>303.44527185462692</v>
      </c>
      <c r="O2340" s="38">
        <f>IF(N2340&gt;Inputs!$B$4,1,0)</f>
        <v>0</v>
      </c>
      <c r="P2340" s="34">
        <f t="shared" si="362"/>
        <v>7.6386020038927693E-2</v>
      </c>
      <c r="Q2340" s="36">
        <f>Inputs!$B$12*(1+$B2340)^0*$C2340+Inputs!$B$29*(1+$D2340)^0*Inputs!$B$19+Inputs!$B$30*(1+$E2340)^0*Inputs!$B$20+Inputs!$B$31*(1+$F2340)^0*Inputs!$B$21+Inputs!$B$22*(1+Inputs!$B$23)^0</f>
        <v>12051.177197749752</v>
      </c>
      <c r="R2340" s="36">
        <f>Inputs!$B$12*(1+$B2340)^1*$C2340+Inputs!$B$29*(1+$D2340)^1*Inputs!$B$19+Inputs!$B$30*(1+$E2340)^1*Inputs!$B$20+Inputs!$B$31*(1+$F2340)^1*Inputs!$B$21+Inputs!$B$22*(1+Inputs!$B$23)^1</f>
        <v>13592.818258166029</v>
      </c>
      <c r="S2340" s="36">
        <f>Inputs!$B$12*(1+$B2340)^2*$C2340+Inputs!$B$29*(1+$D2340)^2*Inputs!$B$19+Inputs!$B$30*(1+$E2340)^2*Inputs!$B$20+Inputs!$B$31*(1+$F2340)^2*Inputs!$B$21+Inputs!$B$22*(1+Inputs!$B$23)^2</f>
        <v>15528.773150305133</v>
      </c>
      <c r="T2340" s="36">
        <f>Inputs!$B$12*(1+$B2340)^3*$C2340+Inputs!$B$29*(1+$D2340)^3*Inputs!$B$19+Inputs!$B$30*(1+$E2340)^3*Inputs!$B$20+Inputs!$B$31*(1+$F2340)^3*Inputs!$B$21+Inputs!$B$22*(1+Inputs!$B$23)^3</f>
        <v>17976.721618255317</v>
      </c>
      <c r="U2340" s="36">
        <f>Inputs!$B$12*(1+$B2340)^4*$C2340+Inputs!$B$29*(1+$D2340)^4*Inputs!$B$19+Inputs!$B$30*(1+$E2340)^4*Inputs!$B$20+Inputs!$B$31*(1+$F2340)^4*Inputs!$B$21+Inputs!$B$22*(1+Inputs!$B$23)^4</f>
        <v>21090.330690841591</v>
      </c>
      <c r="V2340" s="35">
        <f>Inputs!$B$13/(Q2340*(1-$G2340))</f>
        <v>1.2757073042842315</v>
      </c>
      <c r="W2340" s="36">
        <f>Inputs!$B$13</f>
        <v>12660</v>
      </c>
      <c r="X2340" s="36">
        <f t="shared" si="363"/>
        <v>13481.875831223373</v>
      </c>
      <c r="Y2340" s="36">
        <f t="shared" si="364"/>
        <v>14490.776203447787</v>
      </c>
      <c r="Z2340" s="36">
        <f t="shared" si="365"/>
        <v>15720.192178182231</v>
      </c>
      <c r="AA2340" s="36">
        <f t="shared" si="366"/>
        <v>17205.350450634462</v>
      </c>
      <c r="AB2340" s="36">
        <f t="shared" si="367"/>
        <v>55169.978608487392</v>
      </c>
      <c r="AC2340" s="36">
        <f t="shared" si="368"/>
        <v>230240.2201903073</v>
      </c>
      <c r="AD2340" s="36">
        <f t="shared" si="369"/>
        <v>143890.11972814787</v>
      </c>
    </row>
    <row r="2341" spans="1:30" ht="14.25" customHeight="1" x14ac:dyDescent="0.25">
      <c r="A2341" s="16">
        <v>2325</v>
      </c>
      <c r="B2341" s="34">
        <v>0.32941952807259101</v>
      </c>
      <c r="C2341" s="34">
        <v>7.2877957620768097E-2</v>
      </c>
      <c r="D2341" s="34">
        <v>3.3365604047657503E-2</v>
      </c>
      <c r="E2341" s="34">
        <v>1.23271523256041E-2</v>
      </c>
      <c r="F2341" s="34">
        <v>8.7518089613441499E-3</v>
      </c>
      <c r="G2341" s="34">
        <v>0.19463659673091299</v>
      </c>
      <c r="H2341" s="35">
        <v>1.02807968255507</v>
      </c>
      <c r="I2341" s="34">
        <v>9.2261979561490598E-2</v>
      </c>
      <c r="J2341" s="34">
        <v>2.7809487955525101E-2</v>
      </c>
      <c r="K2341" s="36">
        <f>Inputs!$B$12*(1+$B2341)^4</f>
        <v>187412.8935710596</v>
      </c>
      <c r="L2341" s="36">
        <f t="shared" si="360"/>
        <v>18331.922277940339</v>
      </c>
      <c r="M2341" s="36">
        <f t="shared" si="361"/>
        <v>245606.93029378742</v>
      </c>
      <c r="N2341" s="37">
        <f>M2341/Inputs!$B$6</f>
        <v>374.40080837467593</v>
      </c>
      <c r="O2341" s="38">
        <f>IF(N2341&gt;Inputs!$B$4,1,0)</f>
        <v>0</v>
      </c>
      <c r="P2341" s="34">
        <f t="shared" si="362"/>
        <v>6.4452491605965501E-2</v>
      </c>
      <c r="Q2341" s="36">
        <f>Inputs!$B$12*(1+$B2341)^0*$C2341+Inputs!$B$29*(1+$D2341)^0*Inputs!$B$19+Inputs!$B$30*(1+$E2341)^0*Inputs!$B$20+Inputs!$B$31*(1+$F2341)^0*Inputs!$B$21+Inputs!$B$22*(1+Inputs!$B$23)^0</f>
        <v>12394.721484673006</v>
      </c>
      <c r="R2341" s="36">
        <f>Inputs!$B$12*(1+$B2341)^1*$C2341+Inputs!$B$29*(1+$D2341)^1*Inputs!$B$19+Inputs!$B$30*(1+$E2341)^1*Inputs!$B$20+Inputs!$B$31*(1+$F2341)^1*Inputs!$B$21+Inputs!$B$22*(1+Inputs!$B$23)^1</f>
        <v>13946.674907849052</v>
      </c>
      <c r="S2341" s="36">
        <f>Inputs!$B$12*(1+$B2341)^2*$C2341+Inputs!$B$29*(1+$D2341)^2*Inputs!$B$19+Inputs!$B$30*(1+$E2341)^2*Inputs!$B$20+Inputs!$B$31*(1+$F2341)^2*Inputs!$B$21+Inputs!$B$22*(1+Inputs!$B$23)^2</f>
        <v>15975.468731321518</v>
      </c>
      <c r="T2341" s="36">
        <f>Inputs!$B$12*(1+$B2341)^3*$C2341+Inputs!$B$29*(1+$D2341)^3*Inputs!$B$19+Inputs!$B$30*(1+$E2341)^3*Inputs!$B$20+Inputs!$B$31*(1+$F2341)^3*Inputs!$B$21+Inputs!$B$22*(1+Inputs!$B$23)^3</f>
        <v>18637.484248291861</v>
      </c>
      <c r="U2341" s="36">
        <f>Inputs!$B$12*(1+$B2341)^4*$C2341+Inputs!$B$29*(1+$D2341)^4*Inputs!$B$19+Inputs!$B$30*(1+$E2341)^4*Inputs!$B$20+Inputs!$B$31*(1+$F2341)^4*Inputs!$B$21+Inputs!$B$22*(1+Inputs!$B$23)^4</f>
        <v>22140.597660054231</v>
      </c>
      <c r="V2341" s="35">
        <f>Inputs!$B$13/(Q2341*(1-$G2341))</f>
        <v>1.268250500688497</v>
      </c>
      <c r="W2341" s="36">
        <f>Inputs!$B$13</f>
        <v>12660</v>
      </c>
      <c r="X2341" s="36">
        <f t="shared" si="363"/>
        <v>13570.761010063892</v>
      </c>
      <c r="Y2341" s="36">
        <f t="shared" si="364"/>
        <v>14772.358508843932</v>
      </c>
      <c r="Z2341" s="36">
        <f t="shared" si="365"/>
        <v>16332.660167726879</v>
      </c>
      <c r="AA2341" s="36">
        <f t="shared" si="366"/>
        <v>18331.922277940339</v>
      </c>
      <c r="AB2341" s="36">
        <f t="shared" si="367"/>
        <v>57568.405347338987</v>
      </c>
      <c r="AC2341" s="36">
        <f t="shared" si="368"/>
        <v>292335.07006867079</v>
      </c>
      <c r="AD2341" s="36">
        <f t="shared" si="369"/>
        <v>188038.52494644842</v>
      </c>
    </row>
    <row r="2342" spans="1:30" ht="14.25" customHeight="1" x14ac:dyDescent="0.25">
      <c r="A2342" s="16">
        <v>2326</v>
      </c>
      <c r="B2342" s="34">
        <v>0.224572062470724</v>
      </c>
      <c r="C2342" s="34">
        <v>0.101846462274831</v>
      </c>
      <c r="D2342" s="34">
        <v>2.1467304849299401E-2</v>
      </c>
      <c r="E2342" s="34">
        <v>4.8304124400603499E-2</v>
      </c>
      <c r="F2342" s="34">
        <v>3.39120083684828E-2</v>
      </c>
      <c r="G2342" s="34">
        <v>0.178450456227295</v>
      </c>
      <c r="H2342" s="35">
        <v>1.0687620257495101</v>
      </c>
      <c r="I2342" s="34">
        <v>8.9831564578805104E-2</v>
      </c>
      <c r="J2342" s="34">
        <v>3.0310446854398598E-2</v>
      </c>
      <c r="K2342" s="36">
        <f>Inputs!$B$12*(1+$B2342)^4</f>
        <v>134923.82326221996</v>
      </c>
      <c r="L2342" s="36">
        <f t="shared" si="360"/>
        <v>20135.89202104749</v>
      </c>
      <c r="M2342" s="36">
        <f t="shared" si="361"/>
        <v>288003.79756512929</v>
      </c>
      <c r="N2342" s="37">
        <f>M2342/Inputs!$B$6</f>
        <v>439.03017921513612</v>
      </c>
      <c r="O2342" s="38">
        <f>IF(N2342&gt;Inputs!$B$4,1,0)</f>
        <v>1</v>
      </c>
      <c r="P2342" s="34">
        <f t="shared" si="362"/>
        <v>5.9521117724406505E-2</v>
      </c>
      <c r="Q2342" s="36">
        <f>Inputs!$B$12*(1+$B2342)^0*$C2342+Inputs!$B$29*(1+$D2342)^0*Inputs!$B$19+Inputs!$B$30*(1+$E2342)^0*Inputs!$B$20+Inputs!$B$31*(1+$F2342)^0*Inputs!$B$21+Inputs!$B$22*(1+Inputs!$B$23)^0</f>
        <v>14132.831763916784</v>
      </c>
      <c r="R2342" s="36">
        <f>Inputs!$B$12*(1+$B2342)^1*$C2342+Inputs!$B$29*(1+$D2342)^1*Inputs!$B$19+Inputs!$B$30*(1+$E2342)^1*Inputs!$B$20+Inputs!$B$31*(1+$F2342)^1*Inputs!$B$21+Inputs!$B$22*(1+Inputs!$B$23)^1</f>
        <v>15781.261144543463</v>
      </c>
      <c r="S2342" s="36">
        <f>Inputs!$B$12*(1+$B2342)^2*$C2342+Inputs!$B$29*(1+$D2342)^2*Inputs!$B$19+Inputs!$B$30*(1+$E2342)^2*Inputs!$B$20+Inputs!$B$31*(1+$F2342)^2*Inputs!$B$21+Inputs!$B$22*(1+Inputs!$B$23)^2</f>
        <v>17748.37099634585</v>
      </c>
      <c r="T2342" s="36">
        <f>Inputs!$B$12*(1+$B2342)^3*$C2342+Inputs!$B$29*(1+$D2342)^3*Inputs!$B$19+Inputs!$B$30*(1+$E2342)^3*Inputs!$B$20+Inputs!$B$31*(1+$F2342)^3*Inputs!$B$21+Inputs!$B$22*(1+Inputs!$B$23)^3</f>
        <v>20103.800075731488</v>
      </c>
      <c r="U2342" s="36">
        <f>Inputs!$B$12*(1+$B2342)^4*$C2342+Inputs!$B$29*(1+$D2342)^4*Inputs!$B$19+Inputs!$B$30*(1+$E2342)^4*Inputs!$B$20+Inputs!$B$31*(1+$F2342)^4*Inputs!$B$21+Inputs!$B$22*(1+Inputs!$B$23)^4</f>
        <v>22932.748084551495</v>
      </c>
      <c r="V2342" s="35">
        <f>Inputs!$B$13/(Q2342*(1-$G2342))</f>
        <v>1.090362125818106</v>
      </c>
      <c r="W2342" s="36">
        <f>Inputs!$B$13</f>
        <v>12660</v>
      </c>
      <c r="X2342" s="36">
        <f t="shared" si="363"/>
        <v>14066.628997954807</v>
      </c>
      <c r="Y2342" s="36">
        <f t="shared" si="364"/>
        <v>15741.273936603962</v>
      </c>
      <c r="Z2342" s="36">
        <f t="shared" si="365"/>
        <v>17741.148069914325</v>
      </c>
      <c r="AA2342" s="36">
        <f t="shared" si="366"/>
        <v>20135.89202104749</v>
      </c>
      <c r="AB2342" s="36">
        <f t="shared" si="367"/>
        <v>61293.635040522866</v>
      </c>
      <c r="AC2342" s="36">
        <f t="shared" si="368"/>
        <v>348552.25673140236</v>
      </c>
      <c r="AD2342" s="36">
        <f t="shared" si="369"/>
        <v>226710.16252460642</v>
      </c>
    </row>
    <row r="2343" spans="1:30" ht="14.25" customHeight="1" x14ac:dyDescent="0.25">
      <c r="A2343" s="16">
        <v>2327</v>
      </c>
      <c r="B2343" s="34">
        <v>0.35594041377751301</v>
      </c>
      <c r="C2343" s="34">
        <v>6.7686688933922004E-2</v>
      </c>
      <c r="D2343" s="34">
        <v>2.2004072651446601E-2</v>
      </c>
      <c r="E2343" s="34">
        <v>2.40259016049542E-2</v>
      </c>
      <c r="F2343" s="34">
        <v>2.08407409604279E-2</v>
      </c>
      <c r="G2343" s="34">
        <v>0.17590534851536299</v>
      </c>
      <c r="H2343" s="35">
        <v>0.99507825936762495</v>
      </c>
      <c r="I2343" s="34">
        <v>8.9835803694942498E-2</v>
      </c>
      <c r="J2343" s="34">
        <v>2.8712067750856201E-2</v>
      </c>
      <c r="K2343" s="36">
        <f>Inputs!$B$12*(1+$B2343)^4</f>
        <v>202821.35072104534</v>
      </c>
      <c r="L2343" s="36">
        <f t="shared" si="360"/>
        <v>18368.844239040136</v>
      </c>
      <c r="M2343" s="36">
        <f t="shared" si="361"/>
        <v>259042.6518431739</v>
      </c>
      <c r="N2343" s="37">
        <f>M2343/Inputs!$B$6</f>
        <v>394.88209122435046</v>
      </c>
      <c r="O2343" s="38">
        <f>IF(N2343&gt;Inputs!$B$4,1,0)</f>
        <v>0</v>
      </c>
      <c r="P2343" s="34">
        <f t="shared" si="362"/>
        <v>6.1123735944086294E-2</v>
      </c>
      <c r="Q2343" s="36">
        <f>Inputs!$B$12*(1+$B2343)^0*$C2343+Inputs!$B$29*(1+$D2343)^0*Inputs!$B$19+Inputs!$B$30*(1+$E2343)^0*Inputs!$B$20+Inputs!$B$31*(1+$F2343)^0*Inputs!$B$21+Inputs!$B$22*(1+Inputs!$B$23)^0</f>
        <v>12083.245363462243</v>
      </c>
      <c r="R2343" s="36">
        <f>Inputs!$B$12*(1+$B2343)^1*$C2343+Inputs!$B$29*(1+$D2343)^1*Inputs!$B$19+Inputs!$B$30*(1+$E2343)^1*Inputs!$B$20+Inputs!$B$31*(1+$F2343)^1*Inputs!$B$21+Inputs!$B$22*(1+Inputs!$B$23)^1</f>
        <v>13686.743448317837</v>
      </c>
      <c r="S2343" s="36">
        <f>Inputs!$B$12*(1+$B2343)^2*$C2343+Inputs!$B$29*(1+$D2343)^2*Inputs!$B$19+Inputs!$B$30*(1+$E2343)^2*Inputs!$B$20+Inputs!$B$31*(1+$F2343)^2*Inputs!$B$21+Inputs!$B$22*(1+Inputs!$B$23)^2</f>
        <v>15807.706066289164</v>
      </c>
      <c r="T2343" s="36">
        <f>Inputs!$B$12*(1+$B2343)^3*$C2343+Inputs!$B$29*(1+$D2343)^3*Inputs!$B$19+Inputs!$B$30*(1+$E2343)^3*Inputs!$B$20+Inputs!$B$31*(1+$F2343)^3*Inputs!$B$21+Inputs!$B$22*(1+Inputs!$B$23)^3</f>
        <v>18629.323283233578</v>
      </c>
      <c r="U2343" s="36">
        <f>Inputs!$B$12*(1+$B2343)^4*$C2343+Inputs!$B$29*(1+$D2343)^4*Inputs!$B$19+Inputs!$B$30*(1+$E2343)^4*Inputs!$B$20+Inputs!$B$31*(1+$F2343)^4*Inputs!$B$21+Inputs!$B$22*(1+Inputs!$B$23)^4</f>
        <v>22399.973172876988</v>
      </c>
      <c r="V2343" s="35">
        <f>Inputs!$B$13/(Q2343*(1-$G2343))</f>
        <v>1.2713730926521765</v>
      </c>
      <c r="W2343" s="36">
        <f>Inputs!$B$13</f>
        <v>12660</v>
      </c>
      <c r="X2343" s="36">
        <f t="shared" si="363"/>
        <v>13560.9416379308</v>
      </c>
      <c r="Y2343" s="36">
        <f t="shared" si="364"/>
        <v>14762.583034092599</v>
      </c>
      <c r="Z2343" s="36">
        <f t="shared" si="365"/>
        <v>16337.207579364927</v>
      </c>
      <c r="AA2343" s="36">
        <f t="shared" si="366"/>
        <v>18368.844239040136</v>
      </c>
      <c r="AB2343" s="36">
        <f t="shared" si="367"/>
        <v>57966.56809023385</v>
      </c>
      <c r="AC2343" s="36">
        <f t="shared" si="368"/>
        <v>309147.52587475936</v>
      </c>
      <c r="AD2343" s="36">
        <f t="shared" si="369"/>
        <v>201076.08375294006</v>
      </c>
    </row>
    <row r="2344" spans="1:30" ht="14.25" customHeight="1" x14ac:dyDescent="0.25">
      <c r="A2344" s="16">
        <v>2328</v>
      </c>
      <c r="B2344" s="34">
        <v>0.32696840967833002</v>
      </c>
      <c r="C2344" s="34">
        <v>7.5189263173509102E-2</v>
      </c>
      <c r="D2344" s="34">
        <v>2.4723075683260601E-2</v>
      </c>
      <c r="E2344" s="34">
        <v>5.6943473971295899E-2</v>
      </c>
      <c r="F2344" s="34">
        <v>1.19105396917615E-2</v>
      </c>
      <c r="G2344" s="34">
        <v>0.17676833615114201</v>
      </c>
      <c r="H2344" s="35">
        <v>0.947897257523451</v>
      </c>
      <c r="I2344" s="34">
        <v>0.102511493088632</v>
      </c>
      <c r="J2344" s="34">
        <v>2.2914023966123999E-2</v>
      </c>
      <c r="K2344" s="36">
        <f>Inputs!$B$12*(1+$B2344)^4</f>
        <v>186034.54070978513</v>
      </c>
      <c r="L2344" s="36">
        <f t="shared" si="360"/>
        <v>17870.606192907042</v>
      </c>
      <c r="M2344" s="36">
        <f t="shared" si="361"/>
        <v>196425.67484689498</v>
      </c>
      <c r="N2344" s="37">
        <f>M2344/Inputs!$B$6</f>
        <v>299.42938238855942</v>
      </c>
      <c r="O2344" s="38">
        <f>IF(N2344&gt;Inputs!$B$4,1,0)</f>
        <v>0</v>
      </c>
      <c r="P2344" s="34">
        <f t="shared" si="362"/>
        <v>7.9597469122508008E-2</v>
      </c>
      <c r="Q2344" s="36">
        <f>Inputs!$B$12*(1+$B2344)^0*$C2344+Inputs!$B$29*(1+$D2344)^0*Inputs!$B$19+Inputs!$B$30*(1+$E2344)^0*Inputs!$B$20+Inputs!$B$31*(1+$F2344)^0*Inputs!$B$21+Inputs!$B$22*(1+Inputs!$B$23)^0</f>
        <v>12533.399817837468</v>
      </c>
      <c r="R2344" s="36">
        <f>Inputs!$B$12*(1+$B2344)^1*$C2344+Inputs!$B$29*(1+$D2344)^1*Inputs!$B$19+Inputs!$B$30*(1+$E2344)^1*Inputs!$B$20+Inputs!$B$31*(1+$F2344)^1*Inputs!$B$21+Inputs!$B$22*(1+Inputs!$B$23)^1</f>
        <v>14217.724559036502</v>
      </c>
      <c r="S2344" s="36">
        <f>Inputs!$B$12*(1+$B2344)^2*$C2344+Inputs!$B$29*(1+$D2344)^2*Inputs!$B$19+Inputs!$B$30*(1+$E2344)^2*Inputs!$B$20+Inputs!$B$31*(1+$F2344)^2*Inputs!$B$21+Inputs!$B$22*(1+Inputs!$B$23)^2</f>
        <v>16393.077235260862</v>
      </c>
      <c r="T2344" s="36">
        <f>Inputs!$B$12*(1+$B2344)^3*$C2344+Inputs!$B$29*(1+$D2344)^3*Inputs!$B$19+Inputs!$B$30*(1+$E2344)^3*Inputs!$B$20+Inputs!$B$31*(1+$F2344)^3*Inputs!$B$21+Inputs!$B$22*(1+Inputs!$B$23)^3</f>
        <v>19217.614106924717</v>
      </c>
      <c r="U2344" s="36">
        <f>Inputs!$B$12*(1+$B2344)^4*$C2344+Inputs!$B$29*(1+$D2344)^4*Inputs!$B$19+Inputs!$B$30*(1+$E2344)^4*Inputs!$B$20+Inputs!$B$31*(1+$F2344)^4*Inputs!$B$21+Inputs!$B$22*(1+Inputs!$B$23)^4</f>
        <v>22901.079348503874</v>
      </c>
      <c r="V2344" s="35">
        <f>Inputs!$B$13/(Q2344*(1-$G2344))</f>
        <v>1.2269948656487029</v>
      </c>
      <c r="W2344" s="36">
        <f>Inputs!$B$13</f>
        <v>12660</v>
      </c>
      <c r="X2344" s="36">
        <f t="shared" si="363"/>
        <v>13544.664981157437</v>
      </c>
      <c r="Y2344" s="36">
        <f t="shared" si="364"/>
        <v>14675.411104594676</v>
      </c>
      <c r="Z2344" s="36">
        <f t="shared" si="365"/>
        <v>16100.123782387496</v>
      </c>
      <c r="AA2344" s="36">
        <f t="shared" si="366"/>
        <v>17870.606192907042</v>
      </c>
      <c r="AB2344" s="36">
        <f t="shared" si="367"/>
        <v>55443.719112274397</v>
      </c>
      <c r="AC2344" s="36">
        <f t="shared" si="368"/>
        <v>229656.72015734183</v>
      </c>
      <c r="AD2344" s="36">
        <f t="shared" si="369"/>
        <v>140981.9557346206</v>
      </c>
    </row>
    <row r="2345" spans="1:30" ht="14.25" customHeight="1" x14ac:dyDescent="0.25">
      <c r="A2345" s="16">
        <v>2329</v>
      </c>
      <c r="B2345" s="34">
        <v>0.23173011776795199</v>
      </c>
      <c r="C2345" s="34">
        <v>8.6574341701870894E-2</v>
      </c>
      <c r="D2345" s="34">
        <v>3.8623732875834003E-2</v>
      </c>
      <c r="E2345" s="34">
        <v>6.16363047844532E-2</v>
      </c>
      <c r="F2345" s="34">
        <v>1.0020537177213899E-2</v>
      </c>
      <c r="G2345" s="34">
        <v>0.190637227842443</v>
      </c>
      <c r="H2345" s="35">
        <v>1.1241409300123499</v>
      </c>
      <c r="I2345" s="34">
        <v>9.4775679222267095E-2</v>
      </c>
      <c r="J2345" s="34">
        <v>2.6294192755730399E-2</v>
      </c>
      <c r="K2345" s="36">
        <f>Inputs!$B$12*(1+$B2345)^4</f>
        <v>138106.30099079589</v>
      </c>
      <c r="L2345" s="36">
        <f t="shared" si="360"/>
        <v>19190.224573511881</v>
      </c>
      <c r="M2345" s="36">
        <f t="shared" si="361"/>
        <v>241820.78594664246</v>
      </c>
      <c r="N2345" s="37">
        <f>M2345/Inputs!$B$6</f>
        <v>368.6292468698818</v>
      </c>
      <c r="O2345" s="38">
        <f>IF(N2345&gt;Inputs!$B$4,1,0)</f>
        <v>0</v>
      </c>
      <c r="P2345" s="34">
        <f t="shared" si="362"/>
        <v>6.8481486466536692E-2</v>
      </c>
      <c r="Q2345" s="36">
        <f>Inputs!$B$12*(1+$B2345)^0*$C2345+Inputs!$B$29*(1+$D2345)^0*Inputs!$B$19+Inputs!$B$30*(1+$E2345)^0*Inputs!$B$20+Inputs!$B$31*(1+$F2345)^0*Inputs!$B$21+Inputs!$B$22*(1+Inputs!$B$23)^0</f>
        <v>13216.504529539176</v>
      </c>
      <c r="R2345" s="36">
        <f>Inputs!$B$12*(1+$B2345)^1*$C2345+Inputs!$B$29*(1+$D2345)^1*Inputs!$B$19+Inputs!$B$30*(1+$E2345)^1*Inputs!$B$20+Inputs!$B$31*(1+$F2345)^1*Inputs!$B$21+Inputs!$B$22*(1+Inputs!$B$23)^1</f>
        <v>14678.578080696145</v>
      </c>
      <c r="S2345" s="36">
        <f>Inputs!$B$12*(1+$B2345)^2*$C2345+Inputs!$B$29*(1+$D2345)^2*Inputs!$B$19+Inputs!$B$30*(1+$E2345)^2*Inputs!$B$20+Inputs!$B$31*(1+$F2345)^2*Inputs!$B$21+Inputs!$B$22*(1+Inputs!$B$23)^2</f>
        <v>16432.429221166472</v>
      </c>
      <c r="T2345" s="36">
        <f>Inputs!$B$12*(1+$B2345)^3*$C2345+Inputs!$B$29*(1+$D2345)^3*Inputs!$B$19+Inputs!$B$30*(1+$E2345)^3*Inputs!$B$20+Inputs!$B$31*(1+$F2345)^3*Inputs!$B$21+Inputs!$B$22*(1+Inputs!$B$23)^3</f>
        <v>18543.416272813003</v>
      </c>
      <c r="U2345" s="36">
        <f>Inputs!$B$12*(1+$B2345)^4*$C2345+Inputs!$B$29*(1+$D2345)^4*Inputs!$B$19+Inputs!$B$30*(1+$E2345)^4*Inputs!$B$20+Inputs!$B$31*(1+$F2345)^4*Inputs!$B$21+Inputs!$B$22*(1+Inputs!$B$23)^4</f>
        <v>21091.917882622307</v>
      </c>
      <c r="V2345" s="35">
        <f>Inputs!$B$13/(Q2345*(1-$G2345))</f>
        <v>1.1835152873685668</v>
      </c>
      <c r="W2345" s="36">
        <f>Inputs!$B$13</f>
        <v>12660</v>
      </c>
      <c r="X2345" s="36">
        <f t="shared" si="363"/>
        <v>13884.164117877148</v>
      </c>
      <c r="Y2345" s="36">
        <f t="shared" si="364"/>
        <v>15345.679004324493</v>
      </c>
      <c r="Z2345" s="36">
        <f t="shared" si="365"/>
        <v>17094.279222007881</v>
      </c>
      <c r="AA2345" s="36">
        <f t="shared" si="366"/>
        <v>19190.224573511881</v>
      </c>
      <c r="AB2345" s="36">
        <f t="shared" si="367"/>
        <v>58946.330611037272</v>
      </c>
      <c r="AC2345" s="36">
        <f t="shared" si="368"/>
        <v>287593.29059098882</v>
      </c>
      <c r="AD2345" s="36">
        <f t="shared" si="369"/>
        <v>182874.45533560519</v>
      </c>
    </row>
    <row r="2346" spans="1:30" ht="14.25" customHeight="1" x14ac:dyDescent="0.25">
      <c r="A2346" s="16">
        <v>2330</v>
      </c>
      <c r="B2346" s="34">
        <v>0.25510201483488198</v>
      </c>
      <c r="C2346" s="34">
        <v>6.9260908774909702E-2</v>
      </c>
      <c r="D2346" s="34">
        <v>4.9619239995507602E-2</v>
      </c>
      <c r="E2346" s="34">
        <v>4.7236032521024499E-2</v>
      </c>
      <c r="F2346" s="34">
        <v>-3.5127537239874099E-3</v>
      </c>
      <c r="G2346" s="34">
        <v>0.18808660326267199</v>
      </c>
      <c r="H2346" s="35">
        <v>1.0037541060853601</v>
      </c>
      <c r="I2346" s="34">
        <v>0.105270046288196</v>
      </c>
      <c r="J2346" s="34">
        <v>2.6770664691009902E-2</v>
      </c>
      <c r="K2346" s="36">
        <f>Inputs!$B$12*(1+$B2346)^4</f>
        <v>148890.62652438882</v>
      </c>
      <c r="L2346" s="36">
        <f t="shared" si="360"/>
        <v>15644.556341274287</v>
      </c>
      <c r="M2346" s="36">
        <f t="shared" si="361"/>
        <v>175943.1331086313</v>
      </c>
      <c r="N2346" s="37">
        <f>M2346/Inputs!$B$6</f>
        <v>268.20599559242578</v>
      </c>
      <c r="O2346" s="38">
        <f>IF(N2346&gt;Inputs!$B$4,1,0)</f>
        <v>0</v>
      </c>
      <c r="P2346" s="34">
        <f t="shared" si="362"/>
        <v>7.8499381597186099E-2</v>
      </c>
      <c r="Q2346" s="36">
        <f>Inputs!$B$12*(1+$B2346)^0*$C2346+Inputs!$B$29*(1+$D2346)^0*Inputs!$B$19+Inputs!$B$30*(1+$E2346)^0*Inputs!$B$20+Inputs!$B$31*(1+$F2346)^0*Inputs!$B$21+Inputs!$B$22*(1+Inputs!$B$23)^0</f>
        <v>12177.698553921502</v>
      </c>
      <c r="R2346" s="36">
        <f>Inputs!$B$12*(1+$B2346)^1*$C2346+Inputs!$B$29*(1+$D2346)^1*Inputs!$B$19+Inputs!$B$30*(1+$E2346)^1*Inputs!$B$20+Inputs!$B$31*(1+$F2346)^1*Inputs!$B$21+Inputs!$B$22*(1+Inputs!$B$23)^1</f>
        <v>13435.223297538623</v>
      </c>
      <c r="S2346" s="36">
        <f>Inputs!$B$12*(1+$B2346)^2*$C2346+Inputs!$B$29*(1+$D2346)^2*Inputs!$B$19+Inputs!$B$30*(1+$E2346)^2*Inputs!$B$20+Inputs!$B$31*(1+$F2346)^2*Inputs!$B$21+Inputs!$B$22*(1+Inputs!$B$23)^2</f>
        <v>14974.894431740395</v>
      </c>
      <c r="T2346" s="36">
        <f>Inputs!$B$12*(1+$B2346)^3*$C2346+Inputs!$B$29*(1+$D2346)^3*Inputs!$B$19+Inputs!$B$30*(1+$E2346)^3*Inputs!$B$20+Inputs!$B$31*(1+$F2346)^3*Inputs!$B$21+Inputs!$B$22*(1+Inputs!$B$23)^3</f>
        <v>16866.306436886407</v>
      </c>
      <c r="U2346" s="36">
        <f>Inputs!$B$12*(1+$B2346)^4*$C2346+Inputs!$B$29*(1+$D2346)^4*Inputs!$B$19+Inputs!$B$30*(1+$E2346)^4*Inputs!$B$20+Inputs!$B$31*(1+$F2346)^4*Inputs!$B$21+Inputs!$B$22*(1+Inputs!$B$23)^4</f>
        <v>19196.683708806253</v>
      </c>
      <c r="V2346" s="35">
        <f>Inputs!$B$13/(Q2346*(1-$G2346))</f>
        <v>1.2804386620406516</v>
      </c>
      <c r="W2346" s="36">
        <f>Inputs!$B$13</f>
        <v>12660</v>
      </c>
      <c r="X2346" s="36">
        <f t="shared" si="363"/>
        <v>13212.794160794498</v>
      </c>
      <c r="Y2346" s="36">
        <f t="shared" si="364"/>
        <v>13885.970343235671</v>
      </c>
      <c r="Z2346" s="36">
        <f t="shared" si="365"/>
        <v>14692.617008034591</v>
      </c>
      <c r="AA2346" s="36">
        <f t="shared" si="366"/>
        <v>15644.556341274287</v>
      </c>
      <c r="AB2346" s="36">
        <f t="shared" si="367"/>
        <v>51884.078842013405</v>
      </c>
      <c r="AC2346" s="36">
        <f t="shared" si="368"/>
        <v>204630.54850233323</v>
      </c>
      <c r="AD2346" s="36">
        <f t="shared" si="369"/>
        <v>124059.05426661791</v>
      </c>
    </row>
    <row r="2347" spans="1:30" ht="14.25" customHeight="1" x14ac:dyDescent="0.25">
      <c r="A2347" s="16">
        <v>2331</v>
      </c>
      <c r="B2347" s="34">
        <v>0.16862041853774101</v>
      </c>
      <c r="C2347" s="34">
        <v>8.6687910422008504E-2</v>
      </c>
      <c r="D2347" s="34">
        <v>2.5113302071332701E-2</v>
      </c>
      <c r="E2347" s="34">
        <v>4.7088532092418603E-2</v>
      </c>
      <c r="F2347" s="34">
        <v>1.59748300926633E-2</v>
      </c>
      <c r="G2347" s="34">
        <v>0.18129276815276499</v>
      </c>
      <c r="H2347" s="35">
        <v>1.14648671983352</v>
      </c>
      <c r="I2347" s="34">
        <v>9.6262393488879203E-2</v>
      </c>
      <c r="J2347" s="34">
        <v>2.4352144398104601E-2</v>
      </c>
      <c r="K2347" s="36">
        <f>Inputs!$B$12*(1+$B2347)^4</f>
        <v>111903.87644459731</v>
      </c>
      <c r="L2347" s="36">
        <f t="shared" si="360"/>
        <v>17440.624146080561</v>
      </c>
      <c r="M2347" s="36">
        <f t="shared" si="361"/>
        <v>213069.13504987134</v>
      </c>
      <c r="N2347" s="37">
        <f>M2347/Inputs!$B$6</f>
        <v>324.80051074675509</v>
      </c>
      <c r="O2347" s="38">
        <f>IF(N2347&gt;Inputs!$B$4,1,0)</f>
        <v>0</v>
      </c>
      <c r="P2347" s="34">
        <f t="shared" si="362"/>
        <v>7.1910249090774606E-2</v>
      </c>
      <c r="Q2347" s="36">
        <f>Inputs!$B$12*(1+$B2347)^0*$C2347+Inputs!$B$29*(1+$D2347)^0*Inputs!$B$19+Inputs!$B$30*(1+$E2347)^0*Inputs!$B$20+Inputs!$B$31*(1+$F2347)^0*Inputs!$B$21+Inputs!$B$22*(1+Inputs!$B$23)^0</f>
        <v>13223.318652747432</v>
      </c>
      <c r="R2347" s="36">
        <f>Inputs!$B$12*(1+$B2347)^1*$C2347+Inputs!$B$29*(1+$D2347)^1*Inputs!$B$19+Inputs!$B$30*(1+$E2347)^1*Inputs!$B$20+Inputs!$B$31*(1+$F2347)^1*Inputs!$B$21+Inputs!$B$22*(1+Inputs!$B$23)^1</f>
        <v>14304.503812378098</v>
      </c>
      <c r="S2347" s="36">
        <f>Inputs!$B$12*(1+$B2347)^2*$C2347+Inputs!$B$29*(1+$D2347)^2*Inputs!$B$19+Inputs!$B$30*(1+$E2347)^2*Inputs!$B$20+Inputs!$B$31*(1+$F2347)^2*Inputs!$B$21+Inputs!$B$22*(1+Inputs!$B$23)^2</f>
        <v>15540.304360337934</v>
      </c>
      <c r="T2347" s="36">
        <f>Inputs!$B$12*(1+$B2347)^3*$C2347+Inputs!$B$29*(1+$D2347)^3*Inputs!$B$19+Inputs!$B$30*(1+$E2347)^3*Inputs!$B$20+Inputs!$B$31*(1+$F2347)^3*Inputs!$B$21+Inputs!$B$22*(1+Inputs!$B$23)^3</f>
        <v>16955.927720174201</v>
      </c>
      <c r="U2347" s="36">
        <f>Inputs!$B$12*(1+$B2347)^4*$C2347+Inputs!$B$29*(1+$D2347)^4*Inputs!$B$19+Inputs!$B$30*(1+$E2347)^4*Inputs!$B$20+Inputs!$B$31*(1+$F2347)^4*Inputs!$B$21+Inputs!$B$22*(1+Inputs!$B$23)^4</f>
        <v>18580.798249837128</v>
      </c>
      <c r="V2347" s="35">
        <f>Inputs!$B$13/(Q2347*(1-$G2347))</f>
        <v>1.1694041088239155</v>
      </c>
      <c r="W2347" s="36">
        <f>Inputs!$B$13</f>
        <v>12660</v>
      </c>
      <c r="X2347" s="36">
        <f t="shared" si="363"/>
        <v>13628.028704664515</v>
      </c>
      <c r="Y2347" s="36">
        <f t="shared" si="364"/>
        <v>14732.492684883931</v>
      </c>
      <c r="Z2347" s="36">
        <f t="shared" si="365"/>
        <v>15994.995055953737</v>
      </c>
      <c r="AA2347" s="36">
        <f t="shared" si="366"/>
        <v>17440.624146080561</v>
      </c>
      <c r="AB2347" s="36">
        <f t="shared" si="367"/>
        <v>56160.107892134016</v>
      </c>
      <c r="AC2347" s="36">
        <f t="shared" si="368"/>
        <v>248439.42232945113</v>
      </c>
      <c r="AD2347" s="36">
        <f t="shared" si="369"/>
        <v>156909.02715773732</v>
      </c>
    </row>
    <row r="2348" spans="1:30" ht="14.25" customHeight="1" x14ac:dyDescent="0.25">
      <c r="A2348" s="16">
        <v>2332</v>
      </c>
      <c r="B2348" s="34">
        <v>0.37082468357389098</v>
      </c>
      <c r="C2348" s="34">
        <v>6.2946904087957903E-2</v>
      </c>
      <c r="D2348" s="34">
        <v>1.8758424016129E-2</v>
      </c>
      <c r="E2348" s="34">
        <v>3.79304702612187E-2</v>
      </c>
      <c r="F2348" s="34">
        <v>-9.5146434586018697E-3</v>
      </c>
      <c r="G2348" s="34">
        <v>0.19164983932530499</v>
      </c>
      <c r="H2348" s="35">
        <v>0.94605954957429195</v>
      </c>
      <c r="I2348" s="34">
        <v>9.9244293674318598E-2</v>
      </c>
      <c r="J2348" s="34">
        <v>2.5919232313817198E-2</v>
      </c>
      <c r="K2348" s="36">
        <f>Inputs!$B$12*(1+$B2348)^4</f>
        <v>211874.60893878131</v>
      </c>
      <c r="L2348" s="36">
        <f t="shared" si="360"/>
        <v>16486.86101389891</v>
      </c>
      <c r="M2348" s="36">
        <f t="shared" si="361"/>
        <v>197270.84207041259</v>
      </c>
      <c r="N2348" s="37">
        <f>M2348/Inputs!$B$6</f>
        <v>300.7177470585558</v>
      </c>
      <c r="O2348" s="38">
        <f>IF(N2348&gt;Inputs!$B$4,1,0)</f>
        <v>0</v>
      </c>
      <c r="P2348" s="34">
        <f t="shared" si="362"/>
        <v>7.3325061360501403E-2</v>
      </c>
      <c r="Q2348" s="36">
        <f>Inputs!$B$12*(1+$B2348)^0*$C2348+Inputs!$B$29*(1+$D2348)^0*Inputs!$B$19+Inputs!$B$30*(1+$E2348)^0*Inputs!$B$20+Inputs!$B$31*(1+$F2348)^0*Inputs!$B$21+Inputs!$B$22*(1+Inputs!$B$23)^0</f>
        <v>11798.858272704394</v>
      </c>
      <c r="R2348" s="36">
        <f>Inputs!$B$12*(1+$B2348)^1*$C2348+Inputs!$B$29*(1+$D2348)^1*Inputs!$B$19+Inputs!$B$30*(1+$E2348)^1*Inputs!$B$20+Inputs!$B$31*(1+$F2348)^1*Inputs!$B$21+Inputs!$B$22*(1+Inputs!$B$23)^1</f>
        <v>13244.553165952908</v>
      </c>
      <c r="S2348" s="36">
        <f>Inputs!$B$12*(1+$B2348)^2*$C2348+Inputs!$B$29*(1+$D2348)^2*Inputs!$B$19+Inputs!$B$30*(1+$E2348)^2*Inputs!$B$20+Inputs!$B$31*(1+$F2348)^2*Inputs!$B$21+Inputs!$B$22*(1+Inputs!$B$23)^2</f>
        <v>15212.712322764484</v>
      </c>
      <c r="T2348" s="36">
        <f>Inputs!$B$12*(1+$B2348)^3*$C2348+Inputs!$B$29*(1+$D2348)^3*Inputs!$B$19+Inputs!$B$30*(1+$E2348)^3*Inputs!$B$20+Inputs!$B$31*(1+$F2348)^3*Inputs!$B$21+Inputs!$B$22*(1+Inputs!$B$23)^3</f>
        <v>17896.017544362643</v>
      </c>
      <c r="U2348" s="36">
        <f>Inputs!$B$12*(1+$B2348)^4*$C2348+Inputs!$B$29*(1+$D2348)^4*Inputs!$B$19+Inputs!$B$30*(1+$E2348)^4*Inputs!$B$20+Inputs!$B$31*(1+$F2348)^4*Inputs!$B$21+Inputs!$B$22*(1+Inputs!$B$23)^4</f>
        <v>21558.571174044137</v>
      </c>
      <c r="V2348" s="35">
        <f>Inputs!$B$13/(Q2348*(1-$G2348))</f>
        <v>1.3273767068726787</v>
      </c>
      <c r="W2348" s="36">
        <f>Inputs!$B$13</f>
        <v>12660</v>
      </c>
      <c r="X2348" s="36">
        <f t="shared" si="363"/>
        <v>13190.59125296003</v>
      </c>
      <c r="Y2348" s="36">
        <f t="shared" si="364"/>
        <v>13978.448404936642</v>
      </c>
      <c r="Z2348" s="36">
        <f t="shared" si="365"/>
        <v>15064.989892576035</v>
      </c>
      <c r="AA2348" s="36">
        <f t="shared" si="366"/>
        <v>16486.86101389891</v>
      </c>
      <c r="AB2348" s="36">
        <f t="shared" si="367"/>
        <v>53547.398574320701</v>
      </c>
      <c r="AC2348" s="36">
        <f t="shared" si="368"/>
        <v>230674.03532723221</v>
      </c>
      <c r="AD2348" s="36">
        <f t="shared" si="369"/>
        <v>143723.44349609187</v>
      </c>
    </row>
    <row r="2349" spans="1:30" ht="14.25" customHeight="1" x14ac:dyDescent="0.25">
      <c r="A2349" s="16">
        <v>2333</v>
      </c>
      <c r="B2349" s="34">
        <v>0.52433303567653899</v>
      </c>
      <c r="C2349" s="34">
        <v>6.9504120331361205E-2</v>
      </c>
      <c r="D2349" s="34">
        <v>2.7516295424725799E-2</v>
      </c>
      <c r="E2349" s="34">
        <v>3.2888530657558798E-2</v>
      </c>
      <c r="F2349" s="34">
        <v>1.00175962291924E-2</v>
      </c>
      <c r="G2349" s="34">
        <v>0.19220022687854901</v>
      </c>
      <c r="H2349" s="35">
        <v>1.07465136402269</v>
      </c>
      <c r="I2349" s="34">
        <v>0.101944374201398</v>
      </c>
      <c r="J2349" s="34">
        <v>3.3326460181341902E-2</v>
      </c>
      <c r="K2349" s="36">
        <f>Inputs!$B$12*(1+$B2349)^4</f>
        <v>323944.56490213238</v>
      </c>
      <c r="L2349" s="36">
        <f t="shared" si="360"/>
        <v>27048.067872399068</v>
      </c>
      <c r="M2349" s="36">
        <f t="shared" si="361"/>
        <v>317935.30611209461</v>
      </c>
      <c r="N2349" s="37">
        <f>M2349/Inputs!$B$6</f>
        <v>484.65747882941253</v>
      </c>
      <c r="O2349" s="38">
        <f>IF(N2349&gt;Inputs!$B$4,1,0)</f>
        <v>1</v>
      </c>
      <c r="P2349" s="34">
        <f t="shared" si="362"/>
        <v>6.8617914020056098E-2</v>
      </c>
      <c r="Q2349" s="36">
        <f>Inputs!$B$12*(1+$B2349)^0*$C2349+Inputs!$B$29*(1+$D2349)^0*Inputs!$B$19+Inputs!$B$30*(1+$E2349)^0*Inputs!$B$20+Inputs!$B$31*(1+$F2349)^0*Inputs!$B$21+Inputs!$B$22*(1+Inputs!$B$23)^0</f>
        <v>12192.291247308593</v>
      </c>
      <c r="R2349" s="36">
        <f>Inputs!$B$12*(1+$B2349)^1*$C2349+Inputs!$B$29*(1+$D2349)^1*Inputs!$B$19+Inputs!$B$30*(1+$E2349)^1*Inputs!$B$20+Inputs!$B$31*(1+$F2349)^1*Inputs!$B$21+Inputs!$B$22*(1+Inputs!$B$23)^1</f>
        <v>14528.429775725635</v>
      </c>
      <c r="S2349" s="36">
        <f>Inputs!$B$12*(1+$B2349)^2*$C2349+Inputs!$B$29*(1+$D2349)^2*Inputs!$B$19+Inputs!$B$30*(1+$E2349)^2*Inputs!$B$20+Inputs!$B$31*(1+$F2349)^2*Inputs!$B$21+Inputs!$B$22*(1+Inputs!$B$23)^2</f>
        <v>18014.669929915872</v>
      </c>
      <c r="T2349" s="36">
        <f>Inputs!$B$12*(1+$B2349)^3*$C2349+Inputs!$B$29*(1+$D2349)^3*Inputs!$B$19+Inputs!$B$30*(1+$E2349)^3*Inputs!$B$20+Inputs!$B$31*(1+$F2349)^3*Inputs!$B$21+Inputs!$B$22*(1+Inputs!$B$23)^3</f>
        <v>23252.263025718799</v>
      </c>
      <c r="U2349" s="36">
        <f>Inputs!$B$12*(1+$B2349)^4*$C2349+Inputs!$B$29*(1+$D2349)^4*Inputs!$B$19+Inputs!$B$30*(1+$E2349)^4*Inputs!$B$20+Inputs!$B$31*(1+$F2349)^4*Inputs!$B$21+Inputs!$B$22*(1+Inputs!$B$23)^4</f>
        <v>31157.66663967674</v>
      </c>
      <c r="V2349" s="35">
        <f>Inputs!$B$13/(Q2349*(1-$G2349))</f>
        <v>1.2854188086502083</v>
      </c>
      <c r="W2349" s="36">
        <f>Inputs!$B$13</f>
        <v>12660</v>
      </c>
      <c r="X2349" s="36">
        <f t="shared" si="363"/>
        <v>14467.360225876624</v>
      </c>
      <c r="Y2349" s="36">
        <f t="shared" si="364"/>
        <v>17172.161198056914</v>
      </c>
      <c r="Z2349" s="36">
        <f t="shared" si="365"/>
        <v>21175.082599777463</v>
      </c>
      <c r="AA2349" s="36">
        <f t="shared" si="366"/>
        <v>27048.067872399068</v>
      </c>
      <c r="AB2349" s="36">
        <f t="shared" si="367"/>
        <v>67244.777296998844</v>
      </c>
      <c r="AC2349" s="36">
        <f t="shared" si="368"/>
        <v>407320.51722180808</v>
      </c>
      <c r="AD2349" s="36">
        <f t="shared" si="369"/>
        <v>250690.52881509575</v>
      </c>
    </row>
    <row r="2350" spans="1:30" ht="14.25" customHeight="1" x14ac:dyDescent="0.25">
      <c r="A2350" s="16">
        <v>2334</v>
      </c>
      <c r="B2350" s="34">
        <v>0.44604419777878901</v>
      </c>
      <c r="C2350" s="34">
        <v>7.81964170215214E-2</v>
      </c>
      <c r="D2350" s="34">
        <v>2.5165679950347599E-2</v>
      </c>
      <c r="E2350" s="34">
        <v>4.25561529971758E-2</v>
      </c>
      <c r="F2350" s="34">
        <v>2.3425245154653001E-3</v>
      </c>
      <c r="G2350" s="34">
        <v>0.15560918469512</v>
      </c>
      <c r="H2350" s="35">
        <v>1.0772641607920701</v>
      </c>
      <c r="I2350" s="34">
        <v>0.10313949272095101</v>
      </c>
      <c r="J2350" s="34">
        <v>2.5457310442342299E-2</v>
      </c>
      <c r="K2350" s="36">
        <f>Inputs!$B$12*(1+$B2350)^4</f>
        <v>262347.85591382242</v>
      </c>
      <c r="L2350" s="36">
        <f t="shared" si="360"/>
        <v>26461.79573258985</v>
      </c>
      <c r="M2350" s="36">
        <f t="shared" si="361"/>
        <v>280527.63657290128</v>
      </c>
      <c r="N2350" s="37">
        <f>M2350/Inputs!$B$6</f>
        <v>427.63359233673975</v>
      </c>
      <c r="O2350" s="38">
        <f>IF(N2350&gt;Inputs!$B$4,1,0)</f>
        <v>1</v>
      </c>
      <c r="P2350" s="34">
        <f t="shared" si="362"/>
        <v>7.7682182278608708E-2</v>
      </c>
      <c r="Q2350" s="36">
        <f>Inputs!$B$12*(1+$B2350)^0*$C2350+Inputs!$B$29*(1+$D2350)^0*Inputs!$B$19+Inputs!$B$30*(1+$E2350)^0*Inputs!$B$20+Inputs!$B$31*(1+$F2350)^0*Inputs!$B$21+Inputs!$B$22*(1+Inputs!$B$23)^0</f>
        <v>12713.829048718206</v>
      </c>
      <c r="R2350" s="36">
        <f>Inputs!$B$12*(1+$B2350)^1*$C2350+Inputs!$B$29*(1+$D2350)^1*Inputs!$B$19+Inputs!$B$30*(1+$E2350)^1*Inputs!$B$20+Inputs!$B$31*(1+$F2350)^1*Inputs!$B$21+Inputs!$B$22*(1+Inputs!$B$23)^1</f>
        <v>14937.990179026718</v>
      </c>
      <c r="S2350" s="36">
        <f>Inputs!$B$12*(1+$B2350)^2*$C2350+Inputs!$B$29*(1+$D2350)^2*Inputs!$B$19+Inputs!$B$30*(1+$E2350)^2*Inputs!$B$20+Inputs!$B$31*(1+$F2350)^2*Inputs!$B$21+Inputs!$B$22*(1+Inputs!$B$23)^2</f>
        <v>18100.197576559367</v>
      </c>
      <c r="T2350" s="36">
        <f>Inputs!$B$12*(1+$B2350)^3*$C2350+Inputs!$B$29*(1+$D2350)^3*Inputs!$B$19+Inputs!$B$30*(1+$E2350)^3*Inputs!$B$20+Inputs!$B$31*(1+$F2350)^3*Inputs!$B$21+Inputs!$B$22*(1+Inputs!$B$23)^3</f>
        <v>22616.99791778504</v>
      </c>
      <c r="U2350" s="36">
        <f>Inputs!$B$12*(1+$B2350)^4*$C2350+Inputs!$B$29*(1+$D2350)^4*Inputs!$B$19+Inputs!$B$30*(1+$E2350)^4*Inputs!$B$20+Inputs!$B$31*(1+$F2350)^4*Inputs!$B$21+Inputs!$B$22*(1+Inputs!$B$23)^4</f>
        <v>29090.661727020659</v>
      </c>
      <c r="V2350" s="35">
        <f>Inputs!$B$13/(Q2350*(1-$G2350))</f>
        <v>1.179271593763817</v>
      </c>
      <c r="W2350" s="36">
        <f>Inputs!$B$13</f>
        <v>12660</v>
      </c>
      <c r="X2350" s="36">
        <f t="shared" si="363"/>
        <v>14553.076527652223</v>
      </c>
      <c r="Y2350" s="36">
        <f t="shared" si="364"/>
        <v>17244.040724261235</v>
      </c>
      <c r="Z2350" s="36">
        <f t="shared" si="365"/>
        <v>21060.168127196419</v>
      </c>
      <c r="AA2350" s="36">
        <f t="shared" si="366"/>
        <v>26461.79573258985</v>
      </c>
      <c r="AB2350" s="36">
        <f t="shared" si="367"/>
        <v>66700.255398590743</v>
      </c>
      <c r="AC2350" s="36">
        <f t="shared" si="368"/>
        <v>349313.58884968539</v>
      </c>
      <c r="AD2350" s="36">
        <f t="shared" si="369"/>
        <v>213827.38117431055</v>
      </c>
    </row>
    <row r="2351" spans="1:30" ht="14.25" customHeight="1" x14ac:dyDescent="0.25">
      <c r="A2351" s="16">
        <v>2335</v>
      </c>
      <c r="B2351" s="34">
        <v>0.4900460890735</v>
      </c>
      <c r="C2351" s="34">
        <v>5.2287001915164201E-2</v>
      </c>
      <c r="D2351" s="34">
        <v>5.57626476924519E-2</v>
      </c>
      <c r="E2351" s="34">
        <v>2.6757272131846602E-2</v>
      </c>
      <c r="F2351" s="34">
        <v>3.1902416722202599E-2</v>
      </c>
      <c r="G2351" s="34">
        <v>0.17852617799916101</v>
      </c>
      <c r="H2351" s="35">
        <v>0.98379301006409403</v>
      </c>
      <c r="I2351" s="34">
        <v>9.1374744613699904E-2</v>
      </c>
      <c r="J2351" s="34">
        <v>2.1234731531875901E-2</v>
      </c>
      <c r="K2351" s="36">
        <f>Inputs!$B$12*(1+$B2351)^4</f>
        <v>295767.23277087719</v>
      </c>
      <c r="L2351" s="36">
        <f t="shared" si="360"/>
        <v>20108.252770104893</v>
      </c>
      <c r="M2351" s="36">
        <f t="shared" si="361"/>
        <v>249065.24988183213</v>
      </c>
      <c r="N2351" s="37">
        <f>M2351/Inputs!$B$6</f>
        <v>379.67263701498803</v>
      </c>
      <c r="O2351" s="38">
        <f>IF(N2351&gt;Inputs!$B$4,1,0)</f>
        <v>0</v>
      </c>
      <c r="P2351" s="34">
        <f t="shared" si="362"/>
        <v>7.0140013081824007E-2</v>
      </c>
      <c r="Q2351" s="36">
        <f>Inputs!$B$12*(1+$B2351)^0*$C2351+Inputs!$B$29*(1+$D2351)^0*Inputs!$B$19+Inputs!$B$30*(1+$E2351)^0*Inputs!$B$20+Inputs!$B$31*(1+$F2351)^0*Inputs!$B$21+Inputs!$B$22*(1+Inputs!$B$23)^0</f>
        <v>11159.264142336775</v>
      </c>
      <c r="R2351" s="36">
        <f>Inputs!$B$12*(1+$B2351)^1*$C2351+Inputs!$B$29*(1+$D2351)^1*Inputs!$B$19+Inputs!$B$30*(1+$E2351)^1*Inputs!$B$20+Inputs!$B$31*(1+$F2351)^1*Inputs!$B$21+Inputs!$B$22*(1+Inputs!$B$23)^1</f>
        <v>13022.739263465186</v>
      </c>
      <c r="S2351" s="36">
        <f>Inputs!$B$12*(1+$B2351)^2*$C2351+Inputs!$B$29*(1+$D2351)^2*Inputs!$B$19+Inputs!$B$30*(1+$E2351)^2*Inputs!$B$20+Inputs!$B$31*(1+$F2351)^2*Inputs!$B$21+Inputs!$B$22*(1+Inputs!$B$23)^2</f>
        <v>15654.180559324817</v>
      </c>
      <c r="T2351" s="36">
        <f>Inputs!$B$12*(1+$B2351)^3*$C2351+Inputs!$B$29*(1+$D2351)^3*Inputs!$B$19+Inputs!$B$30*(1+$E2351)^3*Inputs!$B$20+Inputs!$B$31*(1+$F2351)^3*Inputs!$B$21+Inputs!$B$22*(1+Inputs!$B$23)^3</f>
        <v>19423.487507949445</v>
      </c>
      <c r="U2351" s="36">
        <f>Inputs!$B$12*(1+$B2351)^4*$C2351+Inputs!$B$29*(1+$D2351)^4*Inputs!$B$19+Inputs!$B$30*(1+$E2351)^4*Inputs!$B$20+Inputs!$B$31*(1+$F2351)^4*Inputs!$B$21+Inputs!$B$22*(1+Inputs!$B$23)^4</f>
        <v>24881.518131809073</v>
      </c>
      <c r="V2351" s="35">
        <f>Inputs!$B$13/(Q2351*(1-$G2351))</f>
        <v>1.3810341562622763</v>
      </c>
      <c r="W2351" s="36">
        <f>Inputs!$B$13</f>
        <v>12660</v>
      </c>
      <c r="X2351" s="36">
        <f t="shared" si="363"/>
        <v>13711.676107795163</v>
      </c>
      <c r="Y2351" s="36">
        <f t="shared" si="364"/>
        <v>15205.24692210767</v>
      </c>
      <c r="Z2351" s="36">
        <f t="shared" si="365"/>
        <v>17281.873289924373</v>
      </c>
      <c r="AA2351" s="36">
        <f t="shared" si="366"/>
        <v>20108.252770104893</v>
      </c>
      <c r="AB2351" s="36">
        <f t="shared" si="367"/>
        <v>59976.987131655951</v>
      </c>
      <c r="AC2351" s="36">
        <f t="shared" si="368"/>
        <v>292775.05402368749</v>
      </c>
      <c r="AD2351" s="36">
        <f t="shared" si="369"/>
        <v>189088.26275017619</v>
      </c>
    </row>
    <row r="2352" spans="1:30" ht="14.25" customHeight="1" x14ac:dyDescent="0.25">
      <c r="A2352" s="16">
        <v>2336</v>
      </c>
      <c r="B2352" s="34">
        <v>0.121680088802186</v>
      </c>
      <c r="C2352" s="34">
        <v>9.4147199648082602E-2</v>
      </c>
      <c r="D2352" s="34">
        <v>2.8895723997373501E-2</v>
      </c>
      <c r="E2352" s="34">
        <v>4.97052761295066E-2</v>
      </c>
      <c r="F2352" s="34">
        <v>7.6198172830467103E-3</v>
      </c>
      <c r="G2352" s="34">
        <v>0.174213494344992</v>
      </c>
      <c r="H2352" s="35">
        <v>1.07726224026623</v>
      </c>
      <c r="I2352" s="34">
        <v>9.2359915376724902E-2</v>
      </c>
      <c r="J2352" s="34">
        <v>2.5041135337869998E-2</v>
      </c>
      <c r="K2352" s="36">
        <f>Inputs!$B$12*(1+$B2352)^4</f>
        <v>94978.934472820183</v>
      </c>
      <c r="L2352" s="36">
        <f t="shared" si="360"/>
        <v>15790.377380403146</v>
      </c>
      <c r="M2352" s="36">
        <f t="shared" si="361"/>
        <v>208763.84790208016</v>
      </c>
      <c r="N2352" s="37">
        <f>M2352/Inputs!$B$6</f>
        <v>318.23757302146367</v>
      </c>
      <c r="O2352" s="38">
        <f>IF(N2352&gt;Inputs!$B$4,1,0)</f>
        <v>0</v>
      </c>
      <c r="P2352" s="34">
        <f t="shared" si="362"/>
        <v>6.73187800388549E-2</v>
      </c>
      <c r="Q2352" s="36">
        <f>Inputs!$B$12*(1+$B2352)^0*$C2352+Inputs!$B$29*(1+$D2352)^0*Inputs!$B$19+Inputs!$B$30*(1+$E2352)^0*Inputs!$B$20+Inputs!$B$31*(1+$F2352)^0*Inputs!$B$21+Inputs!$B$22*(1+Inputs!$B$23)^0</f>
        <v>13670.876006311879</v>
      </c>
      <c r="R2352" s="36">
        <f>Inputs!$B$12*(1+$B2352)^1*$C2352+Inputs!$B$29*(1+$D2352)^1*Inputs!$B$19+Inputs!$B$30*(1+$E2352)^1*Inputs!$B$20+Inputs!$B$31*(1+$F2352)^1*Inputs!$B$21+Inputs!$B$22*(1+Inputs!$B$23)^1</f>
        <v>14543.711267177547</v>
      </c>
      <c r="S2352" s="36">
        <f>Inputs!$B$12*(1+$B2352)^2*$C2352+Inputs!$B$29*(1+$D2352)^2*Inputs!$B$19+Inputs!$B$30*(1+$E2352)^2*Inputs!$B$20+Inputs!$B$31*(1+$F2352)^2*Inputs!$B$21+Inputs!$B$22*(1+Inputs!$B$23)^2</f>
        <v>15507.331805626847</v>
      </c>
      <c r="T2352" s="36">
        <f>Inputs!$B$12*(1+$B2352)^3*$C2352+Inputs!$B$29*(1+$D2352)^3*Inputs!$B$19+Inputs!$B$30*(1+$E2352)^3*Inputs!$B$20+Inputs!$B$31*(1+$F2352)^3*Inputs!$B$21+Inputs!$B$22*(1+Inputs!$B$23)^3</f>
        <v>16572.242320747282</v>
      </c>
      <c r="U2352" s="36">
        <f>Inputs!$B$12*(1+$B2352)^4*$C2352+Inputs!$B$29*(1+$D2352)^4*Inputs!$B$19+Inputs!$B$30*(1+$E2352)^4*Inputs!$B$20+Inputs!$B$31*(1+$F2352)^4*Inputs!$B$21+Inputs!$B$22*(1+Inputs!$B$23)^4</f>
        <v>17750.201617378123</v>
      </c>
      <c r="V2352" s="35">
        <f>Inputs!$B$13/(Q2352*(1-$G2352))</f>
        <v>1.1214233113814298</v>
      </c>
      <c r="W2352" s="36">
        <f>Inputs!$B$13</f>
        <v>12660</v>
      </c>
      <c r="X2352" s="36">
        <f t="shared" si="363"/>
        <v>13335.700916163112</v>
      </c>
      <c r="Y2352" s="36">
        <f t="shared" si="364"/>
        <v>14077.903632747672</v>
      </c>
      <c r="Z2352" s="36">
        <f t="shared" si="365"/>
        <v>14893.565738842299</v>
      </c>
      <c r="AA2352" s="36">
        <f t="shared" si="366"/>
        <v>15790.377380403146</v>
      </c>
      <c r="AB2352" s="36">
        <f t="shared" si="367"/>
        <v>54178.335100599114</v>
      </c>
      <c r="AC2352" s="36">
        <f t="shared" si="368"/>
        <v>240434.93283864897</v>
      </c>
      <c r="AD2352" s="36">
        <f t="shared" si="369"/>
        <v>154585.51280148103</v>
      </c>
    </row>
    <row r="2353" spans="1:30" ht="14.25" customHeight="1" x14ac:dyDescent="0.25">
      <c r="A2353" s="16">
        <v>2337</v>
      </c>
      <c r="B2353" s="34">
        <v>0.36989141744440901</v>
      </c>
      <c r="C2353" s="34">
        <v>7.5148810172676106E-2</v>
      </c>
      <c r="D2353" s="34">
        <v>3.59731407600027E-2</v>
      </c>
      <c r="E2353" s="34">
        <v>4.1480437529265897E-2</v>
      </c>
      <c r="F2353" s="34">
        <v>1.20535930643799E-2</v>
      </c>
      <c r="G2353" s="34">
        <v>0.203855905855331</v>
      </c>
      <c r="H2353" s="35">
        <v>1.03207456600041</v>
      </c>
      <c r="I2353" s="34">
        <v>9.1125595465237297E-2</v>
      </c>
      <c r="J2353" s="34">
        <v>2.09287636142769E-2</v>
      </c>
      <c r="K2353" s="36">
        <f>Inputs!$B$12*(1+$B2353)^4</f>
        <v>211298.21558679326</v>
      </c>
      <c r="L2353" s="36">
        <f t="shared" si="360"/>
        <v>20359.42397306881</v>
      </c>
      <c r="M2353" s="36">
        <f t="shared" si="361"/>
        <v>252218.33078629972</v>
      </c>
      <c r="N2353" s="37">
        <f>M2353/Inputs!$B$6</f>
        <v>384.47916278399344</v>
      </c>
      <c r="O2353" s="38">
        <f>IF(N2353&gt;Inputs!$B$4,1,0)</f>
        <v>0</v>
      </c>
      <c r="P2353" s="34">
        <f t="shared" si="362"/>
        <v>7.0196831850960401E-2</v>
      </c>
      <c r="Q2353" s="36">
        <f>Inputs!$B$12*(1+$B2353)^0*$C2353+Inputs!$B$29*(1+$D2353)^0*Inputs!$B$19+Inputs!$B$30*(1+$E2353)^0*Inputs!$B$20+Inputs!$B$31*(1+$F2353)^0*Inputs!$B$21+Inputs!$B$22*(1+Inputs!$B$23)^0</f>
        <v>12530.972637787487</v>
      </c>
      <c r="R2353" s="36">
        <f>Inputs!$B$12*(1+$B2353)^1*$C2353+Inputs!$B$29*(1+$D2353)^1*Inputs!$B$19+Inputs!$B$30*(1+$E2353)^1*Inputs!$B$20+Inputs!$B$31*(1+$F2353)^1*Inputs!$B$21+Inputs!$B$22*(1+Inputs!$B$23)^1</f>
        <v>14406.980971158875</v>
      </c>
      <c r="S2353" s="36">
        <f>Inputs!$B$12*(1+$B2353)^2*$C2353+Inputs!$B$29*(1+$D2353)^2*Inputs!$B$19+Inputs!$B$30*(1+$E2353)^2*Inputs!$B$20+Inputs!$B$31*(1+$F2353)^2*Inputs!$B$21+Inputs!$B$22*(1+Inputs!$B$23)^2</f>
        <v>16907.073256571239</v>
      </c>
      <c r="T2353" s="36">
        <f>Inputs!$B$12*(1+$B2353)^3*$C2353+Inputs!$B$29*(1+$D2353)^3*Inputs!$B$19+Inputs!$B$30*(1+$E2353)^3*Inputs!$B$20+Inputs!$B$31*(1+$F2353)^3*Inputs!$B$21+Inputs!$B$22*(1+Inputs!$B$23)^3</f>
        <v>20259.717774103425</v>
      </c>
      <c r="U2353" s="36">
        <f>Inputs!$B$12*(1+$B2353)^4*$C2353+Inputs!$B$29*(1+$D2353)^4*Inputs!$B$19+Inputs!$B$30*(1+$E2353)^4*Inputs!$B$20+Inputs!$B$31*(1+$F2353)^4*Inputs!$B$21+Inputs!$B$22*(1+Inputs!$B$23)^4</f>
        <v>24777.799420414864</v>
      </c>
      <c r="V2353" s="35">
        <f>Inputs!$B$13/(Q2353*(1-$G2353))</f>
        <v>1.2689872137351041</v>
      </c>
      <c r="W2353" s="36">
        <f>Inputs!$B$13</f>
        <v>12660</v>
      </c>
      <c r="X2353" s="36">
        <f t="shared" si="363"/>
        <v>13875.976021973529</v>
      </c>
      <c r="Y2353" s="36">
        <f t="shared" si="364"/>
        <v>15486.682526156112</v>
      </c>
      <c r="Z2353" s="36">
        <f t="shared" si="365"/>
        <v>17602.336125516384</v>
      </c>
      <c r="AA2353" s="36">
        <f t="shared" si="366"/>
        <v>20359.42397306881</v>
      </c>
      <c r="AB2353" s="36">
        <f t="shared" si="367"/>
        <v>60762.015305146117</v>
      </c>
      <c r="AC2353" s="36">
        <f t="shared" si="368"/>
        <v>296103.41373888706</v>
      </c>
      <c r="AD2353" s="36">
        <f t="shared" si="369"/>
        <v>191456.31548115361</v>
      </c>
    </row>
    <row r="2354" spans="1:30" ht="14.25" customHeight="1" x14ac:dyDescent="0.25">
      <c r="A2354" s="16">
        <v>2338</v>
      </c>
      <c r="B2354" s="34">
        <v>0.34014024789643599</v>
      </c>
      <c r="C2354" s="34">
        <v>9.6214074107893496E-2</v>
      </c>
      <c r="D2354" s="34">
        <v>4.75428141203856E-2</v>
      </c>
      <c r="E2354" s="34">
        <v>2.9312254209826302E-2</v>
      </c>
      <c r="F2354" s="34">
        <v>8.0808745092263903E-3</v>
      </c>
      <c r="G2354" s="34">
        <v>0.17571082695995199</v>
      </c>
      <c r="H2354" s="35">
        <v>1.0310709878497699</v>
      </c>
      <c r="I2354" s="34">
        <v>9.5580619689067794E-2</v>
      </c>
      <c r="J2354" s="34">
        <v>2.7103267819903399E-2</v>
      </c>
      <c r="K2354" s="36">
        <f>Inputs!$B$12*(1+$B2354)^4</f>
        <v>193531.76256145432</v>
      </c>
      <c r="L2354" s="36">
        <f t="shared" si="360"/>
        <v>23357.432131216716</v>
      </c>
      <c r="M2354" s="36">
        <f t="shared" si="361"/>
        <v>286475.39471103583</v>
      </c>
      <c r="N2354" s="37">
        <f>M2354/Inputs!$B$6</f>
        <v>436.70029681560339</v>
      </c>
      <c r="O2354" s="38">
        <f>IF(N2354&gt;Inputs!$B$4,1,0)</f>
        <v>1</v>
      </c>
      <c r="P2354" s="34">
        <f t="shared" si="362"/>
        <v>6.8477351869164399E-2</v>
      </c>
      <c r="Q2354" s="36">
        <f>Inputs!$B$12*(1+$B2354)^0*$C2354+Inputs!$B$29*(1+$D2354)^0*Inputs!$B$19+Inputs!$B$30*(1+$E2354)^0*Inputs!$B$20+Inputs!$B$31*(1+$F2354)^0*Inputs!$B$21+Inputs!$B$22*(1+Inputs!$B$23)^0</f>
        <v>13794.88847390053</v>
      </c>
      <c r="R2354" s="36">
        <f>Inputs!$B$12*(1+$B2354)^1*$C2354+Inputs!$B$29*(1+$D2354)^1*Inputs!$B$19+Inputs!$B$30*(1+$E2354)^1*Inputs!$B$20+Inputs!$B$31*(1+$F2354)^1*Inputs!$B$21+Inputs!$B$22*(1+Inputs!$B$23)^1</f>
        <v>15956.351257491686</v>
      </c>
      <c r="S2354" s="36">
        <f>Inputs!$B$12*(1+$B2354)^2*$C2354+Inputs!$B$29*(1+$D2354)^2*Inputs!$B$19+Inputs!$B$30*(1+$E2354)^2*Inputs!$B$20+Inputs!$B$31*(1+$F2354)^2*Inputs!$B$21+Inputs!$B$22*(1+Inputs!$B$23)^2</f>
        <v>18793.543465671799</v>
      </c>
      <c r="T2354" s="36">
        <f>Inputs!$B$12*(1+$B2354)^3*$C2354+Inputs!$B$29*(1+$D2354)^3*Inputs!$B$19+Inputs!$B$30*(1+$E2354)^3*Inputs!$B$20+Inputs!$B$31*(1+$F2354)^3*Inputs!$B$21+Inputs!$B$22*(1+Inputs!$B$23)^3</f>
        <v>22533.99987303144</v>
      </c>
      <c r="U2354" s="36">
        <f>Inputs!$B$12*(1+$B2354)^4*$C2354+Inputs!$B$29*(1+$D2354)^4*Inputs!$B$19+Inputs!$B$30*(1+$E2354)^4*Inputs!$B$20+Inputs!$B$31*(1+$F2354)^4*Inputs!$B$21+Inputs!$B$22*(1+Inputs!$B$23)^4</f>
        <v>27482.544081408516</v>
      </c>
      <c r="V2354" s="35">
        <f>Inputs!$B$13/(Q2354*(1-$G2354))</f>
        <v>1.1133607748567971</v>
      </c>
      <c r="W2354" s="36">
        <f>Inputs!$B$13</f>
        <v>12660</v>
      </c>
      <c r="X2354" s="36">
        <f t="shared" si="363"/>
        <v>14373.059762134784</v>
      </c>
      <c r="Y2354" s="36">
        <f t="shared" si="364"/>
        <v>16610.033324658387</v>
      </c>
      <c r="Z2354" s="36">
        <f t="shared" si="365"/>
        <v>19533.784755451121</v>
      </c>
      <c r="AA2354" s="36">
        <f t="shared" si="366"/>
        <v>23357.432131216716</v>
      </c>
      <c r="AB2354" s="36">
        <f t="shared" si="367"/>
        <v>64517.527239222989</v>
      </c>
      <c r="AC2354" s="36">
        <f t="shared" si="368"/>
        <v>350342.03594338038</v>
      </c>
      <c r="AD2354" s="36">
        <f t="shared" si="369"/>
        <v>221957.86747181285</v>
      </c>
    </row>
    <row r="2355" spans="1:30" ht="14.25" customHeight="1" x14ac:dyDescent="0.25">
      <c r="A2355" s="16">
        <v>2339</v>
      </c>
      <c r="B2355" s="34">
        <v>0.351226134495912</v>
      </c>
      <c r="C2355" s="34">
        <v>8.6688471703476197E-2</v>
      </c>
      <c r="D2355" s="34">
        <v>3.4160318098997201E-2</v>
      </c>
      <c r="E2355" s="34">
        <v>4.6048268200428899E-2</v>
      </c>
      <c r="F2355" s="34">
        <v>-3.02529574964757E-3</v>
      </c>
      <c r="G2355" s="34">
        <v>0.17759548188603499</v>
      </c>
      <c r="H2355" s="35">
        <v>1.12574757739428</v>
      </c>
      <c r="I2355" s="34">
        <v>9.1225643398879994E-2</v>
      </c>
      <c r="J2355" s="34">
        <v>3.0570601478219901E-2</v>
      </c>
      <c r="K2355" s="36">
        <f>Inputs!$B$12*(1+$B2355)^4</f>
        <v>200015.38214042783</v>
      </c>
      <c r="L2355" s="36">
        <f t="shared" si="360"/>
        <v>24059.957287558143</v>
      </c>
      <c r="M2355" s="36">
        <f t="shared" si="361"/>
        <v>330413.79730135784</v>
      </c>
      <c r="N2355" s="37">
        <f>M2355/Inputs!$B$6</f>
        <v>503.67956905694791</v>
      </c>
      <c r="O2355" s="38">
        <f>IF(N2355&gt;Inputs!$B$4,1,0)</f>
        <v>1</v>
      </c>
      <c r="P2355" s="34">
        <f t="shared" si="362"/>
        <v>6.0655041920660097E-2</v>
      </c>
      <c r="Q2355" s="36">
        <f>Inputs!$B$12*(1+$B2355)^0*$C2355+Inputs!$B$29*(1+$D2355)^0*Inputs!$B$19+Inputs!$B$30*(1+$E2355)^0*Inputs!$B$20+Inputs!$B$31*(1+$F2355)^0*Inputs!$B$21+Inputs!$B$22*(1+Inputs!$B$23)^0</f>
        <v>13223.352329635494</v>
      </c>
      <c r="R2355" s="36">
        <f>Inputs!$B$12*(1+$B2355)^1*$C2355+Inputs!$B$29*(1+$D2355)^1*Inputs!$B$19+Inputs!$B$30*(1+$E2355)^1*Inputs!$B$20+Inputs!$B$31*(1+$F2355)^1*Inputs!$B$21+Inputs!$B$22*(1+Inputs!$B$23)^1</f>
        <v>15195.818754202555</v>
      </c>
      <c r="S2355" s="36">
        <f>Inputs!$B$12*(1+$B2355)^2*$C2355+Inputs!$B$29*(1+$D2355)^2*Inputs!$B$19+Inputs!$B$30*(1+$E2355)^2*Inputs!$B$20+Inputs!$B$31*(1+$F2355)^2*Inputs!$B$21+Inputs!$B$22*(1+Inputs!$B$23)^2</f>
        <v>17817.061266807148</v>
      </c>
      <c r="T2355" s="36">
        <f>Inputs!$B$12*(1+$B2355)^3*$C2355+Inputs!$B$29*(1+$D2355)^3*Inputs!$B$19+Inputs!$B$30*(1+$E2355)^3*Inputs!$B$20+Inputs!$B$31*(1+$F2355)^3*Inputs!$B$21+Inputs!$B$22*(1+Inputs!$B$23)^3</f>
        <v>21312.752301579021</v>
      </c>
      <c r="U2355" s="36">
        <f>Inputs!$B$12*(1+$B2355)^4*$C2355+Inputs!$B$29*(1+$D2355)^4*Inputs!$B$19+Inputs!$B$30*(1+$E2355)^4*Inputs!$B$20+Inputs!$B$31*(1+$F2355)^4*Inputs!$B$21+Inputs!$B$22*(1+Inputs!$B$23)^4</f>
        <v>25987.729844601301</v>
      </c>
      <c r="V2355" s="35">
        <f>Inputs!$B$13/(Q2355*(1-$G2355))</f>
        <v>1.1641438507188036</v>
      </c>
      <c r="W2355" s="36">
        <f>Inputs!$B$13</f>
        <v>12660</v>
      </c>
      <c r="X2355" s="36">
        <f t="shared" si="363"/>
        <v>14428.47314530601</v>
      </c>
      <c r="Y2355" s="36">
        <f t="shared" si="364"/>
        <v>16776.696836916799</v>
      </c>
      <c r="Z2355" s="36">
        <f t="shared" si="365"/>
        <v>19900.019701001591</v>
      </c>
      <c r="AA2355" s="36">
        <f t="shared" si="366"/>
        <v>24059.957287558143</v>
      </c>
      <c r="AB2355" s="36">
        <f t="shared" si="367"/>
        <v>66213.757766905852</v>
      </c>
      <c r="AC2355" s="36">
        <f t="shared" si="368"/>
        <v>408795.11196798517</v>
      </c>
      <c r="AD2355" s="36">
        <f t="shared" si="369"/>
        <v>264200.03953445202</v>
      </c>
    </row>
    <row r="2356" spans="1:30" ht="14.25" customHeight="1" x14ac:dyDescent="0.25">
      <c r="A2356" s="16">
        <v>2340</v>
      </c>
      <c r="B2356" s="34">
        <v>0.22503953486530301</v>
      </c>
      <c r="C2356" s="34">
        <v>6.9746531208915899E-2</v>
      </c>
      <c r="D2356" s="34">
        <v>2.11868179502194E-2</v>
      </c>
      <c r="E2356" s="34">
        <v>5.6060867652315403E-2</v>
      </c>
      <c r="F2356" s="34">
        <v>7.2107018748776E-3</v>
      </c>
      <c r="G2356" s="34">
        <v>0.18700174179836901</v>
      </c>
      <c r="H2356" s="35">
        <v>1.15372533108021</v>
      </c>
      <c r="I2356" s="34">
        <v>9.8557732551208796E-2</v>
      </c>
      <c r="J2356" s="34">
        <v>2.6948503490677601E-2</v>
      </c>
      <c r="K2356" s="36">
        <f>Inputs!$B$12*(1+$B2356)^4</f>
        <v>135129.96642202296</v>
      </c>
      <c r="L2356" s="36">
        <f t="shared" si="360"/>
        <v>17062.197094208706</v>
      </c>
      <c r="M2356" s="36">
        <f t="shared" si="361"/>
        <v>207964.36586699751</v>
      </c>
      <c r="N2356" s="37">
        <f>M2356/Inputs!$B$6</f>
        <v>317.01885040700842</v>
      </c>
      <c r="O2356" s="38">
        <f>IF(N2356&gt;Inputs!$B$4,1,0)</f>
        <v>0</v>
      </c>
      <c r="P2356" s="34">
        <f t="shared" si="362"/>
        <v>7.1609229060531188E-2</v>
      </c>
      <c r="Q2356" s="36">
        <f>Inputs!$B$12*(1+$B2356)^0*$C2356+Inputs!$B$29*(1+$D2356)^0*Inputs!$B$19+Inputs!$B$30*(1+$E2356)^0*Inputs!$B$20+Inputs!$B$31*(1+$F2356)^0*Inputs!$B$21+Inputs!$B$22*(1+Inputs!$B$23)^0</f>
        <v>12206.835899961876</v>
      </c>
      <c r="R2356" s="36">
        <f>Inputs!$B$12*(1+$B2356)^1*$C2356+Inputs!$B$29*(1+$D2356)^1*Inputs!$B$19+Inputs!$B$30*(1+$E2356)^1*Inputs!$B$20+Inputs!$B$31*(1+$F2356)^1*Inputs!$B$21+Inputs!$B$22*(1+Inputs!$B$23)^1</f>
        <v>13322.742365039794</v>
      </c>
      <c r="S2356" s="36">
        <f>Inputs!$B$12*(1+$B2356)^2*$C2356+Inputs!$B$29*(1+$D2356)^2*Inputs!$B$19+Inputs!$B$30*(1+$E2356)^2*Inputs!$B$20+Inputs!$B$31*(1+$F2356)^2*Inputs!$B$21+Inputs!$B$22*(1+Inputs!$B$23)^2</f>
        <v>14658.113252347124</v>
      </c>
      <c r="T2356" s="36">
        <f>Inputs!$B$12*(1+$B2356)^3*$C2356+Inputs!$B$29*(1+$D2356)^3*Inputs!$B$19+Inputs!$B$30*(1+$E2356)^3*Inputs!$B$20+Inputs!$B$31*(1+$F2356)^3*Inputs!$B$21+Inputs!$B$22*(1+Inputs!$B$23)^3</f>
        <v>16261.054342822803</v>
      </c>
      <c r="U2356" s="36">
        <f>Inputs!$B$12*(1+$B2356)^4*$C2356+Inputs!$B$29*(1+$D2356)^4*Inputs!$B$19+Inputs!$B$30*(1+$E2356)^4*Inputs!$B$20+Inputs!$B$31*(1+$F2356)^4*Inputs!$B$21+Inputs!$B$22*(1+Inputs!$B$23)^4</f>
        <v>18190.427730385571</v>
      </c>
      <c r="V2356" s="35">
        <f>Inputs!$B$13/(Q2356*(1-$G2356))</f>
        <v>1.2756777603240841</v>
      </c>
      <c r="W2356" s="36">
        <f>Inputs!$B$13</f>
        <v>12660</v>
      </c>
      <c r="X2356" s="36">
        <f t="shared" si="363"/>
        <v>13487.105291133823</v>
      </c>
      <c r="Y2356" s="36">
        <f t="shared" si="364"/>
        <v>14475.623273358187</v>
      </c>
      <c r="Z2356" s="36">
        <f t="shared" si="365"/>
        <v>15655.548987078148</v>
      </c>
      <c r="AA2356" s="36">
        <f t="shared" si="366"/>
        <v>17062.197094208706</v>
      </c>
      <c r="AB2356" s="36">
        <f t="shared" si="367"/>
        <v>55031.722259836344</v>
      </c>
      <c r="AC2356" s="36">
        <f t="shared" si="368"/>
        <v>244689.09946439022</v>
      </c>
      <c r="AD2356" s="36">
        <f t="shared" si="369"/>
        <v>152932.64360716115</v>
      </c>
    </row>
    <row r="2357" spans="1:30" ht="14.25" customHeight="1" x14ac:dyDescent="0.25">
      <c r="A2357" s="16">
        <v>2341</v>
      </c>
      <c r="B2357" s="34">
        <v>0.47259988447485701</v>
      </c>
      <c r="C2357" s="34">
        <v>6.5698566476559098E-2</v>
      </c>
      <c r="D2357" s="34">
        <v>3.3416888285979503E-2</v>
      </c>
      <c r="E2357" s="34">
        <v>4.6068281692021103E-2</v>
      </c>
      <c r="F2357" s="34">
        <v>2.1792810726973699E-2</v>
      </c>
      <c r="G2357" s="34">
        <v>0.18745117152944099</v>
      </c>
      <c r="H2357" s="35">
        <v>0.98749358239690999</v>
      </c>
      <c r="I2357" s="34">
        <v>9.4524008259910003E-2</v>
      </c>
      <c r="J2357" s="34">
        <v>3.0052919580702799E-2</v>
      </c>
      <c r="K2357" s="36">
        <f>Inputs!$B$12*(1+$B2357)^4</f>
        <v>282156.65538126958</v>
      </c>
      <c r="L2357" s="36">
        <f t="shared" si="360"/>
        <v>22174.913366769521</v>
      </c>
      <c r="M2357" s="36">
        <f t="shared" si="361"/>
        <v>287958.88656679814</v>
      </c>
      <c r="N2357" s="37">
        <f>M2357/Inputs!$B$6</f>
        <v>438.96171732743619</v>
      </c>
      <c r="O2357" s="38">
        <f>IF(N2357&gt;Inputs!$B$4,1,0)</f>
        <v>1</v>
      </c>
      <c r="P2357" s="34">
        <f t="shared" si="362"/>
        <v>6.44710886792072E-2</v>
      </c>
      <c r="Q2357" s="36">
        <f>Inputs!$B$12*(1+$B2357)^0*$C2357+Inputs!$B$29*(1+$D2357)^0*Inputs!$B$19+Inputs!$B$30*(1+$E2357)^0*Inputs!$B$20+Inputs!$B$31*(1+$F2357)^0*Inputs!$B$21+Inputs!$B$22*(1+Inputs!$B$23)^0</f>
        <v>11963.958016020468</v>
      </c>
      <c r="R2357" s="36">
        <f>Inputs!$B$12*(1+$B2357)^1*$C2357+Inputs!$B$29*(1+$D2357)^1*Inputs!$B$19+Inputs!$B$30*(1+$E2357)^1*Inputs!$B$20+Inputs!$B$31*(1+$F2357)^1*Inputs!$B$21+Inputs!$B$22*(1+Inputs!$B$23)^1</f>
        <v>14082.137084348262</v>
      </c>
      <c r="S2357" s="36">
        <f>Inputs!$B$12*(1+$B2357)^2*$C2357+Inputs!$B$29*(1+$D2357)^2*Inputs!$B$19+Inputs!$B$30*(1+$E2357)^2*Inputs!$B$20+Inputs!$B$31*(1+$F2357)^2*Inputs!$B$21+Inputs!$B$22*(1+Inputs!$B$23)^2</f>
        <v>17089.829857588669</v>
      </c>
      <c r="T2357" s="36">
        <f>Inputs!$B$12*(1+$B2357)^3*$C2357+Inputs!$B$29*(1+$D2357)^3*Inputs!$B$19+Inputs!$B$30*(1+$E2357)^3*Inputs!$B$20+Inputs!$B$31*(1+$F2357)^3*Inputs!$B$21+Inputs!$B$22*(1+Inputs!$B$23)^3</f>
        <v>21403.480146593298</v>
      </c>
      <c r="U2357" s="36">
        <f>Inputs!$B$12*(1+$B2357)^4*$C2357+Inputs!$B$29*(1+$D2357)^4*Inputs!$B$19+Inputs!$B$30*(1+$E2357)^4*Inputs!$B$20+Inputs!$B$31*(1+$F2357)^4*Inputs!$B$21+Inputs!$B$22*(1+Inputs!$B$23)^4</f>
        <v>27636.190739784633</v>
      </c>
      <c r="V2357" s="35">
        <f>Inputs!$B$13/(Q2357*(1-$G2357))</f>
        <v>1.3022949512014792</v>
      </c>
      <c r="W2357" s="36">
        <f>Inputs!$B$13</f>
        <v>12660</v>
      </c>
      <c r="X2357" s="36">
        <f t="shared" si="363"/>
        <v>14000.888308364792</v>
      </c>
      <c r="Y2357" s="36">
        <f t="shared" si="364"/>
        <v>15898.369562637847</v>
      </c>
      <c r="Z2357" s="36">
        <f t="shared" si="365"/>
        <v>18542.575932679505</v>
      </c>
      <c r="AA2357" s="36">
        <f t="shared" si="366"/>
        <v>22174.913366769521</v>
      </c>
      <c r="AB2357" s="36">
        <f t="shared" si="367"/>
        <v>62415.548233618836</v>
      </c>
      <c r="AC2357" s="36">
        <f t="shared" si="368"/>
        <v>354288.01844099676</v>
      </c>
      <c r="AD2357" s="36">
        <f t="shared" si="369"/>
        <v>225543.33833317933</v>
      </c>
    </row>
    <row r="2358" spans="1:30" ht="14.25" customHeight="1" x14ac:dyDescent="0.25">
      <c r="A2358" s="16">
        <v>2342</v>
      </c>
      <c r="B2358" s="34">
        <v>0.25489036993424602</v>
      </c>
      <c r="C2358" s="34">
        <v>7.3898468981947102E-2</v>
      </c>
      <c r="D2358" s="34">
        <v>2.6895676323848199E-2</v>
      </c>
      <c r="E2358" s="34">
        <v>4.3710221172323503E-2</v>
      </c>
      <c r="F2358" s="34">
        <v>1.6162917833404001E-2</v>
      </c>
      <c r="G2358" s="34">
        <v>0.202502618926657</v>
      </c>
      <c r="H2358" s="35">
        <v>1.080771038677</v>
      </c>
      <c r="I2358" s="34">
        <v>0.10632941694307201</v>
      </c>
      <c r="J2358" s="34">
        <v>2.7620164485355501E-2</v>
      </c>
      <c r="K2358" s="36">
        <f>Inputs!$B$12*(1+$B2358)^4</f>
        <v>148790.22361943583</v>
      </c>
      <c r="L2358" s="36">
        <f t="shared" si="360"/>
        <v>17122.454389349874</v>
      </c>
      <c r="M2358" s="36">
        <f t="shared" si="361"/>
        <v>188827.2494772553</v>
      </c>
      <c r="N2358" s="37">
        <f>M2358/Inputs!$B$6</f>
        <v>287.8464168860599</v>
      </c>
      <c r="O2358" s="38">
        <f>IF(N2358&gt;Inputs!$B$4,1,0)</f>
        <v>0</v>
      </c>
      <c r="P2358" s="34">
        <f t="shared" si="362"/>
        <v>7.8709252457716511E-2</v>
      </c>
      <c r="Q2358" s="36">
        <f>Inputs!$B$12*(1+$B2358)^0*$C2358+Inputs!$B$29*(1+$D2358)^0*Inputs!$B$19+Inputs!$B$30*(1+$E2358)^0*Inputs!$B$20+Inputs!$B$31*(1+$F2358)^0*Inputs!$B$21+Inputs!$B$22*(1+Inputs!$B$23)^0</f>
        <v>12455.952166343748</v>
      </c>
      <c r="R2358" s="36">
        <f>Inputs!$B$12*(1+$B2358)^1*$C2358+Inputs!$B$29*(1+$D2358)^1*Inputs!$B$19+Inputs!$B$30*(1+$E2358)^1*Inputs!$B$20+Inputs!$B$31*(1+$F2358)^1*Inputs!$B$21+Inputs!$B$22*(1+Inputs!$B$23)^1</f>
        <v>13788.504642547854</v>
      </c>
      <c r="S2358" s="36">
        <f>Inputs!$B$12*(1+$B2358)^2*$C2358+Inputs!$B$29*(1+$D2358)^2*Inputs!$B$19+Inputs!$B$30*(1+$E2358)^2*Inputs!$B$20+Inputs!$B$31*(1+$F2358)^2*Inputs!$B$21+Inputs!$B$22*(1+Inputs!$B$23)^2</f>
        <v>15415.415542096132</v>
      </c>
      <c r="T2358" s="36">
        <f>Inputs!$B$12*(1+$B2358)^3*$C2358+Inputs!$B$29*(1+$D2358)^3*Inputs!$B$19+Inputs!$B$30*(1+$E2358)^3*Inputs!$B$20+Inputs!$B$31*(1+$F2358)^3*Inputs!$B$21+Inputs!$B$22*(1+Inputs!$B$23)^3</f>
        <v>17410.341152625311</v>
      </c>
      <c r="U2358" s="36">
        <f>Inputs!$B$12*(1+$B2358)^4*$C2358+Inputs!$B$29*(1+$D2358)^4*Inputs!$B$19+Inputs!$B$30*(1+$E2358)^4*Inputs!$B$20+Inputs!$B$31*(1+$F2358)^4*Inputs!$B$21+Inputs!$B$22*(1+Inputs!$B$23)^4</f>
        <v>19865.662551913134</v>
      </c>
      <c r="V2358" s="35">
        <f>Inputs!$B$13/(Q2358*(1-$G2358))</f>
        <v>1.2744638121272962</v>
      </c>
      <c r="W2358" s="36">
        <f>Inputs!$B$13</f>
        <v>12660</v>
      </c>
      <c r="X2358" s="36">
        <f t="shared" si="363"/>
        <v>13481.905970468448</v>
      </c>
      <c r="Y2358" s="36">
        <f t="shared" si="364"/>
        <v>14477.338372259086</v>
      </c>
      <c r="Z2358" s="36">
        <f t="shared" si="365"/>
        <v>15678.52481669084</v>
      </c>
      <c r="AA2358" s="36">
        <f t="shared" si="366"/>
        <v>17122.454389349874</v>
      </c>
      <c r="AB2358" s="36">
        <f t="shared" si="367"/>
        <v>53946.321115445455</v>
      </c>
      <c r="AC2358" s="36">
        <f t="shared" si="368"/>
        <v>223549.05994602284</v>
      </c>
      <c r="AD2358" s="36">
        <f t="shared" si="369"/>
        <v>134880.92836180984</v>
      </c>
    </row>
    <row r="2359" spans="1:30" ht="14.25" customHeight="1" x14ac:dyDescent="0.25">
      <c r="A2359" s="16">
        <v>2343</v>
      </c>
      <c r="B2359" s="34">
        <v>0.25241930949577401</v>
      </c>
      <c r="C2359" s="34">
        <v>7.28811402738372E-2</v>
      </c>
      <c r="D2359" s="34">
        <v>2.75722644153478E-2</v>
      </c>
      <c r="E2359" s="34">
        <v>5.9350761243238702E-2</v>
      </c>
      <c r="F2359" s="34">
        <v>1.03079446043813E-2</v>
      </c>
      <c r="G2359" s="34">
        <v>0.180519833483653</v>
      </c>
      <c r="H2359" s="35">
        <v>0.98343834254925599</v>
      </c>
      <c r="I2359" s="34">
        <v>0.10170664089982399</v>
      </c>
      <c r="J2359" s="34">
        <v>2.43536811705093E-2</v>
      </c>
      <c r="K2359" s="36">
        <f>Inputs!$B$12*(1+$B2359)^4</f>
        <v>147621.72292167798</v>
      </c>
      <c r="L2359" s="36">
        <f t="shared" si="360"/>
        <v>15885.640339248968</v>
      </c>
      <c r="M2359" s="36">
        <f t="shared" si="361"/>
        <v>182389.8804997183</v>
      </c>
      <c r="N2359" s="37">
        <f>M2359/Inputs!$B$6</f>
        <v>278.03335442030232</v>
      </c>
      <c r="O2359" s="38">
        <f>IF(N2359&gt;Inputs!$B$4,1,0)</f>
        <v>0</v>
      </c>
      <c r="P2359" s="34">
        <f t="shared" si="362"/>
        <v>7.7352959729314691E-2</v>
      </c>
      <c r="Q2359" s="36">
        <f>Inputs!$B$12*(1+$B2359)^0*$C2359+Inputs!$B$29*(1+$D2359)^0*Inputs!$B$19+Inputs!$B$30*(1+$E2359)^0*Inputs!$B$20+Inputs!$B$31*(1+$F2359)^0*Inputs!$B$21+Inputs!$B$22*(1+Inputs!$B$23)^0</f>
        <v>12394.912443857153</v>
      </c>
      <c r="R2359" s="36">
        <f>Inputs!$B$12*(1+$B2359)^1*$C2359+Inputs!$B$29*(1+$D2359)^1*Inputs!$B$19+Inputs!$B$30*(1+$E2359)^1*Inputs!$B$20+Inputs!$B$31*(1+$F2359)^1*Inputs!$B$21+Inputs!$B$22*(1+Inputs!$B$23)^1</f>
        <v>13716.172376146344</v>
      </c>
      <c r="S2359" s="36">
        <f>Inputs!$B$12*(1+$B2359)^2*$C2359+Inputs!$B$29*(1+$D2359)^2*Inputs!$B$19+Inputs!$B$30*(1+$E2359)^2*Inputs!$B$20+Inputs!$B$31*(1+$F2359)^2*Inputs!$B$21+Inputs!$B$22*(1+Inputs!$B$23)^2</f>
        <v>15325.811810930729</v>
      </c>
      <c r="T2359" s="36">
        <f>Inputs!$B$12*(1+$B2359)^3*$C2359+Inputs!$B$29*(1+$D2359)^3*Inputs!$B$19+Inputs!$B$30*(1+$E2359)^3*Inputs!$B$20+Inputs!$B$31*(1+$F2359)^3*Inputs!$B$21+Inputs!$B$22*(1+Inputs!$B$23)^3</f>
        <v>17294.696503160245</v>
      </c>
      <c r="U2359" s="36">
        <f>Inputs!$B$12*(1+$B2359)^4*$C2359+Inputs!$B$29*(1+$D2359)^4*Inputs!$B$19+Inputs!$B$30*(1+$E2359)^4*Inputs!$B$20+Inputs!$B$31*(1+$F2359)^4*Inputs!$B$21+Inputs!$B$22*(1+Inputs!$B$23)^4</f>
        <v>19711.475835404024</v>
      </c>
      <c r="V2359" s="35">
        <f>Inputs!$B$13/(Q2359*(1-$G2359))</f>
        <v>1.2463837993614999</v>
      </c>
      <c r="W2359" s="36">
        <f>Inputs!$B$13</f>
        <v>12660</v>
      </c>
      <c r="X2359" s="36">
        <f t="shared" si="363"/>
        <v>13270.632099009252</v>
      </c>
      <c r="Y2359" s="36">
        <f t="shared" si="364"/>
        <v>14002.38980097216</v>
      </c>
      <c r="Z2359" s="36">
        <f t="shared" si="365"/>
        <v>14869.597207537017</v>
      </c>
      <c r="AA2359" s="36">
        <f t="shared" si="366"/>
        <v>15885.640339248968</v>
      </c>
      <c r="AB2359" s="36">
        <f t="shared" si="367"/>
        <v>52777.082489663386</v>
      </c>
      <c r="AC2359" s="36">
        <f t="shared" si="368"/>
        <v>210367.05274373072</v>
      </c>
      <c r="AD2359" s="36">
        <f t="shared" si="369"/>
        <v>129612.79801005493</v>
      </c>
    </row>
    <row r="2360" spans="1:30" ht="14.25" customHeight="1" x14ac:dyDescent="0.25">
      <c r="A2360" s="16">
        <v>2344</v>
      </c>
      <c r="B2360" s="34">
        <v>0.194735492062517</v>
      </c>
      <c r="C2360" s="34">
        <v>6.6737761110939695E-2</v>
      </c>
      <c r="D2360" s="34">
        <v>5.38995284171409E-2</v>
      </c>
      <c r="E2360" s="34">
        <v>1.4752505497287001E-2</v>
      </c>
      <c r="F2360" s="34">
        <v>2.3594391342149801E-2</v>
      </c>
      <c r="G2360" s="34">
        <v>0.17597680082501899</v>
      </c>
      <c r="H2360" s="35">
        <v>0.93968655936202505</v>
      </c>
      <c r="I2360" s="34">
        <v>9.9831668861819003E-2</v>
      </c>
      <c r="J2360" s="34">
        <v>2.5389546220598899E-2</v>
      </c>
      <c r="K2360" s="36">
        <f>Inputs!$B$12*(1+$B2360)^4</f>
        <v>122247.02877202509</v>
      </c>
      <c r="L2360" s="36">
        <f t="shared" si="360"/>
        <v>13361.227174306578</v>
      </c>
      <c r="M2360" s="36">
        <f t="shared" si="361"/>
        <v>163596.54911167029</v>
      </c>
      <c r="N2360" s="37">
        <f>M2360/Inputs!$B$6</f>
        <v>249.38498340193641</v>
      </c>
      <c r="O2360" s="38">
        <f>IF(N2360&gt;Inputs!$B$4,1,0)</f>
        <v>0</v>
      </c>
      <c r="P2360" s="34">
        <f t="shared" si="362"/>
        <v>7.4442122641220104E-2</v>
      </c>
      <c r="Q2360" s="36">
        <f>Inputs!$B$12*(1+$B2360)^0*$C2360+Inputs!$B$29*(1+$D2360)^0*Inputs!$B$19+Inputs!$B$30*(1+$E2360)^0*Inputs!$B$20+Inputs!$B$31*(1+$F2360)^0*Inputs!$B$21+Inputs!$B$22*(1+Inputs!$B$23)^0</f>
        <v>12026.309694083302</v>
      </c>
      <c r="R2360" s="36">
        <f>Inputs!$B$12*(1+$B2360)^1*$C2360+Inputs!$B$29*(1+$D2360)^1*Inputs!$B$19+Inputs!$B$30*(1+$E2360)^1*Inputs!$B$20+Inputs!$B$31*(1+$F2360)^1*Inputs!$B$21+Inputs!$B$22*(1+Inputs!$B$23)^1</f>
        <v>13058.399778797508</v>
      </c>
      <c r="S2360" s="36">
        <f>Inputs!$B$12*(1+$B2360)^2*$C2360+Inputs!$B$29*(1+$D2360)^2*Inputs!$B$19+Inputs!$B$30*(1+$E2360)^2*Inputs!$B$20+Inputs!$B$31*(1+$F2360)^2*Inputs!$B$21+Inputs!$B$22*(1+Inputs!$B$23)^2</f>
        <v>14252.911506034819</v>
      </c>
      <c r="T2360" s="36">
        <f>Inputs!$B$12*(1+$B2360)^3*$C2360+Inputs!$B$29*(1+$D2360)^3*Inputs!$B$19+Inputs!$B$30*(1+$E2360)^3*Inputs!$B$20+Inputs!$B$31*(1+$F2360)^3*Inputs!$B$21+Inputs!$B$22*(1+Inputs!$B$23)^3</f>
        <v>15639.937132054622</v>
      </c>
      <c r="U2360" s="36">
        <f>Inputs!$B$12*(1+$B2360)^4*$C2360+Inputs!$B$29*(1+$D2360)^4*Inputs!$B$19+Inputs!$B$30*(1+$E2360)^4*Inputs!$B$20+Inputs!$B$31*(1+$F2360)^4*Inputs!$B$21+Inputs!$B$22*(1+Inputs!$B$23)^4</f>
        <v>17255.354829362353</v>
      </c>
      <c r="V2360" s="35">
        <f>Inputs!$B$13/(Q2360*(1-$G2360))</f>
        <v>1.277502867250728</v>
      </c>
      <c r="W2360" s="36">
        <f>Inputs!$B$13</f>
        <v>12660</v>
      </c>
      <c r="X2360" s="36">
        <f t="shared" si="363"/>
        <v>12837.711267765844</v>
      </c>
      <c r="Y2360" s="36">
        <f t="shared" si="364"/>
        <v>13020.145295385111</v>
      </c>
      <c r="Z2360" s="36">
        <f t="shared" si="365"/>
        <v>13198.787609992167</v>
      </c>
      <c r="AA2360" s="36">
        <f t="shared" si="366"/>
        <v>13361.227174306578</v>
      </c>
      <c r="AB2360" s="36">
        <f t="shared" si="367"/>
        <v>49233.590560529105</v>
      </c>
      <c r="AC2360" s="36">
        <f t="shared" si="368"/>
        <v>184041.80567557237</v>
      </c>
      <c r="AD2360" s="36">
        <f t="shared" si="369"/>
        <v>114362.95855114117</v>
      </c>
    </row>
    <row r="2361" spans="1:30" ht="14.25" customHeight="1" x14ac:dyDescent="0.25">
      <c r="A2361" s="16">
        <v>2345</v>
      </c>
      <c r="B2361" s="34">
        <v>0.29504493949941102</v>
      </c>
      <c r="C2361" s="34">
        <v>7.0795903182150802E-2</v>
      </c>
      <c r="D2361" s="34">
        <v>2.2393387963207698E-2</v>
      </c>
      <c r="E2361" s="34">
        <v>4.7241693540980498E-2</v>
      </c>
      <c r="F2361" s="34">
        <v>-1.7048327265791401E-2</v>
      </c>
      <c r="G2361" s="34">
        <v>0.19041431178314899</v>
      </c>
      <c r="H2361" s="35">
        <v>0.98202979978051497</v>
      </c>
      <c r="I2361" s="34">
        <v>9.91957070776774E-2</v>
      </c>
      <c r="J2361" s="34">
        <v>2.5331079406167599E-2</v>
      </c>
      <c r="K2361" s="36">
        <f>Inputs!$B$12*(1+$B2361)^4</f>
        <v>168768.19559436545</v>
      </c>
      <c r="L2361" s="36">
        <f t="shared" si="360"/>
        <v>16056.662114176017</v>
      </c>
      <c r="M2361" s="36">
        <f t="shared" si="361"/>
        <v>192020.71494821319</v>
      </c>
      <c r="N2361" s="37">
        <f>M2361/Inputs!$B$6</f>
        <v>292.71450449422741</v>
      </c>
      <c r="O2361" s="38">
        <f>IF(N2361&gt;Inputs!$B$4,1,0)</f>
        <v>0</v>
      </c>
      <c r="P2361" s="34">
        <f t="shared" si="362"/>
        <v>7.3864627671509808E-2</v>
      </c>
      <c r="Q2361" s="36">
        <f>Inputs!$B$12*(1+$B2361)^0*$C2361+Inputs!$B$29*(1+$D2361)^0*Inputs!$B$19+Inputs!$B$30*(1+$E2361)^0*Inputs!$B$20+Inputs!$B$31*(1+$F2361)^0*Inputs!$B$21+Inputs!$B$22*(1+Inputs!$B$23)^0</f>
        <v>12269.798218355969</v>
      </c>
      <c r="R2361" s="36">
        <f>Inputs!$B$12*(1+$B2361)^1*$C2361+Inputs!$B$29*(1+$D2361)^1*Inputs!$B$19+Inputs!$B$30*(1+$E2361)^1*Inputs!$B$20+Inputs!$B$31*(1+$F2361)^1*Inputs!$B$21+Inputs!$B$22*(1+Inputs!$B$23)^1</f>
        <v>13569.601748321318</v>
      </c>
      <c r="S2361" s="36">
        <f>Inputs!$B$12*(1+$B2361)^2*$C2361+Inputs!$B$29*(1+$D2361)^2*Inputs!$B$19+Inputs!$B$30*(1+$E2361)^2*Inputs!$B$20+Inputs!$B$31*(1+$F2361)^2*Inputs!$B$21+Inputs!$B$22*(1+Inputs!$B$23)^2</f>
        <v>15245.677071261871</v>
      </c>
      <c r="T2361" s="36">
        <f>Inputs!$B$12*(1+$B2361)^3*$C2361+Inputs!$B$29*(1+$D2361)^3*Inputs!$B$19+Inputs!$B$30*(1+$E2361)^3*Inputs!$B$20+Inputs!$B$31*(1+$F2361)^3*Inputs!$B$21+Inputs!$B$22*(1+Inputs!$B$23)^3</f>
        <v>17407.341222140887</v>
      </c>
      <c r="U2361" s="36">
        <f>Inputs!$B$12*(1+$B2361)^4*$C2361+Inputs!$B$29*(1+$D2361)^4*Inputs!$B$19+Inputs!$B$30*(1+$E2361)^4*Inputs!$B$20+Inputs!$B$31*(1+$F2361)^4*Inputs!$B$21+Inputs!$B$22*(1+Inputs!$B$23)^4</f>
        <v>20196.112426056257</v>
      </c>
      <c r="V2361" s="35">
        <f>Inputs!$B$13/(Q2361*(1-$G2361))</f>
        <v>1.2744812861684498</v>
      </c>
      <c r="W2361" s="36">
        <f>Inputs!$B$13</f>
        <v>12660</v>
      </c>
      <c r="X2361" s="36">
        <f t="shared" si="363"/>
        <v>13197.939512019162</v>
      </c>
      <c r="Y2361" s="36">
        <f t="shared" si="364"/>
        <v>13925.699341132482</v>
      </c>
      <c r="Z2361" s="36">
        <f t="shared" si="365"/>
        <v>14869.845340955515</v>
      </c>
      <c r="AA2361" s="36">
        <f t="shared" si="366"/>
        <v>16056.662114176017</v>
      </c>
      <c r="AB2361" s="36">
        <f t="shared" si="367"/>
        <v>53118.951546206066</v>
      </c>
      <c r="AC2361" s="36">
        <f t="shared" si="368"/>
        <v>222886.04459504073</v>
      </c>
      <c r="AD2361" s="36">
        <f t="shared" si="369"/>
        <v>138901.76340200714</v>
      </c>
    </row>
    <row r="2362" spans="1:30" ht="14.25" customHeight="1" x14ac:dyDescent="0.25">
      <c r="A2362" s="16">
        <v>2346</v>
      </c>
      <c r="B2362" s="34">
        <v>0.42716816364441801</v>
      </c>
      <c r="C2362" s="34">
        <v>7.2712321421778303E-2</v>
      </c>
      <c r="D2362" s="34">
        <v>2.9053111084029502E-2</v>
      </c>
      <c r="E2362" s="34">
        <v>3.9331784546948301E-2</v>
      </c>
      <c r="F2362" s="34">
        <v>2.38724211510189E-2</v>
      </c>
      <c r="G2362" s="34">
        <v>0.197032200015584</v>
      </c>
      <c r="H2362" s="35">
        <v>1.0717795388594</v>
      </c>
      <c r="I2362" s="34">
        <v>8.8146633842988195E-2</v>
      </c>
      <c r="J2362" s="34">
        <v>2.3859953103619599E-2</v>
      </c>
      <c r="K2362" s="36">
        <f>Inputs!$B$12*(1+$B2362)^4</f>
        <v>248915.4461613539</v>
      </c>
      <c r="L2362" s="36">
        <f t="shared" si="360"/>
        <v>23321.057856090243</v>
      </c>
      <c r="M2362" s="36">
        <f t="shared" si="361"/>
        <v>308860.61201723514</v>
      </c>
      <c r="N2362" s="37">
        <f>M2362/Inputs!$B$6</f>
        <v>470.82410368480964</v>
      </c>
      <c r="O2362" s="38">
        <f>IF(N2362&gt;Inputs!$B$4,1,0)</f>
        <v>1</v>
      </c>
      <c r="P2362" s="34">
        <f t="shared" si="362"/>
        <v>6.4286680739368593E-2</v>
      </c>
      <c r="Q2362" s="36">
        <f>Inputs!$B$12*(1+$B2362)^0*$C2362+Inputs!$B$29*(1+$D2362)^0*Inputs!$B$19+Inputs!$B$30*(1+$E2362)^0*Inputs!$B$20+Inputs!$B$31*(1+$F2362)^0*Inputs!$B$21+Inputs!$B$22*(1+Inputs!$B$23)^0</f>
        <v>12384.78331273362</v>
      </c>
      <c r="R2362" s="36">
        <f>Inputs!$B$12*(1+$B2362)^1*$C2362+Inputs!$B$29*(1+$D2362)^1*Inputs!$B$19+Inputs!$B$30*(1+$E2362)^1*Inputs!$B$20+Inputs!$B$31*(1+$F2362)^1*Inputs!$B$21+Inputs!$B$22*(1+Inputs!$B$23)^1</f>
        <v>14481.716749670461</v>
      </c>
      <c r="S2362" s="36">
        <f>Inputs!$B$12*(1+$B2362)^2*$C2362+Inputs!$B$29*(1+$D2362)^2*Inputs!$B$19+Inputs!$B$30*(1+$E2362)^2*Inputs!$B$20+Inputs!$B$31*(1+$F2362)^2*Inputs!$B$21+Inputs!$B$22*(1+Inputs!$B$23)^2</f>
        <v>17381.900517333896</v>
      </c>
      <c r="T2362" s="36">
        <f>Inputs!$B$12*(1+$B2362)^3*$C2362+Inputs!$B$29*(1+$D2362)^3*Inputs!$B$19+Inputs!$B$30*(1+$E2362)^3*Inputs!$B$20+Inputs!$B$31*(1+$F2362)^3*Inputs!$B$21+Inputs!$B$22*(1+Inputs!$B$23)^3</f>
        <v>21425.62782113727</v>
      </c>
      <c r="U2362" s="36">
        <f>Inputs!$B$12*(1+$B2362)^4*$C2362+Inputs!$B$29*(1+$D2362)^4*Inputs!$B$19+Inputs!$B$30*(1+$E2362)^4*Inputs!$B$20+Inputs!$B$31*(1+$F2362)^4*Inputs!$B$21+Inputs!$B$22*(1+Inputs!$B$23)^4</f>
        <v>27098.462747707046</v>
      </c>
      <c r="V2362" s="35">
        <f>Inputs!$B$13/(Q2362*(1-$G2362))</f>
        <v>1.2730549894177314</v>
      </c>
      <c r="W2362" s="36">
        <f>Inputs!$B$13</f>
        <v>12660</v>
      </c>
      <c r="X2362" s="36">
        <f t="shared" si="363"/>
        <v>14218.406376891488</v>
      </c>
      <c r="Y2362" s="36">
        <f t="shared" si="364"/>
        <v>16363.55252182561</v>
      </c>
      <c r="Z2362" s="36">
        <f t="shared" si="365"/>
        <v>19304.681029641299</v>
      </c>
      <c r="AA2362" s="36">
        <f t="shared" si="366"/>
        <v>23321.057856090243</v>
      </c>
      <c r="AB2362" s="36">
        <f t="shared" si="367"/>
        <v>65398.89222531869</v>
      </c>
      <c r="AC2362" s="36">
        <f t="shared" si="368"/>
        <v>371422.15040884807</v>
      </c>
      <c r="AD2362" s="36">
        <f t="shared" si="369"/>
        <v>243461.71979191643</v>
      </c>
    </row>
    <row r="2363" spans="1:30" ht="14.25" customHeight="1" x14ac:dyDescent="0.25">
      <c r="A2363" s="16">
        <v>2347</v>
      </c>
      <c r="B2363" s="34">
        <v>0.33909595322757702</v>
      </c>
      <c r="C2363" s="34">
        <v>6.4752105893732398E-2</v>
      </c>
      <c r="D2363" s="34">
        <v>1.6963510316516502E-2</v>
      </c>
      <c r="E2363" s="34">
        <v>3.01615701814394E-2</v>
      </c>
      <c r="F2363" s="34">
        <v>-8.8185544986443196E-3</v>
      </c>
      <c r="G2363" s="34">
        <v>0.22455849563626901</v>
      </c>
      <c r="H2363" s="35">
        <v>1.0890481273635799</v>
      </c>
      <c r="I2363" s="34">
        <v>8.9573991564180097E-2</v>
      </c>
      <c r="J2363" s="34">
        <v>1.93109582051527E-2</v>
      </c>
      <c r="K2363" s="36">
        <f>Inputs!$B$12*(1+$B2363)^4</f>
        <v>192929.23434530472</v>
      </c>
      <c r="L2363" s="36">
        <f t="shared" si="360"/>
        <v>17409.469653634442</v>
      </c>
      <c r="M2363" s="36">
        <f t="shared" si="361"/>
        <v>220883.11340626719</v>
      </c>
      <c r="N2363" s="37">
        <f>M2363/Inputs!$B$6</f>
        <v>336.71206311930973</v>
      </c>
      <c r="O2363" s="38">
        <f>IF(N2363&gt;Inputs!$B$4,1,0)</f>
        <v>0</v>
      </c>
      <c r="P2363" s="34">
        <f t="shared" si="362"/>
        <v>7.0263033359027394E-2</v>
      </c>
      <c r="Q2363" s="36">
        <f>Inputs!$B$12*(1+$B2363)^0*$C2363+Inputs!$B$29*(1+$D2363)^0*Inputs!$B$19+Inputs!$B$30*(1+$E2363)^0*Inputs!$B$20+Inputs!$B$31*(1+$F2363)^0*Inputs!$B$21+Inputs!$B$22*(1+Inputs!$B$23)^0</f>
        <v>11907.170381050866</v>
      </c>
      <c r="R2363" s="36">
        <f>Inputs!$B$12*(1+$B2363)^1*$C2363+Inputs!$B$29*(1+$D2363)^1*Inputs!$B$19+Inputs!$B$30*(1+$E2363)^1*Inputs!$B$20+Inputs!$B$31*(1+$F2363)^1*Inputs!$B$21+Inputs!$B$22*(1+Inputs!$B$23)^1</f>
        <v>13247.477911183145</v>
      </c>
      <c r="S2363" s="36">
        <f>Inputs!$B$12*(1+$B2363)^2*$C2363+Inputs!$B$29*(1+$D2363)^2*Inputs!$B$19+Inputs!$B$30*(1+$E2363)^2*Inputs!$B$20+Inputs!$B$31*(1+$F2363)^2*Inputs!$B$21+Inputs!$B$22*(1+Inputs!$B$23)^2</f>
        <v>15036.034739484985</v>
      </c>
      <c r="T2363" s="36">
        <f>Inputs!$B$12*(1+$B2363)^3*$C2363+Inputs!$B$29*(1+$D2363)^3*Inputs!$B$19+Inputs!$B$30*(1+$E2363)^3*Inputs!$B$20+Inputs!$B$31*(1+$F2363)^3*Inputs!$B$21+Inputs!$B$22*(1+Inputs!$B$23)^3</f>
        <v>17424.346817395257</v>
      </c>
      <c r="U2363" s="36">
        <f>Inputs!$B$12*(1+$B2363)^4*$C2363+Inputs!$B$29*(1+$D2363)^4*Inputs!$B$19+Inputs!$B$30*(1+$E2363)^4*Inputs!$B$20+Inputs!$B$31*(1+$F2363)^4*Inputs!$B$21+Inputs!$B$22*(1+Inputs!$B$23)^4</f>
        <v>20615.288956517594</v>
      </c>
      <c r="V2363" s="35">
        <f>Inputs!$B$13/(Q2363*(1-$G2363))</f>
        <v>1.3711219877355905</v>
      </c>
      <c r="W2363" s="36">
        <f>Inputs!$B$13</f>
        <v>12660</v>
      </c>
      <c r="X2363" s="36">
        <f t="shared" si="363"/>
        <v>13360.637233989337</v>
      </c>
      <c r="Y2363" s="36">
        <f t="shared" si="364"/>
        <v>14342.257173665403</v>
      </c>
      <c r="Z2363" s="36">
        <f t="shared" si="365"/>
        <v>15667.555569250313</v>
      </c>
      <c r="AA2363" s="36">
        <f t="shared" si="366"/>
        <v>17409.469653634442</v>
      </c>
      <c r="AB2363" s="36">
        <f t="shared" si="367"/>
        <v>56415.004161164681</v>
      </c>
      <c r="AC2363" s="36">
        <f t="shared" si="368"/>
        <v>252560.44816359595</v>
      </c>
      <c r="AD2363" s="36">
        <f t="shared" si="369"/>
        <v>164468.1092451025</v>
      </c>
    </row>
    <row r="2364" spans="1:30" ht="14.25" customHeight="1" x14ac:dyDescent="0.25">
      <c r="A2364" s="16">
        <v>2348</v>
      </c>
      <c r="B2364" s="34">
        <v>0.301668275697693</v>
      </c>
      <c r="C2364" s="34">
        <v>8.4275137442659895E-2</v>
      </c>
      <c r="D2364" s="34">
        <v>1.79270621584765E-2</v>
      </c>
      <c r="E2364" s="34">
        <v>7.2438120619917196E-2</v>
      </c>
      <c r="F2364" s="34">
        <v>2.6050371451775099E-2</v>
      </c>
      <c r="G2364" s="34">
        <v>0.19092565136374201</v>
      </c>
      <c r="H2364" s="35">
        <v>1.0510592395288401</v>
      </c>
      <c r="I2364" s="34">
        <v>9.5406906448842296E-2</v>
      </c>
      <c r="J2364" s="34">
        <v>2.7277508898991901E-2</v>
      </c>
      <c r="K2364" s="36">
        <f>Inputs!$B$12*(1+$B2364)^4</f>
        <v>172247.34312366633</v>
      </c>
      <c r="L2364" s="36">
        <f t="shared" si="360"/>
        <v>20232.165763646313</v>
      </c>
      <c r="M2364" s="36">
        <f t="shared" si="361"/>
        <v>253624.85261514035</v>
      </c>
      <c r="N2364" s="37">
        <f>M2364/Inputs!$B$6</f>
        <v>386.62325093771392</v>
      </c>
      <c r="O2364" s="38">
        <f>IF(N2364&gt;Inputs!$B$4,1,0)</f>
        <v>0</v>
      </c>
      <c r="P2364" s="34">
        <f t="shared" si="362"/>
        <v>6.8129397549850396E-2</v>
      </c>
      <c r="Q2364" s="36">
        <f>Inputs!$B$12*(1+$B2364)^0*$C2364+Inputs!$B$29*(1+$D2364)^0*Inputs!$B$19+Inputs!$B$30*(1+$E2364)^0*Inputs!$B$20+Inputs!$B$31*(1+$F2364)^0*Inputs!$B$21+Inputs!$B$22*(1+Inputs!$B$23)^0</f>
        <v>13078.552273986516</v>
      </c>
      <c r="R2364" s="36">
        <f>Inputs!$B$12*(1+$B2364)^1*$C2364+Inputs!$B$29*(1+$D2364)^1*Inputs!$B$19+Inputs!$B$30*(1+$E2364)^1*Inputs!$B$20+Inputs!$B$31*(1+$F2364)^1*Inputs!$B$21+Inputs!$B$22*(1+Inputs!$B$23)^1</f>
        <v>14893.483850133576</v>
      </c>
      <c r="S2364" s="36">
        <f>Inputs!$B$12*(1+$B2364)^2*$C2364+Inputs!$B$29*(1+$D2364)^2*Inputs!$B$19+Inputs!$B$30*(1+$E2364)^2*Inputs!$B$20+Inputs!$B$31*(1+$F2364)^2*Inputs!$B$21+Inputs!$B$22*(1+Inputs!$B$23)^2</f>
        <v>17183.801673752183</v>
      </c>
      <c r="T2364" s="36">
        <f>Inputs!$B$12*(1+$B2364)^3*$C2364+Inputs!$B$29*(1+$D2364)^3*Inputs!$B$19+Inputs!$B$30*(1+$E2364)^3*Inputs!$B$20+Inputs!$B$31*(1+$F2364)^3*Inputs!$B$21+Inputs!$B$22*(1+Inputs!$B$23)^3</f>
        <v>20089.312645865684</v>
      </c>
      <c r="U2364" s="36">
        <f>Inputs!$B$12*(1+$B2364)^4*$C2364+Inputs!$B$29*(1+$D2364)^4*Inputs!$B$19+Inputs!$B$30*(1+$E2364)^4*Inputs!$B$20+Inputs!$B$31*(1+$F2364)^4*Inputs!$B$21+Inputs!$B$22*(1+Inputs!$B$23)^4</f>
        <v>23791.769736932234</v>
      </c>
      <c r="V2364" s="35">
        <f>Inputs!$B$13/(Q2364*(1-$G2364))</f>
        <v>1.1964253348798035</v>
      </c>
      <c r="W2364" s="36">
        <f>Inputs!$B$13</f>
        <v>12660</v>
      </c>
      <c r="X2364" s="36">
        <f t="shared" si="363"/>
        <v>13978.935381838455</v>
      </c>
      <c r="Y2364" s="36">
        <f t="shared" si="364"/>
        <v>15623.358842347343</v>
      </c>
      <c r="Z2364" s="36">
        <f t="shared" si="365"/>
        <v>17674.33748637385</v>
      </c>
      <c r="AA2364" s="36">
        <f t="shared" si="366"/>
        <v>20232.165763646313</v>
      </c>
      <c r="AB2364" s="36">
        <f t="shared" si="367"/>
        <v>60197.346777383871</v>
      </c>
      <c r="AC2364" s="36">
        <f t="shared" si="368"/>
        <v>305067.26307248394</v>
      </c>
      <c r="AD2364" s="36">
        <f t="shared" si="369"/>
        <v>193427.50583775647</v>
      </c>
    </row>
    <row r="2365" spans="1:30" ht="14.25" customHeight="1" x14ac:dyDescent="0.25">
      <c r="A2365" s="16">
        <v>2349</v>
      </c>
      <c r="B2365" s="34">
        <v>0.38673575024034501</v>
      </c>
      <c r="C2365" s="34">
        <v>7.0405750930645994E-2</v>
      </c>
      <c r="D2365" s="34">
        <v>3.3284311039288202E-2</v>
      </c>
      <c r="E2365" s="34">
        <v>3.91205947949059E-2</v>
      </c>
      <c r="F2365" s="34">
        <v>3.1131971486965102E-2</v>
      </c>
      <c r="G2365" s="34">
        <v>0.184866135755195</v>
      </c>
      <c r="H2365" s="35">
        <v>1.15336261409854</v>
      </c>
      <c r="I2365" s="34">
        <v>0.104344255061096</v>
      </c>
      <c r="J2365" s="34">
        <v>1.8071210418611001E-2</v>
      </c>
      <c r="K2365" s="36">
        <f>Inputs!$B$12*(1+$B2365)^4</f>
        <v>221884.05689786322</v>
      </c>
      <c r="L2365" s="36">
        <f t="shared" si="360"/>
        <v>23336.422692745607</v>
      </c>
      <c r="M2365" s="36">
        <f t="shared" si="361"/>
        <v>230361.71829308406</v>
      </c>
      <c r="N2365" s="37">
        <f>M2365/Inputs!$B$6</f>
        <v>351.16115593457937</v>
      </c>
      <c r="O2365" s="38">
        <f>IF(N2365&gt;Inputs!$B$4,1,0)</f>
        <v>0</v>
      </c>
      <c r="P2365" s="34">
        <f t="shared" si="362"/>
        <v>8.6273044642485003E-2</v>
      </c>
      <c r="Q2365" s="36">
        <f>Inputs!$B$12*(1+$B2365)^0*$C2365+Inputs!$B$29*(1+$D2365)^0*Inputs!$B$19+Inputs!$B$30*(1+$E2365)^0*Inputs!$B$20+Inputs!$B$31*(1+$F2365)^0*Inputs!$B$21+Inputs!$B$22*(1+Inputs!$B$23)^0</f>
        <v>12246.38908326568</v>
      </c>
      <c r="R2365" s="36">
        <f>Inputs!$B$12*(1+$B2365)^1*$C2365+Inputs!$B$29*(1+$D2365)^1*Inputs!$B$19+Inputs!$B$30*(1+$E2365)^1*Inputs!$B$20+Inputs!$B$31*(1+$F2365)^1*Inputs!$B$21+Inputs!$B$22*(1+Inputs!$B$23)^1</f>
        <v>14159.594006945259</v>
      </c>
      <c r="S2365" s="36">
        <f>Inputs!$B$12*(1+$B2365)^2*$C2365+Inputs!$B$29*(1+$D2365)^2*Inputs!$B$19+Inputs!$B$30*(1+$E2365)^2*Inputs!$B$20+Inputs!$B$31*(1+$F2365)^2*Inputs!$B$21+Inputs!$B$22*(1+Inputs!$B$23)^2</f>
        <v>16714.411485170029</v>
      </c>
      <c r="T2365" s="36">
        <f>Inputs!$B$12*(1+$B2365)^3*$C2365+Inputs!$B$29*(1+$D2365)^3*Inputs!$B$19+Inputs!$B$30*(1+$E2365)^3*Inputs!$B$20+Inputs!$B$31*(1+$F2365)^3*Inputs!$B$21+Inputs!$B$22*(1+Inputs!$B$23)^3</f>
        <v>20155.531897176887</v>
      </c>
      <c r="U2365" s="36">
        <f>Inputs!$B$12*(1+$B2365)^4*$C2365+Inputs!$B$29*(1+$D2365)^4*Inputs!$B$19+Inputs!$B$30*(1+$E2365)^4*Inputs!$B$20+Inputs!$B$31*(1+$F2365)^4*Inputs!$B$21+Inputs!$B$22*(1+Inputs!$B$23)^4</f>
        <v>24822.154632188085</v>
      </c>
      <c r="V2365" s="35">
        <f>Inputs!$B$13/(Q2365*(1-$G2365))</f>
        <v>1.2682261863545554</v>
      </c>
      <c r="W2365" s="36">
        <f>Inputs!$B$13</f>
        <v>12660</v>
      </c>
      <c r="X2365" s="36">
        <f t="shared" si="363"/>
        <v>14306.383900488836</v>
      </c>
      <c r="Y2365" s="36">
        <f t="shared" si="364"/>
        <v>16496.447507446897</v>
      </c>
      <c r="Z2365" s="36">
        <f t="shared" si="365"/>
        <v>19420.907532703575</v>
      </c>
      <c r="AA2365" s="36">
        <f t="shared" si="366"/>
        <v>23336.422692745607</v>
      </c>
      <c r="AB2365" s="36">
        <f t="shared" si="367"/>
        <v>62707.32716743114</v>
      </c>
      <c r="AC2365" s="36">
        <f t="shared" si="368"/>
        <v>275383.11874928552</v>
      </c>
      <c r="AD2365" s="36">
        <f t="shared" si="369"/>
        <v>167654.39112565294</v>
      </c>
    </row>
    <row r="2366" spans="1:30" ht="14.25" customHeight="1" x14ac:dyDescent="0.25">
      <c r="A2366" s="16">
        <v>2350</v>
      </c>
      <c r="B2366" s="34">
        <v>0.42438170495398497</v>
      </c>
      <c r="C2366" s="34">
        <v>6.8844290170213401E-2</v>
      </c>
      <c r="D2366" s="34">
        <v>3.8829933270650402E-2</v>
      </c>
      <c r="E2366" s="34">
        <v>3.6533976447729599E-2</v>
      </c>
      <c r="F2366" s="34">
        <v>2.35304598943657E-2</v>
      </c>
      <c r="G2366" s="34">
        <v>0.16787073660369101</v>
      </c>
      <c r="H2366" s="35">
        <v>1.0969843663601</v>
      </c>
      <c r="I2366" s="34">
        <v>8.9848406489311999E-2</v>
      </c>
      <c r="J2366" s="34">
        <v>2.1388234576033699E-2</v>
      </c>
      <c r="K2366" s="36">
        <f>Inputs!$B$12*(1+$B2366)^4</f>
        <v>246977.16314010229</v>
      </c>
      <c r="L2366" s="36">
        <f t="shared" si="360"/>
        <v>23831.118003714415</v>
      </c>
      <c r="M2366" s="36">
        <f t="shared" si="361"/>
        <v>297077.32544065244</v>
      </c>
      <c r="N2366" s="37">
        <f>M2366/Inputs!$B$6</f>
        <v>452.86177658636041</v>
      </c>
      <c r="O2366" s="38">
        <f>IF(N2366&gt;Inputs!$B$4,1,0)</f>
        <v>1</v>
      </c>
      <c r="P2366" s="34">
        <f t="shared" si="362"/>
        <v>6.84601719132783E-2</v>
      </c>
      <c r="Q2366" s="36">
        <f>Inputs!$B$12*(1+$B2366)^0*$C2366+Inputs!$B$29*(1+$D2366)^0*Inputs!$B$19+Inputs!$B$30*(1+$E2366)^0*Inputs!$B$20+Inputs!$B$31*(1+$F2366)^0*Inputs!$B$21+Inputs!$B$22*(1+Inputs!$B$23)^0</f>
        <v>12152.701437639727</v>
      </c>
      <c r="R2366" s="36">
        <f>Inputs!$B$12*(1+$B2366)^1*$C2366+Inputs!$B$29*(1+$D2366)^1*Inputs!$B$19+Inputs!$B$30*(1+$E2366)^1*Inputs!$B$20+Inputs!$B$31*(1+$F2366)^1*Inputs!$B$21+Inputs!$B$22*(1+Inputs!$B$23)^1</f>
        <v>14162.672274389584</v>
      </c>
      <c r="S2366" s="36">
        <f>Inputs!$B$12*(1+$B2366)^2*$C2366+Inputs!$B$29*(1+$D2366)^2*Inputs!$B$19+Inputs!$B$30*(1+$E2366)^2*Inputs!$B$20+Inputs!$B$31*(1+$F2366)^2*Inputs!$B$21+Inputs!$B$22*(1+Inputs!$B$23)^2</f>
        <v>16925.326960509356</v>
      </c>
      <c r="T2366" s="36">
        <f>Inputs!$B$12*(1+$B2366)^3*$C2366+Inputs!$B$29*(1+$D2366)^3*Inputs!$B$19+Inputs!$B$30*(1+$E2366)^3*Inputs!$B$20+Inputs!$B$31*(1+$F2366)^3*Inputs!$B$21+Inputs!$B$22*(1+Inputs!$B$23)^3</f>
        <v>20756.688316378415</v>
      </c>
      <c r="U2366" s="36">
        <f>Inputs!$B$12*(1+$B2366)^4*$C2366+Inputs!$B$29*(1+$D2366)^4*Inputs!$B$19+Inputs!$B$30*(1+$E2366)^4*Inputs!$B$20+Inputs!$B$31*(1+$F2366)^4*Inputs!$B$21+Inputs!$B$22*(1+Inputs!$B$23)^4</f>
        <v>26106.772448734358</v>
      </c>
      <c r="V2366" s="35">
        <f>Inputs!$B$13/(Q2366*(1-$G2366))</f>
        <v>1.2519012761665429</v>
      </c>
      <c r="W2366" s="36">
        <f>Inputs!$B$13</f>
        <v>12660</v>
      </c>
      <c r="X2366" s="36">
        <f t="shared" si="363"/>
        <v>14297.443743559816</v>
      </c>
      <c r="Y2366" s="36">
        <f t="shared" si="364"/>
        <v>16540.922992580559</v>
      </c>
      <c r="Z2366" s="36">
        <f t="shared" si="365"/>
        <v>19616.326575869472</v>
      </c>
      <c r="AA2366" s="36">
        <f t="shared" si="366"/>
        <v>23831.118003714415</v>
      </c>
      <c r="AB2366" s="36">
        <f t="shared" si="367"/>
        <v>65835.273219148192</v>
      </c>
      <c r="AC2366" s="36">
        <f t="shared" si="368"/>
        <v>355547.21622114326</v>
      </c>
      <c r="AD2366" s="36">
        <f t="shared" si="369"/>
        <v>231242.05222150424</v>
      </c>
    </row>
    <row r="2367" spans="1:30" ht="14.25" customHeight="1" x14ac:dyDescent="0.25">
      <c r="A2367" s="16">
        <v>2351</v>
      </c>
      <c r="B2367" s="34">
        <v>0.39486292143486301</v>
      </c>
      <c r="C2367" s="34">
        <v>6.4012194916845497E-2</v>
      </c>
      <c r="D2367" s="34">
        <v>3.4419299706816502E-2</v>
      </c>
      <c r="E2367" s="34">
        <v>2.88392601621019E-2</v>
      </c>
      <c r="F2367" s="34">
        <v>-1.35854136390494E-2</v>
      </c>
      <c r="G2367" s="34">
        <v>0.22276759647555799</v>
      </c>
      <c r="H2367" s="35">
        <v>0.98528083059000104</v>
      </c>
      <c r="I2367" s="34">
        <v>9.5253892121069897E-2</v>
      </c>
      <c r="J2367" s="34">
        <v>2.4527601048316802E-2</v>
      </c>
      <c r="K2367" s="36">
        <f>Inputs!$B$12*(1+$B2367)^4</f>
        <v>227131.500516934</v>
      </c>
      <c r="L2367" s="36">
        <f t="shared" si="360"/>
        <v>17469.853598876507</v>
      </c>
      <c r="M2367" s="36">
        <f t="shared" si="361"/>
        <v>216097.09365749441</v>
      </c>
      <c r="N2367" s="37">
        <f>M2367/Inputs!$B$6</f>
        <v>329.41630130715612</v>
      </c>
      <c r="O2367" s="38">
        <f>IF(N2367&gt;Inputs!$B$4,1,0)</f>
        <v>0</v>
      </c>
      <c r="P2367" s="34">
        <f t="shared" si="362"/>
        <v>7.0726291072753092E-2</v>
      </c>
      <c r="Q2367" s="36">
        <f>Inputs!$B$12*(1+$B2367)^0*$C2367+Inputs!$B$29*(1+$D2367)^0*Inputs!$B$19+Inputs!$B$30*(1+$E2367)^0*Inputs!$B$20+Inputs!$B$31*(1+$F2367)^0*Inputs!$B$21+Inputs!$B$22*(1+Inputs!$B$23)^0</f>
        <v>11862.775722437651</v>
      </c>
      <c r="R2367" s="36">
        <f>Inputs!$B$12*(1+$B2367)^1*$C2367+Inputs!$B$29*(1+$D2367)^1*Inputs!$B$19+Inputs!$B$30*(1+$E2367)^1*Inputs!$B$20+Inputs!$B$31*(1+$F2367)^1*Inputs!$B$21+Inputs!$B$22*(1+Inputs!$B$23)^1</f>
        <v>13434.966678499881</v>
      </c>
      <c r="S2367" s="36">
        <f>Inputs!$B$12*(1+$B2367)^2*$C2367+Inputs!$B$29*(1+$D2367)^2*Inputs!$B$19+Inputs!$B$30*(1+$E2367)^2*Inputs!$B$20+Inputs!$B$31*(1+$F2367)^2*Inputs!$B$21+Inputs!$B$22*(1+Inputs!$B$23)^2</f>
        <v>15610.750765927827</v>
      </c>
      <c r="T2367" s="36">
        <f>Inputs!$B$12*(1+$B2367)^3*$C2367+Inputs!$B$29*(1+$D2367)^3*Inputs!$B$19+Inputs!$B$30*(1+$E2367)^3*Inputs!$B$20+Inputs!$B$31*(1+$F2367)^3*Inputs!$B$21+Inputs!$B$22*(1+Inputs!$B$23)^3</f>
        <v>18626.706760265508</v>
      </c>
      <c r="U2367" s="36">
        <f>Inputs!$B$12*(1+$B2367)^4*$C2367+Inputs!$B$29*(1+$D2367)^4*Inputs!$B$19+Inputs!$B$30*(1+$E2367)^4*Inputs!$B$20+Inputs!$B$31*(1+$F2367)^4*Inputs!$B$21+Inputs!$B$22*(1+Inputs!$B$23)^4</f>
        <v>22812.786380184098</v>
      </c>
      <c r="V2367" s="35">
        <f>Inputs!$B$13/(Q2367*(1-$G2367))</f>
        <v>1.3730820430018029</v>
      </c>
      <c r="W2367" s="36">
        <f>Inputs!$B$13</f>
        <v>12660</v>
      </c>
      <c r="X2367" s="36">
        <f t="shared" si="363"/>
        <v>13325.484321084879</v>
      </c>
      <c r="Y2367" s="36">
        <f t="shared" si="364"/>
        <v>14307.222203782823</v>
      </c>
      <c r="Z2367" s="36">
        <f t="shared" si="365"/>
        <v>15667.763217563599</v>
      </c>
      <c r="AA2367" s="36">
        <f t="shared" si="366"/>
        <v>17469.853598876507</v>
      </c>
      <c r="AB2367" s="36">
        <f t="shared" si="367"/>
        <v>55529.455761021789</v>
      </c>
      <c r="AC2367" s="36">
        <f t="shared" si="368"/>
        <v>253064.97664229263</v>
      </c>
      <c r="AD2367" s="36">
        <f t="shared" si="369"/>
        <v>160567.63789647262</v>
      </c>
    </row>
    <row r="2368" spans="1:30" ht="14.25" customHeight="1" x14ac:dyDescent="0.25">
      <c r="A2368" s="16">
        <v>2352</v>
      </c>
      <c r="B2368" s="34">
        <v>0.156082885126583</v>
      </c>
      <c r="C2368" s="34">
        <v>9.8582926626442302E-2</v>
      </c>
      <c r="D2368" s="34">
        <v>2.4345660726818399E-2</v>
      </c>
      <c r="E2368" s="34">
        <v>7.7498932925200797E-2</v>
      </c>
      <c r="F2368" s="34">
        <v>1.32420926755211E-2</v>
      </c>
      <c r="G2368" s="34">
        <v>0.19450306014017299</v>
      </c>
      <c r="H2368" s="35">
        <v>0.99673258145531296</v>
      </c>
      <c r="I2368" s="34">
        <v>0.10120898711614799</v>
      </c>
      <c r="J2368" s="34">
        <v>3.33928404434157E-2</v>
      </c>
      <c r="K2368" s="36">
        <f>Inputs!$B$12*(1+$B2368)^4</f>
        <v>107178.36751321319</v>
      </c>
      <c r="L2368" s="36">
        <f t="shared" si="360"/>
        <v>15856.380694305579</v>
      </c>
      <c r="M2368" s="36">
        <f t="shared" si="361"/>
        <v>202205.61185141967</v>
      </c>
      <c r="N2368" s="37">
        <f>M2368/Inputs!$B$6</f>
        <v>308.24026196862752</v>
      </c>
      <c r="O2368" s="38">
        <f>IF(N2368&gt;Inputs!$B$4,1,0)</f>
        <v>0</v>
      </c>
      <c r="P2368" s="34">
        <f t="shared" si="362"/>
        <v>6.7816146672732294E-2</v>
      </c>
      <c r="Q2368" s="36">
        <f>Inputs!$B$12*(1+$B2368)^0*$C2368+Inputs!$B$29*(1+$D2368)^0*Inputs!$B$19+Inputs!$B$30*(1+$E2368)^0*Inputs!$B$20+Inputs!$B$31*(1+$F2368)^0*Inputs!$B$21+Inputs!$B$22*(1+Inputs!$B$23)^0</f>
        <v>13937.019625013461</v>
      </c>
      <c r="R2368" s="36">
        <f>Inputs!$B$12*(1+$B2368)^1*$C2368+Inputs!$B$29*(1+$D2368)^1*Inputs!$B$19+Inputs!$B$30*(1+$E2368)^1*Inputs!$B$20+Inputs!$B$31*(1+$F2368)^1*Inputs!$B$21+Inputs!$B$22*(1+Inputs!$B$23)^1</f>
        <v>15125.864748290616</v>
      </c>
      <c r="S2368" s="36">
        <f>Inputs!$B$12*(1+$B2368)^2*$C2368+Inputs!$B$29*(1+$D2368)^2*Inputs!$B$19+Inputs!$B$30*(1+$E2368)^2*Inputs!$B$20+Inputs!$B$31*(1+$F2368)^2*Inputs!$B$21+Inputs!$B$22*(1+Inputs!$B$23)^2</f>
        <v>16474.563454484814</v>
      </c>
      <c r="T2368" s="36">
        <f>Inputs!$B$12*(1+$B2368)^3*$C2368+Inputs!$B$29*(1+$D2368)^3*Inputs!$B$19+Inputs!$B$30*(1+$E2368)^3*Inputs!$B$20+Inputs!$B$31*(1+$F2368)^3*Inputs!$B$21+Inputs!$B$22*(1+Inputs!$B$23)^3</f>
        <v>18006.771706629901</v>
      </c>
      <c r="U2368" s="36">
        <f>Inputs!$B$12*(1+$B2368)^4*$C2368+Inputs!$B$29*(1+$D2368)^4*Inputs!$B$19+Inputs!$B$30*(1+$E2368)^4*Inputs!$B$20+Inputs!$B$31*(1+$F2368)^4*Inputs!$B$21+Inputs!$B$22*(1+Inputs!$B$23)^4</f>
        <v>19749.745998337468</v>
      </c>
      <c r="V2368" s="35">
        <f>Inputs!$B$13/(Q2368*(1-$G2368))</f>
        <v>1.1277164077363691</v>
      </c>
      <c r="W2368" s="36">
        <f>Inputs!$B$13</f>
        <v>12660</v>
      </c>
      <c r="X2368" s="36">
        <f t="shared" si="363"/>
        <v>13340.942337194094</v>
      </c>
      <c r="Y2368" s="36">
        <f t="shared" si="364"/>
        <v>14095.942586428406</v>
      </c>
      <c r="Z2368" s="36">
        <f t="shared" si="365"/>
        <v>14931.967998833799</v>
      </c>
      <c r="AA2368" s="36">
        <f t="shared" si="366"/>
        <v>15856.380694305579</v>
      </c>
      <c r="AB2368" s="36">
        <f t="shared" si="367"/>
        <v>52999.137729490634</v>
      </c>
      <c r="AC2368" s="36">
        <f t="shared" si="368"/>
        <v>241621.96009035496</v>
      </c>
      <c r="AD2368" s="36">
        <f t="shared" si="369"/>
        <v>149206.47412192903</v>
      </c>
    </row>
    <row r="2369" spans="1:30" ht="14.25" customHeight="1" x14ac:dyDescent="0.25">
      <c r="A2369" s="16">
        <v>2353</v>
      </c>
      <c r="B2369" s="34">
        <v>0.38770629978014498</v>
      </c>
      <c r="C2369" s="34">
        <v>7.9927032693160899E-2</v>
      </c>
      <c r="D2369" s="34">
        <v>1.0359184843269999E-2</v>
      </c>
      <c r="E2369" s="34">
        <v>5.9923740310583097E-2</v>
      </c>
      <c r="F2369" s="34">
        <v>2.39748455273333E-2</v>
      </c>
      <c r="G2369" s="34">
        <v>0.16990080015554099</v>
      </c>
      <c r="H2369" s="35">
        <v>1.06518044682068</v>
      </c>
      <c r="I2369" s="34">
        <v>9.3941375736282404E-2</v>
      </c>
      <c r="J2369" s="34">
        <v>2.28340906906041E-2</v>
      </c>
      <c r="K2369" s="36">
        <f>Inputs!$B$12*(1+$B2369)^4</f>
        <v>222505.87876456682</v>
      </c>
      <c r="L2369" s="36">
        <f t="shared" si="360"/>
        <v>23664.01350444389</v>
      </c>
      <c r="M2369" s="36">
        <f t="shared" si="361"/>
        <v>282281.32998261147</v>
      </c>
      <c r="N2369" s="37">
        <f>M2369/Inputs!$B$6</f>
        <v>430.30690546129796</v>
      </c>
      <c r="O2369" s="38">
        <f>IF(N2369&gt;Inputs!$B$4,1,0)</f>
        <v>1</v>
      </c>
      <c r="P2369" s="34">
        <f t="shared" si="362"/>
        <v>7.1107285045678301E-2</v>
      </c>
      <c r="Q2369" s="36">
        <f>Inputs!$B$12*(1+$B2369)^0*$C2369+Inputs!$B$29*(1+$D2369)^0*Inputs!$B$19+Inputs!$B$30*(1+$E2369)^0*Inputs!$B$20+Inputs!$B$31*(1+$F2369)^0*Inputs!$B$21+Inputs!$B$22*(1+Inputs!$B$23)^0</f>
        <v>12817.665989016576</v>
      </c>
      <c r="R2369" s="36">
        <f>Inputs!$B$12*(1+$B2369)^1*$C2369+Inputs!$B$29*(1+$D2369)^1*Inputs!$B$19+Inputs!$B$30*(1+$E2369)^1*Inputs!$B$20+Inputs!$B$31*(1+$F2369)^1*Inputs!$B$21+Inputs!$B$22*(1+Inputs!$B$23)^1</f>
        <v>14900.755614455396</v>
      </c>
      <c r="S2369" s="36">
        <f>Inputs!$B$12*(1+$B2369)^2*$C2369+Inputs!$B$29*(1+$D2369)^2*Inputs!$B$19+Inputs!$B$30*(1+$E2369)^2*Inputs!$B$20+Inputs!$B$31*(1+$F2369)^2*Inputs!$B$21+Inputs!$B$22*(1+Inputs!$B$23)^2</f>
        <v>17714.596949900017</v>
      </c>
      <c r="T2369" s="36">
        <f>Inputs!$B$12*(1+$B2369)^3*$C2369+Inputs!$B$29*(1+$D2369)^3*Inputs!$B$19+Inputs!$B$30*(1+$E2369)^3*Inputs!$B$20+Inputs!$B$31*(1+$F2369)^3*Inputs!$B$21+Inputs!$B$22*(1+Inputs!$B$23)^3</f>
        <v>21539.215703961971</v>
      </c>
      <c r="U2369" s="36">
        <f>Inputs!$B$12*(1+$B2369)^4*$C2369+Inputs!$B$29*(1+$D2369)^4*Inputs!$B$19+Inputs!$B$30*(1+$E2369)^4*Inputs!$B$20+Inputs!$B$31*(1+$F2369)^4*Inputs!$B$21+Inputs!$B$22*(1+Inputs!$B$23)^4</f>
        <v>26763.026469900844</v>
      </c>
      <c r="V2369" s="35">
        <f>Inputs!$B$13/(Q2369*(1-$G2369))</f>
        <v>1.1898569732882147</v>
      </c>
      <c r="W2369" s="36">
        <f>Inputs!$B$13</f>
        <v>12660</v>
      </c>
      <c r="X2369" s="36">
        <f t="shared" si="363"/>
        <v>14331.931938105057</v>
      </c>
      <c r="Y2369" s="36">
        <f t="shared" si="364"/>
        <v>16580.019158743045</v>
      </c>
      <c r="Z2369" s="36">
        <f t="shared" si="365"/>
        <v>19602.385902963619</v>
      </c>
      <c r="AA2369" s="36">
        <f t="shared" si="366"/>
        <v>23664.01350444389</v>
      </c>
      <c r="AB2369" s="36">
        <f t="shared" si="367"/>
        <v>65006.58050540831</v>
      </c>
      <c r="AC2369" s="36">
        <f t="shared" si="368"/>
        <v>340392.12324531178</v>
      </c>
      <c r="AD2369" s="36">
        <f t="shared" si="369"/>
        <v>217274.74947720315</v>
      </c>
    </row>
    <row r="2370" spans="1:30" ht="14.25" customHeight="1" x14ac:dyDescent="0.25">
      <c r="A2370" s="16">
        <v>2354</v>
      </c>
      <c r="B2370" s="34">
        <v>0.35544925163902802</v>
      </c>
      <c r="C2370" s="34">
        <v>6.9174524942682405E-2</v>
      </c>
      <c r="D2370" s="34">
        <v>2.9094242589688499E-2</v>
      </c>
      <c r="E2370" s="34">
        <v>2.21219668048299E-2</v>
      </c>
      <c r="F2370" s="34">
        <v>1.3830967476546101E-2</v>
      </c>
      <c r="G2370" s="34">
        <v>0.18351031471767201</v>
      </c>
      <c r="H2370" s="35">
        <v>1.02246847415231</v>
      </c>
      <c r="I2370" s="34">
        <v>0.10485397199793201</v>
      </c>
      <c r="J2370" s="34">
        <v>2.85922676132476E-2</v>
      </c>
      <c r="K2370" s="36">
        <f>Inputs!$B$12*(1+$B2370)^4</f>
        <v>202527.63853902798</v>
      </c>
      <c r="L2370" s="36">
        <f t="shared" si="360"/>
        <v>18891.168631304303</v>
      </c>
      <c r="M2370" s="36">
        <f t="shared" si="361"/>
        <v>211129.5125198426</v>
      </c>
      <c r="N2370" s="37">
        <f>M2370/Inputs!$B$6</f>
        <v>321.84376908512593</v>
      </c>
      <c r="O2370" s="38">
        <f>IF(N2370&gt;Inputs!$B$4,1,0)</f>
        <v>0</v>
      </c>
      <c r="P2370" s="34">
        <f t="shared" si="362"/>
        <v>7.6261704384684409E-2</v>
      </c>
      <c r="Q2370" s="36">
        <f>Inputs!$B$12*(1+$B2370)^0*$C2370+Inputs!$B$29*(1+$D2370)^0*Inputs!$B$19+Inputs!$B$30*(1+$E2370)^0*Inputs!$B$20+Inputs!$B$31*(1+$F2370)^0*Inputs!$B$21+Inputs!$B$22*(1+Inputs!$B$23)^0</f>
        <v>12172.515523987866</v>
      </c>
      <c r="R2370" s="36">
        <f>Inputs!$B$12*(1+$B2370)^1*$C2370+Inputs!$B$29*(1+$D2370)^1*Inputs!$B$19+Inputs!$B$30*(1+$E2370)^1*Inputs!$B$20+Inputs!$B$31*(1+$F2370)^1*Inputs!$B$21+Inputs!$B$22*(1+Inputs!$B$23)^1</f>
        <v>13792.725033942857</v>
      </c>
      <c r="S2370" s="36">
        <f>Inputs!$B$12*(1+$B2370)^2*$C2370+Inputs!$B$29*(1+$D2370)^2*Inputs!$B$19+Inputs!$B$30*(1+$E2370)^2*Inputs!$B$20+Inputs!$B$31*(1+$F2370)^2*Inputs!$B$21+Inputs!$B$22*(1+Inputs!$B$23)^2</f>
        <v>15940.136586036806</v>
      </c>
      <c r="T2370" s="36">
        <f>Inputs!$B$12*(1+$B2370)^3*$C2370+Inputs!$B$29*(1+$D2370)^3*Inputs!$B$19+Inputs!$B$30*(1+$E2370)^3*Inputs!$B$20+Inputs!$B$31*(1+$F2370)^3*Inputs!$B$21+Inputs!$B$22*(1+Inputs!$B$23)^3</f>
        <v>18801.201717998745</v>
      </c>
      <c r="U2370" s="36">
        <f>Inputs!$B$12*(1+$B2370)^4*$C2370+Inputs!$B$29*(1+$D2370)^4*Inputs!$B$19+Inputs!$B$30*(1+$E2370)^4*Inputs!$B$20+Inputs!$B$31*(1+$F2370)^4*Inputs!$B$21+Inputs!$B$22*(1+Inputs!$B$23)^4</f>
        <v>22628.62658608225</v>
      </c>
      <c r="V2370" s="35">
        <f>Inputs!$B$13/(Q2370*(1-$G2370))</f>
        <v>1.2738041689635722</v>
      </c>
      <c r="W2370" s="36">
        <f>Inputs!$B$13</f>
        <v>12660</v>
      </c>
      <c r="X2370" s="36">
        <f t="shared" si="363"/>
        <v>13637.483975024496</v>
      </c>
      <c r="Y2370" s="36">
        <f t="shared" si="364"/>
        <v>14942.944975184133</v>
      </c>
      <c r="Z2370" s="36">
        <f t="shared" si="365"/>
        <v>16660.463297544935</v>
      </c>
      <c r="AA2370" s="36">
        <f t="shared" si="366"/>
        <v>18891.168631304303</v>
      </c>
      <c r="AB2370" s="36">
        <f t="shared" si="367"/>
        <v>56365.077663164462</v>
      </c>
      <c r="AC2370" s="36">
        <f t="shared" si="368"/>
        <v>254797.74071558673</v>
      </c>
      <c r="AD2370" s="36">
        <f t="shared" si="369"/>
        <v>154764.43485667813</v>
      </c>
    </row>
    <row r="2371" spans="1:30" ht="14.25" customHeight="1" x14ac:dyDescent="0.25">
      <c r="A2371" s="16">
        <v>2355</v>
      </c>
      <c r="B2371" s="34">
        <v>0.237446611825927</v>
      </c>
      <c r="C2371" s="34">
        <v>9.3907989712674E-2</v>
      </c>
      <c r="D2371" s="34">
        <v>3.0128364215683399E-2</v>
      </c>
      <c r="E2371" s="34">
        <v>4.5130397954036103E-2</v>
      </c>
      <c r="F2371" s="34">
        <v>7.49303698568053E-3</v>
      </c>
      <c r="G2371" s="34">
        <v>0.188062061833695</v>
      </c>
      <c r="H2371" s="35">
        <v>0.906339455197959</v>
      </c>
      <c r="I2371" s="34">
        <v>0.105051509029235</v>
      </c>
      <c r="J2371" s="34">
        <v>2.4159371799125199E-2</v>
      </c>
      <c r="K2371" s="36">
        <f>Inputs!$B$12*(1+$B2371)^4</f>
        <v>140688.02530560011</v>
      </c>
      <c r="L2371" s="36">
        <f t="shared" si="360"/>
        <v>16176.769535634323</v>
      </c>
      <c r="M2371" s="36">
        <f t="shared" si="361"/>
        <v>177087.25144497619</v>
      </c>
      <c r="N2371" s="37">
        <f>M2371/Inputs!$B$6</f>
        <v>269.9500784222198</v>
      </c>
      <c r="O2371" s="38">
        <f>IF(N2371&gt;Inputs!$B$4,1,0)</f>
        <v>0</v>
      </c>
      <c r="P2371" s="34">
        <f t="shared" si="362"/>
        <v>8.0892137230109809E-2</v>
      </c>
      <c r="Q2371" s="36">
        <f>Inputs!$B$12*(1+$B2371)^0*$C2371+Inputs!$B$29*(1+$D2371)^0*Inputs!$B$19+Inputs!$B$30*(1+$E2371)^0*Inputs!$B$20+Inputs!$B$31*(1+$F2371)^0*Inputs!$B$21+Inputs!$B$22*(1+Inputs!$B$23)^0</f>
        <v>13656.523410187361</v>
      </c>
      <c r="R2371" s="36">
        <f>Inputs!$B$12*(1+$B2371)^1*$C2371+Inputs!$B$29*(1+$D2371)^1*Inputs!$B$19+Inputs!$B$30*(1+$E2371)^1*Inputs!$B$20+Inputs!$B$31*(1+$F2371)^1*Inputs!$B$21+Inputs!$B$22*(1+Inputs!$B$23)^1</f>
        <v>15171.906068754226</v>
      </c>
      <c r="S2371" s="36">
        <f>Inputs!$B$12*(1+$B2371)^2*$C2371+Inputs!$B$29*(1+$D2371)^2*Inputs!$B$19+Inputs!$B$30*(1+$E2371)^2*Inputs!$B$20+Inputs!$B$31*(1+$F2371)^2*Inputs!$B$21+Inputs!$B$22*(1+Inputs!$B$23)^2</f>
        <v>17011.256364272918</v>
      </c>
      <c r="T2371" s="36">
        <f>Inputs!$B$12*(1+$B2371)^3*$C2371+Inputs!$B$29*(1+$D2371)^3*Inputs!$B$19+Inputs!$B$30*(1+$E2371)^3*Inputs!$B$20+Inputs!$B$31*(1+$F2371)^3*Inputs!$B$21+Inputs!$B$22*(1+Inputs!$B$23)^3</f>
        <v>19250.266380864938</v>
      </c>
      <c r="U2371" s="36">
        <f>Inputs!$B$12*(1+$B2371)^4*$C2371+Inputs!$B$29*(1+$D2371)^4*Inputs!$B$19+Inputs!$B$30*(1+$E2371)^4*Inputs!$B$20+Inputs!$B$31*(1+$F2371)^4*Inputs!$B$21+Inputs!$B$22*(1+Inputs!$B$23)^4</f>
        <v>21982.550397688774</v>
      </c>
      <c r="V2371" s="35">
        <f>Inputs!$B$13/(Q2371*(1-$G2371))</f>
        <v>1.1417492044579265</v>
      </c>
      <c r="W2371" s="36">
        <f>Inputs!$B$13</f>
        <v>12660</v>
      </c>
      <c r="X2371" s="36">
        <f t="shared" si="363"/>
        <v>13339.822071397746</v>
      </c>
      <c r="Y2371" s="36">
        <f t="shared" si="364"/>
        <v>14144.186731384596</v>
      </c>
      <c r="Z2371" s="36">
        <f t="shared" si="365"/>
        <v>15085.970122747742</v>
      </c>
      <c r="AA2371" s="36">
        <f t="shared" si="366"/>
        <v>16176.769535634323</v>
      </c>
      <c r="AB2371" s="36">
        <f t="shared" si="367"/>
        <v>52796.039734227772</v>
      </c>
      <c r="AC2371" s="36">
        <f t="shared" si="368"/>
        <v>204810.88388387469</v>
      </c>
      <c r="AD2371" s="36">
        <f t="shared" si="369"/>
        <v>124291.21171074841</v>
      </c>
    </row>
    <row r="2372" spans="1:30" ht="14.25" customHeight="1" x14ac:dyDescent="0.25">
      <c r="A2372" s="16">
        <v>2356</v>
      </c>
      <c r="B2372" s="34">
        <v>0.35589891952976399</v>
      </c>
      <c r="C2372" s="34">
        <v>6.6045985161218998E-2</v>
      </c>
      <c r="D2372" s="34">
        <v>3.96818527992258E-2</v>
      </c>
      <c r="E2372" s="34">
        <v>2.75938211551237E-2</v>
      </c>
      <c r="F2372" s="34">
        <v>1.14397900142579E-2</v>
      </c>
      <c r="G2372" s="34">
        <v>0.17281459043799399</v>
      </c>
      <c r="H2372" s="35">
        <v>0.93306422865870897</v>
      </c>
      <c r="I2372" s="34">
        <v>8.8774055694260195E-2</v>
      </c>
      <c r="J2372" s="34">
        <v>2.1656658766259499E-2</v>
      </c>
      <c r="K2372" s="36">
        <f>Inputs!$B$12*(1+$B2372)^4</f>
        <v>202796.52504881285</v>
      </c>
      <c r="L2372" s="36">
        <f t="shared" si="360"/>
        <v>17120.228682202116</v>
      </c>
      <c r="M2372" s="36">
        <f t="shared" si="361"/>
        <v>226612.73865165006</v>
      </c>
      <c r="N2372" s="37">
        <f>M2372/Inputs!$B$6</f>
        <v>345.44624794458849</v>
      </c>
      <c r="O2372" s="38">
        <f>IF(N2372&gt;Inputs!$B$4,1,0)</f>
        <v>0</v>
      </c>
      <c r="P2372" s="34">
        <f t="shared" si="362"/>
        <v>6.71173969280007E-2</v>
      </c>
      <c r="Q2372" s="36">
        <f>Inputs!$B$12*(1+$B2372)^0*$C2372+Inputs!$B$29*(1+$D2372)^0*Inputs!$B$19+Inputs!$B$30*(1+$E2372)^0*Inputs!$B$20+Inputs!$B$31*(1+$F2372)^0*Inputs!$B$21+Inputs!$B$22*(1+Inputs!$B$23)^0</f>
        <v>11984.803137100062</v>
      </c>
      <c r="R2372" s="36">
        <f>Inputs!$B$12*(1+$B2372)^1*$C2372+Inputs!$B$29*(1+$D2372)^1*Inputs!$B$19+Inputs!$B$30*(1+$E2372)^1*Inputs!$B$20+Inputs!$B$31*(1+$F2372)^1*Inputs!$B$21+Inputs!$B$22*(1+Inputs!$B$23)^1</f>
        <v>13577.943745939598</v>
      </c>
      <c r="S2372" s="36">
        <f>Inputs!$B$12*(1+$B2372)^2*$C2372+Inputs!$B$29*(1+$D2372)^2*Inputs!$B$19+Inputs!$B$30*(1+$E2372)^2*Inputs!$B$20+Inputs!$B$31*(1+$F2372)^2*Inputs!$B$21+Inputs!$B$22*(1+Inputs!$B$23)^2</f>
        <v>15678.649908841147</v>
      </c>
      <c r="T2372" s="36">
        <f>Inputs!$B$12*(1+$B2372)^3*$C2372+Inputs!$B$29*(1+$D2372)^3*Inputs!$B$19+Inputs!$B$30*(1+$E2372)^3*Inputs!$B$20+Inputs!$B$31*(1+$F2372)^3*Inputs!$B$21+Inputs!$B$22*(1+Inputs!$B$23)^3</f>
        <v>18465.764728224494</v>
      </c>
      <c r="U2372" s="36">
        <f>Inputs!$B$12*(1+$B2372)^4*$C2372+Inputs!$B$29*(1+$D2372)^4*Inputs!$B$19+Inputs!$B$30*(1+$E2372)^4*Inputs!$B$20+Inputs!$B$31*(1+$F2372)^4*Inputs!$B$21+Inputs!$B$22*(1+Inputs!$B$23)^4</f>
        <v>22181.71678807744</v>
      </c>
      <c r="V2372" s="35">
        <f>Inputs!$B$13/(Q2372*(1-$G2372))</f>
        <v>1.2770265764540072</v>
      </c>
      <c r="W2372" s="36">
        <f>Inputs!$B$13</f>
        <v>12660</v>
      </c>
      <c r="X2372" s="36">
        <f t="shared" si="363"/>
        <v>13377.093272865661</v>
      </c>
      <c r="Y2372" s="36">
        <f t="shared" si="364"/>
        <v>14331.500075661652</v>
      </c>
      <c r="Z2372" s="36">
        <f t="shared" si="365"/>
        <v>15565.666058714825</v>
      </c>
      <c r="AA2372" s="36">
        <f t="shared" si="366"/>
        <v>17120.228682202116</v>
      </c>
      <c r="AB2372" s="36">
        <f t="shared" si="367"/>
        <v>56282.949402658152</v>
      </c>
      <c r="AC2372" s="36">
        <f t="shared" si="368"/>
        <v>260603.00955259227</v>
      </c>
      <c r="AD2372" s="36">
        <f t="shared" si="369"/>
        <v>170329.7892489919</v>
      </c>
    </row>
    <row r="2373" spans="1:30" ht="14.25" customHeight="1" x14ac:dyDescent="0.25">
      <c r="A2373" s="16">
        <v>2357</v>
      </c>
      <c r="B2373" s="34">
        <v>0.42739226450432499</v>
      </c>
      <c r="C2373" s="34">
        <v>5.6183269666872003E-2</v>
      </c>
      <c r="D2373" s="34">
        <v>3.4554395509745102E-2</v>
      </c>
      <c r="E2373" s="34">
        <v>5.1789859306204299E-2</v>
      </c>
      <c r="F2373" s="34">
        <v>-6.9824267677534996E-3</v>
      </c>
      <c r="G2373" s="34">
        <v>0.19728801033198401</v>
      </c>
      <c r="H2373" s="35">
        <v>1.03551551309969</v>
      </c>
      <c r="I2373" s="34">
        <v>9.8006299110201603E-2</v>
      </c>
      <c r="J2373" s="34">
        <v>1.7305727090055598E-2</v>
      </c>
      <c r="K2373" s="36">
        <f>Inputs!$B$12*(1+$B2373)^4</f>
        <v>249071.82662752332</v>
      </c>
      <c r="L2373" s="36">
        <f t="shared" si="360"/>
        <v>18822.406982999455</v>
      </c>
      <c r="M2373" s="36">
        <f t="shared" si="361"/>
        <v>205679.65415085072</v>
      </c>
      <c r="N2373" s="37">
        <f>M2373/Inputs!$B$6</f>
        <v>313.53605815678463</v>
      </c>
      <c r="O2373" s="38">
        <f>IF(N2373&gt;Inputs!$B$4,1,0)</f>
        <v>0</v>
      </c>
      <c r="P2373" s="34">
        <f t="shared" si="362"/>
        <v>8.0700572020146008E-2</v>
      </c>
      <c r="Q2373" s="36">
        <f>Inputs!$B$12*(1+$B2373)^0*$C2373+Inputs!$B$29*(1+$D2373)^0*Inputs!$B$19+Inputs!$B$30*(1+$E2373)^0*Inputs!$B$20+Inputs!$B$31*(1+$F2373)^0*Inputs!$B$21+Inputs!$B$22*(1+Inputs!$B$23)^0</f>
        <v>11393.04020743924</v>
      </c>
      <c r="R2373" s="36">
        <f>Inputs!$B$12*(1+$B2373)^1*$C2373+Inputs!$B$29*(1+$D2373)^1*Inputs!$B$19+Inputs!$B$30*(1+$E2373)^1*Inputs!$B$20+Inputs!$B$31*(1+$F2373)^1*Inputs!$B$21+Inputs!$B$22*(1+Inputs!$B$23)^1</f>
        <v>12977.263857358164</v>
      </c>
      <c r="S2373" s="36">
        <f>Inputs!$B$12*(1+$B2373)^2*$C2373+Inputs!$B$29*(1+$D2373)^2*Inputs!$B$19+Inputs!$B$30*(1+$E2373)^2*Inputs!$B$20+Inputs!$B$31*(1+$F2373)^2*Inputs!$B$21+Inputs!$B$22*(1+Inputs!$B$23)^2</f>
        <v>15186.069606954999</v>
      </c>
      <c r="T2373" s="36">
        <f>Inputs!$B$12*(1+$B2373)^3*$C2373+Inputs!$B$29*(1+$D2373)^3*Inputs!$B$19+Inputs!$B$30*(1+$E2373)^3*Inputs!$B$20+Inputs!$B$31*(1+$F2373)^3*Inputs!$B$21+Inputs!$B$22*(1+Inputs!$B$23)^3</f>
        <v>18283.049753113846</v>
      </c>
      <c r="U2373" s="36">
        <f>Inputs!$B$12*(1+$B2373)^4*$C2373+Inputs!$B$29*(1+$D2373)^4*Inputs!$B$19+Inputs!$B$30*(1+$E2373)^4*Inputs!$B$20+Inputs!$B$31*(1+$F2373)^4*Inputs!$B$21+Inputs!$B$22*(1+Inputs!$B$23)^4</f>
        <v>22644.294804912355</v>
      </c>
      <c r="V2373" s="35">
        <f>Inputs!$B$13/(Q2373*(1-$G2373))</f>
        <v>1.3843130906142376</v>
      </c>
      <c r="W2373" s="36">
        <f>Inputs!$B$13</f>
        <v>12660</v>
      </c>
      <c r="X2373" s="36">
        <f t="shared" si="363"/>
        <v>13512.040237216548</v>
      </c>
      <c r="Y2373" s="36">
        <f t="shared" si="364"/>
        <v>14748.903917013013</v>
      </c>
      <c r="Z2373" s="36">
        <f t="shared" si="365"/>
        <v>16476.990079122555</v>
      </c>
      <c r="AA2373" s="36">
        <f t="shared" si="366"/>
        <v>18822.406982999455</v>
      </c>
      <c r="AB2373" s="36">
        <f t="shared" si="367"/>
        <v>57008.785844341997</v>
      </c>
      <c r="AC2373" s="36">
        <f t="shared" si="368"/>
        <v>237273.93675282845</v>
      </c>
      <c r="AD2373" s="36">
        <f t="shared" si="369"/>
        <v>148670.86830650872</v>
      </c>
    </row>
    <row r="2374" spans="1:30" ht="14.25" customHeight="1" x14ac:dyDescent="0.25">
      <c r="A2374" s="16">
        <v>2358</v>
      </c>
      <c r="B2374" s="34">
        <v>0.258680011525034</v>
      </c>
      <c r="C2374" s="34">
        <v>0.107452920009104</v>
      </c>
      <c r="D2374" s="34">
        <v>4.4777172722578001E-2</v>
      </c>
      <c r="E2374" s="34">
        <v>4.1992548124469398E-2</v>
      </c>
      <c r="F2374" s="34">
        <v>1.22840309468369E-2</v>
      </c>
      <c r="G2374" s="34">
        <v>0.192601473627417</v>
      </c>
      <c r="H2374" s="35">
        <v>1.05358514591115</v>
      </c>
      <c r="I2374" s="34">
        <v>9.1032663260482302E-2</v>
      </c>
      <c r="J2374" s="34">
        <v>1.9205893411938801E-2</v>
      </c>
      <c r="K2374" s="36">
        <f>Inputs!$B$12*(1+$B2374)^4</f>
        <v>150595.70714788328</v>
      </c>
      <c r="L2374" s="36">
        <f t="shared" si="360"/>
        <v>21455.327656657708</v>
      </c>
      <c r="M2374" s="36">
        <f t="shared" si="361"/>
        <v>259887.04254696195</v>
      </c>
      <c r="N2374" s="37">
        <f>M2374/Inputs!$B$6</f>
        <v>396.16927217524687</v>
      </c>
      <c r="O2374" s="38">
        <f>IF(N2374&gt;Inputs!$B$4,1,0)</f>
        <v>1</v>
      </c>
      <c r="P2374" s="34">
        <f t="shared" si="362"/>
        <v>7.1826769848543498E-2</v>
      </c>
      <c r="Q2374" s="36">
        <f>Inputs!$B$12*(1+$B2374)^0*$C2374+Inputs!$B$29*(1+$D2374)^0*Inputs!$B$19+Inputs!$B$30*(1+$E2374)^0*Inputs!$B$20+Inputs!$B$31*(1+$F2374)^0*Inputs!$B$21+Inputs!$B$22*(1+Inputs!$B$23)^0</f>
        <v>14469.219227973161</v>
      </c>
      <c r="R2374" s="36">
        <f>Inputs!$B$12*(1+$B2374)^1*$C2374+Inputs!$B$29*(1+$D2374)^1*Inputs!$B$19+Inputs!$B$30*(1+$E2374)^1*Inputs!$B$20+Inputs!$B$31*(1+$F2374)^1*Inputs!$B$21+Inputs!$B$22*(1+Inputs!$B$23)^1</f>
        <v>16376.537278642139</v>
      </c>
      <c r="S2374" s="36">
        <f>Inputs!$B$12*(1+$B2374)^2*$C2374+Inputs!$B$29*(1+$D2374)^2*Inputs!$B$19+Inputs!$B$30*(1+$E2374)^2*Inputs!$B$20+Inputs!$B$31*(1+$F2374)^2*Inputs!$B$21+Inputs!$B$22*(1+Inputs!$B$23)^2</f>
        <v>18724.922011811574</v>
      </c>
      <c r="T2374" s="36">
        <f>Inputs!$B$12*(1+$B2374)^3*$C2374+Inputs!$B$29*(1+$D2374)^3*Inputs!$B$19+Inputs!$B$30*(1+$E2374)^3*Inputs!$B$20+Inputs!$B$31*(1+$F2374)^3*Inputs!$B$21+Inputs!$B$22*(1+Inputs!$B$23)^3</f>
        <v>21626.4001690929</v>
      </c>
      <c r="U2374" s="36">
        <f>Inputs!$B$12*(1+$B2374)^4*$C2374+Inputs!$B$29*(1+$D2374)^4*Inputs!$B$19+Inputs!$B$30*(1+$E2374)^4*Inputs!$B$20+Inputs!$B$31*(1+$F2374)^4*Inputs!$B$21+Inputs!$B$22*(1+Inputs!$B$23)^4</f>
        <v>25221.886082190831</v>
      </c>
      <c r="V2374" s="35">
        <f>Inputs!$B$13/(Q2374*(1-$G2374))</f>
        <v>1.0836789973195111</v>
      </c>
      <c r="W2374" s="36">
        <f>Inputs!$B$13</f>
        <v>12660</v>
      </c>
      <c r="X2374" s="36">
        <f t="shared" si="363"/>
        <v>14229.350400574791</v>
      </c>
      <c r="Y2374" s="36">
        <f t="shared" si="364"/>
        <v>16156.086659174978</v>
      </c>
      <c r="Z2374" s="36">
        <f t="shared" si="365"/>
        <v>18528.148599574761</v>
      </c>
      <c r="AA2374" s="36">
        <f t="shared" si="366"/>
        <v>21455.327656657708</v>
      </c>
      <c r="AB2374" s="36">
        <f t="shared" si="367"/>
        <v>62952.463900827897</v>
      </c>
      <c r="AC2374" s="36">
        <f t="shared" si="368"/>
        <v>304446.32883895619</v>
      </c>
      <c r="AD2374" s="36">
        <f t="shared" si="369"/>
        <v>196934.57864613406</v>
      </c>
    </row>
    <row r="2375" spans="1:30" ht="14.25" customHeight="1" x14ac:dyDescent="0.25">
      <c r="A2375" s="16">
        <v>2359</v>
      </c>
      <c r="B2375" s="34">
        <v>0.40282488031410102</v>
      </c>
      <c r="C2375" s="34">
        <v>6.52852212606337E-2</v>
      </c>
      <c r="D2375" s="34">
        <v>4.0235617430619403E-2</v>
      </c>
      <c r="E2375" s="34">
        <v>2.5225532004448301E-2</v>
      </c>
      <c r="F2375" s="34">
        <v>-1.2352886910953599E-2</v>
      </c>
      <c r="G2375" s="34">
        <v>0.173685304528095</v>
      </c>
      <c r="H2375" s="35">
        <v>1.0750974121938901</v>
      </c>
      <c r="I2375" s="34">
        <v>9.5521706652216695E-2</v>
      </c>
      <c r="J2375" s="34">
        <v>2.41294521119997E-2</v>
      </c>
      <c r="K2375" s="36">
        <f>Inputs!$B$12*(1+$B2375)^4</f>
        <v>232361.99140958715</v>
      </c>
      <c r="L2375" s="36">
        <f t="shared" si="360"/>
        <v>20886.578511569049</v>
      </c>
      <c r="M2375" s="36">
        <f t="shared" si="361"/>
        <v>250281.24346210167</v>
      </c>
      <c r="N2375" s="37">
        <f>M2375/Inputs!$B$6</f>
        <v>381.52628576539888</v>
      </c>
      <c r="O2375" s="38">
        <f>IF(N2375&gt;Inputs!$B$4,1,0)</f>
        <v>0</v>
      </c>
      <c r="P2375" s="34">
        <f t="shared" si="362"/>
        <v>7.1392254540216998E-2</v>
      </c>
      <c r="Q2375" s="36">
        <f>Inputs!$B$12*(1+$B2375)^0*$C2375+Inputs!$B$29*(1+$D2375)^0*Inputs!$B$19+Inputs!$B$30*(1+$E2375)^0*Inputs!$B$20+Inputs!$B$31*(1+$F2375)^0*Inputs!$B$21+Inputs!$B$22*(1+Inputs!$B$23)^0</f>
        <v>11939.157303064945</v>
      </c>
      <c r="R2375" s="36">
        <f>Inputs!$B$12*(1+$B2375)^1*$C2375+Inputs!$B$29*(1+$D2375)^1*Inputs!$B$19+Inputs!$B$30*(1+$E2375)^1*Inputs!$B$20+Inputs!$B$31*(1+$F2375)^1*Inputs!$B$21+Inputs!$B$22*(1+Inputs!$B$23)^1</f>
        <v>13588.37406730665</v>
      </c>
      <c r="S2375" s="36">
        <f>Inputs!$B$12*(1+$B2375)^2*$C2375+Inputs!$B$29*(1+$D2375)^2*Inputs!$B$19+Inputs!$B$30*(1+$E2375)^2*Inputs!$B$20+Inputs!$B$31*(1+$F2375)^2*Inputs!$B$21+Inputs!$B$22*(1+Inputs!$B$23)^2</f>
        <v>15878.769002293375</v>
      </c>
      <c r="T2375" s="36">
        <f>Inputs!$B$12*(1+$B2375)^3*$C2375+Inputs!$B$29*(1+$D2375)^3*Inputs!$B$19+Inputs!$B$30*(1+$E2375)^3*Inputs!$B$20+Inputs!$B$31*(1+$F2375)^3*Inputs!$B$21+Inputs!$B$22*(1+Inputs!$B$23)^3</f>
        <v>19066.570901445928</v>
      </c>
      <c r="U2375" s="36">
        <f>Inputs!$B$12*(1+$B2375)^4*$C2375+Inputs!$B$29*(1+$D2375)^4*Inputs!$B$19+Inputs!$B$30*(1+$E2375)^4*Inputs!$B$20+Inputs!$B$31*(1+$F2375)^4*Inputs!$B$21+Inputs!$B$22*(1+Inputs!$B$23)^4</f>
        <v>23511.157448146427</v>
      </c>
      <c r="V2375" s="35">
        <f>Inputs!$B$13/(Q2375*(1-$G2375))</f>
        <v>1.283259697789189</v>
      </c>
      <c r="W2375" s="36">
        <f>Inputs!$B$13</f>
        <v>12660</v>
      </c>
      <c r="X2375" s="36">
        <f t="shared" si="363"/>
        <v>13824.464694794542</v>
      </c>
      <c r="Y2375" s="36">
        <f t="shared" si="364"/>
        <v>15471.836938571067</v>
      </c>
      <c r="Z2375" s="36">
        <f t="shared" si="365"/>
        <v>17758.045099403145</v>
      </c>
      <c r="AA2375" s="36">
        <f t="shared" si="366"/>
        <v>20886.578511569049</v>
      </c>
      <c r="AB2375" s="36">
        <f t="shared" si="367"/>
        <v>60406.969511206393</v>
      </c>
      <c r="AC2375" s="36">
        <f t="shared" si="368"/>
        <v>299620.18072279327</v>
      </c>
      <c r="AD2375" s="36">
        <f t="shared" si="369"/>
        <v>189874.27395089529</v>
      </c>
    </row>
    <row r="2376" spans="1:30" ht="14.25" customHeight="1" x14ac:dyDescent="0.25">
      <c r="A2376" s="16">
        <v>2360</v>
      </c>
      <c r="B2376" s="34">
        <v>0.34136773574595303</v>
      </c>
      <c r="C2376" s="34">
        <v>7.7410806294767903E-2</v>
      </c>
      <c r="D2376" s="34">
        <v>2.5662813775182699E-2</v>
      </c>
      <c r="E2376" s="34">
        <v>4.4782233113668503E-2</v>
      </c>
      <c r="F2376" s="34">
        <v>1.6895307224413202E-2</v>
      </c>
      <c r="G2376" s="34">
        <v>0.22359886593967801</v>
      </c>
      <c r="H2376" s="35">
        <v>1.0967589805817699</v>
      </c>
      <c r="I2376" s="34">
        <v>0.10380941544050799</v>
      </c>
      <c r="J2376" s="34">
        <v>2.39463351676149E-2</v>
      </c>
      <c r="K2376" s="36">
        <f>Inputs!$B$12*(1+$B2376)^4</f>
        <v>194241.79114199438</v>
      </c>
      <c r="L2376" s="36">
        <f t="shared" si="360"/>
        <v>20364.445483757205</v>
      </c>
      <c r="M2376" s="36">
        <f t="shared" si="361"/>
        <v>218107.11437587193</v>
      </c>
      <c r="N2376" s="37">
        <f>M2376/Inputs!$B$6</f>
        <v>332.48035728029259</v>
      </c>
      <c r="O2376" s="38">
        <f>IF(N2376&gt;Inputs!$B$4,1,0)</f>
        <v>0</v>
      </c>
      <c r="P2376" s="34">
        <f t="shared" si="362"/>
        <v>7.98630802728931E-2</v>
      </c>
      <c r="Q2376" s="36">
        <f>Inputs!$B$12*(1+$B2376)^0*$C2376+Inputs!$B$29*(1+$D2376)^0*Inputs!$B$19+Inputs!$B$30*(1+$E2376)^0*Inputs!$B$20+Inputs!$B$31*(1+$F2376)^0*Inputs!$B$21+Inputs!$B$22*(1+Inputs!$B$23)^0</f>
        <v>12666.692405112997</v>
      </c>
      <c r="R2376" s="36">
        <f>Inputs!$B$12*(1+$B2376)^1*$C2376+Inputs!$B$29*(1+$D2376)^1*Inputs!$B$19+Inputs!$B$30*(1+$E2376)^1*Inputs!$B$20+Inputs!$B$31*(1+$F2376)^1*Inputs!$B$21+Inputs!$B$22*(1+Inputs!$B$23)^1</f>
        <v>14456.546811042641</v>
      </c>
      <c r="S2376" s="36">
        <f>Inputs!$B$12*(1+$B2376)^2*$C2376+Inputs!$B$29*(1+$D2376)^2*Inputs!$B$19+Inputs!$B$30*(1+$E2376)^2*Inputs!$B$20+Inputs!$B$31*(1+$F2376)^2*Inputs!$B$21+Inputs!$B$22*(1+Inputs!$B$23)^2</f>
        <v>16794.07611091678</v>
      </c>
      <c r="T2376" s="36">
        <f>Inputs!$B$12*(1+$B2376)^3*$C2376+Inputs!$B$29*(1+$D2376)^3*Inputs!$B$19+Inputs!$B$30*(1+$E2376)^3*Inputs!$B$20+Inputs!$B$31*(1+$F2376)^3*Inputs!$B$21+Inputs!$B$22*(1+Inputs!$B$23)^3</f>
        <v>19864.286403814469</v>
      </c>
      <c r="U2376" s="36">
        <f>Inputs!$B$12*(1+$B2376)^4*$C2376+Inputs!$B$29*(1+$D2376)^4*Inputs!$B$19+Inputs!$B$30*(1+$E2376)^4*Inputs!$B$20+Inputs!$B$31*(1+$F2376)^4*Inputs!$B$21+Inputs!$B$22*(1+Inputs!$B$23)^4</f>
        <v>23915.266709864736</v>
      </c>
      <c r="V2376" s="35">
        <f>Inputs!$B$13/(Q2376*(1-$G2376))</f>
        <v>1.287313489709379</v>
      </c>
      <c r="W2376" s="36">
        <f>Inputs!$B$13</f>
        <v>12660</v>
      </c>
      <c r="X2376" s="36">
        <f t="shared" si="363"/>
        <v>13914.209010065159</v>
      </c>
      <c r="Y2376" s="36">
        <f t="shared" si="364"/>
        <v>15542.888635588833</v>
      </c>
      <c r="Z2376" s="36">
        <f t="shared" si="365"/>
        <v>17649.648906660761</v>
      </c>
      <c r="AA2376" s="36">
        <f t="shared" si="366"/>
        <v>20364.445483757205</v>
      </c>
      <c r="AB2376" s="36">
        <f t="shared" si="367"/>
        <v>58764.016266305851</v>
      </c>
      <c r="AC2376" s="36">
        <f t="shared" si="368"/>
        <v>261098.11003484967</v>
      </c>
      <c r="AD2376" s="36">
        <f t="shared" si="369"/>
        <v>159343.09810956608</v>
      </c>
    </row>
    <row r="2377" spans="1:30" ht="14.25" customHeight="1" x14ac:dyDescent="0.25">
      <c r="A2377" s="16">
        <v>2361</v>
      </c>
      <c r="B2377" s="34">
        <v>0.116486058336798</v>
      </c>
      <c r="C2377" s="34">
        <v>8.8345189781439806E-2</v>
      </c>
      <c r="D2377" s="34">
        <v>3.4270611401443198E-2</v>
      </c>
      <c r="E2377" s="34">
        <v>6.4185191214809895E-2</v>
      </c>
      <c r="F2377" s="34">
        <v>8.6347643864812199E-3</v>
      </c>
      <c r="G2377" s="34">
        <v>0.21567080197248201</v>
      </c>
      <c r="H2377" s="35">
        <v>1.16250532425041</v>
      </c>
      <c r="I2377" s="34">
        <v>8.9282728602159397E-2</v>
      </c>
      <c r="J2377" s="34">
        <v>2.63554249618085E-2</v>
      </c>
      <c r="K2377" s="36">
        <f>Inputs!$B$12*(1+$B2377)^4</f>
        <v>93231.885600756257</v>
      </c>
      <c r="L2377" s="36">
        <f t="shared" si="360"/>
        <v>15785.860765207824</v>
      </c>
      <c r="M2377" s="36">
        <f t="shared" si="361"/>
        <v>222531.93511272396</v>
      </c>
      <c r="N2377" s="37">
        <f>M2377/Inputs!$B$6</f>
        <v>339.22551084256702</v>
      </c>
      <c r="O2377" s="38">
        <f>IF(N2377&gt;Inputs!$B$4,1,0)</f>
        <v>0</v>
      </c>
      <c r="P2377" s="34">
        <f t="shared" si="362"/>
        <v>6.2927303640350901E-2</v>
      </c>
      <c r="Q2377" s="36">
        <f>Inputs!$B$12*(1+$B2377)^0*$C2377+Inputs!$B$29*(1+$D2377)^0*Inputs!$B$19+Inputs!$B$30*(1+$E2377)^0*Inputs!$B$20+Inputs!$B$31*(1+$F2377)^0*Inputs!$B$21+Inputs!$B$22*(1+Inputs!$B$23)^0</f>
        <v>13322.755414313309</v>
      </c>
      <c r="R2377" s="36">
        <f>Inputs!$B$12*(1+$B2377)^1*$C2377+Inputs!$B$29*(1+$D2377)^1*Inputs!$B$19+Inputs!$B$30*(1+$E2377)^1*Inputs!$B$20+Inputs!$B$31*(1+$F2377)^1*Inputs!$B$21+Inputs!$B$22*(1+Inputs!$B$23)^1</f>
        <v>14184.359477919425</v>
      </c>
      <c r="S2377" s="36">
        <f>Inputs!$B$12*(1+$B2377)^2*$C2377+Inputs!$B$29*(1+$D2377)^2*Inputs!$B$19+Inputs!$B$30*(1+$E2377)^2*Inputs!$B$20+Inputs!$B$31*(1+$F2377)^2*Inputs!$B$21+Inputs!$B$22*(1+Inputs!$B$23)^2</f>
        <v>15130.371578699815</v>
      </c>
      <c r="T2377" s="36">
        <f>Inputs!$B$12*(1+$B2377)^3*$C2377+Inputs!$B$29*(1+$D2377)^3*Inputs!$B$19+Inputs!$B$30*(1+$E2377)^3*Inputs!$B$20+Inputs!$B$31*(1+$F2377)^3*Inputs!$B$21+Inputs!$B$22*(1+Inputs!$B$23)^3</f>
        <v>16169.907393014853</v>
      </c>
      <c r="U2377" s="36">
        <f>Inputs!$B$12*(1+$B2377)^4*$C2377+Inputs!$B$29*(1+$D2377)^4*Inputs!$B$19+Inputs!$B$30*(1+$E2377)^4*Inputs!$B$20+Inputs!$B$31*(1+$F2377)^4*Inputs!$B$21+Inputs!$B$22*(1+Inputs!$B$23)^4</f>
        <v>17313.103870643441</v>
      </c>
      <c r="V2377" s="35">
        <f>Inputs!$B$13/(Q2377*(1-$G2377))</f>
        <v>1.2115497938016582</v>
      </c>
      <c r="W2377" s="36">
        <f>Inputs!$B$13</f>
        <v>12660</v>
      </c>
      <c r="X2377" s="36">
        <f t="shared" si="363"/>
        <v>13342.335130271713</v>
      </c>
      <c r="Y2377" s="36">
        <f t="shared" si="364"/>
        <v>14086.684196994594</v>
      </c>
      <c r="Z2377" s="36">
        <f t="shared" si="365"/>
        <v>14899.011223801273</v>
      </c>
      <c r="AA2377" s="36">
        <f t="shared" si="366"/>
        <v>15785.860765207824</v>
      </c>
      <c r="AB2377" s="36">
        <f t="shared" si="367"/>
        <v>54642.317928411256</v>
      </c>
      <c r="AC2377" s="36">
        <f t="shared" si="368"/>
        <v>257470.17426110824</v>
      </c>
      <c r="AD2377" s="36">
        <f t="shared" si="369"/>
        <v>167889.61718431269</v>
      </c>
    </row>
    <row r="2378" spans="1:30" ht="14.25" customHeight="1" x14ac:dyDescent="0.25">
      <c r="A2378" s="16">
        <v>2362</v>
      </c>
      <c r="B2378" s="34">
        <v>0.30806805830877398</v>
      </c>
      <c r="C2378" s="34">
        <v>7.2978875138836302E-2</v>
      </c>
      <c r="D2378" s="34">
        <v>3.8671984457508198E-2</v>
      </c>
      <c r="E2378" s="34">
        <v>3.6767682621019301E-2</v>
      </c>
      <c r="F2378" s="34">
        <v>4.5454823906224802E-5</v>
      </c>
      <c r="G2378" s="34">
        <v>0.17524382425698501</v>
      </c>
      <c r="H2378" s="35">
        <v>1.11484683868271</v>
      </c>
      <c r="I2378" s="34">
        <v>0.105153374257235</v>
      </c>
      <c r="J2378" s="34">
        <v>1.8527572564986598E-2</v>
      </c>
      <c r="K2378" s="36">
        <f>Inputs!$B$12*(1+$B2378)^4</f>
        <v>175659.8928198971</v>
      </c>
      <c r="L2378" s="36">
        <f t="shared" si="360"/>
        <v>19754.381868583652</v>
      </c>
      <c r="M2378" s="36">
        <f t="shared" si="361"/>
        <v>198617.69421719701</v>
      </c>
      <c r="N2378" s="37">
        <f>M2378/Inputs!$B$6</f>
        <v>302.77087533109301</v>
      </c>
      <c r="O2378" s="38">
        <f>IF(N2378&gt;Inputs!$B$4,1,0)</f>
        <v>0</v>
      </c>
      <c r="P2378" s="34">
        <f t="shared" si="362"/>
        <v>8.66258016922484E-2</v>
      </c>
      <c r="Q2378" s="36">
        <f>Inputs!$B$12*(1+$B2378)^0*$C2378+Inputs!$B$29*(1+$D2378)^0*Inputs!$B$19+Inputs!$B$30*(1+$E2378)^0*Inputs!$B$20+Inputs!$B$31*(1+$F2378)^0*Inputs!$B$21+Inputs!$B$22*(1+Inputs!$B$23)^0</f>
        <v>12400.776535757101</v>
      </c>
      <c r="R2378" s="36">
        <f>Inputs!$B$12*(1+$B2378)^1*$C2378+Inputs!$B$29*(1+$D2378)^1*Inputs!$B$19+Inputs!$B$30*(1+$E2378)^1*Inputs!$B$20+Inputs!$B$31*(1+$F2378)^1*Inputs!$B$21+Inputs!$B$22*(1+Inputs!$B$23)^1</f>
        <v>13900.799219554639</v>
      </c>
      <c r="S2378" s="36">
        <f>Inputs!$B$12*(1+$B2378)^2*$C2378+Inputs!$B$29*(1+$D2378)^2*Inputs!$B$19+Inputs!$B$30*(1+$E2378)^2*Inputs!$B$20+Inputs!$B$31*(1+$F2378)^2*Inputs!$B$21+Inputs!$B$22*(1+Inputs!$B$23)^2</f>
        <v>15822.646629881732</v>
      </c>
      <c r="T2378" s="36">
        <f>Inputs!$B$12*(1+$B2378)^3*$C2378+Inputs!$B$29*(1+$D2378)^3*Inputs!$B$19+Inputs!$B$30*(1+$E2378)^3*Inputs!$B$20+Inputs!$B$31*(1+$F2378)^3*Inputs!$B$21+Inputs!$B$22*(1+Inputs!$B$23)^3</f>
        <v>18294.595354176345</v>
      </c>
      <c r="U2378" s="36">
        <f>Inputs!$B$12*(1+$B2378)^4*$C2378+Inputs!$B$29*(1+$D2378)^4*Inputs!$B$19+Inputs!$B$30*(1+$E2378)^4*Inputs!$B$20+Inputs!$B$31*(1+$F2378)^4*Inputs!$B$21+Inputs!$B$22*(1+Inputs!$B$23)^4</f>
        <v>21484.371918662688</v>
      </c>
      <c r="V2378" s="35">
        <f>Inputs!$B$13/(Q2378*(1-$G2378))</f>
        <v>1.237824994868761</v>
      </c>
      <c r="W2378" s="36">
        <f>Inputs!$B$13</f>
        <v>12660</v>
      </c>
      <c r="X2378" s="36">
        <f t="shared" si="363"/>
        <v>13838.899802435852</v>
      </c>
      <c r="Y2378" s="36">
        <f t="shared" si="364"/>
        <v>15350.978472237102</v>
      </c>
      <c r="Z2378" s="36">
        <f t="shared" si="365"/>
        <v>17285.347724206407</v>
      </c>
      <c r="AA2378" s="36">
        <f t="shared" si="366"/>
        <v>19754.381868583652</v>
      </c>
      <c r="AB2378" s="36">
        <f t="shared" si="367"/>
        <v>57728.982451688353</v>
      </c>
      <c r="AC2378" s="36">
        <f t="shared" si="368"/>
        <v>232267.77956538941</v>
      </c>
      <c r="AD2378" s="36">
        <f t="shared" si="369"/>
        <v>140888.71176550866</v>
      </c>
    </row>
    <row r="2379" spans="1:30" ht="14.25" customHeight="1" x14ac:dyDescent="0.25">
      <c r="A2379" s="16">
        <v>2363</v>
      </c>
      <c r="B2379" s="34">
        <v>0.33722870788918402</v>
      </c>
      <c r="C2379" s="34">
        <v>9.3410873183893101E-2</v>
      </c>
      <c r="D2379" s="34">
        <v>5.1190043388923002E-2</v>
      </c>
      <c r="E2379" s="34">
        <v>2.0329171844836201E-2</v>
      </c>
      <c r="F2379" s="34">
        <v>-1.39581383411776E-2</v>
      </c>
      <c r="G2379" s="34">
        <v>0.18274800129560401</v>
      </c>
      <c r="H2379" s="35">
        <v>1.02655953787816</v>
      </c>
      <c r="I2379" s="34">
        <v>0.108558675317018</v>
      </c>
      <c r="J2379" s="34">
        <v>2.2535689605037199E-2</v>
      </c>
      <c r="K2379" s="36">
        <f>Inputs!$B$12*(1+$B2379)^4</f>
        <v>191855.39518442508</v>
      </c>
      <c r="L2379" s="36">
        <f t="shared" si="360"/>
        <v>22104.505145599745</v>
      </c>
      <c r="M2379" s="36">
        <f t="shared" si="361"/>
        <v>217296.11268170518</v>
      </c>
      <c r="N2379" s="37">
        <f>M2379/Inputs!$B$6</f>
        <v>331.24407420991645</v>
      </c>
      <c r="O2379" s="38">
        <f>IF(N2379&gt;Inputs!$B$4,1,0)</f>
        <v>0</v>
      </c>
      <c r="P2379" s="34">
        <f t="shared" si="362"/>
        <v>8.6022985711980804E-2</v>
      </c>
      <c r="Q2379" s="36">
        <f>Inputs!$B$12*(1+$B2379)^0*$C2379+Inputs!$B$29*(1+$D2379)^0*Inputs!$B$19+Inputs!$B$30*(1+$E2379)^0*Inputs!$B$20+Inputs!$B$31*(1+$F2379)^0*Inputs!$B$21+Inputs!$B$22*(1+Inputs!$B$23)^0</f>
        <v>13626.696418460509</v>
      </c>
      <c r="R2379" s="36">
        <f>Inputs!$B$12*(1+$B2379)^1*$C2379+Inputs!$B$29*(1+$D2379)^1*Inputs!$B$19+Inputs!$B$30*(1+$E2379)^1*Inputs!$B$20+Inputs!$B$31*(1+$F2379)^1*Inputs!$B$21+Inputs!$B$22*(1+Inputs!$B$23)^1</f>
        <v>15604.653023309482</v>
      </c>
      <c r="S2379" s="36">
        <f>Inputs!$B$12*(1+$B2379)^2*$C2379+Inputs!$B$29*(1+$D2379)^2*Inputs!$B$19+Inputs!$B$30*(1+$E2379)^2*Inputs!$B$20+Inputs!$B$31*(1+$F2379)^2*Inputs!$B$21+Inputs!$B$22*(1+Inputs!$B$23)^2</f>
        <v>18228.479617299519</v>
      </c>
      <c r="T2379" s="36">
        <f>Inputs!$B$12*(1+$B2379)^3*$C2379+Inputs!$B$29*(1+$D2379)^3*Inputs!$B$19+Inputs!$B$30*(1+$E2379)^3*Inputs!$B$20+Inputs!$B$31*(1+$F2379)^3*Inputs!$B$21+Inputs!$B$22*(1+Inputs!$B$23)^3</f>
        <v>21713.507920016789</v>
      </c>
      <c r="U2379" s="36">
        <f>Inputs!$B$12*(1+$B2379)^4*$C2379+Inputs!$B$29*(1+$D2379)^4*Inputs!$B$19+Inputs!$B$30*(1+$E2379)^4*Inputs!$B$20+Inputs!$B$31*(1+$F2379)^4*Inputs!$B$21+Inputs!$B$22*(1+Inputs!$B$23)^4</f>
        <v>26347.575821597689</v>
      </c>
      <c r="V2379" s="35">
        <f>Inputs!$B$13/(Q2379*(1-$G2379))</f>
        <v>1.1368080327413717</v>
      </c>
      <c r="W2379" s="36">
        <f>Inputs!$B$13</f>
        <v>12660</v>
      </c>
      <c r="X2379" s="36">
        <f t="shared" si="363"/>
        <v>14146.139726020292</v>
      </c>
      <c r="Y2379" s="36">
        <f t="shared" si="364"/>
        <v>16114.126102528844</v>
      </c>
      <c r="Z2379" s="36">
        <f t="shared" si="365"/>
        <v>18705.818699421361</v>
      </c>
      <c r="AA2379" s="36">
        <f t="shared" si="366"/>
        <v>22104.505145599745</v>
      </c>
      <c r="AB2379" s="36">
        <f t="shared" si="367"/>
        <v>60349.721193695033</v>
      </c>
      <c r="AC2379" s="36">
        <f t="shared" si="368"/>
        <v>262751.23125941394</v>
      </c>
      <c r="AD2379" s="36">
        <f t="shared" si="369"/>
        <v>156946.39148801015</v>
      </c>
    </row>
    <row r="2380" spans="1:30" ht="14.25" customHeight="1" x14ac:dyDescent="0.25">
      <c r="A2380" s="16">
        <v>2364</v>
      </c>
      <c r="B2380" s="34">
        <v>0.28344262845099799</v>
      </c>
      <c r="C2380" s="34">
        <v>6.51035981098122E-2</v>
      </c>
      <c r="D2380" s="34">
        <v>2.7572339268187699E-2</v>
      </c>
      <c r="E2380" s="34">
        <v>6.7613713693806504E-2</v>
      </c>
      <c r="F2380" s="34">
        <v>2.9191601475895501E-2</v>
      </c>
      <c r="G2380" s="34">
        <v>0.20948541412368901</v>
      </c>
      <c r="H2380" s="35">
        <v>1.0552976250336501</v>
      </c>
      <c r="I2380" s="34">
        <v>9.8879843433827899E-2</v>
      </c>
      <c r="J2380" s="34">
        <v>1.7164443046923699E-2</v>
      </c>
      <c r="K2380" s="36">
        <f>Inputs!$B$12*(1+$B2380)^4</f>
        <v>162801.00818797597</v>
      </c>
      <c r="L2380" s="36">
        <f t="shared" si="360"/>
        <v>16695.306244361465</v>
      </c>
      <c r="M2380" s="36">
        <f t="shared" si="361"/>
        <v>184120.36815006906</v>
      </c>
      <c r="N2380" s="37">
        <f>M2380/Inputs!$B$6</f>
        <v>280.67129291169061</v>
      </c>
      <c r="O2380" s="38">
        <f>IF(N2380&gt;Inputs!$B$4,1,0)</f>
        <v>0</v>
      </c>
      <c r="P2380" s="34">
        <f t="shared" si="362"/>
        <v>8.1715400386904197E-2</v>
      </c>
      <c r="Q2380" s="36">
        <f>Inputs!$B$12*(1+$B2380)^0*$C2380+Inputs!$B$29*(1+$D2380)^0*Inputs!$B$19+Inputs!$B$30*(1+$E2380)^0*Inputs!$B$20+Inputs!$B$31*(1+$F2380)^0*Inputs!$B$21+Inputs!$B$22*(1+Inputs!$B$23)^0</f>
        <v>11928.259914015653</v>
      </c>
      <c r="R2380" s="36">
        <f>Inputs!$B$12*(1+$B2380)^1*$C2380+Inputs!$B$29*(1+$D2380)^1*Inputs!$B$19+Inputs!$B$30*(1+$E2380)^1*Inputs!$B$20+Inputs!$B$31*(1+$F2380)^1*Inputs!$B$21+Inputs!$B$22*(1+Inputs!$B$23)^1</f>
        <v>13358.874791381313</v>
      </c>
      <c r="S2380" s="36">
        <f>Inputs!$B$12*(1+$B2380)^2*$C2380+Inputs!$B$29*(1+$D2380)^2*Inputs!$B$19+Inputs!$B$30*(1+$E2380)^2*Inputs!$B$20+Inputs!$B$31*(1+$F2380)^2*Inputs!$B$21+Inputs!$B$22*(1+Inputs!$B$23)^2</f>
        <v>15119.073697168089</v>
      </c>
      <c r="T2380" s="36">
        <f>Inputs!$B$12*(1+$B2380)^3*$C2380+Inputs!$B$29*(1+$D2380)^3*Inputs!$B$19+Inputs!$B$30*(1+$E2380)^3*Inputs!$B$20+Inputs!$B$31*(1+$F2380)^3*Inputs!$B$21+Inputs!$B$22*(1+Inputs!$B$23)^3</f>
        <v>17298.703073191362</v>
      </c>
      <c r="U2380" s="36">
        <f>Inputs!$B$12*(1+$B2380)^4*$C2380+Inputs!$B$29*(1+$D2380)^4*Inputs!$B$19+Inputs!$B$30*(1+$E2380)^4*Inputs!$B$20+Inputs!$B$31*(1+$F2380)^4*Inputs!$B$21+Inputs!$B$22*(1+Inputs!$B$23)^4</f>
        <v>20012.877704466468</v>
      </c>
      <c r="V2380" s="35">
        <f>Inputs!$B$13/(Q2380*(1-$G2380))</f>
        <v>1.3426002521028777</v>
      </c>
      <c r="W2380" s="36">
        <f>Inputs!$B$13</f>
        <v>12660</v>
      </c>
      <c r="X2380" s="36">
        <f t="shared" si="363"/>
        <v>13419.869449574637</v>
      </c>
      <c r="Y2380" s="36">
        <f t="shared" si="364"/>
        <v>14329.65581229256</v>
      </c>
      <c r="Z2380" s="36">
        <f t="shared" si="365"/>
        <v>15413.272350782254</v>
      </c>
      <c r="AA2380" s="36">
        <f t="shared" si="366"/>
        <v>16695.306244361465</v>
      </c>
      <c r="AB2380" s="36">
        <f t="shared" si="367"/>
        <v>54423.16507054586</v>
      </c>
      <c r="AC2380" s="36">
        <f t="shared" si="368"/>
        <v>207817.27553360056</v>
      </c>
      <c r="AD2380" s="36">
        <f t="shared" si="369"/>
        <v>129697.2030795232</v>
      </c>
    </row>
    <row r="2381" spans="1:30" ht="14.25" customHeight="1" x14ac:dyDescent="0.25">
      <c r="A2381" s="16">
        <v>2365</v>
      </c>
      <c r="B2381" s="34">
        <v>0.34524954050572998</v>
      </c>
      <c r="C2381" s="34">
        <v>7.0307661378549796E-2</v>
      </c>
      <c r="D2381" s="34">
        <v>3.48386722560204E-2</v>
      </c>
      <c r="E2381" s="34">
        <v>2.7256253788694899E-2</v>
      </c>
      <c r="F2381" s="34">
        <v>1.41799642608965E-2</v>
      </c>
      <c r="G2381" s="34">
        <v>0.18126790967998699</v>
      </c>
      <c r="H2381" s="35">
        <v>0.998571804306849</v>
      </c>
      <c r="I2381" s="34">
        <v>9.4437579894006904E-2</v>
      </c>
      <c r="J2381" s="34">
        <v>2.99386176137789E-2</v>
      </c>
      <c r="K2381" s="36">
        <f>Inputs!$B$12*(1+$B2381)^4</f>
        <v>196500.04759041205</v>
      </c>
      <c r="L2381" s="36">
        <f t="shared" si="360"/>
        <v>18460.300176886671</v>
      </c>
      <c r="M2381" s="36">
        <f t="shared" si="361"/>
        <v>245172.90709541526</v>
      </c>
      <c r="N2381" s="37">
        <f>M2381/Inputs!$B$6</f>
        <v>373.7391876454501</v>
      </c>
      <c r="O2381" s="38">
        <f>IF(N2381&gt;Inputs!$B$4,1,0)</f>
        <v>0</v>
      </c>
      <c r="P2381" s="34">
        <f t="shared" si="362"/>
        <v>6.4498962280228E-2</v>
      </c>
      <c r="Q2381" s="36">
        <f>Inputs!$B$12*(1+$B2381)^0*$C2381+Inputs!$B$29*(1+$D2381)^0*Inputs!$B$19+Inputs!$B$30*(1+$E2381)^0*Inputs!$B$20+Inputs!$B$31*(1+$F2381)^0*Inputs!$B$21+Inputs!$B$22*(1+Inputs!$B$23)^0</f>
        <v>12240.50371013991</v>
      </c>
      <c r="R2381" s="36">
        <f>Inputs!$B$12*(1+$B2381)^1*$C2381+Inputs!$B$29*(1+$D2381)^1*Inputs!$B$19+Inputs!$B$30*(1+$E2381)^1*Inputs!$B$20+Inputs!$B$31*(1+$F2381)^1*Inputs!$B$21+Inputs!$B$22*(1+Inputs!$B$23)^1</f>
        <v>13875.265946044929</v>
      </c>
      <c r="S2381" s="36">
        <f>Inputs!$B$12*(1+$B2381)^2*$C2381+Inputs!$B$29*(1+$D2381)^2*Inputs!$B$19+Inputs!$B$30*(1+$E2381)^2*Inputs!$B$20+Inputs!$B$31*(1+$F2381)^2*Inputs!$B$21+Inputs!$B$22*(1+Inputs!$B$23)^2</f>
        <v>16017.56317061733</v>
      </c>
      <c r="T2381" s="36">
        <f>Inputs!$B$12*(1+$B2381)^3*$C2381+Inputs!$B$29*(1+$D2381)^3*Inputs!$B$19+Inputs!$B$30*(1+$E2381)^3*Inputs!$B$20+Inputs!$B$31*(1+$F2381)^3*Inputs!$B$21+Inputs!$B$22*(1+Inputs!$B$23)^3</f>
        <v>18841.137874423628</v>
      </c>
      <c r="U2381" s="36">
        <f>Inputs!$B$12*(1+$B2381)^4*$C2381+Inputs!$B$29*(1+$D2381)^4*Inputs!$B$19+Inputs!$B$30*(1+$E2381)^4*Inputs!$B$20+Inputs!$B$31*(1+$F2381)^4*Inputs!$B$21+Inputs!$B$22*(1+Inputs!$B$23)^4</f>
        <v>22579.672917167911</v>
      </c>
      <c r="V2381" s="35">
        <f>Inputs!$B$13/(Q2381*(1-$G2381))</f>
        <v>1.2632595870803209</v>
      </c>
      <c r="W2381" s="36">
        <f>Inputs!$B$13</f>
        <v>12660</v>
      </c>
      <c r="X2381" s="36">
        <f t="shared" si="363"/>
        <v>13599.065830780552</v>
      </c>
      <c r="Y2381" s="36">
        <f t="shared" si="364"/>
        <v>14830.933581922855</v>
      </c>
      <c r="Z2381" s="36">
        <f t="shared" si="365"/>
        <v>16424.571196098303</v>
      </c>
      <c r="AA2381" s="36">
        <f t="shared" si="366"/>
        <v>18460.300176886671</v>
      </c>
      <c r="AB2381" s="36">
        <f t="shared" si="367"/>
        <v>57439.142846480543</v>
      </c>
      <c r="AC2381" s="36">
        <f t="shared" si="368"/>
        <v>294779.5650155202</v>
      </c>
      <c r="AD2381" s="36">
        <f t="shared" si="369"/>
        <v>187733.76424893472</v>
      </c>
    </row>
    <row r="2382" spans="1:30" ht="14.25" customHeight="1" x14ac:dyDescent="0.25">
      <c r="A2382" s="16">
        <v>2366</v>
      </c>
      <c r="B2382" s="34">
        <v>0.29854277512974697</v>
      </c>
      <c r="C2382" s="34">
        <v>7.4725993840387403E-2</v>
      </c>
      <c r="D2382" s="34">
        <v>2.6585614597126401E-2</v>
      </c>
      <c r="E2382" s="34">
        <v>4.1661319825370302E-2</v>
      </c>
      <c r="F2382" s="34">
        <v>1.69876137367929E-2</v>
      </c>
      <c r="G2382" s="34">
        <v>0.21655686300121499</v>
      </c>
      <c r="H2382" s="35">
        <v>1.1625018788018</v>
      </c>
      <c r="I2382" s="34">
        <v>9.2921689543395997E-2</v>
      </c>
      <c r="J2382" s="34">
        <v>2.3916773543196702E-2</v>
      </c>
      <c r="K2382" s="36">
        <f>Inputs!$B$12*(1+$B2382)^4</f>
        <v>170598.92544525323</v>
      </c>
      <c r="L2382" s="36">
        <f t="shared" si="360"/>
        <v>19678.077942929671</v>
      </c>
      <c r="M2382" s="36">
        <f t="shared" si="361"/>
        <v>246943.5554752686</v>
      </c>
      <c r="N2382" s="37">
        <f>M2382/Inputs!$B$6</f>
        <v>376.4383467610802</v>
      </c>
      <c r="O2382" s="38">
        <f>IF(N2382&gt;Inputs!$B$4,1,0)</f>
        <v>0</v>
      </c>
      <c r="P2382" s="34">
        <f t="shared" si="362"/>
        <v>6.9004916000199298E-2</v>
      </c>
      <c r="Q2382" s="36">
        <f>Inputs!$B$12*(1+$B2382)^0*$C2382+Inputs!$B$29*(1+$D2382)^0*Inputs!$B$19+Inputs!$B$30*(1+$E2382)^0*Inputs!$B$20+Inputs!$B$31*(1+$F2382)^0*Inputs!$B$21+Inputs!$B$22*(1+Inputs!$B$23)^0</f>
        <v>12505.603657850166</v>
      </c>
      <c r="R2382" s="36">
        <f>Inputs!$B$12*(1+$B2382)^1*$C2382+Inputs!$B$29*(1+$D2382)^1*Inputs!$B$19+Inputs!$B$30*(1+$E2382)^1*Inputs!$B$20+Inputs!$B$31*(1+$F2382)^1*Inputs!$B$21+Inputs!$B$22*(1+Inputs!$B$23)^1</f>
        <v>14044.085556396381</v>
      </c>
      <c r="S2382" s="36">
        <f>Inputs!$B$12*(1+$B2382)^2*$C2382+Inputs!$B$29*(1+$D2382)^2*Inputs!$B$19+Inputs!$B$30*(1+$E2382)^2*Inputs!$B$20+Inputs!$B$31*(1+$F2382)^2*Inputs!$B$21+Inputs!$B$22*(1+Inputs!$B$23)^2</f>
        <v>15988.098187352891</v>
      </c>
      <c r="T2382" s="36">
        <f>Inputs!$B$12*(1+$B2382)^3*$C2382+Inputs!$B$29*(1+$D2382)^3*Inputs!$B$19+Inputs!$B$30*(1+$E2382)^3*Inputs!$B$20+Inputs!$B$31*(1+$F2382)^3*Inputs!$B$21+Inputs!$B$22*(1+Inputs!$B$23)^3</f>
        <v>18457.145686882526</v>
      </c>
      <c r="U2382" s="36">
        <f>Inputs!$B$12*(1+$B2382)^4*$C2382+Inputs!$B$29*(1+$D2382)^4*Inputs!$B$19+Inputs!$B$30*(1+$E2382)^4*Inputs!$B$20+Inputs!$B$31*(1+$F2382)^4*Inputs!$B$21+Inputs!$B$22*(1+Inputs!$B$23)^4</f>
        <v>21606.356248068303</v>
      </c>
      <c r="V2382" s="35">
        <f>Inputs!$B$13/(Q2382*(1-$G2382))</f>
        <v>1.2921756855920519</v>
      </c>
      <c r="W2382" s="36">
        <f>Inputs!$B$13</f>
        <v>12660</v>
      </c>
      <c r="X2382" s="36">
        <f t="shared" si="363"/>
        <v>13860.784387240747</v>
      </c>
      <c r="Y2382" s="36">
        <f t="shared" si="364"/>
        <v>15373.358141269311</v>
      </c>
      <c r="Z2382" s="36">
        <f t="shared" si="365"/>
        <v>17278.696288917385</v>
      </c>
      <c r="AA2382" s="36">
        <f t="shared" si="366"/>
        <v>19678.077942929671</v>
      </c>
      <c r="AB2382" s="36">
        <f t="shared" si="367"/>
        <v>59693.446843139893</v>
      </c>
      <c r="AC2382" s="36">
        <f t="shared" si="368"/>
        <v>291989.545741899</v>
      </c>
      <c r="AD2382" s="36">
        <f t="shared" si="369"/>
        <v>187250.10863212871</v>
      </c>
    </row>
    <row r="2383" spans="1:30" ht="14.25" customHeight="1" x14ac:dyDescent="0.25">
      <c r="A2383" s="16">
        <v>2367</v>
      </c>
      <c r="B2383" s="34">
        <v>0.51252111302012204</v>
      </c>
      <c r="C2383" s="34">
        <v>4.1756131846279403E-2</v>
      </c>
      <c r="D2383" s="34">
        <v>3.8276527026407998E-2</v>
      </c>
      <c r="E2383" s="34">
        <v>4.4294201562984102E-2</v>
      </c>
      <c r="F2383" s="34">
        <v>2.1807599712510801E-2</v>
      </c>
      <c r="G2383" s="34">
        <v>0.17193121262723199</v>
      </c>
      <c r="H2383" s="35">
        <v>1.05541414991372</v>
      </c>
      <c r="I2383" s="34">
        <v>9.5413289726720904E-2</v>
      </c>
      <c r="J2383" s="34">
        <v>2.5881730448773899E-2</v>
      </c>
      <c r="K2383" s="36">
        <f>Inputs!$B$12*(1+$B2383)^4</f>
        <v>314019.80011463055</v>
      </c>
      <c r="L2383" s="36">
        <f t="shared" si="360"/>
        <v>19456.32215355982</v>
      </c>
      <c r="M2383" s="36">
        <f t="shared" si="361"/>
        <v>240105.89910299168</v>
      </c>
      <c r="N2383" s="37">
        <f>M2383/Inputs!$B$6</f>
        <v>366.01509009602393</v>
      </c>
      <c r="O2383" s="38">
        <f>IF(N2383&gt;Inputs!$B$4,1,0)</f>
        <v>0</v>
      </c>
      <c r="P2383" s="34">
        <f t="shared" si="362"/>
        <v>6.9531559277947005E-2</v>
      </c>
      <c r="Q2383" s="36">
        <f>Inputs!$B$12*(1+$B2383)^0*$C2383+Inputs!$B$29*(1+$D2383)^0*Inputs!$B$19+Inputs!$B$30*(1+$E2383)^0*Inputs!$B$20+Inputs!$B$31*(1+$F2383)^0*Inputs!$B$21+Inputs!$B$22*(1+Inputs!$B$23)^0</f>
        <v>10527.411938203684</v>
      </c>
      <c r="R2383" s="36">
        <f>Inputs!$B$12*(1+$B2383)^1*$C2383+Inputs!$B$29*(1+$D2383)^1*Inputs!$B$19+Inputs!$B$30*(1+$E2383)^1*Inputs!$B$20+Inputs!$B$31*(1+$F2383)^1*Inputs!$B$21+Inputs!$B$22*(1+Inputs!$B$23)^1</f>
        <v>12078.341148877809</v>
      </c>
      <c r="S2383" s="36">
        <f>Inputs!$B$12*(1+$B2383)^2*$C2383+Inputs!$B$29*(1+$D2383)^2*Inputs!$B$19+Inputs!$B$30*(1+$E2383)^2*Inputs!$B$20+Inputs!$B$31*(1+$F2383)^2*Inputs!$B$21+Inputs!$B$22*(1+Inputs!$B$23)^2</f>
        <v>14297.209570656676</v>
      </c>
      <c r="T2383" s="36">
        <f>Inputs!$B$12*(1+$B2383)^3*$C2383+Inputs!$B$29*(1+$D2383)^3*Inputs!$B$19+Inputs!$B$30*(1+$E2383)^3*Inputs!$B$20+Inputs!$B$31*(1+$F2383)^3*Inputs!$B$21+Inputs!$B$22*(1+Inputs!$B$23)^3</f>
        <v>17521.697640715647</v>
      </c>
      <c r="U2383" s="36">
        <f>Inputs!$B$12*(1+$B2383)^4*$C2383+Inputs!$B$29*(1+$D2383)^4*Inputs!$B$19+Inputs!$B$30*(1+$E2383)^4*Inputs!$B$20+Inputs!$B$31*(1+$F2383)^4*Inputs!$B$21+Inputs!$B$22*(1+Inputs!$B$23)^4</f>
        <v>22262.37126839329</v>
      </c>
      <c r="V2383" s="35">
        <f>Inputs!$B$13/(Q2383*(1-$G2383))</f>
        <v>1.4522643399453405</v>
      </c>
      <c r="W2383" s="36">
        <f>Inputs!$B$13</f>
        <v>12660</v>
      </c>
      <c r="X2383" s="36">
        <f t="shared" si="363"/>
        <v>13532.814470852885</v>
      </c>
      <c r="Y2383" s="36">
        <f t="shared" si="364"/>
        <v>14844.294340939836</v>
      </c>
      <c r="Z2383" s="36">
        <f t="shared" si="365"/>
        <v>16752.676099445154</v>
      </c>
      <c r="AA2383" s="36">
        <f t="shared" si="366"/>
        <v>19456.32215355982</v>
      </c>
      <c r="AB2383" s="36">
        <f t="shared" si="367"/>
        <v>58099.755512947464</v>
      </c>
      <c r="AC2383" s="36">
        <f t="shared" si="368"/>
        <v>287062.24405632372</v>
      </c>
      <c r="AD2383" s="36">
        <f t="shared" si="369"/>
        <v>182006.1435900442</v>
      </c>
    </row>
    <row r="2384" spans="1:30" ht="14.25" customHeight="1" x14ac:dyDescent="0.25">
      <c r="A2384" s="16">
        <v>2368</v>
      </c>
      <c r="B2384" s="34">
        <v>0.27719933068205599</v>
      </c>
      <c r="C2384" s="34">
        <v>8.0918222579358295E-2</v>
      </c>
      <c r="D2384" s="34">
        <v>4.7413805513937202E-2</v>
      </c>
      <c r="E2384" s="34">
        <v>3.2313307076286102E-2</v>
      </c>
      <c r="F2384" s="34">
        <v>1.6333264552746599E-2</v>
      </c>
      <c r="G2384" s="34">
        <v>0.19677484601269901</v>
      </c>
      <c r="H2384" s="35">
        <v>1.00599604379412</v>
      </c>
      <c r="I2384" s="34">
        <v>9.1704972341084295E-2</v>
      </c>
      <c r="J2384" s="34">
        <v>2.7391550176162498E-2</v>
      </c>
      <c r="K2384" s="36">
        <f>Inputs!$B$12*(1+$B2384)^4</f>
        <v>159656.27026363928</v>
      </c>
      <c r="L2384" s="36">
        <f t="shared" si="360"/>
        <v>17750.010265501049</v>
      </c>
      <c r="M2384" s="36">
        <f t="shared" si="361"/>
        <v>239941.16218341765</v>
      </c>
      <c r="N2384" s="37">
        <f>M2384/Inputs!$B$6</f>
        <v>365.76396674301469</v>
      </c>
      <c r="O2384" s="38">
        <f>IF(N2384&gt;Inputs!$B$4,1,0)</f>
        <v>0</v>
      </c>
      <c r="P2384" s="34">
        <f t="shared" si="362"/>
        <v>6.4313422164921794E-2</v>
      </c>
      <c r="Q2384" s="36">
        <f>Inputs!$B$12*(1+$B2384)^0*$C2384+Inputs!$B$29*(1+$D2384)^0*Inputs!$B$19+Inputs!$B$30*(1+$E2384)^0*Inputs!$B$20+Inputs!$B$31*(1+$F2384)^0*Inputs!$B$21+Inputs!$B$22*(1+Inputs!$B$23)^0</f>
        <v>12877.137382188419</v>
      </c>
      <c r="R2384" s="36">
        <f>Inputs!$B$12*(1+$B2384)^1*$C2384+Inputs!$B$29*(1+$D2384)^1*Inputs!$B$19+Inputs!$B$30*(1+$E2384)^1*Inputs!$B$20+Inputs!$B$31*(1+$F2384)^1*Inputs!$B$21+Inputs!$B$22*(1+Inputs!$B$23)^1</f>
        <v>14465.202435947489</v>
      </c>
      <c r="S2384" s="36">
        <f>Inputs!$B$12*(1+$B2384)^2*$C2384+Inputs!$B$29*(1+$D2384)^2*Inputs!$B$19+Inputs!$B$30*(1+$E2384)^2*Inputs!$B$20+Inputs!$B$31*(1+$F2384)^2*Inputs!$B$21+Inputs!$B$22*(1+Inputs!$B$23)^2</f>
        <v>16435.501320095518</v>
      </c>
      <c r="T2384" s="36">
        <f>Inputs!$B$12*(1+$B2384)^3*$C2384+Inputs!$B$29*(1+$D2384)^3*Inputs!$B$19+Inputs!$B$30*(1+$E2384)^3*Inputs!$B$20+Inputs!$B$31*(1+$F2384)^3*Inputs!$B$21+Inputs!$B$22*(1+Inputs!$B$23)^3</f>
        <v>18891.840672440267</v>
      </c>
      <c r="U2384" s="36">
        <f>Inputs!$B$12*(1+$B2384)^4*$C2384+Inputs!$B$29*(1+$D2384)^4*Inputs!$B$19+Inputs!$B$30*(1+$E2384)^4*Inputs!$B$20+Inputs!$B$31*(1+$F2384)^4*Inputs!$B$21+Inputs!$B$22*(1+Inputs!$B$23)^4</f>
        <v>21966.710944463899</v>
      </c>
      <c r="V2384" s="35">
        <f>Inputs!$B$13/(Q2384*(1-$G2384))</f>
        <v>1.2239877636193257</v>
      </c>
      <c r="W2384" s="36">
        <f>Inputs!$B$13</f>
        <v>12660</v>
      </c>
      <c r="X2384" s="36">
        <f t="shared" si="363"/>
        <v>13588.08538325351</v>
      </c>
      <c r="Y2384" s="36">
        <f t="shared" si="364"/>
        <v>14719.463125270338</v>
      </c>
      <c r="Z2384" s="36">
        <f t="shared" si="365"/>
        <v>16092.361487303015</v>
      </c>
      <c r="AA2384" s="36">
        <f t="shared" si="366"/>
        <v>17750.010265501049</v>
      </c>
      <c r="AB2384" s="36">
        <f t="shared" si="367"/>
        <v>57086.289891755579</v>
      </c>
      <c r="AC2384" s="36">
        <f t="shared" si="368"/>
        <v>283552.17229075433</v>
      </c>
      <c r="AD2384" s="36">
        <f t="shared" si="369"/>
        <v>182854.87229166206</v>
      </c>
    </row>
    <row r="2385" spans="1:30" ht="14.25" customHeight="1" x14ac:dyDescent="0.25">
      <c r="A2385" s="16">
        <v>2369</v>
      </c>
      <c r="B2385" s="34">
        <v>0.23986543947231101</v>
      </c>
      <c r="C2385" s="34">
        <v>9.9126205891670399E-2</v>
      </c>
      <c r="D2385" s="34">
        <v>4.79420909065972E-2</v>
      </c>
      <c r="E2385" s="34">
        <v>2.9302276220179099E-2</v>
      </c>
      <c r="F2385" s="34">
        <v>9.4536665014303706E-3</v>
      </c>
      <c r="G2385" s="34">
        <v>0.18997531097522799</v>
      </c>
      <c r="H2385" s="35">
        <v>1.08856378197526</v>
      </c>
      <c r="I2385" s="34">
        <v>8.7239224052310702E-2</v>
      </c>
      <c r="J2385" s="34">
        <v>2.2320781637864402E-2</v>
      </c>
      <c r="K2385" s="36">
        <f>Inputs!$B$12*(1+$B2385)^4</f>
        <v>141791.26210232356</v>
      </c>
      <c r="L2385" s="36">
        <f t="shared" ref="L2385:L2448" si="370">AA2385</f>
        <v>20235.312655910409</v>
      </c>
      <c r="M2385" s="36">
        <f t="shared" ref="M2385:M2448" si="371">AB2385+AD2385</f>
        <v>271533.5581009849</v>
      </c>
      <c r="N2385" s="37">
        <f>M2385/Inputs!$B$6</f>
        <v>413.92310686125745</v>
      </c>
      <c r="O2385" s="38">
        <f>IF(N2385&gt;Inputs!$B$4,1,0)</f>
        <v>1</v>
      </c>
      <c r="P2385" s="34">
        <f t="shared" ref="P2385:P2448" si="372">I2385-J2385</f>
        <v>6.4918442414446303E-2</v>
      </c>
      <c r="Q2385" s="36">
        <f>Inputs!$B$12*(1+$B2385)^0*$C2385+Inputs!$B$29*(1+$D2385)^0*Inputs!$B$19+Inputs!$B$30*(1+$E2385)^0*Inputs!$B$20+Inputs!$B$31*(1+$F2385)^0*Inputs!$B$21+Inputs!$B$22*(1+Inputs!$B$23)^0</f>
        <v>13969.616380927146</v>
      </c>
      <c r="R2385" s="36">
        <f>Inputs!$B$12*(1+$B2385)^1*$C2385+Inputs!$B$29*(1+$D2385)^1*Inputs!$B$19+Inputs!$B$30*(1+$E2385)^1*Inputs!$B$20+Inputs!$B$31*(1+$F2385)^1*Inputs!$B$21+Inputs!$B$22*(1+Inputs!$B$23)^1</f>
        <v>15601.606873041674</v>
      </c>
      <c r="S2385" s="36">
        <f>Inputs!$B$12*(1+$B2385)^2*$C2385+Inputs!$B$29*(1+$D2385)^2*Inputs!$B$19+Inputs!$B$30*(1+$E2385)^2*Inputs!$B$20+Inputs!$B$31*(1+$F2385)^2*Inputs!$B$21+Inputs!$B$22*(1+Inputs!$B$23)^2</f>
        <v>17583.864367979735</v>
      </c>
      <c r="T2385" s="36">
        <f>Inputs!$B$12*(1+$B2385)^3*$C2385+Inputs!$B$29*(1+$D2385)^3*Inputs!$B$19+Inputs!$B$30*(1+$E2385)^3*Inputs!$B$20+Inputs!$B$31*(1+$F2385)^3*Inputs!$B$21+Inputs!$B$22*(1+Inputs!$B$23)^3</f>
        <v>19998.838265034545</v>
      </c>
      <c r="U2385" s="36">
        <f>Inputs!$B$12*(1+$B2385)^4*$C2385+Inputs!$B$29*(1+$D2385)^4*Inputs!$B$19+Inputs!$B$30*(1+$E2385)^4*Inputs!$B$20+Inputs!$B$31*(1+$F2385)^4*Inputs!$B$21+Inputs!$B$22*(1+Inputs!$B$23)^4</f>
        <v>22948.683815346641</v>
      </c>
      <c r="V2385" s="35">
        <f>Inputs!$B$13/(Q2385*(1-$G2385))</f>
        <v>1.1187961660880119</v>
      </c>
      <c r="W2385" s="36">
        <f>Inputs!$B$13</f>
        <v>12660</v>
      </c>
      <c r="X2385" s="36">
        <f t="shared" ref="X2385:X2448" si="373">R2385*(1-$G2385)*($V2385+($H2385-$V2385)*1/4)</f>
        <v>14043.478640338353</v>
      </c>
      <c r="Y2385" s="36">
        <f t="shared" ref="Y2385:Y2448" si="374">S2385*(1-$G2385)*($V2385+($H2385-$V2385)*2/4)</f>
        <v>15720.115903803158</v>
      </c>
      <c r="Z2385" s="36">
        <f t="shared" ref="Z2385:Z2448" si="375">T2385*(1-$G2385)*($V2385+($H2385-$V2385)*3/4)</f>
        <v>17756.684179299977</v>
      </c>
      <c r="AA2385" s="36">
        <f t="shared" ref="AA2385:AA2448" si="376">U2385*(1-$G2385)*$H2385</f>
        <v>20235.312655910409</v>
      </c>
      <c r="AB2385" s="36">
        <f t="shared" ref="AB2385:AB2448" si="377">W2385/(1+$I2385)^1+X2385/(1+$I2385)^2+Y2385/(1+$I2385)^3+Z2385/(1+$I2385)^4+AA2385/(1+$I2385)^5</f>
        <v>61782.839548840799</v>
      </c>
      <c r="AC2385" s="36">
        <f t="shared" ref="AC2385:AC2448" si="378">AA2385*(1+$J2385)/($I2385-$J2385)</f>
        <v>318661.0750610588</v>
      </c>
      <c r="AD2385" s="36">
        <f t="shared" ref="AD2385:AD2448" si="379">AC2385/(1+$I2385)^5</f>
        <v>209750.71855214407</v>
      </c>
    </row>
    <row r="2386" spans="1:30" ht="14.25" customHeight="1" x14ac:dyDescent="0.25">
      <c r="A2386" s="16">
        <v>2370</v>
      </c>
      <c r="B2386" s="34">
        <v>0.39701648323197303</v>
      </c>
      <c r="C2386" s="34">
        <v>7.0262667978580495E-2</v>
      </c>
      <c r="D2386" s="34">
        <v>1.6815395662829899E-2</v>
      </c>
      <c r="E2386" s="34">
        <v>2.54140082162689E-2</v>
      </c>
      <c r="F2386" s="34">
        <v>1.6364905427510099E-2</v>
      </c>
      <c r="G2386" s="34">
        <v>0.17882436205148</v>
      </c>
      <c r="H2386" s="35">
        <v>1.0481724150393099</v>
      </c>
      <c r="I2386" s="34">
        <v>8.8960385906643999E-2</v>
      </c>
      <c r="J2386" s="34">
        <v>2.0195170162474001E-2</v>
      </c>
      <c r="K2386" s="36">
        <f>Inputs!$B$12*(1+$B2386)^4</f>
        <v>228537.44708701639</v>
      </c>
      <c r="L2386" s="36">
        <f t="shared" si="370"/>
        <v>21162.337328385394</v>
      </c>
      <c r="M2386" s="36">
        <f t="shared" si="371"/>
        <v>267105.46691777156</v>
      </c>
      <c r="N2386" s="37">
        <f>M2386/Inputs!$B$6</f>
        <v>407.17296786245663</v>
      </c>
      <c r="O2386" s="38">
        <f>IF(N2386&gt;Inputs!$B$4,1,0)</f>
        <v>1</v>
      </c>
      <c r="P2386" s="34">
        <f t="shared" si="372"/>
        <v>6.8765215744169994E-2</v>
      </c>
      <c r="Q2386" s="36">
        <f>Inputs!$B$12*(1+$B2386)^0*$C2386+Inputs!$B$29*(1+$D2386)^0*Inputs!$B$19+Inputs!$B$30*(1+$E2386)^0*Inputs!$B$20+Inputs!$B$31*(1+$F2386)^0*Inputs!$B$21+Inputs!$B$22*(1+Inputs!$B$23)^0</f>
        <v>12237.80410614175</v>
      </c>
      <c r="R2386" s="36">
        <f>Inputs!$B$12*(1+$B2386)^1*$C2386+Inputs!$B$29*(1+$D2386)^1*Inputs!$B$19+Inputs!$B$30*(1+$E2386)^1*Inputs!$B$20+Inputs!$B$31*(1+$F2386)^1*Inputs!$B$21+Inputs!$B$22*(1+Inputs!$B$23)^1</f>
        <v>14035.65176043578</v>
      </c>
      <c r="S2386" s="36">
        <f>Inputs!$B$12*(1+$B2386)^2*$C2386+Inputs!$B$29*(1+$D2386)^2*Inputs!$B$19+Inputs!$B$30*(1+$E2386)^2*Inputs!$B$20+Inputs!$B$31*(1+$F2386)^2*Inputs!$B$21+Inputs!$B$22*(1+Inputs!$B$23)^2</f>
        <v>16499.689029454959</v>
      </c>
      <c r="T2386" s="36">
        <f>Inputs!$B$12*(1+$B2386)^3*$C2386+Inputs!$B$29*(1+$D2386)^3*Inputs!$B$19+Inputs!$B$30*(1+$E2386)^3*Inputs!$B$20+Inputs!$B$31*(1+$F2386)^3*Inputs!$B$21+Inputs!$B$22*(1+Inputs!$B$23)^3</f>
        <v>19893.746706147918</v>
      </c>
      <c r="U2386" s="36">
        <f>Inputs!$B$12*(1+$B2386)^4*$C2386+Inputs!$B$29*(1+$D2386)^4*Inputs!$B$19+Inputs!$B$30*(1+$E2386)^4*Inputs!$B$20+Inputs!$B$31*(1+$F2386)^4*Inputs!$B$21+Inputs!$B$22*(1+Inputs!$B$23)^4</f>
        <v>24586.394744818543</v>
      </c>
      <c r="V2386" s="35">
        <f>Inputs!$B$13/(Q2386*(1-$G2386))</f>
        <v>1.2597783836499732</v>
      </c>
      <c r="W2386" s="36">
        <f>Inputs!$B$13</f>
        <v>12660</v>
      </c>
      <c r="X2386" s="36">
        <f t="shared" si="373"/>
        <v>13910.143577083951</v>
      </c>
      <c r="Y2386" s="36">
        <f t="shared" si="374"/>
        <v>15635.377317291866</v>
      </c>
      <c r="Z2386" s="36">
        <f t="shared" si="375"/>
        <v>17987.429784125146</v>
      </c>
      <c r="AA2386" s="36">
        <f t="shared" si="376"/>
        <v>21162.337328385394</v>
      </c>
      <c r="AB2386" s="36">
        <f t="shared" si="377"/>
        <v>62075.340518991055</v>
      </c>
      <c r="AC2386" s="36">
        <f t="shared" si="378"/>
        <v>313962.722259011</v>
      </c>
      <c r="AD2386" s="36">
        <f t="shared" si="379"/>
        <v>205030.1263987805</v>
      </c>
    </row>
    <row r="2387" spans="1:30" ht="14.25" customHeight="1" x14ac:dyDescent="0.25">
      <c r="A2387" s="16">
        <v>2371</v>
      </c>
      <c r="B2387" s="34">
        <v>0.28814592307110398</v>
      </c>
      <c r="C2387" s="34">
        <v>7.82280798637882E-2</v>
      </c>
      <c r="D2387" s="34">
        <v>1.9166999653508199E-2</v>
      </c>
      <c r="E2387" s="34">
        <v>2.2120482372552E-2</v>
      </c>
      <c r="F2387" s="34">
        <v>3.02791387428638E-3</v>
      </c>
      <c r="G2387" s="34">
        <v>0.19640193776343501</v>
      </c>
      <c r="H2387" s="35">
        <v>1.1878603207816001</v>
      </c>
      <c r="I2387" s="34">
        <v>9.87677740741012E-2</v>
      </c>
      <c r="J2387" s="34">
        <v>2.5837807919667399E-2</v>
      </c>
      <c r="K2387" s="36">
        <f>Inputs!$B$12*(1+$B2387)^4</f>
        <v>165200.55564024139</v>
      </c>
      <c r="L2387" s="36">
        <f t="shared" si="370"/>
        <v>20238.130807631293</v>
      </c>
      <c r="M2387" s="36">
        <f t="shared" si="371"/>
        <v>237237.4862809731</v>
      </c>
      <c r="N2387" s="37">
        <f>M2387/Inputs!$B$6</f>
        <v>361.64250957465413</v>
      </c>
      <c r="O2387" s="38">
        <f>IF(N2387&gt;Inputs!$B$4,1,0)</f>
        <v>0</v>
      </c>
      <c r="P2387" s="34">
        <f t="shared" si="372"/>
        <v>7.2929966154433798E-2</v>
      </c>
      <c r="Q2387" s="36">
        <f>Inputs!$B$12*(1+$B2387)^0*$C2387+Inputs!$B$29*(1+$D2387)^0*Inputs!$B$19+Inputs!$B$30*(1+$E2387)^0*Inputs!$B$20+Inputs!$B$31*(1+$F2387)^0*Inputs!$B$21+Inputs!$B$22*(1+Inputs!$B$23)^0</f>
        <v>12715.728819254215</v>
      </c>
      <c r="R2387" s="36">
        <f>Inputs!$B$12*(1+$B2387)^1*$C2387+Inputs!$B$29*(1+$D2387)^1*Inputs!$B$19+Inputs!$B$30*(1+$E2387)^1*Inputs!$B$20+Inputs!$B$31*(1+$F2387)^1*Inputs!$B$21+Inputs!$B$22*(1+Inputs!$B$23)^1</f>
        <v>14131.617310153073</v>
      </c>
      <c r="S2387" s="36">
        <f>Inputs!$B$12*(1+$B2387)^2*$C2387+Inputs!$B$29*(1+$D2387)^2*Inputs!$B$19+Inputs!$B$30*(1+$E2387)^2*Inputs!$B$20+Inputs!$B$31*(1+$F2387)^2*Inputs!$B$21+Inputs!$B$22*(1+Inputs!$B$23)^2</f>
        <v>15937.625012127428</v>
      </c>
      <c r="T2387" s="36">
        <f>Inputs!$B$12*(1+$B2387)^3*$C2387+Inputs!$B$29*(1+$D2387)^3*Inputs!$B$19+Inputs!$B$30*(1+$E2387)^3*Inputs!$B$20+Inputs!$B$31*(1+$F2387)^3*Inputs!$B$21+Inputs!$B$22*(1+Inputs!$B$23)^3</f>
        <v>18246.033007373684</v>
      </c>
      <c r="U2387" s="36">
        <f>Inputs!$B$12*(1+$B2387)^4*$C2387+Inputs!$B$29*(1+$D2387)^4*Inputs!$B$19+Inputs!$B$30*(1+$E2387)^4*Inputs!$B$20+Inputs!$B$31*(1+$F2387)^4*Inputs!$B$21+Inputs!$B$22*(1+Inputs!$B$23)^4</f>
        <v>21201.478233071786</v>
      </c>
      <c r="V2387" s="35">
        <f>Inputs!$B$13/(Q2387*(1-$G2387))</f>
        <v>1.2389493935737987</v>
      </c>
      <c r="W2387" s="36">
        <f>Inputs!$B$13</f>
        <v>12660</v>
      </c>
      <c r="X2387" s="36">
        <f t="shared" si="373"/>
        <v>13924.639452118994</v>
      </c>
      <c r="Y2387" s="36">
        <f t="shared" si="374"/>
        <v>15540.61545703626</v>
      </c>
      <c r="Z2387" s="36">
        <f t="shared" si="375"/>
        <v>17604.247443093827</v>
      </c>
      <c r="AA2387" s="36">
        <f t="shared" si="376"/>
        <v>20238.130807631293</v>
      </c>
      <c r="AB2387" s="36">
        <f t="shared" si="377"/>
        <v>59485.885483806836</v>
      </c>
      <c r="AC2387" s="36">
        <f t="shared" si="378"/>
        <v>284670.90880213992</v>
      </c>
      <c r="AD2387" s="36">
        <f t="shared" si="379"/>
        <v>177751.60079716626</v>
      </c>
    </row>
    <row r="2388" spans="1:30" ht="14.25" customHeight="1" x14ac:dyDescent="0.25">
      <c r="A2388" s="16">
        <v>2372</v>
      </c>
      <c r="B2388" s="34">
        <v>0.30313092925212798</v>
      </c>
      <c r="C2388" s="34">
        <v>7.7312402901451693E-2</v>
      </c>
      <c r="D2388" s="34">
        <v>3.8996976680049998E-2</v>
      </c>
      <c r="E2388" s="34">
        <v>4.2888739357237797E-2</v>
      </c>
      <c r="F2388" s="34">
        <v>1.4334216622675301E-2</v>
      </c>
      <c r="G2388" s="34">
        <v>0.15762267819344999</v>
      </c>
      <c r="H2388" s="35">
        <v>0.95798255259764697</v>
      </c>
      <c r="I2388" s="34">
        <v>8.7277911068802394E-2</v>
      </c>
      <c r="J2388" s="34">
        <v>3.0603590668727601E-2</v>
      </c>
      <c r="K2388" s="36">
        <f>Inputs!$B$12*(1+$B2388)^4</f>
        <v>173022.84993123214</v>
      </c>
      <c r="L2388" s="36">
        <f t="shared" si="370"/>
        <v>18059.618817534734</v>
      </c>
      <c r="M2388" s="36">
        <f t="shared" si="371"/>
        <v>274308.3462718341</v>
      </c>
      <c r="N2388" s="37">
        <f>M2388/Inputs!$B$6</f>
        <v>418.1529668777959</v>
      </c>
      <c r="O2388" s="38">
        <f>IF(N2388&gt;Inputs!$B$4,1,0)</f>
        <v>1</v>
      </c>
      <c r="P2388" s="34">
        <f t="shared" si="372"/>
        <v>5.6674320400074793E-2</v>
      </c>
      <c r="Q2388" s="36">
        <f>Inputs!$B$12*(1+$B2388)^0*$C2388+Inputs!$B$29*(1+$D2388)^0*Inputs!$B$19+Inputs!$B$30*(1+$E2388)^0*Inputs!$B$20+Inputs!$B$31*(1+$F2388)^0*Inputs!$B$21+Inputs!$B$22*(1+Inputs!$B$23)^0</f>
        <v>12660.788201514024</v>
      </c>
      <c r="R2388" s="36">
        <f>Inputs!$B$12*(1+$B2388)^1*$C2388+Inputs!$B$29*(1+$D2388)^1*Inputs!$B$19+Inputs!$B$30*(1+$E2388)^1*Inputs!$B$20+Inputs!$B$31*(1+$F2388)^1*Inputs!$B$21+Inputs!$B$22*(1+Inputs!$B$23)^1</f>
        <v>14298.931988981582</v>
      </c>
      <c r="S2388" s="36">
        <f>Inputs!$B$12*(1+$B2388)^2*$C2388+Inputs!$B$29*(1+$D2388)^2*Inputs!$B$19+Inputs!$B$30*(1+$E2388)^2*Inputs!$B$20+Inputs!$B$31*(1+$F2388)^2*Inputs!$B$21+Inputs!$B$22*(1+Inputs!$B$23)^2</f>
        <v>16371.813932592944</v>
      </c>
      <c r="T2388" s="36">
        <f>Inputs!$B$12*(1+$B2388)^3*$C2388+Inputs!$B$29*(1+$D2388)^3*Inputs!$B$19+Inputs!$B$30*(1+$E2388)^3*Inputs!$B$20+Inputs!$B$31*(1+$F2388)^3*Inputs!$B$21+Inputs!$B$22*(1+Inputs!$B$23)^3</f>
        <v>19008.987429461871</v>
      </c>
      <c r="U2388" s="36">
        <f>Inputs!$B$12*(1+$B2388)^4*$C2388+Inputs!$B$29*(1+$D2388)^4*Inputs!$B$19+Inputs!$B$30*(1+$E2388)^4*Inputs!$B$20+Inputs!$B$31*(1+$F2388)^4*Inputs!$B$21+Inputs!$B$22*(1+Inputs!$B$23)^4</f>
        <v>22379.187428005534</v>
      </c>
      <c r="V2388" s="35">
        <f>Inputs!$B$13/(Q2388*(1-$G2388))</f>
        <v>1.1870425743753357</v>
      </c>
      <c r="W2388" s="36">
        <f>Inputs!$B$13</f>
        <v>12660</v>
      </c>
      <c r="X2388" s="36">
        <f t="shared" si="373"/>
        <v>13608.279314348714</v>
      </c>
      <c r="Y2388" s="36">
        <f t="shared" si="374"/>
        <v>14791.283285860047</v>
      </c>
      <c r="Z2388" s="36">
        <f t="shared" si="375"/>
        <v>16256.895102443761</v>
      </c>
      <c r="AA2388" s="36">
        <f t="shared" si="376"/>
        <v>18059.618817534734</v>
      </c>
      <c r="AB2388" s="36">
        <f t="shared" si="377"/>
        <v>58180.32157645368</v>
      </c>
      <c r="AC2388" s="36">
        <f t="shared" si="378"/>
        <v>328408.13737283484</v>
      </c>
      <c r="AD2388" s="36">
        <f t="shared" si="379"/>
        <v>216128.02469538042</v>
      </c>
    </row>
    <row r="2389" spans="1:30" ht="14.25" customHeight="1" x14ac:dyDescent="0.25">
      <c r="A2389" s="16">
        <v>2373</v>
      </c>
      <c r="B2389" s="34">
        <v>0.29567698126732</v>
      </c>
      <c r="C2389" s="34">
        <v>8.3146028484762505E-2</v>
      </c>
      <c r="D2389" s="34">
        <v>3.4228267320498697E-2</v>
      </c>
      <c r="E2389" s="34">
        <v>5.8968076054152503E-2</v>
      </c>
      <c r="F2389" s="34">
        <v>7.7819368313666198E-4</v>
      </c>
      <c r="G2389" s="34">
        <v>0.17353906621846099</v>
      </c>
      <c r="H2389" s="35">
        <v>1.0228667892086101</v>
      </c>
      <c r="I2389" s="34">
        <v>9.3681327002048106E-2</v>
      </c>
      <c r="J2389" s="34">
        <v>3.0364908533595102E-2</v>
      </c>
      <c r="K2389" s="36">
        <f>Inputs!$B$12*(1+$B2389)^4</f>
        <v>169097.90357479276</v>
      </c>
      <c r="L2389" s="36">
        <f t="shared" si="370"/>
        <v>19383.420467333945</v>
      </c>
      <c r="M2389" s="36">
        <f t="shared" si="371"/>
        <v>260722.48046363078</v>
      </c>
      <c r="N2389" s="37">
        <f>M2389/Inputs!$B$6</f>
        <v>397.44280558480301</v>
      </c>
      <c r="O2389" s="38">
        <f>IF(N2389&gt;Inputs!$B$4,1,0)</f>
        <v>1</v>
      </c>
      <c r="P2389" s="34">
        <f t="shared" si="372"/>
        <v>6.3316418468453012E-2</v>
      </c>
      <c r="Q2389" s="36">
        <f>Inputs!$B$12*(1+$B2389)^0*$C2389+Inputs!$B$29*(1+$D2389)^0*Inputs!$B$19+Inputs!$B$30*(1+$E2389)^0*Inputs!$B$20+Inputs!$B$31*(1+$F2389)^0*Inputs!$B$21+Inputs!$B$22*(1+Inputs!$B$23)^0</f>
        <v>13010.805736512673</v>
      </c>
      <c r="R2389" s="36">
        <f>Inputs!$B$12*(1+$B2389)^1*$C2389+Inputs!$B$29*(1+$D2389)^1*Inputs!$B$19+Inputs!$B$30*(1+$E2389)^1*Inputs!$B$20+Inputs!$B$31*(1+$F2389)^1*Inputs!$B$21+Inputs!$B$22*(1+Inputs!$B$23)^1</f>
        <v>14681.320480611786</v>
      </c>
      <c r="S2389" s="36">
        <f>Inputs!$B$12*(1+$B2389)^2*$C2389+Inputs!$B$29*(1+$D2389)^2*Inputs!$B$19+Inputs!$B$30*(1+$E2389)^2*Inputs!$B$20+Inputs!$B$31*(1+$F2389)^2*Inputs!$B$21+Inputs!$B$22*(1+Inputs!$B$23)^2</f>
        <v>16798.503578361466</v>
      </c>
      <c r="T2389" s="36">
        <f>Inputs!$B$12*(1+$B2389)^3*$C2389+Inputs!$B$29*(1+$D2389)^3*Inputs!$B$19+Inputs!$B$30*(1+$E2389)^3*Inputs!$B$20+Inputs!$B$31*(1+$F2389)^3*Inputs!$B$21+Inputs!$B$22*(1+Inputs!$B$23)^3</f>
        <v>19491.897060527634</v>
      </c>
      <c r="U2389" s="36">
        <f>Inputs!$B$12*(1+$B2389)^4*$C2389+Inputs!$B$29*(1+$D2389)^4*Inputs!$B$19+Inputs!$B$30*(1+$E2389)^4*Inputs!$B$20+Inputs!$B$31*(1+$F2389)^4*Inputs!$B$21+Inputs!$B$22*(1+Inputs!$B$23)^4</f>
        <v>22929.205625665581</v>
      </c>
      <c r="V2389" s="35">
        <f>Inputs!$B$13/(Q2389*(1-$G2389))</f>
        <v>1.1773543251786183</v>
      </c>
      <c r="W2389" s="36">
        <f>Inputs!$B$13</f>
        <v>12660</v>
      </c>
      <c r="X2389" s="36">
        <f t="shared" si="373"/>
        <v>13816.853157425279</v>
      </c>
      <c r="Y2389" s="36">
        <f t="shared" si="374"/>
        <v>15273.172548310518</v>
      </c>
      <c r="Z2389" s="36">
        <f t="shared" si="375"/>
        <v>17099.830403030635</v>
      </c>
      <c r="AA2389" s="36">
        <f t="shared" si="376"/>
        <v>19383.420467333945</v>
      </c>
      <c r="AB2389" s="36">
        <f t="shared" si="377"/>
        <v>59140.75928939486</v>
      </c>
      <c r="AC2389" s="36">
        <f t="shared" si="378"/>
        <v>315431.55377374467</v>
      </c>
      <c r="AD2389" s="36">
        <f t="shared" si="379"/>
        <v>201581.72117423592</v>
      </c>
    </row>
    <row r="2390" spans="1:30" ht="14.25" customHeight="1" x14ac:dyDescent="0.25">
      <c r="A2390" s="16">
        <v>2374</v>
      </c>
      <c r="B2390" s="34">
        <v>0.39066736024649901</v>
      </c>
      <c r="C2390" s="34">
        <v>5.4457057420307597E-2</v>
      </c>
      <c r="D2390" s="34">
        <v>4.6930689243074801E-2</v>
      </c>
      <c r="E2390" s="34">
        <v>2.63154350193264E-2</v>
      </c>
      <c r="F2390" s="34">
        <v>2.88704990097522E-2</v>
      </c>
      <c r="G2390" s="34">
        <v>0.17504214983852001</v>
      </c>
      <c r="H2390" s="35">
        <v>1.1488466545917699</v>
      </c>
      <c r="I2390" s="34">
        <v>9.8983921779709799E-2</v>
      </c>
      <c r="J2390" s="34">
        <v>2.2851619480334599E-2</v>
      </c>
      <c r="K2390" s="36">
        <f>Inputs!$B$12*(1+$B2390)^4</f>
        <v>224411.08056461342</v>
      </c>
      <c r="L2390" s="36">
        <f t="shared" si="370"/>
        <v>20317.296061455534</v>
      </c>
      <c r="M2390" s="36">
        <f t="shared" si="371"/>
        <v>229582.51487857685</v>
      </c>
      <c r="N2390" s="37">
        <f>M2390/Inputs!$B$6</f>
        <v>349.97334585148911</v>
      </c>
      <c r="O2390" s="38">
        <f>IF(N2390&gt;Inputs!$B$4,1,0)</f>
        <v>0</v>
      </c>
      <c r="P2390" s="34">
        <f t="shared" si="372"/>
        <v>7.6132302299375204E-2</v>
      </c>
      <c r="Q2390" s="36">
        <f>Inputs!$B$12*(1+$B2390)^0*$C2390+Inputs!$B$29*(1+$D2390)^0*Inputs!$B$19+Inputs!$B$30*(1+$E2390)^0*Inputs!$B$20+Inputs!$B$31*(1+$F2390)^0*Inputs!$B$21+Inputs!$B$22*(1+Inputs!$B$23)^0</f>
        <v>11289.467472645378</v>
      </c>
      <c r="R2390" s="36">
        <f>Inputs!$B$12*(1+$B2390)^1*$C2390+Inputs!$B$29*(1+$D2390)^1*Inputs!$B$19+Inputs!$B$30*(1+$E2390)^1*Inputs!$B$20+Inputs!$B$31*(1+$F2390)^1*Inputs!$B$21+Inputs!$B$22*(1+Inputs!$B$23)^1</f>
        <v>12848.108908030375</v>
      </c>
      <c r="S2390" s="36">
        <f>Inputs!$B$12*(1+$B2390)^2*$C2390+Inputs!$B$29*(1+$D2390)^2*Inputs!$B$19+Inputs!$B$30*(1+$E2390)^2*Inputs!$B$20+Inputs!$B$31*(1+$F2390)^2*Inputs!$B$21+Inputs!$B$22*(1+Inputs!$B$23)^2</f>
        <v>14916.123273787562</v>
      </c>
      <c r="T2390" s="36">
        <f>Inputs!$B$12*(1+$B2390)^3*$C2390+Inputs!$B$29*(1+$D2390)^3*Inputs!$B$19+Inputs!$B$30*(1+$E2390)^3*Inputs!$B$20+Inputs!$B$31*(1+$F2390)^3*Inputs!$B$21+Inputs!$B$22*(1+Inputs!$B$23)^3</f>
        <v>17688.760773086331</v>
      </c>
      <c r="U2390" s="36">
        <f>Inputs!$B$12*(1+$B2390)^4*$C2390+Inputs!$B$29*(1+$D2390)^4*Inputs!$B$19+Inputs!$B$30*(1+$E2390)^4*Inputs!$B$20+Inputs!$B$31*(1+$F2390)^4*Inputs!$B$21+Inputs!$B$22*(1+Inputs!$B$23)^4</f>
        <v>21437.39872261438</v>
      </c>
      <c r="V2390" s="35">
        <f>Inputs!$B$13/(Q2390*(1-$G2390))</f>
        <v>1.3593412295944005</v>
      </c>
      <c r="W2390" s="36">
        <f>Inputs!$B$13</f>
        <v>12660</v>
      </c>
      <c r="X2390" s="36">
        <f t="shared" si="373"/>
        <v>13850.093483030802</v>
      </c>
      <c r="Y2390" s="36">
        <f t="shared" si="374"/>
        <v>15431.842901520336</v>
      </c>
      <c r="Z2390" s="36">
        <f t="shared" si="375"/>
        <v>17532.433773447043</v>
      </c>
      <c r="AA2390" s="36">
        <f t="shared" si="376"/>
        <v>20317.296061455534</v>
      </c>
      <c r="AB2390" s="36">
        <f t="shared" si="377"/>
        <v>59306.730585983067</v>
      </c>
      <c r="AC2390" s="36">
        <f t="shared" si="378"/>
        <v>272966.64559284929</v>
      </c>
      <c r="AD2390" s="36">
        <f t="shared" si="379"/>
        <v>170275.7842925938</v>
      </c>
    </row>
    <row r="2391" spans="1:30" ht="14.25" customHeight="1" x14ac:dyDescent="0.25">
      <c r="A2391" s="16">
        <v>2375</v>
      </c>
      <c r="B2391" s="34">
        <v>0.21490685005400301</v>
      </c>
      <c r="C2391" s="34">
        <v>6.1255045898826202E-2</v>
      </c>
      <c r="D2391" s="34">
        <v>2.3766383968705999E-2</v>
      </c>
      <c r="E2391" s="34">
        <v>5.1047163863403598E-2</v>
      </c>
      <c r="F2391" s="34">
        <v>1.27122626176902E-2</v>
      </c>
      <c r="G2391" s="34">
        <v>0.166790740783367</v>
      </c>
      <c r="H2391" s="35">
        <v>1.0440624760971899</v>
      </c>
      <c r="I2391" s="34">
        <v>9.1610179387509899E-2</v>
      </c>
      <c r="J2391" s="34">
        <v>2.2296028594024901E-2</v>
      </c>
      <c r="K2391" s="36">
        <f>Inputs!$B$12*(1+$B2391)^4</f>
        <v>130714.32165116638</v>
      </c>
      <c r="L2391" s="36">
        <f t="shared" si="370"/>
        <v>14660.208969464586</v>
      </c>
      <c r="M2391" s="36">
        <f t="shared" si="371"/>
        <v>191784.92442239041</v>
      </c>
      <c r="N2391" s="37">
        <f>M2391/Inputs!$B$6</f>
        <v>292.35506771705855</v>
      </c>
      <c r="O2391" s="38">
        <f>IF(N2391&gt;Inputs!$B$4,1,0)</f>
        <v>0</v>
      </c>
      <c r="P2391" s="34">
        <f t="shared" si="372"/>
        <v>6.9314150793484991E-2</v>
      </c>
      <c r="Q2391" s="36">
        <f>Inputs!$B$12*(1+$B2391)^0*$C2391+Inputs!$B$29*(1+$D2391)^0*Inputs!$B$19+Inputs!$B$30*(1+$E2391)^0*Inputs!$B$20+Inputs!$B$31*(1+$F2391)^0*Inputs!$B$21+Inputs!$B$22*(1+Inputs!$B$23)^0</f>
        <v>11697.346781356493</v>
      </c>
      <c r="R2391" s="36">
        <f>Inputs!$B$12*(1+$B2391)^1*$C2391+Inputs!$B$29*(1+$D2391)^1*Inputs!$B$19+Inputs!$B$30*(1+$E2391)^1*Inputs!$B$20+Inputs!$B$31*(1+$F2391)^1*Inputs!$B$21+Inputs!$B$22*(1+Inputs!$B$23)^1</f>
        <v>12682.109029201598</v>
      </c>
      <c r="S2391" s="36">
        <f>Inputs!$B$12*(1+$B2391)^2*$C2391+Inputs!$B$29*(1+$D2391)^2*Inputs!$B$19+Inputs!$B$30*(1+$E2391)^2*Inputs!$B$20+Inputs!$B$31*(1+$F2391)^2*Inputs!$B$21+Inputs!$B$22*(1+Inputs!$B$23)^2</f>
        <v>13843.678965649189</v>
      </c>
      <c r="T2391" s="36">
        <f>Inputs!$B$12*(1+$B2391)^3*$C2391+Inputs!$B$29*(1+$D2391)^3*Inputs!$B$19+Inputs!$B$30*(1+$E2391)^3*Inputs!$B$20+Inputs!$B$31*(1+$F2391)^3*Inputs!$B$21+Inputs!$B$22*(1+Inputs!$B$23)^3</f>
        <v>15218.861047182485</v>
      </c>
      <c r="U2391" s="36">
        <f>Inputs!$B$12*(1+$B2391)^4*$C2391+Inputs!$B$29*(1+$D2391)^4*Inputs!$B$19+Inputs!$B$30*(1+$E2391)^4*Inputs!$B$20+Inputs!$B$31*(1+$F2391)^4*Inputs!$B$21+Inputs!$B$22*(1+Inputs!$B$23)^4</f>
        <v>16852.315687792543</v>
      </c>
      <c r="V2391" s="35">
        <f>Inputs!$B$13/(Q2391*(1-$G2391))</f>
        <v>1.2989494576513028</v>
      </c>
      <c r="W2391" s="36">
        <f>Inputs!$B$13</f>
        <v>12660</v>
      </c>
      <c r="X2391" s="36">
        <f t="shared" si="373"/>
        <v>13052.46677834052</v>
      </c>
      <c r="Y2391" s="36">
        <f t="shared" si="374"/>
        <v>13512.94819832535</v>
      </c>
      <c r="Z2391" s="36">
        <f t="shared" si="375"/>
        <v>14047.253322107992</v>
      </c>
      <c r="AA2391" s="36">
        <f t="shared" si="376"/>
        <v>14660.208969464586</v>
      </c>
      <c r="AB2391" s="36">
        <f t="shared" si="377"/>
        <v>52290.437642378653</v>
      </c>
      <c r="AC2391" s="36">
        <f t="shared" si="378"/>
        <v>216219.53434147561</v>
      </c>
      <c r="AD2391" s="36">
        <f t="shared" si="379"/>
        <v>139494.48678001176</v>
      </c>
    </row>
    <row r="2392" spans="1:30" ht="14.25" customHeight="1" x14ac:dyDescent="0.25">
      <c r="A2392" s="16">
        <v>2376</v>
      </c>
      <c r="B2392" s="34">
        <v>0.40259642088568798</v>
      </c>
      <c r="C2392" s="34">
        <v>7.4060723065880296E-2</v>
      </c>
      <c r="D2392" s="34">
        <v>4.3460273885679801E-2</v>
      </c>
      <c r="E2392" s="34">
        <v>3.9436433511713997E-2</v>
      </c>
      <c r="F2392" s="34">
        <v>2.1599772052073299E-3</v>
      </c>
      <c r="G2392" s="34">
        <v>0.15902810338041701</v>
      </c>
      <c r="H2392" s="35">
        <v>1.0184514812574901</v>
      </c>
      <c r="I2392" s="34">
        <v>9.4114233600800901E-2</v>
      </c>
      <c r="J2392" s="34">
        <v>2.3409008751569999E-2</v>
      </c>
      <c r="K2392" s="36">
        <f>Inputs!$B$12*(1+$B2392)^4</f>
        <v>232210.66155522555</v>
      </c>
      <c r="L2392" s="36">
        <f t="shared" si="370"/>
        <v>22270.572116783485</v>
      </c>
      <c r="M2392" s="36">
        <f t="shared" si="371"/>
        <v>268434.01310470793</v>
      </c>
      <c r="N2392" s="37">
        <f>M2392/Inputs!$B$6</f>
        <v>409.19819070839623</v>
      </c>
      <c r="O2392" s="38">
        <f>IF(N2392&gt;Inputs!$B$4,1,0)</f>
        <v>1</v>
      </c>
      <c r="P2392" s="34">
        <f t="shared" si="372"/>
        <v>7.0705224849230905E-2</v>
      </c>
      <c r="Q2392" s="36">
        <f>Inputs!$B$12*(1+$B2392)^0*$C2392+Inputs!$B$29*(1+$D2392)^0*Inputs!$B$19+Inputs!$B$30*(1+$E2392)^0*Inputs!$B$20+Inputs!$B$31*(1+$F2392)^0*Inputs!$B$21+Inputs!$B$22*(1+Inputs!$B$23)^0</f>
        <v>12465.687411379738</v>
      </c>
      <c r="R2392" s="36">
        <f>Inputs!$B$12*(1+$B2392)^1*$C2392+Inputs!$B$29*(1+$D2392)^1*Inputs!$B$19+Inputs!$B$30*(1+$E2392)^1*Inputs!$B$20+Inputs!$B$31*(1+$F2392)^1*Inputs!$B$21+Inputs!$B$22*(1+Inputs!$B$23)^1</f>
        <v>14437.795130937528</v>
      </c>
      <c r="S2392" s="36">
        <f>Inputs!$B$12*(1+$B2392)^2*$C2392+Inputs!$B$29*(1+$D2392)^2*Inputs!$B$19+Inputs!$B$30*(1+$E2392)^2*Inputs!$B$20+Inputs!$B$31*(1+$F2392)^2*Inputs!$B$21+Inputs!$B$22*(1+Inputs!$B$23)^2</f>
        <v>17138.231756143978</v>
      </c>
      <c r="T2392" s="36">
        <f>Inputs!$B$12*(1+$B2392)^3*$C2392+Inputs!$B$29*(1+$D2392)^3*Inputs!$B$19+Inputs!$B$30*(1+$E2392)^3*Inputs!$B$20+Inputs!$B$31*(1+$F2392)^3*Inputs!$B$21+Inputs!$B$22*(1+Inputs!$B$23)^3</f>
        <v>20857.327223270353</v>
      </c>
      <c r="U2392" s="36">
        <f>Inputs!$B$12*(1+$B2392)^4*$C2392+Inputs!$B$29*(1+$D2392)^4*Inputs!$B$19+Inputs!$B$30*(1+$E2392)^4*Inputs!$B$20+Inputs!$B$31*(1+$F2392)^4*Inputs!$B$21+Inputs!$B$22*(1+Inputs!$B$23)^4</f>
        <v>26002.167217106133</v>
      </c>
      <c r="V2392" s="35">
        <f>Inputs!$B$13/(Q2392*(1-$G2392))</f>
        <v>1.2076358315677849</v>
      </c>
      <c r="W2392" s="36">
        <f>Inputs!$B$13</f>
        <v>12660</v>
      </c>
      <c r="X2392" s="36">
        <f t="shared" si="373"/>
        <v>14088.589843722564</v>
      </c>
      <c r="Y2392" s="36">
        <f t="shared" si="374"/>
        <v>16042.043627467696</v>
      </c>
      <c r="Z2392" s="36">
        <f t="shared" si="375"/>
        <v>18693.666401394195</v>
      </c>
      <c r="AA2392" s="36">
        <f t="shared" si="376"/>
        <v>22270.572116783485</v>
      </c>
      <c r="AB2392" s="36">
        <f t="shared" si="377"/>
        <v>62837.491731375005</v>
      </c>
      <c r="AC2392" s="36">
        <f t="shared" si="378"/>
        <v>322351.05938731285</v>
      </c>
      <c r="AD2392" s="36">
        <f t="shared" si="379"/>
        <v>205596.52137333291</v>
      </c>
    </row>
    <row r="2393" spans="1:30" ht="14.25" customHeight="1" x14ac:dyDescent="0.25">
      <c r="A2393" s="16">
        <v>2377</v>
      </c>
      <c r="B2393" s="34">
        <v>0.36425254718087402</v>
      </c>
      <c r="C2393" s="34">
        <v>5.3801718885209203E-2</v>
      </c>
      <c r="D2393" s="34">
        <v>3.61420148078457E-2</v>
      </c>
      <c r="E2393" s="34">
        <v>1.8600633804448999E-2</v>
      </c>
      <c r="F2393" s="34">
        <v>1.6750242771200099E-2</v>
      </c>
      <c r="G2393" s="34">
        <v>0.17910453601677101</v>
      </c>
      <c r="H2393" s="35">
        <v>1.0666555194746901</v>
      </c>
      <c r="I2393" s="34">
        <v>8.7803640545335807E-2</v>
      </c>
      <c r="J2393" s="34">
        <v>2.20035271454373E-2</v>
      </c>
      <c r="K2393" s="36">
        <f>Inputs!$B$12*(1+$B2393)^4</f>
        <v>207840.57904293301</v>
      </c>
      <c r="L2393" s="36">
        <f t="shared" si="370"/>
        <v>17443.116945178997</v>
      </c>
      <c r="M2393" s="36">
        <f t="shared" si="371"/>
        <v>234670.9170440567</v>
      </c>
      <c r="N2393" s="37">
        <f>M2393/Inputs!$B$6</f>
        <v>357.73005646959859</v>
      </c>
      <c r="O2393" s="38">
        <f>IF(N2393&gt;Inputs!$B$4,1,0)</f>
        <v>0</v>
      </c>
      <c r="P2393" s="34">
        <f t="shared" si="372"/>
        <v>6.580011339989851E-2</v>
      </c>
      <c r="Q2393" s="36">
        <f>Inputs!$B$12*(1+$B2393)^0*$C2393+Inputs!$B$29*(1+$D2393)^0*Inputs!$B$19+Inputs!$B$30*(1+$E2393)^0*Inputs!$B$20+Inputs!$B$31*(1+$F2393)^0*Inputs!$B$21+Inputs!$B$22*(1+Inputs!$B$23)^0</f>
        <v>11250.147160539473</v>
      </c>
      <c r="R2393" s="36">
        <f>Inputs!$B$12*(1+$B2393)^1*$C2393+Inputs!$B$29*(1+$D2393)^1*Inputs!$B$19+Inputs!$B$30*(1+$E2393)^1*Inputs!$B$20+Inputs!$B$31*(1+$F2393)^1*Inputs!$B$21+Inputs!$B$22*(1+Inputs!$B$23)^1</f>
        <v>12598.503572396537</v>
      </c>
      <c r="S2393" s="36">
        <f>Inputs!$B$12*(1+$B2393)^2*$C2393+Inputs!$B$29*(1+$D2393)^2*Inputs!$B$19+Inputs!$B$30*(1+$E2393)^2*Inputs!$B$20+Inputs!$B$31*(1+$F2393)^2*Inputs!$B$21+Inputs!$B$22*(1+Inputs!$B$23)^2</f>
        <v>14379.538221286373</v>
      </c>
      <c r="T2393" s="36">
        <f>Inputs!$B$12*(1+$B2393)^3*$C2393+Inputs!$B$29*(1+$D2393)^3*Inputs!$B$19+Inputs!$B$30*(1+$E2393)^3*Inputs!$B$20+Inputs!$B$31*(1+$F2393)^3*Inputs!$B$21+Inputs!$B$22*(1+Inputs!$B$23)^3</f>
        <v>16749.393099747962</v>
      </c>
      <c r="U2393" s="36">
        <f>Inputs!$B$12*(1+$B2393)^4*$C2393+Inputs!$B$29*(1+$D2393)^4*Inputs!$B$19+Inputs!$B$30*(1+$E2393)^4*Inputs!$B$20+Inputs!$B$31*(1+$F2393)^4*Inputs!$B$21+Inputs!$B$22*(1+Inputs!$B$23)^4</f>
        <v>19921.042022367845</v>
      </c>
      <c r="V2393" s="35">
        <f>Inputs!$B$13/(Q2393*(1-$G2393))</f>
        <v>1.3708427716864793</v>
      </c>
      <c r="W2393" s="36">
        <f>Inputs!$B$13</f>
        <v>12660</v>
      </c>
      <c r="X2393" s="36">
        <f t="shared" si="373"/>
        <v>13390.85028712697</v>
      </c>
      <c r="Y2393" s="36">
        <f t="shared" si="374"/>
        <v>14386.233986258203</v>
      </c>
      <c r="Z2393" s="36">
        <f t="shared" si="375"/>
        <v>15711.58665816762</v>
      </c>
      <c r="AA2393" s="36">
        <f t="shared" si="376"/>
        <v>17443.116945178997</v>
      </c>
      <c r="AB2393" s="36">
        <f t="shared" si="377"/>
        <v>56803.128530721544</v>
      </c>
      <c r="AC2393" s="36">
        <f t="shared" si="378"/>
        <v>270925.47597966267</v>
      </c>
      <c r="AD2393" s="36">
        <f t="shared" si="379"/>
        <v>177867.78851333514</v>
      </c>
    </row>
    <row r="2394" spans="1:30" ht="14.25" customHeight="1" x14ac:dyDescent="0.25">
      <c r="A2394" s="16">
        <v>2378</v>
      </c>
      <c r="B2394" s="34">
        <v>0.48536508358142799</v>
      </c>
      <c r="C2394" s="34">
        <v>5.4763159091170903E-2</v>
      </c>
      <c r="D2394" s="34">
        <v>1.8756901617321499E-2</v>
      </c>
      <c r="E2394" s="34">
        <v>4.3954507466442097E-2</v>
      </c>
      <c r="F2394" s="34">
        <v>-6.2278844279020302E-3</v>
      </c>
      <c r="G2394" s="34">
        <v>0.172887970289477</v>
      </c>
      <c r="H2394" s="35">
        <v>1.0771269343807801</v>
      </c>
      <c r="I2394" s="34">
        <v>9.0301473784029501E-2</v>
      </c>
      <c r="J2394" s="34">
        <v>3.2335925583548197E-2</v>
      </c>
      <c r="K2394" s="36">
        <f>Inputs!$B$12*(1+$B2394)^4</f>
        <v>292068.07845760428</v>
      </c>
      <c r="L2394" s="36">
        <f t="shared" si="370"/>
        <v>21686.791934323373</v>
      </c>
      <c r="M2394" s="36">
        <f t="shared" si="371"/>
        <v>312691.59534183465</v>
      </c>
      <c r="N2394" s="37">
        <f>M2394/Inputs!$B$6</f>
        <v>476.66401728938206</v>
      </c>
      <c r="O2394" s="38">
        <f>IF(N2394&gt;Inputs!$B$4,1,0)</f>
        <v>1</v>
      </c>
      <c r="P2394" s="34">
        <f t="shared" si="372"/>
        <v>5.7965548200481304E-2</v>
      </c>
      <c r="Q2394" s="36">
        <f>Inputs!$B$12*(1+$B2394)^0*$C2394+Inputs!$B$29*(1+$D2394)^0*Inputs!$B$19+Inputs!$B$30*(1+$E2394)^0*Inputs!$B$20+Inputs!$B$31*(1+$F2394)^0*Inputs!$B$21+Inputs!$B$22*(1+Inputs!$B$23)^0</f>
        <v>11307.833572897176</v>
      </c>
      <c r="R2394" s="36">
        <f>Inputs!$B$12*(1+$B2394)^1*$C2394+Inputs!$B$29*(1+$D2394)^1*Inputs!$B$19+Inputs!$B$30*(1+$E2394)^1*Inputs!$B$20+Inputs!$B$31*(1+$F2394)^1*Inputs!$B$21+Inputs!$B$22*(1+Inputs!$B$23)^1</f>
        <v>12977.750100715439</v>
      </c>
      <c r="S2394" s="36">
        <f>Inputs!$B$12*(1+$B2394)^2*$C2394+Inputs!$B$29*(1+$D2394)^2*Inputs!$B$19+Inputs!$B$30*(1+$E2394)^2*Inputs!$B$20+Inputs!$B$31*(1+$F2394)^2*Inputs!$B$21+Inputs!$B$22*(1+Inputs!$B$23)^2</f>
        <v>15425.846062286619</v>
      </c>
      <c r="T2394" s="36">
        <f>Inputs!$B$12*(1+$B2394)^3*$C2394+Inputs!$B$29*(1+$D2394)^3*Inputs!$B$19+Inputs!$B$30*(1+$E2394)^3*Inputs!$B$20+Inputs!$B$31*(1+$F2394)^3*Inputs!$B$21+Inputs!$B$22*(1+Inputs!$B$23)^3</f>
        <v>19027.996794026963</v>
      </c>
      <c r="U2394" s="36">
        <f>Inputs!$B$12*(1+$B2394)^4*$C2394+Inputs!$B$29*(1+$D2394)^4*Inputs!$B$19+Inputs!$B$30*(1+$E2394)^4*Inputs!$B$20+Inputs!$B$31*(1+$F2394)^4*Inputs!$B$21+Inputs!$B$22*(1+Inputs!$B$23)^4</f>
        <v>24342.438954847421</v>
      </c>
      <c r="V2394" s="35">
        <f>Inputs!$B$13/(Q2394*(1-$G2394))</f>
        <v>1.3535987989658254</v>
      </c>
      <c r="W2394" s="36">
        <f>Inputs!$B$13</f>
        <v>12660</v>
      </c>
      <c r="X2394" s="36">
        <f t="shared" si="373"/>
        <v>13787.685628390669</v>
      </c>
      <c r="Y2394" s="36">
        <f t="shared" si="374"/>
        <v>15506.696739225586</v>
      </c>
      <c r="Z2394" s="36">
        <f t="shared" si="375"/>
        <v>18039.928981182762</v>
      </c>
      <c r="AA2394" s="36">
        <f t="shared" si="376"/>
        <v>21686.791934323373</v>
      </c>
      <c r="AB2394" s="36">
        <f t="shared" si="377"/>
        <v>62015.217431898818</v>
      </c>
      <c r="AC2394" s="36">
        <f t="shared" si="378"/>
        <v>386230.35785024549</v>
      </c>
      <c r="AD2394" s="36">
        <f t="shared" si="379"/>
        <v>250676.37790993581</v>
      </c>
    </row>
    <row r="2395" spans="1:30" ht="14.25" customHeight="1" x14ac:dyDescent="0.25">
      <c r="A2395" s="16">
        <v>2379</v>
      </c>
      <c r="B2395" s="34">
        <v>0.329237226394267</v>
      </c>
      <c r="C2395" s="34">
        <v>8.9643836989932904E-2</v>
      </c>
      <c r="D2395" s="34">
        <v>1.50893957530496E-2</v>
      </c>
      <c r="E2395" s="34">
        <v>3.30047247077567E-2</v>
      </c>
      <c r="F2395" s="34">
        <v>1.0190063581953899E-2</v>
      </c>
      <c r="G2395" s="34">
        <v>0.16785723043814799</v>
      </c>
      <c r="H2395" s="35">
        <v>0.96462458442800003</v>
      </c>
      <c r="I2395" s="34">
        <v>9.2515404645815605E-2</v>
      </c>
      <c r="J2395" s="34">
        <v>1.7633138448546699E-2</v>
      </c>
      <c r="K2395" s="36">
        <f>Inputs!$B$12*(1+$B2395)^4</f>
        <v>187310.11590814535</v>
      </c>
      <c r="L2395" s="36">
        <f t="shared" si="370"/>
        <v>20278.898231926913</v>
      </c>
      <c r="M2395" s="36">
        <f t="shared" si="371"/>
        <v>237556.08183241857</v>
      </c>
      <c r="N2395" s="37">
        <f>M2395/Inputs!$B$6</f>
        <v>362.12817352502833</v>
      </c>
      <c r="O2395" s="38">
        <f>IF(N2395&gt;Inputs!$B$4,1,0)</f>
        <v>0</v>
      </c>
      <c r="P2395" s="34">
        <f t="shared" si="372"/>
        <v>7.4882266197268899E-2</v>
      </c>
      <c r="Q2395" s="36">
        <f>Inputs!$B$12*(1+$B2395)^0*$C2395+Inputs!$B$29*(1+$D2395)^0*Inputs!$B$19+Inputs!$B$30*(1+$E2395)^0*Inputs!$B$20+Inputs!$B$31*(1+$F2395)^0*Inputs!$B$21+Inputs!$B$22*(1+Inputs!$B$23)^0</f>
        <v>13400.674246822895</v>
      </c>
      <c r="R2395" s="36">
        <f>Inputs!$B$12*(1+$B2395)^1*$C2395+Inputs!$B$29*(1+$D2395)^1*Inputs!$B$19+Inputs!$B$30*(1+$E2395)^1*Inputs!$B$20+Inputs!$B$31*(1+$F2395)^1*Inputs!$B$21+Inputs!$B$22*(1+Inputs!$B$23)^1</f>
        <v>15281.135686316371</v>
      </c>
      <c r="S2395" s="36">
        <f>Inputs!$B$12*(1+$B2395)^2*$C2395+Inputs!$B$29*(1+$D2395)^2*Inputs!$B$19+Inputs!$B$30*(1+$E2395)^2*Inputs!$B$20+Inputs!$B$31*(1+$F2395)^2*Inputs!$B$21+Inputs!$B$22*(1+Inputs!$B$23)^2</f>
        <v>17746.509546190147</v>
      </c>
      <c r="T2395" s="36">
        <f>Inputs!$B$12*(1+$B2395)^3*$C2395+Inputs!$B$29*(1+$D2395)^3*Inputs!$B$19+Inputs!$B$30*(1+$E2395)^3*Inputs!$B$20+Inputs!$B$31*(1+$F2395)^3*Inputs!$B$21+Inputs!$B$22*(1+Inputs!$B$23)^3</f>
        <v>20988.79467242238</v>
      </c>
      <c r="U2395" s="36">
        <f>Inputs!$B$12*(1+$B2395)^4*$C2395+Inputs!$B$29*(1+$D2395)^4*Inputs!$B$19+Inputs!$B$30*(1+$E2395)^4*Inputs!$B$20+Inputs!$B$31*(1+$F2395)^4*Inputs!$B$21+Inputs!$B$22*(1+Inputs!$B$23)^4</f>
        <v>25263.189841661624</v>
      </c>
      <c r="V2395" s="35">
        <f>Inputs!$B$13/(Q2395*(1-$G2395))</f>
        <v>1.1352962714092458</v>
      </c>
      <c r="W2395" s="36">
        <f>Inputs!$B$13</f>
        <v>12660</v>
      </c>
      <c r="X2395" s="36">
        <f t="shared" si="373"/>
        <v>13893.956685415555</v>
      </c>
      <c r="Y2395" s="36">
        <f t="shared" si="374"/>
        <v>15505.426698173211</v>
      </c>
      <c r="Z2395" s="36">
        <f t="shared" si="375"/>
        <v>17593.042261960549</v>
      </c>
      <c r="AA2395" s="36">
        <f t="shared" si="376"/>
        <v>20278.898231926913</v>
      </c>
      <c r="AB2395" s="36">
        <f t="shared" si="377"/>
        <v>60496.77037237164</v>
      </c>
      <c r="AC2395" s="36">
        <f t="shared" si="378"/>
        <v>275585.66133228375</v>
      </c>
      <c r="AD2395" s="36">
        <f t="shared" si="379"/>
        <v>177059.31146004691</v>
      </c>
    </row>
    <row r="2396" spans="1:30" ht="14.25" customHeight="1" x14ac:dyDescent="0.25">
      <c r="A2396" s="16">
        <v>2380</v>
      </c>
      <c r="B2396" s="34">
        <v>0.220682912368418</v>
      </c>
      <c r="C2396" s="34">
        <v>7.7919571862690301E-2</v>
      </c>
      <c r="D2396" s="34">
        <v>3.68678250831335E-2</v>
      </c>
      <c r="E2396" s="34">
        <v>4.6754119962218003E-2</v>
      </c>
      <c r="F2396" s="34">
        <v>2.5820681554267599E-2</v>
      </c>
      <c r="G2396" s="34">
        <v>0.16943053747315201</v>
      </c>
      <c r="H2396" s="35">
        <v>1.0080390257926899</v>
      </c>
      <c r="I2396" s="34">
        <v>9.0616424449961402E-2</v>
      </c>
      <c r="J2396" s="34">
        <v>2.1185886884907999E-2</v>
      </c>
      <c r="K2396" s="36">
        <f>Inputs!$B$12*(1+$B2396)^4</f>
        <v>133217.93919914021</v>
      </c>
      <c r="L2396" s="36">
        <f t="shared" si="370"/>
        <v>16423.102581554267</v>
      </c>
      <c r="M2396" s="36">
        <f t="shared" si="371"/>
        <v>211888.12704320461</v>
      </c>
      <c r="N2396" s="37">
        <f>M2396/Inputs!$B$6</f>
        <v>323.00019366342167</v>
      </c>
      <c r="O2396" s="38">
        <f>IF(N2396&gt;Inputs!$B$4,1,0)</f>
        <v>0</v>
      </c>
      <c r="P2396" s="34">
        <f t="shared" si="372"/>
        <v>6.9430537565053407E-2</v>
      </c>
      <c r="Q2396" s="36">
        <f>Inputs!$B$12*(1+$B2396)^0*$C2396+Inputs!$B$29*(1+$D2396)^0*Inputs!$B$19+Inputs!$B$30*(1+$E2396)^0*Inputs!$B$20+Inputs!$B$31*(1+$F2396)^0*Inputs!$B$21+Inputs!$B$22*(1+Inputs!$B$23)^0</f>
        <v>12697.218339188341</v>
      </c>
      <c r="R2396" s="36">
        <f>Inputs!$B$12*(1+$B2396)^1*$C2396+Inputs!$B$29*(1+$D2396)^1*Inputs!$B$19+Inputs!$B$30*(1+$E2396)^1*Inputs!$B$20+Inputs!$B$31*(1+$F2396)^1*Inputs!$B$21+Inputs!$B$22*(1+Inputs!$B$23)^1</f>
        <v>14015.463518612807</v>
      </c>
      <c r="S2396" s="36">
        <f>Inputs!$B$12*(1+$B2396)^2*$C2396+Inputs!$B$29*(1+$D2396)^2*Inputs!$B$19+Inputs!$B$30*(1+$E2396)^2*Inputs!$B$20+Inputs!$B$31*(1+$F2396)^2*Inputs!$B$21+Inputs!$B$22*(1+Inputs!$B$23)^2</f>
        <v>15572.304190847466</v>
      </c>
      <c r="T2396" s="36">
        <f>Inputs!$B$12*(1+$B2396)^3*$C2396+Inputs!$B$29*(1+$D2396)^3*Inputs!$B$19+Inputs!$B$30*(1+$E2396)^3*Inputs!$B$20+Inputs!$B$31*(1+$F2396)^3*Inputs!$B$21+Inputs!$B$22*(1+Inputs!$B$23)^3</f>
        <v>17418.424096061339</v>
      </c>
      <c r="U2396" s="36">
        <f>Inputs!$B$12*(1+$B2396)^4*$C2396+Inputs!$B$29*(1+$D2396)^4*Inputs!$B$19+Inputs!$B$30*(1+$E2396)^4*Inputs!$B$20+Inputs!$B$31*(1+$F2396)^4*Inputs!$B$21+Inputs!$B$22*(1+Inputs!$B$23)^4</f>
        <v>19615.613702998166</v>
      </c>
      <c r="V2396" s="35">
        <f>Inputs!$B$13/(Q2396*(1-$G2396))</f>
        <v>1.2004640491564991</v>
      </c>
      <c r="W2396" s="36">
        <f>Inputs!$B$13</f>
        <v>12660</v>
      </c>
      <c r="X2396" s="36">
        <f t="shared" si="373"/>
        <v>13414.385040133082</v>
      </c>
      <c r="Y2396" s="36">
        <f t="shared" si="374"/>
        <v>14282.257231187754</v>
      </c>
      <c r="Z2396" s="36">
        <f t="shared" si="375"/>
        <v>15279.476783412661</v>
      </c>
      <c r="AA2396" s="36">
        <f t="shared" si="376"/>
        <v>16423.102581554267</v>
      </c>
      <c r="AB2396" s="36">
        <f t="shared" si="377"/>
        <v>55339.482041572905</v>
      </c>
      <c r="AC2396" s="36">
        <f t="shared" si="378"/>
        <v>241551.35713060808</v>
      </c>
      <c r="AD2396" s="36">
        <f t="shared" si="379"/>
        <v>156548.6450016317</v>
      </c>
    </row>
    <row r="2397" spans="1:30" ht="14.25" customHeight="1" x14ac:dyDescent="0.25">
      <c r="A2397" s="16">
        <v>2381</v>
      </c>
      <c r="B2397" s="34">
        <v>0.330337966538163</v>
      </c>
      <c r="C2397" s="34">
        <v>0.11445585537457</v>
      </c>
      <c r="D2397" s="34">
        <v>1.6888775056340899E-2</v>
      </c>
      <c r="E2397" s="34">
        <v>3.7084651054824898E-2</v>
      </c>
      <c r="F2397" s="34">
        <v>2.13395539823939E-2</v>
      </c>
      <c r="G2397" s="34">
        <v>0.20363839678326301</v>
      </c>
      <c r="H2397" s="35">
        <v>1.0179147525996901</v>
      </c>
      <c r="I2397" s="34">
        <v>9.5929551481840805E-2</v>
      </c>
      <c r="J2397" s="34">
        <v>1.7379026695347698E-2</v>
      </c>
      <c r="K2397" s="36">
        <f>Inputs!$B$12*(1+$B2397)^4</f>
        <v>187931.33236874169</v>
      </c>
      <c r="L2397" s="36">
        <f t="shared" si="370"/>
        <v>24532.126913349824</v>
      </c>
      <c r="M2397" s="36">
        <f t="shared" si="371"/>
        <v>267201.08307308436</v>
      </c>
      <c r="N2397" s="37">
        <f>M2397/Inputs!$B$6</f>
        <v>407.31872419677495</v>
      </c>
      <c r="O2397" s="38">
        <f>IF(N2397&gt;Inputs!$B$4,1,0)</f>
        <v>1</v>
      </c>
      <c r="P2397" s="34">
        <f t="shared" si="372"/>
        <v>7.8550524786493103E-2</v>
      </c>
      <c r="Q2397" s="36">
        <f>Inputs!$B$12*(1+$B2397)^0*$C2397+Inputs!$B$29*(1+$D2397)^0*Inputs!$B$19+Inputs!$B$30*(1+$E2397)^0*Inputs!$B$20+Inputs!$B$31*(1+$F2397)^0*Inputs!$B$21+Inputs!$B$22*(1+Inputs!$B$23)^0</f>
        <v>14889.395349901122</v>
      </c>
      <c r="R2397" s="36">
        <f>Inputs!$B$12*(1+$B2397)^1*$C2397+Inputs!$B$29*(1+$D2397)^1*Inputs!$B$19+Inputs!$B$30*(1+$E2397)^1*Inputs!$B$20+Inputs!$B$31*(1+$F2397)^1*Inputs!$B$21+Inputs!$B$22*(1+Inputs!$B$23)^1</f>
        <v>17334.052831200021</v>
      </c>
      <c r="S2397" s="36">
        <f>Inputs!$B$12*(1+$B2397)^2*$C2397+Inputs!$B$29*(1+$D2397)^2*Inputs!$B$19+Inputs!$B$30*(1+$E2397)^2*Inputs!$B$20+Inputs!$B$31*(1+$F2397)^2*Inputs!$B$21+Inputs!$B$22*(1+Inputs!$B$23)^2</f>
        <v>20532.475832058492</v>
      </c>
      <c r="T2397" s="36">
        <f>Inputs!$B$12*(1+$B2397)^3*$C2397+Inputs!$B$29*(1+$D2397)^3*Inputs!$B$19+Inputs!$B$30*(1+$E2397)^3*Inputs!$B$20+Inputs!$B$31*(1+$F2397)^3*Inputs!$B$21+Inputs!$B$22*(1+Inputs!$B$23)^3</f>
        <v>24732.341058198595</v>
      </c>
      <c r="U2397" s="36">
        <f>Inputs!$B$12*(1+$B2397)^4*$C2397+Inputs!$B$29*(1+$D2397)^4*Inputs!$B$19+Inputs!$B$30*(1+$E2397)^4*Inputs!$B$20+Inputs!$B$31*(1+$F2397)^4*Inputs!$B$21+Inputs!$B$22*(1+Inputs!$B$23)^4</f>
        <v>30263.104808596407</v>
      </c>
      <c r="V2397" s="35">
        <f>Inputs!$B$13/(Q2397*(1-$G2397))</f>
        <v>1.0676928435846011</v>
      </c>
      <c r="W2397" s="36">
        <f>Inputs!$B$13</f>
        <v>12660</v>
      </c>
      <c r="X2397" s="36">
        <f t="shared" si="373"/>
        <v>14566.831542643744</v>
      </c>
      <c r="Y2397" s="36">
        <f t="shared" si="374"/>
        <v>17051.172061183202</v>
      </c>
      <c r="Z2397" s="36">
        <f t="shared" si="375"/>
        <v>20293.839626237223</v>
      </c>
      <c r="AA2397" s="36">
        <f t="shared" si="376"/>
        <v>24532.126913349824</v>
      </c>
      <c r="AB2397" s="36">
        <f t="shared" si="377"/>
        <v>66219.758731439695</v>
      </c>
      <c r="AC2397" s="36">
        <f t="shared" si="378"/>
        <v>317737.80594986223</v>
      </c>
      <c r="AD2397" s="36">
        <f t="shared" si="379"/>
        <v>200981.32434164465</v>
      </c>
    </row>
    <row r="2398" spans="1:30" ht="14.25" customHeight="1" x14ac:dyDescent="0.25">
      <c r="A2398" s="16">
        <v>2382</v>
      </c>
      <c r="B2398" s="34">
        <v>0.34278823683833298</v>
      </c>
      <c r="C2398" s="34">
        <v>0.100338745868017</v>
      </c>
      <c r="D2398" s="34">
        <v>4.0759217051732702E-2</v>
      </c>
      <c r="E2398" s="34">
        <v>4.9439674267709198E-2</v>
      </c>
      <c r="F2398" s="34">
        <v>1.89087527350397E-2</v>
      </c>
      <c r="G2398" s="34">
        <v>0.16509194790762799</v>
      </c>
      <c r="H2398" s="35">
        <v>1.0051735420880901</v>
      </c>
      <c r="I2398" s="34">
        <v>9.0633548521341603E-2</v>
      </c>
      <c r="J2398" s="34">
        <v>2.9595938460289101E-2</v>
      </c>
      <c r="K2398" s="36">
        <f>Inputs!$B$12*(1+$B2398)^4</f>
        <v>195065.90305817313</v>
      </c>
      <c r="L2398" s="36">
        <f t="shared" si="370"/>
        <v>24138.929269772405</v>
      </c>
      <c r="M2398" s="36">
        <f t="shared" si="371"/>
        <v>330537.5494493033</v>
      </c>
      <c r="N2398" s="37">
        <f>M2398/Inputs!$B$6</f>
        <v>503.86821562393794</v>
      </c>
      <c r="O2398" s="38">
        <f>IF(N2398&gt;Inputs!$B$4,1,0)</f>
        <v>1</v>
      </c>
      <c r="P2398" s="34">
        <f t="shared" si="372"/>
        <v>6.1037610061052502E-2</v>
      </c>
      <c r="Q2398" s="36">
        <f>Inputs!$B$12*(1+$B2398)^0*$C2398+Inputs!$B$29*(1+$D2398)^0*Inputs!$B$19+Inputs!$B$30*(1+$E2398)^0*Inputs!$B$20+Inputs!$B$31*(1+$F2398)^0*Inputs!$B$21+Inputs!$B$22*(1+Inputs!$B$23)^0</f>
        <v>14042.368779507942</v>
      </c>
      <c r="R2398" s="36">
        <f>Inputs!$B$12*(1+$B2398)^1*$C2398+Inputs!$B$29*(1+$D2398)^1*Inputs!$B$19+Inputs!$B$30*(1+$E2398)^1*Inputs!$B$20+Inputs!$B$31*(1+$F2398)^1*Inputs!$B$21+Inputs!$B$22*(1+Inputs!$B$23)^1</f>
        <v>16380.964942497543</v>
      </c>
      <c r="S2398" s="36">
        <f>Inputs!$B$12*(1+$B2398)^2*$C2398+Inputs!$B$29*(1+$D2398)^2*Inputs!$B$19+Inputs!$B$30*(1+$E2398)^2*Inputs!$B$20+Inputs!$B$31*(1+$F2398)^2*Inputs!$B$21+Inputs!$B$22*(1+Inputs!$B$23)^2</f>
        <v>19438.131814314194</v>
      </c>
      <c r="T2398" s="36">
        <f>Inputs!$B$12*(1+$B2398)^3*$C2398+Inputs!$B$29*(1+$D2398)^3*Inputs!$B$19+Inputs!$B$30*(1+$E2398)^3*Inputs!$B$20+Inputs!$B$31*(1+$F2398)^3*Inputs!$B$21+Inputs!$B$22*(1+Inputs!$B$23)^3</f>
        <v>23456.856668366032</v>
      </c>
      <c r="U2398" s="36">
        <f>Inputs!$B$12*(1+$B2398)^4*$C2398+Inputs!$B$29*(1+$D2398)^4*Inputs!$B$19+Inputs!$B$30*(1+$E2398)^4*Inputs!$B$20+Inputs!$B$31*(1+$F2398)^4*Inputs!$B$21+Inputs!$B$22*(1+Inputs!$B$23)^4</f>
        <v>28763.27304437352</v>
      </c>
      <c r="V2398" s="35">
        <f>Inputs!$B$13/(Q2398*(1-$G2398))</f>
        <v>1.0798282420064687</v>
      </c>
      <c r="W2398" s="36">
        <f>Inputs!$B$13</f>
        <v>12660</v>
      </c>
      <c r="X2398" s="36">
        <f t="shared" si="373"/>
        <v>14513.122820280287</v>
      </c>
      <c r="Y2398" s="36">
        <f t="shared" si="374"/>
        <v>16918.80198918586</v>
      </c>
      <c r="Z2398" s="36">
        <f t="shared" si="375"/>
        <v>20051.154160621816</v>
      </c>
      <c r="AA2398" s="36">
        <f t="shared" si="376"/>
        <v>24138.929269772405</v>
      </c>
      <c r="AB2398" s="36">
        <f t="shared" si="377"/>
        <v>66665.71339201185</v>
      </c>
      <c r="AC2398" s="36">
        <f t="shared" si="378"/>
        <v>407180.81048845872</v>
      </c>
      <c r="AD2398" s="36">
        <f t="shared" si="379"/>
        <v>263871.83605729148</v>
      </c>
    </row>
    <row r="2399" spans="1:30" ht="14.25" customHeight="1" x14ac:dyDescent="0.25">
      <c r="A2399" s="16">
        <v>2383</v>
      </c>
      <c r="B2399" s="34">
        <v>0.43676650527593902</v>
      </c>
      <c r="C2399" s="34">
        <v>7.2967172904150196E-2</v>
      </c>
      <c r="D2399" s="34">
        <v>3.17647573452816E-2</v>
      </c>
      <c r="E2399" s="34">
        <v>6.4894021587691905E-2</v>
      </c>
      <c r="F2399" s="34">
        <v>1.1436714515869899E-2</v>
      </c>
      <c r="G2399" s="34">
        <v>0.19682502305824601</v>
      </c>
      <c r="H2399" s="35">
        <v>1.0312611622060901</v>
      </c>
      <c r="I2399" s="34">
        <v>9.3734730000756994E-2</v>
      </c>
      <c r="J2399" s="34">
        <v>2.47108925680301E-2</v>
      </c>
      <c r="K2399" s="36">
        <f>Inputs!$B$12*(1+$B2399)^4</f>
        <v>255679.57166023142</v>
      </c>
      <c r="L2399" s="36">
        <f t="shared" si="370"/>
        <v>22990.64360740377</v>
      </c>
      <c r="M2399" s="36">
        <f t="shared" si="371"/>
        <v>281942.46445871505</v>
      </c>
      <c r="N2399" s="37">
        <f>M2399/Inputs!$B$6</f>
        <v>429.79034216267542</v>
      </c>
      <c r="O2399" s="38">
        <f>IF(N2399&gt;Inputs!$B$4,1,0)</f>
        <v>1</v>
      </c>
      <c r="P2399" s="34">
        <f t="shared" si="372"/>
        <v>6.9023837432726887E-2</v>
      </c>
      <c r="Q2399" s="36">
        <f>Inputs!$B$12*(1+$B2399)^0*$C2399+Inputs!$B$29*(1+$D2399)^0*Inputs!$B$19+Inputs!$B$30*(1+$E2399)^0*Inputs!$B$20+Inputs!$B$31*(1+$F2399)^0*Inputs!$B$21+Inputs!$B$22*(1+Inputs!$B$23)^0</f>
        <v>12400.074401675934</v>
      </c>
      <c r="R2399" s="36">
        <f>Inputs!$B$12*(1+$B2399)^1*$C2399+Inputs!$B$29*(1+$D2399)^1*Inputs!$B$19+Inputs!$B$30*(1+$E2399)^1*Inputs!$B$20+Inputs!$B$31*(1+$F2399)^1*Inputs!$B$21+Inputs!$B$22*(1+Inputs!$B$23)^1</f>
        <v>14562.554536517455</v>
      </c>
      <c r="S2399" s="36">
        <f>Inputs!$B$12*(1+$B2399)^2*$C2399+Inputs!$B$29*(1+$D2399)^2*Inputs!$B$19+Inputs!$B$30*(1+$E2399)^2*Inputs!$B$20+Inputs!$B$31*(1+$F2399)^2*Inputs!$B$21+Inputs!$B$22*(1+Inputs!$B$23)^2</f>
        <v>17572.629837542743</v>
      </c>
      <c r="T2399" s="36">
        <f>Inputs!$B$12*(1+$B2399)^3*$C2399+Inputs!$B$29*(1+$D2399)^3*Inputs!$B$19+Inputs!$B$30*(1+$E2399)^3*Inputs!$B$20+Inputs!$B$31*(1+$F2399)^3*Inputs!$B$21+Inputs!$B$22*(1+Inputs!$B$23)^3</f>
        <v>21795.813124602428</v>
      </c>
      <c r="U2399" s="36">
        <f>Inputs!$B$12*(1+$B2399)^4*$C2399+Inputs!$B$29*(1+$D2399)^4*Inputs!$B$19+Inputs!$B$30*(1+$E2399)^4*Inputs!$B$20+Inputs!$B$31*(1+$F2399)^4*Inputs!$B$21+Inputs!$B$22*(1+Inputs!$B$23)^4</f>
        <v>27756.985428176533</v>
      </c>
      <c r="V2399" s="35">
        <f>Inputs!$B$13/(Q2399*(1-$G2399))</f>
        <v>1.2711571517271489</v>
      </c>
      <c r="W2399" s="36">
        <f>Inputs!$B$13</f>
        <v>12660</v>
      </c>
      <c r="X2399" s="36">
        <f t="shared" si="373"/>
        <v>14166.336582756645</v>
      </c>
      <c r="Y2399" s="36">
        <f t="shared" si="374"/>
        <v>16248.046965617727</v>
      </c>
      <c r="Z2399" s="36">
        <f t="shared" si="375"/>
        <v>19103.000877668703</v>
      </c>
      <c r="AA2399" s="36">
        <f t="shared" si="376"/>
        <v>22990.64360740377</v>
      </c>
      <c r="AB2399" s="36">
        <f t="shared" si="377"/>
        <v>63873.74782939619</v>
      </c>
      <c r="AC2399" s="36">
        <f t="shared" si="378"/>
        <v>341313.4332703164</v>
      </c>
      <c r="AD2399" s="36">
        <f t="shared" si="379"/>
        <v>218068.71662931886</v>
      </c>
    </row>
    <row r="2400" spans="1:30" ht="14.25" customHeight="1" x14ac:dyDescent="0.25">
      <c r="A2400" s="16">
        <v>2384</v>
      </c>
      <c r="B2400" s="34">
        <v>0.22048041959858899</v>
      </c>
      <c r="C2400" s="34">
        <v>0.10314434453570601</v>
      </c>
      <c r="D2400" s="34">
        <v>2.9297793644454201E-2</v>
      </c>
      <c r="E2400" s="34">
        <v>3.2661499958543401E-2</v>
      </c>
      <c r="F2400" s="34">
        <v>1.06340684138032E-2</v>
      </c>
      <c r="G2400" s="34">
        <v>0.16137939402832199</v>
      </c>
      <c r="H2400" s="35">
        <v>1.0227268613154299</v>
      </c>
      <c r="I2400" s="34">
        <v>9.9818552068121902E-2</v>
      </c>
      <c r="J2400" s="34">
        <v>2.17535479318385E-2</v>
      </c>
      <c r="K2400" s="36">
        <f>Inputs!$B$12*(1+$B2400)^4</f>
        <v>133129.5658543933</v>
      </c>
      <c r="L2400" s="36">
        <f t="shared" si="370"/>
        <v>19219.129516330289</v>
      </c>
      <c r="M2400" s="36">
        <f t="shared" si="371"/>
        <v>214489.05163144931</v>
      </c>
      <c r="N2400" s="37">
        <f>M2400/Inputs!$B$6</f>
        <v>326.96501773086788</v>
      </c>
      <c r="O2400" s="38">
        <f>IF(N2400&gt;Inputs!$B$4,1,0)</f>
        <v>0</v>
      </c>
      <c r="P2400" s="34">
        <f t="shared" si="372"/>
        <v>7.8065004136283395E-2</v>
      </c>
      <c r="Q2400" s="36">
        <f>Inputs!$B$12*(1+$B2400)^0*$C2400+Inputs!$B$29*(1+$D2400)^0*Inputs!$B$19+Inputs!$B$30*(1+$E2400)^0*Inputs!$B$20+Inputs!$B$31*(1+$F2400)^0*Inputs!$B$21+Inputs!$B$22*(1+Inputs!$B$23)^0</f>
        <v>14210.704699569284</v>
      </c>
      <c r="R2400" s="36">
        <f>Inputs!$B$12*(1+$B2400)^1*$C2400+Inputs!$B$29*(1+$D2400)^1*Inputs!$B$19+Inputs!$B$30*(1+$E2400)^1*Inputs!$B$20+Inputs!$B$31*(1+$F2400)^1*Inputs!$B$21+Inputs!$B$22*(1+Inputs!$B$23)^1</f>
        <v>15732.812347101401</v>
      </c>
      <c r="S2400" s="36">
        <f>Inputs!$B$12*(1+$B2400)^2*$C2400+Inputs!$B$29*(1+$D2400)^2*Inputs!$B$19+Inputs!$B$30*(1+$E2400)^2*Inputs!$B$20+Inputs!$B$31*(1+$F2400)^2*Inputs!$B$21+Inputs!$B$22*(1+Inputs!$B$23)^2</f>
        <v>17559.710627716195</v>
      </c>
      <c r="T2400" s="36">
        <f>Inputs!$B$12*(1+$B2400)^3*$C2400+Inputs!$B$29*(1+$D2400)^3*Inputs!$B$19+Inputs!$B$30*(1+$E2400)^3*Inputs!$B$20+Inputs!$B$31*(1+$F2400)^3*Inputs!$B$21+Inputs!$B$22*(1+Inputs!$B$23)^3</f>
        <v>19757.84279664162</v>
      </c>
      <c r="U2400" s="36">
        <f>Inputs!$B$12*(1+$B2400)^4*$C2400+Inputs!$B$29*(1+$D2400)^4*Inputs!$B$19+Inputs!$B$30*(1+$E2400)^4*Inputs!$B$20+Inputs!$B$31*(1+$F2400)^4*Inputs!$B$21+Inputs!$B$22*(1+Inputs!$B$23)^4</f>
        <v>22408.279947988027</v>
      </c>
      <c r="V2400" s="35">
        <f>Inputs!$B$13/(Q2400*(1-$G2400))</f>
        <v>1.0623131597497772</v>
      </c>
      <c r="W2400" s="36">
        <f>Inputs!$B$13</f>
        <v>12660</v>
      </c>
      <c r="X2400" s="36">
        <f t="shared" si="373"/>
        <v>13885.437742912412</v>
      </c>
      <c r="Y2400" s="36">
        <f t="shared" si="374"/>
        <v>15352.082085718816</v>
      </c>
      <c r="Z2400" s="36">
        <f t="shared" si="375"/>
        <v>17109.882708088993</v>
      </c>
      <c r="AA2400" s="36">
        <f t="shared" si="376"/>
        <v>19219.129516330289</v>
      </c>
      <c r="AB2400" s="36">
        <f t="shared" si="377"/>
        <v>58167.709632356375</v>
      </c>
      <c r="AC2400" s="36">
        <f t="shared" si="378"/>
        <v>251549.51298266722</v>
      </c>
      <c r="AD2400" s="36">
        <f t="shared" si="379"/>
        <v>156321.34199909295</v>
      </c>
    </row>
    <row r="2401" spans="1:30" ht="14.25" customHeight="1" x14ac:dyDescent="0.25">
      <c r="A2401" s="16">
        <v>2385</v>
      </c>
      <c r="B2401" s="34">
        <v>0.17768337215082</v>
      </c>
      <c r="C2401" s="34">
        <v>0.112325161665055</v>
      </c>
      <c r="D2401" s="34">
        <v>2.2269985735481598E-2</v>
      </c>
      <c r="E2401" s="34">
        <v>6.70212987231215E-2</v>
      </c>
      <c r="F2401" s="34">
        <v>-1.5126580471454199E-2</v>
      </c>
      <c r="G2401" s="34">
        <v>0.15987506089255099</v>
      </c>
      <c r="H2401" s="35">
        <v>1.0900635372240199</v>
      </c>
      <c r="I2401" s="34">
        <v>9.8606790500987598E-2</v>
      </c>
      <c r="J2401" s="34">
        <v>2.3892625528013099E-2</v>
      </c>
      <c r="K2401" s="36">
        <f>Inputs!$B$12*(1+$B2401)^4</f>
        <v>115415.84176145591</v>
      </c>
      <c r="L2401" s="36">
        <f t="shared" si="370"/>
        <v>19669.399000738074</v>
      </c>
      <c r="M2401" s="36">
        <f t="shared" si="371"/>
        <v>227610.38734688499</v>
      </c>
      <c r="N2401" s="37">
        <f>M2401/Inputs!$B$6</f>
        <v>346.96705388244663</v>
      </c>
      <c r="O2401" s="38">
        <f>IF(N2401&gt;Inputs!$B$4,1,0)</f>
        <v>0</v>
      </c>
      <c r="P2401" s="34">
        <f t="shared" si="372"/>
        <v>7.4714164972974506E-2</v>
      </c>
      <c r="Q2401" s="36">
        <f>Inputs!$B$12*(1+$B2401)^0*$C2401+Inputs!$B$29*(1+$D2401)^0*Inputs!$B$19+Inputs!$B$30*(1+$E2401)^0*Inputs!$B$20+Inputs!$B$31*(1+$F2401)^0*Inputs!$B$21+Inputs!$B$22*(1+Inputs!$B$23)^0</f>
        <v>14761.553727330222</v>
      </c>
      <c r="R2401" s="36">
        <f>Inputs!$B$12*(1+$B2401)^1*$C2401+Inputs!$B$29*(1+$D2401)^1*Inputs!$B$19+Inputs!$B$30*(1+$E2401)^1*Inputs!$B$20+Inputs!$B$31*(1+$F2401)^1*Inputs!$B$21+Inputs!$B$22*(1+Inputs!$B$23)^1</f>
        <v>16063.496247463328</v>
      </c>
      <c r="S2401" s="36">
        <f>Inputs!$B$12*(1+$B2401)^2*$C2401+Inputs!$B$29*(1+$D2401)^2*Inputs!$B$19+Inputs!$B$30*(1+$E2401)^2*Inputs!$B$20+Inputs!$B$31*(1+$F2401)^2*Inputs!$B$21+Inputs!$B$22*(1+Inputs!$B$23)^2</f>
        <v>17590.089013743425</v>
      </c>
      <c r="T2401" s="36">
        <f>Inputs!$B$12*(1+$B2401)^3*$C2401+Inputs!$B$29*(1+$D2401)^3*Inputs!$B$19+Inputs!$B$30*(1+$E2401)^3*Inputs!$B$20+Inputs!$B$31*(1+$F2401)^3*Inputs!$B$21+Inputs!$B$22*(1+Inputs!$B$23)^3</f>
        <v>19379.853160701736</v>
      </c>
      <c r="U2401" s="36">
        <f>Inputs!$B$12*(1+$B2401)^4*$C2401+Inputs!$B$29*(1+$D2401)^4*Inputs!$B$19+Inputs!$B$30*(1+$E2401)^4*Inputs!$B$20+Inputs!$B$31*(1+$F2401)^4*Inputs!$B$21+Inputs!$B$22*(1+Inputs!$B$23)^4</f>
        <v>21478.077277795368</v>
      </c>
      <c r="V2401" s="35">
        <f>Inputs!$B$13/(Q2401*(1-$G2401))</f>
        <v>1.020840184142408</v>
      </c>
      <c r="W2401" s="36">
        <f>Inputs!$B$13</f>
        <v>12660</v>
      </c>
      <c r="X2401" s="36">
        <f t="shared" si="373"/>
        <v>14010.137494073848</v>
      </c>
      <c r="Y2401" s="36">
        <f t="shared" si="374"/>
        <v>15597.332986498854</v>
      </c>
      <c r="Z2401" s="36">
        <f t="shared" si="375"/>
        <v>17466.102283382141</v>
      </c>
      <c r="AA2401" s="36">
        <f t="shared" si="376"/>
        <v>19669.399000738074</v>
      </c>
      <c r="AB2401" s="36">
        <f t="shared" si="377"/>
        <v>59175.844208910363</v>
      </c>
      <c r="AC2401" s="36">
        <f t="shared" si="378"/>
        <v>269551.99984780076</v>
      </c>
      <c r="AD2401" s="36">
        <f t="shared" si="379"/>
        <v>168434.54313797463</v>
      </c>
    </row>
    <row r="2402" spans="1:30" ht="14.25" customHeight="1" x14ac:dyDescent="0.25">
      <c r="A2402" s="16">
        <v>2386</v>
      </c>
      <c r="B2402" s="34">
        <v>0.33243840144115799</v>
      </c>
      <c r="C2402" s="34">
        <v>4.4822668660256901E-2</v>
      </c>
      <c r="D2402" s="34">
        <v>5.4607604508638802E-2</v>
      </c>
      <c r="E2402" s="34">
        <v>3.0713488516560802E-2</v>
      </c>
      <c r="F2402" s="34">
        <v>1.55062644794577E-2</v>
      </c>
      <c r="G2402" s="34">
        <v>0.182766242313254</v>
      </c>
      <c r="H2402" s="35">
        <v>1.06565735120503</v>
      </c>
      <c r="I2402" s="34">
        <v>9.4785181172417604E-2</v>
      </c>
      <c r="J2402" s="34">
        <v>1.9606170532307801E-2</v>
      </c>
      <c r="K2402" s="36">
        <f>Inputs!$B$12*(1+$B2402)^4</f>
        <v>189121.02516851464</v>
      </c>
      <c r="L2402" s="36">
        <f t="shared" si="370"/>
        <v>15328.937900689247</v>
      </c>
      <c r="M2402" s="36">
        <f t="shared" si="371"/>
        <v>184887.24625501939</v>
      </c>
      <c r="N2402" s="37">
        <f>M2402/Inputs!$B$6</f>
        <v>281.84031441313931</v>
      </c>
      <c r="O2402" s="38">
        <f>IF(N2402&gt;Inputs!$B$4,1,0)</f>
        <v>0</v>
      </c>
      <c r="P2402" s="34">
        <f t="shared" si="372"/>
        <v>7.5179010640109803E-2</v>
      </c>
      <c r="Q2402" s="36">
        <f>Inputs!$B$12*(1+$B2402)^0*$C2402+Inputs!$B$29*(1+$D2402)^0*Inputs!$B$19+Inputs!$B$30*(1+$E2402)^0*Inputs!$B$20+Inputs!$B$31*(1+$F2402)^0*Inputs!$B$21+Inputs!$B$22*(1+Inputs!$B$23)^0</f>
        <v>10711.404147042336</v>
      </c>
      <c r="R2402" s="36">
        <f>Inputs!$B$12*(1+$B2402)^1*$C2402+Inputs!$B$29*(1+$D2402)^1*Inputs!$B$19+Inputs!$B$30*(1+$E2402)^1*Inputs!$B$20+Inputs!$B$31*(1+$F2402)^1*Inputs!$B$21+Inputs!$B$22*(1+Inputs!$B$23)^1</f>
        <v>11863.669919962864</v>
      </c>
      <c r="S2402" s="36">
        <f>Inputs!$B$12*(1+$B2402)^2*$C2402+Inputs!$B$29*(1+$D2402)^2*Inputs!$B$19+Inputs!$B$30*(1+$E2402)^2*Inputs!$B$20+Inputs!$B$31*(1+$F2402)^2*Inputs!$B$21+Inputs!$B$22*(1+Inputs!$B$23)^2</f>
        <v>13324.371264219983</v>
      </c>
      <c r="T2402" s="36">
        <f>Inputs!$B$12*(1+$B2402)^3*$C2402+Inputs!$B$29*(1+$D2402)^3*Inputs!$B$19+Inputs!$B$30*(1+$E2402)^3*Inputs!$B$20+Inputs!$B$31*(1+$F2402)^3*Inputs!$B$21+Inputs!$B$22*(1+Inputs!$B$23)^3</f>
        <v>15192.878630133795</v>
      </c>
      <c r="U2402" s="36">
        <f>Inputs!$B$12*(1+$B2402)^4*$C2402+Inputs!$B$29*(1+$D2402)^4*Inputs!$B$19+Inputs!$B$30*(1+$E2402)^4*Inputs!$B$20+Inputs!$B$31*(1+$F2402)^4*Inputs!$B$21+Inputs!$B$22*(1+Inputs!$B$23)^4</f>
        <v>17601.439281720945</v>
      </c>
      <c r="V2402" s="35">
        <f>Inputs!$B$13/(Q2402*(1-$G2402))</f>
        <v>1.4462421079568537</v>
      </c>
      <c r="W2402" s="36">
        <f>Inputs!$B$13</f>
        <v>12660</v>
      </c>
      <c r="X2402" s="36">
        <f t="shared" si="373"/>
        <v>13099.403952242707</v>
      </c>
      <c r="Y2402" s="36">
        <f t="shared" si="374"/>
        <v>13676.194851395125</v>
      </c>
      <c r="Z2402" s="36">
        <f t="shared" si="375"/>
        <v>14412.691484485778</v>
      </c>
      <c r="AA2402" s="36">
        <f t="shared" si="376"/>
        <v>15328.937900689247</v>
      </c>
      <c r="AB2402" s="36">
        <f t="shared" si="377"/>
        <v>52695.797379667914</v>
      </c>
      <c r="AC2402" s="36">
        <f t="shared" si="378"/>
        <v>207896.85230189256</v>
      </c>
      <c r="AD2402" s="36">
        <f t="shared" si="379"/>
        <v>132191.44887535149</v>
      </c>
    </row>
    <row r="2403" spans="1:30" ht="14.25" customHeight="1" x14ac:dyDescent="0.25">
      <c r="A2403" s="16">
        <v>2387</v>
      </c>
      <c r="B2403" s="34">
        <v>0.28167662070328597</v>
      </c>
      <c r="C2403" s="34">
        <v>9.1182110343701495E-2</v>
      </c>
      <c r="D2403" s="34">
        <v>3.7637102147506603E-2</v>
      </c>
      <c r="E2403" s="34">
        <v>2.2184385609010499E-2</v>
      </c>
      <c r="F2403" s="34">
        <v>1.4809732772773299E-2</v>
      </c>
      <c r="G2403" s="34">
        <v>0.180274876155752</v>
      </c>
      <c r="H2403" s="35">
        <v>1.03897389635051</v>
      </c>
      <c r="I2403" s="34">
        <v>0.104916499384966</v>
      </c>
      <c r="J2403" s="34">
        <v>1.9640463250818099E-2</v>
      </c>
      <c r="K2403" s="36">
        <f>Inputs!$B$12*(1+$B2403)^4</f>
        <v>161906.80390787791</v>
      </c>
      <c r="L2403" s="36">
        <f t="shared" si="370"/>
        <v>20035.928175401034</v>
      </c>
      <c r="M2403" s="36">
        <f t="shared" si="371"/>
        <v>203812.85825928446</v>
      </c>
      <c r="N2403" s="37">
        <f>M2403/Inputs!$B$6</f>
        <v>310.69033271232388</v>
      </c>
      <c r="O2403" s="38">
        <f>IF(N2403&gt;Inputs!$B$4,1,0)</f>
        <v>0</v>
      </c>
      <c r="P2403" s="34">
        <f t="shared" si="372"/>
        <v>8.5276036134147901E-2</v>
      </c>
      <c r="Q2403" s="36">
        <f>Inputs!$B$12*(1+$B2403)^0*$C2403+Inputs!$B$29*(1+$D2403)^0*Inputs!$B$19+Inputs!$B$30*(1+$E2403)^0*Inputs!$B$20+Inputs!$B$31*(1+$F2403)^0*Inputs!$B$21+Inputs!$B$22*(1+Inputs!$B$23)^0</f>
        <v>13492.970648049013</v>
      </c>
      <c r="R2403" s="36">
        <f>Inputs!$B$12*(1+$B2403)^1*$C2403+Inputs!$B$29*(1+$D2403)^1*Inputs!$B$19+Inputs!$B$30*(1+$E2403)^1*Inputs!$B$20+Inputs!$B$31*(1+$F2403)^1*Inputs!$B$21+Inputs!$B$22*(1+Inputs!$B$23)^1</f>
        <v>15211.685367841907</v>
      </c>
      <c r="S2403" s="36">
        <f>Inputs!$B$12*(1+$B2403)^2*$C2403+Inputs!$B$29*(1+$D2403)^2*Inputs!$B$19+Inputs!$B$30*(1+$E2403)^2*Inputs!$B$20+Inputs!$B$31*(1+$F2403)^2*Inputs!$B$21+Inputs!$B$22*(1+Inputs!$B$23)^2</f>
        <v>17369.300998658837</v>
      </c>
      <c r="T2403" s="36">
        <f>Inputs!$B$12*(1+$B2403)^3*$C2403+Inputs!$B$29*(1+$D2403)^3*Inputs!$B$19+Inputs!$B$30*(1+$E2403)^3*Inputs!$B$20+Inputs!$B$31*(1+$F2403)^3*Inputs!$B$21+Inputs!$B$22*(1+Inputs!$B$23)^3</f>
        <v>20088.24151979301</v>
      </c>
      <c r="U2403" s="36">
        <f>Inputs!$B$12*(1+$B2403)^4*$C2403+Inputs!$B$29*(1+$D2403)^4*Inputs!$B$19+Inputs!$B$30*(1+$E2403)^4*Inputs!$B$20+Inputs!$B$31*(1+$F2403)^4*Inputs!$B$21+Inputs!$B$22*(1+Inputs!$B$23)^4</f>
        <v>23525.376567786152</v>
      </c>
      <c r="V2403" s="35">
        <f>Inputs!$B$13/(Q2403*(1-$G2403))</f>
        <v>1.1446109176685439</v>
      </c>
      <c r="W2403" s="36">
        <f>Inputs!$B$13</f>
        <v>12660</v>
      </c>
      <c r="X2403" s="36">
        <f t="shared" si="373"/>
        <v>13943.304559839838</v>
      </c>
      <c r="Y2403" s="36">
        <f t="shared" si="374"/>
        <v>15544.997514258524</v>
      </c>
      <c r="Z2403" s="36">
        <f t="shared" si="375"/>
        <v>17543.489921001677</v>
      </c>
      <c r="AA2403" s="36">
        <f t="shared" si="376"/>
        <v>20035.928175401034</v>
      </c>
      <c r="AB2403" s="36">
        <f t="shared" si="377"/>
        <v>58339.913976556345</v>
      </c>
      <c r="AC2403" s="36">
        <f t="shared" si="378"/>
        <v>239568.39473974178</v>
      </c>
      <c r="AD2403" s="36">
        <f t="shared" si="379"/>
        <v>145472.94428272813</v>
      </c>
    </row>
    <row r="2404" spans="1:30" ht="14.25" customHeight="1" x14ac:dyDescent="0.25">
      <c r="A2404" s="16">
        <v>2388</v>
      </c>
      <c r="B2404" s="34">
        <v>0.29122950124139702</v>
      </c>
      <c r="C2404" s="34">
        <v>9.1203703477210796E-2</v>
      </c>
      <c r="D2404" s="34">
        <v>4.0012868262223798E-2</v>
      </c>
      <c r="E2404" s="34">
        <v>3.0116462748579001E-2</v>
      </c>
      <c r="F2404" s="34">
        <v>-1.6670443872383402E-2</v>
      </c>
      <c r="G2404" s="34">
        <v>0.187373647524158</v>
      </c>
      <c r="H2404" s="35">
        <v>0.99486928377037598</v>
      </c>
      <c r="I2404" s="34">
        <v>0.10106738872825601</v>
      </c>
      <c r="J2404" s="34">
        <v>3.1740716272581099E-2</v>
      </c>
      <c r="K2404" s="36">
        <f>Inputs!$B$12*(1+$B2404)^4</f>
        <v>166788.0804124508</v>
      </c>
      <c r="L2404" s="36">
        <f t="shared" si="370"/>
        <v>19021.734544904695</v>
      </c>
      <c r="M2404" s="36">
        <f t="shared" si="371"/>
        <v>232250.37427036403</v>
      </c>
      <c r="N2404" s="37">
        <f>M2404/Inputs!$B$6</f>
        <v>354.04020468043296</v>
      </c>
      <c r="O2404" s="38">
        <f>IF(N2404&gt;Inputs!$B$4,1,0)</f>
        <v>0</v>
      </c>
      <c r="P2404" s="34">
        <f t="shared" si="372"/>
        <v>6.9326672455674906E-2</v>
      </c>
      <c r="Q2404" s="36">
        <f>Inputs!$B$12*(1+$B2404)^0*$C2404+Inputs!$B$29*(1+$D2404)^0*Inputs!$B$19+Inputs!$B$30*(1+$E2404)^0*Inputs!$B$20+Inputs!$B$31*(1+$F2404)^0*Inputs!$B$21+Inputs!$B$22*(1+Inputs!$B$23)^0</f>
        <v>13494.266236059568</v>
      </c>
      <c r="R2404" s="36">
        <f>Inputs!$B$12*(1+$B2404)^1*$C2404+Inputs!$B$29*(1+$D2404)^1*Inputs!$B$19+Inputs!$B$30*(1+$E2404)^1*Inputs!$B$20+Inputs!$B$31*(1+$F2404)^1*Inputs!$B$21+Inputs!$B$22*(1+Inputs!$B$23)^1</f>
        <v>15151.30301134706</v>
      </c>
      <c r="S2404" s="36">
        <f>Inputs!$B$12*(1+$B2404)^2*$C2404+Inputs!$B$29*(1+$D2404)^2*Inputs!$B$19+Inputs!$B$30*(1+$E2404)^2*Inputs!$B$20+Inputs!$B$31*(1+$F2404)^2*Inputs!$B$21+Inputs!$B$22*(1+Inputs!$B$23)^2</f>
        <v>17279.206756040614</v>
      </c>
      <c r="T2404" s="36">
        <f>Inputs!$B$12*(1+$B2404)^3*$C2404+Inputs!$B$29*(1+$D2404)^3*Inputs!$B$19+Inputs!$B$30*(1+$E2404)^3*Inputs!$B$20+Inputs!$B$31*(1+$F2404)^3*Inputs!$B$21+Inputs!$B$22*(1+Inputs!$B$23)^3</f>
        <v>20013.341096511867</v>
      </c>
      <c r="U2404" s="36">
        <f>Inputs!$B$12*(1+$B2404)^4*$C2404+Inputs!$B$29*(1+$D2404)^4*Inputs!$B$19+Inputs!$B$30*(1+$E2404)^4*Inputs!$B$20+Inputs!$B$31*(1+$F2404)^4*Inputs!$B$21+Inputs!$B$22*(1+Inputs!$B$23)^4</f>
        <v>23528.443206452692</v>
      </c>
      <c r="V2404" s="35">
        <f>Inputs!$B$13/(Q2404*(1-$G2404))</f>
        <v>1.1544989159987085</v>
      </c>
      <c r="W2404" s="36">
        <f>Inputs!$B$13</f>
        <v>12660</v>
      </c>
      <c r="X2404" s="36">
        <f t="shared" si="373"/>
        <v>13723.238636605078</v>
      </c>
      <c r="Y2404" s="36">
        <f t="shared" si="374"/>
        <v>15090.218443109563</v>
      </c>
      <c r="Z2404" s="36">
        <f t="shared" si="375"/>
        <v>16828.954526205842</v>
      </c>
      <c r="AA2404" s="36">
        <f t="shared" si="376"/>
        <v>19021.734544904695</v>
      </c>
      <c r="AB2404" s="36">
        <f t="shared" si="377"/>
        <v>57325.797740846181</v>
      </c>
      <c r="AC2404" s="36">
        <f t="shared" si="378"/>
        <v>283087.26394815417</v>
      </c>
      <c r="AD2404" s="36">
        <f t="shared" si="379"/>
        <v>174924.57652951786</v>
      </c>
    </row>
    <row r="2405" spans="1:30" ht="14.25" customHeight="1" x14ac:dyDescent="0.25">
      <c r="A2405" s="16">
        <v>2389</v>
      </c>
      <c r="B2405" s="34">
        <v>0.23337550091364301</v>
      </c>
      <c r="C2405" s="34">
        <v>6.5928011898924804E-2</v>
      </c>
      <c r="D2405" s="34">
        <v>3.9596070716590097E-2</v>
      </c>
      <c r="E2405" s="34">
        <v>5.7235263204762001E-2</v>
      </c>
      <c r="F2405" s="34">
        <v>-3.0355833528740201E-3</v>
      </c>
      <c r="G2405" s="34">
        <v>0.195511919519161</v>
      </c>
      <c r="H2405" s="35">
        <v>1.03758188317373</v>
      </c>
      <c r="I2405" s="34">
        <v>9.7862916706279696E-2</v>
      </c>
      <c r="J2405" s="34">
        <v>2.7203541402274E-2</v>
      </c>
      <c r="K2405" s="36">
        <f>Inputs!$B$12*(1+$B2405)^4</f>
        <v>138845.72762063477</v>
      </c>
      <c r="L2405" s="36">
        <f t="shared" si="370"/>
        <v>15035.811350444357</v>
      </c>
      <c r="M2405" s="36">
        <f t="shared" si="371"/>
        <v>189039.55991664639</v>
      </c>
      <c r="N2405" s="37">
        <f>M2405/Inputs!$B$6</f>
        <v>288.17006084854631</v>
      </c>
      <c r="O2405" s="38">
        <f>IF(N2405&gt;Inputs!$B$4,1,0)</f>
        <v>0</v>
      </c>
      <c r="P2405" s="34">
        <f t="shared" si="372"/>
        <v>7.0659375304005692E-2</v>
      </c>
      <c r="Q2405" s="36">
        <f>Inputs!$B$12*(1+$B2405)^0*$C2405+Inputs!$B$29*(1+$D2405)^0*Inputs!$B$19+Inputs!$B$30*(1+$E2405)^0*Inputs!$B$20+Inputs!$B$31*(1+$F2405)^0*Inputs!$B$21+Inputs!$B$22*(1+Inputs!$B$23)^0</f>
        <v>11977.72474136241</v>
      </c>
      <c r="R2405" s="36">
        <f>Inputs!$B$12*(1+$B2405)^1*$C2405+Inputs!$B$29*(1+$D2405)^1*Inputs!$B$19+Inputs!$B$30*(1+$E2405)^1*Inputs!$B$20+Inputs!$B$31*(1+$F2405)^1*Inputs!$B$21+Inputs!$B$22*(1+Inputs!$B$23)^1</f>
        <v>13092.48265676347</v>
      </c>
      <c r="S2405" s="36">
        <f>Inputs!$B$12*(1+$B2405)^2*$C2405+Inputs!$B$29*(1+$D2405)^2*Inputs!$B$19+Inputs!$B$30*(1+$E2405)^2*Inputs!$B$20+Inputs!$B$31*(1+$F2405)^2*Inputs!$B$21+Inputs!$B$22*(1+Inputs!$B$23)^2</f>
        <v>14434.050347694403</v>
      </c>
      <c r="T2405" s="36">
        <f>Inputs!$B$12*(1+$B2405)^3*$C2405+Inputs!$B$29*(1+$D2405)^3*Inputs!$B$19+Inputs!$B$30*(1+$E2405)^3*Inputs!$B$20+Inputs!$B$31*(1+$F2405)^3*Inputs!$B$21+Inputs!$B$22*(1+Inputs!$B$23)^3</f>
        <v>16053.320097383659</v>
      </c>
      <c r="U2405" s="36">
        <f>Inputs!$B$12*(1+$B2405)^4*$C2405+Inputs!$B$29*(1+$D2405)^4*Inputs!$B$19+Inputs!$B$30*(1+$E2405)^4*Inputs!$B$20+Inputs!$B$31*(1+$F2405)^4*Inputs!$B$21+Inputs!$B$22*(1+Inputs!$B$23)^4</f>
        <v>18012.95127175111</v>
      </c>
      <c r="V2405" s="35">
        <f>Inputs!$B$13/(Q2405*(1-$G2405))</f>
        <v>1.3138317821656174</v>
      </c>
      <c r="W2405" s="36">
        <f>Inputs!$B$13</f>
        <v>12660</v>
      </c>
      <c r="X2405" s="36">
        <f t="shared" si="373"/>
        <v>13110.839243949375</v>
      </c>
      <c r="Y2405" s="36">
        <f t="shared" si="374"/>
        <v>13652.332969019346</v>
      </c>
      <c r="Z2405" s="36">
        <f t="shared" si="375"/>
        <v>14291.985057821321</v>
      </c>
      <c r="AA2405" s="36">
        <f t="shared" si="376"/>
        <v>15035.811350444357</v>
      </c>
      <c r="AB2405" s="36">
        <f t="shared" si="377"/>
        <v>51991.464859545857</v>
      </c>
      <c r="AC2405" s="36">
        <f t="shared" si="378"/>
        <v>218581.5909153301</v>
      </c>
      <c r="AD2405" s="36">
        <f t="shared" si="379"/>
        <v>137048.09505710055</v>
      </c>
    </row>
    <row r="2406" spans="1:30" ht="14.25" customHeight="1" x14ac:dyDescent="0.25">
      <c r="A2406" s="16">
        <v>2390</v>
      </c>
      <c r="B2406" s="34">
        <v>0.306168468501264</v>
      </c>
      <c r="C2406" s="34">
        <v>7.8653965021882294E-2</v>
      </c>
      <c r="D2406" s="34">
        <v>3.2636302130703801E-2</v>
      </c>
      <c r="E2406" s="34">
        <v>4.9952662126915799E-2</v>
      </c>
      <c r="F2406" s="34">
        <v>-1.48896255181952E-2</v>
      </c>
      <c r="G2406" s="34">
        <v>0.17726803474177899</v>
      </c>
      <c r="H2406" s="35">
        <v>0.99012092543688002</v>
      </c>
      <c r="I2406" s="34">
        <v>9.5467003519061205E-2</v>
      </c>
      <c r="J2406" s="34">
        <v>2.6499320340129699E-2</v>
      </c>
      <c r="K2406" s="36">
        <f>Inputs!$B$12*(1+$B2406)^4</f>
        <v>174641.73301003367</v>
      </c>
      <c r="L2406" s="36">
        <f t="shared" si="370"/>
        <v>18083.743711244806</v>
      </c>
      <c r="M2406" s="36">
        <f t="shared" si="371"/>
        <v>227368.36894073786</v>
      </c>
      <c r="N2406" s="37">
        <f>M2406/Inputs!$B$6</f>
        <v>346.59812338527109</v>
      </c>
      <c r="O2406" s="38">
        <f>IF(N2406&gt;Inputs!$B$4,1,0)</f>
        <v>0</v>
      </c>
      <c r="P2406" s="34">
        <f t="shared" si="372"/>
        <v>6.896768317893151E-2</v>
      </c>
      <c r="Q2406" s="36">
        <f>Inputs!$B$12*(1+$B2406)^0*$C2406+Inputs!$B$29*(1+$D2406)^0*Inputs!$B$19+Inputs!$B$30*(1+$E2406)^0*Inputs!$B$20+Inputs!$B$31*(1+$F2406)^0*Inputs!$B$21+Inputs!$B$22*(1+Inputs!$B$23)^0</f>
        <v>12741.28192873986</v>
      </c>
      <c r="R2406" s="36">
        <f>Inputs!$B$12*(1+$B2406)^1*$C2406+Inputs!$B$29*(1+$D2406)^1*Inputs!$B$19+Inputs!$B$30*(1+$E2406)^1*Inputs!$B$20+Inputs!$B$31*(1+$F2406)^1*Inputs!$B$21+Inputs!$B$22*(1+Inputs!$B$23)^1</f>
        <v>14283.025799441792</v>
      </c>
      <c r="S2406" s="36">
        <f>Inputs!$B$12*(1+$B2406)^2*$C2406+Inputs!$B$29*(1+$D2406)^2*Inputs!$B$19+Inputs!$B$30*(1+$E2406)^2*Inputs!$B$20+Inputs!$B$31*(1+$F2406)^2*Inputs!$B$21+Inputs!$B$22*(1+Inputs!$B$23)^2</f>
        <v>16275.855006079735</v>
      </c>
      <c r="T2406" s="36">
        <f>Inputs!$B$12*(1+$B2406)^3*$C2406+Inputs!$B$29*(1+$D2406)^3*Inputs!$B$19+Inputs!$B$30*(1+$E2406)^3*Inputs!$B$20+Inputs!$B$31*(1+$F2406)^3*Inputs!$B$21+Inputs!$B$22*(1+Inputs!$B$23)^3</f>
        <v>18855.562090814572</v>
      </c>
      <c r="U2406" s="36">
        <f>Inputs!$B$12*(1+$B2406)^4*$C2406+Inputs!$B$29*(1+$D2406)^4*Inputs!$B$19+Inputs!$B$30*(1+$E2406)^4*Inputs!$B$20+Inputs!$B$31*(1+$F2406)^4*Inputs!$B$21+Inputs!$B$22*(1+Inputs!$B$23)^4</f>
        <v>22199.42538723267</v>
      </c>
      <c r="V2406" s="35">
        <f>Inputs!$B$13/(Q2406*(1-$G2406))</f>
        <v>1.2077087395029944</v>
      </c>
      <c r="W2406" s="36">
        <f>Inputs!$B$13</f>
        <v>12660</v>
      </c>
      <c r="X2406" s="36">
        <f t="shared" si="373"/>
        <v>13552.684303230866</v>
      </c>
      <c r="Y2406" s="36">
        <f t="shared" si="374"/>
        <v>14715.201676811354</v>
      </c>
      <c r="Z2406" s="36">
        <f t="shared" si="375"/>
        <v>16203.682790193967</v>
      </c>
      <c r="AA2406" s="36">
        <f t="shared" si="376"/>
        <v>18083.743711244806</v>
      </c>
      <c r="AB2406" s="36">
        <f t="shared" si="377"/>
        <v>56758.21735330575</v>
      </c>
      <c r="AC2406" s="36">
        <f t="shared" si="378"/>
        <v>269154.33103121212</v>
      </c>
      <c r="AD2406" s="36">
        <f t="shared" si="379"/>
        <v>170610.1515874321</v>
      </c>
    </row>
    <row r="2407" spans="1:30" ht="14.25" customHeight="1" x14ac:dyDescent="0.25">
      <c r="A2407" s="16">
        <v>2391</v>
      </c>
      <c r="B2407" s="34">
        <v>0.28094148197844399</v>
      </c>
      <c r="C2407" s="34">
        <v>0.10027898748314901</v>
      </c>
      <c r="D2407" s="34">
        <v>4.9581646748453001E-2</v>
      </c>
      <c r="E2407" s="34">
        <v>7.0963165882456797E-2</v>
      </c>
      <c r="F2407" s="34">
        <v>3.0580958995646002E-3</v>
      </c>
      <c r="G2407" s="34">
        <v>0.171600408266497</v>
      </c>
      <c r="H2407" s="35">
        <v>1.15359486714696</v>
      </c>
      <c r="I2407" s="34">
        <v>8.8874150845207806E-2</v>
      </c>
      <c r="J2407" s="34">
        <v>2.4723754468817201E-2</v>
      </c>
      <c r="K2407" s="36">
        <f>Inputs!$B$12*(1+$B2407)^4</f>
        <v>161535.66006488705</v>
      </c>
      <c r="L2407" s="36">
        <f t="shared" si="370"/>
        <v>24353.514449979994</v>
      </c>
      <c r="M2407" s="36">
        <f t="shared" si="371"/>
        <v>321809.32610672119</v>
      </c>
      <c r="N2407" s="37">
        <f>M2407/Inputs!$B$6</f>
        <v>490.56299711390426</v>
      </c>
      <c r="O2407" s="38">
        <f>IF(N2407&gt;Inputs!$B$4,1,0)</f>
        <v>1</v>
      </c>
      <c r="P2407" s="34">
        <f t="shared" si="372"/>
        <v>6.4150396376390612E-2</v>
      </c>
      <c r="Q2407" s="36">
        <f>Inputs!$B$12*(1+$B2407)^0*$C2407+Inputs!$B$29*(1+$D2407)^0*Inputs!$B$19+Inputs!$B$30*(1+$E2407)^0*Inputs!$B$20+Inputs!$B$31*(1+$F2407)^0*Inputs!$B$21+Inputs!$B$22*(1+Inputs!$B$23)^0</f>
        <v>14038.783276415863</v>
      </c>
      <c r="R2407" s="36">
        <f>Inputs!$B$12*(1+$B2407)^1*$C2407+Inputs!$B$29*(1+$D2407)^1*Inputs!$B$19+Inputs!$B$30*(1+$E2407)^1*Inputs!$B$20+Inputs!$B$31*(1+$F2407)^1*Inputs!$B$21+Inputs!$B$22*(1+Inputs!$B$23)^1</f>
        <v>16015.635999238162</v>
      </c>
      <c r="S2407" s="36">
        <f>Inputs!$B$12*(1+$B2407)^2*$C2407+Inputs!$B$29*(1+$D2407)^2*Inputs!$B$19+Inputs!$B$30*(1+$E2407)^2*Inputs!$B$20+Inputs!$B$31*(1+$F2407)^2*Inputs!$B$21+Inputs!$B$22*(1+Inputs!$B$23)^2</f>
        <v>18486.101771931659</v>
      </c>
      <c r="T2407" s="36">
        <f>Inputs!$B$12*(1+$B2407)^3*$C2407+Inputs!$B$29*(1+$D2407)^3*Inputs!$B$19+Inputs!$B$30*(1+$E2407)^3*Inputs!$B$20+Inputs!$B$31*(1+$F2407)^3*Inputs!$B$21+Inputs!$B$22*(1+Inputs!$B$23)^3</f>
        <v>21584.834051985854</v>
      </c>
      <c r="U2407" s="36">
        <f>Inputs!$B$12*(1+$B2407)^4*$C2407+Inputs!$B$29*(1+$D2407)^4*Inputs!$B$19+Inputs!$B$30*(1+$E2407)^4*Inputs!$B$20+Inputs!$B$31*(1+$F2407)^4*Inputs!$B$21+Inputs!$B$22*(1+Inputs!$B$23)^4</f>
        <v>25484.050194247618</v>
      </c>
      <c r="V2407" s="35">
        <f>Inputs!$B$13/(Q2407*(1-$G2407))</f>
        <v>1.0885900484756335</v>
      </c>
      <c r="W2407" s="36">
        <f>Inputs!$B$13</f>
        <v>12660</v>
      </c>
      <c r="X2407" s="36">
        <f t="shared" si="373"/>
        <v>14658.311537525666</v>
      </c>
      <c r="Y2407" s="36">
        <f t="shared" si="374"/>
        <v>17168.274426795899</v>
      </c>
      <c r="Z2407" s="36">
        <f t="shared" si="375"/>
        <v>20336.691576762012</v>
      </c>
      <c r="AA2407" s="36">
        <f t="shared" si="376"/>
        <v>24353.514449979994</v>
      </c>
      <c r="AB2407" s="36">
        <f t="shared" si="377"/>
        <v>67664.857180562423</v>
      </c>
      <c r="AC2407" s="36">
        <f t="shared" si="378"/>
        <v>389017.46787769743</v>
      </c>
      <c r="AD2407" s="36">
        <f t="shared" si="379"/>
        <v>254144.46892615876</v>
      </c>
    </row>
    <row r="2408" spans="1:30" ht="14.25" customHeight="1" x14ac:dyDescent="0.25">
      <c r="A2408" s="16">
        <v>2392</v>
      </c>
      <c r="B2408" s="34">
        <v>0.233358318429778</v>
      </c>
      <c r="C2408" s="34">
        <v>9.0415898967535699E-2</v>
      </c>
      <c r="D2408" s="34">
        <v>3.26299197313712E-2</v>
      </c>
      <c r="E2408" s="34">
        <v>5.14959032626853E-2</v>
      </c>
      <c r="F2408" s="34">
        <v>-1.7155433924388602E-2</v>
      </c>
      <c r="G2408" s="34">
        <v>0.20332542867466899</v>
      </c>
      <c r="H2408" s="35">
        <v>0.98842970868685498</v>
      </c>
      <c r="I2408" s="34">
        <v>9.5161528873311405E-2</v>
      </c>
      <c r="J2408" s="34">
        <v>2.4897666880206899E-2</v>
      </c>
      <c r="K2408" s="36">
        <f>Inputs!$B$12*(1+$B2408)^4</f>
        <v>138837.99059450047</v>
      </c>
      <c r="L2408" s="36">
        <f t="shared" si="370"/>
        <v>16532.843554244682</v>
      </c>
      <c r="M2408" s="36">
        <f t="shared" si="371"/>
        <v>207733.00759534549</v>
      </c>
      <c r="N2408" s="37">
        <f>M2408/Inputs!$B$6</f>
        <v>316.66617011485596</v>
      </c>
      <c r="O2408" s="38">
        <f>IF(N2408&gt;Inputs!$B$4,1,0)</f>
        <v>0</v>
      </c>
      <c r="P2408" s="34">
        <f t="shared" si="372"/>
        <v>7.0263861993104498E-2</v>
      </c>
      <c r="Q2408" s="36">
        <f>Inputs!$B$12*(1+$B2408)^0*$C2408+Inputs!$B$29*(1+$D2408)^0*Inputs!$B$19+Inputs!$B$30*(1+$E2408)^0*Inputs!$B$20+Inputs!$B$31*(1+$F2408)^0*Inputs!$B$21+Inputs!$B$22*(1+Inputs!$B$23)^0</f>
        <v>13446.997965479062</v>
      </c>
      <c r="R2408" s="36">
        <f>Inputs!$B$12*(1+$B2408)^1*$C2408+Inputs!$B$29*(1+$D2408)^1*Inputs!$B$19+Inputs!$B$30*(1+$E2408)^1*Inputs!$B$20+Inputs!$B$31*(1+$F2408)^1*Inputs!$B$21+Inputs!$B$22*(1+Inputs!$B$23)^1</f>
        <v>14803.44566958876</v>
      </c>
      <c r="S2408" s="36">
        <f>Inputs!$B$12*(1+$B2408)^2*$C2408+Inputs!$B$29*(1+$D2408)^2*Inputs!$B$19+Inputs!$B$30*(1+$E2408)^2*Inputs!$B$20+Inputs!$B$31*(1+$F2408)^2*Inputs!$B$21+Inputs!$B$22*(1+Inputs!$B$23)^2</f>
        <v>16464.742622423946</v>
      </c>
      <c r="T2408" s="36">
        <f>Inputs!$B$12*(1+$B2408)^3*$C2408+Inputs!$B$29*(1+$D2408)^3*Inputs!$B$19+Inputs!$B$30*(1+$E2408)^3*Inputs!$B$20+Inputs!$B$31*(1+$F2408)^3*Inputs!$B$21+Inputs!$B$22*(1+Inputs!$B$23)^3</f>
        <v>18500.200495978592</v>
      </c>
      <c r="U2408" s="36">
        <f>Inputs!$B$12*(1+$B2408)^4*$C2408+Inputs!$B$29*(1+$D2408)^4*Inputs!$B$19+Inputs!$B$30*(1+$E2408)^4*Inputs!$B$20+Inputs!$B$31*(1+$F2408)^4*Inputs!$B$21+Inputs!$B$22*(1+Inputs!$B$23)^4</f>
        <v>20995.238406467175</v>
      </c>
      <c r="V2408" s="35">
        <f>Inputs!$B$13/(Q2408*(1-$G2408))</f>
        <v>1.1817548984709352</v>
      </c>
      <c r="W2408" s="36">
        <f>Inputs!$B$13</f>
        <v>12660</v>
      </c>
      <c r="X2408" s="36">
        <f t="shared" si="373"/>
        <v>13367.063805299442</v>
      </c>
      <c r="Y2408" s="36">
        <f t="shared" si="374"/>
        <v>14233.201071111083</v>
      </c>
      <c r="Z2408" s="36">
        <f t="shared" si="375"/>
        <v>15280.446509248013</v>
      </c>
      <c r="AA2408" s="36">
        <f t="shared" si="376"/>
        <v>16532.843554244682</v>
      </c>
      <c r="AB2408" s="36">
        <f t="shared" si="377"/>
        <v>54657.697814120133</v>
      </c>
      <c r="AC2408" s="36">
        <f t="shared" si="378"/>
        <v>241154.87399915091</v>
      </c>
      <c r="AD2408" s="36">
        <f t="shared" si="379"/>
        <v>153075.30978122537</v>
      </c>
    </row>
    <row r="2409" spans="1:30" ht="14.25" customHeight="1" x14ac:dyDescent="0.25">
      <c r="A2409" s="16">
        <v>2393</v>
      </c>
      <c r="B2409" s="34">
        <v>0.31934487531810601</v>
      </c>
      <c r="C2409" s="34">
        <v>5.5287248646150998E-2</v>
      </c>
      <c r="D2409" s="34">
        <v>3.06075188728047E-2</v>
      </c>
      <c r="E2409" s="34">
        <v>3.9436807853042301E-2</v>
      </c>
      <c r="F2409" s="34">
        <v>9.6053279374050705E-3</v>
      </c>
      <c r="G2409" s="34">
        <v>0.16991824911022099</v>
      </c>
      <c r="H2409" s="35">
        <v>1.1202534109111899</v>
      </c>
      <c r="I2409" s="34">
        <v>9.69414719020006E-2</v>
      </c>
      <c r="J2409" s="34">
        <v>2.8247884230222901E-2</v>
      </c>
      <c r="K2409" s="36">
        <f>Inputs!$B$12*(1+$B2409)^4</f>
        <v>181796.11093228834</v>
      </c>
      <c r="L2409" s="36">
        <f t="shared" si="370"/>
        <v>17485.063084020381</v>
      </c>
      <c r="M2409" s="36">
        <f t="shared" si="371"/>
        <v>220400.45934130979</v>
      </c>
      <c r="N2409" s="37">
        <f>M2409/Inputs!$B$6</f>
        <v>335.97630997150884</v>
      </c>
      <c r="O2409" s="38">
        <f>IF(N2409&gt;Inputs!$B$4,1,0)</f>
        <v>0</v>
      </c>
      <c r="P2409" s="34">
        <f t="shared" si="372"/>
        <v>6.8693587671777703E-2</v>
      </c>
      <c r="Q2409" s="36">
        <f>Inputs!$B$12*(1+$B2409)^0*$C2409+Inputs!$B$29*(1+$D2409)^0*Inputs!$B$19+Inputs!$B$30*(1+$E2409)^0*Inputs!$B$20+Inputs!$B$31*(1+$F2409)^0*Inputs!$B$21+Inputs!$B$22*(1+Inputs!$B$23)^0</f>
        <v>11339.27894619598</v>
      </c>
      <c r="R2409" s="36">
        <f>Inputs!$B$12*(1+$B2409)^1*$C2409+Inputs!$B$29*(1+$D2409)^1*Inputs!$B$19+Inputs!$B$30*(1+$E2409)^1*Inputs!$B$20+Inputs!$B$31*(1+$F2409)^1*Inputs!$B$21+Inputs!$B$22*(1+Inputs!$B$23)^1</f>
        <v>12572.93610285232</v>
      </c>
      <c r="S2409" s="36">
        <f>Inputs!$B$12*(1+$B2409)^2*$C2409+Inputs!$B$29*(1+$D2409)^2*Inputs!$B$19+Inputs!$B$30*(1+$E2409)^2*Inputs!$B$20+Inputs!$B$31*(1+$F2409)^2*Inputs!$B$21+Inputs!$B$22*(1+Inputs!$B$23)^2</f>
        <v>14150.229646161126</v>
      </c>
      <c r="T2409" s="36">
        <f>Inputs!$B$12*(1+$B2409)^3*$C2409+Inputs!$B$29*(1+$D2409)^3*Inputs!$B$19+Inputs!$B$30*(1+$E2409)^3*Inputs!$B$20+Inputs!$B$31*(1+$F2409)^3*Inputs!$B$21+Inputs!$B$22*(1+Inputs!$B$23)^3</f>
        <v>16179.382945463703</v>
      </c>
      <c r="U2409" s="36">
        <f>Inputs!$B$12*(1+$B2409)^4*$C2409+Inputs!$B$29*(1+$D2409)^4*Inputs!$B$19+Inputs!$B$30*(1+$E2409)^4*Inputs!$B$20+Inputs!$B$31*(1+$F2409)^4*Inputs!$B$21+Inputs!$B$22*(1+Inputs!$B$23)^4</f>
        <v>18803.126269465196</v>
      </c>
      <c r="V2409" s="35">
        <f>Inputs!$B$13/(Q2409*(1-$G2409))</f>
        <v>1.3450158446905138</v>
      </c>
      <c r="W2409" s="36">
        <f>Inputs!$B$13</f>
        <v>12660</v>
      </c>
      <c r="X2409" s="36">
        <f t="shared" si="373"/>
        <v>13450.908112101286</v>
      </c>
      <c r="Y2409" s="36">
        <f t="shared" si="374"/>
        <v>14478.33823832387</v>
      </c>
      <c r="Z2409" s="36">
        <f t="shared" si="375"/>
        <v>15799.89084928356</v>
      </c>
      <c r="AA2409" s="36">
        <f t="shared" si="376"/>
        <v>17485.063084020381</v>
      </c>
      <c r="AB2409" s="36">
        <f t="shared" si="377"/>
        <v>55610.195663076171</v>
      </c>
      <c r="AC2409" s="36">
        <f t="shared" si="378"/>
        <v>261727.1819850294</v>
      </c>
      <c r="AD2409" s="36">
        <f t="shared" si="379"/>
        <v>164790.26367823363</v>
      </c>
    </row>
    <row r="2410" spans="1:30" ht="14.25" customHeight="1" x14ac:dyDescent="0.25">
      <c r="A2410" s="16">
        <v>2394</v>
      </c>
      <c r="B2410" s="34">
        <v>0.19177230509169099</v>
      </c>
      <c r="C2410" s="34">
        <v>8.9911152951227397E-2</v>
      </c>
      <c r="D2410" s="34">
        <v>2.21963689904714E-2</v>
      </c>
      <c r="E2410" s="34">
        <v>6.26450793021706E-2</v>
      </c>
      <c r="F2410" s="34">
        <v>1.16295044981606E-2</v>
      </c>
      <c r="G2410" s="34">
        <v>0.20160653155473299</v>
      </c>
      <c r="H2410" s="35">
        <v>1.06847484718236</v>
      </c>
      <c r="I2410" s="34">
        <v>0.108164671112183</v>
      </c>
      <c r="J2410" s="34">
        <v>1.8237010864730899E-2</v>
      </c>
      <c r="K2410" s="36">
        <f>Inputs!$B$12*(1+$B2410)^4</f>
        <v>121038.74330329329</v>
      </c>
      <c r="L2410" s="36">
        <f t="shared" si="370"/>
        <v>16910.4138021576</v>
      </c>
      <c r="M2410" s="36">
        <f t="shared" si="371"/>
        <v>168109.86928597288</v>
      </c>
      <c r="N2410" s="37">
        <f>M2410/Inputs!$B$6</f>
        <v>256.26504464325131</v>
      </c>
      <c r="O2410" s="38">
        <f>IF(N2410&gt;Inputs!$B$4,1,0)</f>
        <v>0</v>
      </c>
      <c r="P2410" s="34">
        <f t="shared" si="372"/>
        <v>8.9927660247452107E-2</v>
      </c>
      <c r="Q2410" s="36">
        <f>Inputs!$B$12*(1+$B2410)^0*$C2410+Inputs!$B$29*(1+$D2410)^0*Inputs!$B$19+Inputs!$B$30*(1+$E2410)^0*Inputs!$B$20+Inputs!$B$31*(1+$F2410)^0*Inputs!$B$21+Inputs!$B$22*(1+Inputs!$B$23)^0</f>
        <v>13416.713204500564</v>
      </c>
      <c r="R2410" s="36">
        <f>Inputs!$B$12*(1+$B2410)^1*$C2410+Inputs!$B$29*(1+$D2410)^1*Inputs!$B$19+Inputs!$B$30*(1+$E2410)^1*Inputs!$B$20+Inputs!$B$31*(1+$F2410)^1*Inputs!$B$21+Inputs!$B$22*(1+Inputs!$B$23)^1</f>
        <v>14665.224637872991</v>
      </c>
      <c r="S2410" s="36">
        <f>Inputs!$B$12*(1+$B2410)^2*$C2410+Inputs!$B$29*(1+$D2410)^2*Inputs!$B$19+Inputs!$B$30*(1+$E2410)^2*Inputs!$B$20+Inputs!$B$31*(1+$F2410)^2*Inputs!$B$21+Inputs!$B$22*(1+Inputs!$B$23)^2</f>
        <v>16122.150837102712</v>
      </c>
      <c r="T2410" s="36">
        <f>Inputs!$B$12*(1+$B2410)^3*$C2410+Inputs!$B$29*(1+$D2410)^3*Inputs!$B$19+Inputs!$B$30*(1+$E2410)^3*Inputs!$B$20+Inputs!$B$31*(1+$F2410)^3*Inputs!$B$21+Inputs!$B$22*(1+Inputs!$B$23)^3</f>
        <v>17826.137202426391</v>
      </c>
      <c r="U2410" s="36">
        <f>Inputs!$B$12*(1+$B2410)^4*$C2410+Inputs!$B$29*(1+$D2410)^4*Inputs!$B$19+Inputs!$B$30*(1+$E2410)^4*Inputs!$B$20+Inputs!$B$31*(1+$F2410)^4*Inputs!$B$21+Inputs!$B$22*(1+Inputs!$B$23)^4</f>
        <v>19823.163211122246</v>
      </c>
      <c r="V2410" s="35">
        <f>Inputs!$B$13/(Q2410*(1-$G2410))</f>
        <v>1.1818724084581869</v>
      </c>
      <c r="W2410" s="36">
        <f>Inputs!$B$13</f>
        <v>12660</v>
      </c>
      <c r="X2410" s="36">
        <f t="shared" si="373"/>
        <v>13506.162177894346</v>
      </c>
      <c r="Y2410" s="36">
        <f t="shared" si="374"/>
        <v>14483.032322372863</v>
      </c>
      <c r="Z2410" s="36">
        <f t="shared" si="375"/>
        <v>15610.300346896436</v>
      </c>
      <c r="AA2410" s="36">
        <f t="shared" si="376"/>
        <v>16910.4138021576</v>
      </c>
      <c r="AB2410" s="36">
        <f t="shared" si="377"/>
        <v>53535.277861252856</v>
      </c>
      <c r="AC2410" s="36">
        <f t="shared" si="378"/>
        <v>191474.00427203375</v>
      </c>
      <c r="AD2410" s="36">
        <f t="shared" si="379"/>
        <v>114574.59142472003</v>
      </c>
    </row>
    <row r="2411" spans="1:30" ht="14.25" customHeight="1" x14ac:dyDescent="0.25">
      <c r="A2411" s="16">
        <v>2395</v>
      </c>
      <c r="B2411" s="34">
        <v>0.49827236929957702</v>
      </c>
      <c r="C2411" s="34">
        <v>6.9577697654563703E-2</v>
      </c>
      <c r="D2411" s="34">
        <v>2.2519428405601501E-2</v>
      </c>
      <c r="E2411" s="34">
        <v>6.91722509718634E-2</v>
      </c>
      <c r="F2411" s="34">
        <v>1.02963939667013E-2</v>
      </c>
      <c r="G2411" s="34">
        <v>0.18936242505638701</v>
      </c>
      <c r="H2411" s="35">
        <v>1.1077330108691701</v>
      </c>
      <c r="I2411" s="34">
        <v>0.10573999590335</v>
      </c>
      <c r="J2411" s="34">
        <v>2.6844531055757501E-2</v>
      </c>
      <c r="K2411" s="36">
        <f>Inputs!$B$12*(1+$B2411)^4</f>
        <v>302353.03489020962</v>
      </c>
      <c r="L2411" s="36">
        <f t="shared" si="370"/>
        <v>26971.89580884247</v>
      </c>
      <c r="M2411" s="36">
        <f t="shared" si="371"/>
        <v>279035.63395270449</v>
      </c>
      <c r="N2411" s="37">
        <f>M2411/Inputs!$B$6</f>
        <v>425.35919809863492</v>
      </c>
      <c r="O2411" s="38">
        <f>IF(N2411&gt;Inputs!$B$4,1,0)</f>
        <v>1</v>
      </c>
      <c r="P2411" s="34">
        <f t="shared" si="372"/>
        <v>7.8895464847592495E-2</v>
      </c>
      <c r="Q2411" s="36">
        <f>Inputs!$B$12*(1+$B2411)^0*$C2411+Inputs!$B$29*(1+$D2411)^0*Inputs!$B$19+Inputs!$B$30*(1+$E2411)^0*Inputs!$B$20+Inputs!$B$31*(1+$F2411)^0*Inputs!$B$21+Inputs!$B$22*(1+Inputs!$B$23)^0</f>
        <v>12196.705886700744</v>
      </c>
      <c r="R2411" s="36">
        <f>Inputs!$B$12*(1+$B2411)^1*$C2411+Inputs!$B$29*(1+$D2411)^1*Inputs!$B$19+Inputs!$B$30*(1+$E2411)^1*Inputs!$B$20+Inputs!$B$31*(1+$F2411)^1*Inputs!$B$21+Inputs!$B$22*(1+Inputs!$B$23)^1</f>
        <v>14502.222549103215</v>
      </c>
      <c r="S2411" s="36">
        <f>Inputs!$B$12*(1+$B2411)^2*$C2411+Inputs!$B$29*(1+$D2411)^2*Inputs!$B$19+Inputs!$B$30*(1+$E2411)^2*Inputs!$B$20+Inputs!$B$31*(1+$F2411)^2*Inputs!$B$21+Inputs!$B$22*(1+Inputs!$B$23)^2</f>
        <v>17856.29754610129</v>
      </c>
      <c r="T2411" s="36">
        <f>Inputs!$B$12*(1+$B2411)^3*$C2411+Inputs!$B$29*(1+$D2411)^3*Inputs!$B$19+Inputs!$B$30*(1+$E2411)^3*Inputs!$B$20+Inputs!$B$31*(1+$F2411)^3*Inputs!$B$21+Inputs!$B$22*(1+Inputs!$B$23)^3</f>
        <v>22776.18442346932</v>
      </c>
      <c r="U2411" s="36">
        <f>Inputs!$B$12*(1+$B2411)^4*$C2411+Inputs!$B$29*(1+$D2411)^4*Inputs!$B$19+Inputs!$B$30*(1+$E2411)^4*Inputs!$B$20+Inputs!$B$31*(1+$F2411)^4*Inputs!$B$21+Inputs!$B$22*(1+Inputs!$B$23)^4</f>
        <v>30036.522111322567</v>
      </c>
      <c r="V2411" s="35">
        <f>Inputs!$B$13/(Q2411*(1-$G2411))</f>
        <v>1.2804553054972383</v>
      </c>
      <c r="W2411" s="36">
        <f>Inputs!$B$13</f>
        <v>12660</v>
      </c>
      <c r="X2411" s="36">
        <f t="shared" si="373"/>
        <v>14545.459303675299</v>
      </c>
      <c r="Y2411" s="36">
        <f t="shared" si="374"/>
        <v>17284.495912209513</v>
      </c>
      <c r="Z2411" s="36">
        <f t="shared" si="375"/>
        <v>21249.58326569663</v>
      </c>
      <c r="AA2411" s="36">
        <f t="shared" si="376"/>
        <v>26971.89580884247</v>
      </c>
      <c r="AB2411" s="36">
        <f t="shared" si="377"/>
        <v>66662.764829667314</v>
      </c>
      <c r="AC2411" s="36">
        <f t="shared" si="378"/>
        <v>351046.08049420401</v>
      </c>
      <c r="AD2411" s="36">
        <f t="shared" si="379"/>
        <v>212372.86912303721</v>
      </c>
    </row>
    <row r="2412" spans="1:30" ht="14.25" customHeight="1" x14ac:dyDescent="0.25">
      <c r="A2412" s="16">
        <v>2396</v>
      </c>
      <c r="B2412" s="34">
        <v>0.16163270926568599</v>
      </c>
      <c r="C2412" s="34">
        <v>4.96929049513508E-2</v>
      </c>
      <c r="D2412" s="34">
        <v>3.8237441114788003E-2</v>
      </c>
      <c r="E2412" s="34">
        <v>5.58470245867781E-2</v>
      </c>
      <c r="F2412" s="34">
        <v>4.6258370372532701E-4</v>
      </c>
      <c r="G2412" s="34">
        <v>0.17635313946925801</v>
      </c>
      <c r="H2412" s="35">
        <v>1.1291851820868799</v>
      </c>
      <c r="I2412" s="34">
        <v>9.0296498370857597E-2</v>
      </c>
      <c r="J2412" s="34">
        <v>2.5518466953950599E-2</v>
      </c>
      <c r="K2412" s="36">
        <f>Inputs!$B$12*(1+$B2412)^4</f>
        <v>109251.29158588966</v>
      </c>
      <c r="L2412" s="36">
        <f t="shared" si="370"/>
        <v>13313.201801689664</v>
      </c>
      <c r="M2412" s="36">
        <f t="shared" si="371"/>
        <v>187103.69259124459</v>
      </c>
      <c r="N2412" s="37">
        <f>M2412/Inputs!$B$6</f>
        <v>285.21904358421432</v>
      </c>
      <c r="O2412" s="38">
        <f>IF(N2412&gt;Inputs!$B$4,1,0)</f>
        <v>0</v>
      </c>
      <c r="P2412" s="34">
        <f t="shared" si="372"/>
        <v>6.4778031416906995E-2</v>
      </c>
      <c r="Q2412" s="36">
        <f>Inputs!$B$12*(1+$B2412)^0*$C2412+Inputs!$B$29*(1+$D2412)^0*Inputs!$B$19+Inputs!$B$30*(1+$E2412)^0*Inputs!$B$20+Inputs!$B$31*(1+$F2412)^0*Inputs!$B$21+Inputs!$B$22*(1+Inputs!$B$23)^0</f>
        <v>11003.61832450797</v>
      </c>
      <c r="R2412" s="36">
        <f>Inputs!$B$12*(1+$B2412)^1*$C2412+Inputs!$B$29*(1+$D2412)^1*Inputs!$B$19+Inputs!$B$30*(1+$E2412)^1*Inputs!$B$20+Inputs!$B$31*(1+$F2412)^1*Inputs!$B$21+Inputs!$B$22*(1+Inputs!$B$23)^1</f>
        <v>11684.957380440217</v>
      </c>
      <c r="S2412" s="36">
        <f>Inputs!$B$12*(1+$B2412)^2*$C2412+Inputs!$B$29*(1+$D2412)^2*Inputs!$B$19+Inputs!$B$30*(1+$E2412)^2*Inputs!$B$20+Inputs!$B$31*(1+$F2412)^2*Inputs!$B$21+Inputs!$B$22*(1+Inputs!$B$23)^2</f>
        <v>12454.774008834174</v>
      </c>
      <c r="T2412" s="36">
        <f>Inputs!$B$12*(1+$B2412)^3*$C2412+Inputs!$B$29*(1+$D2412)^3*Inputs!$B$19+Inputs!$B$30*(1+$E2412)^3*Inputs!$B$20+Inputs!$B$31*(1+$F2412)^3*Inputs!$B$21+Inputs!$B$22*(1+Inputs!$B$23)^3</f>
        <v>13326.218006842526</v>
      </c>
      <c r="U2412" s="36">
        <f>Inputs!$B$12*(1+$B2412)^4*$C2412+Inputs!$B$29*(1+$D2412)^4*Inputs!$B$19+Inputs!$B$30*(1+$E2412)^4*Inputs!$B$20+Inputs!$B$31*(1+$F2412)^4*Inputs!$B$21+Inputs!$B$22*(1+Inputs!$B$23)^4</f>
        <v>14314.503771330394</v>
      </c>
      <c r="V2412" s="35">
        <f>Inputs!$B$13/(Q2412*(1-$G2412))</f>
        <v>1.3968736992943205</v>
      </c>
      <c r="W2412" s="36">
        <f>Inputs!$B$13</f>
        <v>12660</v>
      </c>
      <c r="X2412" s="36">
        <f t="shared" si="373"/>
        <v>12799.82425036222</v>
      </c>
      <c r="Y2412" s="36">
        <f t="shared" si="374"/>
        <v>12956.579762869993</v>
      </c>
      <c r="Z2412" s="36">
        <f t="shared" si="375"/>
        <v>13128.590618683558</v>
      </c>
      <c r="AA2412" s="36">
        <f t="shared" si="376"/>
        <v>13313.201801689664</v>
      </c>
      <c r="AB2412" s="36">
        <f t="shared" si="377"/>
        <v>50307.135196997842</v>
      </c>
      <c r="AC2412" s="36">
        <f t="shared" si="378"/>
        <v>210764.8843795206</v>
      </c>
      <c r="AD2412" s="36">
        <f t="shared" si="379"/>
        <v>136796.55739424675</v>
      </c>
    </row>
    <row r="2413" spans="1:30" ht="14.25" customHeight="1" x14ac:dyDescent="0.25">
      <c r="A2413" s="16">
        <v>2397</v>
      </c>
      <c r="B2413" s="34">
        <v>0.38852764002412998</v>
      </c>
      <c r="C2413" s="34">
        <v>7.0231538585062897E-2</v>
      </c>
      <c r="D2413" s="34">
        <v>2.4547532644876802E-2</v>
      </c>
      <c r="E2413" s="34">
        <v>4.4766363235372399E-2</v>
      </c>
      <c r="F2413" s="34">
        <v>1.3158322978043801E-2</v>
      </c>
      <c r="G2413" s="34">
        <v>0.17746309803413701</v>
      </c>
      <c r="H2413" s="35">
        <v>1.1060815388720699</v>
      </c>
      <c r="I2413" s="34">
        <v>0.10721159599303599</v>
      </c>
      <c r="J2413" s="34">
        <v>2.2831982901559501E-2</v>
      </c>
      <c r="K2413" s="36">
        <f>Inputs!$B$12*(1+$B2413)^4</f>
        <v>223033.12389006399</v>
      </c>
      <c r="L2413" s="36">
        <f t="shared" si="370"/>
        <v>22250.105624703017</v>
      </c>
      <c r="M2413" s="36">
        <f t="shared" si="371"/>
        <v>222672.4793371642</v>
      </c>
      <c r="N2413" s="37">
        <f>M2413/Inputs!$B$6</f>
        <v>339.43975508714055</v>
      </c>
      <c r="O2413" s="38">
        <f>IF(N2413&gt;Inputs!$B$4,1,0)</f>
        <v>0</v>
      </c>
      <c r="P2413" s="34">
        <f t="shared" si="372"/>
        <v>8.4379613091476485E-2</v>
      </c>
      <c r="Q2413" s="36">
        <f>Inputs!$B$12*(1+$B2413)^0*$C2413+Inputs!$B$29*(1+$D2413)^0*Inputs!$B$19+Inputs!$B$30*(1+$E2413)^0*Inputs!$B$20+Inputs!$B$31*(1+$F2413)^0*Inputs!$B$21+Inputs!$B$22*(1+Inputs!$B$23)^0</f>
        <v>12235.936342530695</v>
      </c>
      <c r="R2413" s="36">
        <f>Inputs!$B$12*(1+$B2413)^1*$C2413+Inputs!$B$29*(1+$D2413)^1*Inputs!$B$19+Inputs!$B$30*(1+$E2413)^1*Inputs!$B$20+Inputs!$B$31*(1+$F2413)^1*Inputs!$B$21+Inputs!$B$22*(1+Inputs!$B$23)^1</f>
        <v>14056.887628497312</v>
      </c>
      <c r="S2413" s="36">
        <f>Inputs!$B$12*(1+$B2413)^2*$C2413+Inputs!$B$29*(1+$D2413)^2*Inputs!$B$19+Inputs!$B$30*(1+$E2413)^2*Inputs!$B$20+Inputs!$B$31*(1+$F2413)^2*Inputs!$B$21+Inputs!$B$22*(1+Inputs!$B$23)^2</f>
        <v>16519.671572083149</v>
      </c>
      <c r="T2413" s="36">
        <f>Inputs!$B$12*(1+$B2413)^3*$C2413+Inputs!$B$29*(1+$D2413)^3*Inputs!$B$19+Inputs!$B$30*(1+$E2413)^3*Inputs!$B$20+Inputs!$B$31*(1+$F2413)^3*Inputs!$B$21+Inputs!$B$22*(1+Inputs!$B$23)^3</f>
        <v>19871.653858450154</v>
      </c>
      <c r="U2413" s="36">
        <f>Inputs!$B$12*(1+$B2413)^4*$C2413+Inputs!$B$29*(1+$D2413)^4*Inputs!$B$19+Inputs!$B$30*(1+$E2413)^4*Inputs!$B$20+Inputs!$B$31*(1+$F2413)^4*Inputs!$B$21+Inputs!$B$22*(1+Inputs!$B$23)^4</f>
        <v>24456.231805551157</v>
      </c>
      <c r="V2413" s="35">
        <f>Inputs!$B$13/(Q2413*(1-$G2413))</f>
        <v>1.2578854849103016</v>
      </c>
      <c r="W2413" s="36">
        <f>Inputs!$B$13</f>
        <v>12660</v>
      </c>
      <c r="X2413" s="36">
        <f t="shared" si="373"/>
        <v>14105.259387778689</v>
      </c>
      <c r="Y2413" s="36">
        <f t="shared" si="374"/>
        <v>16060.838620025206</v>
      </c>
      <c r="Z2413" s="36">
        <f t="shared" si="375"/>
        <v>18699.404513154252</v>
      </c>
      <c r="AA2413" s="36">
        <f t="shared" si="376"/>
        <v>22250.105624703017</v>
      </c>
      <c r="AB2413" s="36">
        <f t="shared" si="377"/>
        <v>60586.399383826327</v>
      </c>
      <c r="AC2413" s="36">
        <f t="shared" si="378"/>
        <v>269711.11648985522</v>
      </c>
      <c r="AD2413" s="36">
        <f t="shared" si="379"/>
        <v>162086.07995333787</v>
      </c>
    </row>
    <row r="2414" spans="1:30" ht="14.25" customHeight="1" x14ac:dyDescent="0.25">
      <c r="A2414" s="16">
        <v>2398</v>
      </c>
      <c r="B2414" s="34">
        <v>0.43052632791441697</v>
      </c>
      <c r="C2414" s="34">
        <v>5.5980629253588703E-2</v>
      </c>
      <c r="D2414" s="34">
        <v>3.7902021388009702E-2</v>
      </c>
      <c r="E2414" s="34">
        <v>5.7912541740969298E-2</v>
      </c>
      <c r="F2414" s="34">
        <v>2.3300956089516899E-2</v>
      </c>
      <c r="G2414" s="34">
        <v>0.179824666084624</v>
      </c>
      <c r="H2414" s="35">
        <v>1.06405247455685</v>
      </c>
      <c r="I2414" s="34">
        <v>0.100407378418606</v>
      </c>
      <c r="J2414" s="34">
        <v>2.15676723226635E-2</v>
      </c>
      <c r="K2414" s="36">
        <f>Inputs!$B$12*(1+$B2414)^4</f>
        <v>251266.54660817803</v>
      </c>
      <c r="L2414" s="36">
        <f t="shared" si="370"/>
        <v>20419.902664005927</v>
      </c>
      <c r="M2414" s="36">
        <f t="shared" si="371"/>
        <v>223092.62841427801</v>
      </c>
      <c r="N2414" s="37">
        <f>M2414/Inputs!$B$6</f>
        <v>340.08022624127744</v>
      </c>
      <c r="O2414" s="38">
        <f>IF(N2414&gt;Inputs!$B$4,1,0)</f>
        <v>0</v>
      </c>
      <c r="P2414" s="34">
        <f t="shared" si="372"/>
        <v>7.8839706095942499E-2</v>
      </c>
      <c r="Q2414" s="36">
        <f>Inputs!$B$12*(1+$B2414)^0*$C2414+Inputs!$B$29*(1+$D2414)^0*Inputs!$B$19+Inputs!$B$30*(1+$E2414)^0*Inputs!$B$20+Inputs!$B$31*(1+$F2414)^0*Inputs!$B$21+Inputs!$B$22*(1+Inputs!$B$23)^0</f>
        <v>11380.881782642242</v>
      </c>
      <c r="R2414" s="36">
        <f>Inputs!$B$12*(1+$B2414)^1*$C2414+Inputs!$B$29*(1+$D2414)^1*Inputs!$B$19+Inputs!$B$30*(1+$E2414)^1*Inputs!$B$20+Inputs!$B$31*(1+$F2414)^1*Inputs!$B$21+Inputs!$B$22*(1+Inputs!$B$23)^1</f>
        <v>13133.515363718907</v>
      </c>
      <c r="S2414" s="36">
        <f>Inputs!$B$12*(1+$B2414)^2*$C2414+Inputs!$B$29*(1+$D2414)^2*Inputs!$B$19+Inputs!$B$30*(1+$E2414)^2*Inputs!$B$20+Inputs!$B$31*(1+$F2414)^2*Inputs!$B$21+Inputs!$B$22*(1+Inputs!$B$23)^2</f>
        <v>15522.257736764081</v>
      </c>
      <c r="T2414" s="36">
        <f>Inputs!$B$12*(1+$B2414)^3*$C2414+Inputs!$B$29*(1+$D2414)^3*Inputs!$B$19+Inputs!$B$30*(1+$E2414)^3*Inputs!$B$20+Inputs!$B$31*(1+$F2414)^3*Inputs!$B$21+Inputs!$B$22*(1+Inputs!$B$23)^3</f>
        <v>18815.804030136373</v>
      </c>
      <c r="U2414" s="36">
        <f>Inputs!$B$12*(1+$B2414)^4*$C2414+Inputs!$B$29*(1+$D2414)^4*Inputs!$B$19+Inputs!$B$30*(1+$E2414)^4*Inputs!$B$20+Inputs!$B$31*(1+$F2414)^4*Inputs!$B$21+Inputs!$B$22*(1+Inputs!$B$23)^4</f>
        <v>23398.279121959153</v>
      </c>
      <c r="V2414" s="35">
        <f>Inputs!$B$13/(Q2414*(1-$G2414))</f>
        <v>1.3562854082868323</v>
      </c>
      <c r="W2414" s="36">
        <f>Inputs!$B$13</f>
        <v>12660</v>
      </c>
      <c r="X2414" s="36">
        <f t="shared" si="373"/>
        <v>13822.647681433071</v>
      </c>
      <c r="Y2414" s="36">
        <f t="shared" si="374"/>
        <v>15406.62802473585</v>
      </c>
      <c r="Z2414" s="36">
        <f t="shared" si="375"/>
        <v>17548.186221999298</v>
      </c>
      <c r="AA2414" s="36">
        <f t="shared" si="376"/>
        <v>20419.902664005927</v>
      </c>
      <c r="AB2414" s="36">
        <f t="shared" si="377"/>
        <v>59106.035271474968</v>
      </c>
      <c r="AC2414" s="36">
        <f t="shared" si="378"/>
        <v>264591.45355182228</v>
      </c>
      <c r="AD2414" s="36">
        <f t="shared" si="379"/>
        <v>163986.59314280303</v>
      </c>
    </row>
    <row r="2415" spans="1:30" ht="14.25" customHeight="1" x14ac:dyDescent="0.25">
      <c r="A2415" s="16">
        <v>2399</v>
      </c>
      <c r="B2415" s="34">
        <v>0.34789215359801801</v>
      </c>
      <c r="C2415" s="34">
        <v>8.7771334784885996E-2</v>
      </c>
      <c r="D2415" s="34">
        <v>5.0773525368087997E-2</v>
      </c>
      <c r="E2415" s="34">
        <v>2.9390561760866799E-2</v>
      </c>
      <c r="F2415" s="34">
        <v>4.7295779620538598E-3</v>
      </c>
      <c r="G2415" s="34">
        <v>0.189556445645676</v>
      </c>
      <c r="H2415" s="35">
        <v>1.0096116955657499</v>
      </c>
      <c r="I2415" s="34">
        <v>9.9078730442573107E-2</v>
      </c>
      <c r="J2415" s="34">
        <v>2.9741774171209202E-2</v>
      </c>
      <c r="K2415" s="36">
        <f>Inputs!$B$12*(1+$B2415)^4</f>
        <v>198048.6248080502</v>
      </c>
      <c r="L2415" s="36">
        <f t="shared" si="370"/>
        <v>21465.105811317117</v>
      </c>
      <c r="M2415" s="36">
        <f t="shared" si="371"/>
        <v>259887.35848363058</v>
      </c>
      <c r="N2415" s="37">
        <f>M2415/Inputs!$B$6</f>
        <v>396.16975378602223</v>
      </c>
      <c r="O2415" s="38">
        <f>IF(N2415&gt;Inputs!$B$4,1,0)</f>
        <v>1</v>
      </c>
      <c r="P2415" s="34">
        <f t="shared" si="372"/>
        <v>6.9336956271363909E-2</v>
      </c>
      <c r="Q2415" s="36">
        <f>Inputs!$B$12*(1+$B2415)^0*$C2415+Inputs!$B$29*(1+$D2415)^0*Inputs!$B$19+Inputs!$B$30*(1+$E2415)^0*Inputs!$B$20+Inputs!$B$31*(1+$F2415)^0*Inputs!$B$21+Inputs!$B$22*(1+Inputs!$B$23)^0</f>
        <v>13288.324114520081</v>
      </c>
      <c r="R2415" s="36">
        <f>Inputs!$B$12*(1+$B2415)^1*$C2415+Inputs!$B$29*(1+$D2415)^1*Inputs!$B$19+Inputs!$B$30*(1+$E2415)^1*Inputs!$B$20+Inputs!$B$31*(1+$F2415)^1*Inputs!$B$21+Inputs!$B$22*(1+Inputs!$B$23)^1</f>
        <v>15314.03762907449</v>
      </c>
      <c r="S2415" s="36">
        <f>Inputs!$B$12*(1+$B2415)^2*$C2415+Inputs!$B$29*(1+$D2415)^2*Inputs!$B$19+Inputs!$B$30*(1+$E2415)^2*Inputs!$B$20+Inputs!$B$31*(1+$F2415)^2*Inputs!$B$21+Inputs!$B$22*(1+Inputs!$B$23)^2</f>
        <v>17985.827040952074</v>
      </c>
      <c r="T2415" s="36">
        <f>Inputs!$B$12*(1+$B2415)^3*$C2415+Inputs!$B$29*(1+$D2415)^3*Inputs!$B$19+Inputs!$B$30*(1+$E2415)^3*Inputs!$B$20+Inputs!$B$31*(1+$F2415)^3*Inputs!$B$21+Inputs!$B$22*(1+Inputs!$B$23)^3</f>
        <v>21525.863085940699</v>
      </c>
      <c r="U2415" s="36">
        <f>Inputs!$B$12*(1+$B2415)^4*$C2415+Inputs!$B$29*(1+$D2415)^4*Inputs!$B$19+Inputs!$B$30*(1+$E2415)^4*Inputs!$B$20+Inputs!$B$31*(1+$F2415)^4*Inputs!$B$21+Inputs!$B$22*(1+Inputs!$B$23)^4</f>
        <v>26233.478942411119</v>
      </c>
      <c r="V2415" s="35">
        <f>Inputs!$B$13/(Q2415*(1-$G2415))</f>
        <v>1.175548957548455</v>
      </c>
      <c r="W2415" s="36">
        <f>Inputs!$B$13</f>
        <v>12660</v>
      </c>
      <c r="X2415" s="36">
        <f t="shared" si="373"/>
        <v>14075.061224423833</v>
      </c>
      <c r="Y2415" s="36">
        <f t="shared" si="374"/>
        <v>15925.994502481835</v>
      </c>
      <c r="Z2415" s="36">
        <f t="shared" si="375"/>
        <v>18336.892297083057</v>
      </c>
      <c r="AA2415" s="36">
        <f t="shared" si="376"/>
        <v>21465.105811317117</v>
      </c>
      <c r="AB2415" s="36">
        <f t="shared" si="377"/>
        <v>61116.563459539975</v>
      </c>
      <c r="AC2415" s="36">
        <f t="shared" si="378"/>
        <v>318784.05585633049</v>
      </c>
      <c r="AD2415" s="36">
        <f t="shared" si="379"/>
        <v>198770.79502409059</v>
      </c>
    </row>
    <row r="2416" spans="1:30" ht="14.25" customHeight="1" x14ac:dyDescent="0.25">
      <c r="A2416" s="16">
        <v>2400</v>
      </c>
      <c r="B2416" s="34">
        <v>0.27162259505911901</v>
      </c>
      <c r="C2416" s="34">
        <v>7.5190370747969901E-2</v>
      </c>
      <c r="D2416" s="34">
        <v>2.81203375904658E-2</v>
      </c>
      <c r="E2416" s="34">
        <v>6.3296110159674901E-2</v>
      </c>
      <c r="F2416" s="34">
        <v>5.6204686155213301E-3</v>
      </c>
      <c r="G2416" s="34">
        <v>0.220972659480035</v>
      </c>
      <c r="H2416" s="35">
        <v>1.07630789787173</v>
      </c>
      <c r="I2416" s="34">
        <v>0.103986295851202</v>
      </c>
      <c r="J2416" s="34">
        <v>3.1300200236565302E-2</v>
      </c>
      <c r="K2416" s="36">
        <f>Inputs!$B$12*(1+$B2416)^4</f>
        <v>156886.00170298884</v>
      </c>
      <c r="L2416" s="36">
        <f t="shared" si="370"/>
        <v>17371.079842380284</v>
      </c>
      <c r="M2416" s="36">
        <f t="shared" si="371"/>
        <v>204907.01153692487</v>
      </c>
      <c r="N2416" s="37">
        <f>M2416/Inputs!$B$6</f>
        <v>312.35824929409279</v>
      </c>
      <c r="O2416" s="38">
        <f>IF(N2416&gt;Inputs!$B$4,1,0)</f>
        <v>0</v>
      </c>
      <c r="P2416" s="34">
        <f t="shared" si="372"/>
        <v>7.2686095614636709E-2</v>
      </c>
      <c r="Q2416" s="36">
        <f>Inputs!$B$12*(1+$B2416)^0*$C2416+Inputs!$B$29*(1+$D2416)^0*Inputs!$B$19+Inputs!$B$30*(1+$E2416)^0*Inputs!$B$20+Inputs!$B$31*(1+$F2416)^0*Inputs!$B$21+Inputs!$B$22*(1+Inputs!$B$23)^0</f>
        <v>12533.466272305115</v>
      </c>
      <c r="R2416" s="36">
        <f>Inputs!$B$12*(1+$B2416)^1*$C2416+Inputs!$B$29*(1+$D2416)^1*Inputs!$B$19+Inputs!$B$30*(1+$E2416)^1*Inputs!$B$20+Inputs!$B$31*(1+$F2416)^1*Inputs!$B$21+Inputs!$B$22*(1+Inputs!$B$23)^1</f>
        <v>13966.891828291407</v>
      </c>
      <c r="S2416" s="36">
        <f>Inputs!$B$12*(1+$B2416)^2*$C2416+Inputs!$B$29*(1+$D2416)^2*Inputs!$B$19+Inputs!$B$30*(1+$E2416)^2*Inputs!$B$20+Inputs!$B$31*(1+$F2416)^2*Inputs!$B$21+Inputs!$B$22*(1+Inputs!$B$23)^2</f>
        <v>15743.903268129627</v>
      </c>
      <c r="T2416" s="36">
        <f>Inputs!$B$12*(1+$B2416)^3*$C2416+Inputs!$B$29*(1+$D2416)^3*Inputs!$B$19+Inputs!$B$30*(1+$E2416)^3*Inputs!$B$20+Inputs!$B$31*(1+$F2416)^3*Inputs!$B$21+Inputs!$B$22*(1+Inputs!$B$23)^3</f>
        <v>17955.558128894947</v>
      </c>
      <c r="U2416" s="36">
        <f>Inputs!$B$12*(1+$B2416)^4*$C2416+Inputs!$B$29*(1+$D2416)^4*Inputs!$B$19+Inputs!$B$30*(1+$E2416)^4*Inputs!$B$20+Inputs!$B$31*(1+$F2416)^4*Inputs!$B$21+Inputs!$B$22*(1+Inputs!$B$23)^4</f>
        <v>20717.511543979719</v>
      </c>
      <c r="V2416" s="35">
        <f>Inputs!$B$13/(Q2416*(1-$G2416))</f>
        <v>1.2966113209693022</v>
      </c>
      <c r="W2416" s="36">
        <f>Inputs!$B$13</f>
        <v>12660</v>
      </c>
      <c r="X2416" s="36">
        <f t="shared" si="373"/>
        <v>13508.63910760233</v>
      </c>
      <c r="Y2416" s="36">
        <f t="shared" si="374"/>
        <v>14551.845353428322</v>
      </c>
      <c r="Z2416" s="36">
        <f t="shared" si="375"/>
        <v>15825.64965435434</v>
      </c>
      <c r="AA2416" s="36">
        <f t="shared" si="376"/>
        <v>17371.079842380284</v>
      </c>
      <c r="AB2416" s="36">
        <f t="shared" si="377"/>
        <v>54612.830753296781</v>
      </c>
      <c r="AC2416" s="36">
        <f t="shared" si="378"/>
        <v>246468.02071680775</v>
      </c>
      <c r="AD2416" s="36">
        <f t="shared" si="379"/>
        <v>150294.18078362808</v>
      </c>
    </row>
    <row r="2417" spans="1:30" ht="14.25" customHeight="1" x14ac:dyDescent="0.25">
      <c r="A2417" s="16">
        <v>2401</v>
      </c>
      <c r="B2417" s="34">
        <v>0.31523139199761002</v>
      </c>
      <c r="C2417" s="34">
        <v>8.5862514479060806E-2</v>
      </c>
      <c r="D2417" s="34">
        <v>1.3235790765321E-2</v>
      </c>
      <c r="E2417" s="34">
        <v>7.8888762384681302E-2</v>
      </c>
      <c r="F2417" s="34">
        <v>1.37629126308043E-2</v>
      </c>
      <c r="G2417" s="34">
        <v>0.17763793128369901</v>
      </c>
      <c r="H2417" s="35">
        <v>0.91476346134245601</v>
      </c>
      <c r="I2417" s="34">
        <v>9.4014647489814099E-2</v>
      </c>
      <c r="J2417" s="34">
        <v>1.9377705915355498E-2</v>
      </c>
      <c r="K2417" s="36">
        <f>Inputs!$B$12*(1+$B2417)^4</f>
        <v>179539.46003041166</v>
      </c>
      <c r="L2417" s="36">
        <f t="shared" si="370"/>
        <v>18409.288618908398</v>
      </c>
      <c r="M2417" s="36">
        <f t="shared" si="371"/>
        <v>218073.93922609318</v>
      </c>
      <c r="N2417" s="37">
        <f>M2417/Inputs!$B$6</f>
        <v>332.42978540562984</v>
      </c>
      <c r="O2417" s="38">
        <f>IF(N2417&gt;Inputs!$B$4,1,0)</f>
        <v>0</v>
      </c>
      <c r="P2417" s="34">
        <f t="shared" si="372"/>
        <v>7.4636941574458604E-2</v>
      </c>
      <c r="Q2417" s="36">
        <f>Inputs!$B$12*(1+$B2417)^0*$C2417+Inputs!$B$29*(1+$D2417)^0*Inputs!$B$19+Inputs!$B$30*(1+$E2417)^0*Inputs!$B$20+Inputs!$B$31*(1+$F2417)^0*Inputs!$B$21+Inputs!$B$22*(1+Inputs!$B$23)^0</f>
        <v>13173.79489617057</v>
      </c>
      <c r="R2417" s="36">
        <f>Inputs!$B$12*(1+$B2417)^1*$C2417+Inputs!$B$29*(1+$D2417)^1*Inputs!$B$19+Inputs!$B$30*(1+$E2417)^1*Inputs!$B$20+Inputs!$B$31*(1+$F2417)^1*Inputs!$B$21+Inputs!$B$22*(1+Inputs!$B$23)^1</f>
        <v>15032.597102727716</v>
      </c>
      <c r="S2417" s="36">
        <f>Inputs!$B$12*(1+$B2417)^2*$C2417+Inputs!$B$29*(1+$D2417)^2*Inputs!$B$19+Inputs!$B$30*(1+$E2417)^2*Inputs!$B$20+Inputs!$B$31*(1+$F2417)^2*Inputs!$B$21+Inputs!$B$22*(1+Inputs!$B$23)^2</f>
        <v>17418.318563298319</v>
      </c>
      <c r="T2417" s="36">
        <f>Inputs!$B$12*(1+$B2417)^3*$C2417+Inputs!$B$29*(1+$D2417)^3*Inputs!$B$19+Inputs!$B$30*(1+$E2417)^3*Inputs!$B$20+Inputs!$B$31*(1+$F2417)^3*Inputs!$B$21+Inputs!$B$22*(1+Inputs!$B$23)^3</f>
        <v>20493.526644402074</v>
      </c>
      <c r="U2417" s="36">
        <f>Inputs!$B$12*(1+$B2417)^4*$C2417+Inputs!$B$29*(1+$D2417)^4*Inputs!$B$19+Inputs!$B$30*(1+$E2417)^4*Inputs!$B$20+Inputs!$B$31*(1+$F2417)^4*Inputs!$B$21+Inputs!$B$22*(1+Inputs!$B$23)^4</f>
        <v>24471.75562309357</v>
      </c>
      <c r="V2417" s="35">
        <f>Inputs!$B$13/(Q2417*(1-$G2417))</f>
        <v>1.1685834671498996</v>
      </c>
      <c r="W2417" s="36">
        <f>Inputs!$B$13</f>
        <v>12660</v>
      </c>
      <c r="X2417" s="36">
        <f t="shared" si="373"/>
        <v>13661.860728482741</v>
      </c>
      <c r="Y2417" s="36">
        <f t="shared" si="374"/>
        <v>14921.102043890318</v>
      </c>
      <c r="Z2417" s="36">
        <f t="shared" si="375"/>
        <v>16486.012564411438</v>
      </c>
      <c r="AA2417" s="36">
        <f t="shared" si="376"/>
        <v>18409.288618908398</v>
      </c>
      <c r="AB2417" s="36">
        <f t="shared" si="377"/>
        <v>57637.645952757513</v>
      </c>
      <c r="AC2417" s="36">
        <f t="shared" si="378"/>
        <v>251430.69911506659</v>
      </c>
      <c r="AD2417" s="36">
        <f t="shared" si="379"/>
        <v>160436.29327333567</v>
      </c>
    </row>
    <row r="2418" spans="1:30" ht="14.25" customHeight="1" x14ac:dyDescent="0.25">
      <c r="A2418" s="16">
        <v>2402</v>
      </c>
      <c r="B2418" s="34">
        <v>0.31147683022183298</v>
      </c>
      <c r="C2418" s="34">
        <v>9.3337061822875905E-2</v>
      </c>
      <c r="D2418" s="34">
        <v>3.5500687078878802E-2</v>
      </c>
      <c r="E2418" s="34">
        <v>4.9379622243920097E-2</v>
      </c>
      <c r="F2418" s="34">
        <v>2.15590720762124E-3</v>
      </c>
      <c r="G2418" s="34">
        <v>0.214751119609389</v>
      </c>
      <c r="H2418" s="35">
        <v>1.03033028574036</v>
      </c>
      <c r="I2418" s="34">
        <v>9.49912814930889E-2</v>
      </c>
      <c r="J2418" s="34">
        <v>2.0828024713511199E-2</v>
      </c>
      <c r="K2418" s="36">
        <f>Inputs!$B$12*(1+$B2418)^4</f>
        <v>177498.11273829339</v>
      </c>
      <c r="L2418" s="36">
        <f t="shared" si="370"/>
        <v>20523.839595098161</v>
      </c>
      <c r="M2418" s="36">
        <f t="shared" si="371"/>
        <v>240045.21274052758</v>
      </c>
      <c r="N2418" s="37">
        <f>M2418/Inputs!$B$6</f>
        <v>365.92258039714568</v>
      </c>
      <c r="O2418" s="38">
        <f>IF(N2418&gt;Inputs!$B$4,1,0)</f>
        <v>0</v>
      </c>
      <c r="P2418" s="34">
        <f t="shared" si="372"/>
        <v>7.4163256779577705E-2</v>
      </c>
      <c r="Q2418" s="36">
        <f>Inputs!$B$12*(1+$B2418)^0*$C2418+Inputs!$B$29*(1+$D2418)^0*Inputs!$B$19+Inputs!$B$30*(1+$E2418)^0*Inputs!$B$20+Inputs!$B$31*(1+$F2418)^0*Inputs!$B$21+Inputs!$B$22*(1+Inputs!$B$23)^0</f>
        <v>13622.267736799477</v>
      </c>
      <c r="R2418" s="36">
        <f>Inputs!$B$12*(1+$B2418)^1*$C2418+Inputs!$B$29*(1+$D2418)^1*Inputs!$B$19+Inputs!$B$30*(1+$E2418)^1*Inputs!$B$20+Inputs!$B$31*(1+$F2418)^1*Inputs!$B$21+Inputs!$B$22*(1+Inputs!$B$23)^1</f>
        <v>15548.405399826464</v>
      </c>
      <c r="S2418" s="36">
        <f>Inputs!$B$12*(1+$B2418)^2*$C2418+Inputs!$B$29*(1+$D2418)^2*Inputs!$B$19+Inputs!$B$30*(1+$E2418)^2*Inputs!$B$20+Inputs!$B$31*(1+$F2418)^2*Inputs!$B$21+Inputs!$B$22*(1+Inputs!$B$23)^2</f>
        <v>18026.094008296925</v>
      </c>
      <c r="T2418" s="36">
        <f>Inputs!$B$12*(1+$B2418)^3*$C2418+Inputs!$B$29*(1+$D2418)^3*Inputs!$B$19+Inputs!$B$30*(1+$E2418)^3*Inputs!$B$20+Inputs!$B$31*(1+$F2418)^3*Inputs!$B$21+Inputs!$B$22*(1+Inputs!$B$23)^3</f>
        <v>21224.953404146749</v>
      </c>
      <c r="U2418" s="36">
        <f>Inputs!$B$12*(1+$B2418)^4*$C2418+Inputs!$B$29*(1+$D2418)^4*Inputs!$B$19+Inputs!$B$30*(1+$E2418)^4*Inputs!$B$20+Inputs!$B$31*(1+$F2418)^4*Inputs!$B$21+Inputs!$B$22*(1+Inputs!$B$23)^4</f>
        <v>25367.333593709795</v>
      </c>
      <c r="V2418" s="35">
        <f>Inputs!$B$13/(Q2418*(1-$G2418))</f>
        <v>1.1835237243799808</v>
      </c>
      <c r="W2418" s="36">
        <f>Inputs!$B$13</f>
        <v>12660</v>
      </c>
      <c r="X2418" s="36">
        <f t="shared" si="373"/>
        <v>13982.477843009969</v>
      </c>
      <c r="Y2418" s="36">
        <f t="shared" si="374"/>
        <v>15668.518701385483</v>
      </c>
      <c r="Z2418" s="36">
        <f t="shared" si="375"/>
        <v>17810.695669667843</v>
      </c>
      <c r="AA2418" s="36">
        <f t="shared" si="376"/>
        <v>20523.839595098161</v>
      </c>
      <c r="AB2418" s="36">
        <f t="shared" si="377"/>
        <v>60584.620509904722</v>
      </c>
      <c r="AC2418" s="36">
        <f t="shared" si="378"/>
        <v>282502.56991370907</v>
      </c>
      <c r="AD2418" s="36">
        <f t="shared" si="379"/>
        <v>179460.59223062286</v>
      </c>
    </row>
    <row r="2419" spans="1:30" ht="14.25" customHeight="1" x14ac:dyDescent="0.25">
      <c r="A2419" s="16">
        <v>2403</v>
      </c>
      <c r="B2419" s="34">
        <v>0.27025202177105401</v>
      </c>
      <c r="C2419" s="34">
        <v>6.2383021720434598E-2</v>
      </c>
      <c r="D2419" s="34">
        <v>4.1402242755524902E-3</v>
      </c>
      <c r="E2419" s="34">
        <v>3.0282183884336001E-2</v>
      </c>
      <c r="F2419" s="34">
        <v>6.6336495385945797E-3</v>
      </c>
      <c r="G2419" s="34">
        <v>0.172189016326072</v>
      </c>
      <c r="H2419" s="35">
        <v>1.12005230432901</v>
      </c>
      <c r="I2419" s="34">
        <v>0.103043356184417</v>
      </c>
      <c r="J2419" s="34">
        <v>2.6840458365792401E-2</v>
      </c>
      <c r="K2419" s="36">
        <f>Inputs!$B$12*(1+$B2419)^4</f>
        <v>156210.71839121694</v>
      </c>
      <c r="L2419" s="36">
        <f t="shared" si="370"/>
        <v>16663.812735854888</v>
      </c>
      <c r="M2419" s="36">
        <f t="shared" si="371"/>
        <v>191041.37559799181</v>
      </c>
      <c r="N2419" s="37">
        <f>M2419/Inputs!$B$6</f>
        <v>291.2216091432802</v>
      </c>
      <c r="O2419" s="38">
        <f>IF(N2419&gt;Inputs!$B$4,1,0)</f>
        <v>0</v>
      </c>
      <c r="P2419" s="34">
        <f t="shared" si="372"/>
        <v>7.6202897818624604E-2</v>
      </c>
      <c r="Q2419" s="36">
        <f>Inputs!$B$12*(1+$B2419)^0*$C2419+Inputs!$B$29*(1+$D2419)^0*Inputs!$B$19+Inputs!$B$30*(1+$E2419)^0*Inputs!$B$20+Inputs!$B$31*(1+$F2419)^0*Inputs!$B$21+Inputs!$B$22*(1+Inputs!$B$23)^0</f>
        <v>11765.025330652996</v>
      </c>
      <c r="R2419" s="36">
        <f>Inputs!$B$12*(1+$B2419)^1*$C2419+Inputs!$B$29*(1+$D2419)^1*Inputs!$B$19+Inputs!$B$30*(1+$E2419)^1*Inputs!$B$20+Inputs!$B$31*(1+$F2419)^1*Inputs!$B$21+Inputs!$B$22*(1+Inputs!$B$23)^1</f>
        <v>12827.186235671708</v>
      </c>
      <c r="S2419" s="36">
        <f>Inputs!$B$12*(1+$B2419)^2*$C2419+Inputs!$B$29*(1+$D2419)^2*Inputs!$B$19+Inputs!$B$30*(1+$E2419)^2*Inputs!$B$20+Inputs!$B$31*(1+$F2419)^2*Inputs!$B$21+Inputs!$B$22*(1+Inputs!$B$23)^2</f>
        <v>14163.207224615413</v>
      </c>
      <c r="T2419" s="36">
        <f>Inputs!$B$12*(1+$B2419)^3*$C2419+Inputs!$B$29*(1+$D2419)^3*Inputs!$B$19+Inputs!$B$30*(1+$E2419)^3*Inputs!$B$20+Inputs!$B$31*(1+$F2419)^3*Inputs!$B$21+Inputs!$B$22*(1+Inputs!$B$23)^3</f>
        <v>15846.977054136072</v>
      </c>
      <c r="U2419" s="36">
        <f>Inputs!$B$12*(1+$B2419)^4*$C2419+Inputs!$B$29*(1+$D2419)^4*Inputs!$B$19+Inputs!$B$30*(1+$E2419)^4*Inputs!$B$20+Inputs!$B$31*(1+$F2419)^4*Inputs!$B$21+Inputs!$B$22*(1+Inputs!$B$23)^4</f>
        <v>17972.350848754948</v>
      </c>
      <c r="V2419" s="35">
        <f>Inputs!$B$13/(Q2419*(1-$G2419))</f>
        <v>1.2998991346560878</v>
      </c>
      <c r="W2419" s="36">
        <f>Inputs!$B$13</f>
        <v>12660</v>
      </c>
      <c r="X2419" s="36">
        <f t="shared" si="373"/>
        <v>13325.53506796391</v>
      </c>
      <c r="Y2419" s="36">
        <f t="shared" si="374"/>
        <v>14186.310114747668</v>
      </c>
      <c r="Z2419" s="36">
        <f t="shared" si="375"/>
        <v>15283.005250383054</v>
      </c>
      <c r="AA2419" s="36">
        <f t="shared" si="376"/>
        <v>16663.812735854888</v>
      </c>
      <c r="AB2419" s="36">
        <f t="shared" si="377"/>
        <v>53528.632385968696</v>
      </c>
      <c r="AC2419" s="36">
        <f t="shared" si="378"/>
        <v>224546.27839133012</v>
      </c>
      <c r="AD2419" s="36">
        <f t="shared" si="379"/>
        <v>137512.74321202311</v>
      </c>
    </row>
    <row r="2420" spans="1:30" ht="14.25" customHeight="1" x14ac:dyDescent="0.25">
      <c r="A2420" s="16">
        <v>2404</v>
      </c>
      <c r="B2420" s="34">
        <v>0.49801444125979799</v>
      </c>
      <c r="C2420" s="34">
        <v>5.3516883781782203E-2</v>
      </c>
      <c r="D2420" s="34">
        <v>4.0419559205424803E-2</v>
      </c>
      <c r="E2420" s="34">
        <v>2.7415998122708202E-2</v>
      </c>
      <c r="F2420" s="34">
        <v>1.0823986938697801E-2</v>
      </c>
      <c r="G2420" s="34">
        <v>0.16646509889455199</v>
      </c>
      <c r="H2420" s="35">
        <v>1.0626105121679099</v>
      </c>
      <c r="I2420" s="34">
        <v>9.0098806250729593E-2</v>
      </c>
      <c r="J2420" s="34">
        <v>2.82771053048195E-2</v>
      </c>
      <c r="K2420" s="36">
        <f>Inputs!$B$12*(1+$B2420)^4</f>
        <v>302144.88798254955</v>
      </c>
      <c r="L2420" s="36">
        <f t="shared" si="370"/>
        <v>22103.389756764544</v>
      </c>
      <c r="M2420" s="36">
        <f t="shared" si="371"/>
        <v>301591.83951409365</v>
      </c>
      <c r="N2420" s="37">
        <f>M2420/Inputs!$B$6</f>
        <v>459.74365779587447</v>
      </c>
      <c r="O2420" s="38">
        <f>IF(N2420&gt;Inputs!$B$4,1,0)</f>
        <v>1</v>
      </c>
      <c r="P2420" s="34">
        <f t="shared" si="372"/>
        <v>6.1821700945910094E-2</v>
      </c>
      <c r="Q2420" s="36">
        <f>Inputs!$B$12*(1+$B2420)^0*$C2420+Inputs!$B$29*(1+$D2420)^0*Inputs!$B$19+Inputs!$B$30*(1+$E2420)^0*Inputs!$B$20+Inputs!$B$31*(1+$F2420)^0*Inputs!$B$21+Inputs!$B$22*(1+Inputs!$B$23)^0</f>
        <v>11233.057054333854</v>
      </c>
      <c r="R2420" s="36">
        <f>Inputs!$B$12*(1+$B2420)^1*$C2420+Inputs!$B$29*(1+$D2420)^1*Inputs!$B$19+Inputs!$B$30*(1+$E2420)^1*Inputs!$B$20+Inputs!$B$31*(1+$F2420)^1*Inputs!$B$21+Inputs!$B$22*(1+Inputs!$B$23)^1</f>
        <v>13014.194929809459</v>
      </c>
      <c r="S2420" s="36">
        <f>Inputs!$B$12*(1+$B2420)^2*$C2420+Inputs!$B$29*(1+$D2420)^2*Inputs!$B$19+Inputs!$B$30*(1+$E2420)^2*Inputs!$B$20+Inputs!$B$31*(1+$F2420)^2*Inputs!$B$21+Inputs!$B$22*(1+Inputs!$B$23)^2</f>
        <v>15597.458041013699</v>
      </c>
      <c r="T2420" s="36">
        <f>Inputs!$B$12*(1+$B2420)^3*$C2420+Inputs!$B$29*(1+$D2420)^3*Inputs!$B$19+Inputs!$B$30*(1+$E2420)^3*Inputs!$B$20+Inputs!$B$31*(1+$F2420)^3*Inputs!$B$21+Inputs!$B$22*(1+Inputs!$B$23)^3</f>
        <v>19379.673428762893</v>
      </c>
      <c r="U2420" s="36">
        <f>Inputs!$B$12*(1+$B2420)^4*$C2420+Inputs!$B$29*(1+$D2420)^4*Inputs!$B$19+Inputs!$B$30*(1+$E2420)^4*Inputs!$B$20+Inputs!$B$31*(1+$F2420)^4*Inputs!$B$21+Inputs!$B$22*(1+Inputs!$B$23)^4</f>
        <v>24955.195981255201</v>
      </c>
      <c r="V2420" s="35">
        <f>Inputs!$B$13/(Q2420*(1-$G2420))</f>
        <v>1.3521097733269642</v>
      </c>
      <c r="W2420" s="36">
        <f>Inputs!$B$13</f>
        <v>12660</v>
      </c>
      <c r="X2420" s="36">
        <f t="shared" si="373"/>
        <v>13882.290556836104</v>
      </c>
      <c r="Y2420" s="36">
        <f t="shared" si="374"/>
        <v>15696.92017947081</v>
      </c>
      <c r="Z2420" s="36">
        <f t="shared" si="375"/>
        <v>18334.137773630067</v>
      </c>
      <c r="AA2420" s="36">
        <f t="shared" si="376"/>
        <v>22103.389756764544</v>
      </c>
      <c r="AB2420" s="36">
        <f t="shared" si="377"/>
        <v>62756.395592344961</v>
      </c>
      <c r="AC2420" s="36">
        <f t="shared" si="378"/>
        <v>367644.52107838151</v>
      </c>
      <c r="AD2420" s="36">
        <f t="shared" si="379"/>
        <v>238835.44392174869</v>
      </c>
    </row>
    <row r="2421" spans="1:30" ht="14.25" customHeight="1" x14ac:dyDescent="0.25">
      <c r="A2421" s="16">
        <v>2405</v>
      </c>
      <c r="B2421" s="34">
        <v>0.26011891508955298</v>
      </c>
      <c r="C2421" s="34">
        <v>8.1575585212784602E-2</v>
      </c>
      <c r="D2421" s="34">
        <v>3.07797263987774E-2</v>
      </c>
      <c r="E2421" s="34">
        <v>6.9339809367603797E-2</v>
      </c>
      <c r="F2421" s="34">
        <v>8.48218820210952E-3</v>
      </c>
      <c r="G2421" s="34">
        <v>0.18673864458810499</v>
      </c>
      <c r="H2421" s="35">
        <v>1.00829619725214</v>
      </c>
      <c r="I2421" s="34">
        <v>9.9556578276610797E-2</v>
      </c>
      <c r="J2421" s="34">
        <v>2.4913019331829399E-2</v>
      </c>
      <c r="K2421" s="36">
        <f>Inputs!$B$12*(1+$B2421)^4</f>
        <v>151285.52365636698</v>
      </c>
      <c r="L2421" s="36">
        <f t="shared" si="370"/>
        <v>17570.336904806027</v>
      </c>
      <c r="M2421" s="36">
        <f t="shared" si="371"/>
        <v>205744.48697521631</v>
      </c>
      <c r="N2421" s="37">
        <f>M2421/Inputs!$B$6</f>
        <v>313.63488868173215</v>
      </c>
      <c r="O2421" s="38">
        <f>IF(N2421&gt;Inputs!$B$4,1,0)</f>
        <v>0</v>
      </c>
      <c r="P2421" s="34">
        <f t="shared" si="372"/>
        <v>7.4643558944781391E-2</v>
      </c>
      <c r="Q2421" s="36">
        <f>Inputs!$B$12*(1+$B2421)^0*$C2421+Inputs!$B$29*(1+$D2421)^0*Inputs!$B$19+Inputs!$B$30*(1+$E2421)^0*Inputs!$B$20+Inputs!$B$31*(1+$F2421)^0*Inputs!$B$21+Inputs!$B$22*(1+Inputs!$B$23)^0</f>
        <v>12916.579140193997</v>
      </c>
      <c r="R2421" s="36">
        <f>Inputs!$B$12*(1+$B2421)^1*$C2421+Inputs!$B$29*(1+$D2421)^1*Inputs!$B$19+Inputs!$B$30*(1+$E2421)^1*Inputs!$B$20+Inputs!$B$31*(1+$F2421)^1*Inputs!$B$21+Inputs!$B$22*(1+Inputs!$B$23)^1</f>
        <v>14434.620742645136</v>
      </c>
      <c r="S2421" s="36">
        <f>Inputs!$B$12*(1+$B2421)^2*$C2421+Inputs!$B$29*(1+$D2421)^2*Inputs!$B$19+Inputs!$B$30*(1+$E2421)^2*Inputs!$B$20+Inputs!$B$31*(1+$F2421)^2*Inputs!$B$21+Inputs!$B$22*(1+Inputs!$B$23)^2</f>
        <v>16297.285201614479</v>
      </c>
      <c r="T2421" s="36">
        <f>Inputs!$B$12*(1+$B2421)^3*$C2421+Inputs!$B$29*(1+$D2421)^3*Inputs!$B$19+Inputs!$B$30*(1+$E2421)^3*Inputs!$B$20+Inputs!$B$31*(1+$F2421)^3*Inputs!$B$21+Inputs!$B$22*(1+Inputs!$B$23)^3</f>
        <v>18591.590709163625</v>
      </c>
      <c r="U2421" s="36">
        <f>Inputs!$B$12*(1+$B2421)^4*$C2421+Inputs!$B$29*(1+$D2421)^4*Inputs!$B$19+Inputs!$B$30*(1+$E2421)^4*Inputs!$B$20+Inputs!$B$31*(1+$F2421)^4*Inputs!$B$21+Inputs!$B$22*(1+Inputs!$B$23)^4</f>
        <v>21427.022407473421</v>
      </c>
      <c r="V2421" s="35">
        <f>Inputs!$B$13/(Q2421*(1-$G2421))</f>
        <v>1.205191501321486</v>
      </c>
      <c r="W2421" s="36">
        <f>Inputs!$B$13</f>
        <v>12660</v>
      </c>
      <c r="X2421" s="36">
        <f t="shared" si="373"/>
        <v>13570.042366444732</v>
      </c>
      <c r="Y2421" s="36">
        <f t="shared" si="374"/>
        <v>14668.730134305279</v>
      </c>
      <c r="Z2421" s="36">
        <f t="shared" si="375"/>
        <v>15989.514787588505</v>
      </c>
      <c r="AA2421" s="36">
        <f t="shared" si="376"/>
        <v>17570.336904806027</v>
      </c>
      <c r="AB2421" s="36">
        <f t="shared" si="377"/>
        <v>55642.356904065513</v>
      </c>
      <c r="AC2421" s="36">
        <f t="shared" si="378"/>
        <v>241254.13233717773</v>
      </c>
      <c r="AD2421" s="36">
        <f t="shared" si="379"/>
        <v>150102.13007115078</v>
      </c>
    </row>
    <row r="2422" spans="1:30" ht="14.25" customHeight="1" x14ac:dyDescent="0.25">
      <c r="A2422" s="16">
        <v>2406</v>
      </c>
      <c r="B2422" s="34">
        <v>0.31926831449823301</v>
      </c>
      <c r="C2422" s="34">
        <v>7.1583755187339795E-2</v>
      </c>
      <c r="D2422" s="34">
        <v>2.96903682566515E-2</v>
      </c>
      <c r="E2422" s="34">
        <v>6.1020745531800001E-2</v>
      </c>
      <c r="F2422" s="34">
        <v>2.3487836473450902E-2</v>
      </c>
      <c r="G2422" s="34">
        <v>0.22030069501639299</v>
      </c>
      <c r="H2422" s="35">
        <v>1.1303446870732199</v>
      </c>
      <c r="I2422" s="34">
        <v>0.101555079718241</v>
      </c>
      <c r="J2422" s="34">
        <v>3.1176192385804699E-2</v>
      </c>
      <c r="K2422" s="36">
        <f>Inputs!$B$12*(1+$B2422)^4</f>
        <v>181753.91651264948</v>
      </c>
      <c r="L2422" s="36">
        <f t="shared" si="370"/>
        <v>19621.785793249011</v>
      </c>
      <c r="M2422" s="36">
        <f t="shared" si="371"/>
        <v>235463.36610529324</v>
      </c>
      <c r="N2422" s="37">
        <f>M2422/Inputs!$B$6</f>
        <v>358.93805808733725</v>
      </c>
      <c r="O2422" s="38">
        <f>IF(N2422&gt;Inputs!$B$4,1,0)</f>
        <v>0</v>
      </c>
      <c r="P2422" s="34">
        <f t="shared" si="372"/>
        <v>7.0378887332436302E-2</v>
      </c>
      <c r="Q2422" s="36">
        <f>Inputs!$B$12*(1+$B2422)^0*$C2422+Inputs!$B$29*(1+$D2422)^0*Inputs!$B$19+Inputs!$B$30*(1+$E2422)^0*Inputs!$B$20+Inputs!$B$31*(1+$F2422)^0*Inputs!$B$21+Inputs!$B$22*(1+Inputs!$B$23)^0</f>
        <v>12317.069338667308</v>
      </c>
      <c r="R2422" s="36">
        <f>Inputs!$B$12*(1+$B2422)^1*$C2422+Inputs!$B$29*(1+$D2422)^1*Inputs!$B$19+Inputs!$B$30*(1+$E2422)^1*Inputs!$B$20+Inputs!$B$31*(1+$F2422)^1*Inputs!$B$21+Inputs!$B$22*(1+Inputs!$B$23)^1</f>
        <v>13976.457553687105</v>
      </c>
      <c r="S2422" s="36">
        <f>Inputs!$B$12*(1+$B2422)^2*$C2422+Inputs!$B$29*(1+$D2422)^2*Inputs!$B$19+Inputs!$B$30*(1+$E2422)^2*Inputs!$B$20+Inputs!$B$31*(1+$F2422)^2*Inputs!$B$21+Inputs!$B$22*(1+Inputs!$B$23)^2</f>
        <v>16086.322254387887</v>
      </c>
      <c r="T2422" s="36">
        <f>Inputs!$B$12*(1+$B2422)^3*$C2422+Inputs!$B$29*(1+$D2422)^3*Inputs!$B$19+Inputs!$B$30*(1+$E2422)^3*Inputs!$B$20+Inputs!$B$31*(1+$F2422)^3*Inputs!$B$21+Inputs!$B$22*(1+Inputs!$B$23)^3</f>
        <v>18787.092716815947</v>
      </c>
      <c r="U2422" s="36">
        <f>Inputs!$B$12*(1+$B2422)^4*$C2422+Inputs!$B$29*(1+$D2422)^4*Inputs!$B$19+Inputs!$B$30*(1+$E2422)^4*Inputs!$B$20+Inputs!$B$31*(1+$F2422)^4*Inputs!$B$21+Inputs!$B$22*(1+Inputs!$B$23)^4</f>
        <v>22263.861202931257</v>
      </c>
      <c r="V2422" s="35">
        <f>Inputs!$B$13/(Q2422*(1-$G2422))</f>
        <v>1.3182542261728012</v>
      </c>
      <c r="W2422" s="36">
        <f>Inputs!$B$13</f>
        <v>12660</v>
      </c>
      <c r="X2422" s="36">
        <f t="shared" si="373"/>
        <v>13853.65578091279</v>
      </c>
      <c r="Y2422" s="36">
        <f t="shared" si="374"/>
        <v>15355.768933523668</v>
      </c>
      <c r="Z2422" s="36">
        <f t="shared" si="375"/>
        <v>17245.747048296274</v>
      </c>
      <c r="AA2422" s="36">
        <f t="shared" si="376"/>
        <v>19621.785793249011</v>
      </c>
      <c r="AB2422" s="36">
        <f t="shared" si="377"/>
        <v>58208.599103321634</v>
      </c>
      <c r="AC2422" s="36">
        <f t="shared" si="378"/>
        <v>287494.14958095178</v>
      </c>
      <c r="AD2422" s="36">
        <f t="shared" si="379"/>
        <v>177254.7670019716</v>
      </c>
    </row>
    <row r="2423" spans="1:30" ht="14.25" customHeight="1" x14ac:dyDescent="0.25">
      <c r="A2423" s="16">
        <v>2407</v>
      </c>
      <c r="B2423" s="34">
        <v>0.31118540411349999</v>
      </c>
      <c r="C2423" s="34">
        <v>7.7140553653241795E-2</v>
      </c>
      <c r="D2423" s="34">
        <v>3.2161104350923599E-2</v>
      </c>
      <c r="E2423" s="34">
        <v>5.3472670401665902E-2</v>
      </c>
      <c r="F2423" s="34">
        <v>2.4949762157286798E-2</v>
      </c>
      <c r="G2423" s="34">
        <v>0.18460677560833699</v>
      </c>
      <c r="H2423" s="35">
        <v>0.92621273923562197</v>
      </c>
      <c r="I2423" s="34">
        <v>0.10343483491383899</v>
      </c>
      <c r="J2423" s="34">
        <v>2.9960787659782499E-2</v>
      </c>
      <c r="K2423" s="36">
        <f>Inputs!$B$12*(1+$B2423)^4</f>
        <v>177340.39635674143</v>
      </c>
      <c r="L2423" s="36">
        <f t="shared" si="370"/>
        <v>17300.660277444895</v>
      </c>
      <c r="M2423" s="36">
        <f t="shared" si="371"/>
        <v>202872.28049560328</v>
      </c>
      <c r="N2423" s="37">
        <f>M2423/Inputs!$B$6</f>
        <v>309.2565251457367</v>
      </c>
      <c r="O2423" s="38">
        <f>IF(N2423&gt;Inputs!$B$4,1,0)</f>
        <v>0</v>
      </c>
      <c r="P2423" s="34">
        <f t="shared" si="372"/>
        <v>7.3474047254056499E-2</v>
      </c>
      <c r="Q2423" s="36">
        <f>Inputs!$B$12*(1+$B2423)^0*$C2423+Inputs!$B$29*(1+$D2423)^0*Inputs!$B$19+Inputs!$B$30*(1+$E2423)^0*Inputs!$B$20+Inputs!$B$31*(1+$F2423)^0*Inputs!$B$21+Inputs!$B$22*(1+Inputs!$B$23)^0</f>
        <v>12650.477246621431</v>
      </c>
      <c r="R2423" s="36">
        <f>Inputs!$B$12*(1+$B2423)^1*$C2423+Inputs!$B$29*(1+$D2423)^1*Inputs!$B$19+Inputs!$B$30*(1+$E2423)^1*Inputs!$B$20+Inputs!$B$31*(1+$F2423)^1*Inputs!$B$21+Inputs!$B$22*(1+Inputs!$B$23)^1</f>
        <v>14374.700871029552</v>
      </c>
      <c r="S2423" s="36">
        <f>Inputs!$B$12*(1+$B2423)^2*$C2423+Inputs!$B$29*(1+$D2423)^2*Inputs!$B$19+Inputs!$B$30*(1+$E2423)^2*Inputs!$B$20+Inputs!$B$31*(1+$F2423)^2*Inputs!$B$21+Inputs!$B$22*(1+Inputs!$B$23)^2</f>
        <v>16558.454231864649</v>
      </c>
      <c r="T2423" s="36">
        <f>Inputs!$B$12*(1+$B2423)^3*$C2423+Inputs!$B$29*(1+$D2423)^3*Inputs!$B$19+Inputs!$B$30*(1+$E2423)^3*Inputs!$B$20+Inputs!$B$31*(1+$F2423)^3*Inputs!$B$21+Inputs!$B$22*(1+Inputs!$B$23)^3</f>
        <v>19341.712358199176</v>
      </c>
      <c r="U2423" s="36">
        <f>Inputs!$B$12*(1+$B2423)^4*$C2423+Inputs!$B$29*(1+$D2423)^4*Inputs!$B$19+Inputs!$B$30*(1+$E2423)^4*Inputs!$B$20+Inputs!$B$31*(1+$F2423)^4*Inputs!$B$21+Inputs!$B$22*(1+Inputs!$B$23)^4</f>
        <v>22907.876331038584</v>
      </c>
      <c r="V2423" s="35">
        <f>Inputs!$B$13/(Q2423*(1-$G2423))</f>
        <v>1.2273253302731957</v>
      </c>
      <c r="W2423" s="36">
        <f>Inputs!$B$13</f>
        <v>12660</v>
      </c>
      <c r="X2423" s="36">
        <f t="shared" si="373"/>
        <v>13503.183842048382</v>
      </c>
      <c r="Y2423" s="36">
        <f t="shared" si="374"/>
        <v>14538.16013163716</v>
      </c>
      <c r="Z2423" s="36">
        <f t="shared" si="375"/>
        <v>15794.614134691723</v>
      </c>
      <c r="AA2423" s="36">
        <f t="shared" si="376"/>
        <v>17300.660277444895</v>
      </c>
      <c r="AB2423" s="36">
        <f t="shared" si="377"/>
        <v>54615.025732450769</v>
      </c>
      <c r="AC2423" s="36">
        <f t="shared" si="378"/>
        <v>242521.03092643595</v>
      </c>
      <c r="AD2423" s="36">
        <f t="shared" si="379"/>
        <v>148257.25476315251</v>
      </c>
    </row>
    <row r="2424" spans="1:30" ht="14.25" customHeight="1" x14ac:dyDescent="0.25">
      <c r="A2424" s="16">
        <v>2408</v>
      </c>
      <c r="B2424" s="34">
        <v>0.329900669967996</v>
      </c>
      <c r="C2424" s="34">
        <v>4.6822737413402503E-2</v>
      </c>
      <c r="D2424" s="34">
        <v>3.04963625815814E-2</v>
      </c>
      <c r="E2424" s="34">
        <v>6.8064084036956005E-2</v>
      </c>
      <c r="F2424" s="34">
        <v>9.0868492160773601E-3</v>
      </c>
      <c r="G2424" s="34">
        <v>0.20170972323839201</v>
      </c>
      <c r="H2424" s="35">
        <v>1.1274164516393601</v>
      </c>
      <c r="I2424" s="34">
        <v>9.2402242756803296E-2</v>
      </c>
      <c r="J2424" s="34">
        <v>2.0025017935819699E-2</v>
      </c>
      <c r="K2424" s="36">
        <f>Inputs!$B$12*(1+$B2424)^4</f>
        <v>187684.35388064446</v>
      </c>
      <c r="L2424" s="36">
        <f t="shared" si="370"/>
        <v>16078.769872305438</v>
      </c>
      <c r="M2424" s="36">
        <f t="shared" si="371"/>
        <v>199831.43811124875</v>
      </c>
      <c r="N2424" s="37">
        <f>M2424/Inputs!$B$6</f>
        <v>304.62109468178164</v>
      </c>
      <c r="O2424" s="38">
        <f>IF(N2424&gt;Inputs!$B$4,1,0)</f>
        <v>0</v>
      </c>
      <c r="P2424" s="34">
        <f t="shared" si="372"/>
        <v>7.2377224820983604E-2</v>
      </c>
      <c r="Q2424" s="36">
        <f>Inputs!$B$12*(1+$B2424)^0*$C2424+Inputs!$B$29*(1+$D2424)^0*Inputs!$B$19+Inputs!$B$30*(1+$E2424)^0*Inputs!$B$20+Inputs!$B$31*(1+$F2424)^0*Inputs!$B$21+Inputs!$B$22*(1+Inputs!$B$23)^0</f>
        <v>10831.40827223107</v>
      </c>
      <c r="R2424" s="36">
        <f>Inputs!$B$12*(1+$B2424)^1*$C2424+Inputs!$B$29*(1+$D2424)^1*Inputs!$B$19+Inputs!$B$30*(1+$E2424)^1*Inputs!$B$20+Inputs!$B$31*(1+$F2424)^1*Inputs!$B$21+Inputs!$B$22*(1+Inputs!$B$23)^1</f>
        <v>12001.691414524204</v>
      </c>
      <c r="S2424" s="36">
        <f>Inputs!$B$12*(1+$B2424)^2*$C2424+Inputs!$B$29*(1+$D2424)^2*Inputs!$B$19+Inputs!$B$30*(1+$E2424)^2*Inputs!$B$20+Inputs!$B$31*(1+$F2424)^2*Inputs!$B$21+Inputs!$B$22*(1+Inputs!$B$23)^2</f>
        <v>13490.730363065104</v>
      </c>
      <c r="T2424" s="36">
        <f>Inputs!$B$12*(1+$B2424)^3*$C2424+Inputs!$B$29*(1+$D2424)^3*Inputs!$B$19+Inputs!$B$30*(1+$E2424)^3*Inputs!$B$20+Inputs!$B$31*(1+$F2424)^3*Inputs!$B$21+Inputs!$B$22*(1+Inputs!$B$23)^3</f>
        <v>15400.220505324372</v>
      </c>
      <c r="U2424" s="36">
        <f>Inputs!$B$12*(1+$B2424)^4*$C2424+Inputs!$B$29*(1+$D2424)^4*Inputs!$B$19+Inputs!$B$30*(1+$E2424)^4*Inputs!$B$20+Inputs!$B$31*(1+$F2424)^4*Inputs!$B$21+Inputs!$B$22*(1+Inputs!$B$23)^4</f>
        <v>17865.188871529019</v>
      </c>
      <c r="V2424" s="35">
        <f>Inputs!$B$13/(Q2424*(1-$G2424))</f>
        <v>1.4641579837600516</v>
      </c>
      <c r="W2424" s="36">
        <f>Inputs!$B$13</f>
        <v>12660</v>
      </c>
      <c r="X2424" s="36">
        <f t="shared" si="373"/>
        <v>13221.287806206237</v>
      </c>
      <c r="Y2424" s="36">
        <f t="shared" si="374"/>
        <v>13955.004899321386</v>
      </c>
      <c r="Z2424" s="36">
        <f t="shared" si="375"/>
        <v>14895.246719364321</v>
      </c>
      <c r="AA2424" s="36">
        <f t="shared" si="376"/>
        <v>16078.769872305438</v>
      </c>
      <c r="AB2424" s="36">
        <f t="shared" si="377"/>
        <v>54168.588833149719</v>
      </c>
      <c r="AC2424" s="36">
        <f t="shared" si="378"/>
        <v>226600.94481308942</v>
      </c>
      <c r="AD2424" s="36">
        <f t="shared" si="379"/>
        <v>145662.84927809902</v>
      </c>
    </row>
    <row r="2425" spans="1:30" ht="14.25" customHeight="1" x14ac:dyDescent="0.25">
      <c r="A2425" s="16">
        <v>2409</v>
      </c>
      <c r="B2425" s="34">
        <v>0.491910697949827</v>
      </c>
      <c r="C2425" s="34">
        <v>5.9993318239054801E-2</v>
      </c>
      <c r="D2425" s="34">
        <v>2.41412321399062E-2</v>
      </c>
      <c r="E2425" s="34">
        <v>4.2711000389276901E-2</v>
      </c>
      <c r="F2425" s="34">
        <v>1.06651553839391E-2</v>
      </c>
      <c r="G2425" s="34">
        <v>0.18406728103047901</v>
      </c>
      <c r="H2425" s="35">
        <v>1.09595885783937</v>
      </c>
      <c r="I2425" s="34">
        <v>9.9032659128253403E-2</v>
      </c>
      <c r="J2425" s="34">
        <v>2.0337537108382601E-2</v>
      </c>
      <c r="K2425" s="36">
        <f>Inputs!$B$12*(1+$B2425)^4</f>
        <v>297250.47884876543</v>
      </c>
      <c r="L2425" s="36">
        <f t="shared" si="370"/>
        <v>23741.282047087068</v>
      </c>
      <c r="M2425" s="36">
        <f t="shared" si="371"/>
        <v>255455.78085714631</v>
      </c>
      <c r="N2425" s="37">
        <f>M2425/Inputs!$B$6</f>
        <v>389.4143000871133</v>
      </c>
      <c r="O2425" s="38">
        <f>IF(N2425&gt;Inputs!$B$4,1,0)</f>
        <v>0</v>
      </c>
      <c r="P2425" s="34">
        <f t="shared" si="372"/>
        <v>7.8695122019870806E-2</v>
      </c>
      <c r="Q2425" s="36">
        <f>Inputs!$B$12*(1+$B2425)^0*$C2425+Inputs!$B$29*(1+$D2425)^0*Inputs!$B$19+Inputs!$B$30*(1+$E2425)^0*Inputs!$B$20+Inputs!$B$31*(1+$F2425)^0*Inputs!$B$21+Inputs!$B$22*(1+Inputs!$B$23)^0</f>
        <v>11621.643121770208</v>
      </c>
      <c r="R2425" s="36">
        <f>Inputs!$B$12*(1+$B2425)^1*$C2425+Inputs!$B$29*(1+$D2425)^1*Inputs!$B$19+Inputs!$B$30*(1+$E2425)^1*Inputs!$B$20+Inputs!$B$31*(1+$F2425)^1*Inputs!$B$21+Inputs!$B$22*(1+Inputs!$B$23)^1</f>
        <v>13558.310697854098</v>
      </c>
      <c r="S2425" s="36">
        <f>Inputs!$B$12*(1+$B2425)^2*$C2425+Inputs!$B$29*(1+$D2425)^2*Inputs!$B$19+Inputs!$B$30*(1+$E2425)^2*Inputs!$B$20+Inputs!$B$31*(1+$F2425)^2*Inputs!$B$21+Inputs!$B$22*(1+Inputs!$B$23)^2</f>
        <v>16370.940601476177</v>
      </c>
      <c r="T2425" s="36">
        <f>Inputs!$B$12*(1+$B2425)^3*$C2425+Inputs!$B$29*(1+$D2425)^3*Inputs!$B$19+Inputs!$B$30*(1+$E2425)^3*Inputs!$B$20+Inputs!$B$31*(1+$F2425)^3*Inputs!$B$21+Inputs!$B$22*(1+Inputs!$B$23)^3</f>
        <v>20488.180827478631</v>
      </c>
      <c r="U2425" s="36">
        <f>Inputs!$B$12*(1+$B2425)^4*$C2425+Inputs!$B$29*(1+$D2425)^4*Inputs!$B$19+Inputs!$B$30*(1+$E2425)^4*Inputs!$B$20+Inputs!$B$31*(1+$F2425)^4*Inputs!$B$21+Inputs!$B$22*(1+Inputs!$B$23)^4</f>
        <v>26549.452385637611</v>
      </c>
      <c r="V2425" s="35">
        <f>Inputs!$B$13/(Q2425*(1-$G2425))</f>
        <v>1.3350939318618578</v>
      </c>
      <c r="W2425" s="36">
        <f>Inputs!$B$13</f>
        <v>12660</v>
      </c>
      <c r="X2425" s="36">
        <f t="shared" si="373"/>
        <v>14108.33460786823</v>
      </c>
      <c r="Y2425" s="36">
        <f t="shared" si="374"/>
        <v>16236.498448144535</v>
      </c>
      <c r="Z2425" s="36">
        <f t="shared" si="375"/>
        <v>19320.523005741092</v>
      </c>
      <c r="AA2425" s="36">
        <f t="shared" si="376"/>
        <v>23741.282047087068</v>
      </c>
      <c r="AB2425" s="36">
        <f t="shared" si="377"/>
        <v>63479.653127193727</v>
      </c>
      <c r="AC2425" s="36">
        <f t="shared" si="378"/>
        <v>307822.39902498154</v>
      </c>
      <c r="AD2425" s="36">
        <f t="shared" si="379"/>
        <v>191976.1277299526</v>
      </c>
    </row>
    <row r="2426" spans="1:30" ht="14.25" customHeight="1" x14ac:dyDescent="0.25">
      <c r="A2426" s="16">
        <v>2410</v>
      </c>
      <c r="B2426" s="34">
        <v>0.37228088495436201</v>
      </c>
      <c r="C2426" s="34">
        <v>5.3892927680391202E-2</v>
      </c>
      <c r="D2426" s="34">
        <v>2.25103540048271E-2</v>
      </c>
      <c r="E2426" s="34">
        <v>6.2271207836026202E-2</v>
      </c>
      <c r="F2426" s="34">
        <v>3.1958929754231598E-2</v>
      </c>
      <c r="G2426" s="34">
        <v>0.205505250606836</v>
      </c>
      <c r="H2426" s="35">
        <v>0.98115991062991204</v>
      </c>
      <c r="I2426" s="34">
        <v>8.9629199865739195E-2</v>
      </c>
      <c r="J2426" s="34">
        <v>1.9144780439135301E-2</v>
      </c>
      <c r="K2426" s="36">
        <f>Inputs!$B$12*(1+$B2426)^4</f>
        <v>212776.32619491412</v>
      </c>
      <c r="L2426" s="36">
        <f t="shared" si="370"/>
        <v>16213.396185589228</v>
      </c>
      <c r="M2426" s="36">
        <f t="shared" si="371"/>
        <v>207458.92470104541</v>
      </c>
      <c r="N2426" s="37">
        <f>M2426/Inputs!$B$6</f>
        <v>316.24836082476435</v>
      </c>
      <c r="O2426" s="38">
        <f>IF(N2426&gt;Inputs!$B$4,1,0)</f>
        <v>0</v>
      </c>
      <c r="P2426" s="34">
        <f t="shared" si="372"/>
        <v>7.0484419426603898E-2</v>
      </c>
      <c r="Q2426" s="36">
        <f>Inputs!$B$12*(1+$B2426)^0*$C2426+Inputs!$B$29*(1+$D2426)^0*Inputs!$B$19+Inputs!$B$30*(1+$E2426)^0*Inputs!$B$20+Inputs!$B$31*(1+$F2426)^0*Inputs!$B$21+Inputs!$B$22*(1+Inputs!$B$23)^0</f>
        <v>11255.619688250394</v>
      </c>
      <c r="R2426" s="36">
        <f>Inputs!$B$12*(1+$B2426)^1*$C2426+Inputs!$B$29*(1+$D2426)^1*Inputs!$B$19+Inputs!$B$30*(1+$E2426)^1*Inputs!$B$20+Inputs!$B$31*(1+$F2426)^1*Inputs!$B$21+Inputs!$B$22*(1+Inputs!$B$23)^1</f>
        <v>12765.223720735143</v>
      </c>
      <c r="S2426" s="36">
        <f>Inputs!$B$12*(1+$B2426)^2*$C2426+Inputs!$B$29*(1+$D2426)^2*Inputs!$B$19+Inputs!$B$30*(1+$E2426)^2*Inputs!$B$20+Inputs!$B$31*(1+$F2426)^2*Inputs!$B$21+Inputs!$B$22*(1+Inputs!$B$23)^2</f>
        <v>14736.924066682313</v>
      </c>
      <c r="T2426" s="36">
        <f>Inputs!$B$12*(1+$B2426)^3*$C2426+Inputs!$B$29*(1+$D2426)^3*Inputs!$B$19+Inputs!$B$30*(1+$E2426)^3*Inputs!$B$20+Inputs!$B$31*(1+$F2426)^3*Inputs!$B$21+Inputs!$B$22*(1+Inputs!$B$23)^3</f>
        <v>17338.287828897272</v>
      </c>
      <c r="U2426" s="36">
        <f>Inputs!$B$12*(1+$B2426)^4*$C2426+Inputs!$B$29*(1+$D2426)^4*Inputs!$B$19+Inputs!$B$30*(1+$E2426)^4*Inputs!$B$20+Inputs!$B$31*(1+$F2426)^4*Inputs!$B$21+Inputs!$B$22*(1+Inputs!$B$23)^4</f>
        <v>20799.034184766009</v>
      </c>
      <c r="V2426" s="35">
        <f>Inputs!$B$13/(Q2426*(1-$G2426))</f>
        <v>1.4157066230081037</v>
      </c>
      <c r="W2426" s="36">
        <f>Inputs!$B$13</f>
        <v>12660</v>
      </c>
      <c r="X2426" s="36">
        <f t="shared" si="373"/>
        <v>13256.176884329832</v>
      </c>
      <c r="Y2426" s="36">
        <f t="shared" si="374"/>
        <v>14031.746599268919</v>
      </c>
      <c r="Z2426" s="36">
        <f t="shared" si="375"/>
        <v>15012.14269478498</v>
      </c>
      <c r="AA2426" s="36">
        <f t="shared" si="376"/>
        <v>16213.396185589228</v>
      </c>
      <c r="AB2426" s="36">
        <f t="shared" si="377"/>
        <v>54834.834491573856</v>
      </c>
      <c r="AC2426" s="36">
        <f t="shared" si="378"/>
        <v>234431.92453250519</v>
      </c>
      <c r="AD2426" s="36">
        <f t="shared" si="379"/>
        <v>152624.09020947156</v>
      </c>
    </row>
    <row r="2427" spans="1:30" ht="14.25" customHeight="1" x14ac:dyDescent="0.25">
      <c r="A2427" s="16">
        <v>2411</v>
      </c>
      <c r="B2427" s="34">
        <v>0.26939251658607399</v>
      </c>
      <c r="C2427" s="34">
        <v>7.1942114852790007E-2</v>
      </c>
      <c r="D2427" s="34">
        <v>2.7341094146412899E-2</v>
      </c>
      <c r="E2427" s="34">
        <v>2.84911508396745E-2</v>
      </c>
      <c r="F2427" s="34">
        <v>1.25035963400157E-2</v>
      </c>
      <c r="G2427" s="34">
        <v>0.20263146037670199</v>
      </c>
      <c r="H2427" s="35">
        <v>0.95320427108525796</v>
      </c>
      <c r="I2427" s="34">
        <v>0.102779257264189</v>
      </c>
      <c r="J2427" s="34">
        <v>3.0008426716222201E-2</v>
      </c>
      <c r="K2427" s="36">
        <f>Inputs!$B$12*(1+$B2427)^4</f>
        <v>155788.35272278494</v>
      </c>
      <c r="L2427" s="36">
        <f t="shared" si="370"/>
        <v>15083.661131964011</v>
      </c>
      <c r="M2427" s="36">
        <f t="shared" si="371"/>
        <v>182248.82222847943</v>
      </c>
      <c r="N2427" s="37">
        <f>M2427/Inputs!$B$6</f>
        <v>277.81832656780404</v>
      </c>
      <c r="O2427" s="38">
        <f>IF(N2427&gt;Inputs!$B$4,1,0)</f>
        <v>0</v>
      </c>
      <c r="P2427" s="34">
        <f t="shared" si="372"/>
        <v>7.2770830547966806E-2</v>
      </c>
      <c r="Q2427" s="36">
        <f>Inputs!$B$12*(1+$B2427)^0*$C2427+Inputs!$B$29*(1+$D2427)^0*Inputs!$B$19+Inputs!$B$30*(1+$E2427)^0*Inputs!$B$20+Inputs!$B$31*(1+$F2427)^0*Inputs!$B$21+Inputs!$B$22*(1+Inputs!$B$23)^0</f>
        <v>12338.570918594323</v>
      </c>
      <c r="R2427" s="36">
        <f>Inputs!$B$12*(1+$B2427)^1*$C2427+Inputs!$B$29*(1+$D2427)^1*Inputs!$B$19+Inputs!$B$30*(1+$E2427)^1*Inputs!$B$20+Inputs!$B$31*(1+$F2427)^1*Inputs!$B$21+Inputs!$B$22*(1+Inputs!$B$23)^1</f>
        <v>13650.553482532534</v>
      </c>
      <c r="S2427" s="36">
        <f>Inputs!$B$12*(1+$B2427)^2*$C2427+Inputs!$B$29*(1+$D2427)^2*Inputs!$B$19+Inputs!$B$30*(1+$E2427)^2*Inputs!$B$20+Inputs!$B$31*(1+$F2427)^2*Inputs!$B$21+Inputs!$B$22*(1+Inputs!$B$23)^2</f>
        <v>15278.935714462663</v>
      </c>
      <c r="T2427" s="36">
        <f>Inputs!$B$12*(1+$B2427)^3*$C2427+Inputs!$B$29*(1+$D2427)^3*Inputs!$B$19+Inputs!$B$30*(1+$E2427)^3*Inputs!$B$20+Inputs!$B$31*(1+$F2427)^3*Inputs!$B$21+Inputs!$B$22*(1+Inputs!$B$23)^3</f>
        <v>17308.179825182189</v>
      </c>
      <c r="U2427" s="36">
        <f>Inputs!$B$12*(1+$B2427)^4*$C2427+Inputs!$B$29*(1+$D2427)^4*Inputs!$B$19+Inputs!$B$30*(1+$E2427)^4*Inputs!$B$20+Inputs!$B$31*(1+$F2427)^4*Inputs!$B$21+Inputs!$B$22*(1+Inputs!$B$23)^4</f>
        <v>19845.483807205565</v>
      </c>
      <c r="V2427" s="35">
        <f>Inputs!$B$13/(Q2427*(1-$G2427))</f>
        <v>1.2867961343774661</v>
      </c>
      <c r="W2427" s="36">
        <f>Inputs!$B$13</f>
        <v>12660</v>
      </c>
      <c r="X2427" s="36">
        <f t="shared" si="373"/>
        <v>13098.413714534865</v>
      </c>
      <c r="Y2427" s="36">
        <f t="shared" si="374"/>
        <v>13644.898246420626</v>
      </c>
      <c r="Z2427" s="36">
        <f t="shared" si="375"/>
        <v>14306.145471699416</v>
      </c>
      <c r="AA2427" s="36">
        <f t="shared" si="376"/>
        <v>15083.661131964011</v>
      </c>
      <c r="AB2427" s="36">
        <f t="shared" si="377"/>
        <v>51346.524455524639</v>
      </c>
      <c r="AC2427" s="36">
        <f t="shared" si="378"/>
        <v>213496.2313150205</v>
      </c>
      <c r="AD2427" s="36">
        <f t="shared" si="379"/>
        <v>130902.2977729548</v>
      </c>
    </row>
    <row r="2428" spans="1:30" ht="14.25" customHeight="1" x14ac:dyDescent="0.25">
      <c r="A2428" s="16">
        <v>2412</v>
      </c>
      <c r="B2428" s="34">
        <v>0.46074162316920297</v>
      </c>
      <c r="C2428" s="34">
        <v>5.73156680423327E-2</v>
      </c>
      <c r="D2428" s="34">
        <v>4.6246335304655002E-2</v>
      </c>
      <c r="E2428" s="34">
        <v>2.95933766366459E-2</v>
      </c>
      <c r="F2428" s="34">
        <v>3.6767056612692799E-2</v>
      </c>
      <c r="G2428" s="34">
        <v>0.19457077476578799</v>
      </c>
      <c r="H2428" s="35">
        <v>1.1531554932218899</v>
      </c>
      <c r="I2428" s="34">
        <v>9.6059941353854095E-2</v>
      </c>
      <c r="J2428" s="34">
        <v>2.55939410927833E-2</v>
      </c>
      <c r="K2428" s="36">
        <f>Inputs!$B$12*(1+$B2428)^4</f>
        <v>273177.46352271899</v>
      </c>
      <c r="L2428" s="36">
        <f t="shared" si="370"/>
        <v>23272.039690053945</v>
      </c>
      <c r="M2428" s="36">
        <f t="shared" si="371"/>
        <v>277869.83757764031</v>
      </c>
      <c r="N2428" s="37">
        <f>M2428/Inputs!$B$6</f>
        <v>423.58206947811021</v>
      </c>
      <c r="O2428" s="38">
        <f>IF(N2428&gt;Inputs!$B$4,1,0)</f>
        <v>1</v>
      </c>
      <c r="P2428" s="34">
        <f t="shared" si="372"/>
        <v>7.0466000261070791E-2</v>
      </c>
      <c r="Q2428" s="36">
        <f>Inputs!$B$12*(1+$B2428)^0*$C2428+Inputs!$B$29*(1+$D2428)^0*Inputs!$B$19+Inputs!$B$30*(1+$E2428)^0*Inputs!$B$20+Inputs!$B$31*(1+$F2428)^0*Inputs!$B$21+Inputs!$B$22*(1+Inputs!$B$23)^0</f>
        <v>11460.984109966885</v>
      </c>
      <c r="R2428" s="36">
        <f>Inputs!$B$12*(1+$B2428)^1*$C2428+Inputs!$B$29*(1+$D2428)^1*Inputs!$B$19+Inputs!$B$30*(1+$E2428)^1*Inputs!$B$20+Inputs!$B$31*(1+$F2428)^1*Inputs!$B$21+Inputs!$B$22*(1+Inputs!$B$23)^1</f>
        <v>13369.220324513744</v>
      </c>
      <c r="S2428" s="36">
        <f>Inputs!$B$12*(1+$B2428)^2*$C2428+Inputs!$B$29*(1+$D2428)^2*Inputs!$B$19+Inputs!$B$30*(1+$E2428)^2*Inputs!$B$20+Inputs!$B$31*(1+$F2428)^2*Inputs!$B$21+Inputs!$B$22*(1+Inputs!$B$23)^2</f>
        <v>16020.768856279425</v>
      </c>
      <c r="T2428" s="36">
        <f>Inputs!$B$12*(1+$B2428)^3*$C2428+Inputs!$B$29*(1+$D2428)^3*Inputs!$B$19+Inputs!$B$30*(1+$E2428)^3*Inputs!$B$20+Inputs!$B$31*(1+$F2428)^3*Inputs!$B$21+Inputs!$B$22*(1+Inputs!$B$23)^3</f>
        <v>19752.537522669052</v>
      </c>
      <c r="U2428" s="36">
        <f>Inputs!$B$12*(1+$B2428)^4*$C2428+Inputs!$B$29*(1+$D2428)^4*Inputs!$B$19+Inputs!$B$30*(1+$E2428)^4*Inputs!$B$20+Inputs!$B$31*(1+$F2428)^4*Inputs!$B$21+Inputs!$B$22*(1+Inputs!$B$23)^4</f>
        <v>25056.429954620005</v>
      </c>
      <c r="V2428" s="35">
        <f>Inputs!$B$13/(Q2428*(1-$G2428))</f>
        <v>1.3714639970419207</v>
      </c>
      <c r="W2428" s="36">
        <f>Inputs!$B$13</f>
        <v>12660</v>
      </c>
      <c r="X2428" s="36">
        <f t="shared" si="373"/>
        <v>14180.186163703616</v>
      </c>
      <c r="Y2428" s="36">
        <f t="shared" si="374"/>
        <v>16288.334280706706</v>
      </c>
      <c r="Z2428" s="36">
        <f t="shared" si="375"/>
        <v>19214.14552592484</v>
      </c>
      <c r="AA2428" s="36">
        <f t="shared" si="376"/>
        <v>23272.039690053945</v>
      </c>
      <c r="AB2428" s="36">
        <f t="shared" si="377"/>
        <v>63749.092073379041</v>
      </c>
      <c r="AC2428" s="36">
        <f t="shared" si="378"/>
        <v>338711.75906908792</v>
      </c>
      <c r="AD2428" s="36">
        <f t="shared" si="379"/>
        <v>214120.74550426129</v>
      </c>
    </row>
    <row r="2429" spans="1:30" ht="14.25" customHeight="1" x14ac:dyDescent="0.25">
      <c r="A2429" s="16">
        <v>2413</v>
      </c>
      <c r="B2429" s="34">
        <v>0.39118351986578198</v>
      </c>
      <c r="C2429" s="34">
        <v>6.2009995769994997E-2</v>
      </c>
      <c r="D2429" s="34">
        <v>1.5609831120743E-2</v>
      </c>
      <c r="E2429" s="34">
        <v>4.3048146566770099E-2</v>
      </c>
      <c r="F2429" s="34">
        <v>2.1137448715283901E-2</v>
      </c>
      <c r="G2429" s="34">
        <v>0.190778097748519</v>
      </c>
      <c r="H2429" s="35">
        <v>0.954922611336948</v>
      </c>
      <c r="I2429" s="34">
        <v>9.8128263352578002E-2</v>
      </c>
      <c r="J2429" s="34">
        <v>3.1576330722581397E-2</v>
      </c>
      <c r="K2429" s="36">
        <f>Inputs!$B$12*(1+$B2429)^4</f>
        <v>224744.4354570685</v>
      </c>
      <c r="L2429" s="36">
        <f t="shared" si="370"/>
        <v>17568.680215889257</v>
      </c>
      <c r="M2429" s="36">
        <f t="shared" si="371"/>
        <v>225955.75254834414</v>
      </c>
      <c r="N2429" s="37">
        <f>M2429/Inputs!$B$6</f>
        <v>344.44474473832946</v>
      </c>
      <c r="O2429" s="38">
        <f>IF(N2429&gt;Inputs!$B$4,1,0)</f>
        <v>0</v>
      </c>
      <c r="P2429" s="34">
        <f t="shared" si="372"/>
        <v>6.6551932629996605E-2</v>
      </c>
      <c r="Q2429" s="36">
        <f>Inputs!$B$12*(1+$B2429)^0*$C2429+Inputs!$B$29*(1+$D2429)^0*Inputs!$B$19+Inputs!$B$30*(1+$E2429)^0*Inputs!$B$20+Inputs!$B$31*(1+$F2429)^0*Inputs!$B$21+Inputs!$B$22*(1+Inputs!$B$23)^0</f>
        <v>11742.64377362662</v>
      </c>
      <c r="R2429" s="36">
        <f>Inputs!$B$12*(1+$B2429)^1*$C2429+Inputs!$B$29*(1+$D2429)^1*Inputs!$B$19+Inputs!$B$30*(1+$E2429)^1*Inputs!$B$20+Inputs!$B$31*(1+$F2429)^1*Inputs!$B$21+Inputs!$B$22*(1+Inputs!$B$23)^1</f>
        <v>13384.030831236858</v>
      </c>
      <c r="S2429" s="36">
        <f>Inputs!$B$12*(1+$B2429)^2*$C2429+Inputs!$B$29*(1+$D2429)^2*Inputs!$B$19+Inputs!$B$30*(1+$E2429)^2*Inputs!$B$20+Inputs!$B$31*(1+$F2429)^2*Inputs!$B$21+Inputs!$B$22*(1+Inputs!$B$23)^2</f>
        <v>15600.163087557579</v>
      </c>
      <c r="T2429" s="36">
        <f>Inputs!$B$12*(1+$B2429)^3*$C2429+Inputs!$B$29*(1+$D2429)^3*Inputs!$B$19+Inputs!$B$30*(1+$E2429)^3*Inputs!$B$20+Inputs!$B$31*(1+$F2429)^3*Inputs!$B$21+Inputs!$B$22*(1+Inputs!$B$23)^3</f>
        <v>18613.951501663621</v>
      </c>
      <c r="U2429" s="36">
        <f>Inputs!$B$12*(1+$B2429)^4*$C2429+Inputs!$B$29*(1+$D2429)^4*Inputs!$B$19+Inputs!$B$30*(1+$E2429)^4*Inputs!$B$20+Inputs!$B$31*(1+$F2429)^4*Inputs!$B$21+Inputs!$B$22*(1+Inputs!$B$23)^4</f>
        <v>22735.438354780348</v>
      </c>
      <c r="V2429" s="35">
        <f>Inputs!$B$13/(Q2429*(1-$G2429))</f>
        <v>1.33229436375032</v>
      </c>
      <c r="W2429" s="36">
        <f>Inputs!$B$13</f>
        <v>12660</v>
      </c>
      <c r="X2429" s="36">
        <f t="shared" si="373"/>
        <v>13407.819708779147</v>
      </c>
      <c r="Y2429" s="36">
        <f t="shared" si="374"/>
        <v>14436.906283861075</v>
      </c>
      <c r="Z2429" s="36">
        <f t="shared" si="375"/>
        <v>15804.895210168082</v>
      </c>
      <c r="AA2429" s="36">
        <f t="shared" si="376"/>
        <v>17568.680215889257</v>
      </c>
      <c r="AB2429" s="36">
        <f t="shared" si="377"/>
        <v>55420.374702214831</v>
      </c>
      <c r="AC2429" s="36">
        <f t="shared" si="378"/>
        <v>272320.18600428692</v>
      </c>
      <c r="AD2429" s="36">
        <f t="shared" si="379"/>
        <v>170535.37784612933</v>
      </c>
    </row>
    <row r="2430" spans="1:30" ht="14.25" customHeight="1" x14ac:dyDescent="0.25">
      <c r="A2430" s="16">
        <v>2414</v>
      </c>
      <c r="B2430" s="34">
        <v>0.27113457314413603</v>
      </c>
      <c r="C2430" s="34">
        <v>7.7805369584462297E-2</v>
      </c>
      <c r="D2430" s="34">
        <v>2.4178012201912898E-2</v>
      </c>
      <c r="E2430" s="34">
        <v>3.6424804403694298E-2</v>
      </c>
      <c r="F2430" s="34">
        <v>3.5560536554053702E-3</v>
      </c>
      <c r="G2430" s="34">
        <v>0.18609750928024599</v>
      </c>
      <c r="H2430" s="35">
        <v>1.1656382895787201</v>
      </c>
      <c r="I2430" s="34">
        <v>0.10253446435991501</v>
      </c>
      <c r="J2430" s="34">
        <v>2.76411129886577E-2</v>
      </c>
      <c r="K2430" s="36">
        <f>Inputs!$B$12*(1+$B2430)^4</f>
        <v>156645.30216462511</v>
      </c>
      <c r="L2430" s="36">
        <f t="shared" si="370"/>
        <v>19641.04901551261</v>
      </c>
      <c r="M2430" s="36">
        <f t="shared" si="371"/>
        <v>223538.56253505326</v>
      </c>
      <c r="N2430" s="37">
        <f>M2430/Inputs!$B$6</f>
        <v>340.76000386441046</v>
      </c>
      <c r="O2430" s="38">
        <f>IF(N2430&gt;Inputs!$B$4,1,0)</f>
        <v>0</v>
      </c>
      <c r="P2430" s="34">
        <f t="shared" si="372"/>
        <v>7.48933513712573E-2</v>
      </c>
      <c r="Q2430" s="36">
        <f>Inputs!$B$12*(1+$B2430)^0*$C2430+Inputs!$B$29*(1+$D2430)^0*Inputs!$B$19+Inputs!$B$30*(1+$E2430)^0*Inputs!$B$20+Inputs!$B$31*(1+$F2430)^0*Inputs!$B$21+Inputs!$B$22*(1+Inputs!$B$23)^0</f>
        <v>12690.366202494661</v>
      </c>
      <c r="R2430" s="36">
        <f>Inputs!$B$12*(1+$B2430)^1*$C2430+Inputs!$B$29*(1+$D2430)^1*Inputs!$B$19+Inputs!$B$30*(1+$E2430)^1*Inputs!$B$20+Inputs!$B$31*(1+$F2430)^1*Inputs!$B$21+Inputs!$B$22*(1+Inputs!$B$23)^1</f>
        <v>14074.354229373814</v>
      </c>
      <c r="S2430" s="36">
        <f>Inputs!$B$12*(1+$B2430)^2*$C2430+Inputs!$B$29*(1+$D2430)^2*Inputs!$B$19+Inputs!$B$30*(1+$E2430)^2*Inputs!$B$20+Inputs!$B$31*(1+$F2430)^2*Inputs!$B$21+Inputs!$B$22*(1+Inputs!$B$23)^2</f>
        <v>15804.775161980037</v>
      </c>
      <c r="T2430" s="36">
        <f>Inputs!$B$12*(1+$B2430)^3*$C2430+Inputs!$B$29*(1+$D2430)^3*Inputs!$B$19+Inputs!$B$30*(1+$E2430)^3*Inputs!$B$20+Inputs!$B$31*(1+$F2430)^3*Inputs!$B$21+Inputs!$B$22*(1+Inputs!$B$23)^3</f>
        <v>17974.784860478125</v>
      </c>
      <c r="U2430" s="36">
        <f>Inputs!$B$12*(1+$B2430)^4*$C2430+Inputs!$B$29*(1+$D2430)^4*Inputs!$B$19+Inputs!$B$30*(1+$E2430)^4*Inputs!$B$20+Inputs!$B$31*(1+$F2430)^4*Inputs!$B$21+Inputs!$B$22*(1+Inputs!$B$23)^4</f>
        <v>20702.771891087265</v>
      </c>
      <c r="V2430" s="35">
        <f>Inputs!$B$13/(Q2430*(1-$G2430))</f>
        <v>1.2257084314993385</v>
      </c>
      <c r="W2430" s="36">
        <f>Inputs!$B$13</f>
        <v>12660</v>
      </c>
      <c r="X2430" s="36">
        <f t="shared" si="373"/>
        <v>13868.648193587014</v>
      </c>
      <c r="Y2430" s="36">
        <f t="shared" si="374"/>
        <v>15380.599118354083</v>
      </c>
      <c r="Z2430" s="36">
        <f t="shared" si="375"/>
        <v>17272.666696754164</v>
      </c>
      <c r="AA2430" s="36">
        <f t="shared" si="376"/>
        <v>19641.04901551261</v>
      </c>
      <c r="AB2430" s="36">
        <f t="shared" si="377"/>
        <v>58113.230538004049</v>
      </c>
      <c r="AC2430" s="36">
        <f t="shared" si="378"/>
        <v>269502.55397854169</v>
      </c>
      <c r="AD2430" s="36">
        <f t="shared" si="379"/>
        <v>165425.33199704922</v>
      </c>
    </row>
    <row r="2431" spans="1:30" ht="14.25" customHeight="1" x14ac:dyDescent="0.25">
      <c r="A2431" s="16">
        <v>2415</v>
      </c>
      <c r="B2431" s="34">
        <v>0.44414735026983498</v>
      </c>
      <c r="C2431" s="34">
        <v>4.5636365288284901E-2</v>
      </c>
      <c r="D2431" s="34">
        <v>1.8604858782289301E-2</v>
      </c>
      <c r="E2431" s="34">
        <v>4.0138413860472698E-2</v>
      </c>
      <c r="F2431" s="34">
        <v>1.93386872298407E-3</v>
      </c>
      <c r="G2431" s="34">
        <v>0.216848407714887</v>
      </c>
      <c r="H2431" s="35">
        <v>1.03758018294659</v>
      </c>
      <c r="I2431" s="34">
        <v>9.6389669449494397E-2</v>
      </c>
      <c r="J2431" s="34">
        <v>2.76788006561055E-2</v>
      </c>
      <c r="K2431" s="36">
        <f>Inputs!$B$12*(1+$B2431)^4</f>
        <v>260974.02355830878</v>
      </c>
      <c r="L2431" s="36">
        <f t="shared" si="370"/>
        <v>16543.11205239741</v>
      </c>
      <c r="M2431" s="36">
        <f t="shared" si="371"/>
        <v>209966.26874473703</v>
      </c>
      <c r="N2431" s="37">
        <f>M2431/Inputs!$B$6</f>
        <v>320.07053162307471</v>
      </c>
      <c r="O2431" s="38">
        <f>IF(N2431&gt;Inputs!$B$4,1,0)</f>
        <v>0</v>
      </c>
      <c r="P2431" s="34">
        <f t="shared" si="372"/>
        <v>6.8710868793388891E-2</v>
      </c>
      <c r="Q2431" s="36">
        <f>Inputs!$B$12*(1+$B2431)^0*$C2431+Inputs!$B$29*(1+$D2431)^0*Inputs!$B$19+Inputs!$B$30*(1+$E2431)^0*Inputs!$B$20+Inputs!$B$31*(1+$F2431)^0*Inputs!$B$21+Inputs!$B$22*(1+Inputs!$B$23)^0</f>
        <v>10760.225944724014</v>
      </c>
      <c r="R2431" s="36">
        <f>Inputs!$B$12*(1+$B2431)^1*$C2431+Inputs!$B$29*(1+$D2431)^1*Inputs!$B$19+Inputs!$B$30*(1+$E2431)^1*Inputs!$B$20+Inputs!$B$31*(1+$F2431)^1*Inputs!$B$21+Inputs!$B$22*(1+Inputs!$B$23)^1</f>
        <v>12078.24340508284</v>
      </c>
      <c r="S2431" s="36">
        <f>Inputs!$B$12*(1+$B2431)^2*$C2431+Inputs!$B$29*(1+$D2431)^2*Inputs!$B$19+Inputs!$B$30*(1+$E2431)^2*Inputs!$B$20+Inputs!$B$31*(1+$F2431)^2*Inputs!$B$21+Inputs!$B$22*(1+Inputs!$B$23)^2</f>
        <v>13939.546511154036</v>
      </c>
      <c r="T2431" s="36">
        <f>Inputs!$B$12*(1+$B2431)^3*$C2431+Inputs!$B$29*(1+$D2431)^3*Inputs!$B$19+Inputs!$B$30*(1+$E2431)^3*Inputs!$B$20+Inputs!$B$31*(1+$F2431)^3*Inputs!$B$21+Inputs!$B$22*(1+Inputs!$B$23)^3</f>
        <v>16584.164107052275</v>
      </c>
      <c r="U2431" s="36">
        <f>Inputs!$B$12*(1+$B2431)^4*$C2431+Inputs!$B$29*(1+$D2431)^4*Inputs!$B$19+Inputs!$B$30*(1+$E2431)^4*Inputs!$B$20+Inputs!$B$31*(1+$F2431)^4*Inputs!$B$21+Inputs!$B$22*(1+Inputs!$B$23)^4</f>
        <v>20358.684291708632</v>
      </c>
      <c r="V2431" s="35">
        <f>Inputs!$B$13/(Q2431*(1-$G2431))</f>
        <v>1.502333943072629</v>
      </c>
      <c r="W2431" s="36">
        <f>Inputs!$B$13</f>
        <v>12660</v>
      </c>
      <c r="X2431" s="36">
        <f t="shared" si="373"/>
        <v>13111.682765980586</v>
      </c>
      <c r="Y2431" s="36">
        <f t="shared" si="374"/>
        <v>13863.839384753144</v>
      </c>
      <c r="Z2431" s="36">
        <f t="shared" si="375"/>
        <v>14985.048259353582</v>
      </c>
      <c r="AA2431" s="36">
        <f t="shared" si="376"/>
        <v>16543.11205239741</v>
      </c>
      <c r="AB2431" s="36">
        <f t="shared" si="377"/>
        <v>53786.600760665475</v>
      </c>
      <c r="AC2431" s="36">
        <f t="shared" si="378"/>
        <v>247428.18496806885</v>
      </c>
      <c r="AD2431" s="36">
        <f t="shared" si="379"/>
        <v>156179.66798407154</v>
      </c>
    </row>
    <row r="2432" spans="1:30" ht="14.25" customHeight="1" x14ac:dyDescent="0.25">
      <c r="A2432" s="16">
        <v>2416</v>
      </c>
      <c r="B2432" s="34">
        <v>0.19204843628533899</v>
      </c>
      <c r="C2432" s="34">
        <v>6.0619051936722103E-2</v>
      </c>
      <c r="D2432" s="34">
        <v>2.7728082481976401E-2</v>
      </c>
      <c r="E2432" s="34">
        <v>5.6229252465298703E-2</v>
      </c>
      <c r="F2432" s="34">
        <v>-1.72336396308794E-3</v>
      </c>
      <c r="G2432" s="34">
        <v>0.187922920324474</v>
      </c>
      <c r="H2432" s="35">
        <v>1.02612570933002</v>
      </c>
      <c r="I2432" s="34">
        <v>9.6426015559977402E-2</v>
      </c>
      <c r="J2432" s="34">
        <v>2.0002996892450799E-2</v>
      </c>
      <c r="K2432" s="36">
        <f>Inputs!$B$12*(1+$B2432)^4</f>
        <v>121150.96000854678</v>
      </c>
      <c r="L2432" s="36">
        <f t="shared" si="370"/>
        <v>13367.542377344753</v>
      </c>
      <c r="M2432" s="36">
        <f t="shared" si="371"/>
        <v>162166.26297824309</v>
      </c>
      <c r="N2432" s="37">
        <f>M2432/Inputs!$B$6</f>
        <v>247.20466917415104</v>
      </c>
      <c r="O2432" s="38">
        <f>IF(N2432&gt;Inputs!$B$4,1,0)</f>
        <v>0</v>
      </c>
      <c r="P2432" s="34">
        <f t="shared" si="372"/>
        <v>7.6423018667526599E-2</v>
      </c>
      <c r="Q2432" s="36">
        <f>Inputs!$B$12*(1+$B2432)^0*$C2432+Inputs!$B$29*(1+$D2432)^0*Inputs!$B$19+Inputs!$B$30*(1+$E2432)^0*Inputs!$B$20+Inputs!$B$31*(1+$F2432)^0*Inputs!$B$21+Inputs!$B$22*(1+Inputs!$B$23)^0</f>
        <v>11659.187143630246</v>
      </c>
      <c r="R2432" s="36">
        <f>Inputs!$B$12*(1+$B2432)^1*$C2432+Inputs!$B$29*(1+$D2432)^1*Inputs!$B$19+Inputs!$B$30*(1+$E2432)^1*Inputs!$B$20+Inputs!$B$31*(1+$F2432)^1*Inputs!$B$21+Inputs!$B$22*(1+Inputs!$B$23)^1</f>
        <v>12513.540011846548</v>
      </c>
      <c r="S2432" s="36">
        <f>Inputs!$B$12*(1+$B2432)^2*$C2432+Inputs!$B$29*(1+$D2432)^2*Inputs!$B$19+Inputs!$B$30*(1+$E2432)^2*Inputs!$B$20+Inputs!$B$31*(1+$F2432)^2*Inputs!$B$21+Inputs!$B$22*(1+Inputs!$B$23)^2</f>
        <v>13510.456786325671</v>
      </c>
      <c r="T2432" s="36">
        <f>Inputs!$B$12*(1+$B2432)^3*$C2432+Inputs!$B$29*(1+$D2432)^3*Inputs!$B$19+Inputs!$B$30*(1+$E2432)^3*Inputs!$B$20+Inputs!$B$31*(1+$F2432)^3*Inputs!$B$21+Inputs!$B$22*(1+Inputs!$B$23)^3</f>
        <v>14676.154736777649</v>
      </c>
      <c r="U2432" s="36">
        <f>Inputs!$B$12*(1+$B2432)^4*$C2432+Inputs!$B$29*(1+$D2432)^4*Inputs!$B$19+Inputs!$B$30*(1+$E2432)^4*Inputs!$B$20+Inputs!$B$31*(1+$F2432)^4*Inputs!$B$21+Inputs!$B$22*(1+Inputs!$B$23)^4</f>
        <v>16041.824015869603</v>
      </c>
      <c r="V2432" s="35">
        <f>Inputs!$B$13/(Q2432*(1-$G2432))</f>
        <v>1.3371132098663268</v>
      </c>
      <c r="W2432" s="36">
        <f>Inputs!$B$13</f>
        <v>12660</v>
      </c>
      <c r="X2432" s="36">
        <f t="shared" si="373"/>
        <v>12797.629096332104</v>
      </c>
      <c r="Y2432" s="36">
        <f t="shared" si="374"/>
        <v>12964.176057980801</v>
      </c>
      <c r="Z2432" s="36">
        <f t="shared" si="375"/>
        <v>13156.139883102651</v>
      </c>
      <c r="AA2432" s="36">
        <f t="shared" si="376"/>
        <v>13367.542377344753</v>
      </c>
      <c r="AB2432" s="36">
        <f t="shared" si="377"/>
        <v>49567.875645419626</v>
      </c>
      <c r="AC2432" s="36">
        <f t="shared" si="378"/>
        <v>178413.95856523782</v>
      </c>
      <c r="AD2432" s="36">
        <f t="shared" si="379"/>
        <v>112598.38733282346</v>
      </c>
    </row>
    <row r="2433" spans="1:30" ht="14.25" customHeight="1" x14ac:dyDescent="0.25">
      <c r="A2433" s="16">
        <v>2417</v>
      </c>
      <c r="B2433" s="34">
        <v>0.21160946779759801</v>
      </c>
      <c r="C2433" s="34">
        <v>7.49715506618778E-2</v>
      </c>
      <c r="D2433" s="34">
        <v>1.5501521035747E-2</v>
      </c>
      <c r="E2433" s="34">
        <v>2.0590358302661201E-2</v>
      </c>
      <c r="F2433" s="34">
        <v>2.29476860603842E-2</v>
      </c>
      <c r="G2433" s="34">
        <v>0.17844523419083499</v>
      </c>
      <c r="H2433" s="35">
        <v>1.0745088873750199</v>
      </c>
      <c r="I2433" s="34">
        <v>9.5831233146631195E-2</v>
      </c>
      <c r="J2433" s="34">
        <v>1.9680192912382901E-2</v>
      </c>
      <c r="K2433" s="36">
        <f>Inputs!$B$12*(1+$B2433)^4</f>
        <v>129301.00003316035</v>
      </c>
      <c r="L2433" s="36">
        <f t="shared" si="370"/>
        <v>16135.736073582948</v>
      </c>
      <c r="M2433" s="36">
        <f t="shared" si="371"/>
        <v>190743.31551533964</v>
      </c>
      <c r="N2433" s="37">
        <f>M2433/Inputs!$B$6</f>
        <v>290.76724926118845</v>
      </c>
      <c r="O2433" s="38">
        <f>IF(N2433&gt;Inputs!$B$4,1,0)</f>
        <v>0</v>
      </c>
      <c r="P2433" s="34">
        <f t="shared" si="372"/>
        <v>7.6151040234248291E-2</v>
      </c>
      <c r="Q2433" s="36">
        <f>Inputs!$B$12*(1+$B2433)^0*$C2433+Inputs!$B$29*(1+$D2433)^0*Inputs!$B$19+Inputs!$B$30*(1+$E2433)^0*Inputs!$B$20+Inputs!$B$31*(1+$F2433)^0*Inputs!$B$21+Inputs!$B$22*(1+Inputs!$B$23)^0</f>
        <v>12520.33706713959</v>
      </c>
      <c r="R2433" s="36">
        <f>Inputs!$B$12*(1+$B2433)^1*$C2433+Inputs!$B$29*(1+$D2433)^1*Inputs!$B$19+Inputs!$B$30*(1+$E2433)^1*Inputs!$B$20+Inputs!$B$31*(1+$F2433)^1*Inputs!$B$21+Inputs!$B$22*(1+Inputs!$B$23)^1</f>
        <v>13609.604361056114</v>
      </c>
      <c r="S2433" s="36">
        <f>Inputs!$B$12*(1+$B2433)^2*$C2433+Inputs!$B$29*(1+$D2433)^2*Inputs!$B$19+Inputs!$B$30*(1+$E2433)^2*Inputs!$B$20+Inputs!$B$31*(1+$F2433)^2*Inputs!$B$21+Inputs!$B$22*(1+Inputs!$B$23)^2</f>
        <v>14902.462231729292</v>
      </c>
      <c r="T2433" s="36">
        <f>Inputs!$B$12*(1+$B2433)^3*$C2433+Inputs!$B$29*(1+$D2433)^3*Inputs!$B$19+Inputs!$B$30*(1+$E2433)^3*Inputs!$B$20+Inputs!$B$31*(1+$F2433)^3*Inputs!$B$21+Inputs!$B$22*(1+Inputs!$B$23)^3</f>
        <v>16441.561200643759</v>
      </c>
      <c r="U2433" s="36">
        <f>Inputs!$B$12*(1+$B2433)^4*$C2433+Inputs!$B$29*(1+$D2433)^4*Inputs!$B$19+Inputs!$B$30*(1+$E2433)^4*Inputs!$B$20+Inputs!$B$31*(1+$F2433)^4*Inputs!$B$21+Inputs!$B$22*(1+Inputs!$B$23)^4</f>
        <v>18278.571436996048</v>
      </c>
      <c r="V2433" s="35">
        <f>Inputs!$B$13/(Q2433*(1-$G2433))</f>
        <v>1.2307820830661975</v>
      </c>
      <c r="W2433" s="36">
        <f>Inputs!$B$13</f>
        <v>12660</v>
      </c>
      <c r="X2433" s="36">
        <f t="shared" si="373"/>
        <v>13324.593916131807</v>
      </c>
      <c r="Y2433" s="36">
        <f t="shared" si="374"/>
        <v>14112.056374288974</v>
      </c>
      <c r="Z2433" s="36">
        <f t="shared" si="375"/>
        <v>15041.803042840926</v>
      </c>
      <c r="AA2433" s="36">
        <f t="shared" si="376"/>
        <v>16135.736073582948</v>
      </c>
      <c r="AB2433" s="36">
        <f t="shared" si="377"/>
        <v>54014.97193016627</v>
      </c>
      <c r="AC2433" s="36">
        <f t="shared" si="378"/>
        <v>216061.27009798386</v>
      </c>
      <c r="AD2433" s="36">
        <f t="shared" si="379"/>
        <v>136728.34358517337</v>
      </c>
    </row>
    <row r="2434" spans="1:30" ht="14.25" customHeight="1" x14ac:dyDescent="0.25">
      <c r="A2434" s="16">
        <v>2418</v>
      </c>
      <c r="B2434" s="34">
        <v>0.16920287990975999</v>
      </c>
      <c r="C2434" s="34">
        <v>8.0566944624095499E-2</v>
      </c>
      <c r="D2434" s="34">
        <v>3.9249870000986002E-2</v>
      </c>
      <c r="E2434" s="34">
        <v>5.2042223550229201E-2</v>
      </c>
      <c r="F2434" s="34">
        <v>5.3852376110414798E-3</v>
      </c>
      <c r="G2434" s="34">
        <v>0.20829443263169301</v>
      </c>
      <c r="H2434" s="35">
        <v>1.04940583486493</v>
      </c>
      <c r="I2434" s="34">
        <v>9.7763167131874495E-2</v>
      </c>
      <c r="J2434" s="34">
        <v>3.1284004632046197E-2</v>
      </c>
      <c r="K2434" s="36">
        <f>Inputs!$B$12*(1+$B2434)^4</f>
        <v>112127.14288989779</v>
      </c>
      <c r="L2434" s="36">
        <f t="shared" si="370"/>
        <v>14937.421273940974</v>
      </c>
      <c r="M2434" s="36">
        <f t="shared" si="371"/>
        <v>197336.09332837592</v>
      </c>
      <c r="N2434" s="37">
        <f>M2434/Inputs!$B$6</f>
        <v>300.81721543959742</v>
      </c>
      <c r="O2434" s="38">
        <f>IF(N2434&gt;Inputs!$B$4,1,0)</f>
        <v>0</v>
      </c>
      <c r="P2434" s="34">
        <f t="shared" si="372"/>
        <v>6.6479162499828298E-2</v>
      </c>
      <c r="Q2434" s="36">
        <f>Inputs!$B$12*(1+$B2434)^0*$C2434+Inputs!$B$29*(1+$D2434)^0*Inputs!$B$19+Inputs!$B$30*(1+$E2434)^0*Inputs!$B$20+Inputs!$B$31*(1+$F2434)^0*Inputs!$B$21+Inputs!$B$22*(1+Inputs!$B$23)^0</f>
        <v>12856.060704872652</v>
      </c>
      <c r="R2434" s="36">
        <f>Inputs!$B$12*(1+$B2434)^1*$C2434+Inputs!$B$29*(1+$D2434)^1*Inputs!$B$19+Inputs!$B$30*(1+$E2434)^1*Inputs!$B$20+Inputs!$B$31*(1+$F2434)^1*Inputs!$B$21+Inputs!$B$22*(1+Inputs!$B$23)^1</f>
        <v>13889.413502500041</v>
      </c>
      <c r="S2434" s="36">
        <f>Inputs!$B$12*(1+$B2434)^2*$C2434+Inputs!$B$29*(1+$D2434)^2*Inputs!$B$19+Inputs!$B$30*(1+$E2434)^2*Inputs!$B$20+Inputs!$B$31*(1+$F2434)^2*Inputs!$B$21+Inputs!$B$22*(1+Inputs!$B$23)^2</f>
        <v>15071.104113233843</v>
      </c>
      <c r="T2434" s="36">
        <f>Inputs!$B$12*(1+$B2434)^3*$C2434+Inputs!$B$29*(1+$D2434)^3*Inputs!$B$19+Inputs!$B$30*(1+$E2434)^3*Inputs!$B$20+Inputs!$B$31*(1+$F2434)^3*Inputs!$B$21+Inputs!$B$22*(1+Inputs!$B$23)^3</f>
        <v>16425.041447281605</v>
      </c>
      <c r="U2434" s="36">
        <f>Inputs!$B$12*(1+$B2434)^4*$C2434+Inputs!$B$29*(1+$D2434)^4*Inputs!$B$19+Inputs!$B$30*(1+$E2434)^4*Inputs!$B$20+Inputs!$B$31*(1+$F2434)^4*Inputs!$B$21+Inputs!$B$22*(1+Inputs!$B$23)^4</f>
        <v>17979.121023955719</v>
      </c>
      <c r="V2434" s="35">
        <f>Inputs!$B$13/(Q2434*(1-$G2434))</f>
        <v>1.2438330498902266</v>
      </c>
      <c r="W2434" s="36">
        <f>Inputs!$B$13</f>
        <v>12660</v>
      </c>
      <c r="X2434" s="36">
        <f t="shared" si="373"/>
        <v>13143.097443148781</v>
      </c>
      <c r="Y2434" s="36">
        <f t="shared" si="374"/>
        <v>13681.322189906672</v>
      </c>
      <c r="Z2434" s="36">
        <f t="shared" si="375"/>
        <v>14278.333190420801</v>
      </c>
      <c r="AA2434" s="36">
        <f t="shared" si="376"/>
        <v>14937.421273940974</v>
      </c>
      <c r="AB2434" s="36">
        <f t="shared" si="377"/>
        <v>51982.726154765987</v>
      </c>
      <c r="AC2434" s="36">
        <f t="shared" si="378"/>
        <v>231722.58871801457</v>
      </c>
      <c r="AD2434" s="36">
        <f t="shared" si="379"/>
        <v>145353.36717360993</v>
      </c>
    </row>
    <row r="2435" spans="1:30" ht="14.25" customHeight="1" x14ac:dyDescent="0.25">
      <c r="A2435" s="16">
        <v>2419</v>
      </c>
      <c r="B2435" s="34">
        <v>0.14446409597854901</v>
      </c>
      <c r="C2435" s="34">
        <v>7.9752401339722195E-2</v>
      </c>
      <c r="D2435" s="34">
        <v>1.3647025560620699E-2</v>
      </c>
      <c r="E2435" s="34">
        <v>2.3611813389555002E-2</v>
      </c>
      <c r="F2435" s="34">
        <v>1.79475344989776E-2</v>
      </c>
      <c r="G2435" s="34">
        <v>0.19312371334471501</v>
      </c>
      <c r="H2435" s="35">
        <v>1.0324845307838699</v>
      </c>
      <c r="I2435" s="34">
        <v>9.9704186132356001E-2</v>
      </c>
      <c r="J2435" s="34">
        <v>2.4824472095768602E-2</v>
      </c>
      <c r="K2435" s="36">
        <f>Inputs!$B$12*(1+$B2435)^4</f>
        <v>102934.25857650099</v>
      </c>
      <c r="L2435" s="36">
        <f t="shared" si="370"/>
        <v>13916.603225339541</v>
      </c>
      <c r="M2435" s="36">
        <f t="shared" si="371"/>
        <v>168495.95964462587</v>
      </c>
      <c r="N2435" s="37">
        <f>M2435/Inputs!$B$6</f>
        <v>256.85359701924676</v>
      </c>
      <c r="O2435" s="38">
        <f>IF(N2435&gt;Inputs!$B$4,1,0)</f>
        <v>0</v>
      </c>
      <c r="P2435" s="34">
        <f t="shared" si="372"/>
        <v>7.48797140365874E-2</v>
      </c>
      <c r="Q2435" s="36">
        <f>Inputs!$B$12*(1+$B2435)^0*$C2435+Inputs!$B$29*(1+$D2435)^0*Inputs!$B$19+Inputs!$B$30*(1+$E2435)^0*Inputs!$B$20+Inputs!$B$31*(1+$F2435)^0*Inputs!$B$21+Inputs!$B$22*(1+Inputs!$B$23)^0</f>
        <v>12807.188107810252</v>
      </c>
      <c r="R2435" s="36">
        <f>Inputs!$B$12*(1+$B2435)^1*$C2435+Inputs!$B$29*(1+$D2435)^1*Inputs!$B$19+Inputs!$B$30*(1+$E2435)^1*Inputs!$B$20+Inputs!$B$31*(1+$F2435)^1*Inputs!$B$21+Inputs!$B$22*(1+Inputs!$B$23)^1</f>
        <v>13614.757387242442</v>
      </c>
      <c r="S2435" s="36">
        <f>Inputs!$B$12*(1+$B2435)^2*$C2435+Inputs!$B$29*(1+$D2435)^2*Inputs!$B$19+Inputs!$B$30*(1+$E2435)^2*Inputs!$B$20+Inputs!$B$31*(1+$F2435)^2*Inputs!$B$21+Inputs!$B$22*(1+Inputs!$B$23)^2</f>
        <v>14523.589618342012</v>
      </c>
      <c r="T2435" s="36">
        <f>Inputs!$B$12*(1+$B2435)^3*$C2435+Inputs!$B$29*(1+$D2435)^3*Inputs!$B$19+Inputs!$B$30*(1+$E2435)^3*Inputs!$B$20+Inputs!$B$31*(1+$F2435)^3*Inputs!$B$21+Inputs!$B$22*(1+Inputs!$B$23)^3</f>
        <v>15548.117179921575</v>
      </c>
      <c r="U2435" s="36">
        <f>Inputs!$B$12*(1+$B2435)^4*$C2435+Inputs!$B$29*(1+$D2435)^4*Inputs!$B$19+Inputs!$B$30*(1+$E2435)^4*Inputs!$B$20+Inputs!$B$31*(1+$F2435)^4*Inputs!$B$21+Inputs!$B$22*(1+Inputs!$B$23)^4</f>
        <v>16704.856128295294</v>
      </c>
      <c r="V2435" s="35">
        <f>Inputs!$B$13/(Q2435*(1-$G2435))</f>
        <v>1.2251040207098938</v>
      </c>
      <c r="W2435" s="36">
        <f>Inputs!$B$13</f>
        <v>12660</v>
      </c>
      <c r="X2435" s="36">
        <f t="shared" si="373"/>
        <v>12929.286460540059</v>
      </c>
      <c r="Y2435" s="36">
        <f t="shared" si="374"/>
        <v>13228.046698866432</v>
      </c>
      <c r="Z2435" s="36">
        <f t="shared" si="375"/>
        <v>13557.061193221862</v>
      </c>
      <c r="AA2435" s="36">
        <f t="shared" si="376"/>
        <v>13916.603225339541</v>
      </c>
      <c r="AB2435" s="36">
        <f t="shared" si="377"/>
        <v>50072.112812673535</v>
      </c>
      <c r="AC2435" s="36">
        <f t="shared" si="378"/>
        <v>190466.47997087959</v>
      </c>
      <c r="AD2435" s="36">
        <f t="shared" si="379"/>
        <v>118423.84683195232</v>
      </c>
    </row>
    <row r="2436" spans="1:30" ht="14.25" customHeight="1" x14ac:dyDescent="0.25">
      <c r="A2436" s="16">
        <v>2420</v>
      </c>
      <c r="B2436" s="34">
        <v>0.43626277571132199</v>
      </c>
      <c r="C2436" s="34">
        <v>7.3509288420095395E-2</v>
      </c>
      <c r="D2436" s="34">
        <v>3.5453549513444697E-2</v>
      </c>
      <c r="E2436" s="34">
        <v>5.9336092837635399E-2</v>
      </c>
      <c r="F2436" s="34">
        <v>1.36791614212504E-2</v>
      </c>
      <c r="G2436" s="34">
        <v>0.187960637745688</v>
      </c>
      <c r="H2436" s="35">
        <v>1.07274937402279</v>
      </c>
      <c r="I2436" s="34">
        <v>0.101452373908335</v>
      </c>
      <c r="J2436" s="34">
        <v>3.38979286362475E-2</v>
      </c>
      <c r="K2436" s="36">
        <f>Inputs!$B$12*(1+$B2436)^4</f>
        <v>255321.19570325516</v>
      </c>
      <c r="L2436" s="36">
        <f t="shared" si="370"/>
        <v>24302.493293803083</v>
      </c>
      <c r="M2436" s="36">
        <f t="shared" si="371"/>
        <v>293723.88458954496</v>
      </c>
      <c r="N2436" s="37">
        <f>M2436/Inputs!$B$6</f>
        <v>447.74982406942831</v>
      </c>
      <c r="O2436" s="38">
        <f>IF(N2436&gt;Inputs!$B$4,1,0)</f>
        <v>1</v>
      </c>
      <c r="P2436" s="34">
        <f t="shared" si="372"/>
        <v>6.755444527208751E-2</v>
      </c>
      <c r="Q2436" s="36">
        <f>Inputs!$B$12*(1+$B2436)^0*$C2436+Inputs!$B$29*(1+$D2436)^0*Inputs!$B$19+Inputs!$B$30*(1+$E2436)^0*Inputs!$B$20+Inputs!$B$31*(1+$F2436)^0*Inputs!$B$21+Inputs!$B$22*(1+Inputs!$B$23)^0</f>
        <v>12432.601332632647</v>
      </c>
      <c r="R2436" s="36">
        <f>Inputs!$B$12*(1+$B2436)^1*$C2436+Inputs!$B$29*(1+$D2436)^1*Inputs!$B$19+Inputs!$B$30*(1+$E2436)^1*Inputs!$B$20+Inputs!$B$31*(1+$F2436)^1*Inputs!$B$21+Inputs!$B$22*(1+Inputs!$B$23)^1</f>
        <v>14615.402907338248</v>
      </c>
      <c r="S2436" s="36">
        <f>Inputs!$B$12*(1+$B2436)^2*$C2436+Inputs!$B$29*(1+$D2436)^2*Inputs!$B$19+Inputs!$B$30*(1+$E2436)^2*Inputs!$B$20+Inputs!$B$31*(1+$F2436)^2*Inputs!$B$21+Inputs!$B$22*(1+Inputs!$B$23)^2</f>
        <v>17649.40386695692</v>
      </c>
      <c r="T2436" s="36">
        <f>Inputs!$B$12*(1+$B2436)^3*$C2436+Inputs!$B$29*(1+$D2436)^3*Inputs!$B$19+Inputs!$B$30*(1+$E2436)^3*Inputs!$B$20+Inputs!$B$31*(1+$F2436)^3*Inputs!$B$21+Inputs!$B$22*(1+Inputs!$B$23)^3</f>
        <v>21901.441626028383</v>
      </c>
      <c r="U2436" s="36">
        <f>Inputs!$B$12*(1+$B2436)^4*$C2436+Inputs!$B$29*(1+$D2436)^4*Inputs!$B$19+Inputs!$B$30*(1+$E2436)^4*Inputs!$B$20+Inputs!$B$31*(1+$F2436)^4*Inputs!$B$21+Inputs!$B$22*(1+Inputs!$B$23)^4</f>
        <v>27898.154863492091</v>
      </c>
      <c r="V2436" s="35">
        <f>Inputs!$B$13/(Q2436*(1-$G2436))</f>
        <v>1.2539915689104451</v>
      </c>
      <c r="W2436" s="36">
        <f>Inputs!$B$13</f>
        <v>12660</v>
      </c>
      <c r="X2436" s="36">
        <f t="shared" si="373"/>
        <v>14344.967746761144</v>
      </c>
      <c r="Y2436" s="36">
        <f t="shared" si="374"/>
        <v>16673.437998929057</v>
      </c>
      <c r="Z2436" s="36">
        <f t="shared" si="375"/>
        <v>19884.508663912158</v>
      </c>
      <c r="AA2436" s="36">
        <f t="shared" si="376"/>
        <v>24302.493293803083</v>
      </c>
      <c r="AB2436" s="36">
        <f t="shared" si="377"/>
        <v>64296.133163110411</v>
      </c>
      <c r="AC2436" s="36">
        <f t="shared" si="378"/>
        <v>371941.43739851145</v>
      </c>
      <c r="AD2436" s="36">
        <f t="shared" si="379"/>
        <v>229427.75142643458</v>
      </c>
    </row>
    <row r="2437" spans="1:30" ht="14.25" customHeight="1" x14ac:dyDescent="0.25">
      <c r="A2437" s="16">
        <v>2421</v>
      </c>
      <c r="B2437" s="34">
        <v>0.33117293195111502</v>
      </c>
      <c r="C2437" s="34">
        <v>6.16876240846716E-2</v>
      </c>
      <c r="D2437" s="34">
        <v>2.1951733069720099E-2</v>
      </c>
      <c r="E2437" s="34">
        <v>3.0591007593726901E-2</v>
      </c>
      <c r="F2437" s="34">
        <v>2.38443803696681E-2</v>
      </c>
      <c r="G2437" s="34">
        <v>0.194344457675416</v>
      </c>
      <c r="H2437" s="35">
        <v>1.0255109320848901</v>
      </c>
      <c r="I2437" s="34">
        <v>8.7729628586960803E-2</v>
      </c>
      <c r="J2437" s="34">
        <v>2.30378418152275E-2</v>
      </c>
      <c r="K2437" s="36">
        <f>Inputs!$B$12*(1+$B2437)^4</f>
        <v>188403.58515623628</v>
      </c>
      <c r="L2437" s="36">
        <f t="shared" si="370"/>
        <v>16873.25176653689</v>
      </c>
      <c r="M2437" s="36">
        <f t="shared" si="371"/>
        <v>231340.36886420409</v>
      </c>
      <c r="N2437" s="37">
        <f>M2437/Inputs!$B$6</f>
        <v>352.65300131738428</v>
      </c>
      <c r="O2437" s="38">
        <f>IF(N2437&gt;Inputs!$B$4,1,0)</f>
        <v>0</v>
      </c>
      <c r="P2437" s="34">
        <f t="shared" si="372"/>
        <v>6.4691786771733303E-2</v>
      </c>
      <c r="Q2437" s="36">
        <f>Inputs!$B$12*(1+$B2437)^0*$C2437+Inputs!$B$29*(1+$D2437)^0*Inputs!$B$19+Inputs!$B$30*(1+$E2437)^0*Inputs!$B$20+Inputs!$B$31*(1+$F2437)^0*Inputs!$B$21+Inputs!$B$22*(1+Inputs!$B$23)^0</f>
        <v>11723.301472507217</v>
      </c>
      <c r="R2437" s="36">
        <f>Inputs!$B$12*(1+$B2437)^1*$C2437+Inputs!$B$29*(1+$D2437)^1*Inputs!$B$19+Inputs!$B$30*(1+$E2437)^1*Inputs!$B$20+Inputs!$B$31*(1+$F2437)^1*Inputs!$B$21+Inputs!$B$22*(1+Inputs!$B$23)^1</f>
        <v>13136.873135724629</v>
      </c>
      <c r="S2437" s="36">
        <f>Inputs!$B$12*(1+$B2437)^2*$C2437+Inputs!$B$29*(1+$D2437)^2*Inputs!$B$19+Inputs!$B$30*(1+$E2437)^2*Inputs!$B$20+Inputs!$B$31*(1+$F2437)^2*Inputs!$B$21+Inputs!$B$22*(1+Inputs!$B$23)^2</f>
        <v>14960.816741550556</v>
      </c>
      <c r="T2437" s="36">
        <f>Inputs!$B$12*(1+$B2437)^3*$C2437+Inputs!$B$29*(1+$D2437)^3*Inputs!$B$19+Inputs!$B$30*(1+$E2437)^3*Inputs!$B$20+Inputs!$B$31*(1+$F2437)^3*Inputs!$B$21+Inputs!$B$22*(1+Inputs!$B$23)^3</f>
        <v>17329.673575715977</v>
      </c>
      <c r="U2437" s="36">
        <f>Inputs!$B$12*(1+$B2437)^4*$C2437+Inputs!$B$29*(1+$D2437)^4*Inputs!$B$19+Inputs!$B$30*(1+$E2437)^4*Inputs!$B$20+Inputs!$B$31*(1+$F2437)^4*Inputs!$B$21+Inputs!$B$22*(1+Inputs!$B$23)^4</f>
        <v>20422.508865033062</v>
      </c>
      <c r="V2437" s="35">
        <f>Inputs!$B$13/(Q2437*(1-$G2437))</f>
        <v>1.3403998584727714</v>
      </c>
      <c r="W2437" s="36">
        <f>Inputs!$B$13</f>
        <v>12660</v>
      </c>
      <c r="X2437" s="36">
        <f t="shared" si="373"/>
        <v>13353.336918124296</v>
      </c>
      <c r="Y2437" s="36">
        <f t="shared" si="374"/>
        <v>14258.474774383918</v>
      </c>
      <c r="Z2437" s="36">
        <f t="shared" si="375"/>
        <v>15417.024681965402</v>
      </c>
      <c r="AA2437" s="36">
        <f t="shared" si="376"/>
        <v>16873.25176653689</v>
      </c>
      <c r="AB2437" s="36">
        <f t="shared" si="377"/>
        <v>56099.036431861001</v>
      </c>
      <c r="AC2437" s="36">
        <f t="shared" si="378"/>
        <v>266834.10573512549</v>
      </c>
      <c r="AD2437" s="36">
        <f t="shared" si="379"/>
        <v>175241.3324323431</v>
      </c>
    </row>
    <row r="2438" spans="1:30" ht="14.25" customHeight="1" x14ac:dyDescent="0.25">
      <c r="A2438" s="16">
        <v>2422</v>
      </c>
      <c r="B2438" s="34">
        <v>0.17485512348548901</v>
      </c>
      <c r="C2438" s="34">
        <v>7.4027344269437398E-2</v>
      </c>
      <c r="D2438" s="34">
        <v>2.9153764668457399E-2</v>
      </c>
      <c r="E2438" s="34">
        <v>5.27571840107229E-2</v>
      </c>
      <c r="F2438" s="34">
        <v>2.0666768259326299E-2</v>
      </c>
      <c r="G2438" s="34">
        <v>0.17893601696196701</v>
      </c>
      <c r="H2438" s="35">
        <v>0.93931814418068404</v>
      </c>
      <c r="I2438" s="34">
        <v>9.4328414516209103E-2</v>
      </c>
      <c r="J2438" s="34">
        <v>2.6298463957439799E-2</v>
      </c>
      <c r="K2438" s="36">
        <f>Inputs!$B$12*(1+$B2438)^4</f>
        <v>114311.12818992902</v>
      </c>
      <c r="L2438" s="36">
        <f t="shared" si="370"/>
        <v>13539.374265696208</v>
      </c>
      <c r="M2438" s="36">
        <f t="shared" si="371"/>
        <v>180392.98313668399</v>
      </c>
      <c r="N2438" s="37">
        <f>M2438/Inputs!$B$6</f>
        <v>274.98930356201828</v>
      </c>
      <c r="O2438" s="38">
        <f>IF(N2438&gt;Inputs!$B$4,1,0)</f>
        <v>0</v>
      </c>
      <c r="P2438" s="34">
        <f t="shared" si="372"/>
        <v>6.80299505587693E-2</v>
      </c>
      <c r="Q2438" s="36">
        <f>Inputs!$B$12*(1+$B2438)^0*$C2438+Inputs!$B$29*(1+$D2438)^0*Inputs!$B$19+Inputs!$B$30*(1+$E2438)^0*Inputs!$B$20+Inputs!$B$31*(1+$F2438)^0*Inputs!$B$21+Inputs!$B$22*(1+Inputs!$B$23)^0</f>
        <v>12463.684683593165</v>
      </c>
      <c r="R2438" s="36">
        <f>Inputs!$B$12*(1+$B2438)^1*$C2438+Inputs!$B$29*(1+$D2438)^1*Inputs!$B$19+Inputs!$B$30*(1+$E2438)^1*Inputs!$B$20+Inputs!$B$31*(1+$F2438)^1*Inputs!$B$21+Inputs!$B$22*(1+Inputs!$B$23)^1</f>
        <v>13493.205515477279</v>
      </c>
      <c r="S2438" s="36">
        <f>Inputs!$B$12*(1+$B2438)^2*$C2438+Inputs!$B$29*(1+$D2438)^2*Inputs!$B$19+Inputs!$B$30*(1+$E2438)^2*Inputs!$B$20+Inputs!$B$31*(1+$F2438)^2*Inputs!$B$21+Inputs!$B$22*(1+Inputs!$B$23)^2</f>
        <v>14668.174799664223</v>
      </c>
      <c r="T2438" s="36">
        <f>Inputs!$B$12*(1+$B2438)^3*$C2438+Inputs!$B$29*(1+$D2438)^3*Inputs!$B$19+Inputs!$B$30*(1+$E2438)^3*Inputs!$B$20+Inputs!$B$31*(1+$F2438)^3*Inputs!$B$21+Inputs!$B$22*(1+Inputs!$B$23)^3</f>
        <v>16012.765974018044</v>
      </c>
      <c r="U2438" s="36">
        <f>Inputs!$B$12*(1+$B2438)^4*$C2438+Inputs!$B$29*(1+$D2438)^4*Inputs!$B$19+Inputs!$B$30*(1+$E2438)^4*Inputs!$B$20+Inputs!$B$31*(1+$F2438)^4*Inputs!$B$21+Inputs!$B$22*(1+Inputs!$B$23)^4</f>
        <v>17555.325262253151</v>
      </c>
      <c r="V2438" s="35">
        <f>Inputs!$B$13/(Q2438*(1-$G2438))</f>
        <v>1.2371155067791995</v>
      </c>
      <c r="W2438" s="36">
        <f>Inputs!$B$13</f>
        <v>12660</v>
      </c>
      <c r="X2438" s="36">
        <f t="shared" si="373"/>
        <v>12880.928556302426</v>
      </c>
      <c r="Y2438" s="36">
        <f t="shared" si="374"/>
        <v>13105.950246943858</v>
      </c>
      <c r="Z2438" s="36">
        <f t="shared" si="375"/>
        <v>13328.513491372918</v>
      </c>
      <c r="AA2438" s="36">
        <f t="shared" si="376"/>
        <v>13539.374265696208</v>
      </c>
      <c r="AB2438" s="36">
        <f t="shared" si="377"/>
        <v>50246.110289279415</v>
      </c>
      <c r="AC2438" s="36">
        <f t="shared" si="378"/>
        <v>204254.72747955329</v>
      </c>
      <c r="AD2438" s="36">
        <f t="shared" si="379"/>
        <v>130146.87284740456</v>
      </c>
    </row>
    <row r="2439" spans="1:30" ht="14.25" customHeight="1" x14ac:dyDescent="0.25">
      <c r="A2439" s="16">
        <v>2423</v>
      </c>
      <c r="B2439" s="34">
        <v>0.30877666527009101</v>
      </c>
      <c r="C2439" s="34">
        <v>9.1881647200085195E-2</v>
      </c>
      <c r="D2439" s="34">
        <v>1.8973094926541999E-2</v>
      </c>
      <c r="E2439" s="34">
        <v>4.6195596694595102E-2</v>
      </c>
      <c r="F2439" s="34">
        <v>-8.4296611477668107E-3</v>
      </c>
      <c r="G2439" s="34">
        <v>0.181869053168459</v>
      </c>
      <c r="H2439" s="35">
        <v>1.1111674180583</v>
      </c>
      <c r="I2439" s="34">
        <v>9.5412259307076405E-2</v>
      </c>
      <c r="J2439" s="34">
        <v>2.5756711938965199E-2</v>
      </c>
      <c r="K2439" s="36">
        <f>Inputs!$B$12*(1+$B2439)^4</f>
        <v>176040.83631470904</v>
      </c>
      <c r="L2439" s="36">
        <f t="shared" si="370"/>
        <v>22283.938938138428</v>
      </c>
      <c r="M2439" s="36">
        <f t="shared" si="371"/>
        <v>271061.80110597803</v>
      </c>
      <c r="N2439" s="37">
        <f>M2439/Inputs!$B$6</f>
        <v>413.20396510057628</v>
      </c>
      <c r="O2439" s="38">
        <f>IF(N2439&gt;Inputs!$B$4,1,0)</f>
        <v>1</v>
      </c>
      <c r="P2439" s="34">
        <f t="shared" si="372"/>
        <v>6.9655547368111206E-2</v>
      </c>
      <c r="Q2439" s="36">
        <f>Inputs!$B$12*(1+$B2439)^0*$C2439+Inputs!$B$29*(1+$D2439)^0*Inputs!$B$19+Inputs!$B$30*(1+$E2439)^0*Inputs!$B$20+Inputs!$B$31*(1+$F2439)^0*Inputs!$B$21+Inputs!$B$22*(1+Inputs!$B$23)^0</f>
        <v>13534.942859432034</v>
      </c>
      <c r="R2439" s="36">
        <f>Inputs!$B$12*(1+$B2439)^1*$C2439+Inputs!$B$29*(1+$D2439)^1*Inputs!$B$19+Inputs!$B$30*(1+$E2439)^1*Inputs!$B$20+Inputs!$B$31*(1+$F2439)^1*Inputs!$B$21+Inputs!$B$22*(1+Inputs!$B$23)^1</f>
        <v>15308.708953611742</v>
      </c>
      <c r="S2439" s="36">
        <f>Inputs!$B$12*(1+$B2439)^2*$C2439+Inputs!$B$29*(1+$D2439)^2*Inputs!$B$19+Inputs!$B$30*(1+$E2439)^2*Inputs!$B$20+Inputs!$B$31*(1+$F2439)^2*Inputs!$B$21+Inputs!$B$22*(1+Inputs!$B$23)^2</f>
        <v>17612.886792205631</v>
      </c>
      <c r="T2439" s="36">
        <f>Inputs!$B$12*(1+$B2439)^3*$C2439+Inputs!$B$29*(1+$D2439)^3*Inputs!$B$19+Inputs!$B$30*(1+$E2439)^3*Inputs!$B$20+Inputs!$B$31*(1+$F2439)^3*Inputs!$B$21+Inputs!$B$22*(1+Inputs!$B$23)^3</f>
        <v>20609.979678121657</v>
      </c>
      <c r="U2439" s="36">
        <f>Inputs!$B$12*(1+$B2439)^4*$C2439+Inputs!$B$29*(1+$D2439)^4*Inputs!$B$19+Inputs!$B$30*(1+$E2439)^4*Inputs!$B$20+Inputs!$B$31*(1+$F2439)^4*Inputs!$B$21+Inputs!$B$22*(1+Inputs!$B$23)^4</f>
        <v>24512.61480039277</v>
      </c>
      <c r="V2439" s="35">
        <f>Inputs!$B$13/(Q2439*(1-$G2439))</f>
        <v>1.143284875695751</v>
      </c>
      <c r="W2439" s="36">
        <f>Inputs!$B$13</f>
        <v>12660</v>
      </c>
      <c r="X2439" s="36">
        <f t="shared" si="373"/>
        <v>14218.540063771557</v>
      </c>
      <c r="Y2439" s="36">
        <f t="shared" si="374"/>
        <v>16242.931708544604</v>
      </c>
      <c r="Z2439" s="36">
        <f t="shared" si="375"/>
        <v>18871.518068135407</v>
      </c>
      <c r="AA2439" s="36">
        <f t="shared" si="376"/>
        <v>22283.938938138428</v>
      </c>
      <c r="AB2439" s="36">
        <f t="shared" si="377"/>
        <v>62999.866339514796</v>
      </c>
      <c r="AC2439" s="36">
        <f t="shared" si="378"/>
        <v>328156.20288554445</v>
      </c>
      <c r="AD2439" s="36">
        <f t="shared" si="379"/>
        <v>208061.93476646324</v>
      </c>
    </row>
    <row r="2440" spans="1:30" ht="14.25" customHeight="1" x14ac:dyDescent="0.25">
      <c r="A2440" s="16">
        <v>2424</v>
      </c>
      <c r="B2440" s="34">
        <v>0.40634773949134301</v>
      </c>
      <c r="C2440" s="34">
        <v>7.9209698085893301E-2</v>
      </c>
      <c r="D2440" s="34">
        <v>3.7963725883359799E-2</v>
      </c>
      <c r="E2440" s="34">
        <v>3.8457097969627603E-2</v>
      </c>
      <c r="F2440" s="34">
        <v>6.6589193282628502E-3</v>
      </c>
      <c r="G2440" s="34">
        <v>0.17166627388133801</v>
      </c>
      <c r="H2440" s="35">
        <v>1.05221221551414</v>
      </c>
      <c r="I2440" s="34">
        <v>8.9967227489380505E-2</v>
      </c>
      <c r="J2440" s="34">
        <v>1.8689930459041101E-2</v>
      </c>
      <c r="K2440" s="36">
        <f>Inputs!$B$12*(1+$B2440)^4</f>
        <v>234704.88465999067</v>
      </c>
      <c r="L2440" s="36">
        <f t="shared" si="370"/>
        <v>23868.203434098334</v>
      </c>
      <c r="M2440" s="36">
        <f t="shared" si="371"/>
        <v>287642.32670797553</v>
      </c>
      <c r="N2440" s="37">
        <f>M2440/Inputs!$B$6</f>
        <v>438.47915656703589</v>
      </c>
      <c r="O2440" s="38">
        <f>IF(N2440&gt;Inputs!$B$4,1,0)</f>
        <v>1</v>
      </c>
      <c r="P2440" s="34">
        <f t="shared" si="372"/>
        <v>7.1277297030339401E-2</v>
      </c>
      <c r="Q2440" s="36">
        <f>Inputs!$B$12*(1+$B2440)^0*$C2440+Inputs!$B$29*(1+$D2440)^0*Inputs!$B$19+Inputs!$B$30*(1+$E2440)^0*Inputs!$B$20+Inputs!$B$31*(1+$F2440)^0*Inputs!$B$21+Inputs!$B$22*(1+Inputs!$B$23)^0</f>
        <v>12774.625912580519</v>
      </c>
      <c r="R2440" s="36">
        <f>Inputs!$B$12*(1+$B2440)^1*$C2440+Inputs!$B$29*(1+$D2440)^1*Inputs!$B$19+Inputs!$B$30*(1+$E2440)^1*Inputs!$B$20+Inputs!$B$31*(1+$F2440)^1*Inputs!$B$21+Inputs!$B$22*(1+Inputs!$B$23)^1</f>
        <v>14888.652467556163</v>
      </c>
      <c r="S2440" s="36">
        <f>Inputs!$B$12*(1+$B2440)^2*$C2440+Inputs!$B$29*(1+$D2440)^2*Inputs!$B$19+Inputs!$B$30*(1+$E2440)^2*Inputs!$B$20+Inputs!$B$31*(1+$F2440)^2*Inputs!$B$21+Inputs!$B$22*(1+Inputs!$B$23)^2</f>
        <v>17794.015268515388</v>
      </c>
      <c r="T2440" s="36">
        <f>Inputs!$B$12*(1+$B2440)^3*$C2440+Inputs!$B$29*(1+$D2440)^3*Inputs!$B$19+Inputs!$B$30*(1+$E2440)^3*Inputs!$B$20+Inputs!$B$31*(1+$F2440)^3*Inputs!$B$21+Inputs!$B$22*(1+Inputs!$B$23)^3</f>
        <v>21809.853787650631</v>
      </c>
      <c r="U2440" s="36">
        <f>Inputs!$B$12*(1+$B2440)^4*$C2440+Inputs!$B$29*(1+$D2440)^4*Inputs!$B$19+Inputs!$B$30*(1+$E2440)^4*Inputs!$B$20+Inputs!$B$31*(1+$F2440)^4*Inputs!$B$21+Inputs!$B$22*(1+Inputs!$B$23)^4</f>
        <v>27384.892921390729</v>
      </c>
      <c r="V2440" s="35">
        <f>Inputs!$B$13/(Q2440*(1-$G2440))</f>
        <v>1.1964103740126599</v>
      </c>
      <c r="W2440" s="36">
        <f>Inputs!$B$13</f>
        <v>12660</v>
      </c>
      <c r="X2440" s="36">
        <f t="shared" si="373"/>
        <v>14310.466739979734</v>
      </c>
      <c r="Y2440" s="36">
        <f t="shared" si="374"/>
        <v>16571.654750993748</v>
      </c>
      <c r="Z2440" s="36">
        <f t="shared" si="375"/>
        <v>19660.359975772084</v>
      </c>
      <c r="AA2440" s="36">
        <f t="shared" si="376"/>
        <v>23868.203434098334</v>
      </c>
      <c r="AB2440" s="36">
        <f t="shared" si="377"/>
        <v>65902.694994132122</v>
      </c>
      <c r="AC2440" s="36">
        <f t="shared" si="378"/>
        <v>341122.6226229429</v>
      </c>
      <c r="AD2440" s="36">
        <f t="shared" si="379"/>
        <v>221739.63171384341</v>
      </c>
    </row>
    <row r="2441" spans="1:30" ht="14.25" customHeight="1" x14ac:dyDescent="0.25">
      <c r="A2441" s="16">
        <v>2425</v>
      </c>
      <c r="B2441" s="34">
        <v>0.243997465016911</v>
      </c>
      <c r="C2441" s="34">
        <v>8.4592181727046106E-2</v>
      </c>
      <c r="D2441" s="34">
        <v>5.0350999050833498E-2</v>
      </c>
      <c r="E2441" s="34">
        <v>3.3702871680024803E-2</v>
      </c>
      <c r="F2441" s="34">
        <v>1.30485596584018E-2</v>
      </c>
      <c r="G2441" s="34">
        <v>0.20591853914178801</v>
      </c>
      <c r="H2441" s="35">
        <v>1.0812599585543501</v>
      </c>
      <c r="I2441" s="34">
        <v>0.10034898948717599</v>
      </c>
      <c r="J2441" s="34">
        <v>2.5190366702694499E-2</v>
      </c>
      <c r="K2441" s="36">
        <f>Inputs!$B$12*(1+$B2441)^4</f>
        <v>143690.88903715092</v>
      </c>
      <c r="L2441" s="36">
        <f t="shared" si="370"/>
        <v>18203.266215803771</v>
      </c>
      <c r="M2441" s="36">
        <f t="shared" si="371"/>
        <v>210447.16181341794</v>
      </c>
      <c r="N2441" s="37">
        <f>M2441/Inputs!$B$6</f>
        <v>320.80360032533224</v>
      </c>
      <c r="O2441" s="38">
        <f>IF(N2441&gt;Inputs!$B$4,1,0)</f>
        <v>0</v>
      </c>
      <c r="P2441" s="34">
        <f t="shared" si="372"/>
        <v>7.5158622784481488E-2</v>
      </c>
      <c r="Q2441" s="36">
        <f>Inputs!$B$12*(1+$B2441)^0*$C2441+Inputs!$B$29*(1+$D2441)^0*Inputs!$B$19+Inputs!$B$30*(1+$E2441)^0*Inputs!$B$20+Inputs!$B$31*(1+$F2441)^0*Inputs!$B$21+Inputs!$B$22*(1+Inputs!$B$23)^0</f>
        <v>13097.574931049687</v>
      </c>
      <c r="R2441" s="36">
        <f>Inputs!$B$12*(1+$B2441)^1*$C2441+Inputs!$B$29*(1+$D2441)^1*Inputs!$B$19+Inputs!$B$30*(1+$E2441)^1*Inputs!$B$20+Inputs!$B$31*(1+$F2441)^1*Inputs!$B$21+Inputs!$B$22*(1+Inputs!$B$23)^1</f>
        <v>14576.58190674783</v>
      </c>
      <c r="S2441" s="36">
        <f>Inputs!$B$12*(1+$B2441)^2*$C2441+Inputs!$B$29*(1+$D2441)^2*Inputs!$B$19+Inputs!$B$30*(1+$E2441)^2*Inputs!$B$20+Inputs!$B$31*(1+$F2441)^2*Inputs!$B$21+Inputs!$B$22*(1+Inputs!$B$23)^2</f>
        <v>16367.672450088405</v>
      </c>
      <c r="T2441" s="36">
        <f>Inputs!$B$12*(1+$B2441)^3*$C2441+Inputs!$B$29*(1+$D2441)^3*Inputs!$B$19+Inputs!$B$30*(1+$E2441)^3*Inputs!$B$20+Inputs!$B$31*(1+$F2441)^3*Inputs!$B$21+Inputs!$B$22*(1+Inputs!$B$23)^3</f>
        <v>18545.040528433085</v>
      </c>
      <c r="U2441" s="36">
        <f>Inputs!$B$12*(1+$B2441)^4*$C2441+Inputs!$B$29*(1+$D2441)^4*Inputs!$B$19+Inputs!$B$30*(1+$E2441)^4*Inputs!$B$20+Inputs!$B$31*(1+$F2441)^4*Inputs!$B$21+Inputs!$B$22*(1+Inputs!$B$23)^4</f>
        <v>21200.892469316121</v>
      </c>
      <c r="V2441" s="35">
        <f>Inputs!$B$13/(Q2441*(1-$G2441))</f>
        <v>1.2172443212869621</v>
      </c>
      <c r="W2441" s="36">
        <f>Inputs!$B$13</f>
        <v>12660</v>
      </c>
      <c r="X2441" s="36">
        <f t="shared" si="373"/>
        <v>13696.090524677911</v>
      </c>
      <c r="Y2441" s="36">
        <f t="shared" si="374"/>
        <v>14937.134901696018</v>
      </c>
      <c r="Z2441" s="36">
        <f t="shared" si="375"/>
        <v>16423.564906000349</v>
      </c>
      <c r="AA2441" s="36">
        <f t="shared" si="376"/>
        <v>18203.266215803771</v>
      </c>
      <c r="AB2441" s="36">
        <f t="shared" si="377"/>
        <v>56517.33562705246</v>
      </c>
      <c r="AC2441" s="36">
        <f t="shared" si="378"/>
        <v>248299.03044497868</v>
      </c>
      <c r="AD2441" s="36">
        <f t="shared" si="379"/>
        <v>153929.82618636548</v>
      </c>
    </row>
    <row r="2442" spans="1:30" ht="14.25" customHeight="1" x14ac:dyDescent="0.25">
      <c r="A2442" s="16">
        <v>2426</v>
      </c>
      <c r="B2442" s="34">
        <v>0.28346058796583301</v>
      </c>
      <c r="C2442" s="34">
        <v>7.7344634875055301E-2</v>
      </c>
      <c r="D2442" s="34">
        <v>1.9978526404802601E-2</v>
      </c>
      <c r="E2442" s="34">
        <v>2.0984742334686699E-2</v>
      </c>
      <c r="F2442" s="34">
        <v>2.2837784769485302E-2</v>
      </c>
      <c r="G2442" s="34">
        <v>0.193426352312252</v>
      </c>
      <c r="H2442" s="35">
        <v>1.0617351267775099</v>
      </c>
      <c r="I2442" s="34">
        <v>9.6623841888900497E-2</v>
      </c>
      <c r="J2442" s="34">
        <v>3.11111014677595E-2</v>
      </c>
      <c r="K2442" s="36">
        <f>Inputs!$B$12*(1+$B2442)^4</f>
        <v>162810.12083057695</v>
      </c>
      <c r="L2442" s="36">
        <f t="shared" si="370"/>
        <v>18190.556533820436</v>
      </c>
      <c r="M2442" s="36">
        <f t="shared" si="371"/>
        <v>237397.4177308091</v>
      </c>
      <c r="N2442" s="37">
        <f>M2442/Inputs!$B$6</f>
        <v>361.8863075164773</v>
      </c>
      <c r="O2442" s="38">
        <f>IF(N2442&gt;Inputs!$B$4,1,0)</f>
        <v>0</v>
      </c>
      <c r="P2442" s="34">
        <f t="shared" si="372"/>
        <v>6.5512740421140997E-2</v>
      </c>
      <c r="Q2442" s="36">
        <f>Inputs!$B$12*(1+$B2442)^0*$C2442+Inputs!$B$29*(1+$D2442)^0*Inputs!$B$19+Inputs!$B$30*(1+$E2442)^0*Inputs!$B$20+Inputs!$B$31*(1+$F2442)^0*Inputs!$B$21+Inputs!$B$22*(1+Inputs!$B$23)^0</f>
        <v>12662.72211993024</v>
      </c>
      <c r="R2442" s="36">
        <f>Inputs!$B$12*(1+$B2442)^1*$C2442+Inputs!$B$29*(1+$D2442)^1*Inputs!$B$19+Inputs!$B$30*(1+$E2442)^1*Inputs!$B$20+Inputs!$B$31*(1+$F2442)^1*Inputs!$B$21+Inputs!$B$22*(1+Inputs!$B$23)^1</f>
        <v>14130.820211039816</v>
      </c>
      <c r="S2442" s="36">
        <f>Inputs!$B$12*(1+$B2442)^2*$C2442+Inputs!$B$29*(1+$D2442)^2*Inputs!$B$19+Inputs!$B$30*(1+$E2442)^2*Inputs!$B$20+Inputs!$B$31*(1+$F2442)^2*Inputs!$B$21+Inputs!$B$22*(1+Inputs!$B$23)^2</f>
        <v>15974.502256566</v>
      </c>
      <c r="T2442" s="36">
        <f>Inputs!$B$12*(1+$B2442)^3*$C2442+Inputs!$B$29*(1+$D2442)^3*Inputs!$B$19+Inputs!$B$30*(1+$E2442)^3*Inputs!$B$20+Inputs!$B$31*(1+$F2442)^3*Inputs!$B$21+Inputs!$B$22*(1+Inputs!$B$23)^3</f>
        <v>18299.505644004894</v>
      </c>
      <c r="U2442" s="36">
        <f>Inputs!$B$12*(1+$B2442)^4*$C2442+Inputs!$B$29*(1+$D2442)^4*Inputs!$B$19+Inputs!$B$30*(1+$E2442)^4*Inputs!$B$20+Inputs!$B$31*(1+$F2442)^4*Inputs!$B$21+Inputs!$B$22*(1+Inputs!$B$23)^4</f>
        <v>21241.528853186363</v>
      </c>
      <c r="V2442" s="35">
        <f>Inputs!$B$13/(Q2442*(1-$G2442))</f>
        <v>1.2395458638112182</v>
      </c>
      <c r="W2442" s="36">
        <f>Inputs!$B$13</f>
        <v>12660</v>
      </c>
      <c r="X2442" s="36">
        <f t="shared" si="373"/>
        <v>13621.130925264815</v>
      </c>
      <c r="Y2442" s="36">
        <f t="shared" si="374"/>
        <v>14825.556972047019</v>
      </c>
      <c r="Z2442" s="36">
        <f t="shared" si="375"/>
        <v>16327.220386018245</v>
      </c>
      <c r="AA2442" s="36">
        <f t="shared" si="376"/>
        <v>18190.556533820436</v>
      </c>
      <c r="AB2442" s="36">
        <f t="shared" si="377"/>
        <v>56872.455018483481</v>
      </c>
      <c r="AC2442" s="36">
        <f t="shared" si="378"/>
        <v>286302.85747970955</v>
      </c>
      <c r="AD2442" s="36">
        <f t="shared" si="379"/>
        <v>180524.96271232562</v>
      </c>
    </row>
    <row r="2443" spans="1:30" ht="14.25" customHeight="1" x14ac:dyDescent="0.25">
      <c r="A2443" s="16">
        <v>2427</v>
      </c>
      <c r="B2443" s="34">
        <v>0.501604814110167</v>
      </c>
      <c r="C2443" s="34">
        <v>4.39141746892018E-2</v>
      </c>
      <c r="D2443" s="34">
        <v>5.0817177660604097E-2</v>
      </c>
      <c r="E2443" s="34">
        <v>3.72414837062396E-2</v>
      </c>
      <c r="F2443" s="34">
        <v>1.9288682003139799E-2</v>
      </c>
      <c r="G2443" s="34">
        <v>0.20348673806439799</v>
      </c>
      <c r="H2443" s="35">
        <v>1.0682375454145301</v>
      </c>
      <c r="I2443" s="34">
        <v>8.56860725812435E-2</v>
      </c>
      <c r="J2443" s="34">
        <v>2.4527538614363398E-2</v>
      </c>
      <c r="K2443" s="36">
        <f>Inputs!$B$12*(1+$B2443)^4</f>
        <v>305051.98701448919</v>
      </c>
      <c r="L2443" s="36">
        <f t="shared" si="370"/>
        <v>19235.218569798042</v>
      </c>
      <c r="M2443" s="36">
        <f t="shared" si="371"/>
        <v>273078.97215076076</v>
      </c>
      <c r="N2443" s="37">
        <f>M2443/Inputs!$B$6</f>
        <v>416.27892096152556</v>
      </c>
      <c r="O2443" s="38">
        <f>IF(N2443&gt;Inputs!$B$4,1,0)</f>
        <v>1</v>
      </c>
      <c r="P2443" s="34">
        <f t="shared" si="372"/>
        <v>6.1158533966880105E-2</v>
      </c>
      <c r="Q2443" s="36">
        <f>Inputs!$B$12*(1+$B2443)^0*$C2443+Inputs!$B$29*(1+$D2443)^0*Inputs!$B$19+Inputs!$B$30*(1+$E2443)^0*Inputs!$B$20+Inputs!$B$31*(1+$F2443)^0*Inputs!$B$21+Inputs!$B$22*(1+Inputs!$B$23)^0</f>
        <v>10656.894508779031</v>
      </c>
      <c r="R2443" s="36">
        <f>Inputs!$B$12*(1+$B2443)^1*$C2443+Inputs!$B$29*(1+$D2443)^1*Inputs!$B$19+Inputs!$B$30*(1+$E2443)^1*Inputs!$B$20+Inputs!$B$31*(1+$F2443)^1*Inputs!$B$21+Inputs!$B$22*(1+Inputs!$B$23)^1</f>
        <v>12257.720525591696</v>
      </c>
      <c r="S2443" s="36">
        <f>Inputs!$B$12*(1+$B2443)^2*$C2443+Inputs!$B$29*(1+$D2443)^2*Inputs!$B$19+Inputs!$B$30*(1+$E2443)^2*Inputs!$B$20+Inputs!$B$31*(1+$F2443)^2*Inputs!$B$21+Inputs!$B$22*(1+Inputs!$B$23)^2</f>
        <v>14533.103867006943</v>
      </c>
      <c r="T2443" s="36">
        <f>Inputs!$B$12*(1+$B2443)^3*$C2443+Inputs!$B$29*(1+$D2443)^3*Inputs!$B$19+Inputs!$B$30*(1+$E2443)^3*Inputs!$B$20+Inputs!$B$31*(1+$F2443)^3*Inputs!$B$21+Inputs!$B$22*(1+Inputs!$B$23)^3</f>
        <v>17816.115215796519</v>
      </c>
      <c r="U2443" s="36">
        <f>Inputs!$B$12*(1+$B2443)^4*$C2443+Inputs!$B$29*(1+$D2443)^4*Inputs!$B$19+Inputs!$B$30*(1+$E2443)^4*Inputs!$B$20+Inputs!$B$31*(1+$F2443)^4*Inputs!$B$21+Inputs!$B$22*(1+Inputs!$B$23)^4</f>
        <v>22606.653422326057</v>
      </c>
      <c r="V2443" s="35">
        <f>Inputs!$B$13/(Q2443*(1-$G2443))</f>
        <v>1.491454564877734</v>
      </c>
      <c r="W2443" s="36">
        <f>Inputs!$B$13</f>
        <v>12660</v>
      </c>
      <c r="X2443" s="36">
        <f t="shared" si="373"/>
        <v>13528.709450037417</v>
      </c>
      <c r="Y2443" s="36">
        <f t="shared" si="374"/>
        <v>14815.254721589226</v>
      </c>
      <c r="Z2443" s="36">
        <f t="shared" si="375"/>
        <v>16660.559559730715</v>
      </c>
      <c r="AA2443" s="36">
        <f t="shared" si="376"/>
        <v>19235.218569798042</v>
      </c>
      <c r="AB2443" s="36">
        <f t="shared" si="377"/>
        <v>59458.749971544814</v>
      </c>
      <c r="AC2443" s="36">
        <f t="shared" si="378"/>
        <v>322228.31153370434</v>
      </c>
      <c r="AD2443" s="36">
        <f t="shared" si="379"/>
        <v>213620.22217921593</v>
      </c>
    </row>
    <row r="2444" spans="1:30" ht="14.25" customHeight="1" x14ac:dyDescent="0.25">
      <c r="A2444" s="16">
        <v>2428</v>
      </c>
      <c r="B2444" s="34">
        <v>0.29144367645964098</v>
      </c>
      <c r="C2444" s="34">
        <v>9.9072387420473099E-2</v>
      </c>
      <c r="D2444" s="34">
        <v>2.4196959350723801E-2</v>
      </c>
      <c r="E2444" s="34">
        <v>3.0520974364353901E-2</v>
      </c>
      <c r="F2444" s="34">
        <v>1.3966870571242599E-2</v>
      </c>
      <c r="G2444" s="34">
        <v>0.17759958995285699</v>
      </c>
      <c r="H2444" s="35">
        <v>0.99925869222888497</v>
      </c>
      <c r="I2444" s="34">
        <v>9.8242639697606202E-2</v>
      </c>
      <c r="J2444" s="34">
        <v>2.4722439535424499E-2</v>
      </c>
      <c r="K2444" s="36">
        <f>Inputs!$B$12*(1+$B2444)^4</f>
        <v>166898.76797716256</v>
      </c>
      <c r="L2444" s="36">
        <f t="shared" si="370"/>
        <v>20690.832790978395</v>
      </c>
      <c r="M2444" s="36">
        <f t="shared" si="371"/>
        <v>240848.23107864414</v>
      </c>
      <c r="N2444" s="37">
        <f>M2444/Inputs!$B$6</f>
        <v>367.14669371744532</v>
      </c>
      <c r="O2444" s="38">
        <f>IF(N2444&gt;Inputs!$B$4,1,0)</f>
        <v>0</v>
      </c>
      <c r="P2444" s="34">
        <f t="shared" si="372"/>
        <v>7.3520200162181706E-2</v>
      </c>
      <c r="Q2444" s="36">
        <f>Inputs!$B$12*(1+$B2444)^0*$C2444+Inputs!$B$29*(1+$D2444)^0*Inputs!$B$19+Inputs!$B$30*(1+$E2444)^0*Inputs!$B$20+Inputs!$B$31*(1+$F2444)^0*Inputs!$B$21+Inputs!$B$22*(1+Inputs!$B$23)^0</f>
        <v>13966.387272655309</v>
      </c>
      <c r="R2444" s="36">
        <f>Inputs!$B$12*(1+$B2444)^1*$C2444+Inputs!$B$29*(1+$D2444)^1*Inputs!$B$19+Inputs!$B$30*(1+$E2444)^1*Inputs!$B$20+Inputs!$B$31*(1+$F2444)^1*Inputs!$B$21+Inputs!$B$22*(1+Inputs!$B$23)^1</f>
        <v>15849.298260170159</v>
      </c>
      <c r="S2444" s="36">
        <f>Inputs!$B$12*(1+$B2444)^2*$C2444+Inputs!$B$29*(1+$D2444)^2*Inputs!$B$19+Inputs!$B$30*(1+$E2444)^2*Inputs!$B$20+Inputs!$B$31*(1+$F2444)^2*Inputs!$B$21+Inputs!$B$22*(1+Inputs!$B$23)^2</f>
        <v>18240.198506186865</v>
      </c>
      <c r="T2444" s="36">
        <f>Inputs!$B$12*(1+$B2444)^3*$C2444+Inputs!$B$29*(1+$D2444)^3*Inputs!$B$19+Inputs!$B$30*(1+$E2444)^3*Inputs!$B$20+Inputs!$B$31*(1+$F2444)^3*Inputs!$B$21+Inputs!$B$22*(1+Inputs!$B$23)^3</f>
        <v>21286.308861292659</v>
      </c>
      <c r="U2444" s="36">
        <f>Inputs!$B$12*(1+$B2444)^4*$C2444+Inputs!$B$29*(1+$D2444)^4*Inputs!$B$19+Inputs!$B$30*(1+$E2444)^4*Inputs!$B$20+Inputs!$B$31*(1+$F2444)^4*Inputs!$B$21+Inputs!$B$22*(1+Inputs!$B$23)^4</f>
        <v>25177.738473826874</v>
      </c>
      <c r="V2444" s="35">
        <f>Inputs!$B$13/(Q2444*(1-$G2444))</f>
        <v>1.1022149748298924</v>
      </c>
      <c r="W2444" s="36">
        <f>Inputs!$B$13</f>
        <v>12660</v>
      </c>
      <c r="X2444" s="36">
        <f t="shared" si="373"/>
        <v>14031.292220081992</v>
      </c>
      <c r="Y2444" s="36">
        <f t="shared" si="374"/>
        <v>15761.837120527975</v>
      </c>
      <c r="Z2444" s="36">
        <f t="shared" si="375"/>
        <v>17943.476701570075</v>
      </c>
      <c r="AA2444" s="36">
        <f t="shared" si="376"/>
        <v>20690.832790978395</v>
      </c>
      <c r="AB2444" s="36">
        <f t="shared" si="377"/>
        <v>60344.563705874672</v>
      </c>
      <c r="AC2444" s="36">
        <f t="shared" si="378"/>
        <v>288388.2335306438</v>
      </c>
      <c r="AD2444" s="36">
        <f t="shared" si="379"/>
        <v>180503.66737276947</v>
      </c>
    </row>
    <row r="2445" spans="1:30" ht="14.25" customHeight="1" x14ac:dyDescent="0.25">
      <c r="A2445" s="16">
        <v>2429</v>
      </c>
      <c r="B2445" s="34">
        <v>0.18012804265944701</v>
      </c>
      <c r="C2445" s="34">
        <v>8.0638658424308701E-2</v>
      </c>
      <c r="D2445" s="34">
        <v>3.17887416213566E-2</v>
      </c>
      <c r="E2445" s="34">
        <v>2.689426702462E-2</v>
      </c>
      <c r="F2445" s="34">
        <v>2.3046033230615399E-2</v>
      </c>
      <c r="G2445" s="34">
        <v>0.225727909115153</v>
      </c>
      <c r="H2445" s="35">
        <v>1.1457757272931</v>
      </c>
      <c r="I2445" s="34">
        <v>9.4206274993054798E-2</v>
      </c>
      <c r="J2445" s="34">
        <v>2.7264982765860198E-2</v>
      </c>
      <c r="K2445" s="36">
        <f>Inputs!$B$12*(1+$B2445)^4</f>
        <v>116377.16458361979</v>
      </c>
      <c r="L2445" s="36">
        <f t="shared" si="370"/>
        <v>16207.667888967599</v>
      </c>
      <c r="M2445" s="36">
        <f t="shared" si="371"/>
        <v>213054.26805145506</v>
      </c>
      <c r="N2445" s="37">
        <f>M2445/Inputs!$B$6</f>
        <v>324.77784763941321</v>
      </c>
      <c r="O2445" s="38">
        <f>IF(N2445&gt;Inputs!$B$4,1,0)</f>
        <v>0</v>
      </c>
      <c r="P2445" s="34">
        <f t="shared" si="372"/>
        <v>6.6941292227194596E-2</v>
      </c>
      <c r="Q2445" s="36">
        <f>Inputs!$B$12*(1+$B2445)^0*$C2445+Inputs!$B$29*(1+$D2445)^0*Inputs!$B$19+Inputs!$B$30*(1+$E2445)^0*Inputs!$B$20+Inputs!$B$31*(1+$F2445)^0*Inputs!$B$21+Inputs!$B$22*(1+Inputs!$B$23)^0</f>
        <v>12860.363532885443</v>
      </c>
      <c r="R2445" s="36">
        <f>Inputs!$B$12*(1+$B2445)^1*$C2445+Inputs!$B$29*(1+$D2445)^1*Inputs!$B$19+Inputs!$B$30*(1+$E2445)^1*Inputs!$B$20+Inputs!$B$31*(1+$F2445)^1*Inputs!$B$21+Inputs!$B$22*(1+Inputs!$B$23)^1</f>
        <v>13939.26354347692</v>
      </c>
      <c r="S2445" s="36">
        <f>Inputs!$B$12*(1+$B2445)^2*$C2445+Inputs!$B$29*(1+$D2445)^2*Inputs!$B$19+Inputs!$B$30*(1+$E2445)^2*Inputs!$B$20+Inputs!$B$31*(1+$F2445)^2*Inputs!$B$21+Inputs!$B$22*(1+Inputs!$B$23)^2</f>
        <v>15180.624351642393</v>
      </c>
      <c r="T2445" s="36">
        <f>Inputs!$B$12*(1+$B2445)^3*$C2445+Inputs!$B$29*(1+$D2445)^3*Inputs!$B$19+Inputs!$B$30*(1+$E2445)^3*Inputs!$B$20+Inputs!$B$31*(1+$F2445)^3*Inputs!$B$21+Inputs!$B$22*(1+Inputs!$B$23)^3</f>
        <v>16612.871236085404</v>
      </c>
      <c r="U2445" s="36">
        <f>Inputs!$B$12*(1+$B2445)^4*$C2445+Inputs!$B$29*(1+$D2445)^4*Inputs!$B$19+Inputs!$B$30*(1+$E2445)^4*Inputs!$B$20+Inputs!$B$31*(1+$F2445)^4*Inputs!$B$21+Inputs!$B$22*(1+Inputs!$B$23)^4</f>
        <v>18269.527109141301</v>
      </c>
      <c r="V2445" s="35">
        <f>Inputs!$B$13/(Q2445*(1-$G2445))</f>
        <v>1.2714136076693914</v>
      </c>
      <c r="W2445" s="36">
        <f>Inputs!$B$13</f>
        <v>12660</v>
      </c>
      <c r="X2445" s="36">
        <f t="shared" si="373"/>
        <v>13383.095240162909</v>
      </c>
      <c r="Y2445" s="36">
        <f t="shared" si="374"/>
        <v>14205.741661464173</v>
      </c>
      <c r="Z2445" s="36">
        <f t="shared" si="375"/>
        <v>15141.994930722829</v>
      </c>
      <c r="AA2445" s="36">
        <f t="shared" si="376"/>
        <v>16207.667888967599</v>
      </c>
      <c r="AB2445" s="36">
        <f t="shared" si="377"/>
        <v>54487.229063650688</v>
      </c>
      <c r="AC2445" s="36">
        <f t="shared" si="378"/>
        <v>248718.97629534072</v>
      </c>
      <c r="AD2445" s="36">
        <f t="shared" si="379"/>
        <v>158567.03898780438</v>
      </c>
    </row>
    <row r="2446" spans="1:30" ht="14.25" customHeight="1" x14ac:dyDescent="0.25">
      <c r="A2446" s="16">
        <v>2430</v>
      </c>
      <c r="B2446" s="34">
        <v>0.263875085028354</v>
      </c>
      <c r="C2446" s="34">
        <v>7.8794312286835103E-2</v>
      </c>
      <c r="D2446" s="34">
        <v>3.6823760269492301E-2</v>
      </c>
      <c r="E2446" s="34">
        <v>5.2940708495039603E-2</v>
      </c>
      <c r="F2446" s="34">
        <v>1.0221677647516501E-2</v>
      </c>
      <c r="G2446" s="34">
        <v>0.17927976123398801</v>
      </c>
      <c r="H2446" s="35">
        <v>1.04194196844801</v>
      </c>
      <c r="I2446" s="34">
        <v>9.9879248026585099E-2</v>
      </c>
      <c r="J2446" s="34">
        <v>2.8377445386398501E-2</v>
      </c>
      <c r="K2446" s="36">
        <f>Inputs!$B$12*(1+$B2446)^4</f>
        <v>153097.41605815891</v>
      </c>
      <c r="L2446" s="36">
        <f t="shared" si="370"/>
        <v>18020.137470423444</v>
      </c>
      <c r="M2446" s="36">
        <f t="shared" si="371"/>
        <v>217258.39264168101</v>
      </c>
      <c r="N2446" s="37">
        <f>M2446/Inputs!$B$6</f>
        <v>331.18657414890396</v>
      </c>
      <c r="O2446" s="38">
        <f>IF(N2446&gt;Inputs!$B$4,1,0)</f>
        <v>0</v>
      </c>
      <c r="P2446" s="34">
        <f t="shared" si="372"/>
        <v>7.1501802640186601E-2</v>
      </c>
      <c r="Q2446" s="36">
        <f>Inputs!$B$12*(1+$B2446)^0*$C2446+Inputs!$B$29*(1+$D2446)^0*Inputs!$B$19+Inputs!$B$30*(1+$E2446)^0*Inputs!$B$20+Inputs!$B$31*(1+$F2446)^0*Inputs!$B$21+Inputs!$B$22*(1+Inputs!$B$23)^0</f>
        <v>12749.702764637026</v>
      </c>
      <c r="R2446" s="36">
        <f>Inputs!$B$12*(1+$B2446)^1*$C2446+Inputs!$B$29*(1+$D2446)^1*Inputs!$B$19+Inputs!$B$30*(1+$E2446)^1*Inputs!$B$20+Inputs!$B$31*(1+$F2446)^1*Inputs!$B$21+Inputs!$B$22*(1+Inputs!$B$23)^1</f>
        <v>14228.716036283869</v>
      </c>
      <c r="S2446" s="36">
        <f>Inputs!$B$12*(1+$B2446)^2*$C2446+Inputs!$B$29*(1+$D2446)^2*Inputs!$B$19+Inputs!$B$30*(1+$E2446)^2*Inputs!$B$20+Inputs!$B$31*(1+$F2446)^2*Inputs!$B$21+Inputs!$B$22*(1+Inputs!$B$23)^2</f>
        <v>16046.826842325463</v>
      </c>
      <c r="T2446" s="36">
        <f>Inputs!$B$12*(1+$B2446)^3*$C2446+Inputs!$B$29*(1+$D2446)^3*Inputs!$B$19+Inputs!$B$30*(1+$E2446)^3*Inputs!$B$20+Inputs!$B$31*(1+$F2446)^3*Inputs!$B$21+Inputs!$B$22*(1+Inputs!$B$23)^3</f>
        <v>18291.379386352834</v>
      </c>
      <c r="U2446" s="36">
        <f>Inputs!$B$12*(1+$B2446)^4*$C2446+Inputs!$B$29*(1+$D2446)^4*Inputs!$B$19+Inputs!$B$30*(1+$E2446)^4*Inputs!$B$20+Inputs!$B$31*(1+$F2446)^4*Inputs!$B$21+Inputs!$B$22*(1+Inputs!$B$23)^4</f>
        <v>21072.6631649794</v>
      </c>
      <c r="V2446" s="35">
        <f>Inputs!$B$13/(Q2446*(1-$G2446))</f>
        <v>1.2098694270307295</v>
      </c>
      <c r="W2446" s="36">
        <f>Inputs!$B$13</f>
        <v>12660</v>
      </c>
      <c r="X2446" s="36">
        <f t="shared" si="373"/>
        <v>13638.35179659226</v>
      </c>
      <c r="Y2446" s="36">
        <f t="shared" si="374"/>
        <v>14828.12800112998</v>
      </c>
      <c r="Z2446" s="36">
        <f t="shared" si="375"/>
        <v>16271.978673328042</v>
      </c>
      <c r="AA2446" s="36">
        <f t="shared" si="376"/>
        <v>18020.137470423444</v>
      </c>
      <c r="AB2446" s="36">
        <f t="shared" si="377"/>
        <v>56242.549153789849</v>
      </c>
      <c r="AC2446" s="36">
        <f t="shared" si="378"/>
        <v>259175.324999854</v>
      </c>
      <c r="AD2446" s="36">
        <f t="shared" si="379"/>
        <v>161015.84348789116</v>
      </c>
    </row>
    <row r="2447" spans="1:30" ht="14.25" customHeight="1" x14ac:dyDescent="0.25">
      <c r="A2447" s="16">
        <v>2431</v>
      </c>
      <c r="B2447" s="34">
        <v>0.170515431841022</v>
      </c>
      <c r="C2447" s="34">
        <v>0.10155496789984</v>
      </c>
      <c r="D2447" s="34">
        <v>1.89389415997132E-2</v>
      </c>
      <c r="E2447" s="34">
        <v>3.1125375289630299E-2</v>
      </c>
      <c r="F2447" s="34">
        <v>-9.1886584900706496E-3</v>
      </c>
      <c r="G2447" s="34">
        <v>0.17913608186285099</v>
      </c>
      <c r="H2447" s="35">
        <v>1.14003630403462</v>
      </c>
      <c r="I2447" s="34">
        <v>9.1702520769187196E-2</v>
      </c>
      <c r="J2447" s="34">
        <v>2.9134179895764199E-2</v>
      </c>
      <c r="K2447" s="36">
        <f>Inputs!$B$12*(1+$B2447)^4</f>
        <v>112631.48892261245</v>
      </c>
      <c r="L2447" s="36">
        <f t="shared" si="370"/>
        <v>18335.033380541761</v>
      </c>
      <c r="M2447" s="36">
        <f t="shared" si="371"/>
        <v>252690.08155520755</v>
      </c>
      <c r="N2447" s="37">
        <f>M2447/Inputs!$B$6</f>
        <v>385.19829505367005</v>
      </c>
      <c r="O2447" s="38">
        <f>IF(N2447&gt;Inputs!$B$4,1,0)</f>
        <v>0</v>
      </c>
      <c r="P2447" s="34">
        <f t="shared" si="372"/>
        <v>6.2568340873423001E-2</v>
      </c>
      <c r="Q2447" s="36">
        <f>Inputs!$B$12*(1+$B2447)^0*$C2447+Inputs!$B$29*(1+$D2447)^0*Inputs!$B$19+Inputs!$B$30*(1+$E2447)^0*Inputs!$B$20+Inputs!$B$31*(1+$F2447)^0*Inputs!$B$21+Inputs!$B$22*(1+Inputs!$B$23)^0</f>
        <v>14115.342101417322</v>
      </c>
      <c r="R2447" s="36">
        <f>Inputs!$B$12*(1+$B2447)^1*$C2447+Inputs!$B$29*(1+$D2447)^1*Inputs!$B$19+Inputs!$B$30*(1+$E2447)^1*Inputs!$B$20+Inputs!$B$31*(1+$F2447)^1*Inputs!$B$21+Inputs!$B$22*(1+Inputs!$B$23)^1</f>
        <v>15184.4861373739</v>
      </c>
      <c r="S2447" s="36">
        <f>Inputs!$B$12*(1+$B2447)^2*$C2447+Inputs!$B$29*(1+$D2447)^2*Inputs!$B$19+Inputs!$B$30*(1+$E2447)^2*Inputs!$B$20+Inputs!$B$31*(1+$F2447)^2*Inputs!$B$21+Inputs!$B$22*(1+Inputs!$B$23)^2</f>
        <v>16432.722160803398</v>
      </c>
      <c r="T2447" s="36">
        <f>Inputs!$B$12*(1+$B2447)^3*$C2447+Inputs!$B$29*(1+$D2447)^3*Inputs!$B$19+Inputs!$B$30*(1+$E2447)^3*Inputs!$B$20+Inputs!$B$31*(1+$F2447)^3*Inputs!$B$21+Inputs!$B$22*(1+Inputs!$B$23)^3</f>
        <v>17890.292172152695</v>
      </c>
      <c r="U2447" s="36">
        <f>Inputs!$B$12*(1+$B2447)^4*$C2447+Inputs!$B$29*(1+$D2447)^4*Inputs!$B$19+Inputs!$B$30*(1+$E2447)^4*Inputs!$B$20+Inputs!$B$31*(1+$F2447)^4*Inputs!$B$21+Inputs!$B$22*(1+Inputs!$B$23)^4</f>
        <v>19592.59030689533</v>
      </c>
      <c r="V2447" s="35">
        <f>Inputs!$B$13/(Q2447*(1-$G2447))</f>
        <v>1.0926249948440327</v>
      </c>
      <c r="W2447" s="36">
        <f>Inputs!$B$13</f>
        <v>12660</v>
      </c>
      <c r="X2447" s="36">
        <f t="shared" si="373"/>
        <v>13766.649816095705</v>
      </c>
      <c r="Y2447" s="36">
        <f t="shared" si="374"/>
        <v>15058.216167387318</v>
      </c>
      <c r="Z2447" s="36">
        <f t="shared" si="375"/>
        <v>16567.933177934043</v>
      </c>
      <c r="AA2447" s="36">
        <f t="shared" si="376"/>
        <v>18335.033380541761</v>
      </c>
      <c r="AB2447" s="36">
        <f t="shared" si="377"/>
        <v>58208.936494879534</v>
      </c>
      <c r="AC2447" s="36">
        <f t="shared" si="378"/>
        <v>301577.59144705615</v>
      </c>
      <c r="AD2447" s="36">
        <f t="shared" si="379"/>
        <v>194481.14506032801</v>
      </c>
    </row>
    <row r="2448" spans="1:30" ht="14.25" customHeight="1" x14ac:dyDescent="0.25">
      <c r="A2448" s="16">
        <v>2432</v>
      </c>
      <c r="B2448" s="34">
        <v>0.38142050401053401</v>
      </c>
      <c r="C2448" s="34">
        <v>7.9423584262994396E-2</v>
      </c>
      <c r="D2448" s="34">
        <v>2.8294435625732701E-2</v>
      </c>
      <c r="E2448" s="34">
        <v>3.1647907524838398E-2</v>
      </c>
      <c r="F2448" s="34">
        <v>2.6064562903259401E-2</v>
      </c>
      <c r="G2448" s="34">
        <v>0.21745176657179699</v>
      </c>
      <c r="H2448" s="35">
        <v>1.10678686250657</v>
      </c>
      <c r="I2448" s="34">
        <v>8.55498856574987E-2</v>
      </c>
      <c r="J2448" s="34">
        <v>2.4507545527044601E-2</v>
      </c>
      <c r="K2448" s="36">
        <f>Inputs!$B$12*(1+$B2448)^4</f>
        <v>218501.71077849853</v>
      </c>
      <c r="L2448" s="36">
        <f t="shared" si="370"/>
        <v>22778.349669635845</v>
      </c>
      <c r="M2448" s="36">
        <f t="shared" si="371"/>
        <v>318926.04896301572</v>
      </c>
      <c r="N2448" s="37">
        <f>M2448/Inputs!$B$6</f>
        <v>486.16775756557274</v>
      </c>
      <c r="O2448" s="38">
        <f>IF(N2448&gt;Inputs!$B$4,1,0)</f>
        <v>1</v>
      </c>
      <c r="P2448" s="34">
        <f t="shared" si="372"/>
        <v>6.1042340130454099E-2</v>
      </c>
      <c r="Q2448" s="36">
        <f>Inputs!$B$12*(1+$B2448)^0*$C2448+Inputs!$B$29*(1+$D2448)^0*Inputs!$B$19+Inputs!$B$30*(1+$E2448)^0*Inputs!$B$20+Inputs!$B$31*(1+$F2448)^0*Inputs!$B$21+Inputs!$B$22*(1+Inputs!$B$23)^0</f>
        <v>12787.459083206584</v>
      </c>
      <c r="R2448" s="36">
        <f>Inputs!$B$12*(1+$B2448)^1*$C2448+Inputs!$B$29*(1+$D2448)^1*Inputs!$B$19+Inputs!$B$30*(1+$E2448)^1*Inputs!$B$20+Inputs!$B$31*(1+$F2448)^1*Inputs!$B$21+Inputs!$B$22*(1+Inputs!$B$23)^1</f>
        <v>14826.497521739257</v>
      </c>
      <c r="S2448" s="36">
        <f>Inputs!$B$12*(1+$B2448)^2*$C2448+Inputs!$B$29*(1+$D2448)^2*Inputs!$B$19+Inputs!$B$30*(1+$E2448)^2*Inputs!$B$20+Inputs!$B$31*(1+$F2448)^2*Inputs!$B$21+Inputs!$B$22*(1+Inputs!$B$23)^2</f>
        <v>17564.967325072568</v>
      </c>
      <c r="T2448" s="36">
        <f>Inputs!$B$12*(1+$B2448)^3*$C2448+Inputs!$B$29*(1+$D2448)^3*Inputs!$B$19+Inputs!$B$30*(1+$E2448)^3*Inputs!$B$20+Inputs!$B$31*(1+$F2448)^3*Inputs!$B$21+Inputs!$B$22*(1+Inputs!$B$23)^3</f>
        <v>21267.471888737891</v>
      </c>
      <c r="U2448" s="36">
        <f>Inputs!$B$12*(1+$B2448)^4*$C2448+Inputs!$B$29*(1+$D2448)^4*Inputs!$B$19+Inputs!$B$30*(1+$E2448)^4*Inputs!$B$20+Inputs!$B$31*(1+$F2448)^4*Inputs!$B$21+Inputs!$B$22*(1+Inputs!$B$23)^4</f>
        <v>26299.478975679503</v>
      </c>
      <c r="V2448" s="35">
        <f>Inputs!$B$13/(Q2448*(1-$G2448))</f>
        <v>1.26513926053064</v>
      </c>
      <c r="W2448" s="36">
        <f>Inputs!$B$13</f>
        <v>12660</v>
      </c>
      <c r="X2448" s="36">
        <f t="shared" si="373"/>
        <v>14219.395386290184</v>
      </c>
      <c r="Y2448" s="36">
        <f t="shared" si="374"/>
        <v>16301.577166981508</v>
      </c>
      <c r="Z2448" s="36">
        <f t="shared" si="375"/>
        <v>19078.915075434856</v>
      </c>
      <c r="AA2448" s="36">
        <f t="shared" si="376"/>
        <v>22778.349669635845</v>
      </c>
      <c r="AB2448" s="36">
        <f t="shared" si="377"/>
        <v>65321.340359555594</v>
      </c>
      <c r="AC2448" s="36">
        <f t="shared" si="378"/>
        <v>382301.7115877695</v>
      </c>
      <c r="AD2448" s="36">
        <f t="shared" si="379"/>
        <v>253604.70860346011</v>
      </c>
    </row>
    <row r="2449" spans="1:30" ht="14.25" customHeight="1" x14ac:dyDescent="0.25">
      <c r="A2449" s="16">
        <v>2433</v>
      </c>
      <c r="B2449" s="34">
        <v>0.23146988356804701</v>
      </c>
      <c r="C2449" s="34">
        <v>8.6864562418374799E-2</v>
      </c>
      <c r="D2449" s="34">
        <v>1.10494101740903E-2</v>
      </c>
      <c r="E2449" s="34">
        <v>3.6739690512111199E-2</v>
      </c>
      <c r="F2449" s="34">
        <v>1.3254263470758299E-2</v>
      </c>
      <c r="G2449" s="34">
        <v>0.19285514206196899</v>
      </c>
      <c r="H2449" s="35">
        <v>1.08776668485373</v>
      </c>
      <c r="I2449" s="34">
        <v>8.9658967701456302E-2</v>
      </c>
      <c r="J2449" s="34">
        <v>2.4423522206144899E-2</v>
      </c>
      <c r="K2449" s="36">
        <f>Inputs!$B$12*(1+$B2449)^4</f>
        <v>137989.62415070587</v>
      </c>
      <c r="L2449" s="36">
        <f t="shared" ref="L2449:L2512" si="380">AA2449</f>
        <v>18000.298224168775</v>
      </c>
      <c r="M2449" s="36">
        <f t="shared" ref="M2449:M2512" si="381">AB2449+AD2449</f>
        <v>241827.98386023482</v>
      </c>
      <c r="N2449" s="37">
        <f>M2449/Inputs!$B$6</f>
        <v>368.64021929913844</v>
      </c>
      <c r="O2449" s="38">
        <f>IF(N2449&gt;Inputs!$B$4,1,0)</f>
        <v>0</v>
      </c>
      <c r="P2449" s="34">
        <f t="shared" ref="P2449:P2512" si="382">I2449-J2449</f>
        <v>6.5235445495311406E-2</v>
      </c>
      <c r="Q2449" s="36">
        <f>Inputs!$B$12*(1+$B2449)^0*$C2449+Inputs!$B$29*(1+$D2449)^0*Inputs!$B$19+Inputs!$B$30*(1+$E2449)^0*Inputs!$B$20+Inputs!$B$31*(1+$F2449)^0*Inputs!$B$21+Inputs!$B$22*(1+Inputs!$B$23)^0</f>
        <v>13233.91777252941</v>
      </c>
      <c r="R2449" s="36">
        <f>Inputs!$B$12*(1+$B2449)^1*$C2449+Inputs!$B$29*(1+$D2449)^1*Inputs!$B$19+Inputs!$B$30*(1+$E2449)^1*Inputs!$B$20+Inputs!$B$31*(1+$F2449)^1*Inputs!$B$21+Inputs!$B$22*(1+Inputs!$B$23)^1</f>
        <v>14559.802985259495</v>
      </c>
      <c r="S2449" s="36">
        <f>Inputs!$B$12*(1+$B2449)^2*$C2449+Inputs!$B$29*(1+$D2449)^2*Inputs!$B$19+Inputs!$B$30*(1+$E2449)^2*Inputs!$B$20+Inputs!$B$31*(1+$F2449)^2*Inputs!$B$21+Inputs!$B$22*(1+Inputs!$B$23)^2</f>
        <v>16167.445558589137</v>
      </c>
      <c r="T2449" s="36">
        <f>Inputs!$B$12*(1+$B2449)^3*$C2449+Inputs!$B$29*(1+$D2449)^3*Inputs!$B$19+Inputs!$B$30*(1+$E2449)^3*Inputs!$B$20+Inputs!$B$31*(1+$F2449)^3*Inputs!$B$21+Inputs!$B$22*(1+Inputs!$B$23)^3</f>
        <v>18121.559271317441</v>
      </c>
      <c r="U2449" s="36">
        <f>Inputs!$B$12*(1+$B2449)^4*$C2449+Inputs!$B$29*(1+$D2449)^4*Inputs!$B$19+Inputs!$B$30*(1+$E2449)^4*Inputs!$B$20+Inputs!$B$31*(1+$F2449)^4*Inputs!$B$21+Inputs!$B$22*(1+Inputs!$B$23)^4</f>
        <v>20501.822188499031</v>
      </c>
      <c r="V2449" s="35">
        <f>Inputs!$B$13/(Q2449*(1-$G2449))</f>
        <v>1.185205858240832</v>
      </c>
      <c r="W2449" s="36">
        <f>Inputs!$B$13</f>
        <v>12660</v>
      </c>
      <c r="X2449" s="36">
        <f t="shared" ref="X2449:X2512" si="383">R2449*(1-$G2449)*($V2449+($H2449-$V2449)*1/4)</f>
        <v>13642.112174827271</v>
      </c>
      <c r="Y2449" s="36">
        <f t="shared" ref="Y2449:Y2512" si="384">S2449*(1-$G2449)*($V2449+($H2449-$V2449)*2/4)</f>
        <v>14830.544129453876</v>
      </c>
      <c r="Z2449" s="36">
        <f t="shared" ref="Z2449:Z2512" si="385">T2449*(1-$G2449)*($V2449+($H2449-$V2449)*3/4)</f>
        <v>16266.766364286252</v>
      </c>
      <c r="AA2449" s="36">
        <f t="shared" ref="AA2449:AA2512" si="386">U2449*(1-$G2449)*$H2449</f>
        <v>18000.298224168775</v>
      </c>
      <c r="AB2449" s="36">
        <f t="shared" ref="AB2449:AB2512" si="387">W2449/(1+$I2449)^1+X2449/(1+$I2449)^2+Y2449/(1+$I2449)^3+Z2449/(1+$I2449)^4+AA2449/(1+$I2449)^5</f>
        <v>57825.950227653229</v>
      </c>
      <c r="AC2449" s="36">
        <f t="shared" ref="AC2449:AC2512" si="388">AA2449*(1+$J2449)/($I2449-$J2449)</f>
        <v>282667.325524577</v>
      </c>
      <c r="AD2449" s="36">
        <f t="shared" ref="AD2449:AD2512" si="389">AC2449/(1+$I2449)^5</f>
        <v>184002.03363258159</v>
      </c>
    </row>
    <row r="2450" spans="1:30" ht="14.25" customHeight="1" x14ac:dyDescent="0.25">
      <c r="A2450" s="16">
        <v>2434</v>
      </c>
      <c r="B2450" s="34">
        <v>0.22875876520514099</v>
      </c>
      <c r="C2450" s="34">
        <v>8.0391920776928402E-2</v>
      </c>
      <c r="D2450" s="34">
        <v>3.6648271945109397E-2</v>
      </c>
      <c r="E2450" s="34">
        <v>4.1211198097143499E-2</v>
      </c>
      <c r="F2450" s="34">
        <v>2.3047260724177399E-2</v>
      </c>
      <c r="G2450" s="34">
        <v>0.21368342295732101</v>
      </c>
      <c r="H2450" s="35">
        <v>1.0438933764263101</v>
      </c>
      <c r="I2450" s="34">
        <v>9.5513800654256104E-2</v>
      </c>
      <c r="J2450" s="34">
        <v>2.4729915305601102E-2</v>
      </c>
      <c r="K2450" s="36">
        <f>Inputs!$B$12*(1+$B2450)^4</f>
        <v>136778.47766036613</v>
      </c>
      <c r="L2450" s="36">
        <f t="shared" si="380"/>
        <v>16507.58585489924</v>
      </c>
      <c r="M2450" s="36">
        <f t="shared" si="381"/>
        <v>206162.77154395601</v>
      </c>
      <c r="N2450" s="37">
        <f>M2450/Inputs!$B$6</f>
        <v>314.2725175974939</v>
      </c>
      <c r="O2450" s="38">
        <f>IF(N2450&gt;Inputs!$B$4,1,0)</f>
        <v>0</v>
      </c>
      <c r="P2450" s="34">
        <f t="shared" si="382"/>
        <v>7.0783885348654998E-2</v>
      </c>
      <c r="Q2450" s="36">
        <f>Inputs!$B$12*(1+$B2450)^0*$C2450+Inputs!$B$29*(1+$D2450)^0*Inputs!$B$19+Inputs!$B$30*(1+$E2450)^0*Inputs!$B$20+Inputs!$B$31*(1+$F2450)^0*Inputs!$B$21+Inputs!$B$22*(1+Inputs!$B$23)^0</f>
        <v>12845.559274042625</v>
      </c>
      <c r="R2450" s="36">
        <f>Inputs!$B$12*(1+$B2450)^1*$C2450+Inputs!$B$29*(1+$D2450)^1*Inputs!$B$19+Inputs!$B$30*(1+$E2450)^1*Inputs!$B$20+Inputs!$B$31*(1+$F2450)^1*Inputs!$B$21+Inputs!$B$22*(1+Inputs!$B$23)^1</f>
        <v>14208.339814418534</v>
      </c>
      <c r="S2450" s="36">
        <f>Inputs!$B$12*(1+$B2450)^2*$C2450+Inputs!$B$29*(1+$D2450)^2*Inputs!$B$19+Inputs!$B$30*(1+$E2450)^2*Inputs!$B$20+Inputs!$B$31*(1+$F2450)^2*Inputs!$B$21+Inputs!$B$22*(1+Inputs!$B$23)^2</f>
        <v>15832.558865663137</v>
      </c>
      <c r="T2450" s="36">
        <f>Inputs!$B$12*(1+$B2450)^3*$C2450+Inputs!$B$29*(1+$D2450)^3*Inputs!$B$19+Inputs!$B$30*(1+$E2450)^3*Inputs!$B$20+Inputs!$B$31*(1+$F2450)^3*Inputs!$B$21+Inputs!$B$22*(1+Inputs!$B$23)^3</f>
        <v>17776.290324160793</v>
      </c>
      <c r="U2450" s="36">
        <f>Inputs!$B$12*(1+$B2450)^4*$C2450+Inputs!$B$29*(1+$D2450)^4*Inputs!$B$19+Inputs!$B$30*(1+$E2450)^4*Inputs!$B$20+Inputs!$B$31*(1+$F2450)^4*Inputs!$B$21+Inputs!$B$22*(1+Inputs!$B$23)^4</f>
        <v>20110.829830835253</v>
      </c>
      <c r="V2450" s="35">
        <f>Inputs!$B$13/(Q2450*(1-$G2450))</f>
        <v>1.2533814322054804</v>
      </c>
      <c r="W2450" s="36">
        <f>Inputs!$B$13</f>
        <v>12660</v>
      </c>
      <c r="X2450" s="36">
        <f t="shared" si="383"/>
        <v>13417.98123032012</v>
      </c>
      <c r="Y2450" s="36">
        <f t="shared" si="384"/>
        <v>14299.85051356686</v>
      </c>
      <c r="Z2450" s="36">
        <f t="shared" si="385"/>
        <v>15323.369340533702</v>
      </c>
      <c r="AA2450" s="36">
        <f t="shared" si="386"/>
        <v>16507.58585489924</v>
      </c>
      <c r="AB2450" s="36">
        <f t="shared" si="387"/>
        <v>54712.757666092381</v>
      </c>
      <c r="AC2450" s="36">
        <f t="shared" si="388"/>
        <v>238978.36310722187</v>
      </c>
      <c r="AD2450" s="36">
        <f t="shared" si="389"/>
        <v>151450.01387786362</v>
      </c>
    </row>
    <row r="2451" spans="1:30" ht="14.25" customHeight="1" x14ac:dyDescent="0.25">
      <c r="A2451" s="16">
        <v>2435</v>
      </c>
      <c r="B2451" s="34">
        <v>0.50805231688506403</v>
      </c>
      <c r="C2451" s="34">
        <v>6.1175643924935401E-2</v>
      </c>
      <c r="D2451" s="34">
        <v>2.7384466682848899E-2</v>
      </c>
      <c r="E2451" s="34">
        <v>4.31000770192018E-2</v>
      </c>
      <c r="F2451" s="34">
        <v>8.6944525597320507E-3</v>
      </c>
      <c r="G2451" s="34">
        <v>0.19117433252601501</v>
      </c>
      <c r="H2451" s="35">
        <v>0.93192121556865504</v>
      </c>
      <c r="I2451" s="34">
        <v>0.10027907691256201</v>
      </c>
      <c r="J2451" s="34">
        <v>3.2509540481601602E-2</v>
      </c>
      <c r="K2451" s="36">
        <f>Inputs!$B$12*(1+$B2451)^4</f>
        <v>310325.085132843</v>
      </c>
      <c r="L2451" s="36">
        <f t="shared" si="380"/>
        <v>20890.319519150558</v>
      </c>
      <c r="M2451" s="36">
        <f t="shared" si="381"/>
        <v>256755.1436004393</v>
      </c>
      <c r="N2451" s="37">
        <f>M2451/Inputs!$B$6</f>
        <v>391.39503597627942</v>
      </c>
      <c r="O2451" s="38">
        <f>IF(N2451&gt;Inputs!$B$4,1,0)</f>
        <v>0</v>
      </c>
      <c r="P2451" s="34">
        <f t="shared" si="382"/>
        <v>6.7769536430960398E-2</v>
      </c>
      <c r="Q2451" s="36">
        <f>Inputs!$B$12*(1+$B2451)^0*$C2451+Inputs!$B$29*(1+$D2451)^0*Inputs!$B$19+Inputs!$B$30*(1+$E2451)^0*Inputs!$B$20+Inputs!$B$31*(1+$F2451)^0*Inputs!$B$21+Inputs!$B$22*(1+Inputs!$B$23)^0</f>
        <v>11692.582662923047</v>
      </c>
      <c r="R2451" s="36">
        <f>Inputs!$B$12*(1+$B2451)^1*$C2451+Inputs!$B$29*(1+$D2451)^1*Inputs!$B$19+Inputs!$B$30*(1+$E2451)^1*Inputs!$B$20+Inputs!$B$31*(1+$F2451)^1*Inputs!$B$21+Inputs!$B$22*(1+Inputs!$B$23)^1</f>
        <v>13726.176494456431</v>
      </c>
      <c r="S2451" s="36">
        <f>Inputs!$B$12*(1+$B2451)^2*$C2451+Inputs!$B$29*(1+$D2451)^2*Inputs!$B$19+Inputs!$B$30*(1+$E2451)^2*Inputs!$B$20+Inputs!$B$31*(1+$F2451)^2*Inputs!$B$21+Inputs!$B$22*(1+Inputs!$B$23)^2</f>
        <v>16712.607473303662</v>
      </c>
      <c r="T2451" s="36">
        <f>Inputs!$B$12*(1+$B2451)^3*$C2451+Inputs!$B$29*(1+$D2451)^3*Inputs!$B$19+Inputs!$B$30*(1+$E2451)^3*Inputs!$B$20+Inputs!$B$31*(1+$F2451)^3*Inputs!$B$21+Inputs!$B$22*(1+Inputs!$B$23)^3</f>
        <v>21133.428690103952</v>
      </c>
      <c r="U2451" s="36">
        <f>Inputs!$B$12*(1+$B2451)^4*$C2451+Inputs!$B$29*(1+$D2451)^4*Inputs!$B$19+Inputs!$B$30*(1+$E2451)^4*Inputs!$B$20+Inputs!$B$31*(1+$F2451)^4*Inputs!$B$21+Inputs!$B$22*(1+Inputs!$B$23)^4</f>
        <v>27714.749594491521</v>
      </c>
      <c r="V2451" s="35">
        <f>Inputs!$B$13/(Q2451*(1-$G2451))</f>
        <v>1.3386539750792492</v>
      </c>
      <c r="W2451" s="36">
        <f>Inputs!$B$13</f>
        <v>12660</v>
      </c>
      <c r="X2451" s="36">
        <f t="shared" si="383"/>
        <v>13732.953395856204</v>
      </c>
      <c r="Y2451" s="36">
        <f t="shared" si="384"/>
        <v>15346.347585121466</v>
      </c>
      <c r="Z2451" s="36">
        <f t="shared" si="385"/>
        <v>17667.668391151616</v>
      </c>
      <c r="AA2451" s="36">
        <f t="shared" si="386"/>
        <v>20890.319519150558</v>
      </c>
      <c r="AB2451" s="36">
        <f t="shared" si="387"/>
        <v>59380.949912930533</v>
      </c>
      <c r="AC2451" s="36">
        <f t="shared" si="388"/>
        <v>318276.54936382308</v>
      </c>
      <c r="AD2451" s="36">
        <f t="shared" si="389"/>
        <v>197374.19368750876</v>
      </c>
    </row>
    <row r="2452" spans="1:30" ht="14.25" customHeight="1" x14ac:dyDescent="0.25">
      <c r="A2452" s="16">
        <v>2436</v>
      </c>
      <c r="B2452" s="34">
        <v>0.202839190532945</v>
      </c>
      <c r="C2452" s="34">
        <v>9.1435592309443398E-2</v>
      </c>
      <c r="D2452" s="34">
        <v>4.6034333483548399E-2</v>
      </c>
      <c r="E2452" s="34">
        <v>4.9352480569435302E-2</v>
      </c>
      <c r="F2452" s="34">
        <v>1.51570609190303E-2</v>
      </c>
      <c r="G2452" s="34">
        <v>0.17432158575405701</v>
      </c>
      <c r="H2452" s="35">
        <v>1.01909889475525</v>
      </c>
      <c r="I2452" s="34">
        <v>9.7812619769400103E-2</v>
      </c>
      <c r="J2452" s="34">
        <v>3.12365662160215E-2</v>
      </c>
      <c r="K2452" s="36">
        <f>Inputs!$B$12*(1+$B2452)^4</f>
        <v>125597.65451699217</v>
      </c>
      <c r="L2452" s="36">
        <f t="shared" si="380"/>
        <v>17402.41661044415</v>
      </c>
      <c r="M2452" s="36">
        <f t="shared" si="381"/>
        <v>224868.17326897901</v>
      </c>
      <c r="N2452" s="37">
        <f>M2452/Inputs!$B$6</f>
        <v>342.78684949539485</v>
      </c>
      <c r="O2452" s="38">
        <f>IF(N2452&gt;Inputs!$B$4,1,0)</f>
        <v>0</v>
      </c>
      <c r="P2452" s="34">
        <f t="shared" si="382"/>
        <v>6.6576053553378603E-2</v>
      </c>
      <c r="Q2452" s="36">
        <f>Inputs!$B$12*(1+$B2452)^0*$C2452+Inputs!$B$29*(1+$D2452)^0*Inputs!$B$19+Inputs!$B$30*(1+$E2452)^0*Inputs!$B$20+Inputs!$B$31*(1+$F2452)^0*Inputs!$B$21+Inputs!$B$22*(1+Inputs!$B$23)^0</f>
        <v>13508.179565993527</v>
      </c>
      <c r="R2452" s="36">
        <f>Inputs!$B$12*(1+$B2452)^1*$C2452+Inputs!$B$29*(1+$D2452)^1*Inputs!$B$19+Inputs!$B$30*(1+$E2452)^1*Inputs!$B$20+Inputs!$B$31*(1+$F2452)^1*Inputs!$B$21+Inputs!$B$22*(1+Inputs!$B$23)^1</f>
        <v>14896.134163012364</v>
      </c>
      <c r="S2452" s="36">
        <f>Inputs!$B$12*(1+$B2452)^2*$C2452+Inputs!$B$29*(1+$D2452)^2*Inputs!$B$19+Inputs!$B$30*(1+$E2452)^2*Inputs!$B$20+Inputs!$B$31*(1+$F2452)^2*Inputs!$B$21+Inputs!$B$22*(1+Inputs!$B$23)^2</f>
        <v>16521.880654019857</v>
      </c>
      <c r="T2452" s="36">
        <f>Inputs!$B$12*(1+$B2452)^3*$C2452+Inputs!$B$29*(1+$D2452)^3*Inputs!$B$19+Inputs!$B$30*(1+$E2452)^3*Inputs!$B$20+Inputs!$B$31*(1+$F2452)^3*Inputs!$B$21+Inputs!$B$22*(1+Inputs!$B$23)^3</f>
        <v>18431.781107479015</v>
      </c>
      <c r="U2452" s="36">
        <f>Inputs!$B$12*(1+$B2452)^4*$C2452+Inputs!$B$29*(1+$D2452)^4*Inputs!$B$19+Inputs!$B$30*(1+$E2452)^4*Inputs!$B$20+Inputs!$B$31*(1+$F2452)^4*Inputs!$B$21+Inputs!$B$22*(1+Inputs!$B$23)^4</f>
        <v>20681.512643086848</v>
      </c>
      <c r="V2452" s="35">
        <f>Inputs!$B$13/(Q2452*(1-$G2452))</f>
        <v>1.1350786358757181</v>
      </c>
      <c r="W2452" s="36">
        <f>Inputs!$B$13</f>
        <v>12660</v>
      </c>
      <c r="X2452" s="36">
        <f t="shared" si="383"/>
        <v>13604.184044607699</v>
      </c>
      <c r="Y2452" s="36">
        <f t="shared" si="384"/>
        <v>14693.386670766848</v>
      </c>
      <c r="Z2452" s="36">
        <f t="shared" si="385"/>
        <v>15950.650512178154</v>
      </c>
      <c r="AA2452" s="36">
        <f t="shared" si="386"/>
        <v>17402.41661044415</v>
      </c>
      <c r="AB2452" s="36">
        <f t="shared" si="387"/>
        <v>55820.684584615796</v>
      </c>
      <c r="AC2452" s="36">
        <f t="shared" si="388"/>
        <v>269556.50555085141</v>
      </c>
      <c r="AD2452" s="36">
        <f t="shared" si="389"/>
        <v>169047.48868436323</v>
      </c>
    </row>
    <row r="2453" spans="1:30" ht="14.25" customHeight="1" x14ac:dyDescent="0.25">
      <c r="A2453" s="16">
        <v>2437</v>
      </c>
      <c r="B2453" s="34">
        <v>0.189105708849755</v>
      </c>
      <c r="C2453" s="34">
        <v>7.1682730691199001E-2</v>
      </c>
      <c r="D2453" s="34">
        <v>2.22077779039608E-2</v>
      </c>
      <c r="E2453" s="34">
        <v>4.60568377128205E-2</v>
      </c>
      <c r="F2453" s="34">
        <v>6.3684529593992104E-3</v>
      </c>
      <c r="G2453" s="34">
        <v>0.18063347318780101</v>
      </c>
      <c r="H2453" s="35">
        <v>1.07719361443813</v>
      </c>
      <c r="I2453" s="34">
        <v>8.6934334544001304E-2</v>
      </c>
      <c r="J2453" s="34">
        <v>2.6313791227421199E-2</v>
      </c>
      <c r="K2453" s="36">
        <f>Inputs!$B$12*(1+$B2453)^4</f>
        <v>119959.07464121048</v>
      </c>
      <c r="L2453" s="36">
        <f t="shared" si="380"/>
        <v>15222.295900000208</v>
      </c>
      <c r="M2453" s="36">
        <f t="shared" si="381"/>
        <v>223757.45118139041</v>
      </c>
      <c r="N2453" s="37">
        <f>M2453/Inputs!$B$6</f>
        <v>341.0936755813878</v>
      </c>
      <c r="O2453" s="38">
        <f>IF(N2453&gt;Inputs!$B$4,1,0)</f>
        <v>0</v>
      </c>
      <c r="P2453" s="34">
        <f t="shared" si="382"/>
        <v>6.0620543316580108E-2</v>
      </c>
      <c r="Q2453" s="36">
        <f>Inputs!$B$12*(1+$B2453)^0*$C2453+Inputs!$B$29*(1+$D2453)^0*Inputs!$B$19+Inputs!$B$30*(1+$E2453)^0*Inputs!$B$20+Inputs!$B$31*(1+$F2453)^0*Inputs!$B$21+Inputs!$B$22*(1+Inputs!$B$23)^0</f>
        <v>12323.007868898861</v>
      </c>
      <c r="R2453" s="36">
        <f>Inputs!$B$12*(1+$B2453)^1*$C2453+Inputs!$B$29*(1+$D2453)^1*Inputs!$B$19+Inputs!$B$30*(1+$E2453)^1*Inputs!$B$20+Inputs!$B$31*(1+$F2453)^1*Inputs!$B$21+Inputs!$B$22*(1+Inputs!$B$23)^1</f>
        <v>13284.961266354985</v>
      </c>
      <c r="S2453" s="36">
        <f>Inputs!$B$12*(1+$B2453)^2*$C2453+Inputs!$B$29*(1+$D2453)^2*Inputs!$B$19+Inputs!$B$30*(1+$E2453)^2*Inputs!$B$20+Inputs!$B$31*(1+$F2453)^2*Inputs!$B$21+Inputs!$B$22*(1+Inputs!$B$23)^2</f>
        <v>14405.786208011166</v>
      </c>
      <c r="T2453" s="36">
        <f>Inputs!$B$12*(1+$B2453)^3*$C2453+Inputs!$B$29*(1+$D2453)^3*Inputs!$B$19+Inputs!$B$30*(1+$E2453)^3*Inputs!$B$20+Inputs!$B$31*(1+$F2453)^3*Inputs!$B$21+Inputs!$B$22*(1+Inputs!$B$23)^3</f>
        <v>15714.788853094464</v>
      </c>
      <c r="U2453" s="36">
        <f>Inputs!$B$12*(1+$B2453)^4*$C2453+Inputs!$B$29*(1+$D2453)^4*Inputs!$B$19+Inputs!$B$30*(1+$E2453)^4*Inputs!$B$20+Inputs!$B$31*(1+$F2453)^4*Inputs!$B$21+Inputs!$B$22*(1+Inputs!$B$23)^4</f>
        <v>17246.785877419265</v>
      </c>
      <c r="V2453" s="35">
        <f>Inputs!$B$13/(Q2453*(1-$G2453))</f>
        <v>1.2538303033381215</v>
      </c>
      <c r="W2453" s="36">
        <f>Inputs!$B$13</f>
        <v>12660</v>
      </c>
      <c r="X2453" s="36">
        <f t="shared" si="383"/>
        <v>13167.575790797326</v>
      </c>
      <c r="Y2453" s="36">
        <f t="shared" si="384"/>
        <v>13757.259115779487</v>
      </c>
      <c r="Z2453" s="36">
        <f t="shared" si="385"/>
        <v>14438.731311307254</v>
      </c>
      <c r="AA2453" s="36">
        <f t="shared" si="386"/>
        <v>15222.295900000208</v>
      </c>
      <c r="AB2453" s="36">
        <f t="shared" si="387"/>
        <v>53884.605569780113</v>
      </c>
      <c r="AC2453" s="36">
        <f t="shared" si="388"/>
        <v>257715.4766615543</v>
      </c>
      <c r="AD2453" s="36">
        <f t="shared" si="389"/>
        <v>169872.8456116103</v>
      </c>
    </row>
    <row r="2454" spans="1:30" ht="14.25" customHeight="1" x14ac:dyDescent="0.25">
      <c r="A2454" s="16">
        <v>2438</v>
      </c>
      <c r="B2454" s="34">
        <v>0.21576626513173899</v>
      </c>
      <c r="C2454" s="34">
        <v>7.9930138631835096E-2</v>
      </c>
      <c r="D2454" s="34">
        <v>4.8273209466485202E-2</v>
      </c>
      <c r="E2454" s="34">
        <v>4.1904263535594899E-2</v>
      </c>
      <c r="F2454" s="34">
        <v>9.3275884848262498E-3</v>
      </c>
      <c r="G2454" s="34">
        <v>0.20624393754909601</v>
      </c>
      <c r="H2454" s="35">
        <v>1.0219811471297899</v>
      </c>
      <c r="I2454" s="34">
        <v>9.7624746856856306E-2</v>
      </c>
      <c r="J2454" s="34">
        <v>2.2540948131835301E-2</v>
      </c>
      <c r="K2454" s="36">
        <f>Inputs!$B$12*(1+$B2454)^4</f>
        <v>131084.5792241923</v>
      </c>
      <c r="L2454" s="36">
        <f t="shared" si="380"/>
        <v>15830.072887680546</v>
      </c>
      <c r="M2454" s="36">
        <f t="shared" si="381"/>
        <v>188672.9474412197</v>
      </c>
      <c r="N2454" s="37">
        <f>M2454/Inputs!$B$6</f>
        <v>287.61120036771297</v>
      </c>
      <c r="O2454" s="38">
        <f>IF(N2454&gt;Inputs!$B$4,1,0)</f>
        <v>0</v>
      </c>
      <c r="P2454" s="34">
        <f t="shared" si="382"/>
        <v>7.5083798725021009E-2</v>
      </c>
      <c r="Q2454" s="36">
        <f>Inputs!$B$12*(1+$B2454)^0*$C2454+Inputs!$B$29*(1+$D2454)^0*Inputs!$B$19+Inputs!$B$30*(1+$E2454)^0*Inputs!$B$20+Inputs!$B$31*(1+$F2454)^0*Inputs!$B$21+Inputs!$B$22*(1+Inputs!$B$23)^0</f>
        <v>12817.852345337029</v>
      </c>
      <c r="R2454" s="36">
        <f>Inputs!$B$12*(1+$B2454)^1*$C2454+Inputs!$B$29*(1+$D2454)^1*Inputs!$B$19+Inputs!$B$30*(1+$E2454)^1*Inputs!$B$20+Inputs!$B$31*(1+$F2454)^1*Inputs!$B$21+Inputs!$B$22*(1+Inputs!$B$23)^1</f>
        <v>14090.157647396074</v>
      </c>
      <c r="S2454" s="36">
        <f>Inputs!$B$12*(1+$B2454)^2*$C2454+Inputs!$B$29*(1+$D2454)^2*Inputs!$B$19+Inputs!$B$30*(1+$E2454)^2*Inputs!$B$20+Inputs!$B$31*(1+$F2454)^2*Inputs!$B$21+Inputs!$B$22*(1+Inputs!$B$23)^2</f>
        <v>15596.150091948934</v>
      </c>
      <c r="T2454" s="36">
        <f>Inputs!$B$12*(1+$B2454)^3*$C2454+Inputs!$B$29*(1+$D2454)^3*Inputs!$B$19+Inputs!$B$30*(1+$E2454)^3*Inputs!$B$20+Inputs!$B$31*(1+$F2454)^3*Inputs!$B$21+Inputs!$B$22*(1+Inputs!$B$23)^3</f>
        <v>17384.501014948561</v>
      </c>
      <c r="U2454" s="36">
        <f>Inputs!$B$12*(1+$B2454)^4*$C2454+Inputs!$B$29*(1+$D2454)^4*Inputs!$B$19+Inputs!$B$30*(1+$E2454)^4*Inputs!$B$20+Inputs!$B$31*(1+$F2454)^4*Inputs!$B$21+Inputs!$B$22*(1+Inputs!$B$23)^4</f>
        <v>19514.299895279259</v>
      </c>
      <c r="V2454" s="35">
        <f>Inputs!$B$13/(Q2454*(1-$G2454))</f>
        <v>1.2443180067606354</v>
      </c>
      <c r="W2454" s="36">
        <f>Inputs!$B$13</f>
        <v>12660</v>
      </c>
      <c r="X2454" s="36">
        <f t="shared" si="383"/>
        <v>13294.97472429297</v>
      </c>
      <c r="Y2454" s="36">
        <f t="shared" si="384"/>
        <v>14027.869025246906</v>
      </c>
      <c r="Z2454" s="36">
        <f t="shared" si="385"/>
        <v>14869.381620704469</v>
      </c>
      <c r="AA2454" s="36">
        <f t="shared" si="386"/>
        <v>15830.072887680546</v>
      </c>
      <c r="AB2454" s="36">
        <f t="shared" si="387"/>
        <v>53357.326045028931</v>
      </c>
      <c r="AC2454" s="36">
        <f t="shared" si="388"/>
        <v>215584.42719242422</v>
      </c>
      <c r="AD2454" s="36">
        <f t="shared" si="389"/>
        <v>135315.62139619078</v>
      </c>
    </row>
    <row r="2455" spans="1:30" ht="14.25" customHeight="1" x14ac:dyDescent="0.25">
      <c r="A2455" s="16">
        <v>2439</v>
      </c>
      <c r="B2455" s="34">
        <v>0.40993370859095901</v>
      </c>
      <c r="C2455" s="34">
        <v>7.8125873777581595E-2</v>
      </c>
      <c r="D2455" s="34">
        <v>1.59333524541799E-2</v>
      </c>
      <c r="E2455" s="34">
        <v>3.8762379086902499E-2</v>
      </c>
      <c r="F2455" s="34">
        <v>-2.4063572409146901E-3</v>
      </c>
      <c r="G2455" s="34">
        <v>0.184809820944803</v>
      </c>
      <c r="H2455" s="35">
        <v>0.96678870875678602</v>
      </c>
      <c r="I2455" s="34">
        <v>9.6064974740847298E-2</v>
      </c>
      <c r="J2455" s="34">
        <v>3.05371738874586E-2</v>
      </c>
      <c r="K2455" s="36">
        <f>Inputs!$B$12*(1+$B2455)^4</f>
        <v>237107.90067236539</v>
      </c>
      <c r="L2455" s="36">
        <f t="shared" si="380"/>
        <v>21154.722069653864</v>
      </c>
      <c r="M2455" s="36">
        <f t="shared" si="381"/>
        <v>271077.21854500781</v>
      </c>
      <c r="N2455" s="37">
        <f>M2455/Inputs!$B$6</f>
        <v>413.2274672942192</v>
      </c>
      <c r="O2455" s="38">
        <f>IF(N2455&gt;Inputs!$B$4,1,0)</f>
        <v>1</v>
      </c>
      <c r="P2455" s="34">
        <f t="shared" si="382"/>
        <v>6.552780085338869E-2</v>
      </c>
      <c r="Q2455" s="36">
        <f>Inputs!$B$12*(1+$B2455)^0*$C2455+Inputs!$B$29*(1+$D2455)^0*Inputs!$B$19+Inputs!$B$30*(1+$E2455)^0*Inputs!$B$20+Inputs!$B$31*(1+$F2455)^0*Inputs!$B$21+Inputs!$B$22*(1+Inputs!$B$23)^0</f>
        <v>12709.596454081817</v>
      </c>
      <c r="R2455" s="36">
        <f>Inputs!$B$12*(1+$B2455)^1*$C2455+Inputs!$B$29*(1+$D2455)^1*Inputs!$B$19+Inputs!$B$30*(1+$E2455)^1*Inputs!$B$20+Inputs!$B$31*(1+$F2455)^1*Inputs!$B$21+Inputs!$B$22*(1+Inputs!$B$23)^1</f>
        <v>14701.189251679498</v>
      </c>
      <c r="S2455" s="36">
        <f>Inputs!$B$12*(1+$B2455)^2*$C2455+Inputs!$B$29*(1+$D2455)^2*Inputs!$B$19+Inputs!$B$30*(1+$E2455)^2*Inputs!$B$20+Inputs!$B$31*(1+$F2455)^2*Inputs!$B$21+Inputs!$B$22*(1+Inputs!$B$23)^2</f>
        <v>17483.070226538479</v>
      </c>
      <c r="T2455" s="36">
        <f>Inputs!$B$12*(1+$B2455)^3*$C2455+Inputs!$B$29*(1+$D2455)^3*Inputs!$B$19+Inputs!$B$30*(1+$E2455)^3*Inputs!$B$20+Inputs!$B$31*(1+$F2455)^3*Inputs!$B$21+Inputs!$B$22*(1+Inputs!$B$23)^3</f>
        <v>21378.250881078835</v>
      </c>
      <c r="U2455" s="36">
        <f>Inputs!$B$12*(1+$B2455)^4*$C2455+Inputs!$B$29*(1+$D2455)^4*Inputs!$B$19+Inputs!$B$30*(1+$E2455)^4*Inputs!$B$20+Inputs!$B$31*(1+$F2455)^4*Inputs!$B$21+Inputs!$B$22*(1+Inputs!$B$23)^4</f>
        <v>26842.120116517948</v>
      </c>
      <c r="V2455" s="35">
        <f>Inputs!$B$13/(Q2455*(1-$G2455))</f>
        <v>1.2219206531879485</v>
      </c>
      <c r="W2455" s="36">
        <f>Inputs!$B$13</f>
        <v>12660</v>
      </c>
      <c r="X2455" s="36">
        <f t="shared" si="383"/>
        <v>13879.428822732232</v>
      </c>
      <c r="Y2455" s="36">
        <f t="shared" si="384"/>
        <v>15596.772623203895</v>
      </c>
      <c r="Z2455" s="36">
        <f t="shared" si="385"/>
        <v>17960.123489417365</v>
      </c>
      <c r="AA2455" s="36">
        <f t="shared" si="386"/>
        <v>21154.722069653864</v>
      </c>
      <c r="AB2455" s="36">
        <f t="shared" si="387"/>
        <v>60765.295809741896</v>
      </c>
      <c r="AC2455" s="36">
        <f t="shared" si="388"/>
        <v>332694.32534158276</v>
      </c>
      <c r="AD2455" s="36">
        <f t="shared" si="389"/>
        <v>210311.92273526592</v>
      </c>
    </row>
    <row r="2456" spans="1:30" ht="14.25" customHeight="1" x14ac:dyDescent="0.25">
      <c r="A2456" s="16">
        <v>2440</v>
      </c>
      <c r="B2456" s="34">
        <v>0.366138681020102</v>
      </c>
      <c r="C2456" s="34">
        <v>5.7750430537295998E-2</v>
      </c>
      <c r="D2456" s="34">
        <v>3.3401872976184799E-2</v>
      </c>
      <c r="E2456" s="34">
        <v>3.3625220529158902E-2</v>
      </c>
      <c r="F2456" s="34">
        <v>2.0312576358639398E-2</v>
      </c>
      <c r="G2456" s="34">
        <v>0.19588136127750799</v>
      </c>
      <c r="H2456" s="35">
        <v>1.05268790350754</v>
      </c>
      <c r="I2456" s="34">
        <v>0.10126526379647199</v>
      </c>
      <c r="J2456" s="34">
        <v>2.0846873087085299E-2</v>
      </c>
      <c r="K2456" s="36">
        <f>Inputs!$B$12*(1+$B2456)^4</f>
        <v>208992.35659222162</v>
      </c>
      <c r="L2456" s="36">
        <f t="shared" si="380"/>
        <v>17775.486624134101</v>
      </c>
      <c r="M2456" s="36">
        <f t="shared" si="381"/>
        <v>194620.31730061313</v>
      </c>
      <c r="N2456" s="37">
        <f>M2456/Inputs!$B$6</f>
        <v>296.67731295825172</v>
      </c>
      <c r="O2456" s="38">
        <f>IF(N2456&gt;Inputs!$B$4,1,0)</f>
        <v>0</v>
      </c>
      <c r="P2456" s="34">
        <f t="shared" si="382"/>
        <v>8.0418390709386695E-2</v>
      </c>
      <c r="Q2456" s="36">
        <f>Inputs!$B$12*(1+$B2456)^0*$C2456+Inputs!$B$29*(1+$D2456)^0*Inputs!$B$19+Inputs!$B$30*(1+$E2456)^0*Inputs!$B$20+Inputs!$B$31*(1+$F2456)^0*Inputs!$B$21+Inputs!$B$22*(1+Inputs!$B$23)^0</f>
        <v>11487.06985966468</v>
      </c>
      <c r="R2456" s="36">
        <f>Inputs!$B$12*(1+$B2456)^1*$C2456+Inputs!$B$29*(1+$D2456)^1*Inputs!$B$19+Inputs!$B$30*(1+$E2456)^1*Inputs!$B$20+Inputs!$B$31*(1+$F2456)^1*Inputs!$B$21+Inputs!$B$22*(1+Inputs!$B$23)^1</f>
        <v>12973.015161564301</v>
      </c>
      <c r="S2456" s="36">
        <f>Inputs!$B$12*(1+$B2456)^2*$C2456+Inputs!$B$29*(1+$D2456)^2*Inputs!$B$19+Inputs!$B$30*(1+$E2456)^2*Inputs!$B$20+Inputs!$B$31*(1+$F2456)^2*Inputs!$B$21+Inputs!$B$22*(1+Inputs!$B$23)^2</f>
        <v>14929.784047831075</v>
      </c>
      <c r="T2456" s="36">
        <f>Inputs!$B$12*(1+$B2456)^3*$C2456+Inputs!$B$29*(1+$D2456)^3*Inputs!$B$19+Inputs!$B$30*(1+$E2456)^3*Inputs!$B$20+Inputs!$B$31*(1+$F2456)^3*Inputs!$B$21+Inputs!$B$22*(1+Inputs!$B$23)^3</f>
        <v>17527.646723265629</v>
      </c>
      <c r="U2456" s="36">
        <f>Inputs!$B$12*(1+$B2456)^4*$C2456+Inputs!$B$29*(1+$D2456)^4*Inputs!$B$19+Inputs!$B$30*(1+$E2456)^4*Inputs!$B$20+Inputs!$B$31*(1+$F2456)^4*Inputs!$B$21+Inputs!$B$22*(1+Inputs!$B$23)^4</f>
        <v>20999.151055980903</v>
      </c>
      <c r="V2456" s="35">
        <f>Inputs!$B$13/(Q2456*(1-$G2456))</f>
        <v>1.3705797616812072</v>
      </c>
      <c r="W2456" s="36">
        <f>Inputs!$B$13</f>
        <v>12660</v>
      </c>
      <c r="X2456" s="36">
        <f t="shared" si="383"/>
        <v>13468.623780775195</v>
      </c>
      <c r="Y2456" s="36">
        <f t="shared" si="384"/>
        <v>14546.049005446341</v>
      </c>
      <c r="Z2456" s="36">
        <f t="shared" si="385"/>
        <v>15957.023326737833</v>
      </c>
      <c r="AA2456" s="36">
        <f t="shared" si="386"/>
        <v>17775.486624134101</v>
      </c>
      <c r="AB2456" s="36">
        <f t="shared" si="387"/>
        <v>55315.216355041812</v>
      </c>
      <c r="AC2456" s="36">
        <f t="shared" si="388"/>
        <v>225645.52433564852</v>
      </c>
      <c r="AD2456" s="36">
        <f t="shared" si="389"/>
        <v>139305.10094557132</v>
      </c>
    </row>
    <row r="2457" spans="1:30" ht="14.25" customHeight="1" x14ac:dyDescent="0.25">
      <c r="A2457" s="16">
        <v>2441</v>
      </c>
      <c r="B2457" s="34">
        <v>0.26270553689266701</v>
      </c>
      <c r="C2457" s="34">
        <v>8.6790547708090193E-2</v>
      </c>
      <c r="D2457" s="34">
        <v>2.35383670582715E-2</v>
      </c>
      <c r="E2457" s="34">
        <v>5.1501567031019199E-2</v>
      </c>
      <c r="F2457" s="34">
        <v>4.2610189933680997E-3</v>
      </c>
      <c r="G2457" s="34">
        <v>0.16999172424674899</v>
      </c>
      <c r="H2457" s="35">
        <v>0.98337613320308204</v>
      </c>
      <c r="I2457" s="34">
        <v>9.3010400964030501E-2</v>
      </c>
      <c r="J2457" s="34">
        <v>1.9620617976590499E-2</v>
      </c>
      <c r="K2457" s="36">
        <f>Inputs!$B$12*(1+$B2457)^4</f>
        <v>152531.51705161927</v>
      </c>
      <c r="L2457" s="36">
        <f t="shared" si="380"/>
        <v>17898.915129574976</v>
      </c>
      <c r="M2457" s="36">
        <f t="shared" si="381"/>
        <v>216482.3691798994</v>
      </c>
      <c r="N2457" s="37">
        <f>M2457/Inputs!$B$6</f>
        <v>330.00361155472467</v>
      </c>
      <c r="O2457" s="38">
        <f>IF(N2457&gt;Inputs!$B$4,1,0)</f>
        <v>0</v>
      </c>
      <c r="P2457" s="34">
        <f t="shared" si="382"/>
        <v>7.3389782987440005E-2</v>
      </c>
      <c r="Q2457" s="36">
        <f>Inputs!$B$12*(1+$B2457)^0*$C2457+Inputs!$B$29*(1+$D2457)^0*Inputs!$B$19+Inputs!$B$30*(1+$E2457)^0*Inputs!$B$20+Inputs!$B$31*(1+$F2457)^0*Inputs!$B$21+Inputs!$B$22*(1+Inputs!$B$23)^0</f>
        <v>13229.476889912334</v>
      </c>
      <c r="R2457" s="36">
        <f>Inputs!$B$12*(1+$B2457)^1*$C2457+Inputs!$B$29*(1+$D2457)^1*Inputs!$B$19+Inputs!$B$30*(1+$E2457)^1*Inputs!$B$20+Inputs!$B$31*(1+$F2457)^1*Inputs!$B$21+Inputs!$B$22*(1+Inputs!$B$23)^1</f>
        <v>14754.661559234002</v>
      </c>
      <c r="S2457" s="36">
        <f>Inputs!$B$12*(1+$B2457)^2*$C2457+Inputs!$B$29*(1+$D2457)^2*Inputs!$B$19+Inputs!$B$30*(1+$E2457)^2*Inputs!$B$20+Inputs!$B$31*(1+$F2457)^2*Inputs!$B$21+Inputs!$B$22*(1+Inputs!$B$23)^2</f>
        <v>16645.731073456762</v>
      </c>
      <c r="T2457" s="36">
        <f>Inputs!$B$12*(1+$B2457)^3*$C2457+Inputs!$B$29*(1+$D2457)^3*Inputs!$B$19+Inputs!$B$30*(1+$E2457)^3*Inputs!$B$20+Inputs!$B$31*(1+$F2457)^3*Inputs!$B$21+Inputs!$B$22*(1+Inputs!$B$23)^3</f>
        <v>18997.42252458218</v>
      </c>
      <c r="U2457" s="36">
        <f>Inputs!$B$12*(1+$B2457)^4*$C2457+Inputs!$B$29*(1+$D2457)^4*Inputs!$B$19+Inputs!$B$30*(1+$E2457)^4*Inputs!$B$20+Inputs!$B$31*(1+$F2457)^4*Inputs!$B$21+Inputs!$B$22*(1+Inputs!$B$23)^4</f>
        <v>21929.292609266893</v>
      </c>
      <c r="V2457" s="35">
        <f>Inputs!$B$13/(Q2457*(1-$G2457))</f>
        <v>1.1529450553562468</v>
      </c>
      <c r="W2457" s="36">
        <f>Inputs!$B$13</f>
        <v>12660</v>
      </c>
      <c r="X2457" s="36">
        <f t="shared" si="383"/>
        <v>13600.375396382165</v>
      </c>
      <c r="Y2457" s="36">
        <f t="shared" si="384"/>
        <v>14757.807761875083</v>
      </c>
      <c r="Z2457" s="36">
        <f t="shared" si="385"/>
        <v>16174.333934457007</v>
      </c>
      <c r="AA2457" s="36">
        <f t="shared" si="386"/>
        <v>17898.915129574976</v>
      </c>
      <c r="AB2457" s="36">
        <f t="shared" si="387"/>
        <v>57075.056363994212</v>
      </c>
      <c r="AC2457" s="36">
        <f t="shared" si="388"/>
        <v>248673.61862414994</v>
      </c>
      <c r="AD2457" s="36">
        <f t="shared" si="389"/>
        <v>159407.31281590517</v>
      </c>
    </row>
    <row r="2458" spans="1:30" ht="14.25" customHeight="1" x14ac:dyDescent="0.25">
      <c r="A2458" s="16">
        <v>2442</v>
      </c>
      <c r="B2458" s="34">
        <v>0.25440448629717499</v>
      </c>
      <c r="C2458" s="34">
        <v>7.8828097452033202E-2</v>
      </c>
      <c r="D2458" s="34">
        <v>1.8088861205612601E-2</v>
      </c>
      <c r="E2458" s="34">
        <v>3.5821556359500697E-2</v>
      </c>
      <c r="F2458" s="34">
        <v>5.1721155913918701E-3</v>
      </c>
      <c r="G2458" s="34">
        <v>0.181000759520172</v>
      </c>
      <c r="H2458" s="35">
        <v>1.0173879169004201</v>
      </c>
      <c r="I2458" s="34">
        <v>9.9733512746831898E-2</v>
      </c>
      <c r="J2458" s="34">
        <v>2.41056607353725E-2</v>
      </c>
      <c r="K2458" s="36">
        <f>Inputs!$B$12*(1+$B2458)^4</f>
        <v>148559.9158263226</v>
      </c>
      <c r="L2458" s="36">
        <f t="shared" si="380"/>
        <v>16800.524349852421</v>
      </c>
      <c r="M2458" s="36">
        <f t="shared" si="381"/>
        <v>195777.78230569343</v>
      </c>
      <c r="N2458" s="37">
        <f>M2458/Inputs!$B$6</f>
        <v>298.44174131965462</v>
      </c>
      <c r="O2458" s="38">
        <f>IF(N2458&gt;Inputs!$B$4,1,0)</f>
        <v>0</v>
      </c>
      <c r="P2458" s="34">
        <f t="shared" si="382"/>
        <v>7.5627852011459398E-2</v>
      </c>
      <c r="Q2458" s="36">
        <f>Inputs!$B$12*(1+$B2458)^0*$C2458+Inputs!$B$29*(1+$D2458)^0*Inputs!$B$19+Inputs!$B$30*(1+$E2458)^0*Inputs!$B$20+Inputs!$B$31*(1+$F2458)^0*Inputs!$B$21+Inputs!$B$22*(1+Inputs!$B$23)^0</f>
        <v>12751.729874548913</v>
      </c>
      <c r="R2458" s="36">
        <f>Inputs!$B$12*(1+$B2458)^1*$C2458+Inputs!$B$29*(1+$D2458)^1*Inputs!$B$19+Inputs!$B$30*(1+$E2458)^1*Inputs!$B$20+Inputs!$B$31*(1+$F2458)^1*Inputs!$B$21+Inputs!$B$22*(1+Inputs!$B$23)^1</f>
        <v>14058.919510800613</v>
      </c>
      <c r="S2458" s="36">
        <f>Inputs!$B$12*(1+$B2458)^2*$C2458+Inputs!$B$29*(1+$D2458)^2*Inputs!$B$19+Inputs!$B$30*(1+$E2458)^2*Inputs!$B$20+Inputs!$B$31*(1+$F2458)^2*Inputs!$B$21+Inputs!$B$22*(1+Inputs!$B$23)^2</f>
        <v>15674.573492554002</v>
      </c>
      <c r="T2458" s="36">
        <f>Inputs!$B$12*(1+$B2458)^3*$C2458+Inputs!$B$29*(1+$D2458)^3*Inputs!$B$19+Inputs!$B$30*(1+$E2458)^3*Inputs!$B$20+Inputs!$B$31*(1+$F2458)^3*Inputs!$B$21+Inputs!$B$22*(1+Inputs!$B$23)^3</f>
        <v>17676.641787241548</v>
      </c>
      <c r="U2458" s="36">
        <f>Inputs!$B$12*(1+$B2458)^4*$C2458+Inputs!$B$29*(1+$D2458)^4*Inputs!$B$19+Inputs!$B$30*(1+$E2458)^4*Inputs!$B$20+Inputs!$B$31*(1+$F2458)^4*Inputs!$B$21+Inputs!$B$22*(1+Inputs!$B$23)^4</f>
        <v>20162.889127695278</v>
      </c>
      <c r="V2458" s="35">
        <f>Inputs!$B$13/(Q2458*(1-$G2458))</f>
        <v>1.2122190436286755</v>
      </c>
      <c r="W2458" s="36">
        <f>Inputs!$B$13</f>
        <v>12660</v>
      </c>
      <c r="X2458" s="36">
        <f t="shared" si="383"/>
        <v>13396.953033733091</v>
      </c>
      <c r="Y2458" s="36">
        <f t="shared" si="384"/>
        <v>14311.24930556342</v>
      </c>
      <c r="Z2458" s="36">
        <f t="shared" si="385"/>
        <v>15434.033950378358</v>
      </c>
      <c r="AA2458" s="36">
        <f t="shared" si="386"/>
        <v>16800.524349852421</v>
      </c>
      <c r="AB2458" s="36">
        <f t="shared" si="387"/>
        <v>54345.503565054038</v>
      </c>
      <c r="AC2458" s="36">
        <f t="shared" si="388"/>
        <v>227502.3239771412</v>
      </c>
      <c r="AD2458" s="36">
        <f t="shared" si="389"/>
        <v>141432.27874063939</v>
      </c>
    </row>
    <row r="2459" spans="1:30" ht="14.25" customHeight="1" x14ac:dyDescent="0.25">
      <c r="A2459" s="16">
        <v>2443</v>
      </c>
      <c r="B2459" s="34">
        <v>0.357474351121992</v>
      </c>
      <c r="C2459" s="34">
        <v>6.9010886821072995E-2</v>
      </c>
      <c r="D2459" s="34">
        <v>1.30033422278466E-2</v>
      </c>
      <c r="E2459" s="34">
        <v>5.9477522125057802E-2</v>
      </c>
      <c r="F2459" s="34">
        <v>7.2726386946956201E-3</v>
      </c>
      <c r="G2459" s="34">
        <v>0.204658901682372</v>
      </c>
      <c r="H2459" s="35">
        <v>1.0502872291587999</v>
      </c>
      <c r="I2459" s="34">
        <v>9.8249097165772903E-2</v>
      </c>
      <c r="J2459" s="34">
        <v>2.7066571286771601E-2</v>
      </c>
      <c r="K2459" s="36">
        <f>Inputs!$B$12*(1+$B2459)^4</f>
        <v>203740.6937044154</v>
      </c>
      <c r="L2459" s="36">
        <f t="shared" si="380"/>
        <v>19007.278355280225</v>
      </c>
      <c r="M2459" s="36">
        <f t="shared" si="381"/>
        <v>229206.3945681997</v>
      </c>
      <c r="N2459" s="37">
        <f>M2459/Inputs!$B$6</f>
        <v>349.39999171981663</v>
      </c>
      <c r="O2459" s="38">
        <f>IF(N2459&gt;Inputs!$B$4,1,0)</f>
        <v>0</v>
      </c>
      <c r="P2459" s="34">
        <f t="shared" si="382"/>
        <v>7.1182525879001299E-2</v>
      </c>
      <c r="Q2459" s="36">
        <f>Inputs!$B$12*(1+$B2459)^0*$C2459+Inputs!$B$29*(1+$D2459)^0*Inputs!$B$19+Inputs!$B$30*(1+$E2459)^0*Inputs!$B$20+Inputs!$B$31*(1+$F2459)^0*Inputs!$B$21+Inputs!$B$22*(1+Inputs!$B$23)^0</f>
        <v>12162.6972366913</v>
      </c>
      <c r="R2459" s="36">
        <f>Inputs!$B$12*(1+$B2459)^1*$C2459+Inputs!$B$29*(1+$D2459)^1*Inputs!$B$19+Inputs!$B$30*(1+$E2459)^1*Inputs!$B$20+Inputs!$B$31*(1+$F2459)^1*Inputs!$B$21+Inputs!$B$22*(1+Inputs!$B$23)^1</f>
        <v>13798.898029884152</v>
      </c>
      <c r="S2459" s="36">
        <f>Inputs!$B$12*(1+$B2459)^2*$C2459+Inputs!$B$29*(1+$D2459)^2*Inputs!$B$19+Inputs!$B$30*(1+$E2459)^2*Inputs!$B$20+Inputs!$B$31*(1+$F2459)^2*Inputs!$B$21+Inputs!$B$22*(1+Inputs!$B$23)^2</f>
        <v>15971.831142749797</v>
      </c>
      <c r="T2459" s="36">
        <f>Inputs!$B$12*(1+$B2459)^3*$C2459+Inputs!$B$29*(1+$D2459)^3*Inputs!$B$19+Inputs!$B$30*(1+$E2459)^3*Inputs!$B$20+Inputs!$B$31*(1+$F2459)^3*Inputs!$B$21+Inputs!$B$22*(1+Inputs!$B$23)^3</f>
        <v>18871.120417835504</v>
      </c>
      <c r="U2459" s="36">
        <f>Inputs!$B$12*(1+$B2459)^4*$C2459+Inputs!$B$29*(1+$D2459)^4*Inputs!$B$19+Inputs!$B$30*(1+$E2459)^4*Inputs!$B$20+Inputs!$B$31*(1+$F2459)^4*Inputs!$B$21+Inputs!$B$22*(1+Inputs!$B$23)^4</f>
        <v>22754.035190073781</v>
      </c>
      <c r="V2459" s="35">
        <f>Inputs!$B$13/(Q2459*(1-$G2459))</f>
        <v>1.3087309855737093</v>
      </c>
      <c r="W2459" s="36">
        <f>Inputs!$B$13</f>
        <v>12660</v>
      </c>
      <c r="X2459" s="36">
        <f t="shared" si="383"/>
        <v>13654.006898724247</v>
      </c>
      <c r="Y2459" s="36">
        <f t="shared" si="384"/>
        <v>14983.367557898815</v>
      </c>
      <c r="Z2459" s="36">
        <f t="shared" si="385"/>
        <v>16733.481677889406</v>
      </c>
      <c r="AA2459" s="36">
        <f t="shared" si="386"/>
        <v>19007.278355280225</v>
      </c>
      <c r="AB2459" s="36">
        <f t="shared" si="387"/>
        <v>57557.559741682977</v>
      </c>
      <c r="AC2459" s="36">
        <f t="shared" si="388"/>
        <v>274249.05155845004</v>
      </c>
      <c r="AD2459" s="36">
        <f t="shared" si="389"/>
        <v>171648.83482651672</v>
      </c>
    </row>
    <row r="2460" spans="1:30" ht="14.25" customHeight="1" x14ac:dyDescent="0.25">
      <c r="A2460" s="16">
        <v>2444</v>
      </c>
      <c r="B2460" s="34">
        <v>0.33508147374714697</v>
      </c>
      <c r="C2460" s="34">
        <v>0.100771855216665</v>
      </c>
      <c r="D2460" s="34">
        <v>3.5103345724608701E-2</v>
      </c>
      <c r="E2460" s="34">
        <v>4.5959654474232503E-2</v>
      </c>
      <c r="F2460" s="34">
        <v>1.01241571572405E-2</v>
      </c>
      <c r="G2460" s="34">
        <v>0.21463905441957801</v>
      </c>
      <c r="H2460" s="35">
        <v>0.97233665948221004</v>
      </c>
      <c r="I2460" s="34">
        <v>9.8109738101371705E-2</v>
      </c>
      <c r="J2460" s="34">
        <v>1.82431331115998E-2</v>
      </c>
      <c r="K2460" s="36">
        <f>Inputs!$B$12*(1+$B2460)^4</f>
        <v>190626.08483410493</v>
      </c>
      <c r="L2460" s="36">
        <f t="shared" si="380"/>
        <v>21466.646532824878</v>
      </c>
      <c r="M2460" s="36">
        <f t="shared" si="381"/>
        <v>232807.05141533731</v>
      </c>
      <c r="N2460" s="37">
        <f>M2460/Inputs!$B$6</f>
        <v>354.88879788923373</v>
      </c>
      <c r="O2460" s="38">
        <f>IF(N2460&gt;Inputs!$B$4,1,0)</f>
        <v>0</v>
      </c>
      <c r="P2460" s="34">
        <f t="shared" si="382"/>
        <v>7.9866604989771911E-2</v>
      </c>
      <c r="Q2460" s="36">
        <f>Inputs!$B$12*(1+$B2460)^0*$C2460+Inputs!$B$29*(1+$D2460)^0*Inputs!$B$19+Inputs!$B$30*(1+$E2460)^0*Inputs!$B$20+Inputs!$B$31*(1+$F2460)^0*Inputs!$B$21+Inputs!$B$22*(1+Inputs!$B$23)^0</f>
        <v>14068.35534042682</v>
      </c>
      <c r="R2460" s="36">
        <f>Inputs!$B$12*(1+$B2460)^1*$C2460+Inputs!$B$29*(1+$D2460)^1*Inputs!$B$19+Inputs!$B$30*(1+$E2460)^1*Inputs!$B$20+Inputs!$B$31*(1+$F2460)^1*Inputs!$B$21+Inputs!$B$22*(1+Inputs!$B$23)^1</f>
        <v>16302.224126467878</v>
      </c>
      <c r="S2460" s="36">
        <f>Inputs!$B$12*(1+$B2460)^2*$C2460+Inputs!$B$29*(1+$D2460)^2*Inputs!$B$19+Inputs!$B$30*(1+$E2460)^2*Inputs!$B$20+Inputs!$B$31*(1+$F2460)^2*Inputs!$B$21+Inputs!$B$22*(1+Inputs!$B$23)^2</f>
        <v>19222.730308244165</v>
      </c>
      <c r="T2460" s="36">
        <f>Inputs!$B$12*(1+$B2460)^3*$C2460+Inputs!$B$29*(1+$D2460)^3*Inputs!$B$19+Inputs!$B$30*(1+$E2460)^3*Inputs!$B$20+Inputs!$B$31*(1+$F2460)^3*Inputs!$B$21+Inputs!$B$22*(1+Inputs!$B$23)^3</f>
        <v>23057.682096134748</v>
      </c>
      <c r="U2460" s="36">
        <f>Inputs!$B$12*(1+$B2460)^4*$C2460+Inputs!$B$29*(1+$D2460)^4*Inputs!$B$19+Inputs!$B$30*(1+$E2460)^4*Inputs!$B$20+Inputs!$B$31*(1+$F2460)^4*Inputs!$B$21+Inputs!$B$22*(1+Inputs!$B$23)^4</f>
        <v>28111.126170965465</v>
      </c>
      <c r="V2460" s="35">
        <f>Inputs!$B$13/(Q2460*(1-$G2460))</f>
        <v>1.1458323397986738</v>
      </c>
      <c r="W2460" s="36">
        <f>Inputs!$B$13</f>
        <v>12660</v>
      </c>
      <c r="X2460" s="36">
        <f t="shared" si="383"/>
        <v>14114.918638174644</v>
      </c>
      <c r="Y2460" s="36">
        <f t="shared" si="384"/>
        <v>15988.76744158114</v>
      </c>
      <c r="Z2460" s="36">
        <f t="shared" si="385"/>
        <v>18393.099662307704</v>
      </c>
      <c r="AA2460" s="36">
        <f t="shared" si="386"/>
        <v>21466.646532824878</v>
      </c>
      <c r="AB2460" s="36">
        <f t="shared" si="387"/>
        <v>61402.733942894309</v>
      </c>
      <c r="AC2460" s="36">
        <f t="shared" si="388"/>
        <v>273684.66990404978</v>
      </c>
      <c r="AD2460" s="36">
        <f t="shared" si="389"/>
        <v>171404.31747244301</v>
      </c>
    </row>
    <row r="2461" spans="1:30" ht="14.25" customHeight="1" x14ac:dyDescent="0.25">
      <c r="A2461" s="16">
        <v>2445</v>
      </c>
      <c r="B2461" s="34">
        <v>0.29712859817883802</v>
      </c>
      <c r="C2461" s="34">
        <v>9.8029060843072294E-2</v>
      </c>
      <c r="D2461" s="34">
        <v>2.04866366167471E-2</v>
      </c>
      <c r="E2461" s="34">
        <v>4.7985065670517198E-2</v>
      </c>
      <c r="F2461" s="34">
        <v>1.4784252403133E-2</v>
      </c>
      <c r="G2461" s="34">
        <v>0.17789841562219599</v>
      </c>
      <c r="H2461" s="35">
        <v>0.97116027138747596</v>
      </c>
      <c r="I2461" s="34">
        <v>9.5069604486930498E-2</v>
      </c>
      <c r="J2461" s="34">
        <v>2.29106185938273E-2</v>
      </c>
      <c r="K2461" s="36">
        <f>Inputs!$B$12*(1+$B2461)^4</f>
        <v>169856.97609197168</v>
      </c>
      <c r="L2461" s="36">
        <f t="shared" si="380"/>
        <v>20321.906476497061</v>
      </c>
      <c r="M2461" s="36">
        <f t="shared" si="381"/>
        <v>243281.75527879677</v>
      </c>
      <c r="N2461" s="37">
        <f>M2461/Inputs!$B$6</f>
        <v>370.85633426645848</v>
      </c>
      <c r="O2461" s="38">
        <f>IF(N2461&gt;Inputs!$B$4,1,0)</f>
        <v>0</v>
      </c>
      <c r="P2461" s="34">
        <f t="shared" si="382"/>
        <v>7.2158985893103197E-2</v>
      </c>
      <c r="Q2461" s="36">
        <f>Inputs!$B$12*(1+$B2461)^0*$C2461+Inputs!$B$29*(1+$D2461)^0*Inputs!$B$19+Inputs!$B$30*(1+$E2461)^0*Inputs!$B$20+Inputs!$B$31*(1+$F2461)^0*Inputs!$B$21+Inputs!$B$22*(1+Inputs!$B$23)^0</f>
        <v>13903.78767801126</v>
      </c>
      <c r="R2461" s="36">
        <f>Inputs!$B$12*(1+$B2461)^1*$C2461+Inputs!$B$29*(1+$D2461)^1*Inputs!$B$19+Inputs!$B$30*(1+$E2461)^1*Inputs!$B$20+Inputs!$B$31*(1+$F2461)^1*Inputs!$B$21+Inputs!$B$22*(1+Inputs!$B$23)^1</f>
        <v>15837.181070870582</v>
      </c>
      <c r="S2461" s="36">
        <f>Inputs!$B$12*(1+$B2461)^2*$C2461+Inputs!$B$29*(1+$D2461)^2*Inputs!$B$19+Inputs!$B$30*(1+$E2461)^2*Inputs!$B$20+Inputs!$B$31*(1+$F2461)^2*Inputs!$B$21+Inputs!$B$22*(1+Inputs!$B$23)^2</f>
        <v>18295.927660836976</v>
      </c>
      <c r="T2461" s="36">
        <f>Inputs!$B$12*(1+$B2461)^3*$C2461+Inputs!$B$29*(1+$D2461)^3*Inputs!$B$19+Inputs!$B$30*(1+$E2461)^3*Inputs!$B$20+Inputs!$B$31*(1+$F2461)^3*Inputs!$B$21+Inputs!$B$22*(1+Inputs!$B$23)^3</f>
        <v>21434.576251725062</v>
      </c>
      <c r="U2461" s="36">
        <f>Inputs!$B$12*(1+$B2461)^4*$C2461+Inputs!$B$29*(1+$D2461)^4*Inputs!$B$19+Inputs!$B$30*(1+$E2461)^4*Inputs!$B$20+Inputs!$B$31*(1+$F2461)^4*Inputs!$B$21+Inputs!$B$22*(1+Inputs!$B$23)^4</f>
        <v>25453.53203849099</v>
      </c>
      <c r="V2461" s="35">
        <f>Inputs!$B$13/(Q2461*(1-$G2461))</f>
        <v>1.107579970516797</v>
      </c>
      <c r="W2461" s="36">
        <f>Inputs!$B$13</f>
        <v>12660</v>
      </c>
      <c r="X2461" s="36">
        <f t="shared" si="383"/>
        <v>13976.39996790933</v>
      </c>
      <c r="Y2461" s="36">
        <f t="shared" si="384"/>
        <v>15633.281481591612</v>
      </c>
      <c r="Z2461" s="36">
        <f t="shared" si="385"/>
        <v>17714.179220042228</v>
      </c>
      <c r="AA2461" s="36">
        <f t="shared" si="386"/>
        <v>20321.906476497061</v>
      </c>
      <c r="AB2461" s="36">
        <f t="shared" si="387"/>
        <v>60344.107138909269</v>
      </c>
      <c r="AC2461" s="36">
        <f t="shared" si="388"/>
        <v>288079.07521974109</v>
      </c>
      <c r="AD2461" s="36">
        <f t="shared" si="389"/>
        <v>182937.64813988752</v>
      </c>
    </row>
    <row r="2462" spans="1:30" ht="14.25" customHeight="1" x14ac:dyDescent="0.25">
      <c r="A2462" s="16">
        <v>2446</v>
      </c>
      <c r="B2462" s="34">
        <v>0.37001419036428301</v>
      </c>
      <c r="C2462" s="34">
        <v>5.3018419435368697E-2</v>
      </c>
      <c r="D2462" s="34">
        <v>3.2270339737528103E-2</v>
      </c>
      <c r="E2462" s="34">
        <v>4.2913784858220602E-2</v>
      </c>
      <c r="F2462" s="34">
        <v>1.8187387766322002E-2</v>
      </c>
      <c r="G2462" s="34">
        <v>0.170351284089162</v>
      </c>
      <c r="H2462" s="35">
        <v>0.99723166643351302</v>
      </c>
      <c r="I2462" s="34">
        <v>8.6792226905438294E-2</v>
      </c>
      <c r="J2462" s="34">
        <v>2.8429576457446201E-2</v>
      </c>
      <c r="K2462" s="36">
        <f>Inputs!$B$12*(1+$B2462)^4</f>
        <v>211373.9739606459</v>
      </c>
      <c r="L2462" s="36">
        <f t="shared" si="380"/>
        <v>16699.096942081582</v>
      </c>
      <c r="M2462" s="36">
        <f t="shared" si="381"/>
        <v>249971.16923407896</v>
      </c>
      <c r="N2462" s="37">
        <f>M2462/Inputs!$B$6</f>
        <v>381.0536116373155</v>
      </c>
      <c r="O2462" s="38">
        <f>IF(N2462&gt;Inputs!$B$4,1,0)</f>
        <v>0</v>
      </c>
      <c r="P2462" s="34">
        <f t="shared" si="382"/>
        <v>5.836265044799209E-2</v>
      </c>
      <c r="Q2462" s="36">
        <f>Inputs!$B$12*(1+$B2462)^0*$C2462+Inputs!$B$29*(1+$D2462)^0*Inputs!$B$19+Inputs!$B$30*(1+$E2462)^0*Inputs!$B$20+Inputs!$B$31*(1+$F2462)^0*Inputs!$B$21+Inputs!$B$22*(1+Inputs!$B$23)^0</f>
        <v>11203.149193549045</v>
      </c>
      <c r="R2462" s="36">
        <f>Inputs!$B$12*(1+$B2462)^1*$C2462+Inputs!$B$29*(1+$D2462)^1*Inputs!$B$19+Inputs!$B$30*(1+$E2462)^1*Inputs!$B$20+Inputs!$B$31*(1+$F2462)^1*Inputs!$B$21+Inputs!$B$22*(1+Inputs!$B$23)^1</f>
        <v>12607.462214899313</v>
      </c>
      <c r="S2462" s="36">
        <f>Inputs!$B$12*(1+$B2462)^2*$C2462+Inputs!$B$29*(1+$D2462)^2*Inputs!$B$19+Inputs!$B$30*(1+$E2462)^2*Inputs!$B$20+Inputs!$B$31*(1+$F2462)^2*Inputs!$B$21+Inputs!$B$22*(1+Inputs!$B$23)^2</f>
        <v>14454.782997661387</v>
      </c>
      <c r="T2462" s="36">
        <f>Inputs!$B$12*(1+$B2462)^3*$C2462+Inputs!$B$29*(1+$D2462)^3*Inputs!$B$19+Inputs!$B$30*(1+$E2462)^3*Inputs!$B$20+Inputs!$B$31*(1+$F2462)^3*Inputs!$B$21+Inputs!$B$22*(1+Inputs!$B$23)^3</f>
        <v>16906.536899327242</v>
      </c>
      <c r="U2462" s="36">
        <f>Inputs!$B$12*(1+$B2462)^4*$C2462+Inputs!$B$29*(1+$D2462)^4*Inputs!$B$19+Inputs!$B$30*(1+$E2462)^4*Inputs!$B$20+Inputs!$B$31*(1+$F2462)^4*Inputs!$B$21+Inputs!$B$22*(1+Inputs!$B$23)^4</f>
        <v>20183.788178274404</v>
      </c>
      <c r="V2462" s="35">
        <f>Inputs!$B$13/(Q2462*(1-$G2462))</f>
        <v>1.3620697277920391</v>
      </c>
      <c r="W2462" s="36">
        <f>Inputs!$B$13</f>
        <v>12660</v>
      </c>
      <c r="X2462" s="36">
        <f t="shared" si="383"/>
        <v>13292.898963569203</v>
      </c>
      <c r="Y2462" s="36">
        <f t="shared" si="384"/>
        <v>14146.83376307622</v>
      </c>
      <c r="Z2462" s="36">
        <f t="shared" si="385"/>
        <v>15267.005682622321</v>
      </c>
      <c r="AA2462" s="36">
        <f t="shared" si="386"/>
        <v>16699.096942081582</v>
      </c>
      <c r="AB2462" s="36">
        <f t="shared" si="387"/>
        <v>55882.617366557082</v>
      </c>
      <c r="AC2462" s="36">
        <f t="shared" si="388"/>
        <v>294260.88540428248</v>
      </c>
      <c r="AD2462" s="36">
        <f t="shared" si="389"/>
        <v>194088.55186752189</v>
      </c>
    </row>
    <row r="2463" spans="1:30" ht="14.25" customHeight="1" x14ac:dyDescent="0.25">
      <c r="A2463" s="16">
        <v>2447</v>
      </c>
      <c r="B2463" s="34">
        <v>0.210309086857841</v>
      </c>
      <c r="C2463" s="34">
        <v>7.4786233402672805E-2</v>
      </c>
      <c r="D2463" s="34">
        <v>5.3913432913661401E-2</v>
      </c>
      <c r="E2463" s="34">
        <v>6.58563435076263E-2</v>
      </c>
      <c r="F2463" s="34">
        <v>1.7944031713305001E-2</v>
      </c>
      <c r="G2463" s="34">
        <v>0.157497333722245</v>
      </c>
      <c r="H2463" s="35">
        <v>1.0644686585011001</v>
      </c>
      <c r="I2463" s="34">
        <v>9.1849129356871007E-2</v>
      </c>
      <c r="J2463" s="34">
        <v>2.6744327639640401E-2</v>
      </c>
      <c r="K2463" s="36">
        <f>Inputs!$B$12*(1+$B2463)^4</f>
        <v>128746.7948561269</v>
      </c>
      <c r="L2463" s="36">
        <f t="shared" si="380"/>
        <v>17214.551670872039</v>
      </c>
      <c r="M2463" s="36">
        <f t="shared" si="381"/>
        <v>231411.76869636009</v>
      </c>
      <c r="N2463" s="37">
        <f>M2463/Inputs!$B$6</f>
        <v>352.76184252493914</v>
      </c>
      <c r="O2463" s="38">
        <f>IF(N2463&gt;Inputs!$B$4,1,0)</f>
        <v>0</v>
      </c>
      <c r="P2463" s="34">
        <f t="shared" si="382"/>
        <v>6.5104801717230598E-2</v>
      </c>
      <c r="Q2463" s="36">
        <f>Inputs!$B$12*(1+$B2463)^0*$C2463+Inputs!$B$29*(1+$D2463)^0*Inputs!$B$19+Inputs!$B$30*(1+$E2463)^0*Inputs!$B$20+Inputs!$B$31*(1+$F2463)^0*Inputs!$B$21+Inputs!$B$22*(1+Inputs!$B$23)^0</f>
        <v>12509.21803158729</v>
      </c>
      <c r="R2463" s="36">
        <f>Inputs!$B$12*(1+$B2463)^1*$C2463+Inputs!$B$29*(1+$D2463)^1*Inputs!$B$19+Inputs!$B$30*(1+$E2463)^1*Inputs!$B$20+Inputs!$B$31*(1+$F2463)^1*Inputs!$B$21+Inputs!$B$22*(1+Inputs!$B$23)^1</f>
        <v>13808.061674485763</v>
      </c>
      <c r="S2463" s="36">
        <f>Inputs!$B$12*(1+$B2463)^2*$C2463+Inputs!$B$29*(1+$D2463)^2*Inputs!$B$19+Inputs!$B$30*(1+$E2463)^2*Inputs!$B$20+Inputs!$B$31*(1+$F2463)^2*Inputs!$B$21+Inputs!$B$22*(1+Inputs!$B$23)^2</f>
        <v>15325.231619138955</v>
      </c>
      <c r="T2463" s="36">
        <f>Inputs!$B$12*(1+$B2463)^3*$C2463+Inputs!$B$29*(1+$D2463)^3*Inputs!$B$19+Inputs!$B$30*(1+$E2463)^3*Inputs!$B$20+Inputs!$B$31*(1+$F2463)^3*Inputs!$B$21+Inputs!$B$22*(1+Inputs!$B$23)^3</f>
        <v>17103.665271103215</v>
      </c>
      <c r="U2463" s="36">
        <f>Inputs!$B$12*(1+$B2463)^4*$C2463+Inputs!$B$29*(1+$D2463)^4*Inputs!$B$19+Inputs!$B$30*(1+$E2463)^4*Inputs!$B$20+Inputs!$B$31*(1+$F2463)^4*Inputs!$B$21+Inputs!$B$22*(1+Inputs!$B$23)^4</f>
        <v>19195.151922212055</v>
      </c>
      <c r="V2463" s="35">
        <f>Inputs!$B$13/(Q2463*(1-$G2463))</f>
        <v>1.2012468435934225</v>
      </c>
      <c r="W2463" s="36">
        <f>Inputs!$B$13</f>
        <v>12660</v>
      </c>
      <c r="X2463" s="36">
        <f t="shared" si="383"/>
        <v>13576.703074542909</v>
      </c>
      <c r="Y2463" s="36">
        <f t="shared" si="384"/>
        <v>14626.947796755981</v>
      </c>
      <c r="Z2463" s="36">
        <f t="shared" si="385"/>
        <v>15831.608889836263</v>
      </c>
      <c r="AA2463" s="36">
        <f t="shared" si="386"/>
        <v>17214.551670872039</v>
      </c>
      <c r="AB2463" s="36">
        <f t="shared" si="387"/>
        <v>56454.557438763848</v>
      </c>
      <c r="AC2463" s="36">
        <f t="shared" si="388"/>
        <v>271484.48063316225</v>
      </c>
      <c r="AD2463" s="36">
        <f t="shared" si="389"/>
        <v>174957.21125759624</v>
      </c>
    </row>
    <row r="2464" spans="1:30" ht="14.25" customHeight="1" x14ac:dyDescent="0.25">
      <c r="A2464" s="16">
        <v>2448</v>
      </c>
      <c r="B2464" s="34">
        <v>0.23292446925008101</v>
      </c>
      <c r="C2464" s="34">
        <v>8.3827389658706605E-2</v>
      </c>
      <c r="D2464" s="34">
        <v>2.3848087481036201E-2</v>
      </c>
      <c r="E2464" s="34">
        <v>3.97548432040443E-2</v>
      </c>
      <c r="F2464" s="34">
        <v>9.8283409436297191E-3</v>
      </c>
      <c r="G2464" s="34">
        <v>0.167484927616709</v>
      </c>
      <c r="H2464" s="35">
        <v>1.14517213256518</v>
      </c>
      <c r="I2464" s="34">
        <v>0.102357590033138</v>
      </c>
      <c r="J2464" s="34">
        <v>1.9110159768289399E-2</v>
      </c>
      <c r="K2464" s="36">
        <f>Inputs!$B$12*(1+$B2464)^4</f>
        <v>138642.74166352351</v>
      </c>
      <c r="L2464" s="36">
        <f t="shared" si="380"/>
        <v>19339.39348589419</v>
      </c>
      <c r="M2464" s="36">
        <f t="shared" si="381"/>
        <v>203323.87839242513</v>
      </c>
      <c r="N2464" s="37">
        <f>M2464/Inputs!$B$6</f>
        <v>309.94493657381878</v>
      </c>
      <c r="O2464" s="38">
        <f>IF(N2464&gt;Inputs!$B$4,1,0)</f>
        <v>0</v>
      </c>
      <c r="P2464" s="34">
        <f t="shared" si="382"/>
        <v>8.3247430264848599E-2</v>
      </c>
      <c r="Q2464" s="36">
        <f>Inputs!$B$12*(1+$B2464)^0*$C2464+Inputs!$B$29*(1+$D2464)^0*Inputs!$B$19+Inputs!$B$30*(1+$E2464)^0*Inputs!$B$20+Inputs!$B$31*(1+$F2464)^0*Inputs!$B$21+Inputs!$B$22*(1+Inputs!$B$23)^0</f>
        <v>13051.687406949317</v>
      </c>
      <c r="R2464" s="36">
        <f>Inputs!$B$12*(1+$B2464)^1*$C2464+Inputs!$B$29*(1+$D2464)^1*Inputs!$B$19+Inputs!$B$30*(1+$E2464)^1*Inputs!$B$20+Inputs!$B$31*(1+$F2464)^1*Inputs!$B$21+Inputs!$B$22*(1+Inputs!$B$23)^1</f>
        <v>14377.03631613007</v>
      </c>
      <c r="S2464" s="36">
        <f>Inputs!$B$12*(1+$B2464)^2*$C2464+Inputs!$B$29*(1+$D2464)^2*Inputs!$B$19+Inputs!$B$30*(1+$E2464)^2*Inputs!$B$20+Inputs!$B$31*(1+$F2464)^2*Inputs!$B$21+Inputs!$B$22*(1+Inputs!$B$23)^2</f>
        <v>15979.472016657233</v>
      </c>
      <c r="T2464" s="36">
        <f>Inputs!$B$12*(1+$B2464)^3*$C2464+Inputs!$B$29*(1+$D2464)^3*Inputs!$B$19+Inputs!$B$30*(1+$E2464)^3*Inputs!$B$20+Inputs!$B$31*(1+$F2464)^3*Inputs!$B$21+Inputs!$B$22*(1+Inputs!$B$23)^3</f>
        <v>17922.698961393718</v>
      </c>
      <c r="U2464" s="36">
        <f>Inputs!$B$12*(1+$B2464)^4*$C2464+Inputs!$B$29*(1+$D2464)^4*Inputs!$B$19+Inputs!$B$30*(1+$E2464)^4*Inputs!$B$20+Inputs!$B$31*(1+$F2464)^4*Inputs!$B$21+Inputs!$B$22*(1+Inputs!$B$23)^4</f>
        <v>20285.231752803866</v>
      </c>
      <c r="V2464" s="35">
        <f>Inputs!$B$13/(Q2464*(1-$G2464))</f>
        <v>1.1651314816306502</v>
      </c>
      <c r="W2464" s="36">
        <f>Inputs!$B$13</f>
        <v>12660</v>
      </c>
      <c r="X2464" s="36">
        <f t="shared" si="383"/>
        <v>13885.850693560777</v>
      </c>
      <c r="Y2464" s="36">
        <f t="shared" si="384"/>
        <v>15367.15926728864</v>
      </c>
      <c r="Z2464" s="36">
        <f t="shared" si="385"/>
        <v>17161.471315037692</v>
      </c>
      <c r="AA2464" s="36">
        <f t="shared" si="386"/>
        <v>19339.39348589419</v>
      </c>
      <c r="AB2464" s="36">
        <f t="shared" si="387"/>
        <v>57884.951567785756</v>
      </c>
      <c r="AC2464" s="36">
        <f t="shared" si="388"/>
        <v>236751.72101442752</v>
      </c>
      <c r="AD2464" s="36">
        <f t="shared" si="389"/>
        <v>145438.92682463938</v>
      </c>
    </row>
    <row r="2465" spans="1:30" ht="14.25" customHeight="1" x14ac:dyDescent="0.25">
      <c r="A2465" s="16">
        <v>2449</v>
      </c>
      <c r="B2465" s="34">
        <v>0.37591115121721302</v>
      </c>
      <c r="C2465" s="34">
        <v>9.1999182464062995E-2</v>
      </c>
      <c r="D2465" s="34">
        <v>7.9309331033688493E-3</v>
      </c>
      <c r="E2465" s="34">
        <v>3.9943843310094797E-2</v>
      </c>
      <c r="F2465" s="34">
        <v>1.18114822339424E-2</v>
      </c>
      <c r="G2465" s="34">
        <v>0.20436158311804001</v>
      </c>
      <c r="H2465" s="35">
        <v>1.00371426829892</v>
      </c>
      <c r="I2465" s="34">
        <v>9.8013198052995104E-2</v>
      </c>
      <c r="J2465" s="34">
        <v>2.1353133552143501E-2</v>
      </c>
      <c r="K2465" s="36">
        <f>Inputs!$B$12*(1+$B2465)^4</f>
        <v>215036.81167879957</v>
      </c>
      <c r="L2465" s="36">
        <f t="shared" si="380"/>
        <v>22572.468531270701</v>
      </c>
      <c r="M2465" s="36">
        <f t="shared" si="381"/>
        <v>251121.25791791407</v>
      </c>
      <c r="N2465" s="37">
        <f>M2465/Inputs!$B$6</f>
        <v>382.80679560657632</v>
      </c>
      <c r="O2465" s="38">
        <f>IF(N2465&gt;Inputs!$B$4,1,0)</f>
        <v>0</v>
      </c>
      <c r="P2465" s="34">
        <f t="shared" si="382"/>
        <v>7.666006450085161E-2</v>
      </c>
      <c r="Q2465" s="36">
        <f>Inputs!$B$12*(1+$B2465)^0*$C2465+Inputs!$B$29*(1+$D2465)^0*Inputs!$B$19+Inputs!$B$30*(1+$E2465)^0*Inputs!$B$20+Inputs!$B$31*(1+$F2465)^0*Inputs!$B$21+Inputs!$B$22*(1+Inputs!$B$23)^0</f>
        <v>13541.9949752707</v>
      </c>
      <c r="R2465" s="36">
        <f>Inputs!$B$12*(1+$B2465)^1*$C2465+Inputs!$B$29*(1+$D2465)^1*Inputs!$B$19+Inputs!$B$30*(1+$E2465)^1*Inputs!$B$20+Inputs!$B$31*(1+$F2465)^1*Inputs!$B$21+Inputs!$B$22*(1+Inputs!$B$23)^1</f>
        <v>15727.744483002567</v>
      </c>
      <c r="S2465" s="36">
        <f>Inputs!$B$12*(1+$B2465)^2*$C2465+Inputs!$B$29*(1+$D2465)^2*Inputs!$B$19+Inputs!$B$30*(1+$E2465)^2*Inputs!$B$20+Inputs!$B$31*(1+$F2465)^2*Inputs!$B$21+Inputs!$B$22*(1+Inputs!$B$23)^2</f>
        <v>18696.286131722467</v>
      </c>
      <c r="T2465" s="36">
        <f>Inputs!$B$12*(1+$B2465)^3*$C2465+Inputs!$B$29*(1+$D2465)^3*Inputs!$B$19+Inputs!$B$30*(1+$E2465)^3*Inputs!$B$20+Inputs!$B$31*(1+$F2465)^3*Inputs!$B$21+Inputs!$B$22*(1+Inputs!$B$23)^3</f>
        <v>22740.945035204422</v>
      </c>
      <c r="U2465" s="36">
        <f>Inputs!$B$12*(1+$B2465)^4*$C2465+Inputs!$B$29*(1+$D2465)^4*Inputs!$B$19+Inputs!$B$30*(1+$E2465)^4*Inputs!$B$20+Inputs!$B$31*(1+$F2465)^4*Inputs!$B$21+Inputs!$B$22*(1+Inputs!$B$23)^4</f>
        <v>28265.27490686069</v>
      </c>
      <c r="V2465" s="35">
        <f>Inputs!$B$13/(Q2465*(1-$G2465))</f>
        <v>1.1749930905423498</v>
      </c>
      <c r="W2465" s="36">
        <f>Inputs!$B$13</f>
        <v>12660</v>
      </c>
      <c r="X2465" s="36">
        <f t="shared" si="383"/>
        <v>14167.56229073808</v>
      </c>
      <c r="Y2465" s="36">
        <f t="shared" si="384"/>
        <v>16204.662683249553</v>
      </c>
      <c r="Z2465" s="36">
        <f t="shared" si="385"/>
        <v>18935.535196641744</v>
      </c>
      <c r="AA2465" s="36">
        <f t="shared" si="386"/>
        <v>22572.468531270701</v>
      </c>
      <c r="AB2465" s="36">
        <f t="shared" si="387"/>
        <v>62692.146599159722</v>
      </c>
      <c r="AC2465" s="36">
        <f t="shared" si="388"/>
        <v>300736.26491880103</v>
      </c>
      <c r="AD2465" s="36">
        <f t="shared" si="389"/>
        <v>188429.11131875435</v>
      </c>
    </row>
    <row r="2466" spans="1:30" ht="14.25" customHeight="1" x14ac:dyDescent="0.25">
      <c r="A2466" s="16">
        <v>2450</v>
      </c>
      <c r="B2466" s="34">
        <v>0.34351843359612699</v>
      </c>
      <c r="C2466" s="34">
        <v>6.8719687741061297E-2</v>
      </c>
      <c r="D2466" s="34">
        <v>1.6033736492581999E-2</v>
      </c>
      <c r="E2466" s="34">
        <v>6.2692215282166397E-2</v>
      </c>
      <c r="F2466" s="34">
        <v>-2.8339553854915302E-3</v>
      </c>
      <c r="G2466" s="34">
        <v>0.183338836348509</v>
      </c>
      <c r="H2466" s="35">
        <v>1.0877149477066701</v>
      </c>
      <c r="I2466" s="34">
        <v>9.7422352666848303E-2</v>
      </c>
      <c r="J2466" s="34">
        <v>2.75860998521071E-2</v>
      </c>
      <c r="K2466" s="36">
        <f>Inputs!$B$12*(1+$B2466)^4</f>
        <v>195490.54995870835</v>
      </c>
      <c r="L2466" s="36">
        <f t="shared" si="380"/>
        <v>19564.16641772263</v>
      </c>
      <c r="M2466" s="36">
        <f t="shared" si="381"/>
        <v>239361.22013523354</v>
      </c>
      <c r="N2466" s="37">
        <f>M2466/Inputs!$B$6</f>
        <v>364.87990874273407</v>
      </c>
      <c r="O2466" s="38">
        <f>IF(N2466&gt;Inputs!$B$4,1,0)</f>
        <v>0</v>
      </c>
      <c r="P2466" s="34">
        <f t="shared" si="382"/>
        <v>6.9836252814741206E-2</v>
      </c>
      <c r="Q2466" s="36">
        <f>Inputs!$B$12*(1+$B2466)^0*$C2466+Inputs!$B$29*(1+$D2466)^0*Inputs!$B$19+Inputs!$B$30*(1+$E2466)^0*Inputs!$B$20+Inputs!$B$31*(1+$F2466)^0*Inputs!$B$21+Inputs!$B$22*(1+Inputs!$B$23)^0</f>
        <v>12145.225291890598</v>
      </c>
      <c r="R2466" s="36">
        <f>Inputs!$B$12*(1+$B2466)^1*$C2466+Inputs!$B$29*(1+$D2466)^1*Inputs!$B$19+Inputs!$B$30*(1+$E2466)^1*Inputs!$B$20+Inputs!$B$31*(1+$F2466)^1*Inputs!$B$21+Inputs!$B$22*(1+Inputs!$B$23)^1</f>
        <v>13690.093855574221</v>
      </c>
      <c r="S2466" s="36">
        <f>Inputs!$B$12*(1+$B2466)^2*$C2466+Inputs!$B$29*(1+$D2466)^2*Inputs!$B$19+Inputs!$B$30*(1+$E2466)^2*Inputs!$B$20+Inputs!$B$31*(1+$F2466)^2*Inputs!$B$21+Inputs!$B$22*(1+Inputs!$B$23)^2</f>
        <v>15730.198684002935</v>
      </c>
      <c r="T2466" s="36">
        <f>Inputs!$B$12*(1+$B2466)^3*$C2466+Inputs!$B$29*(1+$D2466)^3*Inputs!$B$19+Inputs!$B$30*(1+$E2466)^3*Inputs!$B$20+Inputs!$B$31*(1+$F2466)^3*Inputs!$B$21+Inputs!$B$22*(1+Inputs!$B$23)^3</f>
        <v>18433.250547964111</v>
      </c>
      <c r="U2466" s="36">
        <f>Inputs!$B$12*(1+$B2466)^4*$C2466+Inputs!$B$29*(1+$D2466)^4*Inputs!$B$19+Inputs!$B$30*(1+$E2466)^4*Inputs!$B$20+Inputs!$B$31*(1+$F2466)^4*Inputs!$B$21+Inputs!$B$22*(1+Inputs!$B$23)^4</f>
        <v>22024.413309151943</v>
      </c>
      <c r="V2466" s="35">
        <f>Inputs!$B$13/(Q2466*(1-$G2466))</f>
        <v>1.2763983296476977</v>
      </c>
      <c r="W2466" s="36">
        <f>Inputs!$B$13</f>
        <v>12660</v>
      </c>
      <c r="X2466" s="36">
        <f t="shared" si="383"/>
        <v>13742.969756837354</v>
      </c>
      <c r="Y2466" s="36">
        <f t="shared" si="384"/>
        <v>15184.986065759093</v>
      </c>
      <c r="Z2466" s="36">
        <f t="shared" si="385"/>
        <v>17084.252783808312</v>
      </c>
      <c r="AA2466" s="36">
        <f t="shared" si="386"/>
        <v>19564.16641772263</v>
      </c>
      <c r="AB2466" s="36">
        <f t="shared" si="387"/>
        <v>58506.590001774734</v>
      </c>
      <c r="AC2466" s="36">
        <f t="shared" si="388"/>
        <v>287871.48015194759</v>
      </c>
      <c r="AD2466" s="36">
        <f t="shared" si="389"/>
        <v>180854.63013345882</v>
      </c>
    </row>
    <row r="2467" spans="1:30" ht="14.25" customHeight="1" x14ac:dyDescent="0.25">
      <c r="A2467" s="16">
        <v>2451</v>
      </c>
      <c r="B2467" s="34">
        <v>0.14098072461287101</v>
      </c>
      <c r="C2467" s="34">
        <v>9.7940238825895504E-2</v>
      </c>
      <c r="D2467" s="34">
        <v>1.4655361371870301E-2</v>
      </c>
      <c r="E2467" s="34">
        <v>4.6739503591925802E-2</v>
      </c>
      <c r="F2467" s="34">
        <v>1.30932436256463E-2</v>
      </c>
      <c r="G2467" s="34">
        <v>0.176455463421059</v>
      </c>
      <c r="H2467" s="35">
        <v>0.99231485632682104</v>
      </c>
      <c r="I2467" s="34">
        <v>9.6663364824624606E-2</v>
      </c>
      <c r="J2467" s="34">
        <v>1.9830004986161599E-2</v>
      </c>
      <c r="K2467" s="36">
        <f>Inputs!$B$12*(1+$B2467)^4</f>
        <v>101686.77665155799</v>
      </c>
      <c r="L2467" s="36">
        <f t="shared" si="380"/>
        <v>15228.464269265651</v>
      </c>
      <c r="M2467" s="36">
        <f t="shared" si="381"/>
        <v>180045.40736340592</v>
      </c>
      <c r="N2467" s="37">
        <f>M2467/Inputs!$B$6</f>
        <v>274.45946244421634</v>
      </c>
      <c r="O2467" s="38">
        <f>IF(N2467&gt;Inputs!$B$4,1,0)</f>
        <v>0</v>
      </c>
      <c r="P2467" s="34">
        <f t="shared" si="382"/>
        <v>7.6833359838463011E-2</v>
      </c>
      <c r="Q2467" s="36">
        <f>Inputs!$B$12*(1+$B2467)^0*$C2467+Inputs!$B$29*(1+$D2467)^0*Inputs!$B$19+Inputs!$B$30*(1+$E2467)^0*Inputs!$B$20+Inputs!$B$31*(1+$F2467)^0*Inputs!$B$21+Inputs!$B$22*(1+Inputs!$B$23)^0</f>
        <v>13898.458356980653</v>
      </c>
      <c r="R2467" s="36">
        <f>Inputs!$B$12*(1+$B2467)^1*$C2467+Inputs!$B$29*(1+$D2467)^1*Inputs!$B$19+Inputs!$B$30*(1+$E2467)^1*Inputs!$B$20+Inputs!$B$31*(1+$F2467)^1*Inputs!$B$21+Inputs!$B$22*(1+Inputs!$B$23)^1</f>
        <v>14882.68423319397</v>
      </c>
      <c r="S2467" s="36">
        <f>Inputs!$B$12*(1+$B2467)^2*$C2467+Inputs!$B$29*(1+$D2467)^2*Inputs!$B$19+Inputs!$B$30*(1+$E2467)^2*Inputs!$B$20+Inputs!$B$31*(1+$F2467)^2*Inputs!$B$21+Inputs!$B$22*(1+Inputs!$B$23)^2</f>
        <v>15988.603320931819</v>
      </c>
      <c r="T2467" s="36">
        <f>Inputs!$B$12*(1+$B2467)^3*$C2467+Inputs!$B$29*(1+$D2467)^3*Inputs!$B$19+Inputs!$B$30*(1+$E2467)^3*Inputs!$B$20+Inputs!$B$31*(1+$F2467)^3*Inputs!$B$21+Inputs!$B$22*(1+Inputs!$B$23)^3</f>
        <v>17232.896485103047</v>
      </c>
      <c r="U2467" s="36">
        <f>Inputs!$B$12*(1+$B2467)^4*$C2467+Inputs!$B$29*(1+$D2467)^4*Inputs!$B$19+Inputs!$B$30*(1+$E2467)^4*Inputs!$B$20+Inputs!$B$31*(1+$F2467)^4*Inputs!$B$21+Inputs!$B$22*(1+Inputs!$B$23)^4</f>
        <v>18634.576400006536</v>
      </c>
      <c r="V2467" s="35">
        <f>Inputs!$B$13/(Q2467*(1-$G2467))</f>
        <v>1.1060633069995613</v>
      </c>
      <c r="W2467" s="36">
        <f>Inputs!$B$13</f>
        <v>12660</v>
      </c>
      <c r="X2467" s="36">
        <f t="shared" si="383"/>
        <v>13207.982877389257</v>
      </c>
      <c r="Y2467" s="36">
        <f t="shared" si="384"/>
        <v>13815.015631265291</v>
      </c>
      <c r="Z2467" s="36">
        <f t="shared" si="385"/>
        <v>14486.570892134931</v>
      </c>
      <c r="AA2467" s="36">
        <f t="shared" si="386"/>
        <v>15228.464269265651</v>
      </c>
      <c r="AB2467" s="36">
        <f t="shared" si="387"/>
        <v>52616.666742684749</v>
      </c>
      <c r="AC2467" s="36">
        <f t="shared" si="388"/>
        <v>202131.53276530522</v>
      </c>
      <c r="AD2467" s="36">
        <f t="shared" si="389"/>
        <v>127428.74062072118</v>
      </c>
    </row>
    <row r="2468" spans="1:30" ht="14.25" customHeight="1" x14ac:dyDescent="0.25">
      <c r="A2468" s="16">
        <v>2452</v>
      </c>
      <c r="B2468" s="34">
        <v>0.31527987778762401</v>
      </c>
      <c r="C2468" s="34">
        <v>8.0103658538875203E-2</v>
      </c>
      <c r="D2468" s="34">
        <v>2.8877505934021101E-2</v>
      </c>
      <c r="E2468" s="34">
        <v>4.0726808176920398E-2</v>
      </c>
      <c r="F2468" s="34">
        <v>2.6420053507229199E-2</v>
      </c>
      <c r="G2468" s="34">
        <v>0.20004403642834101</v>
      </c>
      <c r="H2468" s="35">
        <v>1.0719303871498</v>
      </c>
      <c r="I2468" s="34">
        <v>8.9385530790681594E-2</v>
      </c>
      <c r="J2468" s="34">
        <v>1.6393155081561701E-2</v>
      </c>
      <c r="K2468" s="36">
        <f>Inputs!$B$12*(1+$B2468)^4</f>
        <v>179565.93626567157</v>
      </c>
      <c r="L2468" s="36">
        <f t="shared" si="380"/>
        <v>20104.801253743684</v>
      </c>
      <c r="M2468" s="36">
        <f t="shared" si="381"/>
        <v>243399.35286174444</v>
      </c>
      <c r="N2468" s="37">
        <f>M2468/Inputs!$B$6</f>
        <v>371.0355988746104</v>
      </c>
      <c r="O2468" s="38">
        <f>IF(N2468&gt;Inputs!$B$4,1,0)</f>
        <v>0</v>
      </c>
      <c r="P2468" s="34">
        <f t="shared" si="382"/>
        <v>7.29923757091199E-2</v>
      </c>
      <c r="Q2468" s="36">
        <f>Inputs!$B$12*(1+$B2468)^0*$C2468+Inputs!$B$29*(1+$D2468)^0*Inputs!$B$19+Inputs!$B$30*(1+$E2468)^0*Inputs!$B$20+Inputs!$B$31*(1+$F2468)^0*Inputs!$B$21+Inputs!$B$22*(1+Inputs!$B$23)^0</f>
        <v>12828.263539759435</v>
      </c>
      <c r="R2468" s="36">
        <f>Inputs!$B$12*(1+$B2468)^1*$C2468+Inputs!$B$29*(1+$D2468)^1*Inputs!$B$19+Inputs!$B$30*(1+$E2468)^1*Inputs!$B$20+Inputs!$B$31*(1+$F2468)^1*Inputs!$B$21+Inputs!$B$22*(1+Inputs!$B$23)^1</f>
        <v>14591.297865445493</v>
      </c>
      <c r="S2468" s="36">
        <f>Inputs!$B$12*(1+$B2468)^2*$C2468+Inputs!$B$29*(1+$D2468)^2*Inputs!$B$19+Inputs!$B$30*(1+$E2468)^2*Inputs!$B$20+Inputs!$B$31*(1+$F2468)^2*Inputs!$B$21+Inputs!$B$22*(1+Inputs!$B$23)^2</f>
        <v>16840.071949224141</v>
      </c>
      <c r="T2468" s="36">
        <f>Inputs!$B$12*(1+$B2468)^3*$C2468+Inputs!$B$29*(1+$D2468)^3*Inputs!$B$19+Inputs!$B$30*(1+$E2468)^3*Inputs!$B$20+Inputs!$B$31*(1+$F2468)^3*Inputs!$B$21+Inputs!$B$22*(1+Inputs!$B$23)^3</f>
        <v>19725.479305133595</v>
      </c>
      <c r="U2468" s="36">
        <f>Inputs!$B$12*(1+$B2468)^4*$C2468+Inputs!$B$29*(1+$D2468)^4*Inputs!$B$19+Inputs!$B$30*(1+$E2468)^4*Inputs!$B$20+Inputs!$B$31*(1+$F2468)^4*Inputs!$B$21+Inputs!$B$22*(1+Inputs!$B$23)^4</f>
        <v>23445.911501392926</v>
      </c>
      <c r="V2468" s="35">
        <f>Inputs!$B$13/(Q2468*(1-$G2468))</f>
        <v>1.2336721251867471</v>
      </c>
      <c r="W2468" s="36">
        <f>Inputs!$B$13</f>
        <v>12660</v>
      </c>
      <c r="X2468" s="36">
        <f t="shared" si="383"/>
        <v>13927.930869506999</v>
      </c>
      <c r="Y2468" s="36">
        <f t="shared" si="384"/>
        <v>15529.749987162773</v>
      </c>
      <c r="Z2468" s="36">
        <f t="shared" si="385"/>
        <v>17552.59295083403</v>
      </c>
      <c r="AA2468" s="36">
        <f t="shared" si="386"/>
        <v>20104.801253743684</v>
      </c>
      <c r="AB2468" s="36">
        <f t="shared" si="387"/>
        <v>60935.851923449372</v>
      </c>
      <c r="AC2468" s="36">
        <f t="shared" si="388"/>
        <v>279952.28515390196</v>
      </c>
      <c r="AD2468" s="36">
        <f t="shared" si="389"/>
        <v>182463.50093829507</v>
      </c>
    </row>
    <row r="2469" spans="1:30" ht="14.25" customHeight="1" x14ac:dyDescent="0.25">
      <c r="A2469" s="16">
        <v>2453</v>
      </c>
      <c r="B2469" s="34">
        <v>0.50551324921470298</v>
      </c>
      <c r="C2469" s="34">
        <v>7.7935081111255994E-2</v>
      </c>
      <c r="D2469" s="34">
        <v>3.8561040729296801E-2</v>
      </c>
      <c r="E2469" s="34">
        <v>3.3463105942844303E-2</v>
      </c>
      <c r="F2469" s="34">
        <v>1.1095735248566699E-2</v>
      </c>
      <c r="G2469" s="34">
        <v>0.20125602121667399</v>
      </c>
      <c r="H2469" s="35">
        <v>0.97872338974492501</v>
      </c>
      <c r="I2469" s="34">
        <v>9.4322946265810698E-2</v>
      </c>
      <c r="J2469" s="34">
        <v>3.3790119910042403E-2</v>
      </c>
      <c r="K2469" s="36">
        <f>Inputs!$B$12*(1+$B2469)^4</f>
        <v>308240.41294093127</v>
      </c>
      <c r="L2469" s="36">
        <f t="shared" si="380"/>
        <v>25682.066569788993</v>
      </c>
      <c r="M2469" s="36">
        <f t="shared" si="381"/>
        <v>346643.12815703382</v>
      </c>
      <c r="N2469" s="37">
        <f>M2469/Inputs!$B$6</f>
        <v>528.41940267840516</v>
      </c>
      <c r="O2469" s="38">
        <f>IF(N2469&gt;Inputs!$B$4,1,0)</f>
        <v>1</v>
      </c>
      <c r="P2469" s="34">
        <f t="shared" si="382"/>
        <v>6.0532826355768295E-2</v>
      </c>
      <c r="Q2469" s="36">
        <f>Inputs!$B$12*(1+$B2469)^0*$C2469+Inputs!$B$29*(1+$D2469)^0*Inputs!$B$19+Inputs!$B$30*(1+$E2469)^0*Inputs!$B$20+Inputs!$B$31*(1+$F2469)^0*Inputs!$B$21+Inputs!$B$22*(1+Inputs!$B$23)^0</f>
        <v>12698.14889410228</v>
      </c>
      <c r="R2469" s="36">
        <f>Inputs!$B$12*(1+$B2469)^1*$C2469+Inputs!$B$29*(1+$D2469)^1*Inputs!$B$19+Inputs!$B$30*(1+$E2469)^1*Inputs!$B$20+Inputs!$B$31*(1+$F2469)^1*Inputs!$B$21+Inputs!$B$22*(1+Inputs!$B$23)^1</f>
        <v>15254.264467606667</v>
      </c>
      <c r="S2469" s="36">
        <f>Inputs!$B$12*(1+$B2469)^2*$C2469+Inputs!$B$29*(1+$D2469)^2*Inputs!$B$19+Inputs!$B$30*(1+$E2469)^2*Inputs!$B$20+Inputs!$B$31*(1+$F2469)^2*Inputs!$B$21+Inputs!$B$22*(1+Inputs!$B$23)^2</f>
        <v>19011.530709825169</v>
      </c>
      <c r="T2469" s="36">
        <f>Inputs!$B$12*(1+$B2469)^3*$C2469+Inputs!$B$29*(1+$D2469)^3*Inputs!$B$19+Inputs!$B$30*(1+$E2469)^3*Inputs!$B$20+Inputs!$B$31*(1+$F2469)^3*Inputs!$B$21+Inputs!$B$22*(1+Inputs!$B$23)^3</f>
        <v>24574.237391493065</v>
      </c>
      <c r="U2469" s="36">
        <f>Inputs!$B$12*(1+$B2469)^4*$C2469+Inputs!$B$29*(1+$D2469)^4*Inputs!$B$19+Inputs!$B$30*(1+$E2469)^4*Inputs!$B$20+Inputs!$B$31*(1+$F2469)^4*Inputs!$B$21+Inputs!$B$22*(1+Inputs!$B$23)^4</f>
        <v>32852.044523440585</v>
      </c>
      <c r="V2469" s="35">
        <f>Inputs!$B$13/(Q2469*(1-$G2469))</f>
        <v>1.2482043541602117</v>
      </c>
      <c r="W2469" s="36">
        <f>Inputs!$B$13</f>
        <v>12660</v>
      </c>
      <c r="X2469" s="36">
        <f t="shared" si="383"/>
        <v>14387.580278825086</v>
      </c>
      <c r="Y2469" s="36">
        <f t="shared" si="384"/>
        <v>16908.333799936812</v>
      </c>
      <c r="Z2469" s="36">
        <f t="shared" si="385"/>
        <v>20533.274095906701</v>
      </c>
      <c r="AA2469" s="36">
        <f t="shared" si="386"/>
        <v>25682.066569788993</v>
      </c>
      <c r="AB2469" s="36">
        <f t="shared" si="387"/>
        <v>67167.549896233264</v>
      </c>
      <c r="AC2469" s="36">
        <f t="shared" si="388"/>
        <v>438602.79251920083</v>
      </c>
      <c r="AD2469" s="36">
        <f t="shared" si="389"/>
        <v>279475.57826080057</v>
      </c>
    </row>
    <row r="2470" spans="1:30" ht="14.25" customHeight="1" x14ac:dyDescent="0.25">
      <c r="A2470" s="16">
        <v>2454</v>
      </c>
      <c r="B2470" s="34">
        <v>0.39404005579675</v>
      </c>
      <c r="C2470" s="34">
        <v>5.7562147051925798E-2</v>
      </c>
      <c r="D2470" s="34">
        <v>2.3099781263192599E-2</v>
      </c>
      <c r="E2470" s="34">
        <v>3.2684649757248302E-2</v>
      </c>
      <c r="F2470" s="34">
        <v>3.0357406451012401E-2</v>
      </c>
      <c r="G2470" s="34">
        <v>0.1794819455219</v>
      </c>
      <c r="H2470" s="35">
        <v>1.1165862646373099</v>
      </c>
      <c r="I2470" s="34">
        <v>9.8049317234360694E-2</v>
      </c>
      <c r="J2470" s="34">
        <v>2.6212893778206101E-2</v>
      </c>
      <c r="K2470" s="36">
        <f>Inputs!$B$12*(1+$B2470)^4</f>
        <v>226596.01166074403</v>
      </c>
      <c r="L2470" s="36">
        <f t="shared" si="380"/>
        <v>20165.436115263361</v>
      </c>
      <c r="M2470" s="36">
        <f t="shared" si="381"/>
        <v>239632.8992186402</v>
      </c>
      <c r="N2470" s="37">
        <f>M2470/Inputs!$B$6</f>
        <v>365.29405368695154</v>
      </c>
      <c r="O2470" s="38">
        <f>IF(N2470&gt;Inputs!$B$4,1,0)</f>
        <v>0</v>
      </c>
      <c r="P2470" s="34">
        <f t="shared" si="382"/>
        <v>7.1836423456154597E-2</v>
      </c>
      <c r="Q2470" s="36">
        <f>Inputs!$B$12*(1+$B2470)^0*$C2470+Inputs!$B$29*(1+$D2470)^0*Inputs!$B$19+Inputs!$B$30*(1+$E2470)^0*Inputs!$B$20+Inputs!$B$31*(1+$F2470)^0*Inputs!$B$21+Inputs!$B$22*(1+Inputs!$B$23)^0</f>
        <v>11475.772850542471</v>
      </c>
      <c r="R2470" s="36">
        <f>Inputs!$B$12*(1+$B2470)^1*$C2470+Inputs!$B$29*(1+$D2470)^1*Inputs!$B$19+Inputs!$B$30*(1+$E2470)^1*Inputs!$B$20+Inputs!$B$31*(1+$F2470)^1*Inputs!$B$21+Inputs!$B$22*(1+Inputs!$B$23)^1</f>
        <v>13062.931391467981</v>
      </c>
      <c r="S2470" s="36">
        <f>Inputs!$B$12*(1+$B2470)^2*$C2470+Inputs!$B$29*(1+$D2470)^2*Inputs!$B$19+Inputs!$B$30*(1+$E2470)^2*Inputs!$B$20+Inputs!$B$31*(1+$F2470)^2*Inputs!$B$21+Inputs!$B$22*(1+Inputs!$B$23)^2</f>
        <v>15192.872957425781</v>
      </c>
      <c r="T2470" s="36">
        <f>Inputs!$B$12*(1+$B2470)^3*$C2470+Inputs!$B$29*(1+$D2470)^3*Inputs!$B$19+Inputs!$B$30*(1+$E2470)^3*Inputs!$B$20+Inputs!$B$31*(1+$F2470)^3*Inputs!$B$21+Inputs!$B$22*(1+Inputs!$B$23)^3</f>
        <v>18077.094811251307</v>
      </c>
      <c r="U2470" s="36">
        <f>Inputs!$B$12*(1+$B2470)^4*$C2470+Inputs!$B$29*(1+$D2470)^4*Inputs!$B$19+Inputs!$B$30*(1+$E2470)^4*Inputs!$B$20+Inputs!$B$31*(1+$F2470)^4*Inputs!$B$21+Inputs!$B$22*(1+Inputs!$B$23)^4</f>
        <v>22010.36254260537</v>
      </c>
      <c r="V2470" s="35">
        <f>Inputs!$B$13/(Q2470*(1-$G2470))</f>
        <v>1.3445087123289112</v>
      </c>
      <c r="W2470" s="36">
        <f>Inputs!$B$13</f>
        <v>12660</v>
      </c>
      <c r="X2470" s="36">
        <f t="shared" si="383"/>
        <v>13800.203918880126</v>
      </c>
      <c r="Y2470" s="36">
        <f t="shared" si="384"/>
        <v>15340.037675952999</v>
      </c>
      <c r="Z2470" s="36">
        <f t="shared" si="385"/>
        <v>17407.027709654256</v>
      </c>
      <c r="AA2470" s="36">
        <f t="shared" si="386"/>
        <v>20165.436115263361</v>
      </c>
      <c r="AB2470" s="36">
        <f t="shared" si="387"/>
        <v>59168.660882984601</v>
      </c>
      <c r="AC2470" s="36">
        <f t="shared" si="388"/>
        <v>288071.55972588994</v>
      </c>
      <c r="AD2470" s="36">
        <f t="shared" si="389"/>
        <v>180464.23833565559</v>
      </c>
    </row>
    <row r="2471" spans="1:30" ht="14.25" customHeight="1" x14ac:dyDescent="0.25">
      <c r="A2471" s="16">
        <v>2455</v>
      </c>
      <c r="B2471" s="34">
        <v>0.26540246284683899</v>
      </c>
      <c r="C2471" s="34">
        <v>8.0619176702988002E-2</v>
      </c>
      <c r="D2471" s="34">
        <v>1.6202375983753702E-2</v>
      </c>
      <c r="E2471" s="34">
        <v>5.6420688697815198E-2</v>
      </c>
      <c r="F2471" s="34">
        <v>-1.9128378717802601E-3</v>
      </c>
      <c r="G2471" s="34">
        <v>0.210137235243441</v>
      </c>
      <c r="H2471" s="35">
        <v>1.09235662752177</v>
      </c>
      <c r="I2471" s="34">
        <v>9.0602456858595803E-2</v>
      </c>
      <c r="J2471" s="34">
        <v>2.4262323257339902E-2</v>
      </c>
      <c r="K2471" s="36">
        <f>Inputs!$B$12*(1+$B2471)^4</f>
        <v>153838.82421350435</v>
      </c>
      <c r="L2471" s="36">
        <f t="shared" si="380"/>
        <v>18064.395971173875</v>
      </c>
      <c r="M2471" s="36">
        <f t="shared" si="381"/>
        <v>238413.75669193349</v>
      </c>
      <c r="N2471" s="37">
        <f>M2471/Inputs!$B$6</f>
        <v>363.43560471331324</v>
      </c>
      <c r="O2471" s="38">
        <f>IF(N2471&gt;Inputs!$B$4,1,0)</f>
        <v>0</v>
      </c>
      <c r="P2471" s="34">
        <f t="shared" si="382"/>
        <v>6.6340133601255902E-2</v>
      </c>
      <c r="Q2471" s="36">
        <f>Inputs!$B$12*(1+$B2471)^0*$C2471+Inputs!$B$29*(1+$D2471)^0*Inputs!$B$19+Inputs!$B$30*(1+$E2471)^0*Inputs!$B$20+Inputs!$B$31*(1+$F2471)^0*Inputs!$B$21+Inputs!$B$22*(1+Inputs!$B$23)^0</f>
        <v>12859.194629606201</v>
      </c>
      <c r="R2471" s="36">
        <f>Inputs!$B$12*(1+$B2471)^1*$C2471+Inputs!$B$29*(1+$D2471)^1*Inputs!$B$19+Inputs!$B$30*(1+$E2471)^1*Inputs!$B$20+Inputs!$B$31*(1+$F2471)^1*Inputs!$B$21+Inputs!$B$22*(1+Inputs!$B$23)^1</f>
        <v>14260.435869363759</v>
      </c>
      <c r="S2471" s="36">
        <f>Inputs!$B$12*(1+$B2471)^2*$C2471+Inputs!$B$29*(1+$D2471)^2*Inputs!$B$19+Inputs!$B$30*(1+$E2471)^2*Inputs!$B$20+Inputs!$B$31*(1+$F2471)^2*Inputs!$B$21+Inputs!$B$22*(1+Inputs!$B$23)^2</f>
        <v>16009.202146668395</v>
      </c>
      <c r="T2471" s="36">
        <f>Inputs!$B$12*(1+$B2471)^3*$C2471+Inputs!$B$29*(1+$D2471)^3*Inputs!$B$19+Inputs!$B$30*(1+$E2471)^3*Inputs!$B$20+Inputs!$B$31*(1+$F2471)^3*Inputs!$B$21+Inputs!$B$22*(1+Inputs!$B$23)^3</f>
        <v>18196.324540456466</v>
      </c>
      <c r="U2471" s="36">
        <f>Inputs!$B$12*(1+$B2471)^4*$C2471+Inputs!$B$29*(1+$D2471)^4*Inputs!$B$19+Inputs!$B$30*(1+$E2471)^4*Inputs!$B$20+Inputs!$B$31*(1+$F2471)^4*Inputs!$B$21+Inputs!$B$22*(1+Inputs!$B$23)^4</f>
        <v>20936.657830376149</v>
      </c>
      <c r="V2471" s="35">
        <f>Inputs!$B$13/(Q2471*(1-$G2471))</f>
        <v>1.2464311527181051</v>
      </c>
      <c r="W2471" s="36">
        <f>Inputs!$B$13</f>
        <v>12660</v>
      </c>
      <c r="X2471" s="36">
        <f t="shared" si="383"/>
        <v>13605.66972118073</v>
      </c>
      <c r="Y2471" s="36">
        <f t="shared" si="384"/>
        <v>14787.070719384685</v>
      </c>
      <c r="Z2471" s="36">
        <f t="shared" si="385"/>
        <v>16253.616851460891</v>
      </c>
      <c r="AA2471" s="36">
        <f t="shared" si="386"/>
        <v>18064.395971173875</v>
      </c>
      <c r="AB2471" s="36">
        <f t="shared" si="387"/>
        <v>57643.929913952539</v>
      </c>
      <c r="AC2471" s="36">
        <f t="shared" si="388"/>
        <v>278906.28464644519</v>
      </c>
      <c r="AD2471" s="36">
        <f t="shared" si="389"/>
        <v>180769.82677798095</v>
      </c>
    </row>
    <row r="2472" spans="1:30" ht="14.25" customHeight="1" x14ac:dyDescent="0.25">
      <c r="A2472" s="16">
        <v>2456</v>
      </c>
      <c r="B2472" s="34">
        <v>0.240408193166533</v>
      </c>
      <c r="C2472" s="34">
        <v>9.27815919603516E-2</v>
      </c>
      <c r="D2472" s="34">
        <v>3.4571279611275499E-2</v>
      </c>
      <c r="E2472" s="34">
        <v>3.4225580756915001E-2</v>
      </c>
      <c r="F2472" s="34">
        <v>2.01345573597261E-2</v>
      </c>
      <c r="G2472" s="34">
        <v>0.18365832688148701</v>
      </c>
      <c r="H2472" s="35">
        <v>1.08013628576427</v>
      </c>
      <c r="I2472" s="34">
        <v>0.104556911669297</v>
      </c>
      <c r="J2472" s="34">
        <v>2.6023119411490599E-2</v>
      </c>
      <c r="K2472" s="36">
        <f>Inputs!$B$12*(1+$B2472)^4</f>
        <v>142039.70286443789</v>
      </c>
      <c r="L2472" s="36">
        <f t="shared" si="380"/>
        <v>19512.235405166615</v>
      </c>
      <c r="M2472" s="36">
        <f t="shared" si="381"/>
        <v>212867.95281653019</v>
      </c>
      <c r="N2472" s="37">
        <f>M2472/Inputs!$B$6</f>
        <v>324.49383051300333</v>
      </c>
      <c r="O2472" s="38">
        <f>IF(N2472&gt;Inputs!$B$4,1,0)</f>
        <v>0</v>
      </c>
      <c r="P2472" s="34">
        <f t="shared" si="382"/>
        <v>7.8533792257806392E-2</v>
      </c>
      <c r="Q2472" s="36">
        <f>Inputs!$B$12*(1+$B2472)^0*$C2472+Inputs!$B$29*(1+$D2472)^0*Inputs!$B$19+Inputs!$B$30*(1+$E2472)^0*Inputs!$B$20+Inputs!$B$31*(1+$F2472)^0*Inputs!$B$21+Inputs!$B$22*(1+Inputs!$B$23)^0</f>
        <v>13588.939545048019</v>
      </c>
      <c r="R2472" s="36">
        <f>Inputs!$B$12*(1+$B2472)^1*$C2472+Inputs!$B$29*(1+$D2472)^1*Inputs!$B$19+Inputs!$B$30*(1+$E2472)^1*Inputs!$B$20+Inputs!$B$31*(1+$F2472)^1*Inputs!$B$21+Inputs!$B$22*(1+Inputs!$B$23)^1</f>
        <v>15149.093510257568</v>
      </c>
      <c r="S2472" s="36">
        <f>Inputs!$B$12*(1+$B2472)^2*$C2472+Inputs!$B$29*(1+$D2472)^2*Inputs!$B$19+Inputs!$B$30*(1+$E2472)^2*Inputs!$B$20+Inputs!$B$31*(1+$F2472)^2*Inputs!$B$21+Inputs!$B$22*(1+Inputs!$B$23)^2</f>
        <v>17037.635068300398</v>
      </c>
      <c r="T2472" s="36">
        <f>Inputs!$B$12*(1+$B2472)^3*$C2472+Inputs!$B$29*(1+$D2472)^3*Inputs!$B$19+Inputs!$B$30*(1+$E2472)^3*Inputs!$B$20+Inputs!$B$31*(1+$F2472)^3*Inputs!$B$21+Inputs!$B$22*(1+Inputs!$B$23)^3</f>
        <v>19332.125998038944</v>
      </c>
      <c r="U2472" s="36">
        <f>Inputs!$B$12*(1+$B2472)^4*$C2472+Inputs!$B$29*(1+$D2472)^4*Inputs!$B$19+Inputs!$B$30*(1+$E2472)^4*Inputs!$B$20+Inputs!$B$31*(1+$F2472)^4*Inputs!$B$21+Inputs!$B$22*(1+Inputs!$B$23)^4</f>
        <v>22128.730710824762</v>
      </c>
      <c r="V2472" s="35">
        <f>Inputs!$B$13/(Q2472*(1-$G2472))</f>
        <v>1.1412378631839926</v>
      </c>
      <c r="W2472" s="36">
        <f>Inputs!$B$13</f>
        <v>12660</v>
      </c>
      <c r="X2472" s="36">
        <f t="shared" si="383"/>
        <v>13924.593579685194</v>
      </c>
      <c r="Y2472" s="36">
        <f t="shared" si="384"/>
        <v>15448.026181557707</v>
      </c>
      <c r="Z2472" s="36">
        <f t="shared" si="385"/>
        <v>17287.370969220439</v>
      </c>
      <c r="AA2472" s="36">
        <f t="shared" si="386"/>
        <v>19512.235405166615</v>
      </c>
      <c r="AB2472" s="36">
        <f t="shared" si="387"/>
        <v>57819.614328370808</v>
      </c>
      <c r="AC2472" s="36">
        <f t="shared" si="388"/>
        <v>254922.16868096497</v>
      </c>
      <c r="AD2472" s="36">
        <f t="shared" si="389"/>
        <v>155048.33848815938</v>
      </c>
    </row>
    <row r="2473" spans="1:30" ht="14.25" customHeight="1" x14ac:dyDescent="0.25">
      <c r="A2473" s="16">
        <v>2457</v>
      </c>
      <c r="B2473" s="34">
        <v>0.34859182610045197</v>
      </c>
      <c r="C2473" s="34">
        <v>5.9163216299381101E-2</v>
      </c>
      <c r="D2473" s="34">
        <v>2.3283564502211401E-2</v>
      </c>
      <c r="E2473" s="34">
        <v>1.3471188504974601E-2</v>
      </c>
      <c r="F2473" s="34">
        <v>1.9071153055394401E-2</v>
      </c>
      <c r="G2473" s="34">
        <v>0.175039066161148</v>
      </c>
      <c r="H2473" s="35">
        <v>0.92568618167716799</v>
      </c>
      <c r="I2473" s="34">
        <v>8.9261690796402796E-2</v>
      </c>
      <c r="J2473" s="34">
        <v>2.6878220711453502E-2</v>
      </c>
      <c r="K2473" s="36">
        <f>Inputs!$B$12*(1+$B2473)^4</f>
        <v>198460.16250551556</v>
      </c>
      <c r="L2473" s="36">
        <f t="shared" si="380"/>
        <v>15490.978247029918</v>
      </c>
      <c r="M2473" s="36">
        <f t="shared" si="381"/>
        <v>219923.28642782281</v>
      </c>
      <c r="N2473" s="37">
        <f>M2473/Inputs!$B$6</f>
        <v>335.2489122375348</v>
      </c>
      <c r="O2473" s="38">
        <f>IF(N2473&gt;Inputs!$B$4,1,0)</f>
        <v>0</v>
      </c>
      <c r="P2473" s="34">
        <f t="shared" si="382"/>
        <v>6.2383470084949294E-2</v>
      </c>
      <c r="Q2473" s="36">
        <f>Inputs!$B$12*(1+$B2473)^0*$C2473+Inputs!$B$29*(1+$D2473)^0*Inputs!$B$19+Inputs!$B$30*(1+$E2473)^0*Inputs!$B$20+Inputs!$B$31*(1+$F2473)^0*Inputs!$B$21+Inputs!$B$22*(1+Inputs!$B$23)^0</f>
        <v>11571.837005389789</v>
      </c>
      <c r="R2473" s="36">
        <f>Inputs!$B$12*(1+$B2473)^1*$C2473+Inputs!$B$29*(1+$D2473)^1*Inputs!$B$19+Inputs!$B$30*(1+$E2473)^1*Inputs!$B$20+Inputs!$B$31*(1+$F2473)^1*Inputs!$B$21+Inputs!$B$22*(1+Inputs!$B$23)^1</f>
        <v>12936.957410727729</v>
      </c>
      <c r="S2473" s="36">
        <f>Inputs!$B$12*(1+$B2473)^2*$C2473+Inputs!$B$29*(1+$D2473)^2*Inputs!$B$19+Inputs!$B$30*(1+$E2473)^2*Inputs!$B$20+Inputs!$B$31*(1+$F2473)^2*Inputs!$B$21+Inputs!$B$22*(1+Inputs!$B$23)^2</f>
        <v>14735.250696420357</v>
      </c>
      <c r="T2473" s="36">
        <f>Inputs!$B$12*(1+$B2473)^3*$C2473+Inputs!$B$29*(1+$D2473)^3*Inputs!$B$19+Inputs!$B$30*(1+$E2473)^3*Inputs!$B$20+Inputs!$B$31*(1+$F2473)^3*Inputs!$B$21+Inputs!$B$22*(1+Inputs!$B$23)^3</f>
        <v>17117.10156536282</v>
      </c>
      <c r="U2473" s="36">
        <f>Inputs!$B$12*(1+$B2473)^4*$C2473+Inputs!$B$29*(1+$D2473)^4*Inputs!$B$19+Inputs!$B$30*(1+$E2473)^4*Inputs!$B$20+Inputs!$B$31*(1+$F2473)^4*Inputs!$B$21+Inputs!$B$22*(1+Inputs!$B$23)^4</f>
        <v>20285.311465880484</v>
      </c>
      <c r="V2473" s="35">
        <f>Inputs!$B$13/(Q2473*(1-$G2473))</f>
        <v>1.3261663835084205</v>
      </c>
      <c r="W2473" s="36">
        <f>Inputs!$B$13</f>
        <v>12660</v>
      </c>
      <c r="X2473" s="36">
        <f t="shared" si="383"/>
        <v>13084.960444799053</v>
      </c>
      <c r="Y2473" s="36">
        <f t="shared" si="384"/>
        <v>13686.766843644778</v>
      </c>
      <c r="Z2473" s="36">
        <f t="shared" si="385"/>
        <v>14485.348349953887</v>
      </c>
      <c r="AA2473" s="36">
        <f t="shared" si="386"/>
        <v>15490.978247029918</v>
      </c>
      <c r="AB2473" s="36">
        <f t="shared" si="387"/>
        <v>53632.912777251215</v>
      </c>
      <c r="AC2473" s="36">
        <f t="shared" si="388"/>
        <v>254992.99987205648</v>
      </c>
      <c r="AD2473" s="36">
        <f t="shared" si="389"/>
        <v>166290.37365057159</v>
      </c>
    </row>
    <row r="2474" spans="1:30" ht="14.25" customHeight="1" x14ac:dyDescent="0.25">
      <c r="A2474" s="16">
        <v>2458</v>
      </c>
      <c r="B2474" s="34">
        <v>0.43591664131506302</v>
      </c>
      <c r="C2474" s="34">
        <v>6.9227783171333102E-2</v>
      </c>
      <c r="D2474" s="34">
        <v>3.2346910276824702E-2</v>
      </c>
      <c r="E2474" s="34">
        <v>1.6392757036403E-2</v>
      </c>
      <c r="F2474" s="34">
        <v>1.8143500517315999E-2</v>
      </c>
      <c r="G2474" s="34">
        <v>0.20997560401450499</v>
      </c>
      <c r="H2474" s="35">
        <v>1.11420048556568</v>
      </c>
      <c r="I2474" s="34">
        <v>9.9041887226981498E-2</v>
      </c>
      <c r="J2474" s="34">
        <v>2.4954912649133701E-2</v>
      </c>
      <c r="K2474" s="36">
        <f>Inputs!$B$12*(1+$B2474)^4</f>
        <v>255075.15853712038</v>
      </c>
      <c r="L2474" s="36">
        <f t="shared" si="380"/>
        <v>23189.968350890311</v>
      </c>
      <c r="M2474" s="36">
        <f t="shared" si="381"/>
        <v>263121.71638112795</v>
      </c>
      <c r="N2474" s="37">
        <f>M2474/Inputs!$B$6</f>
        <v>401.10017741025604</v>
      </c>
      <c r="O2474" s="38">
        <f>IF(N2474&gt;Inputs!$B$4,1,0)</f>
        <v>1</v>
      </c>
      <c r="P2474" s="34">
        <f t="shared" si="382"/>
        <v>7.4086974577847797E-2</v>
      </c>
      <c r="Q2474" s="36">
        <f>Inputs!$B$12*(1+$B2474)^0*$C2474+Inputs!$B$29*(1+$D2474)^0*Inputs!$B$19+Inputs!$B$30*(1+$E2474)^0*Inputs!$B$20+Inputs!$B$31*(1+$F2474)^0*Inputs!$B$21+Inputs!$B$22*(1+Inputs!$B$23)^0</f>
        <v>12175.711017706908</v>
      </c>
      <c r="R2474" s="36">
        <f>Inputs!$B$12*(1+$B2474)^1*$C2474+Inputs!$B$29*(1+$D2474)^1*Inputs!$B$19+Inputs!$B$30*(1+$E2474)^1*Inputs!$B$20+Inputs!$B$31*(1+$F2474)^1*Inputs!$B$21+Inputs!$B$22*(1+Inputs!$B$23)^1</f>
        <v>14147.101071449837</v>
      </c>
      <c r="S2474" s="36">
        <f>Inputs!$B$12*(1+$B2474)^2*$C2474+Inputs!$B$29*(1+$D2474)^2*Inputs!$B$19+Inputs!$B$30*(1+$E2474)^2*Inputs!$B$20+Inputs!$B$31*(1+$F2474)^2*Inputs!$B$21+Inputs!$B$22*(1+Inputs!$B$23)^2</f>
        <v>16911.326501572366</v>
      </c>
      <c r="T2474" s="36">
        <f>Inputs!$B$12*(1+$B2474)^3*$C2474+Inputs!$B$29*(1+$D2474)^3*Inputs!$B$19+Inputs!$B$30*(1+$E2474)^3*Inputs!$B$20+Inputs!$B$31*(1+$F2474)^3*Inputs!$B$21+Inputs!$B$22*(1+Inputs!$B$23)^3</f>
        <v>20812.541077613147</v>
      </c>
      <c r="U2474" s="36">
        <f>Inputs!$B$12*(1+$B2474)^4*$C2474+Inputs!$B$29*(1+$D2474)^4*Inputs!$B$19+Inputs!$B$30*(1+$E2474)^4*Inputs!$B$20+Inputs!$B$31*(1+$F2474)^4*Inputs!$B$21+Inputs!$B$22*(1+Inputs!$B$23)^4</f>
        <v>26344.885173795654</v>
      </c>
      <c r="V2474" s="35">
        <f>Inputs!$B$13/(Q2474*(1-$G2474))</f>
        <v>1.3161302506249832</v>
      </c>
      <c r="W2474" s="36">
        <f>Inputs!$B$13</f>
        <v>12660</v>
      </c>
      <c r="X2474" s="36">
        <f t="shared" si="383"/>
        <v>14145.582325260812</v>
      </c>
      <c r="Y2474" s="36">
        <f t="shared" si="384"/>
        <v>16235.047390602225</v>
      </c>
      <c r="Z2474" s="36">
        <f t="shared" si="385"/>
        <v>19150.200252036168</v>
      </c>
      <c r="AA2474" s="36">
        <f t="shared" si="386"/>
        <v>23189.968350890311</v>
      </c>
      <c r="AB2474" s="36">
        <f t="shared" si="387"/>
        <v>63047.173591489714</v>
      </c>
      <c r="AC2474" s="36">
        <f t="shared" si="388"/>
        <v>320821.19860958465</v>
      </c>
      <c r="AD2474" s="36">
        <f t="shared" si="389"/>
        <v>200074.54278963825</v>
      </c>
    </row>
    <row r="2475" spans="1:30" ht="14.25" customHeight="1" x14ac:dyDescent="0.25">
      <c r="A2475" s="16">
        <v>2459</v>
      </c>
      <c r="B2475" s="34">
        <v>0.161407135647059</v>
      </c>
      <c r="C2475" s="34">
        <v>9.2761869066092906E-2</v>
      </c>
      <c r="D2475" s="34">
        <v>4.9082848696246503E-2</v>
      </c>
      <c r="E2475" s="34">
        <v>7.2223581317237398E-2</v>
      </c>
      <c r="F2475" s="34">
        <v>1.7511909797415699E-2</v>
      </c>
      <c r="G2475" s="34">
        <v>0.16915942449128801</v>
      </c>
      <c r="H2475" s="35">
        <v>0.982390977520751</v>
      </c>
      <c r="I2475" s="34">
        <v>9.3678162030924106E-2</v>
      </c>
      <c r="J2475" s="34">
        <v>2.6730393481641999E-2</v>
      </c>
      <c r="K2475" s="36">
        <f>Inputs!$B$12*(1+$B2475)^4</f>
        <v>109166.45571117962</v>
      </c>
      <c r="L2475" s="36">
        <f t="shared" si="380"/>
        <v>16070.310688074867</v>
      </c>
      <c r="M2475" s="36">
        <f t="shared" si="381"/>
        <v>211964.19519261201</v>
      </c>
      <c r="N2475" s="37">
        <f>M2475/Inputs!$B$6</f>
        <v>323.11615120825002</v>
      </c>
      <c r="O2475" s="38">
        <f>IF(N2475&gt;Inputs!$B$4,1,0)</f>
        <v>0</v>
      </c>
      <c r="P2475" s="34">
        <f t="shared" si="382"/>
        <v>6.6947768549282111E-2</v>
      </c>
      <c r="Q2475" s="36">
        <f>Inputs!$B$12*(1+$B2475)^0*$C2475+Inputs!$B$29*(1+$D2475)^0*Inputs!$B$19+Inputs!$B$30*(1+$E2475)^0*Inputs!$B$20+Inputs!$B$31*(1+$F2475)^0*Inputs!$B$21+Inputs!$B$22*(1+Inputs!$B$23)^0</f>
        <v>13587.756171392495</v>
      </c>
      <c r="R2475" s="36">
        <f>Inputs!$B$12*(1+$B2475)^1*$C2475+Inputs!$B$29*(1+$D2475)^1*Inputs!$B$19+Inputs!$B$30*(1+$E2475)^1*Inputs!$B$20+Inputs!$B$31*(1+$F2475)^1*Inputs!$B$21+Inputs!$B$22*(1+Inputs!$B$23)^1</f>
        <v>14839.350420284092</v>
      </c>
      <c r="S2475" s="36">
        <f>Inputs!$B$12*(1+$B2475)^2*$C2475+Inputs!$B$29*(1+$D2475)^2*Inputs!$B$19+Inputs!$B$30*(1+$E2475)^2*Inputs!$B$20+Inputs!$B$31*(1+$F2475)^2*Inputs!$B$21+Inputs!$B$22*(1+Inputs!$B$23)^2</f>
        <v>16256.299683208221</v>
      </c>
      <c r="T2475" s="36">
        <f>Inputs!$B$12*(1+$B2475)^3*$C2475+Inputs!$B$29*(1+$D2475)^3*Inputs!$B$19+Inputs!$B$30*(1+$E2475)^3*Inputs!$B$20+Inputs!$B$31*(1+$F2475)^3*Inputs!$B$21+Inputs!$B$22*(1+Inputs!$B$23)^3</f>
        <v>17863.305831765683</v>
      </c>
      <c r="U2475" s="36">
        <f>Inputs!$B$12*(1+$B2475)^4*$C2475+Inputs!$B$29*(1+$D2475)^4*Inputs!$B$19+Inputs!$B$30*(1+$E2475)^4*Inputs!$B$20+Inputs!$B$31*(1+$F2475)^4*Inputs!$B$21+Inputs!$B$22*(1+Inputs!$B$23)^4</f>
        <v>19688.934311039251</v>
      </c>
      <c r="V2475" s="35">
        <f>Inputs!$B$13/(Q2475*(1-$G2475))</f>
        <v>1.1214199110488492</v>
      </c>
      <c r="W2475" s="36">
        <f>Inputs!$B$13</f>
        <v>12660</v>
      </c>
      <c r="X2475" s="36">
        <f t="shared" si="383"/>
        <v>13397.610247540508</v>
      </c>
      <c r="Y2475" s="36">
        <f t="shared" si="384"/>
        <v>14207.448733743395</v>
      </c>
      <c r="Z2475" s="36">
        <f t="shared" si="385"/>
        <v>15096.065486716239</v>
      </c>
      <c r="AA2475" s="36">
        <f t="shared" si="386"/>
        <v>16070.310688074867</v>
      </c>
      <c r="AB2475" s="36">
        <f t="shared" si="387"/>
        <v>54458.274708115488</v>
      </c>
      <c r="AC2475" s="36">
        <f t="shared" si="388"/>
        <v>246458.94514009578</v>
      </c>
      <c r="AD2475" s="36">
        <f t="shared" si="389"/>
        <v>157505.92048449651</v>
      </c>
    </row>
    <row r="2476" spans="1:30" ht="14.25" customHeight="1" x14ac:dyDescent="0.25">
      <c r="A2476" s="16">
        <v>2460</v>
      </c>
      <c r="B2476" s="34">
        <v>0.34073090768987901</v>
      </c>
      <c r="C2476" s="34">
        <v>9.0521532802874005E-2</v>
      </c>
      <c r="D2476" s="34">
        <v>2.2900317003651902E-2</v>
      </c>
      <c r="E2476" s="34">
        <v>4.48936789529897E-2</v>
      </c>
      <c r="F2476" s="34">
        <v>-1.31554858089547E-2</v>
      </c>
      <c r="G2476" s="34">
        <v>0.22597185862906799</v>
      </c>
      <c r="H2476" s="35">
        <v>1.05511040647478</v>
      </c>
      <c r="I2476" s="34">
        <v>0.102850033604485</v>
      </c>
      <c r="J2476" s="34">
        <v>2.7365472306352102E-2</v>
      </c>
      <c r="K2476" s="36">
        <f>Inputs!$B$12*(1+$B2476)^4</f>
        <v>193873.18063775895</v>
      </c>
      <c r="L2476" s="36">
        <f t="shared" si="380"/>
        <v>21107.24054198575</v>
      </c>
      <c r="M2476" s="36">
        <f t="shared" si="381"/>
        <v>235939.35202077479</v>
      </c>
      <c r="N2476" s="37">
        <f>M2476/Inputs!$B$6</f>
        <v>359.66364637313228</v>
      </c>
      <c r="O2476" s="38">
        <f>IF(N2476&gt;Inputs!$B$4,1,0)</f>
        <v>0</v>
      </c>
      <c r="P2476" s="34">
        <f t="shared" si="382"/>
        <v>7.5484561298132899E-2</v>
      </c>
      <c r="Q2476" s="36">
        <f>Inputs!$B$12*(1+$B2476)^0*$C2476+Inputs!$B$29*(1+$D2476)^0*Inputs!$B$19+Inputs!$B$30*(1+$E2476)^0*Inputs!$B$20+Inputs!$B$31*(1+$F2476)^0*Inputs!$B$21+Inputs!$B$22*(1+Inputs!$B$23)^0</f>
        <v>13453.335995599362</v>
      </c>
      <c r="R2476" s="36">
        <f>Inputs!$B$12*(1+$B2476)^1*$C2476+Inputs!$B$29*(1+$D2476)^1*Inputs!$B$19+Inputs!$B$30*(1+$E2476)^1*Inputs!$B$20+Inputs!$B$31*(1+$F2476)^1*Inputs!$B$21+Inputs!$B$22*(1+Inputs!$B$23)^1</f>
        <v>15363.81629398909</v>
      </c>
      <c r="S2476" s="36">
        <f>Inputs!$B$12*(1+$B2476)^2*$C2476+Inputs!$B$29*(1+$D2476)^2*Inputs!$B$19+Inputs!$B$30*(1+$E2476)^2*Inputs!$B$20+Inputs!$B$31*(1+$F2476)^2*Inputs!$B$21+Inputs!$B$22*(1+Inputs!$B$23)^2</f>
        <v>17910.35669216395</v>
      </c>
      <c r="T2476" s="36">
        <f>Inputs!$B$12*(1+$B2476)^3*$C2476+Inputs!$B$29*(1+$D2476)^3*Inputs!$B$19+Inputs!$B$30*(1+$E2476)^3*Inputs!$B$20+Inputs!$B$31*(1+$F2476)^3*Inputs!$B$21+Inputs!$B$22*(1+Inputs!$B$23)^3</f>
        <v>21308.002745209946</v>
      </c>
      <c r="U2476" s="36">
        <f>Inputs!$B$12*(1+$B2476)^4*$C2476+Inputs!$B$29*(1+$D2476)^4*Inputs!$B$19+Inputs!$B$30*(1+$E2476)^4*Inputs!$B$20+Inputs!$B$31*(1+$F2476)^4*Inputs!$B$21+Inputs!$B$22*(1+Inputs!$B$23)^4</f>
        <v>25845.01582159903</v>
      </c>
      <c r="V2476" s="35">
        <f>Inputs!$B$13/(Q2476*(1-$G2476))</f>
        <v>1.2157575247875811</v>
      </c>
      <c r="W2476" s="36">
        <f>Inputs!$B$13</f>
        <v>12660</v>
      </c>
      <c r="X2476" s="36">
        <f t="shared" si="383"/>
        <v>13980.215367841805</v>
      </c>
      <c r="Y2476" s="36">
        <f t="shared" si="384"/>
        <v>15740.657433124197</v>
      </c>
      <c r="Z2476" s="36">
        <f t="shared" si="385"/>
        <v>18064.317331389411</v>
      </c>
      <c r="AA2476" s="36">
        <f t="shared" si="386"/>
        <v>21107.24054198575</v>
      </c>
      <c r="AB2476" s="36">
        <f t="shared" si="387"/>
        <v>59856.93694569853</v>
      </c>
      <c r="AC2476" s="36">
        <f t="shared" si="388"/>
        <v>287275.30206944904</v>
      </c>
      <c r="AD2476" s="36">
        <f t="shared" si="389"/>
        <v>176082.41507507628</v>
      </c>
    </row>
    <row r="2477" spans="1:30" ht="14.25" customHeight="1" x14ac:dyDescent="0.25">
      <c r="A2477" s="16">
        <v>2461</v>
      </c>
      <c r="B2477" s="34">
        <v>0.281959063764611</v>
      </c>
      <c r="C2477" s="34">
        <v>9.3993262336174499E-2</v>
      </c>
      <c r="D2477" s="34">
        <v>3.0377118743702299E-2</v>
      </c>
      <c r="E2477" s="34">
        <v>4.2174994635906599E-2</v>
      </c>
      <c r="F2477" s="34">
        <v>2.03323457951427E-2</v>
      </c>
      <c r="G2477" s="34">
        <v>0.19066819233562601</v>
      </c>
      <c r="H2477" s="35">
        <v>1.0997491831230699</v>
      </c>
      <c r="I2477" s="34">
        <v>0.101941704876599</v>
      </c>
      <c r="J2477" s="34">
        <v>2.0990938849629E-2</v>
      </c>
      <c r="K2477" s="36">
        <f>Inputs!$B$12*(1+$B2477)^4</f>
        <v>162049.56869245984</v>
      </c>
      <c r="L2477" s="36">
        <f t="shared" si="380"/>
        <v>21551.812569155907</v>
      </c>
      <c r="M2477" s="36">
        <f t="shared" si="381"/>
        <v>228373.15927488523</v>
      </c>
      <c r="N2477" s="37">
        <f>M2477/Inputs!$B$6</f>
        <v>348.12981596781287</v>
      </c>
      <c r="O2477" s="38">
        <f>IF(N2477&gt;Inputs!$B$4,1,0)</f>
        <v>0</v>
      </c>
      <c r="P2477" s="34">
        <f t="shared" si="382"/>
        <v>8.0950766026969989E-2</v>
      </c>
      <c r="Q2477" s="36">
        <f>Inputs!$B$12*(1+$B2477)^0*$C2477+Inputs!$B$29*(1+$D2477)^0*Inputs!$B$19+Inputs!$B$30*(1+$E2477)^0*Inputs!$B$20+Inputs!$B$31*(1+$F2477)^0*Inputs!$B$21+Inputs!$B$22*(1+Inputs!$B$23)^0</f>
        <v>13661.639767597393</v>
      </c>
      <c r="R2477" s="36">
        <f>Inputs!$B$12*(1+$B2477)^1*$C2477+Inputs!$B$29*(1+$D2477)^1*Inputs!$B$19+Inputs!$B$30*(1+$E2477)^1*Inputs!$B$20+Inputs!$B$31*(1+$F2477)^1*Inputs!$B$21+Inputs!$B$22*(1+Inputs!$B$23)^1</f>
        <v>15480.613923201709</v>
      </c>
      <c r="S2477" s="36">
        <f>Inputs!$B$12*(1+$B2477)^2*$C2477+Inputs!$B$29*(1+$D2477)^2*Inputs!$B$19+Inputs!$B$30*(1+$E2477)^2*Inputs!$B$20+Inputs!$B$31*(1+$F2477)^2*Inputs!$B$21+Inputs!$B$22*(1+Inputs!$B$23)^2</f>
        <v>17755.245961578472</v>
      </c>
      <c r="T2477" s="36">
        <f>Inputs!$B$12*(1+$B2477)^3*$C2477+Inputs!$B$29*(1+$D2477)^3*Inputs!$B$19+Inputs!$B$30*(1+$E2477)^3*Inputs!$B$20+Inputs!$B$31*(1+$F2477)^3*Inputs!$B$21+Inputs!$B$22*(1+Inputs!$B$23)^3</f>
        <v>20612.209699587511</v>
      </c>
      <c r="U2477" s="36">
        <f>Inputs!$B$12*(1+$B2477)^4*$C2477+Inputs!$B$29*(1+$D2477)^4*Inputs!$B$19+Inputs!$B$30*(1+$E2477)^4*Inputs!$B$20+Inputs!$B$31*(1+$F2477)^4*Inputs!$B$21+Inputs!$B$22*(1+Inputs!$B$23)^4</f>
        <v>24213.833087871648</v>
      </c>
      <c r="V2477" s="35">
        <f>Inputs!$B$13/(Q2477*(1-$G2477))</f>
        <v>1.1449967845993532</v>
      </c>
      <c r="W2477" s="36">
        <f>Inputs!$B$13</f>
        <v>12660</v>
      </c>
      <c r="X2477" s="36">
        <f t="shared" si="383"/>
        <v>14203.884915001277</v>
      </c>
      <c r="Y2477" s="36">
        <f t="shared" si="384"/>
        <v>16128.371052690232</v>
      </c>
      <c r="Z2477" s="36">
        <f t="shared" si="385"/>
        <v>18534.850917992855</v>
      </c>
      <c r="AA2477" s="36">
        <f t="shared" si="386"/>
        <v>21551.812569155907</v>
      </c>
      <c r="AB2477" s="36">
        <f t="shared" si="387"/>
        <v>61074.821303093639</v>
      </c>
      <c r="AC2477" s="36">
        <f t="shared" si="388"/>
        <v>271822.07690984278</v>
      </c>
      <c r="AD2477" s="36">
        <f t="shared" si="389"/>
        <v>167298.3379717916</v>
      </c>
    </row>
    <row r="2478" spans="1:30" ht="14.25" customHeight="1" x14ac:dyDescent="0.25">
      <c r="A2478" s="16">
        <v>2462</v>
      </c>
      <c r="B2478" s="34">
        <v>0.33114011644687402</v>
      </c>
      <c r="C2478" s="34">
        <v>5.74613226544319E-2</v>
      </c>
      <c r="D2478" s="34">
        <v>4.1352250659561898E-2</v>
      </c>
      <c r="E2478" s="34">
        <v>6.4835996356612302E-2</v>
      </c>
      <c r="F2478" s="34">
        <v>1.2393471210493801E-2</v>
      </c>
      <c r="G2478" s="34">
        <v>0.211598637485509</v>
      </c>
      <c r="H2478" s="35">
        <v>1.0712567409921201</v>
      </c>
      <c r="I2478" s="34">
        <v>9.4127038595112303E-2</v>
      </c>
      <c r="J2478" s="34">
        <v>2.42055335767658E-2</v>
      </c>
      <c r="K2478" s="36">
        <f>Inputs!$B$12*(1+$B2478)^4</f>
        <v>188385.00806564672</v>
      </c>
      <c r="L2478" s="36">
        <f t="shared" si="380"/>
        <v>16962.309292643429</v>
      </c>
      <c r="M2478" s="36">
        <f t="shared" si="381"/>
        <v>213814.62767758829</v>
      </c>
      <c r="N2478" s="37">
        <f>M2478/Inputs!$B$6</f>
        <v>325.93693243534801</v>
      </c>
      <c r="O2478" s="38">
        <f>IF(N2478&gt;Inputs!$B$4,1,0)</f>
        <v>0</v>
      </c>
      <c r="P2478" s="34">
        <f t="shared" si="382"/>
        <v>6.99215050183465E-2</v>
      </c>
      <c r="Q2478" s="36">
        <f>Inputs!$B$12*(1+$B2478)^0*$C2478+Inputs!$B$29*(1+$D2478)^0*Inputs!$B$19+Inputs!$B$30*(1+$E2478)^0*Inputs!$B$20+Inputs!$B$31*(1+$F2478)^0*Inputs!$B$21+Inputs!$B$22*(1+Inputs!$B$23)^0</f>
        <v>11469.723386692836</v>
      </c>
      <c r="R2478" s="36">
        <f>Inputs!$B$12*(1+$B2478)^1*$C2478+Inputs!$B$29*(1+$D2478)^1*Inputs!$B$19+Inputs!$B$30*(1+$E2478)^1*Inputs!$B$20+Inputs!$B$31*(1+$F2478)^1*Inputs!$B$21+Inputs!$B$22*(1+Inputs!$B$23)^1</f>
        <v>12897.490890224608</v>
      </c>
      <c r="S2478" s="36">
        <f>Inputs!$B$12*(1+$B2478)^2*$C2478+Inputs!$B$29*(1+$D2478)^2*Inputs!$B$19+Inputs!$B$30*(1+$E2478)^2*Inputs!$B$20+Inputs!$B$31*(1+$F2478)^2*Inputs!$B$21+Inputs!$B$22*(1+Inputs!$B$23)^2</f>
        <v>14718.126238616376</v>
      </c>
      <c r="T2478" s="36">
        <f>Inputs!$B$12*(1+$B2478)^3*$C2478+Inputs!$B$29*(1+$D2478)^3*Inputs!$B$19+Inputs!$B$30*(1+$E2478)^3*Inputs!$B$20+Inputs!$B$31*(1+$F2478)^3*Inputs!$B$21+Inputs!$B$22*(1+Inputs!$B$23)^3</f>
        <v>17057.68125245221</v>
      </c>
      <c r="U2478" s="36">
        <f>Inputs!$B$12*(1+$B2478)^4*$C2478+Inputs!$B$29*(1+$D2478)^4*Inputs!$B$19+Inputs!$B$30*(1+$E2478)^4*Inputs!$B$20+Inputs!$B$31*(1+$F2478)^4*Inputs!$B$21+Inputs!$B$22*(1+Inputs!$B$23)^4</f>
        <v>20083.714728821844</v>
      </c>
      <c r="V2478" s="35">
        <f>Inputs!$B$13/(Q2478*(1-$G2478))</f>
        <v>1.4000172774931103</v>
      </c>
      <c r="W2478" s="36">
        <f>Inputs!$B$13</f>
        <v>12660</v>
      </c>
      <c r="X2478" s="36">
        <f t="shared" si="383"/>
        <v>13400.192721895462</v>
      </c>
      <c r="Y2478" s="36">
        <f t="shared" si="384"/>
        <v>14338.073335505358</v>
      </c>
      <c r="Z2478" s="36">
        <f t="shared" si="385"/>
        <v>15511.898619566135</v>
      </c>
      <c r="AA2478" s="36">
        <f t="shared" si="386"/>
        <v>16962.309292643429</v>
      </c>
      <c r="AB2478" s="36">
        <f t="shared" si="387"/>
        <v>55353.561063331668</v>
      </c>
      <c r="AC2478" s="36">
        <f t="shared" si="388"/>
        <v>248462.77315122966</v>
      </c>
      <c r="AD2478" s="36">
        <f t="shared" si="389"/>
        <v>158461.06661425662</v>
      </c>
    </row>
    <row r="2479" spans="1:30" ht="14.25" customHeight="1" x14ac:dyDescent="0.25">
      <c r="A2479" s="16">
        <v>2463</v>
      </c>
      <c r="B2479" s="34">
        <v>0.18405880191641799</v>
      </c>
      <c r="C2479" s="34">
        <v>0.107061252837004</v>
      </c>
      <c r="D2479" s="34">
        <v>3.6443527481724497E-2</v>
      </c>
      <c r="E2479" s="34">
        <v>3.7176157526030297E-2</v>
      </c>
      <c r="F2479" s="34">
        <v>1.31781705096887E-2</v>
      </c>
      <c r="G2479" s="34">
        <v>0.17071728596594399</v>
      </c>
      <c r="H2479" s="35">
        <v>1.10975651279661</v>
      </c>
      <c r="I2479" s="34">
        <v>9.57976227763188E-2</v>
      </c>
      <c r="J2479" s="34">
        <v>2.2805246025004802E-2</v>
      </c>
      <c r="K2479" s="36">
        <f>Inputs!$B$12*(1+$B2479)^4</f>
        <v>117935.44025497565</v>
      </c>
      <c r="L2479" s="36">
        <f t="shared" si="380"/>
        <v>19790.878008873358</v>
      </c>
      <c r="M2479" s="36">
        <f t="shared" si="381"/>
        <v>235391.44234159385</v>
      </c>
      <c r="N2479" s="37">
        <f>M2479/Inputs!$B$6</f>
        <v>358.82841820364916</v>
      </c>
      <c r="O2479" s="38">
        <f>IF(N2479&gt;Inputs!$B$4,1,0)</f>
        <v>0</v>
      </c>
      <c r="P2479" s="34">
        <f t="shared" si="382"/>
        <v>7.2992376751313995E-2</v>
      </c>
      <c r="Q2479" s="36">
        <f>Inputs!$B$12*(1+$B2479)^0*$C2479+Inputs!$B$29*(1+$D2479)^0*Inputs!$B$19+Inputs!$B$30*(1+$E2479)^0*Inputs!$B$20+Inputs!$B$31*(1+$F2479)^0*Inputs!$B$21+Inputs!$B$22*(1+Inputs!$B$23)^0</f>
        <v>14445.719197647162</v>
      </c>
      <c r="R2479" s="36">
        <f>Inputs!$B$12*(1+$B2479)^1*$C2479+Inputs!$B$29*(1+$D2479)^1*Inputs!$B$19+Inputs!$B$30*(1+$E2479)^1*Inputs!$B$20+Inputs!$B$31*(1+$F2479)^1*Inputs!$B$21+Inputs!$B$22*(1+Inputs!$B$23)^1</f>
        <v>15832.069260059954</v>
      </c>
      <c r="S2479" s="36">
        <f>Inputs!$B$12*(1+$B2479)^2*$C2479+Inputs!$B$29*(1+$D2479)^2*Inputs!$B$19+Inputs!$B$30*(1+$E2479)^2*Inputs!$B$20+Inputs!$B$31*(1+$F2479)^2*Inputs!$B$21+Inputs!$B$22*(1+Inputs!$B$23)^2</f>
        <v>17442.602697271013</v>
      </c>
      <c r="T2479" s="36">
        <f>Inputs!$B$12*(1+$B2479)^3*$C2479+Inputs!$B$29*(1+$D2479)^3*Inputs!$B$19+Inputs!$B$30*(1+$E2479)^3*Inputs!$B$20+Inputs!$B$31*(1+$F2479)^3*Inputs!$B$21+Inputs!$B$22*(1+Inputs!$B$23)^3</f>
        <v>19317.611072519052</v>
      </c>
      <c r="U2479" s="36">
        <f>Inputs!$B$12*(1+$B2479)^4*$C2479+Inputs!$B$29*(1+$D2479)^4*Inputs!$B$19+Inputs!$B$30*(1+$E2479)^4*Inputs!$B$20+Inputs!$B$31*(1+$F2479)^4*Inputs!$B$21+Inputs!$B$22*(1+Inputs!$B$23)^4</f>
        <v>21504.767253718794</v>
      </c>
      <c r="V2479" s="35">
        <f>Inputs!$B$13/(Q2479*(1-$G2479))</f>
        <v>1.0567978577696577</v>
      </c>
      <c r="W2479" s="36">
        <f>Inputs!$B$13</f>
        <v>12660</v>
      </c>
      <c r="X2479" s="36">
        <f t="shared" si="383"/>
        <v>14048.802290217558</v>
      </c>
      <c r="Y2479" s="36">
        <f t="shared" si="384"/>
        <v>15669.440806932451</v>
      </c>
      <c r="Z2479" s="36">
        <f t="shared" si="385"/>
        <v>17565.937787064966</v>
      </c>
      <c r="AA2479" s="36">
        <f t="shared" si="386"/>
        <v>19790.878008873358</v>
      </c>
      <c r="AB2479" s="36">
        <f t="shared" si="387"/>
        <v>59870.584112250697</v>
      </c>
      <c r="AC2479" s="36">
        <f t="shared" si="388"/>
        <v>277319.56064236769</v>
      </c>
      <c r="AD2479" s="36">
        <f t="shared" si="389"/>
        <v>175520.85822934317</v>
      </c>
    </row>
    <row r="2480" spans="1:30" ht="14.25" customHeight="1" x14ac:dyDescent="0.25">
      <c r="A2480" s="16">
        <v>2464</v>
      </c>
      <c r="B2480" s="34">
        <v>0.43583661379733701</v>
      </c>
      <c r="C2480" s="34">
        <v>7.24085342688503E-2</v>
      </c>
      <c r="D2480" s="34">
        <v>3.8849603185815498E-2</v>
      </c>
      <c r="E2480" s="34">
        <v>5.6041560297770902E-2</v>
      </c>
      <c r="F2480" s="34">
        <v>-9.6640170064229199E-3</v>
      </c>
      <c r="G2480" s="34">
        <v>0.18056767310930799</v>
      </c>
      <c r="H2480" s="35">
        <v>1.0855375438602799</v>
      </c>
      <c r="I2480" s="34">
        <v>0.106084233706199</v>
      </c>
      <c r="J2480" s="34">
        <v>2.8633664089498901E-2</v>
      </c>
      <c r="K2480" s="36">
        <f>Inputs!$B$12*(1+$B2480)^4</f>
        <v>255018.29917707905</v>
      </c>
      <c r="L2480" s="36">
        <f t="shared" si="380"/>
        <v>24179.095262070361</v>
      </c>
      <c r="M2480" s="36">
        <f t="shared" si="381"/>
        <v>257109.1517515775</v>
      </c>
      <c r="N2480" s="37">
        <f>M2480/Inputs!$B$6</f>
        <v>391.93468254813644</v>
      </c>
      <c r="O2480" s="38">
        <f>IF(N2480&gt;Inputs!$B$4,1,0)</f>
        <v>0</v>
      </c>
      <c r="P2480" s="34">
        <f t="shared" si="382"/>
        <v>7.7450569616700105E-2</v>
      </c>
      <c r="Q2480" s="36">
        <f>Inputs!$B$12*(1+$B2480)^0*$C2480+Inputs!$B$29*(1+$D2480)^0*Inputs!$B$19+Inputs!$B$30*(1+$E2480)^0*Inputs!$B$20+Inputs!$B$31*(1+$F2480)^0*Inputs!$B$21+Inputs!$B$22*(1+Inputs!$B$23)^0</f>
        <v>12366.556083557938</v>
      </c>
      <c r="R2480" s="36">
        <f>Inputs!$B$12*(1+$B2480)^1*$C2480+Inputs!$B$29*(1+$D2480)^1*Inputs!$B$19+Inputs!$B$30*(1+$E2480)^1*Inputs!$B$20+Inputs!$B$31*(1+$F2480)^1*Inputs!$B$21+Inputs!$B$22*(1+Inputs!$B$23)^1</f>
        <v>14416.279835477369</v>
      </c>
      <c r="S2480" s="36">
        <f>Inputs!$B$12*(1+$B2480)^2*$C2480+Inputs!$B$29*(1+$D2480)^2*Inputs!$B$19+Inputs!$B$30*(1+$E2480)^2*Inputs!$B$20+Inputs!$B$31*(1+$F2480)^2*Inputs!$B$21+Inputs!$B$22*(1+Inputs!$B$23)^2</f>
        <v>17302.473461794438</v>
      </c>
      <c r="T2480" s="36">
        <f>Inputs!$B$12*(1+$B2480)^3*$C2480+Inputs!$B$29*(1+$D2480)^3*Inputs!$B$19+Inputs!$B$30*(1+$E2480)^3*Inputs!$B$20+Inputs!$B$31*(1+$F2480)^3*Inputs!$B$21+Inputs!$B$22*(1+Inputs!$B$23)^3</f>
        <v>21385.382614298585</v>
      </c>
      <c r="U2480" s="36">
        <f>Inputs!$B$12*(1+$B2480)^4*$C2480+Inputs!$B$29*(1+$D2480)^4*Inputs!$B$19+Inputs!$B$30*(1+$E2480)^4*Inputs!$B$20+Inputs!$B$31*(1+$F2480)^4*Inputs!$B$21+Inputs!$B$22*(1+Inputs!$B$23)^4</f>
        <v>27182.043612814614</v>
      </c>
      <c r="V2480" s="35">
        <f>Inputs!$B$13/(Q2480*(1-$G2480))</f>
        <v>1.2493146745243133</v>
      </c>
      <c r="W2480" s="36">
        <f>Inputs!$B$13</f>
        <v>12660</v>
      </c>
      <c r="X2480" s="36">
        <f t="shared" si="383"/>
        <v>14274.679703084093</v>
      </c>
      <c r="Y2480" s="36">
        <f t="shared" si="384"/>
        <v>16552.007970698152</v>
      </c>
      <c r="Z2480" s="36">
        <f t="shared" si="385"/>
        <v>19740.325407812863</v>
      </c>
      <c r="AA2480" s="36">
        <f t="shared" si="386"/>
        <v>24179.095262070361</v>
      </c>
      <c r="AB2480" s="36">
        <f t="shared" si="387"/>
        <v>63138.88896215483</v>
      </c>
      <c r="AC2480" s="36">
        <f t="shared" si="388"/>
        <v>321126.51303767337</v>
      </c>
      <c r="AD2480" s="36">
        <f t="shared" si="389"/>
        <v>193970.26278942268</v>
      </c>
    </row>
    <row r="2481" spans="1:30" ht="14.25" customHeight="1" x14ac:dyDescent="0.25">
      <c r="A2481" s="16">
        <v>2465</v>
      </c>
      <c r="B2481" s="34">
        <v>0.46294502877169902</v>
      </c>
      <c r="C2481" s="34">
        <v>8.0490681909160505E-2</v>
      </c>
      <c r="D2481" s="34">
        <v>3.97669793342907E-2</v>
      </c>
      <c r="E2481" s="34">
        <v>5.2090637337703097E-2</v>
      </c>
      <c r="F2481" s="34">
        <v>-1.1029488764330999E-4</v>
      </c>
      <c r="G2481" s="34">
        <v>0.207483422341282</v>
      </c>
      <c r="H2481" s="35">
        <v>1.0952308520849601</v>
      </c>
      <c r="I2481" s="34">
        <v>9.7874124202058599E-2</v>
      </c>
      <c r="J2481" s="34">
        <v>2.8216290964864599E-2</v>
      </c>
      <c r="K2481" s="36">
        <f>Inputs!$B$12*(1+$B2481)^4</f>
        <v>274829.45737073536</v>
      </c>
      <c r="L2481" s="36">
        <f t="shared" si="380"/>
        <v>26885.798978132756</v>
      </c>
      <c r="M2481" s="36">
        <f t="shared" si="381"/>
        <v>317117.30995328398</v>
      </c>
      <c r="N2481" s="37">
        <f>M2481/Inputs!$B$6</f>
        <v>483.41053346537194</v>
      </c>
      <c r="O2481" s="38">
        <f>IF(N2481&gt;Inputs!$B$4,1,0)</f>
        <v>1</v>
      </c>
      <c r="P2481" s="34">
        <f t="shared" si="382"/>
        <v>6.9657833237194003E-2</v>
      </c>
      <c r="Q2481" s="36">
        <f>Inputs!$B$12*(1+$B2481)^0*$C2481+Inputs!$B$29*(1+$D2481)^0*Inputs!$B$19+Inputs!$B$30*(1+$E2481)^0*Inputs!$B$20+Inputs!$B$31*(1+$F2481)^0*Inputs!$B$21+Inputs!$B$22*(1+Inputs!$B$23)^0</f>
        <v>12851.484941976552</v>
      </c>
      <c r="R2481" s="36">
        <f>Inputs!$B$12*(1+$B2481)^1*$C2481+Inputs!$B$29*(1+$D2481)^1*Inputs!$B$19+Inputs!$B$30*(1+$E2481)^1*Inputs!$B$20+Inputs!$B$31*(1+$F2481)^1*Inputs!$B$21+Inputs!$B$22*(1+Inputs!$B$23)^1</f>
        <v>15279.700336016365</v>
      </c>
      <c r="S2481" s="36">
        <f>Inputs!$B$12*(1+$B2481)^2*$C2481+Inputs!$B$29*(1+$D2481)^2*Inputs!$B$19+Inputs!$B$30*(1+$E2481)^2*Inputs!$B$20+Inputs!$B$31*(1+$F2481)^2*Inputs!$B$21+Inputs!$B$22*(1+Inputs!$B$23)^2</f>
        <v>18752.910731051583</v>
      </c>
      <c r="T2481" s="36">
        <f>Inputs!$B$12*(1+$B2481)^3*$C2481+Inputs!$B$29*(1+$D2481)^3*Inputs!$B$19+Inputs!$B$30*(1+$E2481)^3*Inputs!$B$20+Inputs!$B$31*(1+$F2481)^3*Inputs!$B$21+Inputs!$B$22*(1+Inputs!$B$23)^3</f>
        <v>23750.781349684745</v>
      </c>
      <c r="U2481" s="36">
        <f>Inputs!$B$12*(1+$B2481)^4*$C2481+Inputs!$B$29*(1+$D2481)^4*Inputs!$B$19+Inputs!$B$30*(1+$E2481)^4*Inputs!$B$20+Inputs!$B$31*(1+$F2481)^4*Inputs!$B$21+Inputs!$B$22*(1+Inputs!$B$23)^4</f>
        <v>30974.829361170028</v>
      </c>
      <c r="V2481" s="35">
        <f>Inputs!$B$13/(Q2481*(1-$G2481))</f>
        <v>1.2430026042169728</v>
      </c>
      <c r="W2481" s="36">
        <f>Inputs!$B$13</f>
        <v>12660</v>
      </c>
      <c r="X2481" s="36">
        <f t="shared" si="383"/>
        <v>14604.677999080202</v>
      </c>
      <c r="Y2481" s="36">
        <f t="shared" si="384"/>
        <v>17375.40420172966</v>
      </c>
      <c r="Z2481" s="36">
        <f t="shared" si="385"/>
        <v>21310.780393550638</v>
      </c>
      <c r="AA2481" s="36">
        <f t="shared" si="386"/>
        <v>26885.798978132756</v>
      </c>
      <c r="AB2481" s="36">
        <f t="shared" si="387"/>
        <v>68303.363406040677</v>
      </c>
      <c r="AC2481" s="36">
        <f t="shared" si="388"/>
        <v>396860.12642382615</v>
      </c>
      <c r="AD2481" s="36">
        <f t="shared" si="389"/>
        <v>248813.94654724328</v>
      </c>
    </row>
    <row r="2482" spans="1:30" ht="14.25" customHeight="1" x14ac:dyDescent="0.25">
      <c r="A2482" s="16">
        <v>2466</v>
      </c>
      <c r="B2482" s="34">
        <v>0.38326880268687402</v>
      </c>
      <c r="C2482" s="34">
        <v>5.9006775818704699E-2</v>
      </c>
      <c r="D2482" s="34">
        <v>3.1222384334369802E-2</v>
      </c>
      <c r="E2482" s="34">
        <v>4.1736050262697E-2</v>
      </c>
      <c r="F2482" s="34">
        <v>2.8446228379647599E-2</v>
      </c>
      <c r="G2482" s="34">
        <v>0.20447361239035</v>
      </c>
      <c r="H2482" s="35">
        <v>1.0159508374877</v>
      </c>
      <c r="I2482" s="34">
        <v>8.6224982677074999E-2</v>
      </c>
      <c r="J2482" s="34">
        <v>2.8845419472669099E-2</v>
      </c>
      <c r="K2482" s="36">
        <f>Inputs!$B$12*(1+$B2482)^4</f>
        <v>219673.45440409743</v>
      </c>
      <c r="L2482" s="36">
        <f t="shared" si="380"/>
        <v>17868.97832127794</v>
      </c>
      <c r="M2482" s="36">
        <f t="shared" si="381"/>
        <v>269696.22804996872</v>
      </c>
      <c r="N2482" s="37">
        <f>M2482/Inputs!$B$6</f>
        <v>411.12229885665965</v>
      </c>
      <c r="O2482" s="38">
        <f>IF(N2482&gt;Inputs!$B$4,1,0)</f>
        <v>1</v>
      </c>
      <c r="P2482" s="34">
        <f t="shared" si="382"/>
        <v>5.7379563204405903E-2</v>
      </c>
      <c r="Q2482" s="36">
        <f>Inputs!$B$12*(1+$B2482)^0*$C2482+Inputs!$B$29*(1+$D2482)^0*Inputs!$B$19+Inputs!$B$30*(1+$E2482)^0*Inputs!$B$20+Inputs!$B$31*(1+$F2482)^0*Inputs!$B$21+Inputs!$B$22*(1+Inputs!$B$23)^0</f>
        <v>11562.450576549203</v>
      </c>
      <c r="R2482" s="36">
        <f>Inputs!$B$12*(1+$B2482)^1*$C2482+Inputs!$B$29*(1+$D2482)^1*Inputs!$B$19+Inputs!$B$30*(1+$E2482)^1*Inputs!$B$20+Inputs!$B$31*(1+$F2482)^1*Inputs!$B$21+Inputs!$B$22*(1+Inputs!$B$23)^1</f>
        <v>13186.520773453278</v>
      </c>
      <c r="S2482" s="36">
        <f>Inputs!$B$12*(1+$B2482)^2*$C2482+Inputs!$B$29*(1+$D2482)^2*Inputs!$B$19+Inputs!$B$30*(1+$E2482)^2*Inputs!$B$20+Inputs!$B$31*(1+$F2482)^2*Inputs!$B$21+Inputs!$B$22*(1+Inputs!$B$23)^2</f>
        <v>15339.829213294361</v>
      </c>
      <c r="T2482" s="36">
        <f>Inputs!$B$12*(1+$B2482)^3*$C2482+Inputs!$B$29*(1+$D2482)^3*Inputs!$B$19+Inputs!$B$30*(1+$E2482)^3*Inputs!$B$20+Inputs!$B$31*(1+$F2482)^3*Inputs!$B$21+Inputs!$B$22*(1+Inputs!$B$23)^3</f>
        <v>18222.026394150133</v>
      </c>
      <c r="U2482" s="36">
        <f>Inputs!$B$12*(1+$B2482)^4*$C2482+Inputs!$B$29*(1+$D2482)^4*Inputs!$B$19+Inputs!$B$30*(1+$E2482)^4*Inputs!$B$20+Inputs!$B$31*(1+$F2482)^4*Inputs!$B$21+Inputs!$B$22*(1+Inputs!$B$23)^4</f>
        <v>22109.170023700179</v>
      </c>
      <c r="V2482" s="35">
        <f>Inputs!$B$13/(Q2482*(1-$G2482))</f>
        <v>1.3763510754390871</v>
      </c>
      <c r="W2482" s="36">
        <f>Inputs!$B$13</f>
        <v>12660</v>
      </c>
      <c r="X2482" s="36">
        <f t="shared" si="383"/>
        <v>13493.062867420085</v>
      </c>
      <c r="Y2482" s="36">
        <f t="shared" si="384"/>
        <v>14596.915906828246</v>
      </c>
      <c r="Z2482" s="36">
        <f t="shared" si="385"/>
        <v>16033.427540277518</v>
      </c>
      <c r="AA2482" s="36">
        <f t="shared" si="386"/>
        <v>17868.97832127794</v>
      </c>
      <c r="AB2482" s="36">
        <f t="shared" si="387"/>
        <v>57814.416845889195</v>
      </c>
      <c r="AC2482" s="36">
        <f t="shared" si="388"/>
        <v>320400.07748074981</v>
      </c>
      <c r="AD2482" s="36">
        <f t="shared" si="389"/>
        <v>211881.81120407954</v>
      </c>
    </row>
    <row r="2483" spans="1:30" ht="14.25" customHeight="1" x14ac:dyDescent="0.25">
      <c r="A2483" s="16">
        <v>2467</v>
      </c>
      <c r="B2483" s="34">
        <v>0.48151743372461803</v>
      </c>
      <c r="C2483" s="34">
        <v>7.1040560067565206E-2</v>
      </c>
      <c r="D2483" s="34">
        <v>3.11021072433313E-2</v>
      </c>
      <c r="E2483" s="34">
        <v>5.48796758158724E-2</v>
      </c>
      <c r="F2483" s="34">
        <v>5.7412025210020002E-3</v>
      </c>
      <c r="G2483" s="34">
        <v>0.20735943020511399</v>
      </c>
      <c r="H2483" s="35">
        <v>1.03061302222476</v>
      </c>
      <c r="I2483" s="34">
        <v>0.100860275054882</v>
      </c>
      <c r="J2483" s="34">
        <v>2.4353921933007401E-2</v>
      </c>
      <c r="K2483" s="36">
        <f>Inputs!$B$12*(1+$B2483)^4</f>
        <v>289053.55562900682</v>
      </c>
      <c r="L2483" s="36">
        <f t="shared" si="380"/>
        <v>24017.424982200668</v>
      </c>
      <c r="M2483" s="36">
        <f t="shared" si="381"/>
        <v>262611.46560825361</v>
      </c>
      <c r="N2483" s="37">
        <f>M2483/Inputs!$B$6</f>
        <v>400.32235611014272</v>
      </c>
      <c r="O2483" s="38">
        <f>IF(N2483&gt;Inputs!$B$4,1,0)</f>
        <v>1</v>
      </c>
      <c r="P2483" s="34">
        <f t="shared" si="382"/>
        <v>7.6506353121874593E-2</v>
      </c>
      <c r="Q2483" s="36">
        <f>Inputs!$B$12*(1+$B2483)^0*$C2483+Inputs!$B$29*(1+$D2483)^0*Inputs!$B$19+Inputs!$B$30*(1+$E2483)^0*Inputs!$B$20+Inputs!$B$31*(1+$F2483)^0*Inputs!$B$21+Inputs!$B$22*(1+Inputs!$B$23)^0</f>
        <v>12284.477631480833</v>
      </c>
      <c r="R2483" s="36">
        <f>Inputs!$B$12*(1+$B2483)^1*$C2483+Inputs!$B$29*(1+$D2483)^1*Inputs!$B$19+Inputs!$B$30*(1+$E2483)^1*Inputs!$B$20+Inputs!$B$31*(1+$F2483)^1*Inputs!$B$21+Inputs!$B$22*(1+Inputs!$B$23)^1</f>
        <v>14534.188360228713</v>
      </c>
      <c r="S2483" s="36">
        <f>Inputs!$B$12*(1+$B2483)^2*$C2483+Inputs!$B$29*(1+$D2483)^2*Inputs!$B$19+Inputs!$B$30*(1+$E2483)^2*Inputs!$B$20+Inputs!$B$31*(1+$F2483)^2*Inputs!$B$21+Inputs!$B$22*(1+Inputs!$B$23)^2</f>
        <v>17781.01317693977</v>
      </c>
      <c r="T2483" s="36">
        <f>Inputs!$B$12*(1+$B2483)^3*$C2483+Inputs!$B$29*(1+$D2483)^3*Inputs!$B$19+Inputs!$B$30*(1+$E2483)^3*Inputs!$B$20+Inputs!$B$31*(1+$F2483)^3*Inputs!$B$21+Inputs!$B$22*(1+Inputs!$B$23)^3</f>
        <v>22501.280862115498</v>
      </c>
      <c r="U2483" s="36">
        <f>Inputs!$B$12*(1+$B2483)^4*$C2483+Inputs!$B$29*(1+$D2483)^4*Inputs!$B$19+Inputs!$B$30*(1+$E2483)^4*Inputs!$B$20+Inputs!$B$31*(1+$F2483)^4*Inputs!$B$21+Inputs!$B$22*(1+Inputs!$B$23)^4</f>
        <v>29400.486718210741</v>
      </c>
      <c r="V2483" s="35">
        <f>Inputs!$B$13/(Q2483*(1-$G2483))</f>
        <v>1.3001717177369869</v>
      </c>
      <c r="W2483" s="36">
        <f>Inputs!$B$13</f>
        <v>12660</v>
      </c>
      <c r="X2483" s="36">
        <f t="shared" si="383"/>
        <v>14202.126655191285</v>
      </c>
      <c r="Y2483" s="36">
        <f t="shared" si="384"/>
        <v>16424.98460859634</v>
      </c>
      <c r="Z2483" s="36">
        <f t="shared" si="385"/>
        <v>19583.348122008763</v>
      </c>
      <c r="AA2483" s="36">
        <f t="shared" si="386"/>
        <v>24017.424982200668</v>
      </c>
      <c r="AB2483" s="36">
        <f t="shared" si="387"/>
        <v>63719.163264098373</v>
      </c>
      <c r="AC2483" s="36">
        <f t="shared" si="388"/>
        <v>321572.55536749371</v>
      </c>
      <c r="AD2483" s="36">
        <f t="shared" si="389"/>
        <v>198892.30234415527</v>
      </c>
    </row>
    <row r="2484" spans="1:30" ht="14.25" customHeight="1" x14ac:dyDescent="0.25">
      <c r="A2484" s="16">
        <v>2468</v>
      </c>
      <c r="B2484" s="34">
        <v>0.27743371565227998</v>
      </c>
      <c r="C2484" s="34">
        <v>7.1296686450065594E-2</v>
      </c>
      <c r="D2484" s="34">
        <v>3.7505583910828103E-2</v>
      </c>
      <c r="E2484" s="34">
        <v>7.0211204632815299E-2</v>
      </c>
      <c r="F2484" s="34">
        <v>8.7601888605134005E-3</v>
      </c>
      <c r="G2484" s="34">
        <v>0.17594420860016699</v>
      </c>
      <c r="H2484" s="35">
        <v>1.0502180981542999</v>
      </c>
      <c r="I2484" s="34">
        <v>9.4504130373957801E-2</v>
      </c>
      <c r="J2484" s="34">
        <v>2.5784036384567801E-2</v>
      </c>
      <c r="K2484" s="36">
        <f>Inputs!$B$12*(1+$B2484)^4</f>
        <v>159773.4996779736</v>
      </c>
      <c r="L2484" s="36">
        <f t="shared" si="380"/>
        <v>17820.374016920458</v>
      </c>
      <c r="M2484" s="36">
        <f t="shared" si="381"/>
        <v>226102.30047503533</v>
      </c>
      <c r="N2484" s="37">
        <f>M2484/Inputs!$B$6</f>
        <v>344.66814096804166</v>
      </c>
      <c r="O2484" s="38">
        <f>IF(N2484&gt;Inputs!$B$4,1,0)</f>
        <v>0</v>
      </c>
      <c r="P2484" s="34">
        <f t="shared" si="382"/>
        <v>6.8720093989389996E-2</v>
      </c>
      <c r="Q2484" s="36">
        <f>Inputs!$B$12*(1+$B2484)^0*$C2484+Inputs!$B$29*(1+$D2484)^0*Inputs!$B$19+Inputs!$B$30*(1+$E2484)^0*Inputs!$B$20+Inputs!$B$31*(1+$F2484)^0*Inputs!$B$21+Inputs!$B$22*(1+Inputs!$B$23)^0</f>
        <v>12299.845214430858</v>
      </c>
      <c r="R2484" s="36">
        <f>Inputs!$B$12*(1+$B2484)^1*$C2484+Inputs!$B$29*(1+$D2484)^1*Inputs!$B$19+Inputs!$B$30*(1+$E2484)^1*Inputs!$B$20+Inputs!$B$31*(1+$F2484)^1*Inputs!$B$21+Inputs!$B$22*(1+Inputs!$B$23)^1</f>
        <v>13757.161343372558</v>
      </c>
      <c r="S2484" s="36">
        <f>Inputs!$B$12*(1+$B2484)^2*$C2484+Inputs!$B$29*(1+$D2484)^2*Inputs!$B$19+Inputs!$B$30*(1+$E2484)^2*Inputs!$B$20+Inputs!$B$31*(1+$F2484)^2*Inputs!$B$21+Inputs!$B$22*(1+Inputs!$B$23)^2</f>
        <v>15559.02906967363</v>
      </c>
      <c r="T2484" s="36">
        <f>Inputs!$B$12*(1+$B2484)^3*$C2484+Inputs!$B$29*(1+$D2484)^3*Inputs!$B$19+Inputs!$B$30*(1+$E2484)^3*Inputs!$B$20+Inputs!$B$31*(1+$F2484)^3*Inputs!$B$21+Inputs!$B$22*(1+Inputs!$B$23)^3</f>
        <v>17797.78006569542</v>
      </c>
      <c r="U2484" s="36">
        <f>Inputs!$B$12*(1+$B2484)^4*$C2484+Inputs!$B$29*(1+$D2484)^4*Inputs!$B$19+Inputs!$B$30*(1+$E2484)^4*Inputs!$B$20+Inputs!$B$31*(1+$F2484)^4*Inputs!$B$21+Inputs!$B$22*(1+Inputs!$B$23)^4</f>
        <v>20591.154670441691</v>
      </c>
      <c r="V2484" s="35">
        <f>Inputs!$B$13/(Q2484*(1-$G2484))</f>
        <v>1.2490431547212595</v>
      </c>
      <c r="W2484" s="36">
        <f>Inputs!$B$13</f>
        <v>12660</v>
      </c>
      <c r="X2484" s="36">
        <f t="shared" si="383"/>
        <v>13596.484722208899</v>
      </c>
      <c r="Y2484" s="36">
        <f t="shared" si="384"/>
        <v>14739.99828934839</v>
      </c>
      <c r="Z2484" s="36">
        <f t="shared" si="385"/>
        <v>16131.890780837964</v>
      </c>
      <c r="AA2484" s="36">
        <f t="shared" si="386"/>
        <v>17820.374016920458</v>
      </c>
      <c r="AB2484" s="36">
        <f t="shared" si="387"/>
        <v>56745.756689318216</v>
      </c>
      <c r="AC2484" s="36">
        <f t="shared" si="388"/>
        <v>266004.51378575893</v>
      </c>
      <c r="AD2484" s="36">
        <f t="shared" si="389"/>
        <v>169356.54378571711</v>
      </c>
    </row>
    <row r="2485" spans="1:30" ht="14.25" customHeight="1" x14ac:dyDescent="0.25">
      <c r="A2485" s="16">
        <v>2469</v>
      </c>
      <c r="B2485" s="34">
        <v>0.33822017303294299</v>
      </c>
      <c r="C2485" s="34">
        <v>5.2695448826117298E-2</v>
      </c>
      <c r="D2485" s="34">
        <v>3.6671195620100898E-2</v>
      </c>
      <c r="E2485" s="34">
        <v>3.0524996690690299E-2</v>
      </c>
      <c r="F2485" s="34">
        <v>-6.6927223616026403E-5</v>
      </c>
      <c r="G2485" s="34">
        <v>0.19089082076616201</v>
      </c>
      <c r="H2485" s="35">
        <v>1.0635347426720401</v>
      </c>
      <c r="I2485" s="34">
        <v>9.3304226871581006E-2</v>
      </c>
      <c r="J2485" s="34">
        <v>2.7326788116395499E-2</v>
      </c>
      <c r="K2485" s="36">
        <f>Inputs!$B$12*(1+$B2485)^4</f>
        <v>192425.01978533156</v>
      </c>
      <c r="L2485" s="36">
        <f t="shared" si="380"/>
        <v>16095.153830548694</v>
      </c>
      <c r="M2485" s="36">
        <f t="shared" si="381"/>
        <v>214368.80938343023</v>
      </c>
      <c r="N2485" s="37">
        <f>M2485/Inputs!$B$6</f>
        <v>326.78172162108268</v>
      </c>
      <c r="O2485" s="38">
        <f>IF(N2485&gt;Inputs!$B$4,1,0)</f>
        <v>0</v>
      </c>
      <c r="P2485" s="34">
        <f t="shared" si="382"/>
        <v>6.5977438755185511E-2</v>
      </c>
      <c r="Q2485" s="36">
        <f>Inputs!$B$12*(1+$B2485)^0*$C2485+Inputs!$B$29*(1+$D2485)^0*Inputs!$B$19+Inputs!$B$30*(1+$E2485)^0*Inputs!$B$20+Inputs!$B$31*(1+$F2485)^0*Inputs!$B$21+Inputs!$B$22*(1+Inputs!$B$23)^0</f>
        <v>11183.770956993958</v>
      </c>
      <c r="R2485" s="36">
        <f>Inputs!$B$12*(1+$B2485)^1*$C2485+Inputs!$B$29*(1+$D2485)^1*Inputs!$B$19+Inputs!$B$30*(1+$E2485)^1*Inputs!$B$20+Inputs!$B$31*(1+$F2485)^1*Inputs!$B$21+Inputs!$B$22*(1+Inputs!$B$23)^1</f>
        <v>12381.427370218247</v>
      </c>
      <c r="S2485" s="36">
        <f>Inputs!$B$12*(1+$B2485)^2*$C2485+Inputs!$B$29*(1+$D2485)^2*Inputs!$B$19+Inputs!$B$30*(1+$E2485)^2*Inputs!$B$20+Inputs!$B$31*(1+$F2485)^2*Inputs!$B$21+Inputs!$B$22*(1+Inputs!$B$23)^2</f>
        <v>13945.468081710715</v>
      </c>
      <c r="T2485" s="36">
        <f>Inputs!$B$12*(1+$B2485)^3*$C2485+Inputs!$B$29*(1+$D2485)^3*Inputs!$B$19+Inputs!$B$30*(1+$E2485)^3*Inputs!$B$20+Inputs!$B$31*(1+$F2485)^3*Inputs!$B$21+Inputs!$B$22*(1+Inputs!$B$23)^3</f>
        <v>15998.392226783375</v>
      </c>
      <c r="U2485" s="36">
        <f>Inputs!$B$12*(1+$B2485)^4*$C2485+Inputs!$B$29*(1+$D2485)^4*Inputs!$B$19+Inputs!$B$30*(1+$E2485)^4*Inputs!$B$20+Inputs!$B$31*(1+$F2485)^4*Inputs!$B$21+Inputs!$B$22*(1+Inputs!$B$23)^4</f>
        <v>18704.078734884366</v>
      </c>
      <c r="V2485" s="35">
        <f>Inputs!$B$13/(Q2485*(1-$G2485))</f>
        <v>1.3990663568648358</v>
      </c>
      <c r="W2485" s="36">
        <f>Inputs!$B$13</f>
        <v>12660</v>
      </c>
      <c r="X2485" s="36">
        <f t="shared" si="383"/>
        <v>13175.411218346857</v>
      </c>
      <c r="Y2485" s="36">
        <f t="shared" si="384"/>
        <v>13893.264298722639</v>
      </c>
      <c r="Z2485" s="36">
        <f t="shared" si="385"/>
        <v>14852.685765160266</v>
      </c>
      <c r="AA2485" s="36">
        <f t="shared" si="386"/>
        <v>16095.153830548694</v>
      </c>
      <c r="AB2485" s="36">
        <f t="shared" si="387"/>
        <v>53932.317688434858</v>
      </c>
      <c r="AC2485" s="36">
        <f t="shared" si="388"/>
        <v>250615.71047538304</v>
      </c>
      <c r="AD2485" s="36">
        <f t="shared" si="389"/>
        <v>160436.49169499538</v>
      </c>
    </row>
    <row r="2486" spans="1:30" ht="14.25" customHeight="1" x14ac:dyDescent="0.25">
      <c r="A2486" s="16">
        <v>2470</v>
      </c>
      <c r="B2486" s="34">
        <v>0.38497760892444799</v>
      </c>
      <c r="C2486" s="34">
        <v>5.8320122519615401E-2</v>
      </c>
      <c r="D2486" s="34">
        <v>3.56300142645391E-2</v>
      </c>
      <c r="E2486" s="34">
        <v>1.60638082466504E-2</v>
      </c>
      <c r="F2486" s="34">
        <v>1.6511410711016E-2</v>
      </c>
      <c r="G2486" s="34">
        <v>0.18058739139278801</v>
      </c>
      <c r="H2486" s="35">
        <v>1.0822086403558</v>
      </c>
      <c r="I2486" s="34">
        <v>0.102066075339</v>
      </c>
      <c r="J2486" s="34">
        <v>2.30263571242308E-2</v>
      </c>
      <c r="K2486" s="36">
        <f>Inputs!$B$12*(1+$B2486)^4</f>
        <v>220760.95243112865</v>
      </c>
      <c r="L2486" s="36">
        <f t="shared" si="380"/>
        <v>19132.008349804324</v>
      </c>
      <c r="M2486" s="36">
        <f t="shared" si="381"/>
        <v>209326.92666591238</v>
      </c>
      <c r="N2486" s="37">
        <f>M2486/Inputs!$B$6</f>
        <v>319.09592479559814</v>
      </c>
      <c r="O2486" s="38">
        <f>IF(N2486&gt;Inputs!$B$4,1,0)</f>
        <v>0</v>
      </c>
      <c r="P2486" s="34">
        <f t="shared" si="382"/>
        <v>7.9039718214769197E-2</v>
      </c>
      <c r="Q2486" s="36">
        <f>Inputs!$B$12*(1+$B2486)^0*$C2486+Inputs!$B$29*(1+$D2486)^0*Inputs!$B$19+Inputs!$B$30*(1+$E2486)^0*Inputs!$B$20+Inputs!$B$31*(1+$F2486)^0*Inputs!$B$21+Inputs!$B$22*(1+Inputs!$B$23)^0</f>
        <v>11521.251378603847</v>
      </c>
      <c r="R2486" s="36">
        <f>Inputs!$B$12*(1+$B2486)^1*$C2486+Inputs!$B$29*(1+$D2486)^1*Inputs!$B$19+Inputs!$B$30*(1+$E2486)^1*Inputs!$B$20+Inputs!$B$31*(1+$F2486)^1*Inputs!$B$21+Inputs!$B$22*(1+Inputs!$B$23)^1</f>
        <v>13031.74443726848</v>
      </c>
      <c r="S2486" s="36">
        <f>Inputs!$B$12*(1+$B2486)^2*$C2486+Inputs!$B$29*(1+$D2486)^2*Inputs!$B$19+Inputs!$B$30*(1+$E2486)^2*Inputs!$B$20+Inputs!$B$31*(1+$F2486)^2*Inputs!$B$21+Inputs!$B$22*(1+Inputs!$B$23)^2</f>
        <v>15064.843130947753</v>
      </c>
      <c r="T2486" s="36">
        <f>Inputs!$B$12*(1+$B2486)^3*$C2486+Inputs!$B$29*(1+$D2486)^3*Inputs!$B$19+Inputs!$B$30*(1+$E2486)^3*Inputs!$B$20+Inputs!$B$31*(1+$F2486)^3*Inputs!$B$21+Inputs!$B$22*(1+Inputs!$B$23)^3</f>
        <v>17820.318407720661</v>
      </c>
      <c r="U2486" s="36">
        <f>Inputs!$B$12*(1+$B2486)^4*$C2486+Inputs!$B$29*(1+$D2486)^4*Inputs!$B$19+Inputs!$B$30*(1+$E2486)^4*Inputs!$B$20+Inputs!$B$31*(1+$F2486)^4*Inputs!$B$21+Inputs!$B$22*(1+Inputs!$B$23)^4</f>
        <v>21574.807150520232</v>
      </c>
      <c r="V2486" s="35">
        <f>Inputs!$B$13/(Q2486*(1-$G2486))</f>
        <v>1.3410081302549199</v>
      </c>
      <c r="W2486" s="36">
        <f>Inputs!$B$13</f>
        <v>12660</v>
      </c>
      <c r="X2486" s="36">
        <f t="shared" si="383"/>
        <v>13628.899090751052</v>
      </c>
      <c r="Y2486" s="36">
        <f t="shared" si="384"/>
        <v>14956.484540673844</v>
      </c>
      <c r="Z2486" s="36">
        <f t="shared" si="385"/>
        <v>16747.380137446569</v>
      </c>
      <c r="AA2486" s="36">
        <f t="shared" si="386"/>
        <v>19132.008349804324</v>
      </c>
      <c r="AB2486" s="36">
        <f t="shared" si="387"/>
        <v>57004.506129704241</v>
      </c>
      <c r="AC2486" s="36">
        <f t="shared" si="388"/>
        <v>247629.28371515119</v>
      </c>
      <c r="AD2486" s="36">
        <f t="shared" si="389"/>
        <v>152322.42053620814</v>
      </c>
    </row>
    <row r="2487" spans="1:30" ht="14.25" customHeight="1" x14ac:dyDescent="0.25">
      <c r="A2487" s="16">
        <v>2471</v>
      </c>
      <c r="B2487" s="34">
        <v>0.35002554891307502</v>
      </c>
      <c r="C2487" s="34">
        <v>6.7087595549254003E-2</v>
      </c>
      <c r="D2487" s="34">
        <v>2.6226750577545699E-2</v>
      </c>
      <c r="E2487" s="34">
        <v>5.7640937800078403E-2</v>
      </c>
      <c r="F2487" s="34">
        <v>2.0278217973779399E-2</v>
      </c>
      <c r="G2487" s="34">
        <v>0.17774632531178</v>
      </c>
      <c r="H2487" s="35">
        <v>1.05858169480608</v>
      </c>
      <c r="I2487" s="34">
        <v>0.106510399388448</v>
      </c>
      <c r="J2487" s="34">
        <v>3.2887470101008703E-2</v>
      </c>
      <c r="K2487" s="36">
        <f>Inputs!$B$12*(1+$B2487)^4</f>
        <v>199305.46180595437</v>
      </c>
      <c r="L2487" s="36">
        <f t="shared" si="380"/>
        <v>19560.436526271569</v>
      </c>
      <c r="M2487" s="36">
        <f t="shared" si="381"/>
        <v>222625.7600695545</v>
      </c>
      <c r="N2487" s="37">
        <f>M2487/Inputs!$B$6</f>
        <v>339.36853669139407</v>
      </c>
      <c r="O2487" s="38">
        <f>IF(N2487&gt;Inputs!$B$4,1,0)</f>
        <v>0</v>
      </c>
      <c r="P2487" s="34">
        <f t="shared" si="382"/>
        <v>7.3622929287439298E-2</v>
      </c>
      <c r="Q2487" s="36">
        <f>Inputs!$B$12*(1+$B2487)^0*$C2487+Inputs!$B$29*(1+$D2487)^0*Inputs!$B$19+Inputs!$B$30*(1+$E2487)^0*Inputs!$B$20+Inputs!$B$31*(1+$F2487)^0*Inputs!$B$21+Inputs!$B$22*(1+Inputs!$B$23)^0</f>
        <v>12047.29976038216</v>
      </c>
      <c r="R2487" s="36">
        <f>Inputs!$B$12*(1+$B2487)^1*$C2487+Inputs!$B$29*(1+$D2487)^1*Inputs!$B$19+Inputs!$B$30*(1+$E2487)^1*Inputs!$B$20+Inputs!$B$31*(1+$F2487)^1*Inputs!$B$21+Inputs!$B$22*(1+Inputs!$B$23)^1</f>
        <v>13709.969884021717</v>
      </c>
      <c r="S2487" s="36">
        <f>Inputs!$B$12*(1+$B2487)^2*$C2487+Inputs!$B$29*(1+$D2487)^2*Inputs!$B$19+Inputs!$B$30*(1+$E2487)^2*Inputs!$B$20+Inputs!$B$31*(1+$F2487)^2*Inputs!$B$21+Inputs!$B$22*(1+Inputs!$B$23)^2</f>
        <v>15876.201080558094</v>
      </c>
      <c r="T2487" s="36">
        <f>Inputs!$B$12*(1+$B2487)^3*$C2487+Inputs!$B$29*(1+$D2487)^3*Inputs!$B$19+Inputs!$B$30*(1+$E2487)^3*Inputs!$B$20+Inputs!$B$31*(1+$F2487)^3*Inputs!$B$21+Inputs!$B$22*(1+Inputs!$B$23)^3</f>
        <v>18719.12977898134</v>
      </c>
      <c r="U2487" s="36">
        <f>Inputs!$B$12*(1+$B2487)^4*$C2487+Inputs!$B$29*(1+$D2487)^4*Inputs!$B$19+Inputs!$B$30*(1+$E2487)^4*Inputs!$B$20+Inputs!$B$31*(1+$F2487)^4*Inputs!$B$21+Inputs!$B$22*(1+Inputs!$B$23)^4</f>
        <v>22472.34221308132</v>
      </c>
      <c r="V2487" s="35">
        <f>Inputs!$B$13/(Q2487*(1-$G2487))</f>
        <v>1.2780215179553049</v>
      </c>
      <c r="W2487" s="36">
        <f>Inputs!$B$13</f>
        <v>12660</v>
      </c>
      <c r="X2487" s="36">
        <f t="shared" si="383"/>
        <v>13788.789724225853</v>
      </c>
      <c r="Y2487" s="36">
        <f t="shared" si="384"/>
        <v>15251.318394101389</v>
      </c>
      <c r="Z2487" s="36">
        <f t="shared" si="385"/>
        <v>17137.952754680118</v>
      </c>
      <c r="AA2487" s="36">
        <f t="shared" si="386"/>
        <v>19560.436526271569</v>
      </c>
      <c r="AB2487" s="36">
        <f t="shared" si="387"/>
        <v>57185.593399122357</v>
      </c>
      <c r="AC2487" s="36">
        <f t="shared" si="388"/>
        <v>274421.70521105482</v>
      </c>
      <c r="AD2487" s="36">
        <f t="shared" si="389"/>
        <v>165440.16667043214</v>
      </c>
    </row>
    <row r="2488" spans="1:30" ht="14.25" customHeight="1" x14ac:dyDescent="0.25">
      <c r="A2488" s="16">
        <v>2472</v>
      </c>
      <c r="B2488" s="34">
        <v>0.28872090033266901</v>
      </c>
      <c r="C2488" s="34">
        <v>6.9001339961521704E-2</v>
      </c>
      <c r="D2488" s="34">
        <v>4.24323240606157E-2</v>
      </c>
      <c r="E2488" s="34">
        <v>3.9112417504805597E-2</v>
      </c>
      <c r="F2488" s="34">
        <v>2.9132284608327001E-2</v>
      </c>
      <c r="G2488" s="34">
        <v>0.186188020052588</v>
      </c>
      <c r="H2488" s="35">
        <v>1.08585349551094</v>
      </c>
      <c r="I2488" s="34">
        <v>8.8938276112637105E-2</v>
      </c>
      <c r="J2488" s="34">
        <v>2.3701997524115E-2</v>
      </c>
      <c r="K2488" s="36">
        <f>Inputs!$B$12*(1+$B2488)^4</f>
        <v>165495.70909349102</v>
      </c>
      <c r="L2488" s="36">
        <f t="shared" si="380"/>
        <v>18305.49857019047</v>
      </c>
      <c r="M2488" s="36">
        <f t="shared" si="381"/>
        <v>245982.5188648515</v>
      </c>
      <c r="N2488" s="37">
        <f>M2488/Inputs!$B$6</f>
        <v>374.97335192812727</v>
      </c>
      <c r="O2488" s="38">
        <f>IF(N2488&gt;Inputs!$B$4,1,0)</f>
        <v>0</v>
      </c>
      <c r="P2488" s="34">
        <f t="shared" si="382"/>
        <v>6.5236278588522101E-2</v>
      </c>
      <c r="Q2488" s="36">
        <f>Inputs!$B$12*(1+$B2488)^0*$C2488+Inputs!$B$29*(1+$D2488)^0*Inputs!$B$19+Inputs!$B$30*(1+$E2488)^0*Inputs!$B$20+Inputs!$B$31*(1+$F2488)^0*Inputs!$B$21+Inputs!$B$22*(1+Inputs!$B$23)^0</f>
        <v>12162.124425118225</v>
      </c>
      <c r="R2488" s="36">
        <f>Inputs!$B$12*(1+$B2488)^1*$C2488+Inputs!$B$29*(1+$D2488)^1*Inputs!$B$19+Inputs!$B$30*(1+$E2488)^1*Inputs!$B$20+Inputs!$B$31*(1+$F2488)^1*Inputs!$B$21+Inputs!$B$22*(1+Inputs!$B$23)^1</f>
        <v>13658.084459408499</v>
      </c>
      <c r="S2488" s="36">
        <f>Inputs!$B$12*(1+$B2488)^2*$C2488+Inputs!$B$29*(1+$D2488)^2*Inputs!$B$19+Inputs!$B$30*(1+$E2488)^2*Inputs!$B$20+Inputs!$B$31*(1+$F2488)^2*Inputs!$B$21+Inputs!$B$22*(1+Inputs!$B$23)^2</f>
        <v>15510.700410752681</v>
      </c>
      <c r="T2488" s="36">
        <f>Inputs!$B$12*(1+$B2488)^3*$C2488+Inputs!$B$29*(1+$D2488)^3*Inputs!$B$19+Inputs!$B$30*(1+$E2488)^3*Inputs!$B$20+Inputs!$B$31*(1+$F2488)^3*Inputs!$B$21+Inputs!$B$22*(1+Inputs!$B$23)^3</f>
        <v>17820.066217452564</v>
      </c>
      <c r="U2488" s="36">
        <f>Inputs!$B$12*(1+$B2488)^4*$C2488+Inputs!$B$29*(1+$D2488)^4*Inputs!$B$19+Inputs!$B$30*(1+$E2488)^4*Inputs!$B$20+Inputs!$B$31*(1+$F2488)^4*Inputs!$B$21+Inputs!$B$22*(1+Inputs!$B$23)^4</f>
        <v>20715.062568956564</v>
      </c>
      <c r="V2488" s="35">
        <f>Inputs!$B$13/(Q2488*(1-$G2488))</f>
        <v>1.279087293901898</v>
      </c>
      <c r="W2488" s="36">
        <f>Inputs!$B$13</f>
        <v>12660</v>
      </c>
      <c r="X2488" s="36">
        <f t="shared" si="383"/>
        <v>13680.245632386501</v>
      </c>
      <c r="Y2488" s="36">
        <f t="shared" si="384"/>
        <v>14926.079980754523</v>
      </c>
      <c r="Z2488" s="36">
        <f t="shared" si="385"/>
        <v>16447.824500624556</v>
      </c>
      <c r="AA2488" s="36">
        <f t="shared" si="386"/>
        <v>18305.49857019047</v>
      </c>
      <c r="AB2488" s="36">
        <f t="shared" si="387"/>
        <v>58375.269339642779</v>
      </c>
      <c r="AC2488" s="36">
        <f t="shared" si="388"/>
        <v>287253.90009104362</v>
      </c>
      <c r="AD2488" s="36">
        <f t="shared" si="389"/>
        <v>187607.24952520872</v>
      </c>
    </row>
    <row r="2489" spans="1:30" ht="14.25" customHeight="1" x14ac:dyDescent="0.25">
      <c r="A2489" s="16">
        <v>2473</v>
      </c>
      <c r="B2489" s="34">
        <v>0.298080972263428</v>
      </c>
      <c r="C2489" s="34">
        <v>0.10755786262006301</v>
      </c>
      <c r="D2489" s="34">
        <v>2.0619534448372001E-2</v>
      </c>
      <c r="E2489" s="34">
        <v>4.4283434961379903E-2</v>
      </c>
      <c r="F2489" s="34">
        <v>1.4355983306589401E-2</v>
      </c>
      <c r="G2489" s="34">
        <v>0.19623925045034399</v>
      </c>
      <c r="H2489" s="35">
        <v>0.98236360477976903</v>
      </c>
      <c r="I2489" s="34">
        <v>9.4878717335367596E-2</v>
      </c>
      <c r="J2489" s="34">
        <v>2.5377269406204401E-2</v>
      </c>
      <c r="K2489" s="36">
        <f>Inputs!$B$12*(1+$B2489)^4</f>
        <v>170356.37338580497</v>
      </c>
      <c r="L2489" s="36">
        <f t="shared" si="380"/>
        <v>21379.613500850082</v>
      </c>
      <c r="M2489" s="36">
        <f t="shared" si="381"/>
        <v>262425.22459942318</v>
      </c>
      <c r="N2489" s="37">
        <f>M2489/Inputs!$B$6</f>
        <v>400.03845213326701</v>
      </c>
      <c r="O2489" s="38">
        <f>IF(N2489&gt;Inputs!$B$4,1,0)</f>
        <v>1</v>
      </c>
      <c r="P2489" s="34">
        <f t="shared" si="382"/>
        <v>6.9501447929163199E-2</v>
      </c>
      <c r="Q2489" s="36">
        <f>Inputs!$B$12*(1+$B2489)^0*$C2489+Inputs!$B$29*(1+$D2489)^0*Inputs!$B$19+Inputs!$B$30*(1+$E2489)^0*Inputs!$B$20+Inputs!$B$31*(1+$F2489)^0*Inputs!$B$21+Inputs!$B$22*(1+Inputs!$B$23)^0</f>
        <v>14475.515784630701</v>
      </c>
      <c r="R2489" s="36">
        <f>Inputs!$B$12*(1+$B2489)^1*$C2489+Inputs!$B$29*(1+$D2489)^1*Inputs!$B$19+Inputs!$B$30*(1+$E2489)^1*Inputs!$B$20+Inputs!$B$31*(1+$F2489)^1*Inputs!$B$21+Inputs!$B$22*(1+Inputs!$B$23)^1</f>
        <v>16574.145486168345</v>
      </c>
      <c r="S2489" s="36">
        <f>Inputs!$B$12*(1+$B2489)^2*$C2489+Inputs!$B$29*(1+$D2489)^2*Inputs!$B$19+Inputs!$B$30*(1+$E2489)^2*Inputs!$B$20+Inputs!$B$31*(1+$F2489)^2*Inputs!$B$21+Inputs!$B$22*(1+Inputs!$B$23)^2</f>
        <v>19251.366179896631</v>
      </c>
      <c r="T2489" s="36">
        <f>Inputs!$B$12*(1+$B2489)^3*$C2489+Inputs!$B$29*(1+$D2489)^3*Inputs!$B$19+Inputs!$B$30*(1+$E2489)^3*Inputs!$B$20+Inputs!$B$31*(1+$F2489)^3*Inputs!$B$21+Inputs!$B$22*(1+Inputs!$B$23)^3</f>
        <v>22678.29733084028</v>
      </c>
      <c r="U2489" s="36">
        <f>Inputs!$B$12*(1+$B2489)^4*$C2489+Inputs!$B$29*(1+$D2489)^4*Inputs!$B$19+Inputs!$B$30*(1+$E2489)^4*Inputs!$B$20+Inputs!$B$31*(1+$F2489)^4*Inputs!$B$21+Inputs!$B$22*(1+Inputs!$B$23)^4</f>
        <v>27077.015368661039</v>
      </c>
      <c r="V2489" s="35">
        <f>Inputs!$B$13/(Q2489*(1-$G2489))</f>
        <v>1.0881101568099327</v>
      </c>
      <c r="W2489" s="36">
        <f>Inputs!$B$13</f>
        <v>12660</v>
      </c>
      <c r="X2489" s="36">
        <f t="shared" si="383"/>
        <v>14143.240482790125</v>
      </c>
      <c r="Y2489" s="36">
        <f t="shared" si="384"/>
        <v>16018.73012168495</v>
      </c>
      <c r="Z2489" s="36">
        <f t="shared" si="385"/>
        <v>18388.335428953174</v>
      </c>
      <c r="AA2489" s="36">
        <f t="shared" si="386"/>
        <v>21379.613500850082</v>
      </c>
      <c r="AB2489" s="36">
        <f t="shared" si="387"/>
        <v>61950.505407076082</v>
      </c>
      <c r="AC2489" s="36">
        <f t="shared" si="388"/>
        <v>315420.33102396724</v>
      </c>
      <c r="AD2489" s="36">
        <f t="shared" si="389"/>
        <v>200474.71919234708</v>
      </c>
    </row>
    <row r="2490" spans="1:30" ht="14.25" customHeight="1" x14ac:dyDescent="0.25">
      <c r="A2490" s="16">
        <v>2474</v>
      </c>
      <c r="B2490" s="34">
        <v>0.45335929556461602</v>
      </c>
      <c r="C2490" s="34">
        <v>7.1301281425497798E-2</v>
      </c>
      <c r="D2490" s="34">
        <v>1.6742686147535699E-2</v>
      </c>
      <c r="E2490" s="34">
        <v>3.1614135965573997E-2</v>
      </c>
      <c r="F2490" s="34">
        <v>4.0587703283616198E-3</v>
      </c>
      <c r="G2490" s="34">
        <v>0.18611459608460301</v>
      </c>
      <c r="H2490" s="35">
        <v>1.0332632644053299</v>
      </c>
      <c r="I2490" s="34">
        <v>9.3362343088207497E-2</v>
      </c>
      <c r="J2490" s="34">
        <v>2.91143077581844E-2</v>
      </c>
      <c r="K2490" s="36">
        <f>Inputs!$B$12*(1+$B2490)^4</f>
        <v>267696.82550140395</v>
      </c>
      <c r="L2490" s="36">
        <f t="shared" si="380"/>
        <v>23087.294912582202</v>
      </c>
      <c r="M2490" s="36">
        <f t="shared" si="381"/>
        <v>300430.48589362914</v>
      </c>
      <c r="N2490" s="37">
        <f>M2490/Inputs!$B$6</f>
        <v>457.9733016671176</v>
      </c>
      <c r="O2490" s="38">
        <f>IF(N2490&gt;Inputs!$B$4,1,0)</f>
        <v>1</v>
      </c>
      <c r="P2490" s="34">
        <f t="shared" si="382"/>
        <v>6.4248035330023101E-2</v>
      </c>
      <c r="Q2490" s="36">
        <f>Inputs!$B$12*(1+$B2490)^0*$C2490+Inputs!$B$29*(1+$D2490)^0*Inputs!$B$19+Inputs!$B$30*(1+$E2490)^0*Inputs!$B$20+Inputs!$B$31*(1+$F2490)^0*Inputs!$B$21+Inputs!$B$22*(1+Inputs!$B$23)^0</f>
        <v>12300.120912956791</v>
      </c>
      <c r="R2490" s="36">
        <f>Inputs!$B$12*(1+$B2490)^1*$C2490+Inputs!$B$29*(1+$D2490)^1*Inputs!$B$19+Inputs!$B$30*(1+$E2490)^1*Inputs!$B$20+Inputs!$B$31*(1+$F2490)^1*Inputs!$B$21+Inputs!$B$22*(1+Inputs!$B$23)^1</f>
        <v>14323.536024563957</v>
      </c>
      <c r="S2490" s="36">
        <f>Inputs!$B$12*(1+$B2490)^2*$C2490+Inputs!$B$29*(1+$D2490)^2*Inputs!$B$19+Inputs!$B$30*(1+$E2490)^2*Inputs!$B$20+Inputs!$B$31*(1+$F2490)^2*Inputs!$B$21+Inputs!$B$22*(1+Inputs!$B$23)^2</f>
        <v>17227.682173149617</v>
      </c>
      <c r="T2490" s="36">
        <f>Inputs!$B$12*(1+$B2490)^3*$C2490+Inputs!$B$29*(1+$D2490)^3*Inputs!$B$19+Inputs!$B$30*(1+$E2490)^3*Inputs!$B$20+Inputs!$B$31*(1+$F2490)^3*Inputs!$B$21+Inputs!$B$22*(1+Inputs!$B$23)^3</f>
        <v>21411.228033396503</v>
      </c>
      <c r="U2490" s="36">
        <f>Inputs!$B$12*(1+$B2490)^4*$C2490+Inputs!$B$29*(1+$D2490)^4*Inputs!$B$19+Inputs!$B$30*(1+$E2490)^4*Inputs!$B$20+Inputs!$B$31*(1+$F2490)^4*Inputs!$B$21+Inputs!$B$22*(1+Inputs!$B$23)^4</f>
        <v>27453.568372798363</v>
      </c>
      <c r="V2490" s="35">
        <f>Inputs!$B$13/(Q2490*(1-$G2490))</f>
        <v>1.2646229675485834</v>
      </c>
      <c r="W2490" s="36">
        <f>Inputs!$B$13</f>
        <v>12660</v>
      </c>
      <c r="X2490" s="36">
        <f t="shared" si="383"/>
        <v>14068.335064029345</v>
      </c>
      <c r="Y2490" s="36">
        <f t="shared" si="384"/>
        <v>16109.743973246836</v>
      </c>
      <c r="Z2490" s="36">
        <f t="shared" si="385"/>
        <v>19013.87622190838</v>
      </c>
      <c r="AA2490" s="36">
        <f t="shared" si="386"/>
        <v>23087.294912582202</v>
      </c>
      <c r="AB2490" s="36">
        <f t="shared" si="387"/>
        <v>63753.377556430234</v>
      </c>
      <c r="AC2490" s="36">
        <f t="shared" si="388"/>
        <v>369808.43694170192</v>
      </c>
      <c r="AD2490" s="36">
        <f t="shared" si="389"/>
        <v>236677.10833719891</v>
      </c>
    </row>
    <row r="2491" spans="1:30" ht="14.25" customHeight="1" x14ac:dyDescent="0.25">
      <c r="A2491" s="16">
        <v>2475</v>
      </c>
      <c r="B2491" s="34">
        <v>0.31044810362588598</v>
      </c>
      <c r="C2491" s="34">
        <v>9.1318064983608893E-2</v>
      </c>
      <c r="D2491" s="34">
        <v>2.49257295662186E-2</v>
      </c>
      <c r="E2491" s="34">
        <v>5.8952637533126802E-2</v>
      </c>
      <c r="F2491" s="34">
        <v>-7.7925038935760501E-3</v>
      </c>
      <c r="G2491" s="34">
        <v>0.173520097346301</v>
      </c>
      <c r="H2491" s="35">
        <v>1.13753997274437</v>
      </c>
      <c r="I2491" s="34">
        <v>0.10380788600107101</v>
      </c>
      <c r="J2491" s="34">
        <v>2.7887858530619099E-2</v>
      </c>
      <c r="K2491" s="36">
        <f>Inputs!$B$12*(1+$B2491)^4</f>
        <v>176941.84733460925</v>
      </c>
      <c r="L2491" s="36">
        <f t="shared" si="380"/>
        <v>23259.524966975205</v>
      </c>
      <c r="M2491" s="36">
        <f t="shared" si="381"/>
        <v>255144.99897972198</v>
      </c>
      <c r="N2491" s="37">
        <f>M2491/Inputs!$B$6</f>
        <v>388.94054722518592</v>
      </c>
      <c r="O2491" s="38">
        <f>IF(N2491&gt;Inputs!$B$4,1,0)</f>
        <v>0</v>
      </c>
      <c r="P2491" s="34">
        <f t="shared" si="382"/>
        <v>7.5920027470451901E-2</v>
      </c>
      <c r="Q2491" s="36">
        <f>Inputs!$B$12*(1+$B2491)^0*$C2491+Inputs!$B$29*(1+$D2491)^0*Inputs!$B$19+Inputs!$B$30*(1+$E2491)^0*Inputs!$B$20+Inputs!$B$31*(1+$F2491)^0*Inputs!$B$21+Inputs!$B$22*(1+Inputs!$B$23)^0</f>
        <v>13501.127926443456</v>
      </c>
      <c r="R2491" s="36">
        <f>Inputs!$B$12*(1+$B2491)^1*$C2491+Inputs!$B$29*(1+$D2491)^1*Inputs!$B$19+Inputs!$B$30*(1+$E2491)^1*Inputs!$B$20+Inputs!$B$31*(1+$F2491)^1*Inputs!$B$21+Inputs!$B$22*(1+Inputs!$B$23)^1</f>
        <v>15328.146908204631</v>
      </c>
      <c r="S2491" s="36">
        <f>Inputs!$B$12*(1+$B2491)^2*$C2491+Inputs!$B$29*(1+$D2491)^2*Inputs!$B$19+Inputs!$B$30*(1+$E2491)^2*Inputs!$B$20+Inputs!$B$31*(1+$F2491)^2*Inputs!$B$21+Inputs!$B$22*(1+Inputs!$B$23)^2</f>
        <v>17692.207106194241</v>
      </c>
      <c r="T2491" s="36">
        <f>Inputs!$B$12*(1+$B2491)^3*$C2491+Inputs!$B$29*(1+$D2491)^3*Inputs!$B$19+Inputs!$B$30*(1+$E2491)^3*Inputs!$B$20+Inputs!$B$31*(1+$F2491)^3*Inputs!$B$21+Inputs!$B$22*(1+Inputs!$B$23)^3</f>
        <v>20757.745940804263</v>
      </c>
      <c r="U2491" s="36">
        <f>Inputs!$B$12*(1+$B2491)^4*$C2491+Inputs!$B$29*(1+$D2491)^4*Inputs!$B$19+Inputs!$B$30*(1+$E2491)^4*Inputs!$B$20+Inputs!$B$31*(1+$F2491)^4*Inputs!$B$21+Inputs!$B$22*(1+Inputs!$B$23)^4</f>
        <v>24740.124276732269</v>
      </c>
      <c r="V2491" s="35">
        <f>Inputs!$B$13/(Q2491*(1-$G2491))</f>
        <v>1.1345701569742843</v>
      </c>
      <c r="W2491" s="36">
        <f>Inputs!$B$13</f>
        <v>12660</v>
      </c>
      <c r="X2491" s="36">
        <f t="shared" si="383"/>
        <v>14382.600370584905</v>
      </c>
      <c r="Y2491" s="36">
        <f t="shared" si="384"/>
        <v>16611.685269726888</v>
      </c>
      <c r="Z2491" s="36">
        <f t="shared" si="385"/>
        <v>19502.738904101356</v>
      </c>
      <c r="AA2491" s="36">
        <f t="shared" si="386"/>
        <v>23259.524966975205</v>
      </c>
      <c r="AB2491" s="36">
        <f t="shared" si="387"/>
        <v>62958.551974279726</v>
      </c>
      <c r="AC2491" s="36">
        <f t="shared" si="388"/>
        <v>314912.73258625576</v>
      </c>
      <c r="AD2491" s="36">
        <f t="shared" si="389"/>
        <v>192186.44700544226</v>
      </c>
    </row>
    <row r="2492" spans="1:30" ht="14.25" customHeight="1" x14ac:dyDescent="0.25">
      <c r="A2492" s="16">
        <v>2476</v>
      </c>
      <c r="B2492" s="34">
        <v>0.42941812175417599</v>
      </c>
      <c r="C2492" s="34">
        <v>5.6702709915822699E-2</v>
      </c>
      <c r="D2492" s="34">
        <v>2.1375131174543E-2</v>
      </c>
      <c r="E2492" s="34">
        <v>5.2060377550932999E-2</v>
      </c>
      <c r="F2492" s="34">
        <v>3.63958163465099E-3</v>
      </c>
      <c r="G2492" s="34">
        <v>0.202250595222639</v>
      </c>
      <c r="H2492" s="35">
        <v>0.99880824296656401</v>
      </c>
      <c r="I2492" s="34">
        <v>0.10295625180043599</v>
      </c>
      <c r="J2492" s="34">
        <v>2.50157829314295E-2</v>
      </c>
      <c r="K2492" s="36">
        <f>Inputs!$B$12*(1+$B2492)^4</f>
        <v>250488.84199898611</v>
      </c>
      <c r="L2492" s="36">
        <f t="shared" si="380"/>
        <v>18214.069720874701</v>
      </c>
      <c r="M2492" s="36">
        <f t="shared" si="381"/>
        <v>202161.12176361124</v>
      </c>
      <c r="N2492" s="37">
        <f>M2492/Inputs!$B$6</f>
        <v>308.17244171282204</v>
      </c>
      <c r="O2492" s="38">
        <f>IF(N2492&gt;Inputs!$B$4,1,0)</f>
        <v>0</v>
      </c>
      <c r="P2492" s="34">
        <f t="shared" si="382"/>
        <v>7.7940468869006491E-2</v>
      </c>
      <c r="Q2492" s="36">
        <f>Inputs!$B$12*(1+$B2492)^0*$C2492+Inputs!$B$29*(1+$D2492)^0*Inputs!$B$19+Inputs!$B$30*(1+$E2492)^0*Inputs!$B$20+Inputs!$B$31*(1+$F2492)^0*Inputs!$B$21+Inputs!$B$22*(1+Inputs!$B$23)^0</f>
        <v>11424.206622376285</v>
      </c>
      <c r="R2492" s="36">
        <f>Inputs!$B$12*(1+$B2492)^1*$C2492+Inputs!$B$29*(1+$D2492)^1*Inputs!$B$19+Inputs!$B$30*(1+$E2492)^1*Inputs!$B$20+Inputs!$B$31*(1+$F2492)^1*Inputs!$B$21+Inputs!$B$22*(1+Inputs!$B$23)^1</f>
        <v>13033.782297288813</v>
      </c>
      <c r="S2492" s="36">
        <f>Inputs!$B$12*(1+$B2492)^2*$C2492+Inputs!$B$29*(1+$D2492)^2*Inputs!$B$19+Inputs!$B$30*(1+$E2492)^2*Inputs!$B$20+Inputs!$B$31*(1+$F2492)^2*Inputs!$B$21+Inputs!$B$22*(1+Inputs!$B$23)^2</f>
        <v>15277.017140745018</v>
      </c>
      <c r="T2492" s="36">
        <f>Inputs!$B$12*(1+$B2492)^3*$C2492+Inputs!$B$29*(1+$D2492)^3*Inputs!$B$19+Inputs!$B$30*(1+$E2492)^3*Inputs!$B$20+Inputs!$B$31*(1+$F2492)^3*Inputs!$B$21+Inputs!$B$22*(1+Inputs!$B$23)^3</f>
        <v>18423.634805877933</v>
      </c>
      <c r="U2492" s="36">
        <f>Inputs!$B$12*(1+$B2492)^4*$C2492+Inputs!$B$29*(1+$D2492)^4*Inputs!$B$19+Inputs!$B$30*(1+$E2492)^4*Inputs!$B$20+Inputs!$B$31*(1+$F2492)^4*Inputs!$B$21+Inputs!$B$22*(1+Inputs!$B$23)^4</f>
        <v>22859.061075319471</v>
      </c>
      <c r="V2492" s="35">
        <f>Inputs!$B$13/(Q2492*(1-$G2492))</f>
        <v>1.3891244888256136</v>
      </c>
      <c r="W2492" s="36">
        <f>Inputs!$B$13</f>
        <v>12660</v>
      </c>
      <c r="X2492" s="36">
        <f t="shared" si="383"/>
        <v>13429.09164767537</v>
      </c>
      <c r="Y2492" s="36">
        <f t="shared" si="384"/>
        <v>14551.144302373668</v>
      </c>
      <c r="Z2492" s="36">
        <f t="shared" si="385"/>
        <v>16114.090680520419</v>
      </c>
      <c r="AA2492" s="36">
        <f t="shared" si="386"/>
        <v>18214.069720874701</v>
      </c>
      <c r="AB2492" s="36">
        <f t="shared" si="387"/>
        <v>55409.435706731085</v>
      </c>
      <c r="AC2492" s="36">
        <f t="shared" si="388"/>
        <v>239538.06291168142</v>
      </c>
      <c r="AD2492" s="36">
        <f t="shared" si="389"/>
        <v>146751.68605688016</v>
      </c>
    </row>
    <row r="2493" spans="1:30" ht="14.25" customHeight="1" x14ac:dyDescent="0.25">
      <c r="A2493" s="16">
        <v>2477</v>
      </c>
      <c r="B2493" s="34">
        <v>0.30561901919471501</v>
      </c>
      <c r="C2493" s="34">
        <v>5.3163481884672001E-2</v>
      </c>
      <c r="D2493" s="34">
        <v>3.5377419346577003E-2</v>
      </c>
      <c r="E2493" s="34">
        <v>6.8573126365686701E-2</v>
      </c>
      <c r="F2493" s="34">
        <v>1.6074006048844201E-2</v>
      </c>
      <c r="G2493" s="34">
        <v>0.22057422246392</v>
      </c>
      <c r="H2493" s="35">
        <v>0.98040360113859404</v>
      </c>
      <c r="I2493" s="34">
        <v>0.10391057684235799</v>
      </c>
      <c r="J2493" s="34">
        <v>2.40368875504746E-2</v>
      </c>
      <c r="K2493" s="36">
        <f>Inputs!$B$12*(1+$B2493)^4</f>
        <v>174348.06109555261</v>
      </c>
      <c r="L2493" s="36">
        <f t="shared" si="380"/>
        <v>14178.387272495518</v>
      </c>
      <c r="M2493" s="36">
        <f t="shared" si="381"/>
        <v>160765.33463759033</v>
      </c>
      <c r="N2493" s="37">
        <f>M2493/Inputs!$B$6</f>
        <v>245.06910767925356</v>
      </c>
      <c r="O2493" s="38">
        <f>IF(N2493&gt;Inputs!$B$4,1,0)</f>
        <v>0</v>
      </c>
      <c r="P2493" s="34">
        <f t="shared" si="382"/>
        <v>7.987368929188339E-2</v>
      </c>
      <c r="Q2493" s="36">
        <f>Inputs!$B$12*(1+$B2493)^0*$C2493+Inputs!$B$29*(1+$D2493)^0*Inputs!$B$19+Inputs!$B$30*(1+$E2493)^0*Inputs!$B$20+Inputs!$B$31*(1+$F2493)^0*Inputs!$B$21+Inputs!$B$22*(1+Inputs!$B$23)^0</f>
        <v>11211.85294050724</v>
      </c>
      <c r="R2493" s="36">
        <f>Inputs!$B$12*(1+$B2493)^1*$C2493+Inputs!$B$29*(1+$D2493)^1*Inputs!$B$19+Inputs!$B$30*(1+$E2493)^1*Inputs!$B$20+Inputs!$B$31*(1+$F2493)^1*Inputs!$B$21+Inputs!$B$22*(1+Inputs!$B$23)^1</f>
        <v>12479.10324055146</v>
      </c>
      <c r="S2493" s="36">
        <f>Inputs!$B$12*(1+$B2493)^2*$C2493+Inputs!$B$29*(1+$D2493)^2*Inputs!$B$19+Inputs!$B$30*(1+$E2493)^2*Inputs!$B$20+Inputs!$B$31*(1+$F2493)^2*Inputs!$B$21+Inputs!$B$22*(1+Inputs!$B$23)^2</f>
        <v>14059.320068505684</v>
      </c>
      <c r="T2493" s="36">
        <f>Inputs!$B$12*(1+$B2493)^3*$C2493+Inputs!$B$29*(1+$D2493)^3*Inputs!$B$19+Inputs!$B$30*(1+$E2493)^3*Inputs!$B$20+Inputs!$B$31*(1+$F2493)^3*Inputs!$B$21+Inputs!$B$22*(1+Inputs!$B$23)^3</f>
        <v>16044.470996808877</v>
      </c>
      <c r="U2493" s="36">
        <f>Inputs!$B$12*(1+$B2493)^4*$C2493+Inputs!$B$29*(1+$D2493)^4*Inputs!$B$19+Inputs!$B$30*(1+$E2493)^4*Inputs!$B$20+Inputs!$B$31*(1+$F2493)^4*Inputs!$B$21+Inputs!$B$22*(1+Inputs!$B$23)^4</f>
        <v>18554.410977909945</v>
      </c>
      <c r="V2493" s="35">
        <f>Inputs!$B$13/(Q2493*(1-$G2493))</f>
        <v>1.4487103006598823</v>
      </c>
      <c r="W2493" s="36">
        <f>Inputs!$B$13</f>
        <v>12660</v>
      </c>
      <c r="X2493" s="36">
        <f t="shared" si="383"/>
        <v>12952.180730379596</v>
      </c>
      <c r="Y2493" s="36">
        <f t="shared" si="384"/>
        <v>13309.353699274068</v>
      </c>
      <c r="Z2493" s="36">
        <f t="shared" si="385"/>
        <v>13724.511366584342</v>
      </c>
      <c r="AA2493" s="36">
        <f t="shared" si="386"/>
        <v>14178.387272495518</v>
      </c>
      <c r="AB2493" s="36">
        <f t="shared" si="387"/>
        <v>49881.249206567292</v>
      </c>
      <c r="AC2493" s="36">
        <f t="shared" si="388"/>
        <v>181776.8992734756</v>
      </c>
      <c r="AD2493" s="36">
        <f t="shared" si="389"/>
        <v>110884.08543102305</v>
      </c>
    </row>
    <row r="2494" spans="1:30" ht="14.25" customHeight="1" x14ac:dyDescent="0.25">
      <c r="A2494" s="16">
        <v>2478</v>
      </c>
      <c r="B2494" s="34">
        <v>0.42874234122148902</v>
      </c>
      <c r="C2494" s="34">
        <v>0.100105086360887</v>
      </c>
      <c r="D2494" s="34">
        <v>2.0391962437929598E-2</v>
      </c>
      <c r="E2494" s="34">
        <v>4.1668619128436203E-2</v>
      </c>
      <c r="F2494" s="34">
        <v>3.3767452601593001E-2</v>
      </c>
      <c r="G2494" s="34">
        <v>0.179511162192214</v>
      </c>
      <c r="H2494" s="35">
        <v>1.0928382191327</v>
      </c>
      <c r="I2494" s="34">
        <v>8.8265716853460699E-2</v>
      </c>
      <c r="J2494" s="34">
        <v>2.6480322448933301E-2</v>
      </c>
      <c r="K2494" s="36">
        <f>Inputs!$B$12*(1+$B2494)^4</f>
        <v>250015.48720726866</v>
      </c>
      <c r="L2494" s="36">
        <f t="shared" si="380"/>
        <v>30598.612638396924</v>
      </c>
      <c r="M2494" s="36">
        <f t="shared" si="381"/>
        <v>408920.88373047695</v>
      </c>
      <c r="N2494" s="37">
        <f>M2494/Inputs!$B$6</f>
        <v>623.35500568670273</v>
      </c>
      <c r="O2494" s="38">
        <f>IF(N2494&gt;Inputs!$B$4,1,0)</f>
        <v>1</v>
      </c>
      <c r="P2494" s="34">
        <f t="shared" si="382"/>
        <v>6.1785394404527398E-2</v>
      </c>
      <c r="Q2494" s="36">
        <f>Inputs!$B$12*(1+$B2494)^0*$C2494+Inputs!$B$29*(1+$D2494)^0*Inputs!$B$19+Inputs!$B$30*(1+$E2494)^0*Inputs!$B$20+Inputs!$B$31*(1+$F2494)^0*Inputs!$B$21+Inputs!$B$22*(1+Inputs!$B$23)^0</f>
        <v>14028.349209080141</v>
      </c>
      <c r="R2494" s="36">
        <f>Inputs!$B$12*(1+$B2494)^1*$C2494+Inputs!$B$29*(1+$D2494)^1*Inputs!$B$19+Inputs!$B$30*(1+$E2494)^1*Inputs!$B$20+Inputs!$B$31*(1+$F2494)^1*Inputs!$B$21+Inputs!$B$22*(1+Inputs!$B$23)^1</f>
        <v>16858.766830506778</v>
      </c>
      <c r="S2494" s="36">
        <f>Inputs!$B$12*(1+$B2494)^2*$C2494+Inputs!$B$29*(1+$D2494)^2*Inputs!$B$19+Inputs!$B$30*(1+$E2494)^2*Inputs!$B$20+Inputs!$B$31*(1+$F2494)^2*Inputs!$B$21+Inputs!$B$22*(1+Inputs!$B$23)^2</f>
        <v>20802.06959666709</v>
      </c>
      <c r="T2494" s="36">
        <f>Inputs!$B$12*(1+$B2494)^3*$C2494+Inputs!$B$29*(1+$D2494)^3*Inputs!$B$19+Inputs!$B$30*(1+$E2494)^3*Inputs!$B$20+Inputs!$B$31*(1+$F2494)^3*Inputs!$B$21+Inputs!$B$22*(1+Inputs!$B$23)^3</f>
        <v>26331.944168483962</v>
      </c>
      <c r="U2494" s="36">
        <f>Inputs!$B$12*(1+$B2494)^4*$C2494+Inputs!$B$29*(1+$D2494)^4*Inputs!$B$19+Inputs!$B$30*(1+$E2494)^4*Inputs!$B$20+Inputs!$B$31*(1+$F2494)^4*Inputs!$B$21+Inputs!$B$22*(1+Inputs!$B$23)^4</f>
        <v>34125.041143951603</v>
      </c>
      <c r="V2494" s="35">
        <f>Inputs!$B$13/(Q2494*(1-$G2494))</f>
        <v>1.0999031865552347</v>
      </c>
      <c r="W2494" s="36">
        <f>Inputs!$B$13</f>
        <v>12660</v>
      </c>
      <c r="X2494" s="36">
        <f t="shared" si="383"/>
        <v>15189.902421962785</v>
      </c>
      <c r="Y2494" s="36">
        <f t="shared" si="384"/>
        <v>18712.708140905514</v>
      </c>
      <c r="Z2494" s="36">
        <f t="shared" si="385"/>
        <v>23649.001916922076</v>
      </c>
      <c r="AA2494" s="36">
        <f t="shared" si="386"/>
        <v>30598.612638396924</v>
      </c>
      <c r="AB2494" s="36">
        <f t="shared" si="387"/>
        <v>75884.409011058146</v>
      </c>
      <c r="AC2494" s="36">
        <f t="shared" si="388"/>
        <v>508354.34604347462</v>
      </c>
      <c r="AD2494" s="36">
        <f t="shared" si="389"/>
        <v>333036.47471941879</v>
      </c>
    </row>
    <row r="2495" spans="1:30" ht="14.25" customHeight="1" x14ac:dyDescent="0.25">
      <c r="A2495" s="16">
        <v>2479</v>
      </c>
      <c r="B2495" s="34">
        <v>0.32052309651750199</v>
      </c>
      <c r="C2495" s="34">
        <v>4.9169720579186199E-2</v>
      </c>
      <c r="D2495" s="34">
        <v>3.5133993264530101E-2</v>
      </c>
      <c r="E2495" s="34">
        <v>7.1899508393333006E-2</v>
      </c>
      <c r="F2495" s="34">
        <v>-7.1036665166050597E-3</v>
      </c>
      <c r="G2495" s="34">
        <v>0.20544417127918499</v>
      </c>
      <c r="H2495" s="35">
        <v>0.99353775457284399</v>
      </c>
      <c r="I2495" s="34">
        <v>8.8539411883062594E-2</v>
      </c>
      <c r="J2495" s="34">
        <v>2.43350165852022E-2</v>
      </c>
      <c r="K2495" s="36">
        <f>Inputs!$B$12*(1+$B2495)^4</f>
        <v>182446.38254385689</v>
      </c>
      <c r="L2495" s="36">
        <f t="shared" si="380"/>
        <v>14106.61932006701</v>
      </c>
      <c r="M2495" s="36">
        <f t="shared" si="381"/>
        <v>198894.50874126045</v>
      </c>
      <c r="N2495" s="37">
        <f>M2495/Inputs!$B$6</f>
        <v>303.19284869094582</v>
      </c>
      <c r="O2495" s="38">
        <f>IF(N2495&gt;Inputs!$B$4,1,0)</f>
        <v>0</v>
      </c>
      <c r="P2495" s="34">
        <f t="shared" si="382"/>
        <v>6.42043952978604E-2</v>
      </c>
      <c r="Q2495" s="36">
        <f>Inputs!$B$12*(1+$B2495)^0*$C2495+Inputs!$B$29*(1+$D2495)^0*Inputs!$B$19+Inputs!$B$30*(1+$E2495)^0*Inputs!$B$20+Inputs!$B$31*(1+$F2495)^0*Inputs!$B$21+Inputs!$B$22*(1+Inputs!$B$23)^0</f>
        <v>10972.227262178094</v>
      </c>
      <c r="R2495" s="36">
        <f>Inputs!$B$12*(1+$B2495)^1*$C2495+Inputs!$B$29*(1+$D2495)^1*Inputs!$B$19+Inputs!$B$30*(1+$E2495)^1*Inputs!$B$20+Inputs!$B$31*(1+$F2495)^1*Inputs!$B$21+Inputs!$B$22*(1+Inputs!$B$23)^1</f>
        <v>12113.161386198573</v>
      </c>
      <c r="S2495" s="36">
        <f>Inputs!$B$12*(1+$B2495)^2*$C2495+Inputs!$B$29*(1+$D2495)^2*Inputs!$B$19+Inputs!$B$30*(1+$E2495)^2*Inputs!$B$20+Inputs!$B$31*(1+$F2495)^2*Inputs!$B$21+Inputs!$B$22*(1+Inputs!$B$23)^2</f>
        <v>13572.389673816282</v>
      </c>
      <c r="T2495" s="36">
        <f>Inputs!$B$12*(1+$B2495)^3*$C2495+Inputs!$B$29*(1+$D2495)^3*Inputs!$B$19+Inputs!$B$30*(1+$E2495)^3*Inputs!$B$20+Inputs!$B$31*(1+$F2495)^3*Inputs!$B$21+Inputs!$B$22*(1+Inputs!$B$23)^3</f>
        <v>15448.07098516965</v>
      </c>
      <c r="U2495" s="36">
        <f>Inputs!$B$12*(1+$B2495)^4*$C2495+Inputs!$B$29*(1+$D2495)^4*Inputs!$B$19+Inputs!$B$30*(1+$E2495)^4*Inputs!$B$20+Inputs!$B$31*(1+$F2495)^4*Inputs!$B$21+Inputs!$B$22*(1+Inputs!$B$23)^4</f>
        <v>17869.57212548345</v>
      </c>
      <c r="V2495" s="35">
        <f>Inputs!$B$13/(Q2495*(1-$G2495))</f>
        <v>1.4521600787619786</v>
      </c>
      <c r="W2495" s="36">
        <f>Inputs!$B$13</f>
        <v>12660</v>
      </c>
      <c r="X2495" s="36">
        <f t="shared" si="383"/>
        <v>12872.923029246796</v>
      </c>
      <c r="Y2495" s="36">
        <f t="shared" si="384"/>
        <v>13187.228794595645</v>
      </c>
      <c r="Z2495" s="36">
        <f t="shared" si="385"/>
        <v>13602.358236890854</v>
      </c>
      <c r="AA2495" s="36">
        <f t="shared" si="386"/>
        <v>14106.61932006701</v>
      </c>
      <c r="AB2495" s="36">
        <f t="shared" si="387"/>
        <v>51636.332747557157</v>
      </c>
      <c r="AC2495" s="36">
        <f t="shared" si="388"/>
        <v>225060.98014232857</v>
      </c>
      <c r="AD2495" s="36">
        <f t="shared" si="389"/>
        <v>147258.17599370328</v>
      </c>
    </row>
    <row r="2496" spans="1:30" ht="14.25" customHeight="1" x14ac:dyDescent="0.25">
      <c r="A2496" s="16">
        <v>2480</v>
      </c>
      <c r="B2496" s="34">
        <v>0.37529716131533802</v>
      </c>
      <c r="C2496" s="34">
        <v>5.9687515317641097E-2</v>
      </c>
      <c r="D2496" s="34">
        <v>3.0399341742343301E-2</v>
      </c>
      <c r="E2496" s="34">
        <v>4.2991826582860299E-2</v>
      </c>
      <c r="F2496" s="34">
        <v>8.5581778127070407E-3</v>
      </c>
      <c r="G2496" s="34">
        <v>0.206664428164237</v>
      </c>
      <c r="H2496" s="35">
        <v>1.04350062225734</v>
      </c>
      <c r="I2496" s="34">
        <v>9.7029847505105404E-2</v>
      </c>
      <c r="J2496" s="34">
        <v>2.5966821076207101E-2</v>
      </c>
      <c r="K2496" s="36">
        <f>Inputs!$B$12*(1+$B2496)^4</f>
        <v>214653.2343505442</v>
      </c>
      <c r="L2496" s="36">
        <f t="shared" si="380"/>
        <v>17866.662045184301</v>
      </c>
      <c r="M2496" s="36">
        <f t="shared" si="381"/>
        <v>218365.64126852649</v>
      </c>
      <c r="N2496" s="37">
        <f>M2496/Inputs!$B$6</f>
        <v>332.87445315324163</v>
      </c>
      <c r="O2496" s="38">
        <f>IF(N2496&gt;Inputs!$B$4,1,0)</f>
        <v>0</v>
      </c>
      <c r="P2496" s="34">
        <f t="shared" si="382"/>
        <v>7.1063026428898307E-2</v>
      </c>
      <c r="Q2496" s="36">
        <f>Inputs!$B$12*(1+$B2496)^0*$C2496+Inputs!$B$29*(1+$D2496)^0*Inputs!$B$19+Inputs!$B$30*(1+$E2496)^0*Inputs!$B$20+Inputs!$B$31*(1+$F2496)^0*Inputs!$B$21+Inputs!$B$22*(1+Inputs!$B$23)^0</f>
        <v>11603.294946485388</v>
      </c>
      <c r="R2496" s="36">
        <f>Inputs!$B$12*(1+$B2496)^1*$C2496+Inputs!$B$29*(1+$D2496)^1*Inputs!$B$19+Inputs!$B$30*(1+$E2496)^1*Inputs!$B$20+Inputs!$B$31*(1+$F2496)^1*Inputs!$B$21+Inputs!$B$22*(1+Inputs!$B$23)^1</f>
        <v>13125.155192708944</v>
      </c>
      <c r="S2496" s="36">
        <f>Inputs!$B$12*(1+$B2496)^2*$C2496+Inputs!$B$29*(1+$D2496)^2*Inputs!$B$19+Inputs!$B$30*(1+$E2496)^2*Inputs!$B$20+Inputs!$B$31*(1+$F2496)^2*Inputs!$B$21+Inputs!$B$22*(1+Inputs!$B$23)^2</f>
        <v>15157.376157998584</v>
      </c>
      <c r="T2496" s="36">
        <f>Inputs!$B$12*(1+$B2496)^3*$C2496+Inputs!$B$29*(1+$D2496)^3*Inputs!$B$19+Inputs!$B$30*(1+$E2496)^3*Inputs!$B$20+Inputs!$B$31*(1+$F2496)^3*Inputs!$B$21+Inputs!$B$22*(1+Inputs!$B$23)^3</f>
        <v>17889.495065030998</v>
      </c>
      <c r="U2496" s="36">
        <f>Inputs!$B$12*(1+$B2496)^4*$C2496+Inputs!$B$29*(1+$D2496)^4*Inputs!$B$19+Inputs!$B$30*(1+$E2496)^4*Inputs!$B$20+Inputs!$B$31*(1+$F2496)^4*Inputs!$B$21+Inputs!$B$22*(1+Inputs!$B$23)^4</f>
        <v>21582.104075054751</v>
      </c>
      <c r="V2496" s="35">
        <f>Inputs!$B$13/(Q2496*(1-$G2496))</f>
        <v>1.3752936764334229</v>
      </c>
      <c r="W2496" s="36">
        <f>Inputs!$B$13</f>
        <v>12660</v>
      </c>
      <c r="X2496" s="36">
        <f t="shared" si="383"/>
        <v>13456.743694697672</v>
      </c>
      <c r="Y2496" s="36">
        <f t="shared" si="384"/>
        <v>14542.862464816028</v>
      </c>
      <c r="Z2496" s="36">
        <f t="shared" si="385"/>
        <v>15986.982524361685</v>
      </c>
      <c r="AA2496" s="36">
        <f t="shared" si="386"/>
        <v>17866.662045184301</v>
      </c>
      <c r="AB2496" s="36">
        <f t="shared" si="387"/>
        <v>56019.929897920338</v>
      </c>
      <c r="AC2496" s="36">
        <f t="shared" si="388"/>
        <v>257948.51954526929</v>
      </c>
      <c r="AD2496" s="36">
        <f t="shared" si="389"/>
        <v>162345.71137060615</v>
      </c>
    </row>
    <row r="2497" spans="1:30" ht="14.25" customHeight="1" x14ac:dyDescent="0.25">
      <c r="A2497" s="16">
        <v>2481</v>
      </c>
      <c r="B2497" s="34">
        <v>0.25106225544383298</v>
      </c>
      <c r="C2497" s="34">
        <v>9.3779528172236601E-2</v>
      </c>
      <c r="D2497" s="34">
        <v>1.6565328929286801E-2</v>
      </c>
      <c r="E2497" s="34">
        <v>4.7442080140398503E-2</v>
      </c>
      <c r="F2497" s="34">
        <v>1.76584146516294E-2</v>
      </c>
      <c r="G2497" s="34">
        <v>0.17500501904361401</v>
      </c>
      <c r="H2497" s="35">
        <v>1.08612474584345</v>
      </c>
      <c r="I2497" s="34">
        <v>9.1459518070639303E-2</v>
      </c>
      <c r="J2497" s="34">
        <v>2.8675128470060901E-2</v>
      </c>
      <c r="K2497" s="36">
        <f>Inputs!$B$12*(1+$B2497)^4</f>
        <v>146982.94231644174</v>
      </c>
      <c r="L2497" s="36">
        <f t="shared" si="380"/>
        <v>20232.850368110809</v>
      </c>
      <c r="M2497" s="36">
        <f t="shared" si="381"/>
        <v>275002.24980927509</v>
      </c>
      <c r="N2497" s="37">
        <f>M2497/Inputs!$B$6</f>
        <v>419.21074666048031</v>
      </c>
      <c r="O2497" s="38">
        <f>IF(N2497&gt;Inputs!$B$4,1,0)</f>
        <v>1</v>
      </c>
      <c r="P2497" s="34">
        <f t="shared" si="382"/>
        <v>6.2784389600578402E-2</v>
      </c>
      <c r="Q2497" s="36">
        <f>Inputs!$B$12*(1+$B2497)^0*$C2497+Inputs!$B$29*(1+$D2497)^0*Inputs!$B$19+Inputs!$B$30*(1+$E2497)^0*Inputs!$B$20+Inputs!$B$31*(1+$F2497)^0*Inputs!$B$21+Inputs!$B$22*(1+Inputs!$B$23)^0</f>
        <v>13648.815717761117</v>
      </c>
      <c r="R2497" s="36">
        <f>Inputs!$B$12*(1+$B2497)^1*$C2497+Inputs!$B$29*(1+$D2497)^1*Inputs!$B$19+Inputs!$B$30*(1+$E2497)^1*Inputs!$B$20+Inputs!$B$31*(1+$F2497)^1*Inputs!$B$21+Inputs!$B$22*(1+Inputs!$B$23)^1</f>
        <v>15245.917001580256</v>
      </c>
      <c r="S2497" s="36">
        <f>Inputs!$B$12*(1+$B2497)^2*$C2497+Inputs!$B$29*(1+$D2497)^2*Inputs!$B$19+Inputs!$B$30*(1+$E2497)^2*Inputs!$B$20+Inputs!$B$31*(1+$F2497)^2*Inputs!$B$21+Inputs!$B$22*(1+Inputs!$B$23)^2</f>
        <v>17203.578927960581</v>
      </c>
      <c r="T2497" s="36">
        <f>Inputs!$B$12*(1+$B2497)^3*$C2497+Inputs!$B$29*(1+$D2497)^3*Inputs!$B$19+Inputs!$B$30*(1+$E2497)^3*Inputs!$B$20+Inputs!$B$31*(1+$F2497)^3*Inputs!$B$21+Inputs!$B$22*(1+Inputs!$B$23)^3</f>
        <v>19611.091069930771</v>
      </c>
      <c r="U2497" s="36">
        <f>Inputs!$B$12*(1+$B2497)^4*$C2497+Inputs!$B$29*(1+$D2497)^4*Inputs!$B$19+Inputs!$B$30*(1+$E2497)^4*Inputs!$B$20+Inputs!$B$31*(1+$F2497)^4*Inputs!$B$21+Inputs!$B$22*(1+Inputs!$B$23)^4</f>
        <v>22580.110073062784</v>
      </c>
      <c r="V2497" s="35">
        <f>Inputs!$B$13/(Q2497*(1-$G2497))</f>
        <v>1.1243135097083898</v>
      </c>
      <c r="W2497" s="36">
        <f>Inputs!$B$13</f>
        <v>12660</v>
      </c>
      <c r="X2497" s="36">
        <f t="shared" si="383"/>
        <v>14021.313384820376</v>
      </c>
      <c r="Y2497" s="36">
        <f t="shared" si="384"/>
        <v>15686.227279629935</v>
      </c>
      <c r="Z2497" s="36">
        <f t="shared" si="385"/>
        <v>17726.932916015343</v>
      </c>
      <c r="AA2497" s="36">
        <f t="shared" si="386"/>
        <v>20232.850368110809</v>
      </c>
      <c r="AB2497" s="36">
        <f t="shared" si="387"/>
        <v>60986.630381703668</v>
      </c>
      <c r="AC2497" s="36">
        <f t="shared" si="388"/>
        <v>331500.07643842988</v>
      </c>
      <c r="AD2497" s="36">
        <f t="shared" si="389"/>
        <v>214015.61942757142</v>
      </c>
    </row>
    <row r="2498" spans="1:30" ht="14.25" customHeight="1" x14ac:dyDescent="0.25">
      <c r="A2498" s="16">
        <v>2482</v>
      </c>
      <c r="B2498" s="34">
        <v>0.33799163560412798</v>
      </c>
      <c r="C2498" s="34">
        <v>6.8552672896260103E-2</v>
      </c>
      <c r="D2498" s="34">
        <v>2.1566485003770099E-2</v>
      </c>
      <c r="E2498" s="34">
        <v>4.9793325762353999E-2</v>
      </c>
      <c r="F2498" s="34">
        <v>1.4736133677058101E-2</v>
      </c>
      <c r="G2498" s="34">
        <v>0.19566675825310101</v>
      </c>
      <c r="H2498" s="35">
        <v>1.0477100329806901</v>
      </c>
      <c r="I2498" s="34">
        <v>9.0307037242311997E-2</v>
      </c>
      <c r="J2498" s="34">
        <v>1.9935218553219301E-2</v>
      </c>
      <c r="K2498" s="36">
        <f>Inputs!$B$12*(1+$B2498)^4</f>
        <v>192293.60626697596</v>
      </c>
      <c r="L2498" s="36">
        <f t="shared" si="380"/>
        <v>18556.484695488522</v>
      </c>
      <c r="M2498" s="36">
        <f t="shared" si="381"/>
        <v>232821.15786203911</v>
      </c>
      <c r="N2498" s="37">
        <f>M2498/Inputs!$B$6</f>
        <v>354.91030161896208</v>
      </c>
      <c r="O2498" s="38">
        <f>IF(N2498&gt;Inputs!$B$4,1,0)</f>
        <v>0</v>
      </c>
      <c r="P2498" s="34">
        <f t="shared" si="382"/>
        <v>7.0371818689092702E-2</v>
      </c>
      <c r="Q2498" s="36">
        <f>Inputs!$B$12*(1+$B2498)^0*$C2498+Inputs!$B$29*(1+$D2498)^0*Inputs!$B$19+Inputs!$B$30*(1+$E2498)^0*Inputs!$B$20+Inputs!$B$31*(1+$F2498)^0*Inputs!$B$21+Inputs!$B$22*(1+Inputs!$B$23)^0</f>
        <v>12135.204401202529</v>
      </c>
      <c r="R2498" s="36">
        <f>Inputs!$B$12*(1+$B2498)^1*$C2498+Inputs!$B$29*(1+$D2498)^1*Inputs!$B$19+Inputs!$B$30*(1+$E2498)^1*Inputs!$B$20+Inputs!$B$31*(1+$F2498)^1*Inputs!$B$21+Inputs!$B$22*(1+Inputs!$B$23)^1</f>
        <v>13719.061706156735</v>
      </c>
      <c r="S2498" s="36">
        <f>Inputs!$B$12*(1+$B2498)^2*$C2498+Inputs!$B$29*(1+$D2498)^2*Inputs!$B$19+Inputs!$B$30*(1+$E2498)^2*Inputs!$B$20+Inputs!$B$31*(1+$F2498)^2*Inputs!$B$21+Inputs!$B$22*(1+Inputs!$B$23)^2</f>
        <v>15779.467968215999</v>
      </c>
      <c r="T2498" s="36">
        <f>Inputs!$B$12*(1+$B2498)^3*$C2498+Inputs!$B$29*(1+$D2498)^3*Inputs!$B$19+Inputs!$B$30*(1+$E2498)^3*Inputs!$B$20+Inputs!$B$31*(1+$F2498)^3*Inputs!$B$21+Inputs!$B$22*(1+Inputs!$B$23)^3</f>
        <v>18475.534257396088</v>
      </c>
      <c r="U2498" s="36">
        <f>Inputs!$B$12*(1+$B2498)^4*$C2498+Inputs!$B$29*(1+$D2498)^4*Inputs!$B$19+Inputs!$B$30*(1+$E2498)^4*Inputs!$B$20+Inputs!$B$31*(1+$F2498)^4*Inputs!$B$21+Inputs!$B$22*(1+Inputs!$B$23)^4</f>
        <v>22020.064525440477</v>
      </c>
      <c r="V2498" s="35">
        <f>Inputs!$B$13/(Q2498*(1-$G2498))</f>
        <v>1.2970317046410655</v>
      </c>
      <c r="W2498" s="36">
        <f>Inputs!$B$13</f>
        <v>12660</v>
      </c>
      <c r="X2498" s="36">
        <f t="shared" si="383"/>
        <v>13624.555048579858</v>
      </c>
      <c r="Y2498" s="36">
        <f t="shared" si="384"/>
        <v>14879.673179865782</v>
      </c>
      <c r="Z2498" s="36">
        <f t="shared" si="385"/>
        <v>16495.74098209072</v>
      </c>
      <c r="AA2498" s="36">
        <f t="shared" si="386"/>
        <v>18556.484695488522</v>
      </c>
      <c r="AB2498" s="36">
        <f t="shared" si="387"/>
        <v>58268.910372825267</v>
      </c>
      <c r="AC2498" s="36">
        <f t="shared" si="388"/>
        <v>268948.74434168998</v>
      </c>
      <c r="AD2498" s="36">
        <f t="shared" si="389"/>
        <v>174552.24748921386</v>
      </c>
    </row>
    <row r="2499" spans="1:30" ht="14.25" customHeight="1" x14ac:dyDescent="0.25">
      <c r="A2499" s="16">
        <v>2483</v>
      </c>
      <c r="B2499" s="34">
        <v>0.25237327429975198</v>
      </c>
      <c r="C2499" s="34">
        <v>8.54166698639066E-2</v>
      </c>
      <c r="D2499" s="34">
        <v>3.0659042478913601E-2</v>
      </c>
      <c r="E2499" s="34">
        <v>4.2202646600806699E-2</v>
      </c>
      <c r="F2499" s="34">
        <v>1.7142592115373601E-2</v>
      </c>
      <c r="G2499" s="34">
        <v>0.21430505835771299</v>
      </c>
      <c r="H2499" s="35">
        <v>1.1334266860600599</v>
      </c>
      <c r="I2499" s="34">
        <v>9.3067811891311206E-2</v>
      </c>
      <c r="J2499" s="34">
        <v>2.7219884641552301E-2</v>
      </c>
      <c r="K2499" s="36">
        <f>Inputs!$B$12*(1+$B2499)^4</f>
        <v>147600.01958248552</v>
      </c>
      <c r="L2499" s="36">
        <f t="shared" si="380"/>
        <v>19175.975759223194</v>
      </c>
      <c r="M2499" s="36">
        <f t="shared" si="381"/>
        <v>250815.80212029107</v>
      </c>
      <c r="N2499" s="37">
        <f>M2499/Inputs!$B$6</f>
        <v>382.34116176873641</v>
      </c>
      <c r="O2499" s="38">
        <f>IF(N2499&gt;Inputs!$B$4,1,0)</f>
        <v>0</v>
      </c>
      <c r="P2499" s="34">
        <f t="shared" si="382"/>
        <v>6.5847927249758909E-2</v>
      </c>
      <c r="Q2499" s="36">
        <f>Inputs!$B$12*(1+$B2499)^0*$C2499+Inputs!$B$29*(1+$D2499)^0*Inputs!$B$19+Inputs!$B$30*(1+$E2499)^0*Inputs!$B$20+Inputs!$B$31*(1+$F2499)^0*Inputs!$B$21+Inputs!$B$22*(1+Inputs!$B$23)^0</f>
        <v>13147.044219261319</v>
      </c>
      <c r="R2499" s="36">
        <f>Inputs!$B$12*(1+$B2499)^1*$C2499+Inputs!$B$29*(1+$D2499)^1*Inputs!$B$19+Inputs!$B$30*(1+$E2499)^1*Inputs!$B$20+Inputs!$B$31*(1+$F2499)^1*Inputs!$B$21+Inputs!$B$22*(1+Inputs!$B$23)^1</f>
        <v>14655.900641507757</v>
      </c>
      <c r="S2499" s="36">
        <f>Inputs!$B$12*(1+$B2499)^2*$C2499+Inputs!$B$29*(1+$D2499)^2*Inputs!$B$19+Inputs!$B$30*(1+$E2499)^2*Inputs!$B$20+Inputs!$B$31*(1+$F2499)^2*Inputs!$B$21+Inputs!$B$22*(1+Inputs!$B$23)^2</f>
        <v>16498.007992269984</v>
      </c>
      <c r="T2499" s="36">
        <f>Inputs!$B$12*(1+$B2499)^3*$C2499+Inputs!$B$29*(1+$D2499)^3*Inputs!$B$19+Inputs!$B$30*(1+$E2499)^3*Inputs!$B$20+Inputs!$B$31*(1+$F2499)^3*Inputs!$B$21+Inputs!$B$22*(1+Inputs!$B$23)^3</f>
        <v>18755.991077411549</v>
      </c>
      <c r="U2499" s="36">
        <f>Inputs!$B$12*(1+$B2499)^4*$C2499+Inputs!$B$29*(1+$D2499)^4*Inputs!$B$19+Inputs!$B$30*(1+$E2499)^4*Inputs!$B$20+Inputs!$B$31*(1+$F2499)^4*Inputs!$B$21+Inputs!$B$22*(1+Inputs!$B$23)^4</f>
        <v>21533.274722337232</v>
      </c>
      <c r="V2499" s="35">
        <f>Inputs!$B$13/(Q2499*(1-$G2499))</f>
        <v>1.225608106638135</v>
      </c>
      <c r="W2499" s="36">
        <f>Inputs!$B$13</f>
        <v>12660</v>
      </c>
      <c r="X2499" s="36">
        <f t="shared" si="383"/>
        <v>13847.590654244917</v>
      </c>
      <c r="Y2499" s="36">
        <f t="shared" si="384"/>
        <v>15289.37798125366</v>
      </c>
      <c r="Z2499" s="36">
        <f t="shared" si="385"/>
        <v>17042.335565375139</v>
      </c>
      <c r="AA2499" s="36">
        <f t="shared" si="386"/>
        <v>19175.975759223194</v>
      </c>
      <c r="AB2499" s="36">
        <f t="shared" si="387"/>
        <v>59106.470574101921</v>
      </c>
      <c r="AC2499" s="36">
        <f t="shared" si="388"/>
        <v>299142.9560503072</v>
      </c>
      <c r="AD2499" s="36">
        <f t="shared" si="389"/>
        <v>191709.33154618915</v>
      </c>
    </row>
    <row r="2500" spans="1:30" ht="14.25" customHeight="1" x14ac:dyDescent="0.25">
      <c r="A2500" s="16">
        <v>2484</v>
      </c>
      <c r="B2500" s="34">
        <v>0.27521104950930197</v>
      </c>
      <c r="C2500" s="34">
        <v>6.5091775824747899E-2</v>
      </c>
      <c r="D2500" s="34">
        <v>3.8081732437591199E-2</v>
      </c>
      <c r="E2500" s="34">
        <v>4.5011209433777101E-2</v>
      </c>
      <c r="F2500" s="34">
        <v>1.1188744613231501E-2</v>
      </c>
      <c r="G2500" s="34">
        <v>0.19774203610482899</v>
      </c>
      <c r="H2500" s="35">
        <v>1.12595055929316</v>
      </c>
      <c r="I2500" s="34">
        <v>9.9560901705812901E-2</v>
      </c>
      <c r="J2500" s="34">
        <v>1.8281265777721101E-2</v>
      </c>
      <c r="K2500" s="36">
        <f>Inputs!$B$12*(1+$B2500)^4</f>
        <v>158664.40923912651</v>
      </c>
      <c r="L2500" s="36">
        <f t="shared" si="380"/>
        <v>17417.358456582453</v>
      </c>
      <c r="M2500" s="36">
        <f t="shared" si="381"/>
        <v>191078.37987258838</v>
      </c>
      <c r="N2500" s="37">
        <f>M2500/Inputs!$B$6</f>
        <v>291.27801809845789</v>
      </c>
      <c r="O2500" s="38">
        <f>IF(N2500&gt;Inputs!$B$4,1,0)</f>
        <v>0</v>
      </c>
      <c r="P2500" s="34">
        <f t="shared" si="382"/>
        <v>8.1279635928091801E-2</v>
      </c>
      <c r="Q2500" s="36">
        <f>Inputs!$B$12*(1+$B2500)^0*$C2500+Inputs!$B$29*(1+$D2500)^0*Inputs!$B$19+Inputs!$B$30*(1+$E2500)^0*Inputs!$B$20+Inputs!$B$31*(1+$F2500)^0*Inputs!$B$21+Inputs!$B$22*(1+Inputs!$B$23)^0</f>
        <v>11927.550576911795</v>
      </c>
      <c r="R2500" s="36">
        <f>Inputs!$B$12*(1+$B2500)^1*$C2500+Inputs!$B$29*(1+$D2500)^1*Inputs!$B$19+Inputs!$B$30*(1+$E2500)^1*Inputs!$B$20+Inputs!$B$31*(1+$F2500)^1*Inputs!$B$21+Inputs!$B$22*(1+Inputs!$B$23)^1</f>
        <v>13222.499661374362</v>
      </c>
      <c r="S2500" s="36">
        <f>Inputs!$B$12*(1+$B2500)^2*$C2500+Inputs!$B$29*(1+$D2500)^2*Inputs!$B$19+Inputs!$B$30*(1+$E2500)^2*Inputs!$B$20+Inputs!$B$31*(1+$F2500)^2*Inputs!$B$21+Inputs!$B$22*(1+Inputs!$B$23)^2</f>
        <v>14821.621066573229</v>
      </c>
      <c r="T2500" s="36">
        <f>Inputs!$B$12*(1+$B2500)^3*$C2500+Inputs!$B$29*(1+$D2500)^3*Inputs!$B$19+Inputs!$B$30*(1+$E2500)^3*Inputs!$B$20+Inputs!$B$31*(1+$F2500)^3*Inputs!$B$21+Inputs!$B$22*(1+Inputs!$B$23)^3</f>
        <v>16806.679597701033</v>
      </c>
      <c r="U2500" s="36">
        <f>Inputs!$B$12*(1+$B2500)^4*$C2500+Inputs!$B$29*(1+$D2500)^4*Inputs!$B$19+Inputs!$B$30*(1+$E2500)^4*Inputs!$B$20+Inputs!$B$31*(1+$F2500)^4*Inputs!$B$21+Inputs!$B$22*(1+Inputs!$B$23)^4</f>
        <v>19281.860297497056</v>
      </c>
      <c r="V2500" s="35">
        <f>Inputs!$B$13/(Q2500*(1-$G2500))</f>
        <v>1.3230260698588681</v>
      </c>
      <c r="W2500" s="36">
        <f>Inputs!$B$13</f>
        <v>12660</v>
      </c>
      <c r="X2500" s="36">
        <f t="shared" si="383"/>
        <v>13511.832435756487</v>
      </c>
      <c r="Y2500" s="36">
        <f t="shared" si="384"/>
        <v>14560.101004273434</v>
      </c>
      <c r="Z2500" s="36">
        <f t="shared" si="385"/>
        <v>15845.827483207084</v>
      </c>
      <c r="AA2500" s="36">
        <f t="shared" si="386"/>
        <v>17417.358456582453</v>
      </c>
      <c r="AB2500" s="36">
        <f t="shared" si="387"/>
        <v>55318.373340731239</v>
      </c>
      <c r="AC2500" s="36">
        <f t="shared" si="388"/>
        <v>218206.80682383882</v>
      </c>
      <c r="AD2500" s="36">
        <f t="shared" si="389"/>
        <v>135760.00653185713</v>
      </c>
    </row>
    <row r="2501" spans="1:30" ht="14.25" customHeight="1" x14ac:dyDescent="0.25">
      <c r="A2501" s="16">
        <v>2485</v>
      </c>
      <c r="B2501" s="34">
        <v>0.28241678044247298</v>
      </c>
      <c r="C2501" s="34">
        <v>8.5920070444156199E-2</v>
      </c>
      <c r="D2501" s="34">
        <v>2.67741098734284E-2</v>
      </c>
      <c r="E2501" s="34">
        <v>3.1655134168901602E-2</v>
      </c>
      <c r="F2501" s="34">
        <v>3.6807322821691001E-3</v>
      </c>
      <c r="G2501" s="34">
        <v>0.15848835865216299</v>
      </c>
      <c r="H2501" s="35">
        <v>1.05044323966784</v>
      </c>
      <c r="I2501" s="34">
        <v>9.8903616714565296E-2</v>
      </c>
      <c r="J2501" s="34">
        <v>2.7706308181374501E-2</v>
      </c>
      <c r="K2501" s="36">
        <f>Inputs!$B$12*(1+$B2501)^4</f>
        <v>162281.12842408137</v>
      </c>
      <c r="L2501" s="36">
        <f t="shared" si="380"/>
        <v>19839.953207212184</v>
      </c>
      <c r="M2501" s="36">
        <f t="shared" si="381"/>
        <v>237663.116091095</v>
      </c>
      <c r="N2501" s="37">
        <f>M2501/Inputs!$B$6</f>
        <v>362.29133550471801</v>
      </c>
      <c r="O2501" s="38">
        <f>IF(N2501&gt;Inputs!$B$4,1,0)</f>
        <v>0</v>
      </c>
      <c r="P2501" s="34">
        <f t="shared" si="382"/>
        <v>7.1197308533190798E-2</v>
      </c>
      <c r="Q2501" s="36">
        <f>Inputs!$B$12*(1+$B2501)^0*$C2501+Inputs!$B$29*(1+$D2501)^0*Inputs!$B$19+Inputs!$B$30*(1+$E2501)^0*Inputs!$B$20+Inputs!$B$31*(1+$F2501)^0*Inputs!$B$21+Inputs!$B$22*(1+Inputs!$B$23)^0</f>
        <v>13177.248254076294</v>
      </c>
      <c r="R2501" s="36">
        <f>Inputs!$B$12*(1+$B2501)^1*$C2501+Inputs!$B$29*(1+$D2501)^1*Inputs!$B$19+Inputs!$B$30*(1+$E2501)^1*Inputs!$B$20+Inputs!$B$31*(1+$F2501)^1*Inputs!$B$21+Inputs!$B$22*(1+Inputs!$B$23)^1</f>
        <v>14748.562273107615</v>
      </c>
      <c r="S2501" s="36">
        <f>Inputs!$B$12*(1+$B2501)^2*$C2501+Inputs!$B$29*(1+$D2501)^2*Inputs!$B$19+Inputs!$B$30*(1+$E2501)^2*Inputs!$B$20+Inputs!$B$31*(1+$F2501)^2*Inputs!$B$21+Inputs!$B$22*(1+Inputs!$B$23)^2</f>
        <v>16733.922806370239</v>
      </c>
      <c r="T2501" s="36">
        <f>Inputs!$B$12*(1+$B2501)^3*$C2501+Inputs!$B$29*(1+$D2501)^3*Inputs!$B$19+Inputs!$B$30*(1+$E2501)^3*Inputs!$B$20+Inputs!$B$31*(1+$F2501)^3*Inputs!$B$21+Inputs!$B$22*(1+Inputs!$B$23)^3</f>
        <v>19249.533685206399</v>
      </c>
      <c r="U2501" s="36">
        <f>Inputs!$B$12*(1+$B2501)^4*$C2501+Inputs!$B$29*(1+$D2501)^4*Inputs!$B$19+Inputs!$B$30*(1+$E2501)^4*Inputs!$B$20+Inputs!$B$31*(1+$F2501)^4*Inputs!$B$21+Inputs!$B$22*(1+Inputs!$B$23)^4</f>
        <v>22444.396111986862</v>
      </c>
      <c r="V2501" s="35">
        <f>Inputs!$B$13/(Q2501*(1-$G2501))</f>
        <v>1.1416917148036374</v>
      </c>
      <c r="W2501" s="36">
        <f>Inputs!$B$13</f>
        <v>12660</v>
      </c>
      <c r="X2501" s="36">
        <f t="shared" si="383"/>
        <v>13886.511836376987</v>
      </c>
      <c r="Y2501" s="36">
        <f t="shared" si="384"/>
        <v>15434.592968606981</v>
      </c>
      <c r="Z2501" s="36">
        <f t="shared" si="385"/>
        <v>17385.348751402151</v>
      </c>
      <c r="AA2501" s="36">
        <f t="shared" si="386"/>
        <v>19839.953207212184</v>
      </c>
      <c r="AB2501" s="36">
        <f t="shared" si="387"/>
        <v>58953.436659588158</v>
      </c>
      <c r="AC2501" s="36">
        <f t="shared" si="388"/>
        <v>286382.24513178045</v>
      </c>
      <c r="AD2501" s="36">
        <f t="shared" si="389"/>
        <v>178709.67943150684</v>
      </c>
    </row>
    <row r="2502" spans="1:30" ht="14.25" customHeight="1" x14ac:dyDescent="0.25">
      <c r="A2502" s="16">
        <v>2486</v>
      </c>
      <c r="B2502" s="34">
        <v>0.296567742456887</v>
      </c>
      <c r="C2502" s="34">
        <v>5.8944048759023503E-2</v>
      </c>
      <c r="D2502" s="34">
        <v>2.04719016195485E-2</v>
      </c>
      <c r="E2502" s="34">
        <v>3.75855473405751E-2</v>
      </c>
      <c r="F2502" s="34">
        <v>1.1839908210400801E-2</v>
      </c>
      <c r="G2502" s="34">
        <v>0.190226603459206</v>
      </c>
      <c r="H2502" s="35">
        <v>1.15802645363305</v>
      </c>
      <c r="I2502" s="34">
        <v>0.10102487027642799</v>
      </c>
      <c r="J2502" s="34">
        <v>2.1467680045994801E-2</v>
      </c>
      <c r="K2502" s="36">
        <f>Inputs!$B$12*(1+$B2502)^4</f>
        <v>169563.39382618922</v>
      </c>
      <c r="L2502" s="36">
        <f t="shared" si="380"/>
        <v>17463.930882057226</v>
      </c>
      <c r="M2502" s="36">
        <f t="shared" si="381"/>
        <v>193602.17588678421</v>
      </c>
      <c r="N2502" s="37">
        <f>M2502/Inputs!$B$6</f>
        <v>295.12526812009787</v>
      </c>
      <c r="O2502" s="38">
        <f>IF(N2502&gt;Inputs!$B$4,1,0)</f>
        <v>0</v>
      </c>
      <c r="P2502" s="34">
        <f t="shared" si="382"/>
        <v>7.95571902304332E-2</v>
      </c>
      <c r="Q2502" s="36">
        <f>Inputs!$B$12*(1+$B2502)^0*$C2502+Inputs!$B$29*(1+$D2502)^0*Inputs!$B$19+Inputs!$B$30*(1+$E2502)^0*Inputs!$B$20+Inputs!$B$31*(1+$F2502)^0*Inputs!$B$21+Inputs!$B$22*(1+Inputs!$B$23)^0</f>
        <v>11558.686952968332</v>
      </c>
      <c r="R2502" s="36">
        <f>Inputs!$B$12*(1+$B2502)^1*$C2502+Inputs!$B$29*(1+$D2502)^1*Inputs!$B$19+Inputs!$B$30*(1+$E2502)^1*Inputs!$B$20+Inputs!$B$31*(1+$F2502)^1*Inputs!$B$21+Inputs!$B$22*(1+Inputs!$B$23)^1</f>
        <v>12753.858089174042</v>
      </c>
      <c r="S2502" s="36">
        <f>Inputs!$B$12*(1+$B2502)^2*$C2502+Inputs!$B$29*(1+$D2502)^2*Inputs!$B$19+Inputs!$B$30*(1+$E2502)^2*Inputs!$B$20+Inputs!$B$31*(1+$F2502)^2*Inputs!$B$21+Inputs!$B$22*(1+Inputs!$B$23)^2</f>
        <v>14263.576963716456</v>
      </c>
      <c r="T2502" s="36">
        <f>Inputs!$B$12*(1+$B2502)^3*$C2502+Inputs!$B$29*(1+$D2502)^3*Inputs!$B$19+Inputs!$B$30*(1+$E2502)^3*Inputs!$B$20+Inputs!$B$31*(1+$F2502)^3*Inputs!$B$21+Inputs!$B$22*(1+Inputs!$B$23)^3</f>
        <v>16180.199829633961</v>
      </c>
      <c r="U2502" s="36">
        <f>Inputs!$B$12*(1+$B2502)^4*$C2502+Inputs!$B$29*(1+$D2502)^4*Inputs!$B$19+Inputs!$B$30*(1+$E2502)^4*Inputs!$B$20+Inputs!$B$31*(1+$F2502)^4*Inputs!$B$21+Inputs!$B$22*(1+Inputs!$B$23)^4</f>
        <v>18623.444913097315</v>
      </c>
      <c r="V2502" s="35">
        <f>Inputs!$B$13/(Q2502*(1-$G2502))</f>
        <v>1.3525760686056072</v>
      </c>
      <c r="W2502" s="36">
        <f>Inputs!$B$13</f>
        <v>12660</v>
      </c>
      <c r="X2502" s="36">
        <f t="shared" si="383"/>
        <v>13466.732965920517</v>
      </c>
      <c r="Y2502" s="36">
        <f t="shared" si="384"/>
        <v>14499.062427547842</v>
      </c>
      <c r="Z2502" s="36">
        <f t="shared" si="385"/>
        <v>15810.066274966486</v>
      </c>
      <c r="AA2502" s="36">
        <f t="shared" si="386"/>
        <v>17463.930882057226</v>
      </c>
      <c r="AB2502" s="36">
        <f t="shared" si="387"/>
        <v>55021.858414248767</v>
      </c>
      <c r="AC2502" s="36">
        <f t="shared" si="388"/>
        <v>224226.63383296138</v>
      </c>
      <c r="AD2502" s="36">
        <f t="shared" si="389"/>
        <v>138580.31747253545</v>
      </c>
    </row>
    <row r="2503" spans="1:30" ht="14.25" customHeight="1" x14ac:dyDescent="0.25">
      <c r="A2503" s="16">
        <v>2487</v>
      </c>
      <c r="B2503" s="34">
        <v>0.41528540048610602</v>
      </c>
      <c r="C2503" s="34">
        <v>4.2410837824546598E-2</v>
      </c>
      <c r="D2503" s="34">
        <v>2.3046491628202801E-2</v>
      </c>
      <c r="E2503" s="34">
        <v>5.1113689855890099E-2</v>
      </c>
      <c r="F2503" s="34">
        <v>8.3059335275741109E-3</v>
      </c>
      <c r="G2503" s="34">
        <v>0.20023098370120301</v>
      </c>
      <c r="H2503" s="35">
        <v>1.0145854445823601</v>
      </c>
      <c r="I2503" s="34">
        <v>8.8960832613119906E-2</v>
      </c>
      <c r="J2503" s="34">
        <v>2.4933528043207299E-2</v>
      </c>
      <c r="K2503" s="36">
        <f>Inputs!$B$12*(1+$B2503)^4</f>
        <v>240728.41541873873</v>
      </c>
      <c r="L2503" s="36">
        <f t="shared" si="380"/>
        <v>15387.559937198417</v>
      </c>
      <c r="M2503" s="36">
        <f t="shared" si="381"/>
        <v>214156.28197416395</v>
      </c>
      <c r="N2503" s="37">
        <f>M2503/Inputs!$B$6</f>
        <v>326.45774691183527</v>
      </c>
      <c r="O2503" s="38">
        <f>IF(N2503&gt;Inputs!$B$4,1,0)</f>
        <v>0</v>
      </c>
      <c r="P2503" s="34">
        <f t="shared" si="382"/>
        <v>6.402730456991261E-2</v>
      </c>
      <c r="Q2503" s="36">
        <f>Inputs!$B$12*(1+$B2503)^0*$C2503+Inputs!$B$29*(1+$D2503)^0*Inputs!$B$19+Inputs!$B$30*(1+$E2503)^0*Inputs!$B$20+Inputs!$B$31*(1+$F2503)^0*Inputs!$B$21+Inputs!$B$22*(1+Inputs!$B$23)^0</f>
        <v>10566.694296899717</v>
      </c>
      <c r="R2503" s="36">
        <f>Inputs!$B$12*(1+$B2503)^1*$C2503+Inputs!$B$29*(1+$D2503)^1*Inputs!$B$19+Inputs!$B$30*(1+$E2503)^1*Inputs!$B$20+Inputs!$B$31*(1+$F2503)^1*Inputs!$B$21+Inputs!$B$22*(1+Inputs!$B$23)^1</f>
        <v>11796.271709109435</v>
      </c>
      <c r="S2503" s="36">
        <f>Inputs!$B$12*(1+$B2503)^2*$C2503+Inputs!$B$29*(1+$D2503)^2*Inputs!$B$19+Inputs!$B$30*(1+$E2503)^2*Inputs!$B$20+Inputs!$B$31*(1+$F2503)^2*Inputs!$B$21+Inputs!$B$22*(1+Inputs!$B$23)^2</f>
        <v>13471.256438015003</v>
      </c>
      <c r="T2503" s="36">
        <f>Inputs!$B$12*(1+$B2503)^3*$C2503+Inputs!$B$29*(1+$D2503)^3*Inputs!$B$19+Inputs!$B$30*(1+$E2503)^3*Inputs!$B$20+Inputs!$B$31*(1+$F2503)^3*Inputs!$B$21+Inputs!$B$22*(1+Inputs!$B$23)^3</f>
        <v>15774.214810625397</v>
      </c>
      <c r="U2503" s="36">
        <f>Inputs!$B$12*(1+$B2503)^4*$C2503+Inputs!$B$29*(1+$D2503)^4*Inputs!$B$19+Inputs!$B$30*(1+$E2503)^4*Inputs!$B$20+Inputs!$B$31*(1+$F2503)^4*Inputs!$B$21+Inputs!$B$22*(1+Inputs!$B$23)^4</f>
        <v>18963.415238919442</v>
      </c>
      <c r="V2503" s="35">
        <f>Inputs!$B$13/(Q2503*(1-$G2503))</f>
        <v>1.4980626884050929</v>
      </c>
      <c r="W2503" s="36">
        <f>Inputs!$B$13</f>
        <v>12660</v>
      </c>
      <c r="X2503" s="36">
        <f t="shared" si="383"/>
        <v>12992.845318268766</v>
      </c>
      <c r="Y2503" s="36">
        <f t="shared" si="384"/>
        <v>13535.501706127043</v>
      </c>
      <c r="Z2503" s="36">
        <f t="shared" si="385"/>
        <v>14324.588649640646</v>
      </c>
      <c r="AA2503" s="36">
        <f t="shared" si="386"/>
        <v>15387.559937198417</v>
      </c>
      <c r="AB2503" s="36">
        <f t="shared" si="387"/>
        <v>53299.661110523106</v>
      </c>
      <c r="AC2503" s="36">
        <f t="shared" si="388"/>
        <v>246320.31912554105</v>
      </c>
      <c r="AD2503" s="36">
        <f t="shared" si="389"/>
        <v>160856.62086364086</v>
      </c>
    </row>
    <row r="2504" spans="1:30" ht="14.25" customHeight="1" x14ac:dyDescent="0.25">
      <c r="A2504" s="16">
        <v>2488</v>
      </c>
      <c r="B2504" s="34">
        <v>0.27172654844599398</v>
      </c>
      <c r="C2504" s="34">
        <v>7.24809045615631E-2</v>
      </c>
      <c r="D2504" s="34">
        <v>1.30847598637543E-2</v>
      </c>
      <c r="E2504" s="34">
        <v>1.9048580885291499E-2</v>
      </c>
      <c r="F2504" s="34">
        <v>1.9118101071569801E-2</v>
      </c>
      <c r="G2504" s="34">
        <v>0.19091734820779099</v>
      </c>
      <c r="H2504" s="35">
        <v>1.0025920919915501</v>
      </c>
      <c r="I2504" s="34">
        <v>0.100640778678579</v>
      </c>
      <c r="J2504" s="34">
        <v>2.2307424501520599E-2</v>
      </c>
      <c r="K2504" s="36">
        <f>Inputs!$B$12*(1+$B2504)^4</f>
        <v>156937.3088478579</v>
      </c>
      <c r="L2504" s="36">
        <f t="shared" si="380"/>
        <v>16090.848449513667</v>
      </c>
      <c r="M2504" s="36">
        <f t="shared" si="381"/>
        <v>183111.32723876872</v>
      </c>
      <c r="N2504" s="37">
        <f>M2504/Inputs!$B$6</f>
        <v>279.13312079080595</v>
      </c>
      <c r="O2504" s="38">
        <f>IF(N2504&gt;Inputs!$B$4,1,0)</f>
        <v>0</v>
      </c>
      <c r="P2504" s="34">
        <f t="shared" si="382"/>
        <v>7.8333354177058404E-2</v>
      </c>
      <c r="Q2504" s="36">
        <f>Inputs!$B$12*(1+$B2504)^0*$C2504+Inputs!$B$29*(1+$D2504)^0*Inputs!$B$19+Inputs!$B$30*(1+$E2504)^0*Inputs!$B$20+Inputs!$B$31*(1+$F2504)^0*Inputs!$B$21+Inputs!$B$22*(1+Inputs!$B$23)^0</f>
        <v>12370.898301120709</v>
      </c>
      <c r="R2504" s="36">
        <f>Inputs!$B$12*(1+$B2504)^1*$C2504+Inputs!$B$29*(1+$D2504)^1*Inputs!$B$19+Inputs!$B$30*(1+$E2504)^1*Inputs!$B$20+Inputs!$B$31*(1+$F2504)^1*Inputs!$B$21+Inputs!$B$22*(1+Inputs!$B$23)^1</f>
        <v>13660.857963726172</v>
      </c>
      <c r="S2504" s="36">
        <f>Inputs!$B$12*(1+$B2504)^2*$C2504+Inputs!$B$29*(1+$D2504)^2*Inputs!$B$19+Inputs!$B$30*(1+$E2504)^2*Inputs!$B$20+Inputs!$B$31*(1+$F2504)^2*Inputs!$B$21+Inputs!$B$22*(1+Inputs!$B$23)^2</f>
        <v>15272.971796476217</v>
      </c>
      <c r="T2504" s="36">
        <f>Inputs!$B$12*(1+$B2504)^3*$C2504+Inputs!$B$29*(1+$D2504)^3*Inputs!$B$19+Inputs!$B$30*(1+$E2504)^3*Inputs!$B$20+Inputs!$B$31*(1+$F2504)^3*Inputs!$B$21+Inputs!$B$22*(1+Inputs!$B$23)^3</f>
        <v>17294.485107460707</v>
      </c>
      <c r="U2504" s="36">
        <f>Inputs!$B$12*(1+$B2504)^4*$C2504+Inputs!$B$29*(1+$D2504)^4*Inputs!$B$19+Inputs!$B$30*(1+$E2504)^4*Inputs!$B$20+Inputs!$B$31*(1+$F2504)^4*Inputs!$B$21+Inputs!$B$22*(1+Inputs!$B$23)^4</f>
        <v>19836.350820900305</v>
      </c>
      <c r="V2504" s="35">
        <f>Inputs!$B$13/(Q2504*(1-$G2504))</f>
        <v>1.2648516156021068</v>
      </c>
      <c r="W2504" s="36">
        <f>Inputs!$B$13</f>
        <v>12660</v>
      </c>
      <c r="X2504" s="36">
        <f t="shared" si="383"/>
        <v>13255.432272001621</v>
      </c>
      <c r="Y2504" s="36">
        <f t="shared" si="384"/>
        <v>14009.510376287459</v>
      </c>
      <c r="Z2504" s="36">
        <f t="shared" si="385"/>
        <v>14946.365757003003</v>
      </c>
      <c r="AA2504" s="36">
        <f t="shared" si="386"/>
        <v>16090.848449513667</v>
      </c>
      <c r="AB2504" s="36">
        <f t="shared" si="387"/>
        <v>53098.638620986843</v>
      </c>
      <c r="AC2504" s="36">
        <f t="shared" si="388"/>
        <v>209997.31224689825</v>
      </c>
      <c r="AD2504" s="36">
        <f t="shared" si="389"/>
        <v>130012.68861778187</v>
      </c>
    </row>
    <row r="2505" spans="1:30" ht="14.25" customHeight="1" x14ac:dyDescent="0.25">
      <c r="A2505" s="16">
        <v>2489</v>
      </c>
      <c r="B2505" s="34">
        <v>0.32723590943513797</v>
      </c>
      <c r="C2505" s="34">
        <v>8.5011664984498705E-2</v>
      </c>
      <c r="D2505" s="34">
        <v>6.7282317114097301E-3</v>
      </c>
      <c r="E2505" s="34">
        <v>5.1037208972689999E-2</v>
      </c>
      <c r="F2505" s="34">
        <v>-1.0154766461084E-3</v>
      </c>
      <c r="G2505" s="34">
        <v>0.158305156650864</v>
      </c>
      <c r="H2505" s="35">
        <v>1.0781846528326799</v>
      </c>
      <c r="I2505" s="34">
        <v>9.6179058304523002E-2</v>
      </c>
      <c r="J2505" s="34">
        <v>2.3023824224665399E-2</v>
      </c>
      <c r="K2505" s="36">
        <f>Inputs!$B$12*(1+$B2505)^4</f>
        <v>186184.5947541435</v>
      </c>
      <c r="L2505" s="36">
        <f t="shared" si="380"/>
        <v>21948.560246782741</v>
      </c>
      <c r="M2505" s="36">
        <f t="shared" si="381"/>
        <v>256195.0439304114</v>
      </c>
      <c r="N2505" s="37">
        <f>M2505/Inputs!$B$6</f>
        <v>390.54122550367589</v>
      </c>
      <c r="O2505" s="38">
        <f>IF(N2505&gt;Inputs!$B$4,1,0)</f>
        <v>0</v>
      </c>
      <c r="P2505" s="34">
        <f t="shared" si="382"/>
        <v>7.3155234079857606E-2</v>
      </c>
      <c r="Q2505" s="36">
        <f>Inputs!$B$12*(1+$B2505)^0*$C2505+Inputs!$B$29*(1+$D2505)^0*Inputs!$B$19+Inputs!$B$30*(1+$E2505)^0*Inputs!$B$20+Inputs!$B$31*(1+$F2505)^0*Inputs!$B$21+Inputs!$B$22*(1+Inputs!$B$23)^0</f>
        <v>13122.743926496845</v>
      </c>
      <c r="R2505" s="36">
        <f>Inputs!$B$12*(1+$B2505)^1*$C2505+Inputs!$B$29*(1+$D2505)^1*Inputs!$B$19+Inputs!$B$30*(1+$E2505)^1*Inputs!$B$20+Inputs!$B$31*(1+$F2505)^1*Inputs!$B$21+Inputs!$B$22*(1+Inputs!$B$23)^1</f>
        <v>14868.607741405503</v>
      </c>
      <c r="S2505" s="36">
        <f>Inputs!$B$12*(1+$B2505)^2*$C2505+Inputs!$B$29*(1+$D2505)^2*Inputs!$B$19+Inputs!$B$30*(1+$E2505)^2*Inputs!$B$20+Inputs!$B$31*(1+$F2505)^2*Inputs!$B$21+Inputs!$B$22*(1+Inputs!$B$23)^2</f>
        <v>17165.294376120321</v>
      </c>
      <c r="T2505" s="36">
        <f>Inputs!$B$12*(1+$B2505)^3*$C2505+Inputs!$B$29*(1+$D2505)^3*Inputs!$B$19+Inputs!$B$30*(1+$E2505)^3*Inputs!$B$20+Inputs!$B$31*(1+$F2505)^3*Inputs!$B$21+Inputs!$B$22*(1+Inputs!$B$23)^3</f>
        <v>20191.812703626827</v>
      </c>
      <c r="U2505" s="36">
        <f>Inputs!$B$12*(1+$B2505)^4*$C2505+Inputs!$B$29*(1+$D2505)^4*Inputs!$B$19+Inputs!$B$30*(1+$E2505)^4*Inputs!$B$20+Inputs!$B$31*(1+$F2505)^4*Inputs!$B$21+Inputs!$B$22*(1+Inputs!$B$23)^4</f>
        <v>24185.675691838798</v>
      </c>
      <c r="V2505" s="35">
        <f>Inputs!$B$13/(Q2505*(1-$G2505))</f>
        <v>1.1461841142904505</v>
      </c>
      <c r="W2505" s="36">
        <f>Inputs!$B$13</f>
        <v>12660</v>
      </c>
      <c r="X2505" s="36">
        <f t="shared" si="383"/>
        <v>14131.549437614312</v>
      </c>
      <c r="Y2505" s="36">
        <f t="shared" si="384"/>
        <v>16068.772976767248</v>
      </c>
      <c r="Z2505" s="36">
        <f t="shared" si="385"/>
        <v>18613.038320763833</v>
      </c>
      <c r="AA2505" s="36">
        <f t="shared" si="386"/>
        <v>21948.560246782741</v>
      </c>
      <c r="AB2505" s="36">
        <f t="shared" si="387"/>
        <v>62267.777415062403</v>
      </c>
      <c r="AC2505" s="36">
        <f t="shared" si="388"/>
        <v>306934.97631868767</v>
      </c>
      <c r="AD2505" s="36">
        <f t="shared" si="389"/>
        <v>193927.26651534901</v>
      </c>
    </row>
    <row r="2506" spans="1:30" ht="14.25" customHeight="1" x14ac:dyDescent="0.25">
      <c r="A2506" s="16">
        <v>2490</v>
      </c>
      <c r="B2506" s="34">
        <v>0.42910290017867603</v>
      </c>
      <c r="C2506" s="34">
        <v>5.8248541951331098E-2</v>
      </c>
      <c r="D2506" s="34">
        <v>5.3045344120255702E-2</v>
      </c>
      <c r="E2506" s="34">
        <v>3.52572534836871E-2</v>
      </c>
      <c r="F2506" s="34">
        <v>1.2278640913778701E-2</v>
      </c>
      <c r="G2506" s="34">
        <v>0.166982514544713</v>
      </c>
      <c r="H2506" s="35">
        <v>1.0613464517670801</v>
      </c>
      <c r="I2506" s="34">
        <v>9.3845835368999903E-2</v>
      </c>
      <c r="J2506" s="34">
        <v>2.63828561912299E-2</v>
      </c>
      <c r="K2506" s="36">
        <f>Inputs!$B$12*(1+$B2506)^4</f>
        <v>250267.95946974456</v>
      </c>
      <c r="L2506" s="36">
        <f t="shared" si="380"/>
        <v>20925.101750832204</v>
      </c>
      <c r="M2506" s="36">
        <f t="shared" si="381"/>
        <v>264150.61022461316</v>
      </c>
      <c r="N2506" s="37">
        <f>M2506/Inputs!$B$6</f>
        <v>402.66861314727618</v>
      </c>
      <c r="O2506" s="38">
        <f>IF(N2506&gt;Inputs!$B$4,1,0)</f>
        <v>1</v>
      </c>
      <c r="P2506" s="34">
        <f t="shared" si="382"/>
        <v>6.7462979177769999E-2</v>
      </c>
      <c r="Q2506" s="36">
        <f>Inputs!$B$12*(1+$B2506)^0*$C2506+Inputs!$B$29*(1+$D2506)^0*Inputs!$B$19+Inputs!$B$30*(1+$E2506)^0*Inputs!$B$20+Inputs!$B$31*(1+$F2506)^0*Inputs!$B$21+Inputs!$B$22*(1+Inputs!$B$23)^0</f>
        <v>11516.956544506786</v>
      </c>
      <c r="R2506" s="36">
        <f>Inputs!$B$12*(1+$B2506)^1*$C2506+Inputs!$B$29*(1+$D2506)^1*Inputs!$B$19+Inputs!$B$30*(1+$E2506)^1*Inputs!$B$20+Inputs!$B$31*(1+$F2506)^1*Inputs!$B$21+Inputs!$B$22*(1+Inputs!$B$23)^1</f>
        <v>13266.539481092243</v>
      </c>
      <c r="S2506" s="36">
        <f>Inputs!$B$12*(1+$B2506)^2*$C2506+Inputs!$B$29*(1+$D2506)^2*Inputs!$B$19+Inputs!$B$30*(1+$E2506)^2*Inputs!$B$20+Inputs!$B$31*(1+$F2506)^2*Inputs!$B$21+Inputs!$B$22*(1+Inputs!$B$23)^2</f>
        <v>15670.651328618587</v>
      </c>
      <c r="T2506" s="36">
        <f>Inputs!$B$12*(1+$B2506)^3*$C2506+Inputs!$B$29*(1+$D2506)^3*Inputs!$B$19+Inputs!$B$30*(1+$E2506)^3*Inputs!$B$20+Inputs!$B$31*(1+$F2506)^3*Inputs!$B$21+Inputs!$B$22*(1+Inputs!$B$23)^3</f>
        <v>19005.975233108344</v>
      </c>
      <c r="U2506" s="36">
        <f>Inputs!$B$12*(1+$B2506)^4*$C2506+Inputs!$B$29*(1+$D2506)^4*Inputs!$B$19+Inputs!$B$30*(1+$E2506)^4*Inputs!$B$20+Inputs!$B$31*(1+$F2506)^4*Inputs!$B$21+Inputs!$B$22*(1+Inputs!$B$23)^4</f>
        <v>23667.712689158725</v>
      </c>
      <c r="V2506" s="35">
        <f>Inputs!$B$13/(Q2506*(1-$G2506))</f>
        <v>1.3195986420238184</v>
      </c>
      <c r="W2506" s="36">
        <f>Inputs!$B$13</f>
        <v>12660</v>
      </c>
      <c r="X2506" s="36">
        <f t="shared" si="383"/>
        <v>13869.723859442265</v>
      </c>
      <c r="Y2506" s="36">
        <f t="shared" si="384"/>
        <v>15540.341205074576</v>
      </c>
      <c r="Z2506" s="36">
        <f t="shared" si="385"/>
        <v>17825.747884555123</v>
      </c>
      <c r="AA2506" s="36">
        <f t="shared" si="386"/>
        <v>20925.101750832204</v>
      </c>
      <c r="AB2506" s="36">
        <f t="shared" si="387"/>
        <v>60853.659887409434</v>
      </c>
      <c r="AC2506" s="36">
        <f t="shared" si="388"/>
        <v>318354.83642839611</v>
      </c>
      <c r="AD2506" s="36">
        <f t="shared" si="389"/>
        <v>203296.95033720371</v>
      </c>
    </row>
    <row r="2507" spans="1:30" ht="14.25" customHeight="1" x14ac:dyDescent="0.25">
      <c r="A2507" s="16">
        <v>2491</v>
      </c>
      <c r="B2507" s="34">
        <v>0.37291671747904998</v>
      </c>
      <c r="C2507" s="34">
        <v>7.5534107611276893E-2</v>
      </c>
      <c r="D2507" s="34">
        <v>1.31733777695262E-2</v>
      </c>
      <c r="E2507" s="34">
        <v>3.3892577432873702E-2</v>
      </c>
      <c r="F2507" s="34">
        <v>3.2163791642081101E-2</v>
      </c>
      <c r="G2507" s="34">
        <v>0.201830675378395</v>
      </c>
      <c r="H2507" s="35">
        <v>1.0063005684372699</v>
      </c>
      <c r="I2507" s="34">
        <v>9.7911026951356797E-2</v>
      </c>
      <c r="J2507" s="34">
        <v>2.4286271228953899E-2</v>
      </c>
      <c r="K2507" s="36">
        <f>Inputs!$B$12*(1+$B2507)^4</f>
        <v>213170.95142703457</v>
      </c>
      <c r="L2507" s="36">
        <f t="shared" si="380"/>
        <v>20063.562806668309</v>
      </c>
      <c r="M2507" s="36">
        <f t="shared" si="381"/>
        <v>234161.85674858114</v>
      </c>
      <c r="N2507" s="37">
        <f>M2507/Inputs!$B$6</f>
        <v>356.95404992161758</v>
      </c>
      <c r="O2507" s="38">
        <f>IF(N2507&gt;Inputs!$B$4,1,0)</f>
        <v>0</v>
      </c>
      <c r="P2507" s="34">
        <f t="shared" si="382"/>
        <v>7.3624755722402901E-2</v>
      </c>
      <c r="Q2507" s="36">
        <f>Inputs!$B$12*(1+$B2507)^0*$C2507+Inputs!$B$29*(1+$D2507)^0*Inputs!$B$19+Inputs!$B$30*(1+$E2507)^0*Inputs!$B$20+Inputs!$B$31*(1+$F2507)^0*Inputs!$B$21+Inputs!$B$22*(1+Inputs!$B$23)^0</f>
        <v>12554.090484103534</v>
      </c>
      <c r="R2507" s="36">
        <f>Inputs!$B$12*(1+$B2507)^1*$C2507+Inputs!$B$29*(1+$D2507)^1*Inputs!$B$19+Inputs!$B$30*(1+$E2507)^1*Inputs!$B$20+Inputs!$B$31*(1+$F2507)^1*Inputs!$B$21+Inputs!$B$22*(1+Inputs!$B$23)^1</f>
        <v>14448.856415966693</v>
      </c>
      <c r="S2507" s="36">
        <f>Inputs!$B$12*(1+$B2507)^2*$C2507+Inputs!$B$29*(1+$D2507)^2*Inputs!$B$19+Inputs!$B$30*(1+$E2507)^2*Inputs!$B$20+Inputs!$B$31*(1+$F2507)^2*Inputs!$B$21+Inputs!$B$22*(1+Inputs!$B$23)^2</f>
        <v>16979.934639445579</v>
      </c>
      <c r="T2507" s="36">
        <f>Inputs!$B$12*(1+$B2507)^3*$C2507+Inputs!$B$29*(1+$D2507)^3*Inputs!$B$19+Inputs!$B$30*(1+$E2507)^3*Inputs!$B$20+Inputs!$B$31*(1+$F2507)^3*Inputs!$B$21+Inputs!$B$22*(1+Inputs!$B$23)^3</f>
        <v>20382.55206831501</v>
      </c>
      <c r="U2507" s="36">
        <f>Inputs!$B$12*(1+$B2507)^4*$C2507+Inputs!$B$29*(1+$D2507)^4*Inputs!$B$19+Inputs!$B$30*(1+$E2507)^4*Inputs!$B$20+Inputs!$B$31*(1+$F2507)^4*Inputs!$B$21+Inputs!$B$22*(1+Inputs!$B$23)^4</f>
        <v>24979.589945159845</v>
      </c>
      <c r="V2507" s="35">
        <f>Inputs!$B$13/(Q2507*(1-$G2507))</f>
        <v>1.2634364970840346</v>
      </c>
      <c r="W2507" s="36">
        <f>Inputs!$B$13</f>
        <v>12660</v>
      </c>
      <c r="X2507" s="36">
        <f t="shared" si="383"/>
        <v>13829.387025310834</v>
      </c>
      <c r="Y2507" s="36">
        <f t="shared" si="384"/>
        <v>15380.717705849745</v>
      </c>
      <c r="Z2507" s="36">
        <f t="shared" si="385"/>
        <v>17417.04866031251</v>
      </c>
      <c r="AA2507" s="36">
        <f t="shared" si="386"/>
        <v>20063.562806668309</v>
      </c>
      <c r="AB2507" s="36">
        <f t="shared" si="387"/>
        <v>59189.35319484803</v>
      </c>
      <c r="AC2507" s="36">
        <f t="shared" si="388"/>
        <v>279129.37344465649</v>
      </c>
      <c r="AD2507" s="36">
        <f t="shared" si="389"/>
        <v>174972.50355373311</v>
      </c>
    </row>
    <row r="2508" spans="1:30" ht="14.25" customHeight="1" x14ac:dyDescent="0.25">
      <c r="A2508" s="16">
        <v>2492</v>
      </c>
      <c r="B2508" s="34">
        <v>0.16256333990802099</v>
      </c>
      <c r="C2508" s="34">
        <v>0.115283153590335</v>
      </c>
      <c r="D2508" s="34">
        <v>1.4993239183017501E-2</v>
      </c>
      <c r="E2508" s="34">
        <v>5.0704397944184701E-2</v>
      </c>
      <c r="F2508" s="34">
        <v>1.3418068633355E-2</v>
      </c>
      <c r="G2508" s="34">
        <v>0.18474752430874</v>
      </c>
      <c r="H2508" s="35">
        <v>1.0292320225340901</v>
      </c>
      <c r="I2508" s="34">
        <v>0.10132957912794199</v>
      </c>
      <c r="J2508" s="34">
        <v>2.4874915895307801E-2</v>
      </c>
      <c r="K2508" s="36">
        <f>Inputs!$B$12*(1+$B2508)^4</f>
        <v>109601.81493162362</v>
      </c>
      <c r="L2508" s="36">
        <f t="shared" si="380"/>
        <v>17928.934737864973</v>
      </c>
      <c r="M2508" s="36">
        <f t="shared" si="381"/>
        <v>204487.10712848135</v>
      </c>
      <c r="N2508" s="37">
        <f>M2508/Inputs!$B$6</f>
        <v>311.71815111048988</v>
      </c>
      <c r="O2508" s="38">
        <f>IF(N2508&gt;Inputs!$B$4,1,0)</f>
        <v>0</v>
      </c>
      <c r="P2508" s="34">
        <f t="shared" si="382"/>
        <v>7.6454663232634196E-2</v>
      </c>
      <c r="Q2508" s="36">
        <f>Inputs!$B$12*(1+$B2508)^0*$C2508+Inputs!$B$29*(1+$D2508)^0*Inputs!$B$19+Inputs!$B$30*(1+$E2508)^0*Inputs!$B$20+Inputs!$B$31*(1+$F2508)^0*Inputs!$B$21+Inputs!$B$22*(1+Inputs!$B$23)^0</f>
        <v>14939.033242847021</v>
      </c>
      <c r="R2508" s="36">
        <f>Inputs!$B$12*(1+$B2508)^1*$C2508+Inputs!$B$29*(1+$D2508)^1*Inputs!$B$19+Inputs!$B$30*(1+$E2508)^1*Inputs!$B$20+Inputs!$B$31*(1+$F2508)^1*Inputs!$B$21+Inputs!$B$22*(1+Inputs!$B$23)^1</f>
        <v>16231.780458282232</v>
      </c>
      <c r="S2508" s="36">
        <f>Inputs!$B$12*(1+$B2508)^2*$C2508+Inputs!$B$29*(1+$D2508)^2*Inputs!$B$19+Inputs!$B$30*(1+$E2508)^2*Inputs!$B$20+Inputs!$B$31*(1+$F2508)^2*Inputs!$B$21+Inputs!$B$22*(1+Inputs!$B$23)^2</f>
        <v>17713.259775433151</v>
      </c>
      <c r="T2508" s="36">
        <f>Inputs!$B$12*(1+$B2508)^3*$C2508+Inputs!$B$29*(1+$D2508)^3*Inputs!$B$19+Inputs!$B$30*(1+$E2508)^3*Inputs!$B$20+Inputs!$B$31*(1+$F2508)^3*Inputs!$B$21+Inputs!$B$22*(1+Inputs!$B$23)^3</f>
        <v>19413.473983489217</v>
      </c>
      <c r="U2508" s="36">
        <f>Inputs!$B$12*(1+$B2508)^4*$C2508+Inputs!$B$29*(1+$D2508)^4*Inputs!$B$19+Inputs!$B$30*(1+$E2508)^4*Inputs!$B$20+Inputs!$B$31*(1+$F2508)^4*Inputs!$B$21+Inputs!$B$22*(1+Inputs!$B$23)^4</f>
        <v>21367.271586082567</v>
      </c>
      <c r="V2508" s="35">
        <f>Inputs!$B$13/(Q2508*(1-$G2508))</f>
        <v>1.0394870559086411</v>
      </c>
      <c r="W2508" s="36">
        <f>Inputs!$B$13</f>
        <v>12660</v>
      </c>
      <c r="X2508" s="36">
        <f t="shared" si="383"/>
        <v>13721.605170759578</v>
      </c>
      <c r="Y2508" s="36">
        <f t="shared" si="384"/>
        <v>14936.957392952794</v>
      </c>
      <c r="Z2508" s="36">
        <f t="shared" si="385"/>
        <v>16330.110821966517</v>
      </c>
      <c r="AA2508" s="36">
        <f t="shared" si="386"/>
        <v>17928.934737864973</v>
      </c>
      <c r="AB2508" s="36">
        <f t="shared" si="387"/>
        <v>56155.106972893795</v>
      </c>
      <c r="AC2508" s="36">
        <f t="shared" si="388"/>
        <v>240337.40657062511</v>
      </c>
      <c r="AD2508" s="36">
        <f t="shared" si="389"/>
        <v>148332.00015558756</v>
      </c>
    </row>
    <row r="2509" spans="1:30" ht="14.25" customHeight="1" x14ac:dyDescent="0.25">
      <c r="A2509" s="16">
        <v>2493</v>
      </c>
      <c r="B2509" s="34">
        <v>0.182217036289781</v>
      </c>
      <c r="C2509" s="34">
        <v>9.7592220383545397E-2</v>
      </c>
      <c r="D2509" s="34">
        <v>4.4759768805669502E-2</v>
      </c>
      <c r="E2509" s="34">
        <v>3.1245819393791101E-2</v>
      </c>
      <c r="F2509" s="34">
        <v>2.3190478526459398E-3</v>
      </c>
      <c r="G2509" s="34">
        <v>0.21703495089675301</v>
      </c>
      <c r="H2509" s="35">
        <v>1.00240222304312</v>
      </c>
      <c r="I2509" s="34">
        <v>9.00959536054627E-2</v>
      </c>
      <c r="J2509" s="34">
        <v>3.4539766385650802E-2</v>
      </c>
      <c r="K2509" s="36">
        <f>Inputs!$B$12*(1+$B2509)^4</f>
        <v>117203.37130201752</v>
      </c>
      <c r="L2509" s="36">
        <f t="shared" si="380"/>
        <v>15833.282474499087</v>
      </c>
      <c r="M2509" s="36">
        <f t="shared" si="381"/>
        <v>246015.92001138508</v>
      </c>
      <c r="N2509" s="37">
        <f>M2509/Inputs!$B$6</f>
        <v>375.02426831003822</v>
      </c>
      <c r="O2509" s="38">
        <f>IF(N2509&gt;Inputs!$B$4,1,0)</f>
        <v>0</v>
      </c>
      <c r="P2509" s="34">
        <f t="shared" si="382"/>
        <v>5.5556187219811898E-2</v>
      </c>
      <c r="Q2509" s="36">
        <f>Inputs!$B$12*(1+$B2509)^0*$C2509+Inputs!$B$29*(1+$D2509)^0*Inputs!$B$19+Inputs!$B$30*(1+$E2509)^0*Inputs!$B$20+Inputs!$B$31*(1+$F2509)^0*Inputs!$B$21+Inputs!$B$22*(1+Inputs!$B$23)^0</f>
        <v>13877.577250439645</v>
      </c>
      <c r="R2509" s="36">
        <f>Inputs!$B$12*(1+$B2509)^1*$C2509+Inputs!$B$29*(1+$D2509)^1*Inputs!$B$19+Inputs!$B$30*(1+$E2509)^1*Inputs!$B$20+Inputs!$B$31*(1+$F2509)^1*Inputs!$B$21+Inputs!$B$22*(1+Inputs!$B$23)^1</f>
        <v>15112.111637876376</v>
      </c>
      <c r="S2509" s="36">
        <f>Inputs!$B$12*(1+$B2509)^2*$C2509+Inputs!$B$29*(1+$D2509)^2*Inputs!$B$19+Inputs!$B$30*(1+$E2509)^2*Inputs!$B$20+Inputs!$B$31*(1+$F2509)^2*Inputs!$B$21+Inputs!$B$22*(1+Inputs!$B$23)^2</f>
        <v>16548.081630429864</v>
      </c>
      <c r="T2509" s="36">
        <f>Inputs!$B$12*(1+$B2509)^3*$C2509+Inputs!$B$29*(1+$D2509)^3*Inputs!$B$19+Inputs!$B$30*(1+$E2509)^3*Inputs!$B$20+Inputs!$B$31*(1+$F2509)^3*Inputs!$B$21+Inputs!$B$22*(1+Inputs!$B$23)^3</f>
        <v>18221.224496984774</v>
      </c>
      <c r="U2509" s="36">
        <f>Inputs!$B$12*(1+$B2509)^4*$C2509+Inputs!$B$29*(1+$D2509)^4*Inputs!$B$19+Inputs!$B$30*(1+$E2509)^4*Inputs!$B$20+Inputs!$B$31*(1+$F2509)^4*Inputs!$B$21+Inputs!$B$22*(1+Inputs!$B$23)^4</f>
        <v>20173.746665135863</v>
      </c>
      <c r="V2509" s="35">
        <f>Inputs!$B$13/(Q2509*(1-$G2509))</f>
        <v>1.1651388304678232</v>
      </c>
      <c r="W2509" s="36">
        <f>Inputs!$B$13</f>
        <v>12660</v>
      </c>
      <c r="X2509" s="36">
        <f t="shared" si="383"/>
        <v>13304.834752579385</v>
      </c>
      <c r="Y2509" s="36">
        <f t="shared" si="384"/>
        <v>14041.948202174364</v>
      </c>
      <c r="Z2509" s="36">
        <f t="shared" si="385"/>
        <v>14881.277230699856</v>
      </c>
      <c r="AA2509" s="36">
        <f t="shared" si="386"/>
        <v>15833.282474499087</v>
      </c>
      <c r="AB2509" s="36">
        <f t="shared" si="387"/>
        <v>54474.775399735459</v>
      </c>
      <c r="AC2509" s="36">
        <f t="shared" si="388"/>
        <v>294839.53402844345</v>
      </c>
      <c r="AD2509" s="36">
        <f t="shared" si="389"/>
        <v>191541.14461164962</v>
      </c>
    </row>
    <row r="2510" spans="1:30" ht="14.25" customHeight="1" x14ac:dyDescent="0.25">
      <c r="A2510" s="16">
        <v>2494</v>
      </c>
      <c r="B2510" s="34">
        <v>0.35205595014410501</v>
      </c>
      <c r="C2510" s="34">
        <v>7.8320058760672995E-2</v>
      </c>
      <c r="D2510" s="34">
        <v>3.5389218303651201E-2</v>
      </c>
      <c r="E2510" s="34">
        <v>6.9642086141026294E-2</v>
      </c>
      <c r="F2510" s="34">
        <v>3.0190588381612399E-2</v>
      </c>
      <c r="G2510" s="34">
        <v>0.18162569232571299</v>
      </c>
      <c r="H2510" s="35">
        <v>1.0032665074472</v>
      </c>
      <c r="I2510" s="34">
        <v>0.101499097708885</v>
      </c>
      <c r="J2510" s="34">
        <v>1.9931804283230201E-2</v>
      </c>
      <c r="K2510" s="36">
        <f>Inputs!$B$12*(1+$B2510)^4</f>
        <v>200507.16910676684</v>
      </c>
      <c r="L2510" s="36">
        <f t="shared" si="380"/>
        <v>20752.322067954497</v>
      </c>
      <c r="M2510" s="36">
        <f t="shared" si="381"/>
        <v>219864.68167689166</v>
      </c>
      <c r="N2510" s="37">
        <f>M2510/Inputs!$B$6</f>
        <v>335.15957572696902</v>
      </c>
      <c r="O2510" s="38">
        <f>IF(N2510&gt;Inputs!$B$4,1,0)</f>
        <v>0</v>
      </c>
      <c r="P2510" s="34">
        <f t="shared" si="382"/>
        <v>8.1567293425654802E-2</v>
      </c>
      <c r="Q2510" s="36">
        <f>Inputs!$B$12*(1+$B2510)^0*$C2510+Inputs!$B$29*(1+$D2510)^0*Inputs!$B$19+Inputs!$B$30*(1+$E2510)^0*Inputs!$B$20+Inputs!$B$31*(1+$F2510)^0*Inputs!$B$21+Inputs!$B$22*(1+Inputs!$B$23)^0</f>
        <v>12721.2475530673</v>
      </c>
      <c r="R2510" s="36">
        <f>Inputs!$B$12*(1+$B2510)^1*$C2510+Inputs!$B$29*(1+$D2510)^1*Inputs!$B$19+Inputs!$B$30*(1+$E2510)^1*Inputs!$B$20+Inputs!$B$31*(1+$F2510)^1*Inputs!$B$21+Inputs!$B$22*(1+Inputs!$B$23)^1</f>
        <v>14734.443507556411</v>
      </c>
      <c r="S2510" s="36">
        <f>Inputs!$B$12*(1+$B2510)^2*$C2510+Inputs!$B$29*(1+$D2510)^2*Inputs!$B$19+Inputs!$B$30*(1+$E2510)^2*Inputs!$B$20+Inputs!$B$31*(1+$F2510)^2*Inputs!$B$21+Inputs!$B$22*(1+Inputs!$B$23)^2</f>
        <v>17348.424564504159</v>
      </c>
      <c r="T2510" s="36">
        <f>Inputs!$B$12*(1+$B2510)^3*$C2510+Inputs!$B$29*(1+$D2510)^3*Inputs!$B$19+Inputs!$B$30*(1+$E2510)^3*Inputs!$B$20+Inputs!$B$31*(1+$F2510)^3*Inputs!$B$21+Inputs!$B$22*(1+Inputs!$B$23)^3</f>
        <v>20769.296700425679</v>
      </c>
      <c r="U2510" s="36">
        <f>Inputs!$B$12*(1+$B2510)^4*$C2510+Inputs!$B$29*(1+$D2510)^4*Inputs!$B$19+Inputs!$B$30*(1+$E2510)^4*Inputs!$B$20+Inputs!$B$31*(1+$F2510)^4*Inputs!$B$21+Inputs!$B$22*(1+Inputs!$B$23)^4</f>
        <v>25275.42099893187</v>
      </c>
      <c r="V2510" s="35">
        <f>Inputs!$B$13/(Q2510*(1-$G2510))</f>
        <v>1.2160516326938342</v>
      </c>
      <c r="W2510" s="36">
        <f>Inputs!$B$13</f>
        <v>12660</v>
      </c>
      <c r="X2510" s="36">
        <f t="shared" si="383"/>
        <v>14022.047060207269</v>
      </c>
      <c r="Y2510" s="36">
        <f t="shared" si="384"/>
        <v>15754.390131500628</v>
      </c>
      <c r="Z2510" s="36">
        <f t="shared" si="385"/>
        <v>17956.760149095953</v>
      </c>
      <c r="AA2510" s="36">
        <f t="shared" si="386"/>
        <v>20752.322067954497</v>
      </c>
      <c r="AB2510" s="36">
        <f t="shared" si="387"/>
        <v>59834.811489479733</v>
      </c>
      <c r="AC2510" s="36">
        <f t="shared" si="388"/>
        <v>259490.69045827063</v>
      </c>
      <c r="AD2510" s="36">
        <f t="shared" si="389"/>
        <v>160029.87018741193</v>
      </c>
    </row>
    <row r="2511" spans="1:30" ht="14.25" customHeight="1" x14ac:dyDescent="0.25">
      <c r="A2511" s="16">
        <v>2495</v>
      </c>
      <c r="B2511" s="34">
        <v>0.26715396220840498</v>
      </c>
      <c r="C2511" s="34">
        <v>9.5436934574697097E-2</v>
      </c>
      <c r="D2511" s="34">
        <v>2.8016612147823802E-2</v>
      </c>
      <c r="E2511" s="34">
        <v>7.4891310774435504E-2</v>
      </c>
      <c r="F2511" s="34">
        <v>2.64355344008671E-3</v>
      </c>
      <c r="G2511" s="34">
        <v>0.20329481434565999</v>
      </c>
      <c r="H2511" s="35">
        <v>1.0286106189944599</v>
      </c>
      <c r="I2511" s="34">
        <v>9.7293307132199996E-2</v>
      </c>
      <c r="J2511" s="34">
        <v>2.37666429630825E-2</v>
      </c>
      <c r="K2511" s="36">
        <f>Inputs!$B$12*(1+$B2511)^4</f>
        <v>154692.33465075202</v>
      </c>
      <c r="L2511" s="36">
        <f t="shared" si="380"/>
        <v>19480.26866613267</v>
      </c>
      <c r="M2511" s="36">
        <f t="shared" si="381"/>
        <v>229341.33263855311</v>
      </c>
      <c r="N2511" s="37">
        <f>M2511/Inputs!$B$6</f>
        <v>349.6056899977944</v>
      </c>
      <c r="O2511" s="38">
        <f>IF(N2511&gt;Inputs!$B$4,1,0)</f>
        <v>0</v>
      </c>
      <c r="P2511" s="34">
        <f t="shared" si="382"/>
        <v>7.3526664169117489E-2</v>
      </c>
      <c r="Q2511" s="36">
        <f>Inputs!$B$12*(1+$B2511)^0*$C2511+Inputs!$B$29*(1+$D2511)^0*Inputs!$B$19+Inputs!$B$30*(1+$E2511)^0*Inputs!$B$20+Inputs!$B$31*(1+$F2511)^0*Inputs!$B$21+Inputs!$B$22*(1+Inputs!$B$23)^0</f>
        <v>13748.260101908749</v>
      </c>
      <c r="R2511" s="36">
        <f>Inputs!$B$12*(1+$B2511)^1*$C2511+Inputs!$B$29*(1+$D2511)^1*Inputs!$B$19+Inputs!$B$30*(1+$E2511)^1*Inputs!$B$20+Inputs!$B$31*(1+$F2511)^1*Inputs!$B$21+Inputs!$B$22*(1+Inputs!$B$23)^1</f>
        <v>15501.393551570454</v>
      </c>
      <c r="S2511" s="36">
        <f>Inputs!$B$12*(1+$B2511)^2*$C2511+Inputs!$B$29*(1+$D2511)^2*Inputs!$B$19+Inputs!$B$30*(1+$E2511)^2*Inputs!$B$20+Inputs!$B$31*(1+$F2511)^2*Inputs!$B$21+Inputs!$B$22*(1+Inputs!$B$23)^2</f>
        <v>17677.844615982722</v>
      </c>
      <c r="T2511" s="36">
        <f>Inputs!$B$12*(1+$B2511)^3*$C2511+Inputs!$B$29*(1+$D2511)^3*Inputs!$B$19+Inputs!$B$30*(1+$E2511)^3*Inputs!$B$20+Inputs!$B$31*(1+$F2511)^3*Inputs!$B$21+Inputs!$B$22*(1+Inputs!$B$23)^3</f>
        <v>20387.860651126954</v>
      </c>
      <c r="U2511" s="36">
        <f>Inputs!$B$12*(1+$B2511)^4*$C2511+Inputs!$B$29*(1+$D2511)^4*Inputs!$B$19+Inputs!$B$30*(1+$E2511)^4*Inputs!$B$20+Inputs!$B$31*(1+$F2511)^4*Inputs!$B$21+Inputs!$B$22*(1+Inputs!$B$23)^4</f>
        <v>23770.936658709928</v>
      </c>
      <c r="V2511" s="35">
        <f>Inputs!$B$13/(Q2511*(1-$G2511))</f>
        <v>1.1558149878774058</v>
      </c>
      <c r="W2511" s="36">
        <f>Inputs!$B$13</f>
        <v>12660</v>
      </c>
      <c r="X2511" s="36">
        <f t="shared" si="383"/>
        <v>13881.617277127551</v>
      </c>
      <c r="Y2511" s="36">
        <f t="shared" si="384"/>
        <v>15382.758410682871</v>
      </c>
      <c r="Z2511" s="36">
        <f t="shared" si="385"/>
        <v>17224.388635789113</v>
      </c>
      <c r="AA2511" s="36">
        <f t="shared" si="386"/>
        <v>19480.26866613267</v>
      </c>
      <c r="AB2511" s="36">
        <f t="shared" si="387"/>
        <v>58836.221150970763</v>
      </c>
      <c r="AC2511" s="36">
        <f t="shared" si="388"/>
        <v>271238.32533017441</v>
      </c>
      <c r="AD2511" s="36">
        <f t="shared" si="389"/>
        <v>170505.11148758236</v>
      </c>
    </row>
    <row r="2512" spans="1:30" ht="14.25" customHeight="1" x14ac:dyDescent="0.25">
      <c r="A2512" s="16">
        <v>2496</v>
      </c>
      <c r="B2512" s="34">
        <v>0.17307727415584701</v>
      </c>
      <c r="C2512" s="34">
        <v>9.0927143008878802E-2</v>
      </c>
      <c r="D2512" s="34">
        <v>3.4865205994608399E-2</v>
      </c>
      <c r="E2512" s="34">
        <v>4.1047222717553102E-2</v>
      </c>
      <c r="F2512" s="34">
        <v>2.0680843884644601E-2</v>
      </c>
      <c r="G2512" s="34">
        <v>0.15922941482401101</v>
      </c>
      <c r="H2512" s="35">
        <v>1.1416038171227301</v>
      </c>
      <c r="I2512" s="34">
        <v>9.8063512266266695E-2</v>
      </c>
      <c r="J2512" s="34">
        <v>2.5306803413123701E-2</v>
      </c>
      <c r="K2512" s="36">
        <f>Inputs!$B$12*(1+$B2512)^4</f>
        <v>113620.7720030356</v>
      </c>
      <c r="L2512" s="36">
        <f t="shared" si="380"/>
        <v>18594.318405942882</v>
      </c>
      <c r="M2512" s="36">
        <f t="shared" si="381"/>
        <v>221843.76099249104</v>
      </c>
      <c r="N2512" s="37">
        <f>M2512/Inputs!$B$6</f>
        <v>338.1764649275778</v>
      </c>
      <c r="O2512" s="38">
        <f>IF(N2512&gt;Inputs!$B$4,1,0)</f>
        <v>0</v>
      </c>
      <c r="P2512" s="34">
        <f t="shared" si="382"/>
        <v>7.275670885314299E-2</v>
      </c>
      <c r="Q2512" s="36">
        <f>Inputs!$B$12*(1+$B2512)^0*$C2512+Inputs!$B$29*(1+$D2512)^0*Inputs!$B$19+Inputs!$B$30*(1+$E2512)^0*Inputs!$B$20+Inputs!$B$31*(1+$F2512)^0*Inputs!$B$21+Inputs!$B$22*(1+Inputs!$B$23)^0</f>
        <v>13477.672607959648</v>
      </c>
      <c r="R2512" s="36">
        <f>Inputs!$B$12*(1+$B2512)^1*$C2512+Inputs!$B$29*(1+$D2512)^1*Inputs!$B$19+Inputs!$B$30*(1+$E2512)^1*Inputs!$B$20+Inputs!$B$31*(1+$F2512)^1*Inputs!$B$21+Inputs!$B$22*(1+Inputs!$B$23)^1</f>
        <v>14664.303998223237</v>
      </c>
      <c r="S2512" s="36">
        <f>Inputs!$B$12*(1+$B2512)^2*$C2512+Inputs!$B$29*(1+$D2512)^2*Inputs!$B$19+Inputs!$B$30*(1+$E2512)^2*Inputs!$B$20+Inputs!$B$31*(1+$F2512)^2*Inputs!$B$21+Inputs!$B$22*(1+Inputs!$B$23)^2</f>
        <v>16022.462496523152</v>
      </c>
      <c r="T2512" s="36">
        <f>Inputs!$B$12*(1+$B2512)^3*$C2512+Inputs!$B$29*(1+$D2512)^3*Inputs!$B$19+Inputs!$B$30*(1+$E2512)^3*Inputs!$B$20+Inputs!$B$31*(1+$F2512)^3*Inputs!$B$21+Inputs!$B$22*(1+Inputs!$B$23)^3</f>
        <v>17580.724910720215</v>
      </c>
      <c r="U2512" s="36">
        <f>Inputs!$B$12*(1+$B2512)^4*$C2512+Inputs!$B$29*(1+$D2512)^4*Inputs!$B$19+Inputs!$B$30*(1+$E2512)^4*Inputs!$B$20+Inputs!$B$31*(1+$F2512)^4*Inputs!$B$21+Inputs!$B$22*(1+Inputs!$B$23)^4</f>
        <v>19372.574601303699</v>
      </c>
      <c r="V2512" s="35">
        <f>Inputs!$B$13/(Q2512*(1-$G2512))</f>
        <v>1.1172266685593923</v>
      </c>
      <c r="W2512" s="36">
        <f>Inputs!$B$13</f>
        <v>12660</v>
      </c>
      <c r="X2512" s="36">
        <f t="shared" si="383"/>
        <v>13849.778418675056</v>
      </c>
      <c r="Y2512" s="36">
        <f t="shared" si="384"/>
        <v>15214.595751643412</v>
      </c>
      <c r="Z2512" s="36">
        <f t="shared" si="385"/>
        <v>16784.371025334014</v>
      </c>
      <c r="AA2512" s="36">
        <f t="shared" si="386"/>
        <v>18594.318405942882</v>
      </c>
      <c r="AB2512" s="36">
        <f t="shared" si="387"/>
        <v>57700.236500908519</v>
      </c>
      <c r="AC2512" s="36">
        <f t="shared" si="388"/>
        <v>262036.05780086806</v>
      </c>
      <c r="AD2512" s="36">
        <f t="shared" si="389"/>
        <v>164143.5244915825</v>
      </c>
    </row>
    <row r="2513" spans="1:30" ht="14.25" customHeight="1" x14ac:dyDescent="0.25">
      <c r="A2513" s="16">
        <v>2497</v>
      </c>
      <c r="B2513" s="34">
        <v>0.26055458304715501</v>
      </c>
      <c r="C2513" s="34">
        <v>7.2633080488513302E-2</v>
      </c>
      <c r="D2513" s="34">
        <v>4.9182083488708998E-2</v>
      </c>
      <c r="E2513" s="34">
        <v>3.90340921206229E-2</v>
      </c>
      <c r="F2513" s="34">
        <v>-4.8337332822745802E-3</v>
      </c>
      <c r="G2513" s="34">
        <v>0.20478212778520599</v>
      </c>
      <c r="H2513" s="35">
        <v>1.1138048959842901</v>
      </c>
      <c r="I2513" s="34">
        <v>0.10326257175992599</v>
      </c>
      <c r="J2513" s="34">
        <v>2.8896005979196601E-2</v>
      </c>
      <c r="K2513" s="36">
        <f>Inputs!$B$12*(1+$B2513)^4</f>
        <v>151494.85134275304</v>
      </c>
      <c r="L2513" s="36">
        <f t="shared" ref="L2513:L2576" si="390">AA2513</f>
        <v>17505.519873030746</v>
      </c>
      <c r="M2513" s="36">
        <f t="shared" ref="M2513:M2576" si="391">AB2513+AD2513</f>
        <v>203075.81812380371</v>
      </c>
      <c r="N2513" s="37">
        <f>M2513/Inputs!$B$6</f>
        <v>309.56679592043247</v>
      </c>
      <c r="O2513" s="38">
        <f>IF(N2513&gt;Inputs!$B$4,1,0)</f>
        <v>0</v>
      </c>
      <c r="P2513" s="34">
        <f t="shared" ref="P2513:P2576" si="392">I2513-J2513</f>
        <v>7.4366565780729393E-2</v>
      </c>
      <c r="Q2513" s="36">
        <f>Inputs!$B$12*(1+$B2513)^0*$C2513+Inputs!$B$29*(1+$D2513)^0*Inputs!$B$19+Inputs!$B$30*(1+$E2513)^0*Inputs!$B$20+Inputs!$B$31*(1+$F2513)^0*Inputs!$B$21+Inputs!$B$22*(1+Inputs!$B$23)^0</f>
        <v>12380.028856737721</v>
      </c>
      <c r="R2513" s="36">
        <f>Inputs!$B$12*(1+$B2513)^1*$C2513+Inputs!$B$29*(1+$D2513)^1*Inputs!$B$19+Inputs!$B$30*(1+$E2513)^1*Inputs!$B$20+Inputs!$B$31*(1+$F2513)^1*Inputs!$B$21+Inputs!$B$22*(1+Inputs!$B$23)^1</f>
        <v>13684.937688094813</v>
      </c>
      <c r="S2513" s="36">
        <f>Inputs!$B$12*(1+$B2513)^2*$C2513+Inputs!$B$29*(1+$D2513)^2*Inputs!$B$19+Inputs!$B$30*(1+$E2513)^2*Inputs!$B$20+Inputs!$B$31*(1+$F2513)^2*Inputs!$B$21+Inputs!$B$22*(1+Inputs!$B$23)^2</f>
        <v>15295.544131740866</v>
      </c>
      <c r="T2513" s="36">
        <f>Inputs!$B$12*(1+$B2513)^3*$C2513+Inputs!$B$29*(1+$D2513)^3*Inputs!$B$19+Inputs!$B$30*(1+$E2513)^3*Inputs!$B$20+Inputs!$B$31*(1+$F2513)^3*Inputs!$B$21+Inputs!$B$22*(1+Inputs!$B$23)^3</f>
        <v>17289.41445029949</v>
      </c>
      <c r="U2513" s="36">
        <f>Inputs!$B$12*(1+$B2513)^4*$C2513+Inputs!$B$29*(1+$D2513)^4*Inputs!$B$19+Inputs!$B$30*(1+$E2513)^4*Inputs!$B$20+Inputs!$B$31*(1+$F2513)^4*Inputs!$B$21+Inputs!$B$22*(1+Inputs!$B$23)^4</f>
        <v>19764.22357930832</v>
      </c>
      <c r="V2513" s="35">
        <f>Inputs!$B$13/(Q2513*(1-$G2513))</f>
        <v>1.2859554299467535</v>
      </c>
      <c r="W2513" s="36">
        <f>Inputs!$B$13</f>
        <v>12660</v>
      </c>
      <c r="X2513" s="36">
        <f t="shared" ref="X2513:X2576" si="393">R2513*(1-$G2513)*($V2513+($H2513-$V2513)*1/4)</f>
        <v>13526.061657296519</v>
      </c>
      <c r="Y2513" s="36">
        <f t="shared" ref="Y2513:Y2576" si="394">S2513*(1-$G2513)*($V2513+($H2513-$V2513)*2/4)</f>
        <v>14594.490457962393</v>
      </c>
      <c r="Z2513" s="36">
        <f t="shared" ref="Z2513:Z2576" si="395">T2513*(1-$G2513)*($V2513+($H2513-$V2513)*3/4)</f>
        <v>15905.255997410119</v>
      </c>
      <c r="AA2513" s="36">
        <f t="shared" ref="AA2513:AA2576" si="396">U2513*(1-$G2513)*$H2513</f>
        <v>17505.519873030746</v>
      </c>
      <c r="AB2513" s="36">
        <f t="shared" ref="AB2513:AB2576" si="397">W2513/(1+$I2513)^1+X2513/(1+$I2513)^2+Y2513/(1+$I2513)^3+Z2513/(1+$I2513)^4+AA2513/(1+$I2513)^5</f>
        <v>54901.020431535275</v>
      </c>
      <c r="AC2513" s="36">
        <f t="shared" ref="AC2513:AC2576" si="398">AA2513*(1+$J2513)/($I2513-$J2513)</f>
        <v>242197.00467354467</v>
      </c>
      <c r="AD2513" s="36">
        <f t="shared" ref="AD2513:AD2576" si="399">AC2513/(1+$I2513)^5</f>
        <v>148174.79769226845</v>
      </c>
    </row>
    <row r="2514" spans="1:30" ht="14.25" customHeight="1" x14ac:dyDescent="0.25">
      <c r="A2514" s="16">
        <v>2498</v>
      </c>
      <c r="B2514" s="34">
        <v>0.356141788004397</v>
      </c>
      <c r="C2514" s="34">
        <v>9.0842992935977196E-2</v>
      </c>
      <c r="D2514" s="34">
        <v>1.3374571416844399E-2</v>
      </c>
      <c r="E2514" s="34">
        <v>2.2883270486849999E-2</v>
      </c>
      <c r="F2514" s="34">
        <v>2.5104846919484201E-2</v>
      </c>
      <c r="G2514" s="34">
        <v>0.20625617618646799</v>
      </c>
      <c r="H2514" s="35">
        <v>1.0518744395153301</v>
      </c>
      <c r="I2514" s="34">
        <v>9.95714500914711E-2</v>
      </c>
      <c r="J2514" s="34">
        <v>2.2515216546825801E-2</v>
      </c>
      <c r="K2514" s="36">
        <f>Inputs!$B$12*(1+$B2514)^4</f>
        <v>202941.86366315075</v>
      </c>
      <c r="L2514" s="36">
        <f t="shared" si="390"/>
        <v>22590.89621419532</v>
      </c>
      <c r="M2514" s="36">
        <f t="shared" si="391"/>
        <v>249060.81164815521</v>
      </c>
      <c r="N2514" s="37">
        <f>M2514/Inputs!$B$6</f>
        <v>379.66587141487076</v>
      </c>
      <c r="O2514" s="38">
        <f>IF(N2514&gt;Inputs!$B$4,1,0)</f>
        <v>0</v>
      </c>
      <c r="P2514" s="34">
        <f t="shared" si="392"/>
        <v>7.7056233544645303E-2</v>
      </c>
      <c r="Q2514" s="36">
        <f>Inputs!$B$12*(1+$B2514)^0*$C2514+Inputs!$B$29*(1+$D2514)^0*Inputs!$B$19+Inputs!$B$30*(1+$E2514)^0*Inputs!$B$20+Inputs!$B$31*(1+$F2514)^0*Inputs!$B$21+Inputs!$B$22*(1+Inputs!$B$23)^0</f>
        <v>13472.623603585555</v>
      </c>
      <c r="R2514" s="36">
        <f>Inputs!$B$12*(1+$B2514)^1*$C2514+Inputs!$B$29*(1+$D2514)^1*Inputs!$B$19+Inputs!$B$30*(1+$E2514)^1*Inputs!$B$20+Inputs!$B$31*(1+$F2514)^1*Inputs!$B$21+Inputs!$B$22*(1+Inputs!$B$23)^1</f>
        <v>15559.663266537609</v>
      </c>
      <c r="S2514" s="36">
        <f>Inputs!$B$12*(1+$B2514)^2*$C2514+Inputs!$B$29*(1+$D2514)^2*Inputs!$B$19+Inputs!$B$30*(1+$E2514)^2*Inputs!$B$20+Inputs!$B$31*(1+$F2514)^2*Inputs!$B$21+Inputs!$B$22*(1+Inputs!$B$23)^2</f>
        <v>18340.716826396143</v>
      </c>
      <c r="T2514" s="36">
        <f>Inputs!$B$12*(1+$B2514)^3*$C2514+Inputs!$B$29*(1+$D2514)^3*Inputs!$B$19+Inputs!$B$30*(1+$E2514)^3*Inputs!$B$20+Inputs!$B$31*(1+$F2514)^3*Inputs!$B$21+Inputs!$B$22*(1+Inputs!$B$23)^3</f>
        <v>22062.044849419668</v>
      </c>
      <c r="U2514" s="36">
        <f>Inputs!$B$12*(1+$B2514)^4*$C2514+Inputs!$B$29*(1+$D2514)^4*Inputs!$B$19+Inputs!$B$30*(1+$E2514)^4*Inputs!$B$20+Inputs!$B$31*(1+$F2514)^4*Inputs!$B$21+Inputs!$B$22*(1+Inputs!$B$23)^4</f>
        <v>27057.595466173319</v>
      </c>
      <c r="V2514" s="35">
        <f>Inputs!$B$13/(Q2514*(1-$G2514))</f>
        <v>1.1838622434442612</v>
      </c>
      <c r="W2514" s="36">
        <f>Inputs!$B$13</f>
        <v>12660</v>
      </c>
      <c r="X2514" s="36">
        <f t="shared" si="393"/>
        <v>14213.631307641457</v>
      </c>
      <c r="Y2514" s="36">
        <f t="shared" si="394"/>
        <v>16273.738066038077</v>
      </c>
      <c r="Z2514" s="36">
        <f t="shared" si="395"/>
        <v>18997.846686631943</v>
      </c>
      <c r="AA2514" s="36">
        <f t="shared" si="396"/>
        <v>22590.89621419532</v>
      </c>
      <c r="AB2514" s="36">
        <f t="shared" si="397"/>
        <v>62561.090139467851</v>
      </c>
      <c r="AC2514" s="36">
        <f t="shared" si="398"/>
        <v>299775.03534559923</v>
      </c>
      <c r="AD2514" s="36">
        <f t="shared" si="399"/>
        <v>186499.72150868736</v>
      </c>
    </row>
    <row r="2515" spans="1:30" ht="14.25" customHeight="1" x14ac:dyDescent="0.25">
      <c r="A2515" s="16">
        <v>2499</v>
      </c>
      <c r="B2515" s="34">
        <v>0.28142015493530798</v>
      </c>
      <c r="C2515" s="34">
        <v>9.3281625514093094E-2</v>
      </c>
      <c r="D2515" s="34">
        <v>2.09446854575474E-2</v>
      </c>
      <c r="E2515" s="34">
        <v>5.5080375496884097E-2</v>
      </c>
      <c r="F2515" s="34">
        <v>-5.2677135216107698E-4</v>
      </c>
      <c r="G2515" s="34">
        <v>0.179478500472567</v>
      </c>
      <c r="H2515" s="35">
        <v>1.04662751489571</v>
      </c>
      <c r="I2515" s="34">
        <v>9.7502862790633693E-2</v>
      </c>
      <c r="J2515" s="34">
        <v>2.3875212007485599E-2</v>
      </c>
      <c r="K2515" s="36">
        <f>Inputs!$B$12*(1+$B2515)^4</f>
        <v>161777.2514438878</v>
      </c>
      <c r="L2515" s="36">
        <f t="shared" si="390"/>
        <v>20353.407498256202</v>
      </c>
      <c r="M2515" s="36">
        <f t="shared" si="391"/>
        <v>237726.82091693551</v>
      </c>
      <c r="N2515" s="37">
        <f>M2515/Inputs!$B$6</f>
        <v>362.38844651971874</v>
      </c>
      <c r="O2515" s="38">
        <f>IF(N2515&gt;Inputs!$B$4,1,0)</f>
        <v>0</v>
      </c>
      <c r="P2515" s="34">
        <f t="shared" si="392"/>
        <v>7.3627650783148091E-2</v>
      </c>
      <c r="Q2515" s="36">
        <f>Inputs!$B$12*(1+$B2515)^0*$C2515+Inputs!$B$29*(1+$D2515)^0*Inputs!$B$19+Inputs!$B$30*(1+$E2515)^0*Inputs!$B$20+Inputs!$B$31*(1+$F2515)^0*Inputs!$B$21+Inputs!$B$22*(1+Inputs!$B$23)^0</f>
        <v>13618.941558272509</v>
      </c>
      <c r="R2515" s="36">
        <f>Inputs!$B$12*(1+$B2515)^1*$C2515+Inputs!$B$29*(1+$D2515)^1*Inputs!$B$19+Inputs!$B$30*(1+$E2515)^1*Inputs!$B$20+Inputs!$B$31*(1+$F2515)^1*Inputs!$B$21+Inputs!$B$22*(1+Inputs!$B$23)^1</f>
        <v>15330.00548261989</v>
      </c>
      <c r="S2515" s="36">
        <f>Inputs!$B$12*(1+$B2515)^2*$C2515+Inputs!$B$29*(1+$D2515)^2*Inputs!$B$19+Inputs!$B$30*(1+$E2515)^2*Inputs!$B$20+Inputs!$B$31*(1+$F2515)^2*Inputs!$B$21+Inputs!$B$22*(1+Inputs!$B$23)^2</f>
        <v>17491.322874363461</v>
      </c>
      <c r="T2515" s="36">
        <f>Inputs!$B$12*(1+$B2515)^3*$C2515+Inputs!$B$29*(1+$D2515)^3*Inputs!$B$19+Inputs!$B$30*(1+$E2515)^3*Inputs!$B$20+Inputs!$B$31*(1+$F2515)^3*Inputs!$B$21+Inputs!$B$22*(1+Inputs!$B$23)^3</f>
        <v>20228.0234997425</v>
      </c>
      <c r="U2515" s="36">
        <f>Inputs!$B$12*(1+$B2515)^4*$C2515+Inputs!$B$29*(1+$D2515)^4*Inputs!$B$19+Inputs!$B$30*(1+$E2515)^4*Inputs!$B$20+Inputs!$B$31*(1+$F2515)^4*Inputs!$B$21+Inputs!$B$22*(1+Inputs!$B$23)^4</f>
        <v>23700.363935182169</v>
      </c>
      <c r="V2515" s="35">
        <f>Inputs!$B$13/(Q2515*(1-$G2515))</f>
        <v>1.1329229757494013</v>
      </c>
      <c r="W2515" s="36">
        <f>Inputs!$B$13</f>
        <v>12660</v>
      </c>
      <c r="X2515" s="36">
        <f t="shared" si="393"/>
        <v>13979.214906418238</v>
      </c>
      <c r="Y2515" s="36">
        <f t="shared" si="394"/>
        <v>15640.461375628751</v>
      </c>
      <c r="Z2515" s="36">
        <f t="shared" si="395"/>
        <v>17729.502502384952</v>
      </c>
      <c r="AA2515" s="36">
        <f t="shared" si="396"/>
        <v>20353.407498256202</v>
      </c>
      <c r="AB2515" s="36">
        <f t="shared" si="397"/>
        <v>59974.653881562888</v>
      </c>
      <c r="AC2515" s="36">
        <f t="shared" si="398"/>
        <v>283037.0003075194</v>
      </c>
      <c r="AD2515" s="36">
        <f t="shared" si="399"/>
        <v>177752.16703537261</v>
      </c>
    </row>
    <row r="2516" spans="1:30" ht="14.25" customHeight="1" x14ac:dyDescent="0.25">
      <c r="A2516" s="16">
        <v>2500</v>
      </c>
      <c r="B2516" s="34">
        <v>0.31758117745244302</v>
      </c>
      <c r="C2516" s="34">
        <v>6.4388919892639895E-2</v>
      </c>
      <c r="D2516" s="34">
        <v>4.4142532555522397E-2</v>
      </c>
      <c r="E2516" s="34">
        <v>2.8485680748814701E-2</v>
      </c>
      <c r="F2516" s="34">
        <v>8.7711119542388406E-3</v>
      </c>
      <c r="G2516" s="34">
        <v>0.17725224577006199</v>
      </c>
      <c r="H2516" s="35">
        <v>0.93763686321956097</v>
      </c>
      <c r="I2516" s="34">
        <v>9.4165460303083801E-2</v>
      </c>
      <c r="J2516" s="34">
        <v>2.9021066541429601E-2</v>
      </c>
      <c r="K2516" s="36">
        <f>Inputs!$B$12*(1+$B2516)^4</f>
        <v>180825.95958412919</v>
      </c>
      <c r="L2516" s="36">
        <f t="shared" si="390"/>
        <v>15781.832694432129</v>
      </c>
      <c r="M2516" s="36">
        <f t="shared" si="391"/>
        <v>212487.07835213889</v>
      </c>
      <c r="N2516" s="37">
        <f>M2516/Inputs!$B$6</f>
        <v>323.91322919533366</v>
      </c>
      <c r="O2516" s="38">
        <f>IF(N2516&gt;Inputs!$B$4,1,0)</f>
        <v>0</v>
      </c>
      <c r="P2516" s="34">
        <f t="shared" si="392"/>
        <v>6.5144393761654207E-2</v>
      </c>
      <c r="Q2516" s="36">
        <f>Inputs!$B$12*(1+$B2516)^0*$C2516+Inputs!$B$29*(1+$D2516)^0*Inputs!$B$19+Inputs!$B$30*(1+$E2516)^0*Inputs!$B$20+Inputs!$B$31*(1+$F2516)^0*Inputs!$B$21+Inputs!$B$22*(1+Inputs!$B$23)^0</f>
        <v>11885.379220985316</v>
      </c>
      <c r="R2516" s="36">
        <f>Inputs!$B$12*(1+$B2516)^1*$C2516+Inputs!$B$29*(1+$D2516)^1*Inputs!$B$19+Inputs!$B$30*(1+$E2516)^1*Inputs!$B$20+Inputs!$B$31*(1+$F2516)^1*Inputs!$B$21+Inputs!$B$22*(1+Inputs!$B$23)^1</f>
        <v>13300.01094224687</v>
      </c>
      <c r="S2516" s="36">
        <f>Inputs!$B$12*(1+$B2516)^2*$C2516+Inputs!$B$29*(1+$D2516)^2*Inputs!$B$19+Inputs!$B$30*(1+$E2516)^2*Inputs!$B$20+Inputs!$B$31*(1+$F2516)^2*Inputs!$B$21+Inputs!$B$22*(1+Inputs!$B$23)^2</f>
        <v>15111.032254326939</v>
      </c>
      <c r="T2516" s="36">
        <f>Inputs!$B$12*(1+$B2516)^3*$C2516+Inputs!$B$29*(1+$D2516)^3*Inputs!$B$19+Inputs!$B$30*(1+$E2516)^3*Inputs!$B$20+Inputs!$B$31*(1+$F2516)^3*Inputs!$B$21+Inputs!$B$22*(1+Inputs!$B$23)^3</f>
        <v>17442.470585540694</v>
      </c>
      <c r="U2516" s="36">
        <f>Inputs!$B$12*(1+$B2516)^4*$C2516+Inputs!$B$29*(1+$D2516)^4*Inputs!$B$19+Inputs!$B$30*(1+$E2516)^4*Inputs!$B$20+Inputs!$B$31*(1+$F2516)^4*Inputs!$B$21+Inputs!$B$22*(1+Inputs!$B$23)^4</f>
        <v>20457.664697794989</v>
      </c>
      <c r="V2516" s="35">
        <f>Inputs!$B$13/(Q2516*(1-$G2516))</f>
        <v>1.2946547141972782</v>
      </c>
      <c r="W2516" s="36">
        <f>Inputs!$B$13</f>
        <v>12660</v>
      </c>
      <c r="X2516" s="36">
        <f t="shared" si="393"/>
        <v>13190.157504620491</v>
      </c>
      <c r="Y2516" s="36">
        <f t="shared" si="394"/>
        <v>13876.558250108897</v>
      </c>
      <c r="Z2516" s="36">
        <f t="shared" si="395"/>
        <v>14736.664292739295</v>
      </c>
      <c r="AA2516" s="36">
        <f t="shared" si="396"/>
        <v>15781.832694432129</v>
      </c>
      <c r="AB2516" s="36">
        <f t="shared" si="397"/>
        <v>53526.421740607737</v>
      </c>
      <c r="AC2516" s="36">
        <f t="shared" si="398"/>
        <v>249289.883188109</v>
      </c>
      <c r="AD2516" s="36">
        <f t="shared" si="399"/>
        <v>158960.65661153116</v>
      </c>
    </row>
    <row r="2517" spans="1:30" ht="14.25" customHeight="1" x14ac:dyDescent="0.25">
      <c r="A2517" s="16">
        <v>2501</v>
      </c>
      <c r="B2517" s="34">
        <v>0.289314486008385</v>
      </c>
      <c r="C2517" s="34">
        <v>7.5427243613108805E-2</v>
      </c>
      <c r="D2517" s="34">
        <v>4.0129187775583802E-2</v>
      </c>
      <c r="E2517" s="34">
        <v>6.6308177963946002E-2</v>
      </c>
      <c r="F2517" s="34">
        <v>3.2818809423753398E-2</v>
      </c>
      <c r="G2517" s="34">
        <v>0.211016720780316</v>
      </c>
      <c r="H2517" s="35">
        <v>1.04423358635568</v>
      </c>
      <c r="I2517" s="34">
        <v>9.6448849147718799E-2</v>
      </c>
      <c r="J2517" s="34">
        <v>2.5308467884885701E-2</v>
      </c>
      <c r="K2517" s="36">
        <f>Inputs!$B$12*(1+$B2517)^4</f>
        <v>165800.82954088747</v>
      </c>
      <c r="L2517" s="36">
        <f t="shared" si="390"/>
        <v>18256.239727477634</v>
      </c>
      <c r="M2517" s="36">
        <f t="shared" si="391"/>
        <v>223237.48018721701</v>
      </c>
      <c r="N2517" s="37">
        <f>M2517/Inputs!$B$6</f>
        <v>340.30103687075763</v>
      </c>
      <c r="O2517" s="38">
        <f>IF(N2517&gt;Inputs!$B$4,1,0)</f>
        <v>0</v>
      </c>
      <c r="P2517" s="34">
        <f t="shared" si="392"/>
        <v>7.1140381262833091E-2</v>
      </c>
      <c r="Q2517" s="36">
        <f>Inputs!$B$12*(1+$B2517)^0*$C2517+Inputs!$B$29*(1+$D2517)^0*Inputs!$B$19+Inputs!$B$30*(1+$E2517)^0*Inputs!$B$20+Inputs!$B$31*(1+$F2517)^0*Inputs!$B$21+Inputs!$B$22*(1+Inputs!$B$23)^0</f>
        <v>12547.678644213451</v>
      </c>
      <c r="R2517" s="36">
        <f>Inputs!$B$12*(1+$B2517)^1*$C2517+Inputs!$B$29*(1+$D2517)^1*Inputs!$B$19+Inputs!$B$30*(1+$E2517)^1*Inputs!$B$20+Inputs!$B$31*(1+$F2517)^1*Inputs!$B$21+Inputs!$B$22*(1+Inputs!$B$23)^1</f>
        <v>14234.951770706168</v>
      </c>
      <c r="S2517" s="36">
        <f>Inputs!$B$12*(1+$B2517)^2*$C2517+Inputs!$B$29*(1+$D2517)^2*Inputs!$B$19+Inputs!$B$30*(1+$E2517)^2*Inputs!$B$20+Inputs!$B$31*(1+$F2517)^2*Inputs!$B$21+Inputs!$B$22*(1+Inputs!$B$23)^2</f>
        <v>16320.173779541219</v>
      </c>
      <c r="T2517" s="36">
        <f>Inputs!$B$12*(1+$B2517)^3*$C2517+Inputs!$B$29*(1+$D2517)^3*Inputs!$B$19+Inputs!$B$30*(1+$E2517)^3*Inputs!$B$20+Inputs!$B$31*(1+$F2517)^3*Inputs!$B$21+Inputs!$B$22*(1+Inputs!$B$23)^3</f>
        <v>18913.981951680762</v>
      </c>
      <c r="U2517" s="36">
        <f>Inputs!$B$12*(1+$B2517)^4*$C2517+Inputs!$B$29*(1+$D2517)^4*Inputs!$B$19+Inputs!$B$30*(1+$E2517)^4*Inputs!$B$20+Inputs!$B$31*(1+$F2517)^4*Inputs!$B$21+Inputs!$B$22*(1+Inputs!$B$23)^4</f>
        <v>22158.781392322777</v>
      </c>
      <c r="V2517" s="35">
        <f>Inputs!$B$13/(Q2517*(1-$G2517))</f>
        <v>1.278799679485918</v>
      </c>
      <c r="W2517" s="36">
        <f>Inputs!$B$13</f>
        <v>12660</v>
      </c>
      <c r="X2517" s="36">
        <f t="shared" si="393"/>
        <v>13703.765765946855</v>
      </c>
      <c r="Y2517" s="36">
        <f t="shared" si="394"/>
        <v>14956.087989733061</v>
      </c>
      <c r="Z2517" s="36">
        <f t="shared" si="395"/>
        <v>16458.001784356227</v>
      </c>
      <c r="AA2517" s="36">
        <f t="shared" si="396"/>
        <v>18256.239727477634</v>
      </c>
      <c r="AB2517" s="36">
        <f t="shared" si="397"/>
        <v>57199.360894358535</v>
      </c>
      <c r="AC2517" s="36">
        <f t="shared" si="398"/>
        <v>263117.47072542802</v>
      </c>
      <c r="AD2517" s="36">
        <f t="shared" si="399"/>
        <v>166038.11929285846</v>
      </c>
    </row>
    <row r="2518" spans="1:30" ht="14.25" customHeight="1" x14ac:dyDescent="0.25">
      <c r="A2518" s="16">
        <v>2502</v>
      </c>
      <c r="B2518" s="34">
        <v>0.247887471863727</v>
      </c>
      <c r="C2518" s="34">
        <v>9.0855493324785305E-2</v>
      </c>
      <c r="D2518" s="34">
        <v>5.67847393267331E-2</v>
      </c>
      <c r="E2518" s="34">
        <v>7.4867716792166403E-2</v>
      </c>
      <c r="F2518" s="34">
        <v>1.4881641707104E-2</v>
      </c>
      <c r="G2518" s="34">
        <v>0.20018086012873401</v>
      </c>
      <c r="H2518" s="35">
        <v>1.06988450597803</v>
      </c>
      <c r="I2518" s="34">
        <v>0.102171364787528</v>
      </c>
      <c r="J2518" s="34">
        <v>2.96346618021648E-2</v>
      </c>
      <c r="K2518" s="36">
        <f>Inputs!$B$12*(1+$B2518)^4</f>
        <v>145496.63492000423</v>
      </c>
      <c r="L2518" s="36">
        <f t="shared" si="390"/>
        <v>19581.546114341363</v>
      </c>
      <c r="M2518" s="36">
        <f t="shared" si="391"/>
        <v>229267.13328505837</v>
      </c>
      <c r="N2518" s="37">
        <f>M2518/Inputs!$B$6</f>
        <v>349.49258122722313</v>
      </c>
      <c r="O2518" s="38">
        <f>IF(N2518&gt;Inputs!$B$4,1,0)</f>
        <v>0</v>
      </c>
      <c r="P2518" s="34">
        <f t="shared" si="392"/>
        <v>7.2536702985363202E-2</v>
      </c>
      <c r="Q2518" s="36">
        <f>Inputs!$B$12*(1+$B2518)^0*$C2518+Inputs!$B$29*(1+$D2518)^0*Inputs!$B$19+Inputs!$B$30*(1+$E2518)^0*Inputs!$B$20+Inputs!$B$31*(1+$F2518)^0*Inputs!$B$21+Inputs!$B$22*(1+Inputs!$B$23)^0</f>
        <v>13473.373626914039</v>
      </c>
      <c r="R2518" s="36">
        <f>Inputs!$B$12*(1+$B2518)^1*$C2518+Inputs!$B$29*(1+$D2518)^1*Inputs!$B$19+Inputs!$B$30*(1+$E2518)^1*Inputs!$B$20+Inputs!$B$31*(1+$F2518)^1*Inputs!$B$21+Inputs!$B$22*(1+Inputs!$B$23)^1</f>
        <v>15198.113036828523</v>
      </c>
      <c r="S2518" s="36">
        <f>Inputs!$B$12*(1+$B2518)^2*$C2518+Inputs!$B$29*(1+$D2518)^2*Inputs!$B$19+Inputs!$B$30*(1+$E2518)^2*Inputs!$B$20+Inputs!$B$31*(1+$F2518)^2*Inputs!$B$21+Inputs!$B$22*(1+Inputs!$B$23)^2</f>
        <v>17281.464049680104</v>
      </c>
      <c r="T2518" s="36">
        <f>Inputs!$B$12*(1+$B2518)^3*$C2518+Inputs!$B$29*(1+$D2518)^3*Inputs!$B$19+Inputs!$B$30*(1+$E2518)^3*Inputs!$B$20+Inputs!$B$31*(1+$F2518)^3*Inputs!$B$21+Inputs!$B$22*(1+Inputs!$B$23)^3</f>
        <v>19808.072857251573</v>
      </c>
      <c r="U2518" s="36">
        <f>Inputs!$B$12*(1+$B2518)^4*$C2518+Inputs!$B$29*(1+$D2518)^4*Inputs!$B$19+Inputs!$B$30*(1+$E2518)^4*Inputs!$B$20+Inputs!$B$31*(1+$F2518)^4*Inputs!$B$21+Inputs!$B$22*(1+Inputs!$B$23)^4</f>
        <v>22883.280750318532</v>
      </c>
      <c r="V2518" s="35">
        <f>Inputs!$B$13/(Q2518*(1-$G2518))</f>
        <v>1.1748043872843466</v>
      </c>
      <c r="W2518" s="36">
        <f>Inputs!$B$13</f>
        <v>12660</v>
      </c>
      <c r="X2518" s="36">
        <f t="shared" si="393"/>
        <v>13961.773932071139</v>
      </c>
      <c r="Y2518" s="36">
        <f t="shared" si="394"/>
        <v>15513.096245868574</v>
      </c>
      <c r="Z2518" s="36">
        <f t="shared" si="395"/>
        <v>17365.605505408392</v>
      </c>
      <c r="AA2518" s="36">
        <f t="shared" si="396"/>
        <v>19581.546114341363</v>
      </c>
      <c r="AB2518" s="36">
        <f t="shared" si="397"/>
        <v>58373.176779468042</v>
      </c>
      <c r="AC2518" s="36">
        <f t="shared" si="398"/>
        <v>277953.61218818719</v>
      </c>
      <c r="AD2518" s="36">
        <f t="shared" si="399"/>
        <v>170893.95650559032</v>
      </c>
    </row>
    <row r="2519" spans="1:30" ht="14.25" customHeight="1" x14ac:dyDescent="0.25">
      <c r="A2519" s="16">
        <v>2503</v>
      </c>
      <c r="B2519" s="34">
        <v>0.33595633888288401</v>
      </c>
      <c r="C2519" s="34">
        <v>5.3745149419712E-2</v>
      </c>
      <c r="D2519" s="34">
        <v>2.3770483106784899E-2</v>
      </c>
      <c r="E2519" s="34">
        <v>2.6033107564399201E-2</v>
      </c>
      <c r="F2519" s="34">
        <v>3.5455190098401699E-3</v>
      </c>
      <c r="G2519" s="34">
        <v>0.18989756760561199</v>
      </c>
      <c r="H2519" s="35">
        <v>1.1001829639684999</v>
      </c>
      <c r="I2519" s="34">
        <v>0.108716531787107</v>
      </c>
      <c r="J2519" s="34">
        <v>1.8587420801956401E-2</v>
      </c>
      <c r="K2519" s="36">
        <f>Inputs!$B$12*(1+$B2519)^4</f>
        <v>191126.23742123705</v>
      </c>
      <c r="L2519" s="36">
        <f t="shared" si="390"/>
        <v>16636.842692908245</v>
      </c>
      <c r="M2519" s="36">
        <f t="shared" si="391"/>
        <v>164739.20727811215</v>
      </c>
      <c r="N2519" s="37">
        <f>M2519/Inputs!$B$6</f>
        <v>251.12684036297586</v>
      </c>
      <c r="O2519" s="38">
        <f>IF(N2519&gt;Inputs!$B$4,1,0)</f>
        <v>0</v>
      </c>
      <c r="P2519" s="34">
        <f t="shared" si="392"/>
        <v>9.0129110985150598E-2</v>
      </c>
      <c r="Q2519" s="36">
        <f>Inputs!$B$12*(1+$B2519)^0*$C2519+Inputs!$B$29*(1+$D2519)^0*Inputs!$B$19+Inputs!$B$30*(1+$E2519)^0*Inputs!$B$20+Inputs!$B$31*(1+$F2519)^0*Inputs!$B$21+Inputs!$B$22*(1+Inputs!$B$23)^0</f>
        <v>11246.752992609643</v>
      </c>
      <c r="R2519" s="36">
        <f>Inputs!$B$12*(1+$B2519)^1*$C2519+Inputs!$B$29*(1+$D2519)^1*Inputs!$B$19+Inputs!$B$30*(1+$E2519)^1*Inputs!$B$20+Inputs!$B$31*(1+$F2519)^1*Inputs!$B$21+Inputs!$B$22*(1+Inputs!$B$23)^1</f>
        <v>12420.880608774089</v>
      </c>
      <c r="S2519" s="36">
        <f>Inputs!$B$12*(1+$B2519)^2*$C2519+Inputs!$B$29*(1+$D2519)^2*Inputs!$B$19+Inputs!$B$30*(1+$E2519)^2*Inputs!$B$20+Inputs!$B$31*(1+$F2519)^2*Inputs!$B$21+Inputs!$B$22*(1+Inputs!$B$23)^2</f>
        <v>13960.522332966306</v>
      </c>
      <c r="T2519" s="36">
        <f>Inputs!$B$12*(1+$B2519)^3*$C2519+Inputs!$B$29*(1+$D2519)^3*Inputs!$B$19+Inputs!$B$30*(1+$E2519)^3*Inputs!$B$20+Inputs!$B$31*(1+$F2519)^3*Inputs!$B$21+Inputs!$B$22*(1+Inputs!$B$23)^3</f>
        <v>15987.980249819144</v>
      </c>
      <c r="U2519" s="36">
        <f>Inputs!$B$12*(1+$B2519)^4*$C2519+Inputs!$B$29*(1+$D2519)^4*Inputs!$B$19+Inputs!$B$30*(1+$E2519)^4*Inputs!$B$20+Inputs!$B$31*(1+$F2519)^4*Inputs!$B$21+Inputs!$B$22*(1+Inputs!$B$23)^4</f>
        <v>18666.63597909372</v>
      </c>
      <c r="V2519" s="35">
        <f>Inputs!$B$13/(Q2519*(1-$G2519))</f>
        <v>1.3895257920949897</v>
      </c>
      <c r="W2519" s="36">
        <f>Inputs!$B$13</f>
        <v>12660</v>
      </c>
      <c r="X2519" s="36">
        <f t="shared" si="393"/>
        <v>13253.811098020829</v>
      </c>
      <c r="Y2519" s="36">
        <f t="shared" si="394"/>
        <v>14078.622203972833</v>
      </c>
      <c r="Z2519" s="36">
        <f t="shared" si="395"/>
        <v>15186.346555840408</v>
      </c>
      <c r="AA2519" s="36">
        <f t="shared" si="396"/>
        <v>16636.842692908245</v>
      </c>
      <c r="AB2519" s="36">
        <f t="shared" si="397"/>
        <v>52511.131877010092</v>
      </c>
      <c r="AC2519" s="36">
        <f t="shared" si="398"/>
        <v>188020.03596428758</v>
      </c>
      <c r="AD2519" s="36">
        <f t="shared" si="399"/>
        <v>112228.07540110206</v>
      </c>
    </row>
    <row r="2520" spans="1:30" ht="14.25" customHeight="1" x14ac:dyDescent="0.25">
      <c r="A2520" s="16">
        <v>2504</v>
      </c>
      <c r="B2520" s="34">
        <v>0.16662135374366499</v>
      </c>
      <c r="C2520" s="34">
        <v>9.9535960607435595E-2</v>
      </c>
      <c r="D2520" s="34">
        <v>5.0039855164174599E-2</v>
      </c>
      <c r="E2520" s="34">
        <v>5.0207659874719202E-2</v>
      </c>
      <c r="F2520" s="34">
        <v>-1.8852369911454399E-2</v>
      </c>
      <c r="G2520" s="34">
        <v>0.182517158104678</v>
      </c>
      <c r="H2520" s="35">
        <v>1.0265665285160599</v>
      </c>
      <c r="I2520" s="34">
        <v>0.10043741892977601</v>
      </c>
      <c r="J2520" s="34">
        <v>2.2577330253945999E-2</v>
      </c>
      <c r="K2520" s="36">
        <f>Inputs!$B$12*(1+$B2520)^4</f>
        <v>111140.13915504636</v>
      </c>
      <c r="L2520" s="36">
        <f t="shared" si="390"/>
        <v>16548.972428508234</v>
      </c>
      <c r="M2520" s="36">
        <f t="shared" si="391"/>
        <v>188776.01703669399</v>
      </c>
      <c r="N2520" s="37">
        <f>M2520/Inputs!$B$6</f>
        <v>287.76831865349692</v>
      </c>
      <c r="O2520" s="38">
        <f>IF(N2520&gt;Inputs!$B$4,1,0)</f>
        <v>0</v>
      </c>
      <c r="P2520" s="34">
        <f t="shared" si="392"/>
        <v>7.7860088675830011E-2</v>
      </c>
      <c r="Q2520" s="36">
        <f>Inputs!$B$12*(1+$B2520)^0*$C2520+Inputs!$B$29*(1+$D2520)^0*Inputs!$B$19+Inputs!$B$30*(1+$E2520)^0*Inputs!$B$20+Inputs!$B$31*(1+$F2520)^0*Inputs!$B$21+Inputs!$B$22*(1+Inputs!$B$23)^0</f>
        <v>13994.201663873057</v>
      </c>
      <c r="R2520" s="36">
        <f>Inputs!$B$12*(1+$B2520)^1*$C2520+Inputs!$B$29*(1+$D2520)^1*Inputs!$B$19+Inputs!$B$30*(1+$E2520)^1*Inputs!$B$20+Inputs!$B$31*(1+$F2520)^1*Inputs!$B$21+Inputs!$B$22*(1+Inputs!$B$23)^1</f>
        <v>15126.32031704373</v>
      </c>
      <c r="S2520" s="36">
        <f>Inputs!$B$12*(1+$B2520)^2*$C2520+Inputs!$B$29*(1+$D2520)^2*Inputs!$B$19+Inputs!$B$30*(1+$E2520)^2*Inputs!$B$20+Inputs!$B$31*(1+$F2520)^2*Inputs!$B$21+Inputs!$B$22*(1+Inputs!$B$23)^2</f>
        <v>16438.364188132495</v>
      </c>
      <c r="T2520" s="36">
        <f>Inputs!$B$12*(1+$B2520)^3*$C2520+Inputs!$B$29*(1+$D2520)^3*Inputs!$B$19+Inputs!$B$30*(1+$E2520)^3*Inputs!$B$20+Inputs!$B$31*(1+$F2520)^3*Inputs!$B$21+Inputs!$B$22*(1+Inputs!$B$23)^3</f>
        <v>17958.598324884028</v>
      </c>
      <c r="U2520" s="36">
        <f>Inputs!$B$12*(1+$B2520)^4*$C2520+Inputs!$B$29*(1+$D2520)^4*Inputs!$B$19+Inputs!$B$30*(1+$E2520)^4*Inputs!$B$20+Inputs!$B$31*(1+$F2520)^4*Inputs!$B$21+Inputs!$B$22*(1+Inputs!$B$23)^4</f>
        <v>19719.926254174923</v>
      </c>
      <c r="V2520" s="35">
        <f>Inputs!$B$13/(Q2520*(1-$G2520))</f>
        <v>1.1066414465029109</v>
      </c>
      <c r="W2520" s="36">
        <f>Inputs!$B$13</f>
        <v>12660</v>
      </c>
      <c r="X2520" s="36">
        <f t="shared" si="393"/>
        <v>13436.641161431253</v>
      </c>
      <c r="Y2520" s="36">
        <f t="shared" si="394"/>
        <v>14333.110429895802</v>
      </c>
      <c r="Z2520" s="36">
        <f t="shared" si="395"/>
        <v>15364.756993609473</v>
      </c>
      <c r="AA2520" s="36">
        <f t="shared" si="396"/>
        <v>16548.972428508234</v>
      </c>
      <c r="AB2520" s="36">
        <f t="shared" si="397"/>
        <v>54089.056918413364</v>
      </c>
      <c r="AC2520" s="36">
        <f t="shared" si="398"/>
        <v>217346.32379944064</v>
      </c>
      <c r="AD2520" s="36">
        <f t="shared" si="399"/>
        <v>134686.96011828064</v>
      </c>
    </row>
    <row r="2521" spans="1:30" ht="14.25" customHeight="1" x14ac:dyDescent="0.25">
      <c r="A2521" s="16">
        <v>2505</v>
      </c>
      <c r="B2521" s="34">
        <v>0.236641417159342</v>
      </c>
      <c r="C2521" s="34">
        <v>8.9899485713336599E-2</v>
      </c>
      <c r="D2521" s="34">
        <v>2.4872472662182302E-2</v>
      </c>
      <c r="E2521" s="34">
        <v>4.1331893974357103E-2</v>
      </c>
      <c r="F2521" s="34">
        <v>-1.62241068476188E-2</v>
      </c>
      <c r="G2521" s="34">
        <v>0.21124757278162201</v>
      </c>
      <c r="H2521" s="35">
        <v>1.1397712226396699</v>
      </c>
      <c r="I2521" s="34">
        <v>0.101129315803592</v>
      </c>
      <c r="J2521" s="34">
        <v>2.5595248649744402E-2</v>
      </c>
      <c r="K2521" s="36">
        <f>Inputs!$B$12*(1+$B2521)^4</f>
        <v>140322.20514668012</v>
      </c>
      <c r="L2521" s="36">
        <f t="shared" si="390"/>
        <v>18739.207042218095</v>
      </c>
      <c r="M2521" s="36">
        <f t="shared" si="391"/>
        <v>214249.90225298845</v>
      </c>
      <c r="N2521" s="37">
        <f>M2521/Inputs!$B$6</f>
        <v>326.60046075150677</v>
      </c>
      <c r="O2521" s="38">
        <f>IF(N2521&gt;Inputs!$B$4,1,0)</f>
        <v>0</v>
      </c>
      <c r="P2521" s="34">
        <f t="shared" si="392"/>
        <v>7.5534067153847598E-2</v>
      </c>
      <c r="Q2521" s="36">
        <f>Inputs!$B$12*(1+$B2521)^0*$C2521+Inputs!$B$29*(1+$D2521)^0*Inputs!$B$19+Inputs!$B$30*(1+$E2521)^0*Inputs!$B$20+Inputs!$B$31*(1+$F2521)^0*Inputs!$B$21+Inputs!$B$22*(1+Inputs!$B$23)^0</f>
        <v>13416.013170227117</v>
      </c>
      <c r="R2521" s="36">
        <f>Inputs!$B$12*(1+$B2521)^1*$C2521+Inputs!$B$29*(1+$D2521)^1*Inputs!$B$19+Inputs!$B$30*(1+$E2521)^1*Inputs!$B$20+Inputs!$B$31*(1+$F2521)^1*Inputs!$B$21+Inputs!$B$22*(1+Inputs!$B$23)^1</f>
        <v>14736.037070629453</v>
      </c>
      <c r="S2521" s="36">
        <f>Inputs!$B$12*(1+$B2521)^2*$C2521+Inputs!$B$29*(1+$D2521)^2*Inputs!$B$19+Inputs!$B$30*(1+$E2521)^2*Inputs!$B$20+Inputs!$B$31*(1+$F2521)^2*Inputs!$B$21+Inputs!$B$22*(1+Inputs!$B$23)^2</f>
        <v>16363.565816509508</v>
      </c>
      <c r="T2521" s="36">
        <f>Inputs!$B$12*(1+$B2521)^3*$C2521+Inputs!$B$29*(1+$D2521)^3*Inputs!$B$19+Inputs!$B$30*(1+$E2521)^3*Inputs!$B$20+Inputs!$B$31*(1+$F2521)^3*Inputs!$B$21+Inputs!$B$22*(1+Inputs!$B$23)^3</f>
        <v>18370.225415574729</v>
      </c>
      <c r="U2521" s="36">
        <f>Inputs!$B$12*(1+$B2521)^4*$C2521+Inputs!$B$29*(1+$D2521)^4*Inputs!$B$19+Inputs!$B$30*(1+$E2521)^4*Inputs!$B$20+Inputs!$B$31*(1+$F2521)^4*Inputs!$B$21+Inputs!$B$22*(1+Inputs!$B$23)^4</f>
        <v>20844.563893709903</v>
      </c>
      <c r="V2521" s="35">
        <f>Inputs!$B$13/(Q2521*(1-$G2521))</f>
        <v>1.1963810378985766</v>
      </c>
      <c r="W2521" s="36">
        <f>Inputs!$B$13</f>
        <v>12660</v>
      </c>
      <c r="X2521" s="36">
        <f t="shared" si="393"/>
        <v>13741.143330557916</v>
      </c>
      <c r="Y2521" s="36">
        <f t="shared" si="394"/>
        <v>15076.127633009686</v>
      </c>
      <c r="Z2521" s="36">
        <f t="shared" si="395"/>
        <v>16719.846212801469</v>
      </c>
      <c r="AA2521" s="36">
        <f t="shared" si="396"/>
        <v>18739.207042218095</v>
      </c>
      <c r="AB2521" s="36">
        <f t="shared" si="397"/>
        <v>57071.556450863951</v>
      </c>
      <c r="AC2521" s="36">
        <f t="shared" si="398"/>
        <v>254439.38649322063</v>
      </c>
      <c r="AD2521" s="36">
        <f t="shared" si="399"/>
        <v>157178.3458021245</v>
      </c>
    </row>
    <row r="2522" spans="1:30" ht="14.25" customHeight="1" x14ac:dyDescent="0.25">
      <c r="A2522" s="16">
        <v>2506</v>
      </c>
      <c r="B2522" s="34">
        <v>0.39360337592405098</v>
      </c>
      <c r="C2522" s="34">
        <v>5.3794689238881498E-2</v>
      </c>
      <c r="D2522" s="34">
        <v>3.7354200039165897E-2</v>
      </c>
      <c r="E2522" s="34">
        <v>4.4156010152181097E-2</v>
      </c>
      <c r="F2522" s="34">
        <v>4.0132073668620698E-3</v>
      </c>
      <c r="G2522" s="34">
        <v>0.19820201879860699</v>
      </c>
      <c r="H2522" s="35">
        <v>1.1151983211144401</v>
      </c>
      <c r="I2522" s="34">
        <v>9.9383115764225205E-2</v>
      </c>
      <c r="J2522" s="34">
        <v>1.9939355311152901E-2</v>
      </c>
      <c r="K2522" s="36">
        <f>Inputs!$B$12*(1+$B2522)^4</f>
        <v>226312.22230169651</v>
      </c>
      <c r="L2522" s="36">
        <f t="shared" si="390"/>
        <v>18755.517600981046</v>
      </c>
      <c r="M2522" s="36">
        <f t="shared" si="391"/>
        <v>206785.3253716621</v>
      </c>
      <c r="N2522" s="37">
        <f>M2522/Inputs!$B$6</f>
        <v>315.22153257875317</v>
      </c>
      <c r="O2522" s="38">
        <f>IF(N2522&gt;Inputs!$B$4,1,0)</f>
        <v>0</v>
      </c>
      <c r="P2522" s="34">
        <f t="shared" si="392"/>
        <v>7.9443760453072304E-2</v>
      </c>
      <c r="Q2522" s="36">
        <f>Inputs!$B$12*(1+$B2522)^0*$C2522+Inputs!$B$29*(1+$D2522)^0*Inputs!$B$19+Inputs!$B$30*(1+$E2522)^0*Inputs!$B$20+Inputs!$B$31*(1+$F2522)^0*Inputs!$B$21+Inputs!$B$22*(1+Inputs!$B$23)^0</f>
        <v>11249.72538175981</v>
      </c>
      <c r="R2522" s="36">
        <f>Inputs!$B$12*(1+$B2522)^1*$C2522+Inputs!$B$29*(1+$D2522)^1*Inputs!$B$19+Inputs!$B$30*(1+$E2522)^1*Inputs!$B$20+Inputs!$B$31*(1+$F2522)^1*Inputs!$B$21+Inputs!$B$22*(1+Inputs!$B$23)^1</f>
        <v>12703.332746124066</v>
      </c>
      <c r="S2522" s="36">
        <f>Inputs!$B$12*(1+$B2522)^2*$C2522+Inputs!$B$29*(1+$D2522)^2*Inputs!$B$19+Inputs!$B$30*(1+$E2522)^2*Inputs!$B$20+Inputs!$B$31*(1+$F2522)^2*Inputs!$B$21+Inputs!$B$22*(1+Inputs!$B$23)^2</f>
        <v>14664.484305232367</v>
      </c>
      <c r="T2522" s="36">
        <f>Inputs!$B$12*(1+$B2522)^3*$C2522+Inputs!$B$29*(1+$D2522)^3*Inputs!$B$19+Inputs!$B$30*(1+$E2522)^3*Inputs!$B$20+Inputs!$B$31*(1+$F2522)^3*Inputs!$B$21+Inputs!$B$22*(1+Inputs!$B$23)^3</f>
        <v>17330.325346092694</v>
      </c>
      <c r="U2522" s="36">
        <f>Inputs!$B$12*(1+$B2522)^4*$C2522+Inputs!$B$29*(1+$D2522)^4*Inputs!$B$19+Inputs!$B$30*(1+$E2522)^4*Inputs!$B$20+Inputs!$B$31*(1+$F2522)^4*Inputs!$B$21+Inputs!$B$22*(1+Inputs!$B$23)^4</f>
        <v>20975.483896103095</v>
      </c>
      <c r="V2522" s="35">
        <f>Inputs!$B$13/(Q2522*(1-$G2522))</f>
        <v>1.4035465670274576</v>
      </c>
      <c r="W2522" s="36">
        <f>Inputs!$B$13</f>
        <v>12660</v>
      </c>
      <c r="X2522" s="36">
        <f t="shared" si="393"/>
        <v>13561.589515326237</v>
      </c>
      <c r="Y2522" s="36">
        <f t="shared" si="394"/>
        <v>14807.643154540936</v>
      </c>
      <c r="Z2522" s="36">
        <f t="shared" si="395"/>
        <v>16497.828903834568</v>
      </c>
      <c r="AA2522" s="36">
        <f t="shared" si="396"/>
        <v>18755.517600981046</v>
      </c>
      <c r="AB2522" s="36">
        <f t="shared" si="397"/>
        <v>56851.957494460308</v>
      </c>
      <c r="AC2522" s="36">
        <f t="shared" si="398"/>
        <v>240792.86304393207</v>
      </c>
      <c r="AD2522" s="36">
        <f t="shared" si="399"/>
        <v>149933.36787720179</v>
      </c>
    </row>
    <row r="2523" spans="1:30" ht="14.25" customHeight="1" x14ac:dyDescent="0.25">
      <c r="A2523" s="16">
        <v>2507</v>
      </c>
      <c r="B2523" s="34">
        <v>0.184343829905457</v>
      </c>
      <c r="C2523" s="34">
        <v>0.11251875597743199</v>
      </c>
      <c r="D2523" s="34">
        <v>4.5472003087791299E-2</v>
      </c>
      <c r="E2523" s="34">
        <v>2.9419238586387501E-2</v>
      </c>
      <c r="F2523" s="34">
        <v>1.3262517423128201E-2</v>
      </c>
      <c r="G2523" s="34">
        <v>0.18170241871394899</v>
      </c>
      <c r="H2523" s="35">
        <v>0.96083177542742404</v>
      </c>
      <c r="I2523" s="34">
        <v>0.100651547381859</v>
      </c>
      <c r="J2523" s="34">
        <v>2.4816181867986099E-2</v>
      </c>
      <c r="K2523" s="36">
        <f>Inputs!$B$12*(1+$B2523)^4</f>
        <v>118049.03948160903</v>
      </c>
      <c r="L2523" s="36">
        <f t="shared" si="390"/>
        <v>17463.485862586494</v>
      </c>
      <c r="M2523" s="36">
        <f t="shared" si="391"/>
        <v>201612.61051512917</v>
      </c>
      <c r="N2523" s="37">
        <f>M2523/Inputs!$B$6</f>
        <v>307.33629651696521</v>
      </c>
      <c r="O2523" s="38">
        <f>IF(N2523&gt;Inputs!$B$4,1,0)</f>
        <v>0</v>
      </c>
      <c r="P2523" s="34">
        <f t="shared" si="392"/>
        <v>7.5835365513872904E-2</v>
      </c>
      <c r="Q2523" s="36">
        <f>Inputs!$B$12*(1+$B2523)^0*$C2523+Inputs!$B$29*(1+$D2523)^0*Inputs!$B$19+Inputs!$B$30*(1+$E2523)^0*Inputs!$B$20+Inputs!$B$31*(1+$F2523)^0*Inputs!$B$21+Inputs!$B$22*(1+Inputs!$B$23)^0</f>
        <v>14773.169386072841</v>
      </c>
      <c r="R2523" s="36">
        <f>Inputs!$B$12*(1+$B2523)^1*$C2523+Inputs!$B$29*(1+$D2523)^1*Inputs!$B$19+Inputs!$B$30*(1+$E2523)^1*Inputs!$B$20+Inputs!$B$31*(1+$F2523)^1*Inputs!$B$21+Inputs!$B$22*(1+Inputs!$B$23)^1</f>
        <v>16232.405424556742</v>
      </c>
      <c r="S2523" s="36">
        <f>Inputs!$B$12*(1+$B2523)^2*$C2523+Inputs!$B$29*(1+$D2523)^2*Inputs!$B$19+Inputs!$B$30*(1+$E2523)^2*Inputs!$B$20+Inputs!$B$31*(1+$F2523)^2*Inputs!$B$21+Inputs!$B$22*(1+Inputs!$B$23)^2</f>
        <v>17928.779992214892</v>
      </c>
      <c r="T2523" s="36">
        <f>Inputs!$B$12*(1+$B2523)^3*$C2523+Inputs!$B$29*(1+$D2523)^3*Inputs!$B$19+Inputs!$B$30*(1+$E2523)^3*Inputs!$B$20+Inputs!$B$31*(1+$F2523)^3*Inputs!$B$21+Inputs!$B$22*(1+Inputs!$B$23)^3</f>
        <v>19904.9079643695</v>
      </c>
      <c r="U2523" s="36">
        <f>Inputs!$B$12*(1+$B2523)^4*$C2523+Inputs!$B$29*(1+$D2523)^4*Inputs!$B$19+Inputs!$B$30*(1+$E2523)^4*Inputs!$B$20+Inputs!$B$31*(1+$F2523)^4*Inputs!$B$21+Inputs!$B$22*(1+Inputs!$B$23)^4</f>
        <v>22211.214813989325</v>
      </c>
      <c r="V2523" s="35">
        <f>Inputs!$B$13/(Q2523*(1-$G2523))</f>
        <v>1.0472461219429976</v>
      </c>
      <c r="W2523" s="36">
        <f>Inputs!$B$13</f>
        <v>12660</v>
      </c>
      <c r="X2523" s="36">
        <f t="shared" si="393"/>
        <v>13623.546306606209</v>
      </c>
      <c r="Y2523" s="36">
        <f t="shared" si="394"/>
        <v>14730.333031422926</v>
      </c>
      <c r="Z2523" s="36">
        <f t="shared" si="395"/>
        <v>16002.042795463612</v>
      </c>
      <c r="AA2523" s="36">
        <f t="shared" si="396"/>
        <v>17463.485862586494</v>
      </c>
      <c r="AB2523" s="36">
        <f t="shared" si="397"/>
        <v>55510.703559923575</v>
      </c>
      <c r="AC2523" s="36">
        <f t="shared" si="398"/>
        <v>235996.26351807447</v>
      </c>
      <c r="AD2523" s="36">
        <f t="shared" si="399"/>
        <v>146101.9069552056</v>
      </c>
    </row>
    <row r="2524" spans="1:30" ht="14.25" customHeight="1" x14ac:dyDescent="0.25">
      <c r="A2524" s="16">
        <v>2508</v>
      </c>
      <c r="B2524" s="34">
        <v>0.34803401247806298</v>
      </c>
      <c r="C2524" s="34">
        <v>6.8739838901179906E-2</v>
      </c>
      <c r="D2524" s="34">
        <v>1.75330479798879E-2</v>
      </c>
      <c r="E2524" s="34">
        <v>5.2176601904975001E-2</v>
      </c>
      <c r="F2524" s="34">
        <v>1.19103692262675E-2</v>
      </c>
      <c r="G2524" s="34">
        <v>0.18513220010006001</v>
      </c>
      <c r="H2524" s="35">
        <v>1.1339141653384099</v>
      </c>
      <c r="I2524" s="34">
        <v>9.2797109282848206E-2</v>
      </c>
      <c r="J2524" s="34">
        <v>1.6878081779228098E-2</v>
      </c>
      <c r="K2524" s="36">
        <f>Inputs!$B$12*(1+$B2524)^4</f>
        <v>198132.01246373309</v>
      </c>
      <c r="L2524" s="36">
        <f t="shared" si="390"/>
        <v>20674.913600883494</v>
      </c>
      <c r="M2524" s="36">
        <f t="shared" si="391"/>
        <v>238642.98182526749</v>
      </c>
      <c r="N2524" s="37">
        <f>M2524/Inputs!$B$6</f>
        <v>363.78503327022486</v>
      </c>
      <c r="O2524" s="38">
        <f>IF(N2524&gt;Inputs!$B$4,1,0)</f>
        <v>0</v>
      </c>
      <c r="P2524" s="34">
        <f t="shared" si="392"/>
        <v>7.5919027503620104E-2</v>
      </c>
      <c r="Q2524" s="36">
        <f>Inputs!$B$12*(1+$B2524)^0*$C2524+Inputs!$B$29*(1+$D2524)^0*Inputs!$B$19+Inputs!$B$30*(1+$E2524)^0*Inputs!$B$20+Inputs!$B$31*(1+$F2524)^0*Inputs!$B$21+Inputs!$B$22*(1+Inputs!$B$23)^0</f>
        <v>12146.434361497715</v>
      </c>
      <c r="R2524" s="36">
        <f>Inputs!$B$12*(1+$B2524)^1*$C2524+Inputs!$B$29*(1+$D2524)^1*Inputs!$B$19+Inputs!$B$30*(1+$E2524)^1*Inputs!$B$20+Inputs!$B$31*(1+$F2524)^1*Inputs!$B$21+Inputs!$B$22*(1+Inputs!$B$23)^1</f>
        <v>13755.430739065534</v>
      </c>
      <c r="S2524" s="36">
        <f>Inputs!$B$12*(1+$B2524)^2*$C2524+Inputs!$B$29*(1+$D2524)^2*Inputs!$B$19+Inputs!$B$30*(1+$E2524)^2*Inputs!$B$20+Inputs!$B$31*(1+$F2524)^2*Inputs!$B$21+Inputs!$B$22*(1+Inputs!$B$23)^2</f>
        <v>15870.423256791502</v>
      </c>
      <c r="T2524" s="36">
        <f>Inputs!$B$12*(1+$B2524)^3*$C2524+Inputs!$B$29*(1+$D2524)^3*Inputs!$B$19+Inputs!$B$30*(1+$E2524)^3*Inputs!$B$20+Inputs!$B$31*(1+$F2524)^3*Inputs!$B$21+Inputs!$B$22*(1+Inputs!$B$23)^3</f>
        <v>18665.601866468765</v>
      </c>
      <c r="U2524" s="36">
        <f>Inputs!$B$12*(1+$B2524)^4*$C2524+Inputs!$B$29*(1+$D2524)^4*Inputs!$B$19+Inputs!$B$30*(1+$E2524)^4*Inputs!$B$20+Inputs!$B$31*(1+$F2524)^4*Inputs!$B$21+Inputs!$B$22*(1+Inputs!$B$23)^4</f>
        <v>22375.68636216758</v>
      </c>
      <c r="V2524" s="35">
        <f>Inputs!$B$13/(Q2524*(1-$G2524))</f>
        <v>1.2790800975842513</v>
      </c>
      <c r="W2524" s="36">
        <f>Inputs!$B$13</f>
        <v>12660</v>
      </c>
      <c r="X2524" s="36">
        <f t="shared" si="393"/>
        <v>13930.240585982636</v>
      </c>
      <c r="Y2524" s="36">
        <f t="shared" si="394"/>
        <v>15602.779092235172</v>
      </c>
      <c r="Z2524" s="36">
        <f t="shared" si="395"/>
        <v>17798.825486018679</v>
      </c>
      <c r="AA2524" s="36">
        <f t="shared" si="396"/>
        <v>20674.913600883494</v>
      </c>
      <c r="AB2524" s="36">
        <f t="shared" si="397"/>
        <v>60952.45871542993</v>
      </c>
      <c r="AC2524" s="36">
        <f t="shared" si="398"/>
        <v>276924.86554066016</v>
      </c>
      <c r="AD2524" s="36">
        <f t="shared" si="399"/>
        <v>177690.52310983755</v>
      </c>
    </row>
    <row r="2525" spans="1:30" ht="14.25" customHeight="1" x14ac:dyDescent="0.25">
      <c r="A2525" s="16">
        <v>2509</v>
      </c>
      <c r="B2525" s="34">
        <v>0.225558980042006</v>
      </c>
      <c r="C2525" s="34">
        <v>7.7997377726353401E-2</v>
      </c>
      <c r="D2525" s="34">
        <v>1.92392717914E-2</v>
      </c>
      <c r="E2525" s="34">
        <v>2.87052589938432E-2</v>
      </c>
      <c r="F2525" s="34">
        <v>2.9175141891415901E-2</v>
      </c>
      <c r="G2525" s="34">
        <v>0.16536996983834401</v>
      </c>
      <c r="H2525" s="35">
        <v>1.0001364943248701</v>
      </c>
      <c r="I2525" s="34">
        <v>9.5300930808518397E-2</v>
      </c>
      <c r="J2525" s="34">
        <v>2.50467285754092E-2</v>
      </c>
      <c r="K2525" s="36">
        <f>Inputs!$B$12*(1+$B2525)^4</f>
        <v>135359.30519795709</v>
      </c>
      <c r="L2525" s="36">
        <f t="shared" si="390"/>
        <v>16196.853247669284</v>
      </c>
      <c r="M2525" s="36">
        <f t="shared" si="391"/>
        <v>204124.57063195921</v>
      </c>
      <c r="N2525" s="37">
        <f>M2525/Inputs!$B$6</f>
        <v>311.16550401213294</v>
      </c>
      <c r="O2525" s="38">
        <f>IF(N2525&gt;Inputs!$B$4,1,0)</f>
        <v>0</v>
      </c>
      <c r="P2525" s="34">
        <f t="shared" si="392"/>
        <v>7.02542022331092E-2</v>
      </c>
      <c r="Q2525" s="36">
        <f>Inputs!$B$12*(1+$B2525)^0*$C2525+Inputs!$B$29*(1+$D2525)^0*Inputs!$B$19+Inputs!$B$30*(1+$E2525)^0*Inputs!$B$20+Inputs!$B$31*(1+$F2525)^0*Inputs!$B$21+Inputs!$B$22*(1+Inputs!$B$23)^0</f>
        <v>12701.886691008127</v>
      </c>
      <c r="R2525" s="36">
        <f>Inputs!$B$12*(1+$B2525)^1*$C2525+Inputs!$B$29*(1+$D2525)^1*Inputs!$B$19+Inputs!$B$30*(1+$E2525)^1*Inputs!$B$20+Inputs!$B$31*(1+$F2525)^1*Inputs!$B$21+Inputs!$B$22*(1+Inputs!$B$23)^1</f>
        <v>13955.658201666462</v>
      </c>
      <c r="S2525" s="36">
        <f>Inputs!$B$12*(1+$B2525)^2*$C2525+Inputs!$B$29*(1+$D2525)^2*Inputs!$B$19+Inputs!$B$30*(1+$E2525)^2*Inputs!$B$20+Inputs!$B$31*(1+$F2525)^2*Inputs!$B$21+Inputs!$B$22*(1+Inputs!$B$23)^2</f>
        <v>15452.586259590604</v>
      </c>
      <c r="T2525" s="36">
        <f>Inputs!$B$12*(1+$B2525)^3*$C2525+Inputs!$B$29*(1+$D2525)^3*Inputs!$B$19+Inputs!$B$30*(1+$E2525)^3*Inputs!$B$20+Inputs!$B$31*(1+$F2525)^3*Inputs!$B$21+Inputs!$B$22*(1+Inputs!$B$23)^3</f>
        <v>17246.508321338209</v>
      </c>
      <c r="U2525" s="36">
        <f>Inputs!$B$12*(1+$B2525)^4*$C2525+Inputs!$B$29*(1+$D2525)^4*Inputs!$B$19+Inputs!$B$30*(1+$E2525)^4*Inputs!$B$20+Inputs!$B$31*(1+$F2525)^4*Inputs!$B$21+Inputs!$B$22*(1+Inputs!$B$23)^4</f>
        <v>19403.378965050051</v>
      </c>
      <c r="V2525" s="35">
        <f>Inputs!$B$13/(Q2525*(1-$G2525))</f>
        <v>1.1941845958475201</v>
      </c>
      <c r="W2525" s="36">
        <f>Inputs!$B$13</f>
        <v>12660</v>
      </c>
      <c r="X2525" s="36">
        <f t="shared" si="393"/>
        <v>13344.578056489632</v>
      </c>
      <c r="Y2525" s="36">
        <f t="shared" si="394"/>
        <v>14150.290792789065</v>
      </c>
      <c r="Z2525" s="36">
        <f t="shared" si="395"/>
        <v>15094.722627836018</v>
      </c>
      <c r="AA2525" s="36">
        <f t="shared" si="396"/>
        <v>16196.853247669284</v>
      </c>
      <c r="AB2525" s="36">
        <f t="shared" si="397"/>
        <v>54213.149593268783</v>
      </c>
      <c r="AC2525" s="36">
        <f t="shared" si="398"/>
        <v>236320.83074049905</v>
      </c>
      <c r="AD2525" s="36">
        <f t="shared" si="399"/>
        <v>149911.42103869043</v>
      </c>
    </row>
    <row r="2526" spans="1:30" ht="14.25" customHeight="1" x14ac:dyDescent="0.25">
      <c r="A2526" s="16">
        <v>2510</v>
      </c>
      <c r="B2526" s="34">
        <v>0.202576645826471</v>
      </c>
      <c r="C2526" s="34">
        <v>0.102316724911555</v>
      </c>
      <c r="D2526" s="34">
        <v>3.2535942879068698E-2</v>
      </c>
      <c r="E2526" s="34">
        <v>6.2079060785842299E-2</v>
      </c>
      <c r="F2526" s="34">
        <v>2.11888642624046E-2</v>
      </c>
      <c r="G2526" s="34">
        <v>0.20248600349245199</v>
      </c>
      <c r="H2526" s="35">
        <v>1.1412574368224</v>
      </c>
      <c r="I2526" s="34">
        <v>9.7096453747113606E-2</v>
      </c>
      <c r="J2526" s="34">
        <v>3.1007898157041899E-2</v>
      </c>
      <c r="K2526" s="36">
        <f>Inputs!$B$12*(1+$B2526)^4</f>
        <v>125488.03319787086</v>
      </c>
      <c r="L2526" s="36">
        <f t="shared" si="390"/>
        <v>20116.813522585308</v>
      </c>
      <c r="M2526" s="36">
        <f t="shared" si="391"/>
        <v>257577.45787524802</v>
      </c>
      <c r="N2526" s="37">
        <f>M2526/Inputs!$B$6</f>
        <v>392.64856383421954</v>
      </c>
      <c r="O2526" s="38">
        <f>IF(N2526&gt;Inputs!$B$4,1,0)</f>
        <v>0</v>
      </c>
      <c r="P2526" s="34">
        <f t="shared" si="392"/>
        <v>6.6088555590071707E-2</v>
      </c>
      <c r="Q2526" s="36">
        <f>Inputs!$B$12*(1+$B2526)^0*$C2526+Inputs!$B$29*(1+$D2526)^0*Inputs!$B$19+Inputs!$B$30*(1+$E2526)^0*Inputs!$B$20+Inputs!$B$31*(1+$F2526)^0*Inputs!$B$21+Inputs!$B$22*(1+Inputs!$B$23)^0</f>
        <v>14161.047522120221</v>
      </c>
      <c r="R2526" s="36">
        <f>Inputs!$B$12*(1+$B2526)^1*$C2526+Inputs!$B$29*(1+$D2526)^1*Inputs!$B$19+Inputs!$B$30*(1+$E2526)^1*Inputs!$B$20+Inputs!$B$31*(1+$F2526)^1*Inputs!$B$21+Inputs!$B$22*(1+Inputs!$B$23)^1</f>
        <v>15694.457619526085</v>
      </c>
      <c r="S2526" s="36">
        <f>Inputs!$B$12*(1+$B2526)^2*$C2526+Inputs!$B$29*(1+$D2526)^2*Inputs!$B$19+Inputs!$B$30*(1+$E2526)^2*Inputs!$B$20+Inputs!$B$31*(1+$F2526)^2*Inputs!$B$21+Inputs!$B$22*(1+Inputs!$B$23)^2</f>
        <v>17492.918327032417</v>
      </c>
      <c r="T2526" s="36">
        <f>Inputs!$B$12*(1+$B2526)^3*$C2526+Inputs!$B$29*(1+$D2526)^3*Inputs!$B$19+Inputs!$B$30*(1+$E2526)^3*Inputs!$B$20+Inputs!$B$31*(1+$F2526)^3*Inputs!$B$21+Inputs!$B$22*(1+Inputs!$B$23)^3</f>
        <v>19608.159415670438</v>
      </c>
      <c r="U2526" s="36">
        <f>Inputs!$B$12*(1+$B2526)^4*$C2526+Inputs!$B$29*(1+$D2526)^4*Inputs!$B$19+Inputs!$B$30*(1+$E2526)^4*Inputs!$B$20+Inputs!$B$31*(1+$F2526)^4*Inputs!$B$21+Inputs!$B$22*(1+Inputs!$B$23)^4</f>
        <v>22102.289131457386</v>
      </c>
      <c r="V2526" s="35">
        <f>Inputs!$B$13/(Q2526*(1-$G2526))</f>
        <v>1.1209855431651887</v>
      </c>
      <c r="W2526" s="36">
        <f>Inputs!$B$13</f>
        <v>12660</v>
      </c>
      <c r="X2526" s="36">
        <f t="shared" si="393"/>
        <v>14094.30471410423</v>
      </c>
      <c r="Y2526" s="36">
        <f t="shared" si="394"/>
        <v>15780.103077842081</v>
      </c>
      <c r="Z2526" s="36">
        <f t="shared" si="395"/>
        <v>17767.4826619874</v>
      </c>
      <c r="AA2526" s="36">
        <f t="shared" si="396"/>
        <v>20116.813522585308</v>
      </c>
      <c r="AB2526" s="36">
        <f t="shared" si="397"/>
        <v>60121.216440614902</v>
      </c>
      <c r="AC2526" s="36">
        <f t="shared" si="398"/>
        <v>313830.33631701331</v>
      </c>
      <c r="AD2526" s="36">
        <f t="shared" si="399"/>
        <v>197456.24143463312</v>
      </c>
    </row>
    <row r="2527" spans="1:30" ht="14.25" customHeight="1" x14ac:dyDescent="0.25">
      <c r="A2527" s="16">
        <v>2511</v>
      </c>
      <c r="B2527" s="34">
        <v>0.24028097526974099</v>
      </c>
      <c r="C2527" s="34">
        <v>0.101913007470536</v>
      </c>
      <c r="D2527" s="34">
        <v>4.3233503230069997E-2</v>
      </c>
      <c r="E2527" s="34">
        <v>4.0899218935689402E-2</v>
      </c>
      <c r="F2527" s="34">
        <v>2.9374721363708101E-2</v>
      </c>
      <c r="G2527" s="34">
        <v>0.20483671524799499</v>
      </c>
      <c r="H2527" s="35">
        <v>1.0710837162909601</v>
      </c>
      <c r="I2527" s="34">
        <v>9.7001886632149301E-2</v>
      </c>
      <c r="J2527" s="34">
        <v>3.1784976100828401E-2</v>
      </c>
      <c r="K2527" s="36">
        <f>Inputs!$B$12*(1+$B2527)^4</f>
        <v>141981.44071291169</v>
      </c>
      <c r="L2527" s="36">
        <f t="shared" si="390"/>
        <v>20272.126863830588</v>
      </c>
      <c r="M2527" s="36">
        <f t="shared" si="391"/>
        <v>262130.29540695657</v>
      </c>
      <c r="N2527" s="37">
        <f>M2527/Inputs!$B$6</f>
        <v>399.58886494962894</v>
      </c>
      <c r="O2527" s="38">
        <f>IF(N2527&gt;Inputs!$B$4,1,0)</f>
        <v>1</v>
      </c>
      <c r="P2527" s="34">
        <f t="shared" si="392"/>
        <v>6.5216910531320893E-2</v>
      </c>
      <c r="Q2527" s="36">
        <f>Inputs!$B$12*(1+$B2527)^0*$C2527+Inputs!$B$29*(1+$D2527)^0*Inputs!$B$19+Inputs!$B$30*(1+$E2527)^0*Inputs!$B$20+Inputs!$B$31*(1+$F2527)^0*Inputs!$B$21+Inputs!$B$22*(1+Inputs!$B$23)^0</f>
        <v>14136.824475659083</v>
      </c>
      <c r="R2527" s="36">
        <f>Inputs!$B$12*(1+$B2527)^1*$C2527+Inputs!$B$29*(1+$D2527)^1*Inputs!$B$19+Inputs!$B$30*(1+$E2527)^1*Inputs!$B$20+Inputs!$B$31*(1+$F2527)^1*Inputs!$B$21+Inputs!$B$22*(1+Inputs!$B$23)^1</f>
        <v>15914.944643816336</v>
      </c>
      <c r="S2527" s="36">
        <f>Inputs!$B$12*(1+$B2527)^2*$C2527+Inputs!$B$29*(1+$D2527)^2*Inputs!$B$19+Inputs!$B$30*(1+$E2527)^2*Inputs!$B$20+Inputs!$B$31*(1+$F2527)^2*Inputs!$B$21+Inputs!$B$22*(1+Inputs!$B$23)^2</f>
        <v>18058.290461665107</v>
      </c>
      <c r="T2527" s="36">
        <f>Inputs!$B$12*(1+$B2527)^3*$C2527+Inputs!$B$29*(1+$D2527)^3*Inputs!$B$19+Inputs!$B$30*(1+$E2527)^3*Inputs!$B$20+Inputs!$B$31*(1+$F2527)^3*Inputs!$B$21+Inputs!$B$22*(1+Inputs!$B$23)^3</f>
        <v>20652.180492590494</v>
      </c>
      <c r="U2527" s="36">
        <f>Inputs!$B$12*(1+$B2527)^4*$C2527+Inputs!$B$29*(1+$D2527)^4*Inputs!$B$19+Inputs!$B$30*(1+$E2527)^4*Inputs!$B$20+Inputs!$B$31*(1+$F2527)^4*Inputs!$B$21+Inputs!$B$22*(1+Inputs!$B$23)^4</f>
        <v>23802.335891207935</v>
      </c>
      <c r="V2527" s="35">
        <f>Inputs!$B$13/(Q2527*(1-$G2527))</f>
        <v>1.1262259263413783</v>
      </c>
      <c r="W2527" s="36">
        <f>Inputs!$B$13</f>
        <v>12660</v>
      </c>
      <c r="X2527" s="36">
        <f t="shared" si="393"/>
        <v>14077.910303346902</v>
      </c>
      <c r="Y2527" s="36">
        <f t="shared" si="394"/>
        <v>15775.902706322026</v>
      </c>
      <c r="Z2527" s="36">
        <f t="shared" si="395"/>
        <v>17815.566561550353</v>
      </c>
      <c r="AA2527" s="36">
        <f t="shared" si="396"/>
        <v>20272.126863830588</v>
      </c>
      <c r="AB2527" s="36">
        <f t="shared" si="397"/>
        <v>60251.16687702974</v>
      </c>
      <c r="AC2527" s="36">
        <f t="shared" si="398"/>
        <v>320721.66193253075</v>
      </c>
      <c r="AD2527" s="36">
        <f t="shared" si="399"/>
        <v>201879.12852992685</v>
      </c>
    </row>
    <row r="2528" spans="1:30" ht="14.25" customHeight="1" x14ac:dyDescent="0.25">
      <c r="A2528" s="16">
        <v>2512</v>
      </c>
      <c r="B2528" s="34">
        <v>0.27604317869412298</v>
      </c>
      <c r="C2528" s="34">
        <v>6.5974161543809404E-2</v>
      </c>
      <c r="D2528" s="34">
        <v>1.19209548023554E-2</v>
      </c>
      <c r="E2528" s="34">
        <v>4.8025489499120201E-2</v>
      </c>
      <c r="F2528" s="34">
        <v>1.27831388898595E-2</v>
      </c>
      <c r="G2528" s="34">
        <v>0.17921543048262401</v>
      </c>
      <c r="H2528" s="35">
        <v>1.03614848898047</v>
      </c>
      <c r="I2528" s="34">
        <v>9.7710794251361505E-2</v>
      </c>
      <c r="J2528" s="34">
        <v>2.2988897239473401E-2</v>
      </c>
      <c r="K2528" s="36">
        <f>Inputs!$B$12*(1+$B2528)^4</f>
        <v>159078.95575311902</v>
      </c>
      <c r="L2528" s="36">
        <f t="shared" si="390"/>
        <v>16279.344083961154</v>
      </c>
      <c r="M2528" s="36">
        <f t="shared" si="391"/>
        <v>193640.18529520801</v>
      </c>
      <c r="N2528" s="37">
        <f>M2528/Inputs!$B$6</f>
        <v>295.18320929147563</v>
      </c>
      <c r="O2528" s="38">
        <f>IF(N2528&gt;Inputs!$B$4,1,0)</f>
        <v>0</v>
      </c>
      <c r="P2528" s="34">
        <f t="shared" si="392"/>
        <v>7.4721897011888111E-2</v>
      </c>
      <c r="Q2528" s="36">
        <f>Inputs!$B$12*(1+$B2528)^0*$C2528+Inputs!$B$29*(1+$D2528)^0*Inputs!$B$19+Inputs!$B$30*(1+$E2528)^0*Inputs!$B$20+Inputs!$B$31*(1+$F2528)^0*Inputs!$B$21+Inputs!$B$22*(1+Inputs!$B$23)^0</f>
        <v>11980.493720055485</v>
      </c>
      <c r="R2528" s="36">
        <f>Inputs!$B$12*(1+$B2528)^1*$C2528+Inputs!$B$29*(1+$D2528)^1*Inputs!$B$19+Inputs!$B$30*(1+$E2528)^1*Inputs!$B$20+Inputs!$B$31*(1+$F2528)^1*Inputs!$B$21+Inputs!$B$22*(1+Inputs!$B$23)^1</f>
        <v>13221.76993226814</v>
      </c>
      <c r="S2528" s="36">
        <f>Inputs!$B$12*(1+$B2528)^2*$C2528+Inputs!$B$29*(1+$D2528)^2*Inputs!$B$19+Inputs!$B$30*(1+$E2528)^2*Inputs!$B$20+Inputs!$B$31*(1+$F2528)^2*Inputs!$B$21+Inputs!$B$22*(1+Inputs!$B$23)^2</f>
        <v>14769.605505060488</v>
      </c>
      <c r="T2528" s="36">
        <f>Inputs!$B$12*(1+$B2528)^3*$C2528+Inputs!$B$29*(1+$D2528)^3*Inputs!$B$19+Inputs!$B$30*(1+$E2528)^3*Inputs!$B$20+Inputs!$B$31*(1+$F2528)^3*Inputs!$B$21+Inputs!$B$22*(1+Inputs!$B$23)^3</f>
        <v>16707.495209236287</v>
      </c>
      <c r="U2528" s="36">
        <f>Inputs!$B$12*(1+$B2528)^4*$C2528+Inputs!$B$29*(1+$D2528)^4*Inputs!$B$19+Inputs!$B$30*(1+$E2528)^4*Inputs!$B$20+Inputs!$B$31*(1+$F2528)^4*Inputs!$B$21+Inputs!$B$22*(1+Inputs!$B$23)^4</f>
        <v>19141.929895825684</v>
      </c>
      <c r="V2528" s="35">
        <f>Inputs!$B$13/(Q2528*(1-$G2528))</f>
        <v>1.2874483251140354</v>
      </c>
      <c r="W2528" s="36">
        <f>Inputs!$B$13</f>
        <v>12660</v>
      </c>
      <c r="X2528" s="36">
        <f t="shared" si="393"/>
        <v>13289.887993151897</v>
      </c>
      <c r="Y2528" s="36">
        <f t="shared" si="394"/>
        <v>14084.092068740694</v>
      </c>
      <c r="Z2528" s="36">
        <f t="shared" si="395"/>
        <v>15070.502320929156</v>
      </c>
      <c r="AA2528" s="36">
        <f t="shared" si="396"/>
        <v>16279.344083961154</v>
      </c>
      <c r="AB2528" s="36">
        <f t="shared" si="397"/>
        <v>53803.777297325985</v>
      </c>
      <c r="AC2528" s="36">
        <f t="shared" si="398"/>
        <v>222874.27003604863</v>
      </c>
      <c r="AD2528" s="36">
        <f t="shared" si="399"/>
        <v>139836.40799788202</v>
      </c>
    </row>
    <row r="2529" spans="1:30" ht="14.25" customHeight="1" x14ac:dyDescent="0.25">
      <c r="A2529" s="16">
        <v>2513</v>
      </c>
      <c r="B2529" s="34">
        <v>0.27362305302130402</v>
      </c>
      <c r="C2529" s="34">
        <v>4.7431848631303099E-2</v>
      </c>
      <c r="D2529" s="34">
        <v>4.3616638243651799E-2</v>
      </c>
      <c r="E2529" s="34">
        <v>6.5201861594623503E-2</v>
      </c>
      <c r="F2529" s="34">
        <v>1.0626776936281E-2</v>
      </c>
      <c r="G2529" s="34">
        <v>0.177261125461075</v>
      </c>
      <c r="H2529" s="35">
        <v>1.04014385665182</v>
      </c>
      <c r="I2529" s="34">
        <v>0.106849690070589</v>
      </c>
      <c r="J2529" s="34">
        <v>1.5831428207073499E-2</v>
      </c>
      <c r="K2529" s="36">
        <f>Inputs!$B$12*(1+$B2529)^4</f>
        <v>157875.5569892257</v>
      </c>
      <c r="L2529" s="36">
        <f t="shared" si="390"/>
        <v>14336.212663049657</v>
      </c>
      <c r="M2529" s="36">
        <f t="shared" si="391"/>
        <v>146034.70972594235</v>
      </c>
      <c r="N2529" s="37">
        <f>M2529/Inputs!$B$6</f>
        <v>222.61388677735113</v>
      </c>
      <c r="O2529" s="38">
        <f>IF(N2529&gt;Inputs!$B$4,1,0)</f>
        <v>0</v>
      </c>
      <c r="P2529" s="34">
        <f t="shared" si="392"/>
        <v>9.1018261863515498E-2</v>
      </c>
      <c r="Q2529" s="36">
        <f>Inputs!$B$12*(1+$B2529)^0*$C2529+Inputs!$B$29*(1+$D2529)^0*Inputs!$B$19+Inputs!$B$30*(1+$E2529)^0*Inputs!$B$20+Inputs!$B$31*(1+$F2529)^0*Inputs!$B$21+Inputs!$B$22*(1+Inputs!$B$23)^0</f>
        <v>10867.954945305108</v>
      </c>
      <c r="R2529" s="36">
        <f>Inputs!$B$12*(1+$B2529)^1*$C2529+Inputs!$B$29*(1+$D2529)^1*Inputs!$B$19+Inputs!$B$30*(1+$E2529)^1*Inputs!$B$20+Inputs!$B$31*(1+$F2529)^1*Inputs!$B$21+Inputs!$B$22*(1+Inputs!$B$23)^1</f>
        <v>11933.179612505162</v>
      </c>
      <c r="S2529" s="36">
        <f>Inputs!$B$12*(1+$B2529)^2*$C2529+Inputs!$B$29*(1+$D2529)^2*Inputs!$B$19+Inputs!$B$30*(1+$E2529)^2*Inputs!$B$20+Inputs!$B$31*(1+$F2529)^2*Inputs!$B$21+Inputs!$B$22*(1+Inputs!$B$23)^2</f>
        <v>13226.863795056732</v>
      </c>
      <c r="T2529" s="36">
        <f>Inputs!$B$12*(1+$B2529)^3*$C2529+Inputs!$B$29*(1+$D2529)^3*Inputs!$B$19+Inputs!$B$30*(1+$E2529)^3*Inputs!$B$20+Inputs!$B$31*(1+$F2529)^3*Inputs!$B$21+Inputs!$B$22*(1+Inputs!$B$23)^3</f>
        <v>14808.221820247634</v>
      </c>
      <c r="U2529" s="36">
        <f>Inputs!$B$12*(1+$B2529)^4*$C2529+Inputs!$B$29*(1+$D2529)^4*Inputs!$B$19+Inputs!$B$30*(1+$E2529)^4*Inputs!$B$20+Inputs!$B$31*(1+$F2529)^4*Inputs!$B$21+Inputs!$B$22*(1+Inputs!$B$23)^4</f>
        <v>16752.476139427734</v>
      </c>
      <c r="V2529" s="35">
        <f>Inputs!$B$13/(Q2529*(1-$G2529))</f>
        <v>1.4158715591265236</v>
      </c>
      <c r="W2529" s="36">
        <f>Inputs!$B$13</f>
        <v>12660</v>
      </c>
      <c r="X2529" s="36">
        <f t="shared" si="393"/>
        <v>12978.658918465977</v>
      </c>
      <c r="Y2529" s="36">
        <f t="shared" si="394"/>
        <v>13363.493059033173</v>
      </c>
      <c r="Z2529" s="36">
        <f t="shared" si="395"/>
        <v>13816.785199508784</v>
      </c>
      <c r="AA2529" s="36">
        <f t="shared" si="396"/>
        <v>14336.212663049657</v>
      </c>
      <c r="AB2529" s="36">
        <f t="shared" si="397"/>
        <v>49721.844470615179</v>
      </c>
      <c r="AC2529" s="36">
        <f t="shared" si="398"/>
        <v>160002.78500619982</v>
      </c>
      <c r="AD2529" s="36">
        <f t="shared" si="399"/>
        <v>96312.865255327182</v>
      </c>
    </row>
    <row r="2530" spans="1:30" ht="14.25" customHeight="1" x14ac:dyDescent="0.25">
      <c r="A2530" s="16">
        <v>2514</v>
      </c>
      <c r="B2530" s="34">
        <v>0.30169158618557701</v>
      </c>
      <c r="C2530" s="34">
        <v>7.61284820635659E-2</v>
      </c>
      <c r="D2530" s="34">
        <v>2.48519003937561E-2</v>
      </c>
      <c r="E2530" s="34">
        <v>5.2911822014891897E-2</v>
      </c>
      <c r="F2530" s="34">
        <v>1.44787677267154E-2</v>
      </c>
      <c r="G2530" s="34">
        <v>0.174604104744433</v>
      </c>
      <c r="H2530" s="35">
        <v>1.05973414181266</v>
      </c>
      <c r="I2530" s="34">
        <v>0.102632941629832</v>
      </c>
      <c r="J2530" s="34">
        <v>3.0808312969879799E-2</v>
      </c>
      <c r="K2530" s="36">
        <f>Inputs!$B$12*(1+$B2530)^4</f>
        <v>172259.68198922108</v>
      </c>
      <c r="L2530" s="36">
        <f t="shared" si="390"/>
        <v>19269.357237027158</v>
      </c>
      <c r="M2530" s="36">
        <f t="shared" si="391"/>
        <v>227192.5998720128</v>
      </c>
      <c r="N2530" s="37">
        <f>M2530/Inputs!$B$6</f>
        <v>346.33018273172684</v>
      </c>
      <c r="O2530" s="38">
        <f>IF(N2530&gt;Inputs!$B$4,1,0)</f>
        <v>0</v>
      </c>
      <c r="P2530" s="34">
        <f t="shared" si="392"/>
        <v>7.1824628659952205E-2</v>
      </c>
      <c r="Q2530" s="36">
        <f>Inputs!$B$12*(1+$B2530)^0*$C2530+Inputs!$B$29*(1+$D2530)^0*Inputs!$B$19+Inputs!$B$30*(1+$E2530)^0*Inputs!$B$20+Inputs!$B$31*(1+$F2530)^0*Inputs!$B$21+Inputs!$B$22*(1+Inputs!$B$23)^0</f>
        <v>12589.752951240876</v>
      </c>
      <c r="R2530" s="36">
        <f>Inputs!$B$12*(1+$B2530)^1*$C2530+Inputs!$B$29*(1+$D2530)^1*Inputs!$B$19+Inputs!$B$30*(1+$E2530)^1*Inputs!$B$20+Inputs!$B$31*(1+$F2530)^1*Inputs!$B$21+Inputs!$B$22*(1+Inputs!$B$23)^1</f>
        <v>14178.94069569145</v>
      </c>
      <c r="S2530" s="36">
        <f>Inputs!$B$12*(1+$B2530)^2*$C2530+Inputs!$B$29*(1+$D2530)^2*Inputs!$B$19+Inputs!$B$30*(1+$E2530)^2*Inputs!$B$20+Inputs!$B$31*(1+$F2530)^2*Inputs!$B$21+Inputs!$B$22*(1+Inputs!$B$23)^2</f>
        <v>16191.812802935812</v>
      </c>
      <c r="T2530" s="36">
        <f>Inputs!$B$12*(1+$B2530)^3*$C2530+Inputs!$B$29*(1+$D2530)^3*Inputs!$B$19+Inputs!$B$30*(1+$E2530)^3*Inputs!$B$20+Inputs!$B$31*(1+$F2530)^3*Inputs!$B$21+Inputs!$B$22*(1+Inputs!$B$23)^3</f>
        <v>18754.169497529503</v>
      </c>
      <c r="U2530" s="36">
        <f>Inputs!$B$12*(1+$B2530)^4*$C2530+Inputs!$B$29*(1+$D2530)^4*Inputs!$B$19+Inputs!$B$30*(1+$E2530)^4*Inputs!$B$20+Inputs!$B$31*(1+$F2530)^4*Inputs!$B$21+Inputs!$B$22*(1+Inputs!$B$23)^4</f>
        <v>22029.670281307299</v>
      </c>
      <c r="V2530" s="35">
        <f>Inputs!$B$13/(Q2530*(1-$G2530))</f>
        <v>1.2182998560025604</v>
      </c>
      <c r="W2530" s="36">
        <f>Inputs!$B$13</f>
        <v>12660</v>
      </c>
      <c r="X2530" s="36">
        <f t="shared" si="393"/>
        <v>13794.121805437348</v>
      </c>
      <c r="Y2530" s="36">
        <f t="shared" si="394"/>
        <v>15222.570168415632</v>
      </c>
      <c r="Z2530" s="36">
        <f t="shared" si="395"/>
        <v>17017.910044285476</v>
      </c>
      <c r="AA2530" s="36">
        <f t="shared" si="396"/>
        <v>19269.357237027158</v>
      </c>
      <c r="AB2530" s="36">
        <f t="shared" si="397"/>
        <v>57517.960098567622</v>
      </c>
      <c r="AC2530" s="36">
        <f t="shared" si="398"/>
        <v>276548.78272401117</v>
      </c>
      <c r="AD2530" s="36">
        <f t="shared" si="399"/>
        <v>169674.63977344517</v>
      </c>
    </row>
    <row r="2531" spans="1:30" ht="14.25" customHeight="1" x14ac:dyDescent="0.25">
      <c r="A2531" s="16">
        <v>2515</v>
      </c>
      <c r="B2531" s="34">
        <v>0.39822593029754499</v>
      </c>
      <c r="C2531" s="34">
        <v>4.7554105967068397E-2</v>
      </c>
      <c r="D2531" s="34">
        <v>2.70408562207358E-2</v>
      </c>
      <c r="E2531" s="34">
        <v>4.4144373853743903E-2</v>
      </c>
      <c r="F2531" s="34">
        <v>7.9554428366133204E-3</v>
      </c>
      <c r="G2531" s="34">
        <v>0.170403453740156</v>
      </c>
      <c r="H2531" s="35">
        <v>1.11618042577067</v>
      </c>
      <c r="I2531" s="34">
        <v>0.101964917357451</v>
      </c>
      <c r="J2531" s="34">
        <v>2.5696128850519799E-2</v>
      </c>
      <c r="K2531" s="36">
        <f>Inputs!$B$12*(1+$B2531)^4</f>
        <v>229329.88753259272</v>
      </c>
      <c r="L2531" s="36">
        <f t="shared" si="390"/>
        <v>18176.345393835949</v>
      </c>
      <c r="M2531" s="36">
        <f t="shared" si="391"/>
        <v>205990.19076070987</v>
      </c>
      <c r="N2531" s="37">
        <f>M2531/Inputs!$B$6</f>
        <v>314.00943713522844</v>
      </c>
      <c r="O2531" s="38">
        <f>IF(N2531&gt;Inputs!$B$4,1,0)</f>
        <v>0</v>
      </c>
      <c r="P2531" s="34">
        <f t="shared" si="392"/>
        <v>7.6268788506931195E-2</v>
      </c>
      <c r="Q2531" s="36">
        <f>Inputs!$B$12*(1+$B2531)^0*$C2531+Inputs!$B$29*(1+$D2531)^0*Inputs!$B$19+Inputs!$B$30*(1+$E2531)^0*Inputs!$B$20+Inputs!$B$31*(1+$F2531)^0*Inputs!$B$21+Inputs!$B$22*(1+Inputs!$B$23)^0</f>
        <v>10875.290385451026</v>
      </c>
      <c r="R2531" s="36">
        <f>Inputs!$B$12*(1+$B2531)^1*$C2531+Inputs!$B$29*(1+$D2531)^1*Inputs!$B$19+Inputs!$B$30*(1+$E2531)^1*Inputs!$B$20+Inputs!$B$31*(1+$F2531)^1*Inputs!$B$21+Inputs!$B$22*(1+Inputs!$B$23)^1</f>
        <v>12178.448154424812</v>
      </c>
      <c r="S2531" s="36">
        <f>Inputs!$B$12*(1+$B2531)^2*$C2531+Inputs!$B$29*(1+$D2531)^2*Inputs!$B$19+Inputs!$B$30*(1+$E2531)^2*Inputs!$B$20+Inputs!$B$31*(1+$F2531)^2*Inputs!$B$21+Inputs!$B$22*(1+Inputs!$B$23)^2</f>
        <v>13939.604477353594</v>
      </c>
      <c r="T2531" s="36">
        <f>Inputs!$B$12*(1+$B2531)^3*$C2531+Inputs!$B$29*(1+$D2531)^3*Inputs!$B$19+Inputs!$B$30*(1+$E2531)^3*Inputs!$B$20+Inputs!$B$31*(1+$F2531)^3*Inputs!$B$21+Inputs!$B$22*(1+Inputs!$B$23)^3</f>
        <v>16339.169537627726</v>
      </c>
      <c r="U2531" s="36">
        <f>Inputs!$B$12*(1+$B2531)^4*$C2531+Inputs!$B$29*(1+$D2531)^4*Inputs!$B$19+Inputs!$B$30*(1+$E2531)^4*Inputs!$B$20+Inputs!$B$31*(1+$F2531)^4*Inputs!$B$21+Inputs!$B$22*(1+Inputs!$B$23)^4</f>
        <v>19629.31883701972</v>
      </c>
      <c r="V2531" s="35">
        <f>Inputs!$B$13/(Q2531*(1-$G2531))</f>
        <v>1.4032204595994964</v>
      </c>
      <c r="W2531" s="36">
        <f>Inputs!$B$13</f>
        <v>12660</v>
      </c>
      <c r="X2531" s="36">
        <f t="shared" si="393"/>
        <v>13452.00926969206</v>
      </c>
      <c r="Y2531" s="36">
        <f t="shared" si="394"/>
        <v>14567.487985608186</v>
      </c>
      <c r="Z2531" s="36">
        <f t="shared" si="395"/>
        <v>16102.435908004472</v>
      </c>
      <c r="AA2531" s="36">
        <f t="shared" si="396"/>
        <v>18176.345393835949</v>
      </c>
      <c r="AB2531" s="36">
        <f t="shared" si="397"/>
        <v>55558.411045286673</v>
      </c>
      <c r="AC2531" s="36">
        <f t="shared" si="398"/>
        <v>244443.46726988096</v>
      </c>
      <c r="AD2531" s="36">
        <f t="shared" si="399"/>
        <v>150431.77971542321</v>
      </c>
    </row>
    <row r="2532" spans="1:30" ht="14.25" customHeight="1" x14ac:dyDescent="0.25">
      <c r="A2532" s="16">
        <v>2516</v>
      </c>
      <c r="B2532" s="34">
        <v>0.43253703300443802</v>
      </c>
      <c r="C2532" s="34">
        <v>7.9822781988970706E-2</v>
      </c>
      <c r="D2532" s="34">
        <v>2.4733579850834402E-2</v>
      </c>
      <c r="E2532" s="34">
        <v>3.9079598698590297E-2</v>
      </c>
      <c r="F2532" s="34">
        <v>1.04053544489892E-3</v>
      </c>
      <c r="G2532" s="34">
        <v>0.21554802674892801</v>
      </c>
      <c r="H2532" s="35">
        <v>1.11433503205228</v>
      </c>
      <c r="I2532" s="34">
        <v>0.10202433727188</v>
      </c>
      <c r="J2532" s="34">
        <v>2.5841634503940999E-2</v>
      </c>
      <c r="K2532" s="36">
        <f>Inputs!$B$12*(1+$B2532)^4</f>
        <v>252682.21887426538</v>
      </c>
      <c r="L2532" s="36">
        <f t="shared" si="390"/>
        <v>25067.494794948467</v>
      </c>
      <c r="M2532" s="36">
        <f t="shared" si="391"/>
        <v>272762.79579926835</v>
      </c>
      <c r="N2532" s="37">
        <f>M2532/Inputs!$B$6</f>
        <v>415.79694481595783</v>
      </c>
      <c r="O2532" s="38">
        <f>IF(N2532&gt;Inputs!$B$4,1,0)</f>
        <v>1</v>
      </c>
      <c r="P2532" s="34">
        <f t="shared" si="392"/>
        <v>7.6182702767938995E-2</v>
      </c>
      <c r="Q2532" s="36">
        <f>Inputs!$B$12*(1+$B2532)^0*$C2532+Inputs!$B$29*(1+$D2532)^0*Inputs!$B$19+Inputs!$B$30*(1+$E2532)^0*Inputs!$B$20+Inputs!$B$31*(1+$F2532)^0*Inputs!$B$21+Inputs!$B$22*(1+Inputs!$B$23)^0</f>
        <v>12811.410946765165</v>
      </c>
      <c r="R2532" s="36">
        <f>Inputs!$B$12*(1+$B2532)^1*$C2532+Inputs!$B$29*(1+$D2532)^1*Inputs!$B$19+Inputs!$B$30*(1+$E2532)^1*Inputs!$B$20+Inputs!$B$31*(1+$F2532)^1*Inputs!$B$21+Inputs!$B$22*(1+Inputs!$B$23)^1</f>
        <v>14998.378727025265</v>
      </c>
      <c r="S2532" s="36">
        <f>Inputs!$B$12*(1+$B2532)^2*$C2532+Inputs!$B$29*(1+$D2532)^2*Inputs!$B$19+Inputs!$B$30*(1+$E2532)^2*Inputs!$B$20+Inputs!$B$31*(1+$F2532)^2*Inputs!$B$21+Inputs!$B$22*(1+Inputs!$B$23)^2</f>
        <v>18085.167668579281</v>
      </c>
      <c r="T2532" s="36">
        <f>Inputs!$B$12*(1+$B2532)^3*$C2532+Inputs!$B$29*(1+$D2532)^3*Inputs!$B$19+Inputs!$B$30*(1+$E2532)^3*Inputs!$B$20+Inputs!$B$31*(1+$F2532)^3*Inputs!$B$21+Inputs!$B$22*(1+Inputs!$B$23)^3</f>
        <v>22459.483492161817</v>
      </c>
      <c r="U2532" s="36">
        <f>Inputs!$B$12*(1+$B2532)^4*$C2532+Inputs!$B$29*(1+$D2532)^4*Inputs!$B$19+Inputs!$B$30*(1+$E2532)^4*Inputs!$B$20+Inputs!$B$31*(1+$F2532)^4*Inputs!$B$21+Inputs!$B$22*(1+Inputs!$B$23)^4</f>
        <v>28676.674692197714</v>
      </c>
      <c r="V2532" s="35">
        <f>Inputs!$B$13/(Q2532*(1-$G2532))</f>
        <v>1.2597094396969251</v>
      </c>
      <c r="W2532" s="36">
        <f>Inputs!$B$13</f>
        <v>12660</v>
      </c>
      <c r="X2532" s="36">
        <f t="shared" si="393"/>
        <v>14393.52029201937</v>
      </c>
      <c r="Y2532" s="36">
        <f t="shared" si="394"/>
        <v>16840.219725138028</v>
      </c>
      <c r="Z2532" s="36">
        <f t="shared" si="395"/>
        <v>20273.100500388235</v>
      </c>
      <c r="AA2532" s="36">
        <f t="shared" si="396"/>
        <v>25067.494794948467</v>
      </c>
      <c r="AB2532" s="36">
        <f t="shared" si="397"/>
        <v>65090.315343892966</v>
      </c>
      <c r="AC2532" s="36">
        <f t="shared" si="398"/>
        <v>337547.48649047775</v>
      </c>
      <c r="AD2532" s="36">
        <f t="shared" si="399"/>
        <v>207672.48045537539</v>
      </c>
    </row>
    <row r="2533" spans="1:30" ht="14.25" customHeight="1" x14ac:dyDescent="0.25">
      <c r="A2533" s="16">
        <v>2517</v>
      </c>
      <c r="B2533" s="34">
        <v>0.44117141018419898</v>
      </c>
      <c r="C2533" s="34">
        <v>6.6504764855465498E-2</v>
      </c>
      <c r="D2533" s="34">
        <v>4.7377156750313197E-2</v>
      </c>
      <c r="E2533" s="34">
        <v>4.1192505125715401E-2</v>
      </c>
      <c r="F2533" s="34">
        <v>2.43472314813536E-2</v>
      </c>
      <c r="G2533" s="34">
        <v>0.198953807772563</v>
      </c>
      <c r="H2533" s="35">
        <v>1.03664054142415</v>
      </c>
      <c r="I2533" s="34">
        <v>0.101196588772624</v>
      </c>
      <c r="J2533" s="34">
        <v>2.89183561322259E-2</v>
      </c>
      <c r="K2533" s="36">
        <f>Inputs!$B$12*(1+$B2533)^4</f>
        <v>258829.51739499316</v>
      </c>
      <c r="L2533" s="36">
        <f t="shared" si="390"/>
        <v>22016.715133228154</v>
      </c>
      <c r="M2533" s="36">
        <f t="shared" si="391"/>
        <v>254769.62191717222</v>
      </c>
      <c r="N2533" s="37">
        <f>M2533/Inputs!$B$6</f>
        <v>388.36832609325035</v>
      </c>
      <c r="O2533" s="38">
        <f>IF(N2533&gt;Inputs!$B$4,1,0)</f>
        <v>0</v>
      </c>
      <c r="P2533" s="34">
        <f t="shared" si="392"/>
        <v>7.2278232640398093E-2</v>
      </c>
      <c r="Q2533" s="36">
        <f>Inputs!$B$12*(1+$B2533)^0*$C2533+Inputs!$B$29*(1+$D2533)^0*Inputs!$B$19+Inputs!$B$30*(1+$E2533)^0*Inputs!$B$20+Inputs!$B$31*(1+$F2533)^0*Inputs!$B$21+Inputs!$B$22*(1+Inputs!$B$23)^0</f>
        <v>12012.329918754851</v>
      </c>
      <c r="R2533" s="36">
        <f>Inputs!$B$12*(1+$B2533)^1*$C2533+Inputs!$B$29*(1+$D2533)^1*Inputs!$B$19+Inputs!$B$30*(1+$E2533)^1*Inputs!$B$20+Inputs!$B$31*(1+$F2533)^1*Inputs!$B$21+Inputs!$B$22*(1+Inputs!$B$23)^1</f>
        <v>14073.301442693388</v>
      </c>
      <c r="S2533" s="36">
        <f>Inputs!$B$12*(1+$B2533)^2*$C2533+Inputs!$B$29*(1+$D2533)^2*Inputs!$B$19+Inputs!$B$30*(1+$E2533)^2*Inputs!$B$20+Inputs!$B$31*(1+$F2533)^2*Inputs!$B$21+Inputs!$B$22*(1+Inputs!$B$23)^2</f>
        <v>16923.180394252777</v>
      </c>
      <c r="T2533" s="36">
        <f>Inputs!$B$12*(1+$B2533)^3*$C2533+Inputs!$B$29*(1+$D2533)^3*Inputs!$B$19+Inputs!$B$30*(1+$E2533)^3*Inputs!$B$20+Inputs!$B$31*(1+$F2533)^3*Inputs!$B$21+Inputs!$B$22*(1+Inputs!$B$23)^3</f>
        <v>20905.12663141275</v>
      </c>
      <c r="U2533" s="36">
        <f>Inputs!$B$12*(1+$B2533)^4*$C2533+Inputs!$B$29*(1+$D2533)^4*Inputs!$B$19+Inputs!$B$30*(1+$E2533)^4*Inputs!$B$20+Inputs!$B$31*(1+$F2533)^4*Inputs!$B$21+Inputs!$B$22*(1+Inputs!$B$23)^4</f>
        <v>26513.482389452387</v>
      </c>
      <c r="V2533" s="35">
        <f>Inputs!$B$13/(Q2533*(1-$G2533))</f>
        <v>1.3156758218613178</v>
      </c>
      <c r="W2533" s="36">
        <f>Inputs!$B$13</f>
        <v>12660</v>
      </c>
      <c r="X2533" s="36">
        <f t="shared" si="393"/>
        <v>14045.676538287098</v>
      </c>
      <c r="Y2533" s="36">
        <f t="shared" si="394"/>
        <v>15944.293426838551</v>
      </c>
      <c r="Z2533" s="36">
        <f t="shared" si="395"/>
        <v>18527.732824346171</v>
      </c>
      <c r="AA2533" s="36">
        <f t="shared" si="396"/>
        <v>22016.715133228154</v>
      </c>
      <c r="AB2533" s="36">
        <f t="shared" si="397"/>
        <v>61215.855433049335</v>
      </c>
      <c r="AC2533" s="36">
        <f t="shared" si="398"/>
        <v>313419.42815645254</v>
      </c>
      <c r="AD2533" s="36">
        <f t="shared" si="399"/>
        <v>193553.7664841229</v>
      </c>
    </row>
    <row r="2534" spans="1:30" ht="14.25" customHeight="1" x14ac:dyDescent="0.25">
      <c r="A2534" s="16">
        <v>2518</v>
      </c>
      <c r="B2534" s="34">
        <v>0.41781433890638803</v>
      </c>
      <c r="C2534" s="34">
        <v>5.02400400671454E-2</v>
      </c>
      <c r="D2534" s="34">
        <v>1.5343721447194999E-2</v>
      </c>
      <c r="E2534" s="34">
        <v>3.6786441069730301E-2</v>
      </c>
      <c r="F2534" s="34">
        <v>1.8109302782729202E-2</v>
      </c>
      <c r="G2534" s="34">
        <v>0.182393508885316</v>
      </c>
      <c r="H2534" s="35">
        <v>1.11757564542239</v>
      </c>
      <c r="I2534" s="34">
        <v>9.9031924332498703E-2</v>
      </c>
      <c r="J2534" s="34">
        <v>2.3869631823382802E-2</v>
      </c>
      <c r="K2534" s="36">
        <f>Inputs!$B$12*(1+$B2534)^4</f>
        <v>242453.63924594989</v>
      </c>
      <c r="L2534" s="36">
        <f t="shared" si="390"/>
        <v>19049.212526330866</v>
      </c>
      <c r="M2534" s="36">
        <f t="shared" si="391"/>
        <v>219019.93283482629</v>
      </c>
      <c r="N2534" s="37">
        <f>M2534/Inputs!$B$6</f>
        <v>333.87184883357668</v>
      </c>
      <c r="O2534" s="38">
        <f>IF(N2534&gt;Inputs!$B$4,1,0)</f>
        <v>0</v>
      </c>
      <c r="P2534" s="34">
        <f t="shared" si="392"/>
        <v>7.5162292509115908E-2</v>
      </c>
      <c r="Q2534" s="36">
        <f>Inputs!$B$12*(1+$B2534)^0*$C2534+Inputs!$B$29*(1+$D2534)^0*Inputs!$B$19+Inputs!$B$30*(1+$E2534)^0*Inputs!$B$20+Inputs!$B$31*(1+$F2534)^0*Inputs!$B$21+Inputs!$B$22*(1+Inputs!$B$23)^0</f>
        <v>11036.446431455646</v>
      </c>
      <c r="R2534" s="36">
        <f>Inputs!$B$12*(1+$B2534)^1*$C2534+Inputs!$B$29*(1+$D2534)^1*Inputs!$B$19+Inputs!$B$30*(1+$E2534)^1*Inputs!$B$20+Inputs!$B$31*(1+$F2534)^1*Inputs!$B$21+Inputs!$B$22*(1+Inputs!$B$23)^1</f>
        <v>12451.594278567296</v>
      </c>
      <c r="S2534" s="36">
        <f>Inputs!$B$12*(1+$B2534)^2*$C2534+Inputs!$B$29*(1+$D2534)^2*Inputs!$B$19+Inputs!$B$30*(1+$E2534)^2*Inputs!$B$20+Inputs!$B$31*(1+$F2534)^2*Inputs!$B$21+Inputs!$B$22*(1+Inputs!$B$23)^2</f>
        <v>14396.546496774103</v>
      </c>
      <c r="T2534" s="36">
        <f>Inputs!$B$12*(1+$B2534)^3*$C2534+Inputs!$B$29*(1+$D2534)^3*Inputs!$B$19+Inputs!$B$30*(1+$E2534)^3*Inputs!$B$20+Inputs!$B$31*(1+$F2534)^3*Inputs!$B$21+Inputs!$B$22*(1+Inputs!$B$23)^3</f>
        <v>17091.267213914885</v>
      </c>
      <c r="U2534" s="36">
        <f>Inputs!$B$12*(1+$B2534)^4*$C2534+Inputs!$B$29*(1+$D2534)^4*Inputs!$B$19+Inputs!$B$30*(1+$E2534)^4*Inputs!$B$20+Inputs!$B$31*(1+$F2534)^4*Inputs!$B$21+Inputs!$B$22*(1+Inputs!$B$23)^4</f>
        <v>20847.585683505102</v>
      </c>
      <c r="V2534" s="35">
        <f>Inputs!$B$13/(Q2534*(1-$G2534))</f>
        <v>1.403007896252531</v>
      </c>
      <c r="W2534" s="36">
        <f>Inputs!$B$13</f>
        <v>12660</v>
      </c>
      <c r="X2534" s="36">
        <f t="shared" si="393"/>
        <v>13556.866865664968</v>
      </c>
      <c r="Y2534" s="36">
        <f t="shared" si="394"/>
        <v>14834.528780274988</v>
      </c>
      <c r="Z2534" s="36">
        <f t="shared" si="395"/>
        <v>16614.07761937736</v>
      </c>
      <c r="AA2534" s="36">
        <f t="shared" si="396"/>
        <v>19049.212526330866</v>
      </c>
      <c r="AB2534" s="36">
        <f t="shared" si="397"/>
        <v>57185.797479454588</v>
      </c>
      <c r="AC2534" s="36">
        <f t="shared" si="398"/>
        <v>259490.62441774594</v>
      </c>
      <c r="AD2534" s="36">
        <f t="shared" si="399"/>
        <v>161834.13535537169</v>
      </c>
    </row>
    <row r="2535" spans="1:30" ht="14.25" customHeight="1" x14ac:dyDescent="0.25">
      <c r="A2535" s="16">
        <v>2519</v>
      </c>
      <c r="B2535" s="34">
        <v>0.38640089167237801</v>
      </c>
      <c r="C2535" s="34">
        <v>6.06863372763762E-2</v>
      </c>
      <c r="D2535" s="34">
        <v>3.23177686252972E-2</v>
      </c>
      <c r="E2535" s="34">
        <v>6.7724606348745303E-2</v>
      </c>
      <c r="F2535" s="34">
        <v>6.1511375215873697E-3</v>
      </c>
      <c r="G2535" s="34">
        <v>0.16626066486618701</v>
      </c>
      <c r="H2535" s="35">
        <v>1.0457324079997301</v>
      </c>
      <c r="I2535" s="34">
        <v>9.3008472345556495E-2</v>
      </c>
      <c r="J2535" s="34">
        <v>2.4166426626429802E-2</v>
      </c>
      <c r="K2535" s="36">
        <f>Inputs!$B$12*(1+$B2535)^4</f>
        <v>221669.81890815069</v>
      </c>
      <c r="L2535" s="36">
        <f t="shared" si="390"/>
        <v>19614.966384765816</v>
      </c>
      <c r="M2535" s="36">
        <f t="shared" si="391"/>
        <v>246308.98163931494</v>
      </c>
      <c r="N2535" s="37">
        <f>M2535/Inputs!$B$6</f>
        <v>375.4710085965167</v>
      </c>
      <c r="O2535" s="38">
        <f>IF(N2535&gt;Inputs!$B$4,1,0)</f>
        <v>0</v>
      </c>
      <c r="P2535" s="34">
        <f t="shared" si="392"/>
        <v>6.8842045719126693E-2</v>
      </c>
      <c r="Q2535" s="36">
        <f>Inputs!$B$12*(1+$B2535)^0*$C2535+Inputs!$B$29*(1+$D2535)^0*Inputs!$B$19+Inputs!$B$30*(1+$E2535)^0*Inputs!$B$20+Inputs!$B$31*(1+$F2535)^0*Inputs!$B$21+Inputs!$B$22*(1+Inputs!$B$23)^0</f>
        <v>11663.224264009492</v>
      </c>
      <c r="R2535" s="36">
        <f>Inputs!$B$12*(1+$B2535)^1*$C2535+Inputs!$B$29*(1+$D2535)^1*Inputs!$B$19+Inputs!$B$30*(1+$E2535)^1*Inputs!$B$20+Inputs!$B$31*(1+$F2535)^1*Inputs!$B$21+Inputs!$B$22*(1+Inputs!$B$23)^1</f>
        <v>13305.559198090894</v>
      </c>
      <c r="S2535" s="36">
        <f>Inputs!$B$12*(1+$B2535)^2*$C2535+Inputs!$B$29*(1+$D2535)^2*Inputs!$B$19+Inputs!$B$30*(1+$E2535)^2*Inputs!$B$20+Inputs!$B$31*(1+$F2535)^2*Inputs!$B$21+Inputs!$B$22*(1+Inputs!$B$23)^2</f>
        <v>15504.602915309704</v>
      </c>
      <c r="T2535" s="36">
        <f>Inputs!$B$12*(1+$B2535)^3*$C2535+Inputs!$B$29*(1+$D2535)^3*Inputs!$B$19+Inputs!$B$30*(1+$E2535)^3*Inputs!$B$20+Inputs!$B$31*(1+$F2535)^3*Inputs!$B$21+Inputs!$B$22*(1+Inputs!$B$23)^3</f>
        <v>18471.251857305426</v>
      </c>
      <c r="U2535" s="36">
        <f>Inputs!$B$12*(1+$B2535)^4*$C2535+Inputs!$B$29*(1+$D2535)^4*Inputs!$B$19+Inputs!$B$30*(1+$E2535)^4*Inputs!$B$20+Inputs!$B$31*(1+$F2535)^4*Inputs!$B$21+Inputs!$B$22*(1+Inputs!$B$23)^4</f>
        <v>22497.626851124271</v>
      </c>
      <c r="V2535" s="35">
        <f>Inputs!$B$13/(Q2535*(1-$G2535))</f>
        <v>1.3019214657426048</v>
      </c>
      <c r="W2535" s="36">
        <f>Inputs!$B$13</f>
        <v>12660</v>
      </c>
      <c r="X2535" s="36">
        <f t="shared" si="393"/>
        <v>13732.194151090447</v>
      </c>
      <c r="Y2535" s="36">
        <f t="shared" si="394"/>
        <v>15173.822908878639</v>
      </c>
      <c r="Z2535" s="36">
        <f t="shared" si="395"/>
        <v>17090.839168688923</v>
      </c>
      <c r="AA2535" s="36">
        <f t="shared" si="396"/>
        <v>19614.966384765816</v>
      </c>
      <c r="AB2535" s="36">
        <f t="shared" si="397"/>
        <v>59246.498913274758</v>
      </c>
      <c r="AC2535" s="36">
        <f t="shared" si="398"/>
        <v>291812.79871672572</v>
      </c>
      <c r="AD2535" s="36">
        <f t="shared" si="399"/>
        <v>187062.48272604018</v>
      </c>
    </row>
    <row r="2536" spans="1:30" ht="14.25" customHeight="1" x14ac:dyDescent="0.25">
      <c r="A2536" s="16">
        <v>2520</v>
      </c>
      <c r="B2536" s="34">
        <v>0.166629909136357</v>
      </c>
      <c r="C2536" s="34">
        <v>7.5149735214986899E-2</v>
      </c>
      <c r="D2536" s="34">
        <v>1.6327723207061801E-2</v>
      </c>
      <c r="E2536" s="34">
        <v>3.3043469198670197E-2</v>
      </c>
      <c r="F2536" s="34">
        <v>1.0613568914631701E-2</v>
      </c>
      <c r="G2536" s="34">
        <v>0.16829341444519799</v>
      </c>
      <c r="H2536" s="35">
        <v>1.03707586128024</v>
      </c>
      <c r="I2536" s="34">
        <v>0.10264557755128299</v>
      </c>
      <c r="J2536" s="34">
        <v>2.9549990220863201E-2</v>
      </c>
      <c r="K2536" s="36">
        <f>Inputs!$B$12*(1+$B2536)^4</f>
        <v>111143.39936622234</v>
      </c>
      <c r="L2536" s="36">
        <f t="shared" si="390"/>
        <v>14533.69695460547</v>
      </c>
      <c r="M2536" s="36">
        <f t="shared" si="391"/>
        <v>176219.03999495329</v>
      </c>
      <c r="N2536" s="37">
        <f>M2536/Inputs!$B$6</f>
        <v>268.62658535816053</v>
      </c>
      <c r="O2536" s="38">
        <f>IF(N2536&gt;Inputs!$B$4,1,0)</f>
        <v>0</v>
      </c>
      <c r="P2536" s="34">
        <f t="shared" si="392"/>
        <v>7.3095587330419792E-2</v>
      </c>
      <c r="Q2536" s="36">
        <f>Inputs!$B$12*(1+$B2536)^0*$C2536+Inputs!$B$29*(1+$D2536)^0*Inputs!$B$19+Inputs!$B$30*(1+$E2536)^0*Inputs!$B$20+Inputs!$B$31*(1+$F2536)^0*Inputs!$B$21+Inputs!$B$22*(1+Inputs!$B$23)^0</f>
        <v>12531.028140326136</v>
      </c>
      <c r="R2536" s="36">
        <f>Inputs!$B$12*(1+$B2536)^1*$C2536+Inputs!$B$29*(1+$D2536)^1*Inputs!$B$19+Inputs!$B$30*(1+$E2536)^1*Inputs!$B$20+Inputs!$B$31*(1+$F2536)^1*Inputs!$B$21+Inputs!$B$22*(1+Inputs!$B$23)^1</f>
        <v>13398.069414743106</v>
      </c>
      <c r="S2536" s="36">
        <f>Inputs!$B$12*(1+$B2536)^2*$C2536+Inputs!$B$29*(1+$D2536)^2*Inputs!$B$19+Inputs!$B$30*(1+$E2536)^2*Inputs!$B$20+Inputs!$B$31*(1+$F2536)^2*Inputs!$B$21+Inputs!$B$22*(1+Inputs!$B$23)^2</f>
        <v>14392.363758584914</v>
      </c>
      <c r="T2536" s="36">
        <f>Inputs!$B$12*(1+$B2536)^3*$C2536+Inputs!$B$29*(1+$D2536)^3*Inputs!$B$19+Inputs!$B$30*(1+$E2536)^3*Inputs!$B$20+Inputs!$B$31*(1+$F2536)^3*Inputs!$B$21+Inputs!$B$22*(1+Inputs!$B$23)^3</f>
        <v>15534.820514715671</v>
      </c>
      <c r="U2536" s="36">
        <f>Inputs!$B$12*(1+$B2536)^4*$C2536+Inputs!$B$29*(1+$D2536)^4*Inputs!$B$19+Inputs!$B$30*(1+$E2536)^4*Inputs!$B$20+Inputs!$B$31*(1+$F2536)^4*Inputs!$B$21+Inputs!$B$22*(1+Inputs!$B$23)^4</f>
        <v>16849.826533648837</v>
      </c>
      <c r="V2536" s="35">
        <f>Inputs!$B$13/(Q2536*(1-$G2536))</f>
        <v>1.2147218965106099</v>
      </c>
      <c r="W2536" s="36">
        <f>Inputs!$B$13</f>
        <v>12660</v>
      </c>
      <c r="X2536" s="36">
        <f t="shared" si="393"/>
        <v>13041.075933847758</v>
      </c>
      <c r="Y2536" s="36">
        <f t="shared" si="394"/>
        <v>13477.26146615492</v>
      </c>
      <c r="Z2536" s="36">
        <f t="shared" si="395"/>
        <v>13973.262964816793</v>
      </c>
      <c r="AA2536" s="36">
        <f t="shared" si="396"/>
        <v>14533.69695460547</v>
      </c>
      <c r="AB2536" s="36">
        <f t="shared" si="397"/>
        <v>50629.728558661307</v>
      </c>
      <c r="AC2536" s="36">
        <f t="shared" si="398"/>
        <v>204706.85172619045</v>
      </c>
      <c r="AD2536" s="36">
        <f t="shared" si="399"/>
        <v>125589.31143629197</v>
      </c>
    </row>
    <row r="2537" spans="1:30" ht="14.25" customHeight="1" x14ac:dyDescent="0.25">
      <c r="A2537" s="16">
        <v>2521</v>
      </c>
      <c r="B2537" s="34">
        <v>0.31335309383652998</v>
      </c>
      <c r="C2537" s="34">
        <v>6.5749635429640796E-2</v>
      </c>
      <c r="D2537" s="34">
        <v>4.8662907523121898E-2</v>
      </c>
      <c r="E2537" s="34">
        <v>3.9319399609365202E-2</v>
      </c>
      <c r="F2537" s="34">
        <v>1.7586868404181001E-3</v>
      </c>
      <c r="G2537" s="34">
        <v>0.19592880495341</v>
      </c>
      <c r="H2537" s="35">
        <v>1.0046250656053901</v>
      </c>
      <c r="I2537" s="34">
        <v>9.3362577837792796E-2</v>
      </c>
      <c r="J2537" s="34">
        <v>2.49150265105668E-2</v>
      </c>
      <c r="K2537" s="36">
        <f>Inputs!$B$12*(1+$B2537)^4</f>
        <v>178516.04490623754</v>
      </c>
      <c r="L2537" s="36">
        <f t="shared" si="390"/>
        <v>16650.021266909775</v>
      </c>
      <c r="M2537" s="36">
        <f t="shared" si="391"/>
        <v>214533.14056573928</v>
      </c>
      <c r="N2537" s="37">
        <f>M2537/Inputs!$B$6</f>
        <v>327.03222647216353</v>
      </c>
      <c r="O2537" s="38">
        <f>IF(N2537&gt;Inputs!$B$4,1,0)</f>
        <v>0</v>
      </c>
      <c r="P2537" s="34">
        <f t="shared" si="392"/>
        <v>6.8447551327225992E-2</v>
      </c>
      <c r="Q2537" s="36">
        <f>Inputs!$B$12*(1+$B2537)^0*$C2537+Inputs!$B$29*(1+$D2537)^0*Inputs!$B$19+Inputs!$B$30*(1+$E2537)^0*Inputs!$B$20+Inputs!$B$31*(1+$F2537)^0*Inputs!$B$21+Inputs!$B$22*(1+Inputs!$B$23)^0</f>
        <v>11967.022153205369</v>
      </c>
      <c r="R2537" s="36">
        <f>Inputs!$B$12*(1+$B2537)^1*$C2537+Inputs!$B$29*(1+$D2537)^1*Inputs!$B$19+Inputs!$B$30*(1+$E2537)^1*Inputs!$B$20+Inputs!$B$31*(1+$F2537)^1*Inputs!$B$21+Inputs!$B$22*(1+Inputs!$B$23)^1</f>
        <v>13401.363782335327</v>
      </c>
      <c r="S2537" s="36">
        <f>Inputs!$B$12*(1+$B2537)^2*$C2537+Inputs!$B$29*(1+$D2537)^2*Inputs!$B$19+Inputs!$B$30*(1+$E2537)^2*Inputs!$B$20+Inputs!$B$31*(1+$F2537)^2*Inputs!$B$21+Inputs!$B$22*(1+Inputs!$B$23)^2</f>
        <v>15232.700234390126</v>
      </c>
      <c r="T2537" s="36">
        <f>Inputs!$B$12*(1+$B2537)^3*$C2537+Inputs!$B$29*(1+$D2537)^3*Inputs!$B$19+Inputs!$B$30*(1+$E2537)^3*Inputs!$B$20+Inputs!$B$31*(1+$F2537)^3*Inputs!$B$21+Inputs!$B$22*(1+Inputs!$B$23)^3</f>
        <v>17582.882018790282</v>
      </c>
      <c r="U2537" s="36">
        <f>Inputs!$B$12*(1+$B2537)^4*$C2537+Inputs!$B$29*(1+$D2537)^4*Inputs!$B$19+Inputs!$B$30*(1+$E2537)^4*Inputs!$B$20+Inputs!$B$31*(1+$F2537)^4*Inputs!$B$21+Inputs!$B$22*(1+Inputs!$B$23)^4</f>
        <v>20611.817029490619</v>
      </c>
      <c r="V2537" s="35">
        <f>Inputs!$B$13/(Q2537*(1-$G2537))</f>
        <v>1.3156885840049457</v>
      </c>
      <c r="W2537" s="36">
        <f>Inputs!$B$13</f>
        <v>12660</v>
      </c>
      <c r="X2537" s="36">
        <f t="shared" si="393"/>
        <v>13339.422522221585</v>
      </c>
      <c r="Y2537" s="36">
        <f t="shared" si="394"/>
        <v>14209.804375986456</v>
      </c>
      <c r="Z2537" s="36">
        <f t="shared" si="395"/>
        <v>15302.722991603867</v>
      </c>
      <c r="AA2537" s="36">
        <f t="shared" si="396"/>
        <v>16650.021266909775</v>
      </c>
      <c r="AB2537" s="36">
        <f t="shared" si="397"/>
        <v>54973.257211541721</v>
      </c>
      <c r="AC2537" s="36">
        <f t="shared" si="398"/>
        <v>249312.89224058102</v>
      </c>
      <c r="AD2537" s="36">
        <f t="shared" si="399"/>
        <v>159559.88335419755</v>
      </c>
    </row>
    <row r="2538" spans="1:30" ht="14.25" customHeight="1" x14ac:dyDescent="0.25">
      <c r="A2538" s="16">
        <v>2522</v>
      </c>
      <c r="B2538" s="34">
        <v>0.35059839394910403</v>
      </c>
      <c r="C2538" s="34">
        <v>5.0545082739500903E-2</v>
      </c>
      <c r="D2538" s="34">
        <v>4.09284600612356E-2</v>
      </c>
      <c r="E2538" s="34">
        <v>5.5080669933222803E-2</v>
      </c>
      <c r="F2538" s="34">
        <v>1.4379674503785401E-2</v>
      </c>
      <c r="G2538" s="34">
        <v>0.17207701281530599</v>
      </c>
      <c r="H2538" s="35">
        <v>1.1120048340285</v>
      </c>
      <c r="I2538" s="34">
        <v>9.9842894923148795E-2</v>
      </c>
      <c r="J2538" s="34">
        <v>2.77310005788741E-2</v>
      </c>
      <c r="K2538" s="36">
        <f>Inputs!$B$12*(1+$B2538)^4</f>
        <v>199643.95564565397</v>
      </c>
      <c r="L2538" s="36">
        <f t="shared" si="390"/>
        <v>17735.697876468501</v>
      </c>
      <c r="M2538" s="36">
        <f t="shared" si="391"/>
        <v>212600.82880270574</v>
      </c>
      <c r="N2538" s="37">
        <f>M2538/Inputs!$B$6</f>
        <v>324.08662927241727</v>
      </c>
      <c r="O2538" s="38">
        <f>IF(N2538&gt;Inputs!$B$4,1,0)</f>
        <v>0</v>
      </c>
      <c r="P2538" s="34">
        <f t="shared" si="392"/>
        <v>7.2111894344274702E-2</v>
      </c>
      <c r="Q2538" s="36">
        <f>Inputs!$B$12*(1+$B2538)^0*$C2538+Inputs!$B$29*(1+$D2538)^0*Inputs!$B$19+Inputs!$B$30*(1+$E2538)^0*Inputs!$B$20+Inputs!$B$31*(1+$F2538)^0*Inputs!$B$21+Inputs!$B$22*(1+Inputs!$B$23)^0</f>
        <v>11054.748991796976</v>
      </c>
      <c r="R2538" s="36">
        <f>Inputs!$B$12*(1+$B2538)^1*$C2538+Inputs!$B$29*(1+$D2538)^1*Inputs!$B$19+Inputs!$B$30*(1+$E2538)^1*Inputs!$B$20+Inputs!$B$31*(1+$F2538)^1*Inputs!$B$21+Inputs!$B$22*(1+Inputs!$B$23)^1</f>
        <v>12387.189716378532</v>
      </c>
      <c r="S2538" s="36">
        <f>Inputs!$B$12*(1+$B2538)^2*$C2538+Inputs!$B$29*(1+$D2538)^2*Inputs!$B$19+Inputs!$B$30*(1+$E2538)^2*Inputs!$B$20+Inputs!$B$31*(1+$F2538)^2*Inputs!$B$21+Inputs!$B$22*(1+Inputs!$B$23)^2</f>
        <v>14104.413321234566</v>
      </c>
      <c r="T2538" s="36">
        <f>Inputs!$B$12*(1+$B2538)^3*$C2538+Inputs!$B$29*(1+$D2538)^3*Inputs!$B$19+Inputs!$B$30*(1+$E2538)^3*Inputs!$B$20+Inputs!$B$31*(1+$F2538)^3*Inputs!$B$21+Inputs!$B$22*(1+Inputs!$B$23)^3</f>
        <v>16337.712075337886</v>
      </c>
      <c r="U2538" s="36">
        <f>Inputs!$B$12*(1+$B2538)^4*$C2538+Inputs!$B$29*(1+$D2538)^4*Inputs!$B$19+Inputs!$B$30*(1+$E2538)^4*Inputs!$B$20+Inputs!$B$31*(1+$F2538)^4*Inputs!$B$21+Inputs!$B$22*(1+Inputs!$B$23)^4</f>
        <v>19264.230498319543</v>
      </c>
      <c r="V2538" s="35">
        <f>Inputs!$B$13/(Q2538*(1-$G2538))</f>
        <v>1.3832315265955151</v>
      </c>
      <c r="W2538" s="36">
        <f>Inputs!$B$13</f>
        <v>12660</v>
      </c>
      <c r="X2538" s="36">
        <f t="shared" si="393"/>
        <v>13490.52257703965</v>
      </c>
      <c r="Y2538" s="36">
        <f t="shared" si="394"/>
        <v>14568.896626726411</v>
      </c>
      <c r="Z2538" s="36">
        <f t="shared" si="395"/>
        <v>15958.563891244463</v>
      </c>
      <c r="AA2538" s="36">
        <f t="shared" si="396"/>
        <v>17735.697876468501</v>
      </c>
      <c r="AB2538" s="36">
        <f t="shared" si="397"/>
        <v>55540.115103825934</v>
      </c>
      <c r="AC2538" s="36">
        <f t="shared" si="398"/>
        <v>252767.26801165708</v>
      </c>
      <c r="AD2538" s="36">
        <f t="shared" si="399"/>
        <v>157060.71369887982</v>
      </c>
    </row>
    <row r="2539" spans="1:30" ht="14.25" customHeight="1" x14ac:dyDescent="0.25">
      <c r="A2539" s="16">
        <v>2523</v>
      </c>
      <c r="B2539" s="34">
        <v>0.138775495743657</v>
      </c>
      <c r="C2539" s="34">
        <v>0.113383959145374</v>
      </c>
      <c r="D2539" s="34">
        <v>2.0515230773012001E-2</v>
      </c>
      <c r="E2539" s="34">
        <v>3.7660757627272903E-2</v>
      </c>
      <c r="F2539" s="34">
        <v>7.4326830748258597E-3</v>
      </c>
      <c r="G2539" s="34">
        <v>0.17889459323308601</v>
      </c>
      <c r="H2539" s="35">
        <v>1.0692439645772001</v>
      </c>
      <c r="I2539" s="34">
        <v>9.0267440380350006E-2</v>
      </c>
      <c r="J2539" s="34">
        <v>3.0641901127088499E-2</v>
      </c>
      <c r="K2539" s="36">
        <f>Inputs!$B$12*(1+$B2539)^4</f>
        <v>100902.91294192575</v>
      </c>
      <c r="L2539" s="36">
        <f t="shared" si="390"/>
        <v>17549.612837826589</v>
      </c>
      <c r="M2539" s="36">
        <f t="shared" si="391"/>
        <v>254235.98332192135</v>
      </c>
      <c r="N2539" s="37">
        <f>M2539/Inputs!$B$6</f>
        <v>387.55485262488008</v>
      </c>
      <c r="O2539" s="38">
        <f>IF(N2539&gt;Inputs!$B$4,1,0)</f>
        <v>0</v>
      </c>
      <c r="P2539" s="34">
        <f t="shared" si="392"/>
        <v>5.9625539253261507E-2</v>
      </c>
      <c r="Q2539" s="36">
        <f>Inputs!$B$12*(1+$B2539)^0*$C2539+Inputs!$B$29*(1+$D2539)^0*Inputs!$B$19+Inputs!$B$30*(1+$E2539)^0*Inputs!$B$20+Inputs!$B$31*(1+$F2539)^0*Inputs!$B$21+Inputs!$B$22*(1+Inputs!$B$23)^0</f>
        <v>14825.081576149361</v>
      </c>
      <c r="R2539" s="36">
        <f>Inputs!$B$12*(1+$B2539)^1*$C2539+Inputs!$B$29*(1+$D2539)^1*Inputs!$B$19+Inputs!$B$30*(1+$E2539)^1*Inputs!$B$20+Inputs!$B$31*(1+$F2539)^1*Inputs!$B$21+Inputs!$B$22*(1+Inputs!$B$23)^1</f>
        <v>15895.935689640002</v>
      </c>
      <c r="S2539" s="36">
        <f>Inputs!$B$12*(1+$B2539)^2*$C2539+Inputs!$B$29*(1+$D2539)^2*Inputs!$B$19+Inputs!$B$30*(1+$E2539)^2*Inputs!$B$20+Inputs!$B$31*(1+$F2539)^2*Inputs!$B$21+Inputs!$B$22*(1+Inputs!$B$23)^2</f>
        <v>17100.935199351643</v>
      </c>
      <c r="T2539" s="36">
        <f>Inputs!$B$12*(1+$B2539)^3*$C2539+Inputs!$B$29*(1+$D2539)^3*Inputs!$B$19+Inputs!$B$30*(1+$E2539)^3*Inputs!$B$20+Inputs!$B$31*(1+$F2539)^3*Inputs!$B$21+Inputs!$B$22*(1+Inputs!$B$23)^3</f>
        <v>18458.364413165778</v>
      </c>
      <c r="U2539" s="36">
        <f>Inputs!$B$12*(1+$B2539)^4*$C2539+Inputs!$B$29*(1+$D2539)^4*Inputs!$B$19+Inputs!$B$30*(1+$E2539)^4*Inputs!$B$20+Inputs!$B$31*(1+$F2539)^4*Inputs!$B$21+Inputs!$B$22*(1+Inputs!$B$23)^4</f>
        <v>19989.034637589237</v>
      </c>
      <c r="V2539" s="35">
        <f>Inputs!$B$13/(Q2539*(1-$G2539))</f>
        <v>1.0400104474673164</v>
      </c>
      <c r="W2539" s="36">
        <f>Inputs!$B$13</f>
        <v>12660</v>
      </c>
      <c r="X2539" s="36">
        <f t="shared" si="393"/>
        <v>13669.855363970322</v>
      </c>
      <c r="Y2539" s="36">
        <f t="shared" si="394"/>
        <v>14808.727572225956</v>
      </c>
      <c r="Z2539" s="36">
        <f t="shared" si="395"/>
        <v>16094.974828420571</v>
      </c>
      <c r="AA2539" s="36">
        <f t="shared" si="396"/>
        <v>17549.612837826589</v>
      </c>
      <c r="AB2539" s="36">
        <f t="shared" si="397"/>
        <v>57321.435639400996</v>
      </c>
      <c r="AC2539" s="36">
        <f t="shared" si="398"/>
        <v>303349.31248831563</v>
      </c>
      <c r="AD2539" s="36">
        <f t="shared" si="399"/>
        <v>196914.54768252035</v>
      </c>
    </row>
    <row r="2540" spans="1:30" ht="14.25" customHeight="1" x14ac:dyDescent="0.25">
      <c r="A2540" s="16">
        <v>2524</v>
      </c>
      <c r="B2540" s="34">
        <v>0.40649667821501501</v>
      </c>
      <c r="C2540" s="34">
        <v>5.5591289664017302E-2</v>
      </c>
      <c r="D2540" s="34">
        <v>2.3151692865937001E-2</v>
      </c>
      <c r="E2540" s="34">
        <v>6.2181765239697102E-2</v>
      </c>
      <c r="F2540" s="34">
        <v>2.6338483839717201E-2</v>
      </c>
      <c r="G2540" s="34">
        <v>0.21688651479747501</v>
      </c>
      <c r="H2540" s="35">
        <v>1.0392849643687401</v>
      </c>
      <c r="I2540" s="34">
        <v>9.69703965798899E-2</v>
      </c>
      <c r="J2540" s="34">
        <v>2.3872338177969899E-2</v>
      </c>
      <c r="K2540" s="36">
        <f>Inputs!$B$12*(1+$B2540)^4</f>
        <v>234804.32578248586</v>
      </c>
      <c r="L2540" s="36">
        <f t="shared" si="390"/>
        <v>18135.121615985106</v>
      </c>
      <c r="M2540" s="36">
        <f t="shared" si="391"/>
        <v>216366.4665863289</v>
      </c>
      <c r="N2540" s="37">
        <f>M2540/Inputs!$B$6</f>
        <v>329.82693077184285</v>
      </c>
      <c r="O2540" s="38">
        <f>IF(N2540&gt;Inputs!$B$4,1,0)</f>
        <v>0</v>
      </c>
      <c r="P2540" s="34">
        <f t="shared" si="392"/>
        <v>7.3098058401920005E-2</v>
      </c>
      <c r="Q2540" s="36">
        <f>Inputs!$B$12*(1+$B2540)^0*$C2540+Inputs!$B$29*(1+$D2540)^0*Inputs!$B$19+Inputs!$B$30*(1+$E2540)^0*Inputs!$B$20+Inputs!$B$31*(1+$F2540)^0*Inputs!$B$21+Inputs!$B$22*(1+Inputs!$B$23)^0</f>
        <v>11357.521407267959</v>
      </c>
      <c r="R2540" s="36">
        <f>Inputs!$B$12*(1+$B2540)^1*$C2540+Inputs!$B$29*(1+$D2540)^1*Inputs!$B$19+Inputs!$B$30*(1+$E2540)^1*Inputs!$B$20+Inputs!$B$31*(1+$F2540)^1*Inputs!$B$21+Inputs!$B$22*(1+Inputs!$B$23)^1</f>
        <v>12995.714006234775</v>
      </c>
      <c r="S2540" s="36">
        <f>Inputs!$B$12*(1+$B2540)^2*$C2540+Inputs!$B$29*(1+$D2540)^2*Inputs!$B$19+Inputs!$B$30*(1+$E2540)^2*Inputs!$B$20+Inputs!$B$31*(1+$F2540)^2*Inputs!$B$21+Inputs!$B$22*(1+Inputs!$B$23)^2</f>
        <v>15197.594530826464</v>
      </c>
      <c r="T2540" s="36">
        <f>Inputs!$B$12*(1+$B2540)^3*$C2540+Inputs!$B$29*(1+$D2540)^3*Inputs!$B$19+Inputs!$B$30*(1+$E2540)^3*Inputs!$B$20+Inputs!$B$31*(1+$F2540)^3*Inputs!$B$21+Inputs!$B$22*(1+Inputs!$B$23)^3</f>
        <v>18187.869603125611</v>
      </c>
      <c r="U2540" s="36">
        <f>Inputs!$B$12*(1+$B2540)^4*$C2540+Inputs!$B$29*(1+$D2540)^4*Inputs!$B$19+Inputs!$B$30*(1+$E2540)^4*Inputs!$B$20+Inputs!$B$31*(1+$F2540)^4*Inputs!$B$21+Inputs!$B$22*(1+Inputs!$B$23)^4</f>
        <v>22282.356868746901</v>
      </c>
      <c r="V2540" s="35">
        <f>Inputs!$B$13/(Q2540*(1-$G2540))</f>
        <v>1.4233950101631214</v>
      </c>
      <c r="W2540" s="36">
        <f>Inputs!$B$13</f>
        <v>12660</v>
      </c>
      <c r="X2540" s="36">
        <f t="shared" si="393"/>
        <v>13508.776842641262</v>
      </c>
      <c r="Y2540" s="36">
        <f t="shared" si="394"/>
        <v>14654.720479948986</v>
      </c>
      <c r="Z2540" s="36">
        <f t="shared" si="395"/>
        <v>16170.44400193269</v>
      </c>
      <c r="AA2540" s="36">
        <f t="shared" si="396"/>
        <v>18135.121615985106</v>
      </c>
      <c r="AB2540" s="36">
        <f t="shared" si="397"/>
        <v>56452.681670435682</v>
      </c>
      <c r="AC2540" s="36">
        <f t="shared" si="398"/>
        <v>254015.63021012887</v>
      </c>
      <c r="AD2540" s="36">
        <f t="shared" si="399"/>
        <v>159913.78491589322</v>
      </c>
    </row>
    <row r="2541" spans="1:30" ht="14.25" customHeight="1" x14ac:dyDescent="0.25">
      <c r="A2541" s="16">
        <v>2525</v>
      </c>
      <c r="B2541" s="34">
        <v>0.31254552685547898</v>
      </c>
      <c r="C2541" s="34">
        <v>9.3968359900728396E-2</v>
      </c>
      <c r="D2541" s="34">
        <v>2.62054877904003E-2</v>
      </c>
      <c r="E2541" s="34">
        <v>3.2593196858984E-2</v>
      </c>
      <c r="F2541" s="34">
        <v>1.33100911880855E-2</v>
      </c>
      <c r="G2541" s="34">
        <v>0.18907069038972299</v>
      </c>
      <c r="H2541" s="35">
        <v>1.07673990672783</v>
      </c>
      <c r="I2541" s="34">
        <v>9.3927493850254701E-2</v>
      </c>
      <c r="J2541" s="34">
        <v>3.0286882959870601E-2</v>
      </c>
      <c r="K2541" s="36">
        <f>Inputs!$B$12*(1+$B2541)^4</f>
        <v>178077.37916874004</v>
      </c>
      <c r="L2541" s="36">
        <f t="shared" si="390"/>
        <v>22191.682080905375</v>
      </c>
      <c r="M2541" s="36">
        <f t="shared" si="391"/>
        <v>292543.72092105314</v>
      </c>
      <c r="N2541" s="37">
        <f>M2541/Inputs!$B$6</f>
        <v>445.95079408697126</v>
      </c>
      <c r="O2541" s="38">
        <f>IF(N2541&gt;Inputs!$B$4,1,0)</f>
        <v>1</v>
      </c>
      <c r="P2541" s="34">
        <f t="shared" si="392"/>
        <v>6.36406108903841E-2</v>
      </c>
      <c r="Q2541" s="36">
        <f>Inputs!$B$12*(1+$B2541)^0*$C2541+Inputs!$B$29*(1+$D2541)^0*Inputs!$B$19+Inputs!$B$30*(1+$E2541)^0*Inputs!$B$20+Inputs!$B$31*(1+$F2541)^0*Inputs!$B$21+Inputs!$B$22*(1+Inputs!$B$23)^0</f>
        <v>13660.145621470627</v>
      </c>
      <c r="R2541" s="36">
        <f>Inputs!$B$12*(1+$B2541)^1*$C2541+Inputs!$B$29*(1+$D2541)^1*Inputs!$B$19+Inputs!$B$30*(1+$E2541)^1*Inputs!$B$20+Inputs!$B$31*(1+$F2541)^1*Inputs!$B$21+Inputs!$B$22*(1+Inputs!$B$23)^1</f>
        <v>15581.642479906117</v>
      </c>
      <c r="S2541" s="36">
        <f>Inputs!$B$12*(1+$B2541)^2*$C2541+Inputs!$B$29*(1+$D2541)^2*Inputs!$B$19+Inputs!$B$30*(1+$E2541)^2*Inputs!$B$20+Inputs!$B$31*(1+$F2541)^2*Inputs!$B$21+Inputs!$B$22*(1+Inputs!$B$23)^2</f>
        <v>18057.55726916642</v>
      </c>
      <c r="T2541" s="36">
        <f>Inputs!$B$12*(1+$B2541)^3*$C2541+Inputs!$B$29*(1+$D2541)^3*Inputs!$B$19+Inputs!$B$30*(1+$E2541)^3*Inputs!$B$20+Inputs!$B$31*(1+$F2541)^3*Inputs!$B$21+Inputs!$B$22*(1+Inputs!$B$23)^3</f>
        <v>21260.121231476813</v>
      </c>
      <c r="U2541" s="36">
        <f>Inputs!$B$12*(1+$B2541)^4*$C2541+Inputs!$B$29*(1+$D2541)^4*Inputs!$B$19+Inputs!$B$30*(1+$E2541)^4*Inputs!$B$20+Inputs!$B$31*(1+$F2541)^4*Inputs!$B$21+Inputs!$B$22*(1+Inputs!$B$23)^4</f>
        <v>25415.368743636143</v>
      </c>
      <c r="V2541" s="35">
        <f>Inputs!$B$13/(Q2541*(1-$G2541))</f>
        <v>1.1428661745697442</v>
      </c>
      <c r="W2541" s="36">
        <f>Inputs!$B$13</f>
        <v>12660</v>
      </c>
      <c r="X2541" s="36">
        <f t="shared" si="393"/>
        <v>14231.9254832037</v>
      </c>
      <c r="Y2541" s="36">
        <f t="shared" si="394"/>
        <v>16251.292563935802</v>
      </c>
      <c r="Z2541" s="36">
        <f t="shared" si="395"/>
        <v>18848.498117716583</v>
      </c>
      <c r="AA2541" s="36">
        <f t="shared" si="396"/>
        <v>22191.682080905375</v>
      </c>
      <c r="AB2541" s="36">
        <f t="shared" si="397"/>
        <v>63208.179718102998</v>
      </c>
      <c r="AC2541" s="36">
        <f t="shared" si="398"/>
        <v>359264.29113248916</v>
      </c>
      <c r="AD2541" s="36">
        <f t="shared" si="399"/>
        <v>229335.54120295015</v>
      </c>
    </row>
    <row r="2542" spans="1:30" ht="14.25" customHeight="1" x14ac:dyDescent="0.25">
      <c r="A2542" s="16">
        <v>2526</v>
      </c>
      <c r="B2542" s="34">
        <v>0.35513424896470502</v>
      </c>
      <c r="C2542" s="34">
        <v>7.6221679279699403E-2</v>
      </c>
      <c r="D2542" s="34">
        <v>2.7013918922136899E-2</v>
      </c>
      <c r="E2542" s="34">
        <v>1.8113209450627301E-2</v>
      </c>
      <c r="F2542" s="34">
        <v>9.4046652621071602E-3</v>
      </c>
      <c r="G2542" s="34">
        <v>0.202312260896611</v>
      </c>
      <c r="H2542" s="35">
        <v>1.1209148528492501</v>
      </c>
      <c r="I2542" s="34">
        <v>9.9472486860337703E-2</v>
      </c>
      <c r="J2542" s="34">
        <v>2.3091956530494399E-2</v>
      </c>
      <c r="K2542" s="36">
        <f>Inputs!$B$12*(1+$B2542)^4</f>
        <v>202339.43669569207</v>
      </c>
      <c r="L2542" s="36">
        <f t="shared" si="390"/>
        <v>21357.650018109511</v>
      </c>
      <c r="M2542" s="36">
        <f t="shared" si="391"/>
        <v>238787.09933484386</v>
      </c>
      <c r="N2542" s="37">
        <f>M2542/Inputs!$B$6</f>
        <v>364.00472459579856</v>
      </c>
      <c r="O2542" s="38">
        <f>IF(N2542&gt;Inputs!$B$4,1,0)</f>
        <v>0</v>
      </c>
      <c r="P2542" s="34">
        <f t="shared" si="392"/>
        <v>7.6380530329843307E-2</v>
      </c>
      <c r="Q2542" s="36">
        <f>Inputs!$B$12*(1+$B2542)^0*$C2542+Inputs!$B$29*(1+$D2542)^0*Inputs!$B$19+Inputs!$B$30*(1+$E2542)^0*Inputs!$B$20+Inputs!$B$31*(1+$F2542)^0*Inputs!$B$21+Inputs!$B$22*(1+Inputs!$B$23)^0</f>
        <v>12595.344784208886</v>
      </c>
      <c r="R2542" s="36">
        <f>Inputs!$B$12*(1+$B2542)^1*$C2542+Inputs!$B$29*(1+$D2542)^1*Inputs!$B$19+Inputs!$B$30*(1+$E2542)^1*Inputs!$B$20+Inputs!$B$31*(1+$F2542)^1*Inputs!$B$21+Inputs!$B$22*(1+Inputs!$B$23)^1</f>
        <v>14327.506660994219</v>
      </c>
      <c r="S2542" s="36">
        <f>Inputs!$B$12*(1+$B2542)^2*$C2542+Inputs!$B$29*(1+$D2542)^2*Inputs!$B$19+Inputs!$B$30*(1+$E2542)^2*Inputs!$B$20+Inputs!$B$31*(1+$F2542)^2*Inputs!$B$21+Inputs!$B$22*(1+Inputs!$B$23)^2</f>
        <v>16638.014836077957</v>
      </c>
      <c r="T2542" s="36">
        <f>Inputs!$B$12*(1+$B2542)^3*$C2542+Inputs!$B$29*(1+$D2542)^3*Inputs!$B$19+Inputs!$B$30*(1+$E2542)^3*Inputs!$B$20+Inputs!$B$31*(1+$F2542)^3*Inputs!$B$21+Inputs!$B$22*(1+Inputs!$B$23)^3</f>
        <v>19731.727454460102</v>
      </c>
      <c r="U2542" s="36">
        <f>Inputs!$B$12*(1+$B2542)^4*$C2542+Inputs!$B$29*(1+$D2542)^4*Inputs!$B$19+Inputs!$B$30*(1+$E2542)^4*Inputs!$B$20+Inputs!$B$31*(1+$F2542)^4*Inputs!$B$21+Inputs!$B$22*(1+Inputs!$B$23)^4</f>
        <v>23886.247331888659</v>
      </c>
      <c r="V2542" s="35">
        <f>Inputs!$B$13/(Q2542*(1-$G2542))</f>
        <v>1.2600585587610704</v>
      </c>
      <c r="W2542" s="36">
        <f>Inputs!$B$13</f>
        <v>12660</v>
      </c>
      <c r="X2542" s="36">
        <f t="shared" si="393"/>
        <v>14003.48946502672</v>
      </c>
      <c r="Y2542" s="36">
        <f t="shared" si="394"/>
        <v>15800.068651390802</v>
      </c>
      <c r="Z2542" s="36">
        <f t="shared" si="395"/>
        <v>18190.449502688298</v>
      </c>
      <c r="AA2542" s="36">
        <f t="shared" si="396"/>
        <v>21357.650018109511</v>
      </c>
      <c r="AB2542" s="36">
        <f t="shared" si="397"/>
        <v>60728.219858137199</v>
      </c>
      <c r="AC2542" s="36">
        <f t="shared" si="398"/>
        <v>286078.66231826454</v>
      </c>
      <c r="AD2542" s="36">
        <f t="shared" si="399"/>
        <v>178058.87947670667</v>
      </c>
    </row>
    <row r="2543" spans="1:30" ht="14.25" customHeight="1" x14ac:dyDescent="0.25">
      <c r="A2543" s="16">
        <v>2527</v>
      </c>
      <c r="B2543" s="34">
        <v>0.42597776787485903</v>
      </c>
      <c r="C2543" s="34">
        <v>5.82477872998182E-2</v>
      </c>
      <c r="D2543" s="34">
        <v>4.1867629651303202E-2</v>
      </c>
      <c r="E2543" s="34">
        <v>4.7758770406593203E-2</v>
      </c>
      <c r="F2543" s="34">
        <v>2.0620362382383899E-2</v>
      </c>
      <c r="G2543" s="34">
        <v>0.165789718574198</v>
      </c>
      <c r="H2543" s="35">
        <v>0.99435079545444405</v>
      </c>
      <c r="I2543" s="34">
        <v>0.10263335522026799</v>
      </c>
      <c r="J2543" s="34">
        <v>3.1247054268433199E-2</v>
      </c>
      <c r="K2543" s="36">
        <f>Inputs!$B$12*(1+$B2543)^4</f>
        <v>248086.00676177419</v>
      </c>
      <c r="L2543" s="36">
        <f t="shared" si="390"/>
        <v>19634.944103604827</v>
      </c>
      <c r="M2543" s="36">
        <f t="shared" si="391"/>
        <v>231682.6133127599</v>
      </c>
      <c r="N2543" s="37">
        <f>M2543/Inputs!$B$6</f>
        <v>353.17471541579255</v>
      </c>
      <c r="O2543" s="38">
        <f>IF(N2543&gt;Inputs!$B$4,1,0)</f>
        <v>0</v>
      </c>
      <c r="P2543" s="34">
        <f t="shared" si="392"/>
        <v>7.1386300951834791E-2</v>
      </c>
      <c r="Q2543" s="36">
        <f>Inputs!$B$12*(1+$B2543)^0*$C2543+Inputs!$B$29*(1+$D2543)^0*Inputs!$B$19+Inputs!$B$30*(1+$E2543)^0*Inputs!$B$20+Inputs!$B$31*(1+$F2543)^0*Inputs!$B$21+Inputs!$B$22*(1+Inputs!$B$23)^0</f>
        <v>11516.911265416013</v>
      </c>
      <c r="R2543" s="36">
        <f>Inputs!$B$12*(1+$B2543)^1*$C2543+Inputs!$B$29*(1+$D2543)^1*Inputs!$B$19+Inputs!$B$30*(1+$E2543)^1*Inputs!$B$20+Inputs!$B$31*(1+$F2543)^1*Inputs!$B$21+Inputs!$B$22*(1+Inputs!$B$23)^1</f>
        <v>13287.70788075973</v>
      </c>
      <c r="S2543" s="36">
        <f>Inputs!$B$12*(1+$B2543)^2*$C2543+Inputs!$B$29*(1+$D2543)^2*Inputs!$B$19+Inputs!$B$30*(1+$E2543)^2*Inputs!$B$20+Inputs!$B$31*(1+$F2543)^2*Inputs!$B$21+Inputs!$B$22*(1+Inputs!$B$23)^2</f>
        <v>15704.029967599807</v>
      </c>
      <c r="T2543" s="36">
        <f>Inputs!$B$12*(1+$B2543)^3*$C2543+Inputs!$B$29*(1+$D2543)^3*Inputs!$B$19+Inputs!$B$30*(1+$E2543)^3*Inputs!$B$20+Inputs!$B$31*(1+$F2543)^3*Inputs!$B$21+Inputs!$B$22*(1+Inputs!$B$23)^3</f>
        <v>19036.512158164049</v>
      </c>
      <c r="U2543" s="36">
        <f>Inputs!$B$12*(1+$B2543)^4*$C2543+Inputs!$B$29*(1+$D2543)^4*Inputs!$B$19+Inputs!$B$30*(1+$E2543)^4*Inputs!$B$20+Inputs!$B$31*(1+$F2543)^4*Inputs!$B$21+Inputs!$B$22*(1+Inputs!$B$23)^4</f>
        <v>23670.885553432428</v>
      </c>
      <c r="V2543" s="35">
        <f>Inputs!$B$13/(Q2543*(1-$G2543))</f>
        <v>1.3177169938978948</v>
      </c>
      <c r="W2543" s="36">
        <f>Inputs!$B$13</f>
        <v>12660</v>
      </c>
      <c r="X2543" s="36">
        <f t="shared" si="393"/>
        <v>13710.445842482286</v>
      </c>
      <c r="Y2543" s="36">
        <f t="shared" si="394"/>
        <v>15144.579563121833</v>
      </c>
      <c r="Z2543" s="36">
        <f t="shared" si="395"/>
        <v>17074.542754183247</v>
      </c>
      <c r="AA2543" s="36">
        <f t="shared" si="396"/>
        <v>19634.944103604827</v>
      </c>
      <c r="AB2543" s="36">
        <f t="shared" si="397"/>
        <v>57653.510249507934</v>
      </c>
      <c r="AC2543" s="36">
        <f t="shared" si="398"/>
        <v>283646.55399681954</v>
      </c>
      <c r="AD2543" s="36">
        <f t="shared" si="399"/>
        <v>174029.10306325197</v>
      </c>
    </row>
    <row r="2544" spans="1:30" ht="14.25" customHeight="1" x14ac:dyDescent="0.25">
      <c r="A2544" s="16">
        <v>2528</v>
      </c>
      <c r="B2544" s="34">
        <v>0.315797296086197</v>
      </c>
      <c r="C2544" s="34">
        <v>7.7051406067072795E-2</v>
      </c>
      <c r="D2544" s="34">
        <v>3.2002857995083497E-2</v>
      </c>
      <c r="E2544" s="34">
        <v>4.2893527271625001E-2</v>
      </c>
      <c r="F2544" s="34">
        <v>2.8069029197280201E-2</v>
      </c>
      <c r="G2544" s="34">
        <v>0.17815895704010701</v>
      </c>
      <c r="H2544" s="35">
        <v>1.0328905305317699</v>
      </c>
      <c r="I2544" s="34">
        <v>8.6970226233337694E-2</v>
      </c>
      <c r="J2544" s="34">
        <v>2.2814988395624E-2</v>
      </c>
      <c r="K2544" s="36">
        <f>Inputs!$B$12*(1+$B2544)^4</f>
        <v>179848.66100714169</v>
      </c>
      <c r="L2544" s="36">
        <f t="shared" si="390"/>
        <v>19542.391867403068</v>
      </c>
      <c r="M2544" s="36">
        <f t="shared" si="391"/>
        <v>265839.36029934615</v>
      </c>
      <c r="N2544" s="37">
        <f>M2544/Inputs!$B$6</f>
        <v>405.24292728558862</v>
      </c>
      <c r="O2544" s="38">
        <f>IF(N2544&gt;Inputs!$B$4,1,0)</f>
        <v>1</v>
      </c>
      <c r="P2544" s="34">
        <f t="shared" si="392"/>
        <v>6.4155237837713694E-2</v>
      </c>
      <c r="Q2544" s="36">
        <f>Inputs!$B$12*(1+$B2544)^0*$C2544+Inputs!$B$29*(1+$D2544)^0*Inputs!$B$19+Inputs!$B$30*(1+$E2544)^0*Inputs!$B$20+Inputs!$B$31*(1+$F2544)^0*Inputs!$B$21+Inputs!$B$22*(1+Inputs!$B$23)^0</f>
        <v>12645.12839145129</v>
      </c>
      <c r="R2544" s="36">
        <f>Inputs!$B$12*(1+$B2544)^1*$C2544+Inputs!$B$29*(1+$D2544)^1*Inputs!$B$19+Inputs!$B$30*(1+$E2544)^1*Inputs!$B$20+Inputs!$B$31*(1+$F2544)^1*Inputs!$B$21+Inputs!$B$22*(1+Inputs!$B$23)^1</f>
        <v>14376.006743837002</v>
      </c>
      <c r="S2544" s="36">
        <f>Inputs!$B$12*(1+$B2544)^2*$C2544+Inputs!$B$29*(1+$D2544)^2*Inputs!$B$19+Inputs!$B$30*(1+$E2544)^2*Inputs!$B$20+Inputs!$B$31*(1+$F2544)^2*Inputs!$B$21+Inputs!$B$22*(1+Inputs!$B$23)^2</f>
        <v>16577.41853104172</v>
      </c>
      <c r="T2544" s="36">
        <f>Inputs!$B$12*(1+$B2544)^3*$C2544+Inputs!$B$29*(1+$D2544)^3*Inputs!$B$19+Inputs!$B$30*(1+$E2544)^3*Inputs!$B$20+Inputs!$B$31*(1+$F2544)^3*Inputs!$B$21+Inputs!$B$22*(1+Inputs!$B$23)^3</f>
        <v>19395.306234750591</v>
      </c>
      <c r="U2544" s="36">
        <f>Inputs!$B$12*(1+$B2544)^4*$C2544+Inputs!$B$29*(1+$D2544)^4*Inputs!$B$19+Inputs!$B$30*(1+$E2544)^4*Inputs!$B$20+Inputs!$B$31*(1+$F2544)^4*Inputs!$B$21+Inputs!$B$22*(1+Inputs!$B$23)^4</f>
        <v>23021.604860235177</v>
      </c>
      <c r="V2544" s="35">
        <f>Inputs!$B$13/(Q2544*(1-$G2544))</f>
        <v>1.2182113350511454</v>
      </c>
      <c r="W2544" s="36">
        <f>Inputs!$B$13</f>
        <v>12660</v>
      </c>
      <c r="X2544" s="36">
        <f t="shared" si="393"/>
        <v>13845.532286577085</v>
      </c>
      <c r="Y2544" s="36">
        <f t="shared" si="394"/>
        <v>15334.509211993614</v>
      </c>
      <c r="Z2544" s="36">
        <f t="shared" si="395"/>
        <v>17202.625973646696</v>
      </c>
      <c r="AA2544" s="36">
        <f t="shared" si="396"/>
        <v>19542.391867403068</v>
      </c>
      <c r="AB2544" s="36">
        <f t="shared" si="397"/>
        <v>60508.39894852147</v>
      </c>
      <c r="AC2544" s="36">
        <f t="shared" si="398"/>
        <v>311560.70782003237</v>
      </c>
      <c r="AD2544" s="36">
        <f t="shared" si="399"/>
        <v>205330.96135082471</v>
      </c>
    </row>
    <row r="2545" spans="1:30" ht="14.25" customHeight="1" x14ac:dyDescent="0.25">
      <c r="A2545" s="16">
        <v>2529</v>
      </c>
      <c r="B2545" s="34">
        <v>0.287953787099331</v>
      </c>
      <c r="C2545" s="34">
        <v>7.4303914845890606E-2</v>
      </c>
      <c r="D2545" s="34">
        <v>2.77544368850299E-2</v>
      </c>
      <c r="E2545" s="34">
        <v>6.6309222947338001E-2</v>
      </c>
      <c r="F2545" s="34">
        <v>2.3450941006772599E-2</v>
      </c>
      <c r="G2545" s="34">
        <v>0.20956542661807101</v>
      </c>
      <c r="H2545" s="35">
        <v>1.0308186441784599</v>
      </c>
      <c r="I2545" s="34">
        <v>9.0346071373357706E-2</v>
      </c>
      <c r="J2545" s="34">
        <v>2.1844341635330299E-2</v>
      </c>
      <c r="K2545" s="36">
        <f>Inputs!$B$12*(1+$B2545)^4</f>
        <v>165102.01441800289</v>
      </c>
      <c r="L2545" s="36">
        <f t="shared" si="390"/>
        <v>17563.991726823871</v>
      </c>
      <c r="M2545" s="36">
        <f t="shared" si="391"/>
        <v>227034.47486036242</v>
      </c>
      <c r="N2545" s="37">
        <f>M2545/Inputs!$B$6</f>
        <v>346.08913850665004</v>
      </c>
      <c r="O2545" s="38">
        <f>IF(N2545&gt;Inputs!$B$4,1,0)</f>
        <v>0</v>
      </c>
      <c r="P2545" s="34">
        <f t="shared" si="392"/>
        <v>6.85017297380274E-2</v>
      </c>
      <c r="Q2545" s="36">
        <f>Inputs!$B$12*(1+$B2545)^0*$C2545+Inputs!$B$29*(1+$D2545)^0*Inputs!$B$19+Inputs!$B$30*(1+$E2545)^0*Inputs!$B$20+Inputs!$B$31*(1+$F2545)^0*Inputs!$B$21+Inputs!$B$22*(1+Inputs!$B$23)^0</f>
        <v>12480.278918180356</v>
      </c>
      <c r="R2545" s="36">
        <f>Inputs!$B$12*(1+$B2545)^1*$C2545+Inputs!$B$29*(1+$D2545)^1*Inputs!$B$19+Inputs!$B$30*(1+$E2545)^1*Inputs!$B$20+Inputs!$B$31*(1+$F2545)^1*Inputs!$B$21+Inputs!$B$22*(1+Inputs!$B$23)^1</f>
        <v>14058.890200228438</v>
      </c>
      <c r="S2545" s="36">
        <f>Inputs!$B$12*(1+$B2545)^2*$C2545+Inputs!$B$29*(1+$D2545)^2*Inputs!$B$19+Inputs!$B$30*(1+$E2545)^2*Inputs!$B$20+Inputs!$B$31*(1+$F2545)^2*Inputs!$B$21+Inputs!$B$22*(1+Inputs!$B$23)^2</f>
        <v>16021.157240872955</v>
      </c>
      <c r="T2545" s="36">
        <f>Inputs!$B$12*(1+$B2545)^3*$C2545+Inputs!$B$29*(1+$D2545)^3*Inputs!$B$19+Inputs!$B$30*(1+$E2545)^3*Inputs!$B$20+Inputs!$B$31*(1+$F2545)^3*Inputs!$B$21+Inputs!$B$22*(1+Inputs!$B$23)^3</f>
        <v>18474.325051175598</v>
      </c>
      <c r="U2545" s="36">
        <f>Inputs!$B$12*(1+$B2545)^4*$C2545+Inputs!$B$29*(1+$D2545)^4*Inputs!$B$19+Inputs!$B$30*(1+$E2545)^4*Inputs!$B$20+Inputs!$B$31*(1+$F2545)^4*Inputs!$B$21+Inputs!$B$22*(1+Inputs!$B$23)^4</f>
        <v>21556.340301817076</v>
      </c>
      <c r="V2545" s="35">
        <f>Inputs!$B$13/(Q2545*(1-$G2545))</f>
        <v>1.2833451876124096</v>
      </c>
      <c r="W2545" s="36">
        <f>Inputs!$B$13</f>
        <v>12660</v>
      </c>
      <c r="X2545" s="36">
        <f t="shared" si="393"/>
        <v>13559.78523296367</v>
      </c>
      <c r="Y2545" s="36">
        <f t="shared" si="394"/>
        <v>14652.911169619036</v>
      </c>
      <c r="Z2545" s="36">
        <f t="shared" si="395"/>
        <v>15974.677244983688</v>
      </c>
      <c r="AA2545" s="36">
        <f t="shared" si="396"/>
        <v>17563.991726823871</v>
      </c>
      <c r="AB2545" s="36">
        <f t="shared" si="397"/>
        <v>57020.502500740302</v>
      </c>
      <c r="AC2545" s="36">
        <f t="shared" si="398"/>
        <v>262003.10023151766</v>
      </c>
      <c r="AD2545" s="36">
        <f t="shared" si="399"/>
        <v>170013.97235962213</v>
      </c>
    </row>
    <row r="2546" spans="1:30" ht="14.25" customHeight="1" x14ac:dyDescent="0.25">
      <c r="A2546" s="16">
        <v>2530</v>
      </c>
      <c r="B2546" s="34">
        <v>0.319820739375969</v>
      </c>
      <c r="C2546" s="34">
        <v>7.7461417407679797E-2</v>
      </c>
      <c r="D2546" s="34">
        <v>3.7527803455946598E-2</v>
      </c>
      <c r="E2546" s="34">
        <v>3.9809023539551201E-2</v>
      </c>
      <c r="F2546" s="34">
        <v>1.22385778208645E-2</v>
      </c>
      <c r="G2546" s="34">
        <v>0.20246551865453999</v>
      </c>
      <c r="H2546" s="35">
        <v>0.95848917586377302</v>
      </c>
      <c r="I2546" s="34">
        <v>0.10471500321508</v>
      </c>
      <c r="J2546" s="34">
        <v>2.7527669876404901E-2</v>
      </c>
      <c r="K2546" s="36">
        <f>Inputs!$B$12*(1+$B2546)^4</f>
        <v>182058.53526716589</v>
      </c>
      <c r="L2546" s="36">
        <f t="shared" si="390"/>
        <v>17588.659510316367</v>
      </c>
      <c r="M2546" s="36">
        <f t="shared" si="391"/>
        <v>197050.713970696</v>
      </c>
      <c r="N2546" s="37">
        <f>M2546/Inputs!$B$6</f>
        <v>300.38218593093904</v>
      </c>
      <c r="O2546" s="38">
        <f>IF(N2546&gt;Inputs!$B$4,1,0)</f>
        <v>0</v>
      </c>
      <c r="P2546" s="34">
        <f t="shared" si="392"/>
        <v>7.7187333338675099E-2</v>
      </c>
      <c r="Q2546" s="36">
        <f>Inputs!$B$12*(1+$B2546)^0*$C2546+Inputs!$B$29*(1+$D2546)^0*Inputs!$B$19+Inputs!$B$30*(1+$E2546)^0*Inputs!$B$20+Inputs!$B$31*(1+$F2546)^0*Inputs!$B$21+Inputs!$B$22*(1+Inputs!$B$23)^0</f>
        <v>12669.729071887708</v>
      </c>
      <c r="R2546" s="36">
        <f>Inputs!$B$12*(1+$B2546)^1*$C2546+Inputs!$B$29*(1+$D2546)^1*Inputs!$B$19+Inputs!$B$30*(1+$E2546)^1*Inputs!$B$20+Inputs!$B$31*(1+$F2546)^1*Inputs!$B$21+Inputs!$B$22*(1+Inputs!$B$23)^1</f>
        <v>14366.117072509984</v>
      </c>
      <c r="S2546" s="36">
        <f>Inputs!$B$12*(1+$B2546)^2*$C2546+Inputs!$B$29*(1+$D2546)^2*Inputs!$B$19+Inputs!$B$30*(1+$E2546)^2*Inputs!$B$20+Inputs!$B$31*(1+$F2546)^2*Inputs!$B$21+Inputs!$B$22*(1+Inputs!$B$23)^2</f>
        <v>16545.124986992094</v>
      </c>
      <c r="T2546" s="36">
        <f>Inputs!$B$12*(1+$B2546)^3*$C2546+Inputs!$B$29*(1+$D2546)^3*Inputs!$B$19+Inputs!$B$30*(1+$E2546)^3*Inputs!$B$20+Inputs!$B$31*(1+$F2546)^3*Inputs!$B$21+Inputs!$B$22*(1+Inputs!$B$23)^3</f>
        <v>19359.071249962712</v>
      </c>
      <c r="U2546" s="36">
        <f>Inputs!$B$12*(1+$B2546)^4*$C2546+Inputs!$B$29*(1+$D2546)^4*Inputs!$B$19+Inputs!$B$30*(1+$E2546)^4*Inputs!$B$20+Inputs!$B$31*(1+$F2546)^4*Inputs!$B$21+Inputs!$B$22*(1+Inputs!$B$23)^4</f>
        <v>23008.91078116358</v>
      </c>
      <c r="V2546" s="35">
        <f>Inputs!$B$13/(Q2546*(1-$G2546))</f>
        <v>1.2529014411334229</v>
      </c>
      <c r="W2546" s="36">
        <f>Inputs!$B$13</f>
        <v>12660</v>
      </c>
      <c r="X2546" s="36">
        <f t="shared" si="393"/>
        <v>13511.780147366717</v>
      </c>
      <c r="Y2546" s="36">
        <f t="shared" si="394"/>
        <v>14589.989790770938</v>
      </c>
      <c r="Z2546" s="36">
        <f t="shared" si="395"/>
        <v>15935.015883459215</v>
      </c>
      <c r="AA2546" s="36">
        <f t="shared" si="396"/>
        <v>17588.659510316367</v>
      </c>
      <c r="AB2546" s="36">
        <f t="shared" si="397"/>
        <v>54742.827395091394</v>
      </c>
      <c r="AC2546" s="36">
        <f t="shared" si="398"/>
        <v>234142.48868511387</v>
      </c>
      <c r="AD2546" s="36">
        <f t="shared" si="399"/>
        <v>142307.88657560461</v>
      </c>
    </row>
    <row r="2547" spans="1:30" ht="14.25" customHeight="1" x14ac:dyDescent="0.25">
      <c r="A2547" s="16">
        <v>2531</v>
      </c>
      <c r="B2547" s="34">
        <v>0.215108092896377</v>
      </c>
      <c r="C2547" s="34">
        <v>9.9965028052401303E-2</v>
      </c>
      <c r="D2547" s="34">
        <v>2.87081308590241E-2</v>
      </c>
      <c r="E2547" s="34">
        <v>2.68742271441452E-2</v>
      </c>
      <c r="F2547" s="34">
        <v>7.3592947234296597E-3</v>
      </c>
      <c r="G2547" s="34">
        <v>0.19674041395460601</v>
      </c>
      <c r="H2547" s="35">
        <v>1.0226094264563901</v>
      </c>
      <c r="I2547" s="34">
        <v>9.2734193497251996E-2</v>
      </c>
      <c r="J2547" s="34">
        <v>3.1050279587523998E-2</v>
      </c>
      <c r="K2547" s="36">
        <f>Inputs!$B$12*(1+$B2547)^4</f>
        <v>130800.95169478866</v>
      </c>
      <c r="L2547" s="36">
        <f t="shared" si="390"/>
        <v>17758.772115643864</v>
      </c>
      <c r="M2547" s="36">
        <f t="shared" si="391"/>
        <v>247557.35796013399</v>
      </c>
      <c r="N2547" s="37">
        <f>M2547/Inputs!$B$6</f>
        <v>377.37402128069203</v>
      </c>
      <c r="O2547" s="38">
        <f>IF(N2547&gt;Inputs!$B$4,1,0)</f>
        <v>0</v>
      </c>
      <c r="P2547" s="34">
        <f t="shared" si="392"/>
        <v>6.1683913909727994E-2</v>
      </c>
      <c r="Q2547" s="36">
        <f>Inputs!$B$12*(1+$B2547)^0*$C2547+Inputs!$B$29*(1+$D2547)^0*Inputs!$B$19+Inputs!$B$30*(1+$E2547)^0*Inputs!$B$20+Inputs!$B$31*(1+$F2547)^0*Inputs!$B$21+Inputs!$B$22*(1+Inputs!$B$23)^0</f>
        <v>14019.945710570999</v>
      </c>
      <c r="R2547" s="36">
        <f>Inputs!$B$12*(1+$B2547)^1*$C2547+Inputs!$B$29*(1+$D2547)^1*Inputs!$B$19+Inputs!$B$30*(1+$E2547)^1*Inputs!$B$20+Inputs!$B$31*(1+$F2547)^1*Inputs!$B$21+Inputs!$B$22*(1+Inputs!$B$23)^1</f>
        <v>15436.520215973585</v>
      </c>
      <c r="S2547" s="36">
        <f>Inputs!$B$12*(1+$B2547)^2*$C2547+Inputs!$B$29*(1+$D2547)^2*Inputs!$B$19+Inputs!$B$30*(1+$E2547)^2*Inputs!$B$20+Inputs!$B$31*(1+$F2547)^2*Inputs!$B$21+Inputs!$B$22*(1+Inputs!$B$23)^2</f>
        <v>17133.332740623086</v>
      </c>
      <c r="T2547" s="36">
        <f>Inputs!$B$12*(1+$B2547)^3*$C2547+Inputs!$B$29*(1+$D2547)^3*Inputs!$B$19+Inputs!$B$30*(1+$E2547)^3*Inputs!$B$20+Inputs!$B$31*(1+$F2547)^3*Inputs!$B$21+Inputs!$B$22*(1+Inputs!$B$23)^3</f>
        <v>19170.14910490311</v>
      </c>
      <c r="U2547" s="36">
        <f>Inputs!$B$12*(1+$B2547)^4*$C2547+Inputs!$B$29*(1+$D2547)^4*Inputs!$B$19+Inputs!$B$30*(1+$E2547)^4*Inputs!$B$20+Inputs!$B$31*(1+$F2547)^4*Inputs!$B$21+Inputs!$B$22*(1+Inputs!$B$23)^4</f>
        <v>21619.578642521199</v>
      </c>
      <c r="V2547" s="35">
        <f>Inputs!$B$13/(Q2547*(1-$G2547))</f>
        <v>1.1241686159202473</v>
      </c>
      <c r="W2547" s="36">
        <f>Inputs!$B$13</f>
        <v>12660</v>
      </c>
      <c r="X2547" s="36">
        <f t="shared" si="393"/>
        <v>13624.344043092593</v>
      </c>
      <c r="Y2547" s="36">
        <f t="shared" si="394"/>
        <v>14772.53117910113</v>
      </c>
      <c r="Z2547" s="36">
        <f t="shared" si="395"/>
        <v>16137.727172031953</v>
      </c>
      <c r="AA2547" s="36">
        <f t="shared" si="396"/>
        <v>17758.772115643864</v>
      </c>
      <c r="AB2547" s="36">
        <f t="shared" si="397"/>
        <v>57034.016012942724</v>
      </c>
      <c r="AC2547" s="36">
        <f t="shared" si="398"/>
        <v>296838.92921843409</v>
      </c>
      <c r="AD2547" s="36">
        <f t="shared" si="399"/>
        <v>190523.34194719125</v>
      </c>
    </row>
    <row r="2548" spans="1:30" ht="14.25" customHeight="1" x14ac:dyDescent="0.25">
      <c r="A2548" s="16">
        <v>2532</v>
      </c>
      <c r="B2548" s="34">
        <v>0.221652424583478</v>
      </c>
      <c r="C2548" s="34">
        <v>8.2897147411171407E-2</v>
      </c>
      <c r="D2548" s="34">
        <v>1.51931573543034E-2</v>
      </c>
      <c r="E2548" s="34">
        <v>3.63147416521108E-2</v>
      </c>
      <c r="F2548" s="34">
        <v>1.7487648161759899E-2</v>
      </c>
      <c r="G2548" s="34">
        <v>0.189375124298302</v>
      </c>
      <c r="H2548" s="35">
        <v>1.09646587610633</v>
      </c>
      <c r="I2548" s="34">
        <v>9.9952414725639302E-2</v>
      </c>
      <c r="J2548" s="34">
        <v>2.8190416190108598E-2</v>
      </c>
      <c r="K2548" s="36">
        <f>Inputs!$B$12*(1+$B2548)^4</f>
        <v>133641.67044274748</v>
      </c>
      <c r="L2548" s="36">
        <f t="shared" si="390"/>
        <v>17532.941715163899</v>
      </c>
      <c r="M2548" s="36">
        <f t="shared" si="391"/>
        <v>211573.77188616892</v>
      </c>
      <c r="N2548" s="37">
        <f>M2548/Inputs!$B$6</f>
        <v>322.52099372891604</v>
      </c>
      <c r="O2548" s="38">
        <f>IF(N2548&gt;Inputs!$B$4,1,0)</f>
        <v>0</v>
      </c>
      <c r="P2548" s="34">
        <f t="shared" si="392"/>
        <v>7.1761998535530697E-2</v>
      </c>
      <c r="Q2548" s="36">
        <f>Inputs!$B$12*(1+$B2548)^0*$C2548+Inputs!$B$29*(1+$D2548)^0*Inputs!$B$19+Inputs!$B$30*(1+$E2548)^0*Inputs!$B$20+Inputs!$B$31*(1+$F2548)^0*Inputs!$B$21+Inputs!$B$22*(1+Inputs!$B$23)^0</f>
        <v>12995.872872097207</v>
      </c>
      <c r="R2548" s="36">
        <f>Inputs!$B$12*(1+$B2548)^1*$C2548+Inputs!$B$29*(1+$D2548)^1*Inputs!$B$19+Inputs!$B$30*(1+$E2548)^1*Inputs!$B$20+Inputs!$B$31*(1+$F2548)^1*Inputs!$B$21+Inputs!$B$22*(1+Inputs!$B$23)^1</f>
        <v>14249.535121607056</v>
      </c>
      <c r="S2548" s="36">
        <f>Inputs!$B$12*(1+$B2548)^2*$C2548+Inputs!$B$29*(1+$D2548)^2*Inputs!$B$19+Inputs!$B$30*(1+$E2548)^2*Inputs!$B$20+Inputs!$B$31*(1+$F2548)^2*Inputs!$B$21+Inputs!$B$22*(1+Inputs!$B$23)^2</f>
        <v>15750.942675591559</v>
      </c>
      <c r="T2548" s="36">
        <f>Inputs!$B$12*(1+$B2548)^3*$C2548+Inputs!$B$29*(1+$D2548)^3*Inputs!$B$19+Inputs!$B$30*(1+$E2548)^3*Inputs!$B$20+Inputs!$B$31*(1+$F2548)^3*Inputs!$B$21+Inputs!$B$22*(1+Inputs!$B$23)^3</f>
        <v>17554.353054786072</v>
      </c>
      <c r="U2548" s="36">
        <f>Inputs!$B$12*(1+$B2548)^4*$C2548+Inputs!$B$29*(1+$D2548)^4*Inputs!$B$19+Inputs!$B$30*(1+$E2548)^4*Inputs!$B$20+Inputs!$B$31*(1+$F2548)^4*Inputs!$B$21+Inputs!$B$22*(1+Inputs!$B$23)^4</f>
        <v>19726.032395160633</v>
      </c>
      <c r="V2548" s="35">
        <f>Inputs!$B$13/(Q2548*(1-$G2548))</f>
        <v>1.2017339333014316</v>
      </c>
      <c r="W2548" s="36">
        <f>Inputs!$B$13</f>
        <v>12660</v>
      </c>
      <c r="X2548" s="36">
        <f t="shared" si="393"/>
        <v>13577.273316114619</v>
      </c>
      <c r="Y2548" s="36">
        <f t="shared" si="394"/>
        <v>14671.829328769201</v>
      </c>
      <c r="Z2548" s="36">
        <f t="shared" si="395"/>
        <v>15977.195211909109</v>
      </c>
      <c r="AA2548" s="36">
        <f t="shared" si="396"/>
        <v>17532.941715163899</v>
      </c>
      <c r="AB2548" s="36">
        <f t="shared" si="397"/>
        <v>55559.500153337722</v>
      </c>
      <c r="AC2548" s="36">
        <f t="shared" si="398"/>
        <v>251208.20221061265</v>
      </c>
      <c r="AD2548" s="36">
        <f t="shared" si="399"/>
        <v>156014.2717328312</v>
      </c>
    </row>
    <row r="2549" spans="1:30" ht="14.25" customHeight="1" x14ac:dyDescent="0.25">
      <c r="A2549" s="16">
        <v>2533</v>
      </c>
      <c r="B2549" s="34">
        <v>0.28587652744676101</v>
      </c>
      <c r="C2549" s="34">
        <v>8.5870604404946094E-2</v>
      </c>
      <c r="D2549" s="34">
        <v>1.3909727951514799E-2</v>
      </c>
      <c r="E2549" s="34">
        <v>3.8735775627549901E-2</v>
      </c>
      <c r="F2549" s="34">
        <v>2.3425986160157699E-2</v>
      </c>
      <c r="G2549" s="34">
        <v>0.17540582911884001</v>
      </c>
      <c r="H2549" s="35">
        <v>1.0067722169117801</v>
      </c>
      <c r="I2549" s="34">
        <v>0.101615789517009</v>
      </c>
      <c r="J2549" s="34">
        <v>2.7790587872973001E-2</v>
      </c>
      <c r="K2549" s="36">
        <f>Inputs!$B$12*(1+$B2549)^4</f>
        <v>164039.45785432329</v>
      </c>
      <c r="L2549" s="36">
        <f t="shared" si="390"/>
        <v>18975.443457069592</v>
      </c>
      <c r="M2549" s="36">
        <f t="shared" si="391"/>
        <v>220130.45570099988</v>
      </c>
      <c r="N2549" s="37">
        <f>M2549/Inputs!$B$6</f>
        <v>335.56471905640228</v>
      </c>
      <c r="O2549" s="38">
        <f>IF(N2549&gt;Inputs!$B$4,1,0)</f>
        <v>0</v>
      </c>
      <c r="P2549" s="34">
        <f t="shared" si="392"/>
        <v>7.3825201644035998E-2</v>
      </c>
      <c r="Q2549" s="36">
        <f>Inputs!$B$12*(1+$B2549)^0*$C2549+Inputs!$B$29*(1+$D2549)^0*Inputs!$B$19+Inputs!$B$30*(1+$E2549)^0*Inputs!$B$20+Inputs!$B$31*(1+$F2549)^0*Inputs!$B$21+Inputs!$B$22*(1+Inputs!$B$23)^0</f>
        <v>13174.280291723688</v>
      </c>
      <c r="R2549" s="36">
        <f>Inputs!$B$12*(1+$B2549)^1*$C2549+Inputs!$B$29*(1+$D2549)^1*Inputs!$B$19+Inputs!$B$30*(1+$E2549)^1*Inputs!$B$20+Inputs!$B$31*(1+$F2549)^1*Inputs!$B$21+Inputs!$B$22*(1+Inputs!$B$23)^1</f>
        <v>14827.027733681149</v>
      </c>
      <c r="S2549" s="36">
        <f>Inputs!$B$12*(1+$B2549)^2*$C2549+Inputs!$B$29*(1+$D2549)^2*Inputs!$B$19+Inputs!$B$30*(1+$E2549)^2*Inputs!$B$20+Inputs!$B$31*(1+$F2549)^2*Inputs!$B$21+Inputs!$B$22*(1+Inputs!$B$23)^2</f>
        <v>16905.655151827632</v>
      </c>
      <c r="T2549" s="36">
        <f>Inputs!$B$12*(1+$B2549)^3*$C2549+Inputs!$B$29*(1+$D2549)^3*Inputs!$B$19+Inputs!$B$30*(1+$E2549)^3*Inputs!$B$20+Inputs!$B$31*(1+$F2549)^3*Inputs!$B$21+Inputs!$B$22*(1+Inputs!$B$23)^3</f>
        <v>19530.686847808996</v>
      </c>
      <c r="U2549" s="36">
        <f>Inputs!$B$12*(1+$B2549)^4*$C2549+Inputs!$B$29*(1+$D2549)^4*Inputs!$B$19+Inputs!$B$30*(1+$E2549)^4*Inputs!$B$20+Inputs!$B$31*(1+$F2549)^4*Inputs!$B$21+Inputs!$B$22*(1+Inputs!$B$23)^4</f>
        <v>22857.064382487602</v>
      </c>
      <c r="V2549" s="35">
        <f>Inputs!$B$13/(Q2549*(1-$G2549))</f>
        <v>1.1653772779845675</v>
      </c>
      <c r="W2549" s="36">
        <f>Inputs!$B$13</f>
        <v>12660</v>
      </c>
      <c r="X2549" s="36">
        <f t="shared" si="393"/>
        <v>13763.442155991672</v>
      </c>
      <c r="Y2549" s="36">
        <f t="shared" si="394"/>
        <v>15140.212898935368</v>
      </c>
      <c r="Z2549" s="36">
        <f t="shared" si="395"/>
        <v>16852.535626446122</v>
      </c>
      <c r="AA2549" s="36">
        <f t="shared" si="396"/>
        <v>18975.443457069592</v>
      </c>
      <c r="AB2549" s="36">
        <f t="shared" si="397"/>
        <v>57297.926629395217</v>
      </c>
      <c r="AC2549" s="36">
        <f t="shared" si="398"/>
        <v>264175.12924554886</v>
      </c>
      <c r="AD2549" s="36">
        <f t="shared" si="399"/>
        <v>162832.52907160466</v>
      </c>
    </row>
    <row r="2550" spans="1:30" ht="14.25" customHeight="1" x14ac:dyDescent="0.25">
      <c r="A2550" s="16">
        <v>2534</v>
      </c>
      <c r="B2550" s="34">
        <v>0.139162172711573</v>
      </c>
      <c r="C2550" s="34">
        <v>0.10901121293289399</v>
      </c>
      <c r="D2550" s="34">
        <v>2.4222345543553601E-2</v>
      </c>
      <c r="E2550" s="34">
        <v>4.5835238603383399E-2</v>
      </c>
      <c r="F2550" s="34">
        <v>3.4339555318241802E-2</v>
      </c>
      <c r="G2550" s="34">
        <v>0.18928049863896501</v>
      </c>
      <c r="H2550" s="35">
        <v>1.1077567168884701</v>
      </c>
      <c r="I2550" s="34">
        <v>0.100136246864094</v>
      </c>
      <c r="J2550" s="34">
        <v>3.26773027966945E-2</v>
      </c>
      <c r="K2550" s="36">
        <f>Inputs!$B$12*(1+$B2550)^4</f>
        <v>101040.03113464665</v>
      </c>
      <c r="L2550" s="36">
        <f t="shared" si="390"/>
        <v>18163.406390328601</v>
      </c>
      <c r="M2550" s="36">
        <f t="shared" si="391"/>
        <v>229356.99972091324</v>
      </c>
      <c r="N2550" s="37">
        <f>M2550/Inputs!$B$6</f>
        <v>349.62957274529458</v>
      </c>
      <c r="O2550" s="38">
        <f>IF(N2550&gt;Inputs!$B$4,1,0)</f>
        <v>0</v>
      </c>
      <c r="P2550" s="34">
        <f t="shared" si="392"/>
        <v>6.7458944067399496E-2</v>
      </c>
      <c r="Q2550" s="36">
        <f>Inputs!$B$12*(1+$B2550)^0*$C2550+Inputs!$B$29*(1+$D2550)^0*Inputs!$B$19+Inputs!$B$30*(1+$E2550)^0*Inputs!$B$20+Inputs!$B$31*(1+$F2550)^0*Inputs!$B$21+Inputs!$B$22*(1+Inputs!$B$23)^0</f>
        <v>14562.716803400563</v>
      </c>
      <c r="R2550" s="36">
        <f>Inputs!$B$12*(1+$B2550)^1*$C2550+Inputs!$B$29*(1+$D2550)^1*Inputs!$B$19+Inputs!$B$30*(1+$E2550)^1*Inputs!$B$20+Inputs!$B$31*(1+$F2550)^1*Inputs!$B$21+Inputs!$B$22*(1+Inputs!$B$23)^1</f>
        <v>15753.868392468637</v>
      </c>
      <c r="S2550" s="36">
        <f>Inputs!$B$12*(1+$B2550)^2*$C2550+Inputs!$B$29*(1+$D2550)^2*Inputs!$B$19+Inputs!$B$30*(1+$E2550)^2*Inputs!$B$20+Inputs!$B$31*(1+$F2550)^2*Inputs!$B$21+Inputs!$B$22*(1+Inputs!$B$23)^2</f>
        <v>17082.148350800355</v>
      </c>
      <c r="T2550" s="36">
        <f>Inputs!$B$12*(1+$B2550)^3*$C2550+Inputs!$B$29*(1+$D2550)^3*Inputs!$B$19+Inputs!$B$30*(1+$E2550)^3*Inputs!$B$20+Inputs!$B$31*(1+$F2550)^3*Inputs!$B$21+Inputs!$B$22*(1+Inputs!$B$23)^3</f>
        <v>18565.593240509043</v>
      </c>
      <c r="U2550" s="36">
        <f>Inputs!$B$12*(1+$B2550)^4*$C2550+Inputs!$B$29*(1+$D2550)^4*Inputs!$B$19+Inputs!$B$30*(1+$E2550)^4*Inputs!$B$20+Inputs!$B$31*(1+$F2550)^4*Inputs!$B$21+Inputs!$B$22*(1+Inputs!$B$23)^4</f>
        <v>20224.70930591927</v>
      </c>
      <c r="V2550" s="35">
        <f>Inputs!$B$13/(Q2550*(1-$G2550))</f>
        <v>1.0723108043149083</v>
      </c>
      <c r="W2550" s="36">
        <f>Inputs!$B$13</f>
        <v>12660</v>
      </c>
      <c r="X2550" s="36">
        <f t="shared" si="393"/>
        <v>13808.698148289957</v>
      </c>
      <c r="Y2550" s="36">
        <f t="shared" si="394"/>
        <v>15095.693109378608</v>
      </c>
      <c r="Z2550" s="36">
        <f t="shared" si="395"/>
        <v>16540.009042541511</v>
      </c>
      <c r="AA2550" s="36">
        <f t="shared" si="396"/>
        <v>18163.406390328601</v>
      </c>
      <c r="AB2550" s="36">
        <f t="shared" si="397"/>
        <v>56816.908441032341</v>
      </c>
      <c r="AC2550" s="36">
        <f t="shared" si="398"/>
        <v>278049.67569644103</v>
      </c>
      <c r="AD2550" s="36">
        <f t="shared" si="399"/>
        <v>172540.0912798809</v>
      </c>
    </row>
    <row r="2551" spans="1:30" ht="14.25" customHeight="1" x14ac:dyDescent="0.25">
      <c r="A2551" s="16">
        <v>2535</v>
      </c>
      <c r="B2551" s="34">
        <v>0.249761622376238</v>
      </c>
      <c r="C2551" s="34">
        <v>0.102870472670894</v>
      </c>
      <c r="D2551" s="34">
        <v>3.3263628288552498E-2</v>
      </c>
      <c r="E2551" s="34">
        <v>3.4009394646414302E-2</v>
      </c>
      <c r="F2551" s="34">
        <v>1.09875393588027E-2</v>
      </c>
      <c r="G2551" s="34">
        <v>0.16103738648913499</v>
      </c>
      <c r="H2551" s="35">
        <v>1.15512696130466</v>
      </c>
      <c r="I2551" s="34">
        <v>8.7833166398088497E-2</v>
      </c>
      <c r="J2551" s="34">
        <v>2.5591950752554299E-2</v>
      </c>
      <c r="K2551" s="36">
        <f>Inputs!$B$12*(1+$B2551)^4</f>
        <v>146372.66744823707</v>
      </c>
      <c r="L2551" s="36">
        <f t="shared" si="390"/>
        <v>23077.438450211248</v>
      </c>
      <c r="M2551" s="36">
        <f t="shared" si="391"/>
        <v>315659.55892848771</v>
      </c>
      <c r="N2551" s="37">
        <f>M2551/Inputs!$B$6</f>
        <v>481.18835202513372</v>
      </c>
      <c r="O2551" s="38">
        <f>IF(N2551&gt;Inputs!$B$4,1,0)</f>
        <v>1</v>
      </c>
      <c r="P2551" s="34">
        <f t="shared" si="392"/>
        <v>6.2241215645534198E-2</v>
      </c>
      <c r="Q2551" s="36">
        <f>Inputs!$B$12*(1+$B2551)^0*$C2551+Inputs!$B$29*(1+$D2551)^0*Inputs!$B$19+Inputs!$B$30*(1+$E2551)^0*Inputs!$B$20+Inputs!$B$31*(1+$F2551)^0*Inputs!$B$21+Inputs!$B$22*(1+Inputs!$B$23)^0</f>
        <v>14194.272387680561</v>
      </c>
      <c r="R2551" s="36">
        <f>Inputs!$B$12*(1+$B2551)^1*$C2551+Inputs!$B$29*(1+$D2551)^1*Inputs!$B$19+Inputs!$B$30*(1+$E2551)^1*Inputs!$B$20+Inputs!$B$31*(1+$F2551)^1*Inputs!$B$21+Inputs!$B$22*(1+Inputs!$B$23)^1</f>
        <v>15911.548668535397</v>
      </c>
      <c r="S2551" s="36">
        <f>Inputs!$B$12*(1+$B2551)^2*$C2551+Inputs!$B$29*(1+$D2551)^2*Inputs!$B$19+Inputs!$B$30*(1+$E2551)^2*Inputs!$B$20+Inputs!$B$31*(1+$F2551)^2*Inputs!$B$21+Inputs!$B$22*(1+Inputs!$B$23)^2</f>
        <v>18018.882295618016</v>
      </c>
      <c r="T2551" s="36">
        <f>Inputs!$B$12*(1+$B2551)^3*$C2551+Inputs!$B$29*(1+$D2551)^3*Inputs!$B$19+Inputs!$B$30*(1+$E2551)^3*Inputs!$B$20+Inputs!$B$31*(1+$F2551)^3*Inputs!$B$21+Inputs!$B$22*(1+Inputs!$B$23)^3</f>
        <v>20612.60277403619</v>
      </c>
      <c r="U2551" s="36">
        <f>Inputs!$B$12*(1+$B2551)^4*$C2551+Inputs!$B$29*(1+$D2551)^4*Inputs!$B$19+Inputs!$B$30*(1+$E2551)^4*Inputs!$B$20+Inputs!$B$31*(1+$F2551)^4*Inputs!$B$21+Inputs!$B$22*(1+Inputs!$B$23)^4</f>
        <v>23813.063649550873</v>
      </c>
      <c r="V2551" s="35">
        <f>Inputs!$B$13/(Q2551*(1-$G2551))</f>
        <v>1.0631094110566093</v>
      </c>
      <c r="W2551" s="36">
        <f>Inputs!$B$13</f>
        <v>12660</v>
      </c>
      <c r="X2551" s="36">
        <f t="shared" si="393"/>
        <v>14498.744299061127</v>
      </c>
      <c r="Y2551" s="36">
        <f t="shared" si="394"/>
        <v>16766.726599270332</v>
      </c>
      <c r="Z2551" s="36">
        <f t="shared" si="395"/>
        <v>19578.025595675172</v>
      </c>
      <c r="AA2551" s="36">
        <f t="shared" si="396"/>
        <v>23077.438450211248</v>
      </c>
      <c r="AB2551" s="36">
        <f t="shared" si="397"/>
        <v>66043.420519597887</v>
      </c>
      <c r="AC2551" s="36">
        <f t="shared" si="398"/>
        <v>380263.05998447089</v>
      </c>
      <c r="AD2551" s="36">
        <f t="shared" si="399"/>
        <v>249616.13840888985</v>
      </c>
    </row>
    <row r="2552" spans="1:30" ht="14.25" customHeight="1" x14ac:dyDescent="0.25">
      <c r="A2552" s="16">
        <v>2536</v>
      </c>
      <c r="B2552" s="34">
        <v>0.26871270590630503</v>
      </c>
      <c r="C2552" s="34">
        <v>8.1023138977313003E-2</v>
      </c>
      <c r="D2552" s="34">
        <v>1.55792936222032E-2</v>
      </c>
      <c r="E2552" s="34">
        <v>4.4515880967489901E-2</v>
      </c>
      <c r="F2552" s="34">
        <v>1.76921586775158E-2</v>
      </c>
      <c r="G2552" s="34">
        <v>0.17203420216611701</v>
      </c>
      <c r="H2552" s="35">
        <v>1.0003925824425499</v>
      </c>
      <c r="I2552" s="34">
        <v>0.100039270370874</v>
      </c>
      <c r="J2552" s="34">
        <v>3.02590980282221E-2</v>
      </c>
      <c r="K2552" s="36">
        <f>Inputs!$B$12*(1+$B2552)^4</f>
        <v>155454.89702927443</v>
      </c>
      <c r="L2552" s="36">
        <f t="shared" si="390"/>
        <v>17679.811262940919</v>
      </c>
      <c r="M2552" s="36">
        <f t="shared" si="391"/>
        <v>217705.68540224293</v>
      </c>
      <c r="N2552" s="37">
        <f>M2552/Inputs!$B$6</f>
        <v>331.86842286927276</v>
      </c>
      <c r="O2552" s="38">
        <f>IF(N2552&gt;Inputs!$B$4,1,0)</f>
        <v>0</v>
      </c>
      <c r="P2552" s="34">
        <f t="shared" si="392"/>
        <v>6.9780172342651894E-2</v>
      </c>
      <c r="Q2552" s="36">
        <f>Inputs!$B$12*(1+$B2552)^0*$C2552+Inputs!$B$29*(1+$D2552)^0*Inputs!$B$19+Inputs!$B$30*(1+$E2552)^0*Inputs!$B$20+Inputs!$B$31*(1+$F2552)^0*Inputs!$B$21+Inputs!$B$22*(1+Inputs!$B$23)^0</f>
        <v>12883.432366065703</v>
      </c>
      <c r="R2552" s="36">
        <f>Inputs!$B$12*(1+$B2552)^1*$C2552+Inputs!$B$29*(1+$D2552)^1*Inputs!$B$19+Inputs!$B$30*(1+$E2552)^1*Inputs!$B$20+Inputs!$B$31*(1+$F2552)^1*Inputs!$B$21+Inputs!$B$22*(1+Inputs!$B$23)^1</f>
        <v>14363.734343613149</v>
      </c>
      <c r="S2552" s="36">
        <f>Inputs!$B$12*(1+$B2552)^2*$C2552+Inputs!$B$29*(1+$D2552)^2*Inputs!$B$19+Inputs!$B$30*(1+$E2552)^2*Inputs!$B$20+Inputs!$B$31*(1+$F2552)^2*Inputs!$B$21+Inputs!$B$22*(1+Inputs!$B$23)^2</f>
        <v>16200.178107969445</v>
      </c>
      <c r="T2552" s="36">
        <f>Inputs!$B$12*(1+$B2552)^3*$C2552+Inputs!$B$29*(1+$D2552)^3*Inputs!$B$19+Inputs!$B$30*(1+$E2552)^3*Inputs!$B$20+Inputs!$B$31*(1+$F2552)^3*Inputs!$B$21+Inputs!$B$22*(1+Inputs!$B$23)^3</f>
        <v>18487.285062266237</v>
      </c>
      <c r="U2552" s="36">
        <f>Inputs!$B$12*(1+$B2552)^4*$C2552+Inputs!$B$29*(1+$D2552)^4*Inputs!$B$19+Inputs!$B$30*(1+$E2552)^4*Inputs!$B$20+Inputs!$B$31*(1+$F2552)^4*Inputs!$B$21+Inputs!$B$22*(1+Inputs!$B$23)^4</f>
        <v>21344.931456646573</v>
      </c>
      <c r="V2552" s="35">
        <f>Inputs!$B$13/(Q2552*(1-$G2552))</f>
        <v>1.1868333097567545</v>
      </c>
      <c r="W2552" s="36">
        <f>Inputs!$B$13</f>
        <v>12660</v>
      </c>
      <c r="X2552" s="36">
        <f t="shared" si="393"/>
        <v>13560.309662099342</v>
      </c>
      <c r="Y2552" s="36">
        <f t="shared" si="394"/>
        <v>14668.841942265646</v>
      </c>
      <c r="Z2552" s="36">
        <f t="shared" si="395"/>
        <v>16026.303505755397</v>
      </c>
      <c r="AA2552" s="36">
        <f t="shared" si="396"/>
        <v>17679.811262940919</v>
      </c>
      <c r="AB2552" s="36">
        <f t="shared" si="397"/>
        <v>55654.915599931846</v>
      </c>
      <c r="AC2552" s="36">
        <f t="shared" si="398"/>
        <v>261030.97475345797</v>
      </c>
      <c r="AD2552" s="36">
        <f t="shared" si="399"/>
        <v>162050.76980231109</v>
      </c>
    </row>
    <row r="2553" spans="1:30" ht="14.25" customHeight="1" x14ac:dyDescent="0.25">
      <c r="A2553" s="16">
        <v>2537</v>
      </c>
      <c r="B2553" s="34">
        <v>0.49405206105821398</v>
      </c>
      <c r="C2553" s="34">
        <v>5.7994117857520899E-2</v>
      </c>
      <c r="D2553" s="34">
        <v>3.1543744224781303E-2</v>
      </c>
      <c r="E2553" s="34">
        <v>6.3954079134705202E-2</v>
      </c>
      <c r="F2553" s="34">
        <v>4.8096116805634503E-3</v>
      </c>
      <c r="G2553" s="34">
        <v>0.18610308715134599</v>
      </c>
      <c r="H2553" s="35">
        <v>1.0357754884129</v>
      </c>
      <c r="I2553" s="34">
        <v>0.106203846024734</v>
      </c>
      <c r="J2553" s="34">
        <v>1.7723768354845501E-2</v>
      </c>
      <c r="K2553" s="36">
        <f>Inputs!$B$12*(1+$B2553)^4</f>
        <v>298960.74994077184</v>
      </c>
      <c r="L2553" s="36">
        <f t="shared" si="390"/>
        <v>22172.612265777949</v>
      </c>
      <c r="M2553" s="36">
        <f t="shared" si="391"/>
        <v>214143.41701060697</v>
      </c>
      <c r="N2553" s="37">
        <f>M2553/Inputs!$B$6</f>
        <v>326.43813568690086</v>
      </c>
      <c r="O2553" s="38">
        <f>IF(N2553&gt;Inputs!$B$4,1,0)</f>
        <v>0</v>
      </c>
      <c r="P2553" s="34">
        <f t="shared" si="392"/>
        <v>8.8480077669888496E-2</v>
      </c>
      <c r="Q2553" s="36">
        <f>Inputs!$B$12*(1+$B2553)^0*$C2553+Inputs!$B$29*(1+$D2553)^0*Inputs!$B$19+Inputs!$B$30*(1+$E2553)^0*Inputs!$B$20+Inputs!$B$31*(1+$F2553)^0*Inputs!$B$21+Inputs!$B$22*(1+Inputs!$B$23)^0</f>
        <v>11501.691098878175</v>
      </c>
      <c r="R2553" s="36">
        <f>Inputs!$B$12*(1+$B2553)^1*$C2553+Inputs!$B$29*(1+$D2553)^1*Inputs!$B$19+Inputs!$B$30*(1+$E2553)^1*Inputs!$B$20+Inputs!$B$31*(1+$F2553)^1*Inputs!$B$21+Inputs!$B$22*(1+Inputs!$B$23)^1</f>
        <v>13438.124795071326</v>
      </c>
      <c r="S2553" s="36">
        <f>Inputs!$B$12*(1+$B2553)^2*$C2553+Inputs!$B$29*(1+$D2553)^2*Inputs!$B$19+Inputs!$B$30*(1+$E2553)^2*Inputs!$B$20+Inputs!$B$31*(1+$F2553)^2*Inputs!$B$21+Inputs!$B$22*(1+Inputs!$B$23)^2</f>
        <v>16235.480853822923</v>
      </c>
      <c r="T2553" s="36">
        <f>Inputs!$B$12*(1+$B2553)^3*$C2553+Inputs!$B$29*(1+$D2553)^3*Inputs!$B$19+Inputs!$B$30*(1+$E2553)^3*Inputs!$B$20+Inputs!$B$31*(1+$F2553)^3*Inputs!$B$21+Inputs!$B$22*(1+Inputs!$B$23)^3</f>
        <v>20314.075121766473</v>
      </c>
      <c r="U2553" s="36">
        <f>Inputs!$B$12*(1+$B2553)^4*$C2553+Inputs!$B$29*(1+$D2553)^4*Inputs!$B$19+Inputs!$B$30*(1+$E2553)^4*Inputs!$B$20+Inputs!$B$31*(1+$F2553)^4*Inputs!$B$21+Inputs!$B$22*(1+Inputs!$B$23)^4</f>
        <v>26301.57961824111</v>
      </c>
      <c r="V2553" s="35">
        <f>Inputs!$B$13/(Q2553*(1-$G2553))</f>
        <v>1.3523920369860751</v>
      </c>
      <c r="W2553" s="36">
        <f>Inputs!$B$13</f>
        <v>12660</v>
      </c>
      <c r="X2553" s="36">
        <f t="shared" si="393"/>
        <v>13925.719036686105</v>
      </c>
      <c r="Y2553" s="36">
        <f t="shared" si="394"/>
        <v>15778.632089134464</v>
      </c>
      <c r="Z2553" s="36">
        <f t="shared" si="395"/>
        <v>18433.759237011938</v>
      </c>
      <c r="AA2553" s="36">
        <f t="shared" si="396"/>
        <v>22172.612265777949</v>
      </c>
      <c r="AB2553" s="36">
        <f t="shared" si="397"/>
        <v>60177.191109057763</v>
      </c>
      <c r="AC2553" s="36">
        <f t="shared" si="398"/>
        <v>255035.88043388343</v>
      </c>
      <c r="AD2553" s="36">
        <f t="shared" si="399"/>
        <v>153966.22590154919</v>
      </c>
    </row>
    <row r="2554" spans="1:30" ht="14.25" customHeight="1" x14ac:dyDescent="0.25">
      <c r="A2554" s="16">
        <v>2538</v>
      </c>
      <c r="B2554" s="34">
        <v>0.43992588112224401</v>
      </c>
      <c r="C2554" s="34">
        <v>6.7953386639073896E-2</v>
      </c>
      <c r="D2554" s="34">
        <v>2.2029465736956001E-2</v>
      </c>
      <c r="E2554" s="34">
        <v>3.9830081035374401E-2</v>
      </c>
      <c r="F2554" s="34">
        <v>-6.44740163098023E-3</v>
      </c>
      <c r="G2554" s="34">
        <v>0.15217843853153101</v>
      </c>
      <c r="H2554" s="35">
        <v>0.976876730688228</v>
      </c>
      <c r="I2554" s="34">
        <v>9.4601994204640202E-2</v>
      </c>
      <c r="J2554" s="34">
        <v>2.01411423930264E-2</v>
      </c>
      <c r="K2554" s="36">
        <f>Inputs!$B$12*(1+$B2554)^4</f>
        <v>257935.90543287716</v>
      </c>
      <c r="L2554" s="36">
        <f t="shared" si="390"/>
        <v>21426.505302265192</v>
      </c>
      <c r="M2554" s="36">
        <f t="shared" si="391"/>
        <v>248020.50468658755</v>
      </c>
      <c r="N2554" s="37">
        <f>M2554/Inputs!$B$6</f>
        <v>378.08003763199321</v>
      </c>
      <c r="O2554" s="38">
        <f>IF(N2554&gt;Inputs!$B$4,1,0)</f>
        <v>0</v>
      </c>
      <c r="P2554" s="34">
        <f t="shared" si="392"/>
        <v>7.4460851811613799E-2</v>
      </c>
      <c r="Q2554" s="36">
        <f>Inputs!$B$12*(1+$B2554)^0*$C2554+Inputs!$B$29*(1+$D2554)^0*Inputs!$B$19+Inputs!$B$30*(1+$E2554)^0*Inputs!$B$20+Inputs!$B$31*(1+$F2554)^0*Inputs!$B$21+Inputs!$B$22*(1+Inputs!$B$23)^0</f>
        <v>12099.247225771356</v>
      </c>
      <c r="R2554" s="36">
        <f>Inputs!$B$12*(1+$B2554)^1*$C2554+Inputs!$B$29*(1+$D2554)^1*Inputs!$B$19+Inputs!$B$30*(1+$E2554)^1*Inputs!$B$20+Inputs!$B$31*(1+$F2554)^1*Inputs!$B$21+Inputs!$B$22*(1+Inputs!$B$23)^1</f>
        <v>13967.474767680655</v>
      </c>
      <c r="S2554" s="36">
        <f>Inputs!$B$12*(1+$B2554)^2*$C2554+Inputs!$B$29*(1+$D2554)^2*Inputs!$B$19+Inputs!$B$30*(1+$E2554)^2*Inputs!$B$20+Inputs!$B$31*(1+$F2554)^2*Inputs!$B$21+Inputs!$B$22*(1+Inputs!$B$23)^2</f>
        <v>16628.48388494776</v>
      </c>
      <c r="T2554" s="36">
        <f>Inputs!$B$12*(1+$B2554)^3*$C2554+Inputs!$B$29*(1+$D2554)^3*Inputs!$B$19+Inputs!$B$30*(1+$E2554)^3*Inputs!$B$20+Inputs!$B$31*(1+$F2554)^3*Inputs!$B$21+Inputs!$B$22*(1+Inputs!$B$23)^3</f>
        <v>20429.542146624342</v>
      </c>
      <c r="U2554" s="36">
        <f>Inputs!$B$12*(1+$B2554)^4*$C2554+Inputs!$B$29*(1+$D2554)^4*Inputs!$B$19+Inputs!$B$30*(1+$E2554)^4*Inputs!$B$20+Inputs!$B$31*(1+$F2554)^4*Inputs!$B$21+Inputs!$B$22*(1+Inputs!$B$23)^4</f>
        <v>25870.636907727145</v>
      </c>
      <c r="V2554" s="35">
        <f>Inputs!$B$13/(Q2554*(1-$G2554))</f>
        <v>1.2341583835008618</v>
      </c>
      <c r="W2554" s="36">
        <f>Inputs!$B$13</f>
        <v>12660</v>
      </c>
      <c r="X2554" s="36">
        <f t="shared" si="393"/>
        <v>13853.134988960839</v>
      </c>
      <c r="Y2554" s="36">
        <f t="shared" si="394"/>
        <v>15585.572338549371</v>
      </c>
      <c r="Z2554" s="36">
        <f t="shared" si="395"/>
        <v>18034.165833804924</v>
      </c>
      <c r="AA2554" s="36">
        <f t="shared" si="396"/>
        <v>21426.505302265192</v>
      </c>
      <c r="AB2554" s="36">
        <f t="shared" si="397"/>
        <v>61209.511029693051</v>
      </c>
      <c r="AC2554" s="36">
        <f t="shared" si="398"/>
        <v>293551.02801998577</v>
      </c>
      <c r="AD2554" s="36">
        <f t="shared" si="399"/>
        <v>186810.99365689451</v>
      </c>
    </row>
    <row r="2555" spans="1:30" ht="14.25" customHeight="1" x14ac:dyDescent="0.25">
      <c r="A2555" s="16">
        <v>2539</v>
      </c>
      <c r="B2555" s="34">
        <v>0.354735469197067</v>
      </c>
      <c r="C2555" s="34">
        <v>7.5160978770863904E-2</v>
      </c>
      <c r="D2555" s="34">
        <v>3.6585136090400303E-2</v>
      </c>
      <c r="E2555" s="34">
        <v>4.8765317082214002E-2</v>
      </c>
      <c r="F2555" s="34">
        <v>3.0525753097600901E-3</v>
      </c>
      <c r="G2555" s="34">
        <v>0.173608142760347</v>
      </c>
      <c r="H2555" s="35">
        <v>1.08229903864055</v>
      </c>
      <c r="I2555" s="34">
        <v>9.9576261183000697E-2</v>
      </c>
      <c r="J2555" s="34">
        <v>2.23687405903416E-2</v>
      </c>
      <c r="K2555" s="36">
        <f>Inputs!$B$12*(1+$B2555)^4</f>
        <v>202101.36946735159</v>
      </c>
      <c r="L2555" s="36">
        <f t="shared" si="390"/>
        <v>21479.468811275045</v>
      </c>
      <c r="M2555" s="36">
        <f t="shared" si="391"/>
        <v>237917.18723191018</v>
      </c>
      <c r="N2555" s="37">
        <f>M2555/Inputs!$B$6</f>
        <v>362.67863907303382</v>
      </c>
      <c r="O2555" s="38">
        <f>IF(N2555&gt;Inputs!$B$4,1,0)</f>
        <v>0</v>
      </c>
      <c r="P2555" s="34">
        <f t="shared" si="392"/>
        <v>7.720752059265909E-2</v>
      </c>
      <c r="Q2555" s="36">
        <f>Inputs!$B$12*(1+$B2555)^0*$C2555+Inputs!$B$29*(1+$D2555)^0*Inputs!$B$19+Inputs!$B$30*(1+$E2555)^0*Inputs!$B$20+Inputs!$B$31*(1+$F2555)^0*Inputs!$B$21+Inputs!$B$22*(1+Inputs!$B$23)^0</f>
        <v>12531.702753678757</v>
      </c>
      <c r="R2555" s="36">
        <f>Inputs!$B$12*(1+$B2555)^1*$C2555+Inputs!$B$29*(1+$D2555)^1*Inputs!$B$19+Inputs!$B$30*(1+$E2555)^1*Inputs!$B$20+Inputs!$B$31*(1+$F2555)^1*Inputs!$B$21+Inputs!$B$22*(1+Inputs!$B$23)^1</f>
        <v>14319.318281196545</v>
      </c>
      <c r="S2555" s="36">
        <f>Inputs!$B$12*(1+$B2555)^2*$C2555+Inputs!$B$29*(1+$D2555)^2*Inputs!$B$19+Inputs!$B$30*(1+$E2555)^2*Inputs!$B$20+Inputs!$B$31*(1+$F2555)^2*Inputs!$B$21+Inputs!$B$22*(1+Inputs!$B$23)^2</f>
        <v>16682.773955668832</v>
      </c>
      <c r="T2555" s="36">
        <f>Inputs!$B$12*(1+$B2555)^3*$C2555+Inputs!$B$29*(1+$D2555)^3*Inputs!$B$19+Inputs!$B$30*(1+$E2555)^3*Inputs!$B$20+Inputs!$B$31*(1+$F2555)^3*Inputs!$B$21+Inputs!$B$22*(1+Inputs!$B$23)^3</f>
        <v>19823.766826531304</v>
      </c>
      <c r="U2555" s="36">
        <f>Inputs!$B$12*(1+$B2555)^4*$C2555+Inputs!$B$29*(1+$D2555)^4*Inputs!$B$19+Inputs!$B$30*(1+$E2555)^4*Inputs!$B$20+Inputs!$B$31*(1+$F2555)^4*Inputs!$B$21+Inputs!$B$22*(1+Inputs!$B$23)^4</f>
        <v>24015.422696924594</v>
      </c>
      <c r="V2555" s="35">
        <f>Inputs!$B$13/(Q2555*(1-$G2555))</f>
        <v>1.2224682582517261</v>
      </c>
      <c r="W2555" s="36">
        <f>Inputs!$B$13</f>
        <v>12660</v>
      </c>
      <c r="X2555" s="36">
        <f t="shared" si="393"/>
        <v>14051.248312931039</v>
      </c>
      <c r="Y2555" s="36">
        <f t="shared" si="394"/>
        <v>15887.347025794999</v>
      </c>
      <c r="Z2555" s="36">
        <f t="shared" si="395"/>
        <v>18304.508783058871</v>
      </c>
      <c r="AA2555" s="36">
        <f t="shared" si="396"/>
        <v>21479.468811275045</v>
      </c>
      <c r="AB2555" s="36">
        <f t="shared" si="397"/>
        <v>60969.570732442182</v>
      </c>
      <c r="AC2555" s="36">
        <f t="shared" si="398"/>
        <v>284427.4405985878</v>
      </c>
      <c r="AD2555" s="36">
        <f t="shared" si="399"/>
        <v>176947.61649946801</v>
      </c>
    </row>
    <row r="2556" spans="1:30" ht="14.25" customHeight="1" x14ac:dyDescent="0.25">
      <c r="A2556" s="16">
        <v>2540</v>
      </c>
      <c r="B2556" s="34">
        <v>0.40065381100640901</v>
      </c>
      <c r="C2556" s="34">
        <v>6.0794380658149502E-2</v>
      </c>
      <c r="D2556" s="34">
        <v>7.1325214417810997E-3</v>
      </c>
      <c r="E2556" s="34">
        <v>3.1924576004205202E-2</v>
      </c>
      <c r="F2556" s="34">
        <v>-1.44837257311603E-2</v>
      </c>
      <c r="G2556" s="34">
        <v>0.16911531503326399</v>
      </c>
      <c r="H2556" s="35">
        <v>1.0473058013565799</v>
      </c>
      <c r="I2556" s="34">
        <v>9.3313689075532794E-2</v>
      </c>
      <c r="J2556" s="34">
        <v>3.1717468538226302E-2</v>
      </c>
      <c r="K2556" s="36">
        <f>Inputs!$B$12*(1+$B2556)^4</f>
        <v>230926.87549230622</v>
      </c>
      <c r="L2556" s="36">
        <f t="shared" si="390"/>
        <v>19098.911430147833</v>
      </c>
      <c r="M2556" s="36">
        <f t="shared" si="391"/>
        <v>262808.52987781679</v>
      </c>
      <c r="N2556" s="37">
        <f>M2556/Inputs!$B$6</f>
        <v>400.62275896008657</v>
      </c>
      <c r="O2556" s="38">
        <f>IF(N2556&gt;Inputs!$B$4,1,0)</f>
        <v>1</v>
      </c>
      <c r="P2556" s="34">
        <f t="shared" si="392"/>
        <v>6.1596220537306491E-2</v>
      </c>
      <c r="Q2556" s="36">
        <f>Inputs!$B$12*(1+$B2556)^0*$C2556+Inputs!$B$29*(1+$D2556)^0*Inputs!$B$19+Inputs!$B$30*(1+$E2556)^0*Inputs!$B$20+Inputs!$B$31*(1+$F2556)^0*Inputs!$B$21+Inputs!$B$22*(1+Inputs!$B$23)^0</f>
        <v>11669.706866915891</v>
      </c>
      <c r="R2556" s="36">
        <f>Inputs!$B$12*(1+$B2556)^1*$C2556+Inputs!$B$29*(1+$D2556)^1*Inputs!$B$19+Inputs!$B$30*(1+$E2556)^1*Inputs!$B$20+Inputs!$B$31*(1+$F2556)^1*Inputs!$B$21+Inputs!$B$22*(1+Inputs!$B$23)^1</f>
        <v>13100.462421420259</v>
      </c>
      <c r="S2556" s="36">
        <f>Inputs!$B$12*(1+$B2556)^2*$C2556+Inputs!$B$29*(1+$D2556)^2*Inputs!$B$19+Inputs!$B$30*(1+$E2556)^2*Inputs!$B$20+Inputs!$B$31*(1+$F2556)^2*Inputs!$B$21+Inputs!$B$22*(1+Inputs!$B$23)^2</f>
        <v>15118.356482654573</v>
      </c>
      <c r="T2556" s="36">
        <f>Inputs!$B$12*(1+$B2556)^3*$C2556+Inputs!$B$29*(1+$D2556)^3*Inputs!$B$19+Inputs!$B$30*(1+$E2556)^3*Inputs!$B$20+Inputs!$B$31*(1+$F2556)^3*Inputs!$B$21+Inputs!$B$22*(1+Inputs!$B$23)^3</f>
        <v>17957.993150517956</v>
      </c>
      <c r="U2556" s="36">
        <f>Inputs!$B$12*(1+$B2556)^4*$C2556+Inputs!$B$29*(1+$D2556)^4*Inputs!$B$19+Inputs!$B$30*(1+$E2556)^4*Inputs!$B$20+Inputs!$B$31*(1+$F2556)^4*Inputs!$B$21+Inputs!$B$22*(1+Inputs!$B$23)^4</f>
        <v>21947.969673603915</v>
      </c>
      <c r="V2556" s="35">
        <f>Inputs!$B$13/(Q2556*(1-$G2556))</f>
        <v>1.3056687342902857</v>
      </c>
      <c r="W2556" s="36">
        <f>Inputs!$B$13</f>
        <v>12660</v>
      </c>
      <c r="X2556" s="36">
        <f t="shared" si="393"/>
        <v>13509.101267042015</v>
      </c>
      <c r="Y2556" s="36">
        <f t="shared" si="394"/>
        <v>14778.575244031153</v>
      </c>
      <c r="Z2556" s="36">
        <f t="shared" si="395"/>
        <v>16590.632077826132</v>
      </c>
      <c r="AA2556" s="36">
        <f t="shared" si="396"/>
        <v>19098.911430147833</v>
      </c>
      <c r="AB2556" s="36">
        <f t="shared" si="397"/>
        <v>58026.707158196201</v>
      </c>
      <c r="AC2556" s="36">
        <f t="shared" si="398"/>
        <v>319900.80528745335</v>
      </c>
      <c r="AD2556" s="36">
        <f t="shared" si="399"/>
        <v>204781.8227196206</v>
      </c>
    </row>
    <row r="2557" spans="1:30" ht="14.25" customHeight="1" x14ac:dyDescent="0.25">
      <c r="A2557" s="16">
        <v>2541</v>
      </c>
      <c r="B2557" s="34">
        <v>0.22095091771825201</v>
      </c>
      <c r="C2557" s="34">
        <v>7.6554034635316001E-2</v>
      </c>
      <c r="D2557" s="34">
        <v>2.9055845826012901E-2</v>
      </c>
      <c r="E2557" s="34">
        <v>5.6414320576435903E-2</v>
      </c>
      <c r="F2557" s="34">
        <v>1.27077660145434E-2</v>
      </c>
      <c r="G2557" s="34">
        <v>0.17879636563995499</v>
      </c>
      <c r="H2557" s="35">
        <v>1.0639559167111201</v>
      </c>
      <c r="I2557" s="34">
        <v>0.10902314793511</v>
      </c>
      <c r="J2557" s="34">
        <v>2.1275820061795001E-2</v>
      </c>
      <c r="K2557" s="36">
        <f>Inputs!$B$12*(1+$B2557)^4</f>
        <v>133334.97165656992</v>
      </c>
      <c r="L2557" s="36">
        <f t="shared" si="390"/>
        <v>16767.802607920883</v>
      </c>
      <c r="M2557" s="36">
        <f t="shared" si="391"/>
        <v>169463.56718928661</v>
      </c>
      <c r="N2557" s="37">
        <f>M2557/Inputs!$B$6</f>
        <v>258.32860852025397</v>
      </c>
      <c r="O2557" s="38">
        <f>IF(N2557&gt;Inputs!$B$4,1,0)</f>
        <v>0</v>
      </c>
      <c r="P2557" s="34">
        <f t="shared" si="392"/>
        <v>8.7747327873315004E-2</v>
      </c>
      <c r="Q2557" s="36">
        <f>Inputs!$B$12*(1+$B2557)^0*$C2557+Inputs!$B$29*(1+$D2557)^0*Inputs!$B$19+Inputs!$B$30*(1+$E2557)^0*Inputs!$B$20+Inputs!$B$31*(1+$F2557)^0*Inputs!$B$21+Inputs!$B$22*(1+Inputs!$B$23)^0</f>
        <v>12615.286105545882</v>
      </c>
      <c r="R2557" s="36">
        <f>Inputs!$B$12*(1+$B2557)^1*$C2557+Inputs!$B$29*(1+$D2557)^1*Inputs!$B$19+Inputs!$B$30*(1+$E2557)^1*Inputs!$B$20+Inputs!$B$31*(1+$F2557)^1*Inputs!$B$21+Inputs!$B$22*(1+Inputs!$B$23)^1</f>
        <v>13855.983548249751</v>
      </c>
      <c r="S2557" s="36">
        <f>Inputs!$B$12*(1+$B2557)^2*$C2557+Inputs!$B$29*(1+$D2557)^2*Inputs!$B$19+Inputs!$B$30*(1+$E2557)^2*Inputs!$B$20+Inputs!$B$31*(1+$F2557)^2*Inputs!$B$21+Inputs!$B$22*(1+Inputs!$B$23)^2</f>
        <v>15330.35291959242</v>
      </c>
      <c r="T2557" s="36">
        <f>Inputs!$B$12*(1+$B2557)^3*$C2557+Inputs!$B$29*(1+$D2557)^3*Inputs!$B$19+Inputs!$B$30*(1+$E2557)^3*Inputs!$B$20+Inputs!$B$31*(1+$F2557)^3*Inputs!$B$21+Inputs!$B$22*(1+Inputs!$B$23)^3</f>
        <v>17088.41880014247</v>
      </c>
      <c r="U2557" s="36">
        <f>Inputs!$B$12*(1+$B2557)^4*$C2557+Inputs!$B$29*(1+$D2557)^4*Inputs!$B$19+Inputs!$B$30*(1+$E2557)^4*Inputs!$B$20+Inputs!$B$31*(1+$F2557)^4*Inputs!$B$21+Inputs!$B$22*(1+Inputs!$B$23)^4</f>
        <v>19191.178990698085</v>
      </c>
      <c r="V2557" s="35">
        <f>Inputs!$B$13/(Q2557*(1-$G2557))</f>
        <v>1.2220408918818091</v>
      </c>
      <c r="W2557" s="36">
        <f>Inputs!$B$13</f>
        <v>12660</v>
      </c>
      <c r="X2557" s="36">
        <f t="shared" si="393"/>
        <v>13455.399203549967</v>
      </c>
      <c r="Y2557" s="36">
        <f t="shared" si="394"/>
        <v>14389.597284038206</v>
      </c>
      <c r="Z2557" s="36">
        <f t="shared" si="395"/>
        <v>15485.174028956228</v>
      </c>
      <c r="AA2557" s="36">
        <f t="shared" si="396"/>
        <v>16767.802607920883</v>
      </c>
      <c r="AB2557" s="36">
        <f t="shared" si="397"/>
        <v>53136.106657275443</v>
      </c>
      <c r="AC2557" s="36">
        <f t="shared" si="398"/>
        <v>195157.52529538263</v>
      </c>
      <c r="AD2557" s="36">
        <f t="shared" si="399"/>
        <v>116327.46053201116</v>
      </c>
    </row>
    <row r="2558" spans="1:30" ht="14.25" customHeight="1" x14ac:dyDescent="0.25">
      <c r="A2558" s="16">
        <v>2542</v>
      </c>
      <c r="B2558" s="34">
        <v>0.32244274947884599</v>
      </c>
      <c r="C2558" s="34">
        <v>7.3664219188954105E-2</v>
      </c>
      <c r="D2558" s="34">
        <v>9.6992509105403892E-3</v>
      </c>
      <c r="E2558" s="34">
        <v>3.3797233531570901E-2</v>
      </c>
      <c r="F2558" s="34">
        <v>7.9933534340749998E-3</v>
      </c>
      <c r="G2558" s="34">
        <v>0.20619690868926099</v>
      </c>
      <c r="H2558" s="35">
        <v>1.1002062140883999</v>
      </c>
      <c r="I2558" s="34">
        <v>9.2216994526681903E-2</v>
      </c>
      <c r="J2558" s="34">
        <v>2.3753088354989099E-2</v>
      </c>
      <c r="K2558" s="36">
        <f>Inputs!$B$12*(1+$B2558)^4</f>
        <v>183509.59207178329</v>
      </c>
      <c r="L2558" s="36">
        <f t="shared" si="390"/>
        <v>19112.604727687936</v>
      </c>
      <c r="M2558" s="36">
        <f t="shared" si="391"/>
        <v>242609.05142814582</v>
      </c>
      <c r="N2558" s="37">
        <f>M2558/Inputs!$B$6</f>
        <v>369.83087107949058</v>
      </c>
      <c r="O2558" s="38">
        <f>IF(N2558&gt;Inputs!$B$4,1,0)</f>
        <v>0</v>
      </c>
      <c r="P2558" s="34">
        <f t="shared" si="392"/>
        <v>6.8463906171692804E-2</v>
      </c>
      <c r="Q2558" s="36">
        <f>Inputs!$B$12*(1+$B2558)^0*$C2558+Inputs!$B$29*(1+$D2558)^0*Inputs!$B$19+Inputs!$B$30*(1+$E2558)^0*Inputs!$B$20+Inputs!$B$31*(1+$F2558)^0*Inputs!$B$21+Inputs!$B$22*(1+Inputs!$B$23)^0</f>
        <v>12441.897178764168</v>
      </c>
      <c r="R2558" s="36">
        <f>Inputs!$B$12*(1+$B2558)^1*$C2558+Inputs!$B$29*(1+$D2558)^1*Inputs!$B$19+Inputs!$B$30*(1+$E2558)^1*Inputs!$B$20+Inputs!$B$31*(1+$F2558)^1*Inputs!$B$21+Inputs!$B$22*(1+Inputs!$B$23)^1</f>
        <v>13950.957710979308</v>
      </c>
      <c r="S2558" s="36">
        <f>Inputs!$B$12*(1+$B2558)^2*$C2558+Inputs!$B$29*(1+$D2558)^2*Inputs!$B$19+Inputs!$B$30*(1+$E2558)^2*Inputs!$B$20+Inputs!$B$31*(1+$F2558)^2*Inputs!$B$21+Inputs!$B$22*(1+Inputs!$B$23)^2</f>
        <v>15920.94349350069</v>
      </c>
      <c r="T2558" s="36">
        <f>Inputs!$B$12*(1+$B2558)^3*$C2558+Inputs!$B$29*(1+$D2558)^3*Inputs!$B$19+Inputs!$B$30*(1+$E2558)^3*Inputs!$B$20+Inputs!$B$31*(1+$F2558)^3*Inputs!$B$21+Inputs!$B$22*(1+Inputs!$B$23)^3</f>
        <v>18500.06649633577</v>
      </c>
      <c r="U2558" s="36">
        <f>Inputs!$B$12*(1+$B2558)^4*$C2558+Inputs!$B$29*(1+$D2558)^4*Inputs!$B$19+Inputs!$B$30*(1+$E2558)^4*Inputs!$B$20+Inputs!$B$31*(1+$F2558)^4*Inputs!$B$21+Inputs!$B$22*(1+Inputs!$B$23)^4</f>
        <v>21884.317086385105</v>
      </c>
      <c r="V2558" s="35">
        <f>Inputs!$B$13/(Q2558*(1-$G2558))</f>
        <v>1.2818414527168231</v>
      </c>
      <c r="W2558" s="36">
        <f>Inputs!$B$13</f>
        <v>12660</v>
      </c>
      <c r="X2558" s="36">
        <f t="shared" si="393"/>
        <v>13692.642534958219</v>
      </c>
      <c r="Y2558" s="36">
        <f t="shared" si="394"/>
        <v>15052.271355400211</v>
      </c>
      <c r="Z2558" s="36">
        <f t="shared" si="395"/>
        <v>16823.826296357824</v>
      </c>
      <c r="AA2558" s="36">
        <f t="shared" si="396"/>
        <v>19112.604727687936</v>
      </c>
      <c r="AB2558" s="36">
        <f t="shared" si="397"/>
        <v>58739.938654813886</v>
      </c>
      <c r="AC2558" s="36">
        <f t="shared" si="398"/>
        <v>285794.21202479856</v>
      </c>
      <c r="AD2558" s="36">
        <f t="shared" si="399"/>
        <v>183869.11277333193</v>
      </c>
    </row>
    <row r="2559" spans="1:30" ht="14.25" customHeight="1" x14ac:dyDescent="0.25">
      <c r="A2559" s="16">
        <v>2543</v>
      </c>
      <c r="B2559" s="34">
        <v>0.386105917084684</v>
      </c>
      <c r="C2559" s="34">
        <v>9.1906741138772605E-2</v>
      </c>
      <c r="D2559" s="34">
        <v>2.4390858851126501E-2</v>
      </c>
      <c r="E2559" s="34">
        <v>4.5699093624447198E-2</v>
      </c>
      <c r="F2559" s="34">
        <v>1.80321192372517E-2</v>
      </c>
      <c r="G2559" s="34">
        <v>0.215497462401053</v>
      </c>
      <c r="H2559" s="35">
        <v>1.0996409441313499</v>
      </c>
      <c r="I2559" s="34">
        <v>9.3740222818300106E-2</v>
      </c>
      <c r="J2559" s="34">
        <v>1.7665647001310798E-2</v>
      </c>
      <c r="K2559" s="36">
        <f>Inputs!$B$12*(1+$B2559)^4</f>
        <v>221481.22670826031</v>
      </c>
      <c r="L2559" s="36">
        <f t="shared" si="390"/>
        <v>25231.856544115904</v>
      </c>
      <c r="M2559" s="36">
        <f t="shared" si="391"/>
        <v>282964.5047052076</v>
      </c>
      <c r="N2559" s="37">
        <f>M2559/Inputs!$B$6</f>
        <v>431.34833034330427</v>
      </c>
      <c r="O2559" s="38">
        <f>IF(N2559&gt;Inputs!$B$4,1,0)</f>
        <v>1</v>
      </c>
      <c r="P2559" s="34">
        <f t="shared" si="392"/>
        <v>7.6074575816989315E-2</v>
      </c>
      <c r="Q2559" s="36">
        <f>Inputs!$B$12*(1+$B2559)^0*$C2559+Inputs!$B$29*(1+$D2559)^0*Inputs!$B$19+Inputs!$B$30*(1+$E2559)^0*Inputs!$B$20+Inputs!$B$31*(1+$F2559)^0*Inputs!$B$21+Inputs!$B$22*(1+Inputs!$B$23)^0</f>
        <v>13536.448495753277</v>
      </c>
      <c r="R2559" s="36">
        <f>Inputs!$B$12*(1+$B2559)^1*$C2559+Inputs!$B$29*(1+$D2559)^1*Inputs!$B$19+Inputs!$B$30*(1+$E2559)^1*Inputs!$B$20+Inputs!$B$31*(1+$F2559)^1*Inputs!$B$21+Inputs!$B$22*(1+Inputs!$B$23)^1</f>
        <v>15873.150002218867</v>
      </c>
      <c r="S2559" s="36">
        <f>Inputs!$B$12*(1+$B2559)^2*$C2559+Inputs!$B$29*(1+$D2559)^2*Inputs!$B$19+Inputs!$B$30*(1+$E2559)^2*Inputs!$B$20+Inputs!$B$31*(1+$F2559)^2*Inputs!$B$21+Inputs!$B$22*(1+Inputs!$B$23)^2</f>
        <v>19038.529149746792</v>
      </c>
      <c r="T2559" s="36">
        <f>Inputs!$B$12*(1+$B2559)^3*$C2559+Inputs!$B$29*(1+$D2559)^3*Inputs!$B$19+Inputs!$B$30*(1+$E2559)^3*Inputs!$B$20+Inputs!$B$31*(1+$F2559)^3*Inputs!$B$21+Inputs!$B$22*(1+Inputs!$B$23)^3</f>
        <v>23350.245834043169</v>
      </c>
      <c r="U2559" s="36">
        <f>Inputs!$B$12*(1+$B2559)^4*$C2559+Inputs!$B$29*(1+$D2559)^4*Inputs!$B$19+Inputs!$B$30*(1+$E2559)^4*Inputs!$B$20+Inputs!$B$31*(1+$F2559)^4*Inputs!$B$21+Inputs!$B$22*(1+Inputs!$B$23)^4</f>
        <v>29248.523822009338</v>
      </c>
      <c r="V2559" s="35">
        <f>Inputs!$B$13/(Q2559*(1-$G2559))</f>
        <v>1.1921601969092406</v>
      </c>
      <c r="W2559" s="36">
        <f>Inputs!$B$13</f>
        <v>12660</v>
      </c>
      <c r="X2559" s="36">
        <f t="shared" si="393"/>
        <v>14557.381781577998</v>
      </c>
      <c r="Y2559" s="36">
        <f t="shared" si="394"/>
        <v>17114.912440645974</v>
      </c>
      <c r="Z2559" s="36">
        <f t="shared" si="395"/>
        <v>20567.282002647898</v>
      </c>
      <c r="AA2559" s="36">
        <f t="shared" si="396"/>
        <v>25231.856544115904</v>
      </c>
      <c r="AB2559" s="36">
        <f t="shared" si="397"/>
        <v>67317.285221598475</v>
      </c>
      <c r="AC2559" s="36">
        <f t="shared" si="398"/>
        <v>337531.86710871593</v>
      </c>
      <c r="AD2559" s="36">
        <f t="shared" si="399"/>
        <v>215647.21948360911</v>
      </c>
    </row>
    <row r="2560" spans="1:30" ht="14.25" customHeight="1" x14ac:dyDescent="0.25">
      <c r="A2560" s="16">
        <v>2544</v>
      </c>
      <c r="B2560" s="34">
        <v>0.221702531799125</v>
      </c>
      <c r="C2560" s="34">
        <v>7.5151860605848303E-2</v>
      </c>
      <c r="D2560" s="34">
        <v>5.2948333039277498E-3</v>
      </c>
      <c r="E2560" s="34">
        <v>3.5110151063636401E-2</v>
      </c>
      <c r="F2560" s="34">
        <v>1.5978573137219999E-2</v>
      </c>
      <c r="G2560" s="34">
        <v>0.169903270684753</v>
      </c>
      <c r="H2560" s="35">
        <v>1.0524157993229899</v>
      </c>
      <c r="I2560" s="34">
        <v>9.1478919431109404E-2</v>
      </c>
      <c r="J2560" s="34">
        <v>1.8954458140165401E-2</v>
      </c>
      <c r="K2560" s="36">
        <f>Inputs!$B$12*(1+$B2560)^4</f>
        <v>133663.59754366821</v>
      </c>
      <c r="L2560" s="36">
        <f t="shared" si="390"/>
        <v>16175.57256890851</v>
      </c>
      <c r="M2560" s="36">
        <f t="shared" si="391"/>
        <v>201372.92023584613</v>
      </c>
      <c r="N2560" s="37">
        <f>M2560/Inputs!$B$6</f>
        <v>306.97091499366786</v>
      </c>
      <c r="O2560" s="38">
        <f>IF(N2560&gt;Inputs!$B$4,1,0)</f>
        <v>0</v>
      </c>
      <c r="P2560" s="34">
        <f t="shared" si="392"/>
        <v>7.2524461290944003E-2</v>
      </c>
      <c r="Q2560" s="36">
        <f>Inputs!$B$12*(1+$B2560)^0*$C2560+Inputs!$B$29*(1+$D2560)^0*Inputs!$B$19+Inputs!$B$30*(1+$E2560)^0*Inputs!$B$20+Inputs!$B$31*(1+$F2560)^0*Inputs!$B$21+Inputs!$B$22*(1+Inputs!$B$23)^0</f>
        <v>12531.155663777819</v>
      </c>
      <c r="R2560" s="36">
        <f>Inputs!$B$12*(1+$B2560)^1*$C2560+Inputs!$B$29*(1+$D2560)^1*Inputs!$B$19+Inputs!$B$30*(1+$E2560)^1*Inputs!$B$20+Inputs!$B$31*(1+$F2560)^1*Inputs!$B$21+Inputs!$B$22*(1+Inputs!$B$23)^1</f>
        <v>13639.551206681626</v>
      </c>
      <c r="S2560" s="36">
        <f>Inputs!$B$12*(1+$B2560)^2*$C2560+Inputs!$B$29*(1+$D2560)^2*Inputs!$B$19+Inputs!$B$30*(1+$E2560)^2*Inputs!$B$20+Inputs!$B$31*(1+$F2560)^2*Inputs!$B$21+Inputs!$B$22*(1+Inputs!$B$23)^2</f>
        <v>14971.847876741453</v>
      </c>
      <c r="T2560" s="36">
        <f>Inputs!$B$12*(1+$B2560)^3*$C2560+Inputs!$B$29*(1+$D2560)^3*Inputs!$B$19+Inputs!$B$30*(1+$E2560)^3*Inputs!$B$20+Inputs!$B$31*(1+$F2560)^3*Inputs!$B$21+Inputs!$B$22*(1+Inputs!$B$23)^3</f>
        <v>16577.247479360376</v>
      </c>
      <c r="U2560" s="36">
        <f>Inputs!$B$12*(1+$B2560)^4*$C2560+Inputs!$B$29*(1+$D2560)^4*Inputs!$B$19+Inputs!$B$30*(1+$E2560)^4*Inputs!$B$20+Inputs!$B$31*(1+$F2560)^4*Inputs!$B$21+Inputs!$B$22*(1+Inputs!$B$23)^4</f>
        <v>18515.847722924995</v>
      </c>
      <c r="V2560" s="35">
        <f>Inputs!$B$13/(Q2560*(1-$G2560))</f>
        <v>1.2170652937381436</v>
      </c>
      <c r="W2560" s="36">
        <f>Inputs!$B$13</f>
        <v>12660</v>
      </c>
      <c r="X2560" s="36">
        <f t="shared" si="393"/>
        <v>13313.745538394618</v>
      </c>
      <c r="Y2560" s="36">
        <f t="shared" si="394"/>
        <v>14102.648509136015</v>
      </c>
      <c r="Z2560" s="36">
        <f t="shared" si="395"/>
        <v>15048.421847766342</v>
      </c>
      <c r="AA2560" s="36">
        <f t="shared" si="396"/>
        <v>16175.57256890851</v>
      </c>
      <c r="AB2560" s="36">
        <f t="shared" si="397"/>
        <v>54665.134174278472</v>
      </c>
      <c r="AC2560" s="36">
        <f t="shared" si="398"/>
        <v>227263.62235133478</v>
      </c>
      <c r="AD2560" s="36">
        <f t="shared" si="399"/>
        <v>146707.78606156766</v>
      </c>
    </row>
    <row r="2561" spans="1:30" ht="14.25" customHeight="1" x14ac:dyDescent="0.25">
      <c r="A2561" s="16">
        <v>2545</v>
      </c>
      <c r="B2561" s="34">
        <v>0.18241383482721699</v>
      </c>
      <c r="C2561" s="34">
        <v>0.11511290556176999</v>
      </c>
      <c r="D2561" s="34">
        <v>2.90581790386162E-2</v>
      </c>
      <c r="E2561" s="34">
        <v>2.1897265867831899E-2</v>
      </c>
      <c r="F2561" s="34">
        <v>-1.2244970151722601E-3</v>
      </c>
      <c r="G2561" s="34">
        <v>0.173549502484526</v>
      </c>
      <c r="H2561" s="35">
        <v>1.12722937893265</v>
      </c>
      <c r="I2561" s="34">
        <v>0.105900180238645</v>
      </c>
      <c r="J2561" s="34">
        <v>2.5863788593661001E-2</v>
      </c>
      <c r="K2561" s="36">
        <f>Inputs!$B$12*(1+$B2561)^4</f>
        <v>117281.43213651508</v>
      </c>
      <c r="L2561" s="36">
        <f t="shared" si="390"/>
        <v>20345.745421117295</v>
      </c>
      <c r="M2561" s="36">
        <f t="shared" si="391"/>
        <v>216665.02972710901</v>
      </c>
      <c r="N2561" s="37">
        <f>M2561/Inputs!$B$6</f>
        <v>330.28205751083692</v>
      </c>
      <c r="O2561" s="38">
        <f>IF(N2561&gt;Inputs!$B$4,1,0)</f>
        <v>0</v>
      </c>
      <c r="P2561" s="34">
        <f t="shared" si="392"/>
        <v>8.0036391644983995E-2</v>
      </c>
      <c r="Q2561" s="36">
        <f>Inputs!$B$12*(1+$B2561)^0*$C2561+Inputs!$B$29*(1+$D2561)^0*Inputs!$B$19+Inputs!$B$30*(1+$E2561)^0*Inputs!$B$20+Inputs!$B$31*(1+$F2561)^0*Inputs!$B$21+Inputs!$B$22*(1+Inputs!$B$23)^0</f>
        <v>14928.818361133122</v>
      </c>
      <c r="R2561" s="36">
        <f>Inputs!$B$12*(1+$B2561)^1*$C2561+Inputs!$B$29*(1+$D2561)^1*Inputs!$B$19+Inputs!$B$30*(1+$E2561)^1*Inputs!$B$20+Inputs!$B$31*(1+$F2561)^1*Inputs!$B$21+Inputs!$B$22*(1+Inputs!$B$23)^1</f>
        <v>16265.00991881912</v>
      </c>
      <c r="S2561" s="36">
        <f>Inputs!$B$12*(1+$B2561)^2*$C2561+Inputs!$B$29*(1+$D2561)^2*Inputs!$B$19+Inputs!$B$30*(1+$E2561)^2*Inputs!$B$20+Inputs!$B$31*(1+$F2561)^2*Inputs!$B$21+Inputs!$B$22*(1+Inputs!$B$23)^2</f>
        <v>17832.948940493134</v>
      </c>
      <c r="T2561" s="36">
        <f>Inputs!$B$12*(1+$B2561)^3*$C2561+Inputs!$B$29*(1+$D2561)^3*Inputs!$B$19+Inputs!$B$30*(1+$E2561)^3*Inputs!$B$20+Inputs!$B$31*(1+$F2561)^3*Inputs!$B$21+Inputs!$B$22*(1+Inputs!$B$23)^3</f>
        <v>19674.603251313973</v>
      </c>
      <c r="U2561" s="36">
        <f>Inputs!$B$12*(1+$B2561)^4*$C2561+Inputs!$B$29*(1+$D2561)^4*Inputs!$B$19+Inputs!$B$30*(1+$E2561)^4*Inputs!$B$20+Inputs!$B$31*(1+$F2561)^4*Inputs!$B$21+Inputs!$B$22*(1+Inputs!$B$23)^4</f>
        <v>21839.589011445081</v>
      </c>
      <c r="V2561" s="35">
        <f>Inputs!$B$13/(Q2561*(1-$G2561))</f>
        <v>1.0261041078026079</v>
      </c>
      <c r="W2561" s="36">
        <f>Inputs!$B$13</f>
        <v>12660</v>
      </c>
      <c r="X2561" s="36">
        <f t="shared" si="393"/>
        <v>14132.960019660652</v>
      </c>
      <c r="Y2561" s="36">
        <f t="shared" si="394"/>
        <v>15867.967784637469</v>
      </c>
      <c r="Z2561" s="36">
        <f t="shared" si="395"/>
        <v>17917.769851158671</v>
      </c>
      <c r="AA2561" s="36">
        <f t="shared" si="396"/>
        <v>20345.745421117295</v>
      </c>
      <c r="AB2561" s="36">
        <f t="shared" si="397"/>
        <v>59014.236132058446</v>
      </c>
      <c r="AC2561" s="36">
        <f t="shared" si="398"/>
        <v>260780.91541221546</v>
      </c>
      <c r="AD2561" s="36">
        <f t="shared" si="399"/>
        <v>157650.79359505058</v>
      </c>
    </row>
    <row r="2562" spans="1:30" ht="14.25" customHeight="1" x14ac:dyDescent="0.25">
      <c r="A2562" s="16">
        <v>2546</v>
      </c>
      <c r="B2562" s="34">
        <v>0.34315523728418201</v>
      </c>
      <c r="C2562" s="34">
        <v>8.2233180527712293E-2</v>
      </c>
      <c r="D2562" s="34">
        <v>3.95214395833208E-2</v>
      </c>
      <c r="E2562" s="34">
        <v>3.5909298623817802E-2</v>
      </c>
      <c r="F2562" s="34">
        <v>1.7880605607808402E-2</v>
      </c>
      <c r="G2562" s="34">
        <v>0.205251445568253</v>
      </c>
      <c r="H2562" s="35">
        <v>1.1446547879825499</v>
      </c>
      <c r="I2562" s="34">
        <v>9.7322653725863198E-2</v>
      </c>
      <c r="J2562" s="34">
        <v>1.9421263504049002E-2</v>
      </c>
      <c r="K2562" s="36">
        <f>Inputs!$B$12*(1+$B2562)^4</f>
        <v>195279.24608907363</v>
      </c>
      <c r="L2562" s="36">
        <f t="shared" si="390"/>
        <v>22794.709692512548</v>
      </c>
      <c r="M2562" s="36">
        <f t="shared" si="391"/>
        <v>250867.15671965937</v>
      </c>
      <c r="N2562" s="37">
        <f>M2562/Inputs!$B$6</f>
        <v>382.41944621899296</v>
      </c>
      <c r="O2562" s="38">
        <f>IF(N2562&gt;Inputs!$B$4,1,0)</f>
        <v>0</v>
      </c>
      <c r="P2562" s="34">
        <f t="shared" si="392"/>
        <v>7.7901390221814193E-2</v>
      </c>
      <c r="Q2562" s="36">
        <f>Inputs!$B$12*(1+$B2562)^0*$C2562+Inputs!$B$29*(1+$D2562)^0*Inputs!$B$19+Inputs!$B$30*(1+$E2562)^0*Inputs!$B$20+Inputs!$B$31*(1+$F2562)^0*Inputs!$B$21+Inputs!$B$22*(1+Inputs!$B$23)^0</f>
        <v>12956.034859089661</v>
      </c>
      <c r="R2562" s="36">
        <f>Inputs!$B$12*(1+$B2562)^1*$C2562+Inputs!$B$29*(1+$D2562)^1*Inputs!$B$19+Inputs!$B$30*(1+$E2562)^1*Inputs!$B$20+Inputs!$B$31*(1+$F2562)^1*Inputs!$B$21+Inputs!$B$22*(1+Inputs!$B$23)^1</f>
        <v>14881.37072483571</v>
      </c>
      <c r="S2562" s="36">
        <f>Inputs!$B$12*(1+$B2562)^2*$C2562+Inputs!$B$29*(1+$D2562)^2*Inputs!$B$19+Inputs!$B$30*(1+$E2562)^2*Inputs!$B$20+Inputs!$B$31*(1+$F2562)^2*Inputs!$B$21+Inputs!$B$22*(1+Inputs!$B$23)^2</f>
        <v>17395.473635140017</v>
      </c>
      <c r="T2562" s="36">
        <f>Inputs!$B$12*(1+$B2562)^3*$C2562+Inputs!$B$29*(1+$D2562)^3*Inputs!$B$19+Inputs!$B$30*(1+$E2562)^3*Inputs!$B$20+Inputs!$B$31*(1+$F2562)^3*Inputs!$B$21+Inputs!$B$22*(1+Inputs!$B$23)^3</f>
        <v>20698.001949072277</v>
      </c>
      <c r="U2562" s="36">
        <f>Inputs!$B$12*(1+$B2562)^4*$C2562+Inputs!$B$29*(1+$D2562)^4*Inputs!$B$19+Inputs!$B$30*(1+$E2562)^4*Inputs!$B$20+Inputs!$B$31*(1+$F2562)^4*Inputs!$B$21+Inputs!$B$22*(1+Inputs!$B$23)^4</f>
        <v>25057.041347810253</v>
      </c>
      <c r="V2562" s="35">
        <f>Inputs!$B$13/(Q2562*(1-$G2562))</f>
        <v>1.2295093937246933</v>
      </c>
      <c r="W2562" s="36">
        <f>Inputs!$B$13</f>
        <v>12660</v>
      </c>
      <c r="X2562" s="36">
        <f t="shared" si="393"/>
        <v>14290.450757440798</v>
      </c>
      <c r="Y2562" s="36">
        <f t="shared" si="394"/>
        <v>16411.44258070322</v>
      </c>
      <c r="Z2562" s="36">
        <f t="shared" si="395"/>
        <v>19178.194378964519</v>
      </c>
      <c r="AA2562" s="36">
        <f t="shared" si="396"/>
        <v>22794.709692512548</v>
      </c>
      <c r="AB2562" s="36">
        <f t="shared" si="397"/>
        <v>63380.303512243117</v>
      </c>
      <c r="AC2562" s="36">
        <f t="shared" si="398"/>
        <v>298292.64522473334</v>
      </c>
      <c r="AD2562" s="36">
        <f t="shared" si="399"/>
        <v>187486.85320741625</v>
      </c>
    </row>
    <row r="2563" spans="1:30" ht="14.25" customHeight="1" x14ac:dyDescent="0.25">
      <c r="A2563" s="16">
        <v>2547</v>
      </c>
      <c r="B2563" s="34">
        <v>0.190044390629348</v>
      </c>
      <c r="C2563" s="34">
        <v>8.9897052801308205E-2</v>
      </c>
      <c r="D2563" s="34">
        <v>1.34311603349338E-2</v>
      </c>
      <c r="E2563" s="34">
        <v>3.1101288763813299E-2</v>
      </c>
      <c r="F2563" s="34">
        <v>-1.6214548461469799E-4</v>
      </c>
      <c r="G2563" s="34">
        <v>0.17035737865297099</v>
      </c>
      <c r="H2563" s="35">
        <v>1.07108956147422</v>
      </c>
      <c r="I2563" s="34">
        <v>9.2857877577800702E-2</v>
      </c>
      <c r="J2563" s="34">
        <v>3.0510089448040401E-2</v>
      </c>
      <c r="K2563" s="36">
        <f>Inputs!$B$12*(1+$B2563)^4</f>
        <v>120338.30686904702</v>
      </c>
      <c r="L2563" s="36">
        <f t="shared" si="390"/>
        <v>16934.021872579593</v>
      </c>
      <c r="M2563" s="36">
        <f t="shared" si="391"/>
        <v>235270.52513334402</v>
      </c>
      <c r="N2563" s="37">
        <f>M2563/Inputs!$B$6</f>
        <v>358.64409319107318</v>
      </c>
      <c r="O2563" s="38">
        <f>IF(N2563&gt;Inputs!$B$4,1,0)</f>
        <v>0</v>
      </c>
      <c r="P2563" s="34">
        <f t="shared" si="392"/>
        <v>6.2347788129760301E-2</v>
      </c>
      <c r="Q2563" s="36">
        <f>Inputs!$B$12*(1+$B2563)^0*$C2563+Inputs!$B$29*(1+$D2563)^0*Inputs!$B$19+Inputs!$B$30*(1+$E2563)^0*Inputs!$B$20+Inputs!$B$31*(1+$F2563)^0*Inputs!$B$21+Inputs!$B$22*(1+Inputs!$B$23)^0</f>
        <v>13415.867195505412</v>
      </c>
      <c r="R2563" s="36">
        <f>Inputs!$B$12*(1+$B2563)^1*$C2563+Inputs!$B$29*(1+$D2563)^1*Inputs!$B$19+Inputs!$B$30*(1+$E2563)^1*Inputs!$B$20+Inputs!$B$31*(1+$F2563)^1*Inputs!$B$21+Inputs!$B$22*(1+Inputs!$B$23)^1</f>
        <v>14493.582052525249</v>
      </c>
      <c r="S2563" s="36">
        <f>Inputs!$B$12*(1+$B2563)^2*$C2563+Inputs!$B$29*(1+$D2563)^2*Inputs!$B$19+Inputs!$B$30*(1+$E2563)^2*Inputs!$B$20+Inputs!$B$31*(1+$F2563)^2*Inputs!$B$21+Inputs!$B$22*(1+Inputs!$B$23)^2</f>
        <v>15767.05833192381</v>
      </c>
      <c r="T2563" s="36">
        <f>Inputs!$B$12*(1+$B2563)^3*$C2563+Inputs!$B$29*(1+$D2563)^3*Inputs!$B$19+Inputs!$B$30*(1+$E2563)^3*Inputs!$B$20+Inputs!$B$31*(1+$F2563)^3*Inputs!$B$21+Inputs!$B$22*(1+Inputs!$B$23)^3</f>
        <v>17273.339616573758</v>
      </c>
      <c r="U2563" s="36">
        <f>Inputs!$B$12*(1+$B2563)^4*$C2563+Inputs!$B$29*(1+$D2563)^4*Inputs!$B$19+Inputs!$B$30*(1+$E2563)^4*Inputs!$B$20+Inputs!$B$31*(1+$F2563)^4*Inputs!$B$21+Inputs!$B$22*(1+Inputs!$B$23)^4</f>
        <v>19056.505938210372</v>
      </c>
      <c r="V2563" s="35">
        <f>Inputs!$B$13/(Q2563*(1-$G2563))</f>
        <v>1.1374279609610463</v>
      </c>
      <c r="W2563" s="36">
        <f>Inputs!$B$13</f>
        <v>12660</v>
      </c>
      <c r="X2563" s="36">
        <f t="shared" si="393"/>
        <v>13477.573605435424</v>
      </c>
      <c r="Y2563" s="36">
        <f t="shared" si="394"/>
        <v>14444.834921989406</v>
      </c>
      <c r="Z2563" s="36">
        <f t="shared" si="395"/>
        <v>15587.130754100437</v>
      </c>
      <c r="AA2563" s="36">
        <f t="shared" si="396"/>
        <v>16934.021872579593</v>
      </c>
      <c r="AB2563" s="36">
        <f t="shared" si="397"/>
        <v>55725.705887653712</v>
      </c>
      <c r="AC2563" s="36">
        <f t="shared" si="398"/>
        <v>279892.5337705345</v>
      </c>
      <c r="AD2563" s="36">
        <f t="shared" si="399"/>
        <v>179544.81924569031</v>
      </c>
    </row>
    <row r="2564" spans="1:30" ht="14.25" customHeight="1" x14ac:dyDescent="0.25">
      <c r="A2564" s="16">
        <v>2548</v>
      </c>
      <c r="B2564" s="34">
        <v>0.36467586310989297</v>
      </c>
      <c r="C2564" s="34">
        <v>6.9835893729015996E-2</v>
      </c>
      <c r="D2564" s="34">
        <v>3.8168848990244399E-2</v>
      </c>
      <c r="E2564" s="34">
        <v>6.2664676280131407E-2</v>
      </c>
      <c r="F2564" s="34">
        <v>-1.64642394137542E-2</v>
      </c>
      <c r="G2564" s="34">
        <v>0.19783271501108299</v>
      </c>
      <c r="H2564" s="35">
        <v>0.94157268435336205</v>
      </c>
      <c r="I2564" s="34">
        <v>9.0798828885245805E-2</v>
      </c>
      <c r="J2564" s="34">
        <v>3.02208928495716E-2</v>
      </c>
      <c r="K2564" s="36">
        <f>Inputs!$B$12*(1+$B2564)^4</f>
        <v>208098.66376972714</v>
      </c>
      <c r="L2564" s="36">
        <f t="shared" si="390"/>
        <v>17523.153361903129</v>
      </c>
      <c r="M2564" s="36">
        <f t="shared" si="391"/>
        <v>249488.94310173008</v>
      </c>
      <c r="N2564" s="37">
        <f>M2564/Inputs!$B$6</f>
        <v>380.31851082580806</v>
      </c>
      <c r="O2564" s="38">
        <f>IF(N2564&gt;Inputs!$B$4,1,0)</f>
        <v>0</v>
      </c>
      <c r="P2564" s="34">
        <f t="shared" si="392"/>
        <v>6.0577936035674206E-2</v>
      </c>
      <c r="Q2564" s="36">
        <f>Inputs!$B$12*(1+$B2564)^0*$C2564+Inputs!$B$29*(1+$D2564)^0*Inputs!$B$19+Inputs!$B$30*(1+$E2564)^0*Inputs!$B$20+Inputs!$B$31*(1+$F2564)^0*Inputs!$B$21+Inputs!$B$22*(1+Inputs!$B$23)^0</f>
        <v>12212.19765116788</v>
      </c>
      <c r="R2564" s="36">
        <f>Inputs!$B$12*(1+$B2564)^1*$C2564+Inputs!$B$29*(1+$D2564)^1*Inputs!$B$19+Inputs!$B$30*(1+$E2564)^1*Inputs!$B$20+Inputs!$B$31*(1+$F2564)^1*Inputs!$B$21+Inputs!$B$22*(1+Inputs!$B$23)^1</f>
        <v>13880.163399018811</v>
      </c>
      <c r="S2564" s="36">
        <f>Inputs!$B$12*(1+$B2564)^2*$C2564+Inputs!$B$29*(1+$D2564)^2*Inputs!$B$19+Inputs!$B$30*(1+$E2564)^2*Inputs!$B$20+Inputs!$B$31*(1+$F2564)^2*Inputs!$B$21+Inputs!$B$22*(1+Inputs!$B$23)^2</f>
        <v>16119.188205745981</v>
      </c>
      <c r="T2564" s="36">
        <f>Inputs!$B$12*(1+$B2564)^3*$C2564+Inputs!$B$29*(1+$D2564)^3*Inputs!$B$19+Inputs!$B$30*(1+$E2564)^3*Inputs!$B$20+Inputs!$B$31*(1+$F2564)^3*Inputs!$B$21+Inputs!$B$22*(1+Inputs!$B$23)^3</f>
        <v>19133.203766311039</v>
      </c>
      <c r="U2564" s="36">
        <f>Inputs!$B$12*(1+$B2564)^4*$C2564+Inputs!$B$29*(1+$D2564)^4*Inputs!$B$19+Inputs!$B$30*(1+$E2564)^4*Inputs!$B$20+Inputs!$B$31*(1+$F2564)^4*Inputs!$B$21+Inputs!$B$22*(1+Inputs!$B$23)^4</f>
        <v>23200.29274918068</v>
      </c>
      <c r="V2564" s="35">
        <f>Inputs!$B$13/(Q2564*(1-$G2564))</f>
        <v>1.2923344900369962</v>
      </c>
      <c r="W2564" s="36">
        <f>Inputs!$B$13</f>
        <v>12660</v>
      </c>
      <c r="X2564" s="36">
        <f t="shared" si="393"/>
        <v>13412.763301872779</v>
      </c>
      <c r="Y2564" s="36">
        <f t="shared" si="394"/>
        <v>14442.528704804008</v>
      </c>
      <c r="Z2564" s="36">
        <f t="shared" si="395"/>
        <v>15797.161607582651</v>
      </c>
      <c r="AA2564" s="36">
        <f t="shared" si="396"/>
        <v>17523.153361903129</v>
      </c>
      <c r="AB2564" s="36">
        <f t="shared" si="397"/>
        <v>56512.264320012982</v>
      </c>
      <c r="AC2564" s="36">
        <f t="shared" si="398"/>
        <v>298008.15087870619</v>
      </c>
      <c r="AD2564" s="36">
        <f t="shared" si="399"/>
        <v>192976.67878171711</v>
      </c>
    </row>
    <row r="2565" spans="1:30" ht="14.25" customHeight="1" x14ac:dyDescent="0.25">
      <c r="A2565" s="16">
        <v>2549</v>
      </c>
      <c r="B2565" s="34">
        <v>0.42404042366176398</v>
      </c>
      <c r="C2565" s="34">
        <v>0.103949288055169</v>
      </c>
      <c r="D2565" s="34">
        <v>3.2642212822784698E-2</v>
      </c>
      <c r="E2565" s="34">
        <v>3.3641921257378797E-2</v>
      </c>
      <c r="F2565" s="34">
        <v>3.3313371136304802E-2</v>
      </c>
      <c r="G2565" s="34">
        <v>0.16432299901686501</v>
      </c>
      <c r="H2565" s="35">
        <v>1.0995931121089499</v>
      </c>
      <c r="I2565" s="34">
        <v>0.10314817949315799</v>
      </c>
      <c r="J2565" s="34">
        <v>2.63076437637512E-2</v>
      </c>
      <c r="K2565" s="36">
        <f>Inputs!$B$12*(1+$B2565)^4</f>
        <v>246740.54567547876</v>
      </c>
      <c r="L2565" s="36">
        <f t="shared" si="390"/>
        <v>31997.617673491342</v>
      </c>
      <c r="M2565" s="36">
        <f t="shared" si="391"/>
        <v>336125.55931259447</v>
      </c>
      <c r="N2565" s="37">
        <f>M2565/Inputs!$B$6</f>
        <v>512.38652334236963</v>
      </c>
      <c r="O2565" s="38">
        <f>IF(N2565&gt;Inputs!$B$4,1,0)</f>
        <v>1</v>
      </c>
      <c r="P2565" s="34">
        <f t="shared" si="392"/>
        <v>7.68405357294068E-2</v>
      </c>
      <c r="Q2565" s="36">
        <f>Inputs!$B$12*(1+$B2565)^0*$C2565+Inputs!$B$29*(1+$D2565)^0*Inputs!$B$19+Inputs!$B$30*(1+$E2565)^0*Inputs!$B$20+Inputs!$B$31*(1+$F2565)^0*Inputs!$B$21+Inputs!$B$22*(1+Inputs!$B$23)^0</f>
        <v>14259.001310737061</v>
      </c>
      <c r="R2565" s="36">
        <f>Inputs!$B$12*(1+$B2565)^1*$C2565+Inputs!$B$29*(1+$D2565)^1*Inputs!$B$19+Inputs!$B$30*(1+$E2565)^1*Inputs!$B$20+Inputs!$B$31*(1+$F2565)^1*Inputs!$B$21+Inputs!$B$22*(1+Inputs!$B$23)^1</f>
        <v>17177.196140284621</v>
      </c>
      <c r="S2565" s="36">
        <f>Inputs!$B$12*(1+$B2565)^2*$C2565+Inputs!$B$29*(1+$D2565)^2*Inputs!$B$19+Inputs!$B$30*(1+$E2565)^2*Inputs!$B$20+Inputs!$B$31*(1+$F2565)^2*Inputs!$B$21+Inputs!$B$22*(1+Inputs!$B$23)^2</f>
        <v>21226.154410993648</v>
      </c>
      <c r="T2565" s="36">
        <f>Inputs!$B$12*(1+$B2565)^3*$C2565+Inputs!$B$29*(1+$D2565)^3*Inputs!$B$19+Inputs!$B$30*(1+$E2565)^3*Inputs!$B$20+Inputs!$B$31*(1+$F2565)^3*Inputs!$B$21+Inputs!$B$22*(1+Inputs!$B$23)^3</f>
        <v>26881.739391014155</v>
      </c>
      <c r="U2565" s="36">
        <f>Inputs!$B$12*(1+$B2565)^4*$C2565+Inputs!$B$29*(1+$D2565)^4*Inputs!$B$19+Inputs!$B$30*(1+$E2565)^4*Inputs!$B$20+Inputs!$B$31*(1+$F2565)^4*Inputs!$B$21+Inputs!$B$22*(1+Inputs!$B$23)^4</f>
        <v>34821.476667687544</v>
      </c>
      <c r="V2565" s="35">
        <f>Inputs!$B$13/(Q2565*(1-$G2565))</f>
        <v>1.0624442411349619</v>
      </c>
      <c r="W2565" s="36">
        <f>Inputs!$B$13</f>
        <v>12660</v>
      </c>
      <c r="X2565" s="36">
        <f t="shared" si="393"/>
        <v>15384.263277135404</v>
      </c>
      <c r="Y2565" s="36">
        <f t="shared" si="394"/>
        <v>19175.335284316232</v>
      </c>
      <c r="Z2565" s="36">
        <f t="shared" si="395"/>
        <v>24493.123726579914</v>
      </c>
      <c r="AA2565" s="36">
        <f t="shared" si="396"/>
        <v>31997.617673491342</v>
      </c>
      <c r="AB2565" s="36">
        <f t="shared" si="397"/>
        <v>74526.871518497675</v>
      </c>
      <c r="AC2565" s="36">
        <f t="shared" si="398"/>
        <v>427370.77883186407</v>
      </c>
      <c r="AD2565" s="36">
        <f t="shared" si="399"/>
        <v>261598.6877940968</v>
      </c>
    </row>
    <row r="2566" spans="1:30" ht="14.25" customHeight="1" x14ac:dyDescent="0.25">
      <c r="A2566" s="16">
        <v>2550</v>
      </c>
      <c r="B2566" s="34">
        <v>0.224347514812513</v>
      </c>
      <c r="C2566" s="34">
        <v>7.0868479008662305E-2</v>
      </c>
      <c r="D2566" s="34">
        <v>3.0138477795745799E-2</v>
      </c>
      <c r="E2566" s="34">
        <v>7.1537429997511504E-2</v>
      </c>
      <c r="F2566" s="34">
        <v>-1.24721451396477E-2</v>
      </c>
      <c r="G2566" s="34">
        <v>0.19249293937232501</v>
      </c>
      <c r="H2566" s="35">
        <v>1.1302595846074299</v>
      </c>
      <c r="I2566" s="34">
        <v>8.8957890394094102E-2</v>
      </c>
      <c r="J2566" s="34">
        <v>2.3902662973026699E-2</v>
      </c>
      <c r="K2566" s="36">
        <f>Inputs!$B$12*(1+$B2566)^4</f>
        <v>134824.88748773403</v>
      </c>
      <c r="L2566" s="36">
        <f t="shared" si="390"/>
        <v>16686.226254527366</v>
      </c>
      <c r="M2566" s="36">
        <f t="shared" si="391"/>
        <v>227357.22365345058</v>
      </c>
      <c r="N2566" s="37">
        <f>M2566/Inputs!$B$6</f>
        <v>346.58113361806488</v>
      </c>
      <c r="O2566" s="38">
        <f>IF(N2566&gt;Inputs!$B$4,1,0)</f>
        <v>0</v>
      </c>
      <c r="P2566" s="34">
        <f t="shared" si="392"/>
        <v>6.5055227421067396E-2</v>
      </c>
      <c r="Q2566" s="36">
        <f>Inputs!$B$12*(1+$B2566)^0*$C2566+Inputs!$B$29*(1+$D2566)^0*Inputs!$B$19+Inputs!$B$30*(1+$E2566)^0*Inputs!$B$20+Inputs!$B$31*(1+$F2566)^0*Inputs!$B$21+Inputs!$B$22*(1+Inputs!$B$23)^0</f>
        <v>12274.15276794666</v>
      </c>
      <c r="R2566" s="36">
        <f>Inputs!$B$12*(1+$B2566)^1*$C2566+Inputs!$B$29*(1+$D2566)^1*Inputs!$B$19+Inputs!$B$30*(1+$E2566)^1*Inputs!$B$20+Inputs!$B$31*(1+$F2566)^1*Inputs!$B$21+Inputs!$B$22*(1+Inputs!$B$23)^1</f>
        <v>13381.819336145552</v>
      </c>
      <c r="S2566" s="36">
        <f>Inputs!$B$12*(1+$B2566)^2*$C2566+Inputs!$B$29*(1+$D2566)^2*Inputs!$B$19+Inputs!$B$30*(1+$E2566)^2*Inputs!$B$20+Inputs!$B$31*(1+$F2566)^2*Inputs!$B$21+Inputs!$B$22*(1+Inputs!$B$23)^2</f>
        <v>14717.977404740941</v>
      </c>
      <c r="T2566" s="36">
        <f>Inputs!$B$12*(1+$B2566)^3*$C2566+Inputs!$B$29*(1+$D2566)^3*Inputs!$B$19+Inputs!$B$30*(1+$E2566)^3*Inputs!$B$20+Inputs!$B$31*(1+$F2566)^3*Inputs!$B$21+Inputs!$B$22*(1+Inputs!$B$23)^3</f>
        <v>16331.579479579084</v>
      </c>
      <c r="U2566" s="36">
        <f>Inputs!$B$12*(1+$B2566)^4*$C2566+Inputs!$B$29*(1+$D2566)^4*Inputs!$B$19+Inputs!$B$30*(1+$E2566)^4*Inputs!$B$20+Inputs!$B$31*(1+$F2566)^4*Inputs!$B$21+Inputs!$B$22*(1+Inputs!$B$23)^4</f>
        <v>18282.416607231484</v>
      </c>
      <c r="V2566" s="35">
        <f>Inputs!$B$13/(Q2566*(1-$G2566))</f>
        <v>1.2773086491440031</v>
      </c>
      <c r="W2566" s="36">
        <f>Inputs!$B$13</f>
        <v>12660</v>
      </c>
      <c r="X2566" s="36">
        <f t="shared" si="393"/>
        <v>13405.237029092985</v>
      </c>
      <c r="Y2566" s="36">
        <f t="shared" si="394"/>
        <v>14306.818546661736</v>
      </c>
      <c r="Z2566" s="36">
        <f t="shared" si="395"/>
        <v>15390.527484349048</v>
      </c>
      <c r="AA2566" s="36">
        <f t="shared" si="396"/>
        <v>16686.226254527366</v>
      </c>
      <c r="AB2566" s="36">
        <f t="shared" si="397"/>
        <v>55851.281825112579</v>
      </c>
      <c r="AC2566" s="36">
        <f t="shared" si="398"/>
        <v>262624.1145296219</v>
      </c>
      <c r="AD2566" s="36">
        <f t="shared" si="399"/>
        <v>171505.94182833799</v>
      </c>
    </row>
    <row r="2567" spans="1:30" ht="14.25" customHeight="1" x14ac:dyDescent="0.25">
      <c r="A2567" s="16">
        <v>2551</v>
      </c>
      <c r="B2567" s="34">
        <v>0.23078006353753</v>
      </c>
      <c r="C2567" s="34">
        <v>0.108996354021626</v>
      </c>
      <c r="D2567" s="34">
        <v>3.3149857953903399E-2</v>
      </c>
      <c r="E2567" s="34">
        <v>4.2298120376161902E-2</v>
      </c>
      <c r="F2567" s="34">
        <v>6.7894206933188303E-3</v>
      </c>
      <c r="G2567" s="34">
        <v>0.17525233244948199</v>
      </c>
      <c r="H2567" s="35">
        <v>1.05875106589048</v>
      </c>
      <c r="I2567" s="34">
        <v>9.8433826516529196E-2</v>
      </c>
      <c r="J2567" s="34">
        <v>3.0263374136341999E-2</v>
      </c>
      <c r="K2567" s="36">
        <f>Inputs!$B$12*(1+$B2567)^4</f>
        <v>137680.69883431465</v>
      </c>
      <c r="L2567" s="36">
        <f t="shared" si="390"/>
        <v>20761.24406190532</v>
      </c>
      <c r="M2567" s="36">
        <f t="shared" si="391"/>
        <v>256911.804146646</v>
      </c>
      <c r="N2567" s="37">
        <f>M2567/Inputs!$B$6</f>
        <v>391.63384778452132</v>
      </c>
      <c r="O2567" s="38">
        <f>IF(N2567&gt;Inputs!$B$4,1,0)</f>
        <v>0</v>
      </c>
      <c r="P2567" s="34">
        <f t="shared" si="392"/>
        <v>6.8170452380187194E-2</v>
      </c>
      <c r="Q2567" s="36">
        <f>Inputs!$B$12*(1+$B2567)^0*$C2567+Inputs!$B$29*(1+$D2567)^0*Inputs!$B$19+Inputs!$B$30*(1+$E2567)^0*Inputs!$B$20+Inputs!$B$31*(1+$F2567)^0*Inputs!$B$21+Inputs!$B$22*(1+Inputs!$B$23)^0</f>
        <v>14561.825268724482</v>
      </c>
      <c r="R2567" s="36">
        <f>Inputs!$B$12*(1+$B2567)^1*$C2567+Inputs!$B$29*(1+$D2567)^1*Inputs!$B$19+Inputs!$B$30*(1+$E2567)^1*Inputs!$B$20+Inputs!$B$31*(1+$F2567)^1*Inputs!$B$21+Inputs!$B$22*(1+Inputs!$B$23)^1</f>
        <v>16248.253100308659</v>
      </c>
      <c r="S2567" s="36">
        <f>Inputs!$B$12*(1+$B2567)^2*$C2567+Inputs!$B$29*(1+$D2567)^2*Inputs!$B$19+Inputs!$B$30*(1+$E2567)^2*Inputs!$B$20+Inputs!$B$31*(1+$F2567)^2*Inputs!$B$21+Inputs!$B$22*(1+Inputs!$B$23)^2</f>
        <v>18289.240414799577</v>
      </c>
      <c r="T2567" s="36">
        <f>Inputs!$B$12*(1+$B2567)^3*$C2567+Inputs!$B$29*(1+$D2567)^3*Inputs!$B$19+Inputs!$B$30*(1+$E2567)^3*Inputs!$B$20+Inputs!$B$31*(1+$F2567)^3*Inputs!$B$21+Inputs!$B$22*(1+Inputs!$B$23)^3</f>
        <v>20765.41853546373</v>
      </c>
      <c r="U2567" s="36">
        <f>Inputs!$B$12*(1+$B2567)^4*$C2567+Inputs!$B$29*(1+$D2567)^4*Inputs!$B$19+Inputs!$B$30*(1+$E2567)^4*Inputs!$B$20+Inputs!$B$31*(1+$F2567)^4*Inputs!$B$21+Inputs!$B$22*(1+Inputs!$B$23)^4</f>
        <v>23775.979483593081</v>
      </c>
      <c r="V2567" s="35">
        <f>Inputs!$B$13/(Q2567*(1-$G2567))</f>
        <v>1.0541363613940675</v>
      </c>
      <c r="W2567" s="36">
        <f>Inputs!$B$13</f>
        <v>12660</v>
      </c>
      <c r="X2567" s="36">
        <f t="shared" si="393"/>
        <v>14141.634541129286</v>
      </c>
      <c r="Y2567" s="36">
        <f t="shared" si="394"/>
        <v>15935.405822581148</v>
      </c>
      <c r="Z2567" s="36">
        <f t="shared" si="395"/>
        <v>18112.656676334547</v>
      </c>
      <c r="AA2567" s="36">
        <f t="shared" si="396"/>
        <v>20761.24406190532</v>
      </c>
      <c r="AB2567" s="36">
        <f t="shared" si="397"/>
        <v>60695.104932731439</v>
      </c>
      <c r="AC2567" s="36">
        <f t="shared" si="398"/>
        <v>313765.69483794784</v>
      </c>
      <c r="AD2567" s="36">
        <f t="shared" si="399"/>
        <v>196216.69921391457</v>
      </c>
    </row>
    <row r="2568" spans="1:30" ht="14.25" customHeight="1" x14ac:dyDescent="0.25">
      <c r="A2568" s="16">
        <v>2552</v>
      </c>
      <c r="B2568" s="34">
        <v>0.42069361066804101</v>
      </c>
      <c r="C2568" s="34">
        <v>6.7062218155042194E-2</v>
      </c>
      <c r="D2568" s="34">
        <v>2.45889169568843E-2</v>
      </c>
      <c r="E2568" s="34">
        <v>3.1546146518393103E-2</v>
      </c>
      <c r="F2568" s="34">
        <v>1.6681913917002401E-2</v>
      </c>
      <c r="G2568" s="34">
        <v>0.19834948560412</v>
      </c>
      <c r="H2568" s="35">
        <v>1.0838798205300599</v>
      </c>
      <c r="I2568" s="34">
        <v>9.7908609167215693E-2</v>
      </c>
      <c r="J2568" s="34">
        <v>2.48774222485393E-2</v>
      </c>
      <c r="K2568" s="36">
        <f>Inputs!$B$12*(1+$B2568)^4</f>
        <v>244429.1286476659</v>
      </c>
      <c r="L2568" s="36">
        <f t="shared" si="390"/>
        <v>21811.625122865255</v>
      </c>
      <c r="M2568" s="36">
        <f t="shared" si="391"/>
        <v>253263.72627927054</v>
      </c>
      <c r="N2568" s="37">
        <f>M2568/Inputs!$B$6</f>
        <v>386.0727534744978</v>
      </c>
      <c r="O2568" s="38">
        <f>IF(N2568&gt;Inputs!$B$4,1,0)</f>
        <v>0</v>
      </c>
      <c r="P2568" s="34">
        <f t="shared" si="392"/>
        <v>7.3031186918676397E-2</v>
      </c>
      <c r="Q2568" s="36">
        <f>Inputs!$B$12*(1+$B2568)^0*$C2568+Inputs!$B$29*(1+$D2568)^0*Inputs!$B$19+Inputs!$B$30*(1+$E2568)^0*Inputs!$B$20+Inputs!$B$31*(1+$F2568)^0*Inputs!$B$21+Inputs!$B$22*(1+Inputs!$B$23)^0</f>
        <v>12045.777116729452</v>
      </c>
      <c r="R2568" s="36">
        <f>Inputs!$B$12*(1+$B2568)^1*$C2568+Inputs!$B$29*(1+$D2568)^1*Inputs!$B$19+Inputs!$B$30*(1+$E2568)^1*Inputs!$B$20+Inputs!$B$31*(1+$F2568)^1*Inputs!$B$21+Inputs!$B$22*(1+Inputs!$B$23)^1</f>
        <v>13905.124927468401</v>
      </c>
      <c r="S2568" s="36">
        <f>Inputs!$B$12*(1+$B2568)^2*$C2568+Inputs!$B$29*(1+$D2568)^2*Inputs!$B$19+Inputs!$B$30*(1+$E2568)^2*Inputs!$B$20+Inputs!$B$31*(1+$F2568)^2*Inputs!$B$21+Inputs!$B$22*(1+Inputs!$B$23)^2</f>
        <v>16480.284104301216</v>
      </c>
      <c r="T2568" s="36">
        <f>Inputs!$B$12*(1+$B2568)^3*$C2568+Inputs!$B$29*(1+$D2568)^3*Inputs!$B$19+Inputs!$B$30*(1+$E2568)^3*Inputs!$B$20+Inputs!$B$31*(1+$F2568)^3*Inputs!$B$21+Inputs!$B$22*(1+Inputs!$B$23)^3</f>
        <v>20070.931072000036</v>
      </c>
      <c r="U2568" s="36">
        <f>Inputs!$B$12*(1+$B2568)^4*$C2568+Inputs!$B$29*(1+$D2568)^4*Inputs!$B$19+Inputs!$B$30*(1+$E2568)^4*Inputs!$B$20+Inputs!$B$31*(1+$F2568)^4*Inputs!$B$21+Inputs!$B$22*(1+Inputs!$B$23)^4</f>
        <v>25102.779916548567</v>
      </c>
      <c r="V2568" s="35">
        <f>Inputs!$B$13/(Q2568*(1-$G2568))</f>
        <v>1.3110335539525131</v>
      </c>
      <c r="W2568" s="36">
        <f>Inputs!$B$13</f>
        <v>12660</v>
      </c>
      <c r="X2568" s="36">
        <f t="shared" si="393"/>
        <v>13981.133762443093</v>
      </c>
      <c r="Y2568" s="36">
        <f t="shared" si="394"/>
        <v>15820.113081546799</v>
      </c>
      <c r="Z2568" s="36">
        <f t="shared" si="395"/>
        <v>18353.206448461158</v>
      </c>
      <c r="AA2568" s="36">
        <f t="shared" si="396"/>
        <v>21811.625122865255</v>
      </c>
      <c r="AB2568" s="36">
        <f t="shared" si="397"/>
        <v>61387.733964659463</v>
      </c>
      <c r="AC2568" s="36">
        <f t="shared" si="398"/>
        <v>306091.72702979756</v>
      </c>
      <c r="AD2568" s="36">
        <f t="shared" si="399"/>
        <v>191875.99231461107</v>
      </c>
    </row>
    <row r="2569" spans="1:30" ht="14.25" customHeight="1" x14ac:dyDescent="0.25">
      <c r="A2569" s="16">
        <v>2553</v>
      </c>
      <c r="B2569" s="34">
        <v>0.31631317770319001</v>
      </c>
      <c r="C2569" s="34">
        <v>6.5602067380650206E-2</v>
      </c>
      <c r="D2569" s="34">
        <v>3.71660602782376E-2</v>
      </c>
      <c r="E2569" s="34">
        <v>3.8667449828123202E-2</v>
      </c>
      <c r="F2569" s="34">
        <v>7.8888244290237792E-3</v>
      </c>
      <c r="G2569" s="34">
        <v>0.18615359672075299</v>
      </c>
      <c r="H2569" s="35">
        <v>1.02657800283582</v>
      </c>
      <c r="I2569" s="34">
        <v>0.10074922214321901</v>
      </c>
      <c r="J2569" s="34">
        <v>2.1174376813502399E-2</v>
      </c>
      <c r="K2569" s="36">
        <f>Inputs!$B$12*(1+$B2569)^4</f>
        <v>180130.87832745054</v>
      </c>
      <c r="L2569" s="36">
        <f t="shared" si="390"/>
        <v>17231.080355344355</v>
      </c>
      <c r="M2569" s="36">
        <f t="shared" si="391"/>
        <v>191561.03339092224</v>
      </c>
      <c r="N2569" s="37">
        <f>M2569/Inputs!$B$6</f>
        <v>292.01377041299122</v>
      </c>
      <c r="O2569" s="38">
        <f>IF(N2569&gt;Inputs!$B$4,1,0)</f>
        <v>0</v>
      </c>
      <c r="P2569" s="34">
        <f t="shared" si="392"/>
        <v>7.9574845329716606E-2</v>
      </c>
      <c r="Q2569" s="36">
        <f>Inputs!$B$12*(1+$B2569)^0*$C2569+Inputs!$B$29*(1+$D2569)^0*Inputs!$B$19+Inputs!$B$30*(1+$E2569)^0*Inputs!$B$20+Inputs!$B$31*(1+$F2569)^0*Inputs!$B$21+Inputs!$B$22*(1+Inputs!$B$23)^0</f>
        <v>11958.168070265932</v>
      </c>
      <c r="R2569" s="36">
        <f>Inputs!$B$12*(1+$B2569)^1*$C2569+Inputs!$B$29*(1+$D2569)^1*Inputs!$B$19+Inputs!$B$30*(1+$E2569)^1*Inputs!$B$20+Inputs!$B$31*(1+$F2569)^1*Inputs!$B$21+Inputs!$B$22*(1+Inputs!$B$23)^1</f>
        <v>13389.488786821214</v>
      </c>
      <c r="S2569" s="36">
        <f>Inputs!$B$12*(1+$B2569)^2*$C2569+Inputs!$B$29*(1+$D2569)^2*Inputs!$B$19+Inputs!$B$30*(1+$E2569)^2*Inputs!$B$20+Inputs!$B$31*(1+$F2569)^2*Inputs!$B$21+Inputs!$B$22*(1+Inputs!$B$23)^2</f>
        <v>15221.155465157557</v>
      </c>
      <c r="T2569" s="36">
        <f>Inputs!$B$12*(1+$B2569)^3*$C2569+Inputs!$B$29*(1+$D2569)^3*Inputs!$B$19+Inputs!$B$30*(1+$E2569)^3*Inputs!$B$20+Inputs!$B$31*(1+$F2569)^3*Inputs!$B$21+Inputs!$B$22*(1+Inputs!$B$23)^3</f>
        <v>17577.994763687479</v>
      </c>
      <c r="U2569" s="36">
        <f>Inputs!$B$12*(1+$B2569)^4*$C2569+Inputs!$B$29*(1+$D2569)^4*Inputs!$B$19+Inputs!$B$30*(1+$E2569)^4*Inputs!$B$20+Inputs!$B$31*(1+$F2569)^4*Inputs!$B$21+Inputs!$B$22*(1+Inputs!$B$23)^4</f>
        <v>20624.247184274798</v>
      </c>
      <c r="V2569" s="35">
        <f>Inputs!$B$13/(Q2569*(1-$G2569))</f>
        <v>1.3008481513575214</v>
      </c>
      <c r="W2569" s="36">
        <f>Inputs!$B$13</f>
        <v>12660</v>
      </c>
      <c r="X2569" s="36">
        <f t="shared" si="393"/>
        <v>13428.146192057888</v>
      </c>
      <c r="Y2569" s="36">
        <f t="shared" si="394"/>
        <v>14415.708270375206</v>
      </c>
      <c r="Z2569" s="36">
        <f t="shared" si="395"/>
        <v>15666.919721616649</v>
      </c>
      <c r="AA2569" s="36">
        <f t="shared" si="396"/>
        <v>17231.080355344355</v>
      </c>
      <c r="AB2569" s="36">
        <f t="shared" si="397"/>
        <v>54726.827096719062</v>
      </c>
      <c r="AC2569" s="36">
        <f t="shared" si="398"/>
        <v>221124.37254240055</v>
      </c>
      <c r="AD2569" s="36">
        <f t="shared" si="399"/>
        <v>136834.20629420318</v>
      </c>
    </row>
    <row r="2570" spans="1:30" ht="14.25" customHeight="1" x14ac:dyDescent="0.25">
      <c r="A2570" s="16">
        <v>2554</v>
      </c>
      <c r="B2570" s="34">
        <v>0.40506333853348903</v>
      </c>
      <c r="C2570" s="34">
        <v>6.4788869117787501E-2</v>
      </c>
      <c r="D2570" s="34">
        <v>4.0085144124483101E-2</v>
      </c>
      <c r="E2570" s="34">
        <v>2.9626648892384401E-2</v>
      </c>
      <c r="F2570" s="34">
        <v>8.2938018823375693E-3</v>
      </c>
      <c r="G2570" s="34">
        <v>0.170720715369298</v>
      </c>
      <c r="H2570" s="35">
        <v>1.05031599387135</v>
      </c>
      <c r="I2570" s="34">
        <v>9.9077195117914296E-2</v>
      </c>
      <c r="J2570" s="34">
        <v>2.3314549659044E-2</v>
      </c>
      <c r="K2570" s="36">
        <f>Inputs!$B$12*(1+$B2570)^4</f>
        <v>233848.64562788387</v>
      </c>
      <c r="L2570" s="36">
        <f t="shared" si="390"/>
        <v>20824.273623941754</v>
      </c>
      <c r="M2570" s="36">
        <f t="shared" si="391"/>
        <v>235238.94500795932</v>
      </c>
      <c r="N2570" s="37">
        <f>M2570/Inputs!$B$6</f>
        <v>358.59595275603556</v>
      </c>
      <c r="O2570" s="38">
        <f>IF(N2570&gt;Inputs!$B$4,1,0)</f>
        <v>0</v>
      </c>
      <c r="P2570" s="34">
        <f t="shared" si="392"/>
        <v>7.5762645458870292E-2</v>
      </c>
      <c r="Q2570" s="36">
        <f>Inputs!$B$12*(1+$B2570)^0*$C2570+Inputs!$B$29*(1+$D2570)^0*Inputs!$B$19+Inputs!$B$30*(1+$E2570)^0*Inputs!$B$20+Inputs!$B$31*(1+$F2570)^0*Inputs!$B$21+Inputs!$B$22*(1+Inputs!$B$23)^0</f>
        <v>11909.376174494173</v>
      </c>
      <c r="R2570" s="36">
        <f>Inputs!$B$12*(1+$B2570)^1*$C2570+Inputs!$B$29*(1+$D2570)^1*Inputs!$B$19+Inputs!$B$30*(1+$E2570)^1*Inputs!$B$20+Inputs!$B$31*(1+$F2570)^1*Inputs!$B$21+Inputs!$B$22*(1+Inputs!$B$23)^1</f>
        <v>13659.026650591106</v>
      </c>
      <c r="S2570" s="36">
        <f>Inputs!$B$12*(1+$B2570)^2*$C2570+Inputs!$B$29*(1+$D2570)^2*Inputs!$B$19+Inputs!$B$30*(1+$E2570)^2*Inputs!$B$20+Inputs!$B$31*(1+$F2570)^2*Inputs!$B$21+Inputs!$B$22*(1+Inputs!$B$23)^2</f>
        <v>16052.240654997255</v>
      </c>
      <c r="T2570" s="36">
        <f>Inputs!$B$12*(1+$B2570)^3*$C2570+Inputs!$B$29*(1+$D2570)^3*Inputs!$B$19+Inputs!$B$30*(1+$E2570)^3*Inputs!$B$20+Inputs!$B$31*(1+$F2570)^3*Inputs!$B$21+Inputs!$B$22*(1+Inputs!$B$23)^3</f>
        <v>19347.593553753009</v>
      </c>
      <c r="U2570" s="36">
        <f>Inputs!$B$12*(1+$B2570)^4*$C2570+Inputs!$B$29*(1+$D2570)^4*Inputs!$B$19+Inputs!$B$30*(1+$E2570)^4*Inputs!$B$20+Inputs!$B$31*(1+$F2570)^4*Inputs!$B$21+Inputs!$B$22*(1+Inputs!$B$23)^4</f>
        <v>23908.320326829817</v>
      </c>
      <c r="V2570" s="35">
        <f>Inputs!$B$13/(Q2570*(1-$G2570))</f>
        <v>1.2818696806813783</v>
      </c>
      <c r="W2570" s="36">
        <f>Inputs!$B$13</f>
        <v>12660</v>
      </c>
      <c r="X2570" s="36">
        <f t="shared" si="393"/>
        <v>13864.216685536778</v>
      </c>
      <c r="Y2570" s="36">
        <f t="shared" si="394"/>
        <v>15522.783724901137</v>
      </c>
      <c r="Z2570" s="36">
        <f t="shared" si="395"/>
        <v>17780.650621714281</v>
      </c>
      <c r="AA2570" s="36">
        <f t="shared" si="396"/>
        <v>20824.273623941754</v>
      </c>
      <c r="AB2570" s="36">
        <f t="shared" si="397"/>
        <v>59857.802001216507</v>
      </c>
      <c r="AC2570" s="36">
        <f t="shared" si="398"/>
        <v>281270.30222339882</v>
      </c>
      <c r="AD2570" s="36">
        <f t="shared" si="399"/>
        <v>175381.14300674282</v>
      </c>
    </row>
    <row r="2571" spans="1:30" ht="14.25" customHeight="1" x14ac:dyDescent="0.25">
      <c r="A2571" s="16">
        <v>2555</v>
      </c>
      <c r="B2571" s="34">
        <v>0.289119573388743</v>
      </c>
      <c r="C2571" s="34">
        <v>8.9671495535779605E-2</v>
      </c>
      <c r="D2571" s="34">
        <v>4.0020084035621697E-2</v>
      </c>
      <c r="E2571" s="34">
        <v>5.8420220361812603E-2</v>
      </c>
      <c r="F2571" s="34">
        <v>1.96061605057543E-2</v>
      </c>
      <c r="G2571" s="34">
        <v>0.18110129029962599</v>
      </c>
      <c r="H2571" s="35">
        <v>1.10468361769567</v>
      </c>
      <c r="I2571" s="34">
        <v>0.10216917556919899</v>
      </c>
      <c r="J2571" s="34">
        <v>2.3522244314525299E-2</v>
      </c>
      <c r="K2571" s="36">
        <f>Inputs!$B$12*(1+$B2571)^4</f>
        <v>165700.59225391026</v>
      </c>
      <c r="L2571" s="36">
        <f t="shared" si="390"/>
        <v>21853.129023560301</v>
      </c>
      <c r="M2571" s="36">
        <f t="shared" si="391"/>
        <v>236350.48039056634</v>
      </c>
      <c r="N2571" s="37">
        <f>M2571/Inputs!$B$6</f>
        <v>360.29036644903408</v>
      </c>
      <c r="O2571" s="38">
        <f>IF(N2571&gt;Inputs!$B$4,1,0)</f>
        <v>0</v>
      </c>
      <c r="P2571" s="34">
        <f t="shared" si="392"/>
        <v>7.8646931254673702E-2</v>
      </c>
      <c r="Q2571" s="36">
        <f>Inputs!$B$12*(1+$B2571)^0*$C2571+Inputs!$B$29*(1+$D2571)^0*Inputs!$B$19+Inputs!$B$30*(1+$E2571)^0*Inputs!$B$20+Inputs!$B$31*(1+$F2571)^0*Inputs!$B$21+Inputs!$B$22*(1+Inputs!$B$23)^0</f>
        <v>13402.333759573699</v>
      </c>
      <c r="R2571" s="36">
        <f>Inputs!$B$12*(1+$B2571)^1*$C2571+Inputs!$B$29*(1+$D2571)^1*Inputs!$B$19+Inputs!$B$30*(1+$E2571)^1*Inputs!$B$20+Inputs!$B$31*(1+$F2571)^1*Inputs!$B$21+Inputs!$B$22*(1+Inputs!$B$23)^1</f>
        <v>15256.033530311732</v>
      </c>
      <c r="S2571" s="36">
        <f>Inputs!$B$12*(1+$B2571)^2*$C2571+Inputs!$B$29*(1+$D2571)^2*Inputs!$B$19+Inputs!$B$30*(1+$E2571)^2*Inputs!$B$20+Inputs!$B$31*(1+$F2571)^2*Inputs!$B$21+Inputs!$B$22*(1+Inputs!$B$23)^2</f>
        <v>17572.98807638283</v>
      </c>
      <c r="T2571" s="36">
        <f>Inputs!$B$12*(1+$B2571)^3*$C2571+Inputs!$B$29*(1+$D2571)^3*Inputs!$B$19+Inputs!$B$30*(1+$E2571)^3*Inputs!$B$20+Inputs!$B$31*(1+$F2571)^3*Inputs!$B$21+Inputs!$B$22*(1+Inputs!$B$23)^3</f>
        <v>20483.909645528023</v>
      </c>
      <c r="U2571" s="36">
        <f>Inputs!$B$12*(1+$B2571)^4*$C2571+Inputs!$B$29*(1+$D2571)^4*Inputs!$B$19+Inputs!$B$30*(1+$E2571)^4*Inputs!$B$20+Inputs!$B$31*(1+$F2571)^4*Inputs!$B$21+Inputs!$B$22*(1+Inputs!$B$23)^4</f>
        <v>24157.140740759685</v>
      </c>
      <c r="V2571" s="35">
        <f>Inputs!$B$13/(Q2571*(1-$G2571))</f>
        <v>1.1535145843540062</v>
      </c>
      <c r="W2571" s="36">
        <f>Inputs!$B$13</f>
        <v>12660</v>
      </c>
      <c r="X2571" s="36">
        <f t="shared" si="393"/>
        <v>14258.51321409865</v>
      </c>
      <c r="Y2571" s="36">
        <f t="shared" si="394"/>
        <v>16248.297521068051</v>
      </c>
      <c r="Z2571" s="36">
        <f t="shared" si="395"/>
        <v>18735.011733263244</v>
      </c>
      <c r="AA2571" s="36">
        <f t="shared" si="396"/>
        <v>21853.129023560301</v>
      </c>
      <c r="AB2571" s="36">
        <f t="shared" si="397"/>
        <v>61491.545158677553</v>
      </c>
      <c r="AC2571" s="36">
        <f t="shared" si="398"/>
        <v>284399.70011112327</v>
      </c>
      <c r="AD2571" s="36">
        <f t="shared" si="399"/>
        <v>174858.93523188878</v>
      </c>
    </row>
    <row r="2572" spans="1:30" ht="14.25" customHeight="1" x14ac:dyDescent="0.25">
      <c r="A2572" s="16">
        <v>2556</v>
      </c>
      <c r="B2572" s="34">
        <v>0.29567735655080701</v>
      </c>
      <c r="C2572" s="34">
        <v>7.5762756539277207E-2</v>
      </c>
      <c r="D2572" s="34">
        <v>2.2023342637043999E-2</v>
      </c>
      <c r="E2572" s="34">
        <v>2.5872475091919301E-2</v>
      </c>
      <c r="F2572" s="34">
        <v>1.5571142099840099E-2</v>
      </c>
      <c r="G2572" s="34">
        <v>0.18592519249834399</v>
      </c>
      <c r="H2572" s="35">
        <v>1.1252889053167301</v>
      </c>
      <c r="I2572" s="34">
        <v>8.8083480944359901E-2</v>
      </c>
      <c r="J2572" s="34">
        <v>2.5832765214900601E-2</v>
      </c>
      <c r="K2572" s="36">
        <f>Inputs!$B$12*(1+$B2572)^4</f>
        <v>169098.09948682756</v>
      </c>
      <c r="L2572" s="36">
        <f t="shared" si="390"/>
        <v>19606.472161324007</v>
      </c>
      <c r="M2572" s="36">
        <f t="shared" si="391"/>
        <v>272196.16843014839</v>
      </c>
      <c r="N2572" s="37">
        <f>M2572/Inputs!$B$6</f>
        <v>414.93318358254328</v>
      </c>
      <c r="O2572" s="38">
        <f>IF(N2572&gt;Inputs!$B$4,1,0)</f>
        <v>1</v>
      </c>
      <c r="P2572" s="34">
        <f t="shared" si="392"/>
        <v>6.2250715729459297E-2</v>
      </c>
      <c r="Q2572" s="36">
        <f>Inputs!$B$12*(1+$B2572)^0*$C2572+Inputs!$B$29*(1+$D2572)^0*Inputs!$B$19+Inputs!$B$30*(1+$E2572)^0*Inputs!$B$20+Inputs!$B$31*(1+$F2572)^0*Inputs!$B$21+Inputs!$B$22*(1+Inputs!$B$23)^0</f>
        <v>12567.809419783553</v>
      </c>
      <c r="R2572" s="36">
        <f>Inputs!$B$12*(1+$B2572)^1*$C2572+Inputs!$B$29*(1+$D2572)^1*Inputs!$B$19+Inputs!$B$30*(1+$E2572)^1*Inputs!$B$20+Inputs!$B$31*(1+$F2572)^1*Inputs!$B$21+Inputs!$B$22*(1+Inputs!$B$23)^1</f>
        <v>14050.759472805697</v>
      </c>
      <c r="S2572" s="36">
        <f>Inputs!$B$12*(1+$B2572)^2*$C2572+Inputs!$B$29*(1+$D2572)^2*Inputs!$B$19+Inputs!$B$30*(1+$E2572)^2*Inputs!$B$20+Inputs!$B$31*(1+$F2572)^2*Inputs!$B$21+Inputs!$B$22*(1+Inputs!$B$23)^2</f>
        <v>15933.428100305242</v>
      </c>
      <c r="T2572" s="36">
        <f>Inputs!$B$12*(1+$B2572)^3*$C2572+Inputs!$B$29*(1+$D2572)^3*Inputs!$B$19+Inputs!$B$30*(1+$E2572)^3*Inputs!$B$20+Inputs!$B$31*(1+$F2572)^3*Inputs!$B$21+Inputs!$B$22*(1+Inputs!$B$23)^3</f>
        <v>18333.355271260196</v>
      </c>
      <c r="U2572" s="36">
        <f>Inputs!$B$12*(1+$B2572)^4*$C2572+Inputs!$B$29*(1+$D2572)^4*Inputs!$B$19+Inputs!$B$30*(1+$E2572)^4*Inputs!$B$20+Inputs!$B$31*(1+$F2572)^4*Inputs!$B$21+Inputs!$B$22*(1+Inputs!$B$23)^4</f>
        <v>21402.825215324927</v>
      </c>
      <c r="V2572" s="35">
        <f>Inputs!$B$13/(Q2572*(1-$G2572))</f>
        <v>1.2373991236526594</v>
      </c>
      <c r="W2572" s="36">
        <f>Inputs!$B$13</f>
        <v>12660</v>
      </c>
      <c r="X2572" s="36">
        <f t="shared" si="393"/>
        <v>13833.238643742172</v>
      </c>
      <c r="Y2572" s="36">
        <f t="shared" si="394"/>
        <v>15323.216063169895</v>
      </c>
      <c r="Z2572" s="36">
        <f t="shared" si="395"/>
        <v>17212.928307049329</v>
      </c>
      <c r="AA2572" s="36">
        <f t="shared" si="396"/>
        <v>19606.472161324007</v>
      </c>
      <c r="AB2572" s="36">
        <f t="shared" si="397"/>
        <v>60350.01175483891</v>
      </c>
      <c r="AC2572" s="36">
        <f t="shared" si="398"/>
        <v>323096.06914032303</v>
      </c>
      <c r="AD2572" s="36">
        <f t="shared" si="399"/>
        <v>211846.15667530947</v>
      </c>
    </row>
    <row r="2573" spans="1:30" ht="14.25" customHeight="1" x14ac:dyDescent="0.25">
      <c r="A2573" s="16">
        <v>2557</v>
      </c>
      <c r="B2573" s="34">
        <v>0.31383187560995202</v>
      </c>
      <c r="C2573" s="34">
        <v>9.0171961243207296E-2</v>
      </c>
      <c r="D2573" s="34">
        <v>3.50406854549596E-2</v>
      </c>
      <c r="E2573" s="34">
        <v>6.1181862583857001E-2</v>
      </c>
      <c r="F2573" s="34">
        <v>1.29938272587568E-2</v>
      </c>
      <c r="G2573" s="34">
        <v>0.22598840122430799</v>
      </c>
      <c r="H2573" s="35">
        <v>0.97200508305820998</v>
      </c>
      <c r="I2573" s="34">
        <v>9.5383545281056095E-2</v>
      </c>
      <c r="J2573" s="34">
        <v>2.3957749299879701E-2</v>
      </c>
      <c r="K2573" s="36">
        <f>Inputs!$B$12*(1+$B2573)^4</f>
        <v>178776.49878562824</v>
      </c>
      <c r="L2573" s="36">
        <f t="shared" si="390"/>
        <v>18999.280968770556</v>
      </c>
      <c r="M2573" s="36">
        <f t="shared" si="391"/>
        <v>231061.6215997361</v>
      </c>
      <c r="N2573" s="37">
        <f>M2573/Inputs!$B$6</f>
        <v>352.22808170691479</v>
      </c>
      <c r="O2573" s="38">
        <f>IF(N2573&gt;Inputs!$B$4,1,0)</f>
        <v>0</v>
      </c>
      <c r="P2573" s="34">
        <f t="shared" si="392"/>
        <v>7.142579598117639E-2</v>
      </c>
      <c r="Q2573" s="36">
        <f>Inputs!$B$12*(1+$B2573)^0*$C2573+Inputs!$B$29*(1+$D2573)^0*Inputs!$B$19+Inputs!$B$30*(1+$E2573)^0*Inputs!$B$20+Inputs!$B$31*(1+$F2573)^0*Inputs!$B$21+Inputs!$B$22*(1+Inputs!$B$23)^0</f>
        <v>13432.36170201936</v>
      </c>
      <c r="R2573" s="36">
        <f>Inputs!$B$12*(1+$B2573)^1*$C2573+Inputs!$B$29*(1+$D2573)^1*Inputs!$B$19+Inputs!$B$30*(1+$E2573)^1*Inputs!$B$20+Inputs!$B$31*(1+$F2573)^1*Inputs!$B$21+Inputs!$B$22*(1+Inputs!$B$23)^1</f>
        <v>15389.110082583989</v>
      </c>
      <c r="S2573" s="36">
        <f>Inputs!$B$12*(1+$B2573)^2*$C2573+Inputs!$B$29*(1+$D2573)^2*Inputs!$B$19+Inputs!$B$30*(1+$E2573)^2*Inputs!$B$20+Inputs!$B$31*(1+$F2573)^2*Inputs!$B$21+Inputs!$B$22*(1+Inputs!$B$23)^2</f>
        <v>17890.862114949494</v>
      </c>
      <c r="T2573" s="36">
        <f>Inputs!$B$12*(1+$B2573)^3*$C2573+Inputs!$B$29*(1+$D2573)^3*Inputs!$B$19+Inputs!$B$30*(1+$E2573)^3*Inputs!$B$20+Inputs!$B$31*(1+$F2573)^3*Inputs!$B$21+Inputs!$B$22*(1+Inputs!$B$23)^3</f>
        <v>21105.512331874721</v>
      </c>
      <c r="U2573" s="36">
        <f>Inputs!$B$12*(1+$B2573)^4*$C2573+Inputs!$B$29*(1+$D2573)^4*Inputs!$B$19+Inputs!$B$30*(1+$E2573)^4*Inputs!$B$20+Inputs!$B$31*(1+$F2573)^4*Inputs!$B$21+Inputs!$B$22*(1+Inputs!$B$23)^4</f>
        <v>25253.475751163704</v>
      </c>
      <c r="V2573" s="35">
        <f>Inputs!$B$13/(Q2573*(1-$G2573))</f>
        <v>1.2176819238616783</v>
      </c>
      <c r="W2573" s="36">
        <f>Inputs!$B$13</f>
        <v>12660</v>
      </c>
      <c r="X2573" s="36">
        <f t="shared" si="393"/>
        <v>13772.649526046447</v>
      </c>
      <c r="Y2573" s="36">
        <f t="shared" si="394"/>
        <v>15161.102471446831</v>
      </c>
      <c r="Z2573" s="36">
        <f t="shared" si="395"/>
        <v>16881.9276343563</v>
      </c>
      <c r="AA2573" s="36">
        <f t="shared" si="396"/>
        <v>18999.280968770556</v>
      </c>
      <c r="AB2573" s="36">
        <f t="shared" si="397"/>
        <v>58345.431339797207</v>
      </c>
      <c r="AC2573" s="36">
        <f t="shared" si="398"/>
        <v>272373.0371058851</v>
      </c>
      <c r="AD2573" s="36">
        <f t="shared" si="399"/>
        <v>172716.19025993888</v>
      </c>
    </row>
    <row r="2574" spans="1:30" ht="14.25" customHeight="1" x14ac:dyDescent="0.25">
      <c r="A2574" s="16">
        <v>2558</v>
      </c>
      <c r="B2574" s="34">
        <v>0.475126750395092</v>
      </c>
      <c r="C2574" s="34">
        <v>7.2443649102166302E-2</v>
      </c>
      <c r="D2574" s="34">
        <v>1.63270421798162E-2</v>
      </c>
      <c r="E2574" s="34">
        <v>1.98196640344456E-2</v>
      </c>
      <c r="F2574" s="34">
        <v>2.6941481738943798E-2</v>
      </c>
      <c r="G2574" s="34">
        <v>0.184408877812866</v>
      </c>
      <c r="H2574" s="35">
        <v>0.92780947037704997</v>
      </c>
      <c r="I2574" s="34">
        <v>8.9499058190010403E-2</v>
      </c>
      <c r="J2574" s="34">
        <v>2.8971393670720099E-2</v>
      </c>
      <c r="K2574" s="36">
        <f>Inputs!$B$12*(1+$B2574)^4</f>
        <v>284098.2805314755</v>
      </c>
      <c r="L2574" s="36">
        <f t="shared" si="390"/>
        <v>22131.303163155899</v>
      </c>
      <c r="M2574" s="36">
        <f t="shared" si="391"/>
        <v>308255.82053164637</v>
      </c>
      <c r="N2574" s="37">
        <f>M2574/Inputs!$B$6</f>
        <v>469.90216544458286</v>
      </c>
      <c r="O2574" s="38">
        <f>IF(N2574&gt;Inputs!$B$4,1,0)</f>
        <v>1</v>
      </c>
      <c r="P2574" s="34">
        <f t="shared" si="392"/>
        <v>6.05276645192903E-2</v>
      </c>
      <c r="Q2574" s="36">
        <f>Inputs!$B$12*(1+$B2574)^0*$C2574+Inputs!$B$29*(1+$D2574)^0*Inputs!$B$19+Inputs!$B$30*(1+$E2574)^0*Inputs!$B$20+Inputs!$B$31*(1+$F2574)^0*Inputs!$B$21+Inputs!$B$22*(1+Inputs!$B$23)^0</f>
        <v>12368.6629735569</v>
      </c>
      <c r="R2574" s="36">
        <f>Inputs!$B$12*(1+$B2574)^1*$C2574+Inputs!$B$29*(1+$D2574)^1*Inputs!$B$19+Inputs!$B$30*(1+$E2574)^1*Inputs!$B$20+Inputs!$B$31*(1+$F2574)^1*Inputs!$B$21+Inputs!$B$22*(1+Inputs!$B$23)^1</f>
        <v>14590.056048511844</v>
      </c>
      <c r="S2574" s="36">
        <f>Inputs!$B$12*(1+$B2574)^2*$C2574+Inputs!$B$29*(1+$D2574)^2*Inputs!$B$19+Inputs!$B$30*(1+$E2574)^2*Inputs!$B$20+Inputs!$B$31*(1+$F2574)^2*Inputs!$B$21+Inputs!$B$22*(1+Inputs!$B$23)^2</f>
        <v>17795.749625897115</v>
      </c>
      <c r="T2574" s="36">
        <f>Inputs!$B$12*(1+$B2574)^3*$C2574+Inputs!$B$29*(1+$D2574)^3*Inputs!$B$19+Inputs!$B$30*(1+$E2574)^3*Inputs!$B$20+Inputs!$B$31*(1+$F2574)^3*Inputs!$B$21+Inputs!$B$22*(1+Inputs!$B$23)^3</f>
        <v>22452.012075365274</v>
      </c>
      <c r="U2574" s="36">
        <f>Inputs!$B$12*(1+$B2574)^4*$C2574+Inputs!$B$29*(1+$D2574)^4*Inputs!$B$19+Inputs!$B$30*(1+$E2574)^4*Inputs!$B$20+Inputs!$B$31*(1+$F2574)^4*Inputs!$B$21+Inputs!$B$22*(1+Inputs!$B$23)^4</f>
        <v>29246.620945379622</v>
      </c>
      <c r="V2574" s="35">
        <f>Inputs!$B$13/(Q2574*(1-$G2574))</f>
        <v>1.2549847833818717</v>
      </c>
      <c r="W2574" s="36">
        <f>Inputs!$B$13</f>
        <v>12660</v>
      </c>
      <c r="X2574" s="36">
        <f t="shared" si="393"/>
        <v>13960.409451881382</v>
      </c>
      <c r="Y2574" s="36">
        <f t="shared" si="394"/>
        <v>15840.59837116577</v>
      </c>
      <c r="Z2574" s="36">
        <f t="shared" si="395"/>
        <v>18487.514079820514</v>
      </c>
      <c r="AA2574" s="36">
        <f t="shared" si="396"/>
        <v>22131.303163155899</v>
      </c>
      <c r="AB2574" s="36">
        <f t="shared" si="397"/>
        <v>63167.80471310296</v>
      </c>
      <c r="AC2574" s="36">
        <f t="shared" si="398"/>
        <v>376232.55482266465</v>
      </c>
      <c r="AD2574" s="36">
        <f t="shared" si="399"/>
        <v>245088.01581854344</v>
      </c>
    </row>
    <row r="2575" spans="1:30" ht="14.25" customHeight="1" x14ac:dyDescent="0.25">
      <c r="A2575" s="16">
        <v>2559</v>
      </c>
      <c r="B2575" s="34">
        <v>0.39596797716017701</v>
      </c>
      <c r="C2575" s="34">
        <v>6.8136417362802695E-2</v>
      </c>
      <c r="D2575" s="34">
        <v>2.9862272259044201E-2</v>
      </c>
      <c r="E2575" s="34">
        <v>3.50833940329374E-2</v>
      </c>
      <c r="F2575" s="34">
        <v>-4.9321980143705903E-3</v>
      </c>
      <c r="G2575" s="34">
        <v>0.169051908928082</v>
      </c>
      <c r="H2575" s="35">
        <v>1.0296596880356299</v>
      </c>
      <c r="I2575" s="34">
        <v>9.5065358858447302E-2</v>
      </c>
      <c r="J2575" s="34">
        <v>2.6357212658729302E-2</v>
      </c>
      <c r="K2575" s="36">
        <f>Inputs!$B$12*(1+$B2575)^4</f>
        <v>227852.12011594631</v>
      </c>
      <c r="L2575" s="36">
        <f t="shared" si="390"/>
        <v>20494.314881658989</v>
      </c>
      <c r="M2575" s="36">
        <f t="shared" si="391"/>
        <v>254415.44071842483</v>
      </c>
      <c r="N2575" s="37">
        <f>M2575/Inputs!$B$6</f>
        <v>387.82841572930613</v>
      </c>
      <c r="O2575" s="38">
        <f>IF(N2575&gt;Inputs!$B$4,1,0)</f>
        <v>0</v>
      </c>
      <c r="P2575" s="34">
        <f t="shared" si="392"/>
        <v>6.8708146199718004E-2</v>
      </c>
      <c r="Q2575" s="36">
        <f>Inputs!$B$12*(1+$B2575)^0*$C2575+Inputs!$B$29*(1+$D2575)^0*Inputs!$B$19+Inputs!$B$30*(1+$E2575)^0*Inputs!$B$20+Inputs!$B$31*(1+$F2575)^0*Inputs!$B$21+Inputs!$B$22*(1+Inputs!$B$23)^0</f>
        <v>12110.229069195084</v>
      </c>
      <c r="R2575" s="36">
        <f>Inputs!$B$12*(1+$B2575)^1*$C2575+Inputs!$B$29*(1+$D2575)^1*Inputs!$B$19+Inputs!$B$30*(1+$E2575)^1*Inputs!$B$20+Inputs!$B$31*(1+$F2575)^1*Inputs!$B$21+Inputs!$B$22*(1+Inputs!$B$23)^1</f>
        <v>13824.341061084846</v>
      </c>
      <c r="S2575" s="36">
        <f>Inputs!$B$12*(1+$B2575)^2*$C2575+Inputs!$B$29*(1+$D2575)^2*Inputs!$B$19+Inputs!$B$30*(1+$E2575)^2*Inputs!$B$20+Inputs!$B$31*(1+$F2575)^2*Inputs!$B$21+Inputs!$B$22*(1+Inputs!$B$23)^2</f>
        <v>16183.513517199357</v>
      </c>
      <c r="T2575" s="36">
        <f>Inputs!$B$12*(1+$B2575)^3*$C2575+Inputs!$B$29*(1+$D2575)^3*Inputs!$B$19+Inputs!$B$30*(1+$E2575)^3*Inputs!$B$20+Inputs!$B$31*(1+$F2575)^3*Inputs!$B$21+Inputs!$B$22*(1+Inputs!$B$23)^3</f>
        <v>19441.691218693311</v>
      </c>
      <c r="U2575" s="36">
        <f>Inputs!$B$12*(1+$B2575)^4*$C2575+Inputs!$B$29*(1+$D2575)^4*Inputs!$B$19+Inputs!$B$30*(1+$E2575)^4*Inputs!$B$20+Inputs!$B$31*(1+$F2575)^4*Inputs!$B$21+Inputs!$B$22*(1+Inputs!$B$23)^4</f>
        <v>23953.324610327054</v>
      </c>
      <c r="V2575" s="35">
        <f>Inputs!$B$13/(Q2575*(1-$G2575))</f>
        <v>1.2580776675953289</v>
      </c>
      <c r="W2575" s="36">
        <f>Inputs!$B$13</f>
        <v>12660</v>
      </c>
      <c r="X2575" s="36">
        <f t="shared" si="393"/>
        <v>13795.950914413217</v>
      </c>
      <c r="Y2575" s="36">
        <f t="shared" si="394"/>
        <v>15382.356679518914</v>
      </c>
      <c r="Z2575" s="36">
        <f t="shared" si="395"/>
        <v>17556.71472187568</v>
      </c>
      <c r="AA2575" s="36">
        <f t="shared" si="396"/>
        <v>20494.314881658989</v>
      </c>
      <c r="AB2575" s="36">
        <f t="shared" si="397"/>
        <v>60003.243658745116</v>
      </c>
      <c r="AC2575" s="36">
        <f t="shared" si="398"/>
        <v>306142.56184627151</v>
      </c>
      <c r="AD2575" s="36">
        <f t="shared" si="399"/>
        <v>194412.19705967972</v>
      </c>
    </row>
    <row r="2576" spans="1:30" ht="14.25" customHeight="1" x14ac:dyDescent="0.25">
      <c r="A2576" s="16">
        <v>2560</v>
      </c>
      <c r="B2576" s="34">
        <v>0.24682706054843001</v>
      </c>
      <c r="C2576" s="34">
        <v>9.4635078085332294E-2</v>
      </c>
      <c r="D2576" s="34">
        <v>2.1754696290988899E-3</v>
      </c>
      <c r="E2576" s="34">
        <v>2.71394898555888E-2</v>
      </c>
      <c r="F2576" s="34">
        <v>1.1408786007093901E-2</v>
      </c>
      <c r="G2576" s="34">
        <v>0.187820753494297</v>
      </c>
      <c r="H2576" s="35">
        <v>1.0326321707783599</v>
      </c>
      <c r="I2576" s="34">
        <v>9.7166826422914895E-2</v>
      </c>
      <c r="J2576" s="34">
        <v>2.2101048539276202E-2</v>
      </c>
      <c r="K2576" s="36">
        <f>Inputs!$B$12*(1+$B2576)^4</f>
        <v>145002.71304897426</v>
      </c>
      <c r="L2576" s="36">
        <f t="shared" si="390"/>
        <v>18432.416018317224</v>
      </c>
      <c r="M2576" s="36">
        <f t="shared" si="391"/>
        <v>215078.33677983459</v>
      </c>
      <c r="N2576" s="37">
        <f>M2576/Inputs!$B$6</f>
        <v>327.86331826194299</v>
      </c>
      <c r="O2576" s="38">
        <f>IF(N2576&gt;Inputs!$B$4,1,0)</f>
        <v>0</v>
      </c>
      <c r="P2576" s="34">
        <f t="shared" si="392"/>
        <v>7.506577788363869E-2</v>
      </c>
      <c r="Q2576" s="36">
        <f>Inputs!$B$12*(1+$B2576)^0*$C2576+Inputs!$B$29*(1+$D2576)^0*Inputs!$B$19+Inputs!$B$30*(1+$E2576)^0*Inputs!$B$20+Inputs!$B$31*(1+$F2576)^0*Inputs!$B$21+Inputs!$B$22*(1+Inputs!$B$23)^0</f>
        <v>13700.148712546859</v>
      </c>
      <c r="R2576" s="36">
        <f>Inputs!$B$12*(1+$B2576)^1*$C2576+Inputs!$B$29*(1+$D2576)^1*Inputs!$B$19+Inputs!$B$30*(1+$E2576)^1*Inputs!$B$20+Inputs!$B$31*(1+$F2576)^1*Inputs!$B$21+Inputs!$B$22*(1+Inputs!$B$23)^1</f>
        <v>15159.450560365542</v>
      </c>
      <c r="S2576" s="36">
        <f>Inputs!$B$12*(1+$B2576)^2*$C2576+Inputs!$B$29*(1+$D2576)^2*Inputs!$B$19+Inputs!$B$30*(1+$E2576)^2*Inputs!$B$20+Inputs!$B$31*(1+$F2576)^2*Inputs!$B$21+Inputs!$B$22*(1+Inputs!$B$23)^2</f>
        <v>16965.064964057528</v>
      </c>
      <c r="T2576" s="36">
        <f>Inputs!$B$12*(1+$B2576)^3*$C2576+Inputs!$B$29*(1+$D2576)^3*Inputs!$B$19+Inputs!$B$30*(1+$E2576)^3*Inputs!$B$20+Inputs!$B$31*(1+$F2576)^3*Inputs!$B$21+Inputs!$B$22*(1+Inputs!$B$23)^3</f>
        <v>19202.3717641681</v>
      </c>
      <c r="U2576" s="36">
        <f>Inputs!$B$12*(1+$B2576)^4*$C2576+Inputs!$B$29*(1+$D2576)^4*Inputs!$B$19+Inputs!$B$30*(1+$E2576)^4*Inputs!$B$20+Inputs!$B$31*(1+$F2576)^4*Inputs!$B$21+Inputs!$B$22*(1+Inputs!$B$23)^4</f>
        <v>21977.825711327467</v>
      </c>
      <c r="V2576" s="35">
        <f>Inputs!$B$13/(Q2576*(1-$G2576))</f>
        <v>1.1377753918472711</v>
      </c>
      <c r="W2576" s="36">
        <f>Inputs!$B$13</f>
        <v>12660</v>
      </c>
      <c r="X2576" s="36">
        <f t="shared" si="393"/>
        <v>13684.872232933016</v>
      </c>
      <c r="Y2576" s="36">
        <f t="shared" si="394"/>
        <v>14952.66877839122</v>
      </c>
      <c r="Z2576" s="36">
        <f t="shared" si="395"/>
        <v>16514.638905996995</v>
      </c>
      <c r="AA2576" s="36">
        <f t="shared" si="396"/>
        <v>18432.416018317224</v>
      </c>
      <c r="AB2576" s="36">
        <f t="shared" si="397"/>
        <v>57218.820197068402</v>
      </c>
      <c r="AC2576" s="36">
        <f t="shared" si="398"/>
        <v>250977.10662025257</v>
      </c>
      <c r="AD2576" s="36">
        <f t="shared" si="399"/>
        <v>157859.51658276617</v>
      </c>
    </row>
    <row r="2577" spans="1:30" ht="14.25" customHeight="1" x14ac:dyDescent="0.25">
      <c r="A2577" s="16">
        <v>2561</v>
      </c>
      <c r="B2577" s="34">
        <v>0.32954153348298798</v>
      </c>
      <c r="C2577" s="34">
        <v>5.6207028920355E-2</v>
      </c>
      <c r="D2577" s="34">
        <v>1.86669806400236E-2</v>
      </c>
      <c r="E2577" s="34">
        <v>5.0314035784196999E-2</v>
      </c>
      <c r="F2577" s="34">
        <v>2.4062526830315898E-3</v>
      </c>
      <c r="G2577" s="34">
        <v>0.172989348841777</v>
      </c>
      <c r="H2577" s="35">
        <v>1.0990042916415099</v>
      </c>
      <c r="I2577" s="34">
        <v>9.7657616716843199E-2</v>
      </c>
      <c r="J2577" s="34">
        <v>2.3967506902011802E-2</v>
      </c>
      <c r="K2577" s="36">
        <f>Inputs!$B$12*(1+$B2577)^4</f>
        <v>187481.70115017658</v>
      </c>
      <c r="L2577" s="36">
        <f t="shared" ref="L2577:L2640" si="400">AA2577</f>
        <v>17371.304311775624</v>
      </c>
      <c r="M2577" s="36">
        <f t="shared" ref="M2577:M2640" si="401">AB2577+AD2577</f>
        <v>206733.8987303781</v>
      </c>
      <c r="N2577" s="37">
        <f>M2577/Inputs!$B$6</f>
        <v>315.14313830850318</v>
      </c>
      <c r="O2577" s="38">
        <f>IF(N2577&gt;Inputs!$B$4,1,0)</f>
        <v>0</v>
      </c>
      <c r="P2577" s="34">
        <f t="shared" ref="P2577:P2640" si="402">I2577-J2577</f>
        <v>7.36901098148314E-2</v>
      </c>
      <c r="Q2577" s="36">
        <f>Inputs!$B$12*(1+$B2577)^0*$C2577+Inputs!$B$29*(1+$D2577)^0*Inputs!$B$19+Inputs!$B$30*(1+$E2577)^0*Inputs!$B$20+Inputs!$B$31*(1+$F2577)^0*Inputs!$B$21+Inputs!$B$22*(1+Inputs!$B$23)^0</f>
        <v>11394.465762648222</v>
      </c>
      <c r="R2577" s="36">
        <f>Inputs!$B$12*(1+$B2577)^1*$C2577+Inputs!$B$29*(1+$D2577)^1*Inputs!$B$19+Inputs!$B$30*(1+$E2577)^1*Inputs!$B$20+Inputs!$B$31*(1+$F2577)^1*Inputs!$B$21+Inputs!$B$22*(1+Inputs!$B$23)^1</f>
        <v>12635.560739017032</v>
      </c>
      <c r="S2577" s="36">
        <f>Inputs!$B$12*(1+$B2577)^2*$C2577+Inputs!$B$29*(1+$D2577)^2*Inputs!$B$19+Inputs!$B$30*(1+$E2577)^2*Inputs!$B$20+Inputs!$B$31*(1+$F2577)^2*Inputs!$B$21+Inputs!$B$22*(1+Inputs!$B$23)^2</f>
        <v>14248.353175049891</v>
      </c>
      <c r="T2577" s="36">
        <f>Inputs!$B$12*(1+$B2577)^3*$C2577+Inputs!$B$29*(1+$D2577)^3*Inputs!$B$19+Inputs!$B$30*(1+$E2577)^3*Inputs!$B$20+Inputs!$B$31*(1+$F2577)^3*Inputs!$B$21+Inputs!$B$22*(1+Inputs!$B$23)^3</f>
        <v>16353.812526223986</v>
      </c>
      <c r="U2577" s="36">
        <f>Inputs!$B$12*(1+$B2577)^4*$C2577+Inputs!$B$29*(1+$D2577)^4*Inputs!$B$19+Inputs!$B$30*(1+$E2577)^4*Inputs!$B$20+Inputs!$B$31*(1+$F2577)^4*Inputs!$B$21+Inputs!$B$22*(1+Inputs!$B$23)^4</f>
        <v>19112.695338466474</v>
      </c>
      <c r="V2577" s="35">
        <f>Inputs!$B$13/(Q2577*(1-$G2577))</f>
        <v>1.3434720478349993</v>
      </c>
      <c r="W2577" s="36">
        <f>Inputs!$B$13</f>
        <v>12660</v>
      </c>
      <c r="X2577" s="36">
        <f t="shared" ref="X2577:X2640" si="403">R2577*(1-$G2577)*($V2577+($H2577-$V2577)*1/4)</f>
        <v>13400.281724888437</v>
      </c>
      <c r="Y2577" s="36">
        <f t="shared" ref="Y2577:Y2640" si="404">S2577*(1-$G2577)*($V2577+($H2577-$V2577)*2/4)</f>
        <v>14390.508623856998</v>
      </c>
      <c r="Z2577" s="36">
        <f t="shared" ref="Z2577:Z2640" si="405">T2577*(1-$G2577)*($V2577+($H2577-$V2577)*3/4)</f>
        <v>15690.381107693065</v>
      </c>
      <c r="AA2577" s="36">
        <f t="shared" ref="AA2577:AA2640" si="406">U2577*(1-$G2577)*$H2577</f>
        <v>17371.304311775624</v>
      </c>
      <c r="AB2577" s="36">
        <f t="shared" ref="AB2577:AB2640" si="407">W2577/(1+$I2577)^1+X2577/(1+$I2577)^2+Y2577/(1+$I2577)^3+Z2577/(1+$I2577)^4+AA2577/(1+$I2577)^5</f>
        <v>55247.05274283616</v>
      </c>
      <c r="AC2577" s="36">
        <f t="shared" ref="AC2577:AC2640" si="408">AA2577*(1+$J2577)/($I2577-$J2577)</f>
        <v>241384.51160490714</v>
      </c>
      <c r="AD2577" s="36">
        <f t="shared" ref="AD2577:AD2640" si="409">AC2577/(1+$I2577)^5</f>
        <v>151486.84598754195</v>
      </c>
    </row>
    <row r="2578" spans="1:30" ht="14.25" customHeight="1" x14ac:dyDescent="0.25">
      <c r="A2578" s="16">
        <v>2562</v>
      </c>
      <c r="B2578" s="34">
        <v>0.28283505119896502</v>
      </c>
      <c r="C2578" s="34">
        <v>7.9162423054088604E-2</v>
      </c>
      <c r="D2578" s="34">
        <v>3.4253571286461698E-2</v>
      </c>
      <c r="E2578" s="34">
        <v>4.3047339023833703E-2</v>
      </c>
      <c r="F2578" s="34">
        <v>-1.12081582616859E-2</v>
      </c>
      <c r="G2578" s="34">
        <v>0.20805148046237801</v>
      </c>
      <c r="H2578" s="35">
        <v>0.91966914504845398</v>
      </c>
      <c r="I2578" s="34">
        <v>0.10468851325276</v>
      </c>
      <c r="J2578" s="34">
        <v>2.7560201579617898E-2</v>
      </c>
      <c r="K2578" s="36">
        <f>Inputs!$B$12*(1+$B2578)^4</f>
        <v>162492.94931347863</v>
      </c>
      <c r="L2578" s="36">
        <f t="shared" si="400"/>
        <v>15538.548412984184</v>
      </c>
      <c r="M2578" s="36">
        <f t="shared" si="401"/>
        <v>177556.59636206375</v>
      </c>
      <c r="N2578" s="37">
        <f>M2578/Inputs!$B$6</f>
        <v>270.66554323485326</v>
      </c>
      <c r="O2578" s="38">
        <f>IF(N2578&gt;Inputs!$B$4,1,0)</f>
        <v>0</v>
      </c>
      <c r="P2578" s="34">
        <f t="shared" si="402"/>
        <v>7.7128311673142103E-2</v>
      </c>
      <c r="Q2578" s="36">
        <f>Inputs!$B$12*(1+$B2578)^0*$C2578+Inputs!$B$29*(1+$D2578)^0*Inputs!$B$19+Inputs!$B$30*(1+$E2578)^0*Inputs!$B$20+Inputs!$B$31*(1+$F2578)^0*Inputs!$B$21+Inputs!$B$22*(1+Inputs!$B$23)^0</f>
        <v>12771.789410672238</v>
      </c>
      <c r="R2578" s="36">
        <f>Inputs!$B$12*(1+$B2578)^1*$C2578+Inputs!$B$29*(1+$D2578)^1*Inputs!$B$19+Inputs!$B$30*(1+$E2578)^1*Inputs!$B$20+Inputs!$B$31*(1+$F2578)^1*Inputs!$B$21+Inputs!$B$22*(1+Inputs!$B$23)^1</f>
        <v>14216.660653989318</v>
      </c>
      <c r="S2578" s="36">
        <f>Inputs!$B$12*(1+$B2578)^2*$C2578+Inputs!$B$29*(1+$D2578)^2*Inputs!$B$19+Inputs!$B$30*(1+$E2578)^2*Inputs!$B$20+Inputs!$B$31*(1+$F2578)^2*Inputs!$B$21+Inputs!$B$22*(1+Inputs!$B$23)^2</f>
        <v>16048.51017913561</v>
      </c>
      <c r="T2578" s="36">
        <f>Inputs!$B$12*(1+$B2578)^3*$C2578+Inputs!$B$29*(1+$D2578)^3*Inputs!$B$19+Inputs!$B$30*(1+$E2578)^3*Inputs!$B$20+Inputs!$B$31*(1+$F2578)^3*Inputs!$B$21+Inputs!$B$22*(1+Inputs!$B$23)^3</f>
        <v>18375.068094491442</v>
      </c>
      <c r="U2578" s="36">
        <f>Inputs!$B$12*(1+$B2578)^4*$C2578+Inputs!$B$29*(1+$D2578)^4*Inputs!$B$19+Inputs!$B$30*(1+$E2578)^4*Inputs!$B$20+Inputs!$B$31*(1+$F2578)^4*Inputs!$B$21+Inputs!$B$22*(1+Inputs!$B$23)^4</f>
        <v>21334.470955092864</v>
      </c>
      <c r="V2578" s="35">
        <f>Inputs!$B$13/(Q2578*(1-$G2578))</f>
        <v>1.2516560571783104</v>
      </c>
      <c r="W2578" s="36">
        <f>Inputs!$B$13</f>
        <v>12660</v>
      </c>
      <c r="X2578" s="36">
        <f t="shared" si="403"/>
        <v>13157.775698549292</v>
      </c>
      <c r="Y2578" s="36">
        <f t="shared" si="404"/>
        <v>13798.330747762366</v>
      </c>
      <c r="Z2578" s="36">
        <f t="shared" si="405"/>
        <v>14590.902046753554</v>
      </c>
      <c r="AA2578" s="36">
        <f t="shared" si="406"/>
        <v>15538.548412984184</v>
      </c>
      <c r="AB2578" s="36">
        <f t="shared" si="407"/>
        <v>51720.654271075742</v>
      </c>
      <c r="AC2578" s="36">
        <f t="shared" si="408"/>
        <v>207015.99183404262</v>
      </c>
      <c r="AD2578" s="36">
        <f t="shared" si="409"/>
        <v>125835.942090988</v>
      </c>
    </row>
    <row r="2579" spans="1:30" ht="14.25" customHeight="1" x14ac:dyDescent="0.25">
      <c r="A2579" s="16">
        <v>2563</v>
      </c>
      <c r="B2579" s="34">
        <v>0.26564384270888503</v>
      </c>
      <c r="C2579" s="34">
        <v>0.105063812375573</v>
      </c>
      <c r="D2579" s="34">
        <v>4.4961739108714503E-2</v>
      </c>
      <c r="E2579" s="34">
        <v>6.6967379541091498E-2</v>
      </c>
      <c r="F2579" s="34">
        <v>3.4392019371773899E-2</v>
      </c>
      <c r="G2579" s="34">
        <v>0.20423709386636699</v>
      </c>
      <c r="H2579" s="35">
        <v>1.0969473254409801</v>
      </c>
      <c r="I2579" s="34">
        <v>0.104582047726299</v>
      </c>
      <c r="J2579" s="34">
        <v>2.19605495272167E-2</v>
      </c>
      <c r="K2579" s="36">
        <f>Inputs!$B$12*(1+$B2579)^4</f>
        <v>153956.23893853789</v>
      </c>
      <c r="L2579" s="36">
        <f t="shared" si="400"/>
        <v>22643.076195114452</v>
      </c>
      <c r="M2579" s="36">
        <f t="shared" si="401"/>
        <v>232736.17605008485</v>
      </c>
      <c r="N2579" s="37">
        <f>M2579/Inputs!$B$6</f>
        <v>354.78075617390982</v>
      </c>
      <c r="O2579" s="38">
        <f>IF(N2579&gt;Inputs!$B$4,1,0)</f>
        <v>0</v>
      </c>
      <c r="P2579" s="34">
        <f t="shared" si="402"/>
        <v>8.2621498199082308E-2</v>
      </c>
      <c r="Q2579" s="36">
        <f>Inputs!$B$12*(1+$B2579)^0*$C2579+Inputs!$B$29*(1+$D2579)^0*Inputs!$B$19+Inputs!$B$30*(1+$E2579)^0*Inputs!$B$20+Inputs!$B$31*(1+$F2579)^0*Inputs!$B$21+Inputs!$B$22*(1+Inputs!$B$23)^0</f>
        <v>14325.872769961301</v>
      </c>
      <c r="R2579" s="36">
        <f>Inputs!$B$12*(1+$B2579)^1*$C2579+Inputs!$B$29*(1+$D2579)^1*Inputs!$B$19+Inputs!$B$30*(1+$E2579)^1*Inputs!$B$20+Inputs!$B$31*(1+$F2579)^1*Inputs!$B$21+Inputs!$B$22*(1+Inputs!$B$23)^1</f>
        <v>16403.083788814634</v>
      </c>
      <c r="S2579" s="36">
        <f>Inputs!$B$12*(1+$B2579)^2*$C2579+Inputs!$B$29*(1+$D2579)^2*Inputs!$B$19+Inputs!$B$30*(1+$E2579)^2*Inputs!$B$20+Inputs!$B$31*(1+$F2579)^2*Inputs!$B$21+Inputs!$B$22*(1+Inputs!$B$23)^2</f>
        <v>18946.329378218205</v>
      </c>
      <c r="T2579" s="36">
        <f>Inputs!$B$12*(1+$B2579)^3*$C2579+Inputs!$B$29*(1+$D2579)^3*Inputs!$B$19+Inputs!$B$30*(1+$E2579)^3*Inputs!$B$20+Inputs!$B$31*(1+$F2579)^3*Inputs!$B$21+Inputs!$B$22*(1+Inputs!$B$23)^3</f>
        <v>22074.953794163077</v>
      </c>
      <c r="U2579" s="36">
        <f>Inputs!$B$12*(1+$B2579)^4*$C2579+Inputs!$B$29*(1+$D2579)^4*Inputs!$B$19+Inputs!$B$30*(1+$E2579)^4*Inputs!$B$20+Inputs!$B$31*(1+$F2579)^4*Inputs!$B$21+Inputs!$B$22*(1+Inputs!$B$23)^4</f>
        <v>25939.76058680431</v>
      </c>
      <c r="V2579" s="35">
        <f>Inputs!$B$13/(Q2579*(1-$G2579))</f>
        <v>1.1105264961696542</v>
      </c>
      <c r="W2579" s="36">
        <f>Inputs!$B$13</f>
        <v>12660</v>
      </c>
      <c r="X2579" s="36">
        <f t="shared" si="403"/>
        <v>14451.352068346952</v>
      </c>
      <c r="Y2579" s="36">
        <f t="shared" si="404"/>
        <v>16640.805344219396</v>
      </c>
      <c r="Z2579" s="36">
        <f t="shared" si="405"/>
        <v>19329.082116261045</v>
      </c>
      <c r="AA2579" s="36">
        <f t="shared" si="406"/>
        <v>22643.076195114452</v>
      </c>
      <c r="AB2579" s="36">
        <f t="shared" si="407"/>
        <v>62407.962872176635</v>
      </c>
      <c r="AC2579" s="36">
        <f t="shared" si="408"/>
        <v>280076.38563497784</v>
      </c>
      <c r="AD2579" s="36">
        <f t="shared" si="409"/>
        <v>170328.21317790821</v>
      </c>
    </row>
    <row r="2580" spans="1:30" ht="14.25" customHeight="1" x14ac:dyDescent="0.25">
      <c r="A2580" s="16">
        <v>2564</v>
      </c>
      <c r="B2580" s="34">
        <v>0.36155112307658999</v>
      </c>
      <c r="C2580" s="34">
        <v>9.5171460628267202E-2</v>
      </c>
      <c r="D2580" s="34">
        <v>9.3941970095822308E-3</v>
      </c>
      <c r="E2580" s="34">
        <v>3.7730481392672599E-2</v>
      </c>
      <c r="F2580" s="34">
        <v>2.00260229520682E-2</v>
      </c>
      <c r="G2580" s="34">
        <v>0.16757137134951</v>
      </c>
      <c r="H2580" s="35">
        <v>1.0555517046518701</v>
      </c>
      <c r="I2580" s="34">
        <v>9.3800377790543302E-2</v>
      </c>
      <c r="J2580" s="34">
        <v>1.9280977455602401E-2</v>
      </c>
      <c r="K2580" s="36">
        <f>Inputs!$B$12*(1+$B2580)^4</f>
        <v>206199.24050048576</v>
      </c>
      <c r="L2580" s="36">
        <f t="shared" si="400"/>
        <v>24828.38101727363</v>
      </c>
      <c r="M2580" s="36">
        <f t="shared" si="401"/>
        <v>283715.29940168594</v>
      </c>
      <c r="N2580" s="37">
        <f>M2580/Inputs!$B$6</f>
        <v>432.49283445378956</v>
      </c>
      <c r="O2580" s="38">
        <f>IF(N2580&gt;Inputs!$B$4,1,0)</f>
        <v>1</v>
      </c>
      <c r="P2580" s="34">
        <f t="shared" si="402"/>
        <v>7.4519400334940894E-2</v>
      </c>
      <c r="Q2580" s="36">
        <f>Inputs!$B$12*(1+$B2580)^0*$C2580+Inputs!$B$29*(1+$D2580)^0*Inputs!$B$19+Inputs!$B$30*(1+$E2580)^0*Inputs!$B$20+Inputs!$B$31*(1+$F2580)^0*Inputs!$B$21+Inputs!$B$22*(1+Inputs!$B$23)^0</f>
        <v>13732.331665122954</v>
      </c>
      <c r="R2580" s="36">
        <f>Inputs!$B$12*(1+$B2580)^1*$C2580+Inputs!$B$29*(1+$D2580)^1*Inputs!$B$19+Inputs!$B$30*(1+$E2580)^1*Inputs!$B$20+Inputs!$B$31*(1+$F2580)^1*Inputs!$B$21+Inputs!$B$22*(1+Inputs!$B$23)^1</f>
        <v>15943.97334714606</v>
      </c>
      <c r="S2580" s="36">
        <f>Inputs!$B$12*(1+$B2580)^2*$C2580+Inputs!$B$29*(1+$D2580)^2*Inputs!$B$19+Inputs!$B$30*(1+$E2580)^2*Inputs!$B$20+Inputs!$B$31*(1+$F2580)^2*Inputs!$B$21+Inputs!$B$22*(1+Inputs!$B$23)^2</f>
        <v>18905.663987413529</v>
      </c>
      <c r="T2580" s="36">
        <f>Inputs!$B$12*(1+$B2580)^3*$C2580+Inputs!$B$29*(1+$D2580)^3*Inputs!$B$19+Inputs!$B$30*(1+$E2580)^3*Inputs!$B$20+Inputs!$B$31*(1+$F2580)^3*Inputs!$B$21+Inputs!$B$22*(1+Inputs!$B$23)^3</f>
        <v>22887.393081286602</v>
      </c>
      <c r="U2580" s="36">
        <f>Inputs!$B$12*(1+$B2580)^4*$C2580+Inputs!$B$29*(1+$D2580)^4*Inputs!$B$19+Inputs!$B$30*(1+$E2580)^4*Inputs!$B$20+Inputs!$B$31*(1+$F2580)^4*Inputs!$B$21+Inputs!$B$22*(1+Inputs!$B$23)^4</f>
        <v>28256.728714676581</v>
      </c>
      <c r="V2580" s="35">
        <f>Inputs!$B$13/(Q2580*(1-$G2580))</f>
        <v>1.1074966308911047</v>
      </c>
      <c r="W2580" s="36">
        <f>Inputs!$B$13</f>
        <v>12660</v>
      </c>
      <c r="X2580" s="36">
        <f t="shared" si="403"/>
        <v>14526.582668399358</v>
      </c>
      <c r="Y2580" s="36">
        <f t="shared" si="404"/>
        <v>17020.611989537279</v>
      </c>
      <c r="Z2580" s="36">
        <f t="shared" si="405"/>
        <v>20357.914306013005</v>
      </c>
      <c r="AA2580" s="36">
        <f t="shared" si="406"/>
        <v>24828.38101727363</v>
      </c>
      <c r="AB2580" s="36">
        <f t="shared" si="407"/>
        <v>66803.776232838572</v>
      </c>
      <c r="AC2580" s="36">
        <f t="shared" si="408"/>
        <v>339604.13473779283</v>
      </c>
      <c r="AD2580" s="36">
        <f t="shared" si="409"/>
        <v>216911.52316884737</v>
      </c>
    </row>
    <row r="2581" spans="1:30" ht="14.25" customHeight="1" x14ac:dyDescent="0.25">
      <c r="A2581" s="16">
        <v>2565</v>
      </c>
      <c r="B2581" s="34">
        <v>0.33890160176457601</v>
      </c>
      <c r="C2581" s="34">
        <v>7.6550244377806803E-2</v>
      </c>
      <c r="D2581" s="34">
        <v>3.1811261573348001E-2</v>
      </c>
      <c r="E2581" s="34">
        <v>1.9250572757999199E-2</v>
      </c>
      <c r="F2581" s="34">
        <v>1.3070313178971801E-3</v>
      </c>
      <c r="G2581" s="34">
        <v>0.189422927514281</v>
      </c>
      <c r="H2581" s="35">
        <v>1.08339014835319</v>
      </c>
      <c r="I2581" s="34">
        <v>9.9376948221144207E-2</v>
      </c>
      <c r="J2581" s="34">
        <v>2.7399279302773898E-2</v>
      </c>
      <c r="K2581" s="36">
        <f>Inputs!$B$12*(1+$B2581)^4</f>
        <v>192817.25456794651</v>
      </c>
      <c r="L2581" s="36">
        <f t="shared" si="400"/>
        <v>20335.275763195572</v>
      </c>
      <c r="M2581" s="36">
        <f t="shared" si="401"/>
        <v>240062.80060924208</v>
      </c>
      <c r="N2581" s="37">
        <f>M2581/Inputs!$B$6</f>
        <v>365.94939117262516</v>
      </c>
      <c r="O2581" s="38">
        <f>IF(N2581&gt;Inputs!$B$4,1,0)</f>
        <v>0</v>
      </c>
      <c r="P2581" s="34">
        <f t="shared" si="402"/>
        <v>7.1977668918370305E-2</v>
      </c>
      <c r="Q2581" s="36">
        <f>Inputs!$B$12*(1+$B2581)^0*$C2581+Inputs!$B$29*(1+$D2581)^0*Inputs!$B$19+Inputs!$B$30*(1+$E2581)^0*Inputs!$B$20+Inputs!$B$31*(1+$F2581)^0*Inputs!$B$21+Inputs!$B$22*(1+Inputs!$B$23)^0</f>
        <v>12615.058690095331</v>
      </c>
      <c r="R2581" s="36">
        <f>Inputs!$B$12*(1+$B2581)^1*$C2581+Inputs!$B$29*(1+$D2581)^1*Inputs!$B$19+Inputs!$B$30*(1+$E2581)^1*Inputs!$B$20+Inputs!$B$31*(1+$F2581)^1*Inputs!$B$21+Inputs!$B$22*(1+Inputs!$B$23)^1</f>
        <v>14261.801551195393</v>
      </c>
      <c r="S2581" s="36">
        <f>Inputs!$B$12*(1+$B2581)^2*$C2581+Inputs!$B$29*(1+$D2581)^2*Inputs!$B$19+Inputs!$B$30*(1+$E2581)^2*Inputs!$B$20+Inputs!$B$31*(1+$F2581)^2*Inputs!$B$21+Inputs!$B$22*(1+Inputs!$B$23)^2</f>
        <v>16438.278122722561</v>
      </c>
      <c r="T2581" s="36">
        <f>Inputs!$B$12*(1+$B2581)^3*$C2581+Inputs!$B$29*(1+$D2581)^3*Inputs!$B$19+Inputs!$B$30*(1+$E2581)^3*Inputs!$B$20+Inputs!$B$31*(1+$F2581)^3*Inputs!$B$21+Inputs!$B$22*(1+Inputs!$B$23)^3</f>
        <v>19323.330319872446</v>
      </c>
      <c r="U2581" s="36">
        <f>Inputs!$B$12*(1+$B2581)^4*$C2581+Inputs!$B$29*(1+$D2581)^4*Inputs!$B$19+Inputs!$B$30*(1+$E2581)^4*Inputs!$B$20+Inputs!$B$31*(1+$F2581)^4*Inputs!$B$21+Inputs!$B$22*(1+Inputs!$B$23)^4</f>
        <v>23156.390713112854</v>
      </c>
      <c r="V2581" s="35">
        <f>Inputs!$B$13/(Q2581*(1-$G2581))</f>
        <v>1.2380840107764197</v>
      </c>
      <c r="W2581" s="36">
        <f>Inputs!$B$13</f>
        <v>12660</v>
      </c>
      <c r="X2581" s="36">
        <f t="shared" si="403"/>
        <v>13865.532951301973</v>
      </c>
      <c r="Y2581" s="36">
        <f t="shared" si="404"/>
        <v>15466.231184901068</v>
      </c>
      <c r="Z2581" s="36">
        <f t="shared" si="405"/>
        <v>17574.936829488674</v>
      </c>
      <c r="AA2581" s="36">
        <f t="shared" si="406"/>
        <v>20335.275763195572</v>
      </c>
      <c r="AB2581" s="36">
        <f t="shared" si="407"/>
        <v>59321.079551411043</v>
      </c>
      <c r="AC2581" s="36">
        <f t="shared" si="408"/>
        <v>290262.91039272706</v>
      </c>
      <c r="AD2581" s="36">
        <f t="shared" si="409"/>
        <v>180741.72105783105</v>
      </c>
    </row>
    <row r="2582" spans="1:30" ht="14.25" customHeight="1" x14ac:dyDescent="0.25">
      <c r="A2582" s="16">
        <v>2566</v>
      </c>
      <c r="B2582" s="34">
        <v>0.22531339264397801</v>
      </c>
      <c r="C2582" s="34">
        <v>8.6266290898691395E-2</v>
      </c>
      <c r="D2582" s="34">
        <v>3.4430389838502697E-2</v>
      </c>
      <c r="E2582" s="34">
        <v>5.4166792242278002E-2</v>
      </c>
      <c r="F2582" s="34">
        <v>9.0708089984653708E-3</v>
      </c>
      <c r="G2582" s="34">
        <v>0.19515791237001601</v>
      </c>
      <c r="H2582" s="35">
        <v>1.05139527820142</v>
      </c>
      <c r="I2582" s="34">
        <v>9.9620465734811897E-2</v>
      </c>
      <c r="J2582" s="34">
        <v>2.4018399062602402E-2</v>
      </c>
      <c r="K2582" s="36">
        <f>Inputs!$B$12*(1+$B2582)^4</f>
        <v>135250.84024661352</v>
      </c>
      <c r="L2582" s="36">
        <f t="shared" si="400"/>
        <v>17461.470278370314</v>
      </c>
      <c r="M2582" s="36">
        <f t="shared" si="401"/>
        <v>202651.30569024984</v>
      </c>
      <c r="N2582" s="37">
        <f>M2582/Inputs!$B$6</f>
        <v>308.91967330830767</v>
      </c>
      <c r="O2582" s="38">
        <f>IF(N2582&gt;Inputs!$B$4,1,0)</f>
        <v>0</v>
      </c>
      <c r="P2582" s="34">
        <f t="shared" si="402"/>
        <v>7.5602066672209492E-2</v>
      </c>
      <c r="Q2582" s="36">
        <f>Inputs!$B$12*(1+$B2582)^0*$C2582+Inputs!$B$29*(1+$D2582)^0*Inputs!$B$19+Inputs!$B$30*(1+$E2582)^0*Inputs!$B$20+Inputs!$B$31*(1+$F2582)^0*Inputs!$B$21+Inputs!$B$22*(1+Inputs!$B$23)^0</f>
        <v>13198.021481348405</v>
      </c>
      <c r="R2582" s="36">
        <f>Inputs!$B$12*(1+$B2582)^1*$C2582+Inputs!$B$29*(1+$D2582)^1*Inputs!$B$19+Inputs!$B$30*(1+$E2582)^1*Inputs!$B$20+Inputs!$B$31*(1+$F2582)^1*Inputs!$B$21+Inputs!$B$22*(1+Inputs!$B$23)^1</f>
        <v>14585.729232812781</v>
      </c>
      <c r="S2582" s="36">
        <f>Inputs!$B$12*(1+$B2582)^2*$C2582+Inputs!$B$29*(1+$D2582)^2*Inputs!$B$19+Inputs!$B$30*(1+$E2582)^2*Inputs!$B$20+Inputs!$B$31*(1+$F2582)^2*Inputs!$B$21+Inputs!$B$22*(1+Inputs!$B$23)^2</f>
        <v>16245.778561173</v>
      </c>
      <c r="T2582" s="36">
        <f>Inputs!$B$12*(1+$B2582)^3*$C2582+Inputs!$B$29*(1+$D2582)^3*Inputs!$B$19+Inputs!$B$30*(1+$E2582)^3*Inputs!$B$20+Inputs!$B$31*(1+$F2582)^3*Inputs!$B$21+Inputs!$B$22*(1+Inputs!$B$23)^3</f>
        <v>18237.84865508345</v>
      </c>
      <c r="U2582" s="36">
        <f>Inputs!$B$12*(1+$B2582)^4*$C2582+Inputs!$B$29*(1+$D2582)^4*Inputs!$B$19+Inputs!$B$30*(1+$E2582)^4*Inputs!$B$20+Inputs!$B$31*(1+$F2582)^4*Inputs!$B$21+Inputs!$B$22*(1+Inputs!$B$23)^4</f>
        <v>20634.98264299778</v>
      </c>
      <c r="V2582" s="35">
        <f>Inputs!$B$13/(Q2582*(1-$G2582))</f>
        <v>1.1918296786267948</v>
      </c>
      <c r="W2582" s="36">
        <f>Inputs!$B$13</f>
        <v>12660</v>
      </c>
      <c r="X2582" s="36">
        <f t="shared" si="403"/>
        <v>13578.990224023968</v>
      </c>
      <c r="Y2582" s="36">
        <f t="shared" si="404"/>
        <v>14665.404309199968</v>
      </c>
      <c r="Z2582" s="36">
        <f t="shared" si="405"/>
        <v>15948.342991559884</v>
      </c>
      <c r="AA2582" s="36">
        <f t="shared" si="406"/>
        <v>17461.470278370314</v>
      </c>
      <c r="AB2582" s="36">
        <f t="shared" si="407"/>
        <v>55541.768066858451</v>
      </c>
      <c r="AC2582" s="36">
        <f t="shared" si="408"/>
        <v>236512.93710346145</v>
      </c>
      <c r="AD2582" s="36">
        <f t="shared" si="409"/>
        <v>147109.53762339137</v>
      </c>
    </row>
    <row r="2583" spans="1:30" ht="14.25" customHeight="1" x14ac:dyDescent="0.25">
      <c r="A2583" s="16">
        <v>2567</v>
      </c>
      <c r="B2583" s="34">
        <v>0.314067502630131</v>
      </c>
      <c r="C2583" s="34">
        <v>5.80941876558312E-2</v>
      </c>
      <c r="D2583" s="34">
        <v>4.8968398399549702E-2</v>
      </c>
      <c r="E2583" s="34">
        <v>4.5686763765159198E-2</v>
      </c>
      <c r="F2583" s="34">
        <v>1.78648461508549E-3</v>
      </c>
      <c r="G2583" s="34">
        <v>0.17457630491158199</v>
      </c>
      <c r="H2583" s="35">
        <v>1.1029568169495001</v>
      </c>
      <c r="I2583" s="34">
        <v>0.105991508467113</v>
      </c>
      <c r="J2583" s="34">
        <v>1.9985552531897599E-2</v>
      </c>
      <c r="K2583" s="36">
        <f>Inputs!$B$12*(1+$B2583)^4</f>
        <v>178904.78280116408</v>
      </c>
      <c r="L2583" s="36">
        <f t="shared" si="400"/>
        <v>17612.159841297525</v>
      </c>
      <c r="M2583" s="36">
        <f t="shared" si="401"/>
        <v>180732.99283985011</v>
      </c>
      <c r="N2583" s="37">
        <f>M2583/Inputs!$B$6</f>
        <v>275.50761103635688</v>
      </c>
      <c r="O2583" s="38">
        <f>IF(N2583&gt;Inputs!$B$4,1,0)</f>
        <v>0</v>
      </c>
      <c r="P2583" s="34">
        <f t="shared" si="402"/>
        <v>8.60059559352154E-2</v>
      </c>
      <c r="Q2583" s="36">
        <f>Inputs!$B$12*(1+$B2583)^0*$C2583+Inputs!$B$29*(1+$D2583)^0*Inputs!$B$19+Inputs!$B$30*(1+$E2583)^0*Inputs!$B$20+Inputs!$B$31*(1+$F2583)^0*Inputs!$B$21+Inputs!$B$22*(1+Inputs!$B$23)^0</f>
        <v>11507.695286776794</v>
      </c>
      <c r="R2583" s="36">
        <f>Inputs!$B$12*(1+$B2583)^1*$C2583+Inputs!$B$29*(1+$D2583)^1*Inputs!$B$19+Inputs!$B$30*(1+$E2583)^1*Inputs!$B$20+Inputs!$B$31*(1+$F2583)^1*Inputs!$B$21+Inputs!$B$22*(1+Inputs!$B$23)^1</f>
        <v>12817.712867672981</v>
      </c>
      <c r="S2583" s="36">
        <f>Inputs!$B$12*(1+$B2583)^2*$C2583+Inputs!$B$29*(1+$D2583)^2*Inputs!$B$19+Inputs!$B$30*(1+$E2583)^2*Inputs!$B$20+Inputs!$B$31*(1+$F2583)^2*Inputs!$B$21+Inputs!$B$22*(1+Inputs!$B$23)^2</f>
        <v>14482.643859521879</v>
      </c>
      <c r="T2583" s="36">
        <f>Inputs!$B$12*(1+$B2583)^3*$C2583+Inputs!$B$29*(1+$D2583)^3*Inputs!$B$19+Inputs!$B$30*(1+$E2583)^3*Inputs!$B$20+Inputs!$B$31*(1+$F2583)^3*Inputs!$B$21+Inputs!$B$22*(1+Inputs!$B$23)^3</f>
        <v>16611.035315957786</v>
      </c>
      <c r="U2583" s="36">
        <f>Inputs!$B$12*(1+$B2583)^4*$C2583+Inputs!$B$29*(1+$D2583)^4*Inputs!$B$19+Inputs!$B$30*(1+$E2583)^4*Inputs!$B$20+Inputs!$B$31*(1+$F2583)^4*Inputs!$B$21+Inputs!$B$22*(1+Inputs!$B$23)^4</f>
        <v>19345.376092090948</v>
      </c>
      <c r="V2583" s="35">
        <f>Inputs!$B$13/(Q2583*(1-$G2583))</f>
        <v>1.3328105451610077</v>
      </c>
      <c r="W2583" s="36">
        <f>Inputs!$B$13</f>
        <v>12660</v>
      </c>
      <c r="X2583" s="36">
        <f t="shared" si="403"/>
        <v>13493.228467145143</v>
      </c>
      <c r="Y2583" s="36">
        <f t="shared" si="404"/>
        <v>14558.96809079034</v>
      </c>
      <c r="Z2583" s="36">
        <f t="shared" si="405"/>
        <v>15910.686987510691</v>
      </c>
      <c r="AA2583" s="36">
        <f t="shared" si="406"/>
        <v>17612.159841297525</v>
      </c>
      <c r="AB2583" s="36">
        <f t="shared" si="407"/>
        <v>54515.616470817637</v>
      </c>
      <c r="AC2583" s="36">
        <f t="shared" si="408"/>
        <v>208870.98331349957</v>
      </c>
      <c r="AD2583" s="36">
        <f t="shared" si="409"/>
        <v>126217.37636903247</v>
      </c>
    </row>
    <row r="2584" spans="1:30" ht="14.25" customHeight="1" x14ac:dyDescent="0.25">
      <c r="A2584" s="16">
        <v>2568</v>
      </c>
      <c r="B2584" s="34">
        <v>0.26287581973267898</v>
      </c>
      <c r="C2584" s="34">
        <v>7.7401182433035301E-2</v>
      </c>
      <c r="D2584" s="34">
        <v>3.5085322204791103E-2</v>
      </c>
      <c r="E2584" s="34">
        <v>5.8018618211867601E-2</v>
      </c>
      <c r="F2584" s="34">
        <v>1.82579423461279E-2</v>
      </c>
      <c r="G2584" s="34">
        <v>0.19134124335106201</v>
      </c>
      <c r="H2584" s="35">
        <v>1.04024308360923</v>
      </c>
      <c r="I2584" s="34">
        <v>8.9580780899430307E-2</v>
      </c>
      <c r="J2584" s="34">
        <v>2.4792542437487301E-2</v>
      </c>
      <c r="K2584" s="36">
        <f>Inputs!$B$12*(1+$B2584)^4</f>
        <v>152613.81257859326</v>
      </c>
      <c r="L2584" s="36">
        <f t="shared" si="400"/>
        <v>17671.758674869121</v>
      </c>
      <c r="M2584" s="36">
        <f t="shared" si="401"/>
        <v>239372.57557767973</v>
      </c>
      <c r="N2584" s="37">
        <f>M2584/Inputs!$B$6</f>
        <v>364.8972188684142</v>
      </c>
      <c r="O2584" s="38">
        <f>IF(N2584&gt;Inputs!$B$4,1,0)</f>
        <v>0</v>
      </c>
      <c r="P2584" s="34">
        <f t="shared" si="402"/>
        <v>6.478823846194301E-2</v>
      </c>
      <c r="Q2584" s="36">
        <f>Inputs!$B$12*(1+$B2584)^0*$C2584+Inputs!$B$29*(1+$D2584)^0*Inputs!$B$19+Inputs!$B$30*(1+$E2584)^0*Inputs!$B$20+Inputs!$B$31*(1+$F2584)^0*Inputs!$B$21+Inputs!$B$22*(1+Inputs!$B$23)^0</f>
        <v>12666.11497340904</v>
      </c>
      <c r="R2584" s="36">
        <f>Inputs!$B$12*(1+$B2584)^1*$C2584+Inputs!$B$29*(1+$D2584)^1*Inputs!$B$19+Inputs!$B$30*(1+$E2584)^1*Inputs!$B$20+Inputs!$B$31*(1+$F2584)^1*Inputs!$B$21+Inputs!$B$22*(1+Inputs!$B$23)^1</f>
        <v>14161.710225851537</v>
      </c>
      <c r="S2584" s="36">
        <f>Inputs!$B$12*(1+$B2584)^2*$C2584+Inputs!$B$29*(1+$D2584)^2*Inputs!$B$19+Inputs!$B$30*(1+$E2584)^2*Inputs!$B$20+Inputs!$B$31*(1+$F2584)^2*Inputs!$B$21+Inputs!$B$22*(1+Inputs!$B$23)^2</f>
        <v>15990.173219610158</v>
      </c>
      <c r="T2584" s="36">
        <f>Inputs!$B$12*(1+$B2584)^3*$C2584+Inputs!$B$29*(1+$D2584)^3*Inputs!$B$19+Inputs!$B$30*(1+$E2584)^3*Inputs!$B$20+Inputs!$B$31*(1+$F2584)^3*Inputs!$B$21+Inputs!$B$22*(1+Inputs!$B$23)^3</f>
        <v>18236.464816080072</v>
      </c>
      <c r="U2584" s="36">
        <f>Inputs!$B$12*(1+$B2584)^4*$C2584+Inputs!$B$29*(1+$D2584)^4*Inputs!$B$19+Inputs!$B$30*(1+$E2584)^4*Inputs!$B$20+Inputs!$B$31*(1+$F2584)^4*Inputs!$B$21+Inputs!$B$22*(1+Inputs!$B$23)^4</f>
        <v>21007.754887263069</v>
      </c>
      <c r="V2584" s="35">
        <f>Inputs!$B$13/(Q2584*(1-$G2584))</f>
        <v>1.2360185426741961</v>
      </c>
      <c r="W2584" s="36">
        <f>Inputs!$B$13</f>
        <v>12660</v>
      </c>
      <c r="X2584" s="36">
        <f t="shared" si="403"/>
        <v>13594.368507857755</v>
      </c>
      <c r="Y2584" s="36">
        <f t="shared" si="404"/>
        <v>14716.707001966603</v>
      </c>
      <c r="Z2584" s="36">
        <f t="shared" si="405"/>
        <v>16062.323755706822</v>
      </c>
      <c r="AA2584" s="36">
        <f t="shared" si="406"/>
        <v>17671.758674869121</v>
      </c>
      <c r="AB2584" s="36">
        <f t="shared" si="407"/>
        <v>57351.202600822107</v>
      </c>
      <c r="AC2584" s="36">
        <f t="shared" si="408"/>
        <v>279524.29224323953</v>
      </c>
      <c r="AD2584" s="36">
        <f t="shared" si="409"/>
        <v>182021.37297685762</v>
      </c>
    </row>
    <row r="2585" spans="1:30" ht="14.25" customHeight="1" x14ac:dyDescent="0.25">
      <c r="A2585" s="16">
        <v>2569</v>
      </c>
      <c r="B2585" s="34">
        <v>0.35453104850971301</v>
      </c>
      <c r="C2585" s="34">
        <v>8.0951229569504707E-2</v>
      </c>
      <c r="D2585" s="34">
        <v>1.36183282545006E-2</v>
      </c>
      <c r="E2585" s="34">
        <v>3.9914728836387199E-2</v>
      </c>
      <c r="F2585" s="34">
        <v>7.1281929000415502E-3</v>
      </c>
      <c r="G2585" s="34">
        <v>0.18364004340339601</v>
      </c>
      <c r="H2585" s="35">
        <v>1.0247511069292901</v>
      </c>
      <c r="I2585" s="34">
        <v>9.8018006629007295E-2</v>
      </c>
      <c r="J2585" s="34">
        <v>2.56225152490848E-2</v>
      </c>
      <c r="K2585" s="36">
        <f>Inputs!$B$12*(1+$B2585)^4</f>
        <v>201979.41399547635</v>
      </c>
      <c r="L2585" s="36">
        <f t="shared" si="400"/>
        <v>20765.863023048238</v>
      </c>
      <c r="M2585" s="36">
        <f t="shared" si="401"/>
        <v>244467.85433393694</v>
      </c>
      <c r="N2585" s="37">
        <f>M2585/Inputs!$B$6</f>
        <v>372.66441209441604</v>
      </c>
      <c r="O2585" s="38">
        <f>IF(N2585&gt;Inputs!$B$4,1,0)</f>
        <v>0</v>
      </c>
      <c r="P2585" s="34">
        <f t="shared" si="402"/>
        <v>7.2395491379922489E-2</v>
      </c>
      <c r="Q2585" s="36">
        <f>Inputs!$B$12*(1+$B2585)^0*$C2585+Inputs!$B$29*(1+$D2585)^0*Inputs!$B$19+Inputs!$B$30*(1+$E2585)^0*Inputs!$B$20+Inputs!$B$31*(1+$F2585)^0*Inputs!$B$21+Inputs!$B$22*(1+Inputs!$B$23)^0</f>
        <v>12879.117801597204</v>
      </c>
      <c r="R2585" s="36">
        <f>Inputs!$B$12*(1+$B2585)^1*$C2585+Inputs!$B$29*(1+$D2585)^1*Inputs!$B$19+Inputs!$B$30*(1+$E2585)^1*Inputs!$B$20+Inputs!$B$31*(1+$F2585)^1*Inputs!$B$21+Inputs!$B$22*(1+Inputs!$B$23)^1</f>
        <v>14709.392902084561</v>
      </c>
      <c r="S2585" s="36">
        <f>Inputs!$B$12*(1+$B2585)^2*$C2585+Inputs!$B$29*(1+$D2585)^2*Inputs!$B$19+Inputs!$B$30*(1+$E2585)^2*Inputs!$B$20+Inputs!$B$31*(1+$F2585)^2*Inputs!$B$21+Inputs!$B$22*(1+Inputs!$B$23)^2</f>
        <v>17152.935094346034</v>
      </c>
      <c r="T2585" s="36">
        <f>Inputs!$B$12*(1+$B2585)^3*$C2585+Inputs!$B$29*(1+$D2585)^3*Inputs!$B$19+Inputs!$B$30*(1+$E2585)^3*Inputs!$B$20+Inputs!$B$31*(1+$F2585)^3*Inputs!$B$21+Inputs!$B$22*(1+Inputs!$B$23)^3</f>
        <v>20426.29187911607</v>
      </c>
      <c r="U2585" s="36">
        <f>Inputs!$B$12*(1+$B2585)^4*$C2585+Inputs!$B$29*(1+$D2585)^4*Inputs!$B$19+Inputs!$B$30*(1+$E2585)^4*Inputs!$B$20+Inputs!$B$31*(1+$F2585)^4*Inputs!$B$21+Inputs!$B$22*(1+Inputs!$B$23)^4</f>
        <v>24822.750091154336</v>
      </c>
      <c r="V2585" s="35">
        <f>Inputs!$B$13/(Q2585*(1-$G2585))</f>
        <v>1.2041092597314287</v>
      </c>
      <c r="W2585" s="36">
        <f>Inputs!$B$13</f>
        <v>12660</v>
      </c>
      <c r="X2585" s="36">
        <f t="shared" si="403"/>
        <v>13920.695547057741</v>
      </c>
      <c r="Y2585" s="36">
        <f t="shared" si="404"/>
        <v>15605.331698914437</v>
      </c>
      <c r="Z2585" s="36">
        <f t="shared" si="405"/>
        <v>17835.645147400239</v>
      </c>
      <c r="AA2585" s="36">
        <f t="shared" si="406"/>
        <v>20765.863023048238</v>
      </c>
      <c r="AB2585" s="36">
        <f t="shared" si="407"/>
        <v>60145.206843457716</v>
      </c>
      <c r="AC2585" s="36">
        <f t="shared" si="408"/>
        <v>294188.71616255475</v>
      </c>
      <c r="AD2585" s="36">
        <f t="shared" si="409"/>
        <v>184322.64749047923</v>
      </c>
    </row>
    <row r="2586" spans="1:30" ht="14.25" customHeight="1" x14ac:dyDescent="0.25">
      <c r="A2586" s="16">
        <v>2570</v>
      </c>
      <c r="B2586" s="34">
        <v>0.258890409390794</v>
      </c>
      <c r="C2586" s="34">
        <v>9.0423502088669894E-2</v>
      </c>
      <c r="D2586" s="34">
        <v>1.6252373259929301E-2</v>
      </c>
      <c r="E2586" s="34">
        <v>5.2924314446316602E-2</v>
      </c>
      <c r="F2586" s="34">
        <v>2.9036144510214301E-2</v>
      </c>
      <c r="G2586" s="34">
        <v>0.18448423109946999</v>
      </c>
      <c r="H2586" s="35">
        <v>1.0721069092156099</v>
      </c>
      <c r="I2586" s="34">
        <v>9.5091071078918704E-2</v>
      </c>
      <c r="J2586" s="34">
        <v>1.7269684643018798E-2</v>
      </c>
      <c r="K2586" s="36">
        <f>Inputs!$B$12*(1+$B2586)^4</f>
        <v>150696.42523526362</v>
      </c>
      <c r="L2586" s="36">
        <f t="shared" si="400"/>
        <v>19848.953583006027</v>
      </c>
      <c r="M2586" s="36">
        <f t="shared" si="401"/>
        <v>224554.42187492433</v>
      </c>
      <c r="N2586" s="37">
        <f>M2586/Inputs!$B$6</f>
        <v>342.30856993128708</v>
      </c>
      <c r="O2586" s="38">
        <f>IF(N2586&gt;Inputs!$B$4,1,0)</f>
        <v>0</v>
      </c>
      <c r="P2586" s="34">
        <f t="shared" si="402"/>
        <v>7.7821386435899906E-2</v>
      </c>
      <c r="Q2586" s="36">
        <f>Inputs!$B$12*(1+$B2586)^0*$C2586+Inputs!$B$29*(1+$D2586)^0*Inputs!$B$19+Inputs!$B$30*(1+$E2586)^0*Inputs!$B$20+Inputs!$B$31*(1+$F2586)^0*Inputs!$B$21+Inputs!$B$22*(1+Inputs!$B$23)^0</f>
        <v>13447.454152747116</v>
      </c>
      <c r="R2586" s="36">
        <f>Inputs!$B$12*(1+$B2586)^1*$C2586+Inputs!$B$29*(1+$D2586)^1*Inputs!$B$19+Inputs!$B$30*(1+$E2586)^1*Inputs!$B$20+Inputs!$B$31*(1+$F2586)^1*Inputs!$B$21+Inputs!$B$22*(1+Inputs!$B$23)^1</f>
        <v>15100.548616639619</v>
      </c>
      <c r="S2586" s="36">
        <f>Inputs!$B$12*(1+$B2586)^2*$C2586+Inputs!$B$29*(1+$D2586)^2*Inputs!$B$19+Inputs!$B$30*(1+$E2586)^2*Inputs!$B$20+Inputs!$B$31*(1+$F2586)^2*Inputs!$B$21+Inputs!$B$22*(1+Inputs!$B$23)^2</f>
        <v>17126.914610183252</v>
      </c>
      <c r="T2586" s="36">
        <f>Inputs!$B$12*(1+$B2586)^3*$C2586+Inputs!$B$29*(1+$D2586)^3*Inputs!$B$19+Inputs!$B$30*(1+$E2586)^3*Inputs!$B$20+Inputs!$B$31*(1+$F2586)^3*Inputs!$B$21+Inputs!$B$22*(1+Inputs!$B$23)^3</f>
        <v>19621.12815955437</v>
      </c>
      <c r="U2586" s="36">
        <f>Inputs!$B$12*(1+$B2586)^4*$C2586+Inputs!$B$29*(1+$D2586)^4*Inputs!$B$19+Inputs!$B$30*(1+$E2586)^4*Inputs!$B$20+Inputs!$B$31*(1+$F2586)^4*Inputs!$B$21+Inputs!$B$22*(1+Inputs!$B$23)^4</f>
        <v>22702.158855391855</v>
      </c>
      <c r="V2586" s="35">
        <f>Inputs!$B$13/(Q2586*(1-$G2586))</f>
        <v>1.1544131637642061</v>
      </c>
      <c r="W2586" s="36">
        <f>Inputs!$B$13</f>
        <v>12660</v>
      </c>
      <c r="X2586" s="36">
        <f t="shared" si="403"/>
        <v>13962.89784883317</v>
      </c>
      <c r="Y2586" s="36">
        <f t="shared" si="404"/>
        <v>15549.202326710905</v>
      </c>
      <c r="Z2586" s="36">
        <f t="shared" si="405"/>
        <v>17484.399125266231</v>
      </c>
      <c r="AA2586" s="36">
        <f t="shared" si="406"/>
        <v>19848.953583006027</v>
      </c>
      <c r="AB2586" s="36">
        <f t="shared" si="407"/>
        <v>59805.126736682738</v>
      </c>
      <c r="AC2586" s="36">
        <f t="shared" si="408"/>
        <v>259462.59346728591</v>
      </c>
      <c r="AD2586" s="36">
        <f t="shared" si="409"/>
        <v>164749.29513824161</v>
      </c>
    </row>
    <row r="2587" spans="1:30" ht="14.25" customHeight="1" x14ac:dyDescent="0.25">
      <c r="A2587" s="16">
        <v>2571</v>
      </c>
      <c r="B2587" s="34">
        <v>0.29621018141754002</v>
      </c>
      <c r="C2587" s="34">
        <v>4.48295069674714E-2</v>
      </c>
      <c r="D2587" s="34">
        <v>3.4394833177590803E-2</v>
      </c>
      <c r="E2587" s="34">
        <v>2.8953574409959802E-2</v>
      </c>
      <c r="F2587" s="34">
        <v>8.7740310041046002E-4</v>
      </c>
      <c r="G2587" s="34">
        <v>0.187634474059057</v>
      </c>
      <c r="H2587" s="35">
        <v>1.04142143814415</v>
      </c>
      <c r="I2587" s="34">
        <v>9.4318372062593206E-2</v>
      </c>
      <c r="J2587" s="34">
        <v>2.8536566199893702E-2</v>
      </c>
      <c r="K2587" s="36">
        <f>Inputs!$B$12*(1+$B2587)^4</f>
        <v>169376.4257692176</v>
      </c>
      <c r="L2587" s="36">
        <f t="shared" si="400"/>
        <v>13640.891498848157</v>
      </c>
      <c r="M2587" s="36">
        <f t="shared" si="401"/>
        <v>185967.11532560014</v>
      </c>
      <c r="N2587" s="37">
        <f>M2587/Inputs!$B$6</f>
        <v>283.4864562890246</v>
      </c>
      <c r="O2587" s="38">
        <f>IF(N2587&gt;Inputs!$B$4,1,0)</f>
        <v>0</v>
      </c>
      <c r="P2587" s="34">
        <f t="shared" si="402"/>
        <v>6.5781805862699508E-2</v>
      </c>
      <c r="Q2587" s="36">
        <f>Inputs!$B$12*(1+$B2587)^0*$C2587+Inputs!$B$29*(1+$D2587)^0*Inputs!$B$19+Inputs!$B$30*(1+$E2587)^0*Inputs!$B$20+Inputs!$B$31*(1+$F2587)^0*Inputs!$B$21+Inputs!$B$22*(1+Inputs!$B$23)^0</f>
        <v>10711.814445475204</v>
      </c>
      <c r="R2587" s="36">
        <f>Inputs!$B$12*(1+$B2587)^1*$C2587+Inputs!$B$29*(1+$D2587)^1*Inputs!$B$19+Inputs!$B$30*(1+$E2587)^1*Inputs!$B$20+Inputs!$B$31*(1+$F2587)^1*Inputs!$B$21+Inputs!$B$22*(1+Inputs!$B$23)^1</f>
        <v>11629.656050150314</v>
      </c>
      <c r="S2587" s="36">
        <f>Inputs!$B$12*(1+$B2587)^2*$C2587+Inputs!$B$29*(1+$D2587)^2*Inputs!$B$19+Inputs!$B$30*(1+$E2587)^2*Inputs!$B$20+Inputs!$B$31*(1+$F2587)^2*Inputs!$B$21+Inputs!$B$22*(1+Inputs!$B$23)^2</f>
        <v>12787.439781327415</v>
      </c>
      <c r="T2587" s="36">
        <f>Inputs!$B$12*(1+$B2587)^3*$C2587+Inputs!$B$29*(1+$D2587)^3*Inputs!$B$19+Inputs!$B$30*(1+$E2587)^3*Inputs!$B$20+Inputs!$B$31*(1+$F2587)^3*Inputs!$B$21+Inputs!$B$22*(1+Inputs!$B$23)^3</f>
        <v>14255.20481239306</v>
      </c>
      <c r="U2587" s="36">
        <f>Inputs!$B$12*(1+$B2587)^4*$C2587+Inputs!$B$29*(1+$D2587)^4*Inputs!$B$19+Inputs!$B$30*(1+$E2587)^4*Inputs!$B$20+Inputs!$B$31*(1+$F2587)^4*Inputs!$B$21+Inputs!$B$22*(1+Inputs!$B$23)^4</f>
        <v>16123.701737212872</v>
      </c>
      <c r="V2587" s="35">
        <f>Inputs!$B$13/(Q2587*(1-$G2587))</f>
        <v>1.4548532197023454</v>
      </c>
      <c r="W2587" s="36">
        <f>Inputs!$B$13</f>
        <v>12660</v>
      </c>
      <c r="X2587" s="36">
        <f t="shared" si="403"/>
        <v>12768.294383886148</v>
      </c>
      <c r="Y2587" s="36">
        <f t="shared" si="404"/>
        <v>12965.744486946227</v>
      </c>
      <c r="Z2587" s="36">
        <f t="shared" si="405"/>
        <v>13257.045478184609</v>
      </c>
      <c r="AA2587" s="36">
        <f t="shared" si="406"/>
        <v>13640.891498848157</v>
      </c>
      <c r="AB2587" s="36">
        <f t="shared" si="407"/>
        <v>50061.235435877068</v>
      </c>
      <c r="AC2587" s="36">
        <f t="shared" si="408"/>
        <v>213283.22502143672</v>
      </c>
      <c r="AD2587" s="36">
        <f t="shared" si="409"/>
        <v>135905.87988972309</v>
      </c>
    </row>
    <row r="2588" spans="1:30" ht="14.25" customHeight="1" x14ac:dyDescent="0.25">
      <c r="A2588" s="16">
        <v>2572</v>
      </c>
      <c r="B2588" s="34">
        <v>0.26809208078131502</v>
      </c>
      <c r="C2588" s="34">
        <v>9.9246491168982806E-2</v>
      </c>
      <c r="D2588" s="34">
        <v>1.9700645120752199E-2</v>
      </c>
      <c r="E2588" s="34">
        <v>7.8848632781930494E-2</v>
      </c>
      <c r="F2588" s="34">
        <v>7.1041507353249199E-3</v>
      </c>
      <c r="G2588" s="34">
        <v>0.18853374620923999</v>
      </c>
      <c r="H2588" s="35">
        <v>1.0168511431954399</v>
      </c>
      <c r="I2588" s="34">
        <v>9.8023368287368601E-2</v>
      </c>
      <c r="J2588" s="34">
        <v>2.4914746837101001E-2</v>
      </c>
      <c r="K2588" s="36">
        <f>Inputs!$B$12*(1+$B2588)^4</f>
        <v>155150.94028821131</v>
      </c>
      <c r="L2588" s="36">
        <f t="shared" si="400"/>
        <v>20149.360664887874</v>
      </c>
      <c r="M2588" s="36">
        <f t="shared" si="401"/>
        <v>236696.07556923133</v>
      </c>
      <c r="N2588" s="37">
        <f>M2588/Inputs!$B$6</f>
        <v>360.81718836773069</v>
      </c>
      <c r="O2588" s="38">
        <f>IF(N2588&gt;Inputs!$B$4,1,0)</f>
        <v>0</v>
      </c>
      <c r="P2588" s="34">
        <f t="shared" si="402"/>
        <v>7.31086214502676E-2</v>
      </c>
      <c r="Q2588" s="36">
        <f>Inputs!$B$12*(1+$B2588)^0*$C2588+Inputs!$B$29*(1+$D2588)^0*Inputs!$B$19+Inputs!$B$30*(1+$E2588)^0*Inputs!$B$20+Inputs!$B$31*(1+$F2588)^0*Inputs!$B$21+Inputs!$B$22*(1+Inputs!$B$23)^0</f>
        <v>13976.833497565891</v>
      </c>
      <c r="R2588" s="36">
        <f>Inputs!$B$12*(1+$B2588)^1*$C2588+Inputs!$B$29*(1+$D2588)^1*Inputs!$B$19+Inputs!$B$30*(1+$E2588)^1*Inputs!$B$20+Inputs!$B$31*(1+$F2588)^1*Inputs!$B$21+Inputs!$B$22*(1+Inputs!$B$23)^1</f>
        <v>15799.249145948157</v>
      </c>
      <c r="S2588" s="36">
        <f>Inputs!$B$12*(1+$B2588)^2*$C2588+Inputs!$B$29*(1+$D2588)^2*Inputs!$B$19+Inputs!$B$30*(1+$E2588)^2*Inputs!$B$20+Inputs!$B$31*(1+$F2588)^2*Inputs!$B$21+Inputs!$B$22*(1+Inputs!$B$23)^2</f>
        <v>18064.700494448232</v>
      </c>
      <c r="T2588" s="36">
        <f>Inputs!$B$12*(1+$B2588)^3*$C2588+Inputs!$B$29*(1+$D2588)^3*Inputs!$B$19+Inputs!$B$30*(1+$E2588)^3*Inputs!$B$20+Inputs!$B$31*(1+$F2588)^3*Inputs!$B$21+Inputs!$B$22*(1+Inputs!$B$23)^3</f>
        <v>20889.12379511664</v>
      </c>
      <c r="U2588" s="36">
        <f>Inputs!$B$12*(1+$B2588)^4*$C2588+Inputs!$B$29*(1+$D2588)^4*Inputs!$B$19+Inputs!$B$30*(1+$E2588)^4*Inputs!$B$20+Inputs!$B$31*(1+$F2588)^4*Inputs!$B$21+Inputs!$B$22*(1+Inputs!$B$23)^4</f>
        <v>24419.312109830618</v>
      </c>
      <c r="V2588" s="35">
        <f>Inputs!$B$13/(Q2588*(1-$G2588))</f>
        <v>1.116231953226501</v>
      </c>
      <c r="W2588" s="36">
        <f>Inputs!$B$13</f>
        <v>12660</v>
      </c>
      <c r="X2588" s="36">
        <f t="shared" si="403"/>
        <v>13992.18661106619</v>
      </c>
      <c r="Y2588" s="36">
        <f t="shared" si="404"/>
        <v>15634.320393536691</v>
      </c>
      <c r="Z2588" s="36">
        <f t="shared" si="405"/>
        <v>17657.606241263547</v>
      </c>
      <c r="AA2588" s="36">
        <f t="shared" si="406"/>
        <v>20149.360664887874</v>
      </c>
      <c r="AB2588" s="36">
        <f t="shared" si="407"/>
        <v>59716.763314225595</v>
      </c>
      <c r="AC2588" s="36">
        <f t="shared" si="408"/>
        <v>282475.26044286264</v>
      </c>
      <c r="AD2588" s="36">
        <f t="shared" si="409"/>
        <v>176979.31225500573</v>
      </c>
    </row>
    <row r="2589" spans="1:30" ht="14.25" customHeight="1" x14ac:dyDescent="0.25">
      <c r="A2589" s="16">
        <v>2573</v>
      </c>
      <c r="B2589" s="34">
        <v>0.164554574154025</v>
      </c>
      <c r="C2589" s="34">
        <v>9.4972396589862798E-2</v>
      </c>
      <c r="D2589" s="34">
        <v>4.86399760026274E-2</v>
      </c>
      <c r="E2589" s="34">
        <v>2.9096037474437699E-2</v>
      </c>
      <c r="F2589" s="34">
        <v>2.9886727980783699E-2</v>
      </c>
      <c r="G2589" s="34">
        <v>0.19592937094146201</v>
      </c>
      <c r="H2589" s="35">
        <v>1.1376268334972299</v>
      </c>
      <c r="I2589" s="34">
        <v>9.3359679824222497E-2</v>
      </c>
      <c r="J2589" s="34">
        <v>1.7260505796055599E-2</v>
      </c>
      <c r="K2589" s="36">
        <f>Inputs!$B$12*(1+$B2589)^4</f>
        <v>110354.64870424832</v>
      </c>
      <c r="L2589" s="36">
        <f t="shared" si="400"/>
        <v>18087.494019023401</v>
      </c>
      <c r="M2589" s="36">
        <f t="shared" si="401"/>
        <v>212438.38180835202</v>
      </c>
      <c r="N2589" s="37">
        <f>M2589/Inputs!$B$6</f>
        <v>323.83899665907319</v>
      </c>
      <c r="O2589" s="38">
        <f>IF(N2589&gt;Inputs!$B$4,1,0)</f>
        <v>0</v>
      </c>
      <c r="P2589" s="34">
        <f t="shared" si="402"/>
        <v>7.6099174028166905E-2</v>
      </c>
      <c r="Q2589" s="36">
        <f>Inputs!$B$12*(1+$B2589)^0*$C2589+Inputs!$B$29*(1+$D2589)^0*Inputs!$B$19+Inputs!$B$30*(1+$E2589)^0*Inputs!$B$20+Inputs!$B$31*(1+$F2589)^0*Inputs!$B$21+Inputs!$B$22*(1+Inputs!$B$23)^0</f>
        <v>13720.387822818691</v>
      </c>
      <c r="R2589" s="36">
        <f>Inputs!$B$12*(1+$B2589)^1*$C2589+Inputs!$B$29*(1+$D2589)^1*Inputs!$B$19+Inputs!$B$30*(1+$E2589)^1*Inputs!$B$20+Inputs!$B$31*(1+$F2589)^1*Inputs!$B$21+Inputs!$B$22*(1+Inputs!$B$23)^1</f>
        <v>14957.447055735396</v>
      </c>
      <c r="S2589" s="36">
        <f>Inputs!$B$12*(1+$B2589)^2*$C2589+Inputs!$B$29*(1+$D2589)^2*Inputs!$B$19+Inputs!$B$30*(1+$E2589)^2*Inputs!$B$20+Inputs!$B$31*(1+$F2589)^2*Inputs!$B$21+Inputs!$B$22*(1+Inputs!$B$23)^2</f>
        <v>16360.697906041205</v>
      </c>
      <c r="T2589" s="36">
        <f>Inputs!$B$12*(1+$B2589)^3*$C2589+Inputs!$B$29*(1+$D2589)^3*Inputs!$B$19+Inputs!$B$30*(1+$E2589)^3*Inputs!$B$20+Inputs!$B$31*(1+$F2589)^3*Inputs!$B$21+Inputs!$B$22*(1+Inputs!$B$23)^3</f>
        <v>17956.031117008701</v>
      </c>
      <c r="U2589" s="36">
        <f>Inputs!$B$12*(1+$B2589)^4*$C2589+Inputs!$B$29*(1+$D2589)^4*Inputs!$B$19+Inputs!$B$30*(1+$E2589)^4*Inputs!$B$20+Inputs!$B$31*(1+$F2589)^4*Inputs!$B$21+Inputs!$B$22*(1+Inputs!$B$23)^4</f>
        <v>19773.53762570543</v>
      </c>
      <c r="V2589" s="35">
        <f>Inputs!$B$13/(Q2589*(1-$G2589))</f>
        <v>1.1475539698806181</v>
      </c>
      <c r="W2589" s="36">
        <f>Inputs!$B$13</f>
        <v>12660</v>
      </c>
      <c r="X2589" s="36">
        <f t="shared" si="403"/>
        <v>13771.604390543687</v>
      </c>
      <c r="Y2589" s="36">
        <f t="shared" si="404"/>
        <v>15030.95572917061</v>
      </c>
      <c r="Z2589" s="36">
        <f t="shared" si="405"/>
        <v>16460.79386045775</v>
      </c>
      <c r="AA2589" s="36">
        <f t="shared" si="406"/>
        <v>18087.494019023401</v>
      </c>
      <c r="AB2589" s="36">
        <f t="shared" si="407"/>
        <v>57693.829072205641</v>
      </c>
      <c r="AC2589" s="36">
        <f t="shared" si="408"/>
        <v>241785.71645947851</v>
      </c>
      <c r="AD2589" s="36">
        <f t="shared" si="409"/>
        <v>154744.55273614638</v>
      </c>
    </row>
    <row r="2590" spans="1:30" ht="14.25" customHeight="1" x14ac:dyDescent="0.25">
      <c r="A2590" s="16">
        <v>2574</v>
      </c>
      <c r="B2590" s="34">
        <v>0.47030672169432602</v>
      </c>
      <c r="C2590" s="34">
        <v>5.4330352419811698E-2</v>
      </c>
      <c r="D2590" s="34">
        <v>4.8051651219293702E-2</v>
      </c>
      <c r="E2590" s="34">
        <v>5.8169786016734198E-2</v>
      </c>
      <c r="F2590" s="34">
        <v>2.68478568724759E-2</v>
      </c>
      <c r="G2590" s="34">
        <v>0.18319948126036201</v>
      </c>
      <c r="H2590" s="35">
        <v>1.08840838856357</v>
      </c>
      <c r="I2590" s="34">
        <v>8.7994435451213701E-2</v>
      </c>
      <c r="J2590" s="34">
        <v>2.9742362806438799E-2</v>
      </c>
      <c r="K2590" s="36">
        <f>Inputs!$B$12*(1+$B2590)^4</f>
        <v>280403.23583985894</v>
      </c>
      <c r="L2590" s="36">
        <f t="shared" si="400"/>
        <v>22039.156101142373</v>
      </c>
      <c r="M2590" s="36">
        <f t="shared" si="401"/>
        <v>319005.90525547334</v>
      </c>
      <c r="N2590" s="37">
        <f>M2590/Inputs!$B$6</f>
        <v>486.28948971870938</v>
      </c>
      <c r="O2590" s="38">
        <f>IF(N2590&gt;Inputs!$B$4,1,0)</f>
        <v>1</v>
      </c>
      <c r="P2590" s="34">
        <f t="shared" si="402"/>
        <v>5.8252072644774902E-2</v>
      </c>
      <c r="Q2590" s="36">
        <f>Inputs!$B$12*(1+$B2590)^0*$C2590+Inputs!$B$29*(1+$D2590)^0*Inputs!$B$19+Inputs!$B$30*(1+$E2590)^0*Inputs!$B$20+Inputs!$B$31*(1+$F2590)^0*Inputs!$B$21+Inputs!$B$22*(1+Inputs!$B$23)^0</f>
        <v>11281.865172615624</v>
      </c>
      <c r="R2590" s="36">
        <f>Inputs!$B$12*(1+$B2590)^1*$C2590+Inputs!$B$29*(1+$D2590)^1*Inputs!$B$19+Inputs!$B$30*(1+$E2590)^1*Inputs!$B$20+Inputs!$B$31*(1+$F2590)^1*Inputs!$B$21+Inputs!$B$22*(1+Inputs!$B$23)^1</f>
        <v>13171.680838682463</v>
      </c>
      <c r="S2590" s="36">
        <f>Inputs!$B$12*(1+$B2590)^2*$C2590+Inputs!$B$29*(1+$D2590)^2*Inputs!$B$19+Inputs!$B$30*(1+$E2590)^2*Inputs!$B$20+Inputs!$B$31*(1+$F2590)^2*Inputs!$B$21+Inputs!$B$22*(1+Inputs!$B$23)^2</f>
        <v>15799.825143609392</v>
      </c>
      <c r="T2590" s="36">
        <f>Inputs!$B$12*(1+$B2590)^3*$C2590+Inputs!$B$29*(1+$D2590)^3*Inputs!$B$19+Inputs!$B$30*(1+$E2590)^3*Inputs!$B$20+Inputs!$B$31*(1+$F2590)^3*Inputs!$B$21+Inputs!$B$22*(1+Inputs!$B$23)^3</f>
        <v>19506.290878051768</v>
      </c>
      <c r="U2590" s="36">
        <f>Inputs!$B$12*(1+$B2590)^4*$C2590+Inputs!$B$29*(1+$D2590)^4*Inputs!$B$19+Inputs!$B$30*(1+$E2590)^4*Inputs!$B$20+Inputs!$B$31*(1+$F2590)^4*Inputs!$B$21+Inputs!$B$22*(1+Inputs!$B$23)^4</f>
        <v>24790.602156075067</v>
      </c>
      <c r="V2590" s="35">
        <f>Inputs!$B$13/(Q2590*(1-$G2590))</f>
        <v>1.3738420202108859</v>
      </c>
      <c r="W2590" s="36">
        <f>Inputs!$B$13</f>
        <v>12660</v>
      </c>
      <c r="X2590" s="36">
        <f t="shared" si="403"/>
        <v>14012.946744270603</v>
      </c>
      <c r="Y2590" s="36">
        <f t="shared" si="404"/>
        <v>15888.046715378294</v>
      </c>
      <c r="Z2590" s="36">
        <f t="shared" si="405"/>
        <v>18478.272696030966</v>
      </c>
      <c r="AA2590" s="36">
        <f t="shared" si="406"/>
        <v>22039.156101142373</v>
      </c>
      <c r="AB2590" s="36">
        <f t="shared" si="407"/>
        <v>63454.197606587091</v>
      </c>
      <c r="AC2590" s="36">
        <f t="shared" si="408"/>
        <v>389593.90880808351</v>
      </c>
      <c r="AD2590" s="36">
        <f t="shared" si="409"/>
        <v>255551.70764888622</v>
      </c>
    </row>
    <row r="2591" spans="1:30" ht="14.25" customHeight="1" x14ac:dyDescent="0.25">
      <c r="A2591" s="16">
        <v>2575</v>
      </c>
      <c r="B2591" s="34">
        <v>0.31303260312544201</v>
      </c>
      <c r="C2591" s="34">
        <v>5.9016813739634501E-2</v>
      </c>
      <c r="D2591" s="34">
        <v>5.03864963870077E-2</v>
      </c>
      <c r="E2591" s="34">
        <v>3.1121556638224499E-2</v>
      </c>
      <c r="F2591" s="34">
        <v>4.8124425755388996E-3</v>
      </c>
      <c r="G2591" s="34">
        <v>0.196691479095261</v>
      </c>
      <c r="H2591" s="35">
        <v>0.99412483639173199</v>
      </c>
      <c r="I2591" s="34">
        <v>0.10087159632275999</v>
      </c>
      <c r="J2591" s="34">
        <v>2.5892384862769399E-2</v>
      </c>
      <c r="K2591" s="36">
        <f>Inputs!$B$12*(1+$B2591)^4</f>
        <v>178341.85931712325</v>
      </c>
      <c r="L2591" s="36">
        <f t="shared" si="400"/>
        <v>15484.845775021506</v>
      </c>
      <c r="M2591" s="36">
        <f t="shared" si="401"/>
        <v>183156.87454083544</v>
      </c>
      <c r="N2591" s="37">
        <f>M2591/Inputs!$B$6</f>
        <v>279.20255265371259</v>
      </c>
      <c r="O2591" s="38">
        <f>IF(N2591&gt;Inputs!$B$4,1,0)</f>
        <v>0</v>
      </c>
      <c r="P2591" s="34">
        <f t="shared" si="402"/>
        <v>7.4979211459990591E-2</v>
      </c>
      <c r="Q2591" s="36">
        <f>Inputs!$B$12*(1+$B2591)^0*$C2591+Inputs!$B$29*(1+$D2591)^0*Inputs!$B$19+Inputs!$B$30*(1+$E2591)^0*Inputs!$B$20+Inputs!$B$31*(1+$F2591)^0*Inputs!$B$21+Inputs!$B$22*(1+Inputs!$B$23)^0</f>
        <v>11563.05285180499</v>
      </c>
      <c r="R2591" s="36">
        <f>Inputs!$B$12*(1+$B2591)^1*$C2591+Inputs!$B$29*(1+$D2591)^1*Inputs!$B$19+Inputs!$B$30*(1+$E2591)^1*Inputs!$B$20+Inputs!$B$31*(1+$F2591)^1*Inputs!$B$21+Inputs!$B$22*(1+Inputs!$B$23)^1</f>
        <v>12868.562615096864</v>
      </c>
      <c r="S2591" s="36">
        <f>Inputs!$B$12*(1+$B2591)^2*$C2591+Inputs!$B$29*(1+$D2591)^2*Inputs!$B$19+Inputs!$B$30*(1+$E2591)^2*Inputs!$B$20+Inputs!$B$31*(1+$F2591)^2*Inputs!$B$21+Inputs!$B$22*(1+Inputs!$B$23)^2</f>
        <v>14529.89465032861</v>
      </c>
      <c r="T2591" s="36">
        <f>Inputs!$B$12*(1+$B2591)^3*$C2591+Inputs!$B$29*(1+$D2591)^3*Inputs!$B$19+Inputs!$B$30*(1+$E2591)^3*Inputs!$B$20+Inputs!$B$31*(1+$F2591)^3*Inputs!$B$21+Inputs!$B$22*(1+Inputs!$B$23)^3</f>
        <v>16656.101497132571</v>
      </c>
      <c r="U2591" s="36">
        <f>Inputs!$B$12*(1+$B2591)^4*$C2591+Inputs!$B$29*(1+$D2591)^4*Inputs!$B$19+Inputs!$B$30*(1+$E2591)^4*Inputs!$B$20+Inputs!$B$31*(1+$F2591)^4*Inputs!$B$21+Inputs!$B$22*(1+Inputs!$B$23)^4</f>
        <v>19390.257951678297</v>
      </c>
      <c r="V2591" s="35">
        <f>Inputs!$B$13/(Q2591*(1-$G2591))</f>
        <v>1.3629465395257998</v>
      </c>
      <c r="W2591" s="36">
        <f>Inputs!$B$13</f>
        <v>12660</v>
      </c>
      <c r="X2591" s="36">
        <f t="shared" si="403"/>
        <v>13136.192229108228</v>
      </c>
      <c r="Y2591" s="36">
        <f t="shared" si="404"/>
        <v>13755.854620101658</v>
      </c>
      <c r="Z2591" s="36">
        <f t="shared" si="405"/>
        <v>14535.086151889835</v>
      </c>
      <c r="AA2591" s="36">
        <f t="shared" si="406"/>
        <v>15484.845775021506</v>
      </c>
      <c r="AB2591" s="36">
        <f t="shared" si="407"/>
        <v>52122.726721556064</v>
      </c>
      <c r="AC2591" s="36">
        <f t="shared" si="408"/>
        <v>211869.19750210701</v>
      </c>
      <c r="AD2591" s="36">
        <f t="shared" si="409"/>
        <v>131034.14781927939</v>
      </c>
    </row>
    <row r="2592" spans="1:30" ht="14.25" customHeight="1" x14ac:dyDescent="0.25">
      <c r="A2592" s="16">
        <v>2576</v>
      </c>
      <c r="B2592" s="34">
        <v>0.47362951549632898</v>
      </c>
      <c r="C2592" s="34">
        <v>6.2935293778031004E-2</v>
      </c>
      <c r="D2592" s="34">
        <v>2.29633336879023E-2</v>
      </c>
      <c r="E2592" s="34">
        <v>5.53225276185682E-2</v>
      </c>
      <c r="F2592" s="34">
        <v>1.18503410208283E-2</v>
      </c>
      <c r="G2592" s="34">
        <v>0.18465402199004799</v>
      </c>
      <c r="H2592" s="35">
        <v>1.09185550708552</v>
      </c>
      <c r="I2592" s="34">
        <v>8.9658261168370099E-2</v>
      </c>
      <c r="J2592" s="34">
        <v>3.22890011014891E-2</v>
      </c>
      <c r="K2592" s="36">
        <f>Inputs!$B$12*(1+$B2592)^4</f>
        <v>282946.61083813763</v>
      </c>
      <c r="L2592" s="36">
        <f t="shared" si="400"/>
        <v>23747.495909477078</v>
      </c>
      <c r="M2592" s="36">
        <f t="shared" si="401"/>
        <v>343537.68424841622</v>
      </c>
      <c r="N2592" s="37">
        <f>M2592/Inputs!$B$6</f>
        <v>523.68549428112226</v>
      </c>
      <c r="O2592" s="38">
        <f>IF(N2592&gt;Inputs!$B$4,1,0)</f>
        <v>1</v>
      </c>
      <c r="P2592" s="34">
        <f t="shared" si="402"/>
        <v>5.7369260066880999E-2</v>
      </c>
      <c r="Q2592" s="36">
        <f>Inputs!$B$12*(1+$B2592)^0*$C2592+Inputs!$B$29*(1+$D2592)^0*Inputs!$B$19+Inputs!$B$30*(1+$E2592)^0*Inputs!$B$20+Inputs!$B$31*(1+$F2592)^0*Inputs!$B$21+Inputs!$B$22*(1+Inputs!$B$23)^0</f>
        <v>11798.161654108782</v>
      </c>
      <c r="R2592" s="36">
        <f>Inputs!$B$12*(1+$B2592)^1*$C2592+Inputs!$B$29*(1+$D2592)^1*Inputs!$B$19+Inputs!$B$30*(1+$E2592)^1*Inputs!$B$20+Inputs!$B$31*(1+$F2592)^1*Inputs!$B$21+Inputs!$B$22*(1+Inputs!$B$23)^1</f>
        <v>13785.750519496265</v>
      </c>
      <c r="S2592" s="36">
        <f>Inputs!$B$12*(1+$B2592)^2*$C2592+Inputs!$B$29*(1+$D2592)^2*Inputs!$B$19+Inputs!$B$30*(1+$E2592)^2*Inputs!$B$20+Inputs!$B$31*(1+$F2592)^2*Inputs!$B$21+Inputs!$B$22*(1+Inputs!$B$23)^2</f>
        <v>16628.402937036386</v>
      </c>
      <c r="T2592" s="36">
        <f>Inputs!$B$12*(1+$B2592)^3*$C2592+Inputs!$B$29*(1+$D2592)^3*Inputs!$B$19+Inputs!$B$30*(1+$E2592)^3*Inputs!$B$20+Inputs!$B$31*(1+$F2592)^3*Inputs!$B$21+Inputs!$B$22*(1+Inputs!$B$23)^3</f>
        <v>20727.730105677365</v>
      </c>
      <c r="U2592" s="36">
        <f>Inputs!$B$12*(1+$B2592)^4*$C2592+Inputs!$B$29*(1+$D2592)^4*Inputs!$B$19+Inputs!$B$30*(1+$E2592)^4*Inputs!$B$20+Inputs!$B$31*(1+$F2592)^4*Inputs!$B$21+Inputs!$B$22*(1+Inputs!$B$23)^4</f>
        <v>26675.386422729891</v>
      </c>
      <c r="V2592" s="35">
        <f>Inputs!$B$13/(Q2592*(1-$G2592))</f>
        <v>1.3160652744667301</v>
      </c>
      <c r="W2592" s="36">
        <f>Inputs!$B$13</f>
        <v>12660</v>
      </c>
      <c r="X2592" s="36">
        <f t="shared" si="403"/>
        <v>14162.74110296887</v>
      </c>
      <c r="Y2592" s="36">
        <f t="shared" si="404"/>
        <v>16323.176334397533</v>
      </c>
      <c r="Z2592" s="36">
        <f t="shared" si="405"/>
        <v>19399.955850381481</v>
      </c>
      <c r="AA2592" s="36">
        <f t="shared" si="406"/>
        <v>23747.495909477078</v>
      </c>
      <c r="AB2592" s="36">
        <f t="shared" si="407"/>
        <v>65381.772771713178</v>
      </c>
      <c r="AC2592" s="36">
        <f t="shared" si="408"/>
        <v>427306.86786751443</v>
      </c>
      <c r="AD2592" s="36">
        <f t="shared" si="409"/>
        <v>278155.91147670307</v>
      </c>
    </row>
    <row r="2593" spans="1:30" ht="14.25" customHeight="1" x14ac:dyDescent="0.25">
      <c r="A2593" s="16">
        <v>2577</v>
      </c>
      <c r="B2593" s="34">
        <v>0.31728107430142599</v>
      </c>
      <c r="C2593" s="34">
        <v>9.8772747654827395E-2</v>
      </c>
      <c r="D2593" s="34">
        <v>3.7428111162965801E-2</v>
      </c>
      <c r="E2593" s="34">
        <v>6.02897683341094E-2</v>
      </c>
      <c r="F2593" s="34">
        <v>2.6792330833171799E-2</v>
      </c>
      <c r="G2593" s="34">
        <v>0.193274881474855</v>
      </c>
      <c r="H2593" s="35">
        <v>1.00657324555679</v>
      </c>
      <c r="I2593" s="34">
        <v>9.4058121475516399E-2</v>
      </c>
      <c r="J2593" s="34">
        <v>2.2499576522802701E-2</v>
      </c>
      <c r="K2593" s="36">
        <f>Inputs!$B$12*(1+$B2593)^4</f>
        <v>180661.2702162402</v>
      </c>
      <c r="L2593" s="36">
        <f t="shared" si="400"/>
        <v>22140.656874476528</v>
      </c>
      <c r="M2593" s="36">
        <f t="shared" si="401"/>
        <v>265097.10798518982</v>
      </c>
      <c r="N2593" s="37">
        <f>M2593/Inputs!$B$6</f>
        <v>404.11144509937475</v>
      </c>
      <c r="O2593" s="38">
        <f>IF(N2593&gt;Inputs!$B$4,1,0)</f>
        <v>1</v>
      </c>
      <c r="P2593" s="34">
        <f t="shared" si="402"/>
        <v>7.1558544952713701E-2</v>
      </c>
      <c r="Q2593" s="36">
        <f>Inputs!$B$12*(1+$B2593)^0*$C2593+Inputs!$B$29*(1+$D2593)^0*Inputs!$B$19+Inputs!$B$30*(1+$E2593)^0*Inputs!$B$20+Inputs!$B$31*(1+$F2593)^0*Inputs!$B$21+Inputs!$B$22*(1+Inputs!$B$23)^0</f>
        <v>13948.408886716566</v>
      </c>
      <c r="R2593" s="36">
        <f>Inputs!$B$12*(1+$B2593)^1*$C2593+Inputs!$B$29*(1+$D2593)^1*Inputs!$B$19+Inputs!$B$30*(1+$E2593)^1*Inputs!$B$20+Inputs!$B$31*(1+$F2593)^1*Inputs!$B$21+Inputs!$B$22*(1+Inputs!$B$23)^1</f>
        <v>16155.458325990447</v>
      </c>
      <c r="S2593" s="36">
        <f>Inputs!$B$12*(1+$B2593)^2*$C2593+Inputs!$B$29*(1+$D2593)^2*Inputs!$B$19+Inputs!$B$30*(1+$E2593)^2*Inputs!$B$20+Inputs!$B$31*(1+$F2593)^2*Inputs!$B$21+Inputs!$B$22*(1+Inputs!$B$23)^2</f>
        <v>18974.014105500533</v>
      </c>
      <c r="T2593" s="36">
        <f>Inputs!$B$12*(1+$B2593)^3*$C2593+Inputs!$B$29*(1+$D2593)^3*Inputs!$B$19+Inputs!$B$30*(1+$E2593)^3*Inputs!$B$20+Inputs!$B$31*(1+$F2593)^3*Inputs!$B$21+Inputs!$B$22*(1+Inputs!$B$23)^3</f>
        <v>22594.111045812388</v>
      </c>
      <c r="U2593" s="36">
        <f>Inputs!$B$12*(1+$B2593)^4*$C2593+Inputs!$B$29*(1+$D2593)^4*Inputs!$B$19+Inputs!$B$30*(1+$E2593)^4*Inputs!$B$20+Inputs!$B$31*(1+$F2593)^4*Inputs!$B$21+Inputs!$B$22*(1+Inputs!$B$23)^4</f>
        <v>27265.881266685738</v>
      </c>
      <c r="V2593" s="35">
        <f>Inputs!$B$13/(Q2593*(1-$G2593))</f>
        <v>1.1250801340618029</v>
      </c>
      <c r="W2593" s="36">
        <f>Inputs!$B$13</f>
        <v>12660</v>
      </c>
      <c r="X2593" s="36">
        <f t="shared" si="403"/>
        <v>14277.059690103324</v>
      </c>
      <c r="Y2593" s="36">
        <f t="shared" si="404"/>
        <v>16314.410660701138</v>
      </c>
      <c r="Z2593" s="36">
        <f t="shared" si="405"/>
        <v>18887.062298547255</v>
      </c>
      <c r="AA2593" s="36">
        <f t="shared" si="406"/>
        <v>22140.656874476528</v>
      </c>
      <c r="AB2593" s="36">
        <f t="shared" si="407"/>
        <v>63265.042198286625</v>
      </c>
      <c r="AC2593" s="36">
        <f t="shared" si="408"/>
        <v>316367.69994483236</v>
      </c>
      <c r="AD2593" s="36">
        <f t="shared" si="409"/>
        <v>201832.0657869032</v>
      </c>
    </row>
    <row r="2594" spans="1:30" ht="14.25" customHeight="1" x14ac:dyDescent="0.25">
      <c r="A2594" s="16">
        <v>2578</v>
      </c>
      <c r="B2594" s="34">
        <v>0.38090775277220301</v>
      </c>
      <c r="C2594" s="34">
        <v>5.9661661043640402E-2</v>
      </c>
      <c r="D2594" s="34">
        <v>3.5371257289149499E-2</v>
      </c>
      <c r="E2594" s="34">
        <v>6.1414912897361798E-2</v>
      </c>
      <c r="F2594" s="34">
        <v>1.77728058678541E-2</v>
      </c>
      <c r="G2594" s="34">
        <v>0.175128943228787</v>
      </c>
      <c r="H2594" s="35">
        <v>1.03931008255963</v>
      </c>
      <c r="I2594" s="34">
        <v>9.7675115156921594E-2</v>
      </c>
      <c r="J2594" s="34">
        <v>2.4084153682609199E-2</v>
      </c>
      <c r="K2594" s="36">
        <f>Inputs!$B$12*(1+$B2594)^4</f>
        <v>218177.48029379593</v>
      </c>
      <c r="L2594" s="36">
        <f t="shared" si="400"/>
        <v>19072.820025331723</v>
      </c>
      <c r="M2594" s="36">
        <f t="shared" si="401"/>
        <v>224339.39261739483</v>
      </c>
      <c r="N2594" s="37">
        <f>M2594/Inputs!$B$6</f>
        <v>341.98078142895554</v>
      </c>
      <c r="O2594" s="38">
        <f>IF(N2594&gt;Inputs!$B$4,1,0)</f>
        <v>0</v>
      </c>
      <c r="P2594" s="34">
        <f t="shared" si="402"/>
        <v>7.3590961474312391E-2</v>
      </c>
      <c r="Q2594" s="36">
        <f>Inputs!$B$12*(1+$B2594)^0*$C2594+Inputs!$B$29*(1+$D2594)^0*Inputs!$B$19+Inputs!$B$30*(1+$E2594)^0*Inputs!$B$20+Inputs!$B$31*(1+$F2594)^0*Inputs!$B$21+Inputs!$B$22*(1+Inputs!$B$23)^0</f>
        <v>11601.743690045347</v>
      </c>
      <c r="R2594" s="36">
        <f>Inputs!$B$12*(1+$B2594)^1*$C2594+Inputs!$B$29*(1+$D2594)^1*Inputs!$B$19+Inputs!$B$30*(1+$E2594)^1*Inputs!$B$20+Inputs!$B$31*(1+$F2594)^1*Inputs!$B$21+Inputs!$B$22*(1+Inputs!$B$23)^1</f>
        <v>13247.339957182594</v>
      </c>
      <c r="S2594" s="36">
        <f>Inputs!$B$12*(1+$B2594)^2*$C2594+Inputs!$B$29*(1+$D2594)^2*Inputs!$B$19+Inputs!$B$30*(1+$E2594)^2*Inputs!$B$20+Inputs!$B$31*(1+$F2594)^2*Inputs!$B$21+Inputs!$B$22*(1+Inputs!$B$23)^2</f>
        <v>15425.268517233468</v>
      </c>
      <c r="T2594" s="36">
        <f>Inputs!$B$12*(1+$B2594)^3*$C2594+Inputs!$B$29*(1+$D2594)^3*Inputs!$B$19+Inputs!$B$30*(1+$E2594)^3*Inputs!$B$20+Inputs!$B$31*(1+$F2594)^3*Inputs!$B$21+Inputs!$B$22*(1+Inputs!$B$23)^3</f>
        <v>18334.056410723744</v>
      </c>
      <c r="U2594" s="36">
        <f>Inputs!$B$12*(1+$B2594)^4*$C2594+Inputs!$B$29*(1+$D2594)^4*Inputs!$B$19+Inputs!$B$30*(1+$E2594)^4*Inputs!$B$20+Inputs!$B$31*(1+$F2594)^4*Inputs!$B$21+Inputs!$B$22*(1+Inputs!$B$23)^4</f>
        <v>22247.627530291837</v>
      </c>
      <c r="V2594" s="35">
        <f>Inputs!$B$13/(Q2594*(1-$G2594))</f>
        <v>1.3228919501678422</v>
      </c>
      <c r="W2594" s="36">
        <f>Inputs!$B$13</f>
        <v>12660</v>
      </c>
      <c r="X2594" s="36">
        <f t="shared" si="403"/>
        <v>13681.000403404561</v>
      </c>
      <c r="Y2594" s="36">
        <f t="shared" si="404"/>
        <v>15028.161075856768</v>
      </c>
      <c r="Z2594" s="36">
        <f t="shared" si="405"/>
        <v>16789.896632219057</v>
      </c>
      <c r="AA2594" s="36">
        <f t="shared" si="406"/>
        <v>19072.820025331723</v>
      </c>
      <c r="AB2594" s="36">
        <f t="shared" si="407"/>
        <v>57784.656586612691</v>
      </c>
      <c r="AC2594" s="36">
        <f t="shared" si="408"/>
        <v>265415.37659893796</v>
      </c>
      <c r="AD2594" s="36">
        <f t="shared" si="409"/>
        <v>166554.73603078214</v>
      </c>
    </row>
    <row r="2595" spans="1:30" ht="14.25" customHeight="1" x14ac:dyDescent="0.25">
      <c r="A2595" s="16">
        <v>2579</v>
      </c>
      <c r="B2595" s="34">
        <v>0.25259535998918098</v>
      </c>
      <c r="C2595" s="34">
        <v>9.14796865611857E-2</v>
      </c>
      <c r="D2595" s="34">
        <v>8.0054235620602692E-3</v>
      </c>
      <c r="E2595" s="34">
        <v>4.1685663927935497E-2</v>
      </c>
      <c r="F2595" s="34">
        <v>1.6674467251527301E-2</v>
      </c>
      <c r="G2595" s="34">
        <v>0.18718418071892301</v>
      </c>
      <c r="H2595" s="35">
        <v>0.99891406252077197</v>
      </c>
      <c r="I2595" s="34">
        <v>9.8121488913619395E-2</v>
      </c>
      <c r="J2595" s="34">
        <v>2.6789492960295001E-2</v>
      </c>
      <c r="K2595" s="36">
        <f>Inputs!$B$12*(1+$B2595)^4</f>
        <v>147704.74418235029</v>
      </c>
      <c r="L2595" s="36">
        <f t="shared" si="400"/>
        <v>17948.890437361599</v>
      </c>
      <c r="M2595" s="36">
        <f t="shared" si="401"/>
        <v>218184.6743567923</v>
      </c>
      <c r="N2595" s="37">
        <f>M2595/Inputs!$B$6</f>
        <v>332.59858895852483</v>
      </c>
      <c r="O2595" s="38">
        <f>IF(N2595&gt;Inputs!$B$4,1,0)</f>
        <v>0</v>
      </c>
      <c r="P2595" s="34">
        <f t="shared" si="402"/>
        <v>7.1331995953324401E-2</v>
      </c>
      <c r="Q2595" s="36">
        <f>Inputs!$B$12*(1+$B2595)^0*$C2595+Inputs!$B$29*(1+$D2595)^0*Inputs!$B$19+Inputs!$B$30*(1+$E2595)^0*Inputs!$B$20+Inputs!$B$31*(1+$F2595)^0*Inputs!$B$21+Inputs!$B$22*(1+Inputs!$B$23)^0</f>
        <v>13510.825221098065</v>
      </c>
      <c r="R2595" s="36">
        <f>Inputs!$B$12*(1+$B2595)^1*$C2595+Inputs!$B$29*(1+$D2595)^1*Inputs!$B$19+Inputs!$B$30*(1+$E2595)^1*Inputs!$B$20+Inputs!$B$31*(1+$F2595)^1*Inputs!$B$21+Inputs!$B$22*(1+Inputs!$B$23)^1</f>
        <v>15034.568782338338</v>
      </c>
      <c r="S2595" s="36">
        <f>Inputs!$B$12*(1+$B2595)^2*$C2595+Inputs!$B$29*(1+$D2595)^2*Inputs!$B$19+Inputs!$B$30*(1+$E2595)^2*Inputs!$B$20+Inputs!$B$31*(1+$F2595)^2*Inputs!$B$21+Inputs!$B$22*(1+Inputs!$B$23)^2</f>
        <v>16912.27914752355</v>
      </c>
      <c r="T2595" s="36">
        <f>Inputs!$B$12*(1+$B2595)^3*$C2595+Inputs!$B$29*(1+$D2595)^3*Inputs!$B$19+Inputs!$B$30*(1+$E2595)^3*Inputs!$B$20+Inputs!$B$31*(1+$F2595)^3*Inputs!$B$21+Inputs!$B$22*(1+Inputs!$B$23)^3</f>
        <v>19232.559707388609</v>
      </c>
      <c r="U2595" s="36">
        <f>Inputs!$B$12*(1+$B2595)^4*$C2595+Inputs!$B$29*(1+$D2595)^4*Inputs!$B$19+Inputs!$B$30*(1+$E2595)^4*Inputs!$B$20+Inputs!$B$31*(1+$F2595)^4*Inputs!$B$21+Inputs!$B$22*(1+Inputs!$B$23)^4</f>
        <v>22106.364779555512</v>
      </c>
      <c r="V2595" s="35">
        <f>Inputs!$B$13/(Q2595*(1-$G2595))</f>
        <v>1.15281516900267</v>
      </c>
      <c r="W2595" s="36">
        <f>Inputs!$B$13</f>
        <v>12660</v>
      </c>
      <c r="X2595" s="36">
        <f t="shared" si="403"/>
        <v>13617.607170273142</v>
      </c>
      <c r="Y2595" s="36">
        <f t="shared" si="404"/>
        <v>14789.446132934325</v>
      </c>
      <c r="Z2595" s="36">
        <f t="shared" si="405"/>
        <v>16217.018695453275</v>
      </c>
      <c r="AA2595" s="36">
        <f t="shared" si="406"/>
        <v>17948.890437361599</v>
      </c>
      <c r="AB2595" s="36">
        <f t="shared" si="407"/>
        <v>56383.117902599144</v>
      </c>
      <c r="AC2595" s="36">
        <f t="shared" si="408"/>
        <v>258365.57445326177</v>
      </c>
      <c r="AD2595" s="36">
        <f t="shared" si="409"/>
        <v>161801.55645419314</v>
      </c>
    </row>
    <row r="2596" spans="1:30" ht="14.25" customHeight="1" x14ac:dyDescent="0.25">
      <c r="A2596" s="16">
        <v>2580</v>
      </c>
      <c r="B2596" s="34">
        <v>0.25480524516478498</v>
      </c>
      <c r="C2596" s="34">
        <v>5.3393246811387601E-2</v>
      </c>
      <c r="D2596" s="34">
        <v>2.1863603029311101E-2</v>
      </c>
      <c r="E2596" s="34">
        <v>4.00084549526597E-2</v>
      </c>
      <c r="F2596" s="34">
        <v>1.74353784684982E-2</v>
      </c>
      <c r="G2596" s="34">
        <v>0.18386956545796401</v>
      </c>
      <c r="H2596" s="35">
        <v>0.97140310246144701</v>
      </c>
      <c r="I2596" s="34">
        <v>9.8812927237362499E-2</v>
      </c>
      <c r="J2596" s="34">
        <v>3.0852266432657999E-2</v>
      </c>
      <c r="K2596" s="36">
        <f>Inputs!$B$12*(1+$B2596)^4</f>
        <v>148749.85532883077</v>
      </c>
      <c r="L2596" s="36">
        <f t="shared" si="400"/>
        <v>13258.065273167682</v>
      </c>
      <c r="M2596" s="36">
        <f t="shared" si="401"/>
        <v>174605.57590129503</v>
      </c>
      <c r="N2596" s="37">
        <f>M2596/Inputs!$B$6</f>
        <v>266.16703643490098</v>
      </c>
      <c r="O2596" s="38">
        <f>IF(N2596&gt;Inputs!$B$4,1,0)</f>
        <v>0</v>
      </c>
      <c r="P2596" s="34">
        <f t="shared" si="402"/>
        <v>6.7960660804704504E-2</v>
      </c>
      <c r="Q2596" s="36">
        <f>Inputs!$B$12*(1+$B2596)^0*$C2596+Inputs!$B$29*(1+$D2596)^0*Inputs!$B$19+Inputs!$B$30*(1+$E2596)^0*Inputs!$B$20+Inputs!$B$31*(1+$F2596)^0*Inputs!$B$21+Inputs!$B$22*(1+Inputs!$B$23)^0</f>
        <v>11225.638836110178</v>
      </c>
      <c r="R2596" s="36">
        <f>Inputs!$B$12*(1+$B2596)^1*$C2596+Inputs!$B$29*(1+$D2596)^1*Inputs!$B$19+Inputs!$B$30*(1+$E2596)^1*Inputs!$B$20+Inputs!$B$31*(1+$F2596)^1*Inputs!$B$21+Inputs!$B$22*(1+Inputs!$B$23)^1</f>
        <v>12224.17365205864</v>
      </c>
      <c r="S2596" s="36">
        <f>Inputs!$B$12*(1+$B2596)^2*$C2596+Inputs!$B$29*(1+$D2596)^2*Inputs!$B$19+Inputs!$B$30*(1+$E2596)^2*Inputs!$B$20+Inputs!$B$31*(1+$F2596)^2*Inputs!$B$21+Inputs!$B$22*(1+Inputs!$B$23)^2</f>
        <v>13435.601122504308</v>
      </c>
      <c r="T2596" s="36">
        <f>Inputs!$B$12*(1+$B2596)^3*$C2596+Inputs!$B$29*(1+$D2596)^3*Inputs!$B$19+Inputs!$B$30*(1+$E2596)^3*Inputs!$B$20+Inputs!$B$31*(1+$F2596)^3*Inputs!$B$21+Inputs!$B$22*(1+Inputs!$B$23)^3</f>
        <v>14913.076694643065</v>
      </c>
      <c r="U2596" s="36">
        <f>Inputs!$B$12*(1+$B2596)^4*$C2596+Inputs!$B$29*(1+$D2596)^4*Inputs!$B$19+Inputs!$B$30*(1+$E2596)^4*Inputs!$B$20+Inputs!$B$31*(1+$F2596)^4*Inputs!$B$21+Inputs!$B$22*(1+Inputs!$B$23)^4</f>
        <v>16723.265822948335</v>
      </c>
      <c r="V2596" s="35">
        <f>Inputs!$B$13/(Q2596*(1-$G2596))</f>
        <v>1.3818568847244719</v>
      </c>
      <c r="W2596" s="36">
        <f>Inputs!$B$13</f>
        <v>12660</v>
      </c>
      <c r="X2596" s="36">
        <f t="shared" si="403"/>
        <v>12762.397953370832</v>
      </c>
      <c r="Y2596" s="36">
        <f t="shared" si="404"/>
        <v>12901.986714977296</v>
      </c>
      <c r="Z2596" s="36">
        <f t="shared" si="405"/>
        <v>13071.872335931366</v>
      </c>
      <c r="AA2596" s="36">
        <f t="shared" si="406"/>
        <v>13258.065273167682</v>
      </c>
      <c r="AB2596" s="36">
        <f t="shared" si="407"/>
        <v>49060.353823479796</v>
      </c>
      <c r="AC2596" s="36">
        <f t="shared" si="408"/>
        <v>201103.20402315646</v>
      </c>
      <c r="AD2596" s="36">
        <f t="shared" si="409"/>
        <v>125545.22207781523</v>
      </c>
    </row>
    <row r="2597" spans="1:30" ht="14.25" customHeight="1" x14ac:dyDescent="0.25">
      <c r="A2597" s="16">
        <v>2581</v>
      </c>
      <c r="B2597" s="34">
        <v>0.307846387102782</v>
      </c>
      <c r="C2597" s="34">
        <v>5.7120960572406801E-2</v>
      </c>
      <c r="D2597" s="34">
        <v>1.9291970179923099E-2</v>
      </c>
      <c r="E2597" s="34">
        <v>5.8427220030002197E-2</v>
      </c>
      <c r="F2597" s="34">
        <v>2.9112929748294301E-2</v>
      </c>
      <c r="G2597" s="34">
        <v>0.17693085781846199</v>
      </c>
      <c r="H2597" s="35">
        <v>1.03400695695119</v>
      </c>
      <c r="I2597" s="34">
        <v>0.108564321156494</v>
      </c>
      <c r="J2597" s="34">
        <v>2.8537270699069299E-2</v>
      </c>
      <c r="K2597" s="36">
        <f>Inputs!$B$12*(1+$B2597)^4</f>
        <v>175540.85056349228</v>
      </c>
      <c r="L2597" s="36">
        <f t="shared" si="400"/>
        <v>16350.147147405451</v>
      </c>
      <c r="M2597" s="36">
        <f t="shared" si="401"/>
        <v>177927.86155613067</v>
      </c>
      <c r="N2597" s="37">
        <f>M2597/Inputs!$B$6</f>
        <v>271.2314962745894</v>
      </c>
      <c r="O2597" s="38">
        <f>IF(N2597&gt;Inputs!$B$4,1,0)</f>
        <v>0</v>
      </c>
      <c r="P2597" s="34">
        <f t="shared" si="402"/>
        <v>8.0027050457424698E-2</v>
      </c>
      <c r="Q2597" s="36">
        <f>Inputs!$B$12*(1+$B2597)^0*$C2597+Inputs!$B$29*(1+$D2597)^0*Inputs!$B$19+Inputs!$B$30*(1+$E2597)^0*Inputs!$B$20+Inputs!$B$31*(1+$F2597)^0*Inputs!$B$21+Inputs!$B$22*(1+Inputs!$B$23)^0</f>
        <v>11449.301661771329</v>
      </c>
      <c r="R2597" s="36">
        <f>Inputs!$B$12*(1+$B2597)^1*$C2597+Inputs!$B$29*(1+$D2597)^1*Inputs!$B$19+Inputs!$B$30*(1+$E2597)^1*Inputs!$B$20+Inputs!$B$31*(1+$F2597)^1*Inputs!$B$21+Inputs!$B$22*(1+Inputs!$B$23)^1</f>
        <v>12777.065945134458</v>
      </c>
      <c r="S2597" s="36">
        <f>Inputs!$B$12*(1+$B2597)^2*$C2597+Inputs!$B$29*(1+$D2597)^2*Inputs!$B$19+Inputs!$B$30*(1+$E2597)^2*Inputs!$B$20+Inputs!$B$31*(1+$F2597)^2*Inputs!$B$21+Inputs!$B$22*(1+Inputs!$B$23)^2</f>
        <v>14441.181654323751</v>
      </c>
      <c r="T2597" s="36">
        <f>Inputs!$B$12*(1+$B2597)^3*$C2597+Inputs!$B$29*(1+$D2597)^3*Inputs!$B$19+Inputs!$B$30*(1+$E2597)^3*Inputs!$B$20+Inputs!$B$31*(1+$F2597)^3*Inputs!$B$21+Inputs!$B$22*(1+Inputs!$B$23)^3</f>
        <v>16542.210669082531</v>
      </c>
      <c r="U2597" s="36">
        <f>Inputs!$B$12*(1+$B2597)^4*$C2597+Inputs!$B$29*(1+$D2597)^4*Inputs!$B$19+Inputs!$B$30*(1+$E2597)^4*Inputs!$B$20+Inputs!$B$31*(1+$F2597)^4*Inputs!$B$21+Inputs!$B$22*(1+Inputs!$B$23)^4</f>
        <v>19211.526978485792</v>
      </c>
      <c r="V2597" s="35">
        <f>Inputs!$B$13/(Q2597*(1-$G2597))</f>
        <v>1.3434403488539552</v>
      </c>
      <c r="W2597" s="36">
        <f>Inputs!$B$13</f>
        <v>12660</v>
      </c>
      <c r="X2597" s="36">
        <f t="shared" si="403"/>
        <v>13314.635777886555</v>
      </c>
      <c r="Y2597" s="36">
        <f t="shared" si="404"/>
        <v>14129.277507868397</v>
      </c>
      <c r="Z2597" s="36">
        <f t="shared" si="405"/>
        <v>15131.664440848232</v>
      </c>
      <c r="AA2597" s="36">
        <f t="shared" si="406"/>
        <v>16350.147147405451</v>
      </c>
      <c r="AB2597" s="36">
        <f t="shared" si="407"/>
        <v>52411.481766955672</v>
      </c>
      <c r="AC2597" s="36">
        <f t="shared" si="408"/>
        <v>210138.14237058841</v>
      </c>
      <c r="AD2597" s="36">
        <f t="shared" si="409"/>
        <v>125516.379789175</v>
      </c>
    </row>
    <row r="2598" spans="1:30" ht="14.25" customHeight="1" x14ac:dyDescent="0.25">
      <c r="A2598" s="16">
        <v>2582</v>
      </c>
      <c r="B2598" s="34">
        <v>0.47277060590674203</v>
      </c>
      <c r="C2598" s="34">
        <v>6.6784703491406694E-2</v>
      </c>
      <c r="D2598" s="34">
        <v>2.5835159823949499E-2</v>
      </c>
      <c r="E2598" s="34">
        <v>4.56862975513029E-2</v>
      </c>
      <c r="F2598" s="34">
        <v>1.2955501293277201E-2</v>
      </c>
      <c r="G2598" s="34">
        <v>0.16222901469623899</v>
      </c>
      <c r="H2598" s="35">
        <v>1.0585032254289799</v>
      </c>
      <c r="I2598" s="34">
        <v>9.5017349007522095E-2</v>
      </c>
      <c r="J2598" s="34">
        <v>2.65503752416789E-2</v>
      </c>
      <c r="K2598" s="36">
        <f>Inputs!$B$12*(1+$B2598)^4</f>
        <v>282287.52206427406</v>
      </c>
      <c r="L2598" s="36">
        <f t="shared" si="400"/>
        <v>24537.124805228206</v>
      </c>
      <c r="M2598" s="36">
        <f t="shared" si="401"/>
        <v>299173.2665849622</v>
      </c>
      <c r="N2598" s="37">
        <f>M2598/Inputs!$B$6</f>
        <v>456.05680881853993</v>
      </c>
      <c r="O2598" s="38">
        <f>IF(N2598&gt;Inputs!$B$4,1,0)</f>
        <v>1</v>
      </c>
      <c r="P2598" s="34">
        <f t="shared" si="402"/>
        <v>6.8466973765843195E-2</v>
      </c>
      <c r="Q2598" s="36">
        <f>Inputs!$B$12*(1+$B2598)^0*$C2598+Inputs!$B$29*(1+$D2598)^0*Inputs!$B$19+Inputs!$B$30*(1+$E2598)^0*Inputs!$B$20+Inputs!$B$31*(1+$F2598)^0*Inputs!$B$21+Inputs!$B$22*(1+Inputs!$B$23)^0</f>
        <v>12029.126236911325</v>
      </c>
      <c r="R2598" s="36">
        <f>Inputs!$B$12*(1+$B2598)^1*$C2598+Inputs!$B$29*(1+$D2598)^1*Inputs!$B$19+Inputs!$B$30*(1+$E2598)^1*Inputs!$B$20+Inputs!$B$31*(1+$F2598)^1*Inputs!$B$21+Inputs!$B$22*(1+Inputs!$B$23)^1</f>
        <v>14112.936213773479</v>
      </c>
      <c r="S2598" s="36">
        <f>Inputs!$B$12*(1+$B2598)^2*$C2598+Inputs!$B$29*(1+$D2598)^2*Inputs!$B$19+Inputs!$B$30*(1+$E2598)^2*Inputs!$B$20+Inputs!$B$31*(1+$F2598)^2*Inputs!$B$21+Inputs!$B$22*(1+Inputs!$B$23)^2</f>
        <v>17098.506229539449</v>
      </c>
      <c r="T2598" s="36">
        <f>Inputs!$B$12*(1+$B2598)^3*$C2598+Inputs!$B$29*(1+$D2598)^3*Inputs!$B$19+Inputs!$B$30*(1+$E2598)^3*Inputs!$B$20+Inputs!$B$31*(1+$F2598)^3*Inputs!$B$21+Inputs!$B$22*(1+Inputs!$B$23)^3</f>
        <v>21409.508338198211</v>
      </c>
      <c r="U2598" s="36">
        <f>Inputs!$B$12*(1+$B2598)^4*$C2598+Inputs!$B$29*(1+$D2598)^4*Inputs!$B$19+Inputs!$B$30*(1+$E2598)^4*Inputs!$B$20+Inputs!$B$31*(1+$F2598)^4*Inputs!$B$21+Inputs!$B$22*(1+Inputs!$B$23)^4</f>
        <v>27669.809612730132</v>
      </c>
      <c r="V2598" s="35">
        <f>Inputs!$B$13/(Q2598*(1-$G2598))</f>
        <v>1.2562448891200197</v>
      </c>
      <c r="W2598" s="36">
        <f>Inputs!$B$13</f>
        <v>12660</v>
      </c>
      <c r="X2598" s="36">
        <f t="shared" si="403"/>
        <v>14268.601355937282</v>
      </c>
      <c r="Y2598" s="36">
        <f t="shared" si="404"/>
        <v>16578.957932651254</v>
      </c>
      <c r="Z2598" s="36">
        <f t="shared" si="405"/>
        <v>19872.280959091619</v>
      </c>
      <c r="AA2598" s="36">
        <f t="shared" si="406"/>
        <v>24537.124805228206</v>
      </c>
      <c r="AB2598" s="36">
        <f t="shared" si="407"/>
        <v>65495.278180780348</v>
      </c>
      <c r="AC2598" s="36">
        <f t="shared" si="408"/>
        <v>367894.08514393854</v>
      </c>
      <c r="AD2598" s="36">
        <f t="shared" si="409"/>
        <v>233677.98840418187</v>
      </c>
    </row>
    <row r="2599" spans="1:30" ht="14.25" customHeight="1" x14ac:dyDescent="0.25">
      <c r="A2599" s="16">
        <v>2583</v>
      </c>
      <c r="B2599" s="34">
        <v>0.22822546325651999</v>
      </c>
      <c r="C2599" s="34">
        <v>7.5076770776689006E-2</v>
      </c>
      <c r="D2599" s="34">
        <v>5.0807431794183101E-2</v>
      </c>
      <c r="E2599" s="34">
        <v>4.7435834544209202E-2</v>
      </c>
      <c r="F2599" s="34">
        <v>-4.61890900607793E-4</v>
      </c>
      <c r="G2599" s="34">
        <v>0.18573676004984199</v>
      </c>
      <c r="H2599" s="35">
        <v>1.0165996414281799</v>
      </c>
      <c r="I2599" s="34">
        <v>9.0862900967008497E-2</v>
      </c>
      <c r="J2599" s="34">
        <v>2.8604960905039001E-2</v>
      </c>
      <c r="K2599" s="36">
        <f>Inputs!$B$12*(1+$B2599)^4</f>
        <v>136541.17557654696</v>
      </c>
      <c r="L2599" s="36">
        <f t="shared" si="400"/>
        <v>15902.19929878123</v>
      </c>
      <c r="M2599" s="36">
        <f t="shared" si="401"/>
        <v>224473.69264222719</v>
      </c>
      <c r="N2599" s="37">
        <f>M2599/Inputs!$B$6</f>
        <v>342.18550707656584</v>
      </c>
      <c r="O2599" s="38">
        <f>IF(N2599&gt;Inputs!$B$4,1,0)</f>
        <v>0</v>
      </c>
      <c r="P2599" s="34">
        <f t="shared" si="402"/>
        <v>6.2257940061969497E-2</v>
      </c>
      <c r="Q2599" s="36">
        <f>Inputs!$B$12*(1+$B2599)^0*$C2599+Inputs!$B$29*(1+$D2599)^0*Inputs!$B$19+Inputs!$B$30*(1+$E2599)^0*Inputs!$B$20+Inputs!$B$31*(1+$F2599)^0*Inputs!$B$21+Inputs!$B$22*(1+Inputs!$B$23)^0</f>
        <v>12526.650274028263</v>
      </c>
      <c r="R2599" s="36">
        <f>Inputs!$B$12*(1+$B2599)^1*$C2599+Inputs!$B$29*(1+$D2599)^1*Inputs!$B$19+Inputs!$B$30*(1+$E2599)^1*Inputs!$B$20+Inputs!$B$31*(1+$F2599)^1*Inputs!$B$21+Inputs!$B$22*(1+Inputs!$B$23)^1</f>
        <v>13770.314512488549</v>
      </c>
      <c r="S2599" s="36">
        <f>Inputs!$B$12*(1+$B2599)^2*$C2599+Inputs!$B$29*(1+$D2599)^2*Inputs!$B$19+Inputs!$B$30*(1+$E2599)^2*Inputs!$B$20+Inputs!$B$31*(1+$F2599)^2*Inputs!$B$21+Inputs!$B$22*(1+Inputs!$B$23)^2</f>
        <v>15260.704653001008</v>
      </c>
      <c r="T2599" s="36">
        <f>Inputs!$B$12*(1+$B2599)^3*$C2599+Inputs!$B$29*(1+$D2599)^3*Inputs!$B$19+Inputs!$B$30*(1+$E2599)^3*Inputs!$B$20+Inputs!$B$31*(1+$F2599)^3*Inputs!$B$21+Inputs!$B$22*(1+Inputs!$B$23)^3</f>
        <v>17052.007917653893</v>
      </c>
      <c r="U2599" s="36">
        <f>Inputs!$B$12*(1+$B2599)^4*$C2599+Inputs!$B$29*(1+$D2599)^4*Inputs!$B$19+Inputs!$B$30*(1+$E2599)^4*Inputs!$B$20+Inputs!$B$31*(1+$F2599)^4*Inputs!$B$21+Inputs!$B$22*(1+Inputs!$B$23)^4</f>
        <v>19210.665540084399</v>
      </c>
      <c r="V2599" s="35">
        <f>Inputs!$B$13/(Q2599*(1-$G2599))</f>
        <v>1.2411775854756621</v>
      </c>
      <c r="W2599" s="36">
        <f>Inputs!$B$13</f>
        <v>12660</v>
      </c>
      <c r="X2599" s="36">
        <f t="shared" si="403"/>
        <v>13287.374311498656</v>
      </c>
      <c r="Y2599" s="36">
        <f t="shared" si="404"/>
        <v>14027.830474812057</v>
      </c>
      <c r="Z2599" s="36">
        <f t="shared" si="405"/>
        <v>14894.862564096193</v>
      </c>
      <c r="AA2599" s="36">
        <f t="shared" si="406"/>
        <v>15902.19929878123</v>
      </c>
      <c r="AB2599" s="36">
        <f t="shared" si="407"/>
        <v>54390.970137901233</v>
      </c>
      <c r="AC2599" s="36">
        <f t="shared" si="408"/>
        <v>262730.84319438948</v>
      </c>
      <c r="AD2599" s="36">
        <f t="shared" si="409"/>
        <v>170082.72250432597</v>
      </c>
    </row>
    <row r="2600" spans="1:30" ht="14.25" customHeight="1" x14ac:dyDescent="0.25">
      <c r="A2600" s="16">
        <v>2584</v>
      </c>
      <c r="B2600" s="34">
        <v>0.15145615438589599</v>
      </c>
      <c r="C2600" s="34">
        <v>7.7447463173227898E-2</v>
      </c>
      <c r="D2600" s="34">
        <v>4.3329155693997097E-2</v>
      </c>
      <c r="E2600" s="34">
        <v>3.2265240949473403E-2</v>
      </c>
      <c r="F2600" s="34">
        <v>1.1507457579825501E-2</v>
      </c>
      <c r="G2600" s="34">
        <v>0.15483861001729199</v>
      </c>
      <c r="H2600" s="35">
        <v>0.95809591170116004</v>
      </c>
      <c r="I2600" s="34">
        <v>9.0872586166609204E-2</v>
      </c>
      <c r="J2600" s="34">
        <v>1.9355276094814401E-2</v>
      </c>
      <c r="K2600" s="36">
        <f>Inputs!$B$12*(1+$B2600)^4</f>
        <v>105472.89628042777</v>
      </c>
      <c r="L2600" s="36">
        <f t="shared" si="400"/>
        <v>13816.942203109031</v>
      </c>
      <c r="M2600" s="36">
        <f t="shared" si="401"/>
        <v>178610.80781308241</v>
      </c>
      <c r="N2600" s="37">
        <f>M2600/Inputs!$B$6</f>
        <v>272.27257288579636</v>
      </c>
      <c r="O2600" s="38">
        <f>IF(N2600&gt;Inputs!$B$4,1,0)</f>
        <v>0</v>
      </c>
      <c r="P2600" s="34">
        <f t="shared" si="402"/>
        <v>7.1517310071794807E-2</v>
      </c>
      <c r="Q2600" s="36">
        <f>Inputs!$B$12*(1+$B2600)^0*$C2600+Inputs!$B$29*(1+$D2600)^0*Inputs!$B$19+Inputs!$B$30*(1+$E2600)^0*Inputs!$B$20+Inputs!$B$31*(1+$F2600)^0*Inputs!$B$21+Inputs!$B$22*(1+Inputs!$B$23)^0</f>
        <v>12668.891817820597</v>
      </c>
      <c r="R2600" s="36">
        <f>Inputs!$B$12*(1+$B2600)^1*$C2600+Inputs!$B$29*(1+$D2600)^1*Inputs!$B$19+Inputs!$B$30*(1+$E2600)^1*Inputs!$B$20+Inputs!$B$31*(1+$F2600)^1*Inputs!$B$21+Inputs!$B$22*(1+Inputs!$B$23)^1</f>
        <v>13579.548298509668</v>
      </c>
      <c r="S2600" s="36">
        <f>Inputs!$B$12*(1+$B2600)^2*$C2600+Inputs!$B$29*(1+$D2600)^2*Inputs!$B$19+Inputs!$B$30*(1+$E2600)^2*Inputs!$B$20+Inputs!$B$31*(1+$F2600)^2*Inputs!$B$21+Inputs!$B$22*(1+Inputs!$B$23)^2</f>
        <v>14604.132864910571</v>
      </c>
      <c r="T2600" s="36">
        <f>Inputs!$B$12*(1+$B2600)^3*$C2600+Inputs!$B$29*(1+$D2600)^3*Inputs!$B$19+Inputs!$B$30*(1+$E2600)^3*Inputs!$B$20+Inputs!$B$31*(1+$F2600)^3*Inputs!$B$21+Inputs!$B$22*(1+Inputs!$B$23)^3</f>
        <v>15759.087262425686</v>
      </c>
      <c r="U2600" s="36">
        <f>Inputs!$B$12*(1+$B2600)^4*$C2600+Inputs!$B$29*(1+$D2600)^4*Inputs!$B$19+Inputs!$B$30*(1+$E2600)^4*Inputs!$B$20+Inputs!$B$31*(1+$F2600)^4*Inputs!$B$21+Inputs!$B$22*(1+Inputs!$B$23)^4</f>
        <v>17063.310954118358</v>
      </c>
      <c r="V2600" s="35">
        <f>Inputs!$B$13/(Q2600*(1-$G2600))</f>
        <v>1.1823755196614736</v>
      </c>
      <c r="W2600" s="36">
        <f>Inputs!$B$13</f>
        <v>12660</v>
      </c>
      <c r="X2600" s="36">
        <f t="shared" si="403"/>
        <v>12926.5081111174</v>
      </c>
      <c r="Y2600" s="36">
        <f t="shared" si="404"/>
        <v>13209.758080927979</v>
      </c>
      <c r="Z2600" s="36">
        <f t="shared" si="405"/>
        <v>13507.646172835135</v>
      </c>
      <c r="AA2600" s="36">
        <f t="shared" si="406"/>
        <v>13816.942203109031</v>
      </c>
      <c r="AB2600" s="36">
        <f t="shared" si="407"/>
        <v>51126.65424194964</v>
      </c>
      <c r="AC2600" s="36">
        <f t="shared" si="408"/>
        <v>196936.55871700539</v>
      </c>
      <c r="AD2600" s="36">
        <f t="shared" si="409"/>
        <v>127484.15357113276</v>
      </c>
    </row>
    <row r="2601" spans="1:30" ht="14.25" customHeight="1" x14ac:dyDescent="0.25">
      <c r="A2601" s="16">
        <v>2585</v>
      </c>
      <c r="B2601" s="34">
        <v>0.418060631166633</v>
      </c>
      <c r="C2601" s="34">
        <v>0.103336274467561</v>
      </c>
      <c r="D2601" s="34">
        <v>2.2981824654776599E-2</v>
      </c>
      <c r="E2601" s="34">
        <v>4.0620305229310101E-2</v>
      </c>
      <c r="F2601" s="34">
        <v>1.9834000216023401E-2</v>
      </c>
      <c r="G2601" s="34">
        <v>0.180596771501363</v>
      </c>
      <c r="H2601" s="35">
        <v>1.00598905128423</v>
      </c>
      <c r="I2601" s="34">
        <v>9.6447997852164499E-2</v>
      </c>
      <c r="J2601" s="34">
        <v>2.75727426198152E-2</v>
      </c>
      <c r="K2601" s="36">
        <f>Inputs!$B$12*(1+$B2601)^4</f>
        <v>242622.15218790609</v>
      </c>
      <c r="L2601" s="36">
        <f t="shared" si="400"/>
        <v>27961.566054253348</v>
      </c>
      <c r="M2601" s="36">
        <f t="shared" si="401"/>
        <v>333701.27360845264</v>
      </c>
      <c r="N2601" s="37">
        <f>M2601/Inputs!$B$6</f>
        <v>508.69096586654365</v>
      </c>
      <c r="O2601" s="38">
        <f>IF(N2601&gt;Inputs!$B$4,1,0)</f>
        <v>1</v>
      </c>
      <c r="P2601" s="34">
        <f t="shared" si="402"/>
        <v>6.8875255232349303E-2</v>
      </c>
      <c r="Q2601" s="36">
        <f>Inputs!$B$12*(1+$B2601)^0*$C2601+Inputs!$B$29*(1+$D2601)^0*Inputs!$B$19+Inputs!$B$30*(1+$E2601)^0*Inputs!$B$20+Inputs!$B$31*(1+$F2601)^0*Inputs!$B$21+Inputs!$B$22*(1+Inputs!$B$23)^0</f>
        <v>14222.220495480582</v>
      </c>
      <c r="R2601" s="36">
        <f>Inputs!$B$12*(1+$B2601)^1*$C2601+Inputs!$B$29*(1+$D2601)^1*Inputs!$B$19+Inputs!$B$30*(1+$E2601)^1*Inputs!$B$20+Inputs!$B$31*(1+$F2601)^1*Inputs!$B$21+Inputs!$B$22*(1+Inputs!$B$23)^1</f>
        <v>17012.561766539009</v>
      </c>
      <c r="S2601" s="36">
        <f>Inputs!$B$12*(1+$B2601)^2*$C2601+Inputs!$B$29*(1+$D2601)^2*Inputs!$B$19+Inputs!$B$30*(1+$E2601)^2*Inputs!$B$20+Inputs!$B$31*(1+$F2601)^2*Inputs!$B$21+Inputs!$B$22*(1+Inputs!$B$23)^2</f>
        <v>20892.126643151863</v>
      </c>
      <c r="T2601" s="36">
        <f>Inputs!$B$12*(1+$B2601)^3*$C2601+Inputs!$B$29*(1+$D2601)^3*Inputs!$B$19+Inputs!$B$30*(1+$E2601)^3*Inputs!$B$20+Inputs!$B$31*(1+$F2601)^3*Inputs!$B$21+Inputs!$B$22*(1+Inputs!$B$23)^3</f>
        <v>26314.121213528029</v>
      </c>
      <c r="U2601" s="36">
        <f>Inputs!$B$12*(1+$B2601)^4*$C2601+Inputs!$B$29*(1+$D2601)^4*Inputs!$B$19+Inputs!$B$30*(1+$E2601)^4*Inputs!$B$20+Inputs!$B$31*(1+$F2601)^4*Inputs!$B$21+Inputs!$B$22*(1+Inputs!$B$23)^4</f>
        <v>33921.149941245778</v>
      </c>
      <c r="V2601" s="35">
        <f>Inputs!$B$13/(Q2601*(1-$G2601))</f>
        <v>1.0863471452342692</v>
      </c>
      <c r="W2601" s="36">
        <f>Inputs!$B$13</f>
        <v>12660</v>
      </c>
      <c r="X2601" s="36">
        <f t="shared" si="403"/>
        <v>14863.789092233077</v>
      </c>
      <c r="Y2601" s="36">
        <f t="shared" si="404"/>
        <v>17909.431205473869</v>
      </c>
      <c r="Z2601" s="36">
        <f t="shared" si="405"/>
        <v>22124.178869758896</v>
      </c>
      <c r="AA2601" s="36">
        <f t="shared" si="406"/>
        <v>27961.566054253348</v>
      </c>
      <c r="AB2601" s="36">
        <f t="shared" si="407"/>
        <v>70449.896583383175</v>
      </c>
      <c r="AC2601" s="36">
        <f t="shared" si="408"/>
        <v>417167.86415361473</v>
      </c>
      <c r="AD2601" s="36">
        <f t="shared" si="409"/>
        <v>263251.37702506944</v>
      </c>
    </row>
    <row r="2602" spans="1:30" ht="14.25" customHeight="1" x14ac:dyDescent="0.25">
      <c r="A2602" s="16">
        <v>2586</v>
      </c>
      <c r="B2602" s="34">
        <v>0.38782028577175298</v>
      </c>
      <c r="C2602" s="34">
        <v>7.0347384426241902E-2</v>
      </c>
      <c r="D2602" s="34">
        <v>3.0914896527238899E-2</v>
      </c>
      <c r="E2602" s="34">
        <v>3.7853952411466697E-2</v>
      </c>
      <c r="F2602" s="34">
        <v>1.21478157808486E-2</v>
      </c>
      <c r="G2602" s="34">
        <v>0.17982568970503801</v>
      </c>
      <c r="H2602" s="35">
        <v>1.0051407736136</v>
      </c>
      <c r="I2602" s="34">
        <v>9.4794634466689898E-2</v>
      </c>
      <c r="J2602" s="34">
        <v>2.5819892439931501E-2</v>
      </c>
      <c r="K2602" s="36">
        <f>Inputs!$B$12*(1+$B2602)^4</f>
        <v>222578.9941732648</v>
      </c>
      <c r="L2602" s="36">
        <f t="shared" si="400"/>
        <v>20151.415497968635</v>
      </c>
      <c r="M2602" s="36">
        <f t="shared" si="401"/>
        <v>250277.81026406167</v>
      </c>
      <c r="N2602" s="37">
        <f>M2602/Inputs!$B$6</f>
        <v>381.52105223180132</v>
      </c>
      <c r="O2602" s="38">
        <f>IF(N2602&gt;Inputs!$B$4,1,0)</f>
        <v>0</v>
      </c>
      <c r="P2602" s="34">
        <f t="shared" si="402"/>
        <v>6.8974742026758393E-2</v>
      </c>
      <c r="Q2602" s="36">
        <f>Inputs!$B$12*(1+$B2602)^0*$C2602+Inputs!$B$29*(1+$D2602)^0*Inputs!$B$19+Inputs!$B$30*(1+$E2602)^0*Inputs!$B$20+Inputs!$B$31*(1+$F2602)^0*Inputs!$B$21+Inputs!$B$22*(1+Inputs!$B$23)^0</f>
        <v>12242.887093001435</v>
      </c>
      <c r="R2602" s="36">
        <f>Inputs!$B$12*(1+$B2602)^1*$C2602+Inputs!$B$29*(1+$D2602)^1*Inputs!$B$19+Inputs!$B$30*(1+$E2602)^1*Inputs!$B$20+Inputs!$B$31*(1+$F2602)^1*Inputs!$B$21+Inputs!$B$22*(1+Inputs!$B$23)^1</f>
        <v>14062.645411610869</v>
      </c>
      <c r="S2602" s="36">
        <f>Inputs!$B$12*(1+$B2602)^2*$C2602+Inputs!$B$29*(1+$D2602)^2*Inputs!$B$19+Inputs!$B$30*(1+$E2602)^2*Inputs!$B$20+Inputs!$B$31*(1+$F2602)^2*Inputs!$B$21+Inputs!$B$22*(1+Inputs!$B$23)^2</f>
        <v>16522.583658033895</v>
      </c>
      <c r="T2602" s="36">
        <f>Inputs!$B$12*(1+$B2602)^3*$C2602+Inputs!$B$29*(1+$D2602)^3*Inputs!$B$19+Inputs!$B$30*(1+$E2602)^3*Inputs!$B$20+Inputs!$B$31*(1+$F2602)^3*Inputs!$B$21+Inputs!$B$22*(1+Inputs!$B$23)^3</f>
        <v>19869.082997155405</v>
      </c>
      <c r="U2602" s="36">
        <f>Inputs!$B$12*(1+$B2602)^4*$C2602+Inputs!$B$29*(1+$D2602)^4*Inputs!$B$19+Inputs!$B$30*(1+$E2602)^4*Inputs!$B$20+Inputs!$B$31*(1+$F2602)^4*Inputs!$B$21+Inputs!$B$22*(1+Inputs!$B$23)^4</f>
        <v>24444.012949598109</v>
      </c>
      <c r="V2602" s="35">
        <f>Inputs!$B$13/(Q2602*(1-$G2602))</f>
        <v>1.2607927397001948</v>
      </c>
      <c r="W2602" s="36">
        <f>Inputs!$B$13</f>
        <v>12660</v>
      </c>
      <c r="X2602" s="36">
        <f t="shared" si="403"/>
        <v>13804.596177240881</v>
      </c>
      <c r="Y2602" s="36">
        <f t="shared" si="404"/>
        <v>15353.284183474212</v>
      </c>
      <c r="Z2602" s="36">
        <f t="shared" si="405"/>
        <v>17421.419295614658</v>
      </c>
      <c r="AA2602" s="36">
        <f t="shared" si="406"/>
        <v>20151.415497968635</v>
      </c>
      <c r="AB2602" s="36">
        <f t="shared" si="407"/>
        <v>59721.520618994073</v>
      </c>
      <c r="AC2602" s="36">
        <f t="shared" si="408"/>
        <v>299699.89406584617</v>
      </c>
      <c r="AD2602" s="36">
        <f t="shared" si="409"/>
        <v>190556.28964506759</v>
      </c>
    </row>
    <row r="2603" spans="1:30" ht="14.25" customHeight="1" x14ac:dyDescent="0.25">
      <c r="A2603" s="16">
        <v>2587</v>
      </c>
      <c r="B2603" s="34">
        <v>0.27308868323726698</v>
      </c>
      <c r="C2603" s="34">
        <v>6.7502912457023695E-2</v>
      </c>
      <c r="D2603" s="34">
        <v>1.8603199156489E-2</v>
      </c>
      <c r="E2603" s="34">
        <v>4.9387916853740499E-2</v>
      </c>
      <c r="F2603" s="34">
        <v>5.6486202583129102E-3</v>
      </c>
      <c r="G2603" s="34">
        <v>0.19172485151607699</v>
      </c>
      <c r="H2603" s="35">
        <v>1.06429388157118</v>
      </c>
      <c r="I2603" s="34">
        <v>0.104293545936526</v>
      </c>
      <c r="J2603" s="34">
        <v>2.2406113929537501E-2</v>
      </c>
      <c r="K2603" s="36">
        <f>Inputs!$B$12*(1+$B2603)^4</f>
        <v>157610.76640615813</v>
      </c>
      <c r="L2603" s="36">
        <f t="shared" si="400"/>
        <v>16569.713466808887</v>
      </c>
      <c r="M2603" s="36">
        <f t="shared" si="401"/>
        <v>179280.16903327851</v>
      </c>
      <c r="N2603" s="37">
        <f>M2603/Inputs!$B$6</f>
        <v>273.2929405995099</v>
      </c>
      <c r="O2603" s="38">
        <f>IF(N2603&gt;Inputs!$B$4,1,0)</f>
        <v>0</v>
      </c>
      <c r="P2603" s="34">
        <f t="shared" si="402"/>
        <v>8.1887432006988503E-2</v>
      </c>
      <c r="Q2603" s="36">
        <f>Inputs!$B$12*(1+$B2603)^0*$C2603+Inputs!$B$29*(1+$D2603)^0*Inputs!$B$19+Inputs!$B$30*(1+$E2603)^0*Inputs!$B$20+Inputs!$B$31*(1+$F2603)^0*Inputs!$B$21+Inputs!$B$22*(1+Inputs!$B$23)^0</f>
        <v>12072.218774848345</v>
      </c>
      <c r="R2603" s="36">
        <f>Inputs!$B$12*(1+$B2603)^1*$C2603+Inputs!$B$29*(1+$D2603)^1*Inputs!$B$19+Inputs!$B$30*(1+$E2603)^1*Inputs!$B$20+Inputs!$B$31*(1+$F2603)^1*Inputs!$B$21+Inputs!$B$22*(1+Inputs!$B$23)^1</f>
        <v>13320.114909197549</v>
      </c>
      <c r="S2603" s="36">
        <f>Inputs!$B$12*(1+$B2603)^2*$C2603+Inputs!$B$29*(1+$D2603)^2*Inputs!$B$19+Inputs!$B$30*(1+$E2603)^2*Inputs!$B$20+Inputs!$B$31*(1+$F2603)^2*Inputs!$B$21+Inputs!$B$22*(1+Inputs!$B$23)^2</f>
        <v>14875.40137058952</v>
      </c>
      <c r="T2603" s="36">
        <f>Inputs!$B$12*(1+$B2603)^3*$C2603+Inputs!$B$29*(1+$D2603)^3*Inputs!$B$19+Inputs!$B$30*(1+$E2603)^3*Inputs!$B$20+Inputs!$B$31*(1+$F2603)^3*Inputs!$B$21+Inputs!$B$22*(1+Inputs!$B$23)^3</f>
        <v>16820.827395115026</v>
      </c>
      <c r="U2603" s="36">
        <f>Inputs!$B$12*(1+$B2603)^4*$C2603+Inputs!$B$29*(1+$D2603)^4*Inputs!$B$19+Inputs!$B$30*(1+$E2603)^4*Inputs!$B$20+Inputs!$B$31*(1+$F2603)^4*Inputs!$B$21+Inputs!$B$22*(1+Inputs!$B$23)^4</f>
        <v>19261.681923899858</v>
      </c>
      <c r="V2603" s="35">
        <f>Inputs!$B$13/(Q2603*(1-$G2603))</f>
        <v>1.2974402968863208</v>
      </c>
      <c r="W2603" s="36">
        <f>Inputs!$B$13</f>
        <v>12660</v>
      </c>
      <c r="X2603" s="36">
        <f t="shared" si="403"/>
        <v>13341.122531961304</v>
      </c>
      <c r="Y2603" s="36">
        <f t="shared" si="404"/>
        <v>14198.057732445619</v>
      </c>
      <c r="Z2603" s="36">
        <f t="shared" si="405"/>
        <v>15262.443481528375</v>
      </c>
      <c r="AA2603" s="36">
        <f t="shared" si="406"/>
        <v>16569.713466808887</v>
      </c>
      <c r="AB2603" s="36">
        <f t="shared" si="407"/>
        <v>53301.065150251205</v>
      </c>
      <c r="AC2603" s="36">
        <f t="shared" si="408"/>
        <v>206881.27517639348</v>
      </c>
      <c r="AD2603" s="36">
        <f t="shared" si="409"/>
        <v>125979.1038830273</v>
      </c>
    </row>
    <row r="2604" spans="1:30" ht="14.25" customHeight="1" x14ac:dyDescent="0.25">
      <c r="A2604" s="16">
        <v>2588</v>
      </c>
      <c r="B2604" s="34">
        <v>0.50291043544755498</v>
      </c>
      <c r="C2604" s="34">
        <v>5.8050719704025901E-2</v>
      </c>
      <c r="D2604" s="34">
        <v>2.2346838392325E-2</v>
      </c>
      <c r="E2604" s="34">
        <v>3.0312924162717501E-2</v>
      </c>
      <c r="F2604" s="34">
        <v>1.76280279798747E-2</v>
      </c>
      <c r="G2604" s="34">
        <v>0.22290886078004399</v>
      </c>
      <c r="H2604" s="35">
        <v>1.01267959242093</v>
      </c>
      <c r="I2604" s="34">
        <v>9.6457453196899995E-2</v>
      </c>
      <c r="J2604" s="34">
        <v>2.19072305433534E-2</v>
      </c>
      <c r="K2604" s="36">
        <f>Inputs!$B$12*(1+$B2604)^4</f>
        <v>306114.32280592952</v>
      </c>
      <c r="L2604" s="36">
        <f t="shared" si="400"/>
        <v>20817.562081332853</v>
      </c>
      <c r="M2604" s="36">
        <f t="shared" si="401"/>
        <v>239937.66136380605</v>
      </c>
      <c r="N2604" s="37">
        <f>M2604/Inputs!$B$6</f>
        <v>365.75863012775312</v>
      </c>
      <c r="O2604" s="38">
        <f>IF(N2604&gt;Inputs!$B$4,1,0)</f>
        <v>0</v>
      </c>
      <c r="P2604" s="34">
        <f t="shared" si="402"/>
        <v>7.4550222653546591E-2</v>
      </c>
      <c r="Q2604" s="36">
        <f>Inputs!$B$12*(1+$B2604)^0*$C2604+Inputs!$B$29*(1+$D2604)^0*Inputs!$B$19+Inputs!$B$30*(1+$E2604)^0*Inputs!$B$20+Inputs!$B$31*(1+$F2604)^0*Inputs!$B$21+Inputs!$B$22*(1+Inputs!$B$23)^0</f>
        <v>11505.087209668476</v>
      </c>
      <c r="R2604" s="36">
        <f>Inputs!$B$12*(1+$B2604)^1*$C2604+Inputs!$B$29*(1+$D2604)^1*Inputs!$B$19+Inputs!$B$30*(1+$E2604)^1*Inputs!$B$20+Inputs!$B$31*(1+$F2604)^1*Inputs!$B$21+Inputs!$B$22*(1+Inputs!$B$23)^1</f>
        <v>13417.112752057516</v>
      </c>
      <c r="S2604" s="36">
        <f>Inputs!$B$12*(1+$B2604)^2*$C2604+Inputs!$B$29*(1+$D2604)^2*Inputs!$B$19+Inputs!$B$30*(1+$E2604)^2*Inputs!$B$20+Inputs!$B$31*(1+$F2604)^2*Inputs!$B$21+Inputs!$B$22*(1+Inputs!$B$23)^2</f>
        <v>16213.352166600704</v>
      </c>
      <c r="T2604" s="36">
        <f>Inputs!$B$12*(1+$B2604)^3*$C2604+Inputs!$B$29*(1+$D2604)^3*Inputs!$B$19+Inputs!$B$30*(1+$E2604)^3*Inputs!$B$20+Inputs!$B$31*(1+$F2604)^3*Inputs!$B$21+Inputs!$B$22*(1+Inputs!$B$23)^3</f>
        <v>20336.902427675122</v>
      </c>
      <c r="U2604" s="36">
        <f>Inputs!$B$12*(1+$B2604)^4*$C2604+Inputs!$B$29*(1+$D2604)^4*Inputs!$B$19+Inputs!$B$30*(1+$E2604)^4*Inputs!$B$20+Inputs!$B$31*(1+$F2604)^4*Inputs!$B$21+Inputs!$B$22*(1+Inputs!$B$23)^4</f>
        <v>26453.665237058995</v>
      </c>
      <c r="V2604" s="35">
        <f>Inputs!$B$13/(Q2604*(1-$G2604))</f>
        <v>1.4160279762336334</v>
      </c>
      <c r="W2604" s="36">
        <f>Inputs!$B$13</f>
        <v>12660</v>
      </c>
      <c r="X2604" s="36">
        <f t="shared" si="403"/>
        <v>13712.600233881365</v>
      </c>
      <c r="Y2604" s="36">
        <f t="shared" si="404"/>
        <v>15299.949717142985</v>
      </c>
      <c r="Z2604" s="36">
        <f t="shared" si="405"/>
        <v>17597.602040256377</v>
      </c>
      <c r="AA2604" s="36">
        <f t="shared" si="406"/>
        <v>20817.562081332853</v>
      </c>
      <c r="AB2604" s="36">
        <f t="shared" si="407"/>
        <v>59870.932358112521</v>
      </c>
      <c r="AC2604" s="36">
        <f t="shared" si="408"/>
        <v>285359.5395960515</v>
      </c>
      <c r="AD2604" s="36">
        <f t="shared" si="409"/>
        <v>180066.72900569355</v>
      </c>
    </row>
    <row r="2605" spans="1:30" ht="14.25" customHeight="1" x14ac:dyDescent="0.25">
      <c r="A2605" s="16">
        <v>2589</v>
      </c>
      <c r="B2605" s="34">
        <v>0.50602651901763596</v>
      </c>
      <c r="C2605" s="34">
        <v>8.0165534576849398E-2</v>
      </c>
      <c r="D2605" s="34">
        <v>1.0816924157393E-2</v>
      </c>
      <c r="E2605" s="34">
        <v>3.9190393044918198E-2</v>
      </c>
      <c r="F2605" s="34">
        <v>1.0748698849919599E-2</v>
      </c>
      <c r="G2605" s="34">
        <v>0.206167350031111</v>
      </c>
      <c r="H2605" s="35">
        <v>1.0551549594771199</v>
      </c>
      <c r="I2605" s="34">
        <v>9.5664127964620205E-2</v>
      </c>
      <c r="J2605" s="34">
        <v>2.2593023662332099E-2</v>
      </c>
      <c r="K2605" s="36">
        <f>Inputs!$B$12*(1+$B2605)^4</f>
        <v>308660.97761354281</v>
      </c>
      <c r="L2605" s="36">
        <f t="shared" si="400"/>
        <v>27839.73885192426</v>
      </c>
      <c r="M2605" s="36">
        <f t="shared" si="401"/>
        <v>316428.38390526938</v>
      </c>
      <c r="N2605" s="37">
        <f>M2605/Inputs!$B$6</f>
        <v>482.36034131900823</v>
      </c>
      <c r="O2605" s="38">
        <f>IF(N2605&gt;Inputs!$B$4,1,0)</f>
        <v>1</v>
      </c>
      <c r="P2605" s="34">
        <f t="shared" si="402"/>
        <v>7.3071104302288109E-2</v>
      </c>
      <c r="Q2605" s="36">
        <f>Inputs!$B$12*(1+$B2605)^0*$C2605+Inputs!$B$29*(1+$D2605)^0*Inputs!$B$19+Inputs!$B$30*(1+$E2605)^0*Inputs!$B$20+Inputs!$B$31*(1+$F2605)^0*Inputs!$B$21+Inputs!$B$22*(1+Inputs!$B$23)^0</f>
        <v>12831.976102037886</v>
      </c>
      <c r="R2605" s="36">
        <f>Inputs!$B$12*(1+$B2605)^1*$C2605+Inputs!$B$29*(1+$D2605)^1*Inputs!$B$19+Inputs!$B$30*(1+$E2605)^1*Inputs!$B$20+Inputs!$B$31*(1+$F2605)^1*Inputs!$B$21+Inputs!$B$22*(1+Inputs!$B$23)^1</f>
        <v>15379.500371257989</v>
      </c>
      <c r="S2605" s="36">
        <f>Inputs!$B$12*(1+$B2605)^2*$C2605+Inputs!$B$29*(1+$D2605)^2*Inputs!$B$19+Inputs!$B$30*(1+$E2605)^2*Inputs!$B$20+Inputs!$B$31*(1+$F2605)^2*Inputs!$B$21+Inputs!$B$22*(1+Inputs!$B$23)^2</f>
        <v>19161.362429223314</v>
      </c>
      <c r="T2605" s="36">
        <f>Inputs!$B$12*(1+$B2605)^3*$C2605+Inputs!$B$29*(1+$D2605)^3*Inputs!$B$19+Inputs!$B$30*(1+$E2605)^3*Inputs!$B$20+Inputs!$B$31*(1+$F2605)^3*Inputs!$B$21+Inputs!$B$22*(1+Inputs!$B$23)^3</f>
        <v>24800.906015876062</v>
      </c>
      <c r="U2605" s="36">
        <f>Inputs!$B$12*(1+$B2605)^4*$C2605+Inputs!$B$29*(1+$D2605)^4*Inputs!$B$19+Inputs!$B$30*(1+$E2605)^4*Inputs!$B$20+Inputs!$B$31*(1+$F2605)^4*Inputs!$B$21+Inputs!$B$22*(1+Inputs!$B$23)^4</f>
        <v>33236.857512775845</v>
      </c>
      <c r="V2605" s="35">
        <f>Inputs!$B$13/(Q2605*(1-$G2605))</f>
        <v>1.242828507275795</v>
      </c>
      <c r="W2605" s="36">
        <f>Inputs!$B$13</f>
        <v>12660</v>
      </c>
      <c r="X2605" s="36">
        <f t="shared" si="403"/>
        <v>14600.567125329633</v>
      </c>
      <c r="Y2605" s="36">
        <f t="shared" si="404"/>
        <v>17477.215723312158</v>
      </c>
      <c r="Z2605" s="36">
        <f t="shared" si="405"/>
        <v>21697.365404025408</v>
      </c>
      <c r="AA2605" s="36">
        <f t="shared" si="406"/>
        <v>27839.73885192426</v>
      </c>
      <c r="AB2605" s="36">
        <f t="shared" si="407"/>
        <v>69690.920024850348</v>
      </c>
      <c r="AC2605" s="36">
        <f t="shared" si="408"/>
        <v>389603.01753189025</v>
      </c>
      <c r="AD2605" s="36">
        <f t="shared" si="409"/>
        <v>246737.46388041903</v>
      </c>
    </row>
    <row r="2606" spans="1:30" ht="14.25" customHeight="1" x14ac:dyDescent="0.25">
      <c r="A2606" s="16">
        <v>2590</v>
      </c>
      <c r="B2606" s="34">
        <v>0.160641298208166</v>
      </c>
      <c r="C2606" s="34">
        <v>8.2794853481076097E-2</v>
      </c>
      <c r="D2606" s="34">
        <v>3.4636477012258401E-2</v>
      </c>
      <c r="E2606" s="34">
        <v>5.9419663880170497E-2</v>
      </c>
      <c r="F2606" s="34">
        <v>3.2532094804000197E-2</v>
      </c>
      <c r="G2606" s="34">
        <v>0.220016776314408</v>
      </c>
      <c r="H2606" s="35">
        <v>1.0454829316490299</v>
      </c>
      <c r="I2606" s="34">
        <v>0.10281556300019799</v>
      </c>
      <c r="J2606" s="34">
        <v>1.9957272167243099E-2</v>
      </c>
      <c r="K2606" s="36">
        <f>Inputs!$B$12*(1+$B2606)^4</f>
        <v>108878.80084990727</v>
      </c>
      <c r="L2606" s="36">
        <f t="shared" si="400"/>
        <v>15084.216646273027</v>
      </c>
      <c r="M2606" s="36">
        <f t="shared" si="401"/>
        <v>165449.58538021328</v>
      </c>
      <c r="N2606" s="37">
        <f>M2606/Inputs!$B$6</f>
        <v>252.20973381130074</v>
      </c>
      <c r="O2606" s="38">
        <f>IF(N2606&gt;Inputs!$B$4,1,0)</f>
        <v>0</v>
      </c>
      <c r="P2606" s="34">
        <f t="shared" si="402"/>
        <v>8.2858290832954901E-2</v>
      </c>
      <c r="Q2606" s="36">
        <f>Inputs!$B$12*(1+$B2606)^0*$C2606+Inputs!$B$29*(1+$D2606)^0*Inputs!$B$19+Inputs!$B$30*(1+$E2606)^0*Inputs!$B$20+Inputs!$B$31*(1+$F2606)^0*Inputs!$B$21+Inputs!$B$22*(1+Inputs!$B$23)^0</f>
        <v>12989.735236291486</v>
      </c>
      <c r="R2606" s="36">
        <f>Inputs!$B$12*(1+$B2606)^1*$C2606+Inputs!$B$29*(1+$D2606)^1*Inputs!$B$19+Inputs!$B$30*(1+$E2606)^1*Inputs!$B$20+Inputs!$B$31*(1+$F2606)^1*Inputs!$B$21+Inputs!$B$22*(1+Inputs!$B$23)^1</f>
        <v>14128.987421946433</v>
      </c>
      <c r="S2606" s="36">
        <f>Inputs!$B$12*(1+$B2606)^2*$C2606+Inputs!$B$29*(1+$D2606)^2*Inputs!$B$19+Inputs!$B$30*(1+$E2606)^2*Inputs!$B$20+Inputs!$B$31*(1+$F2606)^2*Inputs!$B$21+Inputs!$B$22*(1+Inputs!$B$23)^2</f>
        <v>15411.960866333488</v>
      </c>
      <c r="T2606" s="36">
        <f>Inputs!$B$12*(1+$B2606)^3*$C2606+Inputs!$B$29*(1+$D2606)^3*Inputs!$B$19+Inputs!$B$30*(1+$E2606)^3*Inputs!$B$20+Inputs!$B$31*(1+$F2606)^3*Inputs!$B$21+Inputs!$B$22*(1+Inputs!$B$23)^3</f>
        <v>16860.00588159266</v>
      </c>
      <c r="U2606" s="36">
        <f>Inputs!$B$12*(1+$B2606)^4*$C2606+Inputs!$B$29*(1+$D2606)^4*Inputs!$B$19+Inputs!$B$30*(1+$E2606)^4*Inputs!$B$20+Inputs!$B$31*(1+$F2606)^4*Inputs!$B$21+Inputs!$B$22*(1+Inputs!$B$23)^4</f>
        <v>18497.820148996492</v>
      </c>
      <c r="V2606" s="35">
        <f>Inputs!$B$13/(Q2606*(1-$G2606))</f>
        <v>1.2495341926495322</v>
      </c>
      <c r="W2606" s="36">
        <f>Inputs!$B$13</f>
        <v>12660</v>
      </c>
      <c r="X2606" s="36">
        <f t="shared" si="403"/>
        <v>13208.152815322961</v>
      </c>
      <c r="Y2606" s="36">
        <f t="shared" si="404"/>
        <v>13794.281806718967</v>
      </c>
      <c r="Z2606" s="36">
        <f t="shared" si="405"/>
        <v>14419.49115618975</v>
      </c>
      <c r="AA2606" s="36">
        <f t="shared" si="406"/>
        <v>15084.216646273027</v>
      </c>
      <c r="AB2606" s="36">
        <f t="shared" si="407"/>
        <v>51620.213825948565</v>
      </c>
      <c r="AC2606" s="36">
        <f t="shared" si="408"/>
        <v>185681.5571338486</v>
      </c>
      <c r="AD2606" s="36">
        <f t="shared" si="409"/>
        <v>113829.3715542647</v>
      </c>
    </row>
    <row r="2607" spans="1:30" ht="14.25" customHeight="1" x14ac:dyDescent="0.25">
      <c r="A2607" s="16">
        <v>2591</v>
      </c>
      <c r="B2607" s="34">
        <v>0.25051910580871101</v>
      </c>
      <c r="C2607" s="34">
        <v>8.2273364408617697E-2</v>
      </c>
      <c r="D2607" s="34">
        <v>3.5149595457888302E-2</v>
      </c>
      <c r="E2607" s="34">
        <v>4.4363612638875602E-2</v>
      </c>
      <c r="F2607" s="34">
        <v>7.1936602341002697E-3</v>
      </c>
      <c r="G2607" s="34">
        <v>0.21599101493117301</v>
      </c>
      <c r="H2607" s="35">
        <v>1.0094810515215</v>
      </c>
      <c r="I2607" s="34">
        <v>0.101255895049077</v>
      </c>
      <c r="J2607" s="34">
        <v>2.23926300897807E-2</v>
      </c>
      <c r="K2607" s="36">
        <f>Inputs!$B$12*(1+$B2607)^4</f>
        <v>146727.85746715066</v>
      </c>
      <c r="L2607" s="36">
        <f t="shared" si="400"/>
        <v>16542.147081859915</v>
      </c>
      <c r="M2607" s="36">
        <f t="shared" si="401"/>
        <v>186235.44095379912</v>
      </c>
      <c r="N2607" s="37">
        <f>M2607/Inputs!$B$6</f>
        <v>283.89548925884014</v>
      </c>
      <c r="O2607" s="38">
        <f>IF(N2607&gt;Inputs!$B$4,1,0)</f>
        <v>0</v>
      </c>
      <c r="P2607" s="34">
        <f t="shared" si="402"/>
        <v>7.8863264959296298E-2</v>
      </c>
      <c r="Q2607" s="36">
        <f>Inputs!$B$12*(1+$B2607)^0*$C2607+Inputs!$B$29*(1+$D2607)^0*Inputs!$B$19+Inputs!$B$30*(1+$E2607)^0*Inputs!$B$20+Inputs!$B$31*(1+$F2607)^0*Inputs!$B$21+Inputs!$B$22*(1+Inputs!$B$23)^0</f>
        <v>12958.445891943982</v>
      </c>
      <c r="R2607" s="36">
        <f>Inputs!$B$12*(1+$B2607)^1*$C2607+Inputs!$B$29*(1+$D2607)^1*Inputs!$B$19+Inputs!$B$30*(1+$E2607)^1*Inputs!$B$20+Inputs!$B$31*(1+$F2607)^1*Inputs!$B$21+Inputs!$B$22*(1+Inputs!$B$23)^1</f>
        <v>14385.891661351336</v>
      </c>
      <c r="S2607" s="36">
        <f>Inputs!$B$12*(1+$B2607)^2*$C2607+Inputs!$B$29*(1+$D2607)^2*Inputs!$B$19+Inputs!$B$30*(1+$E2607)^2*Inputs!$B$20+Inputs!$B$31*(1+$F2607)^2*Inputs!$B$21+Inputs!$B$22*(1+Inputs!$B$23)^2</f>
        <v>16130.324953899377</v>
      </c>
      <c r="T2607" s="36">
        <f>Inputs!$B$12*(1+$B2607)^3*$C2607+Inputs!$B$29*(1+$D2607)^3*Inputs!$B$19+Inputs!$B$30*(1+$E2607)^3*Inputs!$B$20+Inputs!$B$31*(1+$F2607)^3*Inputs!$B$21+Inputs!$B$22*(1+Inputs!$B$23)^3</f>
        <v>18269.660540169112</v>
      </c>
      <c r="U2607" s="36">
        <f>Inputs!$B$12*(1+$B2607)^4*$C2607+Inputs!$B$29*(1+$D2607)^4*Inputs!$B$19+Inputs!$B$30*(1+$E2607)^4*Inputs!$B$20+Inputs!$B$31*(1+$F2607)^4*Inputs!$B$21+Inputs!$B$22*(1+Inputs!$B$23)^4</f>
        <v>20901.269575548311</v>
      </c>
      <c r="V2607" s="35">
        <f>Inputs!$B$13/(Q2607*(1-$G2607))</f>
        <v>1.2461196547796214</v>
      </c>
      <c r="W2607" s="36">
        <f>Inputs!$B$13</f>
        <v>12660</v>
      </c>
      <c r="X2607" s="36">
        <f t="shared" si="403"/>
        <v>13387.32819469007</v>
      </c>
      <c r="Y2607" s="36">
        <f t="shared" si="404"/>
        <v>14262.523819132666</v>
      </c>
      <c r="Z2607" s="36">
        <f t="shared" si="405"/>
        <v>15306.758472746405</v>
      </c>
      <c r="AA2607" s="36">
        <f t="shared" si="406"/>
        <v>16542.147081859915</v>
      </c>
      <c r="AB2607" s="36">
        <f t="shared" si="407"/>
        <v>53833.727923851278</v>
      </c>
      <c r="AC2607" s="36">
        <f t="shared" si="408"/>
        <v>214454.3377843136</v>
      </c>
      <c r="AD2607" s="36">
        <f t="shared" si="409"/>
        <v>132401.71302994783</v>
      </c>
    </row>
    <row r="2608" spans="1:30" ht="14.25" customHeight="1" x14ac:dyDescent="0.25">
      <c r="A2608" s="16">
        <v>2592</v>
      </c>
      <c r="B2608" s="34">
        <v>0.30719282537922099</v>
      </c>
      <c r="C2608" s="34">
        <v>0.116050582344909</v>
      </c>
      <c r="D2608" s="34">
        <v>4.2950158870130102E-2</v>
      </c>
      <c r="E2608" s="34">
        <v>6.2939025130710494E-2</v>
      </c>
      <c r="F2608" s="34">
        <v>1.9414334731255801E-2</v>
      </c>
      <c r="G2608" s="34">
        <v>0.16333681297084701</v>
      </c>
      <c r="H2608" s="35">
        <v>1.0920869465533201</v>
      </c>
      <c r="I2608" s="34">
        <v>9.9641650517042005E-2</v>
      </c>
      <c r="J2608" s="34">
        <v>1.8774994788961E-2</v>
      </c>
      <c r="K2608" s="36">
        <f>Inputs!$B$12*(1+$B2608)^4</f>
        <v>175190.22586290308</v>
      </c>
      <c r="L2608" s="36">
        <f t="shared" si="400"/>
        <v>27158.721387602502</v>
      </c>
      <c r="M2608" s="36">
        <f t="shared" si="401"/>
        <v>282306.70194251311</v>
      </c>
      <c r="N2608" s="37">
        <f>M2608/Inputs!$B$6</f>
        <v>430.34558222944071</v>
      </c>
      <c r="O2608" s="38">
        <f>IF(N2608&gt;Inputs!$B$4,1,0)</f>
        <v>1</v>
      </c>
      <c r="P2608" s="34">
        <f t="shared" si="402"/>
        <v>8.0866655728081008E-2</v>
      </c>
      <c r="Q2608" s="36">
        <f>Inputs!$B$12*(1+$B2608)^0*$C2608+Inputs!$B$29*(1+$D2608)^0*Inputs!$B$19+Inputs!$B$30*(1+$E2608)^0*Inputs!$B$20+Inputs!$B$31*(1+$F2608)^0*Inputs!$B$21+Inputs!$B$22*(1+Inputs!$B$23)^0</f>
        <v>14985.078968121463</v>
      </c>
      <c r="R2608" s="36">
        <f>Inputs!$B$12*(1+$B2608)^1*$C2608+Inputs!$B$29*(1+$D2608)^1*Inputs!$B$19+Inputs!$B$30*(1+$E2608)^1*Inputs!$B$20+Inputs!$B$31*(1+$F2608)^1*Inputs!$B$21+Inputs!$B$22*(1+Inputs!$B$23)^1</f>
        <v>17442.369719378461</v>
      </c>
      <c r="S2608" s="36">
        <f>Inputs!$B$12*(1+$B2608)^2*$C2608+Inputs!$B$29*(1+$D2608)^2*Inputs!$B$19+Inputs!$B$30*(1+$E2608)^2*Inputs!$B$20+Inputs!$B$31*(1+$F2608)^2*Inputs!$B$21+Inputs!$B$22*(1+Inputs!$B$23)^2</f>
        <v>20572.404708464404</v>
      </c>
      <c r="T2608" s="36">
        <f>Inputs!$B$12*(1+$B2608)^3*$C2608+Inputs!$B$29*(1+$D2608)^3*Inputs!$B$19+Inputs!$B$30*(1+$E2608)^3*Inputs!$B$20+Inputs!$B$31*(1+$F2608)^3*Inputs!$B$21+Inputs!$B$22*(1+Inputs!$B$23)^3</f>
        <v>24577.893507876594</v>
      </c>
      <c r="U2608" s="36">
        <f>Inputs!$B$12*(1+$B2608)^4*$C2608+Inputs!$B$29*(1+$D2608)^4*Inputs!$B$19+Inputs!$B$30*(1+$E2608)^4*Inputs!$B$20+Inputs!$B$31*(1+$F2608)^4*Inputs!$B$21+Inputs!$B$22*(1+Inputs!$B$23)^4</f>
        <v>29723.602389790722</v>
      </c>
      <c r="V2608" s="35">
        <f>Inputs!$B$13/(Q2608*(1-$G2608))</f>
        <v>1.0097735932368777</v>
      </c>
      <c r="W2608" s="36">
        <f>Inputs!$B$13</f>
        <v>12660</v>
      </c>
      <c r="X2608" s="36">
        <f t="shared" si="403"/>
        <v>15036.326172035369</v>
      </c>
      <c r="Y2608" s="36">
        <f t="shared" si="404"/>
        <v>18088.794339660628</v>
      </c>
      <c r="Z2608" s="36">
        <f t="shared" si="405"/>
        <v>22033.880165244515</v>
      </c>
      <c r="AA2608" s="36">
        <f t="shared" si="406"/>
        <v>27158.721387602502</v>
      </c>
      <c r="AB2608" s="36">
        <f t="shared" si="407"/>
        <v>69511.315150163195</v>
      </c>
      <c r="AC2608" s="36">
        <f t="shared" si="408"/>
        <v>342151.23639052175</v>
      </c>
      <c r="AD2608" s="36">
        <f t="shared" si="409"/>
        <v>212795.38679234989</v>
      </c>
    </row>
    <row r="2609" spans="1:30" ht="14.25" customHeight="1" x14ac:dyDescent="0.25">
      <c r="A2609" s="16">
        <v>2593</v>
      </c>
      <c r="B2609" s="34">
        <v>0.212525692113359</v>
      </c>
      <c r="C2609" s="34">
        <v>9.1188175237813904E-2</v>
      </c>
      <c r="D2609" s="34">
        <v>4.4794516257910699E-2</v>
      </c>
      <c r="E2609" s="34">
        <v>3.2097683867523999E-2</v>
      </c>
      <c r="F2609" s="34">
        <v>1.4141634097268501E-2</v>
      </c>
      <c r="G2609" s="34">
        <v>0.176012952963601</v>
      </c>
      <c r="H2609" s="35">
        <v>1.07769548222669</v>
      </c>
      <c r="I2609" s="34">
        <v>9.6686771518697603E-2</v>
      </c>
      <c r="J2609" s="34">
        <v>2.6909745660468401E-2</v>
      </c>
      <c r="K2609" s="36">
        <f>Inputs!$B$12*(1+$B2609)^4</f>
        <v>129692.55579772245</v>
      </c>
      <c r="L2609" s="36">
        <f t="shared" si="400"/>
        <v>18462.281104276623</v>
      </c>
      <c r="M2609" s="36">
        <f t="shared" si="401"/>
        <v>228843.15827866324</v>
      </c>
      <c r="N2609" s="37">
        <f>M2609/Inputs!$B$6</f>
        <v>348.84627786381589</v>
      </c>
      <c r="O2609" s="38">
        <f>IF(N2609&gt;Inputs!$B$4,1,0)</f>
        <v>0</v>
      </c>
      <c r="P2609" s="34">
        <f t="shared" si="402"/>
        <v>6.9777025858229202E-2</v>
      </c>
      <c r="Q2609" s="36">
        <f>Inputs!$B$12*(1+$B2609)^0*$C2609+Inputs!$B$29*(1+$D2609)^0*Inputs!$B$19+Inputs!$B$30*(1+$E2609)^0*Inputs!$B$20+Inputs!$B$31*(1+$F2609)^0*Inputs!$B$21+Inputs!$B$22*(1+Inputs!$B$23)^0</f>
        <v>13493.334541695756</v>
      </c>
      <c r="R2609" s="36">
        <f>Inputs!$B$12*(1+$B2609)^1*$C2609+Inputs!$B$29*(1+$D2609)^1*Inputs!$B$19+Inputs!$B$30*(1+$E2609)^1*Inputs!$B$20+Inputs!$B$31*(1+$F2609)^1*Inputs!$B$21+Inputs!$B$22*(1+Inputs!$B$23)^1</f>
        <v>14879.288289534663</v>
      </c>
      <c r="S2609" s="36">
        <f>Inputs!$B$12*(1+$B2609)^2*$C2609+Inputs!$B$29*(1+$D2609)^2*Inputs!$B$19+Inputs!$B$30*(1+$E2609)^2*Inputs!$B$20+Inputs!$B$31*(1+$F2609)^2*Inputs!$B$21+Inputs!$B$22*(1+Inputs!$B$23)^2</f>
        <v>16520.402769212735</v>
      </c>
      <c r="T2609" s="36">
        <f>Inputs!$B$12*(1+$B2609)^3*$C2609+Inputs!$B$29*(1+$D2609)^3*Inputs!$B$19+Inputs!$B$30*(1+$E2609)^3*Inputs!$B$20+Inputs!$B$31*(1+$F2609)^3*Inputs!$B$21+Inputs!$B$22*(1+Inputs!$B$23)^3</f>
        <v>18469.528086924307</v>
      </c>
      <c r="U2609" s="36">
        <f>Inputs!$B$12*(1+$B2609)^4*$C2609+Inputs!$B$29*(1+$D2609)^4*Inputs!$B$19+Inputs!$B$30*(1+$E2609)^4*Inputs!$B$20+Inputs!$B$31*(1+$F2609)^4*Inputs!$B$21+Inputs!$B$22*(1+Inputs!$B$23)^4</f>
        <v>20790.690446001972</v>
      </c>
      <c r="V2609" s="35">
        <f>Inputs!$B$13/(Q2609*(1-$G2609))</f>
        <v>1.1386599171334355</v>
      </c>
      <c r="W2609" s="36">
        <f>Inputs!$B$13</f>
        <v>12660</v>
      </c>
      <c r="X2609" s="36">
        <f t="shared" si="403"/>
        <v>13773.497474324562</v>
      </c>
      <c r="Y2609" s="36">
        <f t="shared" si="404"/>
        <v>15085.177420460876</v>
      </c>
      <c r="Z2609" s="36">
        <f t="shared" si="405"/>
        <v>16633.021535782733</v>
      </c>
      <c r="AA2609" s="36">
        <f t="shared" si="406"/>
        <v>18462.281104276623</v>
      </c>
      <c r="AB2609" s="36">
        <f t="shared" si="407"/>
        <v>57568.87628401017</v>
      </c>
      <c r="AC2609" s="36">
        <f t="shared" si="408"/>
        <v>271709.72336403793</v>
      </c>
      <c r="AD2609" s="36">
        <f t="shared" si="409"/>
        <v>171274.28199465308</v>
      </c>
    </row>
    <row r="2610" spans="1:30" ht="14.25" customHeight="1" x14ac:dyDescent="0.25">
      <c r="A2610" s="16">
        <v>2594</v>
      </c>
      <c r="B2610" s="34">
        <v>0.37611003530583997</v>
      </c>
      <c r="C2610" s="34">
        <v>7.2551420292004204E-2</v>
      </c>
      <c r="D2610" s="34">
        <v>1.6973712574115899E-2</v>
      </c>
      <c r="E2610" s="34">
        <v>4.0398602833677098E-2</v>
      </c>
      <c r="F2610" s="34">
        <v>-7.2373190849731699E-3</v>
      </c>
      <c r="G2610" s="34">
        <v>0.176697756341234</v>
      </c>
      <c r="H2610" s="35">
        <v>1.08005119150576</v>
      </c>
      <c r="I2610" s="34">
        <v>9.2659506007303202E-2</v>
      </c>
      <c r="J2610" s="34">
        <v>2.5123715459265599E-2</v>
      </c>
      <c r="K2610" s="36">
        <f>Inputs!$B$12*(1+$B2610)^4</f>
        <v>215161.17050539664</v>
      </c>
      <c r="L2610" s="36">
        <f t="shared" si="400"/>
        <v>21229.881374502715</v>
      </c>
      <c r="M2610" s="36">
        <f t="shared" si="401"/>
        <v>268435.2829357236</v>
      </c>
      <c r="N2610" s="37">
        <f>M2610/Inputs!$B$6</f>
        <v>409.20012642640791</v>
      </c>
      <c r="O2610" s="38">
        <f>IF(N2610&gt;Inputs!$B$4,1,0)</f>
        <v>1</v>
      </c>
      <c r="P2610" s="34">
        <f t="shared" si="402"/>
        <v>6.75357905480376E-2</v>
      </c>
      <c r="Q2610" s="36">
        <f>Inputs!$B$12*(1+$B2610)^0*$C2610+Inputs!$B$29*(1+$D2610)^0*Inputs!$B$19+Inputs!$B$30*(1+$E2610)^0*Inputs!$B$20+Inputs!$B$31*(1+$F2610)^0*Inputs!$B$21+Inputs!$B$22*(1+Inputs!$B$23)^0</f>
        <v>12375.129244947173</v>
      </c>
      <c r="R2610" s="36">
        <f>Inputs!$B$12*(1+$B2610)^1*$C2610+Inputs!$B$29*(1+$D2610)^1*Inputs!$B$19+Inputs!$B$30*(1+$E2610)^1*Inputs!$B$20+Inputs!$B$31*(1+$F2610)^1*Inputs!$B$21+Inputs!$B$22*(1+Inputs!$B$23)^1</f>
        <v>14068.112960522616</v>
      </c>
      <c r="S2610" s="36">
        <f>Inputs!$B$12*(1+$B2610)^2*$C2610+Inputs!$B$29*(1+$D2610)^2*Inputs!$B$19+Inputs!$B$30*(1+$E2610)^2*Inputs!$B$20+Inputs!$B$31*(1+$F2610)^2*Inputs!$B$21+Inputs!$B$22*(1+Inputs!$B$23)^2</f>
        <v>16380.092444157242</v>
      </c>
      <c r="T2610" s="36">
        <f>Inputs!$B$12*(1+$B2610)^3*$C2610+Inputs!$B$29*(1+$D2610)^3*Inputs!$B$19+Inputs!$B$30*(1+$E2610)^3*Inputs!$B$20+Inputs!$B$31*(1+$F2610)^3*Inputs!$B$21+Inputs!$B$22*(1+Inputs!$B$23)^3</f>
        <v>19542.787329423532</v>
      </c>
      <c r="U2610" s="36">
        <f>Inputs!$B$12*(1+$B2610)^4*$C2610+Inputs!$B$29*(1+$D2610)^4*Inputs!$B$19+Inputs!$B$30*(1+$E2610)^4*Inputs!$B$20+Inputs!$B$31*(1+$F2610)^4*Inputs!$B$21+Inputs!$B$22*(1+Inputs!$B$23)^4</f>
        <v>23875.030121239703</v>
      </c>
      <c r="V2610" s="35">
        <f>Inputs!$B$13/(Q2610*(1-$G2610))</f>
        <v>1.2425808704591002</v>
      </c>
      <c r="W2610" s="36">
        <f>Inputs!$B$13</f>
        <v>12660</v>
      </c>
      <c r="X2610" s="36">
        <f t="shared" si="403"/>
        <v>13921.338315581776</v>
      </c>
      <c r="Y2610" s="36">
        <f t="shared" si="404"/>
        <v>15661.237245321081</v>
      </c>
      <c r="Z2610" s="36">
        <f t="shared" si="405"/>
        <v>18031.374179933191</v>
      </c>
      <c r="AA2610" s="36">
        <f t="shared" si="406"/>
        <v>21229.881374502715</v>
      </c>
      <c r="AB2610" s="36">
        <f t="shared" si="407"/>
        <v>61532.840125229748</v>
      </c>
      <c r="AC2610" s="36">
        <f t="shared" si="408"/>
        <v>322247.72519557131</v>
      </c>
      <c r="AD2610" s="36">
        <f t="shared" si="409"/>
        <v>206902.44281049384</v>
      </c>
    </row>
    <row r="2611" spans="1:30" ht="14.25" customHeight="1" x14ac:dyDescent="0.25">
      <c r="A2611" s="16">
        <v>2595</v>
      </c>
      <c r="B2611" s="34">
        <v>0.32347191831755301</v>
      </c>
      <c r="C2611" s="34">
        <v>6.1724012791632199E-2</v>
      </c>
      <c r="D2611" s="34">
        <v>3.8493575450423603E-2</v>
      </c>
      <c r="E2611" s="34">
        <v>4.2599003020591698E-2</v>
      </c>
      <c r="F2611" s="34">
        <v>1.1408464252794801E-2</v>
      </c>
      <c r="G2611" s="34">
        <v>0.16305562365950599</v>
      </c>
      <c r="H2611" s="35">
        <v>1.0396823302831599</v>
      </c>
      <c r="I2611" s="34">
        <v>9.7264339998746702E-2</v>
      </c>
      <c r="J2611" s="34">
        <v>2.0053335699472801E-2</v>
      </c>
      <c r="K2611" s="36">
        <f>Inputs!$B$12*(1+$B2611)^4</f>
        <v>184081.51229040194</v>
      </c>
      <c r="L2611" s="36">
        <f t="shared" si="400"/>
        <v>17663.302911311475</v>
      </c>
      <c r="M2611" s="36">
        <f t="shared" si="401"/>
        <v>202594.3440768774</v>
      </c>
      <c r="N2611" s="37">
        <f>M2611/Inputs!$B$6</f>
        <v>308.83284158060582</v>
      </c>
      <c r="O2611" s="38">
        <f>IF(N2611&gt;Inputs!$B$4,1,0)</f>
        <v>0</v>
      </c>
      <c r="P2611" s="34">
        <f t="shared" si="402"/>
        <v>7.7211004299273897E-2</v>
      </c>
      <c r="Q2611" s="36">
        <f>Inputs!$B$12*(1+$B2611)^0*$C2611+Inputs!$B$29*(1+$D2611)^0*Inputs!$B$19+Inputs!$B$30*(1+$E2611)^0*Inputs!$B$20+Inputs!$B$31*(1+$F2611)^0*Inputs!$B$21+Inputs!$B$22*(1+Inputs!$B$23)^0</f>
        <v>11725.484794924854</v>
      </c>
      <c r="R2611" s="36">
        <f>Inputs!$B$12*(1+$B2611)^1*$C2611+Inputs!$B$29*(1+$D2611)^1*Inputs!$B$19+Inputs!$B$30*(1+$E2611)^1*Inputs!$B$20+Inputs!$B$31*(1+$F2611)^1*Inputs!$B$21+Inputs!$B$22*(1+Inputs!$B$23)^1</f>
        <v>13139.84919606398</v>
      </c>
      <c r="S2611" s="36">
        <f>Inputs!$B$12*(1+$B2611)^2*$C2611+Inputs!$B$29*(1+$D2611)^2*Inputs!$B$19+Inputs!$B$30*(1+$E2611)^2*Inputs!$B$20+Inputs!$B$31*(1+$F2611)^2*Inputs!$B$21+Inputs!$B$22*(1+Inputs!$B$23)^2</f>
        <v>14949.680523356183</v>
      </c>
      <c r="T2611" s="36">
        <f>Inputs!$B$12*(1+$B2611)^3*$C2611+Inputs!$B$29*(1+$D2611)^3*Inputs!$B$19+Inputs!$B$30*(1+$E2611)^3*Inputs!$B$20+Inputs!$B$31*(1+$F2611)^3*Inputs!$B$21+Inputs!$B$22*(1+Inputs!$B$23)^3</f>
        <v>17280.652940598789</v>
      </c>
      <c r="U2611" s="36">
        <f>Inputs!$B$12*(1+$B2611)^4*$C2611+Inputs!$B$29*(1+$D2611)^4*Inputs!$B$19+Inputs!$B$30*(1+$E2611)^4*Inputs!$B$20+Inputs!$B$31*(1+$F2611)^4*Inputs!$B$21+Inputs!$B$22*(1+Inputs!$B$23)^4</f>
        <v>20299.000682080063</v>
      </c>
      <c r="V2611" s="35">
        <f>Inputs!$B$13/(Q2611*(1-$G2611))</f>
        <v>1.2900492846635965</v>
      </c>
      <c r="W2611" s="36">
        <f>Inputs!$B$13</f>
        <v>12660</v>
      </c>
      <c r="X2611" s="36">
        <f t="shared" si="403"/>
        <v>13498.746968628388</v>
      </c>
      <c r="Y2611" s="36">
        <f t="shared" si="404"/>
        <v>14574.860440315553</v>
      </c>
      <c r="Z2611" s="36">
        <f t="shared" si="405"/>
        <v>15942.129561729153</v>
      </c>
      <c r="AA2611" s="36">
        <f t="shared" si="406"/>
        <v>17663.302911311475</v>
      </c>
      <c r="AB2611" s="36">
        <f t="shared" si="407"/>
        <v>55884.495352214508</v>
      </c>
      <c r="AC2611" s="36">
        <f t="shared" si="408"/>
        <v>233354.18594371161</v>
      </c>
      <c r="AD2611" s="36">
        <f t="shared" si="409"/>
        <v>146709.84872466288</v>
      </c>
    </row>
    <row r="2612" spans="1:30" ht="14.25" customHeight="1" x14ac:dyDescent="0.25">
      <c r="A2612" s="16">
        <v>2596</v>
      </c>
      <c r="B2612" s="34">
        <v>0.32310837562067102</v>
      </c>
      <c r="C2612" s="34">
        <v>8.45847054452252E-2</v>
      </c>
      <c r="D2612" s="34">
        <v>1.55715682925388E-2</v>
      </c>
      <c r="E2612" s="34">
        <v>3.9003302490285302E-2</v>
      </c>
      <c r="F2612" s="34">
        <v>-1.21741544515988E-2</v>
      </c>
      <c r="G2612" s="34">
        <v>0.20523313313988301</v>
      </c>
      <c r="H2612" s="35">
        <v>1.01936010873434</v>
      </c>
      <c r="I2612" s="34">
        <v>9.0379711205588797E-2</v>
      </c>
      <c r="J2612" s="34">
        <v>2.7217910466809402E-2</v>
      </c>
      <c r="K2612" s="36">
        <f>Inputs!$B$12*(1+$B2612)^4</f>
        <v>183879.33521452016</v>
      </c>
      <c r="L2612" s="36">
        <f t="shared" si="400"/>
        <v>19197.762006778063</v>
      </c>
      <c r="M2612" s="36">
        <f t="shared" si="401"/>
        <v>261706.5796435411</v>
      </c>
      <c r="N2612" s="37">
        <f>M2612/Inputs!$B$6</f>
        <v>398.9429567736907</v>
      </c>
      <c r="O2612" s="38">
        <f>IF(N2612&gt;Inputs!$B$4,1,0)</f>
        <v>1</v>
      </c>
      <c r="P2612" s="34">
        <f t="shared" si="402"/>
        <v>6.3161800738779389E-2</v>
      </c>
      <c r="Q2612" s="36">
        <f>Inputs!$B$12*(1+$B2612)^0*$C2612+Inputs!$B$29*(1+$D2612)^0*Inputs!$B$19+Inputs!$B$30*(1+$E2612)^0*Inputs!$B$20+Inputs!$B$31*(1+$F2612)^0*Inputs!$B$21+Inputs!$B$22*(1+Inputs!$B$23)^0</f>
        <v>13097.126354140433</v>
      </c>
      <c r="R2612" s="36">
        <f>Inputs!$B$12*(1+$B2612)^1*$C2612+Inputs!$B$29*(1+$D2612)^1*Inputs!$B$19+Inputs!$B$30*(1+$E2612)^1*Inputs!$B$20+Inputs!$B$31*(1+$F2612)^1*Inputs!$B$21+Inputs!$B$22*(1+Inputs!$B$23)^1</f>
        <v>14762.265045482098</v>
      </c>
      <c r="S2612" s="36">
        <f>Inputs!$B$12*(1+$B2612)^2*$C2612+Inputs!$B$29*(1+$D2612)^2*Inputs!$B$19+Inputs!$B$30*(1+$E2612)^2*Inputs!$B$20+Inputs!$B$31*(1+$F2612)^2*Inputs!$B$21+Inputs!$B$22*(1+Inputs!$B$23)^2</f>
        <v>16960.454934667738</v>
      </c>
      <c r="T2612" s="36">
        <f>Inputs!$B$12*(1+$B2612)^3*$C2612+Inputs!$B$29*(1+$D2612)^3*Inputs!$B$19+Inputs!$B$30*(1+$E2612)^3*Inputs!$B$20+Inputs!$B$31*(1+$F2612)^3*Inputs!$B$21+Inputs!$B$22*(1+Inputs!$B$23)^3</f>
        <v>19862.980865803111</v>
      </c>
      <c r="U2612" s="36">
        <f>Inputs!$B$12*(1+$B2612)^4*$C2612+Inputs!$B$29*(1+$D2612)^4*Inputs!$B$19+Inputs!$B$30*(1+$E2612)^4*Inputs!$B$20+Inputs!$B$31*(1+$F2612)^4*Inputs!$B$21+Inputs!$B$22*(1+Inputs!$B$23)^4</f>
        <v>23696.446035865752</v>
      </c>
      <c r="V2612" s="35">
        <f>Inputs!$B$13/(Q2612*(1-$G2612))</f>
        <v>1.2162362259250645</v>
      </c>
      <c r="W2612" s="36">
        <f>Inputs!$B$13</f>
        <v>12660</v>
      </c>
      <c r="X2612" s="36">
        <f t="shared" si="403"/>
        <v>13692.098274442902</v>
      </c>
      <c r="Y2612" s="36">
        <f t="shared" si="404"/>
        <v>15067.480703961644</v>
      </c>
      <c r="Z2612" s="36">
        <f t="shared" si="405"/>
        <v>16869.059453178703</v>
      </c>
      <c r="AA2612" s="36">
        <f t="shared" si="406"/>
        <v>19197.762006778063</v>
      </c>
      <c r="AB2612" s="36">
        <f t="shared" si="407"/>
        <v>59139.030500251451</v>
      </c>
      <c r="AC2612" s="36">
        <f t="shared" si="408"/>
        <v>312218.53626054106</v>
      </c>
      <c r="AD2612" s="36">
        <f t="shared" si="409"/>
        <v>202567.54914328965</v>
      </c>
    </row>
    <row r="2613" spans="1:30" ht="14.25" customHeight="1" x14ac:dyDescent="0.25">
      <c r="A2613" s="16">
        <v>2597</v>
      </c>
      <c r="B2613" s="34">
        <v>0.34553540769526703</v>
      </c>
      <c r="C2613" s="34">
        <v>8.3469070475653495E-2</v>
      </c>
      <c r="D2613" s="34">
        <v>2.5936210616480999E-2</v>
      </c>
      <c r="E2613" s="34">
        <v>5.0277651078238901E-2</v>
      </c>
      <c r="F2613" s="34">
        <v>2.2244650233229399E-2</v>
      </c>
      <c r="G2613" s="34">
        <v>0.20953826362953401</v>
      </c>
      <c r="H2613" s="35">
        <v>1.06429202153754</v>
      </c>
      <c r="I2613" s="34">
        <v>9.6820647065403401E-2</v>
      </c>
      <c r="J2613" s="34">
        <v>2.0966769014875701E-2</v>
      </c>
      <c r="K2613" s="36">
        <f>Inputs!$B$12*(1+$B2613)^4</f>
        <v>196667.12684943303</v>
      </c>
      <c r="L2613" s="36">
        <f t="shared" si="400"/>
        <v>21422.529911392434</v>
      </c>
      <c r="M2613" s="36">
        <f t="shared" si="401"/>
        <v>243141.93053089699</v>
      </c>
      <c r="N2613" s="37">
        <f>M2613/Inputs!$B$6</f>
        <v>370.64318678490395</v>
      </c>
      <c r="O2613" s="38">
        <f>IF(N2613&gt;Inputs!$B$4,1,0)</f>
        <v>0</v>
      </c>
      <c r="P2613" s="34">
        <f t="shared" si="402"/>
        <v>7.5853878050527707E-2</v>
      </c>
      <c r="Q2613" s="36">
        <f>Inputs!$B$12*(1+$B2613)^0*$C2613+Inputs!$B$29*(1+$D2613)^0*Inputs!$B$19+Inputs!$B$30*(1+$E2613)^0*Inputs!$B$20+Inputs!$B$31*(1+$F2613)^0*Inputs!$B$21+Inputs!$B$22*(1+Inputs!$B$23)^0</f>
        <v>13030.188255966132</v>
      </c>
      <c r="R2613" s="36">
        <f>Inputs!$B$12*(1+$B2613)^1*$C2613+Inputs!$B$29*(1+$D2613)^1*Inputs!$B$19+Inputs!$B$30*(1+$E2613)^1*Inputs!$B$20+Inputs!$B$31*(1+$F2613)^1*Inputs!$B$21+Inputs!$B$22*(1+Inputs!$B$23)^1</f>
        <v>15003.838971506011</v>
      </c>
      <c r="S2613" s="36">
        <f>Inputs!$B$12*(1+$B2613)^2*$C2613+Inputs!$B$29*(1+$D2613)^2*Inputs!$B$19+Inputs!$B$30*(1+$E2613)^2*Inputs!$B$20+Inputs!$B$31*(1+$F2613)^2*Inputs!$B$21+Inputs!$B$22*(1+Inputs!$B$23)^2</f>
        <v>17584.163495411274</v>
      </c>
      <c r="T2613" s="36">
        <f>Inputs!$B$12*(1+$B2613)^3*$C2613+Inputs!$B$29*(1+$D2613)^3*Inputs!$B$19+Inputs!$B$30*(1+$E2613)^3*Inputs!$B$20+Inputs!$B$31*(1+$F2613)^3*Inputs!$B$21+Inputs!$B$22*(1+Inputs!$B$23)^3</f>
        <v>20978.137505562278</v>
      </c>
      <c r="U2613" s="36">
        <f>Inputs!$B$12*(1+$B2613)^4*$C2613+Inputs!$B$29*(1+$D2613)^4*Inputs!$B$19+Inputs!$B$30*(1+$E2613)^4*Inputs!$B$20+Inputs!$B$31*(1+$F2613)^4*Inputs!$B$21+Inputs!$B$22*(1+Inputs!$B$23)^4</f>
        <v>25464.145045599318</v>
      </c>
      <c r="V2613" s="35">
        <f>Inputs!$B$13/(Q2613*(1-$G2613))</f>
        <v>1.2291422957801232</v>
      </c>
      <c r="W2613" s="36">
        <f>Inputs!$B$13</f>
        <v>12660</v>
      </c>
      <c r="X2613" s="36">
        <f t="shared" si="403"/>
        <v>14088.79976709109</v>
      </c>
      <c r="Y2613" s="36">
        <f t="shared" si="404"/>
        <v>15938.919461473914</v>
      </c>
      <c r="Z2613" s="36">
        <f t="shared" si="405"/>
        <v>18331.935895716229</v>
      </c>
      <c r="AA2613" s="36">
        <f t="shared" si="406"/>
        <v>21422.529911392434</v>
      </c>
      <c r="AB2613" s="36">
        <f t="shared" si="407"/>
        <v>61495.658429228468</v>
      </c>
      <c r="AC2613" s="36">
        <f t="shared" si="408"/>
        <v>288339.78841780132</v>
      </c>
      <c r="AD2613" s="36">
        <f t="shared" si="409"/>
        <v>181646.27210166852</v>
      </c>
    </row>
    <row r="2614" spans="1:30" ht="14.25" customHeight="1" x14ac:dyDescent="0.25">
      <c r="A2614" s="16">
        <v>2598</v>
      </c>
      <c r="B2614" s="34">
        <v>0.45579479172162402</v>
      </c>
      <c r="C2614" s="34">
        <v>7.9388589429519901E-2</v>
      </c>
      <c r="D2614" s="34">
        <v>3.0469775293889102E-2</v>
      </c>
      <c r="E2614" s="34">
        <v>2.7672340092536898E-2</v>
      </c>
      <c r="F2614" s="34">
        <v>2.0044928660635699E-2</v>
      </c>
      <c r="G2614" s="34">
        <v>0.190249477923956</v>
      </c>
      <c r="H2614" s="35">
        <v>1.15709388329523</v>
      </c>
      <c r="I2614" s="34">
        <v>0.102536115761899</v>
      </c>
      <c r="J2614" s="34">
        <v>2.4948725891812101E-2</v>
      </c>
      <c r="K2614" s="36">
        <f>Inputs!$B$12*(1+$B2614)^4</f>
        <v>269495.73445048009</v>
      </c>
      <c r="L2614" s="36">
        <f t="shared" si="400"/>
        <v>28306.935998367942</v>
      </c>
      <c r="M2614" s="36">
        <f t="shared" si="401"/>
        <v>298854.13853836595</v>
      </c>
      <c r="N2614" s="37">
        <f>M2614/Inputs!$B$6</f>
        <v>455.57033313775298</v>
      </c>
      <c r="O2614" s="38">
        <f>IF(N2614&gt;Inputs!$B$4,1,0)</f>
        <v>1</v>
      </c>
      <c r="P2614" s="34">
        <f t="shared" si="402"/>
        <v>7.7587389870086898E-2</v>
      </c>
      <c r="Q2614" s="36">
        <f>Inputs!$B$12*(1+$B2614)^0*$C2614+Inputs!$B$29*(1+$D2614)^0*Inputs!$B$19+Inputs!$B$30*(1+$E2614)^0*Inputs!$B$20+Inputs!$B$31*(1+$F2614)^0*Inputs!$B$21+Inputs!$B$22*(1+Inputs!$B$23)^0</f>
        <v>12785.359393198116</v>
      </c>
      <c r="R2614" s="36">
        <f>Inputs!$B$12*(1+$B2614)^1*$C2614+Inputs!$B$29*(1+$D2614)^1*Inputs!$B$19+Inputs!$B$30*(1+$E2614)^1*Inputs!$B$20+Inputs!$B$31*(1+$F2614)^1*Inputs!$B$21+Inputs!$B$22*(1+Inputs!$B$23)^1</f>
        <v>15147.895150823151</v>
      </c>
      <c r="S2614" s="36">
        <f>Inputs!$B$12*(1+$B2614)^2*$C2614+Inputs!$B$29*(1+$D2614)^2*Inputs!$B$19+Inputs!$B$30*(1+$E2614)^2*Inputs!$B$20+Inputs!$B$31*(1+$F2614)^2*Inputs!$B$21+Inputs!$B$22*(1+Inputs!$B$23)^2</f>
        <v>18504.732619319348</v>
      </c>
      <c r="T2614" s="36">
        <f>Inputs!$B$12*(1+$B2614)^3*$C2614+Inputs!$B$29*(1+$D2614)^3*Inputs!$B$19+Inputs!$B$30*(1+$E2614)^3*Inputs!$B$20+Inputs!$B$31*(1+$F2614)^3*Inputs!$B$21+Inputs!$B$22*(1+Inputs!$B$23)^3</f>
        <v>23307.035001090058</v>
      </c>
      <c r="U2614" s="36">
        <f>Inputs!$B$12*(1+$B2614)^4*$C2614+Inputs!$B$29*(1+$D2614)^4*Inputs!$B$19+Inputs!$B$30*(1+$E2614)^4*Inputs!$B$20+Inputs!$B$31*(1+$F2614)^4*Inputs!$B$21+Inputs!$B$22*(1+Inputs!$B$23)^4</f>
        <v>30211.55147581629</v>
      </c>
      <c r="V2614" s="35">
        <f>Inputs!$B$13/(Q2614*(1-$G2614))</f>
        <v>1.2228396963901902</v>
      </c>
      <c r="W2614" s="36">
        <f>Inputs!$B$13</f>
        <v>12660</v>
      </c>
      <c r="X2614" s="36">
        <f t="shared" si="403"/>
        <v>14797.761490640043</v>
      </c>
      <c r="Y2614" s="36">
        <f t="shared" si="404"/>
        <v>17830.720482051922</v>
      </c>
      <c r="Z2614" s="36">
        <f t="shared" si="405"/>
        <v>22147.901631107921</v>
      </c>
      <c r="AA2614" s="36">
        <f t="shared" si="406"/>
        <v>28306.935998367942</v>
      </c>
      <c r="AB2614" s="36">
        <f t="shared" si="407"/>
        <v>69323.989764890721</v>
      </c>
      <c r="AC2614" s="36">
        <f t="shared" si="408"/>
        <v>373941.6680211593</v>
      </c>
      <c r="AD2614" s="36">
        <f t="shared" si="409"/>
        <v>229530.1487734752</v>
      </c>
    </row>
    <row r="2615" spans="1:30" ht="14.25" customHeight="1" x14ac:dyDescent="0.25">
      <c r="A2615" s="16">
        <v>2599</v>
      </c>
      <c r="B2615" s="34">
        <v>0.31966777337997498</v>
      </c>
      <c r="C2615" s="34">
        <v>6.02715367081708E-2</v>
      </c>
      <c r="D2615" s="34">
        <v>9.4364106182773105E-3</v>
      </c>
      <c r="E2615" s="34">
        <v>4.3316503608314599E-2</v>
      </c>
      <c r="F2615" s="34">
        <v>-9.7007349935150297E-3</v>
      </c>
      <c r="G2615" s="34">
        <v>0.20911851795911501</v>
      </c>
      <c r="H2615" s="35">
        <v>1.0397433655439801</v>
      </c>
      <c r="I2615" s="34">
        <v>9.6514075552090503E-2</v>
      </c>
      <c r="J2615" s="34">
        <v>3.1002646650850601E-2</v>
      </c>
      <c r="K2615" s="36">
        <f>Inputs!$B$12*(1+$B2615)^4</f>
        <v>181974.14827959792</v>
      </c>
      <c r="L2615" s="36">
        <f t="shared" si="400"/>
        <v>15721.799828693422</v>
      </c>
      <c r="M2615" s="36">
        <f t="shared" si="401"/>
        <v>208957.44616271451</v>
      </c>
      <c r="N2615" s="37">
        <f>M2615/Inputs!$B$6</f>
        <v>318.53269232121113</v>
      </c>
      <c r="O2615" s="38">
        <f>IF(N2615&gt;Inputs!$B$4,1,0)</f>
        <v>0</v>
      </c>
      <c r="P2615" s="34">
        <f t="shared" si="402"/>
        <v>6.5511428901239899E-2</v>
      </c>
      <c r="Q2615" s="36">
        <f>Inputs!$B$12*(1+$B2615)^0*$C2615+Inputs!$B$29*(1+$D2615)^0*Inputs!$B$19+Inputs!$B$30*(1+$E2615)^0*Inputs!$B$20+Inputs!$B$31*(1+$F2615)^0*Inputs!$B$21+Inputs!$B$22*(1+Inputs!$B$23)^0</f>
        <v>11638.336229917171</v>
      </c>
      <c r="R2615" s="36">
        <f>Inputs!$B$12*(1+$B2615)^1*$C2615+Inputs!$B$29*(1+$D2615)^1*Inputs!$B$19+Inputs!$B$30*(1+$E2615)^1*Inputs!$B$20+Inputs!$B$31*(1+$F2615)^1*Inputs!$B$21+Inputs!$B$22*(1+Inputs!$B$23)^1</f>
        <v>12821.4364746965</v>
      </c>
      <c r="S2615" s="36">
        <f>Inputs!$B$12*(1+$B2615)^2*$C2615+Inputs!$B$29*(1+$D2615)^2*Inputs!$B$19+Inputs!$B$30*(1+$E2615)^2*Inputs!$B$20+Inputs!$B$31*(1+$F2615)^2*Inputs!$B$21+Inputs!$B$22*(1+Inputs!$B$23)^2</f>
        <v>14377.435100782273</v>
      </c>
      <c r="T2615" s="36">
        <f>Inputs!$B$12*(1+$B2615)^3*$C2615+Inputs!$B$29*(1+$D2615)^3*Inputs!$B$19+Inputs!$B$30*(1+$E2615)^3*Inputs!$B$20+Inputs!$B$31*(1+$F2615)^3*Inputs!$B$21+Inputs!$B$22*(1+Inputs!$B$23)^3</f>
        <v>16424.602654393784</v>
      </c>
      <c r="U2615" s="36">
        <f>Inputs!$B$12*(1+$B2615)^4*$C2615+Inputs!$B$29*(1+$D2615)^4*Inputs!$B$19+Inputs!$B$30*(1+$E2615)^4*Inputs!$B$20+Inputs!$B$31*(1+$F2615)^4*Inputs!$B$21+Inputs!$B$22*(1+Inputs!$B$23)^4</f>
        <v>19118.979066157368</v>
      </c>
      <c r="V2615" s="35">
        <f>Inputs!$B$13/(Q2615*(1-$G2615))</f>
        <v>1.3754075342019532</v>
      </c>
      <c r="W2615" s="36">
        <f>Inputs!$B$13</f>
        <v>12660</v>
      </c>
      <c r="X2615" s="36">
        <f t="shared" si="403"/>
        <v>13096.029400758996</v>
      </c>
      <c r="Y2615" s="36">
        <f t="shared" si="404"/>
        <v>13731.155899372678</v>
      </c>
      <c r="Z2615" s="36">
        <f t="shared" si="405"/>
        <v>14596.239171698931</v>
      </c>
      <c r="AA2615" s="36">
        <f t="shared" si="406"/>
        <v>15721.799828693422</v>
      </c>
      <c r="AB2615" s="36">
        <f t="shared" si="407"/>
        <v>52867.86478795181</v>
      </c>
      <c r="AC2615" s="36">
        <f t="shared" si="408"/>
        <v>247425.79280225447</v>
      </c>
      <c r="AD2615" s="36">
        <f t="shared" si="409"/>
        <v>156089.5813747627</v>
      </c>
    </row>
    <row r="2616" spans="1:30" ht="14.25" customHeight="1" x14ac:dyDescent="0.25">
      <c r="A2616" s="16">
        <v>2600</v>
      </c>
      <c r="B2616" s="34">
        <v>0.25710704124271599</v>
      </c>
      <c r="C2616" s="34">
        <v>7.9470659906405894E-2</v>
      </c>
      <c r="D2616" s="34">
        <v>1.67980558631592E-2</v>
      </c>
      <c r="E2616" s="34">
        <v>2.7071084792701899E-2</v>
      </c>
      <c r="F2616" s="34">
        <v>1.2393809571448901E-2</v>
      </c>
      <c r="G2616" s="34">
        <v>0.19619876711466699</v>
      </c>
      <c r="H2616" s="35">
        <v>1.0772716482985201</v>
      </c>
      <c r="I2616" s="34">
        <v>8.9137519900927303E-2</v>
      </c>
      <c r="J2616" s="34">
        <v>2.80850754505205E-2</v>
      </c>
      <c r="K2616" s="36">
        <f>Inputs!$B$12*(1+$B2616)^4</f>
        <v>149844.3203234844</v>
      </c>
      <c r="L2616" s="36">
        <f t="shared" si="400"/>
        <v>17647.1986705583</v>
      </c>
      <c r="M2616" s="36">
        <f t="shared" si="401"/>
        <v>251159.25902486706</v>
      </c>
      <c r="N2616" s="37">
        <f>M2616/Inputs!$B$6</f>
        <v>382.86472412327294</v>
      </c>
      <c r="O2616" s="38">
        <f>IF(N2616&gt;Inputs!$B$4,1,0)</f>
        <v>0</v>
      </c>
      <c r="P2616" s="34">
        <f t="shared" si="402"/>
        <v>6.1052444450406806E-2</v>
      </c>
      <c r="Q2616" s="36">
        <f>Inputs!$B$12*(1+$B2616)^0*$C2616+Inputs!$B$29*(1+$D2616)^0*Inputs!$B$19+Inputs!$B$30*(1+$E2616)^0*Inputs!$B$20+Inputs!$B$31*(1+$F2616)^0*Inputs!$B$21+Inputs!$B$22*(1+Inputs!$B$23)^0</f>
        <v>12790.283621811275</v>
      </c>
      <c r="R2616" s="36">
        <f>Inputs!$B$12*(1+$B2616)^1*$C2616+Inputs!$B$29*(1+$D2616)^1*Inputs!$B$19+Inputs!$B$30*(1+$E2616)^1*Inputs!$B$20+Inputs!$B$31*(1+$F2616)^1*Inputs!$B$21+Inputs!$B$22*(1+Inputs!$B$23)^1</f>
        <v>14126.534343542495</v>
      </c>
      <c r="S2616" s="36">
        <f>Inputs!$B$12*(1+$B2616)^2*$C2616+Inputs!$B$29*(1+$D2616)^2*Inputs!$B$19+Inputs!$B$30*(1+$E2616)^2*Inputs!$B$20+Inputs!$B$31*(1+$F2616)^2*Inputs!$B$21+Inputs!$B$22*(1+Inputs!$B$23)^2</f>
        <v>15779.378642044932</v>
      </c>
      <c r="T2616" s="36">
        <f>Inputs!$B$12*(1+$B2616)^3*$C2616+Inputs!$B$29*(1+$D2616)^3*Inputs!$B$19+Inputs!$B$30*(1+$E2616)^3*Inputs!$B$20+Inputs!$B$31*(1+$F2616)^3*Inputs!$B$21+Inputs!$B$22*(1+Inputs!$B$23)^3</f>
        <v>17829.868549393883</v>
      </c>
      <c r="U2616" s="36">
        <f>Inputs!$B$12*(1+$B2616)^4*$C2616+Inputs!$B$29*(1+$D2616)^4*Inputs!$B$19+Inputs!$B$30*(1+$E2616)^4*Inputs!$B$20+Inputs!$B$31*(1+$F2616)^4*Inputs!$B$21+Inputs!$B$22*(1+Inputs!$B$23)^4</f>
        <v>20379.891932958937</v>
      </c>
      <c r="V2616" s="35">
        <f>Inputs!$B$13/(Q2616*(1-$G2616))</f>
        <v>1.2314162000908662</v>
      </c>
      <c r="W2616" s="36">
        <f>Inputs!$B$13</f>
        <v>12660</v>
      </c>
      <c r="X2616" s="36">
        <f t="shared" si="403"/>
        <v>13545.064500571629</v>
      </c>
      <c r="Y2616" s="36">
        <f t="shared" si="404"/>
        <v>14641.102700685688</v>
      </c>
      <c r="Z2616" s="36">
        <f t="shared" si="405"/>
        <v>15991.389335414806</v>
      </c>
      <c r="AA2616" s="36">
        <f t="shared" si="406"/>
        <v>17647.1986705583</v>
      </c>
      <c r="AB2616" s="36">
        <f t="shared" si="407"/>
        <v>57254.630671795428</v>
      </c>
      <c r="AC2616" s="36">
        <f t="shared" si="408"/>
        <v>297167.81596597255</v>
      </c>
      <c r="AD2616" s="36">
        <f t="shared" si="409"/>
        <v>193904.62835307163</v>
      </c>
    </row>
    <row r="2617" spans="1:30" ht="14.25" customHeight="1" x14ac:dyDescent="0.25">
      <c r="A2617" s="16">
        <v>2601</v>
      </c>
      <c r="B2617" s="34">
        <v>0.3377654026211</v>
      </c>
      <c r="C2617" s="34">
        <v>6.8713571527250106E-2</v>
      </c>
      <c r="D2617" s="34">
        <v>2.2090925285783498E-2</v>
      </c>
      <c r="E2617" s="34">
        <v>4.7778159093638903E-2</v>
      </c>
      <c r="F2617" s="34">
        <v>3.2404553590201599E-2</v>
      </c>
      <c r="G2617" s="34">
        <v>0.18269477589718799</v>
      </c>
      <c r="H2617" s="35">
        <v>1.0410876858478499</v>
      </c>
      <c r="I2617" s="34">
        <v>8.77981213282885E-2</v>
      </c>
      <c r="J2617" s="34">
        <v>2.5880114887254502E-2</v>
      </c>
      <c r="K2617" s="36">
        <f>Inputs!$B$12*(1+$B2617)^4</f>
        <v>192163.58415706869</v>
      </c>
      <c r="L2617" s="36">
        <f t="shared" si="400"/>
        <v>19032.770912391072</v>
      </c>
      <c r="M2617" s="36">
        <f t="shared" si="401"/>
        <v>266526.80840732937</v>
      </c>
      <c r="N2617" s="37">
        <f>M2617/Inputs!$B$6</f>
        <v>406.29086647458746</v>
      </c>
      <c r="O2617" s="38">
        <f>IF(N2617&gt;Inputs!$B$4,1,0)</f>
        <v>1</v>
      </c>
      <c r="P2617" s="34">
        <f t="shared" si="402"/>
        <v>6.1918006441033999E-2</v>
      </c>
      <c r="Q2617" s="36">
        <f>Inputs!$B$12*(1+$B2617)^0*$C2617+Inputs!$B$29*(1+$D2617)^0*Inputs!$B$19+Inputs!$B$30*(1+$E2617)^0*Inputs!$B$20+Inputs!$B$31*(1+$F2617)^0*Inputs!$B$21+Inputs!$B$22*(1+Inputs!$B$23)^0</f>
        <v>12144.858319061928</v>
      </c>
      <c r="R2617" s="36">
        <f>Inputs!$B$12*(1+$B2617)^1*$C2617+Inputs!$B$29*(1+$D2617)^1*Inputs!$B$19+Inputs!$B$30*(1+$E2617)^1*Inputs!$B$20+Inputs!$B$31*(1+$F2617)^1*Inputs!$B$21+Inputs!$B$22*(1+Inputs!$B$23)^1</f>
        <v>13807.453370114528</v>
      </c>
      <c r="S2617" s="36">
        <f>Inputs!$B$12*(1+$B2617)^2*$C2617+Inputs!$B$29*(1+$D2617)^2*Inputs!$B$19+Inputs!$B$30*(1+$E2617)^2*Inputs!$B$20+Inputs!$B$31*(1+$F2617)^2*Inputs!$B$21+Inputs!$B$22*(1+Inputs!$B$23)^2</f>
        <v>15950.410698918848</v>
      </c>
      <c r="T2617" s="36">
        <f>Inputs!$B$12*(1+$B2617)^3*$C2617+Inputs!$B$29*(1+$D2617)^3*Inputs!$B$19+Inputs!$B$30*(1+$E2617)^3*Inputs!$B$20+Inputs!$B$31*(1+$F2617)^3*Inputs!$B$21+Inputs!$B$22*(1+Inputs!$B$23)^3</f>
        <v>18733.000152719149</v>
      </c>
      <c r="U2617" s="36">
        <f>Inputs!$B$12*(1+$B2617)^4*$C2617+Inputs!$B$29*(1+$D2617)^4*Inputs!$B$19+Inputs!$B$30*(1+$E2617)^4*Inputs!$B$20+Inputs!$B$31*(1+$F2617)^4*Inputs!$B$21+Inputs!$B$22*(1+Inputs!$B$23)^4</f>
        <v>22368.169022489557</v>
      </c>
      <c r="V2617" s="35">
        <f>Inputs!$B$13/(Q2617*(1-$G2617))</f>
        <v>1.2754310280421619</v>
      </c>
      <c r="W2617" s="36">
        <f>Inputs!$B$13</f>
        <v>12660</v>
      </c>
      <c r="X2617" s="36">
        <f t="shared" si="403"/>
        <v>13731.980901433932</v>
      </c>
      <c r="Y2617" s="36">
        <f t="shared" si="404"/>
        <v>15099.478990305091</v>
      </c>
      <c r="Z2617" s="36">
        <f t="shared" si="405"/>
        <v>16836.638200314537</v>
      </c>
      <c r="AA2617" s="36">
        <f t="shared" si="406"/>
        <v>19032.770912391072</v>
      </c>
      <c r="AB2617" s="36">
        <f t="shared" si="407"/>
        <v>59493.536907973408</v>
      </c>
      <c r="AC2617" s="36">
        <f t="shared" si="408"/>
        <v>315341.89055038459</v>
      </c>
      <c r="AD2617" s="36">
        <f t="shared" si="409"/>
        <v>207033.27149935599</v>
      </c>
    </row>
    <row r="2618" spans="1:30" ht="14.25" customHeight="1" x14ac:dyDescent="0.25">
      <c r="A2618" s="16">
        <v>2602</v>
      </c>
      <c r="B2618" s="34">
        <v>0.225393284414379</v>
      </c>
      <c r="C2618" s="34">
        <v>6.8365109890115003E-2</v>
      </c>
      <c r="D2618" s="34">
        <v>1.51517719538522E-2</v>
      </c>
      <c r="E2618" s="34">
        <v>5.8198504023083797E-2</v>
      </c>
      <c r="F2618" s="34">
        <v>4.4487512662004097E-3</v>
      </c>
      <c r="G2618" s="34">
        <v>0.16896508766881899</v>
      </c>
      <c r="H2618" s="35">
        <v>1.1449279990857399</v>
      </c>
      <c r="I2618" s="34">
        <v>0.102766972493711</v>
      </c>
      <c r="J2618" s="34">
        <v>2.58886802688988E-2</v>
      </c>
      <c r="K2618" s="36">
        <f>Inputs!$B$12*(1+$B2618)^4</f>
        <v>135286.11770615977</v>
      </c>
      <c r="L2618" s="36">
        <f t="shared" si="400"/>
        <v>17036.161788810638</v>
      </c>
      <c r="M2618" s="36">
        <f t="shared" si="401"/>
        <v>193744.2141453776</v>
      </c>
      <c r="N2618" s="37">
        <f>M2618/Inputs!$B$6</f>
        <v>295.34178985575852</v>
      </c>
      <c r="O2618" s="38">
        <f>IF(N2618&gt;Inputs!$B$4,1,0)</f>
        <v>0</v>
      </c>
      <c r="P2618" s="34">
        <f t="shared" si="402"/>
        <v>7.6878292224812197E-2</v>
      </c>
      <c r="Q2618" s="36">
        <f>Inputs!$B$12*(1+$B2618)^0*$C2618+Inputs!$B$29*(1+$D2618)^0*Inputs!$B$19+Inputs!$B$30*(1+$E2618)^0*Inputs!$B$20+Inputs!$B$31*(1+$F2618)^0*Inputs!$B$21+Inputs!$B$22*(1+Inputs!$B$23)^0</f>
        <v>12123.950620833821</v>
      </c>
      <c r="R2618" s="36">
        <f>Inputs!$B$12*(1+$B2618)^1*$C2618+Inputs!$B$29*(1+$D2618)^1*Inputs!$B$19+Inputs!$B$30*(1+$E2618)^1*Inputs!$B$20+Inputs!$B$31*(1+$F2618)^1*Inputs!$B$21+Inputs!$B$22*(1+Inputs!$B$23)^1</f>
        <v>13195.648848370838</v>
      </c>
      <c r="S2618" s="36">
        <f>Inputs!$B$12*(1+$B2618)^2*$C2618+Inputs!$B$29*(1+$D2618)^2*Inputs!$B$19+Inputs!$B$30*(1+$E2618)^2*Inputs!$B$20+Inputs!$B$31*(1+$F2618)^2*Inputs!$B$21+Inputs!$B$22*(1+Inputs!$B$23)^2</f>
        <v>14483.011911188896</v>
      </c>
      <c r="T2618" s="36">
        <f>Inputs!$B$12*(1+$B2618)^3*$C2618+Inputs!$B$29*(1+$D2618)^3*Inputs!$B$19+Inputs!$B$30*(1+$E2618)^3*Inputs!$B$20+Inputs!$B$31*(1+$F2618)^3*Inputs!$B$21+Inputs!$B$22*(1+Inputs!$B$23)^3</f>
        <v>16033.453134793237</v>
      </c>
      <c r="U2618" s="36">
        <f>Inputs!$B$12*(1+$B2618)^4*$C2618+Inputs!$B$29*(1+$D2618)^4*Inputs!$B$19+Inputs!$B$30*(1+$E2618)^4*Inputs!$B$20+Inputs!$B$31*(1+$F2618)^4*Inputs!$B$21+Inputs!$B$22*(1+Inputs!$B$23)^4</f>
        <v>17904.999389185617</v>
      </c>
      <c r="V2618" s="35">
        <f>Inputs!$B$13/(Q2618*(1-$G2618))</f>
        <v>1.2565225228998669</v>
      </c>
      <c r="W2618" s="36">
        <f>Inputs!$B$13</f>
        <v>12660</v>
      </c>
      <c r="X2618" s="36">
        <f t="shared" si="403"/>
        <v>13473.144744464931</v>
      </c>
      <c r="Y2618" s="36">
        <f t="shared" si="404"/>
        <v>14451.79540115495</v>
      </c>
      <c r="Z2618" s="36">
        <f t="shared" si="405"/>
        <v>15627.163438988262</v>
      </c>
      <c r="AA2618" s="36">
        <f t="shared" si="406"/>
        <v>17036.161788810638</v>
      </c>
      <c r="AB2618" s="36">
        <f t="shared" si="407"/>
        <v>54348.470517590766</v>
      </c>
      <c r="AC2618" s="36">
        <f t="shared" si="408"/>
        <v>227336.02722680778</v>
      </c>
      <c r="AD2618" s="36">
        <f t="shared" si="409"/>
        <v>139395.74362778684</v>
      </c>
    </row>
    <row r="2619" spans="1:30" ht="14.25" customHeight="1" x14ac:dyDescent="0.25">
      <c r="A2619" s="16">
        <v>2603</v>
      </c>
      <c r="B2619" s="34">
        <v>0.166645350487755</v>
      </c>
      <c r="C2619" s="34">
        <v>8.9000668676590303E-2</v>
      </c>
      <c r="D2619" s="34">
        <v>4.9108411042065502E-2</v>
      </c>
      <c r="E2619" s="34">
        <v>1.6480262190412098E-2</v>
      </c>
      <c r="F2619" s="34">
        <v>2.8018971078872201E-2</v>
      </c>
      <c r="G2619" s="34">
        <v>0.21711538367723701</v>
      </c>
      <c r="H2619" s="35">
        <v>1.0091432586539499</v>
      </c>
      <c r="I2619" s="34">
        <v>9.2488048407932302E-2</v>
      </c>
      <c r="J2619" s="34">
        <v>1.8583086144013501E-2</v>
      </c>
      <c r="K2619" s="36">
        <f>Inputs!$B$12*(1+$B2619)^4</f>
        <v>111149.28379742095</v>
      </c>
      <c r="L2619" s="36">
        <f t="shared" si="400"/>
        <v>15026.701668299676</v>
      </c>
      <c r="M2619" s="36">
        <f t="shared" si="401"/>
        <v>185985.61465207333</v>
      </c>
      <c r="N2619" s="37">
        <f>M2619/Inputs!$B$6</f>
        <v>283.51465648181909</v>
      </c>
      <c r="O2619" s="38">
        <f>IF(N2619&gt;Inputs!$B$4,1,0)</f>
        <v>0</v>
      </c>
      <c r="P2619" s="34">
        <f t="shared" si="402"/>
        <v>7.3904962263918794E-2</v>
      </c>
      <c r="Q2619" s="36">
        <f>Inputs!$B$12*(1+$B2619)^0*$C2619+Inputs!$B$29*(1+$D2619)^0*Inputs!$B$19+Inputs!$B$30*(1+$E2619)^0*Inputs!$B$20+Inputs!$B$31*(1+$F2619)^0*Inputs!$B$21+Inputs!$B$22*(1+Inputs!$B$23)^0</f>
        <v>13362.084148022339</v>
      </c>
      <c r="R2619" s="36">
        <f>Inputs!$B$12*(1+$B2619)^1*$C2619+Inputs!$B$29*(1+$D2619)^1*Inputs!$B$19+Inputs!$B$30*(1+$E2619)^1*Inputs!$B$20+Inputs!$B$31*(1+$F2619)^1*Inputs!$B$21+Inputs!$B$22*(1+Inputs!$B$23)^1</f>
        <v>14512.794430634349</v>
      </c>
      <c r="S2619" s="36">
        <f>Inputs!$B$12*(1+$B2619)^2*$C2619+Inputs!$B$29*(1+$D2619)^2*Inputs!$B$19+Inputs!$B$30*(1+$E2619)^2*Inputs!$B$20+Inputs!$B$31*(1+$F2619)^2*Inputs!$B$21+Inputs!$B$22*(1+Inputs!$B$23)^2</f>
        <v>15821.911479960199</v>
      </c>
      <c r="T2619" s="36">
        <f>Inputs!$B$12*(1+$B2619)^3*$C2619+Inputs!$B$29*(1+$D2619)^3*Inputs!$B$19+Inputs!$B$30*(1+$E2619)^3*Inputs!$B$20+Inputs!$B$31*(1+$F2619)^3*Inputs!$B$21+Inputs!$B$22*(1+Inputs!$B$23)^3</f>
        <v>17314.587308471477</v>
      </c>
      <c r="U2619" s="36">
        <f>Inputs!$B$12*(1+$B2619)^4*$C2619+Inputs!$B$29*(1+$D2619)^4*Inputs!$B$19+Inputs!$B$30*(1+$E2619)^4*Inputs!$B$20+Inputs!$B$31*(1+$F2619)^4*Inputs!$B$21+Inputs!$B$22*(1+Inputs!$B$23)^4</f>
        <v>19020.112511873918</v>
      </c>
      <c r="V2619" s="35">
        <f>Inputs!$B$13/(Q2619*(1-$G2619))</f>
        <v>1.2102128055966939</v>
      </c>
      <c r="W2619" s="36">
        <f>Inputs!$B$13</f>
        <v>12660</v>
      </c>
      <c r="X2619" s="36">
        <f t="shared" si="403"/>
        <v>13179.118317174773</v>
      </c>
      <c r="Y2619" s="36">
        <f t="shared" si="404"/>
        <v>13745.283389828322</v>
      </c>
      <c r="Z2619" s="36">
        <f t="shared" si="405"/>
        <v>14360.654591567452</v>
      </c>
      <c r="AA2619" s="36">
        <f t="shared" si="406"/>
        <v>15026.701668299676</v>
      </c>
      <c r="AB2619" s="36">
        <f t="shared" si="407"/>
        <v>52908.599253927328</v>
      </c>
      <c r="AC2619" s="36">
        <f t="shared" si="408"/>
        <v>207103.06440863456</v>
      </c>
      <c r="AD2619" s="36">
        <f t="shared" si="409"/>
        <v>133077.015398146</v>
      </c>
    </row>
    <row r="2620" spans="1:30" ht="14.25" customHeight="1" x14ac:dyDescent="0.25">
      <c r="A2620" s="16">
        <v>2604</v>
      </c>
      <c r="B2620" s="34">
        <v>0.17983957288687399</v>
      </c>
      <c r="C2620" s="34">
        <v>7.5407096738946203E-2</v>
      </c>
      <c r="D2620" s="34">
        <v>2.2781012676279602E-2</v>
      </c>
      <c r="E2620" s="34">
        <v>4.10054032046877E-2</v>
      </c>
      <c r="F2620" s="34">
        <v>-2.1872353209516E-3</v>
      </c>
      <c r="G2620" s="34">
        <v>0.19491602648106399</v>
      </c>
      <c r="H2620" s="35">
        <v>1.0436245018411101</v>
      </c>
      <c r="I2620" s="34">
        <v>9.6663476137179197E-2</v>
      </c>
      <c r="J2620" s="34">
        <v>2.4241324531940899E-2</v>
      </c>
      <c r="K2620" s="36">
        <f>Inputs!$B$12*(1+$B2620)^4</f>
        <v>116263.41764846338</v>
      </c>
      <c r="L2620" s="36">
        <f t="shared" si="400"/>
        <v>14459.856056689128</v>
      </c>
      <c r="M2620" s="36">
        <f t="shared" si="401"/>
        <v>180199.30794482955</v>
      </c>
      <c r="N2620" s="37">
        <f>M2620/Inputs!$B$6</f>
        <v>274.69406698906943</v>
      </c>
      <c r="O2620" s="38">
        <f>IF(N2620&gt;Inputs!$B$4,1,0)</f>
        <v>0</v>
      </c>
      <c r="P2620" s="34">
        <f t="shared" si="402"/>
        <v>7.2422151605238294E-2</v>
      </c>
      <c r="Q2620" s="36">
        <f>Inputs!$B$12*(1+$B2620)^0*$C2620+Inputs!$B$29*(1+$D2620)^0*Inputs!$B$19+Inputs!$B$30*(1+$E2620)^0*Inputs!$B$20+Inputs!$B$31*(1+$F2620)^0*Inputs!$B$21+Inputs!$B$22*(1+Inputs!$B$23)^0</f>
        <v>12546.469831763694</v>
      </c>
      <c r="R2620" s="36">
        <f>Inputs!$B$12*(1+$B2620)^1*$C2620+Inputs!$B$29*(1+$D2620)^1*Inputs!$B$19+Inputs!$B$30*(1+$E2620)^1*Inputs!$B$20+Inputs!$B$31*(1+$F2620)^1*Inputs!$B$21+Inputs!$B$22*(1+Inputs!$B$23)^1</f>
        <v>13459.356398206375</v>
      </c>
      <c r="S2620" s="36">
        <f>Inputs!$B$12*(1+$B2620)^2*$C2620+Inputs!$B$29*(1+$D2620)^2*Inputs!$B$19+Inputs!$B$30*(1+$E2620)^2*Inputs!$B$20+Inputs!$B$31*(1+$F2620)^2*Inputs!$B$21+Inputs!$B$22*(1+Inputs!$B$23)^2</f>
        <v>14522.457708164489</v>
      </c>
      <c r="T2620" s="36">
        <f>Inputs!$B$12*(1+$B2620)^3*$C2620+Inputs!$B$29*(1+$D2620)^3*Inputs!$B$19+Inputs!$B$30*(1+$E2620)^3*Inputs!$B$20+Inputs!$B$31*(1+$F2620)^3*Inputs!$B$21+Inputs!$B$22*(1+Inputs!$B$23)^3</f>
        <v>15762.239659465</v>
      </c>
      <c r="U2620" s="36">
        <f>Inputs!$B$12*(1+$B2620)^4*$C2620+Inputs!$B$29*(1+$D2620)^4*Inputs!$B$19+Inputs!$B$30*(1+$E2620)^4*Inputs!$B$20+Inputs!$B$31*(1+$F2620)^4*Inputs!$B$21+Inputs!$B$22*(1+Inputs!$B$23)^4</f>
        <v>17209.906924246512</v>
      </c>
      <c r="V2620" s="35">
        <f>Inputs!$B$13/(Q2620*(1-$G2620))</f>
        <v>1.2533459950128538</v>
      </c>
      <c r="W2620" s="36">
        <f>Inputs!$B$13</f>
        <v>12660</v>
      </c>
      <c r="X2620" s="36">
        <f t="shared" si="403"/>
        <v>13013.016152592023</v>
      </c>
      <c r="Y2620" s="36">
        <f t="shared" si="404"/>
        <v>13427.857481145535</v>
      </c>
      <c r="Z2620" s="36">
        <f t="shared" si="405"/>
        <v>13908.855845533159</v>
      </c>
      <c r="AA2620" s="36">
        <f t="shared" si="406"/>
        <v>14459.856056689128</v>
      </c>
      <c r="AB2620" s="36">
        <f t="shared" si="407"/>
        <v>51277.038489469531</v>
      </c>
      <c r="AC2620" s="36">
        <f t="shared" si="408"/>
        <v>204500.71962475698</v>
      </c>
      <c r="AD2620" s="36">
        <f t="shared" si="409"/>
        <v>128922.26945536002</v>
      </c>
    </row>
    <row r="2621" spans="1:30" ht="14.25" customHeight="1" x14ac:dyDescent="0.25">
      <c r="A2621" s="16">
        <v>2605</v>
      </c>
      <c r="B2621" s="34">
        <v>0.27667599424388201</v>
      </c>
      <c r="C2621" s="34">
        <v>6.17229414538868E-2</v>
      </c>
      <c r="D2621" s="34">
        <v>3.0035170551395499E-2</v>
      </c>
      <c r="E2621" s="34">
        <v>4.2311408318548502E-2</v>
      </c>
      <c r="F2621" s="34">
        <v>-1.6276405911366601E-2</v>
      </c>
      <c r="G2621" s="34">
        <v>0.17915546915257999</v>
      </c>
      <c r="H2621" s="35">
        <v>1.0490447994394301</v>
      </c>
      <c r="I2621" s="34">
        <v>0.100851003322646</v>
      </c>
      <c r="J2621" s="34">
        <v>2.2837368965247799E-2</v>
      </c>
      <c r="K2621" s="36">
        <f>Inputs!$B$12*(1+$B2621)^4</f>
        <v>159394.75242191617</v>
      </c>
      <c r="L2621" s="36">
        <f t="shared" si="400"/>
        <v>15630.818275522382</v>
      </c>
      <c r="M2621" s="36">
        <f t="shared" si="401"/>
        <v>179023.05320955699</v>
      </c>
      <c r="N2621" s="37">
        <f>M2621/Inputs!$B$6</f>
        <v>272.9009957462759</v>
      </c>
      <c r="O2621" s="38">
        <f>IF(N2621&gt;Inputs!$B$4,1,0)</f>
        <v>0</v>
      </c>
      <c r="P2621" s="34">
        <f t="shared" si="402"/>
        <v>7.8013634357398207E-2</v>
      </c>
      <c r="Q2621" s="36">
        <f>Inputs!$B$12*(1+$B2621)^0*$C2621+Inputs!$B$29*(1+$D2621)^0*Inputs!$B$19+Inputs!$B$30*(1+$E2621)^0*Inputs!$B$20+Inputs!$B$31*(1+$F2621)^0*Inputs!$B$21+Inputs!$B$22*(1+Inputs!$B$23)^0</f>
        <v>11725.420514660131</v>
      </c>
      <c r="R2621" s="36">
        <f>Inputs!$B$12*(1+$B2621)^1*$C2621+Inputs!$B$29*(1+$D2621)^1*Inputs!$B$19+Inputs!$B$30*(1+$E2621)^1*Inputs!$B$20+Inputs!$B$31*(1+$F2621)^1*Inputs!$B$21+Inputs!$B$22*(1+Inputs!$B$23)^1</f>
        <v>12812.896921501761</v>
      </c>
      <c r="S2621" s="36">
        <f>Inputs!$B$12*(1+$B2621)^2*$C2621+Inputs!$B$29*(1+$D2621)^2*Inputs!$B$19+Inputs!$B$30*(1+$E2621)^2*Inputs!$B$20+Inputs!$B$31*(1+$F2621)^2*Inputs!$B$21+Inputs!$B$22*(1+Inputs!$B$23)^2</f>
        <v>14190.460900962145</v>
      </c>
      <c r="T2621" s="36">
        <f>Inputs!$B$12*(1+$B2621)^3*$C2621+Inputs!$B$29*(1+$D2621)^3*Inputs!$B$19+Inputs!$B$30*(1+$E2621)^3*Inputs!$B$20+Inputs!$B$31*(1+$F2621)^3*Inputs!$B$21+Inputs!$B$22*(1+Inputs!$B$23)^3</f>
        <v>15936.745860363657</v>
      </c>
      <c r="U2621" s="36">
        <f>Inputs!$B$12*(1+$B2621)^4*$C2621+Inputs!$B$29*(1+$D2621)^4*Inputs!$B$19+Inputs!$B$30*(1+$E2621)^4*Inputs!$B$20+Inputs!$B$31*(1+$F2621)^4*Inputs!$B$21+Inputs!$B$22*(1+Inputs!$B$23)^4</f>
        <v>18152.095592555961</v>
      </c>
      <c r="V2621" s="35">
        <f>Inputs!$B$13/(Q2621*(1-$G2621))</f>
        <v>1.3153592092990287</v>
      </c>
      <c r="W2621" s="36">
        <f>Inputs!$B$13</f>
        <v>12660</v>
      </c>
      <c r="X2621" s="36">
        <f t="shared" si="403"/>
        <v>13133.920611661106</v>
      </c>
      <c r="Y2621" s="36">
        <f t="shared" si="404"/>
        <v>13770.480724599141</v>
      </c>
      <c r="Z2621" s="36">
        <f t="shared" si="405"/>
        <v>14594.128695608957</v>
      </c>
      <c r="AA2621" s="36">
        <f t="shared" si="406"/>
        <v>15630.818275522382</v>
      </c>
      <c r="AB2621" s="36">
        <f t="shared" si="407"/>
        <v>52265.141116018276</v>
      </c>
      <c r="AC2621" s="36">
        <f t="shared" si="408"/>
        <v>204935.78041071061</v>
      </c>
      <c r="AD2621" s="36">
        <f t="shared" si="409"/>
        <v>126757.91209353872</v>
      </c>
    </row>
    <row r="2622" spans="1:30" ht="14.25" customHeight="1" x14ac:dyDescent="0.25">
      <c r="A2622" s="16">
        <v>2606</v>
      </c>
      <c r="B2622" s="34">
        <v>0.35098422823330599</v>
      </c>
      <c r="C2622" s="34">
        <v>8.5745759071047603E-2</v>
      </c>
      <c r="D2622" s="34">
        <v>5.7502326735987097E-2</v>
      </c>
      <c r="E2622" s="34">
        <v>5.2012713418925098E-2</v>
      </c>
      <c r="F2622" s="34">
        <v>1.33780602937711E-2</v>
      </c>
      <c r="G2622" s="34">
        <v>0.167568171162531</v>
      </c>
      <c r="H2622" s="35">
        <v>1.0894973265727499</v>
      </c>
      <c r="I2622" s="34">
        <v>9.2956303548421604E-2</v>
      </c>
      <c r="J2622" s="34">
        <v>2.47430564269948E-2</v>
      </c>
      <c r="K2622" s="36">
        <f>Inputs!$B$12*(1+$B2622)^4</f>
        <v>199872.18780594322</v>
      </c>
      <c r="L2622" s="36">
        <f t="shared" si="400"/>
        <v>24042.003979770387</v>
      </c>
      <c r="M2622" s="36">
        <f t="shared" si="401"/>
        <v>297619.26739304559</v>
      </c>
      <c r="N2622" s="37">
        <f>M2622/Inputs!$B$6</f>
        <v>453.68790761135</v>
      </c>
      <c r="O2622" s="38">
        <f>IF(N2622&gt;Inputs!$B$4,1,0)</f>
        <v>1</v>
      </c>
      <c r="P2622" s="34">
        <f t="shared" si="402"/>
        <v>6.8213247121426804E-2</v>
      </c>
      <c r="Q2622" s="36">
        <f>Inputs!$B$12*(1+$B2622)^0*$C2622+Inputs!$B$29*(1+$D2622)^0*Inputs!$B$19+Inputs!$B$30*(1+$E2622)^0*Inputs!$B$20+Inputs!$B$31*(1+$F2622)^0*Inputs!$B$21+Inputs!$B$22*(1+Inputs!$B$23)^0</f>
        <v>13166.789571689776</v>
      </c>
      <c r="R2622" s="36">
        <f>Inputs!$B$12*(1+$B2622)^1*$C2622+Inputs!$B$29*(1+$D2622)^1*Inputs!$B$19+Inputs!$B$30*(1+$E2622)^1*Inputs!$B$20+Inputs!$B$31*(1+$F2622)^1*Inputs!$B$21+Inputs!$B$22*(1+Inputs!$B$23)^1</f>
        <v>15284.145703893097</v>
      </c>
      <c r="S2622" s="36">
        <f>Inputs!$B$12*(1+$B2622)^2*$C2622+Inputs!$B$29*(1+$D2622)^2*Inputs!$B$19+Inputs!$B$30*(1+$E2622)^2*Inputs!$B$20+Inputs!$B$31*(1+$F2622)^2*Inputs!$B$21+Inputs!$B$22*(1+Inputs!$B$23)^2</f>
        <v>18051.719141347006</v>
      </c>
      <c r="T2622" s="36">
        <f>Inputs!$B$12*(1+$B2622)^3*$C2622+Inputs!$B$29*(1+$D2622)^3*Inputs!$B$19+Inputs!$B$30*(1+$E2622)^3*Inputs!$B$20+Inputs!$B$31*(1+$F2622)^3*Inputs!$B$21+Inputs!$B$22*(1+Inputs!$B$23)^3</f>
        <v>21692.886106836282</v>
      </c>
      <c r="U2622" s="36">
        <f>Inputs!$B$12*(1+$B2622)^4*$C2622+Inputs!$B$29*(1+$D2622)^4*Inputs!$B$19+Inputs!$B$30*(1+$E2622)^4*Inputs!$B$20+Inputs!$B$31*(1+$F2622)^4*Inputs!$B$21+Inputs!$B$22*(1+Inputs!$B$23)^4</f>
        <v>26509.150958994462</v>
      </c>
      <c r="V2622" s="35">
        <f>Inputs!$B$13/(Q2622*(1-$G2622))</f>
        <v>1.1550615663181718</v>
      </c>
      <c r="W2622" s="36">
        <f>Inputs!$B$13</f>
        <v>12660</v>
      </c>
      <c r="X2622" s="36">
        <f t="shared" si="403"/>
        <v>14487.315511232597</v>
      </c>
      <c r="Y2622" s="36">
        <f t="shared" si="404"/>
        <v>16864.297492062309</v>
      </c>
      <c r="Z2622" s="36">
        <f t="shared" si="405"/>
        <v>19969.965333723656</v>
      </c>
      <c r="AA2622" s="36">
        <f t="shared" si="406"/>
        <v>24042.003979770387</v>
      </c>
      <c r="AB2622" s="36">
        <f t="shared" si="407"/>
        <v>66038.264946185096</v>
      </c>
      <c r="AC2622" s="36">
        <f t="shared" si="408"/>
        <v>361174.37126257352</v>
      </c>
      <c r="AD2622" s="36">
        <f t="shared" si="409"/>
        <v>231581.00244686048</v>
      </c>
    </row>
    <row r="2623" spans="1:30" ht="14.25" customHeight="1" x14ac:dyDescent="0.25">
      <c r="A2623" s="16">
        <v>2607</v>
      </c>
      <c r="B2623" s="34">
        <v>0.26193226856044199</v>
      </c>
      <c r="C2623" s="34">
        <v>7.5855272450648201E-2</v>
      </c>
      <c r="D2623" s="34">
        <v>3.2070746849875098E-2</v>
      </c>
      <c r="E2623" s="34">
        <v>2.25264463096113E-2</v>
      </c>
      <c r="F2623" s="34">
        <v>2.4145253512758598E-3</v>
      </c>
      <c r="G2623" s="34">
        <v>0.201642973640072</v>
      </c>
      <c r="H2623" s="35">
        <v>1.08801294538673</v>
      </c>
      <c r="I2623" s="34">
        <v>0.100077415572057</v>
      </c>
      <c r="J2623" s="34">
        <v>3.1883083698672703E-2</v>
      </c>
      <c r="K2623" s="36">
        <f>Inputs!$B$12*(1+$B2623)^4</f>
        <v>152158.22498153389</v>
      </c>
      <c r="L2623" s="36">
        <f t="shared" si="400"/>
        <v>17369.894521577862</v>
      </c>
      <c r="M2623" s="36">
        <f t="shared" si="401"/>
        <v>218265.22865925523</v>
      </c>
      <c r="N2623" s="37">
        <f>M2623/Inputs!$B$6</f>
        <v>332.72138515130371</v>
      </c>
      <c r="O2623" s="38">
        <f>IF(N2623&gt;Inputs!$B$4,1,0)</f>
        <v>0</v>
      </c>
      <c r="P2623" s="34">
        <f t="shared" si="402"/>
        <v>6.8194331873384306E-2</v>
      </c>
      <c r="Q2623" s="36">
        <f>Inputs!$B$12*(1+$B2623)^0*$C2623+Inputs!$B$29*(1+$D2623)^0*Inputs!$B$19+Inputs!$B$30*(1+$E2623)^0*Inputs!$B$20+Inputs!$B$31*(1+$F2623)^0*Inputs!$B$21+Inputs!$B$22*(1+Inputs!$B$23)^0</f>
        <v>12573.360374465814</v>
      </c>
      <c r="R2623" s="36">
        <f>Inputs!$B$12*(1+$B2623)^1*$C2623+Inputs!$B$29*(1+$D2623)^1*Inputs!$B$19+Inputs!$B$30*(1+$E2623)^1*Inputs!$B$20+Inputs!$B$31*(1+$F2623)^1*Inputs!$B$21+Inputs!$B$22*(1+Inputs!$B$23)^1</f>
        <v>13869.737310851904</v>
      </c>
      <c r="S2623" s="36">
        <f>Inputs!$B$12*(1+$B2623)^2*$C2623+Inputs!$B$29*(1+$D2623)^2*Inputs!$B$19+Inputs!$B$30*(1+$E2623)^2*Inputs!$B$20+Inputs!$B$31*(1+$F2623)^2*Inputs!$B$21+Inputs!$B$22*(1+Inputs!$B$23)^2</f>
        <v>15480.99637638366</v>
      </c>
      <c r="T2623" s="36">
        <f>Inputs!$B$12*(1+$B2623)^3*$C2623+Inputs!$B$29*(1+$D2623)^3*Inputs!$B$19+Inputs!$B$30*(1+$E2623)^3*Inputs!$B$20+Inputs!$B$31*(1+$F2623)^3*Inputs!$B$21+Inputs!$B$22*(1+Inputs!$B$23)^3</f>
        <v>17489.003764433859</v>
      </c>
      <c r="U2623" s="36">
        <f>Inputs!$B$12*(1+$B2623)^4*$C2623+Inputs!$B$29*(1+$D2623)^4*Inputs!$B$19+Inputs!$B$30*(1+$E2623)^4*Inputs!$B$20+Inputs!$B$31*(1+$F2623)^4*Inputs!$B$21+Inputs!$B$22*(1+Inputs!$B$23)^4</f>
        <v>19997.05157073581</v>
      </c>
      <c r="V2623" s="35">
        <f>Inputs!$B$13/(Q2623*(1-$G2623))</f>
        <v>1.2612035671731423</v>
      </c>
      <c r="W2623" s="36">
        <f>Inputs!$B$13</f>
        <v>12660</v>
      </c>
      <c r="X2623" s="36">
        <f t="shared" si="403"/>
        <v>13485.874883645614</v>
      </c>
      <c r="Y2623" s="36">
        <f t="shared" si="404"/>
        <v>14517.408920224278</v>
      </c>
      <c r="Z2623" s="36">
        <f t="shared" si="405"/>
        <v>15795.889238047621</v>
      </c>
      <c r="AA2623" s="36">
        <f t="shared" si="406"/>
        <v>17369.894521577862</v>
      </c>
      <c r="AB2623" s="36">
        <f t="shared" si="407"/>
        <v>55124.216876533443</v>
      </c>
      <c r="AC2623" s="36">
        <f t="shared" si="408"/>
        <v>262832.69928833953</v>
      </c>
      <c r="AD2623" s="36">
        <f t="shared" si="409"/>
        <v>163141.01178272179</v>
      </c>
    </row>
    <row r="2624" spans="1:30" ht="14.25" customHeight="1" x14ac:dyDescent="0.25">
      <c r="A2624" s="16">
        <v>2608</v>
      </c>
      <c r="B2624" s="34">
        <v>0.36767582001028898</v>
      </c>
      <c r="C2624" s="34">
        <v>6.2914420807962002E-2</v>
      </c>
      <c r="D2624" s="34">
        <v>2.7215664514866299E-2</v>
      </c>
      <c r="E2624" s="34">
        <v>3.9200062340125297E-2</v>
      </c>
      <c r="F2624" s="34">
        <v>2.65402935798002E-2</v>
      </c>
      <c r="G2624" s="34">
        <v>0.20185856987950301</v>
      </c>
      <c r="H2624" s="35">
        <v>1.0917174321269101</v>
      </c>
      <c r="I2624" s="34">
        <v>8.9338564017352906E-2</v>
      </c>
      <c r="J2624" s="34">
        <v>2.84657340511962E-2</v>
      </c>
      <c r="K2624" s="36">
        <f>Inputs!$B$12*(1+$B2624)^4</f>
        <v>209934.55346671896</v>
      </c>
      <c r="L2624" s="36">
        <f t="shared" si="400"/>
        <v>19371.054280163084</v>
      </c>
      <c r="M2624" s="36">
        <f t="shared" si="401"/>
        <v>272941.61945281504</v>
      </c>
      <c r="N2624" s="37">
        <f>M2624/Inputs!$B$6</f>
        <v>416.0695418488034</v>
      </c>
      <c r="O2624" s="38">
        <f>IF(N2624&gt;Inputs!$B$4,1,0)</f>
        <v>1</v>
      </c>
      <c r="P2624" s="34">
        <f t="shared" si="402"/>
        <v>6.0872829966156707E-2</v>
      </c>
      <c r="Q2624" s="36">
        <f>Inputs!$B$12*(1+$B2624)^0*$C2624+Inputs!$B$29*(1+$D2624)^0*Inputs!$B$19+Inputs!$B$30*(1+$E2624)^0*Inputs!$B$20+Inputs!$B$31*(1+$F2624)^0*Inputs!$B$21+Inputs!$B$22*(1+Inputs!$B$23)^0</f>
        <v>11796.90927590464</v>
      </c>
      <c r="R2624" s="36">
        <f>Inputs!$B$12*(1+$B2624)^1*$C2624+Inputs!$B$29*(1+$D2624)^1*Inputs!$B$19+Inputs!$B$30*(1+$E2624)^1*Inputs!$B$20+Inputs!$B$31*(1+$F2624)^1*Inputs!$B$21+Inputs!$B$22*(1+Inputs!$B$23)^1</f>
        <v>13423.793901258101</v>
      </c>
      <c r="S2624" s="36">
        <f>Inputs!$B$12*(1+$B2624)^2*$C2624+Inputs!$B$29*(1+$D2624)^2*Inputs!$B$19+Inputs!$B$30*(1+$E2624)^2*Inputs!$B$20+Inputs!$B$31*(1+$F2624)^2*Inputs!$B$21+Inputs!$B$22*(1+Inputs!$B$23)^2</f>
        <v>15568.395309946463</v>
      </c>
      <c r="T2624" s="36">
        <f>Inputs!$B$12*(1+$B2624)^3*$C2624+Inputs!$B$29*(1+$D2624)^3*Inputs!$B$19+Inputs!$B$30*(1+$E2624)^3*Inputs!$B$20+Inputs!$B$31*(1+$F2624)^3*Inputs!$B$21+Inputs!$B$22*(1+Inputs!$B$23)^3</f>
        <v>18418.58105439441</v>
      </c>
      <c r="U2624" s="36">
        <f>Inputs!$B$12*(1+$B2624)^4*$C2624+Inputs!$B$29*(1+$D2624)^4*Inputs!$B$19+Inputs!$B$30*(1+$E2624)^4*Inputs!$B$20+Inputs!$B$31*(1+$F2624)^4*Inputs!$B$21+Inputs!$B$22*(1+Inputs!$B$23)^4</f>
        <v>22231.212922486106</v>
      </c>
      <c r="V2624" s="35">
        <f>Inputs!$B$13/(Q2624*(1-$G2624))</f>
        <v>1.3445767934521768</v>
      </c>
      <c r="W2624" s="36">
        <f>Inputs!$B$13</f>
        <v>12660</v>
      </c>
      <c r="X2624" s="36">
        <f t="shared" si="403"/>
        <v>13728.622242300267</v>
      </c>
      <c r="Y2624" s="36">
        <f t="shared" si="404"/>
        <v>15136.429611535717</v>
      </c>
      <c r="Z2624" s="36">
        <f t="shared" si="405"/>
        <v>16978.235042483961</v>
      </c>
      <c r="AA2624" s="36">
        <f t="shared" si="406"/>
        <v>19371.054280163084</v>
      </c>
      <c r="AB2624" s="36">
        <f t="shared" si="407"/>
        <v>59585.452847856068</v>
      </c>
      <c r="AC2624" s="36">
        <f t="shared" si="408"/>
        <v>327280.09475934878</v>
      </c>
      <c r="AD2624" s="36">
        <f t="shared" si="409"/>
        <v>213356.16660495894</v>
      </c>
    </row>
    <row r="2625" spans="1:30" ht="14.25" customHeight="1" x14ac:dyDescent="0.25">
      <c r="A2625" s="16">
        <v>2609</v>
      </c>
      <c r="B2625" s="34">
        <v>0.23971489639223001</v>
      </c>
      <c r="C2625" s="34">
        <v>0.103382215271104</v>
      </c>
      <c r="D2625" s="34">
        <v>4.8758395606663299E-2</v>
      </c>
      <c r="E2625" s="34">
        <v>5.54917860153612E-2</v>
      </c>
      <c r="F2625" s="34">
        <v>1.7884010460705702E-2</v>
      </c>
      <c r="G2625" s="34">
        <v>0.18724531287347401</v>
      </c>
      <c r="H2625" s="35">
        <v>1.09037477952919</v>
      </c>
      <c r="I2625" s="34">
        <v>0.100290725231872</v>
      </c>
      <c r="J2625" s="34">
        <v>2.61679757708475E-2</v>
      </c>
      <c r="K2625" s="36">
        <f>Inputs!$B$12*(1+$B2625)^4</f>
        <v>141722.41009530649</v>
      </c>
      <c r="L2625" s="36">
        <f t="shared" si="400"/>
        <v>21281.256296641975</v>
      </c>
      <c r="M2625" s="36">
        <f t="shared" si="401"/>
        <v>243898.25144164104</v>
      </c>
      <c r="N2625" s="37">
        <f>M2625/Inputs!$B$6</f>
        <v>371.79611500250161</v>
      </c>
      <c r="O2625" s="38">
        <f>IF(N2625&gt;Inputs!$B$4,1,0)</f>
        <v>0</v>
      </c>
      <c r="P2625" s="34">
        <f t="shared" si="402"/>
        <v>7.4122749461024512E-2</v>
      </c>
      <c r="Q2625" s="36">
        <f>Inputs!$B$12*(1+$B2625)^0*$C2625+Inputs!$B$29*(1+$D2625)^0*Inputs!$B$19+Inputs!$B$30*(1+$E2625)^0*Inputs!$B$20+Inputs!$B$31*(1+$F2625)^0*Inputs!$B$21+Inputs!$B$22*(1+Inputs!$B$23)^0</f>
        <v>14224.97694369316</v>
      </c>
      <c r="R2625" s="36">
        <f>Inputs!$B$12*(1+$B2625)^1*$C2625+Inputs!$B$29*(1+$D2625)^1*Inputs!$B$19+Inputs!$B$30*(1+$E2625)^1*Inputs!$B$20+Inputs!$B$31*(1+$F2625)^1*Inputs!$B$21+Inputs!$B$22*(1+Inputs!$B$23)^1</f>
        <v>16023.767910811701</v>
      </c>
      <c r="S2625" s="36">
        <f>Inputs!$B$12*(1+$B2625)^2*$C2625+Inputs!$B$29*(1+$D2625)^2*Inputs!$B$19+Inputs!$B$30*(1+$E2625)^2*Inputs!$B$20+Inputs!$B$31*(1+$F2625)^2*Inputs!$B$21+Inputs!$B$22*(1+Inputs!$B$23)^2</f>
        <v>18193.945481228744</v>
      </c>
      <c r="T2625" s="36">
        <f>Inputs!$B$12*(1+$B2625)^3*$C2625+Inputs!$B$29*(1+$D2625)^3*Inputs!$B$19+Inputs!$B$30*(1+$E2625)^3*Inputs!$B$20+Inputs!$B$31*(1+$F2625)^3*Inputs!$B$21+Inputs!$B$22*(1+Inputs!$B$23)^3</f>
        <v>20821.728829396117</v>
      </c>
      <c r="U2625" s="36">
        <f>Inputs!$B$12*(1+$B2625)^4*$C2625+Inputs!$B$29*(1+$D2625)^4*Inputs!$B$19+Inputs!$B$30*(1+$E2625)^4*Inputs!$B$20+Inputs!$B$31*(1+$F2625)^4*Inputs!$B$21+Inputs!$B$22*(1+Inputs!$B$23)^4</f>
        <v>24013.8604037285</v>
      </c>
      <c r="V2625" s="35">
        <f>Inputs!$B$13/(Q2625*(1-$G2625))</f>
        <v>1.0950215137689714</v>
      </c>
      <c r="W2625" s="36">
        <f>Inputs!$B$13</f>
        <v>12660</v>
      </c>
      <c r="X2625" s="36">
        <f t="shared" si="403"/>
        <v>14245.765881383191</v>
      </c>
      <c r="Y2625" s="36">
        <f t="shared" si="404"/>
        <v>16157.961842404417</v>
      </c>
      <c r="Z2625" s="36">
        <f t="shared" si="405"/>
        <v>18472.025393049746</v>
      </c>
      <c r="AA2625" s="36">
        <f t="shared" si="406"/>
        <v>21281.256296641975</v>
      </c>
      <c r="AB2625" s="36">
        <f t="shared" si="407"/>
        <v>61203.135121756961</v>
      </c>
      <c r="AC2625" s="36">
        <f t="shared" si="408"/>
        <v>294621.3389894382</v>
      </c>
      <c r="AD2625" s="36">
        <f t="shared" si="409"/>
        <v>182695.11631988408</v>
      </c>
    </row>
    <row r="2626" spans="1:30" ht="14.25" customHeight="1" x14ac:dyDescent="0.25">
      <c r="A2626" s="16">
        <v>2610</v>
      </c>
      <c r="B2626" s="34">
        <v>0.40445460577011799</v>
      </c>
      <c r="C2626" s="34">
        <v>7.8928673686291695E-2</v>
      </c>
      <c r="D2626" s="34">
        <v>2.0012395150503501E-2</v>
      </c>
      <c r="E2626" s="34">
        <v>4.3806143784206303E-2</v>
      </c>
      <c r="F2626" s="34">
        <v>1.8328256431763699E-2</v>
      </c>
      <c r="G2626" s="34">
        <v>0.22958571159847599</v>
      </c>
      <c r="H2626" s="35">
        <v>1.04539299141912</v>
      </c>
      <c r="I2626" s="34">
        <v>8.8999685959301494E-2</v>
      </c>
      <c r="J2626" s="34">
        <v>2.7314815333882501E-2</v>
      </c>
      <c r="K2626" s="36">
        <f>Inputs!$B$12*(1+$B2626)^4</f>
        <v>233443.65648279077</v>
      </c>
      <c r="L2626" s="36">
        <f t="shared" si="400"/>
        <v>21939.159135391517</v>
      </c>
      <c r="M2626" s="36">
        <f t="shared" si="401"/>
        <v>301882.58533195913</v>
      </c>
      <c r="N2626" s="37">
        <f>M2626/Inputs!$B$6</f>
        <v>460.18686788408405</v>
      </c>
      <c r="O2626" s="38">
        <f>IF(N2626&gt;Inputs!$B$4,1,0)</f>
        <v>1</v>
      </c>
      <c r="P2626" s="34">
        <f t="shared" si="402"/>
        <v>6.1684870625418997E-2</v>
      </c>
      <c r="Q2626" s="36">
        <f>Inputs!$B$12*(1+$B2626)^0*$C2626+Inputs!$B$29*(1+$D2626)^0*Inputs!$B$19+Inputs!$B$30*(1+$E2626)^0*Inputs!$B$20+Inputs!$B$31*(1+$F2626)^0*Inputs!$B$21+Inputs!$B$22*(1+Inputs!$B$23)^0</f>
        <v>12757.764448604423</v>
      </c>
      <c r="R2626" s="36">
        <f>Inputs!$B$12*(1+$B2626)^1*$C2626+Inputs!$B$29*(1+$D2626)^1*Inputs!$B$19+Inputs!$B$30*(1+$E2626)^1*Inputs!$B$20+Inputs!$B$31*(1+$F2626)^1*Inputs!$B$21+Inputs!$B$22*(1+Inputs!$B$23)^1</f>
        <v>14862.846517125126</v>
      </c>
      <c r="S2626" s="36">
        <f>Inputs!$B$12*(1+$B2626)^2*$C2626+Inputs!$B$29*(1+$D2626)^2*Inputs!$B$19+Inputs!$B$30*(1+$E2626)^2*Inputs!$B$20+Inputs!$B$31*(1+$F2626)^2*Inputs!$B$21+Inputs!$B$22*(1+Inputs!$B$23)^2</f>
        <v>17748.198835369421</v>
      </c>
      <c r="T2626" s="36">
        <f>Inputs!$B$12*(1+$B2626)^3*$C2626+Inputs!$B$29*(1+$D2626)^3*Inputs!$B$19+Inputs!$B$30*(1+$E2626)^3*Inputs!$B$20+Inputs!$B$31*(1+$F2626)^3*Inputs!$B$21+Inputs!$B$22*(1+Inputs!$B$23)^3</f>
        <v>21727.349814906753</v>
      </c>
      <c r="U2626" s="36">
        <f>Inputs!$B$12*(1+$B2626)^4*$C2626+Inputs!$B$29*(1+$D2626)^4*Inputs!$B$19+Inputs!$B$30*(1+$E2626)^4*Inputs!$B$20+Inputs!$B$31*(1+$F2626)^4*Inputs!$B$21+Inputs!$B$22*(1+Inputs!$B$23)^4</f>
        <v>27240.562132158466</v>
      </c>
      <c r="V2626" s="35">
        <f>Inputs!$B$13/(Q2626*(1-$G2626))</f>
        <v>1.2880561559097887</v>
      </c>
      <c r="W2626" s="36">
        <f>Inputs!$B$13</f>
        <v>12660</v>
      </c>
      <c r="X2626" s="36">
        <f t="shared" si="403"/>
        <v>14054.293910707394</v>
      </c>
      <c r="Y2626" s="36">
        <f t="shared" si="404"/>
        <v>15953.168761550573</v>
      </c>
      <c r="Z2626" s="36">
        <f t="shared" si="405"/>
        <v>18514.38515016943</v>
      </c>
      <c r="AA2626" s="36">
        <f t="shared" si="406"/>
        <v>21939.159135391517</v>
      </c>
      <c r="AB2626" s="36">
        <f t="shared" si="407"/>
        <v>63317.931186374524</v>
      </c>
      <c r="AC2626" s="36">
        <f t="shared" si="408"/>
        <v>365380.0840828513</v>
      </c>
      <c r="AD2626" s="36">
        <f t="shared" si="409"/>
        <v>238564.65414558459</v>
      </c>
    </row>
    <row r="2627" spans="1:30" ht="14.25" customHeight="1" x14ac:dyDescent="0.25">
      <c r="A2627" s="16">
        <v>2611</v>
      </c>
      <c r="B2627" s="34">
        <v>0.40876269381788</v>
      </c>
      <c r="C2627" s="34">
        <v>4.6439069281636797E-2</v>
      </c>
      <c r="D2627" s="34">
        <v>1.7975019708186001E-2</v>
      </c>
      <c r="E2627" s="34">
        <v>5.3534349180818001E-2</v>
      </c>
      <c r="F2627" s="34">
        <v>1.7862263082755299E-2</v>
      </c>
      <c r="G2627" s="34">
        <v>0.18045891824452601</v>
      </c>
      <c r="H2627" s="35">
        <v>0.983668407326035</v>
      </c>
      <c r="I2627" s="34">
        <v>9.3323754640798298E-2</v>
      </c>
      <c r="J2627" s="34">
        <v>2.76596952052361E-2</v>
      </c>
      <c r="K2627" s="36">
        <f>Inputs!$B$12*(1+$B2627)^4</f>
        <v>236321.16542623326</v>
      </c>
      <c r="L2627" s="36">
        <f t="shared" si="400"/>
        <v>16014.327304755334</v>
      </c>
      <c r="M2627" s="36">
        <f t="shared" si="401"/>
        <v>214142.42012792343</v>
      </c>
      <c r="N2627" s="37">
        <f>M2627/Inputs!$B$6</f>
        <v>326.43661604866378</v>
      </c>
      <c r="O2627" s="38">
        <f>IF(N2627&gt;Inputs!$B$4,1,0)</f>
        <v>0</v>
      </c>
      <c r="P2627" s="34">
        <f t="shared" si="402"/>
        <v>6.5664059435562194E-2</v>
      </c>
      <c r="Q2627" s="36">
        <f>Inputs!$B$12*(1+$B2627)^0*$C2627+Inputs!$B$29*(1+$D2627)^0*Inputs!$B$19+Inputs!$B$30*(1+$E2627)^0*Inputs!$B$20+Inputs!$B$31*(1+$F2627)^0*Inputs!$B$21+Inputs!$B$22*(1+Inputs!$B$23)^0</f>
        <v>10808.388184325129</v>
      </c>
      <c r="R2627" s="36">
        <f>Inputs!$B$12*(1+$B2627)^1*$C2627+Inputs!$B$29*(1+$D2627)^1*Inputs!$B$19+Inputs!$B$30*(1+$E2627)^1*Inputs!$B$20+Inputs!$B$31*(1+$F2627)^1*Inputs!$B$21+Inputs!$B$22*(1+Inputs!$B$23)^1</f>
        <v>12152.636763958006</v>
      </c>
      <c r="S2627" s="36">
        <f>Inputs!$B$12*(1+$B2627)^2*$C2627+Inputs!$B$29*(1+$D2627)^2*Inputs!$B$19+Inputs!$B$30*(1+$E2627)^2*Inputs!$B$20+Inputs!$B$31*(1+$F2627)^2*Inputs!$B$21+Inputs!$B$22*(1+Inputs!$B$23)^2</f>
        <v>13970.077172582038</v>
      </c>
      <c r="T2627" s="36">
        <f>Inputs!$B$12*(1+$B2627)^3*$C2627+Inputs!$B$29*(1+$D2627)^3*Inputs!$B$19+Inputs!$B$30*(1+$E2627)^3*Inputs!$B$20+Inputs!$B$31*(1+$F2627)^3*Inputs!$B$21+Inputs!$B$22*(1+Inputs!$B$23)^3</f>
        <v>16451.38159653316</v>
      </c>
      <c r="U2627" s="36">
        <f>Inputs!$B$12*(1+$B2627)^4*$C2627+Inputs!$B$29*(1+$D2627)^4*Inputs!$B$19+Inputs!$B$30*(1+$E2627)^4*Inputs!$B$20+Inputs!$B$31*(1+$F2627)^4*Inputs!$B$21+Inputs!$B$22*(1+Inputs!$B$23)^4</f>
        <v>19865.03106433012</v>
      </c>
      <c r="V2627" s="35">
        <f>Inputs!$B$13/(Q2627*(1-$G2627))</f>
        <v>1.4292297347200646</v>
      </c>
      <c r="W2627" s="36">
        <f>Inputs!$B$13</f>
        <v>12660</v>
      </c>
      <c r="X2627" s="36">
        <f t="shared" si="403"/>
        <v>13125.133654300727</v>
      </c>
      <c r="Y2627" s="36">
        <f t="shared" si="404"/>
        <v>13812.698340385401</v>
      </c>
      <c r="Z2627" s="36">
        <f t="shared" si="405"/>
        <v>14764.220417444627</v>
      </c>
      <c r="AA2627" s="36">
        <f t="shared" si="406"/>
        <v>16014.327304755334</v>
      </c>
      <c r="AB2627" s="36">
        <f t="shared" si="407"/>
        <v>53712.127430516033</v>
      </c>
      <c r="AC2627" s="36">
        <f t="shared" si="408"/>
        <v>250628.40857519177</v>
      </c>
      <c r="AD2627" s="36">
        <f t="shared" si="409"/>
        <v>160430.29269740739</v>
      </c>
    </row>
    <row r="2628" spans="1:30" ht="14.25" customHeight="1" x14ac:dyDescent="0.25">
      <c r="A2628" s="16">
        <v>2612</v>
      </c>
      <c r="B2628" s="34">
        <v>0.45056095927044099</v>
      </c>
      <c r="C2628" s="34">
        <v>7.2096113644023394E-2</v>
      </c>
      <c r="D2628" s="34">
        <v>3.1080384931216901E-2</v>
      </c>
      <c r="E2628" s="34">
        <v>3.7648156151369003E-2</v>
      </c>
      <c r="F2628" s="34">
        <v>1.80554450023039E-2</v>
      </c>
      <c r="G2628" s="34">
        <v>0.21477698448469301</v>
      </c>
      <c r="H2628" s="35">
        <v>1.1236436969834001</v>
      </c>
      <c r="I2628" s="34">
        <v>9.3010995947757497E-2</v>
      </c>
      <c r="J2628" s="34">
        <v>2.4553775376560099E-2</v>
      </c>
      <c r="K2628" s="36">
        <f>Inputs!$B$12*(1+$B2628)^4</f>
        <v>265641.05030857533</v>
      </c>
      <c r="L2628" s="36">
        <f t="shared" si="400"/>
        <v>24748.363710492293</v>
      </c>
      <c r="M2628" s="36">
        <f t="shared" si="401"/>
        <v>303782.1886953098</v>
      </c>
      <c r="N2628" s="37">
        <f>M2628/Inputs!$B$6</f>
        <v>463.08260471846006</v>
      </c>
      <c r="O2628" s="38">
        <f>IF(N2628&gt;Inputs!$B$4,1,0)</f>
        <v>1</v>
      </c>
      <c r="P2628" s="34">
        <f t="shared" si="402"/>
        <v>6.8457220571197394E-2</v>
      </c>
      <c r="Q2628" s="36">
        <f>Inputs!$B$12*(1+$B2628)^0*$C2628+Inputs!$B$29*(1+$D2628)^0*Inputs!$B$19+Inputs!$B$30*(1+$E2628)^0*Inputs!$B$20+Inputs!$B$31*(1+$F2628)^0*Inputs!$B$21+Inputs!$B$22*(1+Inputs!$B$23)^0</f>
        <v>12347.810846068325</v>
      </c>
      <c r="R2628" s="36">
        <f>Inputs!$B$12*(1+$B2628)^1*$C2628+Inputs!$B$29*(1+$D2628)^1*Inputs!$B$19+Inputs!$B$30*(1+$E2628)^1*Inputs!$B$20+Inputs!$B$31*(1+$F2628)^1*Inputs!$B$21+Inputs!$B$22*(1+Inputs!$B$23)^1</f>
        <v>14506.352214721985</v>
      </c>
      <c r="S2628" s="36">
        <f>Inputs!$B$12*(1+$B2628)^2*$C2628+Inputs!$B$29*(1+$D2628)^2*Inputs!$B$19+Inputs!$B$30*(1+$E2628)^2*Inputs!$B$20+Inputs!$B$31*(1+$F2628)^2*Inputs!$B$21+Inputs!$B$22*(1+Inputs!$B$23)^2</f>
        <v>17549.192548658131</v>
      </c>
      <c r="T2628" s="36">
        <f>Inputs!$B$12*(1+$B2628)^3*$C2628+Inputs!$B$29*(1+$D2628)^3*Inputs!$B$19+Inputs!$B$30*(1+$E2628)^3*Inputs!$B$20+Inputs!$B$31*(1+$F2628)^3*Inputs!$B$21+Inputs!$B$22*(1+Inputs!$B$23)^3</f>
        <v>21872.190793980721</v>
      </c>
      <c r="U2628" s="36">
        <f>Inputs!$B$12*(1+$B2628)^4*$C2628+Inputs!$B$29*(1+$D2628)^4*Inputs!$B$19+Inputs!$B$30*(1+$E2628)^4*Inputs!$B$20+Inputs!$B$31*(1+$F2628)^4*Inputs!$B$21+Inputs!$B$22*(1+Inputs!$B$23)^4</f>
        <v>28049.482253705188</v>
      </c>
      <c r="V2628" s="35">
        <f>Inputs!$B$13/(Q2628*(1-$G2628))</f>
        <v>1.3057219864753509</v>
      </c>
      <c r="W2628" s="36">
        <f>Inputs!$B$13</f>
        <v>12660</v>
      </c>
      <c r="X2628" s="36">
        <f t="shared" si="403"/>
        <v>14354.614896709689</v>
      </c>
      <c r="Y2628" s="36">
        <f t="shared" si="404"/>
        <v>16738.365869443063</v>
      </c>
      <c r="Z2628" s="36">
        <f t="shared" si="405"/>
        <v>20079.850234799098</v>
      </c>
      <c r="AA2628" s="36">
        <f t="shared" si="406"/>
        <v>24748.363710492293</v>
      </c>
      <c r="AB2628" s="36">
        <f t="shared" si="407"/>
        <v>66350.145304091697</v>
      </c>
      <c r="AC2628" s="36">
        <f t="shared" si="408"/>
        <v>370392.33060311235</v>
      </c>
      <c r="AD2628" s="36">
        <f t="shared" si="409"/>
        <v>237432.04339121812</v>
      </c>
    </row>
    <row r="2629" spans="1:30" ht="14.25" customHeight="1" x14ac:dyDescent="0.25">
      <c r="A2629" s="16">
        <v>2613</v>
      </c>
      <c r="B2629" s="34">
        <v>0.41749788504635599</v>
      </c>
      <c r="C2629" s="34">
        <v>7.4798066909731606E-2</v>
      </c>
      <c r="D2629" s="34">
        <v>2.7733429793238701E-2</v>
      </c>
      <c r="E2629" s="34">
        <v>6.5041574590900098E-2</v>
      </c>
      <c r="F2629" s="34">
        <v>2.0523662682274499E-2</v>
      </c>
      <c r="G2629" s="34">
        <v>0.191542858580208</v>
      </c>
      <c r="H2629" s="35">
        <v>1.0209028295342299</v>
      </c>
      <c r="I2629" s="34">
        <v>0.10361882508895701</v>
      </c>
      <c r="J2629" s="34">
        <v>2.9830034618776102E-2</v>
      </c>
      <c r="K2629" s="36">
        <f>Inputs!$B$12*(1+$B2629)^4</f>
        <v>242237.2506702058</v>
      </c>
      <c r="L2629" s="36">
        <f t="shared" si="400"/>
        <v>22561.425956194362</v>
      </c>
      <c r="M2629" s="36">
        <f t="shared" si="401"/>
        <v>253981.02067437727</v>
      </c>
      <c r="N2629" s="37">
        <f>M2629/Inputs!$B$6</f>
        <v>387.16619005240437</v>
      </c>
      <c r="O2629" s="38">
        <f>IF(N2629&gt;Inputs!$B$4,1,0)</f>
        <v>0</v>
      </c>
      <c r="P2629" s="34">
        <f t="shared" si="402"/>
        <v>7.3788790470180901E-2</v>
      </c>
      <c r="Q2629" s="36">
        <f>Inputs!$B$12*(1+$B2629)^0*$C2629+Inputs!$B$29*(1+$D2629)^0*Inputs!$B$19+Inputs!$B$30*(1+$E2629)^0*Inputs!$B$20+Inputs!$B$31*(1+$F2629)^0*Inputs!$B$21+Inputs!$B$22*(1+Inputs!$B$23)^0</f>
        <v>12509.928042010819</v>
      </c>
      <c r="R2629" s="36">
        <f>Inputs!$B$12*(1+$B2629)^1*$C2629+Inputs!$B$29*(1+$D2629)^1*Inputs!$B$19+Inputs!$B$30*(1+$E2629)^1*Inputs!$B$20+Inputs!$B$31*(1+$F2629)^1*Inputs!$B$21+Inputs!$B$22*(1+Inputs!$B$23)^1</f>
        <v>14661.99372292306</v>
      </c>
      <c r="S2629" s="36">
        <f>Inputs!$B$12*(1+$B2629)^2*$C2629+Inputs!$B$29*(1+$D2629)^2*Inputs!$B$19+Inputs!$B$30*(1+$E2629)^2*Inputs!$B$20+Inputs!$B$31*(1+$F2629)^2*Inputs!$B$21+Inputs!$B$22*(1+Inputs!$B$23)^2</f>
        <v>17609.30553938073</v>
      </c>
      <c r="T2629" s="36">
        <f>Inputs!$B$12*(1+$B2629)^3*$C2629+Inputs!$B$29*(1+$D2629)^3*Inputs!$B$19+Inputs!$B$30*(1+$E2629)^3*Inputs!$B$20+Inputs!$B$31*(1+$F2629)^3*Inputs!$B$21+Inputs!$B$22*(1+Inputs!$B$23)^3</f>
        <v>21679.192679043415</v>
      </c>
      <c r="U2629" s="36">
        <f>Inputs!$B$12*(1+$B2629)^4*$C2629+Inputs!$B$29*(1+$D2629)^4*Inputs!$B$19+Inputs!$B$30*(1+$E2629)^4*Inputs!$B$20+Inputs!$B$31*(1+$F2629)^4*Inputs!$B$21+Inputs!$B$22*(1+Inputs!$B$23)^4</f>
        <v>27335.381274820575</v>
      </c>
      <c r="V2629" s="35">
        <f>Inputs!$B$13/(Q2629*(1-$G2629))</f>
        <v>1.251762371641471</v>
      </c>
      <c r="W2629" s="36">
        <f>Inputs!$B$13</f>
        <v>12660</v>
      </c>
      <c r="X2629" s="36">
        <f t="shared" si="403"/>
        <v>14153.753559204315</v>
      </c>
      <c r="Y2629" s="36">
        <f t="shared" si="404"/>
        <v>16177.250002744167</v>
      </c>
      <c r="Z2629" s="36">
        <f t="shared" si="405"/>
        <v>18904.607102044571</v>
      </c>
      <c r="AA2629" s="36">
        <f t="shared" si="406"/>
        <v>22561.425956194362</v>
      </c>
      <c r="AB2629" s="36">
        <f t="shared" si="407"/>
        <v>61651.385531600834</v>
      </c>
      <c r="AC2629" s="36">
        <f t="shared" si="408"/>
        <v>314877.55694960145</v>
      </c>
      <c r="AD2629" s="36">
        <f t="shared" si="409"/>
        <v>192329.63514277645</v>
      </c>
    </row>
    <row r="2630" spans="1:30" ht="14.25" customHeight="1" x14ac:dyDescent="0.25">
      <c r="A2630" s="16">
        <v>2614</v>
      </c>
      <c r="B2630" s="34">
        <v>0.31750251549978897</v>
      </c>
      <c r="C2630" s="34">
        <v>7.3312048096575294E-2</v>
      </c>
      <c r="D2630" s="34">
        <v>4.0883905711883398E-2</v>
      </c>
      <c r="E2630" s="34">
        <v>2.27446083604394E-2</v>
      </c>
      <c r="F2630" s="34">
        <v>1.77476176550347E-2</v>
      </c>
      <c r="G2630" s="34">
        <v>0.19752985293138101</v>
      </c>
      <c r="H2630" s="35">
        <v>0.97045788170529401</v>
      </c>
      <c r="I2630" s="34">
        <v>9.6787506007856405E-2</v>
      </c>
      <c r="J2630" s="34">
        <v>2.6251353786466501E-2</v>
      </c>
      <c r="K2630" s="36">
        <f>Inputs!$B$12*(1+$B2630)^4</f>
        <v>180782.78091838275</v>
      </c>
      <c r="L2630" s="36">
        <f t="shared" si="400"/>
        <v>17230.6847286673</v>
      </c>
      <c r="M2630" s="36">
        <f t="shared" si="401"/>
        <v>213328.62199370249</v>
      </c>
      <c r="N2630" s="37">
        <f>M2630/Inputs!$B$6</f>
        <v>325.19607011235138</v>
      </c>
      <c r="O2630" s="38">
        <f>IF(N2630&gt;Inputs!$B$4,1,0)</f>
        <v>0</v>
      </c>
      <c r="P2630" s="34">
        <f t="shared" si="402"/>
        <v>7.0536152221389897E-2</v>
      </c>
      <c r="Q2630" s="36">
        <f>Inputs!$B$12*(1+$B2630)^0*$C2630+Inputs!$B$29*(1+$D2630)^0*Inputs!$B$19+Inputs!$B$30*(1+$E2630)^0*Inputs!$B$20+Inputs!$B$31*(1+$F2630)^0*Inputs!$B$21+Inputs!$B$22*(1+Inputs!$B$23)^0</f>
        <v>12420.76691322144</v>
      </c>
      <c r="R2630" s="36">
        <f>Inputs!$B$12*(1+$B2630)^1*$C2630+Inputs!$B$29*(1+$D2630)^1*Inputs!$B$19+Inputs!$B$30*(1+$E2630)^1*Inputs!$B$20+Inputs!$B$31*(1+$F2630)^1*Inputs!$B$21+Inputs!$B$22*(1+Inputs!$B$23)^1</f>
        <v>14020.430463729957</v>
      </c>
      <c r="S2630" s="36">
        <f>Inputs!$B$12*(1+$B2630)^2*$C2630+Inputs!$B$29*(1+$D2630)^2*Inputs!$B$19+Inputs!$B$30*(1+$E2630)^2*Inputs!$B$20+Inputs!$B$31*(1+$F2630)^2*Inputs!$B$21+Inputs!$B$22*(1+Inputs!$B$23)^2</f>
        <v>16069.683841506365</v>
      </c>
      <c r="T2630" s="36">
        <f>Inputs!$B$12*(1+$B2630)^3*$C2630+Inputs!$B$29*(1+$D2630)^3*Inputs!$B$19+Inputs!$B$30*(1+$E2630)^3*Inputs!$B$20+Inputs!$B$31*(1+$F2630)^3*Inputs!$B$21+Inputs!$B$22*(1+Inputs!$B$23)^3</f>
        <v>18709.533944860719</v>
      </c>
      <c r="U2630" s="36">
        <f>Inputs!$B$12*(1+$B2630)^4*$C2630+Inputs!$B$29*(1+$D2630)^4*Inputs!$B$19+Inputs!$B$30*(1+$E2630)^4*Inputs!$B$20+Inputs!$B$31*(1+$F2630)^4*Inputs!$B$21+Inputs!$B$22*(1+Inputs!$B$23)^4</f>
        <v>22125.69694402608</v>
      </c>
      <c r="V2630" s="35">
        <f>Inputs!$B$13/(Q2630*(1-$G2630))</f>
        <v>1.2701540831865845</v>
      </c>
      <c r="W2630" s="36">
        <f>Inputs!$B$13</f>
        <v>12660</v>
      </c>
      <c r="X2630" s="36">
        <f t="shared" si="403"/>
        <v>13447.505484853826</v>
      </c>
      <c r="Y2630" s="36">
        <f t="shared" si="404"/>
        <v>14446.840321065263</v>
      </c>
      <c r="Z2630" s="36">
        <f t="shared" si="405"/>
        <v>15695.199634864317</v>
      </c>
      <c r="AA2630" s="36">
        <f t="shared" si="406"/>
        <v>17230.6847286673</v>
      </c>
      <c r="AB2630" s="36">
        <f t="shared" si="407"/>
        <v>55374.108092770199</v>
      </c>
      <c r="AC2630" s="36">
        <f t="shared" si="408"/>
        <v>250694.33152465447</v>
      </c>
      <c r="AD2630" s="36">
        <f t="shared" si="409"/>
        <v>157954.51390093227</v>
      </c>
    </row>
    <row r="2631" spans="1:30" ht="14.25" customHeight="1" x14ac:dyDescent="0.25">
      <c r="A2631" s="16">
        <v>2615</v>
      </c>
      <c r="B2631" s="34">
        <v>0.34966275395879498</v>
      </c>
      <c r="C2631" s="34">
        <v>7.0169687109079101E-2</v>
      </c>
      <c r="D2631" s="34">
        <v>8.6958653593452694E-3</v>
      </c>
      <c r="E2631" s="34">
        <v>2.3836374242765902E-2</v>
      </c>
      <c r="F2631" s="34">
        <v>2.4233355251008299E-2</v>
      </c>
      <c r="G2631" s="34">
        <v>0.211787592259918</v>
      </c>
      <c r="H2631" s="35">
        <v>0.97612613660655101</v>
      </c>
      <c r="I2631" s="34">
        <v>0.10232884341002001</v>
      </c>
      <c r="J2631" s="34">
        <v>2.7761683388657799E-2</v>
      </c>
      <c r="K2631" s="36">
        <f>Inputs!$B$12*(1+$B2631)^4</f>
        <v>199091.30919416485</v>
      </c>
      <c r="L2631" s="36">
        <f t="shared" si="400"/>
        <v>17327.886712995689</v>
      </c>
      <c r="M2631" s="36">
        <f t="shared" si="401"/>
        <v>201259.01603306827</v>
      </c>
      <c r="N2631" s="37">
        <f>M2631/Inputs!$B$6</f>
        <v>306.79728053821384</v>
      </c>
      <c r="O2631" s="38">
        <f>IF(N2631&gt;Inputs!$B$4,1,0)</f>
        <v>0</v>
      </c>
      <c r="P2631" s="34">
        <f t="shared" si="402"/>
        <v>7.4567160021362211E-2</v>
      </c>
      <c r="Q2631" s="36">
        <f>Inputs!$B$12*(1+$B2631)^0*$C2631+Inputs!$B$29*(1+$D2631)^0*Inputs!$B$19+Inputs!$B$30*(1+$E2631)^0*Inputs!$B$20+Inputs!$B$31*(1+$F2631)^0*Inputs!$B$21+Inputs!$B$22*(1+Inputs!$B$23)^0</f>
        <v>12232.225253971668</v>
      </c>
      <c r="R2631" s="36">
        <f>Inputs!$B$12*(1+$B2631)^1*$C2631+Inputs!$B$29*(1+$D2631)^1*Inputs!$B$19+Inputs!$B$30*(1+$E2631)^1*Inputs!$B$20+Inputs!$B$31*(1+$F2631)^1*Inputs!$B$21+Inputs!$B$22*(1+Inputs!$B$23)^1</f>
        <v>13833.254761580194</v>
      </c>
      <c r="S2631" s="36">
        <f>Inputs!$B$12*(1+$B2631)^2*$C2631+Inputs!$B$29*(1+$D2631)^2*Inputs!$B$19+Inputs!$B$30*(1+$E2631)^2*Inputs!$B$20+Inputs!$B$31*(1+$F2631)^2*Inputs!$B$21+Inputs!$B$22*(1+Inputs!$B$23)^2</f>
        <v>15951.294018879089</v>
      </c>
      <c r="T2631" s="36">
        <f>Inputs!$B$12*(1+$B2631)^3*$C2631+Inputs!$B$29*(1+$D2631)^3*Inputs!$B$19+Inputs!$B$30*(1+$E2631)^3*Inputs!$B$20+Inputs!$B$31*(1+$F2631)^3*Inputs!$B$21+Inputs!$B$22*(1+Inputs!$B$23)^3</f>
        <v>18766.371538390908</v>
      </c>
      <c r="U2631" s="36">
        <f>Inputs!$B$12*(1+$B2631)^4*$C2631+Inputs!$B$29*(1+$D2631)^4*Inputs!$B$19+Inputs!$B$30*(1+$E2631)^4*Inputs!$B$20+Inputs!$B$31*(1+$F2631)^4*Inputs!$B$21+Inputs!$B$22*(1+Inputs!$B$23)^4</f>
        <v>22521.4522318202</v>
      </c>
      <c r="V2631" s="35">
        <f>Inputs!$B$13/(Q2631*(1-$G2631))</f>
        <v>1.3130612007204445</v>
      </c>
      <c r="W2631" s="36">
        <f>Inputs!$B$13</f>
        <v>12660</v>
      </c>
      <c r="X2631" s="36">
        <f t="shared" si="403"/>
        <v>13398.572825977464</v>
      </c>
      <c r="Y2631" s="36">
        <f t="shared" si="404"/>
        <v>14390.985198553588</v>
      </c>
      <c r="Z2631" s="36">
        <f t="shared" si="405"/>
        <v>15684.723747579676</v>
      </c>
      <c r="AA2631" s="36">
        <f t="shared" si="406"/>
        <v>17327.886712995689</v>
      </c>
      <c r="AB2631" s="36">
        <f t="shared" si="407"/>
        <v>54523.729888378199</v>
      </c>
      <c r="AC2631" s="36">
        <f t="shared" si="408"/>
        <v>238830.8474214983</v>
      </c>
      <c r="AD2631" s="36">
        <f t="shared" si="409"/>
        <v>146735.28614469006</v>
      </c>
    </row>
    <row r="2632" spans="1:30" ht="14.25" customHeight="1" x14ac:dyDescent="0.25">
      <c r="A2632" s="16">
        <v>2616</v>
      </c>
      <c r="B2632" s="34">
        <v>0.40275107224356599</v>
      </c>
      <c r="C2632" s="34">
        <v>4.9943934404074998E-2</v>
      </c>
      <c r="D2632" s="34">
        <v>3.3768463330185898E-2</v>
      </c>
      <c r="E2632" s="34">
        <v>4.3664900354413901E-2</v>
      </c>
      <c r="F2632" s="34">
        <v>1.4235310539732199E-2</v>
      </c>
      <c r="G2632" s="34">
        <v>0.20401164695844301</v>
      </c>
      <c r="H2632" s="35">
        <v>1.04921174525641</v>
      </c>
      <c r="I2632" s="34">
        <v>9.7484204225941506E-2</v>
      </c>
      <c r="J2632" s="34">
        <v>1.6486521523450402E-2</v>
      </c>
      <c r="K2632" s="36">
        <f>Inputs!$B$12*(1+$B2632)^4</f>
        <v>232313.09339806074</v>
      </c>
      <c r="L2632" s="36">
        <f t="shared" si="400"/>
        <v>17150.177934981784</v>
      </c>
      <c r="M2632" s="36">
        <f t="shared" si="401"/>
        <v>190002.37286516133</v>
      </c>
      <c r="N2632" s="37">
        <f>M2632/Inputs!$B$6</f>
        <v>289.63776351396547</v>
      </c>
      <c r="O2632" s="38">
        <f>IF(N2632&gt;Inputs!$B$4,1,0)</f>
        <v>0</v>
      </c>
      <c r="P2632" s="34">
        <f t="shared" si="402"/>
        <v>8.0997682702491108E-2</v>
      </c>
      <c r="Q2632" s="36">
        <f>Inputs!$B$12*(1+$B2632)^0*$C2632+Inputs!$B$29*(1+$D2632)^0*Inputs!$B$19+Inputs!$B$30*(1+$E2632)^0*Inputs!$B$20+Inputs!$B$31*(1+$F2632)^0*Inputs!$B$21+Inputs!$B$22*(1+Inputs!$B$23)^0</f>
        <v>11018.68009167142</v>
      </c>
      <c r="R2632" s="36">
        <f>Inputs!$B$12*(1+$B2632)^1*$C2632+Inputs!$B$29*(1+$D2632)^1*Inputs!$B$19+Inputs!$B$30*(1+$E2632)^1*Inputs!$B$20+Inputs!$B$31*(1+$F2632)^1*Inputs!$B$21+Inputs!$B$22*(1+Inputs!$B$23)^1</f>
        <v>12441.829598481592</v>
      </c>
      <c r="S2632" s="36">
        <f>Inputs!$B$12*(1+$B2632)^2*$C2632+Inputs!$B$29*(1+$D2632)^2*Inputs!$B$19+Inputs!$B$30*(1+$E2632)^2*Inputs!$B$20+Inputs!$B$31*(1+$F2632)^2*Inputs!$B$21+Inputs!$B$22*(1+Inputs!$B$23)^2</f>
        <v>14358.451124775394</v>
      </c>
      <c r="T2632" s="36">
        <f>Inputs!$B$12*(1+$B2632)^3*$C2632+Inputs!$B$29*(1+$D2632)^3*Inputs!$B$19+Inputs!$B$30*(1+$E2632)^3*Inputs!$B$20+Inputs!$B$31*(1+$F2632)^3*Inputs!$B$21+Inputs!$B$22*(1+Inputs!$B$23)^3</f>
        <v>16964.600692439526</v>
      </c>
      <c r="U2632" s="36">
        <f>Inputs!$B$12*(1+$B2632)^4*$C2632+Inputs!$B$29*(1+$D2632)^4*Inputs!$B$19+Inputs!$B$30*(1+$E2632)^4*Inputs!$B$20+Inputs!$B$31*(1+$F2632)^4*Inputs!$B$21+Inputs!$B$22*(1+Inputs!$B$23)^4</f>
        <v>20535.192270799198</v>
      </c>
      <c r="V2632" s="35">
        <f>Inputs!$B$13/(Q2632*(1-$G2632))</f>
        <v>1.443435619952167</v>
      </c>
      <c r="W2632" s="36">
        <f>Inputs!$B$13</f>
        <v>12660</v>
      </c>
      <c r="X2632" s="36">
        <f t="shared" si="403"/>
        <v>13319.084821728011</v>
      </c>
      <c r="Y2632" s="36">
        <f t="shared" si="404"/>
        <v>14244.432609574218</v>
      </c>
      <c r="Z2632" s="36">
        <f t="shared" si="405"/>
        <v>15499.024296953334</v>
      </c>
      <c r="AA2632" s="36">
        <f t="shared" si="406"/>
        <v>17150.177934981784</v>
      </c>
      <c r="AB2632" s="36">
        <f t="shared" si="407"/>
        <v>54824.294307259392</v>
      </c>
      <c r="AC2632" s="36">
        <f t="shared" si="408"/>
        <v>215227.45010705979</v>
      </c>
      <c r="AD2632" s="36">
        <f t="shared" si="409"/>
        <v>135178.07855790196</v>
      </c>
    </row>
    <row r="2633" spans="1:30" ht="14.25" customHeight="1" x14ac:dyDescent="0.25">
      <c r="A2633" s="16">
        <v>2617</v>
      </c>
      <c r="B2633" s="34">
        <v>0.262680615272814</v>
      </c>
      <c r="C2633" s="34">
        <v>0.11138988650595499</v>
      </c>
      <c r="D2633" s="34">
        <v>3.71794491130511E-2</v>
      </c>
      <c r="E2633" s="34">
        <v>4.1507231553184303E-2</v>
      </c>
      <c r="F2633" s="34">
        <v>7.13752512867959E-3</v>
      </c>
      <c r="G2633" s="34">
        <v>0.176321150525418</v>
      </c>
      <c r="H2633" s="35">
        <v>1.0384450377752401</v>
      </c>
      <c r="I2633" s="34">
        <v>0.101490558657595</v>
      </c>
      <c r="J2633" s="34">
        <v>2.5386649695597601E-2</v>
      </c>
      <c r="K2633" s="36">
        <f>Inputs!$B$12*(1+$B2633)^4</f>
        <v>152519.47554285754</v>
      </c>
      <c r="L2633" s="36">
        <f t="shared" si="400"/>
        <v>22080.588472486412</v>
      </c>
      <c r="M2633" s="36">
        <f t="shared" si="401"/>
        <v>245472.39369463082</v>
      </c>
      <c r="N2633" s="37">
        <f>M2633/Inputs!$B$6</f>
        <v>374.1957220954738</v>
      </c>
      <c r="O2633" s="38">
        <f>IF(N2633&gt;Inputs!$B$4,1,0)</f>
        <v>0</v>
      </c>
      <c r="P2633" s="34">
        <f t="shared" si="402"/>
        <v>7.6103908961997396E-2</v>
      </c>
      <c r="Q2633" s="36">
        <f>Inputs!$B$12*(1+$B2633)^0*$C2633+Inputs!$B$29*(1+$D2633)^0*Inputs!$B$19+Inputs!$B$30*(1+$E2633)^0*Inputs!$B$20+Inputs!$B$31*(1+$F2633)^0*Inputs!$B$21+Inputs!$B$22*(1+Inputs!$B$23)^0</f>
        <v>14705.43721778422</v>
      </c>
      <c r="R2633" s="36">
        <f>Inputs!$B$12*(1+$B2633)^1*$C2633+Inputs!$B$29*(1+$D2633)^1*Inputs!$B$19+Inputs!$B$30*(1+$E2633)^1*Inputs!$B$20+Inputs!$B$31*(1+$F2633)^1*Inputs!$B$21+Inputs!$B$22*(1+Inputs!$B$23)^1</f>
        <v>16651.090212238396</v>
      </c>
      <c r="S2633" s="36">
        <f>Inputs!$B$12*(1+$B2633)^2*$C2633+Inputs!$B$29*(1+$D2633)^2*Inputs!$B$19+Inputs!$B$30*(1+$E2633)^2*Inputs!$B$20+Inputs!$B$31*(1+$F2633)^2*Inputs!$B$21+Inputs!$B$22*(1+Inputs!$B$23)^2</f>
        <v>19064.949509101847</v>
      </c>
      <c r="T2633" s="36">
        <f>Inputs!$B$12*(1+$B2633)^3*$C2633+Inputs!$B$29*(1+$D2633)^3*Inputs!$B$19+Inputs!$B$30*(1+$E2633)^3*Inputs!$B$20+Inputs!$B$31*(1+$F2633)^3*Inputs!$B$21+Inputs!$B$22*(1+Inputs!$B$23)^3</f>
        <v>22068.441892994626</v>
      </c>
      <c r="U2633" s="36">
        <f>Inputs!$B$12*(1+$B2633)^4*$C2633+Inputs!$B$29*(1+$D2633)^4*Inputs!$B$19+Inputs!$B$30*(1+$E2633)^4*Inputs!$B$20+Inputs!$B$31*(1+$F2633)^4*Inputs!$B$21+Inputs!$B$22*(1+Inputs!$B$23)^4</f>
        <v>25814.826706435211</v>
      </c>
      <c r="V2633" s="35">
        <f>Inputs!$B$13/(Q2633*(1-$G2633))</f>
        <v>1.0451962673058974</v>
      </c>
      <c r="W2633" s="36">
        <f>Inputs!$B$13</f>
        <v>12660</v>
      </c>
      <c r="X2633" s="36">
        <f t="shared" si="403"/>
        <v>14311.875918677495</v>
      </c>
      <c r="Y2633" s="36">
        <f t="shared" si="404"/>
        <v>16360.121931260717</v>
      </c>
      <c r="Z2633" s="36">
        <f t="shared" si="405"/>
        <v>18906.815948704767</v>
      </c>
      <c r="AA2633" s="36">
        <f t="shared" si="406"/>
        <v>22080.588472486412</v>
      </c>
      <c r="AB2633" s="36">
        <f t="shared" si="407"/>
        <v>61992.937936053335</v>
      </c>
      <c r="AC2633" s="36">
        <f t="shared" si="408"/>
        <v>297502.9922367846</v>
      </c>
      <c r="AD2633" s="36">
        <f t="shared" si="409"/>
        <v>183479.4557585775</v>
      </c>
    </row>
    <row r="2634" spans="1:30" ht="14.25" customHeight="1" x14ac:dyDescent="0.25">
      <c r="A2634" s="16">
        <v>2618</v>
      </c>
      <c r="B2634" s="34">
        <v>0.25461823131575401</v>
      </c>
      <c r="C2634" s="34">
        <v>7.9409716065032596E-2</v>
      </c>
      <c r="D2634" s="34">
        <v>5.2890159599761802E-2</v>
      </c>
      <c r="E2634" s="34">
        <v>4.8183480342779902E-2</v>
      </c>
      <c r="F2634" s="34">
        <v>1.13110054220043E-2</v>
      </c>
      <c r="G2634" s="34">
        <v>0.206955237360298</v>
      </c>
      <c r="H2634" s="35">
        <v>1.07695000605983</v>
      </c>
      <c r="I2634" s="34">
        <v>9.7029000323108502E-2</v>
      </c>
      <c r="J2634" s="34">
        <v>2.3534453943822298E-2</v>
      </c>
      <c r="K2634" s="36">
        <f>Inputs!$B$12*(1+$B2634)^4</f>
        <v>148661.1975399511</v>
      </c>
      <c r="L2634" s="36">
        <f t="shared" si="400"/>
        <v>17953.705858282363</v>
      </c>
      <c r="M2634" s="36">
        <f t="shared" si="401"/>
        <v>214010.26133937412</v>
      </c>
      <c r="N2634" s="37">
        <f>M2634/Inputs!$B$6</f>
        <v>326.23515448075324</v>
      </c>
      <c r="O2634" s="38">
        <f>IF(N2634&gt;Inputs!$B$4,1,0)</f>
        <v>0</v>
      </c>
      <c r="P2634" s="34">
        <f t="shared" si="402"/>
        <v>7.3494546379286207E-2</v>
      </c>
      <c r="Q2634" s="36">
        <f>Inputs!$B$12*(1+$B2634)^0*$C2634+Inputs!$B$29*(1+$D2634)^0*Inputs!$B$19+Inputs!$B$30*(1+$E2634)^0*Inputs!$B$20+Inputs!$B$31*(1+$F2634)^0*Inputs!$B$21+Inputs!$B$22*(1+Inputs!$B$23)^0</f>
        <v>12786.626991328878</v>
      </c>
      <c r="R2634" s="36">
        <f>Inputs!$B$12*(1+$B2634)^1*$C2634+Inputs!$B$29*(1+$D2634)^1*Inputs!$B$19+Inputs!$B$30*(1+$E2634)^1*Inputs!$B$20+Inputs!$B$31*(1+$F2634)^1*Inputs!$B$21+Inputs!$B$22*(1+Inputs!$B$23)^1</f>
        <v>14277.252572188409</v>
      </c>
      <c r="S2634" s="36">
        <f>Inputs!$B$12*(1+$B2634)^2*$C2634+Inputs!$B$29*(1+$D2634)^2*Inputs!$B$19+Inputs!$B$30*(1+$E2634)^2*Inputs!$B$20+Inputs!$B$31*(1+$F2634)^2*Inputs!$B$21+Inputs!$B$22*(1+Inputs!$B$23)^2</f>
        <v>16090.331611418016</v>
      </c>
      <c r="T2634" s="36">
        <f>Inputs!$B$12*(1+$B2634)^3*$C2634+Inputs!$B$29*(1+$D2634)^3*Inputs!$B$19+Inputs!$B$30*(1+$E2634)^3*Inputs!$B$20+Inputs!$B$31*(1+$F2634)^3*Inputs!$B$21+Inputs!$B$22*(1+Inputs!$B$23)^3</f>
        <v>18305.226458504716</v>
      </c>
      <c r="U2634" s="36">
        <f>Inputs!$B$12*(1+$B2634)^4*$C2634+Inputs!$B$29*(1+$D2634)^4*Inputs!$B$19+Inputs!$B$30*(1+$E2634)^4*Inputs!$B$20+Inputs!$B$31*(1+$F2634)^4*Inputs!$B$21+Inputs!$B$22*(1+Inputs!$B$23)^4</f>
        <v>21021.362496164489</v>
      </c>
      <c r="V2634" s="35">
        <f>Inputs!$B$13/(Q2634*(1-$G2634))</f>
        <v>1.2484754537719251</v>
      </c>
      <c r="W2634" s="36">
        <f>Inputs!$B$13</f>
        <v>12660</v>
      </c>
      <c r="X2634" s="36">
        <f t="shared" si="403"/>
        <v>13650.339559722868</v>
      </c>
      <c r="Y2634" s="36">
        <f t="shared" si="404"/>
        <v>14836.625119642089</v>
      </c>
      <c r="Z2634" s="36">
        <f t="shared" si="405"/>
        <v>16256.439640491344</v>
      </c>
      <c r="AA2634" s="36">
        <f t="shared" si="406"/>
        <v>17953.705858282363</v>
      </c>
      <c r="AB2634" s="36">
        <f t="shared" si="407"/>
        <v>56644.257619588738</v>
      </c>
      <c r="AC2634" s="36">
        <f t="shared" si="408"/>
        <v>250035.37578271554</v>
      </c>
      <c r="AD2634" s="36">
        <f t="shared" si="409"/>
        <v>157366.0037197854</v>
      </c>
    </row>
    <row r="2635" spans="1:30" ht="14.25" customHeight="1" x14ac:dyDescent="0.25">
      <c r="A2635" s="16">
        <v>2619</v>
      </c>
      <c r="B2635" s="34">
        <v>0.23032967055883599</v>
      </c>
      <c r="C2635" s="34">
        <v>9.10976102300987E-2</v>
      </c>
      <c r="D2635" s="34">
        <v>1.6197955439860402E-2</v>
      </c>
      <c r="E2635" s="34">
        <v>3.1932119891892798E-2</v>
      </c>
      <c r="F2635" s="34">
        <v>1.04054858087697E-2</v>
      </c>
      <c r="G2635" s="34">
        <v>0.18709120110674199</v>
      </c>
      <c r="H2635" s="35">
        <v>1.06784081057633</v>
      </c>
      <c r="I2635" s="34">
        <v>9.5637464585188001E-2</v>
      </c>
      <c r="J2635" s="34">
        <v>1.8328762758465501E-2</v>
      </c>
      <c r="K2635" s="36">
        <f>Inputs!$B$12*(1+$B2635)^4</f>
        <v>137479.27733926001</v>
      </c>
      <c r="L2635" s="36">
        <f t="shared" si="400"/>
        <v>18232.245537652874</v>
      </c>
      <c r="M2635" s="36">
        <f t="shared" si="401"/>
        <v>209358.45177023436</v>
      </c>
      <c r="N2635" s="37">
        <f>M2635/Inputs!$B$6</f>
        <v>319.14398135706455</v>
      </c>
      <c r="O2635" s="38">
        <f>IF(N2635&gt;Inputs!$B$4,1,0)</f>
        <v>0</v>
      </c>
      <c r="P2635" s="34">
        <f t="shared" si="402"/>
        <v>7.7308701826722503E-2</v>
      </c>
      <c r="Q2635" s="36">
        <f>Inputs!$B$12*(1+$B2635)^0*$C2635+Inputs!$B$29*(1+$D2635)^0*Inputs!$B$19+Inputs!$B$30*(1+$E2635)^0*Inputs!$B$20+Inputs!$B$31*(1+$F2635)^0*Inputs!$B$21+Inputs!$B$22*(1+Inputs!$B$23)^0</f>
        <v>13487.900641232845</v>
      </c>
      <c r="R2635" s="36">
        <f>Inputs!$B$12*(1+$B2635)^1*$C2635+Inputs!$B$29*(1+$D2635)^1*Inputs!$B$19+Inputs!$B$30*(1+$E2635)^1*Inputs!$B$20+Inputs!$B$31*(1+$F2635)^1*Inputs!$B$21+Inputs!$B$22*(1+Inputs!$B$23)^1</f>
        <v>14858.402281954302</v>
      </c>
      <c r="S2635" s="36">
        <f>Inputs!$B$12*(1+$B2635)^2*$C2635+Inputs!$B$29*(1+$D2635)^2*Inputs!$B$19+Inputs!$B$30*(1+$E2635)^2*Inputs!$B$20+Inputs!$B$31*(1+$F2635)^2*Inputs!$B$21+Inputs!$B$22*(1+Inputs!$B$23)^2</f>
        <v>16520.721038583317</v>
      </c>
      <c r="T2635" s="36">
        <f>Inputs!$B$12*(1+$B2635)^3*$C2635+Inputs!$B$29*(1+$D2635)^3*Inputs!$B$19+Inputs!$B$30*(1+$E2635)^3*Inputs!$B$20+Inputs!$B$31*(1+$F2635)^3*Inputs!$B$21+Inputs!$B$22*(1+Inputs!$B$23)^3</f>
        <v>18541.68510487031</v>
      </c>
      <c r="U2635" s="36">
        <f>Inputs!$B$12*(1+$B2635)^4*$C2635+Inputs!$B$29*(1+$D2635)^4*Inputs!$B$19+Inputs!$B$30*(1+$E2635)^4*Inputs!$B$20+Inputs!$B$31*(1+$F2635)^4*Inputs!$B$21+Inputs!$B$22*(1+Inputs!$B$23)^4</f>
        <v>21003.507294512867</v>
      </c>
      <c r="V2635" s="35">
        <f>Inputs!$B$13/(Q2635*(1-$G2635))</f>
        <v>1.15464245831548</v>
      </c>
      <c r="W2635" s="36">
        <f>Inputs!$B$13</f>
        <v>12660</v>
      </c>
      <c r="X2635" s="36">
        <f t="shared" si="403"/>
        <v>13684.269909883478</v>
      </c>
      <c r="Y2635" s="36">
        <f t="shared" si="404"/>
        <v>14923.79679224274</v>
      </c>
      <c r="Z2635" s="36">
        <f t="shared" si="405"/>
        <v>16422.326860199028</v>
      </c>
      <c r="AA2635" s="36">
        <f t="shared" si="406"/>
        <v>18232.245537652874</v>
      </c>
      <c r="AB2635" s="36">
        <f t="shared" si="407"/>
        <v>57245.77117646276</v>
      </c>
      <c r="AC2635" s="36">
        <f t="shared" si="408"/>
        <v>240159.51118000716</v>
      </c>
      <c r="AD2635" s="36">
        <f t="shared" si="409"/>
        <v>152112.6805937716</v>
      </c>
    </row>
    <row r="2636" spans="1:30" ht="14.25" customHeight="1" x14ac:dyDescent="0.25">
      <c r="A2636" s="16">
        <v>2620</v>
      </c>
      <c r="B2636" s="34">
        <v>0.24412018557460599</v>
      </c>
      <c r="C2636" s="34">
        <v>8.12150620969148E-2</v>
      </c>
      <c r="D2636" s="34">
        <v>2.1053213381264198E-2</v>
      </c>
      <c r="E2636" s="34">
        <v>3.1786679670189298E-2</v>
      </c>
      <c r="F2636" s="34">
        <v>6.4246710507188604E-3</v>
      </c>
      <c r="G2636" s="34">
        <v>0.16037252347621</v>
      </c>
      <c r="H2636" s="35">
        <v>0.96952365228975301</v>
      </c>
      <c r="I2636" s="34">
        <v>9.86748690334978E-2</v>
      </c>
      <c r="J2636" s="34">
        <v>2.65873118986702E-2</v>
      </c>
      <c r="K2636" s="36">
        <f>Inputs!$B$12*(1+$B2636)^4</f>
        <v>143747.59794878695</v>
      </c>
      <c r="L2636" s="36">
        <f t="shared" si="400"/>
        <v>16399.918928132633</v>
      </c>
      <c r="M2636" s="36">
        <f t="shared" si="401"/>
        <v>199819.87889397057</v>
      </c>
      <c r="N2636" s="37">
        <f>M2636/Inputs!$B$6</f>
        <v>304.60347392373563</v>
      </c>
      <c r="O2636" s="38">
        <f>IF(N2636&gt;Inputs!$B$4,1,0)</f>
        <v>0</v>
      </c>
      <c r="P2636" s="34">
        <f t="shared" si="402"/>
        <v>7.2087557134827604E-2</v>
      </c>
      <c r="Q2636" s="36">
        <f>Inputs!$B$12*(1+$B2636)^0*$C2636+Inputs!$B$29*(1+$D2636)^0*Inputs!$B$19+Inputs!$B$30*(1+$E2636)^0*Inputs!$B$20+Inputs!$B$31*(1+$F2636)^0*Inputs!$B$21+Inputs!$B$22*(1+Inputs!$B$23)^0</f>
        <v>12894.94775324181</v>
      </c>
      <c r="R2636" s="36">
        <f>Inputs!$B$12*(1+$B2636)^1*$C2636+Inputs!$B$29*(1+$D2636)^1*Inputs!$B$19+Inputs!$B$30*(1+$E2636)^1*Inputs!$B$20+Inputs!$B$31*(1+$F2636)^1*Inputs!$B$21+Inputs!$B$22*(1+Inputs!$B$23)^1</f>
        <v>14193.760986707162</v>
      </c>
      <c r="S2636" s="36">
        <f>Inputs!$B$12*(1+$B2636)^2*$C2636+Inputs!$B$29*(1+$D2636)^2*Inputs!$B$19+Inputs!$B$30*(1+$E2636)^2*Inputs!$B$20+Inputs!$B$31*(1+$F2636)^2*Inputs!$B$21+Inputs!$B$22*(1+Inputs!$B$23)^2</f>
        <v>15785.08812092468</v>
      </c>
      <c r="T2636" s="36">
        <f>Inputs!$B$12*(1+$B2636)^3*$C2636+Inputs!$B$29*(1+$D2636)^3*Inputs!$B$19+Inputs!$B$30*(1+$E2636)^3*Inputs!$B$20+Inputs!$B$31*(1+$F2636)^3*Inputs!$B$21+Inputs!$B$22*(1+Inputs!$B$23)^3</f>
        <v>17739.871933205846</v>
      </c>
      <c r="U2636" s="36">
        <f>Inputs!$B$12*(1+$B2636)^4*$C2636+Inputs!$B$29*(1+$D2636)^4*Inputs!$B$19+Inputs!$B$30*(1+$E2636)^4*Inputs!$B$20+Inputs!$B$31*(1+$F2636)^4*Inputs!$B$21+Inputs!$B$22*(1+Inputs!$B$23)^4</f>
        <v>20146.362791400596</v>
      </c>
      <c r="V2636" s="35">
        <f>Inputs!$B$13/(Q2636*(1-$G2636))</f>
        <v>1.1693041110012983</v>
      </c>
      <c r="W2636" s="36">
        <f>Inputs!$B$13</f>
        <v>12660</v>
      </c>
      <c r="X2636" s="36">
        <f t="shared" si="403"/>
        <v>13339.929182820913</v>
      </c>
      <c r="Y2636" s="36">
        <f t="shared" si="404"/>
        <v>14173.577090541436</v>
      </c>
      <c r="Z2636" s="36">
        <f t="shared" si="405"/>
        <v>15184.868928891907</v>
      </c>
      <c r="AA2636" s="36">
        <f t="shared" si="406"/>
        <v>16399.918928132633</v>
      </c>
      <c r="AB2636" s="36">
        <f t="shared" si="407"/>
        <v>53927.928035685043</v>
      </c>
      <c r="AC2636" s="36">
        <f t="shared" si="408"/>
        <v>233548.60889930007</v>
      </c>
      <c r="AD2636" s="36">
        <f t="shared" si="409"/>
        <v>145891.95085828553</v>
      </c>
    </row>
    <row r="2637" spans="1:30" ht="14.25" customHeight="1" x14ac:dyDescent="0.25">
      <c r="A2637" s="16">
        <v>2621</v>
      </c>
      <c r="B2637" s="34">
        <v>0.40076025886802902</v>
      </c>
      <c r="C2637" s="34">
        <v>6.0603155071145901E-2</v>
      </c>
      <c r="D2637" s="34">
        <v>4.8972662008654903E-2</v>
      </c>
      <c r="E2637" s="34">
        <v>5.3495411524703301E-2</v>
      </c>
      <c r="F2637" s="34">
        <v>9.5378241794243195E-3</v>
      </c>
      <c r="G2637" s="34">
        <v>0.193878978121098</v>
      </c>
      <c r="H2637" s="35">
        <v>1.01555818466156</v>
      </c>
      <c r="I2637" s="34">
        <v>9.3462400928312706E-2</v>
      </c>
      <c r="J2637" s="34">
        <v>3.1225354585812898E-2</v>
      </c>
      <c r="K2637" s="36">
        <f>Inputs!$B$12*(1+$B2637)^4</f>
        <v>230997.08406004231</v>
      </c>
      <c r="L2637" s="36">
        <f t="shared" si="400"/>
        <v>18980.079107374513</v>
      </c>
      <c r="M2637" s="36">
        <f t="shared" si="401"/>
        <v>259436.46855236194</v>
      </c>
      <c r="N2637" s="37">
        <f>M2637/Inputs!$B$6</f>
        <v>395.48242157372249</v>
      </c>
      <c r="O2637" s="38">
        <f>IF(N2637&gt;Inputs!$B$4,1,0)</f>
        <v>0</v>
      </c>
      <c r="P2637" s="34">
        <f t="shared" si="402"/>
        <v>6.223704634249981E-2</v>
      </c>
      <c r="Q2637" s="36">
        <f>Inputs!$B$12*(1+$B2637)^0*$C2637+Inputs!$B$29*(1+$D2637)^0*Inputs!$B$19+Inputs!$B$30*(1+$E2637)^0*Inputs!$B$20+Inputs!$B$31*(1+$F2637)^0*Inputs!$B$21+Inputs!$B$22*(1+Inputs!$B$23)^0</f>
        <v>11658.233331695676</v>
      </c>
      <c r="R2637" s="36">
        <f>Inputs!$B$12*(1+$B2637)^1*$C2637+Inputs!$B$29*(1+$D2637)^1*Inputs!$B$19+Inputs!$B$30*(1+$E2637)^1*Inputs!$B$20+Inputs!$B$31*(1+$F2637)^1*Inputs!$B$21+Inputs!$B$22*(1+Inputs!$B$23)^1</f>
        <v>13385.358670438611</v>
      </c>
      <c r="S2637" s="36">
        <f>Inputs!$B$12*(1+$B2637)^2*$C2637+Inputs!$B$29*(1+$D2637)^2*Inputs!$B$19+Inputs!$B$30*(1+$E2637)^2*Inputs!$B$20+Inputs!$B$31*(1+$F2637)^2*Inputs!$B$21+Inputs!$B$22*(1+Inputs!$B$23)^2</f>
        <v>15709.924013750508</v>
      </c>
      <c r="T2637" s="36">
        <f>Inputs!$B$12*(1+$B2637)^3*$C2637+Inputs!$B$29*(1+$D2637)^3*Inputs!$B$19+Inputs!$B$30*(1+$E2637)^3*Inputs!$B$20+Inputs!$B$31*(1+$F2637)^3*Inputs!$B$21+Inputs!$B$22*(1+Inputs!$B$23)^3</f>
        <v>18866.688508739207</v>
      </c>
      <c r="U2637" s="36">
        <f>Inputs!$B$12*(1+$B2637)^4*$C2637+Inputs!$B$29*(1+$D2637)^4*Inputs!$B$19+Inputs!$B$30*(1+$E2637)^4*Inputs!$B$20+Inputs!$B$31*(1+$F2637)^4*Inputs!$B$21+Inputs!$B$22*(1+Inputs!$B$23)^4</f>
        <v>23184.245174389915</v>
      </c>
      <c r="V2637" s="35">
        <f>Inputs!$B$13/(Q2637*(1-$G2637))</f>
        <v>1.3471027283859933</v>
      </c>
      <c r="W2637" s="36">
        <f>Inputs!$B$13</f>
        <v>12660</v>
      </c>
      <c r="X2637" s="36">
        <f t="shared" si="403"/>
        <v>13641.173908195849</v>
      </c>
      <c r="Y2637" s="36">
        <f t="shared" si="404"/>
        <v>14960.487033995496</v>
      </c>
      <c r="Z2637" s="36">
        <f t="shared" si="405"/>
        <v>16706.05757194358</v>
      </c>
      <c r="AA2637" s="36">
        <f t="shared" si="406"/>
        <v>18980.079107374513</v>
      </c>
      <c r="AB2637" s="36">
        <f t="shared" si="407"/>
        <v>58257.139401689055</v>
      </c>
      <c r="AC2637" s="36">
        <f t="shared" si="408"/>
        <v>314486.94881594059</v>
      </c>
      <c r="AD2637" s="36">
        <f t="shared" si="409"/>
        <v>201179.32915067289</v>
      </c>
    </row>
    <row r="2638" spans="1:30" ht="14.25" customHeight="1" x14ac:dyDescent="0.25">
      <c r="A2638" s="16">
        <v>2622</v>
      </c>
      <c r="B2638" s="34">
        <v>0.39441533714410298</v>
      </c>
      <c r="C2638" s="34">
        <v>8.3241429394484895E-2</v>
      </c>
      <c r="D2638" s="34">
        <v>3.4214964065759801E-2</v>
      </c>
      <c r="E2638" s="34">
        <v>3.47529174337049E-2</v>
      </c>
      <c r="F2638" s="34">
        <v>8.4336451890480897E-3</v>
      </c>
      <c r="G2638" s="34">
        <v>0.185265120875137</v>
      </c>
      <c r="H2638" s="35">
        <v>1.13167332818504</v>
      </c>
      <c r="I2638" s="34">
        <v>0.104479713098436</v>
      </c>
      <c r="J2638" s="34">
        <v>2.76891276876613E-2</v>
      </c>
      <c r="K2638" s="36">
        <f>Inputs!$B$12*(1+$B2638)^4</f>
        <v>226840.11254132315</v>
      </c>
      <c r="L2638" s="36">
        <f t="shared" si="400"/>
        <v>25459.385291760311</v>
      </c>
      <c r="M2638" s="36">
        <f t="shared" si="401"/>
        <v>272768.00755647453</v>
      </c>
      <c r="N2638" s="37">
        <f>M2638/Inputs!$B$6</f>
        <v>415.80488956779652</v>
      </c>
      <c r="O2638" s="38">
        <f>IF(N2638&gt;Inputs!$B$4,1,0)</f>
        <v>1</v>
      </c>
      <c r="P2638" s="34">
        <f t="shared" si="402"/>
        <v>7.67905854107747E-2</v>
      </c>
      <c r="Q2638" s="36">
        <f>Inputs!$B$12*(1+$B2638)^0*$C2638+Inputs!$B$29*(1+$D2638)^0*Inputs!$B$19+Inputs!$B$30*(1+$E2638)^0*Inputs!$B$20+Inputs!$B$31*(1+$F2638)^0*Inputs!$B$21+Inputs!$B$22*(1+Inputs!$B$23)^0</f>
        <v>13016.529791096014</v>
      </c>
      <c r="R2638" s="36">
        <f>Inputs!$B$12*(1+$B2638)^1*$C2638+Inputs!$B$29*(1+$D2638)^1*Inputs!$B$19+Inputs!$B$30*(1+$E2638)^1*Inputs!$B$20+Inputs!$B$31*(1+$F2638)^1*Inputs!$B$21+Inputs!$B$22*(1+Inputs!$B$23)^1</f>
        <v>15155.60131831012</v>
      </c>
      <c r="S2638" s="36">
        <f>Inputs!$B$12*(1+$B2638)^2*$C2638+Inputs!$B$29*(1+$D2638)^2*Inputs!$B$19+Inputs!$B$30*(1+$E2638)^2*Inputs!$B$20+Inputs!$B$31*(1+$F2638)^2*Inputs!$B$21+Inputs!$B$22*(1+Inputs!$B$23)^2</f>
        <v>18076.776976584781</v>
      </c>
      <c r="T2638" s="36">
        <f>Inputs!$B$12*(1+$B2638)^3*$C2638+Inputs!$B$29*(1+$D2638)^3*Inputs!$B$19+Inputs!$B$30*(1+$E2638)^3*Inputs!$B$20+Inputs!$B$31*(1+$F2638)^3*Inputs!$B$21+Inputs!$B$22*(1+Inputs!$B$23)^3</f>
        <v>22086.679604705911</v>
      </c>
      <c r="U2638" s="36">
        <f>Inputs!$B$12*(1+$B2638)^4*$C2638+Inputs!$B$29*(1+$D2638)^4*Inputs!$B$19+Inputs!$B$30*(1+$E2638)^4*Inputs!$B$20+Inputs!$B$31*(1+$F2638)^4*Inputs!$B$21+Inputs!$B$22*(1+Inputs!$B$23)^4</f>
        <v>27612.804887076727</v>
      </c>
      <c r="V2638" s="35">
        <f>Inputs!$B$13/(Q2638*(1-$G2638))</f>
        <v>1.1937741761895613</v>
      </c>
      <c r="W2638" s="36">
        <f>Inputs!$B$13</f>
        <v>12660</v>
      </c>
      <c r="X2638" s="36">
        <f t="shared" si="403"/>
        <v>14548.779034847616</v>
      </c>
      <c r="Y2638" s="36">
        <f t="shared" si="404"/>
        <v>17124.34044269178</v>
      </c>
      <c r="Z2638" s="36">
        <f t="shared" si="405"/>
        <v>20643.594797603935</v>
      </c>
      <c r="AA2638" s="36">
        <f t="shared" si="406"/>
        <v>25459.385291760311</v>
      </c>
      <c r="AB2638" s="36">
        <f t="shared" si="407"/>
        <v>65461.47818211843</v>
      </c>
      <c r="AC2638" s="36">
        <f t="shared" si="408"/>
        <v>340723.19311010285</v>
      </c>
      <c r="AD2638" s="36">
        <f t="shared" si="409"/>
        <v>207306.52937435612</v>
      </c>
    </row>
    <row r="2639" spans="1:30" ht="14.25" customHeight="1" x14ac:dyDescent="0.25">
      <c r="A2639" s="16">
        <v>2623</v>
      </c>
      <c r="B2639" s="34">
        <v>0.42196170865562799</v>
      </c>
      <c r="C2639" s="34">
        <v>7.09657937907094E-2</v>
      </c>
      <c r="D2639" s="34">
        <v>8.2757633438807904E-3</v>
      </c>
      <c r="E2639" s="34">
        <v>5.23669918113863E-2</v>
      </c>
      <c r="F2639" s="34">
        <v>-4.7227427359728697E-3</v>
      </c>
      <c r="G2639" s="34">
        <v>0.18694765001900099</v>
      </c>
      <c r="H2639" s="35">
        <v>1.0975340003745899</v>
      </c>
      <c r="I2639" s="34">
        <v>0.10413069606976499</v>
      </c>
      <c r="J2639" s="34">
        <v>1.89972794685726E-2</v>
      </c>
      <c r="K2639" s="36">
        <f>Inputs!$B$12*(1+$B2639)^4</f>
        <v>245302.99851540857</v>
      </c>
      <c r="L2639" s="36">
        <f t="shared" si="400"/>
        <v>22965.589009188461</v>
      </c>
      <c r="M2639" s="36">
        <f t="shared" si="401"/>
        <v>229294.68851698475</v>
      </c>
      <c r="N2639" s="37">
        <f>M2639/Inputs!$B$6</f>
        <v>349.53458615394015</v>
      </c>
      <c r="O2639" s="38">
        <f>IF(N2639&gt;Inputs!$B$4,1,0)</f>
        <v>0</v>
      </c>
      <c r="P2639" s="34">
        <f t="shared" si="402"/>
        <v>8.5133416601192391E-2</v>
      </c>
      <c r="Q2639" s="36">
        <f>Inputs!$B$12*(1+$B2639)^0*$C2639+Inputs!$B$29*(1+$D2639)^0*Inputs!$B$19+Inputs!$B$30*(1+$E2639)^0*Inputs!$B$20+Inputs!$B$31*(1+$F2639)^0*Inputs!$B$21+Inputs!$B$22*(1+Inputs!$B$23)^0</f>
        <v>12279.991654869486</v>
      </c>
      <c r="R2639" s="36">
        <f>Inputs!$B$12*(1+$B2639)^1*$C2639+Inputs!$B$29*(1+$D2639)^1*Inputs!$B$19+Inputs!$B$30*(1+$E2639)^1*Inputs!$B$20+Inputs!$B$31*(1+$F2639)^1*Inputs!$B$21+Inputs!$B$22*(1+Inputs!$B$23)^1</f>
        <v>14145.126741564716</v>
      </c>
      <c r="S2639" s="36">
        <f>Inputs!$B$12*(1+$B2639)^2*$C2639+Inputs!$B$29*(1+$D2639)^2*Inputs!$B$19+Inputs!$B$30*(1+$E2639)^2*Inputs!$B$20+Inputs!$B$31*(1+$F2639)^2*Inputs!$B$21+Inputs!$B$22*(1+Inputs!$B$23)^2</f>
        <v>16773.537188052698</v>
      </c>
      <c r="T2639" s="36">
        <f>Inputs!$B$12*(1+$B2639)^3*$C2639+Inputs!$B$29*(1+$D2639)^3*Inputs!$B$19+Inputs!$B$30*(1+$E2639)^3*Inputs!$B$20+Inputs!$B$31*(1+$F2639)^3*Inputs!$B$21+Inputs!$B$22*(1+Inputs!$B$23)^3</f>
        <v>20485.426616382028</v>
      </c>
      <c r="U2639" s="36">
        <f>Inputs!$B$12*(1+$B2639)^4*$C2639+Inputs!$B$29*(1+$D2639)^4*Inputs!$B$19+Inputs!$B$30*(1+$E2639)^4*Inputs!$B$20+Inputs!$B$31*(1+$F2639)^4*Inputs!$B$21+Inputs!$B$22*(1+Inputs!$B$23)^4</f>
        <v>25736.002848881122</v>
      </c>
      <c r="V2639" s="35">
        <f>Inputs!$B$13/(Q2639*(1-$G2639))</f>
        <v>1.26799378420306</v>
      </c>
      <c r="W2639" s="36">
        <f>Inputs!$B$13</f>
        <v>12660</v>
      </c>
      <c r="X2639" s="36">
        <f t="shared" si="403"/>
        <v>14092.749374886522</v>
      </c>
      <c r="Y2639" s="36">
        <f t="shared" si="404"/>
        <v>16130.2546276048</v>
      </c>
      <c r="Z2639" s="36">
        <f t="shared" si="405"/>
        <v>18990.006454955579</v>
      </c>
      <c r="AA2639" s="36">
        <f t="shared" si="406"/>
        <v>22965.589009188461</v>
      </c>
      <c r="AB2639" s="36">
        <f t="shared" si="407"/>
        <v>61781.8374476264</v>
      </c>
      <c r="AC2639" s="36">
        <f t="shared" si="408"/>
        <v>274884.68871609488</v>
      </c>
      <c r="AD2639" s="36">
        <f t="shared" si="409"/>
        <v>167512.85106935835</v>
      </c>
    </row>
    <row r="2640" spans="1:30" ht="14.25" customHeight="1" x14ac:dyDescent="0.25">
      <c r="A2640" s="16">
        <v>2624</v>
      </c>
      <c r="B2640" s="34">
        <v>0.54181836357170399</v>
      </c>
      <c r="C2640" s="34">
        <v>6.5904931812175702E-2</v>
      </c>
      <c r="D2640" s="34">
        <v>1.17991187832144E-2</v>
      </c>
      <c r="E2640" s="34">
        <v>4.8282174699749998E-2</v>
      </c>
      <c r="F2640" s="34">
        <v>2.4057241505598102E-2</v>
      </c>
      <c r="G2640" s="34">
        <v>0.18148300664186501</v>
      </c>
      <c r="H2640" s="35">
        <v>1.1236740811830399</v>
      </c>
      <c r="I2640" s="34">
        <v>8.9264178528219496E-2</v>
      </c>
      <c r="J2640" s="34">
        <v>1.83672157098962E-2</v>
      </c>
      <c r="K2640" s="36">
        <f>Inputs!$B$12*(1+$B2640)^4</f>
        <v>339065.89330196037</v>
      </c>
      <c r="L2640" s="36">
        <f t="shared" si="400"/>
        <v>28704.569435937898</v>
      </c>
      <c r="M2640" s="36">
        <f t="shared" si="401"/>
        <v>340880.36464520765</v>
      </c>
      <c r="N2640" s="37">
        <f>M2640/Inputs!$B$6</f>
        <v>519.63470220306044</v>
      </c>
      <c r="O2640" s="38">
        <f>IF(N2640&gt;Inputs!$B$4,1,0)</f>
        <v>1</v>
      </c>
      <c r="P2640" s="34">
        <f t="shared" si="402"/>
        <v>7.0896962818323292E-2</v>
      </c>
      <c r="Q2640" s="36">
        <f>Inputs!$B$12*(1+$B2640)^0*$C2640+Inputs!$B$29*(1+$D2640)^0*Inputs!$B$19+Inputs!$B$30*(1+$E2640)^0*Inputs!$B$20+Inputs!$B$31*(1+$F2640)^0*Inputs!$B$21+Inputs!$B$22*(1+Inputs!$B$23)^0</f>
        <v>11976.339936157463</v>
      </c>
      <c r="R2640" s="36">
        <f>Inputs!$B$12*(1+$B2640)^1*$C2640+Inputs!$B$29*(1+$D2640)^1*Inputs!$B$19+Inputs!$B$30*(1+$E2640)^1*Inputs!$B$20+Inputs!$B$31*(1+$F2640)^1*Inputs!$B$21+Inputs!$B$22*(1+Inputs!$B$23)^1</f>
        <v>14318.544830253377</v>
      </c>
      <c r="S2640" s="36">
        <f>Inputs!$B$12*(1+$B2640)^2*$C2640+Inputs!$B$29*(1+$D2640)^2*Inputs!$B$19+Inputs!$B$30*(1+$E2640)^2*Inputs!$B$20+Inputs!$B$31*(1+$F2640)^2*Inputs!$B$21+Inputs!$B$22*(1+Inputs!$B$23)^2</f>
        <v>17828.454132617098</v>
      </c>
      <c r="T2640" s="36">
        <f>Inputs!$B$12*(1+$B2640)^3*$C2640+Inputs!$B$29*(1+$D2640)^3*Inputs!$B$19+Inputs!$B$30*(1+$E2640)^3*Inputs!$B$20+Inputs!$B$31*(1+$F2640)^3*Inputs!$B$21+Inputs!$B$22*(1+Inputs!$B$23)^3</f>
        <v>23135.327113146741</v>
      </c>
      <c r="U2640" s="36">
        <f>Inputs!$B$12*(1+$B2640)^4*$C2640+Inputs!$B$29*(1+$D2640)^4*Inputs!$B$19+Inputs!$B$30*(1+$E2640)^4*Inputs!$B$20+Inputs!$B$31*(1+$F2640)^4*Inputs!$B$21+Inputs!$B$22*(1+Inputs!$B$23)^4</f>
        <v>31209.224202143116</v>
      </c>
      <c r="V2640" s="35">
        <f>Inputs!$B$13/(Q2640*(1-$G2640))</f>
        <v>1.2914627697759156</v>
      </c>
      <c r="W2640" s="36">
        <f>Inputs!$B$13</f>
        <v>12660</v>
      </c>
      <c r="X2640" s="36">
        <f t="shared" si="403"/>
        <v>14644.288147285448</v>
      </c>
      <c r="Y2640" s="36">
        <f t="shared" si="404"/>
        <v>17621.916428148303</v>
      </c>
      <c r="Z2640" s="36">
        <f t="shared" si="405"/>
        <v>22072.971485303515</v>
      </c>
      <c r="AA2640" s="36">
        <f t="shared" si="406"/>
        <v>28704.569435937898</v>
      </c>
      <c r="AB2640" s="36">
        <f t="shared" si="407"/>
        <v>71998.378528127505</v>
      </c>
      <c r="AC2640" s="36">
        <f t="shared" si="408"/>
        <v>412313.74790391611</v>
      </c>
      <c r="AD2640" s="36">
        <f t="shared" si="409"/>
        <v>268881.98611708015</v>
      </c>
    </row>
    <row r="2641" spans="1:30" ht="14.25" customHeight="1" x14ac:dyDescent="0.25">
      <c r="A2641" s="16">
        <v>2625</v>
      </c>
      <c r="B2641" s="34">
        <v>0.34525224008947297</v>
      </c>
      <c r="C2641" s="34">
        <v>6.2357596344142001E-2</v>
      </c>
      <c r="D2641" s="34">
        <v>4.0347850222680601E-2</v>
      </c>
      <c r="E2641" s="34">
        <v>2.3228266023605101E-2</v>
      </c>
      <c r="F2641" s="34">
        <v>2.0887140372191301E-2</v>
      </c>
      <c r="G2641" s="34">
        <v>0.16240179569560101</v>
      </c>
      <c r="H2641" s="35">
        <v>0.93145541319013503</v>
      </c>
      <c r="I2641" s="34">
        <v>0.104413898167493</v>
      </c>
      <c r="J2641" s="34">
        <v>2.33070108896711E-2</v>
      </c>
      <c r="K2641" s="36">
        <f>Inputs!$B$12*(1+$B2641)^4</f>
        <v>196501.62490351219</v>
      </c>
      <c r="L2641" s="36">
        <f t="shared" ref="L2641:L2704" si="410">AA2641</f>
        <v>16526.480073732015</v>
      </c>
      <c r="M2641" s="36">
        <f t="shared" ref="M2641:M2704" si="411">AB2641+AD2641</f>
        <v>180045.0385801841</v>
      </c>
      <c r="N2641" s="37">
        <f>M2641/Inputs!$B$6</f>
        <v>274.4589002746709</v>
      </c>
      <c r="O2641" s="38">
        <f>IF(N2641&gt;Inputs!$B$4,1,0)</f>
        <v>0</v>
      </c>
      <c r="P2641" s="34">
        <f t="shared" ref="P2641:P2704" si="412">I2641-J2641</f>
        <v>8.1106887277821893E-2</v>
      </c>
      <c r="Q2641" s="36">
        <f>Inputs!$B$12*(1+$B2641)^0*$C2641+Inputs!$B$29*(1+$D2641)^0*Inputs!$B$19+Inputs!$B$30*(1+$E2641)^0*Inputs!$B$20+Inputs!$B$31*(1+$F2641)^0*Inputs!$B$21+Inputs!$B$22*(1+Inputs!$B$23)^0</f>
        <v>11763.499808075441</v>
      </c>
      <c r="R2641" s="36">
        <f>Inputs!$B$12*(1+$B2641)^1*$C2641+Inputs!$B$29*(1+$D2641)^1*Inputs!$B$19+Inputs!$B$30*(1+$E2641)^1*Inputs!$B$20+Inputs!$B$31*(1+$F2641)^1*Inputs!$B$21+Inputs!$B$22*(1+Inputs!$B$23)^1</f>
        <v>13271.917968903374</v>
      </c>
      <c r="S2641" s="36">
        <f>Inputs!$B$12*(1+$B2641)^2*$C2641+Inputs!$B$29*(1+$D2641)^2*Inputs!$B$19+Inputs!$B$30*(1+$E2641)^2*Inputs!$B$20+Inputs!$B$31*(1+$F2641)^2*Inputs!$B$21+Inputs!$B$22*(1+Inputs!$B$23)^2</f>
        <v>15232.937932865731</v>
      </c>
      <c r="T2641" s="36">
        <f>Inputs!$B$12*(1+$B2641)^3*$C2641+Inputs!$B$29*(1+$D2641)^3*Inputs!$B$19+Inputs!$B$30*(1+$E2641)^3*Inputs!$B$20+Inputs!$B$31*(1+$F2641)^3*Inputs!$B$21+Inputs!$B$22*(1+Inputs!$B$23)^3</f>
        <v>17800.761836665712</v>
      </c>
      <c r="U2641" s="36">
        <f>Inputs!$B$12*(1+$B2641)^4*$C2641+Inputs!$B$29*(1+$D2641)^4*Inputs!$B$19+Inputs!$B$30*(1+$E2641)^4*Inputs!$B$20+Inputs!$B$31*(1+$F2641)^4*Inputs!$B$21+Inputs!$B$22*(1+Inputs!$B$23)^4</f>
        <v>21182.76049011698</v>
      </c>
      <c r="V2641" s="35">
        <f>Inputs!$B$13/(Q2641*(1-$G2641))</f>
        <v>1.2848765954666141</v>
      </c>
      <c r="W2641" s="36">
        <f>Inputs!$B$13</f>
        <v>12660</v>
      </c>
      <c r="X2641" s="36">
        <f t="shared" ref="X2641:X2704" si="413">R2641*(1-$G2641)*($V2641+($H2641-$V2641)*1/4)</f>
        <v>13301.170499858719</v>
      </c>
      <c r="Y2641" s="36">
        <f t="shared" ref="Y2641:Y2704" si="414">S2641*(1-$G2641)*($V2641+($H2641-$V2641)*2/4)</f>
        <v>14139.180319152611</v>
      </c>
      <c r="Z2641" s="36">
        <f t="shared" ref="Z2641:Z2704" si="415">T2641*(1-$G2641)*($V2641+($H2641-$V2641)*3/4)</f>
        <v>15205.261561785672</v>
      </c>
      <c r="AA2641" s="36">
        <f t="shared" ref="AA2641:AA2704" si="416">U2641*(1-$G2641)*$H2641</f>
        <v>16526.480073732015</v>
      </c>
      <c r="AB2641" s="36">
        <f t="shared" ref="AB2641:AB2704" si="417">W2641/(1+$I2641)^1+X2641/(1+$I2641)^2+Y2641/(1+$I2641)^3+Z2641/(1+$I2641)^4+AA2641/(1+$I2641)^5</f>
        <v>53142.805819018322</v>
      </c>
      <c r="AC2641" s="36">
        <f t="shared" ref="AC2641:AC2704" si="418">AA2641*(1+$J2641)/($I2641-$J2641)</f>
        <v>208510.81199614468</v>
      </c>
      <c r="AD2641" s="36">
        <f t="shared" ref="AD2641:AD2704" si="419">AC2641/(1+$I2641)^5</f>
        <v>126902.23276116577</v>
      </c>
    </row>
    <row r="2642" spans="1:30" ht="14.25" customHeight="1" x14ac:dyDescent="0.25">
      <c r="A2642" s="16">
        <v>2626</v>
      </c>
      <c r="B2642" s="34">
        <v>0.30383078689922699</v>
      </c>
      <c r="C2642" s="34">
        <v>0.10106316885281499</v>
      </c>
      <c r="D2642" s="34">
        <v>3.2097564572631798E-2</v>
      </c>
      <c r="E2642" s="34">
        <v>5.1559940071459198E-2</v>
      </c>
      <c r="F2642" s="34">
        <v>6.6238865959774001E-3</v>
      </c>
      <c r="G2642" s="34">
        <v>0.17079692389586901</v>
      </c>
      <c r="H2642" s="35">
        <v>1.1371031900872399</v>
      </c>
      <c r="I2642" s="34">
        <v>9.1742866210873894E-2</v>
      </c>
      <c r="J2642" s="34">
        <v>2.1907210557498401E-2</v>
      </c>
      <c r="K2642" s="36">
        <f>Inputs!$B$12*(1+$B2642)^4</f>
        <v>173394.84309505858</v>
      </c>
      <c r="L2642" s="36">
        <f t="shared" si="410"/>
        <v>24874.83778694757</v>
      </c>
      <c r="M2642" s="36">
        <f t="shared" si="411"/>
        <v>302367.16933758615</v>
      </c>
      <c r="N2642" s="37">
        <f>M2642/Inputs!$B$6</f>
        <v>460.92556301461303</v>
      </c>
      <c r="O2642" s="38">
        <f>IF(N2642&gt;Inputs!$B$4,1,0)</f>
        <v>1</v>
      </c>
      <c r="P2642" s="34">
        <f t="shared" si="412"/>
        <v>6.9835655653375489E-2</v>
      </c>
      <c r="Q2642" s="36">
        <f>Inputs!$B$12*(1+$B2642)^0*$C2642+Inputs!$B$29*(1+$D2642)^0*Inputs!$B$19+Inputs!$B$30*(1+$E2642)^0*Inputs!$B$20+Inputs!$B$31*(1+$F2642)^0*Inputs!$B$21+Inputs!$B$22*(1+Inputs!$B$23)^0</f>
        <v>14085.834158595822</v>
      </c>
      <c r="R2642" s="36">
        <f>Inputs!$B$12*(1+$B2642)^1*$C2642+Inputs!$B$29*(1+$D2642)^1*Inputs!$B$19+Inputs!$B$30*(1+$E2642)^1*Inputs!$B$20+Inputs!$B$31*(1+$F2642)^1*Inputs!$B$21+Inputs!$B$22*(1+Inputs!$B$23)^1</f>
        <v>16124.408667772812</v>
      </c>
      <c r="S2642" s="36">
        <f>Inputs!$B$12*(1+$B2642)^2*$C2642+Inputs!$B$29*(1+$D2642)^2*Inputs!$B$19+Inputs!$B$30*(1+$E2642)^2*Inputs!$B$20+Inputs!$B$31*(1+$F2642)^2*Inputs!$B$21+Inputs!$B$22*(1+Inputs!$B$23)^2</f>
        <v>18730.950827186549</v>
      </c>
      <c r="T2642" s="36">
        <f>Inputs!$B$12*(1+$B2642)^3*$C2642+Inputs!$B$29*(1+$D2642)^3*Inputs!$B$19+Inputs!$B$30*(1+$E2642)^3*Inputs!$B$20+Inputs!$B$31*(1+$F2642)^3*Inputs!$B$21+Inputs!$B$22*(1+Inputs!$B$23)^3</f>
        <v>22075.927635016626</v>
      </c>
      <c r="U2642" s="36">
        <f>Inputs!$B$12*(1+$B2642)^4*$C2642+Inputs!$B$29*(1+$D2642)^4*Inputs!$B$19+Inputs!$B$30*(1+$E2642)^4*Inputs!$B$20+Inputs!$B$31*(1+$F2642)^4*Inputs!$B$21+Inputs!$B$22*(1+Inputs!$B$23)^4</f>
        <v>26381.499381703677</v>
      </c>
      <c r="V2642" s="35">
        <f>Inputs!$B$13/(Q2642*(1-$G2642))</f>
        <v>1.0839025307105135</v>
      </c>
      <c r="W2642" s="36">
        <f>Inputs!$B$13</f>
        <v>12660</v>
      </c>
      <c r="X2642" s="36">
        <f t="shared" si="413"/>
        <v>14670.049089165041</v>
      </c>
      <c r="Y2642" s="36">
        <f t="shared" si="414"/>
        <v>17248.066177183551</v>
      </c>
      <c r="Z2642" s="36">
        <f t="shared" si="415"/>
        <v>20571.694356501881</v>
      </c>
      <c r="AA2642" s="36">
        <f t="shared" si="416"/>
        <v>24874.83778694757</v>
      </c>
      <c r="AB2642" s="36">
        <f t="shared" si="417"/>
        <v>67678.192261780263</v>
      </c>
      <c r="AC2642" s="36">
        <f t="shared" si="418"/>
        <v>363994.23558216699</v>
      </c>
      <c r="AD2642" s="36">
        <f t="shared" si="419"/>
        <v>234688.97707580589</v>
      </c>
    </row>
    <row r="2643" spans="1:30" ht="14.25" customHeight="1" x14ac:dyDescent="0.25">
      <c r="A2643" s="16">
        <v>2627</v>
      </c>
      <c r="B2643" s="34">
        <v>0.47990329499907902</v>
      </c>
      <c r="C2643" s="34">
        <v>8.52603146609692E-2</v>
      </c>
      <c r="D2643" s="34">
        <v>3.2031229324726698E-2</v>
      </c>
      <c r="E2643" s="34">
        <v>6.1632720639588197E-2</v>
      </c>
      <c r="F2643" s="34">
        <v>3.09279582559524E-2</v>
      </c>
      <c r="G2643" s="34">
        <v>0.19878811772946101</v>
      </c>
      <c r="H2643" s="35">
        <v>1.12093364073047</v>
      </c>
      <c r="I2643" s="34">
        <v>9.9067360124695705E-2</v>
      </c>
      <c r="J2643" s="34">
        <v>1.7348280792799299E-2</v>
      </c>
      <c r="K2643" s="36">
        <f>Inputs!$B$12*(1+$B2643)^4</f>
        <v>287795.89757442684</v>
      </c>
      <c r="L2643" s="36">
        <f t="shared" si="410"/>
        <v>30515.426518405293</v>
      </c>
      <c r="M2643" s="36">
        <f t="shared" si="411"/>
        <v>309948.32633790752</v>
      </c>
      <c r="N2643" s="37">
        <f>M2643/Inputs!$B$6</f>
        <v>472.48220478339562</v>
      </c>
      <c r="O2643" s="38">
        <f>IF(N2643&gt;Inputs!$B$4,1,0)</f>
        <v>1</v>
      </c>
      <c r="P2643" s="34">
        <f t="shared" si="412"/>
        <v>8.1719079331896399E-2</v>
      </c>
      <c r="Q2643" s="36">
        <f>Inputs!$B$12*(1+$B2643)^0*$C2643+Inputs!$B$29*(1+$D2643)^0*Inputs!$B$19+Inputs!$B$30*(1+$E2643)^0*Inputs!$B$20+Inputs!$B$31*(1+$F2643)^0*Inputs!$B$21+Inputs!$B$22*(1+Inputs!$B$23)^0</f>
        <v>13137.662907085072</v>
      </c>
      <c r="R2643" s="36">
        <f>Inputs!$B$12*(1+$B2643)^1*$C2643+Inputs!$B$29*(1+$D2643)^1*Inputs!$B$19+Inputs!$B$30*(1+$E2643)^1*Inputs!$B$20+Inputs!$B$31*(1+$F2643)^1*Inputs!$B$21+Inputs!$B$22*(1+Inputs!$B$23)^1</f>
        <v>15923.62297783461</v>
      </c>
      <c r="S2643" s="36">
        <f>Inputs!$B$12*(1+$B2643)^2*$C2643+Inputs!$B$29*(1+$D2643)^2*Inputs!$B$19+Inputs!$B$30*(1+$E2643)^2*Inputs!$B$20+Inputs!$B$31*(1+$F2643)^2*Inputs!$B$21+Inputs!$B$22*(1+Inputs!$B$23)^2</f>
        <v>19902.91377788124</v>
      </c>
      <c r="T2643" s="36">
        <f>Inputs!$B$12*(1+$B2643)^3*$C2643+Inputs!$B$29*(1+$D2643)^3*Inputs!$B$19+Inputs!$B$30*(1+$E2643)^3*Inputs!$B$20+Inputs!$B$31*(1+$F2643)^3*Inputs!$B$21+Inputs!$B$22*(1+Inputs!$B$23)^3</f>
        <v>25641.707487853906</v>
      </c>
      <c r="U2643" s="36">
        <f>Inputs!$B$12*(1+$B2643)^4*$C2643+Inputs!$B$29*(1+$D2643)^4*Inputs!$B$19+Inputs!$B$30*(1+$E2643)^4*Inputs!$B$20+Inputs!$B$31*(1+$F2643)^4*Inputs!$B$21+Inputs!$B$22*(1+Inputs!$B$23)^4</f>
        <v>33977.557804319382</v>
      </c>
      <c r="V2643" s="35">
        <f>Inputs!$B$13/(Q2643*(1-$G2643))</f>
        <v>1.2027301831032349</v>
      </c>
      <c r="W2643" s="36">
        <f>Inputs!$B$13</f>
        <v>12660</v>
      </c>
      <c r="X2643" s="36">
        <f t="shared" si="413"/>
        <v>15083.773258670459</v>
      </c>
      <c r="Y2643" s="36">
        <f t="shared" si="414"/>
        <v>18527.095665985493</v>
      </c>
      <c r="Z2643" s="36">
        <f t="shared" si="415"/>
        <v>23449.070788122186</v>
      </c>
      <c r="AA2643" s="36">
        <f t="shared" si="416"/>
        <v>30515.426518405293</v>
      </c>
      <c r="AB2643" s="36">
        <f t="shared" si="417"/>
        <v>73059.769273335216</v>
      </c>
      <c r="AC2643" s="36">
        <f t="shared" si="418"/>
        <v>379896.7996209581</v>
      </c>
      <c r="AD2643" s="36">
        <f t="shared" si="419"/>
        <v>236888.55706457232</v>
      </c>
    </row>
    <row r="2644" spans="1:30" ht="14.25" customHeight="1" x14ac:dyDescent="0.25">
      <c r="A2644" s="16">
        <v>2628</v>
      </c>
      <c r="B2644" s="34">
        <v>0.394053947049817</v>
      </c>
      <c r="C2644" s="34">
        <v>5.3943149402919E-2</v>
      </c>
      <c r="D2644" s="34">
        <v>4.5294836211735502E-2</v>
      </c>
      <c r="E2644" s="34">
        <v>5.7341878289967202E-2</v>
      </c>
      <c r="F2644" s="34">
        <v>3.12847152080497E-2</v>
      </c>
      <c r="G2644" s="34">
        <v>0.17370968239342099</v>
      </c>
      <c r="H2644" s="35">
        <v>1.0426620852667701</v>
      </c>
      <c r="I2644" s="34">
        <v>0.101855317242175</v>
      </c>
      <c r="J2644" s="34">
        <v>1.78309727263774E-2</v>
      </c>
      <c r="K2644" s="36">
        <f>Inputs!$B$12*(1+$B2644)^4</f>
        <v>226605.04368124658</v>
      </c>
      <c r="L2644" s="36">
        <f t="shared" si="410"/>
        <v>18795.147519059479</v>
      </c>
      <c r="M2644" s="36">
        <f t="shared" si="411"/>
        <v>196958.74467395706</v>
      </c>
      <c r="N2644" s="37">
        <f>M2644/Inputs!$B$6</f>
        <v>300.24198883225159</v>
      </c>
      <c r="O2644" s="38">
        <f>IF(N2644&gt;Inputs!$B$4,1,0)</f>
        <v>0</v>
      </c>
      <c r="P2644" s="34">
        <f t="shared" si="412"/>
        <v>8.40243445157976E-2</v>
      </c>
      <c r="Q2644" s="36">
        <f>Inputs!$B$12*(1+$B2644)^0*$C2644+Inputs!$B$29*(1+$D2644)^0*Inputs!$B$19+Inputs!$B$30*(1+$E2644)^0*Inputs!$B$20+Inputs!$B$31*(1+$F2644)^0*Inputs!$B$21+Inputs!$B$22*(1+Inputs!$B$23)^0</f>
        <v>11258.632991602062</v>
      </c>
      <c r="R2644" s="36">
        <f>Inputs!$B$12*(1+$B2644)^1*$C2644+Inputs!$B$29*(1+$D2644)^1*Inputs!$B$19+Inputs!$B$30*(1+$E2644)^1*Inputs!$B$20+Inputs!$B$31*(1+$F2644)^1*Inputs!$B$21+Inputs!$B$22*(1+Inputs!$B$23)^1</f>
        <v>12899.574187179274</v>
      </c>
      <c r="S2644" s="36">
        <f>Inputs!$B$12*(1+$B2644)^2*$C2644+Inputs!$B$29*(1+$D2644)^2*Inputs!$B$19+Inputs!$B$30*(1+$E2644)^2*Inputs!$B$20+Inputs!$B$31*(1+$F2644)^2*Inputs!$B$21+Inputs!$B$22*(1+Inputs!$B$23)^2</f>
        <v>15060.457097655206</v>
      </c>
      <c r="T2644" s="36">
        <f>Inputs!$B$12*(1+$B2644)^3*$C2644+Inputs!$B$29*(1+$D2644)^3*Inputs!$B$19+Inputs!$B$30*(1+$E2644)^3*Inputs!$B$20+Inputs!$B$31*(1+$F2644)^3*Inputs!$B$21+Inputs!$B$22*(1+Inputs!$B$23)^3</f>
        <v>17940.178429748485</v>
      </c>
      <c r="U2644" s="36">
        <f>Inputs!$B$12*(1+$B2644)^4*$C2644+Inputs!$B$29*(1+$D2644)^4*Inputs!$B$19+Inputs!$B$30*(1+$E2644)^4*Inputs!$B$20+Inputs!$B$31*(1+$F2644)^4*Inputs!$B$21+Inputs!$B$22*(1+Inputs!$B$23)^4</f>
        <v>21815.717120790265</v>
      </c>
      <c r="V2644" s="35">
        <f>Inputs!$B$13/(Q2644*(1-$G2644))</f>
        <v>1.3608660498431291</v>
      </c>
      <c r="W2644" s="36">
        <f>Inputs!$B$13</f>
        <v>12660</v>
      </c>
      <c r="X2644" s="36">
        <f t="shared" si="413"/>
        <v>13657.272301493362</v>
      </c>
      <c r="Y2644" s="36">
        <f t="shared" si="414"/>
        <v>14955.12445752657</v>
      </c>
      <c r="Z2644" s="36">
        <f t="shared" si="415"/>
        <v>16635.457413207143</v>
      </c>
      <c r="AA2644" s="36">
        <f t="shared" si="416"/>
        <v>18795.147519059479</v>
      </c>
      <c r="AB2644" s="36">
        <f t="shared" si="417"/>
        <v>56776.371157941838</v>
      </c>
      <c r="AC2644" s="36">
        <f t="shared" si="418"/>
        <v>227675.48371964201</v>
      </c>
      <c r="AD2644" s="36">
        <f t="shared" si="419"/>
        <v>140182.37351601521</v>
      </c>
    </row>
    <row r="2645" spans="1:30" ht="14.25" customHeight="1" x14ac:dyDescent="0.25">
      <c r="A2645" s="16">
        <v>2629</v>
      </c>
      <c r="B2645" s="34">
        <v>0.36232852922036102</v>
      </c>
      <c r="C2645" s="34">
        <v>5.6192365298553197E-2</v>
      </c>
      <c r="D2645" s="34">
        <v>2.08320967468042E-2</v>
      </c>
      <c r="E2645" s="34">
        <v>1.43139214606351E-2</v>
      </c>
      <c r="F2645" s="34">
        <v>2.5339835839214699E-2</v>
      </c>
      <c r="G2645" s="34">
        <v>0.19141122925446299</v>
      </c>
      <c r="H2645" s="35">
        <v>1.07880371989393</v>
      </c>
      <c r="I2645" s="34">
        <v>9.2765928600668998E-2</v>
      </c>
      <c r="J2645" s="34">
        <v>2.3308387070215899E-2</v>
      </c>
      <c r="K2645" s="36">
        <f>Inputs!$B$12*(1+$B2645)^4</f>
        <v>206670.57909775453</v>
      </c>
      <c r="L2645" s="36">
        <f t="shared" si="410"/>
        <v>17666.194556638209</v>
      </c>
      <c r="M2645" s="36">
        <f t="shared" si="411"/>
        <v>223389.33202169821</v>
      </c>
      <c r="N2645" s="37">
        <f>M2645/Inputs!$B$6</f>
        <v>340.53251832575944</v>
      </c>
      <c r="O2645" s="38">
        <f>IF(N2645&gt;Inputs!$B$4,1,0)</f>
        <v>0</v>
      </c>
      <c r="P2645" s="34">
        <f t="shared" si="412"/>
        <v>6.9457541530453096E-2</v>
      </c>
      <c r="Q2645" s="36">
        <f>Inputs!$B$12*(1+$B2645)^0*$C2645+Inputs!$B$29*(1+$D2645)^0*Inputs!$B$19+Inputs!$B$30*(1+$E2645)^0*Inputs!$B$20+Inputs!$B$31*(1+$F2645)^0*Inputs!$B$21+Inputs!$B$22*(1+Inputs!$B$23)^0</f>
        <v>11393.585945340114</v>
      </c>
      <c r="R2645" s="36">
        <f>Inputs!$B$12*(1+$B2645)^1*$C2645+Inputs!$B$29*(1+$D2645)^1*Inputs!$B$19+Inputs!$B$30*(1+$E2645)^1*Inputs!$B$20+Inputs!$B$31*(1+$F2645)^1*Inputs!$B$21+Inputs!$B$22*(1+Inputs!$B$23)^1</f>
        <v>12765.202016799769</v>
      </c>
      <c r="S2645" s="36">
        <f>Inputs!$B$12*(1+$B2645)^2*$C2645+Inputs!$B$29*(1+$D2645)^2*Inputs!$B$19+Inputs!$B$30*(1+$E2645)^2*Inputs!$B$20+Inputs!$B$31*(1+$F2645)^2*Inputs!$B$21+Inputs!$B$22*(1+Inputs!$B$23)^2</f>
        <v>14582.214449005212</v>
      </c>
      <c r="T2645" s="36">
        <f>Inputs!$B$12*(1+$B2645)^3*$C2645+Inputs!$B$29*(1+$D2645)^3*Inputs!$B$19+Inputs!$B$30*(1+$E2645)^3*Inputs!$B$20+Inputs!$B$31*(1+$F2645)^3*Inputs!$B$21+Inputs!$B$22*(1+Inputs!$B$23)^3</f>
        <v>17005.046567436199</v>
      </c>
      <c r="U2645" s="36">
        <f>Inputs!$B$12*(1+$B2645)^4*$C2645+Inputs!$B$29*(1+$D2645)^4*Inputs!$B$19+Inputs!$B$30*(1+$E2645)^4*Inputs!$B$20+Inputs!$B$31*(1+$F2645)^4*Inputs!$B$21+Inputs!$B$22*(1+Inputs!$B$23)^4</f>
        <v>20252.230791219623</v>
      </c>
      <c r="V2645" s="35">
        <f>Inputs!$B$13/(Q2645*(1-$G2645))</f>
        <v>1.3741861502849251</v>
      </c>
      <c r="W2645" s="36">
        <f>Inputs!$B$13</f>
        <v>12660</v>
      </c>
      <c r="X2645" s="36">
        <f t="shared" si="413"/>
        <v>13421.853722377713</v>
      </c>
      <c r="Y2645" s="36">
        <f t="shared" si="414"/>
        <v>14461.620000532741</v>
      </c>
      <c r="Z2645" s="36">
        <f t="shared" si="415"/>
        <v>15849.031646155334</v>
      </c>
      <c r="AA2645" s="36">
        <f t="shared" si="416"/>
        <v>17666.194556638209</v>
      </c>
      <c r="AB2645" s="36">
        <f t="shared" si="417"/>
        <v>56359.36050893661</v>
      </c>
      <c r="AC2645" s="36">
        <f t="shared" si="418"/>
        <v>260273.60973460224</v>
      </c>
      <c r="AD2645" s="36">
        <f t="shared" si="419"/>
        <v>167029.97151276161</v>
      </c>
    </row>
    <row r="2646" spans="1:30" ht="14.25" customHeight="1" x14ac:dyDescent="0.25">
      <c r="A2646" s="16">
        <v>2630</v>
      </c>
      <c r="B2646" s="34">
        <v>0.178486102384767</v>
      </c>
      <c r="C2646" s="34">
        <v>9.5200360461927397E-2</v>
      </c>
      <c r="D2646" s="34">
        <v>1.69934036402257E-2</v>
      </c>
      <c r="E2646" s="34">
        <v>4.4100124473588298E-2</v>
      </c>
      <c r="F2646" s="34">
        <v>-1.21461498863966E-2</v>
      </c>
      <c r="G2646" s="34">
        <v>0.187191601916711</v>
      </c>
      <c r="H2646" s="35">
        <v>1.01063323457583</v>
      </c>
      <c r="I2646" s="34">
        <v>9.0306960530332894E-2</v>
      </c>
      <c r="J2646" s="34">
        <v>2.0167955104528901E-2</v>
      </c>
      <c r="K2646" s="36">
        <f>Inputs!$B$12*(1+$B2646)^4</f>
        <v>115730.8417232678</v>
      </c>
      <c r="L2646" s="36">
        <f t="shared" si="410"/>
        <v>15803.646173445462</v>
      </c>
      <c r="M2646" s="36">
        <f t="shared" si="411"/>
        <v>203495.96031340392</v>
      </c>
      <c r="N2646" s="37">
        <f>M2646/Inputs!$B$6</f>
        <v>310.20725657531085</v>
      </c>
      <c r="O2646" s="38">
        <f>IF(N2646&gt;Inputs!$B$4,1,0)</f>
        <v>0</v>
      </c>
      <c r="P2646" s="34">
        <f t="shared" si="412"/>
        <v>7.0139005425803994E-2</v>
      </c>
      <c r="Q2646" s="36">
        <f>Inputs!$B$12*(1+$B2646)^0*$C2646+Inputs!$B$29*(1+$D2646)^0*Inputs!$B$19+Inputs!$B$30*(1+$E2646)^0*Inputs!$B$20+Inputs!$B$31*(1+$F2646)^0*Inputs!$B$21+Inputs!$B$22*(1+Inputs!$B$23)^0</f>
        <v>13734.065655142567</v>
      </c>
      <c r="R2646" s="36">
        <f>Inputs!$B$12*(1+$B2646)^1*$C2646+Inputs!$B$29*(1+$D2646)^1*Inputs!$B$19+Inputs!$B$30*(1+$E2646)^1*Inputs!$B$20+Inputs!$B$31*(1+$F2646)^1*Inputs!$B$21+Inputs!$B$22*(1+Inputs!$B$23)^1</f>
        <v>14796.530572736963</v>
      </c>
      <c r="S2646" s="36">
        <f>Inputs!$B$12*(1+$B2646)^2*$C2646+Inputs!$B$29*(1+$D2646)^2*Inputs!$B$19+Inputs!$B$30*(1+$E2646)^2*Inputs!$B$20+Inputs!$B$31*(1+$F2646)^2*Inputs!$B$21+Inputs!$B$22*(1+Inputs!$B$23)^2</f>
        <v>16045.395520578953</v>
      </c>
      <c r="T2646" s="36">
        <f>Inputs!$B$12*(1+$B2646)^3*$C2646+Inputs!$B$29*(1+$D2646)^3*Inputs!$B$19+Inputs!$B$30*(1+$E2646)^3*Inputs!$B$20+Inputs!$B$31*(1+$F2646)^3*Inputs!$B$21+Inputs!$B$22*(1+Inputs!$B$23)^3</f>
        <v>17513.300832328372</v>
      </c>
      <c r="U2646" s="36">
        <f>Inputs!$B$12*(1+$B2646)^4*$C2646+Inputs!$B$29*(1+$D2646)^4*Inputs!$B$19+Inputs!$B$30*(1+$E2646)^4*Inputs!$B$20+Inputs!$B$31*(1+$F2646)^4*Inputs!$B$21+Inputs!$B$22*(1+Inputs!$B$23)^4</f>
        <v>19238.691902394272</v>
      </c>
      <c r="V2646" s="35">
        <f>Inputs!$B$13/(Q2646*(1-$G2646))</f>
        <v>1.1340870839576798</v>
      </c>
      <c r="W2646" s="36">
        <f>Inputs!$B$13</f>
        <v>12660</v>
      </c>
      <c r="X2646" s="36">
        <f t="shared" si="413"/>
        <v>13268.188416107243</v>
      </c>
      <c r="Y2646" s="36">
        <f t="shared" si="414"/>
        <v>13985.541286965554</v>
      </c>
      <c r="Z2646" s="36">
        <f t="shared" si="415"/>
        <v>14825.661732267936</v>
      </c>
      <c r="AA2646" s="36">
        <f t="shared" si="416"/>
        <v>15803.646173445462</v>
      </c>
      <c r="AB2646" s="36">
        <f t="shared" si="417"/>
        <v>54310.86060138121</v>
      </c>
      <c r="AC2646" s="36">
        <f t="shared" si="418"/>
        <v>229863.15962256264</v>
      </c>
      <c r="AD2646" s="36">
        <f t="shared" si="419"/>
        <v>149185.09971202273</v>
      </c>
    </row>
    <row r="2647" spans="1:30" ht="14.25" customHeight="1" x14ac:dyDescent="0.25">
      <c r="A2647" s="16">
        <v>2631</v>
      </c>
      <c r="B2647" s="34">
        <v>0.36616040969157299</v>
      </c>
      <c r="C2647" s="34">
        <v>8.7067091581723904E-2</v>
      </c>
      <c r="D2647" s="34">
        <v>3.3634315971698102E-2</v>
      </c>
      <c r="E2647" s="34">
        <v>6.4422586638519894E-2</v>
      </c>
      <c r="F2647" s="34">
        <v>7.9205620960822107E-3</v>
      </c>
      <c r="G2647" s="34">
        <v>0.17305116880195001</v>
      </c>
      <c r="H2647" s="35">
        <v>1.0760502909735199</v>
      </c>
      <c r="I2647" s="34">
        <v>0.10043794076253899</v>
      </c>
      <c r="J2647" s="34">
        <v>2.12396531126763E-2</v>
      </c>
      <c r="K2647" s="36">
        <f>Inputs!$B$12*(1+$B2647)^4</f>
        <v>209005.65314742993</v>
      </c>
      <c r="L2647" s="36">
        <f t="shared" si="410"/>
        <v>24252.021800517414</v>
      </c>
      <c r="M2647" s="36">
        <f t="shared" si="411"/>
        <v>258571.83538625762</v>
      </c>
      <c r="N2647" s="37">
        <f>M2647/Inputs!$B$6</f>
        <v>394.16438321075856</v>
      </c>
      <c r="O2647" s="38">
        <f>IF(N2647&gt;Inputs!$B$4,1,0)</f>
        <v>0</v>
      </c>
      <c r="P2647" s="34">
        <f t="shared" si="412"/>
        <v>7.9198287649862698E-2</v>
      </c>
      <c r="Q2647" s="36">
        <f>Inputs!$B$12*(1+$B2647)^0*$C2647+Inputs!$B$29*(1+$D2647)^0*Inputs!$B$19+Inputs!$B$30*(1+$E2647)^0*Inputs!$B$20+Inputs!$B$31*(1+$F2647)^0*Inputs!$B$21+Inputs!$B$22*(1+Inputs!$B$23)^0</f>
        <v>13246.069522330356</v>
      </c>
      <c r="R2647" s="36">
        <f>Inputs!$B$12*(1+$B2647)^1*$C2647+Inputs!$B$29*(1+$D2647)^1*Inputs!$B$19+Inputs!$B$30*(1+$E2647)^1*Inputs!$B$20+Inputs!$B$31*(1+$F2647)^1*Inputs!$B$21+Inputs!$B$22*(1+Inputs!$B$23)^1</f>
        <v>15398.319703803427</v>
      </c>
      <c r="S2647" s="36">
        <f>Inputs!$B$12*(1+$B2647)^2*$C2647+Inputs!$B$29*(1+$D2647)^2*Inputs!$B$19+Inputs!$B$30*(1+$E2647)^2*Inputs!$B$20+Inputs!$B$31*(1+$F2647)^2*Inputs!$B$21+Inputs!$B$22*(1+Inputs!$B$23)^2</f>
        <v>18263.336406463903</v>
      </c>
      <c r="T2647" s="36">
        <f>Inputs!$B$12*(1+$B2647)^3*$C2647+Inputs!$B$29*(1+$D2647)^3*Inputs!$B$19+Inputs!$B$30*(1+$E2647)^3*Inputs!$B$20+Inputs!$B$31*(1+$F2647)^3*Inputs!$B$21+Inputs!$B$22*(1+Inputs!$B$23)^3</f>
        <v>22098.316360440411</v>
      </c>
      <c r="U2647" s="36">
        <f>Inputs!$B$12*(1+$B2647)^4*$C2647+Inputs!$B$29*(1+$D2647)^4*Inputs!$B$19+Inputs!$B$30*(1+$E2647)^4*Inputs!$B$20+Inputs!$B$31*(1+$F2647)^4*Inputs!$B$21+Inputs!$B$22*(1+Inputs!$B$23)^4</f>
        <v>27254.407368462907</v>
      </c>
      <c r="V2647" s="35">
        <f>Inputs!$B$13/(Q2647*(1-$G2647))</f>
        <v>1.1557610061397499</v>
      </c>
      <c r="W2647" s="36">
        <f>Inputs!$B$13</f>
        <v>12660</v>
      </c>
      <c r="X2647" s="36">
        <f t="shared" si="413"/>
        <v>14463.272792328527</v>
      </c>
      <c r="Y2647" s="36">
        <f t="shared" si="414"/>
        <v>16853.349704538061</v>
      </c>
      <c r="Z2647" s="36">
        <f t="shared" si="415"/>
        <v>20028.095282329381</v>
      </c>
      <c r="AA2647" s="36">
        <f t="shared" si="416"/>
        <v>24252.021800517414</v>
      </c>
      <c r="AB2647" s="36">
        <f t="shared" si="417"/>
        <v>64781.528728231278</v>
      </c>
      <c r="AC2647" s="36">
        <f t="shared" si="418"/>
        <v>312723.00280452351</v>
      </c>
      <c r="AD2647" s="36">
        <f t="shared" si="419"/>
        <v>193790.30665802635</v>
      </c>
    </row>
    <row r="2648" spans="1:30" ht="14.25" customHeight="1" x14ac:dyDescent="0.25">
      <c r="A2648" s="16">
        <v>2632</v>
      </c>
      <c r="B2648" s="34">
        <v>0.36338815652907103</v>
      </c>
      <c r="C2648" s="34">
        <v>8.1295024331770105E-2</v>
      </c>
      <c r="D2648" s="34">
        <v>4.5452202083373201E-2</v>
      </c>
      <c r="E2648" s="34">
        <v>4.6480332456267801E-2</v>
      </c>
      <c r="F2648" s="34">
        <v>1.09904306233553E-2</v>
      </c>
      <c r="G2648" s="34">
        <v>0.17594939552746</v>
      </c>
      <c r="H2648" s="35">
        <v>1.1048406949692</v>
      </c>
      <c r="I2648" s="34">
        <v>9.5540083571722403E-2</v>
      </c>
      <c r="J2648" s="34">
        <v>2.98915499289105E-2</v>
      </c>
      <c r="K2648" s="36">
        <f>Inputs!$B$12*(1+$B2648)^4</f>
        <v>207314.32814757811</v>
      </c>
      <c r="L2648" s="36">
        <f t="shared" si="410"/>
        <v>23608.616494029266</v>
      </c>
      <c r="M2648" s="36">
        <f t="shared" si="411"/>
        <v>299475.92927710508</v>
      </c>
      <c r="N2648" s="37">
        <f>M2648/Inputs!$B$6</f>
        <v>456.51818487363579</v>
      </c>
      <c r="O2648" s="38">
        <f>IF(N2648&gt;Inputs!$B$4,1,0)</f>
        <v>1</v>
      </c>
      <c r="P2648" s="34">
        <f t="shared" si="412"/>
        <v>6.5648533642811896E-2</v>
      </c>
      <c r="Q2648" s="36">
        <f>Inputs!$B$12*(1+$B2648)^0*$C2648+Inputs!$B$29*(1+$D2648)^0*Inputs!$B$19+Inputs!$B$30*(1+$E2648)^0*Inputs!$B$20+Inputs!$B$31*(1+$F2648)^0*Inputs!$B$21+Inputs!$B$22*(1+Inputs!$B$23)^0</f>
        <v>12899.745487333126</v>
      </c>
      <c r="R2648" s="36">
        <f>Inputs!$B$12*(1+$B2648)^1*$C2648+Inputs!$B$29*(1+$D2648)^1*Inputs!$B$19+Inputs!$B$30*(1+$E2648)^1*Inputs!$B$20+Inputs!$B$31*(1+$F2648)^1*Inputs!$B$21+Inputs!$B$22*(1+Inputs!$B$23)^1</f>
        <v>14919.461735332003</v>
      </c>
      <c r="S2648" s="36">
        <f>Inputs!$B$12*(1+$B2648)^2*$C2648+Inputs!$B$29*(1+$D2648)^2*Inputs!$B$19+Inputs!$B$30*(1+$E2648)^2*Inputs!$B$20+Inputs!$B$31*(1+$F2648)^2*Inputs!$B$21+Inputs!$B$22*(1+Inputs!$B$23)^2</f>
        <v>17593.99657389921</v>
      </c>
      <c r="T2648" s="36">
        <f>Inputs!$B$12*(1+$B2648)^3*$C2648+Inputs!$B$29*(1+$D2648)^3*Inputs!$B$19+Inputs!$B$30*(1+$E2648)^3*Inputs!$B$20+Inputs!$B$31*(1+$F2648)^3*Inputs!$B$21+Inputs!$B$22*(1+Inputs!$B$23)^3</f>
        <v>21157.915903296314</v>
      </c>
      <c r="U2648" s="36">
        <f>Inputs!$B$12*(1+$B2648)^4*$C2648+Inputs!$B$29*(1+$D2648)^4*Inputs!$B$19+Inputs!$B$30*(1+$E2648)^4*Inputs!$B$20+Inputs!$B$31*(1+$F2648)^4*Inputs!$B$21+Inputs!$B$22*(1+Inputs!$B$23)^4</f>
        <v>25930.864317338997</v>
      </c>
      <c r="V2648" s="35">
        <f>Inputs!$B$13/(Q2648*(1-$G2648))</f>
        <v>1.1909641307137939</v>
      </c>
      <c r="W2648" s="36">
        <f>Inputs!$B$13</f>
        <v>12660</v>
      </c>
      <c r="X2648" s="36">
        <f t="shared" si="413"/>
        <v>14377.470431226309</v>
      </c>
      <c r="Y2648" s="36">
        <f t="shared" si="414"/>
        <v>16642.683499410919</v>
      </c>
      <c r="Z2648" s="36">
        <f t="shared" si="415"/>
        <v>19638.505870760669</v>
      </c>
      <c r="AA2648" s="36">
        <f t="shared" si="416"/>
        <v>23608.616494029266</v>
      </c>
      <c r="AB2648" s="36">
        <f t="shared" si="417"/>
        <v>64785.358240136738</v>
      </c>
      <c r="AC2648" s="36">
        <f t="shared" si="418"/>
        <v>370371.02405066905</v>
      </c>
      <c r="AD2648" s="36">
        <f t="shared" si="419"/>
        <v>234690.57103696832</v>
      </c>
    </row>
    <row r="2649" spans="1:30" ht="14.25" customHeight="1" x14ac:dyDescent="0.25">
      <c r="A2649" s="16">
        <v>2633</v>
      </c>
      <c r="B2649" s="34">
        <v>0.220895673078118</v>
      </c>
      <c r="C2649" s="34">
        <v>8.4806138868282505E-2</v>
      </c>
      <c r="D2649" s="34">
        <v>2.1850655834590199E-2</v>
      </c>
      <c r="E2649" s="34">
        <v>3.4691795162999299E-2</v>
      </c>
      <c r="F2649" s="34">
        <v>1.9459172940423101E-2</v>
      </c>
      <c r="G2649" s="34">
        <v>0.18034388728439099</v>
      </c>
      <c r="H2649" s="35">
        <v>1.04751275921807</v>
      </c>
      <c r="I2649" s="34">
        <v>9.6125789865088102E-2</v>
      </c>
      <c r="J2649" s="34">
        <v>3.3875536814144298E-2</v>
      </c>
      <c r="K2649" s="36">
        <f>Inputs!$B$12*(1+$B2649)^4</f>
        <v>133310.84114486736</v>
      </c>
      <c r="L2649" s="36">
        <f t="shared" si="410"/>
        <v>17228.175546895221</v>
      </c>
      <c r="M2649" s="36">
        <f t="shared" si="411"/>
        <v>236520.30370367627</v>
      </c>
      <c r="N2649" s="37">
        <f>M2649/Inputs!$B$6</f>
        <v>360.54924345072601</v>
      </c>
      <c r="O2649" s="38">
        <f>IF(N2649&gt;Inputs!$B$4,1,0)</f>
        <v>0</v>
      </c>
      <c r="P2649" s="34">
        <f t="shared" si="412"/>
        <v>6.2250253050943803E-2</v>
      </c>
      <c r="Q2649" s="36">
        <f>Inputs!$B$12*(1+$B2649)^0*$C2649+Inputs!$B$29*(1+$D2649)^0*Inputs!$B$19+Inputs!$B$30*(1+$E2649)^0*Inputs!$B$20+Inputs!$B$31*(1+$F2649)^0*Inputs!$B$21+Inputs!$B$22*(1+Inputs!$B$23)^0</f>
        <v>13110.412359523871</v>
      </c>
      <c r="R2649" s="36">
        <f>Inputs!$B$12*(1+$B2649)^1*$C2649+Inputs!$B$29*(1+$D2649)^1*Inputs!$B$19+Inputs!$B$30*(1+$E2649)^1*Inputs!$B$20+Inputs!$B$31*(1+$F2649)^1*Inputs!$B$21+Inputs!$B$22*(1+Inputs!$B$23)^1</f>
        <v>14412.397010424182</v>
      </c>
      <c r="S2649" s="36">
        <f>Inputs!$B$12*(1+$B2649)^2*$C2649+Inputs!$B$29*(1+$D2649)^2*Inputs!$B$19+Inputs!$B$30*(1+$E2649)^2*Inputs!$B$20+Inputs!$B$31*(1+$F2649)^2*Inputs!$B$21+Inputs!$B$22*(1+Inputs!$B$23)^2</f>
        <v>15966.903169340421</v>
      </c>
      <c r="T2649" s="36">
        <f>Inputs!$B$12*(1+$B2649)^3*$C2649+Inputs!$B$29*(1+$D2649)^3*Inputs!$B$19+Inputs!$B$30*(1+$E2649)^3*Inputs!$B$20+Inputs!$B$31*(1+$F2649)^3*Inputs!$B$21+Inputs!$B$22*(1+Inputs!$B$23)^3</f>
        <v>17828.88661066231</v>
      </c>
      <c r="U2649" s="36">
        <f>Inputs!$B$12*(1+$B2649)^4*$C2649+Inputs!$B$29*(1+$D2649)^4*Inputs!$B$19+Inputs!$B$30*(1+$E2649)^4*Inputs!$B$20+Inputs!$B$31*(1+$F2649)^4*Inputs!$B$21+Inputs!$B$22*(1+Inputs!$B$23)^4</f>
        <v>20065.421391365395</v>
      </c>
      <c r="V2649" s="35">
        <f>Inputs!$B$13/(Q2649*(1-$G2649))</f>
        <v>1.1781095376682151</v>
      </c>
      <c r="W2649" s="36">
        <f>Inputs!$B$13</f>
        <v>12660</v>
      </c>
      <c r="X2649" s="36">
        <f t="shared" si="413"/>
        <v>13531.56278707815</v>
      </c>
      <c r="Y2649" s="36">
        <f t="shared" si="414"/>
        <v>14563.770999308605</v>
      </c>
      <c r="Z2649" s="36">
        <f t="shared" si="415"/>
        <v>15785.00708616597</v>
      </c>
      <c r="AA2649" s="36">
        <f t="shared" si="416"/>
        <v>17228.175546895221</v>
      </c>
      <c r="AB2649" s="36">
        <f t="shared" si="417"/>
        <v>55692.816929962246</v>
      </c>
      <c r="AC2649" s="36">
        <f t="shared" si="418"/>
        <v>286131.99736389762</v>
      </c>
      <c r="AD2649" s="36">
        <f t="shared" si="419"/>
        <v>180827.48677371402</v>
      </c>
    </row>
    <row r="2650" spans="1:30" ht="14.25" customHeight="1" x14ac:dyDescent="0.25">
      <c r="A2650" s="16">
        <v>2634</v>
      </c>
      <c r="B2650" s="34">
        <v>0.177007354345111</v>
      </c>
      <c r="C2650" s="34">
        <v>6.1376312138482297E-2</v>
      </c>
      <c r="D2650" s="34">
        <v>3.6048587862600498E-2</v>
      </c>
      <c r="E2650" s="34">
        <v>3.02124651687906E-2</v>
      </c>
      <c r="F2650" s="34">
        <v>1.6595267607902201E-2</v>
      </c>
      <c r="G2650" s="34">
        <v>0.208108119662618</v>
      </c>
      <c r="H2650" s="35">
        <v>0.93566942160467004</v>
      </c>
      <c r="I2650" s="34">
        <v>0.10055002250160799</v>
      </c>
      <c r="J2650" s="34">
        <v>2.8748267943457299E-2</v>
      </c>
      <c r="K2650" s="36">
        <f>Inputs!$B$12*(1+$B2650)^4</f>
        <v>115151.06428065545</v>
      </c>
      <c r="L2650" s="36">
        <f t="shared" si="410"/>
        <v>11801.426040306233</v>
      </c>
      <c r="M2650" s="36">
        <f t="shared" si="411"/>
        <v>151368.37278645782</v>
      </c>
      <c r="N2650" s="37">
        <f>M2650/Inputs!$B$6</f>
        <v>230.74447071106377</v>
      </c>
      <c r="O2650" s="38">
        <f>IF(N2650&gt;Inputs!$B$4,1,0)</f>
        <v>0</v>
      </c>
      <c r="P2650" s="34">
        <f t="shared" si="412"/>
        <v>7.1801754558150688E-2</v>
      </c>
      <c r="Q2650" s="36">
        <f>Inputs!$B$12*(1+$B2650)^0*$C2650+Inputs!$B$29*(1+$D2650)^0*Inputs!$B$19+Inputs!$B$30*(1+$E2650)^0*Inputs!$B$20+Inputs!$B$31*(1+$F2650)^0*Inputs!$B$21+Inputs!$B$22*(1+Inputs!$B$23)^0</f>
        <v>11704.622755735858</v>
      </c>
      <c r="R2650" s="36">
        <f>Inputs!$B$12*(1+$B2650)^1*$C2650+Inputs!$B$29*(1+$D2650)^1*Inputs!$B$19+Inputs!$B$30*(1+$E2650)^1*Inputs!$B$20+Inputs!$B$31*(1+$F2650)^1*Inputs!$B$21+Inputs!$B$22*(1+Inputs!$B$23)^1</f>
        <v>12557.119608542855</v>
      </c>
      <c r="S2650" s="36">
        <f>Inputs!$B$12*(1+$B2650)^2*$C2650+Inputs!$B$29*(1+$D2650)^2*Inputs!$B$19+Inputs!$B$30*(1+$E2650)^2*Inputs!$B$20+Inputs!$B$31*(1+$F2650)^2*Inputs!$B$21+Inputs!$B$22*(1+Inputs!$B$23)^2</f>
        <v>13530.748632672428</v>
      </c>
      <c r="T2650" s="36">
        <f>Inputs!$B$12*(1+$B2650)^3*$C2650+Inputs!$B$29*(1+$D2650)^3*Inputs!$B$19+Inputs!$B$30*(1+$E2650)^3*Inputs!$B$20+Inputs!$B$31*(1+$F2650)^3*Inputs!$B$21+Inputs!$B$22*(1+Inputs!$B$23)^3</f>
        <v>14646.11541863264</v>
      </c>
      <c r="U2650" s="36">
        <f>Inputs!$B$12*(1+$B2650)^4*$C2650+Inputs!$B$29*(1+$D2650)^4*Inputs!$B$19+Inputs!$B$30*(1+$E2650)^4*Inputs!$B$20+Inputs!$B$31*(1+$F2650)^4*Inputs!$B$21+Inputs!$B$22*(1+Inputs!$B$23)^4</f>
        <v>15927.446773269548</v>
      </c>
      <c r="V2650" s="35">
        <f>Inputs!$B$13/(Q2650*(1-$G2650))</f>
        <v>1.3658732351844634</v>
      </c>
      <c r="W2650" s="36">
        <f>Inputs!$B$13</f>
        <v>12660</v>
      </c>
      <c r="X2650" s="36">
        <f t="shared" si="413"/>
        <v>12512.607103287693</v>
      </c>
      <c r="Y2650" s="36">
        <f t="shared" si="414"/>
        <v>12330.388172548339</v>
      </c>
      <c r="Z2650" s="36">
        <f t="shared" si="415"/>
        <v>12099.415833346091</v>
      </c>
      <c r="AA2650" s="36">
        <f t="shared" si="416"/>
        <v>11801.426040306233</v>
      </c>
      <c r="AB2650" s="36">
        <f t="shared" si="417"/>
        <v>46641.143419771899</v>
      </c>
      <c r="AC2650" s="36">
        <f t="shared" si="418"/>
        <v>169086.34994978237</v>
      </c>
      <c r="AD2650" s="36">
        <f t="shared" si="419"/>
        <v>104727.22936668592</v>
      </c>
    </row>
    <row r="2651" spans="1:30" ht="14.25" customHeight="1" x14ac:dyDescent="0.25">
      <c r="A2651" s="16">
        <v>2635</v>
      </c>
      <c r="B2651" s="34">
        <v>0.389333595984096</v>
      </c>
      <c r="C2651" s="34">
        <v>6.0715487761881799E-2</v>
      </c>
      <c r="D2651" s="34">
        <v>1.6561469057571401E-2</v>
      </c>
      <c r="E2651" s="34">
        <v>5.02990418032329E-2</v>
      </c>
      <c r="F2651" s="34">
        <v>1.8035663460602001E-2</v>
      </c>
      <c r="G2651" s="34">
        <v>0.214677622066973</v>
      </c>
      <c r="H2651" s="35">
        <v>1.03687783685111</v>
      </c>
      <c r="I2651" s="34">
        <v>9.2965487893113694E-2</v>
      </c>
      <c r="J2651" s="34">
        <v>2.1823002970921299E-2</v>
      </c>
      <c r="K2651" s="36">
        <f>Inputs!$B$12*(1+$B2651)^4</f>
        <v>223551.40364491861</v>
      </c>
      <c r="L2651" s="36">
        <f t="shared" si="410"/>
        <v>18247.586691863387</v>
      </c>
      <c r="M2651" s="36">
        <f t="shared" si="411"/>
        <v>225239.7233467435</v>
      </c>
      <c r="N2651" s="37">
        <f>M2651/Inputs!$B$6</f>
        <v>343.35323680906021</v>
      </c>
      <c r="O2651" s="38">
        <f>IF(N2651&gt;Inputs!$B$4,1,0)</f>
        <v>0</v>
      </c>
      <c r="P2651" s="34">
        <f t="shared" si="412"/>
        <v>7.1142484922192398E-2</v>
      </c>
      <c r="Q2651" s="36">
        <f>Inputs!$B$12*(1+$B2651)^0*$C2651+Inputs!$B$29*(1+$D2651)^0*Inputs!$B$19+Inputs!$B$30*(1+$E2651)^0*Inputs!$B$20+Inputs!$B$31*(1+$F2651)^0*Inputs!$B$21+Inputs!$B$22*(1+Inputs!$B$23)^0</f>
        <v>11664.973293139828</v>
      </c>
      <c r="R2651" s="36">
        <f>Inputs!$B$12*(1+$B2651)^1*$C2651+Inputs!$B$29*(1+$D2651)^1*Inputs!$B$19+Inputs!$B$30*(1+$E2651)^1*Inputs!$B$20+Inputs!$B$31*(1+$F2651)^1*Inputs!$B$21+Inputs!$B$22*(1+Inputs!$B$23)^1</f>
        <v>13276.580957970409</v>
      </c>
      <c r="S2651" s="36">
        <f>Inputs!$B$12*(1+$B2651)^2*$C2651+Inputs!$B$29*(1+$D2651)^2*Inputs!$B$19+Inputs!$B$30*(1+$E2651)^2*Inputs!$B$20+Inputs!$B$31*(1+$F2651)^2*Inputs!$B$21+Inputs!$B$22*(1+Inputs!$B$23)^2</f>
        <v>15447.04006617151</v>
      </c>
      <c r="T2651" s="36">
        <f>Inputs!$B$12*(1+$B2651)^3*$C2651+Inputs!$B$29*(1+$D2651)^3*Inputs!$B$19+Inputs!$B$30*(1+$E2651)^3*Inputs!$B$20+Inputs!$B$31*(1+$F2651)^3*Inputs!$B$21+Inputs!$B$22*(1+Inputs!$B$23)^3</f>
        <v>18391.63850183336</v>
      </c>
      <c r="U2651" s="36">
        <f>Inputs!$B$12*(1+$B2651)^4*$C2651+Inputs!$B$29*(1+$D2651)^4*Inputs!$B$19+Inputs!$B$30*(1+$E2651)^4*Inputs!$B$20+Inputs!$B$31*(1+$F2651)^4*Inputs!$B$21+Inputs!$B$22*(1+Inputs!$B$23)^4</f>
        <v>22409.381547764828</v>
      </c>
      <c r="V2651" s="35">
        <f>Inputs!$B$13/(Q2651*(1-$G2651))</f>
        <v>1.3819807189718272</v>
      </c>
      <c r="W2651" s="36">
        <f>Inputs!$B$13</f>
        <v>12660</v>
      </c>
      <c r="X2651" s="36">
        <f t="shared" si="413"/>
        <v>13509.533579732857</v>
      </c>
      <c r="Y2651" s="36">
        <f t="shared" si="414"/>
        <v>14671.473170375748</v>
      </c>
      <c r="Z2651" s="36">
        <f t="shared" si="415"/>
        <v>16222.117097422512</v>
      </c>
      <c r="AA2651" s="36">
        <f t="shared" si="416"/>
        <v>18247.586691863387</v>
      </c>
      <c r="AB2651" s="36">
        <f t="shared" si="417"/>
        <v>57196.951295347812</v>
      </c>
      <c r="AC2651" s="36">
        <f t="shared" si="418"/>
        <v>262090.98333920632</v>
      </c>
      <c r="AD2651" s="36">
        <f t="shared" si="419"/>
        <v>168042.77205139567</v>
      </c>
    </row>
    <row r="2652" spans="1:30" ht="14.25" customHeight="1" x14ac:dyDescent="0.25">
      <c r="A2652" s="16">
        <v>2636</v>
      </c>
      <c r="B2652" s="34">
        <v>0.40323427757753999</v>
      </c>
      <c r="C2652" s="34">
        <v>8.7121552580743999E-2</v>
      </c>
      <c r="D2652" s="34">
        <v>1.75907831688208E-2</v>
      </c>
      <c r="E2652" s="34">
        <v>5.4692116192696899E-2</v>
      </c>
      <c r="F2652" s="34">
        <v>2.13136445688939E-2</v>
      </c>
      <c r="G2652" s="34">
        <v>0.18047245135780601</v>
      </c>
      <c r="H2652" s="35">
        <v>1.08875302771324</v>
      </c>
      <c r="I2652" s="34">
        <v>8.9928281327489798E-2</v>
      </c>
      <c r="J2652" s="34">
        <v>2.0930292821703798E-2</v>
      </c>
      <c r="K2652" s="36">
        <f>Inputs!$B$12*(1+$B2652)^4</f>
        <v>232633.35818079411</v>
      </c>
      <c r="L2652" s="36">
        <f t="shared" si="410"/>
        <v>26082.798643158174</v>
      </c>
      <c r="M2652" s="36">
        <f t="shared" si="411"/>
        <v>320105.17879599298</v>
      </c>
      <c r="N2652" s="37">
        <f>M2652/Inputs!$B$6</f>
        <v>487.96521157925758</v>
      </c>
      <c r="O2652" s="38">
        <f>IF(N2652&gt;Inputs!$B$4,1,0)</f>
        <v>1</v>
      </c>
      <c r="P2652" s="34">
        <f t="shared" si="412"/>
        <v>6.8997988505786007E-2</v>
      </c>
      <c r="Q2652" s="36">
        <f>Inputs!$B$12*(1+$B2652)^0*$C2652+Inputs!$B$29*(1+$D2652)^0*Inputs!$B$19+Inputs!$B$30*(1+$E2652)^0*Inputs!$B$20+Inputs!$B$31*(1+$F2652)^0*Inputs!$B$21+Inputs!$B$22*(1+Inputs!$B$23)^0</f>
        <v>13249.337182271564</v>
      </c>
      <c r="R2652" s="36">
        <f>Inputs!$B$12*(1+$B2652)^1*$C2652+Inputs!$B$29*(1+$D2652)^1*Inputs!$B$19+Inputs!$B$30*(1+$E2652)^1*Inputs!$B$20+Inputs!$B$31*(1+$F2652)^1*Inputs!$B$21+Inputs!$B$22*(1+Inputs!$B$23)^1</f>
        <v>15579.670639425494</v>
      </c>
      <c r="S2652" s="36">
        <f>Inputs!$B$12*(1+$B2652)^2*$C2652+Inputs!$B$29*(1+$D2652)^2*Inputs!$B$19+Inputs!$B$30*(1+$E2652)^2*Inputs!$B$20+Inputs!$B$31*(1+$F2652)^2*Inputs!$B$21+Inputs!$B$22*(1+Inputs!$B$23)^2</f>
        <v>18768.460666305422</v>
      </c>
      <c r="T2652" s="36">
        <f>Inputs!$B$12*(1+$B2652)^3*$C2652+Inputs!$B$29*(1+$D2652)^3*Inputs!$B$19+Inputs!$B$30*(1+$E2652)^3*Inputs!$B$20+Inputs!$B$31*(1+$F2652)^3*Inputs!$B$21+Inputs!$B$22*(1+Inputs!$B$23)^3</f>
        <v>23158.845175511859</v>
      </c>
      <c r="U2652" s="36">
        <f>Inputs!$B$12*(1+$B2652)^4*$C2652+Inputs!$B$29*(1+$D2652)^4*Inputs!$B$19+Inputs!$B$30*(1+$E2652)^4*Inputs!$B$20+Inputs!$B$31*(1+$F2652)^4*Inputs!$B$21+Inputs!$B$22*(1+Inputs!$B$23)^4</f>
        <v>29232.183474478559</v>
      </c>
      <c r="V2652" s="35">
        <f>Inputs!$B$13/(Q2652*(1-$G2652))</f>
        <v>1.165939447165701</v>
      </c>
      <c r="W2652" s="36">
        <f>Inputs!$B$13</f>
        <v>12660</v>
      </c>
      <c r="X2652" s="36">
        <f t="shared" si="413"/>
        <v>14640.300594573488</v>
      </c>
      <c r="Y2652" s="36">
        <f t="shared" si="414"/>
        <v>17340.017494708667</v>
      </c>
      <c r="Z2652" s="36">
        <f t="shared" si="415"/>
        <v>21030.019262739992</v>
      </c>
      <c r="AA2652" s="36">
        <f t="shared" si="416"/>
        <v>26082.798643158174</v>
      </c>
      <c r="AB2652" s="36">
        <f t="shared" si="417"/>
        <v>69191.556428933225</v>
      </c>
      <c r="AC2652" s="36">
        <f t="shared" si="418"/>
        <v>385934.7182872729</v>
      </c>
      <c r="AD2652" s="36">
        <f t="shared" si="419"/>
        <v>250913.62236705975</v>
      </c>
    </row>
    <row r="2653" spans="1:30" ht="14.25" customHeight="1" x14ac:dyDescent="0.25">
      <c r="A2653" s="16">
        <v>2637</v>
      </c>
      <c r="B2653" s="34">
        <v>0.25526374339205499</v>
      </c>
      <c r="C2653" s="34">
        <v>9.2777157029792306E-2</v>
      </c>
      <c r="D2653" s="34">
        <v>4.6685275224509E-2</v>
      </c>
      <c r="E2653" s="34">
        <v>6.4355107599242498E-2</v>
      </c>
      <c r="F2653" s="34">
        <v>3.1205293842524701E-2</v>
      </c>
      <c r="G2653" s="34">
        <v>0.16052436785204099</v>
      </c>
      <c r="H2653" s="35">
        <v>1.0845401615600101</v>
      </c>
      <c r="I2653" s="34">
        <v>0.106019095143412</v>
      </c>
      <c r="J2653" s="34">
        <v>2.58182318428315E-2</v>
      </c>
      <c r="K2653" s="36">
        <f>Inputs!$B$12*(1+$B2653)^4</f>
        <v>148967.38369824403</v>
      </c>
      <c r="L2653" s="36">
        <f t="shared" si="410"/>
        <v>21410.205641095454</v>
      </c>
      <c r="M2653" s="36">
        <f t="shared" si="411"/>
        <v>225873.47549967494</v>
      </c>
      <c r="N2653" s="37">
        <f>M2653/Inputs!$B$6</f>
        <v>344.31932240804105</v>
      </c>
      <c r="O2653" s="38">
        <f>IF(N2653&gt;Inputs!$B$4,1,0)</f>
        <v>0</v>
      </c>
      <c r="P2653" s="34">
        <f t="shared" si="412"/>
        <v>8.0200863300580502E-2</v>
      </c>
      <c r="Q2653" s="36">
        <f>Inputs!$B$12*(1+$B2653)^0*$C2653+Inputs!$B$29*(1+$D2653)^0*Inputs!$B$19+Inputs!$B$30*(1+$E2653)^0*Inputs!$B$20+Inputs!$B$31*(1+$F2653)^0*Inputs!$B$21+Inputs!$B$22*(1+Inputs!$B$23)^0</f>
        <v>13588.673449214461</v>
      </c>
      <c r="R2653" s="36">
        <f>Inputs!$B$12*(1+$B2653)^1*$C2653+Inputs!$B$29*(1+$D2653)^1*Inputs!$B$19+Inputs!$B$30*(1+$E2653)^1*Inputs!$B$20+Inputs!$B$31*(1+$F2653)^1*Inputs!$B$21+Inputs!$B$22*(1+Inputs!$B$23)^1</f>
        <v>15397.016410467768</v>
      </c>
      <c r="S2653" s="36">
        <f>Inputs!$B$12*(1+$B2653)^2*$C2653+Inputs!$B$29*(1+$D2653)^2*Inputs!$B$19+Inputs!$B$30*(1+$E2653)^2*Inputs!$B$20+Inputs!$B$31*(1+$F2653)^2*Inputs!$B$21+Inputs!$B$22*(1+Inputs!$B$23)^2</f>
        <v>17587.989610630131</v>
      </c>
      <c r="T2653" s="36">
        <f>Inputs!$B$12*(1+$B2653)^3*$C2653+Inputs!$B$29*(1+$D2653)^3*Inputs!$B$19+Inputs!$B$30*(1+$E2653)^3*Inputs!$B$20+Inputs!$B$31*(1+$F2653)^3*Inputs!$B$21+Inputs!$B$22*(1+Inputs!$B$23)^3</f>
        <v>20255.261886699707</v>
      </c>
      <c r="U2653" s="36">
        <f>Inputs!$B$12*(1+$B2653)^4*$C2653+Inputs!$B$29*(1+$D2653)^4*Inputs!$B$19+Inputs!$B$30*(1+$E2653)^4*Inputs!$B$20+Inputs!$B$31*(1+$F2653)^4*Inputs!$B$21+Inputs!$B$22*(1+Inputs!$B$23)^4</f>
        <v>23516.19785288702</v>
      </c>
      <c r="V2653" s="35">
        <f>Inputs!$B$13/(Q2653*(1-$G2653))</f>
        <v>1.1098097842525807</v>
      </c>
      <c r="W2653" s="36">
        <f>Inputs!$B$13</f>
        <v>12660</v>
      </c>
      <c r="X2653" s="36">
        <f t="shared" si="413"/>
        <v>14263.102553039815</v>
      </c>
      <c r="Y2653" s="36">
        <f t="shared" si="414"/>
        <v>16199.446920657016</v>
      </c>
      <c r="Z2653" s="36">
        <f t="shared" si="415"/>
        <v>18548.722567229059</v>
      </c>
      <c r="AA2653" s="36">
        <f t="shared" si="416"/>
        <v>21410.205641095454</v>
      </c>
      <c r="AB2653" s="36">
        <f t="shared" si="417"/>
        <v>60411.165226231424</v>
      </c>
      <c r="AC2653" s="36">
        <f t="shared" si="418"/>
        <v>273849.66183999897</v>
      </c>
      <c r="AD2653" s="36">
        <f t="shared" si="419"/>
        <v>165462.31027344352</v>
      </c>
    </row>
    <row r="2654" spans="1:30" ht="14.25" customHeight="1" x14ac:dyDescent="0.25">
      <c r="A2654" s="16">
        <v>2638</v>
      </c>
      <c r="B2654" s="34">
        <v>0.25127138316495601</v>
      </c>
      <c r="C2654" s="34">
        <v>5.6932729078913599E-2</v>
      </c>
      <c r="D2654" s="34">
        <v>1.45717874960993E-2</v>
      </c>
      <c r="E2654" s="34">
        <v>6.3752121181295501E-2</v>
      </c>
      <c r="F2654" s="34">
        <v>1.40318611190324E-2</v>
      </c>
      <c r="G2654" s="34">
        <v>0.190044943658145</v>
      </c>
      <c r="H2654" s="35">
        <v>1.0479312566941601</v>
      </c>
      <c r="I2654" s="34">
        <v>9.9387374500393297E-2</v>
      </c>
      <c r="J2654" s="34">
        <v>2.8425994681625599E-2</v>
      </c>
      <c r="K2654" s="36">
        <f>Inputs!$B$12*(1+$B2654)^4</f>
        <v>147081.24570877786</v>
      </c>
      <c r="L2654" s="36">
        <f t="shared" si="410"/>
        <v>14655.261524904019</v>
      </c>
      <c r="M2654" s="36">
        <f t="shared" si="411"/>
        <v>183409.17858600488</v>
      </c>
      <c r="N2654" s="37">
        <f>M2654/Inputs!$B$6</f>
        <v>279.58716247866596</v>
      </c>
      <c r="O2654" s="38">
        <f>IF(N2654&gt;Inputs!$B$4,1,0)</f>
        <v>0</v>
      </c>
      <c r="P2654" s="34">
        <f t="shared" si="412"/>
        <v>7.0961379818767698E-2</v>
      </c>
      <c r="Q2654" s="36">
        <f>Inputs!$B$12*(1+$B2654)^0*$C2654+Inputs!$B$29*(1+$D2654)^0*Inputs!$B$19+Inputs!$B$30*(1+$E2654)^0*Inputs!$B$20+Inputs!$B$31*(1+$F2654)^0*Inputs!$B$21+Inputs!$B$22*(1+Inputs!$B$23)^0</f>
        <v>11438.007772161738</v>
      </c>
      <c r="R2654" s="36">
        <f>Inputs!$B$12*(1+$B2654)^1*$C2654+Inputs!$B$29*(1+$D2654)^1*Inputs!$B$19+Inputs!$B$30*(1+$E2654)^1*Inputs!$B$20+Inputs!$B$31*(1+$F2654)^1*Inputs!$B$21+Inputs!$B$22*(1+Inputs!$B$23)^1</f>
        <v>12498.773595191882</v>
      </c>
      <c r="S2654" s="36">
        <f>Inputs!$B$12*(1+$B2654)^2*$C2654+Inputs!$B$29*(1+$D2654)^2*Inputs!$B$19+Inputs!$B$30*(1+$E2654)^2*Inputs!$B$20+Inputs!$B$31*(1+$F2654)^2*Inputs!$B$21+Inputs!$B$22*(1+Inputs!$B$23)^2</f>
        <v>13784.935933476094</v>
      </c>
      <c r="T2654" s="36">
        <f>Inputs!$B$12*(1+$B2654)^3*$C2654+Inputs!$B$29*(1+$D2654)^3*Inputs!$B$19+Inputs!$B$30*(1+$E2654)^3*Inputs!$B$20+Inputs!$B$31*(1+$F2654)^3*Inputs!$B$21+Inputs!$B$22*(1+Inputs!$B$23)^3</f>
        <v>15351.298702312861</v>
      </c>
      <c r="U2654" s="36">
        <f>Inputs!$B$12*(1+$B2654)^4*$C2654+Inputs!$B$29*(1+$D2654)^4*Inputs!$B$19+Inputs!$B$30*(1+$E2654)^4*Inputs!$B$20+Inputs!$B$31*(1+$F2654)^4*Inputs!$B$21+Inputs!$B$22*(1+Inputs!$B$23)^4</f>
        <v>17266.322868444426</v>
      </c>
      <c r="V2654" s="35">
        <f>Inputs!$B$13/(Q2654*(1-$G2654))</f>
        <v>1.366540154080601</v>
      </c>
      <c r="W2654" s="36">
        <f>Inputs!$B$13</f>
        <v>12660</v>
      </c>
      <c r="X2654" s="36">
        <f t="shared" si="413"/>
        <v>13027.7390124579</v>
      </c>
      <c r="Y2654" s="36">
        <f t="shared" si="414"/>
        <v>13479.002215463477</v>
      </c>
      <c r="Z2654" s="36">
        <f t="shared" si="415"/>
        <v>14020.217402775897</v>
      </c>
      <c r="AA2654" s="36">
        <f t="shared" si="416"/>
        <v>14655.261524904019</v>
      </c>
      <c r="AB2654" s="36">
        <f t="shared" si="417"/>
        <v>51160.652395080549</v>
      </c>
      <c r="AC2654" s="36">
        <f t="shared" si="418"/>
        <v>212395.13591141594</v>
      </c>
      <c r="AD2654" s="36">
        <f t="shared" si="419"/>
        <v>132248.52619092434</v>
      </c>
    </row>
    <row r="2655" spans="1:30" ht="14.25" customHeight="1" x14ac:dyDescent="0.25">
      <c r="A2655" s="16">
        <v>2639</v>
      </c>
      <c r="B2655" s="34">
        <v>0.32476735852113697</v>
      </c>
      <c r="C2655" s="34">
        <v>6.9904076341846103E-2</v>
      </c>
      <c r="D2655" s="34">
        <v>6.6198161590296798E-3</v>
      </c>
      <c r="E2655" s="34">
        <v>3.6692477383019402E-2</v>
      </c>
      <c r="F2655" s="34">
        <v>2.80026543241924E-2</v>
      </c>
      <c r="G2655" s="34">
        <v>0.181733067383712</v>
      </c>
      <c r="H2655" s="35">
        <v>1.1746407490908</v>
      </c>
      <c r="I2655" s="34">
        <v>9.8578549428682202E-2</v>
      </c>
      <c r="J2655" s="34">
        <v>2.6722838655287798E-2</v>
      </c>
      <c r="K2655" s="36">
        <f>Inputs!$B$12*(1+$B2655)^4</f>
        <v>184803.30151955719</v>
      </c>
      <c r="L2655" s="36">
        <f t="shared" si="410"/>
        <v>20815.516631470931</v>
      </c>
      <c r="M2655" s="36">
        <f t="shared" si="411"/>
        <v>246164.98052285172</v>
      </c>
      <c r="N2655" s="37">
        <f>M2655/Inputs!$B$6</f>
        <v>375.25149469946911</v>
      </c>
      <c r="O2655" s="38">
        <f>IF(N2655&gt;Inputs!$B$4,1,0)</f>
        <v>0</v>
      </c>
      <c r="P2655" s="34">
        <f t="shared" si="412"/>
        <v>7.1855710773394407E-2</v>
      </c>
      <c r="Q2655" s="36">
        <f>Inputs!$B$12*(1+$B2655)^0*$C2655+Inputs!$B$29*(1+$D2655)^0*Inputs!$B$19+Inputs!$B$30*(1+$E2655)^0*Inputs!$B$20+Inputs!$B$31*(1+$F2655)^0*Inputs!$B$21+Inputs!$B$22*(1+Inputs!$B$23)^0</f>
        <v>12216.288607937688</v>
      </c>
      <c r="R2655" s="36">
        <f>Inputs!$B$12*(1+$B2655)^1*$C2655+Inputs!$B$29*(1+$D2655)^1*Inputs!$B$19+Inputs!$B$30*(1+$E2655)^1*Inputs!$B$20+Inputs!$B$31*(1+$F2655)^1*Inputs!$B$21+Inputs!$B$22*(1+Inputs!$B$23)^1</f>
        <v>13749.763146822994</v>
      </c>
      <c r="S2655" s="36">
        <f>Inputs!$B$12*(1+$B2655)^2*$C2655+Inputs!$B$29*(1+$D2655)^2*Inputs!$B$19+Inputs!$B$30*(1+$E2655)^2*Inputs!$B$20+Inputs!$B$31*(1+$F2655)^2*Inputs!$B$21+Inputs!$B$22*(1+Inputs!$B$23)^2</f>
        <v>15730.613842910017</v>
      </c>
      <c r="T2655" s="36">
        <f>Inputs!$B$12*(1+$B2655)^3*$C2655+Inputs!$B$29*(1+$D2655)^3*Inputs!$B$19+Inputs!$B$30*(1+$E2655)^3*Inputs!$B$20+Inputs!$B$31*(1+$F2655)^3*Inputs!$B$21+Inputs!$B$22*(1+Inputs!$B$23)^3</f>
        <v>18302.674240563785</v>
      </c>
      <c r="U2655" s="36">
        <f>Inputs!$B$12*(1+$B2655)^4*$C2655+Inputs!$B$29*(1+$D2655)^4*Inputs!$B$19+Inputs!$B$30*(1+$E2655)^4*Inputs!$B$20+Inputs!$B$31*(1+$F2655)^4*Inputs!$B$21+Inputs!$B$22*(1+Inputs!$B$23)^4</f>
        <v>21656.443192560386</v>
      </c>
      <c r="V2655" s="35">
        <f>Inputs!$B$13/(Q2655*(1-$G2655))</f>
        <v>1.2664831624180806</v>
      </c>
      <c r="W2655" s="36">
        <f>Inputs!$B$13</f>
        <v>12660</v>
      </c>
      <c r="X2655" s="36">
        <f t="shared" si="413"/>
        <v>13990.843107345581</v>
      </c>
      <c r="Y2655" s="36">
        <f t="shared" si="414"/>
        <v>15710.879592836753</v>
      </c>
      <c r="Z2655" s="36">
        <f t="shared" si="415"/>
        <v>17935.844450459732</v>
      </c>
      <c r="AA2655" s="36">
        <f t="shared" si="416"/>
        <v>20815.516631470931</v>
      </c>
      <c r="AB2655" s="36">
        <f t="shared" si="417"/>
        <v>60288.879877655418</v>
      </c>
      <c r="AC2655" s="36">
        <f t="shared" si="418"/>
        <v>297426.13487379748</v>
      </c>
      <c r="AD2655" s="36">
        <f t="shared" si="419"/>
        <v>185876.1006451963</v>
      </c>
    </row>
    <row r="2656" spans="1:30" ht="14.25" customHeight="1" x14ac:dyDescent="0.25">
      <c r="A2656" s="16">
        <v>2640</v>
      </c>
      <c r="B2656" s="34">
        <v>0.272320250814582</v>
      </c>
      <c r="C2656" s="34">
        <v>0.110185369200792</v>
      </c>
      <c r="D2656" s="34">
        <v>3.9872725137252499E-2</v>
      </c>
      <c r="E2656" s="34">
        <v>4.6696177519933199E-2</v>
      </c>
      <c r="F2656" s="34">
        <v>2.3333516495987101E-2</v>
      </c>
      <c r="G2656" s="34">
        <v>0.184936280585355</v>
      </c>
      <c r="H2656" s="35">
        <v>0.97257454187414005</v>
      </c>
      <c r="I2656" s="34">
        <v>9.4123351856951795E-2</v>
      </c>
      <c r="J2656" s="34">
        <v>2.8735046219980701E-2</v>
      </c>
      <c r="K2656" s="36">
        <f>Inputs!$B$12*(1+$B2656)^4</f>
        <v>157230.57730094442</v>
      </c>
      <c r="L2656" s="36">
        <f t="shared" si="410"/>
        <v>21050.636381603665</v>
      </c>
      <c r="M2656" s="36">
        <f t="shared" si="411"/>
        <v>273011.19605900103</v>
      </c>
      <c r="N2656" s="37">
        <f>M2656/Inputs!$B$6</f>
        <v>416.17560374847716</v>
      </c>
      <c r="O2656" s="38">
        <f>IF(N2656&gt;Inputs!$B$4,1,0)</f>
        <v>1</v>
      </c>
      <c r="P2656" s="34">
        <f t="shared" si="412"/>
        <v>6.5388305636971095E-2</v>
      </c>
      <c r="Q2656" s="36">
        <f>Inputs!$B$12*(1+$B2656)^0*$C2656+Inputs!$B$29*(1+$D2656)^0*Inputs!$B$19+Inputs!$B$30*(1+$E2656)^0*Inputs!$B$20+Inputs!$B$31*(1+$F2656)^0*Inputs!$B$21+Inputs!$B$22*(1+Inputs!$B$23)^0</f>
        <v>14633.166179474443</v>
      </c>
      <c r="R2656" s="36">
        <f>Inputs!$B$12*(1+$B2656)^1*$C2656+Inputs!$B$29*(1+$D2656)^1*Inputs!$B$19+Inputs!$B$30*(1+$E2656)^1*Inputs!$B$20+Inputs!$B$31*(1+$F2656)^1*Inputs!$B$21+Inputs!$B$22*(1+Inputs!$B$23)^1</f>
        <v>16718.565488177272</v>
      </c>
      <c r="S2656" s="36">
        <f>Inputs!$B$12*(1+$B2656)^2*$C2656+Inputs!$B$29*(1+$D2656)^2*Inputs!$B$19+Inputs!$B$30*(1+$E2656)^2*Inputs!$B$20+Inputs!$B$31*(1+$F2656)^2*Inputs!$B$21+Inputs!$B$22*(1+Inputs!$B$23)^2</f>
        <v>19305.339955576546</v>
      </c>
      <c r="T2656" s="36">
        <f>Inputs!$B$12*(1+$B2656)^3*$C2656+Inputs!$B$29*(1+$D2656)^3*Inputs!$B$19+Inputs!$B$30*(1+$E2656)^3*Inputs!$B$20+Inputs!$B$31*(1+$F2656)^3*Inputs!$B$21+Inputs!$B$22*(1+Inputs!$B$23)^3</f>
        <v>22527.459904334952</v>
      </c>
      <c r="U2656" s="36">
        <f>Inputs!$B$12*(1+$B2656)^4*$C2656+Inputs!$B$29*(1+$D2656)^4*Inputs!$B$19+Inputs!$B$30*(1+$E2656)^4*Inputs!$B$20+Inputs!$B$31*(1+$F2656)^4*Inputs!$B$21+Inputs!$B$22*(1+Inputs!$B$23)^4</f>
        <v>26555.272982918774</v>
      </c>
      <c r="V2656" s="35">
        <f>Inputs!$B$13/(Q2656*(1-$G2656))</f>
        <v>1.0614605038999685</v>
      </c>
      <c r="W2656" s="36">
        <f>Inputs!$B$13</f>
        <v>12660</v>
      </c>
      <c r="X2656" s="36">
        <f t="shared" si="413"/>
        <v>14161.39428359782</v>
      </c>
      <c r="Y2656" s="36">
        <f t="shared" si="414"/>
        <v>16002.854310033217</v>
      </c>
      <c r="Z2656" s="36">
        <f t="shared" si="415"/>
        <v>18265.763568536171</v>
      </c>
      <c r="AA2656" s="36">
        <f t="shared" si="416"/>
        <v>21050.636381603665</v>
      </c>
      <c r="AB2656" s="36">
        <f t="shared" si="417"/>
        <v>61790.123032146192</v>
      </c>
      <c r="AC2656" s="36">
        <f t="shared" si="418"/>
        <v>331183.49191089661</v>
      </c>
      <c r="AD2656" s="36">
        <f t="shared" si="419"/>
        <v>211221.07302685481</v>
      </c>
    </row>
    <row r="2657" spans="1:30" ht="14.25" customHeight="1" x14ac:dyDescent="0.25">
      <c r="A2657" s="16">
        <v>2641</v>
      </c>
      <c r="B2657" s="34">
        <v>0.17561115567800001</v>
      </c>
      <c r="C2657" s="34">
        <v>9.7802687116063894E-2</v>
      </c>
      <c r="D2657" s="34">
        <v>2.55444159718974E-2</v>
      </c>
      <c r="E2657" s="34">
        <v>2.4601037302325001E-2</v>
      </c>
      <c r="F2657" s="34">
        <v>6.63908634799987E-3</v>
      </c>
      <c r="G2657" s="34">
        <v>0.18275385411269601</v>
      </c>
      <c r="H2657" s="35">
        <v>0.98439767973144698</v>
      </c>
      <c r="I2657" s="34">
        <v>0.108731046796539</v>
      </c>
      <c r="J2657" s="34">
        <v>2.4869114867655199E-2</v>
      </c>
      <c r="K2657" s="36">
        <f>Inputs!$B$12*(1+$B2657)^4</f>
        <v>114605.6542061556</v>
      </c>
      <c r="L2657" s="36">
        <f t="shared" si="410"/>
        <v>15824.14136483881</v>
      </c>
      <c r="M2657" s="36">
        <f t="shared" si="411"/>
        <v>167229.18371396099</v>
      </c>
      <c r="N2657" s="37">
        <f>M2657/Inputs!$B$6</f>
        <v>254.92253614933077</v>
      </c>
      <c r="O2657" s="38">
        <f>IF(N2657&gt;Inputs!$B$4,1,0)</f>
        <v>0</v>
      </c>
      <c r="P2657" s="34">
        <f t="shared" si="412"/>
        <v>8.3861931928883804E-2</v>
      </c>
      <c r="Q2657" s="36">
        <f>Inputs!$B$12*(1+$B2657)^0*$C2657+Inputs!$B$29*(1+$D2657)^0*Inputs!$B$19+Inputs!$B$30*(1+$E2657)^0*Inputs!$B$20+Inputs!$B$31*(1+$F2657)^0*Inputs!$B$21+Inputs!$B$22*(1+Inputs!$B$23)^0</f>
        <v>13890.205254390756</v>
      </c>
      <c r="R2657" s="36">
        <f>Inputs!$B$12*(1+$B2657)^1*$C2657+Inputs!$B$29*(1+$D2657)^1*Inputs!$B$19+Inputs!$B$30*(1+$E2657)^1*Inputs!$B$20+Inputs!$B$31*(1+$F2657)^1*Inputs!$B$21+Inputs!$B$22*(1+Inputs!$B$23)^1</f>
        <v>15027.703983783726</v>
      </c>
      <c r="S2657" s="36">
        <f>Inputs!$B$12*(1+$B2657)^2*$C2657+Inputs!$B$29*(1+$D2657)^2*Inputs!$B$19+Inputs!$B$30*(1+$E2657)^2*Inputs!$B$20+Inputs!$B$31*(1+$F2657)^2*Inputs!$B$21+Inputs!$B$22*(1+Inputs!$B$23)^2</f>
        <v>16347.973286242261</v>
      </c>
      <c r="T2657" s="36">
        <f>Inputs!$B$12*(1+$B2657)^3*$C2657+Inputs!$B$29*(1+$D2657)^3*Inputs!$B$19+Inputs!$B$30*(1+$E2657)^3*Inputs!$B$20+Inputs!$B$31*(1+$F2657)^3*Inputs!$B$21+Inputs!$B$22*(1+Inputs!$B$23)^3</f>
        <v>17882.825068583668</v>
      </c>
      <c r="U2657" s="36">
        <f>Inputs!$B$12*(1+$B2657)^4*$C2657+Inputs!$B$29*(1+$D2657)^4*Inputs!$B$19+Inputs!$B$30*(1+$E2657)^4*Inputs!$B$20+Inputs!$B$31*(1+$F2657)^4*Inputs!$B$21+Inputs!$B$22*(1+Inputs!$B$23)^4</f>
        <v>19669.652687115253</v>
      </c>
      <c r="V2657" s="35">
        <f>Inputs!$B$13/(Q2657*(1-$G2657))</f>
        <v>1.1152498184828457</v>
      </c>
      <c r="W2657" s="36">
        <f>Inputs!$B$13</f>
        <v>12660</v>
      </c>
      <c r="X2657" s="36">
        <f t="shared" si="413"/>
        <v>13294.994902212162</v>
      </c>
      <c r="Y2657" s="36">
        <f t="shared" si="414"/>
        <v>14025.979301307865</v>
      </c>
      <c r="Z2657" s="36">
        <f t="shared" si="415"/>
        <v>14864.737307267073</v>
      </c>
      <c r="AA2657" s="36">
        <f t="shared" si="416"/>
        <v>15824.14136483881</v>
      </c>
      <c r="AB2657" s="36">
        <f t="shared" si="417"/>
        <v>51806.105505349187</v>
      </c>
      <c r="AC2657" s="36">
        <f t="shared" si="418"/>
        <v>193385.40600132887</v>
      </c>
      <c r="AD2657" s="36">
        <f t="shared" si="419"/>
        <v>115423.0782086118</v>
      </c>
    </row>
    <row r="2658" spans="1:30" ht="14.25" customHeight="1" x14ac:dyDescent="0.25">
      <c r="A2658" s="16">
        <v>2642</v>
      </c>
      <c r="B2658" s="34">
        <v>0.219968125586082</v>
      </c>
      <c r="C2658" s="34">
        <v>0.10106676359349299</v>
      </c>
      <c r="D2658" s="34">
        <v>2.6720505121794299E-2</v>
      </c>
      <c r="E2658" s="34">
        <v>2.4084436635661899E-2</v>
      </c>
      <c r="F2658" s="34">
        <v>2.3281916999373199E-2</v>
      </c>
      <c r="G2658" s="34">
        <v>0.19282869690471799</v>
      </c>
      <c r="H2658" s="35">
        <v>1.0078180444802101</v>
      </c>
      <c r="I2658" s="34">
        <v>9.2458956568699402E-2</v>
      </c>
      <c r="J2658" s="34">
        <v>3.3435903354013599E-2</v>
      </c>
      <c r="K2658" s="36">
        <f>Inputs!$B$12*(1+$B2658)^4</f>
        <v>132906.18316259261</v>
      </c>
      <c r="L2658" s="36">
        <f t="shared" si="410"/>
        <v>18074.459660621087</v>
      </c>
      <c r="M2658" s="36">
        <f t="shared" si="411"/>
        <v>260979.35350691975</v>
      </c>
      <c r="N2658" s="37">
        <f>M2658/Inputs!$B$6</f>
        <v>397.83438034591427</v>
      </c>
      <c r="O2658" s="38">
        <f>IF(N2658&gt;Inputs!$B$4,1,0)</f>
        <v>1</v>
      </c>
      <c r="P2658" s="34">
        <f t="shared" si="412"/>
        <v>5.9023053214685803E-2</v>
      </c>
      <c r="Q2658" s="36">
        <f>Inputs!$B$12*(1+$B2658)^0*$C2658+Inputs!$B$29*(1+$D2658)^0*Inputs!$B$19+Inputs!$B$30*(1+$E2658)^0*Inputs!$B$20+Inputs!$B$31*(1+$F2658)^0*Inputs!$B$21+Inputs!$B$22*(1+Inputs!$B$23)^0</f>
        <v>14086.049843036501</v>
      </c>
      <c r="R2658" s="36">
        <f>Inputs!$B$12*(1+$B2658)^1*$C2658+Inputs!$B$29*(1+$D2658)^1*Inputs!$B$19+Inputs!$B$30*(1+$E2658)^1*Inputs!$B$20+Inputs!$B$31*(1+$F2658)^1*Inputs!$B$21+Inputs!$B$22*(1+Inputs!$B$23)^1</f>
        <v>15604.612639683171</v>
      </c>
      <c r="S2658" s="36">
        <f>Inputs!$B$12*(1+$B2658)^2*$C2658+Inputs!$B$29*(1+$D2658)^2*Inputs!$B$19+Inputs!$B$30*(1+$E2658)^2*Inputs!$B$20+Inputs!$B$31*(1+$F2658)^2*Inputs!$B$21+Inputs!$B$22*(1+Inputs!$B$23)^2</f>
        <v>17420.77593102894</v>
      </c>
      <c r="T2658" s="36">
        <f>Inputs!$B$12*(1+$B2658)^3*$C2658+Inputs!$B$29*(1+$D2658)^3*Inputs!$B$19+Inputs!$B$30*(1+$E2658)^3*Inputs!$B$20+Inputs!$B$31*(1+$F2658)^3*Inputs!$B$21+Inputs!$B$22*(1+Inputs!$B$23)^3</f>
        <v>19599.174047501758</v>
      </c>
      <c r="U2658" s="36">
        <f>Inputs!$B$12*(1+$B2658)^4*$C2658+Inputs!$B$29*(1+$D2658)^4*Inputs!$B$19+Inputs!$B$30*(1+$E2658)^4*Inputs!$B$20+Inputs!$B$31*(1+$F2658)^4*Inputs!$B$21+Inputs!$B$22*(1+Inputs!$B$23)^4</f>
        <v>22218.640375580711</v>
      </c>
      <c r="V2658" s="35">
        <f>Inputs!$B$13/(Q2658*(1-$G2658))</f>
        <v>1.1134706440154429</v>
      </c>
      <c r="W2658" s="36">
        <f>Inputs!$B$13</f>
        <v>12660</v>
      </c>
      <c r="X2658" s="36">
        <f t="shared" si="413"/>
        <v>13692.136501621246</v>
      </c>
      <c r="Y2658" s="36">
        <f t="shared" si="414"/>
        <v>14914.303912852007</v>
      </c>
      <c r="Z2658" s="36">
        <f t="shared" si="415"/>
        <v>16361.424614205856</v>
      </c>
      <c r="AA2658" s="36">
        <f t="shared" si="416"/>
        <v>18074.459660621087</v>
      </c>
      <c r="AB2658" s="36">
        <f t="shared" si="417"/>
        <v>57602.488286709304</v>
      </c>
      <c r="AC2658" s="36">
        <f t="shared" si="418"/>
        <v>316466.10145816841</v>
      </c>
      <c r="AD2658" s="36">
        <f t="shared" si="419"/>
        <v>203376.86522021046</v>
      </c>
    </row>
    <row r="2659" spans="1:30" ht="14.25" customHeight="1" x14ac:dyDescent="0.25">
      <c r="A2659" s="16">
        <v>2643</v>
      </c>
      <c r="B2659" s="34">
        <v>0.34250954142189</v>
      </c>
      <c r="C2659" s="34">
        <v>8.07080788649579E-2</v>
      </c>
      <c r="D2659" s="34">
        <v>4.1019578003499299E-2</v>
      </c>
      <c r="E2659" s="34">
        <v>2.2250877122930699E-2</v>
      </c>
      <c r="F2659" s="34">
        <v>-4.3020679341699702E-3</v>
      </c>
      <c r="G2659" s="34">
        <v>0.17703065450337299</v>
      </c>
      <c r="H2659" s="35">
        <v>1.1059761818679901</v>
      </c>
      <c r="I2659" s="34">
        <v>9.1672683923622406E-2</v>
      </c>
      <c r="J2659" s="34">
        <v>2.8471111760692201E-2</v>
      </c>
      <c r="K2659" s="36">
        <f>Inputs!$B$12*(1+$B2659)^4</f>
        <v>194904.00991943214</v>
      </c>
      <c r="L2659" s="36">
        <f t="shared" si="410"/>
        <v>22020.115522683824</v>
      </c>
      <c r="M2659" s="36">
        <f t="shared" si="411"/>
        <v>294226.4220985031</v>
      </c>
      <c r="N2659" s="37">
        <f>M2659/Inputs!$B$6</f>
        <v>448.51588734527911</v>
      </c>
      <c r="O2659" s="38">
        <f>IF(N2659&gt;Inputs!$B$4,1,0)</f>
        <v>1</v>
      </c>
      <c r="P2659" s="34">
        <f t="shared" si="412"/>
        <v>6.3201572162930209E-2</v>
      </c>
      <c r="Q2659" s="36">
        <f>Inputs!$B$12*(1+$B2659)^0*$C2659+Inputs!$B$29*(1+$D2659)^0*Inputs!$B$19+Inputs!$B$30*(1+$E2659)^0*Inputs!$B$20+Inputs!$B$31*(1+$F2659)^0*Inputs!$B$21+Inputs!$B$22*(1+Inputs!$B$23)^0</f>
        <v>12864.528759324396</v>
      </c>
      <c r="R2659" s="36">
        <f>Inputs!$B$12*(1+$B2659)^1*$C2659+Inputs!$B$29*(1+$D2659)^1*Inputs!$B$19+Inputs!$B$30*(1+$E2659)^1*Inputs!$B$20+Inputs!$B$31*(1+$F2659)^1*Inputs!$B$21+Inputs!$B$22*(1+Inputs!$B$23)^1</f>
        <v>14625.883603896364</v>
      </c>
      <c r="S2659" s="36">
        <f>Inputs!$B$12*(1+$B2659)^2*$C2659+Inputs!$B$29*(1+$D2659)^2*Inputs!$B$19+Inputs!$B$30*(1+$E2659)^2*Inputs!$B$20+Inputs!$B$31*(1+$F2659)^2*Inputs!$B$21+Inputs!$B$22*(1+Inputs!$B$23)^2</f>
        <v>16960.130807372552</v>
      </c>
      <c r="T2659" s="36">
        <f>Inputs!$B$12*(1+$B2659)^3*$C2659+Inputs!$B$29*(1+$D2659)^3*Inputs!$B$19+Inputs!$B$30*(1+$E2659)^3*Inputs!$B$20+Inputs!$B$31*(1+$F2659)^3*Inputs!$B$21+Inputs!$B$22*(1+Inputs!$B$23)^3</f>
        <v>20062.037909684681</v>
      </c>
      <c r="U2659" s="36">
        <f>Inputs!$B$12*(1+$B2659)^4*$C2659+Inputs!$B$29*(1+$D2659)^4*Inputs!$B$19+Inputs!$B$30*(1+$E2659)^4*Inputs!$B$20+Inputs!$B$31*(1+$F2659)^4*Inputs!$B$21+Inputs!$B$22*(1+Inputs!$B$23)^4</f>
        <v>24193.024222119901</v>
      </c>
      <c r="V2659" s="35">
        <f>Inputs!$B$13/(Q2659*(1-$G2659))</f>
        <v>1.1957934352257942</v>
      </c>
      <c r="W2659" s="36">
        <f>Inputs!$B$13</f>
        <v>12660</v>
      </c>
      <c r="X2659" s="36">
        <f t="shared" si="413"/>
        <v>14123.076866797481</v>
      </c>
      <c r="Y2659" s="36">
        <f t="shared" si="414"/>
        <v>16063.667776312608</v>
      </c>
      <c r="Z2659" s="36">
        <f t="shared" si="415"/>
        <v>18630.886476711239</v>
      </c>
      <c r="AA2659" s="36">
        <f t="shared" si="416"/>
        <v>22020.115522683824</v>
      </c>
      <c r="AB2659" s="36">
        <f t="shared" si="417"/>
        <v>63114.903231011369</v>
      </c>
      <c r="AC2659" s="36">
        <f t="shared" si="418"/>
        <v>358330.52751173085</v>
      </c>
      <c r="AD2659" s="36">
        <f t="shared" si="419"/>
        <v>231111.51886749174</v>
      </c>
    </row>
    <row r="2660" spans="1:30" ht="14.25" customHeight="1" x14ac:dyDescent="0.25">
      <c r="A2660" s="16">
        <v>2644</v>
      </c>
      <c r="B2660" s="34">
        <v>0.22454792437934301</v>
      </c>
      <c r="C2660" s="34">
        <v>7.4473226649547294E-2</v>
      </c>
      <c r="D2660" s="34">
        <v>1.7996789292516201E-2</v>
      </c>
      <c r="E2660" s="34">
        <v>6.5717279287410002E-2</v>
      </c>
      <c r="F2660" s="34">
        <v>-1.74088692709143E-3</v>
      </c>
      <c r="G2660" s="34">
        <v>0.20927623458417499</v>
      </c>
      <c r="H2660" s="35">
        <v>1.0966889317661099</v>
      </c>
      <c r="I2660" s="34">
        <v>9.39202570718672E-2</v>
      </c>
      <c r="J2660" s="34">
        <v>1.8191908349292799E-2</v>
      </c>
      <c r="K2660" s="36">
        <f>Inputs!$B$12*(1+$B2660)^4</f>
        <v>134913.1853997962</v>
      </c>
      <c r="L2660" s="36">
        <f t="shared" si="410"/>
        <v>16234.646090318503</v>
      </c>
      <c r="M2660" s="36">
        <f t="shared" si="411"/>
        <v>193751.67528286873</v>
      </c>
      <c r="N2660" s="37">
        <f>M2660/Inputs!$B$6</f>
        <v>295.35316354095841</v>
      </c>
      <c r="O2660" s="38">
        <f>IF(N2660&gt;Inputs!$B$4,1,0)</f>
        <v>0</v>
      </c>
      <c r="P2660" s="34">
        <f t="shared" si="412"/>
        <v>7.5728348722574404E-2</v>
      </c>
      <c r="Q2660" s="36">
        <f>Inputs!$B$12*(1+$B2660)^0*$C2660+Inputs!$B$29*(1+$D2660)^0*Inputs!$B$19+Inputs!$B$30*(1+$E2660)^0*Inputs!$B$20+Inputs!$B$31*(1+$F2660)^0*Inputs!$B$21+Inputs!$B$22*(1+Inputs!$B$23)^0</f>
        <v>12490.437626399758</v>
      </c>
      <c r="R2660" s="36">
        <f>Inputs!$B$12*(1+$B2660)^1*$C2660+Inputs!$B$29*(1+$D2660)^1*Inputs!$B$19+Inputs!$B$30*(1+$E2660)^1*Inputs!$B$20+Inputs!$B$31*(1+$F2660)^1*Inputs!$B$21+Inputs!$B$22*(1+Inputs!$B$23)^1</f>
        <v>13641.288453222514</v>
      </c>
      <c r="S2660" s="36">
        <f>Inputs!$B$12*(1+$B2660)^2*$C2660+Inputs!$B$29*(1+$D2660)^2*Inputs!$B$19+Inputs!$B$30*(1+$E2660)^2*Inputs!$B$20+Inputs!$B$31*(1+$F2660)^2*Inputs!$B$21+Inputs!$B$22*(1+Inputs!$B$23)^2</f>
        <v>15027.297137161455</v>
      </c>
      <c r="T2660" s="36">
        <f>Inputs!$B$12*(1+$B2660)^3*$C2660+Inputs!$B$29*(1+$D2660)^3*Inputs!$B$19+Inputs!$B$30*(1+$E2660)^3*Inputs!$B$20+Inputs!$B$31*(1+$F2660)^3*Inputs!$B$21+Inputs!$B$22*(1+Inputs!$B$23)^3</f>
        <v>16699.72486854688</v>
      </c>
      <c r="U2660" s="36">
        <f>Inputs!$B$12*(1+$B2660)^4*$C2660+Inputs!$B$29*(1+$D2660)^4*Inputs!$B$19+Inputs!$B$30*(1+$E2660)^4*Inputs!$B$20+Inputs!$B$31*(1+$F2660)^4*Inputs!$B$21+Inputs!$B$22*(1+Inputs!$B$23)^4</f>
        <v>18721.238384813478</v>
      </c>
      <c r="V2660" s="35">
        <f>Inputs!$B$13/(Q2660*(1-$G2660))</f>
        <v>1.281832441673908</v>
      </c>
      <c r="W2660" s="36">
        <f>Inputs!$B$13</f>
        <v>12660</v>
      </c>
      <c r="X2660" s="36">
        <f t="shared" si="413"/>
        <v>13327.211858782057</v>
      </c>
      <c r="Y2660" s="36">
        <f t="shared" si="414"/>
        <v>14131.319915406812</v>
      </c>
      <c r="Z2660" s="36">
        <f t="shared" si="415"/>
        <v>15092.833002925563</v>
      </c>
      <c r="AA2660" s="36">
        <f t="shared" si="416"/>
        <v>16234.646090318503</v>
      </c>
      <c r="AB2660" s="36">
        <f t="shared" si="417"/>
        <v>54408.514744317232</v>
      </c>
      <c r="AC2660" s="36">
        <f t="shared" si="418"/>
        <v>218280.01749560452</v>
      </c>
      <c r="AD2660" s="36">
        <f t="shared" si="419"/>
        <v>139343.16053855151</v>
      </c>
    </row>
    <row r="2661" spans="1:30" ht="14.25" customHeight="1" x14ac:dyDescent="0.25">
      <c r="A2661" s="16">
        <v>2645</v>
      </c>
      <c r="B2661" s="34">
        <v>0.40892891061315301</v>
      </c>
      <c r="C2661" s="34">
        <v>9.7364386013929397E-2</v>
      </c>
      <c r="D2661" s="34">
        <v>3.4911925038733298E-2</v>
      </c>
      <c r="E2661" s="34">
        <v>2.7891564914163801E-2</v>
      </c>
      <c r="F2661" s="34">
        <v>3.6618835738916597E-2</v>
      </c>
      <c r="G2661" s="34">
        <v>0.18188552592648299</v>
      </c>
      <c r="H2661" s="35">
        <v>1.09887771161992</v>
      </c>
      <c r="I2661" s="34">
        <v>0.10010595899746599</v>
      </c>
      <c r="J2661" s="34">
        <v>2.3532934417126301E-2</v>
      </c>
      <c r="K2661" s="36">
        <f>Inputs!$B$12*(1+$B2661)^4</f>
        <v>236432.71721399398</v>
      </c>
      <c r="L2661" s="36">
        <f t="shared" si="410"/>
        <v>28974.211507778171</v>
      </c>
      <c r="M2661" s="36">
        <f t="shared" si="411"/>
        <v>311570.75812769297</v>
      </c>
      <c r="N2661" s="37">
        <f>M2661/Inputs!$B$6</f>
        <v>474.95542397514174</v>
      </c>
      <c r="O2661" s="38">
        <f>IF(N2661&gt;Inputs!$B$4,1,0)</f>
        <v>1</v>
      </c>
      <c r="P2661" s="34">
        <f t="shared" si="412"/>
        <v>7.6573024580339696E-2</v>
      </c>
      <c r="Q2661" s="36">
        <f>Inputs!$B$12*(1+$B2661)^0*$C2661+Inputs!$B$29*(1+$D2661)^0*Inputs!$B$19+Inputs!$B$30*(1+$E2661)^0*Inputs!$B$20+Inputs!$B$31*(1+$F2661)^0*Inputs!$B$21+Inputs!$B$22*(1+Inputs!$B$23)^0</f>
        <v>13863.907188262685</v>
      </c>
      <c r="R2661" s="36">
        <f>Inputs!$B$12*(1+$B2661)^1*$C2661+Inputs!$B$29*(1+$D2661)^1*Inputs!$B$19+Inputs!$B$30*(1+$E2661)^1*Inputs!$B$20+Inputs!$B$31*(1+$F2661)^1*Inputs!$B$21+Inputs!$B$22*(1+Inputs!$B$23)^1</f>
        <v>16534.256224261841</v>
      </c>
      <c r="S2661" s="36">
        <f>Inputs!$B$12*(1+$B2661)^2*$C2661+Inputs!$B$29*(1+$D2661)^2*Inputs!$B$19+Inputs!$B$30*(1+$E2661)^2*Inputs!$B$20+Inputs!$B$31*(1+$F2661)^2*Inputs!$B$21+Inputs!$B$22*(1+Inputs!$B$23)^2</f>
        <v>20191.453445105741</v>
      </c>
      <c r="T2661" s="36">
        <f>Inputs!$B$12*(1+$B2661)^3*$C2661+Inputs!$B$29*(1+$D2661)^3*Inputs!$B$19+Inputs!$B$30*(1+$E2661)^3*Inputs!$B$20+Inputs!$B$31*(1+$F2661)^3*Inputs!$B$21+Inputs!$B$22*(1+Inputs!$B$23)^3</f>
        <v>25235.332994276199</v>
      </c>
      <c r="U2661" s="36">
        <f>Inputs!$B$12*(1+$B2661)^4*$C2661+Inputs!$B$29*(1+$D2661)^4*Inputs!$B$19+Inputs!$B$30*(1+$E2661)^4*Inputs!$B$20+Inputs!$B$31*(1+$F2661)^4*Inputs!$B$21+Inputs!$B$22*(1+Inputs!$B$23)^4</f>
        <v>32229.100527347917</v>
      </c>
      <c r="V2661" s="35">
        <f>Inputs!$B$13/(Q2661*(1-$G2661))</f>
        <v>1.116179359096668</v>
      </c>
      <c r="W2661" s="36">
        <f>Inputs!$B$13</f>
        <v>12660</v>
      </c>
      <c r="X2661" s="36">
        <f t="shared" si="413"/>
        <v>15039.953097298659</v>
      </c>
      <c r="Y2661" s="36">
        <f t="shared" si="414"/>
        <v>18295.175623304865</v>
      </c>
      <c r="Z2661" s="36">
        <f t="shared" si="415"/>
        <v>22776.060036183229</v>
      </c>
      <c r="AA2661" s="36">
        <f t="shared" si="416"/>
        <v>28974.211507778171</v>
      </c>
      <c r="AB2661" s="36">
        <f t="shared" si="417"/>
        <v>71209.172581761421</v>
      </c>
      <c r="AC2661" s="36">
        <f t="shared" si="418"/>
        <v>387291.21501350391</v>
      </c>
      <c r="AD2661" s="36">
        <f t="shared" si="419"/>
        <v>240361.58554593154</v>
      </c>
    </row>
    <row r="2662" spans="1:30" ht="14.25" customHeight="1" x14ac:dyDescent="0.25">
      <c r="A2662" s="16">
        <v>2646</v>
      </c>
      <c r="B2662" s="34">
        <v>0.361600876126703</v>
      </c>
      <c r="C2662" s="34">
        <v>6.0798710749025701E-2</v>
      </c>
      <c r="D2662" s="34">
        <v>2.37560727374653E-2</v>
      </c>
      <c r="E2662" s="34">
        <v>4.19278757588726E-2</v>
      </c>
      <c r="F2662" s="34">
        <v>1.00041007626462E-2</v>
      </c>
      <c r="G2662" s="34">
        <v>0.17863542226048201</v>
      </c>
      <c r="H2662" s="35">
        <v>1.12639991991602</v>
      </c>
      <c r="I2662" s="34">
        <v>9.2697570302800597E-2</v>
      </c>
      <c r="J2662" s="34">
        <v>2.56151283043883E-2</v>
      </c>
      <c r="K2662" s="36">
        <f>Inputs!$B$12*(1+$B2662)^4</f>
        <v>206229.3814281557</v>
      </c>
      <c r="L2662" s="36">
        <f t="shared" si="410"/>
        <v>19640.032823486687</v>
      </c>
      <c r="M2662" s="36">
        <f t="shared" si="411"/>
        <v>252099.31499057382</v>
      </c>
      <c r="N2662" s="37">
        <f>M2662/Inputs!$B$6</f>
        <v>384.29773626611865</v>
      </c>
      <c r="O2662" s="38">
        <f>IF(N2662&gt;Inputs!$B$4,1,0)</f>
        <v>0</v>
      </c>
      <c r="P2662" s="34">
        <f t="shared" si="412"/>
        <v>6.708244199841229E-2</v>
      </c>
      <c r="Q2662" s="36">
        <f>Inputs!$B$12*(1+$B2662)^0*$C2662+Inputs!$B$29*(1+$D2662)^0*Inputs!$B$19+Inputs!$B$30*(1+$E2662)^0*Inputs!$B$20+Inputs!$B$31*(1+$F2662)^0*Inputs!$B$21+Inputs!$B$22*(1+Inputs!$B$23)^0</f>
        <v>11669.966672368464</v>
      </c>
      <c r="R2662" s="36">
        <f>Inputs!$B$12*(1+$B2662)^1*$C2662+Inputs!$B$29*(1+$D2662)^1*Inputs!$B$19+Inputs!$B$30*(1+$E2662)^1*Inputs!$B$20+Inputs!$B$31*(1+$F2662)^1*Inputs!$B$21+Inputs!$B$22*(1+Inputs!$B$23)^1</f>
        <v>13148.825228206622</v>
      </c>
      <c r="S2662" s="36">
        <f>Inputs!$B$12*(1+$B2662)^2*$C2662+Inputs!$B$29*(1+$D2662)^2*Inputs!$B$19+Inputs!$B$30*(1+$E2662)^2*Inputs!$B$20+Inputs!$B$31*(1+$F2662)^2*Inputs!$B$21+Inputs!$B$22*(1+Inputs!$B$23)^2</f>
        <v>15109.324958274199</v>
      </c>
      <c r="T2662" s="36">
        <f>Inputs!$B$12*(1+$B2662)^3*$C2662+Inputs!$B$29*(1+$D2662)^3*Inputs!$B$19+Inputs!$B$30*(1+$E2662)^3*Inputs!$B$20+Inputs!$B$31*(1+$F2662)^3*Inputs!$B$21+Inputs!$B$22*(1+Inputs!$B$23)^3</f>
        <v>17724.115667880527</v>
      </c>
      <c r="U2662" s="36">
        <f>Inputs!$B$12*(1+$B2662)^4*$C2662+Inputs!$B$29*(1+$D2662)^4*Inputs!$B$19+Inputs!$B$30*(1+$E2662)^4*Inputs!$B$20+Inputs!$B$31*(1+$F2662)^4*Inputs!$B$21+Inputs!$B$22*(1+Inputs!$B$23)^4</f>
        <v>21228.22239701388</v>
      </c>
      <c r="V2662" s="35">
        <f>Inputs!$B$13/(Q2662*(1-$G2662))</f>
        <v>1.3207728119783009</v>
      </c>
      <c r="W2662" s="36">
        <f>Inputs!$B$13</f>
        <v>12660</v>
      </c>
      <c r="X2662" s="36">
        <f t="shared" si="413"/>
        <v>13739.513202936869</v>
      </c>
      <c r="Y2662" s="36">
        <f t="shared" si="414"/>
        <v>15185.030212756099</v>
      </c>
      <c r="Z2662" s="36">
        <f t="shared" si="415"/>
        <v>17105.504093159216</v>
      </c>
      <c r="AA2662" s="36">
        <f t="shared" si="416"/>
        <v>19640.032823486687</v>
      </c>
      <c r="AB2662" s="36">
        <f t="shared" si="417"/>
        <v>59338.889281193144</v>
      </c>
      <c r="AC2662" s="36">
        <f t="shared" si="418"/>
        <v>300274.0237846357</v>
      </c>
      <c r="AD2662" s="36">
        <f t="shared" si="419"/>
        <v>192760.42570938068</v>
      </c>
    </row>
    <row r="2663" spans="1:30" ht="14.25" customHeight="1" x14ac:dyDescent="0.25">
      <c r="A2663" s="16">
        <v>2647</v>
      </c>
      <c r="B2663" s="34">
        <v>0.34671595623834101</v>
      </c>
      <c r="C2663" s="34">
        <v>0.110208511847964</v>
      </c>
      <c r="D2663" s="34">
        <v>1.36997528869801E-2</v>
      </c>
      <c r="E2663" s="34">
        <v>4.0157844202708397E-2</v>
      </c>
      <c r="F2663" s="34">
        <v>1.1101412353877399E-2</v>
      </c>
      <c r="G2663" s="34">
        <v>0.21244380287987799</v>
      </c>
      <c r="H2663" s="35">
        <v>1.0411771451084899</v>
      </c>
      <c r="I2663" s="34">
        <v>9.3842531760321798E-2</v>
      </c>
      <c r="J2663" s="34">
        <v>2.1696233243268599E-2</v>
      </c>
      <c r="K2663" s="36">
        <f>Inputs!$B$12*(1+$B2663)^4</f>
        <v>197358.24453203508</v>
      </c>
      <c r="L2663" s="36">
        <f t="shared" si="410"/>
        <v>24845.884683847267</v>
      </c>
      <c r="M2663" s="36">
        <f t="shared" si="411"/>
        <v>291615.73968245904</v>
      </c>
      <c r="N2663" s="37">
        <f>M2663/Inputs!$B$6</f>
        <v>444.53618854033391</v>
      </c>
      <c r="O2663" s="38">
        <f>IF(N2663&gt;Inputs!$B$4,1,0)</f>
        <v>1</v>
      </c>
      <c r="P2663" s="34">
        <f t="shared" si="412"/>
        <v>7.2146298517053203E-2</v>
      </c>
      <c r="Q2663" s="36">
        <f>Inputs!$B$12*(1+$B2663)^0*$C2663+Inputs!$B$29*(1+$D2663)^0*Inputs!$B$19+Inputs!$B$30*(1+$E2663)^0*Inputs!$B$20+Inputs!$B$31*(1+$F2663)^0*Inputs!$B$21+Inputs!$B$22*(1+Inputs!$B$23)^0</f>
        <v>14634.554738304763</v>
      </c>
      <c r="R2663" s="36">
        <f>Inputs!$B$12*(1+$B2663)^1*$C2663+Inputs!$B$29*(1+$D2663)^1*Inputs!$B$19+Inputs!$B$30*(1+$E2663)^1*Inputs!$B$20+Inputs!$B$31*(1+$F2663)^1*Inputs!$B$21+Inputs!$B$22*(1+Inputs!$B$23)^1</f>
        <v>17054.319080219171</v>
      </c>
      <c r="S2663" s="36">
        <f>Inputs!$B$12*(1+$B2663)^2*$C2663+Inputs!$B$29*(1+$D2663)^2*Inputs!$B$19+Inputs!$B$30*(1+$E2663)^2*Inputs!$B$20+Inputs!$B$31*(1+$F2663)^2*Inputs!$B$21+Inputs!$B$22*(1+Inputs!$B$23)^2</f>
        <v>20272.139826057384</v>
      </c>
      <c r="T2663" s="36">
        <f>Inputs!$B$12*(1+$B2663)^3*$C2663+Inputs!$B$29*(1+$D2663)^3*Inputs!$B$19+Inputs!$B$30*(1+$E2663)^3*Inputs!$B$20+Inputs!$B$31*(1+$F2663)^3*Inputs!$B$21+Inputs!$B$22*(1+Inputs!$B$23)^3</f>
        <v>24563.737598169697</v>
      </c>
      <c r="U2663" s="36">
        <f>Inputs!$B$12*(1+$B2663)^4*$C2663+Inputs!$B$29*(1+$D2663)^4*Inputs!$B$19+Inputs!$B$30*(1+$E2663)^4*Inputs!$B$20+Inputs!$B$31*(1+$F2663)^4*Inputs!$B$21+Inputs!$B$22*(1+Inputs!$B$23)^4</f>
        <v>30300.39469242117</v>
      </c>
      <c r="V2663" s="35">
        <f>Inputs!$B$13/(Q2663*(1-$G2663))</f>
        <v>1.0984306407463125</v>
      </c>
      <c r="W2663" s="36">
        <f>Inputs!$B$13</f>
        <v>12660</v>
      </c>
      <c r="X2663" s="36">
        <f t="shared" si="413"/>
        <v>14561.033430756877</v>
      </c>
      <c r="Y2663" s="36">
        <f t="shared" si="414"/>
        <v>17079.899865785388</v>
      </c>
      <c r="Z2663" s="36">
        <f t="shared" si="415"/>
        <v>20418.805826431431</v>
      </c>
      <c r="AA2663" s="36">
        <f t="shared" si="416"/>
        <v>24845.884683847267</v>
      </c>
      <c r="AB2663" s="36">
        <f t="shared" si="417"/>
        <v>66923.44833277617</v>
      </c>
      <c r="AC2663" s="36">
        <f t="shared" si="418"/>
        <v>351853.76540257491</v>
      </c>
      <c r="AD2663" s="36">
        <f t="shared" si="419"/>
        <v>224692.29134968284</v>
      </c>
    </row>
    <row r="2664" spans="1:30" ht="14.25" customHeight="1" x14ac:dyDescent="0.25">
      <c r="A2664" s="16">
        <v>2648</v>
      </c>
      <c r="B2664" s="34">
        <v>0.32270902862578899</v>
      </c>
      <c r="C2664" s="34">
        <v>9.98999980660977E-2</v>
      </c>
      <c r="D2664" s="34">
        <v>3.6282767618167601E-2</v>
      </c>
      <c r="E2664" s="34">
        <v>3.6115499807891402E-2</v>
      </c>
      <c r="F2664" s="34">
        <v>3.1429486680786503E-2</v>
      </c>
      <c r="G2664" s="34">
        <v>0.17931796342041401</v>
      </c>
      <c r="H2664" s="35">
        <v>1.0197321328943001</v>
      </c>
      <c r="I2664" s="34">
        <v>9.6718819028769804E-2</v>
      </c>
      <c r="J2664" s="34">
        <v>2.39816581411391E-2</v>
      </c>
      <c r="K2664" s="36">
        <f>Inputs!$B$12*(1+$B2664)^4</f>
        <v>183657.43828534958</v>
      </c>
      <c r="L2664" s="36">
        <f t="shared" si="410"/>
        <v>23067.34338190818</v>
      </c>
      <c r="M2664" s="36">
        <f t="shared" si="411"/>
        <v>268743.07926818816</v>
      </c>
      <c r="N2664" s="37">
        <f>M2664/Inputs!$B$6</f>
        <v>409.66932815272583</v>
      </c>
      <c r="O2664" s="38">
        <f>IF(N2664&gt;Inputs!$B$4,1,0)</f>
        <v>1</v>
      </c>
      <c r="P2664" s="34">
        <f t="shared" si="412"/>
        <v>7.27371608876307E-2</v>
      </c>
      <c r="Q2664" s="36">
        <f>Inputs!$B$12*(1+$B2664)^0*$C2664+Inputs!$B$29*(1+$D2664)^0*Inputs!$B$19+Inputs!$B$30*(1+$E2664)^0*Inputs!$B$20+Inputs!$B$31*(1+$F2664)^0*Inputs!$B$21+Inputs!$B$22*(1+Inputs!$B$23)^0</f>
        <v>14016.043911392782</v>
      </c>
      <c r="R2664" s="36">
        <f>Inputs!$B$12*(1+$B2664)^1*$C2664+Inputs!$B$29*(1+$D2664)^1*Inputs!$B$19+Inputs!$B$30*(1+$E2664)^1*Inputs!$B$20+Inputs!$B$31*(1+$F2664)^1*Inputs!$B$21+Inputs!$B$22*(1+Inputs!$B$23)^1</f>
        <v>16233.551748903723</v>
      </c>
      <c r="S2664" s="36">
        <f>Inputs!$B$12*(1+$B2664)^2*$C2664+Inputs!$B$29*(1+$D2664)^2*Inputs!$B$19+Inputs!$B$30*(1+$E2664)^2*Inputs!$B$20+Inputs!$B$31*(1+$F2664)^2*Inputs!$B$21+Inputs!$B$22*(1+Inputs!$B$23)^2</f>
        <v>19085.286308769428</v>
      </c>
      <c r="T2664" s="36">
        <f>Inputs!$B$12*(1+$B2664)^3*$C2664+Inputs!$B$29*(1+$D2664)^3*Inputs!$B$19+Inputs!$B$30*(1+$E2664)^3*Inputs!$B$20+Inputs!$B$31*(1+$F2664)^3*Inputs!$B$21+Inputs!$B$22*(1+Inputs!$B$23)^3</f>
        <v>22773.043442743205</v>
      </c>
      <c r="U2664" s="36">
        <f>Inputs!$B$12*(1+$B2664)^4*$C2664+Inputs!$B$29*(1+$D2664)^4*Inputs!$B$19+Inputs!$B$30*(1+$E2664)^4*Inputs!$B$20+Inputs!$B$31*(1+$F2664)^4*Inputs!$B$21+Inputs!$B$22*(1+Inputs!$B$23)^4</f>
        <v>27563.63869098304</v>
      </c>
      <c r="V2664" s="35">
        <f>Inputs!$B$13/(Q2664*(1-$G2664))</f>
        <v>1.1006096814124775</v>
      </c>
      <c r="W2664" s="36">
        <f>Inputs!$B$13</f>
        <v>12660</v>
      </c>
      <c r="X2664" s="36">
        <f t="shared" si="413"/>
        <v>14393.590783517408</v>
      </c>
      <c r="Y2664" s="36">
        <f t="shared" si="414"/>
        <v>16605.405645258379</v>
      </c>
      <c r="Z2664" s="36">
        <f t="shared" si="415"/>
        <v>19436.09871556623</v>
      </c>
      <c r="AA2664" s="36">
        <f t="shared" si="416"/>
        <v>23067.34338190818</v>
      </c>
      <c r="AB2664" s="36">
        <f t="shared" si="417"/>
        <v>64071.785971636418</v>
      </c>
      <c r="AC2664" s="36">
        <f t="shared" si="418"/>
        <v>324738.2250952574</v>
      </c>
      <c r="AD2664" s="36">
        <f t="shared" si="419"/>
        <v>204671.29329655174</v>
      </c>
    </row>
    <row r="2665" spans="1:30" ht="14.25" customHeight="1" x14ac:dyDescent="0.25">
      <c r="A2665" s="16">
        <v>2649</v>
      </c>
      <c r="B2665" s="34">
        <v>0.243734155630981</v>
      </c>
      <c r="C2665" s="34">
        <v>8.3538136500274501E-2</v>
      </c>
      <c r="D2665" s="34">
        <v>2.3949852654905499E-2</v>
      </c>
      <c r="E2665" s="34">
        <v>4.4022865964393698E-2</v>
      </c>
      <c r="F2665" s="34">
        <v>7.56562262933895E-3</v>
      </c>
      <c r="G2665" s="34">
        <v>0.16412002824320701</v>
      </c>
      <c r="H2665" s="35">
        <v>1.0659000174039299</v>
      </c>
      <c r="I2665" s="34">
        <v>9.8542684927329594E-2</v>
      </c>
      <c r="J2665" s="34">
        <v>2.6393150404876099E-2</v>
      </c>
      <c r="K2665" s="36">
        <f>Inputs!$B$12*(1+$B2665)^4</f>
        <v>143569.27094705944</v>
      </c>
      <c r="L2665" s="36">
        <f t="shared" si="410"/>
        <v>18411.48978531401</v>
      </c>
      <c r="M2665" s="36">
        <f t="shared" si="411"/>
        <v>220755.52145771211</v>
      </c>
      <c r="N2665" s="37">
        <f>M2665/Inputs!$B$6</f>
        <v>336.51756319773187</v>
      </c>
      <c r="O2665" s="38">
        <f>IF(N2665&gt;Inputs!$B$4,1,0)</f>
        <v>0</v>
      </c>
      <c r="P2665" s="34">
        <f t="shared" si="412"/>
        <v>7.2149534522453498E-2</v>
      </c>
      <c r="Q2665" s="36">
        <f>Inputs!$B$12*(1+$B2665)^0*$C2665+Inputs!$B$29*(1+$D2665)^0*Inputs!$B$19+Inputs!$B$30*(1+$E2665)^0*Inputs!$B$20+Inputs!$B$31*(1+$F2665)^0*Inputs!$B$21+Inputs!$B$22*(1+Inputs!$B$23)^0</f>
        <v>13034.332217443392</v>
      </c>
      <c r="R2665" s="36">
        <f>Inputs!$B$12*(1+$B2665)^1*$C2665+Inputs!$B$29*(1+$D2665)^1*Inputs!$B$19+Inputs!$B$30*(1+$E2665)^1*Inputs!$B$20+Inputs!$B$31*(1+$F2665)^1*Inputs!$B$21+Inputs!$B$22*(1+Inputs!$B$23)^1</f>
        <v>14410.658238769829</v>
      </c>
      <c r="S2665" s="36">
        <f>Inputs!$B$12*(1+$B2665)^2*$C2665+Inputs!$B$29*(1+$D2665)^2*Inputs!$B$19+Inputs!$B$30*(1+$E2665)^2*Inputs!$B$20+Inputs!$B$31*(1+$F2665)^2*Inputs!$B$21+Inputs!$B$22*(1+Inputs!$B$23)^2</f>
        <v>16089.691460417787</v>
      </c>
      <c r="T2665" s="36">
        <f>Inputs!$B$12*(1+$B2665)^3*$C2665+Inputs!$B$29*(1+$D2665)^3*Inputs!$B$19+Inputs!$B$30*(1+$E2665)^3*Inputs!$B$20+Inputs!$B$31*(1+$F2665)^3*Inputs!$B$21+Inputs!$B$22*(1+Inputs!$B$23)^3</f>
        <v>18144.205920015149</v>
      </c>
      <c r="U2665" s="36">
        <f>Inputs!$B$12*(1+$B2665)^4*$C2665+Inputs!$B$29*(1+$D2665)^4*Inputs!$B$19+Inputs!$B$30*(1+$E2665)^4*Inputs!$B$20+Inputs!$B$31*(1+$F2665)^4*Inputs!$B$21+Inputs!$B$22*(1+Inputs!$B$23)^4</f>
        <v>20664.673252535169</v>
      </c>
      <c r="V2665" s="35">
        <f>Inputs!$B$13/(Q2665*(1-$G2665))</f>
        <v>1.1619862801542491</v>
      </c>
      <c r="W2665" s="36">
        <f>Inputs!$B$13</f>
        <v>12660</v>
      </c>
      <c r="X2665" s="36">
        <f t="shared" si="413"/>
        <v>13707.445689907436</v>
      </c>
      <c r="Y2665" s="36">
        <f t="shared" si="414"/>
        <v>14981.478044709076</v>
      </c>
      <c r="Z2665" s="36">
        <f t="shared" si="415"/>
        <v>16530.163081347364</v>
      </c>
      <c r="AA2665" s="36">
        <f t="shared" si="416"/>
        <v>18411.48978531401</v>
      </c>
      <c r="AB2665" s="36">
        <f t="shared" si="417"/>
        <v>57042.033884437718</v>
      </c>
      <c r="AC2665" s="36">
        <f t="shared" si="418"/>
        <v>261920.28998488709</v>
      </c>
      <c r="AD2665" s="36">
        <f t="shared" si="419"/>
        <v>163713.48757327438</v>
      </c>
    </row>
    <row r="2666" spans="1:30" ht="14.25" customHeight="1" x14ac:dyDescent="0.25">
      <c r="A2666" s="16">
        <v>2650</v>
      </c>
      <c r="B2666" s="34">
        <v>0.376436309984373</v>
      </c>
      <c r="C2666" s="34">
        <v>7.8158292947948696E-2</v>
      </c>
      <c r="D2666" s="34">
        <v>4.4504432495198101E-2</v>
      </c>
      <c r="E2666" s="34">
        <v>1.2420923376428099E-2</v>
      </c>
      <c r="F2666" s="34">
        <v>2.3076187553518401E-3</v>
      </c>
      <c r="G2666" s="34">
        <v>0.16930819909612299</v>
      </c>
      <c r="H2666" s="35">
        <v>1.0358095284695099</v>
      </c>
      <c r="I2666" s="34">
        <v>9.1107702642367505E-2</v>
      </c>
      <c r="J2666" s="34">
        <v>2.5536046965091E-2</v>
      </c>
      <c r="K2666" s="36">
        <f>Inputs!$B$12*(1+$B2666)^4</f>
        <v>215365.30131186103</v>
      </c>
      <c r="L2666" s="36">
        <f t="shared" si="410"/>
        <v>21822.827380202969</v>
      </c>
      <c r="M2666" s="36">
        <f t="shared" si="411"/>
        <v>283480.93463141576</v>
      </c>
      <c r="N2666" s="37">
        <f>M2666/Inputs!$B$6</f>
        <v>432.13557108447526</v>
      </c>
      <c r="O2666" s="38">
        <f>IF(N2666&gt;Inputs!$B$4,1,0)</f>
        <v>1</v>
      </c>
      <c r="P2666" s="34">
        <f t="shared" si="412"/>
        <v>6.5571655677276505E-2</v>
      </c>
      <c r="Q2666" s="36">
        <f>Inputs!$B$12*(1+$B2666)^0*$C2666+Inputs!$B$29*(1+$D2666)^0*Inputs!$B$19+Inputs!$B$30*(1+$E2666)^0*Inputs!$B$20+Inputs!$B$31*(1+$F2666)^0*Inputs!$B$21+Inputs!$B$22*(1+Inputs!$B$23)^0</f>
        <v>12711.541604303842</v>
      </c>
      <c r="R2666" s="36">
        <f>Inputs!$B$12*(1+$B2666)^1*$C2666+Inputs!$B$29*(1+$D2666)^1*Inputs!$B$19+Inputs!$B$30*(1+$E2666)^1*Inputs!$B$20+Inputs!$B$31*(1+$F2666)^1*Inputs!$B$21+Inputs!$B$22*(1+Inputs!$B$23)^1</f>
        <v>14596.245028742771</v>
      </c>
      <c r="S2666" s="36">
        <f>Inputs!$B$12*(1+$B2666)^2*$C2666+Inputs!$B$29*(1+$D2666)^2*Inputs!$B$19+Inputs!$B$30*(1+$E2666)^2*Inputs!$B$20+Inputs!$B$31*(1+$F2666)^2*Inputs!$B$21+Inputs!$B$22*(1+Inputs!$B$23)^2</f>
        <v>17150.345499512343</v>
      </c>
      <c r="T2666" s="36">
        <f>Inputs!$B$12*(1+$B2666)^3*$C2666+Inputs!$B$29*(1+$D2666)^3*Inputs!$B$19+Inputs!$B$30*(1+$E2666)^3*Inputs!$B$20+Inputs!$B$31*(1+$F2666)^3*Inputs!$B$21+Inputs!$B$22*(1+Inputs!$B$23)^3</f>
        <v>20624.226755376672</v>
      </c>
      <c r="U2666" s="36">
        <f>Inputs!$B$12*(1+$B2666)^4*$C2666+Inputs!$B$29*(1+$D2666)^4*Inputs!$B$19+Inputs!$B$30*(1+$E2666)^4*Inputs!$B$20+Inputs!$B$31*(1+$F2666)^4*Inputs!$B$21+Inputs!$B$22*(1+Inputs!$B$23)^4</f>
        <v>25362.449287853909</v>
      </c>
      <c r="V2666" s="35">
        <f>Inputs!$B$13/(Q2666*(1-$G2666))</f>
        <v>1.1989347791161804</v>
      </c>
      <c r="W2666" s="36">
        <f>Inputs!$B$13</f>
        <v>12660</v>
      </c>
      <c r="X2666" s="36">
        <f t="shared" si="413"/>
        <v>14042.58885617532</v>
      </c>
      <c r="Y2666" s="36">
        <f t="shared" si="414"/>
        <v>15918.811546989706</v>
      </c>
      <c r="Z2666" s="36">
        <f t="shared" si="415"/>
        <v>18444.559159119381</v>
      </c>
      <c r="AA2666" s="36">
        <f t="shared" si="416"/>
        <v>21822.827380202969</v>
      </c>
      <c r="AB2666" s="36">
        <f t="shared" si="417"/>
        <v>62778.212639808247</v>
      </c>
      <c r="AC2666" s="36">
        <f t="shared" si="418"/>
        <v>341307.47338824027</v>
      </c>
      <c r="AD2666" s="36">
        <f t="shared" si="419"/>
        <v>220702.72199160751</v>
      </c>
    </row>
    <row r="2667" spans="1:30" ht="14.25" customHeight="1" x14ac:dyDescent="0.25">
      <c r="A2667" s="16">
        <v>2651</v>
      </c>
      <c r="B2667" s="34">
        <v>0.24126226666214501</v>
      </c>
      <c r="C2667" s="34">
        <v>7.2416334305888605E-2</v>
      </c>
      <c r="D2667" s="34">
        <v>4.7927890425340798E-2</v>
      </c>
      <c r="E2667" s="34">
        <v>3.8254444083562399E-2</v>
      </c>
      <c r="F2667" s="34">
        <v>-7.2161958471497296E-3</v>
      </c>
      <c r="G2667" s="34">
        <v>0.19619437892953201</v>
      </c>
      <c r="H2667" s="35">
        <v>1.05361976784046</v>
      </c>
      <c r="I2667" s="34">
        <v>9.8619740919793197E-2</v>
      </c>
      <c r="J2667" s="34">
        <v>2.9735968543728699E-2</v>
      </c>
      <c r="K2667" s="36">
        <f>Inputs!$B$12*(1+$B2667)^4</f>
        <v>142431.30845605864</v>
      </c>
      <c r="L2667" s="36">
        <f t="shared" si="410"/>
        <v>16095.399483703044</v>
      </c>
      <c r="M2667" s="36">
        <f t="shared" si="411"/>
        <v>203820.7598733083</v>
      </c>
      <c r="N2667" s="37">
        <f>M2667/Inputs!$B$6</f>
        <v>310.70237785565291</v>
      </c>
      <c r="O2667" s="38">
        <f>IF(N2667&gt;Inputs!$B$4,1,0)</f>
        <v>0</v>
      </c>
      <c r="P2667" s="34">
        <f t="shared" si="412"/>
        <v>6.8883772376064495E-2</v>
      </c>
      <c r="Q2667" s="36">
        <f>Inputs!$B$12*(1+$B2667)^0*$C2667+Inputs!$B$29*(1+$D2667)^0*Inputs!$B$19+Inputs!$B$30*(1+$E2667)^0*Inputs!$B$20+Inputs!$B$31*(1+$F2667)^0*Inputs!$B$21+Inputs!$B$22*(1+Inputs!$B$23)^0</f>
        <v>12367.024085780238</v>
      </c>
      <c r="R2667" s="36">
        <f>Inputs!$B$12*(1+$B2667)^1*$C2667+Inputs!$B$29*(1+$D2667)^1*Inputs!$B$19+Inputs!$B$30*(1+$E2667)^1*Inputs!$B$20+Inputs!$B$31*(1+$F2667)^1*Inputs!$B$21+Inputs!$B$22*(1+Inputs!$B$23)^1</f>
        <v>13567.873362676164</v>
      </c>
      <c r="S2667" s="36">
        <f>Inputs!$B$12*(1+$B2667)^2*$C2667+Inputs!$B$29*(1+$D2667)^2*Inputs!$B$19+Inputs!$B$30*(1+$E2667)^2*Inputs!$B$20+Inputs!$B$31*(1+$F2667)^2*Inputs!$B$21+Inputs!$B$22*(1+Inputs!$B$23)^2</f>
        <v>15031.049228603129</v>
      </c>
      <c r="T2667" s="36">
        <f>Inputs!$B$12*(1+$B2667)^3*$C2667+Inputs!$B$29*(1+$D2667)^3*Inputs!$B$19+Inputs!$B$30*(1+$E2667)^3*Inputs!$B$20+Inputs!$B$31*(1+$F2667)^3*Inputs!$B$21+Inputs!$B$22*(1+Inputs!$B$23)^3</f>
        <v>16818.009322839302</v>
      </c>
      <c r="U2667" s="36">
        <f>Inputs!$B$12*(1+$B2667)^4*$C2667+Inputs!$B$29*(1+$D2667)^4*Inputs!$B$19+Inputs!$B$30*(1+$E2667)^4*Inputs!$B$20+Inputs!$B$31*(1+$F2667)^4*Inputs!$B$21+Inputs!$B$22*(1+Inputs!$B$23)^4</f>
        <v>19004.953490539403</v>
      </c>
      <c r="V2667" s="35">
        <f>Inputs!$B$13/(Q2667*(1-$G2667))</f>
        <v>1.2735542813010563</v>
      </c>
      <c r="W2667" s="36">
        <f>Inputs!$B$13</f>
        <v>12660</v>
      </c>
      <c r="X2667" s="36">
        <f t="shared" si="413"/>
        <v>13289.649744231558</v>
      </c>
      <c r="Y2667" s="36">
        <f t="shared" si="414"/>
        <v>14058.507139242894</v>
      </c>
      <c r="Z2667" s="36">
        <f t="shared" si="415"/>
        <v>14986.555712795125</v>
      </c>
      <c r="AA2667" s="36">
        <f t="shared" si="416"/>
        <v>16095.399483703044</v>
      </c>
      <c r="AB2667" s="36">
        <f t="shared" si="417"/>
        <v>53481.043175965417</v>
      </c>
      <c r="AC2667" s="36">
        <f t="shared" si="418"/>
        <v>240608.36398397174</v>
      </c>
      <c r="AD2667" s="36">
        <f t="shared" si="419"/>
        <v>150339.7166973429</v>
      </c>
    </row>
    <row r="2668" spans="1:30" ht="14.25" customHeight="1" x14ac:dyDescent="0.25">
      <c r="A2668" s="16">
        <v>2652</v>
      </c>
      <c r="B2668" s="34">
        <v>0.41520570217811698</v>
      </c>
      <c r="C2668" s="34">
        <v>8.7391363261441896E-2</v>
      </c>
      <c r="D2668" s="34">
        <v>4.3516467959133102E-2</v>
      </c>
      <c r="E2668" s="34">
        <v>4.1818373126790799E-2</v>
      </c>
      <c r="F2668" s="34">
        <v>1.31285614633204E-2</v>
      </c>
      <c r="G2668" s="34">
        <v>0.188158657426197</v>
      </c>
      <c r="H2668" s="35">
        <v>0.97943412022162901</v>
      </c>
      <c r="I2668" s="34">
        <v>9.4760317379420103E-2</v>
      </c>
      <c r="J2668" s="34">
        <v>2.2245844313206298E-2</v>
      </c>
      <c r="K2668" s="36">
        <f>Inputs!$B$12*(1+$B2668)^4</f>
        <v>240674.19588998685</v>
      </c>
      <c r="L2668" s="36">
        <f t="shared" si="410"/>
        <v>23908.186314271145</v>
      </c>
      <c r="M2668" s="36">
        <f t="shared" si="411"/>
        <v>279472.85175535775</v>
      </c>
      <c r="N2668" s="37">
        <f>M2668/Inputs!$B$6</f>
        <v>426.02568865145997</v>
      </c>
      <c r="O2668" s="38">
        <f>IF(N2668&gt;Inputs!$B$4,1,0)</f>
        <v>1</v>
      </c>
      <c r="P2668" s="34">
        <f t="shared" si="412"/>
        <v>7.2514473066213808E-2</v>
      </c>
      <c r="Q2668" s="36">
        <f>Inputs!$B$12*(1+$B2668)^0*$C2668+Inputs!$B$29*(1+$D2668)^0*Inputs!$B$19+Inputs!$B$30*(1+$E2668)^0*Inputs!$B$20+Inputs!$B$31*(1+$F2668)^0*Inputs!$B$21+Inputs!$B$22*(1+Inputs!$B$23)^0</f>
        <v>13265.525823113436</v>
      </c>
      <c r="R2668" s="36">
        <f>Inputs!$B$12*(1+$B2668)^1*$C2668+Inputs!$B$29*(1+$D2668)^1*Inputs!$B$19+Inputs!$B$30*(1+$E2668)^1*Inputs!$B$20+Inputs!$B$31*(1+$F2668)^1*Inputs!$B$21+Inputs!$B$22*(1+Inputs!$B$23)^1</f>
        <v>15681.427296723607</v>
      </c>
      <c r="S2668" s="36">
        <f>Inputs!$B$12*(1+$B2668)^2*$C2668+Inputs!$B$29*(1+$D2668)^2*Inputs!$B$19+Inputs!$B$30*(1+$E2668)^2*Inputs!$B$20+Inputs!$B$31*(1+$F2668)^2*Inputs!$B$21+Inputs!$B$22*(1+Inputs!$B$23)^2</f>
        <v>19010.627598767278</v>
      </c>
      <c r="T2668" s="36">
        <f>Inputs!$B$12*(1+$B2668)^3*$C2668+Inputs!$B$29*(1+$D2668)^3*Inputs!$B$19+Inputs!$B$30*(1+$E2668)^3*Inputs!$B$20+Inputs!$B$31*(1+$F2668)^3*Inputs!$B$21+Inputs!$B$22*(1+Inputs!$B$23)^3</f>
        <v>23628.857166284302</v>
      </c>
      <c r="U2668" s="36">
        <f>Inputs!$B$12*(1+$B2668)^4*$C2668+Inputs!$B$29*(1+$D2668)^4*Inputs!$B$19+Inputs!$B$30*(1+$E2668)^4*Inputs!$B$20+Inputs!$B$31*(1+$F2668)^4*Inputs!$B$21+Inputs!$B$22*(1+Inputs!$B$23)^4</f>
        <v>30067.702083328571</v>
      </c>
      <c r="V2668" s="35">
        <f>Inputs!$B$13/(Q2668*(1-$G2668))</f>
        <v>1.1755417895994238</v>
      </c>
      <c r="W2668" s="36">
        <f>Inputs!$B$13</f>
        <v>12660</v>
      </c>
      <c r="X2668" s="36">
        <f t="shared" si="413"/>
        <v>14341.47044645087</v>
      </c>
      <c r="Y2668" s="36">
        <f t="shared" si="414"/>
        <v>16629.532574753037</v>
      </c>
      <c r="Z2668" s="36">
        <f t="shared" si="415"/>
        <v>19728.847882617447</v>
      </c>
      <c r="AA2668" s="36">
        <f t="shared" si="416"/>
        <v>23908.186314271145</v>
      </c>
      <c r="AB2668" s="36">
        <f t="shared" si="417"/>
        <v>65143.299970439875</v>
      </c>
      <c r="AC2668" s="36">
        <f t="shared" si="418"/>
        <v>337036.77447277406</v>
      </c>
      <c r="AD2668" s="36">
        <f t="shared" si="419"/>
        <v>214329.55178491786</v>
      </c>
    </row>
    <row r="2669" spans="1:30" ht="14.25" customHeight="1" x14ac:dyDescent="0.25">
      <c r="A2669" s="16">
        <v>2653</v>
      </c>
      <c r="B2669" s="34">
        <v>0.464323423814819</v>
      </c>
      <c r="C2669" s="34">
        <v>9.2499953468578894E-2</v>
      </c>
      <c r="D2669" s="34">
        <v>2.40880290888199E-2</v>
      </c>
      <c r="E2669" s="34">
        <v>5.6531985200593597E-2</v>
      </c>
      <c r="F2669" s="34">
        <v>4.7796865861723898E-4</v>
      </c>
      <c r="G2669" s="34">
        <v>0.186854531667691</v>
      </c>
      <c r="H2669" s="35">
        <v>1.0335560291035999</v>
      </c>
      <c r="I2669" s="34">
        <v>9.4302623807403105E-2</v>
      </c>
      <c r="J2669" s="34">
        <v>3.1028684409708299E-2</v>
      </c>
      <c r="K2669" s="36">
        <f>Inputs!$B$12*(1+$B2669)^4</f>
        <v>275866.70562053821</v>
      </c>
      <c r="L2669" s="36">
        <f t="shared" si="410"/>
        <v>28748.477180247588</v>
      </c>
      <c r="M2669" s="36">
        <f t="shared" si="411"/>
        <v>370106.35445636779</v>
      </c>
      <c r="N2669" s="37">
        <f>M2669/Inputs!$B$6</f>
        <v>564.18651593958509</v>
      </c>
      <c r="O2669" s="38">
        <f>IF(N2669&gt;Inputs!$B$4,1,0)</f>
        <v>1</v>
      </c>
      <c r="P2669" s="34">
        <f t="shared" si="412"/>
        <v>6.3273939397694809E-2</v>
      </c>
      <c r="Q2669" s="36">
        <f>Inputs!$B$12*(1+$B2669)^0*$C2669+Inputs!$B$29*(1+$D2669)^0*Inputs!$B$19+Inputs!$B$30*(1+$E2669)^0*Inputs!$B$20+Inputs!$B$31*(1+$F2669)^0*Inputs!$B$21+Inputs!$B$22*(1+Inputs!$B$23)^0</f>
        <v>13572.041235541656</v>
      </c>
      <c r="R2669" s="36">
        <f>Inputs!$B$12*(1+$B2669)^1*$C2669+Inputs!$B$29*(1+$D2669)^1*Inputs!$B$19+Inputs!$B$30*(1+$E2669)^1*Inputs!$B$20+Inputs!$B$31*(1+$F2669)^1*Inputs!$B$21+Inputs!$B$22*(1+Inputs!$B$23)^1</f>
        <v>16303.566700471798</v>
      </c>
      <c r="S2669" s="36">
        <f>Inputs!$B$12*(1+$B2669)^2*$C2669+Inputs!$B$29*(1+$D2669)^2*Inputs!$B$19+Inputs!$B$30*(1+$E2669)^2*Inputs!$B$20+Inputs!$B$31*(1+$F2669)^2*Inputs!$B$21+Inputs!$B$22*(1+Inputs!$B$23)^2</f>
        <v>20239.518431400331</v>
      </c>
      <c r="T2669" s="36">
        <f>Inputs!$B$12*(1+$B2669)^3*$C2669+Inputs!$B$29*(1+$D2669)^3*Inputs!$B$19+Inputs!$B$30*(1+$E2669)^3*Inputs!$B$20+Inputs!$B$31*(1+$F2669)^3*Inputs!$B$21+Inputs!$B$22*(1+Inputs!$B$23)^3</f>
        <v>25935.924127921724</v>
      </c>
      <c r="U2669" s="36">
        <f>Inputs!$B$12*(1+$B2669)^4*$C2669+Inputs!$B$29*(1+$D2669)^4*Inputs!$B$19+Inputs!$B$30*(1+$E2669)^4*Inputs!$B$20+Inputs!$B$31*(1+$F2669)^4*Inputs!$B$21+Inputs!$B$22*(1+Inputs!$B$23)^4</f>
        <v>34206.809901016932</v>
      </c>
      <c r="V2669" s="35">
        <f>Inputs!$B$13/(Q2669*(1-$G2669))</f>
        <v>1.1471502106009377</v>
      </c>
      <c r="W2669" s="36">
        <f>Inputs!$B$13</f>
        <v>12660</v>
      </c>
      <c r="X2669" s="36">
        <f t="shared" si="413"/>
        <v>14831.482557728526</v>
      </c>
      <c r="Y2669" s="36">
        <f t="shared" si="414"/>
        <v>17944.674767106648</v>
      </c>
      <c r="Z2669" s="36">
        <f t="shared" si="415"/>
        <v>22396.281270584645</v>
      </c>
      <c r="AA2669" s="36">
        <f t="shared" si="416"/>
        <v>28748.477180247588</v>
      </c>
      <c r="AB2669" s="36">
        <f t="shared" si="417"/>
        <v>71586.297356346011</v>
      </c>
      <c r="AC2669" s="36">
        <f t="shared" si="418"/>
        <v>468447.27684227371</v>
      </c>
      <c r="AD2669" s="36">
        <f t="shared" si="419"/>
        <v>298520.05710002175</v>
      </c>
    </row>
    <row r="2670" spans="1:30" ht="14.25" customHeight="1" x14ac:dyDescent="0.25">
      <c r="A2670" s="16">
        <v>2654</v>
      </c>
      <c r="B2670" s="34">
        <v>0.325887654264296</v>
      </c>
      <c r="C2670" s="34">
        <v>7.2105415065342501E-2</v>
      </c>
      <c r="D2670" s="34">
        <v>2.0636102438381699E-2</v>
      </c>
      <c r="E2670" s="34">
        <v>5.10638219877712E-2</v>
      </c>
      <c r="F2670" s="34">
        <v>-8.3341235688351896E-3</v>
      </c>
      <c r="G2670" s="34">
        <v>0.16402778133732901</v>
      </c>
      <c r="H2670" s="35">
        <v>1.0458373474621401</v>
      </c>
      <c r="I2670" s="34">
        <v>8.9444604262278404E-2</v>
      </c>
      <c r="J2670" s="34">
        <v>2.3026759595670701E-2</v>
      </c>
      <c r="K2670" s="36">
        <f>Inputs!$B$12*(1+$B2670)^4</f>
        <v>185429.21404111234</v>
      </c>
      <c r="L2670" s="36">
        <f t="shared" si="410"/>
        <v>19050.333024022835</v>
      </c>
      <c r="M2670" s="36">
        <f t="shared" si="411"/>
        <v>250274.91041526437</v>
      </c>
      <c r="N2670" s="37">
        <f>M2670/Inputs!$B$6</f>
        <v>381.51663173058591</v>
      </c>
      <c r="O2670" s="38">
        <f>IF(N2670&gt;Inputs!$B$4,1,0)</f>
        <v>0</v>
      </c>
      <c r="P2670" s="34">
        <f t="shared" si="412"/>
        <v>6.6417844666607703E-2</v>
      </c>
      <c r="Q2670" s="36">
        <f>Inputs!$B$12*(1+$B2670)^0*$C2670+Inputs!$B$29*(1+$D2670)^0*Inputs!$B$19+Inputs!$B$30*(1+$E2670)^0*Inputs!$B$20+Inputs!$B$31*(1+$F2670)^0*Inputs!$B$21+Inputs!$B$22*(1+Inputs!$B$23)^0</f>
        <v>12348.368931347472</v>
      </c>
      <c r="R2670" s="36">
        <f>Inputs!$B$12*(1+$B2670)^1*$C2670+Inputs!$B$29*(1+$D2670)^1*Inputs!$B$19+Inputs!$B$30*(1+$E2670)^1*Inputs!$B$20+Inputs!$B$31*(1+$F2670)^1*Inputs!$B$21+Inputs!$B$22*(1+Inputs!$B$23)^1</f>
        <v>13847.914242956474</v>
      </c>
      <c r="S2670" s="36">
        <f>Inputs!$B$12*(1+$B2670)^2*$C2670+Inputs!$B$29*(1+$D2670)^2*Inputs!$B$19+Inputs!$B$30*(1+$E2670)^2*Inputs!$B$20+Inputs!$B$31*(1+$F2670)^2*Inputs!$B$21+Inputs!$B$22*(1+Inputs!$B$23)^2</f>
        <v>15813.121134970857</v>
      </c>
      <c r="T2670" s="36">
        <f>Inputs!$B$12*(1+$B2670)^3*$C2670+Inputs!$B$29*(1+$D2670)^3*Inputs!$B$19+Inputs!$B$30*(1+$E2670)^3*Inputs!$B$20+Inputs!$B$31*(1+$F2670)^3*Inputs!$B$21+Inputs!$B$22*(1+Inputs!$B$23)^3</f>
        <v>18394.022969088423</v>
      </c>
      <c r="U2670" s="36">
        <f>Inputs!$B$12*(1+$B2670)^4*$C2670+Inputs!$B$29*(1+$D2670)^4*Inputs!$B$19+Inputs!$B$30*(1+$E2670)^4*Inputs!$B$20+Inputs!$B$31*(1+$F2670)^4*Inputs!$B$21+Inputs!$B$22*(1+Inputs!$B$23)^4</f>
        <v>21789.465666952805</v>
      </c>
      <c r="V2670" s="35">
        <f>Inputs!$B$13/(Q2670*(1-$G2670))</f>
        <v>1.2264003456476709</v>
      </c>
      <c r="W2670" s="36">
        <f>Inputs!$B$13</f>
        <v>12660</v>
      </c>
      <c r="X2670" s="36">
        <f t="shared" si="413"/>
        <v>13674.818158856868</v>
      </c>
      <c r="Y2670" s="36">
        <f t="shared" si="414"/>
        <v>15018.729905455879</v>
      </c>
      <c r="Z2670" s="36">
        <f t="shared" si="415"/>
        <v>16775.85258109805</v>
      </c>
      <c r="AA2670" s="36">
        <f t="shared" si="416"/>
        <v>19050.333024022835</v>
      </c>
      <c r="AB2670" s="36">
        <f t="shared" si="417"/>
        <v>59078.811706086824</v>
      </c>
      <c r="AC2670" s="36">
        <f t="shared" si="418"/>
        <v>293430.18522524839</v>
      </c>
      <c r="AD2670" s="36">
        <f t="shared" si="419"/>
        <v>191196.09870917755</v>
      </c>
    </row>
    <row r="2671" spans="1:30" ht="14.25" customHeight="1" x14ac:dyDescent="0.25">
      <c r="A2671" s="16">
        <v>2655</v>
      </c>
      <c r="B2671" s="34">
        <v>0.45030405543797603</v>
      </c>
      <c r="C2671" s="34">
        <v>7.66042145478084E-2</v>
      </c>
      <c r="D2671" s="34">
        <v>4.6109037338400202E-2</v>
      </c>
      <c r="E2671" s="34">
        <v>5.9489833039447999E-2</v>
      </c>
      <c r="F2671" s="34">
        <v>2.32549765356257E-2</v>
      </c>
      <c r="G2671" s="34">
        <v>0.16984396363721499</v>
      </c>
      <c r="H2671" s="35">
        <v>0.96272814002873397</v>
      </c>
      <c r="I2671" s="34">
        <v>0.106875176941972</v>
      </c>
      <c r="J2671" s="34">
        <v>3.1009906063527801E-2</v>
      </c>
      <c r="K2671" s="36">
        <f>Inputs!$B$12*(1+$B2671)^4</f>
        <v>265452.91322727164</v>
      </c>
      <c r="L2671" s="36">
        <f t="shared" si="410"/>
        <v>23822.556480092997</v>
      </c>
      <c r="M2671" s="36">
        <f t="shared" si="411"/>
        <v>257614.03113357481</v>
      </c>
      <c r="N2671" s="37">
        <f>M2671/Inputs!$B$6</f>
        <v>392.70431575240065</v>
      </c>
      <c r="O2671" s="38">
        <f>IF(N2671&gt;Inputs!$B$4,1,0)</f>
        <v>0</v>
      </c>
      <c r="P2671" s="34">
        <f t="shared" si="412"/>
        <v>7.5865270878444205E-2</v>
      </c>
      <c r="Q2671" s="36">
        <f>Inputs!$B$12*(1+$B2671)^0*$C2671+Inputs!$B$29*(1+$D2671)^0*Inputs!$B$19+Inputs!$B$30*(1+$E2671)^0*Inputs!$B$20+Inputs!$B$31*(1+$F2671)^0*Inputs!$B$21+Inputs!$B$22*(1+Inputs!$B$23)^0</f>
        <v>12618.296900295427</v>
      </c>
      <c r="R2671" s="36">
        <f>Inputs!$B$12*(1+$B2671)^1*$C2671+Inputs!$B$29*(1+$D2671)^1*Inputs!$B$19+Inputs!$B$30*(1+$E2671)^1*Inputs!$B$20+Inputs!$B$31*(1+$F2671)^1*Inputs!$B$21+Inputs!$B$22*(1+Inputs!$B$23)^1</f>
        <v>15025.399102091087</v>
      </c>
      <c r="S2671" s="36">
        <f>Inputs!$B$12*(1+$B2671)^2*$C2671+Inputs!$B$29*(1+$D2671)^2*Inputs!$B$19+Inputs!$B$30*(1+$E2671)^2*Inputs!$B$20+Inputs!$B$31*(1+$F2671)^2*Inputs!$B$21+Inputs!$B$22*(1+Inputs!$B$23)^2</f>
        <v>18380.768768041438</v>
      </c>
      <c r="T2671" s="36">
        <f>Inputs!$B$12*(1+$B2671)^3*$C2671+Inputs!$B$29*(1+$D2671)^3*Inputs!$B$19+Inputs!$B$30*(1+$E2671)^3*Inputs!$B$20+Inputs!$B$31*(1+$F2671)^3*Inputs!$B$21+Inputs!$B$22*(1+Inputs!$B$23)^3</f>
        <v>23104.935555887147</v>
      </c>
      <c r="U2671" s="36">
        <f>Inputs!$B$12*(1+$B2671)^4*$C2671+Inputs!$B$29*(1+$D2671)^4*Inputs!$B$19+Inputs!$B$30*(1+$E2671)^4*Inputs!$B$20+Inputs!$B$31*(1+$F2671)^4*Inputs!$B$21+Inputs!$B$22*(1+Inputs!$B$23)^4</f>
        <v>29807.459937537482</v>
      </c>
      <c r="V2671" s="35">
        <f>Inputs!$B$13/(Q2671*(1-$G2671))</f>
        <v>1.2085739627340846</v>
      </c>
      <c r="W2671" s="36">
        <f>Inputs!$B$13</f>
        <v>12660</v>
      </c>
      <c r="X2671" s="36">
        <f t="shared" si="413"/>
        <v>14308.422699007595</v>
      </c>
      <c r="Y2671" s="36">
        <f t="shared" si="414"/>
        <v>16565.847500094296</v>
      </c>
      <c r="Z2671" s="36">
        <f t="shared" si="415"/>
        <v>19644.675141475338</v>
      </c>
      <c r="AA2671" s="36">
        <f t="shared" si="416"/>
        <v>23822.556480092997</v>
      </c>
      <c r="AB2671" s="36">
        <f t="shared" si="417"/>
        <v>62757.50726317746</v>
      </c>
      <c r="AC2671" s="36">
        <f t="shared" si="418"/>
        <v>323748.81726959511</v>
      </c>
      <c r="AD2671" s="36">
        <f t="shared" si="419"/>
        <v>194856.52387039736</v>
      </c>
    </row>
    <row r="2672" spans="1:30" ht="14.25" customHeight="1" x14ac:dyDescent="0.25">
      <c r="A2672" s="16">
        <v>2656</v>
      </c>
      <c r="B2672" s="34">
        <v>0.221096666563009</v>
      </c>
      <c r="C2672" s="34">
        <v>7.0996335957024106E-2</v>
      </c>
      <c r="D2672" s="34">
        <v>2.85535386769772E-2</v>
      </c>
      <c r="E2672" s="34">
        <v>3.81109639474842E-2</v>
      </c>
      <c r="F2672" s="34">
        <v>6.2688698713392497E-3</v>
      </c>
      <c r="G2672" s="34">
        <v>0.180855904124644</v>
      </c>
      <c r="H2672" s="35">
        <v>1.18426108473687</v>
      </c>
      <c r="I2672" s="34">
        <v>9.9272474888293397E-2</v>
      </c>
      <c r="J2672" s="34">
        <v>2.2046803064584501E-2</v>
      </c>
      <c r="K2672" s="36">
        <f>Inputs!$B$12*(1+$B2672)^4</f>
        <v>133398.6495581927</v>
      </c>
      <c r="L2672" s="36">
        <f t="shared" si="410"/>
        <v>17574.713289465719</v>
      </c>
      <c r="M2672" s="36">
        <f t="shared" si="411"/>
        <v>200615.69165911688</v>
      </c>
      <c r="N2672" s="37">
        <f>M2672/Inputs!$B$6</f>
        <v>305.81660313889768</v>
      </c>
      <c r="O2672" s="38">
        <f>IF(N2672&gt;Inputs!$B$4,1,0)</f>
        <v>0</v>
      </c>
      <c r="P2672" s="34">
        <f t="shared" si="412"/>
        <v>7.7225671823708902E-2</v>
      </c>
      <c r="Q2672" s="36">
        <f>Inputs!$B$12*(1+$B2672)^0*$C2672+Inputs!$B$29*(1+$D2672)^0*Inputs!$B$19+Inputs!$B$30*(1+$E2672)^0*Inputs!$B$20+Inputs!$B$31*(1+$F2672)^0*Inputs!$B$21+Inputs!$B$22*(1+Inputs!$B$23)^0</f>
        <v>12281.824184848367</v>
      </c>
      <c r="R2672" s="36">
        <f>Inputs!$B$12*(1+$B2672)^1*$C2672+Inputs!$B$29*(1+$D2672)^1*Inputs!$B$19+Inputs!$B$30*(1+$E2672)^1*Inputs!$B$20+Inputs!$B$31*(1+$F2672)^1*Inputs!$B$21+Inputs!$B$22*(1+Inputs!$B$23)^1</f>
        <v>13372.801415854323</v>
      </c>
      <c r="S2672" s="36">
        <f>Inputs!$B$12*(1+$B2672)^2*$C2672+Inputs!$B$29*(1+$D2672)^2*Inputs!$B$19+Inputs!$B$30*(1+$E2672)^2*Inputs!$B$20+Inputs!$B$31*(1+$F2672)^2*Inputs!$B$21+Inputs!$B$22*(1+Inputs!$B$23)^2</f>
        <v>14676.455593646806</v>
      </c>
      <c r="T2672" s="36">
        <f>Inputs!$B$12*(1+$B2672)^3*$C2672+Inputs!$B$29*(1+$D2672)^3*Inputs!$B$19+Inputs!$B$30*(1+$E2672)^3*Inputs!$B$20+Inputs!$B$31*(1+$F2672)^3*Inputs!$B$21+Inputs!$B$22*(1+Inputs!$B$23)^3</f>
        <v>16238.981318093769</v>
      </c>
      <c r="U2672" s="36">
        <f>Inputs!$B$12*(1+$B2672)^4*$C2672+Inputs!$B$29*(1+$D2672)^4*Inputs!$B$19+Inputs!$B$30*(1+$E2672)^4*Inputs!$B$20+Inputs!$B$31*(1+$F2672)^4*Inputs!$B$21+Inputs!$B$22*(1+Inputs!$B$23)^4</f>
        <v>18116.758075905273</v>
      </c>
      <c r="V2672" s="35">
        <f>Inputs!$B$13/(Q2672*(1-$G2672))</f>
        <v>1.2583762823758091</v>
      </c>
      <c r="W2672" s="36">
        <f>Inputs!$B$13</f>
        <v>12660</v>
      </c>
      <c r="X2672" s="36">
        <f t="shared" si="413"/>
        <v>13581.60093321625</v>
      </c>
      <c r="Y2672" s="36">
        <f t="shared" si="414"/>
        <v>14682.854364165258</v>
      </c>
      <c r="Z2672" s="36">
        <f t="shared" si="415"/>
        <v>15999.59002582518</v>
      </c>
      <c r="AA2672" s="36">
        <f t="shared" si="416"/>
        <v>17574.713289465719</v>
      </c>
      <c r="AB2672" s="36">
        <f t="shared" si="417"/>
        <v>55714.962954020295</v>
      </c>
      <c r="AC2672" s="36">
        <f t="shared" si="418"/>
        <v>232593.37352583016</v>
      </c>
      <c r="AD2672" s="36">
        <f t="shared" si="419"/>
        <v>144900.72870509658</v>
      </c>
    </row>
    <row r="2673" spans="1:30" ht="14.25" customHeight="1" x14ac:dyDescent="0.25">
      <c r="A2673" s="16">
        <v>2657</v>
      </c>
      <c r="B2673" s="34">
        <v>0.36283499618625198</v>
      </c>
      <c r="C2673" s="34">
        <v>7.1070011631958904E-2</v>
      </c>
      <c r="D2673" s="34">
        <v>3.7063816847706099E-2</v>
      </c>
      <c r="E2673" s="34">
        <v>2.7201790847888901E-2</v>
      </c>
      <c r="F2673" s="34">
        <v>1.4881504873781501E-2</v>
      </c>
      <c r="G2673" s="34">
        <v>0.18301088154048101</v>
      </c>
      <c r="H2673" s="35">
        <v>0.94123550247244803</v>
      </c>
      <c r="I2673" s="34">
        <v>8.9997029523294594E-2</v>
      </c>
      <c r="J2673" s="34">
        <v>2.5075717227457401E-2</v>
      </c>
      <c r="K2673" s="36">
        <f>Inputs!$B$12*(1+$B2673)^4</f>
        <v>206978.08262113924</v>
      </c>
      <c r="L2673" s="36">
        <f t="shared" si="410"/>
        <v>18085.946605748624</v>
      </c>
      <c r="M2673" s="36">
        <f t="shared" si="411"/>
        <v>243168.70792655385</v>
      </c>
      <c r="N2673" s="37">
        <f>M2673/Inputs!$B$6</f>
        <v>370.68400598560038</v>
      </c>
      <c r="O2673" s="38">
        <f>IF(N2673&gt;Inputs!$B$4,1,0)</f>
        <v>0</v>
      </c>
      <c r="P2673" s="34">
        <f t="shared" si="412"/>
        <v>6.4921312295837197E-2</v>
      </c>
      <c r="Q2673" s="36">
        <f>Inputs!$B$12*(1+$B2673)^0*$C2673+Inputs!$B$29*(1+$D2673)^0*Inputs!$B$19+Inputs!$B$30*(1+$E2673)^0*Inputs!$B$20+Inputs!$B$31*(1+$F2673)^0*Inputs!$B$21+Inputs!$B$22*(1+Inputs!$B$23)^0</f>
        <v>12286.244725344455</v>
      </c>
      <c r="R2673" s="36">
        <f>Inputs!$B$12*(1+$B2673)^1*$C2673+Inputs!$B$29*(1+$D2673)^1*Inputs!$B$19+Inputs!$B$30*(1+$E2673)^1*Inputs!$B$20+Inputs!$B$31*(1+$F2673)^1*Inputs!$B$21+Inputs!$B$22*(1+Inputs!$B$23)^1</f>
        <v>14022.156551819058</v>
      </c>
      <c r="S2673" s="36">
        <f>Inputs!$B$12*(1+$B2673)^2*$C2673+Inputs!$B$29*(1+$D2673)^2*Inputs!$B$19+Inputs!$B$30*(1+$E2673)^2*Inputs!$B$20+Inputs!$B$31*(1+$F2673)^2*Inputs!$B$21+Inputs!$B$22*(1+Inputs!$B$23)^2</f>
        <v>16324.765702632241</v>
      </c>
      <c r="T2673" s="36">
        <f>Inputs!$B$12*(1+$B2673)^3*$C2673+Inputs!$B$29*(1+$D2673)^3*Inputs!$B$19+Inputs!$B$30*(1+$E2673)^3*Inputs!$B$20+Inputs!$B$31*(1+$F2673)^3*Inputs!$B$21+Inputs!$B$22*(1+Inputs!$B$23)^3</f>
        <v>19397.931297531228</v>
      </c>
      <c r="U2673" s="36">
        <f>Inputs!$B$12*(1+$B2673)^4*$C2673+Inputs!$B$29*(1+$D2673)^4*Inputs!$B$19+Inputs!$B$30*(1+$E2673)^4*Inputs!$B$20+Inputs!$B$31*(1+$F2673)^4*Inputs!$B$21+Inputs!$B$22*(1+Inputs!$B$23)^4</f>
        <v>23519.42349793914</v>
      </c>
      <c r="V2673" s="35">
        <f>Inputs!$B$13/(Q2673*(1-$G2673))</f>
        <v>1.2612415566598532</v>
      </c>
      <c r="W2673" s="36">
        <f>Inputs!$B$13</f>
        <v>12660</v>
      </c>
      <c r="X2673" s="36">
        <f t="shared" si="413"/>
        <v>13532.226068860364</v>
      </c>
      <c r="Y2673" s="36">
        <f t="shared" si="414"/>
        <v>14687.389996457488</v>
      </c>
      <c r="Z2673" s="36">
        <f t="shared" si="415"/>
        <v>16184.46087119886</v>
      </c>
      <c r="AA2673" s="36">
        <f t="shared" si="416"/>
        <v>18085.946605748624</v>
      </c>
      <c r="AB2673" s="36">
        <f t="shared" si="417"/>
        <v>57566.418834266675</v>
      </c>
      <c r="AC2673" s="36">
        <f t="shared" si="418"/>
        <v>285568.23688565573</v>
      </c>
      <c r="AD2673" s="36">
        <f t="shared" si="419"/>
        <v>185602.28909228719</v>
      </c>
    </row>
    <row r="2674" spans="1:30" ht="14.25" customHeight="1" x14ac:dyDescent="0.25">
      <c r="A2674" s="16">
        <v>2658</v>
      </c>
      <c r="B2674" s="34">
        <v>0.31034177484598002</v>
      </c>
      <c r="C2674" s="34">
        <v>9.5038128326997498E-2</v>
      </c>
      <c r="D2674" s="34">
        <v>4.23618471074532E-2</v>
      </c>
      <c r="E2674" s="34">
        <v>3.9021002295913397E-2</v>
      </c>
      <c r="F2674" s="34">
        <v>-5.1758358232140197E-3</v>
      </c>
      <c r="G2674" s="34">
        <v>0.18006332674987499</v>
      </c>
      <c r="H2674" s="35">
        <v>1.1398186296528099</v>
      </c>
      <c r="I2674" s="34">
        <v>9.4568657281601506E-2</v>
      </c>
      <c r="J2674" s="34">
        <v>3.1318696579947701E-2</v>
      </c>
      <c r="K2674" s="36">
        <f>Inputs!$B$12*(1+$B2674)^4</f>
        <v>176884.42660659712</v>
      </c>
      <c r="L2674" s="36">
        <f t="shared" si="410"/>
        <v>23796.525990860344</v>
      </c>
      <c r="M2674" s="36">
        <f t="shared" si="411"/>
        <v>312409.81257654703</v>
      </c>
      <c r="N2674" s="37">
        <f>M2674/Inputs!$B$6</f>
        <v>476.23447039107782</v>
      </c>
      <c r="O2674" s="38">
        <f>IF(N2674&gt;Inputs!$B$4,1,0)</f>
        <v>1</v>
      </c>
      <c r="P2674" s="34">
        <f t="shared" si="412"/>
        <v>6.3249960701653812E-2</v>
      </c>
      <c r="Q2674" s="36">
        <f>Inputs!$B$12*(1+$B2674)^0*$C2674+Inputs!$B$29*(1+$D2674)^0*Inputs!$B$19+Inputs!$B$30*(1+$E2674)^0*Inputs!$B$20+Inputs!$B$31*(1+$F2674)^0*Inputs!$B$21+Inputs!$B$22*(1+Inputs!$B$23)^0</f>
        <v>13724.331727046771</v>
      </c>
      <c r="R2674" s="36">
        <f>Inputs!$B$12*(1+$B2674)^1*$C2674+Inputs!$B$29*(1+$D2674)^1*Inputs!$B$19+Inputs!$B$30*(1+$E2674)^1*Inputs!$B$20+Inputs!$B$31*(1+$F2674)^1*Inputs!$B$21+Inputs!$B$22*(1+Inputs!$B$23)^1</f>
        <v>15639.330299995003</v>
      </c>
      <c r="S2674" s="36">
        <f>Inputs!$B$12*(1+$B2674)^2*$C2674+Inputs!$B$29*(1+$D2674)^2*Inputs!$B$19+Inputs!$B$30*(1+$E2674)^2*Inputs!$B$20+Inputs!$B$31*(1+$F2674)^2*Inputs!$B$21+Inputs!$B$22*(1+Inputs!$B$23)^2</f>
        <v>18111.320702880163</v>
      </c>
      <c r="T2674" s="36">
        <f>Inputs!$B$12*(1+$B2674)^3*$C2674+Inputs!$B$29*(1+$D2674)^3*Inputs!$B$19+Inputs!$B$30*(1+$E2674)^3*Inputs!$B$20+Inputs!$B$31*(1+$F2674)^3*Inputs!$B$21+Inputs!$B$22*(1+Inputs!$B$23)^3</f>
        <v>21311.079473633203</v>
      </c>
      <c r="U2674" s="36">
        <f>Inputs!$B$12*(1+$B2674)^4*$C2674+Inputs!$B$29*(1+$D2674)^4*Inputs!$B$19+Inputs!$B$30*(1+$E2674)^4*Inputs!$B$20+Inputs!$B$31*(1+$F2674)^4*Inputs!$B$21+Inputs!$B$22*(1+Inputs!$B$23)^4</f>
        <v>25462.292180917906</v>
      </c>
      <c r="V2674" s="35">
        <f>Inputs!$B$13/(Q2674*(1-$G2674))</f>
        <v>1.1250250365868337</v>
      </c>
      <c r="W2674" s="36">
        <f>Inputs!$B$13</f>
        <v>12660</v>
      </c>
      <c r="X2674" s="36">
        <f t="shared" si="413"/>
        <v>14473.914590215261</v>
      </c>
      <c r="Y2674" s="36">
        <f t="shared" si="414"/>
        <v>16816.618282481148</v>
      </c>
      <c r="Z2674" s="36">
        <f t="shared" si="415"/>
        <v>19852.264540985234</v>
      </c>
      <c r="AA2674" s="36">
        <f t="shared" si="416"/>
        <v>23796.525990860344</v>
      </c>
      <c r="AB2674" s="36">
        <f t="shared" si="417"/>
        <v>65447.234248548077</v>
      </c>
      <c r="AC2674" s="36">
        <f t="shared" si="418"/>
        <v>388012.92357772542</v>
      </c>
      <c r="AD2674" s="36">
        <f t="shared" si="419"/>
        <v>246962.57832799898</v>
      </c>
    </row>
    <row r="2675" spans="1:30" ht="14.25" customHeight="1" x14ac:dyDescent="0.25">
      <c r="A2675" s="16">
        <v>2659</v>
      </c>
      <c r="B2675" s="34">
        <v>0.39128498351838598</v>
      </c>
      <c r="C2675" s="34">
        <v>9.1857358296088001E-2</v>
      </c>
      <c r="D2675" s="34">
        <v>2.2357011847786799E-2</v>
      </c>
      <c r="E2675" s="34">
        <v>6.9829797199171498E-2</v>
      </c>
      <c r="F2675" s="34">
        <v>1.258409933398E-2</v>
      </c>
      <c r="G2675" s="34">
        <v>0.18540153587417799</v>
      </c>
      <c r="H2675" s="35">
        <v>0.96007426598618095</v>
      </c>
      <c r="I2675" s="34">
        <v>8.9474033685059601E-2</v>
      </c>
      <c r="J2675" s="34">
        <v>2.2449813819481999E-2</v>
      </c>
      <c r="K2675" s="36">
        <f>Inputs!$B$12*(1+$B2675)^4</f>
        <v>224810.00807437045</v>
      </c>
      <c r="L2675" s="36">
        <f t="shared" si="410"/>
        <v>23226.427382208843</v>
      </c>
      <c r="M2675" s="36">
        <f t="shared" si="411"/>
        <v>296114.41251460841</v>
      </c>
      <c r="N2675" s="37">
        <f>M2675/Inputs!$B$6</f>
        <v>451.39392151617136</v>
      </c>
      <c r="O2675" s="38">
        <f>IF(N2675&gt;Inputs!$B$4,1,0)</f>
        <v>1</v>
      </c>
      <c r="P2675" s="34">
        <f t="shared" si="412"/>
        <v>6.7024219865577606E-2</v>
      </c>
      <c r="Q2675" s="36">
        <f>Inputs!$B$12*(1+$B2675)^0*$C2675+Inputs!$B$29*(1+$D2675)^0*Inputs!$B$19+Inputs!$B$30*(1+$E2675)^0*Inputs!$B$20+Inputs!$B$31*(1+$F2675)^0*Inputs!$B$21+Inputs!$B$22*(1+Inputs!$B$23)^0</f>
        <v>13533.485525192202</v>
      </c>
      <c r="R2675" s="36">
        <f>Inputs!$B$12*(1+$B2675)^1*$C2675+Inputs!$B$29*(1+$D2675)^1*Inputs!$B$19+Inputs!$B$30*(1+$E2675)^1*Inputs!$B$20+Inputs!$B$31*(1+$F2675)^1*Inputs!$B$21+Inputs!$B$22*(1+Inputs!$B$23)^1</f>
        <v>15926.86692438474</v>
      </c>
      <c r="S2675" s="36">
        <f>Inputs!$B$12*(1+$B2675)^2*$C2675+Inputs!$B$29*(1+$D2675)^2*Inputs!$B$19+Inputs!$B$30*(1+$E2675)^2*Inputs!$B$20+Inputs!$B$31*(1+$F2675)^2*Inputs!$B$21+Inputs!$B$22*(1+Inputs!$B$23)^2</f>
        <v>19176.606028993174</v>
      </c>
      <c r="T2675" s="36">
        <f>Inputs!$B$12*(1+$B2675)^3*$C2675+Inputs!$B$29*(1+$D2675)^3*Inputs!$B$19+Inputs!$B$30*(1+$E2675)^3*Inputs!$B$20+Inputs!$B$31*(1+$F2675)^3*Inputs!$B$21+Inputs!$B$22*(1+Inputs!$B$23)^3</f>
        <v>23613.716791920509</v>
      </c>
      <c r="U2675" s="36">
        <f>Inputs!$B$12*(1+$B2675)^4*$C2675+Inputs!$B$29*(1+$D2675)^4*Inputs!$B$19+Inputs!$B$30*(1+$E2675)^4*Inputs!$B$20+Inputs!$B$31*(1+$F2675)^4*Inputs!$B$21+Inputs!$B$22*(1+Inputs!$B$23)^4</f>
        <v>29698.464614553683</v>
      </c>
      <c r="V2675" s="35">
        <f>Inputs!$B$13/(Q2675*(1-$G2675))</f>
        <v>1.1483663444196057</v>
      </c>
      <c r="W2675" s="36">
        <f>Inputs!$B$13</f>
        <v>12660</v>
      </c>
      <c r="X2675" s="36">
        <f t="shared" si="413"/>
        <v>14288.181066261843</v>
      </c>
      <c r="Y2675" s="36">
        <f t="shared" si="414"/>
        <v>16468.221883641265</v>
      </c>
      <c r="Z2675" s="36">
        <f t="shared" si="415"/>
        <v>19373.180454150046</v>
      </c>
      <c r="AA2675" s="36">
        <f t="shared" si="416"/>
        <v>23226.427382208843</v>
      </c>
      <c r="AB2675" s="36">
        <f t="shared" si="417"/>
        <v>65275.921576069544</v>
      </c>
      <c r="AC2675" s="36">
        <f t="shared" si="418"/>
        <v>354317.53476966027</v>
      </c>
      <c r="AD2675" s="36">
        <f t="shared" si="419"/>
        <v>230838.49093853886</v>
      </c>
    </row>
    <row r="2676" spans="1:30" ht="14.25" customHeight="1" x14ac:dyDescent="0.25">
      <c r="A2676" s="16">
        <v>2660</v>
      </c>
      <c r="B2676" s="34">
        <v>0.14902810917811299</v>
      </c>
      <c r="C2676" s="34">
        <v>9.9392309045073596E-2</v>
      </c>
      <c r="D2676" s="34">
        <v>1.4641563109266099E-2</v>
      </c>
      <c r="E2676" s="34">
        <v>3.1215276277255101E-2</v>
      </c>
      <c r="F2676" s="34">
        <v>1.65002163583103E-2</v>
      </c>
      <c r="G2676" s="34">
        <v>0.19735330765126299</v>
      </c>
      <c r="H2676" s="35">
        <v>1.12042861060427</v>
      </c>
      <c r="I2676" s="34">
        <v>9.6887964914368505E-2</v>
      </c>
      <c r="J2676" s="34">
        <v>2.9500042093791E-2</v>
      </c>
      <c r="K2676" s="36">
        <f>Inputs!$B$12*(1+$B2676)^4</f>
        <v>104586.07458840236</v>
      </c>
      <c r="L2676" s="36">
        <f t="shared" si="410"/>
        <v>17050.564890058627</v>
      </c>
      <c r="M2676" s="36">
        <f t="shared" si="411"/>
        <v>219521.816646694</v>
      </c>
      <c r="N2676" s="37">
        <f>M2676/Inputs!$B$6</f>
        <v>334.63691561996035</v>
      </c>
      <c r="O2676" s="38">
        <f>IF(N2676&gt;Inputs!$B$4,1,0)</f>
        <v>0</v>
      </c>
      <c r="P2676" s="34">
        <f t="shared" si="412"/>
        <v>6.7387922820577512E-2</v>
      </c>
      <c r="Q2676" s="36">
        <f>Inputs!$B$12*(1+$B2676)^0*$C2676+Inputs!$B$29*(1+$D2676)^0*Inputs!$B$19+Inputs!$B$30*(1+$E2676)^0*Inputs!$B$20+Inputs!$B$31*(1+$F2676)^0*Inputs!$B$21+Inputs!$B$22*(1+Inputs!$B$23)^0</f>
        <v>13985.582570131337</v>
      </c>
      <c r="R2676" s="36">
        <f>Inputs!$B$12*(1+$B2676)^1*$C2676+Inputs!$B$29*(1+$D2676)^1*Inputs!$B$19+Inputs!$B$30*(1+$E2676)^1*Inputs!$B$20+Inputs!$B$31*(1+$F2676)^1*Inputs!$B$21+Inputs!$B$22*(1+Inputs!$B$23)^1</f>
        <v>15006.441421247913</v>
      </c>
      <c r="S2676" s="36">
        <f>Inputs!$B$12*(1+$B2676)^2*$C2676+Inputs!$B$29*(1+$D2676)^2*Inputs!$B$19+Inputs!$B$30*(1+$E2676)^2*Inputs!$B$20+Inputs!$B$31*(1+$F2676)^2*Inputs!$B$21+Inputs!$B$22*(1+Inputs!$B$23)^2</f>
        <v>16162.058639229981</v>
      </c>
      <c r="T2676" s="36">
        <f>Inputs!$B$12*(1+$B2676)^3*$C2676+Inputs!$B$29*(1+$D2676)^3*Inputs!$B$19+Inputs!$B$30*(1+$E2676)^3*Inputs!$B$20+Inputs!$B$31*(1+$F2676)^3*Inputs!$B$21+Inputs!$B$22*(1+Inputs!$B$23)^3</f>
        <v>17472.217353402433</v>
      </c>
      <c r="U2676" s="36">
        <f>Inputs!$B$12*(1+$B2676)^4*$C2676+Inputs!$B$29*(1+$D2676)^4*Inputs!$B$19+Inputs!$B$30*(1+$E2676)^4*Inputs!$B$20+Inputs!$B$31*(1+$F2676)^4*Inputs!$B$21+Inputs!$B$22*(1+Inputs!$B$23)^4</f>
        <v>18959.643253402621</v>
      </c>
      <c r="V2676" s="35">
        <f>Inputs!$B$13/(Q2676*(1-$G2676))</f>
        <v>1.127791257591098</v>
      </c>
      <c r="W2676" s="36">
        <f>Inputs!$B$13</f>
        <v>12660</v>
      </c>
      <c r="X2676" s="36">
        <f t="shared" si="413"/>
        <v>13561.929195936655</v>
      </c>
      <c r="Y2676" s="36">
        <f t="shared" si="414"/>
        <v>14582.429460563684</v>
      </c>
      <c r="Z2676" s="36">
        <f t="shared" si="415"/>
        <v>15738.723877798282</v>
      </c>
      <c r="AA2676" s="36">
        <f t="shared" si="416"/>
        <v>17050.564890058627</v>
      </c>
      <c r="AB2676" s="36">
        <f t="shared" si="417"/>
        <v>55473.524406390403</v>
      </c>
      <c r="AC2676" s="36">
        <f t="shared" si="418"/>
        <v>260485.21066267585</v>
      </c>
      <c r="AD2676" s="36">
        <f t="shared" si="419"/>
        <v>164048.29224030359</v>
      </c>
    </row>
    <row r="2677" spans="1:30" ht="14.25" customHeight="1" x14ac:dyDescent="0.25">
      <c r="A2677" s="16">
        <v>2661</v>
      </c>
      <c r="B2677" s="34">
        <v>0.384446860829805</v>
      </c>
      <c r="C2677" s="34">
        <v>5.1534800138329902E-2</v>
      </c>
      <c r="D2677" s="34">
        <v>3.4013265191985297E-2</v>
      </c>
      <c r="E2677" s="34">
        <v>2.9156885504839601E-2</v>
      </c>
      <c r="F2677" s="34">
        <v>1.07361933717045E-2</v>
      </c>
      <c r="G2677" s="34">
        <v>0.19182693805935799</v>
      </c>
      <c r="H2677" s="35">
        <v>1.0574197768368001</v>
      </c>
      <c r="I2677" s="34">
        <v>9.9395986864056499E-2</v>
      </c>
      <c r="J2677" s="34">
        <v>2.5012316607518899E-2</v>
      </c>
      <c r="K2677" s="36">
        <f>Inputs!$B$12*(1+$B2677)^4</f>
        <v>220422.74878143519</v>
      </c>
      <c r="L2677" s="36">
        <f t="shared" si="410"/>
        <v>17149.527964233352</v>
      </c>
      <c r="M2677" s="36">
        <f t="shared" si="411"/>
        <v>201668.98983615526</v>
      </c>
      <c r="N2677" s="37">
        <f>M2677/Inputs!$B$6</f>
        <v>307.4222406038952</v>
      </c>
      <c r="O2677" s="38">
        <f>IF(N2677&gt;Inputs!$B$4,1,0)</f>
        <v>0</v>
      </c>
      <c r="P2677" s="34">
        <f t="shared" si="412"/>
        <v>7.4383670256537596E-2</v>
      </c>
      <c r="Q2677" s="36">
        <f>Inputs!$B$12*(1+$B2677)^0*$C2677+Inputs!$B$29*(1+$D2677)^0*Inputs!$B$19+Inputs!$B$30*(1+$E2677)^0*Inputs!$B$20+Inputs!$B$31*(1+$F2677)^0*Inputs!$B$21+Inputs!$B$22*(1+Inputs!$B$23)^0</f>
        <v>11114.132035726714</v>
      </c>
      <c r="R2677" s="36">
        <f>Inputs!$B$12*(1+$B2677)^1*$C2677+Inputs!$B$29*(1+$D2677)^1*Inputs!$B$19+Inputs!$B$30*(1+$E2677)^1*Inputs!$B$20+Inputs!$B$31*(1+$F2677)^1*Inputs!$B$21+Inputs!$B$22*(1+Inputs!$B$23)^1</f>
        <v>12467.723379055959</v>
      </c>
      <c r="S2677" s="36">
        <f>Inputs!$B$12*(1+$B2677)^2*$C2677+Inputs!$B$29*(1+$D2677)^2*Inputs!$B$19+Inputs!$B$30*(1+$E2677)^2*Inputs!$B$20+Inputs!$B$31*(1+$F2677)^2*Inputs!$B$21+Inputs!$B$22*(1+Inputs!$B$23)^2</f>
        <v>14282.724104512301</v>
      </c>
      <c r="T2677" s="36">
        <f>Inputs!$B$12*(1+$B2677)^3*$C2677+Inputs!$B$29*(1+$D2677)^3*Inputs!$B$19+Inputs!$B$30*(1+$E2677)^3*Inputs!$B$20+Inputs!$B$31*(1+$F2677)^3*Inputs!$B$21+Inputs!$B$22*(1+Inputs!$B$23)^3</f>
        <v>16734.965295151858</v>
      </c>
      <c r="U2677" s="36">
        <f>Inputs!$B$12*(1+$B2677)^4*$C2677+Inputs!$B$29*(1+$D2677)^4*Inputs!$B$19+Inputs!$B$30*(1+$E2677)^4*Inputs!$B$20+Inputs!$B$31*(1+$F2677)^4*Inputs!$B$21+Inputs!$B$22*(1+Inputs!$B$23)^4</f>
        <v>20067.828069584946</v>
      </c>
      <c r="V2677" s="35">
        <f>Inputs!$B$13/(Q2677*(1-$G2677))</f>
        <v>1.4094633366413001</v>
      </c>
      <c r="W2677" s="36">
        <f>Inputs!$B$13</f>
        <v>12660</v>
      </c>
      <c r="X2677" s="36">
        <f t="shared" si="413"/>
        <v>13315.058162258938</v>
      </c>
      <c r="Y2677" s="36">
        <f t="shared" si="414"/>
        <v>14237.508422632724</v>
      </c>
      <c r="Z2677" s="36">
        <f t="shared" si="415"/>
        <v>15491.661284781674</v>
      </c>
      <c r="AA2677" s="36">
        <f t="shared" si="416"/>
        <v>17149.527964233352</v>
      </c>
      <c r="AB2677" s="36">
        <f t="shared" si="417"/>
        <v>54528.257102926975</v>
      </c>
      <c r="AC2677" s="36">
        <f t="shared" si="418"/>
        <v>236321.72661981918</v>
      </c>
      <c r="AD2677" s="36">
        <f t="shared" si="419"/>
        <v>147140.7327332283</v>
      </c>
    </row>
    <row r="2678" spans="1:30" ht="14.25" customHeight="1" x14ac:dyDescent="0.25">
      <c r="A2678" s="16">
        <v>2662</v>
      </c>
      <c r="B2678" s="34">
        <v>0.25186860308509101</v>
      </c>
      <c r="C2678" s="34">
        <v>7.1054338970844996E-2</v>
      </c>
      <c r="D2678" s="34">
        <v>3.2840214661632602E-2</v>
      </c>
      <c r="E2678" s="34">
        <v>6.7515784896334599E-2</v>
      </c>
      <c r="F2678" s="34">
        <v>6.6216418440734198E-3</v>
      </c>
      <c r="G2678" s="34">
        <v>0.190568309281857</v>
      </c>
      <c r="H2678" s="35">
        <v>0.99399504807211203</v>
      </c>
      <c r="I2678" s="34">
        <v>8.8760057187496105E-2</v>
      </c>
      <c r="J2678" s="34">
        <v>2.4162917266993801E-2</v>
      </c>
      <c r="K2678" s="36">
        <f>Inputs!$B$12*(1+$B2678)^4</f>
        <v>147362.24872282363</v>
      </c>
      <c r="L2678" s="36">
        <f t="shared" si="410"/>
        <v>15713.048126948903</v>
      </c>
      <c r="M2678" s="36">
        <f t="shared" si="411"/>
        <v>217215.65947066539</v>
      </c>
      <c r="N2678" s="37">
        <f>M2678/Inputs!$B$6</f>
        <v>331.12143211991673</v>
      </c>
      <c r="O2678" s="38">
        <f>IF(N2678&gt;Inputs!$B$4,1,0)</f>
        <v>0</v>
      </c>
      <c r="P2678" s="34">
        <f t="shared" si="412"/>
        <v>6.4597139920502311E-2</v>
      </c>
      <c r="Q2678" s="36">
        <f>Inputs!$B$12*(1+$B2678)^0*$C2678+Inputs!$B$29*(1+$D2678)^0*Inputs!$B$19+Inputs!$B$30*(1+$E2678)^0*Inputs!$B$20+Inputs!$B$31*(1+$F2678)^0*Inputs!$B$21+Inputs!$B$22*(1+Inputs!$B$23)^0</f>
        <v>12285.304365677621</v>
      </c>
      <c r="R2678" s="36">
        <f>Inputs!$B$12*(1+$B2678)^1*$C2678+Inputs!$B$29*(1+$D2678)^1*Inputs!$B$19+Inputs!$B$30*(1+$E2678)^1*Inputs!$B$20+Inputs!$B$31*(1+$F2678)^1*Inputs!$B$21+Inputs!$B$22*(1+Inputs!$B$23)^1</f>
        <v>13597.788029375526</v>
      </c>
      <c r="S2678" s="36">
        <f>Inputs!$B$12*(1+$B2678)^2*$C2678+Inputs!$B$29*(1+$D2678)^2*Inputs!$B$19+Inputs!$B$30*(1+$E2678)^2*Inputs!$B$20+Inputs!$B$31*(1+$F2678)^2*Inputs!$B$21+Inputs!$B$22*(1+Inputs!$B$23)^2</f>
        <v>15193.852049117631</v>
      </c>
      <c r="T2678" s="36">
        <f>Inputs!$B$12*(1+$B2678)^3*$C2678+Inputs!$B$29*(1+$D2678)^3*Inputs!$B$19+Inputs!$B$30*(1+$E2678)^3*Inputs!$B$20+Inputs!$B$31*(1+$F2678)^3*Inputs!$B$21+Inputs!$B$22*(1+Inputs!$B$23)^3</f>
        <v>17142.44337479207</v>
      </c>
      <c r="U2678" s="36">
        <f>Inputs!$B$12*(1+$B2678)^4*$C2678+Inputs!$B$29*(1+$D2678)^4*Inputs!$B$19+Inputs!$B$30*(1+$E2678)^4*Inputs!$B$20+Inputs!$B$31*(1+$F2678)^4*Inputs!$B$21+Inputs!$B$22*(1+Inputs!$B$23)^4</f>
        <v>19529.719967335099</v>
      </c>
      <c r="V2678" s="35">
        <f>Inputs!$B$13/(Q2678*(1-$G2678))</f>
        <v>1.2731148425666345</v>
      </c>
      <c r="W2678" s="36">
        <f>Inputs!$B$13</f>
        <v>12660</v>
      </c>
      <c r="X2678" s="36">
        <f t="shared" si="413"/>
        <v>13244.482110908704</v>
      </c>
      <c r="Y2678" s="36">
        <f t="shared" si="414"/>
        <v>13940.895535926835</v>
      </c>
      <c r="Z2678" s="36">
        <f t="shared" si="415"/>
        <v>14760.555622870892</v>
      </c>
      <c r="AA2678" s="36">
        <f t="shared" si="416"/>
        <v>15713.048126948903</v>
      </c>
      <c r="AB2678" s="36">
        <f t="shared" si="417"/>
        <v>54377.832134945114</v>
      </c>
      <c r="AC2678" s="36">
        <f t="shared" si="418"/>
        <v>249124.36105774142</v>
      </c>
      <c r="AD2678" s="36">
        <f t="shared" si="419"/>
        <v>162837.82733572027</v>
      </c>
    </row>
    <row r="2679" spans="1:30" ht="14.25" customHeight="1" x14ac:dyDescent="0.25">
      <c r="A2679" s="16">
        <v>2663</v>
      </c>
      <c r="B2679" s="34">
        <v>0.31489100261237102</v>
      </c>
      <c r="C2679" s="34">
        <v>0.102932197033119</v>
      </c>
      <c r="D2679" s="34">
        <v>2.2053574104562702E-2</v>
      </c>
      <c r="E2679" s="34">
        <v>6.8158743203046199E-2</v>
      </c>
      <c r="F2679" s="34">
        <v>5.5539737074020599E-3</v>
      </c>
      <c r="G2679" s="34">
        <v>0.18794188864255401</v>
      </c>
      <c r="H2679" s="35">
        <v>1.00202831714496</v>
      </c>
      <c r="I2679" s="34">
        <v>0.104597510950395</v>
      </c>
      <c r="J2679" s="34">
        <v>2.67986465989699E-2</v>
      </c>
      <c r="K2679" s="36">
        <f>Inputs!$B$12*(1+$B2679)^4</f>
        <v>179353.66882690307</v>
      </c>
      <c r="L2679" s="36">
        <f t="shared" si="410"/>
        <v>22258.184378087466</v>
      </c>
      <c r="M2679" s="36">
        <f t="shared" si="411"/>
        <v>240113.4907218705</v>
      </c>
      <c r="N2679" s="37">
        <f>M2679/Inputs!$B$6</f>
        <v>366.02666268577821</v>
      </c>
      <c r="O2679" s="38">
        <f>IF(N2679&gt;Inputs!$B$4,1,0)</f>
        <v>0</v>
      </c>
      <c r="P2679" s="34">
        <f t="shared" si="412"/>
        <v>7.7798864351425107E-2</v>
      </c>
      <c r="Q2679" s="36">
        <f>Inputs!$B$12*(1+$B2679)^0*$C2679+Inputs!$B$29*(1+$D2679)^0*Inputs!$B$19+Inputs!$B$30*(1+$E2679)^0*Inputs!$B$20+Inputs!$B$31*(1+$F2679)^0*Inputs!$B$21+Inputs!$B$22*(1+Inputs!$B$23)^0</f>
        <v>14197.975849414062</v>
      </c>
      <c r="R2679" s="36">
        <f>Inputs!$B$12*(1+$B2679)^1*$C2679+Inputs!$B$29*(1+$D2679)^1*Inputs!$B$19+Inputs!$B$30*(1+$E2679)^1*Inputs!$B$20+Inputs!$B$31*(1+$F2679)^1*Inputs!$B$21+Inputs!$B$22*(1+Inputs!$B$23)^1</f>
        <v>16342.636066704239</v>
      </c>
      <c r="S2679" s="36">
        <f>Inputs!$B$12*(1+$B2679)^2*$C2679+Inputs!$B$29*(1+$D2679)^2*Inputs!$B$19+Inputs!$B$30*(1+$E2679)^2*Inputs!$B$20+Inputs!$B$31*(1+$F2679)^2*Inputs!$B$21+Inputs!$B$22*(1+Inputs!$B$23)^2</f>
        <v>19111.014654314007</v>
      </c>
      <c r="T2679" s="36">
        <f>Inputs!$B$12*(1+$B2679)^3*$C2679+Inputs!$B$29*(1+$D2679)^3*Inputs!$B$19+Inputs!$B$30*(1+$E2679)^3*Inputs!$B$20+Inputs!$B$31*(1+$F2679)^3*Inputs!$B$21+Inputs!$B$22*(1+Inputs!$B$23)^3</f>
        <v>22696.714370472342</v>
      </c>
      <c r="U2679" s="36">
        <f>Inputs!$B$12*(1+$B2679)^4*$C2679+Inputs!$B$29*(1+$D2679)^4*Inputs!$B$19+Inputs!$B$30*(1+$E2679)^4*Inputs!$B$20+Inputs!$B$31*(1+$F2679)^4*Inputs!$B$21+Inputs!$B$22*(1+Inputs!$B$23)^4</f>
        <v>27354.112712874496</v>
      </c>
      <c r="V2679" s="35">
        <f>Inputs!$B$13/(Q2679*(1-$G2679))</f>
        <v>1.09804506357821</v>
      </c>
      <c r="W2679" s="36">
        <f>Inputs!$B$13</f>
        <v>12660</v>
      </c>
      <c r="X2679" s="36">
        <f t="shared" si="413"/>
        <v>14253.779257394646</v>
      </c>
      <c r="Y2679" s="36">
        <f t="shared" si="414"/>
        <v>16295.786596679938</v>
      </c>
      <c r="Z2679" s="36">
        <f t="shared" si="415"/>
        <v>18910.857410187949</v>
      </c>
      <c r="AA2679" s="36">
        <f t="shared" si="416"/>
        <v>22258.184378087466</v>
      </c>
      <c r="AB2679" s="36">
        <f t="shared" si="417"/>
        <v>61472.357807755398</v>
      </c>
      <c r="AC2679" s="36">
        <f t="shared" si="418"/>
        <v>293766.15951530781</v>
      </c>
      <c r="AD2679" s="36">
        <f t="shared" si="419"/>
        <v>178641.13291411512</v>
      </c>
    </row>
    <row r="2680" spans="1:30" ht="14.25" customHeight="1" x14ac:dyDescent="0.25">
      <c r="A2680" s="16">
        <v>2664</v>
      </c>
      <c r="B2680" s="34">
        <v>0.50075320585613303</v>
      </c>
      <c r="C2680" s="34">
        <v>5.0977329485116997E-2</v>
      </c>
      <c r="D2680" s="34">
        <v>3.2659043515151399E-2</v>
      </c>
      <c r="E2680" s="34">
        <v>2.77030334774248E-2</v>
      </c>
      <c r="F2680" s="34">
        <v>-4.8439490268945102E-3</v>
      </c>
      <c r="G2680" s="34">
        <v>0.17195968664112499</v>
      </c>
      <c r="H2680" s="35">
        <v>1.0257870275854599</v>
      </c>
      <c r="I2680" s="34">
        <v>9.4671286680018105E-2</v>
      </c>
      <c r="J2680" s="34">
        <v>2.1301604720122599E-2</v>
      </c>
      <c r="K2680" s="36">
        <f>Inputs!$B$12*(1+$B2680)^4</f>
        <v>304360.55642575788</v>
      </c>
      <c r="L2680" s="36">
        <f t="shared" si="410"/>
        <v>20304.33237679251</v>
      </c>
      <c r="M2680" s="36">
        <f t="shared" si="411"/>
        <v>239047.02702671255</v>
      </c>
      <c r="N2680" s="37">
        <f>M2680/Inputs!$B$6</f>
        <v>364.40095583340326</v>
      </c>
      <c r="O2680" s="38">
        <f>IF(N2680&gt;Inputs!$B$4,1,0)</f>
        <v>0</v>
      </c>
      <c r="P2680" s="34">
        <f t="shared" si="412"/>
        <v>7.3369681959895502E-2</v>
      </c>
      <c r="Q2680" s="36">
        <f>Inputs!$B$12*(1+$B2680)^0*$C2680+Inputs!$B$29*(1+$D2680)^0*Inputs!$B$19+Inputs!$B$30*(1+$E2680)^0*Inputs!$B$20+Inputs!$B$31*(1+$F2680)^0*Inputs!$B$21+Inputs!$B$22*(1+Inputs!$B$23)^0</f>
        <v>11080.68379653394</v>
      </c>
      <c r="R2680" s="36">
        <f>Inputs!$B$12*(1+$B2680)^1*$C2680+Inputs!$B$29*(1+$D2680)^1*Inputs!$B$19+Inputs!$B$30*(1+$E2680)^1*Inputs!$B$20+Inputs!$B$31*(1+$F2680)^1*Inputs!$B$21+Inputs!$B$22*(1+Inputs!$B$23)^1</f>
        <v>12698.7263868277</v>
      </c>
      <c r="S2680" s="36">
        <f>Inputs!$B$12*(1+$B2680)^2*$C2680+Inputs!$B$29*(1+$D2680)^2*Inputs!$B$19+Inputs!$B$30*(1+$E2680)^2*Inputs!$B$20+Inputs!$B$31*(1+$F2680)^2*Inputs!$B$21+Inputs!$B$22*(1+Inputs!$B$23)^2</f>
        <v>15087.215445320937</v>
      </c>
      <c r="T2680" s="36">
        <f>Inputs!$B$12*(1+$B2680)^3*$C2680+Inputs!$B$29*(1+$D2680)^3*Inputs!$B$19+Inputs!$B$30*(1+$E2680)^3*Inputs!$B$20+Inputs!$B$31*(1+$F2680)^3*Inputs!$B$21+Inputs!$B$22*(1+Inputs!$B$23)^3</f>
        <v>18630.317057609682</v>
      </c>
      <c r="U2680" s="36">
        <f>Inputs!$B$12*(1+$B2680)^4*$C2680+Inputs!$B$29*(1+$D2680)^4*Inputs!$B$19+Inputs!$B$30*(1+$E2680)^4*Inputs!$B$20+Inputs!$B$31*(1+$F2680)^4*Inputs!$B$21+Inputs!$B$22*(1+Inputs!$B$23)^4</f>
        <v>23904.520163980025</v>
      </c>
      <c r="V2680" s="35">
        <f>Inputs!$B$13/(Q2680*(1-$G2680))</f>
        <v>1.3797984819907521</v>
      </c>
      <c r="W2680" s="36">
        <f>Inputs!$B$13</f>
        <v>12660</v>
      </c>
      <c r="X2680" s="36">
        <f t="shared" si="413"/>
        <v>13578.047517526611</v>
      </c>
      <c r="Y2680" s="36">
        <f t="shared" si="414"/>
        <v>15026.276516214915</v>
      </c>
      <c r="Z2680" s="36">
        <f t="shared" si="415"/>
        <v>17189.764132747921</v>
      </c>
      <c r="AA2680" s="36">
        <f t="shared" si="416"/>
        <v>20304.33237679251</v>
      </c>
      <c r="AB2680" s="36">
        <f t="shared" si="417"/>
        <v>59239.669507511593</v>
      </c>
      <c r="AC2680" s="36">
        <f t="shared" si="418"/>
        <v>282635.09783951187</v>
      </c>
      <c r="AD2680" s="36">
        <f t="shared" si="419"/>
        <v>179807.35751920094</v>
      </c>
    </row>
    <row r="2681" spans="1:30" ht="14.25" customHeight="1" x14ac:dyDescent="0.25">
      <c r="A2681" s="16">
        <v>2665</v>
      </c>
      <c r="B2681" s="34">
        <v>0.36651788629049398</v>
      </c>
      <c r="C2681" s="34">
        <v>8.1455861443956695E-2</v>
      </c>
      <c r="D2681" s="34">
        <v>4.0574322613124103E-2</v>
      </c>
      <c r="E2681" s="34">
        <v>5.4592678463548303E-2</v>
      </c>
      <c r="F2681" s="34">
        <v>-4.4130971508159504E-3</v>
      </c>
      <c r="G2681" s="34">
        <v>0.19023250026108199</v>
      </c>
      <c r="H2681" s="35">
        <v>1.1037244713201</v>
      </c>
      <c r="I2681" s="34">
        <v>9.2661482012415197E-2</v>
      </c>
      <c r="J2681" s="34">
        <v>2.6739612596143301E-2</v>
      </c>
      <c r="K2681" s="36">
        <f>Inputs!$B$12*(1+$B2681)^4</f>
        <v>209224.49702536082</v>
      </c>
      <c r="L2681" s="36">
        <f t="shared" si="410"/>
        <v>23112.982752834352</v>
      </c>
      <c r="M2681" s="36">
        <f t="shared" si="411"/>
        <v>295634.84237531736</v>
      </c>
      <c r="N2681" s="37">
        <f>M2681/Inputs!$B$6</f>
        <v>450.66286947456916</v>
      </c>
      <c r="O2681" s="38">
        <f>IF(N2681&gt;Inputs!$B$4,1,0)</f>
        <v>1</v>
      </c>
      <c r="P2681" s="34">
        <f t="shared" si="412"/>
        <v>6.59218694162719E-2</v>
      </c>
      <c r="Q2681" s="36">
        <f>Inputs!$B$12*(1+$B2681)^0*$C2681+Inputs!$B$29*(1+$D2681)^0*Inputs!$B$19+Inputs!$B$30*(1+$E2681)^0*Inputs!$B$20+Inputs!$B$31*(1+$F2681)^0*Inputs!$B$21+Inputs!$B$22*(1+Inputs!$B$23)^0</f>
        <v>12909.395714064325</v>
      </c>
      <c r="R2681" s="36">
        <f>Inputs!$B$12*(1+$B2681)^1*$C2681+Inputs!$B$29*(1+$D2681)^1*Inputs!$B$19+Inputs!$B$30*(1+$E2681)^1*Inputs!$B$20+Inputs!$B$31*(1+$F2681)^1*Inputs!$B$21+Inputs!$B$22*(1+Inputs!$B$23)^1</f>
        <v>14882.673222176767</v>
      </c>
      <c r="S2681" s="36">
        <f>Inputs!$B$12*(1+$B2681)^2*$C2681+Inputs!$B$29*(1+$D2681)^2*Inputs!$B$19+Inputs!$B$30*(1+$E2681)^2*Inputs!$B$20+Inputs!$B$31*(1+$F2681)^2*Inputs!$B$21+Inputs!$B$22*(1+Inputs!$B$23)^2</f>
        <v>17523.425159347156</v>
      </c>
      <c r="T2681" s="36">
        <f>Inputs!$B$12*(1+$B2681)^3*$C2681+Inputs!$B$29*(1+$D2681)^3*Inputs!$B$19+Inputs!$B$30*(1+$E2681)^3*Inputs!$B$20+Inputs!$B$31*(1+$F2681)^3*Inputs!$B$21+Inputs!$B$22*(1+Inputs!$B$23)^3</f>
        <v>21072.853004348231</v>
      </c>
      <c r="U2681" s="36">
        <f>Inputs!$B$12*(1+$B2681)^4*$C2681+Inputs!$B$29*(1+$D2681)^4*Inputs!$B$19+Inputs!$B$30*(1+$E2681)^4*Inputs!$B$20+Inputs!$B$31*(1+$F2681)^4*Inputs!$B$21+Inputs!$B$22*(1+Inputs!$B$23)^4</f>
        <v>25860.384708927613</v>
      </c>
      <c r="V2681" s="35">
        <f>Inputs!$B$13/(Q2681*(1-$G2681))</f>
        <v>1.211064991083616</v>
      </c>
      <c r="W2681" s="36">
        <f>Inputs!$B$13</f>
        <v>12660</v>
      </c>
      <c r="X2681" s="36">
        <f t="shared" si="413"/>
        <v>14271.752192841694</v>
      </c>
      <c r="Y2681" s="36">
        <f t="shared" si="414"/>
        <v>16423.315702467178</v>
      </c>
      <c r="Z2681" s="36">
        <f t="shared" si="415"/>
        <v>19291.995081664521</v>
      </c>
      <c r="AA2681" s="36">
        <f t="shared" si="416"/>
        <v>23112.982752834352</v>
      </c>
      <c r="AB2681" s="36">
        <f t="shared" si="417"/>
        <v>64503.61292173824</v>
      </c>
      <c r="AC2681" s="36">
        <f t="shared" si="418"/>
        <v>359986.984102863</v>
      </c>
      <c r="AD2681" s="36">
        <f t="shared" si="419"/>
        <v>231131.22945357912</v>
      </c>
    </row>
    <row r="2682" spans="1:30" ht="14.25" customHeight="1" x14ac:dyDescent="0.25">
      <c r="A2682" s="16">
        <v>2666</v>
      </c>
      <c r="B2682" s="34">
        <v>0.35181074466122397</v>
      </c>
      <c r="C2682" s="34">
        <v>8.0213782851589699E-2</v>
      </c>
      <c r="D2682" s="34">
        <v>2.5100194585290201E-2</v>
      </c>
      <c r="E2682" s="34">
        <v>4.0041008667887498E-2</v>
      </c>
      <c r="F2682" s="34">
        <v>1.22639418250504E-2</v>
      </c>
      <c r="G2682" s="34">
        <v>0.169501143467917</v>
      </c>
      <c r="H2682" s="35">
        <v>0.98137308940407697</v>
      </c>
      <c r="I2682" s="34">
        <v>9.0697719263250598E-2</v>
      </c>
      <c r="J2682" s="34">
        <v>2.0943506728460799E-2</v>
      </c>
      <c r="K2682" s="36">
        <f>Inputs!$B$12*(1+$B2682)^4</f>
        <v>200361.75475746481</v>
      </c>
      <c r="L2682" s="36">
        <f t="shared" si="410"/>
        <v>20213.852047908607</v>
      </c>
      <c r="M2682" s="36">
        <f t="shared" si="411"/>
        <v>252331.77987387232</v>
      </c>
      <c r="N2682" s="37">
        <f>M2682/Inputs!$B$6</f>
        <v>384.65210346626878</v>
      </c>
      <c r="O2682" s="38">
        <f>IF(N2682&gt;Inputs!$B$4,1,0)</f>
        <v>0</v>
      </c>
      <c r="P2682" s="34">
        <f t="shared" si="412"/>
        <v>6.9754212534789806E-2</v>
      </c>
      <c r="Q2682" s="36">
        <f>Inputs!$B$12*(1+$B2682)^0*$C2682+Inputs!$B$29*(1+$D2682)^0*Inputs!$B$19+Inputs!$B$30*(1+$E2682)^0*Inputs!$B$20+Inputs!$B$31*(1+$F2682)^0*Inputs!$B$21+Inputs!$B$22*(1+Inputs!$B$23)^0</f>
        <v>12834.870998522303</v>
      </c>
      <c r="R2682" s="36">
        <f>Inputs!$B$12*(1+$B2682)^1*$C2682+Inputs!$B$29*(1+$D2682)^1*Inputs!$B$19+Inputs!$B$30*(1+$E2682)^1*Inputs!$B$20+Inputs!$B$31*(1+$F2682)^1*Inputs!$B$21+Inputs!$B$22*(1+Inputs!$B$23)^1</f>
        <v>14697.737638871506</v>
      </c>
      <c r="S2682" s="36">
        <f>Inputs!$B$12*(1+$B2682)^2*$C2682+Inputs!$B$29*(1+$D2682)^2*Inputs!$B$19+Inputs!$B$30*(1+$E2682)^2*Inputs!$B$20+Inputs!$B$31*(1+$F2682)^2*Inputs!$B$21+Inputs!$B$22*(1+Inputs!$B$23)^2</f>
        <v>17161.003540125137</v>
      </c>
      <c r="T2682" s="36">
        <f>Inputs!$B$12*(1+$B2682)^3*$C2682+Inputs!$B$29*(1+$D2682)^3*Inputs!$B$19+Inputs!$B$30*(1+$E2682)^3*Inputs!$B$20+Inputs!$B$31*(1+$F2682)^3*Inputs!$B$21+Inputs!$B$22*(1+Inputs!$B$23)^3</f>
        <v>20434.397490783427</v>
      </c>
      <c r="U2682" s="36">
        <f>Inputs!$B$12*(1+$B2682)^4*$C2682+Inputs!$B$29*(1+$D2682)^4*Inputs!$B$19+Inputs!$B$30*(1+$E2682)^4*Inputs!$B$20+Inputs!$B$31*(1+$F2682)^4*Inputs!$B$21+Inputs!$B$22*(1+Inputs!$B$23)^4</f>
        <v>24801.382992228104</v>
      </c>
      <c r="V2682" s="35">
        <f>Inputs!$B$13/(Q2682*(1-$G2682))</f>
        <v>1.1876901613427284</v>
      </c>
      <c r="W2682" s="36">
        <f>Inputs!$B$13</f>
        <v>12660</v>
      </c>
      <c r="X2682" s="36">
        <f t="shared" si="413"/>
        <v>13867.885702565065</v>
      </c>
      <c r="Y2682" s="36">
        <f t="shared" si="414"/>
        <v>15456.954925506159</v>
      </c>
      <c r="Z2682" s="36">
        <f t="shared" si="415"/>
        <v>17529.969763221008</v>
      </c>
      <c r="AA2682" s="36">
        <f t="shared" si="416"/>
        <v>20213.852047908607</v>
      </c>
      <c r="AB2682" s="36">
        <f t="shared" si="417"/>
        <v>60659.932480110765</v>
      </c>
      <c r="AC2682" s="36">
        <f t="shared" si="418"/>
        <v>295855.9812282208</v>
      </c>
      <c r="AD2682" s="36">
        <f t="shared" si="419"/>
        <v>191671.84739376156</v>
      </c>
    </row>
    <row r="2683" spans="1:30" ht="14.25" customHeight="1" x14ac:dyDescent="0.25">
      <c r="A2683" s="16">
        <v>2667</v>
      </c>
      <c r="B2683" s="34">
        <v>0.34305923747538802</v>
      </c>
      <c r="C2683" s="34">
        <v>0.101490768117223</v>
      </c>
      <c r="D2683" s="34">
        <v>2.0884728728571701E-2</v>
      </c>
      <c r="E2683" s="34">
        <v>4.2293289785686403E-2</v>
      </c>
      <c r="F2683" s="34">
        <v>-2.92541557876127E-3</v>
      </c>
      <c r="G2683" s="34">
        <v>0.19611282602890101</v>
      </c>
      <c r="H2683" s="35">
        <v>1.0044050482112099</v>
      </c>
      <c r="I2683" s="34">
        <v>9.1033799360556694E-2</v>
      </c>
      <c r="J2683" s="34">
        <v>2.7395612478746299E-2</v>
      </c>
      <c r="K2683" s="36">
        <f>Inputs!$B$12*(1+$B2683)^4</f>
        <v>195223.42302404105</v>
      </c>
      <c r="L2683" s="36">
        <f t="shared" si="410"/>
        <v>22794.421308639965</v>
      </c>
      <c r="M2683" s="36">
        <f t="shared" si="411"/>
        <v>302471.1241862899</v>
      </c>
      <c r="N2683" s="37">
        <f>M2683/Inputs!$B$6</f>
        <v>461.08403077178338</v>
      </c>
      <c r="O2683" s="38">
        <f>IF(N2683&gt;Inputs!$B$4,1,0)</f>
        <v>1</v>
      </c>
      <c r="P2683" s="34">
        <f t="shared" si="412"/>
        <v>6.3638186881810388E-2</v>
      </c>
      <c r="Q2683" s="36">
        <f>Inputs!$B$12*(1+$B2683)^0*$C2683+Inputs!$B$29*(1+$D2683)^0*Inputs!$B$19+Inputs!$B$30*(1+$E2683)^0*Inputs!$B$20+Inputs!$B$31*(1+$F2683)^0*Inputs!$B$21+Inputs!$B$22*(1+Inputs!$B$23)^0</f>
        <v>14111.490114460303</v>
      </c>
      <c r="R2683" s="36">
        <f>Inputs!$B$12*(1+$B2683)^1*$C2683+Inputs!$B$29*(1+$D2683)^1*Inputs!$B$19+Inputs!$B$30*(1+$E2683)^1*Inputs!$B$20+Inputs!$B$31*(1+$F2683)^1*Inputs!$B$21+Inputs!$B$22*(1+Inputs!$B$23)^1</f>
        <v>16293.392768242935</v>
      </c>
      <c r="S2683" s="36">
        <f>Inputs!$B$12*(1+$B2683)^2*$C2683+Inputs!$B$29*(1+$D2683)^2*Inputs!$B$19+Inputs!$B$30*(1+$E2683)^2*Inputs!$B$20+Inputs!$B$31*(1+$F2683)^2*Inputs!$B$21+Inputs!$B$22*(1+Inputs!$B$23)^2</f>
        <v>19195.857861833851</v>
      </c>
      <c r="T2683" s="36">
        <f>Inputs!$B$12*(1+$B2683)^3*$C2683+Inputs!$B$29*(1+$D2683)^3*Inputs!$B$19+Inputs!$B$30*(1+$E2683)^3*Inputs!$B$20+Inputs!$B$31*(1+$F2683)^3*Inputs!$B$21+Inputs!$B$22*(1+Inputs!$B$23)^3</f>
        <v>23064.901592077935</v>
      </c>
      <c r="U2683" s="36">
        <f>Inputs!$B$12*(1+$B2683)^4*$C2683+Inputs!$B$29*(1+$D2683)^4*Inputs!$B$19+Inputs!$B$30*(1+$E2683)^4*Inputs!$B$20+Inputs!$B$31*(1+$F2683)^4*Inputs!$B$21+Inputs!$B$22*(1+Inputs!$B$23)^4</f>
        <v>28230.890965778242</v>
      </c>
      <c r="V2683" s="35">
        <f>Inputs!$B$13/(Q2683*(1-$G2683))</f>
        <v>1.1160039462079188</v>
      </c>
      <c r="W2683" s="36">
        <f>Inputs!$B$13</f>
        <v>12660</v>
      </c>
      <c r="X2683" s="36">
        <f t="shared" si="413"/>
        <v>14252.0429210446</v>
      </c>
      <c r="Y2683" s="36">
        <f t="shared" si="414"/>
        <v>16360.337822803865</v>
      </c>
      <c r="Z2683" s="36">
        <f t="shared" si="415"/>
        <v>19140.560039810112</v>
      </c>
      <c r="AA2683" s="36">
        <f t="shared" si="416"/>
        <v>22794.421308639965</v>
      </c>
      <c r="AB2683" s="36">
        <f t="shared" si="417"/>
        <v>64427.005630968568</v>
      </c>
      <c r="AC2683" s="36">
        <f t="shared" si="418"/>
        <v>368000.56049652363</v>
      </c>
      <c r="AD2683" s="36">
        <f t="shared" si="419"/>
        <v>238044.11855532133</v>
      </c>
    </row>
    <row r="2684" spans="1:30" ht="14.25" customHeight="1" x14ac:dyDescent="0.25">
      <c r="A2684" s="16">
        <v>2668</v>
      </c>
      <c r="B2684" s="34">
        <v>0.42670335121035502</v>
      </c>
      <c r="C2684" s="34">
        <v>5.4086579405781599E-2</v>
      </c>
      <c r="D2684" s="34">
        <v>3.7751453631690898E-2</v>
      </c>
      <c r="E2684" s="34">
        <v>4.2534373221348697E-2</v>
      </c>
      <c r="F2684" s="34">
        <v>1.6621044254117199E-3</v>
      </c>
      <c r="G2684" s="34">
        <v>0.18319348405246499</v>
      </c>
      <c r="H2684" s="35">
        <v>1.08240113469109</v>
      </c>
      <c r="I2684" s="34">
        <v>0.10249491558547399</v>
      </c>
      <c r="J2684" s="34">
        <v>2.61755987879978E-2</v>
      </c>
      <c r="K2684" s="36">
        <f>Inputs!$B$12*(1+$B2684)^4</f>
        <v>248591.32883067269</v>
      </c>
      <c r="L2684" s="36">
        <f t="shared" si="410"/>
        <v>19619.424637445758</v>
      </c>
      <c r="M2684" s="36">
        <f t="shared" si="411"/>
        <v>219406.40395734261</v>
      </c>
      <c r="N2684" s="37">
        <f>M2684/Inputs!$B$6</f>
        <v>334.46098164229056</v>
      </c>
      <c r="O2684" s="38">
        <f>IF(N2684&gt;Inputs!$B$4,1,0)</f>
        <v>0</v>
      </c>
      <c r="P2684" s="34">
        <f t="shared" si="412"/>
        <v>7.6319316797476194E-2</v>
      </c>
      <c r="Q2684" s="36">
        <f>Inputs!$B$12*(1+$B2684)^0*$C2684+Inputs!$B$29*(1+$D2684)^0*Inputs!$B$19+Inputs!$B$30*(1+$E2684)^0*Inputs!$B$20+Inputs!$B$31*(1+$F2684)^0*Inputs!$B$21+Inputs!$B$22*(1+Inputs!$B$23)^0</f>
        <v>11267.238791773816</v>
      </c>
      <c r="R2684" s="36">
        <f>Inputs!$B$12*(1+$B2684)^1*$C2684+Inputs!$B$29*(1+$D2684)^1*Inputs!$B$19+Inputs!$B$30*(1+$E2684)^1*Inputs!$B$20+Inputs!$B$31*(1+$F2684)^1*Inputs!$B$21+Inputs!$B$22*(1+Inputs!$B$23)^1</f>
        <v>12821.784671396359</v>
      </c>
      <c r="S2684" s="36">
        <f>Inputs!$B$12*(1+$B2684)^2*$C2684+Inputs!$B$29*(1+$D2684)^2*Inputs!$B$19+Inputs!$B$30*(1+$E2684)^2*Inputs!$B$20+Inputs!$B$31*(1+$F2684)^2*Inputs!$B$21+Inputs!$B$22*(1+Inputs!$B$23)^2</f>
        <v>14974.387250584045</v>
      </c>
      <c r="T2684" s="36">
        <f>Inputs!$B$12*(1+$B2684)^3*$C2684+Inputs!$B$29*(1+$D2684)^3*Inputs!$B$19+Inputs!$B$30*(1+$E2684)^3*Inputs!$B$20+Inputs!$B$31*(1+$F2684)^3*Inputs!$B$21+Inputs!$B$22*(1+Inputs!$B$23)^3</f>
        <v>17977.481858555184</v>
      </c>
      <c r="U2684" s="36">
        <f>Inputs!$B$12*(1+$B2684)^4*$C2684+Inputs!$B$29*(1+$D2684)^4*Inputs!$B$19+Inputs!$B$30*(1+$E2684)^4*Inputs!$B$20+Inputs!$B$31*(1+$F2684)^4*Inputs!$B$21+Inputs!$B$22*(1+Inputs!$B$23)^4</f>
        <v>22191.100208019816</v>
      </c>
      <c r="V2684" s="35">
        <f>Inputs!$B$13/(Q2684*(1-$G2684))</f>
        <v>1.375615350444817</v>
      </c>
      <c r="W2684" s="36">
        <f>Inputs!$B$13</f>
        <v>12660</v>
      </c>
      <c r="X2684" s="36">
        <f t="shared" si="413"/>
        <v>13639.003698921048</v>
      </c>
      <c r="Y2684" s="36">
        <f t="shared" si="414"/>
        <v>15032.217445906077</v>
      </c>
      <c r="Z2684" s="36">
        <f t="shared" si="415"/>
        <v>16970.511327812408</v>
      </c>
      <c r="AA2684" s="36">
        <f t="shared" si="416"/>
        <v>19619.424637445758</v>
      </c>
      <c r="AB2684" s="36">
        <f t="shared" si="417"/>
        <v>57452.84354023698</v>
      </c>
      <c r="AC2684" s="36">
        <f t="shared" si="418"/>
        <v>263799.20143457933</v>
      </c>
      <c r="AD2684" s="36">
        <f t="shared" si="419"/>
        <v>161953.56041710565</v>
      </c>
    </row>
    <row r="2685" spans="1:30" ht="14.25" customHeight="1" x14ac:dyDescent="0.25">
      <c r="A2685" s="16">
        <v>2669</v>
      </c>
      <c r="B2685" s="34">
        <v>0.39516646964151803</v>
      </c>
      <c r="C2685" s="34">
        <v>8.4309023936710803E-2</v>
      </c>
      <c r="D2685" s="34">
        <v>4.0367619350349597E-2</v>
      </c>
      <c r="E2685" s="34">
        <v>7.0589387433932005E-2</v>
      </c>
      <c r="F2685" s="34">
        <v>-1.3957770360485801E-3</v>
      </c>
      <c r="G2685" s="34">
        <v>0.189083529736019</v>
      </c>
      <c r="H2685" s="35">
        <v>1.0682032227718401</v>
      </c>
      <c r="I2685" s="34">
        <v>9.6036428300114399E-2</v>
      </c>
      <c r="J2685" s="34">
        <v>2.02888499154605E-2</v>
      </c>
      <c r="K2685" s="36">
        <f>Inputs!$B$12*(1+$B2685)^4</f>
        <v>227329.27728068028</v>
      </c>
      <c r="L2685" s="36">
        <f t="shared" si="410"/>
        <v>24451.223459201374</v>
      </c>
      <c r="M2685" s="36">
        <f t="shared" si="411"/>
        <v>273941.08905739826</v>
      </c>
      <c r="N2685" s="37">
        <f>M2685/Inputs!$B$6</f>
        <v>417.5931235631071</v>
      </c>
      <c r="O2685" s="38">
        <f>IF(N2685&gt;Inputs!$B$4,1,0)</f>
        <v>1</v>
      </c>
      <c r="P2685" s="34">
        <f t="shared" si="412"/>
        <v>7.5747578384653902E-2</v>
      </c>
      <c r="Q2685" s="36">
        <f>Inputs!$B$12*(1+$B2685)^0*$C2685+Inputs!$B$29*(1+$D2685)^0*Inputs!$B$19+Inputs!$B$30*(1+$E2685)^0*Inputs!$B$20+Inputs!$B$31*(1+$F2685)^0*Inputs!$B$21+Inputs!$B$22*(1+Inputs!$B$23)^0</f>
        <v>13080.58546362957</v>
      </c>
      <c r="R2685" s="36">
        <f>Inputs!$B$12*(1+$B2685)^1*$C2685+Inputs!$B$29*(1+$D2685)^1*Inputs!$B$19+Inputs!$B$30*(1+$E2685)^1*Inputs!$B$20+Inputs!$B$31*(1+$F2685)^1*Inputs!$B$21+Inputs!$B$22*(1+Inputs!$B$23)^1</f>
        <v>15314.618878949121</v>
      </c>
      <c r="S2685" s="36">
        <f>Inputs!$B$12*(1+$B2685)^2*$C2685+Inputs!$B$29*(1+$D2685)^2*Inputs!$B$19+Inputs!$B$30*(1+$E2685)^2*Inputs!$B$20+Inputs!$B$31*(1+$F2685)^2*Inputs!$B$21+Inputs!$B$22*(1+Inputs!$B$23)^2</f>
        <v>18354.399499865831</v>
      </c>
      <c r="T2685" s="36">
        <f>Inputs!$B$12*(1+$B2685)^3*$C2685+Inputs!$B$29*(1+$D2685)^3*Inputs!$B$19+Inputs!$B$30*(1+$E2685)^3*Inputs!$B$20+Inputs!$B$31*(1+$F2685)^3*Inputs!$B$21+Inputs!$B$22*(1+Inputs!$B$23)^3</f>
        <v>22513.116787674902</v>
      </c>
      <c r="U2685" s="36">
        <f>Inputs!$B$12*(1+$B2685)^4*$C2685+Inputs!$B$29*(1+$D2685)^4*Inputs!$B$19+Inputs!$B$30*(1+$E2685)^4*Inputs!$B$20+Inputs!$B$31*(1+$F2685)^4*Inputs!$B$21+Inputs!$B$22*(1+Inputs!$B$23)^4</f>
        <v>28227.381276611693</v>
      </c>
      <c r="V2685" s="35">
        <f>Inputs!$B$13/(Q2685*(1-$G2685))</f>
        <v>1.1935219257776288</v>
      </c>
      <c r="W2685" s="36">
        <f>Inputs!$B$13</f>
        <v>12660</v>
      </c>
      <c r="X2685" s="36">
        <f t="shared" si="413"/>
        <v>14433.122237053736</v>
      </c>
      <c r="Y2685" s="36">
        <f t="shared" si="414"/>
        <v>16831.62834374329</v>
      </c>
      <c r="Z2685" s="36">
        <f t="shared" si="415"/>
        <v>20073.355395414903</v>
      </c>
      <c r="AA2685" s="36">
        <f t="shared" si="416"/>
        <v>24451.223459201374</v>
      </c>
      <c r="AB2685" s="36">
        <f t="shared" si="417"/>
        <v>65717.447152208682</v>
      </c>
      <c r="AC2685" s="36">
        <f t="shared" si="418"/>
        <v>329347.96325143916</v>
      </c>
      <c r="AD2685" s="36">
        <f t="shared" si="419"/>
        <v>208223.64190518958</v>
      </c>
    </row>
    <row r="2686" spans="1:30" ht="14.25" customHeight="1" x14ac:dyDescent="0.25">
      <c r="A2686" s="16">
        <v>2670</v>
      </c>
      <c r="B2686" s="34">
        <v>0.344222838585789</v>
      </c>
      <c r="C2686" s="34">
        <v>9.2804943502172499E-2</v>
      </c>
      <c r="D2686" s="34">
        <v>5.0929222093119897E-2</v>
      </c>
      <c r="E2686" s="34">
        <v>2.96923421645366E-2</v>
      </c>
      <c r="F2686" s="34">
        <v>2.2787404088902698E-2</v>
      </c>
      <c r="G2686" s="34">
        <v>0.206573057435088</v>
      </c>
      <c r="H2686" s="35">
        <v>1.0376121568864101</v>
      </c>
      <c r="I2686" s="34">
        <v>0.101306227300187</v>
      </c>
      <c r="J2686" s="34">
        <v>1.9487406088882699E-2</v>
      </c>
      <c r="K2686" s="36">
        <f>Inputs!$B$12*(1+$B2686)^4</f>
        <v>195900.85427813881</v>
      </c>
      <c r="L2686" s="36">
        <f t="shared" si="410"/>
        <v>22538.14300269365</v>
      </c>
      <c r="M2686" s="36">
        <f t="shared" si="411"/>
        <v>235722.84886778716</v>
      </c>
      <c r="N2686" s="37">
        <f>M2686/Inputs!$B$6</f>
        <v>359.33361107894387</v>
      </c>
      <c r="O2686" s="38">
        <f>IF(N2686&gt;Inputs!$B$4,1,0)</f>
        <v>0</v>
      </c>
      <c r="P2686" s="34">
        <f t="shared" si="412"/>
        <v>8.1818821211304293E-2</v>
      </c>
      <c r="Q2686" s="36">
        <f>Inputs!$B$12*(1+$B2686)^0*$C2686+Inputs!$B$29*(1+$D2686)^0*Inputs!$B$19+Inputs!$B$30*(1+$E2686)^0*Inputs!$B$20+Inputs!$B$31*(1+$F2686)^0*Inputs!$B$21+Inputs!$B$22*(1+Inputs!$B$23)^0</f>
        <v>13590.34063755727</v>
      </c>
      <c r="R2686" s="36">
        <f>Inputs!$B$12*(1+$B2686)^1*$C2686+Inputs!$B$29*(1+$D2686)^1*Inputs!$B$19+Inputs!$B$30*(1+$E2686)^1*Inputs!$B$20+Inputs!$B$31*(1+$F2686)^1*Inputs!$B$21+Inputs!$B$22*(1+Inputs!$B$23)^1</f>
        <v>15783.456215345665</v>
      </c>
      <c r="S2686" s="36">
        <f>Inputs!$B$12*(1+$B2686)^2*$C2686+Inputs!$B$29*(1+$D2686)^2*Inputs!$B$19+Inputs!$B$30*(1+$E2686)^2*Inputs!$B$20+Inputs!$B$31*(1+$F2686)^2*Inputs!$B$21+Inputs!$B$22*(1+Inputs!$B$23)^2</f>
        <v>18647.398705733649</v>
      </c>
      <c r="T2686" s="36">
        <f>Inputs!$B$12*(1+$B2686)^3*$C2686+Inputs!$B$29*(1+$D2686)^3*Inputs!$B$19+Inputs!$B$30*(1+$E2686)^3*Inputs!$B$20+Inputs!$B$31*(1+$F2686)^3*Inputs!$B$21+Inputs!$B$22*(1+Inputs!$B$23)^3</f>
        <v>22409.77358720902</v>
      </c>
      <c r="U2686" s="36">
        <f>Inputs!$B$12*(1+$B2686)^4*$C2686+Inputs!$B$29*(1+$D2686)^4*Inputs!$B$19+Inputs!$B$30*(1+$E2686)^4*Inputs!$B$20+Inputs!$B$31*(1+$F2686)^4*Inputs!$B$21+Inputs!$B$22*(1+Inputs!$B$23)^4</f>
        <v>27376.387212505029</v>
      </c>
      <c r="V2686" s="35">
        <f>Inputs!$B$13/(Q2686*(1-$G2686))</f>
        <v>1.1740765652205871</v>
      </c>
      <c r="W2686" s="36">
        <f>Inputs!$B$13</f>
        <v>12660</v>
      </c>
      <c r="X2686" s="36">
        <f t="shared" si="413"/>
        <v>14275.747004273562</v>
      </c>
      <c r="Y2686" s="36">
        <f t="shared" si="414"/>
        <v>16361.352754858155</v>
      </c>
      <c r="Z2686" s="36">
        <f t="shared" si="415"/>
        <v>19055.883750699551</v>
      </c>
      <c r="AA2686" s="36">
        <f t="shared" si="416"/>
        <v>22538.14300269365</v>
      </c>
      <c r="AB2686" s="36">
        <f t="shared" si="417"/>
        <v>62379.851270961284</v>
      </c>
      <c r="AC2686" s="36">
        <f t="shared" si="418"/>
        <v>280832.11915917759</v>
      </c>
      <c r="AD2686" s="36">
        <f t="shared" si="419"/>
        <v>173342.99759682588</v>
      </c>
    </row>
    <row r="2687" spans="1:30" ht="14.25" customHeight="1" x14ac:dyDescent="0.25">
      <c r="A2687" s="16">
        <v>2671</v>
      </c>
      <c r="B2687" s="34">
        <v>0.33123403573383697</v>
      </c>
      <c r="C2687" s="34">
        <v>7.8941040059550202E-2</v>
      </c>
      <c r="D2687" s="34">
        <v>1.62989104314199E-2</v>
      </c>
      <c r="E2687" s="34">
        <v>5.4792430873007399E-2</v>
      </c>
      <c r="F2687" s="34">
        <v>1.07311867995851E-2</v>
      </c>
      <c r="G2687" s="34">
        <v>0.17992379489108701</v>
      </c>
      <c r="H2687" s="35">
        <v>0.95219320162013399</v>
      </c>
      <c r="I2687" s="34">
        <v>9.2534555556877798E-2</v>
      </c>
      <c r="J2687" s="34">
        <v>2.6138321119601599E-2</v>
      </c>
      <c r="K2687" s="36">
        <f>Inputs!$B$12*(1+$B2687)^4</f>
        <v>188438.18010368629</v>
      </c>
      <c r="L2687" s="36">
        <f t="shared" si="410"/>
        <v>18446.66931924476</v>
      </c>
      <c r="M2687" s="36">
        <f t="shared" si="411"/>
        <v>240940.02721053691</v>
      </c>
      <c r="N2687" s="37">
        <f>M2687/Inputs!$B$6</f>
        <v>367.28662684533066</v>
      </c>
      <c r="O2687" s="38">
        <f>IF(N2687&gt;Inputs!$B$4,1,0)</f>
        <v>0</v>
      </c>
      <c r="P2687" s="34">
        <f t="shared" si="412"/>
        <v>6.63962344372762E-2</v>
      </c>
      <c r="Q2687" s="36">
        <f>Inputs!$B$12*(1+$B2687)^0*$C2687+Inputs!$B$29*(1+$D2687)^0*Inputs!$B$19+Inputs!$B$30*(1+$E2687)^0*Inputs!$B$20+Inputs!$B$31*(1+$F2687)^0*Inputs!$B$21+Inputs!$B$22*(1+Inputs!$B$23)^0</f>
        <v>12758.506430999932</v>
      </c>
      <c r="R2687" s="36">
        <f>Inputs!$B$12*(1+$B2687)^1*$C2687+Inputs!$B$29*(1+$D2687)^1*Inputs!$B$19+Inputs!$B$30*(1+$E2687)^1*Inputs!$B$20+Inputs!$B$31*(1+$F2687)^1*Inputs!$B$21+Inputs!$B$22*(1+Inputs!$B$23)^1</f>
        <v>14498.126045444125</v>
      </c>
      <c r="S2687" s="36">
        <f>Inputs!$B$12*(1+$B2687)^2*$C2687+Inputs!$B$29*(1+$D2687)^2*Inputs!$B$19+Inputs!$B$30*(1+$E2687)^2*Inputs!$B$20+Inputs!$B$31*(1+$F2687)^2*Inputs!$B$21+Inputs!$B$22*(1+Inputs!$B$23)^2</f>
        <v>16764.273829743506</v>
      </c>
      <c r="T2687" s="36">
        <f>Inputs!$B$12*(1+$B2687)^3*$C2687+Inputs!$B$29*(1+$D2687)^3*Inputs!$B$19+Inputs!$B$30*(1+$E2687)^3*Inputs!$B$20+Inputs!$B$31*(1+$F2687)^3*Inputs!$B$21+Inputs!$B$22*(1+Inputs!$B$23)^3</f>
        <v>19729.45143517993</v>
      </c>
      <c r="U2687" s="36">
        <f>Inputs!$B$12*(1+$B2687)^4*$C2687+Inputs!$B$29*(1+$D2687)^4*Inputs!$B$19+Inputs!$B$30*(1+$E2687)^4*Inputs!$B$20+Inputs!$B$31*(1+$F2687)^4*Inputs!$B$21+Inputs!$B$22*(1+Inputs!$B$23)^4</f>
        <v>23623.19719761853</v>
      </c>
      <c r="V2687" s="35">
        <f>Inputs!$B$13/(Q2687*(1-$G2687))</f>
        <v>1.2099840848367214</v>
      </c>
      <c r="W2687" s="36">
        <f>Inputs!$B$13</f>
        <v>12660</v>
      </c>
      <c r="X2687" s="36">
        <f t="shared" si="413"/>
        <v>13619.93271261577</v>
      </c>
      <c r="Y2687" s="36">
        <f t="shared" si="414"/>
        <v>14862.787276377132</v>
      </c>
      <c r="Z2687" s="36">
        <f t="shared" si="415"/>
        <v>16448.898023281414</v>
      </c>
      <c r="AA2687" s="36">
        <f t="shared" si="416"/>
        <v>18446.66931924476</v>
      </c>
      <c r="AB2687" s="36">
        <f t="shared" si="417"/>
        <v>57791.045195357969</v>
      </c>
      <c r="AC2687" s="36">
        <f t="shared" si="418"/>
        <v>285088.97298054071</v>
      </c>
      <c r="AD2687" s="36">
        <f t="shared" si="419"/>
        <v>183148.98201517895</v>
      </c>
    </row>
    <row r="2688" spans="1:30" ht="14.25" customHeight="1" x14ac:dyDescent="0.25">
      <c r="A2688" s="16">
        <v>2672</v>
      </c>
      <c r="B2688" s="34">
        <v>0.324562860776482</v>
      </c>
      <c r="C2688" s="34">
        <v>4.9937129059513599E-2</v>
      </c>
      <c r="D2688" s="34">
        <v>4.5881762978287603E-2</v>
      </c>
      <c r="E2688" s="34">
        <v>1.34519020199272E-2</v>
      </c>
      <c r="F2688" s="34">
        <v>1.40652024203361E-2</v>
      </c>
      <c r="G2688" s="34">
        <v>0.165473523422105</v>
      </c>
      <c r="H2688" s="35">
        <v>1.05904768720127</v>
      </c>
      <c r="I2688" s="34">
        <v>9.3915614376663195E-2</v>
      </c>
      <c r="J2688" s="34">
        <v>1.9929215586323702E-2</v>
      </c>
      <c r="K2688" s="36">
        <f>Inputs!$B$12*(1+$B2688)^4</f>
        <v>184689.21927436485</v>
      </c>
      <c r="L2688" s="36">
        <f t="shared" si="410"/>
        <v>15909.99067362487</v>
      </c>
      <c r="M2688" s="36">
        <f t="shared" si="411"/>
        <v>193660.92649202779</v>
      </c>
      <c r="N2688" s="37">
        <f>M2688/Inputs!$B$6</f>
        <v>295.21482696955457</v>
      </c>
      <c r="O2688" s="38">
        <f>IF(N2688&gt;Inputs!$B$4,1,0)</f>
        <v>0</v>
      </c>
      <c r="P2688" s="34">
        <f t="shared" si="412"/>
        <v>7.3986398790339497E-2</v>
      </c>
      <c r="Q2688" s="36">
        <f>Inputs!$B$12*(1+$B2688)^0*$C2688+Inputs!$B$29*(1+$D2688)^0*Inputs!$B$19+Inputs!$B$30*(1+$E2688)^0*Inputs!$B$20+Inputs!$B$31*(1+$F2688)^0*Inputs!$B$21+Inputs!$B$22*(1+Inputs!$B$23)^0</f>
        <v>11018.271770997737</v>
      </c>
      <c r="R2688" s="36">
        <f>Inputs!$B$12*(1+$B2688)^1*$C2688+Inputs!$B$29*(1+$D2688)^1*Inputs!$B$19+Inputs!$B$30*(1+$E2688)^1*Inputs!$B$20+Inputs!$B$31*(1+$F2688)^1*Inputs!$B$21+Inputs!$B$22*(1+Inputs!$B$23)^1</f>
        <v>12170.334957413248</v>
      </c>
      <c r="S2688" s="36">
        <f>Inputs!$B$12*(1+$B2688)^2*$C2688+Inputs!$B$29*(1+$D2688)^2*Inputs!$B$19+Inputs!$B$30*(1+$E2688)^2*Inputs!$B$20+Inputs!$B$31*(1+$F2688)^2*Inputs!$B$21+Inputs!$B$22*(1+Inputs!$B$23)^2</f>
        <v>13644.245412768752</v>
      </c>
      <c r="T2688" s="36">
        <f>Inputs!$B$12*(1+$B2688)^3*$C2688+Inputs!$B$29*(1+$D2688)^3*Inputs!$B$19+Inputs!$B$30*(1+$E2688)^3*Inputs!$B$20+Inputs!$B$31*(1+$F2688)^3*Inputs!$B$21+Inputs!$B$22*(1+Inputs!$B$23)^3</f>
        <v>15542.718734028726</v>
      </c>
      <c r="U2688" s="36">
        <f>Inputs!$B$12*(1+$B2688)^4*$C2688+Inputs!$B$29*(1+$D2688)^4*Inputs!$B$19+Inputs!$B$30*(1+$E2688)^4*Inputs!$B$20+Inputs!$B$31*(1+$F2688)^4*Inputs!$B$21+Inputs!$B$22*(1+Inputs!$B$23)^4</f>
        <v>18001.731884073728</v>
      </c>
      <c r="V2688" s="35">
        <f>Inputs!$B$13/(Q2688*(1-$G2688))</f>
        <v>1.3768293190911367</v>
      </c>
      <c r="W2688" s="36">
        <f>Inputs!$B$13</f>
        <v>12660</v>
      </c>
      <c r="X2688" s="36">
        <f t="shared" si="413"/>
        <v>13176.836556277402</v>
      </c>
      <c r="Y2688" s="36">
        <f t="shared" si="414"/>
        <v>13868.037339811419</v>
      </c>
      <c r="Z2688" s="36">
        <f t="shared" si="415"/>
        <v>14767.177967123313</v>
      </c>
      <c r="AA2688" s="36">
        <f t="shared" si="416"/>
        <v>15909.99067362487</v>
      </c>
      <c r="AB2688" s="36">
        <f t="shared" si="417"/>
        <v>53647.733065317268</v>
      </c>
      <c r="AC2688" s="36">
        <f t="shared" si="418"/>
        <v>219324.96476439844</v>
      </c>
      <c r="AD2688" s="36">
        <f t="shared" si="419"/>
        <v>140013.19342671052</v>
      </c>
    </row>
    <row r="2689" spans="1:30" ht="14.25" customHeight="1" x14ac:dyDescent="0.25">
      <c r="A2689" s="16">
        <v>2673</v>
      </c>
      <c r="B2689" s="34">
        <v>0.305348253100446</v>
      </c>
      <c r="C2689" s="34">
        <v>6.8745480669040002E-2</v>
      </c>
      <c r="D2689" s="34">
        <v>3.9437360581428903E-2</v>
      </c>
      <c r="E2689" s="34">
        <v>4.7752648160580002E-2</v>
      </c>
      <c r="F2689" s="34">
        <v>1.49887426316143E-2</v>
      </c>
      <c r="G2689" s="34">
        <v>0.20915744796162999</v>
      </c>
      <c r="H2689" s="35">
        <v>1.0015625761181199</v>
      </c>
      <c r="I2689" s="34">
        <v>9.5158522261820602E-2</v>
      </c>
      <c r="J2689" s="34">
        <v>2.63408303402697E-2</v>
      </c>
      <c r="K2689" s="36">
        <f>Inputs!$B$12*(1+$B2689)^4</f>
        <v>174203.47723253563</v>
      </c>
      <c r="L2689" s="36">
        <f t="shared" si="410"/>
        <v>16675.408443439068</v>
      </c>
      <c r="M2689" s="36">
        <f t="shared" si="411"/>
        <v>212703.36252692697</v>
      </c>
      <c r="N2689" s="37">
        <f>M2689/Inputs!$B$6</f>
        <v>324.24293068129111</v>
      </c>
      <c r="O2689" s="38">
        <f>IF(N2689&gt;Inputs!$B$4,1,0)</f>
        <v>0</v>
      </c>
      <c r="P2689" s="34">
        <f t="shared" si="412"/>
        <v>6.8817691921550905E-2</v>
      </c>
      <c r="Q2689" s="36">
        <f>Inputs!$B$12*(1+$B2689)^0*$C2689+Inputs!$B$29*(1+$D2689)^0*Inputs!$B$19+Inputs!$B$30*(1+$E2689)^0*Inputs!$B$20+Inputs!$B$31*(1+$F2689)^0*Inputs!$B$21+Inputs!$B$22*(1+Inputs!$B$23)^0</f>
        <v>12146.772867569322</v>
      </c>
      <c r="R2689" s="36">
        <f>Inputs!$B$12*(1+$B2689)^1*$C2689+Inputs!$B$29*(1+$D2689)^1*Inputs!$B$19+Inputs!$B$30*(1+$E2689)^1*Inputs!$B$20+Inputs!$B$31*(1+$F2689)^1*Inputs!$B$21+Inputs!$B$22*(1+Inputs!$B$23)^1</f>
        <v>13654.865057636689</v>
      </c>
      <c r="S2689" s="36">
        <f>Inputs!$B$12*(1+$B2689)^2*$C2689+Inputs!$B$29*(1+$D2689)^2*Inputs!$B$19+Inputs!$B$30*(1+$E2689)^2*Inputs!$B$20+Inputs!$B$31*(1+$F2689)^2*Inputs!$B$21+Inputs!$B$22*(1+Inputs!$B$23)^2</f>
        <v>15557.335726872483</v>
      </c>
      <c r="T2689" s="36">
        <f>Inputs!$B$12*(1+$B2689)^3*$C2689+Inputs!$B$29*(1+$D2689)^3*Inputs!$B$19+Inputs!$B$30*(1+$E2689)^3*Inputs!$B$20+Inputs!$B$31*(1+$F2689)^3*Inputs!$B$21+Inputs!$B$22*(1+Inputs!$B$23)^3</f>
        <v>17972.044381993372</v>
      </c>
      <c r="U2689" s="36">
        <f>Inputs!$B$12*(1+$B2689)^4*$C2689+Inputs!$B$29*(1+$D2689)^4*Inputs!$B$19+Inputs!$B$30*(1+$E2689)^4*Inputs!$B$20+Inputs!$B$31*(1+$F2689)^4*Inputs!$B$21+Inputs!$B$22*(1+Inputs!$B$23)^4</f>
        <v>21052.727192566446</v>
      </c>
      <c r="V2689" s="35">
        <f>Inputs!$B$13/(Q2689*(1-$G2689))</f>
        <v>1.317900934961769</v>
      </c>
      <c r="W2689" s="36">
        <f>Inputs!$B$13</f>
        <v>12660</v>
      </c>
      <c r="X2689" s="36">
        <f t="shared" si="413"/>
        <v>13377.789820991004</v>
      </c>
      <c r="Y2689" s="36">
        <f t="shared" si="414"/>
        <v>14268.647263704253</v>
      </c>
      <c r="Z2689" s="36">
        <f t="shared" si="415"/>
        <v>15359.300245058776</v>
      </c>
      <c r="AA2689" s="36">
        <f t="shared" si="416"/>
        <v>16675.408443439068</v>
      </c>
      <c r="AB2689" s="36">
        <f t="shared" si="417"/>
        <v>54839.382248295515</v>
      </c>
      <c r="AC2689" s="36">
        <f t="shared" si="418"/>
        <v>248695.53264896382</v>
      </c>
      <c r="AD2689" s="36">
        <f t="shared" si="419"/>
        <v>157863.98027863144</v>
      </c>
    </row>
    <row r="2690" spans="1:30" ht="14.25" customHeight="1" x14ac:dyDescent="0.25">
      <c r="A2690" s="16">
        <v>2674</v>
      </c>
      <c r="B2690" s="34">
        <v>0.20293223271309699</v>
      </c>
      <c r="C2690" s="34">
        <v>0.109060248055755</v>
      </c>
      <c r="D2690" s="34">
        <v>3.68357999118381E-2</v>
      </c>
      <c r="E2690" s="34">
        <v>4.8815041041511201E-2</v>
      </c>
      <c r="F2690" s="34">
        <v>8.8514858008249993E-3</v>
      </c>
      <c r="G2690" s="34">
        <v>0.179596639851481</v>
      </c>
      <c r="H2690" s="35">
        <v>1.0678807913783701</v>
      </c>
      <c r="I2690" s="34">
        <v>9.5697702909611895E-2</v>
      </c>
      <c r="J2690" s="34">
        <v>3.45576601497894E-2</v>
      </c>
      <c r="K2690" s="36">
        <f>Inputs!$B$12*(1+$B2690)^4</f>
        <v>125636.52001340019</v>
      </c>
      <c r="L2690" s="36">
        <f t="shared" si="410"/>
        <v>19833.04450025408</v>
      </c>
      <c r="M2690" s="36">
        <f t="shared" si="411"/>
        <v>272378.72069529316</v>
      </c>
      <c r="N2690" s="37">
        <f>M2690/Inputs!$B$6</f>
        <v>415.21146447453225</v>
      </c>
      <c r="O2690" s="38">
        <f>IF(N2690&gt;Inputs!$B$4,1,0)</f>
        <v>1</v>
      </c>
      <c r="P2690" s="34">
        <f t="shared" si="412"/>
        <v>6.1140042759822495E-2</v>
      </c>
      <c r="Q2690" s="36">
        <f>Inputs!$B$12*(1+$B2690)^0*$C2690+Inputs!$B$29*(1+$D2690)^0*Inputs!$B$19+Inputs!$B$30*(1+$E2690)^0*Inputs!$B$20+Inputs!$B$31*(1+$F2690)^0*Inputs!$B$21+Inputs!$B$22*(1+Inputs!$B$23)^0</f>
        <v>14565.658910772221</v>
      </c>
      <c r="R2690" s="36">
        <f>Inputs!$B$12*(1+$B2690)^1*$C2690+Inputs!$B$29*(1+$D2690)^1*Inputs!$B$19+Inputs!$B$30*(1+$E2690)^1*Inputs!$B$20+Inputs!$B$31*(1+$F2690)^1*Inputs!$B$21+Inputs!$B$22*(1+Inputs!$B$23)^1</f>
        <v>16108.570652716509</v>
      </c>
      <c r="S2690" s="36">
        <f>Inputs!$B$12*(1+$B2690)^2*$C2690+Inputs!$B$29*(1+$D2690)^2*Inputs!$B$19+Inputs!$B$30*(1+$E2690)^2*Inputs!$B$20+Inputs!$B$31*(1+$F2690)^2*Inputs!$B$21+Inputs!$B$22*(1+Inputs!$B$23)^2</f>
        <v>17929.699714028633</v>
      </c>
      <c r="T2690" s="36">
        <f>Inputs!$B$12*(1+$B2690)^3*$C2690+Inputs!$B$29*(1+$D2690)^3*Inputs!$B$19+Inputs!$B$30*(1+$E2690)^3*Inputs!$B$20+Inputs!$B$31*(1+$F2690)^3*Inputs!$B$21+Inputs!$B$22*(1+Inputs!$B$23)^3</f>
        <v>20084.129337549755</v>
      </c>
      <c r="U2690" s="36">
        <f>Inputs!$B$12*(1+$B2690)^4*$C2690+Inputs!$B$29*(1+$D2690)^4*Inputs!$B$19+Inputs!$B$30*(1+$E2690)^4*Inputs!$B$20+Inputs!$B$31*(1+$F2690)^4*Inputs!$B$21+Inputs!$B$22*(1+Inputs!$B$23)^4</f>
        <v>22638.058674474181</v>
      </c>
      <c r="V2690" s="35">
        <f>Inputs!$B$13/(Q2690*(1-$G2690))</f>
        <v>1.059439447411292</v>
      </c>
      <c r="W2690" s="36">
        <f>Inputs!$B$13</f>
        <v>12660</v>
      </c>
      <c r="X2690" s="36">
        <f t="shared" si="413"/>
        <v>14028.938222187344</v>
      </c>
      <c r="Y2690" s="36">
        <f t="shared" si="414"/>
        <v>15645.999885966279</v>
      </c>
      <c r="Z2690" s="36">
        <f t="shared" si="415"/>
        <v>17560.792722389426</v>
      </c>
      <c r="AA2690" s="36">
        <f t="shared" si="416"/>
        <v>19833.04450025408</v>
      </c>
      <c r="AB2690" s="36">
        <f t="shared" si="417"/>
        <v>59875.951893235964</v>
      </c>
      <c r="AC2690" s="36">
        <f t="shared" si="418"/>
        <v>335597.21559947892</v>
      </c>
      <c r="AD2690" s="36">
        <f t="shared" si="419"/>
        <v>212502.76880205719</v>
      </c>
    </row>
    <row r="2691" spans="1:30" ht="14.25" customHeight="1" x14ac:dyDescent="0.25">
      <c r="A2691" s="16">
        <v>2675</v>
      </c>
      <c r="B2691" s="34">
        <v>0.36413983720831999</v>
      </c>
      <c r="C2691" s="34">
        <v>7.30678648152569E-2</v>
      </c>
      <c r="D2691" s="34">
        <v>2.3738081905298899E-2</v>
      </c>
      <c r="E2691" s="34">
        <v>5.3739333337897301E-2</v>
      </c>
      <c r="F2691" s="34">
        <v>5.0340808968691196E-3</v>
      </c>
      <c r="G2691" s="34">
        <v>0.18127725468672201</v>
      </c>
      <c r="H2691" s="35">
        <v>1.01114502215449</v>
      </c>
      <c r="I2691" s="34">
        <v>8.99416418924361E-2</v>
      </c>
      <c r="J2691" s="34">
        <v>1.99593525657626E-2</v>
      </c>
      <c r="K2691" s="36">
        <f>Inputs!$B$12*(1+$B2691)^4</f>
        <v>207771.90318628793</v>
      </c>
      <c r="L2691" s="36">
        <f t="shared" si="410"/>
        <v>19798.49465629003</v>
      </c>
      <c r="M2691" s="36">
        <f t="shared" si="411"/>
        <v>247677.46197530237</v>
      </c>
      <c r="N2691" s="37">
        <f>M2691/Inputs!$B$6</f>
        <v>377.55710666966826</v>
      </c>
      <c r="O2691" s="38">
        <f>IF(N2691&gt;Inputs!$B$4,1,0)</f>
        <v>0</v>
      </c>
      <c r="P2691" s="34">
        <f t="shared" si="412"/>
        <v>6.9982289326673497E-2</v>
      </c>
      <c r="Q2691" s="36">
        <f>Inputs!$B$12*(1+$B2691)^0*$C2691+Inputs!$B$29*(1+$D2691)^0*Inputs!$B$19+Inputs!$B$30*(1+$E2691)^0*Inputs!$B$20+Inputs!$B$31*(1+$F2691)^0*Inputs!$B$21+Inputs!$B$22*(1+Inputs!$B$23)^0</f>
        <v>12406.115916342336</v>
      </c>
      <c r="R2691" s="36">
        <f>Inputs!$B$12*(1+$B2691)^1*$C2691+Inputs!$B$29*(1+$D2691)^1*Inputs!$B$19+Inputs!$B$30*(1+$E2691)^1*Inputs!$B$20+Inputs!$B$31*(1+$F2691)^1*Inputs!$B$21+Inputs!$B$22*(1+Inputs!$B$23)^1</f>
        <v>14169.459440716368</v>
      </c>
      <c r="S2691" s="36">
        <f>Inputs!$B$12*(1+$B2691)^2*$C2691+Inputs!$B$29*(1+$D2691)^2*Inputs!$B$19+Inputs!$B$30*(1+$E2691)^2*Inputs!$B$20+Inputs!$B$31*(1+$F2691)^2*Inputs!$B$21+Inputs!$B$22*(1+Inputs!$B$23)^2</f>
        <v>16521.274145996271</v>
      </c>
      <c r="T2691" s="36">
        <f>Inputs!$B$12*(1+$B2691)^3*$C2691+Inputs!$B$29*(1+$D2691)^3*Inputs!$B$19+Inputs!$B$30*(1+$E2691)^3*Inputs!$B$20+Inputs!$B$31*(1+$F2691)^3*Inputs!$B$21+Inputs!$B$22*(1+Inputs!$B$23)^3</f>
        <v>19673.61340088796</v>
      </c>
      <c r="U2691" s="36">
        <f>Inputs!$B$12*(1+$B2691)^4*$C2691+Inputs!$B$29*(1+$D2691)^4*Inputs!$B$19+Inputs!$B$30*(1+$E2691)^4*Inputs!$B$20+Inputs!$B$31*(1+$F2691)^4*Inputs!$B$21+Inputs!$B$22*(1+Inputs!$B$23)^4</f>
        <v>23915.632248085618</v>
      </c>
      <c r="V2691" s="35">
        <f>Inputs!$B$13/(Q2691*(1-$G2691))</f>
        <v>1.2464102594810671</v>
      </c>
      <c r="W2691" s="36">
        <f>Inputs!$B$13</f>
        <v>12660</v>
      </c>
      <c r="X2691" s="36">
        <f t="shared" si="413"/>
        <v>13777.109647740172</v>
      </c>
      <c r="Y2691" s="36">
        <f t="shared" si="414"/>
        <v>15268.233455642077</v>
      </c>
      <c r="Z2691" s="36">
        <f t="shared" si="415"/>
        <v>17234.118365142393</v>
      </c>
      <c r="AA2691" s="36">
        <f t="shared" si="416"/>
        <v>19798.49465629003</v>
      </c>
      <c r="AB2691" s="36">
        <f t="shared" si="417"/>
        <v>60087.038875779515</v>
      </c>
      <c r="AC2691" s="36">
        <f t="shared" si="418"/>
        <v>288553.86106538173</v>
      </c>
      <c r="AD2691" s="36">
        <f t="shared" si="419"/>
        <v>187590.42309952286</v>
      </c>
    </row>
    <row r="2692" spans="1:30" ht="14.25" customHeight="1" x14ac:dyDescent="0.25">
      <c r="A2692" s="16">
        <v>2676</v>
      </c>
      <c r="B2692" s="34">
        <v>0.26046600492066402</v>
      </c>
      <c r="C2692" s="34">
        <v>8.7412726324897605E-2</v>
      </c>
      <c r="D2692" s="34">
        <v>6.3203886066188503E-3</v>
      </c>
      <c r="E2692" s="34">
        <v>6.5601896508815899E-2</v>
      </c>
      <c r="F2692" s="34">
        <v>8.3396466256953905E-3</v>
      </c>
      <c r="G2692" s="34">
        <v>0.17665438669995201</v>
      </c>
      <c r="H2692" s="35">
        <v>1.17024925704312</v>
      </c>
      <c r="I2692" s="34">
        <v>8.8354200101848496E-2</v>
      </c>
      <c r="J2692" s="34">
        <v>2.4734586617737E-2</v>
      </c>
      <c r="K2692" s="36">
        <f>Inputs!$B$12*(1+$B2692)^4</f>
        <v>151452.27415990058</v>
      </c>
      <c r="L2692" s="36">
        <f t="shared" si="410"/>
        <v>21135.079460043893</v>
      </c>
      <c r="M2692" s="36">
        <f t="shared" si="411"/>
        <v>285774.72613480274</v>
      </c>
      <c r="N2692" s="37">
        <f>M2692/Inputs!$B$6</f>
        <v>435.63220447378467</v>
      </c>
      <c r="O2692" s="38">
        <f>IF(N2692&gt;Inputs!$B$4,1,0)</f>
        <v>1</v>
      </c>
      <c r="P2692" s="34">
        <f t="shared" si="412"/>
        <v>6.3619613484111492E-2</v>
      </c>
      <c r="Q2692" s="36">
        <f>Inputs!$B$12*(1+$B2692)^0*$C2692+Inputs!$B$29*(1+$D2692)^0*Inputs!$B$19+Inputs!$B$30*(1+$E2692)^0*Inputs!$B$20+Inputs!$B$31*(1+$F2692)^0*Inputs!$B$21+Inputs!$B$22*(1+Inputs!$B$23)^0</f>
        <v>13266.807606920778</v>
      </c>
      <c r="R2692" s="36">
        <f>Inputs!$B$12*(1+$B2692)^1*$C2692+Inputs!$B$29*(1+$D2692)^1*Inputs!$B$19+Inputs!$B$30*(1+$E2692)^1*Inputs!$B$20+Inputs!$B$31*(1+$F2692)^1*Inputs!$B$21+Inputs!$B$22*(1+Inputs!$B$23)^1</f>
        <v>14787.057287826879</v>
      </c>
      <c r="S2692" s="36">
        <f>Inputs!$B$12*(1+$B2692)^2*$C2692+Inputs!$B$29*(1+$D2692)^2*Inputs!$B$19+Inputs!$B$30*(1+$E2692)^2*Inputs!$B$20+Inputs!$B$31*(1+$F2692)^2*Inputs!$B$21+Inputs!$B$22*(1+Inputs!$B$23)^2</f>
        <v>16672.304095028208</v>
      </c>
      <c r="T2692" s="36">
        <f>Inputs!$B$12*(1+$B2692)^3*$C2692+Inputs!$B$29*(1+$D2692)^3*Inputs!$B$19+Inputs!$B$30*(1+$E2692)^3*Inputs!$B$20+Inputs!$B$31*(1+$F2692)^3*Inputs!$B$21+Inputs!$B$22*(1+Inputs!$B$23)^3</f>
        <v>19015.876616280722</v>
      </c>
      <c r="U2692" s="36">
        <f>Inputs!$B$12*(1+$B2692)^4*$C2692+Inputs!$B$29*(1+$D2692)^4*Inputs!$B$19+Inputs!$B$30*(1+$E2692)^4*Inputs!$B$20+Inputs!$B$31*(1+$F2692)^4*Inputs!$B$21+Inputs!$B$22*(1+Inputs!$B$23)^4</f>
        <v>21935.287699339573</v>
      </c>
      <c r="V2692" s="35">
        <f>Inputs!$B$13/(Q2692*(1-$G2692))</f>
        <v>1.1590044370724482</v>
      </c>
      <c r="W2692" s="36">
        <f>Inputs!$B$13</f>
        <v>12660</v>
      </c>
      <c r="X2692" s="36">
        <f t="shared" si="413"/>
        <v>14144.941337482725</v>
      </c>
      <c r="Y2692" s="36">
        <f t="shared" si="414"/>
        <v>15986.912436909997</v>
      </c>
      <c r="Z2692" s="36">
        <f t="shared" si="415"/>
        <v>18278.155663086087</v>
      </c>
      <c r="AA2692" s="36">
        <f t="shared" si="416"/>
        <v>21135.079460043893</v>
      </c>
      <c r="AB2692" s="36">
        <f t="shared" si="417"/>
        <v>62842.442212732472</v>
      </c>
      <c r="AC2692" s="36">
        <f t="shared" si="418"/>
        <v>340427.20047379704</v>
      </c>
      <c r="AD2692" s="36">
        <f t="shared" si="419"/>
        <v>222932.28392207026</v>
      </c>
    </row>
    <row r="2693" spans="1:30" ht="14.25" customHeight="1" x14ac:dyDescent="0.25">
      <c r="A2693" s="16">
        <v>2677</v>
      </c>
      <c r="B2693" s="34">
        <v>0.415527555104796</v>
      </c>
      <c r="C2693" s="34">
        <v>5.7770073047137799E-2</v>
      </c>
      <c r="D2693" s="34">
        <v>3.0227376491397302E-2</v>
      </c>
      <c r="E2693" s="34">
        <v>5.3746205909160301E-2</v>
      </c>
      <c r="F2693" s="34">
        <v>1.3513112576745799E-2</v>
      </c>
      <c r="G2693" s="34">
        <v>0.18184065992439799</v>
      </c>
      <c r="H2693" s="35">
        <v>1.06426764816022</v>
      </c>
      <c r="I2693" s="34">
        <v>0.108759377043253</v>
      </c>
      <c r="J2693" s="34">
        <v>3.1111643753587499E-2</v>
      </c>
      <c r="K2693" s="36">
        <f>Inputs!$B$12*(1+$B2693)^4</f>
        <v>240893.21174974649</v>
      </c>
      <c r="L2693" s="36">
        <f t="shared" si="410"/>
        <v>19940.647880036988</v>
      </c>
      <c r="M2693" s="36">
        <f t="shared" si="411"/>
        <v>215087.88052843208</v>
      </c>
      <c r="N2693" s="37">
        <f>M2693/Inputs!$B$6</f>
        <v>327.87786665919526</v>
      </c>
      <c r="O2693" s="38">
        <f>IF(N2693&gt;Inputs!$B$4,1,0)</f>
        <v>0</v>
      </c>
      <c r="P2693" s="34">
        <f t="shared" si="412"/>
        <v>7.764773328966551E-2</v>
      </c>
      <c r="Q2693" s="36">
        <f>Inputs!$B$12*(1+$B2693)^0*$C2693+Inputs!$B$29*(1+$D2693)^0*Inputs!$B$19+Inputs!$B$30*(1+$E2693)^0*Inputs!$B$20+Inputs!$B$31*(1+$F2693)^0*Inputs!$B$21+Inputs!$B$22*(1+Inputs!$B$23)^0</f>
        <v>11488.24841025519</v>
      </c>
      <c r="R2693" s="36">
        <f>Inputs!$B$12*(1+$B2693)^1*$C2693+Inputs!$B$29*(1+$D2693)^1*Inputs!$B$19+Inputs!$B$30*(1+$E2693)^1*Inputs!$B$20+Inputs!$B$31*(1+$F2693)^1*Inputs!$B$21+Inputs!$B$22*(1+Inputs!$B$23)^1</f>
        <v>13155.169562930401</v>
      </c>
      <c r="S2693" s="36">
        <f>Inputs!$B$12*(1+$B2693)^2*$C2693+Inputs!$B$29*(1+$D2693)^2*Inputs!$B$19+Inputs!$B$30*(1+$E2693)^2*Inputs!$B$20+Inputs!$B$31*(1+$F2693)^2*Inputs!$B$21+Inputs!$B$22*(1+Inputs!$B$23)^2</f>
        <v>15429.596083989803</v>
      </c>
      <c r="T2693" s="36">
        <f>Inputs!$B$12*(1+$B2693)^3*$C2693+Inputs!$B$29*(1+$D2693)^3*Inputs!$B$19+Inputs!$B$30*(1+$E2693)^3*Inputs!$B$20+Inputs!$B$31*(1+$F2693)^3*Inputs!$B$21+Inputs!$B$22*(1+Inputs!$B$23)^3</f>
        <v>18560.645180397369</v>
      </c>
      <c r="U2693" s="36">
        <f>Inputs!$B$12*(1+$B2693)^4*$C2693+Inputs!$B$29*(1+$D2693)^4*Inputs!$B$19+Inputs!$B$30*(1+$E2693)^4*Inputs!$B$20+Inputs!$B$31*(1+$F2693)^4*Inputs!$B$21+Inputs!$B$22*(1+Inputs!$B$23)^4</f>
        <v>22900.792484089943</v>
      </c>
      <c r="V2693" s="35">
        <f>Inputs!$B$13/(Q2693*(1-$G2693))</f>
        <v>1.3469206005168155</v>
      </c>
      <c r="W2693" s="36">
        <f>Inputs!$B$13</f>
        <v>12660</v>
      </c>
      <c r="X2693" s="36">
        <f t="shared" si="413"/>
        <v>13736.389704494131</v>
      </c>
      <c r="Y2693" s="36">
        <f t="shared" si="414"/>
        <v>15219.261267714761</v>
      </c>
      <c r="Z2693" s="36">
        <f t="shared" si="415"/>
        <v>17234.566984447174</v>
      </c>
      <c r="AA2693" s="36">
        <f t="shared" si="416"/>
        <v>19940.647880036988</v>
      </c>
      <c r="AB2693" s="36">
        <f t="shared" si="417"/>
        <v>57061.481248274809</v>
      </c>
      <c r="AC2693" s="36">
        <f t="shared" si="418"/>
        <v>264798.89807463303</v>
      </c>
      <c r="AD2693" s="36">
        <f t="shared" si="419"/>
        <v>158026.39928015729</v>
      </c>
    </row>
    <row r="2694" spans="1:30" ht="14.25" customHeight="1" x14ac:dyDescent="0.25">
      <c r="A2694" s="16">
        <v>2678</v>
      </c>
      <c r="B2694" s="34">
        <v>0.31237276804678099</v>
      </c>
      <c r="C2694" s="34">
        <v>9.1516108276927993E-2</v>
      </c>
      <c r="D2694" s="34">
        <v>2.2680054622383299E-2</v>
      </c>
      <c r="E2694" s="34">
        <v>5.2613929824646702E-2</v>
      </c>
      <c r="F2694" s="34">
        <v>7.4410686235770801E-3</v>
      </c>
      <c r="G2694" s="34">
        <v>0.186226526841722</v>
      </c>
      <c r="H2694" s="35">
        <v>1.06110705418095</v>
      </c>
      <c r="I2694" s="34">
        <v>9.8817586285825904E-2</v>
      </c>
      <c r="J2694" s="34">
        <v>3.1453233001271501E-2</v>
      </c>
      <c r="K2694" s="36">
        <f>Inputs!$B$12*(1+$B2694)^4</f>
        <v>177983.64264865074</v>
      </c>
      <c r="L2694" s="36">
        <f t="shared" si="410"/>
        <v>21620.906676987797</v>
      </c>
      <c r="M2694" s="36">
        <f t="shared" si="411"/>
        <v>268179.62721829733</v>
      </c>
      <c r="N2694" s="37">
        <f>M2694/Inputs!$B$6</f>
        <v>408.81040734496543</v>
      </c>
      <c r="O2694" s="38">
        <f>IF(N2694&gt;Inputs!$B$4,1,0)</f>
        <v>1</v>
      </c>
      <c r="P2694" s="34">
        <f t="shared" si="412"/>
        <v>6.7364353284554396E-2</v>
      </c>
      <c r="Q2694" s="36">
        <f>Inputs!$B$12*(1+$B2694)^0*$C2694+Inputs!$B$29*(1+$D2694)^0*Inputs!$B$19+Inputs!$B$30*(1+$E2694)^0*Inputs!$B$20+Inputs!$B$31*(1+$F2694)^0*Inputs!$B$21+Inputs!$B$22*(1+Inputs!$B$23)^0</f>
        <v>13513.010524042602</v>
      </c>
      <c r="R2694" s="36">
        <f>Inputs!$B$12*(1+$B2694)^1*$C2694+Inputs!$B$29*(1+$D2694)^1*Inputs!$B$19+Inputs!$B$30*(1+$E2694)^1*Inputs!$B$20+Inputs!$B$31*(1+$F2694)^1*Inputs!$B$21+Inputs!$B$22*(1+Inputs!$B$23)^1</f>
        <v>15399.714427720515</v>
      </c>
      <c r="S2694" s="36">
        <f>Inputs!$B$12*(1+$B2694)^2*$C2694+Inputs!$B$29*(1+$D2694)^2*Inputs!$B$19+Inputs!$B$30*(1+$E2694)^2*Inputs!$B$20+Inputs!$B$31*(1+$F2694)^2*Inputs!$B$21+Inputs!$B$22*(1+Inputs!$B$23)^2</f>
        <v>17829.034818706332</v>
      </c>
      <c r="T2694" s="36">
        <f>Inputs!$B$12*(1+$B2694)^3*$C2694+Inputs!$B$29*(1+$D2694)^3*Inputs!$B$19+Inputs!$B$30*(1+$E2694)^3*Inputs!$B$20+Inputs!$B$31*(1+$F2694)^3*Inputs!$B$21+Inputs!$B$22*(1+Inputs!$B$23)^3</f>
        <v>20968.681967631223</v>
      </c>
      <c r="U2694" s="36">
        <f>Inputs!$B$12*(1+$B2694)^4*$C2694+Inputs!$B$29*(1+$D2694)^4*Inputs!$B$19+Inputs!$B$30*(1+$E2694)^4*Inputs!$B$20+Inputs!$B$31*(1+$F2694)^4*Inputs!$B$21+Inputs!$B$22*(1+Inputs!$B$23)^4</f>
        <v>25038.665113219497</v>
      </c>
      <c r="V2694" s="35">
        <f>Inputs!$B$13/(Q2694*(1-$G2694))</f>
        <v>1.1512723165950167</v>
      </c>
      <c r="W2694" s="36">
        <f>Inputs!$B$13</f>
        <v>12660</v>
      </c>
      <c r="X2694" s="36">
        <f t="shared" si="413"/>
        <v>14145.120435758874</v>
      </c>
      <c r="Y2694" s="36">
        <f t="shared" si="414"/>
        <v>16049.480026271425</v>
      </c>
      <c r="Z2694" s="36">
        <f t="shared" si="415"/>
        <v>18491.112620542775</v>
      </c>
      <c r="AA2694" s="36">
        <f t="shared" si="416"/>
        <v>21620.906676987797</v>
      </c>
      <c r="AB2694" s="36">
        <f t="shared" si="417"/>
        <v>61515.408283646073</v>
      </c>
      <c r="AC2694" s="36">
        <f t="shared" si="418"/>
        <v>331049.77640319907</v>
      </c>
      <c r="AD2694" s="36">
        <f t="shared" si="419"/>
        <v>206664.21893465123</v>
      </c>
    </row>
    <row r="2695" spans="1:30" ht="14.25" customHeight="1" x14ac:dyDescent="0.25">
      <c r="A2695" s="16">
        <v>2679</v>
      </c>
      <c r="B2695" s="34">
        <v>0.14877540692497301</v>
      </c>
      <c r="C2695" s="34">
        <v>9.4595697969277207E-2</v>
      </c>
      <c r="D2695" s="34">
        <v>2.2840267819534101E-2</v>
      </c>
      <c r="E2695" s="34">
        <v>3.30857918268802E-2</v>
      </c>
      <c r="F2695" s="34">
        <v>-3.0620709294956901E-3</v>
      </c>
      <c r="G2695" s="34">
        <v>0.204964927713292</v>
      </c>
      <c r="H2695" s="35">
        <v>1.1142945585083399</v>
      </c>
      <c r="I2695" s="34">
        <v>8.8700324532235003E-2</v>
      </c>
      <c r="J2695" s="34">
        <v>1.7445856463645201E-2</v>
      </c>
      <c r="K2695" s="36">
        <f>Inputs!$B$12*(1+$B2695)^4</f>
        <v>104494.09974794916</v>
      </c>
      <c r="L2695" s="36">
        <f t="shared" si="410"/>
        <v>16144.689802460976</v>
      </c>
      <c r="M2695" s="36">
        <f t="shared" si="411"/>
        <v>205925.39865641188</v>
      </c>
      <c r="N2695" s="37">
        <f>M2695/Inputs!$B$6</f>
        <v>313.91066868355472</v>
      </c>
      <c r="O2695" s="38">
        <f>IF(N2695&gt;Inputs!$B$4,1,0)</f>
        <v>0</v>
      </c>
      <c r="P2695" s="34">
        <f t="shared" si="412"/>
        <v>7.1254468068589802E-2</v>
      </c>
      <c r="Q2695" s="36">
        <f>Inputs!$B$12*(1+$B2695)^0*$C2695+Inputs!$B$29*(1+$D2695)^0*Inputs!$B$19+Inputs!$B$30*(1+$E2695)^0*Inputs!$B$20+Inputs!$B$31*(1+$F2695)^0*Inputs!$B$21+Inputs!$B$22*(1+Inputs!$B$23)^0</f>
        <v>13697.785905583554</v>
      </c>
      <c r="R2695" s="36">
        <f>Inputs!$B$12*(1+$B2695)^1*$C2695+Inputs!$B$29*(1+$D2695)^1*Inputs!$B$19+Inputs!$B$30*(1+$E2695)^1*Inputs!$B$20+Inputs!$B$31*(1+$F2695)^1*Inputs!$B$21+Inputs!$B$22*(1+Inputs!$B$23)^1</f>
        <v>14617.779200531211</v>
      </c>
      <c r="S2695" s="36">
        <f>Inputs!$B$12*(1+$B2695)^2*$C2695+Inputs!$B$29*(1+$D2695)^2*Inputs!$B$19+Inputs!$B$30*(1+$E2695)^2*Inputs!$B$20+Inputs!$B$31*(1+$F2695)^2*Inputs!$B$21+Inputs!$B$22*(1+Inputs!$B$23)^2</f>
        <v>15665.841249336168</v>
      </c>
      <c r="T2695" s="36">
        <f>Inputs!$B$12*(1+$B2695)^3*$C2695+Inputs!$B$29*(1+$D2695)^3*Inputs!$B$19+Inputs!$B$30*(1+$E2695)^3*Inputs!$B$20+Inputs!$B$31*(1+$F2695)^3*Inputs!$B$21+Inputs!$B$22*(1+Inputs!$B$23)^3</f>
        <v>16860.730338676491</v>
      </c>
      <c r="U2695" s="36">
        <f>Inputs!$B$12*(1+$B2695)^4*$C2695+Inputs!$B$29*(1+$D2695)^4*Inputs!$B$19+Inputs!$B$30*(1+$E2695)^4*Inputs!$B$20+Inputs!$B$31*(1+$F2695)^4*Inputs!$B$21+Inputs!$B$22*(1+Inputs!$B$23)^4</f>
        <v>18223.987454236212</v>
      </c>
      <c r="V2695" s="35">
        <f>Inputs!$B$13/(Q2695*(1-$G2695))</f>
        <v>1.1625109280296515</v>
      </c>
      <c r="W2695" s="36">
        <f>Inputs!$B$13</f>
        <v>12660</v>
      </c>
      <c r="X2695" s="36">
        <f t="shared" si="413"/>
        <v>13370.203397589237</v>
      </c>
      <c r="Y2695" s="36">
        <f t="shared" si="414"/>
        <v>14178.684620266089</v>
      </c>
      <c r="Z2695" s="36">
        <f t="shared" si="415"/>
        <v>15098.559451554609</v>
      </c>
      <c r="AA2695" s="36">
        <f t="shared" si="416"/>
        <v>16144.689802460976</v>
      </c>
      <c r="AB2695" s="36">
        <f t="shared" si="417"/>
        <v>55199.754591357319</v>
      </c>
      <c r="AC2695" s="36">
        <f t="shared" si="418"/>
        <v>230530.77496266941</v>
      </c>
      <c r="AD2695" s="36">
        <f t="shared" si="419"/>
        <v>150725.64406505457</v>
      </c>
    </row>
    <row r="2696" spans="1:30" ht="14.25" customHeight="1" x14ac:dyDescent="0.25">
      <c r="A2696" s="16">
        <v>2680</v>
      </c>
      <c r="B2696" s="34">
        <v>0.273340715994145</v>
      </c>
      <c r="C2696" s="34">
        <v>7.9276389759995999E-2</v>
      </c>
      <c r="D2696" s="34">
        <v>4.8547901456360801E-2</v>
      </c>
      <c r="E2696" s="34">
        <v>7.5522409764185894E-2</v>
      </c>
      <c r="F2696" s="34">
        <v>2.8621529681694499E-2</v>
      </c>
      <c r="G2696" s="34">
        <v>0.19654317920803799</v>
      </c>
      <c r="H2696" s="35">
        <v>1.18246190611715</v>
      </c>
      <c r="I2696" s="34">
        <v>0.10076484579112099</v>
      </c>
      <c r="J2696" s="34">
        <v>2.8803351814792402E-2</v>
      </c>
      <c r="K2696" s="36">
        <f>Inputs!$B$12*(1+$B2696)^4</f>
        <v>157735.6119852245</v>
      </c>
      <c r="L2696" s="36">
        <f t="shared" si="410"/>
        <v>21200.325404392894</v>
      </c>
      <c r="M2696" s="36">
        <f t="shared" si="411"/>
        <v>248469.92864327758</v>
      </c>
      <c r="N2696" s="37">
        <f>M2696/Inputs!$B$6</f>
        <v>378.76513512694754</v>
      </c>
      <c r="O2696" s="38">
        <f>IF(N2696&gt;Inputs!$B$4,1,0)</f>
        <v>0</v>
      </c>
      <c r="P2696" s="34">
        <f t="shared" si="412"/>
        <v>7.1961493976328589E-2</v>
      </c>
      <c r="Q2696" s="36">
        <f>Inputs!$B$12*(1+$B2696)^0*$C2696+Inputs!$B$29*(1+$D2696)^0*Inputs!$B$19+Inputs!$B$30*(1+$E2696)^0*Inputs!$B$20+Inputs!$B$31*(1+$F2696)^0*Inputs!$B$21+Inputs!$B$22*(1+Inputs!$B$23)^0</f>
        <v>12778.627413026683</v>
      </c>
      <c r="R2696" s="36">
        <f>Inputs!$B$12*(1+$B2696)^1*$C2696+Inputs!$B$29*(1+$D2696)^1*Inputs!$B$19+Inputs!$B$30*(1+$E2696)^1*Inputs!$B$20+Inputs!$B$31*(1+$F2696)^1*Inputs!$B$21+Inputs!$B$22*(1+Inputs!$B$23)^1</f>
        <v>14488.697144210244</v>
      </c>
      <c r="S2696" s="36">
        <f>Inputs!$B$12*(1+$B2696)^2*$C2696+Inputs!$B$29*(1+$D2696)^2*Inputs!$B$19+Inputs!$B$30*(1+$E2696)^2*Inputs!$B$20+Inputs!$B$31*(1+$F2696)^2*Inputs!$B$21+Inputs!$B$22*(1+Inputs!$B$23)^2</f>
        <v>16577.875510880098</v>
      </c>
      <c r="T2696" s="36">
        <f>Inputs!$B$12*(1+$B2696)^3*$C2696+Inputs!$B$29*(1+$D2696)^3*Inputs!$B$19+Inputs!$B$30*(1+$E2696)^3*Inputs!$B$20+Inputs!$B$31*(1+$F2696)^3*Inputs!$B$21+Inputs!$B$22*(1+Inputs!$B$23)^3</f>
        <v>19144.807241875744</v>
      </c>
      <c r="U2696" s="36">
        <f>Inputs!$B$12*(1+$B2696)^4*$C2696+Inputs!$B$29*(1+$D2696)^4*Inputs!$B$19+Inputs!$B$30*(1+$E2696)^4*Inputs!$B$20+Inputs!$B$31*(1+$F2696)^4*Inputs!$B$21+Inputs!$B$22*(1+Inputs!$B$23)^4</f>
        <v>22314.791148838176</v>
      </c>
      <c r="V2696" s="35">
        <f>Inputs!$B$13/(Q2696*(1-$G2696))</f>
        <v>1.2330677979680347</v>
      </c>
      <c r="W2696" s="36">
        <f>Inputs!$B$13</f>
        <v>12660</v>
      </c>
      <c r="X2696" s="36">
        <f t="shared" si="413"/>
        <v>14206.918361883147</v>
      </c>
      <c r="Y2696" s="36">
        <f t="shared" si="414"/>
        <v>16086.953362960021</v>
      </c>
      <c r="Z2696" s="36">
        <f t="shared" si="415"/>
        <v>18383.265023622775</v>
      </c>
      <c r="AA2696" s="36">
        <f t="shared" si="416"/>
        <v>21200.325404392894</v>
      </c>
      <c r="AB2696" s="36">
        <f t="shared" si="417"/>
        <v>60926.449084037682</v>
      </c>
      <c r="AC2696" s="36">
        <f t="shared" si="418"/>
        <v>303092.17652955232</v>
      </c>
      <c r="AD2696" s="36">
        <f t="shared" si="419"/>
        <v>187543.4795592399</v>
      </c>
    </row>
    <row r="2697" spans="1:30" ht="14.25" customHeight="1" x14ac:dyDescent="0.25">
      <c r="A2697" s="16">
        <v>2681</v>
      </c>
      <c r="B2697" s="34">
        <v>0.26648362463291198</v>
      </c>
      <c r="C2697" s="34">
        <v>8.4216099047308396E-2</v>
      </c>
      <c r="D2697" s="34">
        <v>1.6593492872080201E-2</v>
      </c>
      <c r="E2697" s="34">
        <v>4.1419495474877402E-2</v>
      </c>
      <c r="F2697" s="34">
        <v>1.9965264235351499E-2</v>
      </c>
      <c r="G2697" s="34">
        <v>0.185876578174129</v>
      </c>
      <c r="H2697" s="35">
        <v>1.1003141919580199</v>
      </c>
      <c r="I2697" s="34">
        <v>9.4501499418464904E-2</v>
      </c>
      <c r="J2697" s="34">
        <v>2.1907181987912899E-2</v>
      </c>
      <c r="K2697" s="36">
        <f>Inputs!$B$12*(1+$B2697)^4</f>
        <v>154365.25891344383</v>
      </c>
      <c r="L2697" s="36">
        <f t="shared" si="410"/>
        <v>19502.893916610858</v>
      </c>
      <c r="M2697" s="36">
        <f t="shared" si="411"/>
        <v>234080.81995670029</v>
      </c>
      <c r="N2697" s="37">
        <f>M2697/Inputs!$B$6</f>
        <v>356.83051822667727</v>
      </c>
      <c r="O2697" s="38">
        <f>IF(N2697&gt;Inputs!$B$4,1,0)</f>
        <v>0</v>
      </c>
      <c r="P2697" s="34">
        <f t="shared" si="412"/>
        <v>7.2594317430552002E-2</v>
      </c>
      <c r="Q2697" s="36">
        <f>Inputs!$B$12*(1+$B2697)^0*$C2697+Inputs!$B$29*(1+$D2697)^0*Inputs!$B$19+Inputs!$B$30*(1+$E2697)^0*Inputs!$B$20+Inputs!$B$31*(1+$F2697)^0*Inputs!$B$21+Inputs!$B$22*(1+Inputs!$B$23)^0</f>
        <v>13075.009970265426</v>
      </c>
      <c r="R2697" s="36">
        <f>Inputs!$B$12*(1+$B2697)^1*$C2697+Inputs!$B$29*(1+$D2697)^1*Inputs!$B$19+Inputs!$B$30*(1+$E2697)^1*Inputs!$B$20+Inputs!$B$31*(1+$F2697)^1*Inputs!$B$21+Inputs!$B$22*(1+Inputs!$B$23)^1</f>
        <v>14601.35892299933</v>
      </c>
      <c r="S2697" s="36">
        <f>Inputs!$B$12*(1+$B2697)^2*$C2697+Inputs!$B$29*(1+$D2697)^2*Inputs!$B$19+Inputs!$B$30*(1+$E2697)^2*Inputs!$B$20+Inputs!$B$31*(1+$F2697)^2*Inputs!$B$21+Inputs!$B$22*(1+Inputs!$B$23)^2</f>
        <v>16491.480621324063</v>
      </c>
      <c r="T2697" s="36">
        <f>Inputs!$B$12*(1+$B2697)^3*$C2697+Inputs!$B$29*(1+$D2697)^3*Inputs!$B$19+Inputs!$B$30*(1+$E2697)^3*Inputs!$B$20+Inputs!$B$31*(1+$F2697)^3*Inputs!$B$21+Inputs!$B$22*(1+Inputs!$B$23)^3</f>
        <v>18841.164359383853</v>
      </c>
      <c r="U2697" s="36">
        <f>Inputs!$B$12*(1+$B2697)^4*$C2697+Inputs!$B$29*(1+$D2697)^4*Inputs!$B$19+Inputs!$B$30*(1+$E2697)^4*Inputs!$B$20+Inputs!$B$31*(1+$F2697)^4*Inputs!$B$21+Inputs!$B$22*(1+Inputs!$B$23)^4</f>
        <v>21771.687628524913</v>
      </c>
      <c r="V2697" s="35">
        <f>Inputs!$B$13/(Q2697*(1-$G2697))</f>
        <v>1.1893274090172288</v>
      </c>
      <c r="W2697" s="36">
        <f>Inputs!$B$13</f>
        <v>12660</v>
      </c>
      <c r="X2697" s="36">
        <f t="shared" si="413"/>
        <v>13873.369680117645</v>
      </c>
      <c r="Y2697" s="36">
        <f t="shared" si="414"/>
        <v>15370.479275709667</v>
      </c>
      <c r="Z2697" s="36">
        <f t="shared" si="415"/>
        <v>17219.100093179972</v>
      </c>
      <c r="AA2697" s="36">
        <f t="shared" si="416"/>
        <v>19502.893916610858</v>
      </c>
      <c r="AB2697" s="36">
        <f t="shared" si="417"/>
        <v>59286.997657744614</v>
      </c>
      <c r="AC2697" s="36">
        <f t="shared" si="418"/>
        <v>274541.425119113</v>
      </c>
      <c r="AD2697" s="36">
        <f t="shared" si="419"/>
        <v>174793.82229895567</v>
      </c>
    </row>
    <row r="2698" spans="1:30" ht="14.25" customHeight="1" x14ac:dyDescent="0.25">
      <c r="A2698" s="16">
        <v>2682</v>
      </c>
      <c r="B2698" s="34">
        <v>0.49468205879454802</v>
      </c>
      <c r="C2698" s="34">
        <v>5.7313470782785703E-2</v>
      </c>
      <c r="D2698" s="34">
        <v>4.9119663758090799E-2</v>
      </c>
      <c r="E2698" s="34">
        <v>3.9608195061272597E-2</v>
      </c>
      <c r="F2698" s="34">
        <v>-8.2031060453608504E-3</v>
      </c>
      <c r="G2698" s="34">
        <v>0.19926544685921599</v>
      </c>
      <c r="H2698" s="35">
        <v>1.0648160413338901</v>
      </c>
      <c r="I2698" s="34">
        <v>0.10126344780036101</v>
      </c>
      <c r="J2698" s="34">
        <v>2.78805673664312E-2</v>
      </c>
      <c r="K2698" s="36">
        <f>Inputs!$B$12*(1+$B2698)^4</f>
        <v>299465.32073363895</v>
      </c>
      <c r="L2698" s="36">
        <f t="shared" si="410"/>
        <v>22057.635030216308</v>
      </c>
      <c r="M2698" s="36">
        <f t="shared" si="411"/>
        <v>251489.91817420474</v>
      </c>
      <c r="N2698" s="37">
        <f>M2698/Inputs!$B$6</f>
        <v>383.3687777045804</v>
      </c>
      <c r="O2698" s="38">
        <f>IF(N2698&gt;Inputs!$B$4,1,0)</f>
        <v>0</v>
      </c>
      <c r="P2698" s="34">
        <f t="shared" si="412"/>
        <v>7.3382880433929806E-2</v>
      </c>
      <c r="Q2698" s="36">
        <f>Inputs!$B$12*(1+$B2698)^0*$C2698+Inputs!$B$29*(1+$D2698)^0*Inputs!$B$19+Inputs!$B$30*(1+$E2698)^0*Inputs!$B$20+Inputs!$B$31*(1+$F2698)^0*Inputs!$B$21+Inputs!$B$22*(1+Inputs!$B$23)^0</f>
        <v>11460.852274394063</v>
      </c>
      <c r="R2698" s="36">
        <f>Inputs!$B$12*(1+$B2698)^1*$C2698+Inputs!$B$29*(1+$D2698)^1*Inputs!$B$19+Inputs!$B$30*(1+$E2698)^1*Inputs!$B$20+Inputs!$B$31*(1+$F2698)^1*Inputs!$B$21+Inputs!$B$22*(1+Inputs!$B$23)^1</f>
        <v>13317.414481602696</v>
      </c>
      <c r="S2698" s="36">
        <f>Inputs!$B$12*(1+$B2698)^2*$C2698+Inputs!$B$29*(1+$D2698)^2*Inputs!$B$19+Inputs!$B$30*(1+$E2698)^2*Inputs!$B$20+Inputs!$B$31*(1+$F2698)^2*Inputs!$B$21+Inputs!$B$22*(1+Inputs!$B$23)^2</f>
        <v>16025.619680069998</v>
      </c>
      <c r="T2698" s="36">
        <f>Inputs!$B$12*(1+$B2698)^3*$C2698+Inputs!$B$29*(1+$D2698)^3*Inputs!$B$19+Inputs!$B$30*(1+$E2698)^3*Inputs!$B$20+Inputs!$B$31*(1+$F2698)^3*Inputs!$B$21+Inputs!$B$22*(1+Inputs!$B$23)^3</f>
        <v>20002.231071387141</v>
      </c>
      <c r="U2698" s="36">
        <f>Inputs!$B$12*(1+$B2698)^4*$C2698+Inputs!$B$29*(1+$D2698)^4*Inputs!$B$19+Inputs!$B$30*(1+$E2698)^4*Inputs!$B$20+Inputs!$B$31*(1+$F2698)^4*Inputs!$B$21+Inputs!$B$22*(1+Inputs!$B$23)^4</f>
        <v>25869.962066922293</v>
      </c>
      <c r="V2698" s="35">
        <f>Inputs!$B$13/(Q2698*(1-$G2698))</f>
        <v>1.3795206998207736</v>
      </c>
      <c r="W2698" s="36">
        <f>Inputs!$B$13</f>
        <v>12660</v>
      </c>
      <c r="X2698" s="36">
        <f t="shared" si="413"/>
        <v>13871.833995861585</v>
      </c>
      <c r="Y2698" s="36">
        <f t="shared" si="414"/>
        <v>15683.191355356013</v>
      </c>
      <c r="Z2698" s="36">
        <f t="shared" si="415"/>
        <v>18314.717255311745</v>
      </c>
      <c r="AA2698" s="36">
        <f t="shared" si="416"/>
        <v>22057.635030216308</v>
      </c>
      <c r="AB2698" s="36">
        <f t="shared" si="417"/>
        <v>60745.989353166195</v>
      </c>
      <c r="AC2698" s="36">
        <f t="shared" si="418"/>
        <v>308963.26603087859</v>
      </c>
      <c r="AD2698" s="36">
        <f t="shared" si="419"/>
        <v>190743.92882103854</v>
      </c>
    </row>
    <row r="2699" spans="1:30" ht="14.25" customHeight="1" x14ac:dyDescent="0.25">
      <c r="A2699" s="16">
        <v>2683</v>
      </c>
      <c r="B2699" s="34">
        <v>0.34181486124004801</v>
      </c>
      <c r="C2699" s="34">
        <v>0.10569213819254999</v>
      </c>
      <c r="D2699" s="34">
        <v>3.0114419497345099E-2</v>
      </c>
      <c r="E2699" s="34">
        <v>4.2653744567572302E-2</v>
      </c>
      <c r="F2699" s="34">
        <v>2.8106721444830899E-2</v>
      </c>
      <c r="G2699" s="34">
        <v>0.20532543977527101</v>
      </c>
      <c r="H2699" s="35">
        <v>1.1216330147914599</v>
      </c>
      <c r="I2699" s="34">
        <v>0.105661310924622</v>
      </c>
      <c r="J2699" s="34">
        <v>2.3426187072604601E-2</v>
      </c>
      <c r="K2699" s="36">
        <f>Inputs!$B$12*(1+$B2699)^4</f>
        <v>194500.91141061331</v>
      </c>
      <c r="L2699" s="36">
        <f t="shared" si="410"/>
        <v>26465.400134201489</v>
      </c>
      <c r="M2699" s="36">
        <f t="shared" si="411"/>
        <v>266408.87426581496</v>
      </c>
      <c r="N2699" s="37">
        <f>M2699/Inputs!$B$6</f>
        <v>406.11108881983989</v>
      </c>
      <c r="O2699" s="38">
        <f>IF(N2699&gt;Inputs!$B$4,1,0)</f>
        <v>1</v>
      </c>
      <c r="P2699" s="34">
        <f t="shared" si="412"/>
        <v>8.2235123852017394E-2</v>
      </c>
      <c r="Q2699" s="36">
        <f>Inputs!$B$12*(1+$B2699)^0*$C2699+Inputs!$B$29*(1+$D2699)^0*Inputs!$B$19+Inputs!$B$30*(1+$E2699)^0*Inputs!$B$20+Inputs!$B$31*(1+$F2699)^0*Inputs!$B$21+Inputs!$B$22*(1+Inputs!$B$23)^0</f>
        <v>14363.572318979921</v>
      </c>
      <c r="R2699" s="36">
        <f>Inputs!$B$12*(1+$B2699)^1*$C2699+Inputs!$B$29*(1+$D2699)^1*Inputs!$B$19+Inputs!$B$30*(1+$E2699)^1*Inputs!$B$20+Inputs!$B$31*(1+$F2699)^1*Inputs!$B$21+Inputs!$B$22*(1+Inputs!$B$23)^1</f>
        <v>16795.460310879018</v>
      </c>
      <c r="S2699" s="36">
        <f>Inputs!$B$12*(1+$B2699)^2*$C2699+Inputs!$B$29*(1+$D2699)^2*Inputs!$B$19+Inputs!$B$30*(1+$E2699)^2*Inputs!$B$20+Inputs!$B$31*(1+$F2699)^2*Inputs!$B$21+Inputs!$B$22*(1+Inputs!$B$23)^2</f>
        <v>19977.329863231887</v>
      </c>
      <c r="T2699" s="36">
        <f>Inputs!$B$12*(1+$B2699)^3*$C2699+Inputs!$B$29*(1+$D2699)^3*Inputs!$B$19+Inputs!$B$30*(1+$E2699)^3*Inputs!$B$20+Inputs!$B$31*(1+$F2699)^3*Inputs!$B$21+Inputs!$B$22*(1+Inputs!$B$23)^3</f>
        <v>24162.764066131866</v>
      </c>
      <c r="U2699" s="36">
        <f>Inputs!$B$12*(1+$B2699)^4*$C2699+Inputs!$B$29*(1+$D2699)^4*Inputs!$B$19+Inputs!$B$30*(1+$E2699)^4*Inputs!$B$20+Inputs!$B$31*(1+$F2699)^4*Inputs!$B$21+Inputs!$B$22*(1+Inputs!$B$23)^4</f>
        <v>29691.926047774221</v>
      </c>
      <c r="V2699" s="35">
        <f>Inputs!$B$13/(Q2699*(1-$G2699))</f>
        <v>1.1091286661908439</v>
      </c>
      <c r="W2699" s="36">
        <f>Inputs!$B$13</f>
        <v>12660</v>
      </c>
      <c r="X2699" s="36">
        <f t="shared" si="413"/>
        <v>14845.180814132527</v>
      </c>
      <c r="Y2699" s="36">
        <f t="shared" si="414"/>
        <v>17707.201567243781</v>
      </c>
      <c r="Z2699" s="36">
        <f t="shared" si="415"/>
        <v>21477.04869751263</v>
      </c>
      <c r="AA2699" s="36">
        <f t="shared" si="416"/>
        <v>26465.400134201489</v>
      </c>
      <c r="AB2699" s="36">
        <f t="shared" si="417"/>
        <v>67081.441419011171</v>
      </c>
      <c r="AC2699" s="36">
        <f t="shared" si="418"/>
        <v>329365.14569415548</v>
      </c>
      <c r="AD2699" s="36">
        <f t="shared" si="419"/>
        <v>199327.4328468038</v>
      </c>
    </row>
    <row r="2700" spans="1:30" ht="14.25" customHeight="1" x14ac:dyDescent="0.25">
      <c r="A2700" s="16">
        <v>2684</v>
      </c>
      <c r="B2700" s="34">
        <v>0.261876159416291</v>
      </c>
      <c r="C2700" s="34">
        <v>0.109199121837672</v>
      </c>
      <c r="D2700" s="34">
        <v>4.2938426125051797E-2</v>
      </c>
      <c r="E2700" s="34">
        <v>3.8766622274482201E-2</v>
      </c>
      <c r="F2700" s="34">
        <v>-1.0797225432943899E-3</v>
      </c>
      <c r="G2700" s="34">
        <v>0.161813407944052</v>
      </c>
      <c r="H2700" s="35">
        <v>0.99030176012677495</v>
      </c>
      <c r="I2700" s="34">
        <v>8.7577460490748396E-2</v>
      </c>
      <c r="J2700" s="34">
        <v>2.1706548596562701E-2</v>
      </c>
      <c r="K2700" s="36">
        <f>Inputs!$B$12*(1+$B2700)^4</f>
        <v>152131.16521419719</v>
      </c>
      <c r="L2700" s="36">
        <f t="shared" si="410"/>
        <v>21036.256623312733</v>
      </c>
      <c r="M2700" s="36">
        <f t="shared" si="411"/>
        <v>277288.86397185078</v>
      </c>
      <c r="N2700" s="37">
        <f>M2700/Inputs!$B$6</f>
        <v>422.69643898147984</v>
      </c>
      <c r="O2700" s="38">
        <f>IF(N2700&gt;Inputs!$B$4,1,0)</f>
        <v>1</v>
      </c>
      <c r="P2700" s="34">
        <f t="shared" si="412"/>
        <v>6.5870911894185702E-2</v>
      </c>
      <c r="Q2700" s="36">
        <f>Inputs!$B$12*(1+$B2700)^0*$C2700+Inputs!$B$29*(1+$D2700)^0*Inputs!$B$19+Inputs!$B$30*(1+$E2700)^0*Inputs!$B$20+Inputs!$B$31*(1+$F2700)^0*Inputs!$B$21+Inputs!$B$22*(1+Inputs!$B$23)^0</f>
        <v>14573.991337687243</v>
      </c>
      <c r="R2700" s="36">
        <f>Inputs!$B$12*(1+$B2700)^1*$C2700+Inputs!$B$29*(1+$D2700)^1*Inputs!$B$19+Inputs!$B$30*(1+$E2700)^1*Inputs!$B$20+Inputs!$B$31*(1+$F2700)^1*Inputs!$B$21+Inputs!$B$22*(1+Inputs!$B$23)^1</f>
        <v>16454.879512451782</v>
      </c>
      <c r="S2700" s="36">
        <f>Inputs!$B$12*(1+$B2700)^2*$C2700+Inputs!$B$29*(1+$D2700)^2*Inputs!$B$19+Inputs!$B$30*(1+$E2700)^2*Inputs!$B$20+Inputs!$B$31*(1+$F2700)^2*Inputs!$B$21+Inputs!$B$22*(1+Inputs!$B$23)^2</f>
        <v>18792.884419268685</v>
      </c>
      <c r="T2700" s="36">
        <f>Inputs!$B$12*(1+$B2700)^3*$C2700+Inputs!$B$29*(1+$D2700)^3*Inputs!$B$19+Inputs!$B$30*(1+$E2700)^3*Inputs!$B$20+Inputs!$B$31*(1+$F2700)^3*Inputs!$B$21+Inputs!$B$22*(1+Inputs!$B$23)^3</f>
        <v>21706.019334500641</v>
      </c>
      <c r="U2700" s="36">
        <f>Inputs!$B$12*(1+$B2700)^4*$C2700+Inputs!$B$29*(1+$D2700)^4*Inputs!$B$19+Inputs!$B$30*(1+$E2700)^4*Inputs!$B$20+Inputs!$B$31*(1+$F2700)^4*Inputs!$B$21+Inputs!$B$22*(1+Inputs!$B$23)^4</f>
        <v>25343.126992531648</v>
      </c>
      <c r="V2700" s="35">
        <f>Inputs!$B$13/(Q2700*(1-$G2700))</f>
        <v>1.0363691798546439</v>
      </c>
      <c r="W2700" s="36">
        <f>Inputs!$B$13</f>
        <v>12660</v>
      </c>
      <c r="X2700" s="36">
        <f t="shared" si="413"/>
        <v>14135.02909279344</v>
      </c>
      <c r="Y2700" s="36">
        <f t="shared" si="414"/>
        <v>15962.003319412113</v>
      </c>
      <c r="Z2700" s="36">
        <f t="shared" si="415"/>
        <v>18226.781699646657</v>
      </c>
      <c r="AA2700" s="36">
        <f t="shared" si="416"/>
        <v>21036.256623312733</v>
      </c>
      <c r="AB2700" s="36">
        <f t="shared" si="417"/>
        <v>62851.742334821043</v>
      </c>
      <c r="AC2700" s="36">
        <f t="shared" si="418"/>
        <v>326287.89448857727</v>
      </c>
      <c r="AD2700" s="36">
        <f t="shared" si="419"/>
        <v>214437.12163702975</v>
      </c>
    </row>
    <row r="2701" spans="1:30" ht="14.25" customHeight="1" x14ac:dyDescent="0.25">
      <c r="A2701" s="16">
        <v>2685</v>
      </c>
      <c r="B2701" s="34">
        <v>0.31333335842811699</v>
      </c>
      <c r="C2701" s="34">
        <v>0.10509406975470501</v>
      </c>
      <c r="D2701" s="34">
        <v>2.2593309376791999E-2</v>
      </c>
      <c r="E2701" s="34">
        <v>4.6268489500656401E-2</v>
      </c>
      <c r="F2701" s="34">
        <v>-5.6740310857024802E-3</v>
      </c>
      <c r="G2701" s="34">
        <v>0.18961331110150201</v>
      </c>
      <c r="H2701" s="35">
        <v>1.0969967073770599</v>
      </c>
      <c r="I2701" s="34">
        <v>0.106340734916295</v>
      </c>
      <c r="J2701" s="34">
        <v>2.4702800994417899E-2</v>
      </c>
      <c r="K2701" s="36">
        <f>Inputs!$B$12*(1+$B2701)^4</f>
        <v>178505.3150951576</v>
      </c>
      <c r="L2701" s="36">
        <f t="shared" si="410"/>
        <v>24178.694261446435</v>
      </c>
      <c r="M2701" s="36">
        <f t="shared" si="411"/>
        <v>246884.75602151913</v>
      </c>
      <c r="N2701" s="37">
        <f>M2701/Inputs!$B$6</f>
        <v>376.34871344743772</v>
      </c>
      <c r="O2701" s="38">
        <f>IF(N2701&gt;Inputs!$B$4,1,0)</f>
        <v>0</v>
      </c>
      <c r="P2701" s="34">
        <f t="shared" si="412"/>
        <v>8.1637933921877098E-2</v>
      </c>
      <c r="Q2701" s="36">
        <f>Inputs!$B$12*(1+$B2701)^0*$C2701+Inputs!$B$29*(1+$D2701)^0*Inputs!$B$19+Inputs!$B$30*(1+$E2701)^0*Inputs!$B$20+Inputs!$B$31*(1+$F2701)^0*Inputs!$B$21+Inputs!$B$22*(1+Inputs!$B$23)^0</f>
        <v>14327.688212709221</v>
      </c>
      <c r="R2701" s="36">
        <f>Inputs!$B$12*(1+$B2701)^1*$C2701+Inputs!$B$29*(1+$D2701)^1*Inputs!$B$19+Inputs!$B$30*(1+$E2701)^1*Inputs!$B$20+Inputs!$B$31*(1+$F2701)^1*Inputs!$B$21+Inputs!$B$22*(1+Inputs!$B$23)^1</f>
        <v>16399.529792865149</v>
      </c>
      <c r="S2701" s="36">
        <f>Inputs!$B$12*(1+$B2701)^2*$C2701+Inputs!$B$29*(1+$D2701)^2*Inputs!$B$19+Inputs!$B$30*(1+$E2701)^2*Inputs!$B$20+Inputs!$B$31*(1+$F2701)^2*Inputs!$B$21+Inputs!$B$22*(1+Inputs!$B$23)^2</f>
        <v>19095.578806614543</v>
      </c>
      <c r="T2701" s="36">
        <f>Inputs!$B$12*(1+$B2701)^3*$C2701+Inputs!$B$29*(1+$D2701)^3*Inputs!$B$19+Inputs!$B$30*(1+$E2701)^3*Inputs!$B$20+Inputs!$B$31*(1+$F2701)^3*Inputs!$B$21+Inputs!$B$22*(1+Inputs!$B$23)^3</f>
        <v>22610.035630082682</v>
      </c>
      <c r="U2701" s="36">
        <f>Inputs!$B$12*(1+$B2701)^4*$C2701+Inputs!$B$29*(1+$D2701)^4*Inputs!$B$19+Inputs!$B$30*(1+$E2701)^4*Inputs!$B$20+Inputs!$B$31*(1+$F2701)^4*Inputs!$B$21+Inputs!$B$22*(1+Inputs!$B$23)^4</f>
        <v>27197.890487344124</v>
      </c>
      <c r="V2701" s="35">
        <f>Inputs!$B$13/(Q2701*(1-$G2701))</f>
        <v>1.0903483849817315</v>
      </c>
      <c r="W2701" s="36">
        <f>Inputs!$B$13</f>
        <v>12660</v>
      </c>
      <c r="X2701" s="36">
        <f t="shared" si="413"/>
        <v>14512.776115132678</v>
      </c>
      <c r="Y2701" s="36">
        <f t="shared" si="414"/>
        <v>16924.367069245094</v>
      </c>
      <c r="Z2701" s="36">
        <f t="shared" si="415"/>
        <v>20069.676065198219</v>
      </c>
      <c r="AA2701" s="36">
        <f t="shared" si="416"/>
        <v>24178.694261446435</v>
      </c>
      <c r="AB2701" s="36">
        <f t="shared" si="417"/>
        <v>63782.267873549266</v>
      </c>
      <c r="AC2701" s="36">
        <f t="shared" si="418"/>
        <v>303486.07006396115</v>
      </c>
      <c r="AD2701" s="36">
        <f t="shared" si="419"/>
        <v>183102.48814796988</v>
      </c>
    </row>
    <row r="2702" spans="1:30" ht="14.25" customHeight="1" x14ac:dyDescent="0.25">
      <c r="A2702" s="16">
        <v>2686</v>
      </c>
      <c r="B2702" s="34">
        <v>0.390347991076815</v>
      </c>
      <c r="C2702" s="34">
        <v>7.5768438950125E-2</v>
      </c>
      <c r="D2702" s="34">
        <v>3.43301187254893E-2</v>
      </c>
      <c r="E2702" s="34">
        <v>3.7096339947464398E-2</v>
      </c>
      <c r="F2702" s="34">
        <v>-9.2762507591871702E-4</v>
      </c>
      <c r="G2702" s="34">
        <v>0.16019036645631701</v>
      </c>
      <c r="H2702" s="35">
        <v>1.0799810403600001</v>
      </c>
      <c r="I2702" s="34">
        <v>9.1437406759945605E-2</v>
      </c>
      <c r="J2702" s="34">
        <v>2.09315880576844E-2</v>
      </c>
      <c r="K2702" s="36">
        <f>Inputs!$B$12*(1+$B2702)^4</f>
        <v>224205.00599180721</v>
      </c>
      <c r="L2702" s="36">
        <f t="shared" si="410"/>
        <v>23195.895814241343</v>
      </c>
      <c r="M2702" s="36">
        <f t="shared" si="411"/>
        <v>281519.06106399221</v>
      </c>
      <c r="N2702" s="37">
        <f>M2702/Inputs!$B$6</f>
        <v>429.14491015852468</v>
      </c>
      <c r="O2702" s="38">
        <f>IF(N2702&gt;Inputs!$B$4,1,0)</f>
        <v>1</v>
      </c>
      <c r="P2702" s="34">
        <f t="shared" si="412"/>
        <v>7.0505818702261205E-2</v>
      </c>
      <c r="Q2702" s="36">
        <f>Inputs!$B$12*(1+$B2702)^0*$C2702+Inputs!$B$29*(1+$D2702)^0*Inputs!$B$19+Inputs!$B$30*(1+$E2702)^0*Inputs!$B$20+Inputs!$B$31*(1+$F2702)^0*Inputs!$B$21+Inputs!$B$22*(1+Inputs!$B$23)^0</f>
        <v>12568.150364434423</v>
      </c>
      <c r="R2702" s="36">
        <f>Inputs!$B$12*(1+$B2702)^1*$C2702+Inputs!$B$29*(1+$D2702)^1*Inputs!$B$19+Inputs!$B$30*(1+$E2702)^1*Inputs!$B$20+Inputs!$B$31*(1+$F2702)^1*Inputs!$B$21+Inputs!$B$22*(1+Inputs!$B$23)^1</f>
        <v>14475.899499786072</v>
      </c>
      <c r="S2702" s="36">
        <f>Inputs!$B$12*(1+$B2702)^2*$C2702+Inputs!$B$29*(1+$D2702)^2*Inputs!$B$19+Inputs!$B$30*(1+$E2702)^2*Inputs!$B$20+Inputs!$B$31*(1+$F2702)^2*Inputs!$B$21+Inputs!$B$22*(1+Inputs!$B$23)^2</f>
        <v>17081.6221798445</v>
      </c>
      <c r="T2702" s="36">
        <f>Inputs!$B$12*(1+$B2702)^3*$C2702+Inputs!$B$29*(1+$D2702)^3*Inputs!$B$19+Inputs!$B$30*(1+$E2702)^3*Inputs!$B$20+Inputs!$B$31*(1+$F2702)^3*Inputs!$B$21+Inputs!$B$22*(1+Inputs!$B$23)^3</f>
        <v>20655.91091630455</v>
      </c>
      <c r="U2702" s="36">
        <f>Inputs!$B$12*(1+$B2702)^4*$C2702+Inputs!$B$29*(1+$D2702)^4*Inputs!$B$19+Inputs!$B$30*(1+$E2702)^4*Inputs!$B$20+Inputs!$B$31*(1+$F2702)^4*Inputs!$B$21+Inputs!$B$22*(1+Inputs!$B$23)^4</f>
        <v>25574.913056118181</v>
      </c>
      <c r="V2702" s="35">
        <f>Inputs!$B$13/(Q2702*(1-$G2702))</f>
        <v>1.1994481683602618</v>
      </c>
      <c r="W2702" s="36">
        <f>Inputs!$B$13</f>
        <v>12660</v>
      </c>
      <c r="X2702" s="36">
        <f t="shared" si="413"/>
        <v>14218.600743374684</v>
      </c>
      <c r="Y2702" s="36">
        <f t="shared" si="414"/>
        <v>16349.560294860099</v>
      </c>
      <c r="Z2702" s="36">
        <f t="shared" si="415"/>
        <v>19252.566774078958</v>
      </c>
      <c r="AA2702" s="36">
        <f t="shared" si="416"/>
        <v>23195.895814241343</v>
      </c>
      <c r="AB2702" s="36">
        <f t="shared" si="417"/>
        <v>64654.464048051799</v>
      </c>
      <c r="AC2702" s="36">
        <f t="shared" si="418"/>
        <v>335878.9839751838</v>
      </c>
      <c r="AD2702" s="36">
        <f t="shared" si="419"/>
        <v>216864.59701594038</v>
      </c>
    </row>
    <row r="2703" spans="1:30" ht="14.25" customHeight="1" x14ac:dyDescent="0.25">
      <c r="A2703" s="16">
        <v>2687</v>
      </c>
      <c r="B2703" s="34">
        <v>0.30670294327695902</v>
      </c>
      <c r="C2703" s="34">
        <v>6.9264439424789104E-2</v>
      </c>
      <c r="D2703" s="34">
        <v>3.1748612641184303E-2</v>
      </c>
      <c r="E2703" s="34">
        <v>3.24473647180165E-2</v>
      </c>
      <c r="F2703" s="34">
        <v>2.9977568084005E-2</v>
      </c>
      <c r="G2703" s="34">
        <v>0.17719333011980301</v>
      </c>
      <c r="H2703" s="35">
        <v>1.05980834056309</v>
      </c>
      <c r="I2703" s="34">
        <v>9.3620217044842399E-2</v>
      </c>
      <c r="J2703" s="34">
        <v>2.4210813675364401E-2</v>
      </c>
      <c r="K2703" s="36">
        <f>Inputs!$B$12*(1+$B2703)^4</f>
        <v>174927.75709048487</v>
      </c>
      <c r="L2703" s="36">
        <f t="shared" si="410"/>
        <v>18484.098285071628</v>
      </c>
      <c r="M2703" s="36">
        <f t="shared" si="411"/>
        <v>232151.74486715981</v>
      </c>
      <c r="N2703" s="37">
        <f>M2703/Inputs!$B$6</f>
        <v>353.88985498042655</v>
      </c>
      <c r="O2703" s="38">
        <f>IF(N2703&gt;Inputs!$B$4,1,0)</f>
        <v>0</v>
      </c>
      <c r="P2703" s="34">
        <f t="shared" si="412"/>
        <v>6.9409403369477998E-2</v>
      </c>
      <c r="Q2703" s="36">
        <f>Inputs!$B$12*(1+$B2703)^0*$C2703+Inputs!$B$29*(1+$D2703)^0*Inputs!$B$19+Inputs!$B$30*(1+$E2703)^0*Inputs!$B$20+Inputs!$B$31*(1+$F2703)^0*Inputs!$B$21+Inputs!$B$22*(1+Inputs!$B$23)^0</f>
        <v>12177.910392914269</v>
      </c>
      <c r="R2703" s="36">
        <f>Inputs!$B$12*(1+$B2703)^1*$C2703+Inputs!$B$29*(1+$D2703)^1*Inputs!$B$19+Inputs!$B$30*(1+$E2703)^1*Inputs!$B$20+Inputs!$B$31*(1+$F2703)^1*Inputs!$B$21+Inputs!$B$22*(1+Inputs!$B$23)^1</f>
        <v>13704.998917026751</v>
      </c>
      <c r="S2703" s="36">
        <f>Inputs!$B$12*(1+$B2703)^2*$C2703+Inputs!$B$29*(1+$D2703)^2*Inputs!$B$19+Inputs!$B$30*(1+$E2703)^2*Inputs!$B$20+Inputs!$B$31*(1+$F2703)^2*Inputs!$B$21+Inputs!$B$22*(1+Inputs!$B$23)^2</f>
        <v>15630.969666391255</v>
      </c>
      <c r="T2703" s="36">
        <f>Inputs!$B$12*(1+$B2703)^3*$C2703+Inputs!$B$29*(1+$D2703)^3*Inputs!$B$19+Inputs!$B$30*(1+$E2703)^3*Inputs!$B$20+Inputs!$B$31*(1+$F2703)^3*Inputs!$B$21+Inputs!$B$22*(1+Inputs!$B$23)^3</f>
        <v>18075.972397903002</v>
      </c>
      <c r="U2703" s="36">
        <f>Inputs!$B$12*(1+$B2703)^4*$C2703+Inputs!$B$29*(1+$D2703)^4*Inputs!$B$19+Inputs!$B$30*(1+$E2703)^4*Inputs!$B$20+Inputs!$B$31*(1+$F2703)^4*Inputs!$B$21+Inputs!$B$22*(1+Inputs!$B$23)^4</f>
        <v>21196.938147212022</v>
      </c>
      <c r="V2703" s="35">
        <f>Inputs!$B$13/(Q2703*(1-$G2703))</f>
        <v>1.2634647447209582</v>
      </c>
      <c r="W2703" s="36">
        <f>Inputs!$B$13</f>
        <v>12660</v>
      </c>
      <c r="X2703" s="36">
        <f t="shared" si="413"/>
        <v>13673.40556679381</v>
      </c>
      <c r="Y2703" s="36">
        <f t="shared" si="414"/>
        <v>14940.116684314171</v>
      </c>
      <c r="Z2703" s="36">
        <f t="shared" si="415"/>
        <v>16519.808921557313</v>
      </c>
      <c r="AA2703" s="36">
        <f t="shared" si="416"/>
        <v>18484.098285071628</v>
      </c>
      <c r="AB2703" s="36">
        <f t="shared" si="417"/>
        <v>57795.838484812266</v>
      </c>
      <c r="AC2703" s="36">
        <f t="shared" si="418"/>
        <v>272752.86093200429</v>
      </c>
      <c r="AD2703" s="36">
        <f t="shared" si="419"/>
        <v>174355.90638234754</v>
      </c>
    </row>
    <row r="2704" spans="1:30" ht="14.25" customHeight="1" x14ac:dyDescent="0.25">
      <c r="A2704" s="16">
        <v>2688</v>
      </c>
      <c r="B2704" s="34">
        <v>0.320105126600428</v>
      </c>
      <c r="C2704" s="34">
        <v>9.1232517288605694E-2</v>
      </c>
      <c r="D2704" s="34">
        <v>4.8316634087391598E-2</v>
      </c>
      <c r="E2704" s="34">
        <v>6.5800905839740007E-2</v>
      </c>
      <c r="F2704" s="34">
        <v>1.55731853796734E-3</v>
      </c>
      <c r="G2704" s="34">
        <v>0.19917249729043501</v>
      </c>
      <c r="H2704" s="35">
        <v>1.1225663331140801</v>
      </c>
      <c r="I2704" s="34">
        <v>9.8172257405008095E-2</v>
      </c>
      <c r="J2704" s="34">
        <v>2.38861585645435E-2</v>
      </c>
      <c r="K2704" s="36">
        <f>Inputs!$B$12*(1+$B2704)^4</f>
        <v>182215.50160870419</v>
      </c>
      <c r="L2704" s="36">
        <f t="shared" si="410"/>
        <v>23193.410287936029</v>
      </c>
      <c r="M2704" s="36">
        <f t="shared" si="411"/>
        <v>264099.44074502093</v>
      </c>
      <c r="N2704" s="37">
        <f>M2704/Inputs!$B$6</f>
        <v>402.59061089180017</v>
      </c>
      <c r="O2704" s="38">
        <f>IF(N2704&gt;Inputs!$B$4,1,0)</f>
        <v>1</v>
      </c>
      <c r="P2704" s="34">
        <f t="shared" si="412"/>
        <v>7.4286098840464596E-2</v>
      </c>
      <c r="Q2704" s="36">
        <f>Inputs!$B$12*(1+$B2704)^0*$C2704+Inputs!$B$29*(1+$D2704)^0*Inputs!$B$19+Inputs!$B$30*(1+$E2704)^0*Inputs!$B$20+Inputs!$B$31*(1+$F2704)^0*Inputs!$B$21+Inputs!$B$22*(1+Inputs!$B$23)^0</f>
        <v>13495.995064743263</v>
      </c>
      <c r="R2704" s="36">
        <f>Inputs!$B$12*(1+$B2704)^1*$C2704+Inputs!$B$29*(1+$D2704)^1*Inputs!$B$19+Inputs!$B$30*(1+$E2704)^1*Inputs!$B$20+Inputs!$B$31*(1+$F2704)^1*Inputs!$B$21+Inputs!$B$22*(1+Inputs!$B$23)^1</f>
        <v>15510.83113177132</v>
      </c>
      <c r="S2704" s="36">
        <f>Inputs!$B$12*(1+$B2704)^2*$C2704+Inputs!$B$29*(1+$D2704)^2*Inputs!$B$19+Inputs!$B$30*(1+$E2704)^2*Inputs!$B$20+Inputs!$B$31*(1+$F2704)^2*Inputs!$B$21+Inputs!$B$22*(1+Inputs!$B$23)^2</f>
        <v>18103.079191643894</v>
      </c>
      <c r="T2704" s="36">
        <f>Inputs!$B$12*(1+$B2704)^3*$C2704+Inputs!$B$29*(1+$D2704)^3*Inputs!$B$19+Inputs!$B$30*(1+$E2704)^3*Inputs!$B$20+Inputs!$B$31*(1+$F2704)^3*Inputs!$B$21+Inputs!$B$22*(1+Inputs!$B$23)^3</f>
        <v>21453.311710094531</v>
      </c>
      <c r="U2704" s="36">
        <f>Inputs!$B$12*(1+$B2704)^4*$C2704+Inputs!$B$29*(1+$D2704)^4*Inputs!$B$19+Inputs!$B$30*(1+$E2704)^4*Inputs!$B$20+Inputs!$B$31*(1+$F2704)^4*Inputs!$B$21+Inputs!$B$22*(1+Inputs!$B$23)^4</f>
        <v>25799.638328748668</v>
      </c>
      <c r="V2704" s="35">
        <f>Inputs!$B$13/(Q2704*(1-$G2704))</f>
        <v>1.1713584511903103</v>
      </c>
      <c r="W2704" s="36">
        <f>Inputs!$B$13</f>
        <v>12660</v>
      </c>
      <c r="X2704" s="36">
        <f t="shared" si="413"/>
        <v>14398.511363494155</v>
      </c>
      <c r="Y2704" s="36">
        <f t="shared" si="414"/>
        <v>16628.022706699885</v>
      </c>
      <c r="Z2704" s="36">
        <f t="shared" si="415"/>
        <v>19495.707972568202</v>
      </c>
      <c r="AA2704" s="36">
        <f t="shared" si="416"/>
        <v>23193.410287936029</v>
      </c>
      <c r="AB2704" s="36">
        <f t="shared" si="417"/>
        <v>63949.074032707678</v>
      </c>
      <c r="AC2704" s="36">
        <f t="shared" si="418"/>
        <v>319675.04195806099</v>
      </c>
      <c r="AD2704" s="36">
        <f t="shared" si="419"/>
        <v>200150.36671231323</v>
      </c>
    </row>
    <row r="2705" spans="1:30" ht="14.25" customHeight="1" x14ac:dyDescent="0.25">
      <c r="A2705" s="16">
        <v>2689</v>
      </c>
      <c r="B2705" s="34">
        <v>0.31159186809033601</v>
      </c>
      <c r="C2705" s="34">
        <v>7.3234902431813506E-2</v>
      </c>
      <c r="D2705" s="34">
        <v>1.7964887094450599E-2</v>
      </c>
      <c r="E2705" s="34">
        <v>6.5784506477729099E-2</v>
      </c>
      <c r="F2705" s="34">
        <v>2.2125098281473202E-2</v>
      </c>
      <c r="G2705" s="34">
        <v>0.20110607890807</v>
      </c>
      <c r="H2705" s="35">
        <v>1.08569589343975</v>
      </c>
      <c r="I2705" s="34">
        <v>9.9678818187988003E-2</v>
      </c>
      <c r="J2705" s="34">
        <v>3.2274641348051802E-2</v>
      </c>
      <c r="K2705" s="36">
        <f>Inputs!$B$12*(1+$B2705)^4</f>
        <v>177560.3988293868</v>
      </c>
      <c r="L2705" s="36">
        <f t="shared" ref="L2705:L2768" si="420">AA2705</f>
        <v>19187.646568859909</v>
      </c>
      <c r="M2705" s="36">
        <f t="shared" ref="M2705:M2768" si="421">AB2705+AD2705</f>
        <v>240594.11796330861</v>
      </c>
      <c r="N2705" s="37">
        <f>M2705/Inputs!$B$6</f>
        <v>366.75932616358023</v>
      </c>
      <c r="O2705" s="38">
        <f>IF(N2705&gt;Inputs!$B$4,1,0)</f>
        <v>0</v>
      </c>
      <c r="P2705" s="34">
        <f t="shared" ref="P2705:P2768" si="422">I2705-J2705</f>
        <v>6.74041768399362E-2</v>
      </c>
      <c r="Q2705" s="36">
        <f>Inputs!$B$12*(1+$B2705)^0*$C2705+Inputs!$B$29*(1+$D2705)^0*Inputs!$B$19+Inputs!$B$30*(1+$E2705)^0*Inputs!$B$20+Inputs!$B$31*(1+$F2705)^0*Inputs!$B$21+Inputs!$B$22*(1+Inputs!$B$23)^0</f>
        <v>12416.138173335734</v>
      </c>
      <c r="R2705" s="36">
        <f>Inputs!$B$12*(1+$B2705)^1*$C2705+Inputs!$B$29*(1+$D2705)^1*Inputs!$B$19+Inputs!$B$30*(1+$E2705)^1*Inputs!$B$20+Inputs!$B$31*(1+$F2705)^1*Inputs!$B$21+Inputs!$B$22*(1+Inputs!$B$23)^1</f>
        <v>14040.553322473304</v>
      </c>
      <c r="S2705" s="36">
        <f>Inputs!$B$12*(1+$B2705)^2*$C2705+Inputs!$B$29*(1+$D2705)^2*Inputs!$B$19+Inputs!$B$30*(1+$E2705)^2*Inputs!$B$20+Inputs!$B$31*(1+$F2705)^2*Inputs!$B$21+Inputs!$B$22*(1+Inputs!$B$23)^2</f>
        <v>16103.656277951584</v>
      </c>
      <c r="T2705" s="36">
        <f>Inputs!$B$12*(1+$B2705)^3*$C2705+Inputs!$B$29*(1+$D2705)^3*Inputs!$B$19+Inputs!$B$30*(1+$E2705)^3*Inputs!$B$20+Inputs!$B$31*(1+$F2705)^3*Inputs!$B$21+Inputs!$B$22*(1+Inputs!$B$23)^3</f>
        <v>18739.099040023888</v>
      </c>
      <c r="U2705" s="36">
        <f>Inputs!$B$12*(1+$B2705)^4*$C2705+Inputs!$B$29*(1+$D2705)^4*Inputs!$B$19+Inputs!$B$30*(1+$E2705)^4*Inputs!$B$20+Inputs!$B$31*(1+$F2705)^4*Inputs!$B$21+Inputs!$B$22*(1+Inputs!$B$23)^4</f>
        <v>22122.000539471206</v>
      </c>
      <c r="V2705" s="35">
        <f>Inputs!$B$13/(Q2705*(1-$G2705))</f>
        <v>1.2763155253903553</v>
      </c>
      <c r="W2705" s="36">
        <f>Inputs!$B$13</f>
        <v>12660</v>
      </c>
      <c r="X2705" s="36">
        <f t="shared" ref="X2705:X2768" si="423">R2705*(1-$G2705)*($V2705+($H2705-$V2705)*1/4)</f>
        <v>13781.778880988748</v>
      </c>
      <c r="Y2705" s="36">
        <f t="shared" ref="Y2705:Y2768" si="424">S2705*(1-$G2705)*($V2705+($H2705-$V2705)*2/4)</f>
        <v>15193.772032593355</v>
      </c>
      <c r="Z2705" s="36">
        <f t="shared" ref="Z2705:Z2768" si="425">T2705*(1-$G2705)*($V2705+($H2705-$V2705)*3/4)</f>
        <v>16966.887458139332</v>
      </c>
      <c r="AA2705" s="36">
        <f t="shared" ref="AA2705:AA2768" si="426">U2705*(1-$G2705)*$H2705</f>
        <v>19187.646568859909</v>
      </c>
      <c r="AB2705" s="36">
        <f t="shared" ref="AB2705:AB2768" si="427">W2705/(1+$I2705)^1+X2705/(1+$I2705)^2+Y2705/(1+$I2705)^3+Z2705/(1+$I2705)^4+AA2705/(1+$I2705)^5</f>
        <v>57867.902059712076</v>
      </c>
      <c r="AC2705" s="36">
        <f t="shared" ref="AC2705:AC2768" si="428">AA2705*(1+$J2705)/($I2705-$J2705)</f>
        <v>293853.02081825386</v>
      </c>
      <c r="AD2705" s="36">
        <f t="shared" ref="AD2705:AD2768" si="429">AC2705/(1+$I2705)^5</f>
        <v>182726.21590359655</v>
      </c>
    </row>
    <row r="2706" spans="1:30" ht="14.25" customHeight="1" x14ac:dyDescent="0.25">
      <c r="A2706" s="16">
        <v>2690</v>
      </c>
      <c r="B2706" s="34">
        <v>0.28997157962021602</v>
      </c>
      <c r="C2706" s="34">
        <v>9.5825412867589096E-2</v>
      </c>
      <c r="D2706" s="34">
        <v>1.9189210550110299E-2</v>
      </c>
      <c r="E2706" s="34">
        <v>4.2443205085975801E-2</v>
      </c>
      <c r="F2706" s="34">
        <v>1.6860365988484401E-2</v>
      </c>
      <c r="G2706" s="34">
        <v>0.20844330369210301</v>
      </c>
      <c r="H2706" s="35">
        <v>1.08709741245103</v>
      </c>
      <c r="I2706" s="34">
        <v>9.15236366132407E-2</v>
      </c>
      <c r="J2706" s="34">
        <v>2.5430501306951299E-2</v>
      </c>
      <c r="K2706" s="36">
        <f>Inputs!$B$12*(1+$B2706)^4</f>
        <v>166139.0867518794</v>
      </c>
      <c r="L2706" s="36">
        <f t="shared" si="420"/>
        <v>21237.587684617603</v>
      </c>
      <c r="M2706" s="36">
        <f t="shared" si="421"/>
        <v>274996.941636762</v>
      </c>
      <c r="N2706" s="37">
        <f>M2706/Inputs!$B$6</f>
        <v>419.2026549340884</v>
      </c>
      <c r="O2706" s="38">
        <f>IF(N2706&gt;Inputs!$B$4,1,0)</f>
        <v>1</v>
      </c>
      <c r="P2706" s="34">
        <f t="shared" si="422"/>
        <v>6.6093135306289408E-2</v>
      </c>
      <c r="Q2706" s="36">
        <f>Inputs!$B$12*(1+$B2706)^0*$C2706+Inputs!$B$29*(1+$D2706)^0*Inputs!$B$19+Inputs!$B$30*(1+$E2706)^0*Inputs!$B$20+Inputs!$B$31*(1+$F2706)^0*Inputs!$B$21+Inputs!$B$22*(1+Inputs!$B$23)^0</f>
        <v>13771.568799482269</v>
      </c>
      <c r="R2706" s="36">
        <f>Inputs!$B$12*(1+$B2706)^1*$C2706+Inputs!$B$29*(1+$D2706)^1*Inputs!$B$19+Inputs!$B$30*(1+$E2706)^1*Inputs!$B$20+Inputs!$B$31*(1+$F2706)^1*Inputs!$B$21+Inputs!$B$22*(1+Inputs!$B$23)^1</f>
        <v>15615.704307730426</v>
      </c>
      <c r="S2706" s="36">
        <f>Inputs!$B$12*(1+$B2706)^2*$C2706+Inputs!$B$29*(1+$D2706)^2*Inputs!$B$19+Inputs!$B$30*(1+$E2706)^2*Inputs!$B$20+Inputs!$B$31*(1+$F2706)^2*Inputs!$B$21+Inputs!$B$22*(1+Inputs!$B$23)^2</f>
        <v>17948.22982206228</v>
      </c>
      <c r="T2706" s="36">
        <f>Inputs!$B$12*(1+$B2706)^3*$C2706+Inputs!$B$29*(1+$D2706)^3*Inputs!$B$19+Inputs!$B$30*(1+$E2706)^3*Inputs!$B$20+Inputs!$B$31*(1+$F2706)^3*Inputs!$B$21+Inputs!$B$22*(1+Inputs!$B$23)^3</f>
        <v>20909.504052840835</v>
      </c>
      <c r="U2706" s="36">
        <f>Inputs!$B$12*(1+$B2706)^4*$C2706+Inputs!$B$29*(1+$D2706)^4*Inputs!$B$19+Inputs!$B$30*(1+$E2706)^4*Inputs!$B$20+Inputs!$B$31*(1+$F2706)^4*Inputs!$B$21+Inputs!$B$22*(1+Inputs!$B$23)^4</f>
        <v>24680.542163339076</v>
      </c>
      <c r="V2706" s="35">
        <f>Inputs!$B$13/(Q2706*(1-$G2706))</f>
        <v>1.1613637398847125</v>
      </c>
      <c r="W2706" s="36">
        <f>Inputs!$B$13</f>
        <v>12660</v>
      </c>
      <c r="X2706" s="36">
        <f t="shared" si="423"/>
        <v>14125.790330123469</v>
      </c>
      <c r="Y2706" s="36">
        <f t="shared" si="424"/>
        <v>15971.99045402622</v>
      </c>
      <c r="Z2706" s="36">
        <f t="shared" si="425"/>
        <v>18299.908842494977</v>
      </c>
      <c r="AA2706" s="36">
        <f t="shared" si="426"/>
        <v>21237.587684617603</v>
      </c>
      <c r="AB2706" s="36">
        <f t="shared" si="427"/>
        <v>62335.213512044866</v>
      </c>
      <c r="AC2706" s="36">
        <f t="shared" si="428"/>
        <v>329499.729208873</v>
      </c>
      <c r="AD2706" s="36">
        <f t="shared" si="429"/>
        <v>212661.72812471716</v>
      </c>
    </row>
    <row r="2707" spans="1:30" ht="14.25" customHeight="1" x14ac:dyDescent="0.25">
      <c r="A2707" s="16">
        <v>2691</v>
      </c>
      <c r="B2707" s="34">
        <v>0.438627046968461</v>
      </c>
      <c r="C2707" s="34">
        <v>5.8096198151513498E-2</v>
      </c>
      <c r="D2707" s="34">
        <v>5.0415424840733997E-2</v>
      </c>
      <c r="E2707" s="34">
        <v>6.9704979992445404E-2</v>
      </c>
      <c r="F2707" s="34">
        <v>1.29889142678037E-2</v>
      </c>
      <c r="G2707" s="34">
        <v>0.185199907297631</v>
      </c>
      <c r="H2707" s="35">
        <v>1.1362690480136199</v>
      </c>
      <c r="I2707" s="34">
        <v>9.0848635477179196E-2</v>
      </c>
      <c r="J2707" s="34">
        <v>2.7216300882342101E-2</v>
      </c>
      <c r="K2707" s="36">
        <f>Inputs!$B$12*(1+$B2707)^4</f>
        <v>257006.51606239221</v>
      </c>
      <c r="L2707" s="36">
        <f t="shared" si="420"/>
        <v>22587.883856897217</v>
      </c>
      <c r="M2707" s="36">
        <f t="shared" si="421"/>
        <v>299905.46055088309</v>
      </c>
      <c r="N2707" s="37">
        <f>M2707/Inputs!$B$6</f>
        <v>457.172958156834</v>
      </c>
      <c r="O2707" s="38">
        <f>IF(N2707&gt;Inputs!$B$4,1,0)</f>
        <v>1</v>
      </c>
      <c r="P2707" s="34">
        <f t="shared" si="422"/>
        <v>6.3632334594837095E-2</v>
      </c>
      <c r="Q2707" s="36">
        <f>Inputs!$B$12*(1+$B2707)^0*$C2707+Inputs!$B$29*(1+$D2707)^0*Inputs!$B$19+Inputs!$B$30*(1+$E2707)^0*Inputs!$B$20+Inputs!$B$31*(1+$F2707)^0*Inputs!$B$21+Inputs!$B$22*(1+Inputs!$B$23)^0</f>
        <v>11507.815916517731</v>
      </c>
      <c r="R2707" s="36">
        <f>Inputs!$B$12*(1+$B2707)^1*$C2707+Inputs!$B$29*(1+$D2707)^1*Inputs!$B$19+Inputs!$B$30*(1+$E2707)^1*Inputs!$B$20+Inputs!$B$31*(1+$F2707)^1*Inputs!$B$21+Inputs!$B$22*(1+Inputs!$B$23)^1</f>
        <v>13367.679867295094</v>
      </c>
      <c r="S2707" s="36">
        <f>Inputs!$B$12*(1+$B2707)^2*$C2707+Inputs!$B$29*(1+$D2707)^2*Inputs!$B$19+Inputs!$B$30*(1+$E2707)^2*Inputs!$B$20+Inputs!$B$31*(1+$F2707)^2*Inputs!$B$21+Inputs!$B$22*(1+Inputs!$B$23)^2</f>
        <v>15917.457403295481</v>
      </c>
      <c r="T2707" s="36">
        <f>Inputs!$B$12*(1+$B2707)^3*$C2707+Inputs!$B$29*(1+$D2707)^3*Inputs!$B$19+Inputs!$B$30*(1+$E2707)^3*Inputs!$B$20+Inputs!$B$31*(1+$F2707)^3*Inputs!$B$21+Inputs!$B$22*(1+Inputs!$B$23)^3</f>
        <v>19452.530288528229</v>
      </c>
      <c r="U2707" s="36">
        <f>Inputs!$B$12*(1+$B2707)^4*$C2707+Inputs!$B$29*(1+$D2707)^4*Inputs!$B$19+Inputs!$B$30*(1+$E2707)^4*Inputs!$B$20+Inputs!$B$31*(1+$F2707)^4*Inputs!$B$21+Inputs!$B$22*(1+Inputs!$B$23)^4</f>
        <v>24397.386125356668</v>
      </c>
      <c r="V2707" s="35">
        <f>Inputs!$B$13/(Q2707*(1-$G2707))</f>
        <v>1.3501739663925754</v>
      </c>
      <c r="W2707" s="36">
        <f>Inputs!$B$13</f>
        <v>12660</v>
      </c>
      <c r="X2707" s="36">
        <f t="shared" si="423"/>
        <v>14123.614626422055</v>
      </c>
      <c r="Y2707" s="36">
        <f t="shared" si="424"/>
        <v>16124.018237172892</v>
      </c>
      <c r="Z2707" s="36">
        <f t="shared" si="425"/>
        <v>18857.371613625481</v>
      </c>
      <c r="AA2707" s="36">
        <f t="shared" si="426"/>
        <v>22587.883856897217</v>
      </c>
      <c r="AB2707" s="36">
        <f t="shared" si="427"/>
        <v>63837.456698220973</v>
      </c>
      <c r="AC2707" s="36">
        <f t="shared" si="428"/>
        <v>364636.03996268444</v>
      </c>
      <c r="AD2707" s="36">
        <f t="shared" si="429"/>
        <v>236068.00385266214</v>
      </c>
    </row>
    <row r="2708" spans="1:30" ht="14.25" customHeight="1" x14ac:dyDescent="0.25">
      <c r="A2708" s="16">
        <v>2692</v>
      </c>
      <c r="B2708" s="34">
        <v>0.25056270759924698</v>
      </c>
      <c r="C2708" s="34">
        <v>8.9777610226543694E-2</v>
      </c>
      <c r="D2708" s="34">
        <v>1.32791685513435E-2</v>
      </c>
      <c r="E2708" s="34">
        <v>3.9546675543504897E-2</v>
      </c>
      <c r="F2708" s="34">
        <v>7.70824133796976E-3</v>
      </c>
      <c r="G2708" s="34">
        <v>0.164210209080773</v>
      </c>
      <c r="H2708" s="35">
        <v>1.0836967016636101</v>
      </c>
      <c r="I2708" s="34">
        <v>9.3463836202703002E-2</v>
      </c>
      <c r="J2708" s="34">
        <v>2.091504963591E-2</v>
      </c>
      <c r="K2708" s="36">
        <f>Inputs!$B$12*(1+$B2708)^4</f>
        <v>146748.32235051694</v>
      </c>
      <c r="L2708" s="36">
        <f t="shared" si="420"/>
        <v>19608.309399929858</v>
      </c>
      <c r="M2708" s="36">
        <f t="shared" si="421"/>
        <v>236142.49390889378</v>
      </c>
      <c r="N2708" s="37">
        <f>M2708/Inputs!$B$6</f>
        <v>359.97331388550879</v>
      </c>
      <c r="O2708" s="38">
        <f>IF(N2708&gt;Inputs!$B$4,1,0)</f>
        <v>0</v>
      </c>
      <c r="P2708" s="34">
        <f t="shared" si="422"/>
        <v>7.2548786566793005E-2</v>
      </c>
      <c r="Q2708" s="36">
        <f>Inputs!$B$12*(1+$B2708)^0*$C2708+Inputs!$B$29*(1+$D2708)^0*Inputs!$B$19+Inputs!$B$30*(1+$E2708)^0*Inputs!$B$20+Inputs!$B$31*(1+$F2708)^0*Inputs!$B$21+Inputs!$B$22*(1+Inputs!$B$23)^0</f>
        <v>13408.700641019543</v>
      </c>
      <c r="R2708" s="36">
        <f>Inputs!$B$12*(1+$B2708)^1*$C2708+Inputs!$B$29*(1+$D2708)^1*Inputs!$B$19+Inputs!$B$30*(1+$E2708)^1*Inputs!$B$20+Inputs!$B$31*(1+$F2708)^1*Inputs!$B$21+Inputs!$B$22*(1+Inputs!$B$23)^1</f>
        <v>14867.262510097666</v>
      </c>
      <c r="S2708" s="36">
        <f>Inputs!$B$12*(1+$B2708)^2*$C2708+Inputs!$B$29*(1+$D2708)^2*Inputs!$B$19+Inputs!$B$30*(1+$E2708)^2*Inputs!$B$20+Inputs!$B$31*(1+$F2708)^2*Inputs!$B$21+Inputs!$B$22*(1+Inputs!$B$23)^2</f>
        <v>16666.713497741915</v>
      </c>
      <c r="T2708" s="36">
        <f>Inputs!$B$12*(1+$B2708)^3*$C2708+Inputs!$B$29*(1+$D2708)^3*Inputs!$B$19+Inputs!$B$30*(1+$E2708)^3*Inputs!$B$20+Inputs!$B$31*(1+$F2708)^3*Inputs!$B$21+Inputs!$B$22*(1+Inputs!$B$23)^3</f>
        <v>18891.892677961026</v>
      </c>
      <c r="U2708" s="36">
        <f>Inputs!$B$12*(1+$B2708)^4*$C2708+Inputs!$B$29*(1+$D2708)^4*Inputs!$B$19+Inputs!$B$30*(1+$E2708)^4*Inputs!$B$20+Inputs!$B$31*(1+$F2708)^4*Inputs!$B$21+Inputs!$B$22*(1+Inputs!$B$23)^4</f>
        <v>21648.875232763043</v>
      </c>
      <c r="V2708" s="35">
        <f>Inputs!$B$13/(Q2708*(1-$G2708))</f>
        <v>1.1296657163044981</v>
      </c>
      <c r="W2708" s="36">
        <f>Inputs!$B$13</f>
        <v>12660</v>
      </c>
      <c r="X2708" s="36">
        <f t="shared" si="423"/>
        <v>13894.318589940063</v>
      </c>
      <c r="Y2708" s="36">
        <f t="shared" si="424"/>
        <v>15415.924254387146</v>
      </c>
      <c r="Z2708" s="36">
        <f t="shared" si="425"/>
        <v>17292.651417986595</v>
      </c>
      <c r="AA2708" s="36">
        <f t="shared" si="426"/>
        <v>19608.309399929858</v>
      </c>
      <c r="AB2708" s="36">
        <f t="shared" si="427"/>
        <v>59629.174370374123</v>
      </c>
      <c r="AC2708" s="36">
        <f t="shared" si="428"/>
        <v>275930.43401043589</v>
      </c>
      <c r="AD2708" s="36">
        <f t="shared" si="429"/>
        <v>176513.31953851966</v>
      </c>
    </row>
    <row r="2709" spans="1:30" ht="14.25" customHeight="1" x14ac:dyDescent="0.25">
      <c r="A2709" s="16">
        <v>2693</v>
      </c>
      <c r="B2709" s="34">
        <v>0.46560291616438299</v>
      </c>
      <c r="C2709" s="34">
        <v>8.1602125052495603E-2</v>
      </c>
      <c r="D2709" s="34">
        <v>3.4356841931602801E-2</v>
      </c>
      <c r="E2709" s="34">
        <v>3.8521844677017303E-2</v>
      </c>
      <c r="F2709" s="34">
        <v>-6.02997414537511E-3</v>
      </c>
      <c r="G2709" s="34">
        <v>0.16744375381215901</v>
      </c>
      <c r="H2709" s="35">
        <v>1.0072104293706301</v>
      </c>
      <c r="I2709" s="34">
        <v>9.4022185394120106E-2</v>
      </c>
      <c r="J2709" s="34">
        <v>3.4265445810635398E-2</v>
      </c>
      <c r="K2709" s="36">
        <f>Inputs!$B$12*(1+$B2709)^4</f>
        <v>276832.15417638252</v>
      </c>
      <c r="L2709" s="36">
        <f t="shared" si="420"/>
        <v>26081.36123517638</v>
      </c>
      <c r="M2709" s="36">
        <f t="shared" si="421"/>
        <v>355884.96011662262</v>
      </c>
      <c r="N2709" s="37">
        <f>M2709/Inputs!$B$6</f>
        <v>542.50756115338811</v>
      </c>
      <c r="O2709" s="38">
        <f>IF(N2709&gt;Inputs!$B$4,1,0)</f>
        <v>1</v>
      </c>
      <c r="P2709" s="34">
        <f t="shared" si="422"/>
        <v>5.9756739583484708E-2</v>
      </c>
      <c r="Q2709" s="36">
        <f>Inputs!$B$12*(1+$B2709)^0*$C2709+Inputs!$B$29*(1+$D2709)^0*Inputs!$B$19+Inputs!$B$30*(1+$E2709)^0*Inputs!$B$20+Inputs!$B$31*(1+$F2709)^0*Inputs!$B$21+Inputs!$B$22*(1+Inputs!$B$23)^0</f>
        <v>12918.171530576659</v>
      </c>
      <c r="R2709" s="36">
        <f>Inputs!$B$12*(1+$B2709)^1*$C2709+Inputs!$B$29*(1+$D2709)^1*Inputs!$B$19+Inputs!$B$30*(1+$E2709)^1*Inputs!$B$20+Inputs!$B$31*(1+$F2709)^1*Inputs!$B$21+Inputs!$B$22*(1+Inputs!$B$23)^1</f>
        <v>15311.64854947642</v>
      </c>
      <c r="S2709" s="36">
        <f>Inputs!$B$12*(1+$B2709)^2*$C2709+Inputs!$B$29*(1+$D2709)^2*Inputs!$B$19+Inputs!$B$30*(1+$E2709)^2*Inputs!$B$20+Inputs!$B$31*(1+$F2709)^2*Inputs!$B$21+Inputs!$B$22*(1+Inputs!$B$23)^2</f>
        <v>18772.250952822054</v>
      </c>
      <c r="T2709" s="36">
        <f>Inputs!$B$12*(1+$B2709)^3*$C2709+Inputs!$B$29*(1+$D2709)^3*Inputs!$B$19+Inputs!$B$30*(1+$E2709)^3*Inputs!$B$20+Inputs!$B$31*(1+$F2709)^3*Inputs!$B$21+Inputs!$B$22*(1+Inputs!$B$23)^3</f>
        <v>23794.389578621114</v>
      </c>
      <c r="U2709" s="36">
        <f>Inputs!$B$12*(1+$B2709)^4*$C2709+Inputs!$B$29*(1+$D2709)^4*Inputs!$B$19+Inputs!$B$30*(1+$E2709)^4*Inputs!$B$20+Inputs!$B$31*(1+$F2709)^4*Inputs!$B$21+Inputs!$B$22*(1+Inputs!$B$23)^4</f>
        <v>31102.582931855301</v>
      </c>
      <c r="V2709" s="35">
        <f>Inputs!$B$13/(Q2709*(1-$G2709))</f>
        <v>1.1771154916362094</v>
      </c>
      <c r="W2709" s="36">
        <f>Inputs!$B$13</f>
        <v>12660</v>
      </c>
      <c r="X2709" s="36">
        <f t="shared" si="423"/>
        <v>14464.163728580981</v>
      </c>
      <c r="Y2709" s="36">
        <f t="shared" si="424"/>
        <v>17069.365528409009</v>
      </c>
      <c r="Z2709" s="36">
        <f t="shared" si="425"/>
        <v>20794.46942547453</v>
      </c>
      <c r="AA2709" s="36">
        <f t="shared" si="426"/>
        <v>26081.36123517638</v>
      </c>
      <c r="AB2709" s="36">
        <f t="shared" si="427"/>
        <v>67850.313321847221</v>
      </c>
      <c r="AC2709" s="36">
        <f t="shared" si="428"/>
        <v>451414.36586515448</v>
      </c>
      <c r="AD2709" s="36">
        <f t="shared" si="429"/>
        <v>288034.64679477538</v>
      </c>
    </row>
    <row r="2710" spans="1:30" ht="14.25" customHeight="1" x14ac:dyDescent="0.25">
      <c r="A2710" s="16">
        <v>2694</v>
      </c>
      <c r="B2710" s="34">
        <v>0.19735536672265</v>
      </c>
      <c r="C2710" s="34">
        <v>8.4727394886764298E-2</v>
      </c>
      <c r="D2710" s="34">
        <v>1.04410441904752E-2</v>
      </c>
      <c r="E2710" s="34">
        <v>6.4746711174297103E-2</v>
      </c>
      <c r="F2710" s="34">
        <v>1.9166905335556299E-2</v>
      </c>
      <c r="G2710" s="34">
        <v>0.174214515022448</v>
      </c>
      <c r="H2710" s="35">
        <v>0.99090178602870704</v>
      </c>
      <c r="I2710" s="34">
        <v>9.3919390517099494E-2</v>
      </c>
      <c r="J2710" s="34">
        <v>2.49767797076824E-2</v>
      </c>
      <c r="K2710" s="36">
        <f>Inputs!$B$12*(1+$B2710)^4</f>
        <v>123322.8380968298</v>
      </c>
      <c r="L2710" s="36">
        <f t="shared" si="420"/>
        <v>15869.785955616611</v>
      </c>
      <c r="M2710" s="36">
        <f t="shared" si="421"/>
        <v>204579.67424828463</v>
      </c>
      <c r="N2710" s="37">
        <f>M2710/Inputs!$B$6</f>
        <v>311.85925952482415</v>
      </c>
      <c r="O2710" s="38">
        <f>IF(N2710&gt;Inputs!$B$4,1,0)</f>
        <v>0</v>
      </c>
      <c r="P2710" s="34">
        <f t="shared" si="422"/>
        <v>6.894261080941709E-2</v>
      </c>
      <c r="Q2710" s="36">
        <f>Inputs!$B$12*(1+$B2710)^0*$C2710+Inputs!$B$29*(1+$D2710)^0*Inputs!$B$19+Inputs!$B$30*(1+$E2710)^0*Inputs!$B$20+Inputs!$B$31*(1+$F2710)^0*Inputs!$B$21+Inputs!$B$22*(1+Inputs!$B$23)^0</f>
        <v>13105.687720632781</v>
      </c>
      <c r="R2710" s="36">
        <f>Inputs!$B$12*(1+$B2710)^1*$C2710+Inputs!$B$29*(1+$D2710)^1*Inputs!$B$19+Inputs!$B$30*(1+$E2710)^1*Inputs!$B$20+Inputs!$B$31*(1+$F2710)^1*Inputs!$B$21+Inputs!$B$22*(1+Inputs!$B$23)^1</f>
        <v>14323.448203825301</v>
      </c>
      <c r="S2710" s="36">
        <f>Inputs!$B$12*(1+$B2710)^2*$C2710+Inputs!$B$29*(1+$D2710)^2*Inputs!$B$19+Inputs!$B$30*(1+$E2710)^2*Inputs!$B$20+Inputs!$B$31*(1+$F2710)^2*Inputs!$B$21+Inputs!$B$22*(1+Inputs!$B$23)^2</f>
        <v>15749.68333916496</v>
      </c>
      <c r="T2710" s="36">
        <f>Inputs!$B$12*(1+$B2710)^3*$C2710+Inputs!$B$29*(1+$D2710)^3*Inputs!$B$19+Inputs!$B$30*(1+$E2710)^3*Inputs!$B$20+Inputs!$B$31*(1+$F2710)^3*Inputs!$B$21+Inputs!$B$22*(1+Inputs!$B$23)^3</f>
        <v>17424.124988673539</v>
      </c>
      <c r="U2710" s="36">
        <f>Inputs!$B$12*(1+$B2710)^4*$C2710+Inputs!$B$29*(1+$D2710)^4*Inputs!$B$19+Inputs!$B$30*(1+$E2710)^4*Inputs!$B$20+Inputs!$B$31*(1+$F2710)^4*Inputs!$B$21+Inputs!$B$22*(1+Inputs!$B$23)^4</f>
        <v>19394.259984155506</v>
      </c>
      <c r="V2710" s="35">
        <f>Inputs!$B$13/(Q2710*(1-$G2710))</f>
        <v>1.169786608404134</v>
      </c>
      <c r="W2710" s="36">
        <f>Inputs!$B$13</f>
        <v>12660</v>
      </c>
      <c r="X2710" s="36">
        <f t="shared" si="423"/>
        <v>13307.38116493394</v>
      </c>
      <c r="Y2710" s="36">
        <f t="shared" si="424"/>
        <v>14050.805266806057</v>
      </c>
      <c r="Z2710" s="36">
        <f t="shared" si="425"/>
        <v>14901.154107445655</v>
      </c>
      <c r="AA2710" s="36">
        <f t="shared" si="426"/>
        <v>15869.785955616611</v>
      </c>
      <c r="AB2710" s="36">
        <f t="shared" si="427"/>
        <v>53963.792967291498</v>
      </c>
      <c r="AC2710" s="36">
        <f t="shared" si="428"/>
        <v>235937.71562269109</v>
      </c>
      <c r="AD2710" s="36">
        <f t="shared" si="429"/>
        <v>150615.88128099314</v>
      </c>
    </row>
    <row r="2711" spans="1:30" ht="14.25" customHeight="1" x14ac:dyDescent="0.25">
      <c r="A2711" s="16">
        <v>2695</v>
      </c>
      <c r="B2711" s="34">
        <v>0.22586755093237401</v>
      </c>
      <c r="C2711" s="34">
        <v>8.1692151857331599E-2</v>
      </c>
      <c r="D2711" s="34">
        <v>1.1772147408909099E-2</v>
      </c>
      <c r="E2711" s="34">
        <v>4.7940174804982E-2</v>
      </c>
      <c r="F2711" s="34">
        <v>8.7930737699813705E-3</v>
      </c>
      <c r="G2711" s="34">
        <v>0.17988709598838601</v>
      </c>
      <c r="H2711" s="35">
        <v>1.0519927608801101</v>
      </c>
      <c r="I2711" s="34">
        <v>9.1544306880228701E-2</v>
      </c>
      <c r="J2711" s="34">
        <v>1.8878938647369201E-2</v>
      </c>
      <c r="K2711" s="36">
        <f>Inputs!$B$12*(1+$B2711)^4</f>
        <v>135495.67960060423</v>
      </c>
      <c r="L2711" s="36">
        <f t="shared" si="420"/>
        <v>16943.049624151798</v>
      </c>
      <c r="M2711" s="36">
        <f t="shared" si="421"/>
        <v>209194.73016915235</v>
      </c>
      <c r="N2711" s="37">
        <f>M2711/Inputs!$B$6</f>
        <v>318.89440574565907</v>
      </c>
      <c r="O2711" s="38">
        <f>IF(N2711&gt;Inputs!$B$4,1,0)</f>
        <v>0</v>
      </c>
      <c r="P2711" s="34">
        <f t="shared" si="422"/>
        <v>7.2665368232859504E-2</v>
      </c>
      <c r="Q2711" s="36">
        <f>Inputs!$B$12*(1+$B2711)^0*$C2711+Inputs!$B$29*(1+$D2711)^0*Inputs!$B$19+Inputs!$B$30*(1+$E2711)^0*Inputs!$B$20+Inputs!$B$31*(1+$F2711)^0*Inputs!$B$21+Inputs!$B$22*(1+Inputs!$B$23)^0</f>
        <v>12923.573138866817</v>
      </c>
      <c r="R2711" s="36">
        <f>Inputs!$B$12*(1+$B2711)^1*$C2711+Inputs!$B$29*(1+$D2711)^1*Inputs!$B$19+Inputs!$B$30*(1+$E2711)^1*Inputs!$B$20+Inputs!$B$31*(1+$F2711)^1*Inputs!$B$21+Inputs!$B$22*(1+Inputs!$B$23)^1</f>
        <v>14160.53078883022</v>
      </c>
      <c r="S2711" s="36">
        <f>Inputs!$B$12*(1+$B2711)^2*$C2711+Inputs!$B$29*(1+$D2711)^2*Inputs!$B$19+Inputs!$B$30*(1+$E2711)^2*Inputs!$B$20+Inputs!$B$31*(1+$F2711)^2*Inputs!$B$21+Inputs!$B$22*(1+Inputs!$B$23)^2</f>
        <v>15652.051024268047</v>
      </c>
      <c r="T2711" s="36">
        <f>Inputs!$B$12*(1+$B2711)^3*$C2711+Inputs!$B$29*(1+$D2711)^3*Inputs!$B$19+Inputs!$B$30*(1+$E2711)^3*Inputs!$B$20+Inputs!$B$31*(1+$F2711)^3*Inputs!$B$21+Inputs!$B$22*(1+Inputs!$B$23)^3</f>
        <v>17454.836574030567</v>
      </c>
      <c r="U2711" s="36">
        <f>Inputs!$B$12*(1+$B2711)^4*$C2711+Inputs!$B$29*(1+$D2711)^4*Inputs!$B$19+Inputs!$B$30*(1+$E2711)^4*Inputs!$B$20+Inputs!$B$31*(1+$F2711)^4*Inputs!$B$21+Inputs!$B$22*(1+Inputs!$B$23)^4</f>
        <v>19638.358606831036</v>
      </c>
      <c r="V2711" s="35">
        <f>Inputs!$B$13/(Q2711*(1-$G2711))</f>
        <v>1.1944760749543586</v>
      </c>
      <c r="W2711" s="36">
        <f>Inputs!$B$13</f>
        <v>12660</v>
      </c>
      <c r="X2711" s="36">
        <f t="shared" si="423"/>
        <v>13458.057180940175</v>
      </c>
      <c r="Y2711" s="36">
        <f t="shared" si="424"/>
        <v>14418.341342262003</v>
      </c>
      <c r="Z2711" s="36">
        <f t="shared" si="425"/>
        <v>15569.119699109891</v>
      </c>
      <c r="AA2711" s="36">
        <f t="shared" si="426"/>
        <v>16943.049624151798</v>
      </c>
      <c r="AB2711" s="36">
        <f t="shared" si="427"/>
        <v>55881.42553059943</v>
      </c>
      <c r="AC2711" s="36">
        <f t="shared" si="428"/>
        <v>237567.314916587</v>
      </c>
      <c r="AD2711" s="36">
        <f t="shared" si="429"/>
        <v>153313.30463855292</v>
      </c>
    </row>
    <row r="2712" spans="1:30" ht="14.25" customHeight="1" x14ac:dyDescent="0.25">
      <c r="A2712" s="16">
        <v>2696</v>
      </c>
      <c r="B2712" s="34">
        <v>0.47183297603353802</v>
      </c>
      <c r="C2712" s="34">
        <v>4.7661731652379302E-2</v>
      </c>
      <c r="D2712" s="34">
        <v>3.3071720018224303E-2</v>
      </c>
      <c r="E2712" s="34">
        <v>5.4213349112210603E-2</v>
      </c>
      <c r="F2712" s="34">
        <v>1.3518217350502E-2</v>
      </c>
      <c r="G2712" s="34">
        <v>0.18648268508309401</v>
      </c>
      <c r="H2712" s="35">
        <v>1.0028155973675901</v>
      </c>
      <c r="I2712" s="34">
        <v>0.106691351841023</v>
      </c>
      <c r="J2712" s="34">
        <v>2.6160156432900299E-2</v>
      </c>
      <c r="K2712" s="36">
        <f>Inputs!$B$12*(1+$B2712)^4</f>
        <v>281569.34217027057</v>
      </c>
      <c r="L2712" s="36">
        <f t="shared" si="420"/>
        <v>18315.909249493416</v>
      </c>
      <c r="M2712" s="36">
        <f t="shared" si="421"/>
        <v>195513.21962262399</v>
      </c>
      <c r="N2712" s="37">
        <f>M2712/Inputs!$B$6</f>
        <v>298.03844454668291</v>
      </c>
      <c r="O2712" s="38">
        <f>IF(N2712&gt;Inputs!$B$4,1,0)</f>
        <v>0</v>
      </c>
      <c r="P2712" s="34">
        <f t="shared" si="422"/>
        <v>8.0531195408122702E-2</v>
      </c>
      <c r="Q2712" s="36">
        <f>Inputs!$B$12*(1+$B2712)^0*$C2712+Inputs!$B$29*(1+$D2712)^0*Inputs!$B$19+Inputs!$B$30*(1+$E2712)^0*Inputs!$B$20+Inputs!$B$31*(1+$F2712)^0*Inputs!$B$21+Inputs!$B$22*(1+Inputs!$B$23)^0</f>
        <v>10881.747926569678</v>
      </c>
      <c r="R2712" s="36">
        <f>Inputs!$B$12*(1+$B2712)^1*$C2712+Inputs!$B$29*(1+$D2712)^1*Inputs!$B$19+Inputs!$B$30*(1+$E2712)^1*Inputs!$B$20+Inputs!$B$31*(1+$F2712)^1*Inputs!$B$21+Inputs!$B$22*(1+Inputs!$B$23)^1</f>
        <v>12468.246916281418</v>
      </c>
      <c r="S2712" s="36">
        <f>Inputs!$B$12*(1+$B2712)^2*$C2712+Inputs!$B$29*(1+$D2712)^2*Inputs!$B$19+Inputs!$B$30*(1+$E2712)^2*Inputs!$B$20+Inputs!$B$31*(1+$F2712)^2*Inputs!$B$21+Inputs!$B$22*(1+Inputs!$B$23)^2</f>
        <v>14701.13212914118</v>
      </c>
      <c r="T2712" s="36">
        <f>Inputs!$B$12*(1+$B2712)^3*$C2712+Inputs!$B$29*(1+$D2712)^3*Inputs!$B$19+Inputs!$B$30*(1+$E2712)^3*Inputs!$B$20+Inputs!$B$31*(1+$F2712)^3*Inputs!$B$21+Inputs!$B$22*(1+Inputs!$B$23)^3</f>
        <v>17881.262247914368</v>
      </c>
      <c r="U2712" s="36">
        <f>Inputs!$B$12*(1+$B2712)^4*$C2712+Inputs!$B$29*(1+$D2712)^4*Inputs!$B$19+Inputs!$B$30*(1+$E2712)^4*Inputs!$B$20+Inputs!$B$31*(1+$F2712)^4*Inputs!$B$21+Inputs!$B$22*(1+Inputs!$B$23)^4</f>
        <v>22451.253934040258</v>
      </c>
      <c r="V2712" s="35">
        <f>Inputs!$B$13/(Q2712*(1-$G2712))</f>
        <v>1.4301060484182193</v>
      </c>
      <c r="W2712" s="36">
        <f>Inputs!$B$13</f>
        <v>12660</v>
      </c>
      <c r="X2712" s="36">
        <f t="shared" si="423"/>
        <v>13422.242204338962</v>
      </c>
      <c r="Y2712" s="36">
        <f t="shared" si="424"/>
        <v>14548.415920937636</v>
      </c>
      <c r="Z2712" s="36">
        <f t="shared" si="425"/>
        <v>16141.592406235424</v>
      </c>
      <c r="AA2712" s="36">
        <f t="shared" si="426"/>
        <v>18315.909249493416</v>
      </c>
      <c r="AB2712" s="36">
        <f t="shared" si="427"/>
        <v>54925.656166827204</v>
      </c>
      <c r="AC2712" s="36">
        <f t="shared" si="428"/>
        <v>233388.5173990007</v>
      </c>
      <c r="AD2712" s="36">
        <f t="shared" si="429"/>
        <v>140587.56345579677</v>
      </c>
    </row>
    <row r="2713" spans="1:30" ht="14.25" customHeight="1" x14ac:dyDescent="0.25">
      <c r="A2713" s="16">
        <v>2697</v>
      </c>
      <c r="B2713" s="34">
        <v>0.16889434840200299</v>
      </c>
      <c r="C2713" s="34">
        <v>7.9156116810490298E-2</v>
      </c>
      <c r="D2713" s="34">
        <v>3.15827927458961E-2</v>
      </c>
      <c r="E2713" s="34">
        <v>3.9440822785452898E-2</v>
      </c>
      <c r="F2713" s="34">
        <v>-9.5740797279253304E-3</v>
      </c>
      <c r="G2713" s="34">
        <v>0.19236689551708699</v>
      </c>
      <c r="H2713" s="35">
        <v>1.0837400003278801</v>
      </c>
      <c r="I2713" s="34">
        <v>0.101298105076463</v>
      </c>
      <c r="J2713" s="34">
        <v>2.2976795147442799E-2</v>
      </c>
      <c r="K2713" s="36">
        <f>Inputs!$B$12*(1+$B2713)^4</f>
        <v>112008.83642294367</v>
      </c>
      <c r="L2713" s="36">
        <f t="shared" si="420"/>
        <v>15129.983094620338</v>
      </c>
      <c r="M2713" s="36">
        <f t="shared" si="421"/>
        <v>173701.49366037367</v>
      </c>
      <c r="N2713" s="37">
        <f>M2713/Inputs!$B$6</f>
        <v>264.78886228715498</v>
      </c>
      <c r="O2713" s="38">
        <f>IF(N2713&gt;Inputs!$B$4,1,0)</f>
        <v>0</v>
      </c>
      <c r="P2713" s="34">
        <f t="shared" si="422"/>
        <v>7.83213099290202E-2</v>
      </c>
      <c r="Q2713" s="36">
        <f>Inputs!$B$12*(1+$B2713)^0*$C2713+Inputs!$B$29*(1+$D2713)^0*Inputs!$B$19+Inputs!$B$30*(1+$E2713)^0*Inputs!$B$20+Inputs!$B$31*(1+$F2713)^0*Inputs!$B$21+Inputs!$B$22*(1+Inputs!$B$23)^0</f>
        <v>12771.411036056339</v>
      </c>
      <c r="R2713" s="36">
        <f>Inputs!$B$12*(1+$B2713)^1*$C2713+Inputs!$B$29*(1+$D2713)^1*Inputs!$B$19+Inputs!$B$30*(1+$E2713)^1*Inputs!$B$20+Inputs!$B$31*(1+$F2713)^1*Inputs!$B$21+Inputs!$B$22*(1+Inputs!$B$23)^1</f>
        <v>13664.53964099923</v>
      </c>
      <c r="S2713" s="36">
        <f>Inputs!$B$12*(1+$B2713)^2*$C2713+Inputs!$B$29*(1+$D2713)^2*Inputs!$B$19+Inputs!$B$30*(1+$E2713)^2*Inputs!$B$20+Inputs!$B$31*(1+$F2713)^2*Inputs!$B$21+Inputs!$B$22*(1+Inputs!$B$23)^2</f>
        <v>14698.684497700277</v>
      </c>
      <c r="T2713" s="36">
        <f>Inputs!$B$12*(1+$B2713)^3*$C2713+Inputs!$B$29*(1+$D2713)^3*Inputs!$B$19+Inputs!$B$30*(1+$E2713)^3*Inputs!$B$20+Inputs!$B$31*(1+$F2713)^3*Inputs!$B$21+Inputs!$B$22*(1+Inputs!$B$23)^3</f>
        <v>15896.918804335312</v>
      </c>
      <c r="U2713" s="36">
        <f>Inputs!$B$12*(1+$B2713)^4*$C2713+Inputs!$B$29*(1+$D2713)^4*Inputs!$B$19+Inputs!$B$30*(1+$E2713)^4*Inputs!$B$20+Inputs!$B$31*(1+$F2713)^4*Inputs!$B$21+Inputs!$B$22*(1+Inputs!$B$23)^4</f>
        <v>17286.187816373691</v>
      </c>
      <c r="V2713" s="35">
        <f>Inputs!$B$13/(Q2713*(1-$G2713))</f>
        <v>1.2273847163040195</v>
      </c>
      <c r="W2713" s="36">
        <f>Inputs!$B$13</f>
        <v>12660</v>
      </c>
      <c r="X2713" s="36">
        <f t="shared" si="423"/>
        <v>13149.024001533933</v>
      </c>
      <c r="Y2713" s="36">
        <f t="shared" si="424"/>
        <v>13717.847379216486</v>
      </c>
      <c r="Z2713" s="36">
        <f t="shared" si="425"/>
        <v>14375.064765847172</v>
      </c>
      <c r="AA2713" s="36">
        <f t="shared" si="426"/>
        <v>15129.983094620338</v>
      </c>
      <c r="AB2713" s="36">
        <f t="shared" si="427"/>
        <v>51718.349597386172</v>
      </c>
      <c r="AC2713" s="36">
        <f t="shared" si="428"/>
        <v>197616.99122239553</v>
      </c>
      <c r="AD2713" s="36">
        <f t="shared" si="429"/>
        <v>121983.14406298751</v>
      </c>
    </row>
    <row r="2714" spans="1:30" ht="14.25" customHeight="1" x14ac:dyDescent="0.25">
      <c r="A2714" s="16">
        <v>2698</v>
      </c>
      <c r="B2714" s="34">
        <v>0.341360500120437</v>
      </c>
      <c r="C2714" s="34">
        <v>8.46654080042889E-2</v>
      </c>
      <c r="D2714" s="34">
        <v>3.2277214385211299E-2</v>
      </c>
      <c r="E2714" s="34">
        <v>3.9235312473097202E-2</v>
      </c>
      <c r="F2714" s="34">
        <v>2.1667153651782199E-2</v>
      </c>
      <c r="G2714" s="34">
        <v>0.16974863072401</v>
      </c>
      <c r="H2714" s="35">
        <v>1.11586874133773</v>
      </c>
      <c r="I2714" s="34">
        <v>0.10726280153583</v>
      </c>
      <c r="J2714" s="34">
        <v>2.2667234505515398E-2</v>
      </c>
      <c r="K2714" s="36">
        <f>Inputs!$B$12*(1+$B2714)^4</f>
        <v>194237.60004822994</v>
      </c>
      <c r="L2714" s="36">
        <f t="shared" si="420"/>
        <v>23575.735461784298</v>
      </c>
      <c r="M2714" s="36">
        <f t="shared" si="421"/>
        <v>233971.01793716068</v>
      </c>
      <c r="N2714" s="37">
        <f>M2714/Inputs!$B$6</f>
        <v>356.6631370993303</v>
      </c>
      <c r="O2714" s="38">
        <f>IF(N2714&gt;Inputs!$B$4,1,0)</f>
        <v>0</v>
      </c>
      <c r="P2714" s="34">
        <f t="shared" si="422"/>
        <v>8.4595567030314595E-2</v>
      </c>
      <c r="Q2714" s="36">
        <f>Inputs!$B$12*(1+$B2714)^0*$C2714+Inputs!$B$29*(1+$D2714)^0*Inputs!$B$19+Inputs!$B$30*(1+$E2714)^0*Inputs!$B$20+Inputs!$B$31*(1+$F2714)^0*Inputs!$B$21+Inputs!$B$22*(1+Inputs!$B$23)^0</f>
        <v>13101.968507684254</v>
      </c>
      <c r="R2714" s="36">
        <f>Inputs!$B$12*(1+$B2714)^1*$C2714+Inputs!$B$29*(1+$D2714)^1*Inputs!$B$19+Inputs!$B$30*(1+$E2714)^1*Inputs!$B$20+Inputs!$B$31*(1+$F2714)^1*Inputs!$B$21+Inputs!$B$22*(1+Inputs!$B$23)^1</f>
        <v>15069.805516955999</v>
      </c>
      <c r="S2714" s="36">
        <f>Inputs!$B$12*(1+$B2714)^2*$C2714+Inputs!$B$29*(1+$D2714)^2*Inputs!$B$19+Inputs!$B$30*(1+$E2714)^2*Inputs!$B$20+Inputs!$B$31*(1+$F2714)^2*Inputs!$B$21+Inputs!$B$22*(1+Inputs!$B$23)^2</f>
        <v>17636.940662101719</v>
      </c>
      <c r="T2714" s="36">
        <f>Inputs!$B$12*(1+$B2714)^3*$C2714+Inputs!$B$29*(1+$D2714)^3*Inputs!$B$19+Inputs!$B$30*(1+$E2714)^3*Inputs!$B$20+Inputs!$B$31*(1+$F2714)^3*Inputs!$B$21+Inputs!$B$22*(1+Inputs!$B$23)^3</f>
        <v>21005.688071096956</v>
      </c>
      <c r="U2714" s="36">
        <f>Inputs!$B$12*(1+$B2714)^4*$C2714+Inputs!$B$29*(1+$D2714)^4*Inputs!$B$19+Inputs!$B$30*(1+$E2714)^4*Inputs!$B$20+Inputs!$B$31*(1+$F2714)^4*Inputs!$B$21+Inputs!$B$22*(1+Inputs!$B$23)^4</f>
        <v>25447.348488860232</v>
      </c>
      <c r="V2714" s="35">
        <f>Inputs!$B$13/(Q2714*(1-$G2714))</f>
        <v>1.1638246568639747</v>
      </c>
      <c r="W2714" s="36">
        <f>Inputs!$B$13</f>
        <v>12660</v>
      </c>
      <c r="X2714" s="36">
        <f t="shared" si="423"/>
        <v>14411.453166113164</v>
      </c>
      <c r="Y2714" s="36">
        <f t="shared" si="424"/>
        <v>16690.882513889112</v>
      </c>
      <c r="Z2714" s="36">
        <f t="shared" si="425"/>
        <v>19669.840088356792</v>
      </c>
      <c r="AA2714" s="36">
        <f t="shared" si="426"/>
        <v>23575.735461784298</v>
      </c>
      <c r="AB2714" s="36">
        <f t="shared" si="427"/>
        <v>62733.692706476802</v>
      </c>
      <c r="AC2714" s="36">
        <f t="shared" si="428"/>
        <v>285004.67616106593</v>
      </c>
      <c r="AD2714" s="36">
        <f t="shared" si="429"/>
        <v>171237.32523068387</v>
      </c>
    </row>
    <row r="2715" spans="1:30" ht="14.25" customHeight="1" x14ac:dyDescent="0.25">
      <c r="A2715" s="16">
        <v>2699</v>
      </c>
      <c r="B2715" s="34">
        <v>0.35706096362685602</v>
      </c>
      <c r="C2715" s="34">
        <v>9.2372948473766897E-2</v>
      </c>
      <c r="D2715" s="34">
        <v>2.9198865967532E-2</v>
      </c>
      <c r="E2715" s="34">
        <v>2.3226404660527E-2</v>
      </c>
      <c r="F2715" s="34">
        <v>1.8515290770856199E-2</v>
      </c>
      <c r="G2715" s="34">
        <v>0.17129611512414</v>
      </c>
      <c r="H2715" s="35">
        <v>1.0145937188202601</v>
      </c>
      <c r="I2715" s="34">
        <v>9.0090621112832503E-2</v>
      </c>
      <c r="J2715" s="34">
        <v>2.2962644871799401E-2</v>
      </c>
      <c r="K2715" s="36">
        <f>Inputs!$B$12*(1+$B2715)^4</f>
        <v>203492.62893583885</v>
      </c>
      <c r="L2715" s="36">
        <f t="shared" si="420"/>
        <v>23137.227164540189</v>
      </c>
      <c r="M2715" s="36">
        <f t="shared" si="421"/>
        <v>294160.58479560778</v>
      </c>
      <c r="N2715" s="37">
        <f>M2715/Inputs!$B$6</f>
        <v>448.41552560306064</v>
      </c>
      <c r="O2715" s="38">
        <f>IF(N2715&gt;Inputs!$B$4,1,0)</f>
        <v>1</v>
      </c>
      <c r="P2715" s="34">
        <f t="shared" si="422"/>
        <v>6.7127976241033102E-2</v>
      </c>
      <c r="Q2715" s="36">
        <f>Inputs!$B$12*(1+$B2715)^0*$C2715+Inputs!$B$29*(1+$D2715)^0*Inputs!$B$19+Inputs!$B$30*(1+$E2715)^0*Inputs!$B$20+Inputs!$B$31*(1+$F2715)^0*Inputs!$B$21+Inputs!$B$22*(1+Inputs!$B$23)^0</f>
        <v>13564.420935852937</v>
      </c>
      <c r="R2715" s="36">
        <f>Inputs!$B$12*(1+$B2715)^1*$C2715+Inputs!$B$29*(1+$D2715)^1*Inputs!$B$19+Inputs!$B$30*(1+$E2715)^1*Inputs!$B$20+Inputs!$B$31*(1+$F2715)^1*Inputs!$B$21+Inputs!$B$22*(1+Inputs!$B$23)^1</f>
        <v>15712.572493639876</v>
      </c>
      <c r="S2715" s="36">
        <f>Inputs!$B$12*(1+$B2715)^2*$C2715+Inputs!$B$29*(1+$D2715)^2*Inputs!$B$19+Inputs!$B$30*(1+$E2715)^2*Inputs!$B$20+Inputs!$B$31*(1+$F2715)^2*Inputs!$B$21+Inputs!$B$22*(1+Inputs!$B$23)^2</f>
        <v>18570.979524817798</v>
      </c>
      <c r="T2715" s="36">
        <f>Inputs!$B$12*(1+$B2715)^3*$C2715+Inputs!$B$29*(1+$D2715)^3*Inputs!$B$19+Inputs!$B$30*(1+$E2715)^3*Inputs!$B$20+Inputs!$B$31*(1+$F2715)^3*Inputs!$B$21+Inputs!$B$22*(1+Inputs!$B$23)^3</f>
        <v>22392.025591139594</v>
      </c>
      <c r="U2715" s="36">
        <f>Inputs!$B$12*(1+$B2715)^4*$C2715+Inputs!$B$29*(1+$D2715)^4*Inputs!$B$19+Inputs!$B$30*(1+$E2715)^4*Inputs!$B$20+Inputs!$B$31*(1+$F2715)^4*Inputs!$B$21+Inputs!$B$22*(1+Inputs!$B$23)^4</f>
        <v>27518.183760134016</v>
      </c>
      <c r="V2715" s="35">
        <f>Inputs!$B$13/(Q2715*(1-$G2715))</f>
        <v>1.1262455095413768</v>
      </c>
      <c r="W2715" s="36">
        <f>Inputs!$B$13</f>
        <v>12660</v>
      </c>
      <c r="X2715" s="36">
        <f t="shared" si="423"/>
        <v>14301.465025054904</v>
      </c>
      <c r="Y2715" s="36">
        <f t="shared" si="424"/>
        <v>16473.589675950469</v>
      </c>
      <c r="Z2715" s="36">
        <f t="shared" si="425"/>
        <v>19345.127543990377</v>
      </c>
      <c r="AA2715" s="36">
        <f t="shared" si="426"/>
        <v>23137.227164540189</v>
      </c>
      <c r="AB2715" s="36">
        <f t="shared" si="427"/>
        <v>65097.810812787444</v>
      </c>
      <c r="AC2715" s="36">
        <f t="shared" si="428"/>
        <v>352588.00310398598</v>
      </c>
      <c r="AD2715" s="36">
        <f t="shared" si="429"/>
        <v>229062.77398282033</v>
      </c>
    </row>
    <row r="2716" spans="1:30" ht="14.25" customHeight="1" x14ac:dyDescent="0.25">
      <c r="A2716" s="16">
        <v>2700</v>
      </c>
      <c r="B2716" s="34">
        <v>0.15920196325188801</v>
      </c>
      <c r="C2716" s="34">
        <v>0.10995589513799101</v>
      </c>
      <c r="D2716" s="34">
        <v>3.8465070537540398E-2</v>
      </c>
      <c r="E2716" s="34">
        <v>7.0350278600838506E-2</v>
      </c>
      <c r="F2716" s="34">
        <v>1.33396277246453E-2</v>
      </c>
      <c r="G2716" s="34">
        <v>0.170375856840006</v>
      </c>
      <c r="H2716" s="35">
        <v>1.1376008693225399</v>
      </c>
      <c r="I2716" s="34">
        <v>8.9346777646558004E-2</v>
      </c>
      <c r="J2716" s="34">
        <v>2.4491224357452199E-2</v>
      </c>
      <c r="K2716" s="36">
        <f>Inputs!$B$12*(1+$B2716)^4</f>
        <v>108339.71339667303</v>
      </c>
      <c r="L2716" s="36">
        <f t="shared" si="420"/>
        <v>20021.120807454819</v>
      </c>
      <c r="M2716" s="36">
        <f t="shared" si="421"/>
        <v>267619.706251294</v>
      </c>
      <c r="N2716" s="37">
        <f>M2716/Inputs!$B$6</f>
        <v>407.95686928550913</v>
      </c>
      <c r="O2716" s="38">
        <f>IF(N2716&gt;Inputs!$B$4,1,0)</f>
        <v>1</v>
      </c>
      <c r="P2716" s="34">
        <f t="shared" si="422"/>
        <v>6.4855553289105805E-2</v>
      </c>
      <c r="Q2716" s="36">
        <f>Inputs!$B$12*(1+$B2716)^0*$C2716+Inputs!$B$29*(1+$D2716)^0*Inputs!$B$19+Inputs!$B$30*(1+$E2716)^0*Inputs!$B$20+Inputs!$B$31*(1+$F2716)^0*Inputs!$B$21+Inputs!$B$22*(1+Inputs!$B$23)^0</f>
        <v>14619.397735706381</v>
      </c>
      <c r="R2716" s="36">
        <f>Inputs!$B$12*(1+$B2716)^1*$C2716+Inputs!$B$29*(1+$D2716)^1*Inputs!$B$19+Inputs!$B$30*(1+$E2716)^1*Inputs!$B$20+Inputs!$B$31*(1+$F2716)^1*Inputs!$B$21+Inputs!$B$22*(1+Inputs!$B$23)^1</f>
        <v>15964.400180303739</v>
      </c>
      <c r="S2716" s="36">
        <f>Inputs!$B$12*(1+$B2716)^2*$C2716+Inputs!$B$29*(1+$D2716)^2*Inputs!$B$19+Inputs!$B$30*(1+$E2716)^2*Inputs!$B$20+Inputs!$B$31*(1+$F2716)^2*Inputs!$B$21+Inputs!$B$22*(1+Inputs!$B$23)^2</f>
        <v>17492.652086996812</v>
      </c>
      <c r="T2716" s="36">
        <f>Inputs!$B$12*(1+$B2716)^3*$C2716+Inputs!$B$29*(1+$D2716)^3*Inputs!$B$19+Inputs!$B$30*(1+$E2716)^3*Inputs!$B$20+Inputs!$B$31*(1+$F2716)^3*Inputs!$B$21+Inputs!$B$22*(1+Inputs!$B$23)^3</f>
        <v>19231.784263027752</v>
      </c>
      <c r="U2716" s="36">
        <f>Inputs!$B$12*(1+$B2716)^4*$C2716+Inputs!$B$29*(1+$D2716)^4*Inputs!$B$19+Inputs!$B$30*(1+$E2716)^4*Inputs!$B$20+Inputs!$B$31*(1+$F2716)^4*Inputs!$B$21+Inputs!$B$22*(1+Inputs!$B$23)^4</f>
        <v>21213.732529351782</v>
      </c>
      <c r="V2716" s="35">
        <f>Inputs!$B$13/(Q2716*(1-$G2716))</f>
        <v>1.0438133376409855</v>
      </c>
      <c r="W2716" s="36">
        <f>Inputs!$B$13</f>
        <v>12660</v>
      </c>
      <c r="X2716" s="36">
        <f t="shared" si="423"/>
        <v>14135.276571319004</v>
      </c>
      <c r="Y2716" s="36">
        <f t="shared" si="424"/>
        <v>15828.697600801077</v>
      </c>
      <c r="Z2716" s="36">
        <f t="shared" si="425"/>
        <v>17776.496806822124</v>
      </c>
      <c r="AA2716" s="36">
        <f t="shared" si="426"/>
        <v>20021.120807454819</v>
      </c>
      <c r="AB2716" s="36">
        <f t="shared" si="427"/>
        <v>61452.92303725786</v>
      </c>
      <c r="AC2716" s="36">
        <f t="shared" si="428"/>
        <v>316263.78203272977</v>
      </c>
      <c r="AD2716" s="36">
        <f t="shared" si="429"/>
        <v>206166.78321403614</v>
      </c>
    </row>
    <row r="2717" spans="1:30" ht="14.25" customHeight="1" x14ac:dyDescent="0.25">
      <c r="A2717" s="16">
        <v>2701</v>
      </c>
      <c r="B2717" s="34">
        <v>0.28431918982927601</v>
      </c>
      <c r="C2717" s="34">
        <v>9.2185735713277095E-2</v>
      </c>
      <c r="D2717" s="34">
        <v>5.6250248735824897E-2</v>
      </c>
      <c r="E2717" s="34">
        <v>3.1879529939384497E-2</v>
      </c>
      <c r="F2717" s="34">
        <v>1.22838287476208E-2</v>
      </c>
      <c r="G2717" s="34">
        <v>0.19869102697465199</v>
      </c>
      <c r="H2717" s="35">
        <v>1.09327916430716</v>
      </c>
      <c r="I2717" s="34">
        <v>9.6808732293377706E-2</v>
      </c>
      <c r="J2717" s="34">
        <v>2.2577934015050701E-2</v>
      </c>
      <c r="K2717" s="36">
        <f>Inputs!$B$12*(1+$B2717)^4</f>
        <v>163246.22119832886</v>
      </c>
      <c r="L2717" s="36">
        <f t="shared" si="420"/>
        <v>21157.764652381189</v>
      </c>
      <c r="M2717" s="36">
        <f t="shared" si="421"/>
        <v>244999.42276774402</v>
      </c>
      <c r="N2717" s="37">
        <f>M2717/Inputs!$B$6</f>
        <v>373.47472982887808</v>
      </c>
      <c r="O2717" s="38">
        <f>IF(N2717&gt;Inputs!$B$4,1,0)</f>
        <v>0</v>
      </c>
      <c r="P2717" s="34">
        <f t="shared" si="422"/>
        <v>7.4230798278327001E-2</v>
      </c>
      <c r="Q2717" s="36">
        <f>Inputs!$B$12*(1+$B2717)^0*$C2717+Inputs!$B$29*(1+$D2717)^0*Inputs!$B$19+Inputs!$B$30*(1+$E2717)^0*Inputs!$B$20+Inputs!$B$31*(1+$F2717)^0*Inputs!$B$21+Inputs!$B$22*(1+Inputs!$B$23)^0</f>
        <v>13553.188170223548</v>
      </c>
      <c r="R2717" s="36">
        <f>Inputs!$B$12*(1+$B2717)^1*$C2717+Inputs!$B$29*(1+$D2717)^1*Inputs!$B$19+Inputs!$B$30*(1+$E2717)^1*Inputs!$B$20+Inputs!$B$31*(1+$F2717)^1*Inputs!$B$21+Inputs!$B$22*(1+Inputs!$B$23)^1</f>
        <v>15377.82108931274</v>
      </c>
      <c r="S2717" s="36">
        <f>Inputs!$B$12*(1+$B2717)^2*$C2717+Inputs!$B$29*(1+$D2717)^2*Inputs!$B$19+Inputs!$B$30*(1+$E2717)^2*Inputs!$B$20+Inputs!$B$31*(1+$F2717)^2*Inputs!$B$21+Inputs!$B$22*(1+Inputs!$B$23)^2</f>
        <v>17661.177276470829</v>
      </c>
      <c r="T2717" s="36">
        <f>Inputs!$B$12*(1+$B2717)^3*$C2717+Inputs!$B$29*(1+$D2717)^3*Inputs!$B$19+Inputs!$B$30*(1+$E2717)^3*Inputs!$B$20+Inputs!$B$31*(1+$F2717)^3*Inputs!$B$21+Inputs!$B$22*(1+Inputs!$B$23)^3</f>
        <v>20530.997194827069</v>
      </c>
      <c r="U2717" s="36">
        <f>Inputs!$B$12*(1+$B2717)^4*$C2717+Inputs!$B$29*(1+$D2717)^4*Inputs!$B$19+Inputs!$B$30*(1+$E2717)^4*Inputs!$B$20+Inputs!$B$31*(1+$F2717)^4*Inputs!$B$21+Inputs!$B$22*(1+Inputs!$B$23)^4</f>
        <v>24151.199453567315</v>
      </c>
      <c r="V2717" s="35">
        <f>Inputs!$B$13/(Q2717*(1-$G2717))</f>
        <v>1.1657145888075346</v>
      </c>
      <c r="W2717" s="36">
        <f>Inputs!$B$13</f>
        <v>12660</v>
      </c>
      <c r="X2717" s="36">
        <f t="shared" si="423"/>
        <v>14141.240841978764</v>
      </c>
      <c r="Y2717" s="36">
        <f t="shared" si="424"/>
        <v>15984.707370124823</v>
      </c>
      <c r="Z2717" s="36">
        <f t="shared" si="425"/>
        <v>18284.191485149964</v>
      </c>
      <c r="AA2717" s="36">
        <f t="shared" si="426"/>
        <v>21157.764652381189</v>
      </c>
      <c r="AB2717" s="36">
        <f t="shared" si="427"/>
        <v>61376.214689949586</v>
      </c>
      <c r="AC2717" s="36">
        <f t="shared" si="428"/>
        <v>291462.0853932738</v>
      </c>
      <c r="AD2717" s="36">
        <f t="shared" si="429"/>
        <v>183623.20807779444</v>
      </c>
    </row>
    <row r="2718" spans="1:30" ht="14.25" customHeight="1" x14ac:dyDescent="0.25">
      <c r="A2718" s="16">
        <v>2702</v>
      </c>
      <c r="B2718" s="34">
        <v>0.19141240249646699</v>
      </c>
      <c r="C2718" s="34">
        <v>8.9838205653667805E-2</v>
      </c>
      <c r="D2718" s="34">
        <v>2.2280176020459098E-2</v>
      </c>
      <c r="E2718" s="34">
        <v>4.2369530672273101E-2</v>
      </c>
      <c r="F2718" s="34">
        <v>6.6038455738405702E-3</v>
      </c>
      <c r="G2718" s="34">
        <v>0.17692602523071399</v>
      </c>
      <c r="H2718" s="35">
        <v>1.1768989400196099</v>
      </c>
      <c r="I2718" s="34">
        <v>9.7976084419559795E-2</v>
      </c>
      <c r="J2718" s="34">
        <v>2.8346845006596299E-2</v>
      </c>
      <c r="K2718" s="36">
        <f>Inputs!$B$12*(1+$B2718)^4</f>
        <v>120892.59985404703</v>
      </c>
      <c r="L2718" s="36">
        <f t="shared" si="420"/>
        <v>18861.807296968051</v>
      </c>
      <c r="M2718" s="36">
        <f t="shared" si="421"/>
        <v>232580.82607889557</v>
      </c>
      <c r="N2718" s="37">
        <f>M2718/Inputs!$B$6</f>
        <v>354.54394219343834</v>
      </c>
      <c r="O2718" s="38">
        <f>IF(N2718&gt;Inputs!$B$4,1,0)</f>
        <v>0</v>
      </c>
      <c r="P2718" s="34">
        <f t="shared" si="422"/>
        <v>6.9629239412963492E-2</v>
      </c>
      <c r="Q2718" s="36">
        <f>Inputs!$B$12*(1+$B2718)^0*$C2718+Inputs!$B$29*(1+$D2718)^0*Inputs!$B$19+Inputs!$B$30*(1+$E2718)^0*Inputs!$B$20+Inputs!$B$31*(1+$F2718)^0*Inputs!$B$21+Inputs!$B$22*(1+Inputs!$B$23)^0</f>
        <v>13412.336366646989</v>
      </c>
      <c r="R2718" s="36">
        <f>Inputs!$B$12*(1+$B2718)^1*$C2718+Inputs!$B$29*(1+$D2718)^1*Inputs!$B$19+Inputs!$B$30*(1+$E2718)^1*Inputs!$B$20+Inputs!$B$31*(1+$F2718)^1*Inputs!$B$21+Inputs!$B$22*(1+Inputs!$B$23)^1</f>
        <v>14584.766605970086</v>
      </c>
      <c r="S2718" s="36">
        <f>Inputs!$B$12*(1+$B2718)^2*$C2718+Inputs!$B$29*(1+$D2718)^2*Inputs!$B$19+Inputs!$B$30*(1+$E2718)^2*Inputs!$B$20+Inputs!$B$31*(1+$F2718)^2*Inputs!$B$21+Inputs!$B$22*(1+Inputs!$B$23)^2</f>
        <v>15958.961006375292</v>
      </c>
      <c r="T2718" s="36">
        <f>Inputs!$B$12*(1+$B2718)^3*$C2718+Inputs!$B$29*(1+$D2718)^3*Inputs!$B$19+Inputs!$B$30*(1+$E2718)^3*Inputs!$B$20+Inputs!$B$31*(1+$F2718)^3*Inputs!$B$21+Inputs!$B$22*(1+Inputs!$B$23)^3</f>
        <v>17572.888864613524</v>
      </c>
      <c r="U2718" s="36">
        <f>Inputs!$B$12*(1+$B2718)^4*$C2718+Inputs!$B$29*(1+$D2718)^4*Inputs!$B$19+Inputs!$B$30*(1+$E2718)^4*Inputs!$B$20+Inputs!$B$31*(1+$F2718)^4*Inputs!$B$21+Inputs!$B$22*(1+Inputs!$B$23)^4</f>
        <v>19471.762426795765</v>
      </c>
      <c r="V2718" s="35">
        <f>Inputs!$B$13/(Q2718*(1-$G2718))</f>
        <v>1.146807169731441</v>
      </c>
      <c r="W2718" s="36">
        <f>Inputs!$B$13</f>
        <v>12660</v>
      </c>
      <c r="X2718" s="36">
        <f t="shared" si="423"/>
        <v>13856.973242893184</v>
      </c>
      <c r="Y2718" s="36">
        <f t="shared" si="424"/>
        <v>15261.410970844001</v>
      </c>
      <c r="Z2718" s="36">
        <f t="shared" si="425"/>
        <v>16913.605918283276</v>
      </c>
      <c r="AA2718" s="36">
        <f t="shared" si="426"/>
        <v>18861.807296968051</v>
      </c>
      <c r="AB2718" s="36">
        <f t="shared" si="427"/>
        <v>58011.928562836314</v>
      </c>
      <c r="AC2718" s="36">
        <f t="shared" si="428"/>
        <v>278568.02958770038</v>
      </c>
      <c r="AD2718" s="36">
        <f t="shared" si="429"/>
        <v>174568.89751605925</v>
      </c>
    </row>
    <row r="2719" spans="1:30" ht="14.25" customHeight="1" x14ac:dyDescent="0.25">
      <c r="A2719" s="16">
        <v>2703</v>
      </c>
      <c r="B2719" s="34">
        <v>0.33612206899410602</v>
      </c>
      <c r="C2719" s="34">
        <v>9.3937675849473698E-2</v>
      </c>
      <c r="D2719" s="34">
        <v>2.4128642754347101E-2</v>
      </c>
      <c r="E2719" s="34">
        <v>2.55139153947915E-2</v>
      </c>
      <c r="F2719" s="34">
        <v>6.8150737523070704E-3</v>
      </c>
      <c r="G2719" s="34">
        <v>0.17000268475977501</v>
      </c>
      <c r="H2719" s="35">
        <v>0.99456053157332103</v>
      </c>
      <c r="I2719" s="34">
        <v>9.8303158916271796E-2</v>
      </c>
      <c r="J2719" s="34">
        <v>2.0982628723256701E-2</v>
      </c>
      <c r="K2719" s="36">
        <f>Inputs!$B$12*(1+$B2719)^4</f>
        <v>191221.09461473589</v>
      </c>
      <c r="L2719" s="36">
        <f t="shared" si="420"/>
        <v>21806.593923400273</v>
      </c>
      <c r="M2719" s="36">
        <f t="shared" si="421"/>
        <v>241892.37449162622</v>
      </c>
      <c r="N2719" s="37">
        <f>M2719/Inputs!$B$6</f>
        <v>368.73837574943019</v>
      </c>
      <c r="O2719" s="38">
        <f>IF(N2719&gt;Inputs!$B$4,1,0)</f>
        <v>0</v>
      </c>
      <c r="P2719" s="34">
        <f t="shared" si="422"/>
        <v>7.7320530193015102E-2</v>
      </c>
      <c r="Q2719" s="36">
        <f>Inputs!$B$12*(1+$B2719)^0*$C2719+Inputs!$B$29*(1+$D2719)^0*Inputs!$B$19+Inputs!$B$30*(1+$E2719)^0*Inputs!$B$20+Inputs!$B$31*(1+$F2719)^0*Inputs!$B$21+Inputs!$B$22*(1+Inputs!$B$23)^0</f>
        <v>13658.304578395342</v>
      </c>
      <c r="R2719" s="36">
        <f>Inputs!$B$12*(1+$B2719)^1*$C2719+Inputs!$B$29*(1+$D2719)^1*Inputs!$B$19+Inputs!$B$30*(1+$E2719)^1*Inputs!$B$20+Inputs!$B$31*(1+$F2719)^1*Inputs!$B$21+Inputs!$B$22*(1+Inputs!$B$23)^1</f>
        <v>15658.175744700413</v>
      </c>
      <c r="S2719" s="36">
        <f>Inputs!$B$12*(1+$B2719)^2*$C2719+Inputs!$B$29*(1+$D2719)^2*Inputs!$B$19+Inputs!$B$30*(1+$E2719)^2*Inputs!$B$20+Inputs!$B$31*(1+$F2719)^2*Inputs!$B$21+Inputs!$B$22*(1+Inputs!$B$23)^2</f>
        <v>18296.514866026453</v>
      </c>
      <c r="T2719" s="36">
        <f>Inputs!$B$12*(1+$B2719)^3*$C2719+Inputs!$B$29*(1+$D2719)^3*Inputs!$B$19+Inputs!$B$30*(1+$E2719)^3*Inputs!$B$20+Inputs!$B$31*(1+$F2719)^3*Inputs!$B$21+Inputs!$B$22*(1+Inputs!$B$23)^3</f>
        <v>21787.382996856948</v>
      </c>
      <c r="U2719" s="36">
        <f>Inputs!$B$12*(1+$B2719)^4*$C2719+Inputs!$B$29*(1+$D2719)^4*Inputs!$B$19+Inputs!$B$30*(1+$E2719)^4*Inputs!$B$20+Inputs!$B$31*(1+$F2719)^4*Inputs!$B$21+Inputs!$B$22*(1+Inputs!$B$23)^4</f>
        <v>26416.782968136227</v>
      </c>
      <c r="V2719" s="35">
        <f>Inputs!$B$13/(Q2719*(1-$G2719))</f>
        <v>1.1167609639222775</v>
      </c>
      <c r="W2719" s="36">
        <f>Inputs!$B$13</f>
        <v>12660</v>
      </c>
      <c r="X2719" s="36">
        <f t="shared" si="423"/>
        <v>14116.661132856862</v>
      </c>
      <c r="Y2719" s="36">
        <f t="shared" si="424"/>
        <v>16031.325572757705</v>
      </c>
      <c r="Z2719" s="36">
        <f t="shared" si="425"/>
        <v>18537.556877254789</v>
      </c>
      <c r="AA2719" s="36">
        <f t="shared" si="426"/>
        <v>21806.593923400273</v>
      </c>
      <c r="AB2719" s="36">
        <f t="shared" si="427"/>
        <v>61715.02149574105</v>
      </c>
      <c r="AC2719" s="36">
        <f t="shared" si="428"/>
        <v>287946.20952334185</v>
      </c>
      <c r="AD2719" s="36">
        <f t="shared" si="429"/>
        <v>180177.35299588519</v>
      </c>
    </row>
    <row r="2720" spans="1:30" ht="14.25" customHeight="1" x14ac:dyDescent="0.25">
      <c r="A2720" s="16">
        <v>2704</v>
      </c>
      <c r="B2720" s="34">
        <v>0.17128030760191401</v>
      </c>
      <c r="C2720" s="34">
        <v>9.27465824909222E-2</v>
      </c>
      <c r="D2720" s="34">
        <v>2.4114086676003E-2</v>
      </c>
      <c r="E2720" s="34">
        <v>4.85591049331007E-2</v>
      </c>
      <c r="F2720" s="34">
        <v>-8.0092356725300698E-3</v>
      </c>
      <c r="G2720" s="34">
        <v>0.18230831190529001</v>
      </c>
      <c r="H2720" s="35">
        <v>1.0441166819305201</v>
      </c>
      <c r="I2720" s="34">
        <v>8.9828484658079799E-2</v>
      </c>
      <c r="J2720" s="34">
        <v>2.0328025466042898E-2</v>
      </c>
      <c r="K2720" s="36">
        <f>Inputs!$B$12*(1+$B2720)^4</f>
        <v>112926.17473946408</v>
      </c>
      <c r="L2720" s="36">
        <f t="shared" si="420"/>
        <v>16151.705412183688</v>
      </c>
      <c r="M2720" s="36">
        <f t="shared" si="421"/>
        <v>209225.07840702566</v>
      </c>
      <c r="N2720" s="37">
        <f>M2720/Inputs!$B$6</f>
        <v>318.94066830339278</v>
      </c>
      <c r="O2720" s="38">
        <f>IF(N2720&gt;Inputs!$B$4,1,0)</f>
        <v>0</v>
      </c>
      <c r="P2720" s="34">
        <f t="shared" si="422"/>
        <v>6.9500459192036901E-2</v>
      </c>
      <c r="Q2720" s="36">
        <f>Inputs!$B$12*(1+$B2720)^0*$C2720+Inputs!$B$29*(1+$D2720)^0*Inputs!$B$19+Inputs!$B$30*(1+$E2720)^0*Inputs!$B$20+Inputs!$B$31*(1+$F2720)^0*Inputs!$B$21+Inputs!$B$22*(1+Inputs!$B$23)^0</f>
        <v>13586.838976882253</v>
      </c>
      <c r="R2720" s="36">
        <f>Inputs!$B$12*(1+$B2720)^1*$C2720+Inputs!$B$29*(1+$D2720)^1*Inputs!$B$19+Inputs!$B$30*(1+$E2720)^1*Inputs!$B$20+Inputs!$B$31*(1+$F2720)^1*Inputs!$B$21+Inputs!$B$22*(1+Inputs!$B$23)^1</f>
        <v>14636.279999470389</v>
      </c>
      <c r="S2720" s="36">
        <f>Inputs!$B$12*(1+$B2720)^2*$C2720+Inputs!$B$29*(1+$D2720)^2*Inputs!$B$19+Inputs!$B$30*(1+$E2720)^2*Inputs!$B$20+Inputs!$B$31*(1+$F2720)^2*Inputs!$B$21+Inputs!$B$22*(1+Inputs!$B$23)^2</f>
        <v>15855.03209504511</v>
      </c>
      <c r="T2720" s="36">
        <f>Inputs!$B$12*(1+$B2720)^3*$C2720+Inputs!$B$29*(1+$D2720)^3*Inputs!$B$19+Inputs!$B$30*(1+$E2720)^3*Inputs!$B$20+Inputs!$B$31*(1+$F2720)^3*Inputs!$B$21+Inputs!$B$22*(1+Inputs!$B$23)^3</f>
        <v>17271.326744501632</v>
      </c>
      <c r="U2720" s="36">
        <f>Inputs!$B$12*(1+$B2720)^4*$C2720+Inputs!$B$29*(1+$D2720)^4*Inputs!$B$19+Inputs!$B$30*(1+$E2720)^4*Inputs!$B$20+Inputs!$B$31*(1+$F2720)^4*Inputs!$B$21+Inputs!$B$22*(1+Inputs!$B$23)^4</f>
        <v>18918.198032975466</v>
      </c>
      <c r="V2720" s="35">
        <f>Inputs!$B$13/(Q2720*(1-$G2720))</f>
        <v>1.1395298187706286</v>
      </c>
      <c r="W2720" s="36">
        <f>Inputs!$B$13</f>
        <v>12660</v>
      </c>
      <c r="X2720" s="36">
        <f t="shared" si="423"/>
        <v>13352.377159320502</v>
      </c>
      <c r="Y2720" s="36">
        <f t="shared" si="424"/>
        <v>14154.973055012169</v>
      </c>
      <c r="Z2720" s="36">
        <f t="shared" si="425"/>
        <v>15082.534346404604</v>
      </c>
      <c r="AA2720" s="36">
        <f t="shared" si="426"/>
        <v>16151.705412183688</v>
      </c>
      <c r="AB2720" s="36">
        <f t="shared" si="427"/>
        <v>54991.209575377943</v>
      </c>
      <c r="AC2720" s="36">
        <f t="shared" si="428"/>
        <v>237121.27779741064</v>
      </c>
      <c r="AD2720" s="36">
        <f t="shared" si="429"/>
        <v>154233.86883164771</v>
      </c>
    </row>
    <row r="2721" spans="1:30" ht="14.25" customHeight="1" x14ac:dyDescent="0.25">
      <c r="A2721" s="16">
        <v>2705</v>
      </c>
      <c r="B2721" s="34">
        <v>0.211811383949736</v>
      </c>
      <c r="C2721" s="34">
        <v>9.5742866930119797E-2</v>
      </c>
      <c r="D2721" s="34">
        <v>3.9357425144874399E-2</v>
      </c>
      <c r="E2721" s="34">
        <v>3.8650278279980299E-2</v>
      </c>
      <c r="F2721" s="34">
        <v>1.8322140111023299E-2</v>
      </c>
      <c r="G2721" s="34">
        <v>0.174372922751619</v>
      </c>
      <c r="H2721" s="35">
        <v>1.0727752234696699</v>
      </c>
      <c r="I2721" s="34">
        <v>0.102346467313616</v>
      </c>
      <c r="J2721" s="34">
        <v>1.9571042648965399E-2</v>
      </c>
      <c r="K2721" s="36">
        <f>Inputs!$B$12*(1+$B2721)^4</f>
        <v>129387.21424061664</v>
      </c>
      <c r="L2721" s="36">
        <f t="shared" si="420"/>
        <v>18974.798712017589</v>
      </c>
      <c r="M2721" s="36">
        <f t="shared" si="421"/>
        <v>201060.09813428944</v>
      </c>
      <c r="N2721" s="37">
        <f>M2721/Inputs!$B$6</f>
        <v>306.49405203397782</v>
      </c>
      <c r="O2721" s="38">
        <f>IF(N2721&gt;Inputs!$B$4,1,0)</f>
        <v>0</v>
      </c>
      <c r="P2721" s="34">
        <f t="shared" si="422"/>
        <v>8.2775424664650599E-2</v>
      </c>
      <c r="Q2721" s="36">
        <f>Inputs!$B$12*(1+$B2721)^0*$C2721+Inputs!$B$29*(1+$D2721)^0*Inputs!$B$19+Inputs!$B$30*(1+$E2721)^0*Inputs!$B$20+Inputs!$B$31*(1+$F2721)^0*Inputs!$B$21+Inputs!$B$22*(1+Inputs!$B$23)^0</f>
        <v>13766.616043234109</v>
      </c>
      <c r="R2721" s="36">
        <f>Inputs!$B$12*(1+$B2721)^1*$C2721+Inputs!$B$29*(1+$D2721)^1*Inputs!$B$19+Inputs!$B$30*(1+$E2721)^1*Inputs!$B$20+Inputs!$B$31*(1+$F2721)^1*Inputs!$B$21+Inputs!$B$22*(1+Inputs!$B$23)^1</f>
        <v>15223.925130274201</v>
      </c>
      <c r="S2721" s="36">
        <f>Inputs!$B$12*(1+$B2721)^2*$C2721+Inputs!$B$29*(1+$D2721)^2*Inputs!$B$19+Inputs!$B$30*(1+$E2721)^2*Inputs!$B$20+Inputs!$B$31*(1+$F2721)^2*Inputs!$B$21+Inputs!$B$22*(1+Inputs!$B$23)^2</f>
        <v>16947.263941564128</v>
      </c>
      <c r="T2721" s="36">
        <f>Inputs!$B$12*(1+$B2721)^3*$C2721+Inputs!$B$29*(1+$D2721)^3*Inputs!$B$19+Inputs!$B$30*(1+$E2721)^3*Inputs!$B$20+Inputs!$B$31*(1+$F2721)^3*Inputs!$B$21+Inputs!$B$22*(1+Inputs!$B$23)^3</f>
        <v>18991.533240309349</v>
      </c>
      <c r="U2721" s="36">
        <f>Inputs!$B$12*(1+$B2721)^4*$C2721+Inputs!$B$29*(1+$D2721)^4*Inputs!$B$19+Inputs!$B$30*(1+$E2721)^4*Inputs!$B$20+Inputs!$B$31*(1+$F2721)^4*Inputs!$B$21+Inputs!$B$22*(1+Inputs!$B$23)^4</f>
        <v>21423.208535648464</v>
      </c>
      <c r="V2721" s="35">
        <f>Inputs!$B$13/(Q2721*(1-$G2721))</f>
        <v>1.1138394049755402</v>
      </c>
      <c r="W2721" s="36">
        <f>Inputs!$B$13</f>
        <v>12660</v>
      </c>
      <c r="X2721" s="36">
        <f t="shared" si="423"/>
        <v>13871.127865039822</v>
      </c>
      <c r="Y2721" s="36">
        <f t="shared" si="424"/>
        <v>15297.687132484494</v>
      </c>
      <c r="Z2721" s="36">
        <f t="shared" si="425"/>
        <v>16982.00487281441</v>
      </c>
      <c r="AA2721" s="36">
        <f t="shared" si="426"/>
        <v>18974.798712017589</v>
      </c>
      <c r="AB2721" s="36">
        <f t="shared" si="427"/>
        <v>57477.21188859512</v>
      </c>
      <c r="AC2721" s="36">
        <f t="shared" si="428"/>
        <v>233718.58719231474</v>
      </c>
      <c r="AD2721" s="36">
        <f t="shared" si="429"/>
        <v>143582.88624569433</v>
      </c>
    </row>
    <row r="2722" spans="1:30" ht="14.25" customHeight="1" x14ac:dyDescent="0.25">
      <c r="A2722" s="16">
        <v>2706</v>
      </c>
      <c r="B2722" s="34">
        <v>0.39321034696739299</v>
      </c>
      <c r="C2722" s="34">
        <v>9.0983036848392401E-2</v>
      </c>
      <c r="D2722" s="34">
        <v>2.5028541747826798E-2</v>
      </c>
      <c r="E2722" s="34">
        <v>5.4494181986432903E-2</v>
      </c>
      <c r="F2722" s="34">
        <v>-1.02818113822419E-2</v>
      </c>
      <c r="G2722" s="34">
        <v>0.17977108932782099</v>
      </c>
      <c r="H2722" s="35">
        <v>1.09671055152833</v>
      </c>
      <c r="I2722" s="34">
        <v>9.6166800949682996E-2</v>
      </c>
      <c r="J2722" s="34">
        <v>2.4059367363402102E-2</v>
      </c>
      <c r="K2722" s="36">
        <f>Inputs!$B$12*(1+$B2722)^4</f>
        <v>226057.02878712807</v>
      </c>
      <c r="L2722" s="36">
        <f t="shared" si="420"/>
        <v>26135.990188042626</v>
      </c>
      <c r="M2722" s="36">
        <f t="shared" si="421"/>
        <v>302469.52462948411</v>
      </c>
      <c r="N2722" s="37">
        <f>M2722/Inputs!$B$6</f>
        <v>461.08159242299405</v>
      </c>
      <c r="O2722" s="38">
        <f>IF(N2722&gt;Inputs!$B$4,1,0)</f>
        <v>1</v>
      </c>
      <c r="P2722" s="34">
        <f t="shared" si="422"/>
        <v>7.2107433586280897E-2</v>
      </c>
      <c r="Q2722" s="36">
        <f>Inputs!$B$12*(1+$B2722)^0*$C2722+Inputs!$B$29*(1+$D2722)^0*Inputs!$B$19+Inputs!$B$30*(1+$E2722)^0*Inputs!$B$20+Inputs!$B$31*(1+$F2722)^0*Inputs!$B$21+Inputs!$B$22*(1+Inputs!$B$23)^0</f>
        <v>13481.026238330465</v>
      </c>
      <c r="R2722" s="36">
        <f>Inputs!$B$12*(1+$B2722)^1*$C2722+Inputs!$B$29*(1+$D2722)^1*Inputs!$B$19+Inputs!$B$30*(1+$E2722)^1*Inputs!$B$20+Inputs!$B$31*(1+$F2722)^1*Inputs!$B$21+Inputs!$B$22*(1+Inputs!$B$23)^1</f>
        <v>15731.515306308145</v>
      </c>
      <c r="S2722" s="36">
        <f>Inputs!$B$12*(1+$B2722)^2*$C2722+Inputs!$B$29*(1+$D2722)^2*Inputs!$B$19+Inputs!$B$30*(1+$E2722)^2*Inputs!$B$20+Inputs!$B$31*(1+$F2722)^2*Inputs!$B$21+Inputs!$B$22*(1+Inputs!$B$23)^2</f>
        <v>18833.969719821944</v>
      </c>
      <c r="T2722" s="36">
        <f>Inputs!$B$12*(1+$B2722)^3*$C2722+Inputs!$B$29*(1+$D2722)^3*Inputs!$B$19+Inputs!$B$30*(1+$E2722)^3*Inputs!$B$20+Inputs!$B$31*(1+$F2722)^3*Inputs!$B$21+Inputs!$B$22*(1+Inputs!$B$23)^3</f>
        <v>23120.664563782128</v>
      </c>
      <c r="U2722" s="36">
        <f>Inputs!$B$12*(1+$B2722)^4*$C2722+Inputs!$B$29*(1+$D2722)^4*Inputs!$B$19+Inputs!$B$30*(1+$E2722)^4*Inputs!$B$20+Inputs!$B$31*(1+$F2722)^4*Inputs!$B$21+Inputs!$B$22*(1+Inputs!$B$23)^4</f>
        <v>29054.396818008579</v>
      </c>
      <c r="V2722" s="35">
        <f>Inputs!$B$13/(Q2722*(1-$G2722))</f>
        <v>1.1449214156318581</v>
      </c>
      <c r="W2722" s="36">
        <f>Inputs!$B$13</f>
        <v>12660</v>
      </c>
      <c r="X2722" s="36">
        <f t="shared" si="423"/>
        <v>14617.907442846439</v>
      </c>
      <c r="Y2722" s="36">
        <f t="shared" si="424"/>
        <v>17314.551893132608</v>
      </c>
      <c r="Z2722" s="36">
        <f t="shared" si="425"/>
        <v>21026.849947339109</v>
      </c>
      <c r="AA2722" s="36">
        <f t="shared" si="426"/>
        <v>26135.990188042626</v>
      </c>
      <c r="AB2722" s="36">
        <f t="shared" si="427"/>
        <v>67938.213775794313</v>
      </c>
      <c r="AC2722" s="36">
        <f t="shared" si="428"/>
        <v>371179.56147138856</v>
      </c>
      <c r="AD2722" s="36">
        <f t="shared" si="429"/>
        <v>234531.31085368979</v>
      </c>
    </row>
    <row r="2723" spans="1:30" ht="14.25" customHeight="1" x14ac:dyDescent="0.25">
      <c r="A2723" s="16">
        <v>2707</v>
      </c>
      <c r="B2723" s="34">
        <v>0.26330439997543797</v>
      </c>
      <c r="C2723" s="34">
        <v>9.7374871036686905E-2</v>
      </c>
      <c r="D2723" s="34">
        <v>3.5877950370019798E-2</v>
      </c>
      <c r="E2723" s="34">
        <v>4.3660768205234499E-2</v>
      </c>
      <c r="F2723" s="34">
        <v>-1.82738955398426E-2</v>
      </c>
      <c r="G2723" s="34">
        <v>0.20346805866051401</v>
      </c>
      <c r="H2723" s="35">
        <v>1.1370474060101301</v>
      </c>
      <c r="I2723" s="34">
        <v>9.4593473613679493E-2</v>
      </c>
      <c r="J2723" s="34">
        <v>1.97513232157915E-2</v>
      </c>
      <c r="K2723" s="36">
        <f>Inputs!$B$12*(1+$B2723)^4</f>
        <v>152821.08733071102</v>
      </c>
      <c r="L2723" s="36">
        <f t="shared" si="420"/>
        <v>21067.218208191931</v>
      </c>
      <c r="M2723" s="36">
        <f t="shared" si="421"/>
        <v>244246.63309826914</v>
      </c>
      <c r="N2723" s="37">
        <f>M2723/Inputs!$B$6</f>
        <v>372.32718460102001</v>
      </c>
      <c r="O2723" s="38">
        <f>IF(N2723&gt;Inputs!$B$4,1,0)</f>
        <v>0</v>
      </c>
      <c r="P2723" s="34">
        <f t="shared" si="422"/>
        <v>7.4842150397887997E-2</v>
      </c>
      <c r="Q2723" s="36">
        <f>Inputs!$B$12*(1+$B2723)^0*$C2723+Inputs!$B$29*(1+$D2723)^0*Inputs!$B$19+Inputs!$B$30*(1+$E2723)^0*Inputs!$B$20+Inputs!$B$31*(1+$F2723)^0*Inputs!$B$21+Inputs!$B$22*(1+Inputs!$B$23)^0</f>
        <v>13864.536289628137</v>
      </c>
      <c r="R2723" s="36">
        <f>Inputs!$B$12*(1+$B2723)^1*$C2723+Inputs!$B$29*(1+$D2723)^1*Inputs!$B$19+Inputs!$B$30*(1+$E2723)^1*Inputs!$B$20+Inputs!$B$31*(1+$F2723)^1*Inputs!$B$21+Inputs!$B$22*(1+Inputs!$B$23)^1</f>
        <v>15479.378279824814</v>
      </c>
      <c r="S2723" s="36">
        <f>Inputs!$B$12*(1+$B2723)^2*$C2723+Inputs!$B$29*(1+$D2723)^2*Inputs!$B$19+Inputs!$B$30*(1+$E2723)^2*Inputs!$B$20+Inputs!$B$31*(1+$F2723)^2*Inputs!$B$21+Inputs!$B$22*(1+Inputs!$B$23)^2</f>
        <v>17507.744281957101</v>
      </c>
      <c r="T2723" s="36">
        <f>Inputs!$B$12*(1+$B2723)^3*$C2723+Inputs!$B$29*(1+$D2723)^3*Inputs!$B$19+Inputs!$B$30*(1+$E2723)^3*Inputs!$B$20+Inputs!$B$31*(1+$F2723)^3*Inputs!$B$21+Inputs!$B$22*(1+Inputs!$B$23)^3</f>
        <v>20056.558793905751</v>
      </c>
      <c r="U2723" s="36">
        <f>Inputs!$B$12*(1+$B2723)^4*$C2723+Inputs!$B$29*(1+$D2723)^4*Inputs!$B$19+Inputs!$B$30*(1+$E2723)^4*Inputs!$B$20+Inputs!$B$31*(1+$F2723)^4*Inputs!$B$21+Inputs!$B$22*(1+Inputs!$B$23)^4</f>
        <v>23260.841708462485</v>
      </c>
      <c r="V2723" s="35">
        <f>Inputs!$B$13/(Q2723*(1-$G2723))</f>
        <v>1.1463709203993107</v>
      </c>
      <c r="W2723" s="36">
        <f>Inputs!$B$13</f>
        <v>12660</v>
      </c>
      <c r="X2723" s="36">
        <f t="shared" si="423"/>
        <v>14105.806909539535</v>
      </c>
      <c r="Y2723" s="36">
        <f t="shared" si="424"/>
        <v>15921.679494262124</v>
      </c>
      <c r="Z2723" s="36">
        <f t="shared" si="425"/>
        <v>18202.353940275803</v>
      </c>
      <c r="AA2723" s="36">
        <f t="shared" si="426"/>
        <v>21067.218208191931</v>
      </c>
      <c r="AB2723" s="36">
        <f t="shared" si="427"/>
        <v>61566.65879990955</v>
      </c>
      <c r="AC2723" s="36">
        <f t="shared" si="428"/>
        <v>287048.45504927909</v>
      </c>
      <c r="AD2723" s="36">
        <f t="shared" si="429"/>
        <v>182679.97429835959</v>
      </c>
    </row>
    <row r="2724" spans="1:30" ht="14.25" customHeight="1" x14ac:dyDescent="0.25">
      <c r="A2724" s="16">
        <v>2708</v>
      </c>
      <c r="B2724" s="34">
        <v>0.451197699730012</v>
      </c>
      <c r="C2724" s="34">
        <v>4.70416965245282E-2</v>
      </c>
      <c r="D2724" s="34">
        <v>2.8330153593326499E-2</v>
      </c>
      <c r="E2724" s="34">
        <v>2.64895895002989E-2</v>
      </c>
      <c r="F2724" s="34">
        <v>-1.19339916920844E-2</v>
      </c>
      <c r="G2724" s="34">
        <v>0.17830816071486</v>
      </c>
      <c r="H2724" s="35">
        <v>1.1300511003432401</v>
      </c>
      <c r="I2724" s="34">
        <v>9.6367842358475203E-2</v>
      </c>
      <c r="J2724" s="34">
        <v>1.7238683388852601E-2</v>
      </c>
      <c r="K2724" s="36">
        <f>Inputs!$B$12*(1+$B2724)^4</f>
        <v>266107.7823209003</v>
      </c>
      <c r="L2724" s="36">
        <f t="shared" si="420"/>
        <v>19227.274013027483</v>
      </c>
      <c r="M2724" s="36">
        <f t="shared" si="421"/>
        <v>213558.2713993346</v>
      </c>
      <c r="N2724" s="37">
        <f>M2724/Inputs!$B$6</f>
        <v>325.54614542581493</v>
      </c>
      <c r="O2724" s="38">
        <f>IF(N2724&gt;Inputs!$B$4,1,0)</f>
        <v>0</v>
      </c>
      <c r="P2724" s="34">
        <f t="shared" si="422"/>
        <v>7.9129158969622609E-2</v>
      </c>
      <c r="Q2724" s="36">
        <f>Inputs!$B$12*(1+$B2724)^0*$C2724+Inputs!$B$29*(1+$D2724)^0*Inputs!$B$19+Inputs!$B$30*(1+$E2724)^0*Inputs!$B$20+Inputs!$B$31*(1+$F2724)^0*Inputs!$B$21+Inputs!$B$22*(1+Inputs!$B$23)^0</f>
        <v>10844.545818898612</v>
      </c>
      <c r="R2724" s="36">
        <f>Inputs!$B$12*(1+$B2724)^1*$C2724+Inputs!$B$29*(1+$D2724)^1*Inputs!$B$19+Inputs!$B$30*(1+$E2724)^1*Inputs!$B$20+Inputs!$B$31*(1+$F2724)^1*Inputs!$B$21+Inputs!$B$22*(1+Inputs!$B$23)^1</f>
        <v>12155.147934799308</v>
      </c>
      <c r="S2724" s="36">
        <f>Inputs!$B$12*(1+$B2724)^2*$C2724+Inputs!$B$29*(1+$D2724)^2*Inputs!$B$19+Inputs!$B$30*(1+$E2724)^2*Inputs!$B$20+Inputs!$B$31*(1+$F2724)^2*Inputs!$B$21+Inputs!$B$22*(1+Inputs!$B$23)^2</f>
        <v>14043.335001701966</v>
      </c>
      <c r="T2724" s="36">
        <f>Inputs!$B$12*(1+$B2724)^3*$C2724+Inputs!$B$29*(1+$D2724)^3*Inputs!$B$19+Inputs!$B$30*(1+$E2724)^3*Inputs!$B$20+Inputs!$B$31*(1+$F2724)^3*Inputs!$B$21+Inputs!$B$22*(1+Inputs!$B$23)^3</f>
        <v>16768.418523745357</v>
      </c>
      <c r="U2724" s="36">
        <f>Inputs!$B$12*(1+$B2724)^4*$C2724+Inputs!$B$29*(1+$D2724)^4*Inputs!$B$19+Inputs!$B$30*(1+$E2724)^4*Inputs!$B$20+Inputs!$B$31*(1+$F2724)^4*Inputs!$B$21+Inputs!$B$22*(1+Inputs!$B$23)^4</f>
        <v>20706.688932524576</v>
      </c>
      <c r="V2724" s="35">
        <f>Inputs!$B$13/(Q2724*(1-$G2724))</f>
        <v>1.4207359304158502</v>
      </c>
      <c r="W2724" s="36">
        <f>Inputs!$B$13</f>
        <v>12660</v>
      </c>
      <c r="X2724" s="36">
        <f t="shared" si="423"/>
        <v>13464.181782209091</v>
      </c>
      <c r="Y2724" s="36">
        <f t="shared" si="424"/>
        <v>14717.140442804986</v>
      </c>
      <c r="Z2724" s="36">
        <f t="shared" si="425"/>
        <v>16571.67643485191</v>
      </c>
      <c r="AA2724" s="36">
        <f t="shared" si="426"/>
        <v>19227.274013027483</v>
      </c>
      <c r="AB2724" s="36">
        <f t="shared" si="427"/>
        <v>57523.068791689017</v>
      </c>
      <c r="AC2724" s="36">
        <f t="shared" si="428"/>
        <v>247174.70976378382</v>
      </c>
      <c r="AD2724" s="36">
        <f t="shared" si="429"/>
        <v>156035.20260764559</v>
      </c>
    </row>
    <row r="2725" spans="1:30" ht="14.25" customHeight="1" x14ac:dyDescent="0.25">
      <c r="A2725" s="16">
        <v>2709</v>
      </c>
      <c r="B2725" s="34">
        <v>0.37566579904872799</v>
      </c>
      <c r="C2725" s="34">
        <v>8.7127546020449698E-2</v>
      </c>
      <c r="D2725" s="34">
        <v>3.3430250295522601E-2</v>
      </c>
      <c r="E2725" s="34">
        <v>1.4749217624976401E-2</v>
      </c>
      <c r="F2725" s="34">
        <v>6.6977722934724896E-4</v>
      </c>
      <c r="G2725" s="34">
        <v>0.170485667008071</v>
      </c>
      <c r="H2725" s="35">
        <v>1.0030799992333299</v>
      </c>
      <c r="I2725" s="34">
        <v>8.8180414453048098E-2</v>
      </c>
      <c r="J2725" s="34">
        <v>2.2673400724873501E-2</v>
      </c>
      <c r="K2725" s="36">
        <f>Inputs!$B$12*(1+$B2725)^4</f>
        <v>214883.47143580284</v>
      </c>
      <c r="L2725" s="36">
        <f t="shared" si="420"/>
        <v>22534.842276541505</v>
      </c>
      <c r="M2725" s="36">
        <f t="shared" si="421"/>
        <v>294921.69865296036</v>
      </c>
      <c r="N2725" s="37">
        <f>M2725/Inputs!$B$6</f>
        <v>449.57576014170786</v>
      </c>
      <c r="O2725" s="38">
        <f>IF(N2725&gt;Inputs!$B$4,1,0)</f>
        <v>1</v>
      </c>
      <c r="P2725" s="34">
        <f t="shared" si="422"/>
        <v>6.5507013728174593E-2</v>
      </c>
      <c r="Q2725" s="36">
        <f>Inputs!$B$12*(1+$B2725)^0*$C2725+Inputs!$B$29*(1+$D2725)^0*Inputs!$B$19+Inputs!$B$30*(1+$E2725)^0*Inputs!$B$20+Inputs!$B$31*(1+$F2725)^0*Inputs!$B$21+Inputs!$B$22*(1+Inputs!$B$23)^0</f>
        <v>13249.696788653902</v>
      </c>
      <c r="R2725" s="36">
        <f>Inputs!$B$12*(1+$B2725)^1*$C2725+Inputs!$B$29*(1+$D2725)^1*Inputs!$B$19+Inputs!$B$30*(1+$E2725)^1*Inputs!$B$20+Inputs!$B$31*(1+$F2725)^1*Inputs!$B$21+Inputs!$B$22*(1+Inputs!$B$23)^1</f>
        <v>15294.875040155988</v>
      </c>
      <c r="S2725" s="36">
        <f>Inputs!$B$12*(1+$B2725)^2*$C2725+Inputs!$B$29*(1+$D2725)^2*Inputs!$B$19+Inputs!$B$30*(1+$E2725)^2*Inputs!$B$20+Inputs!$B$31*(1+$F2725)^2*Inputs!$B$21+Inputs!$B$22*(1+Inputs!$B$23)^2</f>
        <v>18079.969511697323</v>
      </c>
      <c r="T2725" s="36">
        <f>Inputs!$B$12*(1+$B2725)^3*$C2725+Inputs!$B$29*(1+$D2725)^3*Inputs!$B$19+Inputs!$B$30*(1+$E2725)^3*Inputs!$B$20+Inputs!$B$31*(1+$F2725)^3*Inputs!$B$21+Inputs!$B$22*(1+Inputs!$B$23)^3</f>
        <v>21882.197379639707</v>
      </c>
      <c r="U2725" s="36">
        <f>Inputs!$B$12*(1+$B2725)^4*$C2725+Inputs!$B$29*(1+$D2725)^4*Inputs!$B$19+Inputs!$B$30*(1+$E2725)^4*Inputs!$B$20+Inputs!$B$31*(1+$F2725)^4*Inputs!$B$21+Inputs!$B$22*(1+Inputs!$B$23)^4</f>
        <v>27082.893211253468</v>
      </c>
      <c r="V2725" s="35">
        <f>Inputs!$B$13/(Q2725*(1-$G2725))</f>
        <v>1.1518710714284237</v>
      </c>
      <c r="W2725" s="36">
        <f>Inputs!$B$13</f>
        <v>12660</v>
      </c>
      <c r="X2725" s="36">
        <f t="shared" si="423"/>
        <v>14142.214740916002</v>
      </c>
      <c r="Y2725" s="36">
        <f t="shared" si="424"/>
        <v>16159.540462214609</v>
      </c>
      <c r="Z2725" s="36">
        <f t="shared" si="425"/>
        <v>18882.702137908153</v>
      </c>
      <c r="AA2725" s="36">
        <f t="shared" si="426"/>
        <v>22534.842276541505</v>
      </c>
      <c r="AB2725" s="36">
        <f t="shared" si="427"/>
        <v>64353.632895266026</v>
      </c>
      <c r="AC2725" s="36">
        <f t="shared" si="428"/>
        <v>351806.35590227414</v>
      </c>
      <c r="AD2725" s="36">
        <f t="shared" si="429"/>
        <v>230568.0657576943</v>
      </c>
    </row>
    <row r="2726" spans="1:30" ht="14.25" customHeight="1" x14ac:dyDescent="0.25">
      <c r="A2726" s="16">
        <v>2710</v>
      </c>
      <c r="B2726" s="34">
        <v>0.28924345738597801</v>
      </c>
      <c r="C2726" s="34">
        <v>6.2387255353889198E-2</v>
      </c>
      <c r="D2726" s="34">
        <v>4.2456558805320399E-2</v>
      </c>
      <c r="E2726" s="34">
        <v>3.11220792733727E-2</v>
      </c>
      <c r="F2726" s="34">
        <v>1.4603626993429699E-2</v>
      </c>
      <c r="G2726" s="34">
        <v>0.17361961936452</v>
      </c>
      <c r="H2726" s="35">
        <v>1.0378811092917399</v>
      </c>
      <c r="I2726" s="34">
        <v>9.2332744572773795E-2</v>
      </c>
      <c r="J2726" s="34">
        <v>3.3001490604176099E-2</v>
      </c>
      <c r="K2726" s="36">
        <f>Inputs!$B$12*(1+$B2726)^4</f>
        <v>165764.29654132493</v>
      </c>
      <c r="L2726" s="36">
        <f t="shared" si="420"/>
        <v>16526.489132790342</v>
      </c>
      <c r="M2726" s="36">
        <f t="shared" si="421"/>
        <v>240020.48813923454</v>
      </c>
      <c r="N2726" s="37">
        <f>M2726/Inputs!$B$6</f>
        <v>365.88489045615023</v>
      </c>
      <c r="O2726" s="38">
        <f>IF(N2726&gt;Inputs!$B$4,1,0)</f>
        <v>0</v>
      </c>
      <c r="P2726" s="34">
        <f t="shared" si="422"/>
        <v>5.9331253968597696E-2</v>
      </c>
      <c r="Q2726" s="36">
        <f>Inputs!$B$12*(1+$B2726)^0*$C2726+Inputs!$B$29*(1+$D2726)^0*Inputs!$B$19+Inputs!$B$30*(1+$E2726)^0*Inputs!$B$20+Inputs!$B$31*(1+$F2726)^0*Inputs!$B$21+Inputs!$B$22*(1+Inputs!$B$23)^0</f>
        <v>11765.279348660275</v>
      </c>
      <c r="R2726" s="36">
        <f>Inputs!$B$12*(1+$B2726)^1*$C2726+Inputs!$B$29*(1+$D2726)^1*Inputs!$B$19+Inputs!$B$30*(1+$E2726)^1*Inputs!$B$20+Inputs!$B$31*(1+$F2726)^1*Inputs!$B$21+Inputs!$B$22*(1+Inputs!$B$23)^1</f>
        <v>13063.073002690588</v>
      </c>
      <c r="S2726" s="36">
        <f>Inputs!$B$12*(1+$B2726)^2*$C2726+Inputs!$B$29*(1+$D2726)^2*Inputs!$B$19+Inputs!$B$30*(1+$E2726)^2*Inputs!$B$20+Inputs!$B$31*(1+$F2726)^2*Inputs!$B$21+Inputs!$B$22*(1+Inputs!$B$23)^2</f>
        <v>14681.302581860491</v>
      </c>
      <c r="T2726" s="36">
        <f>Inputs!$B$12*(1+$B2726)^3*$C2726+Inputs!$B$29*(1+$D2726)^3*Inputs!$B$19+Inputs!$B$30*(1+$E2726)^3*Inputs!$B$20+Inputs!$B$31*(1+$F2726)^3*Inputs!$B$21+Inputs!$B$22*(1+Inputs!$B$23)^3</f>
        <v>16710.829308706481</v>
      </c>
      <c r="U2726" s="36">
        <f>Inputs!$B$12*(1+$B2726)^4*$C2726+Inputs!$B$29*(1+$D2726)^4*Inputs!$B$19+Inputs!$B$30*(1+$E2726)^4*Inputs!$B$20+Inputs!$B$31*(1+$F2726)^4*Inputs!$B$21+Inputs!$B$22*(1+Inputs!$B$23)^4</f>
        <v>19268.725822575332</v>
      </c>
      <c r="V2726" s="35">
        <f>Inputs!$B$13/(Q2726*(1-$G2726))</f>
        <v>1.3021213640458489</v>
      </c>
      <c r="W2726" s="36">
        <f>Inputs!$B$13</f>
        <v>12660</v>
      </c>
      <c r="X2726" s="36">
        <f t="shared" si="423"/>
        <v>13343.36485040652</v>
      </c>
      <c r="Y2726" s="36">
        <f t="shared" si="424"/>
        <v>14194.853290199153</v>
      </c>
      <c r="Z2726" s="36">
        <f t="shared" si="425"/>
        <v>15244.877267472843</v>
      </c>
      <c r="AA2726" s="36">
        <f t="shared" si="426"/>
        <v>16526.489132790342</v>
      </c>
      <c r="AB2726" s="36">
        <f t="shared" si="427"/>
        <v>54998.535323637814</v>
      </c>
      <c r="AC2726" s="36">
        <f t="shared" si="428"/>
        <v>287738.53183116257</v>
      </c>
      <c r="AD2726" s="36">
        <f t="shared" si="429"/>
        <v>185021.95281559671</v>
      </c>
    </row>
    <row r="2727" spans="1:30" ht="14.25" customHeight="1" x14ac:dyDescent="0.25">
      <c r="A2727" s="16">
        <v>2711</v>
      </c>
      <c r="B2727" s="34">
        <v>0.410551716449162</v>
      </c>
      <c r="C2727" s="34">
        <v>5.3541038386354697E-2</v>
      </c>
      <c r="D2727" s="34">
        <v>3.04247677540407E-2</v>
      </c>
      <c r="E2727" s="34">
        <v>5.2218174744939401E-2</v>
      </c>
      <c r="F2727" s="34">
        <v>1.8130816233735299E-2</v>
      </c>
      <c r="G2727" s="34">
        <v>0.15908061019561101</v>
      </c>
      <c r="H2727" s="35">
        <v>1.08741101300514</v>
      </c>
      <c r="I2727" s="34">
        <v>0.10924751138923</v>
      </c>
      <c r="J2727" s="34">
        <v>1.6477640600377499E-2</v>
      </c>
      <c r="K2727" s="36">
        <f>Inputs!$B$12*(1+$B2727)^4</f>
        <v>237523.89446709424</v>
      </c>
      <c r="L2727" s="36">
        <f t="shared" si="420"/>
        <v>19910.655856173231</v>
      </c>
      <c r="M2727" s="36">
        <f t="shared" si="421"/>
        <v>186871.10158993432</v>
      </c>
      <c r="N2727" s="37">
        <f>M2727/Inputs!$B$6</f>
        <v>284.86448413099743</v>
      </c>
      <c r="O2727" s="38">
        <f>IF(N2727&gt;Inputs!$B$4,1,0)</f>
        <v>0</v>
      </c>
      <c r="P2727" s="34">
        <f t="shared" si="422"/>
        <v>9.2769870788852501E-2</v>
      </c>
      <c r="Q2727" s="36">
        <f>Inputs!$B$12*(1+$B2727)^0*$C2727+Inputs!$B$29*(1+$D2727)^0*Inputs!$B$19+Inputs!$B$30*(1+$E2727)^0*Inputs!$B$20+Inputs!$B$31*(1+$F2727)^0*Inputs!$B$21+Inputs!$B$22*(1+Inputs!$B$23)^0</f>
        <v>11234.506330608205</v>
      </c>
      <c r="R2727" s="36">
        <f>Inputs!$B$12*(1+$B2727)^1*$C2727+Inputs!$B$29*(1+$D2727)^1*Inputs!$B$19+Inputs!$B$30*(1+$E2727)^1*Inputs!$B$20+Inputs!$B$31*(1+$F2727)^1*Inputs!$B$21+Inputs!$B$22*(1+Inputs!$B$23)^1</f>
        <v>12797.660619193211</v>
      </c>
      <c r="S2727" s="36">
        <f>Inputs!$B$12*(1+$B2727)^2*$C2727+Inputs!$B$29*(1+$D2727)^2*Inputs!$B$19+Inputs!$B$30*(1+$E2727)^2*Inputs!$B$20+Inputs!$B$31*(1+$F2727)^2*Inputs!$B$21+Inputs!$B$22*(1+Inputs!$B$23)^2</f>
        <v>14911.596215952093</v>
      </c>
      <c r="T2727" s="36">
        <f>Inputs!$B$12*(1+$B2727)^3*$C2727+Inputs!$B$29*(1+$D2727)^3*Inputs!$B$19+Inputs!$B$30*(1+$E2727)^3*Inputs!$B$20+Inputs!$B$31*(1+$F2727)^3*Inputs!$B$21+Inputs!$B$22*(1+Inputs!$B$23)^3</f>
        <v>17799.029377570208</v>
      </c>
      <c r="U2727" s="36">
        <f>Inputs!$B$12*(1+$B2727)^4*$C2727+Inputs!$B$29*(1+$D2727)^4*Inputs!$B$19+Inputs!$B$30*(1+$E2727)^4*Inputs!$B$20+Inputs!$B$31*(1+$F2727)^4*Inputs!$B$21+Inputs!$B$22*(1+Inputs!$B$23)^4</f>
        <v>21773.962584048772</v>
      </c>
      <c r="V2727" s="35">
        <f>Inputs!$B$13/(Q2727*(1-$G2727))</f>
        <v>1.3400634001241067</v>
      </c>
      <c r="W2727" s="36">
        <f>Inputs!$B$13</f>
        <v>12660</v>
      </c>
      <c r="X2727" s="36">
        <f t="shared" si="423"/>
        <v>13741.746908843337</v>
      </c>
      <c r="Y2727" s="36">
        <f t="shared" si="424"/>
        <v>15219.597489340465</v>
      </c>
      <c r="Z2727" s="36">
        <f t="shared" si="425"/>
        <v>17221.274278083802</v>
      </c>
      <c r="AA2727" s="36">
        <f t="shared" si="426"/>
        <v>19910.655856173231</v>
      </c>
      <c r="AB2727" s="36">
        <f t="shared" si="427"/>
        <v>56963.630360741139</v>
      </c>
      <c r="AC2727" s="36">
        <f t="shared" si="428"/>
        <v>218160.66267412546</v>
      </c>
      <c r="AD2727" s="36">
        <f t="shared" si="429"/>
        <v>129907.47122919319</v>
      </c>
    </row>
    <row r="2728" spans="1:30" ht="14.25" customHeight="1" x14ac:dyDescent="0.25">
      <c r="A2728" s="16">
        <v>2712</v>
      </c>
      <c r="B2728" s="34">
        <v>0.296545451312479</v>
      </c>
      <c r="C2728" s="34">
        <v>7.8504571773833007E-2</v>
      </c>
      <c r="D2728" s="34">
        <v>2.9245713558128002E-2</v>
      </c>
      <c r="E2728" s="34">
        <v>5.8087436418401799E-2</v>
      </c>
      <c r="F2728" s="34">
        <v>9.72457911382155E-3</v>
      </c>
      <c r="G2728" s="34">
        <v>0.210113253622839</v>
      </c>
      <c r="H2728" s="35">
        <v>0.97716308017325004</v>
      </c>
      <c r="I2728" s="34">
        <v>9.7046609578800999E-2</v>
      </c>
      <c r="J2728" s="34">
        <v>1.85740341852005E-2</v>
      </c>
      <c r="K2728" s="36">
        <f>Inputs!$B$12*(1+$B2728)^4</f>
        <v>169551.73330279181</v>
      </c>
      <c r="L2728" s="36">
        <f t="shared" si="420"/>
        <v>17182.371342153001</v>
      </c>
      <c r="M2728" s="36">
        <f t="shared" si="421"/>
        <v>195694.77243160049</v>
      </c>
      <c r="N2728" s="37">
        <f>M2728/Inputs!$B$6</f>
        <v>298.31520187743979</v>
      </c>
      <c r="O2728" s="38">
        <f>IF(N2728&gt;Inputs!$B$4,1,0)</f>
        <v>0</v>
      </c>
      <c r="P2728" s="34">
        <f t="shared" si="422"/>
        <v>7.8472575393600502E-2</v>
      </c>
      <c r="Q2728" s="36">
        <f>Inputs!$B$12*(1+$B2728)^0*$C2728+Inputs!$B$29*(1+$D2728)^0*Inputs!$B$19+Inputs!$B$30*(1+$E2728)^0*Inputs!$B$20+Inputs!$B$31*(1+$F2728)^0*Inputs!$B$21+Inputs!$B$22*(1+Inputs!$B$23)^0</f>
        <v>12732.318333856903</v>
      </c>
      <c r="R2728" s="36">
        <f>Inputs!$B$12*(1+$B2728)^1*$C2728+Inputs!$B$29*(1+$D2728)^1*Inputs!$B$19+Inputs!$B$30*(1+$E2728)^1*Inputs!$B$20+Inputs!$B$31*(1+$F2728)^1*Inputs!$B$21+Inputs!$B$22*(1+Inputs!$B$23)^1</f>
        <v>14346.308635504516</v>
      </c>
      <c r="S2728" s="36">
        <f>Inputs!$B$12*(1+$B2728)^2*$C2728+Inputs!$B$29*(1+$D2728)^2*Inputs!$B$19+Inputs!$B$30*(1+$E2728)^2*Inputs!$B$20+Inputs!$B$31*(1+$F2728)^2*Inputs!$B$21+Inputs!$B$22*(1+Inputs!$B$23)^2</f>
        <v>16384.165166601611</v>
      </c>
      <c r="T2728" s="36">
        <f>Inputs!$B$12*(1+$B2728)^3*$C2728+Inputs!$B$29*(1+$D2728)^3*Inputs!$B$19+Inputs!$B$30*(1+$E2728)^3*Inputs!$B$20+Inputs!$B$31*(1+$F2728)^3*Inputs!$B$21+Inputs!$B$22*(1+Inputs!$B$23)^3</f>
        <v>18969.238902107005</v>
      </c>
      <c r="U2728" s="36">
        <f>Inputs!$B$12*(1+$B2728)^4*$C2728+Inputs!$B$29*(1+$D2728)^4*Inputs!$B$19+Inputs!$B$30*(1+$E2728)^4*Inputs!$B$20+Inputs!$B$31*(1+$F2728)^4*Inputs!$B$21+Inputs!$B$22*(1+Inputs!$B$23)^4</f>
        <v>22261.33596904614</v>
      </c>
      <c r="V2728" s="35">
        <f>Inputs!$B$13/(Q2728*(1-$G2728))</f>
        <v>1.2588134963665909</v>
      </c>
      <c r="W2728" s="36">
        <f>Inputs!$B$13</f>
        <v>12660</v>
      </c>
      <c r="X2728" s="36">
        <f t="shared" si="423"/>
        <v>13466.910247472204</v>
      </c>
      <c r="Y2728" s="36">
        <f t="shared" si="424"/>
        <v>14468.596266653294</v>
      </c>
      <c r="Z2728" s="36">
        <f t="shared" si="425"/>
        <v>15696.403059872529</v>
      </c>
      <c r="AA2728" s="36">
        <f t="shared" si="426"/>
        <v>17182.371342153001</v>
      </c>
      <c r="AB2728" s="36">
        <f t="shared" si="427"/>
        <v>55338.315180487829</v>
      </c>
      <c r="AC2728" s="36">
        <f t="shared" si="428"/>
        <v>223027.18124212633</v>
      </c>
      <c r="AD2728" s="36">
        <f t="shared" si="429"/>
        <v>140356.45725111268</v>
      </c>
    </row>
    <row r="2729" spans="1:30" ht="14.25" customHeight="1" x14ac:dyDescent="0.25">
      <c r="A2729" s="16">
        <v>2713</v>
      </c>
      <c r="B2729" s="34">
        <v>0.386665800204881</v>
      </c>
      <c r="C2729" s="34">
        <v>6.2694376701426704E-2</v>
      </c>
      <c r="D2729" s="34">
        <v>2.1921547629890199E-2</v>
      </c>
      <c r="E2729" s="34">
        <v>3.6773187611586197E-2</v>
      </c>
      <c r="F2729" s="34">
        <v>9.2940483377768907E-3</v>
      </c>
      <c r="G2729" s="34">
        <v>0.19518435299935699</v>
      </c>
      <c r="H2729" s="35">
        <v>1.1572382849928999</v>
      </c>
      <c r="I2729" s="34">
        <v>8.94311654548966E-2</v>
      </c>
      <c r="J2729" s="34">
        <v>2.5869121043046402E-2</v>
      </c>
      <c r="K2729" s="36">
        <f>Inputs!$B$12*(1+$B2729)^4</f>
        <v>221839.29098386594</v>
      </c>
      <c r="L2729" s="36">
        <f t="shared" si="420"/>
        <v>20956.244731129766</v>
      </c>
      <c r="M2729" s="36">
        <f t="shared" si="421"/>
        <v>282111.91283808788</v>
      </c>
      <c r="N2729" s="37">
        <f>M2729/Inputs!$B$6</f>
        <v>430.04864761903639</v>
      </c>
      <c r="O2729" s="38">
        <f>IF(N2729&gt;Inputs!$B$4,1,0)</f>
        <v>1</v>
      </c>
      <c r="P2729" s="34">
        <f t="shared" si="422"/>
        <v>6.3562044411850205E-2</v>
      </c>
      <c r="Q2729" s="36">
        <f>Inputs!$B$12*(1+$B2729)^0*$C2729+Inputs!$B$29*(1+$D2729)^0*Inputs!$B$19+Inputs!$B$30*(1+$E2729)^0*Inputs!$B$20+Inputs!$B$31*(1+$F2729)^0*Inputs!$B$21+Inputs!$B$22*(1+Inputs!$B$23)^0</f>
        <v>11783.706629512522</v>
      </c>
      <c r="R2729" s="36">
        <f>Inputs!$B$12*(1+$B2729)^1*$C2729+Inputs!$B$29*(1+$D2729)^1*Inputs!$B$19+Inputs!$B$30*(1+$E2729)^1*Inputs!$B$20+Inputs!$B$31*(1+$F2729)^1*Inputs!$B$21+Inputs!$B$22*(1+Inputs!$B$23)^1</f>
        <v>13375.783408784137</v>
      </c>
      <c r="S2729" s="36">
        <f>Inputs!$B$12*(1+$B2729)^2*$C2729+Inputs!$B$29*(1+$D2729)^2*Inputs!$B$19+Inputs!$B$30*(1+$E2729)^2*Inputs!$B$20+Inputs!$B$31*(1+$F2729)^2*Inputs!$B$21+Inputs!$B$22*(1+Inputs!$B$23)^2</f>
        <v>15533.567715020516</v>
      </c>
      <c r="T2729" s="36">
        <f>Inputs!$B$12*(1+$B2729)^3*$C2729+Inputs!$B$29*(1+$D2729)^3*Inputs!$B$19+Inputs!$B$30*(1+$E2729)^3*Inputs!$B$20+Inputs!$B$31*(1+$F2729)^3*Inputs!$B$21+Inputs!$B$22*(1+Inputs!$B$23)^3</f>
        <v>18474.62452868111</v>
      </c>
      <c r="U2729" s="36">
        <f>Inputs!$B$12*(1+$B2729)^4*$C2729+Inputs!$B$29*(1+$D2729)^4*Inputs!$B$19+Inputs!$B$30*(1+$E2729)^4*Inputs!$B$20+Inputs!$B$31*(1+$F2729)^4*Inputs!$B$21+Inputs!$B$22*(1+Inputs!$B$23)^4</f>
        <v>22500.608196538516</v>
      </c>
      <c r="V2729" s="35">
        <f>Inputs!$B$13/(Q2729*(1-$G2729))</f>
        <v>1.3349204088761741</v>
      </c>
      <c r="W2729" s="36">
        <f>Inputs!$B$13</f>
        <v>12660</v>
      </c>
      <c r="X2729" s="36">
        <f t="shared" si="423"/>
        <v>13892.282519518018</v>
      </c>
      <c r="Y2729" s="36">
        <f t="shared" si="424"/>
        <v>15578.058273354263</v>
      </c>
      <c r="Z2729" s="36">
        <f t="shared" si="425"/>
        <v>17867.064653774883</v>
      </c>
      <c r="AA2729" s="36">
        <f t="shared" si="426"/>
        <v>20956.244731129766</v>
      </c>
      <c r="AB2729" s="36">
        <f t="shared" si="427"/>
        <v>61713.437067007195</v>
      </c>
      <c r="AC2729" s="36">
        <f t="shared" si="428"/>
        <v>338226.44569750514</v>
      </c>
      <c r="AD2729" s="36">
        <f t="shared" si="429"/>
        <v>220398.4757710807</v>
      </c>
    </row>
    <row r="2730" spans="1:30" ht="14.25" customHeight="1" x14ac:dyDescent="0.25">
      <c r="A2730" s="16">
        <v>2714</v>
      </c>
      <c r="B2730" s="34">
        <v>0.24903791404728701</v>
      </c>
      <c r="C2730" s="34">
        <v>8.5306617672250201E-2</v>
      </c>
      <c r="D2730" s="34">
        <v>3.0480993364877799E-2</v>
      </c>
      <c r="E2730" s="34">
        <v>4.3952672768317401E-2</v>
      </c>
      <c r="F2730" s="34">
        <v>1.48030223625202E-2</v>
      </c>
      <c r="G2730" s="34">
        <v>0.18366905977168199</v>
      </c>
      <c r="H2730" s="35">
        <v>1.0932895248107899</v>
      </c>
      <c r="I2730" s="34">
        <v>9.3556217000066902E-2</v>
      </c>
      <c r="J2730" s="34">
        <v>2.4978766654576601E-2</v>
      </c>
      <c r="K2730" s="36">
        <f>Inputs!$B$12*(1+$B2730)^4</f>
        <v>146033.91759783888</v>
      </c>
      <c r="L2730" s="36">
        <f t="shared" si="420"/>
        <v>19060.390957258827</v>
      </c>
      <c r="M2730" s="36">
        <f t="shared" si="421"/>
        <v>241017.43446624617</v>
      </c>
      <c r="N2730" s="37">
        <f>M2730/Inputs!$B$6</f>
        <v>367.40462571074113</v>
      </c>
      <c r="O2730" s="38">
        <f>IF(N2730&gt;Inputs!$B$4,1,0)</f>
        <v>0</v>
      </c>
      <c r="P2730" s="34">
        <f t="shared" si="422"/>
        <v>6.8577450345490301E-2</v>
      </c>
      <c r="Q2730" s="36">
        <f>Inputs!$B$12*(1+$B2730)^0*$C2730+Inputs!$B$29*(1+$D2730)^0*Inputs!$B$19+Inputs!$B$30*(1+$E2730)^0*Inputs!$B$20+Inputs!$B$31*(1+$F2730)^0*Inputs!$B$21+Inputs!$B$22*(1+Inputs!$B$23)^0</f>
        <v>13140.441087761934</v>
      </c>
      <c r="R2730" s="36">
        <f>Inputs!$B$12*(1+$B2730)^1*$C2730+Inputs!$B$29*(1+$D2730)^1*Inputs!$B$19+Inputs!$B$30*(1+$E2730)^1*Inputs!$B$20+Inputs!$B$31*(1+$F2730)^1*Inputs!$B$21+Inputs!$B$22*(1+Inputs!$B$23)^1</f>
        <v>14623.806822722738</v>
      </c>
      <c r="S2730" s="36">
        <f>Inputs!$B$12*(1+$B2730)^2*$C2730+Inputs!$B$29*(1+$D2730)^2*Inputs!$B$19+Inputs!$B$30*(1+$E2730)^2*Inputs!$B$20+Inputs!$B$31*(1+$F2730)^2*Inputs!$B$21+Inputs!$B$22*(1+Inputs!$B$23)^2</f>
        <v>16431.448265211733</v>
      </c>
      <c r="T2730" s="36">
        <f>Inputs!$B$12*(1+$B2730)^3*$C2730+Inputs!$B$29*(1+$D2730)^3*Inputs!$B$19+Inputs!$B$30*(1+$E2730)^3*Inputs!$B$20+Inputs!$B$31*(1+$F2730)^3*Inputs!$B$21+Inputs!$B$22*(1+Inputs!$B$23)^3</f>
        <v>18642.679713623751</v>
      </c>
      <c r="U2730" s="36">
        <f>Inputs!$B$12*(1+$B2730)^4*$C2730+Inputs!$B$29*(1+$D2730)^4*Inputs!$B$19+Inputs!$B$30*(1+$E2730)^4*Inputs!$B$20+Inputs!$B$31*(1+$F2730)^4*Inputs!$B$21+Inputs!$B$22*(1+Inputs!$B$23)^4</f>
        <v>21356.513775547348</v>
      </c>
      <c r="V2730" s="35">
        <f>Inputs!$B$13/(Q2730*(1-$G2730))</f>
        <v>1.1802051486228751</v>
      </c>
      <c r="W2730" s="36">
        <f>Inputs!$B$13</f>
        <v>12660</v>
      </c>
      <c r="X2730" s="36">
        <f t="shared" si="423"/>
        <v>13829.734118257096</v>
      </c>
      <c r="Y2730" s="36">
        <f t="shared" si="424"/>
        <v>15247.759959599107</v>
      </c>
      <c r="Z2730" s="36">
        <f t="shared" si="425"/>
        <v>16969.015319135808</v>
      </c>
      <c r="AA2730" s="36">
        <f t="shared" si="426"/>
        <v>19060.390957258827</v>
      </c>
      <c r="AB2730" s="36">
        <f t="shared" si="427"/>
        <v>58854.602633632487</v>
      </c>
      <c r="AC2730" s="36">
        <f t="shared" si="428"/>
        <v>284882.21590189129</v>
      </c>
      <c r="AD2730" s="36">
        <f t="shared" si="429"/>
        <v>182162.83183261368</v>
      </c>
    </row>
    <row r="2731" spans="1:30" ht="14.25" customHeight="1" x14ac:dyDescent="0.25">
      <c r="A2731" s="16">
        <v>2715</v>
      </c>
      <c r="B2731" s="34">
        <v>0.41705146785277503</v>
      </c>
      <c r="C2731" s="34">
        <v>0.10415597938599599</v>
      </c>
      <c r="D2731" s="34">
        <v>2.17334325691384E-2</v>
      </c>
      <c r="E2731" s="34">
        <v>3.2450565916318598E-2</v>
      </c>
      <c r="F2731" s="34">
        <v>1.5408158912939699E-2</v>
      </c>
      <c r="G2731" s="34">
        <v>0.18808889513024199</v>
      </c>
      <c r="H2731" s="35">
        <v>1.1122383043273101</v>
      </c>
      <c r="I2731" s="34">
        <v>9.1796593576116803E-2</v>
      </c>
      <c r="J2731" s="34">
        <v>1.9567531375632399E-2</v>
      </c>
      <c r="K2731" s="36">
        <f>Inputs!$B$12*(1+$B2731)^4</f>
        <v>241932.24055145483</v>
      </c>
      <c r="L2731" s="36">
        <f t="shared" si="420"/>
        <v>30572.386511942121</v>
      </c>
      <c r="M2731" s="36">
        <f t="shared" si="421"/>
        <v>353199.70848639484</v>
      </c>
      <c r="N2731" s="37">
        <f>M2731/Inputs!$B$6</f>
        <v>538.41418976584578</v>
      </c>
      <c r="O2731" s="38">
        <f>IF(N2731&gt;Inputs!$B$4,1,0)</f>
        <v>1</v>
      </c>
      <c r="P2731" s="34">
        <f t="shared" si="422"/>
        <v>7.2229062200484404E-2</v>
      </c>
      <c r="Q2731" s="36">
        <f>Inputs!$B$12*(1+$B2731)^0*$C2731+Inputs!$B$29*(1+$D2731)^0*Inputs!$B$19+Inputs!$B$30*(1+$E2731)^0*Inputs!$B$20+Inputs!$B$31*(1+$F2731)^0*Inputs!$B$21+Inputs!$B$22*(1+Inputs!$B$23)^0</f>
        <v>14271.402790586682</v>
      </c>
      <c r="R2731" s="36">
        <f>Inputs!$B$12*(1+$B2731)^1*$C2731+Inputs!$B$29*(1+$D2731)^1*Inputs!$B$19+Inputs!$B$30*(1+$E2731)^1*Inputs!$B$20+Inputs!$B$31*(1+$F2731)^1*Inputs!$B$21+Inputs!$B$22*(1+Inputs!$B$23)^1</f>
        <v>17031.39835448243</v>
      </c>
      <c r="S2731" s="36">
        <f>Inputs!$B$12*(1+$B2731)^2*$C2731+Inputs!$B$29*(1+$D2731)^2*Inputs!$B$19+Inputs!$B$30*(1+$E2731)^2*Inputs!$B$20+Inputs!$B$31*(1+$F2731)^2*Inputs!$B$21+Inputs!$B$22*(1+Inputs!$B$23)^2</f>
        <v>20881.559971638868</v>
      </c>
      <c r="T2731" s="36">
        <f>Inputs!$B$12*(1+$B2731)^3*$C2731+Inputs!$B$29*(1+$D2731)^3*Inputs!$B$19+Inputs!$B$30*(1+$E2731)^3*Inputs!$B$20+Inputs!$B$31*(1+$F2731)^3*Inputs!$B$21+Inputs!$B$22*(1+Inputs!$B$23)^3</f>
        <v>26275.28121592071</v>
      </c>
      <c r="U2731" s="36">
        <f>Inputs!$B$12*(1+$B2731)^4*$C2731+Inputs!$B$29*(1+$D2731)^4*Inputs!$B$19+Inputs!$B$30*(1+$E2731)^4*Inputs!$B$20+Inputs!$B$31*(1+$F2731)^4*Inputs!$B$21+Inputs!$B$22*(1+Inputs!$B$23)^4</f>
        <v>33855.015143146346</v>
      </c>
      <c r="V2731" s="35">
        <f>Inputs!$B$13/(Q2731*(1-$G2731))</f>
        <v>1.0925933692265621</v>
      </c>
      <c r="W2731" s="36">
        <f>Inputs!$B$13</f>
        <v>12660</v>
      </c>
      <c r="X2731" s="36">
        <f t="shared" si="423"/>
        <v>15176.273297595457</v>
      </c>
      <c r="Y2731" s="36">
        <f t="shared" si="424"/>
        <v>18690.325496050165</v>
      </c>
      <c r="Z2731" s="36">
        <f t="shared" si="425"/>
        <v>23622.821670362569</v>
      </c>
      <c r="AA2731" s="36">
        <f t="shared" si="426"/>
        <v>30572.386511942121</v>
      </c>
      <c r="AB2731" s="36">
        <f t="shared" si="427"/>
        <v>75020.487084936278</v>
      </c>
      <c r="AC2731" s="36">
        <f t="shared" si="428"/>
        <v>431552.22696541483</v>
      </c>
      <c r="AD2731" s="36">
        <f t="shared" si="429"/>
        <v>278179.22140145855</v>
      </c>
    </row>
    <row r="2732" spans="1:30" ht="14.25" customHeight="1" x14ac:dyDescent="0.25">
      <c r="A2732" s="16">
        <v>2716</v>
      </c>
      <c r="B2732" s="34">
        <v>0.17698006991922899</v>
      </c>
      <c r="C2732" s="34">
        <v>9.6588531248316803E-2</v>
      </c>
      <c r="D2732" s="34">
        <v>4.3219844169148099E-2</v>
      </c>
      <c r="E2732" s="34">
        <v>6.17035816230578E-2</v>
      </c>
      <c r="F2732" s="34">
        <v>2.4751930466275E-2</v>
      </c>
      <c r="G2732" s="34">
        <v>0.174694500491195</v>
      </c>
      <c r="H2732" s="35">
        <v>1.1354631682315299</v>
      </c>
      <c r="I2732" s="34">
        <v>0.10468612313817401</v>
      </c>
      <c r="J2732" s="34">
        <v>3.0411424017789099E-2</v>
      </c>
      <c r="K2732" s="36">
        <f>Inputs!$B$12*(1+$B2732)^4</f>
        <v>115140.38729916794</v>
      </c>
      <c r="L2732" s="36">
        <f t="shared" si="420"/>
        <v>19309.927931115748</v>
      </c>
      <c r="M2732" s="36">
        <f t="shared" si="421"/>
        <v>220615.18167718043</v>
      </c>
      <c r="N2732" s="37">
        <f>M2732/Inputs!$B$6</f>
        <v>336.30363060545795</v>
      </c>
      <c r="O2732" s="38">
        <f>IF(N2732&gt;Inputs!$B$4,1,0)</f>
        <v>0</v>
      </c>
      <c r="P2732" s="34">
        <f t="shared" si="422"/>
        <v>7.427469912038491E-2</v>
      </c>
      <c r="Q2732" s="36">
        <f>Inputs!$B$12*(1+$B2732)^0*$C2732+Inputs!$B$29*(1+$D2732)^0*Inputs!$B$19+Inputs!$B$30*(1+$E2732)^0*Inputs!$B$20+Inputs!$B$31*(1+$F2732)^0*Inputs!$B$21+Inputs!$B$22*(1+Inputs!$B$23)^0</f>
        <v>13817.355902325929</v>
      </c>
      <c r="R2732" s="36">
        <f>Inputs!$B$12*(1+$B2732)^1*$C2732+Inputs!$B$29*(1+$D2732)^1*Inputs!$B$19+Inputs!$B$30*(1+$E2732)^1*Inputs!$B$20+Inputs!$B$31*(1+$F2732)^1*Inputs!$B$21+Inputs!$B$22*(1+Inputs!$B$23)^1</f>
        <v>15183.183420124016</v>
      </c>
      <c r="S2732" s="36">
        <f>Inputs!$B$12*(1+$B2732)^2*$C2732+Inputs!$B$29*(1+$D2732)^2*Inputs!$B$19+Inputs!$B$30*(1+$E2732)^2*Inputs!$B$20+Inputs!$B$31*(1+$F2732)^2*Inputs!$B$21+Inputs!$B$22*(1+Inputs!$B$23)^2</f>
        <v>16746.945874367168</v>
      </c>
      <c r="T2732" s="36">
        <f>Inputs!$B$12*(1+$B2732)^3*$C2732+Inputs!$B$29*(1+$D2732)^3*Inputs!$B$19+Inputs!$B$30*(1+$E2732)^3*Inputs!$B$20+Inputs!$B$31*(1+$F2732)^3*Inputs!$B$21+Inputs!$B$22*(1+Inputs!$B$23)^3</f>
        <v>18541.631160735975</v>
      </c>
      <c r="U2732" s="36">
        <f>Inputs!$B$12*(1+$B2732)^4*$C2732+Inputs!$B$29*(1+$D2732)^4*Inputs!$B$19+Inputs!$B$30*(1+$E2732)^4*Inputs!$B$20+Inputs!$B$31*(1+$F2732)^4*Inputs!$B$21+Inputs!$B$22*(1+Inputs!$B$23)^4</f>
        <v>20605.960478420846</v>
      </c>
      <c r="V2732" s="35">
        <f>Inputs!$B$13/(Q2732*(1-$G2732))</f>
        <v>1.1101815932192092</v>
      </c>
      <c r="W2732" s="36">
        <f>Inputs!$B$13</f>
        <v>12660</v>
      </c>
      <c r="X2732" s="36">
        <f t="shared" si="423"/>
        <v>13990.623771444765</v>
      </c>
      <c r="Y2732" s="36">
        <f t="shared" si="424"/>
        <v>15518.917215747682</v>
      </c>
      <c r="Z2732" s="36">
        <f t="shared" si="425"/>
        <v>17278.718786246944</v>
      </c>
      <c r="AA2732" s="36">
        <f t="shared" si="426"/>
        <v>19309.927931115748</v>
      </c>
      <c r="AB2732" s="36">
        <f t="shared" si="427"/>
        <v>57777.120015602733</v>
      </c>
      <c r="AC2732" s="36">
        <f t="shared" si="428"/>
        <v>267886.2462294515</v>
      </c>
      <c r="AD2732" s="36">
        <f t="shared" si="429"/>
        <v>162838.0616615777</v>
      </c>
    </row>
    <row r="2733" spans="1:30" ht="14.25" customHeight="1" x14ac:dyDescent="0.25">
      <c r="A2733" s="16">
        <v>2717</v>
      </c>
      <c r="B2733" s="34">
        <v>0.21169559478756</v>
      </c>
      <c r="C2733" s="34">
        <v>0.103351298579411</v>
      </c>
      <c r="D2733" s="34">
        <v>2.6456667370454101E-2</v>
      </c>
      <c r="E2733" s="34">
        <v>7.0129843392615798E-2</v>
      </c>
      <c r="F2733" s="34">
        <v>2.3526756472971401E-2</v>
      </c>
      <c r="G2733" s="34">
        <v>0.18116100169839799</v>
      </c>
      <c r="H2733" s="35">
        <v>0.989486501768156</v>
      </c>
      <c r="I2733" s="34">
        <v>0.10147526521896599</v>
      </c>
      <c r="J2733" s="34">
        <v>2.6930695408360499E-2</v>
      </c>
      <c r="K2733" s="36">
        <f>Inputs!$B$12*(1+$B2733)^4</f>
        <v>129337.76928502573</v>
      </c>
      <c r="L2733" s="36">
        <f t="shared" si="420"/>
        <v>18380.488898037565</v>
      </c>
      <c r="M2733" s="36">
        <f t="shared" si="421"/>
        <v>212930.3142397067</v>
      </c>
      <c r="N2733" s="37">
        <f>M2733/Inputs!$B$6</f>
        <v>324.58889365808949</v>
      </c>
      <c r="O2733" s="38">
        <f>IF(N2733&gt;Inputs!$B$4,1,0)</f>
        <v>0</v>
      </c>
      <c r="P2733" s="34">
        <f t="shared" si="422"/>
        <v>7.454456981060549E-2</v>
      </c>
      <c r="Q2733" s="36">
        <f>Inputs!$B$12*(1+$B2733)^0*$C2733+Inputs!$B$29*(1+$D2733)^0*Inputs!$B$19+Inputs!$B$30*(1+$E2733)^0*Inputs!$B$20+Inputs!$B$31*(1+$F2733)^0*Inputs!$B$21+Inputs!$B$22*(1+Inputs!$B$23)^0</f>
        <v>14223.121942191581</v>
      </c>
      <c r="R2733" s="36">
        <f>Inputs!$B$12*(1+$B2733)^1*$C2733+Inputs!$B$29*(1+$D2733)^1*Inputs!$B$19+Inputs!$B$30*(1+$E2733)^1*Inputs!$B$20+Inputs!$B$31*(1+$F2733)^1*Inputs!$B$21+Inputs!$B$22*(1+Inputs!$B$23)^1</f>
        <v>15836.36047488073</v>
      </c>
      <c r="S2733" s="36">
        <f>Inputs!$B$12*(1+$B2733)^2*$C2733+Inputs!$B$29*(1+$D2733)^2*Inputs!$B$19+Inputs!$B$30*(1+$E2733)^2*Inputs!$B$20+Inputs!$B$31*(1+$F2733)^2*Inputs!$B$21+Inputs!$B$22*(1+Inputs!$B$23)^2</f>
        <v>17742.583624457267</v>
      </c>
      <c r="T2733" s="36">
        <f>Inputs!$B$12*(1+$B2733)^3*$C2733+Inputs!$B$29*(1+$D2733)^3*Inputs!$B$19+Inputs!$B$30*(1+$E2733)^3*Inputs!$B$20+Inputs!$B$31*(1+$F2733)^3*Inputs!$B$21+Inputs!$B$22*(1+Inputs!$B$23)^3</f>
        <v>20001.545500152388</v>
      </c>
      <c r="U2733" s="36">
        <f>Inputs!$B$12*(1+$B2733)^4*$C2733+Inputs!$B$29*(1+$D2733)^4*Inputs!$B$19+Inputs!$B$30*(1+$E2733)^4*Inputs!$B$20+Inputs!$B$31*(1+$F2733)^4*Inputs!$B$21+Inputs!$B$22*(1+Inputs!$B$23)^4</f>
        <v>22685.516228910921</v>
      </c>
      <c r="V2733" s="35">
        <f>Inputs!$B$13/(Q2733*(1-$G2733))</f>
        <v>1.0870268059228736</v>
      </c>
      <c r="W2733" s="36">
        <f>Inputs!$B$13</f>
        <v>12660</v>
      </c>
      <c r="X2733" s="36">
        <f t="shared" si="423"/>
        <v>13779.731767032203</v>
      </c>
      <c r="Y2733" s="36">
        <f t="shared" si="424"/>
        <v>15084.124288665125</v>
      </c>
      <c r="Z2733" s="36">
        <f t="shared" si="425"/>
        <v>16605.234814053772</v>
      </c>
      <c r="AA2733" s="36">
        <f t="shared" si="426"/>
        <v>18380.488898037565</v>
      </c>
      <c r="AB2733" s="36">
        <f t="shared" si="427"/>
        <v>56756.421294414256</v>
      </c>
      <c r="AC2733" s="36">
        <f t="shared" si="428"/>
        <v>253210.77435907267</v>
      </c>
      <c r="AD2733" s="36">
        <f t="shared" si="429"/>
        <v>156173.89294529243</v>
      </c>
    </row>
    <row r="2734" spans="1:30" ht="14.25" customHeight="1" x14ac:dyDescent="0.25">
      <c r="A2734" s="16">
        <v>2718</v>
      </c>
      <c r="B2734" s="34">
        <v>0.22513356294626699</v>
      </c>
      <c r="C2734" s="34">
        <v>7.5674106555548695E-2</v>
      </c>
      <c r="D2734" s="34">
        <v>1.52444657926382E-2</v>
      </c>
      <c r="E2734" s="34">
        <v>5.3698518415028998E-2</v>
      </c>
      <c r="F2734" s="34">
        <v>2.37300678201454E-2</v>
      </c>
      <c r="G2734" s="34">
        <v>0.17770569403758699</v>
      </c>
      <c r="H2734" s="35">
        <v>1.03782559416039</v>
      </c>
      <c r="I2734" s="34">
        <v>9.6965002425892594E-2</v>
      </c>
      <c r="J2734" s="34">
        <v>2.49467046115892E-2</v>
      </c>
      <c r="K2734" s="36">
        <f>Inputs!$B$12*(1+$B2734)^4</f>
        <v>135171.45887680212</v>
      </c>
      <c r="L2734" s="36">
        <f t="shared" si="420"/>
        <v>16382.016622761626</v>
      </c>
      <c r="M2734" s="36">
        <f t="shared" si="421"/>
        <v>201047.34653822251</v>
      </c>
      <c r="N2734" s="37">
        <f>M2734/Inputs!$B$6</f>
        <v>306.4746136253392</v>
      </c>
      <c r="O2734" s="38">
        <f>IF(N2734&gt;Inputs!$B$4,1,0)</f>
        <v>0</v>
      </c>
      <c r="P2734" s="34">
        <f t="shared" si="422"/>
        <v>7.2018297814303397E-2</v>
      </c>
      <c r="Q2734" s="36">
        <f>Inputs!$B$12*(1+$B2734)^0*$C2734+Inputs!$B$29*(1+$D2734)^0*Inputs!$B$19+Inputs!$B$30*(1+$E2734)^0*Inputs!$B$20+Inputs!$B$31*(1+$F2734)^0*Inputs!$B$21+Inputs!$B$22*(1+Inputs!$B$23)^0</f>
        <v>12562.490420759845</v>
      </c>
      <c r="R2734" s="36">
        <f>Inputs!$B$12*(1+$B2734)^1*$C2734+Inputs!$B$29*(1+$D2734)^1*Inputs!$B$19+Inputs!$B$30*(1+$E2734)^1*Inputs!$B$20+Inputs!$B$31*(1+$F2734)^1*Inputs!$B$21+Inputs!$B$22*(1+Inputs!$B$23)^1</f>
        <v>13807.877799629598</v>
      </c>
      <c r="S2734" s="36">
        <f>Inputs!$B$12*(1+$B2734)^2*$C2734+Inputs!$B$29*(1+$D2734)^2*Inputs!$B$19+Inputs!$B$30*(1+$E2734)^2*Inputs!$B$20+Inputs!$B$31*(1+$F2734)^2*Inputs!$B$21+Inputs!$B$22*(1+Inputs!$B$23)^2</f>
        <v>15291.874733473534</v>
      </c>
      <c r="T2734" s="36">
        <f>Inputs!$B$12*(1+$B2734)^3*$C2734+Inputs!$B$29*(1+$D2734)^3*Inputs!$B$19+Inputs!$B$30*(1+$E2734)^3*Inputs!$B$20+Inputs!$B$31*(1+$F2734)^3*Inputs!$B$21+Inputs!$B$22*(1+Inputs!$B$23)^3</f>
        <v>17066.690493311449</v>
      </c>
      <c r="U2734" s="36">
        <f>Inputs!$B$12*(1+$B2734)^4*$C2734+Inputs!$B$29*(1+$D2734)^4*Inputs!$B$19+Inputs!$B$30*(1+$E2734)^4*Inputs!$B$20+Inputs!$B$31*(1+$F2734)^4*Inputs!$B$21+Inputs!$B$22*(1+Inputs!$B$23)^4</f>
        <v>19196.219291791916</v>
      </c>
      <c r="V2734" s="35">
        <f>Inputs!$B$13/(Q2734*(1-$G2734))</f>
        <v>1.225548997685991</v>
      </c>
      <c r="W2734" s="36">
        <f>Inputs!$B$13</f>
        <v>12660</v>
      </c>
      <c r="X2734" s="36">
        <f t="shared" si="423"/>
        <v>13382.194610969218</v>
      </c>
      <c r="Y2734" s="36">
        <f t="shared" si="424"/>
        <v>14230.3130887017</v>
      </c>
      <c r="Z2734" s="36">
        <f t="shared" si="425"/>
        <v>15223.301007583312</v>
      </c>
      <c r="AA2734" s="36">
        <f t="shared" si="426"/>
        <v>16382.016622761626</v>
      </c>
      <c r="AB2734" s="36">
        <f t="shared" si="427"/>
        <v>54269.019621662868</v>
      </c>
      <c r="AC2734" s="36">
        <f t="shared" si="428"/>
        <v>233144.83210483546</v>
      </c>
      <c r="AD2734" s="36">
        <f t="shared" si="429"/>
        <v>146778.32691655963</v>
      </c>
    </row>
    <row r="2735" spans="1:30" ht="14.25" customHeight="1" x14ac:dyDescent="0.25">
      <c r="A2735" s="16">
        <v>2719</v>
      </c>
      <c r="B2735" s="34">
        <v>0.25813153242819697</v>
      </c>
      <c r="C2735" s="34">
        <v>8.1601296572861401E-2</v>
      </c>
      <c r="D2735" s="34">
        <v>2.0783203561228199E-2</v>
      </c>
      <c r="E2735" s="34">
        <v>2.3662434382014302E-2</v>
      </c>
      <c r="F2735" s="34">
        <v>2.47114159128567E-2</v>
      </c>
      <c r="G2735" s="34">
        <v>0.20350799281236101</v>
      </c>
      <c r="H2735" s="35">
        <v>1.0748007195071201</v>
      </c>
      <c r="I2735" s="34">
        <v>0.105747721245724</v>
      </c>
      <c r="J2735" s="34">
        <v>2.5447324312464902E-2</v>
      </c>
      <c r="K2735" s="36">
        <f>Inputs!$B$12*(1+$B2735)^4</f>
        <v>150333.38591310152</v>
      </c>
      <c r="L2735" s="36">
        <f t="shared" si="420"/>
        <v>17971.258834286877</v>
      </c>
      <c r="M2735" s="36">
        <f t="shared" si="421"/>
        <v>194093.85586976487</v>
      </c>
      <c r="N2735" s="37">
        <f>M2735/Inputs!$B$6</f>
        <v>295.87478028927569</v>
      </c>
      <c r="O2735" s="38">
        <f>IF(N2735&gt;Inputs!$B$4,1,0)</f>
        <v>0</v>
      </c>
      <c r="P2735" s="34">
        <f t="shared" si="422"/>
        <v>8.0300396933259105E-2</v>
      </c>
      <c r="Q2735" s="36">
        <f>Inputs!$B$12*(1+$B2735)^0*$C2735+Inputs!$B$29*(1+$D2735)^0*Inputs!$B$19+Inputs!$B$30*(1+$E2735)^0*Inputs!$B$20+Inputs!$B$31*(1+$F2735)^0*Inputs!$B$21+Inputs!$B$22*(1+Inputs!$B$23)^0</f>
        <v>12918.121821798606</v>
      </c>
      <c r="R2735" s="36">
        <f>Inputs!$B$12*(1+$B2735)^1*$C2735+Inputs!$B$29*(1+$D2735)^1*Inputs!$B$19+Inputs!$B$30*(1+$E2735)^1*Inputs!$B$20+Inputs!$B$31*(1+$F2735)^1*Inputs!$B$21+Inputs!$B$22*(1+Inputs!$B$23)^1</f>
        <v>14352.434502772925</v>
      </c>
      <c r="S2735" s="36">
        <f>Inputs!$B$12*(1+$B2735)^2*$C2735+Inputs!$B$29*(1+$D2735)^2*Inputs!$B$19+Inputs!$B$30*(1+$E2735)^2*Inputs!$B$20+Inputs!$B$31*(1+$F2735)^2*Inputs!$B$21+Inputs!$B$22*(1+Inputs!$B$23)^2</f>
        <v>16116.498368886972</v>
      </c>
      <c r="T2735" s="36">
        <f>Inputs!$B$12*(1+$B2735)^3*$C2735+Inputs!$B$29*(1+$D2735)^3*Inputs!$B$19+Inputs!$B$30*(1+$E2735)^3*Inputs!$B$20+Inputs!$B$31*(1+$F2735)^3*Inputs!$B$21+Inputs!$B$22*(1+Inputs!$B$23)^3</f>
        <v>18294.593809868733</v>
      </c>
      <c r="U2735" s="36">
        <f>Inputs!$B$12*(1+$B2735)^4*$C2735+Inputs!$B$29*(1+$D2735)^4*Inputs!$B$19+Inputs!$B$30*(1+$E2735)^4*Inputs!$B$20+Inputs!$B$31*(1+$F2735)^4*Inputs!$B$21+Inputs!$B$22*(1+Inputs!$B$23)^4</f>
        <v>20992.7400855833</v>
      </c>
      <c r="V2735" s="35">
        <f>Inputs!$B$13/(Q2735*(1-$G2735))</f>
        <v>1.2304186574225695</v>
      </c>
      <c r="W2735" s="36">
        <f>Inputs!$B$13</f>
        <v>12660</v>
      </c>
      <c r="X2735" s="36">
        <f t="shared" si="423"/>
        <v>13620.912662981847</v>
      </c>
      <c r="Y2735" s="36">
        <f t="shared" si="424"/>
        <v>14795.661143971718</v>
      </c>
      <c r="Z2735" s="36">
        <f t="shared" si="425"/>
        <v>16228.352867702375</v>
      </c>
      <c r="AA2735" s="36">
        <f t="shared" si="426"/>
        <v>17971.258834286877</v>
      </c>
      <c r="AB2735" s="36">
        <f t="shared" si="427"/>
        <v>55260.475478748165</v>
      </c>
      <c r="AC2735" s="36">
        <f t="shared" si="428"/>
        <v>229495.49429329671</v>
      </c>
      <c r="AD2735" s="36">
        <f t="shared" si="429"/>
        <v>138833.38039101672</v>
      </c>
    </row>
    <row r="2736" spans="1:30" ht="14.25" customHeight="1" x14ac:dyDescent="0.25">
      <c r="A2736" s="16">
        <v>2720</v>
      </c>
      <c r="B2736" s="34">
        <v>0.345077599948658</v>
      </c>
      <c r="C2736" s="34">
        <v>8.2125120726840001E-2</v>
      </c>
      <c r="D2736" s="34">
        <v>3.10560307048439E-2</v>
      </c>
      <c r="E2736" s="34">
        <v>4.0300277403147698E-2</v>
      </c>
      <c r="F2736" s="34">
        <v>2.6574119415561499E-2</v>
      </c>
      <c r="G2736" s="34">
        <v>0.197964105527935</v>
      </c>
      <c r="H2736" s="35">
        <v>1.1106173985855301</v>
      </c>
      <c r="I2736" s="34">
        <v>9.4654913953105893E-2</v>
      </c>
      <c r="J2736" s="34">
        <v>2.8615212113871E-2</v>
      </c>
      <c r="K2736" s="36">
        <f>Inputs!$B$12*(1+$B2736)^4</f>
        <v>196399.60570308147</v>
      </c>
      <c r="L2736" s="36">
        <f t="shared" si="420"/>
        <v>22465.693512882073</v>
      </c>
      <c r="M2736" s="36">
        <f t="shared" si="421"/>
        <v>286028.66974654142</v>
      </c>
      <c r="N2736" s="37">
        <f>M2736/Inputs!$B$6</f>
        <v>436.01931363802044</v>
      </c>
      <c r="O2736" s="38">
        <f>IF(N2736&gt;Inputs!$B$4,1,0)</f>
        <v>1</v>
      </c>
      <c r="P2736" s="34">
        <f t="shared" si="422"/>
        <v>6.6039701839234896E-2</v>
      </c>
      <c r="Q2736" s="36">
        <f>Inputs!$B$12*(1+$B2736)^0*$C2736+Inputs!$B$29*(1+$D2736)^0*Inputs!$B$19+Inputs!$B$30*(1+$E2736)^0*Inputs!$B$20+Inputs!$B$31*(1+$F2736)^0*Inputs!$B$21+Inputs!$B$22*(1+Inputs!$B$23)^0</f>
        <v>12949.551271037322</v>
      </c>
      <c r="R2736" s="36">
        <f>Inputs!$B$12*(1+$B2736)^1*$C2736+Inputs!$B$29*(1+$D2736)^1*Inputs!$B$19+Inputs!$B$30*(1+$E2736)^1*Inputs!$B$20+Inputs!$B$31*(1+$F2736)^1*Inputs!$B$21+Inputs!$B$22*(1+Inputs!$B$23)^1</f>
        <v>14904.464777446119</v>
      </c>
      <c r="S2736" s="36">
        <f>Inputs!$B$12*(1+$B2736)^2*$C2736+Inputs!$B$29*(1+$D2736)^2*Inputs!$B$19+Inputs!$B$30*(1+$E2736)^2*Inputs!$B$20+Inputs!$B$31*(1+$F2736)^2*Inputs!$B$21+Inputs!$B$22*(1+Inputs!$B$23)^2</f>
        <v>17454.514308448604</v>
      </c>
      <c r="T2736" s="36">
        <f>Inputs!$B$12*(1+$B2736)^3*$C2736+Inputs!$B$29*(1+$D2736)^3*Inputs!$B$19+Inputs!$B$30*(1+$E2736)^3*Inputs!$B$20+Inputs!$B$31*(1+$F2736)^3*Inputs!$B$21+Inputs!$B$22*(1+Inputs!$B$23)^3</f>
        <v>20802.463445191366</v>
      </c>
      <c r="U2736" s="36">
        <f>Inputs!$B$12*(1+$B2736)^4*$C2736+Inputs!$B$29*(1+$D2736)^4*Inputs!$B$19+Inputs!$B$30*(1+$E2736)^4*Inputs!$B$20+Inputs!$B$31*(1+$F2736)^4*Inputs!$B$21+Inputs!$B$22*(1+Inputs!$B$23)^4</f>
        <v>25220.956426270564</v>
      </c>
      <c r="V2736" s="35">
        <f>Inputs!$B$13/(Q2736*(1-$G2736))</f>
        <v>1.2189480052422348</v>
      </c>
      <c r="W2736" s="36">
        <f>Inputs!$B$13</f>
        <v>12660</v>
      </c>
      <c r="X2736" s="36">
        <f t="shared" si="423"/>
        <v>14247.458009389911</v>
      </c>
      <c r="Y2736" s="36">
        <f t="shared" si="424"/>
        <v>16305.96426243462</v>
      </c>
      <c r="Z2736" s="36">
        <f t="shared" si="425"/>
        <v>18981.754406110984</v>
      </c>
      <c r="AA2736" s="36">
        <f t="shared" si="426"/>
        <v>22465.693512882073</v>
      </c>
      <c r="AB2736" s="36">
        <f t="shared" si="427"/>
        <v>63399.783389186166</v>
      </c>
      <c r="AC2736" s="36">
        <f t="shared" si="428"/>
        <v>349919.11614460638</v>
      </c>
      <c r="AD2736" s="36">
        <f t="shared" si="429"/>
        <v>222628.88635735525</v>
      </c>
    </row>
    <row r="2737" spans="1:30" ht="14.25" customHeight="1" x14ac:dyDescent="0.25">
      <c r="A2737" s="16">
        <v>2721</v>
      </c>
      <c r="B2737" s="34">
        <v>0.31228409425770798</v>
      </c>
      <c r="C2737" s="34">
        <v>5.8731611419373997E-2</v>
      </c>
      <c r="D2737" s="34">
        <v>4.7724721123068303E-2</v>
      </c>
      <c r="E2737" s="34">
        <v>7.48440237490786E-2</v>
      </c>
      <c r="F2737" s="34">
        <v>1.41491618443842E-2</v>
      </c>
      <c r="G2737" s="34">
        <v>0.176101976502505</v>
      </c>
      <c r="H2737" s="35">
        <v>1.09141914711185</v>
      </c>
      <c r="I2737" s="34">
        <v>0.102884024141145</v>
      </c>
      <c r="J2737" s="34">
        <v>1.9428999021815399E-2</v>
      </c>
      <c r="K2737" s="36">
        <f>Inputs!$B$12*(1+$B2737)^4</f>
        <v>177935.54386188005</v>
      </c>
      <c r="L2737" s="36">
        <f t="shared" si="420"/>
        <v>17949.437833756019</v>
      </c>
      <c r="M2737" s="36">
        <f t="shared" si="421"/>
        <v>189975.90357421525</v>
      </c>
      <c r="N2737" s="37">
        <f>M2737/Inputs!$B$6</f>
        <v>289.59741398508424</v>
      </c>
      <c r="O2737" s="38">
        <f>IF(N2737&gt;Inputs!$B$4,1,0)</f>
        <v>0</v>
      </c>
      <c r="P2737" s="34">
        <f t="shared" si="422"/>
        <v>8.3455025119329604E-2</v>
      </c>
      <c r="Q2737" s="36">
        <f>Inputs!$B$12*(1+$B2737)^0*$C2737+Inputs!$B$29*(1+$D2737)^0*Inputs!$B$19+Inputs!$B$30*(1+$E2737)^0*Inputs!$B$20+Inputs!$B$31*(1+$F2737)^0*Inputs!$B$21+Inputs!$B$22*(1+Inputs!$B$23)^0</f>
        <v>11545.940712589363</v>
      </c>
      <c r="R2737" s="36">
        <f>Inputs!$B$12*(1+$B2737)^1*$C2737+Inputs!$B$29*(1+$D2737)^1*Inputs!$B$19+Inputs!$B$30*(1+$E2737)^1*Inputs!$B$20+Inputs!$B$31*(1+$F2737)^1*Inputs!$B$21+Inputs!$B$22*(1+Inputs!$B$23)^1</f>
        <v>12986.568290613202</v>
      </c>
      <c r="S2737" s="36">
        <f>Inputs!$B$12*(1+$B2737)^2*$C2737+Inputs!$B$29*(1+$D2737)^2*Inputs!$B$19+Inputs!$B$30*(1+$E2737)^2*Inputs!$B$20+Inputs!$B$31*(1+$F2737)^2*Inputs!$B$21+Inputs!$B$22*(1+Inputs!$B$23)^2</f>
        <v>14791.259893371942</v>
      </c>
      <c r="T2737" s="36">
        <f>Inputs!$B$12*(1+$B2737)^3*$C2737+Inputs!$B$29*(1+$D2737)^3*Inputs!$B$19+Inputs!$B$30*(1+$E2737)^3*Inputs!$B$20+Inputs!$B$31*(1+$F2737)^3*Inputs!$B$21+Inputs!$B$22*(1+Inputs!$B$23)^3</f>
        <v>17068.695276459672</v>
      </c>
      <c r="U2737" s="36">
        <f>Inputs!$B$12*(1+$B2737)^4*$C2737+Inputs!$B$29*(1+$D2737)^4*Inputs!$B$19+Inputs!$B$30*(1+$E2737)^4*Inputs!$B$20+Inputs!$B$31*(1+$F2737)^4*Inputs!$B$21+Inputs!$B$22*(1+Inputs!$B$23)^4</f>
        <v>19961.16211478669</v>
      </c>
      <c r="V2737" s="35">
        <f>Inputs!$B$13/(Q2737*(1-$G2737))</f>
        <v>1.3308555546582221</v>
      </c>
      <c r="W2737" s="36">
        <f>Inputs!$B$13</f>
        <v>12660</v>
      </c>
      <c r="X2737" s="36">
        <f t="shared" si="423"/>
        <v>13599.163746241138</v>
      </c>
      <c r="Y2737" s="36">
        <f t="shared" si="424"/>
        <v>14759.512962285651</v>
      </c>
      <c r="Z2737" s="36">
        <f t="shared" si="425"/>
        <v>16190.269789458789</v>
      </c>
      <c r="AA2737" s="36">
        <f t="shared" si="426"/>
        <v>17949.437833756019</v>
      </c>
      <c r="AB2737" s="36">
        <f t="shared" si="427"/>
        <v>55604.728933330611</v>
      </c>
      <c r="AC2737" s="36">
        <f t="shared" si="428"/>
        <v>219257.94663300668</v>
      </c>
      <c r="AD2737" s="36">
        <f t="shared" si="429"/>
        <v>134371.17464088465</v>
      </c>
    </row>
    <row r="2738" spans="1:30" ht="14.25" customHeight="1" x14ac:dyDescent="0.25">
      <c r="A2738" s="16">
        <v>2722</v>
      </c>
      <c r="B2738" s="34">
        <v>0.38796797124610499</v>
      </c>
      <c r="C2738" s="34">
        <v>7.0899486795163003E-2</v>
      </c>
      <c r="D2738" s="34">
        <v>2.3259636657407299E-2</v>
      </c>
      <c r="E2738" s="34">
        <v>3.1947850499715401E-2</v>
      </c>
      <c r="F2738" s="34">
        <v>1.5357572073629099E-2</v>
      </c>
      <c r="G2738" s="34">
        <v>0.19916157124049999</v>
      </c>
      <c r="H2738" s="35">
        <v>0.97395200807806903</v>
      </c>
      <c r="I2738" s="34">
        <v>9.5869474652079803E-2</v>
      </c>
      <c r="J2738" s="34">
        <v>3.1343962211764297E-2</v>
      </c>
      <c r="K2738" s="36">
        <f>Inputs!$B$12*(1+$B2738)^4</f>
        <v>222673.7526434373</v>
      </c>
      <c r="L2738" s="36">
        <f t="shared" si="420"/>
        <v>19077.332053138067</v>
      </c>
      <c r="M2738" s="36">
        <f t="shared" si="421"/>
        <v>250903.06778556446</v>
      </c>
      <c r="N2738" s="37">
        <f>M2738/Inputs!$B$6</f>
        <v>382.4741886975068</v>
      </c>
      <c r="O2738" s="38">
        <f>IF(N2738&gt;Inputs!$B$4,1,0)</f>
        <v>0</v>
      </c>
      <c r="P2738" s="34">
        <f t="shared" si="422"/>
        <v>6.4525512440315513E-2</v>
      </c>
      <c r="Q2738" s="36">
        <f>Inputs!$B$12*(1+$B2738)^0*$C2738+Inputs!$B$29*(1+$D2738)^0*Inputs!$B$19+Inputs!$B$30*(1+$E2738)^0*Inputs!$B$20+Inputs!$B$31*(1+$F2738)^0*Inputs!$B$21+Inputs!$B$22*(1+Inputs!$B$23)^0</f>
        <v>12276.013235136703</v>
      </c>
      <c r="R2738" s="36">
        <f>Inputs!$B$12*(1+$B2738)^1*$C2738+Inputs!$B$29*(1+$D2738)^1*Inputs!$B$19+Inputs!$B$30*(1+$E2738)^1*Inputs!$B$20+Inputs!$B$31*(1+$F2738)^1*Inputs!$B$21+Inputs!$B$22*(1+Inputs!$B$23)^1</f>
        <v>14083.652752285532</v>
      </c>
      <c r="S2738" s="36">
        <f>Inputs!$B$12*(1+$B2738)^2*$C2738+Inputs!$B$29*(1+$D2738)^2*Inputs!$B$19+Inputs!$B$30*(1+$E2738)^2*Inputs!$B$20+Inputs!$B$31*(1+$F2738)^2*Inputs!$B$21+Inputs!$B$22*(1+Inputs!$B$23)^2</f>
        <v>16534.937359048799</v>
      </c>
      <c r="T2738" s="36">
        <f>Inputs!$B$12*(1+$B2738)^3*$C2738+Inputs!$B$29*(1+$D2738)^3*Inputs!$B$19+Inputs!$B$30*(1+$E2738)^3*Inputs!$B$20+Inputs!$B$31*(1+$F2738)^3*Inputs!$B$21+Inputs!$B$22*(1+Inputs!$B$23)^3</f>
        <v>19878.362041803222</v>
      </c>
      <c r="U2738" s="36">
        <f>Inputs!$B$12*(1+$B2738)^4*$C2738+Inputs!$B$29*(1+$D2738)^4*Inputs!$B$19+Inputs!$B$30*(1+$E2738)^4*Inputs!$B$20+Inputs!$B$31*(1+$F2738)^4*Inputs!$B$21+Inputs!$B$22*(1+Inputs!$B$23)^4</f>
        <v>24458.801739554663</v>
      </c>
      <c r="V2738" s="35">
        <f>Inputs!$B$13/(Q2738*(1-$G2738))</f>
        <v>1.2877496864787796</v>
      </c>
      <c r="W2738" s="36">
        <f>Inputs!$B$13</f>
        <v>12660</v>
      </c>
      <c r="X2738" s="36">
        <f t="shared" si="423"/>
        <v>13639.371611827904</v>
      </c>
      <c r="Y2738" s="36">
        <f t="shared" si="424"/>
        <v>14974.51573807965</v>
      </c>
      <c r="Z2738" s="36">
        <f t="shared" si="425"/>
        <v>16753.55321771956</v>
      </c>
      <c r="AA2738" s="36">
        <f t="shared" si="426"/>
        <v>19077.332053138067</v>
      </c>
      <c r="AB2738" s="36">
        <f t="shared" si="427"/>
        <v>57974.93646231851</v>
      </c>
      <c r="AC2738" s="36">
        <f t="shared" si="428"/>
        <v>304922.66522194707</v>
      </c>
      <c r="AD2738" s="36">
        <f t="shared" si="429"/>
        <v>192928.13132324594</v>
      </c>
    </row>
    <row r="2739" spans="1:30" ht="14.25" customHeight="1" x14ac:dyDescent="0.25">
      <c r="A2739" s="16">
        <v>2723</v>
      </c>
      <c r="B2739" s="34">
        <v>0.43252423428511699</v>
      </c>
      <c r="C2739" s="34">
        <v>5.8043994327090002E-2</v>
      </c>
      <c r="D2739" s="34">
        <v>2.1815021599319102E-2</v>
      </c>
      <c r="E2739" s="34">
        <v>4.96243629941912E-2</v>
      </c>
      <c r="F2739" s="34">
        <v>1.9772271403165599E-2</v>
      </c>
      <c r="G2739" s="34">
        <v>0.16501468208651299</v>
      </c>
      <c r="H2739" s="35">
        <v>1.07372742992818</v>
      </c>
      <c r="I2739" s="34">
        <v>0.102465876825344</v>
      </c>
      <c r="J2739" s="34">
        <v>1.9746252756903299E-2</v>
      </c>
      <c r="K2739" s="36">
        <f>Inputs!$B$12*(1+$B2739)^4</f>
        <v>252673.18883767407</v>
      </c>
      <c r="L2739" s="36">
        <f t="shared" si="420"/>
        <v>21159.59353432721</v>
      </c>
      <c r="M2739" s="36">
        <f t="shared" si="421"/>
        <v>219836.23316854067</v>
      </c>
      <c r="N2739" s="37">
        <f>M2739/Inputs!$B$6</f>
        <v>335.11620909838518</v>
      </c>
      <c r="O2739" s="38">
        <f>IF(N2739&gt;Inputs!$B$4,1,0)</f>
        <v>0</v>
      </c>
      <c r="P2739" s="34">
        <f t="shared" si="422"/>
        <v>8.2719624068440703E-2</v>
      </c>
      <c r="Q2739" s="36">
        <f>Inputs!$B$12*(1+$B2739)^0*$C2739+Inputs!$B$29*(1+$D2739)^0*Inputs!$B$19+Inputs!$B$30*(1+$E2739)^0*Inputs!$B$20+Inputs!$B$31*(1+$F2739)^0*Inputs!$B$21+Inputs!$B$22*(1+Inputs!$B$23)^0</f>
        <v>11504.683687052322</v>
      </c>
      <c r="R2739" s="36">
        <f>Inputs!$B$12*(1+$B2739)^1*$C2739+Inputs!$B$29*(1+$D2739)^1*Inputs!$B$19+Inputs!$B$30*(1+$E2739)^1*Inputs!$B$20+Inputs!$B$31*(1+$F2739)^1*Inputs!$B$21+Inputs!$B$22*(1+Inputs!$B$23)^1</f>
        <v>13227.77666007178</v>
      </c>
      <c r="S2739" s="36">
        <f>Inputs!$B$12*(1+$B2739)^2*$C2739+Inputs!$B$29*(1+$D2739)^2*Inputs!$B$19+Inputs!$B$30*(1+$E2739)^2*Inputs!$B$20+Inputs!$B$31*(1+$F2739)^2*Inputs!$B$21+Inputs!$B$22*(1+Inputs!$B$23)^2</f>
        <v>15609.838171511445</v>
      </c>
      <c r="T2739" s="36">
        <f>Inputs!$B$12*(1+$B2739)^3*$C2739+Inputs!$B$29*(1+$D2739)^3*Inputs!$B$19+Inputs!$B$30*(1+$E2739)^3*Inputs!$B$20+Inputs!$B$31*(1+$F2739)^3*Inputs!$B$21+Inputs!$B$22*(1+Inputs!$B$23)^3</f>
        <v>18932.981302236381</v>
      </c>
      <c r="U2739" s="36">
        <f>Inputs!$B$12*(1+$B2739)^4*$C2739+Inputs!$B$29*(1+$D2739)^4*Inputs!$B$19+Inputs!$B$30*(1+$E2739)^4*Inputs!$B$20+Inputs!$B$31*(1+$F2739)^4*Inputs!$B$21+Inputs!$B$22*(1+Inputs!$B$23)^4</f>
        <v>23601.218948024838</v>
      </c>
      <c r="V2739" s="35">
        <f>Inputs!$B$13/(Q2739*(1-$G2739))</f>
        <v>1.3178930996016887</v>
      </c>
      <c r="W2739" s="36">
        <f>Inputs!$B$13</f>
        <v>12660</v>
      </c>
      <c r="X2739" s="36">
        <f t="shared" si="423"/>
        <v>13881.925949665418</v>
      </c>
      <c r="Y2739" s="36">
        <f t="shared" si="424"/>
        <v>15586.173876769813</v>
      </c>
      <c r="Z2739" s="36">
        <f t="shared" si="425"/>
        <v>17939.289965129214</v>
      </c>
      <c r="AA2739" s="36">
        <f t="shared" si="426"/>
        <v>21159.59353432721</v>
      </c>
      <c r="AB2739" s="36">
        <f t="shared" si="427"/>
        <v>59672.159637253972</v>
      </c>
      <c r="AC2739" s="36">
        <f t="shared" si="428"/>
        <v>260850.02754167031</v>
      </c>
      <c r="AD2739" s="36">
        <f t="shared" si="429"/>
        <v>160164.0735312867</v>
      </c>
    </row>
    <row r="2740" spans="1:30" ht="14.25" customHeight="1" x14ac:dyDescent="0.25">
      <c r="A2740" s="16">
        <v>2724</v>
      </c>
      <c r="B2740" s="34">
        <v>0.170066177486074</v>
      </c>
      <c r="C2740" s="34">
        <v>9.1847596083709598E-2</v>
      </c>
      <c r="D2740" s="34">
        <v>2.7051944526378199E-2</v>
      </c>
      <c r="E2740" s="34">
        <v>6.6884274629188001E-2</v>
      </c>
      <c r="F2740" s="34">
        <v>4.4299065199538199E-4</v>
      </c>
      <c r="G2740" s="34">
        <v>0.172049194996824</v>
      </c>
      <c r="H2740" s="35">
        <v>1.0150322390903199</v>
      </c>
      <c r="I2740" s="34">
        <v>0.103897385829119</v>
      </c>
      <c r="J2740" s="34">
        <v>2.4576512858201501E-2</v>
      </c>
      <c r="K2740" s="36">
        <f>Inputs!$B$12*(1+$B2740)^4</f>
        <v>112458.67253157748</v>
      </c>
      <c r="L2740" s="36">
        <f t="shared" si="420"/>
        <v>16122.31802592551</v>
      </c>
      <c r="M2740" s="36">
        <f t="shared" si="421"/>
        <v>180004.64470930485</v>
      </c>
      <c r="N2740" s="37">
        <f>M2740/Inputs!$B$6</f>
        <v>274.39732425198912</v>
      </c>
      <c r="O2740" s="38">
        <f>IF(N2740&gt;Inputs!$B$4,1,0)</f>
        <v>0</v>
      </c>
      <c r="P2740" s="34">
        <f t="shared" si="422"/>
        <v>7.93208729709175E-2</v>
      </c>
      <c r="Q2740" s="36">
        <f>Inputs!$B$12*(1+$B2740)^0*$C2740+Inputs!$B$29*(1+$D2740)^0*Inputs!$B$19+Inputs!$B$30*(1+$E2740)^0*Inputs!$B$20+Inputs!$B$31*(1+$F2740)^0*Inputs!$B$21+Inputs!$B$22*(1+Inputs!$B$23)^0</f>
        <v>13532.899792449498</v>
      </c>
      <c r="R2740" s="36">
        <f>Inputs!$B$12*(1+$B2740)^1*$C2740+Inputs!$B$29*(1+$D2740)^1*Inputs!$B$19+Inputs!$B$30*(1+$E2740)^1*Inputs!$B$20+Inputs!$B$31*(1+$F2740)^1*Inputs!$B$21+Inputs!$B$22*(1+Inputs!$B$23)^1</f>
        <v>14660.248734470224</v>
      </c>
      <c r="S2740" s="36">
        <f>Inputs!$B$12*(1+$B2740)^2*$C2740+Inputs!$B$29*(1+$D2740)^2*Inputs!$B$19+Inputs!$B$30*(1+$E2740)^2*Inputs!$B$20+Inputs!$B$31*(1+$F2740)^2*Inputs!$B$21+Inputs!$B$22*(1+Inputs!$B$23)^2</f>
        <v>15958.560299485413</v>
      </c>
      <c r="T2740" s="36">
        <f>Inputs!$B$12*(1+$B2740)^3*$C2740+Inputs!$B$29*(1+$D2740)^3*Inputs!$B$19+Inputs!$B$30*(1+$E2740)^3*Inputs!$B$20+Inputs!$B$31*(1+$F2740)^3*Inputs!$B$21+Inputs!$B$22*(1+Inputs!$B$23)^3</f>
        <v>17455.695262572299</v>
      </c>
      <c r="U2740" s="36">
        <f>Inputs!$B$12*(1+$B2740)^4*$C2740+Inputs!$B$29*(1+$D2740)^4*Inputs!$B$19+Inputs!$B$30*(1+$E2740)^4*Inputs!$B$20+Inputs!$B$31*(1+$F2740)^4*Inputs!$B$21+Inputs!$B$22*(1+Inputs!$B$23)^4</f>
        <v>19184.17443244786</v>
      </c>
      <c r="V2740" s="35">
        <f>Inputs!$B$13/(Q2740*(1-$G2740))</f>
        <v>1.1298955727288993</v>
      </c>
      <c r="W2740" s="36">
        <f>Inputs!$B$13</f>
        <v>12660</v>
      </c>
      <c r="X2740" s="36">
        <f t="shared" si="423"/>
        <v>13366.080849637532</v>
      </c>
      <c r="Y2740" s="36">
        <f t="shared" si="424"/>
        <v>14170.361395323178</v>
      </c>
      <c r="Z2740" s="36">
        <f t="shared" si="425"/>
        <v>15084.724078749079</v>
      </c>
      <c r="AA2740" s="36">
        <f t="shared" si="426"/>
        <v>16122.31802592551</v>
      </c>
      <c r="AB2740" s="36">
        <f t="shared" si="427"/>
        <v>52964.532084487946</v>
      </c>
      <c r="AC2740" s="36">
        <f t="shared" si="428"/>
        <v>208249.70481918551</v>
      </c>
      <c r="AD2740" s="36">
        <f t="shared" si="429"/>
        <v>127040.11262481689</v>
      </c>
    </row>
    <row r="2741" spans="1:30" ht="14.25" customHeight="1" x14ac:dyDescent="0.25">
      <c r="A2741" s="16">
        <v>2725</v>
      </c>
      <c r="B2741" s="34">
        <v>0.44527040570000098</v>
      </c>
      <c r="C2741" s="34">
        <v>6.9248064005787993E-2</v>
      </c>
      <c r="D2741" s="34">
        <v>5.2381473956588702E-2</v>
      </c>
      <c r="E2741" s="34">
        <v>5.4800188237557897E-2</v>
      </c>
      <c r="F2741" s="34">
        <v>7.5130544132719201E-3</v>
      </c>
      <c r="G2741" s="34">
        <v>0.16597843228453599</v>
      </c>
      <c r="H2741" s="35">
        <v>1.03524940452839</v>
      </c>
      <c r="I2741" s="34">
        <v>9.58088646282753E-2</v>
      </c>
      <c r="J2741" s="34">
        <v>2.20367908455282E-2</v>
      </c>
      <c r="K2741" s="36">
        <f>Inputs!$B$12*(1+$B2741)^4</f>
        <v>261786.76709454058</v>
      </c>
      <c r="L2741" s="36">
        <f t="shared" si="420"/>
        <v>23608.79976877672</v>
      </c>
      <c r="M2741" s="36">
        <f t="shared" si="421"/>
        <v>271331.99793434161</v>
      </c>
      <c r="N2741" s="37">
        <f>M2741/Inputs!$B$6</f>
        <v>413.6158505096671</v>
      </c>
      <c r="O2741" s="38">
        <f>IF(N2741&gt;Inputs!$B$4,1,0)</f>
        <v>1</v>
      </c>
      <c r="P2741" s="34">
        <f t="shared" si="422"/>
        <v>7.3772073782747097E-2</v>
      </c>
      <c r="Q2741" s="36">
        <f>Inputs!$B$12*(1+$B2741)^0*$C2741+Inputs!$B$29*(1+$D2741)^0*Inputs!$B$19+Inputs!$B$30*(1+$E2741)^0*Inputs!$B$20+Inputs!$B$31*(1+$F2741)^0*Inputs!$B$21+Inputs!$B$22*(1+Inputs!$B$23)^0</f>
        <v>12176.9278677742</v>
      </c>
      <c r="R2741" s="36">
        <f>Inputs!$B$12*(1+$B2741)^1*$C2741+Inputs!$B$29*(1+$D2741)^1*Inputs!$B$19+Inputs!$B$30*(1+$E2741)^1*Inputs!$B$20+Inputs!$B$31*(1+$F2741)^1*Inputs!$B$21+Inputs!$B$22*(1+Inputs!$B$23)^1</f>
        <v>14302.242653593876</v>
      </c>
      <c r="S2741" s="36">
        <f>Inputs!$B$12*(1+$B2741)^2*$C2741+Inputs!$B$29*(1+$D2741)^2*Inputs!$B$19+Inputs!$B$30*(1+$E2741)^2*Inputs!$B$20+Inputs!$B$31*(1+$F2741)^2*Inputs!$B$21+Inputs!$B$22*(1+Inputs!$B$23)^2</f>
        <v>17266.103229343091</v>
      </c>
      <c r="T2741" s="36">
        <f>Inputs!$B$12*(1+$B2741)^3*$C2741+Inputs!$B$29*(1+$D2741)^3*Inputs!$B$19+Inputs!$B$30*(1+$E2741)^3*Inputs!$B$20+Inputs!$B$31*(1+$F2741)^3*Inputs!$B$21+Inputs!$B$22*(1+Inputs!$B$23)^3</f>
        <v>21436.137538820243</v>
      </c>
      <c r="U2741" s="36">
        <f>Inputs!$B$12*(1+$B2741)^4*$C2741+Inputs!$B$29*(1+$D2741)^4*Inputs!$B$19+Inputs!$B$30*(1+$E2741)^4*Inputs!$B$20+Inputs!$B$31*(1+$F2741)^4*Inputs!$B$21+Inputs!$B$22*(1+Inputs!$B$23)^4</f>
        <v>27343.344732341382</v>
      </c>
      <c r="V2741" s="35">
        <f>Inputs!$B$13/(Q2741*(1-$G2741))</f>
        <v>1.2465757973074791</v>
      </c>
      <c r="W2741" s="36">
        <f>Inputs!$B$13</f>
        <v>12660</v>
      </c>
      <c r="X2741" s="36">
        <f t="shared" si="423"/>
        <v>14239.433044826837</v>
      </c>
      <c r="Y2741" s="36">
        <f t="shared" si="424"/>
        <v>16429.486560653226</v>
      </c>
      <c r="Z2741" s="36">
        <f t="shared" si="425"/>
        <v>19452.930910018738</v>
      </c>
      <c r="AA2741" s="36">
        <f t="shared" si="426"/>
        <v>23608.79976877672</v>
      </c>
      <c r="AB2741" s="36">
        <f t="shared" si="427"/>
        <v>64330.065540001713</v>
      </c>
      <c r="AC2741" s="36">
        <f t="shared" si="428"/>
        <v>327075.82577186835</v>
      </c>
      <c r="AD2741" s="36">
        <f t="shared" si="429"/>
        <v>207001.93239433991</v>
      </c>
    </row>
    <row r="2742" spans="1:30" ht="14.25" customHeight="1" x14ac:dyDescent="0.25">
      <c r="A2742" s="16">
        <v>2726</v>
      </c>
      <c r="B2742" s="34">
        <v>0.29462334795675299</v>
      </c>
      <c r="C2742" s="34">
        <v>6.6803726547965098E-2</v>
      </c>
      <c r="D2742" s="34">
        <v>4.3308547517679499E-2</v>
      </c>
      <c r="E2742" s="34">
        <v>4.6906321387007802E-2</v>
      </c>
      <c r="F2742" s="34">
        <v>2.8553580076238299E-2</v>
      </c>
      <c r="G2742" s="34">
        <v>0.17391215558222201</v>
      </c>
      <c r="H2742" s="35">
        <v>1.18388615708043</v>
      </c>
      <c r="I2742" s="34">
        <v>9.1670858216037904E-2</v>
      </c>
      <c r="J2742" s="34">
        <v>2.6817242741990599E-2</v>
      </c>
      <c r="K2742" s="36">
        <f>Inputs!$B$12*(1+$B2742)^4</f>
        <v>168548.53832928155</v>
      </c>
      <c r="L2742" s="36">
        <f t="shared" si="420"/>
        <v>20191.510991769672</v>
      </c>
      <c r="M2742" s="36">
        <f t="shared" si="421"/>
        <v>266995.5062306482</v>
      </c>
      <c r="N2742" s="37">
        <f>M2742/Inputs!$B$6</f>
        <v>407.00534486379297</v>
      </c>
      <c r="O2742" s="38">
        <f>IF(N2742&gt;Inputs!$B$4,1,0)</f>
        <v>1</v>
      </c>
      <c r="P2742" s="34">
        <f t="shared" si="422"/>
        <v>6.4853615474047305E-2</v>
      </c>
      <c r="Q2742" s="36">
        <f>Inputs!$B$12*(1+$B2742)^0*$C2742+Inputs!$B$29*(1+$D2742)^0*Inputs!$B$19+Inputs!$B$30*(1+$E2742)^0*Inputs!$B$20+Inputs!$B$31*(1+$F2742)^0*Inputs!$B$21+Inputs!$B$22*(1+Inputs!$B$23)^0</f>
        <v>12030.267620304829</v>
      </c>
      <c r="R2742" s="36">
        <f>Inputs!$B$12*(1+$B2742)^1*$C2742+Inputs!$B$29*(1+$D2742)^1*Inputs!$B$19+Inputs!$B$30*(1+$E2742)^1*Inputs!$B$20+Inputs!$B$31*(1+$F2742)^1*Inputs!$B$21+Inputs!$B$22*(1+Inputs!$B$23)^1</f>
        <v>13531.660135910215</v>
      </c>
      <c r="S2742" s="36">
        <f>Inputs!$B$12*(1+$B2742)^2*$C2742+Inputs!$B$29*(1+$D2742)^2*Inputs!$B$19+Inputs!$B$30*(1+$E2742)^2*Inputs!$B$20+Inputs!$B$31*(1+$F2742)^2*Inputs!$B$21+Inputs!$B$22*(1+Inputs!$B$23)^2</f>
        <v>15394.298113138822</v>
      </c>
      <c r="T2742" s="36">
        <f>Inputs!$B$12*(1+$B2742)^3*$C2742+Inputs!$B$29*(1+$D2742)^3*Inputs!$B$19+Inputs!$B$30*(1+$E2742)^3*Inputs!$B$20+Inputs!$B$31*(1+$F2742)^3*Inputs!$B$21+Inputs!$B$22*(1+Inputs!$B$23)^3</f>
        <v>17721.258526186481</v>
      </c>
      <c r="U2742" s="36">
        <f>Inputs!$B$12*(1+$B2742)^4*$C2742+Inputs!$B$29*(1+$D2742)^4*Inputs!$B$19+Inputs!$B$30*(1+$E2742)^4*Inputs!$B$20+Inputs!$B$31*(1+$F2742)^4*Inputs!$B$21+Inputs!$B$22*(1+Inputs!$B$23)^4</f>
        <v>20645.844191831093</v>
      </c>
      <c r="V2742" s="35">
        <f>Inputs!$B$13/(Q2742*(1-$G2742))</f>
        <v>1.2738907536955915</v>
      </c>
      <c r="W2742" s="36">
        <f>Inputs!$B$13</f>
        <v>12660</v>
      </c>
      <c r="X2742" s="36">
        <f t="shared" si="423"/>
        <v>13988.458413303637</v>
      </c>
      <c r="Y2742" s="36">
        <f t="shared" si="424"/>
        <v>15627.826769746349</v>
      </c>
      <c r="Z2742" s="36">
        <f t="shared" si="425"/>
        <v>17660.68530350945</v>
      </c>
      <c r="AA2742" s="36">
        <f t="shared" si="426"/>
        <v>20191.510991769672</v>
      </c>
      <c r="AB2742" s="36">
        <f t="shared" si="427"/>
        <v>60804.748406693026</v>
      </c>
      <c r="AC2742" s="36">
        <f t="shared" si="428"/>
        <v>319689.06423822005</v>
      </c>
      <c r="AD2742" s="36">
        <f t="shared" si="429"/>
        <v>206190.75782395515</v>
      </c>
    </row>
    <row r="2743" spans="1:30" ht="14.25" customHeight="1" x14ac:dyDescent="0.25">
      <c r="A2743" s="16">
        <v>2727</v>
      </c>
      <c r="B2743" s="34">
        <v>0.48342836193750699</v>
      </c>
      <c r="C2743" s="34">
        <v>5.0358131967050399E-2</v>
      </c>
      <c r="D2743" s="34">
        <v>1.64134795803463E-2</v>
      </c>
      <c r="E2743" s="34">
        <v>4.2835157001644399E-2</v>
      </c>
      <c r="F2743" s="34">
        <v>1.3133081720564399E-2</v>
      </c>
      <c r="G2743" s="34">
        <v>0.17329946994923201</v>
      </c>
      <c r="H2743" s="35">
        <v>0.98406849298924304</v>
      </c>
      <c r="I2743" s="34">
        <v>9.1934945112161104E-2</v>
      </c>
      <c r="J2743" s="34">
        <v>2.9340141225678001E-2</v>
      </c>
      <c r="K2743" s="36">
        <f>Inputs!$B$12*(1+$B2743)^4</f>
        <v>290547.78091633844</v>
      </c>
      <c r="L2743" s="36">
        <f t="shared" si="420"/>
        <v>18944.774070758831</v>
      </c>
      <c r="M2743" s="36">
        <f t="shared" si="421"/>
        <v>258625.46487630668</v>
      </c>
      <c r="N2743" s="37">
        <f>M2743/Inputs!$B$6</f>
        <v>394.24613548217479</v>
      </c>
      <c r="O2743" s="38">
        <f>IF(N2743&gt;Inputs!$B$4,1,0)</f>
        <v>0</v>
      </c>
      <c r="P2743" s="34">
        <f t="shared" si="422"/>
        <v>6.25948038864831E-2</v>
      </c>
      <c r="Q2743" s="36">
        <f>Inputs!$B$12*(1+$B2743)^0*$C2743+Inputs!$B$29*(1+$D2743)^0*Inputs!$B$19+Inputs!$B$30*(1+$E2743)^0*Inputs!$B$20+Inputs!$B$31*(1+$F2743)^0*Inputs!$B$21+Inputs!$B$22*(1+Inputs!$B$23)^0</f>
        <v>11043.531945449944</v>
      </c>
      <c r="R2743" s="36">
        <f>Inputs!$B$12*(1+$B2743)^1*$C2743+Inputs!$B$29*(1+$D2743)^1*Inputs!$B$19+Inputs!$B$30*(1+$E2743)^1*Inputs!$B$20+Inputs!$B$31*(1+$F2743)^1*Inputs!$B$21+Inputs!$B$22*(1+Inputs!$B$23)^1</f>
        <v>12656.147993350532</v>
      </c>
      <c r="S2743" s="36">
        <f>Inputs!$B$12*(1+$B2743)^2*$C2743+Inputs!$B$29*(1+$D2743)^2*Inputs!$B$19+Inputs!$B$30*(1+$E2743)^2*Inputs!$B$20+Inputs!$B$31*(1+$F2743)^2*Inputs!$B$21+Inputs!$B$22*(1+Inputs!$B$23)^2</f>
        <v>14979.097906391347</v>
      </c>
      <c r="T2743" s="36">
        <f>Inputs!$B$12*(1+$B2743)^3*$C2743+Inputs!$B$29*(1+$D2743)^3*Inputs!$B$19+Inputs!$B$30*(1+$E2743)^3*Inputs!$B$20+Inputs!$B$31*(1+$F2743)^3*Inputs!$B$21+Inputs!$B$22*(1+Inputs!$B$23)^3</f>
        <v>18353.905318509896</v>
      </c>
      <c r="U2743" s="36">
        <f>Inputs!$B$12*(1+$B2743)^4*$C2743+Inputs!$B$29*(1+$D2743)^4*Inputs!$B$19+Inputs!$B$30*(1+$E2743)^4*Inputs!$B$20+Inputs!$B$31*(1+$F2743)^4*Inputs!$B$21+Inputs!$B$22*(1+Inputs!$B$23)^4</f>
        <v>23287.125683292274</v>
      </c>
      <c r="V2743" s="35">
        <f>Inputs!$B$13/(Q2743*(1-$G2743))</f>
        <v>1.3866839784626921</v>
      </c>
      <c r="W2743" s="36">
        <f>Inputs!$B$13</f>
        <v>12660</v>
      </c>
      <c r="X2743" s="36">
        <f t="shared" si="423"/>
        <v>13455.532717130878</v>
      </c>
      <c r="Y2743" s="36">
        <f t="shared" si="424"/>
        <v>14678.784404835558</v>
      </c>
      <c r="Z2743" s="36">
        <f t="shared" si="425"/>
        <v>16458.691215535142</v>
      </c>
      <c r="AA2743" s="36">
        <f t="shared" si="426"/>
        <v>18944.774070758831</v>
      </c>
      <c r="AB2743" s="36">
        <f t="shared" si="427"/>
        <v>57935.234237816177</v>
      </c>
      <c r="AC2743" s="36">
        <f t="shared" si="428"/>
        <v>311537.30352519685</v>
      </c>
      <c r="AD2743" s="36">
        <f t="shared" si="429"/>
        <v>200690.2306384905</v>
      </c>
    </row>
    <row r="2744" spans="1:30" ht="14.25" customHeight="1" x14ac:dyDescent="0.25">
      <c r="A2744" s="16">
        <v>2728</v>
      </c>
      <c r="B2744" s="34">
        <v>0.245153225149254</v>
      </c>
      <c r="C2744" s="34">
        <v>9.3443712401245202E-2</v>
      </c>
      <c r="D2744" s="34">
        <v>3.36325184513286E-2</v>
      </c>
      <c r="E2744" s="34">
        <v>6.5881934075224496E-2</v>
      </c>
      <c r="F2744" s="34">
        <v>-9.5714815224971495E-3</v>
      </c>
      <c r="G2744" s="34">
        <v>0.21005553124868301</v>
      </c>
      <c r="H2744" s="35">
        <v>0.96853556770339799</v>
      </c>
      <c r="I2744" s="34">
        <v>9.3497984528027406E-2</v>
      </c>
      <c r="J2744" s="34">
        <v>2.6244105771191899E-2</v>
      </c>
      <c r="K2744" s="36">
        <f>Inputs!$B$12*(1+$B2744)^4</f>
        <v>144225.62897969771</v>
      </c>
      <c r="L2744" s="36">
        <f t="shared" si="420"/>
        <v>17012.946669411183</v>
      </c>
      <c r="M2744" s="36">
        <f t="shared" si="421"/>
        <v>221739.11329099824</v>
      </c>
      <c r="N2744" s="37">
        <f>M2744/Inputs!$B$6</f>
        <v>338.01694099237534</v>
      </c>
      <c r="O2744" s="38">
        <f>IF(N2744&gt;Inputs!$B$4,1,0)</f>
        <v>0</v>
      </c>
      <c r="P2744" s="34">
        <f t="shared" si="422"/>
        <v>6.72538787568355E-2</v>
      </c>
      <c r="Q2744" s="36">
        <f>Inputs!$B$12*(1+$B2744)^0*$C2744+Inputs!$B$29*(1+$D2744)^0*Inputs!$B$19+Inputs!$B$30*(1+$E2744)^0*Inputs!$B$20+Inputs!$B$31*(1+$F2744)^0*Inputs!$B$21+Inputs!$B$22*(1+Inputs!$B$23)^0</f>
        <v>13628.666771501634</v>
      </c>
      <c r="R2744" s="36">
        <f>Inputs!$B$12*(1+$B2744)^1*$C2744+Inputs!$B$29*(1+$D2744)^1*Inputs!$B$19+Inputs!$B$30*(1+$E2744)^1*Inputs!$B$20+Inputs!$B$31*(1+$F2744)^1*Inputs!$B$21+Inputs!$B$22*(1+Inputs!$B$23)^1</f>
        <v>15167.284560324148</v>
      </c>
      <c r="S2744" s="36">
        <f>Inputs!$B$12*(1+$B2744)^2*$C2744+Inputs!$B$29*(1+$D2744)^2*Inputs!$B$19+Inputs!$B$30*(1+$E2744)^2*Inputs!$B$20+Inputs!$B$31*(1+$F2744)^2*Inputs!$B$21+Inputs!$B$22*(1+Inputs!$B$23)^2</f>
        <v>17055.831665678987</v>
      </c>
      <c r="T2744" s="36">
        <f>Inputs!$B$12*(1+$B2744)^3*$C2744+Inputs!$B$29*(1+$D2744)^3*Inputs!$B$19+Inputs!$B$30*(1+$E2744)^3*Inputs!$B$20+Inputs!$B$31*(1+$F2744)^3*Inputs!$B$21+Inputs!$B$22*(1+Inputs!$B$23)^3</f>
        <v>19377.6918557186</v>
      </c>
      <c r="U2744" s="36">
        <f>Inputs!$B$12*(1+$B2744)^4*$C2744+Inputs!$B$29*(1+$D2744)^4*Inputs!$B$19+Inputs!$B$30*(1+$E2744)^4*Inputs!$B$20+Inputs!$B$31*(1+$F2744)^4*Inputs!$B$21+Inputs!$B$22*(1+Inputs!$B$23)^4</f>
        <v>22236.549834202826</v>
      </c>
      <c r="V2744" s="35">
        <f>Inputs!$B$13/(Q2744*(1-$G2744))</f>
        <v>1.1759362281478878</v>
      </c>
      <c r="W2744" s="36">
        <f>Inputs!$B$13</f>
        <v>12660</v>
      </c>
      <c r="X2744" s="36">
        <f t="shared" si="423"/>
        <v>13468.026448053575</v>
      </c>
      <c r="Y2744" s="36">
        <f t="shared" si="424"/>
        <v>14446.405686391707</v>
      </c>
      <c r="Z2744" s="36">
        <f t="shared" si="425"/>
        <v>15619.351036668231</v>
      </c>
      <c r="AA2744" s="36">
        <f t="shared" si="426"/>
        <v>17012.946669411183</v>
      </c>
      <c r="AB2744" s="36">
        <f t="shared" si="427"/>
        <v>55695.20572133665</v>
      </c>
      <c r="AC2744" s="36">
        <f t="shared" si="428"/>
        <v>259604.89660989746</v>
      </c>
      <c r="AD2744" s="36">
        <f t="shared" si="429"/>
        <v>166043.90756966159</v>
      </c>
    </row>
    <row r="2745" spans="1:30" ht="14.25" customHeight="1" x14ac:dyDescent="0.25">
      <c r="A2745" s="16">
        <v>2729</v>
      </c>
      <c r="B2745" s="34">
        <v>0.153434795849648</v>
      </c>
      <c r="C2745" s="34">
        <v>0.111287591489652</v>
      </c>
      <c r="D2745" s="34">
        <v>4.06442661213599E-2</v>
      </c>
      <c r="E2745" s="34">
        <v>3.8791319367583003E-2</v>
      </c>
      <c r="F2745" s="34">
        <v>9.1834807319687798E-3</v>
      </c>
      <c r="G2745" s="34">
        <v>0.17803096309229199</v>
      </c>
      <c r="H2745" s="35">
        <v>1.0356889299672001</v>
      </c>
      <c r="I2745" s="34">
        <v>9.2465608385124701E-2</v>
      </c>
      <c r="J2745" s="34">
        <v>2.1692949196843302E-2</v>
      </c>
      <c r="K2745" s="36">
        <f>Inputs!$B$12*(1+$B2745)^4</f>
        <v>106199.73796911616</v>
      </c>
      <c r="L2745" s="36">
        <f t="shared" si="420"/>
        <v>17624.410511102062</v>
      </c>
      <c r="M2745" s="36">
        <f t="shared" si="421"/>
        <v>220586.23613080772</v>
      </c>
      <c r="N2745" s="37">
        <f>M2745/Inputs!$B$6</f>
        <v>336.25950629696297</v>
      </c>
      <c r="O2745" s="38">
        <f>IF(N2745&gt;Inputs!$B$4,1,0)</f>
        <v>0</v>
      </c>
      <c r="P2745" s="34">
        <f t="shared" si="422"/>
        <v>7.0772659188281406E-2</v>
      </c>
      <c r="Q2745" s="36">
        <f>Inputs!$B$12*(1+$B2745)^0*$C2745+Inputs!$B$29*(1+$D2745)^0*Inputs!$B$19+Inputs!$B$30*(1+$E2745)^0*Inputs!$B$20+Inputs!$B$31*(1+$F2745)^0*Inputs!$B$21+Inputs!$B$22*(1+Inputs!$B$23)^0</f>
        <v>14699.299516806041</v>
      </c>
      <c r="R2745" s="36">
        <f>Inputs!$B$12*(1+$B2745)^1*$C2745+Inputs!$B$29*(1+$D2745)^1*Inputs!$B$19+Inputs!$B$30*(1+$E2745)^1*Inputs!$B$20+Inputs!$B$31*(1+$F2745)^1*Inputs!$B$21+Inputs!$B$22*(1+Inputs!$B$23)^1</f>
        <v>15927.723244567424</v>
      </c>
      <c r="S2745" s="36">
        <f>Inputs!$B$12*(1+$B2745)^2*$C2745+Inputs!$B$29*(1+$D2745)^2*Inputs!$B$19+Inputs!$B$30*(1+$E2745)^2*Inputs!$B$20+Inputs!$B$31*(1+$F2745)^2*Inputs!$B$21+Inputs!$B$22*(1+Inputs!$B$23)^2</f>
        <v>17320.882029365897</v>
      </c>
      <c r="T2745" s="36">
        <f>Inputs!$B$12*(1+$B2745)^3*$C2745+Inputs!$B$29*(1+$D2745)^3*Inputs!$B$19+Inputs!$B$30*(1+$E2745)^3*Inputs!$B$20+Inputs!$B$31*(1+$F2745)^3*Inputs!$B$21+Inputs!$B$22*(1+Inputs!$B$23)^3</f>
        <v>18903.20485938053</v>
      </c>
      <c r="U2745" s="36">
        <f>Inputs!$B$12*(1+$B2745)^4*$C2745+Inputs!$B$29*(1+$D2745)^4*Inputs!$B$19+Inputs!$B$30*(1+$E2745)^4*Inputs!$B$20+Inputs!$B$31*(1+$F2745)^4*Inputs!$B$21+Inputs!$B$22*(1+Inputs!$B$23)^4</f>
        <v>20702.834359771103</v>
      </c>
      <c r="V2745" s="35">
        <f>Inputs!$B$13/(Q2745*(1-$G2745))</f>
        <v>1.0478077544021074</v>
      </c>
      <c r="W2745" s="36">
        <f>Inputs!$B$13</f>
        <v>12660</v>
      </c>
      <c r="X2745" s="36">
        <f t="shared" si="423"/>
        <v>13678.333812662799</v>
      </c>
      <c r="Y2745" s="36">
        <f t="shared" si="424"/>
        <v>14831.60941643657</v>
      </c>
      <c r="Z2745" s="36">
        <f t="shared" si="425"/>
        <v>16139.453417158362</v>
      </c>
      <c r="AA2745" s="36">
        <f t="shared" si="426"/>
        <v>17624.410511102062</v>
      </c>
      <c r="AB2745" s="36">
        <f t="shared" si="427"/>
        <v>57081.396308612049</v>
      </c>
      <c r="AC2745" s="36">
        <f t="shared" si="428"/>
        <v>254430.68212315079</v>
      </c>
      <c r="AD2745" s="36">
        <f t="shared" si="429"/>
        <v>163504.83982219567</v>
      </c>
    </row>
    <row r="2746" spans="1:30" ht="14.25" customHeight="1" x14ac:dyDescent="0.25">
      <c r="A2746" s="16">
        <v>2730</v>
      </c>
      <c r="B2746" s="34">
        <v>0.37693016373577598</v>
      </c>
      <c r="C2746" s="34">
        <v>8.6039181909847703E-2</v>
      </c>
      <c r="D2746" s="34">
        <v>3.95651918155914E-2</v>
      </c>
      <c r="E2746" s="34">
        <v>6.3373310602430497E-2</v>
      </c>
      <c r="F2746" s="34">
        <v>-1.6245455349087701E-3</v>
      </c>
      <c r="G2746" s="34">
        <v>0.17919799884728299</v>
      </c>
      <c r="H2746" s="35">
        <v>1.12180640893744</v>
      </c>
      <c r="I2746" s="34">
        <v>9.4852076490060305E-2</v>
      </c>
      <c r="J2746" s="34">
        <v>2.8357393339643201E-2</v>
      </c>
      <c r="K2746" s="36">
        <f>Inputs!$B$12*(1+$B2746)^4</f>
        <v>215674.55271984887</v>
      </c>
      <c r="L2746" s="36">
        <f t="shared" si="420"/>
        <v>25334.272315288694</v>
      </c>
      <c r="M2746" s="36">
        <f t="shared" si="421"/>
        <v>316325.72198116023</v>
      </c>
      <c r="N2746" s="37">
        <f>M2746/Inputs!$B$6</f>
        <v>482.20384448347596</v>
      </c>
      <c r="O2746" s="38">
        <f>IF(N2746&gt;Inputs!$B$4,1,0)</f>
        <v>1</v>
      </c>
      <c r="P2746" s="34">
        <f t="shared" si="422"/>
        <v>6.6494683150417108E-2</v>
      </c>
      <c r="Q2746" s="36">
        <f>Inputs!$B$12*(1+$B2746)^0*$C2746+Inputs!$B$29*(1+$D2746)^0*Inputs!$B$19+Inputs!$B$30*(1+$E2746)^0*Inputs!$B$20+Inputs!$B$31*(1+$F2746)^0*Inputs!$B$21+Inputs!$B$22*(1+Inputs!$B$23)^0</f>
        <v>13184.394942017785</v>
      </c>
      <c r="R2746" s="36">
        <f>Inputs!$B$12*(1+$B2746)^1*$C2746+Inputs!$B$29*(1+$D2746)^1*Inputs!$B$19+Inputs!$B$30*(1+$E2746)^1*Inputs!$B$20+Inputs!$B$31*(1+$F2746)^1*Inputs!$B$21+Inputs!$B$22*(1+Inputs!$B$23)^1</f>
        <v>15343.514107247054</v>
      </c>
      <c r="S2746" s="36">
        <f>Inputs!$B$12*(1+$B2746)^2*$C2746+Inputs!$B$29*(1+$D2746)^2*Inputs!$B$19+Inputs!$B$30*(1+$E2746)^2*Inputs!$B$20+Inputs!$B$31*(1+$F2746)^2*Inputs!$B$21+Inputs!$B$22*(1+Inputs!$B$23)^2</f>
        <v>18249.268974894283</v>
      </c>
      <c r="T2746" s="36">
        <f>Inputs!$B$12*(1+$B2746)^3*$C2746+Inputs!$B$29*(1+$D2746)^3*Inputs!$B$19+Inputs!$B$30*(1+$E2746)^3*Inputs!$B$20+Inputs!$B$31*(1+$F2746)^3*Inputs!$B$21+Inputs!$B$22*(1+Inputs!$B$23)^3</f>
        <v>22178.899321689692</v>
      </c>
      <c r="U2746" s="36">
        <f>Inputs!$B$12*(1+$B2746)^4*$C2746+Inputs!$B$29*(1+$D2746)^4*Inputs!$B$19+Inputs!$B$30*(1+$E2746)^4*Inputs!$B$20+Inputs!$B$31*(1+$F2746)^4*Inputs!$B$21+Inputs!$B$22*(1+Inputs!$B$23)^4</f>
        <v>27513.897244403044</v>
      </c>
      <c r="V2746" s="35">
        <f>Inputs!$B$13/(Q2746*(1-$G2746))</f>
        <v>1.1698632414805465</v>
      </c>
      <c r="W2746" s="36">
        <f>Inputs!$B$13</f>
        <v>12660</v>
      </c>
      <c r="X2746" s="36">
        <f t="shared" si="423"/>
        <v>14581.935771100301</v>
      </c>
      <c r="Y2746" s="36">
        <f t="shared" si="424"/>
        <v>17163.501663093459</v>
      </c>
      <c r="Z2746" s="36">
        <f t="shared" si="425"/>
        <v>20640.620355662642</v>
      </c>
      <c r="AA2746" s="36">
        <f t="shared" si="426"/>
        <v>25334.272315288694</v>
      </c>
      <c r="AB2746" s="36">
        <f t="shared" si="427"/>
        <v>67274.683879403325</v>
      </c>
      <c r="AC2746" s="36">
        <f t="shared" si="428"/>
        <v>391801.04342137236</v>
      </c>
      <c r="AD2746" s="36">
        <f t="shared" si="429"/>
        <v>249051.03810175689</v>
      </c>
    </row>
    <row r="2747" spans="1:30" ht="14.25" customHeight="1" x14ac:dyDescent="0.25">
      <c r="A2747" s="16">
        <v>2731</v>
      </c>
      <c r="B2747" s="34">
        <v>0.36988058888448799</v>
      </c>
      <c r="C2747" s="34">
        <v>7.0752502722202001E-2</v>
      </c>
      <c r="D2747" s="34">
        <v>2.9663477293775099E-2</v>
      </c>
      <c r="E2747" s="34">
        <v>4.0086947012552401E-2</v>
      </c>
      <c r="F2747" s="34">
        <v>7.35328883202161E-3</v>
      </c>
      <c r="G2747" s="34">
        <v>0.16547260484149101</v>
      </c>
      <c r="H2747" s="35">
        <v>0.98543636371676202</v>
      </c>
      <c r="I2747" s="34">
        <v>9.6398728824534693E-2</v>
      </c>
      <c r="J2747" s="34">
        <v>3.1613608296727803E-2</v>
      </c>
      <c r="K2747" s="36">
        <f>Inputs!$B$12*(1+$B2747)^4</f>
        <v>211291.53468280291</v>
      </c>
      <c r="L2747" s="36">
        <f t="shared" si="420"/>
        <v>19452.055445338465</v>
      </c>
      <c r="M2747" s="36">
        <f t="shared" si="421"/>
        <v>253989.79573241383</v>
      </c>
      <c r="N2747" s="37">
        <f>M2747/Inputs!$B$6</f>
        <v>387.17956666526499</v>
      </c>
      <c r="O2747" s="38">
        <f>IF(N2747&gt;Inputs!$B$4,1,0)</f>
        <v>0</v>
      </c>
      <c r="P2747" s="34">
        <f t="shared" si="422"/>
        <v>6.4785120527806883E-2</v>
      </c>
      <c r="Q2747" s="36">
        <f>Inputs!$B$12*(1+$B2747)^0*$C2747+Inputs!$B$29*(1+$D2747)^0*Inputs!$B$19+Inputs!$B$30*(1+$E2747)^0*Inputs!$B$20+Inputs!$B$31*(1+$F2747)^0*Inputs!$B$21+Inputs!$B$22*(1+Inputs!$B$23)^0</f>
        <v>12267.194190759041</v>
      </c>
      <c r="R2747" s="36">
        <f>Inputs!$B$12*(1+$B2747)^1*$C2747+Inputs!$B$29*(1+$D2747)^1*Inputs!$B$19+Inputs!$B$30*(1+$E2747)^1*Inputs!$B$20+Inputs!$B$31*(1+$F2747)^1*Inputs!$B$21+Inputs!$B$22*(1+Inputs!$B$23)^1</f>
        <v>14000.062578411751</v>
      </c>
      <c r="S2747" s="36">
        <f>Inputs!$B$12*(1+$B2747)^2*$C2747+Inputs!$B$29*(1+$D2747)^2*Inputs!$B$19+Inputs!$B$30*(1+$E2747)^2*Inputs!$B$20+Inputs!$B$31*(1+$F2747)^2*Inputs!$B$21+Inputs!$B$22*(1+Inputs!$B$23)^2</f>
        <v>16318.82765621307</v>
      </c>
      <c r="T2747" s="36">
        <f>Inputs!$B$12*(1+$B2747)^3*$C2747+Inputs!$B$29*(1+$D2747)^3*Inputs!$B$19+Inputs!$B$30*(1+$E2747)^3*Inputs!$B$20+Inputs!$B$31*(1+$F2747)^3*Inputs!$B$21+Inputs!$B$22*(1+Inputs!$B$23)^3</f>
        <v>19438.498399539982</v>
      </c>
      <c r="U2747" s="36">
        <f>Inputs!$B$12*(1+$B2747)^4*$C2747+Inputs!$B$29*(1+$D2747)^4*Inputs!$B$19+Inputs!$B$30*(1+$E2747)^4*Inputs!$B$20+Inputs!$B$31*(1+$F2747)^4*Inputs!$B$21+Inputs!$B$22*(1+Inputs!$B$23)^4</f>
        <v>23653.549261332504</v>
      </c>
      <c r="V2747" s="35">
        <f>Inputs!$B$13/(Q2747*(1-$G2747))</f>
        <v>1.2366530345813307</v>
      </c>
      <c r="W2747" s="36">
        <f>Inputs!$B$13</f>
        <v>12660</v>
      </c>
      <c r="X2747" s="36">
        <f t="shared" si="423"/>
        <v>13714.587822824509</v>
      </c>
      <c r="Y2747" s="36">
        <f t="shared" si="424"/>
        <v>15130.771941425704</v>
      </c>
      <c r="Z2747" s="36">
        <f t="shared" si="425"/>
        <v>17004.515379196127</v>
      </c>
      <c r="AA2747" s="36">
        <f t="shared" si="426"/>
        <v>19452.055445338465</v>
      </c>
      <c r="AB2747" s="36">
        <f t="shared" si="427"/>
        <v>58481.732529760557</v>
      </c>
      <c r="AC2747" s="36">
        <f t="shared" si="428"/>
        <v>309747.12932949665</v>
      </c>
      <c r="AD2747" s="36">
        <f t="shared" si="429"/>
        <v>195508.06320265328</v>
      </c>
    </row>
    <row r="2748" spans="1:30" ht="14.25" customHeight="1" x14ac:dyDescent="0.25">
      <c r="A2748" s="16">
        <v>2732</v>
      </c>
      <c r="B2748" s="34">
        <v>0.21378555837902</v>
      </c>
      <c r="C2748" s="34">
        <v>8.4972864781990898E-2</v>
      </c>
      <c r="D2748" s="34">
        <v>3.8029485536594201E-2</v>
      </c>
      <c r="E2748" s="34">
        <v>5.3891113898228399E-2</v>
      </c>
      <c r="F2748" s="34">
        <v>1.3829713516664399E-2</v>
      </c>
      <c r="G2748" s="34">
        <v>0.16258403238538299</v>
      </c>
      <c r="H2748" s="35">
        <v>0.95998230674944696</v>
      </c>
      <c r="I2748" s="34">
        <v>8.9666733673019403E-2</v>
      </c>
      <c r="J2748" s="34">
        <v>2.0674290022610901E-2</v>
      </c>
      <c r="K2748" s="36">
        <f>Inputs!$B$12*(1+$B2748)^4</f>
        <v>130232.42102460685</v>
      </c>
      <c r="L2748" s="36">
        <f t="shared" si="420"/>
        <v>16216.449033084335</v>
      </c>
      <c r="M2748" s="36">
        <f t="shared" si="421"/>
        <v>211310.3464865858</v>
      </c>
      <c r="N2748" s="37">
        <f>M2748/Inputs!$B$6</f>
        <v>322.11943061979542</v>
      </c>
      <c r="O2748" s="38">
        <f>IF(N2748&gt;Inputs!$B$4,1,0)</f>
        <v>0</v>
      </c>
      <c r="P2748" s="34">
        <f t="shared" si="422"/>
        <v>6.8992443650408505E-2</v>
      </c>
      <c r="Q2748" s="36">
        <f>Inputs!$B$12*(1+$B2748)^0*$C2748+Inputs!$B$29*(1+$D2748)^0*Inputs!$B$19+Inputs!$B$30*(1+$E2748)^0*Inputs!$B$20+Inputs!$B$31*(1+$F2748)^0*Inputs!$B$21+Inputs!$B$22*(1+Inputs!$B$23)^0</f>
        <v>13120.415914346377</v>
      </c>
      <c r="R2748" s="36">
        <f>Inputs!$B$12*(1+$B2748)^1*$C2748+Inputs!$B$29*(1+$D2748)^1*Inputs!$B$19+Inputs!$B$30*(1+$E2748)^1*Inputs!$B$20+Inputs!$B$31*(1+$F2748)^1*Inputs!$B$21+Inputs!$B$22*(1+Inputs!$B$23)^1</f>
        <v>14464.522170474644</v>
      </c>
      <c r="S2748" s="36">
        <f>Inputs!$B$12*(1+$B2748)^2*$C2748+Inputs!$B$29*(1+$D2748)^2*Inputs!$B$19+Inputs!$B$30*(1+$E2748)^2*Inputs!$B$20+Inputs!$B$31*(1+$F2748)^2*Inputs!$B$21+Inputs!$B$22*(1+Inputs!$B$23)^2</f>
        <v>16052.500366907538</v>
      </c>
      <c r="T2748" s="36">
        <f>Inputs!$B$12*(1+$B2748)^3*$C2748+Inputs!$B$29*(1+$D2748)^3*Inputs!$B$19+Inputs!$B$30*(1+$E2748)^3*Inputs!$B$20+Inputs!$B$31*(1+$F2748)^3*Inputs!$B$21+Inputs!$B$22*(1+Inputs!$B$23)^3</f>
        <v>17934.690414077711</v>
      </c>
      <c r="U2748" s="36">
        <f>Inputs!$B$12*(1+$B2748)^4*$C2748+Inputs!$B$29*(1+$D2748)^4*Inputs!$B$19+Inputs!$B$30*(1+$E2748)^4*Inputs!$B$20+Inputs!$B$31*(1+$F2748)^4*Inputs!$B$21+Inputs!$B$22*(1+Inputs!$B$23)^4</f>
        <v>20172.108484250908</v>
      </c>
      <c r="V2748" s="35">
        <f>Inputs!$B$13/(Q2748*(1-$G2748))</f>
        <v>1.1522450888779261</v>
      </c>
      <c r="W2748" s="36">
        <f>Inputs!$B$13</f>
        <v>12660</v>
      </c>
      <c r="X2748" s="36">
        <f t="shared" si="423"/>
        <v>13374.728259371244</v>
      </c>
      <c r="Y2748" s="36">
        <f t="shared" si="424"/>
        <v>14196.935251040293</v>
      </c>
      <c r="Z2748" s="36">
        <f t="shared" si="425"/>
        <v>15139.667432469751</v>
      </c>
      <c r="AA2748" s="36">
        <f t="shared" si="426"/>
        <v>16216.449033084335</v>
      </c>
      <c r="AB2748" s="36">
        <f t="shared" si="427"/>
        <v>55149.215221543345</v>
      </c>
      <c r="AC2748" s="36">
        <f t="shared" si="428"/>
        <v>239906.16548386606</v>
      </c>
      <c r="AD2748" s="36">
        <f t="shared" si="429"/>
        <v>156161.13126504244</v>
      </c>
    </row>
    <row r="2749" spans="1:30" ht="14.25" customHeight="1" x14ac:dyDescent="0.25">
      <c r="A2749" s="16">
        <v>2733</v>
      </c>
      <c r="B2749" s="34">
        <v>0.22175769967173201</v>
      </c>
      <c r="C2749" s="34">
        <v>9.4419316305735398E-2</v>
      </c>
      <c r="D2749" s="34">
        <v>3.2622196930129202E-2</v>
      </c>
      <c r="E2749" s="34">
        <v>6.4637673286540701E-2</v>
      </c>
      <c r="F2749" s="34">
        <v>1.2569716665780601E-2</v>
      </c>
      <c r="G2749" s="34">
        <v>0.172946244308705</v>
      </c>
      <c r="H2749" s="35">
        <v>1.0372887542446101</v>
      </c>
      <c r="I2749" s="34">
        <v>0.104179021303118</v>
      </c>
      <c r="J2749" s="34">
        <v>2.2120543221065301E-2</v>
      </c>
      <c r="K2749" s="36">
        <f>Inputs!$B$12*(1+$B2749)^4</f>
        <v>133687.74232725304</v>
      </c>
      <c r="L2749" s="36">
        <f t="shared" si="420"/>
        <v>18662.623577894672</v>
      </c>
      <c r="M2749" s="36">
        <f t="shared" si="421"/>
        <v>198326.57815434644</v>
      </c>
      <c r="N2749" s="37">
        <f>M2749/Inputs!$B$6</f>
        <v>302.32710084504032</v>
      </c>
      <c r="O2749" s="38">
        <f>IF(N2749&gt;Inputs!$B$4,1,0)</f>
        <v>0</v>
      </c>
      <c r="P2749" s="34">
        <f t="shared" si="422"/>
        <v>8.2058478082052702E-2</v>
      </c>
      <c r="Q2749" s="36">
        <f>Inputs!$B$12*(1+$B2749)^0*$C2749+Inputs!$B$29*(1+$D2749)^0*Inputs!$B$19+Inputs!$B$30*(1+$E2749)^0*Inputs!$B$20+Inputs!$B$31*(1+$F2749)^0*Inputs!$B$21+Inputs!$B$22*(1+Inputs!$B$23)^0</f>
        <v>13687.203005771047</v>
      </c>
      <c r="R2749" s="36">
        <f>Inputs!$B$12*(1+$B2749)^1*$C2749+Inputs!$B$29*(1+$D2749)^1*Inputs!$B$19+Inputs!$B$30*(1+$E2749)^1*Inputs!$B$20+Inputs!$B$31*(1+$F2749)^1*Inputs!$B$21+Inputs!$B$22*(1+Inputs!$B$23)^1</f>
        <v>15201.096905329432</v>
      </c>
      <c r="S2749" s="36">
        <f>Inputs!$B$12*(1+$B2749)^2*$C2749+Inputs!$B$29*(1+$D2749)^2*Inputs!$B$19+Inputs!$B$30*(1+$E2749)^2*Inputs!$B$20+Inputs!$B$31*(1+$F2749)^2*Inputs!$B$21+Inputs!$B$22*(1+Inputs!$B$23)^2</f>
        <v>17006.225169605164</v>
      </c>
      <c r="T2749" s="36">
        <f>Inputs!$B$12*(1+$B2749)^3*$C2749+Inputs!$B$29*(1+$D2749)^3*Inputs!$B$19+Inputs!$B$30*(1+$E2749)^3*Inputs!$B$20+Inputs!$B$31*(1+$F2749)^3*Inputs!$B$21+Inputs!$B$22*(1+Inputs!$B$23)^3</f>
        <v>19165.107160703978</v>
      </c>
      <c r="U2749" s="36">
        <f>Inputs!$B$12*(1+$B2749)^4*$C2749+Inputs!$B$29*(1+$D2749)^4*Inputs!$B$19+Inputs!$B$30*(1+$E2749)^4*Inputs!$B$20+Inputs!$B$31*(1+$F2749)^4*Inputs!$B$21+Inputs!$B$22*(1+Inputs!$B$23)^4</f>
        <v>21754.008247040383</v>
      </c>
      <c r="V2749" s="35">
        <f>Inputs!$B$13/(Q2749*(1-$G2749))</f>
        <v>1.1183693566186172</v>
      </c>
      <c r="W2749" s="36">
        <f>Inputs!$B$13</f>
        <v>12660</v>
      </c>
      <c r="X2749" s="36">
        <f t="shared" si="423"/>
        <v>13805.439696703363</v>
      </c>
      <c r="Y2749" s="36">
        <f t="shared" si="424"/>
        <v>15159.732917572055</v>
      </c>
      <c r="Z2749" s="36">
        <f t="shared" si="425"/>
        <v>16762.915527663758</v>
      </c>
      <c r="AA2749" s="36">
        <f t="shared" si="426"/>
        <v>18662.623577894672</v>
      </c>
      <c r="AB2749" s="36">
        <f t="shared" si="427"/>
        <v>56697.020799007485</v>
      </c>
      <c r="AC2749" s="36">
        <f t="shared" si="428"/>
        <v>232461.67117910544</v>
      </c>
      <c r="AD2749" s="36">
        <f t="shared" si="429"/>
        <v>141629.55735533894</v>
      </c>
    </row>
    <row r="2750" spans="1:30" ht="14.25" customHeight="1" x14ac:dyDescent="0.25">
      <c r="A2750" s="16">
        <v>2734</v>
      </c>
      <c r="B2750" s="34">
        <v>0.39633355781158203</v>
      </c>
      <c r="C2750" s="34">
        <v>9.3803036290095301E-2</v>
      </c>
      <c r="D2750" s="34">
        <v>1.90420841594077E-2</v>
      </c>
      <c r="E2750" s="34">
        <v>4.4528887022804199E-2</v>
      </c>
      <c r="F2750" s="34">
        <v>1.2093378808827099E-2</v>
      </c>
      <c r="G2750" s="34">
        <v>0.167969717094483</v>
      </c>
      <c r="H2750" s="35">
        <v>1.0713664636995901</v>
      </c>
      <c r="I2750" s="34">
        <v>8.5779716878961798E-2</v>
      </c>
      <c r="J2750" s="34">
        <v>2.53004943830509E-2</v>
      </c>
      <c r="K2750" s="36">
        <f>Inputs!$B$12*(1+$B2750)^4</f>
        <v>228090.89652121972</v>
      </c>
      <c r="L2750" s="36">
        <f t="shared" si="420"/>
        <v>26820.466335291556</v>
      </c>
      <c r="M2750" s="36">
        <f t="shared" si="421"/>
        <v>372403.56574699969</v>
      </c>
      <c r="N2750" s="37">
        <f>M2750/Inputs!$B$6</f>
        <v>567.6883624192069</v>
      </c>
      <c r="O2750" s="38">
        <f>IF(N2750&gt;Inputs!$B$4,1,0)</f>
        <v>1</v>
      </c>
      <c r="P2750" s="34">
        <f t="shared" si="422"/>
        <v>6.0479222495910895E-2</v>
      </c>
      <c r="Q2750" s="36">
        <f>Inputs!$B$12*(1+$B2750)^0*$C2750+Inputs!$B$29*(1+$D2750)^0*Inputs!$B$19+Inputs!$B$30*(1+$E2750)^0*Inputs!$B$20+Inputs!$B$31*(1+$F2750)^0*Inputs!$B$21+Inputs!$B$22*(1+Inputs!$B$23)^0</f>
        <v>13650.226204832641</v>
      </c>
      <c r="R2750" s="36">
        <f>Inputs!$B$12*(1+$B2750)^1*$C2750+Inputs!$B$29*(1+$D2750)^1*Inputs!$B$19+Inputs!$B$30*(1+$E2750)^1*Inputs!$B$20+Inputs!$B$31*(1+$F2750)^1*Inputs!$B$21+Inputs!$B$22*(1+Inputs!$B$23)^1</f>
        <v>16041.037729413434</v>
      </c>
      <c r="S2750" s="36">
        <f>Inputs!$B$12*(1+$B2750)^2*$C2750+Inputs!$B$29*(1+$D2750)^2*Inputs!$B$19+Inputs!$B$30*(1+$E2750)^2*Inputs!$B$20+Inputs!$B$31*(1+$F2750)^2*Inputs!$B$21+Inputs!$B$22*(1+Inputs!$B$23)^2</f>
        <v>19320.689401804939</v>
      </c>
      <c r="T2750" s="36">
        <f>Inputs!$B$12*(1+$B2750)^3*$C2750+Inputs!$B$29*(1+$D2750)^3*Inputs!$B$19+Inputs!$B$30*(1+$E2750)^3*Inputs!$B$20+Inputs!$B$31*(1+$F2750)^3*Inputs!$B$21+Inputs!$B$22*(1+Inputs!$B$23)^3</f>
        <v>23839.760701472696</v>
      </c>
      <c r="U2750" s="36">
        <f>Inputs!$B$12*(1+$B2750)^4*$C2750+Inputs!$B$29*(1+$D2750)^4*Inputs!$B$19+Inputs!$B$30*(1+$E2750)^4*Inputs!$B$20+Inputs!$B$31*(1+$F2750)^4*Inputs!$B$21+Inputs!$B$22*(1+Inputs!$B$23)^4</f>
        <v>30087.710634154235</v>
      </c>
      <c r="V2750" s="35">
        <f>Inputs!$B$13/(Q2750*(1-$G2750))</f>
        <v>1.114691588646715</v>
      </c>
      <c r="W2750" s="36">
        <f>Inputs!$B$13</f>
        <v>12660</v>
      </c>
      <c r="X2750" s="36">
        <f t="shared" si="423"/>
        <v>14732.814167556506</v>
      </c>
      <c r="Y2750" s="36">
        <f t="shared" si="424"/>
        <v>17570.877352427593</v>
      </c>
      <c r="Z2750" s="36">
        <f t="shared" si="425"/>
        <v>21465.828224268203</v>
      </c>
      <c r="AA2750" s="36">
        <f t="shared" si="426"/>
        <v>26820.466335291556</v>
      </c>
      <c r="AB2750" s="36">
        <f t="shared" si="427"/>
        <v>71101.111060499665</v>
      </c>
      <c r="AC2750" s="36">
        <f t="shared" si="428"/>
        <v>454685.69631525374</v>
      </c>
      <c r="AD2750" s="36">
        <f t="shared" si="429"/>
        <v>301302.45468650002</v>
      </c>
    </row>
    <row r="2751" spans="1:30" ht="14.25" customHeight="1" x14ac:dyDescent="0.25">
      <c r="A2751" s="16">
        <v>2735</v>
      </c>
      <c r="B2751" s="34">
        <v>0.35014704268071301</v>
      </c>
      <c r="C2751" s="34">
        <v>8.8861435656139298E-2</v>
      </c>
      <c r="D2751" s="34">
        <v>1.0044727629244901E-2</v>
      </c>
      <c r="E2751" s="34">
        <v>3.5509756594329603E-2</v>
      </c>
      <c r="F2751" s="34">
        <v>-1.37942132134678E-2</v>
      </c>
      <c r="G2751" s="34">
        <v>0.17875871944218499</v>
      </c>
      <c r="H2751" s="35">
        <v>0.98343358400592196</v>
      </c>
      <c r="I2751" s="34">
        <v>9.0879845784872695E-2</v>
      </c>
      <c r="J2751" s="34">
        <v>2.7785742589890999E-2</v>
      </c>
      <c r="K2751" s="36">
        <f>Inputs!$B$12*(1+$B2751)^4</f>
        <v>199377.21641946325</v>
      </c>
      <c r="L2751" s="36">
        <f t="shared" si="420"/>
        <v>20769.962774531141</v>
      </c>
      <c r="M2751" s="36">
        <f t="shared" si="421"/>
        <v>280287.61630917451</v>
      </c>
      <c r="N2751" s="37">
        <f>M2751/Inputs!$B$6</f>
        <v>427.26770778837579</v>
      </c>
      <c r="O2751" s="38">
        <f>IF(N2751&gt;Inputs!$B$4,1,0)</f>
        <v>1</v>
      </c>
      <c r="P2751" s="34">
        <f t="shared" si="422"/>
        <v>6.3094103194981696E-2</v>
      </c>
      <c r="Q2751" s="36">
        <f>Inputs!$B$12*(1+$B2751)^0*$C2751+Inputs!$B$29*(1+$D2751)^0*Inputs!$B$19+Inputs!$B$30*(1+$E2751)^0*Inputs!$B$20+Inputs!$B$31*(1+$F2751)^0*Inputs!$B$21+Inputs!$B$22*(1+Inputs!$B$23)^0</f>
        <v>13353.730166795278</v>
      </c>
      <c r="R2751" s="36">
        <f>Inputs!$B$12*(1+$B2751)^1*$C2751+Inputs!$B$29*(1+$D2751)^1*Inputs!$B$19+Inputs!$B$30*(1+$E2751)^1*Inputs!$B$20+Inputs!$B$31*(1+$F2751)^1*Inputs!$B$21+Inputs!$B$22*(1+Inputs!$B$23)^1</f>
        <v>15211.628291824749</v>
      </c>
      <c r="S2751" s="36">
        <f>Inputs!$B$12*(1+$B2751)^2*$C2751+Inputs!$B$29*(1+$D2751)^2*Inputs!$B$19+Inputs!$B$30*(1+$E2751)^2*Inputs!$B$20+Inputs!$B$31*(1+$F2751)^2*Inputs!$B$21+Inputs!$B$22*(1+Inputs!$B$23)^2</f>
        <v>17725.493790675147</v>
      </c>
      <c r="T2751" s="36">
        <f>Inputs!$B$12*(1+$B2751)^3*$C2751+Inputs!$B$29*(1+$D2751)^3*Inputs!$B$19+Inputs!$B$30*(1+$E2751)^3*Inputs!$B$20+Inputs!$B$31*(1+$F2751)^3*Inputs!$B$21+Inputs!$B$22*(1+Inputs!$B$23)^3</f>
        <v>21124.252741268232</v>
      </c>
      <c r="U2751" s="36">
        <f>Inputs!$B$12*(1+$B2751)^4*$C2751+Inputs!$B$29*(1+$D2751)^4*Inputs!$B$19+Inputs!$B$30*(1+$E2751)^4*Inputs!$B$20+Inputs!$B$31*(1+$F2751)^4*Inputs!$B$21+Inputs!$B$22*(1+Inputs!$B$23)^4</f>
        <v>25716.976700223666</v>
      </c>
      <c r="V2751" s="35">
        <f>Inputs!$B$13/(Q2751*(1-$G2751))</f>
        <v>1.1544106848279643</v>
      </c>
      <c r="W2751" s="36">
        <f>Inputs!$B$13</f>
        <v>12660</v>
      </c>
      <c r="X2751" s="36">
        <f t="shared" si="423"/>
        <v>13887.400462559277</v>
      </c>
      <c r="Y2751" s="36">
        <f t="shared" si="424"/>
        <v>15560.200335228512</v>
      </c>
      <c r="Z2751" s="36">
        <f t="shared" si="425"/>
        <v>17802.244710614676</v>
      </c>
      <c r="AA2751" s="36">
        <f t="shared" si="426"/>
        <v>20769.962774531141</v>
      </c>
      <c r="AB2751" s="36">
        <f t="shared" si="427"/>
        <v>61277.112368210939</v>
      </c>
      <c r="AC2751" s="36">
        <f t="shared" si="428"/>
        <v>338337.03203318943</v>
      </c>
      <c r="AD2751" s="36">
        <f t="shared" si="429"/>
        <v>219010.50394096359</v>
      </c>
    </row>
    <row r="2752" spans="1:30" ht="14.25" customHeight="1" x14ac:dyDescent="0.25">
      <c r="A2752" s="16">
        <v>2736</v>
      </c>
      <c r="B2752" s="34">
        <v>0.285704120782657</v>
      </c>
      <c r="C2752" s="34">
        <v>7.3267645556725297E-2</v>
      </c>
      <c r="D2752" s="34">
        <v>2.57895215948378E-2</v>
      </c>
      <c r="E2752" s="34">
        <v>2.0347565476150201E-2</v>
      </c>
      <c r="F2752" s="34">
        <v>1.0573194868972201E-2</v>
      </c>
      <c r="G2752" s="34">
        <v>0.17113069973061501</v>
      </c>
      <c r="H2752" s="35">
        <v>1.10622632675485</v>
      </c>
      <c r="I2752" s="34">
        <v>8.6450023796225503E-2</v>
      </c>
      <c r="J2752" s="34">
        <v>2.0039570511540601E-2</v>
      </c>
      <c r="K2752" s="36">
        <f>Inputs!$B$12*(1+$B2752)^4</f>
        <v>163951.49977199954</v>
      </c>
      <c r="L2752" s="36">
        <f t="shared" si="420"/>
        <v>18800.424469024045</v>
      </c>
      <c r="M2752" s="36">
        <f t="shared" si="421"/>
        <v>250149.27106679595</v>
      </c>
      <c r="N2752" s="37">
        <f>M2752/Inputs!$B$6</f>
        <v>381.32510833353041</v>
      </c>
      <c r="O2752" s="38">
        <f>IF(N2752&gt;Inputs!$B$4,1,0)</f>
        <v>0</v>
      </c>
      <c r="P2752" s="34">
        <f t="shared" si="422"/>
        <v>6.6410453284684895E-2</v>
      </c>
      <c r="Q2752" s="36">
        <f>Inputs!$B$12*(1+$B2752)^0*$C2752+Inputs!$B$29*(1+$D2752)^0*Inputs!$B$19+Inputs!$B$30*(1+$E2752)^0*Inputs!$B$20+Inputs!$B$31*(1+$F2752)^0*Inputs!$B$21+Inputs!$B$22*(1+Inputs!$B$23)^0</f>
        <v>12418.102760830439</v>
      </c>
      <c r="R2752" s="36">
        <f>Inputs!$B$12*(1+$B2752)^1*$C2752+Inputs!$B$29*(1+$D2752)^1*Inputs!$B$19+Inputs!$B$30*(1+$E2752)^1*Inputs!$B$20+Inputs!$B$31*(1+$F2752)^1*Inputs!$B$21+Inputs!$B$22*(1+Inputs!$B$23)^1</f>
        <v>13788.944354781732</v>
      </c>
      <c r="S2752" s="36">
        <f>Inputs!$B$12*(1+$B2752)^2*$C2752+Inputs!$B$29*(1+$D2752)^2*Inputs!$B$19+Inputs!$B$30*(1+$E2752)^2*Inputs!$B$20+Inputs!$B$31*(1+$F2752)^2*Inputs!$B$21+Inputs!$B$22*(1+Inputs!$B$23)^2</f>
        <v>15520.290228159276</v>
      </c>
      <c r="T2752" s="36">
        <f>Inputs!$B$12*(1+$B2752)^3*$C2752+Inputs!$B$29*(1+$D2752)^3*Inputs!$B$19+Inputs!$B$30*(1+$E2752)^3*Inputs!$B$20+Inputs!$B$31*(1+$F2752)^3*Inputs!$B$21+Inputs!$B$22*(1+Inputs!$B$23)^3</f>
        <v>17714.682385320513</v>
      </c>
      <c r="U2752" s="36">
        <f>Inputs!$B$12*(1+$B2752)^4*$C2752+Inputs!$B$29*(1+$D2752)^4*Inputs!$B$19+Inputs!$B$30*(1+$E2752)^4*Inputs!$B$20+Inputs!$B$31*(1+$F2752)^4*Inputs!$B$21+Inputs!$B$22*(1+Inputs!$B$23)^4</f>
        <v>20503.953596917338</v>
      </c>
      <c r="V2752" s="35">
        <f>Inputs!$B$13/(Q2752*(1-$G2752))</f>
        <v>1.2299640046436058</v>
      </c>
      <c r="W2752" s="36">
        <f>Inputs!$B$13</f>
        <v>12660</v>
      </c>
      <c r="X2752" s="36">
        <f t="shared" si="423"/>
        <v>13703.988093710275</v>
      </c>
      <c r="Y2752" s="36">
        <f t="shared" si="424"/>
        <v>15026.717413778933</v>
      </c>
      <c r="Z2752" s="36">
        <f t="shared" si="425"/>
        <v>16697.109081076702</v>
      </c>
      <c r="AA2752" s="36">
        <f t="shared" si="426"/>
        <v>18800.424469024045</v>
      </c>
      <c r="AB2752" s="36">
        <f t="shared" si="427"/>
        <v>59383.93539541569</v>
      </c>
      <c r="AC2752" s="36">
        <f t="shared" si="428"/>
        <v>288767.4447667179</v>
      </c>
      <c r="AD2752" s="36">
        <f t="shared" si="429"/>
        <v>190765.33567138025</v>
      </c>
    </row>
    <row r="2753" spans="1:30" ht="14.25" customHeight="1" x14ac:dyDescent="0.25">
      <c r="A2753" s="16">
        <v>2737</v>
      </c>
      <c r="B2753" s="34">
        <v>0.36089676910396601</v>
      </c>
      <c r="C2753" s="34">
        <v>6.8190342260741596E-2</v>
      </c>
      <c r="D2753" s="34">
        <v>1.05588921533261E-2</v>
      </c>
      <c r="E2753" s="34">
        <v>5.6889999952690798E-2</v>
      </c>
      <c r="F2753" s="34">
        <v>-1.2201031394121899E-2</v>
      </c>
      <c r="G2753" s="34">
        <v>0.17067876162449799</v>
      </c>
      <c r="H2753" s="35">
        <v>1.11673064815908</v>
      </c>
      <c r="I2753" s="34">
        <v>0.107752355932228</v>
      </c>
      <c r="J2753" s="34">
        <v>1.81827921243417E-2</v>
      </c>
      <c r="K2753" s="36">
        <f>Inputs!$B$12*(1+$B2753)^4</f>
        <v>205803.13328694552</v>
      </c>
      <c r="L2753" s="36">
        <f t="shared" si="420"/>
        <v>20665.933007761661</v>
      </c>
      <c r="M2753" s="36">
        <f t="shared" si="421"/>
        <v>199088.70436046566</v>
      </c>
      <c r="N2753" s="37">
        <f>M2753/Inputs!$B$6</f>
        <v>303.48887859827084</v>
      </c>
      <c r="O2753" s="38">
        <f>IF(N2753&gt;Inputs!$B$4,1,0)</f>
        <v>0</v>
      </c>
      <c r="P2753" s="34">
        <f t="shared" si="422"/>
        <v>8.9569563807886304E-2</v>
      </c>
      <c r="Q2753" s="36">
        <f>Inputs!$B$12*(1+$B2753)^0*$C2753+Inputs!$B$29*(1+$D2753)^0*Inputs!$B$19+Inputs!$B$30*(1+$E2753)^0*Inputs!$B$20+Inputs!$B$31*(1+$F2753)^0*Inputs!$B$21+Inputs!$B$22*(1+Inputs!$B$23)^0</f>
        <v>12113.464563071419</v>
      </c>
      <c r="R2753" s="36">
        <f>Inputs!$B$12*(1+$B2753)^1*$C2753+Inputs!$B$29*(1+$D2753)^1*Inputs!$B$19+Inputs!$B$30*(1+$E2753)^1*Inputs!$B$20+Inputs!$B$31*(1+$F2753)^1*Inputs!$B$21+Inputs!$B$22*(1+Inputs!$B$23)^1</f>
        <v>13643.626088703002</v>
      </c>
      <c r="S2753" s="36">
        <f>Inputs!$B$12*(1+$B2753)^2*$C2753+Inputs!$B$29*(1+$D2753)^2*Inputs!$B$19+Inputs!$B$30*(1+$E2753)^2*Inputs!$B$20+Inputs!$B$31*(1+$F2753)^2*Inputs!$B$21+Inputs!$B$22*(1+Inputs!$B$23)^2</f>
        <v>15713.7748803668</v>
      </c>
      <c r="T2753" s="36">
        <f>Inputs!$B$12*(1+$B2753)^3*$C2753+Inputs!$B$29*(1+$D2753)^3*Inputs!$B$19+Inputs!$B$30*(1+$E2753)^3*Inputs!$B$20+Inputs!$B$31*(1+$F2753)^3*Inputs!$B$21+Inputs!$B$22*(1+Inputs!$B$23)^3</f>
        <v>18516.62613355639</v>
      </c>
      <c r="U2753" s="36">
        <f>Inputs!$B$12*(1+$B2753)^4*$C2753+Inputs!$B$29*(1+$D2753)^4*Inputs!$B$19+Inputs!$B$30*(1+$E2753)^4*Inputs!$B$20+Inputs!$B$31*(1+$F2753)^4*Inputs!$B$21+Inputs!$B$22*(1+Inputs!$B$23)^4</f>
        <v>22314.32706795492</v>
      </c>
      <c r="V2753" s="35">
        <f>Inputs!$B$13/(Q2753*(1-$G2753))</f>
        <v>1.2602089075078122</v>
      </c>
      <c r="W2753" s="36">
        <f>Inputs!$B$13</f>
        <v>12660</v>
      </c>
      <c r="X2753" s="36">
        <f t="shared" si="423"/>
        <v>13853.337078762414</v>
      </c>
      <c r="Y2753" s="36">
        <f t="shared" si="424"/>
        <v>15487.861520469052</v>
      </c>
      <c r="Z2753" s="36">
        <f t="shared" si="425"/>
        <v>17699.595485200232</v>
      </c>
      <c r="AA2753" s="36">
        <f t="shared" si="426"/>
        <v>20665.933007761661</v>
      </c>
      <c r="AB2753" s="36">
        <f t="shared" si="427"/>
        <v>58254.903873638425</v>
      </c>
      <c r="AC2753" s="36">
        <f t="shared" si="428"/>
        <v>234920.17240174068</v>
      </c>
      <c r="AD2753" s="36">
        <f t="shared" si="429"/>
        <v>140833.80048682724</v>
      </c>
    </row>
    <row r="2754" spans="1:30" ht="14.25" customHeight="1" x14ac:dyDescent="0.25">
      <c r="A2754" s="16">
        <v>2738</v>
      </c>
      <c r="B2754" s="34">
        <v>0.33949346148838</v>
      </c>
      <c r="C2754" s="34">
        <v>6.0220896245616003E-2</v>
      </c>
      <c r="D2754" s="34">
        <v>2.6665035665785399E-2</v>
      </c>
      <c r="E2754" s="34">
        <v>4.7467366813329803E-2</v>
      </c>
      <c r="F2754" s="34">
        <v>9.1583200662758105E-3</v>
      </c>
      <c r="G2754" s="34">
        <v>0.192451987152325</v>
      </c>
      <c r="H2754" s="35">
        <v>1.0534285725791399</v>
      </c>
      <c r="I2754" s="34">
        <v>9.5133724600157302E-2</v>
      </c>
      <c r="J2754" s="34">
        <v>2.56936450107626E-2</v>
      </c>
      <c r="K2754" s="36">
        <f>Inputs!$B$12*(1+$B2754)^4</f>
        <v>193158.41917508922</v>
      </c>
      <c r="L2754" s="36">
        <f t="shared" si="420"/>
        <v>17363.506818980644</v>
      </c>
      <c r="M2754" s="36">
        <f t="shared" si="421"/>
        <v>218487.91660314635</v>
      </c>
      <c r="N2754" s="37">
        <f>M2754/Inputs!$B$6</f>
        <v>333.06084848040604</v>
      </c>
      <c r="O2754" s="38">
        <f>IF(N2754&gt;Inputs!$B$4,1,0)</f>
        <v>0</v>
      </c>
      <c r="P2754" s="34">
        <f t="shared" si="422"/>
        <v>6.9440079589394701E-2</v>
      </c>
      <c r="Q2754" s="36">
        <f>Inputs!$B$12*(1+$B2754)^0*$C2754+Inputs!$B$29*(1+$D2754)^0*Inputs!$B$19+Inputs!$B$30*(1+$E2754)^0*Inputs!$B$20+Inputs!$B$31*(1+$F2754)^0*Inputs!$B$21+Inputs!$B$22*(1+Inputs!$B$23)^0</f>
        <v>11635.297802163881</v>
      </c>
      <c r="R2754" s="36">
        <f>Inputs!$B$12*(1+$B2754)^1*$C2754+Inputs!$B$29*(1+$D2754)^1*Inputs!$B$19+Inputs!$B$30*(1+$E2754)^1*Inputs!$B$20+Inputs!$B$31*(1+$F2754)^1*Inputs!$B$21+Inputs!$B$22*(1+Inputs!$B$23)^1</f>
        <v>13041.425388960375</v>
      </c>
      <c r="S2754" s="36">
        <f>Inputs!$B$12*(1+$B2754)^2*$C2754+Inputs!$B$29*(1+$D2754)^2*Inputs!$B$19+Inputs!$B$30*(1+$E2754)^2*Inputs!$B$20+Inputs!$B$31*(1+$F2754)^2*Inputs!$B$21+Inputs!$B$22*(1+Inputs!$B$23)^2</f>
        <v>14870.311631677741</v>
      </c>
      <c r="T2754" s="36">
        <f>Inputs!$B$12*(1+$B2754)^3*$C2754+Inputs!$B$29*(1+$D2754)^3*Inputs!$B$19+Inputs!$B$30*(1+$E2754)^3*Inputs!$B$20+Inputs!$B$31*(1+$F2754)^3*Inputs!$B$21+Inputs!$B$22*(1+Inputs!$B$23)^3</f>
        <v>17263.610461338321</v>
      </c>
      <c r="U2754" s="36">
        <f>Inputs!$B$12*(1+$B2754)^4*$C2754+Inputs!$B$29*(1+$D2754)^4*Inputs!$B$19+Inputs!$B$30*(1+$E2754)^4*Inputs!$B$20+Inputs!$B$31*(1+$F2754)^4*Inputs!$B$21+Inputs!$B$22*(1+Inputs!$B$23)^4</f>
        <v>20410.986497938549</v>
      </c>
      <c r="V2754" s="35">
        <f>Inputs!$B$13/(Q2754*(1-$G2754))</f>
        <v>1.3473730285422669</v>
      </c>
      <c r="W2754" s="36">
        <f>Inputs!$B$13</f>
        <v>12660</v>
      </c>
      <c r="X2754" s="36">
        <f t="shared" si="423"/>
        <v>13416.038330600126</v>
      </c>
      <c r="Y2754" s="36">
        <f t="shared" si="424"/>
        <v>14415.001740073558</v>
      </c>
      <c r="Z2754" s="36">
        <f t="shared" si="425"/>
        <v>15710.536630497063</v>
      </c>
      <c r="AA2754" s="36">
        <f t="shared" si="426"/>
        <v>17363.506818980644</v>
      </c>
      <c r="AB2754" s="36">
        <f t="shared" si="427"/>
        <v>55667.399202935689</v>
      </c>
      <c r="AC2754" s="36">
        <f t="shared" si="428"/>
        <v>256474.91628234653</v>
      </c>
      <c r="AD2754" s="36">
        <f t="shared" si="429"/>
        <v>162820.51740021067</v>
      </c>
    </row>
    <row r="2755" spans="1:30" ht="14.25" customHeight="1" x14ac:dyDescent="0.25">
      <c r="A2755" s="16">
        <v>2739</v>
      </c>
      <c r="B2755" s="34">
        <v>0.23041862636412999</v>
      </c>
      <c r="C2755" s="34">
        <v>9.5938598465194994E-2</v>
      </c>
      <c r="D2755" s="34">
        <v>4.2449564188527099E-2</v>
      </c>
      <c r="E2755" s="34">
        <v>3.3503103208588E-2</v>
      </c>
      <c r="F2755" s="34">
        <v>1.6989130097977201E-2</v>
      </c>
      <c r="G2755" s="34">
        <v>0.21478236974714199</v>
      </c>
      <c r="H2755" s="35">
        <v>0.93702531006552403</v>
      </c>
      <c r="I2755" s="34">
        <v>9.2000458757702699E-2</v>
      </c>
      <c r="J2755" s="34">
        <v>2.86317422343941E-2</v>
      </c>
      <c r="K2755" s="36">
        <f>Inputs!$B$12*(1+$B2755)^4</f>
        <v>137519.04198616973</v>
      </c>
      <c r="L2755" s="36">
        <f t="shared" si="420"/>
        <v>16328.080425495706</v>
      </c>
      <c r="M2755" s="36">
        <f t="shared" si="421"/>
        <v>225657.31055516598</v>
      </c>
      <c r="N2755" s="37">
        <f>M2755/Inputs!$B$6</f>
        <v>343.98980267555788</v>
      </c>
      <c r="O2755" s="38">
        <f>IF(N2755&gt;Inputs!$B$4,1,0)</f>
        <v>0</v>
      </c>
      <c r="P2755" s="34">
        <f t="shared" si="422"/>
        <v>6.3368716523308596E-2</v>
      </c>
      <c r="Q2755" s="36">
        <f>Inputs!$B$12*(1+$B2755)^0*$C2755+Inputs!$B$29*(1+$D2755)^0*Inputs!$B$19+Inputs!$B$30*(1+$E2755)^0*Inputs!$B$20+Inputs!$B$31*(1+$F2755)^0*Inputs!$B$21+Inputs!$B$22*(1+Inputs!$B$23)^0</f>
        <v>13778.35993533862</v>
      </c>
      <c r="R2755" s="36">
        <f>Inputs!$B$12*(1+$B2755)^1*$C2755+Inputs!$B$29*(1+$D2755)^1*Inputs!$B$19+Inputs!$B$30*(1+$E2755)^1*Inputs!$B$20+Inputs!$B$31*(1+$F2755)^1*Inputs!$B$21+Inputs!$B$22*(1+Inputs!$B$23)^1</f>
        <v>15336.529289757582</v>
      </c>
      <c r="S2755" s="36">
        <f>Inputs!$B$12*(1+$B2755)^2*$C2755+Inputs!$B$29*(1+$D2755)^2*Inputs!$B$19+Inputs!$B$30*(1+$E2755)^2*Inputs!$B$20+Inputs!$B$31*(1+$F2755)^2*Inputs!$B$21+Inputs!$B$22*(1+Inputs!$B$23)^2</f>
        <v>17208.311878721055</v>
      </c>
      <c r="T2755" s="36">
        <f>Inputs!$B$12*(1+$B2755)^3*$C2755+Inputs!$B$29*(1+$D2755)^3*Inputs!$B$19+Inputs!$B$30*(1+$E2755)^3*Inputs!$B$20+Inputs!$B$31*(1+$F2755)^3*Inputs!$B$21+Inputs!$B$22*(1+Inputs!$B$23)^3</f>
        <v>19464.434687681729</v>
      </c>
      <c r="U2755" s="36">
        <f>Inputs!$B$12*(1+$B2755)^4*$C2755+Inputs!$B$29*(1+$D2755)^4*Inputs!$B$19+Inputs!$B$30*(1+$E2755)^4*Inputs!$B$20+Inputs!$B$31*(1+$F2755)^4*Inputs!$B$21+Inputs!$B$22*(1+Inputs!$B$23)^4</f>
        <v>22191.863219405252</v>
      </c>
      <c r="V2755" s="35">
        <f>Inputs!$B$13/(Q2755*(1-$G2755))</f>
        <v>1.1701623964941554</v>
      </c>
      <c r="W2755" s="36">
        <f>Inputs!$B$13</f>
        <v>12660</v>
      </c>
      <c r="X2755" s="36">
        <f t="shared" si="423"/>
        <v>13389.806979294899</v>
      </c>
      <c r="Y2755" s="36">
        <f t="shared" si="424"/>
        <v>14236.4444831695</v>
      </c>
      <c r="Z2755" s="36">
        <f t="shared" si="425"/>
        <v>15212.129782993015</v>
      </c>
      <c r="AA2755" s="36">
        <f t="shared" si="426"/>
        <v>16328.080425495706</v>
      </c>
      <c r="AB2755" s="36">
        <f t="shared" si="427"/>
        <v>54968.112580557208</v>
      </c>
      <c r="AC2755" s="36">
        <f t="shared" si="428"/>
        <v>265045.32104959263</v>
      </c>
      <c r="AD2755" s="36">
        <f t="shared" si="429"/>
        <v>170689.19797460877</v>
      </c>
    </row>
    <row r="2756" spans="1:30" ht="14.25" customHeight="1" x14ac:dyDescent="0.25">
      <c r="A2756" s="16">
        <v>2740</v>
      </c>
      <c r="B2756" s="34">
        <v>0.40471553662287102</v>
      </c>
      <c r="C2756" s="34">
        <v>5.6507833205407101E-2</v>
      </c>
      <c r="D2756" s="34">
        <v>4.3258717705218802E-2</v>
      </c>
      <c r="E2756" s="34">
        <v>6.1473063632981599E-2</v>
      </c>
      <c r="F2756" s="34">
        <v>-3.7396383117088701E-3</v>
      </c>
      <c r="G2756" s="34">
        <v>0.15547321000210701</v>
      </c>
      <c r="H2756" s="35">
        <v>1.0524351079132199</v>
      </c>
      <c r="I2756" s="34">
        <v>9.0446823394316603E-2</v>
      </c>
      <c r="J2756" s="34">
        <v>2.2715296579170201E-2</v>
      </c>
      <c r="K2756" s="36">
        <f>Inputs!$B$12*(1+$B2756)^4</f>
        <v>233617.18898279624</v>
      </c>
      <c r="L2756" s="36">
        <f t="shared" si="420"/>
        <v>19689.734374399541</v>
      </c>
      <c r="M2756" s="36">
        <f t="shared" si="421"/>
        <v>252487.43770840799</v>
      </c>
      <c r="N2756" s="37">
        <f>M2756/Inputs!$B$6</f>
        <v>384.88938675062195</v>
      </c>
      <c r="O2756" s="38">
        <f>IF(N2756&gt;Inputs!$B$4,1,0)</f>
        <v>0</v>
      </c>
      <c r="P2756" s="34">
        <f t="shared" si="422"/>
        <v>6.7731526815146409E-2</v>
      </c>
      <c r="Q2756" s="36">
        <f>Inputs!$B$12*(1+$B2756)^0*$C2756+Inputs!$B$29*(1+$D2756)^0*Inputs!$B$19+Inputs!$B$30*(1+$E2756)^0*Inputs!$B$20+Inputs!$B$31*(1+$F2756)^0*Inputs!$B$21+Inputs!$B$22*(1+Inputs!$B$23)^0</f>
        <v>11412.514019751346</v>
      </c>
      <c r="R2756" s="36">
        <f>Inputs!$B$12*(1+$B2756)^1*$C2756+Inputs!$B$29*(1+$D2756)^1*Inputs!$B$19+Inputs!$B$30*(1+$E2756)^1*Inputs!$B$20+Inputs!$B$31*(1+$F2756)^1*Inputs!$B$21+Inputs!$B$22*(1+Inputs!$B$23)^1</f>
        <v>12995.832085764523</v>
      </c>
      <c r="S2756" s="36">
        <f>Inputs!$B$12*(1+$B2756)^2*$C2756+Inputs!$B$29*(1+$D2756)^2*Inputs!$B$19+Inputs!$B$30*(1+$E2756)^2*Inputs!$B$20+Inputs!$B$31*(1+$F2756)^2*Inputs!$B$21+Inputs!$B$22*(1+Inputs!$B$23)^2</f>
        <v>15148.143592305809</v>
      </c>
      <c r="T2756" s="36">
        <f>Inputs!$B$12*(1+$B2756)^3*$C2756+Inputs!$B$29*(1+$D2756)^3*Inputs!$B$19+Inputs!$B$30*(1+$E2756)^3*Inputs!$B$20+Inputs!$B$31*(1+$F2756)^3*Inputs!$B$21+Inputs!$B$22*(1+Inputs!$B$23)^3</f>
        <v>18094.991486817176</v>
      </c>
      <c r="U2756" s="36">
        <f>Inputs!$B$12*(1+$B2756)^4*$C2756+Inputs!$B$29*(1+$D2756)^4*Inputs!$B$19+Inputs!$B$30*(1+$E2756)^4*Inputs!$B$20+Inputs!$B$31*(1+$F2756)^4*Inputs!$B$21+Inputs!$B$22*(1+Inputs!$B$23)^4</f>
        <v>22152.926131415275</v>
      </c>
      <c r="V2756" s="35">
        <f>Inputs!$B$13/(Q2756*(1-$G2756))</f>
        <v>1.3135268383937433</v>
      </c>
      <c r="W2756" s="36">
        <f>Inputs!$B$13</f>
        <v>12660</v>
      </c>
      <c r="X2756" s="36">
        <f t="shared" si="423"/>
        <v>13699.996485954995</v>
      </c>
      <c r="Y2756" s="36">
        <f t="shared" si="424"/>
        <v>15133.89106582675</v>
      </c>
      <c r="Z2756" s="36">
        <f t="shared" si="425"/>
        <v>17080.484635834913</v>
      </c>
      <c r="AA2756" s="36">
        <f t="shared" si="426"/>
        <v>19689.734374399541</v>
      </c>
      <c r="AB2756" s="36">
        <f t="shared" si="427"/>
        <v>59654.470080936742</v>
      </c>
      <c r="AC2756" s="36">
        <f t="shared" si="428"/>
        <v>297306.04752550757</v>
      </c>
      <c r="AD2756" s="36">
        <f t="shared" si="429"/>
        <v>192832.96762747125</v>
      </c>
    </row>
    <row r="2757" spans="1:30" ht="14.25" customHeight="1" x14ac:dyDescent="0.25">
      <c r="A2757" s="16">
        <v>2741</v>
      </c>
      <c r="B2757" s="34">
        <v>0.38188180547531803</v>
      </c>
      <c r="C2757" s="34">
        <v>6.4411062527693894E-2</v>
      </c>
      <c r="D2757" s="34">
        <v>7.8315425308193402E-3</v>
      </c>
      <c r="E2757" s="34">
        <v>6.5061718257183807E-2</v>
      </c>
      <c r="F2757" s="34">
        <v>2.8826778042405101E-2</v>
      </c>
      <c r="G2757" s="34">
        <v>0.195681263421222</v>
      </c>
      <c r="H2757" s="35">
        <v>0.99817434042293096</v>
      </c>
      <c r="I2757" s="34">
        <v>9.46230437924825E-2</v>
      </c>
      <c r="J2757" s="34">
        <v>2.5867471928533101E-2</v>
      </c>
      <c r="K2757" s="36">
        <f>Inputs!$B$12*(1+$B2757)^4</f>
        <v>218793.71645927659</v>
      </c>
      <c r="L2757" s="36">
        <f t="shared" si="420"/>
        <v>18621.186376875852</v>
      </c>
      <c r="M2757" s="36">
        <f t="shared" si="421"/>
        <v>234395.19244895084</v>
      </c>
      <c r="N2757" s="37">
        <f>M2757/Inputs!$B$6</f>
        <v>357.30974458681533</v>
      </c>
      <c r="O2757" s="38">
        <f>IF(N2757&gt;Inputs!$B$4,1,0)</f>
        <v>0</v>
      </c>
      <c r="P2757" s="34">
        <f t="shared" si="422"/>
        <v>6.87555718639494E-2</v>
      </c>
      <c r="Q2757" s="36">
        <f>Inputs!$B$12*(1+$B2757)^0*$C2757+Inputs!$B$29*(1+$D2757)^0*Inputs!$B$19+Inputs!$B$30*(1+$E2757)^0*Inputs!$B$20+Inputs!$B$31*(1+$F2757)^0*Inputs!$B$21+Inputs!$B$22*(1+Inputs!$B$23)^0</f>
        <v>11886.707779088556</v>
      </c>
      <c r="R2757" s="36">
        <f>Inputs!$B$12*(1+$B2757)^1*$C2757+Inputs!$B$29*(1+$D2757)^1*Inputs!$B$19+Inputs!$B$30*(1+$E2757)^1*Inputs!$B$20+Inputs!$B$31*(1+$F2757)^1*Inputs!$B$21+Inputs!$B$22*(1+Inputs!$B$23)^1</f>
        <v>13612.805418358967</v>
      </c>
      <c r="S2757" s="36">
        <f>Inputs!$B$12*(1+$B2757)^2*$C2757+Inputs!$B$29*(1+$D2757)^2*Inputs!$B$19+Inputs!$B$30*(1+$E2757)^2*Inputs!$B$20+Inputs!$B$31*(1+$F2757)^2*Inputs!$B$21+Inputs!$B$22*(1+Inputs!$B$23)^2</f>
        <v>15915.010022847659</v>
      </c>
      <c r="T2757" s="36">
        <f>Inputs!$B$12*(1+$B2757)^3*$C2757+Inputs!$B$29*(1+$D2757)^3*Inputs!$B$19+Inputs!$B$30*(1+$E2757)^3*Inputs!$B$20+Inputs!$B$31*(1+$F2757)^3*Inputs!$B$21+Inputs!$B$22*(1+Inputs!$B$23)^3</f>
        <v>19009.288465049351</v>
      </c>
      <c r="U2757" s="36">
        <f>Inputs!$B$12*(1+$B2757)^4*$C2757+Inputs!$B$29*(1+$D2757)^4*Inputs!$B$19+Inputs!$B$30*(1+$E2757)^4*Inputs!$B$20+Inputs!$B$31*(1+$F2757)^4*Inputs!$B$21+Inputs!$B$22*(1+Inputs!$B$23)^4</f>
        <v>23193.845492168937</v>
      </c>
      <c r="V2757" s="35">
        <f>Inputs!$B$13/(Q2757*(1-$G2757))</f>
        <v>1.3241705773698529</v>
      </c>
      <c r="W2757" s="36">
        <f>Inputs!$B$13</f>
        <v>12660</v>
      </c>
      <c r="X2757" s="36">
        <f t="shared" si="423"/>
        <v>13606.053268767913</v>
      </c>
      <c r="Y2757" s="36">
        <f t="shared" si="424"/>
        <v>14863.867617267571</v>
      </c>
      <c r="Z2757" s="36">
        <f t="shared" si="425"/>
        <v>16507.695467304533</v>
      </c>
      <c r="AA2757" s="36">
        <f t="shared" si="426"/>
        <v>18621.186376875852</v>
      </c>
      <c r="AB2757" s="36">
        <f t="shared" si="427"/>
        <v>57601.089479287904</v>
      </c>
      <c r="AC2757" s="36">
        <f t="shared" si="428"/>
        <v>277837.40102628508</v>
      </c>
      <c r="AD2757" s="36">
        <f t="shared" si="429"/>
        <v>176794.10296966293</v>
      </c>
    </row>
    <row r="2758" spans="1:30" ht="14.25" customHeight="1" x14ac:dyDescent="0.25">
      <c r="A2758" s="16">
        <v>2742</v>
      </c>
      <c r="B2758" s="34">
        <v>0.31439595777866503</v>
      </c>
      <c r="C2758" s="34">
        <v>9.9969596479290102E-2</v>
      </c>
      <c r="D2758" s="34">
        <v>1.1187664703462E-2</v>
      </c>
      <c r="E2758" s="34">
        <v>6.2225440163988698E-2</v>
      </c>
      <c r="F2758" s="34">
        <v>1.6457851307476099E-2</v>
      </c>
      <c r="G2758" s="34">
        <v>0.19307833547640799</v>
      </c>
      <c r="H2758" s="35">
        <v>1.04168403359856</v>
      </c>
      <c r="I2758" s="34">
        <v>0.106993701041124</v>
      </c>
      <c r="J2758" s="34">
        <v>2.8730257317422198E-2</v>
      </c>
      <c r="K2758" s="36">
        <f>Inputs!$B$12*(1+$B2758)^4</f>
        <v>179083.72104366889</v>
      </c>
      <c r="L2758" s="36">
        <f t="shared" si="420"/>
        <v>22507.206796964972</v>
      </c>
      <c r="M2758" s="36">
        <f t="shared" si="421"/>
        <v>239374.31874465704</v>
      </c>
      <c r="N2758" s="37">
        <f>M2758/Inputs!$B$6</f>
        <v>364.89987613514791</v>
      </c>
      <c r="O2758" s="38">
        <f>IF(N2758&gt;Inputs!$B$4,1,0)</f>
        <v>0</v>
      </c>
      <c r="P2758" s="34">
        <f t="shared" si="422"/>
        <v>7.8263443723701809E-2</v>
      </c>
      <c r="Q2758" s="36">
        <f>Inputs!$B$12*(1+$B2758)^0*$C2758+Inputs!$B$29*(1+$D2758)^0*Inputs!$B$19+Inputs!$B$30*(1+$E2758)^0*Inputs!$B$20+Inputs!$B$31*(1+$F2758)^0*Inputs!$B$21+Inputs!$B$22*(1+Inputs!$B$23)^0</f>
        <v>14020.219816184326</v>
      </c>
      <c r="R2758" s="36">
        <f>Inputs!$B$12*(1+$B2758)^1*$C2758+Inputs!$B$29*(1+$D2758)^1*Inputs!$B$19+Inputs!$B$30*(1+$E2758)^1*Inputs!$B$20+Inputs!$B$31*(1+$F2758)^1*Inputs!$B$21+Inputs!$B$22*(1+Inputs!$B$23)^1</f>
        <v>16104.406197825505</v>
      </c>
      <c r="S2758" s="36">
        <f>Inputs!$B$12*(1+$B2758)^2*$C2758+Inputs!$B$29*(1+$D2758)^2*Inputs!$B$19+Inputs!$B$30*(1+$E2758)^2*Inputs!$B$20+Inputs!$B$31*(1+$F2758)^2*Inputs!$B$21+Inputs!$B$22*(1+Inputs!$B$23)^2</f>
        <v>18790.766376279607</v>
      </c>
      <c r="T2758" s="36">
        <f>Inputs!$B$12*(1+$B2758)^3*$C2758+Inputs!$B$29*(1+$D2758)^3*Inputs!$B$19+Inputs!$B$30*(1+$E2758)^3*Inputs!$B$20+Inputs!$B$31*(1+$F2758)^3*Inputs!$B$21+Inputs!$B$22*(1+Inputs!$B$23)^3</f>
        <v>22266.269593664896</v>
      </c>
      <c r="U2758" s="36">
        <f>Inputs!$B$12*(1+$B2758)^4*$C2758+Inputs!$B$29*(1+$D2758)^4*Inputs!$B$19+Inputs!$B$30*(1+$E2758)^4*Inputs!$B$20+Inputs!$B$31*(1+$F2758)^4*Inputs!$B$21+Inputs!$B$22*(1+Inputs!$B$23)^4</f>
        <v>26776.525213016335</v>
      </c>
      <c r="V2758" s="35">
        <f>Inputs!$B$13/(Q2758*(1-$G2758))</f>
        <v>1.1190448868457792</v>
      </c>
      <c r="W2758" s="36">
        <f>Inputs!$B$13</f>
        <v>12660</v>
      </c>
      <c r="X2758" s="36">
        <f t="shared" si="423"/>
        <v>14290.655915115303</v>
      </c>
      <c r="Y2758" s="36">
        <f t="shared" si="424"/>
        <v>16381.21679302253</v>
      </c>
      <c r="Z2758" s="36">
        <f t="shared" si="425"/>
        <v>19063.566225489139</v>
      </c>
      <c r="AA2758" s="36">
        <f t="shared" si="426"/>
        <v>22507.206796964972</v>
      </c>
      <c r="AB2758" s="36">
        <f t="shared" si="427"/>
        <v>61407.755898487725</v>
      </c>
      <c r="AC2758" s="36">
        <f t="shared" si="428"/>
        <v>295844.95056823251</v>
      </c>
      <c r="AD2758" s="36">
        <f t="shared" si="429"/>
        <v>177966.56284616931</v>
      </c>
    </row>
    <row r="2759" spans="1:30" ht="14.25" customHeight="1" x14ac:dyDescent="0.25">
      <c r="A2759" s="16">
        <v>2743</v>
      </c>
      <c r="B2759" s="34">
        <v>0.39640816186959899</v>
      </c>
      <c r="C2759" s="34">
        <v>8.2644042176368795E-2</v>
      </c>
      <c r="D2759" s="34">
        <v>3.5622977164227798E-2</v>
      </c>
      <c r="E2759" s="34">
        <v>4.6597157537079499E-2</v>
      </c>
      <c r="F2759" s="34">
        <v>1.37655572679734E-3</v>
      </c>
      <c r="G2759" s="34">
        <v>0.18925957557025</v>
      </c>
      <c r="H2759" s="35">
        <v>1.09602007538228</v>
      </c>
      <c r="I2759" s="34">
        <v>9.69912308061084E-2</v>
      </c>
      <c r="J2759" s="34">
        <v>1.7400922629336402E-2</v>
      </c>
      <c r="K2759" s="36">
        <f>Inputs!$B$12*(1+$B2759)^4</f>
        <v>228139.64667889115</v>
      </c>
      <c r="L2759" s="36">
        <f t="shared" si="420"/>
        <v>24533.957238046816</v>
      </c>
      <c r="M2759" s="36">
        <f t="shared" si="421"/>
        <v>262985.93504438939</v>
      </c>
      <c r="N2759" s="37">
        <f>M2759/Inputs!$B$6</f>
        <v>400.89319366522773</v>
      </c>
      <c r="O2759" s="38">
        <f>IF(N2759&gt;Inputs!$B$4,1,0)</f>
        <v>1</v>
      </c>
      <c r="P2759" s="34">
        <f t="shared" si="422"/>
        <v>7.9590308176771998E-2</v>
      </c>
      <c r="Q2759" s="36">
        <f>Inputs!$B$12*(1+$B2759)^0*$C2759+Inputs!$B$29*(1+$D2759)^0*Inputs!$B$19+Inputs!$B$30*(1+$E2759)^0*Inputs!$B$20+Inputs!$B$31*(1+$F2759)^0*Inputs!$B$21+Inputs!$B$22*(1+Inputs!$B$23)^0</f>
        <v>12980.686558009049</v>
      </c>
      <c r="R2759" s="36">
        <f>Inputs!$B$12*(1+$B2759)^1*$C2759+Inputs!$B$29*(1+$D2759)^1*Inputs!$B$19+Inputs!$B$30*(1+$E2759)^1*Inputs!$B$20+Inputs!$B$31*(1+$F2759)^1*Inputs!$B$21+Inputs!$B$22*(1+Inputs!$B$23)^1</f>
        <v>15118.032072900074</v>
      </c>
      <c r="S2759" s="36">
        <f>Inputs!$B$12*(1+$B2759)^2*$C2759+Inputs!$B$29*(1+$D2759)^2*Inputs!$B$19+Inputs!$B$30*(1+$E2759)^2*Inputs!$B$20+Inputs!$B$31*(1+$F2759)^2*Inputs!$B$21+Inputs!$B$22*(1+Inputs!$B$23)^2</f>
        <v>18042.151210466734</v>
      </c>
      <c r="T2759" s="36">
        <f>Inputs!$B$12*(1+$B2759)^3*$C2759+Inputs!$B$29*(1+$D2759)^3*Inputs!$B$19+Inputs!$B$30*(1+$E2759)^3*Inputs!$B$20+Inputs!$B$31*(1+$F2759)^3*Inputs!$B$21+Inputs!$B$22*(1+Inputs!$B$23)^3</f>
        <v>22062.265542223431</v>
      </c>
      <c r="U2759" s="36">
        <f>Inputs!$B$12*(1+$B2759)^4*$C2759+Inputs!$B$29*(1+$D2759)^4*Inputs!$B$19+Inputs!$B$30*(1+$E2759)^4*Inputs!$B$20+Inputs!$B$31*(1+$F2759)^4*Inputs!$B$21+Inputs!$B$22*(1+Inputs!$B$23)^4</f>
        <v>27610.054695670668</v>
      </c>
      <c r="V2759" s="35">
        <f>Inputs!$B$13/(Q2759*(1-$G2759))</f>
        <v>1.2029683867030707</v>
      </c>
      <c r="W2759" s="36">
        <f>Inputs!$B$13</f>
        <v>12660</v>
      </c>
      <c r="X2759" s="36">
        <f t="shared" si="423"/>
        <v>14416.831599979616</v>
      </c>
      <c r="Y2759" s="36">
        <f t="shared" si="424"/>
        <v>16814.228393403519</v>
      </c>
      <c r="Z2759" s="36">
        <f t="shared" si="425"/>
        <v>20082.499559960655</v>
      </c>
      <c r="AA2759" s="36">
        <f t="shared" si="426"/>
        <v>24533.957238046816</v>
      </c>
      <c r="AB2759" s="36">
        <f t="shared" si="427"/>
        <v>65569.290820391907</v>
      </c>
      <c r="AC2759" s="36">
        <f t="shared" si="428"/>
        <v>313616.96293848765</v>
      </c>
      <c r="AD2759" s="36">
        <f t="shared" si="429"/>
        <v>197416.64422399749</v>
      </c>
    </row>
    <row r="2760" spans="1:30" ht="14.25" customHeight="1" x14ac:dyDescent="0.25">
      <c r="A2760" s="16">
        <v>2744</v>
      </c>
      <c r="B2760" s="34">
        <v>0.49373043283551299</v>
      </c>
      <c r="C2760" s="34">
        <v>5.2843426897961301E-2</v>
      </c>
      <c r="D2760" s="34">
        <v>2.9999960848240501E-2</v>
      </c>
      <c r="E2760" s="34">
        <v>7.1902376896522097E-2</v>
      </c>
      <c r="F2760" s="34">
        <v>8.7677615107384799E-3</v>
      </c>
      <c r="G2760" s="34">
        <v>0.194917134085758</v>
      </c>
      <c r="H2760" s="35">
        <v>0.94948584365922895</v>
      </c>
      <c r="I2760" s="34">
        <v>9.4410333734328805E-2</v>
      </c>
      <c r="J2760" s="34">
        <v>2.3199561581660699E-2</v>
      </c>
      <c r="K2760" s="36">
        <f>Inputs!$B$12*(1+$B2760)^4</f>
        <v>298703.40102343657</v>
      </c>
      <c r="L2760" s="36">
        <f t="shared" si="420"/>
        <v>19030.823964158557</v>
      </c>
      <c r="M2760" s="36">
        <f t="shared" si="421"/>
        <v>232001.25374024676</v>
      </c>
      <c r="N2760" s="37">
        <f>M2760/Inputs!$B$6</f>
        <v>353.6604477747664</v>
      </c>
      <c r="O2760" s="38">
        <f>IF(N2760&gt;Inputs!$B$4,1,0)</f>
        <v>0</v>
      </c>
      <c r="P2760" s="34">
        <f t="shared" si="422"/>
        <v>7.1210772152668106E-2</v>
      </c>
      <c r="Q2760" s="36">
        <f>Inputs!$B$12*(1+$B2760)^0*$C2760+Inputs!$B$29*(1+$D2760)^0*Inputs!$B$19+Inputs!$B$30*(1+$E2760)^0*Inputs!$B$20+Inputs!$B$31*(1+$F2760)^0*Inputs!$B$21+Inputs!$B$22*(1+Inputs!$B$23)^0</f>
        <v>11192.649641304601</v>
      </c>
      <c r="R2760" s="36">
        <f>Inputs!$B$12*(1+$B2760)^1*$C2760+Inputs!$B$29*(1+$D2760)^1*Inputs!$B$19+Inputs!$B$30*(1+$E2760)^1*Inputs!$B$20+Inputs!$B$31*(1+$F2760)^1*Inputs!$B$21+Inputs!$B$22*(1+Inputs!$B$23)^1</f>
        <v>13008.103871523334</v>
      </c>
      <c r="S2760" s="36">
        <f>Inputs!$B$12*(1+$B2760)^2*$C2760+Inputs!$B$29*(1+$D2760)^2*Inputs!$B$19+Inputs!$B$30*(1+$E2760)^2*Inputs!$B$20+Inputs!$B$31*(1+$F2760)^2*Inputs!$B$21+Inputs!$B$22*(1+Inputs!$B$23)^2</f>
        <v>15610.679840768367</v>
      </c>
      <c r="T2760" s="36">
        <f>Inputs!$B$12*(1+$B2760)^3*$C2760+Inputs!$B$29*(1+$D2760)^3*Inputs!$B$19+Inputs!$B$30*(1+$E2760)^3*Inputs!$B$20+Inputs!$B$31*(1+$F2760)^3*Inputs!$B$21+Inputs!$B$22*(1+Inputs!$B$23)^3</f>
        <v>19382.943840103304</v>
      </c>
      <c r="U2760" s="36">
        <f>Inputs!$B$12*(1+$B2760)^4*$C2760+Inputs!$B$29*(1+$D2760)^4*Inputs!$B$19+Inputs!$B$30*(1+$E2760)^4*Inputs!$B$20+Inputs!$B$31*(1+$F2760)^4*Inputs!$B$21+Inputs!$B$22*(1+Inputs!$B$23)^4</f>
        <v>24895.939166216689</v>
      </c>
      <c r="V2760" s="35">
        <f>Inputs!$B$13/(Q2760*(1-$G2760))</f>
        <v>1.4049478767882591</v>
      </c>
      <c r="W2760" s="36">
        <f>Inputs!$B$13</f>
        <v>12660</v>
      </c>
      <c r="X2760" s="36">
        <f t="shared" si="423"/>
        <v>13520.991207133242</v>
      </c>
      <c r="Y2760" s="36">
        <f t="shared" si="424"/>
        <v>14795.133023818829</v>
      </c>
      <c r="Z2760" s="36">
        <f t="shared" si="425"/>
        <v>16593.465966644868</v>
      </c>
      <c r="AA2760" s="36">
        <f t="shared" si="426"/>
        <v>19030.823964158557</v>
      </c>
      <c r="AB2760" s="36">
        <f t="shared" si="427"/>
        <v>57832.069855234688</v>
      </c>
      <c r="AC2760" s="36">
        <f t="shared" si="428"/>
        <v>273446.42036626494</v>
      </c>
      <c r="AD2760" s="36">
        <f t="shared" si="429"/>
        <v>174169.18388501208</v>
      </c>
    </row>
    <row r="2761" spans="1:30" ht="14.25" customHeight="1" x14ac:dyDescent="0.25">
      <c r="A2761" s="16">
        <v>2745</v>
      </c>
      <c r="B2761" s="34">
        <v>0.220783902402335</v>
      </c>
      <c r="C2761" s="34">
        <v>7.5394474439872697E-2</v>
      </c>
      <c r="D2761" s="34">
        <v>1.6396496787872201E-2</v>
      </c>
      <c r="E2761" s="34">
        <v>6.12771734870226E-2</v>
      </c>
      <c r="F2761" s="34">
        <v>-5.7344732676657701E-3</v>
      </c>
      <c r="G2761" s="34">
        <v>0.18566940082477201</v>
      </c>
      <c r="H2761" s="35">
        <v>0.90261559232822197</v>
      </c>
      <c r="I2761" s="34">
        <v>9.4546476445437205E-2</v>
      </c>
      <c r="J2761" s="34">
        <v>2.27871324528627E-2</v>
      </c>
      <c r="K2761" s="36">
        <f>Inputs!$B$12*(1+$B2761)^4</f>
        <v>133262.03043278435</v>
      </c>
      <c r="L2761" s="36">
        <f t="shared" si="420"/>
        <v>13652.327562568169</v>
      </c>
      <c r="M2761" s="36">
        <f t="shared" si="421"/>
        <v>174120.1577554812</v>
      </c>
      <c r="N2761" s="37">
        <f>M2761/Inputs!$B$6</f>
        <v>265.42706974920912</v>
      </c>
      <c r="O2761" s="38">
        <f>IF(N2761&gt;Inputs!$B$4,1,0)</f>
        <v>0</v>
      </c>
      <c r="P2761" s="34">
        <f t="shared" si="422"/>
        <v>7.1759343992574498E-2</v>
      </c>
      <c r="Q2761" s="36">
        <f>Inputs!$B$12*(1+$B2761)^0*$C2761+Inputs!$B$29*(1+$D2761)^0*Inputs!$B$19+Inputs!$B$30*(1+$E2761)^0*Inputs!$B$20+Inputs!$B$31*(1+$F2761)^0*Inputs!$B$21+Inputs!$B$22*(1+Inputs!$B$23)^0</f>
        <v>12545.712493819283</v>
      </c>
      <c r="R2761" s="36">
        <f>Inputs!$B$12*(1+$B2761)^1*$C2761+Inputs!$B$29*(1+$D2761)^1*Inputs!$B$19+Inputs!$B$30*(1+$E2761)^1*Inputs!$B$20+Inputs!$B$31*(1+$F2761)^1*Inputs!$B$21+Inputs!$B$22*(1+Inputs!$B$23)^1</f>
        <v>13657.500141515771</v>
      </c>
      <c r="S2761" s="36">
        <f>Inputs!$B$12*(1+$B2761)^2*$C2761+Inputs!$B$29*(1+$D2761)^2*Inputs!$B$19+Inputs!$B$30*(1+$E2761)^2*Inputs!$B$20+Inputs!$B$31*(1+$F2761)^2*Inputs!$B$21+Inputs!$B$22*(1+Inputs!$B$23)^2</f>
        <v>14998.187630837867</v>
      </c>
      <c r="T2761" s="36">
        <f>Inputs!$B$12*(1+$B2761)^3*$C2761+Inputs!$B$29*(1+$D2761)^3*Inputs!$B$19+Inputs!$B$30*(1+$E2761)^3*Inputs!$B$20+Inputs!$B$31*(1+$F2761)^3*Inputs!$B$21+Inputs!$B$22*(1+Inputs!$B$23)^3</f>
        <v>16616.988902064273</v>
      </c>
      <c r="U2761" s="36">
        <f>Inputs!$B$12*(1+$B2761)^4*$C2761+Inputs!$B$29*(1+$D2761)^4*Inputs!$B$19+Inputs!$B$30*(1+$E2761)^4*Inputs!$B$20+Inputs!$B$31*(1+$F2761)^4*Inputs!$B$21+Inputs!$B$22*(1+Inputs!$B$23)^4</f>
        <v>18573.900479277203</v>
      </c>
      <c r="V2761" s="35">
        <f>Inputs!$B$13/(Q2761*(1-$G2761))</f>
        <v>1.2391892032522585</v>
      </c>
      <c r="W2761" s="36">
        <f>Inputs!$B$13</f>
        <v>12660</v>
      </c>
      <c r="X2761" s="36">
        <f t="shared" si="423"/>
        <v>12846.096296450842</v>
      </c>
      <c r="Y2761" s="36">
        <f t="shared" si="424"/>
        <v>13079.448358538672</v>
      </c>
      <c r="Z2761" s="36">
        <f t="shared" si="425"/>
        <v>13352.548924241104</v>
      </c>
      <c r="AA2761" s="36">
        <f t="shared" si="426"/>
        <v>13652.327562568169</v>
      </c>
      <c r="AB2761" s="36">
        <f t="shared" si="427"/>
        <v>50256.911089603571</v>
      </c>
      <c r="AC2761" s="36">
        <f t="shared" si="428"/>
        <v>194586.85353187151</v>
      </c>
      <c r="AD2761" s="36">
        <f t="shared" si="429"/>
        <v>123863.24666587761</v>
      </c>
    </row>
    <row r="2762" spans="1:30" ht="14.25" customHeight="1" x14ac:dyDescent="0.25">
      <c r="A2762" s="16">
        <v>2746</v>
      </c>
      <c r="B2762" s="34">
        <v>0.28963091010440201</v>
      </c>
      <c r="C2762" s="34">
        <v>4.88461058946058E-2</v>
      </c>
      <c r="D2762" s="34">
        <v>4.1290465316255701E-2</v>
      </c>
      <c r="E2762" s="34">
        <v>2.4796852718935999E-2</v>
      </c>
      <c r="F2762" s="34">
        <v>-1.31931722441646E-2</v>
      </c>
      <c r="G2762" s="34">
        <v>0.21290236664581899</v>
      </c>
      <c r="H2762" s="35">
        <v>0.97749328201916996</v>
      </c>
      <c r="I2762" s="34">
        <v>9.04160998444382E-2</v>
      </c>
      <c r="J2762" s="34">
        <v>2.7557658434489901E-2</v>
      </c>
      <c r="K2762" s="36">
        <f>Inputs!$B$12*(1+$B2762)^4</f>
        <v>165963.65310243695</v>
      </c>
      <c r="L2762" s="36">
        <f t="shared" si="420"/>
        <v>12652.107385295725</v>
      </c>
      <c r="M2762" s="36">
        <f t="shared" si="421"/>
        <v>183147.48023143027</v>
      </c>
      <c r="N2762" s="37">
        <f>M2762/Inputs!$B$6</f>
        <v>279.18823206010711</v>
      </c>
      <c r="O2762" s="38">
        <f>IF(N2762&gt;Inputs!$B$4,1,0)</f>
        <v>0</v>
      </c>
      <c r="P2762" s="34">
        <f t="shared" si="422"/>
        <v>6.2858441409948299E-2</v>
      </c>
      <c r="Q2762" s="36">
        <f>Inputs!$B$12*(1+$B2762)^0*$C2762+Inputs!$B$29*(1+$D2762)^0*Inputs!$B$19+Inputs!$B$30*(1+$E2762)^0*Inputs!$B$20+Inputs!$B$31*(1+$F2762)^0*Inputs!$B$21+Inputs!$B$22*(1+Inputs!$B$23)^0</f>
        <v>10952.810381103271</v>
      </c>
      <c r="R2762" s="36">
        <f>Inputs!$B$12*(1+$B2762)^1*$C2762+Inputs!$B$29*(1+$D2762)^1*Inputs!$B$19+Inputs!$B$30*(1+$E2762)^1*Inputs!$B$20+Inputs!$B$31*(1+$F2762)^1*Inputs!$B$21+Inputs!$B$22*(1+Inputs!$B$23)^1</f>
        <v>11871.568471483806</v>
      </c>
      <c r="S2762" s="36">
        <f>Inputs!$B$12*(1+$B2762)^2*$C2762+Inputs!$B$29*(1+$D2762)^2*Inputs!$B$19+Inputs!$B$30*(1+$E2762)^2*Inputs!$B$20+Inputs!$B$31*(1+$F2762)^2*Inputs!$B$21+Inputs!$B$22*(1+Inputs!$B$23)^2</f>
        <v>13042.060237673675</v>
      </c>
      <c r="T2762" s="36">
        <f>Inputs!$B$12*(1+$B2762)^3*$C2762+Inputs!$B$29*(1+$D2762)^3*Inputs!$B$19+Inputs!$B$30*(1+$E2762)^3*Inputs!$B$20+Inputs!$B$31*(1+$F2762)^3*Inputs!$B$21+Inputs!$B$22*(1+Inputs!$B$23)^3</f>
        <v>14535.689606096765</v>
      </c>
      <c r="U2762" s="36">
        <f>Inputs!$B$12*(1+$B2762)^4*$C2762+Inputs!$B$29*(1+$D2762)^4*Inputs!$B$19+Inputs!$B$30*(1+$E2762)^4*Inputs!$B$20+Inputs!$B$31*(1+$F2762)^4*Inputs!$B$21+Inputs!$B$22*(1+Inputs!$B$23)^4</f>
        <v>16444.49274159698</v>
      </c>
      <c r="V2762" s="35">
        <f>Inputs!$B$13/(Q2762*(1-$G2762))</f>
        <v>1.468518865278349</v>
      </c>
      <c r="W2762" s="36">
        <f>Inputs!$B$13</f>
        <v>12660</v>
      </c>
      <c r="X2762" s="36">
        <f t="shared" si="423"/>
        <v>12574.91681599802</v>
      </c>
      <c r="Y2762" s="36">
        <f t="shared" si="424"/>
        <v>12554.615664027458</v>
      </c>
      <c r="Z2762" s="36">
        <f t="shared" si="425"/>
        <v>12587.964142760909</v>
      </c>
      <c r="AA2762" s="36">
        <f t="shared" si="426"/>
        <v>12652.107385295725</v>
      </c>
      <c r="AB2762" s="36">
        <f t="shared" si="427"/>
        <v>48980.950871911991</v>
      </c>
      <c r="AC2762" s="36">
        <f t="shared" si="428"/>
        <v>206826.15647925728</v>
      </c>
      <c r="AD2762" s="36">
        <f t="shared" si="429"/>
        <v>134166.52935951826</v>
      </c>
    </row>
    <row r="2763" spans="1:30" ht="14.25" customHeight="1" x14ac:dyDescent="0.25">
      <c r="A2763" s="16">
        <v>2747</v>
      </c>
      <c r="B2763" s="34">
        <v>0.29392110369648899</v>
      </c>
      <c r="C2763" s="34">
        <v>7.1593180275504806E-2</v>
      </c>
      <c r="D2763" s="34">
        <v>1.9740645705537602E-2</v>
      </c>
      <c r="E2763" s="34">
        <v>7.2726536773047107E-2</v>
      </c>
      <c r="F2763" s="34">
        <v>2.8765776411548798E-2</v>
      </c>
      <c r="G2763" s="34">
        <v>0.16948691208787001</v>
      </c>
      <c r="H2763" s="35">
        <v>0.94518428452266001</v>
      </c>
      <c r="I2763" s="34">
        <v>9.6541831712770698E-2</v>
      </c>
      <c r="J2763" s="34">
        <v>2.6829553400362999E-2</v>
      </c>
      <c r="K2763" s="36">
        <f>Inputs!$B$12*(1+$B2763)^4</f>
        <v>168183.13174661109</v>
      </c>
      <c r="L2763" s="36">
        <f t="shared" si="420"/>
        <v>16797.491861274902</v>
      </c>
      <c r="M2763" s="36">
        <f t="shared" si="421"/>
        <v>210977.34609715277</v>
      </c>
      <c r="N2763" s="37">
        <f>M2763/Inputs!$B$6</f>
        <v>321.61180807492798</v>
      </c>
      <c r="O2763" s="38">
        <f>IF(N2763&gt;Inputs!$B$4,1,0)</f>
        <v>0</v>
      </c>
      <c r="P2763" s="34">
        <f t="shared" si="422"/>
        <v>6.9712278312407699E-2</v>
      </c>
      <c r="Q2763" s="36">
        <f>Inputs!$B$12*(1+$B2763)^0*$C2763+Inputs!$B$29*(1+$D2763)^0*Inputs!$B$19+Inputs!$B$30*(1+$E2763)^0*Inputs!$B$20+Inputs!$B$31*(1+$F2763)^0*Inputs!$B$21+Inputs!$B$22*(1+Inputs!$B$23)^0</f>
        <v>12317.63484395721</v>
      </c>
      <c r="R2763" s="36">
        <f>Inputs!$B$12*(1+$B2763)^1*$C2763+Inputs!$B$29*(1+$D2763)^1*Inputs!$B$19+Inputs!$B$30*(1+$E2763)^1*Inputs!$B$20+Inputs!$B$31*(1+$F2763)^1*Inputs!$B$21+Inputs!$B$22*(1+Inputs!$B$23)^1</f>
        <v>13888.704184613247</v>
      </c>
      <c r="S2763" s="36">
        <f>Inputs!$B$12*(1+$B2763)^2*$C2763+Inputs!$B$29*(1+$D2763)^2*Inputs!$B$19+Inputs!$B$30*(1+$E2763)^2*Inputs!$B$20+Inputs!$B$31*(1+$F2763)^2*Inputs!$B$21+Inputs!$B$22*(1+Inputs!$B$23)^2</f>
        <v>15847.095199605868</v>
      </c>
      <c r="T2763" s="36">
        <f>Inputs!$B$12*(1+$B2763)^3*$C2763+Inputs!$B$29*(1+$D2763)^3*Inputs!$B$19+Inputs!$B$30*(1+$E2763)^3*Inputs!$B$20+Inputs!$B$31*(1+$F2763)^3*Inputs!$B$21+Inputs!$B$22*(1+Inputs!$B$23)^3</f>
        <v>18302.916692686456</v>
      </c>
      <c r="U2763" s="36">
        <f>Inputs!$B$12*(1+$B2763)^4*$C2763+Inputs!$B$29*(1+$D2763)^4*Inputs!$B$19+Inputs!$B$30*(1+$E2763)^4*Inputs!$B$20+Inputs!$B$31*(1+$F2763)^4*Inputs!$B$21+Inputs!$B$22*(1+Inputs!$B$23)^4</f>
        <v>21398.408127446641</v>
      </c>
      <c r="V2763" s="35">
        <f>Inputs!$B$13/(Q2763*(1-$G2763))</f>
        <v>1.2375418647254595</v>
      </c>
      <c r="W2763" s="36">
        <f>Inputs!$B$13</f>
        <v>12660</v>
      </c>
      <c r="X2763" s="36">
        <f t="shared" si="423"/>
        <v>13431.668822625088</v>
      </c>
      <c r="Y2763" s="36">
        <f t="shared" si="424"/>
        <v>14363.669490802706</v>
      </c>
      <c r="Z2763" s="36">
        <f t="shared" si="425"/>
        <v>15478.586625430478</v>
      </c>
      <c r="AA2763" s="36">
        <f t="shared" si="426"/>
        <v>16797.491861274902</v>
      </c>
      <c r="AB2763" s="36">
        <f t="shared" si="427"/>
        <v>54911.632679836905</v>
      </c>
      <c r="AC2763" s="36">
        <f t="shared" si="428"/>
        <v>247419.27080425425</v>
      </c>
      <c r="AD2763" s="36">
        <f t="shared" si="429"/>
        <v>156065.71341731586</v>
      </c>
    </row>
    <row r="2764" spans="1:30" ht="14.25" customHeight="1" x14ac:dyDescent="0.25">
      <c r="A2764" s="16">
        <v>2748</v>
      </c>
      <c r="B2764" s="34">
        <v>0.39390247904759801</v>
      </c>
      <c r="C2764" s="34">
        <v>7.6132844364757701E-2</v>
      </c>
      <c r="D2764" s="34">
        <v>1.18603818847573E-2</v>
      </c>
      <c r="E2764" s="34">
        <v>4.44564751814846E-2</v>
      </c>
      <c r="F2764" s="34">
        <v>1.7926850611775399E-2</v>
      </c>
      <c r="G2764" s="34">
        <v>0.18411106713164399</v>
      </c>
      <c r="H2764" s="35">
        <v>1.0082538844534401</v>
      </c>
      <c r="I2764" s="34">
        <v>9.5305513810868006E-2</v>
      </c>
      <c r="J2764" s="34">
        <v>2.9114548459301601E-2</v>
      </c>
      <c r="K2764" s="36">
        <f>Inputs!$B$12*(1+$B2764)^4</f>
        <v>226506.57455175713</v>
      </c>
      <c r="L2764" s="36">
        <f t="shared" si="420"/>
        <v>21344.394067021352</v>
      </c>
      <c r="M2764" s="36">
        <f t="shared" si="421"/>
        <v>271841.721111488</v>
      </c>
      <c r="N2764" s="37">
        <f>M2764/Inputs!$B$6</f>
        <v>414.39286754800003</v>
      </c>
      <c r="O2764" s="38">
        <f>IF(N2764&gt;Inputs!$B$4,1,0)</f>
        <v>1</v>
      </c>
      <c r="P2764" s="34">
        <f t="shared" si="422"/>
        <v>6.6190965351566405E-2</v>
      </c>
      <c r="Q2764" s="36">
        <f>Inputs!$B$12*(1+$B2764)^0*$C2764+Inputs!$B$29*(1+$D2764)^0*Inputs!$B$19+Inputs!$B$30*(1+$E2764)^0*Inputs!$B$20+Inputs!$B$31*(1+$F2764)^0*Inputs!$B$21+Inputs!$B$22*(1+Inputs!$B$23)^0</f>
        <v>12590.014689312386</v>
      </c>
      <c r="R2764" s="36">
        <f>Inputs!$B$12*(1+$B2764)^1*$C2764+Inputs!$B$29*(1+$D2764)^1*Inputs!$B$19+Inputs!$B$30*(1+$E2764)^1*Inputs!$B$20+Inputs!$B$31*(1+$F2764)^1*Inputs!$B$21+Inputs!$B$22*(1+Inputs!$B$23)^1</f>
        <v>14551.976845766476</v>
      </c>
      <c r="S2764" s="36">
        <f>Inputs!$B$12*(1+$B2764)^2*$C2764+Inputs!$B$29*(1+$D2764)^2*Inputs!$B$19+Inputs!$B$30*(1+$E2764)^2*Inputs!$B$20+Inputs!$B$31*(1+$F2764)^2*Inputs!$B$21+Inputs!$B$22*(1+Inputs!$B$23)^2</f>
        <v>17227.507195227638</v>
      </c>
      <c r="T2764" s="36">
        <f>Inputs!$B$12*(1+$B2764)^3*$C2764+Inputs!$B$29*(1+$D2764)^3*Inputs!$B$19+Inputs!$B$30*(1+$E2764)^3*Inputs!$B$20+Inputs!$B$31*(1+$F2764)^3*Inputs!$B$21+Inputs!$B$22*(1+Inputs!$B$23)^3</f>
        <v>20895.979011662625</v>
      </c>
      <c r="U2764" s="36">
        <f>Inputs!$B$12*(1+$B2764)^4*$C2764+Inputs!$B$29*(1+$D2764)^4*Inputs!$B$19+Inputs!$B$30*(1+$E2764)^4*Inputs!$B$20+Inputs!$B$31*(1+$F2764)^4*Inputs!$B$21+Inputs!$B$22*(1+Inputs!$B$23)^4</f>
        <v>25946.745039822908</v>
      </c>
      <c r="V2764" s="35">
        <f>Inputs!$B$13/(Q2764*(1-$G2764))</f>
        <v>1.2324701984416746</v>
      </c>
      <c r="W2764" s="36">
        <f>Inputs!$B$13</f>
        <v>12660</v>
      </c>
      <c r="X2764" s="36">
        <f t="shared" si="423"/>
        <v>13967.349614717048</v>
      </c>
      <c r="Y2764" s="36">
        <f t="shared" si="424"/>
        <v>15747.509114602588</v>
      </c>
      <c r="Z2764" s="36">
        <f t="shared" si="425"/>
        <v>18145.171488296939</v>
      </c>
      <c r="AA2764" s="36">
        <f t="shared" si="426"/>
        <v>21344.394067021352</v>
      </c>
      <c r="AB2764" s="36">
        <f t="shared" si="427"/>
        <v>61331.850884790576</v>
      </c>
      <c r="AC2764" s="36">
        <f t="shared" si="428"/>
        <v>331855.35738526972</v>
      </c>
      <c r="AD2764" s="36">
        <f t="shared" si="429"/>
        <v>210509.87022669744</v>
      </c>
    </row>
    <row r="2765" spans="1:30" ht="14.25" customHeight="1" x14ac:dyDescent="0.25">
      <c r="A2765" s="16">
        <v>2749</v>
      </c>
      <c r="B2765" s="34">
        <v>0.25704105497835</v>
      </c>
      <c r="C2765" s="34">
        <v>9.2595989914986701E-2</v>
      </c>
      <c r="D2765" s="34">
        <v>3.8765896500676501E-2</v>
      </c>
      <c r="E2765" s="34">
        <v>6.5036729300126994E-2</v>
      </c>
      <c r="F2765" s="34">
        <v>2.1819492642431201E-2</v>
      </c>
      <c r="G2765" s="34">
        <v>0.19274618853967301</v>
      </c>
      <c r="H2765" s="35">
        <v>1.03487795421488</v>
      </c>
      <c r="I2765" s="34">
        <v>9.9916309986457605E-2</v>
      </c>
      <c r="J2765" s="34">
        <v>2.5498886677894E-2</v>
      </c>
      <c r="K2765" s="36">
        <f>Inputs!$B$12*(1+$B2765)^4</f>
        <v>149812.86114578965</v>
      </c>
      <c r="L2765" s="36">
        <f t="shared" si="420"/>
        <v>19443.324715897408</v>
      </c>
      <c r="M2765" s="36">
        <f t="shared" si="421"/>
        <v>224905.2190882893</v>
      </c>
      <c r="N2765" s="37">
        <f>M2765/Inputs!$B$6</f>
        <v>342.84332178092882</v>
      </c>
      <c r="O2765" s="38">
        <f>IF(N2765&gt;Inputs!$B$4,1,0)</f>
        <v>0</v>
      </c>
      <c r="P2765" s="34">
        <f t="shared" si="422"/>
        <v>7.4417423308563602E-2</v>
      </c>
      <c r="Q2765" s="36">
        <f>Inputs!$B$12*(1+$B2765)^0*$C2765+Inputs!$B$29*(1+$D2765)^0*Inputs!$B$19+Inputs!$B$30*(1+$E2765)^0*Inputs!$B$20+Inputs!$B$31*(1+$F2765)^0*Inputs!$B$21+Inputs!$B$22*(1+Inputs!$B$23)^0</f>
        <v>13577.803422326124</v>
      </c>
      <c r="R2765" s="36">
        <f>Inputs!$B$12*(1+$B2765)^1*$C2765+Inputs!$B$29*(1+$D2765)^1*Inputs!$B$19+Inputs!$B$30*(1+$E2765)^1*Inputs!$B$20+Inputs!$B$31*(1+$F2765)^1*Inputs!$B$21+Inputs!$B$22*(1+Inputs!$B$23)^1</f>
        <v>15326.47513122033</v>
      </c>
      <c r="S2765" s="36">
        <f>Inputs!$B$12*(1+$B2765)^2*$C2765+Inputs!$B$29*(1+$D2765)^2*Inputs!$B$19+Inputs!$B$30*(1+$E2765)^2*Inputs!$B$20+Inputs!$B$31*(1+$F2765)^2*Inputs!$B$21+Inputs!$B$22*(1+Inputs!$B$23)^2</f>
        <v>17457.870487787182</v>
      </c>
      <c r="T2765" s="36">
        <f>Inputs!$B$12*(1+$B2765)^3*$C2765+Inputs!$B$29*(1+$D2765)^3*Inputs!$B$19+Inputs!$B$30*(1+$E2765)^3*Inputs!$B$20+Inputs!$B$31*(1+$F2765)^3*Inputs!$B$21+Inputs!$B$22*(1+Inputs!$B$23)^3</f>
        <v>20067.208972727087</v>
      </c>
      <c r="U2765" s="36">
        <f>Inputs!$B$12*(1+$B2765)^4*$C2765+Inputs!$B$29*(1+$D2765)^4*Inputs!$B$19+Inputs!$B$30*(1+$E2765)^4*Inputs!$B$20+Inputs!$B$31*(1+$F2765)^4*Inputs!$B$21+Inputs!$B$22*(1+Inputs!$B$23)^4</f>
        <v>23274.013915312429</v>
      </c>
      <c r="V2765" s="35">
        <f>Inputs!$B$13/(Q2765*(1-$G2765))</f>
        <v>1.155032181574041</v>
      </c>
      <c r="W2765" s="36">
        <f>Inputs!$B$13</f>
        <v>12660</v>
      </c>
      <c r="X2765" s="36">
        <f t="shared" si="423"/>
        <v>13918.821022116676</v>
      </c>
      <c r="Y2765" s="36">
        <f t="shared" si="424"/>
        <v>15431.127852785363</v>
      </c>
      <c r="Z2765" s="36">
        <f t="shared" si="425"/>
        <v>17250.934973909851</v>
      </c>
      <c r="AA2765" s="36">
        <f t="shared" si="426"/>
        <v>19443.324715897408</v>
      </c>
      <c r="AB2765" s="36">
        <f t="shared" si="427"/>
        <v>58474.73209840442</v>
      </c>
      <c r="AC2765" s="36">
        <f t="shared" si="428"/>
        <v>267936.01502156653</v>
      </c>
      <c r="AD2765" s="36">
        <f t="shared" si="429"/>
        <v>166430.48698988487</v>
      </c>
    </row>
    <row r="2766" spans="1:30" ht="14.25" customHeight="1" x14ac:dyDescent="0.25">
      <c r="A2766" s="16">
        <v>2750</v>
      </c>
      <c r="B2766" s="34">
        <v>0.38748722072248398</v>
      </c>
      <c r="C2766" s="34">
        <v>6.0640956878038499E-2</v>
      </c>
      <c r="D2766" s="34">
        <v>3.3441136212886198E-2</v>
      </c>
      <c r="E2766" s="34">
        <v>5.4095483357752203E-2</v>
      </c>
      <c r="F2766" s="34">
        <v>1.6193683018153899E-2</v>
      </c>
      <c r="G2766" s="34">
        <v>0.21088966243344301</v>
      </c>
      <c r="H2766" s="35">
        <v>1.10043535581774</v>
      </c>
      <c r="I2766" s="34">
        <v>9.1927258560161096E-2</v>
      </c>
      <c r="J2766" s="34">
        <v>2.1751148182161398E-2</v>
      </c>
      <c r="K2766" s="36">
        <f>Inputs!$B$12*(1+$B2766)^4</f>
        <v>222365.40282673456</v>
      </c>
      <c r="L2766" s="36">
        <f t="shared" si="420"/>
        <v>19599.078190945816</v>
      </c>
      <c r="M2766" s="36">
        <f t="shared" si="421"/>
        <v>243257.75380647063</v>
      </c>
      <c r="N2766" s="37">
        <f>M2766/Inputs!$B$6</f>
        <v>370.81974665620521</v>
      </c>
      <c r="O2766" s="38">
        <f>IF(N2766&gt;Inputs!$B$4,1,0)</f>
        <v>0</v>
      </c>
      <c r="P2766" s="34">
        <f t="shared" si="422"/>
        <v>7.0176110377999701E-2</v>
      </c>
      <c r="Q2766" s="36">
        <f>Inputs!$B$12*(1+$B2766)^0*$C2766+Inputs!$B$29*(1+$D2766)^0*Inputs!$B$19+Inputs!$B$30*(1+$E2766)^0*Inputs!$B$20+Inputs!$B$31*(1+$F2766)^0*Inputs!$B$21+Inputs!$B$22*(1+Inputs!$B$23)^0</f>
        <v>11660.50144010923</v>
      </c>
      <c r="R2766" s="36">
        <f>Inputs!$B$12*(1+$B2766)^1*$C2766+Inputs!$B$29*(1+$D2766)^1*Inputs!$B$19+Inputs!$B$30*(1+$E2766)^1*Inputs!$B$20+Inputs!$B$31*(1+$F2766)^1*Inputs!$B$21+Inputs!$B$22*(1+Inputs!$B$23)^1</f>
        <v>13320.55049939104</v>
      </c>
      <c r="S2766" s="36">
        <f>Inputs!$B$12*(1+$B2766)^2*$C2766+Inputs!$B$29*(1+$D2766)^2*Inputs!$B$19+Inputs!$B$30*(1+$E2766)^2*Inputs!$B$20+Inputs!$B$31*(1+$F2766)^2*Inputs!$B$21+Inputs!$B$22*(1+Inputs!$B$23)^2</f>
        <v>15537.049161177089</v>
      </c>
      <c r="T2766" s="36">
        <f>Inputs!$B$12*(1+$B2766)^3*$C2766+Inputs!$B$29*(1+$D2766)^3*Inputs!$B$19+Inputs!$B$30*(1+$E2766)^3*Inputs!$B$20+Inputs!$B$31*(1+$F2766)^3*Inputs!$B$21+Inputs!$B$22*(1+Inputs!$B$23)^3</f>
        <v>18522.159931033239</v>
      </c>
      <c r="U2766" s="36">
        <f>Inputs!$B$12*(1+$B2766)^4*$C2766+Inputs!$B$29*(1+$D2766)^4*Inputs!$B$19+Inputs!$B$30*(1+$E2766)^4*Inputs!$B$20+Inputs!$B$31*(1+$F2766)^4*Inputs!$B$21+Inputs!$B$22*(1+Inputs!$B$23)^4</f>
        <v>22570.09449615988</v>
      </c>
      <c r="V2766" s="35">
        <f>Inputs!$B$13/(Q2766*(1-$G2766))</f>
        <v>1.3758742601796907</v>
      </c>
      <c r="W2766" s="36">
        <f>Inputs!$B$13</f>
        <v>12660</v>
      </c>
      <c r="X2766" s="36">
        <f t="shared" si="423"/>
        <v>13738.531793593085</v>
      </c>
      <c r="Y2766" s="36">
        <f t="shared" si="424"/>
        <v>15180.330297280821</v>
      </c>
      <c r="Z2766" s="36">
        <f t="shared" si="425"/>
        <v>17090.449512018706</v>
      </c>
      <c r="AA2766" s="36">
        <f t="shared" si="426"/>
        <v>19599.078190945816</v>
      </c>
      <c r="AB2766" s="36">
        <f t="shared" si="427"/>
        <v>59424.976607077755</v>
      </c>
      <c r="AC2766" s="36">
        <f t="shared" si="428"/>
        <v>285358.94248121267</v>
      </c>
      <c r="AD2766" s="36">
        <f t="shared" si="429"/>
        <v>183832.77719939288</v>
      </c>
    </row>
    <row r="2767" spans="1:30" ht="14.25" customHeight="1" x14ac:dyDescent="0.25">
      <c r="A2767" s="16">
        <v>2751</v>
      </c>
      <c r="B2767" s="34">
        <v>0.26730150987386397</v>
      </c>
      <c r="C2767" s="34">
        <v>5.1399440892210102E-2</v>
      </c>
      <c r="D2767" s="34">
        <v>2.6645767576040699E-2</v>
      </c>
      <c r="E2767" s="34">
        <v>4.8586415215629598E-2</v>
      </c>
      <c r="F2767" s="34">
        <v>2.81741085499926E-2</v>
      </c>
      <c r="G2767" s="34">
        <v>0.18472022777727401</v>
      </c>
      <c r="H2767" s="35">
        <v>0.93694218849601696</v>
      </c>
      <c r="I2767" s="34">
        <v>9.0859555408947301E-2</v>
      </c>
      <c r="J2767" s="34">
        <v>2.4307026816007798E-2</v>
      </c>
      <c r="K2767" s="36">
        <f>Inputs!$B$12*(1+$B2767)^4</f>
        <v>154764.39686375955</v>
      </c>
      <c r="L2767" s="36">
        <f t="shared" si="420"/>
        <v>13069.173131390588</v>
      </c>
      <c r="M2767" s="36">
        <f t="shared" si="421"/>
        <v>180088.12144605955</v>
      </c>
      <c r="N2767" s="37">
        <f>M2767/Inputs!$B$6</f>
        <v>274.52457537509076</v>
      </c>
      <c r="O2767" s="38">
        <f>IF(N2767&gt;Inputs!$B$4,1,0)</f>
        <v>0</v>
      </c>
      <c r="P2767" s="34">
        <f t="shared" si="422"/>
        <v>6.6552528592939503E-2</v>
      </c>
      <c r="Q2767" s="36">
        <f>Inputs!$B$12*(1+$B2767)^0*$C2767+Inputs!$B$29*(1+$D2767)^0*Inputs!$B$19+Inputs!$B$30*(1+$E2767)^0*Inputs!$B$20+Inputs!$B$31*(1+$F2767)^0*Inputs!$B$21+Inputs!$B$22*(1+Inputs!$B$23)^0</f>
        <v>11106.010480959529</v>
      </c>
      <c r="R2767" s="36">
        <f>Inputs!$B$12*(1+$B2767)^1*$C2767+Inputs!$B$29*(1+$D2767)^1*Inputs!$B$19+Inputs!$B$30*(1+$E2767)^1*Inputs!$B$20+Inputs!$B$31*(1+$F2767)^1*Inputs!$B$21+Inputs!$B$22*(1+Inputs!$B$23)^1</f>
        <v>12198.373273494843</v>
      </c>
      <c r="S2767" s="36">
        <f>Inputs!$B$12*(1+$B2767)^2*$C2767+Inputs!$B$29*(1+$D2767)^2*Inputs!$B$19+Inputs!$B$30*(1+$E2767)^2*Inputs!$B$20+Inputs!$B$31*(1+$F2767)^2*Inputs!$B$21+Inputs!$B$22*(1+Inputs!$B$23)^2</f>
        <v>13520.866122303309</v>
      </c>
      <c r="T2767" s="36">
        <f>Inputs!$B$12*(1+$B2767)^3*$C2767+Inputs!$B$29*(1+$D2767)^3*Inputs!$B$19+Inputs!$B$30*(1+$E2767)^3*Inputs!$B$20+Inputs!$B$31*(1+$F2767)^3*Inputs!$B$21+Inputs!$B$22*(1+Inputs!$B$23)^3</f>
        <v>15132.777991263292</v>
      </c>
      <c r="U2767" s="36">
        <f>Inputs!$B$12*(1+$B2767)^4*$C2767+Inputs!$B$29*(1+$D2767)^4*Inputs!$B$19+Inputs!$B$30*(1+$E2767)^4*Inputs!$B$20+Inputs!$B$31*(1+$F2767)^4*Inputs!$B$21+Inputs!$B$22*(1+Inputs!$B$23)^4</f>
        <v>17109.158484389562</v>
      </c>
      <c r="V2767" s="35">
        <f>Inputs!$B$13/(Q2767*(1-$G2767))</f>
        <v>1.3981989107018333</v>
      </c>
      <c r="W2767" s="36">
        <f>Inputs!$B$13</f>
        <v>12660</v>
      </c>
      <c r="X2767" s="36">
        <f t="shared" si="423"/>
        <v>12758.400231666017</v>
      </c>
      <c r="Y2767" s="36">
        <f t="shared" si="424"/>
        <v>12870.467190323285</v>
      </c>
      <c r="Z2767" s="36">
        <f t="shared" si="425"/>
        <v>12982.158018831682</v>
      </c>
      <c r="AA2767" s="36">
        <f t="shared" si="426"/>
        <v>13069.173131390588</v>
      </c>
      <c r="AB2767" s="36">
        <f t="shared" si="427"/>
        <v>49870.576962099847</v>
      </c>
      <c r="AC2767" s="36">
        <f t="shared" si="428"/>
        <v>201147.0661774156</v>
      </c>
      <c r="AD2767" s="36">
        <f t="shared" si="429"/>
        <v>130217.54448395969</v>
      </c>
    </row>
    <row r="2768" spans="1:30" ht="14.25" customHeight="1" x14ac:dyDescent="0.25">
      <c r="A2768" s="16">
        <v>2752</v>
      </c>
      <c r="B2768" s="34">
        <v>0.21132840518386101</v>
      </c>
      <c r="C2768" s="34">
        <v>7.5954039487540398E-2</v>
      </c>
      <c r="D2768" s="34">
        <v>3.6482074215831897E-2</v>
      </c>
      <c r="E2768" s="34">
        <v>3.6191830815702097E-2</v>
      </c>
      <c r="F2768" s="34">
        <v>2.7505130311944102E-2</v>
      </c>
      <c r="G2768" s="34">
        <v>0.22040755576252299</v>
      </c>
      <c r="H2768" s="35">
        <v>1.02567639767781</v>
      </c>
      <c r="I2768" s="34">
        <v>9.7471941334763501E-2</v>
      </c>
      <c r="J2768" s="34">
        <v>2.3900004544977899E-2</v>
      </c>
      <c r="K2768" s="36">
        <f>Inputs!$B$12*(1+$B2768)^4</f>
        <v>129181.06358686954</v>
      </c>
      <c r="L2768" s="36">
        <f t="shared" si="420"/>
        <v>15156.259033937624</v>
      </c>
      <c r="M2768" s="36">
        <f t="shared" si="421"/>
        <v>184851.3478867994</v>
      </c>
      <c r="N2768" s="37">
        <f>M2768/Inputs!$B$6</f>
        <v>281.78559129085272</v>
      </c>
      <c r="O2768" s="38">
        <f>IF(N2768&gt;Inputs!$B$4,1,0)</f>
        <v>0</v>
      </c>
      <c r="P2768" s="34">
        <f t="shared" si="422"/>
        <v>7.3571936789785602E-2</v>
      </c>
      <c r="Q2768" s="36">
        <f>Inputs!$B$12*(1+$B2768)^0*$C2768+Inputs!$B$29*(1+$D2768)^0*Inputs!$B$19+Inputs!$B$30*(1+$E2768)^0*Inputs!$B$20+Inputs!$B$31*(1+$F2768)^0*Inputs!$B$21+Inputs!$B$22*(1+Inputs!$B$23)^0</f>
        <v>12579.286396679345</v>
      </c>
      <c r="R2768" s="36">
        <f>Inputs!$B$12*(1+$B2768)^1*$C2768+Inputs!$B$29*(1+$D2768)^1*Inputs!$B$19+Inputs!$B$30*(1+$E2768)^1*Inputs!$B$20+Inputs!$B$31*(1+$F2768)^1*Inputs!$B$21+Inputs!$B$22*(1+Inputs!$B$23)^1</f>
        <v>13808.689895499105</v>
      </c>
      <c r="S2768" s="36">
        <f>Inputs!$B$12*(1+$B2768)^2*$C2768+Inputs!$B$29*(1+$D2768)^2*Inputs!$B$19+Inputs!$B$30*(1+$E2768)^2*Inputs!$B$20+Inputs!$B$31*(1+$F2768)^2*Inputs!$B$21+Inputs!$B$22*(1+Inputs!$B$23)^2</f>
        <v>15250.641271896282</v>
      </c>
      <c r="T2768" s="36">
        <f>Inputs!$B$12*(1+$B2768)^3*$C2768+Inputs!$B$29*(1+$D2768)^3*Inputs!$B$19+Inputs!$B$30*(1+$E2768)^3*Inputs!$B$20+Inputs!$B$31*(1+$F2768)^3*Inputs!$B$21+Inputs!$B$22*(1+Inputs!$B$23)^3</f>
        <v>16948.462136905684</v>
      </c>
      <c r="U2768" s="36">
        <f>Inputs!$B$12*(1+$B2768)^4*$C2768+Inputs!$B$29*(1+$D2768)^4*Inputs!$B$19+Inputs!$B$30*(1+$E2768)^4*Inputs!$B$20+Inputs!$B$31*(1+$F2768)^4*Inputs!$B$21+Inputs!$B$22*(1+Inputs!$B$23)^4</f>
        <v>18954.574338757622</v>
      </c>
      <c r="V2768" s="35">
        <f>Inputs!$B$13/(Q2768*(1-$G2768))</f>
        <v>1.2909519545904378</v>
      </c>
      <c r="W2768" s="36">
        <f>Inputs!$B$13</f>
        <v>12660</v>
      </c>
      <c r="X2768" s="36">
        <f t="shared" si="423"/>
        <v>13183.359019975114</v>
      </c>
      <c r="Y2768" s="36">
        <f t="shared" si="424"/>
        <v>13771.527018297549</v>
      </c>
      <c r="Z2768" s="36">
        <f t="shared" si="425"/>
        <v>14428.416907920018</v>
      </c>
      <c r="AA2768" s="36">
        <f t="shared" si="426"/>
        <v>15156.259033937624</v>
      </c>
      <c r="AB2768" s="36">
        <f t="shared" si="427"/>
        <v>52365.268919080416</v>
      </c>
      <c r="AC2768" s="36">
        <f t="shared" si="428"/>
        <v>210929.52518123886</v>
      </c>
      <c r="AD2768" s="36">
        <f t="shared" si="429"/>
        <v>132486.07896771899</v>
      </c>
    </row>
    <row r="2769" spans="1:30" ht="14.25" customHeight="1" x14ac:dyDescent="0.25">
      <c r="A2769" s="16">
        <v>2753</v>
      </c>
      <c r="B2769" s="34">
        <v>0.31994697038297898</v>
      </c>
      <c r="C2769" s="34">
        <v>6.3429579469999206E-2</v>
      </c>
      <c r="D2769" s="34">
        <v>4.7370084705120302E-2</v>
      </c>
      <c r="E2769" s="34">
        <v>1.7534125664408699E-2</v>
      </c>
      <c r="F2769" s="34">
        <v>-8.9486217932219503E-3</v>
      </c>
      <c r="G2769" s="34">
        <v>0.192931569585444</v>
      </c>
      <c r="H2769" s="35">
        <v>1.14365269274133</v>
      </c>
      <c r="I2769" s="34">
        <v>0.100163984497147</v>
      </c>
      <c r="J2769" s="34">
        <v>2.6848289914175E-2</v>
      </c>
      <c r="K2769" s="36">
        <f>Inputs!$B$12*(1+$B2769)^4</f>
        <v>182128.19542257895</v>
      </c>
      <c r="L2769" s="36">
        <f t="shared" ref="L2769:L2832" si="430">AA2769</f>
        <v>18439.766334947904</v>
      </c>
      <c r="M2769" s="36">
        <f t="shared" ref="M2769:M2832" si="431">AB2769+AD2769</f>
        <v>216698.19871699947</v>
      </c>
      <c r="N2769" s="37">
        <f>M2769/Inputs!$B$6</f>
        <v>330.332619995426</v>
      </c>
      <c r="O2769" s="38">
        <f>IF(N2769&gt;Inputs!$B$4,1,0)</f>
        <v>0</v>
      </c>
      <c r="P2769" s="34">
        <f t="shared" ref="P2769:P2832" si="432">I2769-J2769</f>
        <v>7.3315694582972005E-2</v>
      </c>
      <c r="Q2769" s="36">
        <f>Inputs!$B$12*(1+$B2769)^0*$C2769+Inputs!$B$29*(1+$D2769)^0*Inputs!$B$19+Inputs!$B$30*(1+$E2769)^0*Inputs!$B$20+Inputs!$B$31*(1+$F2769)^0*Inputs!$B$21+Inputs!$B$22*(1+Inputs!$B$23)^0</f>
        <v>11827.818795626874</v>
      </c>
      <c r="R2769" s="36">
        <f>Inputs!$B$12*(1+$B2769)^1*$C2769+Inputs!$B$29*(1+$D2769)^1*Inputs!$B$19+Inputs!$B$30*(1+$E2769)^1*Inputs!$B$20+Inputs!$B$31*(1+$F2769)^1*Inputs!$B$21+Inputs!$B$22*(1+Inputs!$B$23)^1</f>
        <v>13136.361614182901</v>
      </c>
      <c r="S2769" s="36">
        <f>Inputs!$B$12*(1+$B2769)^2*$C2769+Inputs!$B$29*(1+$D2769)^2*Inputs!$B$19+Inputs!$B$30*(1+$E2769)^2*Inputs!$B$20+Inputs!$B$31*(1+$F2769)^2*Inputs!$B$21+Inputs!$B$22*(1+Inputs!$B$23)^2</f>
        <v>14840.952072441505</v>
      </c>
      <c r="T2769" s="36">
        <f>Inputs!$B$12*(1+$B2769)^3*$C2769+Inputs!$B$29*(1+$D2769)^3*Inputs!$B$19+Inputs!$B$30*(1+$E2769)^3*Inputs!$B$20+Inputs!$B$31*(1+$F2769)^3*Inputs!$B$21+Inputs!$B$22*(1+Inputs!$B$23)^3</f>
        <v>17066.534655220603</v>
      </c>
      <c r="U2769" s="36">
        <f>Inputs!$B$12*(1+$B2769)^4*$C2769+Inputs!$B$29*(1+$D2769)^4*Inputs!$B$19+Inputs!$B$30*(1+$E2769)^4*Inputs!$B$20+Inputs!$B$31*(1+$F2769)^4*Inputs!$B$21+Inputs!$B$22*(1+Inputs!$B$23)^4</f>
        <v>19977.948855354462</v>
      </c>
      <c r="V2769" s="35">
        <f>Inputs!$B$13/(Q2769*(1-$G2769))</f>
        <v>1.3262294991211148</v>
      </c>
      <c r="W2769" s="36">
        <f>Inputs!$B$13</f>
        <v>12660</v>
      </c>
      <c r="X2769" s="36">
        <f t="shared" ref="X2769:X2832" si="433">R2769*(1-$G2769)*($V2769+($H2769-$V2769)*1/4)</f>
        <v>13576.692009989025</v>
      </c>
      <c r="Y2769" s="36">
        <f t="shared" ref="Y2769:Y2832" si="434">S2769*(1-$G2769)*($V2769+($H2769-$V2769)*2/4)</f>
        <v>14791.709377141462</v>
      </c>
      <c r="Z2769" s="36">
        <f t="shared" ref="Z2769:Z2832" si="435">T2769*(1-$G2769)*($V2769+($H2769-$V2769)*3/4)</f>
        <v>16381.210510880122</v>
      </c>
      <c r="AA2769" s="36">
        <f t="shared" ref="AA2769:AA2832" si="436">U2769*(1-$G2769)*$H2769</f>
        <v>18439.766334947904</v>
      </c>
      <c r="AB2769" s="36">
        <f t="shared" ref="AB2769:AB2832" si="437">W2769/(1+$I2769)^1+X2769/(1+$I2769)^2+Y2769/(1+$I2769)^3+Z2769/(1+$I2769)^4+AA2769/(1+$I2769)^5</f>
        <v>56455.730268064748</v>
      </c>
      <c r="AC2769" s="36">
        <f t="shared" ref="AC2769:AC2832" si="438">AA2769*(1+$J2769)/($I2769-$J2769)</f>
        <v>258264.5180566285</v>
      </c>
      <c r="AD2769" s="36">
        <f t="shared" ref="AD2769:AD2832" si="439">AC2769/(1+$I2769)^5</f>
        <v>160242.46844893473</v>
      </c>
    </row>
    <row r="2770" spans="1:30" ht="14.25" customHeight="1" x14ac:dyDescent="0.25">
      <c r="A2770" s="16">
        <v>2754</v>
      </c>
      <c r="B2770" s="34">
        <v>0.26535895338536802</v>
      </c>
      <c r="C2770" s="34">
        <v>6.42816567561727E-2</v>
      </c>
      <c r="D2770" s="34">
        <v>7.8440038870442891E-3</v>
      </c>
      <c r="E2770" s="34">
        <v>3.4106972645447903E-2</v>
      </c>
      <c r="F2770" s="34">
        <v>-5.2895811315609199E-5</v>
      </c>
      <c r="G2770" s="34">
        <v>0.19531354952045599</v>
      </c>
      <c r="H2770" s="35">
        <v>1.0619315659478801</v>
      </c>
      <c r="I2770" s="34">
        <v>9.62727496476425E-2</v>
      </c>
      <c r="J2770" s="34">
        <v>3.1964314636950597E-2</v>
      </c>
      <c r="K2770" s="36">
        <f>Inputs!$B$12*(1+$B2770)^4</f>
        <v>153817.66699474026</v>
      </c>
      <c r="L2770" s="36">
        <f t="shared" si="430"/>
        <v>15454.20078628854</v>
      </c>
      <c r="M2770" s="36">
        <f t="shared" si="431"/>
        <v>209278.19467877946</v>
      </c>
      <c r="N2770" s="37">
        <f>M2770/Inputs!$B$6</f>
        <v>319.02163822984676</v>
      </c>
      <c r="O2770" s="38">
        <f>IF(N2770&gt;Inputs!$B$4,1,0)</f>
        <v>0</v>
      </c>
      <c r="P2770" s="34">
        <f t="shared" si="432"/>
        <v>6.4308435010691903E-2</v>
      </c>
      <c r="Q2770" s="36">
        <f>Inputs!$B$12*(1+$B2770)^0*$C2770+Inputs!$B$29*(1+$D2770)^0*Inputs!$B$19+Inputs!$B$30*(1+$E2770)^0*Inputs!$B$20+Inputs!$B$31*(1+$F2770)^0*Inputs!$B$21+Inputs!$B$22*(1+Inputs!$B$23)^0</f>
        <v>11878.943432797285</v>
      </c>
      <c r="R2770" s="36">
        <f>Inputs!$B$12*(1+$B2770)^1*$C2770+Inputs!$B$29*(1+$D2770)^1*Inputs!$B$19+Inputs!$B$30*(1+$E2770)^1*Inputs!$B$20+Inputs!$B$31*(1+$F2770)^1*Inputs!$B$21+Inputs!$B$22*(1+Inputs!$B$23)^1</f>
        <v>12944.662494055028</v>
      </c>
      <c r="S2770" s="36">
        <f>Inputs!$B$12*(1+$B2770)^2*$C2770+Inputs!$B$29*(1+$D2770)^2*Inputs!$B$19+Inputs!$B$30*(1+$E2770)^2*Inputs!$B$20+Inputs!$B$31*(1+$F2770)^2*Inputs!$B$21+Inputs!$B$22*(1+Inputs!$B$23)^2</f>
        <v>14283.019761101245</v>
      </c>
      <c r="T2770" s="36">
        <f>Inputs!$B$12*(1+$B2770)^3*$C2770+Inputs!$B$29*(1+$D2770)^3*Inputs!$B$19+Inputs!$B$30*(1+$E2770)^3*Inputs!$B$20+Inputs!$B$31*(1+$F2770)^3*Inputs!$B$21+Inputs!$B$22*(1+Inputs!$B$23)^3</f>
        <v>15966.121840731432</v>
      </c>
      <c r="U2770" s="36">
        <f>Inputs!$B$12*(1+$B2770)^4*$C2770+Inputs!$B$29*(1+$D2770)^4*Inputs!$B$19+Inputs!$B$30*(1+$E2770)^4*Inputs!$B$20+Inputs!$B$31*(1+$F2770)^4*Inputs!$B$21+Inputs!$B$22*(1+Inputs!$B$23)^4</f>
        <v>18085.200646683559</v>
      </c>
      <c r="V2770" s="35">
        <f>Inputs!$B$13/(Q2770*(1-$G2770))</f>
        <v>1.3244305895275936</v>
      </c>
      <c r="W2770" s="36">
        <f>Inputs!$B$13</f>
        <v>12660</v>
      </c>
      <c r="X2770" s="36">
        <f t="shared" si="433"/>
        <v>13112.218180897296</v>
      </c>
      <c r="Y2770" s="36">
        <f t="shared" si="434"/>
        <v>13713.650691376813</v>
      </c>
      <c r="Z2770" s="36">
        <f t="shared" si="435"/>
        <v>14486.530063088687</v>
      </c>
      <c r="AA2770" s="36">
        <f t="shared" si="436"/>
        <v>15454.20078628854</v>
      </c>
      <c r="AB2770" s="36">
        <f t="shared" si="437"/>
        <v>52657.121704525562</v>
      </c>
      <c r="AC2770" s="36">
        <f t="shared" si="438"/>
        <v>247995.20809412538</v>
      </c>
      <c r="AD2770" s="36">
        <f t="shared" si="439"/>
        <v>156621.07297425388</v>
      </c>
    </row>
    <row r="2771" spans="1:30" ht="14.25" customHeight="1" x14ac:dyDescent="0.25">
      <c r="A2771" s="16">
        <v>2755</v>
      </c>
      <c r="B2771" s="34">
        <v>0.32952880193181799</v>
      </c>
      <c r="C2771" s="34">
        <v>8.2600147060036502E-2</v>
      </c>
      <c r="D2771" s="34">
        <v>3.4112222726074101E-2</v>
      </c>
      <c r="E2771" s="34">
        <v>5.0340210790467001E-2</v>
      </c>
      <c r="F2771" s="34">
        <v>8.8298244504710494E-3</v>
      </c>
      <c r="G2771" s="34">
        <v>0.20303388957007701</v>
      </c>
      <c r="H2771" s="35">
        <v>1.11170704779299</v>
      </c>
      <c r="I2771" s="34">
        <v>0.10112657919550599</v>
      </c>
      <c r="J2771" s="34">
        <v>2.45676862533654E-2</v>
      </c>
      <c r="K2771" s="36">
        <f>Inputs!$B$12*(1+$B2771)^4</f>
        <v>187474.52003239677</v>
      </c>
      <c r="L2771" s="36">
        <f t="shared" si="430"/>
        <v>21617.283531881396</v>
      </c>
      <c r="M2771" s="36">
        <f t="shared" si="431"/>
        <v>239772.94136289123</v>
      </c>
      <c r="N2771" s="37">
        <f>M2771/Inputs!$B$6</f>
        <v>365.50753256538297</v>
      </c>
      <c r="O2771" s="38">
        <f>IF(N2771&gt;Inputs!$B$4,1,0)</f>
        <v>0</v>
      </c>
      <c r="P2771" s="34">
        <f t="shared" si="432"/>
        <v>7.6558892942140591E-2</v>
      </c>
      <c r="Q2771" s="36">
        <f>Inputs!$B$12*(1+$B2771)^0*$C2771+Inputs!$B$29*(1+$D2771)^0*Inputs!$B$19+Inputs!$B$30*(1+$E2771)^0*Inputs!$B$20+Inputs!$B$31*(1+$F2771)^0*Inputs!$B$21+Inputs!$B$22*(1+Inputs!$B$23)^0</f>
        <v>12978.052851029111</v>
      </c>
      <c r="R2771" s="36">
        <f>Inputs!$B$12*(1+$B2771)^1*$C2771+Inputs!$B$29*(1+$D2771)^1*Inputs!$B$19+Inputs!$B$30*(1+$E2771)^1*Inputs!$B$20+Inputs!$B$31*(1+$F2771)^1*Inputs!$B$21+Inputs!$B$22*(1+Inputs!$B$23)^1</f>
        <v>14820.94818712386</v>
      </c>
      <c r="S2771" s="36">
        <f>Inputs!$B$12*(1+$B2771)^2*$C2771+Inputs!$B$29*(1+$D2771)^2*Inputs!$B$19+Inputs!$B$30*(1+$E2771)^2*Inputs!$B$20+Inputs!$B$31*(1+$F2771)^2*Inputs!$B$21+Inputs!$B$22*(1+Inputs!$B$23)^2</f>
        <v>17210.494677856423</v>
      </c>
      <c r="T2771" s="36">
        <f>Inputs!$B$12*(1+$B2771)^3*$C2771+Inputs!$B$29*(1+$D2771)^3*Inputs!$B$19+Inputs!$B$30*(1+$E2771)^3*Inputs!$B$20+Inputs!$B$31*(1+$F2771)^3*Inputs!$B$21+Inputs!$B$22*(1+Inputs!$B$23)^3</f>
        <v>20324.42676032184</v>
      </c>
      <c r="U2771" s="36">
        <f>Inputs!$B$12*(1+$B2771)^4*$C2771+Inputs!$B$29*(1+$D2771)^4*Inputs!$B$19+Inputs!$B$30*(1+$E2771)^4*Inputs!$B$20+Inputs!$B$31*(1+$F2771)^4*Inputs!$B$21+Inputs!$B$22*(1+Inputs!$B$23)^4</f>
        <v>24398.937002183677</v>
      </c>
      <c r="V2771" s="35">
        <f>Inputs!$B$13/(Q2771*(1-$G2771))</f>
        <v>1.2240081599378287</v>
      </c>
      <c r="W2771" s="36">
        <f>Inputs!$B$13</f>
        <v>12660</v>
      </c>
      <c r="X2771" s="36">
        <f t="shared" si="433"/>
        <v>14126.112156658863</v>
      </c>
      <c r="Y2771" s="36">
        <f t="shared" si="434"/>
        <v>16018.546279163766</v>
      </c>
      <c r="Z2771" s="36">
        <f t="shared" si="435"/>
        <v>18462.056589801883</v>
      </c>
      <c r="AA2771" s="36">
        <f t="shared" si="436"/>
        <v>21617.283531881396</v>
      </c>
      <c r="AB2771" s="36">
        <f t="shared" si="437"/>
        <v>61058.396543640796</v>
      </c>
      <c r="AC2771" s="36">
        <f t="shared" si="438"/>
        <v>289298.46449166059</v>
      </c>
      <c r="AD2771" s="36">
        <f t="shared" si="439"/>
        <v>178714.54481925044</v>
      </c>
    </row>
    <row r="2772" spans="1:30" ht="14.25" customHeight="1" x14ac:dyDescent="0.25">
      <c r="A2772" s="16">
        <v>2756</v>
      </c>
      <c r="B2772" s="34">
        <v>0.35336047397402798</v>
      </c>
      <c r="C2772" s="34">
        <v>7.4474756421906096E-2</v>
      </c>
      <c r="D2772" s="34">
        <v>1.9816688286088801E-2</v>
      </c>
      <c r="E2772" s="34">
        <v>6.04225062697092E-2</v>
      </c>
      <c r="F2772" s="34">
        <v>6.7635585207154701E-3</v>
      </c>
      <c r="G2772" s="34">
        <v>0.19737597842485499</v>
      </c>
      <c r="H2772" s="35">
        <v>1.04750638744819</v>
      </c>
      <c r="I2772" s="34">
        <v>0.102280377851728</v>
      </c>
      <c r="J2772" s="34">
        <v>2.65011025083744E-2</v>
      </c>
      <c r="K2772" s="36">
        <f>Inputs!$B$12*(1+$B2772)^4</f>
        <v>201282.1227765425</v>
      </c>
      <c r="L2772" s="36">
        <f t="shared" si="430"/>
        <v>19993.516314070341</v>
      </c>
      <c r="M2772" s="36">
        <f t="shared" si="431"/>
        <v>224827.983814921</v>
      </c>
      <c r="N2772" s="37">
        <f>M2772/Inputs!$B$6</f>
        <v>342.72558508372106</v>
      </c>
      <c r="O2772" s="38">
        <f>IF(N2772&gt;Inputs!$B$4,1,0)</f>
        <v>0</v>
      </c>
      <c r="P2772" s="34">
        <f t="shared" si="432"/>
        <v>7.5779275343353603E-2</v>
      </c>
      <c r="Q2772" s="36">
        <f>Inputs!$B$12*(1+$B2772)^0*$C2772+Inputs!$B$29*(1+$D2772)^0*Inputs!$B$19+Inputs!$B$30*(1+$E2772)^0*Inputs!$B$20+Inputs!$B$31*(1+$F2772)^0*Inputs!$B$21+Inputs!$B$22*(1+Inputs!$B$23)^0</f>
        <v>12490.529412741289</v>
      </c>
      <c r="R2772" s="36">
        <f>Inputs!$B$12*(1+$B2772)^1*$C2772+Inputs!$B$29*(1+$D2772)^1*Inputs!$B$19+Inputs!$B$30*(1+$E2772)^1*Inputs!$B$20+Inputs!$B$31*(1+$F2772)^1*Inputs!$B$21+Inputs!$B$22*(1+Inputs!$B$23)^1</f>
        <v>14248.089717853356</v>
      </c>
      <c r="S2772" s="36">
        <f>Inputs!$B$12*(1+$B2772)^2*$C2772+Inputs!$B$29*(1+$D2772)^2*Inputs!$B$19+Inputs!$B$30*(1+$E2772)^2*Inputs!$B$20+Inputs!$B$31*(1+$F2772)^2*Inputs!$B$21+Inputs!$B$22*(1+Inputs!$B$23)^2</f>
        <v>16572.198038858231</v>
      </c>
      <c r="T2772" s="36">
        <f>Inputs!$B$12*(1+$B2772)^3*$C2772+Inputs!$B$29*(1+$D2772)^3*Inputs!$B$19+Inputs!$B$30*(1+$E2772)^3*Inputs!$B$20+Inputs!$B$31*(1+$F2772)^3*Inputs!$B$21+Inputs!$B$22*(1+Inputs!$B$23)^3</f>
        <v>19660.531035452303</v>
      </c>
      <c r="U2772" s="36">
        <f>Inputs!$B$12*(1+$B2772)^4*$C2772+Inputs!$B$29*(1+$D2772)^4*Inputs!$B$19+Inputs!$B$30*(1+$E2772)^4*Inputs!$B$20+Inputs!$B$31*(1+$F2772)^4*Inputs!$B$21+Inputs!$B$22*(1+Inputs!$B$23)^4</f>
        <v>23780.465301568573</v>
      </c>
      <c r="V2772" s="35">
        <f>Inputs!$B$13/(Q2772*(1-$G2772))</f>
        <v>1.2628178318040602</v>
      </c>
      <c r="W2772" s="36">
        <f>Inputs!$B$13</f>
        <v>12660</v>
      </c>
      <c r="X2772" s="36">
        <f t="shared" si="433"/>
        <v>13825.838921061517</v>
      </c>
      <c r="Y2772" s="36">
        <f t="shared" si="434"/>
        <v>15365.093352642927</v>
      </c>
      <c r="Z2772" s="36">
        <f t="shared" si="435"/>
        <v>17379.070395819686</v>
      </c>
      <c r="AA2772" s="36">
        <f t="shared" si="436"/>
        <v>19993.516314070341</v>
      </c>
      <c r="AB2772" s="36">
        <f t="shared" si="437"/>
        <v>58395.623815124061</v>
      </c>
      <c r="AC2772" s="36">
        <f t="shared" si="438"/>
        <v>270830.86300867383</v>
      </c>
      <c r="AD2772" s="36">
        <f t="shared" si="439"/>
        <v>166432.35999979693</v>
      </c>
    </row>
    <row r="2773" spans="1:30" ht="14.25" customHeight="1" x14ac:dyDescent="0.25">
      <c r="A2773" s="16">
        <v>2757</v>
      </c>
      <c r="B2773" s="34">
        <v>0.17448795842135501</v>
      </c>
      <c r="C2773" s="34">
        <v>8.1692365978605699E-2</v>
      </c>
      <c r="D2773" s="34">
        <v>2.9213831790685901E-2</v>
      </c>
      <c r="E2773" s="34">
        <v>1.2219877010671299E-2</v>
      </c>
      <c r="F2773" s="34">
        <v>1.3222015538024901E-2</v>
      </c>
      <c r="G2773" s="34">
        <v>0.18630226192594601</v>
      </c>
      <c r="H2773" s="35">
        <v>0.96614990401694101</v>
      </c>
      <c r="I2773" s="34">
        <v>0.104408589041703</v>
      </c>
      <c r="J2773" s="34">
        <v>2.0961458234850301E-2</v>
      </c>
      <c r="K2773" s="36">
        <f>Inputs!$B$12*(1+$B2773)^4</f>
        <v>114168.29736485584</v>
      </c>
      <c r="L2773" s="36">
        <f t="shared" si="430"/>
        <v>14018.057259253983</v>
      </c>
      <c r="M2773" s="36">
        <f t="shared" si="431"/>
        <v>153989.83860422223</v>
      </c>
      <c r="N2773" s="37">
        <f>M2773/Inputs!$B$6</f>
        <v>234.74060762838755</v>
      </c>
      <c r="O2773" s="38">
        <f>IF(N2773&gt;Inputs!$B$4,1,0)</f>
        <v>0</v>
      </c>
      <c r="P2773" s="34">
        <f t="shared" si="432"/>
        <v>8.3447130806852704E-2</v>
      </c>
      <c r="Q2773" s="36">
        <f>Inputs!$B$12*(1+$B2773)^0*$C2773+Inputs!$B$29*(1+$D2773)^0*Inputs!$B$19+Inputs!$B$30*(1+$E2773)^0*Inputs!$B$20+Inputs!$B$31*(1+$F2773)^0*Inputs!$B$21+Inputs!$B$22*(1+Inputs!$B$23)^0</f>
        <v>12923.585986143265</v>
      </c>
      <c r="R2773" s="36">
        <f>Inputs!$B$12*(1+$B2773)^1*$C2773+Inputs!$B$29*(1+$D2773)^1*Inputs!$B$19+Inputs!$B$30*(1+$E2773)^1*Inputs!$B$20+Inputs!$B$31*(1+$F2773)^1*Inputs!$B$21+Inputs!$B$22*(1+Inputs!$B$23)^1</f>
        <v>13896.562590024711</v>
      </c>
      <c r="S2773" s="36">
        <f>Inputs!$B$12*(1+$B2773)^2*$C2773+Inputs!$B$29*(1+$D2773)^2*Inputs!$B$19+Inputs!$B$30*(1+$E2773)^2*Inputs!$B$20+Inputs!$B$31*(1+$F2773)^2*Inputs!$B$21+Inputs!$B$22*(1+Inputs!$B$23)^2</f>
        <v>15020.680948435307</v>
      </c>
      <c r="T2773" s="36">
        <f>Inputs!$B$12*(1+$B2773)^3*$C2773+Inputs!$B$29*(1+$D2773)^3*Inputs!$B$19+Inputs!$B$30*(1+$E2773)^3*Inputs!$B$20+Inputs!$B$31*(1+$F2773)^3*Inputs!$B$21+Inputs!$B$22*(1+Inputs!$B$23)^3</f>
        <v>16322.015509434468</v>
      </c>
      <c r="U2773" s="36">
        <f>Inputs!$B$12*(1+$B2773)^4*$C2773+Inputs!$B$29*(1+$D2773)^4*Inputs!$B$19+Inputs!$B$30*(1+$E2773)^4*Inputs!$B$20+Inputs!$B$31*(1+$F2773)^4*Inputs!$B$21+Inputs!$B$22*(1+Inputs!$B$23)^4</f>
        <v>17831.184996988835</v>
      </c>
      <c r="V2773" s="35">
        <f>Inputs!$B$13/(Q2773*(1-$G2773))</f>
        <v>1.2038920878664967</v>
      </c>
      <c r="W2773" s="36">
        <f>Inputs!$B$13</f>
        <v>12660</v>
      </c>
      <c r="X2773" s="36">
        <f t="shared" si="433"/>
        <v>12941.058563145656</v>
      </c>
      <c r="Y2773" s="36">
        <f t="shared" si="434"/>
        <v>13261.445730174972</v>
      </c>
      <c r="Z2773" s="36">
        <f t="shared" si="435"/>
        <v>13620.992249071029</v>
      </c>
      <c r="AA2773" s="36">
        <f t="shared" si="436"/>
        <v>14018.057259253983</v>
      </c>
      <c r="AB2773" s="36">
        <f t="shared" si="437"/>
        <v>49605.128156537365</v>
      </c>
      <c r="AC2773" s="36">
        <f t="shared" si="438"/>
        <v>171508.54729989445</v>
      </c>
      <c r="AD2773" s="36">
        <f t="shared" si="439"/>
        <v>104384.71044768485</v>
      </c>
    </row>
    <row r="2774" spans="1:30" ht="14.25" customHeight="1" x14ac:dyDescent="0.25">
      <c r="A2774" s="16">
        <v>2758</v>
      </c>
      <c r="B2774" s="34">
        <v>0.27541443591451098</v>
      </c>
      <c r="C2774" s="34">
        <v>7.5184955295424405E-2</v>
      </c>
      <c r="D2774" s="34">
        <v>2.76254598511964E-2</v>
      </c>
      <c r="E2774" s="34">
        <v>3.0898443122690401E-2</v>
      </c>
      <c r="F2774" s="34">
        <v>3.6583343372037802E-3</v>
      </c>
      <c r="G2774" s="34">
        <v>0.199841556530853</v>
      </c>
      <c r="H2774" s="35">
        <v>0.99171837379323302</v>
      </c>
      <c r="I2774" s="34">
        <v>9.4723413238587101E-2</v>
      </c>
      <c r="J2774" s="34">
        <v>2.5773893252693001E-2</v>
      </c>
      <c r="K2774" s="36">
        <f>Inputs!$B$12*(1+$B2774)^4</f>
        <v>158765.65649520754</v>
      </c>
      <c r="L2774" s="36">
        <f t="shared" si="430"/>
        <v>16220.911195882976</v>
      </c>
      <c r="M2774" s="36">
        <f t="shared" si="431"/>
        <v>207640.7009361274</v>
      </c>
      <c r="N2774" s="37">
        <f>M2774/Inputs!$B$6</f>
        <v>316.52545874409662</v>
      </c>
      <c r="O2774" s="38">
        <f>IF(N2774&gt;Inputs!$B$4,1,0)</f>
        <v>0</v>
      </c>
      <c r="P2774" s="34">
        <f t="shared" si="432"/>
        <v>6.8949519985894103E-2</v>
      </c>
      <c r="Q2774" s="36">
        <f>Inputs!$B$12*(1+$B2774)^0*$C2774+Inputs!$B$29*(1+$D2774)^0*Inputs!$B$19+Inputs!$B$30*(1+$E2774)^0*Inputs!$B$20+Inputs!$B$31*(1+$F2774)^0*Inputs!$B$21+Inputs!$B$22*(1+Inputs!$B$23)^0</f>
        <v>12533.141345152388</v>
      </c>
      <c r="R2774" s="36">
        <f>Inputs!$B$12*(1+$B2774)^1*$C2774+Inputs!$B$29*(1+$D2774)^1*Inputs!$B$19+Inputs!$B$30*(1+$E2774)^1*Inputs!$B$20+Inputs!$B$31*(1+$F2774)^1*Inputs!$B$21+Inputs!$B$22*(1+Inputs!$B$23)^1</f>
        <v>13891.768341682131</v>
      </c>
      <c r="S2774" s="36">
        <f>Inputs!$B$12*(1+$B2774)^2*$C2774+Inputs!$B$29*(1+$D2774)^2*Inputs!$B$19+Inputs!$B$30*(1+$E2774)^2*Inputs!$B$20+Inputs!$B$31*(1+$F2774)^2*Inputs!$B$21+Inputs!$B$22*(1+Inputs!$B$23)^2</f>
        <v>15595.480674067992</v>
      </c>
      <c r="T2774" s="36">
        <f>Inputs!$B$12*(1+$B2774)^3*$C2774+Inputs!$B$29*(1+$D2774)^3*Inputs!$B$19+Inputs!$B$30*(1+$E2774)^3*Inputs!$B$20+Inputs!$B$31*(1+$F2774)^3*Inputs!$B$21+Inputs!$B$22*(1+Inputs!$B$23)^3</f>
        <v>17738.601586753022</v>
      </c>
      <c r="U2774" s="36">
        <f>Inputs!$B$12*(1+$B2774)^4*$C2774+Inputs!$B$29*(1+$D2774)^4*Inputs!$B$19+Inputs!$B$30*(1+$E2774)^4*Inputs!$B$20+Inputs!$B$31*(1+$F2774)^4*Inputs!$B$21+Inputs!$B$22*(1+Inputs!$B$23)^4</f>
        <v>20441.412147326893</v>
      </c>
      <c r="V2774" s="35">
        <f>Inputs!$B$13/(Q2774*(1-$G2774))</f>
        <v>1.2624022960426051</v>
      </c>
      <c r="W2774" s="36">
        <f>Inputs!$B$13</f>
        <v>12660</v>
      </c>
      <c r="X2774" s="36">
        <f t="shared" si="433"/>
        <v>13280.174207435748</v>
      </c>
      <c r="Y2774" s="36">
        <f t="shared" si="434"/>
        <v>14064.423105787275</v>
      </c>
      <c r="Z2774" s="36">
        <f t="shared" si="435"/>
        <v>15036.646028976855</v>
      </c>
      <c r="AA2774" s="36">
        <f t="shared" si="436"/>
        <v>16220.911195882976</v>
      </c>
      <c r="AB2774" s="36">
        <f t="shared" si="437"/>
        <v>54152.990286836532</v>
      </c>
      <c r="AC2774" s="36">
        <f t="shared" si="438"/>
        <v>241321.291764049</v>
      </c>
      <c r="AD2774" s="36">
        <f t="shared" si="439"/>
        <v>153487.71064929088</v>
      </c>
    </row>
    <row r="2775" spans="1:30" ht="14.25" customHeight="1" x14ac:dyDescent="0.25">
      <c r="A2775" s="16">
        <v>2759</v>
      </c>
      <c r="B2775" s="34">
        <v>0.32002626642879201</v>
      </c>
      <c r="C2775" s="34">
        <v>9.9596407315241303E-2</v>
      </c>
      <c r="D2775" s="34">
        <v>2.64945919406613E-2</v>
      </c>
      <c r="E2775" s="34">
        <v>4.9744250184896102E-2</v>
      </c>
      <c r="F2775" s="34">
        <v>2.2569815747817801E-2</v>
      </c>
      <c r="G2775" s="34">
        <v>0.15926062016095099</v>
      </c>
      <c r="H2775" s="35">
        <v>1.0956625908398701</v>
      </c>
      <c r="I2775" s="34">
        <v>0.104010797944619</v>
      </c>
      <c r="J2775" s="34">
        <v>2.7629967633132201E-2</v>
      </c>
      <c r="K2775" s="36">
        <f>Inputs!$B$12*(1+$B2775)^4</f>
        <v>182171.96489973809</v>
      </c>
      <c r="L2775" s="36">
        <f t="shared" si="430"/>
        <v>25055.94722211497</v>
      </c>
      <c r="M2775" s="36">
        <f t="shared" si="431"/>
        <v>271077.87828128657</v>
      </c>
      <c r="N2775" s="37">
        <f>M2775/Inputs!$B$6</f>
        <v>413.22847298976609</v>
      </c>
      <c r="O2775" s="38">
        <f>IF(N2775&gt;Inputs!$B$4,1,0)</f>
        <v>1</v>
      </c>
      <c r="P2775" s="34">
        <f t="shared" si="432"/>
        <v>7.6380830311486791E-2</v>
      </c>
      <c r="Q2775" s="36">
        <f>Inputs!$B$12*(1+$B2775)^0*$C2775+Inputs!$B$29*(1+$D2775)^0*Inputs!$B$19+Inputs!$B$30*(1+$E2775)^0*Inputs!$B$20+Inputs!$B$31*(1+$F2775)^0*Inputs!$B$21+Inputs!$B$22*(1+Inputs!$B$23)^0</f>
        <v>13997.828466341402</v>
      </c>
      <c r="R2775" s="36">
        <f>Inputs!$B$12*(1+$B2775)^1*$C2775+Inputs!$B$29*(1+$D2775)^1*Inputs!$B$19+Inputs!$B$30*(1+$E2775)^1*Inputs!$B$20+Inputs!$B$31*(1+$F2775)^1*Inputs!$B$21+Inputs!$B$22*(1+Inputs!$B$23)^1</f>
        <v>16155.366446932127</v>
      </c>
      <c r="S2775" s="36">
        <f>Inputs!$B$12*(1+$B2775)^2*$C2775+Inputs!$B$29*(1+$D2775)^2*Inputs!$B$19+Inputs!$B$30*(1+$E2775)^2*Inputs!$B$20+Inputs!$B$31*(1+$F2775)^2*Inputs!$B$21+Inputs!$B$22*(1+Inputs!$B$23)^2</f>
        <v>18933.681465454993</v>
      </c>
      <c r="T2775" s="36">
        <f>Inputs!$B$12*(1+$B2775)^3*$C2775+Inputs!$B$29*(1+$D2775)^3*Inputs!$B$19+Inputs!$B$30*(1+$E2775)^3*Inputs!$B$20+Inputs!$B$31*(1+$F2775)^3*Inputs!$B$21+Inputs!$B$22*(1+Inputs!$B$23)^3</f>
        <v>22528.996384627673</v>
      </c>
      <c r="U2775" s="36">
        <f>Inputs!$B$12*(1+$B2775)^4*$C2775+Inputs!$B$29*(1+$D2775)^4*Inputs!$B$19+Inputs!$B$30*(1+$E2775)^4*Inputs!$B$20+Inputs!$B$31*(1+$F2775)^4*Inputs!$B$21+Inputs!$B$22*(1+Inputs!$B$23)^4</f>
        <v>27200.231588952109</v>
      </c>
      <c r="V2775" s="35">
        <f>Inputs!$B$13/(Q2775*(1-$G2775))</f>
        <v>1.0757507273728</v>
      </c>
      <c r="W2775" s="36">
        <f>Inputs!$B$13</f>
        <v>12660</v>
      </c>
      <c r="X2775" s="36">
        <f t="shared" si="433"/>
        <v>14678.946430588143</v>
      </c>
      <c r="Y2775" s="36">
        <f t="shared" si="434"/>
        <v>17282.595206196209</v>
      </c>
      <c r="Z2775" s="36">
        <f t="shared" si="435"/>
        <v>20658.673240708322</v>
      </c>
      <c r="AA2775" s="36">
        <f t="shared" si="436"/>
        <v>25055.94722211497</v>
      </c>
      <c r="AB2775" s="36">
        <f t="shared" si="437"/>
        <v>65537.758357159037</v>
      </c>
      <c r="AC2775" s="36">
        <f t="shared" si="438"/>
        <v>337103.46074893657</v>
      </c>
      <c r="AD2775" s="36">
        <f t="shared" si="439"/>
        <v>205540.11992412753</v>
      </c>
    </row>
    <row r="2776" spans="1:30" ht="14.25" customHeight="1" x14ac:dyDescent="0.25">
      <c r="A2776" s="16">
        <v>2760</v>
      </c>
      <c r="B2776" s="34">
        <v>0.39689407596728599</v>
      </c>
      <c r="C2776" s="34">
        <v>5.7032306135989898E-2</v>
      </c>
      <c r="D2776" s="34">
        <v>1.85105640228879E-2</v>
      </c>
      <c r="E2776" s="34">
        <v>3.4405608352853098E-2</v>
      </c>
      <c r="F2776" s="34">
        <v>-1.6033000996967299E-2</v>
      </c>
      <c r="G2776" s="34">
        <v>0.21360088909904601</v>
      </c>
      <c r="H2776" s="35">
        <v>1.1218005027597799</v>
      </c>
      <c r="I2776" s="34">
        <v>9.9554675885484403E-2</v>
      </c>
      <c r="J2776" s="34">
        <v>2.8126070665110001E-2</v>
      </c>
      <c r="K2776" s="36">
        <f>Inputs!$B$12*(1+$B2776)^4</f>
        <v>228457.35936407512</v>
      </c>
      <c r="L2776" s="36">
        <f t="shared" si="430"/>
        <v>18609.756193741781</v>
      </c>
      <c r="M2776" s="36">
        <f t="shared" si="431"/>
        <v>223036.55076005356</v>
      </c>
      <c r="N2776" s="37">
        <f>M2776/Inputs!$B$6</f>
        <v>339.99474201227679</v>
      </c>
      <c r="O2776" s="38">
        <f>IF(N2776&gt;Inputs!$B$4,1,0)</f>
        <v>0</v>
      </c>
      <c r="P2776" s="34">
        <f t="shared" si="432"/>
        <v>7.1428605220374405E-2</v>
      </c>
      <c r="Q2776" s="36">
        <f>Inputs!$B$12*(1+$B2776)^0*$C2776+Inputs!$B$29*(1+$D2776)^0*Inputs!$B$19+Inputs!$B$30*(1+$E2776)^0*Inputs!$B$20+Inputs!$B$31*(1+$F2776)^0*Inputs!$B$21+Inputs!$B$22*(1+Inputs!$B$23)^0</f>
        <v>11443.982395586314</v>
      </c>
      <c r="R2776" s="36">
        <f>Inputs!$B$12*(1+$B2776)^1*$C2776+Inputs!$B$29*(1+$D2776)^1*Inputs!$B$19+Inputs!$B$30*(1+$E2776)^1*Inputs!$B$20+Inputs!$B$31*(1+$F2776)^1*Inputs!$B$21+Inputs!$B$22*(1+Inputs!$B$23)^1</f>
        <v>12808.205434602944</v>
      </c>
      <c r="S2776" s="36">
        <f>Inputs!$B$12*(1+$B2776)^2*$C2776+Inputs!$B$29*(1+$D2776)^2*Inputs!$B$19+Inputs!$B$30*(1+$E2776)^2*Inputs!$B$20+Inputs!$B$31*(1+$F2776)^2*Inputs!$B$21+Inputs!$B$22*(1+Inputs!$B$23)^2</f>
        <v>14714.660955112529</v>
      </c>
      <c r="T2776" s="36">
        <f>Inputs!$B$12*(1+$B2776)^3*$C2776+Inputs!$B$29*(1+$D2776)^3*Inputs!$B$19+Inputs!$B$30*(1+$E2776)^3*Inputs!$B$20+Inputs!$B$31*(1+$F2776)^3*Inputs!$B$21+Inputs!$B$22*(1+Inputs!$B$23)^3</f>
        <v>17377.333409977131</v>
      </c>
      <c r="U2776" s="36">
        <f>Inputs!$B$12*(1+$B2776)^4*$C2776+Inputs!$B$29*(1+$D2776)^4*Inputs!$B$19+Inputs!$B$30*(1+$E2776)^4*Inputs!$B$20+Inputs!$B$31*(1+$F2776)^4*Inputs!$B$21+Inputs!$B$22*(1+Inputs!$B$23)^4</f>
        <v>21095.121901005346</v>
      </c>
      <c r="V2776" s="35">
        <f>Inputs!$B$13/(Q2776*(1-$G2776))</f>
        <v>1.4067389447487082</v>
      </c>
      <c r="W2776" s="36">
        <f>Inputs!$B$13</f>
        <v>12660</v>
      </c>
      <c r="X2776" s="36">
        <f t="shared" si="433"/>
        <v>13451.6822604515</v>
      </c>
      <c r="Y2776" s="36">
        <f t="shared" si="434"/>
        <v>14629.618847873737</v>
      </c>
      <c r="Z2776" s="36">
        <f t="shared" si="435"/>
        <v>16303.444656218435</v>
      </c>
      <c r="AA2776" s="36">
        <f t="shared" si="436"/>
        <v>18609.756193741781</v>
      </c>
      <c r="AB2776" s="36">
        <f t="shared" si="437"/>
        <v>56376.796579994218</v>
      </c>
      <c r="AC2776" s="36">
        <f t="shared" si="438"/>
        <v>267864.33043844259</v>
      </c>
      <c r="AD2776" s="36">
        <f t="shared" si="439"/>
        <v>166659.75418005936</v>
      </c>
    </row>
    <row r="2777" spans="1:30" ht="14.25" customHeight="1" x14ac:dyDescent="0.25">
      <c r="A2777" s="16">
        <v>2761</v>
      </c>
      <c r="B2777" s="34">
        <v>0.382711951660406</v>
      </c>
      <c r="C2777" s="34">
        <v>8.13588720644699E-2</v>
      </c>
      <c r="D2777" s="34">
        <v>4.1152450705753997E-2</v>
      </c>
      <c r="E2777" s="34">
        <v>2.72503911118732E-2</v>
      </c>
      <c r="F2777" s="34">
        <v>2.2315815645604802E-2</v>
      </c>
      <c r="G2777" s="34">
        <v>0.20340299750086399</v>
      </c>
      <c r="H2777" s="35">
        <v>1.0450495831111599</v>
      </c>
      <c r="I2777" s="34">
        <v>9.8140074812194195E-2</v>
      </c>
      <c r="J2777" s="34">
        <v>3.27032842901777E-2</v>
      </c>
      <c r="K2777" s="36">
        <f>Inputs!$B$12*(1+$B2777)^4</f>
        <v>219319.93947515773</v>
      </c>
      <c r="L2777" s="36">
        <f t="shared" si="430"/>
        <v>22357.176302900847</v>
      </c>
      <c r="M2777" s="36">
        <f t="shared" si="431"/>
        <v>283383.92117449123</v>
      </c>
      <c r="N2777" s="37">
        <f>M2777/Inputs!$B$6</f>
        <v>431.98768471721223</v>
      </c>
      <c r="O2777" s="38">
        <f>IF(N2777&gt;Inputs!$B$4,1,0)</f>
        <v>1</v>
      </c>
      <c r="P2777" s="34">
        <f t="shared" si="432"/>
        <v>6.5436790522016494E-2</v>
      </c>
      <c r="Q2777" s="36">
        <f>Inputs!$B$12*(1+$B2777)^0*$C2777+Inputs!$B$29*(1+$D2777)^0*Inputs!$B$19+Inputs!$B$30*(1+$E2777)^0*Inputs!$B$20+Inputs!$B$31*(1+$F2777)^0*Inputs!$B$21+Inputs!$B$22*(1+Inputs!$B$23)^0</f>
        <v>12903.576351295116</v>
      </c>
      <c r="R2777" s="36">
        <f>Inputs!$B$12*(1+$B2777)^1*$C2777+Inputs!$B$29*(1+$D2777)^1*Inputs!$B$19+Inputs!$B$30*(1+$E2777)^1*Inputs!$B$20+Inputs!$B$31*(1+$F2777)^1*Inputs!$B$21+Inputs!$B$22*(1+Inputs!$B$23)^1</f>
        <v>15007.667792577762</v>
      </c>
      <c r="S2777" s="36">
        <f>Inputs!$B$12*(1+$B2777)^2*$C2777+Inputs!$B$29*(1+$D2777)^2*Inputs!$B$19+Inputs!$B$30*(1+$E2777)^2*Inputs!$B$20+Inputs!$B$31*(1+$F2777)^2*Inputs!$B$21+Inputs!$B$22*(1+Inputs!$B$23)^2</f>
        <v>17834.377798004585</v>
      </c>
      <c r="T2777" s="36">
        <f>Inputs!$B$12*(1+$B2777)^3*$C2777+Inputs!$B$29*(1+$D2777)^3*Inputs!$B$19+Inputs!$B$30*(1+$E2777)^3*Inputs!$B$20+Inputs!$B$31*(1+$F2777)^3*Inputs!$B$21+Inputs!$B$22*(1+Inputs!$B$23)^3</f>
        <v>21657.610498282651</v>
      </c>
      <c r="U2777" s="36">
        <f>Inputs!$B$12*(1+$B2777)^4*$C2777+Inputs!$B$29*(1+$D2777)^4*Inputs!$B$19+Inputs!$B$30*(1+$E2777)^4*Inputs!$B$20+Inputs!$B$31*(1+$F2777)^4*Inputs!$B$21+Inputs!$B$22*(1+Inputs!$B$23)^4</f>
        <v>26856.003654778546</v>
      </c>
      <c r="V2777" s="35">
        <f>Inputs!$B$13/(Q2777*(1-$G2777))</f>
        <v>1.2316432807591653</v>
      </c>
      <c r="W2777" s="36">
        <f>Inputs!$B$13</f>
        <v>12660</v>
      </c>
      <c r="X2777" s="36">
        <f t="shared" si="433"/>
        <v>14166.688373318648</v>
      </c>
      <c r="Y2777" s="36">
        <f t="shared" si="434"/>
        <v>16172.27363022019</v>
      </c>
      <c r="Z2777" s="36">
        <f t="shared" si="435"/>
        <v>18834.397172550569</v>
      </c>
      <c r="AA2777" s="36">
        <f t="shared" si="436"/>
        <v>22357.176302900847</v>
      </c>
      <c r="AB2777" s="36">
        <f t="shared" si="437"/>
        <v>62440.122802196522</v>
      </c>
      <c r="AC2777" s="36">
        <f t="shared" si="438"/>
        <v>352834.0740931062</v>
      </c>
      <c r="AD2777" s="36">
        <f t="shared" si="439"/>
        <v>220943.79837229472</v>
      </c>
    </row>
    <row r="2778" spans="1:30" ht="14.25" customHeight="1" x14ac:dyDescent="0.25">
      <c r="A2778" s="16">
        <v>2762</v>
      </c>
      <c r="B2778" s="34">
        <v>0.23751064519317</v>
      </c>
      <c r="C2778" s="34">
        <v>9.8573691210401507E-2</v>
      </c>
      <c r="D2778" s="34">
        <v>2.6136890650378799E-2</v>
      </c>
      <c r="E2778" s="34">
        <v>2.3117385649183302E-2</v>
      </c>
      <c r="F2778" s="34">
        <v>8.7415653857048099E-3</v>
      </c>
      <c r="G2778" s="34">
        <v>0.19192960074558699</v>
      </c>
      <c r="H2778" s="35">
        <v>1.0488641935127301</v>
      </c>
      <c r="I2778" s="34">
        <v>9.7064210517518998E-2</v>
      </c>
      <c r="J2778" s="34">
        <v>3.34228717523802E-2</v>
      </c>
      <c r="K2778" s="36">
        <f>Inputs!$B$12*(1+$B2778)^4</f>
        <v>140717.14794307799</v>
      </c>
      <c r="L2778" s="36">
        <f t="shared" si="430"/>
        <v>18954.071949848909</v>
      </c>
      <c r="M2778" s="36">
        <f t="shared" si="431"/>
        <v>251789.26881527586</v>
      </c>
      <c r="N2778" s="37">
        <f>M2778/Inputs!$B$6</f>
        <v>383.82510490133518</v>
      </c>
      <c r="O2778" s="38">
        <f>IF(N2778&gt;Inputs!$B$4,1,0)</f>
        <v>0</v>
      </c>
      <c r="P2778" s="34">
        <f t="shared" si="432"/>
        <v>6.3641338765138805E-2</v>
      </c>
      <c r="Q2778" s="36">
        <f>Inputs!$B$12*(1+$B2778)^0*$C2778+Inputs!$B$29*(1+$D2778)^0*Inputs!$B$19+Inputs!$B$30*(1+$E2778)^0*Inputs!$B$20+Inputs!$B$31*(1+$F2778)^0*Inputs!$B$21+Inputs!$B$22*(1+Inputs!$B$23)^0</f>
        <v>13936.465500051014</v>
      </c>
      <c r="R2778" s="36">
        <f>Inputs!$B$12*(1+$B2778)^1*$C2778+Inputs!$B$29*(1+$D2778)^1*Inputs!$B$19+Inputs!$B$30*(1+$E2778)^1*Inputs!$B$20+Inputs!$B$31*(1+$F2778)^1*Inputs!$B$21+Inputs!$B$22*(1+Inputs!$B$23)^1</f>
        <v>15455.9060731957</v>
      </c>
      <c r="S2778" s="36">
        <f>Inputs!$B$12*(1+$B2778)^2*$C2778+Inputs!$B$29*(1+$D2778)^2*Inputs!$B$19+Inputs!$B$30*(1+$E2778)^2*Inputs!$B$20+Inputs!$B$31*(1+$F2778)^2*Inputs!$B$21+Inputs!$B$22*(1+Inputs!$B$23)^2</f>
        <v>17310.856828956239</v>
      </c>
      <c r="T2778" s="36">
        <f>Inputs!$B$12*(1+$B2778)^3*$C2778+Inputs!$B$29*(1+$D2778)^3*Inputs!$B$19+Inputs!$B$30*(1+$E2778)^3*Inputs!$B$20+Inputs!$B$31*(1+$F2778)^3*Inputs!$B$21+Inputs!$B$22*(1+Inputs!$B$23)^3</f>
        <v>19580.591704809478</v>
      </c>
      <c r="U2778" s="36">
        <f>Inputs!$B$12*(1+$B2778)^4*$C2778+Inputs!$B$29*(1+$D2778)^4*Inputs!$B$19+Inputs!$B$30*(1+$E2778)^4*Inputs!$B$20+Inputs!$B$31*(1+$F2778)^4*Inputs!$B$21+Inputs!$B$22*(1+Inputs!$B$23)^4</f>
        <v>22363.206140032667</v>
      </c>
      <c r="V2778" s="35">
        <f>Inputs!$B$13/(Q2778*(1-$G2778))</f>
        <v>1.1241696687540488</v>
      </c>
      <c r="W2778" s="36">
        <f>Inputs!$B$13</f>
        <v>12660</v>
      </c>
      <c r="X2778" s="36">
        <f t="shared" si="433"/>
        <v>13805.141142484374</v>
      </c>
      <c r="Y2778" s="36">
        <f t="shared" si="434"/>
        <v>15198.623649091116</v>
      </c>
      <c r="Z2778" s="36">
        <f t="shared" si="435"/>
        <v>16893.530245810118</v>
      </c>
      <c r="AA2778" s="36">
        <f t="shared" si="436"/>
        <v>18954.071949848909</v>
      </c>
      <c r="AB2778" s="36">
        <f t="shared" si="437"/>
        <v>58110.930442849451</v>
      </c>
      <c r="AC2778" s="36">
        <f t="shared" si="438"/>
        <v>307780.63198984263</v>
      </c>
      <c r="AD2778" s="36">
        <f t="shared" si="439"/>
        <v>193678.3383724264</v>
      </c>
    </row>
    <row r="2779" spans="1:30" ht="14.25" customHeight="1" x14ac:dyDescent="0.25">
      <c r="A2779" s="16">
        <v>2763</v>
      </c>
      <c r="B2779" s="34">
        <v>0.298157254961602</v>
      </c>
      <c r="C2779" s="34">
        <v>5.8854581772188101E-2</v>
      </c>
      <c r="D2779" s="34">
        <v>4.5750553333047103E-2</v>
      </c>
      <c r="E2779" s="34">
        <v>4.8157594172373801E-2</v>
      </c>
      <c r="F2779" s="34">
        <v>-1.6716173211856498E-2</v>
      </c>
      <c r="G2779" s="34">
        <v>0.162845650348482</v>
      </c>
      <c r="H2779" s="35">
        <v>1.0423218292982199</v>
      </c>
      <c r="I2779" s="34">
        <v>8.7220344854702203E-2</v>
      </c>
      <c r="J2779" s="34">
        <v>2.5155830940436101E-2</v>
      </c>
      <c r="K2779" s="36">
        <f>Inputs!$B$12*(1+$B2779)^4</f>
        <v>170396.42139405219</v>
      </c>
      <c r="L2779" s="36">
        <f t="shared" si="430"/>
        <v>16259.504336600181</v>
      </c>
      <c r="M2779" s="36">
        <f t="shared" si="431"/>
        <v>231990.4764208601</v>
      </c>
      <c r="N2779" s="37">
        <f>M2779/Inputs!$B$6</f>
        <v>353.64401893423798</v>
      </c>
      <c r="O2779" s="38">
        <f>IF(N2779&gt;Inputs!$B$4,1,0)</f>
        <v>0</v>
      </c>
      <c r="P2779" s="34">
        <f t="shared" si="432"/>
        <v>6.2064513914266102E-2</v>
      </c>
      <c r="Q2779" s="36">
        <f>Inputs!$B$12*(1+$B2779)^0*$C2779+Inputs!$B$29*(1+$D2779)^0*Inputs!$B$19+Inputs!$B$30*(1+$E2779)^0*Inputs!$B$20+Inputs!$B$31*(1+$F2779)^0*Inputs!$B$21+Inputs!$B$22*(1+Inputs!$B$23)^0</f>
        <v>11553.318933758208</v>
      </c>
      <c r="R2779" s="36">
        <f>Inputs!$B$12*(1+$B2779)^1*$C2779+Inputs!$B$29*(1+$D2779)^1*Inputs!$B$19+Inputs!$B$30*(1+$E2779)^1*Inputs!$B$20+Inputs!$B$31*(1+$F2779)^1*Inputs!$B$21+Inputs!$B$22*(1+Inputs!$B$23)^1</f>
        <v>12733.568411702588</v>
      </c>
      <c r="S2779" s="36">
        <f>Inputs!$B$12*(1+$B2779)^2*$C2779+Inputs!$B$29*(1+$D2779)^2*Inputs!$B$19+Inputs!$B$30*(1+$E2779)^2*Inputs!$B$20+Inputs!$B$31*(1+$F2779)^2*Inputs!$B$21+Inputs!$B$22*(1+Inputs!$B$23)^2</f>
        <v>14239.657910513655</v>
      </c>
      <c r="T2779" s="36">
        <f>Inputs!$B$12*(1+$B2779)^3*$C2779+Inputs!$B$29*(1+$D2779)^3*Inputs!$B$19+Inputs!$B$30*(1+$E2779)^3*Inputs!$B$20+Inputs!$B$31*(1+$F2779)^3*Inputs!$B$21+Inputs!$B$22*(1+Inputs!$B$23)^3</f>
        <v>16165.698749696001</v>
      </c>
      <c r="U2779" s="36">
        <f>Inputs!$B$12*(1+$B2779)^4*$C2779+Inputs!$B$29*(1+$D2779)^4*Inputs!$B$19+Inputs!$B$30*(1+$E2779)^4*Inputs!$B$20+Inputs!$B$31*(1+$F2779)^4*Inputs!$B$21+Inputs!$B$22*(1+Inputs!$B$23)^4</f>
        <v>18633.735685931817</v>
      </c>
      <c r="V2779" s="35">
        <f>Inputs!$B$13/(Q2779*(1-$G2779))</f>
        <v>1.3089450203198874</v>
      </c>
      <c r="W2779" s="36">
        <f>Inputs!$B$13</f>
        <v>12660</v>
      </c>
      <c r="X2779" s="36">
        <f t="shared" si="433"/>
        <v>13242.756132192519</v>
      </c>
      <c r="Y2779" s="36">
        <f t="shared" si="434"/>
        <v>14014.481004985953</v>
      </c>
      <c r="Z2779" s="36">
        <f t="shared" si="435"/>
        <v>15007.999413799049</v>
      </c>
      <c r="AA2779" s="36">
        <f t="shared" si="436"/>
        <v>16259.504336600181</v>
      </c>
      <c r="AB2779" s="36">
        <f t="shared" si="437"/>
        <v>55197.105373103128</v>
      </c>
      <c r="AC2779" s="36">
        <f t="shared" si="438"/>
        <v>268567.73102085904</v>
      </c>
      <c r="AD2779" s="36">
        <f t="shared" si="439"/>
        <v>176793.37104775698</v>
      </c>
    </row>
    <row r="2780" spans="1:30" ht="14.25" customHeight="1" x14ac:dyDescent="0.25">
      <c r="A2780" s="16">
        <v>2764</v>
      </c>
      <c r="B2780" s="34">
        <v>0.35893929949094799</v>
      </c>
      <c r="C2780" s="34">
        <v>7.6906940520755002E-2</v>
      </c>
      <c r="D2780" s="34">
        <v>2.5266635931672499E-2</v>
      </c>
      <c r="E2780" s="34">
        <v>4.6319256060463401E-2</v>
      </c>
      <c r="F2780" s="34">
        <v>2.48539247133506E-2</v>
      </c>
      <c r="G2780" s="34">
        <v>0.17660483482252501</v>
      </c>
      <c r="H2780" s="35">
        <v>0.928746131349654</v>
      </c>
      <c r="I2780" s="34">
        <v>9.71595923302042E-2</v>
      </c>
      <c r="J2780" s="34">
        <v>2.9719798764549301E-2</v>
      </c>
      <c r="K2780" s="36">
        <f>Inputs!$B$12*(1+$B2780)^4</f>
        <v>204621.60344520677</v>
      </c>
      <c r="L2780" s="36">
        <f t="shared" si="430"/>
        <v>18950.294375427606</v>
      </c>
      <c r="M2780" s="36">
        <f t="shared" si="431"/>
        <v>239809.68428035534</v>
      </c>
      <c r="N2780" s="37">
        <f>M2780/Inputs!$B$6</f>
        <v>365.56354311029776</v>
      </c>
      <c r="O2780" s="38">
        <f>IF(N2780&gt;Inputs!$B$4,1,0)</f>
        <v>0</v>
      </c>
      <c r="P2780" s="34">
        <f t="shared" si="432"/>
        <v>6.7439793565654896E-2</v>
      </c>
      <c r="Q2780" s="36">
        <f>Inputs!$B$12*(1+$B2780)^0*$C2780+Inputs!$B$29*(1+$D2780)^0*Inputs!$B$19+Inputs!$B$30*(1+$E2780)^0*Inputs!$B$20+Inputs!$B$31*(1+$F2780)^0*Inputs!$B$21+Inputs!$B$22*(1+Inputs!$B$23)^0</f>
        <v>12636.460458672223</v>
      </c>
      <c r="R2780" s="36">
        <f>Inputs!$B$12*(1+$B2780)^1*$C2780+Inputs!$B$29*(1+$D2780)^1*Inputs!$B$19+Inputs!$B$30*(1+$E2780)^1*Inputs!$B$20+Inputs!$B$31*(1+$F2780)^1*Inputs!$B$21+Inputs!$B$22*(1+Inputs!$B$23)^1</f>
        <v>14535.545265821082</v>
      </c>
      <c r="S2780" s="36">
        <f>Inputs!$B$12*(1+$B2780)^2*$C2780+Inputs!$B$29*(1+$D2780)^2*Inputs!$B$19+Inputs!$B$30*(1+$E2780)^2*Inputs!$B$20+Inputs!$B$31*(1+$F2780)^2*Inputs!$B$21+Inputs!$B$22*(1+Inputs!$B$23)^2</f>
        <v>17037.349070555709</v>
      </c>
      <c r="T2780" s="36">
        <f>Inputs!$B$12*(1+$B2780)^3*$C2780+Inputs!$B$29*(1+$D2780)^3*Inputs!$B$19+Inputs!$B$30*(1+$E2780)^3*Inputs!$B$20+Inputs!$B$31*(1+$F2780)^3*Inputs!$B$21+Inputs!$B$22*(1+Inputs!$B$23)^3</f>
        <v>20355.574563154718</v>
      </c>
      <c r="U2780" s="36">
        <f>Inputs!$B$12*(1+$B2780)^4*$C2780+Inputs!$B$29*(1+$D2780)^4*Inputs!$B$19+Inputs!$B$30*(1+$E2780)^4*Inputs!$B$20+Inputs!$B$31*(1+$F2780)^4*Inputs!$B$21+Inputs!$B$22*(1+Inputs!$B$23)^4</f>
        <v>24780.532264479509</v>
      </c>
      <c r="V2780" s="35">
        <f>Inputs!$B$13/(Q2780*(1-$G2780))</f>
        <v>1.2167460649477451</v>
      </c>
      <c r="W2780" s="36">
        <f>Inputs!$B$13</f>
        <v>12660</v>
      </c>
      <c r="X2780" s="36">
        <f t="shared" si="433"/>
        <v>13700.890838479405</v>
      </c>
      <c r="Y2780" s="36">
        <f t="shared" si="434"/>
        <v>15048.987369622213</v>
      </c>
      <c r="Z2780" s="36">
        <f t="shared" si="435"/>
        <v>16773.187071518678</v>
      </c>
      <c r="AA2780" s="36">
        <f t="shared" si="436"/>
        <v>18950.294375427606</v>
      </c>
      <c r="AB2780" s="36">
        <f t="shared" si="437"/>
        <v>57810.362577973967</v>
      </c>
      <c r="AC2780" s="36">
        <f t="shared" si="438"/>
        <v>289346.87191468407</v>
      </c>
      <c r="AD2780" s="36">
        <f t="shared" si="439"/>
        <v>181999.32170238136</v>
      </c>
    </row>
    <row r="2781" spans="1:30" ht="14.25" customHeight="1" x14ac:dyDescent="0.25">
      <c r="A2781" s="16">
        <v>2765</v>
      </c>
      <c r="B2781" s="34">
        <v>0.29208164651166602</v>
      </c>
      <c r="C2781" s="34">
        <v>7.8972960983573995E-2</v>
      </c>
      <c r="D2781" s="34">
        <v>4.3014241860384203E-2</v>
      </c>
      <c r="E2781" s="34">
        <v>6.0103216391061497E-2</v>
      </c>
      <c r="F2781" s="34">
        <v>1.0629796668911401E-2</v>
      </c>
      <c r="G2781" s="34">
        <v>0.17467200134757399</v>
      </c>
      <c r="H2781" s="35">
        <v>0.96555869828122298</v>
      </c>
      <c r="I2781" s="34">
        <v>0.100896248485909</v>
      </c>
      <c r="J2781" s="34">
        <v>2.7749170832118801E-2</v>
      </c>
      <c r="K2781" s="36">
        <f>Inputs!$B$12*(1+$B2781)^4</f>
        <v>167228.8027816416</v>
      </c>
      <c r="L2781" s="36">
        <f t="shared" si="430"/>
        <v>17850.853276523168</v>
      </c>
      <c r="M2781" s="36">
        <f t="shared" si="431"/>
        <v>210913.19393882534</v>
      </c>
      <c r="N2781" s="37">
        <f>M2781/Inputs!$B$6</f>
        <v>321.51401515064839</v>
      </c>
      <c r="O2781" s="38">
        <f>IF(N2781&gt;Inputs!$B$4,1,0)</f>
        <v>0</v>
      </c>
      <c r="P2781" s="34">
        <f t="shared" si="432"/>
        <v>7.3147077653790193E-2</v>
      </c>
      <c r="Q2781" s="36">
        <f>Inputs!$B$12*(1+$B2781)^0*$C2781+Inputs!$B$29*(1+$D2781)^0*Inputs!$B$19+Inputs!$B$30*(1+$E2781)^0*Inputs!$B$20+Inputs!$B$31*(1+$F2781)^0*Inputs!$B$21+Inputs!$B$22*(1+Inputs!$B$23)^0</f>
        <v>12760.421686441361</v>
      </c>
      <c r="R2781" s="36">
        <f>Inputs!$B$12*(1+$B2781)^1*$C2781+Inputs!$B$29*(1+$D2781)^1*Inputs!$B$19+Inputs!$B$30*(1+$E2781)^1*Inputs!$B$20+Inputs!$B$31*(1+$F2781)^1*Inputs!$B$21+Inputs!$B$22*(1+Inputs!$B$23)^1</f>
        <v>14416.159921214741</v>
      </c>
      <c r="S2781" s="36">
        <f>Inputs!$B$12*(1+$B2781)^2*$C2781+Inputs!$B$29*(1+$D2781)^2*Inputs!$B$19+Inputs!$B$30*(1+$E2781)^2*Inputs!$B$20+Inputs!$B$31*(1+$F2781)^2*Inputs!$B$21+Inputs!$B$22*(1+Inputs!$B$23)^2</f>
        <v>16489.748862509798</v>
      </c>
      <c r="T2781" s="36">
        <f>Inputs!$B$12*(1+$B2781)^3*$C2781+Inputs!$B$29*(1+$D2781)^3*Inputs!$B$19+Inputs!$B$30*(1+$E2781)^3*Inputs!$B$20+Inputs!$B$31*(1+$F2781)^3*Inputs!$B$21+Inputs!$B$22*(1+Inputs!$B$23)^3</f>
        <v>19100.010192315458</v>
      </c>
      <c r="U2781" s="36">
        <f>Inputs!$B$12*(1+$B2781)^4*$C2781+Inputs!$B$29*(1+$D2781)^4*Inputs!$B$19+Inputs!$B$30*(1+$E2781)^4*Inputs!$B$20+Inputs!$B$31*(1+$F2781)^4*Inputs!$B$21+Inputs!$B$22*(1+Inputs!$B$23)^4</f>
        <v>22400.294149568508</v>
      </c>
      <c r="V2781" s="35">
        <f>Inputs!$B$13/(Q2781*(1-$G2781))</f>
        <v>1.2021041617081465</v>
      </c>
      <c r="W2781" s="36">
        <f>Inputs!$B$13</f>
        <v>12660</v>
      </c>
      <c r="X2781" s="36">
        <f t="shared" si="433"/>
        <v>13599.099888616187</v>
      </c>
      <c r="Y2781" s="36">
        <f t="shared" si="434"/>
        <v>14750.351201542959</v>
      </c>
      <c r="Z2781" s="36">
        <f t="shared" si="435"/>
        <v>16153.06057615562</v>
      </c>
      <c r="AA2781" s="36">
        <f t="shared" si="436"/>
        <v>17850.853276523168</v>
      </c>
      <c r="AB2781" s="36">
        <f t="shared" si="437"/>
        <v>55811.273037980849</v>
      </c>
      <c r="AC2781" s="36">
        <f t="shared" si="438"/>
        <v>250812.47593275338</v>
      </c>
      <c r="AD2781" s="36">
        <f t="shared" si="439"/>
        <v>155101.92090084447</v>
      </c>
    </row>
    <row r="2782" spans="1:30" ht="14.25" customHeight="1" x14ac:dyDescent="0.25">
      <c r="A2782" s="16">
        <v>2766</v>
      </c>
      <c r="B2782" s="34">
        <v>0.24575311805726299</v>
      </c>
      <c r="C2782" s="34">
        <v>9.4033869837555004E-2</v>
      </c>
      <c r="D2782" s="34">
        <v>3.1365045778706697E-2</v>
      </c>
      <c r="E2782" s="34">
        <v>3.5713014238222901E-2</v>
      </c>
      <c r="F2782" s="34">
        <v>1.9679812118327901E-2</v>
      </c>
      <c r="G2782" s="34">
        <v>0.174836665589016</v>
      </c>
      <c r="H2782" s="35">
        <v>1.18089406939372</v>
      </c>
      <c r="I2782" s="34">
        <v>0.107911426018096</v>
      </c>
      <c r="J2782" s="34">
        <v>2.5249091290902501E-2</v>
      </c>
      <c r="K2782" s="36">
        <f>Inputs!$B$12*(1+$B2782)^4</f>
        <v>144503.77138333058</v>
      </c>
      <c r="L2782" s="36">
        <f t="shared" si="430"/>
        <v>21924.225839471277</v>
      </c>
      <c r="M2782" s="36">
        <f t="shared" si="431"/>
        <v>223671.36484666201</v>
      </c>
      <c r="N2782" s="37">
        <f>M2782/Inputs!$B$6</f>
        <v>340.96244641259455</v>
      </c>
      <c r="O2782" s="38">
        <f>IF(N2782&gt;Inputs!$B$4,1,0)</f>
        <v>0</v>
      </c>
      <c r="P2782" s="34">
        <f t="shared" si="432"/>
        <v>8.2662334727193504E-2</v>
      </c>
      <c r="Q2782" s="36">
        <f>Inputs!$B$12*(1+$B2782)^0*$C2782+Inputs!$B$29*(1+$D2782)^0*Inputs!$B$19+Inputs!$B$30*(1+$E2782)^0*Inputs!$B$20+Inputs!$B$31*(1+$F2782)^0*Inputs!$B$21+Inputs!$B$22*(1+Inputs!$B$23)^0</f>
        <v>13664.076217680224</v>
      </c>
      <c r="R2782" s="36">
        <f>Inputs!$B$12*(1+$B2782)^1*$C2782+Inputs!$B$29*(1+$D2782)^1*Inputs!$B$19+Inputs!$B$30*(1+$E2782)^1*Inputs!$B$20+Inputs!$B$31*(1+$F2782)^1*Inputs!$B$21+Inputs!$B$22*(1+Inputs!$B$23)^1</f>
        <v>15263.55481832942</v>
      </c>
      <c r="S2782" s="36">
        <f>Inputs!$B$12*(1+$B2782)^2*$C2782+Inputs!$B$29*(1+$D2782)^2*Inputs!$B$19+Inputs!$B$30*(1+$E2782)^2*Inputs!$B$20+Inputs!$B$31*(1+$F2782)^2*Inputs!$B$21+Inputs!$B$22*(1+Inputs!$B$23)^2</f>
        <v>17209.906458622307</v>
      </c>
      <c r="T2782" s="36">
        <f>Inputs!$B$12*(1+$B2782)^3*$C2782+Inputs!$B$29*(1+$D2782)^3*Inputs!$B$19+Inputs!$B$30*(1+$E2782)^3*Inputs!$B$20+Inputs!$B$31*(1+$F2782)^3*Inputs!$B$21+Inputs!$B$22*(1+Inputs!$B$23)^3</f>
        <v>19587.05951033374</v>
      </c>
      <c r="U2782" s="36">
        <f>Inputs!$B$12*(1+$B2782)^4*$C2782+Inputs!$B$29*(1+$D2782)^4*Inputs!$B$19+Inputs!$B$30*(1+$E2782)^4*Inputs!$B$20+Inputs!$B$31*(1+$F2782)^4*Inputs!$B$21+Inputs!$B$22*(1+Inputs!$B$23)^4</f>
        <v>22499.527787775838</v>
      </c>
      <c r="V2782" s="35">
        <f>Inputs!$B$13/(Q2782*(1-$G2782))</f>
        <v>1.1228287073615917</v>
      </c>
      <c r="W2782" s="36">
        <f>Inputs!$B$13</f>
        <v>12660</v>
      </c>
      <c r="X2782" s="36">
        <f t="shared" si="433"/>
        <v>14324.776474242542</v>
      </c>
      <c r="Y2782" s="36">
        <f t="shared" si="434"/>
        <v>16357.564914236029</v>
      </c>
      <c r="Z2782" s="36">
        <f t="shared" si="435"/>
        <v>18851.60726270096</v>
      </c>
      <c r="AA2782" s="36">
        <f t="shared" si="436"/>
        <v>21924.225839471277</v>
      </c>
      <c r="AB2782" s="36">
        <f t="shared" si="437"/>
        <v>60771.476712182288</v>
      </c>
      <c r="AC2782" s="36">
        <f t="shared" si="438"/>
        <v>271923.03112846764</v>
      </c>
      <c r="AD2782" s="36">
        <f t="shared" si="439"/>
        <v>162899.88813447973</v>
      </c>
    </row>
    <row r="2783" spans="1:30" ht="14.25" customHeight="1" x14ac:dyDescent="0.25">
      <c r="A2783" s="16">
        <v>2767</v>
      </c>
      <c r="B2783" s="34">
        <v>0.30875428549870898</v>
      </c>
      <c r="C2783" s="34">
        <v>8.0466967611776796E-2</v>
      </c>
      <c r="D2783" s="34">
        <v>2.6346260128291998E-2</v>
      </c>
      <c r="E2783" s="34">
        <v>2.6944293980708099E-2</v>
      </c>
      <c r="F2783" s="34">
        <v>2.64971516616299E-2</v>
      </c>
      <c r="G2783" s="34">
        <v>0.193784110556318</v>
      </c>
      <c r="H2783" s="35">
        <v>0.94348118616415499</v>
      </c>
      <c r="I2783" s="34">
        <v>9.5419807977401294E-2</v>
      </c>
      <c r="J2783" s="34">
        <v>1.7452282060052299E-2</v>
      </c>
      <c r="K2783" s="36">
        <f>Inputs!$B$12*(1+$B2783)^4</f>
        <v>176028.79559692118</v>
      </c>
      <c r="L2783" s="36">
        <f t="shared" si="430"/>
        <v>17524.496675120161</v>
      </c>
      <c r="M2783" s="36">
        <f t="shared" si="431"/>
        <v>201065.29328875069</v>
      </c>
      <c r="N2783" s="37">
        <f>M2783/Inputs!$B$6</f>
        <v>306.50197147675408</v>
      </c>
      <c r="O2783" s="38">
        <f>IF(N2783&gt;Inputs!$B$4,1,0)</f>
        <v>0</v>
      </c>
      <c r="P2783" s="34">
        <f t="shared" si="432"/>
        <v>7.7967525917348998E-2</v>
      </c>
      <c r="Q2783" s="36">
        <f>Inputs!$B$12*(1+$B2783)^0*$C2783+Inputs!$B$29*(1+$D2783)^0*Inputs!$B$19+Inputs!$B$30*(1+$E2783)^0*Inputs!$B$20+Inputs!$B$31*(1+$F2783)^0*Inputs!$B$21+Inputs!$B$22*(1+Inputs!$B$23)^0</f>
        <v>12850.062084133529</v>
      </c>
      <c r="R2783" s="36">
        <f>Inputs!$B$12*(1+$B2783)^1*$C2783+Inputs!$B$29*(1+$D2783)^1*Inputs!$B$19+Inputs!$B$30*(1+$E2783)^1*Inputs!$B$20+Inputs!$B$31*(1+$F2783)^1*Inputs!$B$21+Inputs!$B$22*(1+Inputs!$B$23)^1</f>
        <v>14545.862818747402</v>
      </c>
      <c r="S2783" s="36">
        <f>Inputs!$B$12*(1+$B2783)^2*$C2783+Inputs!$B$29*(1+$D2783)^2*Inputs!$B$19+Inputs!$B$30*(1+$E2783)^2*Inputs!$B$20+Inputs!$B$31*(1+$F2783)^2*Inputs!$B$21+Inputs!$B$22*(1+Inputs!$B$23)^2</f>
        <v>16707.125474827404</v>
      </c>
      <c r="T2783" s="36">
        <f>Inputs!$B$12*(1+$B2783)^3*$C2783+Inputs!$B$29*(1+$D2783)^3*Inputs!$B$19+Inputs!$B$30*(1+$E2783)^3*Inputs!$B$20+Inputs!$B$31*(1+$F2783)^3*Inputs!$B$21+Inputs!$B$22*(1+Inputs!$B$23)^3</f>
        <v>19476.085854038764</v>
      </c>
      <c r="U2783" s="36">
        <f>Inputs!$B$12*(1+$B2783)^4*$C2783+Inputs!$B$29*(1+$D2783)^4*Inputs!$B$19+Inputs!$B$30*(1+$E2783)^4*Inputs!$B$20+Inputs!$B$31*(1+$F2783)^4*Inputs!$B$21+Inputs!$B$22*(1+Inputs!$B$23)^4</f>
        <v>23038.858409340559</v>
      </c>
      <c r="V2783" s="35">
        <f>Inputs!$B$13/(Q2783*(1-$G2783))</f>
        <v>1.2220166591762809</v>
      </c>
      <c r="W2783" s="36">
        <f>Inputs!$B$13</f>
        <v>12660</v>
      </c>
      <c r="X2783" s="36">
        <f t="shared" si="433"/>
        <v>13514.11483075332</v>
      </c>
      <c r="Y2783" s="36">
        <f t="shared" si="434"/>
        <v>14584.140778134617</v>
      </c>
      <c r="Z2783" s="36">
        <f t="shared" si="435"/>
        <v>15907.861544522426</v>
      </c>
      <c r="AA2783" s="36">
        <f t="shared" si="436"/>
        <v>17524.496675120161</v>
      </c>
      <c r="AB2783" s="36">
        <f t="shared" si="437"/>
        <v>56073.673656349674</v>
      </c>
      <c r="AC2783" s="36">
        <f t="shared" si="438"/>
        <v>228689.30268425093</v>
      </c>
      <c r="AD2783" s="36">
        <f t="shared" si="439"/>
        <v>144991.61963240101</v>
      </c>
    </row>
    <row r="2784" spans="1:30" ht="14.25" customHeight="1" x14ac:dyDescent="0.25">
      <c r="A2784" s="16">
        <v>2768</v>
      </c>
      <c r="B2784" s="34">
        <v>0.34861619291325302</v>
      </c>
      <c r="C2784" s="34">
        <v>5.8277094930162102E-2</v>
      </c>
      <c r="D2784" s="34">
        <v>3.6918795228073398E-2</v>
      </c>
      <c r="E2784" s="34">
        <v>5.6285747920976202E-2</v>
      </c>
      <c r="F2784" s="34">
        <v>-1.15113746367E-2</v>
      </c>
      <c r="G2784" s="34">
        <v>0.20774137235968401</v>
      </c>
      <c r="H2784" s="35">
        <v>1.0253140358392001</v>
      </c>
      <c r="I2784" s="34">
        <v>0.108078851439984</v>
      </c>
      <c r="J2784" s="34">
        <v>3.2856018371119899E-2</v>
      </c>
      <c r="K2784" s="36">
        <f>Inputs!$B$12*(1+$B2784)^4</f>
        <v>198474.50627536396</v>
      </c>
      <c r="L2784" s="36">
        <f t="shared" si="430"/>
        <v>16429.182186837159</v>
      </c>
      <c r="M2784" s="36">
        <f t="shared" si="431"/>
        <v>187386.25002698146</v>
      </c>
      <c r="N2784" s="37">
        <f>M2784/Inputs!$B$6</f>
        <v>285.64977138259371</v>
      </c>
      <c r="O2784" s="38">
        <f>IF(N2784&gt;Inputs!$B$4,1,0)</f>
        <v>0</v>
      </c>
      <c r="P2784" s="34">
        <f t="shared" si="432"/>
        <v>7.5222833068864098E-2</v>
      </c>
      <c r="Q2784" s="36">
        <f>Inputs!$B$12*(1+$B2784)^0*$C2784+Inputs!$B$29*(1+$D2784)^0*Inputs!$B$19+Inputs!$B$30*(1+$E2784)^0*Inputs!$B$20+Inputs!$B$31*(1+$F2784)^0*Inputs!$B$21+Inputs!$B$22*(1+Inputs!$B$23)^0</f>
        <v>11518.669723236646</v>
      </c>
      <c r="R2784" s="36">
        <f>Inputs!$B$12*(1+$B2784)^1*$C2784+Inputs!$B$29*(1+$D2784)^1*Inputs!$B$19+Inputs!$B$30*(1+$E2784)^1*Inputs!$B$20+Inputs!$B$31*(1+$F2784)^1*Inputs!$B$21+Inputs!$B$22*(1+Inputs!$B$23)^1</f>
        <v>12879.783024044154</v>
      </c>
      <c r="S2784" s="36">
        <f>Inputs!$B$12*(1+$B2784)^2*$C2784+Inputs!$B$29*(1+$D2784)^2*Inputs!$B$19+Inputs!$B$30*(1+$E2784)^2*Inputs!$B$20+Inputs!$B$31*(1+$F2784)^2*Inputs!$B$21+Inputs!$B$22*(1+Inputs!$B$23)^2</f>
        <v>14676.82977551168</v>
      </c>
      <c r="T2784" s="36">
        <f>Inputs!$B$12*(1+$B2784)^3*$C2784+Inputs!$B$29*(1+$D2784)^3*Inputs!$B$19+Inputs!$B$30*(1+$E2784)^3*Inputs!$B$20+Inputs!$B$31*(1+$F2784)^3*Inputs!$B$21+Inputs!$B$22*(1+Inputs!$B$23)^3</f>
        <v>17058.501266452608</v>
      </c>
      <c r="U2784" s="36">
        <f>Inputs!$B$12*(1+$B2784)^4*$C2784+Inputs!$B$29*(1+$D2784)^4*Inputs!$B$19+Inputs!$B$30*(1+$E2784)^4*Inputs!$B$20+Inputs!$B$31*(1+$F2784)^4*Inputs!$B$21+Inputs!$B$22*(1+Inputs!$B$23)^4</f>
        <v>20225.164644101329</v>
      </c>
      <c r="V2784" s="35">
        <f>Inputs!$B$13/(Q2784*(1-$G2784))</f>
        <v>1.3872808857009906</v>
      </c>
      <c r="W2784" s="36">
        <f>Inputs!$B$13</f>
        <v>12660</v>
      </c>
      <c r="X2784" s="36">
        <f t="shared" si="433"/>
        <v>13232.591330705829</v>
      </c>
      <c r="Y2784" s="36">
        <f t="shared" si="434"/>
        <v>14026.639917098262</v>
      </c>
      <c r="Z2784" s="36">
        <f t="shared" si="435"/>
        <v>15079.829938013505</v>
      </c>
      <c r="AA2784" s="36">
        <f t="shared" si="436"/>
        <v>16429.182186837159</v>
      </c>
      <c r="AB2784" s="36">
        <f t="shared" si="437"/>
        <v>52349.270989812518</v>
      </c>
      <c r="AC2784" s="36">
        <f t="shared" si="438"/>
        <v>225582.831785341</v>
      </c>
      <c r="AD2784" s="36">
        <f t="shared" si="439"/>
        <v>135036.97903716896</v>
      </c>
    </row>
    <row r="2785" spans="1:30" ht="14.25" customHeight="1" x14ac:dyDescent="0.25">
      <c r="A2785" s="16">
        <v>2769</v>
      </c>
      <c r="B2785" s="34">
        <v>0.229238816432425</v>
      </c>
      <c r="C2785" s="34">
        <v>5.4121991615941202E-2</v>
      </c>
      <c r="D2785" s="34">
        <v>4.04035289984691E-2</v>
      </c>
      <c r="E2785" s="34">
        <v>7.4248529717240302E-2</v>
      </c>
      <c r="F2785" s="34">
        <v>3.46359538862864E-3</v>
      </c>
      <c r="G2785" s="34">
        <v>0.19431416239295199</v>
      </c>
      <c r="H2785" s="35">
        <v>1.08202068308091</v>
      </c>
      <c r="I2785" s="34">
        <v>9.1540042737116301E-2</v>
      </c>
      <c r="J2785" s="34">
        <v>3.2362823575637398E-2</v>
      </c>
      <c r="K2785" s="36">
        <f>Inputs!$B$12*(1+$B2785)^4</f>
        <v>136992.34930515016</v>
      </c>
      <c r="L2785" s="36">
        <f t="shared" si="430"/>
        <v>14479.74222053465</v>
      </c>
      <c r="M2785" s="36">
        <f t="shared" si="431"/>
        <v>215045.87102445081</v>
      </c>
      <c r="N2785" s="37">
        <f>M2785/Inputs!$B$6</f>
        <v>327.81382778117501</v>
      </c>
      <c r="O2785" s="38">
        <f>IF(N2785&gt;Inputs!$B$4,1,0)</f>
        <v>0</v>
      </c>
      <c r="P2785" s="34">
        <f t="shared" si="432"/>
        <v>5.9177219161478903E-2</v>
      </c>
      <c r="Q2785" s="36">
        <f>Inputs!$B$12*(1+$B2785)^0*$C2785+Inputs!$B$29*(1+$D2785)^0*Inputs!$B$19+Inputs!$B$30*(1+$E2785)^0*Inputs!$B$20+Inputs!$B$31*(1+$F2785)^0*Inputs!$B$21+Inputs!$B$22*(1+Inputs!$B$23)^0</f>
        <v>11269.363524383392</v>
      </c>
      <c r="R2785" s="36">
        <f>Inputs!$B$12*(1+$B2785)^1*$C2785+Inputs!$B$29*(1+$D2785)^1*Inputs!$B$19+Inputs!$B$30*(1+$E2785)^1*Inputs!$B$20+Inputs!$B$31*(1+$F2785)^1*Inputs!$B$21+Inputs!$B$22*(1+Inputs!$B$23)^1</f>
        <v>12280.076662562109</v>
      </c>
      <c r="S2785" s="36">
        <f>Inputs!$B$12*(1+$B2785)^2*$C2785+Inputs!$B$29*(1+$D2785)^2*Inputs!$B$19+Inputs!$B$30*(1+$E2785)^2*Inputs!$B$20+Inputs!$B$31*(1+$F2785)^2*Inputs!$B$21+Inputs!$B$22*(1+Inputs!$B$23)^2</f>
        <v>13478.646072604555</v>
      </c>
      <c r="T2785" s="36">
        <f>Inputs!$B$12*(1+$B2785)^3*$C2785+Inputs!$B$29*(1+$D2785)^3*Inputs!$B$19+Inputs!$B$30*(1+$E2785)^3*Inputs!$B$20+Inputs!$B$31*(1+$F2785)^3*Inputs!$B$21+Inputs!$B$22*(1+Inputs!$B$23)^3</f>
        <v>14905.374099462979</v>
      </c>
      <c r="U2785" s="36">
        <f>Inputs!$B$12*(1+$B2785)^4*$C2785+Inputs!$B$29*(1+$D2785)^4*Inputs!$B$19+Inputs!$B$30*(1+$E2785)^4*Inputs!$B$20+Inputs!$B$31*(1+$F2785)^4*Inputs!$B$21+Inputs!$B$22*(1+Inputs!$B$23)^4</f>
        <v>16609.613938001974</v>
      </c>
      <c r="V2785" s="35">
        <f>Inputs!$B$13/(Q2785*(1-$G2785))</f>
        <v>1.3943396828355537</v>
      </c>
      <c r="W2785" s="36">
        <f>Inputs!$B$13</f>
        <v>12660</v>
      </c>
      <c r="X2785" s="36">
        <f t="shared" si="433"/>
        <v>13022.922894800839</v>
      </c>
      <c r="Y2785" s="36">
        <f t="shared" si="434"/>
        <v>13446.084869119397</v>
      </c>
      <c r="Z2785" s="36">
        <f t="shared" si="435"/>
        <v>13931.70273179457</v>
      </c>
      <c r="AA2785" s="36">
        <f t="shared" si="436"/>
        <v>14479.74222053465</v>
      </c>
      <c r="AB2785" s="36">
        <f t="shared" si="437"/>
        <v>52026.102305382774</v>
      </c>
      <c r="AC2785" s="36">
        <f t="shared" si="438"/>
        <v>252603.07556271701</v>
      </c>
      <c r="AD2785" s="36">
        <f t="shared" si="439"/>
        <v>163019.76871906803</v>
      </c>
    </row>
    <row r="2786" spans="1:30" ht="14.25" customHeight="1" x14ac:dyDescent="0.25">
      <c r="A2786" s="16">
        <v>2770</v>
      </c>
      <c r="B2786" s="34">
        <v>0.370587037492143</v>
      </c>
      <c r="C2786" s="34">
        <v>5.5997605927389699E-2</v>
      </c>
      <c r="D2786" s="34">
        <v>2.9476150062280299E-2</v>
      </c>
      <c r="E2786" s="34">
        <v>3.7510325975863297E-2</v>
      </c>
      <c r="F2786" s="34">
        <v>-4.1989766286836998E-3</v>
      </c>
      <c r="G2786" s="34">
        <v>0.180553452511094</v>
      </c>
      <c r="H2786" s="35">
        <v>1.0382656590871</v>
      </c>
      <c r="I2786" s="34">
        <v>0.10604083239357601</v>
      </c>
      <c r="J2786" s="34">
        <v>2.51831018569218E-2</v>
      </c>
      <c r="K2786" s="36">
        <f>Inputs!$B$12*(1+$B2786)^4</f>
        <v>211727.72486399376</v>
      </c>
      <c r="L2786" s="36">
        <f t="shared" si="430"/>
        <v>17287.604034608728</v>
      </c>
      <c r="M2786" s="36">
        <f t="shared" si="431"/>
        <v>186163.32094878916</v>
      </c>
      <c r="N2786" s="37">
        <f>M2786/Inputs!$B$6</f>
        <v>283.78555022681275</v>
      </c>
      <c r="O2786" s="38">
        <f>IF(N2786&gt;Inputs!$B$4,1,0)</f>
        <v>0</v>
      </c>
      <c r="P2786" s="34">
        <f t="shared" si="432"/>
        <v>8.085773053665421E-2</v>
      </c>
      <c r="Q2786" s="36">
        <f>Inputs!$B$12*(1+$B2786)^0*$C2786+Inputs!$B$29*(1+$D2786)^0*Inputs!$B$19+Inputs!$B$30*(1+$E2786)^0*Inputs!$B$20+Inputs!$B$31*(1+$F2786)^0*Inputs!$B$21+Inputs!$B$22*(1+Inputs!$B$23)^0</f>
        <v>11381.900383070304</v>
      </c>
      <c r="R2786" s="36">
        <f>Inputs!$B$12*(1+$B2786)^1*$C2786+Inputs!$B$29*(1+$D2786)^1*Inputs!$B$19+Inputs!$B$30*(1+$E2786)^1*Inputs!$B$20+Inputs!$B$31*(1+$F2786)^1*Inputs!$B$21+Inputs!$B$22*(1+Inputs!$B$23)^1</f>
        <v>12730.468804701824</v>
      </c>
      <c r="S2786" s="36">
        <f>Inputs!$B$12*(1+$B2786)^2*$C2786+Inputs!$B$29*(1+$D2786)^2*Inputs!$B$19+Inputs!$B$30*(1+$E2786)^2*Inputs!$B$20+Inputs!$B$31*(1+$F2786)^2*Inputs!$B$21+Inputs!$B$22*(1+Inputs!$B$23)^2</f>
        <v>14544.870056059412</v>
      </c>
      <c r="T2786" s="36">
        <f>Inputs!$B$12*(1+$B2786)^3*$C2786+Inputs!$B$29*(1+$D2786)^3*Inputs!$B$19+Inputs!$B$30*(1+$E2786)^3*Inputs!$B$20+Inputs!$B$31*(1+$F2786)^3*Inputs!$B$21+Inputs!$B$22*(1+Inputs!$B$23)^3</f>
        <v>16996.256813991175</v>
      </c>
      <c r="U2786" s="36">
        <f>Inputs!$B$12*(1+$B2786)^4*$C2786+Inputs!$B$29*(1+$D2786)^4*Inputs!$B$19+Inputs!$B$30*(1+$E2786)^4*Inputs!$B$20+Inputs!$B$31*(1+$F2786)^4*Inputs!$B$21+Inputs!$B$22*(1+Inputs!$B$23)^4</f>
        <v>20319.157047368528</v>
      </c>
      <c r="V2786" s="35">
        <f>Inputs!$B$13/(Q2786*(1-$G2786))</f>
        <v>1.3573701539780656</v>
      </c>
      <c r="W2786" s="36">
        <f>Inputs!$B$13</f>
        <v>12660</v>
      </c>
      <c r="X2786" s="36">
        <f t="shared" si="433"/>
        <v>13327.782619793607</v>
      </c>
      <c r="Y2786" s="36">
        <f t="shared" si="434"/>
        <v>14276.484448892483</v>
      </c>
      <c r="Z2786" s="36">
        <f t="shared" si="435"/>
        <v>15571.553725587577</v>
      </c>
      <c r="AA2786" s="36">
        <f t="shared" si="436"/>
        <v>17287.604034608728</v>
      </c>
      <c r="AB2786" s="36">
        <f t="shared" si="437"/>
        <v>53741.701082246705</v>
      </c>
      <c r="AC2786" s="36">
        <f t="shared" si="438"/>
        <v>219186.95232041279</v>
      </c>
      <c r="AD2786" s="36">
        <f t="shared" si="439"/>
        <v>132421.61986654246</v>
      </c>
    </row>
    <row r="2787" spans="1:30" ht="14.25" customHeight="1" x14ac:dyDescent="0.25">
      <c r="A2787" s="16">
        <v>2771</v>
      </c>
      <c r="B2787" s="34">
        <v>0.32568432956503901</v>
      </c>
      <c r="C2787" s="34">
        <v>8.2082971359157195E-2</v>
      </c>
      <c r="D2787" s="34">
        <v>2.76723105484592E-2</v>
      </c>
      <c r="E2787" s="34">
        <v>6.0582969327721697E-2</v>
      </c>
      <c r="F2787" s="34">
        <v>-5.6535252821203197E-3</v>
      </c>
      <c r="G2787" s="34">
        <v>0.218907015014736</v>
      </c>
      <c r="H2787" s="35">
        <v>1.1720692184743899</v>
      </c>
      <c r="I2787" s="34">
        <v>9.7595189024609896E-2</v>
      </c>
      <c r="J2787" s="34">
        <v>2.3299838171779299E-2</v>
      </c>
      <c r="K2787" s="36">
        <f>Inputs!$B$12*(1+$B2787)^4</f>
        <v>185315.49801858069</v>
      </c>
      <c r="L2787" s="36">
        <f t="shared" si="430"/>
        <v>21871.070839431814</v>
      </c>
      <c r="M2787" s="36">
        <f t="shared" si="431"/>
        <v>251082.24563564331</v>
      </c>
      <c r="N2787" s="37">
        <f>M2787/Inputs!$B$6</f>
        <v>382.7473256640904</v>
      </c>
      <c r="O2787" s="38">
        <f>IF(N2787&gt;Inputs!$B$4,1,0)</f>
        <v>0</v>
      </c>
      <c r="P2787" s="34">
        <f t="shared" si="432"/>
        <v>7.4295350852830594E-2</v>
      </c>
      <c r="Q2787" s="36">
        <f>Inputs!$B$12*(1+$B2787)^0*$C2787+Inputs!$B$29*(1+$D2787)^0*Inputs!$B$19+Inputs!$B$30*(1+$E2787)^0*Inputs!$B$20+Inputs!$B$31*(1+$F2787)^0*Inputs!$B$21+Inputs!$B$22*(1+Inputs!$B$23)^0</f>
        <v>12947.022308976353</v>
      </c>
      <c r="R2787" s="36">
        <f>Inputs!$B$12*(1+$B2787)^1*$C2787+Inputs!$B$29*(1+$D2787)^1*Inputs!$B$19+Inputs!$B$30*(1+$E2787)^1*Inputs!$B$20+Inputs!$B$31*(1+$F2787)^1*Inputs!$B$21+Inputs!$B$22*(1+Inputs!$B$23)^1</f>
        <v>14699.864470877252</v>
      </c>
      <c r="S2787" s="36">
        <f>Inputs!$B$12*(1+$B2787)^2*$C2787+Inputs!$B$29*(1+$D2787)^2*Inputs!$B$19+Inputs!$B$30*(1+$E2787)^2*Inputs!$B$20+Inputs!$B$31*(1+$F2787)^2*Inputs!$B$21+Inputs!$B$22*(1+Inputs!$B$23)^2</f>
        <v>16984.91438473888</v>
      </c>
      <c r="T2787" s="36">
        <f>Inputs!$B$12*(1+$B2787)^3*$C2787+Inputs!$B$29*(1+$D2787)^3*Inputs!$B$19+Inputs!$B$30*(1+$E2787)^3*Inputs!$B$20+Inputs!$B$31*(1+$F2787)^3*Inputs!$B$21+Inputs!$B$22*(1+Inputs!$B$23)^3</f>
        <v>19972.872710774995</v>
      </c>
      <c r="U2787" s="36">
        <f>Inputs!$B$12*(1+$B2787)^4*$C2787+Inputs!$B$29*(1+$D2787)^4*Inputs!$B$19+Inputs!$B$30*(1+$E2787)^4*Inputs!$B$20+Inputs!$B$31*(1+$F2787)^4*Inputs!$B$21+Inputs!$B$22*(1+Inputs!$B$23)^4</f>
        <v>23889.884463714399</v>
      </c>
      <c r="V2787" s="35">
        <f>Inputs!$B$13/(Q2787*(1-$G2787))</f>
        <v>1.2518753035201675</v>
      </c>
      <c r="W2787" s="36">
        <f>Inputs!$B$13</f>
        <v>12660</v>
      </c>
      <c r="X2787" s="36">
        <f t="shared" si="433"/>
        <v>14144.900845579319</v>
      </c>
      <c r="Y2787" s="36">
        <f t="shared" si="434"/>
        <v>16078.990533780445</v>
      </c>
      <c r="Z2787" s="36">
        <f t="shared" si="435"/>
        <v>18596.323104943327</v>
      </c>
      <c r="AA2787" s="36">
        <f t="shared" si="436"/>
        <v>21871.070839431814</v>
      </c>
      <c r="AB2787" s="36">
        <f t="shared" si="437"/>
        <v>61978.408665513474</v>
      </c>
      <c r="AC2787" s="36">
        <f t="shared" si="438"/>
        <v>301239.08150009642</v>
      </c>
      <c r="AD2787" s="36">
        <f t="shared" si="439"/>
        <v>189103.83697012984</v>
      </c>
    </row>
    <row r="2788" spans="1:30" ht="14.25" customHeight="1" x14ac:dyDescent="0.25">
      <c r="A2788" s="16">
        <v>2772</v>
      </c>
      <c r="B2788" s="34">
        <v>0.37459950006124698</v>
      </c>
      <c r="C2788" s="34">
        <v>5.58297034822084E-2</v>
      </c>
      <c r="D2788" s="34">
        <v>3.2420191202080097E-2</v>
      </c>
      <c r="E2788" s="34">
        <v>5.4214874794378302E-2</v>
      </c>
      <c r="F2788" s="34">
        <v>3.09701405161192E-2</v>
      </c>
      <c r="G2788" s="34">
        <v>0.206554945642732</v>
      </c>
      <c r="H2788" s="35">
        <v>0.93838282211523505</v>
      </c>
      <c r="I2788" s="34">
        <v>9.8751159930115795E-2</v>
      </c>
      <c r="J2788" s="34">
        <v>1.9728313521872799E-2</v>
      </c>
      <c r="K2788" s="36">
        <f>Inputs!$B$12*(1+$B2788)^4</f>
        <v>214218.00817377641</v>
      </c>
      <c r="L2788" s="36">
        <f t="shared" si="430"/>
        <v>15872.430298131714</v>
      </c>
      <c r="M2788" s="36">
        <f t="shared" si="431"/>
        <v>180944.07387320732</v>
      </c>
      <c r="N2788" s="37">
        <f>M2788/Inputs!$B$6</f>
        <v>275.82938090427945</v>
      </c>
      <c r="O2788" s="38">
        <f>IF(N2788&gt;Inputs!$B$4,1,0)</f>
        <v>0</v>
      </c>
      <c r="P2788" s="34">
        <f t="shared" si="432"/>
        <v>7.9022846408243003E-2</v>
      </c>
      <c r="Q2788" s="36">
        <f>Inputs!$B$12*(1+$B2788)^0*$C2788+Inputs!$B$29*(1+$D2788)^0*Inputs!$B$19+Inputs!$B$30*(1+$E2788)^0*Inputs!$B$20+Inputs!$B$31*(1+$F2788)^0*Inputs!$B$21+Inputs!$B$22*(1+Inputs!$B$23)^0</f>
        <v>11371.826236359426</v>
      </c>
      <c r="R2788" s="36">
        <f>Inputs!$B$12*(1+$B2788)^1*$C2788+Inputs!$B$29*(1+$D2788)^1*Inputs!$B$19+Inputs!$B$30*(1+$E2788)^1*Inputs!$B$20+Inputs!$B$31*(1+$F2788)^1*Inputs!$B$21+Inputs!$B$22*(1+Inputs!$B$23)^1</f>
        <v>12940.463073916158</v>
      </c>
      <c r="S2788" s="36">
        <f>Inputs!$B$12*(1+$B2788)^2*$C2788+Inputs!$B$29*(1+$D2788)^2*Inputs!$B$19+Inputs!$B$30*(1+$E2788)^2*Inputs!$B$20+Inputs!$B$31*(1+$F2788)^2*Inputs!$B$21+Inputs!$B$22*(1+Inputs!$B$23)^2</f>
        <v>14992.26166305783</v>
      </c>
      <c r="T2788" s="36">
        <f>Inputs!$B$12*(1+$B2788)^3*$C2788+Inputs!$B$29*(1+$D2788)^3*Inputs!$B$19+Inputs!$B$30*(1+$E2788)^3*Inputs!$B$20+Inputs!$B$31*(1+$F2788)^3*Inputs!$B$21+Inputs!$B$22*(1+Inputs!$B$23)^3</f>
        <v>17703.88968412004</v>
      </c>
      <c r="U2788" s="36">
        <f>Inputs!$B$12*(1+$B2788)^4*$C2788+Inputs!$B$29*(1+$D2788)^4*Inputs!$B$19+Inputs!$B$30*(1+$E2788)^4*Inputs!$B$20+Inputs!$B$31*(1+$F2788)^4*Inputs!$B$21+Inputs!$B$22*(1+Inputs!$B$23)^4</f>
        <v>21318.003151209992</v>
      </c>
      <c r="V2788" s="35">
        <f>Inputs!$B$13/(Q2788*(1-$G2788))</f>
        <v>1.4030935663242696</v>
      </c>
      <c r="W2788" s="36">
        <f>Inputs!$B$13</f>
        <v>12660</v>
      </c>
      <c r="X2788" s="36">
        <f t="shared" si="433"/>
        <v>13213.468548454359</v>
      </c>
      <c r="Y2788" s="36">
        <f t="shared" si="434"/>
        <v>13926.558183934692</v>
      </c>
      <c r="Z2788" s="36">
        <f t="shared" si="435"/>
        <v>14813.478647180596</v>
      </c>
      <c r="AA2788" s="36">
        <f t="shared" si="436"/>
        <v>15872.430298131714</v>
      </c>
      <c r="AB2788" s="36">
        <f t="shared" si="437"/>
        <v>53041.729518496228</v>
      </c>
      <c r="AC2788" s="36">
        <f t="shared" si="438"/>
        <v>204821.35629221002</v>
      </c>
      <c r="AD2788" s="36">
        <f t="shared" si="439"/>
        <v>127902.34435471111</v>
      </c>
    </row>
    <row r="2789" spans="1:30" ht="14.25" customHeight="1" x14ac:dyDescent="0.25">
      <c r="A2789" s="16">
        <v>2773</v>
      </c>
      <c r="B2789" s="34">
        <v>0.30674611878668701</v>
      </c>
      <c r="C2789" s="34">
        <v>0.104175615155392</v>
      </c>
      <c r="D2789" s="34">
        <v>3.2674079728402403E-2</v>
      </c>
      <c r="E2789" s="34">
        <v>6.4265923138756897E-2</v>
      </c>
      <c r="F2789" s="34">
        <v>2.2922355809374202E-2</v>
      </c>
      <c r="G2789" s="34">
        <v>0.19452710383236399</v>
      </c>
      <c r="H2789" s="35">
        <v>1.1248678044346301</v>
      </c>
      <c r="I2789" s="34">
        <v>9.7356031532223206E-2</v>
      </c>
      <c r="J2789" s="34">
        <v>1.8320630225670199E-2</v>
      </c>
      <c r="K2789" s="36">
        <f>Inputs!$B$12*(1+$B2789)^4</f>
        <v>174950.87778352204</v>
      </c>
      <c r="L2789" s="36">
        <f t="shared" si="430"/>
        <v>24961.859342257416</v>
      </c>
      <c r="M2789" s="36">
        <f t="shared" si="431"/>
        <v>268908.39298694558</v>
      </c>
      <c r="N2789" s="37">
        <f>M2789/Inputs!$B$6</f>
        <v>409.92133077278288</v>
      </c>
      <c r="O2789" s="38">
        <f>IF(N2789&gt;Inputs!$B$4,1,0)</f>
        <v>1</v>
      </c>
      <c r="P2789" s="34">
        <f t="shared" si="432"/>
        <v>7.903540130655301E-2</v>
      </c>
      <c r="Q2789" s="36">
        <f>Inputs!$B$12*(1+$B2789)^0*$C2789+Inputs!$B$29*(1+$D2789)^0*Inputs!$B$19+Inputs!$B$30*(1+$E2789)^0*Inputs!$B$20+Inputs!$B$31*(1+$F2789)^0*Inputs!$B$21+Inputs!$B$22*(1+Inputs!$B$23)^0</f>
        <v>14272.580936750441</v>
      </c>
      <c r="R2789" s="36">
        <f>Inputs!$B$12*(1+$B2789)^1*$C2789+Inputs!$B$29*(1+$D2789)^1*Inputs!$B$19+Inputs!$B$30*(1+$E2789)^1*Inputs!$B$20+Inputs!$B$31*(1+$F2789)^1*Inputs!$B$21+Inputs!$B$22*(1+Inputs!$B$23)^1</f>
        <v>16493.468735908777</v>
      </c>
      <c r="S2789" s="36">
        <f>Inputs!$B$12*(1+$B2789)^2*$C2789+Inputs!$B$29*(1+$D2789)^2*Inputs!$B$19+Inputs!$B$30*(1+$E2789)^2*Inputs!$B$20+Inputs!$B$31*(1+$F2789)^2*Inputs!$B$21+Inputs!$B$22*(1+Inputs!$B$23)^2</f>
        <v>19316.680334808723</v>
      </c>
      <c r="T2789" s="36">
        <f>Inputs!$B$12*(1+$B2789)^3*$C2789+Inputs!$B$29*(1+$D2789)^3*Inputs!$B$19+Inputs!$B$30*(1+$E2789)^3*Inputs!$B$20+Inputs!$B$31*(1+$F2789)^3*Inputs!$B$21+Inputs!$B$22*(1+Inputs!$B$23)^3</f>
        <v>22923.396844605828</v>
      </c>
      <c r="U2789" s="36">
        <f>Inputs!$B$12*(1+$B2789)^4*$C2789+Inputs!$B$29*(1+$D2789)^4*Inputs!$B$19+Inputs!$B$30*(1+$E2789)^4*Inputs!$B$20+Inputs!$B$31*(1+$F2789)^4*Inputs!$B$21+Inputs!$B$22*(1+Inputs!$B$23)^4</f>
        <v>27550.184635556736</v>
      </c>
      <c r="V2789" s="35">
        <f>Inputs!$B$13/(Q2789*(1-$G2789))</f>
        <v>1.1012356443946829</v>
      </c>
      <c r="W2789" s="36">
        <f>Inputs!$B$13</f>
        <v>12660</v>
      </c>
      <c r="X2789" s="36">
        <f t="shared" si="433"/>
        <v>14708.450381188193</v>
      </c>
      <c r="Y2789" s="36">
        <f t="shared" si="434"/>
        <v>17318.0412942802</v>
      </c>
      <c r="Z2789" s="36">
        <f t="shared" si="435"/>
        <v>20660.668736450814</v>
      </c>
      <c r="AA2789" s="36">
        <f t="shared" si="436"/>
        <v>24961.859342257416</v>
      </c>
      <c r="AB2789" s="36">
        <f t="shared" si="437"/>
        <v>66791.768824808969</v>
      </c>
      <c r="AC2789" s="36">
        <f t="shared" si="438"/>
        <v>321617.60321073415</v>
      </c>
      <c r="AD2789" s="36">
        <f t="shared" si="439"/>
        <v>202116.62416213658</v>
      </c>
    </row>
    <row r="2790" spans="1:30" ht="14.25" customHeight="1" x14ac:dyDescent="0.25">
      <c r="A2790" s="16">
        <v>2774</v>
      </c>
      <c r="B2790" s="34">
        <v>0.480257682480276</v>
      </c>
      <c r="C2790" s="34">
        <v>7.7537887213798104E-2</v>
      </c>
      <c r="D2790" s="34">
        <v>2.7674222455896302E-2</v>
      </c>
      <c r="E2790" s="34">
        <v>3.9852674935756602E-2</v>
      </c>
      <c r="F2790" s="34">
        <v>7.6753109469408698E-3</v>
      </c>
      <c r="G2790" s="34">
        <v>0.18090684971981899</v>
      </c>
      <c r="H2790" s="35">
        <v>0.97786842864628998</v>
      </c>
      <c r="I2790" s="34">
        <v>0.107463742504034</v>
      </c>
      <c r="J2790" s="34">
        <v>2.87295282855787E-2</v>
      </c>
      <c r="K2790" s="36">
        <f>Inputs!$B$12*(1+$B2790)^4</f>
        <v>288071.66668634862</v>
      </c>
      <c r="L2790" s="36">
        <f t="shared" si="430"/>
        <v>24842.212354571606</v>
      </c>
      <c r="M2790" s="36">
        <f t="shared" si="431"/>
        <v>258467.50593615056</v>
      </c>
      <c r="N2790" s="37">
        <f>M2790/Inputs!$B$6</f>
        <v>394.00534441486366</v>
      </c>
      <c r="O2790" s="38">
        <f>IF(N2790&gt;Inputs!$B$4,1,0)</f>
        <v>0</v>
      </c>
      <c r="P2790" s="34">
        <f t="shared" si="432"/>
        <v>7.8734214218455292E-2</v>
      </c>
      <c r="Q2790" s="36">
        <f>Inputs!$B$12*(1+$B2790)^0*$C2790+Inputs!$B$29*(1+$D2790)^0*Inputs!$B$19+Inputs!$B$30*(1+$E2790)^0*Inputs!$B$20+Inputs!$B$31*(1+$F2790)^0*Inputs!$B$21+Inputs!$B$22*(1+Inputs!$B$23)^0</f>
        <v>12674.317260254807</v>
      </c>
      <c r="R2790" s="36">
        <f>Inputs!$B$12*(1+$B2790)^1*$C2790+Inputs!$B$29*(1+$D2790)^1*Inputs!$B$19+Inputs!$B$30*(1+$E2790)^1*Inputs!$B$20+Inputs!$B$31*(1+$F2790)^1*Inputs!$B$21+Inputs!$B$22*(1+Inputs!$B$23)^1</f>
        <v>15065.579952258915</v>
      </c>
      <c r="S2790" s="36">
        <f>Inputs!$B$12*(1+$B2790)^2*$C2790+Inputs!$B$29*(1+$D2790)^2*Inputs!$B$19+Inputs!$B$30*(1+$E2790)^2*Inputs!$B$20+Inputs!$B$31*(1+$F2790)^2*Inputs!$B$21+Inputs!$B$22*(1+Inputs!$B$23)^2</f>
        <v>18534.586822685123</v>
      </c>
      <c r="T2790" s="36">
        <f>Inputs!$B$12*(1+$B2790)^3*$C2790+Inputs!$B$29*(1+$D2790)^3*Inputs!$B$19+Inputs!$B$30*(1+$E2790)^3*Inputs!$B$20+Inputs!$B$31*(1+$F2790)^3*Inputs!$B$21+Inputs!$B$22*(1+Inputs!$B$23)^3</f>
        <v>23596.839883733359</v>
      </c>
      <c r="U2790" s="36">
        <f>Inputs!$B$12*(1+$B2790)^4*$C2790+Inputs!$B$29*(1+$D2790)^4*Inputs!$B$19+Inputs!$B$30*(1+$E2790)^4*Inputs!$B$20+Inputs!$B$31*(1+$F2790)^4*Inputs!$B$21+Inputs!$B$22*(1+Inputs!$B$23)^4</f>
        <v>31015.340326131576</v>
      </c>
      <c r="V2790" s="35">
        <f>Inputs!$B$13/(Q2790*(1-$G2790))</f>
        <v>1.2194832442767225</v>
      </c>
      <c r="W2790" s="36">
        <f>Inputs!$B$13</f>
        <v>12660</v>
      </c>
      <c r="X2790" s="36">
        <f t="shared" si="433"/>
        <v>14303.172902743077</v>
      </c>
      <c r="Y2790" s="36">
        <f t="shared" si="434"/>
        <v>16679.605561622542</v>
      </c>
      <c r="Z2790" s="36">
        <f t="shared" si="435"/>
        <v>20067.734074571585</v>
      </c>
      <c r="AA2790" s="36">
        <f t="shared" si="436"/>
        <v>24842.212354571606</v>
      </c>
      <c r="AB2790" s="36">
        <f t="shared" si="437"/>
        <v>63626.48574651462</v>
      </c>
      <c r="AC2790" s="36">
        <f t="shared" si="438"/>
        <v>324584.65040600247</v>
      </c>
      <c r="AD2790" s="36">
        <f t="shared" si="439"/>
        <v>194841.02018963592</v>
      </c>
    </row>
    <row r="2791" spans="1:30" ht="14.25" customHeight="1" x14ac:dyDescent="0.25">
      <c r="A2791" s="16">
        <v>2775</v>
      </c>
      <c r="B2791" s="34">
        <v>0.34656532603263202</v>
      </c>
      <c r="C2791" s="34">
        <v>6.04499431570883E-2</v>
      </c>
      <c r="D2791" s="34">
        <v>3.9114435157189299E-2</v>
      </c>
      <c r="E2791" s="34">
        <v>2.45853748710834E-2</v>
      </c>
      <c r="F2791" s="34">
        <v>1.8342196884393602E-2</v>
      </c>
      <c r="G2791" s="34">
        <v>0.194437516462027</v>
      </c>
      <c r="H2791" s="35">
        <v>0.99600517740572603</v>
      </c>
      <c r="I2791" s="34">
        <v>8.8327811626568803E-2</v>
      </c>
      <c r="J2791" s="34">
        <v>2.4049195891149299E-2</v>
      </c>
      <c r="K2791" s="36">
        <f>Inputs!$B$12*(1+$B2791)^4</f>
        <v>197269.96125129887</v>
      </c>
      <c r="L2791" s="36">
        <f t="shared" si="430"/>
        <v>16690.357766475478</v>
      </c>
      <c r="M2791" s="36">
        <f t="shared" si="431"/>
        <v>229857.71929051582</v>
      </c>
      <c r="N2791" s="37">
        <f>M2791/Inputs!$B$6</f>
        <v>350.39286477212778</v>
      </c>
      <c r="O2791" s="38">
        <f>IF(N2791&gt;Inputs!$B$4,1,0)</f>
        <v>0</v>
      </c>
      <c r="P2791" s="34">
        <f t="shared" si="432"/>
        <v>6.42786157354195E-2</v>
      </c>
      <c r="Q2791" s="36">
        <f>Inputs!$B$12*(1+$B2791)^0*$C2791+Inputs!$B$29*(1+$D2791)^0*Inputs!$B$19+Inputs!$B$30*(1+$E2791)^0*Inputs!$B$20+Inputs!$B$31*(1+$F2791)^0*Inputs!$B$21+Inputs!$B$22*(1+Inputs!$B$23)^0</f>
        <v>11649.04061685222</v>
      </c>
      <c r="R2791" s="36">
        <f>Inputs!$B$12*(1+$B2791)^1*$C2791+Inputs!$B$29*(1+$D2791)^1*Inputs!$B$19+Inputs!$B$30*(1+$E2791)^1*Inputs!$B$20+Inputs!$B$31*(1+$F2791)^1*Inputs!$B$21+Inputs!$B$22*(1+Inputs!$B$23)^1</f>
        <v>13110.556874032307</v>
      </c>
      <c r="S2791" s="36">
        <f>Inputs!$B$12*(1+$B2791)^2*$C2791+Inputs!$B$29*(1+$D2791)^2*Inputs!$B$19+Inputs!$B$30*(1+$E2791)^2*Inputs!$B$20+Inputs!$B$31*(1+$F2791)^2*Inputs!$B$21+Inputs!$B$22*(1+Inputs!$B$23)^2</f>
        <v>15013.715341402145</v>
      </c>
      <c r="T2791" s="36">
        <f>Inputs!$B$12*(1+$B2791)^3*$C2791+Inputs!$B$29*(1+$D2791)^3*Inputs!$B$19+Inputs!$B$30*(1+$E2791)^3*Inputs!$B$20+Inputs!$B$31*(1+$F2791)^3*Inputs!$B$21+Inputs!$B$22*(1+Inputs!$B$23)^3</f>
        <v>17509.690591091166</v>
      </c>
      <c r="U2791" s="36">
        <f>Inputs!$B$12*(1+$B2791)^4*$C2791+Inputs!$B$29*(1+$D2791)^4*Inputs!$B$19+Inputs!$B$30*(1+$E2791)^4*Inputs!$B$20+Inputs!$B$31*(1+$F2791)^4*Inputs!$B$21+Inputs!$B$22*(1+Inputs!$B$23)^4</f>
        <v>20801.986873033638</v>
      </c>
      <c r="V2791" s="35">
        <f>Inputs!$B$13/(Q2791*(1-$G2791))</f>
        <v>1.3491005333938317</v>
      </c>
      <c r="W2791" s="36">
        <f>Inputs!$B$13</f>
        <v>12660</v>
      </c>
      <c r="X2791" s="36">
        <f t="shared" si="433"/>
        <v>13316.060700254218</v>
      </c>
      <c r="Y2791" s="36">
        <f t="shared" si="434"/>
        <v>14181.423879962818</v>
      </c>
      <c r="Z2791" s="36">
        <f t="shared" si="435"/>
        <v>15293.917993146546</v>
      </c>
      <c r="AA2791" s="36">
        <f t="shared" si="436"/>
        <v>16690.357766475478</v>
      </c>
      <c r="AB2791" s="36">
        <f t="shared" si="437"/>
        <v>55708.587307506823</v>
      </c>
      <c r="AC2791" s="36">
        <f t="shared" si="438"/>
        <v>265900.98828896729</v>
      </c>
      <c r="AD2791" s="36">
        <f t="shared" si="439"/>
        <v>174149.13198300899</v>
      </c>
    </row>
    <row r="2792" spans="1:30" ht="14.25" customHeight="1" x14ac:dyDescent="0.25">
      <c r="A2792" s="16">
        <v>2776</v>
      </c>
      <c r="B2792" s="34">
        <v>0.38699373540695903</v>
      </c>
      <c r="C2792" s="34">
        <v>6.9456628212213906E-2</v>
      </c>
      <c r="D2792" s="34">
        <v>2.6823471176506099E-2</v>
      </c>
      <c r="E2792" s="34">
        <v>2.5765406222687401E-2</v>
      </c>
      <c r="F2792" s="34">
        <v>2.9007634953180001E-2</v>
      </c>
      <c r="G2792" s="34">
        <v>0.181337698905704</v>
      </c>
      <c r="H2792" s="35">
        <v>1.0543074132997401</v>
      </c>
      <c r="I2792" s="34">
        <v>9.5131387536281406E-2</v>
      </c>
      <c r="J2792" s="34">
        <v>2.56493941205693E-2</v>
      </c>
      <c r="K2792" s="36">
        <f>Inputs!$B$12*(1+$B2792)^4</f>
        <v>222049.21820228166</v>
      </c>
      <c r="L2792" s="36">
        <f t="shared" si="430"/>
        <v>21008.690760597467</v>
      </c>
      <c r="M2792" s="36">
        <f t="shared" si="431"/>
        <v>257816.05895476288</v>
      </c>
      <c r="N2792" s="37">
        <f>M2792/Inputs!$B$6</f>
        <v>393.01228499201659</v>
      </c>
      <c r="O2792" s="38">
        <f>IF(N2792&gt;Inputs!$B$4,1,0)</f>
        <v>0</v>
      </c>
      <c r="P2792" s="34">
        <f t="shared" si="432"/>
        <v>6.9481993415712109E-2</v>
      </c>
      <c r="Q2792" s="36">
        <f>Inputs!$B$12*(1+$B2792)^0*$C2792+Inputs!$B$29*(1+$D2792)^0*Inputs!$B$19+Inputs!$B$30*(1+$E2792)^0*Inputs!$B$20+Inputs!$B$31*(1+$F2792)^0*Inputs!$B$21+Inputs!$B$22*(1+Inputs!$B$23)^0</f>
        <v>12189.441720159757</v>
      </c>
      <c r="R2792" s="36">
        <f>Inputs!$B$12*(1+$B2792)^1*$C2792+Inputs!$B$29*(1+$D2792)^1*Inputs!$B$19+Inputs!$B$30*(1+$E2792)^1*Inputs!$B$20+Inputs!$B$31*(1+$F2792)^1*Inputs!$B$21+Inputs!$B$22*(1+Inputs!$B$23)^1</f>
        <v>14017.272457740313</v>
      </c>
      <c r="S2792" s="36">
        <f>Inputs!$B$12*(1+$B2792)^2*$C2792+Inputs!$B$29*(1+$D2792)^2*Inputs!$B$19+Inputs!$B$30*(1+$E2792)^2*Inputs!$B$20+Inputs!$B$31*(1+$F2792)^2*Inputs!$B$21+Inputs!$B$22*(1+Inputs!$B$23)^2</f>
        <v>16474.997315040997</v>
      </c>
      <c r="T2792" s="36">
        <f>Inputs!$B$12*(1+$B2792)^3*$C2792+Inputs!$B$29*(1+$D2792)^3*Inputs!$B$19+Inputs!$B$30*(1+$E2792)^3*Inputs!$B$20+Inputs!$B$31*(1+$F2792)^3*Inputs!$B$21+Inputs!$B$22*(1+Inputs!$B$23)^3</f>
        <v>19804.30410090131</v>
      </c>
      <c r="U2792" s="36">
        <f>Inputs!$B$12*(1+$B2792)^4*$C2792+Inputs!$B$29*(1+$D2792)^4*Inputs!$B$19+Inputs!$B$30*(1+$E2792)^4*Inputs!$B$20+Inputs!$B$31*(1+$F2792)^4*Inputs!$B$21+Inputs!$B$22*(1+Inputs!$B$23)^4</f>
        <v>24340.356587684902</v>
      </c>
      <c r="V2792" s="35">
        <f>Inputs!$B$13/(Q2792*(1-$G2792))</f>
        <v>1.2686595661937539</v>
      </c>
      <c r="W2792" s="36">
        <f>Inputs!$B$13</f>
        <v>12660</v>
      </c>
      <c r="X2792" s="36">
        <f t="shared" si="433"/>
        <v>13943.44703122877</v>
      </c>
      <c r="Y2792" s="36">
        <f t="shared" si="434"/>
        <v>15665.461193897763</v>
      </c>
      <c r="Z2792" s="36">
        <f t="shared" si="435"/>
        <v>17962.350132491709</v>
      </c>
      <c r="AA2792" s="36">
        <f t="shared" si="436"/>
        <v>21008.690760597467</v>
      </c>
      <c r="AB2792" s="36">
        <f t="shared" si="437"/>
        <v>60939.271404670806</v>
      </c>
      <c r="AC2792" s="36">
        <f t="shared" si="438"/>
        <v>310117.05177993071</v>
      </c>
      <c r="AD2792" s="36">
        <f t="shared" si="439"/>
        <v>196876.78755009206</v>
      </c>
    </row>
    <row r="2793" spans="1:30" ht="14.25" customHeight="1" x14ac:dyDescent="0.25">
      <c r="A2793" s="16">
        <v>2777</v>
      </c>
      <c r="B2793" s="34">
        <v>0.37013768408076902</v>
      </c>
      <c r="C2793" s="34">
        <v>6.3884784307826806E-2</v>
      </c>
      <c r="D2793" s="34">
        <v>2.8555157453400402E-2</v>
      </c>
      <c r="E2793" s="34">
        <v>5.4250351017586997E-2</v>
      </c>
      <c r="F2793" s="34">
        <v>1.5338881100222699E-3</v>
      </c>
      <c r="G2793" s="34">
        <v>0.169298932903029</v>
      </c>
      <c r="H2793" s="35">
        <v>1.123943838782</v>
      </c>
      <c r="I2793" s="34">
        <v>0.10315983368123401</v>
      </c>
      <c r="J2793" s="34">
        <v>2.2765008845115599E-2</v>
      </c>
      <c r="K2793" s="36">
        <f>Inputs!$B$12*(1+$B2793)^4</f>
        <v>211450.19765952945</v>
      </c>
      <c r="L2793" s="36">
        <f t="shared" si="430"/>
        <v>20777.244378138228</v>
      </c>
      <c r="M2793" s="36">
        <f t="shared" si="431"/>
        <v>221030.2178799049</v>
      </c>
      <c r="N2793" s="37">
        <f>M2793/Inputs!$B$6</f>
        <v>336.93630774375748</v>
      </c>
      <c r="O2793" s="38">
        <f>IF(N2793&gt;Inputs!$B$4,1,0)</f>
        <v>0</v>
      </c>
      <c r="P2793" s="34">
        <f t="shared" si="432"/>
        <v>8.03948248361184E-2</v>
      </c>
      <c r="Q2793" s="36">
        <f>Inputs!$B$12*(1+$B2793)^0*$C2793+Inputs!$B$29*(1+$D2793)^0*Inputs!$B$19+Inputs!$B$30*(1+$E2793)^0*Inputs!$B$20+Inputs!$B$31*(1+$F2793)^0*Inputs!$B$21+Inputs!$B$22*(1+Inputs!$B$23)^0</f>
        <v>11855.13108589653</v>
      </c>
      <c r="R2793" s="36">
        <f>Inputs!$B$12*(1+$B2793)^1*$C2793+Inputs!$B$29*(1+$D2793)^1*Inputs!$B$19+Inputs!$B$30*(1+$E2793)^1*Inputs!$B$20+Inputs!$B$31*(1+$F2793)^1*Inputs!$B$21+Inputs!$B$22*(1+Inputs!$B$23)^1</f>
        <v>13442.206702599819</v>
      </c>
      <c r="S2793" s="36">
        <f>Inputs!$B$12*(1+$B2793)^2*$C2793+Inputs!$B$29*(1+$D2793)^2*Inputs!$B$19+Inputs!$B$30*(1+$E2793)^2*Inputs!$B$20+Inputs!$B$31*(1+$F2793)^2*Inputs!$B$21+Inputs!$B$22*(1+Inputs!$B$23)^2</f>
        <v>15562.44110500006</v>
      </c>
      <c r="T2793" s="36">
        <f>Inputs!$B$12*(1+$B2793)^3*$C2793+Inputs!$B$29*(1+$D2793)^3*Inputs!$B$19+Inputs!$B$30*(1+$E2793)^3*Inputs!$B$20+Inputs!$B$31*(1+$F2793)^3*Inputs!$B$21+Inputs!$B$22*(1+Inputs!$B$23)^3</f>
        <v>18410.624013487672</v>
      </c>
      <c r="U2793" s="36">
        <f>Inputs!$B$12*(1+$B2793)^4*$C2793+Inputs!$B$29*(1+$D2793)^4*Inputs!$B$19+Inputs!$B$30*(1+$E2793)^4*Inputs!$B$20+Inputs!$B$31*(1+$F2793)^4*Inputs!$B$21+Inputs!$B$22*(1+Inputs!$B$23)^4</f>
        <v>22253.512434632885</v>
      </c>
      <c r="V2793" s="35">
        <f>Inputs!$B$13/(Q2793*(1-$G2793))</f>
        <v>1.2855310679060896</v>
      </c>
      <c r="W2793" s="36">
        <f>Inputs!$B$13</f>
        <v>12660</v>
      </c>
      <c r="X2793" s="36">
        <f t="shared" si="433"/>
        <v>13903.736253013489</v>
      </c>
      <c r="Y2793" s="36">
        <f t="shared" si="434"/>
        <v>15574.528267262125</v>
      </c>
      <c r="Z2793" s="36">
        <f t="shared" si="435"/>
        <v>17807.105663424023</v>
      </c>
      <c r="AA2793" s="36">
        <f t="shared" si="436"/>
        <v>20777.244378138228</v>
      </c>
      <c r="AB2793" s="36">
        <f t="shared" si="437"/>
        <v>59243.258655525991</v>
      </c>
      <c r="AC2793" s="36">
        <f t="shared" si="438"/>
        <v>264323.46327641641</v>
      </c>
      <c r="AD2793" s="36">
        <f t="shared" si="439"/>
        <v>161786.95922437892</v>
      </c>
    </row>
    <row r="2794" spans="1:30" ht="14.25" customHeight="1" x14ac:dyDescent="0.25">
      <c r="A2794" s="16">
        <v>2778</v>
      </c>
      <c r="B2794" s="34">
        <v>0.29703218050973301</v>
      </c>
      <c r="C2794" s="34">
        <v>8.1600879867495396E-2</v>
      </c>
      <c r="D2794" s="34">
        <v>3.3346159820827399E-2</v>
      </c>
      <c r="E2794" s="34">
        <v>6.0438025421635698E-2</v>
      </c>
      <c r="F2794" s="34">
        <v>-1.4548711261806501E-2</v>
      </c>
      <c r="G2794" s="34">
        <v>0.19095308998607599</v>
      </c>
      <c r="H2794" s="35">
        <v>1.03650512106677</v>
      </c>
      <c r="I2794" s="34">
        <v>9.1463219439591098E-2</v>
      </c>
      <c r="J2794" s="34">
        <v>2.6213596579350601E-2</v>
      </c>
      <c r="K2794" s="36">
        <f>Inputs!$B$12*(1+$B2794)^4</f>
        <v>169806.47874633528</v>
      </c>
      <c r="L2794" s="36">
        <f t="shared" si="430"/>
        <v>18834.059525301916</v>
      </c>
      <c r="M2794" s="36">
        <f t="shared" si="431"/>
        <v>249818.30983625926</v>
      </c>
      <c r="N2794" s="37">
        <f>M2794/Inputs!$B$6</f>
        <v>380.8205942625903</v>
      </c>
      <c r="O2794" s="38">
        <f>IF(N2794&gt;Inputs!$B$4,1,0)</f>
        <v>0</v>
      </c>
      <c r="P2794" s="34">
        <f t="shared" si="432"/>
        <v>6.5249622860240497E-2</v>
      </c>
      <c r="Q2794" s="36">
        <f>Inputs!$B$12*(1+$B2794)^0*$C2794+Inputs!$B$29*(1+$D2794)^0*Inputs!$B$19+Inputs!$B$30*(1+$E2794)^0*Inputs!$B$20+Inputs!$B$31*(1+$F2794)^0*Inputs!$B$21+Inputs!$B$22*(1+Inputs!$B$23)^0</f>
        <v>12918.096819476646</v>
      </c>
      <c r="R2794" s="36">
        <f>Inputs!$B$12*(1+$B2794)^1*$C2794+Inputs!$B$29*(1+$D2794)^1*Inputs!$B$19+Inputs!$B$30*(1+$E2794)^1*Inputs!$B$20+Inputs!$B$31*(1+$F2794)^1*Inputs!$B$21+Inputs!$B$22*(1+Inputs!$B$23)^1</f>
        <v>14499.445808893423</v>
      </c>
      <c r="S2794" s="36">
        <f>Inputs!$B$12*(1+$B2794)^2*$C2794+Inputs!$B$29*(1+$D2794)^2*Inputs!$B$19+Inputs!$B$30*(1+$E2794)^2*Inputs!$B$20+Inputs!$B$31*(1+$F2794)^2*Inputs!$B$21+Inputs!$B$22*(1+Inputs!$B$23)^2</f>
        <v>16524.487257970839</v>
      </c>
      <c r="T2794" s="36">
        <f>Inputs!$B$12*(1+$B2794)^3*$C2794+Inputs!$B$29*(1+$D2794)^3*Inputs!$B$19+Inputs!$B$30*(1+$E2794)^3*Inputs!$B$20+Inputs!$B$31*(1+$F2794)^3*Inputs!$B$21+Inputs!$B$22*(1+Inputs!$B$23)^3</f>
        <v>19122.130525067143</v>
      </c>
      <c r="U2794" s="36">
        <f>Inputs!$B$12*(1+$B2794)^4*$C2794+Inputs!$B$29*(1+$D2794)^4*Inputs!$B$19+Inputs!$B$30*(1+$E2794)^4*Inputs!$B$20+Inputs!$B$31*(1+$F2794)^4*Inputs!$B$21+Inputs!$B$22*(1+Inputs!$B$23)^4</f>
        <v>22459.432737307088</v>
      </c>
      <c r="V2794" s="35">
        <f>Inputs!$B$13/(Q2794*(1-$G2794))</f>
        <v>1.2113271934888901</v>
      </c>
      <c r="W2794" s="36">
        <f>Inputs!$B$13</f>
        <v>12660</v>
      </c>
      <c r="X2794" s="36">
        <f t="shared" si="433"/>
        <v>13697.056751182328</v>
      </c>
      <c r="Y2794" s="36">
        <f t="shared" si="434"/>
        <v>15025.731039214224</v>
      </c>
      <c r="Z2794" s="36">
        <f t="shared" si="435"/>
        <v>16711.615398895861</v>
      </c>
      <c r="AA2794" s="36">
        <f t="shared" si="436"/>
        <v>18834.059525301916</v>
      </c>
      <c r="AB2794" s="36">
        <f t="shared" si="437"/>
        <v>58587.364921773558</v>
      </c>
      <c r="AC2794" s="36">
        <f t="shared" si="438"/>
        <v>296212.71536002896</v>
      </c>
      <c r="AD2794" s="36">
        <f t="shared" si="439"/>
        <v>191230.94491448571</v>
      </c>
    </row>
    <row r="2795" spans="1:30" ht="14.25" customHeight="1" x14ac:dyDescent="0.25">
      <c r="A2795" s="16">
        <v>2779</v>
      </c>
      <c r="B2795" s="34">
        <v>0.33714437531274299</v>
      </c>
      <c r="C2795" s="34">
        <v>8.2994183360019402E-2</v>
      </c>
      <c r="D2795" s="34">
        <v>5.5134614452604598E-2</v>
      </c>
      <c r="E2795" s="34">
        <v>4.1008294146366801E-2</v>
      </c>
      <c r="F2795" s="34">
        <v>2.3756924915842199E-2</v>
      </c>
      <c r="G2795" s="34">
        <v>0.195249591958123</v>
      </c>
      <c r="H2795" s="35">
        <v>1.0149383511207899</v>
      </c>
      <c r="I2795" s="34">
        <v>9.7295581663009501E-2</v>
      </c>
      <c r="J2795" s="34">
        <v>2.8054053658930999E-2</v>
      </c>
      <c r="K2795" s="36">
        <f>Inputs!$B$12*(1+$B2795)^4</f>
        <v>191807.00217823539</v>
      </c>
      <c r="L2795" s="36">
        <f t="shared" si="430"/>
        <v>20684.216848645738</v>
      </c>
      <c r="M2795" s="36">
        <f t="shared" si="431"/>
        <v>253515.53217704545</v>
      </c>
      <c r="N2795" s="37">
        <f>M2795/Inputs!$B$6</f>
        <v>386.45660392842296</v>
      </c>
      <c r="O2795" s="38">
        <f>IF(N2795&gt;Inputs!$B$4,1,0)</f>
        <v>0</v>
      </c>
      <c r="P2795" s="34">
        <f t="shared" si="432"/>
        <v>6.9241528004078498E-2</v>
      </c>
      <c r="Q2795" s="36">
        <f>Inputs!$B$12*(1+$B2795)^0*$C2795+Inputs!$B$29*(1+$D2795)^0*Inputs!$B$19+Inputs!$B$30*(1+$E2795)^0*Inputs!$B$20+Inputs!$B$31*(1+$F2795)^0*Inputs!$B$21+Inputs!$B$22*(1+Inputs!$B$23)^0</f>
        <v>13001.695029028087</v>
      </c>
      <c r="R2795" s="36">
        <f>Inputs!$B$12*(1+$B2795)^1*$C2795+Inputs!$B$29*(1+$D2795)^1*Inputs!$B$19+Inputs!$B$30*(1+$E2795)^1*Inputs!$B$20+Inputs!$B$31*(1+$F2795)^1*Inputs!$B$21+Inputs!$B$22*(1+Inputs!$B$23)^1</f>
        <v>15003.591791867002</v>
      </c>
      <c r="S2795" s="36">
        <f>Inputs!$B$12*(1+$B2795)^2*$C2795+Inputs!$B$29*(1+$D2795)^2*Inputs!$B$19+Inputs!$B$30*(1+$E2795)^2*Inputs!$B$20+Inputs!$B$31*(1+$F2795)^2*Inputs!$B$21+Inputs!$B$22*(1+Inputs!$B$23)^2</f>
        <v>17586.23361678352</v>
      </c>
      <c r="T2795" s="36">
        <f>Inputs!$B$12*(1+$B2795)^3*$C2795+Inputs!$B$29*(1+$D2795)^3*Inputs!$B$19+Inputs!$B$30*(1+$E2795)^3*Inputs!$B$20+Inputs!$B$31*(1+$F2795)^3*Inputs!$B$21+Inputs!$B$22*(1+Inputs!$B$23)^3</f>
        <v>20941.174917025593</v>
      </c>
      <c r="U2795" s="36">
        <f>Inputs!$B$12*(1+$B2795)^4*$C2795+Inputs!$B$29*(1+$D2795)^4*Inputs!$B$19+Inputs!$B$30*(1+$E2795)^4*Inputs!$B$20+Inputs!$B$31*(1+$F2795)^4*Inputs!$B$21+Inputs!$B$22*(1+Inputs!$B$23)^4</f>
        <v>25324.344525362314</v>
      </c>
      <c r="V2795" s="35">
        <f>Inputs!$B$13/(Q2795*(1-$G2795))</f>
        <v>1.2099642124302947</v>
      </c>
      <c r="W2795" s="36">
        <f>Inputs!$B$13</f>
        <v>12660</v>
      </c>
      <c r="X2795" s="36">
        <f t="shared" si="433"/>
        <v>14020.592590850934</v>
      </c>
      <c r="Y2795" s="36">
        <f t="shared" si="434"/>
        <v>15743.998669347944</v>
      </c>
      <c r="Z2795" s="36">
        <f t="shared" si="435"/>
        <v>17925.83079804571</v>
      </c>
      <c r="AA2795" s="36">
        <f t="shared" si="436"/>
        <v>20684.216848645738</v>
      </c>
      <c r="AB2795" s="36">
        <f t="shared" si="437"/>
        <v>60465.340843669874</v>
      </c>
      <c r="AC2795" s="36">
        <f t="shared" si="438"/>
        <v>307106.06179514236</v>
      </c>
      <c r="AD2795" s="36">
        <f t="shared" si="439"/>
        <v>193050.19133337558</v>
      </c>
    </row>
    <row r="2796" spans="1:30" ht="14.25" customHeight="1" x14ac:dyDescent="0.25">
      <c r="A2796" s="16">
        <v>2780</v>
      </c>
      <c r="B2796" s="34">
        <v>0.25909303145881502</v>
      </c>
      <c r="C2796" s="34">
        <v>6.3133921436567E-2</v>
      </c>
      <c r="D2796" s="34">
        <v>2.166183279008E-2</v>
      </c>
      <c r="E2796" s="34">
        <v>2.1184760498017201E-2</v>
      </c>
      <c r="F2796" s="34">
        <v>1.96050862637785E-2</v>
      </c>
      <c r="G2796" s="34">
        <v>0.178953910652842</v>
      </c>
      <c r="H2796" s="35">
        <v>1.0344441901544901</v>
      </c>
      <c r="I2796" s="34">
        <v>9.6633684547412099E-2</v>
      </c>
      <c r="J2796" s="34">
        <v>3.0371664592514901E-2</v>
      </c>
      <c r="K2796" s="36">
        <f>Inputs!$B$12*(1+$B2796)^4</f>
        <v>150793.4687707246</v>
      </c>
      <c r="L2796" s="36">
        <f t="shared" si="430"/>
        <v>15400.697587356513</v>
      </c>
      <c r="M2796" s="36">
        <f t="shared" si="431"/>
        <v>203636.50023920689</v>
      </c>
      <c r="N2796" s="37">
        <f>M2796/Inputs!$B$6</f>
        <v>310.42149426708369</v>
      </c>
      <c r="O2796" s="38">
        <f>IF(N2796&gt;Inputs!$B$4,1,0)</f>
        <v>0</v>
      </c>
      <c r="P2796" s="34">
        <f t="shared" si="432"/>
        <v>6.6262019954897194E-2</v>
      </c>
      <c r="Q2796" s="36">
        <f>Inputs!$B$12*(1+$B2796)^0*$C2796+Inputs!$B$29*(1+$D2796)^0*Inputs!$B$19+Inputs!$B$30*(1+$E2796)^0*Inputs!$B$20+Inputs!$B$31*(1+$F2796)^0*Inputs!$B$21+Inputs!$B$22*(1+Inputs!$B$23)^0</f>
        <v>11810.079313620943</v>
      </c>
      <c r="R2796" s="36">
        <f>Inputs!$B$12*(1+$B2796)^1*$C2796+Inputs!$B$29*(1+$D2796)^1*Inputs!$B$19+Inputs!$B$30*(1+$E2796)^1*Inputs!$B$20+Inputs!$B$31*(1+$F2796)^1*Inputs!$B$21+Inputs!$B$22*(1+Inputs!$B$23)^1</f>
        <v>12935.647716929263</v>
      </c>
      <c r="S2796" s="36">
        <f>Inputs!$B$12*(1+$B2796)^2*$C2796+Inputs!$B$29*(1+$D2796)^2*Inputs!$B$19+Inputs!$B$30*(1+$E2796)^2*Inputs!$B$20+Inputs!$B$31*(1+$F2796)^2*Inputs!$B$21+Inputs!$B$22*(1+Inputs!$B$23)^2</f>
        <v>14317.843009023505</v>
      </c>
      <c r="T2796" s="36">
        <f>Inputs!$B$12*(1+$B2796)^3*$C2796+Inputs!$B$29*(1+$D2796)^3*Inputs!$B$19+Inputs!$B$30*(1+$E2796)^3*Inputs!$B$20+Inputs!$B$31*(1+$F2796)^3*Inputs!$B$21+Inputs!$B$22*(1+Inputs!$B$23)^3</f>
        <v>16022.578684650178</v>
      </c>
      <c r="U2796" s="36">
        <f>Inputs!$B$12*(1+$B2796)^4*$C2796+Inputs!$B$29*(1+$D2796)^4*Inputs!$B$19+Inputs!$B$30*(1+$E2796)^4*Inputs!$B$20+Inputs!$B$31*(1+$F2796)^4*Inputs!$B$21+Inputs!$B$22*(1+Inputs!$B$23)^4</f>
        <v>18132.838408809395</v>
      </c>
      <c r="V2796" s="35">
        <f>Inputs!$B$13/(Q2796*(1-$G2796))</f>
        <v>1.305609659576316</v>
      </c>
      <c r="W2796" s="36">
        <f>Inputs!$B$13</f>
        <v>12660</v>
      </c>
      <c r="X2796" s="36">
        <f t="shared" si="433"/>
        <v>13146.574683040428</v>
      </c>
      <c r="Y2796" s="36">
        <f t="shared" si="434"/>
        <v>13754.379060411333</v>
      </c>
      <c r="Z2796" s="36">
        <f t="shared" si="435"/>
        <v>14500.212502414653</v>
      </c>
      <c r="AA2796" s="36">
        <f t="shared" si="436"/>
        <v>15400.697587356513</v>
      </c>
      <c r="AB2796" s="36">
        <f t="shared" si="437"/>
        <v>52641.794291774931</v>
      </c>
      <c r="AC2796" s="36">
        <f t="shared" si="438"/>
        <v>239480.20932310377</v>
      </c>
      <c r="AD2796" s="36">
        <f t="shared" si="439"/>
        <v>150994.70594743194</v>
      </c>
    </row>
    <row r="2797" spans="1:30" ht="14.25" customHeight="1" x14ac:dyDescent="0.25">
      <c r="A2797" s="16">
        <v>2781</v>
      </c>
      <c r="B2797" s="34">
        <v>0.473438124367489</v>
      </c>
      <c r="C2797" s="34">
        <v>0.10204235632233</v>
      </c>
      <c r="D2797" s="34">
        <v>2.04331847698969E-2</v>
      </c>
      <c r="E2797" s="34">
        <v>2.1835653119095601E-2</v>
      </c>
      <c r="F2797" s="34">
        <v>-1.6549658385115701E-3</v>
      </c>
      <c r="G2797" s="34">
        <v>0.21318427133189499</v>
      </c>
      <c r="H2797" s="35">
        <v>0.96515711530006099</v>
      </c>
      <c r="I2797" s="34">
        <v>0.101502134307877</v>
      </c>
      <c r="J2797" s="34">
        <v>2.49607662898771E-2</v>
      </c>
      <c r="K2797" s="36">
        <f>Inputs!$B$12*(1+$B2797)^4</f>
        <v>282799.64602336421</v>
      </c>
      <c r="L2797" s="36">
        <f t="shared" si="430"/>
        <v>28147.68934831208</v>
      </c>
      <c r="M2797" s="36">
        <f t="shared" si="431"/>
        <v>301631.24908535078</v>
      </c>
      <c r="N2797" s="37">
        <f>M2797/Inputs!$B$6</f>
        <v>459.8037333618152</v>
      </c>
      <c r="O2797" s="38">
        <f>IF(N2797&gt;Inputs!$B$4,1,0)</f>
        <v>1</v>
      </c>
      <c r="P2797" s="34">
        <f t="shared" si="432"/>
        <v>7.6541368017999892E-2</v>
      </c>
      <c r="Q2797" s="36">
        <f>Inputs!$B$12*(1+$B2797)^0*$C2797+Inputs!$B$29*(1+$D2797)^0*Inputs!$B$19+Inputs!$B$30*(1+$E2797)^0*Inputs!$B$20+Inputs!$B$31*(1+$F2797)^0*Inputs!$B$21+Inputs!$B$22*(1+Inputs!$B$23)^0</f>
        <v>14144.585406766721</v>
      </c>
      <c r="R2797" s="36">
        <f>Inputs!$B$12*(1+$B2797)^1*$C2797+Inputs!$B$29*(1+$D2797)^1*Inputs!$B$19+Inputs!$B$30*(1+$E2797)^1*Inputs!$B$20+Inputs!$B$31*(1+$F2797)^1*Inputs!$B$21+Inputs!$B$22*(1+Inputs!$B$23)^1</f>
        <v>17088.980699395386</v>
      </c>
      <c r="S2797" s="36">
        <f>Inputs!$B$12*(1+$B2797)^2*$C2797+Inputs!$B$29*(1+$D2797)^2*Inputs!$B$19+Inputs!$B$30*(1+$E2797)^2*Inputs!$B$20+Inputs!$B$31*(1+$F2797)^2*Inputs!$B$21+Inputs!$B$22*(1+Inputs!$B$23)^2</f>
        <v>21406.221380337345</v>
      </c>
      <c r="T2797" s="36">
        <f>Inputs!$B$12*(1+$B2797)^3*$C2797+Inputs!$B$29*(1+$D2797)^3*Inputs!$B$19+Inputs!$B$30*(1+$E2797)^3*Inputs!$B$20+Inputs!$B$31*(1+$F2797)^3*Inputs!$B$21+Inputs!$B$22*(1+Inputs!$B$23)^3</f>
        <v>27746.012388944633</v>
      </c>
      <c r="U2797" s="36">
        <f>Inputs!$B$12*(1+$B2797)^4*$C2797+Inputs!$B$29*(1+$D2797)^4*Inputs!$B$19+Inputs!$B$30*(1+$E2797)^4*Inputs!$B$20+Inputs!$B$31*(1+$F2797)^4*Inputs!$B$21+Inputs!$B$22*(1+Inputs!$B$23)^4</f>
        <v>37065.656748164969</v>
      </c>
      <c r="V2797" s="35">
        <f>Inputs!$B$13/(Q2797*(1-$G2797))</f>
        <v>1.1375498836160745</v>
      </c>
      <c r="W2797" s="36">
        <f>Inputs!$B$13</f>
        <v>12660</v>
      </c>
      <c r="X2797" s="36">
        <f t="shared" si="433"/>
        <v>14715.864798164799</v>
      </c>
      <c r="Y2797" s="36">
        <f t="shared" si="434"/>
        <v>17707.685912333262</v>
      </c>
      <c r="Z2797" s="36">
        <f t="shared" si="435"/>
        <v>22011.220562210943</v>
      </c>
      <c r="AA2797" s="36">
        <f t="shared" si="436"/>
        <v>28147.68934831208</v>
      </c>
      <c r="AB2797" s="36">
        <f t="shared" si="437"/>
        <v>69182.584267911298</v>
      </c>
      <c r="AC2797" s="36">
        <f t="shared" si="438"/>
        <v>376923.98229609343</v>
      </c>
      <c r="AD2797" s="36">
        <f t="shared" si="439"/>
        <v>232448.66481743945</v>
      </c>
    </row>
    <row r="2798" spans="1:30" ht="14.25" customHeight="1" x14ac:dyDescent="0.25">
      <c r="A2798" s="16">
        <v>2782</v>
      </c>
      <c r="B2798" s="34">
        <v>0.35811556340720502</v>
      </c>
      <c r="C2798" s="34">
        <v>5.5453845663496801E-2</v>
      </c>
      <c r="D2798" s="34">
        <v>1.7843684589326499E-2</v>
      </c>
      <c r="E2798" s="34">
        <v>4.6475098511327202E-2</v>
      </c>
      <c r="F2798" s="34">
        <v>1.20664353416265E-2</v>
      </c>
      <c r="G2798" s="34">
        <v>0.20585539905998301</v>
      </c>
      <c r="H2798" s="35">
        <v>1.1146802752421501</v>
      </c>
      <c r="I2798" s="34">
        <v>0.104463291141042</v>
      </c>
      <c r="J2798" s="34">
        <v>2.2748353548251901E-2</v>
      </c>
      <c r="K2798" s="36">
        <f>Inputs!$B$12*(1+$B2798)^4</f>
        <v>204125.91977848188</v>
      </c>
      <c r="L2798" s="36">
        <f t="shared" si="430"/>
        <v>17719.203895455546</v>
      </c>
      <c r="M2798" s="36">
        <f t="shared" si="431"/>
        <v>189639.80159264553</v>
      </c>
      <c r="N2798" s="37">
        <f>M2798/Inputs!$B$6</f>
        <v>289.08506340342308</v>
      </c>
      <c r="O2798" s="38">
        <f>IF(N2798&gt;Inputs!$B$4,1,0)</f>
        <v>0</v>
      </c>
      <c r="P2798" s="34">
        <f t="shared" si="432"/>
        <v>8.1714937592790096E-2</v>
      </c>
      <c r="Q2798" s="36">
        <f>Inputs!$B$12*(1+$B2798)^0*$C2798+Inputs!$B$29*(1+$D2798)^0*Inputs!$B$19+Inputs!$B$30*(1+$E2798)^0*Inputs!$B$20+Inputs!$B$31*(1+$F2798)^0*Inputs!$B$21+Inputs!$B$22*(1+Inputs!$B$23)^0</f>
        <v>11349.27476723673</v>
      </c>
      <c r="R2798" s="36">
        <f>Inputs!$B$12*(1+$B2798)^1*$C2798+Inputs!$B$29*(1+$D2798)^1*Inputs!$B$19+Inputs!$B$30*(1+$E2798)^1*Inputs!$B$20+Inputs!$B$31*(1+$F2798)^1*Inputs!$B$21+Inputs!$B$22*(1+Inputs!$B$23)^1</f>
        <v>12701.792641801316</v>
      </c>
      <c r="S2798" s="36">
        <f>Inputs!$B$12*(1+$B2798)^2*$C2798+Inputs!$B$29*(1+$D2798)^2*Inputs!$B$19+Inputs!$B$30*(1+$E2798)^2*Inputs!$B$20+Inputs!$B$31*(1+$F2798)^2*Inputs!$B$21+Inputs!$B$22*(1+Inputs!$B$23)^2</f>
        <v>14486.076582861271</v>
      </c>
      <c r="T2798" s="36">
        <f>Inputs!$B$12*(1+$B2798)^3*$C2798+Inputs!$B$29*(1+$D2798)^3*Inputs!$B$19+Inputs!$B$30*(1+$E2798)^3*Inputs!$B$20+Inputs!$B$31*(1+$F2798)^3*Inputs!$B$21+Inputs!$B$22*(1+Inputs!$B$23)^3</f>
        <v>16855.153410771047</v>
      </c>
      <c r="U2798" s="36">
        <f>Inputs!$B$12*(1+$B2798)^4*$C2798+Inputs!$B$29*(1+$D2798)^4*Inputs!$B$19+Inputs!$B$30*(1+$E2798)^4*Inputs!$B$20+Inputs!$B$31*(1+$F2798)^4*Inputs!$B$21+Inputs!$B$22*(1+Inputs!$B$23)^4</f>
        <v>20016.783955671202</v>
      </c>
      <c r="V2798" s="35">
        <f>Inputs!$B$13/(Q2798*(1-$G2798))</f>
        <v>1.4046431563104032</v>
      </c>
      <c r="W2798" s="36">
        <f>Inputs!$B$13</f>
        <v>12660</v>
      </c>
      <c r="X2798" s="36">
        <f t="shared" si="433"/>
        <v>13437.501616452635</v>
      </c>
      <c r="Y2798" s="36">
        <f t="shared" si="434"/>
        <v>14491.198143850104</v>
      </c>
      <c r="Z2798" s="36">
        <f t="shared" si="435"/>
        <v>15890.793165247547</v>
      </c>
      <c r="AA2798" s="36">
        <f t="shared" si="436"/>
        <v>17719.203895455546</v>
      </c>
      <c r="AB2798" s="36">
        <f t="shared" si="437"/>
        <v>54695.325392872081</v>
      </c>
      <c r="AC2798" s="36">
        <f t="shared" si="438"/>
        <v>221774.46552760885</v>
      </c>
      <c r="AD2798" s="36">
        <f t="shared" si="439"/>
        <v>134944.47619977346</v>
      </c>
    </row>
    <row r="2799" spans="1:30" ht="14.25" customHeight="1" x14ac:dyDescent="0.25">
      <c r="A2799" s="16">
        <v>2783</v>
      </c>
      <c r="B2799" s="34">
        <v>0.240617606310816</v>
      </c>
      <c r="C2799" s="34">
        <v>9.29018401345411E-2</v>
      </c>
      <c r="D2799" s="34">
        <v>3.63568104045719E-2</v>
      </c>
      <c r="E2799" s="34">
        <v>6.4905238677008398E-2</v>
      </c>
      <c r="F2799" s="34">
        <v>-1.6448601586813399E-3</v>
      </c>
      <c r="G2799" s="34">
        <v>0.18915162389406501</v>
      </c>
      <c r="H2799" s="35">
        <v>1.1382317189187099</v>
      </c>
      <c r="I2799" s="34">
        <v>9.3044174994940707E-2</v>
      </c>
      <c r="J2799" s="34">
        <v>1.8919334682145801E-2</v>
      </c>
      <c r="K2799" s="36">
        <f>Inputs!$B$12*(1+$B2799)^4</f>
        <v>142135.64713307616</v>
      </c>
      <c r="L2799" s="36">
        <f t="shared" si="430"/>
        <v>20427.216740966422</v>
      </c>
      <c r="M2799" s="36">
        <f t="shared" si="431"/>
        <v>241029.61467524644</v>
      </c>
      <c r="N2799" s="37">
        <f>M2799/Inputs!$B$6</f>
        <v>367.4231931025098</v>
      </c>
      <c r="O2799" s="38">
        <f>IF(N2799&gt;Inputs!$B$4,1,0)</f>
        <v>0</v>
      </c>
      <c r="P2799" s="34">
        <f t="shared" si="432"/>
        <v>7.4124840312794898E-2</v>
      </c>
      <c r="Q2799" s="36">
        <f>Inputs!$B$12*(1+$B2799)^0*$C2799+Inputs!$B$29*(1+$D2799)^0*Inputs!$B$19+Inputs!$B$30*(1+$E2799)^0*Inputs!$B$20+Inputs!$B$31*(1+$F2799)^0*Inputs!$B$21+Inputs!$B$22*(1+Inputs!$B$23)^0</f>
        <v>13596.154435499389</v>
      </c>
      <c r="R2799" s="36">
        <f>Inputs!$B$12*(1+$B2799)^1*$C2799+Inputs!$B$29*(1+$D2799)^1*Inputs!$B$19+Inputs!$B$30*(1+$E2799)^1*Inputs!$B$20+Inputs!$B$31*(1+$F2799)^1*Inputs!$B$21+Inputs!$B$22*(1+Inputs!$B$23)^1</f>
        <v>15143.827016198913</v>
      </c>
      <c r="S2799" s="36">
        <f>Inputs!$B$12*(1+$B2799)^2*$C2799+Inputs!$B$29*(1+$D2799)^2*Inputs!$B$19+Inputs!$B$30*(1+$E2799)^2*Inputs!$B$20+Inputs!$B$31*(1+$F2799)^2*Inputs!$B$21+Inputs!$B$22*(1+Inputs!$B$23)^2</f>
        <v>17027.100731601939</v>
      </c>
      <c r="T2799" s="36">
        <f>Inputs!$B$12*(1+$B2799)^3*$C2799+Inputs!$B$29*(1+$D2799)^3*Inputs!$B$19+Inputs!$B$30*(1+$E2799)^3*Inputs!$B$20+Inputs!$B$31*(1+$F2799)^3*Inputs!$B$21+Inputs!$B$22*(1+Inputs!$B$23)^3</f>
        <v>19324.411292870202</v>
      </c>
      <c r="U2799" s="36">
        <f>Inputs!$B$12*(1+$B2799)^4*$C2799+Inputs!$B$29*(1+$D2799)^4*Inputs!$B$19+Inputs!$B$30*(1+$E2799)^4*Inputs!$B$20+Inputs!$B$31*(1+$F2799)^4*Inputs!$B$21+Inputs!$B$22*(1+Inputs!$B$23)^4</f>
        <v>22132.927520701978</v>
      </c>
      <c r="V2799" s="35">
        <f>Inputs!$B$13/(Q2799*(1-$G2799))</f>
        <v>1.1483597588331662</v>
      </c>
      <c r="W2799" s="36">
        <f>Inputs!$B$13</f>
        <v>12660</v>
      </c>
      <c r="X2799" s="36">
        <f t="shared" si="433"/>
        <v>14070.017153874902</v>
      </c>
      <c r="Y2799" s="36">
        <f t="shared" si="434"/>
        <v>15784.794834190299</v>
      </c>
      <c r="Z2799" s="36">
        <f t="shared" si="435"/>
        <v>17874.817964299775</v>
      </c>
      <c r="AA2799" s="36">
        <f t="shared" si="436"/>
        <v>20427.216740966422</v>
      </c>
      <c r="AB2799" s="36">
        <f t="shared" si="437"/>
        <v>61061.047623663064</v>
      </c>
      <c r="AC2799" s="36">
        <f t="shared" si="438"/>
        <v>280792.32283379085</v>
      </c>
      <c r="AD2799" s="36">
        <f t="shared" si="439"/>
        <v>179968.56705158338</v>
      </c>
    </row>
    <row r="2800" spans="1:30" ht="14.25" customHeight="1" x14ac:dyDescent="0.25">
      <c r="A2800" s="16">
        <v>2784</v>
      </c>
      <c r="B2800" s="34">
        <v>0.44940967137693799</v>
      </c>
      <c r="C2800" s="34">
        <v>5.0925354534198698E-2</v>
      </c>
      <c r="D2800" s="34">
        <v>2.8431854448015399E-2</v>
      </c>
      <c r="E2800" s="34">
        <v>3.8967660913204999E-2</v>
      </c>
      <c r="F2800" s="34">
        <v>1.5585266594609799E-2</v>
      </c>
      <c r="G2800" s="34">
        <v>0.162023552951717</v>
      </c>
      <c r="H2800" s="35">
        <v>1.0792103491092599</v>
      </c>
      <c r="I2800" s="34">
        <v>9.9272885797292404E-2</v>
      </c>
      <c r="J2800" s="34">
        <v>2.95965431890437E-2</v>
      </c>
      <c r="K2800" s="36">
        <f>Inputs!$B$12*(1+$B2800)^4</f>
        <v>264798.71295525896</v>
      </c>
      <c r="L2800" s="36">
        <f t="shared" si="430"/>
        <v>20178.421672534692</v>
      </c>
      <c r="M2800" s="36">
        <f t="shared" si="431"/>
        <v>244437.06505779797</v>
      </c>
      <c r="N2800" s="37">
        <f>M2800/Inputs!$B$6</f>
        <v>372.617477222253</v>
      </c>
      <c r="O2800" s="38">
        <f>IF(N2800&gt;Inputs!$B$4,1,0)</f>
        <v>0</v>
      </c>
      <c r="P2800" s="34">
        <f t="shared" si="432"/>
        <v>6.9676342608248704E-2</v>
      </c>
      <c r="Q2800" s="36">
        <f>Inputs!$B$12*(1+$B2800)^0*$C2800+Inputs!$B$29*(1+$D2800)^0*Inputs!$B$19+Inputs!$B$30*(1+$E2800)^0*Inputs!$B$20+Inputs!$B$31*(1+$F2800)^0*Inputs!$B$21+Inputs!$B$22*(1+Inputs!$B$23)^0</f>
        <v>11077.565299478843</v>
      </c>
      <c r="R2800" s="36">
        <f>Inputs!$B$12*(1+$B2800)^1*$C2800+Inputs!$B$29*(1+$D2800)^1*Inputs!$B$19+Inputs!$B$30*(1+$E2800)^1*Inputs!$B$20+Inputs!$B$31*(1+$F2800)^1*Inputs!$B$21+Inputs!$B$22*(1+Inputs!$B$23)^1</f>
        <v>12643.693472042431</v>
      </c>
      <c r="S2800" s="36">
        <f>Inputs!$B$12*(1+$B2800)^2*$C2800+Inputs!$B$29*(1+$D2800)^2*Inputs!$B$19+Inputs!$B$30*(1+$E2800)^2*Inputs!$B$20+Inputs!$B$31*(1+$F2800)^2*Inputs!$B$21+Inputs!$B$22*(1+Inputs!$B$23)^2</f>
        <v>14832.447087346514</v>
      </c>
      <c r="T2800" s="36">
        <f>Inputs!$B$12*(1+$B2800)^3*$C2800+Inputs!$B$29*(1+$D2800)^3*Inputs!$B$19+Inputs!$B$30*(1+$E2800)^3*Inputs!$B$20+Inputs!$B$31*(1+$F2800)^3*Inputs!$B$21+Inputs!$B$22*(1+Inputs!$B$23)^3</f>
        <v>17921.345514524626</v>
      </c>
      <c r="U2800" s="36">
        <f>Inputs!$B$12*(1+$B2800)^4*$C2800+Inputs!$B$29*(1+$D2800)^4*Inputs!$B$19+Inputs!$B$30*(1+$E2800)^4*Inputs!$B$20+Inputs!$B$31*(1+$F2800)^4*Inputs!$B$21+Inputs!$B$22*(1+Inputs!$B$23)^4</f>
        <v>22312.553760493713</v>
      </c>
      <c r="V2800" s="35">
        <f>Inputs!$B$13/(Q2800*(1-$G2800))</f>
        <v>1.3638216324880412</v>
      </c>
      <c r="W2800" s="36">
        <f>Inputs!$B$13</f>
        <v>12660</v>
      </c>
      <c r="X2800" s="36">
        <f t="shared" si="433"/>
        <v>13695.977732419538</v>
      </c>
      <c r="Y2800" s="36">
        <f t="shared" si="434"/>
        <v>15182.517015231386</v>
      </c>
      <c r="Z2800" s="36">
        <f t="shared" si="435"/>
        <v>17275.769221540508</v>
      </c>
      <c r="AA2800" s="36">
        <f t="shared" si="436"/>
        <v>20178.421672534692</v>
      </c>
      <c r="AB2800" s="36">
        <f t="shared" si="437"/>
        <v>58681.709761699487</v>
      </c>
      <c r="AC2800" s="36">
        <f t="shared" si="438"/>
        <v>298173.41759544448</v>
      </c>
      <c r="AD2800" s="36">
        <f t="shared" si="439"/>
        <v>185755.35529609848</v>
      </c>
    </row>
    <row r="2801" spans="1:30" ht="14.25" customHeight="1" x14ac:dyDescent="0.25">
      <c r="A2801" s="16">
        <v>2785</v>
      </c>
      <c r="B2801" s="34">
        <v>0.30137208843671998</v>
      </c>
      <c r="C2801" s="34">
        <v>8.1659679756480599E-2</v>
      </c>
      <c r="D2801" s="34">
        <v>2.6447899956966201E-2</v>
      </c>
      <c r="E2801" s="34">
        <v>4.8722779576145799E-2</v>
      </c>
      <c r="F2801" s="34">
        <v>1.70077169029E-2</v>
      </c>
      <c r="G2801" s="34">
        <v>0.15642790864731401</v>
      </c>
      <c r="H2801" s="35">
        <v>1.0414571780891699</v>
      </c>
      <c r="I2801" s="34">
        <v>9.6976290666161896E-2</v>
      </c>
      <c r="J2801" s="34">
        <v>2.9588303826853801E-2</v>
      </c>
      <c r="K2801" s="36">
        <f>Inputs!$B$12*(1+$B2801)^4</f>
        <v>172090.62098713403</v>
      </c>
      <c r="L2801" s="36">
        <f t="shared" si="430"/>
        <v>20198.103863718679</v>
      </c>
      <c r="M2801" s="36">
        <f t="shared" si="431"/>
        <v>254085.06948187767</v>
      </c>
      <c r="N2801" s="37">
        <f>M2801/Inputs!$B$6</f>
        <v>387.32480103944766</v>
      </c>
      <c r="O2801" s="38">
        <f>IF(N2801&gt;Inputs!$B$4,1,0)</f>
        <v>0</v>
      </c>
      <c r="P2801" s="34">
        <f t="shared" si="432"/>
        <v>6.7387986839308092E-2</v>
      </c>
      <c r="Q2801" s="36">
        <f>Inputs!$B$12*(1+$B2801)^0*$C2801+Inputs!$B$29*(1+$D2801)^0*Inputs!$B$19+Inputs!$B$30*(1+$E2801)^0*Inputs!$B$20+Inputs!$B$31*(1+$F2801)^0*Inputs!$B$21+Inputs!$B$22*(1+Inputs!$B$23)^0</f>
        <v>12921.624812815757</v>
      </c>
      <c r="R2801" s="36">
        <f>Inputs!$B$12*(1+$B2801)^1*$C2801+Inputs!$B$29*(1+$D2801)^1*Inputs!$B$19+Inputs!$B$30*(1+$E2801)^1*Inputs!$B$20+Inputs!$B$31*(1+$F2801)^1*Inputs!$B$21+Inputs!$B$22*(1+Inputs!$B$23)^1</f>
        <v>14615.532155338085</v>
      </c>
      <c r="S2801" s="36">
        <f>Inputs!$B$12*(1+$B2801)^2*$C2801+Inputs!$B$29*(1+$D2801)^2*Inputs!$B$19+Inputs!$B$30*(1+$E2801)^2*Inputs!$B$20+Inputs!$B$31*(1+$F2801)^2*Inputs!$B$21+Inputs!$B$22*(1+Inputs!$B$23)^2</f>
        <v>16761.946746148231</v>
      </c>
      <c r="T2801" s="36">
        <f>Inputs!$B$12*(1+$B2801)^3*$C2801+Inputs!$B$29*(1+$D2801)^3*Inputs!$B$19+Inputs!$B$30*(1+$E2801)^3*Inputs!$B$20+Inputs!$B$31*(1+$F2801)^3*Inputs!$B$21+Inputs!$B$22*(1+Inputs!$B$23)^3</f>
        <v>19495.292180137134</v>
      </c>
      <c r="U2801" s="36">
        <f>Inputs!$B$12*(1+$B2801)^4*$C2801+Inputs!$B$29*(1+$D2801)^4*Inputs!$B$19+Inputs!$B$30*(1+$E2801)^4*Inputs!$B$20+Inputs!$B$31*(1+$F2801)^4*Inputs!$B$21+Inputs!$B$22*(1+Inputs!$B$23)^4</f>
        <v>22990.423975240497</v>
      </c>
      <c r="V2801" s="35">
        <f>Inputs!$B$13/(Q2801*(1-$G2801))</f>
        <v>1.1614335725273706</v>
      </c>
      <c r="W2801" s="36">
        <f>Inputs!$B$13</f>
        <v>12660</v>
      </c>
      <c r="X2801" s="36">
        <f t="shared" si="433"/>
        <v>13949.805820994225</v>
      </c>
      <c r="Y2801" s="36">
        <f t="shared" si="434"/>
        <v>15574.338996426752</v>
      </c>
      <c r="Z2801" s="36">
        <f t="shared" si="435"/>
        <v>17620.749542203361</v>
      </c>
      <c r="AA2801" s="36">
        <f t="shared" si="436"/>
        <v>20198.103863718679</v>
      </c>
      <c r="AB2801" s="36">
        <f t="shared" si="437"/>
        <v>59815.170888501991</v>
      </c>
      <c r="AC2801" s="36">
        <f t="shared" si="438"/>
        <v>308597.01369553868</v>
      </c>
      <c r="AD2801" s="36">
        <f t="shared" si="439"/>
        <v>194269.89859337566</v>
      </c>
    </row>
    <row r="2802" spans="1:30" ht="14.25" customHeight="1" x14ac:dyDescent="0.25">
      <c r="A2802" s="16">
        <v>2786</v>
      </c>
      <c r="B2802" s="34">
        <v>0.40240613502584999</v>
      </c>
      <c r="C2802" s="34">
        <v>6.5527809622400304E-2</v>
      </c>
      <c r="D2802" s="34">
        <v>1.9166707423758599E-2</v>
      </c>
      <c r="E2802" s="34">
        <v>4.4189690773172002E-2</v>
      </c>
      <c r="F2802" s="34">
        <v>4.1046403370680702E-3</v>
      </c>
      <c r="G2802" s="34">
        <v>0.19204667510370901</v>
      </c>
      <c r="H2802" s="35">
        <v>1.0682304507795799</v>
      </c>
      <c r="I2802" s="34">
        <v>9.8754773477890606E-2</v>
      </c>
      <c r="J2802" s="34">
        <v>2.3406948888085401E-2</v>
      </c>
      <c r="K2802" s="36">
        <f>Inputs!$B$12*(1+$B2802)^4</f>
        <v>232084.67402636464</v>
      </c>
      <c r="L2802" s="36">
        <f t="shared" si="430"/>
        <v>20498.338025501904</v>
      </c>
      <c r="M2802" s="36">
        <f t="shared" si="431"/>
        <v>233251.30439314747</v>
      </c>
      <c r="N2802" s="37">
        <f>M2802/Inputs!$B$6</f>
        <v>355.56601279443214</v>
      </c>
      <c r="O2802" s="38">
        <f>IF(N2802&gt;Inputs!$B$4,1,0)</f>
        <v>0</v>
      </c>
      <c r="P2802" s="34">
        <f t="shared" si="432"/>
        <v>7.5347824589805212E-2</v>
      </c>
      <c r="Q2802" s="36">
        <f>Inputs!$B$12*(1+$B2802)^0*$C2802+Inputs!$B$29*(1+$D2802)^0*Inputs!$B$19+Inputs!$B$30*(1+$E2802)^0*Inputs!$B$20+Inputs!$B$31*(1+$F2802)^0*Inputs!$B$21+Inputs!$B$22*(1+Inputs!$B$23)^0</f>
        <v>11953.712604770939</v>
      </c>
      <c r="R2802" s="36">
        <f>Inputs!$B$12*(1+$B2802)^1*$C2802+Inputs!$B$29*(1+$D2802)^1*Inputs!$B$19+Inputs!$B$30*(1+$E2802)^1*Inputs!$B$20+Inputs!$B$31*(1+$F2802)^1*Inputs!$B$21+Inputs!$B$22*(1+Inputs!$B$23)^1</f>
        <v>13659.521294978953</v>
      </c>
      <c r="S2802" s="36">
        <f>Inputs!$B$12*(1+$B2802)^2*$C2802+Inputs!$B$29*(1+$D2802)^2*Inputs!$B$19+Inputs!$B$30*(1+$E2802)^2*Inputs!$B$20+Inputs!$B$31*(1+$F2802)^2*Inputs!$B$21+Inputs!$B$22*(1+Inputs!$B$23)^2</f>
        <v>16006.107670210862</v>
      </c>
      <c r="T2802" s="36">
        <f>Inputs!$B$12*(1+$B2802)^3*$C2802+Inputs!$B$29*(1+$D2802)^3*Inputs!$B$19+Inputs!$B$30*(1+$E2802)^3*Inputs!$B$20+Inputs!$B$31*(1+$F2802)^3*Inputs!$B$21+Inputs!$B$22*(1+Inputs!$B$23)^3</f>
        <v>19249.844804578483</v>
      </c>
      <c r="U2802" s="36">
        <f>Inputs!$B$12*(1+$B2802)^4*$C2802+Inputs!$B$29*(1+$D2802)^4*Inputs!$B$19+Inputs!$B$30*(1+$E2802)^4*Inputs!$B$20+Inputs!$B$31*(1+$F2802)^4*Inputs!$B$21+Inputs!$B$22*(1+Inputs!$B$23)^4</f>
        <v>23750.208375165712</v>
      </c>
      <c r="V2802" s="35">
        <f>Inputs!$B$13/(Q2802*(1-$G2802))</f>
        <v>1.3108247204398948</v>
      </c>
      <c r="W2802" s="36">
        <f>Inputs!$B$13</f>
        <v>12660</v>
      </c>
      <c r="X2802" s="36">
        <f t="shared" si="433"/>
        <v>13797.263628277242</v>
      </c>
      <c r="Y2802" s="36">
        <f t="shared" si="434"/>
        <v>15383.19426217928</v>
      </c>
      <c r="Z2802" s="36">
        <f t="shared" si="435"/>
        <v>17557.428405122108</v>
      </c>
      <c r="AA2802" s="36">
        <f t="shared" si="436"/>
        <v>20498.338025501904</v>
      </c>
      <c r="AB2802" s="36">
        <f t="shared" si="437"/>
        <v>59394.208984739809</v>
      </c>
      <c r="AC2802" s="36">
        <f t="shared" si="438"/>
        <v>278417.34900988679</v>
      </c>
      <c r="AD2802" s="36">
        <f t="shared" si="439"/>
        <v>173857.09540840765</v>
      </c>
    </row>
    <row r="2803" spans="1:30" ht="14.25" customHeight="1" x14ac:dyDescent="0.25">
      <c r="A2803" s="16">
        <v>2787</v>
      </c>
      <c r="B2803" s="34">
        <v>0.172826843884853</v>
      </c>
      <c r="C2803" s="34">
        <v>0.101659470375336</v>
      </c>
      <c r="D2803" s="34">
        <v>4.6001752942814902E-2</v>
      </c>
      <c r="E2803" s="34">
        <v>6.2430764514805198E-2</v>
      </c>
      <c r="F2803" s="34">
        <v>2.1868692556125301E-2</v>
      </c>
      <c r="G2803" s="34">
        <v>0.20270940675843699</v>
      </c>
      <c r="H2803" s="35">
        <v>1.0579929802157899</v>
      </c>
      <c r="I2803" s="34">
        <v>9.2077743612515306E-2</v>
      </c>
      <c r="J2803" s="34">
        <v>2.1438328556903301E-2</v>
      </c>
      <c r="K2803" s="36">
        <f>Inputs!$B$12*(1+$B2803)^4</f>
        <v>113523.77934613969</v>
      </c>
      <c r="L2803" s="36">
        <f t="shared" si="430"/>
        <v>17731.212695995077</v>
      </c>
      <c r="M2803" s="36">
        <f t="shared" si="431"/>
        <v>222382.07942804674</v>
      </c>
      <c r="N2803" s="37">
        <f>M2803/Inputs!$B$6</f>
        <v>338.99707229885172</v>
      </c>
      <c r="O2803" s="38">
        <f>IF(N2803&gt;Inputs!$B$4,1,0)</f>
        <v>0</v>
      </c>
      <c r="P2803" s="34">
        <f t="shared" si="432"/>
        <v>7.0639415055611998E-2</v>
      </c>
      <c r="Q2803" s="36">
        <f>Inputs!$B$12*(1+$B2803)^0*$C2803+Inputs!$B$29*(1+$D2803)^0*Inputs!$B$19+Inputs!$B$30*(1+$E2803)^0*Inputs!$B$20+Inputs!$B$31*(1+$F2803)^0*Inputs!$B$21+Inputs!$B$22*(1+Inputs!$B$23)^0</f>
        <v>14121.61224994708</v>
      </c>
      <c r="R2803" s="36">
        <f>Inputs!$B$12*(1+$B2803)^1*$C2803+Inputs!$B$29*(1+$D2803)^1*Inputs!$B$19+Inputs!$B$30*(1+$E2803)^1*Inputs!$B$20+Inputs!$B$31*(1+$F2803)^1*Inputs!$B$21+Inputs!$B$22*(1+Inputs!$B$23)^1</f>
        <v>15513.944817808213</v>
      </c>
      <c r="S2803" s="36">
        <f>Inputs!$B$12*(1+$B2803)^2*$C2803+Inputs!$B$29*(1+$D2803)^2*Inputs!$B$19+Inputs!$B$30*(1+$E2803)^2*Inputs!$B$20+Inputs!$B$31*(1+$F2803)^2*Inputs!$B$21+Inputs!$B$22*(1+Inputs!$B$23)^2</f>
        <v>17105.319372728522</v>
      </c>
      <c r="T2803" s="36">
        <f>Inputs!$B$12*(1+$B2803)^3*$C2803+Inputs!$B$29*(1+$D2803)^3*Inputs!$B$19+Inputs!$B$30*(1+$E2803)^3*Inputs!$B$20+Inputs!$B$31*(1+$F2803)^3*Inputs!$B$21+Inputs!$B$22*(1+Inputs!$B$23)^3</f>
        <v>18928.140079129233</v>
      </c>
      <c r="U2803" s="36">
        <f>Inputs!$B$12*(1+$B2803)^4*$C2803+Inputs!$B$29*(1+$D2803)^4*Inputs!$B$19+Inputs!$B$30*(1+$E2803)^4*Inputs!$B$20+Inputs!$B$31*(1+$F2803)^4*Inputs!$B$21+Inputs!$B$22*(1+Inputs!$B$23)^4</f>
        <v>21020.304994438775</v>
      </c>
      <c r="V2803" s="35">
        <f>Inputs!$B$13/(Q2803*(1-$G2803))</f>
        <v>1.1244309292083272</v>
      </c>
      <c r="W2803" s="36">
        <f>Inputs!$B$13</f>
        <v>12660</v>
      </c>
      <c r="X2803" s="36">
        <f t="shared" si="433"/>
        <v>13702.778865950173</v>
      </c>
      <c r="Y2803" s="36">
        <f t="shared" si="434"/>
        <v>14881.850680559553</v>
      </c>
      <c r="Z2803" s="36">
        <f t="shared" si="435"/>
        <v>16217.070880944664</v>
      </c>
      <c r="AA2803" s="36">
        <f t="shared" si="436"/>
        <v>17731.212695995077</v>
      </c>
      <c r="AB2803" s="36">
        <f t="shared" si="437"/>
        <v>57324.408063909155</v>
      </c>
      <c r="AC2803" s="36">
        <f t="shared" si="438"/>
        <v>256391.42460658422</v>
      </c>
      <c r="AD2803" s="36">
        <f t="shared" si="439"/>
        <v>165057.67136413758</v>
      </c>
    </row>
    <row r="2804" spans="1:30" ht="14.25" customHeight="1" x14ac:dyDescent="0.25">
      <c r="A2804" s="16">
        <v>2788</v>
      </c>
      <c r="B2804" s="34">
        <v>0.42890913686296001</v>
      </c>
      <c r="C2804" s="34">
        <v>6.7140050274572996E-2</v>
      </c>
      <c r="D2804" s="34">
        <v>2.82437862794685E-2</v>
      </c>
      <c r="E2804" s="34">
        <v>5.8336327933571797E-2</v>
      </c>
      <c r="F2804" s="34">
        <v>1.1536523789737799E-2</v>
      </c>
      <c r="G2804" s="34">
        <v>0.18529442242632899</v>
      </c>
      <c r="H2804" s="35">
        <v>0.94816619002712899</v>
      </c>
      <c r="I2804" s="34">
        <v>9.3256412506362601E-2</v>
      </c>
      <c r="J2804" s="34">
        <v>2.6917800184273401E-2</v>
      </c>
      <c r="K2804" s="36">
        <f>Inputs!$B$12*(1+$B2804)^4</f>
        <v>250132.25786763613</v>
      </c>
      <c r="L2804" s="36">
        <f t="shared" si="430"/>
        <v>19904.37533975652</v>
      </c>
      <c r="M2804" s="36">
        <f t="shared" si="431"/>
        <v>256826.96974582196</v>
      </c>
      <c r="N2804" s="37">
        <f>M2804/Inputs!$B$6</f>
        <v>391.50452705155789</v>
      </c>
      <c r="O2804" s="38">
        <f>IF(N2804&gt;Inputs!$B$4,1,0)</f>
        <v>0</v>
      </c>
      <c r="P2804" s="34">
        <f t="shared" si="432"/>
        <v>6.6338612322089208E-2</v>
      </c>
      <c r="Q2804" s="36">
        <f>Inputs!$B$12*(1+$B2804)^0*$C2804+Inputs!$B$29*(1+$D2804)^0*Inputs!$B$19+Inputs!$B$30*(1+$E2804)^0*Inputs!$B$20+Inputs!$B$31*(1+$F2804)^0*Inputs!$B$21+Inputs!$B$22*(1+Inputs!$B$23)^0</f>
        <v>12050.447043901302</v>
      </c>
      <c r="R2804" s="36">
        <f>Inputs!$B$12*(1+$B2804)^1*$C2804+Inputs!$B$29*(1+$D2804)^1*Inputs!$B$19+Inputs!$B$30*(1+$E2804)^1*Inputs!$B$20+Inputs!$B$31*(1+$F2804)^1*Inputs!$B$21+Inputs!$B$22*(1+Inputs!$B$23)^1</f>
        <v>14000.942573908556</v>
      </c>
      <c r="S2804" s="36">
        <f>Inputs!$B$12*(1+$B2804)^2*$C2804+Inputs!$B$29*(1+$D2804)^2*Inputs!$B$19+Inputs!$B$30*(1+$E2804)^2*Inputs!$B$20+Inputs!$B$31*(1+$F2804)^2*Inputs!$B$21+Inputs!$B$22*(1+Inputs!$B$23)^2</f>
        <v>16702.220437070093</v>
      </c>
      <c r="T2804" s="36">
        <f>Inputs!$B$12*(1+$B2804)^3*$C2804+Inputs!$B$29*(1+$D2804)^3*Inputs!$B$19+Inputs!$B$30*(1+$E2804)^3*Inputs!$B$20+Inputs!$B$31*(1+$F2804)^3*Inputs!$B$21+Inputs!$B$22*(1+Inputs!$B$23)^3</f>
        <v>20472.652971317031</v>
      </c>
      <c r="U2804" s="36">
        <f>Inputs!$B$12*(1+$B2804)^4*$C2804+Inputs!$B$29*(1+$D2804)^4*Inputs!$B$19+Inputs!$B$30*(1+$E2804)^4*Inputs!$B$20+Inputs!$B$31*(1+$F2804)^4*Inputs!$B$21+Inputs!$B$22*(1+Inputs!$B$23)^4</f>
        <v>25766.972741271788</v>
      </c>
      <c r="V2804" s="35">
        <f>Inputs!$B$13/(Q2804*(1-$G2804))</f>
        <v>1.2895252713135608</v>
      </c>
      <c r="W2804" s="36">
        <f>Inputs!$B$13</f>
        <v>12660</v>
      </c>
      <c r="X2804" s="36">
        <f t="shared" si="433"/>
        <v>13735.717735676388</v>
      </c>
      <c r="Y2804" s="36">
        <f t="shared" si="434"/>
        <v>15224.572610286516</v>
      </c>
      <c r="Z2804" s="36">
        <f t="shared" si="435"/>
        <v>17238.036660094804</v>
      </c>
      <c r="AA2804" s="36">
        <f t="shared" si="436"/>
        <v>19904.37533975652</v>
      </c>
      <c r="AB2804" s="36">
        <f t="shared" si="437"/>
        <v>59535.783140140826</v>
      </c>
      <c r="AC2804" s="36">
        <f t="shared" si="438"/>
        <v>308118.55452603084</v>
      </c>
      <c r="AD2804" s="36">
        <f t="shared" si="439"/>
        <v>197291.18660568114</v>
      </c>
    </row>
    <row r="2805" spans="1:30" ht="14.25" customHeight="1" x14ac:dyDescent="0.25">
      <c r="A2805" s="16">
        <v>2789</v>
      </c>
      <c r="B2805" s="34">
        <v>0.35366308702868099</v>
      </c>
      <c r="C2805" s="34">
        <v>6.7483189182581504E-2</v>
      </c>
      <c r="D2805" s="34">
        <v>3.3426478605111297E-2</v>
      </c>
      <c r="E2805" s="34">
        <v>3.04604979498483E-2</v>
      </c>
      <c r="F2805" s="34">
        <v>1.9012786438959199E-2</v>
      </c>
      <c r="G2805" s="34">
        <v>0.157508064171717</v>
      </c>
      <c r="H2805" s="35">
        <v>1.03322522275587</v>
      </c>
      <c r="I2805" s="34">
        <v>9.7007402514937502E-2</v>
      </c>
      <c r="J2805" s="34">
        <v>2.8023747855931602E-2</v>
      </c>
      <c r="K2805" s="36">
        <f>Inputs!$B$12*(1+$B2805)^4</f>
        <v>201462.21088097259</v>
      </c>
      <c r="L2805" s="36">
        <f t="shared" si="430"/>
        <v>19555.958251081</v>
      </c>
      <c r="M2805" s="36">
        <f t="shared" si="431"/>
        <v>242060.38550860947</v>
      </c>
      <c r="N2805" s="37">
        <f>M2805/Inputs!$B$6</f>
        <v>368.99449010458761</v>
      </c>
      <c r="O2805" s="38">
        <f>IF(N2805&gt;Inputs!$B$4,1,0)</f>
        <v>0</v>
      </c>
      <c r="P2805" s="34">
        <f t="shared" si="432"/>
        <v>6.8983654659005897E-2</v>
      </c>
      <c r="Q2805" s="36">
        <f>Inputs!$B$12*(1+$B2805)^0*$C2805+Inputs!$B$29*(1+$D2805)^0*Inputs!$B$19+Inputs!$B$30*(1+$E2805)^0*Inputs!$B$20+Inputs!$B$31*(1+$F2805)^0*Inputs!$B$21+Inputs!$B$22*(1+Inputs!$B$23)^0</f>
        <v>12071.03537838181</v>
      </c>
      <c r="R2805" s="36">
        <f>Inputs!$B$12*(1+$B2805)^1*$C2805+Inputs!$B$29*(1+$D2805)^1*Inputs!$B$19+Inputs!$B$30*(1+$E2805)^1*Inputs!$B$20+Inputs!$B$31*(1+$F2805)^1*Inputs!$B$21+Inputs!$B$22*(1+Inputs!$B$23)^1</f>
        <v>13706.55035720756</v>
      </c>
      <c r="S2805" s="36">
        <f>Inputs!$B$12*(1+$B2805)^2*$C2805+Inputs!$B$29*(1+$D2805)^2*Inputs!$B$19+Inputs!$B$30*(1+$E2805)^2*Inputs!$B$20+Inputs!$B$31*(1+$F2805)^2*Inputs!$B$21+Inputs!$B$22*(1+Inputs!$B$23)^2</f>
        <v>15854.079761957342</v>
      </c>
      <c r="T2805" s="36">
        <f>Inputs!$B$12*(1+$B2805)^3*$C2805+Inputs!$B$29*(1+$D2805)^3*Inputs!$B$19+Inputs!$B$30*(1+$E2805)^3*Inputs!$B$20+Inputs!$B$31*(1+$F2805)^3*Inputs!$B$21+Inputs!$B$22*(1+Inputs!$B$23)^3</f>
        <v>18692.895101578863</v>
      </c>
      <c r="U2805" s="36">
        <f>Inputs!$B$12*(1+$B2805)^4*$C2805+Inputs!$B$29*(1+$D2805)^4*Inputs!$B$19+Inputs!$B$30*(1+$E2805)^4*Inputs!$B$20+Inputs!$B$31*(1+$F2805)^4*Inputs!$B$21+Inputs!$B$22*(1+Inputs!$B$23)^4</f>
        <v>22465.616934687281</v>
      </c>
      <c r="V2805" s="35">
        <f>Inputs!$B$13/(Q2805*(1-$G2805))</f>
        <v>1.244868364077915</v>
      </c>
      <c r="W2805" s="36">
        <f>Inputs!$B$13</f>
        <v>12660</v>
      </c>
      <c r="X2805" s="36">
        <f t="shared" si="433"/>
        <v>13764.318641491174</v>
      </c>
      <c r="Y2805" s="36">
        <f t="shared" si="434"/>
        <v>15214.173240595281</v>
      </c>
      <c r="Z2805" s="36">
        <f t="shared" si="435"/>
        <v>17105.13606984455</v>
      </c>
      <c r="AA2805" s="36">
        <f t="shared" si="436"/>
        <v>19555.958251081</v>
      </c>
      <c r="AB2805" s="36">
        <f t="shared" si="437"/>
        <v>58622.828105761742</v>
      </c>
      <c r="AC2805" s="36">
        <f t="shared" si="438"/>
        <v>291431.20342879393</v>
      </c>
      <c r="AD2805" s="36">
        <f t="shared" si="439"/>
        <v>183437.55740284771</v>
      </c>
    </row>
    <row r="2806" spans="1:30" ht="14.25" customHeight="1" x14ac:dyDescent="0.25">
      <c r="A2806" s="16">
        <v>2790</v>
      </c>
      <c r="B2806" s="34">
        <v>0.233774353750618</v>
      </c>
      <c r="C2806" s="34">
        <v>0.10152679022333801</v>
      </c>
      <c r="D2806" s="34">
        <v>1.4232120043287701E-2</v>
      </c>
      <c r="E2806" s="34">
        <v>4.9952049586822297E-2</v>
      </c>
      <c r="F2806" s="34">
        <v>1.6756006628269E-2</v>
      </c>
      <c r="G2806" s="34">
        <v>0.16864374737315199</v>
      </c>
      <c r="H2806" s="35">
        <v>1.07573130211679</v>
      </c>
      <c r="I2806" s="34">
        <v>8.58581345622422E-2</v>
      </c>
      <c r="J2806" s="34">
        <v>2.7541072115942099E-2</v>
      </c>
      <c r="K2806" s="36">
        <f>Inputs!$B$12*(1+$B2806)^4</f>
        <v>139025.41622665009</v>
      </c>
      <c r="L2806" s="36">
        <f t="shared" si="430"/>
        <v>20471.440847047332</v>
      </c>
      <c r="M2806" s="36">
        <f t="shared" si="431"/>
        <v>301346.18603896175</v>
      </c>
      <c r="N2806" s="37">
        <f>M2806/Inputs!$B$6</f>
        <v>459.36918603500266</v>
      </c>
      <c r="O2806" s="38">
        <f>IF(N2806&gt;Inputs!$B$4,1,0)</f>
        <v>1</v>
      </c>
      <c r="P2806" s="34">
        <f t="shared" si="432"/>
        <v>5.8317062446300097E-2</v>
      </c>
      <c r="Q2806" s="36">
        <f>Inputs!$B$12*(1+$B2806)^0*$C2806+Inputs!$B$29*(1+$D2806)^0*Inputs!$B$19+Inputs!$B$30*(1+$E2806)^0*Inputs!$B$20+Inputs!$B$31*(1+$F2806)^0*Inputs!$B$21+Inputs!$B$22*(1+Inputs!$B$23)^0</f>
        <v>14113.651440827201</v>
      </c>
      <c r="R2806" s="36">
        <f>Inputs!$B$12*(1+$B2806)^1*$C2806+Inputs!$B$29*(1+$D2806)^1*Inputs!$B$19+Inputs!$B$30*(1+$E2806)^1*Inputs!$B$20+Inputs!$B$31*(1+$F2806)^1*Inputs!$B$21+Inputs!$B$22*(1+Inputs!$B$23)^1</f>
        <v>15716.675806670013</v>
      </c>
      <c r="S2806" s="36">
        <f>Inputs!$B$12*(1+$B2806)^2*$C2806+Inputs!$B$29*(1+$D2806)^2*Inputs!$B$19+Inputs!$B$30*(1+$E2806)^2*Inputs!$B$20+Inputs!$B$31*(1+$F2806)^2*Inputs!$B$21+Inputs!$B$22*(1+Inputs!$B$23)^2</f>
        <v>17658.738244045759</v>
      </c>
      <c r="T2806" s="36">
        <f>Inputs!$B$12*(1+$B2806)^3*$C2806+Inputs!$B$29*(1+$D2806)^3*Inputs!$B$19+Inputs!$B$30*(1+$E2806)^3*Inputs!$B$20+Inputs!$B$31*(1+$F2806)^3*Inputs!$B$21+Inputs!$B$22*(1+Inputs!$B$23)^3</f>
        <v>20017.945884818364</v>
      </c>
      <c r="U2806" s="36">
        <f>Inputs!$B$12*(1+$B2806)^4*$C2806+Inputs!$B$29*(1+$D2806)^4*Inputs!$B$19+Inputs!$B$30*(1+$E2806)^4*Inputs!$B$20+Inputs!$B$31*(1+$F2806)^4*Inputs!$B$21+Inputs!$B$22*(1+Inputs!$B$23)^4</f>
        <v>22890.613748642998</v>
      </c>
      <c r="V2806" s="35">
        <f>Inputs!$B$13/(Q2806*(1-$G2806))</f>
        <v>1.0789644870538013</v>
      </c>
      <c r="W2806" s="36">
        <f>Inputs!$B$13</f>
        <v>12660</v>
      </c>
      <c r="X2806" s="36">
        <f t="shared" si="433"/>
        <v>14087.35773889389</v>
      </c>
      <c r="Y2806" s="36">
        <f t="shared" si="434"/>
        <v>15816.223878436913</v>
      </c>
      <c r="Z2806" s="36">
        <f t="shared" si="435"/>
        <v>17915.81987602972</v>
      </c>
      <c r="AA2806" s="36">
        <f t="shared" si="436"/>
        <v>20471.440847047332</v>
      </c>
      <c r="AB2806" s="36">
        <f t="shared" si="437"/>
        <v>62407.475472472186</v>
      </c>
      <c r="AC2806" s="36">
        <f t="shared" si="438"/>
        <v>360704.83308556426</v>
      </c>
      <c r="AD2806" s="36">
        <f t="shared" si="439"/>
        <v>238938.71056648958</v>
      </c>
    </row>
    <row r="2807" spans="1:30" ht="14.25" customHeight="1" x14ac:dyDescent="0.25">
      <c r="A2807" s="16">
        <v>2791</v>
      </c>
      <c r="B2807" s="34">
        <v>0.351797098526129</v>
      </c>
      <c r="C2807" s="34">
        <v>8.1642819648166498E-2</v>
      </c>
      <c r="D2807" s="34">
        <v>1.3940946525714201E-2</v>
      </c>
      <c r="E2807" s="34">
        <v>5.93362375223365E-2</v>
      </c>
      <c r="F2807" s="34">
        <v>1.0766763843997201E-2</v>
      </c>
      <c r="G2807" s="34">
        <v>0.172516390076596</v>
      </c>
      <c r="H2807" s="35">
        <v>1.1172410641852499</v>
      </c>
      <c r="I2807" s="34">
        <v>9.9687845896570093E-2</v>
      </c>
      <c r="J2807" s="34">
        <v>1.87757789809949E-2</v>
      </c>
      <c r="K2807" s="36">
        <f>Inputs!$B$12*(1+$B2807)^4</f>
        <v>200353.66450612302</v>
      </c>
      <c r="L2807" s="36">
        <f t="shared" si="430"/>
        <v>23230.004206564652</v>
      </c>
      <c r="M2807" s="36">
        <f t="shared" si="431"/>
        <v>245337.39322226102</v>
      </c>
      <c r="N2807" s="37">
        <f>M2807/Inputs!$B$6</f>
        <v>373.98992869247104</v>
      </c>
      <c r="O2807" s="38">
        <f>IF(N2807&gt;Inputs!$B$4,1,0)</f>
        <v>0</v>
      </c>
      <c r="P2807" s="34">
        <f t="shared" si="432"/>
        <v>8.091206691557519E-2</v>
      </c>
      <c r="Q2807" s="36">
        <f>Inputs!$B$12*(1+$B2807)^0*$C2807+Inputs!$B$29*(1+$D2807)^0*Inputs!$B$19+Inputs!$B$30*(1+$E2807)^0*Inputs!$B$20+Inputs!$B$31*(1+$F2807)^0*Inputs!$B$21+Inputs!$B$22*(1+Inputs!$B$23)^0</f>
        <v>12920.613206316913</v>
      </c>
      <c r="R2807" s="36">
        <f>Inputs!$B$12*(1+$B2807)^1*$C2807+Inputs!$B$29*(1+$D2807)^1*Inputs!$B$19+Inputs!$B$30*(1+$E2807)^1*Inputs!$B$20+Inputs!$B$31*(1+$F2807)^1*Inputs!$B$21+Inputs!$B$22*(1+Inputs!$B$23)^1</f>
        <v>14818.446127784628</v>
      </c>
      <c r="S2807" s="36">
        <f>Inputs!$B$12*(1+$B2807)^2*$C2807+Inputs!$B$29*(1+$D2807)^2*Inputs!$B$19+Inputs!$B$30*(1+$E2807)^2*Inputs!$B$20+Inputs!$B$31*(1+$F2807)^2*Inputs!$B$21+Inputs!$B$22*(1+Inputs!$B$23)^2</f>
        <v>17330.464391694732</v>
      </c>
      <c r="T2807" s="36">
        <f>Inputs!$B$12*(1+$B2807)^3*$C2807+Inputs!$B$29*(1+$D2807)^3*Inputs!$B$19+Inputs!$B$30*(1+$E2807)^3*Inputs!$B$20+Inputs!$B$31*(1+$F2807)^3*Inputs!$B$21+Inputs!$B$22*(1+Inputs!$B$23)^3</f>
        <v>20670.42287190046</v>
      </c>
      <c r="U2807" s="36">
        <f>Inputs!$B$12*(1+$B2807)^4*$C2807+Inputs!$B$29*(1+$D2807)^4*Inputs!$B$19+Inputs!$B$30*(1+$E2807)^4*Inputs!$B$20+Inputs!$B$31*(1+$F2807)^4*Inputs!$B$21+Inputs!$B$22*(1+Inputs!$B$23)^4</f>
        <v>25127.136454432828</v>
      </c>
      <c r="V2807" s="35">
        <f>Inputs!$B$13/(Q2807*(1-$G2807))</f>
        <v>1.1841076303768314</v>
      </c>
      <c r="W2807" s="36">
        <f>Inputs!$B$13</f>
        <v>12660</v>
      </c>
      <c r="X2807" s="36">
        <f t="shared" si="433"/>
        <v>14314.573164932215</v>
      </c>
      <c r="Y2807" s="36">
        <f t="shared" si="434"/>
        <v>16501.447117315864</v>
      </c>
      <c r="Z2807" s="36">
        <f t="shared" si="435"/>
        <v>19395.707159412712</v>
      </c>
      <c r="AA2807" s="36">
        <f t="shared" si="436"/>
        <v>23230.004206564652</v>
      </c>
      <c r="AB2807" s="36">
        <f t="shared" si="437"/>
        <v>63464.708118082257</v>
      </c>
      <c r="AC2807" s="36">
        <f t="shared" si="438"/>
        <v>292492.41223769879</v>
      </c>
      <c r="AD2807" s="36">
        <f t="shared" si="439"/>
        <v>181872.68510417876</v>
      </c>
    </row>
    <row r="2808" spans="1:30" ht="14.25" customHeight="1" x14ac:dyDescent="0.25">
      <c r="A2808" s="16">
        <v>2792</v>
      </c>
      <c r="B2808" s="34">
        <v>0.46348387575050198</v>
      </c>
      <c r="C2808" s="34">
        <v>5.15929209161365E-2</v>
      </c>
      <c r="D2808" s="34">
        <v>1.1010820813871801E-2</v>
      </c>
      <c r="E2808" s="34">
        <v>6.6024960432081406E-2</v>
      </c>
      <c r="F2808" s="34">
        <v>4.7932702635805902E-3</v>
      </c>
      <c r="G2808" s="34">
        <v>0.191412734417576</v>
      </c>
      <c r="H2808" s="35">
        <v>1.02709754050536</v>
      </c>
      <c r="I2808" s="34">
        <v>9.1355473951622801E-2</v>
      </c>
      <c r="J2808" s="34">
        <v>3.32239818057102E-2</v>
      </c>
      <c r="K2808" s="36">
        <f>Inputs!$B$12*(1+$B2808)^4</f>
        <v>275234.59320177493</v>
      </c>
      <c r="L2808" s="36">
        <f t="shared" si="430"/>
        <v>19018.369464969062</v>
      </c>
      <c r="M2808" s="36">
        <f t="shared" si="431"/>
        <v>276541.85250524577</v>
      </c>
      <c r="N2808" s="37">
        <f>M2808/Inputs!$B$6</f>
        <v>421.5577019897039</v>
      </c>
      <c r="O2808" s="38">
        <f>IF(N2808&gt;Inputs!$B$4,1,0)</f>
        <v>1</v>
      </c>
      <c r="P2808" s="34">
        <f t="shared" si="432"/>
        <v>5.8131492145912601E-2</v>
      </c>
      <c r="Q2808" s="36">
        <f>Inputs!$B$12*(1+$B2808)^0*$C2808+Inputs!$B$29*(1+$D2808)^0*Inputs!$B$19+Inputs!$B$30*(1+$E2808)^0*Inputs!$B$20+Inputs!$B$31*(1+$F2808)^0*Inputs!$B$21+Inputs!$B$22*(1+Inputs!$B$23)^0</f>
        <v>11117.619282395113</v>
      </c>
      <c r="R2808" s="36">
        <f>Inputs!$B$12*(1+$B2808)^1*$C2808+Inputs!$B$29*(1+$D2808)^1*Inputs!$B$19+Inputs!$B$30*(1+$E2808)^1*Inputs!$B$20+Inputs!$B$31*(1+$F2808)^1*Inputs!$B$21+Inputs!$B$22*(1+Inputs!$B$23)^1</f>
        <v>12707.065926701209</v>
      </c>
      <c r="S2808" s="36">
        <f>Inputs!$B$12*(1+$B2808)^2*$C2808+Inputs!$B$29*(1+$D2808)^2*Inputs!$B$19+Inputs!$B$30*(1+$E2808)^2*Inputs!$B$20+Inputs!$B$31*(1+$F2808)^2*Inputs!$B$21+Inputs!$B$22*(1+Inputs!$B$23)^2</f>
        <v>14970.872511531972</v>
      </c>
      <c r="T2808" s="36">
        <f>Inputs!$B$12*(1+$B2808)^3*$C2808+Inputs!$B$29*(1+$D2808)^3*Inputs!$B$19+Inputs!$B$30*(1+$E2808)^3*Inputs!$B$20+Inputs!$B$31*(1+$F2808)^3*Inputs!$B$21+Inputs!$B$22*(1+Inputs!$B$23)^3</f>
        <v>18217.913318251551</v>
      </c>
      <c r="U2808" s="36">
        <f>Inputs!$B$12*(1+$B2808)^4*$C2808+Inputs!$B$29*(1+$D2808)^4*Inputs!$B$19+Inputs!$B$30*(1+$E2808)^4*Inputs!$B$20+Inputs!$B$31*(1+$F2808)^4*Inputs!$B$21+Inputs!$B$22*(1+Inputs!$B$23)^4</f>
        <v>22899.95840276661</v>
      </c>
      <c r="V2808" s="35">
        <f>Inputs!$B$13/(Q2808*(1-$G2808))</f>
        <v>1.4082994529113793</v>
      </c>
      <c r="W2808" s="36">
        <f>Inputs!$B$13</f>
        <v>12660</v>
      </c>
      <c r="X2808" s="36">
        <f t="shared" si="433"/>
        <v>13490.764697012726</v>
      </c>
      <c r="Y2808" s="36">
        <f t="shared" si="434"/>
        <v>14740.553089802368</v>
      </c>
      <c r="Z2808" s="36">
        <f t="shared" si="435"/>
        <v>16533.790107440524</v>
      </c>
      <c r="AA2808" s="36">
        <f t="shared" si="436"/>
        <v>19018.369464969062</v>
      </c>
      <c r="AB2808" s="36">
        <f t="shared" si="437"/>
        <v>58205.962044838925</v>
      </c>
      <c r="AC2808" s="36">
        <f t="shared" si="438"/>
        <v>338030.81085076084</v>
      </c>
      <c r="AD2808" s="36">
        <f t="shared" si="439"/>
        <v>218335.89046040687</v>
      </c>
    </row>
    <row r="2809" spans="1:30" ht="14.25" customHeight="1" x14ac:dyDescent="0.25">
      <c r="A2809" s="16">
        <v>2793</v>
      </c>
      <c r="B2809" s="34">
        <v>0.26168446440724902</v>
      </c>
      <c r="C2809" s="34">
        <v>8.5020402288498401E-2</v>
      </c>
      <c r="D2809" s="34">
        <v>2.5714255686465601E-2</v>
      </c>
      <c r="E2809" s="34">
        <v>4.6114840910372303E-2</v>
      </c>
      <c r="F2809" s="34">
        <v>7.13262613521611E-4</v>
      </c>
      <c r="G2809" s="34">
        <v>0.18465948945736699</v>
      </c>
      <c r="H2809" s="35">
        <v>1.10981821146573</v>
      </c>
      <c r="I2809" s="34">
        <v>0.104924391181481</v>
      </c>
      <c r="J2809" s="34">
        <v>2.54555805672309E-2</v>
      </c>
      <c r="K2809" s="36">
        <f>Inputs!$B$12*(1+$B2809)^4</f>
        <v>152038.74365523265</v>
      </c>
      <c r="L2809" s="36">
        <f t="shared" si="430"/>
        <v>19474.237539796148</v>
      </c>
      <c r="M2809" s="36">
        <f t="shared" si="431"/>
        <v>210132.26013084326</v>
      </c>
      <c r="N2809" s="37">
        <f>M2809/Inputs!$B$6</f>
        <v>320.32356727262692</v>
      </c>
      <c r="O2809" s="38">
        <f>IF(N2809&gt;Inputs!$B$4,1,0)</f>
        <v>0</v>
      </c>
      <c r="P2809" s="34">
        <f t="shared" si="432"/>
        <v>7.9468810614250096E-2</v>
      </c>
      <c r="Q2809" s="36">
        <f>Inputs!$B$12*(1+$B2809)^0*$C2809+Inputs!$B$29*(1+$D2809)^0*Inputs!$B$19+Inputs!$B$30*(1+$E2809)^0*Inputs!$B$20+Inputs!$B$31*(1+$F2809)^0*Inputs!$B$21+Inputs!$B$22*(1+Inputs!$B$23)^0</f>
        <v>13123.268164736826</v>
      </c>
      <c r="R2809" s="36">
        <f>Inputs!$B$12*(1+$B2809)^1*$C2809+Inputs!$B$29*(1+$D2809)^1*Inputs!$B$19+Inputs!$B$30*(1+$E2809)^1*Inputs!$B$20+Inputs!$B$31*(1+$F2809)^1*Inputs!$B$21+Inputs!$B$22*(1+Inputs!$B$23)^1</f>
        <v>14592.987244801578</v>
      </c>
      <c r="S2809" s="36">
        <f>Inputs!$B$12*(1+$B2809)^2*$C2809+Inputs!$B$29*(1+$D2809)^2*Inputs!$B$19+Inputs!$B$30*(1+$E2809)^2*Inputs!$B$20+Inputs!$B$31*(1+$F2809)^2*Inputs!$B$21+Inputs!$B$22*(1+Inputs!$B$23)^2</f>
        <v>16417.483741458534</v>
      </c>
      <c r="T2809" s="36">
        <f>Inputs!$B$12*(1+$B2809)^3*$C2809+Inputs!$B$29*(1+$D2809)^3*Inputs!$B$19+Inputs!$B$30*(1+$E2809)^3*Inputs!$B$20+Inputs!$B$31*(1+$F2809)^3*Inputs!$B$21+Inputs!$B$22*(1+Inputs!$B$23)^3</f>
        <v>18688.410879575495</v>
      </c>
      <c r="U2809" s="36">
        <f>Inputs!$B$12*(1+$B2809)^4*$C2809+Inputs!$B$29*(1+$D2809)^4*Inputs!$B$19+Inputs!$B$30*(1+$E2809)^4*Inputs!$B$20+Inputs!$B$31*(1+$F2809)^4*Inputs!$B$21+Inputs!$B$22*(1+Inputs!$B$23)^4</f>
        <v>21521.354192331655</v>
      </c>
      <c r="V2809" s="35">
        <f>Inputs!$B$13/(Q2809*(1-$G2809))</f>
        <v>1.1831850711081446</v>
      </c>
      <c r="W2809" s="36">
        <f>Inputs!$B$13</f>
        <v>12660</v>
      </c>
      <c r="X2809" s="36">
        <f t="shared" si="433"/>
        <v>13859.601738456657</v>
      </c>
      <c r="Y2809" s="36">
        <f t="shared" si="434"/>
        <v>15346.887043413193</v>
      </c>
      <c r="Z2809" s="36">
        <f t="shared" si="435"/>
        <v>17190.24489678011</v>
      </c>
      <c r="AA2809" s="36">
        <f t="shared" si="436"/>
        <v>19474.237539796148</v>
      </c>
      <c r="AB2809" s="36">
        <f t="shared" si="437"/>
        <v>57545.167112954208</v>
      </c>
      <c r="AC2809" s="36">
        <f t="shared" si="438"/>
        <v>251293.12252340256</v>
      </c>
      <c r="AD2809" s="36">
        <f t="shared" si="439"/>
        <v>152587.09301788907</v>
      </c>
    </row>
    <row r="2810" spans="1:30" ht="14.25" customHeight="1" x14ac:dyDescent="0.25">
      <c r="A2810" s="16">
        <v>2794</v>
      </c>
      <c r="B2810" s="34">
        <v>0.260512752843505</v>
      </c>
      <c r="C2810" s="34">
        <v>9.5375586037667506E-2</v>
      </c>
      <c r="D2810" s="34">
        <v>2.9175261506033501E-2</v>
      </c>
      <c r="E2810" s="34">
        <v>2.9220135114953898E-2</v>
      </c>
      <c r="F2810" s="34">
        <v>2.04786283432947E-2</v>
      </c>
      <c r="G2810" s="34">
        <v>0.165661938010261</v>
      </c>
      <c r="H2810" s="35">
        <v>1.09541136785739</v>
      </c>
      <c r="I2810" s="34">
        <v>0.102770041152943</v>
      </c>
      <c r="J2810" s="34">
        <v>2.6149527568007699E-2</v>
      </c>
      <c r="K2810" s="36">
        <f>Inputs!$B$12*(1+$B2810)^4</f>
        <v>151474.74354213077</v>
      </c>
      <c r="L2810" s="36">
        <f t="shared" si="430"/>
        <v>21267.666485579666</v>
      </c>
      <c r="M2810" s="36">
        <f t="shared" si="431"/>
        <v>235238.40010413114</v>
      </c>
      <c r="N2810" s="37">
        <f>M2810/Inputs!$B$6</f>
        <v>358.59512210995604</v>
      </c>
      <c r="O2810" s="38">
        <f>IF(N2810&gt;Inputs!$B$4,1,0)</f>
        <v>0</v>
      </c>
      <c r="P2810" s="34">
        <f t="shared" si="432"/>
        <v>7.6620513584935296E-2</v>
      </c>
      <c r="Q2810" s="36">
        <f>Inputs!$B$12*(1+$B2810)^0*$C2810+Inputs!$B$29*(1+$D2810)^0*Inputs!$B$19+Inputs!$B$30*(1+$E2810)^0*Inputs!$B$20+Inputs!$B$31*(1+$F2810)^0*Inputs!$B$21+Inputs!$B$22*(1+Inputs!$B$23)^0</f>
        <v>13744.57918968697</v>
      </c>
      <c r="R2810" s="36">
        <f>Inputs!$B$12*(1+$B2810)^1*$C2810+Inputs!$B$29*(1+$D2810)^1*Inputs!$B$19+Inputs!$B$30*(1+$E2810)^1*Inputs!$B$20+Inputs!$B$31*(1+$F2810)^1*Inputs!$B$21+Inputs!$B$22*(1+Inputs!$B$23)^1</f>
        <v>15428.386340369481</v>
      </c>
      <c r="S2810" s="36">
        <f>Inputs!$B$12*(1+$B2810)^2*$C2810+Inputs!$B$29*(1+$D2810)^2*Inputs!$B$19+Inputs!$B$30*(1+$E2810)^2*Inputs!$B$20+Inputs!$B$31*(1+$F2810)^2*Inputs!$B$21+Inputs!$B$22*(1+Inputs!$B$23)^2</f>
        <v>17505.338062966926</v>
      </c>
      <c r="T2810" s="36">
        <f>Inputs!$B$12*(1+$B2810)^3*$C2810+Inputs!$B$29*(1+$D2810)^3*Inputs!$B$19+Inputs!$B$30*(1+$E2810)^3*Inputs!$B$20+Inputs!$B$31*(1+$F2810)^3*Inputs!$B$21+Inputs!$B$22*(1+Inputs!$B$23)^3</f>
        <v>20076.731083897459</v>
      </c>
      <c r="U2810" s="36">
        <f>Inputs!$B$12*(1+$B2810)^4*$C2810+Inputs!$B$29*(1+$D2810)^4*Inputs!$B$19+Inputs!$B$30*(1+$E2810)^4*Inputs!$B$20+Inputs!$B$31*(1+$F2810)^4*Inputs!$B$21+Inputs!$B$22*(1+Inputs!$B$23)^4</f>
        <v>23270.222792984983</v>
      </c>
      <c r="V2810" s="35">
        <f>Inputs!$B$13/(Q2810*(1-$G2810))</f>
        <v>1.1039774475857076</v>
      </c>
      <c r="W2810" s="36">
        <f>Inputs!$B$13</f>
        <v>12660</v>
      </c>
      <c r="X2810" s="36">
        <f t="shared" si="433"/>
        <v>14183.371915024629</v>
      </c>
      <c r="Y2810" s="36">
        <f t="shared" si="434"/>
        <v>16061.44352907897</v>
      </c>
      <c r="Z2810" s="36">
        <f t="shared" si="435"/>
        <v>18384.867953505782</v>
      </c>
      <c r="AA2810" s="36">
        <f t="shared" si="436"/>
        <v>21267.666485579666</v>
      </c>
      <c r="AB2810" s="36">
        <f t="shared" si="437"/>
        <v>60591.598648950749</v>
      </c>
      <c r="AC2810" s="36">
        <f t="shared" si="438"/>
        <v>284829.80465093622</v>
      </c>
      <c r="AD2810" s="36">
        <f t="shared" si="439"/>
        <v>174646.80145518039</v>
      </c>
    </row>
    <row r="2811" spans="1:30" ht="14.25" customHeight="1" x14ac:dyDescent="0.25">
      <c r="A2811" s="16">
        <v>2795</v>
      </c>
      <c r="B2811" s="34">
        <v>0.29573104890003699</v>
      </c>
      <c r="C2811" s="34">
        <v>6.49251734766991E-2</v>
      </c>
      <c r="D2811" s="34">
        <v>2.0981912901559398E-2</v>
      </c>
      <c r="E2811" s="34">
        <v>4.48296976901882E-2</v>
      </c>
      <c r="F2811" s="34">
        <v>1.68249102620221E-2</v>
      </c>
      <c r="G2811" s="34">
        <v>0.18535358489423601</v>
      </c>
      <c r="H2811" s="35">
        <v>1.1435992568786499</v>
      </c>
      <c r="I2811" s="34">
        <v>9.8115416704644395E-2</v>
      </c>
      <c r="J2811" s="34">
        <v>1.8010784465398302E-2</v>
      </c>
      <c r="K2811" s="36">
        <f>Inputs!$B$12*(1+$B2811)^4</f>
        <v>169126.13065845729</v>
      </c>
      <c r="L2811" s="36">
        <f t="shared" si="430"/>
        <v>18439.188206746545</v>
      </c>
      <c r="M2811" s="36">
        <f t="shared" si="431"/>
        <v>203732.60200346887</v>
      </c>
      <c r="N2811" s="37">
        <f>M2811/Inputs!$B$6</f>
        <v>310.56799085894647</v>
      </c>
      <c r="O2811" s="38">
        <f>IF(N2811&gt;Inputs!$B$4,1,0)</f>
        <v>0</v>
      </c>
      <c r="P2811" s="34">
        <f t="shared" si="432"/>
        <v>8.010463223924609E-2</v>
      </c>
      <c r="Q2811" s="36">
        <f>Inputs!$B$12*(1+$B2811)^0*$C2811+Inputs!$B$29*(1+$D2811)^0*Inputs!$B$19+Inputs!$B$30*(1+$E2811)^0*Inputs!$B$20+Inputs!$B$31*(1+$F2811)^0*Inputs!$B$21+Inputs!$B$22*(1+Inputs!$B$23)^0</f>
        <v>11917.554436028866</v>
      </c>
      <c r="R2811" s="36">
        <f>Inputs!$B$12*(1+$B2811)^1*$C2811+Inputs!$B$29*(1+$D2811)^1*Inputs!$B$19+Inputs!$B$30*(1+$E2811)^1*Inputs!$B$20+Inputs!$B$31*(1+$F2811)^1*Inputs!$B$21+Inputs!$B$22*(1+Inputs!$B$23)^1</f>
        <v>13258.259160695641</v>
      </c>
      <c r="S2811" s="36">
        <f>Inputs!$B$12*(1+$B2811)^2*$C2811+Inputs!$B$29*(1+$D2811)^2*Inputs!$B$19+Inputs!$B$30*(1+$E2811)^2*Inputs!$B$20+Inputs!$B$31*(1+$F2811)^2*Inputs!$B$21+Inputs!$B$22*(1+Inputs!$B$23)^2</f>
        <v>14945.357721234632</v>
      </c>
      <c r="T2811" s="36">
        <f>Inputs!$B$12*(1+$B2811)^3*$C2811+Inputs!$B$29*(1+$D2811)^3*Inputs!$B$19+Inputs!$B$30*(1+$E2811)^3*Inputs!$B$20+Inputs!$B$31*(1+$F2811)^3*Inputs!$B$21+Inputs!$B$22*(1+Inputs!$B$23)^3</f>
        <v>17079.818487381293</v>
      </c>
      <c r="U2811" s="36">
        <f>Inputs!$B$12*(1+$B2811)^4*$C2811+Inputs!$B$29*(1+$D2811)^4*Inputs!$B$19+Inputs!$B$30*(1+$E2811)^4*Inputs!$B$20+Inputs!$B$31*(1+$F2811)^4*Inputs!$B$21+Inputs!$B$22*(1+Inputs!$B$23)^4</f>
        <v>19792.414700832771</v>
      </c>
      <c r="V2811" s="35">
        <f>Inputs!$B$13/(Q2811*(1-$G2811))</f>
        <v>1.3039994572258946</v>
      </c>
      <c r="W2811" s="36">
        <f>Inputs!$B$13</f>
        <v>12660</v>
      </c>
      <c r="X2811" s="36">
        <f t="shared" si="433"/>
        <v>13651.116243198283</v>
      </c>
      <c r="Y2811" s="36">
        <f t="shared" si="434"/>
        <v>14899.980013830624</v>
      </c>
      <c r="Z2811" s="36">
        <f t="shared" si="435"/>
        <v>16470.007428498415</v>
      </c>
      <c r="AA2811" s="36">
        <f t="shared" si="436"/>
        <v>18439.188206746545</v>
      </c>
      <c r="AB2811" s="36">
        <f t="shared" si="437"/>
        <v>56976.353565312369</v>
      </c>
      <c r="AC2811" s="36">
        <f t="shared" si="438"/>
        <v>234334.66862679695</v>
      </c>
      <c r="AD2811" s="36">
        <f t="shared" si="439"/>
        <v>146756.2484381565</v>
      </c>
    </row>
    <row r="2812" spans="1:30" ht="14.25" customHeight="1" x14ac:dyDescent="0.25">
      <c r="A2812" s="16">
        <v>2796</v>
      </c>
      <c r="B2812" s="34">
        <v>0.31913157879084397</v>
      </c>
      <c r="C2812" s="34">
        <v>7.9555884747248298E-2</v>
      </c>
      <c r="D2812" s="34">
        <v>2.5088234505025599E-2</v>
      </c>
      <c r="E2812" s="34">
        <v>4.9410675598231701E-2</v>
      </c>
      <c r="F2812" s="34">
        <v>4.2894637557459201E-3</v>
      </c>
      <c r="G2812" s="34">
        <v>0.20715205246485299</v>
      </c>
      <c r="H2812" s="35">
        <v>1.1781915007724999</v>
      </c>
      <c r="I2812" s="34">
        <v>0.10360833562004</v>
      </c>
      <c r="J2812" s="34">
        <v>1.6536450081020101E-2</v>
      </c>
      <c r="K2812" s="36">
        <f>Inputs!$B$12*(1+$B2812)^4</f>
        <v>181678.57660910542</v>
      </c>
      <c r="L2812" s="36">
        <f t="shared" si="430"/>
        <v>21618.27185177703</v>
      </c>
      <c r="M2812" s="36">
        <f t="shared" si="431"/>
        <v>214793.23836411914</v>
      </c>
      <c r="N2812" s="37">
        <f>M2812/Inputs!$B$6</f>
        <v>327.42871701847429</v>
      </c>
      <c r="O2812" s="38">
        <f>IF(N2812&gt;Inputs!$B$4,1,0)</f>
        <v>0</v>
      </c>
      <c r="P2812" s="34">
        <f t="shared" si="432"/>
        <v>8.70718855390199E-2</v>
      </c>
      <c r="Q2812" s="36">
        <f>Inputs!$B$12*(1+$B2812)^0*$C2812+Inputs!$B$29*(1+$D2812)^0*Inputs!$B$19+Inputs!$B$30*(1+$E2812)^0*Inputs!$B$20+Inputs!$B$31*(1+$F2812)^0*Inputs!$B$21+Inputs!$B$22*(1+Inputs!$B$23)^0</f>
        <v>12795.39711226182</v>
      </c>
      <c r="R2812" s="36">
        <f>Inputs!$B$12*(1+$B2812)^1*$C2812+Inputs!$B$29*(1+$D2812)^1*Inputs!$B$19+Inputs!$B$30*(1+$E2812)^1*Inputs!$B$20+Inputs!$B$31*(1+$F2812)^1*Inputs!$B$21+Inputs!$B$22*(1+Inputs!$B$23)^1</f>
        <v>14475.88034666744</v>
      </c>
      <c r="S2812" s="36">
        <f>Inputs!$B$12*(1+$B2812)^2*$C2812+Inputs!$B$29*(1+$D2812)^2*Inputs!$B$19+Inputs!$B$30*(1+$E2812)^2*Inputs!$B$20+Inputs!$B$31*(1+$F2812)^2*Inputs!$B$21+Inputs!$B$22*(1+Inputs!$B$23)^2</f>
        <v>16648.723638513657</v>
      </c>
      <c r="T2812" s="36">
        <f>Inputs!$B$12*(1+$B2812)^3*$C2812+Inputs!$B$29*(1+$D2812)^3*Inputs!$B$19+Inputs!$B$30*(1+$E2812)^3*Inputs!$B$20+Inputs!$B$31*(1+$F2812)^3*Inputs!$B$21+Inputs!$B$22*(1+Inputs!$B$23)^3</f>
        <v>19469.36341553551</v>
      </c>
      <c r="U2812" s="36">
        <f>Inputs!$B$12*(1+$B2812)^4*$C2812+Inputs!$B$29*(1+$D2812)^4*Inputs!$B$19+Inputs!$B$30*(1+$E2812)^4*Inputs!$B$20+Inputs!$B$31*(1+$F2812)^4*Inputs!$B$21+Inputs!$B$22*(1+Inputs!$B$23)^4</f>
        <v>23142.761625917308</v>
      </c>
      <c r="V2812" s="35">
        <f>Inputs!$B$13/(Q2812*(1-$G2812))</f>
        <v>1.2479294403083754</v>
      </c>
      <c r="W2812" s="36">
        <f>Inputs!$B$13</f>
        <v>12660</v>
      </c>
      <c r="X2812" s="36">
        <f t="shared" si="433"/>
        <v>14122.602275141118</v>
      </c>
      <c r="Y2812" s="36">
        <f t="shared" si="434"/>
        <v>16012.284627278577</v>
      </c>
      <c r="Z2812" s="36">
        <f t="shared" si="435"/>
        <v>18455.975432318188</v>
      </c>
      <c r="AA2812" s="36">
        <f t="shared" si="436"/>
        <v>21618.27185177703</v>
      </c>
      <c r="AB2812" s="36">
        <f t="shared" si="437"/>
        <v>60626.345314028571</v>
      </c>
      <c r="AC2812" s="36">
        <f t="shared" si="438"/>
        <v>252386.41829162836</v>
      </c>
      <c r="AD2812" s="36">
        <f t="shared" si="439"/>
        <v>154166.89305009056</v>
      </c>
    </row>
    <row r="2813" spans="1:30" ht="14.25" customHeight="1" x14ac:dyDescent="0.25">
      <c r="A2813" s="16">
        <v>2797</v>
      </c>
      <c r="B2813" s="34">
        <v>0.40969743494895999</v>
      </c>
      <c r="C2813" s="34">
        <v>7.5483446541486393E-2</v>
      </c>
      <c r="D2813" s="34">
        <v>3.3567932975960102E-3</v>
      </c>
      <c r="E2813" s="34">
        <v>3.3921267299040402E-2</v>
      </c>
      <c r="F2813" s="34">
        <v>3.2974956171327598E-2</v>
      </c>
      <c r="G2813" s="34">
        <v>0.182633978699904</v>
      </c>
      <c r="H2813" s="35">
        <v>0.94333533809419701</v>
      </c>
      <c r="I2813" s="34">
        <v>0.107812969208136</v>
      </c>
      <c r="J2813" s="34">
        <v>2.00265975879808E-2</v>
      </c>
      <c r="K2813" s="36">
        <f>Inputs!$B$12*(1+$B2813)^4</f>
        <v>236949.00450209921</v>
      </c>
      <c r="L2813" s="36">
        <f t="shared" si="430"/>
        <v>20546.411344940381</v>
      </c>
      <c r="M2813" s="36">
        <f t="shared" si="431"/>
        <v>201200.14927747165</v>
      </c>
      <c r="N2813" s="37">
        <f>M2813/Inputs!$B$6</f>
        <v>306.70754463029215</v>
      </c>
      <c r="O2813" s="38">
        <f>IF(N2813&gt;Inputs!$B$4,1,0)</f>
        <v>0</v>
      </c>
      <c r="P2813" s="34">
        <f t="shared" si="432"/>
        <v>8.7786371620155207E-2</v>
      </c>
      <c r="Q2813" s="36">
        <f>Inputs!$B$12*(1+$B2813)^0*$C2813+Inputs!$B$29*(1+$D2813)^0*Inputs!$B$19+Inputs!$B$30*(1+$E2813)^0*Inputs!$B$20+Inputs!$B$31*(1+$F2813)^0*Inputs!$B$21+Inputs!$B$22*(1+Inputs!$B$23)^0</f>
        <v>12551.050819916105</v>
      </c>
      <c r="R2813" s="36">
        <f>Inputs!$B$12*(1+$B2813)^1*$C2813+Inputs!$B$29*(1+$D2813)^1*Inputs!$B$19+Inputs!$B$30*(1+$E2813)^1*Inputs!$B$20+Inputs!$B$31*(1+$F2813)^1*Inputs!$B$21+Inputs!$B$22*(1+Inputs!$B$23)^1</f>
        <v>14582.612997766104</v>
      </c>
      <c r="S2813" s="36">
        <f>Inputs!$B$12*(1+$B2813)^2*$C2813+Inputs!$B$29*(1+$D2813)^2*Inputs!$B$19+Inputs!$B$30*(1+$E2813)^2*Inputs!$B$20+Inputs!$B$31*(1+$F2813)^2*Inputs!$B$21+Inputs!$B$22*(1+Inputs!$B$23)^2</f>
        <v>17380.140750511939</v>
      </c>
      <c r="T2813" s="36">
        <f>Inputs!$B$12*(1+$B2813)^3*$C2813+Inputs!$B$29*(1+$D2813)^3*Inputs!$B$19+Inputs!$B$30*(1+$E2813)^3*Inputs!$B$20+Inputs!$B$31*(1+$F2813)^3*Inputs!$B$21+Inputs!$B$22*(1+Inputs!$B$23)^3</f>
        <v>21255.285031240972</v>
      </c>
      <c r="U2813" s="36">
        <f>Inputs!$B$12*(1+$B2813)^4*$C2813+Inputs!$B$29*(1+$D2813)^4*Inputs!$B$19+Inputs!$B$30*(1+$E2813)^4*Inputs!$B$20+Inputs!$B$31*(1+$F2813)^4*Inputs!$B$21+Inputs!$B$22*(1+Inputs!$B$23)^4</f>
        <v>26647.305140381981</v>
      </c>
      <c r="V2813" s="35">
        <f>Inputs!$B$13/(Q2813*(1-$G2813))</f>
        <v>1.2340621661044793</v>
      </c>
      <c r="W2813" s="36">
        <f>Inputs!$B$13</f>
        <v>12660</v>
      </c>
      <c r="X2813" s="36">
        <f t="shared" si="433"/>
        <v>13842.879695579568</v>
      </c>
      <c r="Y2813" s="36">
        <f t="shared" si="434"/>
        <v>15465.985334380051</v>
      </c>
      <c r="Z2813" s="36">
        <f t="shared" si="435"/>
        <v>17651.617452099981</v>
      </c>
      <c r="AA2813" s="36">
        <f t="shared" si="436"/>
        <v>20546.411344940381</v>
      </c>
      <c r="AB2813" s="36">
        <f t="shared" si="437"/>
        <v>58117.112170625318</v>
      </c>
      <c r="AC2813" s="36">
        <f t="shared" si="438"/>
        <v>238737.35376039651</v>
      </c>
      <c r="AD2813" s="36">
        <f t="shared" si="439"/>
        <v>143083.03710684634</v>
      </c>
    </row>
    <row r="2814" spans="1:30" ht="14.25" customHeight="1" x14ac:dyDescent="0.25">
      <c r="A2814" s="16">
        <v>2798</v>
      </c>
      <c r="B2814" s="34">
        <v>0.35956887364895901</v>
      </c>
      <c r="C2814" s="34">
        <v>7.8373086635627504E-2</v>
      </c>
      <c r="D2814" s="34">
        <v>2.51387994436988E-2</v>
      </c>
      <c r="E2814" s="34">
        <v>7.1305412600469797E-2</v>
      </c>
      <c r="F2814" s="34">
        <v>2.3133121097132201E-2</v>
      </c>
      <c r="G2814" s="34">
        <v>0.16895863281428899</v>
      </c>
      <c r="H2814" s="35">
        <v>1.0403074532040799</v>
      </c>
      <c r="I2814" s="34">
        <v>0.100813525471477</v>
      </c>
      <c r="J2814" s="34">
        <v>2.3842840423249301E-2</v>
      </c>
      <c r="K2814" s="36">
        <f>Inputs!$B$12*(1+$B2814)^4</f>
        <v>205001.05828849884</v>
      </c>
      <c r="L2814" s="36">
        <f t="shared" si="430"/>
        <v>21935.901488187999</v>
      </c>
      <c r="M2814" s="36">
        <f t="shared" si="431"/>
        <v>242030.60204047541</v>
      </c>
      <c r="N2814" s="37">
        <f>M2814/Inputs!$B$6</f>
        <v>368.94908847633445</v>
      </c>
      <c r="O2814" s="38">
        <f>IF(N2814&gt;Inputs!$B$4,1,0)</f>
        <v>0</v>
      </c>
      <c r="P2814" s="34">
        <f t="shared" si="432"/>
        <v>7.6970685048227697E-2</v>
      </c>
      <c r="Q2814" s="36">
        <f>Inputs!$B$12*(1+$B2814)^0*$C2814+Inputs!$B$29*(1+$D2814)^0*Inputs!$B$19+Inputs!$B$30*(1+$E2814)^0*Inputs!$B$20+Inputs!$B$31*(1+$F2814)^0*Inputs!$B$21+Inputs!$B$22*(1+Inputs!$B$23)^0</f>
        <v>12724.429225564571</v>
      </c>
      <c r="R2814" s="36">
        <f>Inputs!$B$12*(1+$B2814)^1*$C2814+Inputs!$B$29*(1+$D2814)^1*Inputs!$B$19+Inputs!$B$30*(1+$E2814)^1*Inputs!$B$20+Inputs!$B$31*(1+$F2814)^1*Inputs!$B$21+Inputs!$B$22*(1+Inputs!$B$23)^1</f>
        <v>14712.585428680977</v>
      </c>
      <c r="S2814" s="36">
        <f>Inputs!$B$12*(1+$B2814)^2*$C2814+Inputs!$B$29*(1+$D2814)^2*Inputs!$B$19+Inputs!$B$30*(1+$E2814)^2*Inputs!$B$20+Inputs!$B$31*(1+$F2814)^2*Inputs!$B$21+Inputs!$B$22*(1+Inputs!$B$23)^2</f>
        <v>17323.905298344143</v>
      </c>
      <c r="T2814" s="36">
        <f>Inputs!$B$12*(1+$B2814)^3*$C2814+Inputs!$B$29*(1+$D2814)^3*Inputs!$B$19+Inputs!$B$30*(1+$E2814)^3*Inputs!$B$20+Inputs!$B$31*(1+$F2814)^3*Inputs!$B$21+Inputs!$B$22*(1+Inputs!$B$23)^3</f>
        <v>20777.952326108913</v>
      </c>
      <c r="U2814" s="36">
        <f>Inputs!$B$12*(1+$B2814)^4*$C2814+Inputs!$B$29*(1+$D2814)^4*Inputs!$B$19+Inputs!$B$30*(1+$E2814)^4*Inputs!$B$20+Inputs!$B$31*(1+$F2814)^4*Inputs!$B$21+Inputs!$B$22*(1+Inputs!$B$23)^4</f>
        <v>25372.959992601682</v>
      </c>
      <c r="V2814" s="35">
        <f>Inputs!$B$13/(Q2814*(1-$G2814))</f>
        <v>1.1972166630093768</v>
      </c>
      <c r="W2814" s="36">
        <f>Inputs!$B$13</f>
        <v>12660</v>
      </c>
      <c r="X2814" s="36">
        <f t="shared" si="433"/>
        <v>14158.466226807785</v>
      </c>
      <c r="Y2814" s="36">
        <f t="shared" si="434"/>
        <v>16106.685274136376</v>
      </c>
      <c r="Z2814" s="36">
        <f t="shared" si="435"/>
        <v>18640.691409773688</v>
      </c>
      <c r="AA2814" s="36">
        <f t="shared" si="436"/>
        <v>21935.901488187999</v>
      </c>
      <c r="AB2814" s="36">
        <f t="shared" si="437"/>
        <v>61523.352872891352</v>
      </c>
      <c r="AC2814" s="36">
        <f t="shared" si="438"/>
        <v>291785.31635568594</v>
      </c>
      <c r="AD2814" s="36">
        <f t="shared" si="439"/>
        <v>180507.24916758406</v>
      </c>
    </row>
    <row r="2815" spans="1:30" ht="14.25" customHeight="1" x14ac:dyDescent="0.25">
      <c r="A2815" s="16">
        <v>2799</v>
      </c>
      <c r="B2815" s="34">
        <v>0.29565684203570702</v>
      </c>
      <c r="C2815" s="34">
        <v>6.8953324041491196E-2</v>
      </c>
      <c r="D2815" s="34">
        <v>1.46461053763629E-2</v>
      </c>
      <c r="E2815" s="34">
        <v>3.1945047909424901E-2</v>
      </c>
      <c r="F2815" s="34">
        <v>-3.6817663968726501E-3</v>
      </c>
      <c r="G2815" s="34">
        <v>0.188915107129595</v>
      </c>
      <c r="H2815" s="35">
        <v>1.09905550361973</v>
      </c>
      <c r="I2815" s="34">
        <v>9.8167298562772204E-2</v>
      </c>
      <c r="J2815" s="34">
        <v>3.1676574720793702E-2</v>
      </c>
      <c r="K2815" s="36">
        <f>Inputs!$B$12*(1+$B2815)^4</f>
        <v>169087.39039135035</v>
      </c>
      <c r="L2815" s="36">
        <f t="shared" si="430"/>
        <v>17704.129923827637</v>
      </c>
      <c r="M2815" s="36">
        <f t="shared" si="431"/>
        <v>227721.27307483475</v>
      </c>
      <c r="N2815" s="37">
        <f>M2815/Inputs!$B$6</f>
        <v>347.13608700432127</v>
      </c>
      <c r="O2815" s="38">
        <f>IF(N2815&gt;Inputs!$B$4,1,0)</f>
        <v>0</v>
      </c>
      <c r="P2815" s="34">
        <f t="shared" si="432"/>
        <v>6.6490723841978502E-2</v>
      </c>
      <c r="Q2815" s="36">
        <f>Inputs!$B$12*(1+$B2815)^0*$C2815+Inputs!$B$29*(1+$D2815)^0*Inputs!$B$19+Inputs!$B$30*(1+$E2815)^0*Inputs!$B$20+Inputs!$B$31*(1+$F2815)^0*Inputs!$B$21+Inputs!$B$22*(1+Inputs!$B$23)^0</f>
        <v>12159.243469916393</v>
      </c>
      <c r="R2815" s="36">
        <f>Inputs!$B$12*(1+$B2815)^1*$C2815+Inputs!$B$29*(1+$D2815)^1*Inputs!$B$19+Inputs!$B$30*(1+$E2815)^1*Inputs!$B$20+Inputs!$B$31*(1+$F2815)^1*Inputs!$B$21+Inputs!$B$22*(1+Inputs!$B$23)^1</f>
        <v>13425.326014281611</v>
      </c>
      <c r="S2815" s="36">
        <f>Inputs!$B$12*(1+$B2815)^2*$C2815+Inputs!$B$29*(1+$D2815)^2*Inputs!$B$19+Inputs!$B$30*(1+$E2815)^2*Inputs!$B$20+Inputs!$B$31*(1+$F2815)^2*Inputs!$B$21+Inputs!$B$22*(1+Inputs!$B$23)^2</f>
        <v>15054.313976426885</v>
      </c>
      <c r="T2815" s="36">
        <f>Inputs!$B$12*(1+$B2815)^3*$C2815+Inputs!$B$29*(1+$D2815)^3*Inputs!$B$19+Inputs!$B$30*(1+$E2815)^3*Inputs!$B$20+Inputs!$B$31*(1+$F2815)^3*Inputs!$B$21+Inputs!$B$22*(1+Inputs!$B$23)^3</f>
        <v>17153.160014036162</v>
      </c>
      <c r="U2815" s="36">
        <f>Inputs!$B$12*(1+$B2815)^4*$C2815+Inputs!$B$29*(1+$D2815)^4*Inputs!$B$19+Inputs!$B$30*(1+$E2815)^4*Inputs!$B$20+Inputs!$B$31*(1+$F2815)^4*Inputs!$B$21+Inputs!$B$22*(1+Inputs!$B$23)^4</f>
        <v>19860.430141345165</v>
      </c>
      <c r="V2815" s="35">
        <f>Inputs!$B$13/(Q2815*(1-$G2815))</f>
        <v>1.2836920118324329</v>
      </c>
      <c r="W2815" s="36">
        <f>Inputs!$B$13</f>
        <v>12660</v>
      </c>
      <c r="X2815" s="36">
        <f t="shared" si="433"/>
        <v>13475.593486117192</v>
      </c>
      <c r="Y2815" s="36">
        <f t="shared" si="434"/>
        <v>14547.062730739133</v>
      </c>
      <c r="Z2815" s="36">
        <f t="shared" si="435"/>
        <v>15932.992035966745</v>
      </c>
      <c r="AA2815" s="36">
        <f t="shared" si="436"/>
        <v>17704.129923827637</v>
      </c>
      <c r="AB2815" s="36">
        <f t="shared" si="437"/>
        <v>55726.772254869495</v>
      </c>
      <c r="AC2815" s="36">
        <f t="shared" si="438"/>
        <v>274699.01157392649</v>
      </c>
      <c r="AD2815" s="36">
        <f t="shared" si="439"/>
        <v>171994.50081996527</v>
      </c>
    </row>
    <row r="2816" spans="1:30" ht="14.25" customHeight="1" x14ac:dyDescent="0.25">
      <c r="A2816" s="16">
        <v>2800</v>
      </c>
      <c r="B2816" s="34">
        <v>0.34151820017260698</v>
      </c>
      <c r="C2816" s="34">
        <v>7.0514070000292597E-2</v>
      </c>
      <c r="D2816" s="34">
        <v>1.5201712438834E-2</v>
      </c>
      <c r="E2816" s="34">
        <v>6.4245224877736498E-2</v>
      </c>
      <c r="F2816" s="34">
        <v>-1.52344274330051E-3</v>
      </c>
      <c r="G2816" s="34">
        <v>0.213193566100839</v>
      </c>
      <c r="H2816" s="35">
        <v>1.11079515353698</v>
      </c>
      <c r="I2816" s="34">
        <v>9.5629219091025106E-2</v>
      </c>
      <c r="J2816" s="34">
        <v>2.7624657281862201E-2</v>
      </c>
      <c r="K2816" s="36">
        <f>Inputs!$B$12*(1+$B2816)^4</f>
        <v>194328.96007242668</v>
      </c>
      <c r="L2816" s="36">
        <f t="shared" si="430"/>
        <v>19510.78779355155</v>
      </c>
      <c r="M2816" s="36">
        <f t="shared" si="431"/>
        <v>245488.71186819157</v>
      </c>
      <c r="N2816" s="37">
        <f>M2816/Inputs!$B$6</f>
        <v>374.22059736004815</v>
      </c>
      <c r="O2816" s="38">
        <f>IF(N2816&gt;Inputs!$B$4,1,0)</f>
        <v>0</v>
      </c>
      <c r="P2816" s="34">
        <f t="shared" si="432"/>
        <v>6.8004561809162908E-2</v>
      </c>
      <c r="Q2816" s="36">
        <f>Inputs!$B$12*(1+$B2816)^0*$C2816+Inputs!$B$29*(1+$D2816)^0*Inputs!$B$19+Inputs!$B$30*(1+$E2816)^0*Inputs!$B$20+Inputs!$B$31*(1+$F2816)^0*Inputs!$B$21+Inputs!$B$22*(1+Inputs!$B$23)^0</f>
        <v>12252.888227444477</v>
      </c>
      <c r="R2816" s="36">
        <f>Inputs!$B$12*(1+$B2816)^1*$C2816+Inputs!$B$29*(1+$D2816)^1*Inputs!$B$19+Inputs!$B$30*(1+$E2816)^1*Inputs!$B$20+Inputs!$B$31*(1+$F2816)^1*Inputs!$B$21+Inputs!$B$22*(1+Inputs!$B$23)^1</f>
        <v>13833.346402663019</v>
      </c>
      <c r="S2816" s="36">
        <f>Inputs!$B$12*(1+$B2816)^2*$C2816+Inputs!$B$29*(1+$D2816)^2*Inputs!$B$19+Inputs!$B$30*(1+$E2816)^2*Inputs!$B$20+Inputs!$B$31*(1+$F2816)^2*Inputs!$B$21+Inputs!$B$22*(1+Inputs!$B$23)^2</f>
        <v>15916.331722855837</v>
      </c>
      <c r="T2816" s="36">
        <f>Inputs!$B$12*(1+$B2816)^3*$C2816+Inputs!$B$29*(1+$D2816)^3*Inputs!$B$19+Inputs!$B$30*(1+$E2816)^3*Inputs!$B$20+Inputs!$B$31*(1+$F2816)^3*Inputs!$B$21+Inputs!$B$22*(1+Inputs!$B$23)^3</f>
        <v>18670.985968540481</v>
      </c>
      <c r="U2816" s="36">
        <f>Inputs!$B$12*(1+$B2816)^4*$C2816+Inputs!$B$29*(1+$D2816)^4*Inputs!$B$19+Inputs!$B$30*(1+$E2816)^4*Inputs!$B$20+Inputs!$B$31*(1+$F2816)^4*Inputs!$B$21+Inputs!$B$22*(1+Inputs!$B$23)^4</f>
        <v>22324.046917382791</v>
      </c>
      <c r="V2816" s="35">
        <f>Inputs!$B$13/(Q2816*(1-$G2816))</f>
        <v>1.313189287486757</v>
      </c>
      <c r="W2816" s="36">
        <f>Inputs!$B$13</f>
        <v>12660</v>
      </c>
      <c r="X2816" s="36">
        <f t="shared" si="433"/>
        <v>13742.247295952808</v>
      </c>
      <c r="Y2816" s="36">
        <f t="shared" si="434"/>
        <v>15177.866087691365</v>
      </c>
      <c r="Z2816" s="36">
        <f t="shared" si="435"/>
        <v>17061.398081433028</v>
      </c>
      <c r="AA2816" s="36">
        <f t="shared" si="436"/>
        <v>19510.78779355155</v>
      </c>
      <c r="AB2816" s="36">
        <f t="shared" si="437"/>
        <v>58741.878619789342</v>
      </c>
      <c r="AC2816" s="36">
        <f t="shared" si="438"/>
        <v>294829.73033356201</v>
      </c>
      <c r="AD2816" s="36">
        <f t="shared" si="439"/>
        <v>186746.83324840222</v>
      </c>
    </row>
    <row r="2817" spans="1:30" ht="14.25" customHeight="1" x14ac:dyDescent="0.25">
      <c r="A2817" s="16">
        <v>2801</v>
      </c>
      <c r="B2817" s="34">
        <v>0.47843023274218299</v>
      </c>
      <c r="C2817" s="34">
        <v>8.3235611147197602E-2</v>
      </c>
      <c r="D2817" s="34">
        <v>2.8479774591815099E-3</v>
      </c>
      <c r="E2817" s="34">
        <v>3.9881090856957499E-2</v>
      </c>
      <c r="F2817" s="34">
        <v>1.38008935212329E-2</v>
      </c>
      <c r="G2817" s="34">
        <v>0.16667888084417301</v>
      </c>
      <c r="H2817" s="35">
        <v>0.96106095342658604</v>
      </c>
      <c r="I2817" s="34">
        <v>0.101638532581868</v>
      </c>
      <c r="J2817" s="34">
        <v>3.4607240491530203E-2</v>
      </c>
      <c r="K2817" s="36">
        <f>Inputs!$B$12*(1+$B2817)^4</f>
        <v>286651.74518708099</v>
      </c>
      <c r="L2817" s="36">
        <f t="shared" si="430"/>
        <v>25876.296397954109</v>
      </c>
      <c r="M2817" s="36">
        <f t="shared" si="431"/>
        <v>312195.46289338288</v>
      </c>
      <c r="N2817" s="37">
        <f>M2817/Inputs!$B$6</f>
        <v>475.90771782527878</v>
      </c>
      <c r="O2817" s="38">
        <f>IF(N2817&gt;Inputs!$B$4,1,0)</f>
        <v>1</v>
      </c>
      <c r="P2817" s="34">
        <f t="shared" si="432"/>
        <v>6.7031292090337799E-2</v>
      </c>
      <c r="Q2817" s="36">
        <f>Inputs!$B$12*(1+$B2817)^0*$C2817+Inputs!$B$29*(1+$D2817)^0*Inputs!$B$19+Inputs!$B$30*(1+$E2817)^0*Inputs!$B$20+Inputs!$B$31*(1+$F2817)^0*Inputs!$B$21+Inputs!$B$22*(1+Inputs!$B$23)^0</f>
        <v>13016.180696258776</v>
      </c>
      <c r="R2817" s="36">
        <f>Inputs!$B$12*(1+$B2817)^1*$C2817+Inputs!$B$29*(1+$D2817)^1*Inputs!$B$19+Inputs!$B$30*(1+$E2817)^1*Inputs!$B$20+Inputs!$B$31*(1+$F2817)^1*Inputs!$B$21+Inputs!$B$22*(1+Inputs!$B$23)^1</f>
        <v>15508.317866469493</v>
      </c>
      <c r="S2817" s="36">
        <f>Inputs!$B$12*(1+$B2817)^2*$C2817+Inputs!$B$29*(1+$D2817)^2*Inputs!$B$19+Inputs!$B$30*(1+$E2817)^2*Inputs!$B$20+Inputs!$B$31*(1+$F2817)^2*Inputs!$B$21+Inputs!$B$22*(1+Inputs!$B$23)^2</f>
        <v>19146.399345355752</v>
      </c>
      <c r="T2817" s="36">
        <f>Inputs!$B$12*(1+$B2817)^3*$C2817+Inputs!$B$29*(1+$D2817)^3*Inputs!$B$19+Inputs!$B$30*(1+$E2817)^3*Inputs!$B$20+Inputs!$B$31*(1+$F2817)^3*Inputs!$B$21+Inputs!$B$22*(1+Inputs!$B$23)^3</f>
        <v>24477.444713609621</v>
      </c>
      <c r="U2817" s="36">
        <f>Inputs!$B$12*(1+$B2817)^4*$C2817+Inputs!$B$29*(1+$D2817)^4*Inputs!$B$19+Inputs!$B$30*(1+$E2817)^4*Inputs!$B$20+Inputs!$B$31*(1+$F2817)^4*Inputs!$B$21+Inputs!$B$22*(1+Inputs!$B$23)^4</f>
        <v>32310.136726039884</v>
      </c>
      <c r="V2817" s="35">
        <f>Inputs!$B$13/(Q2817*(1-$G2817))</f>
        <v>1.1671797608780898</v>
      </c>
      <c r="W2817" s="36">
        <f>Inputs!$B$13</f>
        <v>12660</v>
      </c>
      <c r="X2817" s="36">
        <f t="shared" si="433"/>
        <v>14418.001791190589</v>
      </c>
      <c r="Y2817" s="36">
        <f t="shared" si="434"/>
        <v>16978.145572086447</v>
      </c>
      <c r="Z2817" s="36">
        <f t="shared" si="435"/>
        <v>20654.390415865088</v>
      </c>
      <c r="AA2817" s="36">
        <f t="shared" si="436"/>
        <v>25876.296397954109</v>
      </c>
      <c r="AB2817" s="36">
        <f t="shared" si="437"/>
        <v>66042.850474424922</v>
      </c>
      <c r="AC2817" s="36">
        <f t="shared" si="438"/>
        <v>399392.62358762196</v>
      </c>
      <c r="AD2817" s="36">
        <f t="shared" si="439"/>
        <v>246152.61241895796</v>
      </c>
    </row>
    <row r="2818" spans="1:30" ht="14.25" customHeight="1" x14ac:dyDescent="0.25">
      <c r="A2818" s="16">
        <v>2802</v>
      </c>
      <c r="B2818" s="34">
        <v>0.37785274664256402</v>
      </c>
      <c r="C2818" s="34">
        <v>7.7766003536534498E-2</v>
      </c>
      <c r="D2818" s="34">
        <v>3.6622340128173503E-2</v>
      </c>
      <c r="E2818" s="34">
        <v>1.1078770665664499E-2</v>
      </c>
      <c r="F2818" s="34">
        <v>-5.3372220908161202E-3</v>
      </c>
      <c r="G2818" s="34">
        <v>0.169374689564013</v>
      </c>
      <c r="H2818" s="35">
        <v>1.06694578893723</v>
      </c>
      <c r="I2818" s="34">
        <v>9.94721048034235E-2</v>
      </c>
      <c r="J2818" s="34">
        <v>2.6998431738035501E-2</v>
      </c>
      <c r="K2818" s="36">
        <f>Inputs!$B$12*(1+$B2818)^4</f>
        <v>216253.16660022375</v>
      </c>
      <c r="L2818" s="36">
        <f t="shared" si="430"/>
        <v>22225.364037906224</v>
      </c>
      <c r="M2818" s="36">
        <f t="shared" si="431"/>
        <v>257822.67703064211</v>
      </c>
      <c r="N2818" s="37">
        <f>M2818/Inputs!$B$6</f>
        <v>393.02237352232027</v>
      </c>
      <c r="O2818" s="38">
        <f>IF(N2818&gt;Inputs!$B$4,1,0)</f>
        <v>0</v>
      </c>
      <c r="P2818" s="34">
        <f t="shared" si="432"/>
        <v>7.2473673065388003E-2</v>
      </c>
      <c r="Q2818" s="36">
        <f>Inputs!$B$12*(1+$B2818)^0*$C2818+Inputs!$B$29*(1+$D2818)^0*Inputs!$B$19+Inputs!$B$30*(1+$E2818)^0*Inputs!$B$20+Inputs!$B$31*(1+$F2818)^0*Inputs!$B$21+Inputs!$B$22*(1+Inputs!$B$23)^0</f>
        <v>12688.004239618993</v>
      </c>
      <c r="R2818" s="36">
        <f>Inputs!$B$12*(1+$B2818)^1*$C2818+Inputs!$B$29*(1+$D2818)^1*Inputs!$B$19+Inputs!$B$30*(1+$E2818)^1*Inputs!$B$20+Inputs!$B$31*(1+$F2818)^1*Inputs!$B$21+Inputs!$B$22*(1+Inputs!$B$23)^1</f>
        <v>14506.585053616742</v>
      </c>
      <c r="S2818" s="36">
        <f>Inputs!$B$12*(1+$B2818)^2*$C2818+Inputs!$B$29*(1+$D2818)^2*Inputs!$B$19+Inputs!$B$30*(1+$E2818)^2*Inputs!$B$20+Inputs!$B$31*(1+$F2818)^2*Inputs!$B$21+Inputs!$B$22*(1+Inputs!$B$23)^2</f>
        <v>16994.12861845603</v>
      </c>
      <c r="T2818" s="36">
        <f>Inputs!$B$12*(1+$B2818)^3*$C2818+Inputs!$B$29*(1+$D2818)^3*Inputs!$B$19+Inputs!$B$30*(1+$E2818)^3*Inputs!$B$20+Inputs!$B$31*(1+$F2818)^3*Inputs!$B$21+Inputs!$B$22*(1+Inputs!$B$23)^3</f>
        <v>20402.452409229169</v>
      </c>
      <c r="U2818" s="36">
        <f>Inputs!$B$12*(1+$B2818)^4*$C2818+Inputs!$B$29*(1+$D2818)^4*Inputs!$B$19+Inputs!$B$30*(1+$E2818)^4*Inputs!$B$20+Inputs!$B$31*(1+$F2818)^4*Inputs!$B$21+Inputs!$B$22*(1+Inputs!$B$23)^4</f>
        <v>25078.489148600635</v>
      </c>
      <c r="V2818" s="35">
        <f>Inputs!$B$13/(Q2818*(1-$G2818))</f>
        <v>1.2012550598607685</v>
      </c>
      <c r="W2818" s="36">
        <f>Inputs!$B$13</f>
        <v>12660</v>
      </c>
      <c r="X2818" s="36">
        <f t="shared" si="433"/>
        <v>14069.975823361712</v>
      </c>
      <c r="Y2818" s="36">
        <f t="shared" si="434"/>
        <v>16008.681875487073</v>
      </c>
      <c r="Z2818" s="36">
        <f t="shared" si="435"/>
        <v>18650.337683291527</v>
      </c>
      <c r="AA2818" s="36">
        <f t="shared" si="436"/>
        <v>22225.364037906224</v>
      </c>
      <c r="AB2818" s="36">
        <f t="shared" si="437"/>
        <v>61795.035286450773</v>
      </c>
      <c r="AC2818" s="36">
        <f t="shared" si="438"/>
        <v>314947.66370048368</v>
      </c>
      <c r="AD2818" s="36">
        <f t="shared" si="439"/>
        <v>196027.64174419132</v>
      </c>
    </row>
    <row r="2819" spans="1:30" ht="14.25" customHeight="1" x14ac:dyDescent="0.25">
      <c r="A2819" s="16">
        <v>2803</v>
      </c>
      <c r="B2819" s="34">
        <v>0.30465818490772201</v>
      </c>
      <c r="C2819" s="34">
        <v>6.0307001366188599E-2</v>
      </c>
      <c r="D2819" s="34">
        <v>4.8878435060158598E-2</v>
      </c>
      <c r="E2819" s="34">
        <v>4.4239818308346598E-2</v>
      </c>
      <c r="F2819" s="34">
        <v>3.2686109639878801E-2</v>
      </c>
      <c r="G2819" s="34">
        <v>0.18837513777725801</v>
      </c>
      <c r="H2819" s="35">
        <v>1.1324009281077401</v>
      </c>
      <c r="I2819" s="34">
        <v>9.5937283206663906E-2</v>
      </c>
      <c r="J2819" s="34">
        <v>1.94667498274818E-2</v>
      </c>
      <c r="K2819" s="36">
        <f>Inputs!$B$12*(1+$B2819)^4</f>
        <v>173835.40078320837</v>
      </c>
      <c r="L2819" s="36">
        <f t="shared" si="430"/>
        <v>18386.161552724581</v>
      </c>
      <c r="M2819" s="36">
        <f t="shared" si="431"/>
        <v>212405.62817093247</v>
      </c>
      <c r="N2819" s="37">
        <f>M2819/Inputs!$B$6</f>
        <v>323.7890673337385</v>
      </c>
      <c r="O2819" s="38">
        <f>IF(N2819&gt;Inputs!$B$4,1,0)</f>
        <v>0</v>
      </c>
      <c r="P2819" s="34">
        <f t="shared" si="432"/>
        <v>7.647053337918211E-2</v>
      </c>
      <c r="Q2819" s="36">
        <f>Inputs!$B$12*(1+$B2819)^0*$C2819+Inputs!$B$29*(1+$D2819)^0*Inputs!$B$19+Inputs!$B$30*(1+$E2819)^0*Inputs!$B$20+Inputs!$B$31*(1+$F2819)^0*Inputs!$B$21+Inputs!$B$22*(1+Inputs!$B$23)^0</f>
        <v>11640.464109398239</v>
      </c>
      <c r="R2819" s="36">
        <f>Inputs!$B$12*(1+$B2819)^1*$C2819+Inputs!$B$29*(1+$D2819)^1*Inputs!$B$19+Inputs!$B$30*(1+$E2819)^1*Inputs!$B$20+Inputs!$B$31*(1+$F2819)^1*Inputs!$B$21+Inputs!$B$22*(1+Inputs!$B$23)^1</f>
        <v>13093.651709916207</v>
      </c>
      <c r="S2819" s="36">
        <f>Inputs!$B$12*(1+$B2819)^2*$C2819+Inputs!$B$29*(1+$D2819)^2*Inputs!$B$19+Inputs!$B$30*(1+$E2819)^2*Inputs!$B$20+Inputs!$B$31*(1+$F2819)^2*Inputs!$B$21+Inputs!$B$22*(1+Inputs!$B$23)^2</f>
        <v>14898.234598062838</v>
      </c>
      <c r="T2819" s="36">
        <f>Inputs!$B$12*(1+$B2819)^3*$C2819+Inputs!$B$29*(1+$D2819)^3*Inputs!$B$19+Inputs!$B$30*(1+$E2819)^3*Inputs!$B$20+Inputs!$B$31*(1+$F2819)^3*Inputs!$B$21+Inputs!$B$22*(1+Inputs!$B$23)^3</f>
        <v>17157.230139439271</v>
      </c>
      <c r="U2819" s="36">
        <f>Inputs!$B$12*(1+$B2819)^4*$C2819+Inputs!$B$29*(1+$D2819)^4*Inputs!$B$19+Inputs!$B$30*(1+$E2819)^4*Inputs!$B$20+Inputs!$B$31*(1+$F2819)^4*Inputs!$B$21+Inputs!$B$22*(1+Inputs!$B$23)^4</f>
        <v>20004.859843024184</v>
      </c>
      <c r="V2819" s="35">
        <f>Inputs!$B$13/(Q2819*(1-$G2819))</f>
        <v>1.3400100865016087</v>
      </c>
      <c r="W2819" s="36">
        <f>Inputs!$B$13</f>
        <v>12660</v>
      </c>
      <c r="X2819" s="36">
        <f t="shared" si="433"/>
        <v>13688.893217443911</v>
      </c>
      <c r="Y2819" s="36">
        <f t="shared" si="434"/>
        <v>14947.922065950255</v>
      </c>
      <c r="Z2819" s="36">
        <f t="shared" si="435"/>
        <v>16491.700082564843</v>
      </c>
      <c r="AA2819" s="36">
        <f t="shared" si="436"/>
        <v>18386.161552724581</v>
      </c>
      <c r="AB2819" s="36">
        <f t="shared" si="437"/>
        <v>57366.431346783749</v>
      </c>
      <c r="AC2819" s="36">
        <f t="shared" si="438"/>
        <v>245115.0728479411</v>
      </c>
      <c r="AD2819" s="36">
        <f t="shared" si="439"/>
        <v>155039.1968241487</v>
      </c>
    </row>
    <row r="2820" spans="1:30" ht="14.25" customHeight="1" x14ac:dyDescent="0.25">
      <c r="A2820" s="16">
        <v>2804</v>
      </c>
      <c r="B2820" s="34">
        <v>0.29312795678124598</v>
      </c>
      <c r="C2820" s="34">
        <v>8.1007210743509694E-2</v>
      </c>
      <c r="D2820" s="34">
        <v>3.3899846926385299E-2</v>
      </c>
      <c r="E2820" s="34">
        <v>4.7738574497839803E-2</v>
      </c>
      <c r="F2820" s="34">
        <v>1.6698392923944899E-2</v>
      </c>
      <c r="G2820" s="34">
        <v>0.178565575844219</v>
      </c>
      <c r="H2820" s="35">
        <v>1.0010824327238199</v>
      </c>
      <c r="I2820" s="34">
        <v>9.6307410910342603E-2</v>
      </c>
      <c r="J2820" s="34">
        <v>2.7183304185638101E-2</v>
      </c>
      <c r="K2820" s="36">
        <f>Inputs!$B$12*(1+$B2820)^4</f>
        <v>167771.1396080307</v>
      </c>
      <c r="L2820" s="36">
        <f t="shared" si="430"/>
        <v>18599.710474720796</v>
      </c>
      <c r="M2820" s="36">
        <f t="shared" si="431"/>
        <v>232127.31714490306</v>
      </c>
      <c r="N2820" s="37">
        <f>M2820/Inputs!$B$6</f>
        <v>353.85261759893757</v>
      </c>
      <c r="O2820" s="38">
        <f>IF(N2820&gt;Inputs!$B$4,1,0)</f>
        <v>0</v>
      </c>
      <c r="P2820" s="34">
        <f t="shared" si="432"/>
        <v>6.9124106724704509E-2</v>
      </c>
      <c r="Q2820" s="36">
        <f>Inputs!$B$12*(1+$B2820)^0*$C2820+Inputs!$B$29*(1+$D2820)^0*Inputs!$B$19+Inputs!$B$30*(1+$E2820)^0*Inputs!$B$20+Inputs!$B$31*(1+$F2820)^0*Inputs!$B$21+Inputs!$B$22*(1+Inputs!$B$23)^0</f>
        <v>12882.476672037505</v>
      </c>
      <c r="R2820" s="36">
        <f>Inputs!$B$12*(1+$B2820)^1*$C2820+Inputs!$B$29*(1+$D2820)^1*Inputs!$B$19+Inputs!$B$30*(1+$E2820)^1*Inputs!$B$20+Inputs!$B$31*(1+$F2820)^1*Inputs!$B$21+Inputs!$B$22*(1+Inputs!$B$23)^1</f>
        <v>14545.231773443087</v>
      </c>
      <c r="S2820" s="36">
        <f>Inputs!$B$12*(1+$B2820)^2*$C2820+Inputs!$B$29*(1+$D2820)^2*Inputs!$B$19+Inputs!$B$30*(1+$E2820)^2*Inputs!$B$20+Inputs!$B$31*(1+$F2820)^2*Inputs!$B$21+Inputs!$B$22*(1+Inputs!$B$23)^2</f>
        <v>16634.31497113224</v>
      </c>
      <c r="T2820" s="36">
        <f>Inputs!$B$12*(1+$B2820)^3*$C2820+Inputs!$B$29*(1+$D2820)^3*Inputs!$B$19+Inputs!$B$30*(1+$E2820)^3*Inputs!$B$20+Inputs!$B$31*(1+$F2820)^3*Inputs!$B$21+Inputs!$B$22*(1+Inputs!$B$23)^3</f>
        <v>19272.505187384311</v>
      </c>
      <c r="U2820" s="36">
        <f>Inputs!$B$12*(1+$B2820)^4*$C2820+Inputs!$B$29*(1+$D2820)^4*Inputs!$B$19+Inputs!$B$30*(1+$E2820)^4*Inputs!$B$20+Inputs!$B$31*(1+$F2820)^4*Inputs!$B$21+Inputs!$B$22*(1+Inputs!$B$23)^4</f>
        <v>22618.481478334485</v>
      </c>
      <c r="V2820" s="35">
        <f>Inputs!$B$13/(Q2820*(1-$G2820))</f>
        <v>1.1963587820521626</v>
      </c>
      <c r="W2820" s="36">
        <f>Inputs!$B$13</f>
        <v>12660</v>
      </c>
      <c r="X2820" s="36">
        <f t="shared" si="433"/>
        <v>13710.751584413039</v>
      </c>
      <c r="Y2820" s="36">
        <f t="shared" si="434"/>
        <v>15012.917214197947</v>
      </c>
      <c r="Z2820" s="36">
        <f t="shared" si="435"/>
        <v>16621.09511490602</v>
      </c>
      <c r="AA2820" s="36">
        <f t="shared" si="436"/>
        <v>18599.710474720796</v>
      </c>
      <c r="AB2820" s="36">
        <f t="shared" si="437"/>
        <v>57600.224441050079</v>
      </c>
      <c r="AC2820" s="36">
        <f t="shared" si="438"/>
        <v>276391.4496343403</v>
      </c>
      <c r="AD2820" s="36">
        <f t="shared" si="439"/>
        <v>174527.09270385298</v>
      </c>
    </row>
    <row r="2821" spans="1:30" ht="14.25" customHeight="1" x14ac:dyDescent="0.25">
      <c r="A2821" s="16">
        <v>2805</v>
      </c>
      <c r="B2821" s="34">
        <v>0.33542735322956502</v>
      </c>
      <c r="C2821" s="34">
        <v>8.2762243037269298E-2</v>
      </c>
      <c r="D2821" s="34">
        <v>1.31591676587175E-2</v>
      </c>
      <c r="E2821" s="34">
        <v>6.0874555926285899E-2</v>
      </c>
      <c r="F2821" s="34">
        <v>-8.2116380640057992E-3</v>
      </c>
      <c r="G2821" s="34">
        <v>0.209560881747165</v>
      </c>
      <c r="H2821" s="35">
        <v>1.0250246305748201</v>
      </c>
      <c r="I2821" s="34">
        <v>9.2565314927227096E-2</v>
      </c>
      <c r="J2821" s="34">
        <v>2.6530408479578601E-2</v>
      </c>
      <c r="K2821" s="36">
        <f>Inputs!$B$12*(1+$B2821)^4</f>
        <v>190823.70356950496</v>
      </c>
      <c r="L2821" s="36">
        <f t="shared" si="430"/>
        <v>19628.719660213133</v>
      </c>
      <c r="M2821" s="36">
        <f t="shared" si="431"/>
        <v>255439.86335028589</v>
      </c>
      <c r="N2821" s="37">
        <f>M2821/Inputs!$B$6</f>
        <v>389.39003559494802</v>
      </c>
      <c r="O2821" s="38">
        <f>IF(N2821&gt;Inputs!$B$4,1,0)</f>
        <v>0</v>
      </c>
      <c r="P2821" s="34">
        <f t="shared" si="432"/>
        <v>6.6034906447648492E-2</v>
      </c>
      <c r="Q2821" s="36">
        <f>Inputs!$B$12*(1+$B2821)^0*$C2821+Inputs!$B$29*(1+$D2821)^0*Inputs!$B$19+Inputs!$B$30*(1+$E2821)^0*Inputs!$B$20+Inputs!$B$31*(1+$F2821)^0*Inputs!$B$21+Inputs!$B$22*(1+Inputs!$B$23)^0</f>
        <v>12987.778609663081</v>
      </c>
      <c r="R2821" s="36">
        <f>Inputs!$B$12*(1+$B2821)^1*$C2821+Inputs!$B$29*(1+$D2821)^1*Inputs!$B$19+Inputs!$B$30*(1+$E2821)^1*Inputs!$B$20+Inputs!$B$31*(1+$F2821)^1*Inputs!$B$21+Inputs!$B$22*(1+Inputs!$B$23)^1</f>
        <v>14743.587001498789</v>
      </c>
      <c r="S2821" s="36">
        <f>Inputs!$B$12*(1+$B2821)^2*$C2821+Inputs!$B$29*(1+$D2821)^2*Inputs!$B$19+Inputs!$B$30*(1+$E2821)^2*Inputs!$B$20+Inputs!$B$31*(1+$F2821)^2*Inputs!$B$21+Inputs!$B$22*(1+Inputs!$B$23)^2</f>
        <v>17066.205717410488</v>
      </c>
      <c r="T2821" s="36">
        <f>Inputs!$B$12*(1+$B2821)^3*$C2821+Inputs!$B$29*(1+$D2821)^3*Inputs!$B$19+Inputs!$B$30*(1+$E2821)^3*Inputs!$B$20+Inputs!$B$31*(1+$F2821)^3*Inputs!$B$21+Inputs!$B$22*(1+Inputs!$B$23)^3</f>
        <v>20143.547991442225</v>
      </c>
      <c r="U2821" s="36">
        <f>Inputs!$B$12*(1+$B2821)^4*$C2821+Inputs!$B$29*(1+$D2821)^4*Inputs!$B$19+Inputs!$B$30*(1+$E2821)^4*Inputs!$B$20+Inputs!$B$31*(1+$F2821)^4*Inputs!$B$21+Inputs!$B$22*(1+Inputs!$B$23)^4</f>
        <v>24226.420224592624</v>
      </c>
      <c r="V2821" s="35">
        <f>Inputs!$B$13/(Q2821*(1-$G2821))</f>
        <v>1.2331911621902023</v>
      </c>
      <c r="W2821" s="36">
        <f>Inputs!$B$13</f>
        <v>12660</v>
      </c>
      <c r="X2821" s="36">
        <f t="shared" si="433"/>
        <v>13765.007841473722</v>
      </c>
      <c r="Y2821" s="36">
        <f t="shared" si="434"/>
        <v>15231.435860740998</v>
      </c>
      <c r="Z2821" s="36">
        <f t="shared" si="435"/>
        <v>17149.316496489268</v>
      </c>
      <c r="AA2821" s="36">
        <f t="shared" si="436"/>
        <v>19628.719660213133</v>
      </c>
      <c r="AB2821" s="36">
        <f t="shared" si="437"/>
        <v>59441.168737033586</v>
      </c>
      <c r="AC2821" s="36">
        <f t="shared" si="438"/>
        <v>305133.73448486574</v>
      </c>
      <c r="AD2821" s="36">
        <f t="shared" si="439"/>
        <v>195998.6946132523</v>
      </c>
    </row>
    <row r="2822" spans="1:30" ht="14.25" customHeight="1" x14ac:dyDescent="0.25">
      <c r="A2822" s="16">
        <v>2806</v>
      </c>
      <c r="B2822" s="34">
        <v>0.40831587649134798</v>
      </c>
      <c r="C2822" s="34">
        <v>6.0118308183030801E-2</v>
      </c>
      <c r="D2822" s="34">
        <v>5.5683636820946097E-2</v>
      </c>
      <c r="E2822" s="34">
        <v>4.4133261476916201E-2</v>
      </c>
      <c r="F2822" s="34">
        <v>1.05175364956156E-2</v>
      </c>
      <c r="G2822" s="34">
        <v>0.196103917447048</v>
      </c>
      <c r="H2822" s="35">
        <v>1.0332972537196901</v>
      </c>
      <c r="I2822" s="34">
        <v>0.10109614000065199</v>
      </c>
      <c r="J2822" s="34">
        <v>3.0231541123022499E-2</v>
      </c>
      <c r="K2822" s="36">
        <f>Inputs!$B$12*(1+$B2822)^4</f>
        <v>236021.49205666425</v>
      </c>
      <c r="L2822" s="36">
        <f t="shared" si="430"/>
        <v>19426.949949945498</v>
      </c>
      <c r="M2822" s="36">
        <f t="shared" si="431"/>
        <v>232149.99733179715</v>
      </c>
      <c r="N2822" s="37">
        <f>M2822/Inputs!$B$6</f>
        <v>353.8871910545688</v>
      </c>
      <c r="O2822" s="38">
        <f>IF(N2822&gt;Inputs!$B$4,1,0)</f>
        <v>0</v>
      </c>
      <c r="P2822" s="34">
        <f t="shared" si="432"/>
        <v>7.0864598877629498E-2</v>
      </c>
      <c r="Q2822" s="36">
        <f>Inputs!$B$12*(1+$B2822)^0*$C2822+Inputs!$B$29*(1+$D2822)^0*Inputs!$B$19+Inputs!$B$30*(1+$E2822)^0*Inputs!$B$20+Inputs!$B$31*(1+$F2822)^0*Inputs!$B$21+Inputs!$B$22*(1+Inputs!$B$23)^0</f>
        <v>11629.142518408771</v>
      </c>
      <c r="R2822" s="36">
        <f>Inputs!$B$12*(1+$B2822)^1*$C2822+Inputs!$B$29*(1+$D2822)^1*Inputs!$B$19+Inputs!$B$30*(1+$E2822)^1*Inputs!$B$20+Inputs!$B$31*(1+$F2822)^1*Inputs!$B$21+Inputs!$B$22*(1+Inputs!$B$23)^1</f>
        <v>13374.920983198172</v>
      </c>
      <c r="S2822" s="36">
        <f>Inputs!$B$12*(1+$B2822)^2*$C2822+Inputs!$B$29*(1+$D2822)^2*Inputs!$B$19+Inputs!$B$30*(1+$E2822)^2*Inputs!$B$20+Inputs!$B$31*(1+$F2822)^2*Inputs!$B$21+Inputs!$B$22*(1+Inputs!$B$23)^2</f>
        <v>15735.628777339531</v>
      </c>
      <c r="T2822" s="36">
        <f>Inputs!$B$12*(1+$B2822)^3*$C2822+Inputs!$B$29*(1+$D2822)^3*Inputs!$B$19+Inputs!$B$30*(1+$E2822)^3*Inputs!$B$20+Inputs!$B$31*(1+$F2822)^3*Inputs!$B$21+Inputs!$B$22*(1+Inputs!$B$23)^3</f>
        <v>18957.548280000716</v>
      </c>
      <c r="U2822" s="36">
        <f>Inputs!$B$12*(1+$B2822)^4*$C2822+Inputs!$B$29*(1+$D2822)^4*Inputs!$B$19+Inputs!$B$30*(1+$E2822)^4*Inputs!$B$20+Inputs!$B$31*(1+$F2822)^4*Inputs!$B$21+Inputs!$B$22*(1+Inputs!$B$23)^4</f>
        <v>23387.264849072249</v>
      </c>
      <c r="V2822" s="35">
        <f>Inputs!$B$13/(Q2822*(1-$G2822))</f>
        <v>1.3542102617499863</v>
      </c>
      <c r="W2822" s="36">
        <f>Inputs!$B$13</f>
        <v>12660</v>
      </c>
      <c r="X2822" s="36">
        <f t="shared" si="433"/>
        <v>13697.913914461094</v>
      </c>
      <c r="Y2822" s="36">
        <f t="shared" si="434"/>
        <v>15100.758616799552</v>
      </c>
      <c r="Z2822" s="36">
        <f t="shared" si="435"/>
        <v>16970.016015274246</v>
      </c>
      <c r="AA2822" s="36">
        <f t="shared" si="436"/>
        <v>19426.949949945498</v>
      </c>
      <c r="AB2822" s="36">
        <f t="shared" si="437"/>
        <v>57654.618850374376</v>
      </c>
      <c r="AC2822" s="36">
        <f t="shared" si="438"/>
        <v>282429.54737968987</v>
      </c>
      <c r="AD2822" s="36">
        <f t="shared" si="439"/>
        <v>174495.37848142278</v>
      </c>
    </row>
    <row r="2823" spans="1:30" ht="14.25" customHeight="1" x14ac:dyDescent="0.25">
      <c r="A2823" s="16">
        <v>2807</v>
      </c>
      <c r="B2823" s="34">
        <v>0.24918162777676001</v>
      </c>
      <c r="C2823" s="34">
        <v>0.105926239634691</v>
      </c>
      <c r="D2823" s="34">
        <v>5.3370769846937297E-2</v>
      </c>
      <c r="E2823" s="34">
        <v>2.4059576896931702E-2</v>
      </c>
      <c r="F2823" s="34">
        <v>1.5901321264530099E-3</v>
      </c>
      <c r="G2823" s="34">
        <v>0.168788579904667</v>
      </c>
      <c r="H2823" s="35">
        <v>1.0332448831693199</v>
      </c>
      <c r="I2823" s="34">
        <v>0.103245301166228</v>
      </c>
      <c r="J2823" s="34">
        <v>2.5452687275732699E-2</v>
      </c>
      <c r="K2823" s="36">
        <f>Inputs!$B$12*(1+$B2823)^4</f>
        <v>146101.13958082226</v>
      </c>
      <c r="L2823" s="36">
        <f t="shared" si="430"/>
        <v>20828.012756367207</v>
      </c>
      <c r="M2823" s="36">
        <f t="shared" si="431"/>
        <v>227882.49929450464</v>
      </c>
      <c r="N2823" s="37">
        <f>M2823/Inputs!$B$6</f>
        <v>347.38185868064733</v>
      </c>
      <c r="O2823" s="38">
        <f>IF(N2823&gt;Inputs!$B$4,1,0)</f>
        <v>0</v>
      </c>
      <c r="P2823" s="34">
        <f t="shared" si="432"/>
        <v>7.7792613890495299E-2</v>
      </c>
      <c r="Q2823" s="36">
        <f>Inputs!$B$12*(1+$B2823)^0*$C2823+Inputs!$B$29*(1+$D2823)^0*Inputs!$B$19+Inputs!$B$30*(1+$E2823)^0*Inputs!$B$20+Inputs!$B$31*(1+$F2823)^0*Inputs!$B$21+Inputs!$B$22*(1+Inputs!$B$23)^0</f>
        <v>14377.618405508383</v>
      </c>
      <c r="R2823" s="36">
        <f>Inputs!$B$12*(1+$B2823)^1*$C2823+Inputs!$B$29*(1+$D2823)^1*Inputs!$B$19+Inputs!$B$30*(1+$E2823)^1*Inputs!$B$20+Inputs!$B$31*(1+$F2823)^1*Inputs!$B$21+Inputs!$B$22*(1+Inputs!$B$23)^1</f>
        <v>16135.944093724669</v>
      </c>
      <c r="S2823" s="36">
        <f>Inputs!$B$12*(1+$B2823)^2*$C2823+Inputs!$B$29*(1+$D2823)^2*Inputs!$B$19+Inputs!$B$30*(1+$E2823)^2*Inputs!$B$20+Inputs!$B$31*(1+$F2823)^2*Inputs!$B$21+Inputs!$B$22*(1+Inputs!$B$23)^2</f>
        <v>18297.687828743583</v>
      </c>
      <c r="T2823" s="36">
        <f>Inputs!$B$12*(1+$B2823)^3*$C2823+Inputs!$B$29*(1+$D2823)^3*Inputs!$B$19+Inputs!$B$30*(1+$E2823)^3*Inputs!$B$20+Inputs!$B$31*(1+$F2823)^3*Inputs!$B$21+Inputs!$B$22*(1+Inputs!$B$23)^3</f>
        <v>20961.657795784282</v>
      </c>
      <c r="U2823" s="36">
        <f>Inputs!$B$12*(1+$B2823)^4*$C2823+Inputs!$B$29*(1+$D2823)^4*Inputs!$B$19+Inputs!$B$30*(1+$E2823)^4*Inputs!$B$20+Inputs!$B$31*(1+$F2823)^4*Inputs!$B$21+Inputs!$B$22*(1+Inputs!$B$23)^4</f>
        <v>24251.190902059894</v>
      </c>
      <c r="V2823" s="35">
        <f>Inputs!$B$13/(Q2823*(1-$G2823))</f>
        <v>1.0593397076044093</v>
      </c>
      <c r="W2823" s="36">
        <f>Inputs!$B$13</f>
        <v>12660</v>
      </c>
      <c r="X2823" s="36">
        <f t="shared" si="433"/>
        <v>14120.769339929328</v>
      </c>
      <c r="Y2823" s="36">
        <f t="shared" si="434"/>
        <v>15913.31804324274</v>
      </c>
      <c r="Z2823" s="36">
        <f t="shared" si="435"/>
        <v>18116.480116985611</v>
      </c>
      <c r="AA2823" s="36">
        <f t="shared" si="436"/>
        <v>20828.012756367207</v>
      </c>
      <c r="AB2823" s="36">
        <f t="shared" si="437"/>
        <v>59899.757275613185</v>
      </c>
      <c r="AC2823" s="36">
        <f t="shared" si="438"/>
        <v>274552.30751976999</v>
      </c>
      <c r="AD2823" s="36">
        <f t="shared" si="439"/>
        <v>167982.74201889144</v>
      </c>
    </row>
    <row r="2824" spans="1:30" ht="14.25" customHeight="1" x14ac:dyDescent="0.25">
      <c r="A2824" s="16">
        <v>2808</v>
      </c>
      <c r="B2824" s="34">
        <v>0.39255039299801697</v>
      </c>
      <c r="C2824" s="34">
        <v>6.5627539838910995E-2</v>
      </c>
      <c r="D2824" s="34">
        <v>2.90313996249488E-2</v>
      </c>
      <c r="E2824" s="34">
        <v>6.5684901888480807E-2</v>
      </c>
      <c r="F2824" s="34">
        <v>1.20927802723193E-2</v>
      </c>
      <c r="G2824" s="34">
        <v>0.207259585466638</v>
      </c>
      <c r="H2824" s="35">
        <v>1.0595606256008501</v>
      </c>
      <c r="I2824" s="34">
        <v>8.7029998628736602E-2</v>
      </c>
      <c r="J2824" s="34">
        <v>2.2008187273787502E-2</v>
      </c>
      <c r="K2824" s="36">
        <f>Inputs!$B$12*(1+$B2824)^4</f>
        <v>225629.00651804233</v>
      </c>
      <c r="L2824" s="36">
        <f t="shared" si="430"/>
        <v>20067.112227356385</v>
      </c>
      <c r="M2824" s="36">
        <f t="shared" si="431"/>
        <v>268758.59131537139</v>
      </c>
      <c r="N2824" s="37">
        <f>M2824/Inputs!$B$6</f>
        <v>409.69297456611491</v>
      </c>
      <c r="O2824" s="38">
        <f>IF(N2824&gt;Inputs!$B$4,1,0)</f>
        <v>1</v>
      </c>
      <c r="P2824" s="34">
        <f t="shared" si="432"/>
        <v>6.5021811354949097E-2</v>
      </c>
      <c r="Q2824" s="36">
        <f>Inputs!$B$12*(1+$B2824)^0*$C2824+Inputs!$B$29*(1+$D2824)^0*Inputs!$B$19+Inputs!$B$30*(1+$E2824)^0*Inputs!$B$20+Inputs!$B$31*(1+$F2824)^0*Inputs!$B$21+Inputs!$B$22*(1+Inputs!$B$23)^0</f>
        <v>11959.696417761581</v>
      </c>
      <c r="R2824" s="36">
        <f>Inputs!$B$12*(1+$B2824)^1*$C2824+Inputs!$B$29*(1+$D2824)^1*Inputs!$B$19+Inputs!$B$30*(1+$E2824)^1*Inputs!$B$20+Inputs!$B$31*(1+$F2824)^1*Inputs!$B$21+Inputs!$B$22*(1+Inputs!$B$23)^1</f>
        <v>13751.655812114783</v>
      </c>
      <c r="S2824" s="36">
        <f>Inputs!$B$12*(1+$B2824)^2*$C2824+Inputs!$B$29*(1+$D2824)^2*Inputs!$B$19+Inputs!$B$30*(1+$E2824)^2*Inputs!$B$20+Inputs!$B$31*(1+$F2824)^2*Inputs!$B$21+Inputs!$B$22*(1+Inputs!$B$23)^2</f>
        <v>16162.591956073382</v>
      </c>
      <c r="T2824" s="36">
        <f>Inputs!$B$12*(1+$B2824)^3*$C2824+Inputs!$B$29*(1+$D2824)^3*Inputs!$B$19+Inputs!$B$30*(1+$E2824)^3*Inputs!$B$20+Inputs!$B$31*(1+$F2824)^3*Inputs!$B$21+Inputs!$B$22*(1+Inputs!$B$23)^3</f>
        <v>19431.432918045</v>
      </c>
      <c r="U2824" s="36">
        <f>Inputs!$B$12*(1+$B2824)^4*$C2824+Inputs!$B$29*(1+$D2824)^4*Inputs!$B$19+Inputs!$B$30*(1+$E2824)^4*Inputs!$B$20+Inputs!$B$31*(1+$F2824)^4*Inputs!$B$21+Inputs!$B$22*(1+Inputs!$B$23)^4</f>
        <v>23890.655672168403</v>
      </c>
      <c r="V2824" s="35">
        <f>Inputs!$B$13/(Q2824*(1-$G2824))</f>
        <v>1.3353113807926678</v>
      </c>
      <c r="W2824" s="36">
        <f>Inputs!$B$13</f>
        <v>12660</v>
      </c>
      <c r="X2824" s="36">
        <f t="shared" si="433"/>
        <v>13805.364355321717</v>
      </c>
      <c r="Y2824" s="36">
        <f t="shared" si="434"/>
        <v>15342.435992620478</v>
      </c>
      <c r="Z2824" s="36">
        <f t="shared" si="435"/>
        <v>17383.480782244886</v>
      </c>
      <c r="AA2824" s="36">
        <f t="shared" si="436"/>
        <v>20067.112227356385</v>
      </c>
      <c r="AB2824" s="36">
        <f t="shared" si="437"/>
        <v>60945.671854844149</v>
      </c>
      <c r="AC2824" s="36">
        <f t="shared" si="438"/>
        <v>315413.4368749655</v>
      </c>
      <c r="AD2824" s="36">
        <f t="shared" si="439"/>
        <v>207812.91946052725</v>
      </c>
    </row>
    <row r="2825" spans="1:30" ht="14.25" customHeight="1" x14ac:dyDescent="0.25">
      <c r="A2825" s="16">
        <v>2809</v>
      </c>
      <c r="B2825" s="34">
        <v>0.30291187167627198</v>
      </c>
      <c r="C2825" s="34">
        <v>7.6979598428723303E-2</v>
      </c>
      <c r="D2825" s="34">
        <v>1.3934295573559999E-2</v>
      </c>
      <c r="E2825" s="34">
        <v>4.51143785291322E-2</v>
      </c>
      <c r="F2825" s="34">
        <v>2.7761618689074699E-3</v>
      </c>
      <c r="G2825" s="34">
        <v>0.19217366217934601</v>
      </c>
      <c r="H2825" s="35">
        <v>0.95230955114152305</v>
      </c>
      <c r="I2825" s="34">
        <v>9.0289113898873993E-2</v>
      </c>
      <c r="J2825" s="34">
        <v>2.7688599176979099E-2</v>
      </c>
      <c r="K2825" s="36">
        <f>Inputs!$B$12*(1+$B2825)^4</f>
        <v>172906.5380265477</v>
      </c>
      <c r="L2825" s="36">
        <f t="shared" si="430"/>
        <v>16744.838950611851</v>
      </c>
      <c r="M2825" s="36">
        <f t="shared" si="431"/>
        <v>233974.98972581842</v>
      </c>
      <c r="N2825" s="37">
        <f>M2825/Inputs!$B$6</f>
        <v>356.66919165521102</v>
      </c>
      <c r="O2825" s="38">
        <f>IF(N2825&gt;Inputs!$B$4,1,0)</f>
        <v>0</v>
      </c>
      <c r="P2825" s="34">
        <f t="shared" si="432"/>
        <v>6.2600514721894901E-2</v>
      </c>
      <c r="Q2825" s="36">
        <f>Inputs!$B$12*(1+$B2825)^0*$C2825+Inputs!$B$29*(1+$D2825)^0*Inputs!$B$19+Inputs!$B$30*(1+$E2825)^0*Inputs!$B$20+Inputs!$B$31*(1+$F2825)^0*Inputs!$B$21+Inputs!$B$22*(1+Inputs!$B$23)^0</f>
        <v>12640.81993315032</v>
      </c>
      <c r="R2825" s="36">
        <f>Inputs!$B$12*(1+$B2825)^1*$C2825+Inputs!$B$29*(1+$D2825)^1*Inputs!$B$19+Inputs!$B$30*(1+$E2825)^1*Inputs!$B$20+Inputs!$B$31*(1+$F2825)^1*Inputs!$B$21+Inputs!$B$22*(1+Inputs!$B$23)^1</f>
        <v>14142.64830964159</v>
      </c>
      <c r="S2825" s="36">
        <f>Inputs!$B$12*(1+$B2825)^2*$C2825+Inputs!$B$29*(1+$D2825)^2*Inputs!$B$19+Inputs!$B$30*(1+$E2825)^2*Inputs!$B$20+Inputs!$B$31*(1+$F2825)^2*Inputs!$B$21+Inputs!$B$22*(1+Inputs!$B$23)^2</f>
        <v>16071.989796541253</v>
      </c>
      <c r="T2825" s="36">
        <f>Inputs!$B$12*(1+$B2825)^3*$C2825+Inputs!$B$29*(1+$D2825)^3*Inputs!$B$19+Inputs!$B$30*(1+$E2825)^3*Inputs!$B$20+Inputs!$B$31*(1+$F2825)^3*Inputs!$B$21+Inputs!$B$22*(1+Inputs!$B$23)^3</f>
        <v>18557.395432414451</v>
      </c>
      <c r="U2825" s="36">
        <f>Inputs!$B$12*(1+$B2825)^4*$C2825+Inputs!$B$29*(1+$D2825)^4*Inputs!$B$19+Inputs!$B$30*(1+$E2825)^4*Inputs!$B$20+Inputs!$B$31*(1+$F2825)^4*Inputs!$B$21+Inputs!$B$22*(1+Inputs!$B$23)^4</f>
        <v>21766.310808701746</v>
      </c>
      <c r="V2825" s="35">
        <f>Inputs!$B$13/(Q2825*(1-$G2825))</f>
        <v>1.2397680850920625</v>
      </c>
      <c r="W2825" s="36">
        <f>Inputs!$B$13</f>
        <v>12660</v>
      </c>
      <c r="X2825" s="36">
        <f t="shared" si="433"/>
        <v>13343.067781486096</v>
      </c>
      <c r="Y2825" s="36">
        <f t="shared" si="434"/>
        <v>14230.284808310107</v>
      </c>
      <c r="Z2825" s="36">
        <f t="shared" si="435"/>
        <v>15353.551687046533</v>
      </c>
      <c r="AA2825" s="36">
        <f t="shared" si="436"/>
        <v>16744.838950611851</v>
      </c>
      <c r="AB2825" s="36">
        <f t="shared" si="437"/>
        <v>55549.774142729671</v>
      </c>
      <c r="AC2825" s="36">
        <f t="shared" si="438"/>
        <v>274893.58771325951</v>
      </c>
      <c r="AD2825" s="36">
        <f t="shared" si="439"/>
        <v>178425.21558308875</v>
      </c>
    </row>
    <row r="2826" spans="1:30" ht="14.25" customHeight="1" x14ac:dyDescent="0.25">
      <c r="A2826" s="16">
        <v>2810</v>
      </c>
      <c r="B2826" s="34">
        <v>0.31583519258959603</v>
      </c>
      <c r="C2826" s="34">
        <v>8.4658532171555098E-2</v>
      </c>
      <c r="D2826" s="34">
        <v>3.7579713591592297E-2</v>
      </c>
      <c r="E2826" s="34">
        <v>3.3879185562777803E-2</v>
      </c>
      <c r="F2826" s="34">
        <v>2.41158642495473E-2</v>
      </c>
      <c r="G2826" s="34">
        <v>0.18499485978056701</v>
      </c>
      <c r="H2826" s="35">
        <v>1.1003182055029801</v>
      </c>
      <c r="I2826" s="34">
        <v>0.108187102760728</v>
      </c>
      <c r="J2826" s="34">
        <v>2.7977234633855302E-2</v>
      </c>
      <c r="K2826" s="36">
        <f>Inputs!$B$12*(1+$B2826)^4</f>
        <v>179869.38131069162</v>
      </c>
      <c r="L2826" s="36">
        <f t="shared" si="430"/>
        <v>21786.537389394594</v>
      </c>
      <c r="M2826" s="36">
        <f t="shared" si="431"/>
        <v>227278.02197757908</v>
      </c>
      <c r="N2826" s="37">
        <f>M2826/Inputs!$B$6</f>
        <v>346.46039935606564</v>
      </c>
      <c r="O2826" s="38">
        <f>IF(N2826&gt;Inputs!$B$4,1,0)</f>
        <v>0</v>
      </c>
      <c r="P2826" s="34">
        <f t="shared" si="432"/>
        <v>8.0209868126872697E-2</v>
      </c>
      <c r="Q2826" s="36">
        <f>Inputs!$B$12*(1+$B2826)^0*$C2826+Inputs!$B$29*(1+$D2826)^0*Inputs!$B$19+Inputs!$B$30*(1+$E2826)^0*Inputs!$B$20+Inputs!$B$31*(1+$F2826)^0*Inputs!$B$21+Inputs!$B$22*(1+Inputs!$B$23)^0</f>
        <v>13101.555957720229</v>
      </c>
      <c r="R2826" s="36">
        <f>Inputs!$B$12*(1+$B2826)^1*$C2826+Inputs!$B$29*(1+$D2826)^1*Inputs!$B$19+Inputs!$B$30*(1+$E2826)^1*Inputs!$B$20+Inputs!$B$31*(1+$F2826)^1*Inputs!$B$21+Inputs!$B$22*(1+Inputs!$B$23)^1</f>
        <v>14954.693282883571</v>
      </c>
      <c r="S2826" s="36">
        <f>Inputs!$B$12*(1+$B2826)^2*$C2826+Inputs!$B$29*(1+$D2826)^2*Inputs!$B$19+Inputs!$B$30*(1+$E2826)^2*Inputs!$B$20+Inputs!$B$31*(1+$F2826)^2*Inputs!$B$21+Inputs!$B$22*(1+Inputs!$B$23)^2</f>
        <v>17322.616048277567</v>
      </c>
      <c r="T2826" s="36">
        <f>Inputs!$B$12*(1+$B2826)^3*$C2826+Inputs!$B$29*(1+$D2826)^3*Inputs!$B$19+Inputs!$B$30*(1+$E2826)^3*Inputs!$B$20+Inputs!$B$31*(1+$F2826)^3*Inputs!$B$21+Inputs!$B$22*(1+Inputs!$B$23)^3</f>
        <v>20365.628927116843</v>
      </c>
      <c r="U2826" s="36">
        <f>Inputs!$B$12*(1+$B2826)^4*$C2826+Inputs!$B$29*(1+$D2826)^4*Inputs!$B$19+Inputs!$B$30*(1+$E2826)^4*Inputs!$B$20+Inputs!$B$31*(1+$F2826)^4*Inputs!$B$21+Inputs!$B$22*(1+Inputs!$B$23)^4</f>
        <v>24294.589497430505</v>
      </c>
      <c r="V2826" s="35">
        <f>Inputs!$B$13/(Q2826*(1-$G2826))</f>
        <v>1.185633554552344</v>
      </c>
      <c r="W2826" s="36">
        <f>Inputs!$B$13</f>
        <v>12660</v>
      </c>
      <c r="X2826" s="36">
        <f t="shared" si="433"/>
        <v>14190.722747507658</v>
      </c>
      <c r="Y2826" s="36">
        <f t="shared" si="434"/>
        <v>16136.557615474267</v>
      </c>
      <c r="Z2826" s="36">
        <f t="shared" si="435"/>
        <v>18617.201098303998</v>
      </c>
      <c r="AA2826" s="36">
        <f t="shared" si="436"/>
        <v>21786.537389394594</v>
      </c>
      <c r="AB2826" s="36">
        <f t="shared" si="437"/>
        <v>60215.724708102724</v>
      </c>
      <c r="AC2826" s="36">
        <f t="shared" si="438"/>
        <v>279218.31790537009</v>
      </c>
      <c r="AD2826" s="36">
        <f t="shared" si="439"/>
        <v>167062.29726947634</v>
      </c>
    </row>
    <row r="2827" spans="1:30" ht="14.25" customHeight="1" x14ac:dyDescent="0.25">
      <c r="A2827" s="16">
        <v>2811</v>
      </c>
      <c r="B2827" s="34">
        <v>0.52484986467435402</v>
      </c>
      <c r="C2827" s="34">
        <v>5.9440661589216202E-2</v>
      </c>
      <c r="D2827" s="34">
        <v>5.1671901061477898E-2</v>
      </c>
      <c r="E2827" s="34">
        <v>6.31715754203723E-2</v>
      </c>
      <c r="F2827" s="34">
        <v>1.9546364979852598E-2</v>
      </c>
      <c r="G2827" s="34">
        <v>0.174813533844321</v>
      </c>
      <c r="H2827" s="35">
        <v>0.97436039655691598</v>
      </c>
      <c r="I2827" s="34">
        <v>9.1672846625740004E-2</v>
      </c>
      <c r="J2827" s="34">
        <v>2.5143082112808302E-2</v>
      </c>
      <c r="K2827" s="36">
        <f>Inputs!$B$12*(1+$B2827)^4</f>
        <v>324384.12530901446</v>
      </c>
      <c r="L2827" s="36">
        <f t="shared" si="430"/>
        <v>23165.538873400306</v>
      </c>
      <c r="M2827" s="36">
        <f t="shared" si="431"/>
        <v>294423.96296297648</v>
      </c>
      <c r="N2827" s="37">
        <f>M2827/Inputs!$B$6</f>
        <v>448.81701671185442</v>
      </c>
      <c r="O2827" s="38">
        <f>IF(N2827&gt;Inputs!$B$4,1,0)</f>
        <v>1</v>
      </c>
      <c r="P2827" s="34">
        <f t="shared" si="432"/>
        <v>6.6529764512931702E-2</v>
      </c>
      <c r="Q2827" s="36">
        <f>Inputs!$B$12*(1+$B2827)^0*$C2827+Inputs!$B$29*(1+$D2827)^0*Inputs!$B$19+Inputs!$B$30*(1+$E2827)^0*Inputs!$B$20+Inputs!$B$31*(1+$F2827)^0*Inputs!$B$21+Inputs!$B$22*(1+Inputs!$B$23)^0</f>
        <v>11588.483722779893</v>
      </c>
      <c r="R2827" s="36">
        <f>Inputs!$B$12*(1+$B2827)^1*$C2827+Inputs!$B$29*(1+$D2827)^1*Inputs!$B$19+Inputs!$B$30*(1+$E2827)^1*Inputs!$B$20+Inputs!$B$31*(1+$F2827)^1*Inputs!$B$21+Inputs!$B$22*(1+Inputs!$B$23)^1</f>
        <v>13808.576498276934</v>
      </c>
      <c r="S2827" s="36">
        <f>Inputs!$B$12*(1+$B2827)^2*$C2827+Inputs!$B$29*(1+$D2827)^2*Inputs!$B$19+Inputs!$B$30*(1+$E2827)^2*Inputs!$B$20+Inputs!$B$31*(1+$F2827)^2*Inputs!$B$21+Inputs!$B$22*(1+Inputs!$B$23)^2</f>
        <v>17029.586828977255</v>
      </c>
      <c r="T2827" s="36">
        <f>Inputs!$B$12*(1+$B2827)^3*$C2827+Inputs!$B$29*(1+$D2827)^3*Inputs!$B$19+Inputs!$B$30*(1+$E2827)^3*Inputs!$B$20+Inputs!$B$31*(1+$F2827)^3*Inputs!$B$21+Inputs!$B$22*(1+Inputs!$B$23)^3</f>
        <v>21768.206616289324</v>
      </c>
      <c r="U2827" s="36">
        <f>Inputs!$B$12*(1+$B2827)^4*$C2827+Inputs!$B$29*(1+$D2827)^4*Inputs!$B$19+Inputs!$B$30*(1+$E2827)^4*Inputs!$B$20+Inputs!$B$31*(1+$F2827)^4*Inputs!$B$21+Inputs!$B$22*(1+Inputs!$B$23)^4</f>
        <v>28811.819618725905</v>
      </c>
      <c r="V2827" s="35">
        <f>Inputs!$B$13/(Q2827*(1-$G2827))</f>
        <v>1.3238994266184785</v>
      </c>
      <c r="W2827" s="36">
        <f>Inputs!$B$13</f>
        <v>12660</v>
      </c>
      <c r="X2827" s="36">
        <f t="shared" si="433"/>
        <v>14089.652422384961</v>
      </c>
      <c r="Y2827" s="36">
        <f t="shared" si="434"/>
        <v>16148.24527081725</v>
      </c>
      <c r="Z2827" s="36">
        <f t="shared" si="435"/>
        <v>19071.947166815542</v>
      </c>
      <c r="AA2827" s="36">
        <f t="shared" si="436"/>
        <v>23165.538873400306</v>
      </c>
      <c r="AB2827" s="36">
        <f t="shared" si="437"/>
        <v>64201.144987153486</v>
      </c>
      <c r="AC2827" s="36">
        <f t="shared" si="438"/>
        <v>356952.89308991394</v>
      </c>
      <c r="AD2827" s="36">
        <f t="shared" si="439"/>
        <v>230222.81797582298</v>
      </c>
    </row>
    <row r="2828" spans="1:30" ht="14.25" customHeight="1" x14ac:dyDescent="0.25">
      <c r="A2828" s="16">
        <v>2812</v>
      </c>
      <c r="B2828" s="34">
        <v>0.381027154628783</v>
      </c>
      <c r="C2828" s="34">
        <v>5.0120479982458298E-2</v>
      </c>
      <c r="D2828" s="34">
        <v>4.0041525294994301E-2</v>
      </c>
      <c r="E2828" s="34">
        <v>2.5934813835460199E-2</v>
      </c>
      <c r="F2828" s="34">
        <v>2.81622311085023E-2</v>
      </c>
      <c r="G2828" s="34">
        <v>0.192567960670742</v>
      </c>
      <c r="H2828" s="35">
        <v>1.10834422261004</v>
      </c>
      <c r="I2828" s="34">
        <v>0.100060089442809</v>
      </c>
      <c r="J2828" s="34">
        <v>1.9354914307209699E-2</v>
      </c>
      <c r="K2828" s="36">
        <f>Inputs!$B$12*(1+$B2828)^4</f>
        <v>218252.94999877477</v>
      </c>
      <c r="L2828" s="36">
        <f t="shared" si="430"/>
        <v>17928.900268268477</v>
      </c>
      <c r="M2828" s="36">
        <f t="shared" si="431"/>
        <v>196252.9118651163</v>
      </c>
      <c r="N2828" s="37">
        <f>M2828/Inputs!$B$6</f>
        <v>299.1660241846285</v>
      </c>
      <c r="O2828" s="38">
        <f>IF(N2828&gt;Inputs!$B$4,1,0)</f>
        <v>0</v>
      </c>
      <c r="P2828" s="34">
        <f t="shared" si="432"/>
        <v>8.07051751355993E-2</v>
      </c>
      <c r="Q2828" s="36">
        <f>Inputs!$B$12*(1+$B2828)^0*$C2828+Inputs!$B$29*(1+$D2828)^0*Inputs!$B$19+Inputs!$B$30*(1+$E2828)^0*Inputs!$B$20+Inputs!$B$31*(1+$F2828)^0*Inputs!$B$21+Inputs!$B$22*(1+Inputs!$B$23)^0</f>
        <v>11029.272826374421</v>
      </c>
      <c r="R2828" s="36">
        <f>Inputs!$B$12*(1+$B2828)^1*$C2828+Inputs!$B$29*(1+$D2828)^1*Inputs!$B$19+Inputs!$B$30*(1+$E2828)^1*Inputs!$B$20+Inputs!$B$31*(1+$F2828)^1*Inputs!$B$21+Inputs!$B$22*(1+Inputs!$B$23)^1</f>
        <v>12430.396506282184</v>
      </c>
      <c r="S2828" s="36">
        <f>Inputs!$B$12*(1+$B2828)^2*$C2828+Inputs!$B$29*(1+$D2828)^2*Inputs!$B$19+Inputs!$B$30*(1+$E2828)^2*Inputs!$B$20+Inputs!$B$31*(1+$F2828)^2*Inputs!$B$21+Inputs!$B$22*(1+Inputs!$B$23)^2</f>
        <v>14276.601537653933</v>
      </c>
      <c r="T2828" s="36">
        <f>Inputs!$B$12*(1+$B2828)^3*$C2828+Inputs!$B$29*(1+$D2828)^3*Inputs!$B$19+Inputs!$B$30*(1+$E2828)^3*Inputs!$B$20+Inputs!$B$31*(1+$F2828)^3*Inputs!$B$21+Inputs!$B$22*(1+Inputs!$B$23)^3</f>
        <v>16734.536578095671</v>
      </c>
      <c r="U2828" s="36">
        <f>Inputs!$B$12*(1+$B2828)^4*$C2828+Inputs!$B$29*(1+$D2828)^4*Inputs!$B$19+Inputs!$B$30*(1+$E2828)^4*Inputs!$B$20+Inputs!$B$31*(1+$F2828)^4*Inputs!$B$21+Inputs!$B$22*(1+Inputs!$B$23)^4</f>
        <v>20034.246414924899</v>
      </c>
      <c r="V2828" s="35">
        <f>Inputs!$B$13/(Q2828*(1-$G2828))</f>
        <v>1.4216112362381532</v>
      </c>
      <c r="W2828" s="36">
        <f>Inputs!$B$13</f>
        <v>12660</v>
      </c>
      <c r="X2828" s="36">
        <f t="shared" si="433"/>
        <v>13482.244274141245</v>
      </c>
      <c r="Y2828" s="36">
        <f t="shared" si="434"/>
        <v>14581.88592869889</v>
      </c>
      <c r="Z2828" s="36">
        <f t="shared" si="435"/>
        <v>16034.164290428753</v>
      </c>
      <c r="AA2828" s="36">
        <f t="shared" si="436"/>
        <v>17928.900268268477</v>
      </c>
      <c r="AB2828" s="36">
        <f t="shared" si="437"/>
        <v>55681.940772393806</v>
      </c>
      <c r="AC2828" s="36">
        <f t="shared" si="438"/>
        <v>226452.79643934206</v>
      </c>
      <c r="AD2828" s="36">
        <f t="shared" si="439"/>
        <v>140570.9710927225</v>
      </c>
    </row>
    <row r="2829" spans="1:30" ht="14.25" customHeight="1" x14ac:dyDescent="0.25">
      <c r="A2829" s="16">
        <v>2813</v>
      </c>
      <c r="B2829" s="34">
        <v>0.26807328145366599</v>
      </c>
      <c r="C2829" s="34">
        <v>0.101441819493903</v>
      </c>
      <c r="D2829" s="34">
        <v>3.3991638618085997E-2</v>
      </c>
      <c r="E2829" s="34">
        <v>2.4307828693692801E-2</v>
      </c>
      <c r="F2829" s="34">
        <v>3.8899190625681801E-4</v>
      </c>
      <c r="G2829" s="34">
        <v>0.20984915227701101</v>
      </c>
      <c r="H2829" s="35">
        <v>0.92773528906129299</v>
      </c>
      <c r="I2829" s="34">
        <v>9.6047079925431295E-2</v>
      </c>
      <c r="J2829" s="34">
        <v>2.4096983217352E-2</v>
      </c>
      <c r="K2829" s="36">
        <f>Inputs!$B$12*(1+$B2829)^4</f>
        <v>155141.74010930947</v>
      </c>
      <c r="L2829" s="36">
        <f t="shared" si="430"/>
        <v>17742.253330188938</v>
      </c>
      <c r="M2829" s="36">
        <f t="shared" si="431"/>
        <v>216008.09161685841</v>
      </c>
      <c r="N2829" s="37">
        <f>M2829/Inputs!$B$6</f>
        <v>329.28062746472318</v>
      </c>
      <c r="O2829" s="38">
        <f>IF(N2829&gt;Inputs!$B$4,1,0)</f>
        <v>0</v>
      </c>
      <c r="P2829" s="34">
        <f t="shared" si="432"/>
        <v>7.1950096708079295E-2</v>
      </c>
      <c r="Q2829" s="36">
        <f>Inputs!$B$12*(1+$B2829)^0*$C2829+Inputs!$B$29*(1+$D2829)^0*Inputs!$B$19+Inputs!$B$30*(1+$E2829)^0*Inputs!$B$20+Inputs!$B$31*(1+$F2829)^0*Inputs!$B$21+Inputs!$B$22*(1+Inputs!$B$23)^0</f>
        <v>14108.553197061101</v>
      </c>
      <c r="R2829" s="36">
        <f>Inputs!$B$12*(1+$B2829)^1*$C2829+Inputs!$B$29*(1+$D2829)^1*Inputs!$B$19+Inputs!$B$30*(1+$E2829)^1*Inputs!$B$20+Inputs!$B$31*(1+$F2829)^1*Inputs!$B$21+Inputs!$B$22*(1+Inputs!$B$23)^1</f>
        <v>15846.091415894098</v>
      </c>
      <c r="S2829" s="36">
        <f>Inputs!$B$12*(1+$B2829)^2*$C2829+Inputs!$B$29*(1+$D2829)^2*Inputs!$B$19+Inputs!$B$30*(1+$E2829)^2*Inputs!$B$20+Inputs!$B$31*(1+$F2829)^2*Inputs!$B$21+Inputs!$B$22*(1+Inputs!$B$23)^2</f>
        <v>18024.251676542361</v>
      </c>
      <c r="T2829" s="36">
        <f>Inputs!$B$12*(1+$B2829)^3*$C2829+Inputs!$B$29*(1+$D2829)^3*Inputs!$B$19+Inputs!$B$30*(1+$E2829)^3*Inputs!$B$20+Inputs!$B$31*(1+$F2829)^3*Inputs!$B$21+Inputs!$B$22*(1+Inputs!$B$23)^3</f>
        <v>20760.39182055898</v>
      </c>
      <c r="U2829" s="36">
        <f>Inputs!$B$12*(1+$B2829)^4*$C2829+Inputs!$B$29*(1+$D2829)^4*Inputs!$B$19+Inputs!$B$30*(1+$E2829)^4*Inputs!$B$20+Inputs!$B$31*(1+$F2829)^4*Inputs!$B$21+Inputs!$B$22*(1+Inputs!$B$23)^4</f>
        <v>24203.305858665644</v>
      </c>
      <c r="V2829" s="35">
        <f>Inputs!$B$13/(Q2829*(1-$G2829))</f>
        <v>1.1356413969767816</v>
      </c>
      <c r="W2829" s="36">
        <f>Inputs!$B$13</f>
        <v>12660</v>
      </c>
      <c r="X2829" s="36">
        <f t="shared" si="433"/>
        <v>13568.353884265431</v>
      </c>
      <c r="Y2829" s="36">
        <f t="shared" si="434"/>
        <v>14693.179248909564</v>
      </c>
      <c r="Z2829" s="36">
        <f t="shared" si="435"/>
        <v>16071.037048242177</v>
      </c>
      <c r="AA2829" s="36">
        <f t="shared" si="436"/>
        <v>17742.253330188938</v>
      </c>
      <c r="AB2829" s="36">
        <f t="shared" si="437"/>
        <v>56356.800913108607</v>
      </c>
      <c r="AC2829" s="36">
        <f t="shared" si="438"/>
        <v>252533.19929011603</v>
      </c>
      <c r="AD2829" s="36">
        <f t="shared" si="439"/>
        <v>159651.29070374981</v>
      </c>
    </row>
    <row r="2830" spans="1:30" ht="14.25" customHeight="1" x14ac:dyDescent="0.25">
      <c r="A2830" s="16">
        <v>2814</v>
      </c>
      <c r="B2830" s="34">
        <v>0.35335521620436999</v>
      </c>
      <c r="C2830" s="34">
        <v>4.0296383101424103E-2</v>
      </c>
      <c r="D2830" s="34">
        <v>3.3532990804927297E-2</v>
      </c>
      <c r="E2830" s="34">
        <v>4.3917115728390403E-2</v>
      </c>
      <c r="F2830" s="34">
        <v>8.4486150530036202E-3</v>
      </c>
      <c r="G2830" s="34">
        <v>0.15960952743430801</v>
      </c>
      <c r="H2830" s="35">
        <v>1.1021029578997701</v>
      </c>
      <c r="I2830" s="34">
        <v>9.6602489150188597E-2</v>
      </c>
      <c r="J2830" s="34">
        <v>2.9341784186580601E-2</v>
      </c>
      <c r="K2830" s="36">
        <f>Inputs!$B$12*(1+$B2830)^4</f>
        <v>201278.99489187021</v>
      </c>
      <c r="L2830" s="36">
        <f t="shared" si="430"/>
        <v>15684.931297652747</v>
      </c>
      <c r="M2830" s="36">
        <f t="shared" si="431"/>
        <v>204189.46304081168</v>
      </c>
      <c r="N2830" s="37">
        <f>M2830/Inputs!$B$6</f>
        <v>311.26442536709095</v>
      </c>
      <c r="O2830" s="38">
        <f>IF(N2830&gt;Inputs!$B$4,1,0)</f>
        <v>0</v>
      </c>
      <c r="P2830" s="34">
        <f t="shared" si="432"/>
        <v>6.7260704963608003E-2</v>
      </c>
      <c r="Q2830" s="36">
        <f>Inputs!$B$12*(1+$B2830)^0*$C2830+Inputs!$B$29*(1+$D2830)^0*Inputs!$B$19+Inputs!$B$30*(1+$E2830)^0*Inputs!$B$20+Inputs!$B$31*(1+$F2830)^0*Inputs!$B$21+Inputs!$B$22*(1+Inputs!$B$23)^0</f>
        <v>10439.827013512368</v>
      </c>
      <c r="R2830" s="36">
        <f>Inputs!$B$12*(1+$B2830)^1*$C2830+Inputs!$B$29*(1+$D2830)^1*Inputs!$B$19+Inputs!$B$30*(1+$E2830)^1*Inputs!$B$20+Inputs!$B$31*(1+$F2830)^1*Inputs!$B$21+Inputs!$B$22*(1+Inputs!$B$23)^1</f>
        <v>11484.155821823198</v>
      </c>
      <c r="S2830" s="36">
        <f>Inputs!$B$12*(1+$B2830)^2*$C2830+Inputs!$B$29*(1+$D2830)^2*Inputs!$B$19+Inputs!$B$30*(1+$E2830)^2*Inputs!$B$20+Inputs!$B$31*(1+$F2830)^2*Inputs!$B$21+Inputs!$B$22*(1+Inputs!$B$23)^2</f>
        <v>12837.17197768511</v>
      </c>
      <c r="T2830" s="36">
        <f>Inputs!$B$12*(1+$B2830)^3*$C2830+Inputs!$B$29*(1+$D2830)^3*Inputs!$B$19+Inputs!$B$30*(1+$E2830)^3*Inputs!$B$20+Inputs!$B$31*(1+$F2830)^3*Inputs!$B$21+Inputs!$B$22*(1+Inputs!$B$23)^3</f>
        <v>14605.825465362921</v>
      </c>
      <c r="U2830" s="36">
        <f>Inputs!$B$12*(1+$B2830)^4*$C2830+Inputs!$B$29*(1+$D2830)^4*Inputs!$B$19+Inputs!$B$30*(1+$E2830)^4*Inputs!$B$20+Inputs!$B$31*(1+$F2830)^4*Inputs!$B$21+Inputs!$B$22*(1+Inputs!$B$23)^4</f>
        <v>16934.771167456602</v>
      </c>
      <c r="V2830" s="35">
        <f>Inputs!$B$13/(Q2830*(1-$G2830))</f>
        <v>1.4429765818221074</v>
      </c>
      <c r="W2830" s="36">
        <f>Inputs!$B$13</f>
        <v>12660</v>
      </c>
      <c r="X2830" s="36">
        <f t="shared" si="433"/>
        <v>13103.961950260928</v>
      </c>
      <c r="Y2830" s="36">
        <f t="shared" si="434"/>
        <v>13728.460660660068</v>
      </c>
      <c r="Z2830" s="36">
        <f t="shared" si="435"/>
        <v>14573.890734694336</v>
      </c>
      <c r="AA2830" s="36">
        <f t="shared" si="436"/>
        <v>15684.931297652747</v>
      </c>
      <c r="AB2830" s="36">
        <f t="shared" si="437"/>
        <v>52821.254275786741</v>
      </c>
      <c r="AC2830" s="36">
        <f t="shared" si="438"/>
        <v>240038.44704728114</v>
      </c>
      <c r="AD2830" s="36">
        <f t="shared" si="439"/>
        <v>151368.20876502493</v>
      </c>
    </row>
    <row r="2831" spans="1:30" ht="14.25" customHeight="1" x14ac:dyDescent="0.25">
      <c r="A2831" s="16">
        <v>2815</v>
      </c>
      <c r="B2831" s="34">
        <v>0.38224517399664198</v>
      </c>
      <c r="C2831" s="34">
        <v>0.10172965891119599</v>
      </c>
      <c r="D2831" s="34">
        <v>5.3695446532079499E-2</v>
      </c>
      <c r="E2831" s="34">
        <v>4.7591294963503797E-2</v>
      </c>
      <c r="F2831" s="34">
        <v>2.29178403158713E-2</v>
      </c>
      <c r="G2831" s="34">
        <v>0.18000600052854601</v>
      </c>
      <c r="H2831" s="35">
        <v>1.02643978963879</v>
      </c>
      <c r="I2831" s="34">
        <v>9.0205226562010493E-2</v>
      </c>
      <c r="J2831" s="34">
        <v>2.2792693651651701E-2</v>
      </c>
      <c r="K2831" s="36">
        <f>Inputs!$B$12*(1+$B2831)^4</f>
        <v>219023.93618577439</v>
      </c>
      <c r="L2831" s="36">
        <f t="shared" si="430"/>
        <v>26700.857516173732</v>
      </c>
      <c r="M2831" s="36">
        <f t="shared" si="431"/>
        <v>333364.89039196575</v>
      </c>
      <c r="N2831" s="37">
        <f>M2831/Inputs!$B$6</f>
        <v>508.17818657311852</v>
      </c>
      <c r="O2831" s="38">
        <f>IF(N2831&gt;Inputs!$B$4,1,0)</f>
        <v>1</v>
      </c>
      <c r="P2831" s="34">
        <f t="shared" si="432"/>
        <v>6.7412532910358786E-2</v>
      </c>
      <c r="Q2831" s="36">
        <f>Inputs!$B$12*(1+$B2831)^0*$C2831+Inputs!$B$29*(1+$D2831)^0*Inputs!$B$19+Inputs!$B$30*(1+$E2831)^0*Inputs!$B$20+Inputs!$B$31*(1+$F2831)^0*Inputs!$B$21+Inputs!$B$22*(1+Inputs!$B$23)^0</f>
        <v>14125.823562098682</v>
      </c>
      <c r="R2831" s="36">
        <f>Inputs!$B$12*(1+$B2831)^1*$C2831+Inputs!$B$29*(1+$D2831)^1*Inputs!$B$19+Inputs!$B$30*(1+$E2831)^1*Inputs!$B$20+Inputs!$B$31*(1+$F2831)^1*Inputs!$B$21+Inputs!$B$22*(1+Inputs!$B$23)^1</f>
        <v>16789.990376225833</v>
      </c>
      <c r="S2831" s="36">
        <f>Inputs!$B$12*(1+$B2831)^2*$C2831+Inputs!$B$29*(1+$D2831)^2*Inputs!$B$19+Inputs!$B$30*(1+$E2831)^2*Inputs!$B$20+Inputs!$B$31*(1+$F2831)^2*Inputs!$B$21+Inputs!$B$22*(1+Inputs!$B$23)^2</f>
        <v>20361.485929342125</v>
      </c>
      <c r="T2831" s="36">
        <f>Inputs!$B$12*(1+$B2831)^3*$C2831+Inputs!$B$29*(1+$D2831)^3*Inputs!$B$19+Inputs!$B$30*(1+$E2831)^3*Inputs!$B$20+Inputs!$B$31*(1+$F2831)^3*Inputs!$B$21+Inputs!$B$22*(1+Inputs!$B$23)^3</f>
        <v>25181.982066035234</v>
      </c>
      <c r="U2831" s="36">
        <f>Inputs!$B$12*(1+$B2831)^4*$C2831+Inputs!$B$29*(1+$D2831)^4*Inputs!$B$19+Inputs!$B$30*(1+$E2831)^4*Inputs!$B$20+Inputs!$B$31*(1+$F2831)^4*Inputs!$B$21+Inputs!$B$22*(1+Inputs!$B$23)^4</f>
        <v>31723.497053900581</v>
      </c>
      <c r="V2831" s="35">
        <f>Inputs!$B$13/(Q2831*(1-$G2831))</f>
        <v>1.0929725478745471</v>
      </c>
      <c r="W2831" s="36">
        <f>Inputs!$B$13</f>
        <v>12660</v>
      </c>
      <c r="X2831" s="36">
        <f t="shared" si="433"/>
        <v>14818.708083574613</v>
      </c>
      <c r="Y2831" s="36">
        <f t="shared" si="434"/>
        <v>17693.168165830277</v>
      </c>
      <c r="Z2831" s="36">
        <f t="shared" si="435"/>
        <v>21538.491331939527</v>
      </c>
      <c r="AA2831" s="36">
        <f t="shared" si="436"/>
        <v>26700.857516173732</v>
      </c>
      <c r="AB2831" s="36">
        <f t="shared" si="437"/>
        <v>70319.387024345677</v>
      </c>
      <c r="AC2831" s="36">
        <f t="shared" si="438"/>
        <v>405109.26978653605</v>
      </c>
      <c r="AD2831" s="36">
        <f t="shared" si="439"/>
        <v>263045.50336762005</v>
      </c>
    </row>
    <row r="2832" spans="1:30" ht="14.25" customHeight="1" x14ac:dyDescent="0.25">
      <c r="A2832" s="16">
        <v>2816</v>
      </c>
      <c r="B2832" s="34">
        <v>0.14546954175249499</v>
      </c>
      <c r="C2832" s="34">
        <v>0.113898900254809</v>
      </c>
      <c r="D2832" s="34">
        <v>1.14723496405743E-2</v>
      </c>
      <c r="E2832" s="34">
        <v>4.29957525234754E-2</v>
      </c>
      <c r="F2832" s="34">
        <v>8.0192409136371698E-3</v>
      </c>
      <c r="G2832" s="34">
        <v>0.21395749548073001</v>
      </c>
      <c r="H2832" s="35">
        <v>1.0755557271826699</v>
      </c>
      <c r="I2832" s="34">
        <v>9.0870428882997303E-2</v>
      </c>
      <c r="J2832" s="34">
        <v>2.7674062993431298E-2</v>
      </c>
      <c r="K2832" s="36">
        <f>Inputs!$B$12*(1+$B2832)^4</f>
        <v>103296.45877292199</v>
      </c>
      <c r="L2832" s="36">
        <f t="shared" si="430"/>
        <v>17128.145859725395</v>
      </c>
      <c r="M2832" s="36">
        <f t="shared" si="431"/>
        <v>236817.29577712834</v>
      </c>
      <c r="N2832" s="37">
        <f>M2832/Inputs!$B$6</f>
        <v>361.00197527001274</v>
      </c>
      <c r="O2832" s="38">
        <f>IF(N2832&gt;Inputs!$B$4,1,0)</f>
        <v>0</v>
      </c>
      <c r="P2832" s="34">
        <f t="shared" si="432"/>
        <v>6.3196365889566009E-2</v>
      </c>
      <c r="Q2832" s="36">
        <f>Inputs!$B$12*(1+$B2832)^0*$C2832+Inputs!$B$29*(1+$D2832)^0*Inputs!$B$19+Inputs!$B$30*(1+$E2832)^0*Inputs!$B$20+Inputs!$B$31*(1+$F2832)^0*Inputs!$B$21+Inputs!$B$22*(1+Inputs!$B$23)^0</f>
        <v>14855.978042715462</v>
      </c>
      <c r="R2832" s="36">
        <f>Inputs!$B$12*(1+$B2832)^1*$C2832+Inputs!$B$29*(1+$D2832)^1*Inputs!$B$19+Inputs!$B$30*(1+$E2832)^1*Inputs!$B$20+Inputs!$B$31*(1+$F2832)^1*Inputs!$B$21+Inputs!$B$22*(1+Inputs!$B$23)^1</f>
        <v>15963.075308352036</v>
      </c>
      <c r="S2832" s="36">
        <f>Inputs!$B$12*(1+$B2832)^2*$C2832+Inputs!$B$29*(1+$D2832)^2*Inputs!$B$19+Inputs!$B$30*(1+$E2832)^2*Inputs!$B$20+Inputs!$B$31*(1+$F2832)^2*Inputs!$B$21+Inputs!$B$22*(1+Inputs!$B$23)^2</f>
        <v>17218.083137819707</v>
      </c>
      <c r="T2832" s="36">
        <f>Inputs!$B$12*(1+$B2832)^3*$C2832+Inputs!$B$29*(1+$D2832)^3*Inputs!$B$19+Inputs!$B$30*(1+$E2832)^3*Inputs!$B$20+Inputs!$B$31*(1+$F2832)^3*Inputs!$B$21+Inputs!$B$22*(1+Inputs!$B$23)^3</f>
        <v>18642.183421884925</v>
      </c>
      <c r="U2832" s="36">
        <f>Inputs!$B$12*(1+$B2832)^4*$C2832+Inputs!$B$29*(1+$D2832)^4*Inputs!$B$19+Inputs!$B$30*(1+$E2832)^4*Inputs!$B$20+Inputs!$B$31*(1+$F2832)^4*Inputs!$B$21+Inputs!$B$22*(1+Inputs!$B$23)^4</f>
        <v>20259.625108185617</v>
      </c>
      <c r="V2832" s="35">
        <f>Inputs!$B$13/(Q2832*(1-$G2832))</f>
        <v>1.0841426406684009</v>
      </c>
      <c r="W2832" s="36">
        <f>Inputs!$B$13</f>
        <v>12660</v>
      </c>
      <c r="X2832" s="36">
        <f t="shared" si="433"/>
        <v>13576.512171123481</v>
      </c>
      <c r="Y2832" s="36">
        <f t="shared" si="434"/>
        <v>14614.835641437448</v>
      </c>
      <c r="Z2832" s="36">
        <f t="shared" si="435"/>
        <v>15792.165251301692</v>
      </c>
      <c r="AA2832" s="36">
        <f t="shared" si="436"/>
        <v>17128.145859725395</v>
      </c>
      <c r="AB2832" s="36">
        <f t="shared" si="437"/>
        <v>56512.284323933105</v>
      </c>
      <c r="AC2832" s="36">
        <f t="shared" si="438"/>
        <v>278531.06740294868</v>
      </c>
      <c r="AD2832" s="36">
        <f t="shared" si="439"/>
        <v>180305.01145319524</v>
      </c>
    </row>
    <row r="2833" spans="1:30" ht="14.25" customHeight="1" x14ac:dyDescent="0.25">
      <c r="A2833" s="16">
        <v>2817</v>
      </c>
      <c r="B2833" s="34">
        <v>0.115834861519969</v>
      </c>
      <c r="C2833" s="34">
        <v>0.11290995043562101</v>
      </c>
      <c r="D2833" s="34">
        <v>1.64073408955604E-2</v>
      </c>
      <c r="E2833" s="34">
        <v>6.5899564968229199E-2</v>
      </c>
      <c r="F2833" s="34">
        <v>8.2149890050497408E-3</v>
      </c>
      <c r="G2833" s="34">
        <v>0.18031738516719001</v>
      </c>
      <c r="H2833" s="35">
        <v>0.98979276726444698</v>
      </c>
      <c r="I2833" s="34">
        <v>9.7418920713080503E-2</v>
      </c>
      <c r="J2833" s="34">
        <v>2.2120526137970199E-2</v>
      </c>
      <c r="K2833" s="36">
        <f>Inputs!$B$12*(1+$B2833)^4</f>
        <v>93014.563723309402</v>
      </c>
      <c r="L2833" s="36">
        <f t="shared" ref="L2833:L2896" si="440">AA2833</f>
        <v>15688.988361715135</v>
      </c>
      <c r="M2833" s="36">
        <f t="shared" ref="M2833:M2896" si="441">AB2833+AD2833</f>
        <v>187091.48851281198</v>
      </c>
      <c r="N2833" s="37">
        <f>M2833/Inputs!$B$6</f>
        <v>285.20043980611581</v>
      </c>
      <c r="O2833" s="38">
        <f>IF(N2833&gt;Inputs!$B$4,1,0)</f>
        <v>0</v>
      </c>
      <c r="P2833" s="34">
        <f t="shared" ref="P2833:P2896" si="442">I2833-J2833</f>
        <v>7.5298394575110311E-2</v>
      </c>
      <c r="Q2833" s="36">
        <f>Inputs!$B$12*(1+$B2833)^0*$C2833+Inputs!$B$29*(1+$D2833)^0*Inputs!$B$19+Inputs!$B$30*(1+$E2833)^0*Inputs!$B$20+Inputs!$B$31*(1+$F2833)^0*Inputs!$B$21+Inputs!$B$22*(1+Inputs!$B$23)^0</f>
        <v>14796.641053564181</v>
      </c>
      <c r="R2833" s="36">
        <f>Inputs!$B$12*(1+$B2833)^1*$C2833+Inputs!$B$29*(1+$D2833)^1*Inputs!$B$19+Inputs!$B$30*(1+$E2833)^1*Inputs!$B$20+Inputs!$B$31*(1+$F2833)^1*Inputs!$B$21+Inputs!$B$22*(1+Inputs!$B$23)^1</f>
        <v>15769.002263114358</v>
      </c>
      <c r="S2833" s="36">
        <f>Inputs!$B$12*(1+$B2833)^2*$C2833+Inputs!$B$29*(1+$D2833)^2*Inputs!$B$19+Inputs!$B$30*(1+$E2833)^2*Inputs!$B$20+Inputs!$B$31*(1+$F2833)^2*Inputs!$B$21+Inputs!$B$22*(1+Inputs!$B$23)^2</f>
        <v>16842.287345080811</v>
      </c>
      <c r="T2833" s="36">
        <f>Inputs!$B$12*(1+$B2833)^3*$C2833+Inputs!$B$29*(1+$D2833)^3*Inputs!$B$19+Inputs!$B$30*(1+$E2833)^3*Inputs!$B$20+Inputs!$B$31*(1+$F2833)^3*Inputs!$B$21+Inputs!$B$22*(1+Inputs!$B$23)^3</f>
        <v>18027.699030389893</v>
      </c>
      <c r="U2833" s="36">
        <f>Inputs!$B$12*(1+$B2833)^4*$C2833+Inputs!$B$29*(1+$D2833)^4*Inputs!$B$19+Inputs!$B$30*(1+$E2833)^4*Inputs!$B$20+Inputs!$B$31*(1+$F2833)^4*Inputs!$B$21+Inputs!$B$22*(1+Inputs!$B$23)^4</f>
        <v>19337.705454898656</v>
      </c>
      <c r="V2833" s="35">
        <f>Inputs!$B$13/(Q2833*(1-$G2833))</f>
        <v>1.0438181477150223</v>
      </c>
      <c r="W2833" s="36">
        <f>Inputs!$B$13</f>
        <v>12660</v>
      </c>
      <c r="X2833" s="36">
        <f t="shared" ref="X2833:X2896" si="443">R2833*(1-$G2833)*($V2833+($H2833-$V2833)*1/4)</f>
        <v>13317.37454713254</v>
      </c>
      <c r="Y2833" s="36">
        <f t="shared" ref="Y2833:Y2896" si="444">S2833*(1-$G2833)*($V2833+($H2833-$V2833)*2/4)</f>
        <v>14037.335019425986</v>
      </c>
      <c r="Z2833" s="36">
        <f t="shared" ref="Z2833:Z2896" si="445">T2833*(1-$G2833)*($V2833+($H2833-$V2833)*3/4)</f>
        <v>14825.742436138877</v>
      </c>
      <c r="AA2833" s="36">
        <f t="shared" ref="AA2833:AA2896" si="446">U2833*(1-$G2833)*$H2833</f>
        <v>15688.988361715135</v>
      </c>
      <c r="AB2833" s="36">
        <f t="shared" ref="AB2833:AB2896" si="447">W2833/(1+$I2833)^1+X2833/(1+$I2833)^2+Y2833/(1+$I2833)^3+Z2833/(1+$I2833)^4+AA2833/(1+$I2833)^5</f>
        <v>53293.64439771216</v>
      </c>
      <c r="AC2833" s="36">
        <f t="shared" ref="AC2833:AC2896" si="448">AA2833*(1+$J2833)/($I2833-$J2833)</f>
        <v>212966.51979548892</v>
      </c>
      <c r="AD2833" s="36">
        <f t="shared" ref="AD2833:AD2896" si="449">AC2833/(1+$I2833)^5</f>
        <v>133797.84411509981</v>
      </c>
    </row>
    <row r="2834" spans="1:30" ht="14.25" customHeight="1" x14ac:dyDescent="0.25">
      <c r="A2834" s="16">
        <v>2818</v>
      </c>
      <c r="B2834" s="34">
        <v>0.31201228140563902</v>
      </c>
      <c r="C2834" s="34">
        <v>4.7693108351831603E-2</v>
      </c>
      <c r="D2834" s="34">
        <v>4.2548942740665403E-2</v>
      </c>
      <c r="E2834" s="34">
        <v>3.3493057547386303E-2</v>
      </c>
      <c r="F2834" s="34">
        <v>3.5423720406796998E-2</v>
      </c>
      <c r="G2834" s="34">
        <v>0.15927840094338699</v>
      </c>
      <c r="H2834" s="35">
        <v>1.05565815912009</v>
      </c>
      <c r="I2834" s="34">
        <v>9.47163490465118E-2</v>
      </c>
      <c r="J2834" s="34">
        <v>2.3108126799592E-2</v>
      </c>
      <c r="K2834" s="36">
        <f>Inputs!$B$12*(1+$B2834)^4</f>
        <v>177788.16680179752</v>
      </c>
      <c r="L2834" s="36">
        <f t="shared" si="440"/>
        <v>15832.180041747428</v>
      </c>
      <c r="M2834" s="36">
        <f t="shared" si="441"/>
        <v>197476.75936138426</v>
      </c>
      <c r="N2834" s="37">
        <f>M2834/Inputs!$B$6</f>
        <v>301.03164536796379</v>
      </c>
      <c r="O2834" s="38">
        <f>IF(N2834&gt;Inputs!$B$4,1,0)</f>
        <v>0</v>
      </c>
      <c r="P2834" s="34">
        <f t="shared" si="442"/>
        <v>7.1608222246919803E-2</v>
      </c>
      <c r="Q2834" s="36">
        <f>Inputs!$B$12*(1+$B2834)^0*$C2834+Inputs!$B$29*(1+$D2834)^0*Inputs!$B$19+Inputs!$B$30*(1+$E2834)^0*Inputs!$B$20+Inputs!$B$31*(1+$F2834)^0*Inputs!$B$21+Inputs!$B$22*(1+Inputs!$B$23)^0</f>
        <v>10883.630528536818</v>
      </c>
      <c r="R2834" s="36">
        <f>Inputs!$B$12*(1+$B2834)^1*$C2834+Inputs!$B$29*(1+$D2834)^1*Inputs!$B$19+Inputs!$B$30*(1+$E2834)^1*Inputs!$B$20+Inputs!$B$31*(1+$F2834)^1*Inputs!$B$21+Inputs!$B$22*(1+Inputs!$B$23)^1</f>
        <v>12091.784073816169</v>
      </c>
      <c r="S2834" s="36">
        <f>Inputs!$B$12*(1+$B2834)^2*$C2834+Inputs!$B$29*(1+$D2834)^2*Inputs!$B$19+Inputs!$B$30*(1+$E2834)^2*Inputs!$B$20+Inputs!$B$31*(1+$F2834)^2*Inputs!$B$21+Inputs!$B$22*(1+Inputs!$B$23)^2</f>
        <v>13590.899059645824</v>
      </c>
      <c r="T2834" s="36">
        <f>Inputs!$B$12*(1+$B2834)^3*$C2834+Inputs!$B$29*(1+$D2834)^3*Inputs!$B$19+Inputs!$B$30*(1+$E2834)^3*Inputs!$B$20+Inputs!$B$31*(1+$F2834)^3*Inputs!$B$21+Inputs!$B$22*(1+Inputs!$B$23)^3</f>
        <v>15468.382864915404</v>
      </c>
      <c r="U2834" s="36">
        <f>Inputs!$B$12*(1+$B2834)^4*$C2834+Inputs!$B$29*(1+$D2834)^4*Inputs!$B$19+Inputs!$B$30*(1+$E2834)^4*Inputs!$B$20+Inputs!$B$31*(1+$F2834)^4*Inputs!$B$21+Inputs!$B$22*(1+Inputs!$B$23)^4</f>
        <v>17838.782329433663</v>
      </c>
      <c r="V2834" s="35">
        <f>Inputs!$B$13/(Q2834*(1-$G2834))</f>
        <v>1.3835909429872941</v>
      </c>
      <c r="W2834" s="36">
        <f>Inputs!$B$13</f>
        <v>12660</v>
      </c>
      <c r="X2834" s="36">
        <f t="shared" si="443"/>
        <v>13231.915327896182</v>
      </c>
      <c r="Y2834" s="36">
        <f t="shared" si="444"/>
        <v>13935.628175222111</v>
      </c>
      <c r="Z2834" s="36">
        <f t="shared" si="445"/>
        <v>14794.574835719297</v>
      </c>
      <c r="AA2834" s="36">
        <f t="shared" si="446"/>
        <v>15832.180041747428</v>
      </c>
      <c r="AB2834" s="36">
        <f t="shared" si="447"/>
        <v>53599.769927014466</v>
      </c>
      <c r="AC2834" s="36">
        <f t="shared" si="448"/>
        <v>226203.52184993462</v>
      </c>
      <c r="AD2834" s="36">
        <f t="shared" si="449"/>
        <v>143876.98943436981</v>
      </c>
    </row>
    <row r="2835" spans="1:30" ht="14.25" customHeight="1" x14ac:dyDescent="0.25">
      <c r="A2835" s="16">
        <v>2819</v>
      </c>
      <c r="B2835" s="34">
        <v>0.35797983164559399</v>
      </c>
      <c r="C2835" s="34">
        <v>9.1883909734158303E-2</v>
      </c>
      <c r="D2835" s="34">
        <v>1.6161792740150002E-2</v>
      </c>
      <c r="E2835" s="34">
        <v>7.4771062483923997E-2</v>
      </c>
      <c r="F2835" s="34">
        <v>2.1460711458234701E-2</v>
      </c>
      <c r="G2835" s="34">
        <v>0.16560339377904601</v>
      </c>
      <c r="H2835" s="35">
        <v>1.0160172889091701</v>
      </c>
      <c r="I2835" s="34">
        <v>0.101284971789001</v>
      </c>
      <c r="J2835" s="34">
        <v>2.32103208170759E-2</v>
      </c>
      <c r="K2835" s="36">
        <f>Inputs!$B$12*(1+$B2835)^4</f>
        <v>204044.32961578487</v>
      </c>
      <c r="L2835" s="36">
        <f t="shared" si="440"/>
        <v>23686.095422562496</v>
      </c>
      <c r="M2835" s="36">
        <f t="shared" si="441"/>
        <v>255543.06762272725</v>
      </c>
      <c r="N2835" s="37">
        <f>M2835/Inputs!$B$6</f>
        <v>389.54735918098663</v>
      </c>
      <c r="O2835" s="38">
        <f>IF(N2835&gt;Inputs!$B$4,1,0)</f>
        <v>0</v>
      </c>
      <c r="P2835" s="34">
        <f t="shared" si="442"/>
        <v>7.8074650971925105E-2</v>
      </c>
      <c r="Q2835" s="36">
        <f>Inputs!$B$12*(1+$B2835)^0*$C2835+Inputs!$B$29*(1+$D2835)^0*Inputs!$B$19+Inputs!$B$30*(1+$E2835)^0*Inputs!$B$20+Inputs!$B$31*(1+$F2835)^0*Inputs!$B$21+Inputs!$B$22*(1+Inputs!$B$23)^0</f>
        <v>13535.07861147642</v>
      </c>
      <c r="R2835" s="36">
        <f>Inputs!$B$12*(1+$B2835)^1*$C2835+Inputs!$B$29*(1+$D2835)^1*Inputs!$B$19+Inputs!$B$30*(1+$E2835)^1*Inputs!$B$20+Inputs!$B$31*(1+$F2835)^1*Inputs!$B$21+Inputs!$B$22*(1+Inputs!$B$23)^1</f>
        <v>15777.497598212824</v>
      </c>
      <c r="S2835" s="36">
        <f>Inputs!$B$12*(1+$B2835)^2*$C2835+Inputs!$B$29*(1+$D2835)^2*Inputs!$B$19+Inputs!$B$30*(1+$E2835)^2*Inputs!$B$20+Inputs!$B$31*(1+$F2835)^2*Inputs!$B$21+Inputs!$B$22*(1+Inputs!$B$23)^2</f>
        <v>18741.314104206551</v>
      </c>
      <c r="T2835" s="36">
        <f>Inputs!$B$12*(1+$B2835)^3*$C2835+Inputs!$B$29*(1+$D2835)^3*Inputs!$B$19+Inputs!$B$30*(1+$E2835)^3*Inputs!$B$20+Inputs!$B$31*(1+$F2835)^3*Inputs!$B$21+Inputs!$B$22*(1+Inputs!$B$23)^3</f>
        <v>22680.484159002503</v>
      </c>
      <c r="U2835" s="36">
        <f>Inputs!$B$12*(1+$B2835)^4*$C2835+Inputs!$B$29*(1+$D2835)^4*Inputs!$B$19+Inputs!$B$30*(1+$E2835)^4*Inputs!$B$20+Inputs!$B$31*(1+$F2835)^4*Inputs!$B$21+Inputs!$B$22*(1+Inputs!$B$23)^4</f>
        <v>27939.578335181614</v>
      </c>
      <c r="V2835" s="35">
        <f>Inputs!$B$13/(Q2835*(1-$G2835))</f>
        <v>1.1209865303630908</v>
      </c>
      <c r="W2835" s="36">
        <f>Inputs!$B$13</f>
        <v>12660</v>
      </c>
      <c r="X2835" s="36">
        <f t="shared" si="443"/>
        <v>14411.968778887214</v>
      </c>
      <c r="Y2835" s="36">
        <f t="shared" si="444"/>
        <v>16708.900435566487</v>
      </c>
      <c r="Z2835" s="36">
        <f t="shared" si="445"/>
        <v>19724.261599498204</v>
      </c>
      <c r="AA2835" s="36">
        <f t="shared" si="446"/>
        <v>23686.095422562496</v>
      </c>
      <c r="AB2835" s="36">
        <f t="shared" si="447"/>
        <v>63919.125205331846</v>
      </c>
      <c r="AC2835" s="36">
        <f t="shared" si="448"/>
        <v>310419.02838526975</v>
      </c>
      <c r="AD2835" s="36">
        <f t="shared" si="449"/>
        <v>191623.94241739539</v>
      </c>
    </row>
    <row r="2836" spans="1:30" ht="14.25" customHeight="1" x14ac:dyDescent="0.25">
      <c r="A2836" s="16">
        <v>2820</v>
      </c>
      <c r="B2836" s="34">
        <v>0.34932175148893702</v>
      </c>
      <c r="C2836" s="34">
        <v>8.3367181128078297E-2</v>
      </c>
      <c r="D2836" s="34">
        <v>2.6266588596013999E-2</v>
      </c>
      <c r="E2836" s="34">
        <v>1.6374449179072201E-2</v>
      </c>
      <c r="F2836" s="34">
        <v>2.5550995452845001E-2</v>
      </c>
      <c r="G2836" s="34">
        <v>0.19482955983098399</v>
      </c>
      <c r="H2836" s="35">
        <v>0.913289471185316</v>
      </c>
      <c r="I2836" s="34">
        <v>0.106758362442986</v>
      </c>
      <c r="J2836" s="34">
        <v>2.0206435592841201E-2</v>
      </c>
      <c r="K2836" s="36">
        <f>Inputs!$B$12*(1+$B2836)^4</f>
        <v>198890.17775543052</v>
      </c>
      <c r="L2836" s="36">
        <f t="shared" si="440"/>
        <v>18620.993415134872</v>
      </c>
      <c r="M2836" s="36">
        <f t="shared" si="441"/>
        <v>188011.56103350516</v>
      </c>
      <c r="N2836" s="37">
        <f>M2836/Inputs!$B$6</f>
        <v>286.60298938034322</v>
      </c>
      <c r="O2836" s="38">
        <f>IF(N2836&gt;Inputs!$B$4,1,0)</f>
        <v>0</v>
      </c>
      <c r="P2836" s="34">
        <f t="shared" si="442"/>
        <v>8.6551926850144803E-2</v>
      </c>
      <c r="Q2836" s="36">
        <f>Inputs!$B$12*(1+$B2836)^0*$C2836+Inputs!$B$29*(1+$D2836)^0*Inputs!$B$19+Inputs!$B$30*(1+$E2836)^0*Inputs!$B$20+Inputs!$B$31*(1+$F2836)^0*Inputs!$B$21+Inputs!$B$22*(1+Inputs!$B$23)^0</f>
        <v>13024.074895111618</v>
      </c>
      <c r="R2836" s="36">
        <f>Inputs!$B$12*(1+$B2836)^1*$C2836+Inputs!$B$29*(1+$D2836)^1*Inputs!$B$19+Inputs!$B$30*(1+$E2836)^1*Inputs!$B$20+Inputs!$B$31*(1+$F2836)^1*Inputs!$B$21+Inputs!$B$22*(1+Inputs!$B$23)^1</f>
        <v>14945.456207417643</v>
      </c>
      <c r="S2836" s="36">
        <f>Inputs!$B$12*(1+$B2836)^2*$C2836+Inputs!$B$29*(1+$D2836)^2*Inputs!$B$19+Inputs!$B$30*(1+$E2836)^2*Inputs!$B$20+Inputs!$B$31*(1+$F2836)^2*Inputs!$B$21+Inputs!$B$22*(1+Inputs!$B$23)^2</f>
        <v>17481.039076599085</v>
      </c>
      <c r="T2836" s="36">
        <f>Inputs!$B$12*(1+$B2836)^3*$C2836+Inputs!$B$29*(1+$D2836)^3*Inputs!$B$19+Inputs!$B$30*(1+$E2836)^3*Inputs!$B$20+Inputs!$B$31*(1+$F2836)^3*Inputs!$B$21+Inputs!$B$22*(1+Inputs!$B$23)^3</f>
        <v>20844.125185991077</v>
      </c>
      <c r="U2836" s="36">
        <f>Inputs!$B$12*(1+$B2836)^4*$C2836+Inputs!$B$29*(1+$D2836)^4*Inputs!$B$19+Inputs!$B$30*(1+$E2836)^4*Inputs!$B$20+Inputs!$B$31*(1+$F2836)^4*Inputs!$B$21+Inputs!$B$22*(1+Inputs!$B$23)^4</f>
        <v>25322.499610603354</v>
      </c>
      <c r="V2836" s="35">
        <f>Inputs!$B$13/(Q2836*(1-$G2836))</f>
        <v>1.2072549596483377</v>
      </c>
      <c r="W2836" s="36">
        <f>Inputs!$B$13</f>
        <v>12660</v>
      </c>
      <c r="X2836" s="36">
        <f t="shared" si="443"/>
        <v>13643.302350743596</v>
      </c>
      <c r="Y2836" s="36">
        <f t="shared" si="444"/>
        <v>14923.560374362825</v>
      </c>
      <c r="Z2836" s="36">
        <f t="shared" si="445"/>
        <v>16561.215373104871</v>
      </c>
      <c r="AA2836" s="36">
        <f t="shared" si="446"/>
        <v>18620.993415134872</v>
      </c>
      <c r="AB2836" s="36">
        <f t="shared" si="447"/>
        <v>55836.322130384426</v>
      </c>
      <c r="AC2836" s="36">
        <f t="shared" si="448"/>
        <v>219489.70994191949</v>
      </c>
      <c r="AD2836" s="36">
        <f t="shared" si="449"/>
        <v>132175.23890312074</v>
      </c>
    </row>
    <row r="2837" spans="1:30" ht="14.25" customHeight="1" x14ac:dyDescent="0.25">
      <c r="A2837" s="16">
        <v>2821</v>
      </c>
      <c r="B2837" s="34">
        <v>0.27500273602994002</v>
      </c>
      <c r="C2837" s="34">
        <v>5.4951319805264603E-2</v>
      </c>
      <c r="D2837" s="34">
        <v>2.25099680341521E-2</v>
      </c>
      <c r="E2837" s="34">
        <v>2.57772427498065E-2</v>
      </c>
      <c r="F2837" s="34">
        <v>9.2342770705061399E-3</v>
      </c>
      <c r="G2837" s="34">
        <v>0.19536594220400699</v>
      </c>
      <c r="H2837" s="35">
        <v>1.08878554800384</v>
      </c>
      <c r="I2837" s="34">
        <v>0.101610650852392</v>
      </c>
      <c r="J2837" s="34">
        <v>2.3380506818654601E-2</v>
      </c>
      <c r="K2837" s="36">
        <f>Inputs!$B$12*(1+$B2837)^4</f>
        <v>158560.75945603434</v>
      </c>
      <c r="L2837" s="36">
        <f t="shared" si="440"/>
        <v>15061.231759628066</v>
      </c>
      <c r="M2837" s="36">
        <f t="shared" si="441"/>
        <v>172791.87473037987</v>
      </c>
      <c r="N2837" s="37">
        <f>M2837/Inputs!$B$6</f>
        <v>263.40224806460344</v>
      </c>
      <c r="O2837" s="38">
        <f>IF(N2837&gt;Inputs!$B$4,1,0)</f>
        <v>0</v>
      </c>
      <c r="P2837" s="34">
        <f t="shared" si="442"/>
        <v>7.8230144033737403E-2</v>
      </c>
      <c r="Q2837" s="36">
        <f>Inputs!$B$12*(1+$B2837)^0*$C2837+Inputs!$B$29*(1+$D2837)^0*Inputs!$B$19+Inputs!$B$30*(1+$E2837)^0*Inputs!$B$20+Inputs!$B$31*(1+$F2837)^0*Inputs!$B$21+Inputs!$B$22*(1+Inputs!$B$23)^0</f>
        <v>11319.123215742798</v>
      </c>
      <c r="R2837" s="36">
        <f>Inputs!$B$12*(1+$B2837)^1*$C2837+Inputs!$B$29*(1+$D2837)^1*Inputs!$B$19+Inputs!$B$30*(1+$E2837)^1*Inputs!$B$20+Inputs!$B$31*(1+$F2837)^1*Inputs!$B$21+Inputs!$B$22*(1+Inputs!$B$23)^1</f>
        <v>12337.467623996912</v>
      </c>
      <c r="S2837" s="36">
        <f>Inputs!$B$12*(1+$B2837)^2*$C2837+Inputs!$B$29*(1+$D2837)^2*Inputs!$B$19+Inputs!$B$30*(1+$E2837)^2*Inputs!$B$20+Inputs!$B$31*(1+$F2837)^2*Inputs!$B$21+Inputs!$B$22*(1+Inputs!$B$23)^2</f>
        <v>13606.812953087781</v>
      </c>
      <c r="T2837" s="36">
        <f>Inputs!$B$12*(1+$B2837)^3*$C2837+Inputs!$B$29*(1+$D2837)^3*Inputs!$B$19+Inputs!$B$30*(1+$E2837)^3*Inputs!$B$20+Inputs!$B$31*(1+$F2837)^3*Inputs!$B$21+Inputs!$B$22*(1+Inputs!$B$23)^3</f>
        <v>15195.752269348575</v>
      </c>
      <c r="U2837" s="36">
        <f>Inputs!$B$12*(1+$B2837)^4*$C2837+Inputs!$B$29*(1+$D2837)^4*Inputs!$B$19+Inputs!$B$30*(1+$E2837)^4*Inputs!$B$20+Inputs!$B$31*(1+$F2837)^4*Inputs!$B$21+Inputs!$B$22*(1+Inputs!$B$23)^4</f>
        <v>17191.735974184405</v>
      </c>
      <c r="V2837" s="35">
        <f>Inputs!$B$13/(Q2837*(1-$G2837))</f>
        <v>1.3900246668058531</v>
      </c>
      <c r="W2837" s="36">
        <f>Inputs!$B$13</f>
        <v>12660</v>
      </c>
      <c r="X2837" s="36">
        <f t="shared" si="443"/>
        <v>13051.367470435312</v>
      </c>
      <c r="Y2837" s="36">
        <f t="shared" si="444"/>
        <v>13569.633164317527</v>
      </c>
      <c r="Z2837" s="36">
        <f t="shared" si="445"/>
        <v>14233.416632276807</v>
      </c>
      <c r="AA2837" s="36">
        <f t="shared" si="446"/>
        <v>15061.231759628066</v>
      </c>
      <c r="AB2837" s="36">
        <f t="shared" si="447"/>
        <v>51345.971046326835</v>
      </c>
      <c r="AC2837" s="36">
        <f t="shared" si="448"/>
        <v>197025.98252707091</v>
      </c>
      <c r="AD2837" s="36">
        <f t="shared" si="449"/>
        <v>121445.90368405305</v>
      </c>
    </row>
    <row r="2838" spans="1:30" ht="14.25" customHeight="1" x14ac:dyDescent="0.25">
      <c r="A2838" s="16">
        <v>2822</v>
      </c>
      <c r="B2838" s="34">
        <v>0.38414606319698902</v>
      </c>
      <c r="C2838" s="34">
        <v>9.9118500990071995E-2</v>
      </c>
      <c r="D2838" s="34">
        <v>2.0933238870101002E-2</v>
      </c>
      <c r="E2838" s="34">
        <v>2.9746398219867E-2</v>
      </c>
      <c r="F2838" s="34">
        <v>1.5077676361441399E-2</v>
      </c>
      <c r="G2838" s="34">
        <v>0.166616500612874</v>
      </c>
      <c r="H2838" s="35">
        <v>0.97683042991559899</v>
      </c>
      <c r="I2838" s="34">
        <v>9.5074133405986097E-2</v>
      </c>
      <c r="J2838" s="34">
        <v>2.7565166139022601E-2</v>
      </c>
      <c r="K2838" s="36">
        <f>Inputs!$B$12*(1+$B2838)^4</f>
        <v>220231.24692527394</v>
      </c>
      <c r="L2838" s="36">
        <f t="shared" si="440"/>
        <v>24778.843330171814</v>
      </c>
      <c r="M2838" s="36">
        <f t="shared" si="441"/>
        <v>305886.33329003875</v>
      </c>
      <c r="N2838" s="37">
        <f>M2838/Inputs!$B$6</f>
        <v>466.2901422104249</v>
      </c>
      <c r="O2838" s="38">
        <f>IF(N2838&gt;Inputs!$B$4,1,0)</f>
        <v>1</v>
      </c>
      <c r="P2838" s="34">
        <f t="shared" si="442"/>
        <v>6.7508967266963496E-2</v>
      </c>
      <c r="Q2838" s="36">
        <f>Inputs!$B$12*(1+$B2838)^0*$C2838+Inputs!$B$29*(1+$D2838)^0*Inputs!$B$19+Inputs!$B$30*(1+$E2838)^0*Inputs!$B$20+Inputs!$B$31*(1+$F2838)^0*Inputs!$B$21+Inputs!$B$22*(1+Inputs!$B$23)^0</f>
        <v>13969.15408683124</v>
      </c>
      <c r="R2838" s="36">
        <f>Inputs!$B$12*(1+$B2838)^1*$C2838+Inputs!$B$29*(1+$D2838)^1*Inputs!$B$19+Inputs!$B$30*(1+$E2838)^1*Inputs!$B$20+Inputs!$B$31*(1+$F2838)^1*Inputs!$B$21+Inputs!$B$22*(1+Inputs!$B$23)^1</f>
        <v>16396.484891180608</v>
      </c>
      <c r="S2838" s="36">
        <f>Inputs!$B$12*(1+$B2838)^2*$C2838+Inputs!$B$29*(1+$D2838)^2*Inputs!$B$19+Inputs!$B$30*(1+$E2838)^2*Inputs!$B$20+Inputs!$B$31*(1+$F2838)^2*Inputs!$B$21+Inputs!$B$22*(1+Inputs!$B$23)^2</f>
        <v>19704.042745354865</v>
      </c>
      <c r="T2838" s="36">
        <f>Inputs!$B$12*(1+$B2838)^3*$C2838+Inputs!$B$29*(1+$D2838)^3*Inputs!$B$19+Inputs!$B$30*(1+$E2838)^3*Inputs!$B$20+Inputs!$B$31*(1+$F2838)^3*Inputs!$B$21+Inputs!$B$22*(1+Inputs!$B$23)^3</f>
        <v>24229.005594436094</v>
      </c>
      <c r="U2838" s="36">
        <f>Inputs!$B$12*(1+$B2838)^4*$C2838+Inputs!$B$29*(1+$D2838)^4*Inputs!$B$19+Inputs!$B$30*(1+$E2838)^4*Inputs!$B$20+Inputs!$B$31*(1+$F2838)^4*Inputs!$B$21+Inputs!$B$22*(1+Inputs!$B$23)^4</f>
        <v>30438.0588397022</v>
      </c>
      <c r="V2838" s="35">
        <f>Inputs!$B$13/(Q2838*(1-$G2838))</f>
        <v>1.0874735444535881</v>
      </c>
      <c r="W2838" s="36">
        <f>Inputs!$B$13</f>
        <v>12660</v>
      </c>
      <c r="X2838" s="36">
        <f t="shared" si="443"/>
        <v>14481.875080944954</v>
      </c>
      <c r="Y2838" s="36">
        <f t="shared" si="444"/>
        <v>16948.992651464036</v>
      </c>
      <c r="Z2838" s="36">
        <f t="shared" si="445"/>
        <v>20282.740192145204</v>
      </c>
      <c r="AA2838" s="36">
        <f t="shared" si="446"/>
        <v>24778.843330171814</v>
      </c>
      <c r="AB2838" s="36">
        <f t="shared" si="447"/>
        <v>66383.124913171647</v>
      </c>
      <c r="AC2838" s="36">
        <f t="shared" si="448"/>
        <v>377162.87619409274</v>
      </c>
      <c r="AD2838" s="36">
        <f t="shared" si="449"/>
        <v>239503.20837686709</v>
      </c>
    </row>
    <row r="2839" spans="1:30" ht="14.25" customHeight="1" x14ac:dyDescent="0.25">
      <c r="A2839" s="16">
        <v>2823</v>
      </c>
      <c r="B2839" s="34">
        <v>0.42937983325706702</v>
      </c>
      <c r="C2839" s="34">
        <v>4.5579248294894903E-2</v>
      </c>
      <c r="D2839" s="34">
        <v>6.8043744749365503E-3</v>
      </c>
      <c r="E2839" s="34">
        <v>2.29270656691496E-2</v>
      </c>
      <c r="F2839" s="34">
        <v>1.07597545204547E-2</v>
      </c>
      <c r="G2839" s="34">
        <v>0.172937271530965</v>
      </c>
      <c r="H2839" s="35">
        <v>1.1479105551484601</v>
      </c>
      <c r="I2839" s="34">
        <v>9.6065070004657999E-2</v>
      </c>
      <c r="J2839" s="34">
        <v>2.3958909126904699E-2</v>
      </c>
      <c r="K2839" s="36">
        <f>Inputs!$B$12*(1+$B2839)^4</f>
        <v>250462.00462841659</v>
      </c>
      <c r="L2839" s="36">
        <f t="shared" si="440"/>
        <v>18679.891497035398</v>
      </c>
      <c r="M2839" s="36">
        <f t="shared" si="441"/>
        <v>224596.68637302439</v>
      </c>
      <c r="N2839" s="37">
        <f>M2839/Inputs!$B$6</f>
        <v>342.37299751985427</v>
      </c>
      <c r="O2839" s="38">
        <f>IF(N2839&gt;Inputs!$B$4,1,0)</f>
        <v>0</v>
      </c>
      <c r="P2839" s="34">
        <f t="shared" si="442"/>
        <v>7.2106160877753303E-2</v>
      </c>
      <c r="Q2839" s="36">
        <f>Inputs!$B$12*(1+$B2839)^0*$C2839+Inputs!$B$29*(1+$D2839)^0*Inputs!$B$19+Inputs!$B$30*(1+$E2839)^0*Inputs!$B$20+Inputs!$B$31*(1+$F2839)^0*Inputs!$B$21+Inputs!$B$22*(1+Inputs!$B$23)^0</f>
        <v>10756.798925120616</v>
      </c>
      <c r="R2839" s="36">
        <f>Inputs!$B$12*(1+$B2839)^1*$C2839+Inputs!$B$29*(1+$D2839)^1*Inputs!$B$19+Inputs!$B$30*(1+$E2839)^1*Inputs!$B$20+Inputs!$B$31*(1+$F2839)^1*Inputs!$B$21+Inputs!$B$22*(1+Inputs!$B$23)^1</f>
        <v>11990.605856233109</v>
      </c>
      <c r="S2839" s="36">
        <f>Inputs!$B$12*(1+$B2839)^2*$C2839+Inputs!$B$29*(1+$D2839)^2*Inputs!$B$19+Inputs!$B$30*(1+$E2839)^2*Inputs!$B$20+Inputs!$B$31*(1+$F2839)^2*Inputs!$B$21+Inputs!$B$22*(1+Inputs!$B$23)^2</f>
        <v>13728.536206492066</v>
      </c>
      <c r="T2839" s="36">
        <f>Inputs!$B$12*(1+$B2839)^3*$C2839+Inputs!$B$29*(1+$D2839)^3*Inputs!$B$19+Inputs!$B$30*(1+$E2839)^3*Inputs!$B$20+Inputs!$B$31*(1+$F2839)^3*Inputs!$B$21+Inputs!$B$22*(1+Inputs!$B$23)^3</f>
        <v>16187.057530509972</v>
      </c>
      <c r="U2839" s="36">
        <f>Inputs!$B$12*(1+$B2839)^4*$C2839+Inputs!$B$29*(1+$D2839)^4*Inputs!$B$19+Inputs!$B$30*(1+$E2839)^4*Inputs!$B$20+Inputs!$B$31*(1+$F2839)^4*Inputs!$B$21+Inputs!$B$22*(1+Inputs!$B$23)^4</f>
        <v>19675.593897847135</v>
      </c>
      <c r="V2839" s="35">
        <f>Inputs!$B$13/(Q2839*(1-$G2839))</f>
        <v>1.4230239364965593</v>
      </c>
      <c r="W2839" s="36">
        <f>Inputs!$B$13</f>
        <v>12660</v>
      </c>
      <c r="X2839" s="36">
        <f t="shared" si="443"/>
        <v>13430.030770045345</v>
      </c>
      <c r="Y2839" s="36">
        <f t="shared" si="444"/>
        <v>14595.658665046645</v>
      </c>
      <c r="Z2839" s="36">
        <f t="shared" si="445"/>
        <v>16288.680553229329</v>
      </c>
      <c r="AA2839" s="36">
        <f t="shared" si="446"/>
        <v>18679.891497035398</v>
      </c>
      <c r="AB2839" s="36">
        <f t="shared" si="447"/>
        <v>56908.365148206933</v>
      </c>
      <c r="AC2839" s="36">
        <f t="shared" si="448"/>
        <v>265267.7813805872</v>
      </c>
      <c r="AD2839" s="36">
        <f t="shared" si="449"/>
        <v>167688.32122481745</v>
      </c>
    </row>
    <row r="2840" spans="1:30" ht="14.25" customHeight="1" x14ac:dyDescent="0.25">
      <c r="A2840" s="16">
        <v>2824</v>
      </c>
      <c r="B2840" s="34">
        <v>0.176426184075651</v>
      </c>
      <c r="C2840" s="34">
        <v>7.7995705634151993E-2</v>
      </c>
      <c r="D2840" s="34">
        <v>3.2058136682795502E-2</v>
      </c>
      <c r="E2840" s="34">
        <v>4.0339062366117E-2</v>
      </c>
      <c r="F2840" s="34">
        <v>1.07508783258316E-2</v>
      </c>
      <c r="G2840" s="34">
        <v>0.18823268927377901</v>
      </c>
      <c r="H2840" s="35">
        <v>1.05670869767668</v>
      </c>
      <c r="I2840" s="34">
        <v>9.1258754187882707E-2</v>
      </c>
      <c r="J2840" s="34">
        <v>2.2742556963361301E-2</v>
      </c>
      <c r="K2840" s="36">
        <f>Inputs!$B$12*(1+$B2840)^4</f>
        <v>114923.80036497016</v>
      </c>
      <c r="L2840" s="36">
        <f t="shared" si="440"/>
        <v>15241.576755455266</v>
      </c>
      <c r="M2840" s="36">
        <f t="shared" si="441"/>
        <v>200368.12416763973</v>
      </c>
      <c r="N2840" s="37">
        <f>M2840/Inputs!$B$6</f>
        <v>305.43921367018254</v>
      </c>
      <c r="O2840" s="38">
        <f>IF(N2840&gt;Inputs!$B$4,1,0)</f>
        <v>0</v>
      </c>
      <c r="P2840" s="34">
        <f t="shared" si="442"/>
        <v>6.8516197224521402E-2</v>
      </c>
      <c r="Q2840" s="36">
        <f>Inputs!$B$12*(1+$B2840)^0*$C2840+Inputs!$B$29*(1+$D2840)^0*Inputs!$B$19+Inputs!$B$30*(1+$E2840)^0*Inputs!$B$20+Inputs!$B$31*(1+$F2840)^0*Inputs!$B$21+Inputs!$B$22*(1+Inputs!$B$23)^0</f>
        <v>12701.78636547604</v>
      </c>
      <c r="R2840" s="36">
        <f>Inputs!$B$12*(1+$B2840)^1*$C2840+Inputs!$B$29*(1+$D2840)^1*Inputs!$B$19+Inputs!$B$30*(1+$E2840)^1*Inputs!$B$20+Inputs!$B$31*(1+$F2840)^1*Inputs!$B$21+Inputs!$B$22*(1+Inputs!$B$23)^1</f>
        <v>13713.9506674312</v>
      </c>
      <c r="S2840" s="36">
        <f>Inputs!$B$12*(1+$B2840)^2*$C2840+Inputs!$B$29*(1+$D2840)^2*Inputs!$B$19+Inputs!$B$30*(1+$E2840)^2*Inputs!$B$20+Inputs!$B$31*(1+$F2840)^2*Inputs!$B$21+Inputs!$B$22*(1+Inputs!$B$23)^2</f>
        <v>14877.704314358736</v>
      </c>
      <c r="T2840" s="36">
        <f>Inputs!$B$12*(1+$B2840)^3*$C2840+Inputs!$B$29*(1+$D2840)^3*Inputs!$B$19+Inputs!$B$30*(1+$E2840)^3*Inputs!$B$20+Inputs!$B$31*(1+$F2840)^3*Inputs!$B$21+Inputs!$B$22*(1+Inputs!$B$23)^3</f>
        <v>16218.962974530989</v>
      </c>
      <c r="U2840" s="36">
        <f>Inputs!$B$12*(1+$B2840)^4*$C2840+Inputs!$B$29*(1+$D2840)^4*Inputs!$B$19+Inputs!$B$30*(1+$E2840)^4*Inputs!$B$20+Inputs!$B$31*(1+$F2840)^4*Inputs!$B$21+Inputs!$B$22*(1+Inputs!$B$23)^4</f>
        <v>17768.184567482225</v>
      </c>
      <c r="V2840" s="35">
        <f>Inputs!$B$13/(Q2840*(1-$G2840))</f>
        <v>1.2278274630811605</v>
      </c>
      <c r="W2840" s="36">
        <f>Inputs!$B$13</f>
        <v>12660</v>
      </c>
      <c r="X2840" s="36">
        <f t="shared" si="443"/>
        <v>13192.587991033428</v>
      </c>
      <c r="Y2840" s="36">
        <f t="shared" si="444"/>
        <v>13795.438921508216</v>
      </c>
      <c r="Z2840" s="36">
        <f t="shared" si="445"/>
        <v>14475.890469947044</v>
      </c>
      <c r="AA2840" s="36">
        <f t="shared" si="446"/>
        <v>15241.576755455266</v>
      </c>
      <c r="AB2840" s="36">
        <f t="shared" si="447"/>
        <v>53352.236371201514</v>
      </c>
      <c r="AC2840" s="36">
        <f t="shared" si="448"/>
        <v>227511.30118833788</v>
      </c>
      <c r="AD2840" s="36">
        <f t="shared" si="449"/>
        <v>147015.88779643821</v>
      </c>
    </row>
    <row r="2841" spans="1:30" ht="14.25" customHeight="1" x14ac:dyDescent="0.25">
      <c r="A2841" s="16">
        <v>2825</v>
      </c>
      <c r="B2841" s="34">
        <v>0.170728045518236</v>
      </c>
      <c r="C2841" s="34">
        <v>9.3038214988067997E-2</v>
      </c>
      <c r="D2841" s="34">
        <v>2.68743583644378E-2</v>
      </c>
      <c r="E2841" s="34">
        <v>6.05845961152989E-2</v>
      </c>
      <c r="F2841" s="34">
        <v>-3.62415849666895E-3</v>
      </c>
      <c r="G2841" s="34">
        <v>0.19459000055261799</v>
      </c>
      <c r="H2841" s="35">
        <v>0.90868010581761305</v>
      </c>
      <c r="I2841" s="34">
        <v>9.9317508284494593E-2</v>
      </c>
      <c r="J2841" s="34">
        <v>2.72632020328313E-2</v>
      </c>
      <c r="K2841" s="36">
        <f>Inputs!$B$12*(1+$B2841)^4</f>
        <v>112713.34523925796</v>
      </c>
      <c r="L2841" s="36">
        <f t="shared" si="440"/>
        <v>14044.406946840494</v>
      </c>
      <c r="M2841" s="36">
        <f t="shared" si="441"/>
        <v>175058.72381143289</v>
      </c>
      <c r="N2841" s="37">
        <f>M2841/Inputs!$B$6</f>
        <v>266.85781068815987</v>
      </c>
      <c r="O2841" s="38">
        <f>IF(N2841&gt;Inputs!$B$4,1,0)</f>
        <v>0</v>
      </c>
      <c r="P2841" s="34">
        <f t="shared" si="442"/>
        <v>7.2054306251663286E-2</v>
      </c>
      <c r="Q2841" s="36">
        <f>Inputs!$B$12*(1+$B2841)^0*$C2841+Inputs!$B$29*(1+$D2841)^0*Inputs!$B$19+Inputs!$B$30*(1+$E2841)^0*Inputs!$B$20+Inputs!$B$31*(1+$F2841)^0*Inputs!$B$21+Inputs!$B$22*(1+Inputs!$B$23)^0</f>
        <v>13604.336926711003</v>
      </c>
      <c r="R2841" s="36">
        <f>Inputs!$B$12*(1+$B2841)^1*$C2841+Inputs!$B$29*(1+$D2841)^1*Inputs!$B$19+Inputs!$B$30*(1+$E2841)^1*Inputs!$B$20+Inputs!$B$31*(1+$F2841)^1*Inputs!$B$21+Inputs!$B$22*(1+Inputs!$B$23)^1</f>
        <v>14712.774955924986</v>
      </c>
      <c r="S2841" s="36">
        <f>Inputs!$B$12*(1+$B2841)^2*$C2841+Inputs!$B$29*(1+$D2841)^2*Inputs!$B$19+Inputs!$B$30*(1+$E2841)^2*Inputs!$B$20+Inputs!$B$31*(1+$F2841)^2*Inputs!$B$21+Inputs!$B$22*(1+Inputs!$B$23)^2</f>
        <v>15993.511881991861</v>
      </c>
      <c r="T2841" s="36">
        <f>Inputs!$B$12*(1+$B2841)^3*$C2841+Inputs!$B$29*(1+$D2841)^3*Inputs!$B$19+Inputs!$B$30*(1+$E2841)^3*Inputs!$B$20+Inputs!$B$31*(1+$F2841)^3*Inputs!$B$21+Inputs!$B$22*(1+Inputs!$B$23)^3</f>
        <v>17474.88732870762</v>
      </c>
      <c r="U2841" s="36">
        <f>Inputs!$B$12*(1+$B2841)^4*$C2841+Inputs!$B$29*(1+$D2841)^4*Inputs!$B$19+Inputs!$B$30*(1+$E2841)^4*Inputs!$B$20+Inputs!$B$31*(1+$F2841)^4*Inputs!$B$21+Inputs!$B$22*(1+Inputs!$B$23)^4</f>
        <v>19190.017368904293</v>
      </c>
      <c r="V2841" s="35">
        <f>Inputs!$B$13/(Q2841*(1-$G2841))</f>
        <v>1.1554184795131195</v>
      </c>
      <c r="W2841" s="36">
        <f>Inputs!$B$13</f>
        <v>12660</v>
      </c>
      <c r="X2841" s="36">
        <f t="shared" si="443"/>
        <v>12960.545378722469</v>
      </c>
      <c r="Y2841" s="36">
        <f t="shared" si="444"/>
        <v>13294.172052015794</v>
      </c>
      <c r="Z2841" s="36">
        <f t="shared" si="445"/>
        <v>13657.348464817151</v>
      </c>
      <c r="AA2841" s="36">
        <f t="shared" si="446"/>
        <v>14044.406946840494</v>
      </c>
      <c r="AB2841" s="36">
        <f t="shared" si="447"/>
        <v>50346.371428685045</v>
      </c>
      <c r="AC2841" s="36">
        <f t="shared" si="448"/>
        <v>200228.17790339174</v>
      </c>
      <c r="AD2841" s="36">
        <f t="shared" si="449"/>
        <v>124712.35238274785</v>
      </c>
    </row>
    <row r="2842" spans="1:30" ht="14.25" customHeight="1" x14ac:dyDescent="0.25">
      <c r="A2842" s="16">
        <v>2826</v>
      </c>
      <c r="B2842" s="34">
        <v>0.35241913708849198</v>
      </c>
      <c r="C2842" s="34">
        <v>5.4548707880678803E-2</v>
      </c>
      <c r="D2842" s="34">
        <v>3.1589832502194201E-2</v>
      </c>
      <c r="E2842" s="34">
        <v>5.7597458074235497E-2</v>
      </c>
      <c r="F2842" s="34">
        <v>2.4611669262179899E-2</v>
      </c>
      <c r="G2842" s="34">
        <v>0.16939836564131899</v>
      </c>
      <c r="H2842" s="35">
        <v>1.1502158114174501</v>
      </c>
      <c r="I2842" s="34">
        <v>9.5604146924009495E-2</v>
      </c>
      <c r="J2842" s="34">
        <v>2.51560047277661E-2</v>
      </c>
      <c r="K2842" s="36">
        <f>Inputs!$B$12*(1+$B2842)^4</f>
        <v>200722.69549274666</v>
      </c>
      <c r="L2842" s="36">
        <f t="shared" si="440"/>
        <v>19308.778826563906</v>
      </c>
      <c r="M2842" s="36">
        <f t="shared" si="441"/>
        <v>236544.52200650168</v>
      </c>
      <c r="N2842" s="37">
        <f>M2842/Inputs!$B$6</f>
        <v>360.58616159527696</v>
      </c>
      <c r="O2842" s="38">
        <f>IF(N2842&gt;Inputs!$B$4,1,0)</f>
        <v>0</v>
      </c>
      <c r="P2842" s="34">
        <f t="shared" si="442"/>
        <v>7.0448142196243402E-2</v>
      </c>
      <c r="Q2842" s="36">
        <f>Inputs!$B$12*(1+$B2842)^0*$C2842+Inputs!$B$29*(1+$D2842)^0*Inputs!$B$19+Inputs!$B$30*(1+$E2842)^0*Inputs!$B$20+Inputs!$B$31*(1+$F2842)^0*Inputs!$B$21+Inputs!$B$22*(1+Inputs!$B$23)^0</f>
        <v>11294.966500267648</v>
      </c>
      <c r="R2842" s="36">
        <f>Inputs!$B$12*(1+$B2842)^1*$C2842+Inputs!$B$29*(1+$D2842)^1*Inputs!$B$19+Inputs!$B$30*(1+$E2842)^1*Inputs!$B$20+Inputs!$B$31*(1+$F2842)^1*Inputs!$B$21+Inputs!$B$22*(1+Inputs!$B$23)^1</f>
        <v>12739.273968453817</v>
      </c>
      <c r="S2842" s="36">
        <f>Inputs!$B$12*(1+$B2842)^2*$C2842+Inputs!$B$29*(1+$D2842)^2*Inputs!$B$19+Inputs!$B$30*(1+$E2842)^2*Inputs!$B$20+Inputs!$B$31*(1+$F2842)^2*Inputs!$B$21+Inputs!$B$22*(1+Inputs!$B$23)^2</f>
        <v>14602.359393195155</v>
      </c>
      <c r="T2842" s="36">
        <f>Inputs!$B$12*(1+$B2842)^3*$C2842+Inputs!$B$29*(1+$D2842)^3*Inputs!$B$19+Inputs!$B$30*(1+$E2842)^3*Inputs!$B$20+Inputs!$B$31*(1+$F2842)^3*Inputs!$B$21+Inputs!$B$22*(1+Inputs!$B$23)^3</f>
        <v>17028.068054529467</v>
      </c>
      <c r="U2842" s="36">
        <f>Inputs!$B$12*(1+$B2842)^4*$C2842+Inputs!$B$29*(1+$D2842)^4*Inputs!$B$19+Inputs!$B$30*(1+$E2842)^4*Inputs!$B$20+Inputs!$B$31*(1+$F2842)^4*Inputs!$B$21+Inputs!$B$22*(1+Inputs!$B$23)^4</f>
        <v>20210.762250474483</v>
      </c>
      <c r="V2842" s="35">
        <f>Inputs!$B$13/(Q2842*(1-$G2842))</f>
        <v>1.3494474505727518</v>
      </c>
      <c r="W2842" s="36">
        <f>Inputs!$B$13</f>
        <v>12660</v>
      </c>
      <c r="X2842" s="36">
        <f t="shared" si="443"/>
        <v>13751.82619903713</v>
      </c>
      <c r="Y2842" s="36">
        <f t="shared" si="444"/>
        <v>15158.887367364103</v>
      </c>
      <c r="Z2842" s="36">
        <f t="shared" si="445"/>
        <v>16972.584889132853</v>
      </c>
      <c r="AA2842" s="36">
        <f t="shared" si="446"/>
        <v>19308.778826563906</v>
      </c>
      <c r="AB2842" s="36">
        <f t="shared" si="447"/>
        <v>58549.897777359336</v>
      </c>
      <c r="AC2842" s="36">
        <f t="shared" si="448"/>
        <v>280979.88024825254</v>
      </c>
      <c r="AD2842" s="36">
        <f t="shared" si="449"/>
        <v>177994.62422914233</v>
      </c>
    </row>
    <row r="2843" spans="1:30" ht="14.25" customHeight="1" x14ac:dyDescent="0.25">
      <c r="A2843" s="16">
        <v>2827</v>
      </c>
      <c r="B2843" s="34">
        <v>0.39320102710739901</v>
      </c>
      <c r="C2843" s="34">
        <v>7.9863212896402205E-2</v>
      </c>
      <c r="D2843" s="34">
        <v>2.3411851095022501E-2</v>
      </c>
      <c r="E2843" s="34">
        <v>5.3266485396291897E-2</v>
      </c>
      <c r="F2843" s="34">
        <v>8.6380710019265897E-3</v>
      </c>
      <c r="G2843" s="34">
        <v>0.18336878049379399</v>
      </c>
      <c r="H2843" s="35">
        <v>0.97729984776444101</v>
      </c>
      <c r="I2843" s="34">
        <v>0.10268692241325</v>
      </c>
      <c r="J2843" s="34">
        <v>2.4336650191767902E-2</v>
      </c>
      <c r="K2843" s="36">
        <f>Inputs!$B$12*(1+$B2843)^4</f>
        <v>226050.98002723101</v>
      </c>
      <c r="L2843" s="36">
        <f t="shared" si="440"/>
        <v>21423.683849224079</v>
      </c>
      <c r="M2843" s="36">
        <f t="shared" si="441"/>
        <v>232041.94679646631</v>
      </c>
      <c r="N2843" s="37">
        <f>M2843/Inputs!$B$6</f>
        <v>353.72247987266206</v>
      </c>
      <c r="O2843" s="38">
        <f>IF(N2843&gt;Inputs!$B$4,1,0)</f>
        <v>0</v>
      </c>
      <c r="P2843" s="34">
        <f t="shared" si="442"/>
        <v>7.8350272221482109E-2</v>
      </c>
      <c r="Q2843" s="36">
        <f>Inputs!$B$12*(1+$B2843)^0*$C2843+Inputs!$B$29*(1+$D2843)^0*Inputs!$B$19+Inputs!$B$30*(1+$E2843)^0*Inputs!$B$20+Inputs!$B$31*(1+$F2843)^0*Inputs!$B$21+Inputs!$B$22*(1+Inputs!$B$23)^0</f>
        <v>12813.836801211055</v>
      </c>
      <c r="R2843" s="36">
        <f>Inputs!$B$12*(1+$B2843)^1*$C2843+Inputs!$B$29*(1+$D2843)^1*Inputs!$B$19+Inputs!$B$30*(1+$E2843)^1*Inputs!$B$20+Inputs!$B$31*(1+$F2843)^1*Inputs!$B$21+Inputs!$B$22*(1+Inputs!$B$23)^1</f>
        <v>14878.904295067867</v>
      </c>
      <c r="S2843" s="36">
        <f>Inputs!$B$12*(1+$B2843)^2*$C2843+Inputs!$B$29*(1+$D2843)^2*Inputs!$B$19+Inputs!$B$30*(1+$E2843)^2*Inputs!$B$20+Inputs!$B$31*(1+$F2843)^2*Inputs!$B$21+Inputs!$B$22*(1+Inputs!$B$23)^2</f>
        <v>17692.014138194463</v>
      </c>
      <c r="T2843" s="36">
        <f>Inputs!$B$12*(1+$B2843)^3*$C2843+Inputs!$B$29*(1+$D2843)^3*Inputs!$B$19+Inputs!$B$30*(1+$E2843)^3*Inputs!$B$20+Inputs!$B$31*(1+$F2843)^3*Inputs!$B$21+Inputs!$B$22*(1+Inputs!$B$23)^3</f>
        <v>21544.829853165647</v>
      </c>
      <c r="U2843" s="36">
        <f>Inputs!$B$12*(1+$B2843)^4*$C2843+Inputs!$B$29*(1+$D2843)^4*Inputs!$B$19+Inputs!$B$30*(1+$E2843)^4*Inputs!$B$20+Inputs!$B$31*(1+$F2843)^4*Inputs!$B$21+Inputs!$B$22*(1+Inputs!$B$23)^4</f>
        <v>26843.574172754255</v>
      </c>
      <c r="V2843" s="35">
        <f>Inputs!$B$13/(Q2843*(1-$G2843))</f>
        <v>1.2098416693808876</v>
      </c>
      <c r="W2843" s="36">
        <f>Inputs!$B$13</f>
        <v>12660</v>
      </c>
      <c r="X2843" s="36">
        <f t="shared" si="443"/>
        <v>13993.895908905995</v>
      </c>
      <c r="Y2843" s="36">
        <f t="shared" si="444"/>
        <v>15799.747466607067</v>
      </c>
      <c r="Z2843" s="36">
        <f t="shared" si="445"/>
        <v>18217.635803337733</v>
      </c>
      <c r="AA2843" s="36">
        <f t="shared" si="446"/>
        <v>21423.683849224079</v>
      </c>
      <c r="AB2843" s="36">
        <f t="shared" si="447"/>
        <v>60237.170655307666</v>
      </c>
      <c r="AC2843" s="36">
        <f t="shared" si="448"/>
        <v>280089.19339612412</v>
      </c>
      <c r="AD2843" s="36">
        <f t="shared" si="449"/>
        <v>171804.77614115865</v>
      </c>
    </row>
    <row r="2844" spans="1:30" ht="14.25" customHeight="1" x14ac:dyDescent="0.25">
      <c r="A2844" s="16">
        <v>2828</v>
      </c>
      <c r="B2844" s="34">
        <v>0.26205313655228002</v>
      </c>
      <c r="C2844" s="34">
        <v>7.9733251545404199E-2</v>
      </c>
      <c r="D2844" s="34">
        <v>4.9734988509391398E-2</v>
      </c>
      <c r="E2844" s="34">
        <v>1.39445841434125E-2</v>
      </c>
      <c r="F2844" s="34">
        <v>1.49547025066102E-2</v>
      </c>
      <c r="G2844" s="34">
        <v>0.18814478280921801</v>
      </c>
      <c r="H2844" s="35">
        <v>1.1135555272006601</v>
      </c>
      <c r="I2844" s="34">
        <v>9.8576826605895701E-2</v>
      </c>
      <c r="J2844" s="34">
        <v>2.8614954296848401E-2</v>
      </c>
      <c r="K2844" s="36">
        <f>Inputs!$B$12*(1+$B2844)^4</f>
        <v>152216.52827393144</v>
      </c>
      <c r="L2844" s="36">
        <f t="shared" si="440"/>
        <v>18981.357475885023</v>
      </c>
      <c r="M2844" s="36">
        <f t="shared" si="441"/>
        <v>232270.496100077</v>
      </c>
      <c r="N2844" s="37">
        <f>M2844/Inputs!$B$6</f>
        <v>354.07087820133688</v>
      </c>
      <c r="O2844" s="38">
        <f>IF(N2844&gt;Inputs!$B$4,1,0)</f>
        <v>0</v>
      </c>
      <c r="P2844" s="34">
        <f t="shared" si="442"/>
        <v>6.9961872309047296E-2</v>
      </c>
      <c r="Q2844" s="36">
        <f>Inputs!$B$12*(1+$B2844)^0*$C2844+Inputs!$B$29*(1+$D2844)^0*Inputs!$B$19+Inputs!$B$30*(1+$E2844)^0*Inputs!$B$20+Inputs!$B$31*(1+$F2844)^0*Inputs!$B$21+Inputs!$B$22*(1+Inputs!$B$23)^0</f>
        <v>12806.039120151174</v>
      </c>
      <c r="R2844" s="36">
        <f>Inputs!$B$12*(1+$B2844)^1*$C2844+Inputs!$B$29*(1+$D2844)^1*Inputs!$B$19+Inputs!$B$30*(1+$E2844)^1*Inputs!$B$20+Inputs!$B$31*(1+$F2844)^1*Inputs!$B$21+Inputs!$B$22*(1+Inputs!$B$23)^1</f>
        <v>14257.261075831157</v>
      </c>
      <c r="S2844" s="36">
        <f>Inputs!$B$12*(1+$B2844)^2*$C2844+Inputs!$B$29*(1+$D2844)^2*Inputs!$B$19+Inputs!$B$30*(1+$E2844)^2*Inputs!$B$20+Inputs!$B$31*(1+$F2844)^2*Inputs!$B$21+Inputs!$B$22*(1+Inputs!$B$23)^2</f>
        <v>16044.596065884318</v>
      </c>
      <c r="T2844" s="36">
        <f>Inputs!$B$12*(1+$B2844)^3*$C2844+Inputs!$B$29*(1+$D2844)^3*Inputs!$B$19+Inputs!$B$30*(1+$E2844)^3*Inputs!$B$20+Inputs!$B$31*(1+$F2844)^3*Inputs!$B$21+Inputs!$B$22*(1+Inputs!$B$23)^3</f>
        <v>18254.500930329319</v>
      </c>
      <c r="U2844" s="36">
        <f>Inputs!$B$12*(1+$B2844)^4*$C2844+Inputs!$B$29*(1+$D2844)^4*Inputs!$B$19+Inputs!$B$30*(1+$E2844)^4*Inputs!$B$20+Inputs!$B$31*(1+$F2844)^4*Inputs!$B$21+Inputs!$B$22*(1+Inputs!$B$23)^4</f>
        <v>20996.011622378639</v>
      </c>
      <c r="V2844" s="35">
        <f>Inputs!$B$13/(Q2844*(1-$G2844))</f>
        <v>1.217699970695002</v>
      </c>
      <c r="W2844" s="36">
        <f>Inputs!$B$13</f>
        <v>12660</v>
      </c>
      <c r="X2844" s="36">
        <f t="shared" si="443"/>
        <v>13793.30872439534</v>
      </c>
      <c r="Y2844" s="36">
        <f t="shared" si="444"/>
        <v>15183.337700864275</v>
      </c>
      <c r="Z2844" s="36">
        <f t="shared" si="445"/>
        <v>16888.761543386601</v>
      </c>
      <c r="AA2844" s="36">
        <f t="shared" si="446"/>
        <v>18981.357475885023</v>
      </c>
      <c r="AB2844" s="36">
        <f t="shared" si="447"/>
        <v>57862.452720929112</v>
      </c>
      <c r="AC2844" s="36">
        <f t="shared" si="448"/>
        <v>279073.55118088733</v>
      </c>
      <c r="AD2844" s="36">
        <f t="shared" si="449"/>
        <v>174408.04337914789</v>
      </c>
    </row>
    <row r="2845" spans="1:30" ht="14.25" customHeight="1" x14ac:dyDescent="0.25">
      <c r="A2845" s="16">
        <v>2829</v>
      </c>
      <c r="B2845" s="34">
        <v>0.14799991627866799</v>
      </c>
      <c r="C2845" s="34">
        <v>9.0241383812365794E-2</v>
      </c>
      <c r="D2845" s="34">
        <v>3.2878513057628102E-2</v>
      </c>
      <c r="E2845" s="34">
        <v>6.0608684286966003E-2</v>
      </c>
      <c r="F2845" s="34">
        <v>2.5357861125741701E-2</v>
      </c>
      <c r="G2845" s="34">
        <v>0.160921926645162</v>
      </c>
      <c r="H2845" s="35">
        <v>1.02172716513243</v>
      </c>
      <c r="I2845" s="34">
        <v>9.1529610270787307E-2</v>
      </c>
      <c r="J2845" s="34">
        <v>2.37400788680373E-2</v>
      </c>
      <c r="K2845" s="36">
        <f>Inputs!$B$12*(1+$B2845)^4</f>
        <v>104212.22679300174</v>
      </c>
      <c r="L2845" s="36">
        <f t="shared" si="440"/>
        <v>16061.666483143947</v>
      </c>
      <c r="M2845" s="36">
        <f t="shared" si="441"/>
        <v>211300.87563294952</v>
      </c>
      <c r="N2845" s="37">
        <f>M2845/Inputs!$B$6</f>
        <v>322.10499334291086</v>
      </c>
      <c r="O2845" s="38">
        <f>IF(N2845&gt;Inputs!$B$4,1,0)</f>
        <v>0</v>
      </c>
      <c r="P2845" s="34">
        <f t="shared" si="442"/>
        <v>6.7789531402750014E-2</v>
      </c>
      <c r="Q2845" s="36">
        <f>Inputs!$B$12*(1+$B2845)^0*$C2845+Inputs!$B$29*(1+$D2845)^0*Inputs!$B$19+Inputs!$B$30*(1+$E2845)^0*Inputs!$B$20+Inputs!$B$31*(1+$F2845)^0*Inputs!$B$21+Inputs!$B$22*(1+Inputs!$B$23)^0</f>
        <v>13436.52705616887</v>
      </c>
      <c r="R2845" s="36">
        <f>Inputs!$B$12*(1+$B2845)^1*$C2845+Inputs!$B$29*(1+$D2845)^1*Inputs!$B$19+Inputs!$B$30*(1+$E2845)^1*Inputs!$B$20+Inputs!$B$31*(1+$F2845)^1*Inputs!$B$21+Inputs!$B$22*(1+Inputs!$B$23)^1</f>
        <v>14543.91477870792</v>
      </c>
      <c r="S2845" s="36">
        <f>Inputs!$B$12*(1+$B2845)^2*$C2845+Inputs!$B$29*(1+$D2845)^2*Inputs!$B$19+Inputs!$B$30*(1+$E2845)^2*Inputs!$B$20+Inputs!$B$31*(1+$F2845)^2*Inputs!$B$21+Inputs!$B$22*(1+Inputs!$B$23)^2</f>
        <v>15783.52051793697</v>
      </c>
      <c r="T2845" s="36">
        <f>Inputs!$B$12*(1+$B2845)^3*$C2845+Inputs!$B$29*(1+$D2845)^3*Inputs!$B$19+Inputs!$B$30*(1+$E2845)^3*Inputs!$B$20+Inputs!$B$31*(1+$F2845)^3*Inputs!$B$21+Inputs!$B$22*(1+Inputs!$B$23)^3</f>
        <v>17173.584500123718</v>
      </c>
      <c r="U2845" s="36">
        <f>Inputs!$B$12*(1+$B2845)^4*$C2845+Inputs!$B$29*(1+$D2845)^4*Inputs!$B$19+Inputs!$B$30*(1+$E2845)^4*Inputs!$B$20+Inputs!$B$31*(1+$F2845)^4*Inputs!$B$21+Inputs!$B$22*(1+Inputs!$B$23)^4</f>
        <v>18734.98246642033</v>
      </c>
      <c r="V2845" s="35">
        <f>Inputs!$B$13/(Q2845*(1-$G2845))</f>
        <v>1.1229083269740725</v>
      </c>
      <c r="W2845" s="36">
        <f>Inputs!$B$13</f>
        <v>12660</v>
      </c>
      <c r="X2845" s="36">
        <f t="shared" si="443"/>
        <v>13394.698729564614</v>
      </c>
      <c r="Y2845" s="36">
        <f t="shared" si="444"/>
        <v>14201.353721540463</v>
      </c>
      <c r="Z2845" s="36">
        <f t="shared" si="445"/>
        <v>15087.570754726641</v>
      </c>
      <c r="AA2845" s="36">
        <f t="shared" si="446"/>
        <v>16061.666483143947</v>
      </c>
      <c r="AB2845" s="36">
        <f t="shared" si="447"/>
        <v>54755.562171792146</v>
      </c>
      <c r="AC2845" s="36">
        <f t="shared" si="448"/>
        <v>242559.15879570239</v>
      </c>
      <c r="AD2845" s="36">
        <f t="shared" si="449"/>
        <v>156545.31346115738</v>
      </c>
    </row>
    <row r="2846" spans="1:30" ht="14.25" customHeight="1" x14ac:dyDescent="0.25">
      <c r="A2846" s="16">
        <v>2830</v>
      </c>
      <c r="B2846" s="34">
        <v>0.31352894904362399</v>
      </c>
      <c r="C2846" s="34">
        <v>8.0048677323807299E-2</v>
      </c>
      <c r="D2846" s="34">
        <v>5.1643725935447103E-2</v>
      </c>
      <c r="E2846" s="34">
        <v>3.8855642309710399E-2</v>
      </c>
      <c r="F2846" s="34">
        <v>2.15667658704502E-2</v>
      </c>
      <c r="G2846" s="34">
        <v>0.17317359657872</v>
      </c>
      <c r="H2846" s="35">
        <v>1.06058261002161</v>
      </c>
      <c r="I2846" s="34">
        <v>9.5137920991089905E-2</v>
      </c>
      <c r="J2846" s="34">
        <v>2.5453773606978598E-2</v>
      </c>
      <c r="K2846" s="36">
        <f>Inputs!$B$12*(1+$B2846)^4</f>
        <v>178611.67579769131</v>
      </c>
      <c r="L2846" s="36">
        <f t="shared" si="440"/>
        <v>20680.061302802147</v>
      </c>
      <c r="M2846" s="36">
        <f t="shared" si="441"/>
        <v>254058.10115792658</v>
      </c>
      <c r="N2846" s="37">
        <f>M2846/Inputs!$B$6</f>
        <v>387.28369078952221</v>
      </c>
      <c r="O2846" s="38">
        <f>IF(N2846&gt;Inputs!$B$4,1,0)</f>
        <v>0</v>
      </c>
      <c r="P2846" s="34">
        <f t="shared" si="442"/>
        <v>6.96841473841113E-2</v>
      </c>
      <c r="Q2846" s="36">
        <f>Inputs!$B$12*(1+$B2846)^0*$C2846+Inputs!$B$29*(1+$D2846)^0*Inputs!$B$19+Inputs!$B$30*(1+$E2846)^0*Inputs!$B$20+Inputs!$B$31*(1+$F2846)^0*Inputs!$B$21+Inputs!$B$22*(1+Inputs!$B$23)^0</f>
        <v>12824.964666855361</v>
      </c>
      <c r="R2846" s="36">
        <f>Inputs!$B$12*(1+$B2846)^1*$C2846+Inputs!$B$29*(1+$D2846)^1*Inputs!$B$19+Inputs!$B$30*(1+$E2846)^1*Inputs!$B$20+Inputs!$B$31*(1+$F2846)^1*Inputs!$B$21+Inputs!$B$22*(1+Inputs!$B$23)^1</f>
        <v>14627.051137640243</v>
      </c>
      <c r="S2846" s="36">
        <f>Inputs!$B$12*(1+$B2846)^2*$C2846+Inputs!$B$29*(1+$D2846)^2*Inputs!$B$19+Inputs!$B$30*(1+$E2846)^2*Inputs!$B$20+Inputs!$B$31*(1+$F2846)^2*Inputs!$B$21+Inputs!$B$22*(1+Inputs!$B$23)^2</f>
        <v>16913.883859171907</v>
      </c>
      <c r="T2846" s="36">
        <f>Inputs!$B$12*(1+$B2846)^3*$C2846+Inputs!$B$29*(1+$D2846)^3*Inputs!$B$19+Inputs!$B$30*(1+$E2846)^3*Inputs!$B$20+Inputs!$B$31*(1+$F2846)^3*Inputs!$B$21+Inputs!$B$22*(1+Inputs!$B$23)^3</f>
        <v>19834.073752401884</v>
      </c>
      <c r="U2846" s="36">
        <f>Inputs!$B$12*(1+$B2846)^4*$C2846+Inputs!$B$29*(1+$D2846)^4*Inputs!$B$19+Inputs!$B$30*(1+$E2846)^4*Inputs!$B$20+Inputs!$B$31*(1+$F2846)^4*Inputs!$B$21+Inputs!$B$22*(1+Inputs!$B$23)^4</f>
        <v>23582.670512262179</v>
      </c>
      <c r="V2846" s="35">
        <f>Inputs!$B$13/(Q2846*(1-$G2846))</f>
        <v>1.1938869131696292</v>
      </c>
      <c r="W2846" s="36">
        <f>Inputs!$B$13</f>
        <v>12660</v>
      </c>
      <c r="X2846" s="36">
        <f t="shared" si="443"/>
        <v>14035.860003661111</v>
      </c>
      <c r="Y2846" s="36">
        <f t="shared" si="444"/>
        <v>15764.204275283133</v>
      </c>
      <c r="Z2846" s="36">
        <f t="shared" si="445"/>
        <v>17939.375945190757</v>
      </c>
      <c r="AA2846" s="36">
        <f t="shared" si="446"/>
        <v>20680.061302802147</v>
      </c>
      <c r="AB2846" s="36">
        <f t="shared" si="447"/>
        <v>60865.792747937674</v>
      </c>
      <c r="AC2846" s="36">
        <f t="shared" si="448"/>
        <v>304322.39895952865</v>
      </c>
      <c r="AD2846" s="36">
        <f t="shared" si="449"/>
        <v>193192.30840998891</v>
      </c>
    </row>
    <row r="2847" spans="1:30" ht="14.25" customHeight="1" x14ac:dyDescent="0.25">
      <c r="A2847" s="16">
        <v>2831</v>
      </c>
      <c r="B2847" s="34">
        <v>0.35089240615364498</v>
      </c>
      <c r="C2847" s="34">
        <v>7.7948961064901401E-2</v>
      </c>
      <c r="D2847" s="34">
        <v>2.5100014296123099E-2</v>
      </c>
      <c r="E2847" s="34">
        <v>5.2588063050321703E-2</v>
      </c>
      <c r="F2847" s="34">
        <v>4.03425001284971E-4</v>
      </c>
      <c r="G2847" s="34">
        <v>0.21198841900920901</v>
      </c>
      <c r="H2847" s="35">
        <v>1.1140211445432999</v>
      </c>
      <c r="I2847" s="34">
        <v>9.8993450694613502E-2</v>
      </c>
      <c r="J2847" s="34">
        <v>1.7520906335371601E-2</v>
      </c>
      <c r="K2847" s="36">
        <f>Inputs!$B$12*(1+$B2847)^4</f>
        <v>199817.85465062567</v>
      </c>
      <c r="L2847" s="36">
        <f t="shared" si="440"/>
        <v>21271.742814321489</v>
      </c>
      <c r="M2847" s="36">
        <f t="shared" si="441"/>
        <v>226464.01778085341</v>
      </c>
      <c r="N2847" s="37">
        <f>M2847/Inputs!$B$6</f>
        <v>345.21953930008141</v>
      </c>
      <c r="O2847" s="38">
        <f>IF(N2847&gt;Inputs!$B$4,1,0)</f>
        <v>0</v>
      </c>
      <c r="P2847" s="34">
        <f t="shared" si="442"/>
        <v>8.1472544359241894E-2</v>
      </c>
      <c r="Q2847" s="36">
        <f>Inputs!$B$12*(1+$B2847)^0*$C2847+Inputs!$B$29*(1+$D2847)^0*Inputs!$B$19+Inputs!$B$30*(1+$E2847)^0*Inputs!$B$20+Inputs!$B$31*(1+$F2847)^0*Inputs!$B$21+Inputs!$B$22*(1+Inputs!$B$23)^0</f>
        <v>12698.981691321005</v>
      </c>
      <c r="R2847" s="36">
        <f>Inputs!$B$12*(1+$B2847)^1*$C2847+Inputs!$B$29*(1+$D2847)^1*Inputs!$B$19+Inputs!$B$30*(1+$E2847)^1*Inputs!$B$20+Inputs!$B$31*(1+$F2847)^1*Inputs!$B$21+Inputs!$B$22*(1+Inputs!$B$23)^1</f>
        <v>14487.716832131879</v>
      </c>
      <c r="S2847" s="36">
        <f>Inputs!$B$12*(1+$B2847)^2*$C2847+Inputs!$B$29*(1+$D2847)^2*Inputs!$B$19+Inputs!$B$30*(1+$E2847)^2*Inputs!$B$20+Inputs!$B$31*(1+$F2847)^2*Inputs!$B$21+Inputs!$B$22*(1+Inputs!$B$23)^2</f>
        <v>16859.253467117087</v>
      </c>
      <c r="T2847" s="36">
        <f>Inputs!$B$12*(1+$B2847)^3*$C2847+Inputs!$B$29*(1+$D2847)^3*Inputs!$B$19+Inputs!$B$30*(1+$E2847)^3*Inputs!$B$20+Inputs!$B$31*(1+$F2847)^3*Inputs!$B$21+Inputs!$B$22*(1+Inputs!$B$23)^3</f>
        <v>20016.00820395178</v>
      </c>
      <c r="U2847" s="36">
        <f>Inputs!$B$12*(1+$B2847)^4*$C2847+Inputs!$B$29*(1+$D2847)^4*Inputs!$B$19+Inputs!$B$30*(1+$E2847)^4*Inputs!$B$20+Inputs!$B$31*(1+$F2847)^4*Inputs!$B$21+Inputs!$B$22*(1+Inputs!$B$23)^4</f>
        <v>24231.318127988849</v>
      </c>
      <c r="V2847" s="35">
        <f>Inputs!$B$13/(Q2847*(1-$G2847))</f>
        <v>1.2651214187758384</v>
      </c>
      <c r="W2847" s="36">
        <f>Inputs!$B$13</f>
        <v>12660</v>
      </c>
      <c r="X2847" s="36">
        <f t="shared" si="443"/>
        <v>14011.985671767612</v>
      </c>
      <c r="Y2847" s="36">
        <f t="shared" si="444"/>
        <v>15803.795858761658</v>
      </c>
      <c r="Z2847" s="36">
        <f t="shared" si="445"/>
        <v>18167.104603525735</v>
      </c>
      <c r="AA2847" s="36">
        <f t="shared" si="446"/>
        <v>21271.742814321489</v>
      </c>
      <c r="AB2847" s="36">
        <f t="shared" si="447"/>
        <v>60749.860075286233</v>
      </c>
      <c r="AC2847" s="36">
        <f t="shared" si="448"/>
        <v>265665.48520104098</v>
      </c>
      <c r="AD2847" s="36">
        <f t="shared" si="449"/>
        <v>165714.15770556717</v>
      </c>
    </row>
    <row r="2848" spans="1:30" ht="14.25" customHeight="1" x14ac:dyDescent="0.25">
      <c r="A2848" s="16">
        <v>2832</v>
      </c>
      <c r="B2848" s="34">
        <v>0.28872779109688901</v>
      </c>
      <c r="C2848" s="34">
        <v>8.4404076626644203E-2</v>
      </c>
      <c r="D2848" s="34">
        <v>2.0300658174994598E-3</v>
      </c>
      <c r="E2848" s="34">
        <v>5.23480980129475E-2</v>
      </c>
      <c r="F2848" s="34">
        <v>1.60786089119021E-2</v>
      </c>
      <c r="G2848" s="34">
        <v>0.20808941380350701</v>
      </c>
      <c r="H2848" s="35">
        <v>0.94750912753347705</v>
      </c>
      <c r="I2848" s="34">
        <v>0.102700743669881</v>
      </c>
      <c r="J2848" s="34">
        <v>2.3239128116430401E-2</v>
      </c>
      <c r="K2848" s="36">
        <f>Inputs!$B$12*(1+$B2848)^4</f>
        <v>165499.24873052808</v>
      </c>
      <c r="L2848" s="36">
        <f t="shared" si="440"/>
        <v>16953.800578430237</v>
      </c>
      <c r="M2848" s="36">
        <f t="shared" si="441"/>
        <v>188034.20884221364</v>
      </c>
      <c r="N2848" s="37">
        <f>M2848/Inputs!$B$6</f>
        <v>286.6375134789842</v>
      </c>
      <c r="O2848" s="38">
        <f>IF(N2848&gt;Inputs!$B$4,1,0)</f>
        <v>0</v>
      </c>
      <c r="P2848" s="34">
        <f t="shared" si="442"/>
        <v>7.946161555345059E-2</v>
      </c>
      <c r="Q2848" s="36">
        <f>Inputs!$B$12*(1+$B2848)^0*$C2848+Inputs!$B$29*(1+$D2848)^0*Inputs!$B$19+Inputs!$B$30*(1+$E2848)^0*Inputs!$B$20+Inputs!$B$31*(1+$F2848)^0*Inputs!$B$21+Inputs!$B$22*(1+Inputs!$B$23)^0</f>
        <v>13086.288625025572</v>
      </c>
      <c r="R2848" s="36">
        <f>Inputs!$B$12*(1+$B2848)^1*$C2848+Inputs!$B$29*(1+$D2848)^1*Inputs!$B$19+Inputs!$B$30*(1+$E2848)^1*Inputs!$B$20+Inputs!$B$31*(1+$F2848)^1*Inputs!$B$21+Inputs!$B$22*(1+Inputs!$B$23)^1</f>
        <v>14690.145052077933</v>
      </c>
      <c r="S2848" s="36">
        <f>Inputs!$B$12*(1+$B2848)^2*$C2848+Inputs!$B$29*(1+$D2848)^2*Inputs!$B$19+Inputs!$B$30*(1+$E2848)^2*Inputs!$B$20+Inputs!$B$31*(1+$F2848)^2*Inputs!$B$21+Inputs!$B$22*(1+Inputs!$B$23)^2</f>
        <v>16722.165180575255</v>
      </c>
      <c r="T2848" s="36">
        <f>Inputs!$B$12*(1+$B2848)^3*$C2848+Inputs!$B$29*(1+$D2848)^3*Inputs!$B$19+Inputs!$B$30*(1+$E2848)^3*Inputs!$B$20+Inputs!$B$31*(1+$F2848)^3*Inputs!$B$21+Inputs!$B$22*(1+Inputs!$B$23)^3</f>
        <v>19304.559272067614</v>
      </c>
      <c r="U2848" s="36">
        <f>Inputs!$B$12*(1+$B2848)^4*$C2848+Inputs!$B$29*(1+$D2848)^4*Inputs!$B$19+Inputs!$B$30*(1+$E2848)^4*Inputs!$B$20+Inputs!$B$31*(1+$F2848)^4*Inputs!$B$21+Inputs!$B$22*(1+Inputs!$B$23)^4</f>
        <v>22594.748909803351</v>
      </c>
      <c r="V2848" s="35">
        <f>Inputs!$B$13/(Q2848*(1-$G2848))</f>
        <v>1.2216338624039846</v>
      </c>
      <c r="W2848" s="36">
        <f>Inputs!$B$13</f>
        <v>12660</v>
      </c>
      <c r="X2848" s="36">
        <f t="shared" si="443"/>
        <v>13414.367920616514</v>
      </c>
      <c r="Y2848" s="36">
        <f t="shared" si="444"/>
        <v>14362.394238648869</v>
      </c>
      <c r="Z2848" s="36">
        <f t="shared" si="445"/>
        <v>15532.700864639048</v>
      </c>
      <c r="AA2848" s="36">
        <f t="shared" si="446"/>
        <v>16953.800578430237</v>
      </c>
      <c r="AB2848" s="36">
        <f t="shared" si="447"/>
        <v>54128.688488954882</v>
      </c>
      <c r="AC2848" s="36">
        <f t="shared" si="448"/>
        <v>218316.6300018609</v>
      </c>
      <c r="AD2848" s="36">
        <f t="shared" si="449"/>
        <v>133905.52035325876</v>
      </c>
    </row>
    <row r="2849" spans="1:30" ht="14.25" customHeight="1" x14ac:dyDescent="0.25">
      <c r="A2849" s="16">
        <v>2833</v>
      </c>
      <c r="B2849" s="34">
        <v>0.41660787901490798</v>
      </c>
      <c r="C2849" s="34">
        <v>6.7985217962425695E-2</v>
      </c>
      <c r="D2849" s="34">
        <v>4.0157571139913202E-2</v>
      </c>
      <c r="E2849" s="34">
        <v>2.9307878111251E-2</v>
      </c>
      <c r="F2849" s="34">
        <v>1.2265078451326499E-2</v>
      </c>
      <c r="G2849" s="34">
        <v>0.17782012723503299</v>
      </c>
      <c r="H2849" s="35">
        <v>1.0800108766879399</v>
      </c>
      <c r="I2849" s="34">
        <v>9.4364914489450905E-2</v>
      </c>
      <c r="J2849" s="34">
        <v>2.1883361600065501E-2</v>
      </c>
      <c r="K2849" s="36">
        <f>Inputs!$B$12*(1+$B2849)^4</f>
        <v>241629.44827469371</v>
      </c>
      <c r="L2849" s="36">
        <f t="shared" si="440"/>
        <v>22426.635766263607</v>
      </c>
      <c r="M2849" s="36">
        <f t="shared" si="441"/>
        <v>264367.36889639025</v>
      </c>
      <c r="N2849" s="37">
        <f>M2849/Inputs!$B$6</f>
        <v>402.99903795181439</v>
      </c>
      <c r="O2849" s="38">
        <f>IF(N2849&gt;Inputs!$B$4,1,0)</f>
        <v>1</v>
      </c>
      <c r="P2849" s="34">
        <f t="shared" si="442"/>
        <v>7.2481552889385403E-2</v>
      </c>
      <c r="Q2849" s="36">
        <f>Inputs!$B$12*(1+$B2849)^0*$C2849+Inputs!$B$29*(1+$D2849)^0*Inputs!$B$19+Inputs!$B$30*(1+$E2849)^0*Inputs!$B$20+Inputs!$B$31*(1+$F2849)^0*Inputs!$B$21+Inputs!$B$22*(1+Inputs!$B$23)^0</f>
        <v>12101.157105172464</v>
      </c>
      <c r="R2849" s="36">
        <f>Inputs!$B$12*(1+$B2849)^1*$C2849+Inputs!$B$29*(1+$D2849)^1*Inputs!$B$19+Inputs!$B$30*(1+$E2849)^1*Inputs!$B$20+Inputs!$B$31*(1+$F2849)^1*Inputs!$B$21+Inputs!$B$22*(1+Inputs!$B$23)^1</f>
        <v>13992.943258230971</v>
      </c>
      <c r="S2849" s="36">
        <f>Inputs!$B$12*(1+$B2849)^2*$C2849+Inputs!$B$29*(1+$D2849)^2*Inputs!$B$19+Inputs!$B$30*(1+$E2849)^2*Inputs!$B$20+Inputs!$B$31*(1+$F2849)^2*Inputs!$B$21+Inputs!$B$22*(1+Inputs!$B$23)^2</f>
        <v>16598.793834439151</v>
      </c>
      <c r="T2849" s="36">
        <f>Inputs!$B$12*(1+$B2849)^3*$C2849+Inputs!$B$29*(1+$D2849)^3*Inputs!$B$19+Inputs!$B$30*(1+$E2849)^3*Inputs!$B$20+Inputs!$B$31*(1+$F2849)^3*Inputs!$B$21+Inputs!$B$22*(1+Inputs!$B$23)^3</f>
        <v>20213.881735740943</v>
      </c>
      <c r="U2849" s="36">
        <f>Inputs!$B$12*(1+$B2849)^4*$C2849+Inputs!$B$29*(1+$D2849)^4*Inputs!$B$19+Inputs!$B$30*(1+$E2849)^4*Inputs!$B$20+Inputs!$B$31*(1+$F2849)^4*Inputs!$B$21+Inputs!$B$22*(1+Inputs!$B$23)^4</f>
        <v>25256.266966282332</v>
      </c>
      <c r="V2849" s="35">
        <f>Inputs!$B$13/(Q2849*(1-$G2849))</f>
        <v>1.2724477716472078</v>
      </c>
      <c r="W2849" s="36">
        <f>Inputs!$B$13</f>
        <v>12660</v>
      </c>
      <c r="X2849" s="36">
        <f t="shared" si="443"/>
        <v>14085.66765820661</v>
      </c>
      <c r="Y2849" s="36">
        <f t="shared" si="444"/>
        <v>16052.230014003182</v>
      </c>
      <c r="Z2849" s="36">
        <f t="shared" si="445"/>
        <v>18748.731895574889</v>
      </c>
      <c r="AA2849" s="36">
        <f t="shared" si="446"/>
        <v>22426.635766263607</v>
      </c>
      <c r="AB2849" s="36">
        <f t="shared" si="447"/>
        <v>62935.972674623103</v>
      </c>
      <c r="AC2849" s="36">
        <f t="shared" si="448"/>
        <v>316182.60140182328</v>
      </c>
      <c r="AD2849" s="36">
        <f t="shared" si="449"/>
        <v>201431.39622176715</v>
      </c>
    </row>
    <row r="2850" spans="1:30" ht="14.25" customHeight="1" x14ac:dyDescent="0.25">
      <c r="A2850" s="16">
        <v>2834</v>
      </c>
      <c r="B2850" s="34">
        <v>0.34449558624697801</v>
      </c>
      <c r="C2850" s="34">
        <v>7.2380977981284594E-2</v>
      </c>
      <c r="D2850" s="34">
        <v>4.2372803348494602E-2</v>
      </c>
      <c r="E2850" s="34">
        <v>4.3163952074579397E-2</v>
      </c>
      <c r="F2850" s="34">
        <v>3.3734789526621298E-3</v>
      </c>
      <c r="G2850" s="34">
        <v>0.207019754613568</v>
      </c>
      <c r="H2850" s="35">
        <v>0.98176922435748304</v>
      </c>
      <c r="I2850" s="34">
        <v>9.8867181270463803E-2</v>
      </c>
      <c r="J2850" s="34">
        <v>3.0219827530550001E-2</v>
      </c>
      <c r="K2850" s="36">
        <f>Inputs!$B$12*(1+$B2850)^4</f>
        <v>196059.89863495511</v>
      </c>
      <c r="L2850" s="36">
        <f t="shared" si="440"/>
        <v>17939.952439257486</v>
      </c>
      <c r="M2850" s="36">
        <f t="shared" si="441"/>
        <v>224058.60372012129</v>
      </c>
      <c r="N2850" s="37">
        <f>M2850/Inputs!$B$6</f>
        <v>341.55274957335564</v>
      </c>
      <c r="O2850" s="38">
        <f>IF(N2850&gt;Inputs!$B$4,1,0)</f>
        <v>0</v>
      </c>
      <c r="P2850" s="34">
        <f t="shared" si="442"/>
        <v>6.8647353739913805E-2</v>
      </c>
      <c r="Q2850" s="36">
        <f>Inputs!$B$12*(1+$B2850)^0*$C2850+Inputs!$B$29*(1+$D2850)^0*Inputs!$B$19+Inputs!$B$30*(1+$E2850)^0*Inputs!$B$20+Inputs!$B$31*(1+$F2850)^0*Inputs!$B$21+Inputs!$B$22*(1+Inputs!$B$23)^0</f>
        <v>12364.902706303998</v>
      </c>
      <c r="R2850" s="36">
        <f>Inputs!$B$12*(1+$B2850)^1*$C2850+Inputs!$B$29*(1+$D2850)^1*Inputs!$B$19+Inputs!$B$30*(1+$E2850)^1*Inputs!$B$20+Inputs!$B$31*(1+$F2850)^1*Inputs!$B$21+Inputs!$B$22*(1+Inputs!$B$23)^1</f>
        <v>14055.357454670408</v>
      </c>
      <c r="S2850" s="36">
        <f>Inputs!$B$12*(1+$B2850)^2*$C2850+Inputs!$B$29*(1+$D2850)^2*Inputs!$B$19+Inputs!$B$30*(1+$E2850)^2*Inputs!$B$20+Inputs!$B$31*(1+$F2850)^2*Inputs!$B$21+Inputs!$B$22*(1+Inputs!$B$23)^2</f>
        <v>16269.791802940486</v>
      </c>
      <c r="T2850" s="36">
        <f>Inputs!$B$12*(1+$B2850)^3*$C2850+Inputs!$B$29*(1+$D2850)^3*Inputs!$B$19+Inputs!$B$30*(1+$E2850)^3*Inputs!$B$20+Inputs!$B$31*(1+$F2850)^3*Inputs!$B$21+Inputs!$B$22*(1+Inputs!$B$23)^3</f>
        <v>19186.149127483026</v>
      </c>
      <c r="U2850" s="36">
        <f>Inputs!$B$12*(1+$B2850)^4*$C2850+Inputs!$B$29*(1+$D2850)^4*Inputs!$B$19+Inputs!$B$30*(1+$E2850)^4*Inputs!$B$20+Inputs!$B$31*(1+$F2850)^4*Inputs!$B$21+Inputs!$B$22*(1+Inputs!$B$23)^4</f>
        <v>23043.556327681967</v>
      </c>
      <c r="V2850" s="35">
        <f>Inputs!$B$13/(Q2850*(1-$G2850))</f>
        <v>1.2911616966206627</v>
      </c>
      <c r="W2850" s="36">
        <f>Inputs!$B$13</f>
        <v>12660</v>
      </c>
      <c r="X2850" s="36">
        <f t="shared" si="443"/>
        <v>13528.70587258878</v>
      </c>
      <c r="Y2850" s="36">
        <f t="shared" si="444"/>
        <v>14662.249487758661</v>
      </c>
      <c r="Z2850" s="36">
        <f t="shared" si="445"/>
        <v>16113.662515943401</v>
      </c>
      <c r="AA2850" s="36">
        <f t="shared" si="446"/>
        <v>17939.952439257486</v>
      </c>
      <c r="AB2850" s="36">
        <f t="shared" si="447"/>
        <v>56022.974658846309</v>
      </c>
      <c r="AC2850" s="36">
        <f t="shared" si="448"/>
        <v>269232.44234441663</v>
      </c>
      <c r="AD2850" s="36">
        <f t="shared" si="449"/>
        <v>168035.62906127499</v>
      </c>
    </row>
    <row r="2851" spans="1:30" ht="14.25" customHeight="1" x14ac:dyDescent="0.25">
      <c r="A2851" s="16">
        <v>2835</v>
      </c>
      <c r="B2851" s="34">
        <v>0.25264487986475997</v>
      </c>
      <c r="C2851" s="34">
        <v>9.1933495249906197E-2</v>
      </c>
      <c r="D2851" s="34">
        <v>1.0279402461262299E-2</v>
      </c>
      <c r="E2851" s="34">
        <v>6.5623167422864198E-2</v>
      </c>
      <c r="F2851" s="34">
        <v>-1.0737084834070701E-2</v>
      </c>
      <c r="G2851" s="34">
        <v>0.19166213354471101</v>
      </c>
      <c r="H2851" s="35">
        <v>1.08703016650137</v>
      </c>
      <c r="I2851" s="34">
        <v>9.1587731561697402E-2</v>
      </c>
      <c r="J2851" s="34">
        <v>1.7051958258312402E-2</v>
      </c>
      <c r="K2851" s="36">
        <f>Inputs!$B$12*(1+$B2851)^4</f>
        <v>147728.10289672503</v>
      </c>
      <c r="L2851" s="36">
        <f t="shared" si="440"/>
        <v>19320.795954262241</v>
      </c>
      <c r="M2851" s="36">
        <f t="shared" si="441"/>
        <v>229552.32972950555</v>
      </c>
      <c r="N2851" s="37">
        <f>M2851/Inputs!$B$6</f>
        <v>349.92733190473405</v>
      </c>
      <c r="O2851" s="38">
        <f>IF(N2851&gt;Inputs!$B$4,1,0)</f>
        <v>0</v>
      </c>
      <c r="P2851" s="34">
        <f t="shared" si="442"/>
        <v>7.4535773303384997E-2</v>
      </c>
      <c r="Q2851" s="36">
        <f>Inputs!$B$12*(1+$B2851)^0*$C2851+Inputs!$B$29*(1+$D2851)^0*Inputs!$B$19+Inputs!$B$30*(1+$E2851)^0*Inputs!$B$20+Inputs!$B$31*(1+$F2851)^0*Inputs!$B$21+Inputs!$B$22*(1+Inputs!$B$23)^0</f>
        <v>13538.053742421293</v>
      </c>
      <c r="R2851" s="36">
        <f>Inputs!$B$12*(1+$B2851)^1*$C2851+Inputs!$B$29*(1+$D2851)^1*Inputs!$B$19+Inputs!$B$30*(1+$E2851)^1*Inputs!$B$20+Inputs!$B$31*(1+$F2851)^1*Inputs!$B$21+Inputs!$B$22*(1+Inputs!$B$23)^1</f>
        <v>15012.83407920205</v>
      </c>
      <c r="S2851" s="36">
        <f>Inputs!$B$12*(1+$B2851)^2*$C2851+Inputs!$B$29*(1+$D2851)^2*Inputs!$B$19+Inputs!$B$30*(1+$E2851)^2*Inputs!$B$20+Inputs!$B$31*(1+$F2851)^2*Inputs!$B$21+Inputs!$B$22*(1+Inputs!$B$23)^2</f>
        <v>16849.30744687522</v>
      </c>
      <c r="T2851" s="36">
        <f>Inputs!$B$12*(1+$B2851)^3*$C2851+Inputs!$B$29*(1+$D2851)^3*Inputs!$B$19+Inputs!$B$30*(1+$E2851)^3*Inputs!$B$20+Inputs!$B$31*(1+$F2851)^3*Inputs!$B$21+Inputs!$B$22*(1+Inputs!$B$23)^3</f>
        <v>19137.071320744326</v>
      </c>
      <c r="U2851" s="36">
        <f>Inputs!$B$12*(1+$B2851)^4*$C2851+Inputs!$B$29*(1+$D2851)^4*Inputs!$B$19+Inputs!$B$30*(1+$E2851)^4*Inputs!$B$20+Inputs!$B$31*(1+$F2851)^4*Inputs!$B$21+Inputs!$B$22*(1+Inputs!$B$23)^4</f>
        <v>21988.241273039916</v>
      </c>
      <c r="V2851" s="35">
        <f>Inputs!$B$13/(Q2851*(1-$G2851))</f>
        <v>1.1568699709067913</v>
      </c>
      <c r="W2851" s="36">
        <f>Inputs!$B$13</f>
        <v>12660</v>
      </c>
      <c r="X2851" s="36">
        <f t="shared" si="443"/>
        <v>13827.244516102557</v>
      </c>
      <c r="Y2851" s="36">
        <f t="shared" si="444"/>
        <v>15280.885026348147</v>
      </c>
      <c r="Z2851" s="36">
        <f t="shared" si="445"/>
        <v>17085.599956110087</v>
      </c>
      <c r="AA2851" s="36">
        <f t="shared" si="446"/>
        <v>19320.795954262241</v>
      </c>
      <c r="AB2851" s="36">
        <f t="shared" si="447"/>
        <v>59450.038709768654</v>
      </c>
      <c r="AC2851" s="36">
        <f t="shared" si="448"/>
        <v>263635.19810022938</v>
      </c>
      <c r="AD2851" s="36">
        <f t="shared" si="449"/>
        <v>170102.29101973691</v>
      </c>
    </row>
    <row r="2852" spans="1:30" ht="14.25" customHeight="1" x14ac:dyDescent="0.25">
      <c r="A2852" s="16">
        <v>2836</v>
      </c>
      <c r="B2852" s="34">
        <v>0.261379384184245</v>
      </c>
      <c r="C2852" s="34">
        <v>8.8808061899212296E-2</v>
      </c>
      <c r="D2852" s="34">
        <v>3.4032031485543103E-2</v>
      </c>
      <c r="E2852" s="34">
        <v>3.3503236440370301E-2</v>
      </c>
      <c r="F2852" s="34">
        <v>1.64349190969772E-2</v>
      </c>
      <c r="G2852" s="34">
        <v>0.221426126542702</v>
      </c>
      <c r="H2852" s="35">
        <v>0.98503928722183898</v>
      </c>
      <c r="I2852" s="34">
        <v>0.104022313859433</v>
      </c>
      <c r="J2852" s="34">
        <v>2.7254619326042701E-2</v>
      </c>
      <c r="K2852" s="36">
        <f>Inputs!$B$12*(1+$B2852)^4</f>
        <v>151891.74273991233</v>
      </c>
      <c r="L2852" s="36">
        <f t="shared" si="440"/>
        <v>17142.992373990866</v>
      </c>
      <c r="M2852" s="36">
        <f t="shared" si="441"/>
        <v>194200.7581515878</v>
      </c>
      <c r="N2852" s="37">
        <f>M2852/Inputs!$B$6</f>
        <v>296.03774108473749</v>
      </c>
      <c r="O2852" s="38">
        <f>IF(N2852&gt;Inputs!$B$4,1,0)</f>
        <v>0</v>
      </c>
      <c r="P2852" s="34">
        <f t="shared" si="442"/>
        <v>7.6767694533390302E-2</v>
      </c>
      <c r="Q2852" s="36">
        <f>Inputs!$B$12*(1+$B2852)^0*$C2852+Inputs!$B$29*(1+$D2852)^0*Inputs!$B$19+Inputs!$B$30*(1+$E2852)^0*Inputs!$B$20+Inputs!$B$31*(1+$F2852)^0*Inputs!$B$21+Inputs!$B$22*(1+Inputs!$B$23)^0</f>
        <v>13350.527741379661</v>
      </c>
      <c r="R2852" s="36">
        <f>Inputs!$B$12*(1+$B2852)^1*$C2852+Inputs!$B$29*(1+$D2852)^1*Inputs!$B$19+Inputs!$B$30*(1+$E2852)^1*Inputs!$B$20+Inputs!$B$31*(1+$F2852)^1*Inputs!$B$21+Inputs!$B$22*(1+Inputs!$B$23)^1</f>
        <v>14944.821843366361</v>
      </c>
      <c r="S2852" s="36">
        <f>Inputs!$B$12*(1+$B2852)^2*$C2852+Inputs!$B$29*(1+$D2852)^2*Inputs!$B$19+Inputs!$B$30*(1+$E2852)^2*Inputs!$B$20+Inputs!$B$31*(1+$F2852)^2*Inputs!$B$21+Inputs!$B$22*(1+Inputs!$B$23)^2</f>
        <v>16908.940922426442</v>
      </c>
      <c r="T2852" s="36">
        <f>Inputs!$B$12*(1+$B2852)^3*$C2852+Inputs!$B$29*(1+$D2852)^3*Inputs!$B$19+Inputs!$B$30*(1+$E2852)^3*Inputs!$B$20+Inputs!$B$31*(1+$F2852)^3*Inputs!$B$21+Inputs!$B$22*(1+Inputs!$B$23)^3</f>
        <v>19338.219276054871</v>
      </c>
      <c r="U2852" s="36">
        <f>Inputs!$B$12*(1+$B2852)^4*$C2852+Inputs!$B$29*(1+$D2852)^4*Inputs!$B$19+Inputs!$B$30*(1+$E2852)^4*Inputs!$B$20+Inputs!$B$31*(1+$F2852)^4*Inputs!$B$21+Inputs!$B$22*(1+Inputs!$B$23)^4</f>
        <v>22352.868010495342</v>
      </c>
      <c r="V2852" s="35">
        <f>Inputs!$B$13/(Q2852*(1-$G2852))</f>
        <v>1.2179667884412466</v>
      </c>
      <c r="W2852" s="36">
        <f>Inputs!$B$13</f>
        <v>12660</v>
      </c>
      <c r="X2852" s="36">
        <f t="shared" si="443"/>
        <v>13494.267026244561</v>
      </c>
      <c r="Y2852" s="36">
        <f t="shared" si="444"/>
        <v>14501.132875108482</v>
      </c>
      <c r="Z2852" s="36">
        <f t="shared" si="445"/>
        <v>15707.732961877715</v>
      </c>
      <c r="AA2852" s="36">
        <f t="shared" si="446"/>
        <v>17142.992373990866</v>
      </c>
      <c r="AB2852" s="36">
        <f t="shared" si="447"/>
        <v>54339.644933747317</v>
      </c>
      <c r="AC2852" s="36">
        <f t="shared" si="448"/>
        <v>229396.20907325327</v>
      </c>
      <c r="AD2852" s="36">
        <f t="shared" si="449"/>
        <v>139861.1132178405</v>
      </c>
    </row>
    <row r="2853" spans="1:30" ht="14.25" customHeight="1" x14ac:dyDescent="0.25">
      <c r="A2853" s="16">
        <v>2837</v>
      </c>
      <c r="B2853" s="34">
        <v>0.31551750767978098</v>
      </c>
      <c r="C2853" s="34">
        <v>7.3077539482560905E-2</v>
      </c>
      <c r="D2853" s="34">
        <v>3.5298424355361797E-2</v>
      </c>
      <c r="E2853" s="34">
        <v>5.1752486382060099E-2</v>
      </c>
      <c r="F2853" s="34">
        <v>2.18281088575575E-2</v>
      </c>
      <c r="G2853" s="34">
        <v>0.21837570593693501</v>
      </c>
      <c r="H2853" s="35">
        <v>0.93142395519103205</v>
      </c>
      <c r="I2853" s="34">
        <v>9.7378141033785406E-2</v>
      </c>
      <c r="J2853" s="34">
        <v>2.8017147787981801E-2</v>
      </c>
      <c r="K2853" s="36">
        <f>Inputs!$B$12*(1+$B2853)^4</f>
        <v>179695.73920707277</v>
      </c>
      <c r="L2853" s="36">
        <f t="shared" si="440"/>
        <v>16252.870927495809</v>
      </c>
      <c r="M2853" s="36">
        <f t="shared" si="441"/>
        <v>205302.68848870523</v>
      </c>
      <c r="N2853" s="37">
        <f>M2853/Inputs!$B$6</f>
        <v>312.96141537912382</v>
      </c>
      <c r="O2853" s="38">
        <f>IF(N2853&gt;Inputs!$B$4,1,0)</f>
        <v>0</v>
      </c>
      <c r="P2853" s="34">
        <f t="shared" si="442"/>
        <v>6.9360993245803609E-2</v>
      </c>
      <c r="Q2853" s="36">
        <f>Inputs!$B$12*(1+$B2853)^0*$C2853+Inputs!$B$29*(1+$D2853)^0*Inputs!$B$19+Inputs!$B$30*(1+$E2853)^0*Inputs!$B$20+Inputs!$B$31*(1+$F2853)^0*Inputs!$B$21+Inputs!$B$22*(1+Inputs!$B$23)^0</f>
        <v>12406.696396380576</v>
      </c>
      <c r="R2853" s="36">
        <f>Inputs!$B$12*(1+$B2853)^1*$C2853+Inputs!$B$29*(1+$D2853)^1*Inputs!$B$19+Inputs!$B$30*(1+$E2853)^1*Inputs!$B$20+Inputs!$B$31*(1+$F2853)^1*Inputs!$B$21+Inputs!$B$22*(1+Inputs!$B$23)^1</f>
        <v>14065.997207250435</v>
      </c>
      <c r="S2853" s="36">
        <f>Inputs!$B$12*(1+$B2853)^2*$C2853+Inputs!$B$29*(1+$D2853)^2*Inputs!$B$19+Inputs!$B$30*(1+$E2853)^2*Inputs!$B$20+Inputs!$B$31*(1+$F2853)^2*Inputs!$B$21+Inputs!$B$22*(1+Inputs!$B$23)^2</f>
        <v>16172.709770742764</v>
      </c>
      <c r="T2853" s="36">
        <f>Inputs!$B$12*(1+$B2853)^3*$C2853+Inputs!$B$29*(1+$D2853)^3*Inputs!$B$19+Inputs!$B$30*(1+$E2853)^3*Inputs!$B$20+Inputs!$B$31*(1+$F2853)^3*Inputs!$B$21+Inputs!$B$22*(1+Inputs!$B$23)^3</f>
        <v>18865.034670021261</v>
      </c>
      <c r="U2853" s="36">
        <f>Inputs!$B$12*(1+$B2853)^4*$C2853+Inputs!$B$29*(1+$D2853)^4*Inputs!$B$19+Inputs!$B$30*(1+$E2853)^4*Inputs!$B$20+Inputs!$B$31*(1+$F2853)^4*Inputs!$B$21+Inputs!$B$22*(1+Inputs!$B$23)^4</f>
        <v>22324.648704217936</v>
      </c>
      <c r="V2853" s="35">
        <f>Inputs!$B$13/(Q2853*(1-$G2853))</f>
        <v>1.3055078917810701</v>
      </c>
      <c r="W2853" s="36">
        <f>Inputs!$B$13</f>
        <v>12660</v>
      </c>
      <c r="X2853" s="36">
        <f t="shared" si="443"/>
        <v>13324.978124807667</v>
      </c>
      <c r="Y2853" s="36">
        <f t="shared" si="444"/>
        <v>14138.508565645741</v>
      </c>
      <c r="Z2853" s="36">
        <f t="shared" si="445"/>
        <v>15113.191751798415</v>
      </c>
      <c r="AA2853" s="36">
        <f t="shared" si="446"/>
        <v>16252.870927495809</v>
      </c>
      <c r="AB2853" s="36">
        <f t="shared" si="447"/>
        <v>53934.84760603265</v>
      </c>
      <c r="AC2853" s="36">
        <f t="shared" si="448"/>
        <v>240887.98663882044</v>
      </c>
      <c r="AD2853" s="36">
        <f t="shared" si="449"/>
        <v>151367.84088267258</v>
      </c>
    </row>
    <row r="2854" spans="1:30" ht="14.25" customHeight="1" x14ac:dyDescent="0.25">
      <c r="A2854" s="16">
        <v>2838</v>
      </c>
      <c r="B2854" s="34">
        <v>0.28282823947048102</v>
      </c>
      <c r="C2854" s="34">
        <v>7.3099772785222603E-2</v>
      </c>
      <c r="D2854" s="34">
        <v>1.6196325530367001E-2</v>
      </c>
      <c r="E2854" s="34">
        <v>6.9162237778159094E-2</v>
      </c>
      <c r="F2854" s="34">
        <v>3.0650006286356699E-2</v>
      </c>
      <c r="G2854" s="34">
        <v>0.19085605025961999</v>
      </c>
      <c r="H2854" s="35">
        <v>0.98363441881501701</v>
      </c>
      <c r="I2854" s="34">
        <v>0.10068469448881</v>
      </c>
      <c r="J2854" s="34">
        <v>2.3154768655238599E-2</v>
      </c>
      <c r="K2854" s="36">
        <f>Inputs!$B$12*(1+$B2854)^4</f>
        <v>162489.49805438091</v>
      </c>
      <c r="L2854" s="36">
        <f t="shared" si="440"/>
        <v>16856.746160711795</v>
      </c>
      <c r="M2854" s="36">
        <f t="shared" si="441"/>
        <v>192100.09494501931</v>
      </c>
      <c r="N2854" s="37">
        <f>M2854/Inputs!$B$6</f>
        <v>292.83551058691967</v>
      </c>
      <c r="O2854" s="38">
        <f>IF(N2854&gt;Inputs!$B$4,1,0)</f>
        <v>0</v>
      </c>
      <c r="P2854" s="34">
        <f t="shared" si="442"/>
        <v>7.7529925833571406E-2</v>
      </c>
      <c r="Q2854" s="36">
        <f>Inputs!$B$12*(1+$B2854)^0*$C2854+Inputs!$B$29*(1+$D2854)^0*Inputs!$B$19+Inputs!$B$30*(1+$E2854)^0*Inputs!$B$20+Inputs!$B$31*(1+$F2854)^0*Inputs!$B$21+Inputs!$B$22*(1+Inputs!$B$23)^0</f>
        <v>12408.030394540277</v>
      </c>
      <c r="R2854" s="36">
        <f>Inputs!$B$12*(1+$B2854)^1*$C2854+Inputs!$B$29*(1+$D2854)^1*Inputs!$B$19+Inputs!$B$30*(1+$E2854)^1*Inputs!$B$20+Inputs!$B$31*(1+$F2854)^1*Inputs!$B$21+Inputs!$B$22*(1+Inputs!$B$23)^1</f>
        <v>13944.879579333785</v>
      </c>
      <c r="S2854" s="36">
        <f>Inputs!$B$12*(1+$B2854)^2*$C2854+Inputs!$B$29*(1+$D2854)^2*Inputs!$B$19+Inputs!$B$30*(1+$E2854)^2*Inputs!$B$20+Inputs!$B$31*(1+$F2854)^2*Inputs!$B$21+Inputs!$B$22*(1+Inputs!$B$23)^2</f>
        <v>15847.614511118998</v>
      </c>
      <c r="T2854" s="36">
        <f>Inputs!$B$12*(1+$B2854)^3*$C2854+Inputs!$B$29*(1+$D2854)^3*Inputs!$B$19+Inputs!$B$30*(1+$E2854)^3*Inputs!$B$20+Inputs!$B$31*(1+$F2854)^3*Inputs!$B$21+Inputs!$B$22*(1+Inputs!$B$23)^3</f>
        <v>18216.375845984978</v>
      </c>
      <c r="U2854" s="36">
        <f>Inputs!$B$12*(1+$B2854)^4*$C2854+Inputs!$B$29*(1+$D2854)^4*Inputs!$B$19+Inputs!$B$30*(1+$E2854)^4*Inputs!$B$20+Inputs!$B$31*(1+$F2854)^4*Inputs!$B$21+Inputs!$B$22*(1+Inputs!$B$23)^4</f>
        <v>21179.428593086159</v>
      </c>
      <c r="V2854" s="35">
        <f>Inputs!$B$13/(Q2854*(1-$G2854))</f>
        <v>1.2609709048033073</v>
      </c>
      <c r="W2854" s="36">
        <f>Inputs!$B$13</f>
        <v>12660</v>
      </c>
      <c r="X2854" s="36">
        <f t="shared" si="443"/>
        <v>13445.732285570097</v>
      </c>
      <c r="Y2854" s="36">
        <f t="shared" si="444"/>
        <v>14391.28860303</v>
      </c>
      <c r="Z2854" s="36">
        <f t="shared" si="445"/>
        <v>15520.409122552644</v>
      </c>
      <c r="AA2854" s="36">
        <f t="shared" si="446"/>
        <v>16856.746160711795</v>
      </c>
      <c r="AB2854" s="36">
        <f t="shared" si="447"/>
        <v>54401.003766068781</v>
      </c>
      <c r="AC2854" s="36">
        <f t="shared" si="448"/>
        <v>222456.81306810913</v>
      </c>
      <c r="AD2854" s="36">
        <f t="shared" si="449"/>
        <v>137699.09117895053</v>
      </c>
    </row>
    <row r="2855" spans="1:30" ht="14.25" customHeight="1" x14ac:dyDescent="0.25">
      <c r="A2855" s="16">
        <v>2839</v>
      </c>
      <c r="B2855" s="34">
        <v>0.167016502005948</v>
      </c>
      <c r="C2855" s="34">
        <v>9.88592029773665E-2</v>
      </c>
      <c r="D2855" s="34">
        <v>3.1619446713191897E-2</v>
      </c>
      <c r="E2855" s="34">
        <v>3.7519547031550603E-2</v>
      </c>
      <c r="F2855" s="34">
        <v>7.3032213003129997E-3</v>
      </c>
      <c r="G2855" s="34">
        <v>0.18386278861111199</v>
      </c>
      <c r="H2855" s="35">
        <v>1.07022404101465</v>
      </c>
      <c r="I2855" s="34">
        <v>9.4960565343166603E-2</v>
      </c>
      <c r="J2855" s="34">
        <v>2.21707478319072E-2</v>
      </c>
      <c r="K2855" s="36">
        <f>Inputs!$B$12*(1+$B2855)^4</f>
        <v>111290.79352279047</v>
      </c>
      <c r="L2855" s="36">
        <f t="shared" si="440"/>
        <v>17211.060360520205</v>
      </c>
      <c r="M2855" s="36">
        <f t="shared" si="441"/>
        <v>209536.29952857562</v>
      </c>
      <c r="N2855" s="37">
        <f>M2855/Inputs!$B$6</f>
        <v>319.41509074477989</v>
      </c>
      <c r="O2855" s="38">
        <f>IF(N2855&gt;Inputs!$B$4,1,0)</f>
        <v>0</v>
      </c>
      <c r="P2855" s="34">
        <f t="shared" si="442"/>
        <v>7.2789817511259403E-2</v>
      </c>
      <c r="Q2855" s="36">
        <f>Inputs!$B$12*(1+$B2855)^0*$C2855+Inputs!$B$29*(1+$D2855)^0*Inputs!$B$19+Inputs!$B$30*(1+$E2855)^0*Inputs!$B$20+Inputs!$B$31*(1+$F2855)^0*Inputs!$B$21+Inputs!$B$22*(1+Inputs!$B$23)^0</f>
        <v>13953.596206068913</v>
      </c>
      <c r="R2855" s="36">
        <f>Inputs!$B$12*(1+$B2855)^1*$C2855+Inputs!$B$29*(1+$D2855)^1*Inputs!$B$19+Inputs!$B$30*(1+$E2855)^1*Inputs!$B$20+Inputs!$B$31*(1+$F2855)^1*Inputs!$B$21+Inputs!$B$22*(1+Inputs!$B$23)^1</f>
        <v>15106.714502938052</v>
      </c>
      <c r="S2855" s="36">
        <f>Inputs!$B$12*(1+$B2855)^2*$C2855+Inputs!$B$29*(1+$D2855)^2*Inputs!$B$19+Inputs!$B$30*(1+$E2855)^2*Inputs!$B$20+Inputs!$B$31*(1+$F2855)^2*Inputs!$B$21+Inputs!$B$22*(1+Inputs!$B$23)^2</f>
        <v>16430.293181833258</v>
      </c>
      <c r="T2855" s="36">
        <f>Inputs!$B$12*(1+$B2855)^3*$C2855+Inputs!$B$29*(1+$D2855)^3*Inputs!$B$19+Inputs!$B$30*(1+$E2855)^3*Inputs!$B$20+Inputs!$B$31*(1+$F2855)^3*Inputs!$B$21+Inputs!$B$22*(1+Inputs!$B$23)^3</f>
        <v>17952.142947265005</v>
      </c>
      <c r="U2855" s="36">
        <f>Inputs!$B$12*(1+$B2855)^4*$C2855+Inputs!$B$29*(1+$D2855)^4*Inputs!$B$19+Inputs!$B$30*(1+$E2855)^4*Inputs!$B$20+Inputs!$B$31*(1+$F2855)^4*Inputs!$B$21+Inputs!$B$22*(1+Inputs!$B$23)^4</f>
        <v>19704.696288870509</v>
      </c>
      <c r="V2855" s="35">
        <f>Inputs!$B$13/(Q2855*(1-$G2855))</f>
        <v>1.1116917298790785</v>
      </c>
      <c r="W2855" s="36">
        <f>Inputs!$B$13</f>
        <v>12660</v>
      </c>
      <c r="X2855" s="36">
        <f t="shared" si="443"/>
        <v>13578.400787289265</v>
      </c>
      <c r="Y2855" s="36">
        <f t="shared" si="444"/>
        <v>14629.061932978562</v>
      </c>
      <c r="Z2855" s="36">
        <f t="shared" si="445"/>
        <v>15832.183279812189</v>
      </c>
      <c r="AA2855" s="36">
        <f t="shared" si="446"/>
        <v>17211.060360520205</v>
      </c>
      <c r="AB2855" s="36">
        <f t="shared" si="447"/>
        <v>55979.853165738044</v>
      </c>
      <c r="AC2855" s="36">
        <f t="shared" si="448"/>
        <v>241690.98153009842</v>
      </c>
      <c r="AD2855" s="36">
        <f t="shared" si="449"/>
        <v>153556.44636283757</v>
      </c>
    </row>
    <row r="2856" spans="1:30" ht="14.25" customHeight="1" x14ac:dyDescent="0.25">
      <c r="A2856" s="16">
        <v>2840</v>
      </c>
      <c r="B2856" s="34">
        <v>0.33564034149976602</v>
      </c>
      <c r="C2856" s="34">
        <v>8.8961478446818107E-2</v>
      </c>
      <c r="D2856" s="34">
        <v>2.0922666780883802E-2</v>
      </c>
      <c r="E2856" s="34">
        <v>3.8531223469253299E-2</v>
      </c>
      <c r="F2856" s="34">
        <v>8.9543782220330298E-3</v>
      </c>
      <c r="G2856" s="34">
        <v>0.16847901311902</v>
      </c>
      <c r="H2856" s="35">
        <v>1.1746564731179701</v>
      </c>
      <c r="I2856" s="34">
        <v>0.10527802417634601</v>
      </c>
      <c r="J2856" s="34">
        <v>2.07416842797674E-2</v>
      </c>
      <c r="K2856" s="36">
        <f>Inputs!$B$12*(1+$B2856)^4</f>
        <v>190945.47113640272</v>
      </c>
      <c r="L2856" s="36">
        <f t="shared" si="440"/>
        <v>24984.033476906217</v>
      </c>
      <c r="M2856" s="36">
        <f t="shared" si="441"/>
        <v>247882.21805143653</v>
      </c>
      <c r="N2856" s="37">
        <f>M2856/Inputs!$B$6</f>
        <v>377.86923483450693</v>
      </c>
      <c r="O2856" s="38">
        <f>IF(N2856&gt;Inputs!$B$4,1,0)</f>
        <v>0</v>
      </c>
      <c r="P2856" s="34">
        <f t="shared" si="442"/>
        <v>8.4536339896578605E-2</v>
      </c>
      <c r="Q2856" s="36">
        <f>Inputs!$B$12*(1+$B2856)^0*$C2856+Inputs!$B$29*(1+$D2856)^0*Inputs!$B$19+Inputs!$B$30*(1+$E2856)^0*Inputs!$B$20+Inputs!$B$31*(1+$F2856)^0*Inputs!$B$21+Inputs!$B$22*(1+Inputs!$B$23)^0</f>
        <v>13359.732734236008</v>
      </c>
      <c r="R2856" s="36">
        <f>Inputs!$B$12*(1+$B2856)^1*$C2856+Inputs!$B$29*(1+$D2856)^1*Inputs!$B$19+Inputs!$B$30*(1+$E2856)^1*Inputs!$B$20+Inputs!$B$31*(1+$F2856)^1*Inputs!$B$21+Inputs!$B$22*(1+Inputs!$B$23)^1</f>
        <v>15288.432084145483</v>
      </c>
      <c r="S2856" s="36">
        <f>Inputs!$B$12*(1+$B2856)^2*$C2856+Inputs!$B$29*(1+$D2856)^2*Inputs!$B$19+Inputs!$B$30*(1+$E2856)^2*Inputs!$B$20+Inputs!$B$31*(1+$F2856)^2*Inputs!$B$21+Inputs!$B$22*(1+Inputs!$B$23)^2</f>
        <v>17821.908636933862</v>
      </c>
      <c r="T2856" s="36">
        <f>Inputs!$B$12*(1+$B2856)^3*$C2856+Inputs!$B$29*(1+$D2856)^3*Inputs!$B$19+Inputs!$B$30*(1+$E2856)^3*Inputs!$B$20+Inputs!$B$31*(1+$F2856)^3*Inputs!$B$21+Inputs!$B$22*(1+Inputs!$B$23)^3</f>
        <v>21162.102696263071</v>
      </c>
      <c r="U2856" s="36">
        <f>Inputs!$B$12*(1+$B2856)^4*$C2856+Inputs!$B$29*(1+$D2856)^4*Inputs!$B$19+Inputs!$B$30*(1+$E2856)^4*Inputs!$B$20+Inputs!$B$31*(1+$F2856)^4*Inputs!$B$21+Inputs!$B$22*(1+Inputs!$B$23)^4</f>
        <v>25578.699625156281</v>
      </c>
      <c r="V2856" s="35">
        <f>Inputs!$B$13/(Q2856*(1-$G2856))</f>
        <v>1.1396269757583233</v>
      </c>
      <c r="W2856" s="36">
        <f>Inputs!$B$13</f>
        <v>12660</v>
      </c>
      <c r="X2856" s="36">
        <f t="shared" si="443"/>
        <v>14599.01075946998</v>
      </c>
      <c r="Y2856" s="36">
        <f t="shared" si="444"/>
        <v>17148.020009672902</v>
      </c>
      <c r="Z2856" s="36">
        <f t="shared" si="445"/>
        <v>20516.014584726592</v>
      </c>
      <c r="AA2856" s="36">
        <f t="shared" si="446"/>
        <v>24984.033476906217</v>
      </c>
      <c r="AB2856" s="36">
        <f t="shared" si="447"/>
        <v>64997.554746630805</v>
      </c>
      <c r="AC2856" s="36">
        <f t="shared" si="448"/>
        <v>301671.97258029721</v>
      </c>
      <c r="AD2856" s="36">
        <f t="shared" si="449"/>
        <v>182884.66330480573</v>
      </c>
    </row>
    <row r="2857" spans="1:30" ht="14.25" customHeight="1" x14ac:dyDescent="0.25">
      <c r="A2857" s="16">
        <v>2841</v>
      </c>
      <c r="B2857" s="34">
        <v>0.26364473397041399</v>
      </c>
      <c r="C2857" s="34">
        <v>0.109915587116362</v>
      </c>
      <c r="D2857" s="34">
        <v>5.4417888389875196E-3</v>
      </c>
      <c r="E2857" s="34">
        <v>4.0848691283483299E-2</v>
      </c>
      <c r="F2857" s="34">
        <v>-1.49832915944405E-3</v>
      </c>
      <c r="G2857" s="34">
        <v>0.18665721282108899</v>
      </c>
      <c r="H2857" s="35">
        <v>1.16333243411559</v>
      </c>
      <c r="I2857" s="34">
        <v>9.9755003989707006E-2</v>
      </c>
      <c r="J2857" s="34">
        <v>2.2444516278387099E-2</v>
      </c>
      <c r="K2857" s="36">
        <f>Inputs!$B$12*(1+$B2857)^4</f>
        <v>152985.83379168171</v>
      </c>
      <c r="L2857" s="36">
        <f t="shared" si="440"/>
        <v>23683.374706736773</v>
      </c>
      <c r="M2857" s="36">
        <f t="shared" si="441"/>
        <v>259244.92900012626</v>
      </c>
      <c r="N2857" s="37">
        <f>M2857/Inputs!$B$6</f>
        <v>395.19044054897296</v>
      </c>
      <c r="O2857" s="38">
        <f>IF(N2857&gt;Inputs!$B$4,1,0)</f>
        <v>0</v>
      </c>
      <c r="P2857" s="34">
        <f t="shared" si="442"/>
        <v>7.7310487711319903E-2</v>
      </c>
      <c r="Q2857" s="36">
        <f>Inputs!$B$12*(1+$B2857)^0*$C2857+Inputs!$B$29*(1+$D2857)^0*Inputs!$B$19+Inputs!$B$30*(1+$E2857)^0*Inputs!$B$20+Inputs!$B$31*(1+$F2857)^0*Inputs!$B$21+Inputs!$B$22*(1+Inputs!$B$23)^0</f>
        <v>14616.979254408641</v>
      </c>
      <c r="R2857" s="36">
        <f>Inputs!$B$12*(1+$B2857)^1*$C2857+Inputs!$B$29*(1+$D2857)^1*Inputs!$B$19+Inputs!$B$30*(1+$E2857)^1*Inputs!$B$20+Inputs!$B$31*(1+$F2857)^1*Inputs!$B$21+Inputs!$B$22*(1+Inputs!$B$23)^1</f>
        <v>16400.431691757978</v>
      </c>
      <c r="S2857" s="36">
        <f>Inputs!$B$12*(1+$B2857)^2*$C2857+Inputs!$B$29*(1+$D2857)^2*Inputs!$B$19+Inputs!$B$30*(1+$E2857)^2*Inputs!$B$20+Inputs!$B$31*(1+$F2857)^2*Inputs!$B$21+Inputs!$B$22*(1+Inputs!$B$23)^2</f>
        <v>18644.515048445341</v>
      </c>
      <c r="T2857" s="36">
        <f>Inputs!$B$12*(1+$B2857)^3*$C2857+Inputs!$B$29*(1+$D2857)^3*Inputs!$B$19+Inputs!$B$30*(1+$E2857)^3*Inputs!$B$20+Inputs!$B$31*(1+$F2857)^3*Inputs!$B$21+Inputs!$B$22*(1+Inputs!$B$23)^3</f>
        <v>21470.194740293889</v>
      </c>
      <c r="U2857" s="36">
        <f>Inputs!$B$12*(1+$B2857)^4*$C2857+Inputs!$B$29*(1+$D2857)^4*Inputs!$B$19+Inputs!$B$30*(1+$E2857)^4*Inputs!$B$20+Inputs!$B$31*(1+$F2857)^4*Inputs!$B$21+Inputs!$B$22*(1+Inputs!$B$23)^4</f>
        <v>25030.304332661028</v>
      </c>
      <c r="V2857" s="35">
        <f>Inputs!$B$13/(Q2857*(1-$G2857))</f>
        <v>1.064884376859081</v>
      </c>
      <c r="W2857" s="36">
        <f>Inputs!$B$13</f>
        <v>12660</v>
      </c>
      <c r="X2857" s="36">
        <f t="shared" si="443"/>
        <v>14532.980652016016</v>
      </c>
      <c r="Y2857" s="36">
        <f t="shared" si="444"/>
        <v>16894.765266506249</v>
      </c>
      <c r="Z2857" s="36">
        <f t="shared" si="445"/>
        <v>19885.051122689543</v>
      </c>
      <c r="AA2857" s="36">
        <f t="shared" si="446"/>
        <v>23683.374706736773</v>
      </c>
      <c r="AB2857" s="36">
        <f t="shared" si="447"/>
        <v>64545.270603809215</v>
      </c>
      <c r="AC2857" s="36">
        <f t="shared" si="448"/>
        <v>313216.7098245286</v>
      </c>
      <c r="AD2857" s="36">
        <f t="shared" si="449"/>
        <v>194699.65839631704</v>
      </c>
    </row>
    <row r="2858" spans="1:30" ht="14.25" customHeight="1" x14ac:dyDescent="0.25">
      <c r="A2858" s="16">
        <v>2842</v>
      </c>
      <c r="B2858" s="34">
        <v>0.27800664168072697</v>
      </c>
      <c r="C2858" s="34">
        <v>6.8249773603781094E-2</v>
      </c>
      <c r="D2858" s="34">
        <v>4.4522272863143399E-2</v>
      </c>
      <c r="E2858" s="34">
        <v>5.6876632526261302E-2</v>
      </c>
      <c r="F2858" s="34">
        <v>3.5196255106621603E-2</v>
      </c>
      <c r="G2858" s="34">
        <v>0.180940798046827</v>
      </c>
      <c r="H2858" s="35">
        <v>1.0930238647905499</v>
      </c>
      <c r="I2858" s="34">
        <v>9.1197931849801905E-2</v>
      </c>
      <c r="J2858" s="34">
        <v>3.0851270219077499E-2</v>
      </c>
      <c r="K2858" s="36">
        <f>Inputs!$B$12*(1+$B2858)^4</f>
        <v>160060.32472744229</v>
      </c>
      <c r="L2858" s="36">
        <f t="shared" si="440"/>
        <v>18421.359152121746</v>
      </c>
      <c r="M2858" s="36">
        <f t="shared" si="441"/>
        <v>261690.84446648968</v>
      </c>
      <c r="N2858" s="37">
        <f>M2858/Inputs!$B$6</f>
        <v>398.91897022330744</v>
      </c>
      <c r="O2858" s="38">
        <f>IF(N2858&gt;Inputs!$B$4,1,0)</f>
        <v>1</v>
      </c>
      <c r="P2858" s="34">
        <f t="shared" si="442"/>
        <v>6.0346661630724406E-2</v>
      </c>
      <c r="Q2858" s="36">
        <f>Inputs!$B$12*(1+$B2858)^0*$C2858+Inputs!$B$29*(1+$D2858)^0*Inputs!$B$19+Inputs!$B$30*(1+$E2858)^0*Inputs!$B$20+Inputs!$B$31*(1+$F2858)^0*Inputs!$B$21+Inputs!$B$22*(1+Inputs!$B$23)^0</f>
        <v>12117.030443653788</v>
      </c>
      <c r="R2858" s="36">
        <f>Inputs!$B$12*(1+$B2858)^1*$C2858+Inputs!$B$29*(1+$D2858)^1*Inputs!$B$19+Inputs!$B$30*(1+$E2858)^1*Inputs!$B$20+Inputs!$B$31*(1+$F2858)^1*Inputs!$B$21+Inputs!$B$22*(1+Inputs!$B$23)^1</f>
        <v>13634.950421597967</v>
      </c>
      <c r="S2858" s="36">
        <f>Inputs!$B$12*(1+$B2858)^2*$C2858+Inputs!$B$29*(1+$D2858)^2*Inputs!$B$19+Inputs!$B$30*(1+$E2858)^2*Inputs!$B$20+Inputs!$B$31*(1+$F2858)^2*Inputs!$B$21+Inputs!$B$22*(1+Inputs!$B$23)^2</f>
        <v>15487.54269814623</v>
      </c>
      <c r="T2858" s="36">
        <f>Inputs!$B$12*(1+$B2858)^3*$C2858+Inputs!$B$29*(1+$D2858)^3*Inputs!$B$19+Inputs!$B$30*(1+$E2858)^3*Inputs!$B$20+Inputs!$B$31*(1+$F2858)^3*Inputs!$B$21+Inputs!$B$22*(1+Inputs!$B$23)^3</f>
        <v>17763.681842193764</v>
      </c>
      <c r="U2858" s="36">
        <f>Inputs!$B$12*(1+$B2858)^4*$C2858+Inputs!$B$29*(1+$D2858)^4*Inputs!$B$19+Inputs!$B$30*(1+$E2858)^4*Inputs!$B$20+Inputs!$B$31*(1+$F2858)^4*Inputs!$B$21+Inputs!$B$22*(1+Inputs!$B$23)^4</f>
        <v>20576.747657548902</v>
      </c>
      <c r="V2858" s="35">
        <f>Inputs!$B$13/(Q2858*(1-$G2858))</f>
        <v>1.2756226228721523</v>
      </c>
      <c r="W2858" s="36">
        <f>Inputs!$B$13</f>
        <v>12660</v>
      </c>
      <c r="X2858" s="36">
        <f t="shared" si="443"/>
        <v>13736.130605741777</v>
      </c>
      <c r="Y2858" s="36">
        <f t="shared" si="444"/>
        <v>15023.394222562327</v>
      </c>
      <c r="Z2858" s="36">
        <f t="shared" si="445"/>
        <v>16567.138932760387</v>
      </c>
      <c r="AA2858" s="36">
        <f t="shared" si="446"/>
        <v>18421.359152121746</v>
      </c>
      <c r="AB2858" s="36">
        <f t="shared" si="447"/>
        <v>58292.806487296082</v>
      </c>
      <c r="AC2858" s="36">
        <f t="shared" si="448"/>
        <v>314676.5863757123</v>
      </c>
      <c r="AD2858" s="36">
        <f t="shared" si="449"/>
        <v>203398.03797919361</v>
      </c>
    </row>
    <row r="2859" spans="1:30" ht="14.25" customHeight="1" x14ac:dyDescent="0.25">
      <c r="A2859" s="16">
        <v>2843</v>
      </c>
      <c r="B2859" s="34">
        <v>0.22007053302573601</v>
      </c>
      <c r="C2859" s="34">
        <v>6.1000119067608799E-2</v>
      </c>
      <c r="D2859" s="34">
        <v>2.9749811902054699E-2</v>
      </c>
      <c r="E2859" s="34">
        <v>4.0376739418130303E-2</v>
      </c>
      <c r="F2859" s="34">
        <v>2.4979364010134699E-2</v>
      </c>
      <c r="G2859" s="34">
        <v>0.192349336822595</v>
      </c>
      <c r="H2859" s="35">
        <v>1.1111524930390899</v>
      </c>
      <c r="I2859" s="34">
        <v>9.7012297256626898E-2</v>
      </c>
      <c r="J2859" s="34">
        <v>1.7944044744228099E-2</v>
      </c>
      <c r="K2859" s="36">
        <f>Inputs!$B$12*(1+$B2859)^4</f>
        <v>132950.81480666969</v>
      </c>
      <c r="L2859" s="36">
        <f t="shared" si="440"/>
        <v>15393.108758107452</v>
      </c>
      <c r="M2859" s="36">
        <f t="shared" si="441"/>
        <v>177466.87685700075</v>
      </c>
      <c r="N2859" s="37">
        <f>M2859/Inputs!$B$6</f>
        <v>270.52877569664747</v>
      </c>
      <c r="O2859" s="38">
        <f>IF(N2859&gt;Inputs!$B$4,1,0)</f>
        <v>0</v>
      </c>
      <c r="P2859" s="34">
        <f t="shared" si="442"/>
        <v>7.9068252512398796E-2</v>
      </c>
      <c r="Q2859" s="36">
        <f>Inputs!$B$12*(1+$B2859)^0*$C2859+Inputs!$B$29*(1+$D2859)^0*Inputs!$B$19+Inputs!$B$30*(1+$E2859)^0*Inputs!$B$20+Inputs!$B$31*(1+$F2859)^0*Inputs!$B$21+Inputs!$B$22*(1+Inputs!$B$23)^0</f>
        <v>11682.05117148345</v>
      </c>
      <c r="R2859" s="36">
        <f>Inputs!$B$12*(1+$B2859)^1*$C2859+Inputs!$B$29*(1+$D2859)^1*Inputs!$B$19+Inputs!$B$30*(1+$E2859)^1*Inputs!$B$20+Inputs!$B$31*(1+$F2859)^1*Inputs!$B$21+Inputs!$B$22*(1+Inputs!$B$23)^1</f>
        <v>12730.737994710042</v>
      </c>
      <c r="S2859" s="36">
        <f>Inputs!$B$12*(1+$B2859)^2*$C2859+Inputs!$B$29*(1+$D2859)^2*Inputs!$B$19+Inputs!$B$30*(1+$E2859)^2*Inputs!$B$20+Inputs!$B$31*(1+$F2859)^2*Inputs!$B$21+Inputs!$B$22*(1+Inputs!$B$23)^2</f>
        <v>13964.440819614098</v>
      </c>
      <c r="T2859" s="36">
        <f>Inputs!$B$12*(1+$B2859)^3*$C2859+Inputs!$B$29*(1+$D2859)^3*Inputs!$B$19+Inputs!$B$30*(1+$E2859)^3*Inputs!$B$20+Inputs!$B$31*(1+$F2859)^3*Inputs!$B$21+Inputs!$B$22*(1+Inputs!$B$23)^3</f>
        <v>15422.429238153798</v>
      </c>
      <c r="U2859" s="36">
        <f>Inputs!$B$12*(1+$B2859)^4*$C2859+Inputs!$B$29*(1+$D2859)^4*Inputs!$B$19+Inputs!$B$30*(1+$E2859)^4*Inputs!$B$20+Inputs!$B$31*(1+$F2859)^4*Inputs!$B$21+Inputs!$B$22*(1+Inputs!$B$23)^4</f>
        <v>17152.566779097669</v>
      </c>
      <c r="V2859" s="35">
        <f>Inputs!$B$13/(Q2859*(1-$G2859))</f>
        <v>1.3418100717142853</v>
      </c>
      <c r="W2859" s="36">
        <f>Inputs!$B$13</f>
        <v>12660</v>
      </c>
      <c r="X2859" s="36">
        <f t="shared" si="443"/>
        <v>13203.571705445249</v>
      </c>
      <c r="Y2859" s="36">
        <f t="shared" si="444"/>
        <v>13832.734094036898</v>
      </c>
      <c r="Z2859" s="36">
        <f t="shared" si="445"/>
        <v>14558.707416294545</v>
      </c>
      <c r="AA2859" s="36">
        <f t="shared" si="446"/>
        <v>15393.108758107452</v>
      </c>
      <c r="AB2859" s="36">
        <f t="shared" si="447"/>
        <v>52731.21851914117</v>
      </c>
      <c r="AC2859" s="36">
        <f t="shared" si="448"/>
        <v>198174.65155131099</v>
      </c>
      <c r="AD2859" s="36">
        <f t="shared" si="449"/>
        <v>124735.6583378596</v>
      </c>
    </row>
    <row r="2860" spans="1:30" ht="14.25" customHeight="1" x14ac:dyDescent="0.25">
      <c r="A2860" s="16">
        <v>2844</v>
      </c>
      <c r="B2860" s="34">
        <v>0.46602425629142102</v>
      </c>
      <c r="C2860" s="34">
        <v>8.5176539637547205E-2</v>
      </c>
      <c r="D2860" s="34">
        <v>4.0177244935158E-2</v>
      </c>
      <c r="E2860" s="34">
        <v>4.2072288189513099E-2</v>
      </c>
      <c r="F2860" s="34">
        <v>3.2025389881593799E-2</v>
      </c>
      <c r="G2860" s="34">
        <v>0.164655309730452</v>
      </c>
      <c r="H2860" s="35">
        <v>1.1246899995383199</v>
      </c>
      <c r="I2860" s="34">
        <v>9.3242450664512699E-2</v>
      </c>
      <c r="J2860" s="34">
        <v>2.45573569437306E-2</v>
      </c>
      <c r="K2860" s="36">
        <f>Inputs!$B$12*(1+$B2860)^4</f>
        <v>277150.63280958839</v>
      </c>
      <c r="L2860" s="36">
        <f t="shared" si="440"/>
        <v>30965.505013375485</v>
      </c>
      <c r="M2860" s="36">
        <f t="shared" si="441"/>
        <v>370803.1184520782</v>
      </c>
      <c r="N2860" s="37">
        <f>M2860/Inputs!$B$6</f>
        <v>565.24865617694843</v>
      </c>
      <c r="O2860" s="38">
        <f>IF(N2860&gt;Inputs!$B$4,1,0)</f>
        <v>1</v>
      </c>
      <c r="P2860" s="34">
        <f t="shared" si="442"/>
        <v>6.8685093720782103E-2</v>
      </c>
      <c r="Q2860" s="36">
        <f>Inputs!$B$12*(1+$B2860)^0*$C2860+Inputs!$B$29*(1+$D2860)^0*Inputs!$B$19+Inputs!$B$30*(1+$E2860)^0*Inputs!$B$20+Inputs!$B$31*(1+$F2860)^0*Inputs!$B$21+Inputs!$B$22*(1+Inputs!$B$23)^0</f>
        <v>13132.636405679754</v>
      </c>
      <c r="R2860" s="36">
        <f>Inputs!$B$12*(1+$B2860)^1*$C2860+Inputs!$B$29*(1+$D2860)^1*Inputs!$B$19+Inputs!$B$30*(1+$E2860)^1*Inputs!$B$20+Inputs!$B$31*(1+$F2860)^1*Inputs!$B$21+Inputs!$B$22*(1+Inputs!$B$23)^1</f>
        <v>15827.976178201458</v>
      </c>
      <c r="S2860" s="36">
        <f>Inputs!$B$12*(1+$B2860)^2*$C2860+Inputs!$B$29*(1+$D2860)^2*Inputs!$B$19+Inputs!$B$30*(1+$E2860)^2*Inputs!$B$20+Inputs!$B$31*(1+$F2860)^2*Inputs!$B$21+Inputs!$B$22*(1+Inputs!$B$23)^2</f>
        <v>19645.554277449744</v>
      </c>
      <c r="T2860" s="36">
        <f>Inputs!$B$12*(1+$B2860)^3*$C2860+Inputs!$B$29*(1+$D2860)^3*Inputs!$B$19+Inputs!$B$30*(1+$E2860)^3*Inputs!$B$20+Inputs!$B$31*(1+$F2860)^3*Inputs!$B$21+Inputs!$B$22*(1+Inputs!$B$23)^3</f>
        <v>25103.103328849305</v>
      </c>
      <c r="U2860" s="36">
        <f>Inputs!$B$12*(1+$B2860)^4*$C2860+Inputs!$B$29*(1+$D2860)^4*Inputs!$B$19+Inputs!$B$30*(1+$E2860)^4*Inputs!$B$20+Inputs!$B$31*(1+$F2860)^4*Inputs!$B$21+Inputs!$B$22*(1+Inputs!$B$23)^4</f>
        <v>32959.424301222069</v>
      </c>
      <c r="V2860" s="35">
        <f>Inputs!$B$13/(Q2860*(1-$G2860))</f>
        <v>1.1540272630557502</v>
      </c>
      <c r="W2860" s="36">
        <f>Inputs!$B$13</f>
        <v>12660</v>
      </c>
      <c r="X2860" s="36">
        <f t="shared" si="443"/>
        <v>15161.362993432514</v>
      </c>
      <c r="Y2860" s="36">
        <f t="shared" si="444"/>
        <v>18697.797396926111</v>
      </c>
      <c r="Z2860" s="36">
        <f t="shared" si="445"/>
        <v>23738.260181033413</v>
      </c>
      <c r="AA2860" s="36">
        <f t="shared" si="446"/>
        <v>30965.505013375485</v>
      </c>
      <c r="AB2860" s="36">
        <f t="shared" si="447"/>
        <v>75022.635910145604</v>
      </c>
      <c r="AC2860" s="36">
        <f t="shared" si="448"/>
        <v>461904.23939586885</v>
      </c>
      <c r="AD2860" s="36">
        <f t="shared" si="449"/>
        <v>295780.48254193261</v>
      </c>
    </row>
    <row r="2861" spans="1:30" ht="14.25" customHeight="1" x14ac:dyDescent="0.25">
      <c r="A2861" s="16">
        <v>2845</v>
      </c>
      <c r="B2861" s="34">
        <v>0.37442794214327402</v>
      </c>
      <c r="C2861" s="34">
        <v>5.98605789985482E-2</v>
      </c>
      <c r="D2861" s="34">
        <v>3.7666336127101699E-2</v>
      </c>
      <c r="E2861" s="34">
        <v>3.1607099030586699E-2</v>
      </c>
      <c r="F2861" s="34">
        <v>1.22525811380025E-2</v>
      </c>
      <c r="G2861" s="34">
        <v>0.204303133291453</v>
      </c>
      <c r="H2861" s="35">
        <v>1.0543151324028901</v>
      </c>
      <c r="I2861" s="34">
        <v>0.102094927920416</v>
      </c>
      <c r="J2861" s="34">
        <v>2.2271603776435799E-2</v>
      </c>
      <c r="K2861" s="36">
        <f>Inputs!$B$12*(1+$B2861)^4</f>
        <v>214111.08563821699</v>
      </c>
      <c r="L2861" s="36">
        <f t="shared" si="440"/>
        <v>18149.105991427528</v>
      </c>
      <c r="M2861" s="36">
        <f t="shared" si="441"/>
        <v>198632.71494264324</v>
      </c>
      <c r="N2861" s="37">
        <f>M2861/Inputs!$B$6</f>
        <v>302.79377277841957</v>
      </c>
      <c r="O2861" s="38">
        <f>IF(N2861&gt;Inputs!$B$4,1,0)</f>
        <v>0</v>
      </c>
      <c r="P2861" s="34">
        <f t="shared" si="442"/>
        <v>7.982332414398019E-2</v>
      </c>
      <c r="Q2861" s="36">
        <f>Inputs!$B$12*(1+$B2861)^0*$C2861+Inputs!$B$29*(1+$D2861)^0*Inputs!$B$19+Inputs!$B$30*(1+$E2861)^0*Inputs!$B$20+Inputs!$B$31*(1+$F2861)^0*Inputs!$B$21+Inputs!$B$22*(1+Inputs!$B$23)^0</f>
        <v>11613.678767339814</v>
      </c>
      <c r="R2861" s="36">
        <f>Inputs!$B$12*(1+$B2861)^1*$C2861+Inputs!$B$29*(1+$D2861)^1*Inputs!$B$19+Inputs!$B$30*(1+$E2861)^1*Inputs!$B$20+Inputs!$B$31*(1+$F2861)^1*Inputs!$B$21+Inputs!$B$22*(1+Inputs!$B$23)^1</f>
        <v>13148.379918406379</v>
      </c>
      <c r="S2861" s="36">
        <f>Inputs!$B$12*(1+$B2861)^2*$C2861+Inputs!$B$29*(1+$D2861)^2*Inputs!$B$19+Inputs!$B$30*(1+$E2861)^2*Inputs!$B$20+Inputs!$B$31*(1+$F2861)^2*Inputs!$B$21+Inputs!$B$22*(1+Inputs!$B$23)^2</f>
        <v>15192.410440526401</v>
      </c>
      <c r="T2861" s="36">
        <f>Inputs!$B$12*(1+$B2861)^3*$C2861+Inputs!$B$29*(1+$D2861)^3*Inputs!$B$19+Inputs!$B$30*(1+$E2861)^3*Inputs!$B$20+Inputs!$B$31*(1+$F2861)^3*Inputs!$B$21+Inputs!$B$22*(1+Inputs!$B$23)^3</f>
        <v>17934.509226679642</v>
      </c>
      <c r="U2861" s="36">
        <f>Inputs!$B$12*(1+$B2861)^4*$C2861+Inputs!$B$29*(1+$D2861)^4*Inputs!$B$19+Inputs!$B$30*(1+$E2861)^4*Inputs!$B$20+Inputs!$B$31*(1+$F2861)^4*Inputs!$B$21+Inputs!$B$22*(1+Inputs!$B$23)^4</f>
        <v>21634.016127596708</v>
      </c>
      <c r="V2861" s="35">
        <f>Inputs!$B$13/(Q2861*(1-$G2861))</f>
        <v>1.3699863764918023</v>
      </c>
      <c r="W2861" s="36">
        <f>Inputs!$B$13</f>
        <v>12660</v>
      </c>
      <c r="X2861" s="36">
        <f t="shared" si="443"/>
        <v>13507.320332543104</v>
      </c>
      <c r="Y2861" s="36">
        <f t="shared" si="444"/>
        <v>14653.149106140625</v>
      </c>
      <c r="Z2861" s="36">
        <f t="shared" si="445"/>
        <v>16171.724563202373</v>
      </c>
      <c r="AA2861" s="36">
        <f t="shared" si="446"/>
        <v>18149.105991427528</v>
      </c>
      <c r="AB2861" s="36">
        <f t="shared" si="447"/>
        <v>55678.585081396574</v>
      </c>
      <c r="AC2861" s="36">
        <f t="shared" si="448"/>
        <v>232429.75518659008</v>
      </c>
      <c r="AD2861" s="36">
        <f t="shared" si="449"/>
        <v>142954.12986124668</v>
      </c>
    </row>
    <row r="2862" spans="1:30" ht="14.25" customHeight="1" x14ac:dyDescent="0.25">
      <c r="A2862" s="16">
        <v>2846</v>
      </c>
      <c r="B2862" s="34">
        <v>0.48720595008085099</v>
      </c>
      <c r="C2862" s="34">
        <v>5.7795113551185898E-2</v>
      </c>
      <c r="D2862" s="34">
        <v>5.6633914710847701E-2</v>
      </c>
      <c r="E2862" s="34">
        <v>7.4287398402315602E-2</v>
      </c>
      <c r="F2862" s="34">
        <v>9.8906636307565009E-4</v>
      </c>
      <c r="G2862" s="34">
        <v>0.21853082245651601</v>
      </c>
      <c r="H2862" s="35">
        <v>1.00142540156463</v>
      </c>
      <c r="I2862" s="34">
        <v>0.10097554160957101</v>
      </c>
      <c r="J2862" s="34">
        <v>2.7200909537292699E-2</v>
      </c>
      <c r="K2862" s="36">
        <f>Inputs!$B$12*(1+$B2862)^4</f>
        <v>293518.65429855045</v>
      </c>
      <c r="L2862" s="36">
        <f t="shared" si="440"/>
        <v>20630.191635148742</v>
      </c>
      <c r="M2862" s="36">
        <f t="shared" si="441"/>
        <v>236710.07600253049</v>
      </c>
      <c r="N2862" s="37">
        <f>M2862/Inputs!$B$6</f>
        <v>360.83853049166231</v>
      </c>
      <c r="O2862" s="38">
        <f>IF(N2862&gt;Inputs!$B$4,1,0)</f>
        <v>0</v>
      </c>
      <c r="P2862" s="34">
        <f t="shared" si="442"/>
        <v>7.3774632072278301E-2</v>
      </c>
      <c r="Q2862" s="36">
        <f>Inputs!$B$12*(1+$B2862)^0*$C2862+Inputs!$B$29*(1+$D2862)^0*Inputs!$B$19+Inputs!$B$30*(1+$E2862)^0*Inputs!$B$20+Inputs!$B$31*(1+$F2862)^0*Inputs!$B$21+Inputs!$B$22*(1+Inputs!$B$23)^0</f>
        <v>11489.750840498076</v>
      </c>
      <c r="R2862" s="36">
        <f>Inputs!$B$12*(1+$B2862)^1*$C2862+Inputs!$B$29*(1+$D2862)^1*Inputs!$B$19+Inputs!$B$30*(1+$E2862)^1*Inputs!$B$20+Inputs!$B$31*(1+$F2862)^1*Inputs!$B$21+Inputs!$B$22*(1+Inputs!$B$23)^1</f>
        <v>13488.010914182687</v>
      </c>
      <c r="S2862" s="36">
        <f>Inputs!$B$12*(1+$B2862)^2*$C2862+Inputs!$B$29*(1+$D2862)^2*Inputs!$B$19+Inputs!$B$30*(1+$E2862)^2*Inputs!$B$20+Inputs!$B$31*(1+$F2862)^2*Inputs!$B$21+Inputs!$B$22*(1+Inputs!$B$23)^2</f>
        <v>16331.767768498074</v>
      </c>
      <c r="T2862" s="36">
        <f>Inputs!$B$12*(1+$B2862)^3*$C2862+Inputs!$B$29*(1+$D2862)^3*Inputs!$B$19+Inputs!$B$30*(1+$E2862)^3*Inputs!$B$20+Inputs!$B$31*(1+$F2862)^3*Inputs!$B$21+Inputs!$B$22*(1+Inputs!$B$23)^3</f>
        <v>20423.620675969061</v>
      </c>
      <c r="U2862" s="36">
        <f>Inputs!$B$12*(1+$B2862)^4*$C2862+Inputs!$B$29*(1+$D2862)^4*Inputs!$B$19+Inputs!$B$30*(1+$E2862)^4*Inputs!$B$20+Inputs!$B$31*(1+$F2862)^4*Inputs!$B$21+Inputs!$B$22*(1+Inputs!$B$23)^4</f>
        <v>26361.663103087518</v>
      </c>
      <c r="V2862" s="35">
        <f>Inputs!$B$13/(Q2862*(1-$G2862))</f>
        <v>1.4099744448591405</v>
      </c>
      <c r="W2862" s="36">
        <f>Inputs!$B$13</f>
        <v>12660</v>
      </c>
      <c r="X2862" s="36">
        <f t="shared" si="443"/>
        <v>13785.211796969603</v>
      </c>
      <c r="Y2862" s="36">
        <f t="shared" si="444"/>
        <v>15388.074577843468</v>
      </c>
      <c r="Z2862" s="36">
        <f t="shared" si="445"/>
        <v>17613.334681167671</v>
      </c>
      <c r="AA2862" s="36">
        <f t="shared" si="446"/>
        <v>20630.191635148742</v>
      </c>
      <c r="AB2862" s="36">
        <f t="shared" si="447"/>
        <v>59142.670351032401</v>
      </c>
      <c r="AC2862" s="36">
        <f t="shared" si="448"/>
        <v>287244.42286329396</v>
      </c>
      <c r="AD2862" s="36">
        <f t="shared" si="449"/>
        <v>177567.40565149809</v>
      </c>
    </row>
    <row r="2863" spans="1:30" ht="14.25" customHeight="1" x14ac:dyDescent="0.25">
      <c r="A2863" s="16">
        <v>2847</v>
      </c>
      <c r="B2863" s="34">
        <v>0.28829748063718103</v>
      </c>
      <c r="C2863" s="34">
        <v>0.102619240081814</v>
      </c>
      <c r="D2863" s="34">
        <v>2.8076967910053E-2</v>
      </c>
      <c r="E2863" s="34">
        <v>6.2638883420577898E-2</v>
      </c>
      <c r="F2863" s="34">
        <v>1.4694200708959E-2</v>
      </c>
      <c r="G2863" s="34">
        <v>0.172415854411336</v>
      </c>
      <c r="H2863" s="35">
        <v>1.07650630841859</v>
      </c>
      <c r="I2863" s="34">
        <v>9.6232445753369797E-2</v>
      </c>
      <c r="J2863" s="34">
        <v>2.3171934180411202E-2</v>
      </c>
      <c r="K2863" s="36">
        <f>Inputs!$B$12*(1+$B2863)^4</f>
        <v>165278.31643646635</v>
      </c>
      <c r="L2863" s="36">
        <f t="shared" si="440"/>
        <v>23201.005484879803</v>
      </c>
      <c r="M2863" s="36">
        <f t="shared" si="441"/>
        <v>269722.17779758357</v>
      </c>
      <c r="N2863" s="37">
        <f>M2863/Inputs!$B$6</f>
        <v>411.16185639875545</v>
      </c>
      <c r="O2863" s="38">
        <f>IF(N2863&gt;Inputs!$B$4,1,0)</f>
        <v>1</v>
      </c>
      <c r="P2863" s="34">
        <f t="shared" si="442"/>
        <v>7.3060511572958592E-2</v>
      </c>
      <c r="Q2863" s="36">
        <f>Inputs!$B$12*(1+$B2863)^0*$C2863+Inputs!$B$29*(1+$D2863)^0*Inputs!$B$19+Inputs!$B$30*(1+$E2863)^0*Inputs!$B$20+Inputs!$B$31*(1+$F2863)^0*Inputs!$B$21+Inputs!$B$22*(1+Inputs!$B$23)^0</f>
        <v>14179.198432335761</v>
      </c>
      <c r="R2863" s="36">
        <f>Inputs!$B$12*(1+$B2863)^1*$C2863+Inputs!$B$29*(1+$D2863)^1*Inputs!$B$19+Inputs!$B$30*(1+$E2863)^1*Inputs!$B$20+Inputs!$B$31*(1+$F2863)^1*Inputs!$B$21+Inputs!$B$22*(1+Inputs!$B$23)^1</f>
        <v>16201.467997862106</v>
      </c>
      <c r="S2863" s="36">
        <f>Inputs!$B$12*(1+$B2863)^2*$C2863+Inputs!$B$29*(1+$D2863)^2*Inputs!$B$19+Inputs!$B$30*(1+$E2863)^2*Inputs!$B$20+Inputs!$B$31*(1+$F2863)^2*Inputs!$B$21+Inputs!$B$22*(1+Inputs!$B$23)^2</f>
        <v>18746.846607895874</v>
      </c>
      <c r="T2863" s="36">
        <f>Inputs!$B$12*(1+$B2863)^3*$C2863+Inputs!$B$29*(1+$D2863)^3*Inputs!$B$19+Inputs!$B$30*(1+$E2863)^3*Inputs!$B$20+Inputs!$B$31*(1+$F2863)^3*Inputs!$B$21+Inputs!$B$22*(1+Inputs!$B$23)^3</f>
        <v>21963.514015137742</v>
      </c>
      <c r="U2863" s="36">
        <f>Inputs!$B$12*(1+$B2863)^4*$C2863+Inputs!$B$29*(1+$D2863)^4*Inputs!$B$19+Inputs!$B$30*(1+$E2863)^4*Inputs!$B$20+Inputs!$B$31*(1+$F2863)^4*Inputs!$B$21+Inputs!$B$22*(1+Inputs!$B$23)^4</f>
        <v>26042.223721433686</v>
      </c>
      <c r="V2863" s="35">
        <f>Inputs!$B$13/(Q2863*(1-$G2863))</f>
        <v>1.0788718540965947</v>
      </c>
      <c r="W2863" s="36">
        <f>Inputs!$B$13</f>
        <v>12660</v>
      </c>
      <c r="X2863" s="36">
        <f t="shared" si="443"/>
        <v>14457.668670720685</v>
      </c>
      <c r="Y2863" s="36">
        <f t="shared" si="444"/>
        <v>16719.907511255853</v>
      </c>
      <c r="Z2863" s="36">
        <f t="shared" si="445"/>
        <v>19578.034256291819</v>
      </c>
      <c r="AA2863" s="36">
        <f t="shared" si="446"/>
        <v>23201.005484879803</v>
      </c>
      <c r="AB2863" s="36">
        <f t="shared" si="447"/>
        <v>64483.382425687661</v>
      </c>
      <c r="AC2863" s="36">
        <f t="shared" si="448"/>
        <v>324917.21103251923</v>
      </c>
      <c r="AD2863" s="36">
        <f t="shared" si="449"/>
        <v>205238.79537189589</v>
      </c>
    </row>
    <row r="2864" spans="1:30" ht="14.25" customHeight="1" x14ac:dyDescent="0.25">
      <c r="A2864" s="16">
        <v>2848</v>
      </c>
      <c r="B2864" s="34">
        <v>0.380633926480201</v>
      </c>
      <c r="C2864" s="34">
        <v>0.105621785682865</v>
      </c>
      <c r="D2864" s="34">
        <v>2.77415048647855E-2</v>
      </c>
      <c r="E2864" s="34">
        <v>4.6544239307403E-2</v>
      </c>
      <c r="F2864" s="34">
        <v>7.9534080784193495E-3</v>
      </c>
      <c r="G2864" s="34">
        <v>0.191674220002888</v>
      </c>
      <c r="H2864" s="35">
        <v>0.97982279266909</v>
      </c>
      <c r="I2864" s="34">
        <v>9.3688017965852702E-2</v>
      </c>
      <c r="J2864" s="34">
        <v>2.3318188520584301E-2</v>
      </c>
      <c r="K2864" s="36">
        <f>Inputs!$B$12*(1+$B2864)^4</f>
        <v>218004.47825891909</v>
      </c>
      <c r="L2864" s="36">
        <f t="shared" si="440"/>
        <v>25176.033748069643</v>
      </c>
      <c r="M2864" s="36">
        <f t="shared" si="441"/>
        <v>301255.61354034638</v>
      </c>
      <c r="N2864" s="37">
        <f>M2864/Inputs!$B$6</f>
        <v>459.23111820174756</v>
      </c>
      <c r="O2864" s="38">
        <f>IF(N2864&gt;Inputs!$B$4,1,0)</f>
        <v>1</v>
      </c>
      <c r="P2864" s="34">
        <f t="shared" si="442"/>
        <v>7.03698294452684E-2</v>
      </c>
      <c r="Q2864" s="36">
        <f>Inputs!$B$12*(1+$B2864)^0*$C2864+Inputs!$B$29*(1+$D2864)^0*Inputs!$B$19+Inputs!$B$30*(1+$E2864)^0*Inputs!$B$20+Inputs!$B$31*(1+$F2864)^0*Inputs!$B$21+Inputs!$B$22*(1+Inputs!$B$23)^0</f>
        <v>14359.351168398822</v>
      </c>
      <c r="R2864" s="36">
        <f>Inputs!$B$12*(1+$B2864)^1*$C2864+Inputs!$B$29*(1+$D2864)^1*Inputs!$B$19+Inputs!$B$30*(1+$E2864)^1*Inputs!$B$20+Inputs!$B$31*(1+$F2864)^1*Inputs!$B$21+Inputs!$B$22*(1+Inputs!$B$23)^1</f>
        <v>16946.792885508316</v>
      </c>
      <c r="S2864" s="36">
        <f>Inputs!$B$12*(1+$B2864)^2*$C2864+Inputs!$B$29*(1+$D2864)^2*Inputs!$B$19+Inputs!$B$30*(1+$E2864)^2*Inputs!$B$20+Inputs!$B$31*(1+$F2864)^2*Inputs!$B$21+Inputs!$B$22*(1+Inputs!$B$23)^2</f>
        <v>20458.589975377865</v>
      </c>
      <c r="T2864" s="36">
        <f>Inputs!$B$12*(1+$B2864)^3*$C2864+Inputs!$B$29*(1+$D2864)^3*Inputs!$B$19+Inputs!$B$30*(1+$E2864)^3*Inputs!$B$20+Inputs!$B$31*(1+$F2864)^3*Inputs!$B$21+Inputs!$B$22*(1+Inputs!$B$23)^3</f>
        <v>25244.490110438717</v>
      </c>
      <c r="U2864" s="36">
        <f>Inputs!$B$12*(1+$B2864)^4*$C2864+Inputs!$B$29*(1+$D2864)^4*Inputs!$B$19+Inputs!$B$30*(1+$E2864)^4*Inputs!$B$20+Inputs!$B$31*(1+$F2864)^4*Inputs!$B$21+Inputs!$B$22*(1+Inputs!$B$23)^4</f>
        <v>31787.278302976956</v>
      </c>
      <c r="V2864" s="35">
        <f>Inputs!$B$13/(Q2864*(1-$G2864))</f>
        <v>1.0907179466117349</v>
      </c>
      <c r="W2864" s="36">
        <f>Inputs!$B$13</f>
        <v>12660</v>
      </c>
      <c r="X2864" s="36">
        <f t="shared" si="443"/>
        <v>14561.456915935814</v>
      </c>
      <c r="Y2864" s="36">
        <f t="shared" si="444"/>
        <v>17120.479057328899</v>
      </c>
      <c r="Z2864" s="36">
        <f t="shared" si="445"/>
        <v>20559.765974774142</v>
      </c>
      <c r="AA2864" s="36">
        <f t="shared" si="446"/>
        <v>25176.033748069643</v>
      </c>
      <c r="AB2864" s="36">
        <f t="shared" si="447"/>
        <v>67294.200250063281</v>
      </c>
      <c r="AC2864" s="36">
        <f t="shared" si="448"/>
        <v>366109.92881893378</v>
      </c>
      <c r="AD2864" s="36">
        <f t="shared" si="449"/>
        <v>233961.41329028312</v>
      </c>
    </row>
    <row r="2865" spans="1:30" ht="14.25" customHeight="1" x14ac:dyDescent="0.25">
      <c r="A2865" s="16">
        <v>2849</v>
      </c>
      <c r="B2865" s="34">
        <v>0.33739442832216299</v>
      </c>
      <c r="C2865" s="34">
        <v>6.99248778191041E-2</v>
      </c>
      <c r="D2865" s="34">
        <v>2.25202136022753E-2</v>
      </c>
      <c r="E2865" s="34">
        <v>6.9491346427242598E-2</v>
      </c>
      <c r="F2865" s="34">
        <v>7.0280466312652203E-3</v>
      </c>
      <c r="G2865" s="34">
        <v>0.20185313034544999</v>
      </c>
      <c r="H2865" s="35">
        <v>1.11314511938354</v>
      </c>
      <c r="I2865" s="34">
        <v>0.102567477693392</v>
      </c>
      <c r="J2865" s="34">
        <v>1.8414515538572498E-2</v>
      </c>
      <c r="K2865" s="36">
        <f>Inputs!$B$12*(1+$B2865)^4</f>
        <v>191950.51808984781</v>
      </c>
      <c r="L2865" s="36">
        <f t="shared" si="440"/>
        <v>19870.252247762292</v>
      </c>
      <c r="M2865" s="36">
        <f t="shared" si="441"/>
        <v>205826.82062693653</v>
      </c>
      <c r="N2865" s="37">
        <f>M2865/Inputs!$B$6</f>
        <v>313.76039729715933</v>
      </c>
      <c r="O2865" s="38">
        <f>IF(N2865&gt;Inputs!$B$4,1,0)</f>
        <v>0</v>
      </c>
      <c r="P2865" s="34">
        <f t="shared" si="442"/>
        <v>8.4152962154819502E-2</v>
      </c>
      <c r="Q2865" s="36">
        <f>Inputs!$B$12*(1+$B2865)^0*$C2865+Inputs!$B$29*(1+$D2865)^0*Inputs!$B$19+Inputs!$B$30*(1+$E2865)^0*Inputs!$B$20+Inputs!$B$31*(1+$F2865)^0*Inputs!$B$21+Inputs!$B$22*(1+Inputs!$B$23)^0</f>
        <v>12217.536696573166</v>
      </c>
      <c r="R2865" s="36">
        <f>Inputs!$B$12*(1+$B2865)^1*$C2865+Inputs!$B$29*(1+$D2865)^1*Inputs!$B$19+Inputs!$B$30*(1+$E2865)^1*Inputs!$B$20+Inputs!$B$31*(1+$F2865)^1*Inputs!$B$21+Inputs!$B$22*(1+Inputs!$B$23)^1</f>
        <v>13844.524379592425</v>
      </c>
      <c r="S2865" s="36">
        <f>Inputs!$B$12*(1+$B2865)^2*$C2865+Inputs!$B$29*(1+$D2865)^2*Inputs!$B$19+Inputs!$B$30*(1+$E2865)^2*Inputs!$B$20+Inputs!$B$31*(1+$F2865)^2*Inputs!$B$21+Inputs!$B$22*(1+Inputs!$B$23)^2</f>
        <v>15961.054313586817</v>
      </c>
      <c r="T2865" s="36">
        <f>Inputs!$B$12*(1+$B2865)^3*$C2865+Inputs!$B$29*(1+$D2865)^3*Inputs!$B$19+Inputs!$B$30*(1+$E2865)^3*Inputs!$B$20+Inputs!$B$31*(1+$F2865)^3*Inputs!$B$21+Inputs!$B$22*(1+Inputs!$B$23)^3</f>
        <v>18729.083568402646</v>
      </c>
      <c r="U2865" s="36">
        <f>Inputs!$B$12*(1+$B2865)^4*$C2865+Inputs!$B$29*(1+$D2865)^4*Inputs!$B$19+Inputs!$B$30*(1+$E2865)^4*Inputs!$B$20+Inputs!$B$31*(1+$F2865)^4*Inputs!$B$21+Inputs!$B$22*(1+Inputs!$B$23)^4</f>
        <v>22364.993652832884</v>
      </c>
      <c r="V2865" s="35">
        <f>Inputs!$B$13/(Q2865*(1-$G2865))</f>
        <v>1.2982766280160403</v>
      </c>
      <c r="W2865" s="36">
        <f>Inputs!$B$13</f>
        <v>12660</v>
      </c>
      <c r="X2865" s="36">
        <f t="shared" si="443"/>
        <v>13834.485619081808</v>
      </c>
      <c r="Y2865" s="36">
        <f t="shared" si="444"/>
        <v>15359.8709806393</v>
      </c>
      <c r="Z2865" s="36">
        <f t="shared" si="445"/>
        <v>17331.778301391798</v>
      </c>
      <c r="AA2865" s="36">
        <f t="shared" si="446"/>
        <v>19870.252247762292</v>
      </c>
      <c r="AB2865" s="36">
        <f t="shared" si="447"/>
        <v>58245.06800716251</v>
      </c>
      <c r="AC2865" s="36">
        <f t="shared" si="448"/>
        <v>240468.69888316965</v>
      </c>
      <c r="AD2865" s="36">
        <f t="shared" si="449"/>
        <v>147581.75261977402</v>
      </c>
    </row>
    <row r="2866" spans="1:30" ht="14.25" customHeight="1" x14ac:dyDescent="0.25">
      <c r="A2866" s="16">
        <v>2850</v>
      </c>
      <c r="B2866" s="34">
        <v>0.25598079569487098</v>
      </c>
      <c r="C2866" s="34">
        <v>5.6556092106348203E-2</v>
      </c>
      <c r="D2866" s="34">
        <v>3.4024338008932002E-2</v>
      </c>
      <c r="E2866" s="34">
        <v>5.0395840611371201E-2</v>
      </c>
      <c r="F2866" s="34">
        <v>-6.8483842647185196E-3</v>
      </c>
      <c r="G2866" s="34">
        <v>0.187781960528206</v>
      </c>
      <c r="H2866" s="35">
        <v>1.0361767102642701</v>
      </c>
      <c r="I2866" s="34">
        <v>0.102512118001199</v>
      </c>
      <c r="J2866" s="34">
        <v>3.0769078744050299E-2</v>
      </c>
      <c r="K2866" s="36">
        <f>Inputs!$B$12*(1+$B2866)^4</f>
        <v>149308.05781690331</v>
      </c>
      <c r="L2866" s="36">
        <f t="shared" si="440"/>
        <v>14368.89823864834</v>
      </c>
      <c r="M2866" s="36">
        <f t="shared" si="441"/>
        <v>176967.33751964834</v>
      </c>
      <c r="N2866" s="37">
        <f>M2866/Inputs!$B$6</f>
        <v>269.76728280434196</v>
      </c>
      <c r="O2866" s="38">
        <f>IF(N2866&gt;Inputs!$B$4,1,0)</f>
        <v>0</v>
      </c>
      <c r="P2866" s="34">
        <f t="shared" si="442"/>
        <v>7.17430392571487E-2</v>
      </c>
      <c r="Q2866" s="36">
        <f>Inputs!$B$12*(1+$B2866)^0*$C2866+Inputs!$B$29*(1+$D2866)^0*Inputs!$B$19+Inputs!$B$30*(1+$E2866)^0*Inputs!$B$20+Inputs!$B$31*(1+$F2866)^0*Inputs!$B$21+Inputs!$B$22*(1+Inputs!$B$23)^0</f>
        <v>11415.409553807815</v>
      </c>
      <c r="R2866" s="36">
        <f>Inputs!$B$12*(1+$B2866)^1*$C2866+Inputs!$B$29*(1+$D2866)^1*Inputs!$B$19+Inputs!$B$30*(1+$E2866)^1*Inputs!$B$20+Inputs!$B$31*(1+$F2866)^1*Inputs!$B$21+Inputs!$B$22*(1+Inputs!$B$23)^1</f>
        <v>12422.888863479933</v>
      </c>
      <c r="S2866" s="36">
        <f>Inputs!$B$12*(1+$B2866)^2*$C2866+Inputs!$B$29*(1+$D2866)^2*Inputs!$B$19+Inputs!$B$30*(1+$E2866)^2*Inputs!$B$20+Inputs!$B$31*(1+$F2866)^2*Inputs!$B$21+Inputs!$B$22*(1+Inputs!$B$23)^2</f>
        <v>13661.058496004756</v>
      </c>
      <c r="T2866" s="36">
        <f>Inputs!$B$12*(1+$B2866)^3*$C2866+Inputs!$B$29*(1+$D2866)^3*Inputs!$B$19+Inputs!$B$30*(1+$E2866)^3*Inputs!$B$20+Inputs!$B$31*(1+$F2866)^3*Inputs!$B$21+Inputs!$B$22*(1+Inputs!$B$23)^3</f>
        <v>15187.224552575166</v>
      </c>
      <c r="U2866" s="36">
        <f>Inputs!$B$12*(1+$B2866)^4*$C2866+Inputs!$B$29*(1+$D2866)^4*Inputs!$B$19+Inputs!$B$30*(1+$E2866)^4*Inputs!$B$20+Inputs!$B$31*(1+$F2866)^4*Inputs!$B$21+Inputs!$B$22*(1+Inputs!$B$23)^4</f>
        <v>17073.281915634023</v>
      </c>
      <c r="V2866" s="35">
        <f>Inputs!$B$13/(Q2866*(1-$G2866))</f>
        <v>1.365430429863026</v>
      </c>
      <c r="W2866" s="36">
        <f>Inputs!$B$13</f>
        <v>12660</v>
      </c>
      <c r="X2866" s="36">
        <f t="shared" si="443"/>
        <v>12946.771703698758</v>
      </c>
      <c r="Y2866" s="36">
        <f t="shared" si="444"/>
        <v>13323.825997563174</v>
      </c>
      <c r="Z2866" s="36">
        <f t="shared" si="445"/>
        <v>13796.953650209352</v>
      </c>
      <c r="AA2866" s="36">
        <f t="shared" si="446"/>
        <v>14368.89823864834</v>
      </c>
      <c r="AB2866" s="36">
        <f t="shared" si="447"/>
        <v>50234.7732766427</v>
      </c>
      <c r="AC2866" s="36">
        <f t="shared" si="448"/>
        <v>206445.33815930775</v>
      </c>
      <c r="AD2866" s="36">
        <f t="shared" si="449"/>
        <v>126732.56424300563</v>
      </c>
    </row>
    <row r="2867" spans="1:30" ht="14.25" customHeight="1" x14ac:dyDescent="0.25">
      <c r="A2867" s="16">
        <v>2851</v>
      </c>
      <c r="B2867" s="34">
        <v>0.28741658830255801</v>
      </c>
      <c r="C2867" s="34">
        <v>9.8439755989081695E-2</v>
      </c>
      <c r="D2867" s="34">
        <v>2.9580441190075399E-2</v>
      </c>
      <c r="E2867" s="34">
        <v>6.9299335116622701E-2</v>
      </c>
      <c r="F2867" s="34">
        <v>-7.6059146818240201E-3</v>
      </c>
      <c r="G2867" s="34">
        <v>0.21392976683888801</v>
      </c>
      <c r="H2867" s="35">
        <v>1.0095085837437801</v>
      </c>
      <c r="I2867" s="34">
        <v>9.6378820133339205E-2</v>
      </c>
      <c r="J2867" s="34">
        <v>2.5218254980064199E-2</v>
      </c>
      <c r="K2867" s="36">
        <f>Inputs!$B$12*(1+$B2867)^4</f>
        <v>164826.73395383218</v>
      </c>
      <c r="L2867" s="36">
        <f t="shared" si="440"/>
        <v>19840.762294988515</v>
      </c>
      <c r="M2867" s="36">
        <f t="shared" si="441"/>
        <v>239854.59448238963</v>
      </c>
      <c r="N2867" s="37">
        <f>M2867/Inputs!$B$6</f>
        <v>365.63200378413052</v>
      </c>
      <c r="O2867" s="38">
        <f>IF(N2867&gt;Inputs!$B$4,1,0)</f>
        <v>0</v>
      </c>
      <c r="P2867" s="34">
        <f t="shared" si="442"/>
        <v>7.1160565153275013E-2</v>
      </c>
      <c r="Q2867" s="36">
        <f>Inputs!$B$12*(1+$B2867)^0*$C2867+Inputs!$B$29*(1+$D2867)^0*Inputs!$B$19+Inputs!$B$30*(1+$E2867)^0*Inputs!$B$20+Inputs!$B$31*(1+$F2867)^0*Inputs!$B$21+Inputs!$B$22*(1+Inputs!$B$23)^0</f>
        <v>13928.429386771822</v>
      </c>
      <c r="R2867" s="36">
        <f>Inputs!$B$12*(1+$B2867)^1*$C2867+Inputs!$B$29*(1+$D2867)^1*Inputs!$B$19+Inputs!$B$30*(1+$E2867)^1*Inputs!$B$20+Inputs!$B$31*(1+$F2867)^1*Inputs!$B$21+Inputs!$B$22*(1+Inputs!$B$23)^1</f>
        <v>15794.240797966209</v>
      </c>
      <c r="S2867" s="36">
        <f>Inputs!$B$12*(1+$B2867)^2*$C2867+Inputs!$B$29*(1+$D2867)^2*Inputs!$B$19+Inputs!$B$30*(1+$E2867)^2*Inputs!$B$20+Inputs!$B$31*(1+$F2867)^2*Inputs!$B$21+Inputs!$B$22*(1+Inputs!$B$23)^2</f>
        <v>18161.101685297112</v>
      </c>
      <c r="T2867" s="36">
        <f>Inputs!$B$12*(1+$B2867)^3*$C2867+Inputs!$B$29*(1+$D2867)^3*Inputs!$B$19+Inputs!$B$30*(1+$E2867)^3*Inputs!$B$20+Inputs!$B$31*(1+$F2867)^3*Inputs!$B$21+Inputs!$B$22*(1+Inputs!$B$23)^3</f>
        <v>21170.104059269579</v>
      </c>
      <c r="U2867" s="36">
        <f>Inputs!$B$12*(1+$B2867)^4*$C2867+Inputs!$B$29*(1+$D2867)^4*Inputs!$B$19+Inputs!$B$30*(1+$E2867)^4*Inputs!$B$20+Inputs!$B$31*(1+$F2867)^4*Inputs!$B$21+Inputs!$B$22*(1+Inputs!$B$23)^4</f>
        <v>25002.70444763761</v>
      </c>
      <c r="V2867" s="35">
        <f>Inputs!$B$13/(Q2867*(1-$G2867))</f>
        <v>1.1562991546497416</v>
      </c>
      <c r="W2867" s="36">
        <f>Inputs!$B$13</f>
        <v>12660</v>
      </c>
      <c r="X2867" s="36">
        <f t="shared" si="443"/>
        <v>13900.281070346133</v>
      </c>
      <c r="Y2867" s="36">
        <f t="shared" si="444"/>
        <v>15459.428901558742</v>
      </c>
      <c r="Z2867" s="36">
        <f t="shared" si="445"/>
        <v>17410.115164668212</v>
      </c>
      <c r="AA2867" s="36">
        <f t="shared" si="446"/>
        <v>19840.762294988515</v>
      </c>
      <c r="AB2867" s="36">
        <f t="shared" si="447"/>
        <v>59414.888878455924</v>
      </c>
      <c r="AC2867" s="36">
        <f t="shared" si="448"/>
        <v>285848.09091564984</v>
      </c>
      <c r="AD2867" s="36">
        <f t="shared" si="449"/>
        <v>180439.70560393372</v>
      </c>
    </row>
    <row r="2868" spans="1:30" ht="14.25" customHeight="1" x14ac:dyDescent="0.25">
      <c r="A2868" s="16">
        <v>2852</v>
      </c>
      <c r="B2868" s="34">
        <v>0.374224019585086</v>
      </c>
      <c r="C2868" s="34">
        <v>7.3004599498553202E-2</v>
      </c>
      <c r="D2868" s="34">
        <v>3.7904073222763499E-2</v>
      </c>
      <c r="E2868" s="34">
        <v>2.84180704785605E-2</v>
      </c>
      <c r="F2868" s="34">
        <v>8.20420112801587E-3</v>
      </c>
      <c r="G2868" s="34">
        <v>0.18581251674076599</v>
      </c>
      <c r="H2868" s="35">
        <v>1.1160691368929601</v>
      </c>
      <c r="I2868" s="34">
        <v>9.9702978164691897E-2</v>
      </c>
      <c r="J2868" s="34">
        <v>1.87144777880137E-2</v>
      </c>
      <c r="K2868" s="36">
        <f>Inputs!$B$12*(1+$B2868)^4</f>
        <v>213984.04408793765</v>
      </c>
      <c r="L2868" s="36">
        <f t="shared" si="440"/>
        <v>22110.405988969156</v>
      </c>
      <c r="M2868" s="36">
        <f t="shared" si="441"/>
        <v>234649.03514575667</v>
      </c>
      <c r="N2868" s="37">
        <f>M2868/Inputs!$B$6</f>
        <v>357.696699917312</v>
      </c>
      <c r="O2868" s="38">
        <f>IF(N2868&gt;Inputs!$B$4,1,0)</f>
        <v>0</v>
      </c>
      <c r="P2868" s="34">
        <f t="shared" si="442"/>
        <v>8.0988500376678194E-2</v>
      </c>
      <c r="Q2868" s="36">
        <f>Inputs!$B$12*(1+$B2868)^0*$C2868+Inputs!$B$29*(1+$D2868)^0*Inputs!$B$19+Inputs!$B$30*(1+$E2868)^0*Inputs!$B$20+Inputs!$B$31*(1+$F2868)^0*Inputs!$B$21+Inputs!$B$22*(1+Inputs!$B$23)^0</f>
        <v>12402.319997340113</v>
      </c>
      <c r="R2868" s="36">
        <f>Inputs!$B$12*(1+$B2868)^1*$C2868+Inputs!$B$29*(1+$D2868)^1*Inputs!$B$19+Inputs!$B$30*(1+$E2868)^1*Inputs!$B$20+Inputs!$B$31*(1+$F2868)^1*Inputs!$B$21+Inputs!$B$22*(1+Inputs!$B$23)^1</f>
        <v>14205.92600388093</v>
      </c>
      <c r="S2868" s="36">
        <f>Inputs!$B$12*(1+$B2868)^2*$C2868+Inputs!$B$29*(1+$D2868)^2*Inputs!$B$19+Inputs!$B$30*(1+$E2868)^2*Inputs!$B$20+Inputs!$B$31*(1+$F2868)^2*Inputs!$B$21+Inputs!$B$22*(1+Inputs!$B$23)^2</f>
        <v>16627.962219251083</v>
      </c>
      <c r="T2868" s="36">
        <f>Inputs!$B$12*(1+$B2868)^3*$C2868+Inputs!$B$29*(1+$D2868)^3*Inputs!$B$19+Inputs!$B$30*(1+$E2868)^3*Inputs!$B$20+Inputs!$B$31*(1+$F2868)^3*Inputs!$B$21+Inputs!$B$22*(1+Inputs!$B$23)^3</f>
        <v>19898.166416552602</v>
      </c>
      <c r="U2868" s="36">
        <f>Inputs!$B$12*(1+$B2868)^4*$C2868+Inputs!$B$29*(1+$D2868)^4*Inputs!$B$19+Inputs!$B$30*(1+$E2868)^4*Inputs!$B$20+Inputs!$B$31*(1+$F2868)^4*Inputs!$B$21+Inputs!$B$22*(1+Inputs!$B$23)^4</f>
        <v>24332.189885227926</v>
      </c>
      <c r="V2868" s="35">
        <f>Inputs!$B$13/(Q2868*(1-$G2868))</f>
        <v>1.2537367364450398</v>
      </c>
      <c r="W2868" s="36">
        <f>Inputs!$B$13</f>
        <v>12660</v>
      </c>
      <c r="X2868" s="36">
        <f t="shared" si="443"/>
        <v>14103.003345685443</v>
      </c>
      <c r="Y2868" s="36">
        <f t="shared" si="444"/>
        <v>16041.546202132975</v>
      </c>
      <c r="Z2868" s="36">
        <f t="shared" si="445"/>
        <v>18638.837944759605</v>
      </c>
      <c r="AA2868" s="36">
        <f t="shared" si="446"/>
        <v>22110.405988969156</v>
      </c>
      <c r="AB2868" s="36">
        <f t="shared" si="447"/>
        <v>61727.599686528702</v>
      </c>
      <c r="AC2868" s="36">
        <f t="shared" si="448"/>
        <v>278115.91257985373</v>
      </c>
      <c r="AD2868" s="36">
        <f t="shared" si="449"/>
        <v>172921.43545922797</v>
      </c>
    </row>
    <row r="2869" spans="1:30" ht="14.25" customHeight="1" x14ac:dyDescent="0.25">
      <c r="A2869" s="16">
        <v>2853</v>
      </c>
      <c r="B2869" s="34">
        <v>0.21995652012995001</v>
      </c>
      <c r="C2869" s="34">
        <v>9.0370790742273194E-2</v>
      </c>
      <c r="D2869" s="34">
        <v>2.53322138234022E-2</v>
      </c>
      <c r="E2869" s="34">
        <v>3.17591487539488E-2</v>
      </c>
      <c r="F2869" s="34">
        <v>2.9478489460726901E-2</v>
      </c>
      <c r="G2869" s="34">
        <v>0.175481635354131</v>
      </c>
      <c r="H2869" s="35">
        <v>0.97073657615958797</v>
      </c>
      <c r="I2869" s="34">
        <v>9.3448382185003606E-2</v>
      </c>
      <c r="J2869" s="34">
        <v>2.7953352038390299E-2</v>
      </c>
      <c r="K2869" s="36">
        <f>Inputs!$B$12*(1+$B2869)^4</f>
        <v>132901.12593253382</v>
      </c>
      <c r="L2869" s="36">
        <f t="shared" si="440"/>
        <v>16793.373990796968</v>
      </c>
      <c r="M2869" s="36">
        <f t="shared" si="441"/>
        <v>224094.16550302965</v>
      </c>
      <c r="N2869" s="37">
        <f>M2869/Inputs!$B$6</f>
        <v>341.6069596082769</v>
      </c>
      <c r="O2869" s="38">
        <f>IF(N2869&gt;Inputs!$B$4,1,0)</f>
        <v>0</v>
      </c>
      <c r="P2869" s="34">
        <f t="shared" si="442"/>
        <v>6.5495030146613314E-2</v>
      </c>
      <c r="Q2869" s="36">
        <f>Inputs!$B$12*(1+$B2869)^0*$C2869+Inputs!$B$29*(1+$D2869)^0*Inputs!$B$19+Inputs!$B$30*(1+$E2869)^0*Inputs!$B$20+Inputs!$B$31*(1+$F2869)^0*Inputs!$B$21+Inputs!$B$22*(1+Inputs!$B$23)^0</f>
        <v>13444.291471963312</v>
      </c>
      <c r="R2869" s="36">
        <f>Inputs!$B$12*(1+$B2869)^1*$C2869+Inputs!$B$29*(1+$D2869)^1*Inputs!$B$19+Inputs!$B$30*(1+$E2869)^1*Inputs!$B$20+Inputs!$B$31*(1+$F2869)^1*Inputs!$B$21+Inputs!$B$22*(1+Inputs!$B$23)^1</f>
        <v>14864.275793125373</v>
      </c>
      <c r="S2869" s="36">
        <f>Inputs!$B$12*(1+$B2869)^2*$C2869+Inputs!$B$29*(1+$D2869)^2*Inputs!$B$19+Inputs!$B$30*(1+$E2869)^2*Inputs!$B$20+Inputs!$B$31*(1+$F2869)^2*Inputs!$B$21+Inputs!$B$22*(1+Inputs!$B$23)^2</f>
        <v>16553.093737051164</v>
      </c>
      <c r="T2869" s="36">
        <f>Inputs!$B$12*(1+$B2869)^3*$C2869+Inputs!$B$29*(1+$D2869)^3*Inputs!$B$19+Inputs!$B$30*(1+$E2869)^3*Inputs!$B$20+Inputs!$B$31*(1+$F2869)^3*Inputs!$B$21+Inputs!$B$22*(1+Inputs!$B$23)^3</f>
        <v>18568.634713925923</v>
      </c>
      <c r="U2869" s="36">
        <f>Inputs!$B$12*(1+$B2869)^4*$C2869+Inputs!$B$29*(1+$D2869)^4*Inputs!$B$19+Inputs!$B$30*(1+$E2869)^4*Inputs!$B$20+Inputs!$B$31*(1+$F2869)^4*Inputs!$B$21+Inputs!$B$22*(1+Inputs!$B$23)^4</f>
        <v>20981.485492654003</v>
      </c>
      <c r="V2869" s="35">
        <f>Inputs!$B$13/(Q2869*(1-$G2869))</f>
        <v>1.1420771777793819</v>
      </c>
      <c r="W2869" s="36">
        <f>Inputs!$B$13</f>
        <v>12660</v>
      </c>
      <c r="X2869" s="36">
        <f t="shared" si="443"/>
        <v>13472.16559272626</v>
      </c>
      <c r="Y2869" s="36">
        <f t="shared" si="444"/>
        <v>14418.189436524346</v>
      </c>
      <c r="Z2869" s="36">
        <f t="shared" si="445"/>
        <v>15517.965909098522</v>
      </c>
      <c r="AA2869" s="36">
        <f t="shared" si="446"/>
        <v>16793.373990796968</v>
      </c>
      <c r="AB2869" s="36">
        <f t="shared" si="447"/>
        <v>55473.193362301288</v>
      </c>
      <c r="AC2869" s="36">
        <f t="shared" si="448"/>
        <v>263574.27498285851</v>
      </c>
      <c r="AD2869" s="36">
        <f t="shared" si="449"/>
        <v>168620.97214072838</v>
      </c>
    </row>
    <row r="2870" spans="1:30" ht="14.25" customHeight="1" x14ac:dyDescent="0.25">
      <c r="A2870" s="16">
        <v>2854</v>
      </c>
      <c r="B2870" s="34">
        <v>0.41770434676702201</v>
      </c>
      <c r="C2870" s="34">
        <v>7.5379249185874506E-2</v>
      </c>
      <c r="D2870" s="34">
        <v>1.53466783017299E-2</v>
      </c>
      <c r="E2870" s="34">
        <v>6.2069882827697501E-2</v>
      </c>
      <c r="F2870" s="34">
        <v>1.96170553088823E-2</v>
      </c>
      <c r="G2870" s="34">
        <v>0.184026102757366</v>
      </c>
      <c r="H2870" s="35">
        <v>1.16634273282117</v>
      </c>
      <c r="I2870" s="34">
        <v>9.4338761879415603E-2</v>
      </c>
      <c r="J2870" s="34">
        <v>2.8367257510770901E-2</v>
      </c>
      <c r="K2870" s="36">
        <f>Inputs!$B$12*(1+$B2870)^4</f>
        <v>242378.41108495451</v>
      </c>
      <c r="L2870" s="36">
        <f t="shared" si="440"/>
        <v>25942.811359134492</v>
      </c>
      <c r="M2870" s="36">
        <f t="shared" si="441"/>
        <v>325647.2923906112</v>
      </c>
      <c r="N2870" s="37">
        <f>M2870/Inputs!$B$6</f>
        <v>496.41355547349269</v>
      </c>
      <c r="O2870" s="38">
        <f>IF(N2870&gt;Inputs!$B$4,1,0)</f>
        <v>1</v>
      </c>
      <c r="P2870" s="34">
        <f t="shared" si="442"/>
        <v>6.5971504368644698E-2</v>
      </c>
      <c r="Q2870" s="36">
        <f>Inputs!$B$12*(1+$B2870)^0*$C2870+Inputs!$B$29*(1+$D2870)^0*Inputs!$B$19+Inputs!$B$30*(1+$E2870)^0*Inputs!$B$20+Inputs!$B$31*(1+$F2870)^0*Inputs!$B$21+Inputs!$B$22*(1+Inputs!$B$23)^0</f>
        <v>12544.798978579391</v>
      </c>
      <c r="R2870" s="36">
        <f>Inputs!$B$12*(1+$B2870)^1*$C2870+Inputs!$B$29*(1+$D2870)^1*Inputs!$B$19+Inputs!$B$30*(1+$E2870)^1*Inputs!$B$20+Inputs!$B$31*(1+$F2870)^1*Inputs!$B$21+Inputs!$B$22*(1+Inputs!$B$23)^1</f>
        <v>14659.94408832278</v>
      </c>
      <c r="S2870" s="36">
        <f>Inputs!$B$12*(1+$B2870)^2*$C2870+Inputs!$B$29*(1+$D2870)^2*Inputs!$B$19+Inputs!$B$30*(1+$E2870)^2*Inputs!$B$20+Inputs!$B$31*(1+$F2870)^2*Inputs!$B$21+Inputs!$B$22*(1+Inputs!$B$23)^2</f>
        <v>17574.320596426318</v>
      </c>
      <c r="T2870" s="36">
        <f>Inputs!$B$12*(1+$B2870)^3*$C2870+Inputs!$B$29*(1+$D2870)^3*Inputs!$B$19+Inputs!$B$30*(1+$E2870)^3*Inputs!$B$20+Inputs!$B$31*(1+$F2870)^3*Inputs!$B$21+Inputs!$B$22*(1+Inputs!$B$23)^3</f>
        <v>21618.130031407018</v>
      </c>
      <c r="U2870" s="36">
        <f>Inputs!$B$12*(1+$B2870)^4*$C2870+Inputs!$B$29*(1+$D2870)^4*Inputs!$B$19+Inputs!$B$30*(1+$E2870)^4*Inputs!$B$20+Inputs!$B$31*(1+$F2870)^4*Inputs!$B$21+Inputs!$B$22*(1+Inputs!$B$23)^4</f>
        <v>27259.292763805071</v>
      </c>
      <c r="V2870" s="35">
        <f>Inputs!$B$13/(Q2870*(1-$G2870))</f>
        <v>1.2367836439291573</v>
      </c>
      <c r="W2870" s="36">
        <f>Inputs!$B$13</f>
        <v>12660</v>
      </c>
      <c r="X2870" s="36">
        <f t="shared" si="443"/>
        <v>14583.912982693446</v>
      </c>
      <c r="Y2870" s="36">
        <f t="shared" si="444"/>
        <v>17230.640655559415</v>
      </c>
      <c r="Z2870" s="36">
        <f t="shared" si="445"/>
        <v>20884.728731342217</v>
      </c>
      <c r="AA2870" s="36">
        <f t="shared" si="446"/>
        <v>25942.811359134492</v>
      </c>
      <c r="AB2870" s="36">
        <f t="shared" si="447"/>
        <v>67985.526491998753</v>
      </c>
      <c r="AC2870" s="36">
        <f t="shared" si="448"/>
        <v>404397.89913586434</v>
      </c>
      <c r="AD2870" s="36">
        <f t="shared" si="449"/>
        <v>257661.76589861244</v>
      </c>
    </row>
    <row r="2871" spans="1:30" ht="14.25" customHeight="1" x14ac:dyDescent="0.25">
      <c r="A2871" s="16">
        <v>2855</v>
      </c>
      <c r="B2871" s="34">
        <v>0.32908986720283601</v>
      </c>
      <c r="C2871" s="34">
        <v>6.4796635136930597E-2</v>
      </c>
      <c r="D2871" s="34">
        <v>4.4264175071354502E-2</v>
      </c>
      <c r="E2871" s="34">
        <v>3.9694043551121598E-2</v>
      </c>
      <c r="F2871" s="34">
        <v>2.1048426721349298E-2</v>
      </c>
      <c r="G2871" s="34">
        <v>0.184739255646033</v>
      </c>
      <c r="H2871" s="35">
        <v>1.1527615811719101</v>
      </c>
      <c r="I2871" s="34">
        <v>0.105419716649874</v>
      </c>
      <c r="J2871" s="34">
        <v>2.4603539499180298E-2</v>
      </c>
      <c r="K2871" s="36">
        <f>Inputs!$B$12*(1+$B2871)^4</f>
        <v>187227.06894826412</v>
      </c>
      <c r="L2871" s="36">
        <f t="shared" si="440"/>
        <v>20021.658506943582</v>
      </c>
      <c r="M2871" s="36">
        <f t="shared" si="441"/>
        <v>211887.9812520055</v>
      </c>
      <c r="N2871" s="37">
        <f>M2871/Inputs!$B$6</f>
        <v>322.99997142074011</v>
      </c>
      <c r="O2871" s="38">
        <f>IF(N2871&gt;Inputs!$B$4,1,0)</f>
        <v>0</v>
      </c>
      <c r="P2871" s="34">
        <f t="shared" si="442"/>
        <v>8.0816177150693697E-2</v>
      </c>
      <c r="Q2871" s="36">
        <f>Inputs!$B$12*(1+$B2871)^0*$C2871+Inputs!$B$29*(1+$D2871)^0*Inputs!$B$19+Inputs!$B$30*(1+$E2871)^0*Inputs!$B$20+Inputs!$B$31*(1+$F2871)^0*Inputs!$B$21+Inputs!$B$22*(1+Inputs!$B$23)^0</f>
        <v>11909.842135642757</v>
      </c>
      <c r="R2871" s="36">
        <f>Inputs!$B$12*(1+$B2871)^1*$C2871+Inputs!$B$29*(1+$D2871)^1*Inputs!$B$19+Inputs!$B$30*(1+$E2871)^1*Inputs!$B$20+Inputs!$B$31*(1+$F2871)^1*Inputs!$B$21+Inputs!$B$22*(1+Inputs!$B$23)^1</f>
        <v>13460.930576724817</v>
      </c>
      <c r="S2871" s="36">
        <f>Inputs!$B$12*(1+$B2871)^2*$C2871+Inputs!$B$29*(1+$D2871)^2*Inputs!$B$19+Inputs!$B$30*(1+$E2871)^2*Inputs!$B$20+Inputs!$B$31*(1+$F2871)^2*Inputs!$B$21+Inputs!$B$22*(1+Inputs!$B$23)^2</f>
        <v>15443.416195943206</v>
      </c>
      <c r="T2871" s="36">
        <f>Inputs!$B$12*(1+$B2871)^3*$C2871+Inputs!$B$29*(1+$D2871)^3*Inputs!$B$19+Inputs!$B$30*(1+$E2871)^3*Inputs!$B$20+Inputs!$B$31*(1+$F2871)^3*Inputs!$B$21+Inputs!$B$22*(1+Inputs!$B$23)^3</f>
        <v>17996.285063126859</v>
      </c>
      <c r="U2871" s="36">
        <f>Inputs!$B$12*(1+$B2871)^4*$C2871+Inputs!$B$29*(1+$D2871)^4*Inputs!$B$19+Inputs!$B$30*(1+$E2871)^4*Inputs!$B$20+Inputs!$B$31*(1+$F2871)^4*Inputs!$B$21+Inputs!$B$22*(1+Inputs!$B$23)^4</f>
        <v>21304.140841648932</v>
      </c>
      <c r="V2871" s="35">
        <f>Inputs!$B$13/(Q2871*(1-$G2871))</f>
        <v>1.3038606227482854</v>
      </c>
      <c r="W2871" s="36">
        <f>Inputs!$B$13</f>
        <v>12660</v>
      </c>
      <c r="X2871" s="36">
        <f t="shared" si="443"/>
        <v>13894.239312527989</v>
      </c>
      <c r="Y2871" s="36">
        <f t="shared" si="444"/>
        <v>15464.941588994292</v>
      </c>
      <c r="Z2871" s="36">
        <f t="shared" si="445"/>
        <v>17467.150083494678</v>
      </c>
      <c r="AA2871" s="36">
        <f t="shared" si="446"/>
        <v>20021.658506943582</v>
      </c>
      <c r="AB2871" s="36">
        <f t="shared" si="447"/>
        <v>58100.294057660576</v>
      </c>
      <c r="AC2871" s="36">
        <f t="shared" si="448"/>
        <v>253838.56173506449</v>
      </c>
      <c r="AD2871" s="36">
        <f t="shared" si="449"/>
        <v>153787.68719434494</v>
      </c>
    </row>
    <row r="2872" spans="1:30" ht="14.25" customHeight="1" x14ac:dyDescent="0.25">
      <c r="A2872" s="16">
        <v>2856</v>
      </c>
      <c r="B2872" s="34">
        <v>0.40267846409826802</v>
      </c>
      <c r="C2872" s="34">
        <v>4.1522521650166802E-2</v>
      </c>
      <c r="D2872" s="34">
        <v>4.2406947267072503E-2</v>
      </c>
      <c r="E2872" s="34">
        <v>3.7918294693899103E-2</v>
      </c>
      <c r="F2872" s="34">
        <v>2.1813079090499902E-3</v>
      </c>
      <c r="G2872" s="34">
        <v>0.17467605151124299</v>
      </c>
      <c r="H2872" s="35">
        <v>1.0673179116424101</v>
      </c>
      <c r="I2872" s="34">
        <v>0.100055343852077</v>
      </c>
      <c r="J2872" s="34">
        <v>3.2956878076980001E-2</v>
      </c>
      <c r="K2872" s="36">
        <f>Inputs!$B$12*(1+$B2872)^4</f>
        <v>232264.99787043736</v>
      </c>
      <c r="L2872" s="36">
        <f t="shared" si="440"/>
        <v>16222.557341594238</v>
      </c>
      <c r="M2872" s="36">
        <f t="shared" si="441"/>
        <v>208011.18354537731</v>
      </c>
      <c r="N2872" s="37">
        <f>M2872/Inputs!$B$6</f>
        <v>317.09021881917272</v>
      </c>
      <c r="O2872" s="38">
        <f>IF(N2872&gt;Inputs!$B$4,1,0)</f>
        <v>0</v>
      </c>
      <c r="P2872" s="34">
        <f t="shared" si="442"/>
        <v>6.7098465775096996E-2</v>
      </c>
      <c r="Q2872" s="36">
        <f>Inputs!$B$12*(1+$B2872)^0*$C2872+Inputs!$B$29*(1+$D2872)^0*Inputs!$B$19+Inputs!$B$30*(1+$E2872)^0*Inputs!$B$20+Inputs!$B$31*(1+$F2872)^0*Inputs!$B$21+Inputs!$B$22*(1+Inputs!$B$23)^0</f>
        <v>10513.39532643693</v>
      </c>
      <c r="R2872" s="36">
        <f>Inputs!$B$12*(1+$B2872)^1*$C2872+Inputs!$B$29*(1+$D2872)^1*Inputs!$B$19+Inputs!$B$30*(1+$E2872)^1*Inputs!$B$20+Inputs!$B$31*(1+$F2872)^1*Inputs!$B$21+Inputs!$B$22*(1+Inputs!$B$23)^1</f>
        <v>11692.532175490134</v>
      </c>
      <c r="S2872" s="36">
        <f>Inputs!$B$12*(1+$B2872)^2*$C2872+Inputs!$B$29*(1+$D2872)^2*Inputs!$B$19+Inputs!$B$30*(1+$E2872)^2*Inputs!$B$20+Inputs!$B$31*(1+$F2872)^2*Inputs!$B$21+Inputs!$B$22*(1+Inputs!$B$23)^2</f>
        <v>13283.13470870978</v>
      </c>
      <c r="T2872" s="36">
        <f>Inputs!$B$12*(1+$B2872)^3*$C2872+Inputs!$B$29*(1+$D2872)^3*Inputs!$B$19+Inputs!$B$30*(1+$E2872)^3*Inputs!$B$20+Inputs!$B$31*(1+$F2872)^3*Inputs!$B$21+Inputs!$B$22*(1+Inputs!$B$23)^3</f>
        <v>15448.200324443633</v>
      </c>
      <c r="U2872" s="36">
        <f>Inputs!$B$12*(1+$B2872)^4*$C2872+Inputs!$B$29*(1+$D2872)^4*Inputs!$B$19+Inputs!$B$30*(1+$E2872)^4*Inputs!$B$20+Inputs!$B$31*(1+$F2872)^4*Inputs!$B$21+Inputs!$B$22*(1+Inputs!$B$23)^4</f>
        <v>18416.244531309472</v>
      </c>
      <c r="V2872" s="35">
        <f>Inputs!$B$13/(Q2872*(1-$G2872))</f>
        <v>1.4590368585900813</v>
      </c>
      <c r="W2872" s="36">
        <f>Inputs!$B$13</f>
        <v>12660</v>
      </c>
      <c r="X2872" s="36">
        <f t="shared" si="443"/>
        <v>13134.85634544544</v>
      </c>
      <c r="Y2872" s="36">
        <f t="shared" si="444"/>
        <v>13848.073695417484</v>
      </c>
      <c r="Z2872" s="36">
        <f t="shared" si="445"/>
        <v>14856.639147269851</v>
      </c>
      <c r="AA2872" s="36">
        <f t="shared" si="446"/>
        <v>16222.557341594238</v>
      </c>
      <c r="AB2872" s="36">
        <f t="shared" si="447"/>
        <v>52981.006052654731</v>
      </c>
      <c r="AC2872" s="36">
        <f t="shared" si="448"/>
        <v>249740.4671243208</v>
      </c>
      <c r="AD2872" s="36">
        <f t="shared" si="449"/>
        <v>155030.17749272258</v>
      </c>
    </row>
    <row r="2873" spans="1:30" ht="14.25" customHeight="1" x14ac:dyDescent="0.25">
      <c r="A2873" s="16">
        <v>2857</v>
      </c>
      <c r="B2873" s="34">
        <v>0.35130885287063202</v>
      </c>
      <c r="C2873" s="34">
        <v>0.111315836697507</v>
      </c>
      <c r="D2873" s="34">
        <v>2.5135638778601602E-2</v>
      </c>
      <c r="E2873" s="34">
        <v>5.3772895658788997E-2</v>
      </c>
      <c r="F2873" s="34">
        <v>2.0044910840190801E-2</v>
      </c>
      <c r="G2873" s="34">
        <v>0.20080772645189801</v>
      </c>
      <c r="H2873" s="35">
        <v>1.0861831651396501</v>
      </c>
      <c r="I2873" s="34">
        <v>8.9246190439093695E-2</v>
      </c>
      <c r="J2873" s="34">
        <v>2.1723095748643499E-2</v>
      </c>
      <c r="K2873" s="36">
        <f>Inputs!$B$12*(1+$B2873)^4</f>
        <v>200064.36422040395</v>
      </c>
      <c r="L2873" s="36">
        <f t="shared" si="440"/>
        <v>27175.812163770162</v>
      </c>
      <c r="M2873" s="36">
        <f t="shared" si="441"/>
        <v>339494.60951692751</v>
      </c>
      <c r="N2873" s="37">
        <f>M2873/Inputs!$B$6</f>
        <v>517.52227060507244</v>
      </c>
      <c r="O2873" s="38">
        <f>IF(N2873&gt;Inputs!$B$4,1,0)</f>
        <v>1</v>
      </c>
      <c r="P2873" s="34">
        <f t="shared" si="442"/>
        <v>6.7523094690450203E-2</v>
      </c>
      <c r="Q2873" s="36">
        <f>Inputs!$B$12*(1+$B2873)^0*$C2873+Inputs!$B$29*(1+$D2873)^0*Inputs!$B$19+Inputs!$B$30*(1+$E2873)^0*Inputs!$B$20+Inputs!$B$31*(1+$F2873)^0*Inputs!$B$21+Inputs!$B$22*(1+Inputs!$B$23)^0</f>
        <v>14700.994229277341</v>
      </c>
      <c r="R2873" s="36">
        <f>Inputs!$B$12*(1+$B2873)^1*$C2873+Inputs!$B$29*(1+$D2873)^1*Inputs!$B$19+Inputs!$B$30*(1+$E2873)^1*Inputs!$B$20+Inputs!$B$31*(1+$F2873)^1*Inputs!$B$21+Inputs!$B$22*(1+Inputs!$B$23)^1</f>
        <v>17286.73408289854</v>
      </c>
      <c r="S2873" s="36">
        <f>Inputs!$B$12*(1+$B2873)^2*$C2873+Inputs!$B$29*(1+$D2873)^2*Inputs!$B$19+Inputs!$B$30*(1+$E2873)^2*Inputs!$B$20+Inputs!$B$31*(1+$F2873)^2*Inputs!$B$21+Inputs!$B$22*(1+Inputs!$B$23)^2</f>
        <v>20705.862111175913</v>
      </c>
      <c r="T2873" s="36">
        <f>Inputs!$B$12*(1+$B2873)^3*$C2873+Inputs!$B$29*(1+$D2873)^3*Inputs!$B$19+Inputs!$B$30*(1+$E2873)^3*Inputs!$B$20+Inputs!$B$31*(1+$F2873)^3*Inputs!$B$21+Inputs!$B$22*(1+Inputs!$B$23)^3</f>
        <v>25248.379882511137</v>
      </c>
      <c r="U2873" s="36">
        <f>Inputs!$B$12*(1+$B2873)^4*$C2873+Inputs!$B$29*(1+$D2873)^4*Inputs!$B$19+Inputs!$B$30*(1+$E2873)^4*Inputs!$B$20+Inputs!$B$31*(1+$F2873)^4*Inputs!$B$21+Inputs!$B$22*(1+Inputs!$B$23)^4</f>
        <v>31306.04377562664</v>
      </c>
      <c r="V2873" s="35">
        <f>Inputs!$B$13/(Q2873*(1-$G2873))</f>
        <v>1.0775457591696238</v>
      </c>
      <c r="W2873" s="36">
        <f>Inputs!$B$13</f>
        <v>12660</v>
      </c>
      <c r="X2873" s="36">
        <f t="shared" si="443"/>
        <v>14916.584237719473</v>
      </c>
      <c r="Y2873" s="36">
        <f t="shared" si="444"/>
        <v>17902.655272225857</v>
      </c>
      <c r="Z2873" s="36">
        <f t="shared" si="445"/>
        <v>21873.768691091085</v>
      </c>
      <c r="AA2873" s="36">
        <f t="shared" si="446"/>
        <v>27175.812163770162</v>
      </c>
      <c r="AB2873" s="36">
        <f t="shared" si="447"/>
        <v>71310.429413428094</v>
      </c>
      <c r="AC2873" s="36">
        <f t="shared" si="448"/>
        <v>411209.75068960898</v>
      </c>
      <c r="AD2873" s="36">
        <f t="shared" si="449"/>
        <v>268184.18010349944</v>
      </c>
    </row>
    <row r="2874" spans="1:30" ht="14.25" customHeight="1" x14ac:dyDescent="0.25">
      <c r="A2874" s="16">
        <v>2858</v>
      </c>
      <c r="B2874" s="34">
        <v>0.17691329248054699</v>
      </c>
      <c r="C2874" s="34">
        <v>8.7532093844240502E-2</v>
      </c>
      <c r="D2874" s="34">
        <v>3.6391380631675997E-2</v>
      </c>
      <c r="E2874" s="34">
        <v>4.78272141161852E-2</v>
      </c>
      <c r="F2874" s="34">
        <v>9.2107885107709803E-3</v>
      </c>
      <c r="G2874" s="34">
        <v>0.19089739729965799</v>
      </c>
      <c r="H2874" s="35">
        <v>0.94088672797492001</v>
      </c>
      <c r="I2874" s="34">
        <v>9.5739916995653596E-2</v>
      </c>
      <c r="J2874" s="34">
        <v>2.9418136426375401E-2</v>
      </c>
      <c r="K2874" s="36">
        <f>Inputs!$B$12*(1+$B2874)^4</f>
        <v>115114.25898646303</v>
      </c>
      <c r="L2874" s="36">
        <f t="shared" si="440"/>
        <v>14464.968706116882</v>
      </c>
      <c r="M2874" s="36">
        <f t="shared" si="441"/>
        <v>193661.81055914849</v>
      </c>
      <c r="N2874" s="37">
        <f>M2874/Inputs!$B$6</f>
        <v>295.21617463284832</v>
      </c>
      <c r="O2874" s="38">
        <f>IF(N2874&gt;Inputs!$B$4,1,0)</f>
        <v>0</v>
      </c>
      <c r="P2874" s="34">
        <f t="shared" si="442"/>
        <v>6.6321780569278191E-2</v>
      </c>
      <c r="Q2874" s="36">
        <f>Inputs!$B$12*(1+$B2874)^0*$C2874+Inputs!$B$29*(1+$D2874)^0*Inputs!$B$19+Inputs!$B$30*(1+$E2874)^0*Inputs!$B$20+Inputs!$B$31*(1+$F2874)^0*Inputs!$B$21+Inputs!$B$22*(1+Inputs!$B$23)^0</f>
        <v>13273.969658081351</v>
      </c>
      <c r="R2874" s="36">
        <f>Inputs!$B$12*(1+$B2874)^1*$C2874+Inputs!$B$29*(1+$D2874)^1*Inputs!$B$19+Inputs!$B$30*(1+$E2874)^1*Inputs!$B$20+Inputs!$B$31*(1+$F2874)^1*Inputs!$B$21+Inputs!$B$22*(1+Inputs!$B$23)^1</f>
        <v>14415.782173520358</v>
      </c>
      <c r="S2874" s="36">
        <f>Inputs!$B$12*(1+$B2874)^2*$C2874+Inputs!$B$29*(1+$D2874)^2*Inputs!$B$19+Inputs!$B$30*(1+$E2874)^2*Inputs!$B$20+Inputs!$B$31*(1+$F2874)^2*Inputs!$B$21+Inputs!$B$22*(1+Inputs!$B$23)^2</f>
        <v>15730.394887031358</v>
      </c>
      <c r="T2874" s="36">
        <f>Inputs!$B$12*(1+$B2874)^3*$C2874+Inputs!$B$29*(1+$D2874)^3*Inputs!$B$19+Inputs!$B$30*(1+$E2874)^3*Inputs!$B$20+Inputs!$B$31*(1+$F2874)^3*Inputs!$B$21+Inputs!$B$22*(1+Inputs!$B$23)^3</f>
        <v>17247.263214405437</v>
      </c>
      <c r="U2874" s="36">
        <f>Inputs!$B$12*(1+$B2874)^4*$C2874+Inputs!$B$29*(1+$D2874)^4*Inputs!$B$19+Inputs!$B$30*(1+$E2874)^4*Inputs!$B$20+Inputs!$B$31*(1+$F2874)^4*Inputs!$B$21+Inputs!$B$22*(1+Inputs!$B$23)^4</f>
        <v>19001.004365909321</v>
      </c>
      <c r="V2874" s="35">
        <f>Inputs!$B$13/(Q2874*(1-$G2874))</f>
        <v>1.1787705767156247</v>
      </c>
      <c r="W2874" s="36">
        <f>Inputs!$B$13</f>
        <v>12660</v>
      </c>
      <c r="X2874" s="36">
        <f t="shared" si="443"/>
        <v>13055.339312871885</v>
      </c>
      <c r="Y2874" s="36">
        <f t="shared" si="444"/>
        <v>13488.97282341153</v>
      </c>
      <c r="Z2874" s="36">
        <f t="shared" si="445"/>
        <v>13959.797052866827</v>
      </c>
      <c r="AA2874" s="36">
        <f t="shared" si="446"/>
        <v>14464.968706116882</v>
      </c>
      <c r="AB2874" s="36">
        <f t="shared" si="447"/>
        <v>51522.003481716456</v>
      </c>
      <c r="AC2874" s="36">
        <f t="shared" si="448"/>
        <v>224519.01925887546</v>
      </c>
      <c r="AD2874" s="36">
        <f t="shared" si="449"/>
        <v>142139.80707743202</v>
      </c>
    </row>
    <row r="2875" spans="1:30" ht="14.25" customHeight="1" x14ac:dyDescent="0.25">
      <c r="A2875" s="16">
        <v>2859</v>
      </c>
      <c r="B2875" s="34">
        <v>0.31208184286151303</v>
      </c>
      <c r="C2875" s="34">
        <v>7.1117081103651503E-2</v>
      </c>
      <c r="D2875" s="34">
        <v>2.9771214810553202E-2</v>
      </c>
      <c r="E2875" s="34">
        <v>3.6880296864268601E-2</v>
      </c>
      <c r="F2875" s="34">
        <v>-8.8321764880650595E-3</v>
      </c>
      <c r="G2875" s="34">
        <v>0.17981416271661099</v>
      </c>
      <c r="H2875" s="35">
        <v>1.0402452725745299</v>
      </c>
      <c r="I2875" s="34">
        <v>9.4946668793680203E-2</v>
      </c>
      <c r="J2875" s="34">
        <v>2.9458001312244599E-2</v>
      </c>
      <c r="K2875" s="36">
        <f>Inputs!$B$12*(1+$B2875)^4</f>
        <v>177825.87433692775</v>
      </c>
      <c r="L2875" s="36">
        <f t="shared" si="440"/>
        <v>17938.025927554714</v>
      </c>
      <c r="M2875" s="36">
        <f t="shared" si="441"/>
        <v>235726.62582207884</v>
      </c>
      <c r="N2875" s="37">
        <f>M2875/Inputs!$B$6</f>
        <v>359.33936863121772</v>
      </c>
      <c r="O2875" s="38">
        <f>IF(N2875&gt;Inputs!$B$4,1,0)</f>
        <v>0</v>
      </c>
      <c r="P2875" s="34">
        <f t="shared" si="442"/>
        <v>6.54886674814356E-2</v>
      </c>
      <c r="Q2875" s="36">
        <f>Inputs!$B$12*(1+$B2875)^0*$C2875+Inputs!$B$29*(1+$D2875)^0*Inputs!$B$19+Inputs!$B$30*(1+$E2875)^0*Inputs!$B$20+Inputs!$B$31*(1+$F2875)^0*Inputs!$B$21+Inputs!$B$22*(1+Inputs!$B$23)^0</f>
        <v>12289.06889364601</v>
      </c>
      <c r="R2875" s="36">
        <f>Inputs!$B$12*(1+$B2875)^1*$C2875+Inputs!$B$29*(1+$D2875)^1*Inputs!$B$19+Inputs!$B$30*(1+$E2875)^1*Inputs!$B$20+Inputs!$B$31*(1+$F2875)^1*Inputs!$B$21+Inputs!$B$22*(1+Inputs!$B$23)^1</f>
        <v>13702.661615771201</v>
      </c>
      <c r="S2875" s="36">
        <f>Inputs!$B$12*(1+$B2875)^2*$C2875+Inputs!$B$29*(1+$D2875)^2*Inputs!$B$19+Inputs!$B$30*(1+$E2875)^2*Inputs!$B$20+Inputs!$B$31*(1+$F2875)^2*Inputs!$B$21+Inputs!$B$22*(1+Inputs!$B$23)^2</f>
        <v>15536.461828121435</v>
      </c>
      <c r="T2875" s="36">
        <f>Inputs!$B$12*(1+$B2875)^3*$C2875+Inputs!$B$29*(1+$D2875)^3*Inputs!$B$19+Inputs!$B$30*(1+$E2875)^3*Inputs!$B$20+Inputs!$B$31*(1+$F2875)^3*Inputs!$B$21+Inputs!$B$22*(1+Inputs!$B$23)^3</f>
        <v>17920.31451530732</v>
      </c>
      <c r="U2875" s="36">
        <f>Inputs!$B$12*(1+$B2875)^4*$C2875+Inputs!$B$29*(1+$D2875)^4*Inputs!$B$19+Inputs!$B$30*(1+$E2875)^4*Inputs!$B$20+Inputs!$B$31*(1+$F2875)^4*Inputs!$B$21+Inputs!$B$22*(1+Inputs!$B$23)^4</f>
        <v>21024.546210543518</v>
      </c>
      <c r="V2875" s="35">
        <f>Inputs!$B$13/(Q2875*(1-$G2875))</f>
        <v>1.2560370812187895</v>
      </c>
      <c r="W2875" s="36">
        <f>Inputs!$B$13</f>
        <v>12660</v>
      </c>
      <c r="X2875" s="36">
        <f t="shared" si="443"/>
        <v>13509.953943716328</v>
      </c>
      <c r="Y2875" s="36">
        <f t="shared" si="444"/>
        <v>14630.517260926867</v>
      </c>
      <c r="Z2875" s="36">
        <f t="shared" si="445"/>
        <v>16082.439067517171</v>
      </c>
      <c r="AA2875" s="36">
        <f t="shared" si="446"/>
        <v>17938.025927554714</v>
      </c>
      <c r="AB2875" s="36">
        <f t="shared" si="447"/>
        <v>56561.98890103653</v>
      </c>
      <c r="AC2875" s="36">
        <f t="shared" si="448"/>
        <v>281979.23440880014</v>
      </c>
      <c r="AD2875" s="36">
        <f t="shared" si="449"/>
        <v>179164.63692104231</v>
      </c>
    </row>
    <row r="2876" spans="1:30" ht="14.25" customHeight="1" x14ac:dyDescent="0.25">
      <c r="A2876" s="16">
        <v>2860</v>
      </c>
      <c r="B2876" s="34">
        <v>0.42009021786994899</v>
      </c>
      <c r="C2876" s="34">
        <v>7.5770123498284103E-2</v>
      </c>
      <c r="D2876" s="34">
        <v>3.92575260597001E-2</v>
      </c>
      <c r="E2876" s="34">
        <v>3.8905141996896098E-2</v>
      </c>
      <c r="F2876" s="34">
        <v>8.7942440739193807E-3</v>
      </c>
      <c r="G2876" s="34">
        <v>0.18190244197530001</v>
      </c>
      <c r="H2876" s="35">
        <v>1.12794271672614</v>
      </c>
      <c r="I2876" s="34">
        <v>9.2599165371857306E-2</v>
      </c>
      <c r="J2876" s="34">
        <v>2.5214566873436799E-2</v>
      </c>
      <c r="K2876" s="36">
        <f>Inputs!$B$12*(1+$B2876)^4</f>
        <v>244014.14024723321</v>
      </c>
      <c r="L2876" s="36">
        <f t="shared" si="440"/>
        <v>25234.532437304773</v>
      </c>
      <c r="M2876" s="36">
        <f t="shared" si="441"/>
        <v>313851.0619365364</v>
      </c>
      <c r="N2876" s="37">
        <f>M2876/Inputs!$B$6</f>
        <v>478.43149685447622</v>
      </c>
      <c r="O2876" s="38">
        <f>IF(N2876&gt;Inputs!$B$4,1,0)</f>
        <v>1</v>
      </c>
      <c r="P2876" s="34">
        <f t="shared" si="442"/>
        <v>6.7384598498420503E-2</v>
      </c>
      <c r="Q2876" s="36">
        <f>Inputs!$B$12*(1+$B2876)^0*$C2876+Inputs!$B$29*(1+$D2876)^0*Inputs!$B$19+Inputs!$B$30*(1+$E2876)^0*Inputs!$B$20+Inputs!$B$31*(1+$F2876)^0*Inputs!$B$21+Inputs!$B$22*(1+Inputs!$B$23)^0</f>
        <v>12568.251437323968</v>
      </c>
      <c r="R2876" s="36">
        <f>Inputs!$B$12*(1+$B2876)^1*$C2876+Inputs!$B$29*(1+$D2876)^1*Inputs!$B$19+Inputs!$B$30*(1+$E2876)^1*Inputs!$B$20+Inputs!$B$31*(1+$F2876)^1*Inputs!$B$21+Inputs!$B$22*(1+Inputs!$B$23)^1</f>
        <v>14675.92363366095</v>
      </c>
      <c r="S2876" s="36">
        <f>Inputs!$B$12*(1+$B2876)^2*$C2876+Inputs!$B$29*(1+$D2876)^2*Inputs!$B$19+Inputs!$B$30*(1+$E2876)^2*Inputs!$B$20+Inputs!$B$31*(1+$F2876)^2*Inputs!$B$21+Inputs!$B$22*(1+Inputs!$B$23)^2</f>
        <v>17593.054010263575</v>
      </c>
      <c r="T2876" s="36">
        <f>Inputs!$B$12*(1+$B2876)^3*$C2876+Inputs!$B$29*(1+$D2876)^3*Inputs!$B$19+Inputs!$B$30*(1+$E2876)^3*Inputs!$B$20+Inputs!$B$31*(1+$F2876)^3*Inputs!$B$21+Inputs!$B$22*(1+Inputs!$B$23)^3</f>
        <v>21656.967458186882</v>
      </c>
      <c r="U2876" s="36">
        <f>Inputs!$B$12*(1+$B2876)^4*$C2876+Inputs!$B$29*(1+$D2876)^4*Inputs!$B$19+Inputs!$B$30*(1+$E2876)^4*Inputs!$B$20+Inputs!$B$31*(1+$F2876)^4*Inputs!$B$21+Inputs!$B$22*(1+Inputs!$B$23)^4</f>
        <v>27346.586360641239</v>
      </c>
      <c r="V2876" s="35">
        <f>Inputs!$B$13/(Q2876*(1-$G2876))</f>
        <v>1.231271278286999</v>
      </c>
      <c r="W2876" s="36">
        <f>Inputs!$B$13</f>
        <v>12660</v>
      </c>
      <c r="X2876" s="36">
        <f t="shared" si="443"/>
        <v>14472.908867882339</v>
      </c>
      <c r="Y2876" s="36">
        <f t="shared" si="444"/>
        <v>16977.888318456615</v>
      </c>
      <c r="Z2876" s="36">
        <f t="shared" si="445"/>
        <v>20442.020097508721</v>
      </c>
      <c r="AA2876" s="36">
        <f t="shared" si="446"/>
        <v>25234.532437304773</v>
      </c>
      <c r="AB2876" s="36">
        <f t="shared" si="447"/>
        <v>67278.320720428761</v>
      </c>
      <c r="AC2876" s="36">
        <f t="shared" si="448"/>
        <v>383927.64547779434</v>
      </c>
      <c r="AD2876" s="36">
        <f t="shared" si="449"/>
        <v>246572.74121610765</v>
      </c>
    </row>
    <row r="2877" spans="1:30" ht="14.25" customHeight="1" x14ac:dyDescent="0.25">
      <c r="A2877" s="16">
        <v>2861</v>
      </c>
      <c r="B2877" s="34">
        <v>0.32764681416886199</v>
      </c>
      <c r="C2877" s="34">
        <v>8.8851626923463906E-2</v>
      </c>
      <c r="D2877" s="34">
        <v>2.64997785574922E-2</v>
      </c>
      <c r="E2877" s="34">
        <v>3.9284908953765303E-2</v>
      </c>
      <c r="F2877" s="34">
        <v>-3.3978027475886599E-3</v>
      </c>
      <c r="G2877" s="34">
        <v>0.179867753256851</v>
      </c>
      <c r="H2877" s="35">
        <v>0.92277052830857198</v>
      </c>
      <c r="I2877" s="34">
        <v>0.10862274739828599</v>
      </c>
      <c r="J2877" s="34">
        <v>2.5409461771538001E-2</v>
      </c>
      <c r="K2877" s="36">
        <f>Inputs!$B$12*(1+$B2877)^4</f>
        <v>186415.26864109916</v>
      </c>
      <c r="L2877" s="36">
        <f t="shared" si="440"/>
        <v>18933.314782403118</v>
      </c>
      <c r="M2877" s="36">
        <f t="shared" si="441"/>
        <v>195295.48614126327</v>
      </c>
      <c r="N2877" s="37">
        <f>M2877/Inputs!$B$6</f>
        <v>297.70653375192575</v>
      </c>
      <c r="O2877" s="38">
        <f>IF(N2877&gt;Inputs!$B$4,1,0)</f>
        <v>0</v>
      </c>
      <c r="P2877" s="34">
        <f t="shared" si="442"/>
        <v>8.3213285626747985E-2</v>
      </c>
      <c r="Q2877" s="36">
        <f>Inputs!$B$12*(1+$B2877)^0*$C2877+Inputs!$B$29*(1+$D2877)^0*Inputs!$B$19+Inputs!$B$30*(1+$E2877)^0*Inputs!$B$20+Inputs!$B$31*(1+$F2877)^0*Inputs!$B$21+Inputs!$B$22*(1+Inputs!$B$23)^0</f>
        <v>13353.141642834755</v>
      </c>
      <c r="R2877" s="36">
        <f>Inputs!$B$12*(1+$B2877)^1*$C2877+Inputs!$B$29*(1+$D2877)^1*Inputs!$B$19+Inputs!$B$30*(1+$E2877)^1*Inputs!$B$20+Inputs!$B$31*(1+$F2877)^1*Inputs!$B$21+Inputs!$B$22*(1+Inputs!$B$23)^1</f>
        <v>15201.559897247615</v>
      </c>
      <c r="S2877" s="36">
        <f>Inputs!$B$12*(1+$B2877)^2*$C2877+Inputs!$B$29*(1+$D2877)^2*Inputs!$B$19+Inputs!$B$30*(1+$E2877)^2*Inputs!$B$20+Inputs!$B$31*(1+$F2877)^2*Inputs!$B$21+Inputs!$B$22*(1+Inputs!$B$23)^2</f>
        <v>17626.457287676381</v>
      </c>
      <c r="T2877" s="36">
        <f>Inputs!$B$12*(1+$B2877)^3*$C2877+Inputs!$B$29*(1+$D2877)^3*Inputs!$B$19+Inputs!$B$30*(1+$E2877)^3*Inputs!$B$20+Inputs!$B$31*(1+$F2877)^3*Inputs!$B$21+Inputs!$B$22*(1+Inputs!$B$23)^3</f>
        <v>20815.499460708823</v>
      </c>
      <c r="U2877" s="36">
        <f>Inputs!$B$12*(1+$B2877)^4*$C2877+Inputs!$B$29*(1+$D2877)^4*Inputs!$B$19+Inputs!$B$30*(1+$E2877)^4*Inputs!$B$20+Inputs!$B$31*(1+$F2877)^4*Inputs!$B$21+Inputs!$B$22*(1+Inputs!$B$23)^4</f>
        <v>25017.796282112664</v>
      </c>
      <c r="V2877" s="35">
        <f>Inputs!$B$13/(Q2877*(1-$G2877))</f>
        <v>1.1560226988207292</v>
      </c>
      <c r="W2877" s="36">
        <f>Inputs!$B$13</f>
        <v>12660</v>
      </c>
      <c r="X2877" s="36">
        <f t="shared" si="443"/>
        <v>13685.46404054591</v>
      </c>
      <c r="Y2877" s="36">
        <f t="shared" si="444"/>
        <v>15025.544488154754</v>
      </c>
      <c r="Z2877" s="36">
        <f t="shared" si="445"/>
        <v>16748.531233432946</v>
      </c>
      <c r="AA2877" s="36">
        <f t="shared" si="446"/>
        <v>18933.314782403118</v>
      </c>
      <c r="AB2877" s="36">
        <f t="shared" si="447"/>
        <v>55975.834963948568</v>
      </c>
      <c r="AC2877" s="36">
        <f t="shared" si="448"/>
        <v>233308.89982710333</v>
      </c>
      <c r="AD2877" s="36">
        <f t="shared" si="449"/>
        <v>139319.65117731472</v>
      </c>
    </row>
    <row r="2878" spans="1:30" ht="14.25" customHeight="1" x14ac:dyDescent="0.25">
      <c r="A2878" s="16">
        <v>2862</v>
      </c>
      <c r="B2878" s="34">
        <v>0.31441934189759202</v>
      </c>
      <c r="C2878" s="34">
        <v>0.116702055735633</v>
      </c>
      <c r="D2878" s="34">
        <v>3.1088940242602899E-2</v>
      </c>
      <c r="E2878" s="34">
        <v>2.62879031475814E-2</v>
      </c>
      <c r="F2878" s="34">
        <v>2.5186127933493299E-2</v>
      </c>
      <c r="G2878" s="34">
        <v>0.18300632117777699</v>
      </c>
      <c r="H2878" s="35">
        <v>1.01435863210605</v>
      </c>
      <c r="I2878" s="34">
        <v>9.0826469788435504E-2</v>
      </c>
      <c r="J2878" s="34">
        <v>1.9738751912572999E-2</v>
      </c>
      <c r="K2878" s="36">
        <f>Inputs!$B$12*(1+$B2878)^4</f>
        <v>179096.46553443317</v>
      </c>
      <c r="L2878" s="36">
        <f t="shared" si="440"/>
        <v>24704.884710916715</v>
      </c>
      <c r="M2878" s="36">
        <f t="shared" si="441"/>
        <v>297035.38394245959</v>
      </c>
      <c r="N2878" s="37">
        <f>M2878/Inputs!$B$6</f>
        <v>452.79784137570061</v>
      </c>
      <c r="O2878" s="38">
        <f>IF(N2878&gt;Inputs!$B$4,1,0)</f>
        <v>1</v>
      </c>
      <c r="P2878" s="34">
        <f t="shared" si="442"/>
        <v>7.1087717875862502E-2</v>
      </c>
      <c r="Q2878" s="36">
        <f>Inputs!$B$12*(1+$B2878)^0*$C2878+Inputs!$B$29*(1+$D2878)^0*Inputs!$B$19+Inputs!$B$30*(1+$E2878)^0*Inputs!$B$20+Inputs!$B$31*(1+$F2878)^0*Inputs!$B$21+Inputs!$B$22*(1+Inputs!$B$23)^0</f>
        <v>15024.167371564901</v>
      </c>
      <c r="R2878" s="36">
        <f>Inputs!$B$12*(1+$B2878)^1*$C2878+Inputs!$B$29*(1+$D2878)^1*Inputs!$B$19+Inputs!$B$30*(1+$E2878)^1*Inputs!$B$20+Inputs!$B$31*(1+$F2878)^1*Inputs!$B$21+Inputs!$B$22*(1+Inputs!$B$23)^1</f>
        <v>17438.980776684453</v>
      </c>
      <c r="S2878" s="36">
        <f>Inputs!$B$12*(1+$B2878)^2*$C2878+Inputs!$B$29*(1+$D2878)^2*Inputs!$B$19+Inputs!$B$30*(1+$E2878)^2*Inputs!$B$20+Inputs!$B$31*(1+$F2878)^2*Inputs!$B$21+Inputs!$B$22*(1+Inputs!$B$23)^2</f>
        <v>20551.736618858718</v>
      </c>
      <c r="T2878" s="36">
        <f>Inputs!$B$12*(1+$B2878)^3*$C2878+Inputs!$B$29*(1+$D2878)^3*Inputs!$B$19+Inputs!$B$30*(1+$E2878)^3*Inputs!$B$20+Inputs!$B$31*(1+$F2878)^3*Inputs!$B$21+Inputs!$B$22*(1+Inputs!$B$23)^3</f>
        <v>24580.239048416814</v>
      </c>
      <c r="U2878" s="36">
        <f>Inputs!$B$12*(1+$B2878)^4*$C2878+Inputs!$B$29*(1+$D2878)^4*Inputs!$B$19+Inputs!$B$30*(1+$E2878)^4*Inputs!$B$20+Inputs!$B$31*(1+$F2878)^4*Inputs!$B$21+Inputs!$B$22*(1+Inputs!$B$23)^4</f>
        <v>29810.729637366439</v>
      </c>
      <c r="V2878" s="35">
        <f>Inputs!$B$13/(Q2878*(1-$G2878))</f>
        <v>1.0313939896467887</v>
      </c>
      <c r="W2878" s="36">
        <f>Inputs!$B$13</f>
        <v>12660</v>
      </c>
      <c r="X2878" s="36">
        <f t="shared" si="443"/>
        <v>14634.146118624925</v>
      </c>
      <c r="Y2878" s="36">
        <f t="shared" si="444"/>
        <v>17174.746781863902</v>
      </c>
      <c r="Z2878" s="36">
        <f t="shared" si="445"/>
        <v>20455.774125867072</v>
      </c>
      <c r="AA2878" s="36">
        <f t="shared" si="446"/>
        <v>24704.884710916715</v>
      </c>
      <c r="AB2878" s="36">
        <f t="shared" si="447"/>
        <v>67579.687840517916</v>
      </c>
      <c r="AC2878" s="36">
        <f t="shared" si="448"/>
        <v>354386.51083506248</v>
      </c>
      <c r="AD2878" s="36">
        <f t="shared" si="449"/>
        <v>229455.69610194169</v>
      </c>
    </row>
    <row r="2879" spans="1:30" ht="14.25" customHeight="1" x14ac:dyDescent="0.25">
      <c r="A2879" s="16">
        <v>2863</v>
      </c>
      <c r="B2879" s="34">
        <v>0.32755171343171302</v>
      </c>
      <c r="C2879" s="34">
        <v>7.9183472170002198E-2</v>
      </c>
      <c r="D2879" s="34">
        <v>1.0201420847928201E-2</v>
      </c>
      <c r="E2879" s="34">
        <v>3.1955938875105602E-2</v>
      </c>
      <c r="F2879" s="34">
        <v>2.45223094976144E-2</v>
      </c>
      <c r="G2879" s="34">
        <v>0.18655323075122901</v>
      </c>
      <c r="H2879" s="35">
        <v>1.0261856954976301</v>
      </c>
      <c r="I2879" s="34">
        <v>9.3863788432657094E-2</v>
      </c>
      <c r="J2879" s="34">
        <v>2.01616440002442E-2</v>
      </c>
      <c r="K2879" s="36">
        <f>Inputs!$B$12*(1+$B2879)^4</f>
        <v>186361.86189307607</v>
      </c>
      <c r="L2879" s="36">
        <f t="shared" si="440"/>
        <v>19551.993289694801</v>
      </c>
      <c r="M2879" s="36">
        <f t="shared" si="441"/>
        <v>232018.96401451997</v>
      </c>
      <c r="N2879" s="37">
        <f>M2879/Inputs!$B$6</f>
        <v>353.6874451440853</v>
      </c>
      <c r="O2879" s="38">
        <f>IF(N2879&gt;Inputs!$B$4,1,0)</f>
        <v>0</v>
      </c>
      <c r="P2879" s="34">
        <f t="shared" si="442"/>
        <v>7.3702144432412894E-2</v>
      </c>
      <c r="Q2879" s="36">
        <f>Inputs!$B$12*(1+$B2879)^0*$C2879+Inputs!$B$29*(1+$D2879)^0*Inputs!$B$19+Inputs!$B$30*(1+$E2879)^0*Inputs!$B$20+Inputs!$B$31*(1+$F2879)^0*Inputs!$B$21+Inputs!$B$22*(1+Inputs!$B$23)^0</f>
        <v>12773.052357627053</v>
      </c>
      <c r="R2879" s="36">
        <f>Inputs!$B$12*(1+$B2879)^1*$C2879+Inputs!$B$29*(1+$D2879)^1*Inputs!$B$19+Inputs!$B$30*(1+$E2879)^1*Inputs!$B$20+Inputs!$B$31*(1+$F2879)^1*Inputs!$B$21+Inputs!$B$22*(1+Inputs!$B$23)^1</f>
        <v>14484.792422423681</v>
      </c>
      <c r="S2879" s="36">
        <f>Inputs!$B$12*(1+$B2879)^2*$C2879+Inputs!$B$29*(1+$D2879)^2*Inputs!$B$19+Inputs!$B$30*(1+$E2879)^2*Inputs!$B$20+Inputs!$B$31*(1+$F2879)^2*Inputs!$B$21+Inputs!$B$22*(1+Inputs!$B$23)^2</f>
        <v>16709.81936905878</v>
      </c>
      <c r="T2879" s="36">
        <f>Inputs!$B$12*(1+$B2879)^3*$C2879+Inputs!$B$29*(1+$D2879)^3*Inputs!$B$19+Inputs!$B$30*(1+$E2879)^3*Inputs!$B$20+Inputs!$B$31*(1+$F2879)^3*Inputs!$B$21+Inputs!$B$22*(1+Inputs!$B$23)^3</f>
        <v>19615.188058390944</v>
      </c>
      <c r="U2879" s="36">
        <f>Inputs!$B$12*(1+$B2879)^4*$C2879+Inputs!$B$29*(1+$D2879)^4*Inputs!$B$19+Inputs!$B$30*(1+$E2879)^4*Inputs!$B$20+Inputs!$B$31*(1+$F2879)^4*Inputs!$B$21+Inputs!$B$22*(1+Inputs!$B$23)^4</f>
        <v>23422.645442640751</v>
      </c>
      <c r="V2879" s="35">
        <f>Inputs!$B$13/(Q2879*(1-$G2879))</f>
        <v>1.218456066793393</v>
      </c>
      <c r="W2879" s="36">
        <f>Inputs!$B$13</f>
        <v>12660</v>
      </c>
      <c r="X2879" s="36">
        <f t="shared" si="443"/>
        <v>13790.228127478344</v>
      </c>
      <c r="Y2879" s="36">
        <f t="shared" si="444"/>
        <v>15255.201099870281</v>
      </c>
      <c r="Z2879" s="36">
        <f t="shared" si="445"/>
        <v>17140.690240529835</v>
      </c>
      <c r="AA2879" s="36">
        <f t="shared" si="446"/>
        <v>19551.993289694801</v>
      </c>
      <c r="AB2879" s="36">
        <f t="shared" si="447"/>
        <v>59211.029890361307</v>
      </c>
      <c r="AC2879" s="36">
        <f t="shared" si="448"/>
        <v>270632.47306444461</v>
      </c>
      <c r="AD2879" s="36">
        <f t="shared" si="449"/>
        <v>172807.93412415867</v>
      </c>
    </row>
    <row r="2880" spans="1:30" ht="14.25" customHeight="1" x14ac:dyDescent="0.25">
      <c r="A2880" s="16">
        <v>2864</v>
      </c>
      <c r="B2880" s="34">
        <v>0.16263442387619001</v>
      </c>
      <c r="C2880" s="34">
        <v>8.4489843909360096E-2</v>
      </c>
      <c r="D2880" s="34">
        <v>1.7743673995499001E-2</v>
      </c>
      <c r="E2880" s="34">
        <v>4.4015069660856797E-2</v>
      </c>
      <c r="F2880" s="34">
        <v>4.5699969358940599E-3</v>
      </c>
      <c r="G2880" s="34">
        <v>0.17818199306636301</v>
      </c>
      <c r="H2880" s="35">
        <v>1.0790809514377599</v>
      </c>
      <c r="I2880" s="34">
        <v>0.102468032962637</v>
      </c>
      <c r="J2880" s="34">
        <v>2.41954794458023E-2</v>
      </c>
      <c r="K2880" s="36">
        <f>Inputs!$B$12*(1+$B2880)^4</f>
        <v>109628.62343741632</v>
      </c>
      <c r="L2880" s="36">
        <f t="shared" si="440"/>
        <v>15777.551172761319</v>
      </c>
      <c r="M2880" s="36">
        <f t="shared" si="441"/>
        <v>179370.96627034366</v>
      </c>
      <c r="N2880" s="37">
        <f>M2880/Inputs!$B$6</f>
        <v>273.43135102186534</v>
      </c>
      <c r="O2880" s="38">
        <f>IF(N2880&gt;Inputs!$B$4,1,0)</f>
        <v>0</v>
      </c>
      <c r="P2880" s="34">
        <f t="shared" si="442"/>
        <v>7.8272553516834695E-2</v>
      </c>
      <c r="Q2880" s="36">
        <f>Inputs!$B$12*(1+$B2880)^0*$C2880+Inputs!$B$29*(1+$D2880)^0*Inputs!$B$19+Inputs!$B$30*(1+$E2880)^0*Inputs!$B$20+Inputs!$B$31*(1+$F2880)^0*Inputs!$B$21+Inputs!$B$22*(1+Inputs!$B$23)^0</f>
        <v>13091.434661988529</v>
      </c>
      <c r="R2880" s="36">
        <f>Inputs!$B$12*(1+$B2880)^1*$C2880+Inputs!$B$29*(1+$D2880)^1*Inputs!$B$19+Inputs!$B$30*(1+$E2880)^1*Inputs!$B$20+Inputs!$B$31*(1+$F2880)^1*Inputs!$B$21+Inputs!$B$22*(1+Inputs!$B$23)^1</f>
        <v>14036.540664655506</v>
      </c>
      <c r="S2880" s="36">
        <f>Inputs!$B$12*(1+$B2880)^2*$C2880+Inputs!$B$29*(1+$D2880)^2*Inputs!$B$19+Inputs!$B$30*(1+$E2880)^2*Inputs!$B$20+Inputs!$B$31*(1+$F2880)^2*Inputs!$B$21+Inputs!$B$22*(1+Inputs!$B$23)^2</f>
        <v>15119.657959370521</v>
      </c>
      <c r="T2880" s="36">
        <f>Inputs!$B$12*(1+$B2880)^3*$C2880+Inputs!$B$29*(1+$D2880)^3*Inputs!$B$19+Inputs!$B$30*(1+$E2880)^3*Inputs!$B$20+Inputs!$B$31*(1+$F2880)^3*Inputs!$B$21+Inputs!$B$22*(1+Inputs!$B$23)^3</f>
        <v>16362.764225840574</v>
      </c>
      <c r="U2880" s="36">
        <f>Inputs!$B$12*(1+$B2880)^4*$C2880+Inputs!$B$29*(1+$D2880)^4*Inputs!$B$19+Inputs!$B$30*(1+$E2880)^4*Inputs!$B$20+Inputs!$B$31*(1+$F2880)^4*Inputs!$B$21+Inputs!$B$22*(1+Inputs!$B$23)^4</f>
        <v>17791.39157802605</v>
      </c>
      <c r="V2880" s="35">
        <f>Inputs!$B$13/(Q2880*(1-$G2880))</f>
        <v>1.1767137011769153</v>
      </c>
      <c r="W2880" s="36">
        <f>Inputs!$B$13</f>
        <v>12660</v>
      </c>
      <c r="X2880" s="36">
        <f t="shared" si="443"/>
        <v>13292.399366241531</v>
      </c>
      <c r="Y2880" s="36">
        <f t="shared" si="444"/>
        <v>14014.809104436583</v>
      </c>
      <c r="Z2880" s="36">
        <f t="shared" si="445"/>
        <v>14838.854910491662</v>
      </c>
      <c r="AA2880" s="36">
        <f t="shared" si="446"/>
        <v>15777.551172761319</v>
      </c>
      <c r="AB2880" s="36">
        <f t="shared" si="447"/>
        <v>52610.764441510735</v>
      </c>
      <c r="AC2880" s="36">
        <f t="shared" si="448"/>
        <v>206449.07904264875</v>
      </c>
      <c r="AD2880" s="36">
        <f t="shared" si="449"/>
        <v>126760.20182883293</v>
      </c>
    </row>
    <row r="2881" spans="1:30" ht="14.25" customHeight="1" x14ac:dyDescent="0.25">
      <c r="A2881" s="16">
        <v>2865</v>
      </c>
      <c r="B2881" s="34">
        <v>0.43112427577325102</v>
      </c>
      <c r="C2881" s="34">
        <v>5.0817821724464897E-2</v>
      </c>
      <c r="D2881" s="34">
        <v>4.0180264734239898E-2</v>
      </c>
      <c r="E2881" s="34">
        <v>5.5283932885262697E-2</v>
      </c>
      <c r="F2881" s="34">
        <v>1.5872908467106501E-2</v>
      </c>
      <c r="G2881" s="34">
        <v>0.203030148269009</v>
      </c>
      <c r="H2881" s="35">
        <v>1.0847513736869401</v>
      </c>
      <c r="I2881" s="34">
        <v>9.07505362356711E-2</v>
      </c>
      <c r="J2881" s="34">
        <v>3.09528352562519E-2</v>
      </c>
      <c r="K2881" s="36">
        <f>Inputs!$B$12*(1+$B2881)^4</f>
        <v>251686.91921682947</v>
      </c>
      <c r="L2881" s="36">
        <f t="shared" si="440"/>
        <v>19004.496097572628</v>
      </c>
      <c r="M2881" s="36">
        <f t="shared" si="441"/>
        <v>270791.86639102246</v>
      </c>
      <c r="N2881" s="37">
        <f>M2881/Inputs!$B$6</f>
        <v>412.79247925460743</v>
      </c>
      <c r="O2881" s="38">
        <f>IF(N2881&gt;Inputs!$B$4,1,0)</f>
        <v>1</v>
      </c>
      <c r="P2881" s="34">
        <f t="shared" si="442"/>
        <v>5.9797700979419201E-2</v>
      </c>
      <c r="Q2881" s="36">
        <f>Inputs!$B$12*(1+$B2881)^0*$C2881+Inputs!$B$29*(1+$D2881)^0*Inputs!$B$19+Inputs!$B$30*(1+$E2881)^0*Inputs!$B$20+Inputs!$B$31*(1+$F2881)^0*Inputs!$B$21+Inputs!$B$22*(1+Inputs!$B$23)^0</f>
        <v>11071.113330894816</v>
      </c>
      <c r="R2881" s="36">
        <f>Inputs!$B$12*(1+$B2881)^1*$C2881+Inputs!$B$29*(1+$D2881)^1*Inputs!$B$19+Inputs!$B$30*(1+$E2881)^1*Inputs!$B$20+Inputs!$B$31*(1+$F2881)^1*Inputs!$B$21+Inputs!$B$22*(1+Inputs!$B$23)^1</f>
        <v>12659.601304593492</v>
      </c>
      <c r="S2881" s="36">
        <f>Inputs!$B$12*(1+$B2881)^2*$C2881+Inputs!$B$29*(1+$D2881)^2*Inputs!$B$19+Inputs!$B$30*(1+$E2881)^2*Inputs!$B$20+Inputs!$B$31*(1+$F2881)^2*Inputs!$B$21+Inputs!$B$22*(1+Inputs!$B$23)^2</f>
        <v>14826.879223989014</v>
      </c>
      <c r="T2881" s="36">
        <f>Inputs!$B$12*(1+$B2881)^3*$C2881+Inputs!$B$29*(1+$D2881)^3*Inputs!$B$19+Inputs!$B$30*(1+$E2881)^3*Inputs!$B$20+Inputs!$B$31*(1+$F2881)^3*Inputs!$B$21+Inputs!$B$22*(1+Inputs!$B$23)^3</f>
        <v>17817.870020702569</v>
      </c>
      <c r="U2881" s="36">
        <f>Inputs!$B$12*(1+$B2881)^4*$C2881+Inputs!$B$29*(1+$D2881)^4*Inputs!$B$19+Inputs!$B$30*(1+$E2881)^4*Inputs!$B$20+Inputs!$B$31*(1+$F2881)^4*Inputs!$B$21+Inputs!$B$22*(1+Inputs!$B$23)^4</f>
        <v>21982.863190239535</v>
      </c>
      <c r="V2881" s="35">
        <f>Inputs!$B$13/(Q2881*(1-$G2881))</f>
        <v>1.4348302237713417</v>
      </c>
      <c r="W2881" s="36">
        <f>Inputs!$B$13</f>
        <v>12660</v>
      </c>
      <c r="X2881" s="36">
        <f t="shared" si="443"/>
        <v>13593.44766166035</v>
      </c>
      <c r="Y2881" s="36">
        <f t="shared" si="444"/>
        <v>14886.413385676213</v>
      </c>
      <c r="Z2881" s="36">
        <f t="shared" si="445"/>
        <v>16646.607234771385</v>
      </c>
      <c r="AA2881" s="36">
        <f t="shared" si="446"/>
        <v>19004.496097572628</v>
      </c>
      <c r="AB2881" s="36">
        <f t="shared" si="447"/>
        <v>58573.242942519872</v>
      </c>
      <c r="AC2881" s="36">
        <f t="shared" si="448"/>
        <v>327650.3747385235</v>
      </c>
      <c r="AD2881" s="36">
        <f t="shared" si="449"/>
        <v>212218.62344850256</v>
      </c>
    </row>
    <row r="2882" spans="1:30" ht="14.25" customHeight="1" x14ac:dyDescent="0.25">
      <c r="A2882" s="16">
        <v>2866</v>
      </c>
      <c r="B2882" s="34">
        <v>0.137326967222553</v>
      </c>
      <c r="C2882" s="34">
        <v>9.8020184574018704E-2</v>
      </c>
      <c r="D2882" s="34">
        <v>2.6207210227553401E-2</v>
      </c>
      <c r="E2882" s="34">
        <v>3.9664817499883001E-2</v>
      </c>
      <c r="F2882" s="34">
        <v>7.6386578644884202E-3</v>
      </c>
      <c r="G2882" s="34">
        <v>0.21307275901671099</v>
      </c>
      <c r="H2882" s="35">
        <v>0.95416209722220302</v>
      </c>
      <c r="I2882" s="34">
        <v>9.4697150258417795E-2</v>
      </c>
      <c r="J2882" s="34">
        <v>2.1550192516788198E-2</v>
      </c>
      <c r="K2882" s="36">
        <f>Inputs!$B$12*(1+$B2882)^4</f>
        <v>100390.49549585911</v>
      </c>
      <c r="L2882" s="36">
        <f t="shared" si="440"/>
        <v>13887.388395789774</v>
      </c>
      <c r="M2882" s="36">
        <f t="shared" si="441"/>
        <v>174099.35103450125</v>
      </c>
      <c r="N2882" s="37">
        <f>M2882/Inputs!$B$6</f>
        <v>265.39535218673973</v>
      </c>
      <c r="O2882" s="38">
        <f>IF(N2882&gt;Inputs!$B$4,1,0)</f>
        <v>0</v>
      </c>
      <c r="P2882" s="34">
        <f t="shared" si="442"/>
        <v>7.3146957741629604E-2</v>
      </c>
      <c r="Q2882" s="36">
        <f>Inputs!$B$12*(1+$B2882)^0*$C2882+Inputs!$B$29*(1+$D2882)^0*Inputs!$B$19+Inputs!$B$30*(1+$E2882)^0*Inputs!$B$20+Inputs!$B$31*(1+$F2882)^0*Inputs!$B$21+Inputs!$B$22*(1+Inputs!$B$23)^0</f>
        <v>13903.255101868042</v>
      </c>
      <c r="R2882" s="36">
        <f>Inputs!$B$12*(1+$B2882)^1*$C2882+Inputs!$B$29*(1+$D2882)^1*Inputs!$B$19+Inputs!$B$30*(1+$E2882)^1*Inputs!$B$20+Inputs!$B$31*(1+$F2882)^1*Inputs!$B$21+Inputs!$B$22*(1+Inputs!$B$23)^1</f>
        <v>14862.400321752317</v>
      </c>
      <c r="S2882" s="36">
        <f>Inputs!$B$12*(1+$B2882)^2*$C2882+Inputs!$B$29*(1+$D2882)^2*Inputs!$B$19+Inputs!$B$30*(1+$E2882)^2*Inputs!$B$20+Inputs!$B$31*(1+$F2882)^2*Inputs!$B$21+Inputs!$B$22*(1+Inputs!$B$23)^2</f>
        <v>15936.865986956323</v>
      </c>
      <c r="T2882" s="36">
        <f>Inputs!$B$12*(1+$B2882)^3*$C2882+Inputs!$B$29*(1+$D2882)^3*Inputs!$B$19+Inputs!$B$30*(1+$E2882)^3*Inputs!$B$20+Inputs!$B$31*(1+$F2882)^3*Inputs!$B$21+Inputs!$B$22*(1+Inputs!$B$23)^3</f>
        <v>17142.03924565771</v>
      </c>
      <c r="U2882" s="36">
        <f>Inputs!$B$12*(1+$B2882)^4*$C2882+Inputs!$B$29*(1+$D2882)^4*Inputs!$B$19+Inputs!$B$30*(1+$E2882)^4*Inputs!$B$20+Inputs!$B$31*(1+$F2882)^4*Inputs!$B$21+Inputs!$B$22*(1+Inputs!$B$23)^4</f>
        <v>18495.404823338184</v>
      </c>
      <c r="V2882" s="35">
        <f>Inputs!$B$13/(Q2882*(1-$G2882))</f>
        <v>1.1571312826728086</v>
      </c>
      <c r="W2882" s="36">
        <f>Inputs!$B$13</f>
        <v>12660</v>
      </c>
      <c r="X2882" s="36">
        <f t="shared" si="443"/>
        <v>12939.913652677837</v>
      </c>
      <c r="Y2882" s="36">
        <f t="shared" si="444"/>
        <v>13239.027688202597</v>
      </c>
      <c r="Z2882" s="36">
        <f t="shared" si="445"/>
        <v>13555.695650318212</v>
      </c>
      <c r="AA2882" s="36">
        <f t="shared" si="446"/>
        <v>13887.388395789774</v>
      </c>
      <c r="AB2882" s="36">
        <f t="shared" si="447"/>
        <v>50728.066640279008</v>
      </c>
      <c r="AC2882" s="36">
        <f t="shared" si="448"/>
        <v>193947.42757975977</v>
      </c>
      <c r="AD2882" s="36">
        <f t="shared" si="449"/>
        <v>123371.28439422224</v>
      </c>
    </row>
    <row r="2883" spans="1:30" ht="14.25" customHeight="1" x14ac:dyDescent="0.25">
      <c r="A2883" s="16">
        <v>2867</v>
      </c>
      <c r="B2883" s="34">
        <v>0.45208129850680001</v>
      </c>
      <c r="C2883" s="34">
        <v>6.6891880823102601E-2</v>
      </c>
      <c r="D2883" s="34">
        <v>7.9491989290281506E-3</v>
      </c>
      <c r="E2883" s="34">
        <v>3.8373242309093197E-2</v>
      </c>
      <c r="F2883" s="34">
        <v>-2.0034734984333302E-3</v>
      </c>
      <c r="G2883" s="34">
        <v>0.18631019796163301</v>
      </c>
      <c r="H2883" s="35">
        <v>0.99893527274785299</v>
      </c>
      <c r="I2883" s="34">
        <v>9.8287707747842096E-2</v>
      </c>
      <c r="J2883" s="34">
        <v>2.47468272908009E-2</v>
      </c>
      <c r="K2883" s="36">
        <f>Inputs!$B$12*(1+$B2883)^4</f>
        <v>266756.48055913602</v>
      </c>
      <c r="L2883" s="36">
        <f t="shared" si="440"/>
        <v>21178.41920736137</v>
      </c>
      <c r="M2883" s="36">
        <f t="shared" si="441"/>
        <v>244809.34548226459</v>
      </c>
      <c r="N2883" s="37">
        <f>M2883/Inputs!$B$6</f>
        <v>373.18497786930578</v>
      </c>
      <c r="O2883" s="38">
        <f>IF(N2883&gt;Inputs!$B$4,1,0)</f>
        <v>0</v>
      </c>
      <c r="P2883" s="34">
        <f t="shared" si="442"/>
        <v>7.3540880457041199E-2</v>
      </c>
      <c r="Q2883" s="36">
        <f>Inputs!$B$12*(1+$B2883)^0*$C2883+Inputs!$B$29*(1+$D2883)^0*Inputs!$B$19+Inputs!$B$30*(1+$E2883)^0*Inputs!$B$20+Inputs!$B$31*(1+$F2883)^0*Inputs!$B$21+Inputs!$B$22*(1+Inputs!$B$23)^0</f>
        <v>12035.556876813076</v>
      </c>
      <c r="R2883" s="36">
        <f>Inputs!$B$12*(1+$B2883)^1*$C2883+Inputs!$B$29*(1+$D2883)^1*Inputs!$B$19+Inputs!$B$30*(1+$E2883)^1*Inputs!$B$20+Inputs!$B$31*(1+$F2883)^1*Inputs!$B$21+Inputs!$B$22*(1+Inputs!$B$23)^1</f>
        <v>13894.501125795396</v>
      </c>
      <c r="S2883" s="36">
        <f>Inputs!$B$12*(1+$B2883)^2*$C2883+Inputs!$B$29*(1+$D2883)^2*Inputs!$B$19+Inputs!$B$30*(1+$E2883)^2*Inputs!$B$20+Inputs!$B$31*(1+$F2883)^2*Inputs!$B$21+Inputs!$B$22*(1+Inputs!$B$23)^2</f>
        <v>16575.570111006837</v>
      </c>
      <c r="T2883" s="36">
        <f>Inputs!$B$12*(1+$B2883)^3*$C2883+Inputs!$B$29*(1+$D2883)^3*Inputs!$B$19+Inputs!$B$30*(1+$E2883)^3*Inputs!$B$20+Inputs!$B$31*(1+$F2883)^3*Inputs!$B$21+Inputs!$B$22*(1+Inputs!$B$23)^3</f>
        <v>20449.674704021774</v>
      </c>
      <c r="U2883" s="36">
        <f>Inputs!$B$12*(1+$B2883)^4*$C2883+Inputs!$B$29*(1+$D2883)^4*Inputs!$B$19+Inputs!$B$30*(1+$E2883)^4*Inputs!$B$20+Inputs!$B$31*(1+$F2883)^4*Inputs!$B$21+Inputs!$B$22*(1+Inputs!$B$23)^4</f>
        <v>26055.374454391491</v>
      </c>
      <c r="V2883" s="35">
        <f>Inputs!$B$13/(Q2883*(1-$G2883))</f>
        <v>1.292732427768694</v>
      </c>
      <c r="W2883" s="36">
        <f>Inputs!$B$13</f>
        <v>12660</v>
      </c>
      <c r="X2883" s="36">
        <f t="shared" si="443"/>
        <v>13784.988225089237</v>
      </c>
      <c r="Y2883" s="36">
        <f t="shared" si="444"/>
        <v>15454.2878037592</v>
      </c>
      <c r="Z2883" s="36">
        <f t="shared" si="445"/>
        <v>17844.148553378694</v>
      </c>
      <c r="AA2883" s="36">
        <f t="shared" si="446"/>
        <v>21178.41920736137</v>
      </c>
      <c r="AB2883" s="36">
        <f t="shared" si="447"/>
        <v>60137.502569254182</v>
      </c>
      <c r="AC2883" s="36">
        <f t="shared" si="448"/>
        <v>295108.21402873489</v>
      </c>
      <c r="AD2883" s="36">
        <f t="shared" si="449"/>
        <v>184671.84291301042</v>
      </c>
    </row>
    <row r="2884" spans="1:30" ht="14.25" customHeight="1" x14ac:dyDescent="0.25">
      <c r="A2884" s="16">
        <v>2868</v>
      </c>
      <c r="B2884" s="34">
        <v>0.28208503724983403</v>
      </c>
      <c r="C2884" s="34">
        <v>5.4465350864923601E-2</v>
      </c>
      <c r="D2884" s="34">
        <v>1.73708178932802E-2</v>
      </c>
      <c r="E2884" s="34">
        <v>4.8718139919203103E-2</v>
      </c>
      <c r="F2884" s="34">
        <v>1.70677294432699E-2</v>
      </c>
      <c r="G2884" s="34">
        <v>0.19602134751959599</v>
      </c>
      <c r="H2884" s="35">
        <v>1.1113849814621399</v>
      </c>
      <c r="I2884" s="34">
        <v>9.4177360172352703E-2</v>
      </c>
      <c r="J2884" s="34">
        <v>1.8584522469541901E-2</v>
      </c>
      <c r="K2884" s="36">
        <f>Inputs!$B$12*(1+$B2884)^4</f>
        <v>162113.27418424599</v>
      </c>
      <c r="L2884" s="36">
        <f t="shared" si="440"/>
        <v>15762.203486593609</v>
      </c>
      <c r="M2884" s="36">
        <f t="shared" si="441"/>
        <v>188934.07155061889</v>
      </c>
      <c r="N2884" s="37">
        <f>M2884/Inputs!$B$6</f>
        <v>288.00925541252877</v>
      </c>
      <c r="O2884" s="38">
        <f>IF(N2884&gt;Inputs!$B$4,1,0)</f>
        <v>0</v>
      </c>
      <c r="P2884" s="34">
        <f t="shared" si="442"/>
        <v>7.5592837702810806E-2</v>
      </c>
      <c r="Q2884" s="36">
        <f>Inputs!$B$12*(1+$B2884)^0*$C2884+Inputs!$B$29*(1+$D2884)^0*Inputs!$B$19+Inputs!$B$30*(1+$E2884)^0*Inputs!$B$20+Inputs!$B$31*(1+$F2884)^0*Inputs!$B$21+Inputs!$B$22*(1+Inputs!$B$23)^0</f>
        <v>11289.965079322337</v>
      </c>
      <c r="R2884" s="36">
        <f>Inputs!$B$12*(1+$B2884)^1*$C2884+Inputs!$B$29*(1+$D2884)^1*Inputs!$B$19+Inputs!$B$30*(1+$E2884)^1*Inputs!$B$20+Inputs!$B$31*(1+$F2884)^1*Inputs!$B$21+Inputs!$B$22*(1+Inputs!$B$23)^1</f>
        <v>12399.422750996077</v>
      </c>
      <c r="S2884" s="36">
        <f>Inputs!$B$12*(1+$B2884)^2*$C2884+Inputs!$B$29*(1+$D2884)^2*Inputs!$B$19+Inputs!$B$30*(1+$E2884)^2*Inputs!$B$20+Inputs!$B$31*(1+$F2884)^2*Inputs!$B$21+Inputs!$B$22*(1+Inputs!$B$23)^2</f>
        <v>13775.113495403666</v>
      </c>
      <c r="T2884" s="36">
        <f>Inputs!$B$12*(1+$B2884)^3*$C2884+Inputs!$B$29*(1+$D2884)^3*Inputs!$B$19+Inputs!$B$30*(1+$E2884)^3*Inputs!$B$20+Inputs!$B$31*(1+$F2884)^3*Inputs!$B$21+Inputs!$B$22*(1+Inputs!$B$23)^3</f>
        <v>15490.657167074865</v>
      </c>
      <c r="U2884" s="36">
        <f>Inputs!$B$12*(1+$B2884)^4*$C2884+Inputs!$B$29*(1+$D2884)^4*Inputs!$B$19+Inputs!$B$30*(1+$E2884)^4*Inputs!$B$20+Inputs!$B$31*(1+$F2884)^4*Inputs!$B$21+Inputs!$B$22*(1+Inputs!$B$23)^4</f>
        <v>17640.378071804109</v>
      </c>
      <c r="V2884" s="35">
        <f>Inputs!$B$13/(Q2884*(1-$G2884))</f>
        <v>1.3947507052909192</v>
      </c>
      <c r="W2884" s="36">
        <f>Inputs!$B$13</f>
        <v>12660</v>
      </c>
      <c r="X2884" s="36">
        <f t="shared" si="443"/>
        <v>13197.881029540862</v>
      </c>
      <c r="Y2884" s="36">
        <f t="shared" si="444"/>
        <v>13877.597532226286</v>
      </c>
      <c r="Z2884" s="36">
        <f t="shared" si="445"/>
        <v>14723.634148080962</v>
      </c>
      <c r="AA2884" s="36">
        <f t="shared" si="446"/>
        <v>15762.203486593609</v>
      </c>
      <c r="AB2884" s="36">
        <f t="shared" si="447"/>
        <v>53510.354020866209</v>
      </c>
      <c r="AC2884" s="36">
        <f t="shared" si="448"/>
        <v>212389.65223900724</v>
      </c>
      <c r="AD2884" s="36">
        <f t="shared" si="449"/>
        <v>135423.71752975267</v>
      </c>
    </row>
    <row r="2885" spans="1:30" ht="14.25" customHeight="1" x14ac:dyDescent="0.25">
      <c r="A2885" s="16">
        <v>2869</v>
      </c>
      <c r="B2885" s="34">
        <v>0.35862710977811002</v>
      </c>
      <c r="C2885" s="34">
        <v>8.3777526849453596E-2</v>
      </c>
      <c r="D2885" s="34">
        <v>2.7219045864139101E-2</v>
      </c>
      <c r="E2885" s="34">
        <v>2.8172317247628299E-2</v>
      </c>
      <c r="F2885" s="34">
        <v>2.1030549954370901E-2</v>
      </c>
      <c r="G2885" s="34">
        <v>0.21333136846369</v>
      </c>
      <c r="H2885" s="35">
        <v>0.99290747421013104</v>
      </c>
      <c r="I2885" s="34">
        <v>9.5110667235662694E-2</v>
      </c>
      <c r="J2885" s="34">
        <v>2.2736065615557102E-2</v>
      </c>
      <c r="K2885" s="36">
        <f>Inputs!$B$12*(1+$B2885)^4</f>
        <v>204433.63699230252</v>
      </c>
      <c r="L2885" s="36">
        <f t="shared" si="440"/>
        <v>20246.814844045301</v>
      </c>
      <c r="M2885" s="36">
        <f t="shared" si="441"/>
        <v>241638.88450742367</v>
      </c>
      <c r="N2885" s="37">
        <f>M2885/Inputs!$B$6</f>
        <v>368.35195809058484</v>
      </c>
      <c r="O2885" s="38">
        <f>IF(N2885&gt;Inputs!$B$4,1,0)</f>
        <v>0</v>
      </c>
      <c r="P2885" s="34">
        <f t="shared" si="442"/>
        <v>7.2374601620105589E-2</v>
      </c>
      <c r="Q2885" s="36">
        <f>Inputs!$B$12*(1+$B2885)^0*$C2885+Inputs!$B$29*(1+$D2885)^0*Inputs!$B$19+Inputs!$B$30*(1+$E2885)^0*Inputs!$B$20+Inputs!$B$31*(1+$F2885)^0*Inputs!$B$21+Inputs!$B$22*(1+Inputs!$B$23)^0</f>
        <v>13048.695638394136</v>
      </c>
      <c r="R2885" s="36">
        <f>Inputs!$B$12*(1+$B2885)^1*$C2885+Inputs!$B$29*(1+$D2885)^1*Inputs!$B$19+Inputs!$B$30*(1+$E2885)^1*Inputs!$B$20+Inputs!$B$31*(1+$F2885)^1*Inputs!$B$21+Inputs!$B$22*(1+Inputs!$B$23)^1</f>
        <v>15037.810181371875</v>
      </c>
      <c r="S2885" s="36">
        <f>Inputs!$B$12*(1+$B2885)^2*$C2885+Inputs!$B$29*(1+$D2885)^2*Inputs!$B$19+Inputs!$B$30*(1+$E2885)^2*Inputs!$B$20+Inputs!$B$31*(1+$F2885)^2*Inputs!$B$21+Inputs!$B$22*(1+Inputs!$B$23)^2</f>
        <v>17677.781885409062</v>
      </c>
      <c r="T2885" s="36">
        <f>Inputs!$B$12*(1+$B2885)^3*$C2885+Inputs!$B$29*(1+$D2885)^3*Inputs!$B$19+Inputs!$B$30*(1+$E2885)^3*Inputs!$B$20+Inputs!$B$31*(1+$F2885)^3*Inputs!$B$21+Inputs!$B$22*(1+Inputs!$B$23)^3</f>
        <v>21200.563833232292</v>
      </c>
      <c r="U2885" s="36">
        <f>Inputs!$B$12*(1+$B2885)^4*$C2885+Inputs!$B$29*(1+$D2885)^4*Inputs!$B$19+Inputs!$B$30*(1+$E2885)^4*Inputs!$B$20+Inputs!$B$31*(1+$F2885)^4*Inputs!$B$21+Inputs!$B$22*(1+Inputs!$B$23)^4</f>
        <v>25921.259412821848</v>
      </c>
      <c r="V2885" s="35">
        <f>Inputs!$B$13/(Q2885*(1-$G2885))</f>
        <v>1.2333171520564117</v>
      </c>
      <c r="W2885" s="36">
        <f>Inputs!$B$13</f>
        <v>12660</v>
      </c>
      <c r="X2885" s="36">
        <f t="shared" si="443"/>
        <v>13878.864619960907</v>
      </c>
      <c r="Y2885" s="36">
        <f t="shared" si="444"/>
        <v>15479.559256060205</v>
      </c>
      <c r="Z2885" s="36">
        <f t="shared" si="445"/>
        <v>17561.907925888157</v>
      </c>
      <c r="AA2885" s="36">
        <f t="shared" si="446"/>
        <v>20246.814844045301</v>
      </c>
      <c r="AB2885" s="36">
        <f t="shared" si="447"/>
        <v>59985.267637247336</v>
      </c>
      <c r="AC2885" s="36">
        <f t="shared" si="448"/>
        <v>286110.69755571714</v>
      </c>
      <c r="AD2885" s="36">
        <f t="shared" si="449"/>
        <v>181653.61687017634</v>
      </c>
    </row>
    <row r="2886" spans="1:30" ht="14.25" customHeight="1" x14ac:dyDescent="0.25">
      <c r="A2886" s="16">
        <v>2870</v>
      </c>
      <c r="B2886" s="34">
        <v>0.15801447148401601</v>
      </c>
      <c r="C2886" s="34">
        <v>0.109520321405868</v>
      </c>
      <c r="D2886" s="34">
        <v>3.7466549146439897E-2</v>
      </c>
      <c r="E2886" s="34">
        <v>3.82767692863933E-2</v>
      </c>
      <c r="F2886" s="34">
        <v>2.16175113653953E-2</v>
      </c>
      <c r="G2886" s="34">
        <v>0.171462871276267</v>
      </c>
      <c r="H2886" s="35">
        <v>1.0135518496966001</v>
      </c>
      <c r="I2886" s="34">
        <v>9.7011256136945806E-2</v>
      </c>
      <c r="J2886" s="34">
        <v>2.3625604046981601E-2</v>
      </c>
      <c r="K2886" s="36">
        <f>Inputs!$B$12*(1+$B2886)^4</f>
        <v>107896.46030186801</v>
      </c>
      <c r="L2886" s="36">
        <f t="shared" si="440"/>
        <v>17536.941819474414</v>
      </c>
      <c r="M2886" s="36">
        <f t="shared" si="441"/>
        <v>210219.33883599017</v>
      </c>
      <c r="N2886" s="37">
        <f>M2886/Inputs!$B$6</f>
        <v>320.45630920120453</v>
      </c>
      <c r="O2886" s="38">
        <f>IF(N2886&gt;Inputs!$B$4,1,0)</f>
        <v>0</v>
      </c>
      <c r="P2886" s="34">
        <f t="shared" si="442"/>
        <v>7.3385652089964198E-2</v>
      </c>
      <c r="Q2886" s="36">
        <f>Inputs!$B$12*(1+$B2886)^0*$C2886+Inputs!$B$29*(1+$D2886)^0*Inputs!$B$19+Inputs!$B$30*(1+$E2886)^0*Inputs!$B$20+Inputs!$B$31*(1+$F2886)^0*Inputs!$B$21+Inputs!$B$22*(1+Inputs!$B$23)^0</f>
        <v>14593.263311779003</v>
      </c>
      <c r="R2886" s="36">
        <f>Inputs!$B$12*(1+$B2886)^1*$C2886+Inputs!$B$29*(1+$D2886)^1*Inputs!$B$19+Inputs!$B$30*(1+$E2886)^1*Inputs!$B$20+Inputs!$B$31*(1+$F2886)^1*Inputs!$B$21+Inputs!$B$22*(1+Inputs!$B$23)^1</f>
        <v>15879.850872944386</v>
      </c>
      <c r="S2886" s="36">
        <f>Inputs!$B$12*(1+$B2886)^2*$C2886+Inputs!$B$29*(1+$D2886)^2*Inputs!$B$19+Inputs!$B$30*(1+$E2886)^2*Inputs!$B$20+Inputs!$B$31*(1+$F2886)^2*Inputs!$B$21+Inputs!$B$22*(1+Inputs!$B$23)^2</f>
        <v>17338.859934021348</v>
      </c>
      <c r="T2886" s="36">
        <f>Inputs!$B$12*(1+$B2886)^3*$C2886+Inputs!$B$29*(1+$D2886)^3*Inputs!$B$19+Inputs!$B$30*(1+$E2886)^3*Inputs!$B$20+Inputs!$B$31*(1+$F2886)^3*Inputs!$B$21+Inputs!$B$22*(1+Inputs!$B$23)^3</f>
        <v>18996.514320373179</v>
      </c>
      <c r="U2886" s="36">
        <f>Inputs!$B$12*(1+$B2886)^4*$C2886+Inputs!$B$29*(1+$D2886)^4*Inputs!$B$19+Inputs!$B$30*(1+$E2886)^4*Inputs!$B$20+Inputs!$B$31*(1+$F2886)^4*Inputs!$B$21+Inputs!$B$22*(1+Inputs!$B$23)^4</f>
        <v>20883.145561633224</v>
      </c>
      <c r="V2886" s="35">
        <f>Inputs!$B$13/(Q2886*(1-$G2886))</f>
        <v>1.0470545588409528</v>
      </c>
      <c r="W2886" s="36">
        <f>Inputs!$B$13</f>
        <v>12660</v>
      </c>
      <c r="X2886" s="36">
        <f t="shared" si="443"/>
        <v>13665.94587248766</v>
      </c>
      <c r="Y2886" s="36">
        <f t="shared" si="444"/>
        <v>14801.221700767148</v>
      </c>
      <c r="Z2886" s="36">
        <f t="shared" si="445"/>
        <v>16084.441738413381</v>
      </c>
      <c r="AA2886" s="36">
        <f t="shared" si="446"/>
        <v>17536.941819474414</v>
      </c>
      <c r="AB2886" s="36">
        <f t="shared" si="447"/>
        <v>56252.063269778722</v>
      </c>
      <c r="AC2886" s="36">
        <f t="shared" si="448"/>
        <v>244615.42756463672</v>
      </c>
      <c r="AD2886" s="36">
        <f t="shared" si="449"/>
        <v>153967.27556621144</v>
      </c>
    </row>
    <row r="2887" spans="1:30" ht="14.25" customHeight="1" x14ac:dyDescent="0.25">
      <c r="A2887" s="16">
        <v>2871</v>
      </c>
      <c r="B2887" s="34">
        <v>0.39199055786477499</v>
      </c>
      <c r="C2887" s="34">
        <v>8.8535858294351802E-2</v>
      </c>
      <c r="D2887" s="34">
        <v>2.5578762191572402E-2</v>
      </c>
      <c r="E2887" s="34">
        <v>3.0906604124383501E-2</v>
      </c>
      <c r="F2887" s="34">
        <v>-2.29793146619164E-3</v>
      </c>
      <c r="G2887" s="34">
        <v>0.171338558818704</v>
      </c>
      <c r="H2887" s="35">
        <v>0.98544585637513904</v>
      </c>
      <c r="I2887" s="34">
        <v>0.105787825436735</v>
      </c>
      <c r="J2887" s="34">
        <v>3.2275312609310998E-2</v>
      </c>
      <c r="K2887" s="36">
        <f>Inputs!$B$12*(1+$B2887)^4</f>
        <v>225266.39445333518</v>
      </c>
      <c r="L2887" s="36">
        <f t="shared" si="440"/>
        <v>23119.530053143226</v>
      </c>
      <c r="M2887" s="36">
        <f t="shared" si="441"/>
        <v>258325.29210296931</v>
      </c>
      <c r="N2887" s="37">
        <f>M2887/Inputs!$B$6</f>
        <v>393.78855503501421</v>
      </c>
      <c r="O2887" s="38">
        <f>IF(N2887&gt;Inputs!$B$4,1,0)</f>
        <v>0</v>
      </c>
      <c r="P2887" s="34">
        <f t="shared" si="442"/>
        <v>7.3512512827423993E-2</v>
      </c>
      <c r="Q2887" s="36">
        <f>Inputs!$B$12*(1+$B2887)^0*$C2887+Inputs!$B$29*(1+$D2887)^0*Inputs!$B$19+Inputs!$B$30*(1+$E2887)^0*Inputs!$B$20+Inputs!$B$31*(1+$F2887)^0*Inputs!$B$21+Inputs!$B$22*(1+Inputs!$B$23)^0</f>
        <v>13334.195525088031</v>
      </c>
      <c r="R2887" s="36">
        <f>Inputs!$B$12*(1+$B2887)^1*$C2887+Inputs!$B$29*(1+$D2887)^1*Inputs!$B$19+Inputs!$B$30*(1+$E2887)^1*Inputs!$B$20+Inputs!$B$31*(1+$F2887)^1*Inputs!$B$21+Inputs!$B$22*(1+Inputs!$B$23)^1</f>
        <v>15499.103085109527</v>
      </c>
      <c r="S2887" s="36">
        <f>Inputs!$B$12*(1+$B2887)^2*$C2887+Inputs!$B$29*(1+$D2887)^2*Inputs!$B$19+Inputs!$B$30*(1+$E2887)^2*Inputs!$B$20+Inputs!$B$31*(1+$F2887)^2*Inputs!$B$21+Inputs!$B$22*(1+Inputs!$B$23)^2</f>
        <v>18482.767818276294</v>
      </c>
      <c r="T2887" s="36">
        <f>Inputs!$B$12*(1+$B2887)^3*$C2887+Inputs!$B$29*(1+$D2887)^3*Inputs!$B$19+Inputs!$B$30*(1+$E2887)^3*Inputs!$B$20+Inputs!$B$31*(1+$F2887)^3*Inputs!$B$21+Inputs!$B$22*(1+Inputs!$B$23)^3</f>
        <v>22605.218053464356</v>
      </c>
      <c r="U2887" s="36">
        <f>Inputs!$B$12*(1+$B2887)^4*$C2887+Inputs!$B$29*(1+$D2887)^4*Inputs!$B$19+Inputs!$B$30*(1+$E2887)^4*Inputs!$B$20+Inputs!$B$31*(1+$F2887)^4*Inputs!$B$21+Inputs!$B$22*(1+Inputs!$B$23)^4</f>
        <v>28311.905715123092</v>
      </c>
      <c r="V2887" s="35">
        <f>Inputs!$B$13/(Q2887*(1-$G2887))</f>
        <v>1.1457497090564026</v>
      </c>
      <c r="W2887" s="36">
        <f>Inputs!$B$13</f>
        <v>12660</v>
      </c>
      <c r="X2887" s="36">
        <f t="shared" si="443"/>
        <v>14200.73081639311</v>
      </c>
      <c r="Y2887" s="36">
        <f t="shared" si="444"/>
        <v>16320.649837817837</v>
      </c>
      <c r="Z2887" s="36">
        <f t="shared" si="445"/>
        <v>19210.149146255371</v>
      </c>
      <c r="AA2887" s="36">
        <f t="shared" si="446"/>
        <v>23119.530053143226</v>
      </c>
      <c r="AB2887" s="36">
        <f t="shared" si="447"/>
        <v>61964.735555750405</v>
      </c>
      <c r="AC2887" s="36">
        <f t="shared" si="448"/>
        <v>324648.4060341579</v>
      </c>
      <c r="AD2887" s="36">
        <f t="shared" si="449"/>
        <v>196360.5565472189</v>
      </c>
    </row>
    <row r="2888" spans="1:30" ht="14.25" customHeight="1" x14ac:dyDescent="0.25">
      <c r="A2888" s="16">
        <v>2872</v>
      </c>
      <c r="B2888" s="34">
        <v>0.37259053654137497</v>
      </c>
      <c r="C2888" s="34">
        <v>8.2438350930096604E-2</v>
      </c>
      <c r="D2888" s="34">
        <v>3.85835193806724E-2</v>
      </c>
      <c r="E2888" s="34">
        <v>4.8768756927047602E-2</v>
      </c>
      <c r="F2888" s="34">
        <v>1.2808762378971101E-2</v>
      </c>
      <c r="G2888" s="34">
        <v>0.16320100268431101</v>
      </c>
      <c r="H2888" s="35">
        <v>1.09485361315223</v>
      </c>
      <c r="I2888" s="34">
        <v>0.103042276994933</v>
      </c>
      <c r="J2888" s="34">
        <v>2.1213523768159999E-2</v>
      </c>
      <c r="K2888" s="36">
        <f>Inputs!$B$12*(1+$B2888)^4</f>
        <v>212968.44089051615</v>
      </c>
      <c r="L2888" s="36">
        <f t="shared" si="440"/>
        <v>24362.757393646825</v>
      </c>
      <c r="M2888" s="36">
        <f t="shared" si="441"/>
        <v>250614.42608416852</v>
      </c>
      <c r="N2888" s="37">
        <f>M2888/Inputs!$B$6</f>
        <v>382.03418610391543</v>
      </c>
      <c r="O2888" s="38">
        <f>IF(N2888&gt;Inputs!$B$4,1,0)</f>
        <v>0</v>
      </c>
      <c r="P2888" s="34">
        <f t="shared" si="442"/>
        <v>8.1828753226772993E-2</v>
      </c>
      <c r="Q2888" s="36">
        <f>Inputs!$B$12*(1+$B2888)^0*$C2888+Inputs!$B$29*(1+$D2888)^0*Inputs!$B$19+Inputs!$B$30*(1+$E2888)^0*Inputs!$B$20+Inputs!$B$31*(1+$F2888)^0*Inputs!$B$21+Inputs!$B$22*(1+Inputs!$B$23)^0</f>
        <v>12968.345083232718</v>
      </c>
      <c r="R2888" s="36">
        <f>Inputs!$B$12*(1+$B2888)^1*$C2888+Inputs!$B$29*(1+$D2888)^1*Inputs!$B$19+Inputs!$B$30*(1+$E2888)^1*Inputs!$B$20+Inputs!$B$31*(1+$F2888)^1*Inputs!$B$21+Inputs!$B$22*(1+Inputs!$B$23)^1</f>
        <v>15049.799499298457</v>
      </c>
      <c r="S2888" s="36">
        <f>Inputs!$B$12*(1+$B2888)^2*$C2888+Inputs!$B$29*(1+$D2888)^2*Inputs!$B$19+Inputs!$B$30*(1+$E2888)^2*Inputs!$B$20+Inputs!$B$31*(1+$F2888)^2*Inputs!$B$21+Inputs!$B$22*(1+Inputs!$B$23)^2</f>
        <v>17827.469582040078</v>
      </c>
      <c r="T2888" s="36">
        <f>Inputs!$B$12*(1+$B2888)^3*$C2888+Inputs!$B$29*(1+$D2888)^3*Inputs!$B$19+Inputs!$B$30*(1+$E2888)^3*Inputs!$B$20+Inputs!$B$31*(1+$F2888)^3*Inputs!$B$21+Inputs!$B$22*(1+Inputs!$B$23)^3</f>
        <v>21557.627822456852</v>
      </c>
      <c r="U2888" s="36">
        <f>Inputs!$B$12*(1+$B2888)^4*$C2888+Inputs!$B$29*(1+$D2888)^4*Inputs!$B$19+Inputs!$B$30*(1+$E2888)^4*Inputs!$B$20+Inputs!$B$31*(1+$F2888)^4*Inputs!$B$21+Inputs!$B$22*(1+Inputs!$B$23)^4</f>
        <v>26591.891703191086</v>
      </c>
      <c r="V2888" s="35">
        <f>Inputs!$B$13/(Q2888*(1-$G2888))</f>
        <v>1.1666161818359384</v>
      </c>
      <c r="W2888" s="36">
        <f>Inputs!$B$13</f>
        <v>12660</v>
      </c>
      <c r="X2888" s="36">
        <f t="shared" si="443"/>
        <v>14466.025901095159</v>
      </c>
      <c r="Y2888" s="36">
        <f t="shared" si="444"/>
        <v>16868.313005336593</v>
      </c>
      <c r="Z2888" s="36">
        <f t="shared" si="445"/>
        <v>20074.1421876723</v>
      </c>
      <c r="AA2888" s="36">
        <f t="shared" si="446"/>
        <v>24362.757393646825</v>
      </c>
      <c r="AB2888" s="36">
        <f t="shared" si="447"/>
        <v>64415.88552704575</v>
      </c>
      <c r="AC2888" s="36">
        <f t="shared" si="448"/>
        <v>304044.43848393735</v>
      </c>
      <c r="AD2888" s="36">
        <f t="shared" si="449"/>
        <v>186198.54055712276</v>
      </c>
    </row>
    <row r="2889" spans="1:30" ht="14.25" customHeight="1" x14ac:dyDescent="0.25">
      <c r="A2889" s="16">
        <v>2873</v>
      </c>
      <c r="B2889" s="34">
        <v>0.36589658267490199</v>
      </c>
      <c r="C2889" s="34">
        <v>8.6515646094103199E-2</v>
      </c>
      <c r="D2889" s="34">
        <v>4.4015915951520698E-2</v>
      </c>
      <c r="E2889" s="34">
        <v>2.5361133790308701E-2</v>
      </c>
      <c r="F2889" s="34">
        <v>-1.29156051691873E-2</v>
      </c>
      <c r="G2889" s="34">
        <v>0.182760312976047</v>
      </c>
      <c r="H2889" s="35">
        <v>0.934925501047003</v>
      </c>
      <c r="I2889" s="34">
        <v>9.0290626162735199E-2</v>
      </c>
      <c r="J2889" s="34">
        <v>1.9488167994081498E-2</v>
      </c>
      <c r="K2889" s="36">
        <f>Inputs!$B$12*(1+$B2889)^4</f>
        <v>208844.25082127302</v>
      </c>
      <c r="L2889" s="36">
        <f t="shared" si="440"/>
        <v>20215.294980208841</v>
      </c>
      <c r="M2889" s="36">
        <f t="shared" si="441"/>
        <v>249539.02398154093</v>
      </c>
      <c r="N2889" s="37">
        <f>M2889/Inputs!$B$6</f>
        <v>380.39485363039773</v>
      </c>
      <c r="O2889" s="38">
        <f>IF(N2889&gt;Inputs!$B$4,1,0)</f>
        <v>0</v>
      </c>
      <c r="P2889" s="34">
        <f t="shared" si="442"/>
        <v>7.0802458168653701E-2</v>
      </c>
      <c r="Q2889" s="36">
        <f>Inputs!$B$12*(1+$B2889)^0*$C2889+Inputs!$B$29*(1+$D2889)^0*Inputs!$B$19+Inputs!$B$30*(1+$E2889)^0*Inputs!$B$20+Inputs!$B$31*(1+$F2889)^0*Inputs!$B$21+Inputs!$B$22*(1+Inputs!$B$23)^0</f>
        <v>13212.982793073115</v>
      </c>
      <c r="R2889" s="36">
        <f>Inputs!$B$12*(1+$B2889)^1*$C2889+Inputs!$B$29*(1+$D2889)^1*Inputs!$B$19+Inputs!$B$30*(1+$E2889)^1*Inputs!$B$20+Inputs!$B$31*(1+$F2889)^1*Inputs!$B$21+Inputs!$B$22*(1+Inputs!$B$23)^1</f>
        <v>15193.90702242696</v>
      </c>
      <c r="S2889" s="36">
        <f>Inputs!$B$12*(1+$B2889)^2*$C2889+Inputs!$B$29*(1+$D2889)^2*Inputs!$B$19+Inputs!$B$30*(1+$E2889)^2*Inputs!$B$20+Inputs!$B$31*(1+$F2889)^2*Inputs!$B$21+Inputs!$B$22*(1+Inputs!$B$23)^2</f>
        <v>17876.484273886319</v>
      </c>
      <c r="T2889" s="36">
        <f>Inputs!$B$12*(1+$B2889)^3*$C2889+Inputs!$B$29*(1+$D2889)^3*Inputs!$B$19+Inputs!$B$30*(1+$E2889)^3*Inputs!$B$20+Inputs!$B$31*(1+$F2889)^3*Inputs!$B$21+Inputs!$B$22*(1+Inputs!$B$23)^3</f>
        <v>21515.25011448624</v>
      </c>
      <c r="U2889" s="36">
        <f>Inputs!$B$12*(1+$B2889)^4*$C2889+Inputs!$B$29*(1+$D2889)^4*Inputs!$B$19+Inputs!$B$30*(1+$E2889)^4*Inputs!$B$20+Inputs!$B$31*(1+$F2889)^4*Inputs!$B$21+Inputs!$B$22*(1+Inputs!$B$23)^4</f>
        <v>26457.793854915071</v>
      </c>
      <c r="V2889" s="35">
        <f>Inputs!$B$13/(Q2889*(1-$G2889))</f>
        <v>1.1724204565424536</v>
      </c>
      <c r="W2889" s="36">
        <f>Inputs!$B$13</f>
        <v>12660</v>
      </c>
      <c r="X2889" s="36">
        <f t="shared" si="443"/>
        <v>13820.772127575407</v>
      </c>
      <c r="Y2889" s="36">
        <f t="shared" si="444"/>
        <v>15393.500948810975</v>
      </c>
      <c r="Z2889" s="36">
        <f t="shared" si="445"/>
        <v>17482.879142507121</v>
      </c>
      <c r="AA2889" s="36">
        <f t="shared" si="446"/>
        <v>20215.294980208841</v>
      </c>
      <c r="AB2889" s="36">
        <f t="shared" si="447"/>
        <v>60608.318844166221</v>
      </c>
      <c r="AC2889" s="36">
        <f t="shared" si="448"/>
        <v>291081.05252138514</v>
      </c>
      <c r="AD2889" s="36">
        <f t="shared" si="449"/>
        <v>188930.70513737469</v>
      </c>
    </row>
    <row r="2890" spans="1:30" ht="14.25" customHeight="1" x14ac:dyDescent="0.25">
      <c r="A2890" s="16">
        <v>2874</v>
      </c>
      <c r="B2890" s="34">
        <v>0.155701685124503</v>
      </c>
      <c r="C2890" s="34">
        <v>7.1217850554328097E-2</v>
      </c>
      <c r="D2890" s="34">
        <v>2.47799496684372E-2</v>
      </c>
      <c r="E2890" s="34">
        <v>4.0679571402219401E-2</v>
      </c>
      <c r="F2890" s="34">
        <v>-6.2393334093204201E-3</v>
      </c>
      <c r="G2890" s="34">
        <v>0.178191380111861</v>
      </c>
      <c r="H2890" s="35">
        <v>1.0165593677600799</v>
      </c>
      <c r="I2890" s="34">
        <v>9.7293154154575498E-2</v>
      </c>
      <c r="J2890" s="34">
        <v>1.8278805490388801E-2</v>
      </c>
      <c r="K2890" s="36">
        <f>Inputs!$B$12*(1+$B2890)^4</f>
        <v>107037.07594575253</v>
      </c>
      <c r="L2890" s="36">
        <f t="shared" si="440"/>
        <v>13381.845454272678</v>
      </c>
      <c r="M2890" s="36">
        <f t="shared" si="441"/>
        <v>157885.38353343494</v>
      </c>
      <c r="N2890" s="37">
        <f>M2890/Inputs!$B$6</f>
        <v>240.67893831316303</v>
      </c>
      <c r="O2890" s="38">
        <f>IF(N2890&gt;Inputs!$B$4,1,0)</f>
        <v>0</v>
      </c>
      <c r="P2890" s="34">
        <f t="shared" si="442"/>
        <v>7.901434866418669E-2</v>
      </c>
      <c r="Q2890" s="36">
        <f>Inputs!$B$12*(1+$B2890)^0*$C2890+Inputs!$B$29*(1+$D2890)^0*Inputs!$B$19+Inputs!$B$30*(1+$E2890)^0*Inputs!$B$20+Inputs!$B$31*(1+$F2890)^0*Inputs!$B$21+Inputs!$B$22*(1+Inputs!$B$23)^0</f>
        <v>12295.115060686607</v>
      </c>
      <c r="R2890" s="36">
        <f>Inputs!$B$12*(1+$B2890)^1*$C2890+Inputs!$B$29*(1+$D2890)^1*Inputs!$B$19+Inputs!$B$30*(1+$E2890)^1*Inputs!$B$20+Inputs!$B$31*(1+$F2890)^1*Inputs!$B$21+Inputs!$B$22*(1+Inputs!$B$23)^1</f>
        <v>13047.14456482401</v>
      </c>
      <c r="S2890" s="36">
        <f>Inputs!$B$12*(1+$B2890)^2*$C2890+Inputs!$B$29*(1+$D2890)^2*Inputs!$B$19+Inputs!$B$30*(1+$E2890)^2*Inputs!$B$20+Inputs!$B$31*(1+$F2890)^2*Inputs!$B$21+Inputs!$B$22*(1+Inputs!$B$23)^2</f>
        <v>13907.051630941605</v>
      </c>
      <c r="T2890" s="36">
        <f>Inputs!$B$12*(1+$B2890)^3*$C2890+Inputs!$B$29*(1+$D2890)^3*Inputs!$B$19+Inputs!$B$30*(1+$E2890)^3*Inputs!$B$20+Inputs!$B$31*(1+$F2890)^3*Inputs!$B$21+Inputs!$B$22*(1+Inputs!$B$23)^3</f>
        <v>14891.121714247764</v>
      </c>
      <c r="U2890" s="36">
        <f>Inputs!$B$12*(1+$B2890)^4*$C2890+Inputs!$B$29*(1+$D2890)^4*Inputs!$B$19+Inputs!$B$30*(1+$E2890)^4*Inputs!$B$20+Inputs!$B$31*(1+$F2890)^4*Inputs!$B$21+Inputs!$B$22*(1+Inputs!$B$23)^4</f>
        <v>16018.157917377484</v>
      </c>
      <c r="V2890" s="35">
        <f>Inputs!$B$13/(Q2890*(1-$G2890))</f>
        <v>1.2529404092382745</v>
      </c>
      <c r="W2890" s="36">
        <f>Inputs!$B$13</f>
        <v>12660</v>
      </c>
      <c r="X2890" s="36">
        <f t="shared" si="443"/>
        <v>12800.713153298053</v>
      </c>
      <c r="Y2890" s="36">
        <f t="shared" si="444"/>
        <v>12968.982611992207</v>
      </c>
      <c r="Z2890" s="36">
        <f t="shared" si="445"/>
        <v>13163.487209775803</v>
      </c>
      <c r="AA2890" s="36">
        <f t="shared" si="446"/>
        <v>13381.845454272678</v>
      </c>
      <c r="AB2890" s="36">
        <f t="shared" si="447"/>
        <v>49476.867046878433</v>
      </c>
      <c r="AC2890" s="36">
        <f t="shared" si="448"/>
        <v>172455.38101372682</v>
      </c>
      <c r="AD2890" s="36">
        <f t="shared" si="449"/>
        <v>108408.5164865565</v>
      </c>
    </row>
    <row r="2891" spans="1:30" ht="14.25" customHeight="1" x14ac:dyDescent="0.25">
      <c r="A2891" s="16">
        <v>2875</v>
      </c>
      <c r="B2891" s="34">
        <v>0.24414459770812499</v>
      </c>
      <c r="C2891" s="34">
        <v>8.2093531937125999E-2</v>
      </c>
      <c r="D2891" s="34">
        <v>4.1044157300134797E-2</v>
      </c>
      <c r="E2891" s="34">
        <v>4.63742622364764E-2</v>
      </c>
      <c r="F2891" s="34">
        <v>-6.9536433637848796E-3</v>
      </c>
      <c r="G2891" s="34">
        <v>0.18807311375542299</v>
      </c>
      <c r="H2891" s="35">
        <v>1.0549282298825899</v>
      </c>
      <c r="I2891" s="34">
        <v>9.8597644034331106E-2</v>
      </c>
      <c r="J2891" s="34">
        <v>2.5222919560207599E-2</v>
      </c>
      <c r="K2891" s="36">
        <f>Inputs!$B$12*(1+$B2891)^4</f>
        <v>143758.88074568094</v>
      </c>
      <c r="L2891" s="36">
        <f t="shared" si="440"/>
        <v>17546.539531641349</v>
      </c>
      <c r="M2891" s="36">
        <f t="shared" si="441"/>
        <v>208910.9322925492</v>
      </c>
      <c r="N2891" s="37">
        <f>M2891/Inputs!$B$6</f>
        <v>318.461787031325</v>
      </c>
      <c r="O2891" s="38">
        <f>IF(N2891&gt;Inputs!$B$4,1,0)</f>
        <v>0</v>
      </c>
      <c r="P2891" s="34">
        <f t="shared" si="442"/>
        <v>7.3374724474123507E-2</v>
      </c>
      <c r="Q2891" s="36">
        <f>Inputs!$B$12*(1+$B2891)^0*$C2891+Inputs!$B$29*(1+$D2891)^0*Inputs!$B$19+Inputs!$B$30*(1+$E2891)^0*Inputs!$B$20+Inputs!$B$31*(1+$F2891)^0*Inputs!$B$21+Inputs!$B$22*(1+Inputs!$B$23)^0</f>
        <v>12947.655943654481</v>
      </c>
      <c r="R2891" s="36">
        <f>Inputs!$B$12*(1+$B2891)^1*$C2891+Inputs!$B$29*(1+$D2891)^1*Inputs!$B$19+Inputs!$B$30*(1+$E2891)^1*Inputs!$B$20+Inputs!$B$31*(1+$F2891)^1*Inputs!$B$21+Inputs!$B$22*(1+Inputs!$B$23)^1</f>
        <v>14301.647018762113</v>
      </c>
      <c r="S2891" s="36">
        <f>Inputs!$B$12*(1+$B2891)^2*$C2891+Inputs!$B$29*(1+$D2891)^2*Inputs!$B$19+Inputs!$B$30*(1+$E2891)^2*Inputs!$B$20+Inputs!$B$31*(1+$F2891)^2*Inputs!$B$21+Inputs!$B$22*(1+Inputs!$B$23)^2</f>
        <v>15958.341070098821</v>
      </c>
      <c r="T2891" s="36">
        <f>Inputs!$B$12*(1+$B2891)^3*$C2891+Inputs!$B$29*(1+$D2891)^3*Inputs!$B$19+Inputs!$B$30*(1+$E2891)^3*Inputs!$B$20+Inputs!$B$31*(1+$F2891)^3*Inputs!$B$21+Inputs!$B$22*(1+Inputs!$B$23)^3</f>
        <v>17989.833515547245</v>
      </c>
      <c r="U2891" s="36">
        <f>Inputs!$B$12*(1+$B2891)^4*$C2891+Inputs!$B$29*(1+$D2891)^4*Inputs!$B$19+Inputs!$B$30*(1+$E2891)^4*Inputs!$B$20+Inputs!$B$31*(1+$F2891)^4*Inputs!$B$21+Inputs!$B$22*(1+Inputs!$B$23)^4</f>
        <v>20485.73932037512</v>
      </c>
      <c r="V2891" s="35">
        <f>Inputs!$B$13/(Q2891*(1-$G2891))</f>
        <v>1.2042748934095013</v>
      </c>
      <c r="W2891" s="36">
        <f>Inputs!$B$13</f>
        <v>12660</v>
      </c>
      <c r="X2891" s="36">
        <f t="shared" si="443"/>
        <v>13550.360356115838</v>
      </c>
      <c r="Y2891" s="36">
        <f t="shared" si="444"/>
        <v>14636.254409169531</v>
      </c>
      <c r="Z2891" s="36">
        <f t="shared" si="445"/>
        <v>15954.090206596667</v>
      </c>
      <c r="AA2891" s="36">
        <f t="shared" si="446"/>
        <v>17546.539531641349</v>
      </c>
      <c r="AB2891" s="36">
        <f t="shared" si="447"/>
        <v>55706.974202820398</v>
      </c>
      <c r="AC2891" s="36">
        <f t="shared" si="448"/>
        <v>245167.72792996347</v>
      </c>
      <c r="AD2891" s="36">
        <f t="shared" si="449"/>
        <v>153203.95808972881</v>
      </c>
    </row>
    <row r="2892" spans="1:30" ht="14.25" customHeight="1" x14ac:dyDescent="0.25">
      <c r="A2892" s="16">
        <v>2876</v>
      </c>
      <c r="B2892" s="34">
        <v>0.35186443436124398</v>
      </c>
      <c r="C2892" s="34">
        <v>7.9072680582962296E-2</v>
      </c>
      <c r="D2892" s="34">
        <v>1.5112418690412899E-2</v>
      </c>
      <c r="E2892" s="34">
        <v>5.8419713626994503E-2</v>
      </c>
      <c r="F2892" s="34">
        <v>-9.04095503905325E-3</v>
      </c>
      <c r="G2892" s="34">
        <v>0.18314143382360901</v>
      </c>
      <c r="H2892" s="35">
        <v>0.91645962145494098</v>
      </c>
      <c r="I2892" s="34">
        <v>9.4024436691494601E-2</v>
      </c>
      <c r="J2892" s="34">
        <v>2.5196450353832299E-2</v>
      </c>
      <c r="K2892" s="36">
        <f>Inputs!$B$12*(1+$B2892)^4</f>
        <v>200393.58762590773</v>
      </c>
      <c r="L2892" s="36">
        <f t="shared" si="440"/>
        <v>18163.002833353548</v>
      </c>
      <c r="M2892" s="36">
        <f t="shared" si="441"/>
        <v>229605.50969371636</v>
      </c>
      <c r="N2892" s="37">
        <f>M2892/Inputs!$B$6</f>
        <v>350.00839892334812</v>
      </c>
      <c r="O2892" s="38">
        <f>IF(N2892&gt;Inputs!$B$4,1,0)</f>
        <v>0</v>
      </c>
      <c r="P2892" s="34">
        <f t="shared" si="442"/>
        <v>6.8827986337662295E-2</v>
      </c>
      <c r="Q2892" s="36">
        <f>Inputs!$B$12*(1+$B2892)^0*$C2892+Inputs!$B$29*(1+$D2892)^0*Inputs!$B$19+Inputs!$B$30*(1+$E2892)^0*Inputs!$B$20+Inputs!$B$31*(1+$F2892)^0*Inputs!$B$21+Inputs!$B$22*(1+Inputs!$B$23)^0</f>
        <v>12766.404862404659</v>
      </c>
      <c r="R2892" s="36">
        <f>Inputs!$B$12*(1+$B2892)^1*$C2892+Inputs!$B$29*(1+$D2892)^1*Inputs!$B$19+Inputs!$B$30*(1+$E2892)^1*Inputs!$B$20+Inputs!$B$31*(1+$F2892)^1*Inputs!$B$21+Inputs!$B$22*(1+Inputs!$B$23)^1</f>
        <v>14522.480239386459</v>
      </c>
      <c r="S2892" s="36">
        <f>Inputs!$B$12*(1+$B2892)^2*$C2892+Inputs!$B$29*(1+$D2892)^2*Inputs!$B$19+Inputs!$B$30*(1+$E2892)^2*Inputs!$B$20+Inputs!$B$31*(1+$F2892)^2*Inputs!$B$21+Inputs!$B$22*(1+Inputs!$B$23)^2</f>
        <v>16873.567821385976</v>
      </c>
      <c r="T2892" s="36">
        <f>Inputs!$B$12*(1+$B2892)^3*$C2892+Inputs!$B$29*(1+$D2892)^3*Inputs!$B$19+Inputs!$B$30*(1+$E2892)^3*Inputs!$B$20+Inputs!$B$31*(1+$F2892)^3*Inputs!$B$21+Inputs!$B$22*(1+Inputs!$B$23)^3</f>
        <v>20026.796618396889</v>
      </c>
      <c r="U2892" s="36">
        <f>Inputs!$B$12*(1+$B2892)^4*$C2892+Inputs!$B$29*(1+$D2892)^4*Inputs!$B$19+Inputs!$B$30*(1+$E2892)^4*Inputs!$B$20+Inputs!$B$31*(1+$F2892)^4*Inputs!$B$21+Inputs!$B$22*(1+Inputs!$B$23)^4</f>
        <v>24262.047459985904</v>
      </c>
      <c r="V2892" s="35">
        <f>Inputs!$B$13/(Q2892*(1-$G2892))</f>
        <v>1.2139987087356197</v>
      </c>
      <c r="W2892" s="36">
        <f>Inputs!$B$13</f>
        <v>12660</v>
      </c>
      <c r="X2892" s="36">
        <f t="shared" si="443"/>
        <v>13519.026325722971</v>
      </c>
      <c r="Y2892" s="36">
        <f t="shared" si="444"/>
        <v>14682.392769431448</v>
      </c>
      <c r="Z2892" s="36">
        <f t="shared" si="445"/>
        <v>16209.283247666021</v>
      </c>
      <c r="AA2892" s="36">
        <f t="shared" si="446"/>
        <v>18163.002833353548</v>
      </c>
      <c r="AB2892" s="36">
        <f t="shared" si="447"/>
        <v>56984.136520789267</v>
      </c>
      <c r="AC2892" s="36">
        <f t="shared" si="448"/>
        <v>270538.87558426999</v>
      </c>
      <c r="AD2892" s="36">
        <f t="shared" si="449"/>
        <v>172621.37317292709</v>
      </c>
    </row>
    <row r="2893" spans="1:30" ht="14.25" customHeight="1" x14ac:dyDescent="0.25">
      <c r="A2893" s="16">
        <v>2877</v>
      </c>
      <c r="B2893" s="34">
        <v>0.42815117527383501</v>
      </c>
      <c r="C2893" s="34">
        <v>8.5460015648893398E-2</v>
      </c>
      <c r="D2893" s="34">
        <v>2.73406354192617E-2</v>
      </c>
      <c r="E2893" s="34">
        <v>5.2228496151506203E-2</v>
      </c>
      <c r="F2893" s="34">
        <v>6.4748112934058999E-3</v>
      </c>
      <c r="G2893" s="34">
        <v>0.171365050403432</v>
      </c>
      <c r="H2893" s="35">
        <v>1.1544958804699299</v>
      </c>
      <c r="I2893" s="34">
        <v>9.3127069284596603E-2</v>
      </c>
      <c r="J2893" s="34">
        <v>2.1258590118240599E-2</v>
      </c>
      <c r="K2893" s="36">
        <f>Inputs!$B$12*(1+$B2893)^4</f>
        <v>249601.95166346812</v>
      </c>
      <c r="L2893" s="36">
        <f t="shared" si="440"/>
        <v>28819.432224969642</v>
      </c>
      <c r="M2893" s="36">
        <f t="shared" si="441"/>
        <v>334552.37449914624</v>
      </c>
      <c r="N2893" s="37">
        <f>M2893/Inputs!$B$6</f>
        <v>509.98837576089369</v>
      </c>
      <c r="O2893" s="38">
        <f>IF(N2893&gt;Inputs!$B$4,1,0)</f>
        <v>1</v>
      </c>
      <c r="P2893" s="34">
        <f t="shared" si="442"/>
        <v>7.1868479166355997E-2</v>
      </c>
      <c r="Q2893" s="36">
        <f>Inputs!$B$12*(1+$B2893)^0*$C2893+Inputs!$B$29*(1+$D2893)^0*Inputs!$B$19+Inputs!$B$30*(1+$E2893)^0*Inputs!$B$20+Inputs!$B$31*(1+$F2893)^0*Inputs!$B$21+Inputs!$B$22*(1+Inputs!$B$23)^0</f>
        <v>13149.644966360527</v>
      </c>
      <c r="R2893" s="36">
        <f>Inputs!$B$12*(1+$B2893)^1*$C2893+Inputs!$B$29*(1+$D2893)^1*Inputs!$B$19+Inputs!$B$30*(1+$E2893)^1*Inputs!$B$20+Inputs!$B$31*(1+$F2893)^1*Inputs!$B$21+Inputs!$B$22*(1+Inputs!$B$23)^1</f>
        <v>15526.555016607461</v>
      </c>
      <c r="S2893" s="36">
        <f>Inputs!$B$12*(1+$B2893)^2*$C2893+Inputs!$B$29*(1+$D2893)^2*Inputs!$B$19+Inputs!$B$30*(1+$E2893)^2*Inputs!$B$20+Inputs!$B$31*(1+$F2893)^2*Inputs!$B$21+Inputs!$B$22*(1+Inputs!$B$23)^2</f>
        <v>18850.855933848674</v>
      </c>
      <c r="T2893" s="36">
        <f>Inputs!$B$12*(1+$B2893)^3*$C2893+Inputs!$B$29*(1+$D2893)^3*Inputs!$B$19+Inputs!$B$30*(1+$E2893)^3*Inputs!$B$20+Inputs!$B$31*(1+$F2893)^3*Inputs!$B$21+Inputs!$B$22*(1+Inputs!$B$23)^3</f>
        <v>23525.356075022661</v>
      </c>
      <c r="U2893" s="36">
        <f>Inputs!$B$12*(1+$B2893)^4*$C2893+Inputs!$B$29*(1+$D2893)^4*Inputs!$B$19+Inputs!$B$30*(1+$E2893)^4*Inputs!$B$20+Inputs!$B$31*(1+$F2893)^4*Inputs!$B$21+Inputs!$B$22*(1+Inputs!$B$23)^4</f>
        <v>30125.189408621212</v>
      </c>
      <c r="V2893" s="35">
        <f>Inputs!$B$13/(Q2893*(1-$G2893))</f>
        <v>1.1618670398522761</v>
      </c>
      <c r="W2893" s="36">
        <f>Inputs!$B$13</f>
        <v>12660</v>
      </c>
      <c r="X2893" s="36">
        <f t="shared" si="443"/>
        <v>14924.693511824848</v>
      </c>
      <c r="Y2893" s="36">
        <f t="shared" si="444"/>
        <v>18091.348084003821</v>
      </c>
      <c r="Z2893" s="36">
        <f t="shared" si="445"/>
        <v>22541.587691944911</v>
      </c>
      <c r="AA2893" s="36">
        <f t="shared" si="446"/>
        <v>28819.432224969642</v>
      </c>
      <c r="AB2893" s="36">
        <f t="shared" si="447"/>
        <v>72173.150300487003</v>
      </c>
      <c r="AC2893" s="36">
        <f t="shared" si="448"/>
        <v>409527.1399016722</v>
      </c>
      <c r="AD2893" s="36">
        <f t="shared" si="449"/>
        <v>262379.22419865924</v>
      </c>
    </row>
    <row r="2894" spans="1:30" ht="14.25" customHeight="1" x14ac:dyDescent="0.25">
      <c r="A2894" s="16">
        <v>2878</v>
      </c>
      <c r="B2894" s="34">
        <v>0.23128185128936701</v>
      </c>
      <c r="C2894" s="34">
        <v>8.9395579822656099E-2</v>
      </c>
      <c r="D2894" s="34">
        <v>1.3251879614110101E-2</v>
      </c>
      <c r="E2894" s="34">
        <v>6.7351551037333299E-2</v>
      </c>
      <c r="F2894" s="34">
        <v>7.4066992137261697E-3</v>
      </c>
      <c r="G2894" s="34">
        <v>0.18065145655107601</v>
      </c>
      <c r="H2894" s="35">
        <v>1.1233058796823601</v>
      </c>
      <c r="I2894" s="34">
        <v>9.7717896557893799E-2</v>
      </c>
      <c r="J2894" s="34">
        <v>2.2035879630906498E-2</v>
      </c>
      <c r="K2894" s="36">
        <f>Inputs!$B$12*(1+$B2894)^4</f>
        <v>137905.36529294902</v>
      </c>
      <c r="L2894" s="36">
        <f t="shared" si="440"/>
        <v>19440.987243046919</v>
      </c>
      <c r="M2894" s="36">
        <f t="shared" si="441"/>
        <v>223510.32568068398</v>
      </c>
      <c r="N2894" s="37">
        <f>M2894/Inputs!$B$6</f>
        <v>340.71695987909141</v>
      </c>
      <c r="O2894" s="38">
        <f>IF(N2894&gt;Inputs!$B$4,1,0)</f>
        <v>0</v>
      </c>
      <c r="P2894" s="34">
        <f t="shared" si="442"/>
        <v>7.5682016926987297E-2</v>
      </c>
      <c r="Q2894" s="36">
        <f>Inputs!$B$12*(1+$B2894)^0*$C2894+Inputs!$B$29*(1+$D2894)^0*Inputs!$B$19+Inputs!$B$30*(1+$E2894)^0*Inputs!$B$20+Inputs!$B$31*(1+$F2894)^0*Inputs!$B$21+Inputs!$B$22*(1+Inputs!$B$23)^0</f>
        <v>13385.778816786289</v>
      </c>
      <c r="R2894" s="36">
        <f>Inputs!$B$12*(1+$B2894)^1*$C2894+Inputs!$B$29*(1+$D2894)^1*Inputs!$B$19+Inputs!$B$30*(1+$E2894)^1*Inputs!$B$20+Inputs!$B$31*(1+$F2894)^1*Inputs!$B$21+Inputs!$B$22*(1+Inputs!$B$23)^1</f>
        <v>14803.5279418305</v>
      </c>
      <c r="S2894" s="36">
        <f>Inputs!$B$12*(1+$B2894)^2*$C2894+Inputs!$B$29*(1+$D2894)^2*Inputs!$B$19+Inputs!$B$30*(1+$E2894)^2*Inputs!$B$20+Inputs!$B$31*(1+$F2894)^2*Inputs!$B$21+Inputs!$B$22*(1+Inputs!$B$23)^2</f>
        <v>16518.334421445077</v>
      </c>
      <c r="T2894" s="36">
        <f>Inputs!$B$12*(1+$B2894)^3*$C2894+Inputs!$B$29*(1+$D2894)^3*Inputs!$B$19+Inputs!$B$30*(1+$E2894)^3*Inputs!$B$20+Inputs!$B$31*(1+$F2894)^3*Inputs!$B$21+Inputs!$B$22*(1+Inputs!$B$23)^3</f>
        <v>18597.270419125627</v>
      </c>
      <c r="U2894" s="36">
        <f>Inputs!$B$12*(1+$B2894)^4*$C2894+Inputs!$B$29*(1+$D2894)^4*Inputs!$B$19+Inputs!$B$30*(1+$E2894)^4*Inputs!$B$20+Inputs!$B$31*(1+$F2894)^4*Inputs!$B$21+Inputs!$B$22*(1+Inputs!$B$23)^4</f>
        <v>21122.805360518465</v>
      </c>
      <c r="V2894" s="35">
        <f>Inputs!$B$13/(Q2894*(1-$G2894))</f>
        <v>1.1543071216964087</v>
      </c>
      <c r="W2894" s="36">
        <f>Inputs!$B$13</f>
        <v>12660</v>
      </c>
      <c r="X2894" s="36">
        <f t="shared" si="443"/>
        <v>13906.873121009123</v>
      </c>
      <c r="Y2894" s="36">
        <f t="shared" si="444"/>
        <v>15412.918357399441</v>
      </c>
      <c r="Z2894" s="36">
        <f t="shared" si="445"/>
        <v>17234.634318556265</v>
      </c>
      <c r="AA2894" s="36">
        <f t="shared" si="446"/>
        <v>19440.987243046919</v>
      </c>
      <c r="AB2894" s="36">
        <f t="shared" si="447"/>
        <v>58793.472608977347</v>
      </c>
      <c r="AC2894" s="36">
        <f t="shared" si="448"/>
        <v>262537.75077122066</v>
      </c>
      <c r="AD2894" s="36">
        <f t="shared" si="449"/>
        <v>164716.85307170663</v>
      </c>
    </row>
    <row r="2895" spans="1:30" ht="14.25" customHeight="1" x14ac:dyDescent="0.25">
      <c r="A2895" s="16">
        <v>2879</v>
      </c>
      <c r="B2895" s="34">
        <v>0.23358117604488399</v>
      </c>
      <c r="C2895" s="34">
        <v>8.2190999539136403E-2</v>
      </c>
      <c r="D2895" s="34">
        <v>9.7237019612180804E-3</v>
      </c>
      <c r="E2895" s="34">
        <v>5.0061054465934299E-2</v>
      </c>
      <c r="F2895" s="34">
        <v>1.8711634940779098E-2</v>
      </c>
      <c r="G2895" s="34">
        <v>0.15832780913715</v>
      </c>
      <c r="H2895" s="35">
        <v>1.07402075740365</v>
      </c>
      <c r="I2895" s="34">
        <v>9.5188409998327297E-2</v>
      </c>
      <c r="J2895" s="34">
        <v>2.29856214832579E-2</v>
      </c>
      <c r="K2895" s="36">
        <f>Inputs!$B$12*(1+$B2895)^4</f>
        <v>138938.36528762509</v>
      </c>
      <c r="L2895" s="36">
        <f t="shared" si="440"/>
        <v>18235.060292584429</v>
      </c>
      <c r="M2895" s="36">
        <f t="shared" si="441"/>
        <v>221318.09995949405</v>
      </c>
      <c r="N2895" s="37">
        <f>M2895/Inputs!$B$6</f>
        <v>337.37515237727752</v>
      </c>
      <c r="O2895" s="38">
        <f>IF(N2895&gt;Inputs!$B$4,1,0)</f>
        <v>0</v>
      </c>
      <c r="P2895" s="34">
        <f t="shared" si="442"/>
        <v>7.2202788515069394E-2</v>
      </c>
      <c r="Q2895" s="36">
        <f>Inputs!$B$12*(1+$B2895)^0*$C2895+Inputs!$B$29*(1+$D2895)^0*Inputs!$B$19+Inputs!$B$30*(1+$E2895)^0*Inputs!$B$20+Inputs!$B$31*(1+$F2895)^0*Inputs!$B$21+Inputs!$B$22*(1+Inputs!$B$23)^0</f>
        <v>12953.503999775105</v>
      </c>
      <c r="R2895" s="36">
        <f>Inputs!$B$12*(1+$B2895)^1*$C2895+Inputs!$B$29*(1+$D2895)^1*Inputs!$B$19+Inputs!$B$30*(1+$E2895)^1*Inputs!$B$20+Inputs!$B$31*(1+$F2895)^1*Inputs!$B$21+Inputs!$B$22*(1+Inputs!$B$23)^1</f>
        <v>14278.589804460134</v>
      </c>
      <c r="S2895" s="36">
        <f>Inputs!$B$12*(1+$B2895)^2*$C2895+Inputs!$B$29*(1+$D2895)^2*Inputs!$B$19+Inputs!$B$30*(1+$E2895)^2*Inputs!$B$20+Inputs!$B$31*(1+$F2895)^2*Inputs!$B$21+Inputs!$B$22*(1+Inputs!$B$23)^2</f>
        <v>15878.84998642252</v>
      </c>
      <c r="T2895" s="36">
        <f>Inputs!$B$12*(1+$B2895)^3*$C2895+Inputs!$B$29*(1+$D2895)^3*Inputs!$B$19+Inputs!$B$30*(1+$E2895)^3*Inputs!$B$20+Inputs!$B$31*(1+$F2895)^3*Inputs!$B$21+Inputs!$B$22*(1+Inputs!$B$23)^3</f>
        <v>17817.417632988021</v>
      </c>
      <c r="U2895" s="36">
        <f>Inputs!$B$12*(1+$B2895)^4*$C2895+Inputs!$B$29*(1+$D2895)^4*Inputs!$B$19+Inputs!$B$30*(1+$E2895)^4*Inputs!$B$20+Inputs!$B$31*(1+$F2895)^4*Inputs!$B$21+Inputs!$B$22*(1+Inputs!$B$23)^4</f>
        <v>20172.120345121035</v>
      </c>
      <c r="V2895" s="35">
        <f>Inputs!$B$13/(Q2895*(1-$G2895))</f>
        <v>1.1611904728921485</v>
      </c>
      <c r="W2895" s="36">
        <f>Inputs!$B$13</f>
        <v>12660</v>
      </c>
      <c r="X2895" s="36">
        <f t="shared" si="443"/>
        <v>13693.162596059256</v>
      </c>
      <c r="Y2895" s="36">
        <f t="shared" si="444"/>
        <v>14936.560388986452</v>
      </c>
      <c r="Z2895" s="36">
        <f t="shared" si="445"/>
        <v>16433.280190412126</v>
      </c>
      <c r="AA2895" s="36">
        <f t="shared" si="446"/>
        <v>18235.060292584429</v>
      </c>
      <c r="AB2895" s="36">
        <f t="shared" si="447"/>
        <v>57342.749889748877</v>
      </c>
      <c r="AC2895" s="36">
        <f t="shared" si="448"/>
        <v>258358.50484224519</v>
      </c>
      <c r="AD2895" s="36">
        <f t="shared" si="449"/>
        <v>163975.35006974518</v>
      </c>
    </row>
    <row r="2896" spans="1:30" ht="14.25" customHeight="1" x14ac:dyDescent="0.25">
      <c r="A2896" s="16">
        <v>2880</v>
      </c>
      <c r="B2896" s="34">
        <v>0.34493146298334498</v>
      </c>
      <c r="C2896" s="34">
        <v>4.1610399386580198E-2</v>
      </c>
      <c r="D2896" s="34">
        <v>1.07772575117144E-2</v>
      </c>
      <c r="E2896" s="34">
        <v>3.7079479930205002E-2</v>
      </c>
      <c r="F2896" s="34">
        <v>6.3200952669985599E-3</v>
      </c>
      <c r="G2896" s="34">
        <v>0.186983015272045</v>
      </c>
      <c r="H2896" s="35">
        <v>1.0405734244543301</v>
      </c>
      <c r="I2896" s="34">
        <v>0.104033370613121</v>
      </c>
      <c r="J2896" s="34">
        <v>1.63747706039577E-2</v>
      </c>
      <c r="K2896" s="36">
        <f>Inputs!$B$12*(1+$B2896)^4</f>
        <v>196314.26768153094</v>
      </c>
      <c r="L2896" s="36">
        <f t="shared" si="440"/>
        <v>14005.878700673002</v>
      </c>
      <c r="M2896" s="36">
        <f t="shared" si="441"/>
        <v>148222.90560123115</v>
      </c>
      <c r="N2896" s="37">
        <f>M2896/Inputs!$B$6</f>
        <v>225.94955122138896</v>
      </c>
      <c r="O2896" s="38">
        <f>IF(N2896&gt;Inputs!$B$4,1,0)</f>
        <v>0</v>
      </c>
      <c r="P2896" s="34">
        <f t="shared" si="442"/>
        <v>8.7658600009163298E-2</v>
      </c>
      <c r="Q2896" s="36">
        <f>Inputs!$B$12*(1+$B2896)^0*$C2896+Inputs!$B$29*(1+$D2896)^0*Inputs!$B$19+Inputs!$B$30*(1+$E2896)^0*Inputs!$B$20+Inputs!$B$31*(1+$F2896)^0*Inputs!$B$21+Inputs!$B$22*(1+Inputs!$B$23)^0</f>
        <v>10518.667990621732</v>
      </c>
      <c r="R2896" s="36">
        <f>Inputs!$B$12*(1+$B2896)^1*$C2896+Inputs!$B$29*(1+$D2896)^1*Inputs!$B$19+Inputs!$B$30*(1+$E2896)^1*Inputs!$B$20+Inputs!$B$31*(1+$F2896)^1*Inputs!$B$21+Inputs!$B$22*(1+Inputs!$B$23)^1</f>
        <v>11467.98739370482</v>
      </c>
      <c r="S2896" s="36">
        <f>Inputs!$B$12*(1+$B2896)^2*$C2896+Inputs!$B$29*(1+$D2896)^2*Inputs!$B$19+Inputs!$B$30*(1+$E2896)^2*Inputs!$B$20+Inputs!$B$31*(1+$F2896)^2*Inputs!$B$21+Inputs!$B$22*(1+Inputs!$B$23)^2</f>
        <v>12716.294221247386</v>
      </c>
      <c r="T2896" s="36">
        <f>Inputs!$B$12*(1+$B2896)^3*$C2896+Inputs!$B$29*(1+$D2896)^3*Inputs!$B$19+Inputs!$B$30*(1+$E2896)^3*Inputs!$B$20+Inputs!$B$31*(1+$F2896)^3*Inputs!$B$21+Inputs!$B$22*(1+Inputs!$B$23)^3</f>
        <v>14366.118960630278</v>
      </c>
      <c r="U2896" s="36">
        <f>Inputs!$B$12*(1+$B2896)^4*$C2896+Inputs!$B$29*(1+$D2896)^4*Inputs!$B$19+Inputs!$B$30*(1+$E2896)^4*Inputs!$B$20+Inputs!$B$31*(1+$F2896)^4*Inputs!$B$21+Inputs!$B$22*(1+Inputs!$B$23)^4</f>
        <v>16555.336484231128</v>
      </c>
      <c r="V2896" s="35">
        <f>Inputs!$B$13/(Q2896*(1-$G2896))</f>
        <v>1.4803804454996357</v>
      </c>
      <c r="W2896" s="36">
        <f>Inputs!$B$13</f>
        <v>12660</v>
      </c>
      <c r="X2896" s="36">
        <f t="shared" si="443"/>
        <v>12777.422854152268</v>
      </c>
      <c r="Y2896" s="36">
        <f t="shared" si="444"/>
        <v>13031.520435081326</v>
      </c>
      <c r="Z2896" s="36">
        <f t="shared" si="445"/>
        <v>13438.017573445406</v>
      </c>
      <c r="AA2896" s="36">
        <f t="shared" si="446"/>
        <v>14005.878700673002</v>
      </c>
      <c r="AB2896" s="36">
        <f t="shared" si="447"/>
        <v>49217.546469558627</v>
      </c>
      <c r="AC2896" s="36">
        <f t="shared" si="448"/>
        <v>162393.89803185672</v>
      </c>
      <c r="AD2896" s="36">
        <f t="shared" si="449"/>
        <v>99005.359131672536</v>
      </c>
    </row>
    <row r="2897" spans="1:30" ht="14.25" customHeight="1" x14ac:dyDescent="0.25">
      <c r="A2897" s="16">
        <v>2881</v>
      </c>
      <c r="B2897" s="34">
        <v>0.52009558349393004</v>
      </c>
      <c r="C2897" s="34">
        <v>6.5775339590634099E-2</v>
      </c>
      <c r="D2897" s="34">
        <v>1.3731483850878801E-2</v>
      </c>
      <c r="E2897" s="34">
        <v>3.2059468562961498E-2</v>
      </c>
      <c r="F2897" s="34">
        <v>-2.8293509507278298E-3</v>
      </c>
      <c r="G2897" s="34">
        <v>0.17550577102159601</v>
      </c>
      <c r="H2897" s="35">
        <v>0.98359910813543305</v>
      </c>
      <c r="I2897" s="34">
        <v>9.1394420239514301E-2</v>
      </c>
      <c r="J2897" s="34">
        <v>2.89511282792758E-2</v>
      </c>
      <c r="K2897" s="36">
        <f>Inputs!$B$12*(1+$B2897)^4</f>
        <v>320357.45821017801</v>
      </c>
      <c r="L2897" s="36">
        <f t="shared" ref="L2897:L2960" si="450">AA2897</f>
        <v>23742.678279805205</v>
      </c>
      <c r="M2897" s="36">
        <f t="shared" ref="M2897:M2960" si="451">AB2897+AD2897</f>
        <v>317278.44453013141</v>
      </c>
      <c r="N2897" s="37">
        <f>M2897/Inputs!$B$6</f>
        <v>483.6561654422735</v>
      </c>
      <c r="O2897" s="38">
        <f>IF(N2897&gt;Inputs!$B$4,1,0)</f>
        <v>1</v>
      </c>
      <c r="P2897" s="34">
        <f t="shared" ref="P2897:P2960" si="452">I2897-J2897</f>
        <v>6.2443291960238498E-2</v>
      </c>
      <c r="Q2897" s="36">
        <f>Inputs!$B$12*(1+$B2897)^0*$C2897+Inputs!$B$29*(1+$D2897)^0*Inputs!$B$19+Inputs!$B$30*(1+$E2897)^0*Inputs!$B$20+Inputs!$B$31*(1+$F2897)^0*Inputs!$B$21+Inputs!$B$22*(1+Inputs!$B$23)^0</f>
        <v>11968.564402864966</v>
      </c>
      <c r="R2897" s="36">
        <f>Inputs!$B$12*(1+$B2897)^1*$C2897+Inputs!$B$29*(1+$D2897)^1*Inputs!$B$19+Inputs!$B$30*(1+$E2897)^1*Inputs!$B$20+Inputs!$B$31*(1+$F2897)^1*Inputs!$B$21+Inputs!$B$22*(1+Inputs!$B$23)^1</f>
        <v>14065.140392410591</v>
      </c>
      <c r="S2897" s="36">
        <f>Inputs!$B$12*(1+$B2897)^2*$C2897+Inputs!$B$29*(1+$D2897)^2*Inputs!$B$19+Inputs!$B$30*(1+$E2897)^2*Inputs!$B$20+Inputs!$B$31*(1+$F2897)^2*Inputs!$B$21+Inputs!$B$22*(1+Inputs!$B$23)^2</f>
        <v>17230.416089647806</v>
      </c>
      <c r="T2897" s="36">
        <f>Inputs!$B$12*(1+$B2897)^3*$C2897+Inputs!$B$29*(1+$D2897)^3*Inputs!$B$19+Inputs!$B$30*(1+$E2897)^3*Inputs!$B$20+Inputs!$B$31*(1+$F2897)^3*Inputs!$B$21+Inputs!$B$22*(1+Inputs!$B$23)^3</f>
        <v>22019.638946546518</v>
      </c>
      <c r="U2897" s="36">
        <f>Inputs!$B$12*(1+$B2897)^4*$C2897+Inputs!$B$29*(1+$D2897)^4*Inputs!$B$19+Inputs!$B$30*(1+$E2897)^4*Inputs!$B$20+Inputs!$B$31*(1+$F2897)^4*Inputs!$B$21+Inputs!$B$22*(1+Inputs!$B$23)^4</f>
        <v>29276.823957078173</v>
      </c>
      <c r="V2897" s="35">
        <f>Inputs!$B$13/(Q2897*(1-$G2897))</f>
        <v>1.2829331421215349</v>
      </c>
      <c r="W2897" s="36">
        <f>Inputs!$B$13</f>
        <v>12660</v>
      </c>
      <c r="X2897" s="36">
        <f t="shared" ref="X2897:X2960" si="453">R2897*(1-$G2897)*($V2897+($H2897-$V2897)*1/4)</f>
        <v>14009.880930636993</v>
      </c>
      <c r="Y2897" s="36">
        <f t="shared" ref="Y2897:Y2960" si="454">S2897*(1-$G2897)*($V2897+($H2897-$V2897)*2/4)</f>
        <v>16099.607660781034</v>
      </c>
      <c r="Z2897" s="36">
        <f t="shared" ref="Z2897:Z2960" si="455">T2897*(1-$G2897)*($V2897+($H2897-$V2897)*3/4)</f>
        <v>19215.913202456635</v>
      </c>
      <c r="AA2897" s="36">
        <f t="shared" ref="AA2897:AA2960" si="456">U2897*(1-$G2897)*$H2897</f>
        <v>23742.678279805205</v>
      </c>
      <c r="AB2897" s="36">
        <f t="shared" ref="AB2897:AB2960" si="457">W2897/(1+$I2897)^1+X2897/(1+$I2897)^2+Y2897/(1+$I2897)^3+Z2897/(1+$I2897)^4+AA2897/(1+$I2897)^5</f>
        <v>64622.210071693102</v>
      </c>
      <c r="AC2897" s="36">
        <f t="shared" ref="AC2897:AC2960" si="458">AA2897*(1+$J2897)/($I2897-$J2897)</f>
        <v>391235.86917764595</v>
      </c>
      <c r="AD2897" s="36">
        <f t="shared" ref="AD2897:AD2960" si="459">AC2897/(1+$I2897)^5</f>
        <v>252656.2344584383</v>
      </c>
    </row>
    <row r="2898" spans="1:30" ht="14.25" customHeight="1" x14ac:dyDescent="0.25">
      <c r="A2898" s="16">
        <v>2882</v>
      </c>
      <c r="B2898" s="34">
        <v>0.25751763754076501</v>
      </c>
      <c r="C2898" s="34">
        <v>0.110591004482419</v>
      </c>
      <c r="D2898" s="34">
        <v>4.2804263963107499E-2</v>
      </c>
      <c r="E2898" s="34">
        <v>2.0900598501163398E-2</v>
      </c>
      <c r="F2898" s="34">
        <v>3.1073267478256901E-2</v>
      </c>
      <c r="G2898" s="34">
        <v>0.166421364227162</v>
      </c>
      <c r="H2898" s="35">
        <v>1.0582741047183799</v>
      </c>
      <c r="I2898" s="34">
        <v>8.8204834731294604E-2</v>
      </c>
      <c r="J2898" s="34">
        <v>2.8258664986718699E-2</v>
      </c>
      <c r="K2898" s="36">
        <f>Inputs!$B$12*(1+$B2898)^4</f>
        <v>150040.18486310574</v>
      </c>
      <c r="L2898" s="36">
        <f t="shared" si="450"/>
        <v>22700.263287170874</v>
      </c>
      <c r="M2898" s="36">
        <f t="shared" si="451"/>
        <v>320568.41036991449</v>
      </c>
      <c r="N2898" s="37">
        <f>M2898/Inputs!$B$6</f>
        <v>488.67135727121109</v>
      </c>
      <c r="O2898" s="38">
        <f>IF(N2898&gt;Inputs!$B$4,1,0)</f>
        <v>1</v>
      </c>
      <c r="P2898" s="34">
        <f t="shared" si="452"/>
        <v>5.9946169744575908E-2</v>
      </c>
      <c r="Q2898" s="36">
        <f>Inputs!$B$12*(1+$B2898)^0*$C2898+Inputs!$B$29*(1+$D2898)^0*Inputs!$B$19+Inputs!$B$30*(1+$E2898)^0*Inputs!$B$20+Inputs!$B$31*(1+$F2898)^0*Inputs!$B$21+Inputs!$B$22*(1+Inputs!$B$23)^0</f>
        <v>14657.504296372063</v>
      </c>
      <c r="R2898" s="36">
        <f>Inputs!$B$12*(1+$B2898)^1*$C2898+Inputs!$B$29*(1+$D2898)^1*Inputs!$B$19+Inputs!$B$30*(1+$E2898)^1*Inputs!$B$20+Inputs!$B$31*(1+$F2898)^1*Inputs!$B$21+Inputs!$B$22*(1+Inputs!$B$23)^1</f>
        <v>16631.153787741729</v>
      </c>
      <c r="S2898" s="36">
        <f>Inputs!$B$12*(1+$B2898)^2*$C2898+Inputs!$B$29*(1+$D2898)^2*Inputs!$B$19+Inputs!$B$30*(1+$E2898)^2*Inputs!$B$20+Inputs!$B$31*(1+$F2898)^2*Inputs!$B$21+Inputs!$B$22*(1+Inputs!$B$23)^2</f>
        <v>19054.264174970333</v>
      </c>
      <c r="T2898" s="36">
        <f>Inputs!$B$12*(1+$B2898)^3*$C2898+Inputs!$B$29*(1+$D2898)^3*Inputs!$B$19+Inputs!$B$30*(1+$E2898)^3*Inputs!$B$20+Inputs!$B$31*(1+$F2898)^3*Inputs!$B$21+Inputs!$B$22*(1+Inputs!$B$23)^3</f>
        <v>22040.506587939191</v>
      </c>
      <c r="U2898" s="36">
        <f>Inputs!$B$12*(1+$B2898)^4*$C2898+Inputs!$B$29*(1+$D2898)^4*Inputs!$B$19+Inputs!$B$30*(1+$E2898)^4*Inputs!$B$20+Inputs!$B$31*(1+$F2898)^4*Inputs!$B$21+Inputs!$B$22*(1+Inputs!$B$23)^4</f>
        <v>25732.746973311852</v>
      </c>
      <c r="V2898" s="35">
        <f>Inputs!$B$13/(Q2898*(1-$G2898))</f>
        <v>1.0361606619592332</v>
      </c>
      <c r="W2898" s="36">
        <f>Inputs!$B$13</f>
        <v>12660</v>
      </c>
      <c r="X2898" s="36">
        <f t="shared" si="453"/>
        <v>14441.325018640793</v>
      </c>
      <c r="Y2898" s="36">
        <f t="shared" si="454"/>
        <v>16633.191979881434</v>
      </c>
      <c r="Z2898" s="36">
        <f t="shared" si="455"/>
        <v>19341.566353553899</v>
      </c>
      <c r="AA2898" s="36">
        <f t="shared" si="456"/>
        <v>22700.263287170874</v>
      </c>
      <c r="AB2898" s="36">
        <f t="shared" si="457"/>
        <v>65404.894406305284</v>
      </c>
      <c r="AC2898" s="36">
        <f t="shared" si="458"/>
        <v>389378.3793354932</v>
      </c>
      <c r="AD2898" s="36">
        <f t="shared" si="459"/>
        <v>255163.51596360921</v>
      </c>
    </row>
    <row r="2899" spans="1:30" ht="14.25" customHeight="1" x14ac:dyDescent="0.25">
      <c r="A2899" s="16">
        <v>2883</v>
      </c>
      <c r="B2899" s="34">
        <v>0.28103047774633599</v>
      </c>
      <c r="C2899" s="34">
        <v>8.2699037697128594E-2</v>
      </c>
      <c r="D2899" s="34">
        <v>3.13402516155609E-2</v>
      </c>
      <c r="E2899" s="34">
        <v>3.41440260745993E-2</v>
      </c>
      <c r="F2899" s="34">
        <v>2.63330546931126E-2</v>
      </c>
      <c r="G2899" s="34">
        <v>0.16257205128371999</v>
      </c>
      <c r="H2899" s="35">
        <v>1.0037514277375299</v>
      </c>
      <c r="I2899" s="34">
        <v>0.10386453850398</v>
      </c>
      <c r="J2899" s="34">
        <v>2.3003173736346801E-2</v>
      </c>
      <c r="K2899" s="36">
        <f>Inputs!$B$12*(1+$B2899)^4</f>
        <v>161580.55669312074</v>
      </c>
      <c r="L2899" s="36">
        <f t="shared" si="450"/>
        <v>18815.810282559876</v>
      </c>
      <c r="M2899" s="36">
        <f t="shared" si="451"/>
        <v>202016.84756807477</v>
      </c>
      <c r="N2899" s="37">
        <f>M2899/Inputs!$B$6</f>
        <v>307.95251153669932</v>
      </c>
      <c r="O2899" s="38">
        <f>IF(N2899&gt;Inputs!$B$4,1,0)</f>
        <v>0</v>
      </c>
      <c r="P2899" s="34">
        <f t="shared" si="452"/>
        <v>8.0861364767633198E-2</v>
      </c>
      <c r="Q2899" s="36">
        <f>Inputs!$B$12*(1+$B2899)^0*$C2899+Inputs!$B$29*(1+$D2899)^0*Inputs!$B$19+Inputs!$B$30*(1+$E2899)^0*Inputs!$B$20+Inputs!$B$31*(1+$F2899)^0*Inputs!$B$21+Inputs!$B$22*(1+Inputs!$B$23)^0</f>
        <v>12983.986289254637</v>
      </c>
      <c r="R2899" s="36">
        <f>Inputs!$B$12*(1+$B2899)^1*$C2899+Inputs!$B$29*(1+$D2899)^1*Inputs!$B$19+Inputs!$B$30*(1+$E2899)^1*Inputs!$B$20+Inputs!$B$31*(1+$F2899)^1*Inputs!$B$21+Inputs!$B$22*(1+Inputs!$B$23)^1</f>
        <v>14617.380010738234</v>
      </c>
      <c r="S2899" s="36">
        <f>Inputs!$B$12*(1+$B2899)^2*$C2899+Inputs!$B$29*(1+$D2899)^2*Inputs!$B$19+Inputs!$B$30*(1+$E2899)^2*Inputs!$B$20+Inputs!$B$31*(1+$F2899)^2*Inputs!$B$21+Inputs!$B$22*(1+Inputs!$B$23)^2</f>
        <v>16649.8847317129</v>
      </c>
      <c r="T2899" s="36">
        <f>Inputs!$B$12*(1+$B2899)^3*$C2899+Inputs!$B$29*(1+$D2899)^3*Inputs!$B$19+Inputs!$B$30*(1+$E2899)^3*Inputs!$B$20+Inputs!$B$31*(1+$F2899)^3*Inputs!$B$21+Inputs!$B$22*(1+Inputs!$B$23)^3</f>
        <v>19191.853835386828</v>
      </c>
      <c r="U2899" s="36">
        <f>Inputs!$B$12*(1+$B2899)^4*$C2899+Inputs!$B$29*(1+$D2899)^4*Inputs!$B$19+Inputs!$B$30*(1+$E2899)^4*Inputs!$B$20+Inputs!$B$31*(1+$F2899)^4*Inputs!$B$21+Inputs!$B$22*(1+Inputs!$B$23)^4</f>
        <v>22384.597944082194</v>
      </c>
      <c r="V2899" s="35">
        <f>Inputs!$B$13/(Q2899*(1-$G2899))</f>
        <v>1.1643356802678031</v>
      </c>
      <c r="W2899" s="36">
        <f>Inputs!$B$13</f>
        <v>12660</v>
      </c>
      <c r="X2899" s="36">
        <f t="shared" si="453"/>
        <v>13761.207979028184</v>
      </c>
      <c r="Y2899" s="36">
        <f t="shared" si="454"/>
        <v>15114.904714781062</v>
      </c>
      <c r="Z2899" s="36">
        <f t="shared" si="455"/>
        <v>16777.306254465788</v>
      </c>
      <c r="AA2899" s="36">
        <f t="shared" si="456"/>
        <v>18815.810282559876</v>
      </c>
      <c r="AB2899" s="36">
        <f t="shared" si="457"/>
        <v>56778.957894370084</v>
      </c>
      <c r="AC2899" s="36">
        <f t="shared" si="458"/>
        <v>238044.87706574664</v>
      </c>
      <c r="AD2899" s="36">
        <f t="shared" si="459"/>
        <v>145237.88967370469</v>
      </c>
    </row>
    <row r="2900" spans="1:30" ht="14.25" customHeight="1" x14ac:dyDescent="0.25">
      <c r="A2900" s="16">
        <v>2884</v>
      </c>
      <c r="B2900" s="34">
        <v>0.26786283634201302</v>
      </c>
      <c r="C2900" s="34">
        <v>0.106986331498013</v>
      </c>
      <c r="D2900" s="34">
        <v>5.0268542657886203E-2</v>
      </c>
      <c r="E2900" s="34">
        <v>2.6952352243215998E-2</v>
      </c>
      <c r="F2900" s="34">
        <v>-3.8484029784070502E-3</v>
      </c>
      <c r="G2900" s="34">
        <v>0.19620348582136601</v>
      </c>
      <c r="H2900" s="35">
        <v>1.07237077650742</v>
      </c>
      <c r="I2900" s="34">
        <v>0.103758752312251</v>
      </c>
      <c r="J2900" s="34">
        <v>2.5772846775567199E-2</v>
      </c>
      <c r="K2900" s="36">
        <f>Inputs!$B$12*(1+$B2900)^4</f>
        <v>155038.77856989167</v>
      </c>
      <c r="L2900" s="36">
        <f t="shared" si="450"/>
        <v>21763.074377899982</v>
      </c>
      <c r="M2900" s="36">
        <f t="shared" si="451"/>
        <v>235810.25922168605</v>
      </c>
      <c r="N2900" s="37">
        <f>M2900/Inputs!$B$6</f>
        <v>359.46685856964336</v>
      </c>
      <c r="O2900" s="38">
        <f>IF(N2900&gt;Inputs!$B$4,1,0)</f>
        <v>0</v>
      </c>
      <c r="P2900" s="34">
        <f t="shared" si="452"/>
        <v>7.7985905536683803E-2</v>
      </c>
      <c r="Q2900" s="36">
        <f>Inputs!$B$12*(1+$B2900)^0*$C2900+Inputs!$B$29*(1+$D2900)^0*Inputs!$B$19+Inputs!$B$30*(1+$E2900)^0*Inputs!$B$20+Inputs!$B$31*(1+$F2900)^0*Inputs!$B$21+Inputs!$B$22*(1+Inputs!$B$23)^0</f>
        <v>14441.223917307703</v>
      </c>
      <c r="R2900" s="36">
        <f>Inputs!$B$12*(1+$B2900)^1*$C2900+Inputs!$B$29*(1+$D2900)^1*Inputs!$B$19+Inputs!$B$30*(1+$E2900)^1*Inputs!$B$20+Inputs!$B$31*(1+$F2900)^1*Inputs!$B$21+Inputs!$B$22*(1+Inputs!$B$23)^1</f>
        <v>16307.801387179323</v>
      </c>
      <c r="S2900" s="36">
        <f>Inputs!$B$12*(1+$B2900)^2*$C2900+Inputs!$B$29*(1+$D2900)^2*Inputs!$B$19+Inputs!$B$30*(1+$E2900)^2*Inputs!$B$20+Inputs!$B$31*(1+$F2900)^2*Inputs!$B$21+Inputs!$B$22*(1+Inputs!$B$23)^2</f>
        <v>18643.114475024835</v>
      </c>
      <c r="T2900" s="36">
        <f>Inputs!$B$12*(1+$B2900)^3*$C2900+Inputs!$B$29*(1+$D2900)^3*Inputs!$B$19+Inputs!$B$30*(1+$E2900)^3*Inputs!$B$20+Inputs!$B$31*(1+$F2900)^3*Inputs!$B$21+Inputs!$B$22*(1+Inputs!$B$23)^3</f>
        <v>21570.941098277122</v>
      </c>
      <c r="U2900" s="36">
        <f>Inputs!$B$12*(1+$B2900)^4*$C2900+Inputs!$B$29*(1+$D2900)^4*Inputs!$B$19+Inputs!$B$30*(1+$E2900)^4*Inputs!$B$20+Inputs!$B$31*(1+$F2900)^4*Inputs!$B$21+Inputs!$B$22*(1+Inputs!$B$23)^4</f>
        <v>25248.126500159357</v>
      </c>
      <c r="V2900" s="35">
        <f>Inputs!$B$13/(Q2900*(1-$G2900))</f>
        <v>1.0906454333475748</v>
      </c>
      <c r="W2900" s="36">
        <f>Inputs!$B$13</f>
        <v>12660</v>
      </c>
      <c r="X2900" s="36">
        <f t="shared" si="453"/>
        <v>14236.461446770682</v>
      </c>
      <c r="Y2900" s="36">
        <f t="shared" si="454"/>
        <v>16206.691422907888</v>
      </c>
      <c r="Z2900" s="36">
        <f t="shared" si="455"/>
        <v>18672.67308551012</v>
      </c>
      <c r="AA2900" s="36">
        <f t="shared" si="456"/>
        <v>21763.074377899982</v>
      </c>
      <c r="AB2900" s="36">
        <f t="shared" si="457"/>
        <v>61073.400583504248</v>
      </c>
      <c r="AC2900" s="36">
        <f t="shared" si="458"/>
        <v>286256.47936736327</v>
      </c>
      <c r="AD2900" s="36">
        <f t="shared" si="459"/>
        <v>174736.85863818179</v>
      </c>
    </row>
    <row r="2901" spans="1:30" ht="14.25" customHeight="1" x14ac:dyDescent="0.25">
      <c r="A2901" s="16">
        <v>2885</v>
      </c>
      <c r="B2901" s="34">
        <v>0.30311302558481701</v>
      </c>
      <c r="C2901" s="34">
        <v>8.0755632120803195E-2</v>
      </c>
      <c r="D2901" s="34">
        <v>3.1162533786105999E-2</v>
      </c>
      <c r="E2901" s="34">
        <v>3.7845502926999397E-2</v>
      </c>
      <c r="F2901" s="34">
        <v>7.6013635521003202E-3</v>
      </c>
      <c r="G2901" s="34">
        <v>0.17436426156806201</v>
      </c>
      <c r="H2901" s="35">
        <v>0.98094055937695901</v>
      </c>
      <c r="I2901" s="34">
        <v>9.5211112857468097E-2</v>
      </c>
      <c r="J2901" s="34">
        <v>2.3101603495080499E-2</v>
      </c>
      <c r="K2901" s="36">
        <f>Inputs!$B$12*(1+$B2901)^4</f>
        <v>173013.34150921949</v>
      </c>
      <c r="L2901" s="36">
        <f t="shared" si="450"/>
        <v>18366.031578539514</v>
      </c>
      <c r="M2901" s="36">
        <f t="shared" si="451"/>
        <v>222687.73553201309</v>
      </c>
      <c r="N2901" s="37">
        <f>M2901/Inputs!$B$6</f>
        <v>339.46301148172728</v>
      </c>
      <c r="O2901" s="38">
        <f>IF(N2901&gt;Inputs!$B$4,1,0)</f>
        <v>0</v>
      </c>
      <c r="P2901" s="34">
        <f t="shared" si="452"/>
        <v>7.2109509362387594E-2</v>
      </c>
      <c r="Q2901" s="36">
        <f>Inputs!$B$12*(1+$B2901)^0*$C2901+Inputs!$B$29*(1+$D2901)^0*Inputs!$B$19+Inputs!$B$30*(1+$E2901)^0*Inputs!$B$20+Inputs!$B$31*(1+$F2901)^0*Inputs!$B$21+Inputs!$B$22*(1+Inputs!$B$23)^0</f>
        <v>12867.381954675115</v>
      </c>
      <c r="R2901" s="36">
        <f>Inputs!$B$12*(1+$B2901)^1*$C2901+Inputs!$B$29*(1+$D2901)^1*Inputs!$B$19+Inputs!$B$30*(1+$E2901)^1*Inputs!$B$20+Inputs!$B$31*(1+$F2901)^1*Inputs!$B$21+Inputs!$B$22*(1+Inputs!$B$23)^1</f>
        <v>14499.174667022387</v>
      </c>
      <c r="S2901" s="36">
        <f>Inputs!$B$12*(1+$B2901)^2*$C2901+Inputs!$B$29*(1+$D2901)^2*Inputs!$B$19+Inputs!$B$30*(1+$E2901)^2*Inputs!$B$20+Inputs!$B$31*(1+$F2901)^2*Inputs!$B$21+Inputs!$B$22*(1+Inputs!$B$23)^2</f>
        <v>16581.134666234168</v>
      </c>
      <c r="T2901" s="36">
        <f>Inputs!$B$12*(1+$B2901)^3*$C2901+Inputs!$B$29*(1+$D2901)^3*Inputs!$B$19+Inputs!$B$30*(1+$E2901)^3*Inputs!$B$20+Inputs!$B$31*(1+$F2901)^3*Inputs!$B$21+Inputs!$B$22*(1+Inputs!$B$23)^3</f>
        <v>19248.37685463325</v>
      </c>
      <c r="U2901" s="36">
        <f>Inputs!$B$12*(1+$B2901)^4*$C2901+Inputs!$B$29*(1+$D2901)^4*Inputs!$B$19+Inputs!$B$30*(1+$E2901)^4*Inputs!$B$20+Inputs!$B$31*(1+$F2901)^4*Inputs!$B$21+Inputs!$B$22*(1+Inputs!$B$23)^4</f>
        <v>22676.924351859718</v>
      </c>
      <c r="V2901" s="35">
        <f>Inputs!$B$13/(Q2901*(1-$G2901))</f>
        <v>1.1916673197130188</v>
      </c>
      <c r="W2901" s="36">
        <f>Inputs!$B$13</f>
        <v>12660</v>
      </c>
      <c r="X2901" s="36">
        <f t="shared" si="453"/>
        <v>13634.83886743853</v>
      </c>
      <c r="Y2901" s="36">
        <f t="shared" si="454"/>
        <v>14871.47634300746</v>
      </c>
      <c r="Z2901" s="36">
        <f t="shared" si="455"/>
        <v>16426.477597070967</v>
      </c>
      <c r="AA2901" s="36">
        <f t="shared" si="456"/>
        <v>18366.031578539514</v>
      </c>
      <c r="AB2901" s="36">
        <f t="shared" si="457"/>
        <v>57319.404911085003</v>
      </c>
      <c r="AC2901" s="36">
        <f t="shared" si="458"/>
        <v>260580.28301668225</v>
      </c>
      <c r="AD2901" s="36">
        <f t="shared" si="459"/>
        <v>165368.33062092809</v>
      </c>
    </row>
    <row r="2902" spans="1:30" ht="14.25" customHeight="1" x14ac:dyDescent="0.25">
      <c r="A2902" s="16">
        <v>2886</v>
      </c>
      <c r="B2902" s="34">
        <v>0.43658527142542197</v>
      </c>
      <c r="C2902" s="34">
        <v>7.5994986061447903E-2</v>
      </c>
      <c r="D2902" s="34">
        <v>3.4148121889477703E-2</v>
      </c>
      <c r="E2902" s="34">
        <v>5.1142051180087203E-2</v>
      </c>
      <c r="F2902" s="34">
        <v>-1.2122974510335499E-3</v>
      </c>
      <c r="G2902" s="34">
        <v>0.1930566366541</v>
      </c>
      <c r="H2902" s="35">
        <v>1.08717432183198</v>
      </c>
      <c r="I2902" s="34">
        <v>0.100393149576743</v>
      </c>
      <c r="J2902" s="34">
        <v>1.7314811353346001E-2</v>
      </c>
      <c r="K2902" s="36">
        <f>Inputs!$B$12*(1+$B2902)^4</f>
        <v>255550.59029476144</v>
      </c>
      <c r="L2902" s="36">
        <f t="shared" si="450"/>
        <v>24704.942545355931</v>
      </c>
      <c r="M2902" s="36">
        <f t="shared" si="451"/>
        <v>252428.08685012642</v>
      </c>
      <c r="N2902" s="37">
        <f>M2902/Inputs!$B$6</f>
        <v>384.79891288129028</v>
      </c>
      <c r="O2902" s="38">
        <f>IF(N2902&gt;Inputs!$B$4,1,0)</f>
        <v>0</v>
      </c>
      <c r="P2902" s="34">
        <f t="shared" si="452"/>
        <v>8.3078338223396997E-2</v>
      </c>
      <c r="Q2902" s="36">
        <f>Inputs!$B$12*(1+$B2902)^0*$C2902+Inputs!$B$29*(1+$D2902)^0*Inputs!$B$19+Inputs!$B$30*(1+$E2902)^0*Inputs!$B$20+Inputs!$B$31*(1+$F2902)^0*Inputs!$B$21+Inputs!$B$22*(1+Inputs!$B$23)^0</f>
        <v>12581.743191113797</v>
      </c>
      <c r="R2902" s="36">
        <f>Inputs!$B$12*(1+$B2902)^1*$C2902+Inputs!$B$29*(1+$D2902)^1*Inputs!$B$19+Inputs!$B$30*(1+$E2902)^1*Inputs!$B$20+Inputs!$B$31*(1+$F2902)^1*Inputs!$B$21+Inputs!$B$22*(1+Inputs!$B$23)^1</f>
        <v>14739.000364567029</v>
      </c>
      <c r="S2902" s="36">
        <f>Inputs!$B$12*(1+$B2902)^2*$C2902+Inputs!$B$29*(1+$D2902)^2*Inputs!$B$19+Inputs!$B$30*(1+$E2902)^2*Inputs!$B$20+Inputs!$B$31*(1+$F2902)^2*Inputs!$B$21+Inputs!$B$22*(1+Inputs!$B$23)^2</f>
        <v>17773.71584434262</v>
      </c>
      <c r="T2902" s="36">
        <f>Inputs!$B$12*(1+$B2902)^3*$C2902+Inputs!$B$29*(1+$D2902)^3*Inputs!$B$19+Inputs!$B$30*(1+$E2902)^3*Inputs!$B$20+Inputs!$B$31*(1+$F2902)^3*Inputs!$B$21+Inputs!$B$22*(1+Inputs!$B$23)^3</f>
        <v>22065.734945371216</v>
      </c>
      <c r="U2902" s="36">
        <f>Inputs!$B$12*(1+$B2902)^4*$C2902+Inputs!$B$29*(1+$D2902)^4*Inputs!$B$19+Inputs!$B$30*(1+$E2902)^4*Inputs!$B$20+Inputs!$B$31*(1+$F2902)^4*Inputs!$B$21+Inputs!$B$22*(1+Inputs!$B$23)^4</f>
        <v>28160.58081521709</v>
      </c>
      <c r="V2902" s="35">
        <f>Inputs!$B$13/(Q2902*(1-$G2902))</f>
        <v>1.2469522842049046</v>
      </c>
      <c r="W2902" s="36">
        <f>Inputs!$B$13</f>
        <v>12660</v>
      </c>
      <c r="X2902" s="36">
        <f t="shared" si="453"/>
        <v>14355.593695154679</v>
      </c>
      <c r="Y2902" s="36">
        <f t="shared" si="454"/>
        <v>16738.467759775314</v>
      </c>
      <c r="Z2902" s="36">
        <f t="shared" si="455"/>
        <v>20069.250314787008</v>
      </c>
      <c r="AA2902" s="36">
        <f t="shared" si="456"/>
        <v>24704.942545355931</v>
      </c>
      <c r="AB2902" s="36">
        <f t="shared" si="457"/>
        <v>64923.444580196869</v>
      </c>
      <c r="AC2902" s="36">
        <f t="shared" si="458"/>
        <v>302518.13532237941</v>
      </c>
      <c r="AD2902" s="36">
        <f t="shared" si="459"/>
        <v>187504.64226992955</v>
      </c>
    </row>
    <row r="2903" spans="1:30" ht="14.25" customHeight="1" x14ac:dyDescent="0.25">
      <c r="A2903" s="16">
        <v>2887</v>
      </c>
      <c r="B2903" s="34">
        <v>0.30774394616769501</v>
      </c>
      <c r="C2903" s="34">
        <v>9.5896699749923195E-2</v>
      </c>
      <c r="D2903" s="34">
        <v>1.82228189381579E-2</v>
      </c>
      <c r="E2903" s="34">
        <v>5.0634974336752403E-2</v>
      </c>
      <c r="F2903" s="34">
        <v>3.2168470210070799E-2</v>
      </c>
      <c r="G2903" s="34">
        <v>0.20283447146724901</v>
      </c>
      <c r="H2903" s="35">
        <v>1.0205434864204901</v>
      </c>
      <c r="I2903" s="34">
        <v>0.10239363278399601</v>
      </c>
      <c r="J2903" s="34">
        <v>2.5942284244177001E-2</v>
      </c>
      <c r="K2903" s="36">
        <f>Inputs!$B$12*(1+$B2903)^4</f>
        <v>175485.8580005781</v>
      </c>
      <c r="L2903" s="36">
        <f t="shared" si="450"/>
        <v>21124.99684634354</v>
      </c>
      <c r="M2903" s="36">
        <f t="shared" si="451"/>
        <v>234437.2132893079</v>
      </c>
      <c r="N2903" s="37">
        <f>M2903/Inputs!$B$6</f>
        <v>357.37380074589618</v>
      </c>
      <c r="O2903" s="38">
        <f>IF(N2903&gt;Inputs!$B$4,1,0)</f>
        <v>0</v>
      </c>
      <c r="P2903" s="34">
        <f t="shared" si="452"/>
        <v>7.6451348539818997E-2</v>
      </c>
      <c r="Q2903" s="36">
        <f>Inputs!$B$12*(1+$B2903)^0*$C2903+Inputs!$B$29*(1+$D2903)^0*Inputs!$B$19+Inputs!$B$30*(1+$E2903)^0*Inputs!$B$20+Inputs!$B$31*(1+$F2903)^0*Inputs!$B$21+Inputs!$B$22*(1+Inputs!$B$23)^0</f>
        <v>13775.846012422313</v>
      </c>
      <c r="R2903" s="36">
        <f>Inputs!$B$12*(1+$B2903)^1*$C2903+Inputs!$B$29*(1+$D2903)^1*Inputs!$B$19+Inputs!$B$30*(1+$E2903)^1*Inputs!$B$20+Inputs!$B$31*(1+$F2903)^1*Inputs!$B$21+Inputs!$B$22*(1+Inputs!$B$23)^1</f>
        <v>15809.940671560114</v>
      </c>
      <c r="S2903" s="36">
        <f>Inputs!$B$12*(1+$B2903)^2*$C2903+Inputs!$B$29*(1+$D2903)^2*Inputs!$B$19+Inputs!$B$30*(1+$E2903)^2*Inputs!$B$20+Inputs!$B$31*(1+$F2903)^2*Inputs!$B$21+Inputs!$B$22*(1+Inputs!$B$23)^2</f>
        <v>18399.08848173578</v>
      </c>
      <c r="T2903" s="36">
        <f>Inputs!$B$12*(1+$B2903)^3*$C2903+Inputs!$B$29*(1+$D2903)^3*Inputs!$B$19+Inputs!$B$30*(1+$E2903)^3*Inputs!$B$20+Inputs!$B$31*(1+$F2903)^3*Inputs!$B$21+Inputs!$B$22*(1+Inputs!$B$23)^3</f>
        <v>21711.419723148931</v>
      </c>
      <c r="U2903" s="36">
        <f>Inputs!$B$12*(1+$B2903)^4*$C2903+Inputs!$B$29*(1+$D2903)^4*Inputs!$B$19+Inputs!$B$30*(1+$E2903)^4*Inputs!$B$20+Inputs!$B$31*(1+$F2903)^4*Inputs!$B$21+Inputs!$B$22*(1+Inputs!$B$23)^4</f>
        <v>25966.692030585851</v>
      </c>
      <c r="V2903" s="35">
        <f>Inputs!$B$13/(Q2903*(1-$G2903))</f>
        <v>1.1528343696359957</v>
      </c>
      <c r="W2903" s="36">
        <f>Inputs!$B$13</f>
        <v>12660</v>
      </c>
      <c r="X2903" s="36">
        <f t="shared" si="453"/>
        <v>14112.512503828333</v>
      </c>
      <c r="Y2903" s="36">
        <f t="shared" si="454"/>
        <v>15938.595925590715</v>
      </c>
      <c r="Z2903" s="36">
        <f t="shared" si="455"/>
        <v>18235.562999185662</v>
      </c>
      <c r="AA2903" s="36">
        <f t="shared" si="456"/>
        <v>21124.99684634354</v>
      </c>
      <c r="AB2903" s="36">
        <f t="shared" si="457"/>
        <v>60316.294088554307</v>
      </c>
      <c r="AC2903" s="36">
        <f t="shared" si="458"/>
        <v>283487.8381236209</v>
      </c>
      <c r="AD2903" s="36">
        <f t="shared" si="459"/>
        <v>174120.91920075359</v>
      </c>
    </row>
    <row r="2904" spans="1:30" ht="14.25" customHeight="1" x14ac:dyDescent="0.25">
      <c r="A2904" s="16">
        <v>2888</v>
      </c>
      <c r="B2904" s="34">
        <v>0.52497492196860895</v>
      </c>
      <c r="C2904" s="34">
        <v>6.11676485198357E-2</v>
      </c>
      <c r="D2904" s="34">
        <v>3.12431892787235E-2</v>
      </c>
      <c r="E2904" s="34">
        <v>3.5848588001364402E-2</v>
      </c>
      <c r="F2904" s="34">
        <v>7.3414144370692498E-3</v>
      </c>
      <c r="G2904" s="34">
        <v>0.18527800314002801</v>
      </c>
      <c r="H2904" s="35">
        <v>1.0502975535630801</v>
      </c>
      <c r="I2904" s="34">
        <v>9.2982641277159495E-2</v>
      </c>
      <c r="J2904" s="34">
        <v>2.7538364198852101E-2</v>
      </c>
      <c r="K2904" s="36">
        <f>Inputs!$B$12*(1+$B2904)^4</f>
        <v>324490.55307661946</v>
      </c>
      <c r="L2904" s="36">
        <f t="shared" si="450"/>
        <v>24410.96623109786</v>
      </c>
      <c r="M2904" s="36">
        <f t="shared" si="451"/>
        <v>311076.47525165451</v>
      </c>
      <c r="N2904" s="37">
        <f>M2904/Inputs!$B$6</f>
        <v>474.20194398118065</v>
      </c>
      <c r="O2904" s="38">
        <f>IF(N2904&gt;Inputs!$B$4,1,0)</f>
        <v>1</v>
      </c>
      <c r="P2904" s="34">
        <f t="shared" si="452"/>
        <v>6.5444277078307397E-2</v>
      </c>
      <c r="Q2904" s="36">
        <f>Inputs!$B$12*(1+$B2904)^0*$C2904+Inputs!$B$29*(1+$D2904)^0*Inputs!$B$19+Inputs!$B$30*(1+$E2904)^0*Inputs!$B$20+Inputs!$B$31*(1+$F2904)^0*Inputs!$B$21+Inputs!$B$22*(1+Inputs!$B$23)^0</f>
        <v>11692.102938617063</v>
      </c>
      <c r="R2904" s="36">
        <f>Inputs!$B$12*(1+$B2904)^1*$C2904+Inputs!$B$29*(1+$D2904)^1*Inputs!$B$19+Inputs!$B$30*(1+$E2904)^1*Inputs!$B$20+Inputs!$B$31*(1+$F2904)^1*Inputs!$B$21+Inputs!$B$22*(1+Inputs!$B$23)^1</f>
        <v>13775.979563709097</v>
      </c>
      <c r="S2904" s="36">
        <f>Inputs!$B$12*(1+$B2904)^2*$C2904+Inputs!$B$29*(1+$D2904)^2*Inputs!$B$19+Inputs!$B$30*(1+$E2904)^2*Inputs!$B$20+Inputs!$B$31*(1+$F2904)^2*Inputs!$B$21+Inputs!$B$22*(1+Inputs!$B$23)^2</f>
        <v>16875.938914741717</v>
      </c>
      <c r="T2904" s="36">
        <f>Inputs!$B$12*(1+$B2904)^3*$C2904+Inputs!$B$29*(1+$D2904)^3*Inputs!$B$19+Inputs!$B$30*(1+$E2904)^3*Inputs!$B$20+Inputs!$B$31*(1+$F2904)^3*Inputs!$B$21+Inputs!$B$22*(1+Inputs!$B$23)^3</f>
        <v>21523.129826005745</v>
      </c>
      <c r="U2904" s="36">
        <f>Inputs!$B$12*(1+$B2904)^4*$C2904+Inputs!$B$29*(1+$D2904)^4*Inputs!$B$19+Inputs!$B$30*(1+$E2904)^4*Inputs!$B$20+Inputs!$B$31*(1+$F2904)^4*Inputs!$B$21+Inputs!$B$22*(1+Inputs!$B$23)^4</f>
        <v>28527.464523705712</v>
      </c>
      <c r="V2904" s="35">
        <f>Inputs!$B$13/(Q2904*(1-$G2904))</f>
        <v>1.3290203573280268</v>
      </c>
      <c r="W2904" s="36">
        <f>Inputs!$B$13</f>
        <v>12660</v>
      </c>
      <c r="X2904" s="36">
        <f t="shared" si="453"/>
        <v>14134.316481010468</v>
      </c>
      <c r="Y2904" s="36">
        <f t="shared" si="454"/>
        <v>16356.857305963184</v>
      </c>
      <c r="Z2904" s="36">
        <f t="shared" si="455"/>
        <v>19639.230072528047</v>
      </c>
      <c r="AA2904" s="36">
        <f t="shared" si="456"/>
        <v>24410.96623109786</v>
      </c>
      <c r="AB2904" s="36">
        <f t="shared" si="457"/>
        <v>65353.922657676943</v>
      </c>
      <c r="AC2904" s="36">
        <f t="shared" si="458"/>
        <v>383275.74891846365</v>
      </c>
      <c r="AD2904" s="36">
        <f t="shared" si="459"/>
        <v>245722.55259397757</v>
      </c>
    </row>
    <row r="2905" spans="1:30" ht="14.25" customHeight="1" x14ac:dyDescent="0.25">
      <c r="A2905" s="16">
        <v>2889</v>
      </c>
      <c r="B2905" s="34">
        <v>0.32412044756196701</v>
      </c>
      <c r="C2905" s="34">
        <v>7.9112430437673506E-2</v>
      </c>
      <c r="D2905" s="34">
        <v>2.6335234721680201E-2</v>
      </c>
      <c r="E2905" s="34">
        <v>4.2904806749728998E-2</v>
      </c>
      <c r="F2905" s="34">
        <v>-5.6456767304180399E-3</v>
      </c>
      <c r="G2905" s="34">
        <v>0.167869705410637</v>
      </c>
      <c r="H2905" s="35">
        <v>0.98533552807158098</v>
      </c>
      <c r="I2905" s="34">
        <v>9.8616526133994797E-2</v>
      </c>
      <c r="J2905" s="34">
        <v>2.31712882235562E-2</v>
      </c>
      <c r="K2905" s="36">
        <f>Inputs!$B$12*(1+$B2905)^4</f>
        <v>184442.59293240416</v>
      </c>
      <c r="L2905" s="36">
        <f t="shared" si="450"/>
        <v>18895.096239186689</v>
      </c>
      <c r="M2905" s="36">
        <f t="shared" si="451"/>
        <v>217538.7129199371</v>
      </c>
      <c r="N2905" s="37">
        <f>M2905/Inputs!$B$6</f>
        <v>331.61389164624558</v>
      </c>
      <c r="O2905" s="38">
        <f>IF(N2905&gt;Inputs!$B$4,1,0)</f>
        <v>0</v>
      </c>
      <c r="P2905" s="34">
        <f t="shared" si="452"/>
        <v>7.5445237910438598E-2</v>
      </c>
      <c r="Q2905" s="36">
        <f>Inputs!$B$12*(1+$B2905)^0*$C2905+Inputs!$B$29*(1+$D2905)^0*Inputs!$B$19+Inputs!$B$30*(1+$E2905)^0*Inputs!$B$20+Inputs!$B$31*(1+$F2905)^0*Inputs!$B$21+Inputs!$B$22*(1+Inputs!$B$23)^0</f>
        <v>12768.789853687333</v>
      </c>
      <c r="R2905" s="36">
        <f>Inputs!$B$12*(1+$B2905)^1*$C2905+Inputs!$B$29*(1+$D2905)^1*Inputs!$B$19+Inputs!$B$30*(1+$E2905)^1*Inputs!$B$20+Inputs!$B$31*(1+$F2905)^1*Inputs!$B$21+Inputs!$B$22*(1+Inputs!$B$23)^1</f>
        <v>14407.408130064072</v>
      </c>
      <c r="S2905" s="36">
        <f>Inputs!$B$12*(1+$B2905)^2*$C2905+Inputs!$B$29*(1+$D2905)^2*Inputs!$B$19+Inputs!$B$30*(1+$E2905)^2*Inputs!$B$20+Inputs!$B$31*(1+$F2905)^2*Inputs!$B$21+Inputs!$B$22*(1+Inputs!$B$23)^2</f>
        <v>16549.674101443252</v>
      </c>
      <c r="T2905" s="36">
        <f>Inputs!$B$12*(1+$B2905)^3*$C2905+Inputs!$B$29*(1+$D2905)^3*Inputs!$B$19+Inputs!$B$30*(1+$E2905)^3*Inputs!$B$20+Inputs!$B$31*(1+$F2905)^3*Inputs!$B$21+Inputs!$B$22*(1+Inputs!$B$23)^3</f>
        <v>19357.410876355032</v>
      </c>
      <c r="U2905" s="36">
        <f>Inputs!$B$12*(1+$B2905)^4*$C2905+Inputs!$B$29*(1+$D2905)^4*Inputs!$B$19+Inputs!$B$30*(1+$E2905)^4*Inputs!$B$20+Inputs!$B$31*(1+$F2905)^4*Inputs!$B$21+Inputs!$B$22*(1+Inputs!$B$23)^4</f>
        <v>23044.836577192105</v>
      </c>
      <c r="V2905" s="35">
        <f>Inputs!$B$13/(Q2905*(1-$G2905))</f>
        <v>1.1914961213632422</v>
      </c>
      <c r="W2905" s="36">
        <f>Inputs!$B$13</f>
        <v>12660</v>
      </c>
      <c r="X2905" s="36">
        <f t="shared" si="453"/>
        <v>13666.75064734574</v>
      </c>
      <c r="Y2905" s="36">
        <f t="shared" si="454"/>
        <v>14989.102405641968</v>
      </c>
      <c r="Z2905" s="36">
        <f t="shared" si="455"/>
        <v>16701.87728086963</v>
      </c>
      <c r="AA2905" s="36">
        <f t="shared" si="456"/>
        <v>18895.096239186689</v>
      </c>
      <c r="AB2905" s="36">
        <f t="shared" si="457"/>
        <v>57422.620735006356</v>
      </c>
      <c r="AC2905" s="36">
        <f t="shared" si="458"/>
        <v>256251.03049057804</v>
      </c>
      <c r="AD2905" s="36">
        <f t="shared" si="459"/>
        <v>160116.09218493075</v>
      </c>
    </row>
    <row r="2906" spans="1:30" ht="14.25" customHeight="1" x14ac:dyDescent="0.25">
      <c r="A2906" s="16">
        <v>2890</v>
      </c>
      <c r="B2906" s="34">
        <v>0.446605875045269</v>
      </c>
      <c r="C2906" s="34">
        <v>5.8343315421974698E-2</v>
      </c>
      <c r="D2906" s="34">
        <v>4.88907073066134E-2</v>
      </c>
      <c r="E2906" s="34">
        <v>3.1335892214383203E-2</v>
      </c>
      <c r="F2906" s="34">
        <v>1.9758112303809701E-2</v>
      </c>
      <c r="G2906" s="34">
        <v>0.19073413021712399</v>
      </c>
      <c r="H2906" s="35">
        <v>1.0073892790903201</v>
      </c>
      <c r="I2906" s="34">
        <v>0.10007181893353601</v>
      </c>
      <c r="J2906" s="34">
        <v>2.1947976241997E-2</v>
      </c>
      <c r="K2906" s="36">
        <f>Inputs!$B$12*(1+$B2906)^4</f>
        <v>262755.70154706138</v>
      </c>
      <c r="L2906" s="36">
        <f t="shared" si="450"/>
        <v>19936.459834963018</v>
      </c>
      <c r="M2906" s="36">
        <f t="shared" si="451"/>
        <v>220267.21802085493</v>
      </c>
      <c r="N2906" s="37">
        <f>M2906/Inputs!$B$6</f>
        <v>335.77319820252274</v>
      </c>
      <c r="O2906" s="38">
        <f>IF(N2906&gt;Inputs!$B$4,1,0)</f>
        <v>0</v>
      </c>
      <c r="P2906" s="34">
        <f t="shared" si="452"/>
        <v>7.8123842691539006E-2</v>
      </c>
      <c r="Q2906" s="36">
        <f>Inputs!$B$12*(1+$B2906)^0*$C2906+Inputs!$B$29*(1+$D2906)^0*Inputs!$B$19+Inputs!$B$30*(1+$E2906)^0*Inputs!$B$20+Inputs!$B$31*(1+$F2906)^0*Inputs!$B$21+Inputs!$B$22*(1+Inputs!$B$23)^0</f>
        <v>11522.642952745402</v>
      </c>
      <c r="R2906" s="36">
        <f>Inputs!$B$12*(1+$B2906)^1*$C2906+Inputs!$B$29*(1+$D2906)^1*Inputs!$B$19+Inputs!$B$30*(1+$E2906)^1*Inputs!$B$20+Inputs!$B$31*(1+$F2906)^1*Inputs!$B$21+Inputs!$B$22*(1+Inputs!$B$23)^1</f>
        <v>13346.141899358752</v>
      </c>
      <c r="S2906" s="36">
        <f>Inputs!$B$12*(1+$B2906)^2*$C2906+Inputs!$B$29*(1+$D2906)^2*Inputs!$B$19+Inputs!$B$30*(1+$E2906)^2*Inputs!$B$20+Inputs!$B$31*(1+$F2906)^2*Inputs!$B$21+Inputs!$B$22*(1+Inputs!$B$23)^2</f>
        <v>15877.901025674357</v>
      </c>
      <c r="T2906" s="36">
        <f>Inputs!$B$12*(1+$B2906)^3*$C2906+Inputs!$B$29*(1+$D2906)^3*Inputs!$B$19+Inputs!$B$30*(1+$E2906)^3*Inputs!$B$20+Inputs!$B$31*(1+$F2906)^3*Inputs!$B$21+Inputs!$B$22*(1+Inputs!$B$23)^3</f>
        <v>19430.184182554069</v>
      </c>
      <c r="U2906" s="36">
        <f>Inputs!$B$12*(1+$B2906)^4*$C2906+Inputs!$B$29*(1+$D2906)^4*Inputs!$B$19+Inputs!$B$30*(1+$E2906)^4*Inputs!$B$20+Inputs!$B$31*(1+$F2906)^4*Inputs!$B$21+Inputs!$B$22*(1+Inputs!$B$23)^4</f>
        <v>24454.539704404728</v>
      </c>
      <c r="V2906" s="35">
        <f>Inputs!$B$13/(Q2906*(1-$G2906))</f>
        <v>1.3576579785345155</v>
      </c>
      <c r="W2906" s="36">
        <f>Inputs!$B$13</f>
        <v>12660</v>
      </c>
      <c r="X2906" s="36">
        <f t="shared" si="453"/>
        <v>13717.713690265597</v>
      </c>
      <c r="Y2906" s="36">
        <f t="shared" si="454"/>
        <v>15194.770418512222</v>
      </c>
      <c r="Z2906" s="36">
        <f t="shared" si="455"/>
        <v>17217.297742156581</v>
      </c>
      <c r="AA2906" s="36">
        <f t="shared" si="456"/>
        <v>19936.459834963018</v>
      </c>
      <c r="AB2906" s="36">
        <f t="shared" si="457"/>
        <v>58389.140978241732</v>
      </c>
      <c r="AC2906" s="36">
        <f t="shared" si="458"/>
        <v>260791.38045237074</v>
      </c>
      <c r="AD2906" s="36">
        <f t="shared" si="459"/>
        <v>161878.07704261321</v>
      </c>
    </row>
    <row r="2907" spans="1:30" ht="14.25" customHeight="1" x14ac:dyDescent="0.25">
      <c r="A2907" s="16">
        <v>2891</v>
      </c>
      <c r="B2907" s="34">
        <v>0.287442222824911</v>
      </c>
      <c r="C2907" s="34">
        <v>5.8066484623780897E-2</v>
      </c>
      <c r="D2907" s="34">
        <v>4.9093955272750102E-2</v>
      </c>
      <c r="E2907" s="34">
        <v>4.2694971007855402E-2</v>
      </c>
      <c r="F2907" s="34">
        <v>1.9205199550803399E-2</v>
      </c>
      <c r="G2907" s="34">
        <v>0.16310946352688199</v>
      </c>
      <c r="H2907" s="35">
        <v>1.0423359730233199</v>
      </c>
      <c r="I2907" s="34">
        <v>9.4453732580507599E-2</v>
      </c>
      <c r="J2907" s="34">
        <v>2.2269510933561699E-2</v>
      </c>
      <c r="K2907" s="36">
        <f>Inputs!$B$12*(1+$B2907)^4</f>
        <v>164839.86220100039</v>
      </c>
      <c r="L2907" s="36">
        <f t="shared" si="450"/>
        <v>16413.503075691504</v>
      </c>
      <c r="M2907" s="36">
        <f t="shared" si="451"/>
        <v>202602.41286883623</v>
      </c>
      <c r="N2907" s="37">
        <f>M2907/Inputs!$B$6</f>
        <v>308.84514156834791</v>
      </c>
      <c r="O2907" s="38">
        <f>IF(N2907&gt;Inputs!$B$4,1,0)</f>
        <v>0</v>
      </c>
      <c r="P2907" s="34">
        <f t="shared" si="452"/>
        <v>7.2184221646945906E-2</v>
      </c>
      <c r="Q2907" s="36">
        <f>Inputs!$B$12*(1+$B2907)^0*$C2907+Inputs!$B$29*(1+$D2907)^0*Inputs!$B$19+Inputs!$B$30*(1+$E2907)^0*Inputs!$B$20+Inputs!$B$31*(1+$F2907)^0*Inputs!$B$21+Inputs!$B$22*(1+Inputs!$B$23)^0</f>
        <v>11506.033104853774</v>
      </c>
      <c r="R2907" s="36">
        <f>Inputs!$B$12*(1+$B2907)^1*$C2907+Inputs!$B$29*(1+$D2907)^1*Inputs!$B$19+Inputs!$B$30*(1+$E2907)^1*Inputs!$B$20+Inputs!$B$31*(1+$F2907)^1*Inputs!$B$21+Inputs!$B$22*(1+Inputs!$B$23)^1</f>
        <v>12794.279608516837</v>
      </c>
      <c r="S2907" s="36">
        <f>Inputs!$B$12*(1+$B2907)^2*$C2907+Inputs!$B$29*(1+$D2907)^2*Inputs!$B$19+Inputs!$B$30*(1+$E2907)^2*Inputs!$B$20+Inputs!$B$31*(1+$F2907)^2*Inputs!$B$21+Inputs!$B$22*(1+Inputs!$B$23)^2</f>
        <v>14382.505194049219</v>
      </c>
      <c r="T2907" s="36">
        <f>Inputs!$B$12*(1+$B2907)^3*$C2907+Inputs!$B$29*(1+$D2907)^3*Inputs!$B$19+Inputs!$B$30*(1+$E2907)^3*Inputs!$B$20+Inputs!$B$31*(1+$F2907)^3*Inputs!$B$21+Inputs!$B$22*(1+Inputs!$B$23)^3</f>
        <v>16354.0079064318</v>
      </c>
      <c r="U2907" s="36">
        <f>Inputs!$B$12*(1+$B2907)^4*$C2907+Inputs!$B$29*(1+$D2907)^4*Inputs!$B$19+Inputs!$B$30*(1+$E2907)^4*Inputs!$B$20+Inputs!$B$31*(1+$F2907)^4*Inputs!$B$21+Inputs!$B$22*(1+Inputs!$B$23)^4</f>
        <v>18815.89572522146</v>
      </c>
      <c r="V2907" s="35">
        <f>Inputs!$B$13/(Q2907*(1-$G2907))</f>
        <v>1.3147386477769238</v>
      </c>
      <c r="W2907" s="36">
        <f>Inputs!$B$13</f>
        <v>12660</v>
      </c>
      <c r="X2907" s="36">
        <f t="shared" si="453"/>
        <v>13348.265865242367</v>
      </c>
      <c r="Y2907" s="36">
        <f t="shared" si="454"/>
        <v>14185.561551434008</v>
      </c>
      <c r="Z2907" s="36">
        <f t="shared" si="455"/>
        <v>15198.007142929318</v>
      </c>
      <c r="AA2907" s="36">
        <f t="shared" si="456"/>
        <v>16413.503075691504</v>
      </c>
      <c r="AB2907" s="36">
        <f t="shared" si="457"/>
        <v>54576.626291279092</v>
      </c>
      <c r="AC2907" s="36">
        <f t="shared" si="458"/>
        <v>232447.24926120447</v>
      </c>
      <c r="AD2907" s="36">
        <f t="shared" si="459"/>
        <v>148025.78657755713</v>
      </c>
    </row>
    <row r="2908" spans="1:30" ht="14.25" customHeight="1" x14ac:dyDescent="0.25">
      <c r="A2908" s="16">
        <v>2892</v>
      </c>
      <c r="B2908" s="34">
        <v>0.203154940783907</v>
      </c>
      <c r="C2908" s="34">
        <v>8.0067518646584804E-2</v>
      </c>
      <c r="D2908" s="34">
        <v>1.8902314739312601E-2</v>
      </c>
      <c r="E2908" s="34">
        <v>4.2962576404997101E-2</v>
      </c>
      <c r="F2908" s="34">
        <v>2.4982745342782301E-3</v>
      </c>
      <c r="G2908" s="34">
        <v>0.20295511373769601</v>
      </c>
      <c r="H2908" s="35">
        <v>1.04359024344077</v>
      </c>
      <c r="I2908" s="34">
        <v>0.105499782965417</v>
      </c>
      <c r="J2908" s="34">
        <v>2.3355789969213E-2</v>
      </c>
      <c r="K2908" s="36">
        <f>Inputs!$B$12*(1+$B2908)^4</f>
        <v>125729.58606482226</v>
      </c>
      <c r="L2908" s="36">
        <f t="shared" si="450"/>
        <v>15439.722601435324</v>
      </c>
      <c r="M2908" s="36">
        <f t="shared" si="451"/>
        <v>168082.04345879683</v>
      </c>
      <c r="N2908" s="37">
        <f>M2908/Inputs!$B$6</f>
        <v>256.22262722377565</v>
      </c>
      <c r="O2908" s="38">
        <f>IF(N2908&gt;Inputs!$B$4,1,0)</f>
        <v>0</v>
      </c>
      <c r="P2908" s="34">
        <f t="shared" si="452"/>
        <v>8.2143992996203993E-2</v>
      </c>
      <c r="Q2908" s="36">
        <f>Inputs!$B$12*(1+$B2908)^0*$C2908+Inputs!$B$29*(1+$D2908)^0*Inputs!$B$19+Inputs!$B$30*(1+$E2908)^0*Inputs!$B$20+Inputs!$B$31*(1+$F2908)^0*Inputs!$B$21+Inputs!$B$22*(1+Inputs!$B$23)^0</f>
        <v>12826.095146222011</v>
      </c>
      <c r="R2908" s="36">
        <f>Inputs!$B$12*(1+$B2908)^1*$C2908+Inputs!$B$29*(1+$D2908)^1*Inputs!$B$19+Inputs!$B$30*(1+$E2908)^1*Inputs!$B$20+Inputs!$B$31*(1+$F2908)^1*Inputs!$B$21+Inputs!$B$22*(1+Inputs!$B$23)^1</f>
        <v>13914.540978813755</v>
      </c>
      <c r="S2908" s="36">
        <f>Inputs!$B$12*(1+$B2908)^2*$C2908+Inputs!$B$29*(1+$D2908)^2*Inputs!$B$19+Inputs!$B$30*(1+$E2908)^2*Inputs!$B$20+Inputs!$B$31*(1+$F2908)^2*Inputs!$B$21+Inputs!$B$22*(1+Inputs!$B$23)^2</f>
        <v>15205.029585213582</v>
      </c>
      <c r="T2908" s="36">
        <f>Inputs!$B$12*(1+$B2908)^3*$C2908+Inputs!$B$29*(1+$D2908)^3*Inputs!$B$19+Inputs!$B$30*(1+$E2908)^3*Inputs!$B$20+Inputs!$B$31*(1+$F2908)^3*Inputs!$B$21+Inputs!$B$22*(1+Inputs!$B$23)^3</f>
        <v>16738.000311871823</v>
      </c>
      <c r="U2908" s="36">
        <f>Inputs!$B$12*(1+$B2908)^4*$C2908+Inputs!$B$29*(1+$D2908)^4*Inputs!$B$19+Inputs!$B$30*(1+$E2908)^4*Inputs!$B$20+Inputs!$B$31*(1+$F2908)^4*Inputs!$B$21+Inputs!$B$22*(1+Inputs!$B$23)^4</f>
        <v>18562.08270309717</v>
      </c>
      <c r="V2908" s="35">
        <f>Inputs!$B$13/(Q2908*(1-$G2908))</f>
        <v>1.2383872404426561</v>
      </c>
      <c r="W2908" s="36">
        <f>Inputs!$B$13</f>
        <v>12660</v>
      </c>
      <c r="X2908" s="36">
        <f t="shared" si="453"/>
        <v>13194.251002934889</v>
      </c>
      <c r="Y2908" s="36">
        <f t="shared" si="454"/>
        <v>13827.746480694779</v>
      </c>
      <c r="Z2908" s="36">
        <f t="shared" si="455"/>
        <v>14572.165913795476</v>
      </c>
      <c r="AA2908" s="36">
        <f t="shared" si="456"/>
        <v>15439.722601435324</v>
      </c>
      <c r="AB2908" s="36">
        <f t="shared" si="457"/>
        <v>51589.795451215796</v>
      </c>
      <c r="AC2908" s="36">
        <f t="shared" si="458"/>
        <v>192349.1778690076</v>
      </c>
      <c r="AD2908" s="36">
        <f t="shared" si="459"/>
        <v>116492.24800758103</v>
      </c>
    </row>
    <row r="2909" spans="1:30" ht="14.25" customHeight="1" x14ac:dyDescent="0.25">
      <c r="A2909" s="16">
        <v>2893</v>
      </c>
      <c r="B2909" s="34">
        <v>0.30759702971581399</v>
      </c>
      <c r="C2909" s="34">
        <v>0.105379776240746</v>
      </c>
      <c r="D2909" s="34">
        <v>3.3851110063504802E-2</v>
      </c>
      <c r="E2909" s="34">
        <v>3.5153992957950901E-2</v>
      </c>
      <c r="F2909" s="34">
        <v>5.9821070533600104E-3</v>
      </c>
      <c r="G2909" s="34">
        <v>0.199115713634679</v>
      </c>
      <c r="H2909" s="35">
        <v>1.19683780785383</v>
      </c>
      <c r="I2909" s="34">
        <v>0.10649033158072201</v>
      </c>
      <c r="J2909" s="34">
        <v>2.46701545704851E-2</v>
      </c>
      <c r="K2909" s="36">
        <f>Inputs!$B$12*(1+$B2909)^4</f>
        <v>175407.0125495359</v>
      </c>
      <c r="L2909" s="36">
        <f t="shared" si="450"/>
        <v>26041.879392324128</v>
      </c>
      <c r="M2909" s="36">
        <f t="shared" si="451"/>
        <v>263097.95655073447</v>
      </c>
      <c r="N2909" s="37">
        <f>M2909/Inputs!$B$6</f>
        <v>401.06395815660744</v>
      </c>
      <c r="O2909" s="38">
        <f>IF(N2909&gt;Inputs!$B$4,1,0)</f>
        <v>1</v>
      </c>
      <c r="P2909" s="34">
        <f t="shared" si="452"/>
        <v>8.1820177010236902E-2</v>
      </c>
      <c r="Q2909" s="36">
        <f>Inputs!$B$12*(1+$B2909)^0*$C2909+Inputs!$B$29*(1+$D2909)^0*Inputs!$B$19+Inputs!$B$30*(1+$E2909)^0*Inputs!$B$20+Inputs!$B$31*(1+$F2909)^0*Inputs!$B$21+Inputs!$B$22*(1+Inputs!$B$23)^0</f>
        <v>14344.830601871683</v>
      </c>
      <c r="R2909" s="36">
        <f>Inputs!$B$12*(1+$B2909)^1*$C2909+Inputs!$B$29*(1+$D2909)^1*Inputs!$B$19+Inputs!$B$30*(1+$E2909)^1*Inputs!$B$20+Inputs!$B$31*(1+$F2909)^1*Inputs!$B$21+Inputs!$B$22*(1+Inputs!$B$23)^1</f>
        <v>16447.613652556603</v>
      </c>
      <c r="S2909" s="36">
        <f>Inputs!$B$12*(1+$B2909)^2*$C2909+Inputs!$B$29*(1+$D2909)^2*Inputs!$B$19+Inputs!$B$30*(1+$E2909)^2*Inputs!$B$20+Inputs!$B$31*(1+$F2909)^2*Inputs!$B$21+Inputs!$B$22*(1+Inputs!$B$23)^2</f>
        <v>19153.606901146035</v>
      </c>
      <c r="T2909" s="36">
        <f>Inputs!$B$12*(1+$B2909)^3*$C2909+Inputs!$B$29*(1+$D2909)^3*Inputs!$B$19+Inputs!$B$30*(1+$E2909)^3*Inputs!$B$20+Inputs!$B$31*(1+$F2909)^3*Inputs!$B$21+Inputs!$B$22*(1+Inputs!$B$23)^3</f>
        <v>22647.001954839448</v>
      </c>
      <c r="U2909" s="36">
        <f>Inputs!$B$12*(1+$B2909)^4*$C2909+Inputs!$B$29*(1+$D2909)^4*Inputs!$B$19+Inputs!$B$30*(1+$E2909)^4*Inputs!$B$20+Inputs!$B$31*(1+$F2909)^4*Inputs!$B$21+Inputs!$B$22*(1+Inputs!$B$23)^4</f>
        <v>27168.59941911948</v>
      </c>
      <c r="V2909" s="35">
        <f>Inputs!$B$13/(Q2909*(1-$G2909))</f>
        <v>1.101966796468566</v>
      </c>
      <c r="W2909" s="36">
        <f>Inputs!$B$13</f>
        <v>12660</v>
      </c>
      <c r="X2909" s="36">
        <f t="shared" si="453"/>
        <v>14828.232056343079</v>
      </c>
      <c r="Y2909" s="36">
        <f t="shared" si="454"/>
        <v>17631.627634566375</v>
      </c>
      <c r="Z2909" s="36">
        <f t="shared" si="455"/>
        <v>21277.615155793719</v>
      </c>
      <c r="AA2909" s="36">
        <f t="shared" si="456"/>
        <v>26041.879392324128</v>
      </c>
      <c r="AB2909" s="36">
        <f t="shared" si="457"/>
        <v>66464.289731371202</v>
      </c>
      <c r="AC2909" s="36">
        <f t="shared" si="458"/>
        <v>326133.93856261269</v>
      </c>
      <c r="AD2909" s="36">
        <f t="shared" si="459"/>
        <v>196633.66681936325</v>
      </c>
    </row>
    <row r="2910" spans="1:30" ht="14.25" customHeight="1" x14ac:dyDescent="0.25">
      <c r="A2910" s="16">
        <v>2894</v>
      </c>
      <c r="B2910" s="34">
        <v>0.36752274614053798</v>
      </c>
      <c r="C2910" s="34">
        <v>6.0153275052176103E-2</v>
      </c>
      <c r="D2910" s="34">
        <v>3.4479742269086698E-2</v>
      </c>
      <c r="E2910" s="34">
        <v>3.33427156111974E-2</v>
      </c>
      <c r="F2910" s="34">
        <v>9.5218509706391109E-3</v>
      </c>
      <c r="G2910" s="34">
        <v>0.18109533307579201</v>
      </c>
      <c r="H2910" s="35">
        <v>1.02285750024643</v>
      </c>
      <c r="I2910" s="34">
        <v>9.6126390280218105E-2</v>
      </c>
      <c r="J2910" s="34">
        <v>2.79988416626425E-2</v>
      </c>
      <c r="K2910" s="36">
        <f>Inputs!$B$12*(1+$B2910)^4</f>
        <v>209840.58353790204</v>
      </c>
      <c r="L2910" s="36">
        <f t="shared" si="450"/>
        <v>17892.707966782586</v>
      </c>
      <c r="M2910" s="36">
        <f t="shared" si="451"/>
        <v>226837.24165398447</v>
      </c>
      <c r="N2910" s="37">
        <f>M2910/Inputs!$B$6</f>
        <v>345.78847813107387</v>
      </c>
      <c r="O2910" s="38">
        <f>IF(N2910&gt;Inputs!$B$4,1,0)</f>
        <v>0</v>
      </c>
      <c r="P2910" s="34">
        <f t="shared" si="452"/>
        <v>6.8127548617575612E-2</v>
      </c>
      <c r="Q2910" s="36">
        <f>Inputs!$B$12*(1+$B2910)^0*$C2910+Inputs!$B$29*(1+$D2910)^0*Inputs!$B$19+Inputs!$B$30*(1+$E2910)^0*Inputs!$B$20+Inputs!$B$31*(1+$F2910)^0*Inputs!$B$21+Inputs!$B$22*(1+Inputs!$B$23)^0</f>
        <v>11631.240530557487</v>
      </c>
      <c r="R2910" s="36">
        <f>Inputs!$B$12*(1+$B2910)^1*$C2910+Inputs!$B$29*(1+$D2910)^1*Inputs!$B$19+Inputs!$B$30*(1+$E2910)^1*Inputs!$B$20+Inputs!$B$31*(1+$F2910)^1*Inputs!$B$21+Inputs!$B$22*(1+Inputs!$B$23)^1</f>
        <v>13129.116477772051</v>
      </c>
      <c r="S2910" s="36">
        <f>Inputs!$B$12*(1+$B2910)^2*$C2910+Inputs!$B$29*(1+$D2910)^2*Inputs!$B$19+Inputs!$B$30*(1+$E2910)^2*Inputs!$B$20+Inputs!$B$31*(1+$F2910)^2*Inputs!$B$21+Inputs!$B$22*(1+Inputs!$B$23)^2</f>
        <v>15119.549085274091</v>
      </c>
      <c r="T2910" s="36">
        <f>Inputs!$B$12*(1+$B2910)^3*$C2910+Inputs!$B$29*(1+$D2910)^3*Inputs!$B$19+Inputs!$B$30*(1+$E2910)^3*Inputs!$B$20+Inputs!$B$31*(1+$F2910)^3*Inputs!$B$21+Inputs!$B$22*(1+Inputs!$B$23)^3</f>
        <v>17781.877559680666</v>
      </c>
      <c r="U2910" s="36">
        <f>Inputs!$B$12*(1+$B2910)^4*$C2910+Inputs!$B$29*(1+$D2910)^4*Inputs!$B$19+Inputs!$B$30*(1+$E2910)^4*Inputs!$B$20+Inputs!$B$31*(1+$F2910)^4*Inputs!$B$21+Inputs!$B$22*(1+Inputs!$B$23)^4</f>
        <v>21361.295779263484</v>
      </c>
      <c r="V2910" s="35">
        <f>Inputs!$B$13/(Q2910*(1-$G2910))</f>
        <v>1.32915100081427</v>
      </c>
      <c r="W2910" s="36">
        <f>Inputs!$B$13</f>
        <v>12660</v>
      </c>
      <c r="X2910" s="36">
        <f t="shared" si="453"/>
        <v>13467.081774198203</v>
      </c>
      <c r="Y2910" s="36">
        <f t="shared" si="454"/>
        <v>14560.660533690487</v>
      </c>
      <c r="Z2910" s="36">
        <f t="shared" si="455"/>
        <v>16009.541371800815</v>
      </c>
      <c r="AA2910" s="36">
        <f t="shared" si="456"/>
        <v>17892.707966782586</v>
      </c>
      <c r="AB2910" s="36">
        <f t="shared" si="457"/>
        <v>56212.201315778584</v>
      </c>
      <c r="AC2910" s="36">
        <f t="shared" si="458"/>
        <v>269988.9169256739</v>
      </c>
      <c r="AD2910" s="36">
        <f t="shared" si="459"/>
        <v>170625.04033820587</v>
      </c>
    </row>
    <row r="2911" spans="1:30" ht="14.25" customHeight="1" x14ac:dyDescent="0.25">
      <c r="A2911" s="16">
        <v>2895</v>
      </c>
      <c r="B2911" s="34">
        <v>0.244907380587955</v>
      </c>
      <c r="C2911" s="34">
        <v>0.10529990901650201</v>
      </c>
      <c r="D2911" s="34">
        <v>3.1938694667290199E-2</v>
      </c>
      <c r="E2911" s="34">
        <v>7.2437493745371798E-2</v>
      </c>
      <c r="F2911" s="34">
        <v>3.7101244982066699E-3</v>
      </c>
      <c r="G2911" s="34">
        <v>0.17541315833964599</v>
      </c>
      <c r="H2911" s="35">
        <v>0.96161982202876894</v>
      </c>
      <c r="I2911" s="34">
        <v>8.9358895840599195E-2</v>
      </c>
      <c r="J2911" s="34">
        <v>2.1308864667050301E-2</v>
      </c>
      <c r="K2911" s="36">
        <f>Inputs!$B$12*(1+$B2911)^4</f>
        <v>144111.75837770061</v>
      </c>
      <c r="L2911" s="36">
        <f t="shared" si="450"/>
        <v>19211.343003330301</v>
      </c>
      <c r="M2911" s="36">
        <f t="shared" si="451"/>
        <v>247775.25115323381</v>
      </c>
      <c r="N2911" s="37">
        <f>M2911/Inputs!$B$6</f>
        <v>377.7061755384662</v>
      </c>
      <c r="O2911" s="38">
        <f>IF(N2911&gt;Inputs!$B$4,1,0)</f>
        <v>0</v>
      </c>
      <c r="P2911" s="34">
        <f t="shared" si="452"/>
        <v>6.8050031173548894E-2</v>
      </c>
      <c r="Q2911" s="36">
        <f>Inputs!$B$12*(1+$B2911)^0*$C2911+Inputs!$B$29*(1+$D2911)^0*Inputs!$B$19+Inputs!$B$30*(1+$E2911)^0*Inputs!$B$20+Inputs!$B$31*(1+$F2911)^0*Inputs!$B$21+Inputs!$B$22*(1+Inputs!$B$23)^0</f>
        <v>14340.038568417043</v>
      </c>
      <c r="R2911" s="36">
        <f>Inputs!$B$12*(1+$B2911)^1*$C2911+Inputs!$B$29*(1+$D2911)^1*Inputs!$B$19+Inputs!$B$30*(1+$E2911)^1*Inputs!$B$20+Inputs!$B$31*(1+$F2911)^1*Inputs!$B$21+Inputs!$B$22*(1+Inputs!$B$23)^1</f>
        <v>16122.305923148018</v>
      </c>
      <c r="S2911" s="36">
        <f>Inputs!$B$12*(1+$B2911)^2*$C2911+Inputs!$B$29*(1+$D2911)^2*Inputs!$B$19+Inputs!$B$30*(1+$E2911)^2*Inputs!$B$20+Inputs!$B$31*(1+$F2911)^2*Inputs!$B$21+Inputs!$B$22*(1+Inputs!$B$23)^2</f>
        <v>18298.053472321055</v>
      </c>
      <c r="T2911" s="36">
        <f>Inputs!$B$12*(1+$B2911)^3*$C2911+Inputs!$B$29*(1+$D2911)^3*Inputs!$B$19+Inputs!$B$30*(1+$E2911)^3*Inputs!$B$20+Inputs!$B$31*(1+$F2911)^3*Inputs!$B$21+Inputs!$B$22*(1+Inputs!$B$23)^3</f>
        <v>20961.088857052993</v>
      </c>
      <c r="U2911" s="36">
        <f>Inputs!$B$12*(1+$B2911)^4*$C2911+Inputs!$B$29*(1+$D2911)^4*Inputs!$B$19+Inputs!$B$30*(1+$E2911)^4*Inputs!$B$20+Inputs!$B$31*(1+$F2911)^4*Inputs!$B$21+Inputs!$B$22*(1+Inputs!$B$23)^4</f>
        <v>24228.019740859996</v>
      </c>
      <c r="V2911" s="35">
        <f>Inputs!$B$13/(Q2911*(1-$G2911))</f>
        <v>1.070648680301941</v>
      </c>
      <c r="W2911" s="36">
        <f>Inputs!$B$13</f>
        <v>12660</v>
      </c>
      <c r="X2911" s="36">
        <f t="shared" si="453"/>
        <v>13871.097938205217</v>
      </c>
      <c r="Y2911" s="36">
        <f t="shared" si="454"/>
        <v>15331.773093652915</v>
      </c>
      <c r="Z2911" s="36">
        <f t="shared" si="455"/>
        <v>17091.986111028124</v>
      </c>
      <c r="AA2911" s="36">
        <f t="shared" si="456"/>
        <v>19211.343003330301</v>
      </c>
      <c r="AB2911" s="36">
        <f t="shared" si="457"/>
        <v>59829.904380161679</v>
      </c>
      <c r="AC2911" s="36">
        <f t="shared" si="458"/>
        <v>288327.78726319142</v>
      </c>
      <c r="AD2911" s="36">
        <f t="shared" si="459"/>
        <v>187945.34677307212</v>
      </c>
    </row>
    <row r="2912" spans="1:30" ht="14.25" customHeight="1" x14ac:dyDescent="0.25">
      <c r="A2912" s="16">
        <v>2896</v>
      </c>
      <c r="B2912" s="34">
        <v>0.42908770337348801</v>
      </c>
      <c r="C2912" s="34">
        <v>6.8738692860423597E-2</v>
      </c>
      <c r="D2912" s="34">
        <v>1.4959728419703E-2</v>
      </c>
      <c r="E2912" s="34">
        <v>4.3999247661701699E-2</v>
      </c>
      <c r="F2912" s="34">
        <v>4.6305539355111797E-3</v>
      </c>
      <c r="G2912" s="34">
        <v>0.195915073933568</v>
      </c>
      <c r="H2912" s="35">
        <v>1.053677882079</v>
      </c>
      <c r="I2912" s="34">
        <v>0.104487581032458</v>
      </c>
      <c r="J2912" s="34">
        <v>2.7336417614053199E-2</v>
      </c>
      <c r="K2912" s="36">
        <f>Inputs!$B$12*(1+$B2912)^4</f>
        <v>250257.31443428935</v>
      </c>
      <c r="L2912" s="36">
        <f t="shared" si="450"/>
        <v>21768.819419066203</v>
      </c>
      <c r="M2912" s="36">
        <f t="shared" si="451"/>
        <v>236468.36988644968</v>
      </c>
      <c r="N2912" s="37">
        <f>M2912/Inputs!$B$6</f>
        <v>360.4700760464172</v>
      </c>
      <c r="O2912" s="38">
        <f>IF(N2912&gt;Inputs!$B$4,1,0)</f>
        <v>0</v>
      </c>
      <c r="P2912" s="34">
        <f t="shared" si="452"/>
        <v>7.7151163418404806E-2</v>
      </c>
      <c r="Q2912" s="36">
        <f>Inputs!$B$12*(1+$B2912)^0*$C2912+Inputs!$B$29*(1+$D2912)^0*Inputs!$B$19+Inputs!$B$30*(1+$E2912)^0*Inputs!$B$20+Inputs!$B$31*(1+$F2912)^0*Inputs!$B$21+Inputs!$B$22*(1+Inputs!$B$23)^0</f>
        <v>12146.365599052337</v>
      </c>
      <c r="R2912" s="36">
        <f>Inputs!$B$12*(1+$B2912)^1*$C2912+Inputs!$B$29*(1+$D2912)^1*Inputs!$B$19+Inputs!$B$30*(1+$E2912)^1*Inputs!$B$20+Inputs!$B$31*(1+$F2912)^1*Inputs!$B$21+Inputs!$B$22*(1+Inputs!$B$23)^1</f>
        <v>14027.759703401563</v>
      </c>
      <c r="S2912" s="36">
        <f>Inputs!$B$12*(1+$B2912)^2*$C2912+Inputs!$B$29*(1+$D2912)^2*Inputs!$B$19+Inputs!$B$30*(1+$E2912)^2*Inputs!$B$20+Inputs!$B$31*(1+$F2912)^2*Inputs!$B$21+Inputs!$B$22*(1+Inputs!$B$23)^2</f>
        <v>16672.133272549196</v>
      </c>
      <c r="T2912" s="36">
        <f>Inputs!$B$12*(1+$B2912)^3*$C2912+Inputs!$B$29*(1+$D2912)^3*Inputs!$B$19+Inputs!$B$30*(1+$E2912)^3*Inputs!$B$20+Inputs!$B$31*(1+$F2912)^3*Inputs!$B$21+Inputs!$B$22*(1+Inputs!$B$23)^3</f>
        <v>20405.479269275282</v>
      </c>
      <c r="U2912" s="36">
        <f>Inputs!$B$12*(1+$B2912)^4*$C2912+Inputs!$B$29*(1+$D2912)^4*Inputs!$B$19+Inputs!$B$30*(1+$E2912)^4*Inputs!$B$20+Inputs!$B$31*(1+$F2912)^4*Inputs!$B$21+Inputs!$B$22*(1+Inputs!$B$23)^4</f>
        <v>25693.60790514767</v>
      </c>
      <c r="V2912" s="35">
        <f>Inputs!$B$13/(Q2912*(1-$G2912))</f>
        <v>1.2962400509450627</v>
      </c>
      <c r="W2912" s="36">
        <f>Inputs!$B$13</f>
        <v>12660</v>
      </c>
      <c r="X2912" s="36">
        <f t="shared" si="453"/>
        <v>13936.957167897404</v>
      </c>
      <c r="Y2912" s="36">
        <f t="shared" si="454"/>
        <v>15751.2778963608</v>
      </c>
      <c r="Z2912" s="36">
        <f t="shared" si="455"/>
        <v>18283.445077103923</v>
      </c>
      <c r="AA2912" s="36">
        <f t="shared" si="456"/>
        <v>21768.819419066203</v>
      </c>
      <c r="AB2912" s="36">
        <f t="shared" si="457"/>
        <v>60108.042714342249</v>
      </c>
      <c r="AC2912" s="36">
        <f t="shared" si="458"/>
        <v>289871.2082459107</v>
      </c>
      <c r="AD2912" s="36">
        <f t="shared" si="459"/>
        <v>176360.32717210744</v>
      </c>
    </row>
    <row r="2913" spans="1:30" ht="14.25" customHeight="1" x14ac:dyDescent="0.25">
      <c r="A2913" s="16">
        <v>2897</v>
      </c>
      <c r="B2913" s="34">
        <v>0.27208972296738199</v>
      </c>
      <c r="C2913" s="34">
        <v>9.9569223712895102E-2</v>
      </c>
      <c r="D2913" s="34">
        <v>3.5044591245855197E-2</v>
      </c>
      <c r="E2913" s="34">
        <v>4.4983069358044601E-2</v>
      </c>
      <c r="F2913" s="34">
        <v>2.2748495370779599E-2</v>
      </c>
      <c r="G2913" s="34">
        <v>0.18839277990231801</v>
      </c>
      <c r="H2913" s="35">
        <v>1.02034183902625</v>
      </c>
      <c r="I2913" s="34">
        <v>9.66252255680142E-2</v>
      </c>
      <c r="J2913" s="34">
        <v>3.2337205471629403E-2</v>
      </c>
      <c r="K2913" s="36">
        <f>Inputs!$B$12*(1+$B2913)^4</f>
        <v>157116.6557416374</v>
      </c>
      <c r="L2913" s="36">
        <f t="shared" si="450"/>
        <v>20514.625060002723</v>
      </c>
      <c r="M2913" s="36">
        <f t="shared" si="451"/>
        <v>268239.98262621713</v>
      </c>
      <c r="N2913" s="37">
        <f>M2913/Inputs!$B$6</f>
        <v>408.90241253996516</v>
      </c>
      <c r="O2913" s="38">
        <f>IF(N2913&gt;Inputs!$B$4,1,0)</f>
        <v>1</v>
      </c>
      <c r="P2913" s="34">
        <f t="shared" si="452"/>
        <v>6.428802009638479E-2</v>
      </c>
      <c r="Q2913" s="36">
        <f>Inputs!$B$12*(1+$B2913)^0*$C2913+Inputs!$B$29*(1+$D2913)^0*Inputs!$B$19+Inputs!$B$30*(1+$E2913)^0*Inputs!$B$20+Inputs!$B$31*(1+$F2913)^0*Inputs!$B$21+Inputs!$B$22*(1+Inputs!$B$23)^0</f>
        <v>13996.197450200627</v>
      </c>
      <c r="R2913" s="36">
        <f>Inputs!$B$12*(1+$B2913)^1*$C2913+Inputs!$B$29*(1+$D2913)^1*Inputs!$B$19+Inputs!$B$30*(1+$E2913)^1*Inputs!$B$20+Inputs!$B$31*(1+$F2913)^1*Inputs!$B$21+Inputs!$B$22*(1+Inputs!$B$23)^1</f>
        <v>15883.892369382367</v>
      </c>
      <c r="S2913" s="36">
        <f>Inputs!$B$12*(1+$B2913)^2*$C2913+Inputs!$B$29*(1+$D2913)^2*Inputs!$B$19+Inputs!$B$30*(1+$E2913)^2*Inputs!$B$20+Inputs!$B$31*(1+$F2913)^2*Inputs!$B$21+Inputs!$B$22*(1+Inputs!$B$23)^2</f>
        <v>18223.26701049137</v>
      </c>
      <c r="T2913" s="36">
        <f>Inputs!$B$12*(1+$B2913)^3*$C2913+Inputs!$B$29*(1+$D2913)^3*Inputs!$B$19+Inputs!$B$30*(1+$E2913)^3*Inputs!$B$20+Inputs!$B$31*(1+$F2913)^3*Inputs!$B$21+Inputs!$B$22*(1+Inputs!$B$23)^3</f>
        <v>21135.023642652792</v>
      </c>
      <c r="U2913" s="36">
        <f>Inputs!$B$12*(1+$B2913)^4*$C2913+Inputs!$B$29*(1+$D2913)^4*Inputs!$B$19+Inputs!$B$30*(1+$E2913)^4*Inputs!$B$20+Inputs!$B$31*(1+$F2913)^4*Inputs!$B$21+Inputs!$B$22*(1+Inputs!$B$23)^4</f>
        <v>24772.622621310351</v>
      </c>
      <c r="V2913" s="35">
        <f>Inputs!$B$13/(Q2913*(1-$G2913))</f>
        <v>1.1144940216057859</v>
      </c>
      <c r="W2913" s="36">
        <f>Inputs!$B$13</f>
        <v>12660</v>
      </c>
      <c r="X2913" s="36">
        <f t="shared" si="453"/>
        <v>14064.039032601797</v>
      </c>
      <c r="Y2913" s="36">
        <f t="shared" si="454"/>
        <v>15787.255375635754</v>
      </c>
      <c r="Z2913" s="36">
        <f t="shared" si="455"/>
        <v>17906.024269056721</v>
      </c>
      <c r="AA2913" s="36">
        <f t="shared" si="456"/>
        <v>20514.625060002723</v>
      </c>
      <c r="AB2913" s="36">
        <f t="shared" si="457"/>
        <v>60526.850670999462</v>
      </c>
      <c r="AC2913" s="36">
        <f t="shared" si="458"/>
        <v>329423.90625796246</v>
      </c>
      <c r="AD2913" s="36">
        <f t="shared" si="459"/>
        <v>207713.13195521769</v>
      </c>
    </row>
    <row r="2914" spans="1:30" ht="14.25" customHeight="1" x14ac:dyDescent="0.25">
      <c r="A2914" s="16">
        <v>2898</v>
      </c>
      <c r="B2914" s="34">
        <v>0.220103186017199</v>
      </c>
      <c r="C2914" s="34">
        <v>9.3064803303823496E-2</v>
      </c>
      <c r="D2914" s="34">
        <v>4.0982994790544999E-2</v>
      </c>
      <c r="E2914" s="34">
        <v>1.4045687799735701E-2</v>
      </c>
      <c r="F2914" s="34">
        <v>2.07068900340023E-2</v>
      </c>
      <c r="G2914" s="34">
        <v>0.168660685674175</v>
      </c>
      <c r="H2914" s="35">
        <v>1.12583767563994</v>
      </c>
      <c r="I2914" s="34">
        <v>9.0891246311632201E-2</v>
      </c>
      <c r="J2914" s="34">
        <v>2.1004564231167901E-2</v>
      </c>
      <c r="K2914" s="36">
        <f>Inputs!$B$12*(1+$B2914)^4</f>
        <v>132965.04813493966</v>
      </c>
      <c r="L2914" s="36">
        <f t="shared" si="450"/>
        <v>19853.702994085357</v>
      </c>
      <c r="M2914" s="36">
        <f t="shared" si="451"/>
        <v>248380.70127560635</v>
      </c>
      <c r="N2914" s="37">
        <f>M2914/Inputs!$B$6</f>
        <v>378.6291177981804</v>
      </c>
      <c r="O2914" s="38">
        <f>IF(N2914&gt;Inputs!$B$4,1,0)</f>
        <v>0</v>
      </c>
      <c r="P2914" s="34">
        <f t="shared" si="452"/>
        <v>6.9886682080464307E-2</v>
      </c>
      <c r="Q2914" s="36">
        <f>Inputs!$B$12*(1+$B2914)^0*$C2914+Inputs!$B$29*(1+$D2914)^0*Inputs!$B$19+Inputs!$B$30*(1+$E2914)^0*Inputs!$B$20+Inputs!$B$31*(1+$F2914)^0*Inputs!$B$21+Inputs!$B$22*(1+Inputs!$B$23)^0</f>
        <v>13605.932225656332</v>
      </c>
      <c r="R2914" s="36">
        <f>Inputs!$B$12*(1+$B2914)^1*$C2914+Inputs!$B$29*(1+$D2914)^1*Inputs!$B$19+Inputs!$B$30*(1+$E2914)^1*Inputs!$B$20+Inputs!$B$31*(1+$F2914)^1*Inputs!$B$21+Inputs!$B$22*(1+Inputs!$B$23)^1</f>
        <v>15029.866626030103</v>
      </c>
      <c r="S2914" s="36">
        <f>Inputs!$B$12*(1+$B2914)^2*$C2914+Inputs!$B$29*(1+$D2914)^2*Inputs!$B$19+Inputs!$B$30*(1+$E2914)^2*Inputs!$B$20+Inputs!$B$31*(1+$F2914)^2*Inputs!$B$21+Inputs!$B$22*(1+Inputs!$B$23)^2</f>
        <v>16730.215765070265</v>
      </c>
      <c r="T2914" s="36">
        <f>Inputs!$B$12*(1+$B2914)^3*$C2914+Inputs!$B$29*(1+$D2914)^3*Inputs!$B$19+Inputs!$B$30*(1+$E2914)^3*Inputs!$B$20+Inputs!$B$31*(1+$F2914)^3*Inputs!$B$21+Inputs!$B$22*(1+Inputs!$B$23)^3</f>
        <v>18766.732583848097</v>
      </c>
      <c r="U2914" s="36">
        <f>Inputs!$B$12*(1+$B2914)^4*$C2914+Inputs!$B$29*(1+$D2914)^4*Inputs!$B$19+Inputs!$B$30*(1+$E2914)^4*Inputs!$B$20+Inputs!$B$31*(1+$F2914)^4*Inputs!$B$21+Inputs!$B$22*(1+Inputs!$B$23)^4</f>
        <v>21212.283545061629</v>
      </c>
      <c r="V2914" s="35">
        <f>Inputs!$B$13/(Q2914*(1-$G2914))</f>
        <v>1.1192499494715897</v>
      </c>
      <c r="W2914" s="36">
        <f>Inputs!$B$13</f>
        <v>12660</v>
      </c>
      <c r="X2914" s="36">
        <f t="shared" si="453"/>
        <v>14005.515752759811</v>
      </c>
      <c r="Y2914" s="36">
        <f t="shared" si="454"/>
        <v>15612.885016555034</v>
      </c>
      <c r="Z2914" s="36">
        <f t="shared" si="455"/>
        <v>17539.087298946208</v>
      </c>
      <c r="AA2914" s="36">
        <f t="shared" si="456"/>
        <v>19853.702994085357</v>
      </c>
      <c r="AB2914" s="36">
        <f t="shared" si="457"/>
        <v>60636.082682671484</v>
      </c>
      <c r="AC2914" s="36">
        <f t="shared" si="458"/>
        <v>290051.27687292948</v>
      </c>
      <c r="AD2914" s="36">
        <f t="shared" si="459"/>
        <v>187744.61859293486</v>
      </c>
    </row>
    <row r="2915" spans="1:30" ht="14.25" customHeight="1" x14ac:dyDescent="0.25">
      <c r="A2915" s="16">
        <v>2899</v>
      </c>
      <c r="B2915" s="34">
        <v>0.51399473651828598</v>
      </c>
      <c r="C2915" s="34">
        <v>6.1747290978292402E-2</v>
      </c>
      <c r="D2915" s="34">
        <v>2.4928033635560499E-2</v>
      </c>
      <c r="E2915" s="34">
        <v>2.9541382792280701E-2</v>
      </c>
      <c r="F2915" s="34">
        <v>1.8527781156939802E-2</v>
      </c>
      <c r="G2915" s="34">
        <v>0.198963703399818</v>
      </c>
      <c r="H2915" s="35">
        <v>0.99728010007310997</v>
      </c>
      <c r="I2915" s="34">
        <v>9.9976850537814105E-2</v>
      </c>
      <c r="J2915" s="34">
        <v>2.5076283075877399E-2</v>
      </c>
      <c r="K2915" s="36">
        <f>Inputs!$B$12*(1+$B2915)^4</f>
        <v>315245.36625422747</v>
      </c>
      <c r="L2915" s="36">
        <f t="shared" si="450"/>
        <v>22523.200359582846</v>
      </c>
      <c r="M2915" s="36">
        <f t="shared" si="451"/>
        <v>253031.81340036754</v>
      </c>
      <c r="N2915" s="37">
        <f>M2915/Inputs!$B$6</f>
        <v>385.71922774446273</v>
      </c>
      <c r="O2915" s="38">
        <f>IF(N2915&gt;Inputs!$B$4,1,0)</f>
        <v>0</v>
      </c>
      <c r="P2915" s="34">
        <f t="shared" si="452"/>
        <v>7.4900567461936712E-2</v>
      </c>
      <c r="Q2915" s="36">
        <f>Inputs!$B$12*(1+$B2915)^0*$C2915+Inputs!$B$29*(1+$D2915)^0*Inputs!$B$19+Inputs!$B$30*(1+$E2915)^0*Inputs!$B$20+Inputs!$B$31*(1+$F2915)^0*Inputs!$B$21+Inputs!$B$22*(1+Inputs!$B$23)^0</f>
        <v>11726.881486124465</v>
      </c>
      <c r="R2915" s="36">
        <f>Inputs!$B$12*(1+$B2915)^1*$C2915+Inputs!$B$29*(1+$D2915)^1*Inputs!$B$19+Inputs!$B$30*(1+$E2915)^1*Inputs!$B$20+Inputs!$B$31*(1+$F2915)^1*Inputs!$B$21+Inputs!$B$22*(1+Inputs!$B$23)^1</f>
        <v>13802.153804818159</v>
      </c>
      <c r="S2915" s="36">
        <f>Inputs!$B$12*(1+$B2915)^2*$C2915+Inputs!$B$29*(1+$D2915)^2*Inputs!$B$19+Inputs!$B$30*(1+$E2915)^2*Inputs!$B$20+Inputs!$B$31*(1+$F2915)^2*Inputs!$B$21+Inputs!$B$22*(1+Inputs!$B$23)^2</f>
        <v>16859.929139896343</v>
      </c>
      <c r="T2915" s="36">
        <f>Inputs!$B$12*(1+$B2915)^3*$C2915+Inputs!$B$29*(1+$D2915)^3*Inputs!$B$19+Inputs!$B$30*(1+$E2915)^3*Inputs!$B$20+Inputs!$B$31*(1+$F2915)^3*Inputs!$B$21+Inputs!$B$22*(1+Inputs!$B$23)^3</f>
        <v>21403.379320084074</v>
      </c>
      <c r="U2915" s="36">
        <f>Inputs!$B$12*(1+$B2915)^4*$C2915+Inputs!$B$29*(1+$D2915)^4*Inputs!$B$19+Inputs!$B$30*(1+$E2915)^4*Inputs!$B$20+Inputs!$B$31*(1+$F2915)^4*Inputs!$B$21+Inputs!$B$22*(1+Inputs!$B$23)^4</f>
        <v>28194.263336466403</v>
      </c>
      <c r="V2915" s="35">
        <f>Inputs!$B$13/(Q2915*(1-$G2915))</f>
        <v>1.3477178307245343</v>
      </c>
      <c r="W2915" s="36">
        <f>Inputs!$B$13</f>
        <v>12660</v>
      </c>
      <c r="X2915" s="36">
        <f t="shared" si="453"/>
        <v>13931.791424642814</v>
      </c>
      <c r="Y2915" s="36">
        <f t="shared" si="454"/>
        <v>15835.085348301389</v>
      </c>
      <c r="Z2915" s="36">
        <f t="shared" si="455"/>
        <v>18600.304871843538</v>
      </c>
      <c r="AA2915" s="36">
        <f t="shared" si="456"/>
        <v>22523.200359582846</v>
      </c>
      <c r="AB2915" s="36">
        <f t="shared" si="457"/>
        <v>61613.515161860829</v>
      </c>
      <c r="AC2915" s="36">
        <f t="shared" si="458"/>
        <v>308248.6460373936</v>
      </c>
      <c r="AD2915" s="36">
        <f t="shared" si="459"/>
        <v>191418.29823850672</v>
      </c>
    </row>
    <row r="2916" spans="1:30" ht="14.25" customHeight="1" x14ac:dyDescent="0.25">
      <c r="A2916" s="16">
        <v>2900</v>
      </c>
      <c r="B2916" s="34">
        <v>0.24038903830435299</v>
      </c>
      <c r="C2916" s="34">
        <v>9.1307577282923602E-2</v>
      </c>
      <c r="D2916" s="34">
        <v>3.0439774417293099E-2</v>
      </c>
      <c r="E2916" s="34">
        <v>3.7366149159537398E-2</v>
      </c>
      <c r="F2916" s="34">
        <v>1.83242147839409E-2</v>
      </c>
      <c r="G2916" s="34">
        <v>0.178311489055618</v>
      </c>
      <c r="H2916" s="35">
        <v>1.1194074361966899</v>
      </c>
      <c r="I2916" s="34">
        <v>9.9168684494810894E-2</v>
      </c>
      <c r="J2916" s="34">
        <v>2.3500309529915699E-2</v>
      </c>
      <c r="K2916" s="36">
        <f>Inputs!$B$12*(1+$B2916)^4</f>
        <v>142030.92933996179</v>
      </c>
      <c r="L2916" s="36">
        <f t="shared" si="450"/>
        <v>20105.997502182145</v>
      </c>
      <c r="M2916" s="36">
        <f t="shared" si="451"/>
        <v>229065.91834484614</v>
      </c>
      <c r="N2916" s="37">
        <f>M2916/Inputs!$B$6</f>
        <v>349.18585113543617</v>
      </c>
      <c r="O2916" s="38">
        <f>IF(N2916&gt;Inputs!$B$4,1,0)</f>
        <v>0</v>
      </c>
      <c r="P2916" s="34">
        <f t="shared" si="452"/>
        <v>7.5668374964895202E-2</v>
      </c>
      <c r="Q2916" s="36">
        <f>Inputs!$B$12*(1+$B2916)^0*$C2916+Inputs!$B$29*(1+$D2916)^0*Inputs!$B$19+Inputs!$B$30*(1+$E2916)^0*Inputs!$B$20+Inputs!$B$31*(1+$F2916)^0*Inputs!$B$21+Inputs!$B$22*(1+Inputs!$B$23)^0</f>
        <v>13500.498664402337</v>
      </c>
      <c r="R2916" s="36">
        <f>Inputs!$B$12*(1+$B2916)^1*$C2916+Inputs!$B$29*(1+$D2916)^1*Inputs!$B$19+Inputs!$B$30*(1+$E2916)^1*Inputs!$B$20+Inputs!$B$31*(1+$F2916)^1*Inputs!$B$21+Inputs!$B$22*(1+Inputs!$B$23)^1</f>
        <v>15025.370584854692</v>
      </c>
      <c r="S2916" s="36">
        <f>Inputs!$B$12*(1+$B2916)^2*$C2916+Inputs!$B$29*(1+$D2916)^2*Inputs!$B$19+Inputs!$B$30*(1+$E2916)^2*Inputs!$B$20+Inputs!$B$31*(1+$F2916)^2*Inputs!$B$21+Inputs!$B$22*(1+Inputs!$B$23)^2</f>
        <v>16872.832275530262</v>
      </c>
      <c r="T2916" s="36">
        <f>Inputs!$B$12*(1+$B2916)^3*$C2916+Inputs!$B$29*(1+$D2916)^3*Inputs!$B$19+Inputs!$B$30*(1+$E2916)^3*Inputs!$B$20+Inputs!$B$31*(1+$F2916)^3*Inputs!$B$21+Inputs!$B$22*(1+Inputs!$B$23)^3</f>
        <v>19119.17646136148</v>
      </c>
      <c r="U2916" s="36">
        <f>Inputs!$B$12*(1+$B2916)^4*$C2916+Inputs!$B$29*(1+$D2916)^4*Inputs!$B$19+Inputs!$B$30*(1+$E2916)^4*Inputs!$B$20+Inputs!$B$31*(1+$F2916)^4*Inputs!$B$21+Inputs!$B$22*(1+Inputs!$B$23)^4</f>
        <v>21858.996577509046</v>
      </c>
      <c r="V2916" s="35">
        <f>Inputs!$B$13/(Q2916*(1-$G2916))</f>
        <v>1.1412392005414824</v>
      </c>
      <c r="W2916" s="36">
        <f>Inputs!$B$13</f>
        <v>12660</v>
      </c>
      <c r="X2916" s="36">
        <f t="shared" si="453"/>
        <v>14022.553489334161</v>
      </c>
      <c r="Y2916" s="36">
        <f t="shared" si="454"/>
        <v>15671.042598071939</v>
      </c>
      <c r="Z2916" s="36">
        <f t="shared" si="455"/>
        <v>17671.64366773242</v>
      </c>
      <c r="AA2916" s="36">
        <f t="shared" si="456"/>
        <v>20105.997502182145</v>
      </c>
      <c r="AB2916" s="36">
        <f t="shared" si="457"/>
        <v>59562.890086729982</v>
      </c>
      <c r="AC2916" s="36">
        <f t="shared" si="458"/>
        <v>271956.344727082</v>
      </c>
      <c r="AD2916" s="36">
        <f t="shared" si="459"/>
        <v>169503.02825811616</v>
      </c>
    </row>
    <row r="2917" spans="1:30" ht="14.25" customHeight="1" x14ac:dyDescent="0.25">
      <c r="A2917" s="16">
        <v>2901</v>
      </c>
      <c r="B2917" s="34">
        <v>0.26948656428232298</v>
      </c>
      <c r="C2917" s="34">
        <v>6.1522946394348701E-2</v>
      </c>
      <c r="D2917" s="34">
        <v>1.44703249247797E-2</v>
      </c>
      <c r="E2917" s="34">
        <v>7.0240188477872806E-2</v>
      </c>
      <c r="F2917" s="34">
        <v>1.31051665815796E-2</v>
      </c>
      <c r="G2917" s="34">
        <v>0.20939393221199701</v>
      </c>
      <c r="H2917" s="35">
        <v>1.07695926863364</v>
      </c>
      <c r="I2917" s="34">
        <v>9.0913085202680197E-2</v>
      </c>
      <c r="J2917" s="34">
        <v>2.6060817395663301E-2</v>
      </c>
      <c r="K2917" s="36">
        <f>Inputs!$B$12*(1+$B2917)^4</f>
        <v>155834.52650697154</v>
      </c>
      <c r="L2917" s="36">
        <f t="shared" si="450"/>
        <v>15786.155653160949</v>
      </c>
      <c r="M2917" s="36">
        <f t="shared" si="451"/>
        <v>215737.50801716259</v>
      </c>
      <c r="N2917" s="37">
        <f>M2917/Inputs!$B$6</f>
        <v>328.86815246518688</v>
      </c>
      <c r="O2917" s="38">
        <f>IF(N2917&gt;Inputs!$B$4,1,0)</f>
        <v>0</v>
      </c>
      <c r="P2917" s="34">
        <f t="shared" si="452"/>
        <v>6.4852267807016889E-2</v>
      </c>
      <c r="Q2917" s="36">
        <f>Inputs!$B$12*(1+$B2917)^0*$C2917+Inputs!$B$29*(1+$D2917)^0*Inputs!$B$19+Inputs!$B$30*(1+$E2917)^0*Inputs!$B$20+Inputs!$B$31*(1+$F2917)^0*Inputs!$B$21+Inputs!$B$22*(1+Inputs!$B$23)^0</f>
        <v>11713.420811087843</v>
      </c>
      <c r="R2917" s="36">
        <f>Inputs!$B$12*(1+$B2917)^1*$C2917+Inputs!$B$29*(1+$D2917)^1*Inputs!$B$19+Inputs!$B$30*(1+$E2917)^1*Inputs!$B$20+Inputs!$B$31*(1+$F2917)^1*Inputs!$B$21+Inputs!$B$22*(1+Inputs!$B$23)^1</f>
        <v>12922.399403343346</v>
      </c>
      <c r="S2917" s="36">
        <f>Inputs!$B$12*(1+$B2917)^2*$C2917+Inputs!$B$29*(1+$D2917)^2*Inputs!$B$19+Inputs!$B$30*(1+$E2917)^2*Inputs!$B$20+Inputs!$B$31*(1+$F2917)^2*Inputs!$B$21+Inputs!$B$22*(1+Inputs!$B$23)^2</f>
        <v>14411.237773511497</v>
      </c>
      <c r="T2917" s="36">
        <f>Inputs!$B$12*(1+$B2917)^3*$C2917+Inputs!$B$29*(1+$D2917)^3*Inputs!$B$19+Inputs!$B$30*(1+$E2917)^3*Inputs!$B$20+Inputs!$B$31*(1+$F2917)^3*Inputs!$B$21+Inputs!$B$22*(1+Inputs!$B$23)^3</f>
        <v>16253.007562699708</v>
      </c>
      <c r="U2917" s="36">
        <f>Inputs!$B$12*(1+$B2917)^4*$C2917+Inputs!$B$29*(1+$D2917)^4*Inputs!$B$19+Inputs!$B$30*(1+$E2917)^4*Inputs!$B$20+Inputs!$B$31*(1+$F2917)^4*Inputs!$B$21+Inputs!$B$22*(1+Inputs!$B$23)^4</f>
        <v>18540.308626064496</v>
      </c>
      <c r="V2917" s="35">
        <f>Inputs!$B$13/(Q2917*(1-$G2917))</f>
        <v>1.3670670528914484</v>
      </c>
      <c r="W2917" s="36">
        <f>Inputs!$B$13</f>
        <v>12660</v>
      </c>
      <c r="X2917" s="36">
        <f t="shared" si="453"/>
        <v>13225.704444175744</v>
      </c>
      <c r="Y2917" s="36">
        <f t="shared" si="454"/>
        <v>13923.143846928679</v>
      </c>
      <c r="Z2917" s="36">
        <f t="shared" si="455"/>
        <v>14770.583358148617</v>
      </c>
      <c r="AA2917" s="36">
        <f t="shared" si="456"/>
        <v>15786.155653160949</v>
      </c>
      <c r="AB2917" s="36">
        <f t="shared" si="457"/>
        <v>54088.307346379763</v>
      </c>
      <c r="AC2917" s="36">
        <f t="shared" si="458"/>
        <v>249760.82287850158</v>
      </c>
      <c r="AD2917" s="36">
        <f t="shared" si="459"/>
        <v>161649.20067078283</v>
      </c>
    </row>
    <row r="2918" spans="1:30" ht="14.25" customHeight="1" x14ac:dyDescent="0.25">
      <c r="A2918" s="16">
        <v>2902</v>
      </c>
      <c r="B2918" s="34">
        <v>0.38512268216835299</v>
      </c>
      <c r="C2918" s="34">
        <v>8.8913608795103002E-2</v>
      </c>
      <c r="D2918" s="34">
        <v>4.8830384101351099E-2</v>
      </c>
      <c r="E2918" s="34">
        <v>2.9183525275684401E-2</v>
      </c>
      <c r="F2918" s="34">
        <v>7.1465409162608396E-3</v>
      </c>
      <c r="G2918" s="34">
        <v>0.203882447667626</v>
      </c>
      <c r="H2918" s="35">
        <v>0.99197567981073598</v>
      </c>
      <c r="I2918" s="34">
        <v>9.3289382265940801E-2</v>
      </c>
      <c r="J2918" s="34">
        <v>3.0118330423614201E-2</v>
      </c>
      <c r="K2918" s="36">
        <f>Inputs!$B$12*(1+$B2918)^4</f>
        <v>220853.46378928231</v>
      </c>
      <c r="L2918" s="36">
        <f t="shared" si="450"/>
        <v>22507.161598202973</v>
      </c>
      <c r="M2918" s="36">
        <f t="shared" si="451"/>
        <v>298470.73483530857</v>
      </c>
      <c r="N2918" s="37">
        <f>M2918/Inputs!$B$6</f>
        <v>454.98587627333626</v>
      </c>
      <c r="O2918" s="38">
        <f>IF(N2918&gt;Inputs!$B$4,1,0)</f>
        <v>1</v>
      </c>
      <c r="P2918" s="34">
        <f t="shared" si="452"/>
        <v>6.3171051842326603E-2</v>
      </c>
      <c r="Q2918" s="36">
        <f>Inputs!$B$12*(1+$B2918)^0*$C2918+Inputs!$B$29*(1+$D2918)^0*Inputs!$B$19+Inputs!$B$30*(1+$E2918)^0*Inputs!$B$20+Inputs!$B$31*(1+$F2918)^0*Inputs!$B$21+Inputs!$B$22*(1+Inputs!$B$23)^0</f>
        <v>13356.860555133102</v>
      </c>
      <c r="R2918" s="36">
        <f>Inputs!$B$12*(1+$B2918)^1*$C2918+Inputs!$B$29*(1+$D2918)^1*Inputs!$B$19+Inputs!$B$30*(1+$E2918)^1*Inputs!$B$20+Inputs!$B$31*(1+$F2918)^1*Inputs!$B$21+Inputs!$B$22*(1+Inputs!$B$23)^1</f>
        <v>15609.013176629953</v>
      </c>
      <c r="S2918" s="36">
        <f>Inputs!$B$12*(1+$B2918)^2*$C2918+Inputs!$B$29*(1+$D2918)^2*Inputs!$B$19+Inputs!$B$30*(1+$E2918)^2*Inputs!$B$20+Inputs!$B$31*(1+$F2918)^2*Inputs!$B$21+Inputs!$B$22*(1+Inputs!$B$23)^2</f>
        <v>18660.587188380698</v>
      </c>
      <c r="T2918" s="36">
        <f>Inputs!$B$12*(1+$B2918)^3*$C2918+Inputs!$B$29*(1+$D2918)^3*Inputs!$B$19+Inputs!$B$30*(1+$E2918)^3*Inputs!$B$20+Inputs!$B$31*(1+$F2918)^3*Inputs!$B$21+Inputs!$B$22*(1+Inputs!$B$23)^3</f>
        <v>22816.6997178444</v>
      </c>
      <c r="U2918" s="36">
        <f>Inputs!$B$12*(1+$B2918)^4*$C2918+Inputs!$B$29*(1+$D2918)^4*Inputs!$B$19+Inputs!$B$30*(1+$E2918)^4*Inputs!$B$20+Inputs!$B$31*(1+$F2918)^4*Inputs!$B$21+Inputs!$B$22*(1+Inputs!$B$23)^4</f>
        <v>28499.845476097376</v>
      </c>
      <c r="V2918" s="35">
        <f>Inputs!$B$13/(Q2918*(1-$G2918))</f>
        <v>1.1905622682269938</v>
      </c>
      <c r="W2918" s="36">
        <f>Inputs!$B$13</f>
        <v>12660</v>
      </c>
      <c r="X2918" s="36">
        <f t="shared" si="453"/>
        <v>14177.712741553281</v>
      </c>
      <c r="Y2918" s="36">
        <f t="shared" si="454"/>
        <v>16211.914791942903</v>
      </c>
      <c r="Z2918" s="36">
        <f t="shared" si="455"/>
        <v>18920.835340537385</v>
      </c>
      <c r="AA2918" s="36">
        <f t="shared" si="456"/>
        <v>22507.161598202973</v>
      </c>
      <c r="AB2918" s="36">
        <f t="shared" si="457"/>
        <v>63499.832709764058</v>
      </c>
      <c r="AC2918" s="36">
        <f t="shared" si="458"/>
        <v>367020.00444736332</v>
      </c>
      <c r="AD2918" s="36">
        <f t="shared" si="459"/>
        <v>234970.9021255445</v>
      </c>
    </row>
    <row r="2919" spans="1:30" ht="14.25" customHeight="1" x14ac:dyDescent="0.25">
      <c r="A2919" s="16">
        <v>2903</v>
      </c>
      <c r="B2919" s="34">
        <v>0.28442944652258001</v>
      </c>
      <c r="C2919" s="34">
        <v>7.4779972717978496E-2</v>
      </c>
      <c r="D2919" s="34">
        <v>1.4041657156837899E-2</v>
      </c>
      <c r="E2919" s="34">
        <v>3.5237044077831702E-2</v>
      </c>
      <c r="F2919" s="34">
        <v>1.95260511433702E-2</v>
      </c>
      <c r="G2919" s="34">
        <v>0.17572842071018099</v>
      </c>
      <c r="H2919" s="35">
        <v>1.0350411871948599</v>
      </c>
      <c r="I2919" s="34">
        <v>0.10286543571441301</v>
      </c>
      <c r="J2919" s="34">
        <v>3.0232247516144999E-2</v>
      </c>
      <c r="K2919" s="36">
        <f>Inputs!$B$12*(1+$B2919)^4</f>
        <v>163302.28609744221</v>
      </c>
      <c r="L2919" s="36">
        <f t="shared" si="450"/>
        <v>17805.55198309894</v>
      </c>
      <c r="M2919" s="36">
        <f t="shared" si="451"/>
        <v>210129.89379780603</v>
      </c>
      <c r="N2919" s="37">
        <f>M2919/Inputs!$B$6</f>
        <v>320.31996005763114</v>
      </c>
      <c r="O2919" s="38">
        <f>IF(N2919&gt;Inputs!$B$4,1,0)</f>
        <v>0</v>
      </c>
      <c r="P2919" s="34">
        <f t="shared" si="452"/>
        <v>7.2633188198268001E-2</v>
      </c>
      <c r="Q2919" s="36">
        <f>Inputs!$B$12*(1+$B2919)^0*$C2919+Inputs!$B$29*(1+$D2919)^0*Inputs!$B$19+Inputs!$B$30*(1+$E2919)^0*Inputs!$B$20+Inputs!$B$31*(1+$F2919)^0*Inputs!$B$21+Inputs!$B$22*(1+Inputs!$B$23)^0</f>
        <v>12508.84239050563</v>
      </c>
      <c r="R2919" s="36">
        <f>Inputs!$B$12*(1+$B2919)^1*$C2919+Inputs!$B$29*(1+$D2919)^1*Inputs!$B$19+Inputs!$B$30*(1+$E2919)^1*Inputs!$B$20+Inputs!$B$31*(1+$F2919)^1*Inputs!$B$21+Inputs!$B$22*(1+Inputs!$B$23)^1</f>
        <v>13938.916204893581</v>
      </c>
      <c r="S2919" s="36">
        <f>Inputs!$B$12*(1+$B2919)^2*$C2919+Inputs!$B$29*(1+$D2919)^2*Inputs!$B$19+Inputs!$B$30*(1+$E2919)^2*Inputs!$B$20+Inputs!$B$31*(1+$F2919)^2*Inputs!$B$21+Inputs!$B$22*(1+Inputs!$B$23)^2</f>
        <v>15735.390472773412</v>
      </c>
      <c r="T2919" s="36">
        <f>Inputs!$B$12*(1+$B2919)^3*$C2919+Inputs!$B$29*(1+$D2919)^3*Inputs!$B$19+Inputs!$B$30*(1+$E2919)^3*Inputs!$B$20+Inputs!$B$31*(1+$F2919)^3*Inputs!$B$21+Inputs!$B$22*(1+Inputs!$B$23)^3</f>
        <v>18001.59856165888</v>
      </c>
      <c r="U2919" s="36">
        <f>Inputs!$B$12*(1+$B2919)^4*$C2919+Inputs!$B$29*(1+$D2919)^4*Inputs!$B$19+Inputs!$B$30*(1+$E2919)^4*Inputs!$B$20+Inputs!$B$31*(1+$F2919)^4*Inputs!$B$21+Inputs!$B$22*(1+Inputs!$B$23)^4</f>
        <v>20870.241953137654</v>
      </c>
      <c r="V2919" s="35">
        <f>Inputs!$B$13/(Q2919*(1-$G2919))</f>
        <v>1.2278526714131393</v>
      </c>
      <c r="W2919" s="36">
        <f>Inputs!$B$13</f>
        <v>12660</v>
      </c>
      <c r="X2919" s="36">
        <f t="shared" si="453"/>
        <v>13553.530316942819</v>
      </c>
      <c r="Y2919" s="36">
        <f t="shared" si="454"/>
        <v>14675.132739307048</v>
      </c>
      <c r="Z2919" s="36">
        <f t="shared" si="455"/>
        <v>16073.398567080796</v>
      </c>
      <c r="AA2919" s="36">
        <f t="shared" si="456"/>
        <v>17805.55198309894</v>
      </c>
      <c r="AB2919" s="36">
        <f t="shared" si="457"/>
        <v>55339.913910522846</v>
      </c>
      <c r="AC2919" s="36">
        <f t="shared" si="458"/>
        <v>252554.71077133573</v>
      </c>
      <c r="AD2919" s="36">
        <f t="shared" si="459"/>
        <v>154789.97988728317</v>
      </c>
    </row>
    <row r="2920" spans="1:30" ht="14.25" customHeight="1" x14ac:dyDescent="0.25">
      <c r="A2920" s="16">
        <v>2904</v>
      </c>
      <c r="B2920" s="34">
        <v>0.22301243168271301</v>
      </c>
      <c r="C2920" s="34">
        <v>8.3859340524945605E-2</v>
      </c>
      <c r="D2920" s="34">
        <v>1.9366951024950899E-2</v>
      </c>
      <c r="E2920" s="34">
        <v>7.4750198346407906E-2</v>
      </c>
      <c r="F2920" s="34">
        <v>-4.3675897948065997E-3</v>
      </c>
      <c r="G2920" s="34">
        <v>0.17475093883645701</v>
      </c>
      <c r="H2920" s="35">
        <v>1.0488605501924599</v>
      </c>
      <c r="I2920" s="34">
        <v>0.10662279131918</v>
      </c>
      <c r="J2920" s="34">
        <v>2.4413290234054998E-2</v>
      </c>
      <c r="K2920" s="36">
        <f>Inputs!$B$12*(1+$B2920)^4</f>
        <v>134237.77240628822</v>
      </c>
      <c r="L2920" s="36">
        <f t="shared" si="450"/>
        <v>17323.737435850977</v>
      </c>
      <c r="M2920" s="36">
        <f t="shared" si="451"/>
        <v>184320.19081936972</v>
      </c>
      <c r="N2920" s="37">
        <f>M2920/Inputs!$B$6</f>
        <v>280.97590063928311</v>
      </c>
      <c r="O2920" s="38">
        <f>IF(N2920&gt;Inputs!$B$4,1,0)</f>
        <v>0</v>
      </c>
      <c r="P2920" s="34">
        <f t="shared" si="452"/>
        <v>8.2209501085124995E-2</v>
      </c>
      <c r="Q2920" s="36">
        <f>Inputs!$B$12*(1+$B2920)^0*$C2920+Inputs!$B$29*(1+$D2920)^0*Inputs!$B$19+Inputs!$B$30*(1+$E2920)^0*Inputs!$B$20+Inputs!$B$31*(1+$F2920)^0*Inputs!$B$21+Inputs!$B$22*(1+Inputs!$B$23)^0</f>
        <v>13053.604458923659</v>
      </c>
      <c r="R2920" s="36">
        <f>Inputs!$B$12*(1+$B2920)^1*$C2920+Inputs!$B$29*(1+$D2920)^1*Inputs!$B$19+Inputs!$B$30*(1+$E2920)^1*Inputs!$B$20+Inputs!$B$31*(1+$F2920)^1*Inputs!$B$21+Inputs!$B$22*(1+Inputs!$B$23)^1</f>
        <v>14338.528539525829</v>
      </c>
      <c r="S2920" s="36">
        <f>Inputs!$B$12*(1+$B2920)^2*$C2920+Inputs!$B$29*(1+$D2920)^2*Inputs!$B$19+Inputs!$B$30*(1+$E2920)^2*Inputs!$B$20+Inputs!$B$31*(1+$F2920)^2*Inputs!$B$21+Inputs!$B$22*(1+Inputs!$B$23)^2</f>
        <v>15886.974980141957</v>
      </c>
      <c r="T2920" s="36">
        <f>Inputs!$B$12*(1+$B2920)^3*$C2920+Inputs!$B$29*(1+$D2920)^3*Inputs!$B$19+Inputs!$B$30*(1+$E2920)^3*Inputs!$B$20+Inputs!$B$31*(1+$F2920)^3*Inputs!$B$21+Inputs!$B$22*(1+Inputs!$B$23)^3</f>
        <v>17755.76091700793</v>
      </c>
      <c r="U2920" s="36">
        <f>Inputs!$B$12*(1+$B2920)^4*$C2920+Inputs!$B$29*(1+$D2920)^4*Inputs!$B$19+Inputs!$B$30*(1+$E2920)^4*Inputs!$B$20+Inputs!$B$31*(1+$F2920)^4*Inputs!$B$21+Inputs!$B$22*(1+Inputs!$B$23)^4</f>
        <v>20014.226154148491</v>
      </c>
      <c r="V2920" s="35">
        <f>Inputs!$B$13/(Q2920*(1-$G2920))</f>
        <v>1.1752174134745208</v>
      </c>
      <c r="W2920" s="36">
        <f>Inputs!$B$13</f>
        <v>12660</v>
      </c>
      <c r="X2920" s="36">
        <f t="shared" si="453"/>
        <v>13532.389170700031</v>
      </c>
      <c r="Y2920" s="36">
        <f t="shared" si="454"/>
        <v>14579.621919605457</v>
      </c>
      <c r="Z2920" s="36">
        <f t="shared" si="455"/>
        <v>15831.749416833352</v>
      </c>
      <c r="AA2920" s="36">
        <f t="shared" si="456"/>
        <v>17323.737435850977</v>
      </c>
      <c r="AB2920" s="36">
        <f t="shared" si="457"/>
        <v>54244.32293707096</v>
      </c>
      <c r="AC2920" s="36">
        <f t="shared" si="458"/>
        <v>215871.23910939359</v>
      </c>
      <c r="AD2920" s="36">
        <f t="shared" si="459"/>
        <v>130075.86788229876</v>
      </c>
    </row>
    <row r="2921" spans="1:30" ht="14.25" customHeight="1" x14ac:dyDescent="0.25">
      <c r="A2921" s="16">
        <v>2905</v>
      </c>
      <c r="B2921" s="34">
        <v>0.26069824989342699</v>
      </c>
      <c r="C2921" s="34">
        <v>6.7805509964731198E-2</v>
      </c>
      <c r="D2921" s="34">
        <v>2.3178896790832501E-2</v>
      </c>
      <c r="E2921" s="34">
        <v>4.1883129700098803E-2</v>
      </c>
      <c r="F2921" s="34">
        <v>-2.7881418512104498E-3</v>
      </c>
      <c r="G2921" s="34">
        <v>0.18092412027951399</v>
      </c>
      <c r="H2921" s="35">
        <v>1.0533062972254701</v>
      </c>
      <c r="I2921" s="34">
        <v>9.5065795175492906E-2</v>
      </c>
      <c r="J2921" s="34">
        <v>2.8033653393001699E-2</v>
      </c>
      <c r="K2921" s="36">
        <f>Inputs!$B$12*(1+$B2921)^4</f>
        <v>151563.92731591882</v>
      </c>
      <c r="L2921" s="36">
        <f t="shared" si="450"/>
        <v>16154.332497729267</v>
      </c>
      <c r="M2921" s="36">
        <f t="shared" si="451"/>
        <v>211314.84801054667</v>
      </c>
      <c r="N2921" s="37">
        <f>M2921/Inputs!$B$6</f>
        <v>322.12629269900407</v>
      </c>
      <c r="O2921" s="38">
        <f>IF(N2921&gt;Inputs!$B$4,1,0)</f>
        <v>0</v>
      </c>
      <c r="P2921" s="34">
        <f t="shared" si="452"/>
        <v>6.70321417824912E-2</v>
      </c>
      <c r="Q2921" s="36">
        <f>Inputs!$B$12*(1+$B2921)^0*$C2921+Inputs!$B$29*(1+$D2921)^0*Inputs!$B$19+Inputs!$B$30*(1+$E2921)^0*Inputs!$B$20+Inputs!$B$31*(1+$F2921)^0*Inputs!$B$21+Inputs!$B$22*(1+Inputs!$B$23)^0</f>
        <v>12090.374625310793</v>
      </c>
      <c r="R2921" s="36">
        <f>Inputs!$B$12*(1+$B2921)^1*$C2921+Inputs!$B$29*(1+$D2921)^1*Inputs!$B$19+Inputs!$B$30*(1+$E2921)^1*Inputs!$B$20+Inputs!$B$31*(1+$F2921)^1*Inputs!$B$21+Inputs!$B$22*(1+Inputs!$B$23)^1</f>
        <v>13251.001121803381</v>
      </c>
      <c r="S2921" s="36">
        <f>Inputs!$B$12*(1+$B2921)^2*$C2921+Inputs!$B$29*(1+$D2921)^2*Inputs!$B$19+Inputs!$B$30*(1+$E2921)^2*Inputs!$B$20+Inputs!$B$31*(1+$F2921)^2*Inputs!$B$21+Inputs!$B$22*(1+Inputs!$B$23)^2</f>
        <v>14692.26690445673</v>
      </c>
      <c r="T2921" s="36">
        <f>Inputs!$B$12*(1+$B2921)^3*$C2921+Inputs!$B$29*(1+$D2921)^3*Inputs!$B$19+Inputs!$B$30*(1+$E2921)^3*Inputs!$B$20+Inputs!$B$31*(1+$F2921)^3*Inputs!$B$21+Inputs!$B$22*(1+Inputs!$B$23)^3</f>
        <v>16486.41791499401</v>
      </c>
      <c r="U2921" s="36">
        <f>Inputs!$B$12*(1+$B2921)^4*$C2921+Inputs!$B$29*(1+$D2921)^4*Inputs!$B$19+Inputs!$B$30*(1+$E2921)^4*Inputs!$B$20+Inputs!$B$31*(1+$F2921)^4*Inputs!$B$21+Inputs!$B$22*(1+Inputs!$B$23)^4</f>
        <v>18724.498723120611</v>
      </c>
      <c r="V2921" s="35">
        <f>Inputs!$B$13/(Q2921*(1-$G2921))</f>
        <v>1.2784089748480165</v>
      </c>
      <c r="W2921" s="36">
        <f>Inputs!$B$13</f>
        <v>12660</v>
      </c>
      <c r="X2921" s="36">
        <f t="shared" si="453"/>
        <v>13264.515980714541</v>
      </c>
      <c r="Y2921" s="36">
        <f t="shared" si="454"/>
        <v>14030.025739344253</v>
      </c>
      <c r="Z2921" s="36">
        <f t="shared" si="455"/>
        <v>14983.38128865667</v>
      </c>
      <c r="AA2921" s="36">
        <f t="shared" si="456"/>
        <v>16154.332497729267</v>
      </c>
      <c r="AB2921" s="36">
        <f t="shared" si="457"/>
        <v>53984.615565906926</v>
      </c>
      <c r="AC2921" s="36">
        <f t="shared" si="458"/>
        <v>247749.76621892327</v>
      </c>
      <c r="AD2921" s="36">
        <f t="shared" si="459"/>
        <v>157330.23244463975</v>
      </c>
    </row>
    <row r="2922" spans="1:30" ht="14.25" customHeight="1" x14ac:dyDescent="0.25">
      <c r="A2922" s="16">
        <v>2906</v>
      </c>
      <c r="B2922" s="34">
        <v>0.49265148165696898</v>
      </c>
      <c r="C2922" s="34">
        <v>6.8685524525926606E-2</v>
      </c>
      <c r="D2922" s="34">
        <v>4.2291878431850498E-2</v>
      </c>
      <c r="E2922" s="34">
        <v>3.5858389905163802E-2</v>
      </c>
      <c r="F2922" s="34">
        <v>-3.7163598453510702E-3</v>
      </c>
      <c r="G2922" s="34">
        <v>0.20203453325529</v>
      </c>
      <c r="H2922" s="35">
        <v>1.0336759926057399</v>
      </c>
      <c r="I2922" s="34">
        <v>9.0800565160509703E-2</v>
      </c>
      <c r="J2922" s="34">
        <v>2.5113693179110198E-2</v>
      </c>
      <c r="K2922" s="36">
        <f>Inputs!$B$12*(1+$B2922)^4</f>
        <v>297841.29804469197</v>
      </c>
      <c r="L2922" s="36">
        <f t="shared" si="450"/>
        <v>24001.462834959795</v>
      </c>
      <c r="M2922" s="36">
        <f t="shared" si="451"/>
        <v>307954.10013308312</v>
      </c>
      <c r="N2922" s="37">
        <f>M2922/Inputs!$B$6</f>
        <v>469.4422258126267</v>
      </c>
      <c r="O2922" s="38">
        <f>IF(N2922&gt;Inputs!$B$4,1,0)</f>
        <v>1</v>
      </c>
      <c r="P2922" s="34">
        <f t="shared" si="452"/>
        <v>6.5686871981399497E-2</v>
      </c>
      <c r="Q2922" s="36">
        <f>Inputs!$B$12*(1+$B2922)^0*$C2922+Inputs!$B$29*(1+$D2922)^0*Inputs!$B$19+Inputs!$B$30*(1+$E2922)^0*Inputs!$B$20+Inputs!$B$31*(1+$F2922)^0*Inputs!$B$21+Inputs!$B$22*(1+Inputs!$B$23)^0</f>
        <v>12143.175498982517</v>
      </c>
      <c r="R2922" s="36">
        <f>Inputs!$B$12*(1+$B2922)^1*$C2922+Inputs!$B$29*(1+$D2922)^1*Inputs!$B$19+Inputs!$B$30*(1+$E2922)^1*Inputs!$B$20+Inputs!$B$31*(1+$F2922)^1*Inputs!$B$21+Inputs!$B$22*(1+Inputs!$B$23)^1</f>
        <v>14317.214059658494</v>
      </c>
      <c r="S2922" s="36">
        <f>Inputs!$B$12*(1+$B2922)^2*$C2922+Inputs!$B$29*(1+$D2922)^2*Inputs!$B$19+Inputs!$B$30*(1+$E2922)^2*Inputs!$B$20+Inputs!$B$31*(1+$F2922)^2*Inputs!$B$21+Inputs!$B$22*(1+Inputs!$B$23)^2</f>
        <v>17498.594235385768</v>
      </c>
      <c r="T2922" s="36">
        <f>Inputs!$B$12*(1+$B2922)^3*$C2922+Inputs!$B$29*(1+$D2922)^3*Inputs!$B$19+Inputs!$B$30*(1+$E2922)^3*Inputs!$B$20+Inputs!$B$31*(1+$F2922)^3*Inputs!$B$21+Inputs!$B$22*(1+Inputs!$B$23)^3</f>
        <v>22180.379429237939</v>
      </c>
      <c r="U2922" s="36">
        <f>Inputs!$B$12*(1+$B2922)^4*$C2922+Inputs!$B$29*(1+$D2922)^4*Inputs!$B$19+Inputs!$B$30*(1+$E2922)^4*Inputs!$B$20+Inputs!$B$31*(1+$F2922)^4*Inputs!$B$21+Inputs!$B$22*(1+Inputs!$B$23)^4</f>
        <v>29098.405055045354</v>
      </c>
      <c r="V2922" s="35">
        <f>Inputs!$B$13/(Q2922*(1-$G2922))</f>
        <v>1.306523835098814</v>
      </c>
      <c r="W2922" s="36">
        <f>Inputs!$B$13</f>
        <v>12660</v>
      </c>
      <c r="X2922" s="36">
        <f t="shared" si="453"/>
        <v>14147.270345060622</v>
      </c>
      <c r="Y2922" s="36">
        <f t="shared" si="454"/>
        <v>16338.425606693987</v>
      </c>
      <c r="Z2922" s="36">
        <f t="shared" si="455"/>
        <v>19502.509724244614</v>
      </c>
      <c r="AA2922" s="36">
        <f t="shared" si="456"/>
        <v>24001.462834959795</v>
      </c>
      <c r="AB2922" s="36">
        <f t="shared" si="457"/>
        <v>65402.360451897279</v>
      </c>
      <c r="AC2922" s="36">
        <f t="shared" si="458"/>
        <v>374568.42541404552</v>
      </c>
      <c r="AD2922" s="36">
        <f t="shared" si="459"/>
        <v>242551.73968118586</v>
      </c>
    </row>
    <row r="2923" spans="1:30" ht="14.25" customHeight="1" x14ac:dyDescent="0.25">
      <c r="A2923" s="16">
        <v>2907</v>
      </c>
      <c r="B2923" s="34">
        <v>0.37140323064956399</v>
      </c>
      <c r="C2923" s="34">
        <v>8.6270443103985295E-2</v>
      </c>
      <c r="D2923" s="34">
        <v>3.6787517515445303E-2</v>
      </c>
      <c r="E2923" s="34">
        <v>4.8003202931591701E-2</v>
      </c>
      <c r="F2923" s="34">
        <v>1.99769402344568E-2</v>
      </c>
      <c r="G2923" s="34">
        <v>0.167707900823652</v>
      </c>
      <c r="H2923" s="35">
        <v>1.0632822305524201</v>
      </c>
      <c r="I2923" s="34">
        <v>9.4380566280846998E-2</v>
      </c>
      <c r="J2923" s="34">
        <v>2.8247327361517801E-2</v>
      </c>
      <c r="K2923" s="36">
        <f>Inputs!$B$12*(1+$B2923)^4</f>
        <v>212232.51629023504</v>
      </c>
      <c r="L2923" s="36">
        <f t="shared" si="450"/>
        <v>24287.807771995111</v>
      </c>
      <c r="M2923" s="36">
        <f t="shared" si="451"/>
        <v>306531.24713880487</v>
      </c>
      <c r="N2923" s="37">
        <f>M2923/Inputs!$B$6</f>
        <v>467.2732425896416</v>
      </c>
      <c r="O2923" s="38">
        <f>IF(N2923&gt;Inputs!$B$4,1,0)</f>
        <v>1</v>
      </c>
      <c r="P2923" s="34">
        <f t="shared" si="452"/>
        <v>6.6133238919329193E-2</v>
      </c>
      <c r="Q2923" s="36">
        <f>Inputs!$B$12*(1+$B2923)^0*$C2923+Inputs!$B$29*(1+$D2923)^0*Inputs!$B$19+Inputs!$B$30*(1+$E2923)^0*Inputs!$B$20+Inputs!$B$31*(1+$F2923)^0*Inputs!$B$21+Inputs!$B$22*(1+Inputs!$B$23)^0</f>
        <v>13198.270613666038</v>
      </c>
      <c r="R2923" s="36">
        <f>Inputs!$B$12*(1+$B2923)^1*$C2923+Inputs!$B$29*(1+$D2923)^1*Inputs!$B$19+Inputs!$B$30*(1+$E2923)^1*Inputs!$B$20+Inputs!$B$31*(1+$F2923)^1*Inputs!$B$21+Inputs!$B$22*(1+Inputs!$B$23)^1</f>
        <v>15383.750310406198</v>
      </c>
      <c r="S2923" s="36">
        <f>Inputs!$B$12*(1+$B2923)^2*$C2923+Inputs!$B$29*(1+$D2923)^2*Inputs!$B$19+Inputs!$B$30*(1+$E2923)^2*Inputs!$B$20+Inputs!$B$31*(1+$F2923)^2*Inputs!$B$21+Inputs!$B$22*(1+Inputs!$B$23)^2</f>
        <v>18293.220453579266</v>
      </c>
      <c r="T2923" s="36">
        <f>Inputs!$B$12*(1+$B2923)^3*$C2923+Inputs!$B$29*(1+$D2923)^3*Inputs!$B$19+Inputs!$B$30*(1+$E2923)^3*Inputs!$B$20+Inputs!$B$31*(1+$F2923)^3*Inputs!$B$21+Inputs!$B$22*(1+Inputs!$B$23)^3</f>
        <v>22192.282657869247</v>
      </c>
      <c r="U2923" s="36">
        <f>Inputs!$B$12*(1+$B2923)^4*$C2923+Inputs!$B$29*(1+$D2923)^4*Inputs!$B$19+Inputs!$B$30*(1+$E2923)^4*Inputs!$B$20+Inputs!$B$31*(1+$F2923)^4*Inputs!$B$21+Inputs!$B$22*(1+Inputs!$B$23)^4</f>
        <v>27445.047637879648</v>
      </c>
      <c r="V2923" s="35">
        <f>Inputs!$B$13/(Q2923*(1-$G2923))</f>
        <v>1.1524999227466539</v>
      </c>
      <c r="W2923" s="36">
        <f>Inputs!$B$13</f>
        <v>12660</v>
      </c>
      <c r="X2923" s="36">
        <f t="shared" si="453"/>
        <v>14470.767572049646</v>
      </c>
      <c r="Y2923" s="36">
        <f t="shared" si="454"/>
        <v>16867.977169023299</v>
      </c>
      <c r="Z2923" s="36">
        <f t="shared" si="455"/>
        <v>20051.286510695412</v>
      </c>
      <c r="AA2923" s="36">
        <f t="shared" si="456"/>
        <v>24287.807771995111</v>
      </c>
      <c r="AB2923" s="36">
        <f t="shared" si="457"/>
        <v>65970.783874348039</v>
      </c>
      <c r="AC2923" s="36">
        <f t="shared" si="458"/>
        <v>377629.67362732621</v>
      </c>
      <c r="AD2923" s="36">
        <f t="shared" si="459"/>
        <v>240560.46326445683</v>
      </c>
    </row>
    <row r="2924" spans="1:30" ht="14.25" customHeight="1" x14ac:dyDescent="0.25">
      <c r="A2924" s="16">
        <v>2908</v>
      </c>
      <c r="B2924" s="34">
        <v>0.392556176976121</v>
      </c>
      <c r="C2924" s="34">
        <v>6.5302875420798198E-2</v>
      </c>
      <c r="D2924" s="34">
        <v>3.5533066861142999E-3</v>
      </c>
      <c r="E2924" s="34">
        <v>4.2445325146475303E-2</v>
      </c>
      <c r="F2924" s="34">
        <v>1.5247451172567501E-2</v>
      </c>
      <c r="G2924" s="34">
        <v>0.17754128716791501</v>
      </c>
      <c r="H2924" s="35">
        <v>1.08709897792437</v>
      </c>
      <c r="I2924" s="34">
        <v>9.6411640516496894E-2</v>
      </c>
      <c r="J2924" s="34">
        <v>3.01908668346592E-2</v>
      </c>
      <c r="K2924" s="36">
        <f>Inputs!$B$12*(1+$B2924)^4</f>
        <v>225632.75515470386</v>
      </c>
      <c r="L2924" s="36">
        <f t="shared" si="450"/>
        <v>20788.307986291602</v>
      </c>
      <c r="M2924" s="36">
        <f t="shared" si="451"/>
        <v>264344.01294194191</v>
      </c>
      <c r="N2924" s="37">
        <f>M2924/Inputs!$B$6</f>
        <v>402.96343436271633</v>
      </c>
      <c r="O2924" s="38">
        <f>IF(N2924&gt;Inputs!$B$4,1,0)</f>
        <v>1</v>
      </c>
      <c r="P2924" s="34">
        <f t="shared" si="452"/>
        <v>6.6220773681837694E-2</v>
      </c>
      <c r="Q2924" s="36">
        <f>Inputs!$B$12*(1+$B2924)^0*$C2924+Inputs!$B$29*(1+$D2924)^0*Inputs!$B$19+Inputs!$B$30*(1+$E2924)^0*Inputs!$B$20+Inputs!$B$31*(1+$F2924)^0*Inputs!$B$21+Inputs!$B$22*(1+Inputs!$B$23)^0</f>
        <v>11940.216552674814</v>
      </c>
      <c r="R2924" s="36">
        <f>Inputs!$B$12*(1+$B2924)^1*$C2924+Inputs!$B$29*(1+$D2924)^1*Inputs!$B$19+Inputs!$B$30*(1+$E2924)^1*Inputs!$B$20+Inputs!$B$31*(1+$F2924)^1*Inputs!$B$21+Inputs!$B$22*(1+Inputs!$B$23)^1</f>
        <v>13596.402554578181</v>
      </c>
      <c r="S2924" s="36">
        <f>Inputs!$B$12*(1+$B2924)^2*$C2924+Inputs!$B$29*(1+$D2924)^2*Inputs!$B$19+Inputs!$B$30*(1+$E2924)^2*Inputs!$B$20+Inputs!$B$31*(1+$F2924)^2*Inputs!$B$21+Inputs!$B$22*(1+Inputs!$B$23)^2</f>
        <v>15859.923747556993</v>
      </c>
      <c r="T2924" s="36">
        <f>Inputs!$B$12*(1+$B2924)^3*$C2924+Inputs!$B$29*(1+$D2924)^3*Inputs!$B$19+Inputs!$B$30*(1+$E2924)^3*Inputs!$B$20+Inputs!$B$31*(1+$F2924)^3*Inputs!$B$21+Inputs!$B$22*(1+Inputs!$B$23)^3</f>
        <v>18967.948327000733</v>
      </c>
      <c r="U2924" s="36">
        <f>Inputs!$B$12*(1+$B2924)^4*$C2924+Inputs!$B$29*(1+$D2924)^4*Inputs!$B$19+Inputs!$B$30*(1+$E2924)^4*Inputs!$B$20+Inputs!$B$31*(1+$F2924)^4*Inputs!$B$21+Inputs!$B$22*(1+Inputs!$B$23)^4</f>
        <v>23250.695541338995</v>
      </c>
      <c r="V2924" s="35">
        <f>Inputs!$B$13/(Q2924*(1-$G2924))</f>
        <v>1.2891617061514851</v>
      </c>
      <c r="W2924" s="36">
        <f>Inputs!$B$13</f>
        <v>12660</v>
      </c>
      <c r="X2924" s="36">
        <f t="shared" si="453"/>
        <v>13851.134074654641</v>
      </c>
      <c r="Y2924" s="36">
        <f t="shared" si="454"/>
        <v>15498.129574393794</v>
      </c>
      <c r="Z2924" s="36">
        <f t="shared" si="455"/>
        <v>17747.191827765499</v>
      </c>
      <c r="AA2924" s="36">
        <f t="shared" si="456"/>
        <v>20788.307986291602</v>
      </c>
      <c r="AB2924" s="36">
        <f t="shared" si="457"/>
        <v>60229.258676132173</v>
      </c>
      <c r="AC2924" s="36">
        <f t="shared" si="458"/>
        <v>323401.91504433204</v>
      </c>
      <c r="AD2924" s="36">
        <f t="shared" si="459"/>
        <v>204114.75426580972</v>
      </c>
    </row>
    <row r="2925" spans="1:30" ht="14.25" customHeight="1" x14ac:dyDescent="0.25">
      <c r="A2925" s="16">
        <v>2909</v>
      </c>
      <c r="B2925" s="34">
        <v>0.33983973060133299</v>
      </c>
      <c r="C2925" s="34">
        <v>7.1570616292824102E-2</v>
      </c>
      <c r="D2925" s="34">
        <v>1.8177205090082998E-2</v>
      </c>
      <c r="E2925" s="34">
        <v>6.9084756374504605E-2</v>
      </c>
      <c r="F2925" s="34">
        <v>1.0746329808199499E-2</v>
      </c>
      <c r="G2925" s="34">
        <v>0.19307347532824301</v>
      </c>
      <c r="H2925" s="35">
        <v>1.0509304563311801</v>
      </c>
      <c r="I2925" s="34">
        <v>9.3666370735812604E-2</v>
      </c>
      <c r="J2925" s="34">
        <v>2.74079912295358E-2</v>
      </c>
      <c r="K2925" s="36">
        <f>Inputs!$B$12*(1+$B2925)^4</f>
        <v>193358.22824080806</v>
      </c>
      <c r="L2925" s="36">
        <f t="shared" si="450"/>
        <v>19321.967102274954</v>
      </c>
      <c r="M2925" s="36">
        <f t="shared" si="451"/>
        <v>250370.45032123887</v>
      </c>
      <c r="N2925" s="37">
        <f>M2925/Inputs!$B$6</f>
        <v>381.66227183115683</v>
      </c>
      <c r="O2925" s="38">
        <f>IF(N2925&gt;Inputs!$B$4,1,0)</f>
        <v>0</v>
      </c>
      <c r="P2925" s="34">
        <f t="shared" si="452"/>
        <v>6.6258379506276804E-2</v>
      </c>
      <c r="Q2925" s="36">
        <f>Inputs!$B$12*(1+$B2925)^0*$C2925+Inputs!$B$29*(1+$D2925)^0*Inputs!$B$19+Inputs!$B$30*(1+$E2925)^0*Inputs!$B$20+Inputs!$B$31*(1+$F2925)^0*Inputs!$B$21+Inputs!$B$22*(1+Inputs!$B$23)^0</f>
        <v>12316.281004996366</v>
      </c>
      <c r="R2925" s="36">
        <f>Inputs!$B$12*(1+$B2925)^1*$C2925+Inputs!$B$29*(1+$D2925)^1*Inputs!$B$19+Inputs!$B$30*(1+$E2925)^1*Inputs!$B$20+Inputs!$B$31*(1+$F2925)^1*Inputs!$B$21+Inputs!$B$22*(1+Inputs!$B$23)^1</f>
        <v>13988.51805421592</v>
      </c>
      <c r="S2925" s="36">
        <f>Inputs!$B$12*(1+$B2925)^2*$C2925+Inputs!$B$29*(1+$D2925)^2*Inputs!$B$19+Inputs!$B$30*(1+$E2925)^2*Inputs!$B$20+Inputs!$B$31*(1+$F2925)^2*Inputs!$B$21+Inputs!$B$22*(1+Inputs!$B$23)^2</f>
        <v>16168.223107557358</v>
      </c>
      <c r="T2925" s="36">
        <f>Inputs!$B$12*(1+$B2925)^3*$C2925+Inputs!$B$29*(1+$D2925)^3*Inputs!$B$19+Inputs!$B$30*(1+$E2925)^3*Inputs!$B$20+Inputs!$B$31*(1+$F2925)^3*Inputs!$B$21+Inputs!$B$22*(1+Inputs!$B$23)^3</f>
        <v>19024.729303190266</v>
      </c>
      <c r="U2925" s="36">
        <f>Inputs!$B$12*(1+$B2925)^4*$C2925+Inputs!$B$29*(1+$D2925)^4*Inputs!$B$19+Inputs!$B$30*(1+$E2925)^4*Inputs!$B$20+Inputs!$B$31*(1+$F2925)^4*Inputs!$B$21+Inputs!$B$22*(1+Inputs!$B$23)^4</f>
        <v>22784.702827830839</v>
      </c>
      <c r="V2925" s="35">
        <f>Inputs!$B$13/(Q2925*(1-$G2925))</f>
        <v>1.2738553784562106</v>
      </c>
      <c r="W2925" s="36">
        <f>Inputs!$B$13</f>
        <v>12660</v>
      </c>
      <c r="X2925" s="36">
        <f t="shared" si="453"/>
        <v>13749.827568523742</v>
      </c>
      <c r="Y2925" s="36">
        <f t="shared" si="454"/>
        <v>15165.238335158834</v>
      </c>
      <c r="Z2925" s="36">
        <f t="shared" si="455"/>
        <v>16988.981846294715</v>
      </c>
      <c r="AA2925" s="36">
        <f t="shared" si="456"/>
        <v>19321.967102274954</v>
      </c>
      <c r="AB2925" s="36">
        <f t="shared" si="457"/>
        <v>58887.911572306533</v>
      </c>
      <c r="AC2925" s="36">
        <f t="shared" si="458"/>
        <v>299608.04286302993</v>
      </c>
      <c r="AD2925" s="36">
        <f t="shared" si="459"/>
        <v>191482.53874893233</v>
      </c>
    </row>
    <row r="2926" spans="1:30" ht="14.25" customHeight="1" x14ac:dyDescent="0.25">
      <c r="A2926" s="16">
        <v>2910</v>
      </c>
      <c r="B2926" s="34">
        <v>0.357168271237292</v>
      </c>
      <c r="C2926" s="34">
        <v>7.8890646745881796E-2</v>
      </c>
      <c r="D2926" s="34">
        <v>3.8793211524264799E-2</v>
      </c>
      <c r="E2926" s="34">
        <v>2.3217775939366501E-2</v>
      </c>
      <c r="F2926" s="34">
        <v>1.16241334584915E-2</v>
      </c>
      <c r="G2926" s="34">
        <v>0.15896534077142599</v>
      </c>
      <c r="H2926" s="35">
        <v>1.06624458818523</v>
      </c>
      <c r="I2926" s="34">
        <v>9.7926789802502898E-2</v>
      </c>
      <c r="J2926" s="34">
        <v>1.8485877026218601E-2</v>
      </c>
      <c r="K2926" s="36">
        <f>Inputs!$B$12*(1+$B2926)^4</f>
        <v>203557.00009818288</v>
      </c>
      <c r="L2926" s="36">
        <f t="shared" si="450"/>
        <v>22229.924797795193</v>
      </c>
      <c r="M2926" s="36">
        <f t="shared" si="451"/>
        <v>240955.94349153261</v>
      </c>
      <c r="N2926" s="37">
        <f>M2926/Inputs!$B$6</f>
        <v>367.3108894687997</v>
      </c>
      <c r="O2926" s="38">
        <f>IF(N2926&gt;Inputs!$B$4,1,0)</f>
        <v>0</v>
      </c>
      <c r="P2926" s="34">
        <f t="shared" si="452"/>
        <v>7.9440912776284289E-2</v>
      </c>
      <c r="Q2926" s="36">
        <f>Inputs!$B$12*(1+$B2926)^0*$C2926+Inputs!$B$29*(1+$D2926)^0*Inputs!$B$19+Inputs!$B$30*(1+$E2926)^0*Inputs!$B$20+Inputs!$B$31*(1+$F2926)^0*Inputs!$B$21+Inputs!$B$22*(1+Inputs!$B$23)^0</f>
        <v>12755.48283217983</v>
      </c>
      <c r="R2926" s="36">
        <f>Inputs!$B$12*(1+$B2926)^1*$C2926+Inputs!$B$29*(1+$D2926)^1*Inputs!$B$19+Inputs!$B$30*(1+$E2926)^1*Inputs!$B$20+Inputs!$B$31*(1+$F2926)^1*Inputs!$B$21+Inputs!$B$22*(1+Inputs!$B$23)^1</f>
        <v>14615.831145070464</v>
      </c>
      <c r="S2926" s="36">
        <f>Inputs!$B$12*(1+$B2926)^2*$C2926+Inputs!$B$29*(1+$D2926)^2*Inputs!$B$19+Inputs!$B$30*(1+$E2926)^2*Inputs!$B$20+Inputs!$B$31*(1+$F2926)^2*Inputs!$B$21+Inputs!$B$22*(1+Inputs!$B$23)^2</f>
        <v>17084.877772136195</v>
      </c>
      <c r="T2926" s="36">
        <f>Inputs!$B$12*(1+$B2926)^3*$C2926+Inputs!$B$29*(1+$D2926)^3*Inputs!$B$19+Inputs!$B$30*(1+$E2926)^3*Inputs!$B$20+Inputs!$B$31*(1+$F2926)^3*Inputs!$B$21+Inputs!$B$22*(1+Inputs!$B$23)^3</f>
        <v>20378.46450911757</v>
      </c>
      <c r="U2926" s="36">
        <f>Inputs!$B$12*(1+$B2926)^4*$C2926+Inputs!$B$29*(1+$D2926)^4*Inputs!$B$19+Inputs!$B$30*(1+$E2926)^4*Inputs!$B$20+Inputs!$B$31*(1+$F2926)^4*Inputs!$B$21+Inputs!$B$22*(1+Inputs!$B$23)^4</f>
        <v>24789.471053728223</v>
      </c>
      <c r="V2926" s="35">
        <f>Inputs!$B$13/(Q2926*(1-$G2926))</f>
        <v>1.1801111387535512</v>
      </c>
      <c r="W2926" s="36">
        <f>Inputs!$B$13</f>
        <v>12660</v>
      </c>
      <c r="X2926" s="36">
        <f t="shared" si="453"/>
        <v>14156.498550686396</v>
      </c>
      <c r="Y2926" s="36">
        <f t="shared" si="454"/>
        <v>16138.913916351978</v>
      </c>
      <c r="Z2926" s="36">
        <f t="shared" si="455"/>
        <v>18762.250175571298</v>
      </c>
      <c r="AA2926" s="36">
        <f t="shared" si="456"/>
        <v>22229.924797795193</v>
      </c>
      <c r="AB2926" s="36">
        <f t="shared" si="457"/>
        <v>62314.644364552172</v>
      </c>
      <c r="AC2926" s="36">
        <f t="shared" si="458"/>
        <v>285002.57188218465</v>
      </c>
      <c r="AD2926" s="36">
        <f t="shared" si="459"/>
        <v>178641.29912698045</v>
      </c>
    </row>
    <row r="2927" spans="1:30" ht="14.25" customHeight="1" x14ac:dyDescent="0.25">
      <c r="A2927" s="16">
        <v>2911</v>
      </c>
      <c r="B2927" s="34">
        <v>0.277732174168274</v>
      </c>
      <c r="C2927" s="34">
        <v>6.1724742633156603E-2</v>
      </c>
      <c r="D2927" s="34">
        <v>2.69611217088878E-2</v>
      </c>
      <c r="E2927" s="34">
        <v>5.5782943561395702E-2</v>
      </c>
      <c r="F2927" s="34">
        <v>2.3917058439350099E-2</v>
      </c>
      <c r="G2927" s="34">
        <v>0.16158276180469799</v>
      </c>
      <c r="H2927" s="35">
        <v>1.12051283053589</v>
      </c>
      <c r="I2927" s="34">
        <v>8.6407438575315798E-2</v>
      </c>
      <c r="J2927" s="34">
        <v>2.2004203193548001E-2</v>
      </c>
      <c r="K2927" s="36">
        <f>Inputs!$B$12*(1+$B2927)^4</f>
        <v>159922.86938856856</v>
      </c>
      <c r="L2927" s="36">
        <f t="shared" si="450"/>
        <v>17879.022558219898</v>
      </c>
      <c r="M2927" s="36">
        <f t="shared" si="451"/>
        <v>245567.36794833717</v>
      </c>
      <c r="N2927" s="37">
        <f>M2927/Inputs!$B$6</f>
        <v>374.34049992124568</v>
      </c>
      <c r="O2927" s="38">
        <f>IF(N2927&gt;Inputs!$B$4,1,0)</f>
        <v>0</v>
      </c>
      <c r="P2927" s="34">
        <f t="shared" si="452"/>
        <v>6.4403235381767801E-2</v>
      </c>
      <c r="Q2927" s="36">
        <f>Inputs!$B$12*(1+$B2927)^0*$C2927+Inputs!$B$29*(1+$D2927)^0*Inputs!$B$19+Inputs!$B$30*(1+$E2927)^0*Inputs!$B$20+Inputs!$B$31*(1+$F2927)^0*Inputs!$B$21+Inputs!$B$22*(1+Inputs!$B$23)^0</f>
        <v>11725.528585416319</v>
      </c>
      <c r="R2927" s="36">
        <f>Inputs!$B$12*(1+$B2927)^1*$C2927+Inputs!$B$29*(1+$D2927)^1*Inputs!$B$19+Inputs!$B$30*(1+$E2927)^1*Inputs!$B$20+Inputs!$B$31*(1+$F2927)^1*Inputs!$B$21+Inputs!$B$22*(1+Inputs!$B$23)^1</f>
        <v>13022.013389970631</v>
      </c>
      <c r="S2927" s="36">
        <f>Inputs!$B$12*(1+$B2927)^2*$C2927+Inputs!$B$29*(1+$D2927)^2*Inputs!$B$19+Inputs!$B$30*(1+$E2927)^2*Inputs!$B$20+Inputs!$B$31*(1+$F2927)^2*Inputs!$B$21+Inputs!$B$22*(1+Inputs!$B$23)^2</f>
        <v>14614.887916199161</v>
      </c>
      <c r="T2927" s="36">
        <f>Inputs!$B$12*(1+$B2927)^3*$C2927+Inputs!$B$29*(1+$D2927)^3*Inputs!$B$19+Inputs!$B$30*(1+$E2927)^3*Inputs!$B$20+Inputs!$B$31*(1+$F2927)^3*Inputs!$B$21+Inputs!$B$22*(1+Inputs!$B$23)^3</f>
        <v>16583.991638916108</v>
      </c>
      <c r="U2927" s="36">
        <f>Inputs!$B$12*(1+$B2927)^4*$C2927+Inputs!$B$29*(1+$D2927)^4*Inputs!$B$19+Inputs!$B$30*(1+$E2927)^4*Inputs!$B$20+Inputs!$B$31*(1+$F2927)^4*Inputs!$B$21+Inputs!$B$22*(1+Inputs!$B$23)^4</f>
        <v>19031.224811394146</v>
      </c>
      <c r="V2927" s="35">
        <f>Inputs!$B$13/(Q2927*(1-$G2927))</f>
        <v>1.2877782237027784</v>
      </c>
      <c r="W2927" s="36">
        <f>Inputs!$B$13</f>
        <v>12660</v>
      </c>
      <c r="X2927" s="36">
        <f t="shared" si="453"/>
        <v>13603.262865986848</v>
      </c>
      <c r="Y2927" s="36">
        <f t="shared" si="454"/>
        <v>14754.84544994824</v>
      </c>
      <c r="Z2927" s="36">
        <f t="shared" si="455"/>
        <v>16161.378794638562</v>
      </c>
      <c r="AA2927" s="36">
        <f t="shared" si="456"/>
        <v>17879.022558219898</v>
      </c>
      <c r="AB2927" s="36">
        <f t="shared" si="457"/>
        <v>58100.244150992134</v>
      </c>
      <c r="AC2927" s="36">
        <f t="shared" si="458"/>
        <v>283719.2276937351</v>
      </c>
      <c r="AD2927" s="36">
        <f t="shared" si="459"/>
        <v>187467.12379734503</v>
      </c>
    </row>
    <row r="2928" spans="1:30" ht="14.25" customHeight="1" x14ac:dyDescent="0.25">
      <c r="A2928" s="16">
        <v>2912</v>
      </c>
      <c r="B2928" s="34">
        <v>0.32704248898459998</v>
      </c>
      <c r="C2928" s="34">
        <v>7.3520134995821204E-2</v>
      </c>
      <c r="D2928" s="34">
        <v>6.8690871621393803E-3</v>
      </c>
      <c r="E2928" s="34">
        <v>3.4209118008970703E-2</v>
      </c>
      <c r="F2928" s="34">
        <v>-4.0147713238340996E-3</v>
      </c>
      <c r="G2928" s="34">
        <v>0.199156595365797</v>
      </c>
      <c r="H2928" s="35">
        <v>1.0496623914479599</v>
      </c>
      <c r="I2928" s="34">
        <v>0.101704136967917</v>
      </c>
      <c r="J2928" s="34">
        <v>2.8454452083450901E-2</v>
      </c>
      <c r="K2928" s="36">
        <f>Inputs!$B$12*(1+$B2928)^4</f>
        <v>186076.08642765763</v>
      </c>
      <c r="L2928" s="36">
        <f t="shared" si="450"/>
        <v>18321.028439444293</v>
      </c>
      <c r="M2928" s="36">
        <f t="shared" si="451"/>
        <v>214479.25485874995</v>
      </c>
      <c r="N2928" s="37">
        <f>M2928/Inputs!$B$6</f>
        <v>326.95008362614323</v>
      </c>
      <c r="O2928" s="38">
        <f>IF(N2928&gt;Inputs!$B$4,1,0)</f>
        <v>0</v>
      </c>
      <c r="P2928" s="34">
        <f t="shared" si="452"/>
        <v>7.3249684884466093E-2</v>
      </c>
      <c r="Q2928" s="36">
        <f>Inputs!$B$12*(1+$B2928)^0*$C2928+Inputs!$B$29*(1+$D2928)^0*Inputs!$B$19+Inputs!$B$30*(1+$E2928)^0*Inputs!$B$20+Inputs!$B$31*(1+$F2928)^0*Inputs!$B$21+Inputs!$B$22*(1+Inputs!$B$23)^0</f>
        <v>12433.252127176194</v>
      </c>
      <c r="R2928" s="36">
        <f>Inputs!$B$12*(1+$B2928)^1*$C2928+Inputs!$B$29*(1+$D2928)^1*Inputs!$B$19+Inputs!$B$30*(1+$E2928)^1*Inputs!$B$20+Inputs!$B$31*(1+$F2928)^1*Inputs!$B$21+Inputs!$B$22*(1+Inputs!$B$23)^1</f>
        <v>13897.321593101035</v>
      </c>
      <c r="S2928" s="36">
        <f>Inputs!$B$12*(1+$B2928)^2*$C2928+Inputs!$B$29*(1+$D2928)^2*Inputs!$B$19+Inputs!$B$30*(1+$E2928)^2*Inputs!$B$20+Inputs!$B$31*(1+$F2928)^2*Inputs!$B$21+Inputs!$B$22*(1+Inputs!$B$23)^2</f>
        <v>15834.295834238557</v>
      </c>
      <c r="T2928" s="36">
        <f>Inputs!$B$12*(1+$B2928)^3*$C2928+Inputs!$B$29*(1+$D2928)^3*Inputs!$B$19+Inputs!$B$30*(1+$E2928)^3*Inputs!$B$20+Inputs!$B$31*(1+$F2928)^3*Inputs!$B$21+Inputs!$B$22*(1+Inputs!$B$23)^3</f>
        <v>18398.515502111666</v>
      </c>
      <c r="U2928" s="36">
        <f>Inputs!$B$12*(1+$B2928)^4*$C2928+Inputs!$B$29*(1+$D2928)^4*Inputs!$B$19+Inputs!$B$30*(1+$E2928)^4*Inputs!$B$20+Inputs!$B$31*(1+$F2928)^4*Inputs!$B$21+Inputs!$B$22*(1+Inputs!$B$23)^4</f>
        <v>21794.785970890774</v>
      </c>
      <c r="V2928" s="35">
        <f>Inputs!$B$13/(Q2928*(1-$G2928))</f>
        <v>1.27145607686846</v>
      </c>
      <c r="W2928" s="36">
        <f>Inputs!$B$13</f>
        <v>12660</v>
      </c>
      <c r="X2928" s="36">
        <f t="shared" si="453"/>
        <v>13533.652463972592</v>
      </c>
      <c r="Y2928" s="36">
        <f t="shared" si="454"/>
        <v>14716.809539313184</v>
      </c>
      <c r="Z2928" s="36">
        <f t="shared" si="455"/>
        <v>16283.067175779681</v>
      </c>
      <c r="AA2928" s="36">
        <f t="shared" si="456"/>
        <v>18321.028439444293</v>
      </c>
      <c r="AB2928" s="36">
        <f t="shared" si="457"/>
        <v>55988.384816961188</v>
      </c>
      <c r="AC2928" s="36">
        <f t="shared" si="458"/>
        <v>257234.46175930047</v>
      </c>
      <c r="AD2928" s="36">
        <f t="shared" si="459"/>
        <v>158490.87004178876</v>
      </c>
    </row>
    <row r="2929" spans="1:30" ht="14.25" customHeight="1" x14ac:dyDescent="0.25">
      <c r="A2929" s="16">
        <v>2913</v>
      </c>
      <c r="B2929" s="34">
        <v>0.15139911143853599</v>
      </c>
      <c r="C2929" s="34">
        <v>0.102708795423368</v>
      </c>
      <c r="D2929" s="34">
        <v>5.1940867352875002E-2</v>
      </c>
      <c r="E2929" s="34">
        <v>5.6733589163187402E-2</v>
      </c>
      <c r="F2929" s="34">
        <v>8.3692260861257806E-3</v>
      </c>
      <c r="G2929" s="34">
        <v>0.18628926362834899</v>
      </c>
      <c r="H2929" s="35">
        <v>1.03687024930692</v>
      </c>
      <c r="I2929" s="34">
        <v>0.10236757335262001</v>
      </c>
      <c r="J2929" s="34">
        <v>1.6982143260223102E-2</v>
      </c>
      <c r="K2929" s="36">
        <f>Inputs!$B$12*(1+$B2929)^4</f>
        <v>105451.99739416523</v>
      </c>
      <c r="L2929" s="36">
        <f t="shared" si="450"/>
        <v>16939.945801641814</v>
      </c>
      <c r="M2929" s="36">
        <f t="shared" si="451"/>
        <v>178474.48058660087</v>
      </c>
      <c r="N2929" s="37">
        <f>M2929/Inputs!$B$6</f>
        <v>272.06475699176963</v>
      </c>
      <c r="O2929" s="38">
        <f>IF(N2929&gt;Inputs!$B$4,1,0)</f>
        <v>0</v>
      </c>
      <c r="P2929" s="34">
        <f t="shared" si="452"/>
        <v>8.5385430092396908E-2</v>
      </c>
      <c r="Q2929" s="36">
        <f>Inputs!$B$12*(1+$B2929)^0*$C2929+Inputs!$B$29*(1+$D2929)^0*Inputs!$B$19+Inputs!$B$30*(1+$E2929)^0*Inputs!$B$20+Inputs!$B$31*(1+$F2929)^0*Inputs!$B$21+Inputs!$B$22*(1+Inputs!$B$23)^0</f>
        <v>14184.571752829001</v>
      </c>
      <c r="R2929" s="36">
        <f>Inputs!$B$12*(1+$B2929)^1*$C2929+Inputs!$B$29*(1+$D2929)^1*Inputs!$B$19+Inputs!$B$30*(1+$E2929)^1*Inputs!$B$20+Inputs!$B$31*(1+$F2929)^1*Inputs!$B$21+Inputs!$B$22*(1+Inputs!$B$23)^1</f>
        <v>15400.104740063005</v>
      </c>
      <c r="S2929" s="36">
        <f>Inputs!$B$12*(1+$B2929)^2*$C2929+Inputs!$B$29*(1+$D2929)^2*Inputs!$B$19+Inputs!$B$30*(1+$E2929)^2*Inputs!$B$20+Inputs!$B$31*(1+$F2929)^2*Inputs!$B$21+Inputs!$B$22*(1+Inputs!$B$23)^2</f>
        <v>16772.119036401746</v>
      </c>
      <c r="T2929" s="36">
        <f>Inputs!$B$12*(1+$B2929)^3*$C2929+Inputs!$B$29*(1+$D2929)^3*Inputs!$B$19+Inputs!$B$30*(1+$E2929)^3*Inputs!$B$20+Inputs!$B$31*(1+$F2929)^3*Inputs!$B$21+Inputs!$B$22*(1+Inputs!$B$23)^3</f>
        <v>18322.861815692544</v>
      </c>
      <c r="U2929" s="36">
        <f>Inputs!$B$12*(1+$B2929)^4*$C2929+Inputs!$B$29*(1+$D2929)^4*Inputs!$B$19+Inputs!$B$30*(1+$E2929)^4*Inputs!$B$20+Inputs!$B$31*(1+$F2929)^4*Inputs!$B$21+Inputs!$B$22*(1+Inputs!$B$23)^4</f>
        <v>20077.866244140259</v>
      </c>
      <c r="V2929" s="35">
        <f>Inputs!$B$13/(Q2929*(1-$G2929))</f>
        <v>1.0968504831864758</v>
      </c>
      <c r="W2929" s="36">
        <f>Inputs!$B$13</f>
        <v>12660</v>
      </c>
      <c r="X2929" s="36">
        <f t="shared" si="453"/>
        <v>13556.979768621753</v>
      </c>
      <c r="Y2929" s="36">
        <f t="shared" si="454"/>
        <v>14560.140431783762</v>
      </c>
      <c r="Z2929" s="36">
        <f t="shared" si="455"/>
        <v>15682.795673303168</v>
      </c>
      <c r="AA2929" s="36">
        <f t="shared" si="456"/>
        <v>16939.945801641814</v>
      </c>
      <c r="AB2929" s="36">
        <f t="shared" si="457"/>
        <v>54535.070512459955</v>
      </c>
      <c r="AC2929" s="36">
        <f t="shared" si="458"/>
        <v>201763.02174063455</v>
      </c>
      <c r="AD2929" s="36">
        <f t="shared" si="459"/>
        <v>123939.41007414091</v>
      </c>
    </row>
    <row r="2930" spans="1:30" ht="14.25" customHeight="1" x14ac:dyDescent="0.25">
      <c r="A2930" s="16">
        <v>2914</v>
      </c>
      <c r="B2930" s="34">
        <v>0.41285588398239798</v>
      </c>
      <c r="C2930" s="34">
        <v>0.107426358406199</v>
      </c>
      <c r="D2930" s="34">
        <v>1.6499067952251499E-2</v>
      </c>
      <c r="E2930" s="34">
        <v>5.9350955315851203E-2</v>
      </c>
      <c r="F2930" s="34">
        <v>2.1032905026098701E-2</v>
      </c>
      <c r="G2930" s="34">
        <v>0.187933496743701</v>
      </c>
      <c r="H2930" s="35">
        <v>1.00558783107969</v>
      </c>
      <c r="I2930" s="34">
        <v>0.100989695448038</v>
      </c>
      <c r="J2930" s="34">
        <v>2.5181028537695199E-2</v>
      </c>
      <c r="K2930" s="36">
        <f>Inputs!$B$12*(1+$B2930)^4</f>
        <v>239079.70366717264</v>
      </c>
      <c r="L2930" s="36">
        <f t="shared" si="450"/>
        <v>28322.253067467867</v>
      </c>
      <c r="M2930" s="36">
        <f t="shared" si="451"/>
        <v>306841.52933415252</v>
      </c>
      <c r="N2930" s="37">
        <f>M2930/Inputs!$B$6</f>
        <v>467.74623374108614</v>
      </c>
      <c r="O2930" s="38">
        <f>IF(N2930&gt;Inputs!$B$4,1,0)</f>
        <v>1</v>
      </c>
      <c r="P2930" s="34">
        <f t="shared" si="452"/>
        <v>7.5808666910342798E-2</v>
      </c>
      <c r="Q2930" s="36">
        <f>Inputs!$B$12*(1+$B2930)^0*$C2930+Inputs!$B$29*(1+$D2930)^0*Inputs!$B$19+Inputs!$B$30*(1+$E2930)^0*Inputs!$B$20+Inputs!$B$31*(1+$F2930)^0*Inputs!$B$21+Inputs!$B$22*(1+Inputs!$B$23)^0</f>
        <v>14467.625531798862</v>
      </c>
      <c r="R2930" s="36">
        <f>Inputs!$B$12*(1+$B2930)^1*$C2930+Inputs!$B$29*(1+$D2930)^1*Inputs!$B$19+Inputs!$B$30*(1+$E2930)^1*Inputs!$B$20+Inputs!$B$31*(1+$F2930)^1*Inputs!$B$21+Inputs!$B$22*(1+Inputs!$B$23)^1</f>
        <v>17358.058272451319</v>
      </c>
      <c r="S2930" s="36">
        <f>Inputs!$B$12*(1+$B2930)^2*$C2930+Inputs!$B$29*(1+$D2930)^2*Inputs!$B$19+Inputs!$B$30*(1+$E2930)^2*Inputs!$B$20+Inputs!$B$31*(1+$F2930)^2*Inputs!$B$21+Inputs!$B$22*(1+Inputs!$B$23)^2</f>
        <v>21356.807356247347</v>
      </c>
      <c r="T2930" s="36">
        <f>Inputs!$B$12*(1+$B2930)^3*$C2930+Inputs!$B$29*(1+$D2930)^3*Inputs!$B$19+Inputs!$B$30*(1+$E2930)^3*Inputs!$B$20+Inputs!$B$31*(1+$F2930)^3*Inputs!$B$21+Inputs!$B$22*(1+Inputs!$B$23)^3</f>
        <v>26917.97611555639</v>
      </c>
      <c r="U2930" s="36">
        <f>Inputs!$B$12*(1+$B2930)^4*$C2930+Inputs!$B$29*(1+$D2930)^4*Inputs!$B$19+Inputs!$B$30*(1+$E2930)^4*Inputs!$B$20+Inputs!$B$31*(1+$F2930)^4*Inputs!$B$21+Inputs!$B$22*(1+Inputs!$B$23)^4</f>
        <v>34682.963038767397</v>
      </c>
      <c r="V2930" s="35">
        <f>Inputs!$B$13/(Q2930*(1-$G2930))</f>
        <v>1.0775684062791309</v>
      </c>
      <c r="W2930" s="36">
        <f>Inputs!$B$13</f>
        <v>12660</v>
      </c>
      <c r="X2930" s="36">
        <f t="shared" si="453"/>
        <v>14935.63629727594</v>
      </c>
      <c r="Y2930" s="36">
        <f t="shared" si="454"/>
        <v>18064.243330940659</v>
      </c>
      <c r="Z2930" s="36">
        <f t="shared" si="455"/>
        <v>22374.691390647244</v>
      </c>
      <c r="AA2930" s="36">
        <f t="shared" si="456"/>
        <v>28322.253067467867</v>
      </c>
      <c r="AB2930" s="36">
        <f t="shared" si="457"/>
        <v>70089.762510686924</v>
      </c>
      <c r="AC2930" s="36">
        <f t="shared" si="458"/>
        <v>383009.45938742277</v>
      </c>
      <c r="AD2930" s="36">
        <f t="shared" si="459"/>
        <v>236751.76682346559</v>
      </c>
    </row>
    <row r="2931" spans="1:30" ht="14.25" customHeight="1" x14ac:dyDescent="0.25">
      <c r="A2931" s="16">
        <v>2915</v>
      </c>
      <c r="B2931" s="34">
        <v>0.27693023035394398</v>
      </c>
      <c r="C2931" s="34">
        <v>7.3181510796889601E-2</v>
      </c>
      <c r="D2931" s="34">
        <v>3.03156598874809E-2</v>
      </c>
      <c r="E2931" s="34">
        <v>5.9453078149404398E-2</v>
      </c>
      <c r="F2931" s="34">
        <v>1.7345178346687602E-2</v>
      </c>
      <c r="G2931" s="34">
        <v>0.17443918015304899</v>
      </c>
      <c r="H2931" s="35">
        <v>0.97688576194583698</v>
      </c>
      <c r="I2931" s="34">
        <v>9.3709688124393606E-2</v>
      </c>
      <c r="J2931" s="34">
        <v>2.6172991375187301E-2</v>
      </c>
      <c r="K2931" s="36">
        <f>Inputs!$B$12*(1+$B2931)^4</f>
        <v>159521.75726402184</v>
      </c>
      <c r="L2931" s="36">
        <f t="shared" si="450"/>
        <v>16774.524571194161</v>
      </c>
      <c r="M2931" s="36">
        <f t="shared" si="451"/>
        <v>218143.74066503876</v>
      </c>
      <c r="N2931" s="37">
        <f>M2931/Inputs!$B$6</f>
        <v>332.53619003816885</v>
      </c>
      <c r="O2931" s="38">
        <f>IF(N2931&gt;Inputs!$B$4,1,0)</f>
        <v>0</v>
      </c>
      <c r="P2931" s="34">
        <f t="shared" si="452"/>
        <v>6.7536696749206301E-2</v>
      </c>
      <c r="Q2931" s="36">
        <f>Inputs!$B$12*(1+$B2931)^0*$C2931+Inputs!$B$29*(1+$D2931)^0*Inputs!$B$19+Inputs!$B$30*(1+$E2931)^0*Inputs!$B$20+Inputs!$B$31*(1+$F2931)^0*Inputs!$B$21+Inputs!$B$22*(1+Inputs!$B$23)^0</f>
        <v>12412.934675240296</v>
      </c>
      <c r="R2931" s="36">
        <f>Inputs!$B$12*(1+$B2931)^1*$C2931+Inputs!$B$29*(1+$D2931)^1*Inputs!$B$19+Inputs!$B$30*(1+$E2931)^1*Inputs!$B$20+Inputs!$B$31*(1+$F2931)^1*Inputs!$B$21+Inputs!$B$22*(1+Inputs!$B$23)^1</f>
        <v>13887.43381462477</v>
      </c>
      <c r="S2931" s="36">
        <f>Inputs!$B$12*(1+$B2931)^2*$C2931+Inputs!$B$29*(1+$D2931)^2*Inputs!$B$19+Inputs!$B$30*(1+$E2931)^2*Inputs!$B$20+Inputs!$B$31*(1+$F2931)^2*Inputs!$B$21+Inputs!$B$22*(1+Inputs!$B$23)^2</f>
        <v>15709.864494551748</v>
      </c>
      <c r="T2931" s="36">
        <f>Inputs!$B$12*(1+$B2931)^3*$C2931+Inputs!$B$29*(1+$D2931)^3*Inputs!$B$19+Inputs!$B$30*(1+$E2931)^3*Inputs!$B$20+Inputs!$B$31*(1+$F2931)^3*Inputs!$B$21+Inputs!$B$22*(1+Inputs!$B$23)^3</f>
        <v>17974.060803742155</v>
      </c>
      <c r="U2931" s="36">
        <f>Inputs!$B$12*(1+$B2931)^4*$C2931+Inputs!$B$29*(1+$D2931)^4*Inputs!$B$19+Inputs!$B$30*(1+$E2931)^4*Inputs!$B$20+Inputs!$B$31*(1+$F2931)^4*Inputs!$B$21+Inputs!$B$22*(1+Inputs!$B$23)^4</f>
        <v>20799.714155090711</v>
      </c>
      <c r="V2931" s="35">
        <f>Inputs!$B$13/(Q2931*(1-$G2931))</f>
        <v>1.2354072968950984</v>
      </c>
      <c r="W2931" s="36">
        <f>Inputs!$B$13</f>
        <v>12660</v>
      </c>
      <c r="X2931" s="36">
        <f t="shared" si="453"/>
        <v>13422.86510548775</v>
      </c>
      <c r="Y2931" s="36">
        <f t="shared" si="454"/>
        <v>14346.110570447028</v>
      </c>
      <c r="Z2931" s="36">
        <f t="shared" si="455"/>
        <v>15454.725189232351</v>
      </c>
      <c r="AA2931" s="36">
        <f t="shared" si="456"/>
        <v>16774.524571194161</v>
      </c>
      <c r="AB2931" s="36">
        <f t="shared" si="457"/>
        <v>55281.393653574836</v>
      </c>
      <c r="AC2931" s="36">
        <f t="shared" si="458"/>
        <v>254877.19842207397</v>
      </c>
      <c r="AD2931" s="36">
        <f t="shared" si="459"/>
        <v>162862.34701146392</v>
      </c>
    </row>
    <row r="2932" spans="1:30" ht="14.25" customHeight="1" x14ac:dyDescent="0.25">
      <c r="A2932" s="16">
        <v>2916</v>
      </c>
      <c r="B2932" s="34">
        <v>0.209663971905442</v>
      </c>
      <c r="C2932" s="34">
        <v>9.1159525299343097E-2</v>
      </c>
      <c r="D2932" s="34">
        <v>2.1141640801052301E-2</v>
      </c>
      <c r="E2932" s="34">
        <v>6.0680268037252197E-2</v>
      </c>
      <c r="F2932" s="34">
        <v>1.02292592549594E-2</v>
      </c>
      <c r="G2932" s="34">
        <v>0.18672338040838601</v>
      </c>
      <c r="H2932" s="35">
        <v>1.0146802872623899</v>
      </c>
      <c r="I2932" s="34">
        <v>9.8258596934698503E-2</v>
      </c>
      <c r="J2932" s="34">
        <v>2.89999349264859E-2</v>
      </c>
      <c r="K2932" s="36">
        <f>Inputs!$B$12*(1+$B2932)^4</f>
        <v>128472.51747957215</v>
      </c>
      <c r="L2932" s="36">
        <f t="shared" si="450"/>
        <v>16989.01290931334</v>
      </c>
      <c r="M2932" s="36">
        <f t="shared" si="451"/>
        <v>213021.42690133394</v>
      </c>
      <c r="N2932" s="37">
        <f>M2932/Inputs!$B$6</f>
        <v>324.72778491057005</v>
      </c>
      <c r="O2932" s="38">
        <f>IF(N2932&gt;Inputs!$B$4,1,0)</f>
        <v>0</v>
      </c>
      <c r="P2932" s="34">
        <f t="shared" si="452"/>
        <v>6.9258662008212596E-2</v>
      </c>
      <c r="Q2932" s="36">
        <f>Inputs!$B$12*(1+$B2932)^0*$C2932+Inputs!$B$29*(1+$D2932)^0*Inputs!$B$19+Inputs!$B$30*(1+$E2932)^0*Inputs!$B$20+Inputs!$B$31*(1+$F2932)^0*Inputs!$B$21+Inputs!$B$22*(1+Inputs!$B$23)^0</f>
        <v>13491.615545387507</v>
      </c>
      <c r="R2932" s="36">
        <f>Inputs!$B$12*(1+$B2932)^1*$C2932+Inputs!$B$29*(1+$D2932)^1*Inputs!$B$19+Inputs!$B$30*(1+$E2932)^1*Inputs!$B$20+Inputs!$B$31*(1+$F2932)^1*Inputs!$B$21+Inputs!$B$22*(1+Inputs!$B$23)^1</f>
        <v>14837.620091606834</v>
      </c>
      <c r="S2932" s="36">
        <f>Inputs!$B$12*(1+$B2932)^2*$C2932+Inputs!$B$29*(1+$D2932)^2*Inputs!$B$19+Inputs!$B$30*(1+$E2932)^2*Inputs!$B$20+Inputs!$B$31*(1+$F2932)^2*Inputs!$B$21+Inputs!$B$22*(1+Inputs!$B$23)^2</f>
        <v>16433.181318737177</v>
      </c>
      <c r="T2932" s="36">
        <f>Inputs!$B$12*(1+$B2932)^3*$C2932+Inputs!$B$29*(1+$D2932)^3*Inputs!$B$19+Inputs!$B$30*(1+$E2932)^3*Inputs!$B$20+Inputs!$B$31*(1+$F2932)^3*Inputs!$B$21+Inputs!$B$22*(1+Inputs!$B$23)^3</f>
        <v>18329.244942432364</v>
      </c>
      <c r="U2932" s="36">
        <f>Inputs!$B$12*(1+$B2932)^4*$C2932+Inputs!$B$29*(1+$D2932)^4*Inputs!$B$19+Inputs!$B$30*(1+$E2932)^4*Inputs!$B$20+Inputs!$B$31*(1+$F2932)^4*Inputs!$B$21+Inputs!$B$22*(1+Inputs!$B$23)^4</f>
        <v>20587.358914500968</v>
      </c>
      <c r="V2932" s="35">
        <f>Inputs!$B$13/(Q2932*(1-$G2932))</f>
        <v>1.1538024620870986</v>
      </c>
      <c r="W2932" s="36">
        <f>Inputs!$B$13</f>
        <v>12660</v>
      </c>
      <c r="X2932" s="36">
        <f t="shared" si="453"/>
        <v>13503.337653746641</v>
      </c>
      <c r="Y2932" s="36">
        <f t="shared" si="454"/>
        <v>14490.584718272374</v>
      </c>
      <c r="Z2932" s="36">
        <f t="shared" si="455"/>
        <v>15644.046428770271</v>
      </c>
      <c r="AA2932" s="36">
        <f t="shared" si="456"/>
        <v>16989.01290931334</v>
      </c>
      <c r="AB2932" s="36">
        <f t="shared" si="457"/>
        <v>55047.163577678613</v>
      </c>
      <c r="AC2932" s="36">
        <f t="shared" si="458"/>
        <v>252411.65034455477</v>
      </c>
      <c r="AD2932" s="36">
        <f t="shared" si="459"/>
        <v>157974.26332365532</v>
      </c>
    </row>
    <row r="2933" spans="1:30" ht="14.25" customHeight="1" x14ac:dyDescent="0.25">
      <c r="A2933" s="16">
        <v>2917</v>
      </c>
      <c r="B2933" s="34">
        <v>0.33267231120874102</v>
      </c>
      <c r="C2933" s="34">
        <v>6.4292960950948705E-2</v>
      </c>
      <c r="D2933" s="34">
        <v>3.8261664654478403E-2</v>
      </c>
      <c r="E2933" s="34">
        <v>5.1906531346105601E-2</v>
      </c>
      <c r="F2933" s="34">
        <v>1.7052191932062E-3</v>
      </c>
      <c r="G2933" s="34">
        <v>0.18733880845411899</v>
      </c>
      <c r="H2933" s="35">
        <v>1.03519380164465</v>
      </c>
      <c r="I2933" s="34">
        <v>9.4555300955100702E-2</v>
      </c>
      <c r="J2933" s="34">
        <v>2.8780943469477401E-2</v>
      </c>
      <c r="K2933" s="36">
        <f>Inputs!$B$12*(1+$B2933)^4</f>
        <v>189253.86104338348</v>
      </c>
      <c r="L2933" s="36">
        <f t="shared" si="450"/>
        <v>17691.508768898904</v>
      </c>
      <c r="M2933" s="36">
        <f t="shared" si="451"/>
        <v>232430.99922391347</v>
      </c>
      <c r="N2933" s="37">
        <f>M2933/Inputs!$B$6</f>
        <v>354.31554759742909</v>
      </c>
      <c r="O2933" s="38">
        <f>IF(N2933&gt;Inputs!$B$4,1,0)</f>
        <v>0</v>
      </c>
      <c r="P2933" s="34">
        <f t="shared" si="452"/>
        <v>6.5774357485623297E-2</v>
      </c>
      <c r="Q2933" s="36">
        <f>Inputs!$B$12*(1+$B2933)^0*$C2933+Inputs!$B$29*(1+$D2933)^0*Inputs!$B$19+Inputs!$B$30*(1+$E2933)^0*Inputs!$B$20+Inputs!$B$31*(1+$F2933)^0*Inputs!$B$21+Inputs!$B$22*(1+Inputs!$B$23)^0</f>
        <v>11879.621684483845</v>
      </c>
      <c r="R2933" s="36">
        <f>Inputs!$B$12*(1+$B2933)^1*$C2933+Inputs!$B$29*(1+$D2933)^1*Inputs!$B$19+Inputs!$B$30*(1+$E2933)^1*Inputs!$B$20+Inputs!$B$31*(1+$F2933)^1*Inputs!$B$21+Inputs!$B$22*(1+Inputs!$B$23)^1</f>
        <v>13358.146047422913</v>
      </c>
      <c r="S2933" s="36">
        <f>Inputs!$B$12*(1+$B2933)^2*$C2933+Inputs!$B$29*(1+$D2933)^2*Inputs!$B$19+Inputs!$B$30*(1+$E2933)^2*Inputs!$B$20+Inputs!$B$31*(1+$F2933)^2*Inputs!$B$21+Inputs!$B$22*(1+Inputs!$B$23)^2</f>
        <v>15273.127807720659</v>
      </c>
      <c r="T2933" s="36">
        <f>Inputs!$B$12*(1+$B2933)^3*$C2933+Inputs!$B$29*(1+$D2933)^3*Inputs!$B$19+Inputs!$B$30*(1+$E2933)^3*Inputs!$B$20+Inputs!$B$31*(1+$F2933)^3*Inputs!$B$21+Inputs!$B$22*(1+Inputs!$B$23)^3</f>
        <v>17767.065684715795</v>
      </c>
      <c r="U2933" s="36">
        <f>Inputs!$B$12*(1+$B2933)^4*$C2933+Inputs!$B$29*(1+$D2933)^4*Inputs!$B$19+Inputs!$B$30*(1+$E2933)^4*Inputs!$B$20+Inputs!$B$31*(1+$F2933)^4*Inputs!$B$21+Inputs!$B$22*(1+Inputs!$B$23)^4</f>
        <v>21029.729595736211</v>
      </c>
      <c r="V2933" s="35">
        <f>Inputs!$B$13/(Q2933*(1-$G2933))</f>
        <v>1.3113589197815281</v>
      </c>
      <c r="W2933" s="36">
        <f>Inputs!$B$13</f>
        <v>12660</v>
      </c>
      <c r="X2933" s="36">
        <f t="shared" si="453"/>
        <v>13486.161619969163</v>
      </c>
      <c r="Y2933" s="36">
        <f t="shared" si="454"/>
        <v>14562.563334390652</v>
      </c>
      <c r="Z2933" s="36">
        <f t="shared" si="455"/>
        <v>15943.613909885511</v>
      </c>
      <c r="AA2933" s="36">
        <f t="shared" si="456"/>
        <v>17691.508768898904</v>
      </c>
      <c r="AB2933" s="36">
        <f t="shared" si="457"/>
        <v>56297.231368978028</v>
      </c>
      <c r="AC2933" s="36">
        <f t="shared" si="458"/>
        <v>276714.02319125022</v>
      </c>
      <c r="AD2933" s="36">
        <f t="shared" si="459"/>
        <v>176133.76785493546</v>
      </c>
    </row>
    <row r="2934" spans="1:30" ht="14.25" customHeight="1" x14ac:dyDescent="0.25">
      <c r="A2934" s="16">
        <v>2918</v>
      </c>
      <c r="B2934" s="34">
        <v>0.29685289645526802</v>
      </c>
      <c r="C2934" s="34">
        <v>5.2062206342274299E-2</v>
      </c>
      <c r="D2934" s="34">
        <v>3.9952730317699602E-2</v>
      </c>
      <c r="E2934" s="34">
        <v>2.72930248395475E-2</v>
      </c>
      <c r="F2934" s="34">
        <v>3.1036843187661999E-2</v>
      </c>
      <c r="G2934" s="34">
        <v>0.18157568389690801</v>
      </c>
      <c r="H2934" s="35">
        <v>1.0970028940379899</v>
      </c>
      <c r="I2934" s="34">
        <v>9.4865021736819197E-2</v>
      </c>
      <c r="J2934" s="34">
        <v>1.8825709373718299E-2</v>
      </c>
      <c r="K2934" s="36">
        <f>Inputs!$B$12*(1+$B2934)^4</f>
        <v>169712.61127608526</v>
      </c>
      <c r="L2934" s="36">
        <f t="shared" si="450"/>
        <v>16161.540194214784</v>
      </c>
      <c r="M2934" s="36">
        <f t="shared" si="451"/>
        <v>191716.95991230186</v>
      </c>
      <c r="N2934" s="37">
        <f>M2934/Inputs!$B$6</f>
        <v>292.25146328094797</v>
      </c>
      <c r="O2934" s="38">
        <f>IF(N2934&gt;Inputs!$B$4,1,0)</f>
        <v>0</v>
      </c>
      <c r="P2934" s="34">
        <f t="shared" si="452"/>
        <v>7.6039312363100894E-2</v>
      </c>
      <c r="Q2934" s="36">
        <f>Inputs!$B$12*(1+$B2934)^0*$C2934+Inputs!$B$29*(1+$D2934)^0*Inputs!$B$19+Inputs!$B$30*(1+$E2934)^0*Inputs!$B$20+Inputs!$B$31*(1+$F2934)^0*Inputs!$B$21+Inputs!$B$22*(1+Inputs!$B$23)^0</f>
        <v>11145.776407963378</v>
      </c>
      <c r="R2934" s="36">
        <f>Inputs!$B$12*(1+$B2934)^1*$C2934+Inputs!$B$29*(1+$D2934)^1*Inputs!$B$19+Inputs!$B$30*(1+$E2934)^1*Inputs!$B$20+Inputs!$B$31*(1+$F2934)^1*Inputs!$B$21+Inputs!$B$22*(1+Inputs!$B$23)^1</f>
        <v>12344.442770480153</v>
      </c>
      <c r="S2934" s="36">
        <f>Inputs!$B$12*(1+$B2934)^2*$C2934+Inputs!$B$29*(1+$D2934)^2*Inputs!$B$19+Inputs!$B$30*(1+$E2934)^2*Inputs!$B$20+Inputs!$B$31*(1+$F2934)^2*Inputs!$B$21+Inputs!$B$22*(1+Inputs!$B$23)^2</f>
        <v>13827.790378178117</v>
      </c>
      <c r="T2934" s="36">
        <f>Inputs!$B$12*(1+$B2934)^3*$C2934+Inputs!$B$29*(1+$D2934)^3*Inputs!$B$19+Inputs!$B$30*(1+$E2934)^3*Inputs!$B$20+Inputs!$B$31*(1+$F2934)^3*Inputs!$B$21+Inputs!$B$22*(1+Inputs!$B$23)^3</f>
        <v>15677.867698355372</v>
      </c>
      <c r="U2934" s="36">
        <f>Inputs!$B$12*(1+$B2934)^4*$C2934+Inputs!$B$29*(1+$D2934)^4*Inputs!$B$19+Inputs!$B$30*(1+$E2934)^4*Inputs!$B$20+Inputs!$B$31*(1+$F2934)^4*Inputs!$B$21+Inputs!$B$22*(1+Inputs!$B$23)^4</f>
        <v>18000.992426804994</v>
      </c>
      <c r="V2934" s="35">
        <f>Inputs!$B$13/(Q2934*(1-$G2934))</f>
        <v>1.3878574305841951</v>
      </c>
      <c r="W2934" s="36">
        <f>Inputs!$B$13</f>
        <v>12660</v>
      </c>
      <c r="X2934" s="36">
        <f t="shared" si="453"/>
        <v>13286.887428095899</v>
      </c>
      <c r="Y2934" s="36">
        <f t="shared" si="454"/>
        <v>14060.582002103369</v>
      </c>
      <c r="Z2934" s="36">
        <f t="shared" si="455"/>
        <v>15008.806065319541</v>
      </c>
      <c r="AA2934" s="36">
        <f t="shared" si="456"/>
        <v>16161.540194214784</v>
      </c>
      <c r="AB2934" s="36">
        <f t="shared" si="457"/>
        <v>54077.945317857069</v>
      </c>
      <c r="AC2934" s="36">
        <f t="shared" si="458"/>
        <v>216543.1556550081</v>
      </c>
      <c r="AD2934" s="36">
        <f t="shared" si="459"/>
        <v>137639.0145944448</v>
      </c>
    </row>
    <row r="2935" spans="1:30" ht="14.25" customHeight="1" x14ac:dyDescent="0.25">
      <c r="A2935" s="16">
        <v>2919</v>
      </c>
      <c r="B2935" s="34">
        <v>0.408838478763624</v>
      </c>
      <c r="C2935" s="34">
        <v>5.9013241115768798E-2</v>
      </c>
      <c r="D2935" s="34">
        <v>2.6739422700290401E-2</v>
      </c>
      <c r="E2935" s="34">
        <v>2.0440088426226601E-2</v>
      </c>
      <c r="F2935" s="34">
        <v>9.26825348391443E-3</v>
      </c>
      <c r="G2935" s="34">
        <v>0.21807075163360201</v>
      </c>
      <c r="H2935" s="35">
        <v>0.99891559776902705</v>
      </c>
      <c r="I2935" s="34">
        <v>9.9555508587032104E-2</v>
      </c>
      <c r="J2935" s="34">
        <v>2.69961920952521E-2</v>
      </c>
      <c r="K2935" s="36">
        <f>Inputs!$B$12*(1+$B2935)^4</f>
        <v>236372.02149165975</v>
      </c>
      <c r="L2935" s="36">
        <f t="shared" si="450"/>
        <v>17520.406144129942</v>
      </c>
      <c r="M2935" s="36">
        <f t="shared" si="451"/>
        <v>209254.73499617859</v>
      </c>
      <c r="N2935" s="37">
        <f>M2935/Inputs!$B$6</f>
        <v>318.98587651856491</v>
      </c>
      <c r="O2935" s="38">
        <f>IF(N2935&gt;Inputs!$B$4,1,0)</f>
        <v>0</v>
      </c>
      <c r="P2935" s="34">
        <f t="shared" si="452"/>
        <v>7.2559316491780004E-2</v>
      </c>
      <c r="Q2935" s="36">
        <f>Inputs!$B$12*(1+$B2935)^0*$C2935+Inputs!$B$29*(1+$D2935)^0*Inputs!$B$19+Inputs!$B$30*(1+$E2935)^0*Inputs!$B$20+Inputs!$B$31*(1+$F2935)^0*Inputs!$B$21+Inputs!$B$22*(1+Inputs!$B$23)^0</f>
        <v>11562.838494373049</v>
      </c>
      <c r="R2935" s="36">
        <f>Inputs!$B$12*(1+$B2935)^1*$C2935+Inputs!$B$29*(1+$D2935)^1*Inputs!$B$19+Inputs!$B$30*(1+$E2935)^1*Inputs!$B$20+Inputs!$B$31*(1+$F2935)^1*Inputs!$B$21+Inputs!$B$22*(1+Inputs!$B$23)^1</f>
        <v>13122.797726284856</v>
      </c>
      <c r="S2935" s="36">
        <f>Inputs!$B$12*(1+$B2935)^2*$C2935+Inputs!$B$29*(1+$D2935)^2*Inputs!$B$19+Inputs!$B$30*(1+$E2935)^2*Inputs!$B$20+Inputs!$B$31*(1+$F2935)^2*Inputs!$B$21+Inputs!$B$22*(1+Inputs!$B$23)^2</f>
        <v>15276.321967783933</v>
      </c>
      <c r="T2935" s="36">
        <f>Inputs!$B$12*(1+$B2935)^3*$C2935+Inputs!$B$29*(1+$D2935)^3*Inputs!$B$19+Inputs!$B$30*(1+$E2935)^3*Inputs!$B$20+Inputs!$B$31*(1+$F2935)^3*Inputs!$B$21+Inputs!$B$22*(1+Inputs!$B$23)^3</f>
        <v>18265.404145067696</v>
      </c>
      <c r="U2935" s="36">
        <f>Inputs!$B$12*(1+$B2935)^4*$C2935+Inputs!$B$29*(1+$D2935)^4*Inputs!$B$19+Inputs!$B$30*(1+$E2935)^4*Inputs!$B$20+Inputs!$B$31*(1+$F2935)^4*Inputs!$B$21+Inputs!$B$22*(1+Inputs!$B$23)^4</f>
        <v>22430.962869580591</v>
      </c>
      <c r="V2935" s="35">
        <f>Inputs!$B$13/(Q2935*(1-$G2935))</f>
        <v>1.4002377685530947</v>
      </c>
      <c r="W2935" s="36">
        <f>Inputs!$B$13</f>
        <v>12660</v>
      </c>
      <c r="X2935" s="36">
        <f t="shared" si="453"/>
        <v>13338.477206652849</v>
      </c>
      <c r="Y2935" s="36">
        <f t="shared" si="454"/>
        <v>14328.947023995224</v>
      </c>
      <c r="Z2935" s="36">
        <f t="shared" si="455"/>
        <v>15699.712294529167</v>
      </c>
      <c r="AA2935" s="36">
        <f t="shared" si="456"/>
        <v>17520.406144129942</v>
      </c>
      <c r="AB2935" s="36">
        <f t="shared" si="457"/>
        <v>54966.068116868337</v>
      </c>
      <c r="AC2935" s="36">
        <f t="shared" si="458"/>
        <v>247981.8066646496</v>
      </c>
      <c r="AD2935" s="36">
        <f t="shared" si="459"/>
        <v>154288.66687931027</v>
      </c>
    </row>
    <row r="2936" spans="1:30" ht="14.25" customHeight="1" x14ac:dyDescent="0.25">
      <c r="A2936" s="16">
        <v>2920</v>
      </c>
      <c r="B2936" s="34">
        <v>0.30957308671280398</v>
      </c>
      <c r="C2936" s="34">
        <v>5.76746740559873E-2</v>
      </c>
      <c r="D2936" s="34">
        <v>3.5205027094716498E-2</v>
      </c>
      <c r="E2936" s="34">
        <v>3.6750831985936497E-2</v>
      </c>
      <c r="F2936" s="34">
        <v>2.64631061855156E-2</v>
      </c>
      <c r="G2936" s="34">
        <v>0.16087352915480199</v>
      </c>
      <c r="H2936" s="35">
        <v>1.08422683036664</v>
      </c>
      <c r="I2936" s="34">
        <v>0.102340218017344</v>
      </c>
      <c r="J2936" s="34">
        <v>2.85238974581512E-2</v>
      </c>
      <c r="K2936" s="36">
        <f>Inputs!$B$12*(1+$B2936)^4</f>
        <v>176469.72759142728</v>
      </c>
      <c r="L2936" s="36">
        <f t="shared" si="450"/>
        <v>17548.044315403749</v>
      </c>
      <c r="M2936" s="36">
        <f t="shared" si="451"/>
        <v>205243.56723751005</v>
      </c>
      <c r="N2936" s="37">
        <f>M2936/Inputs!$B$6</f>
        <v>312.87129152059458</v>
      </c>
      <c r="O2936" s="38">
        <f>IF(N2936&gt;Inputs!$B$4,1,0)</f>
        <v>0</v>
      </c>
      <c r="P2936" s="34">
        <f t="shared" si="452"/>
        <v>7.3816320559192794E-2</v>
      </c>
      <c r="Q2936" s="36">
        <f>Inputs!$B$12*(1+$B2936)^0*$C2936+Inputs!$B$29*(1+$D2936)^0*Inputs!$B$19+Inputs!$B$30*(1+$E2936)^0*Inputs!$B$20+Inputs!$B$31*(1+$F2936)^0*Inputs!$B$21+Inputs!$B$22*(1+Inputs!$B$23)^0</f>
        <v>11482.52447078616</v>
      </c>
      <c r="R2936" s="36">
        <f>Inputs!$B$12*(1+$B2936)^1*$C2936+Inputs!$B$29*(1+$D2936)^1*Inputs!$B$19+Inputs!$B$30*(1+$E2936)^1*Inputs!$B$20+Inputs!$B$31*(1+$F2936)^1*Inputs!$B$21+Inputs!$B$22*(1+Inputs!$B$23)^1</f>
        <v>12812.612774668956</v>
      </c>
      <c r="S2936" s="36">
        <f>Inputs!$B$12*(1+$B2936)^2*$C2936+Inputs!$B$29*(1+$D2936)^2*Inputs!$B$19+Inputs!$B$30*(1+$E2936)^2*Inputs!$B$20+Inputs!$B$31*(1+$F2936)^2*Inputs!$B$21+Inputs!$B$22*(1+Inputs!$B$23)^2</f>
        <v>14482.907331740629</v>
      </c>
      <c r="T2936" s="36">
        <f>Inputs!$B$12*(1+$B2936)^3*$C2936+Inputs!$B$29*(1+$D2936)^3*Inputs!$B$19+Inputs!$B$30*(1+$E2936)^3*Inputs!$B$20+Inputs!$B$31*(1+$F2936)^3*Inputs!$B$21+Inputs!$B$22*(1+Inputs!$B$23)^3</f>
        <v>16596.364061706576</v>
      </c>
      <c r="U2936" s="36">
        <f>Inputs!$B$12*(1+$B2936)^4*$C2936+Inputs!$B$29*(1+$D2936)^4*Inputs!$B$19+Inputs!$B$30*(1+$E2936)^4*Inputs!$B$20+Inputs!$B$31*(1+$F2936)^4*Inputs!$B$21+Inputs!$B$22*(1+Inputs!$B$23)^4</f>
        <v>19287.731463991164</v>
      </c>
      <c r="V2936" s="35">
        <f>Inputs!$B$13/(Q2936*(1-$G2936))</f>
        <v>1.313919943300847</v>
      </c>
      <c r="W2936" s="36">
        <f>Inputs!$B$13</f>
        <v>12660</v>
      </c>
      <c r="X2936" s="36">
        <f t="shared" si="453"/>
        <v>13509.101436198065</v>
      </c>
      <c r="Y2936" s="36">
        <f t="shared" si="454"/>
        <v>14572.327978840911</v>
      </c>
      <c r="Z2936" s="36">
        <f t="shared" si="455"/>
        <v>15899.131332798088</v>
      </c>
      <c r="AA2936" s="36">
        <f t="shared" si="456"/>
        <v>17548.044315403749</v>
      </c>
      <c r="AB2936" s="36">
        <f t="shared" si="457"/>
        <v>55028.86101451554</v>
      </c>
      <c r="AC2936" s="36">
        <f t="shared" si="458"/>
        <v>244506.67271574971</v>
      </c>
      <c r="AD2936" s="36">
        <f t="shared" si="459"/>
        <v>150214.70622299451</v>
      </c>
    </row>
    <row r="2937" spans="1:30" ht="14.25" customHeight="1" x14ac:dyDescent="0.25">
      <c r="A2937" s="16">
        <v>2921</v>
      </c>
      <c r="B2937" s="34">
        <v>0.25879163644749098</v>
      </c>
      <c r="C2937" s="34">
        <v>7.8411636686409603E-2</v>
      </c>
      <c r="D2937" s="34">
        <v>4.72067381869858E-2</v>
      </c>
      <c r="E2937" s="34">
        <v>4.2399409633770598E-2</v>
      </c>
      <c r="F2937" s="34">
        <v>2.1744746510933201E-2</v>
      </c>
      <c r="G2937" s="34">
        <v>0.181623478597846</v>
      </c>
      <c r="H2937" s="35">
        <v>0.95963661233164199</v>
      </c>
      <c r="I2937" s="34">
        <v>0.102038961360446</v>
      </c>
      <c r="J2937" s="34">
        <v>1.9592163209729299E-2</v>
      </c>
      <c r="K2937" s="36">
        <f>Inputs!$B$12*(1+$B2937)^4</f>
        <v>150649.13604263679</v>
      </c>
      <c r="L2937" s="36">
        <f t="shared" si="450"/>
        <v>16549.986338488245</v>
      </c>
      <c r="M2937" s="36">
        <f t="shared" si="451"/>
        <v>179717.24784438132</v>
      </c>
      <c r="N2937" s="37">
        <f>M2937/Inputs!$B$6</f>
        <v>273.95921927497153</v>
      </c>
      <c r="O2937" s="38">
        <f>IF(N2937&gt;Inputs!$B$4,1,0)</f>
        <v>0</v>
      </c>
      <c r="P2937" s="34">
        <f t="shared" si="452"/>
        <v>8.2446798150716705E-2</v>
      </c>
      <c r="Q2937" s="36">
        <f>Inputs!$B$12*(1+$B2937)^0*$C2937+Inputs!$B$29*(1+$D2937)^0*Inputs!$B$19+Inputs!$B$30*(1+$E2937)^0*Inputs!$B$20+Inputs!$B$31*(1+$F2937)^0*Inputs!$B$21+Inputs!$B$22*(1+Inputs!$B$23)^0</f>
        <v>12726.742228611496</v>
      </c>
      <c r="R2937" s="36">
        <f>Inputs!$B$12*(1+$B2937)^1*$C2937+Inputs!$B$29*(1+$D2937)^1*Inputs!$B$19+Inputs!$B$30*(1+$E2937)^1*Inputs!$B$20+Inputs!$B$31*(1+$F2937)^1*Inputs!$B$21+Inputs!$B$22*(1+Inputs!$B$23)^1</f>
        <v>14235.572962286449</v>
      </c>
      <c r="S2937" s="36">
        <f>Inputs!$B$12*(1+$B2937)^2*$C2937+Inputs!$B$29*(1+$D2937)^2*Inputs!$B$19+Inputs!$B$30*(1+$E2937)^2*Inputs!$B$20+Inputs!$B$31*(1+$F2937)^2*Inputs!$B$21+Inputs!$B$22*(1+Inputs!$B$23)^2</f>
        <v>16071.419968976657</v>
      </c>
      <c r="T2937" s="36">
        <f>Inputs!$B$12*(1+$B2937)^3*$C2937+Inputs!$B$29*(1+$D2937)^3*Inputs!$B$19+Inputs!$B$30*(1+$E2937)^3*Inputs!$B$20+Inputs!$B$31*(1+$F2937)^3*Inputs!$B$21+Inputs!$B$22*(1+Inputs!$B$23)^3</f>
        <v>18316.348131936735</v>
      </c>
      <c r="U2937" s="36">
        <f>Inputs!$B$12*(1+$B2937)^4*$C2937+Inputs!$B$29*(1+$D2937)^4*Inputs!$B$19+Inputs!$B$30*(1+$E2937)^4*Inputs!$B$20+Inputs!$B$31*(1+$F2937)^4*Inputs!$B$21+Inputs!$B$22*(1+Inputs!$B$23)^4</f>
        <v>21073.548417426551</v>
      </c>
      <c r="V2937" s="35">
        <f>Inputs!$B$13/(Q2937*(1-$G2937))</f>
        <v>1.215523323489953</v>
      </c>
      <c r="W2937" s="36">
        <f>Inputs!$B$13</f>
        <v>12660</v>
      </c>
      <c r="X2937" s="36">
        <f t="shared" si="453"/>
        <v>13415.64424666048</v>
      </c>
      <c r="Y2937" s="36">
        <f t="shared" si="454"/>
        <v>14304.365911191197</v>
      </c>
      <c r="Z2937" s="36">
        <f t="shared" si="455"/>
        <v>15343.549729929035</v>
      </c>
      <c r="AA2937" s="36">
        <f t="shared" si="456"/>
        <v>16549.986338488245</v>
      </c>
      <c r="AB2937" s="36">
        <f t="shared" si="457"/>
        <v>53805.692086052855</v>
      </c>
      <c r="AC2937" s="36">
        <f t="shared" si="458"/>
        <v>204668.18300334457</v>
      </c>
      <c r="AD2937" s="36">
        <f t="shared" si="459"/>
        <v>125911.55575832845</v>
      </c>
    </row>
    <row r="2938" spans="1:30" ht="14.25" customHeight="1" x14ac:dyDescent="0.25">
      <c r="A2938" s="16">
        <v>2922</v>
      </c>
      <c r="B2938" s="34">
        <v>0.311763281986907</v>
      </c>
      <c r="C2938" s="34">
        <v>8.5177308179282402E-2</v>
      </c>
      <c r="D2938" s="34">
        <v>4.1742300618278598E-2</v>
      </c>
      <c r="E2938" s="34">
        <v>3.5209202517197197E-2</v>
      </c>
      <c r="F2938" s="34">
        <v>2.55880275297047E-2</v>
      </c>
      <c r="G2938" s="34">
        <v>0.20612420919789201</v>
      </c>
      <c r="H2938" s="35">
        <v>0.98442514713308404</v>
      </c>
      <c r="I2938" s="34">
        <v>9.2600782474971693E-2</v>
      </c>
      <c r="J2938" s="34">
        <v>2.4853055112654201E-2</v>
      </c>
      <c r="K2938" s="36">
        <f>Inputs!$B$12*(1+$B2938)^4</f>
        <v>177653.23956057022</v>
      </c>
      <c r="L2938" s="36">
        <f t="shared" si="450"/>
        <v>18994.049261570213</v>
      </c>
      <c r="M2938" s="36">
        <f t="shared" si="451"/>
        <v>243324.87664001921</v>
      </c>
      <c r="N2938" s="37">
        <f>M2938/Inputs!$B$6</f>
        <v>370.92206804880976</v>
      </c>
      <c r="O2938" s="38">
        <f>IF(N2938&gt;Inputs!$B$4,1,0)</f>
        <v>0</v>
      </c>
      <c r="P2938" s="34">
        <f t="shared" si="452"/>
        <v>6.7747727362317489E-2</v>
      </c>
      <c r="Q2938" s="36">
        <f>Inputs!$B$12*(1+$B2938)^0*$C2938+Inputs!$B$29*(1+$D2938)^0*Inputs!$B$19+Inputs!$B$30*(1+$E2938)^0*Inputs!$B$20+Inputs!$B$31*(1+$F2938)^0*Inputs!$B$21+Inputs!$B$22*(1+Inputs!$B$23)^0</f>
        <v>13132.682518183865</v>
      </c>
      <c r="R2938" s="36">
        <f>Inputs!$B$12*(1+$B2938)^1*$C2938+Inputs!$B$29*(1+$D2938)^1*Inputs!$B$19+Inputs!$B$30*(1+$E2938)^1*Inputs!$B$20+Inputs!$B$31*(1+$F2938)^1*Inputs!$B$21+Inputs!$B$22*(1+Inputs!$B$23)^1</f>
        <v>14998.554750339958</v>
      </c>
      <c r="S2938" s="36">
        <f>Inputs!$B$12*(1+$B2938)^2*$C2938+Inputs!$B$29*(1+$D2938)^2*Inputs!$B$19+Inputs!$B$30*(1+$E2938)^2*Inputs!$B$20+Inputs!$B$31*(1+$F2938)^2*Inputs!$B$21+Inputs!$B$22*(1+Inputs!$B$23)^2</f>
        <v>17370.907099025022</v>
      </c>
      <c r="T2938" s="36">
        <f>Inputs!$B$12*(1+$B2938)^3*$C2938+Inputs!$B$29*(1+$D2938)^3*Inputs!$B$19+Inputs!$B$30*(1+$E2938)^3*Inputs!$B$20+Inputs!$B$31*(1+$F2938)^3*Inputs!$B$21+Inputs!$B$22*(1+Inputs!$B$23)^3</f>
        <v>20404.966425987157</v>
      </c>
      <c r="U2938" s="36">
        <f>Inputs!$B$12*(1+$B2938)^4*$C2938+Inputs!$B$29*(1+$D2938)^4*Inputs!$B$19+Inputs!$B$30*(1+$E2938)^4*Inputs!$B$20+Inputs!$B$31*(1+$F2938)^4*Inputs!$B$21+Inputs!$B$22*(1+Inputs!$B$23)^4</f>
        <v>24304.254400385013</v>
      </c>
      <c r="V2938" s="35">
        <f>Inputs!$B$13/(Q2938*(1-$G2938))</f>
        <v>1.214304772710769</v>
      </c>
      <c r="W2938" s="36">
        <f>Inputs!$B$13</f>
        <v>12660</v>
      </c>
      <c r="X2938" s="36">
        <f t="shared" si="453"/>
        <v>13774.420621865735</v>
      </c>
      <c r="Y2938" s="36">
        <f t="shared" si="454"/>
        <v>15160.61945095945</v>
      </c>
      <c r="Z2938" s="36">
        <f t="shared" si="455"/>
        <v>16877.667200907774</v>
      </c>
      <c r="AA2938" s="36">
        <f t="shared" si="456"/>
        <v>18994.049261570213</v>
      </c>
      <c r="AB2938" s="36">
        <f t="shared" si="457"/>
        <v>58790.665345581459</v>
      </c>
      <c r="AC2938" s="36">
        <f t="shared" si="458"/>
        <v>287332.28659575508</v>
      </c>
      <c r="AD2938" s="36">
        <f t="shared" si="459"/>
        <v>184534.21129443776</v>
      </c>
    </row>
    <row r="2939" spans="1:30" ht="14.25" customHeight="1" x14ac:dyDescent="0.25">
      <c r="A2939" s="16">
        <v>2923</v>
      </c>
      <c r="B2939" s="34">
        <v>0.458104568388429</v>
      </c>
      <c r="C2939" s="34">
        <v>7.61603264411682E-2</v>
      </c>
      <c r="D2939" s="34">
        <v>2.73279324457751E-2</v>
      </c>
      <c r="E2939" s="34">
        <v>5.31332810896393E-2</v>
      </c>
      <c r="F2939" s="34">
        <v>-1.4038776308405901E-2</v>
      </c>
      <c r="G2939" s="34">
        <v>0.17224966203741501</v>
      </c>
      <c r="H2939" s="35">
        <v>1.02118079390294</v>
      </c>
      <c r="I2939" s="34">
        <v>9.8675724144076701E-2</v>
      </c>
      <c r="J2939" s="34">
        <v>2.6625732953379298E-2</v>
      </c>
      <c r="K2939" s="36">
        <f>Inputs!$B$12*(1+$B2939)^4</f>
        <v>271210.14630756056</v>
      </c>
      <c r="L2939" s="36">
        <f t="shared" si="450"/>
        <v>24592.583730367696</v>
      </c>
      <c r="M2939" s="36">
        <f t="shared" si="451"/>
        <v>283769.80036646518</v>
      </c>
      <c r="N2939" s="37">
        <f>M2939/Inputs!$B$6</f>
        <v>432.5759151927823</v>
      </c>
      <c r="O2939" s="38">
        <f>IF(N2939&gt;Inputs!$B$4,1,0)</f>
        <v>1</v>
      </c>
      <c r="P2939" s="34">
        <f t="shared" si="452"/>
        <v>7.204999119069741E-2</v>
      </c>
      <c r="Q2939" s="36">
        <f>Inputs!$B$12*(1+$B2939)^0*$C2939+Inputs!$B$29*(1+$D2939)^0*Inputs!$B$19+Inputs!$B$30*(1+$E2939)^0*Inputs!$B$20+Inputs!$B$31*(1+$F2939)^0*Inputs!$B$21+Inputs!$B$22*(1+Inputs!$B$23)^0</f>
        <v>12591.663613897013</v>
      </c>
      <c r="R2939" s="36">
        <f>Inputs!$B$12*(1+$B2939)^1*$C2939+Inputs!$B$29*(1+$D2939)^1*Inputs!$B$19+Inputs!$B$30*(1+$E2939)^1*Inputs!$B$20+Inputs!$B$31*(1+$F2939)^1*Inputs!$B$21+Inputs!$B$22*(1+Inputs!$B$23)^1</f>
        <v>14776.202090834606</v>
      </c>
      <c r="S2939" s="36">
        <f>Inputs!$B$12*(1+$B2939)^2*$C2939+Inputs!$B$29*(1+$D2939)^2*Inputs!$B$19+Inputs!$B$30*(1+$E2939)^2*Inputs!$B$20+Inputs!$B$31*(1+$F2939)^2*Inputs!$B$21+Inputs!$B$22*(1+Inputs!$B$23)^2</f>
        <v>17928.09001648672</v>
      </c>
      <c r="T2939" s="36">
        <f>Inputs!$B$12*(1+$B2939)^3*$C2939+Inputs!$B$29*(1+$D2939)^3*Inputs!$B$19+Inputs!$B$30*(1+$E2939)^3*Inputs!$B$20+Inputs!$B$31*(1+$F2939)^3*Inputs!$B$21+Inputs!$B$22*(1+Inputs!$B$23)^3</f>
        <v>22487.009542439984</v>
      </c>
      <c r="U2939" s="36">
        <f>Inputs!$B$12*(1+$B2939)^4*$C2939+Inputs!$B$29*(1+$D2939)^4*Inputs!$B$19+Inputs!$B$30*(1+$E2939)^4*Inputs!$B$20+Inputs!$B$31*(1+$F2939)^4*Inputs!$B$21+Inputs!$B$22*(1+Inputs!$B$23)^4</f>
        <v>29093.914207613929</v>
      </c>
      <c r="V2939" s="35">
        <f>Inputs!$B$13/(Q2939*(1-$G2939))</f>
        <v>1.2146501997896302</v>
      </c>
      <c r="W2939" s="36">
        <f>Inputs!$B$13</f>
        <v>12660</v>
      </c>
      <c r="X2939" s="36">
        <f t="shared" si="453"/>
        <v>14264.812835609109</v>
      </c>
      <c r="Y2939" s="36">
        <f t="shared" si="454"/>
        <v>16589.846488122395</v>
      </c>
      <c r="Z2939" s="36">
        <f t="shared" si="455"/>
        <v>19908.17317622203</v>
      </c>
      <c r="AA2939" s="36">
        <f t="shared" si="456"/>
        <v>24592.583730367696</v>
      </c>
      <c r="AB2939" s="36">
        <f t="shared" si="457"/>
        <v>64875.360932460972</v>
      </c>
      <c r="AC2939" s="36">
        <f t="shared" si="458"/>
        <v>350414.74509806535</v>
      </c>
      <c r="AD2939" s="36">
        <f t="shared" si="459"/>
        <v>218894.43943400419</v>
      </c>
    </row>
    <row r="2940" spans="1:30" ht="14.25" customHeight="1" x14ac:dyDescent="0.25">
      <c r="A2940" s="16">
        <v>2924</v>
      </c>
      <c r="B2940" s="34">
        <v>0.41252948927397698</v>
      </c>
      <c r="C2940" s="34">
        <v>9.1840221838767805E-2</v>
      </c>
      <c r="D2940" s="34">
        <v>2.8189659398686399E-2</v>
      </c>
      <c r="E2940" s="34">
        <v>5.21224416017146E-2</v>
      </c>
      <c r="F2940" s="34">
        <v>1.1662627792998899E-2</v>
      </c>
      <c r="G2940" s="34">
        <v>0.213875171704244</v>
      </c>
      <c r="H2940" s="35">
        <v>1.0454028485319899</v>
      </c>
      <c r="I2940" s="34">
        <v>9.3171130532204896E-2</v>
      </c>
      <c r="J2940" s="34">
        <v>2.3275249444002898E-2</v>
      </c>
      <c r="K2940" s="36">
        <f>Inputs!$B$12*(1+$B2940)^4</f>
        <v>238858.8536449075</v>
      </c>
      <c r="L2940" s="36">
        <f t="shared" si="450"/>
        <v>25343.357242819162</v>
      </c>
      <c r="M2940" s="36">
        <f t="shared" si="451"/>
        <v>305117.10629000608</v>
      </c>
      <c r="N2940" s="37">
        <f>M2940/Inputs!$B$6</f>
        <v>465.11754007622881</v>
      </c>
      <c r="O2940" s="38">
        <f>IF(N2940&gt;Inputs!$B$4,1,0)</f>
        <v>1</v>
      </c>
      <c r="P2940" s="34">
        <f t="shared" si="452"/>
        <v>6.9895881088201994E-2</v>
      </c>
      <c r="Q2940" s="36">
        <f>Inputs!$B$12*(1+$B2940)^0*$C2940+Inputs!$B$29*(1+$D2940)^0*Inputs!$B$19+Inputs!$B$30*(1+$E2940)^0*Inputs!$B$20+Inputs!$B$31*(1+$F2940)^0*Inputs!$B$21+Inputs!$B$22*(1+Inputs!$B$23)^0</f>
        <v>13532.457337752989</v>
      </c>
      <c r="R2940" s="36">
        <f>Inputs!$B$12*(1+$B2940)^1*$C2940+Inputs!$B$29*(1+$D2940)^1*Inputs!$B$19+Inputs!$B$30*(1+$E2940)^1*Inputs!$B$20+Inputs!$B$31*(1+$F2940)^1*Inputs!$B$21+Inputs!$B$22*(1+Inputs!$B$23)^1</f>
        <v>16013.133755366107</v>
      </c>
      <c r="S2940" s="36">
        <f>Inputs!$B$12*(1+$B2940)^2*$C2940+Inputs!$B$29*(1+$D2940)^2*Inputs!$B$19+Inputs!$B$30*(1+$E2940)^2*Inputs!$B$20+Inputs!$B$31*(1+$F2940)^2*Inputs!$B$21+Inputs!$B$22*(1+Inputs!$B$23)^2</f>
        <v>19439.560644204881</v>
      </c>
      <c r="T2940" s="36">
        <f>Inputs!$B$12*(1+$B2940)^3*$C2940+Inputs!$B$29*(1+$D2940)^3*Inputs!$B$19+Inputs!$B$30*(1+$E2940)^3*Inputs!$B$20+Inputs!$B$31*(1+$F2940)^3*Inputs!$B$21+Inputs!$B$22*(1+Inputs!$B$23)^3</f>
        <v>24198.968282058871</v>
      </c>
      <c r="U2940" s="36">
        <f>Inputs!$B$12*(1+$B2940)^4*$C2940+Inputs!$B$29*(1+$D2940)^4*Inputs!$B$19+Inputs!$B$30*(1+$E2940)^4*Inputs!$B$20+Inputs!$B$31*(1+$F2940)^4*Inputs!$B$21+Inputs!$B$22*(1+Inputs!$B$23)^4</f>
        <v>30838.195225659161</v>
      </c>
      <c r="V2940" s="35">
        <f>Inputs!$B$13/(Q2940*(1-$G2940))</f>
        <v>1.1900508700440009</v>
      </c>
      <c r="W2940" s="36">
        <f>Inputs!$B$13</f>
        <v>12660</v>
      </c>
      <c r="X2940" s="36">
        <f t="shared" si="453"/>
        <v>14525.524608224285</v>
      </c>
      <c r="Y2940" s="36">
        <f t="shared" si="454"/>
        <v>17081.013868994356</v>
      </c>
      <c r="Z2940" s="36">
        <f t="shared" si="455"/>
        <v>20575.051425705911</v>
      </c>
      <c r="AA2940" s="36">
        <f t="shared" si="456"/>
        <v>25343.357242819162</v>
      </c>
      <c r="AB2940" s="36">
        <f t="shared" si="457"/>
        <v>67452.635934691905</v>
      </c>
      <c r="AC2940" s="36">
        <f t="shared" si="458"/>
        <v>371026.586983988</v>
      </c>
      <c r="AD2940" s="36">
        <f t="shared" si="459"/>
        <v>237664.4703553142</v>
      </c>
    </row>
    <row r="2941" spans="1:30" ht="14.25" customHeight="1" x14ac:dyDescent="0.25">
      <c r="A2941" s="16">
        <v>2925</v>
      </c>
      <c r="B2941" s="34">
        <v>0.37111661284730502</v>
      </c>
      <c r="C2941" s="34">
        <v>7.2436399029894197E-2</v>
      </c>
      <c r="D2941" s="34">
        <v>4.5730483303511503E-2</v>
      </c>
      <c r="E2941" s="34">
        <v>7.1133693165611994E-2</v>
      </c>
      <c r="F2941" s="34">
        <v>3.3411875515587598E-3</v>
      </c>
      <c r="G2941" s="34">
        <v>0.18206215773186499</v>
      </c>
      <c r="H2941" s="35">
        <v>0.99023180323579596</v>
      </c>
      <c r="I2941" s="34">
        <v>9.8195986228170398E-2</v>
      </c>
      <c r="J2941" s="34">
        <v>2.3608510822453101E-2</v>
      </c>
      <c r="K2941" s="36">
        <f>Inputs!$B$12*(1+$B2941)^4</f>
        <v>212055.14890779383</v>
      </c>
      <c r="L2941" s="36">
        <f t="shared" si="450"/>
        <v>19920.476827515588</v>
      </c>
      <c r="M2941" s="36">
        <f t="shared" si="451"/>
        <v>230150.05861003575</v>
      </c>
      <c r="N2941" s="37">
        <f>M2941/Inputs!$B$6</f>
        <v>350.83850397871305</v>
      </c>
      <c r="O2941" s="38">
        <f>IF(N2941&gt;Inputs!$B$4,1,0)</f>
        <v>0</v>
      </c>
      <c r="P2941" s="34">
        <f t="shared" si="452"/>
        <v>7.4587475405717293E-2</v>
      </c>
      <c r="Q2941" s="36">
        <f>Inputs!$B$12*(1+$B2941)^0*$C2941+Inputs!$B$29*(1+$D2941)^0*Inputs!$B$19+Inputs!$B$30*(1+$E2941)^0*Inputs!$B$20+Inputs!$B$31*(1+$F2941)^0*Inputs!$B$21+Inputs!$B$22*(1+Inputs!$B$23)^0</f>
        <v>12368.227969220574</v>
      </c>
      <c r="R2941" s="36">
        <f>Inputs!$B$12*(1+$B2941)^1*$C2941+Inputs!$B$29*(1+$D2941)^1*Inputs!$B$19+Inputs!$B$30*(1+$E2941)^1*Inputs!$B$20+Inputs!$B$31*(1+$F2941)^1*Inputs!$B$21+Inputs!$B$22*(1+Inputs!$B$23)^1</f>
        <v>14256.671493807386</v>
      </c>
      <c r="S2941" s="36">
        <f>Inputs!$B$12*(1+$B2941)^2*$C2941+Inputs!$B$29*(1+$D2941)^2*Inputs!$B$19+Inputs!$B$30*(1+$E2941)^2*Inputs!$B$20+Inputs!$B$31*(1+$F2941)^2*Inputs!$B$21+Inputs!$B$22*(1+Inputs!$B$23)^2</f>
        <v>16761.285530335877</v>
      </c>
      <c r="T2941" s="36">
        <f>Inputs!$B$12*(1+$B2941)^3*$C2941+Inputs!$B$29*(1+$D2941)^3*Inputs!$B$19+Inputs!$B$30*(1+$E2941)^3*Inputs!$B$20+Inputs!$B$31*(1+$F2941)^3*Inputs!$B$21+Inputs!$B$22*(1+Inputs!$B$23)^3</f>
        <v>20105.373587509843</v>
      </c>
      <c r="U2941" s="36">
        <f>Inputs!$B$12*(1+$B2941)^4*$C2941+Inputs!$B$29*(1+$D2941)^4*Inputs!$B$19+Inputs!$B$30*(1+$E2941)^4*Inputs!$B$20+Inputs!$B$31*(1+$F2941)^4*Inputs!$B$21+Inputs!$B$22*(1+Inputs!$B$23)^4</f>
        <v>24594.758233303743</v>
      </c>
      <c r="V2941" s="35">
        <f>Inputs!$B$13/(Q2941*(1-$G2941))</f>
        <v>1.2514281580570237</v>
      </c>
      <c r="W2941" s="36">
        <f>Inputs!$B$13</f>
        <v>12660</v>
      </c>
      <c r="X2941" s="36">
        <f t="shared" si="453"/>
        <v>13831.535434700272</v>
      </c>
      <c r="Y2941" s="36">
        <f t="shared" si="454"/>
        <v>15366.23126389796</v>
      </c>
      <c r="Z2941" s="36">
        <f t="shared" si="455"/>
        <v>17358.148403366456</v>
      </c>
      <c r="AA2941" s="36">
        <f t="shared" si="456"/>
        <v>19920.476827515588</v>
      </c>
      <c r="AB2941" s="36">
        <f t="shared" si="457"/>
        <v>59003.390047055167</v>
      </c>
      <c r="AC2941" s="36">
        <f t="shared" si="458"/>
        <v>273380.61128052894</v>
      </c>
      <c r="AD2941" s="36">
        <f t="shared" si="459"/>
        <v>171146.66856298057</v>
      </c>
    </row>
    <row r="2942" spans="1:30" ht="14.25" customHeight="1" x14ac:dyDescent="0.25">
      <c r="A2942" s="16">
        <v>2926</v>
      </c>
      <c r="B2942" s="34">
        <v>0.41732820767040102</v>
      </c>
      <c r="C2942" s="34">
        <v>8.5245098583633702E-2</v>
      </c>
      <c r="D2942" s="34">
        <v>7.8658146919068292E-3</v>
      </c>
      <c r="E2942" s="34">
        <v>3.9003508236914397E-2</v>
      </c>
      <c r="F2942" s="34">
        <v>3.9884315029764198E-3</v>
      </c>
      <c r="G2942" s="34">
        <v>0.169386529837626</v>
      </c>
      <c r="H2942" s="35">
        <v>0.97100276220456005</v>
      </c>
      <c r="I2942" s="34">
        <v>9.4581294840426905E-2</v>
      </c>
      <c r="J2942" s="34">
        <v>1.9536017392198301E-2</v>
      </c>
      <c r="K2942" s="36">
        <f>Inputs!$B$12*(1+$B2942)^4</f>
        <v>242121.28633035629</v>
      </c>
      <c r="L2942" s="36">
        <f t="shared" si="450"/>
        <v>23361.596825342142</v>
      </c>
      <c r="M2942" s="36">
        <f t="shared" si="451"/>
        <v>266157.28046343738</v>
      </c>
      <c r="N2942" s="37">
        <f>M2942/Inputs!$B$6</f>
        <v>405.72756168206917</v>
      </c>
      <c r="O2942" s="38">
        <f>IF(N2942&gt;Inputs!$B$4,1,0)</f>
        <v>1</v>
      </c>
      <c r="P2942" s="34">
        <f t="shared" si="452"/>
        <v>7.5045277448228601E-2</v>
      </c>
      <c r="Q2942" s="36">
        <f>Inputs!$B$12*(1+$B2942)^0*$C2942+Inputs!$B$29*(1+$D2942)^0*Inputs!$B$19+Inputs!$B$30*(1+$E2942)^0*Inputs!$B$20+Inputs!$B$31*(1+$F2942)^0*Inputs!$B$21+Inputs!$B$22*(1+Inputs!$B$23)^0</f>
        <v>13136.749942444945</v>
      </c>
      <c r="R2942" s="36">
        <f>Inputs!$B$12*(1+$B2942)^1*$C2942+Inputs!$B$29*(1+$D2942)^1*Inputs!$B$19+Inputs!$B$30*(1+$E2942)^1*Inputs!$B$20+Inputs!$B$31*(1+$F2942)^1*Inputs!$B$21+Inputs!$B$22*(1+Inputs!$B$23)^1</f>
        <v>15344.119230998604</v>
      </c>
      <c r="S2942" s="36">
        <f>Inputs!$B$12*(1+$B2942)^2*$C2942+Inputs!$B$29*(1+$D2942)^2*Inputs!$B$19+Inputs!$B$30*(1+$E2942)^2*Inputs!$B$20+Inputs!$B$31*(1+$F2942)^2*Inputs!$B$21+Inputs!$B$22*(1+Inputs!$B$23)^2</f>
        <v>18444.304950915957</v>
      </c>
      <c r="T2942" s="36">
        <f>Inputs!$B$12*(1+$B2942)^3*$C2942+Inputs!$B$29*(1+$D2942)^3*Inputs!$B$19+Inputs!$B$30*(1+$E2942)^3*Inputs!$B$20+Inputs!$B$31*(1+$F2942)^3*Inputs!$B$21+Inputs!$B$22*(1+Inputs!$B$23)^3</f>
        <v>22809.148334992431</v>
      </c>
      <c r="U2942" s="36">
        <f>Inputs!$B$12*(1+$B2942)^4*$C2942+Inputs!$B$29*(1+$D2942)^4*Inputs!$B$19+Inputs!$B$30*(1+$E2942)^4*Inputs!$B$20+Inputs!$B$31*(1+$F2942)^4*Inputs!$B$21+Inputs!$B$22*(1+Inputs!$B$23)^4</f>
        <v>28965.637377420506</v>
      </c>
      <c r="V2942" s="35">
        <f>Inputs!$B$13/(Q2942*(1-$G2942))</f>
        <v>1.1602372447467637</v>
      </c>
      <c r="W2942" s="36">
        <f>Inputs!$B$13</f>
        <v>12660</v>
      </c>
      <c r="X2942" s="36">
        <f t="shared" si="453"/>
        <v>14184.311062727789</v>
      </c>
      <c r="Y2942" s="36">
        <f t="shared" si="454"/>
        <v>16325.392377008484</v>
      </c>
      <c r="Z2942" s="36">
        <f t="shared" si="455"/>
        <v>19292.505725605501</v>
      </c>
      <c r="AA2942" s="36">
        <f t="shared" si="456"/>
        <v>23361.596825342142</v>
      </c>
      <c r="AB2942" s="36">
        <f t="shared" si="457"/>
        <v>64161.815787767453</v>
      </c>
      <c r="AC2942" s="36">
        <f t="shared" si="458"/>
        <v>317381.58878368913</v>
      </c>
      <c r="AD2942" s="36">
        <f t="shared" si="459"/>
        <v>201995.46467566991</v>
      </c>
    </row>
    <row r="2943" spans="1:30" ht="14.25" customHeight="1" x14ac:dyDescent="0.25">
      <c r="A2943" s="16">
        <v>2927</v>
      </c>
      <c r="B2943" s="34">
        <v>0.37953058589003902</v>
      </c>
      <c r="C2943" s="34">
        <v>5.2588188382421103E-2</v>
      </c>
      <c r="D2943" s="34">
        <v>6.4078725147187097E-3</v>
      </c>
      <c r="E2943" s="34">
        <v>5.5505867034478198E-2</v>
      </c>
      <c r="F2943" s="34">
        <v>3.80471963458594E-3</v>
      </c>
      <c r="G2943" s="34">
        <v>0.164947876447256</v>
      </c>
      <c r="H2943" s="35">
        <v>1.0602221256673201</v>
      </c>
      <c r="I2943" s="34">
        <v>0.10112500794874001</v>
      </c>
      <c r="J2943" s="34">
        <v>2.8282345016717701E-2</v>
      </c>
      <c r="K2943" s="36">
        <f>Inputs!$B$12*(1+$B2943)^4</f>
        <v>217308.43565499951</v>
      </c>
      <c r="L2943" s="36">
        <f t="shared" si="450"/>
        <v>17637.021423187787</v>
      </c>
      <c r="M2943" s="36">
        <f t="shared" si="451"/>
        <v>208718.91877137864</v>
      </c>
      <c r="N2943" s="37">
        <f>M2943/Inputs!$B$6</f>
        <v>318.16908349295522</v>
      </c>
      <c r="O2943" s="38">
        <f>IF(N2943&gt;Inputs!$B$4,1,0)</f>
        <v>0</v>
      </c>
      <c r="P2943" s="34">
        <f t="shared" si="452"/>
        <v>7.2842662932022309E-2</v>
      </c>
      <c r="Q2943" s="36">
        <f>Inputs!$B$12*(1+$B2943)^0*$C2943+Inputs!$B$29*(1+$D2943)^0*Inputs!$B$19+Inputs!$B$30*(1+$E2943)^0*Inputs!$B$20+Inputs!$B$31*(1+$F2943)^0*Inputs!$B$21+Inputs!$B$22*(1+Inputs!$B$23)^0</f>
        <v>11177.335330372189</v>
      </c>
      <c r="R2943" s="36">
        <f>Inputs!$B$12*(1+$B2943)^1*$C2943+Inputs!$B$29*(1+$D2943)^1*Inputs!$B$19+Inputs!$B$30*(1+$E2943)^1*Inputs!$B$20+Inputs!$B$31*(1+$F2943)^1*Inputs!$B$21+Inputs!$B$22*(1+Inputs!$B$23)^1</f>
        <v>12483.510610402562</v>
      </c>
      <c r="S2943" s="36">
        <f>Inputs!$B$12*(1+$B2943)^2*$C2943+Inputs!$B$29*(1+$D2943)^2*Inputs!$B$19+Inputs!$B$30*(1+$E2943)^2*Inputs!$B$20+Inputs!$B$31*(1+$F2943)^2*Inputs!$B$21+Inputs!$B$22*(1+Inputs!$B$23)^2</f>
        <v>14250.049783692259</v>
      </c>
      <c r="T2943" s="36">
        <f>Inputs!$B$12*(1+$B2943)^3*$C2943+Inputs!$B$29*(1+$D2943)^3*Inputs!$B$19+Inputs!$B$30*(1+$E2943)^3*Inputs!$B$20+Inputs!$B$31*(1+$F2943)^3*Inputs!$B$21+Inputs!$B$22*(1+Inputs!$B$23)^3</f>
        <v>16649.817457712881</v>
      </c>
      <c r="U2943" s="36">
        <f>Inputs!$B$12*(1+$B2943)^4*$C2943+Inputs!$B$29*(1+$D2943)^4*Inputs!$B$19+Inputs!$B$30*(1+$E2943)^4*Inputs!$B$20+Inputs!$B$31*(1+$F2943)^4*Inputs!$B$21+Inputs!$B$22*(1+Inputs!$B$23)^4</f>
        <v>19921.167835862641</v>
      </c>
      <c r="V2943" s="35">
        <f>Inputs!$B$13/(Q2943*(1-$G2943))</f>
        <v>1.3563814463838555</v>
      </c>
      <c r="W2943" s="36">
        <f>Inputs!$B$13</f>
        <v>12660</v>
      </c>
      <c r="X2943" s="36">
        <f t="shared" si="453"/>
        <v>13367.618919020502</v>
      </c>
      <c r="Y2943" s="36">
        <f t="shared" si="454"/>
        <v>14378.228586958867</v>
      </c>
      <c r="Z2943" s="36">
        <f t="shared" si="455"/>
        <v>15770.171885809739</v>
      </c>
      <c r="AA2943" s="36">
        <f t="shared" si="456"/>
        <v>17637.021423187787</v>
      </c>
      <c r="AB2943" s="36">
        <f t="shared" si="457"/>
        <v>54914.548096931292</v>
      </c>
      <c r="AC2943" s="36">
        <f t="shared" si="458"/>
        <v>248972.74506658575</v>
      </c>
      <c r="AD2943" s="36">
        <f t="shared" si="459"/>
        <v>153804.37067444733</v>
      </c>
    </row>
    <row r="2944" spans="1:30" ht="14.25" customHeight="1" x14ac:dyDescent="0.25">
      <c r="A2944" s="16">
        <v>2928</v>
      </c>
      <c r="B2944" s="34">
        <v>0.234179204614996</v>
      </c>
      <c r="C2944" s="34">
        <v>8.0769132826925397E-2</v>
      </c>
      <c r="D2944" s="34">
        <v>1.9246600084613399E-2</v>
      </c>
      <c r="E2944" s="34">
        <v>5.3080860304847398E-2</v>
      </c>
      <c r="F2944" s="34">
        <v>8.5929835952201408E-3</v>
      </c>
      <c r="G2944" s="34">
        <v>0.17801726248843899</v>
      </c>
      <c r="H2944" s="35">
        <v>1.03615967446434</v>
      </c>
      <c r="I2944" s="34">
        <v>0.105157542253071</v>
      </c>
      <c r="J2944" s="34">
        <v>2.1886493855687701E-2</v>
      </c>
      <c r="K2944" s="36">
        <f>Inputs!$B$12*(1+$B2944)^4</f>
        <v>139207.98533145612</v>
      </c>
      <c r="L2944" s="36">
        <f t="shared" si="450"/>
        <v>17010.735032759836</v>
      </c>
      <c r="M2944" s="36">
        <f t="shared" si="451"/>
        <v>180599.7046886411</v>
      </c>
      <c r="N2944" s="37">
        <f>M2944/Inputs!$B$6</f>
        <v>275.30442787902604</v>
      </c>
      <c r="O2944" s="38">
        <f>IF(N2944&gt;Inputs!$B$4,1,0)</f>
        <v>0</v>
      </c>
      <c r="P2944" s="34">
        <f t="shared" si="452"/>
        <v>8.3271048397383307E-2</v>
      </c>
      <c r="Q2944" s="36">
        <f>Inputs!$B$12*(1+$B2944)^0*$C2944+Inputs!$B$29*(1+$D2944)^0*Inputs!$B$19+Inputs!$B$30*(1+$E2944)^0*Inputs!$B$20+Inputs!$B$31*(1+$F2944)^0*Inputs!$B$21+Inputs!$B$22*(1+Inputs!$B$23)^0</f>
        <v>12868.191997042446</v>
      </c>
      <c r="R2944" s="36">
        <f>Inputs!$B$12*(1+$B2944)^1*$C2944+Inputs!$B$29*(1+$D2944)^1*Inputs!$B$19+Inputs!$B$30*(1+$E2944)^1*Inputs!$B$20+Inputs!$B$31*(1+$F2944)^1*Inputs!$B$21+Inputs!$B$22*(1+Inputs!$B$23)^1</f>
        <v>14169.578892095662</v>
      </c>
      <c r="S2944" s="36">
        <f>Inputs!$B$12*(1+$B2944)^2*$C2944+Inputs!$B$29*(1+$D2944)^2*Inputs!$B$19+Inputs!$B$30*(1+$E2944)^2*Inputs!$B$20+Inputs!$B$31*(1+$F2944)^2*Inputs!$B$21+Inputs!$B$22*(1+Inputs!$B$23)^2</f>
        <v>15743.286266881918</v>
      </c>
      <c r="T2944" s="36">
        <f>Inputs!$B$12*(1+$B2944)^3*$C2944+Inputs!$B$29*(1+$D2944)^3*Inputs!$B$19+Inputs!$B$30*(1+$E2944)^3*Inputs!$B$20+Inputs!$B$31*(1+$F2944)^3*Inputs!$B$21+Inputs!$B$22*(1+Inputs!$B$23)^3</f>
        <v>17651.889841406672</v>
      </c>
      <c r="U2944" s="36">
        <f>Inputs!$B$12*(1+$B2944)^4*$C2944+Inputs!$B$29*(1+$D2944)^4*Inputs!$B$19+Inputs!$B$30*(1+$E2944)^4*Inputs!$B$20+Inputs!$B$31*(1+$F2944)^4*Inputs!$B$21+Inputs!$B$22*(1+Inputs!$B$23)^4</f>
        <v>19972.558254900439</v>
      </c>
      <c r="V2944" s="35">
        <f>Inputs!$B$13/(Q2944*(1-$G2944))</f>
        <v>1.1968879003480546</v>
      </c>
      <c r="W2944" s="36">
        <f>Inputs!$B$13</f>
        <v>12660</v>
      </c>
      <c r="X2944" s="36">
        <f t="shared" si="453"/>
        <v>13472.325598642161</v>
      </c>
      <c r="Y2944" s="36">
        <f t="shared" si="454"/>
        <v>14448.610030762939</v>
      </c>
      <c r="Z2944" s="36">
        <f t="shared" si="455"/>
        <v>15617.232799542187</v>
      </c>
      <c r="AA2944" s="36">
        <f t="shared" si="456"/>
        <v>17010.735032759836</v>
      </c>
      <c r="AB2944" s="36">
        <f t="shared" si="457"/>
        <v>53977.244618303732</v>
      </c>
      <c r="AC2944" s="36">
        <f t="shared" si="458"/>
        <v>208752.51020715269</v>
      </c>
      <c r="AD2944" s="36">
        <f t="shared" si="459"/>
        <v>126622.46007033737</v>
      </c>
    </row>
    <row r="2945" spans="1:30" ht="14.25" customHeight="1" x14ac:dyDescent="0.25">
      <c r="A2945" s="16">
        <v>2929</v>
      </c>
      <c r="B2945" s="34">
        <v>0.39346474414045202</v>
      </c>
      <c r="C2945" s="34">
        <v>7.0923742418008195E-2</v>
      </c>
      <c r="D2945" s="34">
        <v>4.2385203958990002E-2</v>
      </c>
      <c r="E2945" s="34">
        <v>7.4387393500201696E-2</v>
      </c>
      <c r="F2945" s="34">
        <v>9.3680045955058609E-3</v>
      </c>
      <c r="G2945" s="34">
        <v>0.21208061795802799</v>
      </c>
      <c r="H2945" s="35">
        <v>1.03680334362187</v>
      </c>
      <c r="I2945" s="34">
        <v>9.3514415918513796E-2</v>
      </c>
      <c r="J2945" s="34">
        <v>2.4326539147476602E-2</v>
      </c>
      <c r="K2945" s="36">
        <f>Inputs!$B$12*(1+$B2945)^4</f>
        <v>226222.18409893927</v>
      </c>
      <c r="L2945" s="36">
        <f t="shared" si="450"/>
        <v>20733.160926909779</v>
      </c>
      <c r="M2945" s="36">
        <f t="shared" si="451"/>
        <v>257222.0984045915</v>
      </c>
      <c r="N2945" s="37">
        <f>M2945/Inputs!$B$6</f>
        <v>392.10685732407239</v>
      </c>
      <c r="O2945" s="38">
        <f>IF(N2945&gt;Inputs!$B$4,1,0)</f>
        <v>0</v>
      </c>
      <c r="P2945" s="34">
        <f t="shared" si="452"/>
        <v>6.9187876771037188E-2</v>
      </c>
      <c r="Q2945" s="36">
        <f>Inputs!$B$12*(1+$B2945)^0*$C2945+Inputs!$B$29*(1+$D2945)^0*Inputs!$B$19+Inputs!$B$30*(1+$E2945)^0*Inputs!$B$20+Inputs!$B$31*(1+$F2945)^0*Inputs!$B$21+Inputs!$B$22*(1+Inputs!$B$23)^0</f>
        <v>12277.468572507412</v>
      </c>
      <c r="R2945" s="36">
        <f>Inputs!$B$12*(1+$B2945)^1*$C2945+Inputs!$B$29*(1+$D2945)^1*Inputs!$B$19+Inputs!$B$30*(1+$E2945)^1*Inputs!$B$20+Inputs!$B$31*(1+$F2945)^1*Inputs!$B$21+Inputs!$B$22*(1+Inputs!$B$23)^1</f>
        <v>14251.661460298987</v>
      </c>
      <c r="S2945" s="36">
        <f>Inputs!$B$12*(1+$B2945)^2*$C2945+Inputs!$B$29*(1+$D2945)^2*Inputs!$B$19+Inputs!$B$30*(1+$E2945)^2*Inputs!$B$20+Inputs!$B$31*(1+$F2945)^2*Inputs!$B$21+Inputs!$B$22*(1+Inputs!$B$23)^2</f>
        <v>16902.798942023335</v>
      </c>
      <c r="T2945" s="36">
        <f>Inputs!$B$12*(1+$B2945)^3*$C2945+Inputs!$B$29*(1+$D2945)^3*Inputs!$B$19+Inputs!$B$30*(1+$E2945)^3*Inputs!$B$20+Inputs!$B$31*(1+$F2945)^3*Inputs!$B$21+Inputs!$B$22*(1+Inputs!$B$23)^3</f>
        <v>20491.322256079104</v>
      </c>
      <c r="U2945" s="36">
        <f>Inputs!$B$12*(1+$B2945)^4*$C2945+Inputs!$B$29*(1+$D2945)^4*Inputs!$B$19+Inputs!$B$30*(1+$E2945)^4*Inputs!$B$20+Inputs!$B$31*(1+$F2945)^4*Inputs!$B$21+Inputs!$B$22*(1+Inputs!$B$23)^4</f>
        <v>25379.750343004362</v>
      </c>
      <c r="V2945" s="35">
        <f>Inputs!$B$13/(Q2945*(1-$G2945))</f>
        <v>1.308709005042896</v>
      </c>
      <c r="W2945" s="36">
        <f>Inputs!$B$13</f>
        <v>12660</v>
      </c>
      <c r="X2945" s="36">
        <f t="shared" si="453"/>
        <v>13932.385127708949</v>
      </c>
      <c r="Y2945" s="36">
        <f t="shared" si="454"/>
        <v>15618.817037689885</v>
      </c>
      <c r="Z2945" s="36">
        <f t="shared" si="455"/>
        <v>17837.232612371754</v>
      </c>
      <c r="AA2945" s="36">
        <f t="shared" si="456"/>
        <v>20733.160926909779</v>
      </c>
      <c r="AB2945" s="36">
        <f t="shared" si="457"/>
        <v>60908.051216415624</v>
      </c>
      <c r="AC2945" s="36">
        <f t="shared" si="458"/>
        <v>306954.45458068227</v>
      </c>
      <c r="AD2945" s="36">
        <f t="shared" si="459"/>
        <v>196314.04718817587</v>
      </c>
    </row>
    <row r="2946" spans="1:30" ht="14.25" customHeight="1" x14ac:dyDescent="0.25">
      <c r="A2946" s="16">
        <v>2930</v>
      </c>
      <c r="B2946" s="34">
        <v>0.43009538016441201</v>
      </c>
      <c r="C2946" s="34">
        <v>8.8017273776263602E-2</v>
      </c>
      <c r="D2946" s="34">
        <v>1.6606737720303799E-2</v>
      </c>
      <c r="E2946" s="34">
        <v>5.4823080080880097E-2</v>
      </c>
      <c r="F2946" s="34">
        <v>1.6570539319531299E-2</v>
      </c>
      <c r="G2946" s="34">
        <v>0.21439174734728</v>
      </c>
      <c r="H2946" s="35">
        <v>1.01771831219024</v>
      </c>
      <c r="I2946" s="34">
        <v>0.10298611179572099</v>
      </c>
      <c r="J2946" s="34">
        <v>2.5165180092265298E-2</v>
      </c>
      <c r="K2946" s="36">
        <f>Inputs!$B$12*(1+$B2946)^4</f>
        <v>250963.90602012267</v>
      </c>
      <c r="L2946" s="36">
        <f t="shared" si="450"/>
        <v>24746.399271632112</v>
      </c>
      <c r="M2946" s="36">
        <f t="shared" si="451"/>
        <v>264348.67566896346</v>
      </c>
      <c r="N2946" s="37">
        <f>M2946/Inputs!$B$6</f>
        <v>402.97054217829799</v>
      </c>
      <c r="O2946" s="38">
        <f>IF(N2946&gt;Inputs!$B$4,1,0)</f>
        <v>1</v>
      </c>
      <c r="P2946" s="34">
        <f t="shared" si="452"/>
        <v>7.7820931703455692E-2</v>
      </c>
      <c r="Q2946" s="36">
        <f>Inputs!$B$12*(1+$B2946)^0*$C2946+Inputs!$B$29*(1+$D2946)^0*Inputs!$B$19+Inputs!$B$30*(1+$E2946)^0*Inputs!$B$20+Inputs!$B$31*(1+$F2946)^0*Inputs!$B$21+Inputs!$B$22*(1+Inputs!$B$23)^0</f>
        <v>13303.080454002738</v>
      </c>
      <c r="R2946" s="36">
        <f>Inputs!$B$12*(1+$B2946)^1*$C2946+Inputs!$B$29*(1+$D2946)^1*Inputs!$B$19+Inputs!$B$30*(1+$E2946)^1*Inputs!$B$20+Inputs!$B$31*(1+$F2946)^1*Inputs!$B$21+Inputs!$B$22*(1+Inputs!$B$23)^1</f>
        <v>15772.616820976851</v>
      </c>
      <c r="S2946" s="36">
        <f>Inputs!$B$12*(1+$B2946)^2*$C2946+Inputs!$B$29*(1+$D2946)^2*Inputs!$B$19+Inputs!$B$30*(1+$E2946)^2*Inputs!$B$20+Inputs!$B$31*(1+$F2946)^2*Inputs!$B$21+Inputs!$B$22*(1+Inputs!$B$23)^2</f>
        <v>19226.673901561662</v>
      </c>
      <c r="T2946" s="36">
        <f>Inputs!$B$12*(1+$B2946)^3*$C2946+Inputs!$B$29*(1+$D2946)^3*Inputs!$B$19+Inputs!$B$30*(1+$E2946)^3*Inputs!$B$20+Inputs!$B$31*(1+$F2946)^3*Inputs!$B$21+Inputs!$B$22*(1+Inputs!$B$23)^3</f>
        <v>24085.79770395255</v>
      </c>
      <c r="U2946" s="36">
        <f>Inputs!$B$12*(1+$B2946)^4*$C2946+Inputs!$B$29*(1+$D2946)^4*Inputs!$B$19+Inputs!$B$30*(1+$E2946)^4*Inputs!$B$20+Inputs!$B$31*(1+$F2946)^4*Inputs!$B$21+Inputs!$B$22*(1+Inputs!$B$23)^4</f>
        <v>30951.264013384091</v>
      </c>
      <c r="V2946" s="35">
        <f>Inputs!$B$13/(Q2946*(1-$G2946))</f>
        <v>1.2113661984766593</v>
      </c>
      <c r="W2946" s="36">
        <f>Inputs!$B$13</f>
        <v>12660</v>
      </c>
      <c r="X2946" s="36">
        <f t="shared" si="453"/>
        <v>14410.279725885641</v>
      </c>
      <c r="Y2946" s="36">
        <f t="shared" si="454"/>
        <v>16834.752496753466</v>
      </c>
      <c r="Z2946" s="36">
        <f t="shared" si="455"/>
        <v>20173.318773043968</v>
      </c>
      <c r="AA2946" s="36">
        <f t="shared" si="456"/>
        <v>24746.399271632112</v>
      </c>
      <c r="AB2946" s="36">
        <f t="shared" si="457"/>
        <v>64657.342571787565</v>
      </c>
      <c r="AC2946" s="36">
        <f t="shared" si="458"/>
        <v>325993.87222205795</v>
      </c>
      <c r="AD2946" s="36">
        <f t="shared" si="459"/>
        <v>199691.33309717587</v>
      </c>
    </row>
    <row r="2947" spans="1:30" ht="14.25" customHeight="1" x14ac:dyDescent="0.25">
      <c r="A2947" s="16">
        <v>2931</v>
      </c>
      <c r="B2947" s="34">
        <v>0.43614277008177199</v>
      </c>
      <c r="C2947" s="34">
        <v>8.56183258275338E-2</v>
      </c>
      <c r="D2947" s="34">
        <v>2.2660598246891799E-2</v>
      </c>
      <c r="E2947" s="34">
        <v>3.4403002161093398E-2</v>
      </c>
      <c r="F2947" s="34">
        <v>5.1150464847461398E-3</v>
      </c>
      <c r="G2947" s="34">
        <v>0.188203563837645</v>
      </c>
      <c r="H2947" s="35">
        <v>1.0292522302573099</v>
      </c>
      <c r="I2947" s="34">
        <v>0.100125801558519</v>
      </c>
      <c r="J2947" s="34">
        <v>1.91773162340537E-2</v>
      </c>
      <c r="K2947" s="36">
        <f>Inputs!$B$12*(1+$B2947)^4</f>
        <v>255235.87387659147</v>
      </c>
      <c r="L2947" s="36">
        <f t="shared" si="450"/>
        <v>25360.666003932922</v>
      </c>
      <c r="M2947" s="36">
        <f t="shared" si="451"/>
        <v>264013.55303525249</v>
      </c>
      <c r="N2947" s="37">
        <f>M2947/Inputs!$B$6</f>
        <v>402.45968450495809</v>
      </c>
      <c r="O2947" s="38">
        <f>IF(N2947&gt;Inputs!$B$4,1,0)</f>
        <v>1</v>
      </c>
      <c r="P2947" s="34">
        <f t="shared" si="452"/>
        <v>8.0948485324465302E-2</v>
      </c>
      <c r="Q2947" s="36">
        <f>Inputs!$B$12*(1+$B2947)^0*$C2947+Inputs!$B$29*(1+$D2947)^0*Inputs!$B$19+Inputs!$B$30*(1+$E2947)^0*Inputs!$B$20+Inputs!$B$31*(1+$F2947)^0*Inputs!$B$21+Inputs!$B$22*(1+Inputs!$B$23)^0</f>
        <v>13159.14357707895</v>
      </c>
      <c r="R2947" s="36">
        <f>Inputs!$B$12*(1+$B2947)^1*$C2947+Inputs!$B$29*(1+$D2947)^1*Inputs!$B$19+Inputs!$B$30*(1+$E2947)^1*Inputs!$B$20+Inputs!$B$31*(1+$F2947)^1*Inputs!$B$21+Inputs!$B$22*(1+Inputs!$B$23)^1</f>
        <v>15514.851487379568</v>
      </c>
      <c r="S2947" s="36">
        <f>Inputs!$B$12*(1+$B2947)^2*$C2947+Inputs!$B$29*(1+$D2947)^2*Inputs!$B$19+Inputs!$B$30*(1+$E2947)^2*Inputs!$B$20+Inputs!$B$31*(1+$F2947)^2*Inputs!$B$21+Inputs!$B$22*(1+Inputs!$B$23)^2</f>
        <v>18850.454267590343</v>
      </c>
      <c r="T2947" s="36">
        <f>Inputs!$B$12*(1+$B2947)^3*$C2947+Inputs!$B$29*(1+$D2947)^3*Inputs!$B$19+Inputs!$B$30*(1+$E2947)^3*Inputs!$B$20+Inputs!$B$31*(1+$F2947)^3*Inputs!$B$21+Inputs!$B$22*(1+Inputs!$B$23)^3</f>
        <v>23592.221768084572</v>
      </c>
      <c r="U2947" s="36">
        <f>Inputs!$B$12*(1+$B2947)^4*$C2947+Inputs!$B$29*(1+$D2947)^4*Inputs!$B$19+Inputs!$B$30*(1+$E2947)^4*Inputs!$B$20+Inputs!$B$31*(1+$F2947)^4*Inputs!$B$21+Inputs!$B$22*(1+Inputs!$B$23)^4</f>
        <v>30352.306377834531</v>
      </c>
      <c r="V2947" s="35">
        <f>Inputs!$B$13/(Q2947*(1-$G2947))</f>
        <v>1.1851107561167755</v>
      </c>
      <c r="W2947" s="36">
        <f>Inputs!$B$13</f>
        <v>12660</v>
      </c>
      <c r="X2947" s="36">
        <f t="shared" si="453"/>
        <v>14435.597137764866</v>
      </c>
      <c r="Y2947" s="36">
        <f t="shared" si="454"/>
        <v>16942.901216607264</v>
      </c>
      <c r="Z2947" s="36">
        <f t="shared" si="455"/>
        <v>20458.576451440564</v>
      </c>
      <c r="AA2947" s="36">
        <f t="shared" si="456"/>
        <v>25360.666003932922</v>
      </c>
      <c r="AB2947" s="36">
        <f t="shared" si="457"/>
        <v>65865.44745744775</v>
      </c>
      <c r="AC2947" s="36">
        <f t="shared" si="458"/>
        <v>319302.027853815</v>
      </c>
      <c r="AD2947" s="36">
        <f t="shared" si="459"/>
        <v>198148.10557780473</v>
      </c>
    </row>
    <row r="2948" spans="1:30" ht="14.25" customHeight="1" x14ac:dyDescent="0.25">
      <c r="A2948" s="16">
        <v>2932</v>
      </c>
      <c r="B2948" s="34">
        <v>0.21613888842159301</v>
      </c>
      <c r="C2948" s="34">
        <v>9.4934988291226999E-2</v>
      </c>
      <c r="D2948" s="34">
        <v>3.4160565839250999E-2</v>
      </c>
      <c r="E2948" s="34">
        <v>1.5663218004654401E-2</v>
      </c>
      <c r="F2948" s="34">
        <v>3.9339091429767296E-3</v>
      </c>
      <c r="G2948" s="34">
        <v>0.16684211263861901</v>
      </c>
      <c r="H2948" s="35">
        <v>0.99101294873395196</v>
      </c>
      <c r="I2948" s="34">
        <v>9.7242989963861395E-2</v>
      </c>
      <c r="J2948" s="34">
        <v>2.4285811881094101E-2</v>
      </c>
      <c r="K2948" s="36">
        <f>Inputs!$B$12*(1+$B2948)^4</f>
        <v>131245.35890419802</v>
      </c>
      <c r="L2948" s="36">
        <f t="shared" si="450"/>
        <v>17256.492828578572</v>
      </c>
      <c r="M2948" s="36">
        <f t="shared" si="451"/>
        <v>207866.19771183754</v>
      </c>
      <c r="N2948" s="37">
        <f>M2948/Inputs!$B$6</f>
        <v>316.86920382902065</v>
      </c>
      <c r="O2948" s="38">
        <f>IF(N2948&gt;Inputs!$B$4,1,0)</f>
        <v>0</v>
      </c>
      <c r="P2948" s="34">
        <f t="shared" si="452"/>
        <v>7.2957178082767291E-2</v>
      </c>
      <c r="Q2948" s="36">
        <f>Inputs!$B$12*(1+$B2948)^0*$C2948+Inputs!$B$29*(1+$D2948)^0*Inputs!$B$19+Inputs!$B$30*(1+$E2948)^0*Inputs!$B$20+Inputs!$B$31*(1+$F2948)^0*Inputs!$B$21+Inputs!$B$22*(1+Inputs!$B$23)^0</f>
        <v>13718.143324900542</v>
      </c>
      <c r="R2948" s="36">
        <f>Inputs!$B$12*(1+$B2948)^1*$C2948+Inputs!$B$29*(1+$D2948)^1*Inputs!$B$19+Inputs!$B$30*(1+$E2948)^1*Inputs!$B$20+Inputs!$B$31*(1+$F2948)^1*Inputs!$B$21+Inputs!$B$22*(1+Inputs!$B$23)^1</f>
        <v>15050.054163367065</v>
      </c>
      <c r="S2948" s="36">
        <f>Inputs!$B$12*(1+$B2948)^2*$C2948+Inputs!$B$29*(1+$D2948)^2*Inputs!$B$19+Inputs!$B$30*(1+$E2948)^2*Inputs!$B$20+Inputs!$B$31*(1+$F2948)^2*Inputs!$B$21+Inputs!$B$22*(1+Inputs!$B$23)^2</f>
        <v>16650.529326732671</v>
      </c>
      <c r="T2948" s="36">
        <f>Inputs!$B$12*(1+$B2948)^3*$C2948+Inputs!$B$29*(1+$D2948)^3*Inputs!$B$19+Inputs!$B$30*(1+$E2948)^3*Inputs!$B$20+Inputs!$B$31*(1+$F2948)^3*Inputs!$B$21+Inputs!$B$22*(1+Inputs!$B$23)^3</f>
        <v>18577.162498517988</v>
      </c>
      <c r="U2948" s="36">
        <f>Inputs!$B$12*(1+$B2948)^4*$C2948+Inputs!$B$29*(1+$D2948)^4*Inputs!$B$19+Inputs!$B$30*(1+$E2948)^4*Inputs!$B$20+Inputs!$B$31*(1+$F2948)^4*Inputs!$B$21+Inputs!$B$22*(1+Inputs!$B$23)^4</f>
        <v>20899.981233472034</v>
      </c>
      <c r="V2948" s="35">
        <f>Inputs!$B$13/(Q2948*(1-$G2948))</f>
        <v>1.1076716989968687</v>
      </c>
      <c r="W2948" s="36">
        <f>Inputs!$B$13</f>
        <v>12660</v>
      </c>
      <c r="X2948" s="36">
        <f t="shared" si="453"/>
        <v>13523.476347777338</v>
      </c>
      <c r="Y2948" s="36">
        <f t="shared" si="454"/>
        <v>14557.022203951152</v>
      </c>
      <c r="Z2948" s="36">
        <f t="shared" si="455"/>
        <v>15790.013052679096</v>
      </c>
      <c r="AA2948" s="36">
        <f t="shared" si="456"/>
        <v>17256.492828578572</v>
      </c>
      <c r="AB2948" s="36">
        <f t="shared" si="457"/>
        <v>55534.041222404267</v>
      </c>
      <c r="AC2948" s="36">
        <f t="shared" si="458"/>
        <v>242273.36132832017</v>
      </c>
      <c r="AD2948" s="36">
        <f t="shared" si="459"/>
        <v>152332.15648943326</v>
      </c>
    </row>
    <row r="2949" spans="1:30" ht="14.25" customHeight="1" x14ac:dyDescent="0.25">
      <c r="A2949" s="16">
        <v>2933</v>
      </c>
      <c r="B2949" s="34">
        <v>0.25638892037709798</v>
      </c>
      <c r="C2949" s="34">
        <v>5.91101866642662E-2</v>
      </c>
      <c r="D2949" s="34">
        <v>1.8210904922888502E-2</v>
      </c>
      <c r="E2949" s="34">
        <v>7.0558878908761793E-2</v>
      </c>
      <c r="F2949" s="34">
        <v>7.5186704906005297E-3</v>
      </c>
      <c r="G2949" s="34">
        <v>0.183377793656089</v>
      </c>
      <c r="H2949" s="35">
        <v>1.0103461490271901</v>
      </c>
      <c r="I2949" s="34">
        <v>9.6653229864416296E-2</v>
      </c>
      <c r="J2949" s="34">
        <v>2.0520217889804002E-2</v>
      </c>
      <c r="K2949" s="36">
        <f>Inputs!$B$12*(1+$B2949)^4</f>
        <v>149502.22005796665</v>
      </c>
      <c r="L2949" s="36">
        <f t="shared" si="450"/>
        <v>14638.211062470944</v>
      </c>
      <c r="M2949" s="36">
        <f t="shared" si="451"/>
        <v>175206.53541788281</v>
      </c>
      <c r="N2949" s="37">
        <f>M2949/Inputs!$B$6</f>
        <v>267.08313325896768</v>
      </c>
      <c r="O2949" s="38">
        <f>IF(N2949&gt;Inputs!$B$4,1,0)</f>
        <v>0</v>
      </c>
      <c r="P2949" s="34">
        <f t="shared" si="452"/>
        <v>7.6133011974612294E-2</v>
      </c>
      <c r="Q2949" s="36">
        <f>Inputs!$B$12*(1+$B2949)^0*$C2949+Inputs!$B$29*(1+$D2949)^0*Inputs!$B$19+Inputs!$B$30*(1+$E2949)^0*Inputs!$B$20+Inputs!$B$31*(1+$F2949)^0*Inputs!$B$21+Inputs!$B$22*(1+Inputs!$B$23)^0</f>
        <v>11568.655227282892</v>
      </c>
      <c r="R2949" s="36">
        <f>Inputs!$B$12*(1+$B2949)^1*$C2949+Inputs!$B$29*(1+$D2949)^1*Inputs!$B$19+Inputs!$B$30*(1+$E2949)^1*Inputs!$B$20+Inputs!$B$31*(1+$F2949)^1*Inputs!$B$21+Inputs!$B$22*(1+Inputs!$B$23)^1</f>
        <v>12680.097258528298</v>
      </c>
      <c r="S2949" s="36">
        <f>Inputs!$B$12*(1+$B2949)^2*$C2949+Inputs!$B$29*(1+$D2949)^2*Inputs!$B$19+Inputs!$B$30*(1+$E2949)^2*Inputs!$B$20+Inputs!$B$31*(1+$F2949)^2*Inputs!$B$21+Inputs!$B$22*(1+Inputs!$B$23)^2</f>
        <v>14036.453609660864</v>
      </c>
      <c r="T2949" s="36">
        <f>Inputs!$B$12*(1+$B2949)^3*$C2949+Inputs!$B$29*(1+$D2949)^3*Inputs!$B$19+Inputs!$B$30*(1+$E2949)^3*Inputs!$B$20+Inputs!$B$31*(1+$F2949)^3*Inputs!$B$21+Inputs!$B$22*(1+Inputs!$B$23)^3</f>
        <v>15698.339712257688</v>
      </c>
      <c r="U2949" s="36">
        <f>Inputs!$B$12*(1+$B2949)^4*$C2949+Inputs!$B$29*(1+$D2949)^4*Inputs!$B$19+Inputs!$B$30*(1+$E2949)^4*Inputs!$B$20+Inputs!$B$31*(1+$F2949)^4*Inputs!$B$21+Inputs!$B$22*(1+Inputs!$B$23)^4</f>
        <v>17741.757089559884</v>
      </c>
      <c r="V2949" s="35">
        <f>Inputs!$B$13/(Q2949*(1-$G2949))</f>
        <v>1.3400766560660278</v>
      </c>
      <c r="W2949" s="36">
        <f>Inputs!$B$13</f>
        <v>12660</v>
      </c>
      <c r="X2949" s="36">
        <f t="shared" si="453"/>
        <v>13022.714019111294</v>
      </c>
      <c r="Y2949" s="36">
        <f t="shared" si="454"/>
        <v>13470.836863661531</v>
      </c>
      <c r="Z2949" s="36">
        <f t="shared" si="455"/>
        <v>14009.000794497268</v>
      </c>
      <c r="AA2949" s="36">
        <f t="shared" si="456"/>
        <v>14638.211062470944</v>
      </c>
      <c r="AB2949" s="36">
        <f t="shared" si="457"/>
        <v>51500.754283979019</v>
      </c>
      <c r="AC2949" s="36">
        <f t="shared" si="458"/>
        <v>196216.98860372539</v>
      </c>
      <c r="AD2949" s="36">
        <f t="shared" si="459"/>
        <v>123705.7811339038</v>
      </c>
    </row>
    <row r="2950" spans="1:30" ht="14.25" customHeight="1" x14ac:dyDescent="0.25">
      <c r="A2950" s="16">
        <v>2934</v>
      </c>
      <c r="B2950" s="34">
        <v>0.28659802283469399</v>
      </c>
      <c r="C2950" s="34">
        <v>0.10118319985679899</v>
      </c>
      <c r="D2950" s="34">
        <v>2.3358283632117199E-2</v>
      </c>
      <c r="E2950" s="34">
        <v>5.1804137231950001E-2</v>
      </c>
      <c r="F2950" s="34">
        <v>1.8315252812247301E-2</v>
      </c>
      <c r="G2950" s="34">
        <v>0.181740687623685</v>
      </c>
      <c r="H2950" s="35">
        <v>1.0564809465065601</v>
      </c>
      <c r="I2950" s="34">
        <v>9.39345595813392E-2</v>
      </c>
      <c r="J2950" s="34">
        <v>2.1819429507457799E-2</v>
      </c>
      <c r="K2950" s="36">
        <f>Inputs!$B$12*(1+$B2950)^4</f>
        <v>164407.93292342746</v>
      </c>
      <c r="L2950" s="36">
        <f t="shared" si="450"/>
        <v>22121.673991100582</v>
      </c>
      <c r="M2950" s="36">
        <f t="shared" si="451"/>
        <v>263373.46498108306</v>
      </c>
      <c r="N2950" s="37">
        <f>M2950/Inputs!$B$6</f>
        <v>401.4839405199437</v>
      </c>
      <c r="O2950" s="38">
        <f>IF(N2950&gt;Inputs!$B$4,1,0)</f>
        <v>1</v>
      </c>
      <c r="P2950" s="34">
        <f t="shared" si="452"/>
        <v>7.2115130073881401E-2</v>
      </c>
      <c r="Q2950" s="36">
        <f>Inputs!$B$12*(1+$B2950)^0*$C2950+Inputs!$B$29*(1+$D2950)^0*Inputs!$B$19+Inputs!$B$30*(1+$E2950)^0*Inputs!$B$20+Inputs!$B$31*(1+$F2950)^0*Inputs!$B$21+Inputs!$B$22*(1+Inputs!$B$23)^0</f>
        <v>14093.03601883486</v>
      </c>
      <c r="R2950" s="36">
        <f>Inputs!$B$12*(1+$B2950)^1*$C2950+Inputs!$B$29*(1+$D2950)^1*Inputs!$B$19+Inputs!$B$30*(1+$E2950)^1*Inputs!$B$20+Inputs!$B$31*(1+$F2950)^1*Inputs!$B$21+Inputs!$B$22*(1+Inputs!$B$23)^1</f>
        <v>16053.724673661549</v>
      </c>
      <c r="S2950" s="36">
        <f>Inputs!$B$12*(1+$B2950)^2*$C2950+Inputs!$B$29*(1+$D2950)^2*Inputs!$B$19+Inputs!$B$30*(1+$E2950)^2*Inputs!$B$20+Inputs!$B$31*(1+$F2950)^2*Inputs!$B$21+Inputs!$B$22*(1+Inputs!$B$23)^2</f>
        <v>18521.055616065612</v>
      </c>
      <c r="T2950" s="36">
        <f>Inputs!$B$12*(1+$B2950)^3*$C2950+Inputs!$B$29*(1+$D2950)^3*Inputs!$B$19+Inputs!$B$30*(1+$E2950)^3*Inputs!$B$20+Inputs!$B$31*(1+$F2950)^3*Inputs!$B$21+Inputs!$B$22*(1+Inputs!$B$23)^3</f>
        <v>21638.300976663799</v>
      </c>
      <c r="U2950" s="36">
        <f>Inputs!$B$12*(1+$B2950)^4*$C2950+Inputs!$B$29*(1+$D2950)^4*Inputs!$B$19+Inputs!$B$30*(1+$E2950)^4*Inputs!$B$20+Inputs!$B$31*(1+$F2950)^4*Inputs!$B$21+Inputs!$B$22*(1+Inputs!$B$23)^4</f>
        <v>25589.709882370604</v>
      </c>
      <c r="V2950" s="35">
        <f>Inputs!$B$13/(Q2950*(1-$G2950))</f>
        <v>1.0978378181058674</v>
      </c>
      <c r="W2950" s="36">
        <f>Inputs!$B$13</f>
        <v>12660</v>
      </c>
      <c r="X2950" s="36">
        <f t="shared" si="453"/>
        <v>14285.50092454999</v>
      </c>
      <c r="Y2950" s="36">
        <f t="shared" si="454"/>
        <v>16324.378695849233</v>
      </c>
      <c r="Z2950" s="36">
        <f t="shared" si="455"/>
        <v>18888.841821300044</v>
      </c>
      <c r="AA2950" s="36">
        <f t="shared" si="456"/>
        <v>22121.673991100582</v>
      </c>
      <c r="AB2950" s="36">
        <f t="shared" si="457"/>
        <v>63290.995441634106</v>
      </c>
      <c r="AC2950" s="36">
        <f t="shared" si="458"/>
        <v>313448.18034964887</v>
      </c>
      <c r="AD2950" s="36">
        <f t="shared" si="459"/>
        <v>200082.46953944897</v>
      </c>
    </row>
    <row r="2951" spans="1:30" ht="14.25" customHeight="1" x14ac:dyDescent="0.25">
      <c r="A2951" s="16">
        <v>2935</v>
      </c>
      <c r="B2951" s="34">
        <v>0.35952602870054201</v>
      </c>
      <c r="C2951" s="34">
        <v>0.10474768384381999</v>
      </c>
      <c r="D2951" s="34">
        <v>2.8990393388530399E-2</v>
      </c>
      <c r="E2951" s="34">
        <v>5.7093637526232498E-2</v>
      </c>
      <c r="F2951" s="34">
        <v>-1.9400442820542499E-2</v>
      </c>
      <c r="G2951" s="34">
        <v>0.17354916393258399</v>
      </c>
      <c r="H2951" s="35">
        <v>1.0533819016848001</v>
      </c>
      <c r="I2951" s="34">
        <v>9.2128903550825106E-2</v>
      </c>
      <c r="J2951" s="34">
        <v>2.3441406409819499E-2</v>
      </c>
      <c r="K2951" s="36">
        <f>Inputs!$B$12*(1+$B2951)^4</f>
        <v>204975.2182012235</v>
      </c>
      <c r="L2951" s="36">
        <f t="shared" si="450"/>
        <v>26019.268442992296</v>
      </c>
      <c r="M2951" s="36">
        <f t="shared" si="451"/>
        <v>318319.01524281141</v>
      </c>
      <c r="N2951" s="37">
        <f>M2951/Inputs!$B$6</f>
        <v>485.24240128477351</v>
      </c>
      <c r="O2951" s="38">
        <f>IF(N2951&gt;Inputs!$B$4,1,0)</f>
        <v>1</v>
      </c>
      <c r="P2951" s="34">
        <f t="shared" si="452"/>
        <v>6.868749714100561E-2</v>
      </c>
      <c r="Q2951" s="36">
        <f>Inputs!$B$12*(1+$B2951)^0*$C2951+Inputs!$B$29*(1+$D2951)^0*Inputs!$B$19+Inputs!$B$30*(1+$E2951)^0*Inputs!$B$20+Inputs!$B$31*(1+$F2951)^0*Inputs!$B$21+Inputs!$B$22*(1+Inputs!$B$23)^0</f>
        <v>14306.90505805612</v>
      </c>
      <c r="R2951" s="36">
        <f>Inputs!$B$12*(1+$B2951)^1*$C2951+Inputs!$B$29*(1+$D2951)^1*Inputs!$B$19+Inputs!$B$30*(1+$E2951)^1*Inputs!$B$20+Inputs!$B$31*(1+$F2951)^1*Inputs!$B$21+Inputs!$B$22*(1+Inputs!$B$23)^1</f>
        <v>16648.880147747353</v>
      </c>
      <c r="S2951" s="36">
        <f>Inputs!$B$12*(1+$B2951)^2*$C2951+Inputs!$B$29*(1+$D2951)^2*Inputs!$B$19+Inputs!$B$30*(1+$E2951)^2*Inputs!$B$20+Inputs!$B$31*(1+$F2951)^2*Inputs!$B$21+Inputs!$B$22*(1+Inputs!$B$23)^2</f>
        <v>19813.813712729043</v>
      </c>
      <c r="T2951" s="36">
        <f>Inputs!$B$12*(1+$B2951)^3*$C2951+Inputs!$B$29*(1+$D2951)^3*Inputs!$B$19+Inputs!$B$30*(1+$E2951)^3*Inputs!$B$20+Inputs!$B$31*(1+$F2951)^3*Inputs!$B$21+Inputs!$B$22*(1+Inputs!$B$23)^3</f>
        <v>24094.228087748117</v>
      </c>
      <c r="U2951" s="36">
        <f>Inputs!$B$12*(1+$B2951)^4*$C2951+Inputs!$B$29*(1+$D2951)^4*Inputs!$B$19+Inputs!$B$30*(1+$E2951)^4*Inputs!$B$20+Inputs!$B$31*(1+$F2951)^4*Inputs!$B$21+Inputs!$B$22*(1+Inputs!$B$23)^4</f>
        <v>29887.680091973776</v>
      </c>
      <c r="V2951" s="35">
        <f>Inputs!$B$13/(Q2951*(1-$G2951))</f>
        <v>1.0707078510461627</v>
      </c>
      <c r="W2951" s="36">
        <f>Inputs!$B$13</f>
        <v>12660</v>
      </c>
      <c r="X2951" s="36">
        <f t="shared" si="453"/>
        <v>14672.785227488048</v>
      </c>
      <c r="Y2951" s="36">
        <f t="shared" si="454"/>
        <v>17391.136625798197</v>
      </c>
      <c r="Z2951" s="36">
        <f t="shared" si="455"/>
        <v>21061.924057563534</v>
      </c>
      <c r="AA2951" s="36">
        <f t="shared" si="456"/>
        <v>26019.268442992296</v>
      </c>
      <c r="AB2951" s="36">
        <f t="shared" si="457"/>
        <v>68795.851216756433</v>
      </c>
      <c r="AC2951" s="36">
        <f t="shared" si="458"/>
        <v>387686.22817024082</v>
      </c>
      <c r="AD2951" s="36">
        <f t="shared" si="459"/>
        <v>249523.16402605496</v>
      </c>
    </row>
    <row r="2952" spans="1:30" ht="14.25" customHeight="1" x14ac:dyDescent="0.25">
      <c r="A2952" s="16">
        <v>2936</v>
      </c>
      <c r="B2952" s="34">
        <v>0.33014282247330601</v>
      </c>
      <c r="C2952" s="34">
        <v>0.11128137658536</v>
      </c>
      <c r="D2952" s="34">
        <v>2.0263186096522199E-2</v>
      </c>
      <c r="E2952" s="34">
        <v>5.5939319053703099E-2</v>
      </c>
      <c r="F2952" s="34">
        <v>2.0516466846079901E-2</v>
      </c>
      <c r="G2952" s="34">
        <v>0.16350842702774901</v>
      </c>
      <c r="H2952" s="35">
        <v>1.13493644386311</v>
      </c>
      <c r="I2952" s="34">
        <v>8.95658025134317E-2</v>
      </c>
      <c r="J2952" s="34">
        <v>2.4896771932362699E-2</v>
      </c>
      <c r="K2952" s="36">
        <f>Inputs!$B$12*(1+$B2952)^4</f>
        <v>187821.08785505436</v>
      </c>
      <c r="L2952" s="36">
        <f t="shared" si="450"/>
        <v>28388.383170354406</v>
      </c>
      <c r="M2952" s="36">
        <f t="shared" si="451"/>
        <v>366152.52628997556</v>
      </c>
      <c r="N2952" s="37">
        <f>M2952/Inputs!$B$6</f>
        <v>558.15933885667005</v>
      </c>
      <c r="O2952" s="38">
        <f>IF(N2952&gt;Inputs!$B$4,1,0)</f>
        <v>1</v>
      </c>
      <c r="P2952" s="34">
        <f t="shared" si="452"/>
        <v>6.4669030581069001E-2</v>
      </c>
      <c r="Q2952" s="36">
        <f>Inputs!$B$12*(1+$B2952)^0*$C2952+Inputs!$B$29*(1+$D2952)^0*Inputs!$B$19+Inputs!$B$30*(1+$E2952)^0*Inputs!$B$20+Inputs!$B$31*(1+$F2952)^0*Inputs!$B$21+Inputs!$B$22*(1+Inputs!$B$23)^0</f>
        <v>14698.926622548523</v>
      </c>
      <c r="R2952" s="36">
        <f>Inputs!$B$12*(1+$B2952)^1*$C2952+Inputs!$B$29*(1+$D2952)^1*Inputs!$B$19+Inputs!$B$30*(1+$E2952)^1*Inputs!$B$20+Inputs!$B$31*(1+$F2952)^1*Inputs!$B$21+Inputs!$B$22*(1+Inputs!$B$23)^1</f>
        <v>17134.110188924176</v>
      </c>
      <c r="S2952" s="36">
        <f>Inputs!$B$12*(1+$B2952)^2*$C2952+Inputs!$B$29*(1+$D2952)^2*Inputs!$B$19+Inputs!$B$30*(1+$E2952)^2*Inputs!$B$20+Inputs!$B$31*(1+$F2952)^2*Inputs!$B$21+Inputs!$B$22*(1+Inputs!$B$23)^2</f>
        <v>20306.07515451924</v>
      </c>
      <c r="T2952" s="36">
        <f>Inputs!$B$12*(1+$B2952)^3*$C2952+Inputs!$B$29*(1+$D2952)^3*Inputs!$B$19+Inputs!$B$30*(1+$E2952)^3*Inputs!$B$20+Inputs!$B$31*(1+$F2952)^3*Inputs!$B$21+Inputs!$B$22*(1+Inputs!$B$23)^3</f>
        <v>24455.524066404134</v>
      </c>
      <c r="U2952" s="36">
        <f>Inputs!$B$12*(1+$B2952)^4*$C2952+Inputs!$B$29*(1+$D2952)^4*Inputs!$B$19+Inputs!$B$30*(1+$E2952)^4*Inputs!$B$20+Inputs!$B$31*(1+$F2952)^4*Inputs!$B$21+Inputs!$B$22*(1+Inputs!$B$23)^4</f>
        <v>29902.503266419939</v>
      </c>
      <c r="V2952" s="35">
        <f>Inputs!$B$13/(Q2952*(1-$G2952))</f>
        <v>1.0296426262496079</v>
      </c>
      <c r="W2952" s="36">
        <f>Inputs!$B$13</f>
        <v>12660</v>
      </c>
      <c r="X2952" s="36">
        <f t="shared" si="453"/>
        <v>15134.674804927563</v>
      </c>
      <c r="Y2952" s="36">
        <f t="shared" si="454"/>
        <v>18383.61933029072</v>
      </c>
      <c r="Z2952" s="36">
        <f t="shared" si="455"/>
        <v>22678.718319110485</v>
      </c>
      <c r="AA2952" s="36">
        <f t="shared" si="456"/>
        <v>28388.383170354406</v>
      </c>
      <c r="AB2952" s="36">
        <f t="shared" si="457"/>
        <v>73159.61462208892</v>
      </c>
      <c r="AC2952" s="36">
        <f t="shared" si="458"/>
        <v>449908.74318429112</v>
      </c>
      <c r="AD2952" s="36">
        <f t="shared" si="459"/>
        <v>292992.91166788666</v>
      </c>
    </row>
    <row r="2953" spans="1:30" ht="14.25" customHeight="1" x14ac:dyDescent="0.25">
      <c r="A2953" s="16">
        <v>2937</v>
      </c>
      <c r="B2953" s="34">
        <v>0.33017207084234501</v>
      </c>
      <c r="C2953" s="34">
        <v>7.6417466773758602E-2</v>
      </c>
      <c r="D2953" s="34">
        <v>5.6304682849913898E-2</v>
      </c>
      <c r="E2953" s="34">
        <v>5.2799467872500602E-2</v>
      </c>
      <c r="F2953" s="34">
        <v>6.6802244965090901E-3</v>
      </c>
      <c r="G2953" s="34">
        <v>0.18026364740272999</v>
      </c>
      <c r="H2953" s="35">
        <v>1.11319156919004</v>
      </c>
      <c r="I2953" s="34">
        <v>9.9615798906375203E-2</v>
      </c>
      <c r="J2953" s="34">
        <v>2.4318851342546199E-2</v>
      </c>
      <c r="K2953" s="36">
        <f>Inputs!$B$12*(1+$B2953)^4</f>
        <v>187837.60831163506</v>
      </c>
      <c r="L2953" s="36">
        <f t="shared" si="450"/>
        <v>21527.344661243074</v>
      </c>
      <c r="M2953" s="36">
        <f t="shared" si="451"/>
        <v>243393.13902899739</v>
      </c>
      <c r="N2953" s="37">
        <f>M2953/Inputs!$B$6</f>
        <v>371.02612656859361</v>
      </c>
      <c r="O2953" s="38">
        <f>IF(N2953&gt;Inputs!$B$4,1,0)</f>
        <v>0</v>
      </c>
      <c r="P2953" s="34">
        <f t="shared" si="452"/>
        <v>7.5296947563829E-2</v>
      </c>
      <c r="Q2953" s="36">
        <f>Inputs!$B$12*(1+$B2953)^0*$C2953+Inputs!$B$29*(1+$D2953)^0*Inputs!$B$19+Inputs!$B$30*(1+$E2953)^0*Inputs!$B$20+Inputs!$B$31*(1+$F2953)^0*Inputs!$B$21+Inputs!$B$22*(1+Inputs!$B$23)^0</f>
        <v>12607.092033852437</v>
      </c>
      <c r="R2953" s="36">
        <f>Inputs!$B$12*(1+$B2953)^1*$C2953+Inputs!$B$29*(1+$D2953)^1*Inputs!$B$19+Inputs!$B$30*(1+$E2953)^1*Inputs!$B$20+Inputs!$B$31*(1+$F2953)^1*Inputs!$B$21+Inputs!$B$22*(1+Inputs!$B$23)^1</f>
        <v>14400.375808323337</v>
      </c>
      <c r="S2953" s="36">
        <f>Inputs!$B$12*(1+$B2953)^2*$C2953+Inputs!$B$29*(1+$D2953)^2*Inputs!$B$19+Inputs!$B$30*(1+$E2953)^2*Inputs!$B$20+Inputs!$B$31*(1+$F2953)^2*Inputs!$B$21+Inputs!$B$22*(1+Inputs!$B$23)^2</f>
        <v>16709.079702080351</v>
      </c>
      <c r="T2953" s="36">
        <f>Inputs!$B$12*(1+$B2953)^3*$C2953+Inputs!$B$29*(1+$D2953)^3*Inputs!$B$19+Inputs!$B$30*(1+$E2953)^3*Inputs!$B$20+Inputs!$B$31*(1+$F2953)^3*Inputs!$B$21+Inputs!$B$22*(1+Inputs!$B$23)^3</f>
        <v>19699.132049163411</v>
      </c>
      <c r="U2953" s="36">
        <f>Inputs!$B$12*(1+$B2953)^4*$C2953+Inputs!$B$29*(1+$D2953)^4*Inputs!$B$19+Inputs!$B$30*(1+$E2953)^4*Inputs!$B$20+Inputs!$B$31*(1+$F2953)^4*Inputs!$B$21+Inputs!$B$22*(1+Inputs!$B$23)^4</f>
        <v>23591.000539387755</v>
      </c>
      <c r="V2953" s="35">
        <f>Inputs!$B$13/(Q2953*(1-$G2953))</f>
        <v>1.2250239721667451</v>
      </c>
      <c r="W2953" s="36">
        <f>Inputs!$B$13</f>
        <v>12660</v>
      </c>
      <c r="X2953" s="36">
        <f t="shared" si="453"/>
        <v>14130.777894718434</v>
      </c>
      <c r="Y2953" s="36">
        <f t="shared" si="454"/>
        <v>16013.315958029243</v>
      </c>
      <c r="Z2953" s="36">
        <f t="shared" si="455"/>
        <v>18427.392885977144</v>
      </c>
      <c r="AA2953" s="36">
        <f t="shared" si="456"/>
        <v>21527.344661243074</v>
      </c>
      <c r="AB2953" s="36">
        <f t="shared" si="457"/>
        <v>61237.171455343123</v>
      </c>
      <c r="AC2953" s="36">
        <f t="shared" si="458"/>
        <v>292852.04340012785</v>
      </c>
      <c r="AD2953" s="36">
        <f t="shared" si="459"/>
        <v>182155.96757365428</v>
      </c>
    </row>
    <row r="2954" spans="1:30" ht="14.25" customHeight="1" x14ac:dyDescent="0.25">
      <c r="A2954" s="16">
        <v>2938</v>
      </c>
      <c r="B2954" s="34">
        <v>0.195048343050157</v>
      </c>
      <c r="C2954" s="34">
        <v>0.105975346272644</v>
      </c>
      <c r="D2954" s="34">
        <v>1.7152341856967599E-2</v>
      </c>
      <c r="E2954" s="34">
        <v>5.3620623813965797E-2</v>
      </c>
      <c r="F2954" s="34">
        <v>1.4786542280410301E-2</v>
      </c>
      <c r="G2954" s="34">
        <v>0.17987393966736501</v>
      </c>
      <c r="H2954" s="35">
        <v>0.91787636177054399</v>
      </c>
      <c r="I2954" s="34">
        <v>9.2457231713018395E-2</v>
      </c>
      <c r="J2954" s="34">
        <v>1.8783635449694101E-2</v>
      </c>
      <c r="K2954" s="36">
        <f>Inputs!$B$12*(1+$B2954)^4</f>
        <v>122375.12450113306</v>
      </c>
      <c r="L2954" s="36">
        <f t="shared" si="450"/>
        <v>16403.353084242979</v>
      </c>
      <c r="M2954" s="36">
        <f t="shared" si="451"/>
        <v>200818.19077479432</v>
      </c>
      <c r="N2954" s="37">
        <f>M2954/Inputs!$B$6</f>
        <v>306.12529081523525</v>
      </c>
      <c r="O2954" s="38">
        <f>IF(N2954&gt;Inputs!$B$4,1,0)</f>
        <v>0</v>
      </c>
      <c r="P2954" s="34">
        <f t="shared" si="452"/>
        <v>7.3673596263324287E-2</v>
      </c>
      <c r="Q2954" s="36">
        <f>Inputs!$B$12*(1+$B2954)^0*$C2954+Inputs!$B$29*(1+$D2954)^0*Inputs!$B$19+Inputs!$B$30*(1+$E2954)^0*Inputs!$B$20+Inputs!$B$31*(1+$F2954)^0*Inputs!$B$21+Inputs!$B$22*(1+Inputs!$B$23)^0</f>
        <v>14380.564803785561</v>
      </c>
      <c r="R2954" s="36">
        <f>Inputs!$B$12*(1+$B2954)^1*$C2954+Inputs!$B$29*(1+$D2954)^1*Inputs!$B$19+Inputs!$B$30*(1+$E2954)^1*Inputs!$B$20+Inputs!$B$31*(1+$F2954)^1*Inputs!$B$21+Inputs!$B$22*(1+Inputs!$B$23)^1</f>
        <v>15809.701012680824</v>
      </c>
      <c r="S2954" s="36">
        <f>Inputs!$B$12*(1+$B2954)^2*$C2954+Inputs!$B$29*(1+$D2954)^2*Inputs!$B$19+Inputs!$B$30*(1+$E2954)^2*Inputs!$B$20+Inputs!$B$31*(1+$F2954)^2*Inputs!$B$21+Inputs!$B$22*(1+Inputs!$B$23)^2</f>
        <v>17487.84467680618</v>
      </c>
      <c r="T2954" s="36">
        <f>Inputs!$B$12*(1+$B2954)^3*$C2954+Inputs!$B$29*(1+$D2954)^3*Inputs!$B$19+Inputs!$B$30*(1+$E2954)^3*Inputs!$B$20+Inputs!$B$31*(1+$F2954)^3*Inputs!$B$21+Inputs!$B$22*(1+Inputs!$B$23)^3</f>
        <v>19462.534654642441</v>
      </c>
      <c r="U2954" s="36">
        <f>Inputs!$B$12*(1+$B2954)^4*$C2954+Inputs!$B$29*(1+$D2954)^4*Inputs!$B$19+Inputs!$B$30*(1+$E2954)^4*Inputs!$B$20+Inputs!$B$31*(1+$F2954)^4*Inputs!$B$21+Inputs!$B$22*(1+Inputs!$B$23)^4</f>
        <v>21790.53210429144</v>
      </c>
      <c r="V2954" s="35">
        <f>Inputs!$B$13/(Q2954*(1-$G2954))</f>
        <v>1.0734384561280721</v>
      </c>
      <c r="W2954" s="36">
        <f>Inputs!$B$13</f>
        <v>12660</v>
      </c>
      <c r="X2954" s="36">
        <f t="shared" si="453"/>
        <v>13413.894496688241</v>
      </c>
      <c r="Y2954" s="36">
        <f t="shared" si="454"/>
        <v>14279.9546877667</v>
      </c>
      <c r="Z2954" s="36">
        <f t="shared" si="455"/>
        <v>15271.656486592192</v>
      </c>
      <c r="AA2954" s="36">
        <f t="shared" si="456"/>
        <v>16403.353084242979</v>
      </c>
      <c r="AB2954" s="36">
        <f t="shared" si="457"/>
        <v>55044.045306190368</v>
      </c>
      <c r="AC2954" s="36">
        <f t="shared" si="458"/>
        <v>226831.16525220053</v>
      </c>
      <c r="AD2954" s="36">
        <f t="shared" si="459"/>
        <v>145774.14546860394</v>
      </c>
    </row>
    <row r="2955" spans="1:30" ht="14.25" customHeight="1" x14ac:dyDescent="0.25">
      <c r="A2955" s="16">
        <v>2939</v>
      </c>
      <c r="B2955" s="34">
        <v>0.26643640743150798</v>
      </c>
      <c r="C2955" s="34">
        <v>7.2556623302902107E-2</v>
      </c>
      <c r="D2955" s="34">
        <v>4.3564878730488601E-2</v>
      </c>
      <c r="E2955" s="34">
        <v>6.5945922917773403E-2</v>
      </c>
      <c r="F2955" s="34">
        <v>2.1086603646035401E-2</v>
      </c>
      <c r="G2955" s="34">
        <v>0.19558951897551799</v>
      </c>
      <c r="H2955" s="35">
        <v>1.00168272299563</v>
      </c>
      <c r="I2955" s="34">
        <v>9.6243925479886999E-2</v>
      </c>
      <c r="J2955" s="34">
        <v>2.33710147392589E-2</v>
      </c>
      <c r="K2955" s="36">
        <f>Inputs!$B$12*(1+$B2955)^4</f>
        <v>154342.23994097169</v>
      </c>
      <c r="L2955" s="36">
        <f t="shared" si="450"/>
        <v>16654.264997946419</v>
      </c>
      <c r="M2955" s="36">
        <f t="shared" si="451"/>
        <v>202539.82899524603</v>
      </c>
      <c r="N2955" s="37">
        <f>M2955/Inputs!$B$6</f>
        <v>308.74973932202141</v>
      </c>
      <c r="O2955" s="38">
        <f>IF(N2955&gt;Inputs!$B$4,1,0)</f>
        <v>0</v>
      </c>
      <c r="P2955" s="34">
        <f t="shared" si="452"/>
        <v>7.28729107406281E-2</v>
      </c>
      <c r="Q2955" s="36">
        <f>Inputs!$B$12*(1+$B2955)^0*$C2955+Inputs!$B$29*(1+$D2955)^0*Inputs!$B$19+Inputs!$B$30*(1+$E2955)^0*Inputs!$B$20+Inputs!$B$31*(1+$F2955)^0*Inputs!$B$21+Inputs!$B$22*(1+Inputs!$B$23)^0</f>
        <v>12375.44142560105</v>
      </c>
      <c r="R2955" s="36">
        <f>Inputs!$B$12*(1+$B2955)^1*$C2955+Inputs!$B$29*(1+$D2955)^1*Inputs!$B$19+Inputs!$B$30*(1+$E2955)^1*Inputs!$B$20+Inputs!$B$31*(1+$F2955)^1*Inputs!$B$21+Inputs!$B$22*(1+Inputs!$B$23)^1</f>
        <v>13870.764272893535</v>
      </c>
      <c r="S2955" s="36">
        <f>Inputs!$B$12*(1+$B2955)^2*$C2955+Inputs!$B$29*(1+$D2955)^2*Inputs!$B$19+Inputs!$B$30*(1+$E2955)^2*Inputs!$B$20+Inputs!$B$31*(1+$F2955)^2*Inputs!$B$21+Inputs!$B$22*(1+Inputs!$B$23)^2</f>
        <v>15692.242117958907</v>
      </c>
      <c r="T2955" s="36">
        <f>Inputs!$B$12*(1+$B2955)^3*$C2955+Inputs!$B$29*(1+$D2955)^3*Inputs!$B$19+Inputs!$B$30*(1+$E2955)^3*Inputs!$B$20+Inputs!$B$31*(1+$F2955)^3*Inputs!$B$21+Inputs!$B$22*(1+Inputs!$B$23)^3</f>
        <v>17923.187508114162</v>
      </c>
      <c r="U2955" s="36">
        <f>Inputs!$B$12*(1+$B2955)^4*$C2955+Inputs!$B$29*(1+$D2955)^4*Inputs!$B$19+Inputs!$B$30*(1+$E2955)^4*Inputs!$B$20+Inputs!$B$31*(1+$F2955)^4*Inputs!$B$21+Inputs!$B$22*(1+Inputs!$B$23)^4</f>
        <v>20668.90965960531</v>
      </c>
      <c r="V2955" s="35">
        <f>Inputs!$B$13/(Q2955*(1-$G2955))</f>
        <v>1.2717310828237165</v>
      </c>
      <c r="W2955" s="36">
        <f>Inputs!$B$13</f>
        <v>12660</v>
      </c>
      <c r="X2955" s="36">
        <f t="shared" si="453"/>
        <v>13436.420421781666</v>
      </c>
      <c r="Y2955" s="36">
        <f t="shared" si="454"/>
        <v>14348.655816880464</v>
      </c>
      <c r="Z2955" s="36">
        <f t="shared" si="455"/>
        <v>15415.223012155519</v>
      </c>
      <c r="AA2955" s="36">
        <f t="shared" si="456"/>
        <v>16654.264997946419</v>
      </c>
      <c r="AB2955" s="36">
        <f t="shared" si="457"/>
        <v>54813.989447124455</v>
      </c>
      <c r="AC2955" s="36">
        <f t="shared" si="458"/>
        <v>233879.66663424164</v>
      </c>
      <c r="AD2955" s="36">
        <f t="shared" si="459"/>
        <v>147725.83954812158</v>
      </c>
    </row>
    <row r="2956" spans="1:30" ht="14.25" customHeight="1" x14ac:dyDescent="0.25">
      <c r="A2956" s="16">
        <v>2940</v>
      </c>
      <c r="B2956" s="34">
        <v>0.44390410459225199</v>
      </c>
      <c r="C2956" s="34">
        <v>8.4074401655374997E-2</v>
      </c>
      <c r="D2956" s="34">
        <v>2.9089168030345801E-2</v>
      </c>
      <c r="E2956" s="34">
        <v>6.4492311242474801E-2</v>
      </c>
      <c r="F2956" s="34">
        <v>1.27529212747487E-2</v>
      </c>
      <c r="G2956" s="34">
        <v>0.18077506541186</v>
      </c>
      <c r="H2956" s="35">
        <v>1.12891050452258</v>
      </c>
      <c r="I2956" s="34">
        <v>0.10357198256660501</v>
      </c>
      <c r="J2956" s="34">
        <v>1.78007392925345E-2</v>
      </c>
      <c r="K2956" s="36">
        <f>Inputs!$B$12*(1+$B2956)^4</f>
        <v>260798.23881902982</v>
      </c>
      <c r="L2956" s="36">
        <f t="shared" si="450"/>
        <v>28677.515033780415</v>
      </c>
      <c r="M2956" s="36">
        <f t="shared" si="451"/>
        <v>277675.16102654487</v>
      </c>
      <c r="N2956" s="37">
        <f>M2956/Inputs!$B$6</f>
        <v>423.28530644290379</v>
      </c>
      <c r="O2956" s="38">
        <f>IF(N2956&gt;Inputs!$B$4,1,0)</f>
        <v>1</v>
      </c>
      <c r="P2956" s="34">
        <f t="shared" si="452"/>
        <v>8.5771243274070513E-2</v>
      </c>
      <c r="Q2956" s="36">
        <f>Inputs!$B$12*(1+$B2956)^0*$C2956+Inputs!$B$29*(1+$D2956)^0*Inputs!$B$19+Inputs!$B$30*(1+$E2956)^0*Inputs!$B$20+Inputs!$B$31*(1+$F2956)^0*Inputs!$B$21+Inputs!$B$22*(1+Inputs!$B$23)^0</f>
        <v>13066.508126749421</v>
      </c>
      <c r="R2956" s="36">
        <f>Inputs!$B$12*(1+$B2956)^1*$C2956+Inputs!$B$29*(1+$D2956)^1*Inputs!$B$19+Inputs!$B$30*(1+$E2956)^1*Inputs!$B$20+Inputs!$B$31*(1+$F2956)^1*Inputs!$B$21+Inputs!$B$22*(1+Inputs!$B$23)^1</f>
        <v>15552.174805614741</v>
      </c>
      <c r="S2956" s="36">
        <f>Inputs!$B$12*(1+$B2956)^2*$C2956+Inputs!$B$29*(1+$D2956)^2*Inputs!$B$19+Inputs!$B$30*(1+$E2956)^2*Inputs!$B$20+Inputs!$B$31*(1+$F2956)^2*Inputs!$B$21+Inputs!$B$22*(1+Inputs!$B$23)^2</f>
        <v>19043.753828822548</v>
      </c>
      <c r="T2956" s="36">
        <f>Inputs!$B$12*(1+$B2956)^3*$C2956+Inputs!$B$29*(1+$D2956)^3*Inputs!$B$19+Inputs!$B$30*(1+$E2956)^3*Inputs!$B$20+Inputs!$B$31*(1+$F2956)^3*Inputs!$B$21+Inputs!$B$22*(1+Inputs!$B$23)^3</f>
        <v>23983.194786143795</v>
      </c>
      <c r="U2956" s="36">
        <f>Inputs!$B$12*(1+$B2956)^4*$C2956+Inputs!$B$29*(1+$D2956)^4*Inputs!$B$19+Inputs!$B$30*(1+$E2956)^4*Inputs!$B$20+Inputs!$B$31*(1+$F2956)^4*Inputs!$B$21+Inputs!$B$22*(1+Inputs!$B$23)^4</f>
        <v>31008.363006378233</v>
      </c>
      <c r="V2956" s="35">
        <f>Inputs!$B$13/(Q2956*(1-$G2956))</f>
        <v>1.1826902060708382</v>
      </c>
      <c r="W2956" s="36">
        <f>Inputs!$B$13</f>
        <v>12660</v>
      </c>
      <c r="X2956" s="36">
        <f t="shared" si="453"/>
        <v>14897.037709192864</v>
      </c>
      <c r="Y2956" s="36">
        <f t="shared" si="454"/>
        <v>18031.777709776572</v>
      </c>
      <c r="Z2956" s="36">
        <f t="shared" si="455"/>
        <v>22444.578163213111</v>
      </c>
      <c r="AA2956" s="36">
        <f t="shared" si="456"/>
        <v>28677.515033780415</v>
      </c>
      <c r="AB2956" s="36">
        <f t="shared" si="457"/>
        <v>69772.885741679929</v>
      </c>
      <c r="AC2956" s="36">
        <f t="shared" si="458"/>
        <v>340300.4886986207</v>
      </c>
      <c r="AD2956" s="36">
        <f t="shared" si="459"/>
        <v>207902.27528486491</v>
      </c>
    </row>
    <row r="2957" spans="1:30" ht="14.25" customHeight="1" x14ac:dyDescent="0.25">
      <c r="A2957" s="16">
        <v>2941</v>
      </c>
      <c r="B2957" s="34">
        <v>0.42962258430223599</v>
      </c>
      <c r="C2957" s="34">
        <v>6.3035545349961794E-2</v>
      </c>
      <c r="D2957" s="34">
        <v>1.5245413195329899E-2</v>
      </c>
      <c r="E2957" s="34">
        <v>3.8220137601790001E-2</v>
      </c>
      <c r="F2957" s="34">
        <v>1.6994063218300801E-2</v>
      </c>
      <c r="G2957" s="34">
        <v>0.15561435797413201</v>
      </c>
      <c r="H2957" s="35">
        <v>1.01901216446845</v>
      </c>
      <c r="I2957" s="34">
        <v>9.8894366079606902E-2</v>
      </c>
      <c r="J2957" s="34">
        <v>2.2082188217022701E-2</v>
      </c>
      <c r="K2957" s="36">
        <f>Inputs!$B$12*(1+$B2957)^4</f>
        <v>250632.19145259686</v>
      </c>
      <c r="L2957" s="36">
        <f t="shared" si="450"/>
        <v>21045.441185504711</v>
      </c>
      <c r="M2957" s="36">
        <f t="shared" si="451"/>
        <v>234821.56323793682</v>
      </c>
      <c r="N2957" s="37">
        <f>M2957/Inputs!$B$6</f>
        <v>357.9597000578305</v>
      </c>
      <c r="O2957" s="38">
        <f>IF(N2957&gt;Inputs!$B$4,1,0)</f>
        <v>0</v>
      </c>
      <c r="P2957" s="34">
        <f t="shared" si="452"/>
        <v>7.6812177862584208E-2</v>
      </c>
      <c r="Q2957" s="36">
        <f>Inputs!$B$12*(1+$B2957)^0*$C2957+Inputs!$B$29*(1+$D2957)^0*Inputs!$B$19+Inputs!$B$30*(1+$E2957)^0*Inputs!$B$20+Inputs!$B$31*(1+$F2957)^0*Inputs!$B$21+Inputs!$B$22*(1+Inputs!$B$23)^0</f>
        <v>11804.17674842463</v>
      </c>
      <c r="R2957" s="36">
        <f>Inputs!$B$12*(1+$B2957)^1*$C2957+Inputs!$B$29*(1+$D2957)^1*Inputs!$B$19+Inputs!$B$30*(1+$E2957)^1*Inputs!$B$20+Inputs!$B$31*(1+$F2957)^1*Inputs!$B$21+Inputs!$B$22*(1+Inputs!$B$23)^1</f>
        <v>13582.995416398111</v>
      </c>
      <c r="S2957" s="36">
        <f>Inputs!$B$12*(1+$B2957)^2*$C2957+Inputs!$B$29*(1+$D2957)^2*Inputs!$B$19+Inputs!$B$30*(1+$E2957)^2*Inputs!$B$20+Inputs!$B$31*(1+$F2957)^2*Inputs!$B$21+Inputs!$B$22*(1+Inputs!$B$23)^2</f>
        <v>16063.570418571395</v>
      </c>
      <c r="T2957" s="36">
        <f>Inputs!$B$12*(1+$B2957)^3*$C2957+Inputs!$B$29*(1+$D2957)^3*Inputs!$B$19+Inputs!$B$30*(1+$E2957)^3*Inputs!$B$20+Inputs!$B$31*(1+$F2957)^3*Inputs!$B$21+Inputs!$B$22*(1+Inputs!$B$23)^3</f>
        <v>19545.928568337535</v>
      </c>
      <c r="U2957" s="36">
        <f>Inputs!$B$12*(1+$B2957)^4*$C2957+Inputs!$B$29*(1+$D2957)^4*Inputs!$B$19+Inputs!$B$30*(1+$E2957)^4*Inputs!$B$20+Inputs!$B$31*(1+$F2957)^4*Inputs!$B$21+Inputs!$B$22*(1+Inputs!$B$23)^4</f>
        <v>24458.950951291386</v>
      </c>
      <c r="V2957" s="35">
        <f>Inputs!$B$13/(Q2957*(1-$G2957))</f>
        <v>1.2701562863975362</v>
      </c>
      <c r="W2957" s="36">
        <f>Inputs!$B$13</f>
        <v>12660</v>
      </c>
      <c r="X2957" s="36">
        <f t="shared" si="453"/>
        <v>13847.675141607262</v>
      </c>
      <c r="Y2957" s="36">
        <f t="shared" si="454"/>
        <v>15524.966710053475</v>
      </c>
      <c r="Z2957" s="36">
        <f t="shared" si="455"/>
        <v>17854.323510141126</v>
      </c>
      <c r="AA2957" s="36">
        <f t="shared" si="456"/>
        <v>21045.441185504711</v>
      </c>
      <c r="AB2957" s="36">
        <f t="shared" si="457"/>
        <v>60064.780202170237</v>
      </c>
      <c r="AC2957" s="36">
        <f t="shared" si="458"/>
        <v>280035.94192257727</v>
      </c>
      <c r="AD2957" s="36">
        <f t="shared" si="459"/>
        <v>174756.7830357666</v>
      </c>
    </row>
    <row r="2958" spans="1:30" ht="14.25" customHeight="1" x14ac:dyDescent="0.25">
      <c r="A2958" s="16">
        <v>2942</v>
      </c>
      <c r="B2958" s="34">
        <v>0.30805608565869902</v>
      </c>
      <c r="C2958" s="34">
        <v>7.71300140970934E-2</v>
      </c>
      <c r="D2958" s="34">
        <v>1.46039406631445E-2</v>
      </c>
      <c r="E2958" s="34">
        <v>1.80634483708263E-2</v>
      </c>
      <c r="F2958" s="34">
        <v>2.9041491670835501E-2</v>
      </c>
      <c r="G2958" s="34">
        <v>0.15693143938801801</v>
      </c>
      <c r="H2958" s="35">
        <v>1.0466177146167099</v>
      </c>
      <c r="I2958" s="34">
        <v>9.1504513698356896E-2</v>
      </c>
      <c r="J2958" s="34">
        <v>1.9125771133195399E-2</v>
      </c>
      <c r="K2958" s="36">
        <f>Inputs!$B$12*(1+$B2958)^4</f>
        <v>175653.46170022772</v>
      </c>
      <c r="L2958" s="36">
        <f t="shared" si="450"/>
        <v>19599.545964149343</v>
      </c>
      <c r="M2958" s="36">
        <f t="shared" si="451"/>
        <v>237864.50539780696</v>
      </c>
      <c r="N2958" s="37">
        <f>M2958/Inputs!$B$6</f>
        <v>362.59833139909597</v>
      </c>
      <c r="O2958" s="38">
        <f>IF(N2958&gt;Inputs!$B$4,1,0)</f>
        <v>0</v>
      </c>
      <c r="P2958" s="34">
        <f t="shared" si="452"/>
        <v>7.2378742565161497E-2</v>
      </c>
      <c r="Q2958" s="36">
        <f>Inputs!$B$12*(1+$B2958)^0*$C2958+Inputs!$B$29*(1+$D2958)^0*Inputs!$B$19+Inputs!$B$30*(1+$E2958)^0*Inputs!$B$20+Inputs!$B$31*(1+$F2958)^0*Inputs!$B$21+Inputs!$B$22*(1+Inputs!$B$23)^0</f>
        <v>12649.844873252525</v>
      </c>
      <c r="R2958" s="36">
        <f>Inputs!$B$12*(1+$B2958)^1*$C2958+Inputs!$B$29*(1+$D2958)^1*Inputs!$B$19+Inputs!$B$30*(1+$E2958)^1*Inputs!$B$20+Inputs!$B$31*(1+$F2958)^1*Inputs!$B$21+Inputs!$B$22*(1+Inputs!$B$23)^1</f>
        <v>14231.049570211188</v>
      </c>
      <c r="S2958" s="36">
        <f>Inputs!$B$12*(1+$B2958)^2*$C2958+Inputs!$B$29*(1+$D2958)^2*Inputs!$B$19+Inputs!$B$30*(1+$E2958)^2*Inputs!$B$20+Inputs!$B$31*(1+$F2958)^2*Inputs!$B$21+Inputs!$B$22*(1+Inputs!$B$23)^2</f>
        <v>16254.684739813987</v>
      </c>
      <c r="T2958" s="36">
        <f>Inputs!$B$12*(1+$B2958)^3*$C2958+Inputs!$B$29*(1+$D2958)^3*Inputs!$B$19+Inputs!$B$30*(1+$E2958)^3*Inputs!$B$20+Inputs!$B$31*(1+$F2958)^3*Inputs!$B$21+Inputs!$B$22*(1+Inputs!$B$23)^3</f>
        <v>18856.113374615365</v>
      </c>
      <c r="U2958" s="36">
        <f>Inputs!$B$12*(1+$B2958)^4*$C2958+Inputs!$B$29*(1+$D2958)^4*Inputs!$B$19+Inputs!$B$30*(1+$E2958)^4*Inputs!$B$20+Inputs!$B$31*(1+$F2958)^4*Inputs!$B$21+Inputs!$B$22*(1+Inputs!$B$23)^4</f>
        <v>22212.37698045473</v>
      </c>
      <c r="V2958" s="35">
        <f>Inputs!$B$13/(Q2958*(1-$G2958))</f>
        <v>1.187095372096501</v>
      </c>
      <c r="W2958" s="36">
        <f>Inputs!$B$13</f>
        <v>12660</v>
      </c>
      <c r="X2958" s="36">
        <f t="shared" si="453"/>
        <v>13821.12009648566</v>
      </c>
      <c r="Y2958" s="36">
        <f t="shared" si="454"/>
        <v>15305.193962701376</v>
      </c>
      <c r="Z2958" s="36">
        <f t="shared" si="455"/>
        <v>17196.371203571489</v>
      </c>
      <c r="AA2958" s="36">
        <f t="shared" si="456"/>
        <v>19599.545964149343</v>
      </c>
      <c r="AB2958" s="36">
        <f t="shared" si="457"/>
        <v>59735.320370584057</v>
      </c>
      <c r="AC2958" s="36">
        <f t="shared" si="458"/>
        <v>275970.56382392324</v>
      </c>
      <c r="AD2958" s="36">
        <f t="shared" si="459"/>
        <v>178129.18502722291</v>
      </c>
    </row>
    <row r="2959" spans="1:30" ht="14.25" customHeight="1" x14ac:dyDescent="0.25">
      <c r="A2959" s="16">
        <v>2943</v>
      </c>
      <c r="B2959" s="34">
        <v>0.39377118253800802</v>
      </c>
      <c r="C2959" s="34">
        <v>9.5261405388280707E-2</v>
      </c>
      <c r="D2959" s="34">
        <v>3.0008882996652799E-2</v>
      </c>
      <c r="E2959" s="34">
        <v>1.9012843410474899E-2</v>
      </c>
      <c r="F2959" s="34">
        <v>-1.2080456324445399E-2</v>
      </c>
      <c r="G2959" s="34">
        <v>0.194645535985567</v>
      </c>
      <c r="H2959" s="35">
        <v>1.0790633292718801</v>
      </c>
      <c r="I2959" s="34">
        <v>0.100021031472566</v>
      </c>
      <c r="J2959" s="34">
        <v>2.0785975415861899E-2</v>
      </c>
      <c r="K2959" s="36">
        <f>Inputs!$B$12*(1+$B2959)^4</f>
        <v>226421.24484915461</v>
      </c>
      <c r="L2959" s="36">
        <f t="shared" si="450"/>
        <v>25809.286755091383</v>
      </c>
      <c r="M2959" s="36">
        <f t="shared" si="451"/>
        <v>273090.53680816072</v>
      </c>
      <c r="N2959" s="37">
        <f>M2959/Inputs!$B$6</f>
        <v>416.29655001244009</v>
      </c>
      <c r="O2959" s="38">
        <f>IF(N2959&gt;Inputs!$B$4,1,0)</f>
        <v>1</v>
      </c>
      <c r="P2959" s="34">
        <f t="shared" si="452"/>
        <v>7.9235056056704098E-2</v>
      </c>
      <c r="Q2959" s="36">
        <f>Inputs!$B$12*(1+$B2959)^0*$C2959+Inputs!$B$29*(1+$D2959)^0*Inputs!$B$19+Inputs!$B$30*(1+$E2959)^0*Inputs!$B$20+Inputs!$B$31*(1+$F2959)^0*Inputs!$B$21+Inputs!$B$22*(1+Inputs!$B$23)^0</f>
        <v>13737.728350723763</v>
      </c>
      <c r="R2959" s="36">
        <f>Inputs!$B$12*(1+$B2959)^1*$C2959+Inputs!$B$29*(1+$D2959)^1*Inputs!$B$19+Inputs!$B$30*(1+$E2959)^1*Inputs!$B$20+Inputs!$B$31*(1+$F2959)^1*Inputs!$B$21+Inputs!$B$22*(1+Inputs!$B$23)^1</f>
        <v>16011.603803249425</v>
      </c>
      <c r="S2959" s="36">
        <f>Inputs!$B$12*(1+$B2959)^2*$C2959+Inputs!$B$29*(1+$D2959)^2*Inputs!$B$19+Inputs!$B$30*(1+$E2959)^2*Inputs!$B$20+Inputs!$B$31*(1+$F2959)^2*Inputs!$B$21+Inputs!$B$22*(1+Inputs!$B$23)^2</f>
        <v>19174.195683688937</v>
      </c>
      <c r="T2959" s="36">
        <f>Inputs!$B$12*(1+$B2959)^3*$C2959+Inputs!$B$29*(1+$D2959)^3*Inputs!$B$19+Inputs!$B$30*(1+$E2959)^3*Inputs!$B$20+Inputs!$B$31*(1+$F2959)^3*Inputs!$B$21+Inputs!$B$22*(1+Inputs!$B$23)^3</f>
        <v>23574.519923065825</v>
      </c>
      <c r="U2959" s="36">
        <f>Inputs!$B$12*(1+$B2959)^4*$C2959+Inputs!$B$29*(1+$D2959)^4*Inputs!$B$19+Inputs!$B$30*(1+$E2959)^4*Inputs!$B$20+Inputs!$B$31*(1+$F2959)^4*Inputs!$B$21+Inputs!$B$22*(1+Inputs!$B$23)^4</f>
        <v>29699.011793415761</v>
      </c>
      <c r="V2959" s="35">
        <f>Inputs!$B$13/(Q2959*(1-$G2959))</f>
        <v>1.14427842884094</v>
      </c>
      <c r="W2959" s="36">
        <f>Inputs!$B$13</f>
        <v>12660</v>
      </c>
      <c r="X2959" s="36">
        <f t="shared" si="453"/>
        <v>14545.251885893951</v>
      </c>
      <c r="Y2959" s="36">
        <f t="shared" si="454"/>
        <v>17166.448492033916</v>
      </c>
      <c r="Z2959" s="36">
        <f t="shared" si="455"/>
        <v>20796.469901163713</v>
      </c>
      <c r="AA2959" s="36">
        <f t="shared" si="456"/>
        <v>25809.286755091383</v>
      </c>
      <c r="AB2959" s="36">
        <f t="shared" si="457"/>
        <v>66653.134688880658</v>
      </c>
      <c r="AC2959" s="36">
        <f t="shared" si="458"/>
        <v>332501.28498968255</v>
      </c>
      <c r="AD2959" s="36">
        <f t="shared" si="459"/>
        <v>206437.40211928007</v>
      </c>
    </row>
    <row r="2960" spans="1:30" ht="14.25" customHeight="1" x14ac:dyDescent="0.25">
      <c r="A2960" s="16">
        <v>2944</v>
      </c>
      <c r="B2960" s="34">
        <v>0.34976770320759298</v>
      </c>
      <c r="C2960" s="34">
        <v>0.104883336420712</v>
      </c>
      <c r="D2960" s="34">
        <v>2.5225707297211301E-2</v>
      </c>
      <c r="E2960" s="34">
        <v>4.0637421586813098E-2</v>
      </c>
      <c r="F2960" s="34">
        <v>7.0926291814836498E-3</v>
      </c>
      <c r="G2960" s="34">
        <v>0.193164461101937</v>
      </c>
      <c r="H2960" s="35">
        <v>1.0566510257174</v>
      </c>
      <c r="I2960" s="34">
        <v>9.2328606295790802E-2</v>
      </c>
      <c r="J2960" s="34">
        <v>2.5024936122931399E-2</v>
      </c>
      <c r="K2960" s="36">
        <f>Inputs!$B$12*(1+$B2960)^4</f>
        <v>199153.2414673272</v>
      </c>
      <c r="L2960" s="36">
        <f t="shared" si="450"/>
        <v>25175.530924196664</v>
      </c>
      <c r="M2960" s="36">
        <f t="shared" si="451"/>
        <v>314235.08365980804</v>
      </c>
      <c r="N2960" s="37">
        <f>M2960/Inputs!$B$6</f>
        <v>479.0168958228781</v>
      </c>
      <c r="O2960" s="38">
        <f>IF(N2960&gt;Inputs!$B$4,1,0)</f>
        <v>1</v>
      </c>
      <c r="P2960" s="34">
        <f t="shared" si="452"/>
        <v>6.7303670172859403E-2</v>
      </c>
      <c r="Q2960" s="36">
        <f>Inputs!$B$12*(1+$B2960)^0*$C2960+Inputs!$B$29*(1+$D2960)^0*Inputs!$B$19+Inputs!$B$30*(1+$E2960)^0*Inputs!$B$20+Inputs!$B$31*(1+$F2960)^0*Inputs!$B$21+Inputs!$B$22*(1+Inputs!$B$23)^0</f>
        <v>14315.044212669643</v>
      </c>
      <c r="R2960" s="36">
        <f>Inputs!$B$12*(1+$B2960)^1*$C2960+Inputs!$B$29*(1+$D2960)^1*Inputs!$B$19+Inputs!$B$30*(1+$E2960)^1*Inputs!$B$20+Inputs!$B$31*(1+$F2960)^1*Inputs!$B$21+Inputs!$B$22*(1+Inputs!$B$23)^1</f>
        <v>16664.36833266863</v>
      </c>
      <c r="S2960" s="36">
        <f>Inputs!$B$12*(1+$B2960)^2*$C2960+Inputs!$B$29*(1+$D2960)^2*Inputs!$B$19+Inputs!$B$30*(1+$E2960)^2*Inputs!$B$20+Inputs!$B$31*(1+$F2960)^2*Inputs!$B$21+Inputs!$B$22*(1+Inputs!$B$23)^2</f>
        <v>19787.963729460302</v>
      </c>
      <c r="T2960" s="36">
        <f>Inputs!$B$12*(1+$B2960)^3*$C2960+Inputs!$B$29*(1+$D2960)^3*Inputs!$B$19+Inputs!$B$30*(1+$E2960)^3*Inputs!$B$20+Inputs!$B$31*(1+$F2960)^3*Inputs!$B$21+Inputs!$B$22*(1+Inputs!$B$23)^3</f>
        <v>23955.26684125093</v>
      </c>
      <c r="U2960" s="36">
        <f>Inputs!$B$12*(1+$B2960)^4*$C2960+Inputs!$B$29*(1+$D2960)^4*Inputs!$B$19+Inputs!$B$30*(1+$E2960)^4*Inputs!$B$20+Inputs!$B$31*(1+$F2960)^4*Inputs!$B$21+Inputs!$B$22*(1+Inputs!$B$23)^4</f>
        <v>29529.904313665655</v>
      </c>
      <c r="V2960" s="35">
        <f>Inputs!$B$13/(Q2960*(1-$G2960))</f>
        <v>1.0961146758290692</v>
      </c>
      <c r="W2960" s="36">
        <f>Inputs!$B$13</f>
        <v>12660</v>
      </c>
      <c r="X2960" s="36">
        <f t="shared" si="453"/>
        <v>14605.054123270413</v>
      </c>
      <c r="Y2960" s="36">
        <f t="shared" si="454"/>
        <v>17185.132894886981</v>
      </c>
      <c r="Z2960" s="36">
        <f t="shared" si="455"/>
        <v>20613.597395028202</v>
      </c>
      <c r="AA2960" s="36">
        <f t="shared" si="456"/>
        <v>25175.530924196664</v>
      </c>
      <c r="AB2960" s="36">
        <f t="shared" si="457"/>
        <v>67683.506543146868</v>
      </c>
      <c r="AC2960" s="36">
        <f t="shared" si="458"/>
        <v>383419.61012167518</v>
      </c>
      <c r="AD2960" s="36">
        <f t="shared" si="459"/>
        <v>246551.57711666118</v>
      </c>
    </row>
    <row r="2961" spans="1:30" ht="14.25" customHeight="1" x14ac:dyDescent="0.25">
      <c r="A2961" s="16">
        <v>2945</v>
      </c>
      <c r="B2961" s="34">
        <v>0.40580966031398102</v>
      </c>
      <c r="C2961" s="34">
        <v>6.6836846475036807E-2</v>
      </c>
      <c r="D2961" s="34">
        <v>2.0549553240968299E-2</v>
      </c>
      <c r="E2961" s="34">
        <v>5.8504481483833401E-2</v>
      </c>
      <c r="F2961" s="34">
        <v>2.9525327639922098E-2</v>
      </c>
      <c r="G2961" s="34">
        <v>0.16961748512550601</v>
      </c>
      <c r="H2961" s="35">
        <v>0.91480063120555</v>
      </c>
      <c r="I2961" s="34">
        <v>0.10091517970164</v>
      </c>
      <c r="J2961" s="34">
        <v>3.1187137387748101E-2</v>
      </c>
      <c r="K2961" s="36">
        <f>Inputs!$B$12*(1+$B2961)^4</f>
        <v>234345.89136960966</v>
      </c>
      <c r="L2961" s="36">
        <f t="shared" ref="L2961:L3024" si="460">AA2961</f>
        <v>18895.185033851656</v>
      </c>
      <c r="M2961" s="36">
        <f t="shared" ref="M2961:M3024" si="461">AB2961+AD2961</f>
        <v>229802.35891515503</v>
      </c>
      <c r="N2961" s="37">
        <f>M2961/Inputs!$B$6</f>
        <v>350.30847395602899</v>
      </c>
      <c r="O2961" s="38">
        <f>IF(N2961&gt;Inputs!$B$4,1,0)</f>
        <v>0</v>
      </c>
      <c r="P2961" s="34">
        <f t="shared" ref="P2961:P3024" si="462">I2961-J2961</f>
        <v>6.9728042313891903E-2</v>
      </c>
      <c r="Q2961" s="36">
        <f>Inputs!$B$12*(1+$B2961)^0*$C2961+Inputs!$B$29*(1+$D2961)^0*Inputs!$B$19+Inputs!$B$30*(1+$E2961)^0*Inputs!$B$20+Inputs!$B$31*(1+$F2961)^0*Inputs!$B$21+Inputs!$B$22*(1+Inputs!$B$23)^0</f>
        <v>12032.254815929129</v>
      </c>
      <c r="R2961" s="36">
        <f>Inputs!$B$12*(1+$B2961)^1*$C2961+Inputs!$B$29*(1+$D2961)^1*Inputs!$B$19+Inputs!$B$30*(1+$E2961)^1*Inputs!$B$20+Inputs!$B$31*(1+$F2961)^1*Inputs!$B$21+Inputs!$B$22*(1+Inputs!$B$23)^1</f>
        <v>13938.536097055006</v>
      </c>
      <c r="S2961" s="36">
        <f>Inputs!$B$12*(1+$B2961)^2*$C2961+Inputs!$B$29*(1+$D2961)^2*Inputs!$B$19+Inputs!$B$30*(1+$E2961)^2*Inputs!$B$20+Inputs!$B$31*(1+$F2961)^2*Inputs!$B$21+Inputs!$B$22*(1+Inputs!$B$23)^2</f>
        <v>16517.074205918088</v>
      </c>
      <c r="T2961" s="36">
        <f>Inputs!$B$12*(1+$B2961)^3*$C2961+Inputs!$B$29*(1+$D2961)^3*Inputs!$B$19+Inputs!$B$30*(1+$E2961)^3*Inputs!$B$20+Inputs!$B$31*(1+$F2961)^3*Inputs!$B$21+Inputs!$B$22*(1+Inputs!$B$23)^3</f>
        <v>20036.454231285003</v>
      </c>
      <c r="U2961" s="36">
        <f>Inputs!$B$12*(1+$B2961)^4*$C2961+Inputs!$B$29*(1+$D2961)^4*Inputs!$B$19+Inputs!$B$30*(1+$E2961)^4*Inputs!$B$20+Inputs!$B$31*(1+$F2961)^4*Inputs!$B$21+Inputs!$B$22*(1+Inputs!$B$23)^4</f>
        <v>24874.049702410339</v>
      </c>
      <c r="V2961" s="35">
        <f>Inputs!$B$13/(Q2961*(1-$G2961))</f>
        <v>1.2670929926843906</v>
      </c>
      <c r="W2961" s="36">
        <f>Inputs!$B$13</f>
        <v>12660</v>
      </c>
      <c r="X2961" s="36">
        <f t="shared" ref="X2961:X3024" si="463">R2961*(1-$G2961)*($V2961+($H2961-$V2961)*1/4)</f>
        <v>13646.349695405306</v>
      </c>
      <c r="Y2961" s="36">
        <f t="shared" ref="Y2961:Y3024" si="464">S2961*(1-$G2961)*($V2961+($H2961-$V2961)*2/4)</f>
        <v>14962.869672452944</v>
      </c>
      <c r="Z2961" s="36">
        <f t="shared" ref="Z2961:Z3024" si="465">T2961*(1-$G2961)*($V2961+($H2961-$V2961)*3/4)</f>
        <v>16685.734007016494</v>
      </c>
      <c r="AA2961" s="36">
        <f t="shared" ref="AA2961:AA3024" si="466">U2961*(1-$G2961)*$H2961</f>
        <v>18895.185033851656</v>
      </c>
      <c r="AB2961" s="36">
        <f t="shared" ref="AB2961:AB3024" si="467">W2961/(1+$I2961)^1+X2961/(1+$I2961)^2+Y2961/(1+$I2961)^3+Z2961/(1+$I2961)^4+AA2961/(1+$I2961)^5</f>
        <v>57015.040519159062</v>
      </c>
      <c r="AC2961" s="36">
        <f t="shared" ref="AC2961:AC3024" si="468">AA2961*(1+$J2961)/($I2961-$J2961)</f>
        <v>279435.23321301426</v>
      </c>
      <c r="AD2961" s="36">
        <f t="shared" ref="AD2961:AD3024" si="469">AC2961/(1+$I2961)^5</f>
        <v>172787.31839599597</v>
      </c>
    </row>
    <row r="2962" spans="1:30" ht="14.25" customHeight="1" x14ac:dyDescent="0.25">
      <c r="A2962" s="16">
        <v>2946</v>
      </c>
      <c r="B2962" s="34">
        <v>0.39864343486335702</v>
      </c>
      <c r="C2962" s="34">
        <v>9.7240793938984105E-2</v>
      </c>
      <c r="D2962" s="34">
        <v>5.1402933459507701E-2</v>
      </c>
      <c r="E2962" s="34">
        <v>5.9343558741241503E-2</v>
      </c>
      <c r="F2962" s="34">
        <v>2.4384134495851601E-2</v>
      </c>
      <c r="G2962" s="34">
        <v>0.206867776347476</v>
      </c>
      <c r="H2962" s="35">
        <v>0.996412426302835</v>
      </c>
      <c r="I2962" s="34">
        <v>8.9407726658751602E-2</v>
      </c>
      <c r="J2962" s="34">
        <v>2.12412293878282E-2</v>
      </c>
      <c r="K2962" s="36">
        <f>Inputs!$B$12*(1+$B2962)^4</f>
        <v>229603.91811879532</v>
      </c>
      <c r="L2962" s="36">
        <f t="shared" si="460"/>
        <v>25210.324548210327</v>
      </c>
      <c r="M2962" s="36">
        <f t="shared" si="461"/>
        <v>314432.92138129275</v>
      </c>
      <c r="N2962" s="37">
        <f>M2962/Inputs!$B$6</f>
        <v>479.31847771538531</v>
      </c>
      <c r="O2962" s="38">
        <f>IF(N2962&gt;Inputs!$B$4,1,0)</f>
        <v>1</v>
      </c>
      <c r="P2962" s="34">
        <f t="shared" si="462"/>
        <v>6.8166497270923401E-2</v>
      </c>
      <c r="Q2962" s="36">
        <f>Inputs!$B$12*(1+$B2962)^0*$C2962+Inputs!$B$29*(1+$D2962)^0*Inputs!$B$19+Inputs!$B$30*(1+$E2962)^0*Inputs!$B$20+Inputs!$B$31*(1+$F2962)^0*Inputs!$B$21+Inputs!$B$22*(1+Inputs!$B$23)^0</f>
        <v>13856.491663765966</v>
      </c>
      <c r="R2962" s="36">
        <f>Inputs!$B$12*(1+$B2962)^1*$C2962+Inputs!$B$29*(1+$D2962)^1*Inputs!$B$19+Inputs!$B$30*(1+$E2962)^1*Inputs!$B$20+Inputs!$B$31*(1+$F2962)^1*Inputs!$B$21+Inputs!$B$22*(1+Inputs!$B$23)^1</f>
        <v>16541.938981891879</v>
      </c>
      <c r="S2962" s="36">
        <f>Inputs!$B$12*(1+$B2962)^2*$C2962+Inputs!$B$29*(1+$D2962)^2*Inputs!$B$19+Inputs!$B$30*(1+$E2962)^2*Inputs!$B$20+Inputs!$B$31*(1+$F2962)^2*Inputs!$B$21+Inputs!$B$22*(1+Inputs!$B$23)^2</f>
        <v>20172.746912363284</v>
      </c>
      <c r="T2962" s="36">
        <f>Inputs!$B$12*(1+$B2962)^3*$C2962+Inputs!$B$29*(1+$D2962)^3*Inputs!$B$19+Inputs!$B$30*(1+$E2962)^3*Inputs!$B$20+Inputs!$B$31*(1+$F2962)^3*Inputs!$B$21+Inputs!$B$22*(1+Inputs!$B$23)^3</f>
        <v>25119.509864905325</v>
      </c>
      <c r="U2962" s="36">
        <f>Inputs!$B$12*(1+$B2962)^4*$C2962+Inputs!$B$29*(1+$D2962)^4*Inputs!$B$19+Inputs!$B$30*(1+$E2962)^4*Inputs!$B$20+Inputs!$B$31*(1+$F2962)^4*Inputs!$B$21+Inputs!$B$22*(1+Inputs!$B$23)^4</f>
        <v>31900.222098344631</v>
      </c>
      <c r="V2962" s="35">
        <f>Inputs!$B$13/(Q2962*(1-$G2962))</f>
        <v>1.1519531746328575</v>
      </c>
      <c r="W2962" s="36">
        <f>Inputs!$B$13</f>
        <v>12660</v>
      </c>
      <c r="X2962" s="36">
        <f t="shared" si="463"/>
        <v>14603.390608993506</v>
      </c>
      <c r="Y2962" s="36">
        <f t="shared" si="464"/>
        <v>17186.554875882113</v>
      </c>
      <c r="Z2962" s="36">
        <f t="shared" si="465"/>
        <v>20626.330340351087</v>
      </c>
      <c r="AA2962" s="36">
        <f t="shared" si="466"/>
        <v>25210.324548210327</v>
      </c>
      <c r="AB2962" s="36">
        <f t="shared" si="467"/>
        <v>68292.158647787641</v>
      </c>
      <c r="AC2962" s="36">
        <f t="shared" si="468"/>
        <v>377690.2711100927</v>
      </c>
      <c r="AD2962" s="36">
        <f t="shared" si="469"/>
        <v>246140.76273350511</v>
      </c>
    </row>
    <row r="2963" spans="1:30" ht="14.25" customHeight="1" x14ac:dyDescent="0.25">
      <c r="A2963" s="16">
        <v>2947</v>
      </c>
      <c r="B2963" s="34">
        <v>0.49930680194740601</v>
      </c>
      <c r="C2963" s="34">
        <v>7.8062680622472402E-2</v>
      </c>
      <c r="D2963" s="34">
        <v>2.88805043782089E-2</v>
      </c>
      <c r="E2963" s="34">
        <v>3.9141347267805597E-2</v>
      </c>
      <c r="F2963" s="34">
        <v>1.6025888379907899E-2</v>
      </c>
      <c r="G2963" s="34">
        <v>0.193264335479952</v>
      </c>
      <c r="H2963" s="35">
        <v>0.96722934852783904</v>
      </c>
      <c r="I2963" s="34">
        <v>9.0952082617266394E-2</v>
      </c>
      <c r="J2963" s="34">
        <v>2.7662514018061801E-2</v>
      </c>
      <c r="K2963" s="36">
        <f>Inputs!$B$12*(1+$B2963)^4</f>
        <v>303188.89868156501</v>
      </c>
      <c r="L2963" s="36">
        <f t="shared" si="460"/>
        <v>25369.109431178444</v>
      </c>
      <c r="M2963" s="36">
        <f t="shared" si="461"/>
        <v>333994.81254596426</v>
      </c>
      <c r="N2963" s="37">
        <f>M2963/Inputs!$B$6</f>
        <v>509.13843375909187</v>
      </c>
      <c r="O2963" s="38">
        <f>IF(N2963&gt;Inputs!$B$4,1,0)</f>
        <v>1</v>
      </c>
      <c r="P2963" s="34">
        <f t="shared" si="462"/>
        <v>6.3289568599204593E-2</v>
      </c>
      <c r="Q2963" s="36">
        <f>Inputs!$B$12*(1+$B2963)^0*$C2963+Inputs!$B$29*(1+$D2963)^0*Inputs!$B$19+Inputs!$B$30*(1+$E2963)^0*Inputs!$B$20+Inputs!$B$31*(1+$F2963)^0*Inputs!$B$21+Inputs!$B$22*(1+Inputs!$B$23)^0</f>
        <v>12705.804864775266</v>
      </c>
      <c r="R2963" s="36">
        <f>Inputs!$B$12*(1+$B2963)^1*$C2963+Inputs!$B$29*(1+$D2963)^1*Inputs!$B$19+Inputs!$B$30*(1+$E2963)^1*Inputs!$B$20+Inputs!$B$31*(1+$F2963)^1*Inputs!$B$21+Inputs!$B$22*(1+Inputs!$B$23)^1</f>
        <v>15241.290381400911</v>
      </c>
      <c r="S2963" s="36">
        <f>Inputs!$B$12*(1+$B2963)^2*$C2963+Inputs!$B$29*(1+$D2963)^2*Inputs!$B$19+Inputs!$B$30*(1+$E2963)^2*Inputs!$B$20+Inputs!$B$31*(1+$F2963)^2*Inputs!$B$21+Inputs!$B$22*(1+Inputs!$B$23)^2</f>
        <v>18950.158027504018</v>
      </c>
      <c r="T2963" s="36">
        <f>Inputs!$B$12*(1+$B2963)^3*$C2963+Inputs!$B$29*(1+$D2963)^3*Inputs!$B$19+Inputs!$B$30*(1+$E2963)^3*Inputs!$B$20+Inputs!$B$31*(1+$F2963)^3*Inputs!$B$21+Inputs!$B$22*(1+Inputs!$B$23)^3</f>
        <v>24415.632674885994</v>
      </c>
      <c r="U2963" s="36">
        <f>Inputs!$B$12*(1+$B2963)^4*$C2963+Inputs!$B$29*(1+$D2963)^4*Inputs!$B$19+Inputs!$B$30*(1+$E2963)^4*Inputs!$B$20+Inputs!$B$31*(1+$F2963)^4*Inputs!$B$21+Inputs!$B$22*(1+Inputs!$B$23)^4</f>
        <v>32512.060855355208</v>
      </c>
      <c r="V2963" s="35">
        <f>Inputs!$B$13/(Q2963*(1-$G2963))</f>
        <v>1.2350947272197788</v>
      </c>
      <c r="W2963" s="36">
        <f>Inputs!$B$13</f>
        <v>12660</v>
      </c>
      <c r="X2963" s="36">
        <f t="shared" si="463"/>
        <v>14362.947420332359</v>
      </c>
      <c r="Y2963" s="36">
        <f t="shared" si="464"/>
        <v>16834.310127790617</v>
      </c>
      <c r="Z2963" s="36">
        <f t="shared" si="465"/>
        <v>20370.512908245626</v>
      </c>
      <c r="AA2963" s="36">
        <f t="shared" si="466"/>
        <v>25369.109431178444</v>
      </c>
      <c r="AB2963" s="36">
        <f t="shared" si="467"/>
        <v>67434.663206697354</v>
      </c>
      <c r="AC2963" s="36">
        <f t="shared" si="468"/>
        <v>411930.17038153444</v>
      </c>
      <c r="AD2963" s="36">
        <f t="shared" si="469"/>
        <v>266560.14933926688</v>
      </c>
    </row>
    <row r="2964" spans="1:30" ht="14.25" customHeight="1" x14ac:dyDescent="0.25">
      <c r="A2964" s="16">
        <v>2948</v>
      </c>
      <c r="B2964" s="34">
        <v>0.31527072773223602</v>
      </c>
      <c r="C2964" s="34">
        <v>7.4315104222952302E-2</v>
      </c>
      <c r="D2964" s="34">
        <v>4.8680095692550697E-2</v>
      </c>
      <c r="E2964" s="34">
        <v>3.5167129618427502E-2</v>
      </c>
      <c r="F2964" s="34">
        <v>1.9439330553087E-3</v>
      </c>
      <c r="G2964" s="34">
        <v>0.16922841765889801</v>
      </c>
      <c r="H2964" s="35">
        <v>0.98685641358485399</v>
      </c>
      <c r="I2964" s="34">
        <v>0.10503224310927201</v>
      </c>
      <c r="J2964" s="34">
        <v>1.7956410526394399E-2</v>
      </c>
      <c r="K2964" s="36">
        <f>Inputs!$B$12*(1+$B2964)^4</f>
        <v>179560.93954628069</v>
      </c>
      <c r="L2964" s="36">
        <f t="shared" si="460"/>
        <v>18180.74704784626</v>
      </c>
      <c r="M2964" s="36">
        <f t="shared" si="461"/>
        <v>184500.57665384177</v>
      </c>
      <c r="N2964" s="37">
        <f>M2964/Inputs!$B$6</f>
        <v>281.25087904549048</v>
      </c>
      <c r="O2964" s="38">
        <f>IF(N2964&gt;Inputs!$B$4,1,0)</f>
        <v>0</v>
      </c>
      <c r="P2964" s="34">
        <f t="shared" si="462"/>
        <v>8.7075832582877599E-2</v>
      </c>
      <c r="Q2964" s="36">
        <f>Inputs!$B$12*(1+$B2964)^0*$C2964+Inputs!$B$29*(1+$D2964)^0*Inputs!$B$19+Inputs!$B$30*(1+$E2964)^0*Inputs!$B$20+Inputs!$B$31*(1+$F2964)^0*Inputs!$B$21+Inputs!$B$22*(1+Inputs!$B$23)^0</f>
        <v>12480.95028080406</v>
      </c>
      <c r="R2964" s="36">
        <f>Inputs!$B$12*(1+$B2964)^1*$C2964+Inputs!$B$29*(1+$D2964)^1*Inputs!$B$19+Inputs!$B$30*(1+$E2964)^1*Inputs!$B$20+Inputs!$B$31*(1+$F2964)^1*Inputs!$B$21+Inputs!$B$22*(1+Inputs!$B$23)^1</f>
        <v>14075.352644210412</v>
      </c>
      <c r="S2964" s="36">
        <f>Inputs!$B$12*(1+$B2964)^2*$C2964+Inputs!$B$29*(1+$D2964)^2*Inputs!$B$19+Inputs!$B$30*(1+$E2964)^2*Inputs!$B$20+Inputs!$B$31*(1+$F2964)^2*Inputs!$B$21+Inputs!$B$22*(1+Inputs!$B$23)^2</f>
        <v>16121.819801095808</v>
      </c>
      <c r="T2964" s="36">
        <f>Inputs!$B$12*(1+$B2964)^3*$C2964+Inputs!$B$29*(1+$D2964)^3*Inputs!$B$19+Inputs!$B$30*(1+$E2964)^3*Inputs!$B$20+Inputs!$B$31*(1+$F2964)^3*Inputs!$B$21+Inputs!$B$22*(1+Inputs!$B$23)^3</f>
        <v>18760.506077221049</v>
      </c>
      <c r="U2964" s="36">
        <f>Inputs!$B$12*(1+$B2964)^4*$C2964+Inputs!$B$29*(1+$D2964)^4*Inputs!$B$19+Inputs!$B$30*(1+$E2964)^4*Inputs!$B$20+Inputs!$B$31*(1+$F2964)^4*Inputs!$B$21+Inputs!$B$22*(1+Inputs!$B$23)^4</f>
        <v>22175.638027071756</v>
      </c>
      <c r="V2964" s="35">
        <f>Inputs!$B$13/(Q2964*(1-$G2964))</f>
        <v>1.2209683887062817</v>
      </c>
      <c r="W2964" s="36">
        <f>Inputs!$B$13</f>
        <v>12660</v>
      </c>
      <c r="X2964" s="36">
        <f t="shared" si="463"/>
        <v>13592.883987677342</v>
      </c>
      <c r="Y2964" s="36">
        <f t="shared" si="464"/>
        <v>14785.305660382857</v>
      </c>
      <c r="Z2964" s="36">
        <f t="shared" si="465"/>
        <v>16293.042864733636</v>
      </c>
      <c r="AA2964" s="36">
        <f t="shared" si="466"/>
        <v>18180.74704784626</v>
      </c>
      <c r="AB2964" s="36">
        <f t="shared" si="467"/>
        <v>55506.870962687404</v>
      </c>
      <c r="AC2964" s="36">
        <f t="shared" si="468"/>
        <v>212541.26956407807</v>
      </c>
      <c r="AD2964" s="36">
        <f t="shared" si="469"/>
        <v>128993.70569115438</v>
      </c>
    </row>
    <row r="2965" spans="1:30" ht="14.25" customHeight="1" x14ac:dyDescent="0.25">
      <c r="A2965" s="16">
        <v>2949</v>
      </c>
      <c r="B2965" s="34">
        <v>0.37179516994710599</v>
      </c>
      <c r="C2965" s="34">
        <v>9.8984163247358994E-2</v>
      </c>
      <c r="D2965" s="34">
        <v>1.7181370926578399E-2</v>
      </c>
      <c r="E2965" s="34">
        <v>4.2831250282103002E-2</v>
      </c>
      <c r="F2965" s="34">
        <v>6.34614544195588E-3</v>
      </c>
      <c r="G2965" s="34">
        <v>0.17627300886776301</v>
      </c>
      <c r="H2965" s="35">
        <v>0.98143458220122703</v>
      </c>
      <c r="I2965" s="34">
        <v>9.3370850802771299E-2</v>
      </c>
      <c r="J2965" s="34">
        <v>2.3195720801587601E-2</v>
      </c>
      <c r="K2965" s="36">
        <f>Inputs!$B$12*(1+$B2965)^4</f>
        <v>212475.23973675107</v>
      </c>
      <c r="L2965" s="36">
        <f t="shared" si="460"/>
        <v>23906.886679702886</v>
      </c>
      <c r="M2965" s="36">
        <f t="shared" si="461"/>
        <v>288579.94011177035</v>
      </c>
      <c r="N2965" s="37">
        <f>M2965/Inputs!$B$6</f>
        <v>439.90844529233283</v>
      </c>
      <c r="O2965" s="38">
        <f>IF(N2965&gt;Inputs!$B$4,1,0)</f>
        <v>1</v>
      </c>
      <c r="P2965" s="34">
        <f t="shared" si="462"/>
        <v>7.0175130001183694E-2</v>
      </c>
      <c r="Q2965" s="36">
        <f>Inputs!$B$12*(1+$B2965)^0*$C2965+Inputs!$B$29*(1+$D2965)^0*Inputs!$B$19+Inputs!$B$30*(1+$E2965)^0*Inputs!$B$20+Inputs!$B$31*(1+$F2965)^0*Inputs!$B$21+Inputs!$B$22*(1+Inputs!$B$23)^0</f>
        <v>13961.09382226846</v>
      </c>
      <c r="R2965" s="36">
        <f>Inputs!$B$12*(1+$B2965)^1*$C2965+Inputs!$B$29*(1+$D2965)^1*Inputs!$B$19+Inputs!$B$30*(1+$E2965)^1*Inputs!$B$20+Inputs!$B$31*(1+$F2965)^1*Inputs!$B$21+Inputs!$B$22*(1+Inputs!$B$23)^1</f>
        <v>16293.041358757077</v>
      </c>
      <c r="S2965" s="36">
        <f>Inputs!$B$12*(1+$B2965)^2*$C2965+Inputs!$B$29*(1+$D2965)^2*Inputs!$B$19+Inputs!$B$30*(1+$E2965)^2*Inputs!$B$20+Inputs!$B$31*(1+$F2965)^2*Inputs!$B$21+Inputs!$B$22*(1+Inputs!$B$23)^2</f>
        <v>19449.644302095334</v>
      </c>
      <c r="T2965" s="36">
        <f>Inputs!$B$12*(1+$B2965)^3*$C2965+Inputs!$B$29*(1+$D2965)^3*Inputs!$B$19+Inputs!$B$30*(1+$E2965)^3*Inputs!$B$20+Inputs!$B$31*(1+$F2965)^3*Inputs!$B$21+Inputs!$B$22*(1+Inputs!$B$23)^3</f>
        <v>23736.28637270796</v>
      </c>
      <c r="U2965" s="36">
        <f>Inputs!$B$12*(1+$B2965)^4*$C2965+Inputs!$B$29*(1+$D2965)^4*Inputs!$B$19+Inputs!$B$30*(1+$E2965)^4*Inputs!$B$20+Inputs!$B$31*(1+$F2965)^4*Inputs!$B$21+Inputs!$B$22*(1+Inputs!$B$23)^4</f>
        <v>29571.841467011658</v>
      </c>
      <c r="V2965" s="35">
        <f>Inputs!$B$13/(Q2965*(1-$G2965))</f>
        <v>1.1008571392079958</v>
      </c>
      <c r="W2965" s="36">
        <f>Inputs!$B$13</f>
        <v>12660</v>
      </c>
      <c r="X2965" s="36">
        <f t="shared" si="463"/>
        <v>14373.930339156299</v>
      </c>
      <c r="Y2965" s="36">
        <f t="shared" si="464"/>
        <v>16680.402918799249</v>
      </c>
      <c r="Z2965" s="36">
        <f t="shared" si="465"/>
        <v>19772.968645367662</v>
      </c>
      <c r="AA2965" s="36">
        <f t="shared" si="466"/>
        <v>23906.886679702886</v>
      </c>
      <c r="AB2965" s="36">
        <f t="shared" si="467"/>
        <v>65499.724767096886</v>
      </c>
      <c r="AC2965" s="36">
        <f t="shared" si="468"/>
        <v>348576.82697485364</v>
      </c>
      <c r="AD2965" s="36">
        <f t="shared" si="469"/>
        <v>223080.21534467346</v>
      </c>
    </row>
    <row r="2966" spans="1:30" ht="14.25" customHeight="1" x14ac:dyDescent="0.25">
      <c r="A2966" s="16">
        <v>2950</v>
      </c>
      <c r="B2966" s="34">
        <v>0.35667215415843501</v>
      </c>
      <c r="C2966" s="34">
        <v>8.0662151392700901E-2</v>
      </c>
      <c r="D2966" s="34">
        <v>1.8172477019218401E-2</v>
      </c>
      <c r="E2966" s="34">
        <v>5.8346385503473701E-2</v>
      </c>
      <c r="F2966" s="34">
        <v>2.54032388661025E-2</v>
      </c>
      <c r="G2966" s="34">
        <v>0.21973605031942101</v>
      </c>
      <c r="H2966" s="35">
        <v>1.0697120371898301</v>
      </c>
      <c r="I2966" s="34">
        <v>9.1136688908063201E-2</v>
      </c>
      <c r="J2966" s="34">
        <v>2.3959743024440601E-2</v>
      </c>
      <c r="K2966" s="36">
        <f>Inputs!$B$12*(1+$B2966)^4</f>
        <v>203259.51968951317</v>
      </c>
      <c r="L2966" s="36">
        <f t="shared" si="460"/>
        <v>21275.961529325836</v>
      </c>
      <c r="M2966" s="36">
        <f t="shared" si="461"/>
        <v>271908.86859221401</v>
      </c>
      <c r="N2966" s="37">
        <f>M2966/Inputs!$B$6</f>
        <v>414.49522651252136</v>
      </c>
      <c r="O2966" s="38">
        <f>IF(N2966&gt;Inputs!$B$4,1,0)</f>
        <v>1</v>
      </c>
      <c r="P2966" s="34">
        <f t="shared" si="462"/>
        <v>6.7176945883622607E-2</v>
      </c>
      <c r="Q2966" s="36">
        <f>Inputs!$B$12*(1+$B2966)^0*$C2966+Inputs!$B$29*(1+$D2966)^0*Inputs!$B$19+Inputs!$B$30*(1+$E2966)^0*Inputs!$B$20+Inputs!$B$31*(1+$F2966)^0*Inputs!$B$21+Inputs!$B$22*(1+Inputs!$B$23)^0</f>
        <v>12861.773110988976</v>
      </c>
      <c r="R2966" s="36">
        <f>Inputs!$B$12*(1+$B2966)^1*$C2966+Inputs!$B$29*(1+$D2966)^1*Inputs!$B$19+Inputs!$B$30*(1+$E2966)^1*Inputs!$B$20+Inputs!$B$31*(1+$F2966)^1*Inputs!$B$21+Inputs!$B$22*(1+Inputs!$B$23)^1</f>
        <v>14840.027651953511</v>
      </c>
      <c r="S2966" s="36">
        <f>Inputs!$B$12*(1+$B2966)^2*$C2966+Inputs!$B$29*(1+$D2966)^2*Inputs!$B$19+Inputs!$B$30*(1+$E2966)^2*Inputs!$B$20+Inputs!$B$31*(1+$F2966)^2*Inputs!$B$21+Inputs!$B$22*(1+Inputs!$B$23)^2</f>
        <v>17444.445998274947</v>
      </c>
      <c r="T2966" s="36">
        <f>Inputs!$B$12*(1+$B2966)^3*$C2966+Inputs!$B$29*(1+$D2966)^3*Inputs!$B$19+Inputs!$B$30*(1+$E2966)^3*Inputs!$B$20+Inputs!$B$31*(1+$F2966)^3*Inputs!$B$21+Inputs!$B$22*(1+Inputs!$B$23)^3</f>
        <v>20895.156592631145</v>
      </c>
      <c r="U2966" s="36">
        <f>Inputs!$B$12*(1+$B2966)^4*$C2966+Inputs!$B$29*(1+$D2966)^4*Inputs!$B$19+Inputs!$B$30*(1+$E2966)^4*Inputs!$B$20+Inputs!$B$31*(1+$F2966)^4*Inputs!$B$21+Inputs!$B$22*(1+Inputs!$B$23)^4</f>
        <v>25490.641889661005</v>
      </c>
      <c r="V2966" s="35">
        <f>Inputs!$B$13/(Q2966*(1-$G2966))</f>
        <v>1.2615118074863951</v>
      </c>
      <c r="W2966" s="36">
        <f>Inputs!$B$13</f>
        <v>12660</v>
      </c>
      <c r="X2966" s="36">
        <f t="shared" si="463"/>
        <v>14052.001020244106</v>
      </c>
      <c r="Y2966" s="36">
        <f t="shared" si="464"/>
        <v>15865.46131140485</v>
      </c>
      <c r="Z2966" s="36">
        <f t="shared" si="465"/>
        <v>18222.067433627304</v>
      </c>
      <c r="AA2966" s="36">
        <f t="shared" si="466"/>
        <v>21275.961529325836</v>
      </c>
      <c r="AB2966" s="36">
        <f t="shared" si="467"/>
        <v>62229.341217943431</v>
      </c>
      <c r="AC2966" s="36">
        <f t="shared" si="468"/>
        <v>324303.64038740285</v>
      </c>
      <c r="AD2966" s="36">
        <f t="shared" si="469"/>
        <v>209679.5273742706</v>
      </c>
    </row>
    <row r="2967" spans="1:30" ht="14.25" customHeight="1" x14ac:dyDescent="0.25">
      <c r="A2967" s="16">
        <v>2951</v>
      </c>
      <c r="B2967" s="34">
        <v>0.31774103286014999</v>
      </c>
      <c r="C2967" s="34">
        <v>7.2550673679823E-2</v>
      </c>
      <c r="D2967" s="34">
        <v>3.3034278123818303E-2</v>
      </c>
      <c r="E2967" s="34">
        <v>4.8096851802621E-2</v>
      </c>
      <c r="F2967" s="34">
        <v>1.87257711284981E-2</v>
      </c>
      <c r="G2967" s="34">
        <v>0.18132747879098199</v>
      </c>
      <c r="H2967" s="35">
        <v>1.03526052076209</v>
      </c>
      <c r="I2967" s="34">
        <v>9.2329867638454299E-2</v>
      </c>
      <c r="J2967" s="34">
        <v>1.9655142731940401E-2</v>
      </c>
      <c r="K2967" s="36">
        <f>Inputs!$B$12*(1+$B2967)^4</f>
        <v>180913.73032324223</v>
      </c>
      <c r="L2967" s="36">
        <f t="shared" si="460"/>
        <v>18801.246848303785</v>
      </c>
      <c r="M2967" s="36">
        <f t="shared" si="461"/>
        <v>228071.3644131046</v>
      </c>
      <c r="N2967" s="37">
        <f>M2967/Inputs!$B$6</f>
        <v>347.66976282485456</v>
      </c>
      <c r="O2967" s="38">
        <f>IF(N2967&gt;Inputs!$B$4,1,0)</f>
        <v>0</v>
      </c>
      <c r="P2967" s="34">
        <f t="shared" si="462"/>
        <v>7.2674724906513902E-2</v>
      </c>
      <c r="Q2967" s="36">
        <f>Inputs!$B$12*(1+$B2967)^0*$C2967+Inputs!$B$29*(1+$D2967)^0*Inputs!$B$19+Inputs!$B$30*(1+$E2967)^0*Inputs!$B$20+Inputs!$B$31*(1+$F2967)^0*Inputs!$B$21+Inputs!$B$22*(1+Inputs!$B$23)^0</f>
        <v>12375.084448216301</v>
      </c>
      <c r="R2967" s="36">
        <f>Inputs!$B$12*(1+$B2967)^1*$C2967+Inputs!$B$29*(1+$D2967)^1*Inputs!$B$19+Inputs!$B$30*(1+$E2967)^1*Inputs!$B$20+Inputs!$B$31*(1+$F2967)^1*Inputs!$B$21+Inputs!$B$22*(1+Inputs!$B$23)^1</f>
        <v>14003.443854293349</v>
      </c>
      <c r="S2967" s="36">
        <f>Inputs!$B$12*(1+$B2967)^2*$C2967+Inputs!$B$29*(1+$D2967)^2*Inputs!$B$19+Inputs!$B$30*(1+$E2967)^2*Inputs!$B$20+Inputs!$B$31*(1+$F2967)^2*Inputs!$B$21+Inputs!$B$22*(1+Inputs!$B$23)^2</f>
        <v>16080.202921529071</v>
      </c>
      <c r="T2967" s="36">
        <f>Inputs!$B$12*(1+$B2967)^3*$C2967+Inputs!$B$29*(1+$D2967)^3*Inputs!$B$19+Inputs!$B$30*(1+$E2967)^3*Inputs!$B$20+Inputs!$B$31*(1+$F2967)^3*Inputs!$B$21+Inputs!$B$22*(1+Inputs!$B$23)^3</f>
        <v>18745.368296571884</v>
      </c>
      <c r="U2967" s="36">
        <f>Inputs!$B$12*(1+$B2967)^4*$C2967+Inputs!$B$29*(1+$D2967)^4*Inputs!$B$19+Inputs!$B$30*(1+$E2967)^4*Inputs!$B$20+Inputs!$B$31*(1+$F2967)^4*Inputs!$B$21+Inputs!$B$22*(1+Inputs!$B$23)^4</f>
        <v>22183.332320711183</v>
      </c>
      <c r="V2967" s="35">
        <f>Inputs!$B$13/(Q2967*(1-$G2967))</f>
        <v>1.2496123850691865</v>
      </c>
      <c r="W2967" s="36">
        <f>Inputs!$B$13</f>
        <v>12660</v>
      </c>
      <c r="X2967" s="36">
        <f t="shared" si="463"/>
        <v>13711.504629280511</v>
      </c>
      <c r="Y2967" s="36">
        <f t="shared" si="464"/>
        <v>15039.51359488874</v>
      </c>
      <c r="Z2967" s="36">
        <f t="shared" si="465"/>
        <v>16709.815050472389</v>
      </c>
      <c r="AA2967" s="36">
        <f t="shared" si="466"/>
        <v>18801.246848303785</v>
      </c>
      <c r="AB2967" s="36">
        <f t="shared" si="467"/>
        <v>58447.276607280772</v>
      </c>
      <c r="AC2967" s="36">
        <f t="shared" si="468"/>
        <v>263788.93161695817</v>
      </c>
      <c r="AD2967" s="36">
        <f t="shared" si="469"/>
        <v>169624.08780582383</v>
      </c>
    </row>
    <row r="2968" spans="1:30" ht="14.25" customHeight="1" x14ac:dyDescent="0.25">
      <c r="A2968" s="16">
        <v>2952</v>
      </c>
      <c r="B2968" s="34">
        <v>0.29799999242198699</v>
      </c>
      <c r="C2968" s="34">
        <v>8.1051459724983302E-2</v>
      </c>
      <c r="D2968" s="34">
        <v>2.2040330231425299E-2</v>
      </c>
      <c r="E2968" s="34">
        <v>2.7134532636900899E-2</v>
      </c>
      <c r="F2968" s="34">
        <v>4.4921514426174E-3</v>
      </c>
      <c r="G2968" s="34">
        <v>0.17383806018646999</v>
      </c>
      <c r="H2968" s="35">
        <v>0.954724836246168</v>
      </c>
      <c r="I2968" s="34">
        <v>9.4501312185100494E-2</v>
      </c>
      <c r="J2968" s="34">
        <v>2.6476776102934901E-2</v>
      </c>
      <c r="K2968" s="36">
        <f>Inputs!$B$12*(1+$B2968)^4</f>
        <v>170313.8671276388</v>
      </c>
      <c r="L2968" s="36">
        <f t="shared" si="460"/>
        <v>17513.205597539447</v>
      </c>
      <c r="M2968" s="36">
        <f t="shared" si="461"/>
        <v>224347.76065211871</v>
      </c>
      <c r="N2968" s="37">
        <f>M2968/Inputs!$B$6</f>
        <v>341.99353757944925</v>
      </c>
      <c r="O2968" s="38">
        <f>IF(N2968&gt;Inputs!$B$4,1,0)</f>
        <v>0</v>
      </c>
      <c r="P2968" s="34">
        <f t="shared" si="462"/>
        <v>6.802453608216559E-2</v>
      </c>
      <c r="Q2968" s="36">
        <f>Inputs!$B$12*(1+$B2968)^0*$C2968+Inputs!$B$29*(1+$D2968)^0*Inputs!$B$19+Inputs!$B$30*(1+$E2968)^0*Inputs!$B$20+Inputs!$B$31*(1+$F2968)^0*Inputs!$B$21+Inputs!$B$22*(1+Inputs!$B$23)^0</f>
        <v>12885.131610925921</v>
      </c>
      <c r="R2968" s="36">
        <f>Inputs!$B$12*(1+$B2968)^1*$C2968+Inputs!$B$29*(1+$D2968)^1*Inputs!$B$19+Inputs!$B$30*(1+$E2968)^1*Inputs!$B$20+Inputs!$B$31*(1+$F2968)^1*Inputs!$B$21+Inputs!$B$22*(1+Inputs!$B$23)^1</f>
        <v>14426.427418052903</v>
      </c>
      <c r="S2968" s="36">
        <f>Inputs!$B$12*(1+$B2968)^2*$C2968+Inputs!$B$29*(1+$D2968)^2*Inputs!$B$19+Inputs!$B$30*(1+$E2968)^2*Inputs!$B$20+Inputs!$B$31*(1+$F2968)^2*Inputs!$B$21+Inputs!$B$22*(1+Inputs!$B$23)^2</f>
        <v>16401.056684178606</v>
      </c>
      <c r="T2968" s="36">
        <f>Inputs!$B$12*(1+$B2968)^3*$C2968+Inputs!$B$29*(1+$D2968)^3*Inputs!$B$19+Inputs!$B$30*(1+$E2968)^3*Inputs!$B$20+Inputs!$B$31*(1+$F2968)^3*Inputs!$B$21+Inputs!$B$22*(1+Inputs!$B$23)^3</f>
        <v>18937.73794625156</v>
      </c>
      <c r="U2968" s="36">
        <f>Inputs!$B$12*(1+$B2968)^4*$C2968+Inputs!$B$29*(1+$D2968)^4*Inputs!$B$19+Inputs!$B$30*(1+$E2968)^4*Inputs!$B$20+Inputs!$B$31*(1+$F2968)^4*Inputs!$B$21+Inputs!$B$22*(1+Inputs!$B$23)^4</f>
        <v>22203.541055645946</v>
      </c>
      <c r="V2968" s="35">
        <f>Inputs!$B$13/(Q2968*(1-$G2968))</f>
        <v>1.1892678075979872</v>
      </c>
      <c r="W2968" s="36">
        <f>Inputs!$B$13</f>
        <v>12660</v>
      </c>
      <c r="X2968" s="36">
        <f t="shared" si="463"/>
        <v>13475.512049204946</v>
      </c>
      <c r="Y2968" s="36">
        <f t="shared" si="464"/>
        <v>14525.473841472543</v>
      </c>
      <c r="Z2968" s="36">
        <f t="shared" si="465"/>
        <v>15854.673105416097</v>
      </c>
      <c r="AA2968" s="36">
        <f t="shared" si="466"/>
        <v>17513.205597539447</v>
      </c>
      <c r="AB2968" s="36">
        <f t="shared" si="467"/>
        <v>56092.84834071387</v>
      </c>
      <c r="AC2968" s="36">
        <f t="shared" si="468"/>
        <v>264270.80368877779</v>
      </c>
      <c r="AD2968" s="36">
        <f t="shared" si="469"/>
        <v>168254.91231140483</v>
      </c>
    </row>
    <row r="2969" spans="1:30" ht="14.25" customHeight="1" x14ac:dyDescent="0.25">
      <c r="A2969" s="16">
        <v>2953</v>
      </c>
      <c r="B2969" s="34">
        <v>0.48053753721526599</v>
      </c>
      <c r="C2969" s="34">
        <v>6.0014569799276503E-2</v>
      </c>
      <c r="D2969" s="34">
        <v>1.8245222391088299E-2</v>
      </c>
      <c r="E2969" s="34">
        <v>3.75806323655382E-2</v>
      </c>
      <c r="F2969" s="34">
        <v>-3.33520015748734E-3</v>
      </c>
      <c r="G2969" s="34">
        <v>0.18637112698745101</v>
      </c>
      <c r="H2969" s="35">
        <v>0.96085284840667495</v>
      </c>
      <c r="I2969" s="34">
        <v>0.102196536433873</v>
      </c>
      <c r="J2969" s="34">
        <v>2.03976535098046E-2</v>
      </c>
      <c r="K2969" s="36">
        <f>Inputs!$B$12*(1+$B2969)^4</f>
        <v>288289.57762460876</v>
      </c>
      <c r="L2969" s="36">
        <f t="shared" si="460"/>
        <v>20030.416129022768</v>
      </c>
      <c r="M2969" s="36">
        <f t="shared" si="461"/>
        <v>211408.99853478864</v>
      </c>
      <c r="N2969" s="37">
        <f>M2969/Inputs!$B$6</f>
        <v>322.26981483961686</v>
      </c>
      <c r="O2969" s="38">
        <f>IF(N2969&gt;Inputs!$B$4,1,0)</f>
        <v>0</v>
      </c>
      <c r="P2969" s="34">
        <f t="shared" si="462"/>
        <v>8.1798882924068395E-2</v>
      </c>
      <c r="Q2969" s="36">
        <f>Inputs!$B$12*(1+$B2969)^0*$C2969+Inputs!$B$29*(1+$D2969)^0*Inputs!$B$19+Inputs!$B$30*(1+$E2969)^0*Inputs!$B$20+Inputs!$B$31*(1+$F2969)^0*Inputs!$B$21+Inputs!$B$22*(1+Inputs!$B$23)^0</f>
        <v>11622.91821538351</v>
      </c>
      <c r="R2969" s="36">
        <f>Inputs!$B$12*(1+$B2969)^1*$C2969+Inputs!$B$29*(1+$D2969)^1*Inputs!$B$19+Inputs!$B$30*(1+$E2969)^1*Inputs!$B$20+Inputs!$B$31*(1+$F2969)^1*Inputs!$B$21+Inputs!$B$22*(1+Inputs!$B$23)^1</f>
        <v>13423.74855681852</v>
      </c>
      <c r="S2969" s="36">
        <f>Inputs!$B$12*(1+$B2969)^2*$C2969+Inputs!$B$29*(1+$D2969)^2*Inputs!$B$19+Inputs!$B$30*(1+$E2969)^2*Inputs!$B$20+Inputs!$B$31*(1+$F2969)^2*Inputs!$B$21+Inputs!$B$22*(1+Inputs!$B$23)^2</f>
        <v>16058.703187899395</v>
      </c>
      <c r="T2969" s="36">
        <f>Inputs!$B$12*(1+$B2969)^3*$C2969+Inputs!$B$29*(1+$D2969)^3*Inputs!$B$19+Inputs!$B$30*(1+$E2969)^3*Inputs!$B$20+Inputs!$B$31*(1+$F2969)^3*Inputs!$B$21+Inputs!$B$22*(1+Inputs!$B$23)^3</f>
        <v>19927.44037875974</v>
      </c>
      <c r="U2969" s="36">
        <f>Inputs!$B$12*(1+$B2969)^4*$C2969+Inputs!$B$29*(1+$D2969)^4*Inputs!$B$19+Inputs!$B$30*(1+$E2969)^4*Inputs!$B$20+Inputs!$B$31*(1+$F2969)^4*Inputs!$B$21+Inputs!$B$22*(1+Inputs!$B$23)^4</f>
        <v>25621.628979875823</v>
      </c>
      <c r="V2969" s="35">
        <f>Inputs!$B$13/(Q2969*(1-$G2969))</f>
        <v>1.3387274605302881</v>
      </c>
      <c r="W2969" s="36">
        <f>Inputs!$B$13</f>
        <v>12660</v>
      </c>
      <c r="X2969" s="36">
        <f t="shared" si="463"/>
        <v>13589.731748315955</v>
      </c>
      <c r="Y2969" s="36">
        <f t="shared" si="464"/>
        <v>15022.956458432604</v>
      </c>
      <c r="Z2969" s="36">
        <f t="shared" si="465"/>
        <v>17110.498281245662</v>
      </c>
      <c r="AA2969" s="36">
        <f t="shared" si="466"/>
        <v>20030.416129022768</v>
      </c>
      <c r="AB2969" s="36">
        <f t="shared" si="467"/>
        <v>57799.935385066201</v>
      </c>
      <c r="AC2969" s="36">
        <f t="shared" si="468"/>
        <v>249868.81099406595</v>
      </c>
      <c r="AD2969" s="36">
        <f t="shared" si="469"/>
        <v>153609.06314972244</v>
      </c>
    </row>
    <row r="2970" spans="1:30" ht="14.25" customHeight="1" x14ac:dyDescent="0.25">
      <c r="A2970" s="16">
        <v>2954</v>
      </c>
      <c r="B2970" s="34">
        <v>0.31785822010019399</v>
      </c>
      <c r="C2970" s="34">
        <v>6.4760034878741699E-2</v>
      </c>
      <c r="D2970" s="34">
        <v>1.30550256125356E-2</v>
      </c>
      <c r="E2970" s="34">
        <v>4.4718171285154498E-2</v>
      </c>
      <c r="F2970" s="34">
        <v>2.1865929887538899E-2</v>
      </c>
      <c r="G2970" s="34">
        <v>0.17221090180203599</v>
      </c>
      <c r="H2970" s="35">
        <v>1.1527351930349501</v>
      </c>
      <c r="I2970" s="34">
        <v>9.1174974768409203E-2</v>
      </c>
      <c r="J2970" s="34">
        <v>2.86861704781315E-2</v>
      </c>
      <c r="K2970" s="36">
        <f>Inputs!$B$12*(1+$B2970)^4</f>
        <v>180978.09383161765</v>
      </c>
      <c r="L2970" s="36">
        <f t="shared" si="460"/>
        <v>19577.855585918391</v>
      </c>
      <c r="M2970" s="36">
        <f t="shared" si="461"/>
        <v>268060.41822566336</v>
      </c>
      <c r="N2970" s="37">
        <f>M2970/Inputs!$B$6</f>
        <v>408.62868631960879</v>
      </c>
      <c r="O2970" s="38">
        <f>IF(N2970&gt;Inputs!$B$4,1,0)</f>
        <v>1</v>
      </c>
      <c r="P2970" s="34">
        <f t="shared" si="462"/>
        <v>6.24888042902777E-2</v>
      </c>
      <c r="Q2970" s="36">
        <f>Inputs!$B$12*(1+$B2970)^0*$C2970+Inputs!$B$29*(1+$D2970)^0*Inputs!$B$19+Inputs!$B$30*(1+$E2970)^0*Inputs!$B$20+Inputs!$B$31*(1+$F2970)^0*Inputs!$B$21+Inputs!$B$22*(1+Inputs!$B$23)^0</f>
        <v>11907.646120151425</v>
      </c>
      <c r="R2970" s="36">
        <f>Inputs!$B$12*(1+$B2970)^1*$C2970+Inputs!$B$29*(1+$D2970)^1*Inputs!$B$19+Inputs!$B$30*(1+$E2970)^1*Inputs!$B$20+Inputs!$B$31*(1+$F2970)^1*Inputs!$B$21+Inputs!$B$22*(1+Inputs!$B$23)^1</f>
        <v>13327.718471682281</v>
      </c>
      <c r="S2970" s="36">
        <f>Inputs!$B$12*(1+$B2970)^2*$C2970+Inputs!$B$29*(1+$D2970)^2*Inputs!$B$19+Inputs!$B$30*(1+$E2970)^2*Inputs!$B$20+Inputs!$B$31*(1+$F2970)^2*Inputs!$B$21+Inputs!$B$22*(1+Inputs!$B$23)^2</f>
        <v>15146.038001248169</v>
      </c>
      <c r="T2970" s="36">
        <f>Inputs!$B$12*(1+$B2970)^3*$C2970+Inputs!$B$29*(1+$D2970)^3*Inputs!$B$19+Inputs!$B$30*(1+$E2970)^3*Inputs!$B$20+Inputs!$B$31*(1+$F2970)^3*Inputs!$B$21+Inputs!$B$22*(1+Inputs!$B$23)^3</f>
        <v>17487.605541983372</v>
      </c>
      <c r="U2970" s="36">
        <f>Inputs!$B$12*(1+$B2970)^4*$C2970+Inputs!$B$29*(1+$D2970)^4*Inputs!$B$19+Inputs!$B$30*(1+$E2970)^4*Inputs!$B$20+Inputs!$B$31*(1+$F2970)^4*Inputs!$B$21+Inputs!$B$22*(1+Inputs!$B$23)^4</f>
        <v>20517.09482834459</v>
      </c>
      <c r="V2970" s="35">
        <f>Inputs!$B$13/(Q2970*(1-$G2970))</f>
        <v>1.28436388055683</v>
      </c>
      <c r="W2970" s="36">
        <f>Inputs!$B$13</f>
        <v>12660</v>
      </c>
      <c r="X2970" s="36">
        <f t="shared" si="463"/>
        <v>13806.746265207763</v>
      </c>
      <c r="Y2970" s="36">
        <f t="shared" si="464"/>
        <v>15277.8391597805</v>
      </c>
      <c r="Z2970" s="36">
        <f t="shared" si="465"/>
        <v>17163.417233303178</v>
      </c>
      <c r="AA2970" s="36">
        <f t="shared" si="466"/>
        <v>19577.855585918391</v>
      </c>
      <c r="AB2970" s="36">
        <f t="shared" si="467"/>
        <v>59719.861101259659</v>
      </c>
      <c r="AC2970" s="36">
        <f t="shared" si="468"/>
        <v>322289.24073020997</v>
      </c>
      <c r="AD2970" s="36">
        <f t="shared" si="469"/>
        <v>208340.55712440368</v>
      </c>
    </row>
    <row r="2971" spans="1:30" ht="14.25" customHeight="1" x14ac:dyDescent="0.25">
      <c r="A2971" s="16">
        <v>2955</v>
      </c>
      <c r="B2971" s="34">
        <v>0.38678204885746198</v>
      </c>
      <c r="C2971" s="34">
        <v>9.2859628493507804E-2</v>
      </c>
      <c r="D2971" s="34">
        <v>1.1716962343239601E-2</v>
      </c>
      <c r="E2971" s="34">
        <v>4.4043565354780802E-2</v>
      </c>
      <c r="F2971" s="34">
        <v>1.47860866930035E-2</v>
      </c>
      <c r="G2971" s="34">
        <v>0.201135966874112</v>
      </c>
      <c r="H2971" s="35">
        <v>0.98345231362577701</v>
      </c>
      <c r="I2971" s="34">
        <v>8.6984358496194306E-2</v>
      </c>
      <c r="J2971" s="34">
        <v>2.5961475092104499E-2</v>
      </c>
      <c r="K2971" s="36">
        <f>Inputs!$B$12*(1+$B2971)^4</f>
        <v>221913.69034309287</v>
      </c>
      <c r="L2971" s="36">
        <f t="shared" si="460"/>
        <v>22974.428818516368</v>
      </c>
      <c r="M2971" s="36">
        <f t="shared" si="461"/>
        <v>319837.58327552798</v>
      </c>
      <c r="N2971" s="37">
        <f>M2971/Inputs!$B$6</f>
        <v>487.55729157854876</v>
      </c>
      <c r="O2971" s="38">
        <f>IF(N2971&gt;Inputs!$B$4,1,0)</f>
        <v>1</v>
      </c>
      <c r="P2971" s="34">
        <f t="shared" si="462"/>
        <v>6.1022883404089803E-2</v>
      </c>
      <c r="Q2971" s="36">
        <f>Inputs!$B$12*(1+$B2971)^0*$C2971+Inputs!$B$29*(1+$D2971)^0*Inputs!$B$19+Inputs!$B$30*(1+$E2971)^0*Inputs!$B$20+Inputs!$B$31*(1+$F2971)^0*Inputs!$B$21+Inputs!$B$22*(1+Inputs!$B$23)^0</f>
        <v>13593.621737037389</v>
      </c>
      <c r="R2971" s="36">
        <f>Inputs!$B$12*(1+$B2971)^1*$C2971+Inputs!$B$29*(1+$D2971)^1*Inputs!$B$19+Inputs!$B$30*(1+$E2971)^1*Inputs!$B$20+Inputs!$B$31*(1+$F2971)^1*Inputs!$B$21+Inputs!$B$22*(1+Inputs!$B$23)^1</f>
        <v>15895.551502087867</v>
      </c>
      <c r="S2971" s="36">
        <f>Inputs!$B$12*(1+$B2971)^2*$C2971+Inputs!$B$29*(1+$D2971)^2*Inputs!$B$19+Inputs!$B$30*(1+$E2971)^2*Inputs!$B$20+Inputs!$B$31*(1+$F2971)^2*Inputs!$B$21+Inputs!$B$22*(1+Inputs!$B$23)^2</f>
        <v>19035.230387847765</v>
      </c>
      <c r="T2971" s="36">
        <f>Inputs!$B$12*(1+$B2971)^3*$C2971+Inputs!$B$29*(1+$D2971)^3*Inputs!$B$19+Inputs!$B$30*(1+$E2971)^3*Inputs!$B$20+Inputs!$B$31*(1+$F2971)^3*Inputs!$B$21+Inputs!$B$22*(1+Inputs!$B$23)^3</f>
        <v>23335.217366748111</v>
      </c>
      <c r="U2971" s="36">
        <f>Inputs!$B$12*(1+$B2971)^4*$C2971+Inputs!$B$29*(1+$D2971)^4*Inputs!$B$19+Inputs!$B$30*(1+$E2971)^4*Inputs!$B$20+Inputs!$B$31*(1+$F2971)^4*Inputs!$B$21+Inputs!$B$22*(1+Inputs!$B$23)^4</f>
        <v>29242.772661890398</v>
      </c>
      <c r="V2971" s="35">
        <f>Inputs!$B$13/(Q2971*(1-$G2971))</f>
        <v>1.1658043091335424</v>
      </c>
      <c r="W2971" s="36">
        <f>Inputs!$B$13</f>
        <v>12660</v>
      </c>
      <c r="X2971" s="36">
        <f t="shared" si="463"/>
        <v>14224.937298308389</v>
      </c>
      <c r="Y2971" s="36">
        <f t="shared" si="464"/>
        <v>16341.40088240212</v>
      </c>
      <c r="Z2971" s="36">
        <f t="shared" si="465"/>
        <v>19183.025661599913</v>
      </c>
      <c r="AA2971" s="36">
        <f t="shared" si="466"/>
        <v>22974.428818516368</v>
      </c>
      <c r="AB2971" s="36">
        <f t="shared" si="467"/>
        <v>65291.406783878978</v>
      </c>
      <c r="AC2971" s="36">
        <f t="shared" si="468"/>
        <v>386262.94867056166</v>
      </c>
      <c r="AD2971" s="36">
        <f t="shared" si="469"/>
        <v>254546.17649164901</v>
      </c>
    </row>
    <row r="2972" spans="1:30" ht="14.25" customHeight="1" x14ac:dyDescent="0.25">
      <c r="A2972" s="16">
        <v>2956</v>
      </c>
      <c r="B2972" s="34">
        <v>0.47341563485148302</v>
      </c>
      <c r="C2972" s="34">
        <v>6.7102920492756707E-2</v>
      </c>
      <c r="D2972" s="34">
        <v>3.8921648398040402E-2</v>
      </c>
      <c r="E2972" s="34">
        <v>5.8223298143391403E-2</v>
      </c>
      <c r="F2972" s="34">
        <v>3.2594413248231903E-2</v>
      </c>
      <c r="G2972" s="34">
        <v>0.20131566869339201</v>
      </c>
      <c r="H2972" s="35">
        <v>1.0068775220951001</v>
      </c>
      <c r="I2972" s="34">
        <v>0.102884650705345</v>
      </c>
      <c r="J2972" s="34">
        <v>2.78068507875971E-2</v>
      </c>
      <c r="K2972" s="36">
        <f>Inputs!$B$12*(1+$B2972)^4</f>
        <v>282782.38060461433</v>
      </c>
      <c r="L2972" s="36">
        <f t="shared" si="460"/>
        <v>22926.076101964049</v>
      </c>
      <c r="M2972" s="36">
        <f t="shared" si="461"/>
        <v>254475.04794190891</v>
      </c>
      <c r="N2972" s="37">
        <f>M2972/Inputs!$B$6</f>
        <v>387.91928039925136</v>
      </c>
      <c r="O2972" s="38">
        <f>IF(N2972&gt;Inputs!$B$4,1,0)</f>
        <v>0</v>
      </c>
      <c r="P2972" s="34">
        <f t="shared" si="462"/>
        <v>7.5077799917747906E-2</v>
      </c>
      <c r="Q2972" s="36">
        <f>Inputs!$B$12*(1+$B2972)^0*$C2972+Inputs!$B$29*(1+$D2972)^0*Inputs!$B$19+Inputs!$B$30*(1+$E2972)^0*Inputs!$B$20+Inputs!$B$31*(1+$F2972)^0*Inputs!$B$21+Inputs!$B$22*(1+Inputs!$B$23)^0</f>
        <v>12048.219256992325</v>
      </c>
      <c r="R2972" s="36">
        <f>Inputs!$B$12*(1+$B2972)^1*$C2972+Inputs!$B$29*(1+$D2972)^1*Inputs!$B$19+Inputs!$B$30*(1+$E2972)^1*Inputs!$B$20+Inputs!$B$31*(1+$F2972)^1*Inputs!$B$21+Inputs!$B$22*(1+Inputs!$B$23)^1</f>
        <v>14306.92334680141</v>
      </c>
      <c r="S2972" s="36">
        <f>Inputs!$B$12*(1+$B2972)^2*$C2972+Inputs!$B$29*(1+$D2972)^2*Inputs!$B$19+Inputs!$B$30*(1+$E2972)^2*Inputs!$B$20+Inputs!$B$31*(1+$F2972)^2*Inputs!$B$21+Inputs!$B$22*(1+Inputs!$B$23)^2</f>
        <v>17484.215039040828</v>
      </c>
      <c r="T2972" s="36">
        <f>Inputs!$B$12*(1+$B2972)^3*$C2972+Inputs!$B$29*(1+$D2972)^3*Inputs!$B$19+Inputs!$B$30*(1+$E2972)^3*Inputs!$B$20+Inputs!$B$31*(1+$F2972)^3*Inputs!$B$21+Inputs!$B$22*(1+Inputs!$B$23)^3</f>
        <v>22008.067878529713</v>
      </c>
      <c r="U2972" s="36">
        <f>Inputs!$B$12*(1+$B2972)^4*$C2972+Inputs!$B$29*(1+$D2972)^4*Inputs!$B$19+Inputs!$B$30*(1+$E2972)^4*Inputs!$B$20+Inputs!$B$31*(1+$F2972)^4*Inputs!$B$21+Inputs!$B$22*(1+Inputs!$B$23)^4</f>
        <v>28508.733197714078</v>
      </c>
      <c r="V2972" s="35">
        <f>Inputs!$B$13/(Q2972*(1-$G2972))</f>
        <v>1.315635788578047</v>
      </c>
      <c r="W2972" s="36">
        <f>Inputs!$B$13</f>
        <v>12660</v>
      </c>
      <c r="X2972" s="36">
        <f t="shared" si="463"/>
        <v>14151.372648152035</v>
      </c>
      <c r="Y2972" s="36">
        <f t="shared" si="464"/>
        <v>16216.21597069677</v>
      </c>
      <c r="Z2972" s="36">
        <f t="shared" si="465"/>
        <v>19055.188142808696</v>
      </c>
      <c r="AA2972" s="36">
        <f t="shared" si="466"/>
        <v>22926.076101964049</v>
      </c>
      <c r="AB2972" s="36">
        <f t="shared" si="467"/>
        <v>62130.784741509648</v>
      </c>
      <c r="AC2972" s="36">
        <f t="shared" si="468"/>
        <v>313855.46866173123</v>
      </c>
      <c r="AD2972" s="36">
        <f t="shared" si="469"/>
        <v>192344.26320039926</v>
      </c>
    </row>
    <row r="2973" spans="1:30" ht="14.25" customHeight="1" x14ac:dyDescent="0.25">
      <c r="A2973" s="16">
        <v>2957</v>
      </c>
      <c r="B2973" s="34">
        <v>0.371612207116089</v>
      </c>
      <c r="C2973" s="34">
        <v>7.0726543587770793E-2</v>
      </c>
      <c r="D2973" s="34">
        <v>2.2536496255311501E-2</v>
      </c>
      <c r="E2973" s="34">
        <v>6.6218887517832198E-2</v>
      </c>
      <c r="F2973" s="34">
        <v>9.2169723272933993E-3</v>
      </c>
      <c r="G2973" s="34">
        <v>0.20177541389131001</v>
      </c>
      <c r="H2973" s="35">
        <v>1.06159216669436</v>
      </c>
      <c r="I2973" s="34">
        <v>9.3655326187639304E-2</v>
      </c>
      <c r="J2973" s="34">
        <v>2.0731197572635099E-2</v>
      </c>
      <c r="K2973" s="36">
        <f>Inputs!$B$12*(1+$B2973)^4</f>
        <v>212361.90708914542</v>
      </c>
      <c r="L2973" s="36">
        <f t="shared" si="460"/>
        <v>20306.153166531327</v>
      </c>
      <c r="M2973" s="36">
        <f t="shared" si="461"/>
        <v>241887.37238951685</v>
      </c>
      <c r="N2973" s="37">
        <f>M2973/Inputs!$B$6</f>
        <v>368.73075059377567</v>
      </c>
      <c r="O2973" s="38">
        <f>IF(N2973&gt;Inputs!$B$4,1,0)</f>
        <v>0</v>
      </c>
      <c r="P2973" s="34">
        <f t="shared" si="462"/>
        <v>7.2924128615004205E-2</v>
      </c>
      <c r="Q2973" s="36">
        <f>Inputs!$B$12*(1+$B2973)^0*$C2973+Inputs!$B$29*(1+$D2973)^0*Inputs!$B$19+Inputs!$B$30*(1+$E2973)^0*Inputs!$B$20+Inputs!$B$31*(1+$F2973)^0*Inputs!$B$21+Inputs!$B$22*(1+Inputs!$B$23)^0</f>
        <v>12265.636642693171</v>
      </c>
      <c r="R2973" s="36">
        <f>Inputs!$B$12*(1+$B2973)^1*$C2973+Inputs!$B$29*(1+$D2973)^1*Inputs!$B$19+Inputs!$B$30*(1+$E2973)^1*Inputs!$B$20+Inputs!$B$31*(1+$F2973)^1*Inputs!$B$21+Inputs!$B$22*(1+Inputs!$B$23)^1</f>
        <v>14055.776567534424</v>
      </c>
      <c r="S2973" s="36">
        <f>Inputs!$B$12*(1+$B2973)^2*$C2973+Inputs!$B$29*(1+$D2973)^2*Inputs!$B$19+Inputs!$B$30*(1+$E2973)^2*Inputs!$B$20+Inputs!$B$31*(1+$F2973)^2*Inputs!$B$21+Inputs!$B$22*(1+Inputs!$B$23)^2</f>
        <v>16442.934491871027</v>
      </c>
      <c r="T2973" s="36">
        <f>Inputs!$B$12*(1+$B2973)^3*$C2973+Inputs!$B$29*(1+$D2973)^3*Inputs!$B$19+Inputs!$B$30*(1+$E2973)^3*Inputs!$B$20+Inputs!$B$31*(1+$F2973)^3*Inputs!$B$21+Inputs!$B$22*(1+Inputs!$B$23)^3</f>
        <v>19645.591299094718</v>
      </c>
      <c r="U2973" s="36">
        <f>Inputs!$B$12*(1+$B2973)^4*$C2973+Inputs!$B$29*(1+$D2973)^4*Inputs!$B$19+Inputs!$B$30*(1+$E2973)^4*Inputs!$B$20+Inputs!$B$31*(1+$F2973)^4*Inputs!$B$21+Inputs!$B$22*(1+Inputs!$B$23)^4</f>
        <v>23963.202184981441</v>
      </c>
      <c r="V2973" s="35">
        <f>Inputs!$B$13/(Q2973*(1-$G2973))</f>
        <v>1.2930595028919585</v>
      </c>
      <c r="W2973" s="36">
        <f>Inputs!$B$13</f>
        <v>12660</v>
      </c>
      <c r="X2973" s="36">
        <f t="shared" si="463"/>
        <v>13858.449724970191</v>
      </c>
      <c r="Y2973" s="36">
        <f t="shared" si="464"/>
        <v>15452.583571729474</v>
      </c>
      <c r="Z2973" s="36">
        <f t="shared" si="465"/>
        <v>17554.901530928226</v>
      </c>
      <c r="AA2973" s="36">
        <f t="shared" si="466"/>
        <v>20306.153166531327</v>
      </c>
      <c r="AB2973" s="36">
        <f t="shared" si="467"/>
        <v>60224.809739647069</v>
      </c>
      <c r="AC2973" s="36">
        <f t="shared" si="468"/>
        <v>284228.61449868948</v>
      </c>
      <c r="AD2973" s="36">
        <f t="shared" si="469"/>
        <v>181662.5626498698</v>
      </c>
    </row>
    <row r="2974" spans="1:30" ht="14.25" customHeight="1" x14ac:dyDescent="0.25">
      <c r="A2974" s="16">
        <v>2958</v>
      </c>
      <c r="B2974" s="34">
        <v>0.366673492453925</v>
      </c>
      <c r="C2974" s="34">
        <v>7.7707387987826906E-2</v>
      </c>
      <c r="D2974" s="34">
        <v>5.3767382247702201E-2</v>
      </c>
      <c r="E2974" s="34">
        <v>2.45248923496196E-2</v>
      </c>
      <c r="F2974" s="34">
        <v>7.0731716628845698E-3</v>
      </c>
      <c r="G2974" s="34">
        <v>0.19087299520437501</v>
      </c>
      <c r="H2974" s="35">
        <v>0.99175926637212797</v>
      </c>
      <c r="I2974" s="34">
        <v>8.9385120911647895E-2</v>
      </c>
      <c r="J2974" s="34">
        <v>2.29636674654249E-2</v>
      </c>
      <c r="K2974" s="36">
        <f>Inputs!$B$12*(1+$B2974)^4</f>
        <v>209319.81135059005</v>
      </c>
      <c r="L2974" s="36">
        <f t="shared" si="460"/>
        <v>20183.738392537402</v>
      </c>
      <c r="M2974" s="36">
        <f t="shared" si="461"/>
        <v>263417.79743544199</v>
      </c>
      <c r="N2974" s="37">
        <f>M2974/Inputs!$B$6</f>
        <v>401.55152048085671</v>
      </c>
      <c r="O2974" s="38">
        <f>IF(N2974&gt;Inputs!$B$4,1,0)</f>
        <v>1</v>
      </c>
      <c r="P2974" s="34">
        <f t="shared" si="462"/>
        <v>6.6421453446222994E-2</v>
      </c>
      <c r="Q2974" s="36">
        <f>Inputs!$B$12*(1+$B2974)^0*$C2974+Inputs!$B$29*(1+$D2974)^0*Inputs!$B$19+Inputs!$B$30*(1+$E2974)^0*Inputs!$B$20+Inputs!$B$31*(1+$F2974)^0*Inputs!$B$21+Inputs!$B$22*(1+Inputs!$B$23)^0</f>
        <v>12684.487306696537</v>
      </c>
      <c r="R2974" s="36">
        <f>Inputs!$B$12*(1+$B2974)^1*$C2974+Inputs!$B$29*(1+$D2974)^1*Inputs!$B$19+Inputs!$B$30*(1+$E2974)^1*Inputs!$B$20+Inputs!$B$31*(1+$F2974)^1*Inputs!$B$21+Inputs!$B$22*(1+Inputs!$B$23)^1</f>
        <v>14595.935946818157</v>
      </c>
      <c r="S2974" s="36">
        <f>Inputs!$B$12*(1+$B2974)^2*$C2974+Inputs!$B$29*(1+$D2974)^2*Inputs!$B$19+Inputs!$B$30*(1+$E2974)^2*Inputs!$B$20+Inputs!$B$31*(1+$F2974)^2*Inputs!$B$21+Inputs!$B$22*(1+Inputs!$B$23)^2</f>
        <v>17143.449820594826</v>
      </c>
      <c r="T2974" s="36">
        <f>Inputs!$B$12*(1+$B2974)^3*$C2974+Inputs!$B$29*(1+$D2974)^3*Inputs!$B$19+Inputs!$B$30*(1+$E2974)^3*Inputs!$B$20+Inputs!$B$31*(1+$F2974)^3*Inputs!$B$21+Inputs!$B$22*(1+Inputs!$B$23)^3</f>
        <v>20557.372236439056</v>
      </c>
      <c r="U2974" s="36">
        <f>Inputs!$B$12*(1+$B2974)^4*$C2974+Inputs!$B$29*(1+$D2974)^4*Inputs!$B$19+Inputs!$B$30*(1+$E2974)^4*Inputs!$B$20+Inputs!$B$31*(1+$F2974)^4*Inputs!$B$21+Inputs!$B$22*(1+Inputs!$B$23)^4</f>
        <v>25152.354505842828</v>
      </c>
      <c r="V2974" s="35">
        <f>Inputs!$B$13/(Q2974*(1-$G2974))</f>
        <v>1.2335140239501279</v>
      </c>
      <c r="W2974" s="36">
        <f>Inputs!$B$13</f>
        <v>12660</v>
      </c>
      <c r="X2974" s="36">
        <f t="shared" si="463"/>
        <v>13853.979740100387</v>
      </c>
      <c r="Y2974" s="36">
        <f t="shared" si="464"/>
        <v>15433.636814500349</v>
      </c>
      <c r="Z2974" s="36">
        <f t="shared" si="465"/>
        <v>17501.761027591761</v>
      </c>
      <c r="AA2974" s="36">
        <f t="shared" si="466"/>
        <v>20183.738392537402</v>
      </c>
      <c r="AB2974" s="36">
        <f t="shared" si="467"/>
        <v>60814.622565853984</v>
      </c>
      <c r="AC2974" s="36">
        <f t="shared" si="468"/>
        <v>310851.84045105916</v>
      </c>
      <c r="AD2974" s="36">
        <f t="shared" si="469"/>
        <v>202603.17486958799</v>
      </c>
    </row>
    <row r="2975" spans="1:30" ht="14.25" customHeight="1" x14ac:dyDescent="0.25">
      <c r="A2975" s="16">
        <v>2959</v>
      </c>
      <c r="B2975" s="34">
        <v>0.31840441623058402</v>
      </c>
      <c r="C2975" s="34">
        <v>7.9126053048828804E-2</v>
      </c>
      <c r="D2975" s="34">
        <v>1.8155385687514999E-2</v>
      </c>
      <c r="E2975" s="34">
        <v>3.1708430153430403E-2</v>
      </c>
      <c r="F2975" s="34">
        <v>4.7100768961925096E-3</v>
      </c>
      <c r="G2975" s="34">
        <v>0.19501685508665001</v>
      </c>
      <c r="H2975" s="35">
        <v>0.99428055292484296</v>
      </c>
      <c r="I2975" s="34">
        <v>8.7634706527813799E-2</v>
      </c>
      <c r="J2975" s="34">
        <v>2.7325040799331402E-2</v>
      </c>
      <c r="K2975" s="36">
        <f>Inputs!$B$12*(1+$B2975)^4</f>
        <v>181278.31127047463</v>
      </c>
      <c r="L2975" s="36">
        <f t="shared" si="460"/>
        <v>18202.913480370175</v>
      </c>
      <c r="M2975" s="36">
        <f t="shared" si="461"/>
        <v>261878.29547710816</v>
      </c>
      <c r="N2975" s="37">
        <f>M2975/Inputs!$B$6</f>
        <v>399.20471871510392</v>
      </c>
      <c r="O2975" s="38">
        <f>IF(N2975&gt;Inputs!$B$4,1,0)</f>
        <v>1</v>
      </c>
      <c r="P2975" s="34">
        <f t="shared" si="462"/>
        <v>6.0309665728482398E-2</v>
      </c>
      <c r="Q2975" s="36">
        <f>Inputs!$B$12*(1+$B2975)^0*$C2975+Inputs!$B$29*(1+$D2975)^0*Inputs!$B$19+Inputs!$B$30*(1+$E2975)^0*Inputs!$B$20+Inputs!$B$31*(1+$F2975)^0*Inputs!$B$21+Inputs!$B$22*(1+Inputs!$B$23)^0</f>
        <v>12769.607210356651</v>
      </c>
      <c r="R2975" s="36">
        <f>Inputs!$B$12*(1+$B2975)^1*$C2975+Inputs!$B$29*(1+$D2975)^1*Inputs!$B$19+Inputs!$B$30*(1+$E2975)^1*Inputs!$B$20+Inputs!$B$31*(1+$F2975)^1*Inputs!$B$21+Inputs!$B$22*(1+Inputs!$B$23)^1</f>
        <v>14372.997716477701</v>
      </c>
      <c r="S2975" s="36">
        <f>Inputs!$B$12*(1+$B2975)^2*$C2975+Inputs!$B$29*(1+$D2975)^2*Inputs!$B$19+Inputs!$B$30*(1+$E2975)^2*Inputs!$B$20+Inputs!$B$31*(1+$F2975)^2*Inputs!$B$21+Inputs!$B$22*(1+Inputs!$B$23)^2</f>
        <v>16459.344087192101</v>
      </c>
      <c r="T2975" s="36">
        <f>Inputs!$B$12*(1+$B2975)^3*$C2975+Inputs!$B$29*(1+$D2975)^3*Inputs!$B$19+Inputs!$B$30*(1+$E2975)^3*Inputs!$B$20+Inputs!$B$31*(1+$F2975)^3*Inputs!$B$21+Inputs!$B$22*(1+Inputs!$B$23)^3</f>
        <v>19181.937118059752</v>
      </c>
      <c r="U2975" s="36">
        <f>Inputs!$B$12*(1+$B2975)^4*$C2975+Inputs!$B$29*(1+$D2975)^4*Inputs!$B$19+Inputs!$B$30*(1+$E2975)^4*Inputs!$B$20+Inputs!$B$31*(1+$F2975)^4*Inputs!$B$21+Inputs!$B$22*(1+Inputs!$B$23)^4</f>
        <v>22742.864961399941</v>
      </c>
      <c r="V2975" s="35">
        <f>Inputs!$B$13/(Q2975*(1-$G2975))</f>
        <v>1.231599148517416</v>
      </c>
      <c r="W2975" s="36">
        <f>Inputs!$B$13</f>
        <v>12660</v>
      </c>
      <c r="X2975" s="36">
        <f t="shared" si="463"/>
        <v>13563.182615297659</v>
      </c>
      <c r="Y2975" s="36">
        <f t="shared" si="464"/>
        <v>14745.890504991905</v>
      </c>
      <c r="Z2975" s="36">
        <f t="shared" si="465"/>
        <v>16268.938487744586</v>
      </c>
      <c r="AA2975" s="36">
        <f t="shared" si="466"/>
        <v>18202.913480370175</v>
      </c>
      <c r="AB2975" s="36">
        <f t="shared" si="467"/>
        <v>58152.243054898034</v>
      </c>
      <c r="AC2975" s="36">
        <f t="shared" si="468"/>
        <v>310071.50525552337</v>
      </c>
      <c r="AD2975" s="36">
        <f t="shared" si="469"/>
        <v>203726.05242221011</v>
      </c>
    </row>
    <row r="2976" spans="1:30" ht="14.25" customHeight="1" x14ac:dyDescent="0.25">
      <c r="A2976" s="16">
        <v>2960</v>
      </c>
      <c r="B2976" s="34">
        <v>0.35859198134479697</v>
      </c>
      <c r="C2976" s="34">
        <v>6.9715602351985206E-2</v>
      </c>
      <c r="D2976" s="34">
        <v>2.52587404682602E-2</v>
      </c>
      <c r="E2976" s="34">
        <v>3.86972039115797E-2</v>
      </c>
      <c r="F2976" s="34">
        <v>1.18111346560385E-2</v>
      </c>
      <c r="G2976" s="34">
        <v>0.17777351245532499</v>
      </c>
      <c r="H2976" s="35">
        <v>0.95715281827126897</v>
      </c>
      <c r="I2976" s="34">
        <v>0.10386334714687299</v>
      </c>
      <c r="J2976" s="34">
        <v>2.4522028842592799E-2</v>
      </c>
      <c r="K2976" s="36">
        <f>Inputs!$B$12*(1+$B2976)^4</f>
        <v>204412.49460580305</v>
      </c>
      <c r="L2976" s="36">
        <f t="shared" si="460"/>
        <v>18068.634281501865</v>
      </c>
      <c r="M2976" s="36">
        <f t="shared" si="461"/>
        <v>197726.62956761784</v>
      </c>
      <c r="N2976" s="37">
        <f>M2976/Inputs!$B$6</f>
        <v>301.41254507258816</v>
      </c>
      <c r="O2976" s="38">
        <f>IF(N2976&gt;Inputs!$B$4,1,0)</f>
        <v>0</v>
      </c>
      <c r="P2976" s="34">
        <f t="shared" si="462"/>
        <v>7.9341318304280192E-2</v>
      </c>
      <c r="Q2976" s="36">
        <f>Inputs!$B$12*(1+$B2976)^0*$C2976+Inputs!$B$29*(1+$D2976)^0*Inputs!$B$19+Inputs!$B$30*(1+$E2976)^0*Inputs!$B$20+Inputs!$B$31*(1+$F2976)^0*Inputs!$B$21+Inputs!$B$22*(1+Inputs!$B$23)^0</f>
        <v>12204.980168546033</v>
      </c>
      <c r="R2976" s="36">
        <f>Inputs!$B$12*(1+$B2976)^1*$C2976+Inputs!$B$29*(1+$D2976)^1*Inputs!$B$19+Inputs!$B$30*(1+$E2976)^1*Inputs!$B$20+Inputs!$B$31*(1+$F2976)^1*Inputs!$B$21+Inputs!$B$22*(1+Inputs!$B$23)^1</f>
        <v>13869.716090158934</v>
      </c>
      <c r="S2976" s="36">
        <f>Inputs!$B$12*(1+$B2976)^2*$C2976+Inputs!$B$29*(1+$D2976)^2*Inputs!$B$19+Inputs!$B$30*(1+$E2976)^2*Inputs!$B$20+Inputs!$B$31*(1+$F2976)^2*Inputs!$B$21+Inputs!$B$22*(1+Inputs!$B$23)^2</f>
        <v>16076.75162351027</v>
      </c>
      <c r="T2976" s="36">
        <f>Inputs!$B$12*(1+$B2976)^3*$C2976+Inputs!$B$29*(1+$D2976)^3*Inputs!$B$19+Inputs!$B$30*(1+$E2976)^3*Inputs!$B$20+Inputs!$B$31*(1+$F2976)^3*Inputs!$B$21+Inputs!$B$22*(1+Inputs!$B$23)^3</f>
        <v>19019.108849339231</v>
      </c>
      <c r="U2976" s="36">
        <f>Inputs!$B$12*(1+$B2976)^4*$C2976+Inputs!$B$29*(1+$D2976)^4*Inputs!$B$19+Inputs!$B$30*(1+$E2976)^4*Inputs!$B$20+Inputs!$B$31*(1+$F2976)^4*Inputs!$B$21+Inputs!$B$22*(1+Inputs!$B$23)^4</f>
        <v>22958.979591073912</v>
      </c>
      <c r="V2976" s="35">
        <f>Inputs!$B$13/(Q2976*(1-$G2976))</f>
        <v>1.2615520230894048</v>
      </c>
      <c r="W2976" s="36">
        <f>Inputs!$B$13</f>
        <v>12660</v>
      </c>
      <c r="X2976" s="36">
        <f t="shared" si="463"/>
        <v>13518.953973759511</v>
      </c>
      <c r="Y2976" s="36">
        <f t="shared" si="464"/>
        <v>14664.231253725182</v>
      </c>
      <c r="Z2976" s="36">
        <f t="shared" si="465"/>
        <v>16158.020029749394</v>
      </c>
      <c r="AA2976" s="36">
        <f t="shared" si="466"/>
        <v>18068.634281501865</v>
      </c>
      <c r="AB2976" s="36">
        <f t="shared" si="467"/>
        <v>55372.309866451731</v>
      </c>
      <c r="AC2976" s="36">
        <f t="shared" si="468"/>
        <v>233317.44730413018</v>
      </c>
      <c r="AD2976" s="36">
        <f t="shared" si="469"/>
        <v>142354.31970116613</v>
      </c>
    </row>
    <row r="2977" spans="1:30" ht="14.25" customHeight="1" x14ac:dyDescent="0.25">
      <c r="A2977" s="16">
        <v>2961</v>
      </c>
      <c r="B2977" s="34">
        <v>0.29072961464074298</v>
      </c>
      <c r="C2977" s="34">
        <v>0.105952564095357</v>
      </c>
      <c r="D2977" s="34">
        <v>2.5977596406677E-2</v>
      </c>
      <c r="E2977" s="34">
        <v>3.4948666718828097E-2</v>
      </c>
      <c r="F2977" s="34">
        <v>6.0332911709295401E-3</v>
      </c>
      <c r="G2977" s="34">
        <v>0.207989815218937</v>
      </c>
      <c r="H2977" s="35">
        <v>1.1706223147070101</v>
      </c>
      <c r="I2977" s="34">
        <v>9.6627552470324604E-2</v>
      </c>
      <c r="J2977" s="34">
        <v>2.64249374664122E-2</v>
      </c>
      <c r="K2977" s="36">
        <f>Inputs!$B$12*(1+$B2977)^4</f>
        <v>166529.94900454581</v>
      </c>
      <c r="L2977" s="36">
        <f t="shared" si="460"/>
        <v>24303.874452678636</v>
      </c>
      <c r="M2977" s="36">
        <f t="shared" si="461"/>
        <v>289985.03453609435</v>
      </c>
      <c r="N2977" s="37">
        <f>M2977/Inputs!$B$6</f>
        <v>442.05035752453409</v>
      </c>
      <c r="O2977" s="38">
        <f>IF(N2977&gt;Inputs!$B$4,1,0)</f>
        <v>1</v>
      </c>
      <c r="P2977" s="34">
        <f t="shared" si="462"/>
        <v>7.0202615003912408E-2</v>
      </c>
      <c r="Q2977" s="36">
        <f>Inputs!$B$12*(1+$B2977)^0*$C2977+Inputs!$B$29*(1+$D2977)^0*Inputs!$B$19+Inputs!$B$30*(1+$E2977)^0*Inputs!$B$20+Inputs!$B$31*(1+$F2977)^0*Inputs!$B$21+Inputs!$B$22*(1+Inputs!$B$23)^0</f>
        <v>14379.197873148343</v>
      </c>
      <c r="R2977" s="36">
        <f>Inputs!$B$12*(1+$B2977)^1*$C2977+Inputs!$B$29*(1+$D2977)^1*Inputs!$B$19+Inputs!$B$30*(1+$E2977)^1*Inputs!$B$20+Inputs!$B$31*(1+$F2977)^1*Inputs!$B$21+Inputs!$B$22*(1+Inputs!$B$23)^1</f>
        <v>16359.065752209859</v>
      </c>
      <c r="S2977" s="36">
        <f>Inputs!$B$12*(1+$B2977)^2*$C2977+Inputs!$B$29*(1+$D2977)^2*Inputs!$B$19+Inputs!$B$30*(1+$E2977)^2*Inputs!$B$20+Inputs!$B$31*(1+$F2977)^2*Inputs!$B$21+Inputs!$B$22*(1+Inputs!$B$23)^2</f>
        <v>18879.650397350266</v>
      </c>
      <c r="T2977" s="36">
        <f>Inputs!$B$12*(1+$B2977)^3*$C2977+Inputs!$B$29*(1+$D2977)^3*Inputs!$B$19+Inputs!$B$30*(1+$E2977)^3*Inputs!$B$20+Inputs!$B$31*(1+$F2977)^3*Inputs!$B$21+Inputs!$B$22*(1+Inputs!$B$23)^3</f>
        <v>22097.273494520079</v>
      </c>
      <c r="U2977" s="36">
        <f>Inputs!$B$12*(1+$B2977)^4*$C2977+Inputs!$B$29*(1+$D2977)^4*Inputs!$B$19+Inputs!$B$30*(1+$E2977)^4*Inputs!$B$20+Inputs!$B$31*(1+$F2977)^4*Inputs!$B$21+Inputs!$B$22*(1+Inputs!$B$23)^4</f>
        <v>26213.677263036006</v>
      </c>
      <c r="V2977" s="35">
        <f>Inputs!$B$13/(Q2977*(1-$G2977))</f>
        <v>1.1116505294798615</v>
      </c>
      <c r="W2977" s="36">
        <f>Inputs!$B$13</f>
        <v>12660</v>
      </c>
      <c r="X2977" s="36">
        <f t="shared" si="463"/>
        <v>14594.169659500008</v>
      </c>
      <c r="Y2977" s="36">
        <f t="shared" si="464"/>
        <v>17063.270733745001</v>
      </c>
      <c r="Z2977" s="36">
        <f t="shared" si="465"/>
        <v>20229.351901391612</v>
      </c>
      <c r="AA2977" s="36">
        <f t="shared" si="466"/>
        <v>24303.874452678636</v>
      </c>
      <c r="AB2977" s="36">
        <f t="shared" si="467"/>
        <v>65930.5441505786</v>
      </c>
      <c r="AC2977" s="36">
        <f t="shared" si="468"/>
        <v>355344.35311123315</v>
      </c>
      <c r="AD2977" s="36">
        <f t="shared" si="469"/>
        <v>224054.49038551573</v>
      </c>
    </row>
    <row r="2978" spans="1:30" ht="14.25" customHeight="1" x14ac:dyDescent="0.25">
      <c r="A2978" s="16">
        <v>2962</v>
      </c>
      <c r="B2978" s="34">
        <v>0.53056177458368903</v>
      </c>
      <c r="C2978" s="34">
        <v>4.4802167531928602E-2</v>
      </c>
      <c r="D2978" s="34">
        <v>3.00045841323427E-2</v>
      </c>
      <c r="E2978" s="34">
        <v>3.9281564838866301E-2</v>
      </c>
      <c r="F2978" s="34">
        <v>-7.6024091230276897E-3</v>
      </c>
      <c r="G2978" s="34">
        <v>0.168600755570848</v>
      </c>
      <c r="H2978" s="35">
        <v>1.0668544927099799</v>
      </c>
      <c r="I2978" s="34">
        <v>9.7914354720122401E-2</v>
      </c>
      <c r="J2978" s="34">
        <v>2.4093496822722899E-2</v>
      </c>
      <c r="K2978" s="36">
        <f>Inputs!$B$12*(1+$B2978)^4</f>
        <v>329271.92396369984</v>
      </c>
      <c r="L2978" s="36">
        <f t="shared" si="460"/>
        <v>20562.175021372321</v>
      </c>
      <c r="M2978" s="36">
        <f t="shared" si="461"/>
        <v>237692.2614331712</v>
      </c>
      <c r="N2978" s="37">
        <f>M2978/Inputs!$B$6</f>
        <v>362.33576437983413</v>
      </c>
      <c r="O2978" s="38">
        <f>IF(N2978&gt;Inputs!$B$4,1,0)</f>
        <v>0</v>
      </c>
      <c r="P2978" s="34">
        <f t="shared" si="462"/>
        <v>7.3820857897399506E-2</v>
      </c>
      <c r="Q2978" s="36">
        <f>Inputs!$B$12*(1+$B2978)^0*$C2978+Inputs!$B$29*(1+$D2978)^0*Inputs!$B$19+Inputs!$B$30*(1+$E2978)^0*Inputs!$B$20+Inputs!$B$31*(1+$F2978)^0*Inputs!$B$21+Inputs!$B$22*(1+Inputs!$B$23)^0</f>
        <v>10710.174079342636</v>
      </c>
      <c r="R2978" s="36">
        <f>Inputs!$B$12*(1+$B2978)^1*$C2978+Inputs!$B$29*(1+$D2978)^1*Inputs!$B$19+Inputs!$B$30*(1+$E2978)^1*Inputs!$B$20+Inputs!$B$31*(1+$F2978)^1*Inputs!$B$21+Inputs!$B$22*(1+Inputs!$B$23)^1</f>
        <v>12230.672480815258</v>
      </c>
      <c r="S2978" s="36">
        <f>Inputs!$B$12*(1+$B2978)^2*$C2978+Inputs!$B$29*(1+$D2978)^2*Inputs!$B$19+Inputs!$B$30*(1+$E2978)^2*Inputs!$B$20+Inputs!$B$31*(1+$F2978)^2*Inputs!$B$21+Inputs!$B$22*(1+Inputs!$B$23)^2</f>
        <v>14512.902375829075</v>
      </c>
      <c r="T2978" s="36">
        <f>Inputs!$B$12*(1+$B2978)^3*$C2978+Inputs!$B$29*(1+$D2978)^3*Inputs!$B$19+Inputs!$B$30*(1+$E2978)^3*Inputs!$B$20+Inputs!$B$31*(1+$F2978)^3*Inputs!$B$21+Inputs!$B$22*(1+Inputs!$B$23)^3</f>
        <v>17958.51561571395</v>
      </c>
      <c r="U2978" s="36">
        <f>Inputs!$B$12*(1+$B2978)^4*$C2978+Inputs!$B$29*(1+$D2978)^4*Inputs!$B$19+Inputs!$B$30*(1+$E2978)^4*Inputs!$B$20+Inputs!$B$31*(1+$F2978)^4*Inputs!$B$21+Inputs!$B$22*(1+Inputs!$B$23)^4</f>
        <v>23182.17796676762</v>
      </c>
      <c r="V2978" s="35">
        <f>Inputs!$B$13/(Q2978*(1-$G2978))</f>
        <v>1.4217641212241723</v>
      </c>
      <c r="W2978" s="36">
        <f>Inputs!$B$13</f>
        <v>12660</v>
      </c>
      <c r="X2978" s="36">
        <f t="shared" si="463"/>
        <v>13555.079618513442</v>
      </c>
      <c r="Y2978" s="36">
        <f t="shared" si="464"/>
        <v>15013.856093589715</v>
      </c>
      <c r="Z2978" s="36">
        <f t="shared" si="465"/>
        <v>17253.642412413839</v>
      </c>
      <c r="AA2978" s="36">
        <f t="shared" si="466"/>
        <v>20562.175021372321</v>
      </c>
      <c r="AB2978" s="36">
        <f t="shared" si="467"/>
        <v>58884.133940275933</v>
      </c>
      <c r="AC2978" s="36">
        <f t="shared" si="468"/>
        <v>285252.57386178145</v>
      </c>
      <c r="AD2978" s="36">
        <f t="shared" si="469"/>
        <v>178808.12749289526</v>
      </c>
    </row>
    <row r="2979" spans="1:30" ht="14.25" customHeight="1" x14ac:dyDescent="0.25">
      <c r="A2979" s="16">
        <v>2963</v>
      </c>
      <c r="B2979" s="34">
        <v>0.196714571364658</v>
      </c>
      <c r="C2979" s="34">
        <v>7.4336094243995607E-2</v>
      </c>
      <c r="D2979" s="34">
        <v>4.4740398568868703E-2</v>
      </c>
      <c r="E2979" s="34">
        <v>1.9247409371926101E-2</v>
      </c>
      <c r="F2979" s="34">
        <v>5.6021682983084901E-3</v>
      </c>
      <c r="G2979" s="34">
        <v>0.17471374364015399</v>
      </c>
      <c r="H2979" s="35">
        <v>1.05452999813054</v>
      </c>
      <c r="I2979" s="34">
        <v>9.8000876257335501E-2</v>
      </c>
      <c r="J2979" s="34">
        <v>2.6903231712574902E-2</v>
      </c>
      <c r="K2979" s="36">
        <f>Inputs!$B$12*(1+$B2979)^4</f>
        <v>123059.05246100182</v>
      </c>
      <c r="L2979" s="36">
        <f t="shared" si="460"/>
        <v>15502.61622952437</v>
      </c>
      <c r="M2979" s="36">
        <f t="shared" si="461"/>
        <v>193051.294461196</v>
      </c>
      <c r="N2979" s="37">
        <f>M2979/Inputs!$B$6</f>
        <v>294.28550984938414</v>
      </c>
      <c r="O2979" s="38">
        <f>IF(N2979&gt;Inputs!$B$4,1,0)</f>
        <v>0</v>
      </c>
      <c r="P2979" s="34">
        <f t="shared" si="462"/>
        <v>7.1097644544760599E-2</v>
      </c>
      <c r="Q2979" s="36">
        <f>Inputs!$B$12*(1+$B2979)^0*$C2979+Inputs!$B$29*(1+$D2979)^0*Inputs!$B$19+Inputs!$B$30*(1+$E2979)^0*Inputs!$B$20+Inputs!$B$31*(1+$F2979)^0*Inputs!$B$21+Inputs!$B$22*(1+Inputs!$B$23)^0</f>
        <v>12482.209682066659</v>
      </c>
      <c r="R2979" s="36">
        <f>Inputs!$B$12*(1+$B2979)^1*$C2979+Inputs!$B$29*(1+$D2979)^1*Inputs!$B$19+Inputs!$B$30*(1+$E2979)^1*Inputs!$B$20+Inputs!$B$31*(1+$F2979)^1*Inputs!$B$21+Inputs!$B$22*(1+Inputs!$B$23)^1</f>
        <v>13511.778566042529</v>
      </c>
      <c r="S2979" s="36">
        <f>Inputs!$B$12*(1+$B2979)^2*$C2979+Inputs!$B$29*(1+$D2979)^2*Inputs!$B$19+Inputs!$B$30*(1+$E2979)^2*Inputs!$B$20+Inputs!$B$31*(1+$F2979)^2*Inputs!$B$21+Inputs!$B$22*(1+Inputs!$B$23)^2</f>
        <v>14719.545652528632</v>
      </c>
      <c r="T2979" s="36">
        <f>Inputs!$B$12*(1+$B2979)^3*$C2979+Inputs!$B$29*(1+$D2979)^3*Inputs!$B$19+Inputs!$B$30*(1+$E2979)^3*Inputs!$B$20+Inputs!$B$31*(1+$F2979)^3*Inputs!$B$21+Inputs!$B$22*(1+Inputs!$B$23)^3</f>
        <v>16139.714592679471</v>
      </c>
      <c r="U2979" s="36">
        <f>Inputs!$B$12*(1+$B2979)^4*$C2979+Inputs!$B$29*(1+$D2979)^4*Inputs!$B$19+Inputs!$B$30*(1+$E2979)^4*Inputs!$B$20+Inputs!$B$31*(1+$F2979)^4*Inputs!$B$21+Inputs!$B$22*(1+Inputs!$B$23)^4</f>
        <v>17813.179520962174</v>
      </c>
      <c r="V2979" s="35">
        <f>Inputs!$B$13/(Q2979*(1-$G2979))</f>
        <v>1.2289596359155195</v>
      </c>
      <c r="W2979" s="36">
        <f>Inputs!$B$13</f>
        <v>12660</v>
      </c>
      <c r="X2979" s="36">
        <f t="shared" si="463"/>
        <v>13217.963609546749</v>
      </c>
      <c r="Y2979" s="36">
        <f t="shared" si="464"/>
        <v>13869.731904461953</v>
      </c>
      <c r="Z2979" s="36">
        <f t="shared" si="465"/>
        <v>14627.063582200617</v>
      </c>
      <c r="AA2979" s="36">
        <f t="shared" si="466"/>
        <v>15502.61622952437</v>
      </c>
      <c r="AB2979" s="36">
        <f t="shared" si="467"/>
        <v>52748.645620116047</v>
      </c>
      <c r="AC2979" s="36">
        <f t="shared" si="468"/>
        <v>223912.99751253935</v>
      </c>
      <c r="AD2979" s="36">
        <f t="shared" si="469"/>
        <v>140302.64884107994</v>
      </c>
    </row>
    <row r="2980" spans="1:30" ht="14.25" customHeight="1" x14ac:dyDescent="0.25">
      <c r="A2980" s="16">
        <v>2964</v>
      </c>
      <c r="B2980" s="34">
        <v>0.30326642188776098</v>
      </c>
      <c r="C2980" s="34">
        <v>9.2900082242573206E-2</v>
      </c>
      <c r="D2980" s="34">
        <v>4.2754315842377801E-2</v>
      </c>
      <c r="E2980" s="34">
        <v>2.1774033605434999E-2</v>
      </c>
      <c r="F2980" s="34">
        <v>1.4396935597603901E-3</v>
      </c>
      <c r="G2980" s="34">
        <v>0.224591473666337</v>
      </c>
      <c r="H2980" s="35">
        <v>1.1292198897283501</v>
      </c>
      <c r="I2980" s="34">
        <v>9.6614287055447695E-2</v>
      </c>
      <c r="J2980" s="34">
        <v>2.6532742158323901E-2</v>
      </c>
      <c r="K2980" s="36">
        <f>Inputs!$B$12*(1+$B2980)^4</f>
        <v>173094.82114443035</v>
      </c>
      <c r="L2980" s="36">
        <f t="shared" si="460"/>
        <v>21598.767802251878</v>
      </c>
      <c r="M2980" s="36">
        <f t="shared" si="461"/>
        <v>261364.57532635255</v>
      </c>
      <c r="N2980" s="37">
        <f>M2980/Inputs!$B$6</f>
        <v>398.42160872919595</v>
      </c>
      <c r="O2980" s="38">
        <f>IF(N2980&gt;Inputs!$B$4,1,0)</f>
        <v>1</v>
      </c>
      <c r="P2980" s="34">
        <f t="shared" si="462"/>
        <v>7.0081544897123788E-2</v>
      </c>
      <c r="Q2980" s="36">
        <f>Inputs!$B$12*(1+$B2980)^0*$C2980+Inputs!$B$29*(1+$D2980)^0*Inputs!$B$19+Inputs!$B$30*(1+$E2980)^0*Inputs!$B$20+Inputs!$B$31*(1+$F2980)^0*Inputs!$B$21+Inputs!$B$22*(1+Inputs!$B$23)^0</f>
        <v>13596.048961981312</v>
      </c>
      <c r="R2980" s="36">
        <f>Inputs!$B$12*(1+$B2980)^1*$C2980+Inputs!$B$29*(1+$D2980)^1*Inputs!$B$19+Inputs!$B$30*(1+$E2980)^1*Inputs!$B$20+Inputs!$B$31*(1+$F2980)^1*Inputs!$B$21+Inputs!$B$22*(1+Inputs!$B$23)^1</f>
        <v>15419.652779608492</v>
      </c>
      <c r="S2980" s="36">
        <f>Inputs!$B$12*(1+$B2980)^2*$C2980+Inputs!$B$29*(1+$D2980)^2*Inputs!$B$19+Inputs!$B$30*(1+$E2980)^2*Inputs!$B$20+Inputs!$B$31*(1+$F2980)^2*Inputs!$B$21+Inputs!$B$22*(1+Inputs!$B$23)^2</f>
        <v>17761.060261606544</v>
      </c>
      <c r="T2980" s="36">
        <f>Inputs!$B$12*(1+$B2980)^3*$C2980+Inputs!$B$29*(1+$D2980)^3*Inputs!$B$19+Inputs!$B$30*(1+$E2980)^3*Inputs!$B$20+Inputs!$B$31*(1+$F2980)^3*Inputs!$B$21+Inputs!$B$22*(1+Inputs!$B$23)^3</f>
        <v>20775.960800879904</v>
      </c>
      <c r="U2980" s="36">
        <f>Inputs!$B$12*(1+$B2980)^4*$C2980+Inputs!$B$29*(1+$D2980)^4*Inputs!$B$19+Inputs!$B$30*(1+$E2980)^4*Inputs!$B$20+Inputs!$B$31*(1+$F2980)^4*Inputs!$B$21+Inputs!$B$22*(1+Inputs!$B$23)^4</f>
        <v>24667.201664186417</v>
      </c>
      <c r="V2980" s="35">
        <f>Inputs!$B$13/(Q2980*(1-$G2980))</f>
        <v>1.2008545657201573</v>
      </c>
      <c r="W2980" s="36">
        <f>Inputs!$B$13</f>
        <v>12660</v>
      </c>
      <c r="X2980" s="36">
        <f t="shared" si="463"/>
        <v>14143.928384565621</v>
      </c>
      <c r="Y2980" s="36">
        <f t="shared" si="464"/>
        <v>16044.98306467164</v>
      </c>
      <c r="Z2980" s="36">
        <f t="shared" si="465"/>
        <v>18480.077211215164</v>
      </c>
      <c r="AA2980" s="36">
        <f t="shared" si="466"/>
        <v>21598.767802251878</v>
      </c>
      <c r="AB2980" s="36">
        <f t="shared" si="467"/>
        <v>61871.136732249674</v>
      </c>
      <c r="AC2980" s="36">
        <f t="shared" si="468"/>
        <v>316372.05446646037</v>
      </c>
      <c r="AD2980" s="36">
        <f t="shared" si="469"/>
        <v>199493.43859410289</v>
      </c>
    </row>
    <row r="2981" spans="1:30" ht="14.25" customHeight="1" x14ac:dyDescent="0.25">
      <c r="A2981" s="16">
        <v>2965</v>
      </c>
      <c r="B2981" s="34">
        <v>0.37341505952604598</v>
      </c>
      <c r="C2981" s="34">
        <v>7.51685898829932E-2</v>
      </c>
      <c r="D2981" s="34">
        <v>4.2333669289150401E-3</v>
      </c>
      <c r="E2981" s="34">
        <v>5.8725887520834401E-2</v>
      </c>
      <c r="F2981" s="34">
        <v>2.335901127991E-2</v>
      </c>
      <c r="G2981" s="34">
        <v>0.21741377165398099</v>
      </c>
      <c r="H2981" s="35">
        <v>1.0649042280810801</v>
      </c>
      <c r="I2981" s="34">
        <v>0.100698009884806</v>
      </c>
      <c r="J2981" s="34">
        <v>2.2739582417826601E-2</v>
      </c>
      <c r="K2981" s="36">
        <f>Inputs!$B$12*(1+$B2981)^4</f>
        <v>213480.62761114025</v>
      </c>
      <c r="L2981" s="36">
        <f t="shared" si="460"/>
        <v>20765.307234658201</v>
      </c>
      <c r="M2981" s="36">
        <f t="shared" si="461"/>
        <v>228322.48249633721</v>
      </c>
      <c r="N2981" s="37">
        <f>M2981/Inputs!$B$6</f>
        <v>348.05256478100182</v>
      </c>
      <c r="O2981" s="38">
        <f>IF(N2981&gt;Inputs!$B$4,1,0)</f>
        <v>0</v>
      </c>
      <c r="P2981" s="34">
        <f t="shared" si="462"/>
        <v>7.7958427466979396E-2</v>
      </c>
      <c r="Q2981" s="36">
        <f>Inputs!$B$12*(1+$B2981)^0*$C2981+Inputs!$B$29*(1+$D2981)^0*Inputs!$B$19+Inputs!$B$30*(1+$E2981)^0*Inputs!$B$20+Inputs!$B$31*(1+$F2981)^0*Inputs!$B$21+Inputs!$B$22*(1+Inputs!$B$23)^0</f>
        <v>12532.159420406515</v>
      </c>
      <c r="R2981" s="36">
        <f>Inputs!$B$12*(1+$B2981)^1*$C2981+Inputs!$B$29*(1+$D2981)^1*Inputs!$B$19+Inputs!$B$30*(1+$E2981)^1*Inputs!$B$20+Inputs!$B$31*(1+$F2981)^1*Inputs!$B$21+Inputs!$B$22*(1+Inputs!$B$23)^1</f>
        <v>14414.107088407625</v>
      </c>
      <c r="S2981" s="36">
        <f>Inputs!$B$12*(1+$B2981)^2*$C2981+Inputs!$B$29*(1+$D2981)^2*Inputs!$B$19+Inputs!$B$30*(1+$E2981)^2*Inputs!$B$20+Inputs!$B$31*(1+$F2981)^2*Inputs!$B$21+Inputs!$B$22*(1+Inputs!$B$23)^2</f>
        <v>16934.048812002271</v>
      </c>
      <c r="T2981" s="36">
        <f>Inputs!$B$12*(1+$B2981)^3*$C2981+Inputs!$B$29*(1+$D2981)^3*Inputs!$B$19+Inputs!$B$30*(1+$E2981)^3*Inputs!$B$20+Inputs!$B$31*(1+$F2981)^3*Inputs!$B$21+Inputs!$B$22*(1+Inputs!$B$23)^3</f>
        <v>20327.323844401901</v>
      </c>
      <c r="U2981" s="36">
        <f>Inputs!$B$12*(1+$B2981)^4*$C2981+Inputs!$B$29*(1+$D2981)^4*Inputs!$B$19+Inputs!$B$30*(1+$E2981)^4*Inputs!$B$20+Inputs!$B$31*(1+$F2981)^4*Inputs!$B$21+Inputs!$B$22*(1+Inputs!$B$23)^4</f>
        <v>24916.991766520798</v>
      </c>
      <c r="V2981" s="35">
        <f>Inputs!$B$13/(Q2981*(1-$G2981))</f>
        <v>1.2908494490611364</v>
      </c>
      <c r="W2981" s="36">
        <f>Inputs!$B$13</f>
        <v>12660</v>
      </c>
      <c r="X2981" s="36">
        <f t="shared" si="463"/>
        <v>13923.963983938937</v>
      </c>
      <c r="Y2981" s="36">
        <f t="shared" si="464"/>
        <v>15609.64011512588</v>
      </c>
      <c r="Z2981" s="36">
        <f t="shared" si="465"/>
        <v>17838.950186161757</v>
      </c>
      <c r="AA2981" s="36">
        <f t="shared" si="466"/>
        <v>20765.307234658201</v>
      </c>
      <c r="AB2981" s="36">
        <f t="shared" si="467"/>
        <v>59706.223666986414</v>
      </c>
      <c r="AC2981" s="36">
        <f t="shared" si="468"/>
        <v>272420.85737231816</v>
      </c>
      <c r="AD2981" s="36">
        <f t="shared" si="469"/>
        <v>168616.25882935079</v>
      </c>
    </row>
    <row r="2982" spans="1:30" ht="14.25" customHeight="1" x14ac:dyDescent="0.25">
      <c r="A2982" s="16">
        <v>2966</v>
      </c>
      <c r="B2982" s="34">
        <v>0.36677112234574899</v>
      </c>
      <c r="C2982" s="34">
        <v>6.3297044582994802E-2</v>
      </c>
      <c r="D2982" s="34">
        <v>2.71414649664471E-2</v>
      </c>
      <c r="E2982" s="34">
        <v>2.4677252693708102E-2</v>
      </c>
      <c r="F2982" s="34">
        <v>2.2428487285928102E-3</v>
      </c>
      <c r="G2982" s="34">
        <v>0.18562075433907799</v>
      </c>
      <c r="H2982" s="35">
        <v>1.0088060057428401</v>
      </c>
      <c r="I2982" s="34">
        <v>0.104065545588131</v>
      </c>
      <c r="J2982" s="34">
        <v>3.01354391627967E-2</v>
      </c>
      <c r="K2982" s="36">
        <f>Inputs!$B$12*(1+$B2982)^4</f>
        <v>209379.62976529051</v>
      </c>
      <c r="L2982" s="36">
        <f t="shared" si="460"/>
        <v>17792.493864984073</v>
      </c>
      <c r="M2982" s="36">
        <f t="shared" si="461"/>
        <v>205917.90218674071</v>
      </c>
      <c r="N2982" s="37">
        <f>M2982/Inputs!$B$6</f>
        <v>313.89924113832427</v>
      </c>
      <c r="O2982" s="38">
        <f>IF(N2982&gt;Inputs!$B$4,1,0)</f>
        <v>0</v>
      </c>
      <c r="P2982" s="34">
        <f t="shared" si="462"/>
        <v>7.3930106425334291E-2</v>
      </c>
      <c r="Q2982" s="36">
        <f>Inputs!$B$12*(1+$B2982)^0*$C2982+Inputs!$B$29*(1+$D2982)^0*Inputs!$B$19+Inputs!$B$30*(1+$E2982)^0*Inputs!$B$20+Inputs!$B$31*(1+$F2982)^0*Inputs!$B$21+Inputs!$B$22*(1+Inputs!$B$23)^0</f>
        <v>11819.866702406609</v>
      </c>
      <c r="R2982" s="36">
        <f>Inputs!$B$12*(1+$B2982)^1*$C2982+Inputs!$B$29*(1+$D2982)^1*Inputs!$B$19+Inputs!$B$30*(1+$E2982)^1*Inputs!$B$20+Inputs!$B$31*(1+$F2982)^1*Inputs!$B$21+Inputs!$B$22*(1+Inputs!$B$23)^1</f>
        <v>13305.402358867723</v>
      </c>
      <c r="S2982" s="36">
        <f>Inputs!$B$12*(1+$B2982)^2*$C2982+Inputs!$B$29*(1+$D2982)^2*Inputs!$B$19+Inputs!$B$30*(1+$E2982)^2*Inputs!$B$20+Inputs!$B$31*(1+$F2982)^2*Inputs!$B$21+Inputs!$B$22*(1+Inputs!$B$23)^2</f>
        <v>15303.736630572392</v>
      </c>
      <c r="T2982" s="36">
        <f>Inputs!$B$12*(1+$B2982)^3*$C2982+Inputs!$B$29*(1+$D2982)^3*Inputs!$B$19+Inputs!$B$30*(1+$E2982)^3*Inputs!$B$20+Inputs!$B$31*(1+$F2982)^3*Inputs!$B$21+Inputs!$B$22*(1+Inputs!$B$23)^3</f>
        <v>18002.289790391376</v>
      </c>
      <c r="U2982" s="36">
        <f>Inputs!$B$12*(1+$B2982)^4*$C2982+Inputs!$B$29*(1+$D2982)^4*Inputs!$B$19+Inputs!$B$30*(1+$E2982)^4*Inputs!$B$20+Inputs!$B$31*(1+$F2982)^4*Inputs!$B$21+Inputs!$B$22*(1+Inputs!$B$23)^4</f>
        <v>21657.208044021598</v>
      </c>
      <c r="V2982" s="35">
        <f>Inputs!$B$13/(Q2982*(1-$G2982))</f>
        <v>1.3152079628929865</v>
      </c>
      <c r="W2982" s="36">
        <f>Inputs!$B$13</f>
        <v>12660</v>
      </c>
      <c r="X2982" s="36">
        <f t="shared" si="463"/>
        <v>13421.109065298753</v>
      </c>
      <c r="Y2982" s="36">
        <f t="shared" si="464"/>
        <v>14482.145908736687</v>
      </c>
      <c r="Z2982" s="36">
        <f t="shared" si="465"/>
        <v>15912.809428046468</v>
      </c>
      <c r="AA2982" s="36">
        <f t="shared" si="466"/>
        <v>17792.493864984073</v>
      </c>
      <c r="AB2982" s="36">
        <f t="shared" si="467"/>
        <v>54793.172886454835</v>
      </c>
      <c r="AC2982" s="36">
        <f t="shared" si="468"/>
        <v>247919.00576956128</v>
      </c>
      <c r="AD2982" s="36">
        <f t="shared" si="469"/>
        <v>151124.72930028589</v>
      </c>
    </row>
    <row r="2983" spans="1:30" ht="14.25" customHeight="1" x14ac:dyDescent="0.25">
      <c r="A2983" s="16">
        <v>2967</v>
      </c>
      <c r="B2983" s="34">
        <v>0.29058097531208199</v>
      </c>
      <c r="C2983" s="34">
        <v>7.9380257033440704E-2</v>
      </c>
      <c r="D2983" s="34">
        <v>4.2401310158794399E-2</v>
      </c>
      <c r="E2983" s="34">
        <v>5.7805638409391E-2</v>
      </c>
      <c r="F2983" s="34">
        <v>1.10423951901229E-2</v>
      </c>
      <c r="G2983" s="34">
        <v>0.18523875491841901</v>
      </c>
      <c r="H2983" s="35">
        <v>1.04577936613462</v>
      </c>
      <c r="I2983" s="34">
        <v>9.8398448430314103E-2</v>
      </c>
      <c r="J2983" s="34">
        <v>2.7684105977820901E-2</v>
      </c>
      <c r="K2983" s="36">
        <f>Inputs!$B$12*(1+$B2983)^4</f>
        <v>166453.25246303919</v>
      </c>
      <c r="L2983" s="36">
        <f t="shared" si="460"/>
        <v>19067.384413996115</v>
      </c>
      <c r="M2983" s="36">
        <f t="shared" si="461"/>
        <v>231304.57231570972</v>
      </c>
      <c r="N2983" s="37">
        <f>M2983/Inputs!$B$6</f>
        <v>352.59843340809408</v>
      </c>
      <c r="O2983" s="38">
        <f>IF(N2983&gt;Inputs!$B$4,1,0)</f>
        <v>0</v>
      </c>
      <c r="P2983" s="34">
        <f t="shared" si="462"/>
        <v>7.0714342452493195E-2</v>
      </c>
      <c r="Q2983" s="36">
        <f>Inputs!$B$12*(1+$B2983)^0*$C2983+Inputs!$B$29*(1+$D2983)^0*Inputs!$B$19+Inputs!$B$30*(1+$E2983)^0*Inputs!$B$20+Inputs!$B$31*(1+$F2983)^0*Inputs!$B$21+Inputs!$B$22*(1+Inputs!$B$23)^0</f>
        <v>12784.859449433363</v>
      </c>
      <c r="R2983" s="36">
        <f>Inputs!$B$12*(1+$B2983)^1*$C2983+Inputs!$B$29*(1+$D2983)^1*Inputs!$B$19+Inputs!$B$30*(1+$E2983)^1*Inputs!$B$20+Inputs!$B$31*(1+$F2983)^1*Inputs!$B$21+Inputs!$B$22*(1+Inputs!$B$23)^1</f>
        <v>14434.660530155867</v>
      </c>
      <c r="S2983" s="36">
        <f>Inputs!$B$12*(1+$B2983)^2*$C2983+Inputs!$B$29*(1+$D2983)^2*Inputs!$B$19+Inputs!$B$30*(1+$E2983)^2*Inputs!$B$20+Inputs!$B$31*(1+$F2983)^2*Inputs!$B$21+Inputs!$B$22*(1+Inputs!$B$23)^2</f>
        <v>16499.4202031268</v>
      </c>
      <c r="T2983" s="36">
        <f>Inputs!$B$12*(1+$B2983)^3*$C2983+Inputs!$B$29*(1+$D2983)^3*Inputs!$B$19+Inputs!$B$30*(1+$E2983)^3*Inputs!$B$20+Inputs!$B$31*(1+$F2983)^3*Inputs!$B$21+Inputs!$B$22*(1+Inputs!$B$23)^3</f>
        <v>19096.678643041712</v>
      </c>
      <c r="U2983" s="36">
        <f>Inputs!$B$12*(1+$B2983)^4*$C2983+Inputs!$B$29*(1+$D2983)^4*Inputs!$B$19+Inputs!$B$30*(1+$E2983)^4*Inputs!$B$20+Inputs!$B$31*(1+$F2983)^4*Inputs!$B$21+Inputs!$B$22*(1+Inputs!$B$23)^4</f>
        <v>22377.970166524872</v>
      </c>
      <c r="V2983" s="35">
        <f>Inputs!$B$13/(Q2983*(1-$G2983))</f>
        <v>1.2153668445711512</v>
      </c>
      <c r="W2983" s="36">
        <f>Inputs!$B$13</f>
        <v>12660</v>
      </c>
      <c r="X2983" s="36">
        <f t="shared" si="463"/>
        <v>13795.067610910623</v>
      </c>
      <c r="Y2983" s="36">
        <f t="shared" si="464"/>
        <v>15198.393912817704</v>
      </c>
      <c r="Z2983" s="36">
        <f t="shared" si="465"/>
        <v>16931.18832404045</v>
      </c>
      <c r="AA2983" s="36">
        <f t="shared" si="466"/>
        <v>19067.384413996115</v>
      </c>
      <c r="AB2983" s="36">
        <f t="shared" si="467"/>
        <v>57986.55946088901</v>
      </c>
      <c r="AC2983" s="36">
        <f t="shared" si="468"/>
        <v>277104.29348893929</v>
      </c>
      <c r="AD2983" s="36">
        <f t="shared" si="469"/>
        <v>173318.01285482073</v>
      </c>
    </row>
    <row r="2984" spans="1:30" ht="14.25" customHeight="1" x14ac:dyDescent="0.25">
      <c r="A2984" s="16">
        <v>2968</v>
      </c>
      <c r="B2984" s="34">
        <v>0.171354763939944</v>
      </c>
      <c r="C2984" s="34">
        <v>7.4105500479325306E-2</v>
      </c>
      <c r="D2984" s="34">
        <v>5.9670267979819805E-4</v>
      </c>
      <c r="E2984" s="34">
        <v>3.5370754891929701E-2</v>
      </c>
      <c r="F2984" s="34">
        <v>1.7843902950738798E-2</v>
      </c>
      <c r="G2984" s="34">
        <v>0.166744220163691</v>
      </c>
      <c r="H2984" s="35">
        <v>1.0465982281866399</v>
      </c>
      <c r="I2984" s="34">
        <v>0.102348631009069</v>
      </c>
      <c r="J2984" s="34">
        <v>1.86938047618984E-2</v>
      </c>
      <c r="K2984" s="36">
        <f>Inputs!$B$12*(1+$B2984)^4</f>
        <v>112954.89159280375</v>
      </c>
      <c r="L2984" s="36">
        <f t="shared" si="460"/>
        <v>14665.949225520602</v>
      </c>
      <c r="M2984" s="36">
        <f t="shared" si="461"/>
        <v>160572.13391720178</v>
      </c>
      <c r="N2984" s="37">
        <f>M2984/Inputs!$B$6</f>
        <v>244.7745943859783</v>
      </c>
      <c r="O2984" s="38">
        <f>IF(N2984&gt;Inputs!$B$4,1,0)</f>
        <v>0</v>
      </c>
      <c r="P2984" s="34">
        <f t="shared" si="462"/>
        <v>8.3654826247170605E-2</v>
      </c>
      <c r="Q2984" s="36">
        <f>Inputs!$B$12*(1+$B2984)^0*$C2984+Inputs!$B$29*(1+$D2984)^0*Inputs!$B$19+Inputs!$B$30*(1+$E2984)^0*Inputs!$B$20+Inputs!$B$31*(1+$F2984)^0*Inputs!$B$21+Inputs!$B$22*(1+Inputs!$B$23)^0</f>
        <v>12468.37405618644</v>
      </c>
      <c r="R2984" s="36">
        <f>Inputs!$B$12*(1+$B2984)^1*$C2984+Inputs!$B$29*(1+$D2984)^1*Inputs!$B$19+Inputs!$B$30*(1+$E2984)^1*Inputs!$B$20+Inputs!$B$31*(1+$F2984)^1*Inputs!$B$21+Inputs!$B$22*(1+Inputs!$B$23)^1</f>
        <v>13332.561995155727</v>
      </c>
      <c r="S2984" s="36">
        <f>Inputs!$B$12*(1+$B2984)^2*$C2984+Inputs!$B$29*(1+$D2984)^2*Inputs!$B$19+Inputs!$B$30*(1+$E2984)^2*Inputs!$B$20+Inputs!$B$31*(1+$F2984)^2*Inputs!$B$21+Inputs!$B$22*(1+Inputs!$B$23)^2</f>
        <v>14329.813835588044</v>
      </c>
      <c r="T2984" s="36">
        <f>Inputs!$B$12*(1+$B2984)^3*$C2984+Inputs!$B$29*(1+$D2984)^3*Inputs!$B$19+Inputs!$B$30*(1+$E2984)^3*Inputs!$B$20+Inputs!$B$31*(1+$F2984)^3*Inputs!$B$21+Inputs!$B$22*(1+Inputs!$B$23)^3</f>
        <v>15482.575454647054</v>
      </c>
      <c r="U2984" s="36">
        <f>Inputs!$B$12*(1+$B2984)^4*$C2984+Inputs!$B$29*(1+$D2984)^4*Inputs!$B$19+Inputs!$B$30*(1+$E2984)^4*Inputs!$B$20+Inputs!$B$31*(1+$F2984)^4*Inputs!$B$21+Inputs!$B$22*(1+Inputs!$B$23)^4</f>
        <v>16817.128673430914</v>
      </c>
      <c r="V2984" s="35">
        <f>Inputs!$B$13/(Q2984*(1-$G2984))</f>
        <v>1.2185561561110647</v>
      </c>
      <c r="W2984" s="36">
        <f>Inputs!$B$13</f>
        <v>12660</v>
      </c>
      <c r="X2984" s="36">
        <f t="shared" si="463"/>
        <v>13059.88078146543</v>
      </c>
      <c r="Y2984" s="36">
        <f t="shared" si="464"/>
        <v>13523.424934460701</v>
      </c>
      <c r="Z2984" s="36">
        <f t="shared" si="465"/>
        <v>14056.711649277055</v>
      </c>
      <c r="AA2984" s="36">
        <f t="shared" si="466"/>
        <v>14665.949225520602</v>
      </c>
      <c r="AB2984" s="36">
        <f t="shared" si="467"/>
        <v>50856.629247109362</v>
      </c>
      <c r="AC2984" s="36">
        <f t="shared" si="468"/>
        <v>178592.34532204538</v>
      </c>
      <c r="AD2984" s="36">
        <f t="shared" si="469"/>
        <v>109715.50467009243</v>
      </c>
    </row>
    <row r="2985" spans="1:30" ht="14.25" customHeight="1" x14ac:dyDescent="0.25">
      <c r="A2985" s="16">
        <v>2969</v>
      </c>
      <c r="B2985" s="34">
        <v>0.208591502831633</v>
      </c>
      <c r="C2985" s="34">
        <v>0.10003203139080399</v>
      </c>
      <c r="D2985" s="34">
        <v>3.1026757689082099E-2</v>
      </c>
      <c r="E2985" s="34">
        <v>3.54827211413263E-2</v>
      </c>
      <c r="F2985" s="34">
        <v>-2.2975585656063598E-3</v>
      </c>
      <c r="G2985" s="34">
        <v>0.193102845647625</v>
      </c>
      <c r="H2985" s="35">
        <v>1.0338416282582501</v>
      </c>
      <c r="I2985" s="34">
        <v>8.6550469084504006E-2</v>
      </c>
      <c r="J2985" s="34">
        <v>1.7746051101246298E-2</v>
      </c>
      <c r="K2985" s="36">
        <f>Inputs!$B$12*(1+$B2985)^4</f>
        <v>128017.5161595252</v>
      </c>
      <c r="L2985" s="36">
        <f t="shared" si="460"/>
        <v>17770.592083870546</v>
      </c>
      <c r="M2985" s="36">
        <f t="shared" si="461"/>
        <v>231605.4750129905</v>
      </c>
      <c r="N2985" s="37">
        <f>M2985/Inputs!$B$6</f>
        <v>353.05712654419284</v>
      </c>
      <c r="O2985" s="38">
        <f>IF(N2985&gt;Inputs!$B$4,1,0)</f>
        <v>0</v>
      </c>
      <c r="P2985" s="34">
        <f t="shared" si="462"/>
        <v>6.8804417983257704E-2</v>
      </c>
      <c r="Q2985" s="36">
        <f>Inputs!$B$12*(1+$B2985)^0*$C2985+Inputs!$B$29*(1+$D2985)^0*Inputs!$B$19+Inputs!$B$30*(1+$E2985)^0*Inputs!$B$20+Inputs!$B$31*(1+$F2985)^0*Inputs!$B$21+Inputs!$B$22*(1+Inputs!$B$23)^0</f>
        <v>14023.965910875162</v>
      </c>
      <c r="R2985" s="36">
        <f>Inputs!$B$12*(1+$B2985)^1*$C2985+Inputs!$B$29*(1+$D2985)^1*Inputs!$B$19+Inputs!$B$30*(1+$E2985)^1*Inputs!$B$20+Inputs!$B$31*(1+$F2985)^1*Inputs!$B$21+Inputs!$B$22*(1+Inputs!$B$23)^1</f>
        <v>15387.971220980449</v>
      </c>
      <c r="S2985" s="36">
        <f>Inputs!$B$12*(1+$B2985)^2*$C2985+Inputs!$B$29*(1+$D2985)^2*Inputs!$B$19+Inputs!$B$30*(1+$E2985)^2*Inputs!$B$20+Inputs!$B$31*(1+$F2985)^2*Inputs!$B$21+Inputs!$B$22*(1+Inputs!$B$23)^2</f>
        <v>17017.412639803631</v>
      </c>
      <c r="T2985" s="36">
        <f>Inputs!$B$12*(1+$B2985)^3*$C2985+Inputs!$B$29*(1+$D2985)^3*Inputs!$B$19+Inputs!$B$30*(1+$E2985)^3*Inputs!$B$20+Inputs!$B$31*(1+$F2985)^3*Inputs!$B$21+Inputs!$B$22*(1+Inputs!$B$23)^3</f>
        <v>18966.911546804535</v>
      </c>
      <c r="U2985" s="36">
        <f>Inputs!$B$12*(1+$B2985)^4*$C2985+Inputs!$B$29*(1+$D2985)^4*Inputs!$B$19+Inputs!$B$30*(1+$E2985)^4*Inputs!$B$20+Inputs!$B$31*(1+$F2985)^4*Inputs!$B$21+Inputs!$B$22*(1+Inputs!$B$23)^4</f>
        <v>21302.457070551802</v>
      </c>
      <c r="V2985" s="35">
        <f>Inputs!$B$13/(Q2985*(1-$G2985))</f>
        <v>1.1187799493828003</v>
      </c>
      <c r="W2985" s="36">
        <f>Inputs!$B$13</f>
        <v>12660</v>
      </c>
      <c r="X2985" s="36">
        <f t="shared" si="463"/>
        <v>13627.683258851321</v>
      </c>
      <c r="Y2985" s="36">
        <f t="shared" si="464"/>
        <v>14779.148307944621</v>
      </c>
      <c r="Z2985" s="36">
        <f t="shared" si="465"/>
        <v>16147.252358365764</v>
      </c>
      <c r="AA2985" s="36">
        <f t="shared" si="466"/>
        <v>17770.592083870546</v>
      </c>
      <c r="AB2985" s="36">
        <f t="shared" si="467"/>
        <v>58035.148569732584</v>
      </c>
      <c r="AC2985" s="36">
        <f t="shared" si="468"/>
        <v>262860.29951581312</v>
      </c>
      <c r="AD2985" s="36">
        <f t="shared" si="469"/>
        <v>173570.32644325792</v>
      </c>
    </row>
    <row r="2986" spans="1:30" ht="14.25" customHeight="1" x14ac:dyDescent="0.25">
      <c r="A2986" s="16">
        <v>2970</v>
      </c>
      <c r="B2986" s="34">
        <v>0.33704996948483401</v>
      </c>
      <c r="C2986" s="34">
        <v>8.4902237682339995E-2</v>
      </c>
      <c r="D2986" s="34">
        <v>2.1611481170890699E-2</v>
      </c>
      <c r="E2986" s="34">
        <v>2.4545403365541101E-2</v>
      </c>
      <c r="F2986" s="34">
        <v>1.3401994211656099E-2</v>
      </c>
      <c r="G2986" s="34">
        <v>0.15863005782707701</v>
      </c>
      <c r="H2986" s="35">
        <v>1.09470694265894</v>
      </c>
      <c r="I2986" s="34">
        <v>9.6038287362499003E-2</v>
      </c>
      <c r="J2986" s="34">
        <v>2.7465053600142699E-2</v>
      </c>
      <c r="K2986" s="36">
        <f>Inputs!$B$12*(1+$B2986)^4</f>
        <v>191752.83964623412</v>
      </c>
      <c r="L2986" s="36">
        <f t="shared" si="460"/>
        <v>22851.975067392588</v>
      </c>
      <c r="M2986" s="36">
        <f t="shared" si="461"/>
        <v>280093.07656540239</v>
      </c>
      <c r="N2986" s="37">
        <f>M2986/Inputs!$B$6</f>
        <v>426.97115330091827</v>
      </c>
      <c r="O2986" s="38">
        <f>IF(N2986&gt;Inputs!$B$4,1,0)</f>
        <v>1</v>
      </c>
      <c r="P2986" s="34">
        <f t="shared" si="462"/>
        <v>6.85732337623563E-2</v>
      </c>
      <c r="Q2986" s="36">
        <f>Inputs!$B$12*(1+$B2986)^0*$C2986+Inputs!$B$29*(1+$D2986)^0*Inputs!$B$19+Inputs!$B$30*(1+$E2986)^0*Inputs!$B$20+Inputs!$B$31*(1+$F2986)^0*Inputs!$B$21+Inputs!$B$22*(1+Inputs!$B$23)^0</f>
        <v>13116.178288367322</v>
      </c>
      <c r="R2986" s="36">
        <f>Inputs!$B$12*(1+$B2986)^1*$C2986+Inputs!$B$29*(1+$D2986)^1*Inputs!$B$19+Inputs!$B$30*(1+$E2986)^1*Inputs!$B$20+Inputs!$B$31*(1+$F2986)^1*Inputs!$B$21+Inputs!$B$22*(1+Inputs!$B$23)^1</f>
        <v>14957.547035157477</v>
      </c>
      <c r="S2986" s="36">
        <f>Inputs!$B$12*(1+$B2986)^2*$C2986+Inputs!$B$29*(1+$D2986)^2*Inputs!$B$19+Inputs!$B$30*(1+$E2986)^2*Inputs!$B$20+Inputs!$B$31*(1+$F2986)^2*Inputs!$B$21+Inputs!$B$22*(1+Inputs!$B$23)^2</f>
        <v>17379.416811873525</v>
      </c>
      <c r="T2986" s="36">
        <f>Inputs!$B$12*(1+$B2986)^3*$C2986+Inputs!$B$29*(1+$D2986)^3*Inputs!$B$19+Inputs!$B$30*(1+$E2986)^3*Inputs!$B$20+Inputs!$B$31*(1+$F2986)^3*Inputs!$B$21+Inputs!$B$22*(1+Inputs!$B$23)^3</f>
        <v>20576.86008453057</v>
      </c>
      <c r="U2986" s="36">
        <f>Inputs!$B$12*(1+$B2986)^4*$C2986+Inputs!$B$29*(1+$D2986)^4*Inputs!$B$19+Inputs!$B$30*(1+$E2986)^4*Inputs!$B$20+Inputs!$B$31*(1+$F2986)^4*Inputs!$B$21+Inputs!$B$22*(1+Inputs!$B$23)^4</f>
        <v>24810.691935471059</v>
      </c>
      <c r="V2986" s="35">
        <f>Inputs!$B$13/(Q2986*(1-$G2986))</f>
        <v>1.1472006949947573</v>
      </c>
      <c r="W2986" s="36">
        <f>Inputs!$B$13</f>
        <v>12660</v>
      </c>
      <c r="X2986" s="36">
        <f t="shared" si="463"/>
        <v>14272.170034003972</v>
      </c>
      <c r="Y2986" s="36">
        <f t="shared" si="464"/>
        <v>16391.168422005718</v>
      </c>
      <c r="Z2986" s="36">
        <f t="shared" si="465"/>
        <v>19179.592173938014</v>
      </c>
      <c r="AA2986" s="36">
        <f t="shared" si="466"/>
        <v>22851.975067392588</v>
      </c>
      <c r="AB2986" s="36">
        <f t="shared" si="467"/>
        <v>63618.178574028869</v>
      </c>
      <c r="AC2986" s="36">
        <f t="shared" si="468"/>
        <v>342401.90376404452</v>
      </c>
      <c r="AD2986" s="36">
        <f t="shared" si="469"/>
        <v>216474.89799137349</v>
      </c>
    </row>
    <row r="2987" spans="1:30" ht="14.25" customHeight="1" x14ac:dyDescent="0.25">
      <c r="A2987" s="16">
        <v>2971</v>
      </c>
      <c r="B2987" s="34">
        <v>0.15442288812458599</v>
      </c>
      <c r="C2987" s="34">
        <v>7.1641396525442005E-2</v>
      </c>
      <c r="D2987" s="34">
        <v>2.7257721633250701E-2</v>
      </c>
      <c r="E2987" s="34">
        <v>1.52776037285256E-2</v>
      </c>
      <c r="F2987" s="34">
        <v>2.4860000906799799E-2</v>
      </c>
      <c r="G2987" s="34">
        <v>0.17746691650308599</v>
      </c>
      <c r="H2987" s="35">
        <v>0.97025472129382595</v>
      </c>
      <c r="I2987" s="34">
        <v>9.7814674403596494E-2</v>
      </c>
      <c r="J2987" s="34">
        <v>2.6421325226736798E-2</v>
      </c>
      <c r="K2987" s="36">
        <f>Inputs!$B$12*(1+$B2987)^4</f>
        <v>106564.11073624014</v>
      </c>
      <c r="L2987" s="36">
        <f t="shared" si="460"/>
        <v>13060.486717094675</v>
      </c>
      <c r="M2987" s="36">
        <f t="shared" si="461"/>
        <v>166723.49099028209</v>
      </c>
      <c r="N2987" s="37">
        <f>M2987/Inputs!$B$6</f>
        <v>254.15166309494222</v>
      </c>
      <c r="O2987" s="38">
        <f>IF(N2987&gt;Inputs!$B$4,1,0)</f>
        <v>0</v>
      </c>
      <c r="P2987" s="34">
        <f t="shared" si="462"/>
        <v>7.1393349176859688E-2</v>
      </c>
      <c r="Q2987" s="36">
        <f>Inputs!$B$12*(1+$B2987)^0*$C2987+Inputs!$B$29*(1+$D2987)^0*Inputs!$B$19+Inputs!$B$30*(1+$E2987)^0*Inputs!$B$20+Inputs!$B$31*(1+$F2987)^0*Inputs!$B$21+Inputs!$B$22*(1+Inputs!$B$23)^0</f>
        <v>12320.527818953444</v>
      </c>
      <c r="R2987" s="36">
        <f>Inputs!$B$12*(1+$B2987)^1*$C2987+Inputs!$B$29*(1+$D2987)^1*Inputs!$B$19+Inputs!$B$30*(1+$E2987)^1*Inputs!$B$20+Inputs!$B$31*(1+$F2987)^1*Inputs!$B$21+Inputs!$B$22*(1+Inputs!$B$23)^1</f>
        <v>13155.772965186086</v>
      </c>
      <c r="S2987" s="36">
        <f>Inputs!$B$12*(1+$B2987)^2*$C2987+Inputs!$B$29*(1+$D2987)^2*Inputs!$B$19+Inputs!$B$30*(1+$E2987)^2*Inputs!$B$20+Inputs!$B$31*(1+$F2987)^2*Inputs!$B$21+Inputs!$B$22*(1+Inputs!$B$23)^2</f>
        <v>14097.277553566877</v>
      </c>
      <c r="T2987" s="36">
        <f>Inputs!$B$12*(1+$B2987)^3*$C2987+Inputs!$B$29*(1+$D2987)^3*Inputs!$B$19+Inputs!$B$30*(1+$E2987)^3*Inputs!$B$20+Inputs!$B$31*(1+$F2987)^3*Inputs!$B$21+Inputs!$B$22*(1+Inputs!$B$23)^3</f>
        <v>15160.953463916363</v>
      </c>
      <c r="U2987" s="36">
        <f>Inputs!$B$12*(1+$B2987)^4*$C2987+Inputs!$B$29*(1+$D2987)^4*Inputs!$B$19+Inputs!$B$30*(1+$E2987)^4*Inputs!$B$20+Inputs!$B$31*(1+$F2987)^4*Inputs!$B$21+Inputs!$B$22*(1+Inputs!$B$23)^4</f>
        <v>16365.158736572957</v>
      </c>
      <c r="V2987" s="35">
        <f>Inputs!$B$13/(Q2987*(1-$G2987))</f>
        <v>1.2492547720112639</v>
      </c>
      <c r="W2987" s="36">
        <f>Inputs!$B$13</f>
        <v>12660</v>
      </c>
      <c r="X2987" s="36">
        <f t="shared" si="463"/>
        <v>12763.490005108575</v>
      </c>
      <c r="Y2987" s="36">
        <f t="shared" si="464"/>
        <v>12868.135834709867</v>
      </c>
      <c r="Z2987" s="36">
        <f t="shared" si="465"/>
        <v>12969.260267957476</v>
      </c>
      <c r="AA2987" s="36">
        <f t="shared" si="466"/>
        <v>13060.486717094675</v>
      </c>
      <c r="AB2987" s="36">
        <f t="shared" si="467"/>
        <v>48967.743368291121</v>
      </c>
      <c r="AC2987" s="36">
        <f t="shared" si="468"/>
        <v>187770.46095788959</v>
      </c>
      <c r="AD2987" s="36">
        <f t="shared" si="469"/>
        <v>117755.74762199097</v>
      </c>
    </row>
    <row r="2988" spans="1:30" ht="14.25" customHeight="1" x14ac:dyDescent="0.25">
      <c r="A2988" s="16">
        <v>2972</v>
      </c>
      <c r="B2988" s="34">
        <v>0.38109297571255601</v>
      </c>
      <c r="C2988" s="34">
        <v>4.2941735371154699E-2</v>
      </c>
      <c r="D2988" s="34">
        <v>2.7505426006187501E-2</v>
      </c>
      <c r="E2988" s="34">
        <v>3.7314942389382898E-2</v>
      </c>
      <c r="F2988" s="34">
        <v>1.50224326174292E-2</v>
      </c>
      <c r="G2988" s="34">
        <v>0.18176683924315801</v>
      </c>
      <c r="H2988" s="35">
        <v>0.98464434315897198</v>
      </c>
      <c r="I2988" s="34">
        <v>9.2092805293418997E-2</v>
      </c>
      <c r="J2988" s="34">
        <v>3.11129968817535E-2</v>
      </c>
      <c r="K2988" s="36">
        <f>Inputs!$B$12*(1+$B2988)^4</f>
        <v>218294.56155640646</v>
      </c>
      <c r="L2988" s="36">
        <f t="shared" si="460"/>
        <v>14630.179167158025</v>
      </c>
      <c r="M2988" s="36">
        <f t="shared" si="461"/>
        <v>211056.91526838392</v>
      </c>
      <c r="N2988" s="37">
        <f>M2988/Inputs!$B$6</f>
        <v>321.73310254326816</v>
      </c>
      <c r="O2988" s="38">
        <f>IF(N2988&gt;Inputs!$B$4,1,0)</f>
        <v>0</v>
      </c>
      <c r="P2988" s="34">
        <f t="shared" si="462"/>
        <v>6.0979808411665497E-2</v>
      </c>
      <c r="Q2988" s="36">
        <f>Inputs!$B$12*(1+$B2988)^0*$C2988+Inputs!$B$29*(1+$D2988)^0*Inputs!$B$19+Inputs!$B$30*(1+$E2988)^0*Inputs!$B$20+Inputs!$B$31*(1+$F2988)^0*Inputs!$B$21+Inputs!$B$22*(1+Inputs!$B$23)^0</f>
        <v>10598.548149696202</v>
      </c>
      <c r="R2988" s="36">
        <f>Inputs!$B$12*(1+$B2988)^1*$C2988+Inputs!$B$29*(1+$D2988)^1*Inputs!$B$19+Inputs!$B$30*(1+$E2988)^1*Inputs!$B$20+Inputs!$B$31*(1+$F2988)^1*Inputs!$B$21+Inputs!$B$22*(1+Inputs!$B$23)^1</f>
        <v>11763.638158795988</v>
      </c>
      <c r="S2988" s="36">
        <f>Inputs!$B$12*(1+$B2988)^2*$C2988+Inputs!$B$29*(1+$D2988)^2*Inputs!$B$19+Inputs!$B$30*(1+$E2988)^2*Inputs!$B$20+Inputs!$B$31*(1+$F2988)^2*Inputs!$B$21+Inputs!$B$22*(1+Inputs!$B$23)^2</f>
        <v>13307.858170681851</v>
      </c>
      <c r="T2988" s="36">
        <f>Inputs!$B$12*(1+$B2988)^3*$C2988+Inputs!$B$29*(1+$D2988)^3*Inputs!$B$19+Inputs!$B$30*(1+$E2988)^3*Inputs!$B$20+Inputs!$B$31*(1+$F2988)^3*Inputs!$B$21+Inputs!$B$22*(1+Inputs!$B$23)^3</f>
        <v>15373.961821977011</v>
      </c>
      <c r="U2988" s="36">
        <f>Inputs!$B$12*(1+$B2988)^4*$C2988+Inputs!$B$29*(1+$D2988)^4*Inputs!$B$19+Inputs!$B$30*(1+$E2988)^4*Inputs!$B$20+Inputs!$B$31*(1+$F2988)^4*Inputs!$B$21+Inputs!$B$22*(1+Inputs!$B$23)^4</f>
        <v>18159.05224861798</v>
      </c>
      <c r="V2988" s="35">
        <f>Inputs!$B$13/(Q2988*(1-$G2988))</f>
        <v>1.4598567834530845</v>
      </c>
      <c r="W2988" s="36">
        <f>Inputs!$B$13</f>
        <v>12660</v>
      </c>
      <c r="X2988" s="36">
        <f t="shared" si="463"/>
        <v>12908.176462297328</v>
      </c>
      <c r="Y2988" s="36">
        <f t="shared" si="464"/>
        <v>13309.001869980619</v>
      </c>
      <c r="Z2988" s="36">
        <f t="shared" si="465"/>
        <v>13880.801099965458</v>
      </c>
      <c r="AA2988" s="36">
        <f t="shared" si="466"/>
        <v>14630.179167158025</v>
      </c>
      <c r="AB2988" s="36">
        <f t="shared" si="467"/>
        <v>51809.599655197133</v>
      </c>
      <c r="AC2988" s="36">
        <f t="shared" si="468"/>
        <v>247382.99904332694</v>
      </c>
      <c r="AD2988" s="36">
        <f t="shared" si="469"/>
        <v>159247.3156131868</v>
      </c>
    </row>
    <row r="2989" spans="1:30" ht="14.25" customHeight="1" x14ac:dyDescent="0.25">
      <c r="A2989" s="16">
        <v>2973</v>
      </c>
      <c r="B2989" s="34">
        <v>0.438576424367697</v>
      </c>
      <c r="C2989" s="34">
        <v>4.6308462192402297E-2</v>
      </c>
      <c r="D2989" s="34">
        <v>2.6554811113836299E-2</v>
      </c>
      <c r="E2989" s="34">
        <v>5.8529074021438997E-2</v>
      </c>
      <c r="F2989" s="34">
        <v>1.18278419286529E-2</v>
      </c>
      <c r="G2989" s="34">
        <v>0.20940730766657101</v>
      </c>
      <c r="H2989" s="35">
        <v>1.0294172786175999</v>
      </c>
      <c r="I2989" s="34">
        <v>9.1330420679373303E-2</v>
      </c>
      <c r="J2989" s="34">
        <v>2.69435609182949E-2</v>
      </c>
      <c r="K2989" s="36">
        <f>Inputs!$B$12*(1+$B2989)^4</f>
        <v>256970.34365318975</v>
      </c>
      <c r="L2989" s="36">
        <f t="shared" si="460"/>
        <v>16974.100976499642</v>
      </c>
      <c r="M2989" s="36">
        <f t="shared" si="461"/>
        <v>230253.08107905753</v>
      </c>
      <c r="N2989" s="37">
        <f>M2989/Inputs!$B$6</f>
        <v>350.99555042539259</v>
      </c>
      <c r="O2989" s="38">
        <f>IF(N2989&gt;Inputs!$B$4,1,0)</f>
        <v>0</v>
      </c>
      <c r="P2989" s="34">
        <f t="shared" si="462"/>
        <v>6.4386859761078399E-2</v>
      </c>
      <c r="Q2989" s="36">
        <f>Inputs!$B$12*(1+$B2989)^0*$C2989+Inputs!$B$29*(1+$D2989)^0*Inputs!$B$19+Inputs!$B$30*(1+$E2989)^0*Inputs!$B$20+Inputs!$B$31*(1+$F2989)^0*Inputs!$B$21+Inputs!$B$22*(1+Inputs!$B$23)^0</f>
        <v>10800.551758971058</v>
      </c>
      <c r="R2989" s="36">
        <f>Inputs!$B$12*(1+$B2989)^1*$C2989+Inputs!$B$29*(1+$D2989)^1*Inputs!$B$19+Inputs!$B$30*(1+$E2989)^1*Inputs!$B$20+Inputs!$B$31*(1+$F2989)^1*Inputs!$B$21+Inputs!$B$22*(1+Inputs!$B$23)^1</f>
        <v>12238.043349731264</v>
      </c>
      <c r="S2989" s="36">
        <f>Inputs!$B$12*(1+$B2989)^2*$C2989+Inputs!$B$29*(1+$D2989)^2*Inputs!$B$19+Inputs!$B$30*(1+$E2989)^2*Inputs!$B$20+Inputs!$B$31*(1+$F2989)^2*Inputs!$B$21+Inputs!$B$22*(1+Inputs!$B$23)^2</f>
        <v>14219.465885187601</v>
      </c>
      <c r="T2989" s="36">
        <f>Inputs!$B$12*(1+$B2989)^3*$C2989+Inputs!$B$29*(1+$D2989)^3*Inputs!$B$19+Inputs!$B$30*(1+$E2989)^3*Inputs!$B$20+Inputs!$B$31*(1+$F2989)^3*Inputs!$B$21+Inputs!$B$22*(1+Inputs!$B$23)^3</f>
        <v>16979.724343839378</v>
      </c>
      <c r="U2989" s="36">
        <f>Inputs!$B$12*(1+$B2989)^4*$C2989+Inputs!$B$29*(1+$D2989)^4*Inputs!$B$19+Inputs!$B$30*(1+$E2989)^4*Inputs!$B$20+Inputs!$B$31*(1+$F2989)^4*Inputs!$B$21+Inputs!$B$22*(1+Inputs!$B$23)^4</f>
        <v>20856.552939801375</v>
      </c>
      <c r="V2989" s="35">
        <f>Inputs!$B$13/(Q2989*(1-$G2989))</f>
        <v>1.482637455707855</v>
      </c>
      <c r="W2989" s="36">
        <f>Inputs!$B$13</f>
        <v>12660</v>
      </c>
      <c r="X2989" s="36">
        <f t="shared" si="463"/>
        <v>13248.712343096429</v>
      </c>
      <c r="Y2989" s="36">
        <f t="shared" si="464"/>
        <v>14120.015763377707</v>
      </c>
      <c r="Z2989" s="36">
        <f t="shared" si="465"/>
        <v>15339.957009507059</v>
      </c>
      <c r="AA2989" s="36">
        <f t="shared" si="466"/>
        <v>16974.100976499642</v>
      </c>
      <c r="AB2989" s="36">
        <f t="shared" si="467"/>
        <v>55367.176873628057</v>
      </c>
      <c r="AC2989" s="36">
        <f t="shared" si="468"/>
        <v>270729.83159726154</v>
      </c>
      <c r="AD2989" s="36">
        <f t="shared" si="469"/>
        <v>174885.90420542948</v>
      </c>
    </row>
    <row r="2990" spans="1:30" ht="14.25" customHeight="1" x14ac:dyDescent="0.25">
      <c r="A2990" s="16">
        <v>2974</v>
      </c>
      <c r="B2990" s="34">
        <v>0.40018093735904797</v>
      </c>
      <c r="C2990" s="34">
        <v>5.8083141289559097E-2</v>
      </c>
      <c r="D2990" s="34">
        <v>4.60540407278765E-2</v>
      </c>
      <c r="E2990" s="34">
        <v>6.5029205121523201E-2</v>
      </c>
      <c r="F2990" s="34">
        <v>2.4453886082311999E-2</v>
      </c>
      <c r="G2990" s="34">
        <v>0.21876659679845301</v>
      </c>
      <c r="H2990" s="35">
        <v>0.95659315515644905</v>
      </c>
      <c r="I2990" s="34">
        <v>9.0836174312478896E-2</v>
      </c>
      <c r="J2990" s="34">
        <v>2.1452788177866E-2</v>
      </c>
      <c r="K2990" s="36">
        <f>Inputs!$B$12*(1+$B2990)^4</f>
        <v>230615.18120932914</v>
      </c>
      <c r="L2990" s="36">
        <f t="shared" si="460"/>
        <v>17155.963180862294</v>
      </c>
      <c r="M2990" s="36">
        <f t="shared" si="461"/>
        <v>219647.41043915911</v>
      </c>
      <c r="N2990" s="37">
        <f>M2990/Inputs!$B$6</f>
        <v>334.82836957188891</v>
      </c>
      <c r="O2990" s="38">
        <f>IF(N2990&gt;Inputs!$B$4,1,0)</f>
        <v>0</v>
      </c>
      <c r="P2990" s="34">
        <f t="shared" si="462"/>
        <v>6.9383386134612896E-2</v>
      </c>
      <c r="Q2990" s="36">
        <f>Inputs!$B$12*(1+$B2990)^0*$C2990+Inputs!$B$29*(1+$D2990)^0*Inputs!$B$19+Inputs!$B$30*(1+$E2990)^0*Inputs!$B$20+Inputs!$B$31*(1+$F2990)^0*Inputs!$B$21+Inputs!$B$22*(1+Inputs!$B$23)^0</f>
        <v>11507.032504800467</v>
      </c>
      <c r="R2990" s="36">
        <f>Inputs!$B$12*(1+$B2990)^1*$C2990+Inputs!$B$29*(1+$D2990)^1*Inputs!$B$19+Inputs!$B$30*(1+$E2990)^1*Inputs!$B$20+Inputs!$B$31*(1+$F2990)^1*Inputs!$B$21+Inputs!$B$22*(1+Inputs!$B$23)^1</f>
        <v>13258.184057309787</v>
      </c>
      <c r="S2990" s="36">
        <f>Inputs!$B$12*(1+$B2990)^2*$C2990+Inputs!$B$29*(1+$D2990)^2*Inputs!$B$19+Inputs!$B$30*(1+$E2990)^2*Inputs!$B$20+Inputs!$B$31*(1+$F2990)^2*Inputs!$B$21+Inputs!$B$22*(1+Inputs!$B$23)^2</f>
        <v>15585.679317458624</v>
      </c>
      <c r="T2990" s="36">
        <f>Inputs!$B$12*(1+$B2990)^3*$C2990+Inputs!$B$29*(1+$D2990)^3*Inputs!$B$19+Inputs!$B$30*(1+$E2990)^3*Inputs!$B$20+Inputs!$B$31*(1+$F2990)^3*Inputs!$B$21+Inputs!$B$22*(1+Inputs!$B$23)^3</f>
        <v>18713.876799153797</v>
      </c>
      <c r="U2990" s="36">
        <f>Inputs!$B$12*(1+$B2990)^4*$C2990+Inputs!$B$29*(1+$D2990)^4*Inputs!$B$19+Inputs!$B$30*(1+$E2990)^4*Inputs!$B$20+Inputs!$B$31*(1+$F2990)^4*Inputs!$B$21+Inputs!$B$22*(1+Inputs!$B$23)^4</f>
        <v>22956.571737241818</v>
      </c>
      <c r="V2990" s="35">
        <f>Inputs!$B$13/(Q2990*(1-$G2990))</f>
        <v>1.408281783660251</v>
      </c>
      <c r="W2990" s="36">
        <f>Inputs!$B$13</f>
        <v>12660</v>
      </c>
      <c r="X2990" s="36">
        <f t="shared" si="463"/>
        <v>13416.993362308458</v>
      </c>
      <c r="Y2990" s="36">
        <f t="shared" si="464"/>
        <v>14397.421644795182</v>
      </c>
      <c r="Z2990" s="36">
        <f t="shared" si="465"/>
        <v>15636.212966314866</v>
      </c>
      <c r="AA2990" s="36">
        <f t="shared" si="466"/>
        <v>17155.963180862294</v>
      </c>
      <c r="AB2990" s="36">
        <f t="shared" si="467"/>
        <v>56123.880026304483</v>
      </c>
      <c r="AC2990" s="36">
        <f t="shared" si="468"/>
        <v>252567.76011147289</v>
      </c>
      <c r="AD2990" s="36">
        <f t="shared" si="469"/>
        <v>163523.53041285463</v>
      </c>
    </row>
    <row r="2991" spans="1:30" ht="14.25" customHeight="1" x14ac:dyDescent="0.25">
      <c r="A2991" s="16">
        <v>2975</v>
      </c>
      <c r="B2991" s="34">
        <v>0.42135315007798602</v>
      </c>
      <c r="C2991" s="34">
        <v>0.11339963879835301</v>
      </c>
      <c r="D2991" s="34">
        <v>3.1114614355095799E-2</v>
      </c>
      <c r="E2991" s="34">
        <v>2.1372320250225601E-2</v>
      </c>
      <c r="F2991" s="34">
        <v>3.1104939070939901E-2</v>
      </c>
      <c r="G2991" s="34">
        <v>0.219801577965617</v>
      </c>
      <c r="H2991" s="35">
        <v>1.17618402566723</v>
      </c>
      <c r="I2991" s="34">
        <v>9.3438306794291104E-2</v>
      </c>
      <c r="J2991" s="34">
        <v>1.78996972133981E-2</v>
      </c>
      <c r="K2991" s="36">
        <f>Inputs!$B$12*(1+$B2991)^4</f>
        <v>244883.33759710888</v>
      </c>
      <c r="L2991" s="36">
        <f t="shared" si="460"/>
        <v>33717.475974387075</v>
      </c>
      <c r="M2991" s="36">
        <f t="shared" si="461"/>
        <v>369760.57936523895</v>
      </c>
      <c r="N2991" s="37">
        <f>M2991/Inputs!$B$6</f>
        <v>563.65941976408374</v>
      </c>
      <c r="O2991" s="38">
        <f>IF(N2991&gt;Inputs!$B$4,1,0)</f>
        <v>1</v>
      </c>
      <c r="P2991" s="34">
        <f t="shared" si="462"/>
        <v>7.5538609580893007E-2</v>
      </c>
      <c r="Q2991" s="36">
        <f>Inputs!$B$12*(1+$B2991)^0*$C2991+Inputs!$B$29*(1+$D2991)^0*Inputs!$B$19+Inputs!$B$30*(1+$E2991)^0*Inputs!$B$20+Inputs!$B$31*(1+$F2991)^0*Inputs!$B$21+Inputs!$B$22*(1+Inputs!$B$23)^0</f>
        <v>14826.022355328103</v>
      </c>
      <c r="R2991" s="36">
        <f>Inputs!$B$12*(1+$B2991)^1*$C2991+Inputs!$B$29*(1+$D2991)^1*Inputs!$B$19+Inputs!$B$30*(1+$E2991)^1*Inputs!$B$20+Inputs!$B$31*(1+$F2991)^1*Inputs!$B$21+Inputs!$B$22*(1+Inputs!$B$23)^1</f>
        <v>17920.566630533544</v>
      </c>
      <c r="S2991" s="36">
        <f>Inputs!$B$12*(1+$B2991)^2*$C2991+Inputs!$B$29*(1+$D2991)^2*Inputs!$B$19+Inputs!$B$30*(1+$E2991)^2*Inputs!$B$20+Inputs!$B$31*(1+$F2991)^2*Inputs!$B$21+Inputs!$B$22*(1+Inputs!$B$23)^2</f>
        <v>22229.715478687387</v>
      </c>
      <c r="T2991" s="36">
        <f>Inputs!$B$12*(1+$B2991)^3*$C2991+Inputs!$B$29*(1+$D2991)^3*Inputs!$B$19+Inputs!$B$30*(1+$E2991)^3*Inputs!$B$20+Inputs!$B$31*(1+$F2991)^3*Inputs!$B$21+Inputs!$B$22*(1+Inputs!$B$23)^3</f>
        <v>28262.647590852546</v>
      </c>
      <c r="U2991" s="36">
        <f>Inputs!$B$12*(1+$B2991)^4*$C2991+Inputs!$B$29*(1+$D2991)^4*Inputs!$B$19+Inputs!$B$30*(1+$E2991)^4*Inputs!$B$20+Inputs!$B$31*(1+$F2991)^4*Inputs!$B$21+Inputs!$B$22*(1+Inputs!$B$23)^4</f>
        <v>36743.008425461368</v>
      </c>
      <c r="V2991" s="35">
        <f>Inputs!$B$13/(Q2991*(1-$G2991))</f>
        <v>1.0944703165572363</v>
      </c>
      <c r="W2991" s="36">
        <f>Inputs!$B$13</f>
        <v>12660</v>
      </c>
      <c r="X2991" s="36">
        <f t="shared" si="463"/>
        <v>15588.065831943053</v>
      </c>
      <c r="Y2991" s="36">
        <f t="shared" si="464"/>
        <v>19690.647766759001</v>
      </c>
      <c r="Z2991" s="36">
        <f t="shared" si="465"/>
        <v>25484.957678027637</v>
      </c>
      <c r="AA2991" s="36">
        <f t="shared" si="466"/>
        <v>33717.475974387075</v>
      </c>
      <c r="AB2991" s="36">
        <f t="shared" si="467"/>
        <v>79077.580338468193</v>
      </c>
      <c r="AC2991" s="36">
        <f t="shared" si="468"/>
        <v>454350.54703217495</v>
      </c>
      <c r="AD2991" s="36">
        <f t="shared" si="469"/>
        <v>290682.99902677076</v>
      </c>
    </row>
    <row r="2992" spans="1:30" ht="14.25" customHeight="1" x14ac:dyDescent="0.25">
      <c r="A2992" s="16">
        <v>2976</v>
      </c>
      <c r="B2992" s="34">
        <v>0.132182238890969</v>
      </c>
      <c r="C2992" s="34">
        <v>0.107845785557345</v>
      </c>
      <c r="D2992" s="34">
        <v>4.6837329408147201E-2</v>
      </c>
      <c r="E2992" s="34">
        <v>1.80564839720425E-2</v>
      </c>
      <c r="F2992" s="34">
        <v>2.3613362123522001E-2</v>
      </c>
      <c r="G2992" s="34">
        <v>0.201633611883581</v>
      </c>
      <c r="H2992" s="35">
        <v>1.04936782822505</v>
      </c>
      <c r="I2992" s="34">
        <v>0.101862380601866</v>
      </c>
      <c r="J2992" s="34">
        <v>2.5329496497953598E-2</v>
      </c>
      <c r="K2992" s="36">
        <f>Inputs!$B$12*(1+$B2992)^4</f>
        <v>98586.307539277215</v>
      </c>
      <c r="L2992" s="36">
        <f t="shared" si="460"/>
        <v>16467.564325192776</v>
      </c>
      <c r="M2992" s="36">
        <f t="shared" si="461"/>
        <v>189732.9903262704</v>
      </c>
      <c r="N2992" s="37">
        <f>M2992/Inputs!$B$6</f>
        <v>289.22711939980246</v>
      </c>
      <c r="O2992" s="38">
        <f>IF(N2992&gt;Inputs!$B$4,1,0)</f>
        <v>0</v>
      </c>
      <c r="P2992" s="34">
        <f t="shared" si="462"/>
        <v>7.6532884103912402E-2</v>
      </c>
      <c r="Q2992" s="36">
        <f>Inputs!$B$12*(1+$B2992)^0*$C2992+Inputs!$B$29*(1+$D2992)^0*Inputs!$B$19+Inputs!$B$30*(1+$E2992)^0*Inputs!$B$20+Inputs!$B$31*(1+$F2992)^0*Inputs!$B$21+Inputs!$B$22*(1+Inputs!$B$23)^0</f>
        <v>14492.791160867622</v>
      </c>
      <c r="R2992" s="36">
        <f>Inputs!$B$12*(1+$B2992)^1*$C2992+Inputs!$B$29*(1+$D2992)^1*Inputs!$B$19+Inputs!$B$30*(1+$E2992)^1*Inputs!$B$20+Inputs!$B$31*(1+$F2992)^1*Inputs!$B$21+Inputs!$B$22*(1+Inputs!$B$23)^1</f>
        <v>15585.509197252413</v>
      </c>
      <c r="S2992" s="36">
        <f>Inputs!$B$12*(1+$B2992)^2*$C2992+Inputs!$B$29*(1+$D2992)^2*Inputs!$B$19+Inputs!$B$30*(1+$E2992)^2*Inputs!$B$20+Inputs!$B$31*(1+$F2992)^2*Inputs!$B$21+Inputs!$B$22*(1+Inputs!$B$23)^2</f>
        <v>16799.786600050586</v>
      </c>
      <c r="T2992" s="36">
        <f>Inputs!$B$12*(1+$B2992)^3*$C2992+Inputs!$B$29*(1+$D2992)^3*Inputs!$B$19+Inputs!$B$30*(1+$E2992)^3*Inputs!$B$20+Inputs!$B$31*(1+$F2992)^3*Inputs!$B$21+Inputs!$B$22*(1+Inputs!$B$23)^3</f>
        <v>18150.918652959808</v>
      </c>
      <c r="U2992" s="36">
        <f>Inputs!$B$12*(1+$B2992)^4*$C2992+Inputs!$B$29*(1+$D2992)^4*Inputs!$B$19+Inputs!$B$30*(1+$E2992)^4*Inputs!$B$20+Inputs!$B$31*(1+$F2992)^4*Inputs!$B$21+Inputs!$B$22*(1+Inputs!$B$23)^4</f>
        <v>19656.191684752754</v>
      </c>
      <c r="V2992" s="35">
        <f>Inputs!$B$13/(Q2992*(1-$G2992))</f>
        <v>1.0941564555478789</v>
      </c>
      <c r="W2992" s="36">
        <f>Inputs!$B$13</f>
        <v>12660</v>
      </c>
      <c r="X2992" s="36">
        <f t="shared" si="463"/>
        <v>13475.204815708952</v>
      </c>
      <c r="Y2992" s="36">
        <f t="shared" si="464"/>
        <v>14374.886420755665</v>
      </c>
      <c r="Z2992" s="36">
        <f t="shared" si="465"/>
        <v>15368.735613459467</v>
      </c>
      <c r="AA2992" s="36">
        <f t="shared" si="466"/>
        <v>16467.564325192776</v>
      </c>
      <c r="AB2992" s="36">
        <f t="shared" si="467"/>
        <v>53899.155719591945</v>
      </c>
      <c r="AC2992" s="36">
        <f t="shared" si="468"/>
        <v>220619.92875078932</v>
      </c>
      <c r="AD2992" s="36">
        <f t="shared" si="469"/>
        <v>135833.83460667846</v>
      </c>
    </row>
    <row r="2993" spans="1:30" ht="14.25" customHeight="1" x14ac:dyDescent="0.25">
      <c r="A2993" s="16">
        <v>2977</v>
      </c>
      <c r="B2993" s="34">
        <v>0.15635736949088799</v>
      </c>
      <c r="C2993" s="34">
        <v>0.100894971868081</v>
      </c>
      <c r="D2993" s="34">
        <v>3.78220003872854E-2</v>
      </c>
      <c r="E2993" s="34">
        <v>2.82614704302173E-2</v>
      </c>
      <c r="F2993" s="34">
        <v>9.2858300558748795E-3</v>
      </c>
      <c r="G2993" s="34">
        <v>0.17638168159317499</v>
      </c>
      <c r="H2993" s="35">
        <v>0.94748449873956497</v>
      </c>
      <c r="I2993" s="34">
        <v>8.7629104380540404E-2</v>
      </c>
      <c r="J2993" s="34">
        <v>2.4962898319399698E-2</v>
      </c>
      <c r="K2993" s="36">
        <f>Inputs!$B$12*(1+$B2993)^4</f>
        <v>107280.19157893377</v>
      </c>
      <c r="L2993" s="36">
        <f t="shared" si="460"/>
        <v>15257.336281035223</v>
      </c>
      <c r="M2993" s="36">
        <f t="shared" si="461"/>
        <v>217906.55799322933</v>
      </c>
      <c r="N2993" s="37">
        <f>M2993/Inputs!$B$6</f>
        <v>332.17463108723985</v>
      </c>
      <c r="O2993" s="38">
        <f>IF(N2993&gt;Inputs!$B$4,1,0)</f>
        <v>0</v>
      </c>
      <c r="P2993" s="34">
        <f t="shared" si="462"/>
        <v>6.2666206061140706E-2</v>
      </c>
      <c r="Q2993" s="36">
        <f>Inputs!$B$12*(1+$B2993)^0*$C2993+Inputs!$B$29*(1+$D2993)^0*Inputs!$B$19+Inputs!$B$30*(1+$E2993)^0*Inputs!$B$20+Inputs!$B$31*(1+$F2993)^0*Inputs!$B$21+Inputs!$B$22*(1+Inputs!$B$23)^0</f>
        <v>14075.74233951178</v>
      </c>
      <c r="R2993" s="36">
        <f>Inputs!$B$12*(1+$B2993)^1*$C2993+Inputs!$B$29*(1+$D2993)^1*Inputs!$B$19+Inputs!$B$30*(1+$E2993)^1*Inputs!$B$20+Inputs!$B$31*(1+$F2993)^1*Inputs!$B$21+Inputs!$B$22*(1+Inputs!$B$23)^1</f>
        <v>15190.901657700411</v>
      </c>
      <c r="S2993" s="36">
        <f>Inputs!$B$12*(1+$B2993)^2*$C2993+Inputs!$B$29*(1+$D2993)^2*Inputs!$B$19+Inputs!$B$30*(1+$E2993)^2*Inputs!$B$20+Inputs!$B$31*(1+$F2993)^2*Inputs!$B$21+Inputs!$B$22*(1+Inputs!$B$23)^2</f>
        <v>16459.102643759652</v>
      </c>
      <c r="T2993" s="36">
        <f>Inputs!$B$12*(1+$B2993)^3*$C2993+Inputs!$B$29*(1+$D2993)^3*Inputs!$B$19+Inputs!$B$30*(1+$E2993)^3*Inputs!$B$20+Inputs!$B$31*(1+$F2993)^3*Inputs!$B$21+Inputs!$B$22*(1+Inputs!$B$23)^3</f>
        <v>17903.662621613461</v>
      </c>
      <c r="U2993" s="36">
        <f>Inputs!$B$12*(1+$B2993)^4*$C2993+Inputs!$B$29*(1+$D2993)^4*Inputs!$B$19+Inputs!$B$30*(1+$E2993)^4*Inputs!$B$20+Inputs!$B$31*(1+$F2993)^4*Inputs!$B$21+Inputs!$B$22*(1+Inputs!$B$23)^4</f>
        <v>19551.523651207361</v>
      </c>
      <c r="V2993" s="35">
        <f>Inputs!$B$13/(Q2993*(1-$G2993))</f>
        <v>1.0920346030306394</v>
      </c>
      <c r="W2993" s="36">
        <f>Inputs!$B$13</f>
        <v>12660</v>
      </c>
      <c r="X2993" s="36">
        <f t="shared" si="463"/>
        <v>13210.861429445289</v>
      </c>
      <c r="Y2993" s="36">
        <f t="shared" si="464"/>
        <v>13823.87927814152</v>
      </c>
      <c r="Z2993" s="36">
        <f t="shared" si="465"/>
        <v>14504.278409044291</v>
      </c>
      <c r="AA2993" s="36">
        <f t="shared" si="466"/>
        <v>15257.336281035223</v>
      </c>
      <c r="AB2993" s="36">
        <f t="shared" si="467"/>
        <v>53942.235716454743</v>
      </c>
      <c r="AC2993" s="36">
        <f t="shared" si="468"/>
        <v>249547.63656804233</v>
      </c>
      <c r="AD2993" s="36">
        <f t="shared" si="469"/>
        <v>163964.32227677459</v>
      </c>
    </row>
    <row r="2994" spans="1:30" ht="14.25" customHeight="1" x14ac:dyDescent="0.25">
      <c r="A2994" s="16">
        <v>2978</v>
      </c>
      <c r="B2994" s="34">
        <v>0.29398054244464</v>
      </c>
      <c r="C2994" s="34">
        <v>8.1367301297294595E-2</v>
      </c>
      <c r="D2994" s="34">
        <v>2.5139930941695299E-2</v>
      </c>
      <c r="E2994" s="34">
        <v>5.4418980949148002E-2</v>
      </c>
      <c r="F2994" s="34">
        <v>1.586578430949E-2</v>
      </c>
      <c r="G2994" s="34">
        <v>0.16043272575991299</v>
      </c>
      <c r="H2994" s="35">
        <v>1.067166754017</v>
      </c>
      <c r="I2994" s="34">
        <v>9.7789775436463597E-2</v>
      </c>
      <c r="J2994" s="34">
        <v>3.14610524422132E-2</v>
      </c>
      <c r="K2994" s="36">
        <f>Inputs!$B$12*(1+$B2994)^4</f>
        <v>168214.03713527138</v>
      </c>
      <c r="L2994" s="36">
        <f t="shared" si="460"/>
        <v>20294.275430023539</v>
      </c>
      <c r="M2994" s="36">
        <f t="shared" si="461"/>
        <v>257790.53262797039</v>
      </c>
      <c r="N2994" s="37">
        <f>M2994/Inputs!$B$6</f>
        <v>392.97337290849146</v>
      </c>
      <c r="O2994" s="38">
        <f>IF(N2994&gt;Inputs!$B$4,1,0)</f>
        <v>0</v>
      </c>
      <c r="P2994" s="34">
        <f t="shared" si="462"/>
        <v>6.6328722994250397E-2</v>
      </c>
      <c r="Q2994" s="36">
        <f>Inputs!$B$12*(1+$B2994)^0*$C2994+Inputs!$B$29*(1+$D2994)^0*Inputs!$B$19+Inputs!$B$30*(1+$E2994)^0*Inputs!$B$20+Inputs!$B$31*(1+$F2994)^0*Inputs!$B$21+Inputs!$B$22*(1+Inputs!$B$23)^0</f>
        <v>12904.082105264599</v>
      </c>
      <c r="R2994" s="36">
        <f>Inputs!$B$12*(1+$B2994)^1*$C2994+Inputs!$B$29*(1+$D2994)^1*Inputs!$B$19+Inputs!$B$30*(1+$E2994)^1*Inputs!$B$20+Inputs!$B$31*(1+$F2994)^1*Inputs!$B$21+Inputs!$B$22*(1+Inputs!$B$23)^1</f>
        <v>14561.447793345145</v>
      </c>
      <c r="S2994" s="36">
        <f>Inputs!$B$12*(1+$B2994)^2*$C2994+Inputs!$B$29*(1+$D2994)^2*Inputs!$B$19+Inputs!$B$30*(1+$E2994)^2*Inputs!$B$20+Inputs!$B$31*(1+$F2994)^2*Inputs!$B$21+Inputs!$B$22*(1+Inputs!$B$23)^2</f>
        <v>16649.326477377967</v>
      </c>
      <c r="T2994" s="36">
        <f>Inputs!$B$12*(1+$B2994)^3*$C2994+Inputs!$B$29*(1+$D2994)^3*Inputs!$B$19+Inputs!$B$30*(1+$E2994)^3*Inputs!$B$20+Inputs!$B$31*(1+$F2994)^3*Inputs!$B$21+Inputs!$B$22*(1+Inputs!$B$23)^3</f>
        <v>19292.169670534742</v>
      </c>
      <c r="U2994" s="36">
        <f>Inputs!$B$12*(1+$B2994)^4*$C2994+Inputs!$B$29*(1+$D2994)^4*Inputs!$B$19+Inputs!$B$30*(1+$E2994)^4*Inputs!$B$20+Inputs!$B$31*(1+$F2994)^4*Inputs!$B$21+Inputs!$B$22*(1+Inputs!$B$23)^4</f>
        <v>22650.915582730457</v>
      </c>
      <c r="V2994" s="35">
        <f>Inputs!$B$13/(Q2994*(1-$G2994))</f>
        <v>1.1685601883378451</v>
      </c>
      <c r="W2994" s="36">
        <f>Inputs!$B$13</f>
        <v>12660</v>
      </c>
      <c r="X2994" s="36">
        <f t="shared" si="463"/>
        <v>13976.1247680658</v>
      </c>
      <c r="Y2994" s="36">
        <f t="shared" si="464"/>
        <v>15625.752315838272</v>
      </c>
      <c r="Z2994" s="36">
        <f t="shared" si="465"/>
        <v>17695.548457491397</v>
      </c>
      <c r="AA2994" s="36">
        <f t="shared" si="466"/>
        <v>20294.275430023539</v>
      </c>
      <c r="AB2994" s="36">
        <f t="shared" si="467"/>
        <v>59852.686432103961</v>
      </c>
      <c r="AC2994" s="36">
        <f t="shared" si="468"/>
        <v>315591.10063703096</v>
      </c>
      <c r="AD2994" s="36">
        <f t="shared" si="469"/>
        <v>197937.84619586641</v>
      </c>
    </row>
    <row r="2995" spans="1:30" ht="14.25" customHeight="1" x14ac:dyDescent="0.25">
      <c r="A2995" s="16">
        <v>2979</v>
      </c>
      <c r="B2995" s="34">
        <v>0.22762062947141801</v>
      </c>
      <c r="C2995" s="34">
        <v>9.8462019729905204E-2</v>
      </c>
      <c r="D2995" s="34">
        <v>2.9806285021587602E-2</v>
      </c>
      <c r="E2995" s="34">
        <v>3.07425603204932E-2</v>
      </c>
      <c r="F2995" s="34">
        <v>1.32557898652728E-2</v>
      </c>
      <c r="G2995" s="34">
        <v>0.18206745010929301</v>
      </c>
      <c r="H2995" s="35">
        <v>1.1007513525708299</v>
      </c>
      <c r="I2995" s="34">
        <v>8.9127767739281494E-2</v>
      </c>
      <c r="J2995" s="34">
        <v>2.73628679445738E-2</v>
      </c>
      <c r="K2995" s="36">
        <f>Inputs!$B$12*(1+$B2995)^4</f>
        <v>136272.4179718112</v>
      </c>
      <c r="L2995" s="36">
        <f t="shared" si="460"/>
        <v>19924.15488977221</v>
      </c>
      <c r="M2995" s="36">
        <f t="shared" si="461"/>
        <v>277253.76764819061</v>
      </c>
      <c r="N2995" s="37">
        <f>M2995/Inputs!$B$6</f>
        <v>422.64293848809547</v>
      </c>
      <c r="O2995" s="38">
        <f>IF(N2995&gt;Inputs!$B$4,1,0)</f>
        <v>1</v>
      </c>
      <c r="P2995" s="34">
        <f t="shared" si="462"/>
        <v>6.1764899794707694E-2</v>
      </c>
      <c r="Q2995" s="36">
        <f>Inputs!$B$12*(1+$B2995)^0*$C2995+Inputs!$B$29*(1+$D2995)^0*Inputs!$B$19+Inputs!$B$30*(1+$E2995)^0*Inputs!$B$20+Inputs!$B$31*(1+$F2995)^0*Inputs!$B$21+Inputs!$B$22*(1+Inputs!$B$23)^0</f>
        <v>13929.765211221234</v>
      </c>
      <c r="R2995" s="36">
        <f>Inputs!$B$12*(1+$B2995)^1*$C2995+Inputs!$B$29*(1+$D2995)^1*Inputs!$B$19+Inputs!$B$30*(1+$E2995)^1*Inputs!$B$20+Inputs!$B$31*(1+$F2995)^1*Inputs!$B$21+Inputs!$B$22*(1+Inputs!$B$23)^1</f>
        <v>15440.80547707728</v>
      </c>
      <c r="S2995" s="36">
        <f>Inputs!$B$12*(1+$B2995)^2*$C2995+Inputs!$B$29*(1+$D2995)^2*Inputs!$B$19+Inputs!$B$30*(1+$E2995)^2*Inputs!$B$20+Inputs!$B$31*(1+$F2995)^2*Inputs!$B$21+Inputs!$B$22*(1+Inputs!$B$23)^2</f>
        <v>17261.957789649063</v>
      </c>
      <c r="T2995" s="36">
        <f>Inputs!$B$12*(1+$B2995)^3*$C2995+Inputs!$B$29*(1+$D2995)^3*Inputs!$B$19+Inputs!$B$30*(1+$E2995)^3*Inputs!$B$20+Inputs!$B$31*(1+$F2995)^3*Inputs!$B$21+Inputs!$B$22*(1+Inputs!$B$23)^3</f>
        <v>19463.002301520304</v>
      </c>
      <c r="U2995" s="36">
        <f>Inputs!$B$12*(1+$B2995)^4*$C2995+Inputs!$B$29*(1+$D2995)^4*Inputs!$B$19+Inputs!$B$30*(1+$E2995)^4*Inputs!$B$20+Inputs!$B$31*(1+$F2995)^4*Inputs!$B$21+Inputs!$B$22*(1+Inputs!$B$23)^4</f>
        <v>22129.580946929978</v>
      </c>
      <c r="V2995" s="35">
        <f>Inputs!$B$13/(Q2995*(1-$G2995))</f>
        <v>1.1111493022514556</v>
      </c>
      <c r="W2995" s="36">
        <f>Inputs!$B$13</f>
        <v>12660</v>
      </c>
      <c r="X2995" s="36">
        <f t="shared" si="463"/>
        <v>14000.471341998187</v>
      </c>
      <c r="Y2995" s="36">
        <f t="shared" si="464"/>
        <v>15615.042235897441</v>
      </c>
      <c r="Z2995" s="36">
        <f t="shared" si="465"/>
        <v>17564.708850672621</v>
      </c>
      <c r="AA2995" s="36">
        <f t="shared" si="466"/>
        <v>19924.15488977221</v>
      </c>
      <c r="AB2995" s="36">
        <f t="shared" si="467"/>
        <v>60997.910156064238</v>
      </c>
      <c r="AC2995" s="36">
        <f t="shared" si="468"/>
        <v>331407.27139465371</v>
      </c>
      <c r="AD2995" s="36">
        <f t="shared" si="469"/>
        <v>216255.85749212635</v>
      </c>
    </row>
    <row r="2996" spans="1:30" ht="14.25" customHeight="1" x14ac:dyDescent="0.25">
      <c r="A2996" s="16">
        <v>2980</v>
      </c>
      <c r="B2996" s="34">
        <v>0.18147554842758201</v>
      </c>
      <c r="C2996" s="34">
        <v>0.1086201787179</v>
      </c>
      <c r="D2996" s="34">
        <v>2.6490476944923499E-2</v>
      </c>
      <c r="E2996" s="34">
        <v>3.2015943909548303E-2</v>
      </c>
      <c r="F2996" s="34">
        <v>5.2378308821627402E-3</v>
      </c>
      <c r="G2996" s="34">
        <v>0.176716119528224</v>
      </c>
      <c r="H2996" s="35">
        <v>1.0354519518596801</v>
      </c>
      <c r="I2996" s="34">
        <v>9.7648830606742995E-2</v>
      </c>
      <c r="J2996" s="34">
        <v>3.0529014149910601E-2</v>
      </c>
      <c r="K2996" s="36">
        <f>Inputs!$B$12*(1+$B2996)^4</f>
        <v>116909.6074718931</v>
      </c>
      <c r="L2996" s="36">
        <f t="shared" si="460"/>
        <v>18096.549818080246</v>
      </c>
      <c r="M2996" s="36">
        <f t="shared" si="461"/>
        <v>231277.32572000235</v>
      </c>
      <c r="N2996" s="37">
        <f>M2996/Inputs!$B$6</f>
        <v>352.55689896341823</v>
      </c>
      <c r="O2996" s="38">
        <f>IF(N2996&gt;Inputs!$B$4,1,0)</f>
        <v>0</v>
      </c>
      <c r="P2996" s="34">
        <f t="shared" si="462"/>
        <v>6.711981645683239E-2</v>
      </c>
      <c r="Q2996" s="36">
        <f>Inputs!$B$12*(1+$B2996)^0*$C2996+Inputs!$B$29*(1+$D2996)^0*Inputs!$B$19+Inputs!$B$30*(1+$E2996)^0*Inputs!$B$20+Inputs!$B$31*(1+$F2996)^0*Inputs!$B$21+Inputs!$B$22*(1+Inputs!$B$23)^0</f>
        <v>14539.254750500921</v>
      </c>
      <c r="R2996" s="36">
        <f>Inputs!$B$12*(1+$B2996)^1*$C2996+Inputs!$B$29*(1+$D2996)^1*Inputs!$B$19+Inputs!$B$30*(1+$E2996)^1*Inputs!$B$20+Inputs!$B$31*(1+$F2996)^1*Inputs!$B$21+Inputs!$B$22*(1+Inputs!$B$23)^1</f>
        <v>15844.364134947733</v>
      </c>
      <c r="S2996" s="36">
        <f>Inputs!$B$12*(1+$B2996)^2*$C2996+Inputs!$B$29*(1+$D2996)^2*Inputs!$B$19+Inputs!$B$30*(1+$E2996)^2*Inputs!$B$20+Inputs!$B$31*(1+$F2996)^2*Inputs!$B$21+Inputs!$B$22*(1+Inputs!$B$23)^2</f>
        <v>17367.049119924832</v>
      </c>
      <c r="T2996" s="36">
        <f>Inputs!$B$12*(1+$B2996)^3*$C2996+Inputs!$B$29*(1+$D2996)^3*Inputs!$B$19+Inputs!$B$30*(1+$E2996)^3*Inputs!$B$20+Inputs!$B$31*(1+$F2996)^3*Inputs!$B$21+Inputs!$B$22*(1+Inputs!$B$23)^3</f>
        <v>19146.342734456834</v>
      </c>
      <c r="U2996" s="36">
        <f>Inputs!$B$12*(1+$B2996)^4*$C2996+Inputs!$B$29*(1+$D2996)^4*Inputs!$B$19+Inputs!$B$30*(1+$E2996)^4*Inputs!$B$20+Inputs!$B$31*(1+$F2996)^4*Inputs!$B$21+Inputs!$B$22*(1+Inputs!$B$23)^4</f>
        <v>21228.349023418392</v>
      </c>
      <c r="V2996" s="35">
        <f>Inputs!$B$13/(Q2996*(1-$G2996))</f>
        <v>1.0576499357302365</v>
      </c>
      <c r="W2996" s="36">
        <f>Inputs!$B$13</f>
        <v>12660</v>
      </c>
      <c r="X2996" s="36">
        <f t="shared" si="463"/>
        <v>13724.029064638544</v>
      </c>
      <c r="Y2996" s="36">
        <f t="shared" si="464"/>
        <v>14963.597525785</v>
      </c>
      <c r="Z2996" s="36">
        <f t="shared" si="465"/>
        <v>16409.176054261687</v>
      </c>
      <c r="AA2996" s="36">
        <f t="shared" si="466"/>
        <v>18096.549818080246</v>
      </c>
      <c r="AB2996" s="36">
        <f t="shared" si="467"/>
        <v>56900.74764530109</v>
      </c>
      <c r="AC2996" s="36">
        <f t="shared" si="468"/>
        <v>277846.70203225245</v>
      </c>
      <c r="AD2996" s="36">
        <f t="shared" si="469"/>
        <v>174376.57807470125</v>
      </c>
    </row>
    <row r="2997" spans="1:30" ht="14.25" customHeight="1" x14ac:dyDescent="0.25">
      <c r="A2997" s="16">
        <v>2981</v>
      </c>
      <c r="B2997" s="34">
        <v>0.27523133019491602</v>
      </c>
      <c r="C2997" s="34">
        <v>6.0914088591184003E-2</v>
      </c>
      <c r="D2997" s="34">
        <v>4.2433944687567997E-2</v>
      </c>
      <c r="E2997" s="34">
        <v>6.2365929400606597E-2</v>
      </c>
      <c r="F2997" s="34">
        <v>1.02352818874622E-2</v>
      </c>
      <c r="G2997" s="34">
        <v>0.19286188227829801</v>
      </c>
      <c r="H2997" s="35">
        <v>1.0470508399580201</v>
      </c>
      <c r="I2997" s="34">
        <v>9.2940526423165901E-2</v>
      </c>
      <c r="J2997" s="34">
        <v>2.80224167895348E-2</v>
      </c>
      <c r="K2997" s="36">
        <f>Inputs!$B$12*(1+$B2997)^4</f>
        <v>158674.50294014119</v>
      </c>
      <c r="L2997" s="36">
        <f t="shared" si="460"/>
        <v>15947.634695730922</v>
      </c>
      <c r="M2997" s="36">
        <f t="shared" si="461"/>
        <v>216035.9469794833</v>
      </c>
      <c r="N2997" s="37">
        <f>M2997/Inputs!$B$6</f>
        <v>329.32308990774891</v>
      </c>
      <c r="O2997" s="38">
        <f>IF(N2997&gt;Inputs!$B$4,1,0)</f>
        <v>0</v>
      </c>
      <c r="P2997" s="34">
        <f t="shared" si="462"/>
        <v>6.4918109633631094E-2</v>
      </c>
      <c r="Q2997" s="36">
        <f>Inputs!$B$12*(1+$B2997)^0*$C2997+Inputs!$B$29*(1+$D2997)^0*Inputs!$B$19+Inputs!$B$30*(1+$E2997)^0*Inputs!$B$20+Inputs!$B$31*(1+$F2997)^0*Inputs!$B$21+Inputs!$B$22*(1+Inputs!$B$23)^0</f>
        <v>11676.889342897961</v>
      </c>
      <c r="R2997" s="36">
        <f>Inputs!$B$12*(1+$B2997)^1*$C2997+Inputs!$B$29*(1+$D2997)^1*Inputs!$B$19+Inputs!$B$30*(1+$E2997)^1*Inputs!$B$20+Inputs!$B$31*(1+$F2997)^1*Inputs!$B$21+Inputs!$B$22*(1+Inputs!$B$23)^1</f>
        <v>12956.547773255203</v>
      </c>
      <c r="S2997" s="36">
        <f>Inputs!$B$12*(1+$B2997)^2*$C2997+Inputs!$B$29*(1+$D2997)^2*Inputs!$B$19+Inputs!$B$30*(1+$E2997)^2*Inputs!$B$20+Inputs!$B$31*(1+$F2997)^2*Inputs!$B$21+Inputs!$B$22*(1+Inputs!$B$23)^2</f>
        <v>14527.175714208599</v>
      </c>
      <c r="T2997" s="36">
        <f>Inputs!$B$12*(1+$B2997)^3*$C2997+Inputs!$B$29*(1+$D2997)^3*Inputs!$B$19+Inputs!$B$30*(1+$E2997)^3*Inputs!$B$20+Inputs!$B$31*(1+$F2997)^3*Inputs!$B$21+Inputs!$B$22*(1+Inputs!$B$23)^3</f>
        <v>16465.778234363723</v>
      </c>
      <c r="U2997" s="36">
        <f>Inputs!$B$12*(1+$B2997)^4*$C2997+Inputs!$B$29*(1+$D2997)^4*Inputs!$B$19+Inputs!$B$30*(1+$E2997)^4*Inputs!$B$20+Inputs!$B$31*(1+$F2997)^4*Inputs!$B$21+Inputs!$B$22*(1+Inputs!$B$23)^4</f>
        <v>18870.380257446581</v>
      </c>
      <c r="V2997" s="35">
        <f>Inputs!$B$13/(Q2997*(1-$G2997))</f>
        <v>1.3432556729663814</v>
      </c>
      <c r="W2997" s="36">
        <f>Inputs!$B$13</f>
        <v>12660</v>
      </c>
      <c r="X2997" s="36">
        <f t="shared" si="463"/>
        <v>13272.989460865598</v>
      </c>
      <c r="Y2997" s="36">
        <f t="shared" si="464"/>
        <v>14013.694526858104</v>
      </c>
      <c r="Z2997" s="36">
        <f t="shared" si="465"/>
        <v>14899.622515026629</v>
      </c>
      <c r="AA2997" s="36">
        <f t="shared" si="466"/>
        <v>15947.634695730922</v>
      </c>
      <c r="AB2997" s="36">
        <f t="shared" si="467"/>
        <v>54097.358700894576</v>
      </c>
      <c r="AC2997" s="36">
        <f t="shared" si="468"/>
        <v>252541.64137719575</v>
      </c>
      <c r="AD2997" s="36">
        <f t="shared" si="469"/>
        <v>161938.58827858872</v>
      </c>
    </row>
    <row r="2998" spans="1:30" ht="14.25" customHeight="1" x14ac:dyDescent="0.25">
      <c r="A2998" s="16">
        <v>2982</v>
      </c>
      <c r="B2998" s="34">
        <v>0.47108005333863801</v>
      </c>
      <c r="C2998" s="34">
        <v>6.3429904175400495E-2</v>
      </c>
      <c r="D2998" s="34">
        <v>1.8375964234502998E-2</v>
      </c>
      <c r="E2998" s="34">
        <v>6.1287899864630298E-2</v>
      </c>
      <c r="F2998" s="34">
        <v>2.3996880590528801E-2</v>
      </c>
      <c r="G2998" s="34">
        <v>0.179841917783752</v>
      </c>
      <c r="H2998" s="35">
        <v>1.0839267477622601</v>
      </c>
      <c r="I2998" s="34">
        <v>9.1271811072258596E-2</v>
      </c>
      <c r="J2998" s="34">
        <v>2.6761320596552798E-2</v>
      </c>
      <c r="K2998" s="36">
        <f>Inputs!$B$12*(1+$B2998)^4</f>
        <v>280993.63192989404</v>
      </c>
      <c r="L2998" s="36">
        <f t="shared" si="460"/>
        <v>23939.976006413941</v>
      </c>
      <c r="M2998" s="36">
        <f t="shared" si="461"/>
        <v>311656.06363694253</v>
      </c>
      <c r="N2998" s="37">
        <f>M2998/Inputs!$B$6</f>
        <v>475.08546286119287</v>
      </c>
      <c r="O2998" s="38">
        <f>IF(N2998&gt;Inputs!$B$4,1,0)</f>
        <v>1</v>
      </c>
      <c r="P2998" s="34">
        <f t="shared" si="462"/>
        <v>6.4510490475705798E-2</v>
      </c>
      <c r="Q2998" s="36">
        <f>Inputs!$B$12*(1+$B2998)^0*$C2998+Inputs!$B$29*(1+$D2998)^0*Inputs!$B$19+Inputs!$B$30*(1+$E2998)^0*Inputs!$B$20+Inputs!$B$31*(1+$F2998)^0*Inputs!$B$21+Inputs!$B$22*(1+Inputs!$B$23)^0</f>
        <v>11827.838277950952</v>
      </c>
      <c r="R2998" s="36">
        <f>Inputs!$B$12*(1+$B2998)^1*$C2998+Inputs!$B$29*(1+$D2998)^1*Inputs!$B$19+Inputs!$B$30*(1+$E2998)^1*Inputs!$B$20+Inputs!$B$31*(1+$F2998)^1*Inputs!$B$21+Inputs!$B$22*(1+Inputs!$B$23)^1</f>
        <v>13874.438576099301</v>
      </c>
      <c r="S2998" s="36">
        <f>Inputs!$B$12*(1+$B2998)^2*$C2998+Inputs!$B$29*(1+$D2998)^2*Inputs!$B$19+Inputs!$B$30*(1+$E2998)^2*Inputs!$B$20+Inputs!$B$31*(1+$F2998)^2*Inputs!$B$21+Inputs!$B$22*(1+Inputs!$B$23)^2</f>
        <v>16776.67903822707</v>
      </c>
      <c r="T2998" s="36">
        <f>Inputs!$B$12*(1+$B2998)^3*$C2998+Inputs!$B$29*(1+$D2998)^3*Inputs!$B$19+Inputs!$B$30*(1+$E2998)^3*Inputs!$B$20+Inputs!$B$31*(1+$F2998)^3*Inputs!$B$21+Inputs!$B$22*(1+Inputs!$B$23)^3</f>
        <v>20933.017538112254</v>
      </c>
      <c r="U2998" s="36">
        <f>Inputs!$B$12*(1+$B2998)^4*$C2998+Inputs!$B$29*(1+$D2998)^4*Inputs!$B$19+Inputs!$B$30*(1+$E2998)^4*Inputs!$B$20+Inputs!$B$31*(1+$F2998)^4*Inputs!$B$21+Inputs!$B$22*(1+Inputs!$B$23)^4</f>
        <v>26929.370930950241</v>
      </c>
      <c r="V2998" s="35">
        <f>Inputs!$B$13/(Q2998*(1-$G2998))</f>
        <v>1.3050608417875191</v>
      </c>
      <c r="W2998" s="36">
        <f>Inputs!$B$13</f>
        <v>12660</v>
      </c>
      <c r="X2998" s="36">
        <f t="shared" si="463"/>
        <v>14221.507220852507</v>
      </c>
      <c r="Y2998" s="36">
        <f t="shared" si="464"/>
        <v>16435.671897182809</v>
      </c>
      <c r="Z2998" s="36">
        <f t="shared" si="465"/>
        <v>19558.398845988118</v>
      </c>
      <c r="AA2998" s="36">
        <f t="shared" si="466"/>
        <v>23939.976006413941</v>
      </c>
      <c r="AB2998" s="36">
        <f t="shared" si="467"/>
        <v>65450.319004638157</v>
      </c>
      <c r="AC2998" s="36">
        <f t="shared" si="468"/>
        <v>381033.24278168782</v>
      </c>
      <c r="AD2998" s="36">
        <f t="shared" si="469"/>
        <v>246205.74463230436</v>
      </c>
    </row>
    <row r="2999" spans="1:30" ht="14.25" customHeight="1" x14ac:dyDescent="0.25">
      <c r="A2999" s="16">
        <v>2983</v>
      </c>
      <c r="B2999" s="34">
        <v>0.49365593731732899</v>
      </c>
      <c r="C2999" s="34">
        <v>7.9367045012648102E-2</v>
      </c>
      <c r="D2999" s="34">
        <v>4.9301500482347702E-2</v>
      </c>
      <c r="E2999" s="34">
        <v>4.9615955081267898E-2</v>
      </c>
      <c r="F2999" s="34">
        <v>5.1198660430497199E-3</v>
      </c>
      <c r="G2999" s="34">
        <v>0.20909602496211699</v>
      </c>
      <c r="H2999" s="35">
        <v>1.0025758279004999</v>
      </c>
      <c r="I2999" s="34">
        <v>9.5846812728236697E-2</v>
      </c>
      <c r="J2999" s="34">
        <v>2.5652616165810899E-2</v>
      </c>
      <c r="K2999" s="36">
        <f>Inputs!$B$12*(1+$B2999)^4</f>
        <v>298643.81758168031</v>
      </c>
      <c r="L2999" s="36">
        <f t="shared" si="460"/>
        <v>25981.326919740291</v>
      </c>
      <c r="M2999" s="36">
        <f t="shared" si="461"/>
        <v>307629.17797969433</v>
      </c>
      <c r="N2999" s="37">
        <f>M2999/Inputs!$B$6</f>
        <v>468.94691765197308</v>
      </c>
      <c r="O2999" s="38">
        <f>IF(N2999&gt;Inputs!$B$4,1,0)</f>
        <v>1</v>
      </c>
      <c r="P2999" s="34">
        <f t="shared" si="462"/>
        <v>7.0194196562425801E-2</v>
      </c>
      <c r="Q2999" s="36">
        <f>Inputs!$B$12*(1+$B2999)^0*$C2999+Inputs!$B$29*(1+$D2999)^0*Inputs!$B$19+Inputs!$B$30*(1+$E2999)^0*Inputs!$B$20+Inputs!$B$31*(1+$F2999)^0*Inputs!$B$21+Inputs!$B$22*(1+Inputs!$B$23)^0</f>
        <v>12784.066728185808</v>
      </c>
      <c r="R2999" s="36">
        <f>Inputs!$B$12*(1+$B2999)^1*$C2999+Inputs!$B$29*(1+$D2999)^1*Inputs!$B$19+Inputs!$B$30*(1+$E2999)^1*Inputs!$B$20+Inputs!$B$31*(1+$F2999)^1*Inputs!$B$21+Inputs!$B$22*(1+Inputs!$B$23)^1</f>
        <v>15376.160920864393</v>
      </c>
      <c r="S2999" s="36">
        <f>Inputs!$B$12*(1+$B2999)^2*$C2999+Inputs!$B$29*(1+$D2999)^2*Inputs!$B$19+Inputs!$B$30*(1+$E2999)^2*Inputs!$B$20+Inputs!$B$31*(1+$F2999)^2*Inputs!$B$21+Inputs!$B$22*(1+Inputs!$B$23)^2</f>
        <v>19140.988131592418</v>
      </c>
      <c r="T2999" s="36">
        <f>Inputs!$B$12*(1+$B2999)^3*$C2999+Inputs!$B$29*(1+$D2999)^3*Inputs!$B$19+Inputs!$B$30*(1+$E2999)^3*Inputs!$B$20+Inputs!$B$31*(1+$F2999)^3*Inputs!$B$21+Inputs!$B$22*(1+Inputs!$B$23)^3</f>
        <v>24652.069970384342</v>
      </c>
      <c r="U2999" s="36">
        <f>Inputs!$B$12*(1+$B2999)^4*$C2999+Inputs!$B$29*(1+$D2999)^4*Inputs!$B$19+Inputs!$B$30*(1+$E2999)^4*Inputs!$B$20+Inputs!$B$31*(1+$F2999)^4*Inputs!$B$21+Inputs!$B$22*(1+Inputs!$B$23)^4</f>
        <v>32765.767085780921</v>
      </c>
      <c r="V2999" s="35">
        <f>Inputs!$B$13/(Q2999*(1-$G2999))</f>
        <v>1.2521054865270707</v>
      </c>
      <c r="W2999" s="36">
        <f>Inputs!$B$13</f>
        <v>12660</v>
      </c>
      <c r="X2999" s="36">
        <f t="shared" si="463"/>
        <v>14468.301742348604</v>
      </c>
      <c r="Y2999" s="36">
        <f t="shared" si="464"/>
        <v>17066.453518332277</v>
      </c>
      <c r="Z2999" s="36">
        <f t="shared" si="465"/>
        <v>20763.938278693739</v>
      </c>
      <c r="AA2999" s="36">
        <f t="shared" si="466"/>
        <v>25981.326919740291</v>
      </c>
      <c r="AB2999" s="36">
        <f t="shared" si="467"/>
        <v>67408.068681461649</v>
      </c>
      <c r="AC2999" s="36">
        <f t="shared" si="468"/>
        <v>379629.90149751393</v>
      </c>
      <c r="AD2999" s="36">
        <f t="shared" si="469"/>
        <v>240221.10929823268</v>
      </c>
    </row>
    <row r="3000" spans="1:30" ht="14.25" customHeight="1" x14ac:dyDescent="0.25">
      <c r="A3000" s="16">
        <v>2984</v>
      </c>
      <c r="B3000" s="34">
        <v>0.23825833555597201</v>
      </c>
      <c r="C3000" s="34">
        <v>8.3384616106960699E-2</v>
      </c>
      <c r="D3000" s="34">
        <v>3.25184441789306E-2</v>
      </c>
      <c r="E3000" s="34">
        <v>2.8558796809359899E-2</v>
      </c>
      <c r="F3000" s="34">
        <v>2.7128931111730498E-2</v>
      </c>
      <c r="G3000" s="34">
        <v>0.17996129535591401</v>
      </c>
      <c r="H3000" s="35">
        <v>1.06544471364895</v>
      </c>
      <c r="I3000" s="34">
        <v>9.2601091041442596E-2</v>
      </c>
      <c r="J3000" s="34">
        <v>2.58352357573127E-2</v>
      </c>
      <c r="K3000" s="36">
        <f>Inputs!$B$12*(1+$B3000)^4</f>
        <v>141057.53530669591</v>
      </c>
      <c r="L3000" s="36">
        <f t="shared" si="460"/>
        <v>18133.922159994858</v>
      </c>
      <c r="M3000" s="36">
        <f t="shared" si="461"/>
        <v>236573.45673512481</v>
      </c>
      <c r="N3000" s="37">
        <f>M3000/Inputs!$B$6</f>
        <v>360.63026941330003</v>
      </c>
      <c r="O3000" s="38">
        <f>IF(N3000&gt;Inputs!$B$4,1,0)</f>
        <v>0</v>
      </c>
      <c r="P3000" s="34">
        <f t="shared" si="462"/>
        <v>6.6765855284129899E-2</v>
      </c>
      <c r="Q3000" s="36">
        <f>Inputs!$B$12*(1+$B3000)^0*$C3000+Inputs!$B$29*(1+$D3000)^0*Inputs!$B$19+Inputs!$B$30*(1+$E3000)^0*Inputs!$B$20+Inputs!$B$31*(1+$F3000)^0*Inputs!$B$21+Inputs!$B$22*(1+Inputs!$B$23)^0</f>
        <v>13025.120993844565</v>
      </c>
      <c r="R3000" s="36">
        <f>Inputs!$B$12*(1+$B3000)^1*$C3000+Inputs!$B$29*(1+$D3000)^1*Inputs!$B$19+Inputs!$B$30*(1+$E3000)^1*Inputs!$B$20+Inputs!$B$31*(1+$F3000)^1*Inputs!$B$21+Inputs!$B$22*(1+Inputs!$B$23)^1</f>
        <v>14449.540206713271</v>
      </c>
      <c r="S3000" s="36">
        <f>Inputs!$B$12*(1+$B3000)^2*$C3000+Inputs!$B$29*(1+$D3000)^2*Inputs!$B$19+Inputs!$B$30*(1+$E3000)^2*Inputs!$B$20+Inputs!$B$31*(1+$F3000)^2*Inputs!$B$21+Inputs!$B$22*(1+Inputs!$B$23)^2</f>
        <v>16164.756425032461</v>
      </c>
      <c r="T3000" s="36">
        <f>Inputs!$B$12*(1+$B3000)^3*$C3000+Inputs!$B$29*(1+$D3000)^3*Inputs!$B$19+Inputs!$B$30*(1+$E3000)^3*Inputs!$B$20+Inputs!$B$31*(1+$F3000)^3*Inputs!$B$21+Inputs!$B$22*(1+Inputs!$B$23)^3</f>
        <v>18238.637274456567</v>
      </c>
      <c r="U3000" s="36">
        <f>Inputs!$B$12*(1+$B3000)^4*$C3000+Inputs!$B$29*(1+$D3000)^4*Inputs!$B$19+Inputs!$B$30*(1+$E3000)^4*Inputs!$B$20+Inputs!$B$31*(1+$F3000)^4*Inputs!$B$21+Inputs!$B$22*(1+Inputs!$B$23)^4</f>
        <v>20755.178717267085</v>
      </c>
      <c r="V3000" s="35">
        <f>Inputs!$B$13/(Q3000*(1-$G3000))</f>
        <v>1.1852708084521315</v>
      </c>
      <c r="W3000" s="36">
        <f>Inputs!$B$13</f>
        <v>12660</v>
      </c>
      <c r="X3000" s="36">
        <f t="shared" si="463"/>
        <v>13689.529497349125</v>
      </c>
      <c r="Y3000" s="36">
        <f t="shared" si="464"/>
        <v>14917.434042060335</v>
      </c>
      <c r="Z3000" s="36">
        <f t="shared" si="465"/>
        <v>16383.246452772975</v>
      </c>
      <c r="AA3000" s="36">
        <f t="shared" si="466"/>
        <v>18133.922159994858</v>
      </c>
      <c r="AB3000" s="36">
        <f t="shared" si="467"/>
        <v>57633.720255037195</v>
      </c>
      <c r="AC3000" s="36">
        <f t="shared" si="468"/>
        <v>278621.70319002616</v>
      </c>
      <c r="AD3000" s="36">
        <f t="shared" si="469"/>
        <v>178939.73648008762</v>
      </c>
    </row>
    <row r="3001" spans="1:30" ht="14.25" customHeight="1" x14ac:dyDescent="0.25">
      <c r="A3001" s="16">
        <v>2985</v>
      </c>
      <c r="B3001" s="34">
        <v>0.32454284135799899</v>
      </c>
      <c r="C3001" s="34">
        <v>0.100687763995486</v>
      </c>
      <c r="D3001" s="34">
        <v>3.3564499572403601E-2</v>
      </c>
      <c r="E3001" s="34">
        <v>3.8291576454278803E-2</v>
      </c>
      <c r="F3001" s="34">
        <v>3.6414470584727798E-2</v>
      </c>
      <c r="G3001" s="34">
        <v>0.180119990973341</v>
      </c>
      <c r="H3001" s="35">
        <v>1.0711300642679</v>
      </c>
      <c r="I3001" s="34">
        <v>9.4724544824737703E-2</v>
      </c>
      <c r="J3001" s="34">
        <v>2.50748492709593E-2</v>
      </c>
      <c r="K3001" s="36">
        <f>Inputs!$B$12*(1+$B3001)^4</f>
        <v>184678.05396977335</v>
      </c>
      <c r="L3001" s="36">
        <f t="shared" si="460"/>
        <v>24497.480015930672</v>
      </c>
      <c r="M3001" s="36">
        <f t="shared" si="461"/>
        <v>295840.87866799999</v>
      </c>
      <c r="N3001" s="37">
        <f>M3001/Inputs!$B$6</f>
        <v>450.97694918902437</v>
      </c>
      <c r="O3001" s="38">
        <f>IF(N3001&gt;Inputs!$B$4,1,0)</f>
        <v>1</v>
      </c>
      <c r="P3001" s="34">
        <f t="shared" si="462"/>
        <v>6.9649695553778396E-2</v>
      </c>
      <c r="Q3001" s="36">
        <f>Inputs!$B$12*(1+$B3001)^0*$C3001+Inputs!$B$29*(1+$D3001)^0*Inputs!$B$19+Inputs!$B$30*(1+$E3001)^0*Inputs!$B$20+Inputs!$B$31*(1+$F3001)^0*Inputs!$B$21+Inputs!$B$22*(1+Inputs!$B$23)^0</f>
        <v>14063.30986715608</v>
      </c>
      <c r="R3001" s="36">
        <f>Inputs!$B$12*(1+$B3001)^1*$C3001+Inputs!$B$29*(1+$D3001)^1*Inputs!$B$19+Inputs!$B$30*(1+$E3001)^1*Inputs!$B$20+Inputs!$B$31*(1+$F3001)^1*Inputs!$B$21+Inputs!$B$22*(1+Inputs!$B$23)^1</f>
        <v>16326.141814519207</v>
      </c>
      <c r="S3001" s="36">
        <f>Inputs!$B$12*(1+$B3001)^2*$C3001+Inputs!$B$29*(1+$D3001)^2*Inputs!$B$19+Inputs!$B$30*(1+$E3001)^2*Inputs!$B$20+Inputs!$B$31*(1+$F3001)^2*Inputs!$B$21+Inputs!$B$22*(1+Inputs!$B$23)^2</f>
        <v>19236.599834281005</v>
      </c>
      <c r="T3001" s="36">
        <f>Inputs!$B$12*(1+$B3001)^3*$C3001+Inputs!$B$29*(1+$D3001)^3*Inputs!$B$19+Inputs!$B$30*(1+$E3001)^3*Inputs!$B$20+Inputs!$B$31*(1+$F3001)^3*Inputs!$B$21+Inputs!$B$22*(1+Inputs!$B$23)^3</f>
        <v>23001.616825123805</v>
      </c>
      <c r="U3001" s="36">
        <f>Inputs!$B$12*(1+$B3001)^4*$C3001+Inputs!$B$29*(1+$D3001)^4*Inputs!$B$19+Inputs!$B$30*(1+$E3001)^4*Inputs!$B$20+Inputs!$B$31*(1+$F3001)^4*Inputs!$B$21+Inputs!$B$22*(1+Inputs!$B$23)^4</f>
        <v>27895.163140795696</v>
      </c>
      <c r="V3001" s="35">
        <f>Inputs!$B$13/(Q3001*(1-$G3001))</f>
        <v>1.0979836230738524</v>
      </c>
      <c r="W3001" s="36">
        <f>Inputs!$B$13</f>
        <v>12660</v>
      </c>
      <c r="X3001" s="36">
        <f t="shared" si="463"/>
        <v>14607.172935071063</v>
      </c>
      <c r="Y3001" s="36">
        <f t="shared" si="464"/>
        <v>17105.309125371517</v>
      </c>
      <c r="Z3001" s="36">
        <f t="shared" si="465"/>
        <v>20326.581709786038</v>
      </c>
      <c r="AA3001" s="36">
        <f t="shared" si="466"/>
        <v>24497.480015930672</v>
      </c>
      <c r="AB3001" s="36">
        <f t="shared" si="467"/>
        <v>66525.33677531709</v>
      </c>
      <c r="AC3001" s="36">
        <f t="shared" si="468"/>
        <v>360543.58077500883</v>
      </c>
      <c r="AD3001" s="36">
        <f t="shared" si="469"/>
        <v>229315.54189268293</v>
      </c>
    </row>
    <row r="3002" spans="1:30" ht="14.25" customHeight="1" x14ac:dyDescent="0.25">
      <c r="A3002" s="16">
        <v>2986</v>
      </c>
      <c r="B3002" s="34">
        <v>0.35706828612240599</v>
      </c>
      <c r="C3002" s="34">
        <v>7.6470220777329401E-2</v>
      </c>
      <c r="D3002" s="34">
        <v>3.05083489857477E-2</v>
      </c>
      <c r="E3002" s="34">
        <v>3.2270441237975497E-2</v>
      </c>
      <c r="F3002" s="34">
        <v>5.3813183472515604E-3</v>
      </c>
      <c r="G3002" s="34">
        <v>0.19895929866349399</v>
      </c>
      <c r="H3002" s="35">
        <v>1.1062394799897901</v>
      </c>
      <c r="I3002" s="34">
        <v>9.8269441763644202E-2</v>
      </c>
      <c r="J3002" s="34">
        <v>2.9324959403897601E-2</v>
      </c>
      <c r="K3002" s="36">
        <f>Inputs!$B$12*(1+$B3002)^4</f>
        <v>203497.02103308466</v>
      </c>
      <c r="L3002" s="36">
        <f t="shared" si="460"/>
        <v>21404.063238637322</v>
      </c>
      <c r="M3002" s="36">
        <f t="shared" si="461"/>
        <v>261012.2334773133</v>
      </c>
      <c r="N3002" s="37">
        <f>M3002/Inputs!$B$6</f>
        <v>397.88450225200199</v>
      </c>
      <c r="O3002" s="38">
        <f>IF(N3002&gt;Inputs!$B$4,1,0)</f>
        <v>1</v>
      </c>
      <c r="P3002" s="34">
        <f t="shared" si="462"/>
        <v>6.8944482359746595E-2</v>
      </c>
      <c r="Q3002" s="36">
        <f>Inputs!$B$12*(1+$B3002)^0*$C3002+Inputs!$B$29*(1+$D3002)^0*Inputs!$B$19+Inputs!$B$30*(1+$E3002)^0*Inputs!$B$20+Inputs!$B$31*(1+$F3002)^0*Inputs!$B$21+Inputs!$B$22*(1+Inputs!$B$23)^0</f>
        <v>12610.257274066687</v>
      </c>
      <c r="R3002" s="36">
        <f>Inputs!$B$12*(1+$B3002)^1*$C3002+Inputs!$B$29*(1+$D3002)^1*Inputs!$B$19+Inputs!$B$30*(1+$E3002)^1*Inputs!$B$20+Inputs!$B$31*(1+$F3002)^1*Inputs!$B$21+Inputs!$B$22*(1+Inputs!$B$23)^1</f>
        <v>14385.498330863757</v>
      </c>
      <c r="S3002" s="36">
        <f>Inputs!$B$12*(1+$B3002)^2*$C3002+Inputs!$B$29*(1+$D3002)^2*Inputs!$B$19+Inputs!$B$30*(1+$E3002)^2*Inputs!$B$20+Inputs!$B$31*(1+$F3002)^2*Inputs!$B$21+Inputs!$B$22*(1+Inputs!$B$23)^2</f>
        <v>16749.471582455186</v>
      </c>
      <c r="T3002" s="36">
        <f>Inputs!$B$12*(1+$B3002)^3*$C3002+Inputs!$B$29*(1+$D3002)^3*Inputs!$B$19+Inputs!$B$30*(1+$E3002)^3*Inputs!$B$20+Inputs!$B$31*(1+$F3002)^3*Inputs!$B$21+Inputs!$B$22*(1+Inputs!$B$23)^3</f>
        <v>19911.173941455178</v>
      </c>
      <c r="U3002" s="36">
        <f>Inputs!$B$12*(1+$B3002)^4*$C3002+Inputs!$B$29*(1+$D3002)^4*Inputs!$B$19+Inputs!$B$30*(1+$E3002)^4*Inputs!$B$20+Inputs!$B$31*(1+$F3002)^4*Inputs!$B$21+Inputs!$B$22*(1+Inputs!$B$23)^4</f>
        <v>24154.190563378914</v>
      </c>
      <c r="V3002" s="35">
        <f>Inputs!$B$13/(Q3002*(1-$G3002))</f>
        <v>1.2533003910022993</v>
      </c>
      <c r="W3002" s="36">
        <f>Inputs!$B$13</f>
        <v>12660</v>
      </c>
      <c r="X3002" s="36">
        <f t="shared" si="463"/>
        <v>14018.584405143863</v>
      </c>
      <c r="Y3002" s="36">
        <f t="shared" si="464"/>
        <v>15828.983209445716</v>
      </c>
      <c r="Z3002" s="36">
        <f t="shared" si="465"/>
        <v>18230.537311003784</v>
      </c>
      <c r="AA3002" s="36">
        <f t="shared" si="466"/>
        <v>21404.063238637322</v>
      </c>
      <c r="AB3002" s="36">
        <f t="shared" si="467"/>
        <v>61023.875684749131</v>
      </c>
      <c r="AC3002" s="36">
        <f t="shared" si="468"/>
        <v>319557.64653114724</v>
      </c>
      <c r="AD3002" s="36">
        <f t="shared" si="469"/>
        <v>199988.35779256417</v>
      </c>
    </row>
    <row r="3003" spans="1:30" ht="14.25" customHeight="1" x14ac:dyDescent="0.25">
      <c r="A3003" s="16">
        <v>2987</v>
      </c>
      <c r="B3003" s="34">
        <v>0.29460437814754198</v>
      </c>
      <c r="C3003" s="34">
        <v>7.8534455359281802E-2</v>
      </c>
      <c r="D3003" s="34">
        <v>3.1682049132764803E-2</v>
      </c>
      <c r="E3003" s="34">
        <v>4.9687752131535402E-2</v>
      </c>
      <c r="F3003" s="34">
        <v>-3.9454082980924197E-3</v>
      </c>
      <c r="G3003" s="34">
        <v>0.18950441545624</v>
      </c>
      <c r="H3003" s="35">
        <v>1.1299873140963801</v>
      </c>
      <c r="I3003" s="34">
        <v>0.105109830538409</v>
      </c>
      <c r="J3003" s="34">
        <v>2.18502839603891E-2</v>
      </c>
      <c r="K3003" s="36">
        <f>Inputs!$B$12*(1+$B3003)^4</f>
        <v>168538.65973920061</v>
      </c>
      <c r="L3003" s="36">
        <f t="shared" si="460"/>
        <v>20033.633113862121</v>
      </c>
      <c r="M3003" s="36">
        <f t="shared" si="461"/>
        <v>207362.8360854318</v>
      </c>
      <c r="N3003" s="37">
        <f>M3003/Inputs!$B$6</f>
        <v>316.10188427657289</v>
      </c>
      <c r="O3003" s="38">
        <f>IF(N3003&gt;Inputs!$B$4,1,0)</f>
        <v>0</v>
      </c>
      <c r="P3003" s="34">
        <f t="shared" si="462"/>
        <v>8.32595465780199E-2</v>
      </c>
      <c r="Q3003" s="36">
        <f>Inputs!$B$12*(1+$B3003)^0*$C3003+Inputs!$B$29*(1+$D3003)^0*Inputs!$B$19+Inputs!$B$30*(1+$E3003)^0*Inputs!$B$20+Inputs!$B$31*(1+$F3003)^0*Inputs!$B$21+Inputs!$B$22*(1+Inputs!$B$23)^0</f>
        <v>12734.111348983828</v>
      </c>
      <c r="R3003" s="36">
        <f>Inputs!$B$12*(1+$B3003)^1*$C3003+Inputs!$B$29*(1+$D3003)^1*Inputs!$B$19+Inputs!$B$30*(1+$E3003)^1*Inputs!$B$20+Inputs!$B$31*(1+$F3003)^1*Inputs!$B$21+Inputs!$B$22*(1+Inputs!$B$23)^1</f>
        <v>14264.746521149416</v>
      </c>
      <c r="S3003" s="36">
        <f>Inputs!$B$12*(1+$B3003)^2*$C3003+Inputs!$B$29*(1+$D3003)^2*Inputs!$B$19+Inputs!$B$30*(1+$E3003)^2*Inputs!$B$20+Inputs!$B$31*(1+$F3003)^2*Inputs!$B$21+Inputs!$B$22*(1+Inputs!$B$23)^2</f>
        <v>16211.85928998809</v>
      </c>
      <c r="T3003" s="36">
        <f>Inputs!$B$12*(1+$B3003)^3*$C3003+Inputs!$B$29*(1+$D3003)^3*Inputs!$B$19+Inputs!$B$30*(1+$E3003)^3*Inputs!$B$20+Inputs!$B$31*(1+$F3003)^3*Inputs!$B$21+Inputs!$B$22*(1+Inputs!$B$23)^3</f>
        <v>18696.284046815032</v>
      </c>
      <c r="U3003" s="36">
        <f>Inputs!$B$12*(1+$B3003)^4*$C3003+Inputs!$B$29*(1+$D3003)^4*Inputs!$B$19+Inputs!$B$30*(1+$E3003)^4*Inputs!$B$20+Inputs!$B$31*(1+$F3003)^4*Inputs!$B$21+Inputs!$B$22*(1+Inputs!$B$23)^4</f>
        <v>21874.367035137675</v>
      </c>
      <c r="V3003" s="35">
        <f>Inputs!$B$13/(Q3003*(1-$G3003))</f>
        <v>1.2266323364992622</v>
      </c>
      <c r="W3003" s="36">
        <f>Inputs!$B$13</f>
        <v>12660</v>
      </c>
      <c r="X3003" s="36">
        <f t="shared" si="463"/>
        <v>13902.386320609743</v>
      </c>
      <c r="Y3003" s="36">
        <f t="shared" si="464"/>
        <v>15482.567350948388</v>
      </c>
      <c r="Z3003" s="36">
        <f t="shared" si="465"/>
        <v>17489.108354691314</v>
      </c>
      <c r="AA3003" s="36">
        <f t="shared" si="466"/>
        <v>20033.633113862121</v>
      </c>
      <c r="AB3003" s="36">
        <f t="shared" si="467"/>
        <v>58191.378431667195</v>
      </c>
      <c r="AC3003" s="36">
        <f t="shared" si="468"/>
        <v>245874.19133943017</v>
      </c>
      <c r="AD3003" s="36">
        <f t="shared" si="469"/>
        <v>149171.45765376461</v>
      </c>
    </row>
    <row r="3004" spans="1:30" ht="14.25" customHeight="1" x14ac:dyDescent="0.25">
      <c r="A3004" s="16">
        <v>2988</v>
      </c>
      <c r="B3004" s="34">
        <v>0.446068349934168</v>
      </c>
      <c r="C3004" s="34">
        <v>6.6884845131322798E-2</v>
      </c>
      <c r="D3004" s="34">
        <v>3.55421944884887E-2</v>
      </c>
      <c r="E3004" s="34">
        <v>5.5176763943952802E-2</v>
      </c>
      <c r="F3004" s="34">
        <v>3.1985109063937298E-2</v>
      </c>
      <c r="G3004" s="34">
        <v>0.174752620742187</v>
      </c>
      <c r="H3004" s="35">
        <v>1.1484244864806601</v>
      </c>
      <c r="I3004" s="34">
        <v>9.8028493343700507E-2</v>
      </c>
      <c r="J3004" s="34">
        <v>3.08815244584307E-2</v>
      </c>
      <c r="K3004" s="36">
        <f>Inputs!$B$12*(1+$B3004)^4</f>
        <v>262365.38352448744</v>
      </c>
      <c r="L3004" s="36">
        <f t="shared" si="460"/>
        <v>25573.209073228794</v>
      </c>
      <c r="M3004" s="36">
        <f t="shared" si="461"/>
        <v>312682.19899793109</v>
      </c>
      <c r="N3004" s="37">
        <f>M3004/Inputs!$B$6</f>
        <v>476.64969359440715</v>
      </c>
      <c r="O3004" s="38">
        <f>IF(N3004&gt;Inputs!$B$4,1,0)</f>
        <v>1</v>
      </c>
      <c r="P3004" s="34">
        <f t="shared" si="462"/>
        <v>6.7146968885269803E-2</v>
      </c>
      <c r="Q3004" s="36">
        <f>Inputs!$B$12*(1+$B3004)^0*$C3004+Inputs!$B$29*(1+$D3004)^0*Inputs!$B$19+Inputs!$B$30*(1+$E3004)^0*Inputs!$B$20+Inputs!$B$31*(1+$F3004)^0*Inputs!$B$21+Inputs!$B$22*(1+Inputs!$B$23)^0</f>
        <v>12035.134735306288</v>
      </c>
      <c r="R3004" s="36">
        <f>Inputs!$B$12*(1+$B3004)^1*$C3004+Inputs!$B$29*(1+$D3004)^1*Inputs!$B$19+Inputs!$B$30*(1+$E3004)^1*Inputs!$B$20+Inputs!$B$31*(1+$F3004)^1*Inputs!$B$21+Inputs!$B$22*(1+Inputs!$B$23)^1</f>
        <v>14156.351599517919</v>
      </c>
      <c r="S3004" s="36">
        <f>Inputs!$B$12*(1+$B3004)^2*$C3004+Inputs!$B$29*(1+$D3004)^2*Inputs!$B$19+Inputs!$B$30*(1+$E3004)^2*Inputs!$B$20+Inputs!$B$31*(1+$F3004)^2*Inputs!$B$21+Inputs!$B$22*(1+Inputs!$B$23)^2</f>
        <v>17090.43783059483</v>
      </c>
      <c r="T3004" s="36">
        <f>Inputs!$B$12*(1+$B3004)^3*$C3004+Inputs!$B$29*(1+$D3004)^3*Inputs!$B$19+Inputs!$B$30*(1+$E3004)^3*Inputs!$B$20+Inputs!$B$31*(1+$F3004)^3*Inputs!$B$21+Inputs!$B$22*(1+Inputs!$B$23)^3</f>
        <v>21194.240022369289</v>
      </c>
      <c r="U3004" s="36">
        <f>Inputs!$B$12*(1+$B3004)^4*$C3004+Inputs!$B$29*(1+$D3004)^4*Inputs!$B$19+Inputs!$B$30*(1+$E3004)^4*Inputs!$B$20+Inputs!$B$31*(1+$F3004)^4*Inputs!$B$21+Inputs!$B$22*(1+Inputs!$B$23)^4</f>
        <v>26983.521788873393</v>
      </c>
      <c r="V3004" s="35">
        <f>Inputs!$B$13/(Q3004*(1-$G3004))</f>
        <v>1.2746724379651753</v>
      </c>
      <c r="W3004" s="36">
        <f>Inputs!$B$13</f>
        <v>12660</v>
      </c>
      <c r="X3004" s="36">
        <f t="shared" si="463"/>
        <v>14522.627959637841</v>
      </c>
      <c r="Y3004" s="36">
        <f t="shared" si="464"/>
        <v>17087.484488317201</v>
      </c>
      <c r="Z3004" s="36">
        <f t="shared" si="465"/>
        <v>20638.542849680383</v>
      </c>
      <c r="AA3004" s="36">
        <f t="shared" si="466"/>
        <v>25573.209073228794</v>
      </c>
      <c r="AB3004" s="36">
        <f t="shared" si="467"/>
        <v>66702.354472424791</v>
      </c>
      <c r="AC3004" s="36">
        <f t="shared" si="468"/>
        <v>392615.61902740743</v>
      </c>
      <c r="AD3004" s="36">
        <f t="shared" si="469"/>
        <v>245979.84452550631</v>
      </c>
    </row>
    <row r="3005" spans="1:30" ht="14.25" customHeight="1" x14ac:dyDescent="0.25">
      <c r="A3005" s="16">
        <v>2989</v>
      </c>
      <c r="B3005" s="34">
        <v>0.27657298938312103</v>
      </c>
      <c r="C3005" s="34">
        <v>7.2849142440478298E-2</v>
      </c>
      <c r="D3005" s="34">
        <v>3.5081401708393502E-2</v>
      </c>
      <c r="E3005" s="34">
        <v>2.7276597357028001E-2</v>
      </c>
      <c r="F3005" s="34">
        <v>-1.04645586388326E-3</v>
      </c>
      <c r="G3005" s="34">
        <v>0.19403832942721</v>
      </c>
      <c r="H3005" s="35">
        <v>0.97539686742411202</v>
      </c>
      <c r="I3005" s="34">
        <v>9.6404066108522798E-2</v>
      </c>
      <c r="J3005" s="34">
        <v>2.56137647320894E-2</v>
      </c>
      <c r="K3005" s="36">
        <f>Inputs!$B$12*(1+$B3005)^4</f>
        <v>159343.31745345038</v>
      </c>
      <c r="L3005" s="36">
        <f t="shared" si="460"/>
        <v>15797.867875265458</v>
      </c>
      <c r="M3005" s="36">
        <f t="shared" si="461"/>
        <v>197710.89336321698</v>
      </c>
      <c r="N3005" s="37">
        <f>M3005/Inputs!$B$6</f>
        <v>301.38855695612347</v>
      </c>
      <c r="O3005" s="38">
        <f>IF(N3005&gt;Inputs!$B$4,1,0)</f>
        <v>0</v>
      </c>
      <c r="P3005" s="34">
        <f t="shared" si="462"/>
        <v>7.0790301376433398E-2</v>
      </c>
      <c r="Q3005" s="36">
        <f>Inputs!$B$12*(1+$B3005)^0*$C3005+Inputs!$B$29*(1+$D3005)^0*Inputs!$B$19+Inputs!$B$30*(1+$E3005)^0*Inputs!$B$20+Inputs!$B$31*(1+$F3005)^0*Inputs!$B$21+Inputs!$B$22*(1+Inputs!$B$23)^0</f>
        <v>12392.992573855619</v>
      </c>
      <c r="R3005" s="36">
        <f>Inputs!$B$12*(1+$B3005)^1*$C3005+Inputs!$B$29*(1+$D3005)^1*Inputs!$B$19+Inputs!$B$30*(1+$E3005)^1*Inputs!$B$20+Inputs!$B$31*(1+$F3005)^1*Inputs!$B$21+Inputs!$B$22*(1+Inputs!$B$23)^1</f>
        <v>13712.356005622894</v>
      </c>
      <c r="S3005" s="36">
        <f>Inputs!$B$12*(1+$B3005)^2*$C3005+Inputs!$B$29*(1+$D3005)^2*Inputs!$B$19+Inputs!$B$30*(1+$E3005)^2*Inputs!$B$20+Inputs!$B$31*(1+$F3005)^2*Inputs!$B$21+Inputs!$B$22*(1+Inputs!$B$23)^2</f>
        <v>15369.92724620314</v>
      </c>
      <c r="T3005" s="36">
        <f>Inputs!$B$12*(1+$B3005)^3*$C3005+Inputs!$B$29*(1+$D3005)^3*Inputs!$B$19+Inputs!$B$30*(1+$E3005)^3*Inputs!$B$20+Inputs!$B$31*(1+$F3005)^3*Inputs!$B$21+Inputs!$B$22*(1+Inputs!$B$23)^3</f>
        <v>17458.308439697903</v>
      </c>
      <c r="U3005" s="36">
        <f>Inputs!$B$12*(1+$B3005)^4*$C3005+Inputs!$B$29*(1+$D3005)^4*Inputs!$B$19+Inputs!$B$30*(1+$E3005)^4*Inputs!$B$20+Inputs!$B$31*(1+$F3005)^4*Inputs!$B$21+Inputs!$B$22*(1+Inputs!$B$23)^4</f>
        <v>20095.681200727231</v>
      </c>
      <c r="V3005" s="35">
        <f>Inputs!$B$13/(Q3005*(1-$G3005))</f>
        <v>1.2674858739154953</v>
      </c>
      <c r="W3005" s="36">
        <f>Inputs!$B$13</f>
        <v>12660</v>
      </c>
      <c r="X3005" s="36">
        <f t="shared" si="463"/>
        <v>13200.774008007107</v>
      </c>
      <c r="Y3005" s="36">
        <f t="shared" si="464"/>
        <v>13891.935992020692</v>
      </c>
      <c r="Z3005" s="36">
        <f t="shared" si="465"/>
        <v>14752.019662207533</v>
      </c>
      <c r="AA3005" s="36">
        <f t="shared" si="466"/>
        <v>15797.867875265458</v>
      </c>
      <c r="AB3005" s="36">
        <f t="shared" si="467"/>
        <v>53248.312472041725</v>
      </c>
      <c r="AC3005" s="36">
        <f t="shared" si="468"/>
        <v>228880.37529509756</v>
      </c>
      <c r="AD3005" s="36">
        <f t="shared" si="469"/>
        <v>144462.58089117525</v>
      </c>
    </row>
    <row r="3006" spans="1:30" ht="14.25" customHeight="1" x14ac:dyDescent="0.25">
      <c r="A3006" s="16">
        <v>2990</v>
      </c>
      <c r="B3006" s="34">
        <v>0.26151867092020498</v>
      </c>
      <c r="C3006" s="34">
        <v>6.2090651603228499E-2</v>
      </c>
      <c r="D3006" s="34">
        <v>1.9633256478891501E-2</v>
      </c>
      <c r="E3006" s="34">
        <v>6.3096637380084794E-2</v>
      </c>
      <c r="F3006" s="34">
        <v>2.14850253417475E-2</v>
      </c>
      <c r="G3006" s="34">
        <v>0.18819060933680501</v>
      </c>
      <c r="H3006" s="35">
        <v>1.1090716827053799</v>
      </c>
      <c r="I3006" s="34">
        <v>9.7111052490998398E-2</v>
      </c>
      <c r="J3006" s="34">
        <v>2.43534189625376E-2</v>
      </c>
      <c r="K3006" s="36">
        <f>Inputs!$B$12*(1+$B3006)^4</f>
        <v>151958.84391461723</v>
      </c>
      <c r="L3006" s="36">
        <f t="shared" si="460"/>
        <v>16685.382273522329</v>
      </c>
      <c r="M3006" s="36">
        <f t="shared" si="461"/>
        <v>202421.8293070058</v>
      </c>
      <c r="N3006" s="37">
        <f>M3006/Inputs!$B$6</f>
        <v>308.56986174848447</v>
      </c>
      <c r="O3006" s="38">
        <f>IF(N3006&gt;Inputs!$B$4,1,0)</f>
        <v>0</v>
      </c>
      <c r="P3006" s="34">
        <f t="shared" si="462"/>
        <v>7.2757633528460791E-2</v>
      </c>
      <c r="Q3006" s="36">
        <f>Inputs!$B$12*(1+$B3006)^0*$C3006+Inputs!$B$29*(1+$D3006)^0*Inputs!$B$19+Inputs!$B$30*(1+$E3006)^0*Inputs!$B$20+Inputs!$B$31*(1+$F3006)^0*Inputs!$B$21+Inputs!$B$22*(1+Inputs!$B$23)^0</f>
        <v>11747.48312362063</v>
      </c>
      <c r="R3006" s="36">
        <f>Inputs!$B$12*(1+$B3006)^1*$C3006+Inputs!$B$29*(1+$D3006)^1*Inputs!$B$19+Inputs!$B$30*(1+$E3006)^1*Inputs!$B$20+Inputs!$B$31*(1+$F3006)^1*Inputs!$B$21+Inputs!$B$22*(1+Inputs!$B$23)^1</f>
        <v>12972.873804194089</v>
      </c>
      <c r="S3006" s="36">
        <f>Inputs!$B$12*(1+$B3006)^2*$C3006+Inputs!$B$29*(1+$D3006)^2*Inputs!$B$19+Inputs!$B$30*(1+$E3006)^2*Inputs!$B$20+Inputs!$B$31*(1+$F3006)^2*Inputs!$B$21+Inputs!$B$22*(1+Inputs!$B$23)^2</f>
        <v>14464.333552637196</v>
      </c>
      <c r="T3006" s="36">
        <f>Inputs!$B$12*(1+$B3006)^3*$C3006+Inputs!$B$29*(1+$D3006)^3*Inputs!$B$19+Inputs!$B$30*(1+$E3006)^3*Inputs!$B$20+Inputs!$B$31*(1+$F3006)^3*Inputs!$B$21+Inputs!$B$22*(1+Inputs!$B$23)^3</f>
        <v>16289.132997438088</v>
      </c>
      <c r="U3006" s="36">
        <f>Inputs!$B$12*(1+$B3006)^4*$C3006+Inputs!$B$29*(1+$D3006)^4*Inputs!$B$19+Inputs!$B$30*(1+$E3006)^4*Inputs!$B$20+Inputs!$B$31*(1+$F3006)^4*Inputs!$B$21+Inputs!$B$22*(1+Inputs!$B$23)^4</f>
        <v>18532.007765084767</v>
      </c>
      <c r="V3006" s="35">
        <f>Inputs!$B$13/(Q3006*(1-$G3006))</f>
        <v>1.3275008417951519</v>
      </c>
      <c r="W3006" s="36">
        <f>Inputs!$B$13</f>
        <v>12660</v>
      </c>
      <c r="X3006" s="36">
        <f t="shared" si="463"/>
        <v>13405.479433608054</v>
      </c>
      <c r="Y3006" s="36">
        <f t="shared" si="464"/>
        <v>14305.460613811143</v>
      </c>
      <c r="Z3006" s="36">
        <f t="shared" si="465"/>
        <v>15388.108036529462</v>
      </c>
      <c r="AA3006" s="36">
        <f t="shared" si="466"/>
        <v>16685.382273522329</v>
      </c>
      <c r="AB3006" s="36">
        <f t="shared" si="467"/>
        <v>54628.624658341017</v>
      </c>
      <c r="AC3006" s="36">
        <f t="shared" si="468"/>
        <v>234913.19810303758</v>
      </c>
      <c r="AD3006" s="36">
        <f t="shared" si="469"/>
        <v>147793.20464866477</v>
      </c>
    </row>
    <row r="3007" spans="1:30" ht="14.25" customHeight="1" x14ac:dyDescent="0.25">
      <c r="A3007" s="16">
        <v>2991</v>
      </c>
      <c r="B3007" s="34">
        <v>0.24278057081020199</v>
      </c>
      <c r="C3007" s="34">
        <v>0.106967748829416</v>
      </c>
      <c r="D3007" s="34">
        <v>3.2584535195834E-2</v>
      </c>
      <c r="E3007" s="34">
        <v>4.1217433557263698E-2</v>
      </c>
      <c r="F3007" s="34">
        <v>-1.0936981454216101E-2</v>
      </c>
      <c r="G3007" s="34">
        <v>0.165803247712179</v>
      </c>
      <c r="H3007" s="35">
        <v>1.07914630699584</v>
      </c>
      <c r="I3007" s="34">
        <v>9.5929991784188401E-2</v>
      </c>
      <c r="J3007" s="34">
        <v>2.1496562161594401E-2</v>
      </c>
      <c r="K3007" s="36">
        <f>Inputs!$B$12*(1+$B3007)^4</f>
        <v>143129.4724357136</v>
      </c>
      <c r="L3007" s="36">
        <f t="shared" si="460"/>
        <v>21372.13567636579</v>
      </c>
      <c r="M3007" s="36">
        <f t="shared" si="461"/>
        <v>247450.0779864637</v>
      </c>
      <c r="N3007" s="37">
        <f>M3007/Inputs!$B$6</f>
        <v>377.21048473546296</v>
      </c>
      <c r="O3007" s="38">
        <f>IF(N3007&gt;Inputs!$B$4,1,0)</f>
        <v>0</v>
      </c>
      <c r="P3007" s="34">
        <f t="shared" si="462"/>
        <v>7.4433429622594E-2</v>
      </c>
      <c r="Q3007" s="36">
        <f>Inputs!$B$12*(1+$B3007)^0*$C3007+Inputs!$B$29*(1+$D3007)^0*Inputs!$B$19+Inputs!$B$30*(1+$E3007)^0*Inputs!$B$20+Inputs!$B$31*(1+$F3007)^0*Inputs!$B$21+Inputs!$B$22*(1+Inputs!$B$23)^0</f>
        <v>14440.108957191882</v>
      </c>
      <c r="R3007" s="36">
        <f>Inputs!$B$12*(1+$B3007)^1*$C3007+Inputs!$B$29*(1+$D3007)^1*Inputs!$B$19+Inputs!$B$30*(1+$E3007)^1*Inputs!$B$20+Inputs!$B$31*(1+$F3007)^1*Inputs!$B$21+Inputs!$B$22*(1+Inputs!$B$23)^1</f>
        <v>16090.891520399156</v>
      </c>
      <c r="S3007" s="36">
        <f>Inputs!$B$12*(1+$B3007)^2*$C3007+Inputs!$B$29*(1+$D3007)^2*Inputs!$B$19+Inputs!$B$30*(1+$E3007)^2*Inputs!$B$20+Inputs!$B$31*(1+$F3007)^2*Inputs!$B$21+Inputs!$B$22*(1+Inputs!$B$23)^2</f>
        <v>18126.2073231022</v>
      </c>
      <c r="T3007" s="36">
        <f>Inputs!$B$12*(1+$B3007)^3*$C3007+Inputs!$B$29*(1+$D3007)^3*Inputs!$B$19+Inputs!$B$30*(1+$E3007)^3*Inputs!$B$20+Inputs!$B$31*(1+$F3007)^3*Inputs!$B$21+Inputs!$B$22*(1+Inputs!$B$23)^3</f>
        <v>20638.12123356032</v>
      </c>
      <c r="U3007" s="36">
        <f>Inputs!$B$12*(1+$B3007)^4*$C3007+Inputs!$B$29*(1+$D3007)^4*Inputs!$B$19+Inputs!$B$30*(1+$E3007)^4*Inputs!$B$20+Inputs!$B$31*(1+$F3007)^4*Inputs!$B$21+Inputs!$B$22*(1+Inputs!$B$23)^4</f>
        <v>23741.004972846578</v>
      </c>
      <c r="V3007" s="35">
        <f>Inputs!$B$13/(Q3007*(1-$G3007))</f>
        <v>1.0509806999344506</v>
      </c>
      <c r="W3007" s="36">
        <f>Inputs!$B$13</f>
        <v>12660</v>
      </c>
      <c r="X3007" s="36">
        <f t="shared" si="463"/>
        <v>14201.798346142235</v>
      </c>
      <c r="Y3007" s="36">
        <f t="shared" si="464"/>
        <v>16104.637018116511</v>
      </c>
      <c r="Z3007" s="36">
        <f t="shared" si="465"/>
        <v>18457.630048279425</v>
      </c>
      <c r="AA3007" s="36">
        <f t="shared" si="466"/>
        <v>21372.13567636579</v>
      </c>
      <c r="AB3007" s="36">
        <f t="shared" si="467"/>
        <v>61924.949672849478</v>
      </c>
      <c r="AC3007" s="36">
        <f t="shared" si="468"/>
        <v>293303.20032481645</v>
      </c>
      <c r="AD3007" s="36">
        <f t="shared" si="469"/>
        <v>185525.12831361423</v>
      </c>
    </row>
    <row r="3008" spans="1:30" ht="14.25" customHeight="1" x14ac:dyDescent="0.25">
      <c r="A3008" s="16">
        <v>2992</v>
      </c>
      <c r="B3008" s="34">
        <v>0.29399620537642601</v>
      </c>
      <c r="C3008" s="34">
        <v>9.0740029085334906E-2</v>
      </c>
      <c r="D3008" s="34">
        <v>2.5265145818680699E-2</v>
      </c>
      <c r="E3008" s="34">
        <v>5.60420450076776E-2</v>
      </c>
      <c r="F3008" s="34">
        <v>2.24155360552234E-3</v>
      </c>
      <c r="G3008" s="34">
        <v>0.183837844008545</v>
      </c>
      <c r="H3008" s="35">
        <v>1.0291617816910399</v>
      </c>
      <c r="I3008" s="34">
        <v>9.7195859736415605E-2</v>
      </c>
      <c r="J3008" s="34">
        <v>2.24305194247864E-2</v>
      </c>
      <c r="K3008" s="36">
        <f>Inputs!$B$12*(1+$B3008)^4</f>
        <v>168222.18184144254</v>
      </c>
      <c r="L3008" s="36">
        <f t="shared" si="460"/>
        <v>20156.183750849814</v>
      </c>
      <c r="M3008" s="36">
        <f t="shared" si="461"/>
        <v>233057.61602941348</v>
      </c>
      <c r="N3008" s="37">
        <f>M3008/Inputs!$B$6</f>
        <v>355.27075614239857</v>
      </c>
      <c r="O3008" s="38">
        <f>IF(N3008&gt;Inputs!$B$4,1,0)</f>
        <v>0</v>
      </c>
      <c r="P3008" s="34">
        <f t="shared" si="462"/>
        <v>7.4765340311629208E-2</v>
      </c>
      <c r="Q3008" s="36">
        <f>Inputs!$B$12*(1+$B3008)^0*$C3008+Inputs!$B$29*(1+$D3008)^0*Inputs!$B$19+Inputs!$B$30*(1+$E3008)^0*Inputs!$B$20+Inputs!$B$31*(1+$F3008)^0*Inputs!$B$21+Inputs!$B$22*(1+Inputs!$B$23)^0</f>
        <v>13466.445772547017</v>
      </c>
      <c r="R3008" s="36">
        <f>Inputs!$B$12*(1+$B3008)^1*$C3008+Inputs!$B$29*(1+$D3008)^1*Inputs!$B$19+Inputs!$B$30*(1+$E3008)^1*Inputs!$B$20+Inputs!$B$31*(1+$F3008)^1*Inputs!$B$21+Inputs!$B$22*(1+Inputs!$B$23)^1</f>
        <v>15232.223090417647</v>
      </c>
      <c r="S3008" s="36">
        <f>Inputs!$B$12*(1+$B3008)^2*$C3008+Inputs!$B$29*(1+$D3008)^2*Inputs!$B$19+Inputs!$B$30*(1+$E3008)^2*Inputs!$B$20+Inputs!$B$31*(1+$F3008)^2*Inputs!$B$21+Inputs!$B$22*(1+Inputs!$B$23)^2</f>
        <v>17476.523127347344</v>
      </c>
      <c r="T3008" s="36">
        <f>Inputs!$B$12*(1+$B3008)^3*$C3008+Inputs!$B$29*(1+$D3008)^3*Inputs!$B$19+Inputs!$B$30*(1+$E3008)^3*Inputs!$B$20+Inputs!$B$31*(1+$F3008)^3*Inputs!$B$21+Inputs!$B$22*(1+Inputs!$B$23)^3</f>
        <v>20338.127661777784</v>
      </c>
      <c r="U3008" s="36">
        <f>Inputs!$B$12*(1+$B3008)^4*$C3008+Inputs!$B$29*(1+$D3008)^4*Inputs!$B$19+Inputs!$B$30*(1+$E3008)^4*Inputs!$B$20+Inputs!$B$31*(1+$F3008)^4*Inputs!$B$21+Inputs!$B$22*(1+Inputs!$B$23)^4</f>
        <v>23996.5167321435</v>
      </c>
      <c r="V3008" s="35">
        <f>Inputs!$B$13/(Q3008*(1-$G3008))</f>
        <v>1.151872117230105</v>
      </c>
      <c r="W3008" s="36">
        <f>Inputs!$B$13</f>
        <v>12660</v>
      </c>
      <c r="X3008" s="36">
        <f t="shared" si="463"/>
        <v>13938.650118171723</v>
      </c>
      <c r="Y3008" s="36">
        <f t="shared" si="464"/>
        <v>15554.781306411742</v>
      </c>
      <c r="Z3008" s="36">
        <f t="shared" si="465"/>
        <v>17592.496323982064</v>
      </c>
      <c r="AA3008" s="36">
        <f t="shared" si="466"/>
        <v>20156.183750849814</v>
      </c>
      <c r="AB3008" s="36">
        <f t="shared" si="467"/>
        <v>59708.752632317017</v>
      </c>
      <c r="AC3008" s="36">
        <f t="shared" si="468"/>
        <v>275639.71936869982</v>
      </c>
      <c r="AD3008" s="36">
        <f t="shared" si="469"/>
        <v>173348.86339709646</v>
      </c>
    </row>
    <row r="3009" spans="1:30" ht="14.25" customHeight="1" x14ac:dyDescent="0.25">
      <c r="A3009" s="16">
        <v>2993</v>
      </c>
      <c r="B3009" s="34">
        <v>0.124357457158257</v>
      </c>
      <c r="C3009" s="34">
        <v>0.107751057418563</v>
      </c>
      <c r="D3009" s="34">
        <v>3.4439376972483303E-2</v>
      </c>
      <c r="E3009" s="34">
        <v>2.0413403763329299E-2</v>
      </c>
      <c r="F3009" s="34">
        <v>3.3736208825874002E-3</v>
      </c>
      <c r="G3009" s="34">
        <v>0.211967148975297</v>
      </c>
      <c r="H3009" s="35">
        <v>1.1410636172158399</v>
      </c>
      <c r="I3009" s="34">
        <v>9.7304194638754296E-2</v>
      </c>
      <c r="J3009" s="34">
        <v>2.5880291374348101E-2</v>
      </c>
      <c r="K3009" s="36">
        <f>Inputs!$B$12*(1+$B3009)^4</f>
        <v>95889.017539113906</v>
      </c>
      <c r="L3009" s="36">
        <f t="shared" si="460"/>
        <v>16919.731347635363</v>
      </c>
      <c r="M3009" s="36">
        <f t="shared" si="461"/>
        <v>208021.04770840186</v>
      </c>
      <c r="N3009" s="37">
        <f>M3009/Inputs!$B$6</f>
        <v>317.10525565305164</v>
      </c>
      <c r="O3009" s="38">
        <f>IF(N3009&gt;Inputs!$B$4,1,0)</f>
        <v>0</v>
      </c>
      <c r="P3009" s="34">
        <f t="shared" si="462"/>
        <v>7.1423903264406202E-2</v>
      </c>
      <c r="Q3009" s="36">
        <f>Inputs!$B$12*(1+$B3009)^0*$C3009+Inputs!$B$29*(1+$D3009)^0*Inputs!$B$19+Inputs!$B$30*(1+$E3009)^0*Inputs!$B$20+Inputs!$B$31*(1+$F3009)^0*Inputs!$B$21+Inputs!$B$22*(1+Inputs!$B$23)^0</f>
        <v>14487.107472540702</v>
      </c>
      <c r="R3009" s="36">
        <f>Inputs!$B$12*(1+$B3009)^1*$C3009+Inputs!$B$29*(1+$D3009)^1*Inputs!$B$19+Inputs!$B$30*(1+$E3009)^1*Inputs!$B$20+Inputs!$B$31*(1+$F3009)^1*Inputs!$B$21+Inputs!$B$22*(1+Inputs!$B$23)^1</f>
        <v>15402.164240492457</v>
      </c>
      <c r="S3009" s="36">
        <f>Inputs!$B$12*(1+$B3009)^2*$C3009+Inputs!$B$29*(1+$D3009)^2*Inputs!$B$19+Inputs!$B$30*(1+$E3009)^2*Inputs!$B$20+Inputs!$B$31*(1+$F3009)^2*Inputs!$B$21+Inputs!$B$22*(1+Inputs!$B$23)^2</f>
        <v>16420.141825955187</v>
      </c>
      <c r="T3009" s="36">
        <f>Inputs!$B$12*(1+$B3009)^3*$C3009+Inputs!$B$29*(1+$D3009)^3*Inputs!$B$19+Inputs!$B$30*(1+$E3009)^3*Inputs!$B$20+Inputs!$B$31*(1+$F3009)^3*Inputs!$B$21+Inputs!$B$22*(1+Inputs!$B$23)^3</f>
        <v>17553.56775805998</v>
      </c>
      <c r="U3009" s="36">
        <f>Inputs!$B$12*(1+$B3009)^4*$C3009+Inputs!$B$29*(1+$D3009)^4*Inputs!$B$19+Inputs!$B$30*(1+$E3009)^4*Inputs!$B$20+Inputs!$B$31*(1+$F3009)^4*Inputs!$B$21+Inputs!$B$22*(1+Inputs!$B$23)^4</f>
        <v>18816.518960331596</v>
      </c>
      <c r="V3009" s="35">
        <f>Inputs!$B$13/(Q3009*(1-$G3009))</f>
        <v>1.1089391121828047</v>
      </c>
      <c r="W3009" s="36">
        <f>Inputs!$B$13</f>
        <v>12660</v>
      </c>
      <c r="X3009" s="36">
        <f t="shared" si="463"/>
        <v>13557.127303712494</v>
      </c>
      <c r="Y3009" s="36">
        <f t="shared" si="464"/>
        <v>14557.080233183224</v>
      </c>
      <c r="Z3009" s="36">
        <f t="shared" si="465"/>
        <v>15672.998296692171</v>
      </c>
      <c r="AA3009" s="36">
        <f t="shared" si="466"/>
        <v>16919.731347635363</v>
      </c>
      <c r="AB3009" s="36">
        <f t="shared" si="467"/>
        <v>55260.441811969336</v>
      </c>
      <c r="AC3009" s="36">
        <f t="shared" si="468"/>
        <v>243022.54751649723</v>
      </c>
      <c r="AD3009" s="36">
        <f t="shared" si="469"/>
        <v>152760.60589643253</v>
      </c>
    </row>
    <row r="3010" spans="1:30" ht="14.25" customHeight="1" x14ac:dyDescent="0.25">
      <c r="A3010" s="16">
        <v>2994</v>
      </c>
      <c r="B3010" s="34">
        <v>0.298069943889189</v>
      </c>
      <c r="C3010" s="34">
        <v>7.2114508148781398E-2</v>
      </c>
      <c r="D3010" s="34">
        <v>3.1471106654520499E-2</v>
      </c>
      <c r="E3010" s="34">
        <v>3.7517639665146103E-2</v>
      </c>
      <c r="F3010" s="34">
        <v>4.9838661402097596E-3</v>
      </c>
      <c r="G3010" s="34">
        <v>0.172545608382558</v>
      </c>
      <c r="H3010" s="35">
        <v>1.12066063836528</v>
      </c>
      <c r="I3010" s="34">
        <v>9.6200476239227201E-2</v>
      </c>
      <c r="J3010" s="34">
        <v>2.0508617206622101E-2</v>
      </c>
      <c r="K3010" s="36">
        <f>Inputs!$B$12*(1+$B3010)^4</f>
        <v>170350.58413247665</v>
      </c>
      <c r="L3010" s="36">
        <f t="shared" si="460"/>
        <v>19419.897681133414</v>
      </c>
      <c r="M3010" s="36">
        <f t="shared" si="461"/>
        <v>224124.3122128238</v>
      </c>
      <c r="N3010" s="37">
        <f>M3010/Inputs!$B$6</f>
        <v>341.65291495857286</v>
      </c>
      <c r="O3010" s="38">
        <f>IF(N3010&gt;Inputs!$B$4,1,0)</f>
        <v>0</v>
      </c>
      <c r="P3010" s="34">
        <f t="shared" si="462"/>
        <v>7.5691859032605099E-2</v>
      </c>
      <c r="Q3010" s="36">
        <f>Inputs!$B$12*(1+$B3010)^0*$C3010+Inputs!$B$29*(1+$D3010)^0*Inputs!$B$19+Inputs!$B$30*(1+$E3010)^0*Inputs!$B$20+Inputs!$B$31*(1+$F3010)^0*Inputs!$B$21+Inputs!$B$22*(1+Inputs!$B$23)^0</f>
        <v>12348.914516353805</v>
      </c>
      <c r="R3010" s="36">
        <f>Inputs!$B$12*(1+$B3010)^1*$C3010+Inputs!$B$29*(1+$D3010)^1*Inputs!$B$19+Inputs!$B$30*(1+$E3010)^1*Inputs!$B$20+Inputs!$B$31*(1+$F3010)^1*Inputs!$B$21+Inputs!$B$22*(1+Inputs!$B$23)^1</f>
        <v>13790.114560046757</v>
      </c>
      <c r="S3010" s="36">
        <f>Inputs!$B$12*(1+$B3010)^2*$C3010+Inputs!$B$29*(1+$D3010)^2*Inputs!$B$19+Inputs!$B$30*(1+$E3010)^2*Inputs!$B$20+Inputs!$B$31*(1+$F3010)^2*Inputs!$B$21+Inputs!$B$22*(1+Inputs!$B$23)^2</f>
        <v>15620.581190925772</v>
      </c>
      <c r="T3010" s="36">
        <f>Inputs!$B$12*(1+$B3010)^3*$C3010+Inputs!$B$29*(1+$D3010)^3*Inputs!$B$19+Inputs!$B$30*(1+$E3010)^3*Inputs!$B$20+Inputs!$B$31*(1+$F3010)^3*Inputs!$B$21+Inputs!$B$22*(1+Inputs!$B$23)^3</f>
        <v>17955.073438637519</v>
      </c>
      <c r="U3010" s="36">
        <f>Inputs!$B$12*(1+$B3010)^4*$C3010+Inputs!$B$29*(1+$D3010)^4*Inputs!$B$19+Inputs!$B$30*(1+$E3010)^4*Inputs!$B$20+Inputs!$B$31*(1+$F3010)^4*Inputs!$B$21+Inputs!$B$22*(1+Inputs!$B$23)^4</f>
        <v>20942.511080532851</v>
      </c>
      <c r="V3010" s="35">
        <f>Inputs!$B$13/(Q3010*(1-$G3010))</f>
        <v>1.2389701867855891</v>
      </c>
      <c r="W3010" s="36">
        <f>Inputs!$B$13</f>
        <v>12660</v>
      </c>
      <c r="X3010" s="36">
        <f t="shared" si="463"/>
        <v>13800.007357746268</v>
      </c>
      <c r="Y3010" s="36">
        <f t="shared" si="464"/>
        <v>15249.489985882323</v>
      </c>
      <c r="Z3010" s="36">
        <f t="shared" si="465"/>
        <v>17089.091369359383</v>
      </c>
      <c r="AA3010" s="36">
        <f t="shared" si="466"/>
        <v>19419.897681133414</v>
      </c>
      <c r="AB3010" s="36">
        <f t="shared" si="467"/>
        <v>58713.265554559795</v>
      </c>
      <c r="AC3010" s="36">
        <f t="shared" si="468"/>
        <v>261827.00731832534</v>
      </c>
      <c r="AD3010" s="36">
        <f t="shared" si="469"/>
        <v>165411.04665826401</v>
      </c>
    </row>
    <row r="3011" spans="1:30" ht="14.25" customHeight="1" x14ac:dyDescent="0.25">
      <c r="A3011" s="16">
        <v>2995</v>
      </c>
      <c r="B3011" s="34">
        <v>0.33051778179084901</v>
      </c>
      <c r="C3011" s="34">
        <v>6.90587128301383E-2</v>
      </c>
      <c r="D3011" s="34">
        <v>1.7983989565235201E-2</v>
      </c>
      <c r="E3011" s="34">
        <v>1.55713544281784E-2</v>
      </c>
      <c r="F3011" s="34">
        <v>2.8997983846574E-2</v>
      </c>
      <c r="G3011" s="34">
        <v>0.18161063040661701</v>
      </c>
      <c r="H3011" s="35">
        <v>1.09923367834568</v>
      </c>
      <c r="I3011" s="34">
        <v>0.10109154910474701</v>
      </c>
      <c r="J3011" s="34">
        <v>1.5813674645910901E-2</v>
      </c>
      <c r="K3011" s="36">
        <f>Inputs!$B$12*(1+$B3011)^4</f>
        <v>188032.95999396095</v>
      </c>
      <c r="L3011" s="36">
        <f t="shared" si="460"/>
        <v>19493.628768115632</v>
      </c>
      <c r="M3011" s="36">
        <f t="shared" si="461"/>
        <v>201382.97178899951</v>
      </c>
      <c r="N3011" s="37">
        <f>M3011/Inputs!$B$6</f>
        <v>306.98623748323098</v>
      </c>
      <c r="O3011" s="38">
        <f>IF(N3011&gt;Inputs!$B$4,1,0)</f>
        <v>0</v>
      </c>
      <c r="P3011" s="34">
        <f t="shared" si="462"/>
        <v>8.5277874458836112E-2</v>
      </c>
      <c r="Q3011" s="36">
        <f>Inputs!$B$12*(1+$B3011)^0*$C3011+Inputs!$B$29*(1+$D3011)^0*Inputs!$B$19+Inputs!$B$30*(1+$E3011)^0*Inputs!$B$20+Inputs!$B$31*(1+$F3011)^0*Inputs!$B$21+Inputs!$B$22*(1+Inputs!$B$23)^0</f>
        <v>12165.56679723522</v>
      </c>
      <c r="R3011" s="36">
        <f>Inputs!$B$12*(1+$B3011)^1*$C3011+Inputs!$B$29*(1+$D3011)^1*Inputs!$B$19+Inputs!$B$30*(1+$E3011)^1*Inputs!$B$20+Inputs!$B$31*(1+$F3011)^1*Inputs!$B$21+Inputs!$B$22*(1+Inputs!$B$23)^1</f>
        <v>13695.355106744835</v>
      </c>
      <c r="S3011" s="36">
        <f>Inputs!$B$12*(1+$B3011)^2*$C3011+Inputs!$B$29*(1+$D3011)^2*Inputs!$B$19+Inputs!$B$30*(1+$E3011)^2*Inputs!$B$20+Inputs!$B$31*(1+$F3011)^2*Inputs!$B$21+Inputs!$B$22*(1+Inputs!$B$23)^2</f>
        <v>15681.19056882901</v>
      </c>
      <c r="T3011" s="36">
        <f>Inputs!$B$12*(1+$B3011)^3*$C3011+Inputs!$B$29*(1+$D3011)^3*Inputs!$B$19+Inputs!$B$30*(1+$E3011)^3*Inputs!$B$20+Inputs!$B$31*(1+$F3011)^3*Inputs!$B$21+Inputs!$B$22*(1+Inputs!$B$23)^3</f>
        <v>18272.757584898973</v>
      </c>
      <c r="U3011" s="36">
        <f>Inputs!$B$12*(1+$B3011)^4*$C3011+Inputs!$B$29*(1+$D3011)^4*Inputs!$B$19+Inputs!$B$30*(1+$E3011)^4*Inputs!$B$20+Inputs!$B$31*(1+$F3011)^4*Inputs!$B$21+Inputs!$B$22*(1+Inputs!$B$23)^4</f>
        <v>21669.190413099401</v>
      </c>
      <c r="V3011" s="35">
        <f>Inputs!$B$13/(Q3011*(1-$G3011))</f>
        <v>1.2715732365848806</v>
      </c>
      <c r="W3011" s="36">
        <f>Inputs!$B$13</f>
        <v>12660</v>
      </c>
      <c r="X3011" s="36">
        <f t="shared" si="463"/>
        <v>13769.060821923335</v>
      </c>
      <c r="Y3011" s="36">
        <f t="shared" si="464"/>
        <v>15212.661500578555</v>
      </c>
      <c r="Z3011" s="36">
        <f t="shared" si="465"/>
        <v>17082.495238156567</v>
      </c>
      <c r="AA3011" s="36">
        <f t="shared" si="466"/>
        <v>19493.628768115632</v>
      </c>
      <c r="AB3011" s="36">
        <f t="shared" si="467"/>
        <v>57915.57045809488</v>
      </c>
      <c r="AC3011" s="36">
        <f t="shared" si="468"/>
        <v>232204.36481072495</v>
      </c>
      <c r="AD3011" s="36">
        <f t="shared" si="469"/>
        <v>143467.40133090463</v>
      </c>
    </row>
    <row r="3012" spans="1:30" ht="14.25" customHeight="1" x14ac:dyDescent="0.25">
      <c r="A3012" s="16">
        <v>2996</v>
      </c>
      <c r="B3012" s="34">
        <v>0.138931056806612</v>
      </c>
      <c r="C3012" s="34">
        <v>0.10936824517989201</v>
      </c>
      <c r="D3012" s="34">
        <v>3.8148708312098899E-2</v>
      </c>
      <c r="E3012" s="34">
        <v>5.1924338797097201E-2</v>
      </c>
      <c r="F3012" s="34">
        <v>-8.1275451397947905E-4</v>
      </c>
      <c r="G3012" s="34">
        <v>0.175734790955721</v>
      </c>
      <c r="H3012" s="35">
        <v>0.95086054057033398</v>
      </c>
      <c r="I3012" s="34">
        <v>9.4883639462279706E-2</v>
      </c>
      <c r="J3012" s="34">
        <v>2.2200358222099401E-2</v>
      </c>
      <c r="K3012" s="36">
        <f>Inputs!$B$12*(1+$B3012)^4</f>
        <v>100958.05912678716</v>
      </c>
      <c r="L3012" s="36">
        <f t="shared" si="460"/>
        <v>15562.88862284981</v>
      </c>
      <c r="M3012" s="36">
        <f t="shared" si="461"/>
        <v>192528.57593573292</v>
      </c>
      <c r="N3012" s="37">
        <f>M3012/Inputs!$B$6</f>
        <v>293.48868282886116</v>
      </c>
      <c r="O3012" s="38">
        <f>IF(N3012&gt;Inputs!$B$4,1,0)</f>
        <v>0</v>
      </c>
      <c r="P3012" s="34">
        <f t="shared" si="462"/>
        <v>7.2683281240180309E-2</v>
      </c>
      <c r="Q3012" s="36">
        <f>Inputs!$B$12*(1+$B3012)^0*$C3012+Inputs!$B$29*(1+$D3012)^0*Inputs!$B$19+Inputs!$B$30*(1+$E3012)^0*Inputs!$B$20+Inputs!$B$31*(1+$F3012)^0*Inputs!$B$21+Inputs!$B$22*(1+Inputs!$B$23)^0</f>
        <v>14584.138738220441</v>
      </c>
      <c r="R3012" s="36">
        <f>Inputs!$B$12*(1+$B3012)^1*$C3012+Inputs!$B$29*(1+$D3012)^1*Inputs!$B$19+Inputs!$B$30*(1+$E3012)^1*Inputs!$B$20+Inputs!$B$31*(1+$F3012)^1*Inputs!$B$21+Inputs!$B$22*(1+Inputs!$B$23)^1</f>
        <v>15679.341243428426</v>
      </c>
      <c r="S3012" s="36">
        <f>Inputs!$B$12*(1+$B3012)^2*$C3012+Inputs!$B$29*(1+$D3012)^2*Inputs!$B$19+Inputs!$B$30*(1+$E3012)^2*Inputs!$B$20+Inputs!$B$31*(1+$F3012)^2*Inputs!$B$21+Inputs!$B$22*(1+Inputs!$B$23)^2</f>
        <v>16910.706204017282</v>
      </c>
      <c r="T3012" s="36">
        <f>Inputs!$B$12*(1+$B3012)^3*$C3012+Inputs!$B$29*(1+$D3012)^3*Inputs!$B$19+Inputs!$B$30*(1+$E3012)^3*Inputs!$B$20+Inputs!$B$31*(1+$F3012)^3*Inputs!$B$21+Inputs!$B$22*(1+Inputs!$B$23)^3</f>
        <v>18296.303170770108</v>
      </c>
      <c r="U3012" s="36">
        <f>Inputs!$B$12*(1+$B3012)^4*$C3012+Inputs!$B$29*(1+$D3012)^4*Inputs!$B$19+Inputs!$B$30*(1+$E3012)^4*Inputs!$B$20+Inputs!$B$31*(1+$F3012)^4*Inputs!$B$21+Inputs!$B$22*(1+Inputs!$B$23)^4</f>
        <v>19856.669846463654</v>
      </c>
      <c r="V3012" s="35">
        <f>Inputs!$B$13/(Q3012*(1-$G3012))</f>
        <v>1.0531396143212965</v>
      </c>
      <c r="W3012" s="36">
        <f>Inputs!$B$13</f>
        <v>12660</v>
      </c>
      <c r="X3012" s="36">
        <f t="shared" si="463"/>
        <v>13280.246397295779</v>
      </c>
      <c r="Y3012" s="36">
        <f t="shared" si="464"/>
        <v>13966.785677419373</v>
      </c>
      <c r="Z3012" s="36">
        <f t="shared" si="465"/>
        <v>14725.551502805838</v>
      </c>
      <c r="AA3012" s="36">
        <f t="shared" si="466"/>
        <v>15562.88862284981</v>
      </c>
      <c r="AB3012" s="36">
        <f t="shared" si="467"/>
        <v>53420.647962688621</v>
      </c>
      <c r="AC3012" s="36">
        <f t="shared" si="468"/>
        <v>218872.75937197695</v>
      </c>
      <c r="AD3012" s="36">
        <f t="shared" si="469"/>
        <v>139107.92797304431</v>
      </c>
    </row>
    <row r="3013" spans="1:30" ht="14.25" customHeight="1" x14ac:dyDescent="0.25">
      <c r="A3013" s="16">
        <v>2997</v>
      </c>
      <c r="B3013" s="34">
        <v>0.33681102662784601</v>
      </c>
      <c r="C3013" s="34">
        <v>7.1171189953417702E-2</v>
      </c>
      <c r="D3013" s="34">
        <v>2.8681426140676501E-2</v>
      </c>
      <c r="E3013" s="34">
        <v>2.2916928330121301E-2</v>
      </c>
      <c r="F3013" s="34">
        <v>-9.0440300524544505E-4</v>
      </c>
      <c r="G3013" s="34">
        <v>0.186961426762973</v>
      </c>
      <c r="H3013" s="35">
        <v>0.98924857038078495</v>
      </c>
      <c r="I3013" s="34">
        <v>9.0209303012662903E-2</v>
      </c>
      <c r="J3013" s="34">
        <v>2.27987729247928E-2</v>
      </c>
      <c r="K3013" s="36">
        <f>Inputs!$B$12*(1+$B3013)^4</f>
        <v>191615.80455637569</v>
      </c>
      <c r="L3013" s="36">
        <f t="shared" si="460"/>
        <v>17684.72315172918</v>
      </c>
      <c r="M3013" s="36">
        <f t="shared" si="461"/>
        <v>231075.09562125316</v>
      </c>
      <c r="N3013" s="37">
        <f>M3013/Inputs!$B$6</f>
        <v>352.24862137386151</v>
      </c>
      <c r="O3013" s="38">
        <f>IF(N3013&gt;Inputs!$B$4,1,0)</f>
        <v>0</v>
      </c>
      <c r="P3013" s="34">
        <f t="shared" si="462"/>
        <v>6.7410530087870096E-2</v>
      </c>
      <c r="Q3013" s="36">
        <f>Inputs!$B$12*(1+$B3013)^0*$C3013+Inputs!$B$29*(1+$D3013)^0*Inputs!$B$19+Inputs!$B$30*(1+$E3013)^0*Inputs!$B$20+Inputs!$B$31*(1+$F3013)^0*Inputs!$B$21+Inputs!$B$22*(1+Inputs!$B$23)^0</f>
        <v>12292.315424631983</v>
      </c>
      <c r="R3013" s="36">
        <f>Inputs!$B$12*(1+$B3013)^1*$C3013+Inputs!$B$29*(1+$D3013)^1*Inputs!$B$19+Inputs!$B$30*(1+$E3013)^1*Inputs!$B$20+Inputs!$B$31*(1+$F3013)^1*Inputs!$B$21+Inputs!$B$22*(1+Inputs!$B$23)^1</f>
        <v>13809.651674055855</v>
      </c>
      <c r="S3013" s="36">
        <f>Inputs!$B$12*(1+$B3013)^2*$C3013+Inputs!$B$29*(1+$D3013)^2*Inputs!$B$19+Inputs!$B$30*(1+$E3013)^2*Inputs!$B$20+Inputs!$B$31*(1+$F3013)^2*Inputs!$B$21+Inputs!$B$22*(1+Inputs!$B$23)^2</f>
        <v>15813.380385491793</v>
      </c>
      <c r="T3013" s="36">
        <f>Inputs!$B$12*(1+$B3013)^3*$C3013+Inputs!$B$29*(1+$D3013)^3*Inputs!$B$19+Inputs!$B$30*(1+$E3013)^3*Inputs!$B$20+Inputs!$B$31*(1+$F3013)^3*Inputs!$B$21+Inputs!$B$22*(1+Inputs!$B$23)^3</f>
        <v>18466.707758165809</v>
      </c>
      <c r="U3013" s="36">
        <f>Inputs!$B$12*(1+$B3013)^4*$C3013+Inputs!$B$29*(1+$D3013)^4*Inputs!$B$19+Inputs!$B$30*(1+$E3013)^4*Inputs!$B$20+Inputs!$B$31*(1+$F3013)^4*Inputs!$B$21+Inputs!$B$22*(1+Inputs!$B$23)^4</f>
        <v>21987.795226729562</v>
      </c>
      <c r="V3013" s="35">
        <f>Inputs!$B$13/(Q3013*(1-$G3013))</f>
        <v>1.2667440101081155</v>
      </c>
      <c r="W3013" s="36">
        <f>Inputs!$B$13</f>
        <v>12660</v>
      </c>
      <c r="X3013" s="36">
        <f t="shared" si="463"/>
        <v>13443.808018846667</v>
      </c>
      <c r="Y3013" s="36">
        <f t="shared" si="464"/>
        <v>14502.522223776537</v>
      </c>
      <c r="Z3013" s="36">
        <f t="shared" si="465"/>
        <v>15894.311439732373</v>
      </c>
      <c r="AA3013" s="36">
        <f t="shared" si="466"/>
        <v>17684.72315172918</v>
      </c>
      <c r="AB3013" s="36">
        <f t="shared" si="467"/>
        <v>56849.762603608629</v>
      </c>
      <c r="AC3013" s="36">
        <f t="shared" si="468"/>
        <v>268324.74267040414</v>
      </c>
      <c r="AD3013" s="36">
        <f t="shared" si="469"/>
        <v>174225.33301764453</v>
      </c>
    </row>
    <row r="3014" spans="1:30" ht="14.25" customHeight="1" x14ac:dyDescent="0.25">
      <c r="A3014" s="16">
        <v>2998</v>
      </c>
      <c r="B3014" s="34">
        <v>0.222587986373883</v>
      </c>
      <c r="C3014" s="34">
        <v>6.4524858184389494E-2</v>
      </c>
      <c r="D3014" s="34">
        <v>3.1585123511002997E-2</v>
      </c>
      <c r="E3014" s="34">
        <v>3.6653333021510401E-2</v>
      </c>
      <c r="F3014" s="34">
        <v>1.8494475246234699E-2</v>
      </c>
      <c r="G3014" s="34">
        <v>0.22002261540516899</v>
      </c>
      <c r="H3014" s="35">
        <v>1.13937668231078</v>
      </c>
      <c r="I3014" s="34">
        <v>9.8430408929684896E-2</v>
      </c>
      <c r="J3014" s="34">
        <v>3.1574066383803702E-2</v>
      </c>
      <c r="K3014" s="36">
        <f>Inputs!$B$12*(1+$B3014)^4</f>
        <v>134051.52102357708</v>
      </c>
      <c r="L3014" s="36">
        <f t="shared" si="460"/>
        <v>15598.234401594338</v>
      </c>
      <c r="M3014" s="36">
        <f t="shared" si="461"/>
        <v>203337.3873837642</v>
      </c>
      <c r="N3014" s="37">
        <f>M3014/Inputs!$B$6</f>
        <v>309.96552954842105</v>
      </c>
      <c r="O3014" s="38">
        <f>IF(N3014&gt;Inputs!$B$4,1,0)</f>
        <v>0</v>
      </c>
      <c r="P3014" s="34">
        <f t="shared" si="462"/>
        <v>6.6856342545881187E-2</v>
      </c>
      <c r="Q3014" s="36">
        <f>Inputs!$B$12*(1+$B3014)^0*$C3014+Inputs!$B$29*(1+$D3014)^0*Inputs!$B$19+Inputs!$B$30*(1+$E3014)^0*Inputs!$B$20+Inputs!$B$31*(1+$F3014)^0*Inputs!$B$21+Inputs!$B$22*(1+Inputs!$B$23)^0</f>
        <v>11893.535518490291</v>
      </c>
      <c r="R3014" s="36">
        <f>Inputs!$B$12*(1+$B3014)^1*$C3014+Inputs!$B$29*(1+$D3014)^1*Inputs!$B$19+Inputs!$B$30*(1+$E3014)^1*Inputs!$B$20+Inputs!$B$31*(1+$F3014)^1*Inputs!$B$21+Inputs!$B$22*(1+Inputs!$B$23)^1</f>
        <v>12965.951767041259</v>
      </c>
      <c r="S3014" s="36">
        <f>Inputs!$B$12*(1+$B3014)^2*$C3014+Inputs!$B$29*(1+$D3014)^2*Inputs!$B$19+Inputs!$B$30*(1+$E3014)^2*Inputs!$B$20+Inputs!$B$31*(1+$F3014)^2*Inputs!$B$21+Inputs!$B$22*(1+Inputs!$B$23)^2</f>
        <v>14236.319760446149</v>
      </c>
      <c r="T3014" s="36">
        <f>Inputs!$B$12*(1+$B3014)^3*$C3014+Inputs!$B$29*(1+$D3014)^3*Inputs!$B$19+Inputs!$B$30*(1+$E3014)^3*Inputs!$B$20+Inputs!$B$31*(1+$F3014)^3*Inputs!$B$21+Inputs!$B$22*(1+Inputs!$B$23)^3</f>
        <v>15747.529141130564</v>
      </c>
      <c r="U3014" s="36">
        <f>Inputs!$B$12*(1+$B3014)^4*$C3014+Inputs!$B$29*(1+$D3014)^4*Inputs!$B$19+Inputs!$B$30*(1+$E3014)^4*Inputs!$B$20+Inputs!$B$31*(1+$F3014)^4*Inputs!$B$21+Inputs!$B$22*(1+Inputs!$B$23)^4</f>
        <v>17551.979565797796</v>
      </c>
      <c r="V3014" s="35">
        <f>Inputs!$B$13/(Q3014*(1-$G3014))</f>
        <v>1.364711091657782</v>
      </c>
      <c r="W3014" s="36">
        <f>Inputs!$B$13</f>
        <v>12660</v>
      </c>
      <c r="X3014" s="36">
        <f t="shared" si="463"/>
        <v>13231.816691441141</v>
      </c>
      <c r="Y3014" s="36">
        <f t="shared" si="464"/>
        <v>13902.704652567189</v>
      </c>
      <c r="Z3014" s="36">
        <f t="shared" si="465"/>
        <v>14686.570554055445</v>
      </c>
      <c r="AA3014" s="36">
        <f t="shared" si="466"/>
        <v>15598.234401594338</v>
      </c>
      <c r="AB3014" s="36">
        <f t="shared" si="467"/>
        <v>52825.602285628171</v>
      </c>
      <c r="AC3014" s="36">
        <f t="shared" si="468"/>
        <v>240676.25414922897</v>
      </c>
      <c r="AD3014" s="36">
        <f t="shared" si="469"/>
        <v>150511.78509813602</v>
      </c>
    </row>
    <row r="3015" spans="1:30" ht="14.25" customHeight="1" x14ac:dyDescent="0.25">
      <c r="A3015" s="16">
        <v>2999</v>
      </c>
      <c r="B3015" s="34">
        <v>0.33486098802908298</v>
      </c>
      <c r="C3015" s="34">
        <v>0.10108926889151799</v>
      </c>
      <c r="D3015" s="34">
        <v>3.5725675228024598E-2</v>
      </c>
      <c r="E3015" s="34">
        <v>5.5279488390987098E-2</v>
      </c>
      <c r="F3015" s="34">
        <v>3.1542793634993599E-2</v>
      </c>
      <c r="G3015" s="34">
        <v>0.177269950719154</v>
      </c>
      <c r="H3015" s="35">
        <v>1.1717270268254101</v>
      </c>
      <c r="I3015" s="34">
        <v>0.101255638126114</v>
      </c>
      <c r="J3015" s="34">
        <v>2.5854773931422801E-2</v>
      </c>
      <c r="K3015" s="36">
        <f>Inputs!$B$12*(1+$B3015)^4</f>
        <v>190500.19013974594</v>
      </c>
      <c r="L3015" s="36">
        <f t="shared" si="460"/>
        <v>27655.576628393763</v>
      </c>
      <c r="M3015" s="36">
        <f t="shared" si="461"/>
        <v>302012.6971632276</v>
      </c>
      <c r="N3015" s="37">
        <f>M3015/Inputs!$B$6</f>
        <v>460.38520909028597</v>
      </c>
      <c r="O3015" s="38">
        <f>IF(N3015&gt;Inputs!$B$4,1,0)</f>
        <v>1</v>
      </c>
      <c r="P3015" s="34">
        <f t="shared" si="462"/>
        <v>7.5400864194691206E-2</v>
      </c>
      <c r="Q3015" s="36">
        <f>Inputs!$B$12*(1+$B3015)^0*$C3015+Inputs!$B$29*(1+$D3015)^0*Inputs!$B$19+Inputs!$B$30*(1+$E3015)^0*Inputs!$B$20+Inputs!$B$31*(1+$F3015)^0*Inputs!$B$21+Inputs!$B$22*(1+Inputs!$B$23)^0</f>
        <v>14087.400160918001</v>
      </c>
      <c r="R3015" s="36">
        <f>Inputs!$B$12*(1+$B3015)^1*$C3015+Inputs!$B$29*(1+$D3015)^1*Inputs!$B$19+Inputs!$B$30*(1+$E3015)^1*Inputs!$B$20+Inputs!$B$31*(1+$F3015)^1*Inputs!$B$21+Inputs!$B$22*(1+Inputs!$B$23)^1</f>
        <v>16448.42242680311</v>
      </c>
      <c r="S3015" s="36">
        <f>Inputs!$B$12*(1+$B3015)^2*$C3015+Inputs!$B$29*(1+$D3015)^2*Inputs!$B$19+Inputs!$B$30*(1+$E3015)^2*Inputs!$B$20+Inputs!$B$31*(1+$F3015)^2*Inputs!$B$21+Inputs!$B$22*(1+Inputs!$B$23)^2</f>
        <v>19503.86602224275</v>
      </c>
      <c r="T3015" s="36">
        <f>Inputs!$B$12*(1+$B3015)^3*$C3015+Inputs!$B$29*(1+$D3015)^3*Inputs!$B$19+Inputs!$B$30*(1+$E3015)^3*Inputs!$B$20+Inputs!$B$31*(1+$F3015)^3*Inputs!$B$21+Inputs!$B$22*(1+Inputs!$B$23)^3</f>
        <v>23482.13053445729</v>
      </c>
      <c r="U3015" s="36">
        <f>Inputs!$B$12*(1+$B3015)^4*$C3015+Inputs!$B$29*(1+$D3015)^4*Inputs!$B$19+Inputs!$B$30*(1+$E3015)^4*Inputs!$B$20+Inputs!$B$31*(1+$F3015)^4*Inputs!$B$21+Inputs!$B$22*(1+Inputs!$B$23)^4</f>
        <v>28687.9100822902</v>
      </c>
      <c r="V3015" s="35">
        <f>Inputs!$B$13/(Q3015*(1-$G3015))</f>
        <v>1.0923089567355428</v>
      </c>
      <c r="W3015" s="36">
        <f>Inputs!$B$13</f>
        <v>12660</v>
      </c>
      <c r="X3015" s="36">
        <f t="shared" si="463"/>
        <v>15050.476103507568</v>
      </c>
      <c r="Y3015" s="36">
        <f t="shared" si="464"/>
        <v>18164.832355534039</v>
      </c>
      <c r="Z3015" s="36">
        <f t="shared" si="465"/>
        <v>22253.548431722251</v>
      </c>
      <c r="AA3015" s="36">
        <f t="shared" si="466"/>
        <v>27655.576628393763</v>
      </c>
      <c r="AB3015" s="36">
        <f t="shared" si="467"/>
        <v>69711.443291929259</v>
      </c>
      <c r="AC3015" s="36">
        <f t="shared" si="468"/>
        <v>376263.66240058996</v>
      </c>
      <c r="AD3015" s="36">
        <f t="shared" si="469"/>
        <v>232301.25387129834</v>
      </c>
    </row>
    <row r="3016" spans="1:30" ht="14.25" customHeight="1" x14ac:dyDescent="0.25">
      <c r="A3016" s="16">
        <v>3000</v>
      </c>
      <c r="B3016" s="34">
        <v>0.33275813843502899</v>
      </c>
      <c r="C3016" s="34">
        <v>5.6476598629089103E-2</v>
      </c>
      <c r="D3016" s="34">
        <v>3.5003384090058202E-2</v>
      </c>
      <c r="E3016" s="34">
        <v>5.3487854474074698E-2</v>
      </c>
      <c r="F3016" s="34">
        <v>8.5919071190829095E-3</v>
      </c>
      <c r="G3016" s="34">
        <v>0.20414155551156801</v>
      </c>
      <c r="H3016" s="35">
        <v>1.011708010994</v>
      </c>
      <c r="I3016" s="34">
        <v>0.10091741575909501</v>
      </c>
      <c r="J3016" s="34">
        <v>2.40084972239719E-2</v>
      </c>
      <c r="K3016" s="36">
        <f>Inputs!$B$12*(1+$B3016)^4</f>
        <v>189302.61932561782</v>
      </c>
      <c r="L3016" s="36">
        <f t="shared" si="460"/>
        <v>15821.78290138316</v>
      </c>
      <c r="M3016" s="36">
        <f t="shared" si="461"/>
        <v>182852.60408823504</v>
      </c>
      <c r="N3016" s="37">
        <f>M3016/Inputs!$B$6</f>
        <v>278.73872574426071</v>
      </c>
      <c r="O3016" s="38">
        <f>IF(N3016&gt;Inputs!$B$4,1,0)</f>
        <v>0</v>
      </c>
      <c r="P3016" s="34">
        <f t="shared" si="462"/>
        <v>7.6908918535123105E-2</v>
      </c>
      <c r="Q3016" s="36">
        <f>Inputs!$B$12*(1+$B3016)^0*$C3016+Inputs!$B$29*(1+$D3016)^0*Inputs!$B$19+Inputs!$B$30*(1+$E3016)^0*Inputs!$B$20+Inputs!$B$31*(1+$F3016)^0*Inputs!$B$21+Inputs!$B$22*(1+Inputs!$B$23)^0</f>
        <v>11410.639945172268</v>
      </c>
      <c r="R3016" s="36">
        <f>Inputs!$B$12*(1+$B3016)^1*$C3016+Inputs!$B$29*(1+$D3016)^1*Inputs!$B$19+Inputs!$B$30*(1+$E3016)^1*Inputs!$B$20+Inputs!$B$31*(1+$F3016)^1*Inputs!$B$21+Inputs!$B$22*(1+Inputs!$B$23)^1</f>
        <v>12757.738135613967</v>
      </c>
      <c r="S3016" s="36">
        <f>Inputs!$B$12*(1+$B3016)^2*$C3016+Inputs!$B$29*(1+$D3016)^2*Inputs!$B$19+Inputs!$B$30*(1+$E3016)^2*Inputs!$B$20+Inputs!$B$31*(1+$F3016)^2*Inputs!$B$21+Inputs!$B$22*(1+Inputs!$B$23)^2</f>
        <v>14489.535551289304</v>
      </c>
      <c r="T3016" s="36">
        <f>Inputs!$B$12*(1+$B3016)^3*$C3016+Inputs!$B$29*(1+$D3016)^3*Inputs!$B$19+Inputs!$B$30*(1+$E3016)^3*Inputs!$B$20+Inputs!$B$31*(1+$F3016)^3*Inputs!$B$21+Inputs!$B$22*(1+Inputs!$B$23)^3</f>
        <v>16731.353547171457</v>
      </c>
      <c r="U3016" s="36">
        <f>Inputs!$B$12*(1+$B3016)^4*$C3016+Inputs!$B$29*(1+$D3016)^4*Inputs!$B$19+Inputs!$B$30*(1+$E3016)^4*Inputs!$B$20+Inputs!$B$31*(1+$F3016)^4*Inputs!$B$21+Inputs!$B$22*(1+Inputs!$B$23)^4</f>
        <v>19650.083647049185</v>
      </c>
      <c r="V3016" s="35">
        <f>Inputs!$B$13/(Q3016*(1-$G3016))</f>
        <v>1.3940805730790369</v>
      </c>
      <c r="W3016" s="36">
        <f>Inputs!$B$13</f>
        <v>12660</v>
      </c>
      <c r="X3016" s="36">
        <f t="shared" si="463"/>
        <v>13184.002084013844</v>
      </c>
      <c r="Y3016" s="36">
        <f t="shared" si="464"/>
        <v>13871.318943942413</v>
      </c>
      <c r="Z3016" s="36">
        <f t="shared" si="465"/>
        <v>14744.588502156041</v>
      </c>
      <c r="AA3016" s="36">
        <f t="shared" si="466"/>
        <v>15821.78290138316</v>
      </c>
      <c r="AB3016" s="36">
        <f t="shared" si="467"/>
        <v>52593.356011614989</v>
      </c>
      <c r="AC3016" s="36">
        <f t="shared" si="468"/>
        <v>210660.09561492229</v>
      </c>
      <c r="AD3016" s="36">
        <f t="shared" si="469"/>
        <v>130259.24807662005</v>
      </c>
    </row>
    <row r="3017" spans="1:30" ht="14.25" customHeight="1" x14ac:dyDescent="0.25">
      <c r="A3017" s="16">
        <v>3001</v>
      </c>
      <c r="B3017" s="34">
        <v>0.33498552057839898</v>
      </c>
      <c r="C3017" s="34">
        <v>7.4977235024088595E-2</v>
      </c>
      <c r="D3017" s="34">
        <v>3.8741398826876702E-2</v>
      </c>
      <c r="E3017" s="34">
        <v>4.8263757894860301E-2</v>
      </c>
      <c r="F3017" s="34">
        <v>2.1552587829932902E-2</v>
      </c>
      <c r="G3017" s="34">
        <v>0.20456741240499299</v>
      </c>
      <c r="H3017" s="35">
        <v>1.0117247295826399</v>
      </c>
      <c r="I3017" s="34">
        <v>9.2939326743325404E-2</v>
      </c>
      <c r="J3017" s="34">
        <v>3.3156091983348603E-2</v>
      </c>
      <c r="K3017" s="36">
        <f>Inputs!$B$12*(1+$B3017)^4</f>
        <v>190571.289061886</v>
      </c>
      <c r="L3017" s="36">
        <f t="shared" si="460"/>
        <v>18900.760316024942</v>
      </c>
      <c r="M3017" s="36">
        <f t="shared" si="461"/>
        <v>267951.58801968541</v>
      </c>
      <c r="N3017" s="37">
        <f>M3017/Inputs!$B$6</f>
        <v>408.46278661537411</v>
      </c>
      <c r="O3017" s="38">
        <f>IF(N3017&gt;Inputs!$B$4,1,0)</f>
        <v>1</v>
      </c>
      <c r="P3017" s="34">
        <f t="shared" si="462"/>
        <v>5.9783234759976801E-2</v>
      </c>
      <c r="Q3017" s="36">
        <f>Inputs!$B$12*(1+$B3017)^0*$C3017+Inputs!$B$29*(1+$D3017)^0*Inputs!$B$19+Inputs!$B$30*(1+$E3017)^0*Inputs!$B$20+Inputs!$B$31*(1+$F3017)^0*Inputs!$B$21+Inputs!$B$22*(1+Inputs!$B$23)^0</f>
        <v>12520.678128872238</v>
      </c>
      <c r="R3017" s="36">
        <f>Inputs!$B$12*(1+$B3017)^1*$C3017+Inputs!$B$29*(1+$D3017)^1*Inputs!$B$19+Inputs!$B$30*(1+$E3017)^1*Inputs!$B$20+Inputs!$B$31*(1+$F3017)^1*Inputs!$B$21+Inputs!$B$22*(1+Inputs!$B$23)^1</f>
        <v>14304.878170657124</v>
      </c>
      <c r="S3017" s="36">
        <f>Inputs!$B$12*(1+$B3017)^2*$C3017+Inputs!$B$29*(1+$D3017)^2*Inputs!$B$19+Inputs!$B$30*(1+$E3017)^2*Inputs!$B$20+Inputs!$B$31*(1+$F3017)^2*Inputs!$B$21+Inputs!$B$22*(1+Inputs!$B$23)^2</f>
        <v>16604.718765771675</v>
      </c>
      <c r="T3017" s="36">
        <f>Inputs!$B$12*(1+$B3017)^3*$C3017+Inputs!$B$29*(1+$D3017)^3*Inputs!$B$19+Inputs!$B$30*(1+$E3017)^3*Inputs!$B$20+Inputs!$B$31*(1+$F3017)^3*Inputs!$B$21+Inputs!$B$22*(1+Inputs!$B$23)^3</f>
        <v>19589.762939409025</v>
      </c>
      <c r="U3017" s="36">
        <f>Inputs!$B$12*(1+$B3017)^4*$C3017+Inputs!$B$29*(1+$D3017)^4*Inputs!$B$19+Inputs!$B$30*(1+$E3017)^4*Inputs!$B$20+Inputs!$B$31*(1+$F3017)^4*Inputs!$B$21+Inputs!$B$22*(1+Inputs!$B$23)^4</f>
        <v>23486.241910033939</v>
      </c>
      <c r="V3017" s="35">
        <f>Inputs!$B$13/(Q3017*(1-$G3017))</f>
        <v>1.2711666055045001</v>
      </c>
      <c r="W3017" s="36">
        <f>Inputs!$B$13</f>
        <v>12660</v>
      </c>
      <c r="X3017" s="36">
        <f t="shared" si="463"/>
        <v>13726.03430249454</v>
      </c>
      <c r="Y3017" s="36">
        <f t="shared" si="464"/>
        <v>15076.139514225584</v>
      </c>
      <c r="Z3017" s="36">
        <f t="shared" si="465"/>
        <v>16775.712108521941</v>
      </c>
      <c r="AA3017" s="36">
        <f t="shared" si="466"/>
        <v>18900.760316024942</v>
      </c>
      <c r="AB3017" s="36">
        <f t="shared" si="467"/>
        <v>58499.092517226432</v>
      </c>
      <c r="AC3017" s="36">
        <f t="shared" si="468"/>
        <v>326637.32134968654</v>
      </c>
      <c r="AD3017" s="36">
        <f t="shared" si="469"/>
        <v>209452.495502459</v>
      </c>
    </row>
    <row r="3018" spans="1:30" ht="14.25" customHeight="1" x14ac:dyDescent="0.25">
      <c r="A3018" s="16">
        <v>3002</v>
      </c>
      <c r="B3018" s="34">
        <v>0.402350175045254</v>
      </c>
      <c r="C3018" s="34">
        <v>7.91830997776206E-2</v>
      </c>
      <c r="D3018" s="34">
        <v>1.9291270345874401E-2</v>
      </c>
      <c r="E3018" s="34">
        <v>5.0729840942623602E-2</v>
      </c>
      <c r="F3018" s="34">
        <v>-1.1926873328025899E-2</v>
      </c>
      <c r="G3018" s="34">
        <v>0.17495190414695799</v>
      </c>
      <c r="H3018" s="35">
        <v>1.06757538133936</v>
      </c>
      <c r="I3018" s="34">
        <v>9.84949081947019E-2</v>
      </c>
      <c r="J3018" s="34">
        <v>2.3572099412889999E-2</v>
      </c>
      <c r="K3018" s="36">
        <f>Inputs!$B$12*(1+$B3018)^4</f>
        <v>232047.63289770111</v>
      </c>
      <c r="L3018" s="36">
        <f t="shared" si="460"/>
        <v>23524.117096600403</v>
      </c>
      <c r="M3018" s="36">
        <f t="shared" si="461"/>
        <v>264614.52255168866</v>
      </c>
      <c r="N3018" s="37">
        <f>M3018/Inputs!$B$6</f>
        <v>403.37579657269612</v>
      </c>
      <c r="O3018" s="38">
        <f>IF(N3018&gt;Inputs!$B$4,1,0)</f>
        <v>1</v>
      </c>
      <c r="P3018" s="34">
        <f t="shared" si="462"/>
        <v>7.49228087818119E-2</v>
      </c>
      <c r="Q3018" s="36">
        <f>Inputs!$B$12*(1+$B3018)^0*$C3018+Inputs!$B$29*(1+$D3018)^0*Inputs!$B$19+Inputs!$B$30*(1+$E3018)^0*Inputs!$B$20+Inputs!$B$31*(1+$F3018)^0*Inputs!$B$21+Inputs!$B$22*(1+Inputs!$B$23)^0</f>
        <v>12773.030014084157</v>
      </c>
      <c r="R3018" s="36">
        <f>Inputs!$B$12*(1+$B3018)^1*$C3018+Inputs!$B$29*(1+$D3018)^1*Inputs!$B$19+Inputs!$B$30*(1+$E3018)^1*Inputs!$B$20+Inputs!$B$31*(1+$F3018)^1*Inputs!$B$21+Inputs!$B$22*(1+Inputs!$B$23)^1</f>
        <v>14752.750953553441</v>
      </c>
      <c r="S3018" s="36">
        <f>Inputs!$B$12*(1+$B3018)^2*$C3018+Inputs!$B$29*(1+$D3018)^2*Inputs!$B$19+Inputs!$B$30*(1+$E3018)^2*Inputs!$B$20+Inputs!$B$31*(1+$F3018)^2*Inputs!$B$21+Inputs!$B$22*(1+Inputs!$B$23)^2</f>
        <v>17507.848364670848</v>
      </c>
      <c r="T3018" s="36">
        <f>Inputs!$B$12*(1+$B3018)^3*$C3018+Inputs!$B$29*(1+$D3018)^3*Inputs!$B$19+Inputs!$B$30*(1+$E3018)^3*Inputs!$B$20+Inputs!$B$31*(1+$F3018)^3*Inputs!$B$21+Inputs!$B$22*(1+Inputs!$B$23)^3</f>
        <v>21348.058070965773</v>
      </c>
      <c r="U3018" s="36">
        <f>Inputs!$B$12*(1+$B3018)^4*$C3018+Inputs!$B$29*(1+$D3018)^4*Inputs!$B$19+Inputs!$B$30*(1+$E3018)^4*Inputs!$B$20+Inputs!$B$31*(1+$F3018)^4*Inputs!$B$21+Inputs!$B$22*(1+Inputs!$B$23)^4</f>
        <v>26707.64014464902</v>
      </c>
      <c r="V3018" s="35">
        <f>Inputs!$B$13/(Q3018*(1-$G3018))</f>
        <v>1.2013249770273868</v>
      </c>
      <c r="W3018" s="36">
        <f>Inputs!$B$13</f>
        <v>12660</v>
      </c>
      <c r="X3018" s="36">
        <f t="shared" si="463"/>
        <v>14215.211199893458</v>
      </c>
      <c r="Y3018" s="36">
        <f t="shared" si="464"/>
        <v>16386.925183727832</v>
      </c>
      <c r="Z3018" s="36">
        <f t="shared" si="465"/>
        <v>19392.330403408807</v>
      </c>
      <c r="AA3018" s="36">
        <f t="shared" si="466"/>
        <v>23524.117096600403</v>
      </c>
      <c r="AB3018" s="36">
        <f t="shared" si="467"/>
        <v>63692.528052961708</v>
      </c>
      <c r="AC3018" s="36">
        <f t="shared" si="468"/>
        <v>321379.1676380292</v>
      </c>
      <c r="AD3018" s="36">
        <f t="shared" si="469"/>
        <v>200921.99449872694</v>
      </c>
    </row>
    <row r="3019" spans="1:30" ht="14.25" customHeight="1" x14ac:dyDescent="0.25">
      <c r="A3019" s="16">
        <v>3003</v>
      </c>
      <c r="B3019" s="34">
        <v>0.11128129084867</v>
      </c>
      <c r="C3019" s="34">
        <v>0.11057005925234301</v>
      </c>
      <c r="D3019" s="34">
        <v>1.40962484628799E-2</v>
      </c>
      <c r="E3019" s="34">
        <v>4.8750163365067101E-2</v>
      </c>
      <c r="F3019" s="34">
        <v>2.3754864673096801E-2</v>
      </c>
      <c r="G3019" s="34">
        <v>0.19984086569008599</v>
      </c>
      <c r="H3019" s="35">
        <v>0.95855062671788904</v>
      </c>
      <c r="I3019" s="34">
        <v>0.109272240138255</v>
      </c>
      <c r="J3019" s="34">
        <v>3.2106522694360401E-2</v>
      </c>
      <c r="K3019" s="36">
        <f>Inputs!$B$12*(1+$B3019)^4</f>
        <v>91505.513289505237</v>
      </c>
      <c r="L3019" s="36">
        <f t="shared" si="460"/>
        <v>14582.026523866185</v>
      </c>
      <c r="M3019" s="36">
        <f t="shared" si="461"/>
        <v>166089.54267927769</v>
      </c>
      <c r="N3019" s="37">
        <f>M3019/Inputs!$B$6</f>
        <v>253.18527847450866</v>
      </c>
      <c r="O3019" s="38">
        <f>IF(N3019&gt;Inputs!$B$4,1,0)</f>
        <v>0</v>
      </c>
      <c r="P3019" s="34">
        <f t="shared" si="462"/>
        <v>7.7165717443894596E-2</v>
      </c>
      <c r="Q3019" s="36">
        <f>Inputs!$B$12*(1+$B3019)^0*$C3019+Inputs!$B$29*(1+$D3019)^0*Inputs!$B$19+Inputs!$B$30*(1+$E3019)^0*Inputs!$B$20+Inputs!$B$31*(1+$F3019)^0*Inputs!$B$21+Inputs!$B$22*(1+Inputs!$B$23)^0</f>
        <v>14656.247582567503</v>
      </c>
      <c r="R3019" s="36">
        <f>Inputs!$B$12*(1+$B3019)^1*$C3019+Inputs!$B$29*(1+$D3019)^1*Inputs!$B$19+Inputs!$B$30*(1+$E3019)^1*Inputs!$B$20+Inputs!$B$31*(1+$F3019)^1*Inputs!$B$21+Inputs!$B$22*(1+Inputs!$B$23)^1</f>
        <v>15601.59306829959</v>
      </c>
      <c r="S3019" s="36">
        <f>Inputs!$B$12*(1+$B3019)^2*$C3019+Inputs!$B$29*(1+$D3019)^2*Inputs!$B$19+Inputs!$B$30*(1+$E3019)^2*Inputs!$B$20+Inputs!$B$31*(1+$F3019)^2*Inputs!$B$21+Inputs!$B$22*(1+Inputs!$B$23)^2</f>
        <v>16636.19143405883</v>
      </c>
      <c r="T3019" s="36">
        <f>Inputs!$B$12*(1+$B3019)^3*$C3019+Inputs!$B$29*(1+$D3019)^3*Inputs!$B$19+Inputs!$B$30*(1+$E3019)^3*Inputs!$B$20+Inputs!$B$31*(1+$F3019)^3*Inputs!$B$21+Inputs!$B$22*(1+Inputs!$B$23)^3</f>
        <v>17769.483450761531</v>
      </c>
      <c r="U3019" s="36">
        <f>Inputs!$B$12*(1+$B3019)^4*$C3019+Inputs!$B$29*(1+$D3019)^4*Inputs!$B$19+Inputs!$B$30*(1+$E3019)^4*Inputs!$B$20+Inputs!$B$31*(1+$F3019)^4*Inputs!$B$21+Inputs!$B$22*(1+Inputs!$B$23)^4</f>
        <v>19011.941138606344</v>
      </c>
      <c r="V3019" s="35">
        <f>Inputs!$B$13/(Q3019*(1-$G3019))</f>
        <v>1.0795295768130402</v>
      </c>
      <c r="W3019" s="36">
        <f>Inputs!$B$13</f>
        <v>12660</v>
      </c>
      <c r="X3019" s="36">
        <f t="shared" si="463"/>
        <v>13099.017170881089</v>
      </c>
      <c r="Y3019" s="36">
        <f t="shared" si="464"/>
        <v>13565.054764958897</v>
      </c>
      <c r="Z3019" s="36">
        <f t="shared" si="465"/>
        <v>14059.10233961728</v>
      </c>
      <c r="AA3019" s="36">
        <f t="shared" si="466"/>
        <v>14582.026523866185</v>
      </c>
      <c r="AB3019" s="36">
        <f t="shared" si="467"/>
        <v>49964.126275564849</v>
      </c>
      <c r="AC3019" s="36">
        <f t="shared" si="468"/>
        <v>195037.44911497927</v>
      </c>
      <c r="AD3019" s="36">
        <f t="shared" si="469"/>
        <v>116125.41640371284</v>
      </c>
    </row>
    <row r="3020" spans="1:30" ht="14.25" customHeight="1" x14ac:dyDescent="0.25">
      <c r="A3020" s="16">
        <v>3004</v>
      </c>
      <c r="B3020" s="34">
        <v>0.21917773409343699</v>
      </c>
      <c r="C3020" s="34">
        <v>6.5533559402612698E-2</v>
      </c>
      <c r="D3020" s="34">
        <v>3.5597607379886299E-2</v>
      </c>
      <c r="E3020" s="34">
        <v>4.8307298714358897E-2</v>
      </c>
      <c r="F3020" s="34">
        <v>1.9630791662011701E-2</v>
      </c>
      <c r="G3020" s="34">
        <v>0.22310709060256301</v>
      </c>
      <c r="H3020" s="35">
        <v>1.0650525885678399</v>
      </c>
      <c r="I3020" s="34">
        <v>9.0112853253167202E-2</v>
      </c>
      <c r="J3020" s="34">
        <v>3.1578471495401002E-2</v>
      </c>
      <c r="K3020" s="36">
        <f>Inputs!$B$12*(1+$B3020)^4</f>
        <v>132562.08934276583</v>
      </c>
      <c r="L3020" s="36">
        <f t="shared" si="460"/>
        <v>14730.22277637648</v>
      </c>
      <c r="M3020" s="36">
        <f t="shared" si="461"/>
        <v>221310.75965903539</v>
      </c>
      <c r="N3020" s="37">
        <f>M3020/Inputs!$B$6</f>
        <v>337.36396289487101</v>
      </c>
      <c r="O3020" s="38">
        <f>IF(N3020&gt;Inputs!$B$4,1,0)</f>
        <v>0</v>
      </c>
      <c r="P3020" s="34">
        <f t="shared" si="462"/>
        <v>5.85343817577662E-2</v>
      </c>
      <c r="Q3020" s="36">
        <f>Inputs!$B$12*(1+$B3020)^0*$C3020+Inputs!$B$29*(1+$D3020)^0*Inputs!$B$19+Inputs!$B$30*(1+$E3020)^0*Inputs!$B$20+Inputs!$B$31*(1+$F3020)^0*Inputs!$B$21+Inputs!$B$22*(1+Inputs!$B$23)^0</f>
        <v>11954.057591583682</v>
      </c>
      <c r="R3020" s="36">
        <f>Inputs!$B$12*(1+$B3020)^1*$C3020+Inputs!$B$29*(1+$D3020)^1*Inputs!$B$19+Inputs!$B$30*(1+$E3020)^1*Inputs!$B$20+Inputs!$B$31*(1+$F3020)^1*Inputs!$B$21+Inputs!$B$22*(1+Inputs!$B$23)^1</f>
        <v>13074.155778009144</v>
      </c>
      <c r="S3020" s="36">
        <f>Inputs!$B$12*(1+$B3020)^2*$C3020+Inputs!$B$29*(1+$D3020)^2*Inputs!$B$19+Inputs!$B$30*(1+$E3020)^2*Inputs!$B$20+Inputs!$B$31*(1+$F3020)^2*Inputs!$B$21+Inputs!$B$22*(1+Inputs!$B$23)^2</f>
        <v>14392.850893283674</v>
      </c>
      <c r="T3020" s="36">
        <f>Inputs!$B$12*(1+$B3020)^3*$C3020+Inputs!$B$29*(1+$D3020)^3*Inputs!$B$19+Inputs!$B$30*(1+$E3020)^3*Inputs!$B$20+Inputs!$B$31*(1+$F3020)^3*Inputs!$B$21+Inputs!$B$22*(1+Inputs!$B$23)^3</f>
        <v>15951.947148292968</v>
      </c>
      <c r="U3020" s="36">
        <f>Inputs!$B$12*(1+$B3020)^4*$C3020+Inputs!$B$29*(1+$D3020)^4*Inputs!$B$19+Inputs!$B$30*(1+$E3020)^4*Inputs!$B$20+Inputs!$B$31*(1+$F3020)^4*Inputs!$B$21+Inputs!$B$22*(1+Inputs!$B$23)^4</f>
        <v>17802.340569601121</v>
      </c>
      <c r="V3020" s="35">
        <f>Inputs!$B$13/(Q3020*(1-$G3020))</f>
        <v>1.3631925505720779</v>
      </c>
      <c r="W3020" s="36">
        <f>Inputs!$B$13</f>
        <v>12660</v>
      </c>
      <c r="X3020" s="36">
        <f t="shared" si="463"/>
        <v>13089.176950931751</v>
      </c>
      <c r="Y3020" s="36">
        <f t="shared" si="464"/>
        <v>13575.958955904867</v>
      </c>
      <c r="Z3020" s="36">
        <f t="shared" si="465"/>
        <v>14122.857164986443</v>
      </c>
      <c r="AA3020" s="36">
        <f t="shared" si="466"/>
        <v>14730.22277637648</v>
      </c>
      <c r="AB3020" s="36">
        <f t="shared" si="467"/>
        <v>52677.495021171111</v>
      </c>
      <c r="AC3020" s="36">
        <f t="shared" si="468"/>
        <v>259597.5261056739</v>
      </c>
      <c r="AD3020" s="36">
        <f t="shared" si="469"/>
        <v>168633.26463786428</v>
      </c>
    </row>
    <row r="3021" spans="1:30" ht="14.25" customHeight="1" x14ac:dyDescent="0.25">
      <c r="A3021" s="16">
        <v>3005</v>
      </c>
      <c r="B3021" s="34">
        <v>0.29563422523800198</v>
      </c>
      <c r="C3021" s="34">
        <v>8.5726299479530796E-2</v>
      </c>
      <c r="D3021" s="34">
        <v>2.0610019505042401E-2</v>
      </c>
      <c r="E3021" s="34">
        <v>3.7097504388539898E-2</v>
      </c>
      <c r="F3021" s="34">
        <v>2.7547027575040298E-2</v>
      </c>
      <c r="G3021" s="34">
        <v>0.216438446354276</v>
      </c>
      <c r="H3021" s="35">
        <v>1.1624634719226501</v>
      </c>
      <c r="I3021" s="34">
        <v>9.6622154121533604E-2</v>
      </c>
      <c r="J3021" s="34">
        <v>2.71246781821287E-2</v>
      </c>
      <c r="K3021" s="36">
        <f>Inputs!$B$12*(1+$B3021)^4</f>
        <v>169075.58444073857</v>
      </c>
      <c r="L3021" s="36">
        <f t="shared" si="460"/>
        <v>21332.402945390724</v>
      </c>
      <c r="M3021" s="36">
        <f t="shared" si="461"/>
        <v>260381.27580562857</v>
      </c>
      <c r="N3021" s="37">
        <f>M3021/Inputs!$B$6</f>
        <v>396.9226765329704</v>
      </c>
      <c r="O3021" s="38">
        <f>IF(N3021&gt;Inputs!$B$4,1,0)</f>
        <v>1</v>
      </c>
      <c r="P3021" s="34">
        <f t="shared" si="462"/>
        <v>6.9497475939404904E-2</v>
      </c>
      <c r="Q3021" s="36">
        <f>Inputs!$B$12*(1+$B3021)^0*$C3021+Inputs!$B$29*(1+$D3021)^0*Inputs!$B$19+Inputs!$B$30*(1+$E3021)^0*Inputs!$B$20+Inputs!$B$31*(1+$F3021)^0*Inputs!$B$21+Inputs!$B$22*(1+Inputs!$B$23)^0</f>
        <v>13165.62199619877</v>
      </c>
      <c r="R3021" s="36">
        <f>Inputs!$B$12*(1+$B3021)^1*$C3021+Inputs!$B$29*(1+$D3021)^1*Inputs!$B$19+Inputs!$B$30*(1+$E3021)^1*Inputs!$B$20+Inputs!$B$31*(1+$F3021)^1*Inputs!$B$21+Inputs!$B$22*(1+Inputs!$B$23)^1</f>
        <v>14902.67208592192</v>
      </c>
      <c r="S3021" s="36">
        <f>Inputs!$B$12*(1+$B3021)^2*$C3021+Inputs!$B$29*(1+$D3021)^2*Inputs!$B$19+Inputs!$B$30*(1+$E3021)^2*Inputs!$B$20+Inputs!$B$31*(1+$F3021)^2*Inputs!$B$21+Inputs!$B$22*(1+Inputs!$B$23)^2</f>
        <v>17095.479384554208</v>
      </c>
      <c r="T3021" s="36">
        <f>Inputs!$B$12*(1+$B3021)^3*$C3021+Inputs!$B$29*(1+$D3021)^3*Inputs!$B$19+Inputs!$B$30*(1+$E3021)^3*Inputs!$B$20+Inputs!$B$31*(1+$F3021)^3*Inputs!$B$21+Inputs!$B$22*(1+Inputs!$B$23)^3</f>
        <v>19877.134541703061</v>
      </c>
      <c r="U3021" s="36">
        <f>Inputs!$B$12*(1+$B3021)^4*$C3021+Inputs!$B$29*(1+$D3021)^4*Inputs!$B$19+Inputs!$B$30*(1+$E3021)^4*Inputs!$B$20+Inputs!$B$31*(1+$F3021)^4*Inputs!$B$21+Inputs!$B$22*(1+Inputs!$B$23)^4</f>
        <v>23420.024486035276</v>
      </c>
      <c r="V3021" s="35">
        <f>Inputs!$B$13/(Q3021*(1-$G3021))</f>
        <v>1.2272109036221897</v>
      </c>
      <c r="W3021" s="36">
        <f>Inputs!$B$13</f>
        <v>12660</v>
      </c>
      <c r="X3021" s="36">
        <f t="shared" si="463"/>
        <v>14141.3226270418</v>
      </c>
      <c r="Y3021" s="36">
        <f t="shared" si="464"/>
        <v>16005.274733857465</v>
      </c>
      <c r="Z3021" s="36">
        <f t="shared" si="465"/>
        <v>18357.429883245775</v>
      </c>
      <c r="AA3021" s="36">
        <f t="shared" si="466"/>
        <v>21332.402945390724</v>
      </c>
      <c r="AB3021" s="36">
        <f t="shared" si="467"/>
        <v>61584.730058733563</v>
      </c>
      <c r="AC3021" s="36">
        <f t="shared" si="468"/>
        <v>315278.17685408099</v>
      </c>
      <c r="AD3021" s="36">
        <f t="shared" si="469"/>
        <v>198796.54574689502</v>
      </c>
    </row>
    <row r="3022" spans="1:30" ht="14.25" customHeight="1" x14ac:dyDescent="0.25">
      <c r="A3022" s="16">
        <v>3006</v>
      </c>
      <c r="B3022" s="34">
        <v>0.167367375426903</v>
      </c>
      <c r="C3022" s="34">
        <v>0.103428716323859</v>
      </c>
      <c r="D3022" s="34">
        <v>1.43627561209431E-2</v>
      </c>
      <c r="E3022" s="34">
        <v>1.76907722994116E-2</v>
      </c>
      <c r="F3022" s="34">
        <v>1.6680082017885501E-2</v>
      </c>
      <c r="G3022" s="34">
        <v>0.19028805847134</v>
      </c>
      <c r="H3022" s="35">
        <v>1.01559792034429</v>
      </c>
      <c r="I3022" s="34">
        <v>9.3737669092022399E-2</v>
      </c>
      <c r="J3022" s="34">
        <v>2.5255613305411401E-2</v>
      </c>
      <c r="K3022" s="36">
        <f>Inputs!$B$12*(1+$B3022)^4</f>
        <v>111424.6959843885</v>
      </c>
      <c r="L3022" s="36">
        <f t="shared" si="460"/>
        <v>16399.68039011367</v>
      </c>
      <c r="M3022" s="36">
        <f t="shared" si="461"/>
        <v>211707.39167391136</v>
      </c>
      <c r="N3022" s="37">
        <f>M3022/Inputs!$B$6</f>
        <v>322.72468242974293</v>
      </c>
      <c r="O3022" s="38">
        <f>IF(N3022&gt;Inputs!$B$4,1,0)</f>
        <v>0</v>
      </c>
      <c r="P3022" s="34">
        <f t="shared" si="462"/>
        <v>6.8482055786610999E-2</v>
      </c>
      <c r="Q3022" s="36">
        <f>Inputs!$B$12*(1+$B3022)^0*$C3022+Inputs!$B$29*(1+$D3022)^0*Inputs!$B$19+Inputs!$B$30*(1+$E3022)^0*Inputs!$B$20+Inputs!$B$31*(1+$F3022)^0*Inputs!$B$21+Inputs!$B$22*(1+Inputs!$B$23)^0</f>
        <v>14227.767006858463</v>
      </c>
      <c r="R3022" s="36">
        <f>Inputs!$B$12*(1+$B3022)^1*$C3022+Inputs!$B$29*(1+$D3022)^1*Inputs!$B$19+Inputs!$B$30*(1+$E3022)^1*Inputs!$B$20+Inputs!$B$31*(1+$F3022)^1*Inputs!$B$21+Inputs!$B$22*(1+Inputs!$B$23)^1</f>
        <v>15364.467837697939</v>
      </c>
      <c r="S3022" s="36">
        <f>Inputs!$B$12*(1+$B3022)^2*$C3022+Inputs!$B$29*(1+$D3022)^2*Inputs!$B$19+Inputs!$B$30*(1+$E3022)^2*Inputs!$B$20+Inputs!$B$31*(1+$F3022)^2*Inputs!$B$21+Inputs!$B$22*(1+Inputs!$B$23)^2</f>
        <v>16675.654128897022</v>
      </c>
      <c r="T3022" s="36">
        <f>Inputs!$B$12*(1+$B3022)^3*$C3022+Inputs!$B$29*(1+$D3022)^3*Inputs!$B$19+Inputs!$B$30*(1+$E3022)^3*Inputs!$B$20+Inputs!$B$31*(1+$F3022)^3*Inputs!$B$21+Inputs!$B$22*(1+Inputs!$B$23)^3</f>
        <v>18190.402488201355</v>
      </c>
      <c r="U3022" s="36">
        <f>Inputs!$B$12*(1+$B3022)^4*$C3022+Inputs!$B$29*(1+$D3022)^4*Inputs!$B$19+Inputs!$B$30*(1+$E3022)^4*Inputs!$B$20+Inputs!$B$31*(1+$F3022)^4*Inputs!$B$21+Inputs!$B$22*(1+Inputs!$B$23)^4</f>
        <v>19942.657797711861</v>
      </c>
      <c r="V3022" s="35">
        <f>Inputs!$B$13/(Q3022*(1-$G3022))</f>
        <v>1.0989208587258921</v>
      </c>
      <c r="W3022" s="36">
        <f>Inputs!$B$13</f>
        <v>12660</v>
      </c>
      <c r="X3022" s="36">
        <f t="shared" si="463"/>
        <v>13412.296159582851</v>
      </c>
      <c r="Y3022" s="36">
        <f t="shared" si="464"/>
        <v>14275.619830029991</v>
      </c>
      <c r="Z3022" s="36">
        <f t="shared" si="465"/>
        <v>15265.543268737238</v>
      </c>
      <c r="AA3022" s="36">
        <f t="shared" si="466"/>
        <v>16399.68039011367</v>
      </c>
      <c r="AB3022" s="36">
        <f t="shared" si="467"/>
        <v>54842.807707793341</v>
      </c>
      <c r="AC3022" s="36">
        <f t="shared" si="468"/>
        <v>245522.19093378933</v>
      </c>
      <c r="AD3022" s="36">
        <f t="shared" si="469"/>
        <v>156864.58396611802</v>
      </c>
    </row>
    <row r="3023" spans="1:30" ht="14.25" customHeight="1" x14ac:dyDescent="0.25">
      <c r="A3023" s="16">
        <v>3007</v>
      </c>
      <c r="B3023" s="34">
        <v>0.39174087588821299</v>
      </c>
      <c r="C3023" s="34">
        <v>7.20368362942954E-2</v>
      </c>
      <c r="D3023" s="34">
        <v>1.53696937853991E-2</v>
      </c>
      <c r="E3023" s="34">
        <v>4.0466626497150299E-2</v>
      </c>
      <c r="F3023" s="34">
        <v>3.06194331856065E-2</v>
      </c>
      <c r="G3023" s="34">
        <v>0.169083343715487</v>
      </c>
      <c r="H3023" s="35">
        <v>1.09240598066404</v>
      </c>
      <c r="I3023" s="34">
        <v>0.101151763751098</v>
      </c>
      <c r="J3023" s="34">
        <v>2.9029153134131201E-2</v>
      </c>
      <c r="K3023" s="36">
        <f>Inputs!$B$12*(1+$B3023)^4</f>
        <v>225104.81339350282</v>
      </c>
      <c r="L3023" s="36">
        <f t="shared" si="460"/>
        <v>22844.094462010235</v>
      </c>
      <c r="M3023" s="36">
        <f t="shared" si="461"/>
        <v>263816.72270220431</v>
      </c>
      <c r="N3023" s="37">
        <f>M3023/Inputs!$B$6</f>
        <v>402.15963826555537</v>
      </c>
      <c r="O3023" s="38">
        <f>IF(N3023&gt;Inputs!$B$4,1,0)</f>
        <v>1</v>
      </c>
      <c r="P3023" s="34">
        <f t="shared" si="462"/>
        <v>7.2122610616966787E-2</v>
      </c>
      <c r="Q3023" s="36">
        <f>Inputs!$B$12*(1+$B3023)^0*$C3023+Inputs!$B$29*(1+$D3023)^0*Inputs!$B$19+Inputs!$B$30*(1+$E3023)^0*Inputs!$B$20+Inputs!$B$31*(1+$F3023)^0*Inputs!$B$21+Inputs!$B$22*(1+Inputs!$B$23)^0</f>
        <v>12344.254205084646</v>
      </c>
      <c r="R3023" s="36">
        <f>Inputs!$B$12*(1+$B3023)^1*$C3023+Inputs!$B$29*(1+$D3023)^1*Inputs!$B$19+Inputs!$B$30*(1+$E3023)^1*Inputs!$B$20+Inputs!$B$31*(1+$F3023)^1*Inputs!$B$21+Inputs!$B$22*(1+Inputs!$B$23)^1</f>
        <v>14258.909220599169</v>
      </c>
      <c r="S3023" s="36">
        <f>Inputs!$B$12*(1+$B3023)^2*$C3023+Inputs!$B$29*(1+$D3023)^2*Inputs!$B$19+Inputs!$B$30*(1+$E3023)^2*Inputs!$B$20+Inputs!$B$31*(1+$F3023)^2*Inputs!$B$21+Inputs!$B$22*(1+Inputs!$B$23)^2</f>
        <v>16843.905671029002</v>
      </c>
      <c r="T3023" s="36">
        <f>Inputs!$B$12*(1+$B3023)^3*$C3023+Inputs!$B$29*(1+$D3023)^3*Inputs!$B$19+Inputs!$B$30*(1+$E3023)^3*Inputs!$B$20+Inputs!$B$31*(1+$F3023)^3*Inputs!$B$21+Inputs!$B$22*(1+Inputs!$B$23)^3</f>
        <v>20359.327267711356</v>
      </c>
      <c r="U3023" s="36">
        <f>Inputs!$B$12*(1+$B3023)^4*$C3023+Inputs!$B$29*(1+$D3023)^4*Inputs!$B$19+Inputs!$B$30*(1+$E3023)^4*Inputs!$B$20+Inputs!$B$31*(1+$F3023)^4*Inputs!$B$21+Inputs!$B$22*(1+Inputs!$B$23)^4</f>
        <v>25167.055880692911</v>
      </c>
      <c r="V3023" s="35">
        <f>Inputs!$B$13/(Q3023*(1-$G3023))</f>
        <v>1.234273442004528</v>
      </c>
      <c r="W3023" s="36">
        <f>Inputs!$B$13</f>
        <v>12660</v>
      </c>
      <c r="X3023" s="36">
        <f t="shared" si="463"/>
        <v>14203.418568157464</v>
      </c>
      <c r="Y3023" s="36">
        <f t="shared" si="464"/>
        <v>16281.965068584504</v>
      </c>
      <c r="Z3023" s="36">
        <f t="shared" si="465"/>
        <v>19080.116815044526</v>
      </c>
      <c r="AA3023" s="36">
        <f t="shared" si="466"/>
        <v>22844.094462010235</v>
      </c>
      <c r="AB3023" s="36">
        <f t="shared" si="467"/>
        <v>62493.305240912116</v>
      </c>
      <c r="AC3023" s="36">
        <f t="shared" si="468"/>
        <v>325934.39113293035</v>
      </c>
      <c r="AD3023" s="36">
        <f t="shared" si="469"/>
        <v>201323.41746129221</v>
      </c>
    </row>
    <row r="3024" spans="1:30" ht="14.25" customHeight="1" x14ac:dyDescent="0.25">
      <c r="A3024" s="16">
        <v>3008</v>
      </c>
      <c r="B3024" s="34">
        <v>0.23172705974388799</v>
      </c>
      <c r="C3024" s="34">
        <v>7.0823049718271899E-2</v>
      </c>
      <c r="D3024" s="34">
        <v>2.3728468619342601E-2</v>
      </c>
      <c r="E3024" s="34">
        <v>1.97706329549177E-2</v>
      </c>
      <c r="F3024" s="34">
        <v>8.6129439229688798E-3</v>
      </c>
      <c r="G3024" s="34">
        <v>0.16692396290919201</v>
      </c>
      <c r="H3024" s="35">
        <v>1.0537828102448601</v>
      </c>
      <c r="I3024" s="34">
        <v>9.4010101248559297E-2</v>
      </c>
      <c r="J3024" s="34">
        <v>2.30487300436557E-2</v>
      </c>
      <c r="K3024" s="36">
        <f>Inputs!$B$12*(1+$B3024)^4</f>
        <v>138104.92948639591</v>
      </c>
      <c r="L3024" s="36">
        <f t="shared" si="460"/>
        <v>15978.136843199611</v>
      </c>
      <c r="M3024" s="36">
        <f t="shared" si="461"/>
        <v>200936.62278992124</v>
      </c>
      <c r="N3024" s="37">
        <f>M3024/Inputs!$B$6</f>
        <v>306.30582742366045</v>
      </c>
      <c r="O3024" s="38">
        <f>IF(N3024&gt;Inputs!$B$4,1,0)</f>
        <v>0</v>
      </c>
      <c r="P3024" s="34">
        <f t="shared" si="462"/>
        <v>7.0961371204903589E-2</v>
      </c>
      <c r="Q3024" s="36">
        <f>Inputs!$B$12*(1+$B3024)^0*$C3024+Inputs!$B$29*(1+$D3024)^0*Inputs!$B$19+Inputs!$B$30*(1+$E3024)^0*Inputs!$B$20+Inputs!$B$31*(1+$F3024)^0*Inputs!$B$21+Inputs!$B$22*(1+Inputs!$B$23)^0</f>
        <v>12271.427010523235</v>
      </c>
      <c r="R3024" s="36">
        <f>Inputs!$B$12*(1+$B3024)^1*$C3024+Inputs!$B$29*(1+$D3024)^1*Inputs!$B$19+Inputs!$B$30*(1+$E3024)^1*Inputs!$B$20+Inputs!$B$31*(1+$F3024)^1*Inputs!$B$21+Inputs!$B$22*(1+Inputs!$B$23)^1</f>
        <v>13353.899768521456</v>
      </c>
      <c r="S3024" s="36">
        <f>Inputs!$B$12*(1+$B3024)^2*$C3024+Inputs!$B$29*(1+$D3024)^2*Inputs!$B$19+Inputs!$B$30*(1+$E3024)^2*Inputs!$B$20+Inputs!$B$31*(1+$F3024)^2*Inputs!$B$21+Inputs!$B$22*(1+Inputs!$B$23)^2</f>
        <v>14665.656842998946</v>
      </c>
      <c r="T3024" s="36">
        <f>Inputs!$B$12*(1+$B3024)^3*$C3024+Inputs!$B$29*(1+$D3024)^3*Inputs!$B$19+Inputs!$B$30*(1+$E3024)^3*Inputs!$B$20+Inputs!$B$31*(1+$F3024)^3*Inputs!$B$21+Inputs!$B$22*(1+Inputs!$B$23)^3</f>
        <v>16259.57818900647</v>
      </c>
      <c r="U3024" s="36">
        <f>Inputs!$B$12*(1+$B3024)^4*$C3024+Inputs!$B$29*(1+$D3024)^4*Inputs!$B$19+Inputs!$B$30*(1+$E3024)^4*Inputs!$B$20+Inputs!$B$31*(1+$F3024)^4*Inputs!$B$21+Inputs!$B$22*(1+Inputs!$B$23)^4</f>
        <v>18200.796083175417</v>
      </c>
      <c r="V3024" s="35">
        <f>Inputs!$B$13/(Q3024*(1-$G3024))</f>
        <v>1.2383801858649293</v>
      </c>
      <c r="W3024" s="36">
        <f>Inputs!$B$13</f>
        <v>12660</v>
      </c>
      <c r="X3024" s="36">
        <f t="shared" si="463"/>
        <v>13263.346241294385</v>
      </c>
      <c r="Y3024" s="36">
        <f t="shared" si="464"/>
        <v>14002.373658806866</v>
      </c>
      <c r="Z3024" s="36">
        <f t="shared" si="465"/>
        <v>14899.092455126527</v>
      </c>
      <c r="AA3024" s="36">
        <f t="shared" si="466"/>
        <v>15978.136843199611</v>
      </c>
      <c r="AB3024" s="36">
        <f t="shared" si="467"/>
        <v>53944.58921362376</v>
      </c>
      <c r="AC3024" s="36">
        <f t="shared" si="468"/>
        <v>230356.49295302137</v>
      </c>
      <c r="AD3024" s="36">
        <f t="shared" si="469"/>
        <v>146992.03357629749</v>
      </c>
    </row>
    <row r="3025" spans="1:30" ht="14.25" customHeight="1" x14ac:dyDescent="0.25">
      <c r="A3025" s="16">
        <v>3009</v>
      </c>
      <c r="B3025" s="34">
        <v>0.41903454220119701</v>
      </c>
      <c r="C3025" s="34">
        <v>4.9792638683121303E-2</v>
      </c>
      <c r="D3025" s="34">
        <v>5.6155092522392903E-2</v>
      </c>
      <c r="E3025" s="34">
        <v>4.1436140057641999E-2</v>
      </c>
      <c r="F3025" s="34">
        <v>1.99699517494621E-2</v>
      </c>
      <c r="G3025" s="34">
        <v>0.175305542429573</v>
      </c>
      <c r="H3025" s="35">
        <v>1.0137058042492999</v>
      </c>
      <c r="I3025" s="34">
        <v>0.100004690351932</v>
      </c>
      <c r="J3025" s="34">
        <v>2.3577395065961199E-2</v>
      </c>
      <c r="K3025" s="36">
        <f>Inputs!$B$12*(1+$B3025)^4</f>
        <v>243289.36181968392</v>
      </c>
      <c r="L3025" s="36">
        <f t="shared" ref="L3025:L3088" si="470">AA3025</f>
        <v>17946.564021961512</v>
      </c>
      <c r="M3025" s="36">
        <f t="shared" ref="M3025:M3088" si="471">AB3025+AD3025</f>
        <v>204920.61393788824</v>
      </c>
      <c r="N3025" s="37">
        <f>M3025/Inputs!$B$6</f>
        <v>312.37898466141502</v>
      </c>
      <c r="O3025" s="38">
        <f>IF(N3025&gt;Inputs!$B$4,1,0)</f>
        <v>0</v>
      </c>
      <c r="P3025" s="34">
        <f t="shared" ref="P3025:P3088" si="472">I3025-J3025</f>
        <v>7.6427295285970809E-2</v>
      </c>
      <c r="Q3025" s="36">
        <f>Inputs!$B$12*(1+$B3025)^0*$C3025+Inputs!$B$29*(1+$D3025)^0*Inputs!$B$19+Inputs!$B$30*(1+$E3025)^0*Inputs!$B$20+Inputs!$B$31*(1+$F3025)^0*Inputs!$B$21+Inputs!$B$22*(1+Inputs!$B$23)^0</f>
        <v>11009.602348414199</v>
      </c>
      <c r="R3025" s="36">
        <f>Inputs!$B$12*(1+$B3025)^1*$C3025+Inputs!$B$29*(1+$D3025)^1*Inputs!$B$19+Inputs!$B$30*(1+$E3025)^1*Inputs!$B$20+Inputs!$B$31*(1+$F3025)^1*Inputs!$B$21+Inputs!$B$22*(1+Inputs!$B$23)^1</f>
        <v>12571.877999814606</v>
      </c>
      <c r="S3025" s="36">
        <f>Inputs!$B$12*(1+$B3025)^2*$C3025+Inputs!$B$29*(1+$D3025)^2*Inputs!$B$19+Inputs!$B$30*(1+$E3025)^2*Inputs!$B$20+Inputs!$B$31*(1+$F3025)^2*Inputs!$B$21+Inputs!$B$22*(1+Inputs!$B$23)^2</f>
        <v>14673.18115259031</v>
      </c>
      <c r="T3025" s="36">
        <f>Inputs!$B$12*(1+$B3025)^3*$C3025+Inputs!$B$29*(1+$D3025)^3*Inputs!$B$19+Inputs!$B$30*(1+$E3025)^3*Inputs!$B$20+Inputs!$B$31*(1+$F3025)^3*Inputs!$B$21+Inputs!$B$22*(1+Inputs!$B$23)^3</f>
        <v>17534.067714808451</v>
      </c>
      <c r="U3025" s="36">
        <f>Inputs!$B$12*(1+$B3025)^4*$C3025+Inputs!$B$29*(1+$D3025)^4*Inputs!$B$19+Inputs!$B$30*(1+$E3025)^4*Inputs!$B$20+Inputs!$B$31*(1+$F3025)^4*Inputs!$B$21+Inputs!$B$22*(1+Inputs!$B$23)^4</f>
        <v>21467.244541866501</v>
      </c>
      <c r="V3025" s="35">
        <f>Inputs!$B$13/(Q3025*(1-$G3025))</f>
        <v>1.3943409964119438</v>
      </c>
      <c r="W3025" s="36">
        <f>Inputs!$B$13</f>
        <v>12660</v>
      </c>
      <c r="X3025" s="36">
        <f t="shared" ref="X3025:X3088" si="473">R3025*(1-$G3025)*($V3025+($H3025-$V3025)*1/4)</f>
        <v>13469.86660698135</v>
      </c>
      <c r="Y3025" s="36">
        <f t="shared" ref="Y3025:Y3088" si="474">S3025*(1-$G3025)*($V3025+($H3025-$V3025)*2/4)</f>
        <v>14569.756135301799</v>
      </c>
      <c r="Z3025" s="36">
        <f t="shared" ref="Z3025:Z3088" si="475">T3025*(1-$G3025)*($V3025+($H3025-$V3025)*3/4)</f>
        <v>16034.457661012908</v>
      </c>
      <c r="AA3025" s="36">
        <f t="shared" ref="AA3025:AA3088" si="476">U3025*(1-$G3025)*$H3025</f>
        <v>17946.564021961512</v>
      </c>
      <c r="AB3025" s="36">
        <f t="shared" ref="AB3025:AB3088" si="477">W3025/(1+$I3025)^1+X3025/(1+$I3025)^2+Y3025/(1+$I3025)^3+Z3025/(1+$I3025)^4+AA3025/(1+$I3025)^5</f>
        <v>55682.131717786462</v>
      </c>
      <c r="AC3025" s="36">
        <f t="shared" ref="AC3025:AC3088" si="478">AA3025*(1+$J3025)/($I3025-$J3025)</f>
        <v>240355.19225493059</v>
      </c>
      <c r="AD3025" s="36">
        <f t="shared" ref="AD3025:AD3088" si="479">AC3025/(1+$I3025)^5</f>
        <v>149238.48222010178</v>
      </c>
    </row>
    <row r="3026" spans="1:30" ht="14.25" customHeight="1" x14ac:dyDescent="0.25">
      <c r="A3026" s="16">
        <v>3010</v>
      </c>
      <c r="B3026" s="34">
        <v>0.42291634985305399</v>
      </c>
      <c r="C3026" s="34">
        <v>6.6443856920604394E-2</v>
      </c>
      <c r="D3026" s="34">
        <v>1.6824642285551101E-2</v>
      </c>
      <c r="E3026" s="34">
        <v>4.1262694141736202E-2</v>
      </c>
      <c r="F3026" s="34">
        <v>1.9710749454856898E-2</v>
      </c>
      <c r="G3026" s="34">
        <v>0.190065702418315</v>
      </c>
      <c r="H3026" s="35">
        <v>1.03624075616555</v>
      </c>
      <c r="I3026" s="34">
        <v>9.1333527810267198E-2</v>
      </c>
      <c r="J3026" s="34">
        <v>2.1432488185594699E-2</v>
      </c>
      <c r="K3026" s="36">
        <f>Inputs!$B$12*(1+$B3026)^4</f>
        <v>245962.40383016467</v>
      </c>
      <c r="L3026" s="36">
        <f t="shared" si="470"/>
        <v>21075.2440582991</v>
      </c>
      <c r="M3026" s="36">
        <f t="shared" si="471"/>
        <v>260419.46509884289</v>
      </c>
      <c r="N3026" s="37">
        <f>M3026/Inputs!$B$6</f>
        <v>396.98089191896781</v>
      </c>
      <c r="O3026" s="38">
        <f>IF(N3026&gt;Inputs!$B$4,1,0)</f>
        <v>1</v>
      </c>
      <c r="P3026" s="34">
        <f t="shared" si="472"/>
        <v>6.9901039624672506E-2</v>
      </c>
      <c r="Q3026" s="36">
        <f>Inputs!$B$12*(1+$B3026)^0*$C3026+Inputs!$B$29*(1+$D3026)^0*Inputs!$B$19+Inputs!$B$30*(1+$E3026)^0*Inputs!$B$20+Inputs!$B$31*(1+$F3026)^0*Inputs!$B$21+Inputs!$B$22*(1+Inputs!$B$23)^0</f>
        <v>12008.675442663185</v>
      </c>
      <c r="R3026" s="36">
        <f>Inputs!$B$12*(1+$B3026)^1*$C3026+Inputs!$B$29*(1+$D3026)^1*Inputs!$B$19+Inputs!$B$30*(1+$E3026)^1*Inputs!$B$20+Inputs!$B$31*(1+$F3026)^1*Inputs!$B$21+Inputs!$B$22*(1+Inputs!$B$23)^1</f>
        <v>13873.723615665542</v>
      </c>
      <c r="S3026" s="36">
        <f>Inputs!$B$12*(1+$B3026)^2*$C3026+Inputs!$B$29*(1+$D3026)^2*Inputs!$B$19+Inputs!$B$30*(1+$E3026)^2*Inputs!$B$20+Inputs!$B$31*(1+$F3026)^2*Inputs!$B$21+Inputs!$B$22*(1+Inputs!$B$23)^2</f>
        <v>16456.704863992254</v>
      </c>
      <c r="T3026" s="36">
        <f>Inputs!$B$12*(1+$B3026)^3*$C3026+Inputs!$B$29*(1+$D3026)^3*Inputs!$B$19+Inputs!$B$30*(1+$E3026)^3*Inputs!$B$20+Inputs!$B$31*(1+$F3026)^3*Inputs!$B$21+Inputs!$B$22*(1+Inputs!$B$23)^3</f>
        <v>20059.340784632332</v>
      </c>
      <c r="U3026" s="36">
        <f>Inputs!$B$12*(1+$B3026)^4*$C3026+Inputs!$B$29*(1+$D3026)^4*Inputs!$B$19+Inputs!$B$30*(1+$E3026)^4*Inputs!$B$20+Inputs!$B$31*(1+$F3026)^4*Inputs!$B$21+Inputs!$B$22*(1+Inputs!$B$23)^4</f>
        <v>25110.892748147286</v>
      </c>
      <c r="V3026" s="35">
        <f>Inputs!$B$13/(Q3026*(1-$G3026))</f>
        <v>1.3016337722168887</v>
      </c>
      <c r="W3026" s="36">
        <f>Inputs!$B$13</f>
        <v>12660</v>
      </c>
      <c r="X3026" s="36">
        <f t="shared" si="473"/>
        <v>13880.661982764455</v>
      </c>
      <c r="Y3026" s="36">
        <f t="shared" si="474"/>
        <v>15580.589096735968</v>
      </c>
      <c r="Z3026" s="36">
        <f t="shared" si="475"/>
        <v>17913.485893354515</v>
      </c>
      <c r="AA3026" s="36">
        <f t="shared" si="476"/>
        <v>21075.2440582991</v>
      </c>
      <c r="AB3026" s="36">
        <f t="shared" si="477"/>
        <v>61484.484449547592</v>
      </c>
      <c r="AC3026" s="36">
        <f t="shared" si="478"/>
        <v>307963.07312701113</v>
      </c>
      <c r="AD3026" s="36">
        <f t="shared" si="479"/>
        <v>198934.98064929529</v>
      </c>
    </row>
    <row r="3027" spans="1:30" ht="14.25" customHeight="1" x14ac:dyDescent="0.25">
      <c r="A3027" s="16">
        <v>3011</v>
      </c>
      <c r="B3027" s="34">
        <v>0.30394192949499499</v>
      </c>
      <c r="C3027" s="34">
        <v>5.4603762724280899E-2</v>
      </c>
      <c r="D3027" s="34">
        <v>2.3181152088221201E-2</v>
      </c>
      <c r="E3027" s="34">
        <v>2.9373054179814301E-2</v>
      </c>
      <c r="F3027" s="34">
        <v>3.7502948916084702E-3</v>
      </c>
      <c r="G3027" s="34">
        <v>0.18045105765077599</v>
      </c>
      <c r="H3027" s="35">
        <v>1.0578686777375601</v>
      </c>
      <c r="I3027" s="34">
        <v>8.9091682523380206E-2</v>
      </c>
      <c r="J3027" s="34">
        <v>2.2147044884483501E-2</v>
      </c>
      <c r="K3027" s="36">
        <f>Inputs!$B$12*(1+$B3027)^4</f>
        <v>173453.97352038321</v>
      </c>
      <c r="L3027" s="36">
        <f t="shared" si="470"/>
        <v>15516.748580684742</v>
      </c>
      <c r="M3027" s="36">
        <f t="shared" si="471"/>
        <v>208335.33708436013</v>
      </c>
      <c r="N3027" s="37">
        <f>M3027/Inputs!$B$6</f>
        <v>317.58435531152458</v>
      </c>
      <c r="O3027" s="38">
        <f>IF(N3027&gt;Inputs!$B$4,1,0)</f>
        <v>0</v>
      </c>
      <c r="P3027" s="34">
        <f t="shared" si="472"/>
        <v>6.6944637638896701E-2</v>
      </c>
      <c r="Q3027" s="36">
        <f>Inputs!$B$12*(1+$B3027)^0*$C3027+Inputs!$B$29*(1+$D3027)^0*Inputs!$B$19+Inputs!$B$30*(1+$E3027)^0*Inputs!$B$20+Inputs!$B$31*(1+$F3027)^0*Inputs!$B$21+Inputs!$B$22*(1+Inputs!$B$23)^0</f>
        <v>11298.269790883776</v>
      </c>
      <c r="R3027" s="36">
        <f>Inputs!$B$12*(1+$B3027)^1*$C3027+Inputs!$B$29*(1+$D3027)^1*Inputs!$B$19+Inputs!$B$30*(1+$E3027)^1*Inputs!$B$20+Inputs!$B$31*(1+$F3027)^1*Inputs!$B$21+Inputs!$B$22*(1+Inputs!$B$23)^1</f>
        <v>12392.182716450419</v>
      </c>
      <c r="S3027" s="36">
        <f>Inputs!$B$12*(1+$B3027)^2*$C3027+Inputs!$B$29*(1+$D3027)^2*Inputs!$B$19+Inputs!$B$30*(1+$E3027)^2*Inputs!$B$20+Inputs!$B$31*(1+$F3027)^2*Inputs!$B$21+Inputs!$B$22*(1+Inputs!$B$23)^2</f>
        <v>13790.687638364834</v>
      </c>
      <c r="T3027" s="36">
        <f>Inputs!$B$12*(1+$B3027)^3*$C3027+Inputs!$B$29*(1+$D3027)^3*Inputs!$B$19+Inputs!$B$30*(1+$E3027)^3*Inputs!$B$20+Inputs!$B$31*(1+$F3027)^3*Inputs!$B$21+Inputs!$B$22*(1+Inputs!$B$23)^3</f>
        <v>15585.818474242658</v>
      </c>
      <c r="U3027" s="36">
        <f>Inputs!$B$12*(1+$B3027)^4*$C3027+Inputs!$B$29*(1+$D3027)^4*Inputs!$B$19+Inputs!$B$30*(1+$E3027)^4*Inputs!$B$20+Inputs!$B$31*(1+$F3027)^4*Inputs!$B$21+Inputs!$B$22*(1+Inputs!$B$23)^4</f>
        <v>17897.570044057538</v>
      </c>
      <c r="V3027" s="35">
        <f>Inputs!$B$13/(Q3027*(1-$G3027))</f>
        <v>1.3672466580366156</v>
      </c>
      <c r="W3027" s="36">
        <f>Inputs!$B$13</f>
        <v>12660</v>
      </c>
      <c r="X3027" s="36">
        <f t="shared" si="473"/>
        <v>13100.246674895421</v>
      </c>
      <c r="Y3027" s="36">
        <f t="shared" si="474"/>
        <v>13704.500726035511</v>
      </c>
      <c r="Z3027" s="36">
        <f t="shared" si="475"/>
        <v>14500.465016484859</v>
      </c>
      <c r="AA3027" s="36">
        <f t="shared" si="476"/>
        <v>15516.748580684742</v>
      </c>
      <c r="AB3027" s="36">
        <f t="shared" si="477"/>
        <v>53711.623682850455</v>
      </c>
      <c r="AC3027" s="36">
        <f t="shared" si="478"/>
        <v>236918.13515392126</v>
      </c>
      <c r="AD3027" s="36">
        <f t="shared" si="479"/>
        <v>154623.71340150968</v>
      </c>
    </row>
    <row r="3028" spans="1:30" ht="14.25" customHeight="1" x14ac:dyDescent="0.25">
      <c r="A3028" s="16">
        <v>3012</v>
      </c>
      <c r="B3028" s="34">
        <v>0.29937654357279297</v>
      </c>
      <c r="C3028" s="34">
        <v>8.8668954319944496E-2</v>
      </c>
      <c r="D3028" s="34">
        <v>4.8055188297334198E-2</v>
      </c>
      <c r="E3028" s="34">
        <v>5.5422216638470398E-2</v>
      </c>
      <c r="F3028" s="34">
        <v>2.90852993006087E-2</v>
      </c>
      <c r="G3028" s="34">
        <v>0.19530250350637199</v>
      </c>
      <c r="H3028" s="35">
        <v>1.09642195183082</v>
      </c>
      <c r="I3028" s="34">
        <v>9.0101527488235106E-2</v>
      </c>
      <c r="J3028" s="34">
        <v>2.0224127061504799E-2</v>
      </c>
      <c r="K3028" s="36">
        <f>Inputs!$B$12*(1+$B3028)^4</f>
        <v>171037.50030327501</v>
      </c>
      <c r="L3028" s="36">
        <f t="shared" si="470"/>
        <v>21821.874027640431</v>
      </c>
      <c r="M3028" s="36">
        <f t="shared" si="471"/>
        <v>270559.27595993585</v>
      </c>
      <c r="N3028" s="37">
        <f>M3028/Inputs!$B$6</f>
        <v>412.4379206706339</v>
      </c>
      <c r="O3028" s="38">
        <f>IF(N3028&gt;Inputs!$B$4,1,0)</f>
        <v>1</v>
      </c>
      <c r="P3028" s="34">
        <f t="shared" si="472"/>
        <v>6.987740042673031E-2</v>
      </c>
      <c r="Q3028" s="36">
        <f>Inputs!$B$12*(1+$B3028)^0*$C3028+Inputs!$B$29*(1+$D3028)^0*Inputs!$B$19+Inputs!$B$30*(1+$E3028)^0*Inputs!$B$20+Inputs!$B$31*(1+$F3028)^0*Inputs!$B$21+Inputs!$B$22*(1+Inputs!$B$23)^0</f>
        <v>13342.181286623592</v>
      </c>
      <c r="R3028" s="36">
        <f>Inputs!$B$12*(1+$B3028)^1*$C3028+Inputs!$B$29*(1+$D3028)^1*Inputs!$B$19+Inputs!$B$30*(1+$E3028)^1*Inputs!$B$20+Inputs!$B$31*(1+$F3028)^1*Inputs!$B$21+Inputs!$B$22*(1+Inputs!$B$23)^1</f>
        <v>15294.817277715145</v>
      </c>
      <c r="S3028" s="36">
        <f>Inputs!$B$12*(1+$B3028)^2*$C3028+Inputs!$B$29*(1+$D3028)^2*Inputs!$B$19+Inputs!$B$30*(1+$E3028)^2*Inputs!$B$20+Inputs!$B$31*(1+$F3028)^2*Inputs!$B$21+Inputs!$B$22*(1+Inputs!$B$23)^2</f>
        <v>17741.353968852629</v>
      </c>
      <c r="T3028" s="36">
        <f>Inputs!$B$12*(1+$B3028)^3*$C3028+Inputs!$B$29*(1+$D3028)^3*Inputs!$B$19+Inputs!$B$30*(1+$E3028)^3*Inputs!$B$20+Inputs!$B$31*(1+$F3028)^3*Inputs!$B$21+Inputs!$B$22*(1+Inputs!$B$23)^3</f>
        <v>20825.383737246942</v>
      </c>
      <c r="U3028" s="36">
        <f>Inputs!$B$12*(1+$B3028)^4*$C3028+Inputs!$B$29*(1+$D3028)^4*Inputs!$B$19+Inputs!$B$30*(1+$E3028)^4*Inputs!$B$20+Inputs!$B$31*(1+$F3028)^4*Inputs!$B$21+Inputs!$B$22*(1+Inputs!$B$23)^4</f>
        <v>24733.277607876164</v>
      </c>
      <c r="V3028" s="35">
        <f>Inputs!$B$13/(Q3028*(1-$G3028))</f>
        <v>1.1791640176659424</v>
      </c>
      <c r="W3028" s="36">
        <f>Inputs!$B$13</f>
        <v>12660</v>
      </c>
      <c r="X3028" s="36">
        <f t="shared" si="473"/>
        <v>14258.207207860756</v>
      </c>
      <c r="Y3028" s="36">
        <f t="shared" si="474"/>
        <v>16243.614076811682</v>
      </c>
      <c r="Z3028" s="36">
        <f t="shared" si="475"/>
        <v>18720.636821251632</v>
      </c>
      <c r="AA3028" s="36">
        <f t="shared" si="476"/>
        <v>21821.874027640431</v>
      </c>
      <c r="AB3028" s="36">
        <f t="shared" si="477"/>
        <v>63585.104263565969</v>
      </c>
      <c r="AC3028" s="36">
        <f t="shared" si="478"/>
        <v>318603.75807825854</v>
      </c>
      <c r="AD3028" s="36">
        <f t="shared" si="479"/>
        <v>206974.17169636991</v>
      </c>
    </row>
    <row r="3029" spans="1:30" ht="14.25" customHeight="1" x14ac:dyDescent="0.25">
      <c r="A3029" s="16">
        <v>3013</v>
      </c>
      <c r="B3029" s="34">
        <v>0.19035312495057299</v>
      </c>
      <c r="C3029" s="34">
        <v>9.7900920959738694E-2</v>
      </c>
      <c r="D3029" s="34">
        <v>5.1873162586432799E-2</v>
      </c>
      <c r="E3029" s="34">
        <v>5.1221295327086198E-2</v>
      </c>
      <c r="F3029" s="34">
        <v>2.1800142495253302E-2</v>
      </c>
      <c r="G3029" s="34">
        <v>0.20086434419805099</v>
      </c>
      <c r="H3029" s="35">
        <v>1.0562494339050501</v>
      </c>
      <c r="I3029" s="34">
        <v>9.3066780862513299E-2</v>
      </c>
      <c r="J3029" s="34">
        <v>2.9535221545809801E-2</v>
      </c>
      <c r="K3029" s="36">
        <f>Inputs!$B$12*(1+$B3029)^4</f>
        <v>120463.23338798624</v>
      </c>
      <c r="L3029" s="36">
        <f t="shared" si="470"/>
        <v>17918.467532925122</v>
      </c>
      <c r="M3029" s="36">
        <f t="shared" si="471"/>
        <v>243509.91969309945</v>
      </c>
      <c r="N3029" s="37">
        <f>M3029/Inputs!$B$6</f>
        <v>371.20414587362723</v>
      </c>
      <c r="O3029" s="38">
        <f>IF(N3029&gt;Inputs!$B$4,1,0)</f>
        <v>0</v>
      </c>
      <c r="P3029" s="34">
        <f t="shared" si="472"/>
        <v>6.3531559316703498E-2</v>
      </c>
      <c r="Q3029" s="36">
        <f>Inputs!$B$12*(1+$B3029)^0*$C3029+Inputs!$B$29*(1+$D3029)^0*Inputs!$B$19+Inputs!$B$30*(1+$E3029)^0*Inputs!$B$20+Inputs!$B$31*(1+$F3029)^0*Inputs!$B$21+Inputs!$B$22*(1+Inputs!$B$23)^0</f>
        <v>13896.099285011242</v>
      </c>
      <c r="R3029" s="36">
        <f>Inputs!$B$12*(1+$B3029)^1*$C3029+Inputs!$B$29*(1+$D3029)^1*Inputs!$B$19+Inputs!$B$30*(1+$E3029)^1*Inputs!$B$20+Inputs!$B$31*(1+$F3029)^1*Inputs!$B$21+Inputs!$B$22*(1+Inputs!$B$23)^1</f>
        <v>15343.327575435786</v>
      </c>
      <c r="S3029" s="36">
        <f>Inputs!$B$12*(1+$B3029)^2*$C3029+Inputs!$B$29*(1+$D3029)^2*Inputs!$B$19+Inputs!$B$30*(1+$E3029)^2*Inputs!$B$20+Inputs!$B$31*(1+$F3029)^2*Inputs!$B$21+Inputs!$B$22*(1+Inputs!$B$23)^2</f>
        <v>17018.935597304477</v>
      </c>
      <c r="T3029" s="36">
        <f>Inputs!$B$12*(1+$B3029)^3*$C3029+Inputs!$B$29*(1+$D3029)^3*Inputs!$B$19+Inputs!$B$30*(1+$E3029)^3*Inputs!$B$20+Inputs!$B$31*(1+$F3029)^3*Inputs!$B$21+Inputs!$B$22*(1+Inputs!$B$23)^3</f>
        <v>18964.221015560237</v>
      </c>
      <c r="U3029" s="36">
        <f>Inputs!$B$12*(1+$B3029)^4*$C3029+Inputs!$B$29*(1+$D3029)^4*Inputs!$B$19+Inputs!$B$30*(1+$E3029)^4*Inputs!$B$20+Inputs!$B$31*(1+$F3029)^4*Inputs!$B$21+Inputs!$B$22*(1+Inputs!$B$23)^4</f>
        <v>21228.234012277138</v>
      </c>
      <c r="V3029" s="35">
        <f>Inputs!$B$13/(Q3029*(1-$G3029))</f>
        <v>1.1400405233665467</v>
      </c>
      <c r="W3029" s="36">
        <f>Inputs!$B$13</f>
        <v>12660</v>
      </c>
      <c r="X3029" s="36">
        <f t="shared" si="473"/>
        <v>13721.644018476576</v>
      </c>
      <c r="Y3029" s="36">
        <f t="shared" si="474"/>
        <v>14935.252982029284</v>
      </c>
      <c r="Z3029" s="36">
        <f t="shared" si="475"/>
        <v>16324.907716401372</v>
      </c>
      <c r="AA3029" s="36">
        <f t="shared" si="476"/>
        <v>17918.467532925122</v>
      </c>
      <c r="AB3029" s="36">
        <f t="shared" si="477"/>
        <v>57421.615401984498</v>
      </c>
      <c r="AC3029" s="36">
        <f t="shared" si="478"/>
        <v>290370.5440206512</v>
      </c>
      <c r="AD3029" s="36">
        <f t="shared" si="479"/>
        <v>186088.30429111494</v>
      </c>
    </row>
    <row r="3030" spans="1:30" ht="14.25" customHeight="1" x14ac:dyDescent="0.25">
      <c r="A3030" s="16">
        <v>3014</v>
      </c>
      <c r="B3030" s="34">
        <v>0.32139486081681801</v>
      </c>
      <c r="C3030" s="34">
        <v>6.7677246264863905E-2</v>
      </c>
      <c r="D3030" s="34">
        <v>2.02957643382242E-2</v>
      </c>
      <c r="E3030" s="34">
        <v>4.4881781280404397E-2</v>
      </c>
      <c r="F3030" s="34">
        <v>2.5841175023570799E-2</v>
      </c>
      <c r="G3030" s="34">
        <v>0.17080893876138001</v>
      </c>
      <c r="H3030" s="35">
        <v>1.14195960779945</v>
      </c>
      <c r="I3030" s="34">
        <v>0.10248786687299601</v>
      </c>
      <c r="J3030" s="34">
        <v>1.54996270857425E-2</v>
      </c>
      <c r="K3030" s="36">
        <f>Inputs!$B$12*(1+$B3030)^4</f>
        <v>182928.63934619864</v>
      </c>
      <c r="L3030" s="36">
        <f t="shared" si="470"/>
        <v>20222.386101496948</v>
      </c>
      <c r="M3030" s="36">
        <f t="shared" si="471"/>
        <v>203788.39487517084</v>
      </c>
      <c r="N3030" s="37">
        <f>M3030/Inputs!$B$6</f>
        <v>310.65304096824821</v>
      </c>
      <c r="O3030" s="38">
        <f>IF(N3030&gt;Inputs!$B$4,1,0)</f>
        <v>0</v>
      </c>
      <c r="P3030" s="34">
        <f t="shared" si="472"/>
        <v>8.6988239787253507E-2</v>
      </c>
      <c r="Q3030" s="36">
        <f>Inputs!$B$12*(1+$B3030)^0*$C3030+Inputs!$B$29*(1+$D3030)^0*Inputs!$B$19+Inputs!$B$30*(1+$E3030)^0*Inputs!$B$20+Inputs!$B$31*(1+$F3030)^0*Inputs!$B$21+Inputs!$B$22*(1+Inputs!$B$23)^0</f>
        <v>12082.678803318755</v>
      </c>
      <c r="R3030" s="36">
        <f>Inputs!$B$12*(1+$B3030)^1*$C3030+Inputs!$B$29*(1+$D3030)^1*Inputs!$B$19+Inputs!$B$30*(1+$E3030)^1*Inputs!$B$20+Inputs!$B$31*(1+$F3030)^1*Inputs!$B$21+Inputs!$B$22*(1+Inputs!$B$23)^1</f>
        <v>13614.9842581413</v>
      </c>
      <c r="S3030" s="36">
        <f>Inputs!$B$12*(1+$B3030)^2*$C3030+Inputs!$B$29*(1+$D3030)^2*Inputs!$B$19+Inputs!$B$30*(1+$E3030)^2*Inputs!$B$20+Inputs!$B$31*(1+$F3030)^2*Inputs!$B$21+Inputs!$B$22*(1+Inputs!$B$23)^2</f>
        <v>15574.090709351516</v>
      </c>
      <c r="T3030" s="36">
        <f>Inputs!$B$12*(1+$B3030)^3*$C3030+Inputs!$B$29*(1+$D3030)^3*Inputs!$B$19+Inputs!$B$30*(1+$E3030)^3*Inputs!$B$20+Inputs!$B$31*(1+$F3030)^3*Inputs!$B$21+Inputs!$B$22*(1+Inputs!$B$23)^3</f>
        <v>18095.074926833957</v>
      </c>
      <c r="U3030" s="36">
        <f>Inputs!$B$12*(1+$B3030)^4*$C3030+Inputs!$B$29*(1+$D3030)^4*Inputs!$B$19+Inputs!$B$30*(1+$E3030)^4*Inputs!$B$20+Inputs!$B$31*(1+$F3030)^4*Inputs!$B$21+Inputs!$B$22*(1+Inputs!$B$23)^4</f>
        <v>21356.350680047293</v>
      </c>
      <c r="V3030" s="35">
        <f>Inputs!$B$13/(Q3030*(1-$G3030))</f>
        <v>1.2636181733105383</v>
      </c>
      <c r="W3030" s="36">
        <f>Inputs!$B$13</f>
        <v>12660</v>
      </c>
      <c r="X3030" s="36">
        <f t="shared" si="473"/>
        <v>13922.156620149299</v>
      </c>
      <c r="Y3030" s="36">
        <f t="shared" si="474"/>
        <v>15532.691608558831</v>
      </c>
      <c r="Z3030" s="36">
        <f t="shared" si="475"/>
        <v>17590.624912781077</v>
      </c>
      <c r="AA3030" s="36">
        <f t="shared" si="476"/>
        <v>20222.386101496948</v>
      </c>
      <c r="AB3030" s="36">
        <f t="shared" si="477"/>
        <v>58850.306155315266</v>
      </c>
      <c r="AC3030" s="36">
        <f t="shared" si="478"/>
        <v>236075.88330420724</v>
      </c>
      <c r="AD3030" s="36">
        <f t="shared" si="479"/>
        <v>144938.08871985559</v>
      </c>
    </row>
    <row r="3031" spans="1:30" ht="14.25" customHeight="1" x14ac:dyDescent="0.25">
      <c r="A3031" s="16">
        <v>3015</v>
      </c>
      <c r="B3031" s="34">
        <v>0.40136896803803102</v>
      </c>
      <c r="C3031" s="34">
        <v>4.5233922829529198E-2</v>
      </c>
      <c r="D3031" s="34">
        <v>4.53308096573527E-2</v>
      </c>
      <c r="E3031" s="34">
        <v>6.5596667897348401E-2</v>
      </c>
      <c r="F3031" s="34">
        <v>7.5942222517102398E-3</v>
      </c>
      <c r="G3031" s="34">
        <v>0.21053660974415001</v>
      </c>
      <c r="H3031" s="35">
        <v>0.972544412915197</v>
      </c>
      <c r="I3031" s="34">
        <v>9.1132572500102094E-2</v>
      </c>
      <c r="J3031" s="34">
        <v>2.42138572117368E-2</v>
      </c>
      <c r="K3031" s="36">
        <f>Inputs!$B$12*(1+$B3031)^4</f>
        <v>231398.87079961409</v>
      </c>
      <c r="L3031" s="36">
        <f t="shared" si="470"/>
        <v>15129.681016733823</v>
      </c>
      <c r="M3031" s="36">
        <f t="shared" si="471"/>
        <v>202546.49910678255</v>
      </c>
      <c r="N3031" s="37">
        <f>M3031/Inputs!$B$6</f>
        <v>308.75990717497342</v>
      </c>
      <c r="O3031" s="38">
        <f>IF(N3031&gt;Inputs!$B$4,1,0)</f>
        <v>0</v>
      </c>
      <c r="P3031" s="34">
        <f t="shared" si="472"/>
        <v>6.6918715288365294E-2</v>
      </c>
      <c r="Q3031" s="36">
        <f>Inputs!$B$12*(1+$B3031)^0*$C3031+Inputs!$B$29*(1+$D3031)^0*Inputs!$B$19+Inputs!$B$30*(1+$E3031)^0*Inputs!$B$20+Inputs!$B$31*(1+$F3031)^0*Inputs!$B$21+Inputs!$B$22*(1+Inputs!$B$23)^0</f>
        <v>10736.079397198675</v>
      </c>
      <c r="R3031" s="36">
        <f>Inputs!$B$12*(1+$B3031)^1*$C3031+Inputs!$B$29*(1+$D3031)^1*Inputs!$B$19+Inputs!$B$30*(1+$E3031)^1*Inputs!$B$20+Inputs!$B$31*(1+$F3031)^1*Inputs!$B$21+Inputs!$B$22*(1+Inputs!$B$23)^1</f>
        <v>12104.886943171656</v>
      </c>
      <c r="S3031" s="36">
        <f>Inputs!$B$12*(1+$B3031)^2*$C3031+Inputs!$B$29*(1+$D3031)^2*Inputs!$B$19+Inputs!$B$30*(1+$E3031)^2*Inputs!$B$20+Inputs!$B$31*(1+$F3031)^2*Inputs!$B$21+Inputs!$B$22*(1+Inputs!$B$23)^2</f>
        <v>13926.688190501187</v>
      </c>
      <c r="T3031" s="36">
        <f>Inputs!$B$12*(1+$B3031)^3*$C3031+Inputs!$B$29*(1+$D3031)^3*Inputs!$B$19+Inputs!$B$30*(1+$E3031)^3*Inputs!$B$20+Inputs!$B$31*(1+$F3031)^3*Inputs!$B$21+Inputs!$B$22*(1+Inputs!$B$23)^3</f>
        <v>16377.92663157021</v>
      </c>
      <c r="U3031" s="36">
        <f>Inputs!$B$12*(1+$B3031)^4*$C3031+Inputs!$B$29*(1+$D3031)^4*Inputs!$B$19+Inputs!$B$30*(1+$E3031)^4*Inputs!$B$20+Inputs!$B$31*(1+$F3031)^4*Inputs!$B$21+Inputs!$B$22*(1+Inputs!$B$23)^4</f>
        <v>19705.539667856021</v>
      </c>
      <c r="V3031" s="35">
        <f>Inputs!$B$13/(Q3031*(1-$G3031))</f>
        <v>1.4936745997298713</v>
      </c>
      <c r="W3031" s="36">
        <f>Inputs!$B$13</f>
        <v>12660</v>
      </c>
      <c r="X3031" s="36">
        <f t="shared" si="473"/>
        <v>13029.072212460755</v>
      </c>
      <c r="Y3031" s="36">
        <f t="shared" si="474"/>
        <v>13557.558693690706</v>
      </c>
      <c r="Z3031" s="36">
        <f t="shared" si="475"/>
        <v>14259.302779833213</v>
      </c>
      <c r="AA3031" s="36">
        <f t="shared" si="476"/>
        <v>15129.681016733823</v>
      </c>
      <c r="AB3031" s="36">
        <f t="shared" si="477"/>
        <v>52824.636345679603</v>
      </c>
      <c r="AC3031" s="36">
        <f t="shared" si="478"/>
        <v>231564.94989117535</v>
      </c>
      <c r="AD3031" s="36">
        <f t="shared" si="479"/>
        <v>149721.86276110294</v>
      </c>
    </row>
    <row r="3032" spans="1:30" ht="14.25" customHeight="1" x14ac:dyDescent="0.25">
      <c r="A3032" s="16">
        <v>3016</v>
      </c>
      <c r="B3032" s="34">
        <v>0.34752344933252299</v>
      </c>
      <c r="C3032" s="34">
        <v>0.10014451118871399</v>
      </c>
      <c r="D3032" s="34">
        <v>1.5813042090041501E-2</v>
      </c>
      <c r="E3032" s="34">
        <v>3.4557950601413E-2</v>
      </c>
      <c r="F3032" s="34">
        <v>2.45689331296686E-2</v>
      </c>
      <c r="G3032" s="34">
        <v>0.16205716727039199</v>
      </c>
      <c r="H3032" s="35">
        <v>1.15636968295902</v>
      </c>
      <c r="I3032" s="34">
        <v>8.7889224722804804E-2</v>
      </c>
      <c r="J3032" s="34">
        <v>2.35348406782293E-2</v>
      </c>
      <c r="K3032" s="36">
        <f>Inputs!$B$12*(1+$B3032)^4</f>
        <v>197832.01573747641</v>
      </c>
      <c r="L3032" s="36">
        <f t="shared" si="470"/>
        <v>27697.433805034114</v>
      </c>
      <c r="M3032" s="36">
        <f t="shared" si="471"/>
        <v>361417.87190232112</v>
      </c>
      <c r="N3032" s="37">
        <f>M3032/Inputs!$B$6</f>
        <v>550.94187789987973</v>
      </c>
      <c r="O3032" s="38">
        <f>IF(N3032&gt;Inputs!$B$4,1,0)</f>
        <v>1</v>
      </c>
      <c r="P3032" s="34">
        <f t="shared" si="472"/>
        <v>6.4354384044575497E-2</v>
      </c>
      <c r="Q3032" s="36">
        <f>Inputs!$B$12*(1+$B3032)^0*$C3032+Inputs!$B$29*(1+$D3032)^0*Inputs!$B$19+Inputs!$B$30*(1+$E3032)^0*Inputs!$B$20+Inputs!$B$31*(1+$F3032)^0*Inputs!$B$21+Inputs!$B$22*(1+Inputs!$B$23)^0</f>
        <v>14030.714698749762</v>
      </c>
      <c r="R3032" s="36">
        <f>Inputs!$B$12*(1+$B3032)^1*$C3032+Inputs!$B$29*(1+$D3032)^1*Inputs!$B$19+Inputs!$B$30*(1+$E3032)^1*Inputs!$B$20+Inputs!$B$31*(1+$F3032)^1*Inputs!$B$21+Inputs!$B$22*(1+Inputs!$B$23)^1</f>
        <v>16299.66175525311</v>
      </c>
      <c r="S3032" s="36">
        <f>Inputs!$B$12*(1+$B3032)^2*$C3032+Inputs!$B$29*(1+$D3032)^2*Inputs!$B$19+Inputs!$B$30*(1+$E3032)^2*Inputs!$B$20+Inputs!$B$31*(1+$F3032)^2*Inputs!$B$21+Inputs!$B$22*(1+Inputs!$B$23)^2</f>
        <v>19298.76824223571</v>
      </c>
      <c r="T3032" s="36">
        <f>Inputs!$B$12*(1+$B3032)^3*$C3032+Inputs!$B$29*(1+$D3032)^3*Inputs!$B$19+Inputs!$B$30*(1+$E3032)^3*Inputs!$B$20+Inputs!$B$31*(1+$F3032)^3*Inputs!$B$21+Inputs!$B$22*(1+Inputs!$B$23)^3</f>
        <v>23280.347309344892</v>
      </c>
      <c r="U3032" s="36">
        <f>Inputs!$B$12*(1+$B3032)^4*$C3032+Inputs!$B$29*(1+$D3032)^4*Inputs!$B$19+Inputs!$B$30*(1+$E3032)^4*Inputs!$B$20+Inputs!$B$31*(1+$F3032)^4*Inputs!$B$21+Inputs!$B$22*(1+Inputs!$B$23)^4</f>
        <v>28584.358194520919</v>
      </c>
      <c r="V3032" s="35">
        <f>Inputs!$B$13/(Q3032*(1-$G3032))</f>
        <v>1.0768110940751847</v>
      </c>
      <c r="W3032" s="36">
        <f>Inputs!$B$13</f>
        <v>12660</v>
      </c>
      <c r="X3032" s="36">
        <f t="shared" si="473"/>
        <v>14978.941333209737</v>
      </c>
      <c r="Y3032" s="36">
        <f t="shared" si="474"/>
        <v>18056.678543350768</v>
      </c>
      <c r="Z3032" s="36">
        <f t="shared" si="475"/>
        <v>22169.998139867341</v>
      </c>
      <c r="AA3032" s="36">
        <f t="shared" si="476"/>
        <v>27697.433805034114</v>
      </c>
      <c r="AB3032" s="36">
        <f t="shared" si="477"/>
        <v>72322.82582763044</v>
      </c>
      <c r="AC3032" s="36">
        <f t="shared" si="478"/>
        <v>440518.37210026075</v>
      </c>
      <c r="AD3032" s="36">
        <f t="shared" si="479"/>
        <v>289095.0460746907</v>
      </c>
    </row>
    <row r="3033" spans="1:30" ht="14.25" customHeight="1" x14ac:dyDescent="0.25">
      <c r="A3033" s="16">
        <v>3017</v>
      </c>
      <c r="B3033" s="34">
        <v>0.45817981630924698</v>
      </c>
      <c r="C3033" s="34">
        <v>7.1353499626625405E-2</v>
      </c>
      <c r="D3033" s="34">
        <v>3.9282025686397999E-2</v>
      </c>
      <c r="E3033" s="34">
        <v>3.3457784743587501E-2</v>
      </c>
      <c r="F3033" s="34">
        <v>5.7186812905024699E-3</v>
      </c>
      <c r="G3033" s="34">
        <v>0.175215622846809</v>
      </c>
      <c r="H3033" s="35">
        <v>1.0578005402441899</v>
      </c>
      <c r="I3033" s="34">
        <v>0.102587025664523</v>
      </c>
      <c r="J3033" s="34">
        <v>2.3805389460947499E-2</v>
      </c>
      <c r="K3033" s="36">
        <f>Inputs!$B$12*(1+$B3033)^4</f>
        <v>271266.13565124566</v>
      </c>
      <c r="L3033" s="36">
        <f t="shared" si="470"/>
        <v>24512.706752029077</v>
      </c>
      <c r="M3033" s="36">
        <f t="shared" si="471"/>
        <v>259620.49028698917</v>
      </c>
      <c r="N3033" s="37">
        <f>M3033/Inputs!$B$6</f>
        <v>395.76294251065423</v>
      </c>
      <c r="O3033" s="38">
        <f>IF(N3033&gt;Inputs!$B$4,1,0)</f>
        <v>0</v>
      </c>
      <c r="P3033" s="34">
        <f t="shared" si="472"/>
        <v>7.8781636203575506E-2</v>
      </c>
      <c r="Q3033" s="36">
        <f>Inputs!$B$12*(1+$B3033)^0*$C3033+Inputs!$B$29*(1+$D3033)^0*Inputs!$B$19+Inputs!$B$30*(1+$E3033)^0*Inputs!$B$20+Inputs!$B$31*(1+$F3033)^0*Inputs!$B$21+Inputs!$B$22*(1+Inputs!$B$23)^0</f>
        <v>12303.254005024446</v>
      </c>
      <c r="R3033" s="36">
        <f>Inputs!$B$12*(1+$B3033)^1*$C3033+Inputs!$B$29*(1+$D3033)^1*Inputs!$B$19+Inputs!$B$30*(1+$E3033)^1*Inputs!$B$20+Inputs!$B$31*(1+$F3033)^1*Inputs!$B$21+Inputs!$B$22*(1+Inputs!$B$23)^1</f>
        <v>14435.199431748682</v>
      </c>
      <c r="S3033" s="36">
        <f>Inputs!$B$12*(1+$B3033)^2*$C3033+Inputs!$B$29*(1+$D3033)^2*Inputs!$B$19+Inputs!$B$30*(1+$E3033)^2*Inputs!$B$20+Inputs!$B$31*(1+$F3033)^2*Inputs!$B$21+Inputs!$B$22*(1+Inputs!$B$23)^2</f>
        <v>17471.871903514635</v>
      </c>
      <c r="T3033" s="36">
        <f>Inputs!$B$12*(1+$B3033)^3*$C3033+Inputs!$B$29*(1+$D3033)^3*Inputs!$B$19+Inputs!$B$30*(1+$E3033)^3*Inputs!$B$20+Inputs!$B$31*(1+$F3033)^3*Inputs!$B$21+Inputs!$B$22*(1+Inputs!$B$23)^3</f>
        <v>21825.292809454601</v>
      </c>
      <c r="U3033" s="36">
        <f>Inputs!$B$12*(1+$B3033)^4*$C3033+Inputs!$B$29*(1+$D3033)^4*Inputs!$B$19+Inputs!$B$30*(1+$E3033)^4*Inputs!$B$20+Inputs!$B$31*(1+$F3033)^4*Inputs!$B$21+Inputs!$B$22*(1+Inputs!$B$23)^4</f>
        <v>28096.16593686727</v>
      </c>
      <c r="V3033" s="35">
        <f>Inputs!$B$13/(Q3033*(1-$G3033))</f>
        <v>1.2475940341841989</v>
      </c>
      <c r="W3033" s="36">
        <f>Inputs!$B$13</f>
        <v>12660</v>
      </c>
      <c r="X3033" s="36">
        <f t="shared" si="473"/>
        <v>14288.846592523705</v>
      </c>
      <c r="Y3033" s="36">
        <f t="shared" si="474"/>
        <v>16610.975363674926</v>
      </c>
      <c r="Z3033" s="36">
        <f t="shared" si="475"/>
        <v>19895.763128314204</v>
      </c>
      <c r="AA3033" s="36">
        <f t="shared" si="476"/>
        <v>24512.706752029077</v>
      </c>
      <c r="AB3033" s="36">
        <f t="shared" si="477"/>
        <v>64132.853733906144</v>
      </c>
      <c r="AC3033" s="36">
        <f t="shared" si="478"/>
        <v>318554.45624603739</v>
      </c>
      <c r="AD3033" s="36">
        <f t="shared" si="479"/>
        <v>195487.63655308302</v>
      </c>
    </row>
    <row r="3034" spans="1:30" ht="14.25" customHeight="1" x14ac:dyDescent="0.25">
      <c r="A3034" s="16">
        <v>3018</v>
      </c>
      <c r="B3034" s="34">
        <v>0.28528436009175301</v>
      </c>
      <c r="C3034" s="34">
        <v>7.1065176417992995E-2</v>
      </c>
      <c r="D3034" s="34">
        <v>4.8388727163740097E-3</v>
      </c>
      <c r="E3034" s="34">
        <v>2.9626900230551399E-2</v>
      </c>
      <c r="F3034" s="34">
        <v>3.2692577403808702E-2</v>
      </c>
      <c r="G3034" s="34">
        <v>0.20278236365326899</v>
      </c>
      <c r="H3034" s="35">
        <v>1.03278435963713</v>
      </c>
      <c r="I3034" s="34">
        <v>9.4680938186937805E-2</v>
      </c>
      <c r="J3034" s="34">
        <v>2.9410040803072201E-2</v>
      </c>
      <c r="K3034" s="36">
        <f>Inputs!$B$12*(1+$B3034)^4</f>
        <v>163737.49501617273</v>
      </c>
      <c r="L3034" s="36">
        <f t="shared" si="470"/>
        <v>16767.132903545669</v>
      </c>
      <c r="M3034" s="36">
        <f t="shared" si="471"/>
        <v>223233.3528459282</v>
      </c>
      <c r="N3034" s="37">
        <f>M3034/Inputs!$B$6</f>
        <v>340.29474519196373</v>
      </c>
      <c r="O3034" s="38">
        <f>IF(N3034&gt;Inputs!$B$4,1,0)</f>
        <v>0</v>
      </c>
      <c r="P3034" s="34">
        <f t="shared" si="472"/>
        <v>6.52708973838656E-2</v>
      </c>
      <c r="Q3034" s="36">
        <f>Inputs!$B$12*(1+$B3034)^0*$C3034+Inputs!$B$29*(1+$D3034)^0*Inputs!$B$19+Inputs!$B$30*(1+$E3034)^0*Inputs!$B$20+Inputs!$B$31*(1+$F3034)^0*Inputs!$B$21+Inputs!$B$22*(1+Inputs!$B$23)^0</f>
        <v>12285.954612506503</v>
      </c>
      <c r="R3034" s="36">
        <f>Inputs!$B$12*(1+$B3034)^1*$C3034+Inputs!$B$29*(1+$D3034)^1*Inputs!$B$19+Inputs!$B$30*(1+$E3034)^1*Inputs!$B$20+Inputs!$B$31*(1+$F3034)^1*Inputs!$B$21+Inputs!$B$22*(1+Inputs!$B$23)^1</f>
        <v>13671.255882583086</v>
      </c>
      <c r="S3034" s="36">
        <f>Inputs!$B$12*(1+$B3034)^2*$C3034+Inputs!$B$29*(1+$D3034)^2*Inputs!$B$19+Inputs!$B$30*(1+$E3034)^2*Inputs!$B$20+Inputs!$B$31*(1+$F3034)^2*Inputs!$B$21+Inputs!$B$22*(1+Inputs!$B$23)^2</f>
        <v>15408.618856172085</v>
      </c>
      <c r="T3034" s="36">
        <f>Inputs!$B$12*(1+$B3034)^3*$C3034+Inputs!$B$29*(1+$D3034)^3*Inputs!$B$19+Inputs!$B$30*(1+$E3034)^3*Inputs!$B$20+Inputs!$B$31*(1+$F3034)^3*Inputs!$B$21+Inputs!$B$22*(1+Inputs!$B$23)^3</f>
        <v>17597.206324841769</v>
      </c>
      <c r="U3034" s="36">
        <f>Inputs!$B$12*(1+$B3034)^4*$C3034+Inputs!$B$29*(1+$D3034)^4*Inputs!$B$19+Inputs!$B$30*(1+$E3034)^4*Inputs!$B$20+Inputs!$B$31*(1+$F3034)^4*Inputs!$B$21+Inputs!$B$22*(1+Inputs!$B$23)^4</f>
        <v>20364.429901196443</v>
      </c>
      <c r="V3034" s="35">
        <f>Inputs!$B$13/(Q3034*(1-$G3034))</f>
        <v>1.292551634920504</v>
      </c>
      <c r="W3034" s="36">
        <f>Inputs!$B$13</f>
        <v>12660</v>
      </c>
      <c r="X3034" s="36">
        <f t="shared" si="473"/>
        <v>13379.678015961155</v>
      </c>
      <c r="Y3034" s="36">
        <f t="shared" si="474"/>
        <v>14282.240075653699</v>
      </c>
      <c r="Z3034" s="36">
        <f t="shared" si="475"/>
        <v>15399.784560856584</v>
      </c>
      <c r="AA3034" s="36">
        <f t="shared" si="476"/>
        <v>16767.132903545669</v>
      </c>
      <c r="AB3034" s="36">
        <f t="shared" si="477"/>
        <v>55008.621094873299</v>
      </c>
      <c r="AC3034" s="36">
        <f t="shared" si="478"/>
        <v>264440.28898331139</v>
      </c>
      <c r="AD3034" s="36">
        <f t="shared" si="479"/>
        <v>168224.7317510549</v>
      </c>
    </row>
    <row r="3035" spans="1:30" ht="14.25" customHeight="1" x14ac:dyDescent="0.25">
      <c r="A3035" s="16">
        <v>3019</v>
      </c>
      <c r="B3035" s="34">
        <v>0.28516908115206502</v>
      </c>
      <c r="C3035" s="34">
        <v>8.9006360828725303E-2</v>
      </c>
      <c r="D3035" s="34">
        <v>2.7053933773736601E-2</v>
      </c>
      <c r="E3035" s="34">
        <v>4.4284896833254997E-2</v>
      </c>
      <c r="F3035" s="34">
        <v>-1.29085272073984E-2</v>
      </c>
      <c r="G3035" s="34">
        <v>0.17099898386048501</v>
      </c>
      <c r="H3035" s="35">
        <v>0.95850040931868796</v>
      </c>
      <c r="I3035" s="34">
        <v>9.7581273862311593E-2</v>
      </c>
      <c r="J3035" s="34">
        <v>2.9017725585486102E-2</v>
      </c>
      <c r="K3035" s="36">
        <f>Inputs!$B$12*(1+$B3035)^4</f>
        <v>163678.7595453375</v>
      </c>
      <c r="L3035" s="36">
        <f t="shared" si="470"/>
        <v>18212.266064741758</v>
      </c>
      <c r="M3035" s="36">
        <f t="shared" si="471"/>
        <v>228295.10179638129</v>
      </c>
      <c r="N3035" s="37">
        <f>M3035/Inputs!$B$6</f>
        <v>348.01082590911784</v>
      </c>
      <c r="O3035" s="38">
        <f>IF(N3035&gt;Inputs!$B$4,1,0)</f>
        <v>0</v>
      </c>
      <c r="P3035" s="34">
        <f t="shared" si="472"/>
        <v>6.8563548276825495E-2</v>
      </c>
      <c r="Q3035" s="36">
        <f>Inputs!$B$12*(1+$B3035)^0*$C3035+Inputs!$B$29*(1+$D3035)^0*Inputs!$B$19+Inputs!$B$30*(1+$E3035)^0*Inputs!$B$20+Inputs!$B$31*(1+$F3035)^0*Inputs!$B$21+Inputs!$B$22*(1+Inputs!$B$23)^0</f>
        <v>13362.425677150441</v>
      </c>
      <c r="R3035" s="36">
        <f>Inputs!$B$12*(1+$B3035)^1*$C3035+Inputs!$B$29*(1+$D3035)^1*Inputs!$B$19+Inputs!$B$30*(1+$E3035)^1*Inputs!$B$20+Inputs!$B$31*(1+$F3035)^1*Inputs!$B$21+Inputs!$B$22*(1+Inputs!$B$23)^1</f>
        <v>14958.496937704047</v>
      </c>
      <c r="S3035" s="36">
        <f>Inputs!$B$12*(1+$B3035)^2*$C3035+Inputs!$B$29*(1+$D3035)^2*Inputs!$B$19+Inputs!$B$30*(1+$E3035)^2*Inputs!$B$20+Inputs!$B$31*(1+$F3035)^2*Inputs!$B$21+Inputs!$B$22*(1+Inputs!$B$23)^2</f>
        <v>16994.875076774275</v>
      </c>
      <c r="T3035" s="36">
        <f>Inputs!$B$12*(1+$B3035)^3*$C3035+Inputs!$B$29*(1+$D3035)^3*Inputs!$B$19+Inputs!$B$30*(1+$E3035)^3*Inputs!$B$20+Inputs!$B$31*(1+$F3035)^3*Inputs!$B$21+Inputs!$B$22*(1+Inputs!$B$23)^3</f>
        <v>19595.616947886112</v>
      </c>
      <c r="U3035" s="36">
        <f>Inputs!$B$12*(1+$B3035)^4*$C3035+Inputs!$B$29*(1+$D3035)^4*Inputs!$B$19+Inputs!$B$30*(1+$E3035)^4*Inputs!$B$20+Inputs!$B$31*(1+$F3035)^4*Inputs!$B$21+Inputs!$B$22*(1+Inputs!$B$23)^4</f>
        <v>22920.10594543719</v>
      </c>
      <c r="V3035" s="35">
        <f>Inputs!$B$13/(Q3035*(1-$G3035))</f>
        <v>1.142860809044592</v>
      </c>
      <c r="W3035" s="36">
        <f>Inputs!$B$13</f>
        <v>12660</v>
      </c>
      <c r="X3035" s="36">
        <f t="shared" si="473"/>
        <v>13600.624903247804</v>
      </c>
      <c r="Y3035" s="36">
        <f t="shared" si="474"/>
        <v>14802.79608854103</v>
      </c>
      <c r="Z3035" s="36">
        <f t="shared" si="475"/>
        <v>16319.358203738508</v>
      </c>
      <c r="AA3035" s="36">
        <f t="shared" si="476"/>
        <v>18212.266064741758</v>
      </c>
      <c r="AB3035" s="36">
        <f t="shared" si="477"/>
        <v>56697.934929209339</v>
      </c>
      <c r="AC3035" s="36">
        <f t="shared" si="478"/>
        <v>273333.93726988131</v>
      </c>
      <c r="AD3035" s="36">
        <f t="shared" si="479"/>
        <v>171597.16686717194</v>
      </c>
    </row>
    <row r="3036" spans="1:30" ht="14.25" customHeight="1" x14ac:dyDescent="0.25">
      <c r="A3036" s="16">
        <v>3020</v>
      </c>
      <c r="B3036" s="34">
        <v>0.23739967780655899</v>
      </c>
      <c r="C3036" s="34">
        <v>9.7178686666389694E-2</v>
      </c>
      <c r="D3036" s="34">
        <v>2.1099842939967601E-2</v>
      </c>
      <c r="E3036" s="34">
        <v>3.0766561671760201E-2</v>
      </c>
      <c r="F3036" s="34">
        <v>1.60998184322503E-2</v>
      </c>
      <c r="G3036" s="34">
        <v>0.17298543667623301</v>
      </c>
      <c r="H3036" s="35">
        <v>1.01546068514566</v>
      </c>
      <c r="I3036" s="34">
        <v>8.9577077108883796E-2</v>
      </c>
      <c r="J3036" s="34">
        <v>2.67950869461266E-2</v>
      </c>
      <c r="K3036" s="36">
        <f>Inputs!$B$12*(1+$B3036)^4</f>
        <v>140666.68239257645</v>
      </c>
      <c r="L3036" s="36">
        <f t="shared" si="470"/>
        <v>18737.417306188014</v>
      </c>
      <c r="M3036" s="36">
        <f t="shared" si="471"/>
        <v>258573.43887218204</v>
      </c>
      <c r="N3036" s="37">
        <f>M3036/Inputs!$B$6</f>
        <v>394.16682754905798</v>
      </c>
      <c r="O3036" s="38">
        <f>IF(N3036&gt;Inputs!$B$4,1,0)</f>
        <v>0</v>
      </c>
      <c r="P3036" s="34">
        <f t="shared" si="472"/>
        <v>6.2781990162757192E-2</v>
      </c>
      <c r="Q3036" s="36">
        <f>Inputs!$B$12*(1+$B3036)^0*$C3036+Inputs!$B$29*(1+$D3036)^0*Inputs!$B$19+Inputs!$B$30*(1+$E3036)^0*Inputs!$B$20+Inputs!$B$31*(1+$F3036)^0*Inputs!$B$21+Inputs!$B$22*(1+Inputs!$B$23)^0</f>
        <v>13852.765227410302</v>
      </c>
      <c r="R3036" s="36">
        <f>Inputs!$B$12*(1+$B3036)^1*$C3036+Inputs!$B$29*(1+$D3036)^1*Inputs!$B$19+Inputs!$B$30*(1+$E3036)^1*Inputs!$B$20+Inputs!$B$31*(1+$F3036)^1*Inputs!$B$21+Inputs!$B$22*(1+Inputs!$B$23)^1</f>
        <v>15387.471818180431</v>
      </c>
      <c r="S3036" s="36">
        <f>Inputs!$B$12*(1+$B3036)^2*$C3036+Inputs!$B$29*(1+$D3036)^2*Inputs!$B$19+Inputs!$B$30*(1+$E3036)^2*Inputs!$B$20+Inputs!$B$31*(1+$F3036)^2*Inputs!$B$21+Inputs!$B$22*(1+Inputs!$B$23)^2</f>
        <v>17253.734357002031</v>
      </c>
      <c r="T3036" s="36">
        <f>Inputs!$B$12*(1+$B3036)^3*$C3036+Inputs!$B$29*(1+$D3036)^3*Inputs!$B$19+Inputs!$B$30*(1+$E3036)^3*Inputs!$B$20+Inputs!$B$31*(1+$F3036)^3*Inputs!$B$21+Inputs!$B$22*(1+Inputs!$B$23)^3</f>
        <v>19529.625895576057</v>
      </c>
      <c r="U3036" s="36">
        <f>Inputs!$B$12*(1+$B3036)^4*$C3036+Inputs!$B$29*(1+$D3036)^4*Inputs!$B$19+Inputs!$B$30*(1+$E3036)^4*Inputs!$B$20+Inputs!$B$31*(1+$F3036)^4*Inputs!$B$21+Inputs!$B$22*(1+Inputs!$B$23)^4</f>
        <v>22311.74090545129</v>
      </c>
      <c r="V3036" s="35">
        <f>Inputs!$B$13/(Q3036*(1-$G3036))</f>
        <v>1.1050554590466892</v>
      </c>
      <c r="W3036" s="36">
        <f>Inputs!$B$13</f>
        <v>12660</v>
      </c>
      <c r="X3036" s="36">
        <f t="shared" si="473"/>
        <v>13777.52545337166</v>
      </c>
      <c r="Y3036" s="36">
        <f t="shared" si="474"/>
        <v>15128.917413917623</v>
      </c>
      <c r="Z3036" s="36">
        <f t="shared" si="475"/>
        <v>16762.762647143663</v>
      </c>
      <c r="AA3036" s="36">
        <f t="shared" si="476"/>
        <v>18737.417306188014</v>
      </c>
      <c r="AB3036" s="36">
        <f t="shared" si="477"/>
        <v>59015.668277277015</v>
      </c>
      <c r="AC3036" s="36">
        <f t="shared" si="478"/>
        <v>306449.15814513649</v>
      </c>
      <c r="AD3036" s="36">
        <f t="shared" si="479"/>
        <v>199557.77059490504</v>
      </c>
    </row>
    <row r="3037" spans="1:30" ht="14.25" customHeight="1" x14ac:dyDescent="0.25">
      <c r="A3037" s="16">
        <v>3021</v>
      </c>
      <c r="B3037" s="34">
        <v>0.50697355127472199</v>
      </c>
      <c r="C3037" s="34">
        <v>5.9175407103834503E-2</v>
      </c>
      <c r="D3037" s="34">
        <v>3.6917851605329698E-2</v>
      </c>
      <c r="E3037" s="34">
        <v>6.0840344980259503E-2</v>
      </c>
      <c r="F3037" s="34">
        <v>-4.6473789264519002E-3</v>
      </c>
      <c r="G3037" s="34">
        <v>0.22013214555751801</v>
      </c>
      <c r="H3037" s="35">
        <v>1.04038181325977</v>
      </c>
      <c r="I3037" s="34">
        <v>0.104105443515396</v>
      </c>
      <c r="J3037" s="34">
        <v>2.7114689395770102E-2</v>
      </c>
      <c r="K3037" s="36">
        <f>Inputs!$B$12*(1+$B3037)^4</f>
        <v>309438.08939811395</v>
      </c>
      <c r="L3037" s="36">
        <f t="shared" si="470"/>
        <v>22024.324154887527</v>
      </c>
      <c r="M3037" s="36">
        <f t="shared" si="471"/>
        <v>239320.30291706804</v>
      </c>
      <c r="N3037" s="37">
        <f>M3037/Inputs!$B$6</f>
        <v>364.81753493455494</v>
      </c>
      <c r="O3037" s="38">
        <f>IF(N3037&gt;Inputs!$B$4,1,0)</f>
        <v>0</v>
      </c>
      <c r="P3037" s="34">
        <f t="shared" si="472"/>
        <v>7.6990754119625887E-2</v>
      </c>
      <c r="Q3037" s="36">
        <f>Inputs!$B$12*(1+$B3037)^0*$C3037+Inputs!$B$29*(1+$D3037)^0*Inputs!$B$19+Inputs!$B$30*(1+$E3037)^0*Inputs!$B$20+Inputs!$B$31*(1+$F3037)^0*Inputs!$B$21+Inputs!$B$22*(1+Inputs!$B$23)^0</f>
        <v>11572.568453656993</v>
      </c>
      <c r="R3037" s="36">
        <f>Inputs!$B$12*(1+$B3037)^1*$C3037+Inputs!$B$29*(1+$D3037)^1*Inputs!$B$19+Inputs!$B$30*(1+$E3037)^1*Inputs!$B$20+Inputs!$B$31*(1+$F3037)^1*Inputs!$B$21+Inputs!$B$22*(1+Inputs!$B$23)^1</f>
        <v>13557.130403097861</v>
      </c>
      <c r="S3037" s="36">
        <f>Inputs!$B$12*(1+$B3037)^2*$C3037+Inputs!$B$29*(1+$D3037)^2*Inputs!$B$19+Inputs!$B$30*(1+$E3037)^2*Inputs!$B$20+Inputs!$B$31*(1+$F3037)^2*Inputs!$B$21+Inputs!$B$22*(1+Inputs!$B$23)^2</f>
        <v>16466.071434030036</v>
      </c>
      <c r="T3037" s="36">
        <f>Inputs!$B$12*(1+$B3037)^3*$C3037+Inputs!$B$29*(1+$D3037)^3*Inputs!$B$19+Inputs!$B$30*(1+$E3037)^3*Inputs!$B$20+Inputs!$B$31*(1+$F3037)^3*Inputs!$B$21+Inputs!$B$22*(1+Inputs!$B$23)^3</f>
        <v>20762.705883928837</v>
      </c>
      <c r="U3037" s="36">
        <f>Inputs!$B$12*(1+$B3037)^4*$C3037+Inputs!$B$29*(1+$D3037)^4*Inputs!$B$19+Inputs!$B$30*(1+$E3037)^4*Inputs!$B$20+Inputs!$B$31*(1+$F3037)^4*Inputs!$B$21+Inputs!$B$22*(1+Inputs!$B$23)^4</f>
        <v>27144.935822548039</v>
      </c>
      <c r="V3037" s="35">
        <f>Inputs!$B$13/(Q3037*(1-$G3037))</f>
        <v>1.4027585610003108</v>
      </c>
      <c r="W3037" s="36">
        <f>Inputs!$B$13</f>
        <v>12660</v>
      </c>
      <c r="X3037" s="36">
        <f t="shared" si="473"/>
        <v>13873.21239143538</v>
      </c>
      <c r="Y3037" s="36">
        <f t="shared" si="474"/>
        <v>15686.622294322182</v>
      </c>
      <c r="Z3037" s="36">
        <f t="shared" si="475"/>
        <v>18312.952143876155</v>
      </c>
      <c r="AA3037" s="36">
        <f t="shared" si="476"/>
        <v>22024.324154887527</v>
      </c>
      <c r="AB3037" s="36">
        <f t="shared" si="477"/>
        <v>60247.264766884182</v>
      </c>
      <c r="AC3037" s="36">
        <f t="shared" si="478"/>
        <v>293821.08439086663</v>
      </c>
      <c r="AD3037" s="36">
        <f t="shared" si="479"/>
        <v>179073.03815018386</v>
      </c>
    </row>
    <row r="3038" spans="1:30" ht="14.25" customHeight="1" x14ac:dyDescent="0.25">
      <c r="A3038" s="16">
        <v>3022</v>
      </c>
      <c r="B3038" s="34">
        <v>0.189704703905132</v>
      </c>
      <c r="C3038" s="34">
        <v>6.9519914953324796E-2</v>
      </c>
      <c r="D3038" s="34">
        <v>5.3759684187439597E-3</v>
      </c>
      <c r="E3038" s="34">
        <v>3.5279448530693598E-2</v>
      </c>
      <c r="F3038" s="34">
        <v>1.9459789679551299E-2</v>
      </c>
      <c r="G3038" s="34">
        <v>0.21127721577761999</v>
      </c>
      <c r="H3038" s="35">
        <v>1.1467834801144801</v>
      </c>
      <c r="I3038" s="34">
        <v>9.6367911508930704E-2</v>
      </c>
      <c r="J3038" s="34">
        <v>2.8731556851272901E-2</v>
      </c>
      <c r="K3038" s="36">
        <f>Inputs!$B$12*(1+$B3038)^4</f>
        <v>120200.96803748368</v>
      </c>
      <c r="L3038" s="36">
        <f t="shared" si="470"/>
        <v>15282.657441949972</v>
      </c>
      <c r="M3038" s="36">
        <f t="shared" si="471"/>
        <v>199358.4266790289</v>
      </c>
      <c r="N3038" s="37">
        <f>M3038/Inputs!$B$6</f>
        <v>303.90004066925138</v>
      </c>
      <c r="O3038" s="38">
        <f>IF(N3038&gt;Inputs!$B$4,1,0)</f>
        <v>0</v>
      </c>
      <c r="P3038" s="34">
        <f t="shared" si="472"/>
        <v>6.7636354657657799E-2</v>
      </c>
      <c r="Q3038" s="36">
        <f>Inputs!$B$12*(1+$B3038)^0*$C3038+Inputs!$B$29*(1+$D3038)^0*Inputs!$B$19+Inputs!$B$30*(1+$E3038)^0*Inputs!$B$20+Inputs!$B$31*(1+$F3038)^0*Inputs!$B$21+Inputs!$B$22*(1+Inputs!$B$23)^0</f>
        <v>12193.23892462641</v>
      </c>
      <c r="R3038" s="36">
        <f>Inputs!$B$12*(1+$B3038)^1*$C3038+Inputs!$B$29*(1+$D3038)^1*Inputs!$B$19+Inputs!$B$30*(1+$E3038)^1*Inputs!$B$20+Inputs!$B$31*(1+$F3038)^1*Inputs!$B$21+Inputs!$B$22*(1+Inputs!$B$23)^1</f>
        <v>13109.651388347693</v>
      </c>
      <c r="S3038" s="36">
        <f>Inputs!$B$12*(1+$B3038)^2*$C3038+Inputs!$B$29*(1+$D3038)^2*Inputs!$B$19+Inputs!$B$30*(1+$E3038)^2*Inputs!$B$20+Inputs!$B$31*(1+$F3038)^2*Inputs!$B$21+Inputs!$B$22*(1+Inputs!$B$23)^2</f>
        <v>14179.035030136969</v>
      </c>
      <c r="T3038" s="36">
        <f>Inputs!$B$12*(1+$B3038)^3*$C3038+Inputs!$B$29*(1+$D3038)^3*Inputs!$B$19+Inputs!$B$30*(1+$E3038)^3*Inputs!$B$20+Inputs!$B$31*(1+$F3038)^3*Inputs!$B$21+Inputs!$B$22*(1+Inputs!$B$23)^3</f>
        <v>15429.948782753951</v>
      </c>
      <c r="U3038" s="36">
        <f>Inputs!$B$12*(1+$B3038)^4*$C3038+Inputs!$B$29*(1+$D3038)^4*Inputs!$B$19+Inputs!$B$30*(1+$E3038)^4*Inputs!$B$20+Inputs!$B$31*(1+$F3038)^4*Inputs!$B$21+Inputs!$B$22*(1+Inputs!$B$23)^4</f>
        <v>16896.356482314295</v>
      </c>
      <c r="V3038" s="35">
        <f>Inputs!$B$13/(Q3038*(1-$G3038))</f>
        <v>1.316407158186391</v>
      </c>
      <c r="W3038" s="36">
        <f>Inputs!$B$13</f>
        <v>12660</v>
      </c>
      <c r="X3038" s="36">
        <f t="shared" si="473"/>
        <v>13173.020874523509</v>
      </c>
      <c r="Y3038" s="36">
        <f t="shared" si="474"/>
        <v>13773.334400766789</v>
      </c>
      <c r="Z3038" s="36">
        <f t="shared" si="475"/>
        <v>14472.378107870092</v>
      </c>
      <c r="AA3038" s="36">
        <f t="shared" si="476"/>
        <v>15282.657441949972</v>
      </c>
      <c r="AB3038" s="36">
        <f t="shared" si="477"/>
        <v>52621.584913749437</v>
      </c>
      <c r="AC3038" s="36">
        <f t="shared" si="478"/>
        <v>232445.28867142115</v>
      </c>
      <c r="AD3038" s="36">
        <f t="shared" si="479"/>
        <v>146736.84176527947</v>
      </c>
    </row>
    <row r="3039" spans="1:30" ht="14.25" customHeight="1" x14ac:dyDescent="0.25">
      <c r="A3039" s="16">
        <v>3023</v>
      </c>
      <c r="B3039" s="34">
        <v>0.393141461234086</v>
      </c>
      <c r="C3039" s="34">
        <v>7.0395511568830907E-2</v>
      </c>
      <c r="D3039" s="34">
        <v>2.8927894339076301E-2</v>
      </c>
      <c r="E3039" s="34">
        <v>4.2245620501204999E-2</v>
      </c>
      <c r="F3039" s="34">
        <v>7.6359446684111003E-3</v>
      </c>
      <c r="G3039" s="34">
        <v>0.202632818053262</v>
      </c>
      <c r="H3039" s="35">
        <v>1.0953058738877699</v>
      </c>
      <c r="I3039" s="34">
        <v>8.9732060583444795E-2</v>
      </c>
      <c r="J3039" s="34">
        <v>2.3775476894528799E-2</v>
      </c>
      <c r="K3039" s="36">
        <f>Inputs!$B$12*(1+$B3039)^4</f>
        <v>226012.32355119259</v>
      </c>
      <c r="L3039" s="36">
        <f t="shared" si="470"/>
        <v>21513.933192423392</v>
      </c>
      <c r="M3039" s="36">
        <f t="shared" si="471"/>
        <v>279829.21990756044</v>
      </c>
      <c r="N3039" s="37">
        <f>M3039/Inputs!$B$6</f>
        <v>426.56893278591531</v>
      </c>
      <c r="O3039" s="38">
        <f>IF(N3039&gt;Inputs!$B$4,1,0)</f>
        <v>1</v>
      </c>
      <c r="P3039" s="34">
        <f t="shared" si="472"/>
        <v>6.5956583688915993E-2</v>
      </c>
      <c r="Q3039" s="36">
        <f>Inputs!$B$12*(1+$B3039)^0*$C3039+Inputs!$B$29*(1+$D3039)^0*Inputs!$B$19+Inputs!$B$30*(1+$E3039)^0*Inputs!$B$20+Inputs!$B$31*(1+$F3039)^0*Inputs!$B$21+Inputs!$B$22*(1+Inputs!$B$23)^0</f>
        <v>12245.774721556776</v>
      </c>
      <c r="R3039" s="36">
        <f>Inputs!$B$12*(1+$B3039)^1*$C3039+Inputs!$B$29*(1+$D3039)^1*Inputs!$B$19+Inputs!$B$30*(1+$E3039)^1*Inputs!$B$20+Inputs!$B$31*(1+$F3039)^1*Inputs!$B$21+Inputs!$B$22*(1+Inputs!$B$23)^1</f>
        <v>14073.236117314587</v>
      </c>
      <c r="S3039" s="36">
        <f>Inputs!$B$12*(1+$B3039)^2*$C3039+Inputs!$B$29*(1+$D3039)^2*Inputs!$B$19+Inputs!$B$30*(1+$E3039)^2*Inputs!$B$20+Inputs!$B$31*(1+$F3039)^2*Inputs!$B$21+Inputs!$B$22*(1+Inputs!$B$23)^2</f>
        <v>16558.952002321977</v>
      </c>
      <c r="T3039" s="36">
        <f>Inputs!$B$12*(1+$B3039)^3*$C3039+Inputs!$B$29*(1+$D3039)^3*Inputs!$B$19+Inputs!$B$30*(1+$E3039)^3*Inputs!$B$20+Inputs!$B$31*(1+$F3039)^3*Inputs!$B$21+Inputs!$B$22*(1+Inputs!$B$23)^3</f>
        <v>19959.782290649993</v>
      </c>
      <c r="U3039" s="36">
        <f>Inputs!$B$12*(1+$B3039)^4*$C3039+Inputs!$B$29*(1+$D3039)^4*Inputs!$B$19+Inputs!$B$30*(1+$E3039)^4*Inputs!$B$20+Inputs!$B$31*(1+$F3039)^4*Inputs!$B$21+Inputs!$B$22*(1+Inputs!$B$23)^4</f>
        <v>24633.495457493264</v>
      </c>
      <c r="V3039" s="35">
        <f>Inputs!$B$13/(Q3039*(1-$G3039))</f>
        <v>1.2965494431300313</v>
      </c>
      <c r="W3039" s="36">
        <f>Inputs!$B$13</f>
        <v>12660</v>
      </c>
      <c r="X3039" s="36">
        <f t="shared" si="473"/>
        <v>13984.711539930055</v>
      </c>
      <c r="Y3039" s="36">
        <f t="shared" si="474"/>
        <v>15790.508447750726</v>
      </c>
      <c r="Z3039" s="36">
        <f t="shared" si="475"/>
        <v>18232.806288061682</v>
      </c>
      <c r="AA3039" s="36">
        <f t="shared" si="476"/>
        <v>21513.933192423392</v>
      </c>
      <c r="AB3039" s="36">
        <f t="shared" si="477"/>
        <v>62525.208240142601</v>
      </c>
      <c r="AC3039" s="36">
        <f t="shared" si="478"/>
        <v>333938.41800286673</v>
      </c>
      <c r="AD3039" s="36">
        <f t="shared" si="479"/>
        <v>217304.01166741783</v>
      </c>
    </row>
    <row r="3040" spans="1:30" ht="14.25" customHeight="1" x14ac:dyDescent="0.25">
      <c r="A3040" s="16">
        <v>3024</v>
      </c>
      <c r="B3040" s="34">
        <v>0.40368684152916801</v>
      </c>
      <c r="C3040" s="34">
        <v>6.2692598273666605E-2</v>
      </c>
      <c r="D3040" s="34">
        <v>3.6635759043805498E-2</v>
      </c>
      <c r="E3040" s="34">
        <v>4.3704409934600202E-2</v>
      </c>
      <c r="F3040" s="34">
        <v>2.6070207831490999E-2</v>
      </c>
      <c r="G3040" s="34">
        <v>0.170423579605921</v>
      </c>
      <c r="H3040" s="35">
        <v>0.95154631338484297</v>
      </c>
      <c r="I3040" s="34">
        <v>9.82816049823238E-2</v>
      </c>
      <c r="J3040" s="34">
        <v>2.4492472304495999E-2</v>
      </c>
      <c r="K3040" s="36">
        <f>Inputs!$B$12*(1+$B3040)^4</f>
        <v>232933.61428701266</v>
      </c>
      <c r="L3040" s="36">
        <f t="shared" si="470"/>
        <v>18791.22006517302</v>
      </c>
      <c r="M3040" s="36">
        <f t="shared" si="471"/>
        <v>220518.81663724626</v>
      </c>
      <c r="N3040" s="37">
        <f>M3040/Inputs!$B$6</f>
        <v>336.15673267872904</v>
      </c>
      <c r="O3040" s="38">
        <f>IF(N3040&gt;Inputs!$B$4,1,0)</f>
        <v>0</v>
      </c>
      <c r="P3040" s="34">
        <f t="shared" si="472"/>
        <v>7.3789132677827801E-2</v>
      </c>
      <c r="Q3040" s="36">
        <f>Inputs!$B$12*(1+$B3040)^0*$C3040+Inputs!$B$29*(1+$D3040)^0*Inputs!$B$19+Inputs!$B$30*(1+$E3040)^0*Inputs!$B$20+Inputs!$B$31*(1+$F3040)^0*Inputs!$B$21+Inputs!$B$22*(1+Inputs!$B$23)^0</f>
        <v>11783.599923846919</v>
      </c>
      <c r="R3040" s="36">
        <f>Inputs!$B$12*(1+$B3040)^1*$C3040+Inputs!$B$29*(1+$D3040)^1*Inputs!$B$19+Inputs!$B$30*(1+$E3040)^1*Inputs!$B$20+Inputs!$B$31*(1+$F3040)^1*Inputs!$B$21+Inputs!$B$22*(1+Inputs!$B$23)^1</f>
        <v>13581.309470683929</v>
      </c>
      <c r="S3040" s="36">
        <f>Inputs!$B$12*(1+$B3040)^2*$C3040+Inputs!$B$29*(1+$D3040)^2*Inputs!$B$19+Inputs!$B$30*(1+$E3040)^2*Inputs!$B$20+Inputs!$B$31*(1+$F3040)^2*Inputs!$B$21+Inputs!$B$22*(1+Inputs!$B$23)^2</f>
        <v>16002.23341083364</v>
      </c>
      <c r="T3040" s="36">
        <f>Inputs!$B$12*(1+$B3040)^3*$C3040+Inputs!$B$29*(1+$D3040)^3*Inputs!$B$19+Inputs!$B$30*(1+$E3040)^3*Inputs!$B$20+Inputs!$B$31*(1+$F3040)^3*Inputs!$B$21+Inputs!$B$22*(1+Inputs!$B$23)^3</f>
        <v>19294.219260557475</v>
      </c>
      <c r="U3040" s="36">
        <f>Inputs!$B$12*(1+$B3040)^4*$C3040+Inputs!$B$29*(1+$D3040)^4*Inputs!$B$19+Inputs!$B$30*(1+$E3040)^4*Inputs!$B$20+Inputs!$B$31*(1+$F3040)^4*Inputs!$B$21+Inputs!$B$22*(1+Inputs!$B$23)^4</f>
        <v>23805.025351811106</v>
      </c>
      <c r="V3040" s="35">
        <f>Inputs!$B$13/(Q3040*(1-$G3040))</f>
        <v>1.2950881136405126</v>
      </c>
      <c r="W3040" s="36">
        <f>Inputs!$B$13</f>
        <v>12660</v>
      </c>
      <c r="X3040" s="36">
        <f t="shared" si="473"/>
        <v>13623.76487742783</v>
      </c>
      <c r="Y3040" s="36">
        <f t="shared" si="474"/>
        <v>14912.120832490096</v>
      </c>
      <c r="Z3040" s="36">
        <f t="shared" si="475"/>
        <v>16605.163252797673</v>
      </c>
      <c r="AA3040" s="36">
        <f t="shared" si="476"/>
        <v>18791.22006517302</v>
      </c>
      <c r="AB3040" s="36">
        <f t="shared" si="477"/>
        <v>57250.168755663879</v>
      </c>
      <c r="AC3040" s="36">
        <f t="shared" si="478"/>
        <v>260898.35729932151</v>
      </c>
      <c r="AD3040" s="36">
        <f t="shared" si="479"/>
        <v>163268.64788158238</v>
      </c>
    </row>
    <row r="3041" spans="1:30" ht="14.25" customHeight="1" x14ac:dyDescent="0.25">
      <c r="A3041" s="16">
        <v>3025</v>
      </c>
      <c r="B3041" s="34">
        <v>0.39884451399397802</v>
      </c>
      <c r="C3041" s="34">
        <v>6.8512125519246694E-2</v>
      </c>
      <c r="D3041" s="34">
        <v>9.1689024343336398E-3</v>
      </c>
      <c r="E3041" s="34">
        <v>3.54176660929863E-2</v>
      </c>
      <c r="F3041" s="34">
        <v>2.6181670374391799E-2</v>
      </c>
      <c r="G3041" s="34">
        <v>0.17474533937232101</v>
      </c>
      <c r="H3041" s="35">
        <v>1.0214710059322401</v>
      </c>
      <c r="I3041" s="34">
        <v>9.4559886442174307E-2</v>
      </c>
      <c r="J3041" s="34">
        <v>2.1996168881975801E-2</v>
      </c>
      <c r="K3041" s="36">
        <f>Inputs!$B$12*(1+$B3041)^4</f>
        <v>229735.98469798427</v>
      </c>
      <c r="L3041" s="36">
        <f t="shared" si="470"/>
        <v>20621.013455552453</v>
      </c>
      <c r="M3041" s="36">
        <f t="shared" si="471"/>
        <v>245225.78953376453</v>
      </c>
      <c r="N3041" s="37">
        <f>M3041/Inputs!$B$6</f>
        <v>373.81980111854347</v>
      </c>
      <c r="O3041" s="38">
        <f>IF(N3041&gt;Inputs!$B$4,1,0)</f>
        <v>0</v>
      </c>
      <c r="P3041" s="34">
        <f t="shared" si="472"/>
        <v>7.2563717560198499E-2</v>
      </c>
      <c r="Q3041" s="36">
        <f>Inputs!$B$12*(1+$B3041)^0*$C3041+Inputs!$B$29*(1+$D3041)^0*Inputs!$B$19+Inputs!$B$30*(1+$E3041)^0*Inputs!$B$20+Inputs!$B$31*(1+$F3041)^0*Inputs!$B$21+Inputs!$B$22*(1+Inputs!$B$23)^0</f>
        <v>12132.771558581724</v>
      </c>
      <c r="R3041" s="36">
        <f>Inputs!$B$12*(1+$B3041)^1*$C3041+Inputs!$B$29*(1+$D3041)^1*Inputs!$B$19+Inputs!$B$30*(1+$E3041)^1*Inputs!$B$20+Inputs!$B$31*(1+$F3041)^1*Inputs!$B$21+Inputs!$B$22*(1+Inputs!$B$23)^1</f>
        <v>13940.624317941203</v>
      </c>
      <c r="S3041" s="36">
        <f>Inputs!$B$12*(1+$B3041)^2*$C3041+Inputs!$B$29*(1+$D3041)^2*Inputs!$B$19+Inputs!$B$30*(1+$E3041)^2*Inputs!$B$20+Inputs!$B$31*(1+$F3041)^2*Inputs!$B$21+Inputs!$B$22*(1+Inputs!$B$23)^2</f>
        <v>16406.848864891752</v>
      </c>
      <c r="T3041" s="36">
        <f>Inputs!$B$12*(1+$B3041)^3*$C3041+Inputs!$B$29*(1+$D3041)^3*Inputs!$B$19+Inputs!$B$30*(1+$E3041)^3*Inputs!$B$20+Inputs!$B$31*(1+$F3041)^3*Inputs!$B$21+Inputs!$B$22*(1+Inputs!$B$23)^3</f>
        <v>19792.391359961264</v>
      </c>
      <c r="U3041" s="36">
        <f>Inputs!$B$12*(1+$B3041)^4*$C3041+Inputs!$B$29*(1+$D3041)^4*Inputs!$B$19+Inputs!$B$30*(1+$E3041)^4*Inputs!$B$20+Inputs!$B$31*(1+$F3041)^4*Inputs!$B$21+Inputs!$B$22*(1+Inputs!$B$23)^4</f>
        <v>24462.226106814182</v>
      </c>
      <c r="V3041" s="35">
        <f>Inputs!$B$13/(Q3041*(1-$G3041))</f>
        <v>1.2644035293263882</v>
      </c>
      <c r="W3041" s="36">
        <f>Inputs!$B$13</f>
        <v>12660</v>
      </c>
      <c r="X3041" s="36">
        <f t="shared" si="473"/>
        <v>13847.704567091974</v>
      </c>
      <c r="Y3041" s="36">
        <f t="shared" si="474"/>
        <v>15475.174580776998</v>
      </c>
      <c r="Z3041" s="36">
        <f t="shared" si="475"/>
        <v>17676.466120227229</v>
      </c>
      <c r="AA3041" s="36">
        <f t="shared" si="476"/>
        <v>20621.013455552453</v>
      </c>
      <c r="AB3041" s="36">
        <f t="shared" si="477"/>
        <v>60366.146940697588</v>
      </c>
      <c r="AC3041" s="36">
        <f t="shared" si="478"/>
        <v>290428.84596637293</v>
      </c>
      <c r="AD3041" s="36">
        <f t="shared" si="479"/>
        <v>184859.64259306694</v>
      </c>
    </row>
    <row r="3042" spans="1:30" ht="14.25" customHeight="1" x14ac:dyDescent="0.25">
      <c r="A3042" s="16">
        <v>3026</v>
      </c>
      <c r="B3042" s="34">
        <v>0.24447748467701899</v>
      </c>
      <c r="C3042" s="34">
        <v>7.7896000319137196E-2</v>
      </c>
      <c r="D3042" s="34">
        <v>4.6410310078370098E-2</v>
      </c>
      <c r="E3042" s="34">
        <v>5.2936647269695603E-2</v>
      </c>
      <c r="F3042" s="34">
        <v>7.8026749496903098E-3</v>
      </c>
      <c r="G3042" s="34">
        <v>0.17375715683662199</v>
      </c>
      <c r="H3042" s="35">
        <v>1.0487092944883101</v>
      </c>
      <c r="I3042" s="34">
        <v>9.4399561859961095E-2</v>
      </c>
      <c r="J3042" s="34">
        <v>2.1900044763494698E-2</v>
      </c>
      <c r="K3042" s="36">
        <f>Inputs!$B$12*(1+$B3042)^4</f>
        <v>143912.80069388309</v>
      </c>
      <c r="L3042" s="36">
        <f t="shared" si="470"/>
        <v>17605.09141837366</v>
      </c>
      <c r="M3042" s="36">
        <f t="shared" si="471"/>
        <v>214581.11970900843</v>
      </c>
      <c r="N3042" s="37">
        <f>M3042/Inputs!$B$6</f>
        <v>327.10536541007383</v>
      </c>
      <c r="O3042" s="38">
        <f>IF(N3042&gt;Inputs!$B$4,1,0)</f>
        <v>0</v>
      </c>
      <c r="P3042" s="34">
        <f t="shared" si="472"/>
        <v>7.2499517096466404E-2</v>
      </c>
      <c r="Q3042" s="36">
        <f>Inputs!$B$12*(1+$B3042)^0*$C3042+Inputs!$B$29*(1+$D3042)^0*Inputs!$B$19+Inputs!$B$30*(1+$E3042)^0*Inputs!$B$20+Inputs!$B$31*(1+$F3042)^0*Inputs!$B$21+Inputs!$B$22*(1+Inputs!$B$23)^0</f>
        <v>12695.804046575155</v>
      </c>
      <c r="R3042" s="36">
        <f>Inputs!$B$12*(1+$B3042)^1*$C3042+Inputs!$B$29*(1+$D3042)^1*Inputs!$B$19+Inputs!$B$30*(1+$E3042)^1*Inputs!$B$20+Inputs!$B$31*(1+$F3042)^1*Inputs!$B$21+Inputs!$B$22*(1+Inputs!$B$23)^1</f>
        <v>14090.632329777756</v>
      </c>
      <c r="S3042" s="36">
        <f>Inputs!$B$12*(1+$B3042)^2*$C3042+Inputs!$B$29*(1+$D3042)^2*Inputs!$B$19+Inputs!$B$30*(1+$E3042)^2*Inputs!$B$20+Inputs!$B$31*(1+$F3042)^2*Inputs!$B$21+Inputs!$B$22*(1+Inputs!$B$23)^2</f>
        <v>15777.152436661541</v>
      </c>
      <c r="T3042" s="36">
        <f>Inputs!$B$12*(1+$B3042)^3*$C3042+Inputs!$B$29*(1+$D3042)^3*Inputs!$B$19+Inputs!$B$30*(1+$E3042)^3*Inputs!$B$20+Inputs!$B$31*(1+$F3042)^3*Inputs!$B$21+Inputs!$B$22*(1+Inputs!$B$23)^3</f>
        <v>17824.300635389525</v>
      </c>
      <c r="U3042" s="36">
        <f>Inputs!$B$12*(1+$B3042)^4*$C3042+Inputs!$B$29*(1+$D3042)^4*Inputs!$B$19+Inputs!$B$30*(1+$E3042)^4*Inputs!$B$20+Inputs!$B$31*(1+$F3042)^4*Inputs!$B$21+Inputs!$B$22*(1+Inputs!$B$23)^4</f>
        <v>20317.742728455556</v>
      </c>
      <c r="V3042" s="35">
        <f>Inputs!$B$13/(Q3042*(1-$G3042))</f>
        <v>1.2068847073671591</v>
      </c>
      <c r="W3042" s="36">
        <f>Inputs!$B$13</f>
        <v>12660</v>
      </c>
      <c r="X3042" s="36">
        <f t="shared" si="473"/>
        <v>13590.513886679742</v>
      </c>
      <c r="Y3042" s="36">
        <f t="shared" si="474"/>
        <v>14701.690227892879</v>
      </c>
      <c r="Z3042" s="36">
        <f t="shared" si="475"/>
        <v>16026.922664945565</v>
      </c>
      <c r="AA3042" s="36">
        <f t="shared" si="476"/>
        <v>17605.09141837366</v>
      </c>
      <c r="AB3042" s="36">
        <f t="shared" si="477"/>
        <v>56517.458808051619</v>
      </c>
      <c r="AC3042" s="36">
        <f t="shared" si="478"/>
        <v>248148.46262442644</v>
      </c>
      <c r="AD3042" s="36">
        <f t="shared" si="479"/>
        <v>158063.66090095681</v>
      </c>
    </row>
    <row r="3043" spans="1:30" ht="14.25" customHeight="1" x14ac:dyDescent="0.25">
      <c r="A3043" s="16">
        <v>3027</v>
      </c>
      <c r="B3043" s="34">
        <v>0.20201882971857499</v>
      </c>
      <c r="C3043" s="34">
        <v>0.113960044681092</v>
      </c>
      <c r="D3043" s="34">
        <v>2.5498143722898901E-2</v>
      </c>
      <c r="E3043" s="34">
        <v>5.0636829555623902E-2</v>
      </c>
      <c r="F3043" s="34">
        <v>2.3117247423547701E-2</v>
      </c>
      <c r="G3043" s="34">
        <v>0.17130489176659899</v>
      </c>
      <c r="H3043" s="35">
        <v>1.1178649450586</v>
      </c>
      <c r="I3043" s="34">
        <v>9.5103086609004905E-2</v>
      </c>
      <c r="J3043" s="34">
        <v>3.1383864876361002E-2</v>
      </c>
      <c r="K3043" s="36">
        <f>Inputs!$B$12*(1+$B3043)^4</f>
        <v>125255.36426068167</v>
      </c>
      <c r="L3043" s="36">
        <f t="shared" si="470"/>
        <v>21619.067770142647</v>
      </c>
      <c r="M3043" s="36">
        <f t="shared" si="471"/>
        <v>284942.14925309853</v>
      </c>
      <c r="N3043" s="37">
        <f>M3043/Inputs!$B$6</f>
        <v>434.36303239801606</v>
      </c>
      <c r="O3043" s="38">
        <f>IF(N3043&gt;Inputs!$B$4,1,0)</f>
        <v>1</v>
      </c>
      <c r="P3043" s="34">
        <f t="shared" si="472"/>
        <v>6.371922173264391E-2</v>
      </c>
      <c r="Q3043" s="36">
        <f>Inputs!$B$12*(1+$B3043)^0*$C3043+Inputs!$B$29*(1+$D3043)^0*Inputs!$B$19+Inputs!$B$30*(1+$E3043)^0*Inputs!$B$20+Inputs!$B$31*(1+$F3043)^0*Inputs!$B$21+Inputs!$B$22*(1+Inputs!$B$23)^0</f>
        <v>14859.646708292443</v>
      </c>
      <c r="R3043" s="36">
        <f>Inputs!$B$12*(1+$B3043)^1*$C3043+Inputs!$B$29*(1+$D3043)^1*Inputs!$B$19+Inputs!$B$30*(1+$E3043)^1*Inputs!$B$20+Inputs!$B$31*(1+$F3043)^1*Inputs!$B$21+Inputs!$B$22*(1+Inputs!$B$23)^1</f>
        <v>16487.525268671023</v>
      </c>
      <c r="S3043" s="36">
        <f>Inputs!$B$12*(1+$B3043)^2*$C3043+Inputs!$B$29*(1+$D3043)^2*Inputs!$B$19+Inputs!$B$30*(1+$E3043)^2*Inputs!$B$20+Inputs!$B$31*(1+$F3043)^2*Inputs!$B$21+Inputs!$B$22*(1+Inputs!$B$23)^2</f>
        <v>18403.380522062784</v>
      </c>
      <c r="T3043" s="36">
        <f>Inputs!$B$12*(1+$B3043)^3*$C3043+Inputs!$B$29*(1+$D3043)^3*Inputs!$B$19+Inputs!$B$30*(1+$E3043)^3*Inputs!$B$20+Inputs!$B$31*(1+$F3043)^3*Inputs!$B$21+Inputs!$B$22*(1+Inputs!$B$23)^3</f>
        <v>20663.960813116799</v>
      </c>
      <c r="U3043" s="36">
        <f>Inputs!$B$12*(1+$B3043)^4*$C3043+Inputs!$B$29*(1+$D3043)^4*Inputs!$B$19+Inputs!$B$30*(1+$E3043)^4*Inputs!$B$20+Inputs!$B$31*(1+$F3043)^4*Inputs!$B$21+Inputs!$B$22*(1+Inputs!$B$23)^4</f>
        <v>23337.420435174579</v>
      </c>
      <c r="V3043" s="35">
        <f>Inputs!$B$13/(Q3043*(1-$G3043))</f>
        <v>1.0280883701007315</v>
      </c>
      <c r="W3043" s="36">
        <f>Inputs!$B$13</f>
        <v>12660</v>
      </c>
      <c r="X3043" s="36">
        <f t="shared" si="473"/>
        <v>14353.563920517299</v>
      </c>
      <c r="Y3043" s="36">
        <f t="shared" si="474"/>
        <v>16363.743196399839</v>
      </c>
      <c r="Z3043" s="36">
        <f t="shared" si="475"/>
        <v>18758.12080424892</v>
      </c>
      <c r="AA3043" s="36">
        <f t="shared" si="476"/>
        <v>21619.067770142647</v>
      </c>
      <c r="AB3043" s="36">
        <f t="shared" si="477"/>
        <v>62758.642013630517</v>
      </c>
      <c r="AC3043" s="36">
        <f t="shared" si="478"/>
        <v>349934.55766535923</v>
      </c>
      <c r="AD3043" s="36">
        <f t="shared" si="479"/>
        <v>222183.50723946799</v>
      </c>
    </row>
    <row r="3044" spans="1:30" ht="14.25" customHeight="1" x14ac:dyDescent="0.25">
      <c r="A3044" s="16">
        <v>3028</v>
      </c>
      <c r="B3044" s="34">
        <v>0.30389224946126198</v>
      </c>
      <c r="C3044" s="34">
        <v>8.8699832126018105E-2</v>
      </c>
      <c r="D3044" s="34">
        <v>1.72475649886016E-2</v>
      </c>
      <c r="E3044" s="34">
        <v>5.4120874802642299E-2</v>
      </c>
      <c r="F3044" s="34">
        <v>1.8130050657105001E-2</v>
      </c>
      <c r="G3044" s="34">
        <v>0.21912737557781101</v>
      </c>
      <c r="H3044" s="35">
        <v>1.09969664493144</v>
      </c>
      <c r="I3044" s="34">
        <v>9.6418624781917997E-2</v>
      </c>
      <c r="J3044" s="34">
        <v>2.80811702599679E-2</v>
      </c>
      <c r="K3044" s="36">
        <f>Inputs!$B$12*(1+$B3044)^4</f>
        <v>173427.54072732144</v>
      </c>
      <c r="L3044" s="36">
        <f t="shared" si="470"/>
        <v>20845.816171590548</v>
      </c>
      <c r="M3044" s="36">
        <f t="shared" si="471"/>
        <v>258784.28918249812</v>
      </c>
      <c r="N3044" s="37">
        <f>M3044/Inputs!$B$6</f>
        <v>394.48824570502762</v>
      </c>
      <c r="O3044" s="38">
        <f>IF(N3044&gt;Inputs!$B$4,1,0)</f>
        <v>0</v>
      </c>
      <c r="P3044" s="34">
        <f t="shared" si="472"/>
        <v>6.83374545219501E-2</v>
      </c>
      <c r="Q3044" s="36">
        <f>Inputs!$B$12*(1+$B3044)^0*$C3044+Inputs!$B$29*(1+$D3044)^0*Inputs!$B$19+Inputs!$B$30*(1+$E3044)^0*Inputs!$B$20+Inputs!$B$31*(1+$F3044)^0*Inputs!$B$21+Inputs!$B$22*(1+Inputs!$B$23)^0</f>
        <v>13344.033954988008</v>
      </c>
      <c r="R3044" s="36">
        <f>Inputs!$B$12*(1+$B3044)^1*$C3044+Inputs!$B$29*(1+$D3044)^1*Inputs!$B$19+Inputs!$B$30*(1+$E3044)^1*Inputs!$B$20+Inputs!$B$31*(1+$F3044)^1*Inputs!$B$21+Inputs!$B$22*(1+Inputs!$B$23)^1</f>
        <v>15166.921610472658</v>
      </c>
      <c r="S3044" s="36">
        <f>Inputs!$B$12*(1+$B3044)^2*$C3044+Inputs!$B$29*(1+$D3044)^2*Inputs!$B$19+Inputs!$B$30*(1+$E3044)^2*Inputs!$B$20+Inputs!$B$31*(1+$F3044)^2*Inputs!$B$21+Inputs!$B$22*(1+Inputs!$B$23)^2</f>
        <v>17489.045282686482</v>
      </c>
      <c r="T3044" s="36">
        <f>Inputs!$B$12*(1+$B3044)^3*$C3044+Inputs!$B$29*(1+$D3044)^3*Inputs!$B$19+Inputs!$B$30*(1+$E3044)^3*Inputs!$B$20+Inputs!$B$31*(1+$F3044)^3*Inputs!$B$21+Inputs!$B$22*(1+Inputs!$B$23)^3</f>
        <v>20460.144158624309</v>
      </c>
      <c r="U3044" s="36">
        <f>Inputs!$B$12*(1+$B3044)^4*$C3044+Inputs!$B$29*(1+$D3044)^4*Inputs!$B$19+Inputs!$B$30*(1+$E3044)^4*Inputs!$B$20+Inputs!$B$31*(1+$F3044)^4*Inputs!$B$21+Inputs!$B$22*(1+Inputs!$B$23)^4</f>
        <v>24275.367080488606</v>
      </c>
      <c r="V3044" s="35">
        <f>Inputs!$B$13/(Q3044*(1-$G3044))</f>
        <v>1.2149722802064193</v>
      </c>
      <c r="W3044" s="36">
        <f>Inputs!$B$13</f>
        <v>12660</v>
      </c>
      <c r="X3044" s="36">
        <f t="shared" si="473"/>
        <v>14048.129028386591</v>
      </c>
      <c r="Y3044" s="36">
        <f t="shared" si="474"/>
        <v>15805.388869175882</v>
      </c>
      <c r="Z3044" s="36">
        <f t="shared" si="475"/>
        <v>18030.02945461401</v>
      </c>
      <c r="AA3044" s="36">
        <f t="shared" si="476"/>
        <v>20845.816171590548</v>
      </c>
      <c r="AB3044" s="36">
        <f t="shared" si="477"/>
        <v>60857.085314701879</v>
      </c>
      <c r="AC3044" s="36">
        <f t="shared" si="478"/>
        <v>313608.27286637144</v>
      </c>
      <c r="AD3044" s="36">
        <f t="shared" si="479"/>
        <v>197927.20386779626</v>
      </c>
    </row>
    <row r="3045" spans="1:30" ht="14.25" customHeight="1" x14ac:dyDescent="0.25">
      <c r="A3045" s="16">
        <v>3029</v>
      </c>
      <c r="B3045" s="34">
        <v>0.26312912254536303</v>
      </c>
      <c r="C3045" s="34">
        <v>6.6994666204017894E-2</v>
      </c>
      <c r="D3045" s="34">
        <v>2.0145373981508299E-2</v>
      </c>
      <c r="E3045" s="34">
        <v>4.6782193260463199E-2</v>
      </c>
      <c r="F3045" s="34">
        <v>9.9297602758992402E-3</v>
      </c>
      <c r="G3045" s="34">
        <v>0.16996165355156201</v>
      </c>
      <c r="H3045" s="35">
        <v>0.99862148483034896</v>
      </c>
      <c r="I3045" s="34">
        <v>9.8052081230992696E-2</v>
      </c>
      <c r="J3045" s="34">
        <v>2.45182822311538E-2</v>
      </c>
      <c r="K3045" s="36">
        <f>Inputs!$B$12*(1+$B3045)^4</f>
        <v>152736.29220673974</v>
      </c>
      <c r="L3045" s="36">
        <f t="shared" si="470"/>
        <v>15687.274646242893</v>
      </c>
      <c r="M3045" s="36">
        <f t="shared" si="471"/>
        <v>189818.07318690806</v>
      </c>
      <c r="N3045" s="37">
        <f>M3045/Inputs!$B$6</f>
        <v>289.35681888248178</v>
      </c>
      <c r="O3045" s="38">
        <f>IF(N3045&gt;Inputs!$B$4,1,0)</f>
        <v>0</v>
      </c>
      <c r="P3045" s="34">
        <f t="shared" si="472"/>
        <v>7.353379899983889E-2</v>
      </c>
      <c r="Q3045" s="36">
        <f>Inputs!$B$12*(1+$B3045)^0*$C3045+Inputs!$B$29*(1+$D3045)^0*Inputs!$B$19+Inputs!$B$30*(1+$E3045)^0*Inputs!$B$20+Inputs!$B$31*(1+$F3045)^0*Inputs!$B$21+Inputs!$B$22*(1+Inputs!$B$23)^0</f>
        <v>12041.723999667996</v>
      </c>
      <c r="R3045" s="36">
        <f>Inputs!$B$12*(1+$B3045)^1*$C3045+Inputs!$B$29*(1+$D3045)^1*Inputs!$B$19+Inputs!$B$30*(1+$E3045)^1*Inputs!$B$20+Inputs!$B$31*(1+$F3045)^1*Inputs!$B$21+Inputs!$B$22*(1+Inputs!$B$23)^1</f>
        <v>13259.124726899352</v>
      </c>
      <c r="S3045" s="36">
        <f>Inputs!$B$12*(1+$B3045)^2*$C3045+Inputs!$B$29*(1+$D3045)^2*Inputs!$B$19+Inputs!$B$30*(1+$E3045)^2*Inputs!$B$20+Inputs!$B$31*(1+$F3045)^2*Inputs!$B$21+Inputs!$B$22*(1+Inputs!$B$23)^2</f>
        <v>14760.043526503294</v>
      </c>
      <c r="T3045" s="36">
        <f>Inputs!$B$12*(1+$B3045)^3*$C3045+Inputs!$B$29*(1+$D3045)^3*Inputs!$B$19+Inputs!$B$30*(1+$E3045)^3*Inputs!$B$20+Inputs!$B$31*(1+$F3045)^3*Inputs!$B$21+Inputs!$B$22*(1+Inputs!$B$23)^3</f>
        <v>16617.938259150702</v>
      </c>
      <c r="U3045" s="36">
        <f>Inputs!$B$12*(1+$B3045)^4*$C3045+Inputs!$B$29*(1+$D3045)^4*Inputs!$B$19+Inputs!$B$30*(1+$E3045)^4*Inputs!$B$20+Inputs!$B$31*(1+$F3045)^4*Inputs!$B$21+Inputs!$B$22*(1+Inputs!$B$23)^4</f>
        <v>18925.546887407621</v>
      </c>
      <c r="V3045" s="35">
        <f>Inputs!$B$13/(Q3045*(1-$G3045))</f>
        <v>1.2666215721080771</v>
      </c>
      <c r="W3045" s="36">
        <f>Inputs!$B$13</f>
        <v>12660</v>
      </c>
      <c r="X3045" s="36">
        <f t="shared" si="473"/>
        <v>13202.53329708552</v>
      </c>
      <c r="Y3045" s="36">
        <f t="shared" si="474"/>
        <v>13876.201797588959</v>
      </c>
      <c r="Z3045" s="36">
        <f t="shared" si="475"/>
        <v>14698.677951747384</v>
      </c>
      <c r="AA3045" s="36">
        <f t="shared" si="476"/>
        <v>15687.274646242893</v>
      </c>
      <c r="AB3045" s="36">
        <f t="shared" si="477"/>
        <v>52898.507804653869</v>
      </c>
      <c r="AC3045" s="36">
        <f t="shared" si="478"/>
        <v>218564.79458503582</v>
      </c>
      <c r="AD3045" s="36">
        <f t="shared" si="479"/>
        <v>136919.56538225419</v>
      </c>
    </row>
    <row r="3046" spans="1:30" ht="14.25" customHeight="1" x14ac:dyDescent="0.25">
      <c r="A3046" s="16">
        <v>3030</v>
      </c>
      <c r="B3046" s="34">
        <v>0.29151631383707699</v>
      </c>
      <c r="C3046" s="34">
        <v>9.7376383979090805E-2</v>
      </c>
      <c r="D3046" s="34">
        <v>2.4698798995190702E-2</v>
      </c>
      <c r="E3046" s="34">
        <v>4.1122119635037403E-2</v>
      </c>
      <c r="F3046" s="34">
        <v>6.8476541303515897E-3</v>
      </c>
      <c r="G3046" s="34">
        <v>0.19817002507831899</v>
      </c>
      <c r="H3046" s="35">
        <v>0.94765165651178995</v>
      </c>
      <c r="I3046" s="34">
        <v>9.10500595784208E-2</v>
      </c>
      <c r="J3046" s="34">
        <v>1.7792627909963499E-2</v>
      </c>
      <c r="K3046" s="36">
        <f>Inputs!$B$12*(1+$B3046)^4</f>
        <v>166936.32009610979</v>
      </c>
      <c r="L3046" s="36">
        <f t="shared" si="470"/>
        <v>18913.707642110145</v>
      </c>
      <c r="M3046" s="36">
        <f t="shared" si="471"/>
        <v>228849.37611677777</v>
      </c>
      <c r="N3046" s="37">
        <f>M3046/Inputs!$B$6</f>
        <v>348.85575627557586</v>
      </c>
      <c r="O3046" s="38">
        <f>IF(N3046&gt;Inputs!$B$4,1,0)</f>
        <v>0</v>
      </c>
      <c r="P3046" s="34">
        <f t="shared" si="472"/>
        <v>7.3257431668457301E-2</v>
      </c>
      <c r="Q3046" s="36">
        <f>Inputs!$B$12*(1+$B3046)^0*$C3046+Inputs!$B$29*(1+$D3046)^0*Inputs!$B$19+Inputs!$B$30*(1+$E3046)^0*Inputs!$B$20+Inputs!$B$31*(1+$F3046)^0*Inputs!$B$21+Inputs!$B$22*(1+Inputs!$B$23)^0</f>
        <v>13864.627066172368</v>
      </c>
      <c r="R3046" s="36">
        <f>Inputs!$B$12*(1+$B3046)^1*$C3046+Inputs!$B$29*(1+$D3046)^1*Inputs!$B$19+Inputs!$B$30*(1+$E3046)^1*Inputs!$B$20+Inputs!$B$31*(1+$F3046)^1*Inputs!$B$21+Inputs!$B$22*(1+Inputs!$B$23)^1</f>
        <v>15714.444253522059</v>
      </c>
      <c r="S3046" s="36">
        <f>Inputs!$B$12*(1+$B3046)^2*$C3046+Inputs!$B$29*(1+$D3046)^2*Inputs!$B$19+Inputs!$B$30*(1+$E3046)^2*Inputs!$B$20+Inputs!$B$31*(1+$F3046)^2*Inputs!$B$21+Inputs!$B$22*(1+Inputs!$B$23)^2</f>
        <v>18065.173434023953</v>
      </c>
      <c r="T3046" s="36">
        <f>Inputs!$B$12*(1+$B3046)^3*$C3046+Inputs!$B$29*(1+$D3046)^3*Inputs!$B$19+Inputs!$B$30*(1+$E3046)^3*Inputs!$B$20+Inputs!$B$31*(1+$F3046)^3*Inputs!$B$21+Inputs!$B$22*(1+Inputs!$B$23)^3</f>
        <v>21061.719862297585</v>
      </c>
      <c r="U3046" s="36">
        <f>Inputs!$B$12*(1+$B3046)^4*$C3046+Inputs!$B$29*(1+$D3046)^4*Inputs!$B$19+Inputs!$B$30*(1+$E3046)^4*Inputs!$B$20+Inputs!$B$31*(1+$F3046)^4*Inputs!$B$21+Inputs!$B$22*(1+Inputs!$B$23)^4</f>
        <v>24891.189894867181</v>
      </c>
      <c r="V3046" s="35">
        <f>Inputs!$B$13/(Q3046*(1-$G3046))</f>
        <v>1.1387889013357009</v>
      </c>
      <c r="W3046" s="36">
        <f>Inputs!$B$13</f>
        <v>12660</v>
      </c>
      <c r="X3046" s="36">
        <f t="shared" si="473"/>
        <v>13746.998710973994</v>
      </c>
      <c r="Y3046" s="36">
        <f t="shared" si="474"/>
        <v>15111.251840435394</v>
      </c>
      <c r="Z3046" s="36">
        <f t="shared" si="475"/>
        <v>16810.841304651593</v>
      </c>
      <c r="AA3046" s="36">
        <f t="shared" si="476"/>
        <v>18913.707642110145</v>
      </c>
      <c r="AB3046" s="36">
        <f t="shared" si="477"/>
        <v>58883.828805595775</v>
      </c>
      <c r="AC3046" s="36">
        <f t="shared" si="478"/>
        <v>262775.14466662204</v>
      </c>
      <c r="AD3046" s="36">
        <f t="shared" si="479"/>
        <v>169965.54731118199</v>
      </c>
    </row>
    <row r="3047" spans="1:30" ht="14.25" customHeight="1" x14ac:dyDescent="0.25">
      <c r="A3047" s="16">
        <v>3031</v>
      </c>
      <c r="B3047" s="34">
        <v>0.26466606542830901</v>
      </c>
      <c r="C3047" s="34">
        <v>6.9500619919996898E-2</v>
      </c>
      <c r="D3047" s="34">
        <v>1.8896433083524702E-2</v>
      </c>
      <c r="E3047" s="34">
        <v>4.0718552347438201E-2</v>
      </c>
      <c r="F3047" s="34">
        <v>1.0152410427614099E-3</v>
      </c>
      <c r="G3047" s="34">
        <v>0.16106505488214901</v>
      </c>
      <c r="H3047" s="35">
        <v>0.97718090942837499</v>
      </c>
      <c r="I3047" s="34">
        <v>0.100402467046961</v>
      </c>
      <c r="J3047" s="34">
        <v>2.78278441617484E-2</v>
      </c>
      <c r="K3047" s="36">
        <f>Inputs!$B$12*(1+$B3047)^4</f>
        <v>153481.03239769643</v>
      </c>
      <c r="L3047" s="36">
        <f t="shared" si="470"/>
        <v>15666.027885147025</v>
      </c>
      <c r="M3047" s="36">
        <f t="shared" si="471"/>
        <v>189993.56273937272</v>
      </c>
      <c r="N3047" s="37">
        <f>M3047/Inputs!$B$6</f>
        <v>289.62433344416576</v>
      </c>
      <c r="O3047" s="38">
        <f>IF(N3047&gt;Inputs!$B$4,1,0)</f>
        <v>0</v>
      </c>
      <c r="P3047" s="34">
        <f t="shared" si="472"/>
        <v>7.2574622885212603E-2</v>
      </c>
      <c r="Q3047" s="36">
        <f>Inputs!$B$12*(1+$B3047)^0*$C3047+Inputs!$B$29*(1+$D3047)^0*Inputs!$B$19+Inputs!$B$30*(1+$E3047)^0*Inputs!$B$20+Inputs!$B$31*(1+$F3047)^0*Inputs!$B$21+Inputs!$B$22*(1+Inputs!$B$23)^0</f>
        <v>12192.081222626737</v>
      </c>
      <c r="R3047" s="36">
        <f>Inputs!$B$12*(1+$B3047)^1*$C3047+Inputs!$B$29*(1+$D3047)^1*Inputs!$B$19+Inputs!$B$30*(1+$E3047)^1*Inputs!$B$20+Inputs!$B$31*(1+$F3047)^1*Inputs!$B$21+Inputs!$B$22*(1+Inputs!$B$23)^1</f>
        <v>13395.882259546688</v>
      </c>
      <c r="S3047" s="36">
        <f>Inputs!$B$12*(1+$B3047)^2*$C3047+Inputs!$B$29*(1+$D3047)^2*Inputs!$B$19+Inputs!$B$30*(1+$E3047)^2*Inputs!$B$20+Inputs!$B$31*(1+$F3047)^2*Inputs!$B$21+Inputs!$B$22*(1+Inputs!$B$23)^2</f>
        <v>14895.06125965387</v>
      </c>
      <c r="T3047" s="36">
        <f>Inputs!$B$12*(1+$B3047)^3*$C3047+Inputs!$B$29*(1+$D3047)^3*Inputs!$B$19+Inputs!$B$30*(1+$E3047)^3*Inputs!$B$20+Inputs!$B$31*(1+$F3047)^3*Inputs!$B$21+Inputs!$B$22*(1+Inputs!$B$23)^3</f>
        <v>16767.057689656176</v>
      </c>
      <c r="U3047" s="36">
        <f>Inputs!$B$12*(1+$B3047)^4*$C3047+Inputs!$B$29*(1+$D3047)^4*Inputs!$B$19+Inputs!$B$30*(1+$E3047)^4*Inputs!$B$20+Inputs!$B$31*(1+$F3047)^4*Inputs!$B$21+Inputs!$B$22*(1+Inputs!$B$23)^4</f>
        <v>19109.777762865546</v>
      </c>
      <c r="V3047" s="35">
        <f>Inputs!$B$13/(Q3047*(1-$G3047))</f>
        <v>1.2377347196881165</v>
      </c>
      <c r="W3047" s="36">
        <f>Inputs!$B$13</f>
        <v>12660</v>
      </c>
      <c r="X3047" s="36">
        <f t="shared" si="473"/>
        <v>13177.957846068861</v>
      </c>
      <c r="Y3047" s="36">
        <f t="shared" si="474"/>
        <v>13838.778897188544</v>
      </c>
      <c r="Z3047" s="36">
        <f t="shared" si="475"/>
        <v>14661.754684908141</v>
      </c>
      <c r="AA3047" s="36">
        <f t="shared" si="476"/>
        <v>15666.027885147025</v>
      </c>
      <c r="AB3047" s="36">
        <f t="shared" si="477"/>
        <v>52482.794246375342</v>
      </c>
      <c r="AC3047" s="36">
        <f t="shared" si="478"/>
        <v>221867.90681966257</v>
      </c>
      <c r="AD3047" s="36">
        <f t="shared" si="479"/>
        <v>137510.76849299739</v>
      </c>
    </row>
    <row r="3048" spans="1:30" ht="14.25" customHeight="1" x14ac:dyDescent="0.25">
      <c r="A3048" s="16">
        <v>3032</v>
      </c>
      <c r="B3048" s="34">
        <v>0.32796258676185802</v>
      </c>
      <c r="C3048" s="34">
        <v>8.3924739602267207E-2</v>
      </c>
      <c r="D3048" s="34">
        <v>3.0319059264358999E-2</v>
      </c>
      <c r="E3048" s="34">
        <v>5.1827260916476402E-2</v>
      </c>
      <c r="F3048" s="34">
        <v>-8.4788129518409E-3</v>
      </c>
      <c r="G3048" s="34">
        <v>0.18728262112517499</v>
      </c>
      <c r="H3048" s="35">
        <v>1.0504942663096799</v>
      </c>
      <c r="I3048" s="34">
        <v>8.7604969437097197E-2</v>
      </c>
      <c r="J3048" s="34">
        <v>3.1791131411129103E-2</v>
      </c>
      <c r="K3048" s="36">
        <f>Inputs!$B$12*(1+$B3048)^4</f>
        <v>186592.68280399192</v>
      </c>
      <c r="L3048" s="36">
        <f t="shared" si="470"/>
        <v>20680.429794152285</v>
      </c>
      <c r="M3048" s="36">
        <f t="shared" si="471"/>
        <v>313148.34834698756</v>
      </c>
      <c r="N3048" s="37">
        <f>M3048/Inputs!$B$6</f>
        <v>477.36028711431032</v>
      </c>
      <c r="O3048" s="38">
        <f>IF(N3048&gt;Inputs!$B$4,1,0)</f>
        <v>1</v>
      </c>
      <c r="P3048" s="34">
        <f t="shared" si="472"/>
        <v>5.5813838025968093E-2</v>
      </c>
      <c r="Q3048" s="36">
        <f>Inputs!$B$12*(1+$B3048)^0*$C3048+Inputs!$B$29*(1+$D3048)^0*Inputs!$B$19+Inputs!$B$30*(1+$E3048)^0*Inputs!$B$20+Inputs!$B$31*(1+$F3048)^0*Inputs!$B$21+Inputs!$B$22*(1+Inputs!$B$23)^0</f>
        <v>13057.528403562956</v>
      </c>
      <c r="R3048" s="36">
        <f>Inputs!$B$12*(1+$B3048)^1*$C3048+Inputs!$B$29*(1+$D3048)^1*Inputs!$B$19+Inputs!$B$30*(1+$E3048)^1*Inputs!$B$20+Inputs!$B$31*(1+$F3048)^1*Inputs!$B$21+Inputs!$B$22*(1+Inputs!$B$23)^1</f>
        <v>14831.834080124248</v>
      </c>
      <c r="S3048" s="36">
        <f>Inputs!$B$12*(1+$B3048)^2*$C3048+Inputs!$B$29*(1+$D3048)^2*Inputs!$B$19+Inputs!$B$30*(1+$E3048)^2*Inputs!$B$20+Inputs!$B$31*(1+$F3048)^2*Inputs!$B$21+Inputs!$B$22*(1+Inputs!$B$23)^2</f>
        <v>17155.783438619648</v>
      </c>
      <c r="T3048" s="36">
        <f>Inputs!$B$12*(1+$B3048)^3*$C3048+Inputs!$B$29*(1+$D3048)^3*Inputs!$B$19+Inputs!$B$30*(1+$E3048)^3*Inputs!$B$20+Inputs!$B$31*(1+$F3048)^3*Inputs!$B$21+Inputs!$B$22*(1+Inputs!$B$23)^3</f>
        <v>20207.382151323582</v>
      </c>
      <c r="U3048" s="36">
        <f>Inputs!$B$12*(1+$B3048)^4*$C3048+Inputs!$B$29*(1+$D3048)^4*Inputs!$B$19+Inputs!$B$30*(1+$E3048)^4*Inputs!$B$20+Inputs!$B$31*(1+$F3048)^4*Inputs!$B$21+Inputs!$B$22*(1+Inputs!$B$23)^4</f>
        <v>24222.910655550528</v>
      </c>
      <c r="V3048" s="35">
        <f>Inputs!$B$13/(Q3048*(1-$G3048))</f>
        <v>1.1929800464511706</v>
      </c>
      <c r="W3048" s="36">
        <f>Inputs!$B$13</f>
        <v>12660</v>
      </c>
      <c r="X3048" s="36">
        <f t="shared" si="473"/>
        <v>13950.903953848559</v>
      </c>
      <c r="Y3048" s="36">
        <f t="shared" si="474"/>
        <v>15640.160580430929</v>
      </c>
      <c r="Z3048" s="36">
        <f t="shared" si="475"/>
        <v>17837.159567124396</v>
      </c>
      <c r="AA3048" s="36">
        <f t="shared" si="476"/>
        <v>20680.429794152285</v>
      </c>
      <c r="AB3048" s="36">
        <f t="shared" si="477"/>
        <v>61928.732686051844</v>
      </c>
      <c r="AC3048" s="36">
        <f t="shared" si="478"/>
        <v>382304.54686612112</v>
      </c>
      <c r="AD3048" s="36">
        <f t="shared" si="479"/>
        <v>251219.6156609357</v>
      </c>
    </row>
    <row r="3049" spans="1:30" ht="14.25" customHeight="1" x14ac:dyDescent="0.25">
      <c r="A3049" s="16">
        <v>3033</v>
      </c>
      <c r="B3049" s="34">
        <v>0.47484477893728899</v>
      </c>
      <c r="C3049" s="34">
        <v>6.9139466415702705E-2</v>
      </c>
      <c r="D3049" s="34">
        <v>3.4295469770852502E-2</v>
      </c>
      <c r="E3049" s="34">
        <v>3.8138479102762197E-2</v>
      </c>
      <c r="F3049" s="34">
        <v>1.2961411894295199E-2</v>
      </c>
      <c r="G3049" s="34">
        <v>0.16303993235188199</v>
      </c>
      <c r="H3049" s="35">
        <v>0.96359632261809702</v>
      </c>
      <c r="I3049" s="34">
        <v>9.9378786398599095E-2</v>
      </c>
      <c r="J3049" s="34">
        <v>3.1172174891122301E-2</v>
      </c>
      <c r="K3049" s="36">
        <f>Inputs!$B$12*(1+$B3049)^4</f>
        <v>283881.12050697446</v>
      </c>
      <c r="L3049" s="36">
        <f t="shared" si="470"/>
        <v>22969.776367878338</v>
      </c>
      <c r="M3049" s="36">
        <f t="shared" si="471"/>
        <v>278818.24099790637</v>
      </c>
      <c r="N3049" s="37">
        <f>M3049/Inputs!$B$6</f>
        <v>425.02780639924754</v>
      </c>
      <c r="O3049" s="38">
        <f>IF(N3049&gt;Inputs!$B$4,1,0)</f>
        <v>1</v>
      </c>
      <c r="P3049" s="34">
        <f t="shared" si="472"/>
        <v>6.8206611507476797E-2</v>
      </c>
      <c r="Q3049" s="36">
        <f>Inputs!$B$12*(1+$B3049)^0*$C3049+Inputs!$B$29*(1+$D3049)^0*Inputs!$B$19+Inputs!$B$30*(1+$E3049)^0*Inputs!$B$20+Inputs!$B$31*(1+$F3049)^0*Inputs!$B$21+Inputs!$B$22*(1+Inputs!$B$23)^0</f>
        <v>12170.412012369085</v>
      </c>
      <c r="R3049" s="36">
        <f>Inputs!$B$12*(1+$B3049)^1*$C3049+Inputs!$B$29*(1+$D3049)^1*Inputs!$B$19+Inputs!$B$30*(1+$E3049)^1*Inputs!$B$20+Inputs!$B$31*(1+$F3049)^1*Inputs!$B$21+Inputs!$B$22*(1+Inputs!$B$23)^1</f>
        <v>14338.610469068764</v>
      </c>
      <c r="S3049" s="36">
        <f>Inputs!$B$12*(1+$B3049)^2*$C3049+Inputs!$B$29*(1+$D3049)^2*Inputs!$B$19+Inputs!$B$30*(1+$E3049)^2*Inputs!$B$20+Inputs!$B$31*(1+$F3049)^2*Inputs!$B$21+Inputs!$B$22*(1+Inputs!$B$23)^2</f>
        <v>17448.392347403889</v>
      </c>
      <c r="T3049" s="36">
        <f>Inputs!$B$12*(1+$B3049)^3*$C3049+Inputs!$B$29*(1+$D3049)^3*Inputs!$B$19+Inputs!$B$30*(1+$E3049)^3*Inputs!$B$20+Inputs!$B$31*(1+$F3049)^3*Inputs!$B$21+Inputs!$B$22*(1+Inputs!$B$23)^3</f>
        <v>21944.130365843252</v>
      </c>
      <c r="U3049" s="36">
        <f>Inputs!$B$12*(1+$B3049)^4*$C3049+Inputs!$B$29*(1+$D3049)^4*Inputs!$B$19+Inputs!$B$30*(1+$E3049)^4*Inputs!$B$20+Inputs!$B$31*(1+$F3049)^4*Inputs!$B$21+Inputs!$B$22*(1+Inputs!$B$23)^4</f>
        <v>28481.10895739745</v>
      </c>
      <c r="V3049" s="35">
        <f>Inputs!$B$13/(Q3049*(1-$G3049))</f>
        <v>1.2428642240101755</v>
      </c>
      <c r="W3049" s="36">
        <f>Inputs!$B$13</f>
        <v>12660</v>
      </c>
      <c r="X3049" s="36">
        <f t="shared" si="473"/>
        <v>14077.557491167612</v>
      </c>
      <c r="Y3049" s="36">
        <f t="shared" si="474"/>
        <v>16111.142047425248</v>
      </c>
      <c r="Z3049" s="36">
        <f t="shared" si="475"/>
        <v>18980.04152262424</v>
      </c>
      <c r="AA3049" s="36">
        <f t="shared" si="476"/>
        <v>22969.776367878338</v>
      </c>
      <c r="AB3049" s="36">
        <f t="shared" si="477"/>
        <v>62583.876009559921</v>
      </c>
      <c r="AC3049" s="36">
        <f t="shared" si="478"/>
        <v>347265.37106203224</v>
      </c>
      <c r="AD3049" s="36">
        <f t="shared" si="479"/>
        <v>216234.36498834647</v>
      </c>
    </row>
    <row r="3050" spans="1:30" ht="14.25" customHeight="1" x14ac:dyDescent="0.25">
      <c r="A3050" s="16">
        <v>3034</v>
      </c>
      <c r="B3050" s="34">
        <v>0.37904273861996401</v>
      </c>
      <c r="C3050" s="34">
        <v>8.2928936645367504E-2</v>
      </c>
      <c r="D3050" s="34">
        <v>2.79315985219247E-2</v>
      </c>
      <c r="E3050" s="34">
        <v>4.0305257112737497E-2</v>
      </c>
      <c r="F3050" s="34">
        <v>1.36761804226455E-2</v>
      </c>
      <c r="G3050" s="34">
        <v>0.16217409044662101</v>
      </c>
      <c r="H3050" s="35">
        <v>1.0060146185222101</v>
      </c>
      <c r="I3050" s="34">
        <v>9.1769369978507695E-2</v>
      </c>
      <c r="J3050" s="34">
        <v>2.74390805982112E-2</v>
      </c>
      <c r="K3050" s="36">
        <f>Inputs!$B$12*(1+$B3050)^4</f>
        <v>217001.20910488599</v>
      </c>
      <c r="L3050" s="36">
        <f t="shared" si="470"/>
        <v>22584.726821134554</v>
      </c>
      <c r="M3050" s="36">
        <f t="shared" si="471"/>
        <v>296407.47387538844</v>
      </c>
      <c r="N3050" s="37">
        <f>M3050/Inputs!$B$6</f>
        <v>451.8406613954092</v>
      </c>
      <c r="O3050" s="38">
        <f>IF(N3050&gt;Inputs!$B$4,1,0)</f>
        <v>1</v>
      </c>
      <c r="P3050" s="34">
        <f t="shared" si="472"/>
        <v>6.4330289380296501E-2</v>
      </c>
      <c r="Q3050" s="36">
        <f>Inputs!$B$12*(1+$B3050)^0*$C3050+Inputs!$B$29*(1+$D3050)^0*Inputs!$B$19+Inputs!$B$30*(1+$E3050)^0*Inputs!$B$20+Inputs!$B$31*(1+$F3050)^0*Inputs!$B$21+Inputs!$B$22*(1+Inputs!$B$23)^0</f>
        <v>12997.780226148971</v>
      </c>
      <c r="R3050" s="36">
        <f>Inputs!$B$12*(1+$B3050)^1*$C3050+Inputs!$B$29*(1+$D3050)^1*Inputs!$B$19+Inputs!$B$30*(1+$E3050)^1*Inputs!$B$20+Inputs!$B$31*(1+$F3050)^1*Inputs!$B$21+Inputs!$B$22*(1+Inputs!$B$23)^1</f>
        <v>15069.836239344779</v>
      </c>
      <c r="S3050" s="36">
        <f>Inputs!$B$12*(1+$B3050)^2*$C3050+Inputs!$B$29*(1+$D3050)^2*Inputs!$B$19+Inputs!$B$30*(1+$E3050)^2*Inputs!$B$20+Inputs!$B$31*(1+$F3050)^2*Inputs!$B$21+Inputs!$B$22*(1+Inputs!$B$23)^2</f>
        <v>17862.198947825214</v>
      </c>
      <c r="T3050" s="36">
        <f>Inputs!$B$12*(1+$B3050)^3*$C3050+Inputs!$B$29*(1+$D3050)^3*Inputs!$B$19+Inputs!$B$30*(1+$E3050)^3*Inputs!$B$20+Inputs!$B$31*(1+$F3050)^3*Inputs!$B$21+Inputs!$B$22*(1+Inputs!$B$23)^3</f>
        <v>21646.024471671764</v>
      </c>
      <c r="U3050" s="36">
        <f>Inputs!$B$12*(1+$B3050)^4*$C3050+Inputs!$B$29*(1+$D3050)^4*Inputs!$B$19+Inputs!$B$30*(1+$E3050)^4*Inputs!$B$20+Inputs!$B$31*(1+$F3050)^4*Inputs!$B$21+Inputs!$B$22*(1+Inputs!$B$23)^4</f>
        <v>26795.18523010943</v>
      </c>
      <c r="V3050" s="35">
        <f>Inputs!$B$13/(Q3050*(1-$G3050))</f>
        <v>1.1625475616782288</v>
      </c>
      <c r="W3050" s="36">
        <f>Inputs!$B$13</f>
        <v>12660</v>
      </c>
      <c r="X3050" s="36">
        <f t="shared" si="473"/>
        <v>14184.11609923329</v>
      </c>
      <c r="Y3050" s="36">
        <f t="shared" si="474"/>
        <v>16226.714408274724</v>
      </c>
      <c r="Z3050" s="36">
        <f t="shared" si="475"/>
        <v>18954.383574214127</v>
      </c>
      <c r="AA3050" s="36">
        <f t="shared" si="476"/>
        <v>22584.726821134554</v>
      </c>
      <c r="AB3050" s="36">
        <f t="shared" si="477"/>
        <v>63865.749524715269</v>
      </c>
      <c r="AC3050" s="36">
        <f t="shared" si="478"/>
        <v>360707.70369914506</v>
      </c>
      <c r="AD3050" s="36">
        <f t="shared" si="479"/>
        <v>232541.72435067318</v>
      </c>
    </row>
    <row r="3051" spans="1:30" ht="14.25" customHeight="1" x14ac:dyDescent="0.25">
      <c r="A3051" s="16">
        <v>3035</v>
      </c>
      <c r="B3051" s="34">
        <v>0.205833280188503</v>
      </c>
      <c r="C3051" s="34">
        <v>7.3395006328733303E-2</v>
      </c>
      <c r="D3051" s="34">
        <v>2.77246797963695E-2</v>
      </c>
      <c r="E3051" s="34">
        <v>2.8539399946230001E-2</v>
      </c>
      <c r="F3051" s="34">
        <v>1.0535867152689799E-2</v>
      </c>
      <c r="G3051" s="34">
        <v>0.17350655196328599</v>
      </c>
      <c r="H3051" s="35">
        <v>1.11033755798315</v>
      </c>
      <c r="I3051" s="34">
        <v>9.5597188430070298E-2</v>
      </c>
      <c r="J3051" s="34">
        <v>2.6606409295270798E-2</v>
      </c>
      <c r="K3051" s="36">
        <f>Inputs!$B$12*(1+$B3051)^4</f>
        <v>126852.87487293255</v>
      </c>
      <c r="L3051" s="36">
        <f t="shared" si="470"/>
        <v>16442.526473532344</v>
      </c>
      <c r="M3051" s="36">
        <f t="shared" si="471"/>
        <v>209542.22003549477</v>
      </c>
      <c r="N3051" s="37">
        <f>M3051/Inputs!$B$6</f>
        <v>319.42411590776641</v>
      </c>
      <c r="O3051" s="38">
        <f>IF(N3051&gt;Inputs!$B$4,1,0)</f>
        <v>0</v>
      </c>
      <c r="P3051" s="34">
        <f t="shared" si="472"/>
        <v>6.8990779134799507E-2</v>
      </c>
      <c r="Q3051" s="36">
        <f>Inputs!$B$12*(1+$B3051)^0*$C3051+Inputs!$B$29*(1+$D3051)^0*Inputs!$B$19+Inputs!$B$30*(1+$E3051)^0*Inputs!$B$20+Inputs!$B$31*(1+$F3051)^0*Inputs!$B$21+Inputs!$B$22*(1+Inputs!$B$23)^0</f>
        <v>12425.74440715092</v>
      </c>
      <c r="R3051" s="36">
        <f>Inputs!$B$12*(1+$B3051)^1*$C3051+Inputs!$B$29*(1+$D3051)^1*Inputs!$B$19+Inputs!$B$30*(1+$E3051)^1*Inputs!$B$20+Inputs!$B$31*(1+$F3051)^1*Inputs!$B$21+Inputs!$B$22*(1+Inputs!$B$23)^1</f>
        <v>13473.821314231533</v>
      </c>
      <c r="S3051" s="36">
        <f>Inputs!$B$12*(1+$B3051)^2*$C3051+Inputs!$B$29*(1+$D3051)^2*Inputs!$B$19+Inputs!$B$30*(1+$E3051)^2*Inputs!$B$20+Inputs!$B$31*(1+$F3051)^2*Inputs!$B$21+Inputs!$B$22*(1+Inputs!$B$23)^2</f>
        <v>14711.482543178612</v>
      </c>
      <c r="T3051" s="36">
        <f>Inputs!$B$12*(1+$B3051)^3*$C3051+Inputs!$B$29*(1+$D3051)^3*Inputs!$B$19+Inputs!$B$30*(1+$E3051)^3*Inputs!$B$20+Inputs!$B$31*(1+$F3051)^3*Inputs!$B$21+Inputs!$B$22*(1+Inputs!$B$23)^3</f>
        <v>16177.202871683434</v>
      </c>
      <c r="U3051" s="36">
        <f>Inputs!$B$12*(1+$B3051)^4*$C3051+Inputs!$B$29*(1+$D3051)^4*Inputs!$B$19+Inputs!$B$30*(1+$E3051)^4*Inputs!$B$20+Inputs!$B$31*(1+$F3051)^4*Inputs!$B$21+Inputs!$B$22*(1+Inputs!$B$23)^4</f>
        <v>17917.363488912186</v>
      </c>
      <c r="V3051" s="35">
        <f>Inputs!$B$13/(Q3051*(1-$G3051))</f>
        <v>1.2327410964636358</v>
      </c>
      <c r="W3051" s="36">
        <f>Inputs!$B$13</f>
        <v>12660</v>
      </c>
      <c r="X3051" s="36">
        <f t="shared" si="473"/>
        <v>13387.063496147957</v>
      </c>
      <c r="Y3051" s="36">
        <f t="shared" si="474"/>
        <v>14244.680994830565</v>
      </c>
      <c r="Z3051" s="36">
        <f t="shared" si="475"/>
        <v>15254.748794455465</v>
      </c>
      <c r="AA3051" s="36">
        <f t="shared" si="476"/>
        <v>16442.526473532344</v>
      </c>
      <c r="AB3051" s="36">
        <f t="shared" si="477"/>
        <v>54543.923181126724</v>
      </c>
      <c r="AC3051" s="36">
        <f t="shared" si="478"/>
        <v>244670.42225677747</v>
      </c>
      <c r="AD3051" s="36">
        <f t="shared" si="479"/>
        <v>154998.29685436806</v>
      </c>
    </row>
    <row r="3052" spans="1:30" ht="14.25" customHeight="1" x14ac:dyDescent="0.25">
      <c r="A3052" s="16">
        <v>3036</v>
      </c>
      <c r="B3052" s="34">
        <v>0.21193071661684801</v>
      </c>
      <c r="C3052" s="34">
        <v>6.7513789366734703E-2</v>
      </c>
      <c r="D3052" s="34">
        <v>4.0177263934150401E-2</v>
      </c>
      <c r="E3052" s="34">
        <v>5.0049462069937101E-2</v>
      </c>
      <c r="F3052" s="34">
        <v>3.1391618594076902E-2</v>
      </c>
      <c r="G3052" s="34">
        <v>0.212749306460112</v>
      </c>
      <c r="H3052" s="35">
        <v>1.0344912247156199</v>
      </c>
      <c r="I3052" s="34">
        <v>9.7177428318475395E-2</v>
      </c>
      <c r="J3052" s="34">
        <v>1.9916096283793899E-2</v>
      </c>
      <c r="K3052" s="36">
        <f>Inputs!$B$12*(1+$B3052)^4</f>
        <v>129438.18719700226</v>
      </c>
      <c r="L3052" s="36">
        <f t="shared" si="470"/>
        <v>14798.273003679031</v>
      </c>
      <c r="M3052" s="36">
        <f t="shared" si="471"/>
        <v>174749.27437512414</v>
      </c>
      <c r="N3052" s="37">
        <f>M3052/Inputs!$B$6</f>
        <v>266.3860889864697</v>
      </c>
      <c r="O3052" s="38">
        <f>IF(N3052&gt;Inputs!$B$4,1,0)</f>
        <v>0</v>
      </c>
      <c r="P3052" s="34">
        <f t="shared" si="472"/>
        <v>7.7261332034681496E-2</v>
      </c>
      <c r="Q3052" s="36">
        <f>Inputs!$B$12*(1+$B3052)^0*$C3052+Inputs!$B$29*(1+$D3052)^0*Inputs!$B$19+Inputs!$B$30*(1+$E3052)^0*Inputs!$B$20+Inputs!$B$31*(1+$F3052)^0*Inputs!$B$21+Inputs!$B$22*(1+Inputs!$B$23)^0</f>
        <v>12072.871389431002</v>
      </c>
      <c r="R3052" s="36">
        <f>Inputs!$B$12*(1+$B3052)^1*$C3052+Inputs!$B$29*(1+$D3052)^1*Inputs!$B$19+Inputs!$B$30*(1+$E3052)^1*Inputs!$B$20+Inputs!$B$31*(1+$F3052)^1*Inputs!$B$21+Inputs!$B$22*(1+Inputs!$B$23)^1</f>
        <v>13262.210980545573</v>
      </c>
      <c r="S3052" s="36">
        <f>Inputs!$B$12*(1+$B3052)^2*$C3052+Inputs!$B$29*(1+$D3052)^2*Inputs!$B$19+Inputs!$B$30*(1+$E3052)^2*Inputs!$B$20+Inputs!$B$31*(1+$F3052)^2*Inputs!$B$21+Inputs!$B$22*(1+Inputs!$B$23)^2</f>
        <v>14647.482346192483</v>
      </c>
      <c r="T3052" s="36">
        <f>Inputs!$B$12*(1+$B3052)^3*$C3052+Inputs!$B$29*(1+$D3052)^3*Inputs!$B$19+Inputs!$B$30*(1+$E3052)^3*Inputs!$B$20+Inputs!$B$31*(1+$F3052)^3*Inputs!$B$21+Inputs!$B$22*(1+Inputs!$B$23)^3</f>
        <v>16267.850627664802</v>
      </c>
      <c r="U3052" s="36">
        <f>Inputs!$B$12*(1+$B3052)^4*$C3052+Inputs!$B$29*(1+$D3052)^4*Inputs!$B$19+Inputs!$B$30*(1+$E3052)^4*Inputs!$B$20+Inputs!$B$31*(1+$F3052)^4*Inputs!$B$21+Inputs!$B$22*(1+Inputs!$B$23)^4</f>
        <v>18170.679663648876</v>
      </c>
      <c r="V3052" s="35">
        <f>Inputs!$B$13/(Q3052*(1-$G3052))</f>
        <v>1.3320179569245267</v>
      </c>
      <c r="W3052" s="36">
        <f>Inputs!$B$13</f>
        <v>12660</v>
      </c>
      <c r="X3052" s="36">
        <f t="shared" si="473"/>
        <v>13130.583918871938</v>
      </c>
      <c r="Y3052" s="36">
        <f t="shared" si="474"/>
        <v>13644.393419987744</v>
      </c>
      <c r="Z3052" s="36">
        <f t="shared" si="475"/>
        <v>14201.198593591627</v>
      </c>
      <c r="AA3052" s="36">
        <f t="shared" si="476"/>
        <v>14798.273003679031</v>
      </c>
      <c r="AB3052" s="36">
        <f t="shared" si="477"/>
        <v>51884.053127015228</v>
      </c>
      <c r="AC3052" s="36">
        <f t="shared" si="478"/>
        <v>195349.94331807716</v>
      </c>
      <c r="AD3052" s="36">
        <f t="shared" si="479"/>
        <v>122865.22124810892</v>
      </c>
    </row>
    <row r="3053" spans="1:30" ht="14.25" customHeight="1" x14ac:dyDescent="0.25">
      <c r="A3053" s="16">
        <v>3037</v>
      </c>
      <c r="B3053" s="34">
        <v>0.395138885109173</v>
      </c>
      <c r="C3053" s="34">
        <v>7.5170237105851204E-2</v>
      </c>
      <c r="D3053" s="34">
        <v>2.3277243894503301E-2</v>
      </c>
      <c r="E3053" s="34">
        <v>2.27099163409153E-2</v>
      </c>
      <c r="F3053" s="34">
        <v>-1.4638167640381601E-2</v>
      </c>
      <c r="G3053" s="34">
        <v>0.19199106248744299</v>
      </c>
      <c r="H3053" s="35">
        <v>1.1868315624954699</v>
      </c>
      <c r="I3053" s="34">
        <v>9.8500758028270505E-2</v>
      </c>
      <c r="J3053" s="34">
        <v>1.91391557744349E-2</v>
      </c>
      <c r="K3053" s="36">
        <f>Inputs!$B$12*(1+$B3053)^4</f>
        <v>227311.29925162878</v>
      </c>
      <c r="L3053" s="36">
        <f t="shared" si="470"/>
        <v>24085.391101484885</v>
      </c>
      <c r="M3053" s="36">
        <f t="shared" si="471"/>
        <v>257783.63985183099</v>
      </c>
      <c r="N3053" s="37">
        <f>M3053/Inputs!$B$6</f>
        <v>392.96286562779113</v>
      </c>
      <c r="O3053" s="38">
        <f>IF(N3053&gt;Inputs!$B$4,1,0)</f>
        <v>0</v>
      </c>
      <c r="P3053" s="34">
        <f t="shared" si="472"/>
        <v>7.9361602253835609E-2</v>
      </c>
      <c r="Q3053" s="36">
        <f>Inputs!$B$12*(1+$B3053)^0*$C3053+Inputs!$B$29*(1+$D3053)^0*Inputs!$B$19+Inputs!$B$30*(1+$E3053)^0*Inputs!$B$20+Inputs!$B$31*(1+$F3053)^0*Inputs!$B$21+Inputs!$B$22*(1+Inputs!$B$23)^0</f>
        <v>12532.258253777993</v>
      </c>
      <c r="R3053" s="36">
        <f>Inputs!$B$12*(1+$B3053)^1*$C3053+Inputs!$B$29*(1+$D3053)^1*Inputs!$B$19+Inputs!$B$30*(1+$E3053)^1*Inputs!$B$20+Inputs!$B$31*(1+$F3053)^1*Inputs!$B$21+Inputs!$B$22*(1+Inputs!$B$23)^1</f>
        <v>14313.154587170087</v>
      </c>
      <c r="S3053" s="36">
        <f>Inputs!$B$12*(1+$B3053)^2*$C3053+Inputs!$B$29*(1+$D3053)^2*Inputs!$B$19+Inputs!$B$30*(1+$E3053)^2*Inputs!$B$20+Inputs!$B$31*(1+$F3053)^2*Inputs!$B$21+Inputs!$B$22*(1+Inputs!$B$23)^2</f>
        <v>16800.231114101651</v>
      </c>
      <c r="T3053" s="36">
        <f>Inputs!$B$12*(1+$B3053)^3*$C3053+Inputs!$B$29*(1+$D3053)^3*Inputs!$B$19+Inputs!$B$30*(1+$E3053)^3*Inputs!$B$20+Inputs!$B$31*(1+$F3053)^3*Inputs!$B$21+Inputs!$B$22*(1+Inputs!$B$23)^3</f>
        <v>20271.739831794905</v>
      </c>
      <c r="U3053" s="36">
        <f>Inputs!$B$12*(1+$B3053)^4*$C3053+Inputs!$B$29*(1+$D3053)^4*Inputs!$B$19+Inputs!$B$30*(1+$E3053)^4*Inputs!$B$20+Inputs!$B$31*(1+$F3053)^4*Inputs!$B$21+Inputs!$B$22*(1+Inputs!$B$23)^4</f>
        <v>25115.882975429166</v>
      </c>
      <c r="V3053" s="35">
        <f>Inputs!$B$13/(Q3053*(1-$G3053))</f>
        <v>1.2502250755381525</v>
      </c>
      <c r="W3053" s="36">
        <f>Inputs!$B$13</f>
        <v>12660</v>
      </c>
      <c r="X3053" s="36">
        <f t="shared" si="473"/>
        <v>14275.760091845112</v>
      </c>
      <c r="Y3053" s="36">
        <f t="shared" si="474"/>
        <v>16541.201326677787</v>
      </c>
      <c r="Z3053" s="36">
        <f t="shared" si="475"/>
        <v>19699.593107084962</v>
      </c>
      <c r="AA3053" s="36">
        <f t="shared" si="476"/>
        <v>24085.391101484885</v>
      </c>
      <c r="AB3053" s="36">
        <f t="shared" si="477"/>
        <v>64419.935040856224</v>
      </c>
      <c r="AC3053" s="36">
        <f t="shared" si="478"/>
        <v>309297.75176606956</v>
      </c>
      <c r="AD3053" s="36">
        <f t="shared" si="479"/>
        <v>193363.70481097477</v>
      </c>
    </row>
    <row r="3054" spans="1:30" ht="14.25" customHeight="1" x14ac:dyDescent="0.25">
      <c r="A3054" s="16">
        <v>3038</v>
      </c>
      <c r="B3054" s="34">
        <v>0.320465926193367</v>
      </c>
      <c r="C3054" s="34">
        <v>4.5588311515281303E-2</v>
      </c>
      <c r="D3054" s="34">
        <v>3.3942062649415898E-2</v>
      </c>
      <c r="E3054" s="34">
        <v>7.4845783324825096E-2</v>
      </c>
      <c r="F3054" s="34">
        <v>2.5015255756766601E-2</v>
      </c>
      <c r="G3054" s="34">
        <v>0.19265841481782001</v>
      </c>
      <c r="H3054" s="35">
        <v>1.0952108017405999</v>
      </c>
      <c r="I3054" s="34">
        <v>0.101147784067612</v>
      </c>
      <c r="J3054" s="34">
        <v>2.2282897413113401E-2</v>
      </c>
      <c r="K3054" s="36">
        <f>Inputs!$B$12*(1+$B3054)^4</f>
        <v>182414.78948346793</v>
      </c>
      <c r="L3054" s="36">
        <f t="shared" si="470"/>
        <v>15765.059073045531</v>
      </c>
      <c r="M3054" s="36">
        <f t="shared" si="471"/>
        <v>178816.85773128158</v>
      </c>
      <c r="N3054" s="37">
        <f>M3054/Inputs!$B$6</f>
        <v>272.58667337085603</v>
      </c>
      <c r="O3054" s="38">
        <f>IF(N3054&gt;Inputs!$B$4,1,0)</f>
        <v>0</v>
      </c>
      <c r="P3054" s="34">
        <f t="shared" si="472"/>
        <v>7.8864886654498603E-2</v>
      </c>
      <c r="Q3054" s="36">
        <f>Inputs!$B$12*(1+$B3054)^0*$C3054+Inputs!$B$29*(1+$D3054)^0*Inputs!$B$19+Inputs!$B$30*(1+$E3054)^0*Inputs!$B$20+Inputs!$B$31*(1+$F3054)^0*Inputs!$B$21+Inputs!$B$22*(1+Inputs!$B$23)^0</f>
        <v>10757.3427183438</v>
      </c>
      <c r="R3054" s="36">
        <f>Inputs!$B$12*(1+$B3054)^1*$C3054+Inputs!$B$29*(1+$D3054)^1*Inputs!$B$19+Inputs!$B$30*(1+$E3054)^1*Inputs!$B$20+Inputs!$B$31*(1+$F3054)^1*Inputs!$B$21+Inputs!$B$22*(1+Inputs!$B$23)^1</f>
        <v>11977.659271459739</v>
      </c>
      <c r="S3054" s="36">
        <f>Inputs!$B$12*(1+$B3054)^2*$C3054+Inputs!$B$29*(1+$D3054)^2*Inputs!$B$19+Inputs!$B$30*(1+$E3054)^2*Inputs!$B$20+Inputs!$B$31*(1+$F3054)^2*Inputs!$B$21+Inputs!$B$22*(1+Inputs!$B$23)^2</f>
        <v>13497.503597454677</v>
      </c>
      <c r="T3054" s="36">
        <f>Inputs!$B$12*(1+$B3054)^3*$C3054+Inputs!$B$29*(1+$D3054)^3*Inputs!$B$19+Inputs!$B$30*(1+$E3054)^3*Inputs!$B$20+Inputs!$B$31*(1+$F3054)^3*Inputs!$B$21+Inputs!$B$22*(1+Inputs!$B$23)^3</f>
        <v>15408.088100528965</v>
      </c>
      <c r="U3054" s="36">
        <f>Inputs!$B$12*(1+$B3054)^4*$C3054+Inputs!$B$29*(1+$D3054)^4*Inputs!$B$19+Inputs!$B$30*(1+$E3054)^4*Inputs!$B$20+Inputs!$B$31*(1+$F3054)^4*Inputs!$B$21+Inputs!$B$22*(1+Inputs!$B$23)^4</f>
        <v>17829.557339059429</v>
      </c>
      <c r="V3054" s="35">
        <f>Inputs!$B$13/(Q3054*(1-$G3054))</f>
        <v>1.4577108207188527</v>
      </c>
      <c r="W3054" s="36">
        <f>Inputs!$B$13</f>
        <v>12660</v>
      </c>
      <c r="X3054" s="36">
        <f t="shared" si="473"/>
        <v>13219.805178058801</v>
      </c>
      <c r="Y3054" s="36">
        <f t="shared" si="474"/>
        <v>13909.715936859033</v>
      </c>
      <c r="Z3054" s="36">
        <f t="shared" si="475"/>
        <v>14751.311562195535</v>
      </c>
      <c r="AA3054" s="36">
        <f t="shared" si="476"/>
        <v>15765.059073045531</v>
      </c>
      <c r="AB3054" s="36">
        <f t="shared" si="477"/>
        <v>52589.070725966296</v>
      </c>
      <c r="AC3054" s="36">
        <f t="shared" si="478"/>
        <v>204353.9393860597</v>
      </c>
      <c r="AD3054" s="36">
        <f t="shared" si="479"/>
        <v>126227.78700531527</v>
      </c>
    </row>
    <row r="3055" spans="1:30" ht="14.25" customHeight="1" x14ac:dyDescent="0.25">
      <c r="A3055" s="16">
        <v>3039</v>
      </c>
      <c r="B3055" s="34">
        <v>0.50266497614331995</v>
      </c>
      <c r="C3055" s="34">
        <v>5.0005966612726001E-2</v>
      </c>
      <c r="D3055" s="34">
        <v>4.6116875462571497E-2</v>
      </c>
      <c r="E3055" s="34">
        <v>2.7373799586048901E-2</v>
      </c>
      <c r="F3055" s="34">
        <v>2.27150982227152E-2</v>
      </c>
      <c r="G3055" s="34">
        <v>0.176727769264825</v>
      </c>
      <c r="H3055" s="35">
        <v>1.00918480701859</v>
      </c>
      <c r="I3055" s="34">
        <v>9.6530541648962506E-2</v>
      </c>
      <c r="J3055" s="34">
        <v>2.5659154298246101E-2</v>
      </c>
      <c r="K3055" s="36">
        <f>Inputs!$B$12*(1+$B3055)^4</f>
        <v>305914.3901920612</v>
      </c>
      <c r="L3055" s="36">
        <f t="shared" si="470"/>
        <v>20266.892323984095</v>
      </c>
      <c r="M3055" s="36">
        <f t="shared" si="471"/>
        <v>244171.71353418176</v>
      </c>
      <c r="N3055" s="37">
        <f>M3055/Inputs!$B$6</f>
        <v>372.21297794844781</v>
      </c>
      <c r="O3055" s="38">
        <f>IF(N3055&gt;Inputs!$B$4,1,0)</f>
        <v>0</v>
      </c>
      <c r="P3055" s="34">
        <f t="shared" si="472"/>
        <v>7.0871387350716408E-2</v>
      </c>
      <c r="Q3055" s="36">
        <f>Inputs!$B$12*(1+$B3055)^0*$C3055+Inputs!$B$29*(1+$D3055)^0*Inputs!$B$19+Inputs!$B$30*(1+$E3055)^0*Inputs!$B$20+Inputs!$B$31*(1+$F3055)^0*Inputs!$B$21+Inputs!$B$22*(1+Inputs!$B$23)^0</f>
        <v>11022.40202419048</v>
      </c>
      <c r="R3055" s="36">
        <f>Inputs!$B$12*(1+$B3055)^1*$C3055+Inputs!$B$29*(1+$D3055)^1*Inputs!$B$19+Inputs!$B$30*(1+$E3055)^1*Inputs!$B$20+Inputs!$B$31*(1+$F3055)^1*Inputs!$B$21+Inputs!$B$22*(1+Inputs!$B$23)^1</f>
        <v>12784.936015312564</v>
      </c>
      <c r="S3055" s="36">
        <f>Inputs!$B$12*(1+$B3055)^2*$C3055+Inputs!$B$29*(1+$D3055)^2*Inputs!$B$19+Inputs!$B$30*(1+$E3055)^2*Inputs!$B$20+Inputs!$B$31*(1+$F3055)^2*Inputs!$B$21+Inputs!$B$22*(1+Inputs!$B$23)^2</f>
        <v>15314.732095873798</v>
      </c>
      <c r="T3055" s="36">
        <f>Inputs!$B$12*(1+$B3055)^3*$C3055+Inputs!$B$29*(1+$D3055)^3*Inputs!$B$19+Inputs!$B$30*(1+$E3055)^3*Inputs!$B$20+Inputs!$B$31*(1+$F3055)^3*Inputs!$B$21+Inputs!$B$22*(1+Inputs!$B$23)^3</f>
        <v>18993.229778874738</v>
      </c>
      <c r="U3055" s="36">
        <f>Inputs!$B$12*(1+$B3055)^4*$C3055+Inputs!$B$29*(1+$D3055)^4*Inputs!$B$19+Inputs!$B$30*(1+$E3055)^4*Inputs!$B$20+Inputs!$B$31*(1+$F3055)^4*Inputs!$B$21+Inputs!$B$22*(1+Inputs!$B$23)^4</f>
        <v>24393.436639296771</v>
      </c>
      <c r="V3055" s="35">
        <f>Inputs!$B$13/(Q3055*(1-$G3055))</f>
        <v>1.3951277967908169</v>
      </c>
      <c r="W3055" s="36">
        <f>Inputs!$B$13</f>
        <v>12660</v>
      </c>
      <c r="X3055" s="36">
        <f t="shared" si="473"/>
        <v>13668.834544848634</v>
      </c>
      <c r="Y3055" s="36">
        <f t="shared" si="474"/>
        <v>15157.019458812541</v>
      </c>
      <c r="Z3055" s="36">
        <f t="shared" si="475"/>
        <v>17288.926698045569</v>
      </c>
      <c r="AA3055" s="36">
        <f t="shared" si="476"/>
        <v>20266.892323984095</v>
      </c>
      <c r="AB3055" s="36">
        <f t="shared" si="477"/>
        <v>59153.014278027513</v>
      </c>
      <c r="AC3055" s="36">
        <f t="shared" si="478"/>
        <v>293304.87829177536</v>
      </c>
      <c r="AD3055" s="36">
        <f t="shared" si="479"/>
        <v>185018.69925615424</v>
      </c>
    </row>
    <row r="3056" spans="1:30" ht="14.25" customHeight="1" x14ac:dyDescent="0.25">
      <c r="A3056" s="16">
        <v>3040</v>
      </c>
      <c r="B3056" s="34">
        <v>0.50245457643606295</v>
      </c>
      <c r="C3056" s="34">
        <v>4.5618626099395099E-2</v>
      </c>
      <c r="D3056" s="34">
        <v>1.9968121022590501E-2</v>
      </c>
      <c r="E3056" s="34">
        <v>3.8359383488515697E-2</v>
      </c>
      <c r="F3056" s="34">
        <v>2.0977082016184499E-2</v>
      </c>
      <c r="G3056" s="34">
        <v>0.19675042701419501</v>
      </c>
      <c r="H3056" s="35">
        <v>0.91845712385643297</v>
      </c>
      <c r="I3056" s="34">
        <v>0.103295351010848</v>
      </c>
      <c r="J3056" s="34">
        <v>3.0833800468849301E-2</v>
      </c>
      <c r="K3056" s="36">
        <f>Inputs!$B$12*(1+$B3056)^4</f>
        <v>305743.0924451563</v>
      </c>
      <c r="L3056" s="36">
        <f t="shared" si="470"/>
        <v>16784.631010876001</v>
      </c>
      <c r="M3056" s="36">
        <f t="shared" si="471"/>
        <v>199224.78773291869</v>
      </c>
      <c r="N3056" s="37">
        <f>M3056/Inputs!$B$6</f>
        <v>303.69632276359556</v>
      </c>
      <c r="O3056" s="38">
        <f>IF(N3056&gt;Inputs!$B$4,1,0)</f>
        <v>0</v>
      </c>
      <c r="P3056" s="34">
        <f t="shared" si="472"/>
        <v>7.2461550541998695E-2</v>
      </c>
      <c r="Q3056" s="36">
        <f>Inputs!$B$12*(1+$B3056)^0*$C3056+Inputs!$B$29*(1+$D3056)^0*Inputs!$B$19+Inputs!$B$30*(1+$E3056)^0*Inputs!$B$20+Inputs!$B$31*(1+$F3056)^0*Inputs!$B$21+Inputs!$B$22*(1+Inputs!$B$23)^0</f>
        <v>10759.161593390629</v>
      </c>
      <c r="R3056" s="36">
        <f>Inputs!$B$12*(1+$B3056)^1*$C3056+Inputs!$B$29*(1+$D3056)^1*Inputs!$B$19+Inputs!$B$30*(1+$E3056)^1*Inputs!$B$20+Inputs!$B$31*(1+$F3056)^1*Inputs!$B$21+Inputs!$B$22*(1+Inputs!$B$23)^1</f>
        <v>12322.271802867348</v>
      </c>
      <c r="S3056" s="36">
        <f>Inputs!$B$12*(1+$B3056)^2*$C3056+Inputs!$B$29*(1+$D3056)^2*Inputs!$B$19+Inputs!$B$30*(1+$E3056)^2*Inputs!$B$20+Inputs!$B$31*(1+$F3056)^2*Inputs!$B$21+Inputs!$B$22*(1+Inputs!$B$23)^2</f>
        <v>14581.321314452562</v>
      </c>
      <c r="T3056" s="36">
        <f>Inputs!$B$12*(1+$B3056)^3*$C3056+Inputs!$B$29*(1+$D3056)^3*Inputs!$B$19+Inputs!$B$30*(1+$E3056)^3*Inputs!$B$20+Inputs!$B$31*(1+$F3056)^3*Inputs!$B$21+Inputs!$B$22*(1+Inputs!$B$23)^3</f>
        <v>17883.660962042792</v>
      </c>
      <c r="U3056" s="36">
        <f>Inputs!$B$12*(1+$B3056)^4*$C3056+Inputs!$B$29*(1+$D3056)^4*Inputs!$B$19+Inputs!$B$30*(1+$E3056)^4*Inputs!$B$20+Inputs!$B$31*(1+$F3056)^4*Inputs!$B$21+Inputs!$B$22*(1+Inputs!$B$23)^4</f>
        <v>22751.100447564317</v>
      </c>
      <c r="V3056" s="35">
        <f>Inputs!$B$13/(Q3056*(1-$G3056))</f>
        <v>1.4648891827626054</v>
      </c>
      <c r="W3056" s="36">
        <f>Inputs!$B$13</f>
        <v>12660</v>
      </c>
      <c r="X3056" s="36">
        <f t="shared" si="473"/>
        <v>13147.140462551793</v>
      </c>
      <c r="Y3056" s="36">
        <f t="shared" si="474"/>
        <v>13957.4004500377</v>
      </c>
      <c r="Z3056" s="36">
        <f t="shared" si="475"/>
        <v>15156.056116446332</v>
      </c>
      <c r="AA3056" s="36">
        <f t="shared" si="476"/>
        <v>16784.631010876001</v>
      </c>
      <c r="AB3056" s="36">
        <f t="shared" si="477"/>
        <v>53163.917161569341</v>
      </c>
      <c r="AC3056" s="36">
        <f t="shared" si="478"/>
        <v>238777.18383048239</v>
      </c>
      <c r="AD3056" s="36">
        <f t="shared" si="479"/>
        <v>146060.87057134934</v>
      </c>
    </row>
    <row r="3057" spans="1:30" ht="14.25" customHeight="1" x14ac:dyDescent="0.25">
      <c r="A3057" s="16">
        <v>3041</v>
      </c>
      <c r="B3057" s="34">
        <v>0.236913354626589</v>
      </c>
      <c r="C3057" s="34">
        <v>5.3656811436885297E-2</v>
      </c>
      <c r="D3057" s="34">
        <v>3.3843190447686897E-2</v>
      </c>
      <c r="E3057" s="34">
        <v>3.2345901840972802E-2</v>
      </c>
      <c r="F3057" s="34">
        <v>1.32012372660922E-2</v>
      </c>
      <c r="G3057" s="34">
        <v>0.194309805045392</v>
      </c>
      <c r="H3057" s="35">
        <v>1.0541382037024001</v>
      </c>
      <c r="I3057" s="34">
        <v>0.105894413678087</v>
      </c>
      <c r="J3057" s="34">
        <v>2.99225342522789E-2</v>
      </c>
      <c r="K3057" s="36">
        <f>Inputs!$B$12*(1+$B3057)^4</f>
        <v>140445.67328573571</v>
      </c>
      <c r="L3057" s="36">
        <f t="shared" si="470"/>
        <v>13863.229760975737</v>
      </c>
      <c r="M3057" s="36">
        <f t="shared" si="471"/>
        <v>162722.45011756677</v>
      </c>
      <c r="N3057" s="37">
        <f>M3057/Inputs!$B$6</f>
        <v>248.05251542312007</v>
      </c>
      <c r="O3057" s="38">
        <f>IF(N3057&gt;Inputs!$B$4,1,0)</f>
        <v>0</v>
      </c>
      <c r="P3057" s="34">
        <f t="shared" si="472"/>
        <v>7.5971879425808103E-2</v>
      </c>
      <c r="Q3057" s="36">
        <f>Inputs!$B$12*(1+$B3057)^0*$C3057+Inputs!$B$29*(1+$D3057)^0*Inputs!$B$19+Inputs!$B$30*(1+$E3057)^0*Inputs!$B$20+Inputs!$B$31*(1+$F3057)^0*Inputs!$B$21+Inputs!$B$22*(1+Inputs!$B$23)^0</f>
        <v>11241.452713640039</v>
      </c>
      <c r="R3057" s="36">
        <f>Inputs!$B$12*(1+$B3057)^1*$C3057+Inputs!$B$29*(1+$D3057)^1*Inputs!$B$19+Inputs!$B$30*(1+$E3057)^1*Inputs!$B$20+Inputs!$B$31*(1+$F3057)^1*Inputs!$B$21+Inputs!$B$22*(1+Inputs!$B$23)^1</f>
        <v>12187.590364820775</v>
      </c>
      <c r="S3057" s="36">
        <f>Inputs!$B$12*(1+$B3057)^2*$C3057+Inputs!$B$29*(1+$D3057)^2*Inputs!$B$19+Inputs!$B$30*(1+$E3057)^2*Inputs!$B$20+Inputs!$B$31*(1+$F3057)^2*Inputs!$B$21+Inputs!$B$22*(1+Inputs!$B$23)^2</f>
        <v>13319.548028515648</v>
      </c>
      <c r="T3057" s="36">
        <f>Inputs!$B$12*(1+$B3057)^3*$C3057+Inputs!$B$29*(1+$D3057)^3*Inputs!$B$19+Inputs!$B$30*(1+$E3057)^3*Inputs!$B$20+Inputs!$B$31*(1+$F3057)^3*Inputs!$B$21+Inputs!$B$22*(1+Inputs!$B$23)^3</f>
        <v>14680.296764079145</v>
      </c>
      <c r="U3057" s="36">
        <f>Inputs!$B$12*(1+$B3057)^4*$C3057+Inputs!$B$29*(1+$D3057)^4*Inputs!$B$19+Inputs!$B$30*(1+$E3057)^4*Inputs!$B$20+Inputs!$B$31*(1+$F3057)^4*Inputs!$B$21+Inputs!$B$22*(1+Inputs!$B$23)^4</f>
        <v>16322.955229686107</v>
      </c>
      <c r="V3057" s="35">
        <f>Inputs!$B$13/(Q3057*(1-$G3057))</f>
        <v>1.3977940557655786</v>
      </c>
      <c r="W3057" s="36">
        <f>Inputs!$B$13</f>
        <v>12660</v>
      </c>
      <c r="X3057" s="36">
        <f t="shared" si="473"/>
        <v>12881.9043189643</v>
      </c>
      <c r="Y3057" s="36">
        <f t="shared" si="474"/>
        <v>13156.368781442003</v>
      </c>
      <c r="Z3057" s="36">
        <f t="shared" si="475"/>
        <v>13484.276140505437</v>
      </c>
      <c r="AA3057" s="36">
        <f t="shared" si="476"/>
        <v>13863.229760975737</v>
      </c>
      <c r="AB3057" s="36">
        <f t="shared" si="477"/>
        <v>49104.280167111559</v>
      </c>
      <c r="AC3057" s="36">
        <f t="shared" si="478"/>
        <v>187938.65356838077</v>
      </c>
      <c r="AD3057" s="36">
        <f t="shared" si="479"/>
        <v>113618.16995045521</v>
      </c>
    </row>
    <row r="3058" spans="1:30" ht="14.25" customHeight="1" x14ac:dyDescent="0.25">
      <c r="A3058" s="16">
        <v>3042</v>
      </c>
      <c r="B3058" s="34">
        <v>0.34913736405318802</v>
      </c>
      <c r="C3058" s="34">
        <v>5.8948751246895303E-2</v>
      </c>
      <c r="D3058" s="34">
        <v>5.03226658680508E-2</v>
      </c>
      <c r="E3058" s="34">
        <v>3.4705911530766603E-2</v>
      </c>
      <c r="F3058" s="34">
        <v>-6.3436501294943104E-6</v>
      </c>
      <c r="G3058" s="34">
        <v>0.18359678632165799</v>
      </c>
      <c r="H3058" s="35">
        <v>1.0849500539191601</v>
      </c>
      <c r="I3058" s="34">
        <v>0.10700293017592299</v>
      </c>
      <c r="J3058" s="34">
        <v>2.2823844364516899E-2</v>
      </c>
      <c r="K3058" s="36">
        <f>Inputs!$B$12*(1+$B3058)^4</f>
        <v>198781.48512258098</v>
      </c>
      <c r="L3058" s="36">
        <f t="shared" si="470"/>
        <v>18188.200240078069</v>
      </c>
      <c r="M3058" s="36">
        <f t="shared" si="471"/>
        <v>187990.70527018793</v>
      </c>
      <c r="N3058" s="37">
        <f>M3058/Inputs!$B$6</f>
        <v>286.57119705821333</v>
      </c>
      <c r="O3058" s="38">
        <f>IF(N3058&gt;Inputs!$B$4,1,0)</f>
        <v>0</v>
      </c>
      <c r="P3058" s="34">
        <f t="shared" si="472"/>
        <v>8.4179085811406096E-2</v>
      </c>
      <c r="Q3058" s="36">
        <f>Inputs!$B$12*(1+$B3058)^0*$C3058+Inputs!$B$29*(1+$D3058)^0*Inputs!$B$19+Inputs!$B$30*(1+$E3058)^0*Inputs!$B$20+Inputs!$B$31*(1+$F3058)^0*Inputs!$B$21+Inputs!$B$22*(1+Inputs!$B$23)^0</f>
        <v>11558.96910224064</v>
      </c>
      <c r="R3058" s="36">
        <f>Inputs!$B$12*(1+$B3058)^1*$C3058+Inputs!$B$29*(1+$D3058)^1*Inputs!$B$19+Inputs!$B$30*(1+$E3058)^1*Inputs!$B$20+Inputs!$B$31*(1+$F3058)^1*Inputs!$B$21+Inputs!$B$22*(1+Inputs!$B$23)^1</f>
        <v>12977.940829911402</v>
      </c>
      <c r="S3058" s="36">
        <f>Inputs!$B$12*(1+$B3058)^2*$C3058+Inputs!$B$29*(1+$D3058)^2*Inputs!$B$19+Inputs!$B$30*(1+$E3058)^2*Inputs!$B$20+Inputs!$B$31*(1+$F3058)^2*Inputs!$B$21+Inputs!$B$22*(1+Inputs!$B$23)^2</f>
        <v>14837.360242501534</v>
      </c>
      <c r="T3058" s="36">
        <f>Inputs!$B$12*(1+$B3058)^3*$C3058+Inputs!$B$29*(1+$D3058)^3*Inputs!$B$19+Inputs!$B$30*(1+$E3058)^3*Inputs!$B$20+Inputs!$B$31*(1+$F3058)^3*Inputs!$B$21+Inputs!$B$22*(1+Inputs!$B$23)^3</f>
        <v>17288.217717997395</v>
      </c>
      <c r="U3058" s="36">
        <f>Inputs!$B$12*(1+$B3058)^4*$C3058+Inputs!$B$29*(1+$D3058)^4*Inputs!$B$19+Inputs!$B$30*(1+$E3058)^4*Inputs!$B$20+Inputs!$B$31*(1+$F3058)^4*Inputs!$B$21+Inputs!$B$22*(1+Inputs!$B$23)^4</f>
        <v>20534.08122158319</v>
      </c>
      <c r="V3058" s="35">
        <f>Inputs!$B$13/(Q3058*(1-$G3058))</f>
        <v>1.3415593710385489</v>
      </c>
      <c r="W3058" s="36">
        <f>Inputs!$B$13</f>
        <v>12660</v>
      </c>
      <c r="X3058" s="36">
        <f t="shared" si="473"/>
        <v>13534.424732907955</v>
      </c>
      <c r="Y3058" s="36">
        <f t="shared" si="474"/>
        <v>14696.480193644265</v>
      </c>
      <c r="Z3058" s="36">
        <f t="shared" si="475"/>
        <v>16218.610875295912</v>
      </c>
      <c r="AA3058" s="36">
        <f t="shared" si="476"/>
        <v>18188.200240078069</v>
      </c>
      <c r="AB3058" s="36">
        <f t="shared" si="477"/>
        <v>55054.73382362313</v>
      </c>
      <c r="AC3058" s="36">
        <f t="shared" si="478"/>
        <v>220996.99363933419</v>
      </c>
      <c r="AD3058" s="36">
        <f t="shared" si="479"/>
        <v>132935.9714465648</v>
      </c>
    </row>
    <row r="3059" spans="1:30" ht="14.25" customHeight="1" x14ac:dyDescent="0.25">
      <c r="A3059" s="16">
        <v>3043</v>
      </c>
      <c r="B3059" s="34">
        <v>0.21290348583893301</v>
      </c>
      <c r="C3059" s="34">
        <v>6.6833604659792697E-2</v>
      </c>
      <c r="D3059" s="34">
        <v>3.0907586193645201E-2</v>
      </c>
      <c r="E3059" s="34">
        <v>3.6022141025260301E-2</v>
      </c>
      <c r="F3059" s="34">
        <v>2.5658418956061999E-2</v>
      </c>
      <c r="G3059" s="34">
        <v>0.19436885659112399</v>
      </c>
      <c r="H3059" s="35">
        <v>1.04538135045561</v>
      </c>
      <c r="I3059" s="34">
        <v>9.39381411935344E-2</v>
      </c>
      <c r="J3059" s="34">
        <v>2.35585288143936E-2</v>
      </c>
      <c r="K3059" s="36">
        <f>Inputs!$B$12*(1+$B3059)^4</f>
        <v>129854.26763063023</v>
      </c>
      <c r="L3059" s="36">
        <f t="shared" si="470"/>
        <v>14908.623764157548</v>
      </c>
      <c r="M3059" s="36">
        <f t="shared" si="471"/>
        <v>190822.61796096328</v>
      </c>
      <c r="N3059" s="37">
        <f>M3059/Inputs!$B$6</f>
        <v>290.88813713561478</v>
      </c>
      <c r="O3059" s="38">
        <f>IF(N3059&gt;Inputs!$B$4,1,0)</f>
        <v>0</v>
      </c>
      <c r="P3059" s="34">
        <f t="shared" si="472"/>
        <v>7.0379612379140796E-2</v>
      </c>
      <c r="Q3059" s="36">
        <f>Inputs!$B$12*(1+$B3059)^0*$C3059+Inputs!$B$29*(1+$D3059)^0*Inputs!$B$19+Inputs!$B$30*(1+$E3059)^0*Inputs!$B$20+Inputs!$B$31*(1+$F3059)^0*Inputs!$B$21+Inputs!$B$22*(1+Inputs!$B$23)^0</f>
        <v>12032.060307014483</v>
      </c>
      <c r="R3059" s="36">
        <f>Inputs!$B$12*(1+$B3059)^1*$C3059+Inputs!$B$29*(1+$D3059)^1*Inputs!$B$19+Inputs!$B$30*(1+$E3059)^1*Inputs!$B$20+Inputs!$B$31*(1+$F3059)^1*Inputs!$B$21+Inputs!$B$22*(1+Inputs!$B$23)^1</f>
        <v>13124.986259761861</v>
      </c>
      <c r="S3059" s="36">
        <f>Inputs!$B$12*(1+$B3059)^2*$C3059+Inputs!$B$29*(1+$D3059)^2*Inputs!$B$19+Inputs!$B$30*(1+$E3059)^2*Inputs!$B$20+Inputs!$B$31*(1+$F3059)^2*Inputs!$B$21+Inputs!$B$22*(1+Inputs!$B$23)^2</f>
        <v>14406.987559555299</v>
      </c>
      <c r="T3059" s="36">
        <f>Inputs!$B$12*(1+$B3059)^3*$C3059+Inputs!$B$29*(1+$D3059)^3*Inputs!$B$19+Inputs!$B$30*(1+$E3059)^3*Inputs!$B$20+Inputs!$B$31*(1+$F3059)^3*Inputs!$B$21+Inputs!$B$22*(1+Inputs!$B$23)^3</f>
        <v>15916.991604651021</v>
      </c>
      <c r="U3059" s="36">
        <f>Inputs!$B$12*(1+$B3059)^4*$C3059+Inputs!$B$29*(1+$D3059)^4*Inputs!$B$19+Inputs!$B$30*(1+$E3059)^4*Inputs!$B$20+Inputs!$B$31*(1+$F3059)^4*Inputs!$B$21+Inputs!$B$22*(1+Inputs!$B$23)^4</f>
        <v>17702.172175068743</v>
      </c>
      <c r="V3059" s="35">
        <f>Inputs!$B$13/(Q3059*(1-$G3059))</f>
        <v>1.3060429499824895</v>
      </c>
      <c r="W3059" s="36">
        <f>Inputs!$B$13</f>
        <v>12660</v>
      </c>
      <c r="X3059" s="36">
        <f t="shared" si="473"/>
        <v>13120.912257701739</v>
      </c>
      <c r="Y3059" s="36">
        <f t="shared" si="474"/>
        <v>13646.159212968269</v>
      </c>
      <c r="Z3059" s="36">
        <f t="shared" si="475"/>
        <v>14240.789904281302</v>
      </c>
      <c r="AA3059" s="36">
        <f t="shared" si="476"/>
        <v>14908.623764157548</v>
      </c>
      <c r="AB3059" s="36">
        <f t="shared" si="477"/>
        <v>52421.517808594566</v>
      </c>
      <c r="AC3059" s="36">
        <f t="shared" si="478"/>
        <v>216822.00982412827</v>
      </c>
      <c r="AD3059" s="36">
        <f t="shared" si="479"/>
        <v>138401.10015236872</v>
      </c>
    </row>
    <row r="3060" spans="1:30" ht="14.25" customHeight="1" x14ac:dyDescent="0.25">
      <c r="A3060" s="16">
        <v>3044</v>
      </c>
      <c r="B3060" s="34">
        <v>0.39322500491365803</v>
      </c>
      <c r="C3060" s="34">
        <v>8.1579853745030503E-2</v>
      </c>
      <c r="D3060" s="34">
        <v>5.3551426720183301E-2</v>
      </c>
      <c r="E3060" s="34">
        <v>5.19169551036976E-2</v>
      </c>
      <c r="F3060" s="34">
        <v>2.0426854668831401E-2</v>
      </c>
      <c r="G3060" s="34">
        <v>0.206946621909565</v>
      </c>
      <c r="H3060" s="35">
        <v>1.13513637168364</v>
      </c>
      <c r="I3060" s="34">
        <v>8.7836114439258206E-2</v>
      </c>
      <c r="J3060" s="34">
        <v>2.2878375516501102E-2</v>
      </c>
      <c r="K3060" s="36">
        <f>Inputs!$B$12*(1+$B3060)^4</f>
        <v>226066.54230841604</v>
      </c>
      <c r="L3060" s="36">
        <f t="shared" si="470"/>
        <v>25102.569393177608</v>
      </c>
      <c r="M3060" s="36">
        <f t="shared" si="471"/>
        <v>327843.27109120972</v>
      </c>
      <c r="N3060" s="37">
        <f>M3060/Inputs!$B$6</f>
        <v>499.76108398050263</v>
      </c>
      <c r="O3060" s="38">
        <f>IF(N3060&gt;Inputs!$B$4,1,0)</f>
        <v>1</v>
      </c>
      <c r="P3060" s="34">
        <f t="shared" si="472"/>
        <v>6.4957738922757108E-2</v>
      </c>
      <c r="Q3060" s="36">
        <f>Inputs!$B$12*(1+$B3060)^0*$C3060+Inputs!$B$29*(1+$D3060)^0*Inputs!$B$19+Inputs!$B$30*(1+$E3060)^0*Inputs!$B$20+Inputs!$B$31*(1+$F3060)^0*Inputs!$B$21+Inputs!$B$22*(1+Inputs!$B$23)^0</f>
        <v>12916.835252128752</v>
      </c>
      <c r="R3060" s="36">
        <f>Inputs!$B$12*(1+$B3060)^1*$C3060+Inputs!$B$29*(1+$D3060)^1*Inputs!$B$19+Inputs!$B$30*(1+$E3060)^1*Inputs!$B$20+Inputs!$B$31*(1+$F3060)^1*Inputs!$B$21+Inputs!$B$22*(1+Inputs!$B$23)^1</f>
        <v>15171.75813308444</v>
      </c>
      <c r="S3060" s="36">
        <f>Inputs!$B$12*(1+$B3060)^2*$C3060+Inputs!$B$29*(1+$D3060)^2*Inputs!$B$19+Inputs!$B$30*(1+$E3060)^2*Inputs!$B$20+Inputs!$B$31*(1+$F3060)^2*Inputs!$B$21+Inputs!$B$22*(1+Inputs!$B$23)^2</f>
        <v>18199.581982988049</v>
      </c>
      <c r="T3060" s="36">
        <f>Inputs!$B$12*(1+$B3060)^3*$C3060+Inputs!$B$29*(1+$D3060)^3*Inputs!$B$19+Inputs!$B$30*(1+$E3060)^3*Inputs!$B$20+Inputs!$B$31*(1+$F3060)^3*Inputs!$B$21+Inputs!$B$22*(1+Inputs!$B$23)^3</f>
        <v>22298.757929475345</v>
      </c>
      <c r="U3060" s="36">
        <f>Inputs!$B$12*(1+$B3060)^4*$C3060+Inputs!$B$29*(1+$D3060)^4*Inputs!$B$19+Inputs!$B$30*(1+$E3060)^4*Inputs!$B$20+Inputs!$B$31*(1+$F3060)^4*Inputs!$B$21+Inputs!$B$22*(1+Inputs!$B$23)^4</f>
        <v>27884.811787020546</v>
      </c>
      <c r="V3060" s="35">
        <f>Inputs!$B$13/(Q3060*(1-$G3060))</f>
        <v>1.2358767607279566</v>
      </c>
      <c r="W3060" s="36">
        <f>Inputs!$B$13</f>
        <v>12660</v>
      </c>
      <c r="X3060" s="36">
        <f t="shared" si="473"/>
        <v>14567.059091750252</v>
      </c>
      <c r="Y3060" s="36">
        <f t="shared" si="474"/>
        <v>17110.700757769064</v>
      </c>
      <c r="Z3060" s="36">
        <f t="shared" si="475"/>
        <v>20519.247042372022</v>
      </c>
      <c r="AA3060" s="36">
        <f t="shared" si="476"/>
        <v>25102.569393177608</v>
      </c>
      <c r="AB3060" s="36">
        <f t="shared" si="477"/>
        <v>68369.232633420543</v>
      </c>
      <c r="AC3060" s="36">
        <f t="shared" si="478"/>
        <v>395285.85551163933</v>
      </c>
      <c r="AD3060" s="36">
        <f t="shared" si="479"/>
        <v>259474.03845778917</v>
      </c>
    </row>
    <row r="3061" spans="1:30" ht="14.25" customHeight="1" x14ac:dyDescent="0.25">
      <c r="A3061" s="16">
        <v>3045</v>
      </c>
      <c r="B3061" s="34">
        <v>0.48725903253124297</v>
      </c>
      <c r="C3061" s="34">
        <v>5.3678899160997502E-2</v>
      </c>
      <c r="D3061" s="34">
        <v>2.36237778420945E-2</v>
      </c>
      <c r="E3061" s="34">
        <v>2.9265862908895199E-2</v>
      </c>
      <c r="F3061" s="34">
        <v>2.4164338396225098E-2</v>
      </c>
      <c r="G3061" s="34">
        <v>0.21741122611097199</v>
      </c>
      <c r="H3061" s="35">
        <v>1.09781287614964</v>
      </c>
      <c r="I3061" s="34">
        <v>9.9676424494826693E-2</v>
      </c>
      <c r="J3061" s="34">
        <v>2.5306407104000402E-2</v>
      </c>
      <c r="K3061" s="36">
        <f>Inputs!$B$12*(1+$B3061)^4</f>
        <v>293560.56247838546</v>
      </c>
      <c r="L3061" s="36">
        <f t="shared" si="470"/>
        <v>21112.080701814255</v>
      </c>
      <c r="M3061" s="36">
        <f t="shared" si="471"/>
        <v>240778.79547154199</v>
      </c>
      <c r="N3061" s="37">
        <f>M3061/Inputs!$B$6</f>
        <v>367.0408467553994</v>
      </c>
      <c r="O3061" s="38">
        <f>IF(N3061&gt;Inputs!$B$4,1,0)</f>
        <v>0</v>
      </c>
      <c r="P3061" s="34">
        <f t="shared" si="472"/>
        <v>7.4370017390826298E-2</v>
      </c>
      <c r="Q3061" s="36">
        <f>Inputs!$B$12*(1+$B3061)^0*$C3061+Inputs!$B$29*(1+$D3061)^0*Inputs!$B$19+Inputs!$B$30*(1+$E3061)^0*Inputs!$B$20+Inputs!$B$31*(1+$F3061)^0*Inputs!$B$21+Inputs!$B$22*(1+Inputs!$B$23)^0</f>
        <v>11242.777977086771</v>
      </c>
      <c r="R3061" s="36">
        <f>Inputs!$B$12*(1+$B3061)^1*$C3061+Inputs!$B$29*(1+$D3061)^1*Inputs!$B$19+Inputs!$B$30*(1+$E3061)^1*Inputs!$B$20+Inputs!$B$31*(1+$F3061)^1*Inputs!$B$21+Inputs!$B$22*(1+Inputs!$B$23)^1</f>
        <v>13003.558252057363</v>
      </c>
      <c r="S3061" s="36">
        <f>Inputs!$B$12*(1+$B3061)^2*$C3061+Inputs!$B$29*(1+$D3061)^2*Inputs!$B$19+Inputs!$B$30*(1+$E3061)^2*Inputs!$B$20+Inputs!$B$31*(1+$F3061)^2*Inputs!$B$21+Inputs!$B$22*(1+Inputs!$B$23)^2</f>
        <v>15533.565808782674</v>
      </c>
      <c r="T3061" s="36">
        <f>Inputs!$B$12*(1+$B3061)^3*$C3061+Inputs!$B$29*(1+$D3061)^3*Inputs!$B$19+Inputs!$B$30*(1+$E3061)^3*Inputs!$B$20+Inputs!$B$31*(1+$F3061)^3*Inputs!$B$21+Inputs!$B$22*(1+Inputs!$B$23)^3</f>
        <v>19205.501515158765</v>
      </c>
      <c r="U3061" s="36">
        <f>Inputs!$B$12*(1+$B3061)^4*$C3061+Inputs!$B$29*(1+$D3061)^4*Inputs!$B$19+Inputs!$B$30*(1+$E3061)^4*Inputs!$B$20+Inputs!$B$31*(1+$F3061)^4*Inputs!$B$21+Inputs!$B$22*(1+Inputs!$B$23)^4</f>
        <v>24573.618028019955</v>
      </c>
      <c r="V3061" s="35">
        <f>Inputs!$B$13/(Q3061*(1-$G3061))</f>
        <v>1.4388862340475079</v>
      </c>
      <c r="W3061" s="36">
        <f>Inputs!$B$13</f>
        <v>12660</v>
      </c>
      <c r="X3061" s="36">
        <f t="shared" si="473"/>
        <v>13775.009539084354</v>
      </c>
      <c r="Y3061" s="36">
        <f t="shared" si="474"/>
        <v>15418.557201072279</v>
      </c>
      <c r="Z3061" s="36">
        <f t="shared" si="475"/>
        <v>17781.722362833894</v>
      </c>
      <c r="AA3061" s="36">
        <f t="shared" si="476"/>
        <v>21112.080701814255</v>
      </c>
      <c r="AB3061" s="36">
        <f t="shared" si="477"/>
        <v>59785.597742872356</v>
      </c>
      <c r="AC3061" s="36">
        <f t="shared" si="478"/>
        <v>291062.88219769869</v>
      </c>
      <c r="AD3061" s="36">
        <f t="shared" si="479"/>
        <v>180993.19772866962</v>
      </c>
    </row>
    <row r="3062" spans="1:30" ht="14.25" customHeight="1" x14ac:dyDescent="0.25">
      <c r="A3062" s="16">
        <v>3046</v>
      </c>
      <c r="B3062" s="34">
        <v>0.33434522945292999</v>
      </c>
      <c r="C3062" s="34">
        <v>5.7557750551905797E-2</v>
      </c>
      <c r="D3062" s="34">
        <v>3.1995161253796797E-2</v>
      </c>
      <c r="E3062" s="34">
        <v>3.3539301998500602E-2</v>
      </c>
      <c r="F3062" s="34">
        <v>2.25205392483099E-3</v>
      </c>
      <c r="G3062" s="34">
        <v>0.22630887768415101</v>
      </c>
      <c r="H3062" s="35">
        <v>1.0530718220456601</v>
      </c>
      <c r="I3062" s="34">
        <v>9.2935642666611404E-2</v>
      </c>
      <c r="J3062" s="34">
        <v>2.88181737072668E-2</v>
      </c>
      <c r="K3062" s="36">
        <f>Inputs!$B$12*(1+$B3062)^4</f>
        <v>190205.94173800183</v>
      </c>
      <c r="L3062" s="36">
        <f t="shared" si="470"/>
        <v>15903.128949183598</v>
      </c>
      <c r="M3062" s="36">
        <f t="shared" si="471"/>
        <v>217372.58602203638</v>
      </c>
      <c r="N3062" s="37">
        <f>M3062/Inputs!$B$6</f>
        <v>331.36064942383592</v>
      </c>
      <c r="O3062" s="38">
        <f>IF(N3062&gt;Inputs!$B$4,1,0)</f>
        <v>0</v>
      </c>
      <c r="P3062" s="34">
        <f t="shared" si="472"/>
        <v>6.4117468959344601E-2</v>
      </c>
      <c r="Q3062" s="36">
        <f>Inputs!$B$12*(1+$B3062)^0*$C3062+Inputs!$B$29*(1+$D3062)^0*Inputs!$B$19+Inputs!$B$30*(1+$E3062)^0*Inputs!$B$20+Inputs!$B$31*(1+$F3062)^0*Inputs!$B$21+Inputs!$B$22*(1+Inputs!$B$23)^0</f>
        <v>11475.50906054127</v>
      </c>
      <c r="R3062" s="36">
        <f>Inputs!$B$12*(1+$B3062)^1*$C3062+Inputs!$B$29*(1+$D3062)^1*Inputs!$B$19+Inputs!$B$30*(1+$E3062)^1*Inputs!$B$20+Inputs!$B$31*(1+$F3062)^1*Inputs!$B$21+Inputs!$B$22*(1+Inputs!$B$23)^1</f>
        <v>12761.062062383009</v>
      </c>
      <c r="S3062" s="36">
        <f>Inputs!$B$12*(1+$B3062)^2*$C3062+Inputs!$B$29*(1+$D3062)^2*Inputs!$B$19+Inputs!$B$30*(1+$E3062)^2*Inputs!$B$20+Inputs!$B$31*(1+$F3062)^2*Inputs!$B$21+Inputs!$B$22*(1+Inputs!$B$23)^2</f>
        <v>14436.820296947073</v>
      </c>
      <c r="T3062" s="36">
        <f>Inputs!$B$12*(1+$B3062)^3*$C3062+Inputs!$B$29*(1+$D3062)^3*Inputs!$B$19+Inputs!$B$30*(1+$E3062)^3*Inputs!$B$20+Inputs!$B$31*(1+$F3062)^3*Inputs!$B$21+Inputs!$B$22*(1+Inputs!$B$23)^3</f>
        <v>16631.998972183072</v>
      </c>
      <c r="U3062" s="36">
        <f>Inputs!$B$12*(1+$B3062)^4*$C3062+Inputs!$B$29*(1+$D3062)^4*Inputs!$B$19+Inputs!$B$30*(1+$E3062)^4*Inputs!$B$20+Inputs!$B$31*(1+$F3062)^4*Inputs!$B$21+Inputs!$B$22*(1+Inputs!$B$23)^4</f>
        <v>19518.973510343258</v>
      </c>
      <c r="V3062" s="35">
        <f>Inputs!$B$13/(Q3062*(1-$G3062))</f>
        <v>1.4259166227959323</v>
      </c>
      <c r="W3062" s="36">
        <f>Inputs!$B$13</f>
        <v>12660</v>
      </c>
      <c r="X3062" s="36">
        <f t="shared" si="473"/>
        <v>13157.961133776813</v>
      </c>
      <c r="Y3062" s="36">
        <f t="shared" si="474"/>
        <v>13844.703872462196</v>
      </c>
      <c r="Z3062" s="36">
        <f t="shared" si="475"/>
        <v>14750.404262585465</v>
      </c>
      <c r="AA3062" s="36">
        <f t="shared" si="476"/>
        <v>15903.128949183598</v>
      </c>
      <c r="AB3062" s="36">
        <f t="shared" si="477"/>
        <v>53739.209968426483</v>
      </c>
      <c r="AC3062" s="36">
        <f t="shared" si="478"/>
        <v>255178.94494719739</v>
      </c>
      <c r="AD3062" s="36">
        <f t="shared" si="479"/>
        <v>163633.37605360991</v>
      </c>
    </row>
    <row r="3063" spans="1:30" ht="14.25" customHeight="1" x14ac:dyDescent="0.25">
      <c r="A3063" s="16">
        <v>3047</v>
      </c>
      <c r="B3063" s="34">
        <v>0.28218618015395203</v>
      </c>
      <c r="C3063" s="34">
        <v>7.30048617674358E-2</v>
      </c>
      <c r="D3063" s="34">
        <v>2.3661452875124001E-2</v>
      </c>
      <c r="E3063" s="34">
        <v>2.4578504366632802E-2</v>
      </c>
      <c r="F3063" s="34">
        <v>1.4120191756762801E-2</v>
      </c>
      <c r="G3063" s="34">
        <v>0.18475896364100899</v>
      </c>
      <c r="H3063" s="35">
        <v>0.929181777045612</v>
      </c>
      <c r="I3063" s="34">
        <v>0.10066632133994501</v>
      </c>
      <c r="J3063" s="34">
        <v>2.8413919672597199E-2</v>
      </c>
      <c r="K3063" s="36">
        <f>Inputs!$B$12*(1+$B3063)^4</f>
        <v>162164.43630610267</v>
      </c>
      <c r="L3063" s="36">
        <f t="shared" si="470"/>
        <v>15462.25988899567</v>
      </c>
      <c r="M3063" s="36">
        <f t="shared" si="471"/>
        <v>188414.19430122478</v>
      </c>
      <c r="N3063" s="37">
        <f>M3063/Inputs!$B$6</f>
        <v>287.21675960552557</v>
      </c>
      <c r="O3063" s="38">
        <f>IF(N3063&gt;Inputs!$B$4,1,0)</f>
        <v>0</v>
      </c>
      <c r="P3063" s="34">
        <f t="shared" si="472"/>
        <v>7.225240166734781E-2</v>
      </c>
      <c r="Q3063" s="36">
        <f>Inputs!$B$12*(1+$B3063)^0*$C3063+Inputs!$B$29*(1+$D3063)^0*Inputs!$B$19+Inputs!$B$30*(1+$E3063)^0*Inputs!$B$20+Inputs!$B$31*(1+$F3063)^0*Inputs!$B$21+Inputs!$B$22*(1+Inputs!$B$23)^0</f>
        <v>12402.335733473068</v>
      </c>
      <c r="R3063" s="36">
        <f>Inputs!$B$12*(1+$B3063)^1*$C3063+Inputs!$B$29*(1+$D3063)^1*Inputs!$B$19+Inputs!$B$30*(1+$E3063)^1*Inputs!$B$20+Inputs!$B$31*(1+$F3063)^1*Inputs!$B$21+Inputs!$B$22*(1+Inputs!$B$23)^1</f>
        <v>13772.871202795275</v>
      </c>
      <c r="S3063" s="36">
        <f>Inputs!$B$12*(1+$B3063)^2*$C3063+Inputs!$B$29*(1+$D3063)^2*Inputs!$B$19+Inputs!$B$30*(1+$E3063)^2*Inputs!$B$20+Inputs!$B$31*(1+$F3063)^2*Inputs!$B$21+Inputs!$B$22*(1+Inputs!$B$23)^2</f>
        <v>15494.398255466309</v>
      </c>
      <c r="T3063" s="36">
        <f>Inputs!$B$12*(1+$B3063)^3*$C3063+Inputs!$B$29*(1+$D3063)^3*Inputs!$B$19+Inputs!$B$30*(1+$E3063)^3*Inputs!$B$20+Inputs!$B$31*(1+$F3063)^3*Inputs!$B$21+Inputs!$B$22*(1+Inputs!$B$23)^3</f>
        <v>17665.374564720223</v>
      </c>
      <c r="U3063" s="36">
        <f>Inputs!$B$12*(1+$B3063)^4*$C3063+Inputs!$B$29*(1+$D3063)^4*Inputs!$B$19+Inputs!$B$30*(1+$E3063)^4*Inputs!$B$20+Inputs!$B$31*(1+$F3063)^4*Inputs!$B$21+Inputs!$B$22*(1+Inputs!$B$23)^4</f>
        <v>20412.032554112928</v>
      </c>
      <c r="V3063" s="35">
        <f>Inputs!$B$13/(Q3063*(1-$G3063))</f>
        <v>1.2521149174594786</v>
      </c>
      <c r="W3063" s="36">
        <f>Inputs!$B$13</f>
        <v>12660</v>
      </c>
      <c r="X3063" s="36">
        <f t="shared" si="473"/>
        <v>13152.518715766804</v>
      </c>
      <c r="Y3063" s="36">
        <f t="shared" si="474"/>
        <v>13776.709235864606</v>
      </c>
      <c r="Z3063" s="36">
        <f t="shared" si="475"/>
        <v>14544.330414779968</v>
      </c>
      <c r="AA3063" s="36">
        <f t="shared" si="476"/>
        <v>15462.25988899567</v>
      </c>
      <c r="AB3063" s="36">
        <f t="shared" si="477"/>
        <v>52172.436757162082</v>
      </c>
      <c r="AC3063" s="36">
        <f t="shared" si="478"/>
        <v>220084.07931752727</v>
      </c>
      <c r="AD3063" s="36">
        <f t="shared" si="479"/>
        <v>136241.75754406268</v>
      </c>
    </row>
    <row r="3064" spans="1:30" ht="14.25" customHeight="1" x14ac:dyDescent="0.25">
      <c r="A3064" s="16">
        <v>3048</v>
      </c>
      <c r="B3064" s="34">
        <v>0.35991895406915603</v>
      </c>
      <c r="C3064" s="34">
        <v>8.9505044357593794E-2</v>
      </c>
      <c r="D3064" s="34">
        <v>2.5874630666583701E-3</v>
      </c>
      <c r="E3064" s="34">
        <v>3.6383062697487603E-2</v>
      </c>
      <c r="F3064" s="34">
        <v>9.5552770551322296E-3</v>
      </c>
      <c r="G3064" s="34">
        <v>0.158866090406585</v>
      </c>
      <c r="H3064" s="35">
        <v>1.0233738664000001</v>
      </c>
      <c r="I3064" s="34">
        <v>8.6118094978326495E-2</v>
      </c>
      <c r="J3064" s="34">
        <v>3.0231489015321598E-2</v>
      </c>
      <c r="K3064" s="36">
        <f>Inputs!$B$12*(1+$B3064)^4</f>
        <v>205212.2857799393</v>
      </c>
      <c r="L3064" s="36">
        <f t="shared" si="470"/>
        <v>22979.697729901789</v>
      </c>
      <c r="M3064" s="36">
        <f t="shared" si="471"/>
        <v>345748.25089473679</v>
      </c>
      <c r="N3064" s="37">
        <f>M3064/Inputs!$B$6</f>
        <v>527.05526051026948</v>
      </c>
      <c r="O3064" s="38">
        <f>IF(N3064&gt;Inputs!$B$4,1,0)</f>
        <v>1</v>
      </c>
      <c r="P3064" s="34">
        <f t="shared" si="472"/>
        <v>5.5886605963004897E-2</v>
      </c>
      <c r="Q3064" s="36">
        <f>Inputs!$B$12*(1+$B3064)^0*$C3064+Inputs!$B$29*(1+$D3064)^0*Inputs!$B$19+Inputs!$B$30*(1+$E3064)^0*Inputs!$B$20+Inputs!$B$31*(1+$F3064)^0*Inputs!$B$21+Inputs!$B$22*(1+Inputs!$B$23)^0</f>
        <v>13392.34668888255</v>
      </c>
      <c r="R3064" s="36">
        <f>Inputs!$B$12*(1+$B3064)^1*$C3064+Inputs!$B$29*(1+$D3064)^1*Inputs!$B$19+Inputs!$B$30*(1+$E3064)^1*Inputs!$B$20+Inputs!$B$31*(1+$F3064)^1*Inputs!$B$21+Inputs!$B$22*(1+Inputs!$B$23)^1</f>
        <v>15399.210951149184</v>
      </c>
      <c r="S3064" s="36">
        <f>Inputs!$B$12*(1+$B3064)^2*$C3064+Inputs!$B$29*(1+$D3064)^2*Inputs!$B$19+Inputs!$B$30*(1+$E3064)^2*Inputs!$B$20+Inputs!$B$31*(1+$F3064)^2*Inputs!$B$21+Inputs!$B$22*(1+Inputs!$B$23)^2</f>
        <v>18103.440196297157</v>
      </c>
      <c r="T3064" s="36">
        <f>Inputs!$B$12*(1+$B3064)^3*$C3064+Inputs!$B$29*(1+$D3064)^3*Inputs!$B$19+Inputs!$B$30*(1+$E3064)^3*Inputs!$B$20+Inputs!$B$31*(1+$F3064)^3*Inputs!$B$21+Inputs!$B$22*(1+Inputs!$B$23)^3</f>
        <v>21755.484875657756</v>
      </c>
      <c r="U3064" s="36">
        <f>Inputs!$B$12*(1+$B3064)^4*$C3064+Inputs!$B$29*(1+$D3064)^4*Inputs!$B$19+Inputs!$B$30*(1+$E3064)^4*Inputs!$B$20+Inputs!$B$31*(1+$F3064)^4*Inputs!$B$21+Inputs!$B$22*(1+Inputs!$B$23)^4</f>
        <v>26695.917277758097</v>
      </c>
      <c r="V3064" s="35">
        <f>Inputs!$B$13/(Q3064*(1-$G3064))</f>
        <v>1.1238591369292366</v>
      </c>
      <c r="W3064" s="36">
        <f>Inputs!$B$13</f>
        <v>12660</v>
      </c>
      <c r="X3064" s="36">
        <f t="shared" si="473"/>
        <v>14231.729590860601</v>
      </c>
      <c r="Y3064" s="36">
        <f t="shared" si="474"/>
        <v>16348.406629941415</v>
      </c>
      <c r="Z3064" s="36">
        <f t="shared" si="475"/>
        <v>19186.702808195478</v>
      </c>
      <c r="AA3064" s="36">
        <f t="shared" si="476"/>
        <v>22979.697729901789</v>
      </c>
      <c r="AB3064" s="36">
        <f t="shared" si="477"/>
        <v>65472.096285415006</v>
      </c>
      <c r="AC3064" s="36">
        <f t="shared" si="478"/>
        <v>423615.06485239789</v>
      </c>
      <c r="AD3064" s="36">
        <f t="shared" si="479"/>
        <v>280276.15460932179</v>
      </c>
    </row>
    <row r="3065" spans="1:30" ht="14.25" customHeight="1" x14ac:dyDescent="0.25">
      <c r="A3065" s="16">
        <v>3049</v>
      </c>
      <c r="B3065" s="34">
        <v>0.41548984360333302</v>
      </c>
      <c r="C3065" s="34">
        <v>5.7566401232761397E-2</v>
      </c>
      <c r="D3065" s="34">
        <v>5.7798768708696199E-2</v>
      </c>
      <c r="E3065" s="34">
        <v>6.7173343436790003E-2</v>
      </c>
      <c r="F3065" s="34">
        <v>1.6751497959166101E-2</v>
      </c>
      <c r="G3065" s="34">
        <v>0.17345266642188401</v>
      </c>
      <c r="H3065" s="35">
        <v>1.0491588621194401</v>
      </c>
      <c r="I3065" s="34">
        <v>0.100859086529135</v>
      </c>
      <c r="J3065" s="34">
        <v>2.5219610940071999E-2</v>
      </c>
      <c r="K3065" s="36">
        <f>Inputs!$B$12*(1+$B3065)^4</f>
        <v>240867.54193738909</v>
      </c>
      <c r="L3065" s="36">
        <f t="shared" si="470"/>
        <v>20366.806533038769</v>
      </c>
      <c r="M3065" s="36">
        <f t="shared" si="471"/>
        <v>229836.14837471361</v>
      </c>
      <c r="N3065" s="37">
        <f>M3065/Inputs!$B$6</f>
        <v>350.35998227852684</v>
      </c>
      <c r="O3065" s="38">
        <f>IF(N3065&gt;Inputs!$B$4,1,0)</f>
        <v>0</v>
      </c>
      <c r="P3065" s="34">
        <f t="shared" si="472"/>
        <v>7.5639475589063004E-2</v>
      </c>
      <c r="Q3065" s="36">
        <f>Inputs!$B$12*(1+$B3065)^0*$C3065+Inputs!$B$29*(1+$D3065)^0*Inputs!$B$19+Inputs!$B$30*(1+$E3065)^0*Inputs!$B$20+Inputs!$B$31*(1+$F3065)^0*Inputs!$B$21+Inputs!$B$22*(1+Inputs!$B$23)^0</f>
        <v>11476.028101392607</v>
      </c>
      <c r="R3065" s="36">
        <f>Inputs!$B$12*(1+$B3065)^1*$C3065+Inputs!$B$29*(1+$D3065)^1*Inputs!$B$19+Inputs!$B$30*(1+$E3065)^1*Inputs!$B$20+Inputs!$B$31*(1+$F3065)^1*Inputs!$B$21+Inputs!$B$22*(1+Inputs!$B$23)^1</f>
        <v>13277.014842659946</v>
      </c>
      <c r="S3065" s="36">
        <f>Inputs!$B$12*(1+$B3065)^2*$C3065+Inputs!$B$29*(1+$D3065)^2*Inputs!$B$19+Inputs!$B$30*(1+$E3065)^2*Inputs!$B$20+Inputs!$B$31*(1+$F3065)^2*Inputs!$B$21+Inputs!$B$22*(1+Inputs!$B$23)^2</f>
        <v>15695.812993722517</v>
      </c>
      <c r="T3065" s="36">
        <f>Inputs!$B$12*(1+$B3065)^3*$C3065+Inputs!$B$29*(1+$D3065)^3*Inputs!$B$19+Inputs!$B$30*(1+$E3065)^3*Inputs!$B$20+Inputs!$B$31*(1+$F3065)^3*Inputs!$B$21+Inputs!$B$22*(1+Inputs!$B$23)^3</f>
        <v>18981.522613817862</v>
      </c>
      <c r="U3065" s="36">
        <f>Inputs!$B$12*(1+$B3065)^4*$C3065+Inputs!$B$29*(1+$D3065)^4*Inputs!$B$19+Inputs!$B$30*(1+$E3065)^4*Inputs!$B$20+Inputs!$B$31*(1+$F3065)^4*Inputs!$B$21+Inputs!$B$22*(1+Inputs!$B$23)^4</f>
        <v>23486.264923063023</v>
      </c>
      <c r="V3065" s="35">
        <f>Inputs!$B$13/(Q3065*(1-$G3065))</f>
        <v>1.334671458875053</v>
      </c>
      <c r="W3065" s="36">
        <f>Inputs!$B$13</f>
        <v>12660</v>
      </c>
      <c r="X3065" s="36">
        <f t="shared" si="473"/>
        <v>13863.483380223339</v>
      </c>
      <c r="Y3065" s="36">
        <f t="shared" si="474"/>
        <v>15463.111543868061</v>
      </c>
      <c r="Z3065" s="36">
        <f t="shared" si="475"/>
        <v>17580.247370713649</v>
      </c>
      <c r="AA3065" s="36">
        <f t="shared" si="476"/>
        <v>20366.806533038769</v>
      </c>
      <c r="AB3065" s="36">
        <f t="shared" si="477"/>
        <v>59097.170761480978</v>
      </c>
      <c r="AC3065" s="36">
        <f t="shared" si="478"/>
        <v>276052.27703235036</v>
      </c>
      <c r="AD3065" s="36">
        <f t="shared" si="479"/>
        <v>170738.97761323262</v>
      </c>
    </row>
    <row r="3066" spans="1:30" ht="14.25" customHeight="1" x14ac:dyDescent="0.25">
      <c r="A3066" s="16">
        <v>3050</v>
      </c>
      <c r="B3066" s="34">
        <v>0.41624479723409302</v>
      </c>
      <c r="C3066" s="34">
        <v>6.8764135727699502E-2</v>
      </c>
      <c r="D3066" s="34">
        <v>2.0787210550410499E-2</v>
      </c>
      <c r="E3066" s="34">
        <v>3.8252944335679599E-2</v>
      </c>
      <c r="F3066" s="34">
        <v>2.0736343553311502E-2</v>
      </c>
      <c r="G3066" s="34">
        <v>0.17173562636070899</v>
      </c>
      <c r="H3066" s="35">
        <v>1.0061157168544801</v>
      </c>
      <c r="I3066" s="34">
        <v>8.9187602740789407E-2</v>
      </c>
      <c r="J3066" s="34">
        <v>2.6731446406534101E-2</v>
      </c>
      <c r="K3066" s="36">
        <f>Inputs!$B$12*(1+$B3066)^4</f>
        <v>241381.82145098809</v>
      </c>
      <c r="L3066" s="36">
        <f t="shared" si="470"/>
        <v>21172.906675615493</v>
      </c>
      <c r="M3066" s="36">
        <f t="shared" si="471"/>
        <v>289122.03835701745</v>
      </c>
      <c r="N3066" s="37">
        <f>M3066/Inputs!$B$6</f>
        <v>440.73481456862413</v>
      </c>
      <c r="O3066" s="38">
        <f>IF(N3066&gt;Inputs!$B$4,1,0)</f>
        <v>1</v>
      </c>
      <c r="P3066" s="34">
        <f t="shared" si="472"/>
        <v>6.2456156334255303E-2</v>
      </c>
      <c r="Q3066" s="36">
        <f>Inputs!$B$12*(1+$B3066)^0*$C3066+Inputs!$B$29*(1+$D3066)^0*Inputs!$B$19+Inputs!$B$30*(1+$E3066)^0*Inputs!$B$20+Inputs!$B$31*(1+$F3066)^0*Inputs!$B$21+Inputs!$B$22*(1+Inputs!$B$23)^0</f>
        <v>12147.892171088894</v>
      </c>
      <c r="R3066" s="36">
        <f>Inputs!$B$12*(1+$B3066)^1*$C3066+Inputs!$B$29*(1+$D3066)^1*Inputs!$B$19+Inputs!$B$30*(1+$E3066)^1*Inputs!$B$20+Inputs!$B$31*(1+$F3066)^1*Inputs!$B$21+Inputs!$B$22*(1+Inputs!$B$23)^1</f>
        <v>14054.436351255623</v>
      </c>
      <c r="S3066" s="36">
        <f>Inputs!$B$12*(1+$B3066)^2*$C3066+Inputs!$B$29*(1+$D3066)^2*Inputs!$B$19+Inputs!$B$30*(1+$E3066)^2*Inputs!$B$20+Inputs!$B$31*(1+$F3066)^2*Inputs!$B$21+Inputs!$B$22*(1+Inputs!$B$23)^2</f>
        <v>16680.793159736259</v>
      </c>
      <c r="T3066" s="36">
        <f>Inputs!$B$12*(1+$B3066)^3*$C3066+Inputs!$B$29*(1+$D3066)^3*Inputs!$B$19+Inputs!$B$30*(1+$E3066)^3*Inputs!$B$20+Inputs!$B$31*(1+$F3066)^3*Inputs!$B$21+Inputs!$B$22*(1+Inputs!$B$23)^3</f>
        <v>20324.660703269321</v>
      </c>
      <c r="U3066" s="36">
        <f>Inputs!$B$12*(1+$B3066)^4*$C3066+Inputs!$B$29*(1+$D3066)^4*Inputs!$B$19+Inputs!$B$30*(1+$E3066)^4*Inputs!$B$20+Inputs!$B$31*(1+$F3066)^4*Inputs!$B$21+Inputs!$B$22*(1+Inputs!$B$23)^4</f>
        <v>25407.595616099636</v>
      </c>
      <c r="V3066" s="35">
        <f>Inputs!$B$13/(Q3066*(1-$G3066))</f>
        <v>1.2582408939405232</v>
      </c>
      <c r="W3066" s="36">
        <f>Inputs!$B$13</f>
        <v>12660</v>
      </c>
      <c r="X3066" s="36">
        <f t="shared" si="473"/>
        <v>13913.182666489547</v>
      </c>
      <c r="Y3066" s="36">
        <f t="shared" si="474"/>
        <v>15642.296268822007</v>
      </c>
      <c r="Z3066" s="36">
        <f t="shared" si="475"/>
        <v>17998.226453710358</v>
      </c>
      <c r="AA3066" s="36">
        <f t="shared" si="476"/>
        <v>21172.906675615493</v>
      </c>
      <c r="AB3066" s="36">
        <f t="shared" si="477"/>
        <v>62057.849215690891</v>
      </c>
      <c r="AC3066" s="36">
        <f t="shared" si="478"/>
        <v>348066.39363687736</v>
      </c>
      <c r="AD3066" s="36">
        <f t="shared" si="479"/>
        <v>227064.18914132655</v>
      </c>
    </row>
    <row r="3067" spans="1:30" ht="14.25" customHeight="1" x14ac:dyDescent="0.25">
      <c r="A3067" s="16">
        <v>3051</v>
      </c>
      <c r="B3067" s="34">
        <v>0.28315806823067402</v>
      </c>
      <c r="C3067" s="34">
        <v>7.0207486964908597E-2</v>
      </c>
      <c r="D3067" s="34">
        <v>5.3041808670790697E-2</v>
      </c>
      <c r="E3067" s="34">
        <v>5.5030964202242197E-2</v>
      </c>
      <c r="F3067" s="34">
        <v>-9.0020225933078201E-4</v>
      </c>
      <c r="G3067" s="34">
        <v>0.17685689855902301</v>
      </c>
      <c r="H3067" s="35">
        <v>1.1145268256316401</v>
      </c>
      <c r="I3067" s="34">
        <v>0.10327356981979501</v>
      </c>
      <c r="J3067" s="34">
        <v>3.1963728602755197E-2</v>
      </c>
      <c r="K3067" s="36">
        <f>Inputs!$B$12*(1+$B3067)^4</f>
        <v>162656.67361490804</v>
      </c>
      <c r="L3067" s="36">
        <f t="shared" si="470"/>
        <v>18801.809044345329</v>
      </c>
      <c r="M3067" s="36">
        <f t="shared" si="471"/>
        <v>223256.34992877976</v>
      </c>
      <c r="N3067" s="37">
        <f>M3067/Inputs!$B$6</f>
        <v>340.32980172070086</v>
      </c>
      <c r="O3067" s="38">
        <f>IF(N3067&gt;Inputs!$B$4,1,0)</f>
        <v>0</v>
      </c>
      <c r="P3067" s="34">
        <f t="shared" si="472"/>
        <v>7.1309841217039815E-2</v>
      </c>
      <c r="Q3067" s="36">
        <f>Inputs!$B$12*(1+$B3067)^0*$C3067+Inputs!$B$29*(1+$D3067)^0*Inputs!$B$19+Inputs!$B$30*(1+$E3067)^0*Inputs!$B$20+Inputs!$B$31*(1+$F3067)^0*Inputs!$B$21+Inputs!$B$22*(1+Inputs!$B$23)^0</f>
        <v>12234.493245321439</v>
      </c>
      <c r="R3067" s="36">
        <f>Inputs!$B$12*(1+$B3067)^1*$C3067+Inputs!$B$29*(1+$D3067)^1*Inputs!$B$19+Inputs!$B$30*(1+$E3067)^1*Inputs!$B$20+Inputs!$B$31*(1+$F3067)^1*Inputs!$B$21+Inputs!$B$22*(1+Inputs!$B$23)^1</f>
        <v>13667.339478370035</v>
      </c>
      <c r="S3067" s="36">
        <f>Inputs!$B$12*(1+$B3067)^2*$C3067+Inputs!$B$29*(1+$D3067)^2*Inputs!$B$19+Inputs!$B$30*(1+$E3067)^2*Inputs!$B$20+Inputs!$B$31*(1+$F3067)^2*Inputs!$B$21+Inputs!$B$22*(1+Inputs!$B$23)^2</f>
        <v>15452.750424348691</v>
      </c>
      <c r="T3067" s="36">
        <f>Inputs!$B$12*(1+$B3067)^3*$C3067+Inputs!$B$29*(1+$D3067)^3*Inputs!$B$19+Inputs!$B$30*(1+$E3067)^3*Inputs!$B$20+Inputs!$B$31*(1+$F3067)^3*Inputs!$B$21+Inputs!$B$22*(1+Inputs!$B$23)^3</f>
        <v>17687.210640608435</v>
      </c>
      <c r="U3067" s="36">
        <f>Inputs!$B$12*(1+$B3067)^4*$C3067+Inputs!$B$29*(1+$D3067)^4*Inputs!$B$19+Inputs!$B$30*(1+$E3067)^4*Inputs!$B$20+Inputs!$B$31*(1+$F3067)^4*Inputs!$B$21+Inputs!$B$22*(1+Inputs!$B$23)^4</f>
        <v>20494.332066723808</v>
      </c>
      <c r="V3067" s="35">
        <f>Inputs!$B$13/(Q3067*(1-$G3067))</f>
        <v>1.2571073839654023</v>
      </c>
      <c r="W3067" s="36">
        <f>Inputs!$B$13</f>
        <v>12660</v>
      </c>
      <c r="X3067" s="36">
        <f t="shared" si="473"/>
        <v>13741.665479094389</v>
      </c>
      <c r="Y3067" s="36">
        <f t="shared" si="474"/>
        <v>15083.385948429113</v>
      </c>
      <c r="Z3067" s="36">
        <f t="shared" si="475"/>
        <v>16745.474895628187</v>
      </c>
      <c r="AA3067" s="36">
        <f t="shared" si="476"/>
        <v>18801.809044345329</v>
      </c>
      <c r="AB3067" s="36">
        <f t="shared" si="477"/>
        <v>56800.704239718885</v>
      </c>
      <c r="AC3067" s="36">
        <f t="shared" si="478"/>
        <v>272091.26587205508</v>
      </c>
      <c r="AD3067" s="36">
        <f t="shared" si="479"/>
        <v>166455.64568906088</v>
      </c>
    </row>
    <row r="3068" spans="1:30" ht="14.25" customHeight="1" x14ac:dyDescent="0.25">
      <c r="A3068" s="16">
        <v>3052</v>
      </c>
      <c r="B3068" s="34">
        <v>0.26093025031818801</v>
      </c>
      <c r="C3068" s="34">
        <v>0.108487032018447</v>
      </c>
      <c r="D3068" s="34">
        <v>3.50091834460102E-2</v>
      </c>
      <c r="E3068" s="34">
        <v>4.1176953061361397E-2</v>
      </c>
      <c r="F3068" s="34">
        <v>-8.8246126088931099E-4</v>
      </c>
      <c r="G3068" s="34">
        <v>0.179414370465379</v>
      </c>
      <c r="H3068" s="35">
        <v>1.03820709854539</v>
      </c>
      <c r="I3068" s="34">
        <v>9.85650579983606E-2</v>
      </c>
      <c r="J3068" s="34">
        <v>2.6944601411227901E-2</v>
      </c>
      <c r="K3068" s="36">
        <f>Inputs!$B$12*(1+$B3068)^4</f>
        <v>151675.52452962263</v>
      </c>
      <c r="L3068" s="36">
        <f t="shared" si="470"/>
        <v>21382.609873312038</v>
      </c>
      <c r="M3068" s="36">
        <f t="shared" si="471"/>
        <v>253060.84851137653</v>
      </c>
      <c r="N3068" s="37">
        <f>M3068/Inputs!$B$6</f>
        <v>385.76348858441543</v>
      </c>
      <c r="O3068" s="38">
        <f>IF(N3068&gt;Inputs!$B$4,1,0)</f>
        <v>0</v>
      </c>
      <c r="P3068" s="34">
        <f t="shared" si="472"/>
        <v>7.1620456587132703E-2</v>
      </c>
      <c r="Q3068" s="36">
        <f>Inputs!$B$12*(1+$B3068)^0*$C3068+Inputs!$B$29*(1+$D3068)^0*Inputs!$B$19+Inputs!$B$30*(1+$E3068)^0*Inputs!$B$20+Inputs!$B$31*(1+$F3068)^0*Inputs!$B$21+Inputs!$B$22*(1+Inputs!$B$23)^0</f>
        <v>14531.265948533743</v>
      </c>
      <c r="R3068" s="36">
        <f>Inputs!$B$12*(1+$B3068)^1*$C3068+Inputs!$B$29*(1+$D3068)^1*Inputs!$B$19+Inputs!$B$30*(1+$E3068)^1*Inputs!$B$20+Inputs!$B$31*(1+$F3068)^1*Inputs!$B$21+Inputs!$B$22*(1+Inputs!$B$23)^1</f>
        <v>16375.592046681824</v>
      </c>
      <c r="S3068" s="36">
        <f>Inputs!$B$12*(1+$B3068)^2*$C3068+Inputs!$B$29*(1+$D3068)^2*Inputs!$B$19+Inputs!$B$30*(1+$E3068)^2*Inputs!$B$20+Inputs!$B$31*(1+$F3068)^2*Inputs!$B$21+Inputs!$B$22*(1+Inputs!$B$23)^2</f>
        <v>18669.328902682177</v>
      </c>
      <c r="T3068" s="36">
        <f>Inputs!$B$12*(1+$B3068)^3*$C3068+Inputs!$B$29*(1+$D3068)^3*Inputs!$B$19+Inputs!$B$30*(1+$E3068)^3*Inputs!$B$20+Inputs!$B$31*(1+$F3068)^3*Inputs!$B$21+Inputs!$B$22*(1+Inputs!$B$23)^3</f>
        <v>21528.369703390897</v>
      </c>
      <c r="U3068" s="36">
        <f>Inputs!$B$12*(1+$B3068)^4*$C3068+Inputs!$B$29*(1+$D3068)^4*Inputs!$B$19+Inputs!$B$30*(1+$E3068)^4*Inputs!$B$20+Inputs!$B$31*(1+$F3068)^4*Inputs!$B$21+Inputs!$B$22*(1+Inputs!$B$23)^4</f>
        <v>25098.791522231626</v>
      </c>
      <c r="V3068" s="35">
        <f>Inputs!$B$13/(Q3068*(1-$G3068))</f>
        <v>1.0617110742571101</v>
      </c>
      <c r="W3068" s="36">
        <f>Inputs!$B$13</f>
        <v>12660</v>
      </c>
      <c r="X3068" s="36">
        <f t="shared" si="473"/>
        <v>14187.863616582234</v>
      </c>
      <c r="Y3068" s="36">
        <f t="shared" si="474"/>
        <v>16085.145373671134</v>
      </c>
      <c r="Z3068" s="36">
        <f t="shared" si="475"/>
        <v>18444.637022269784</v>
      </c>
      <c r="AA3068" s="36">
        <f t="shared" si="476"/>
        <v>21382.609873312038</v>
      </c>
      <c r="AB3068" s="36">
        <f t="shared" si="477"/>
        <v>61440.451105830653</v>
      </c>
      <c r="AC3068" s="36">
        <f t="shared" si="478"/>
        <v>306598.93583288492</v>
      </c>
      <c r="AD3068" s="36">
        <f t="shared" si="479"/>
        <v>191620.39740554587</v>
      </c>
    </row>
    <row r="3069" spans="1:30" ht="14.25" customHeight="1" x14ac:dyDescent="0.25">
      <c r="A3069" s="16">
        <v>3053</v>
      </c>
      <c r="B3069" s="34">
        <v>0.34343922492454798</v>
      </c>
      <c r="C3069" s="34">
        <v>7.7531518369235899E-2</v>
      </c>
      <c r="D3069" s="34">
        <v>4.6850113920928103E-2</v>
      </c>
      <c r="E3069" s="34">
        <v>4.0742887473397701E-2</v>
      </c>
      <c r="F3069" s="34">
        <v>-1.0430546542700401E-2</v>
      </c>
      <c r="G3069" s="34">
        <v>0.19359545460934899</v>
      </c>
      <c r="H3069" s="35">
        <v>0.99576545511058401</v>
      </c>
      <c r="I3069" s="34">
        <v>9.1358304650876104E-2</v>
      </c>
      <c r="J3069" s="34">
        <v>2.0780318006213699E-2</v>
      </c>
      <c r="K3069" s="36">
        <f>Inputs!$B$12*(1+$B3069)^4</f>
        <v>195444.45255633176</v>
      </c>
      <c r="L3069" s="36">
        <f t="shared" si="470"/>
        <v>19110.296962887205</v>
      </c>
      <c r="M3069" s="36">
        <f t="shared" si="471"/>
        <v>237405.05910019262</v>
      </c>
      <c r="N3069" s="37">
        <f>M3069/Inputs!$B$6</f>
        <v>361.89795594541556</v>
      </c>
      <c r="O3069" s="38">
        <f>IF(N3069&gt;Inputs!$B$4,1,0)</f>
        <v>0</v>
      </c>
      <c r="P3069" s="34">
        <f t="shared" si="472"/>
        <v>7.0577986644662402E-2</v>
      </c>
      <c r="Q3069" s="36">
        <f>Inputs!$B$12*(1+$B3069)^0*$C3069+Inputs!$B$29*(1+$D3069)^0*Inputs!$B$19+Inputs!$B$30*(1+$E3069)^0*Inputs!$B$20+Inputs!$B$31*(1+$F3069)^0*Inputs!$B$21+Inputs!$B$22*(1+Inputs!$B$23)^0</f>
        <v>12673.935129581077</v>
      </c>
      <c r="R3069" s="36">
        <f>Inputs!$B$12*(1+$B3069)^1*$C3069+Inputs!$B$29*(1+$D3069)^1*Inputs!$B$19+Inputs!$B$30*(1+$E3069)^1*Inputs!$B$20+Inputs!$B$31*(1+$F3069)^1*Inputs!$B$21+Inputs!$B$22*(1+Inputs!$B$23)^1</f>
        <v>14412.331815295569</v>
      </c>
      <c r="S3069" s="36">
        <f>Inputs!$B$12*(1+$B3069)^2*$C3069+Inputs!$B$29*(1+$D3069)^2*Inputs!$B$19+Inputs!$B$30*(1+$E3069)^2*Inputs!$B$20+Inputs!$B$31*(1+$F3069)^2*Inputs!$B$21+Inputs!$B$22*(1+Inputs!$B$23)^2</f>
        <v>16709.250122877424</v>
      </c>
      <c r="T3069" s="36">
        <f>Inputs!$B$12*(1+$B3069)^3*$C3069+Inputs!$B$29*(1+$D3069)^3*Inputs!$B$19+Inputs!$B$30*(1+$E3069)^3*Inputs!$B$20+Inputs!$B$31*(1+$F3069)^3*Inputs!$B$21+Inputs!$B$22*(1+Inputs!$B$23)^3</f>
        <v>19753.574495840621</v>
      </c>
      <c r="U3069" s="36">
        <f>Inputs!$B$12*(1+$B3069)^4*$C3069+Inputs!$B$29*(1+$D3069)^4*Inputs!$B$19+Inputs!$B$30*(1+$E3069)^4*Inputs!$B$20+Inputs!$B$31*(1+$F3069)^4*Inputs!$B$21+Inputs!$B$22*(1+Inputs!$B$23)^4</f>
        <v>23798.928979227938</v>
      </c>
      <c r="V3069" s="35">
        <f>Inputs!$B$13/(Q3069*(1-$G3069))</f>
        <v>1.2387089021615287</v>
      </c>
      <c r="W3069" s="36">
        <f>Inputs!$B$13</f>
        <v>12660</v>
      </c>
      <c r="X3069" s="36">
        <f t="shared" si="473"/>
        <v>13690.602796092169</v>
      </c>
      <c r="Y3069" s="36">
        <f t="shared" si="474"/>
        <v>15054.117676739546</v>
      </c>
      <c r="Z3069" s="36">
        <f t="shared" si="475"/>
        <v>16829.402770879518</v>
      </c>
      <c r="AA3069" s="36">
        <f t="shared" si="476"/>
        <v>19110.296962887205</v>
      </c>
      <c r="AB3069" s="36">
        <f t="shared" si="477"/>
        <v>58882.267020148385</v>
      </c>
      <c r="AC3069" s="36">
        <f t="shared" si="478"/>
        <v>276395.17558332713</v>
      </c>
      <c r="AD3069" s="36">
        <f t="shared" si="479"/>
        <v>178522.79208004422</v>
      </c>
    </row>
    <row r="3070" spans="1:30" ht="14.25" customHeight="1" x14ac:dyDescent="0.25">
      <c r="A3070" s="16">
        <v>3054</v>
      </c>
      <c r="B3070" s="34">
        <v>0.2889203557492</v>
      </c>
      <c r="C3070" s="34">
        <v>0.113360997271597</v>
      </c>
      <c r="D3070" s="34">
        <v>5.2316572685092898E-2</v>
      </c>
      <c r="E3070" s="34">
        <v>5.7799068560295999E-2</v>
      </c>
      <c r="F3070" s="34">
        <v>-1.83165994111244E-3</v>
      </c>
      <c r="G3070" s="34">
        <v>0.18644263365552</v>
      </c>
      <c r="H3070" s="35">
        <v>1.1002978074019401</v>
      </c>
      <c r="I3070" s="34">
        <v>9.6414464607201503E-2</v>
      </c>
      <c r="J3070" s="34">
        <v>2.3085217250560099E-2</v>
      </c>
      <c r="K3070" s="36">
        <f>Inputs!$B$12*(1+$B3070)^4</f>
        <v>165598.18800753585</v>
      </c>
      <c r="L3070" s="36">
        <f t="shared" si="470"/>
        <v>24931.735936540888</v>
      </c>
      <c r="M3070" s="36">
        <f t="shared" si="471"/>
        <v>286517.0477029006</v>
      </c>
      <c r="N3070" s="37">
        <f>M3070/Inputs!$B$6</f>
        <v>436.76379223003141</v>
      </c>
      <c r="O3070" s="38">
        <f>IF(N3070&gt;Inputs!$B$4,1,0)</f>
        <v>1</v>
      </c>
      <c r="P3070" s="34">
        <f t="shared" si="472"/>
        <v>7.3329247356641397E-2</v>
      </c>
      <c r="Q3070" s="36">
        <f>Inputs!$B$12*(1+$B3070)^0*$C3070+Inputs!$B$29*(1+$D3070)^0*Inputs!$B$19+Inputs!$B$30*(1+$E3070)^0*Inputs!$B$20+Inputs!$B$31*(1+$F3070)^0*Inputs!$B$21+Inputs!$B$22*(1+Inputs!$B$23)^0</f>
        <v>14823.703863722742</v>
      </c>
      <c r="R3070" s="36">
        <f>Inputs!$B$12*(1+$B3070)^1*$C3070+Inputs!$B$29*(1+$D3070)^1*Inputs!$B$19+Inputs!$B$30*(1+$E3070)^1*Inputs!$B$20+Inputs!$B$31*(1+$F3070)^1*Inputs!$B$21+Inputs!$B$22*(1+Inputs!$B$23)^1</f>
        <v>17029.25188175575</v>
      </c>
      <c r="S3070" s="36">
        <f>Inputs!$B$12*(1+$B3070)^2*$C3070+Inputs!$B$29*(1+$D3070)^2*Inputs!$B$19+Inputs!$B$30*(1+$E3070)^2*Inputs!$B$20+Inputs!$B$31*(1+$F3070)^2*Inputs!$B$21+Inputs!$B$22*(1+Inputs!$B$23)^2</f>
        <v>19817.928608464277</v>
      </c>
      <c r="T3070" s="36">
        <f>Inputs!$B$12*(1+$B3070)^3*$C3070+Inputs!$B$29*(1+$D3070)^3*Inputs!$B$19+Inputs!$B$30*(1+$E3070)^3*Inputs!$B$20+Inputs!$B$31*(1+$F3070)^3*Inputs!$B$21+Inputs!$B$22*(1+Inputs!$B$23)^3</f>
        <v>23354.668835362987</v>
      </c>
      <c r="U3070" s="36">
        <f>Inputs!$B$12*(1+$B3070)^4*$C3070+Inputs!$B$29*(1+$D3070)^4*Inputs!$B$19+Inputs!$B$30*(1+$E3070)^4*Inputs!$B$20+Inputs!$B$31*(1+$F3070)^4*Inputs!$B$21+Inputs!$B$22*(1+Inputs!$B$23)^4</f>
        <v>27851.852667991505</v>
      </c>
      <c r="V3070" s="35">
        <f>Inputs!$B$13/(Q3070*(1-$G3070))</f>
        <v>1.0497570344323277</v>
      </c>
      <c r="W3070" s="36">
        <f>Inputs!$B$13</f>
        <v>12660</v>
      </c>
      <c r="X3070" s="36">
        <f t="shared" si="473"/>
        <v>14718.67228647189</v>
      </c>
      <c r="Y3070" s="36">
        <f t="shared" si="474"/>
        <v>17332.690548532872</v>
      </c>
      <c r="Z3070" s="36">
        <f t="shared" si="475"/>
        <v>20665.984348669564</v>
      </c>
      <c r="AA3070" s="36">
        <f t="shared" si="476"/>
        <v>24931.735936540888</v>
      </c>
      <c r="AB3070" s="36">
        <f t="shared" si="477"/>
        <v>66977.220277824832</v>
      </c>
      <c r="AC3070" s="36">
        <f t="shared" si="478"/>
        <v>347846.06956366566</v>
      </c>
      <c r="AD3070" s="36">
        <f t="shared" si="479"/>
        <v>219539.82742507578</v>
      </c>
    </row>
    <row r="3071" spans="1:30" ht="14.25" customHeight="1" x14ac:dyDescent="0.25">
      <c r="A3071" s="16">
        <v>3055</v>
      </c>
      <c r="B3071" s="34">
        <v>0.44610692136639202</v>
      </c>
      <c r="C3071" s="34">
        <v>5.6800632715670797E-2</v>
      </c>
      <c r="D3071" s="34">
        <v>3.2109008110423401E-2</v>
      </c>
      <c r="E3071" s="34">
        <v>1.7504722013834101E-2</v>
      </c>
      <c r="F3071" s="34">
        <v>2.45804493321501E-3</v>
      </c>
      <c r="G3071" s="34">
        <v>0.19256977604174799</v>
      </c>
      <c r="H3071" s="35">
        <v>1.06723242170642</v>
      </c>
      <c r="I3071" s="34">
        <v>9.63783449504894E-2</v>
      </c>
      <c r="J3071" s="34">
        <v>1.88908732845177E-2</v>
      </c>
      <c r="K3071" s="36">
        <f>Inputs!$B$12*(1+$B3071)^4</f>
        <v>262393.37725938763</v>
      </c>
      <c r="L3071" s="36">
        <f t="shared" si="470"/>
        <v>20084.000128846328</v>
      </c>
      <c r="M3071" s="36">
        <f t="shared" si="471"/>
        <v>225627.33105539478</v>
      </c>
      <c r="N3071" s="37">
        <f>M3071/Inputs!$B$6</f>
        <v>343.94410221858959</v>
      </c>
      <c r="O3071" s="38">
        <f>IF(N3071&gt;Inputs!$B$4,1,0)</f>
        <v>0</v>
      </c>
      <c r="P3071" s="34">
        <f t="shared" si="472"/>
        <v>7.7487471665971697E-2</v>
      </c>
      <c r="Q3071" s="36">
        <f>Inputs!$B$12*(1+$B3071)^0*$C3071+Inputs!$B$29*(1+$D3071)^0*Inputs!$B$19+Inputs!$B$30*(1+$E3071)^0*Inputs!$B$20+Inputs!$B$31*(1+$F3071)^0*Inputs!$B$21+Inputs!$B$22*(1+Inputs!$B$23)^0</f>
        <v>11430.081990367169</v>
      </c>
      <c r="R3071" s="36">
        <f>Inputs!$B$12*(1+$B3071)^1*$C3071+Inputs!$B$29*(1+$D3071)^1*Inputs!$B$19+Inputs!$B$30*(1+$E3071)^1*Inputs!$B$20+Inputs!$B$31*(1+$F3071)^1*Inputs!$B$21+Inputs!$B$22*(1+Inputs!$B$23)^1</f>
        <v>13042.388165239292</v>
      </c>
      <c r="S3071" s="36">
        <f>Inputs!$B$12*(1+$B3071)^2*$C3071+Inputs!$B$29*(1+$D3071)^2*Inputs!$B$19+Inputs!$B$30*(1+$E3071)^2*Inputs!$B$20+Inputs!$B$31*(1+$F3071)^2*Inputs!$B$21+Inputs!$B$22*(1+Inputs!$B$23)^2</f>
        <v>15335.060198360497</v>
      </c>
      <c r="T3071" s="36">
        <f>Inputs!$B$12*(1+$B3071)^3*$C3071+Inputs!$B$29*(1+$D3071)^3*Inputs!$B$19+Inputs!$B$30*(1+$E3071)^3*Inputs!$B$20+Inputs!$B$31*(1+$F3071)^3*Inputs!$B$21+Inputs!$B$22*(1+Inputs!$B$23)^3</f>
        <v>18610.725550292802</v>
      </c>
      <c r="U3071" s="36">
        <f>Inputs!$B$12*(1+$B3071)^4*$C3071+Inputs!$B$29*(1+$D3071)^4*Inputs!$B$19+Inputs!$B$30*(1+$E3071)^4*Inputs!$B$20+Inputs!$B$31*(1+$F3071)^4*Inputs!$B$21+Inputs!$B$22*(1+Inputs!$B$23)^4</f>
        <v>23306.990715697932</v>
      </c>
      <c r="V3071" s="35">
        <f>Inputs!$B$13/(Q3071*(1-$G3071))</f>
        <v>1.3717638633806633</v>
      </c>
      <c r="W3071" s="36">
        <f>Inputs!$B$13</f>
        <v>12660</v>
      </c>
      <c r="X3071" s="36">
        <f t="shared" si="473"/>
        <v>13644.054801988455</v>
      </c>
      <c r="Y3071" s="36">
        <f t="shared" si="474"/>
        <v>15099.815135703595</v>
      </c>
      <c r="Z3071" s="36">
        <f t="shared" si="475"/>
        <v>17181.192652061975</v>
      </c>
      <c r="AA3071" s="36">
        <f t="shared" si="476"/>
        <v>20084.000128846328</v>
      </c>
      <c r="AB3071" s="36">
        <f t="shared" si="477"/>
        <v>58924.048372117235</v>
      </c>
      <c r="AC3071" s="36">
        <f t="shared" si="478"/>
        <v>264086.61929942697</v>
      </c>
      <c r="AD3071" s="36">
        <f t="shared" si="479"/>
        <v>166703.28268327753</v>
      </c>
    </row>
    <row r="3072" spans="1:30" ht="14.25" customHeight="1" x14ac:dyDescent="0.25">
      <c r="A3072" s="16">
        <v>3056</v>
      </c>
      <c r="B3072" s="34">
        <v>0.28787528004548901</v>
      </c>
      <c r="C3072" s="34">
        <v>7.6756928287781898E-2</v>
      </c>
      <c r="D3072" s="34">
        <v>5.92546274369583E-2</v>
      </c>
      <c r="E3072" s="34">
        <v>6.0549606630881297E-2</v>
      </c>
      <c r="F3072" s="34">
        <v>-7.6594564095069503E-3</v>
      </c>
      <c r="G3072" s="34">
        <v>0.21938671502962601</v>
      </c>
      <c r="H3072" s="35">
        <v>0.99417287352495498</v>
      </c>
      <c r="I3072" s="34">
        <v>0.103264977198505</v>
      </c>
      <c r="J3072" s="34">
        <v>1.9700987448500799E-2</v>
      </c>
      <c r="K3072" s="36">
        <f>Inputs!$B$12*(1+$B3072)^4</f>
        <v>165061.76301209777</v>
      </c>
      <c r="L3072" s="36">
        <f t="shared" si="470"/>
        <v>16907.310746333787</v>
      </c>
      <c r="M3072" s="36">
        <f t="shared" si="471"/>
        <v>180260.91833422941</v>
      </c>
      <c r="N3072" s="37">
        <f>M3072/Inputs!$B$6</f>
        <v>274.78798526559359</v>
      </c>
      <c r="O3072" s="38">
        <f>IF(N3072&gt;Inputs!$B$4,1,0)</f>
        <v>0</v>
      </c>
      <c r="P3072" s="34">
        <f t="shared" si="472"/>
        <v>8.3563989750004203E-2</v>
      </c>
      <c r="Q3072" s="36">
        <f>Inputs!$B$12*(1+$B3072)^0*$C3072+Inputs!$B$29*(1+$D3072)^0*Inputs!$B$19+Inputs!$B$30*(1+$E3072)^0*Inputs!$B$20+Inputs!$B$31*(1+$F3072)^0*Inputs!$B$21+Inputs!$B$22*(1+Inputs!$B$23)^0</f>
        <v>12627.459724693836</v>
      </c>
      <c r="R3072" s="36">
        <f>Inputs!$B$12*(1+$B3072)^1*$C3072+Inputs!$B$29*(1+$D3072)^1*Inputs!$B$19+Inputs!$B$30*(1+$E3072)^1*Inputs!$B$20+Inputs!$B$31*(1+$F3072)^1*Inputs!$B$21+Inputs!$B$22*(1+Inputs!$B$23)^1</f>
        <v>14197.146759197451</v>
      </c>
      <c r="S3072" s="36">
        <f>Inputs!$B$12*(1+$B3072)^2*$C3072+Inputs!$B$29*(1+$D3072)^2*Inputs!$B$19+Inputs!$B$30*(1+$E3072)^2*Inputs!$B$20+Inputs!$B$31*(1+$F3072)^2*Inputs!$B$21+Inputs!$B$22*(1+Inputs!$B$23)^2</f>
        <v>16167.475313352577</v>
      </c>
      <c r="T3072" s="36">
        <f>Inputs!$B$12*(1+$B3072)^3*$C3072+Inputs!$B$29*(1+$D3072)^3*Inputs!$B$19+Inputs!$B$30*(1+$E3072)^3*Inputs!$B$20+Inputs!$B$31*(1+$F3072)^3*Inputs!$B$21+Inputs!$B$22*(1+Inputs!$B$23)^3</f>
        <v>18649.495556956863</v>
      </c>
      <c r="U3072" s="36">
        <f>Inputs!$B$12*(1+$B3072)^4*$C3072+Inputs!$B$29*(1+$D3072)^4*Inputs!$B$19+Inputs!$B$30*(1+$E3072)^4*Inputs!$B$20+Inputs!$B$31*(1+$F3072)^4*Inputs!$B$21+Inputs!$B$22*(1+Inputs!$B$23)^4</f>
        <v>21785.95928524289</v>
      </c>
      <c r="V3072" s="35">
        <f>Inputs!$B$13/(Q3072*(1-$G3072))</f>
        <v>1.2843452254615324</v>
      </c>
      <c r="W3072" s="36">
        <f>Inputs!$B$13</f>
        <v>12660</v>
      </c>
      <c r="X3072" s="36">
        <f t="shared" si="473"/>
        <v>13429.774611390736</v>
      </c>
      <c r="Y3072" s="36">
        <f t="shared" si="474"/>
        <v>14378.071256033645</v>
      </c>
      <c r="Z3072" s="36">
        <f t="shared" si="475"/>
        <v>15529.297892224859</v>
      </c>
      <c r="AA3072" s="36">
        <f t="shared" si="476"/>
        <v>16907.310746333787</v>
      </c>
      <c r="AB3072" s="36">
        <f t="shared" si="477"/>
        <v>54040.664778881881</v>
      </c>
      <c r="AC3072" s="36">
        <f t="shared" si="478"/>
        <v>206313.76642873068</v>
      </c>
      <c r="AD3072" s="36">
        <f t="shared" si="479"/>
        <v>126220.25355534753</v>
      </c>
    </row>
    <row r="3073" spans="1:30" ht="14.25" customHeight="1" x14ac:dyDescent="0.25">
      <c r="A3073" s="16">
        <v>3057</v>
      </c>
      <c r="B3073" s="34">
        <v>0.32700613689447</v>
      </c>
      <c r="C3073" s="34">
        <v>6.6361244583291998E-2</v>
      </c>
      <c r="D3073" s="34">
        <v>3.9535245828392303E-2</v>
      </c>
      <c r="E3073" s="34">
        <v>4.2034010805465899E-2</v>
      </c>
      <c r="F3073" s="34">
        <v>7.3304044115843998E-3</v>
      </c>
      <c r="G3073" s="34">
        <v>0.16085231266657599</v>
      </c>
      <c r="H3073" s="35">
        <v>1.0549950765157901</v>
      </c>
      <c r="I3073" s="34">
        <v>9.6757125412823997E-2</v>
      </c>
      <c r="J3073" s="34">
        <v>2.4918012913841599E-2</v>
      </c>
      <c r="K3073" s="36">
        <f>Inputs!$B$12*(1+$B3073)^4</f>
        <v>186055.69830359056</v>
      </c>
      <c r="L3073" s="36">
        <f t="shared" si="470"/>
        <v>18783.275055130322</v>
      </c>
      <c r="M3073" s="36">
        <f t="shared" si="471"/>
        <v>226475.06943789788</v>
      </c>
      <c r="N3073" s="37">
        <f>M3073/Inputs!$B$6</f>
        <v>345.23638633825897</v>
      </c>
      <c r="O3073" s="38">
        <f>IF(N3073&gt;Inputs!$B$4,1,0)</f>
        <v>0</v>
      </c>
      <c r="P3073" s="34">
        <f t="shared" si="472"/>
        <v>7.1839112498982394E-2</v>
      </c>
      <c r="Q3073" s="36">
        <f>Inputs!$B$12*(1+$B3073)^0*$C3073+Inputs!$B$29*(1+$D3073)^0*Inputs!$B$19+Inputs!$B$30*(1+$E3073)^0*Inputs!$B$20+Inputs!$B$31*(1+$F3073)^0*Inputs!$B$21+Inputs!$B$22*(1+Inputs!$B$23)^0</f>
        <v>12003.718702424441</v>
      </c>
      <c r="R3073" s="36">
        <f>Inputs!$B$12*(1+$B3073)^1*$C3073+Inputs!$B$29*(1+$D3073)^1*Inputs!$B$19+Inputs!$B$30*(1+$E3073)^1*Inputs!$B$20+Inputs!$B$31*(1+$F3073)^1*Inputs!$B$21+Inputs!$B$22*(1+Inputs!$B$23)^1</f>
        <v>13505.770075870099</v>
      </c>
      <c r="S3073" s="36">
        <f>Inputs!$B$12*(1+$B3073)^2*$C3073+Inputs!$B$29*(1+$D3073)^2*Inputs!$B$19+Inputs!$B$30*(1+$E3073)^2*Inputs!$B$20+Inputs!$B$31*(1+$F3073)^2*Inputs!$B$21+Inputs!$B$22*(1+Inputs!$B$23)^2</f>
        <v>15441.357946389231</v>
      </c>
      <c r="T3073" s="36">
        <f>Inputs!$B$12*(1+$B3073)^3*$C3073+Inputs!$B$29*(1+$D3073)^3*Inputs!$B$19+Inputs!$B$30*(1+$E3073)^3*Inputs!$B$20+Inputs!$B$31*(1+$F3073)^3*Inputs!$B$21+Inputs!$B$22*(1+Inputs!$B$23)^3</f>
        <v>17950.042489076739</v>
      </c>
      <c r="U3073" s="36">
        <f>Inputs!$B$12*(1+$B3073)^4*$C3073+Inputs!$B$29*(1+$D3073)^4*Inputs!$B$19+Inputs!$B$30*(1+$E3073)^4*Inputs!$B$20+Inputs!$B$31*(1+$F3073)^4*Inputs!$B$21+Inputs!$B$22*(1+Inputs!$B$23)^4</f>
        <v>21216.927058507419</v>
      </c>
      <c r="V3073" s="35">
        <f>Inputs!$B$13/(Q3073*(1-$G3073))</f>
        <v>1.2568385533104074</v>
      </c>
      <c r="W3073" s="36">
        <f>Inputs!$B$13</f>
        <v>12660</v>
      </c>
      <c r="X3073" s="36">
        <f t="shared" si="473"/>
        <v>13672.283304973398</v>
      </c>
      <c r="Y3073" s="36">
        <f t="shared" si="474"/>
        <v>14977.884382957607</v>
      </c>
      <c r="Z3073" s="36">
        <f t="shared" si="475"/>
        <v>16651.191779901052</v>
      </c>
      <c r="AA3073" s="36">
        <f t="shared" si="476"/>
        <v>18783.275055130322</v>
      </c>
      <c r="AB3073" s="36">
        <f t="shared" si="477"/>
        <v>57607.146105165346</v>
      </c>
      <c r="AC3073" s="36">
        <f t="shared" si="478"/>
        <v>267978.21236712794</v>
      </c>
      <c r="AD3073" s="36">
        <f t="shared" si="479"/>
        <v>168867.92333273255</v>
      </c>
    </row>
    <row r="3074" spans="1:30" ht="14.25" customHeight="1" x14ac:dyDescent="0.25">
      <c r="A3074" s="16">
        <v>3058</v>
      </c>
      <c r="B3074" s="34">
        <v>0.35720557612905302</v>
      </c>
      <c r="C3074" s="34">
        <v>9.6792860092639904E-2</v>
      </c>
      <c r="D3074" s="34">
        <v>3.0723152508653401E-2</v>
      </c>
      <c r="E3074" s="34">
        <v>3.71545040257878E-2</v>
      </c>
      <c r="F3074" s="34">
        <v>1.7926247325575701E-2</v>
      </c>
      <c r="G3074" s="34">
        <v>0.15587850604988299</v>
      </c>
      <c r="H3074" s="35">
        <v>1.0827543420179799</v>
      </c>
      <c r="I3074" s="34">
        <v>9.7016504545383297E-2</v>
      </c>
      <c r="J3074" s="34">
        <v>2.7769091440138598E-2</v>
      </c>
      <c r="K3074" s="36">
        <f>Inputs!$B$12*(1+$B3074)^4</f>
        <v>203579.38195050537</v>
      </c>
      <c r="L3074" s="36">
        <f t="shared" si="470"/>
        <v>26130.275218740597</v>
      </c>
      <c r="M3074" s="36">
        <f t="shared" si="471"/>
        <v>312231.89619715838</v>
      </c>
      <c r="N3074" s="37">
        <f>M3074/Inputs!$B$6</f>
        <v>475.96325639810726</v>
      </c>
      <c r="O3074" s="38">
        <f>IF(N3074&gt;Inputs!$B$4,1,0)</f>
        <v>1</v>
      </c>
      <c r="P3074" s="34">
        <f t="shared" si="472"/>
        <v>6.9247413105244696E-2</v>
      </c>
      <c r="Q3074" s="36">
        <f>Inputs!$B$12*(1+$B3074)^0*$C3074+Inputs!$B$29*(1+$D3074)^0*Inputs!$B$19+Inputs!$B$30*(1+$E3074)^0*Inputs!$B$20+Inputs!$B$31*(1+$F3074)^0*Inputs!$B$21+Inputs!$B$22*(1+Inputs!$B$23)^0</f>
        <v>13829.615632985315</v>
      </c>
      <c r="R3074" s="36">
        <f>Inputs!$B$12*(1+$B3074)^1*$C3074+Inputs!$B$29*(1+$D3074)^1*Inputs!$B$19+Inputs!$B$30*(1+$E3074)^1*Inputs!$B$20+Inputs!$B$31*(1+$F3074)^1*Inputs!$B$21+Inputs!$B$22*(1+Inputs!$B$23)^1</f>
        <v>16110.631593724451</v>
      </c>
      <c r="S3074" s="36">
        <f>Inputs!$B$12*(1+$B3074)^2*$C3074+Inputs!$B$29*(1+$D3074)^2*Inputs!$B$19+Inputs!$B$30*(1+$E3074)^2*Inputs!$B$20+Inputs!$B$31*(1+$F3074)^2*Inputs!$B$21+Inputs!$B$22*(1+Inputs!$B$23)^2</f>
        <v>19138.628830551388</v>
      </c>
      <c r="T3074" s="36">
        <f>Inputs!$B$12*(1+$B3074)^3*$C3074+Inputs!$B$29*(1+$D3074)^3*Inputs!$B$19+Inputs!$B$30*(1+$E3074)^3*Inputs!$B$20+Inputs!$B$31*(1+$F3074)^3*Inputs!$B$21+Inputs!$B$22*(1+Inputs!$B$23)^3</f>
        <v>23178.4928087359</v>
      </c>
      <c r="U3074" s="36">
        <f>Inputs!$B$12*(1+$B3074)^4*$C3074+Inputs!$B$29*(1+$D3074)^4*Inputs!$B$19+Inputs!$B$30*(1+$E3074)^4*Inputs!$B$20+Inputs!$B$31*(1+$F3074)^4*Inputs!$B$21+Inputs!$B$22*(1+Inputs!$B$23)^4</f>
        <v>28589.666616907507</v>
      </c>
      <c r="V3074" s="35">
        <f>Inputs!$B$13/(Q3074*(1-$G3074))</f>
        <v>1.0844727327302168</v>
      </c>
      <c r="W3074" s="36">
        <f>Inputs!$B$13</f>
        <v>12660</v>
      </c>
      <c r="X3074" s="36">
        <f t="shared" si="473"/>
        <v>14742.260771588624</v>
      </c>
      <c r="Y3074" s="36">
        <f t="shared" si="474"/>
        <v>17506.132078826413</v>
      </c>
      <c r="Z3074" s="36">
        <f t="shared" si="475"/>
        <v>21192.996352828472</v>
      </c>
      <c r="AA3074" s="36">
        <f t="shared" si="476"/>
        <v>26130.275218740597</v>
      </c>
      <c r="AB3074" s="36">
        <f t="shared" si="477"/>
        <v>68130.549712646534</v>
      </c>
      <c r="AC3074" s="36">
        <f t="shared" si="478"/>
        <v>387825.16221695166</v>
      </c>
      <c r="AD3074" s="36">
        <f t="shared" si="479"/>
        <v>244101.34648451186</v>
      </c>
    </row>
    <row r="3075" spans="1:30" ht="14.25" customHeight="1" x14ac:dyDescent="0.25">
      <c r="A3075" s="16">
        <v>3059</v>
      </c>
      <c r="B3075" s="34">
        <v>0.19221557518946999</v>
      </c>
      <c r="C3075" s="34">
        <v>7.2378300840233098E-2</v>
      </c>
      <c r="D3075" s="34">
        <v>3.5078080161103101E-2</v>
      </c>
      <c r="E3075" s="34">
        <v>6.3848772885161997E-2</v>
      </c>
      <c r="F3075" s="34">
        <v>2.23821026117254E-2</v>
      </c>
      <c r="G3075" s="34">
        <v>0.19342161518388301</v>
      </c>
      <c r="H3075" s="35">
        <v>1.0420545657192299</v>
      </c>
      <c r="I3075" s="34">
        <v>9.3930283773152101E-2</v>
      </c>
      <c r="J3075" s="34">
        <v>2.1147236878593101E-2</v>
      </c>
      <c r="K3075" s="36">
        <f>Inputs!$B$12*(1+$B3075)^4</f>
        <v>121218.92133358731</v>
      </c>
      <c r="L3075" s="36">
        <f t="shared" si="470"/>
        <v>15227.960131619731</v>
      </c>
      <c r="M3075" s="36">
        <f t="shared" si="471"/>
        <v>189389.36491740882</v>
      </c>
      <c r="N3075" s="37">
        <f>M3075/Inputs!$B$6</f>
        <v>288.70330017897686</v>
      </c>
      <c r="O3075" s="38">
        <f>IF(N3075&gt;Inputs!$B$4,1,0)</f>
        <v>0</v>
      </c>
      <c r="P3075" s="34">
        <f t="shared" si="472"/>
        <v>7.2783046894559E-2</v>
      </c>
      <c r="Q3075" s="36">
        <f>Inputs!$B$12*(1+$B3075)^0*$C3075+Inputs!$B$29*(1+$D3075)^0*Inputs!$B$19+Inputs!$B$30*(1+$E3075)^0*Inputs!$B$20+Inputs!$B$31*(1+$F3075)^0*Inputs!$B$21+Inputs!$B$22*(1+Inputs!$B$23)^0</f>
        <v>12364.742077840907</v>
      </c>
      <c r="R3075" s="36">
        <f>Inputs!$B$12*(1+$B3075)^1*$C3075+Inputs!$B$29*(1+$D3075)^1*Inputs!$B$19+Inputs!$B$30*(1+$E3075)^1*Inputs!$B$20+Inputs!$B$31*(1+$F3075)^1*Inputs!$B$21+Inputs!$B$22*(1+Inputs!$B$23)^1</f>
        <v>13507.481193945849</v>
      </c>
      <c r="S3075" s="36">
        <f>Inputs!$B$12*(1+$B3075)^2*$C3075+Inputs!$B$29*(1+$D3075)^2*Inputs!$B$19+Inputs!$B$30*(1+$E3075)^2*Inputs!$B$20+Inputs!$B$31*(1+$F3075)^2*Inputs!$B$21+Inputs!$B$22*(1+Inputs!$B$23)^2</f>
        <v>14825.152803407767</v>
      </c>
      <c r="T3075" s="36">
        <f>Inputs!$B$12*(1+$B3075)^3*$C3075+Inputs!$B$29*(1+$D3075)^3*Inputs!$B$19+Inputs!$B$30*(1+$E3075)^3*Inputs!$B$20+Inputs!$B$31*(1+$F3075)^3*Inputs!$B$21+Inputs!$B$22*(1+Inputs!$B$23)^3</f>
        <v>16349.381982116485</v>
      </c>
      <c r="U3075" s="36">
        <f>Inputs!$B$12*(1+$B3075)^4*$C3075+Inputs!$B$29*(1+$D3075)^4*Inputs!$B$19+Inputs!$B$30*(1+$E3075)^4*Inputs!$B$20+Inputs!$B$31*(1+$F3075)^4*Inputs!$B$21+Inputs!$B$22*(1+Inputs!$B$23)^4</f>
        <v>18117.767867847659</v>
      </c>
      <c r="V3075" s="35">
        <f>Inputs!$B$13/(Q3075*(1-$G3075))</f>
        <v>1.2694104369476267</v>
      </c>
      <c r="W3075" s="36">
        <f>Inputs!$B$13</f>
        <v>12660</v>
      </c>
      <c r="X3075" s="36">
        <f t="shared" si="473"/>
        <v>13210.7750117906</v>
      </c>
      <c r="Y3075" s="36">
        <f t="shared" si="474"/>
        <v>13819.84220522284</v>
      </c>
      <c r="Z3075" s="36">
        <f t="shared" si="475"/>
        <v>14491.172885377824</v>
      </c>
      <c r="AA3075" s="36">
        <f t="shared" si="476"/>
        <v>15227.960131619731</v>
      </c>
      <c r="AB3075" s="36">
        <f t="shared" si="477"/>
        <v>53009.065711021824</v>
      </c>
      <c r="AC3075" s="36">
        <f t="shared" si="478"/>
        <v>213648.50848066557</v>
      </c>
      <c r="AD3075" s="36">
        <f t="shared" si="479"/>
        <v>136380.29920638699</v>
      </c>
    </row>
    <row r="3076" spans="1:30" ht="14.25" customHeight="1" x14ac:dyDescent="0.25">
      <c r="A3076" s="16">
        <v>3060</v>
      </c>
      <c r="B3076" s="34">
        <v>0.26823864658971402</v>
      </c>
      <c r="C3076" s="34">
        <v>7.5326594753746701E-2</v>
      </c>
      <c r="D3076" s="34">
        <v>1.8699958373961101E-2</v>
      </c>
      <c r="E3076" s="34">
        <v>3.6715251051121098E-2</v>
      </c>
      <c r="F3076" s="34">
        <v>6.9483608407344601E-3</v>
      </c>
      <c r="G3076" s="34">
        <v>0.18739735994283099</v>
      </c>
      <c r="H3076" s="35">
        <v>1.0166498694227499</v>
      </c>
      <c r="I3076" s="34">
        <v>9.99098616339541E-2</v>
      </c>
      <c r="J3076" s="34">
        <v>2.3000192422746899E-2</v>
      </c>
      <c r="K3076" s="36">
        <f>Inputs!$B$12*(1+$B3076)^4</f>
        <v>155222.68197331895</v>
      </c>
      <c r="L3076" s="36">
        <f t="shared" si="470"/>
        <v>16684.357179970491</v>
      </c>
      <c r="M3076" s="36">
        <f t="shared" si="471"/>
        <v>191968.55925097613</v>
      </c>
      <c r="N3076" s="37">
        <f>M3076/Inputs!$B$6</f>
        <v>292.63499885819533</v>
      </c>
      <c r="O3076" s="38">
        <f>IF(N3076&gt;Inputs!$B$4,1,0)</f>
        <v>0</v>
      </c>
      <c r="P3076" s="34">
        <f t="shared" si="472"/>
        <v>7.6909669211207204E-2</v>
      </c>
      <c r="Q3076" s="36">
        <f>Inputs!$B$12*(1+$B3076)^0*$C3076+Inputs!$B$29*(1+$D3076)^0*Inputs!$B$19+Inputs!$B$30*(1+$E3076)^0*Inputs!$B$20+Inputs!$B$31*(1+$F3076)^0*Inputs!$B$21+Inputs!$B$22*(1+Inputs!$B$23)^0</f>
        <v>12541.639712651722</v>
      </c>
      <c r="R3076" s="36">
        <f>Inputs!$B$12*(1+$B3076)^1*$C3076+Inputs!$B$29*(1+$D3076)^1*Inputs!$B$19+Inputs!$B$30*(1+$E3076)^1*Inputs!$B$20+Inputs!$B$31*(1+$F3076)^1*Inputs!$B$21+Inputs!$B$22*(1+Inputs!$B$23)^1</f>
        <v>13870.181680927642</v>
      </c>
      <c r="S3076" s="36">
        <f>Inputs!$B$12*(1+$B3076)^2*$C3076+Inputs!$B$29*(1+$D3076)^2*Inputs!$B$19+Inputs!$B$30*(1+$E3076)^2*Inputs!$B$20+Inputs!$B$31*(1+$F3076)^2*Inputs!$B$21+Inputs!$B$22*(1+Inputs!$B$23)^2</f>
        <v>15526.602831090506</v>
      </c>
      <c r="T3076" s="36">
        <f>Inputs!$B$12*(1+$B3076)^3*$C3076+Inputs!$B$29*(1+$D3076)^3*Inputs!$B$19+Inputs!$B$30*(1+$E3076)^3*Inputs!$B$20+Inputs!$B$31*(1+$F3076)^3*Inputs!$B$21+Inputs!$B$22*(1+Inputs!$B$23)^3</f>
        <v>17598.217940265051</v>
      </c>
      <c r="U3076" s="36">
        <f>Inputs!$B$12*(1+$B3076)^4*$C3076+Inputs!$B$29*(1+$D3076)^4*Inputs!$B$19+Inputs!$B$30*(1+$E3076)^4*Inputs!$B$20+Inputs!$B$31*(1+$F3076)^4*Inputs!$B$21+Inputs!$B$22*(1+Inputs!$B$23)^4</f>
        <v>20195.743234520865</v>
      </c>
      <c r="V3076" s="35">
        <f>Inputs!$B$13/(Q3076*(1-$G3076))</f>
        <v>1.2422275484061813</v>
      </c>
      <c r="W3076" s="36">
        <f>Inputs!$B$13</f>
        <v>12660</v>
      </c>
      <c r="X3076" s="36">
        <f t="shared" si="473"/>
        <v>13365.461456964847</v>
      </c>
      <c r="Y3076" s="36">
        <f t="shared" si="474"/>
        <v>14250.081264074008</v>
      </c>
      <c r="Z3076" s="36">
        <f t="shared" si="475"/>
        <v>15344.917869718249</v>
      </c>
      <c r="AA3076" s="36">
        <f t="shared" si="476"/>
        <v>16684.357179970491</v>
      </c>
      <c r="AB3076" s="36">
        <f t="shared" si="477"/>
        <v>54114.750023073269</v>
      </c>
      <c r="AC3076" s="36">
        <f t="shared" si="478"/>
        <v>221923.98928004366</v>
      </c>
      <c r="AD3076" s="36">
        <f t="shared" si="479"/>
        <v>137853.80922790288</v>
      </c>
    </row>
    <row r="3077" spans="1:30" ht="14.25" customHeight="1" x14ac:dyDescent="0.25">
      <c r="A3077" s="16">
        <v>3061</v>
      </c>
      <c r="B3077" s="34">
        <v>0.49931743492737302</v>
      </c>
      <c r="C3077" s="34">
        <v>7.5405829713871803E-2</v>
      </c>
      <c r="D3077" s="34">
        <v>4.4563122189350502E-3</v>
      </c>
      <c r="E3077" s="34">
        <v>7.2097632901550898E-2</v>
      </c>
      <c r="F3077" s="34">
        <v>-6.7322840804900303E-3</v>
      </c>
      <c r="G3077" s="34">
        <v>0.184513701537906</v>
      </c>
      <c r="H3077" s="35">
        <v>1.08182678235173</v>
      </c>
      <c r="I3077" s="34">
        <v>8.8546061271234794E-2</v>
      </c>
      <c r="J3077" s="34">
        <v>2.3204282009903401E-2</v>
      </c>
      <c r="K3077" s="36">
        <f>Inputs!$B$12*(1+$B3077)^4</f>
        <v>303197.49955171731</v>
      </c>
      <c r="L3077" s="36">
        <f t="shared" si="470"/>
        <v>27649.669931014581</v>
      </c>
      <c r="M3077" s="36">
        <f t="shared" si="471"/>
        <v>354144.45717487956</v>
      </c>
      <c r="N3077" s="37">
        <f>M3077/Inputs!$B$6</f>
        <v>539.85435544951156</v>
      </c>
      <c r="O3077" s="38">
        <f>IF(N3077&gt;Inputs!$B$4,1,0)</f>
        <v>1</v>
      </c>
      <c r="P3077" s="34">
        <f t="shared" si="472"/>
        <v>6.534177926133139E-2</v>
      </c>
      <c r="Q3077" s="36">
        <f>Inputs!$B$12*(1+$B3077)^0*$C3077+Inputs!$B$29*(1+$D3077)^0*Inputs!$B$19+Inputs!$B$30*(1+$E3077)^0*Inputs!$B$20+Inputs!$B$31*(1+$F3077)^0*Inputs!$B$21+Inputs!$B$22*(1+Inputs!$B$23)^0</f>
        <v>12546.393810259229</v>
      </c>
      <c r="R3077" s="36">
        <f>Inputs!$B$12*(1+$B3077)^1*$C3077+Inputs!$B$29*(1+$D3077)^1*Inputs!$B$19+Inputs!$B$30*(1+$E3077)^1*Inputs!$B$20+Inputs!$B$31*(1+$F3077)^1*Inputs!$B$21+Inputs!$B$22*(1+Inputs!$B$23)^1</f>
        <v>14901.786246517429</v>
      </c>
      <c r="S3077" s="36">
        <f>Inputs!$B$12*(1+$B3077)^2*$C3077+Inputs!$B$29*(1+$D3077)^2*Inputs!$B$19+Inputs!$B$30*(1+$E3077)^2*Inputs!$B$20+Inputs!$B$31*(1+$F3077)^2*Inputs!$B$21+Inputs!$B$22*(1+Inputs!$B$23)^2</f>
        <v>18396.42889107679</v>
      </c>
      <c r="T3077" s="36">
        <f>Inputs!$B$12*(1+$B3077)^3*$C3077+Inputs!$B$29*(1+$D3077)^3*Inputs!$B$19+Inputs!$B$30*(1+$E3077)^3*Inputs!$B$20+Inputs!$B$31*(1+$F3077)^3*Inputs!$B$21+Inputs!$B$22*(1+Inputs!$B$23)^3</f>
        <v>23594.430104819672</v>
      </c>
      <c r="U3077" s="36">
        <f>Inputs!$B$12*(1+$B3077)^4*$C3077+Inputs!$B$29*(1+$D3077)^4*Inputs!$B$19+Inputs!$B$30*(1+$E3077)^4*Inputs!$B$20+Inputs!$B$31*(1+$F3077)^4*Inputs!$B$21+Inputs!$B$22*(1+Inputs!$B$23)^4</f>
        <v>31341.195163369594</v>
      </c>
      <c r="V3077" s="35">
        <f>Inputs!$B$13/(Q3077*(1-$G3077))</f>
        <v>1.2373658390362305</v>
      </c>
      <c r="W3077" s="36">
        <f>Inputs!$B$13</f>
        <v>12660</v>
      </c>
      <c r="X3077" s="36">
        <f t="shared" si="473"/>
        <v>14564.184722143333</v>
      </c>
      <c r="Y3077" s="36">
        <f t="shared" si="474"/>
        <v>17396.30525213305</v>
      </c>
      <c r="Z3077" s="36">
        <f t="shared" si="475"/>
        <v>21563.537426981198</v>
      </c>
      <c r="AA3077" s="36">
        <f t="shared" si="476"/>
        <v>27649.669931014581</v>
      </c>
      <c r="AB3077" s="36">
        <f t="shared" si="477"/>
        <v>70857.036311516582</v>
      </c>
      <c r="AC3077" s="36">
        <f t="shared" si="478"/>
        <v>432973.52764798491</v>
      </c>
      <c r="AD3077" s="36">
        <f t="shared" si="479"/>
        <v>283287.42086336296</v>
      </c>
    </row>
    <row r="3078" spans="1:30" ht="14.25" customHeight="1" x14ac:dyDescent="0.25">
      <c r="A3078" s="16">
        <v>3062</v>
      </c>
      <c r="B3078" s="34">
        <v>0.41069268406638998</v>
      </c>
      <c r="C3078" s="34">
        <v>6.6010177940201503E-2</v>
      </c>
      <c r="D3078" s="34">
        <v>2.1499321517035298E-2</v>
      </c>
      <c r="E3078" s="34">
        <v>6.6650775228211695E-2</v>
      </c>
      <c r="F3078" s="34">
        <v>2.1001539252813499E-2</v>
      </c>
      <c r="G3078" s="34">
        <v>0.20577831667963301</v>
      </c>
      <c r="H3078" s="35">
        <v>1.0813702139052299</v>
      </c>
      <c r="I3078" s="34">
        <v>0.106533359990091</v>
      </c>
      <c r="J3078" s="34">
        <v>2.93453147105384E-2</v>
      </c>
      <c r="K3078" s="36">
        <f>Inputs!$B$12*(1+$B3078)^4</f>
        <v>237618.85928615258</v>
      </c>
      <c r="L3078" s="36">
        <f t="shared" si="470"/>
        <v>21335.510516100851</v>
      </c>
      <c r="M3078" s="36">
        <f t="shared" si="471"/>
        <v>230947.50201015003</v>
      </c>
      <c r="N3078" s="37">
        <f>M3078/Inputs!$B$6</f>
        <v>352.05411891791164</v>
      </c>
      <c r="O3078" s="38">
        <f>IF(N3078&gt;Inputs!$B$4,1,0)</f>
        <v>0</v>
      </c>
      <c r="P3078" s="34">
        <f t="shared" si="472"/>
        <v>7.71880452795526E-2</v>
      </c>
      <c r="Q3078" s="36">
        <f>Inputs!$B$12*(1+$B3078)^0*$C3078+Inputs!$B$29*(1+$D3078)^0*Inputs!$B$19+Inputs!$B$30*(1+$E3078)^0*Inputs!$B$20+Inputs!$B$31*(1+$F3078)^0*Inputs!$B$21+Inputs!$B$22*(1+Inputs!$B$23)^0</f>
        <v>11982.654703839013</v>
      </c>
      <c r="R3078" s="36">
        <f>Inputs!$B$12*(1+$B3078)^1*$C3078+Inputs!$B$29*(1+$D3078)^1*Inputs!$B$19+Inputs!$B$30*(1+$E3078)^1*Inputs!$B$20+Inputs!$B$31*(1+$F3078)^1*Inputs!$B$21+Inputs!$B$22*(1+Inputs!$B$23)^1</f>
        <v>13873.263186215092</v>
      </c>
      <c r="S3078" s="36">
        <f>Inputs!$B$12*(1+$B3078)^2*$C3078+Inputs!$B$29*(1+$D3078)^2*Inputs!$B$19+Inputs!$B$30*(1+$E3078)^2*Inputs!$B$20+Inputs!$B$31*(1+$F3078)^2*Inputs!$B$21+Inputs!$B$22*(1+Inputs!$B$23)^2</f>
        <v>16444.498740612144</v>
      </c>
      <c r="T3078" s="36">
        <f>Inputs!$B$12*(1+$B3078)^3*$C3078+Inputs!$B$29*(1+$D3078)^3*Inputs!$B$19+Inputs!$B$30*(1+$E3078)^3*Inputs!$B$20+Inputs!$B$31*(1+$F3078)^3*Inputs!$B$21+Inputs!$B$22*(1+Inputs!$B$23)^3</f>
        <v>19971.472225972888</v>
      </c>
      <c r="U3078" s="36">
        <f>Inputs!$B$12*(1+$B3078)^4*$C3078+Inputs!$B$29*(1+$D3078)^4*Inputs!$B$19+Inputs!$B$30*(1+$E3078)^4*Inputs!$B$20+Inputs!$B$31*(1+$F3078)^4*Inputs!$B$21+Inputs!$B$22*(1+Inputs!$B$23)^4</f>
        <v>24842.019396574233</v>
      </c>
      <c r="V3078" s="35">
        <f>Inputs!$B$13/(Q3078*(1-$G3078))</f>
        <v>1.3302673173146577</v>
      </c>
      <c r="W3078" s="36">
        <f>Inputs!$B$13</f>
        <v>12660</v>
      </c>
      <c r="X3078" s="36">
        <f t="shared" si="473"/>
        <v>13971.864337111125</v>
      </c>
      <c r="Y3078" s="36">
        <f t="shared" si="474"/>
        <v>15748.689404389368</v>
      </c>
      <c r="Z3078" s="36">
        <f t="shared" si="475"/>
        <v>18139.43996266634</v>
      </c>
      <c r="AA3078" s="36">
        <f t="shared" si="476"/>
        <v>21335.510516100851</v>
      </c>
      <c r="AB3078" s="36">
        <f t="shared" si="477"/>
        <v>59436.679384373652</v>
      </c>
      <c r="AC3078" s="36">
        <f t="shared" si="478"/>
        <v>284520.84396187635</v>
      </c>
      <c r="AD3078" s="36">
        <f t="shared" si="479"/>
        <v>171510.82262577637</v>
      </c>
    </row>
    <row r="3079" spans="1:30" ht="14.25" customHeight="1" x14ac:dyDescent="0.25">
      <c r="A3079" s="16">
        <v>3063</v>
      </c>
      <c r="B3079" s="34">
        <v>0.28670488498695301</v>
      </c>
      <c r="C3079" s="34">
        <v>5.9270614666183101E-2</v>
      </c>
      <c r="D3079" s="34">
        <v>2.7981199958111699E-2</v>
      </c>
      <c r="E3079" s="34">
        <v>3.3720007286153202E-2</v>
      </c>
      <c r="F3079" s="34">
        <v>8.6615726291532306E-3</v>
      </c>
      <c r="G3079" s="34">
        <v>0.169526950743248</v>
      </c>
      <c r="H3079" s="35">
        <v>0.92760768525676496</v>
      </c>
      <c r="I3079" s="34">
        <v>9.7848625058959499E-2</v>
      </c>
      <c r="J3079" s="34">
        <v>2.1066887795692602E-2</v>
      </c>
      <c r="K3079" s="36">
        <f>Inputs!$B$12*(1+$B3079)^4</f>
        <v>164462.56125095478</v>
      </c>
      <c r="L3079" s="36">
        <f t="shared" si="470"/>
        <v>14159.616689023413</v>
      </c>
      <c r="M3079" s="36">
        <f t="shared" si="471"/>
        <v>168596.8575853197</v>
      </c>
      <c r="N3079" s="37">
        <f>M3079/Inputs!$B$6</f>
        <v>257.00740485567025</v>
      </c>
      <c r="O3079" s="38">
        <f>IF(N3079&gt;Inputs!$B$4,1,0)</f>
        <v>0</v>
      </c>
      <c r="P3079" s="34">
        <f t="shared" si="472"/>
        <v>7.6781737263266897E-2</v>
      </c>
      <c r="Q3079" s="36">
        <f>Inputs!$B$12*(1+$B3079)^0*$C3079+Inputs!$B$29*(1+$D3079)^0*Inputs!$B$19+Inputs!$B$30*(1+$E3079)^0*Inputs!$B$20+Inputs!$B$31*(1+$F3079)^0*Inputs!$B$21+Inputs!$B$22*(1+Inputs!$B$23)^0</f>
        <v>11578.280907397908</v>
      </c>
      <c r="R3079" s="36">
        <f>Inputs!$B$12*(1+$B3079)^1*$C3079+Inputs!$B$29*(1+$D3079)^1*Inputs!$B$19+Inputs!$B$30*(1+$E3079)^1*Inputs!$B$20+Inputs!$B$31*(1+$F3079)^1*Inputs!$B$21+Inputs!$B$22*(1+Inputs!$B$23)^1</f>
        <v>12744.912807187611</v>
      </c>
      <c r="S3079" s="36">
        <f>Inputs!$B$12*(1+$B3079)^2*$C3079+Inputs!$B$29*(1+$D3079)^2*Inputs!$B$19+Inputs!$B$30*(1+$E3079)^2*Inputs!$B$20+Inputs!$B$31*(1+$F3079)^2*Inputs!$B$21+Inputs!$B$22*(1+Inputs!$B$23)^2</f>
        <v>14207.571969884295</v>
      </c>
      <c r="T3079" s="36">
        <f>Inputs!$B$12*(1+$B3079)^3*$C3079+Inputs!$B$29*(1+$D3079)^3*Inputs!$B$19+Inputs!$B$30*(1+$E3079)^3*Inputs!$B$20+Inputs!$B$31*(1+$F3079)^3*Inputs!$B$21+Inputs!$B$22*(1+Inputs!$B$23)^3</f>
        <v>16050.177768476458</v>
      </c>
      <c r="U3079" s="36">
        <f>Inputs!$B$12*(1+$B3079)^4*$C3079+Inputs!$B$29*(1+$D3079)^4*Inputs!$B$19+Inputs!$B$30*(1+$E3079)^4*Inputs!$B$20+Inputs!$B$31*(1+$F3079)^4*Inputs!$B$21+Inputs!$B$22*(1+Inputs!$B$23)^4</f>
        <v>18380.681749010575</v>
      </c>
      <c r="V3079" s="35">
        <f>Inputs!$B$13/(Q3079*(1-$G3079))</f>
        <v>1.3166310126331677</v>
      </c>
      <c r="W3079" s="36">
        <f>Inputs!$B$13</f>
        <v>12660</v>
      </c>
      <c r="X3079" s="36">
        <f t="shared" si="473"/>
        <v>12906.240775726743</v>
      </c>
      <c r="Y3079" s="36">
        <f t="shared" si="474"/>
        <v>13239.892500433012</v>
      </c>
      <c r="Z3079" s="36">
        <f t="shared" si="475"/>
        <v>13660.651860983713</v>
      </c>
      <c r="AA3079" s="36">
        <f t="shared" si="476"/>
        <v>14159.616689023413</v>
      </c>
      <c r="AB3079" s="36">
        <f t="shared" si="477"/>
        <v>50527.977527997391</v>
      </c>
      <c r="AC3079" s="36">
        <f t="shared" si="478"/>
        <v>188298.8879955688</v>
      </c>
      <c r="AD3079" s="36">
        <f t="shared" si="479"/>
        <v>118068.8800573223</v>
      </c>
    </row>
    <row r="3080" spans="1:30" ht="14.25" customHeight="1" x14ac:dyDescent="0.25">
      <c r="A3080" s="16">
        <v>3064</v>
      </c>
      <c r="B3080" s="34">
        <v>0.39368890607443202</v>
      </c>
      <c r="C3080" s="34">
        <v>7.8159696746920596E-2</v>
      </c>
      <c r="D3080" s="34">
        <v>2.02606677173078E-2</v>
      </c>
      <c r="E3080" s="34">
        <v>3.6744451978489502E-2</v>
      </c>
      <c r="F3080" s="34">
        <v>2.97820597030048E-3</v>
      </c>
      <c r="G3080" s="34">
        <v>0.18870202755618201</v>
      </c>
      <c r="H3080" s="35">
        <v>1.0026432604005799</v>
      </c>
      <c r="I3080" s="34">
        <v>0.102392404040498</v>
      </c>
      <c r="J3080" s="34">
        <v>1.7609137809955901E-2</v>
      </c>
      <c r="K3080" s="36">
        <f>Inputs!$B$12*(1+$B3080)^4</f>
        <v>226367.78560120147</v>
      </c>
      <c r="L3080" s="36">
        <f t="shared" si="470"/>
        <v>21267.934074671371</v>
      </c>
      <c r="M3080" s="36">
        <f t="shared" si="471"/>
        <v>216746.92537922869</v>
      </c>
      <c r="N3080" s="37">
        <f>M3080/Inputs!$B$6</f>
        <v>330.40689844394615</v>
      </c>
      <c r="O3080" s="38">
        <f>IF(N3080&gt;Inputs!$B$4,1,0)</f>
        <v>0</v>
      </c>
      <c r="P3080" s="34">
        <f t="shared" si="472"/>
        <v>8.4783266230542095E-2</v>
      </c>
      <c r="Q3080" s="36">
        <f>Inputs!$B$12*(1+$B3080)^0*$C3080+Inputs!$B$29*(1+$D3080)^0*Inputs!$B$19+Inputs!$B$30*(1+$E3080)^0*Inputs!$B$20+Inputs!$B$31*(1+$F3080)^0*Inputs!$B$21+Inputs!$B$22*(1+Inputs!$B$23)^0</f>
        <v>12711.625832242156</v>
      </c>
      <c r="R3080" s="36">
        <f>Inputs!$B$12*(1+$B3080)^1*$C3080+Inputs!$B$29*(1+$D3080)^1*Inputs!$B$19+Inputs!$B$30*(1+$E3080)^1*Inputs!$B$20+Inputs!$B$31*(1+$F3080)^1*Inputs!$B$21+Inputs!$B$22*(1+Inputs!$B$23)^1</f>
        <v>14661.378697505213</v>
      </c>
      <c r="S3080" s="36">
        <f>Inputs!$B$12*(1+$B3080)^2*$C3080+Inputs!$B$29*(1+$D3080)^2*Inputs!$B$19+Inputs!$B$30*(1+$E3080)^2*Inputs!$B$20+Inputs!$B$31*(1+$F3080)^2*Inputs!$B$21+Inputs!$B$22*(1+Inputs!$B$23)^2</f>
        <v>17340.687804896825</v>
      </c>
      <c r="T3080" s="36">
        <f>Inputs!$B$12*(1+$B3080)^3*$C3080+Inputs!$B$29*(1+$D3080)^3*Inputs!$B$19+Inputs!$B$30*(1+$E3080)^3*Inputs!$B$20+Inputs!$B$31*(1+$F3080)^3*Inputs!$B$21+Inputs!$B$22*(1+Inputs!$B$23)^3</f>
        <v>21035.793079372772</v>
      </c>
      <c r="U3080" s="36">
        <f>Inputs!$B$12*(1+$B3080)^4*$C3080+Inputs!$B$29*(1+$D3080)^4*Inputs!$B$19+Inputs!$B$30*(1+$E3080)^4*Inputs!$B$20+Inputs!$B$31*(1+$F3080)^4*Inputs!$B$21+Inputs!$B$22*(1+Inputs!$B$23)^4</f>
        <v>26145.591768754151</v>
      </c>
      <c r="V3080" s="35">
        <f>Inputs!$B$13/(Q3080*(1-$G3080))</f>
        <v>1.2275868120827875</v>
      </c>
      <c r="W3080" s="36">
        <f>Inputs!$B$13</f>
        <v>12660</v>
      </c>
      <c r="X3080" s="36">
        <f t="shared" si="473"/>
        <v>13932.92266917485</v>
      </c>
      <c r="Y3080" s="36">
        <f t="shared" si="474"/>
        <v>15687.956698760245</v>
      </c>
      <c r="Z3080" s="36">
        <f t="shared" si="475"/>
        <v>18071.145263654576</v>
      </c>
      <c r="AA3080" s="36">
        <f t="shared" si="476"/>
        <v>21267.934074671371</v>
      </c>
      <c r="AB3080" s="36">
        <f t="shared" si="477"/>
        <v>59958.102499452456</v>
      </c>
      <c r="AC3080" s="36">
        <f t="shared" si="478"/>
        <v>255267.87323662813</v>
      </c>
      <c r="AD3080" s="36">
        <f t="shared" si="479"/>
        <v>156788.82287977624</v>
      </c>
    </row>
    <row r="3081" spans="1:30" ht="14.25" customHeight="1" x14ac:dyDescent="0.25">
      <c r="A3081" s="16">
        <v>3065</v>
      </c>
      <c r="B3081" s="34">
        <v>0.44434739021734299</v>
      </c>
      <c r="C3081" s="34">
        <v>6.3930259009986501E-2</v>
      </c>
      <c r="D3081" s="34">
        <v>3.04240742558269E-2</v>
      </c>
      <c r="E3081" s="34">
        <v>5.7066817247659302E-2</v>
      </c>
      <c r="F3081" s="34">
        <v>1.1439641353543299E-2</v>
      </c>
      <c r="G3081" s="34">
        <v>0.213498746255042</v>
      </c>
      <c r="H3081" s="35">
        <v>1.07384225158019</v>
      </c>
      <c r="I3081" s="34">
        <v>0.100939099393589</v>
      </c>
      <c r="J3081" s="34">
        <v>2.6326378170292101E-2</v>
      </c>
      <c r="K3081" s="36">
        <f>Inputs!$B$12*(1+$B3081)^4</f>
        <v>261118.65167534095</v>
      </c>
      <c r="L3081" s="36">
        <f t="shared" si="470"/>
        <v>21689.569038989011</v>
      </c>
      <c r="M3081" s="36">
        <f t="shared" si="471"/>
        <v>245128.94678894043</v>
      </c>
      <c r="N3081" s="37">
        <f>M3081/Inputs!$B$6</f>
        <v>373.67217498314091</v>
      </c>
      <c r="O3081" s="38">
        <f>IF(N3081&gt;Inputs!$B$4,1,0)</f>
        <v>0</v>
      </c>
      <c r="P3081" s="34">
        <f t="shared" si="472"/>
        <v>7.4612721223296902E-2</v>
      </c>
      <c r="Q3081" s="36">
        <f>Inputs!$B$12*(1+$B3081)^0*$C3081+Inputs!$B$29*(1+$D3081)^0*Inputs!$B$19+Inputs!$B$30*(1+$E3081)^0*Inputs!$B$20+Inputs!$B$31*(1+$F3081)^0*Inputs!$B$21+Inputs!$B$22*(1+Inputs!$B$23)^0</f>
        <v>11857.859568026113</v>
      </c>
      <c r="R3081" s="36">
        <f>Inputs!$B$12*(1+$B3081)^1*$C3081+Inputs!$B$29*(1+$D3081)^1*Inputs!$B$19+Inputs!$B$30*(1+$E3081)^1*Inputs!$B$20+Inputs!$B$31*(1+$F3081)^1*Inputs!$B$21+Inputs!$B$22*(1+Inputs!$B$23)^1</f>
        <v>13788.539135193012</v>
      </c>
      <c r="S3081" s="36">
        <f>Inputs!$B$12*(1+$B3081)^2*$C3081+Inputs!$B$29*(1+$D3081)^2*Inputs!$B$19+Inputs!$B$30*(1+$E3081)^2*Inputs!$B$20+Inputs!$B$31*(1+$F3081)^2*Inputs!$B$21+Inputs!$B$22*(1+Inputs!$B$23)^2</f>
        <v>16486.328957066493</v>
      </c>
      <c r="T3081" s="36">
        <f>Inputs!$B$12*(1+$B3081)^3*$C3081+Inputs!$B$29*(1+$D3081)^3*Inputs!$B$19+Inputs!$B$30*(1+$E3081)^3*Inputs!$B$20+Inputs!$B$31*(1+$F3081)^3*Inputs!$B$21+Inputs!$B$22*(1+Inputs!$B$23)^3</f>
        <v>20288.264535332215</v>
      </c>
      <c r="U3081" s="36">
        <f>Inputs!$B$12*(1+$B3081)^4*$C3081+Inputs!$B$29*(1+$D3081)^4*Inputs!$B$19+Inputs!$B$30*(1+$E3081)^4*Inputs!$B$20+Inputs!$B$31*(1+$F3081)^4*Inputs!$B$21+Inputs!$B$22*(1+Inputs!$B$23)^4</f>
        <v>25680.945893017539</v>
      </c>
      <c r="V3081" s="35">
        <f>Inputs!$B$13/(Q3081*(1-$G3081))</f>
        <v>1.3574629460270586</v>
      </c>
      <c r="W3081" s="36">
        <f>Inputs!$B$13</f>
        <v>12660</v>
      </c>
      <c r="X3081" s="36">
        <f t="shared" si="473"/>
        <v>13952.337342205834</v>
      </c>
      <c r="Y3081" s="36">
        <f t="shared" si="474"/>
        <v>15762.781783568644</v>
      </c>
      <c r="Z3081" s="36">
        <f t="shared" si="475"/>
        <v>18266.443317952871</v>
      </c>
      <c r="AA3081" s="36">
        <f t="shared" si="476"/>
        <v>21689.569038989011</v>
      </c>
      <c r="AB3081" s="36">
        <f t="shared" si="477"/>
        <v>60666.886312822811</v>
      </c>
      <c r="AC3081" s="36">
        <f t="shared" si="478"/>
        <v>298348.27722259116</v>
      </c>
      <c r="AD3081" s="36">
        <f t="shared" si="479"/>
        <v>184462.06047611762</v>
      </c>
    </row>
    <row r="3082" spans="1:30" ht="14.25" customHeight="1" x14ac:dyDescent="0.25">
      <c r="A3082" s="16">
        <v>3066</v>
      </c>
      <c r="B3082" s="34">
        <v>0.29981604176312598</v>
      </c>
      <c r="C3082" s="34">
        <v>8.1410398072440104E-2</v>
      </c>
      <c r="D3082" s="34">
        <v>3.51866861544936E-2</v>
      </c>
      <c r="E3082" s="34">
        <v>3.0267737238180398E-2</v>
      </c>
      <c r="F3082" s="34">
        <v>3.32766387953011E-2</v>
      </c>
      <c r="G3082" s="34">
        <v>0.182919368078234</v>
      </c>
      <c r="H3082" s="35">
        <v>1.0004316448494801</v>
      </c>
      <c r="I3082" s="34">
        <v>9.2384992279518102E-2</v>
      </c>
      <c r="J3082" s="34">
        <v>2.52722207634711E-2</v>
      </c>
      <c r="K3082" s="36">
        <f>Inputs!$B$12*(1+$B3082)^4</f>
        <v>171269.02308755991</v>
      </c>
      <c r="L3082" s="36">
        <f t="shared" si="470"/>
        <v>18895.130320334309</v>
      </c>
      <c r="M3082" s="36">
        <f t="shared" si="471"/>
        <v>244262.74288554306</v>
      </c>
      <c r="N3082" s="37">
        <f>M3082/Inputs!$B$6</f>
        <v>372.35174220357175</v>
      </c>
      <c r="O3082" s="38">
        <f>IF(N3082&gt;Inputs!$B$4,1,0)</f>
        <v>0</v>
      </c>
      <c r="P3082" s="34">
        <f t="shared" si="472"/>
        <v>6.7112771516046998E-2</v>
      </c>
      <c r="Q3082" s="36">
        <f>Inputs!$B$12*(1+$B3082)^0*$C3082+Inputs!$B$29*(1+$D3082)^0*Inputs!$B$19+Inputs!$B$30*(1+$E3082)^0*Inputs!$B$20+Inputs!$B$31*(1+$F3082)^0*Inputs!$B$21+Inputs!$B$22*(1+Inputs!$B$23)^0</f>
        <v>12906.667911773329</v>
      </c>
      <c r="R3082" s="36">
        <f>Inputs!$B$12*(1+$B3082)^1*$C3082+Inputs!$B$29*(1+$D3082)^1*Inputs!$B$19+Inputs!$B$30*(1+$E3082)^1*Inputs!$B$20+Inputs!$B$31*(1+$F3082)^1*Inputs!$B$21+Inputs!$B$22*(1+Inputs!$B$23)^1</f>
        <v>14644.387052758546</v>
      </c>
      <c r="S3082" s="36">
        <f>Inputs!$B$12*(1+$B3082)^2*$C3082+Inputs!$B$29*(1+$D3082)^2*Inputs!$B$19+Inputs!$B$30*(1+$E3082)^2*Inputs!$B$20+Inputs!$B$31*(1+$F3082)^2*Inputs!$B$21+Inputs!$B$22*(1+Inputs!$B$23)^2</f>
        <v>16830.494737492078</v>
      </c>
      <c r="T3082" s="36">
        <f>Inputs!$B$12*(1+$B3082)^3*$C3082+Inputs!$B$29*(1+$D3082)^3*Inputs!$B$19+Inputs!$B$30*(1+$E3082)^3*Inputs!$B$20+Inputs!$B$31*(1+$F3082)^3*Inputs!$B$21+Inputs!$B$22*(1+Inputs!$B$23)^3</f>
        <v>19596.950861577607</v>
      </c>
      <c r="U3082" s="36">
        <f>Inputs!$B$12*(1+$B3082)^4*$C3082+Inputs!$B$29*(1+$D3082)^4*Inputs!$B$19+Inputs!$B$30*(1+$E3082)^4*Inputs!$B$20+Inputs!$B$31*(1+$F3082)^4*Inputs!$B$21+Inputs!$B$22*(1+Inputs!$B$23)^4</f>
        <v>23115.194652453763</v>
      </c>
      <c r="V3082" s="35">
        <f>Inputs!$B$13/(Q3082*(1-$G3082))</f>
        <v>1.2004792388955396</v>
      </c>
      <c r="W3082" s="36">
        <f>Inputs!$B$13</f>
        <v>12660</v>
      </c>
      <c r="X3082" s="36">
        <f t="shared" si="473"/>
        <v>13766.08381039322</v>
      </c>
      <c r="Y3082" s="36">
        <f t="shared" si="474"/>
        <v>15133.321581236887</v>
      </c>
      <c r="Z3082" s="36">
        <f t="shared" si="475"/>
        <v>16820.005587881005</v>
      </c>
      <c r="AA3082" s="36">
        <f t="shared" si="476"/>
        <v>18895.130320334309</v>
      </c>
      <c r="AB3082" s="36">
        <f t="shared" si="477"/>
        <v>58693.80443331827</v>
      </c>
      <c r="AC3082" s="36">
        <f t="shared" si="478"/>
        <v>288658.20599455136</v>
      </c>
      <c r="AD3082" s="36">
        <f t="shared" si="479"/>
        <v>185568.9384522248</v>
      </c>
    </row>
    <row r="3083" spans="1:30" ht="14.25" customHeight="1" x14ac:dyDescent="0.25">
      <c r="A3083" s="16">
        <v>3067</v>
      </c>
      <c r="B3083" s="34">
        <v>0.40525819304763</v>
      </c>
      <c r="C3083" s="34">
        <v>5.0945819442808203E-2</v>
      </c>
      <c r="D3083" s="34">
        <v>3.5108815383354502E-2</v>
      </c>
      <c r="E3083" s="34">
        <v>5.2604094820580601E-2</v>
      </c>
      <c r="F3083" s="34">
        <v>7.9739817859506897E-3</v>
      </c>
      <c r="G3083" s="34">
        <v>0.18900808405351699</v>
      </c>
      <c r="H3083" s="35">
        <v>1.1590057117086701</v>
      </c>
      <c r="I3083" s="34">
        <v>9.3501118489010507E-2</v>
      </c>
      <c r="J3083" s="34">
        <v>1.57361468114573E-2</v>
      </c>
      <c r="K3083" s="36">
        <f>Inputs!$B$12*(1+$B3083)^4</f>
        <v>233978.39335556215</v>
      </c>
      <c r="L3083" s="36">
        <f t="shared" si="470"/>
        <v>19606.187134599491</v>
      </c>
      <c r="M3083" s="36">
        <f t="shared" si="471"/>
        <v>222802.29445196933</v>
      </c>
      <c r="N3083" s="37">
        <f>M3083/Inputs!$B$6</f>
        <v>339.63764398166057</v>
      </c>
      <c r="O3083" s="38">
        <f>IF(N3083&gt;Inputs!$B$4,1,0)</f>
        <v>0</v>
      </c>
      <c r="P3083" s="34">
        <f t="shared" si="472"/>
        <v>7.776497167755321E-2</v>
      </c>
      <c r="Q3083" s="36">
        <f>Inputs!$B$12*(1+$B3083)^0*$C3083+Inputs!$B$29*(1+$D3083)^0*Inputs!$B$19+Inputs!$B$30*(1+$E3083)^0*Inputs!$B$20+Inputs!$B$31*(1+$F3083)^0*Inputs!$B$21+Inputs!$B$22*(1+Inputs!$B$23)^0</f>
        <v>11078.793193995414</v>
      </c>
      <c r="R3083" s="36">
        <f>Inputs!$B$12*(1+$B3083)^1*$C3083+Inputs!$B$29*(1+$D3083)^1*Inputs!$B$19+Inputs!$B$30*(1+$E3083)^1*Inputs!$B$20+Inputs!$B$31*(1+$F3083)^1*Inputs!$B$21+Inputs!$B$22*(1+Inputs!$B$23)^1</f>
        <v>12532.421797669111</v>
      </c>
      <c r="S3083" s="36">
        <f>Inputs!$B$12*(1+$B3083)^2*$C3083+Inputs!$B$29*(1+$D3083)^2*Inputs!$B$19+Inputs!$B$30*(1+$E3083)^2*Inputs!$B$20+Inputs!$B$31*(1+$F3083)^2*Inputs!$B$21+Inputs!$B$22*(1+Inputs!$B$23)^2</f>
        <v>14497.3028355272</v>
      </c>
      <c r="T3083" s="36">
        <f>Inputs!$B$12*(1+$B3083)^3*$C3083+Inputs!$B$29*(1+$D3083)^3*Inputs!$B$19+Inputs!$B$30*(1+$E3083)^3*Inputs!$B$20+Inputs!$B$31*(1+$F3083)^3*Inputs!$B$21+Inputs!$B$22*(1+Inputs!$B$23)^3</f>
        <v>17177.333508247932</v>
      </c>
      <c r="U3083" s="36">
        <f>Inputs!$B$12*(1+$B3083)^4*$C3083+Inputs!$B$29*(1+$D3083)^4*Inputs!$B$19+Inputs!$B$30*(1+$E3083)^4*Inputs!$B$20+Inputs!$B$31*(1+$F3083)^4*Inputs!$B$21+Inputs!$B$22*(1+Inputs!$B$23)^4</f>
        <v>20858.882714622669</v>
      </c>
      <c r="V3083" s="35">
        <f>Inputs!$B$13/(Q3083*(1-$G3083))</f>
        <v>1.4090445516568511</v>
      </c>
      <c r="W3083" s="36">
        <f>Inputs!$B$13</f>
        <v>12660</v>
      </c>
      <c r="X3083" s="36">
        <f t="shared" si="473"/>
        <v>13685.766428289873</v>
      </c>
      <c r="Y3083" s="36">
        <f t="shared" si="474"/>
        <v>15096.534375095524</v>
      </c>
      <c r="Z3083" s="36">
        <f t="shared" si="475"/>
        <v>17016.538760106701</v>
      </c>
      <c r="AA3083" s="36">
        <f t="shared" si="476"/>
        <v>19606.187134599491</v>
      </c>
      <c r="AB3083" s="36">
        <f t="shared" si="477"/>
        <v>59009.845899444423</v>
      </c>
      <c r="AC3083" s="36">
        <f t="shared" si="478"/>
        <v>256088.47459415742</v>
      </c>
      <c r="AD3083" s="36">
        <f t="shared" si="479"/>
        <v>163792.4485525249</v>
      </c>
    </row>
    <row r="3084" spans="1:30" ht="14.25" customHeight="1" x14ac:dyDescent="0.25">
      <c r="A3084" s="16">
        <v>3068</v>
      </c>
      <c r="B3084" s="34">
        <v>0.38884656314857102</v>
      </c>
      <c r="C3084" s="34">
        <v>7.1297376742207402E-2</v>
      </c>
      <c r="D3084" s="34">
        <v>4.6171622472597602E-2</v>
      </c>
      <c r="E3084" s="34">
        <v>2.6468679628856101E-2</v>
      </c>
      <c r="F3084" s="34">
        <v>3.2201257253894201E-2</v>
      </c>
      <c r="G3084" s="34">
        <v>0.16296142165276201</v>
      </c>
      <c r="H3084" s="35">
        <v>0.98558967314592905</v>
      </c>
      <c r="I3084" s="34">
        <v>9.3336834405880503E-2</v>
      </c>
      <c r="J3084" s="34">
        <v>2.81398565494905E-2</v>
      </c>
      <c r="K3084" s="36">
        <f>Inputs!$B$12*(1+$B3084)^4</f>
        <v>223238.10340576817</v>
      </c>
      <c r="L3084" s="36">
        <f t="shared" si="470"/>
        <v>20780.260381135024</v>
      </c>
      <c r="M3084" s="36">
        <f t="shared" si="471"/>
        <v>270778.64999565238</v>
      </c>
      <c r="N3084" s="37">
        <f>M3084/Inputs!$B$6</f>
        <v>412.77233231044568</v>
      </c>
      <c r="O3084" s="38">
        <f>IF(N3084&gt;Inputs!$B$4,1,0)</f>
        <v>1</v>
      </c>
      <c r="P3084" s="34">
        <f t="shared" si="472"/>
        <v>6.5196977856390004E-2</v>
      </c>
      <c r="Q3084" s="36">
        <f>Inputs!$B$12*(1+$B3084)^0*$C3084+Inputs!$B$29*(1+$D3084)^0*Inputs!$B$19+Inputs!$B$30*(1+$E3084)^0*Inputs!$B$20+Inputs!$B$31*(1+$F3084)^0*Inputs!$B$21+Inputs!$B$22*(1+Inputs!$B$23)^0</f>
        <v>12299.886631959365</v>
      </c>
      <c r="R3084" s="36">
        <f>Inputs!$B$12*(1+$B3084)^1*$C3084+Inputs!$B$29*(1+$D3084)^1*Inputs!$B$19+Inputs!$B$30*(1+$E3084)^1*Inputs!$B$20+Inputs!$B$31*(1+$F3084)^1*Inputs!$B$21+Inputs!$B$22*(1+Inputs!$B$23)^1</f>
        <v>14258.388890798476</v>
      </c>
      <c r="S3084" s="36">
        <f>Inputs!$B$12*(1+$B3084)^2*$C3084+Inputs!$B$29*(1+$D3084)^2*Inputs!$B$19+Inputs!$B$30*(1+$E3084)^2*Inputs!$B$20+Inputs!$B$31*(1+$F3084)^2*Inputs!$B$21+Inputs!$B$22*(1+Inputs!$B$23)^2</f>
        <v>16875.10872238965</v>
      </c>
      <c r="T3084" s="36">
        <f>Inputs!$B$12*(1+$B3084)^3*$C3084+Inputs!$B$29*(1+$D3084)^3*Inputs!$B$19+Inputs!$B$30*(1+$E3084)^3*Inputs!$B$20+Inputs!$B$31*(1+$F3084)^3*Inputs!$B$21+Inputs!$B$22*(1+Inputs!$B$23)^3</f>
        <v>20402.018477499681</v>
      </c>
      <c r="U3084" s="36">
        <f>Inputs!$B$12*(1+$B3084)^4*$C3084+Inputs!$B$29*(1+$D3084)^4*Inputs!$B$19+Inputs!$B$30*(1+$E3084)^4*Inputs!$B$20+Inputs!$B$31*(1+$F3084)^4*Inputs!$B$21+Inputs!$B$22*(1+Inputs!$B$23)^4</f>
        <v>25188.909496386863</v>
      </c>
      <c r="V3084" s="35">
        <f>Inputs!$B$13/(Q3084*(1-$G3084))</f>
        <v>1.2296658792954516</v>
      </c>
      <c r="W3084" s="36">
        <f>Inputs!$B$13</f>
        <v>12660</v>
      </c>
      <c r="X3084" s="36">
        <f t="shared" si="473"/>
        <v>13947.591363754527</v>
      </c>
      <c r="Y3084" s="36">
        <f t="shared" si="474"/>
        <v>15645.371947565765</v>
      </c>
      <c r="Z3084" s="36">
        <f t="shared" si="475"/>
        <v>17873.226622498867</v>
      </c>
      <c r="AA3084" s="36">
        <f t="shared" si="476"/>
        <v>20780.260381135024</v>
      </c>
      <c r="AB3084" s="36">
        <f t="shared" si="477"/>
        <v>61026.791806486173</v>
      </c>
      <c r="AC3084" s="36">
        <f t="shared" si="478"/>
        <v>327699.45217985631</v>
      </c>
      <c r="AD3084" s="36">
        <f t="shared" si="479"/>
        <v>209751.85818916623</v>
      </c>
    </row>
    <row r="3085" spans="1:30" ht="14.25" customHeight="1" x14ac:dyDescent="0.25">
      <c r="A3085" s="16">
        <v>3069</v>
      </c>
      <c r="B3085" s="34">
        <v>0.214190303154148</v>
      </c>
      <c r="C3085" s="34">
        <v>5.6814764024870901E-2</v>
      </c>
      <c r="D3085" s="34">
        <v>5.2213754028402198E-2</v>
      </c>
      <c r="E3085" s="34">
        <v>3.0779114662721499E-2</v>
      </c>
      <c r="F3085" s="34">
        <v>3.0576502559901998E-3</v>
      </c>
      <c r="G3085" s="34">
        <v>0.178948909045927</v>
      </c>
      <c r="H3085" s="35">
        <v>1.0935562249684001</v>
      </c>
      <c r="I3085" s="34">
        <v>9.2508629378378601E-2</v>
      </c>
      <c r="J3085" s="34">
        <v>2.42072051324865E-2</v>
      </c>
      <c r="K3085" s="36">
        <f>Inputs!$B$12*(1+$B3085)^4</f>
        <v>130406.21535804485</v>
      </c>
      <c r="L3085" s="36">
        <f t="shared" si="470"/>
        <v>14604.9350814072</v>
      </c>
      <c r="M3085" s="36">
        <f t="shared" si="471"/>
        <v>192774.49884534354</v>
      </c>
      <c r="N3085" s="37">
        <f>M3085/Inputs!$B$6</f>
        <v>293.86356531302368</v>
      </c>
      <c r="O3085" s="38">
        <f>IF(N3085&gt;Inputs!$B$4,1,0)</f>
        <v>0</v>
      </c>
      <c r="P3085" s="34">
        <f t="shared" si="472"/>
        <v>6.8301424245892098E-2</v>
      </c>
      <c r="Q3085" s="36">
        <f>Inputs!$B$12*(1+$B3085)^0*$C3085+Inputs!$B$29*(1+$D3085)^0*Inputs!$B$19+Inputs!$B$30*(1+$E3085)^0*Inputs!$B$20+Inputs!$B$31*(1+$F3085)^0*Inputs!$B$21+Inputs!$B$22*(1+Inputs!$B$23)^0</f>
        <v>11430.929868919175</v>
      </c>
      <c r="R3085" s="36">
        <f>Inputs!$B$12*(1+$B3085)^1*$C3085+Inputs!$B$29*(1+$D3085)^1*Inputs!$B$19+Inputs!$B$30*(1+$E3085)^1*Inputs!$B$20+Inputs!$B$31*(1+$F3085)^1*Inputs!$B$21+Inputs!$B$22*(1+Inputs!$B$23)^1</f>
        <v>12355.387620062233</v>
      </c>
      <c r="S3085" s="36">
        <f>Inputs!$B$12*(1+$B3085)^2*$C3085+Inputs!$B$29*(1+$D3085)^2*Inputs!$B$19+Inputs!$B$30*(1+$E3085)^2*Inputs!$B$20+Inputs!$B$31*(1+$F3085)^2*Inputs!$B$21+Inputs!$B$22*(1+Inputs!$B$23)^2</f>
        <v>13445.580302437866</v>
      </c>
      <c r="T3085" s="36">
        <f>Inputs!$B$12*(1+$B3085)^3*$C3085+Inputs!$B$29*(1+$D3085)^3*Inputs!$B$19+Inputs!$B$30*(1+$E3085)^3*Inputs!$B$20+Inputs!$B$31*(1+$F3085)^3*Inputs!$B$21+Inputs!$B$22*(1+Inputs!$B$23)^3</f>
        <v>14735.486185295847</v>
      </c>
      <c r="U3085" s="36">
        <f>Inputs!$B$12*(1+$B3085)^4*$C3085+Inputs!$B$29*(1+$D3085)^4*Inputs!$B$19+Inputs!$B$30*(1+$E3085)^4*Inputs!$B$20+Inputs!$B$31*(1+$F3085)^4*Inputs!$B$21+Inputs!$B$22*(1+Inputs!$B$23)^4</f>
        <v>16266.283277988237</v>
      </c>
      <c r="V3085" s="35">
        <f>Inputs!$B$13/(Q3085*(1-$G3085))</f>
        <v>1.3489068587400792</v>
      </c>
      <c r="W3085" s="36">
        <f>Inputs!$B$13</f>
        <v>12660</v>
      </c>
      <c r="X3085" s="36">
        <f t="shared" si="473"/>
        <v>13036.261758531959</v>
      </c>
      <c r="Y3085" s="36">
        <f t="shared" si="474"/>
        <v>13481.795835124251</v>
      </c>
      <c r="Z3085" s="36">
        <f t="shared" si="475"/>
        <v>14002.830601182364</v>
      </c>
      <c r="AA3085" s="36">
        <f t="shared" si="476"/>
        <v>14604.9350814072</v>
      </c>
      <c r="AB3085" s="36">
        <f t="shared" si="477"/>
        <v>52061.791937981172</v>
      </c>
      <c r="AC3085" s="36">
        <f t="shared" si="478"/>
        <v>219006.84950605742</v>
      </c>
      <c r="AD3085" s="36">
        <f t="shared" si="479"/>
        <v>140712.70690736236</v>
      </c>
    </row>
    <row r="3086" spans="1:30" ht="14.25" customHeight="1" x14ac:dyDescent="0.25">
      <c r="A3086" s="16">
        <v>3070</v>
      </c>
      <c r="B3086" s="34">
        <v>0.30028793136883902</v>
      </c>
      <c r="C3086" s="34">
        <v>0.101694076878672</v>
      </c>
      <c r="D3086" s="34">
        <v>4.5973276364303699E-2</v>
      </c>
      <c r="E3086" s="34">
        <v>4.2602356582911102E-2</v>
      </c>
      <c r="F3086" s="34">
        <v>-5.1122870782752501E-3</v>
      </c>
      <c r="G3086" s="34">
        <v>0.15996774483207801</v>
      </c>
      <c r="H3086" s="35">
        <v>1.19131197430417</v>
      </c>
      <c r="I3086" s="34">
        <v>8.6994197343719104E-2</v>
      </c>
      <c r="J3086" s="34">
        <v>2.5490233414520901E-2</v>
      </c>
      <c r="K3086" s="36">
        <f>Inputs!$B$12*(1+$B3086)^4</f>
        <v>171517.87089869095</v>
      </c>
      <c r="L3086" s="36">
        <f t="shared" si="470"/>
        <v>26209.199114216288</v>
      </c>
      <c r="M3086" s="36">
        <f t="shared" si="471"/>
        <v>358605.48416531796</v>
      </c>
      <c r="N3086" s="37">
        <f>M3086/Inputs!$B$6</f>
        <v>546.65470147152132</v>
      </c>
      <c r="O3086" s="38">
        <f>IF(N3086&gt;Inputs!$B$4,1,0)</f>
        <v>1</v>
      </c>
      <c r="P3086" s="34">
        <f t="shared" si="472"/>
        <v>6.1503963929198199E-2</v>
      </c>
      <c r="Q3086" s="36">
        <f>Inputs!$B$12*(1+$B3086)^0*$C3086+Inputs!$B$29*(1+$D3086)^0*Inputs!$B$19+Inputs!$B$30*(1+$E3086)^0*Inputs!$B$20+Inputs!$B$31*(1+$F3086)^0*Inputs!$B$21+Inputs!$B$22*(1+Inputs!$B$23)^0</f>
        <v>14123.68864014724</v>
      </c>
      <c r="R3086" s="36">
        <f>Inputs!$B$12*(1+$B3086)^1*$C3086+Inputs!$B$29*(1+$D3086)^1*Inputs!$B$19+Inputs!$B$30*(1+$E3086)^1*Inputs!$B$20+Inputs!$B$31*(1+$F3086)^1*Inputs!$B$21+Inputs!$B$22*(1+Inputs!$B$23)^1</f>
        <v>16122.469896346302</v>
      </c>
      <c r="S3086" s="36">
        <f>Inputs!$B$12*(1+$B3086)^2*$C3086+Inputs!$B$29*(1+$D3086)^2*Inputs!$B$19+Inputs!$B$30*(1+$E3086)^2*Inputs!$B$20+Inputs!$B$31*(1+$F3086)^2*Inputs!$B$21+Inputs!$B$22*(1+Inputs!$B$23)^2</f>
        <v>18681.030028345907</v>
      </c>
      <c r="T3086" s="36">
        <f>Inputs!$B$12*(1+$B3086)^3*$C3086+Inputs!$B$29*(1+$D3086)^3*Inputs!$B$19+Inputs!$B$30*(1+$E3086)^3*Inputs!$B$20+Inputs!$B$31*(1+$F3086)^3*Inputs!$B$21+Inputs!$B$22*(1+Inputs!$B$23)^3</f>
        <v>21965.040179113996</v>
      </c>
      <c r="U3086" s="36">
        <f>Inputs!$B$12*(1+$B3086)^4*$C3086+Inputs!$B$29*(1+$D3086)^4*Inputs!$B$19+Inputs!$B$30*(1+$E3086)^4*Inputs!$B$20+Inputs!$B$31*(1+$F3086)^4*Inputs!$B$21+Inputs!$B$22*(1+Inputs!$B$23)^4</f>
        <v>26189.805971892929</v>
      </c>
      <c r="V3086" s="35">
        <f>Inputs!$B$13/(Q3086*(1-$G3086))</f>
        <v>1.0670618879888683</v>
      </c>
      <c r="W3086" s="36">
        <f>Inputs!$B$13</f>
        <v>12660</v>
      </c>
      <c r="X3086" s="36">
        <f t="shared" si="473"/>
        <v>14872.332358888822</v>
      </c>
      <c r="Y3086" s="36">
        <f t="shared" si="474"/>
        <v>17719.955376032482</v>
      </c>
      <c r="Z3086" s="36">
        <f t="shared" si="475"/>
        <v>21408.159731964737</v>
      </c>
      <c r="AA3086" s="36">
        <f t="shared" si="476"/>
        <v>26209.199114216288</v>
      </c>
      <c r="AB3086" s="36">
        <f t="shared" si="477"/>
        <v>70636.281920834837</v>
      </c>
      <c r="AC3086" s="36">
        <f t="shared" si="478"/>
        <v>437000.73946755292</v>
      </c>
      <c r="AD3086" s="36">
        <f t="shared" si="479"/>
        <v>287969.20224448311</v>
      </c>
    </row>
    <row r="3087" spans="1:30" ht="14.25" customHeight="1" x14ac:dyDescent="0.25">
      <c r="A3087" s="16">
        <v>3071</v>
      </c>
      <c r="B3087" s="34">
        <v>0.47728630386536602</v>
      </c>
      <c r="C3087" s="34">
        <v>6.8895792948158396E-2</v>
      </c>
      <c r="D3087" s="34">
        <v>3.38526277959805E-2</v>
      </c>
      <c r="E3087" s="34">
        <v>5.3325458487276399E-2</v>
      </c>
      <c r="F3087" s="34">
        <v>-1.83202030205273E-3</v>
      </c>
      <c r="G3087" s="34">
        <v>0.18864187253526499</v>
      </c>
      <c r="H3087" s="35">
        <v>1.0248840702678199</v>
      </c>
      <c r="I3087" s="34">
        <v>0.10194436806137901</v>
      </c>
      <c r="J3087" s="34">
        <v>2.6885978426428501E-2</v>
      </c>
      <c r="K3087" s="36">
        <f>Inputs!$B$12*(1+$B3087)^4</f>
        <v>285765.59223789623</v>
      </c>
      <c r="L3087" s="36">
        <f t="shared" si="470"/>
        <v>23647.69569304504</v>
      </c>
      <c r="M3087" s="36">
        <f t="shared" si="471"/>
        <v>262096.22463276252</v>
      </c>
      <c r="N3087" s="37">
        <f>M3087/Inputs!$B$6</f>
        <v>399.53692779384528</v>
      </c>
      <c r="O3087" s="38">
        <f>IF(N3087&gt;Inputs!$B$4,1,0)</f>
        <v>1</v>
      </c>
      <c r="P3087" s="34">
        <f t="shared" si="472"/>
        <v>7.5058389634950512E-2</v>
      </c>
      <c r="Q3087" s="36">
        <f>Inputs!$B$12*(1+$B3087)^0*$C3087+Inputs!$B$29*(1+$D3087)^0*Inputs!$B$19+Inputs!$B$30*(1+$E3087)^0*Inputs!$B$20+Inputs!$B$31*(1+$F3087)^0*Inputs!$B$21+Inputs!$B$22*(1+Inputs!$B$23)^0</f>
        <v>12155.791604316426</v>
      </c>
      <c r="R3087" s="36">
        <f>Inputs!$B$12*(1+$B3087)^1*$C3087+Inputs!$B$29*(1+$D3087)^1*Inputs!$B$19+Inputs!$B$30*(1+$E3087)^1*Inputs!$B$20+Inputs!$B$31*(1+$F3087)^1*Inputs!$B$21+Inputs!$B$22*(1+Inputs!$B$23)^1</f>
        <v>14297.041872919057</v>
      </c>
      <c r="S3087" s="36">
        <f>Inputs!$B$12*(1+$B3087)^2*$C3087+Inputs!$B$29*(1+$D3087)^2*Inputs!$B$19+Inputs!$B$30*(1+$E3087)^2*Inputs!$B$20+Inputs!$B$31*(1+$F3087)^2*Inputs!$B$21+Inputs!$B$22*(1+Inputs!$B$23)^2</f>
        <v>17388.832916633506</v>
      </c>
      <c r="T3087" s="36">
        <f>Inputs!$B$12*(1+$B3087)^3*$C3087+Inputs!$B$29*(1+$D3087)^3*Inputs!$B$19+Inputs!$B$30*(1+$E3087)^3*Inputs!$B$20+Inputs!$B$31*(1+$F3087)^3*Inputs!$B$21+Inputs!$B$22*(1+Inputs!$B$23)^3</f>
        <v>21881.060707176883</v>
      </c>
      <c r="U3087" s="36">
        <f>Inputs!$B$12*(1+$B3087)^4*$C3087+Inputs!$B$29*(1+$D3087)^4*Inputs!$B$19+Inputs!$B$30*(1+$E3087)^4*Inputs!$B$20+Inputs!$B$31*(1+$F3087)^4*Inputs!$B$21+Inputs!$B$22*(1+Inputs!$B$23)^4</f>
        <v>28438.160059121892</v>
      </c>
      <c r="V3087" s="35">
        <f>Inputs!$B$13/(Q3087*(1-$G3087))</f>
        <v>1.2836241188551041</v>
      </c>
      <c r="W3087" s="36">
        <f>Inputs!$B$13</f>
        <v>12660</v>
      </c>
      <c r="X3087" s="36">
        <f t="shared" si="473"/>
        <v>14139.719384609327</v>
      </c>
      <c r="Y3087" s="36">
        <f t="shared" si="474"/>
        <v>16284.875745937852</v>
      </c>
      <c r="Z3087" s="36">
        <f t="shared" si="475"/>
        <v>19343.530080017281</v>
      </c>
      <c r="AA3087" s="36">
        <f t="shared" si="476"/>
        <v>23647.69569304504</v>
      </c>
      <c r="AB3087" s="36">
        <f t="shared" si="477"/>
        <v>62976.876670562371</v>
      </c>
      <c r="AC3087" s="36">
        <f t="shared" si="478"/>
        <v>323527.95266973763</v>
      </c>
      <c r="AD3087" s="36">
        <f t="shared" si="479"/>
        <v>199119.34796220015</v>
      </c>
    </row>
    <row r="3088" spans="1:30" ht="14.25" customHeight="1" x14ac:dyDescent="0.25">
      <c r="A3088" s="16">
        <v>3072</v>
      </c>
      <c r="B3088" s="34">
        <v>0.49709345364053098</v>
      </c>
      <c r="C3088" s="34">
        <v>6.0785142291474602E-2</v>
      </c>
      <c r="D3088" s="34">
        <v>1.9245141679500099E-2</v>
      </c>
      <c r="E3088" s="34">
        <v>5.2988894912338602E-2</v>
      </c>
      <c r="F3088" s="34">
        <v>2.1579158807569599E-2</v>
      </c>
      <c r="G3088" s="34">
        <v>0.18952650964780199</v>
      </c>
      <c r="H3088" s="35">
        <v>1.0663614279223801</v>
      </c>
      <c r="I3088" s="34">
        <v>9.6835452156559407E-2</v>
      </c>
      <c r="J3088" s="34">
        <v>1.8204539225282E-2</v>
      </c>
      <c r="K3088" s="36">
        <f>Inputs!$B$12*(1+$B3088)^4</f>
        <v>301402.53150298784</v>
      </c>
      <c r="L3088" s="36">
        <f t="shared" si="470"/>
        <v>23588.832602606672</v>
      </c>
      <c r="M3088" s="36">
        <f t="shared" si="471"/>
        <v>256165.12018353908</v>
      </c>
      <c r="N3088" s="37">
        <f>M3088/Inputs!$B$6</f>
        <v>390.49561003588275</v>
      </c>
      <c r="O3088" s="38">
        <f>IF(N3088&gt;Inputs!$B$4,1,0)</f>
        <v>0</v>
      </c>
      <c r="P3088" s="34">
        <f t="shared" si="472"/>
        <v>7.8630912931277414E-2</v>
      </c>
      <c r="Q3088" s="36">
        <f>Inputs!$B$12*(1+$B3088)^0*$C3088+Inputs!$B$29*(1+$D3088)^0*Inputs!$B$19+Inputs!$B$30*(1+$E3088)^0*Inputs!$B$20+Inputs!$B$31*(1+$F3088)^0*Inputs!$B$21+Inputs!$B$22*(1+Inputs!$B$23)^0</f>
        <v>11669.152564915399</v>
      </c>
      <c r="R3088" s="36">
        <f>Inputs!$B$12*(1+$B3088)^1*$C3088+Inputs!$B$29*(1+$D3088)^1*Inputs!$B$19+Inputs!$B$30*(1+$E3088)^1*Inputs!$B$20+Inputs!$B$31*(1+$F3088)^1*Inputs!$B$21+Inputs!$B$22*(1+Inputs!$B$23)^1</f>
        <v>13706.99607141587</v>
      </c>
      <c r="S3088" s="36">
        <f>Inputs!$B$12*(1+$B3088)^2*$C3088+Inputs!$B$29*(1+$D3088)^2*Inputs!$B$19+Inputs!$B$30*(1+$E3088)^2*Inputs!$B$20+Inputs!$B$31*(1+$F3088)^2*Inputs!$B$21+Inputs!$B$22*(1+Inputs!$B$23)^2</f>
        <v>16654.348826718335</v>
      </c>
      <c r="T3088" s="36">
        <f>Inputs!$B$12*(1+$B3088)^3*$C3088+Inputs!$B$29*(1+$D3088)^3*Inputs!$B$19+Inputs!$B$30*(1+$E3088)^3*Inputs!$B$20+Inputs!$B$31*(1+$F3088)^3*Inputs!$B$21+Inputs!$B$22*(1+Inputs!$B$23)^3</f>
        <v>20959.575411778096</v>
      </c>
      <c r="U3088" s="36">
        <f>Inputs!$B$12*(1+$B3088)^4*$C3088+Inputs!$B$29*(1+$D3088)^4*Inputs!$B$19+Inputs!$B$30*(1+$E3088)^4*Inputs!$B$20+Inputs!$B$31*(1+$F3088)^4*Inputs!$B$21+Inputs!$B$22*(1+Inputs!$B$23)^4</f>
        <v>27293.74984256371</v>
      </c>
      <c r="V3088" s="35">
        <f>Inputs!$B$13/(Q3088*(1-$G3088))</f>
        <v>1.338614649754486</v>
      </c>
      <c r="W3088" s="36">
        <f>Inputs!$B$13</f>
        <v>12660</v>
      </c>
      <c r="X3088" s="36">
        <f t="shared" si="473"/>
        <v>14114.75429459213</v>
      </c>
      <c r="Y3088" s="36">
        <f t="shared" si="474"/>
        <v>16231.073187656892</v>
      </c>
      <c r="Z3088" s="36">
        <f t="shared" si="475"/>
        <v>19270.677414968974</v>
      </c>
      <c r="AA3088" s="36">
        <f t="shared" si="476"/>
        <v>23588.832602606672</v>
      </c>
      <c r="AB3088" s="36">
        <f t="shared" si="477"/>
        <v>63749.306157933053</v>
      </c>
      <c r="AC3088" s="36">
        <f t="shared" si="478"/>
        <v>305455.64760250389</v>
      </c>
      <c r="AD3088" s="36">
        <f t="shared" si="479"/>
        <v>192415.81402560603</v>
      </c>
    </row>
    <row r="3089" spans="1:30" ht="14.25" customHeight="1" x14ac:dyDescent="0.25">
      <c r="A3089" s="16">
        <v>3073</v>
      </c>
      <c r="B3089" s="34">
        <v>0.41161813177380402</v>
      </c>
      <c r="C3089" s="34">
        <v>6.3237677436904505E-2</v>
      </c>
      <c r="D3089" s="34">
        <v>4.9911000371982803E-2</v>
      </c>
      <c r="E3089" s="34">
        <v>4.69089492806724E-2</v>
      </c>
      <c r="F3089" s="34">
        <v>1.36004098865278E-2</v>
      </c>
      <c r="G3089" s="34">
        <v>0.21597720833098999</v>
      </c>
      <c r="H3089" s="35">
        <v>0.96897128852460401</v>
      </c>
      <c r="I3089" s="34">
        <v>9.7618320818755405E-2</v>
      </c>
      <c r="J3089" s="34">
        <v>2.08744185108941E-2</v>
      </c>
      <c r="K3089" s="36">
        <f>Inputs!$B$12*(1+$B3089)^4</f>
        <v>238243.00746204113</v>
      </c>
      <c r="L3089" s="36">
        <f t="shared" ref="L3089:L3152" si="480">AA3089</f>
        <v>18433.742414435252</v>
      </c>
      <c r="M3089" s="36">
        <f t="shared" ref="M3089:M3152" si="481">AB3089+AD3089</f>
        <v>210743.85221399638</v>
      </c>
      <c r="N3089" s="37">
        <f>M3089/Inputs!$B$6</f>
        <v>321.25587227743353</v>
      </c>
      <c r="O3089" s="38">
        <f>IF(N3089&gt;Inputs!$B$4,1,0)</f>
        <v>0</v>
      </c>
      <c r="P3089" s="34">
        <f t="shared" ref="P3089:P3152" si="482">I3089-J3089</f>
        <v>7.6743902307861309E-2</v>
      </c>
      <c r="Q3089" s="36">
        <f>Inputs!$B$12*(1+$B3089)^0*$C3089+Inputs!$B$29*(1+$D3089)^0*Inputs!$B$19+Inputs!$B$30*(1+$E3089)^0*Inputs!$B$20+Inputs!$B$31*(1+$F3089)^0*Inputs!$B$21+Inputs!$B$22*(1+Inputs!$B$23)^0</f>
        <v>11816.304673641192</v>
      </c>
      <c r="R3089" s="36">
        <f>Inputs!$B$12*(1+$B3089)^1*$C3089+Inputs!$B$29*(1+$D3089)^1*Inputs!$B$19+Inputs!$B$30*(1+$E3089)^1*Inputs!$B$20+Inputs!$B$31*(1+$F3089)^1*Inputs!$B$21+Inputs!$B$22*(1+Inputs!$B$23)^1</f>
        <v>13652.871790511963</v>
      </c>
      <c r="S3089" s="36">
        <f>Inputs!$B$12*(1+$B3089)^2*$C3089+Inputs!$B$29*(1+$D3089)^2*Inputs!$B$19+Inputs!$B$30*(1+$E3089)^2*Inputs!$B$20+Inputs!$B$31*(1+$F3089)^2*Inputs!$B$21+Inputs!$B$22*(1+Inputs!$B$23)^2</f>
        <v>16144.804809938465</v>
      </c>
      <c r="T3089" s="36">
        <f>Inputs!$B$12*(1+$B3089)^3*$C3089+Inputs!$B$29*(1+$D3089)^3*Inputs!$B$19+Inputs!$B$30*(1+$E3089)^3*Inputs!$B$20+Inputs!$B$31*(1+$F3089)^3*Inputs!$B$21+Inputs!$B$22*(1+Inputs!$B$23)^3</f>
        <v>19557.334935691841</v>
      </c>
      <c r="U3089" s="36">
        <f>Inputs!$B$12*(1+$B3089)^4*$C3089+Inputs!$B$29*(1+$D3089)^4*Inputs!$B$19+Inputs!$B$30*(1+$E3089)^4*Inputs!$B$20+Inputs!$B$31*(1+$F3089)^4*Inputs!$B$21+Inputs!$B$22*(1+Inputs!$B$23)^4</f>
        <v>24264.643666369491</v>
      </c>
      <c r="V3089" s="35">
        <f>Inputs!$B$13/(Q3089*(1-$G3089))</f>
        <v>1.3665431119016354</v>
      </c>
      <c r="W3089" s="36">
        <f>Inputs!$B$13</f>
        <v>12660</v>
      </c>
      <c r="X3089" s="36">
        <f t="shared" ref="X3089:X3152" si="483">R3089*(1-$G3089)*($V3089+($H3089-$V3089)*1/4)</f>
        <v>13563.781379375643</v>
      </c>
      <c r="Y3089" s="36">
        <f t="shared" ref="Y3089:Y3152" si="484">S3089*(1-$G3089)*($V3089+($H3089-$V3089)*2/4)</f>
        <v>14781.347953436496</v>
      </c>
      <c r="Z3089" s="36">
        <f t="shared" ref="Z3089:Z3152" si="485">T3089*(1-$G3089)*($V3089+($H3089-$V3089)*3/4)</f>
        <v>16381.652387861435</v>
      </c>
      <c r="AA3089" s="36">
        <f t="shared" ref="AA3089:AA3152" si="486">U3089*(1-$G3089)*$H3089</f>
        <v>18433.742414435252</v>
      </c>
      <c r="AB3089" s="36">
        <f t="shared" ref="AB3089:AB3152" si="487">W3089/(1+$I3089)^1+X3089/(1+$I3089)^2+Y3089/(1+$I3089)^3+Z3089/(1+$I3089)^4+AA3089/(1+$I3089)^5</f>
        <v>56827.337708908512</v>
      </c>
      <c r="AC3089" s="36">
        <f t="shared" ref="AC3089:AC3152" si="488">AA3089*(1+$J3089)/($I3089-$J3089)</f>
        <v>245212.13415529567</v>
      </c>
      <c r="AD3089" s="36">
        <f t="shared" ref="AD3089:AD3152" si="489">AC3089/(1+$I3089)^5</f>
        <v>153916.51450508786</v>
      </c>
    </row>
    <row r="3090" spans="1:30" ht="14.25" customHeight="1" x14ac:dyDescent="0.25">
      <c r="A3090" s="16">
        <v>3074</v>
      </c>
      <c r="B3090" s="34">
        <v>0.26524981675328202</v>
      </c>
      <c r="C3090" s="34">
        <v>7.2226567710511003E-2</v>
      </c>
      <c r="D3090" s="34">
        <v>1.77411586594887E-2</v>
      </c>
      <c r="E3090" s="34">
        <v>3.3904740433257197E-2</v>
      </c>
      <c r="F3090" s="34">
        <v>1.4957641879915599E-2</v>
      </c>
      <c r="G3090" s="34">
        <v>0.19196875091667301</v>
      </c>
      <c r="H3090" s="35">
        <v>1.0695471621127</v>
      </c>
      <c r="I3090" s="34">
        <v>9.6193797495366107E-2</v>
      </c>
      <c r="J3090" s="34">
        <v>2.4624363900655099E-2</v>
      </c>
      <c r="K3090" s="36">
        <f>Inputs!$B$12*(1+$B3090)^4</f>
        <v>153764.60704558963</v>
      </c>
      <c r="L3090" s="36">
        <f t="shared" si="480"/>
        <v>17037.338454642042</v>
      </c>
      <c r="M3090" s="36">
        <f t="shared" si="481"/>
        <v>209319.7363758072</v>
      </c>
      <c r="N3090" s="37">
        <f>M3090/Inputs!$B$6</f>
        <v>319.084963987511</v>
      </c>
      <c r="O3090" s="38">
        <f>IF(N3090&gt;Inputs!$B$4,1,0)</f>
        <v>0</v>
      </c>
      <c r="P3090" s="34">
        <f t="shared" si="482"/>
        <v>7.1569433594711004E-2</v>
      </c>
      <c r="Q3090" s="36">
        <f>Inputs!$B$12*(1+$B3090)^0*$C3090+Inputs!$B$29*(1+$D3090)^0*Inputs!$B$19+Inputs!$B$30*(1+$E3090)^0*Inputs!$B$20+Inputs!$B$31*(1+$F3090)^0*Inputs!$B$21+Inputs!$B$22*(1+Inputs!$B$23)^0</f>
        <v>12355.638090057582</v>
      </c>
      <c r="R3090" s="36">
        <f>Inputs!$B$12*(1+$B3090)^1*$C3090+Inputs!$B$29*(1+$D3090)^1*Inputs!$B$19+Inputs!$B$30*(1+$E3090)^1*Inputs!$B$20+Inputs!$B$31*(1+$F3090)^1*Inputs!$B$21+Inputs!$B$22*(1+Inputs!$B$23)^1</f>
        <v>13647.261957334606</v>
      </c>
      <c r="S3090" s="36">
        <f>Inputs!$B$12*(1+$B3090)^2*$C3090+Inputs!$B$29*(1+$D3090)^2*Inputs!$B$19+Inputs!$B$30*(1+$E3090)^2*Inputs!$B$20+Inputs!$B$31*(1+$F3090)^2*Inputs!$B$21+Inputs!$B$22*(1+Inputs!$B$23)^2</f>
        <v>15246.650176677234</v>
      </c>
      <c r="T3090" s="36">
        <f>Inputs!$B$12*(1+$B3090)^3*$C3090+Inputs!$B$29*(1+$D3090)^3*Inputs!$B$19+Inputs!$B$30*(1+$E3090)^3*Inputs!$B$20+Inputs!$B$31*(1+$F3090)^3*Inputs!$B$21+Inputs!$B$22*(1+Inputs!$B$23)^3</f>
        <v>17234.746862538152</v>
      </c>
      <c r="U3090" s="36">
        <f>Inputs!$B$12*(1+$B3090)^4*$C3090+Inputs!$B$29*(1+$D3090)^4*Inputs!$B$19+Inputs!$B$30*(1+$E3090)^4*Inputs!$B$20+Inputs!$B$31*(1+$F3090)^4*Inputs!$B$21+Inputs!$B$22*(1+Inputs!$B$23)^4</f>
        <v>19713.950176232662</v>
      </c>
      <c r="V3090" s="35">
        <f>Inputs!$B$13/(Q3090*(1-$G3090))</f>
        <v>1.2680616553274293</v>
      </c>
      <c r="W3090" s="36">
        <f>Inputs!$B$13</f>
        <v>12660</v>
      </c>
      <c r="X3090" s="36">
        <f t="shared" si="483"/>
        <v>13436.165628865741</v>
      </c>
      <c r="Y3090" s="36">
        <f t="shared" si="484"/>
        <v>14399.401240990865</v>
      </c>
      <c r="Z3090" s="36">
        <f t="shared" si="485"/>
        <v>15585.881530466049</v>
      </c>
      <c r="AA3090" s="36">
        <f t="shared" si="486"/>
        <v>17037.338454642042</v>
      </c>
      <c r="AB3090" s="36">
        <f t="shared" si="487"/>
        <v>55219.910784352396</v>
      </c>
      <c r="AC3090" s="36">
        <f t="shared" si="488"/>
        <v>243915.1911625278</v>
      </c>
      <c r="AD3090" s="36">
        <f t="shared" si="489"/>
        <v>154099.82559145481</v>
      </c>
    </row>
    <row r="3091" spans="1:30" ht="14.25" customHeight="1" x14ac:dyDescent="0.25">
      <c r="A3091" s="16">
        <v>3075</v>
      </c>
      <c r="B3091" s="34">
        <v>0.142079211802768</v>
      </c>
      <c r="C3091" s="34">
        <v>0.112415359392618</v>
      </c>
      <c r="D3091" s="34">
        <v>1.6509672574549699E-2</v>
      </c>
      <c r="E3091" s="34">
        <v>3.9534615533322597E-2</v>
      </c>
      <c r="F3091" s="34">
        <v>3.3040301391459699E-2</v>
      </c>
      <c r="G3091" s="34">
        <v>0.152675652733403</v>
      </c>
      <c r="H3091" s="35">
        <v>1.1763045383462001</v>
      </c>
      <c r="I3091" s="34">
        <v>9.0575921212109001E-2</v>
      </c>
      <c r="J3091" s="34">
        <v>2.08634550729455E-2</v>
      </c>
      <c r="K3091" s="36">
        <f>Inputs!$B$12*(1+$B3091)^4</f>
        <v>102078.9411639304</v>
      </c>
      <c r="L3091" s="36">
        <f t="shared" si="480"/>
        <v>20412.364151313766</v>
      </c>
      <c r="M3091" s="36">
        <f t="shared" si="481"/>
        <v>255714.91199496179</v>
      </c>
      <c r="N3091" s="37">
        <f>M3091/Inputs!$B$6</f>
        <v>389.80931706549052</v>
      </c>
      <c r="O3091" s="38">
        <f>IF(N3091&gt;Inputs!$B$4,1,0)</f>
        <v>0</v>
      </c>
      <c r="P3091" s="34">
        <f t="shared" si="482"/>
        <v>6.9712466139163501E-2</v>
      </c>
      <c r="Q3091" s="36">
        <f>Inputs!$B$12*(1+$B3091)^0*$C3091+Inputs!$B$29*(1+$D3091)^0*Inputs!$B$19+Inputs!$B$30*(1+$E3091)^0*Inputs!$B$20+Inputs!$B$31*(1+$F3091)^0*Inputs!$B$21+Inputs!$B$22*(1+Inputs!$B$23)^0</f>
        <v>14766.965590984</v>
      </c>
      <c r="R3091" s="36">
        <f>Inputs!$B$12*(1+$B3091)^1*$C3091+Inputs!$B$29*(1+$D3091)^1*Inputs!$B$19+Inputs!$B$30*(1+$E3091)^1*Inputs!$B$20+Inputs!$B$31*(1+$F3091)^1*Inputs!$B$21+Inputs!$B$22*(1+Inputs!$B$23)^1</f>
        <v>15959.093471771757</v>
      </c>
      <c r="S3091" s="36">
        <f>Inputs!$B$12*(1+$B3091)^2*$C3091+Inputs!$B$29*(1+$D3091)^2*Inputs!$B$19+Inputs!$B$30*(1+$E3091)^2*Inputs!$B$20+Inputs!$B$31*(1+$F3091)^2*Inputs!$B$21+Inputs!$B$22*(1+Inputs!$B$23)^2</f>
        <v>17295.057044750654</v>
      </c>
      <c r="T3091" s="36">
        <f>Inputs!$B$12*(1+$B3091)^3*$C3091+Inputs!$B$29*(1+$D3091)^3*Inputs!$B$19+Inputs!$B$30*(1+$E3091)^3*Inputs!$B$20+Inputs!$B$31*(1+$F3091)^3*Inputs!$B$21+Inputs!$B$22*(1+Inputs!$B$23)^3</f>
        <v>18794.471938156305</v>
      </c>
      <c r="U3091" s="36">
        <f>Inputs!$B$12*(1+$B3091)^4*$C3091+Inputs!$B$29*(1+$D3091)^4*Inputs!$B$19+Inputs!$B$30*(1+$E3091)^4*Inputs!$B$20+Inputs!$B$31*(1+$F3091)^4*Inputs!$B$21+Inputs!$B$22*(1+Inputs!$B$23)^4</f>
        <v>20479.712193970241</v>
      </c>
      <c r="V3091" s="35">
        <f>Inputs!$B$13/(Q3091*(1-$G3091))</f>
        <v>1.0117955314475064</v>
      </c>
      <c r="W3091" s="36">
        <f>Inputs!$B$13</f>
        <v>12660</v>
      </c>
      <c r="X3091" s="36">
        <f t="shared" si="483"/>
        <v>14238.178300507496</v>
      </c>
      <c r="Y3091" s="36">
        <f t="shared" si="484"/>
        <v>16032.78131353461</v>
      </c>
      <c r="Z3091" s="36">
        <f t="shared" si="485"/>
        <v>18077.71380416401</v>
      </c>
      <c r="AA3091" s="36">
        <f t="shared" si="486"/>
        <v>20412.364151313766</v>
      </c>
      <c r="AB3091" s="36">
        <f t="shared" si="487"/>
        <v>61951.847438889949</v>
      </c>
      <c r="AC3091" s="36">
        <f t="shared" si="488"/>
        <v>298916.9333375608</v>
      </c>
      <c r="AD3091" s="36">
        <f t="shared" si="489"/>
        <v>193763.06455607183</v>
      </c>
    </row>
    <row r="3092" spans="1:30" ht="14.25" customHeight="1" x14ac:dyDescent="0.25">
      <c r="A3092" s="16">
        <v>3076</v>
      </c>
      <c r="B3092" s="34">
        <v>0.2531340391295</v>
      </c>
      <c r="C3092" s="34">
        <v>7.1504717296153694E-2</v>
      </c>
      <c r="D3092" s="34">
        <v>2.39086760451051E-2</v>
      </c>
      <c r="E3092" s="34">
        <v>3.2738732590598299E-2</v>
      </c>
      <c r="F3092" s="34">
        <v>1.2560074909155601E-2</v>
      </c>
      <c r="G3092" s="34">
        <v>0.20417244852015101</v>
      </c>
      <c r="H3092" s="35">
        <v>1.1650523622882401</v>
      </c>
      <c r="I3092" s="34">
        <v>9.5458287007568907E-2</v>
      </c>
      <c r="J3092" s="34">
        <v>1.98287185634092E-2</v>
      </c>
      <c r="K3092" s="36">
        <f>Inputs!$B$12*(1+$B3092)^4</f>
        <v>147958.99007090233</v>
      </c>
      <c r="L3092" s="36">
        <f t="shared" si="480"/>
        <v>17817.067668402153</v>
      </c>
      <c r="M3092" s="36">
        <f t="shared" si="481"/>
        <v>208862.85705230705</v>
      </c>
      <c r="N3092" s="37">
        <f>M3092/Inputs!$B$6</f>
        <v>318.38850160412659</v>
      </c>
      <c r="O3092" s="38">
        <f>IF(N3092&gt;Inputs!$B$4,1,0)</f>
        <v>0</v>
      </c>
      <c r="P3092" s="34">
        <f t="shared" si="482"/>
        <v>7.5629568444159703E-2</v>
      </c>
      <c r="Q3092" s="36">
        <f>Inputs!$B$12*(1+$B3092)^0*$C3092+Inputs!$B$29*(1+$D3092)^0*Inputs!$B$19+Inputs!$B$30*(1+$E3092)^0*Inputs!$B$20+Inputs!$B$31*(1+$F3092)^0*Inputs!$B$21+Inputs!$B$22*(1+Inputs!$B$23)^0</f>
        <v>12312.327065196143</v>
      </c>
      <c r="R3092" s="36">
        <f>Inputs!$B$12*(1+$B3092)^1*$C3092+Inputs!$B$29*(1+$D3092)^1*Inputs!$B$19+Inputs!$B$30*(1+$E3092)^1*Inputs!$B$20+Inputs!$B$31*(1+$F3092)^1*Inputs!$B$21+Inputs!$B$22*(1+Inputs!$B$23)^1</f>
        <v>13547.080988717596</v>
      </c>
      <c r="S3092" s="36">
        <f>Inputs!$B$12*(1+$B3092)^2*$C3092+Inputs!$B$29*(1+$D3092)^2*Inputs!$B$19+Inputs!$B$30*(1+$E3092)^2*Inputs!$B$20+Inputs!$B$31*(1+$F3092)^2*Inputs!$B$21+Inputs!$B$22*(1+Inputs!$B$23)^2</f>
        <v>15059.960933145892</v>
      </c>
      <c r="T3092" s="36">
        <f>Inputs!$B$12*(1+$B3092)^3*$C3092+Inputs!$B$29*(1+$D3092)^3*Inputs!$B$19+Inputs!$B$30*(1+$E3092)^3*Inputs!$B$20+Inputs!$B$31*(1+$F3092)^3*Inputs!$B$21+Inputs!$B$22*(1+Inputs!$B$23)^3</f>
        <v>16920.635430501563</v>
      </c>
      <c r="U3092" s="36">
        <f>Inputs!$B$12*(1+$B3092)^4*$C3092+Inputs!$B$29*(1+$D3092)^4*Inputs!$B$19+Inputs!$B$30*(1+$E3092)^4*Inputs!$B$20+Inputs!$B$31*(1+$F3092)^4*Inputs!$B$21+Inputs!$B$22*(1+Inputs!$B$23)^4</f>
        <v>19216.390446674872</v>
      </c>
      <c r="V3092" s="35">
        <f>Inputs!$B$13/(Q3092*(1-$G3092))</f>
        <v>1.2920359321828616</v>
      </c>
      <c r="W3092" s="36">
        <f>Inputs!$B$13</f>
        <v>12660</v>
      </c>
      <c r="X3092" s="36">
        <f t="shared" si="483"/>
        <v>13587.363727912903</v>
      </c>
      <c r="Y3092" s="36">
        <f t="shared" si="484"/>
        <v>14724.263569499448</v>
      </c>
      <c r="Z3092" s="36">
        <f t="shared" si="485"/>
        <v>16115.975030586324</v>
      </c>
      <c r="AA3092" s="36">
        <f t="shared" si="486"/>
        <v>17817.067668402153</v>
      </c>
      <c r="AB3092" s="36">
        <f t="shared" si="487"/>
        <v>56565.411411533787</v>
      </c>
      <c r="AC3092" s="36">
        <f t="shared" si="488"/>
        <v>240254.67370265382</v>
      </c>
      <c r="AD3092" s="36">
        <f t="shared" si="489"/>
        <v>152297.44564077325</v>
      </c>
    </row>
    <row r="3093" spans="1:30" ht="14.25" customHeight="1" x14ac:dyDescent="0.25">
      <c r="A3093" s="16">
        <v>3077</v>
      </c>
      <c r="B3093" s="34">
        <v>0.20349162532732701</v>
      </c>
      <c r="C3093" s="34">
        <v>8.5024511250272494E-2</v>
      </c>
      <c r="D3093" s="34">
        <v>3.2296029353338501E-2</v>
      </c>
      <c r="E3093" s="34">
        <v>3.4119216251480303E-2</v>
      </c>
      <c r="F3093" s="34">
        <v>-4.3237802138569601E-3</v>
      </c>
      <c r="G3093" s="34">
        <v>0.17812783452588199</v>
      </c>
      <c r="H3093" s="35">
        <v>1.0361250106937101</v>
      </c>
      <c r="I3093" s="34">
        <v>9.3567864550828397E-2</v>
      </c>
      <c r="J3093" s="34">
        <v>2.3061813916764502E-2</v>
      </c>
      <c r="K3093" s="36">
        <f>Inputs!$B$12*(1+$B3093)^4</f>
        <v>125870.37917058713</v>
      </c>
      <c r="L3093" s="36">
        <f t="shared" si="480"/>
        <v>16320.76789192391</v>
      </c>
      <c r="M3093" s="36">
        <f t="shared" si="481"/>
        <v>206057.45382380343</v>
      </c>
      <c r="N3093" s="37">
        <f>M3093/Inputs!$B$6</f>
        <v>314.11197229238326</v>
      </c>
      <c r="O3093" s="38">
        <f>IF(N3093&gt;Inputs!$B$4,1,0)</f>
        <v>0</v>
      </c>
      <c r="P3093" s="34">
        <f t="shared" si="482"/>
        <v>7.0506050634063899E-2</v>
      </c>
      <c r="Q3093" s="36">
        <f>Inputs!$B$12*(1+$B3093)^0*$C3093+Inputs!$B$29*(1+$D3093)^0*Inputs!$B$19+Inputs!$B$30*(1+$E3093)^0*Inputs!$B$20+Inputs!$B$31*(1+$F3093)^0*Inputs!$B$21+Inputs!$B$22*(1+Inputs!$B$23)^0</f>
        <v>13123.51470244327</v>
      </c>
      <c r="R3093" s="36">
        <f>Inputs!$B$12*(1+$B3093)^1*$C3093+Inputs!$B$29*(1+$D3093)^1*Inputs!$B$19+Inputs!$B$30*(1+$E3093)^1*Inputs!$B$20+Inputs!$B$31*(1+$F3093)^1*Inputs!$B$21+Inputs!$B$22*(1+Inputs!$B$23)^1</f>
        <v>14265.296757102726</v>
      </c>
      <c r="S3093" s="36">
        <f>Inputs!$B$12*(1+$B3093)^2*$C3093+Inputs!$B$29*(1+$D3093)^2*Inputs!$B$19+Inputs!$B$30*(1+$E3093)^2*Inputs!$B$20+Inputs!$B$31*(1+$F3093)^2*Inputs!$B$21+Inputs!$B$22*(1+Inputs!$B$23)^2</f>
        <v>15622.702249153652</v>
      </c>
      <c r="T3093" s="36">
        <f>Inputs!$B$12*(1+$B3093)^3*$C3093+Inputs!$B$29*(1+$D3093)^3*Inputs!$B$19+Inputs!$B$30*(1+$E3093)^3*Inputs!$B$20+Inputs!$B$31*(1+$F3093)^3*Inputs!$B$21+Inputs!$B$22*(1+Inputs!$B$23)^3</f>
        <v>17238.866333882717</v>
      </c>
      <c r="U3093" s="36">
        <f>Inputs!$B$12*(1+$B3093)^4*$C3093+Inputs!$B$29*(1+$D3093)^4*Inputs!$B$19+Inputs!$B$30*(1+$E3093)^4*Inputs!$B$20+Inputs!$B$31*(1+$F3093)^4*Inputs!$B$21+Inputs!$B$22*(1+Inputs!$B$23)^4</f>
        <v>19165.67674768603</v>
      </c>
      <c r="V3093" s="35">
        <f>Inputs!$B$13/(Q3093*(1-$G3093))</f>
        <v>1.1737599077883165</v>
      </c>
      <c r="W3093" s="36">
        <f>Inputs!$B$13</f>
        <v>12660</v>
      </c>
      <c r="X3093" s="36">
        <f t="shared" si="483"/>
        <v>13358.03849715889</v>
      </c>
      <c r="Y3093" s="36">
        <f t="shared" si="484"/>
        <v>14187.311045989347</v>
      </c>
      <c r="Z3093" s="36">
        <f t="shared" si="485"/>
        <v>15167.476546528478</v>
      </c>
      <c r="AA3093" s="36">
        <f t="shared" si="486"/>
        <v>16320.76789192391</v>
      </c>
      <c r="AB3093" s="36">
        <f t="shared" si="487"/>
        <v>54636.012209034532</v>
      </c>
      <c r="AC3093" s="36">
        <f t="shared" si="488"/>
        <v>236818.74468741257</v>
      </c>
      <c r="AD3093" s="36">
        <f t="shared" si="489"/>
        <v>151421.4416147689</v>
      </c>
    </row>
    <row r="3094" spans="1:30" ht="14.25" customHeight="1" x14ac:dyDescent="0.25">
      <c r="A3094" s="16">
        <v>3078</v>
      </c>
      <c r="B3094" s="34">
        <v>0.48383933204950302</v>
      </c>
      <c r="C3094" s="34">
        <v>9.4843434131651597E-2</v>
      </c>
      <c r="D3094" s="34">
        <v>3.6055287380602097E-2</v>
      </c>
      <c r="E3094" s="34">
        <v>3.6053223283635902E-2</v>
      </c>
      <c r="F3094" s="34">
        <v>1.9451833452592101E-2</v>
      </c>
      <c r="G3094" s="34">
        <v>0.19619300032807799</v>
      </c>
      <c r="H3094" s="35">
        <v>1.11015524770651</v>
      </c>
      <c r="I3094" s="34">
        <v>0.1036377641503</v>
      </c>
      <c r="J3094" s="34">
        <v>2.4237547497651699E-2</v>
      </c>
      <c r="K3094" s="36">
        <f>Inputs!$B$12*(1+$B3094)^4</f>
        <v>290869.88904632931</v>
      </c>
      <c r="L3094" s="36">
        <f t="shared" si="480"/>
        <v>32629.846785230424</v>
      </c>
      <c r="M3094" s="36">
        <f t="shared" si="481"/>
        <v>331790.89508586383</v>
      </c>
      <c r="N3094" s="37">
        <f>M3094/Inputs!$B$6</f>
        <v>505.77880348454852</v>
      </c>
      <c r="O3094" s="38">
        <f>IF(N3094&gt;Inputs!$B$4,1,0)</f>
        <v>1</v>
      </c>
      <c r="P3094" s="34">
        <f t="shared" si="482"/>
        <v>7.9400216652648306E-2</v>
      </c>
      <c r="Q3094" s="36">
        <f>Inputs!$B$12*(1+$B3094)^0*$C3094+Inputs!$B$29*(1+$D3094)^0*Inputs!$B$19+Inputs!$B$30*(1+$E3094)^0*Inputs!$B$20+Inputs!$B$31*(1+$F3094)^0*Inputs!$B$21+Inputs!$B$22*(1+Inputs!$B$23)^0</f>
        <v>13712.650075326019</v>
      </c>
      <c r="R3094" s="36">
        <f>Inputs!$B$12*(1+$B3094)^1*$C3094+Inputs!$B$29*(1+$D3094)^1*Inputs!$B$19+Inputs!$B$30*(1+$E3094)^1*Inputs!$B$20+Inputs!$B$31*(1+$F3094)^1*Inputs!$B$21+Inputs!$B$22*(1+Inputs!$B$23)^1</f>
        <v>16694.218111379501</v>
      </c>
      <c r="S3094" s="36">
        <f>Inputs!$B$12*(1+$B3094)^2*$C3094+Inputs!$B$29*(1+$D3094)^2*Inputs!$B$19+Inputs!$B$30*(1+$E3094)^2*Inputs!$B$20+Inputs!$B$31*(1+$F3094)^2*Inputs!$B$21+Inputs!$B$22*(1+Inputs!$B$23)^2</f>
        <v>21015.148827317407</v>
      </c>
      <c r="T3094" s="36">
        <f>Inputs!$B$12*(1+$B3094)^3*$C3094+Inputs!$B$29*(1+$D3094)^3*Inputs!$B$19+Inputs!$B$30*(1+$E3094)^3*Inputs!$B$20+Inputs!$B$31*(1+$F3094)^3*Inputs!$B$21+Inputs!$B$22*(1+Inputs!$B$23)^3</f>
        <v>27320.243640701978</v>
      </c>
      <c r="U3094" s="36">
        <f>Inputs!$B$12*(1+$B3094)^4*$C3094+Inputs!$B$29*(1+$D3094)^4*Inputs!$B$19+Inputs!$B$30*(1+$E3094)^4*Inputs!$B$20+Inputs!$B$31*(1+$F3094)^4*Inputs!$B$21+Inputs!$B$22*(1+Inputs!$B$23)^4</f>
        <v>36566.175100567067</v>
      </c>
      <c r="V3094" s="35">
        <f>Inputs!$B$13/(Q3094*(1-$G3094))</f>
        <v>1.148578091913681</v>
      </c>
      <c r="W3094" s="36">
        <f>Inputs!$B$13</f>
        <v>12660</v>
      </c>
      <c r="X3094" s="36">
        <f t="shared" si="483"/>
        <v>15283.78993541773</v>
      </c>
      <c r="Y3094" s="36">
        <f t="shared" si="484"/>
        <v>19077.401519068131</v>
      </c>
      <c r="Z3094" s="36">
        <f t="shared" si="485"/>
        <v>24590.178045465145</v>
      </c>
      <c r="AA3094" s="36">
        <f t="shared" si="486"/>
        <v>32629.846785230424</v>
      </c>
      <c r="AB3094" s="36">
        <f t="shared" si="487"/>
        <v>74715.047609841407</v>
      </c>
      <c r="AC3094" s="36">
        <f t="shared" si="488"/>
        <v>420914.64803848031</v>
      </c>
      <c r="AD3094" s="36">
        <f t="shared" si="489"/>
        <v>257075.84747602243</v>
      </c>
    </row>
    <row r="3095" spans="1:30" ht="14.25" customHeight="1" x14ac:dyDescent="0.25">
      <c r="A3095" s="16">
        <v>3079</v>
      </c>
      <c r="B3095" s="34">
        <v>0.16597960577868501</v>
      </c>
      <c r="C3095" s="34">
        <v>8.7118973424565205E-2</v>
      </c>
      <c r="D3095" s="34">
        <v>4.8915048014026097E-3</v>
      </c>
      <c r="E3095" s="34">
        <v>4.6485429898234801E-2</v>
      </c>
      <c r="F3095" s="34">
        <v>8.9229198882330104E-4</v>
      </c>
      <c r="G3095" s="34">
        <v>0.17517277224817601</v>
      </c>
      <c r="H3095" s="35">
        <v>1.1116653329672199</v>
      </c>
      <c r="I3095" s="34">
        <v>9.94147765882092E-2</v>
      </c>
      <c r="J3095" s="34">
        <v>2.9520419342403799E-2</v>
      </c>
      <c r="K3095" s="36">
        <f>Inputs!$B$12*(1+$B3095)^4</f>
        <v>110895.7920839943</v>
      </c>
      <c r="L3095" s="36">
        <f t="shared" si="480"/>
        <v>16482.756509566778</v>
      </c>
      <c r="M3095" s="36">
        <f t="shared" si="481"/>
        <v>205264.43148705695</v>
      </c>
      <c r="N3095" s="37">
        <f>M3095/Inputs!$B$6</f>
        <v>312.9030967790502</v>
      </c>
      <c r="O3095" s="38">
        <f>IF(N3095&gt;Inputs!$B$4,1,0)</f>
        <v>0</v>
      </c>
      <c r="P3095" s="34">
        <f t="shared" si="482"/>
        <v>6.9894357245805394E-2</v>
      </c>
      <c r="Q3095" s="36">
        <f>Inputs!$B$12*(1+$B3095)^0*$C3095+Inputs!$B$29*(1+$D3095)^0*Inputs!$B$19+Inputs!$B$30*(1+$E3095)^0*Inputs!$B$20+Inputs!$B$31*(1+$F3095)^0*Inputs!$B$21+Inputs!$B$22*(1+Inputs!$B$23)^0</f>
        <v>13249.182432900834</v>
      </c>
      <c r="R3095" s="36">
        <f>Inputs!$B$12*(1+$B3095)^1*$C3095+Inputs!$B$29*(1+$D3095)^1*Inputs!$B$19+Inputs!$B$30*(1+$E3095)^1*Inputs!$B$20+Inputs!$B$31*(1+$F3095)^1*Inputs!$B$21+Inputs!$B$22*(1+Inputs!$B$23)^1</f>
        <v>14184.636662328605</v>
      </c>
      <c r="S3095" s="36">
        <f>Inputs!$B$12*(1+$B3095)^2*$C3095+Inputs!$B$29*(1+$D3095)^2*Inputs!$B$19+Inputs!$B$30*(1+$E3095)^2*Inputs!$B$20+Inputs!$B$31*(1+$F3095)^2*Inputs!$B$21+Inputs!$B$22*(1+Inputs!$B$23)^2</f>
        <v>15267.53156829577</v>
      </c>
      <c r="T3095" s="36">
        <f>Inputs!$B$12*(1+$B3095)^3*$C3095+Inputs!$B$29*(1+$D3095)^3*Inputs!$B$19+Inputs!$B$30*(1+$E3095)^3*Inputs!$B$20+Inputs!$B$31*(1+$F3095)^3*Inputs!$B$21+Inputs!$B$22*(1+Inputs!$B$23)^3</f>
        <v>16521.959267818187</v>
      </c>
      <c r="U3095" s="36">
        <f>Inputs!$B$12*(1+$B3095)^4*$C3095+Inputs!$B$29*(1+$D3095)^4*Inputs!$B$19+Inputs!$B$30*(1+$E3095)^4*Inputs!$B$20+Inputs!$B$31*(1+$F3095)^4*Inputs!$B$21+Inputs!$B$22*(1+Inputs!$B$23)^4</f>
        <v>17975.988927831902</v>
      </c>
      <c r="V3095" s="35">
        <f>Inputs!$B$13/(Q3095*(1-$G3095))</f>
        <v>1.158461584731141</v>
      </c>
      <c r="W3095" s="36">
        <f>Inputs!$B$13</f>
        <v>12660</v>
      </c>
      <c r="X3095" s="36">
        <f t="shared" si="483"/>
        <v>13416.97762621925</v>
      </c>
      <c r="Y3095" s="36">
        <f t="shared" si="484"/>
        <v>14293.940104827107</v>
      </c>
      <c r="Z3095" s="36">
        <f t="shared" si="485"/>
        <v>15308.942469330781</v>
      </c>
      <c r="AA3095" s="36">
        <f t="shared" si="486"/>
        <v>16482.756509566778</v>
      </c>
      <c r="AB3095" s="36">
        <f t="shared" si="487"/>
        <v>54112.102386399929</v>
      </c>
      <c r="AC3095" s="36">
        <f t="shared" si="488"/>
        <v>242785.47027723491</v>
      </c>
      <c r="AD3095" s="36">
        <f t="shared" si="489"/>
        <v>151152.32910065702</v>
      </c>
    </row>
    <row r="3096" spans="1:30" ht="14.25" customHeight="1" x14ac:dyDescent="0.25">
      <c r="A3096" s="16">
        <v>3080</v>
      </c>
      <c r="B3096" s="34">
        <v>0.216376983335723</v>
      </c>
      <c r="C3096" s="34">
        <v>0.102521562846122</v>
      </c>
      <c r="D3096" s="34">
        <v>4.0011005255279897E-2</v>
      </c>
      <c r="E3096" s="34">
        <v>3.0879398122490201E-2</v>
      </c>
      <c r="F3096" s="34">
        <v>1.49460989394393E-2</v>
      </c>
      <c r="G3096" s="34">
        <v>0.199030649047617</v>
      </c>
      <c r="H3096" s="35">
        <v>1.0213548433439901</v>
      </c>
      <c r="I3096" s="34">
        <v>9.1376860325081494E-2</v>
      </c>
      <c r="J3096" s="34">
        <v>2.5999309525652301E-2</v>
      </c>
      <c r="K3096" s="36">
        <f>Inputs!$B$12*(1+$B3096)^4</f>
        <v>131348.16963009434</v>
      </c>
      <c r="L3096" s="36">
        <f t="shared" si="480"/>
        <v>18292.564343404334</v>
      </c>
      <c r="M3096" s="36">
        <f t="shared" si="481"/>
        <v>243544.30640670989</v>
      </c>
      <c r="N3096" s="37">
        <f>M3096/Inputs!$B$6</f>
        <v>371.25656464437481</v>
      </c>
      <c r="O3096" s="38">
        <f>IF(N3096&gt;Inputs!$B$4,1,0)</f>
        <v>0</v>
      </c>
      <c r="P3096" s="34">
        <f t="shared" si="482"/>
        <v>6.5377550799429196E-2</v>
      </c>
      <c r="Q3096" s="36">
        <f>Inputs!$B$12*(1+$B3096)^0*$C3096+Inputs!$B$29*(1+$D3096)^0*Inputs!$B$19+Inputs!$B$30*(1+$E3096)^0*Inputs!$B$20+Inputs!$B$31*(1+$F3096)^0*Inputs!$B$21+Inputs!$B$22*(1+Inputs!$B$23)^0</f>
        <v>14173.337798194243</v>
      </c>
      <c r="R3096" s="36">
        <f>Inputs!$B$12*(1+$B3096)^1*$C3096+Inputs!$B$29*(1+$D3096)^1*Inputs!$B$19+Inputs!$B$30*(1+$E3096)^1*Inputs!$B$20+Inputs!$B$31*(1+$F3096)^1*Inputs!$B$21+Inputs!$B$22*(1+Inputs!$B$23)^1</f>
        <v>15712.29243653467</v>
      </c>
      <c r="S3096" s="36">
        <f>Inputs!$B$12*(1+$B3096)^2*$C3096+Inputs!$B$29*(1+$D3096)^2*Inputs!$B$19+Inputs!$B$30*(1+$E3096)^2*Inputs!$B$20+Inputs!$B$31*(1+$F3096)^2*Inputs!$B$21+Inputs!$B$22*(1+Inputs!$B$23)^2</f>
        <v>17545.857293508925</v>
      </c>
      <c r="T3096" s="36">
        <f>Inputs!$B$12*(1+$B3096)^3*$C3096+Inputs!$B$29*(1+$D3096)^3*Inputs!$B$19+Inputs!$B$30*(1+$E3096)^3*Inputs!$B$20+Inputs!$B$31*(1+$F3096)^3*Inputs!$B$21+Inputs!$B$22*(1+Inputs!$B$23)^3</f>
        <v>19736.58656233357</v>
      </c>
      <c r="U3096" s="36">
        <f>Inputs!$B$12*(1+$B3096)^4*$C3096+Inputs!$B$29*(1+$D3096)^4*Inputs!$B$19+Inputs!$B$30*(1+$E3096)^4*Inputs!$B$20+Inputs!$B$31*(1+$F3096)^4*Inputs!$B$21+Inputs!$B$22*(1+Inputs!$B$23)^4</f>
        <v>22360.527285867873</v>
      </c>
      <c r="V3096" s="35">
        <f>Inputs!$B$13/(Q3096*(1-$G3096))</f>
        <v>1.1151817911562836</v>
      </c>
      <c r="W3096" s="36">
        <f>Inputs!$B$13</f>
        <v>12660</v>
      </c>
      <c r="X3096" s="36">
        <f t="shared" si="483"/>
        <v>13739.430414318129</v>
      </c>
      <c r="Y3096" s="36">
        <f t="shared" si="484"/>
        <v>15013.115963917458</v>
      </c>
      <c r="Z3096" s="36">
        <f t="shared" si="485"/>
        <v>16516.800356439082</v>
      </c>
      <c r="AA3096" s="36">
        <f t="shared" si="486"/>
        <v>18292.564343404334</v>
      </c>
      <c r="AB3096" s="36">
        <f t="shared" si="487"/>
        <v>58140.218534340995</v>
      </c>
      <c r="AC3096" s="36">
        <f t="shared" si="488"/>
        <v>287073.43967908743</v>
      </c>
      <c r="AD3096" s="36">
        <f t="shared" si="489"/>
        <v>185404.08787236889</v>
      </c>
    </row>
    <row r="3097" spans="1:30" ht="14.25" customHeight="1" x14ac:dyDescent="0.25">
      <c r="A3097" s="16">
        <v>3081</v>
      </c>
      <c r="B3097" s="34">
        <v>0.341286500166121</v>
      </c>
      <c r="C3097" s="34">
        <v>6.6119805314124397E-2</v>
      </c>
      <c r="D3097" s="34">
        <v>1.77492306412711E-2</v>
      </c>
      <c r="E3097" s="34">
        <v>1.94549452820524E-2</v>
      </c>
      <c r="F3097" s="34">
        <v>2.52205598276861E-2</v>
      </c>
      <c r="G3097" s="34">
        <v>0.212969518269401</v>
      </c>
      <c r="H3097" s="35">
        <v>1.11068955061095</v>
      </c>
      <c r="I3097" s="34">
        <v>9.9427346565611197E-2</v>
      </c>
      <c r="J3097" s="34">
        <v>3.1242260392078801E-2</v>
      </c>
      <c r="K3097" s="36">
        <f>Inputs!$B$12*(1+$B3097)^4</f>
        <v>194194.74092382877</v>
      </c>
      <c r="L3097" s="36">
        <f t="shared" si="480"/>
        <v>18783.593065370162</v>
      </c>
      <c r="M3097" s="36">
        <f t="shared" si="481"/>
        <v>233944.29437633904</v>
      </c>
      <c r="N3097" s="37">
        <f>M3097/Inputs!$B$6</f>
        <v>356.62239996393146</v>
      </c>
      <c r="O3097" s="38">
        <f>IF(N3097&gt;Inputs!$B$4,1,0)</f>
        <v>0</v>
      </c>
      <c r="P3097" s="34">
        <f t="shared" si="482"/>
        <v>6.8185086173532389E-2</v>
      </c>
      <c r="Q3097" s="36">
        <f>Inputs!$B$12*(1+$B3097)^0*$C3097+Inputs!$B$29*(1+$D3097)^0*Inputs!$B$19+Inputs!$B$30*(1+$E3097)^0*Inputs!$B$20+Inputs!$B$31*(1+$F3097)^0*Inputs!$B$21+Inputs!$B$22*(1+Inputs!$B$23)^0</f>
        <v>11989.232346274384</v>
      </c>
      <c r="R3097" s="36">
        <f>Inputs!$B$12*(1+$B3097)^1*$C3097+Inputs!$B$29*(1+$D3097)^1*Inputs!$B$19+Inputs!$B$30*(1+$E3097)^1*Inputs!$B$20+Inputs!$B$31*(1+$F3097)^1*Inputs!$B$21+Inputs!$B$22*(1+Inputs!$B$23)^1</f>
        <v>13495.387894513136</v>
      </c>
      <c r="S3097" s="36">
        <f>Inputs!$B$12*(1+$B3097)^2*$C3097+Inputs!$B$29*(1+$D3097)^2*Inputs!$B$19+Inputs!$B$30*(1+$E3097)^2*Inputs!$B$20+Inputs!$B$31*(1+$F3097)^2*Inputs!$B$21+Inputs!$B$22*(1+Inputs!$B$23)^2</f>
        <v>15466.41749990367</v>
      </c>
      <c r="T3097" s="36">
        <f>Inputs!$B$12*(1+$B3097)^3*$C3097+Inputs!$B$29*(1+$D3097)^3*Inputs!$B$19+Inputs!$B$30*(1+$E3097)^3*Inputs!$B$20+Inputs!$B$31*(1+$F3097)^3*Inputs!$B$21+Inputs!$B$22*(1+Inputs!$B$23)^3</f>
        <v>18060.071459633626</v>
      </c>
      <c r="U3097" s="36">
        <f>Inputs!$B$12*(1+$B3097)^4*$C3097+Inputs!$B$29*(1+$D3097)^4*Inputs!$B$19+Inputs!$B$30*(1+$E3097)^4*Inputs!$B$20+Inputs!$B$31*(1+$F3097)^4*Inputs!$B$21+Inputs!$B$22*(1+Inputs!$B$23)^4</f>
        <v>21487.922649398242</v>
      </c>
      <c r="V3097" s="35">
        <f>Inputs!$B$13/(Q3097*(1-$G3097))</f>
        <v>1.3416856537795268</v>
      </c>
      <c r="W3097" s="36">
        <f>Inputs!$B$13</f>
        <v>12660</v>
      </c>
      <c r="X3097" s="36">
        <f t="shared" si="483"/>
        <v>13637.052528321963</v>
      </c>
      <c r="Y3097" s="36">
        <f t="shared" si="484"/>
        <v>14925.82010672415</v>
      </c>
      <c r="Z3097" s="36">
        <f t="shared" si="485"/>
        <v>16607.983482452786</v>
      </c>
      <c r="AA3097" s="36">
        <f t="shared" si="486"/>
        <v>18783.593065370162</v>
      </c>
      <c r="AB3097" s="36">
        <f t="shared" si="487"/>
        <v>57089.310284689411</v>
      </c>
      <c r="AC3097" s="36">
        <f t="shared" si="488"/>
        <v>284086.096506781</v>
      </c>
      <c r="AD3097" s="36">
        <f t="shared" si="489"/>
        <v>176854.98409164962</v>
      </c>
    </row>
    <row r="3098" spans="1:30" ht="14.25" customHeight="1" x14ac:dyDescent="0.25">
      <c r="A3098" s="16">
        <v>3082</v>
      </c>
      <c r="B3098" s="34">
        <v>0.31979204185203097</v>
      </c>
      <c r="C3098" s="34">
        <v>7.0233323840858897E-2</v>
      </c>
      <c r="D3098" s="34">
        <v>2.3101357811250799E-2</v>
      </c>
      <c r="E3098" s="34">
        <v>5.0655034929951902E-2</v>
      </c>
      <c r="F3098" s="34">
        <v>1.1652334169985901E-2</v>
      </c>
      <c r="G3098" s="34">
        <v>0.16379730867122499</v>
      </c>
      <c r="H3098" s="35">
        <v>0.98548804685799596</v>
      </c>
      <c r="I3098" s="34">
        <v>9.6986080894499602E-2</v>
      </c>
      <c r="J3098" s="34">
        <v>2.45623904724812E-2</v>
      </c>
      <c r="K3098" s="36">
        <f>Inputs!$B$12*(1+$B3098)^4</f>
        <v>182042.70142362051</v>
      </c>
      <c r="L3098" s="36">
        <f t="shared" si="480"/>
        <v>17797.433155372484</v>
      </c>
      <c r="M3098" s="36">
        <f t="shared" si="481"/>
        <v>214631.0486811414</v>
      </c>
      <c r="N3098" s="37">
        <f>M3098/Inputs!$B$6</f>
        <v>327.1814766480814</v>
      </c>
      <c r="O3098" s="38">
        <f>IF(N3098&gt;Inputs!$B$4,1,0)</f>
        <v>0</v>
      </c>
      <c r="P3098" s="34">
        <f t="shared" si="482"/>
        <v>7.2423690422018405E-2</v>
      </c>
      <c r="Q3098" s="36">
        <f>Inputs!$B$12*(1+$B3098)^0*$C3098+Inputs!$B$29*(1+$D3098)^0*Inputs!$B$19+Inputs!$B$30*(1+$E3098)^0*Inputs!$B$20+Inputs!$B$31*(1+$F3098)^0*Inputs!$B$21+Inputs!$B$22*(1+Inputs!$B$23)^0</f>
        <v>12236.043457878455</v>
      </c>
      <c r="R3098" s="36">
        <f>Inputs!$B$12*(1+$B3098)^1*$C3098+Inputs!$B$29*(1+$D3098)^1*Inputs!$B$19+Inputs!$B$30*(1+$E3098)^1*Inputs!$B$20+Inputs!$B$31*(1+$F3098)^1*Inputs!$B$21+Inputs!$B$22*(1+Inputs!$B$23)^1</f>
        <v>13770.599914734743</v>
      </c>
      <c r="S3098" s="36">
        <f>Inputs!$B$12*(1+$B3098)^2*$C3098+Inputs!$B$29*(1+$D3098)^2*Inputs!$B$19+Inputs!$B$30*(1+$E3098)^2*Inputs!$B$20+Inputs!$B$31*(1+$F3098)^2*Inputs!$B$21+Inputs!$B$22*(1+Inputs!$B$23)^2</f>
        <v>15742.853764641241</v>
      </c>
      <c r="T3098" s="36">
        <f>Inputs!$B$12*(1+$B3098)^3*$C3098+Inputs!$B$29*(1+$D3098)^3*Inputs!$B$19+Inputs!$B$30*(1+$E3098)^3*Inputs!$B$20+Inputs!$B$31*(1+$F3098)^3*Inputs!$B$21+Inputs!$B$22*(1+Inputs!$B$23)^3</f>
        <v>18290.932298798492</v>
      </c>
      <c r="U3098" s="36">
        <f>Inputs!$B$12*(1+$B3098)^4*$C3098+Inputs!$B$29*(1+$D3098)^4*Inputs!$B$19+Inputs!$B$30*(1+$E3098)^4*Inputs!$B$20+Inputs!$B$31*(1+$F3098)^4*Inputs!$B$21+Inputs!$B$22*(1+Inputs!$B$23)^4</f>
        <v>21597.050731575669</v>
      </c>
      <c r="V3098" s="35">
        <f>Inputs!$B$13/(Q3098*(1-$G3098))</f>
        <v>1.2373174387491028</v>
      </c>
      <c r="W3098" s="36">
        <f>Inputs!$B$13</f>
        <v>12660</v>
      </c>
      <c r="X3098" s="36">
        <f t="shared" si="483"/>
        <v>13522.771371303968</v>
      </c>
      <c r="Y3098" s="36">
        <f t="shared" si="484"/>
        <v>14630.746533001378</v>
      </c>
      <c r="Z3098" s="36">
        <f t="shared" si="485"/>
        <v>16035.895583636287</v>
      </c>
      <c r="AA3098" s="36">
        <f t="shared" si="486"/>
        <v>17797.433155372484</v>
      </c>
      <c r="AB3098" s="36">
        <f t="shared" si="487"/>
        <v>56138.246463632844</v>
      </c>
      <c r="AC3098" s="36">
        <f t="shared" si="488"/>
        <v>251776.4636362539</v>
      </c>
      <c r="AD3098" s="36">
        <f t="shared" si="489"/>
        <v>158492.80221750855</v>
      </c>
    </row>
    <row r="3099" spans="1:30" ht="14.25" customHeight="1" x14ac:dyDescent="0.25">
      <c r="A3099" s="16">
        <v>3083</v>
      </c>
      <c r="B3099" s="34">
        <v>0.47261029957988299</v>
      </c>
      <c r="C3099" s="34">
        <v>7.2160856721861996E-2</v>
      </c>
      <c r="D3099" s="34">
        <v>2.4078125060564299E-2</v>
      </c>
      <c r="E3099" s="34">
        <v>1.6767085138538099E-2</v>
      </c>
      <c r="F3099" s="34">
        <v>5.6904400875763296E-3</v>
      </c>
      <c r="G3099" s="34">
        <v>0.18730864031994801</v>
      </c>
      <c r="H3099" s="35">
        <v>1.1691708554026801</v>
      </c>
      <c r="I3099" s="34">
        <v>8.9518775242247203E-2</v>
      </c>
      <c r="J3099" s="34">
        <v>2.4720265298841301E-2</v>
      </c>
      <c r="K3099" s="36">
        <f>Inputs!$B$12*(1+$B3099)^4</f>
        <v>282164.63778682851</v>
      </c>
      <c r="L3099" s="36">
        <f t="shared" si="480"/>
        <v>27270.251533448198</v>
      </c>
      <c r="M3099" s="36">
        <f t="shared" si="481"/>
        <v>351157.54691700218</v>
      </c>
      <c r="N3099" s="37">
        <f>M3099/Inputs!$B$6</f>
        <v>535.30113859299115</v>
      </c>
      <c r="O3099" s="38">
        <f>IF(N3099&gt;Inputs!$B$4,1,0)</f>
        <v>1</v>
      </c>
      <c r="P3099" s="34">
        <f t="shared" si="482"/>
        <v>6.4798509943405899E-2</v>
      </c>
      <c r="Q3099" s="36">
        <f>Inputs!$B$12*(1+$B3099)^0*$C3099+Inputs!$B$29*(1+$D3099)^0*Inputs!$B$19+Inputs!$B$30*(1+$E3099)^0*Inputs!$B$20+Inputs!$B$31*(1+$F3099)^0*Inputs!$B$21+Inputs!$B$22*(1+Inputs!$B$23)^0</f>
        <v>12351.69543073864</v>
      </c>
      <c r="R3099" s="36">
        <f>Inputs!$B$12*(1+$B3099)^1*$C3099+Inputs!$B$29*(1+$D3099)^1*Inputs!$B$19+Inputs!$B$30*(1+$E3099)^1*Inputs!$B$20+Inputs!$B$31*(1+$F3099)^1*Inputs!$B$21+Inputs!$B$22*(1+Inputs!$B$23)^1</f>
        <v>14476.133596216474</v>
      </c>
      <c r="S3099" s="36">
        <f>Inputs!$B$12*(1+$B3099)^2*$C3099+Inputs!$B$29*(1+$D3099)^2*Inputs!$B$19+Inputs!$B$30*(1+$E3099)^2*Inputs!$B$20+Inputs!$B$31*(1+$F3099)^2*Inputs!$B$21+Inputs!$B$22*(1+Inputs!$B$23)^2</f>
        <v>17568.339220135491</v>
      </c>
      <c r="T3099" s="36">
        <f>Inputs!$B$12*(1+$B3099)^3*$C3099+Inputs!$B$29*(1+$D3099)^3*Inputs!$B$19+Inputs!$B$30*(1+$E3099)^3*Inputs!$B$20+Inputs!$B$31*(1+$F3099)^3*Inputs!$B$21+Inputs!$B$22*(1+Inputs!$B$23)^3</f>
        <v>22085.357615678855</v>
      </c>
      <c r="U3099" s="36">
        <f>Inputs!$B$12*(1+$B3099)^4*$C3099+Inputs!$B$29*(1+$D3099)^4*Inputs!$B$19+Inputs!$B$30*(1+$E3099)^4*Inputs!$B$20+Inputs!$B$31*(1+$F3099)^4*Inputs!$B$21+Inputs!$B$22*(1+Inputs!$B$23)^4</f>
        <v>28700.239467465504</v>
      </c>
      <c r="V3099" s="35">
        <f>Inputs!$B$13/(Q3099*(1-$G3099))</f>
        <v>1.2611928180373344</v>
      </c>
      <c r="W3099" s="36">
        <f>Inputs!$B$13</f>
        <v>12660</v>
      </c>
      <c r="X3099" s="36">
        <f t="shared" si="483"/>
        <v>14566.81416173594</v>
      </c>
      <c r="Y3099" s="36">
        <f t="shared" si="484"/>
        <v>17349.925746851037</v>
      </c>
      <c r="Z3099" s="36">
        <f t="shared" si="485"/>
        <v>21397.871698437822</v>
      </c>
      <c r="AA3099" s="36">
        <f t="shared" si="486"/>
        <v>27270.251533448198</v>
      </c>
      <c r="AB3099" s="36">
        <f t="shared" si="487"/>
        <v>70254.884031668946</v>
      </c>
      <c r="AC3099" s="36">
        <f t="shared" si="488"/>
        <v>431250.33909772604</v>
      </c>
      <c r="AD3099" s="36">
        <f t="shared" si="489"/>
        <v>280902.66288533324</v>
      </c>
    </row>
    <row r="3100" spans="1:30" ht="14.25" customHeight="1" x14ac:dyDescent="0.25">
      <c r="A3100" s="16">
        <v>3084</v>
      </c>
      <c r="B3100" s="34">
        <v>0.38179749457029</v>
      </c>
      <c r="C3100" s="34">
        <v>4.3384172542887997E-2</v>
      </c>
      <c r="D3100" s="34">
        <v>2.4462272952809099E-2</v>
      </c>
      <c r="E3100" s="34">
        <v>7.09555259967974E-2</v>
      </c>
      <c r="F3100" s="34">
        <v>1.4765612796767901E-2</v>
      </c>
      <c r="G3100" s="34">
        <v>0.18712352711983901</v>
      </c>
      <c r="H3100" s="35">
        <v>1.12181850076326</v>
      </c>
      <c r="I3100" s="34">
        <v>8.9169865232821596E-2</v>
      </c>
      <c r="J3100" s="34">
        <v>2.2892392444499102E-2</v>
      </c>
      <c r="K3100" s="36">
        <f>Inputs!$B$12*(1+$B3100)^4</f>
        <v>218740.32547301624</v>
      </c>
      <c r="L3100" s="36">
        <f t="shared" si="480"/>
        <v>16981.888243903013</v>
      </c>
      <c r="M3100" s="36">
        <f t="shared" si="481"/>
        <v>226878.59388105007</v>
      </c>
      <c r="N3100" s="37">
        <f>M3100/Inputs!$B$6</f>
        <v>345.85151506257631</v>
      </c>
      <c r="O3100" s="38">
        <f>IF(N3100&gt;Inputs!$B$4,1,0)</f>
        <v>0</v>
      </c>
      <c r="P3100" s="34">
        <f t="shared" si="482"/>
        <v>6.6277472788322495E-2</v>
      </c>
      <c r="Q3100" s="36">
        <f>Inputs!$B$12*(1+$B3100)^0*$C3100+Inputs!$B$29*(1+$D3100)^0*Inputs!$B$19+Inputs!$B$30*(1+$E3100)^0*Inputs!$B$20+Inputs!$B$31*(1+$F3100)^0*Inputs!$B$21+Inputs!$B$22*(1+Inputs!$B$23)^0</f>
        <v>10625.094380000202</v>
      </c>
      <c r="R3100" s="36">
        <f>Inputs!$B$12*(1+$B3100)^1*$C3100+Inputs!$B$29*(1+$D3100)^1*Inputs!$B$19+Inputs!$B$30*(1+$E3100)^1*Inputs!$B$20+Inputs!$B$31*(1+$F3100)^1*Inputs!$B$21+Inputs!$B$22*(1+Inputs!$B$23)^1</f>
        <v>11875.385375012778</v>
      </c>
      <c r="S3100" s="36">
        <f>Inputs!$B$12*(1+$B3100)^2*$C3100+Inputs!$B$29*(1+$D3100)^2*Inputs!$B$19+Inputs!$B$30*(1+$E3100)^2*Inputs!$B$20+Inputs!$B$31*(1+$F3100)^2*Inputs!$B$21+Inputs!$B$22*(1+Inputs!$B$23)^2</f>
        <v>13518.647834564526</v>
      </c>
      <c r="T3100" s="36">
        <f>Inputs!$B$12*(1+$B3100)^3*$C3100+Inputs!$B$29*(1+$D3100)^3*Inputs!$B$19+Inputs!$B$30*(1+$E3100)^3*Inputs!$B$20+Inputs!$B$31*(1+$F3100)^3*Inputs!$B$21+Inputs!$B$22*(1+Inputs!$B$23)^3</f>
        <v>15700.65036747556</v>
      </c>
      <c r="U3100" s="36">
        <f>Inputs!$B$12*(1+$B3100)^4*$C3100+Inputs!$B$29*(1+$D3100)^4*Inputs!$B$19+Inputs!$B$30*(1+$E3100)^4*Inputs!$B$20+Inputs!$B$31*(1+$F3100)^4*Inputs!$B$21+Inputs!$B$22*(1+Inputs!$B$23)^4</f>
        <v>18622.536174179586</v>
      </c>
      <c r="V3100" s="35">
        <f>Inputs!$B$13/(Q3100*(1-$G3100))</f>
        <v>1.4658055282267537</v>
      </c>
      <c r="W3100" s="36">
        <f>Inputs!$B$13</f>
        <v>12660</v>
      </c>
      <c r="X3100" s="36">
        <f t="shared" si="483"/>
        <v>13319.599528884401</v>
      </c>
      <c r="Y3100" s="36">
        <f t="shared" si="484"/>
        <v>14217.688285232331</v>
      </c>
      <c r="Z3100" s="36">
        <f t="shared" si="485"/>
        <v>15414.970856028314</v>
      </c>
      <c r="AA3100" s="36">
        <f t="shared" si="486"/>
        <v>16981.888243903013</v>
      </c>
      <c r="AB3100" s="36">
        <f t="shared" si="487"/>
        <v>55888.125306486749</v>
      </c>
      <c r="AC3100" s="36">
        <f t="shared" si="488"/>
        <v>262089.7201302404</v>
      </c>
      <c r="AD3100" s="36">
        <f t="shared" si="489"/>
        <v>170990.46857456333</v>
      </c>
    </row>
    <row r="3101" spans="1:30" ht="14.25" customHeight="1" x14ac:dyDescent="0.25">
      <c r="A3101" s="16">
        <v>3085</v>
      </c>
      <c r="B3101" s="34">
        <v>0.30659639262171601</v>
      </c>
      <c r="C3101" s="34">
        <v>0.109089321803398</v>
      </c>
      <c r="D3101" s="34">
        <v>3.9231314051607603E-2</v>
      </c>
      <c r="E3101" s="34">
        <v>3.7121938933601502E-2</v>
      </c>
      <c r="F3101" s="34">
        <v>-3.6721798242251801E-3</v>
      </c>
      <c r="G3101" s="34">
        <v>0.176219277898787</v>
      </c>
      <c r="H3101" s="35">
        <v>1.0515974933852801</v>
      </c>
      <c r="I3101" s="34">
        <v>9.1071188754568502E-2</v>
      </c>
      <c r="J3101" s="34">
        <v>1.9038842041552699E-2</v>
      </c>
      <c r="K3101" s="36">
        <f>Inputs!$B$12*(1+$B3101)^4</f>
        <v>174870.70850842496</v>
      </c>
      <c r="L3101" s="36">
        <f t="shared" si="480"/>
        <v>23984.797302215353</v>
      </c>
      <c r="M3101" s="36">
        <f t="shared" si="481"/>
        <v>285869.21275995887</v>
      </c>
      <c r="N3101" s="37">
        <f>M3101/Inputs!$B$6</f>
        <v>435.77623896335194</v>
      </c>
      <c r="O3101" s="38">
        <f>IF(N3101&gt;Inputs!$B$4,1,0)</f>
        <v>1</v>
      </c>
      <c r="P3101" s="34">
        <f t="shared" si="482"/>
        <v>7.203234671301581E-2</v>
      </c>
      <c r="Q3101" s="36">
        <f>Inputs!$B$12*(1+$B3101)^0*$C3101+Inputs!$B$29*(1+$D3101)^0*Inputs!$B$19+Inputs!$B$30*(1+$E3101)^0*Inputs!$B$20+Inputs!$B$31*(1+$F3101)^0*Inputs!$B$21+Inputs!$B$22*(1+Inputs!$B$23)^0</f>
        <v>14567.403335630803</v>
      </c>
      <c r="R3101" s="36">
        <f>Inputs!$B$12*(1+$B3101)^1*$C3101+Inputs!$B$29*(1+$D3101)^1*Inputs!$B$19+Inputs!$B$30*(1+$E3101)^1*Inputs!$B$20+Inputs!$B$31*(1+$F3101)^1*Inputs!$B$21+Inputs!$B$22*(1+Inputs!$B$23)^1</f>
        <v>16711.218975550823</v>
      </c>
      <c r="S3101" s="36">
        <f>Inputs!$B$12*(1+$B3101)^2*$C3101+Inputs!$B$29*(1+$D3101)^2*Inputs!$B$19+Inputs!$B$30*(1+$E3101)^2*Inputs!$B$20+Inputs!$B$31*(1+$F3101)^2*Inputs!$B$21+Inputs!$B$22*(1+Inputs!$B$23)^2</f>
        <v>19476.834563076583</v>
      </c>
      <c r="T3101" s="36">
        <f>Inputs!$B$12*(1+$B3101)^3*$C3101+Inputs!$B$29*(1+$D3101)^3*Inputs!$B$19+Inputs!$B$30*(1+$E3101)^3*Inputs!$B$20+Inputs!$B$31*(1+$F3101)^3*Inputs!$B$21+Inputs!$B$22*(1+Inputs!$B$23)^3</f>
        <v>23053.155734614345</v>
      </c>
      <c r="U3101" s="36">
        <f>Inputs!$B$12*(1+$B3101)^4*$C3101+Inputs!$B$29*(1+$D3101)^4*Inputs!$B$19+Inputs!$B$30*(1+$E3101)^4*Inputs!$B$20+Inputs!$B$31*(1+$F3101)^4*Inputs!$B$21+Inputs!$B$22*(1+Inputs!$B$23)^4</f>
        <v>27686.93529929822</v>
      </c>
      <c r="V3101" s="35">
        <f>Inputs!$B$13/(Q3101*(1-$G3101))</f>
        <v>1.0549695782848694</v>
      </c>
      <c r="W3101" s="36">
        <f>Inputs!$B$13</f>
        <v>12660</v>
      </c>
      <c r="X3101" s="36">
        <f t="shared" si="483"/>
        <v>14511.506789337442</v>
      </c>
      <c r="Y3101" s="36">
        <f t="shared" si="484"/>
        <v>16899.556035809015</v>
      </c>
      <c r="Z3101" s="36">
        <f t="shared" si="485"/>
        <v>19986.629732969504</v>
      </c>
      <c r="AA3101" s="36">
        <f t="shared" si="486"/>
        <v>23984.797302215353</v>
      </c>
      <c r="AB3101" s="36">
        <f t="shared" si="487"/>
        <v>66420.120883029216</v>
      </c>
      <c r="AC3101" s="36">
        <f t="shared" si="488"/>
        <v>339312.00613008026</v>
      </c>
      <c r="AD3101" s="36">
        <f t="shared" si="489"/>
        <v>219449.09187692965</v>
      </c>
    </row>
    <row r="3102" spans="1:30" ht="14.25" customHeight="1" x14ac:dyDescent="0.25">
      <c r="A3102" s="16">
        <v>3086</v>
      </c>
      <c r="B3102" s="34">
        <v>0.44804496893337598</v>
      </c>
      <c r="C3102" s="34">
        <v>4.57547057444617E-2</v>
      </c>
      <c r="D3102" s="34">
        <v>8.5848617906127793E-3</v>
      </c>
      <c r="E3102" s="34">
        <v>1.37176446670283E-2</v>
      </c>
      <c r="F3102" s="34">
        <v>5.4142581670859197E-3</v>
      </c>
      <c r="G3102" s="34">
        <v>0.17863596447378399</v>
      </c>
      <c r="H3102" s="35">
        <v>1.0316795069940099</v>
      </c>
      <c r="I3102" s="34">
        <v>0.101570085102843</v>
      </c>
      <c r="J3102" s="34">
        <v>2.0865287908564598E-2</v>
      </c>
      <c r="K3102" s="36">
        <f>Inputs!$B$12*(1+$B3102)^4</f>
        <v>263802.82780262362</v>
      </c>
      <c r="L3102" s="36">
        <f t="shared" si="480"/>
        <v>17081.132058192448</v>
      </c>
      <c r="M3102" s="36">
        <f t="shared" si="481"/>
        <v>186870.61954575445</v>
      </c>
      <c r="N3102" s="37">
        <f>M3102/Inputs!$B$6</f>
        <v>284.8637493075525</v>
      </c>
      <c r="O3102" s="38">
        <f>IF(N3102&gt;Inputs!$B$4,1,0)</f>
        <v>0</v>
      </c>
      <c r="P3102" s="34">
        <f t="shared" si="482"/>
        <v>8.0704797194278408E-2</v>
      </c>
      <c r="Q3102" s="36">
        <f>Inputs!$B$12*(1+$B3102)^0*$C3102+Inputs!$B$29*(1+$D3102)^0*Inputs!$B$19+Inputs!$B$30*(1+$E3102)^0*Inputs!$B$20+Inputs!$B$31*(1+$F3102)^0*Inputs!$B$21+Inputs!$B$22*(1+Inputs!$B$23)^0</f>
        <v>10767.326372094623</v>
      </c>
      <c r="R3102" s="36">
        <f>Inputs!$B$12*(1+$B3102)^1*$C3102+Inputs!$B$29*(1+$D3102)^1*Inputs!$B$19+Inputs!$B$30*(1+$E3102)^1*Inputs!$B$20+Inputs!$B$31*(1+$F3102)^1*Inputs!$B$21+Inputs!$B$22*(1+Inputs!$B$23)^1</f>
        <v>12015.525830741815</v>
      </c>
      <c r="S3102" s="36">
        <f>Inputs!$B$12*(1+$B3102)^2*$C3102+Inputs!$B$29*(1+$D3102)^2*Inputs!$B$19+Inputs!$B$30*(1+$E3102)^2*Inputs!$B$20+Inputs!$B$31*(1+$F3102)^2*Inputs!$B$21+Inputs!$B$22*(1+Inputs!$B$23)^2</f>
        <v>13813.602845226213</v>
      </c>
      <c r="T3102" s="36">
        <f>Inputs!$B$12*(1+$B3102)^3*$C3102+Inputs!$B$29*(1+$D3102)^3*Inputs!$B$19+Inputs!$B$30*(1+$E3102)^3*Inputs!$B$20+Inputs!$B$31*(1+$F3102)^3*Inputs!$B$21+Inputs!$B$22*(1+Inputs!$B$23)^3</f>
        <v>16408.422076665491</v>
      </c>
      <c r="U3102" s="36">
        <f>Inputs!$B$12*(1+$B3102)^4*$C3102+Inputs!$B$29*(1+$D3102)^4*Inputs!$B$19+Inputs!$B$30*(1+$E3102)^4*Inputs!$B$20+Inputs!$B$31*(1+$F3102)^4*Inputs!$B$21+Inputs!$B$22*(1+Inputs!$B$23)^4</f>
        <v>20157.476567539034</v>
      </c>
      <c r="V3102" s="35">
        <f>Inputs!$B$13/(Q3102*(1-$G3102))</f>
        <v>1.4314960223043041</v>
      </c>
      <c r="W3102" s="36">
        <f>Inputs!$B$13</f>
        <v>12660</v>
      </c>
      <c r="X3102" s="36">
        <f t="shared" si="483"/>
        <v>13141.147777419021</v>
      </c>
      <c r="Y3102" s="36">
        <f t="shared" si="484"/>
        <v>13973.590563353229</v>
      </c>
      <c r="Z3102" s="36">
        <f t="shared" si="485"/>
        <v>15251.352164147975</v>
      </c>
      <c r="AA3102" s="36">
        <f t="shared" si="486"/>
        <v>17081.132058192448</v>
      </c>
      <c r="AB3102" s="36">
        <f t="shared" si="487"/>
        <v>53664.226239634023</v>
      </c>
      <c r="AC3102" s="36">
        <f t="shared" si="488"/>
        <v>216065.65411984068</v>
      </c>
      <c r="AD3102" s="36">
        <f t="shared" si="489"/>
        <v>133206.39330612044</v>
      </c>
    </row>
    <row r="3103" spans="1:30" ht="14.25" customHeight="1" x14ac:dyDescent="0.25">
      <c r="A3103" s="16">
        <v>3087</v>
      </c>
      <c r="B3103" s="34">
        <v>0.28419574432072697</v>
      </c>
      <c r="C3103" s="34">
        <v>6.2967380483853502E-2</v>
      </c>
      <c r="D3103" s="34">
        <v>1.88077662976276E-2</v>
      </c>
      <c r="E3103" s="34">
        <v>6.20233171013298E-2</v>
      </c>
      <c r="F3103" s="34">
        <v>1.2537668207890901E-2</v>
      </c>
      <c r="G3103" s="34">
        <v>0.19400893266501301</v>
      </c>
      <c r="H3103" s="35">
        <v>1.1506815294064801</v>
      </c>
      <c r="I3103" s="34">
        <v>0.102014443740301</v>
      </c>
      <c r="J3103" s="34">
        <v>1.8679890960439701E-2</v>
      </c>
      <c r="K3103" s="36">
        <f>Inputs!$B$12*(1+$B3103)^4</f>
        <v>163183.46699298924</v>
      </c>
      <c r="L3103" s="36">
        <f t="shared" si="480"/>
        <v>17786.106306093392</v>
      </c>
      <c r="M3103" s="36">
        <f t="shared" si="481"/>
        <v>189221.41459705881</v>
      </c>
      <c r="N3103" s="37">
        <f>M3103/Inputs!$B$6</f>
        <v>288.44727834917501</v>
      </c>
      <c r="O3103" s="38">
        <f>IF(N3103&gt;Inputs!$B$4,1,0)</f>
        <v>0</v>
      </c>
      <c r="P3103" s="34">
        <f t="shared" si="482"/>
        <v>8.3334552779861293E-2</v>
      </c>
      <c r="Q3103" s="36">
        <f>Inputs!$B$12*(1+$B3103)^0*$C3103+Inputs!$B$29*(1+$D3103)^0*Inputs!$B$19+Inputs!$B$30*(1+$E3103)^0*Inputs!$B$20+Inputs!$B$31*(1+$F3103)^0*Inputs!$B$21+Inputs!$B$22*(1+Inputs!$B$23)^0</f>
        <v>11800.086856458132</v>
      </c>
      <c r="R3103" s="36">
        <f>Inputs!$B$12*(1+$B3103)^1*$C3103+Inputs!$B$29*(1+$D3103)^1*Inputs!$B$19+Inputs!$B$30*(1+$E3103)^1*Inputs!$B$20+Inputs!$B$31*(1+$F3103)^1*Inputs!$B$21+Inputs!$B$22*(1+Inputs!$B$23)^1</f>
        <v>13079.113129754323</v>
      </c>
      <c r="S3103" s="36">
        <f>Inputs!$B$12*(1+$B3103)^2*$C3103+Inputs!$B$29*(1+$D3103)^2*Inputs!$B$19+Inputs!$B$30*(1+$E3103)^2*Inputs!$B$20+Inputs!$B$31*(1+$F3103)^2*Inputs!$B$21+Inputs!$B$22*(1+Inputs!$B$23)^2</f>
        <v>14672.744612002374</v>
      </c>
      <c r="T3103" s="36">
        <f>Inputs!$B$12*(1+$B3103)^3*$C3103+Inputs!$B$29*(1+$D3103)^3*Inputs!$B$19+Inputs!$B$30*(1+$E3103)^3*Inputs!$B$20+Inputs!$B$31*(1+$F3103)^3*Inputs!$B$21+Inputs!$B$22*(1+Inputs!$B$23)^3</f>
        <v>16668.269060263752</v>
      </c>
      <c r="U3103" s="36">
        <f>Inputs!$B$12*(1+$B3103)^4*$C3103+Inputs!$B$29*(1+$D3103)^4*Inputs!$B$19+Inputs!$B$30*(1+$E3103)^4*Inputs!$B$20+Inputs!$B$31*(1+$F3103)^4*Inputs!$B$21+Inputs!$B$22*(1+Inputs!$B$23)^4</f>
        <v>19177.65551493274</v>
      </c>
      <c r="V3103" s="35">
        <f>Inputs!$B$13/(Q3103*(1-$G3103))</f>
        <v>1.3311232621497671</v>
      </c>
      <c r="W3103" s="36">
        <f>Inputs!$B$13</f>
        <v>12660</v>
      </c>
      <c r="X3103" s="36">
        <f t="shared" si="483"/>
        <v>13556.695018128634</v>
      </c>
      <c r="Y3103" s="36">
        <f t="shared" si="484"/>
        <v>14675.037175992011</v>
      </c>
      <c r="Z3103" s="36">
        <f t="shared" si="485"/>
        <v>16064.838387173744</v>
      </c>
      <c r="AA3103" s="36">
        <f t="shared" si="486"/>
        <v>17786.106306093392</v>
      </c>
      <c r="AB3103" s="36">
        <f t="shared" si="487"/>
        <v>55451.923695029051</v>
      </c>
      <c r="AC3103" s="36">
        <f t="shared" si="488"/>
        <v>217417.00444908976</v>
      </c>
      <c r="AD3103" s="36">
        <f t="shared" si="489"/>
        <v>133769.49090202976</v>
      </c>
    </row>
    <row r="3104" spans="1:30" ht="14.25" customHeight="1" x14ac:dyDescent="0.25">
      <c r="A3104" s="16">
        <v>3088</v>
      </c>
      <c r="B3104" s="34">
        <v>0.480019587755107</v>
      </c>
      <c r="C3104" s="34">
        <v>6.6970465085772896E-2</v>
      </c>
      <c r="D3104" s="34">
        <v>6.3383449002406504E-3</v>
      </c>
      <c r="E3104" s="34">
        <v>4.65254229801648E-2</v>
      </c>
      <c r="F3104" s="34">
        <v>3.1023255020918199E-3</v>
      </c>
      <c r="G3104" s="34">
        <v>0.17650031300198399</v>
      </c>
      <c r="H3104" s="35">
        <v>0.95657451410009098</v>
      </c>
      <c r="I3104" s="34">
        <v>9.7878439302703305E-2</v>
      </c>
      <c r="J3104" s="34">
        <v>2.7298690197116102E-2</v>
      </c>
      <c r="K3104" s="36">
        <f>Inputs!$B$12*(1+$B3104)^4</f>
        <v>287886.36976522423</v>
      </c>
      <c r="L3104" s="36">
        <f t="shared" si="480"/>
        <v>21784.723813173663</v>
      </c>
      <c r="M3104" s="36">
        <f t="shared" si="481"/>
        <v>259798.74096291757</v>
      </c>
      <c r="N3104" s="37">
        <f>M3104/Inputs!$B$6</f>
        <v>396.03466610200849</v>
      </c>
      <c r="O3104" s="38">
        <f>IF(N3104&gt;Inputs!$B$4,1,0)</f>
        <v>1</v>
      </c>
      <c r="P3104" s="34">
        <f t="shared" si="482"/>
        <v>7.0579749105587203E-2</v>
      </c>
      <c r="Q3104" s="36">
        <f>Inputs!$B$12*(1+$B3104)^0*$C3104+Inputs!$B$29*(1+$D3104)^0*Inputs!$B$19+Inputs!$B$30*(1+$E3104)^0*Inputs!$B$20+Inputs!$B$31*(1+$F3104)^0*Inputs!$B$21+Inputs!$B$22*(1+Inputs!$B$23)^0</f>
        <v>12040.271932573294</v>
      </c>
      <c r="R3104" s="36">
        <f>Inputs!$B$12*(1+$B3104)^1*$C3104+Inputs!$B$29*(1+$D3104)^1*Inputs!$B$19+Inputs!$B$30*(1+$E3104)^1*Inputs!$B$20+Inputs!$B$31*(1+$F3104)^1*Inputs!$B$21+Inputs!$B$22*(1+Inputs!$B$23)^1</f>
        <v>14051.802848769505</v>
      </c>
      <c r="S3104" s="36">
        <f>Inputs!$B$12*(1+$B3104)^2*$C3104+Inputs!$B$29*(1+$D3104)^2*Inputs!$B$19+Inputs!$B$30*(1+$E3104)^2*Inputs!$B$20+Inputs!$B$31*(1+$F3104)^2*Inputs!$B$21+Inputs!$B$22*(1+Inputs!$B$23)^2</f>
        <v>16992.748853803849</v>
      </c>
      <c r="T3104" s="36">
        <f>Inputs!$B$12*(1+$B3104)^3*$C3104+Inputs!$B$29*(1+$D3104)^3*Inputs!$B$19+Inputs!$B$30*(1+$E3104)^3*Inputs!$B$20+Inputs!$B$31*(1+$F3104)^3*Inputs!$B$21+Inputs!$B$22*(1+Inputs!$B$23)^3</f>
        <v>21307.739900576584</v>
      </c>
      <c r="U3104" s="36">
        <f>Inputs!$B$12*(1+$B3104)^4*$C3104+Inputs!$B$29*(1+$D3104)^4*Inputs!$B$19+Inputs!$B$30*(1+$E3104)^4*Inputs!$B$20+Inputs!$B$31*(1+$F3104)^4*Inputs!$B$21+Inputs!$B$22*(1+Inputs!$B$23)^4</f>
        <v>27654.754920028645</v>
      </c>
      <c r="V3104" s="35">
        <f>Inputs!$B$13/(Q3104*(1-$G3104))</f>
        <v>1.2768326265728334</v>
      </c>
      <c r="W3104" s="36">
        <f>Inputs!$B$13</f>
        <v>12660</v>
      </c>
      <c r="X3104" s="36">
        <f t="shared" si="483"/>
        <v>13848.587846786033</v>
      </c>
      <c r="Y3104" s="36">
        <f t="shared" si="484"/>
        <v>15626.617500315531</v>
      </c>
      <c r="Z3104" s="36">
        <f t="shared" si="485"/>
        <v>18189.819376607578</v>
      </c>
      <c r="AA3104" s="36">
        <f t="shared" si="486"/>
        <v>21784.723813173663</v>
      </c>
      <c r="AB3104" s="36">
        <f t="shared" si="487"/>
        <v>61007.428441259864</v>
      </c>
      <c r="AC3104" s="36">
        <f t="shared" si="488"/>
        <v>317079.87805538462</v>
      </c>
      <c r="AD3104" s="36">
        <f t="shared" si="489"/>
        <v>198791.3125216577</v>
      </c>
    </row>
    <row r="3105" spans="1:30" ht="14.25" customHeight="1" x14ac:dyDescent="0.25">
      <c r="A3105" s="16">
        <v>3089</v>
      </c>
      <c r="B3105" s="34">
        <v>0.24112898136462199</v>
      </c>
      <c r="C3105" s="34">
        <v>8.50334487457821E-2</v>
      </c>
      <c r="D3105" s="34">
        <v>4.0023489345763601E-2</v>
      </c>
      <c r="E3105" s="34">
        <v>5.7388021438954502E-2</v>
      </c>
      <c r="F3105" s="34">
        <v>-1.0920239254424599E-2</v>
      </c>
      <c r="G3105" s="34">
        <v>0.158573522986862</v>
      </c>
      <c r="H3105" s="35">
        <v>1.04975824043491</v>
      </c>
      <c r="I3105" s="34">
        <v>8.6976506898641698E-2</v>
      </c>
      <c r="J3105" s="34">
        <v>2.33546479838419E-2</v>
      </c>
      <c r="K3105" s="36">
        <f>Inputs!$B$12*(1+$B3105)^4</f>
        <v>142370.14187641398</v>
      </c>
      <c r="L3105" s="36">
        <f t="shared" si="480"/>
        <v>18402.671287061286</v>
      </c>
      <c r="M3105" s="36">
        <f t="shared" si="481"/>
        <v>253945.6759813425</v>
      </c>
      <c r="N3105" s="37">
        <f>M3105/Inputs!$B$6</f>
        <v>387.11231094716845</v>
      </c>
      <c r="O3105" s="38">
        <f>IF(N3105&gt;Inputs!$B$4,1,0)</f>
        <v>0</v>
      </c>
      <c r="P3105" s="34">
        <f t="shared" si="482"/>
        <v>6.3621858914799795E-2</v>
      </c>
      <c r="Q3105" s="36">
        <f>Inputs!$B$12*(1+$B3105)^0*$C3105+Inputs!$B$29*(1+$D3105)^0*Inputs!$B$19+Inputs!$B$30*(1+$E3105)^0*Inputs!$B$20+Inputs!$B$31*(1+$F3105)^0*Inputs!$B$21+Inputs!$B$22*(1+Inputs!$B$23)^0</f>
        <v>13124.05095217385</v>
      </c>
      <c r="R3105" s="36">
        <f>Inputs!$B$12*(1+$B3105)^1*$C3105+Inputs!$B$29*(1+$D3105)^1*Inputs!$B$19+Inputs!$B$30*(1+$E3105)^1*Inputs!$B$20+Inputs!$B$31*(1+$F3105)^1*Inputs!$B$21+Inputs!$B$22*(1+Inputs!$B$23)^1</f>
        <v>14512.102247829167</v>
      </c>
      <c r="S3105" s="36">
        <f>Inputs!$B$12*(1+$B3105)^2*$C3105+Inputs!$B$29*(1+$D3105)^2*Inputs!$B$19+Inputs!$B$30*(1+$E3105)^2*Inputs!$B$20+Inputs!$B$31*(1+$F3105)^2*Inputs!$B$21+Inputs!$B$22*(1+Inputs!$B$23)^2</f>
        <v>16208.820372067068</v>
      </c>
      <c r="T3105" s="36">
        <f>Inputs!$B$12*(1+$B3105)^3*$C3105+Inputs!$B$29*(1+$D3105)^3*Inputs!$B$19+Inputs!$B$30*(1+$E3105)^3*Inputs!$B$20+Inputs!$B$31*(1+$F3105)^3*Inputs!$B$21+Inputs!$B$22*(1+Inputs!$B$23)^3</f>
        <v>18286.353468328518</v>
      </c>
      <c r="U3105" s="36">
        <f>Inputs!$B$12*(1+$B3105)^4*$C3105+Inputs!$B$29*(1+$D3105)^4*Inputs!$B$19+Inputs!$B$30*(1+$E3105)^4*Inputs!$B$20+Inputs!$B$31*(1+$F3105)^4*Inputs!$B$21+Inputs!$B$22*(1+Inputs!$B$23)^4</f>
        <v>20834.131571703074</v>
      </c>
      <c r="V3105" s="35">
        <f>Inputs!$B$13/(Q3105*(1-$G3105))</f>
        <v>1.1464354956615901</v>
      </c>
      <c r="W3105" s="36">
        <f>Inputs!$B$13</f>
        <v>12660</v>
      </c>
      <c r="X3105" s="36">
        <f t="shared" si="483"/>
        <v>13703.843162042129</v>
      </c>
      <c r="Y3105" s="36">
        <f t="shared" si="484"/>
        <v>14976.42776102585</v>
      </c>
      <c r="Z3105" s="36">
        <f t="shared" si="485"/>
        <v>16524.117307018223</v>
      </c>
      <c r="AA3105" s="36">
        <f t="shared" si="486"/>
        <v>18402.671287061286</v>
      </c>
      <c r="AB3105" s="36">
        <f t="shared" si="487"/>
        <v>58871.44992923332</v>
      </c>
      <c r="AC3105" s="36">
        <f t="shared" si="488"/>
        <v>296006.11359301425</v>
      </c>
      <c r="AD3105" s="36">
        <f t="shared" si="489"/>
        <v>195074.22605210918</v>
      </c>
    </row>
    <row r="3106" spans="1:30" ht="14.25" customHeight="1" x14ac:dyDescent="0.25">
      <c r="A3106" s="16">
        <v>3090</v>
      </c>
      <c r="B3106" s="34">
        <v>0.120262984796169</v>
      </c>
      <c r="C3106" s="34">
        <v>8.4105172837449796E-2</v>
      </c>
      <c r="D3106" s="34">
        <v>5.45870718697938E-2</v>
      </c>
      <c r="E3106" s="34">
        <v>4.0226506361405803E-2</v>
      </c>
      <c r="F3106" s="34">
        <v>1.5054288327105E-2</v>
      </c>
      <c r="G3106" s="34">
        <v>0.19961488530381299</v>
      </c>
      <c r="H3106" s="35">
        <v>1.04802908673608</v>
      </c>
      <c r="I3106" s="34">
        <v>9.3903954682080001E-2</v>
      </c>
      <c r="J3106" s="34">
        <v>1.7510663755523799E-2</v>
      </c>
      <c r="K3106" s="36">
        <f>Inputs!$B$12*(1+$B3106)^4</f>
        <v>94499.866765782572</v>
      </c>
      <c r="L3106" s="36">
        <f t="shared" si="480"/>
        <v>14402.368561042431</v>
      </c>
      <c r="M3106" s="36">
        <f t="shared" si="481"/>
        <v>174194.93370278087</v>
      </c>
      <c r="N3106" s="37">
        <f>M3106/Inputs!$B$6</f>
        <v>265.54105747375132</v>
      </c>
      <c r="O3106" s="38">
        <f>IF(N3106&gt;Inputs!$B$4,1,0)</f>
        <v>0</v>
      </c>
      <c r="P3106" s="34">
        <f t="shared" si="482"/>
        <v>7.6393290926556195E-2</v>
      </c>
      <c r="Q3106" s="36">
        <f>Inputs!$B$12*(1+$B3106)^0*$C3106+Inputs!$B$29*(1+$D3106)^0*Inputs!$B$19+Inputs!$B$30*(1+$E3106)^0*Inputs!$B$20+Inputs!$B$31*(1+$F3106)^0*Inputs!$B$21+Inputs!$B$22*(1+Inputs!$B$23)^0</f>
        <v>13068.354397673909</v>
      </c>
      <c r="R3106" s="36">
        <f>Inputs!$B$12*(1+$B3106)^1*$C3106+Inputs!$B$29*(1+$D3106)^1*Inputs!$B$19+Inputs!$B$30*(1+$E3106)^1*Inputs!$B$20+Inputs!$B$31*(1+$F3106)^1*Inputs!$B$21+Inputs!$B$22*(1+Inputs!$B$23)^1</f>
        <v>13955.231100104022</v>
      </c>
      <c r="S3106" s="36">
        <f>Inputs!$B$12*(1+$B3106)^2*$C3106+Inputs!$B$29*(1+$D3106)^2*Inputs!$B$19+Inputs!$B$30*(1+$E3106)^2*Inputs!$B$20+Inputs!$B$31*(1+$F3106)^2*Inputs!$B$21+Inputs!$B$22*(1+Inputs!$B$23)^2</f>
        <v>14927.938041445472</v>
      </c>
      <c r="T3106" s="36">
        <f>Inputs!$B$12*(1+$B3106)^3*$C3106+Inputs!$B$29*(1+$D3106)^3*Inputs!$B$19+Inputs!$B$30*(1+$E3106)^3*Inputs!$B$20+Inputs!$B$31*(1+$F3106)^3*Inputs!$B$21+Inputs!$B$22*(1+Inputs!$B$23)^3</f>
        <v>15995.905975137344</v>
      </c>
      <c r="U3106" s="36">
        <f>Inputs!$B$12*(1+$B3106)^4*$C3106+Inputs!$B$29*(1+$D3106)^4*Inputs!$B$19+Inputs!$B$30*(1+$E3106)^4*Inputs!$B$20+Inputs!$B$31*(1+$F3106)^4*Inputs!$B$21+Inputs!$B$22*(1+Inputs!$B$23)^4</f>
        <v>17169.655492490503</v>
      </c>
      <c r="V3106" s="35">
        <f>Inputs!$B$13/(Q3106*(1-$G3106))</f>
        <v>1.2103578717030894</v>
      </c>
      <c r="W3106" s="36">
        <f>Inputs!$B$13</f>
        <v>12660</v>
      </c>
      <c r="X3106" s="36">
        <f t="shared" si="483"/>
        <v>13065.878710037579</v>
      </c>
      <c r="Y3106" s="36">
        <f t="shared" si="484"/>
        <v>13491.715933218535</v>
      </c>
      <c r="Z3106" s="36">
        <f t="shared" si="485"/>
        <v>13937.36510766597</v>
      </c>
      <c r="AA3106" s="36">
        <f t="shared" si="486"/>
        <v>14402.368561042431</v>
      </c>
      <c r="AB3106" s="36">
        <f t="shared" si="487"/>
        <v>51727.192265400139</v>
      </c>
      <c r="AC3106" s="36">
        <f t="shared" si="488"/>
        <v>191830.50522442782</v>
      </c>
      <c r="AD3106" s="36">
        <f t="shared" si="489"/>
        <v>122467.74143738073</v>
      </c>
    </row>
    <row r="3107" spans="1:30" ht="14.25" customHeight="1" x14ac:dyDescent="0.25">
      <c r="A3107" s="16">
        <v>3091</v>
      </c>
      <c r="B3107" s="34">
        <v>0.31630205202057798</v>
      </c>
      <c r="C3107" s="34">
        <v>9.07555649894074E-2</v>
      </c>
      <c r="D3107" s="34">
        <v>3.5244897226628498E-2</v>
      </c>
      <c r="E3107" s="34">
        <v>3.7272366130008998E-2</v>
      </c>
      <c r="F3107" s="34">
        <v>9.0279084004289308E-3</v>
      </c>
      <c r="G3107" s="34">
        <v>0.191280129663145</v>
      </c>
      <c r="H3107" s="35">
        <v>1.0309946999058901</v>
      </c>
      <c r="I3107" s="34">
        <v>9.5011363102823904E-2</v>
      </c>
      <c r="J3107" s="34">
        <v>2.7960101981955601E-2</v>
      </c>
      <c r="K3107" s="36">
        <f>Inputs!$B$12*(1+$B3107)^4</f>
        <v>180124.78842846051</v>
      </c>
      <c r="L3107" s="36">
        <f t="shared" si="480"/>
        <v>20954.569395309743</v>
      </c>
      <c r="M3107" s="36">
        <f t="shared" si="481"/>
        <v>265251.25950727263</v>
      </c>
      <c r="N3107" s="37">
        <f>M3107/Inputs!$B$6</f>
        <v>404.34643217572045</v>
      </c>
      <c r="O3107" s="38">
        <f>IF(N3107&gt;Inputs!$B$4,1,0)</f>
        <v>1</v>
      </c>
      <c r="P3107" s="34">
        <f t="shared" si="482"/>
        <v>6.7051261120868302E-2</v>
      </c>
      <c r="Q3107" s="36">
        <f>Inputs!$B$12*(1+$B3107)^0*$C3107+Inputs!$B$29*(1+$D3107)^0*Inputs!$B$19+Inputs!$B$30*(1+$E3107)^0*Inputs!$B$20+Inputs!$B$31*(1+$F3107)^0*Inputs!$B$21+Inputs!$B$22*(1+Inputs!$B$23)^0</f>
        <v>13467.377926791367</v>
      </c>
      <c r="R3107" s="36">
        <f>Inputs!$B$12*(1+$B3107)^1*$C3107+Inputs!$B$29*(1+$D3107)^1*Inputs!$B$19+Inputs!$B$30*(1+$E3107)^1*Inputs!$B$20+Inputs!$B$31*(1+$F3107)^1*Inputs!$B$21+Inputs!$B$22*(1+Inputs!$B$23)^1</f>
        <v>15371.321971630601</v>
      </c>
      <c r="S3107" s="36">
        <f>Inputs!$B$12*(1+$B3107)^2*$C3107+Inputs!$B$29*(1+$D3107)^2*Inputs!$B$19+Inputs!$B$30*(1+$E3107)^2*Inputs!$B$20+Inputs!$B$31*(1+$F3107)^2*Inputs!$B$21+Inputs!$B$22*(1+Inputs!$B$23)^2</f>
        <v>17825.938280506976</v>
      </c>
      <c r="T3107" s="36">
        <f>Inputs!$B$12*(1+$B3107)^3*$C3107+Inputs!$B$29*(1+$D3107)^3*Inputs!$B$19+Inputs!$B$30*(1+$E3107)^3*Inputs!$B$20+Inputs!$B$31*(1+$F3107)^3*Inputs!$B$21+Inputs!$B$22*(1+Inputs!$B$23)^3</f>
        <v>21003.760443463492</v>
      </c>
      <c r="U3107" s="36">
        <f>Inputs!$B$12*(1+$B3107)^4*$C3107+Inputs!$B$29*(1+$D3107)^4*Inputs!$B$19+Inputs!$B$30*(1+$E3107)^4*Inputs!$B$20+Inputs!$B$31*(1+$F3107)^4*Inputs!$B$21+Inputs!$B$22*(1+Inputs!$B$23)^4</f>
        <v>25131.83467681503</v>
      </c>
      <c r="V3107" s="35">
        <f>Inputs!$B$13/(Q3107*(1-$G3107))</f>
        <v>1.1623918174995274</v>
      </c>
      <c r="W3107" s="36">
        <f>Inputs!$B$13</f>
        <v>12660</v>
      </c>
      <c r="X3107" s="36">
        <f t="shared" si="483"/>
        <v>14041.448916694473</v>
      </c>
      <c r="Y3107" s="36">
        <f t="shared" si="484"/>
        <v>15810.1389318699</v>
      </c>
      <c r="Z3107" s="36">
        <f t="shared" si="485"/>
        <v>18070.622369204957</v>
      </c>
      <c r="AA3107" s="36">
        <f t="shared" si="486"/>
        <v>20954.569395309743</v>
      </c>
      <c r="AB3107" s="36">
        <f t="shared" si="487"/>
        <v>61192.651751087127</v>
      </c>
      <c r="AC3107" s="36">
        <f t="shared" si="488"/>
        <v>321253.63389901328</v>
      </c>
      <c r="AD3107" s="36">
        <f t="shared" si="489"/>
        <v>204058.60775618552</v>
      </c>
    </row>
    <row r="3108" spans="1:30" ht="14.25" customHeight="1" x14ac:dyDescent="0.25">
      <c r="A3108" s="16">
        <v>3092</v>
      </c>
      <c r="B3108" s="34">
        <v>0.14847585431367499</v>
      </c>
      <c r="C3108" s="34">
        <v>8.9352856228215302E-2</v>
      </c>
      <c r="D3108" s="34">
        <v>3.2838455965351697E-2</v>
      </c>
      <c r="E3108" s="34">
        <v>4.8927993958133402E-2</v>
      </c>
      <c r="F3108" s="34">
        <v>8.6405576903303798E-3</v>
      </c>
      <c r="G3108" s="34">
        <v>0.174517169598875</v>
      </c>
      <c r="H3108" s="35">
        <v>0.97119158003614903</v>
      </c>
      <c r="I3108" s="34">
        <v>9.3431863480636604E-2</v>
      </c>
      <c r="J3108" s="34">
        <v>2.2139210858024699E-2</v>
      </c>
      <c r="K3108" s="36">
        <f>Inputs!$B$12*(1+$B3108)^4</f>
        <v>104385.15159600377</v>
      </c>
      <c r="L3108" s="36">
        <f t="shared" si="480"/>
        <v>14592.71356474357</v>
      </c>
      <c r="M3108" s="36">
        <f t="shared" si="481"/>
        <v>185908.00314897869</v>
      </c>
      <c r="N3108" s="37">
        <f>M3108/Inputs!$B$6</f>
        <v>283.39634626368701</v>
      </c>
      <c r="O3108" s="38">
        <f>IF(N3108&gt;Inputs!$B$4,1,0)</f>
        <v>0</v>
      </c>
      <c r="P3108" s="34">
        <f t="shared" si="482"/>
        <v>7.1292652622611905E-2</v>
      </c>
      <c r="Q3108" s="36">
        <f>Inputs!$B$12*(1+$B3108)^0*$C3108+Inputs!$B$29*(1+$D3108)^0*Inputs!$B$19+Inputs!$B$30*(1+$E3108)^0*Inputs!$B$20+Inputs!$B$31*(1+$F3108)^0*Inputs!$B$21+Inputs!$B$22*(1+Inputs!$B$23)^0</f>
        <v>13383.21540111984</v>
      </c>
      <c r="R3108" s="36">
        <f>Inputs!$B$12*(1+$B3108)^1*$C3108+Inputs!$B$29*(1+$D3108)^1*Inputs!$B$19+Inputs!$B$30*(1+$E3108)^1*Inputs!$B$20+Inputs!$B$31*(1+$F3108)^1*Inputs!$B$21+Inputs!$B$22*(1+Inputs!$B$23)^1</f>
        <v>14380.366420598446</v>
      </c>
      <c r="S3108" s="36">
        <f>Inputs!$B$12*(1+$B3108)^2*$C3108+Inputs!$B$29*(1+$D3108)^2*Inputs!$B$19+Inputs!$B$30*(1+$E3108)^2*Inputs!$B$20+Inputs!$B$31*(1+$F3108)^2*Inputs!$B$21+Inputs!$B$22*(1+Inputs!$B$23)^2</f>
        <v>15503.538694900199</v>
      </c>
      <c r="T3108" s="36">
        <f>Inputs!$B$12*(1+$B3108)^3*$C3108+Inputs!$B$29*(1+$D3108)^3*Inputs!$B$19+Inputs!$B$30*(1+$E3108)^3*Inputs!$B$20+Inputs!$B$31*(1+$F3108)^3*Inputs!$B$21+Inputs!$B$22*(1+Inputs!$B$23)^3</f>
        <v>16770.631869996403</v>
      </c>
      <c r="U3108" s="36">
        <f>Inputs!$B$12*(1+$B3108)^4*$C3108+Inputs!$B$29*(1+$D3108)^4*Inputs!$B$19+Inputs!$B$30*(1+$E3108)^4*Inputs!$B$20+Inputs!$B$31*(1+$F3108)^4*Inputs!$B$21+Inputs!$B$22*(1+Inputs!$B$23)^4</f>
        <v>18202.167428333109</v>
      </c>
      <c r="V3108" s="35">
        <f>Inputs!$B$13/(Q3108*(1-$G3108))</f>
        <v>1.1459487445508032</v>
      </c>
      <c r="W3108" s="36">
        <f>Inputs!$B$13</f>
        <v>12660</v>
      </c>
      <c r="X3108" s="36">
        <f t="shared" si="483"/>
        <v>13084.641529301956</v>
      </c>
      <c r="Y3108" s="36">
        <f t="shared" si="484"/>
        <v>13547.480376147611</v>
      </c>
      <c r="Z3108" s="36">
        <f t="shared" si="485"/>
        <v>14049.877489666453</v>
      </c>
      <c r="AA3108" s="36">
        <f t="shared" si="486"/>
        <v>14592.71356474357</v>
      </c>
      <c r="AB3108" s="36">
        <f t="shared" si="487"/>
        <v>52050.504389621507</v>
      </c>
      <c r="AC3108" s="36">
        <f t="shared" si="488"/>
        <v>209219.10152931165</v>
      </c>
      <c r="AD3108" s="36">
        <f t="shared" si="489"/>
        <v>133857.49875935717</v>
      </c>
    </row>
    <row r="3109" spans="1:30" ht="14.25" customHeight="1" x14ac:dyDescent="0.25">
      <c r="A3109" s="16">
        <v>3093</v>
      </c>
      <c r="B3109" s="34">
        <v>0.41738653688902699</v>
      </c>
      <c r="C3109" s="34">
        <v>5.0456350484358599E-2</v>
      </c>
      <c r="D3109" s="34">
        <v>4.7136065302533003E-2</v>
      </c>
      <c r="E3109" s="34">
        <v>3.9199346521307098E-2</v>
      </c>
      <c r="F3109" s="34">
        <v>3.7813494533956597E-2</v>
      </c>
      <c r="G3109" s="34">
        <v>0.217596934638003</v>
      </c>
      <c r="H3109" s="35">
        <v>1.0063586350870899</v>
      </c>
      <c r="I3109" s="34">
        <v>9.7466957879182706E-2</v>
      </c>
      <c r="J3109" s="34">
        <v>3.0385271372427601E-2</v>
      </c>
      <c r="K3109" s="36">
        <f>Inputs!$B$12*(1+$B3109)^4</f>
        <v>242161.14616581419</v>
      </c>
      <c r="L3109" s="36">
        <f t="shared" si="480"/>
        <v>17132.521959257898</v>
      </c>
      <c r="M3109" s="36">
        <f t="shared" si="481"/>
        <v>220280.15035815682</v>
      </c>
      <c r="N3109" s="37">
        <f>M3109/Inputs!$B$6</f>
        <v>335.79291213133661</v>
      </c>
      <c r="O3109" s="38">
        <f>IF(N3109&gt;Inputs!$B$4,1,0)</f>
        <v>0</v>
      </c>
      <c r="P3109" s="34">
        <f t="shared" si="482"/>
        <v>6.7081686506755112E-2</v>
      </c>
      <c r="Q3109" s="36">
        <f>Inputs!$B$12*(1+$B3109)^0*$C3109+Inputs!$B$29*(1+$D3109)^0*Inputs!$B$19+Inputs!$B$30*(1+$E3109)^0*Inputs!$B$20+Inputs!$B$31*(1+$F3109)^0*Inputs!$B$21+Inputs!$B$22*(1+Inputs!$B$23)^0</f>
        <v>11049.425056488439</v>
      </c>
      <c r="R3109" s="36">
        <f>Inputs!$B$12*(1+$B3109)^1*$C3109+Inputs!$B$29*(1+$D3109)^1*Inputs!$B$19+Inputs!$B$30*(1+$E3109)^1*Inputs!$B$20+Inputs!$B$31*(1+$F3109)^1*Inputs!$B$21+Inputs!$B$22*(1+Inputs!$B$23)^1</f>
        <v>12668.558028935773</v>
      </c>
      <c r="S3109" s="36">
        <f>Inputs!$B$12*(1+$B3109)^2*$C3109+Inputs!$B$29*(1+$D3109)^2*Inputs!$B$19+Inputs!$B$30*(1+$E3109)^2*Inputs!$B$20+Inputs!$B$31*(1+$F3109)^2*Inputs!$B$21+Inputs!$B$22*(1+Inputs!$B$23)^2</f>
        <v>14830.665147778651</v>
      </c>
      <c r="T3109" s="36">
        <f>Inputs!$B$12*(1+$B3109)^3*$C3109+Inputs!$B$29*(1+$D3109)^3*Inputs!$B$19+Inputs!$B$30*(1+$E3109)^3*Inputs!$B$20+Inputs!$B$31*(1+$F3109)^3*Inputs!$B$21+Inputs!$B$22*(1+Inputs!$B$23)^3</f>
        <v>17756.556599905023</v>
      </c>
      <c r="U3109" s="36">
        <f>Inputs!$B$12*(1+$B3109)^4*$C3109+Inputs!$B$29*(1+$D3109)^4*Inputs!$B$19+Inputs!$B$30*(1+$E3109)^4*Inputs!$B$20+Inputs!$B$31*(1+$F3109)^4*Inputs!$B$21+Inputs!$B$22*(1+Inputs!$B$23)^4</f>
        <v>21758.952114442211</v>
      </c>
      <c r="V3109" s="35">
        <f>Inputs!$B$13/(Q3109*(1-$G3109))</f>
        <v>1.4644126836655755</v>
      </c>
      <c r="W3109" s="36">
        <f>Inputs!$B$13</f>
        <v>12660</v>
      </c>
      <c r="X3109" s="36">
        <f t="shared" si="483"/>
        <v>13380.090754319726</v>
      </c>
      <c r="Y3109" s="36">
        <f t="shared" si="484"/>
        <v>14334.86899402203</v>
      </c>
      <c r="Z3109" s="36">
        <f t="shared" si="485"/>
        <v>15572.034985104479</v>
      </c>
      <c r="AA3109" s="36">
        <f t="shared" si="486"/>
        <v>17132.521959257898</v>
      </c>
      <c r="AB3109" s="36">
        <f t="shared" si="487"/>
        <v>54985.157187871475</v>
      </c>
      <c r="AC3109" s="36">
        <f t="shared" si="488"/>
        <v>263158.23598898872</v>
      </c>
      <c r="AD3109" s="36">
        <f t="shared" si="489"/>
        <v>165294.99317028536</v>
      </c>
    </row>
    <row r="3110" spans="1:30" ht="14.25" customHeight="1" x14ac:dyDescent="0.25">
      <c r="A3110" s="16">
        <v>3094</v>
      </c>
      <c r="B3110" s="34">
        <v>0.33539947983660001</v>
      </c>
      <c r="C3110" s="34">
        <v>7.66125337776805E-2</v>
      </c>
      <c r="D3110" s="34">
        <v>2.1422352239057901E-2</v>
      </c>
      <c r="E3110" s="34">
        <v>4.4749242199047398E-2</v>
      </c>
      <c r="F3110" s="34">
        <v>-4.6785618507068404E-3</v>
      </c>
      <c r="G3110" s="34">
        <v>0.209843415945521</v>
      </c>
      <c r="H3110" s="35">
        <v>1.1724377248298901</v>
      </c>
      <c r="I3110" s="34">
        <v>8.8943705897092204E-2</v>
      </c>
      <c r="J3110" s="34">
        <v>2.9051613547868099E-2</v>
      </c>
      <c r="K3110" s="36">
        <f>Inputs!$B$12*(1+$B3110)^4</f>
        <v>190807.77237702269</v>
      </c>
      <c r="L3110" s="36">
        <f t="shared" si="480"/>
        <v>21344.538742955898</v>
      </c>
      <c r="M3110" s="36">
        <f t="shared" si="481"/>
        <v>302121.03666152415</v>
      </c>
      <c r="N3110" s="37">
        <f>M3110/Inputs!$B$6</f>
        <v>460.55036076451853</v>
      </c>
      <c r="O3110" s="38">
        <f>IF(N3110&gt;Inputs!$B$4,1,0)</f>
        <v>1</v>
      </c>
      <c r="P3110" s="34">
        <f t="shared" si="482"/>
        <v>5.9892092349224102E-2</v>
      </c>
      <c r="Q3110" s="36">
        <f>Inputs!$B$12*(1+$B3110)^0*$C3110+Inputs!$B$29*(1+$D3110)^0*Inputs!$B$19+Inputs!$B$30*(1+$E3110)^0*Inputs!$B$20+Inputs!$B$31*(1+$F3110)^0*Inputs!$B$21+Inputs!$B$22*(1+Inputs!$B$23)^0</f>
        <v>12618.79605408775</v>
      </c>
      <c r="R3110" s="36">
        <f>Inputs!$B$12*(1+$B3110)^1*$C3110+Inputs!$B$29*(1+$D3110)^1*Inputs!$B$19+Inputs!$B$30*(1+$E3110)^1*Inputs!$B$20+Inputs!$B$31*(1+$F3110)^1*Inputs!$B$21+Inputs!$B$22*(1+Inputs!$B$23)^1</f>
        <v>14253.433126761993</v>
      </c>
      <c r="S3110" s="36">
        <f>Inputs!$B$12*(1+$B3110)^2*$C3110+Inputs!$B$29*(1+$D3110)^2*Inputs!$B$19+Inputs!$B$30*(1+$E3110)^2*Inputs!$B$20+Inputs!$B$31*(1+$F3110)^2*Inputs!$B$21+Inputs!$B$22*(1+Inputs!$B$23)^2</f>
        <v>16409.741304726256</v>
      </c>
      <c r="T3110" s="36">
        <f>Inputs!$B$12*(1+$B3110)^3*$C3110+Inputs!$B$29*(1+$D3110)^3*Inputs!$B$19+Inputs!$B$30*(1+$E3110)^3*Inputs!$B$20+Inputs!$B$31*(1+$F3110)^3*Inputs!$B$21+Inputs!$B$22*(1+Inputs!$B$23)^3</f>
        <v>19261.350999276365</v>
      </c>
      <c r="U3110" s="36">
        <f>Inputs!$B$12*(1+$B3110)^4*$C3110+Inputs!$B$29*(1+$D3110)^4*Inputs!$B$19+Inputs!$B$30*(1+$E3110)^4*Inputs!$B$20+Inputs!$B$31*(1+$F3110)^4*Inputs!$B$21+Inputs!$B$22*(1+Inputs!$B$23)^4</f>
        <v>23040.071729714378</v>
      </c>
      <c r="V3110" s="35">
        <f>Inputs!$B$13/(Q3110*(1-$G3110))</f>
        <v>1.2697043898588363</v>
      </c>
      <c r="W3110" s="36">
        <f>Inputs!$B$13</f>
        <v>12660</v>
      </c>
      <c r="X3110" s="36">
        <f t="shared" si="483"/>
        <v>14026.109533323872</v>
      </c>
      <c r="Y3110" s="36">
        <f t="shared" si="484"/>
        <v>15832.731077664761</v>
      </c>
      <c r="Z3110" s="36">
        <f t="shared" si="485"/>
        <v>18213.983481155225</v>
      </c>
      <c r="AA3110" s="36">
        <f t="shared" si="486"/>
        <v>21344.538742955898</v>
      </c>
      <c r="AB3110" s="36">
        <f t="shared" si="487"/>
        <v>62609.023348550429</v>
      </c>
      <c r="AC3110" s="36">
        <f t="shared" si="488"/>
        <v>366736.76227239537</v>
      </c>
      <c r="AD3110" s="36">
        <f t="shared" si="489"/>
        <v>239512.01331297372</v>
      </c>
    </row>
    <row r="3111" spans="1:30" ht="14.25" customHeight="1" x14ac:dyDescent="0.25">
      <c r="A3111" s="16">
        <v>3095</v>
      </c>
      <c r="B3111" s="34">
        <v>0.48026254128435503</v>
      </c>
      <c r="C3111" s="34">
        <v>6.0175223542576102E-2</v>
      </c>
      <c r="D3111" s="34">
        <v>1.09376482503511E-2</v>
      </c>
      <c r="E3111" s="34">
        <v>3.4154255195326597E-2</v>
      </c>
      <c r="F3111" s="34">
        <v>-2.0064222736821901E-3</v>
      </c>
      <c r="G3111" s="34">
        <v>0.21806280720835</v>
      </c>
      <c r="H3111" s="35">
        <v>1.1070366334711601</v>
      </c>
      <c r="I3111" s="34">
        <v>8.7234387065201799E-2</v>
      </c>
      <c r="J3111" s="34">
        <v>2.27943489274984E-2</v>
      </c>
      <c r="K3111" s="36">
        <f>Inputs!$B$12*(1+$B3111)^4</f>
        <v>288075.44897560071</v>
      </c>
      <c r="L3111" s="36">
        <f t="shared" si="480"/>
        <v>22108.185429295609</v>
      </c>
      <c r="M3111" s="36">
        <f t="shared" si="481"/>
        <v>294168.8168731592</v>
      </c>
      <c r="N3111" s="37">
        <f>M3111/Inputs!$B$6</f>
        <v>448.42807450176707</v>
      </c>
      <c r="O3111" s="38">
        <f>IF(N3111&gt;Inputs!$B$4,1,0)</f>
        <v>1</v>
      </c>
      <c r="P3111" s="34">
        <f t="shared" si="482"/>
        <v>6.4440038137703395E-2</v>
      </c>
      <c r="Q3111" s="36">
        <f>Inputs!$B$12*(1+$B3111)^0*$C3111+Inputs!$B$29*(1+$D3111)^0*Inputs!$B$19+Inputs!$B$30*(1+$E3111)^0*Inputs!$B$20+Inputs!$B$31*(1+$F3111)^0*Inputs!$B$21+Inputs!$B$22*(1+Inputs!$B$23)^0</f>
        <v>11632.557439981487</v>
      </c>
      <c r="R3111" s="36">
        <f>Inputs!$B$12*(1+$B3111)^1*$C3111+Inputs!$B$29*(1+$D3111)^1*Inputs!$B$19+Inputs!$B$30*(1+$E3111)^1*Inputs!$B$20+Inputs!$B$31*(1+$F3111)^1*Inputs!$B$21+Inputs!$B$22*(1+Inputs!$B$23)^1</f>
        <v>13410.315995239198</v>
      </c>
      <c r="S3111" s="36">
        <f>Inputs!$B$12*(1+$B3111)^2*$C3111+Inputs!$B$29*(1+$D3111)^2*Inputs!$B$19+Inputs!$B$30*(1+$E3111)^2*Inputs!$B$20+Inputs!$B$31*(1+$F3111)^2*Inputs!$B$21+Inputs!$B$22*(1+Inputs!$B$23)^2</f>
        <v>16022.118203983733</v>
      </c>
      <c r="T3111" s="36">
        <f>Inputs!$B$12*(1+$B3111)^3*$C3111+Inputs!$B$29*(1+$D3111)^3*Inputs!$B$19+Inputs!$B$30*(1+$E3111)^3*Inputs!$B$20+Inputs!$B$31*(1+$F3111)^3*Inputs!$B$21+Inputs!$B$22*(1+Inputs!$B$23)^3</f>
        <v>19867.955712823677</v>
      </c>
      <c r="U3111" s="36">
        <f>Inputs!$B$12*(1+$B3111)^4*$C3111+Inputs!$B$29*(1+$D3111)^4*Inputs!$B$19+Inputs!$B$30*(1+$E3111)^4*Inputs!$B$20+Inputs!$B$31*(1+$F3111)^4*Inputs!$B$21+Inputs!$B$22*(1+Inputs!$B$23)^4</f>
        <v>25539.902508928593</v>
      </c>
      <c r="V3111" s="35">
        <f>Inputs!$B$13/(Q3111*(1-$G3111))</f>
        <v>1.3918313972195264</v>
      </c>
      <c r="W3111" s="36">
        <f>Inputs!$B$13</f>
        <v>12660</v>
      </c>
      <c r="X3111" s="36">
        <f t="shared" si="483"/>
        <v>13848.187367567933</v>
      </c>
      <c r="Y3111" s="36">
        <f t="shared" si="484"/>
        <v>15653.271843785556</v>
      </c>
      <c r="Z3111" s="36">
        <f t="shared" si="485"/>
        <v>18304.467243366624</v>
      </c>
      <c r="AA3111" s="36">
        <f t="shared" si="486"/>
        <v>22108.185429295609</v>
      </c>
      <c r="AB3111" s="36">
        <f t="shared" si="487"/>
        <v>63191.288117200253</v>
      </c>
      <c r="AC3111" s="36">
        <f t="shared" si="488"/>
        <v>350901.82711879275</v>
      </c>
      <c r="AD3111" s="36">
        <f t="shared" si="489"/>
        <v>230977.52875595895</v>
      </c>
    </row>
    <row r="3112" spans="1:30" ht="14.25" customHeight="1" x14ac:dyDescent="0.25">
      <c r="A3112" s="16">
        <v>3096</v>
      </c>
      <c r="B3112" s="34">
        <v>0.29715176683170702</v>
      </c>
      <c r="C3112" s="34">
        <v>9.2877580427562806E-2</v>
      </c>
      <c r="D3112" s="34">
        <v>3.0300603187101399E-2</v>
      </c>
      <c r="E3112" s="34">
        <v>3.6430197769495201E-2</v>
      </c>
      <c r="F3112" s="34">
        <v>2.6376223953201699E-2</v>
      </c>
      <c r="G3112" s="34">
        <v>0.18582925533529199</v>
      </c>
      <c r="H3112" s="35">
        <v>1.11469315424471</v>
      </c>
      <c r="I3112" s="34">
        <v>9.7568188219035401E-2</v>
      </c>
      <c r="J3112" s="34">
        <v>2.1866099490753601E-2</v>
      </c>
      <c r="K3112" s="36">
        <f>Inputs!$B$12*(1+$B3112)^4</f>
        <v>169869.11201360734</v>
      </c>
      <c r="L3112" s="36">
        <f t="shared" si="480"/>
        <v>22516.658396270803</v>
      </c>
      <c r="M3112" s="36">
        <f t="shared" si="481"/>
        <v>254009.76901349385</v>
      </c>
      <c r="N3112" s="37">
        <f>M3112/Inputs!$B$6</f>
        <v>387.2100137400821</v>
      </c>
      <c r="O3112" s="38">
        <f>IF(N3112&gt;Inputs!$B$4,1,0)</f>
        <v>0</v>
      </c>
      <c r="P3112" s="34">
        <f t="shared" si="482"/>
        <v>7.5702088728281797E-2</v>
      </c>
      <c r="Q3112" s="36">
        <f>Inputs!$B$12*(1+$B3112)^0*$C3112+Inputs!$B$29*(1+$D3112)^0*Inputs!$B$19+Inputs!$B$30*(1+$E3112)^0*Inputs!$B$20+Inputs!$B$31*(1+$F3112)^0*Inputs!$B$21+Inputs!$B$22*(1+Inputs!$B$23)^0</f>
        <v>13594.698853080688</v>
      </c>
      <c r="R3112" s="36">
        <f>Inputs!$B$12*(1+$B3112)^1*$C3112+Inputs!$B$29*(1+$D3112)^1*Inputs!$B$19+Inputs!$B$30*(1+$E3112)^1*Inputs!$B$20+Inputs!$B$31*(1+$F3112)^1*Inputs!$B$21+Inputs!$B$22*(1+Inputs!$B$23)^1</f>
        <v>15492.064012060106</v>
      </c>
      <c r="S3112" s="36">
        <f>Inputs!$B$12*(1+$B3112)^2*$C3112+Inputs!$B$29*(1+$D3112)^2*Inputs!$B$19+Inputs!$B$30*(1+$E3112)^2*Inputs!$B$20+Inputs!$B$31*(1+$F3112)^2*Inputs!$B$21+Inputs!$B$22*(1+Inputs!$B$23)^2</f>
        <v>17888.919952783919</v>
      </c>
      <c r="T3112" s="36">
        <f>Inputs!$B$12*(1+$B3112)^3*$C3112+Inputs!$B$29*(1+$D3112)^3*Inputs!$B$19+Inputs!$B$30*(1+$E3112)^3*Inputs!$B$20+Inputs!$B$31*(1+$F3112)^3*Inputs!$B$21+Inputs!$B$22*(1+Inputs!$B$23)^3</f>
        <v>20931.717269200686</v>
      </c>
      <c r="U3112" s="36">
        <f>Inputs!$B$12*(1+$B3112)^4*$C3112+Inputs!$B$29*(1+$D3112)^4*Inputs!$B$19+Inputs!$B$30*(1+$E3112)^4*Inputs!$B$20+Inputs!$B$31*(1+$F3112)^4*Inputs!$B$21+Inputs!$B$22*(1+Inputs!$B$23)^4</f>
        <v>24810.362641183237</v>
      </c>
      <c r="V3112" s="35">
        <f>Inputs!$B$13/(Q3112*(1-$G3112))</f>
        <v>1.1437961255251559</v>
      </c>
      <c r="W3112" s="36">
        <f>Inputs!$B$13</f>
        <v>12660</v>
      </c>
      <c r="X3112" s="36">
        <f t="shared" si="483"/>
        <v>14335.1421764349</v>
      </c>
      <c r="Y3112" s="36">
        <f t="shared" si="484"/>
        <v>16447.036320921732</v>
      </c>
      <c r="Z3112" s="36">
        <f t="shared" si="485"/>
        <v>19120.584784222359</v>
      </c>
      <c r="AA3112" s="36">
        <f t="shared" si="486"/>
        <v>22516.658396270803</v>
      </c>
      <c r="AB3112" s="36">
        <f t="shared" si="487"/>
        <v>63185.980765352317</v>
      </c>
      <c r="AC3112" s="36">
        <f t="shared" si="488"/>
        <v>303941.54607212258</v>
      </c>
      <c r="AD3112" s="36">
        <f t="shared" si="489"/>
        <v>190823.78824814153</v>
      </c>
    </row>
    <row r="3113" spans="1:30" ht="14.25" customHeight="1" x14ac:dyDescent="0.25">
      <c r="A3113" s="16">
        <v>3097</v>
      </c>
      <c r="B3113" s="34">
        <v>0.191173408935774</v>
      </c>
      <c r="C3113" s="34">
        <v>8.6138260046159001E-2</v>
      </c>
      <c r="D3113" s="34">
        <v>2.1647809720913801E-2</v>
      </c>
      <c r="E3113" s="34">
        <v>2.3137754860158399E-2</v>
      </c>
      <c r="F3113" s="34">
        <v>-3.4606685741684099E-3</v>
      </c>
      <c r="G3113" s="34">
        <v>0.17375709522614799</v>
      </c>
      <c r="H3113" s="35">
        <v>1.0514366188546</v>
      </c>
      <c r="I3113" s="34">
        <v>9.3132194679002397E-2</v>
      </c>
      <c r="J3113" s="34">
        <v>3.3823572819077399E-2</v>
      </c>
      <c r="K3113" s="36">
        <f>Inputs!$B$12*(1+$B3113)^4</f>
        <v>120795.62634472165</v>
      </c>
      <c r="L3113" s="36">
        <f t="shared" si="480"/>
        <v>16168.966302396691</v>
      </c>
      <c r="M3113" s="36">
        <f t="shared" si="481"/>
        <v>235023.87177793009</v>
      </c>
      <c r="N3113" s="37">
        <f>M3113/Inputs!$B$6</f>
        <v>358.2680972224544</v>
      </c>
      <c r="O3113" s="38">
        <f>IF(N3113&gt;Inputs!$B$4,1,0)</f>
        <v>0</v>
      </c>
      <c r="P3113" s="34">
        <f t="shared" si="482"/>
        <v>5.9308621859924998E-2</v>
      </c>
      <c r="Q3113" s="36">
        <f>Inputs!$B$12*(1+$B3113)^0*$C3113+Inputs!$B$29*(1+$D3113)^0*Inputs!$B$19+Inputs!$B$30*(1+$E3113)^0*Inputs!$B$20+Inputs!$B$31*(1+$F3113)^0*Inputs!$B$21+Inputs!$B$22*(1+Inputs!$B$23)^0</f>
        <v>13190.33963019646</v>
      </c>
      <c r="R3113" s="36">
        <f>Inputs!$B$12*(1+$B3113)^1*$C3113+Inputs!$B$29*(1+$D3113)^1*Inputs!$B$19+Inputs!$B$30*(1+$E3113)^1*Inputs!$B$20+Inputs!$B$31*(1+$F3113)^1*Inputs!$B$21+Inputs!$B$22*(1+Inputs!$B$23)^1</f>
        <v>14223.257610565772</v>
      </c>
      <c r="S3113" s="36">
        <f>Inputs!$B$12*(1+$B3113)^2*$C3113+Inputs!$B$29*(1+$D3113)^2*Inputs!$B$19+Inputs!$B$30*(1+$E3113)^2*Inputs!$B$20+Inputs!$B$31*(1+$F3113)^2*Inputs!$B$21+Inputs!$B$22*(1+Inputs!$B$23)^2</f>
        <v>15445.936569195284</v>
      </c>
      <c r="T3113" s="36">
        <f>Inputs!$B$12*(1+$B3113)^3*$C3113+Inputs!$B$29*(1+$D3113)^3*Inputs!$B$19+Inputs!$B$30*(1+$E3113)^3*Inputs!$B$20+Inputs!$B$31*(1+$F3113)^3*Inputs!$B$21+Inputs!$B$22*(1+Inputs!$B$23)^3</f>
        <v>16894.488971831379</v>
      </c>
      <c r="U3113" s="36">
        <f>Inputs!$B$12*(1+$B3113)^4*$C3113+Inputs!$B$29*(1+$D3113)^4*Inputs!$B$19+Inputs!$B$30*(1+$E3113)^4*Inputs!$B$20+Inputs!$B$31*(1+$F3113)^4*Inputs!$B$21+Inputs!$B$22*(1+Inputs!$B$23)^4</f>
        <v>18611.930174312885</v>
      </c>
      <c r="V3113" s="35">
        <f>Inputs!$B$13/(Q3113*(1-$G3113))</f>
        <v>1.1616357909329875</v>
      </c>
      <c r="W3113" s="36">
        <f>Inputs!$B$13</f>
        <v>12660</v>
      </c>
      <c r="X3113" s="36">
        <f t="shared" si="483"/>
        <v>13327.626321016976</v>
      </c>
      <c r="Y3113" s="36">
        <f t="shared" si="484"/>
        <v>14121.72071872137</v>
      </c>
      <c r="Z3113" s="36">
        <f t="shared" si="485"/>
        <v>15061.519146542472</v>
      </c>
      <c r="AA3113" s="36">
        <f t="shared" si="486"/>
        <v>16168.966302396691</v>
      </c>
      <c r="AB3113" s="36">
        <f t="shared" si="487"/>
        <v>54453.111021183751</v>
      </c>
      <c r="AC3113" s="36">
        <f t="shared" si="488"/>
        <v>281845.33693961898</v>
      </c>
      <c r="AD3113" s="36">
        <f t="shared" si="489"/>
        <v>180570.76075674634</v>
      </c>
    </row>
    <row r="3114" spans="1:30" ht="14.25" customHeight="1" x14ac:dyDescent="0.25">
      <c r="A3114" s="16">
        <v>3098</v>
      </c>
      <c r="B3114" s="34">
        <v>0.270840416907558</v>
      </c>
      <c r="C3114" s="34">
        <v>7.9431310252976006E-2</v>
      </c>
      <c r="D3114" s="34">
        <v>2.8494682072724101E-2</v>
      </c>
      <c r="E3114" s="34">
        <v>5.5258164231638401E-2</v>
      </c>
      <c r="F3114" s="34">
        <v>2.8883986691339202E-2</v>
      </c>
      <c r="G3114" s="34">
        <v>0.170425230131595</v>
      </c>
      <c r="H3114" s="35">
        <v>1.0766393271666199</v>
      </c>
      <c r="I3114" s="34">
        <v>9.915788124911E-2</v>
      </c>
      <c r="J3114" s="34">
        <v>2.8994105479983399E-2</v>
      </c>
      <c r="K3114" s="36">
        <f>Inputs!$B$12*(1+$B3114)^4</f>
        <v>156500.3538596734</v>
      </c>
      <c r="L3114" s="36">
        <f t="shared" si="480"/>
        <v>19384.789514468015</v>
      </c>
      <c r="M3114" s="36">
        <f t="shared" si="481"/>
        <v>235626.9556946212</v>
      </c>
      <c r="N3114" s="37">
        <f>M3114/Inputs!$B$6</f>
        <v>359.18743246131282</v>
      </c>
      <c r="O3114" s="38">
        <f>IF(N3114&gt;Inputs!$B$4,1,0)</f>
        <v>0</v>
      </c>
      <c r="P3114" s="34">
        <f t="shared" si="482"/>
        <v>7.0163775769126607E-2</v>
      </c>
      <c r="Q3114" s="36">
        <f>Inputs!$B$12*(1+$B3114)^0*$C3114+Inputs!$B$29*(1+$D3114)^0*Inputs!$B$19+Inputs!$B$30*(1+$E3114)^0*Inputs!$B$20+Inputs!$B$31*(1+$F3114)^0*Inputs!$B$21+Inputs!$B$22*(1+Inputs!$B$23)^0</f>
        <v>12787.922642605481</v>
      </c>
      <c r="R3114" s="36">
        <f>Inputs!$B$12*(1+$B3114)^1*$C3114+Inputs!$B$29*(1+$D3114)^1*Inputs!$B$19+Inputs!$B$30*(1+$E3114)^1*Inputs!$B$20+Inputs!$B$31*(1+$F3114)^1*Inputs!$B$21+Inputs!$B$22*(1+Inputs!$B$23)^1</f>
        <v>14372.780104009587</v>
      </c>
      <c r="S3114" s="36">
        <f>Inputs!$B$12*(1+$B3114)^2*$C3114+Inputs!$B$29*(1+$D3114)^2*Inputs!$B$19+Inputs!$B$30*(1+$E3114)^2*Inputs!$B$20+Inputs!$B$31*(1+$F3114)^2*Inputs!$B$21+Inputs!$B$22*(1+Inputs!$B$23)^2</f>
        <v>16319.275023809721</v>
      </c>
      <c r="T3114" s="36">
        <f>Inputs!$B$12*(1+$B3114)^3*$C3114+Inputs!$B$29*(1+$D3114)^3*Inputs!$B$19+Inputs!$B$30*(1+$E3114)^3*Inputs!$B$20+Inputs!$B$31*(1+$F3114)^3*Inputs!$B$21+Inputs!$B$22*(1+Inputs!$B$23)^3</f>
        <v>18722.639418410668</v>
      </c>
      <c r="U3114" s="36">
        <f>Inputs!$B$12*(1+$B3114)^4*$C3114+Inputs!$B$29*(1+$D3114)^4*Inputs!$B$19+Inputs!$B$30*(1+$E3114)^4*Inputs!$B$20+Inputs!$B$31*(1+$F3114)^4*Inputs!$B$21+Inputs!$B$22*(1+Inputs!$B$23)^4</f>
        <v>21703.776817989961</v>
      </c>
      <c r="V3114" s="35">
        <f>Inputs!$B$13/(Q3114*(1-$G3114))</f>
        <v>1.1933783919978753</v>
      </c>
      <c r="W3114" s="36">
        <f>Inputs!$B$13</f>
        <v>12660</v>
      </c>
      <c r="X3114" s="36">
        <f t="shared" si="483"/>
        <v>13881.024907245208</v>
      </c>
      <c r="Y3114" s="36">
        <f t="shared" si="484"/>
        <v>15365.81670485175</v>
      </c>
      <c r="Z3114" s="36">
        <f t="shared" si="485"/>
        <v>17175.471039585293</v>
      </c>
      <c r="AA3114" s="36">
        <f t="shared" si="486"/>
        <v>19384.789514468015</v>
      </c>
      <c r="AB3114" s="36">
        <f t="shared" si="487"/>
        <v>58428.21408855894</v>
      </c>
      <c r="AC3114" s="36">
        <f t="shared" si="488"/>
        <v>284289.63418378012</v>
      </c>
      <c r="AD3114" s="36">
        <f t="shared" si="489"/>
        <v>177198.74160606225</v>
      </c>
    </row>
    <row r="3115" spans="1:30" ht="14.25" customHeight="1" x14ac:dyDescent="0.25">
      <c r="A3115" s="16">
        <v>3099</v>
      </c>
      <c r="B3115" s="34">
        <v>0.40071200501645399</v>
      </c>
      <c r="C3115" s="34">
        <v>7.8526823600337303E-2</v>
      </c>
      <c r="D3115" s="34">
        <v>2.8659025298276599E-2</v>
      </c>
      <c r="E3115" s="34">
        <v>3.7066339550171599E-2</v>
      </c>
      <c r="F3115" s="34">
        <v>1.7817603644473198E-2</v>
      </c>
      <c r="G3115" s="34">
        <v>0.21565057748167599</v>
      </c>
      <c r="H3115" s="35">
        <v>1.05075277852856</v>
      </c>
      <c r="I3115" s="34">
        <v>0.100867492896885</v>
      </c>
      <c r="J3115" s="34">
        <v>3.1169196290857799E-2</v>
      </c>
      <c r="K3115" s="36">
        <f>Inputs!$B$12*(1+$B3115)^4</f>
        <v>230965.25584965787</v>
      </c>
      <c r="L3115" s="36">
        <f t="shared" si="480"/>
        <v>22243.027859146165</v>
      </c>
      <c r="M3115" s="36">
        <f t="shared" si="481"/>
        <v>265202.34480237088</v>
      </c>
      <c r="N3115" s="37">
        <f>M3115/Inputs!$B$6</f>
        <v>404.27186707678487</v>
      </c>
      <c r="O3115" s="38">
        <f>IF(N3115&gt;Inputs!$B$4,1,0)</f>
        <v>1</v>
      </c>
      <c r="P3115" s="34">
        <f t="shared" si="482"/>
        <v>6.9698296606027194E-2</v>
      </c>
      <c r="Q3115" s="36">
        <f>Inputs!$B$12*(1+$B3115)^0*$C3115+Inputs!$B$29*(1+$D3115)^0*Inputs!$B$19+Inputs!$B$30*(1+$E3115)^0*Inputs!$B$20+Inputs!$B$31*(1+$F3115)^0*Inputs!$B$21+Inputs!$B$22*(1+Inputs!$B$23)^0</f>
        <v>12733.653443447161</v>
      </c>
      <c r="R3115" s="36">
        <f>Inputs!$B$12*(1+$B3115)^1*$C3115+Inputs!$B$29*(1+$D3115)^1*Inputs!$B$19+Inputs!$B$30*(1+$E3115)^1*Inputs!$B$20+Inputs!$B$31*(1+$F3115)^1*Inputs!$B$21+Inputs!$B$22*(1+Inputs!$B$23)^1</f>
        <v>14820.650109255086</v>
      </c>
      <c r="S3115" s="36">
        <f>Inputs!$B$12*(1+$B3115)^2*$C3115+Inputs!$B$29*(1+$D3115)^2*Inputs!$B$19+Inputs!$B$30*(1+$E3115)^2*Inputs!$B$20+Inputs!$B$31*(1+$F3115)^2*Inputs!$B$21+Inputs!$B$22*(1+Inputs!$B$23)^2</f>
        <v>17669.711520589575</v>
      </c>
      <c r="T3115" s="36">
        <f>Inputs!$B$12*(1+$B3115)^3*$C3115+Inputs!$B$29*(1+$D3115)^3*Inputs!$B$19+Inputs!$B$30*(1+$E3115)^3*Inputs!$B$20+Inputs!$B$31*(1+$F3115)^3*Inputs!$B$21+Inputs!$B$22*(1+Inputs!$B$23)^3</f>
        <v>21584.162716373052</v>
      </c>
      <c r="U3115" s="36">
        <f>Inputs!$B$12*(1+$B3115)^4*$C3115+Inputs!$B$29*(1+$D3115)^4*Inputs!$B$19+Inputs!$B$30*(1+$E3115)^4*Inputs!$B$20+Inputs!$B$31*(1+$F3115)^4*Inputs!$B$21+Inputs!$B$22*(1+Inputs!$B$23)^4</f>
        <v>26988.812588605906</v>
      </c>
      <c r="V3115" s="35">
        <f>Inputs!$B$13/(Q3115*(1-$G3115))</f>
        <v>1.2675675088501666</v>
      </c>
      <c r="W3115" s="36">
        <f>Inputs!$B$13</f>
        <v>12660</v>
      </c>
      <c r="X3115" s="36">
        <f t="shared" si="483"/>
        <v>14104.830737399518</v>
      </c>
      <c r="Y3115" s="36">
        <f t="shared" si="484"/>
        <v>16065.064751478951</v>
      </c>
      <c r="Z3115" s="36">
        <f t="shared" si="485"/>
        <v>18706.388653383481</v>
      </c>
      <c r="AA3115" s="36">
        <f t="shared" si="486"/>
        <v>22243.027859146165</v>
      </c>
      <c r="AB3115" s="36">
        <f t="shared" si="487"/>
        <v>61673.281627110577</v>
      </c>
      <c r="AC3115" s="36">
        <f t="shared" si="488"/>
        <v>329080.13936466101</v>
      </c>
      <c r="AD3115" s="36">
        <f t="shared" si="489"/>
        <v>203529.06317526032</v>
      </c>
    </row>
    <row r="3116" spans="1:30" ht="14.25" customHeight="1" x14ac:dyDescent="0.25">
      <c r="A3116" s="16">
        <v>3100</v>
      </c>
      <c r="B3116" s="34">
        <v>0.24294121839600999</v>
      </c>
      <c r="C3116" s="34">
        <v>8.6534032320103094E-2</v>
      </c>
      <c r="D3116" s="34">
        <v>2.39561533498708E-2</v>
      </c>
      <c r="E3116" s="34">
        <v>7.1633256739157602E-2</v>
      </c>
      <c r="F3116" s="34">
        <v>1.3303785075275E-2</v>
      </c>
      <c r="G3116" s="34">
        <v>0.20910297654753801</v>
      </c>
      <c r="H3116" s="35">
        <v>1.07950590560119</v>
      </c>
      <c r="I3116" s="34">
        <v>9.7923015179221307E-2</v>
      </c>
      <c r="J3116" s="34">
        <v>1.6845920114504601E-2</v>
      </c>
      <c r="K3116" s="36">
        <f>Inputs!$B$12*(1+$B3116)^4</f>
        <v>143203.49310671669</v>
      </c>
      <c r="L3116" s="36">
        <f t="shared" si="480"/>
        <v>18354.793188286247</v>
      </c>
      <c r="M3116" s="36">
        <f t="shared" si="481"/>
        <v>201420.90388340194</v>
      </c>
      <c r="N3116" s="37">
        <f>M3116/Inputs!$B$6</f>
        <v>307.04406079786884</v>
      </c>
      <c r="O3116" s="38">
        <f>IF(N3116&gt;Inputs!$B$4,1,0)</f>
        <v>0</v>
      </c>
      <c r="P3116" s="34">
        <f t="shared" si="482"/>
        <v>8.1077095064716706E-2</v>
      </c>
      <c r="Q3116" s="36">
        <f>Inputs!$B$12*(1+$B3116)^0*$C3116+Inputs!$B$29*(1+$D3116)^0*Inputs!$B$19+Inputs!$B$30*(1+$E3116)^0*Inputs!$B$20+Inputs!$B$31*(1+$F3116)^0*Inputs!$B$21+Inputs!$B$22*(1+Inputs!$B$23)^0</f>
        <v>13214.085966633109</v>
      </c>
      <c r="R3116" s="36">
        <f>Inputs!$B$12*(1+$B3116)^1*$C3116+Inputs!$B$29*(1+$D3116)^1*Inputs!$B$19+Inputs!$B$30*(1+$E3116)^1*Inputs!$B$20+Inputs!$B$31*(1+$F3116)^1*Inputs!$B$21+Inputs!$B$22*(1+Inputs!$B$23)^1</f>
        <v>14725.334461218707</v>
      </c>
      <c r="S3116" s="36">
        <f>Inputs!$B$12*(1+$B3116)^2*$C3116+Inputs!$B$29*(1+$D3116)^2*Inputs!$B$19+Inputs!$B$30*(1+$E3116)^2*Inputs!$B$20+Inputs!$B$31*(1+$F3116)^2*Inputs!$B$21+Inputs!$B$22*(1+Inputs!$B$23)^2</f>
        <v>16556.522671820912</v>
      </c>
      <c r="T3116" s="36">
        <f>Inputs!$B$12*(1+$B3116)^3*$C3116+Inputs!$B$29*(1+$D3116)^3*Inputs!$B$19+Inputs!$B$30*(1+$E3116)^3*Inputs!$B$20+Inputs!$B$31*(1+$F3116)^3*Inputs!$B$21+Inputs!$B$22*(1+Inputs!$B$23)^3</f>
        <v>18783.013276765254</v>
      </c>
      <c r="U3116" s="36">
        <f>Inputs!$B$12*(1+$B3116)^4*$C3116+Inputs!$B$29*(1+$D3116)^4*Inputs!$B$19+Inputs!$B$30*(1+$E3116)^4*Inputs!$B$20+Inputs!$B$31*(1+$F3116)^4*Inputs!$B$21+Inputs!$B$22*(1+Inputs!$B$23)^4</f>
        <v>21498.320437166563</v>
      </c>
      <c r="V3116" s="35">
        <f>Inputs!$B$13/(Q3116*(1-$G3116))</f>
        <v>1.2113695055682459</v>
      </c>
      <c r="W3116" s="36">
        <f>Inputs!$B$13</f>
        <v>12660</v>
      </c>
      <c r="X3116" s="36">
        <f t="shared" si="483"/>
        <v>13723.951404006311</v>
      </c>
      <c r="Y3116" s="36">
        <f t="shared" si="484"/>
        <v>14998.939190095691</v>
      </c>
      <c r="Z3116" s="36">
        <f t="shared" si="485"/>
        <v>16526.246247398351</v>
      </c>
      <c r="AA3116" s="36">
        <f t="shared" si="486"/>
        <v>18354.793188286247</v>
      </c>
      <c r="AB3116" s="36">
        <f t="shared" si="487"/>
        <v>57127.319843124969</v>
      </c>
      <c r="AC3116" s="36">
        <f t="shared" si="488"/>
        <v>230200.60786781448</v>
      </c>
      <c r="AD3116" s="36">
        <f t="shared" si="489"/>
        <v>144293.58404027697</v>
      </c>
    </row>
    <row r="3117" spans="1:30" ht="14.25" customHeight="1" x14ac:dyDescent="0.25">
      <c r="A3117" s="16">
        <v>3101</v>
      </c>
      <c r="B3117" s="34">
        <v>0.46250094937799802</v>
      </c>
      <c r="C3117" s="34">
        <v>5.4142529424649602E-2</v>
      </c>
      <c r="D3117" s="34">
        <v>2.95868931598013E-2</v>
      </c>
      <c r="E3117" s="34">
        <v>3.3355802933092697E-2</v>
      </c>
      <c r="F3117" s="34">
        <v>4.1793596112860197E-3</v>
      </c>
      <c r="G3117" s="34">
        <v>0.19780915766270599</v>
      </c>
      <c r="H3117" s="35">
        <v>1.1216168327690501</v>
      </c>
      <c r="I3117" s="34">
        <v>0.108034243656419</v>
      </c>
      <c r="J3117" s="34">
        <v>2.60370784538499E-2</v>
      </c>
      <c r="K3117" s="36">
        <f>Inputs!$B$12*(1+$B3117)^4</f>
        <v>274495.90952935506</v>
      </c>
      <c r="L3117" s="36">
        <f t="shared" si="480"/>
        <v>21082.365707554352</v>
      </c>
      <c r="M3117" s="36">
        <f t="shared" si="481"/>
        <v>216330.72510930468</v>
      </c>
      <c r="N3117" s="37">
        <f>M3117/Inputs!$B$6</f>
        <v>329.77244681296446</v>
      </c>
      <c r="O3117" s="38">
        <f>IF(N3117&gt;Inputs!$B$4,1,0)</f>
        <v>0</v>
      </c>
      <c r="P3117" s="34">
        <f t="shared" si="482"/>
        <v>8.1997165202569111E-2</v>
      </c>
      <c r="Q3117" s="36">
        <f>Inputs!$B$12*(1+$B3117)^0*$C3117+Inputs!$B$29*(1+$D3117)^0*Inputs!$B$19+Inputs!$B$30*(1+$E3117)^0*Inputs!$B$20+Inputs!$B$31*(1+$F3117)^0*Inputs!$B$21+Inputs!$B$22*(1+Inputs!$B$23)^0</f>
        <v>11270.595792905897</v>
      </c>
      <c r="R3117" s="36">
        <f>Inputs!$B$12*(1+$B3117)^1*$C3117+Inputs!$B$29*(1+$D3117)^1*Inputs!$B$19+Inputs!$B$30*(1+$E3117)^1*Inputs!$B$20+Inputs!$B$31*(1+$F3117)^1*Inputs!$B$21+Inputs!$B$22*(1+Inputs!$B$23)^1</f>
        <v>12904.250224738342</v>
      </c>
      <c r="S3117" s="36">
        <f>Inputs!$B$12*(1+$B3117)^2*$C3117+Inputs!$B$29*(1+$D3117)^2*Inputs!$B$19+Inputs!$B$30*(1+$E3117)^2*Inputs!$B$20+Inputs!$B$31*(1+$F3117)^2*Inputs!$B$21+Inputs!$B$22*(1+Inputs!$B$23)^2</f>
        <v>15236.482586904727</v>
      </c>
      <c r="T3117" s="36">
        <f>Inputs!$B$12*(1+$B3117)^3*$C3117+Inputs!$B$29*(1+$D3117)^3*Inputs!$B$19+Inputs!$B$30*(1+$E3117)^3*Inputs!$B$20+Inputs!$B$31*(1+$F3117)^3*Inputs!$B$21+Inputs!$B$22*(1+Inputs!$B$23)^3</f>
        <v>18588.796245321413</v>
      </c>
      <c r="U3117" s="36">
        <f>Inputs!$B$12*(1+$B3117)^4*$C3117+Inputs!$B$29*(1+$D3117)^4*Inputs!$B$19+Inputs!$B$30*(1+$E3117)^4*Inputs!$B$20+Inputs!$B$31*(1+$F3117)^4*Inputs!$B$21+Inputs!$B$22*(1+Inputs!$B$23)^4</f>
        <v>23431.339917196743</v>
      </c>
      <c r="V3117" s="35">
        <f>Inputs!$B$13/(Q3117*(1-$G3117))</f>
        <v>1.400261445639805</v>
      </c>
      <c r="W3117" s="36">
        <f>Inputs!$B$13</f>
        <v>12660</v>
      </c>
      <c r="X3117" s="36">
        <f t="shared" si="483"/>
        <v>13773.936935365862</v>
      </c>
      <c r="Y3117" s="36">
        <f t="shared" si="484"/>
        <v>15411.912860475957</v>
      </c>
      <c r="Z3117" s="36">
        <f t="shared" si="485"/>
        <v>17764.053943528626</v>
      </c>
      <c r="AA3117" s="36">
        <f t="shared" si="486"/>
        <v>21082.365707554352</v>
      </c>
      <c r="AB3117" s="36">
        <f t="shared" si="487"/>
        <v>58381.446160998312</v>
      </c>
      <c r="AC3117" s="36">
        <f t="shared" si="488"/>
        <v>263805.32624555851</v>
      </c>
      <c r="AD3117" s="36">
        <f t="shared" si="489"/>
        <v>157949.27894830637</v>
      </c>
    </row>
    <row r="3118" spans="1:30" ht="14.25" customHeight="1" x14ac:dyDescent="0.25">
      <c r="A3118" s="16">
        <v>3102</v>
      </c>
      <c r="B3118" s="34">
        <v>0.326935929310743</v>
      </c>
      <c r="C3118" s="34">
        <v>7.3683948690846796E-2</v>
      </c>
      <c r="D3118" s="34">
        <v>2.6158619707274799E-2</v>
      </c>
      <c r="E3118" s="34">
        <v>4.1661344634359901E-2</v>
      </c>
      <c r="F3118" s="34">
        <v>7.4753400770547597E-3</v>
      </c>
      <c r="G3118" s="34">
        <v>0.18575137664365901</v>
      </c>
      <c r="H3118" s="35">
        <v>1.00448330804493</v>
      </c>
      <c r="I3118" s="34">
        <v>9.8428377929762306E-2</v>
      </c>
      <c r="J3118" s="34">
        <v>2.2302631935479302E-2</v>
      </c>
      <c r="K3118" s="36">
        <f>Inputs!$B$12*(1+$B3118)^4</f>
        <v>186016.32701796768</v>
      </c>
      <c r="L3118" s="36">
        <f t="shared" si="480"/>
        <v>18304.920849201917</v>
      </c>
      <c r="M3118" s="36">
        <f t="shared" si="481"/>
        <v>210354.52610502634</v>
      </c>
      <c r="N3118" s="37">
        <f>M3118/Inputs!$B$6</f>
        <v>320.66238735522307</v>
      </c>
      <c r="O3118" s="38">
        <f>IF(N3118&gt;Inputs!$B$4,1,0)</f>
        <v>0</v>
      </c>
      <c r="P3118" s="34">
        <f t="shared" si="482"/>
        <v>7.6125745994283012E-2</v>
      </c>
      <c r="Q3118" s="36">
        <f>Inputs!$B$12*(1+$B3118)^0*$C3118+Inputs!$B$29*(1+$D3118)^0*Inputs!$B$19+Inputs!$B$30*(1+$E3118)^0*Inputs!$B$20+Inputs!$B$31*(1+$F3118)^0*Inputs!$B$21+Inputs!$B$22*(1+Inputs!$B$23)^0</f>
        <v>12443.08094887773</v>
      </c>
      <c r="R3118" s="36">
        <f>Inputs!$B$12*(1+$B3118)^1*$C3118+Inputs!$B$29*(1+$D3118)^1*Inputs!$B$19+Inputs!$B$30*(1+$E3118)^1*Inputs!$B$20+Inputs!$B$31*(1+$F3118)^1*Inputs!$B$21+Inputs!$B$22*(1+Inputs!$B$23)^1</f>
        <v>14044.087674196428</v>
      </c>
      <c r="S3118" s="36">
        <f>Inputs!$B$12*(1+$B3118)^2*$C3118+Inputs!$B$29*(1+$D3118)^2*Inputs!$B$19+Inputs!$B$30*(1+$E3118)^2*Inputs!$B$20+Inputs!$B$31*(1+$F3118)^2*Inputs!$B$21+Inputs!$B$22*(1+Inputs!$B$23)^2</f>
        <v>16122.442762732728</v>
      </c>
      <c r="T3118" s="36">
        <f>Inputs!$B$12*(1+$B3118)^3*$C3118+Inputs!$B$29*(1+$D3118)^3*Inputs!$B$19+Inputs!$B$30*(1+$E3118)^3*Inputs!$B$20+Inputs!$B$31*(1+$F3118)^3*Inputs!$B$21+Inputs!$B$22*(1+Inputs!$B$23)^3</f>
        <v>18832.820738069939</v>
      </c>
      <c r="U3118" s="36">
        <f>Inputs!$B$12*(1+$B3118)^4*$C3118+Inputs!$B$29*(1+$D3118)^4*Inputs!$B$19+Inputs!$B$30*(1+$E3118)^4*Inputs!$B$20+Inputs!$B$31*(1+$F3118)^4*Inputs!$B$21+Inputs!$B$22*(1+Inputs!$B$23)^4</f>
        <v>22380.413076835492</v>
      </c>
      <c r="V3118" s="35">
        <f>Inputs!$B$13/(Q3118*(1-$G3118))</f>
        <v>1.2495359231310645</v>
      </c>
      <c r="W3118" s="36">
        <f>Inputs!$B$13</f>
        <v>12660</v>
      </c>
      <c r="X3118" s="36">
        <f t="shared" si="483"/>
        <v>13588.349538372942</v>
      </c>
      <c r="Y3118" s="36">
        <f t="shared" si="484"/>
        <v>14795.018011764691</v>
      </c>
      <c r="Z3118" s="36">
        <f t="shared" si="485"/>
        <v>16342.793945429523</v>
      </c>
      <c r="AA3118" s="36">
        <f t="shared" si="486"/>
        <v>18304.920849201917</v>
      </c>
      <c r="AB3118" s="36">
        <f t="shared" si="487"/>
        <v>56625.084117931729</v>
      </c>
      <c r="AC3118" s="36">
        <f t="shared" si="488"/>
        <v>245819.1839974231</v>
      </c>
      <c r="AD3118" s="36">
        <f t="shared" si="489"/>
        <v>153729.44198709461</v>
      </c>
    </row>
    <row r="3119" spans="1:30" ht="14.25" customHeight="1" x14ac:dyDescent="0.25">
      <c r="A3119" s="16">
        <v>3103</v>
      </c>
      <c r="B3119" s="34">
        <v>0.30694474125969001</v>
      </c>
      <c r="C3119" s="34">
        <v>5.5307667935146798E-2</v>
      </c>
      <c r="D3119" s="34">
        <v>1.4265581173137599E-2</v>
      </c>
      <c r="E3119" s="34">
        <v>3.5330172149644401E-2</v>
      </c>
      <c r="F3119" s="34">
        <v>2.3842396677419799E-2</v>
      </c>
      <c r="G3119" s="34">
        <v>0.180377729034121</v>
      </c>
      <c r="H3119" s="35">
        <v>1.1529914604487399</v>
      </c>
      <c r="I3119" s="34">
        <v>0.10076860653049199</v>
      </c>
      <c r="J3119" s="34">
        <v>2.36571389074667E-2</v>
      </c>
      <c r="K3119" s="36">
        <f>Inputs!$B$12*(1+$B3119)^4</f>
        <v>175057.27059846141</v>
      </c>
      <c r="L3119" s="36">
        <f t="shared" si="480"/>
        <v>17414.524658827817</v>
      </c>
      <c r="M3119" s="36">
        <f t="shared" si="481"/>
        <v>198018.30072645383</v>
      </c>
      <c r="N3119" s="37">
        <f>M3119/Inputs!$B$6</f>
        <v>301.85716574154549</v>
      </c>
      <c r="O3119" s="38">
        <f>IF(N3119&gt;Inputs!$B$4,1,0)</f>
        <v>0</v>
      </c>
      <c r="P3119" s="34">
        <f t="shared" si="482"/>
        <v>7.7111467623025287E-2</v>
      </c>
      <c r="Q3119" s="36">
        <f>Inputs!$B$12*(1+$B3119)^0*$C3119+Inputs!$B$29*(1+$D3119)^0*Inputs!$B$19+Inputs!$B$30*(1+$E3119)^0*Inputs!$B$20+Inputs!$B$31*(1+$F3119)^0*Inputs!$B$21+Inputs!$B$22*(1+Inputs!$B$23)^0</f>
        <v>11340.504103535728</v>
      </c>
      <c r="R3119" s="36">
        <f>Inputs!$B$12*(1+$B3119)^1*$C3119+Inputs!$B$29*(1+$D3119)^1*Inputs!$B$19+Inputs!$B$30*(1+$E3119)^1*Inputs!$B$20+Inputs!$B$31*(1+$F3119)^1*Inputs!$B$21+Inputs!$B$22*(1+Inputs!$B$23)^1</f>
        <v>12533.436002311431</v>
      </c>
      <c r="S3119" s="36">
        <f>Inputs!$B$12*(1+$B3119)^2*$C3119+Inputs!$B$29*(1+$D3119)^2*Inputs!$B$19+Inputs!$B$30*(1+$E3119)^2*Inputs!$B$20+Inputs!$B$31*(1+$F3119)^2*Inputs!$B$21+Inputs!$B$22*(1+Inputs!$B$23)^2</f>
        <v>14043.317030955535</v>
      </c>
      <c r="T3119" s="36">
        <f>Inputs!$B$12*(1+$B3119)^3*$C3119+Inputs!$B$29*(1+$D3119)^3*Inputs!$B$19+Inputs!$B$30*(1+$E3119)^3*Inputs!$B$20+Inputs!$B$31*(1+$F3119)^3*Inputs!$B$21+Inputs!$B$22*(1+Inputs!$B$23)^3</f>
        <v>15966.23249119612</v>
      </c>
      <c r="U3119" s="36">
        <f>Inputs!$B$12*(1+$B3119)^4*$C3119+Inputs!$B$29*(1+$D3119)^4*Inputs!$B$19+Inputs!$B$30*(1+$E3119)^4*Inputs!$B$20+Inputs!$B$31*(1+$F3119)^4*Inputs!$B$21+Inputs!$B$22*(1+Inputs!$B$23)^4</f>
        <v>18427.727573094104</v>
      </c>
      <c r="V3119" s="35">
        <f>Inputs!$B$13/(Q3119*(1-$G3119))</f>
        <v>1.3620328901359187</v>
      </c>
      <c r="W3119" s="36">
        <f>Inputs!$B$13</f>
        <v>12660</v>
      </c>
      <c r="X3119" s="36">
        <f t="shared" si="483"/>
        <v>13454.878396394019</v>
      </c>
      <c r="Y3119" s="36">
        <f t="shared" si="484"/>
        <v>14474.236001720246</v>
      </c>
      <c r="Z3119" s="36">
        <f t="shared" si="485"/>
        <v>15772.262437605692</v>
      </c>
      <c r="AA3119" s="36">
        <f t="shared" si="486"/>
        <v>17414.524658827817</v>
      </c>
      <c r="AB3119" s="36">
        <f t="shared" si="487"/>
        <v>54975.172441937975</v>
      </c>
      <c r="AC3119" s="36">
        <f t="shared" si="488"/>
        <v>231178.35825454138</v>
      </c>
      <c r="AD3119" s="36">
        <f t="shared" si="489"/>
        <v>143043.12828451587</v>
      </c>
    </row>
    <row r="3120" spans="1:30" ht="14.25" customHeight="1" x14ac:dyDescent="0.25">
      <c r="A3120" s="16">
        <v>3104</v>
      </c>
      <c r="B3120" s="34">
        <v>0.45563266732429503</v>
      </c>
      <c r="C3120" s="34">
        <v>5.53738312809424E-2</v>
      </c>
      <c r="D3120" s="34">
        <v>4.4511496951945402E-2</v>
      </c>
      <c r="E3120" s="34">
        <v>5.07252847966694E-2</v>
      </c>
      <c r="F3120" s="34">
        <v>-9.0109349201556495E-3</v>
      </c>
      <c r="G3120" s="34">
        <v>0.19555846236718</v>
      </c>
      <c r="H3120" s="35">
        <v>1.1376504350704799</v>
      </c>
      <c r="I3120" s="34">
        <v>9.8397478728078205E-2</v>
      </c>
      <c r="J3120" s="34">
        <v>1.9267913112872199E-2</v>
      </c>
      <c r="K3120" s="36">
        <f>Inputs!$B$12*(1+$B3120)^4</f>
        <v>269375.70507348876</v>
      </c>
      <c r="L3120" s="36">
        <f t="shared" si="480"/>
        <v>21658.875423013455</v>
      </c>
      <c r="M3120" s="36">
        <f t="shared" si="481"/>
        <v>235343.83167219732</v>
      </c>
      <c r="N3120" s="37">
        <f>M3120/Inputs!$B$6</f>
        <v>358.75584096371546</v>
      </c>
      <c r="O3120" s="38">
        <f>IF(N3120&gt;Inputs!$B$4,1,0)</f>
        <v>0</v>
      </c>
      <c r="P3120" s="34">
        <f t="shared" si="482"/>
        <v>7.912956561520601E-2</v>
      </c>
      <c r="Q3120" s="36">
        <f>Inputs!$B$12*(1+$B3120)^0*$C3120+Inputs!$B$29*(1+$D3120)^0*Inputs!$B$19+Inputs!$B$30*(1+$E3120)^0*Inputs!$B$20+Inputs!$B$31*(1+$F3120)^0*Inputs!$B$21+Inputs!$B$22*(1+Inputs!$B$23)^0</f>
        <v>11344.473904283466</v>
      </c>
      <c r="R3120" s="36">
        <f>Inputs!$B$12*(1+$B3120)^1*$C3120+Inputs!$B$29*(1+$D3120)^1*Inputs!$B$19+Inputs!$B$30*(1+$E3120)^1*Inputs!$B$20+Inputs!$B$31*(1+$F3120)^1*Inputs!$B$21+Inputs!$B$22*(1+Inputs!$B$23)^1</f>
        <v>13022.787153313711</v>
      </c>
      <c r="S3120" s="36">
        <f>Inputs!$B$12*(1+$B3120)^2*$C3120+Inputs!$B$29*(1+$D3120)^2*Inputs!$B$19+Inputs!$B$30*(1+$E3120)^2*Inputs!$B$20+Inputs!$B$31*(1+$F3120)^2*Inputs!$B$21+Inputs!$B$22*(1+Inputs!$B$23)^2</f>
        <v>15402.132041475248</v>
      </c>
      <c r="T3120" s="36">
        <f>Inputs!$B$12*(1+$B3120)^3*$C3120+Inputs!$B$29*(1+$D3120)^3*Inputs!$B$19+Inputs!$B$30*(1+$E3120)^3*Inputs!$B$20+Inputs!$B$31*(1+$F3120)^3*Inputs!$B$21+Inputs!$B$22*(1+Inputs!$B$23)^3</f>
        <v>18797.329892188289</v>
      </c>
      <c r="U3120" s="36">
        <f>Inputs!$B$12*(1+$B3120)^4*$C3120+Inputs!$B$29*(1+$D3120)^4*Inputs!$B$19+Inputs!$B$30*(1+$E3120)^4*Inputs!$B$20+Inputs!$B$31*(1+$F3120)^4*Inputs!$B$21+Inputs!$B$22*(1+Inputs!$B$23)^4</f>
        <v>23666.420605571257</v>
      </c>
      <c r="V3120" s="35">
        <f>Inputs!$B$13/(Q3120*(1-$G3120))</f>
        <v>1.3872503970233596</v>
      </c>
      <c r="W3120" s="36">
        <f>Inputs!$B$13</f>
        <v>12660</v>
      </c>
      <c r="X3120" s="36">
        <f t="shared" si="483"/>
        <v>13879.226819739191</v>
      </c>
      <c r="Y3120" s="36">
        <f t="shared" si="484"/>
        <v>15641.905561743422</v>
      </c>
      <c r="Z3120" s="36">
        <f t="shared" si="485"/>
        <v>18146.386056907384</v>
      </c>
      <c r="AA3120" s="36">
        <f t="shared" si="486"/>
        <v>21658.875423013455</v>
      </c>
      <c r="AB3120" s="36">
        <f t="shared" si="487"/>
        <v>60846.882782371162</v>
      </c>
      <c r="AC3120" s="36">
        <f t="shared" si="488"/>
        <v>278987.96841801831</v>
      </c>
      <c r="AD3120" s="36">
        <f t="shared" si="489"/>
        <v>174496.94888982616</v>
      </c>
    </row>
    <row r="3121" spans="1:30" ht="14.25" customHeight="1" x14ac:dyDescent="0.25">
      <c r="A3121" s="16">
        <v>3105</v>
      </c>
      <c r="B3121" s="34">
        <v>0.41904869817273499</v>
      </c>
      <c r="C3121" s="34">
        <v>6.0259729508860299E-2</v>
      </c>
      <c r="D3121" s="34">
        <v>3.68114831430384E-2</v>
      </c>
      <c r="E3121" s="34">
        <v>5.68359022393959E-2</v>
      </c>
      <c r="F3121" s="34">
        <v>2.1367311265128201E-2</v>
      </c>
      <c r="G3121" s="34">
        <v>0.154782193704876</v>
      </c>
      <c r="H3121" s="35">
        <v>1.0373612326666799</v>
      </c>
      <c r="I3121" s="34">
        <v>0.101458374901153</v>
      </c>
      <c r="J3121" s="34">
        <v>2.79058560227743E-2</v>
      </c>
      <c r="K3121" s="36">
        <f>Inputs!$B$12*(1+$B3121)^4</f>
        <v>243299.06996621363</v>
      </c>
      <c r="L3121" s="36">
        <f t="shared" si="480"/>
        <v>20979.290776058726</v>
      </c>
      <c r="M3121" s="36">
        <f t="shared" si="481"/>
        <v>240604.34432956553</v>
      </c>
      <c r="N3121" s="37">
        <f>M3121/Inputs!$B$6</f>
        <v>366.7749151365328</v>
      </c>
      <c r="O3121" s="38">
        <f>IF(N3121&gt;Inputs!$B$4,1,0)</f>
        <v>0</v>
      </c>
      <c r="P3121" s="34">
        <f t="shared" si="482"/>
        <v>7.35525188783787E-2</v>
      </c>
      <c r="Q3121" s="36">
        <f>Inputs!$B$12*(1+$B3121)^0*$C3121+Inputs!$B$29*(1+$D3121)^0*Inputs!$B$19+Inputs!$B$30*(1+$E3121)^0*Inputs!$B$20+Inputs!$B$31*(1+$F3121)^0*Inputs!$B$21+Inputs!$B$22*(1+Inputs!$B$23)^0</f>
        <v>11637.627797958539</v>
      </c>
      <c r="R3121" s="36">
        <f>Inputs!$B$12*(1+$B3121)^1*$C3121+Inputs!$B$29*(1+$D3121)^1*Inputs!$B$19+Inputs!$B$30*(1+$E3121)^1*Inputs!$B$20+Inputs!$B$31*(1+$F3121)^1*Inputs!$B$21+Inputs!$B$22*(1+Inputs!$B$23)^1</f>
        <v>13444.272399419304</v>
      </c>
      <c r="S3121" s="36">
        <f>Inputs!$B$12*(1+$B3121)^2*$C3121+Inputs!$B$29*(1+$D3121)^2*Inputs!$B$19+Inputs!$B$30*(1+$E3121)^2*Inputs!$B$20+Inputs!$B$31*(1+$F3121)^2*Inputs!$B$21+Inputs!$B$22*(1+Inputs!$B$23)^2</f>
        <v>15898.389766361783</v>
      </c>
      <c r="T3121" s="36">
        <f>Inputs!$B$12*(1+$B3121)^3*$C3121+Inputs!$B$29*(1+$D3121)^3*Inputs!$B$19+Inputs!$B$30*(1+$E3121)^3*Inputs!$B$20+Inputs!$B$31*(1+$F3121)^3*Inputs!$B$21+Inputs!$B$22*(1+Inputs!$B$23)^3</f>
        <v>19266.642567146962</v>
      </c>
      <c r="U3121" s="36">
        <f>Inputs!$B$12*(1+$B3121)^4*$C3121+Inputs!$B$29*(1+$D3121)^4*Inputs!$B$19+Inputs!$B$30*(1+$E3121)^4*Inputs!$B$20+Inputs!$B$31*(1+$F3121)^4*Inputs!$B$21+Inputs!$B$22*(1+Inputs!$B$23)^4</f>
        <v>23927.214927657664</v>
      </c>
      <c r="V3121" s="35">
        <f>Inputs!$B$13/(Q3121*(1-$G3121))</f>
        <v>1.287065368267045</v>
      </c>
      <c r="W3121" s="36">
        <f>Inputs!$B$13</f>
        <v>12660</v>
      </c>
      <c r="X3121" s="36">
        <f t="shared" si="483"/>
        <v>13915.991204575848</v>
      </c>
      <c r="Y3121" s="36">
        <f t="shared" si="484"/>
        <v>15617.359912511041</v>
      </c>
      <c r="Z3121" s="36">
        <f t="shared" si="485"/>
        <v>17909.49604221811</v>
      </c>
      <c r="AA3121" s="36">
        <f t="shared" si="486"/>
        <v>20979.290776058726</v>
      </c>
      <c r="AB3121" s="36">
        <f t="shared" si="487"/>
        <v>59759.494447831516</v>
      </c>
      <c r="AC3121" s="36">
        <f t="shared" si="488"/>
        <v>293188.2710852265</v>
      </c>
      <c r="AD3121" s="36">
        <f t="shared" si="489"/>
        <v>180844.84988173403</v>
      </c>
    </row>
    <row r="3122" spans="1:30" ht="14.25" customHeight="1" x14ac:dyDescent="0.25">
      <c r="A3122" s="16">
        <v>3106</v>
      </c>
      <c r="B3122" s="34">
        <v>0.25467318878960399</v>
      </c>
      <c r="C3122" s="34">
        <v>0.102365056886026</v>
      </c>
      <c r="D3122" s="34">
        <v>8.6229900266504393E-3</v>
      </c>
      <c r="E3122" s="34">
        <v>4.2100528307772701E-2</v>
      </c>
      <c r="F3122" s="34">
        <v>2.3929251045318799E-2</v>
      </c>
      <c r="G3122" s="34">
        <v>0.186377877641245</v>
      </c>
      <c r="H3122" s="35">
        <v>1.16769891195484</v>
      </c>
      <c r="I3122" s="34">
        <v>9.4881825511576895E-2</v>
      </c>
      <c r="J3122" s="34">
        <v>2.52598156888434E-2</v>
      </c>
      <c r="K3122" s="36">
        <f>Inputs!$B$12*(1+$B3122)^4</f>
        <v>148687.24715571685</v>
      </c>
      <c r="L3122" s="36">
        <f t="shared" si="480"/>
        <v>22770.15461859242</v>
      </c>
      <c r="M3122" s="36">
        <f t="shared" si="481"/>
        <v>277342.5488383926</v>
      </c>
      <c r="N3122" s="37">
        <f>M3122/Inputs!$B$6</f>
        <v>422.77827566828142</v>
      </c>
      <c r="O3122" s="38">
        <f>IF(N3122&gt;Inputs!$B$4,1,0)</f>
        <v>1</v>
      </c>
      <c r="P3122" s="34">
        <f t="shared" si="482"/>
        <v>6.9622009822733491E-2</v>
      </c>
      <c r="Q3122" s="36">
        <f>Inputs!$B$12*(1+$B3122)^0*$C3122+Inputs!$B$29*(1+$D3122)^0*Inputs!$B$19+Inputs!$B$30*(1+$E3122)^0*Inputs!$B$20+Inputs!$B$31*(1+$F3122)^0*Inputs!$B$21+Inputs!$B$22*(1+Inputs!$B$23)^0</f>
        <v>14163.947440588483</v>
      </c>
      <c r="R3122" s="36">
        <f>Inputs!$B$12*(1+$B3122)^1*$C3122+Inputs!$B$29*(1+$D3122)^1*Inputs!$B$19+Inputs!$B$30*(1+$E3122)^1*Inputs!$B$20+Inputs!$B$31*(1+$F3122)^1*Inputs!$B$21+Inputs!$B$22*(1+Inputs!$B$23)^1</f>
        <v>15901.247408122268</v>
      </c>
      <c r="S3122" s="36">
        <f>Inputs!$B$12*(1+$B3122)^2*$C3122+Inputs!$B$29*(1+$D3122)^2*Inputs!$B$19+Inputs!$B$30*(1+$E3122)^2*Inputs!$B$20+Inputs!$B$31*(1+$F3122)^2*Inputs!$B$21+Inputs!$B$22*(1+Inputs!$B$23)^2</f>
        <v>18042.110443850095</v>
      </c>
      <c r="T3122" s="36">
        <f>Inputs!$B$12*(1+$B3122)^3*$C3122+Inputs!$B$29*(1+$D3122)^3*Inputs!$B$19+Inputs!$B$30*(1+$E3122)^3*Inputs!$B$20+Inputs!$B$31*(1+$F3122)^3*Inputs!$B$21+Inputs!$B$22*(1+Inputs!$B$23)^3</f>
        <v>20688.175864360543</v>
      </c>
      <c r="U3122" s="36">
        <f>Inputs!$B$12*(1+$B3122)^4*$C3122+Inputs!$B$29*(1+$D3122)^4*Inputs!$B$19+Inputs!$B$30*(1+$E3122)^4*Inputs!$B$20+Inputs!$B$31*(1+$F3122)^4*Inputs!$B$21+Inputs!$B$22*(1+Inputs!$B$23)^4</f>
        <v>23966.927138833405</v>
      </c>
      <c r="V3122" s="35">
        <f>Inputs!$B$13/(Q3122*(1-$G3122))</f>
        <v>1.0985672569703693</v>
      </c>
      <c r="W3122" s="36">
        <f>Inputs!$B$13</f>
        <v>12660</v>
      </c>
      <c r="X3122" s="36">
        <f t="shared" si="483"/>
        <v>14436.430605075577</v>
      </c>
      <c r="Y3122" s="36">
        <f t="shared" si="484"/>
        <v>16633.782004651039</v>
      </c>
      <c r="Z3122" s="36">
        <f t="shared" si="485"/>
        <v>19364.213418257266</v>
      </c>
      <c r="AA3122" s="36">
        <f t="shared" si="486"/>
        <v>22770.15461859242</v>
      </c>
      <c r="AB3122" s="36">
        <f t="shared" si="487"/>
        <v>64226.024114222528</v>
      </c>
      <c r="AC3122" s="36">
        <f t="shared" si="488"/>
        <v>335315.29162839032</v>
      </c>
      <c r="AD3122" s="36">
        <f t="shared" si="489"/>
        <v>213116.52472417007</v>
      </c>
    </row>
    <row r="3123" spans="1:30" ht="14.25" customHeight="1" x14ac:dyDescent="0.25">
      <c r="A3123" s="16">
        <v>3107</v>
      </c>
      <c r="B3123" s="34">
        <v>0.41577743627420699</v>
      </c>
      <c r="C3123" s="34">
        <v>7.2443129252342198E-2</v>
      </c>
      <c r="D3123" s="34">
        <v>1.4436605054109901E-2</v>
      </c>
      <c r="E3123" s="34">
        <v>3.7758744037744998E-2</v>
      </c>
      <c r="F3123" s="34">
        <v>1.89988182076694E-2</v>
      </c>
      <c r="G3123" s="34">
        <v>0.19414806928328099</v>
      </c>
      <c r="H3123" s="35">
        <v>1.1272922745442999</v>
      </c>
      <c r="I3123" s="34">
        <v>9.5435801379316496E-2</v>
      </c>
      <c r="J3123" s="34">
        <v>2.8550550544907599E-2</v>
      </c>
      <c r="K3123" s="36">
        <f>Inputs!$B$12*(1+$B3123)^4</f>
        <v>241063.35501044616</v>
      </c>
      <c r="L3123" s="36">
        <f t="shared" si="480"/>
        <v>23751.319515257248</v>
      </c>
      <c r="M3123" s="36">
        <f t="shared" si="481"/>
        <v>296152.39990811714</v>
      </c>
      <c r="N3123" s="37">
        <f>M3123/Inputs!$B$6</f>
        <v>451.45182912822736</v>
      </c>
      <c r="O3123" s="38">
        <f>IF(N3123&gt;Inputs!$B$4,1,0)</f>
        <v>1</v>
      </c>
      <c r="P3123" s="34">
        <f t="shared" si="482"/>
        <v>6.6885250834408896E-2</v>
      </c>
      <c r="Q3123" s="36">
        <f>Inputs!$B$12*(1+$B3123)^0*$C3123+Inputs!$B$29*(1+$D3123)^0*Inputs!$B$19+Inputs!$B$30*(1+$E3123)^0*Inputs!$B$20+Inputs!$B$31*(1+$F3123)^0*Inputs!$B$21+Inputs!$B$22*(1+Inputs!$B$23)^0</f>
        <v>12368.631782567452</v>
      </c>
      <c r="R3123" s="36">
        <f>Inputs!$B$12*(1+$B3123)^1*$C3123+Inputs!$B$29*(1+$D3123)^1*Inputs!$B$19+Inputs!$B$30*(1+$E3123)^1*Inputs!$B$20+Inputs!$B$31*(1+$F3123)^1*Inputs!$B$21+Inputs!$B$22*(1+Inputs!$B$23)^1</f>
        <v>14334.994883357442</v>
      </c>
      <c r="S3123" s="36">
        <f>Inputs!$B$12*(1+$B3123)^2*$C3123+Inputs!$B$29*(1+$D3123)^2*Inputs!$B$19+Inputs!$B$30*(1+$E3123)^2*Inputs!$B$20+Inputs!$B$31*(1+$F3123)^2*Inputs!$B$21+Inputs!$B$22*(1+Inputs!$B$23)^2</f>
        <v>17056.58191153971</v>
      </c>
      <c r="T3123" s="36">
        <f>Inputs!$B$12*(1+$B3123)^3*$C3123+Inputs!$B$29*(1+$D3123)^3*Inputs!$B$19+Inputs!$B$30*(1+$E3123)^3*Inputs!$B$20+Inputs!$B$31*(1+$F3123)^3*Inputs!$B$21+Inputs!$B$22*(1+Inputs!$B$23)^3</f>
        <v>20845.921294726235</v>
      </c>
      <c r="U3123" s="36">
        <f>Inputs!$B$12*(1+$B3123)^4*$C3123+Inputs!$B$29*(1+$D3123)^4*Inputs!$B$19+Inputs!$B$30*(1+$E3123)^4*Inputs!$B$20+Inputs!$B$31*(1+$F3123)^4*Inputs!$B$21+Inputs!$B$22*(1+Inputs!$B$23)^4</f>
        <v>26145.440337556876</v>
      </c>
      <c r="V3123" s="35">
        <f>Inputs!$B$13/(Q3123*(1-$G3123))</f>
        <v>1.2701552108670169</v>
      </c>
      <c r="W3123" s="36">
        <f>Inputs!$B$13</f>
        <v>12660</v>
      </c>
      <c r="X3123" s="36">
        <f t="shared" si="483"/>
        <v>14260.100781153167</v>
      </c>
      <c r="Y3123" s="36">
        <f t="shared" si="484"/>
        <v>16476.553099882261</v>
      </c>
      <c r="Z3123" s="36">
        <f t="shared" si="485"/>
        <v>19537.052783056544</v>
      </c>
      <c r="AA3123" s="36">
        <f t="shared" si="486"/>
        <v>23751.319515257248</v>
      </c>
      <c r="AB3123" s="36">
        <f t="shared" si="487"/>
        <v>64600.488652862841</v>
      </c>
      <c r="AC3123" s="36">
        <f t="shared" si="488"/>
        <v>365243.94330324029</v>
      </c>
      <c r="AD3123" s="36">
        <f t="shared" si="489"/>
        <v>231551.91125525429</v>
      </c>
    </row>
    <row r="3124" spans="1:30" ht="14.25" customHeight="1" x14ac:dyDescent="0.25">
      <c r="A3124" s="16">
        <v>3108</v>
      </c>
      <c r="B3124" s="34">
        <v>0.39150898381110699</v>
      </c>
      <c r="C3124" s="34">
        <v>6.7198209570042494E-2</v>
      </c>
      <c r="D3124" s="34">
        <v>1.3180517716753101E-2</v>
      </c>
      <c r="E3124" s="34">
        <v>5.3266195433099503E-2</v>
      </c>
      <c r="F3124" s="34">
        <v>-9.3014114971005993E-3</v>
      </c>
      <c r="G3124" s="34">
        <v>0.198615926589958</v>
      </c>
      <c r="H3124" s="35">
        <v>0.94246743171082803</v>
      </c>
      <c r="I3124" s="34">
        <v>9.4154063146066794E-2</v>
      </c>
      <c r="J3124" s="34">
        <v>1.9826722076766501E-2</v>
      </c>
      <c r="K3124" s="36">
        <f>Inputs!$B$12*(1+$B3124)^4</f>
        <v>224954.82289244325</v>
      </c>
      <c r="L3124" s="36">
        <f t="shared" si="480"/>
        <v>17704.38822047933</v>
      </c>
      <c r="M3124" s="36">
        <f t="shared" si="481"/>
        <v>210994.06945627084</v>
      </c>
      <c r="N3124" s="37">
        <f>M3124/Inputs!$B$6</f>
        <v>321.63730100041289</v>
      </c>
      <c r="O3124" s="38">
        <f>IF(N3124&gt;Inputs!$B$4,1,0)</f>
        <v>0</v>
      </c>
      <c r="P3124" s="34">
        <f t="shared" si="482"/>
        <v>7.4327341069300293E-2</v>
      </c>
      <c r="Q3124" s="36">
        <f>Inputs!$B$12*(1+$B3124)^0*$C3124+Inputs!$B$29*(1+$D3124)^0*Inputs!$B$19+Inputs!$B$30*(1+$E3124)^0*Inputs!$B$20+Inputs!$B$31*(1+$F3124)^0*Inputs!$B$21+Inputs!$B$22*(1+Inputs!$B$23)^0</f>
        <v>12053.93660162947</v>
      </c>
      <c r="R3124" s="36">
        <f>Inputs!$B$12*(1+$B3124)^1*$C3124+Inputs!$B$29*(1+$D3124)^1*Inputs!$B$19+Inputs!$B$30*(1+$E3124)^1*Inputs!$B$20+Inputs!$B$31*(1+$F3124)^1*Inputs!$B$21+Inputs!$B$22*(1+Inputs!$B$23)^1</f>
        <v>13698.676972585861</v>
      </c>
      <c r="S3124" s="36">
        <f>Inputs!$B$12*(1+$B3124)^2*$C3124+Inputs!$B$29*(1+$D3124)^2*Inputs!$B$19+Inputs!$B$30*(1+$E3124)^2*Inputs!$B$20+Inputs!$B$31*(1+$F3124)^2*Inputs!$B$21+Inputs!$B$22*(1+Inputs!$B$23)^2</f>
        <v>15967.43895521804</v>
      </c>
      <c r="T3124" s="36">
        <f>Inputs!$B$12*(1+$B3124)^3*$C3124+Inputs!$B$29*(1+$D3124)^3*Inputs!$B$19+Inputs!$B$30*(1+$E3124)^3*Inputs!$B$20+Inputs!$B$31*(1+$F3124)^3*Inputs!$B$21+Inputs!$B$22*(1+Inputs!$B$23)^3</f>
        <v>19102.498506299533</v>
      </c>
      <c r="U3124" s="36">
        <f>Inputs!$B$12*(1+$B3124)^4*$C3124+Inputs!$B$29*(1+$D3124)^4*Inputs!$B$19+Inputs!$B$30*(1+$E3124)^4*Inputs!$B$20+Inputs!$B$31*(1+$F3124)^4*Inputs!$B$21+Inputs!$B$22*(1+Inputs!$B$23)^4</f>
        <v>23440.877518886271</v>
      </c>
      <c r="V3124" s="35">
        <f>Inputs!$B$13/(Q3124*(1-$G3124))</f>
        <v>1.3105816884402912</v>
      </c>
      <c r="W3124" s="36">
        <f>Inputs!$B$13</f>
        <v>12660</v>
      </c>
      <c r="X3124" s="36">
        <f t="shared" si="483"/>
        <v>13377.156234740058</v>
      </c>
      <c r="Y3124" s="36">
        <f t="shared" si="484"/>
        <v>14415.066029735059</v>
      </c>
      <c r="Z3124" s="36">
        <f t="shared" si="485"/>
        <v>15836.517881918935</v>
      </c>
      <c r="AA3124" s="36">
        <f t="shared" si="486"/>
        <v>17704.38822047933</v>
      </c>
      <c r="AB3124" s="36">
        <f t="shared" si="487"/>
        <v>56088.751532259761</v>
      </c>
      <c r="AC3124" s="36">
        <f t="shared" si="488"/>
        <v>242917.45063814</v>
      </c>
      <c r="AD3124" s="36">
        <f t="shared" si="489"/>
        <v>154905.31792401109</v>
      </c>
    </row>
    <row r="3125" spans="1:30" ht="14.25" customHeight="1" x14ac:dyDescent="0.25">
      <c r="A3125" s="16">
        <v>3109</v>
      </c>
      <c r="B3125" s="34">
        <v>0.31203877800784302</v>
      </c>
      <c r="C3125" s="34">
        <v>6.8236304515618296E-2</v>
      </c>
      <c r="D3125" s="34">
        <v>1.05422191504393E-2</v>
      </c>
      <c r="E3125" s="34">
        <v>3.00513239596405E-2</v>
      </c>
      <c r="F3125" s="34">
        <v>2.03526688974561E-2</v>
      </c>
      <c r="G3125" s="34">
        <v>0.18314196509406</v>
      </c>
      <c r="H3125" s="35">
        <v>0.94353317712371998</v>
      </c>
      <c r="I3125" s="34">
        <v>9.7397588524262002E-2</v>
      </c>
      <c r="J3125" s="34">
        <v>3.4261505823070498E-2</v>
      </c>
      <c r="K3125" s="36">
        <f>Inputs!$B$12*(1+$B3125)^4</f>
        <v>177802.52924368976</v>
      </c>
      <c r="L3125" s="36">
        <f t="shared" si="480"/>
        <v>15955.462588078863</v>
      </c>
      <c r="M3125" s="36">
        <f t="shared" si="481"/>
        <v>217519.09762061629</v>
      </c>
      <c r="N3125" s="37">
        <f>M3125/Inputs!$B$6</f>
        <v>331.58399027532971</v>
      </c>
      <c r="O3125" s="38">
        <f>IF(N3125&gt;Inputs!$B$4,1,0)</f>
        <v>0</v>
      </c>
      <c r="P3125" s="34">
        <f t="shared" si="482"/>
        <v>6.3136082701191504E-2</v>
      </c>
      <c r="Q3125" s="36">
        <f>Inputs!$B$12*(1+$B3125)^0*$C3125+Inputs!$B$29*(1+$D3125)^0*Inputs!$B$19+Inputs!$B$30*(1+$E3125)^0*Inputs!$B$20+Inputs!$B$31*(1+$F3125)^0*Inputs!$B$21+Inputs!$B$22*(1+Inputs!$B$23)^0</f>
        <v>12116.22229836402</v>
      </c>
      <c r="R3125" s="36">
        <f>Inputs!$B$12*(1+$B3125)^1*$C3125+Inputs!$B$29*(1+$D3125)^1*Inputs!$B$19+Inputs!$B$30*(1+$E3125)^1*Inputs!$B$20+Inputs!$B$31*(1+$F3125)^1*Inputs!$B$21+Inputs!$B$22*(1+Inputs!$B$23)^1</f>
        <v>13526.829625415328</v>
      </c>
      <c r="S3125" s="36">
        <f>Inputs!$B$12*(1+$B3125)^2*$C3125+Inputs!$B$29*(1+$D3125)^2*Inputs!$B$19+Inputs!$B$30*(1+$E3125)^2*Inputs!$B$20+Inputs!$B$31*(1+$F3125)^2*Inputs!$B$21+Inputs!$B$22*(1+Inputs!$B$23)^2</f>
        <v>15338.51275036396</v>
      </c>
      <c r="T3125" s="36">
        <f>Inputs!$B$12*(1+$B3125)^3*$C3125+Inputs!$B$29*(1+$D3125)^3*Inputs!$B$19+Inputs!$B$30*(1+$E3125)^3*Inputs!$B$20+Inputs!$B$31*(1+$F3125)^3*Inputs!$B$21+Inputs!$B$22*(1+Inputs!$B$23)^3</f>
        <v>17675.711613323125</v>
      </c>
      <c r="U3125" s="36">
        <f>Inputs!$B$12*(1+$B3125)^4*$C3125+Inputs!$B$29*(1+$D3125)^4*Inputs!$B$19+Inputs!$B$30*(1+$E3125)^4*Inputs!$B$20+Inputs!$B$31*(1+$F3125)^4*Inputs!$B$21+Inputs!$B$22*(1+Inputs!$B$23)^4</f>
        <v>20701.682281834961</v>
      </c>
      <c r="V3125" s="35">
        <f>Inputs!$B$13/(Q3125*(1-$G3125))</f>
        <v>1.2791453240455042</v>
      </c>
      <c r="W3125" s="36">
        <f>Inputs!$B$13</f>
        <v>12660</v>
      </c>
      <c r="X3125" s="36">
        <f t="shared" si="483"/>
        <v>13206.829015815872</v>
      </c>
      <c r="Y3125" s="36">
        <f t="shared" si="484"/>
        <v>13924.399985221004</v>
      </c>
      <c r="Z3125" s="36">
        <f t="shared" si="485"/>
        <v>14834.686118740854</v>
      </c>
      <c r="AA3125" s="36">
        <f t="shared" si="486"/>
        <v>15955.462588078863</v>
      </c>
      <c r="AB3125" s="36">
        <f t="shared" si="487"/>
        <v>53293.019775416033</v>
      </c>
      <c r="AC3125" s="36">
        <f t="shared" si="488"/>
        <v>261373.84608656881</v>
      </c>
      <c r="AD3125" s="36">
        <f t="shared" si="489"/>
        <v>164226.07784520026</v>
      </c>
    </row>
    <row r="3126" spans="1:30" ht="14.25" customHeight="1" x14ac:dyDescent="0.25">
      <c r="A3126" s="16">
        <v>3110</v>
      </c>
      <c r="B3126" s="34">
        <v>0.40652420358663499</v>
      </c>
      <c r="C3126" s="34">
        <v>6.0237804772949599E-2</v>
      </c>
      <c r="D3126" s="34">
        <v>1.03102956559444E-2</v>
      </c>
      <c r="E3126" s="34">
        <v>4.6511281705535097E-2</v>
      </c>
      <c r="F3126" s="34">
        <v>1.9622214267964299E-2</v>
      </c>
      <c r="G3126" s="34">
        <v>0.19807127835208099</v>
      </c>
      <c r="H3126" s="35">
        <v>1.0852298212213101</v>
      </c>
      <c r="I3126" s="34">
        <v>9.4677847837349796E-2</v>
      </c>
      <c r="J3126" s="34">
        <v>2.3349325588235E-2</v>
      </c>
      <c r="K3126" s="36">
        <f>Inputs!$B$12*(1+$B3126)^4</f>
        <v>234822.70695935719</v>
      </c>
      <c r="L3126" s="36">
        <f t="shared" si="480"/>
        <v>19913.813898931574</v>
      </c>
      <c r="M3126" s="36">
        <f t="shared" si="481"/>
        <v>241002.51072181814</v>
      </c>
      <c r="N3126" s="37">
        <f>M3126/Inputs!$B$6</f>
        <v>367.38187610033253</v>
      </c>
      <c r="O3126" s="38">
        <f>IF(N3126&gt;Inputs!$B$4,1,0)</f>
        <v>0</v>
      </c>
      <c r="P3126" s="34">
        <f t="shared" si="482"/>
        <v>7.132852224911479E-2</v>
      </c>
      <c r="Q3126" s="36">
        <f>Inputs!$B$12*(1+$B3126)^0*$C3126+Inputs!$B$29*(1+$D3126)^0*Inputs!$B$19+Inputs!$B$30*(1+$E3126)^0*Inputs!$B$20+Inputs!$B$31*(1+$F3126)^0*Inputs!$B$21+Inputs!$B$22*(1+Inputs!$B$23)^0</f>
        <v>11636.312313803897</v>
      </c>
      <c r="R3126" s="36">
        <f>Inputs!$B$12*(1+$B3126)^1*$C3126+Inputs!$B$29*(1+$D3126)^1*Inputs!$B$19+Inputs!$B$30*(1+$E3126)^1*Inputs!$B$20+Inputs!$B$31*(1+$F3126)^1*Inputs!$B$21+Inputs!$B$22*(1+Inputs!$B$23)^1</f>
        <v>13275.922839140583</v>
      </c>
      <c r="S3126" s="36">
        <f>Inputs!$B$12*(1+$B3126)^2*$C3126+Inputs!$B$29*(1+$D3126)^2*Inputs!$B$19+Inputs!$B$30*(1+$E3126)^2*Inputs!$B$20+Inputs!$B$31*(1+$F3126)^2*Inputs!$B$21+Inputs!$B$22*(1+Inputs!$B$23)^2</f>
        <v>15518.283149694998</v>
      </c>
      <c r="T3126" s="36">
        <f>Inputs!$B$12*(1+$B3126)^3*$C3126+Inputs!$B$29*(1+$D3126)^3*Inputs!$B$19+Inputs!$B$30*(1+$E3126)^3*Inputs!$B$20+Inputs!$B$31*(1+$F3126)^3*Inputs!$B$21+Inputs!$B$22*(1+Inputs!$B$23)^3</f>
        <v>18606.43873007084</v>
      </c>
      <c r="U3126" s="36">
        <f>Inputs!$B$12*(1+$B3126)^4*$C3126+Inputs!$B$29*(1+$D3126)^4*Inputs!$B$19+Inputs!$B$30*(1+$E3126)^4*Inputs!$B$20+Inputs!$B$31*(1+$F3126)^4*Inputs!$B$21+Inputs!$B$22*(1+Inputs!$B$23)^4</f>
        <v>22882.156762037052</v>
      </c>
      <c r="V3126" s="35">
        <f>Inputs!$B$13/(Q3126*(1-$G3126))</f>
        <v>1.3566960743181082</v>
      </c>
      <c r="W3126" s="36">
        <f>Inputs!$B$13</f>
        <v>12660</v>
      </c>
      <c r="X3126" s="36">
        <f t="shared" si="483"/>
        <v>13721.322114227021</v>
      </c>
      <c r="Y3126" s="36">
        <f t="shared" si="484"/>
        <v>15194.342959832273</v>
      </c>
      <c r="Z3126" s="36">
        <f t="shared" si="485"/>
        <v>17205.394538569606</v>
      </c>
      <c r="AA3126" s="36">
        <f t="shared" si="486"/>
        <v>19913.813898931574</v>
      </c>
      <c r="AB3126" s="36">
        <f t="shared" si="487"/>
        <v>59248.72024446154</v>
      </c>
      <c r="AC3126" s="36">
        <f t="shared" si="488"/>
        <v>285703.21353621141</v>
      </c>
      <c r="AD3126" s="36">
        <f t="shared" si="489"/>
        <v>181753.79047735658</v>
      </c>
    </row>
    <row r="3127" spans="1:30" ht="14.25" customHeight="1" x14ac:dyDescent="0.25">
      <c r="A3127" s="16">
        <v>3111</v>
      </c>
      <c r="B3127" s="34">
        <v>0.46205393276899898</v>
      </c>
      <c r="C3127" s="34">
        <v>6.08186315480502E-2</v>
      </c>
      <c r="D3127" s="34">
        <v>1.6816723797611701E-2</v>
      </c>
      <c r="E3127" s="34">
        <v>5.2689717847744101E-2</v>
      </c>
      <c r="F3127" s="34">
        <v>-1.4756228488088399E-2</v>
      </c>
      <c r="G3127" s="34">
        <v>0.165166412895905</v>
      </c>
      <c r="H3127" s="35">
        <v>1.1013351053915701</v>
      </c>
      <c r="I3127" s="34">
        <v>0.107866513344403</v>
      </c>
      <c r="J3127" s="34">
        <v>3.1883703018835599E-2</v>
      </c>
      <c r="K3127" s="36">
        <f>Inputs!$B$12*(1+$B3127)^4</f>
        <v>274160.46226704033</v>
      </c>
      <c r="L3127" s="36">
        <f t="shared" si="480"/>
        <v>22936.907685023903</v>
      </c>
      <c r="M3127" s="36">
        <f t="shared" si="481"/>
        <v>247458.89356929588</v>
      </c>
      <c r="N3127" s="37">
        <f>M3127/Inputs!$B$6</f>
        <v>377.22392312392662</v>
      </c>
      <c r="O3127" s="38">
        <f>IF(N3127&gt;Inputs!$B$4,1,0)</f>
        <v>0</v>
      </c>
      <c r="P3127" s="34">
        <f t="shared" si="482"/>
        <v>7.5982810325567404E-2</v>
      </c>
      <c r="Q3127" s="36">
        <f>Inputs!$B$12*(1+$B3127)^0*$C3127+Inputs!$B$29*(1+$D3127)^0*Inputs!$B$19+Inputs!$B$30*(1+$E3127)^0*Inputs!$B$20+Inputs!$B$31*(1+$F3127)^0*Inputs!$B$21+Inputs!$B$22*(1+Inputs!$B$23)^0</f>
        <v>11671.161920309933</v>
      </c>
      <c r="R3127" s="36">
        <f>Inputs!$B$12*(1+$B3127)^1*$C3127+Inputs!$B$29*(1+$D3127)^1*Inputs!$B$19+Inputs!$B$30*(1+$E3127)^1*Inputs!$B$20+Inputs!$B$31*(1+$F3127)^1*Inputs!$B$21+Inputs!$B$22*(1+Inputs!$B$23)^1</f>
        <v>13409.400267435398</v>
      </c>
      <c r="S3127" s="36">
        <f>Inputs!$B$12*(1+$B3127)^2*$C3127+Inputs!$B$29*(1+$D3127)^2*Inputs!$B$19+Inputs!$B$30*(1+$E3127)^2*Inputs!$B$20+Inputs!$B$31*(1+$F3127)^2*Inputs!$B$21+Inputs!$B$22*(1+Inputs!$B$23)^2</f>
        <v>15933.517517234657</v>
      </c>
      <c r="T3127" s="36">
        <f>Inputs!$B$12*(1+$B3127)^3*$C3127+Inputs!$B$29*(1+$D3127)^3*Inputs!$B$19+Inputs!$B$30*(1+$E3127)^3*Inputs!$B$20+Inputs!$B$31*(1+$F3127)^3*Inputs!$B$21+Inputs!$B$22*(1+Inputs!$B$23)^3</f>
        <v>19603.78962786754</v>
      </c>
      <c r="U3127" s="36">
        <f>Inputs!$B$12*(1+$B3127)^4*$C3127+Inputs!$B$29*(1+$D3127)^4*Inputs!$B$19+Inputs!$B$30*(1+$E3127)^4*Inputs!$B$20+Inputs!$B$31*(1+$F3127)^4*Inputs!$B$21+Inputs!$B$22*(1+Inputs!$B$23)^4</f>
        <v>24946.835920923895</v>
      </c>
      <c r="V3127" s="35">
        <f>Inputs!$B$13/(Q3127*(1-$G3127))</f>
        <v>1.299330694531708</v>
      </c>
      <c r="W3127" s="36">
        <f>Inputs!$B$13</f>
        <v>12660</v>
      </c>
      <c r="X3127" s="36">
        <f t="shared" si="483"/>
        <v>13991.38919219815</v>
      </c>
      <c r="Y3127" s="36">
        <f t="shared" si="484"/>
        <v>15966.630881474408</v>
      </c>
      <c r="Z3127" s="36">
        <f t="shared" si="485"/>
        <v>18834.436524332999</v>
      </c>
      <c r="AA3127" s="36">
        <f t="shared" si="486"/>
        <v>22936.907685023903</v>
      </c>
      <c r="AB3127" s="36">
        <f t="shared" si="487"/>
        <v>60815.2988331612</v>
      </c>
      <c r="AC3127" s="36">
        <f t="shared" si="488"/>
        <v>311494.41744009237</v>
      </c>
      <c r="AD3127" s="36">
        <f t="shared" si="489"/>
        <v>186643.59473613469</v>
      </c>
    </row>
    <row r="3128" spans="1:30" ht="14.25" customHeight="1" x14ac:dyDescent="0.25">
      <c r="A3128" s="16">
        <v>3112</v>
      </c>
      <c r="B3128" s="34">
        <v>0.31477751059165598</v>
      </c>
      <c r="C3128" s="34">
        <v>8.9472255656689995E-2</v>
      </c>
      <c r="D3128" s="34">
        <v>4.34520374472828E-2</v>
      </c>
      <c r="E3128" s="34">
        <v>3.3779532878003601E-2</v>
      </c>
      <c r="F3128" s="34">
        <v>2.7288786365253601E-2</v>
      </c>
      <c r="G3128" s="34">
        <v>0.17366134302796599</v>
      </c>
      <c r="H3128" s="35">
        <v>1.0057871040675399</v>
      </c>
      <c r="I3128" s="34">
        <v>9.7798623055784004E-2</v>
      </c>
      <c r="J3128" s="34">
        <v>2.6955824586880499E-2</v>
      </c>
      <c r="K3128" s="36">
        <f>Inputs!$B$12*(1+$B3128)^4</f>
        <v>179291.75472137192</v>
      </c>
      <c r="L3128" s="36">
        <f t="shared" si="480"/>
        <v>20991.40434823859</v>
      </c>
      <c r="M3128" s="36">
        <f t="shared" si="481"/>
        <v>251724.39822461229</v>
      </c>
      <c r="N3128" s="37">
        <f>M3128/Inputs!$B$6</f>
        <v>383.72621680581142</v>
      </c>
      <c r="O3128" s="38">
        <f>IF(N3128&gt;Inputs!$B$4,1,0)</f>
        <v>0</v>
      </c>
      <c r="P3128" s="34">
        <f t="shared" si="482"/>
        <v>7.0842798468903512E-2</v>
      </c>
      <c r="Q3128" s="36">
        <f>Inputs!$B$12*(1+$B3128)^0*$C3128+Inputs!$B$29*(1+$D3128)^0*Inputs!$B$19+Inputs!$B$30*(1+$E3128)^0*Inputs!$B$20+Inputs!$B$31*(1+$F3128)^0*Inputs!$B$21+Inputs!$B$22*(1+Inputs!$B$23)^0</f>
        <v>13390.379366828322</v>
      </c>
      <c r="R3128" s="36">
        <f>Inputs!$B$12*(1+$B3128)^1*$C3128+Inputs!$B$29*(1+$D3128)^1*Inputs!$B$19+Inputs!$B$30*(1+$E3128)^1*Inputs!$B$20+Inputs!$B$31*(1+$F3128)^1*Inputs!$B$21+Inputs!$B$22*(1+Inputs!$B$23)^1</f>
        <v>15362.499981491983</v>
      </c>
      <c r="S3128" s="36">
        <f>Inputs!$B$12*(1+$B3128)^2*$C3128+Inputs!$B$29*(1+$D3128)^2*Inputs!$B$19+Inputs!$B$30*(1+$E3128)^2*Inputs!$B$20+Inputs!$B$31*(1+$F3128)^2*Inputs!$B$21+Inputs!$B$22*(1+Inputs!$B$23)^2</f>
        <v>17876.924965336504</v>
      </c>
      <c r="T3128" s="36">
        <f>Inputs!$B$12*(1+$B3128)^3*$C3128+Inputs!$B$29*(1+$D3128)^3*Inputs!$B$19+Inputs!$B$30*(1+$E3128)^3*Inputs!$B$20+Inputs!$B$31*(1+$F3128)^3*Inputs!$B$21+Inputs!$B$22*(1+Inputs!$B$23)^3</f>
        <v>21101.488049971507</v>
      </c>
      <c r="U3128" s="36">
        <f>Inputs!$B$12*(1+$B3128)^4*$C3128+Inputs!$B$29*(1+$D3128)^4*Inputs!$B$19+Inputs!$B$30*(1+$E3128)^4*Inputs!$B$20+Inputs!$B$31*(1+$F3128)^4*Inputs!$B$21+Inputs!$B$22*(1+Inputs!$B$23)^4</f>
        <v>25256.743950949545</v>
      </c>
      <c r="V3128" s="35">
        <f>Inputs!$B$13/(Q3128*(1-$G3128))</f>
        <v>1.1441494453422001</v>
      </c>
      <c r="W3128" s="36">
        <f>Inputs!$B$13</f>
        <v>12660</v>
      </c>
      <c r="X3128" s="36">
        <f t="shared" si="483"/>
        <v>14085.4365309855</v>
      </c>
      <c r="Y3128" s="36">
        <f t="shared" si="484"/>
        <v>15879.85507057973</v>
      </c>
      <c r="Z3128" s="36">
        <f t="shared" si="485"/>
        <v>18141.040067634436</v>
      </c>
      <c r="AA3128" s="36">
        <f t="shared" si="486"/>
        <v>20991.40434823859</v>
      </c>
      <c r="AB3128" s="36">
        <f t="shared" si="487"/>
        <v>60877.92463033837</v>
      </c>
      <c r="AC3128" s="36">
        <f t="shared" si="488"/>
        <v>304296.91411957069</v>
      </c>
      <c r="AD3128" s="36">
        <f t="shared" si="489"/>
        <v>190846.47359427394</v>
      </c>
    </row>
    <row r="3129" spans="1:30" ht="14.25" customHeight="1" x14ac:dyDescent="0.25">
      <c r="A3129" s="16">
        <v>3113</v>
      </c>
      <c r="B3129" s="34">
        <v>0.31509780245605401</v>
      </c>
      <c r="C3129" s="34">
        <v>7.3197914028346203E-2</v>
      </c>
      <c r="D3129" s="34">
        <v>4.2416483092302497E-2</v>
      </c>
      <c r="E3129" s="34">
        <v>4.8950976703272198E-2</v>
      </c>
      <c r="F3129" s="34">
        <v>-3.33833042020967E-3</v>
      </c>
      <c r="G3129" s="34">
        <v>0.168629828943303</v>
      </c>
      <c r="H3129" s="35">
        <v>1.0498103774729599</v>
      </c>
      <c r="I3129" s="34">
        <v>9.4161070562768207E-2</v>
      </c>
      <c r="J3129" s="34">
        <v>1.9665489638339501E-2</v>
      </c>
      <c r="K3129" s="36">
        <f>Inputs!$B$12*(1+$B3129)^4</f>
        <v>179466.52703828138</v>
      </c>
      <c r="L3129" s="36">
        <f t="shared" si="480"/>
        <v>19144.560263494794</v>
      </c>
      <c r="M3129" s="36">
        <f t="shared" si="481"/>
        <v>225688.32226166368</v>
      </c>
      <c r="N3129" s="37">
        <f>M3129/Inputs!$B$6</f>
        <v>344.03707661838973</v>
      </c>
      <c r="O3129" s="38">
        <f>IF(N3129&gt;Inputs!$B$4,1,0)</f>
        <v>0</v>
      </c>
      <c r="P3129" s="34">
        <f t="shared" si="482"/>
        <v>7.4495580924428706E-2</v>
      </c>
      <c r="Q3129" s="36">
        <f>Inputs!$B$12*(1+$B3129)^0*$C3129+Inputs!$B$29*(1+$D3129)^0*Inputs!$B$19+Inputs!$B$30*(1+$E3129)^0*Inputs!$B$20+Inputs!$B$31*(1+$F3129)^0*Inputs!$B$21+Inputs!$B$22*(1+Inputs!$B$23)^0</f>
        <v>12413.918869127694</v>
      </c>
      <c r="R3129" s="36">
        <f>Inputs!$B$12*(1+$B3129)^1*$C3129+Inputs!$B$29*(1+$D3129)^1*Inputs!$B$19+Inputs!$B$30*(1+$E3129)^1*Inputs!$B$20+Inputs!$B$31*(1+$F3129)^1*Inputs!$B$21+Inputs!$B$22*(1+Inputs!$B$23)^1</f>
        <v>13976.529536119029</v>
      </c>
      <c r="S3129" s="36">
        <f>Inputs!$B$12*(1+$B3129)^2*$C3129+Inputs!$B$29*(1+$D3129)^2*Inputs!$B$19+Inputs!$B$30*(1+$E3129)^2*Inputs!$B$20+Inputs!$B$31*(1+$F3129)^2*Inputs!$B$21+Inputs!$B$22*(1+Inputs!$B$23)^2</f>
        <v>15985.125214431377</v>
      </c>
      <c r="T3129" s="36">
        <f>Inputs!$B$12*(1+$B3129)^3*$C3129+Inputs!$B$29*(1+$D3129)^3*Inputs!$B$19+Inputs!$B$30*(1+$E3129)^3*Inputs!$B$20+Inputs!$B$31*(1+$F3129)^3*Inputs!$B$21+Inputs!$B$22*(1+Inputs!$B$23)^3</f>
        <v>18577.589624521228</v>
      </c>
      <c r="U3129" s="36">
        <f>Inputs!$B$12*(1+$B3129)^4*$C3129+Inputs!$B$29*(1+$D3129)^4*Inputs!$B$19+Inputs!$B$30*(1+$E3129)^4*Inputs!$B$20+Inputs!$B$31*(1+$F3129)^4*Inputs!$B$21+Inputs!$B$22*(1+Inputs!$B$23)^4</f>
        <v>21935.124088989782</v>
      </c>
      <c r="V3129" s="35">
        <f>Inputs!$B$13/(Q3129*(1-$G3129))</f>
        <v>1.2266774018168625</v>
      </c>
      <c r="W3129" s="36">
        <f>Inputs!$B$13</f>
        <v>12660</v>
      </c>
      <c r="X3129" s="36">
        <f t="shared" si="483"/>
        <v>13739.80219720992</v>
      </c>
      <c r="Y3129" s="36">
        <f t="shared" si="484"/>
        <v>15126.756236223702</v>
      </c>
      <c r="Z3129" s="36">
        <f t="shared" si="485"/>
        <v>16897.089201024079</v>
      </c>
      <c r="AA3129" s="36">
        <f t="shared" si="486"/>
        <v>19144.560263494794</v>
      </c>
      <c r="AB3129" s="36">
        <f t="shared" si="487"/>
        <v>58592.22330190205</v>
      </c>
      <c r="AC3129" s="36">
        <f t="shared" si="488"/>
        <v>262043.02554254924</v>
      </c>
      <c r="AD3129" s="36">
        <f t="shared" si="489"/>
        <v>167096.09895976164</v>
      </c>
    </row>
    <row r="3130" spans="1:30" ht="14.25" customHeight="1" x14ac:dyDescent="0.25">
      <c r="A3130" s="16">
        <v>3114</v>
      </c>
      <c r="B3130" s="34">
        <v>0.31000566642833599</v>
      </c>
      <c r="C3130" s="34">
        <v>9.2177055008391406E-2</v>
      </c>
      <c r="D3130" s="34">
        <v>4.0243068444241997E-2</v>
      </c>
      <c r="E3130" s="34">
        <v>5.2771948403225598E-2</v>
      </c>
      <c r="F3130" s="34">
        <v>3.2330140681412198E-2</v>
      </c>
      <c r="G3130" s="34">
        <v>0.17855890477021899</v>
      </c>
      <c r="H3130" s="35">
        <v>1.0560075652808201</v>
      </c>
      <c r="I3130" s="34">
        <v>9.6419214368168998E-2</v>
      </c>
      <c r="J3130" s="34">
        <v>2.8396805393255498E-2</v>
      </c>
      <c r="K3130" s="36">
        <f>Inputs!$B$12*(1+$B3130)^4</f>
        <v>176703.0098950071</v>
      </c>
      <c r="L3130" s="36">
        <f t="shared" si="480"/>
        <v>22355.128366056408</v>
      </c>
      <c r="M3130" s="36">
        <f t="shared" si="481"/>
        <v>276491.71233872906</v>
      </c>
      <c r="N3130" s="37">
        <f>M3130/Inputs!$B$6</f>
        <v>421.48126880903823</v>
      </c>
      <c r="O3130" s="38">
        <f>IF(N3130&gt;Inputs!$B$4,1,0)</f>
        <v>1</v>
      </c>
      <c r="P3130" s="34">
        <f t="shared" si="482"/>
        <v>6.8022408974913504E-2</v>
      </c>
      <c r="Q3130" s="36">
        <f>Inputs!$B$12*(1+$B3130)^0*$C3130+Inputs!$B$29*(1+$D3130)^0*Inputs!$B$19+Inputs!$B$30*(1+$E3130)^0*Inputs!$B$20+Inputs!$B$31*(1+$F3130)^0*Inputs!$B$21+Inputs!$B$22*(1+Inputs!$B$23)^0</f>
        <v>13552.667327930405</v>
      </c>
      <c r="R3130" s="36">
        <f>Inputs!$B$12*(1+$B3130)^1*$C3130+Inputs!$B$29*(1+$D3130)^1*Inputs!$B$19+Inputs!$B$30*(1+$E3130)^1*Inputs!$B$20+Inputs!$B$31*(1+$F3130)^1*Inputs!$B$21+Inputs!$B$22*(1+Inputs!$B$23)^1</f>
        <v>15609.323573760848</v>
      </c>
      <c r="S3130" s="36">
        <f>Inputs!$B$12*(1+$B3130)^2*$C3130+Inputs!$B$29*(1+$D3130)^2*Inputs!$B$19+Inputs!$B$30*(1+$E3130)^2*Inputs!$B$20+Inputs!$B$31*(1+$F3130)^2*Inputs!$B$21+Inputs!$B$22*(1+Inputs!$B$23)^2</f>
        <v>18212.472577169428</v>
      </c>
      <c r="T3130" s="36">
        <f>Inputs!$B$12*(1+$B3130)^3*$C3130+Inputs!$B$29*(1+$D3130)^3*Inputs!$B$19+Inputs!$B$30*(1+$E3130)^3*Inputs!$B$20+Inputs!$B$31*(1+$F3130)^3*Inputs!$B$21+Inputs!$B$22*(1+Inputs!$B$23)^3</f>
        <v>21527.560495991354</v>
      </c>
      <c r="U3130" s="36">
        <f>Inputs!$B$12*(1+$B3130)^4*$C3130+Inputs!$B$29*(1+$D3130)^4*Inputs!$B$19+Inputs!$B$30*(1+$E3130)^4*Inputs!$B$20+Inputs!$B$31*(1+$F3130)^4*Inputs!$B$21+Inputs!$B$22*(1+Inputs!$B$23)^4</f>
        <v>25771.144878652351</v>
      </c>
      <c r="V3130" s="35">
        <f>Inputs!$B$13/(Q3130*(1-$G3130))</f>
        <v>1.1371886112196457</v>
      </c>
      <c r="W3130" s="36">
        <f>Inputs!$B$13</f>
        <v>12660</v>
      </c>
      <c r="X3130" s="36">
        <f t="shared" si="483"/>
        <v>14320.962730322726</v>
      </c>
      <c r="Y3130" s="36">
        <f t="shared" si="484"/>
        <v>16405.626552383921</v>
      </c>
      <c r="Z3130" s="36">
        <f t="shared" si="485"/>
        <v>19032.933283999846</v>
      </c>
      <c r="AA3130" s="36">
        <f t="shared" si="486"/>
        <v>22355.128366056408</v>
      </c>
      <c r="AB3130" s="36">
        <f t="shared" si="487"/>
        <v>63185.899952778898</v>
      </c>
      <c r="AC3130" s="36">
        <f t="shared" si="488"/>
        <v>337976.01323245093</v>
      </c>
      <c r="AD3130" s="36">
        <f t="shared" si="489"/>
        <v>213305.81238595015</v>
      </c>
    </row>
    <row r="3131" spans="1:30" ht="14.25" customHeight="1" x14ac:dyDescent="0.25">
      <c r="A3131" s="16">
        <v>3115</v>
      </c>
      <c r="B3131" s="34">
        <v>0.25110967597321798</v>
      </c>
      <c r="C3131" s="34">
        <v>8.14821788267453E-2</v>
      </c>
      <c r="D3131" s="34">
        <v>3.3665074744162103E-2</v>
      </c>
      <c r="E3131" s="34">
        <v>2.5702704286731999E-2</v>
      </c>
      <c r="F3131" s="34">
        <v>-7.8090927204822599E-3</v>
      </c>
      <c r="G3131" s="34">
        <v>0.17874131628959899</v>
      </c>
      <c r="H3131" s="35">
        <v>1.0416044110487599</v>
      </c>
      <c r="I3131" s="34">
        <v>0.100929709831258</v>
      </c>
      <c r="J3131" s="34">
        <v>2.5626243317679799E-2</v>
      </c>
      <c r="K3131" s="36">
        <f>Inputs!$B$12*(1+$B3131)^4</f>
        <v>147005.22867414757</v>
      </c>
      <c r="L3131" s="36">
        <f t="shared" si="480"/>
        <v>17371.768013935969</v>
      </c>
      <c r="M3131" s="36">
        <f t="shared" si="481"/>
        <v>201302.28837105053</v>
      </c>
      <c r="N3131" s="37">
        <f>M3131/Inputs!$B$6</f>
        <v>306.86324446806481</v>
      </c>
      <c r="O3131" s="38">
        <f>IF(N3131&gt;Inputs!$B$4,1,0)</f>
        <v>0</v>
      </c>
      <c r="P3131" s="34">
        <f t="shared" si="482"/>
        <v>7.5303466513578193E-2</v>
      </c>
      <c r="Q3131" s="36">
        <f>Inputs!$B$12*(1+$B3131)^0*$C3131+Inputs!$B$29*(1+$D3131)^0*Inputs!$B$19+Inputs!$B$30*(1+$E3131)^0*Inputs!$B$20+Inputs!$B$31*(1+$F3131)^0*Inputs!$B$21+Inputs!$B$22*(1+Inputs!$B$23)^0</f>
        <v>12910.974757031639</v>
      </c>
      <c r="R3131" s="36">
        <f>Inputs!$B$12*(1+$B3131)^1*$C3131+Inputs!$B$29*(1+$D3131)^1*Inputs!$B$19+Inputs!$B$30*(1+$E3131)^1*Inputs!$B$20+Inputs!$B$31*(1+$F3131)^1*Inputs!$B$21+Inputs!$B$22*(1+Inputs!$B$23)^1</f>
        <v>14209.967291119632</v>
      </c>
      <c r="S3131" s="36">
        <f>Inputs!$B$12*(1+$B3131)^2*$C3131+Inputs!$B$29*(1+$D3131)^2*Inputs!$B$19+Inputs!$B$30*(1+$E3131)^2*Inputs!$B$20+Inputs!$B$31*(1+$F3131)^2*Inputs!$B$21+Inputs!$B$22*(1+Inputs!$B$23)^2</f>
        <v>15820.838838234537</v>
      </c>
      <c r="T3131" s="36">
        <f>Inputs!$B$12*(1+$B3131)^3*$C3131+Inputs!$B$29*(1+$D3131)^3*Inputs!$B$19+Inputs!$B$30*(1+$E3131)^3*Inputs!$B$20+Inputs!$B$31*(1+$F3131)^3*Inputs!$B$21+Inputs!$B$22*(1+Inputs!$B$23)^3</f>
        <v>17821.104912840165</v>
      </c>
      <c r="U3131" s="36">
        <f>Inputs!$B$12*(1+$B3131)^4*$C3131+Inputs!$B$29*(1+$D3131)^4*Inputs!$B$19+Inputs!$B$30*(1+$E3131)^4*Inputs!$B$20+Inputs!$B$31*(1+$F3131)^4*Inputs!$B$21+Inputs!$B$22*(1+Inputs!$B$23)^4</f>
        <v>20307.723236391823</v>
      </c>
      <c r="V3131" s="35">
        <f>Inputs!$B$13/(Q3131*(1-$G3131))</f>
        <v>1.1939735307152244</v>
      </c>
      <c r="W3131" s="36">
        <f>Inputs!$B$13</f>
        <v>12660</v>
      </c>
      <c r="X3131" s="36">
        <f t="shared" si="483"/>
        <v>13489.20243204174</v>
      </c>
      <c r="Y3131" s="36">
        <f t="shared" si="484"/>
        <v>14523.433528861582</v>
      </c>
      <c r="Z3131" s="36">
        <f t="shared" si="485"/>
        <v>15802.156984712885</v>
      </c>
      <c r="AA3131" s="36">
        <f t="shared" si="486"/>
        <v>17371.768013935969</v>
      </c>
      <c r="AB3131" s="36">
        <f t="shared" si="487"/>
        <v>55010.409417715935</v>
      </c>
      <c r="AC3131" s="36">
        <f t="shared" si="488"/>
        <v>236601.87230167884</v>
      </c>
      <c r="AD3131" s="36">
        <f t="shared" si="489"/>
        <v>146291.87895333458</v>
      </c>
    </row>
    <row r="3132" spans="1:30" ht="14.25" customHeight="1" x14ac:dyDescent="0.25">
      <c r="A3132" s="16">
        <v>3116</v>
      </c>
      <c r="B3132" s="34">
        <v>0.31380446772825499</v>
      </c>
      <c r="C3132" s="34">
        <v>9.1315455572786697E-2</v>
      </c>
      <c r="D3132" s="34">
        <v>3.7690548993409602E-2</v>
      </c>
      <c r="E3132" s="34">
        <v>3.6080753768099903E-2</v>
      </c>
      <c r="F3132" s="34">
        <v>2.3585285874875598E-3</v>
      </c>
      <c r="G3132" s="34">
        <v>0.17995755650972201</v>
      </c>
      <c r="H3132" s="35">
        <v>0.95577194019647105</v>
      </c>
      <c r="I3132" s="34">
        <v>0.101473216897663</v>
      </c>
      <c r="J3132" s="34">
        <v>2.1143339390547401E-2</v>
      </c>
      <c r="K3132" s="36">
        <f>Inputs!$B$12*(1+$B3132)^4</f>
        <v>178761.58140724193</v>
      </c>
      <c r="L3132" s="36">
        <f t="shared" si="480"/>
        <v>19600.87662834752</v>
      </c>
      <c r="M3132" s="36">
        <f t="shared" si="481"/>
        <v>211817.35426272303</v>
      </c>
      <c r="N3132" s="37">
        <f>M3132/Inputs!$B$6</f>
        <v>322.8923083273217</v>
      </c>
      <c r="O3132" s="38">
        <f>IF(N3132&gt;Inputs!$B$4,1,0)</f>
        <v>0</v>
      </c>
      <c r="P3132" s="34">
        <f t="shared" si="482"/>
        <v>8.0329877507115607E-2</v>
      </c>
      <c r="Q3132" s="36">
        <f>Inputs!$B$12*(1+$B3132)^0*$C3132+Inputs!$B$29*(1+$D3132)^0*Inputs!$B$19+Inputs!$B$30*(1+$E3132)^0*Inputs!$B$20+Inputs!$B$31*(1+$F3132)^0*Inputs!$B$21+Inputs!$B$22*(1+Inputs!$B$23)^0</f>
        <v>13500.971361794123</v>
      </c>
      <c r="R3132" s="36">
        <f>Inputs!$B$12*(1+$B3132)^1*$C3132+Inputs!$B$29*(1+$D3132)^1*Inputs!$B$19+Inputs!$B$30*(1+$E3132)^1*Inputs!$B$20+Inputs!$B$31*(1+$F3132)^1*Inputs!$B$21+Inputs!$B$22*(1+Inputs!$B$23)^1</f>
        <v>15376.835042475686</v>
      </c>
      <c r="S3132" s="36">
        <f>Inputs!$B$12*(1+$B3132)^2*$C3132+Inputs!$B$29*(1+$D3132)^2*Inputs!$B$19+Inputs!$B$30*(1+$E3132)^2*Inputs!$B$20+Inputs!$B$31*(1+$F3132)^2*Inputs!$B$21+Inputs!$B$22*(1+Inputs!$B$23)^2</f>
        <v>17798.135768325967</v>
      </c>
      <c r="T3132" s="36">
        <f>Inputs!$B$12*(1+$B3132)^3*$C3132+Inputs!$B$29*(1+$D3132)^3*Inputs!$B$19+Inputs!$B$30*(1+$E3132)^3*Inputs!$B$20+Inputs!$B$31*(1+$F3132)^3*Inputs!$B$21+Inputs!$B$22*(1+Inputs!$B$23)^3</f>
        <v>20934.412253502618</v>
      </c>
      <c r="U3132" s="36">
        <f>Inputs!$B$12*(1+$B3132)^4*$C3132+Inputs!$B$29*(1+$D3132)^4*Inputs!$B$19+Inputs!$B$30*(1+$E3132)^4*Inputs!$B$20+Inputs!$B$31*(1+$F3132)^4*Inputs!$B$21+Inputs!$B$22*(1+Inputs!$B$23)^4</f>
        <v>25008.341308319257</v>
      </c>
      <c r="V3132" s="35">
        <f>Inputs!$B$13/(Q3132*(1-$G3132))</f>
        <v>1.1434899673904355</v>
      </c>
      <c r="W3132" s="36">
        <f>Inputs!$B$13</f>
        <v>12660</v>
      </c>
      <c r="X3132" s="36">
        <f t="shared" si="483"/>
        <v>13827.251706031231</v>
      </c>
      <c r="Y3132" s="36">
        <f t="shared" si="484"/>
        <v>15319.601769217285</v>
      </c>
      <c r="Z3132" s="36">
        <f t="shared" si="485"/>
        <v>17213.482605870806</v>
      </c>
      <c r="AA3132" s="36">
        <f t="shared" si="486"/>
        <v>19600.87662834752</v>
      </c>
      <c r="AB3132" s="36">
        <f t="shared" si="487"/>
        <v>58138.047718915164</v>
      </c>
      <c r="AC3132" s="36">
        <f t="shared" si="488"/>
        <v>249163.88816203494</v>
      </c>
      <c r="AD3132" s="36">
        <f t="shared" si="489"/>
        <v>153679.30654380788</v>
      </c>
    </row>
    <row r="3133" spans="1:30" ht="14.25" customHeight="1" x14ac:dyDescent="0.25">
      <c r="A3133" s="16">
        <v>3117</v>
      </c>
      <c r="B3133" s="34">
        <v>0.30357815341107097</v>
      </c>
      <c r="C3133" s="34">
        <v>0.10618019436090199</v>
      </c>
      <c r="D3133" s="34">
        <v>3.8303598904715797E-2</v>
      </c>
      <c r="E3133" s="34">
        <v>3.9210318393707998E-2</v>
      </c>
      <c r="F3133" s="34">
        <v>1.84445665081743E-2</v>
      </c>
      <c r="G3133" s="34">
        <v>0.18377554290343801</v>
      </c>
      <c r="H3133" s="35">
        <v>0.99924880147880901</v>
      </c>
      <c r="I3133" s="34">
        <v>9.8334369564972393E-2</v>
      </c>
      <c r="J3133" s="34">
        <v>2.1119423793542601E-2</v>
      </c>
      <c r="K3133" s="36">
        <f>Inputs!$B$12*(1+$B3133)^4</f>
        <v>173260.49248951764</v>
      </c>
      <c r="L3133" s="36">
        <f t="shared" si="480"/>
        <v>22368.29489947225</v>
      </c>
      <c r="M3133" s="36">
        <f t="shared" si="481"/>
        <v>247891.54233051057</v>
      </c>
      <c r="N3133" s="37">
        <f>M3133/Inputs!$B$6</f>
        <v>377.88344867455879</v>
      </c>
      <c r="O3133" s="38">
        <f>IF(N3133&gt;Inputs!$B$4,1,0)</f>
        <v>0</v>
      </c>
      <c r="P3133" s="34">
        <f t="shared" si="482"/>
        <v>7.7214945771429788E-2</v>
      </c>
      <c r="Q3133" s="36">
        <f>Inputs!$B$12*(1+$B3133)^0*$C3133+Inputs!$B$29*(1+$D3133)^0*Inputs!$B$19+Inputs!$B$30*(1+$E3133)^0*Inputs!$B$20+Inputs!$B$31*(1+$F3133)^0*Inputs!$B$21+Inputs!$B$22*(1+Inputs!$B$23)^0</f>
        <v>14392.85568908104</v>
      </c>
      <c r="R3133" s="36">
        <f>Inputs!$B$12*(1+$B3133)^1*$C3133+Inputs!$B$29*(1+$D3133)^1*Inputs!$B$19+Inputs!$B$30*(1+$E3133)^1*Inputs!$B$20+Inputs!$B$31*(1+$F3133)^1*Inputs!$B$21+Inputs!$B$22*(1+Inputs!$B$23)^1</f>
        <v>16565.920266993588</v>
      </c>
      <c r="S3133" s="36">
        <f>Inputs!$B$12*(1+$B3133)^2*$C3133+Inputs!$B$29*(1+$D3133)^2*Inputs!$B$19+Inputs!$B$30*(1+$E3133)^2*Inputs!$B$20+Inputs!$B$31*(1+$F3133)^2*Inputs!$B$21+Inputs!$B$22*(1+Inputs!$B$23)^2</f>
        <v>19334.281590026014</v>
      </c>
      <c r="T3133" s="36">
        <f>Inputs!$B$12*(1+$B3133)^3*$C3133+Inputs!$B$29*(1+$D3133)^3*Inputs!$B$19+Inputs!$B$30*(1+$E3133)^3*Inputs!$B$20+Inputs!$B$31*(1+$F3133)^3*Inputs!$B$21+Inputs!$B$22*(1+Inputs!$B$23)^3</f>
        <v>22876.483060117076</v>
      </c>
      <c r="U3133" s="36">
        <f>Inputs!$B$12*(1+$B3133)^4*$C3133+Inputs!$B$29*(1+$D3133)^4*Inputs!$B$19+Inputs!$B$30*(1+$E3133)^4*Inputs!$B$20+Inputs!$B$31*(1+$F3133)^4*Inputs!$B$21+Inputs!$B$22*(1+Inputs!$B$23)^4</f>
        <v>27425.189685016332</v>
      </c>
      <c r="V3133" s="35">
        <f>Inputs!$B$13/(Q3133*(1-$G3133))</f>
        <v>1.0776485057091401</v>
      </c>
      <c r="W3133" s="36">
        <f>Inputs!$B$13</f>
        <v>12660</v>
      </c>
      <c r="X3133" s="36">
        <f t="shared" si="483"/>
        <v>14306.413684462386</v>
      </c>
      <c r="Y3133" s="36">
        <f t="shared" si="484"/>
        <v>16387.876060235616</v>
      </c>
      <c r="Z3133" s="36">
        <f t="shared" si="485"/>
        <v>19024.294908752836</v>
      </c>
      <c r="AA3133" s="36">
        <f t="shared" si="486"/>
        <v>22368.29489947225</v>
      </c>
      <c r="AB3133" s="36">
        <f t="shared" si="487"/>
        <v>62821.903813361176</v>
      </c>
      <c r="AC3133" s="36">
        <f t="shared" si="488"/>
        <v>295806.72719250165</v>
      </c>
      <c r="AD3133" s="36">
        <f t="shared" si="489"/>
        <v>185069.6385171494</v>
      </c>
    </row>
    <row r="3134" spans="1:30" ht="14.25" customHeight="1" x14ac:dyDescent="0.25">
      <c r="A3134" s="16">
        <v>3118</v>
      </c>
      <c r="B3134" s="34">
        <v>0.29850033527349601</v>
      </c>
      <c r="C3134" s="34">
        <v>7.5472251138310895E-2</v>
      </c>
      <c r="D3134" s="34">
        <v>4.5884872177475701E-2</v>
      </c>
      <c r="E3134" s="34">
        <v>5.4953657188477903E-2</v>
      </c>
      <c r="F3134" s="34">
        <v>-3.0233466077242499E-3</v>
      </c>
      <c r="G3134" s="34">
        <v>0.18251668652997899</v>
      </c>
      <c r="H3134" s="35">
        <v>1.10863799072658</v>
      </c>
      <c r="I3134" s="34">
        <v>8.5763302008527206E-2</v>
      </c>
      <c r="J3134" s="34">
        <v>3.1939109224702E-2</v>
      </c>
      <c r="K3134" s="36">
        <f>Inputs!$B$12*(1+$B3134)^4</f>
        <v>170576.62401914562</v>
      </c>
      <c r="L3134" s="36">
        <f t="shared" si="480"/>
        <v>19757.413255263869</v>
      </c>
      <c r="M3134" s="36">
        <f t="shared" si="481"/>
        <v>312052.21972388541</v>
      </c>
      <c r="N3134" s="37">
        <f>M3134/Inputs!$B$6</f>
        <v>475.68935933519117</v>
      </c>
      <c r="O3134" s="38">
        <f>IF(N3134&gt;Inputs!$B$4,1,0)</f>
        <v>1</v>
      </c>
      <c r="P3134" s="34">
        <f t="shared" si="482"/>
        <v>5.3824192783825206E-2</v>
      </c>
      <c r="Q3134" s="36">
        <f>Inputs!$B$12*(1+$B3134)^0*$C3134+Inputs!$B$29*(1+$D3134)^0*Inputs!$B$19+Inputs!$B$30*(1+$E3134)^0*Inputs!$B$20+Inputs!$B$31*(1+$F3134)^0*Inputs!$B$21+Inputs!$B$22*(1+Inputs!$B$23)^0</f>
        <v>12550.379095725577</v>
      </c>
      <c r="R3134" s="36">
        <f>Inputs!$B$12*(1+$B3134)^1*$C3134+Inputs!$B$29*(1+$D3134)^1*Inputs!$B$19+Inputs!$B$30*(1+$E3134)^1*Inputs!$B$20+Inputs!$B$31*(1+$F3134)^1*Inputs!$B$21+Inputs!$B$22*(1+Inputs!$B$23)^1</f>
        <v>14108.760841571031</v>
      </c>
      <c r="S3134" s="36">
        <f>Inputs!$B$12*(1+$B3134)^2*$C3134+Inputs!$B$29*(1+$D3134)^2*Inputs!$B$19+Inputs!$B$30*(1+$E3134)^2*Inputs!$B$20+Inputs!$B$31*(1+$F3134)^2*Inputs!$B$21+Inputs!$B$22*(1+Inputs!$B$23)^2</f>
        <v>16083.12587661864</v>
      </c>
      <c r="T3134" s="36">
        <f>Inputs!$B$12*(1+$B3134)^3*$C3134+Inputs!$B$29*(1+$D3134)^3*Inputs!$B$19+Inputs!$B$30*(1+$E3134)^3*Inputs!$B$20+Inputs!$B$31*(1+$F3134)^3*Inputs!$B$21+Inputs!$B$22*(1+Inputs!$B$23)^3</f>
        <v>18594.587894145625</v>
      </c>
      <c r="U3134" s="36">
        <f>Inputs!$B$12*(1+$B3134)^4*$C3134+Inputs!$B$29*(1+$D3134)^4*Inputs!$B$19+Inputs!$B$30*(1+$E3134)^4*Inputs!$B$20+Inputs!$B$31*(1+$F3134)^4*Inputs!$B$21+Inputs!$B$22*(1+Inputs!$B$23)^4</f>
        <v>21800.247810272187</v>
      </c>
      <c r="V3134" s="35">
        <f>Inputs!$B$13/(Q3134*(1-$G3134))</f>
        <v>1.2339511436457833</v>
      </c>
      <c r="W3134" s="36">
        <f>Inputs!$B$13</f>
        <v>12660</v>
      </c>
      <c r="X3134" s="36">
        <f t="shared" si="483"/>
        <v>13870.663040104388</v>
      </c>
      <c r="Y3134" s="36">
        <f t="shared" si="484"/>
        <v>15399.814392317716</v>
      </c>
      <c r="Z3134" s="36">
        <f t="shared" si="485"/>
        <v>17328.359884049361</v>
      </c>
      <c r="AA3134" s="36">
        <f t="shared" si="486"/>
        <v>19757.413255263869</v>
      </c>
      <c r="AB3134" s="36">
        <f t="shared" si="487"/>
        <v>61019.207794296985</v>
      </c>
      <c r="AC3134" s="36">
        <f t="shared" si="488"/>
        <v>378797.08697365329</v>
      </c>
      <c r="AD3134" s="36">
        <f t="shared" si="489"/>
        <v>251033.01192958842</v>
      </c>
    </row>
    <row r="3135" spans="1:30" ht="14.25" customHeight="1" x14ac:dyDescent="0.25">
      <c r="A3135" s="16">
        <v>3119</v>
      </c>
      <c r="B3135" s="34">
        <v>0.29720277095905401</v>
      </c>
      <c r="C3135" s="34">
        <v>6.0203194933408498E-2</v>
      </c>
      <c r="D3135" s="34">
        <v>3.8050454522801098E-2</v>
      </c>
      <c r="E3135" s="34">
        <v>4.52007812178939E-2</v>
      </c>
      <c r="F3135" s="34">
        <v>-2.91325015113465E-4</v>
      </c>
      <c r="G3135" s="34">
        <v>0.184854543129951</v>
      </c>
      <c r="H3135" s="35">
        <v>0.95734901751896695</v>
      </c>
      <c r="I3135" s="34">
        <v>0.102980734468235</v>
      </c>
      <c r="J3135" s="34">
        <v>3.44638991625223E-2</v>
      </c>
      <c r="K3135" s="36">
        <f>Inputs!$B$12*(1+$B3135)^4</f>
        <v>169895.83066615622</v>
      </c>
      <c r="L3135" s="36">
        <f t="shared" si="480"/>
        <v>14806.474546700732</v>
      </c>
      <c r="M3135" s="36">
        <f t="shared" si="481"/>
        <v>187770.08396917008</v>
      </c>
      <c r="N3135" s="37">
        <f>M3135/Inputs!$B$6</f>
        <v>286.23488409934464</v>
      </c>
      <c r="O3135" s="38">
        <f>IF(N3135&gt;Inputs!$B$4,1,0)</f>
        <v>0</v>
      </c>
      <c r="P3135" s="34">
        <f t="shared" si="482"/>
        <v>6.8516835305712703E-2</v>
      </c>
      <c r="Q3135" s="36">
        <f>Inputs!$B$12*(1+$B3135)^0*$C3135+Inputs!$B$29*(1+$D3135)^0*Inputs!$B$19+Inputs!$B$30*(1+$E3135)^0*Inputs!$B$20+Inputs!$B$31*(1+$F3135)^0*Inputs!$B$21+Inputs!$B$22*(1+Inputs!$B$23)^0</f>
        <v>11634.235723431433</v>
      </c>
      <c r="R3135" s="36">
        <f>Inputs!$B$12*(1+$B3135)^1*$C3135+Inputs!$B$29*(1+$D3135)^1*Inputs!$B$19+Inputs!$B$30*(1+$E3135)^1*Inputs!$B$20+Inputs!$B$31*(1+$F3135)^1*Inputs!$B$21+Inputs!$B$22*(1+Inputs!$B$23)^1</f>
        <v>12876.463689932905</v>
      </c>
      <c r="S3135" s="36">
        <f>Inputs!$B$12*(1+$B3135)^2*$C3135+Inputs!$B$29*(1+$D3135)^2*Inputs!$B$19+Inputs!$B$30*(1+$E3135)^2*Inputs!$B$20+Inputs!$B$31*(1+$F3135)^2*Inputs!$B$21+Inputs!$B$22*(1+Inputs!$B$23)^2</f>
        <v>14445.590064277967</v>
      </c>
      <c r="T3135" s="36">
        <f>Inputs!$B$12*(1+$B3135)^3*$C3135+Inputs!$B$29*(1+$D3135)^3*Inputs!$B$19+Inputs!$B$30*(1+$E3135)^3*Inputs!$B$20+Inputs!$B$31*(1+$F3135)^3*Inputs!$B$21+Inputs!$B$22*(1+Inputs!$B$23)^3</f>
        <v>16436.792727942622</v>
      </c>
      <c r="U3135" s="36">
        <f>Inputs!$B$12*(1+$B3135)^4*$C3135+Inputs!$B$29*(1+$D3135)^4*Inputs!$B$19+Inputs!$B$30*(1+$E3135)^4*Inputs!$B$20+Inputs!$B$31*(1+$F3135)^4*Inputs!$B$21+Inputs!$B$22*(1+Inputs!$B$23)^4</f>
        <v>18973.447767909052</v>
      </c>
      <c r="V3135" s="35">
        <f>Inputs!$B$13/(Q3135*(1-$G3135))</f>
        <v>1.3349368893151203</v>
      </c>
      <c r="W3135" s="36">
        <f>Inputs!$B$13</f>
        <v>12660</v>
      </c>
      <c r="X3135" s="36">
        <f t="shared" si="483"/>
        <v>13020.943805694367</v>
      </c>
      <c r="Y3135" s="36">
        <f t="shared" si="484"/>
        <v>13496.127964398816</v>
      </c>
      <c r="Z3135" s="36">
        <f t="shared" si="485"/>
        <v>14091.689134975099</v>
      </c>
      <c r="AA3135" s="36">
        <f t="shared" si="486"/>
        <v>14806.474546700732</v>
      </c>
      <c r="AB3135" s="36">
        <f t="shared" si="487"/>
        <v>50830.162526589847</v>
      </c>
      <c r="AC3135" s="36">
        <f t="shared" si="488"/>
        <v>223547.44383755303</v>
      </c>
      <c r="AD3135" s="36">
        <f t="shared" si="489"/>
        <v>136939.92144258023</v>
      </c>
    </row>
    <row r="3136" spans="1:30" ht="14.25" customHeight="1" x14ac:dyDescent="0.25">
      <c r="A3136" s="16">
        <v>3120</v>
      </c>
      <c r="B3136" s="34">
        <v>0.21616300161490401</v>
      </c>
      <c r="C3136" s="34">
        <v>7.8580060253293907E-2</v>
      </c>
      <c r="D3136" s="34">
        <v>3.8219888761480997E-2</v>
      </c>
      <c r="E3136" s="34">
        <v>4.0741524797610298E-2</v>
      </c>
      <c r="F3136" s="34">
        <v>-1.51564009579837E-2</v>
      </c>
      <c r="G3136" s="34">
        <v>0.198541879554196</v>
      </c>
      <c r="H3136" s="35">
        <v>1.0696018763385899</v>
      </c>
      <c r="I3136" s="34">
        <v>0.10418413852412001</v>
      </c>
      <c r="J3136" s="34">
        <v>2.57925651840098E-2</v>
      </c>
      <c r="K3136" s="36">
        <f>Inputs!$B$12*(1+$B3136)^4</f>
        <v>131255.7683693209</v>
      </c>
      <c r="L3136" s="36">
        <f t="shared" si="480"/>
        <v>16072.223711079607</v>
      </c>
      <c r="M3136" s="36">
        <f t="shared" si="481"/>
        <v>180805.29628379317</v>
      </c>
      <c r="N3136" s="37">
        <f>M3136/Inputs!$B$6</f>
        <v>275.61782970090422</v>
      </c>
      <c r="O3136" s="38">
        <f>IF(N3136&gt;Inputs!$B$4,1,0)</f>
        <v>0</v>
      </c>
      <c r="P3136" s="34">
        <f t="shared" si="482"/>
        <v>7.839157334011021E-2</v>
      </c>
      <c r="Q3136" s="36">
        <f>Inputs!$B$12*(1+$B3136)^0*$C3136+Inputs!$B$29*(1+$D3136)^0*Inputs!$B$19+Inputs!$B$30*(1+$E3136)^0*Inputs!$B$20+Inputs!$B$31*(1+$F3136)^0*Inputs!$B$21+Inputs!$B$22*(1+Inputs!$B$23)^0</f>
        <v>12736.847642624558</v>
      </c>
      <c r="R3136" s="36">
        <f>Inputs!$B$12*(1+$B3136)^1*$C3136+Inputs!$B$29*(1+$D3136)^1*Inputs!$B$19+Inputs!$B$30*(1+$E3136)^1*Inputs!$B$20+Inputs!$B$31*(1+$F3136)^1*Inputs!$B$21+Inputs!$B$22*(1+Inputs!$B$23)^1</f>
        <v>13846.968230664437</v>
      </c>
      <c r="S3136" s="36">
        <f>Inputs!$B$12*(1+$B3136)^2*$C3136+Inputs!$B$29*(1+$D3136)^2*Inputs!$B$19+Inputs!$B$30*(1+$E3136)^2*Inputs!$B$20+Inputs!$B$31*(1+$F3136)^2*Inputs!$B$21+Inputs!$B$22*(1+Inputs!$B$23)^2</f>
        <v>15185.347081492757</v>
      </c>
      <c r="T3136" s="36">
        <f>Inputs!$B$12*(1+$B3136)^3*$C3136+Inputs!$B$29*(1+$D3136)^3*Inputs!$B$19+Inputs!$B$30*(1+$E3136)^3*Inputs!$B$20+Inputs!$B$31*(1+$F3136)^3*Inputs!$B$21+Inputs!$B$22*(1+Inputs!$B$23)^3</f>
        <v>16799.882324104765</v>
      </c>
      <c r="U3136" s="36">
        <f>Inputs!$B$12*(1+$B3136)^4*$C3136+Inputs!$B$29*(1+$D3136)^4*Inputs!$B$19+Inputs!$B$30*(1+$E3136)^4*Inputs!$B$20+Inputs!$B$31*(1+$F3136)^4*Inputs!$B$21+Inputs!$B$22*(1+Inputs!$B$23)^4</f>
        <v>18748.778534035569</v>
      </c>
      <c r="V3136" s="35">
        <f>Inputs!$B$13/(Q3136*(1-$G3136))</f>
        <v>1.2401976905136718</v>
      </c>
      <c r="W3136" s="36">
        <f>Inputs!$B$13</f>
        <v>12660</v>
      </c>
      <c r="X3136" s="36">
        <f t="shared" si="483"/>
        <v>13290.114617040455</v>
      </c>
      <c r="Y3136" s="36">
        <f t="shared" si="484"/>
        <v>14055.615110671251</v>
      </c>
      <c r="Z3136" s="36">
        <f t="shared" si="485"/>
        <v>14975.792422038314</v>
      </c>
      <c r="AA3136" s="36">
        <f t="shared" si="486"/>
        <v>16072.223711079607</v>
      </c>
      <c r="AB3136" s="36">
        <f t="shared" si="487"/>
        <v>52672.998739380448</v>
      </c>
      <c r="AC3136" s="36">
        <f t="shared" si="488"/>
        <v>210313.00797178817</v>
      </c>
      <c r="AD3136" s="36">
        <f t="shared" si="489"/>
        <v>128132.29754441272</v>
      </c>
    </row>
    <row r="3137" spans="1:30" ht="14.25" customHeight="1" x14ac:dyDescent="0.25">
      <c r="A3137" s="16">
        <v>3121</v>
      </c>
      <c r="B3137" s="34">
        <v>0.42999348871856602</v>
      </c>
      <c r="C3137" s="34">
        <v>6.7768354601305203E-2</v>
      </c>
      <c r="D3137" s="34">
        <v>4.1220918842613002E-2</v>
      </c>
      <c r="E3137" s="34">
        <v>3.5873193506192502E-2</v>
      </c>
      <c r="F3137" s="34">
        <v>2.3866807932245E-2</v>
      </c>
      <c r="G3137" s="34">
        <v>0.168461857265059</v>
      </c>
      <c r="H3137" s="35">
        <v>1.0716922410702301</v>
      </c>
      <c r="I3137" s="34">
        <v>0.103062306979484</v>
      </c>
      <c r="J3137" s="34">
        <v>2.1118061338285001E-2</v>
      </c>
      <c r="K3137" s="36">
        <f>Inputs!$B$12*(1+$B3137)^4</f>
        <v>250892.39095087146</v>
      </c>
      <c r="L3137" s="36">
        <f t="shared" si="480"/>
        <v>23295.623434908292</v>
      </c>
      <c r="M3137" s="36">
        <f t="shared" si="481"/>
        <v>240400.7443573366</v>
      </c>
      <c r="N3137" s="37">
        <f>M3137/Inputs!$B$6</f>
        <v>366.46454932520822</v>
      </c>
      <c r="O3137" s="38">
        <f>IF(N3137&gt;Inputs!$B$4,1,0)</f>
        <v>0</v>
      </c>
      <c r="P3137" s="34">
        <f t="shared" si="482"/>
        <v>8.1944245641198996E-2</v>
      </c>
      <c r="Q3137" s="36">
        <f>Inputs!$B$12*(1+$B3137)^0*$C3137+Inputs!$B$29*(1+$D3137)^0*Inputs!$B$19+Inputs!$B$30*(1+$E3137)^0*Inputs!$B$20+Inputs!$B$31*(1+$F3137)^0*Inputs!$B$21+Inputs!$B$22*(1+Inputs!$B$23)^0</f>
        <v>12088.145303505233</v>
      </c>
      <c r="R3137" s="36">
        <f>Inputs!$B$12*(1+$B3137)^1*$C3137+Inputs!$B$29*(1+$D3137)^1*Inputs!$B$19+Inputs!$B$30*(1+$E3137)^1*Inputs!$B$20+Inputs!$B$31*(1+$F3137)^1*Inputs!$B$21+Inputs!$B$22*(1+Inputs!$B$23)^1</f>
        <v>14101.284334539927</v>
      </c>
      <c r="S3137" s="36">
        <f>Inputs!$B$12*(1+$B3137)^2*$C3137+Inputs!$B$29*(1+$D3137)^2*Inputs!$B$19+Inputs!$B$30*(1+$E3137)^2*Inputs!$B$20+Inputs!$B$31*(1+$F3137)^2*Inputs!$B$21+Inputs!$B$22*(1+Inputs!$B$23)^2</f>
        <v>16875.559100750605</v>
      </c>
      <c r="T3137" s="36">
        <f>Inputs!$B$12*(1+$B3137)^3*$C3137+Inputs!$B$29*(1+$D3137)^3*Inputs!$B$19+Inputs!$B$30*(1+$E3137)^3*Inputs!$B$20+Inputs!$B$31*(1+$F3137)^3*Inputs!$B$21+Inputs!$B$22*(1+Inputs!$B$23)^3</f>
        <v>20734.584624485484</v>
      </c>
      <c r="U3137" s="36">
        <f>Inputs!$B$12*(1+$B3137)^4*$C3137+Inputs!$B$29*(1+$D3137)^4*Inputs!$B$19+Inputs!$B$30*(1+$E3137)^4*Inputs!$B$20+Inputs!$B$31*(1+$F3137)^4*Inputs!$B$21+Inputs!$B$22*(1+Inputs!$B$23)^4</f>
        <v>26140.992702188672</v>
      </c>
      <c r="V3137" s="35">
        <f>Inputs!$B$13/(Q3137*(1-$G3137))</f>
        <v>1.2594816917041591</v>
      </c>
      <c r="W3137" s="36">
        <f>Inputs!$B$13</f>
        <v>12660</v>
      </c>
      <c r="X3137" s="36">
        <f t="shared" si="483"/>
        <v>14217.88142419225</v>
      </c>
      <c r="Y3137" s="36">
        <f t="shared" si="484"/>
        <v>16356.29850541542</v>
      </c>
      <c r="Z3137" s="36">
        <f t="shared" si="485"/>
        <v>19287.134342092824</v>
      </c>
      <c r="AA3137" s="36">
        <f t="shared" si="486"/>
        <v>23295.623434908292</v>
      </c>
      <c r="AB3137" s="36">
        <f t="shared" si="487"/>
        <v>62641.738970628168</v>
      </c>
      <c r="AC3137" s="36">
        <f t="shared" si="488"/>
        <v>290289.83857727563</v>
      </c>
      <c r="AD3137" s="36">
        <f t="shared" si="489"/>
        <v>177759.00538670842</v>
      </c>
    </row>
    <row r="3138" spans="1:30" ht="14.25" customHeight="1" x14ac:dyDescent="0.25">
      <c r="A3138" s="16">
        <v>3122</v>
      </c>
      <c r="B3138" s="34">
        <v>0.26809757371585802</v>
      </c>
      <c r="C3138" s="34">
        <v>0.10140715592508499</v>
      </c>
      <c r="D3138" s="34">
        <v>3.1741173780033598E-2</v>
      </c>
      <c r="E3138" s="34">
        <v>1.2920423115279E-2</v>
      </c>
      <c r="F3138" s="34">
        <v>-1.1112011952564799E-2</v>
      </c>
      <c r="G3138" s="34">
        <v>0.17901199373502599</v>
      </c>
      <c r="H3138" s="35">
        <v>1.1557513386729701</v>
      </c>
      <c r="I3138" s="34">
        <v>9.8894528504784501E-2</v>
      </c>
      <c r="J3138" s="34">
        <v>2.32493487375698E-2</v>
      </c>
      <c r="K3138" s="36">
        <f>Inputs!$B$12*(1+$B3138)^4</f>
        <v>155153.6285456639</v>
      </c>
      <c r="L3138" s="36">
        <f t="shared" si="480"/>
        <v>22621.972659921725</v>
      </c>
      <c r="M3138" s="36">
        <f t="shared" si="481"/>
        <v>254044.99736242479</v>
      </c>
      <c r="N3138" s="37">
        <f>M3138/Inputs!$B$6</f>
        <v>387.26371549150122</v>
      </c>
      <c r="O3138" s="38">
        <f>IF(N3138&gt;Inputs!$B$4,1,0)</f>
        <v>0</v>
      </c>
      <c r="P3138" s="34">
        <f t="shared" si="482"/>
        <v>7.5645179767214701E-2</v>
      </c>
      <c r="Q3138" s="36">
        <f>Inputs!$B$12*(1+$B3138)^0*$C3138+Inputs!$B$29*(1+$D3138)^0*Inputs!$B$19+Inputs!$B$30*(1+$E3138)^0*Inputs!$B$20+Inputs!$B$31*(1+$F3138)^0*Inputs!$B$21+Inputs!$B$22*(1+Inputs!$B$23)^0</f>
        <v>14106.473382932021</v>
      </c>
      <c r="R3138" s="36">
        <f>Inputs!$B$12*(1+$B3138)^1*$C3138+Inputs!$B$29*(1+$D3138)^1*Inputs!$B$19+Inputs!$B$30*(1+$E3138)^1*Inputs!$B$20+Inputs!$B$31*(1+$F3138)^1*Inputs!$B$21+Inputs!$B$22*(1+Inputs!$B$23)^1</f>
        <v>15755.688958100593</v>
      </c>
      <c r="S3138" s="36">
        <f>Inputs!$B$12*(1+$B3138)^2*$C3138+Inputs!$B$29*(1+$D3138)^2*Inputs!$B$19+Inputs!$B$30*(1+$E3138)^2*Inputs!$B$20+Inputs!$B$31*(1+$F3138)^2*Inputs!$B$21+Inputs!$B$22*(1+Inputs!$B$23)^2</f>
        <v>17844.46072427967</v>
      </c>
      <c r="T3138" s="36">
        <f>Inputs!$B$12*(1+$B3138)^3*$C3138+Inputs!$B$29*(1+$D3138)^3*Inputs!$B$19+Inputs!$B$30*(1+$E3138)^3*Inputs!$B$20+Inputs!$B$31*(1+$F3138)^3*Inputs!$B$21+Inputs!$B$22*(1+Inputs!$B$23)^3</f>
        <v>20490.07742416898</v>
      </c>
      <c r="U3138" s="36">
        <f>Inputs!$B$12*(1+$B3138)^4*$C3138+Inputs!$B$29*(1+$D3138)^4*Inputs!$B$19+Inputs!$B$30*(1+$E3138)^4*Inputs!$B$20+Inputs!$B$31*(1+$F3138)^4*Inputs!$B$21+Inputs!$B$22*(1+Inputs!$B$23)^4</f>
        <v>23841.262826784521</v>
      </c>
      <c r="V3138" s="35">
        <f>Inputs!$B$13/(Q3138*(1-$G3138))</f>
        <v>1.093146678033992</v>
      </c>
      <c r="W3138" s="36">
        <f>Inputs!$B$13</f>
        <v>12660</v>
      </c>
      <c r="X3138" s="36">
        <f t="shared" si="483"/>
        <v>14342.556971409975</v>
      </c>
      <c r="Y3138" s="36">
        <f t="shared" si="484"/>
        <v>16473.277185775409</v>
      </c>
      <c r="Z3138" s="36">
        <f t="shared" si="485"/>
        <v>19178.888036098579</v>
      </c>
      <c r="AA3138" s="36">
        <f t="shared" si="486"/>
        <v>22621.972659921725</v>
      </c>
      <c r="AB3138" s="36">
        <f t="shared" si="487"/>
        <v>63081.378672833627</v>
      </c>
      <c r="AC3138" s="36">
        <f t="shared" si="488"/>
        <v>306006.52761561063</v>
      </c>
      <c r="AD3138" s="36">
        <f t="shared" si="489"/>
        <v>190963.61868959118</v>
      </c>
    </row>
    <row r="3139" spans="1:30" ht="14.25" customHeight="1" x14ac:dyDescent="0.25">
      <c r="A3139" s="16">
        <v>3123</v>
      </c>
      <c r="B3139" s="34">
        <v>0.46754800013059999</v>
      </c>
      <c r="C3139" s="34">
        <v>8.3127056592292206E-2</v>
      </c>
      <c r="D3139" s="34">
        <v>1.9581925903156099E-2</v>
      </c>
      <c r="E3139" s="34">
        <v>1.6516301943858398E-2</v>
      </c>
      <c r="F3139" s="34">
        <v>1.6523618753974099E-2</v>
      </c>
      <c r="G3139" s="34">
        <v>0.150569298631689</v>
      </c>
      <c r="H3139" s="35">
        <v>1.17623670459833</v>
      </c>
      <c r="I3139" s="34">
        <v>8.7602856693413098E-2</v>
      </c>
      <c r="J3139" s="34">
        <v>2.1510886398164501E-2</v>
      </c>
      <c r="K3139" s="36">
        <f>Inputs!$B$12*(1+$B3139)^4</f>
        <v>278304.68036073598</v>
      </c>
      <c r="L3139" s="36">
        <f t="shared" si="480"/>
        <v>31582.401499461412</v>
      </c>
      <c r="M3139" s="36">
        <f t="shared" si="481"/>
        <v>397626.59934764204</v>
      </c>
      <c r="N3139" s="37">
        <f>M3139/Inputs!$B$6</f>
        <v>606.13810876164951</v>
      </c>
      <c r="O3139" s="38">
        <f>IF(N3139&gt;Inputs!$B$4,1,0)</f>
        <v>1</v>
      </c>
      <c r="P3139" s="34">
        <f t="shared" si="482"/>
        <v>6.6091970295248603E-2</v>
      </c>
      <c r="Q3139" s="36">
        <f>Inputs!$B$12*(1+$B3139)^0*$C3139+Inputs!$B$29*(1+$D3139)^0*Inputs!$B$19+Inputs!$B$30*(1+$E3139)^0*Inputs!$B$20+Inputs!$B$31*(1+$F3139)^0*Inputs!$B$21+Inputs!$B$22*(1+Inputs!$B$23)^0</f>
        <v>13009.667422964456</v>
      </c>
      <c r="R3139" s="36">
        <f>Inputs!$B$12*(1+$B3139)^1*$C3139+Inputs!$B$29*(1+$D3139)^1*Inputs!$B$19+Inputs!$B$30*(1+$E3139)^1*Inputs!$B$20+Inputs!$B$31*(1+$F3139)^1*Inputs!$B$21+Inputs!$B$22*(1+Inputs!$B$23)^1</f>
        <v>15453.248702232726</v>
      </c>
      <c r="S3139" s="36">
        <f>Inputs!$B$12*(1+$B3139)^2*$C3139+Inputs!$B$29*(1+$D3139)^2*Inputs!$B$19+Inputs!$B$30*(1+$E3139)^2*Inputs!$B$20+Inputs!$B$31*(1+$F3139)^2*Inputs!$B$21+Inputs!$B$22*(1+Inputs!$B$23)^2</f>
        <v>18988.241985447676</v>
      </c>
      <c r="T3139" s="36">
        <f>Inputs!$B$12*(1+$B3139)^3*$C3139+Inputs!$B$29*(1+$D3139)^3*Inputs!$B$19+Inputs!$B$30*(1+$E3139)^3*Inputs!$B$20+Inputs!$B$31*(1+$F3139)^3*Inputs!$B$21+Inputs!$B$22*(1+Inputs!$B$23)^3</f>
        <v>24124.409254119535</v>
      </c>
      <c r="U3139" s="36">
        <f>Inputs!$B$12*(1+$B3139)^4*$C3139+Inputs!$B$29*(1+$D3139)^4*Inputs!$B$19+Inputs!$B$30*(1+$E3139)^4*Inputs!$B$20+Inputs!$B$31*(1+$F3139)^4*Inputs!$B$21+Inputs!$B$22*(1+Inputs!$B$23)^4</f>
        <v>31609.852476455082</v>
      </c>
      <c r="V3139" s="35">
        <f>Inputs!$B$13/(Q3139*(1-$G3139))</f>
        <v>1.1456172843296</v>
      </c>
      <c r="W3139" s="36">
        <f>Inputs!$B$13</f>
        <v>12660</v>
      </c>
      <c r="X3139" s="36">
        <f t="shared" si="483"/>
        <v>15138.385085703785</v>
      </c>
      <c r="Y3139" s="36">
        <f t="shared" si="484"/>
        <v>18724.818695771046</v>
      </c>
      <c r="Z3139" s="36">
        <f t="shared" si="485"/>
        <v>23946.595472121349</v>
      </c>
      <c r="AA3139" s="36">
        <f t="shared" si="486"/>
        <v>31582.401499461412</v>
      </c>
      <c r="AB3139" s="36">
        <f t="shared" si="487"/>
        <v>76861.024749712582</v>
      </c>
      <c r="AC3139" s="36">
        <f t="shared" si="488"/>
        <v>488134.44063138892</v>
      </c>
      <c r="AD3139" s="36">
        <f t="shared" si="489"/>
        <v>320765.57459792949</v>
      </c>
    </row>
    <row r="3140" spans="1:30" ht="14.25" customHeight="1" x14ac:dyDescent="0.25">
      <c r="A3140" s="16">
        <v>3124</v>
      </c>
      <c r="B3140" s="34">
        <v>0.23308802692713099</v>
      </c>
      <c r="C3140" s="34">
        <v>7.7533787597572401E-2</v>
      </c>
      <c r="D3140" s="34">
        <v>1.2335982312904999E-2</v>
      </c>
      <c r="E3140" s="34">
        <v>3.2470804926529498E-2</v>
      </c>
      <c r="F3140" s="34">
        <v>1.49692063004112E-2</v>
      </c>
      <c r="G3140" s="34">
        <v>0.15823104219810799</v>
      </c>
      <c r="H3140" s="35">
        <v>1.1502698649446299</v>
      </c>
      <c r="I3140" s="34">
        <v>0.105703791967988</v>
      </c>
      <c r="J3140" s="34">
        <v>2.6139876722874399E-2</v>
      </c>
      <c r="K3140" s="36">
        <f>Inputs!$B$12*(1+$B3140)^4</f>
        <v>138716.32475149917</v>
      </c>
      <c r="L3140" s="36">
        <f t="shared" si="480"/>
        <v>18661.3138212144</v>
      </c>
      <c r="M3140" s="36">
        <f t="shared" si="481"/>
        <v>201953.80026907631</v>
      </c>
      <c r="N3140" s="37">
        <f>M3140/Inputs!$B$6</f>
        <v>307.85640284920169</v>
      </c>
      <c r="O3140" s="38">
        <f>IF(N3140&gt;Inputs!$B$4,1,0)</f>
        <v>0</v>
      </c>
      <c r="P3140" s="34">
        <f t="shared" si="482"/>
        <v>7.9563915245113609E-2</v>
      </c>
      <c r="Q3140" s="36">
        <f>Inputs!$B$12*(1+$B3140)^0*$C3140+Inputs!$B$29*(1+$D3140)^0*Inputs!$B$19+Inputs!$B$30*(1+$E3140)^0*Inputs!$B$20+Inputs!$B$31*(1+$F3140)^0*Inputs!$B$21+Inputs!$B$22*(1+Inputs!$B$23)^0</f>
        <v>12674.071283281264</v>
      </c>
      <c r="R3140" s="36">
        <f>Inputs!$B$12*(1+$B3140)^1*$C3140+Inputs!$B$29*(1+$D3140)^1*Inputs!$B$19+Inputs!$B$30*(1+$E3140)^1*Inputs!$B$20+Inputs!$B$31*(1+$F3140)^1*Inputs!$B$21+Inputs!$B$22*(1+Inputs!$B$23)^1</f>
        <v>13879.16387560821</v>
      </c>
      <c r="S3140" s="36">
        <f>Inputs!$B$12*(1+$B3140)^2*$C3140+Inputs!$B$29*(1+$D3140)^2*Inputs!$B$19+Inputs!$B$30*(1+$E3140)^2*Inputs!$B$20+Inputs!$B$31*(1+$F3140)^2*Inputs!$B$21+Inputs!$B$22*(1+Inputs!$B$23)^2</f>
        <v>15339.091238121597</v>
      </c>
      <c r="T3140" s="36">
        <f>Inputs!$B$12*(1+$B3140)^3*$C3140+Inputs!$B$29*(1+$D3140)^3*Inputs!$B$19+Inputs!$B$30*(1+$E3140)^3*Inputs!$B$20+Inputs!$B$31*(1+$F3140)^3*Inputs!$B$21+Inputs!$B$22*(1+Inputs!$B$23)^3</f>
        <v>17112.810323549798</v>
      </c>
      <c r="U3140" s="36">
        <f>Inputs!$B$12*(1+$B3140)^4*$C3140+Inputs!$B$29*(1+$D3140)^4*Inputs!$B$19+Inputs!$B$30*(1+$E3140)^4*Inputs!$B$20+Inputs!$B$31*(1+$F3140)^4*Inputs!$B$21+Inputs!$B$22*(1+Inputs!$B$23)^4</f>
        <v>19273.01094586245</v>
      </c>
      <c r="V3140" s="35">
        <f>Inputs!$B$13/(Q3140*(1-$G3140))</f>
        <v>1.1866554937385783</v>
      </c>
      <c r="W3140" s="36">
        <f>Inputs!$B$13</f>
        <v>12660</v>
      </c>
      <c r="X3140" s="36">
        <f t="shared" si="483"/>
        <v>13757.480874348876</v>
      </c>
      <c r="Y3140" s="36">
        <f t="shared" si="484"/>
        <v>15087.156049295007</v>
      </c>
      <c r="Z3140" s="36">
        <f t="shared" si="485"/>
        <v>16700.708842512926</v>
      </c>
      <c r="AA3140" s="36">
        <f t="shared" si="486"/>
        <v>18661.3138212144</v>
      </c>
      <c r="AB3140" s="36">
        <f t="shared" si="487"/>
        <v>56327.894273878534</v>
      </c>
      <c r="AC3140" s="36">
        <f t="shared" si="488"/>
        <v>240675.91702840256</v>
      </c>
      <c r="AD3140" s="36">
        <f t="shared" si="489"/>
        <v>145625.90599519777</v>
      </c>
    </row>
    <row r="3141" spans="1:30" ht="14.25" customHeight="1" x14ac:dyDescent="0.25">
      <c r="A3141" s="16">
        <v>3125</v>
      </c>
      <c r="B3141" s="34">
        <v>0.48737685526041802</v>
      </c>
      <c r="C3141" s="34">
        <v>6.6061801249750696E-2</v>
      </c>
      <c r="D3141" s="34">
        <v>2.74641294907998E-2</v>
      </c>
      <c r="E3141" s="34">
        <v>2.5654081648365499E-2</v>
      </c>
      <c r="F3141" s="34">
        <v>1.2765905254745601E-2</v>
      </c>
      <c r="G3141" s="34">
        <v>0.19032234625296399</v>
      </c>
      <c r="H3141" s="35">
        <v>1.0563318566539901</v>
      </c>
      <c r="I3141" s="34">
        <v>8.9117266101874495E-2</v>
      </c>
      <c r="J3141" s="34">
        <v>2.3947378492701302E-2</v>
      </c>
      <c r="K3141" s="36">
        <f>Inputs!$B$12*(1+$B3141)^4</f>
        <v>293653.59863761987</v>
      </c>
      <c r="L3141" s="36">
        <f t="shared" si="480"/>
        <v>23959.053217268669</v>
      </c>
      <c r="M3141" s="36">
        <f t="shared" si="481"/>
        <v>311316.88072840753</v>
      </c>
      <c r="N3141" s="37">
        <f>M3141/Inputs!$B$6</f>
        <v>474.56841574452369</v>
      </c>
      <c r="O3141" s="38">
        <f>IF(N3141&gt;Inputs!$B$4,1,0)</f>
        <v>1</v>
      </c>
      <c r="P3141" s="34">
        <f t="shared" si="482"/>
        <v>6.5169887609173194E-2</v>
      </c>
      <c r="Q3141" s="36">
        <f>Inputs!$B$12*(1+$B3141)^0*$C3141+Inputs!$B$29*(1+$D3141)^0*Inputs!$B$19+Inputs!$B$30*(1+$E3141)^0*Inputs!$B$20+Inputs!$B$31*(1+$F3141)^0*Inputs!$B$21+Inputs!$B$22*(1+Inputs!$B$23)^0</f>
        <v>11985.752102411963</v>
      </c>
      <c r="R3141" s="36">
        <f>Inputs!$B$12*(1+$B3141)^1*$C3141+Inputs!$B$29*(1+$D3141)^1*Inputs!$B$19+Inputs!$B$30*(1+$E3141)^1*Inputs!$B$20+Inputs!$B$31*(1+$F3141)^1*Inputs!$B$21+Inputs!$B$22*(1+Inputs!$B$23)^1</f>
        <v>14061.18192676656</v>
      </c>
      <c r="S3141" s="36">
        <f>Inputs!$B$12*(1+$B3141)^2*$C3141+Inputs!$B$29*(1+$D3141)^2*Inputs!$B$19+Inputs!$B$30*(1+$E3141)^2*Inputs!$B$20+Inputs!$B$31*(1+$F3141)^2*Inputs!$B$21+Inputs!$B$22*(1+Inputs!$B$23)^2</f>
        <v>17080.94170313048</v>
      </c>
      <c r="T3141" s="36">
        <f>Inputs!$B$12*(1+$B3141)^3*$C3141+Inputs!$B$29*(1+$D3141)^3*Inputs!$B$19+Inputs!$B$30*(1+$E3141)^3*Inputs!$B$20+Inputs!$B$31*(1+$F3141)^3*Inputs!$B$21+Inputs!$B$22*(1+Inputs!$B$23)^3</f>
        <v>21503.966520244045</v>
      </c>
      <c r="U3141" s="36">
        <f>Inputs!$B$12*(1+$B3141)^4*$C3141+Inputs!$B$29*(1+$D3141)^4*Inputs!$B$19+Inputs!$B$30*(1+$E3141)^4*Inputs!$B$20+Inputs!$B$31*(1+$F3141)^4*Inputs!$B$21+Inputs!$B$22*(1+Inputs!$B$23)^4</f>
        <v>28012.838755785742</v>
      </c>
      <c r="V3141" s="35">
        <f>Inputs!$B$13/(Q3141*(1-$G3141))</f>
        <v>1.3045365792407257</v>
      </c>
      <c r="W3141" s="36">
        <f>Inputs!$B$13</f>
        <v>12660</v>
      </c>
      <c r="X3141" s="36">
        <f t="shared" si="483"/>
        <v>14145.727065914087</v>
      </c>
      <c r="Y3141" s="36">
        <f t="shared" si="484"/>
        <v>16325.472285213495</v>
      </c>
      <c r="Z3141" s="36">
        <f t="shared" si="485"/>
        <v>19472.481505189378</v>
      </c>
      <c r="AA3141" s="36">
        <f t="shared" si="486"/>
        <v>23959.053217268669</v>
      </c>
      <c r="AB3141" s="36">
        <f t="shared" si="487"/>
        <v>65661.035069331992</v>
      </c>
      <c r="AC3141" s="36">
        <f t="shared" si="488"/>
        <v>376443.94724314642</v>
      </c>
      <c r="AD3141" s="36">
        <f t="shared" si="489"/>
        <v>245655.84565907554</v>
      </c>
    </row>
    <row r="3142" spans="1:30" ht="14.25" customHeight="1" x14ac:dyDescent="0.25">
      <c r="A3142" s="16">
        <v>3126</v>
      </c>
      <c r="B3142" s="34">
        <v>0.28842608050653201</v>
      </c>
      <c r="C3142" s="34">
        <v>9.1549100412368106E-2</v>
      </c>
      <c r="D3142" s="34">
        <v>1.28465640945318E-2</v>
      </c>
      <c r="E3142" s="34">
        <v>2.5847140239119801E-2</v>
      </c>
      <c r="F3142" s="34">
        <v>8.0683313033160595E-3</v>
      </c>
      <c r="G3142" s="34">
        <v>0.20772908188696701</v>
      </c>
      <c r="H3142" s="35">
        <v>0.943357900082887</v>
      </c>
      <c r="I3142" s="34">
        <v>9.1113187472389098E-2</v>
      </c>
      <c r="J3142" s="34">
        <v>2.3695609104058001E-2</v>
      </c>
      <c r="K3142" s="36">
        <f>Inputs!$B$12*(1+$B3142)^4</f>
        <v>165344.31967859989</v>
      </c>
      <c r="L3142" s="36">
        <f t="shared" si="480"/>
        <v>17534.260482737325</v>
      </c>
      <c r="M3142" s="36">
        <f t="shared" si="481"/>
        <v>228858.67338779973</v>
      </c>
      <c r="N3142" s="37">
        <f>M3142/Inputs!$B$6</f>
        <v>348.86992894481665</v>
      </c>
      <c r="O3142" s="38">
        <f>IF(N3142&gt;Inputs!$B$4,1,0)</f>
        <v>0</v>
      </c>
      <c r="P3142" s="34">
        <f t="shared" si="482"/>
        <v>6.7417578368331094E-2</v>
      </c>
      <c r="Q3142" s="36">
        <f>Inputs!$B$12*(1+$B3142)^0*$C3142+Inputs!$B$29*(1+$D3142)^0*Inputs!$B$19+Inputs!$B$30*(1+$E3142)^0*Inputs!$B$20+Inputs!$B$31*(1+$F3142)^0*Inputs!$B$21+Inputs!$B$22*(1+Inputs!$B$23)^0</f>
        <v>13514.990052169007</v>
      </c>
      <c r="R3142" s="36">
        <f>Inputs!$B$12*(1+$B3142)^1*$C3142+Inputs!$B$29*(1+$D3142)^1*Inputs!$B$19+Inputs!$B$30*(1+$E3142)^1*Inputs!$B$20+Inputs!$B$31*(1+$F3142)^1*Inputs!$B$21+Inputs!$B$22*(1+Inputs!$B$23)^1</f>
        <v>15173.973438701032</v>
      </c>
      <c r="S3142" s="36">
        <f>Inputs!$B$12*(1+$B3142)^2*$C3142+Inputs!$B$29*(1+$D3142)^2*Inputs!$B$19+Inputs!$B$30*(1+$E3142)^2*Inputs!$B$20+Inputs!$B$31*(1+$F3142)^2*Inputs!$B$21+Inputs!$B$22*(1+Inputs!$B$23)^2</f>
        <v>17290.358103039081</v>
      </c>
      <c r="T3142" s="36">
        <f>Inputs!$B$12*(1+$B3142)^3*$C3142+Inputs!$B$29*(1+$D3142)^3*Inputs!$B$19+Inputs!$B$30*(1+$E3142)^3*Inputs!$B$20+Inputs!$B$31*(1+$F3142)^3*Inputs!$B$21+Inputs!$B$22*(1+Inputs!$B$23)^3</f>
        <v>19995.932686222441</v>
      </c>
      <c r="U3142" s="36">
        <f>Inputs!$B$12*(1+$B3142)^4*$C3142+Inputs!$B$29*(1+$D3142)^4*Inputs!$B$19+Inputs!$B$30*(1+$E3142)^4*Inputs!$B$20+Inputs!$B$31*(1+$F3142)^4*Inputs!$B$21+Inputs!$B$22*(1+Inputs!$B$23)^4</f>
        <v>23460.499184664524</v>
      </c>
      <c r="V3142" s="35">
        <f>Inputs!$B$13/(Q3142*(1-$G3142))</f>
        <v>1.1823451132843512</v>
      </c>
      <c r="W3142" s="36">
        <f>Inputs!$B$13</f>
        <v>12660</v>
      </c>
      <c r="X3142" s="36">
        <f t="shared" si="483"/>
        <v>13495.762229082837</v>
      </c>
      <c r="Y3142" s="36">
        <f t="shared" si="484"/>
        <v>14559.628548137216</v>
      </c>
      <c r="Z3142" s="36">
        <f t="shared" si="485"/>
        <v>15891.381267197274</v>
      </c>
      <c r="AA3142" s="36">
        <f t="shared" si="486"/>
        <v>17534.260482737325</v>
      </c>
      <c r="AB3142" s="36">
        <f t="shared" si="487"/>
        <v>56697.140120264638</v>
      </c>
      <c r="AC3142" s="36">
        <f t="shared" si="488"/>
        <v>266247.25923850096</v>
      </c>
      <c r="AD3142" s="36">
        <f t="shared" si="489"/>
        <v>172161.53326753509</v>
      </c>
    </row>
    <row r="3143" spans="1:30" ht="14.25" customHeight="1" x14ac:dyDescent="0.25">
      <c r="A3143" s="16">
        <v>3127</v>
      </c>
      <c r="B3143" s="34">
        <v>0.417143881855217</v>
      </c>
      <c r="C3143" s="34">
        <v>6.1100356175288598E-2</v>
      </c>
      <c r="D3143" s="34">
        <v>1.74570116800613E-2</v>
      </c>
      <c r="E3143" s="34">
        <v>4.6648402547794697E-2</v>
      </c>
      <c r="F3143" s="34">
        <v>5.08149487882172E-3</v>
      </c>
      <c r="G3143" s="34">
        <v>0.17709581718682799</v>
      </c>
      <c r="H3143" s="35">
        <v>1.0117073298280199</v>
      </c>
      <c r="I3143" s="34">
        <v>9.8187418268290902E-2</v>
      </c>
      <c r="J3143" s="34">
        <v>2.8697906049887902E-2</v>
      </c>
      <c r="K3143" s="36">
        <f>Inputs!$B$12*(1+$B3143)^4</f>
        <v>241995.3578464952</v>
      </c>
      <c r="L3143" s="36">
        <f t="shared" si="480"/>
        <v>19440.161576104871</v>
      </c>
      <c r="M3143" s="36">
        <f t="shared" si="481"/>
        <v>238083.96889671643</v>
      </c>
      <c r="N3143" s="37">
        <f>M3143/Inputs!$B$6</f>
        <v>362.93287941572623</v>
      </c>
      <c r="O3143" s="38">
        <f>IF(N3143&gt;Inputs!$B$4,1,0)</f>
        <v>0</v>
      </c>
      <c r="P3143" s="34">
        <f t="shared" si="482"/>
        <v>6.9489512218402993E-2</v>
      </c>
      <c r="Q3143" s="36">
        <f>Inputs!$B$12*(1+$B3143)^0*$C3143+Inputs!$B$29*(1+$D3143)^0*Inputs!$B$19+Inputs!$B$30*(1+$E3143)^0*Inputs!$B$20+Inputs!$B$31*(1+$F3143)^0*Inputs!$B$21+Inputs!$B$22*(1+Inputs!$B$23)^0</f>
        <v>11688.065397944236</v>
      </c>
      <c r="R3143" s="36">
        <f>Inputs!$B$12*(1+$B3143)^1*$C3143+Inputs!$B$29*(1+$D3143)^1*Inputs!$B$19+Inputs!$B$30*(1+$E3143)^1*Inputs!$B$20+Inputs!$B$31*(1+$F3143)^1*Inputs!$B$21+Inputs!$B$22*(1+Inputs!$B$23)^1</f>
        <v>13345.945548141597</v>
      </c>
      <c r="S3143" s="36">
        <f>Inputs!$B$12*(1+$B3143)^2*$C3143+Inputs!$B$29*(1+$D3143)^2*Inputs!$B$19+Inputs!$B$30*(1+$E3143)^2*Inputs!$B$20+Inputs!$B$31*(1+$F3143)^2*Inputs!$B$21+Inputs!$B$22*(1+Inputs!$B$23)^2</f>
        <v>15646.260932273366</v>
      </c>
      <c r="T3143" s="36">
        <f>Inputs!$B$12*(1+$B3143)^3*$C3143+Inputs!$B$29*(1+$D3143)^3*Inputs!$B$19+Inputs!$B$30*(1+$E3143)^3*Inputs!$B$20+Inputs!$B$31*(1+$F3143)^3*Inputs!$B$21+Inputs!$B$22*(1+Inputs!$B$23)^3</f>
        <v>18855.327164762115</v>
      </c>
      <c r="U3143" s="36">
        <f>Inputs!$B$12*(1+$B3143)^4*$C3143+Inputs!$B$29*(1+$D3143)^4*Inputs!$B$19+Inputs!$B$30*(1+$E3143)^4*Inputs!$B$20+Inputs!$B$31*(1+$F3143)^4*Inputs!$B$21+Inputs!$B$22*(1+Inputs!$B$23)^4</f>
        <v>23350.474161935686</v>
      </c>
      <c r="V3143" s="35">
        <f>Inputs!$B$13/(Q3143*(1-$G3143))</f>
        <v>1.3162603614012651</v>
      </c>
      <c r="W3143" s="36">
        <f>Inputs!$B$13</f>
        <v>12660</v>
      </c>
      <c r="X3143" s="36">
        <f t="shared" si="483"/>
        <v>13619.559668569527</v>
      </c>
      <c r="Y3143" s="36">
        <f t="shared" si="484"/>
        <v>14986.726837722726</v>
      </c>
      <c r="Z3143" s="36">
        <f t="shared" si="485"/>
        <v>16879.150939688981</v>
      </c>
      <c r="AA3143" s="36">
        <f t="shared" si="486"/>
        <v>19440.161576104871</v>
      </c>
      <c r="AB3143" s="36">
        <f t="shared" si="487"/>
        <v>57912.448238851372</v>
      </c>
      <c r="AC3143" s="36">
        <f t="shared" si="488"/>
        <v>287785.20481993625</v>
      </c>
      <c r="AD3143" s="36">
        <f t="shared" si="489"/>
        <v>180171.52065786504</v>
      </c>
    </row>
    <row r="3144" spans="1:30" ht="14.25" customHeight="1" x14ac:dyDescent="0.25">
      <c r="A3144" s="16">
        <v>3128</v>
      </c>
      <c r="B3144" s="34">
        <v>0.33440828352680602</v>
      </c>
      <c r="C3144" s="34">
        <v>9.0347159712657693E-2</v>
      </c>
      <c r="D3144" s="34">
        <v>6.5507267667322998E-3</v>
      </c>
      <c r="E3144" s="34">
        <v>4.6762594942091902E-2</v>
      </c>
      <c r="F3144" s="34">
        <v>3.1963911843543698E-2</v>
      </c>
      <c r="G3144" s="34">
        <v>0.181087651646652</v>
      </c>
      <c r="H3144" s="35">
        <v>1.0462781578310201</v>
      </c>
      <c r="I3144" s="34">
        <v>9.5793611066918097E-2</v>
      </c>
      <c r="J3144" s="34">
        <v>3.2300677726774502E-2</v>
      </c>
      <c r="K3144" s="36">
        <f>Inputs!$B$12*(1+$B3144)^4</f>
        <v>190241.89677983287</v>
      </c>
      <c r="L3144" s="36">
        <f t="shared" si="480"/>
        <v>22377.542154795879</v>
      </c>
      <c r="M3144" s="36">
        <f t="shared" si="481"/>
        <v>293366.63769264729</v>
      </c>
      <c r="N3144" s="37">
        <f>M3144/Inputs!$B$6</f>
        <v>447.20524038513304</v>
      </c>
      <c r="O3144" s="38">
        <f>IF(N3144&gt;Inputs!$B$4,1,0)</f>
        <v>1</v>
      </c>
      <c r="P3144" s="34">
        <f t="shared" si="482"/>
        <v>6.3492933340143595E-2</v>
      </c>
      <c r="Q3144" s="36">
        <f>Inputs!$B$12*(1+$B3144)^0*$C3144+Inputs!$B$29*(1+$D3144)^0*Inputs!$B$19+Inputs!$B$30*(1+$E3144)^0*Inputs!$B$20+Inputs!$B$31*(1+$F3144)^0*Inputs!$B$21+Inputs!$B$22*(1+Inputs!$B$23)^0</f>
        <v>13442.873610186383</v>
      </c>
      <c r="R3144" s="36">
        <f>Inputs!$B$12*(1+$B3144)^1*$C3144+Inputs!$B$29*(1+$D3144)^1*Inputs!$B$19+Inputs!$B$30*(1+$E3144)^1*Inputs!$B$20+Inputs!$B$31*(1+$F3144)^1*Inputs!$B$21+Inputs!$B$22*(1+Inputs!$B$23)^1</f>
        <v>15469.892781287468</v>
      </c>
      <c r="S3144" s="36">
        <f>Inputs!$B$12*(1+$B3144)^2*$C3144+Inputs!$B$29*(1+$D3144)^2*Inputs!$B$19+Inputs!$B$30*(1+$E3144)^2*Inputs!$B$20+Inputs!$B$31*(1+$F3144)^2*Inputs!$B$21+Inputs!$B$22*(1+Inputs!$B$23)^2</f>
        <v>18111.289131435555</v>
      </c>
      <c r="T3144" s="36">
        <f>Inputs!$B$12*(1+$B3144)^3*$C3144+Inputs!$B$29*(1+$D3144)^3*Inputs!$B$19+Inputs!$B$30*(1+$E3144)^3*Inputs!$B$20+Inputs!$B$31*(1+$F3144)^3*Inputs!$B$21+Inputs!$B$22*(1+Inputs!$B$23)^3</f>
        <v>21570.125676588199</v>
      </c>
      <c r="U3144" s="36">
        <f>Inputs!$B$12*(1+$B3144)^4*$C3144+Inputs!$B$29*(1+$D3144)^4*Inputs!$B$19+Inputs!$B$30*(1+$E3144)^4*Inputs!$B$20+Inputs!$B$31*(1+$F3144)^4*Inputs!$B$21+Inputs!$B$22*(1+Inputs!$B$23)^4</f>
        <v>26117.271574702427</v>
      </c>
      <c r="V3144" s="35">
        <f>Inputs!$B$13/(Q3144*(1-$G3144))</f>
        <v>1.1500167618808019</v>
      </c>
      <c r="W3144" s="36">
        <f>Inputs!$B$13</f>
        <v>12660</v>
      </c>
      <c r="X3144" s="36">
        <f t="shared" si="483"/>
        <v>14240.41873876446</v>
      </c>
      <c r="Y3144" s="36">
        <f t="shared" si="484"/>
        <v>16287.238088586702</v>
      </c>
      <c r="Z3144" s="36">
        <f t="shared" si="485"/>
        <v>18939.61238008914</v>
      </c>
      <c r="AA3144" s="36">
        <f t="shared" si="486"/>
        <v>22377.542154795879</v>
      </c>
      <c r="AB3144" s="36">
        <f t="shared" si="487"/>
        <v>63090.262406911505</v>
      </c>
      <c r="AC3144" s="36">
        <f t="shared" si="488"/>
        <v>363825.55848384451</v>
      </c>
      <c r="AD3144" s="36">
        <f t="shared" si="489"/>
        <v>230276.37528573579</v>
      </c>
    </row>
    <row r="3145" spans="1:30" ht="14.25" customHeight="1" x14ac:dyDescent="0.25">
      <c r="A3145" s="16">
        <v>3129</v>
      </c>
      <c r="B3145" s="34">
        <v>0.20519950678412199</v>
      </c>
      <c r="C3145" s="34">
        <v>8.8403549203803805E-2</v>
      </c>
      <c r="D3145" s="34">
        <v>2.3245888321716601E-2</v>
      </c>
      <c r="E3145" s="34">
        <v>1.9696464810353299E-2</v>
      </c>
      <c r="F3145" s="34">
        <v>2.2056684060555699E-2</v>
      </c>
      <c r="G3145" s="34">
        <v>0.17244333762224101</v>
      </c>
      <c r="H3145" s="35">
        <v>0.94195703637547401</v>
      </c>
      <c r="I3145" s="34">
        <v>0.100410123890433</v>
      </c>
      <c r="J3145" s="34">
        <v>2.12773531233033E-2</v>
      </c>
      <c r="K3145" s="36">
        <f>Inputs!$B$12*(1+$B3145)^4</f>
        <v>126586.39485796815</v>
      </c>
      <c r="L3145" s="36">
        <f t="shared" si="480"/>
        <v>15478.89378406888</v>
      </c>
      <c r="M3145" s="36">
        <f t="shared" si="481"/>
        <v>176210.70513131487</v>
      </c>
      <c r="N3145" s="37">
        <f>M3145/Inputs!$B$6</f>
        <v>268.61387977334584</v>
      </c>
      <c r="O3145" s="38">
        <f>IF(N3145&gt;Inputs!$B$4,1,0)</f>
        <v>0</v>
      </c>
      <c r="P3145" s="34">
        <f t="shared" si="482"/>
        <v>7.9132770767129698E-2</v>
      </c>
      <c r="Q3145" s="36">
        <f>Inputs!$B$12*(1+$B3145)^0*$C3145+Inputs!$B$29*(1+$D3145)^0*Inputs!$B$19+Inputs!$B$30*(1+$E3145)^0*Inputs!$B$20+Inputs!$B$31*(1+$F3145)^0*Inputs!$B$21+Inputs!$B$22*(1+Inputs!$B$23)^0</f>
        <v>13326.256979655151</v>
      </c>
      <c r="R3145" s="36">
        <f>Inputs!$B$12*(1+$B3145)^1*$C3145+Inputs!$B$29*(1+$D3145)^1*Inputs!$B$19+Inputs!$B$30*(1+$E3145)^1*Inputs!$B$20+Inputs!$B$31*(1+$F3145)^1*Inputs!$B$21+Inputs!$B$22*(1+Inputs!$B$23)^1</f>
        <v>14571.347004596391</v>
      </c>
      <c r="S3145" s="36">
        <f>Inputs!$B$12*(1+$B3145)^2*$C3145+Inputs!$B$29*(1+$D3145)^2*Inputs!$B$19+Inputs!$B$30*(1+$E3145)^2*Inputs!$B$20+Inputs!$B$31*(1+$F3145)^2*Inputs!$B$21+Inputs!$B$22*(1+Inputs!$B$23)^2</f>
        <v>16042.662647262234</v>
      </c>
      <c r="T3145" s="36">
        <f>Inputs!$B$12*(1+$B3145)^3*$C3145+Inputs!$B$29*(1+$D3145)^3*Inputs!$B$19+Inputs!$B$30*(1+$E3145)^3*Inputs!$B$20+Inputs!$B$31*(1+$F3145)^3*Inputs!$B$21+Inputs!$B$22*(1+Inputs!$B$23)^3</f>
        <v>17786.080856697459</v>
      </c>
      <c r="U3145" s="36">
        <f>Inputs!$B$12*(1+$B3145)^4*$C3145+Inputs!$B$29*(1+$D3145)^4*Inputs!$B$19+Inputs!$B$30*(1+$E3145)^4*Inputs!$B$20+Inputs!$B$31*(1+$F3145)^4*Inputs!$B$21+Inputs!$B$22*(1+Inputs!$B$23)^4</f>
        <v>19856.88342222925</v>
      </c>
      <c r="V3145" s="35">
        <f>Inputs!$B$13/(Q3145*(1-$G3145))</f>
        <v>1.1479627143536284</v>
      </c>
      <c r="W3145" s="36">
        <f>Inputs!$B$13</f>
        <v>12660</v>
      </c>
      <c r="X3145" s="36">
        <f t="shared" si="483"/>
        <v>13221.804938887874</v>
      </c>
      <c r="Y3145" s="36">
        <f t="shared" si="484"/>
        <v>13873.109208860684</v>
      </c>
      <c r="Z3145" s="36">
        <f t="shared" si="485"/>
        <v>14622.704789809111</v>
      </c>
      <c r="AA3145" s="36">
        <f t="shared" si="486"/>
        <v>15478.89378406888</v>
      </c>
      <c r="AB3145" s="36">
        <f t="shared" si="487"/>
        <v>52401.09308906785</v>
      </c>
      <c r="AC3145" s="36">
        <f t="shared" si="488"/>
        <v>199768.61065045724</v>
      </c>
      <c r="AD3145" s="36">
        <f t="shared" si="489"/>
        <v>123809.61204224703</v>
      </c>
    </row>
    <row r="3146" spans="1:30" ht="14.25" customHeight="1" x14ac:dyDescent="0.25">
      <c r="A3146" s="16">
        <v>3130</v>
      </c>
      <c r="B3146" s="34">
        <v>0.20922473489111101</v>
      </c>
      <c r="C3146" s="34">
        <v>7.2796457430220105E-2</v>
      </c>
      <c r="D3146" s="34">
        <v>5.2651264076294002E-2</v>
      </c>
      <c r="E3146" s="34">
        <v>4.6280846763911102E-2</v>
      </c>
      <c r="F3146" s="34">
        <v>2.92342625890675E-2</v>
      </c>
      <c r="G3146" s="34">
        <v>0.16851267690851701</v>
      </c>
      <c r="H3146" s="35">
        <v>0.94085804637737802</v>
      </c>
      <c r="I3146" s="34">
        <v>9.8270938008925501E-2</v>
      </c>
      <c r="J3146" s="34">
        <v>2.4104106607494898E-2</v>
      </c>
      <c r="K3146" s="36">
        <f>Inputs!$B$12*(1+$B3146)^4</f>
        <v>128286.02219277475</v>
      </c>
      <c r="L3146" s="36">
        <f t="shared" si="480"/>
        <v>14764.57933147601</v>
      </c>
      <c r="M3146" s="36">
        <f t="shared" si="481"/>
        <v>179304.09780668706</v>
      </c>
      <c r="N3146" s="37">
        <f>M3146/Inputs!$B$6</f>
        <v>273.32941738824246</v>
      </c>
      <c r="O3146" s="38">
        <f>IF(N3146&gt;Inputs!$B$4,1,0)</f>
        <v>0</v>
      </c>
      <c r="P3146" s="34">
        <f t="shared" si="482"/>
        <v>7.41668314014306E-2</v>
      </c>
      <c r="Q3146" s="36">
        <f>Inputs!$B$12*(1+$B3146)^0*$C3146+Inputs!$B$29*(1+$D3146)^0*Inputs!$B$19+Inputs!$B$30*(1+$E3146)^0*Inputs!$B$20+Inputs!$B$31*(1+$F3146)^0*Inputs!$B$21+Inputs!$B$22*(1+Inputs!$B$23)^0</f>
        <v>12389.831473240127</v>
      </c>
      <c r="R3146" s="36">
        <f>Inputs!$B$12*(1+$B3146)^1*$C3146+Inputs!$B$29*(1+$D3146)^1*Inputs!$B$19+Inputs!$B$30*(1+$E3146)^1*Inputs!$B$20+Inputs!$B$31*(1+$F3146)^1*Inputs!$B$21+Inputs!$B$22*(1+Inputs!$B$23)^1</f>
        <v>13656.478507987169</v>
      </c>
      <c r="S3146" s="36">
        <f>Inputs!$B$12*(1+$B3146)^2*$C3146+Inputs!$B$29*(1+$D3146)^2*Inputs!$B$19+Inputs!$B$30*(1+$E3146)^2*Inputs!$B$20+Inputs!$B$31*(1+$F3146)^2*Inputs!$B$21+Inputs!$B$22*(1+Inputs!$B$23)^2</f>
        <v>15130.63402344488</v>
      </c>
      <c r="T3146" s="36">
        <f>Inputs!$B$12*(1+$B3146)^3*$C3146+Inputs!$B$29*(1+$D3146)^3*Inputs!$B$19+Inputs!$B$30*(1+$E3146)^3*Inputs!$B$20+Inputs!$B$31*(1+$F3146)^3*Inputs!$B$21+Inputs!$B$22*(1+Inputs!$B$23)^3</f>
        <v>16853.082745011401</v>
      </c>
      <c r="U3146" s="36">
        <f>Inputs!$B$12*(1+$B3146)^4*$C3146+Inputs!$B$29*(1+$D3146)^4*Inputs!$B$19+Inputs!$B$30*(1+$E3146)^4*Inputs!$B$20+Inputs!$B$31*(1+$F3146)^4*Inputs!$B$21+Inputs!$B$22*(1+Inputs!$B$23)^4</f>
        <v>18873.017470552699</v>
      </c>
      <c r="V3146" s="35">
        <f>Inputs!$B$13/(Q3146*(1-$G3146))</f>
        <v>1.22888904931161</v>
      </c>
      <c r="W3146" s="36">
        <f>Inputs!$B$13</f>
        <v>12660</v>
      </c>
      <c r="X3146" s="36">
        <f t="shared" si="483"/>
        <v>13136.605515332254</v>
      </c>
      <c r="Y3146" s="36">
        <f t="shared" si="484"/>
        <v>13648.718577436814</v>
      </c>
      <c r="Z3146" s="36">
        <f t="shared" si="485"/>
        <v>14193.414676222297</v>
      </c>
      <c r="AA3146" s="36">
        <f t="shared" si="486"/>
        <v>14764.57933147601</v>
      </c>
      <c r="AB3146" s="36">
        <f t="shared" si="487"/>
        <v>51716.634779511478</v>
      </c>
      <c r="AC3146" s="36">
        <f t="shared" si="488"/>
        <v>203871.00325018156</v>
      </c>
      <c r="AD3146" s="36">
        <f t="shared" si="489"/>
        <v>127587.46302717557</v>
      </c>
    </row>
    <row r="3147" spans="1:30" ht="14.25" customHeight="1" x14ac:dyDescent="0.25">
      <c r="A3147" s="16">
        <v>3131</v>
      </c>
      <c r="B3147" s="34">
        <v>0.26062846336655998</v>
      </c>
      <c r="C3147" s="34">
        <v>9.0386081041592695E-2</v>
      </c>
      <c r="D3147" s="34">
        <v>2.6116590336334899E-2</v>
      </c>
      <c r="E3147" s="34">
        <v>2.74991156196756E-2</v>
      </c>
      <c r="F3147" s="34">
        <v>2.00211844480012E-2</v>
      </c>
      <c r="G3147" s="34">
        <v>0.208468460174763</v>
      </c>
      <c r="H3147" s="35">
        <v>1.0207519668890901</v>
      </c>
      <c r="I3147" s="34">
        <v>8.60234716209793E-2</v>
      </c>
      <c r="J3147" s="34">
        <v>2.53722267622788E-2</v>
      </c>
      <c r="K3147" s="36">
        <f>Inputs!$B$12*(1+$B3147)^4</f>
        <v>151530.37054095839</v>
      </c>
      <c r="L3147" s="36">
        <f t="shared" si="480"/>
        <v>18137.110298315176</v>
      </c>
      <c r="M3147" s="36">
        <f t="shared" si="481"/>
        <v>261560.04145454866</v>
      </c>
      <c r="N3147" s="37">
        <f>M3147/Inputs!$B$6</f>
        <v>398.7195753880315</v>
      </c>
      <c r="O3147" s="38">
        <f>IF(N3147&gt;Inputs!$B$4,1,0)</f>
        <v>1</v>
      </c>
      <c r="P3147" s="34">
        <f t="shared" si="482"/>
        <v>6.06512448587005E-2</v>
      </c>
      <c r="Q3147" s="36">
        <f>Inputs!$B$12*(1+$B3147)^0*$C3147+Inputs!$B$29*(1+$D3147)^0*Inputs!$B$19+Inputs!$B$30*(1+$E3147)^0*Inputs!$B$20+Inputs!$B$31*(1+$F3147)^0*Inputs!$B$21+Inputs!$B$22*(1+Inputs!$B$23)^0</f>
        <v>13445.208889922484</v>
      </c>
      <c r="R3147" s="36">
        <f>Inputs!$B$12*(1+$B3147)^1*$C3147+Inputs!$B$29*(1+$D3147)^1*Inputs!$B$19+Inputs!$B$30*(1+$E3147)^1*Inputs!$B$20+Inputs!$B$31*(1+$F3147)^1*Inputs!$B$21+Inputs!$B$22*(1+Inputs!$B$23)^1</f>
        <v>15035.179092417289</v>
      </c>
      <c r="S3147" s="36">
        <f>Inputs!$B$12*(1+$B3147)^2*$C3147+Inputs!$B$29*(1+$D3147)^2*Inputs!$B$19+Inputs!$B$30*(1+$E3147)^2*Inputs!$B$20+Inputs!$B$31*(1+$F3147)^2*Inputs!$B$21+Inputs!$B$22*(1+Inputs!$B$23)^2</f>
        <v>16997.417013616119</v>
      </c>
      <c r="T3147" s="36">
        <f>Inputs!$B$12*(1+$B3147)^3*$C3147+Inputs!$B$29*(1+$D3147)^3*Inputs!$B$19+Inputs!$B$30*(1+$E3147)^3*Inputs!$B$20+Inputs!$B$31*(1+$F3147)^3*Inputs!$B$21+Inputs!$B$22*(1+Inputs!$B$23)^3</f>
        <v>19428.018149652366</v>
      </c>
      <c r="U3147" s="36">
        <f>Inputs!$B$12*(1+$B3147)^4*$C3147+Inputs!$B$29*(1+$D3147)^4*Inputs!$B$19+Inputs!$B$30*(1+$E3147)^4*Inputs!$B$20+Inputs!$B$31*(1+$F3147)^4*Inputs!$B$21+Inputs!$B$22*(1+Inputs!$B$23)^4</f>
        <v>22448.102875375418</v>
      </c>
      <c r="V3147" s="35">
        <f>Inputs!$B$13/(Q3147*(1-$G3147))</f>
        <v>1.1895917044886841</v>
      </c>
      <c r="W3147" s="36">
        <f>Inputs!$B$13</f>
        <v>12660</v>
      </c>
      <c r="X3147" s="36">
        <f t="shared" si="483"/>
        <v>13654.782148498496</v>
      </c>
      <c r="Y3147" s="36">
        <f t="shared" si="484"/>
        <v>14868.972662257862</v>
      </c>
      <c r="Z3147" s="36">
        <f t="shared" si="485"/>
        <v>16346.110258663433</v>
      </c>
      <c r="AA3147" s="36">
        <f t="shared" si="486"/>
        <v>18137.110298315176</v>
      </c>
      <c r="AB3147" s="36">
        <f t="shared" si="487"/>
        <v>58598.44638090692</v>
      </c>
      <c r="AC3147" s="36">
        <f t="shared" si="488"/>
        <v>306626.66886628111</v>
      </c>
      <c r="AD3147" s="36">
        <f t="shared" si="489"/>
        <v>202961.59507364174</v>
      </c>
    </row>
    <row r="3148" spans="1:30" ht="14.25" customHeight="1" x14ac:dyDescent="0.25">
      <c r="A3148" s="16">
        <v>3132</v>
      </c>
      <c r="B3148" s="34">
        <v>0.28339738227785299</v>
      </c>
      <c r="C3148" s="34">
        <v>7.1052652895213203E-2</v>
      </c>
      <c r="D3148" s="34">
        <v>2.08232247956926E-2</v>
      </c>
      <c r="E3148" s="34">
        <v>3.8145586565129598E-2</v>
      </c>
      <c r="F3148" s="34">
        <v>2.3984800400307999E-2</v>
      </c>
      <c r="G3148" s="34">
        <v>0.18862947972451899</v>
      </c>
      <c r="H3148" s="35">
        <v>1.0320246665728501</v>
      </c>
      <c r="I3148" s="34">
        <v>9.84265651196541E-2</v>
      </c>
      <c r="J3148" s="34">
        <v>2.2012454539566299E-2</v>
      </c>
      <c r="K3148" s="36">
        <f>Inputs!$B$12*(1+$B3148)^4</f>
        <v>162778.05201393197</v>
      </c>
      <c r="L3148" s="36">
        <f t="shared" si="480"/>
        <v>17112.97605993829</v>
      </c>
      <c r="M3148" s="36">
        <f t="shared" si="481"/>
        <v>198153.18863432907</v>
      </c>
      <c r="N3148" s="37">
        <f>M3148/Inputs!$B$6</f>
        <v>302.06278755233092</v>
      </c>
      <c r="O3148" s="38">
        <f>IF(N3148&gt;Inputs!$B$4,1,0)</f>
        <v>0</v>
      </c>
      <c r="P3148" s="34">
        <f t="shared" si="482"/>
        <v>7.6414110580087805E-2</v>
      </c>
      <c r="Q3148" s="36">
        <f>Inputs!$B$12*(1+$B3148)^0*$C3148+Inputs!$B$29*(1+$D3148)^0*Inputs!$B$19+Inputs!$B$30*(1+$E3148)^0*Inputs!$B$20+Inputs!$B$31*(1+$F3148)^0*Inputs!$B$21+Inputs!$B$22*(1+Inputs!$B$23)^0</f>
        <v>12285.203201139713</v>
      </c>
      <c r="R3148" s="36">
        <f>Inputs!$B$12*(1+$B3148)^1*$C3148+Inputs!$B$29*(1+$D3148)^1*Inputs!$B$19+Inputs!$B$30*(1+$E3148)^1*Inputs!$B$20+Inputs!$B$31*(1+$F3148)^1*Inputs!$B$21+Inputs!$B$22*(1+Inputs!$B$23)^1</f>
        <v>13697.062039335433</v>
      </c>
      <c r="S3148" s="36">
        <f>Inputs!$B$12*(1+$B3148)^2*$C3148+Inputs!$B$29*(1+$D3148)^2*Inputs!$B$19+Inputs!$B$30*(1+$E3148)^2*Inputs!$B$20+Inputs!$B$31*(1+$F3148)^2*Inputs!$B$21+Inputs!$B$22*(1+Inputs!$B$23)^2</f>
        <v>15456.921823740257</v>
      </c>
      <c r="T3148" s="36">
        <f>Inputs!$B$12*(1+$B3148)^3*$C3148+Inputs!$B$29*(1+$D3148)^3*Inputs!$B$19+Inputs!$B$30*(1+$E3148)^3*Inputs!$B$20+Inputs!$B$31*(1+$F3148)^3*Inputs!$B$21+Inputs!$B$22*(1+Inputs!$B$23)^3</f>
        <v>17661.984751786673</v>
      </c>
      <c r="U3148" s="36">
        <f>Inputs!$B$12*(1+$B3148)^4*$C3148+Inputs!$B$29*(1+$D3148)^4*Inputs!$B$19+Inputs!$B$30*(1+$E3148)^4*Inputs!$B$20+Inputs!$B$31*(1+$F3148)^4*Inputs!$B$21+Inputs!$B$22*(1+Inputs!$B$23)^4</f>
        <v>20436.957459034165</v>
      </c>
      <c r="V3148" s="35">
        <f>Inputs!$B$13/(Q3148*(1-$G3148))</f>
        <v>1.2700830996001402</v>
      </c>
      <c r="W3148" s="36">
        <f>Inputs!$B$13</f>
        <v>12660</v>
      </c>
      <c r="X3148" s="36">
        <f t="shared" si="483"/>
        <v>13453.5226146</v>
      </c>
      <c r="Y3148" s="36">
        <f t="shared" si="484"/>
        <v>14435.701361437048</v>
      </c>
      <c r="Z3148" s="36">
        <f t="shared" si="485"/>
        <v>15642.209440493876</v>
      </c>
      <c r="AA3148" s="36">
        <f t="shared" si="486"/>
        <v>17112.97605993829</v>
      </c>
      <c r="AB3148" s="36">
        <f t="shared" si="487"/>
        <v>55015.819585897189</v>
      </c>
      <c r="AC3148" s="36">
        <f t="shared" si="488"/>
        <v>228880.17062194107</v>
      </c>
      <c r="AD3148" s="36">
        <f t="shared" si="489"/>
        <v>143137.36904843189</v>
      </c>
    </row>
    <row r="3149" spans="1:30" ht="14.25" customHeight="1" x14ac:dyDescent="0.25">
      <c r="A3149" s="16">
        <v>3133</v>
      </c>
      <c r="B3149" s="34">
        <v>0.31775615428807902</v>
      </c>
      <c r="C3149" s="34">
        <v>6.0770978500765398E-2</v>
      </c>
      <c r="D3149" s="34">
        <v>2.69482663421753E-2</v>
      </c>
      <c r="E3149" s="34">
        <v>7.4625505332520103E-2</v>
      </c>
      <c r="F3149" s="34">
        <v>3.2669456555166801E-2</v>
      </c>
      <c r="G3149" s="34">
        <v>0.19564158228615799</v>
      </c>
      <c r="H3149" s="35">
        <v>1.06266099135609</v>
      </c>
      <c r="I3149" s="34">
        <v>0.102708393526562</v>
      </c>
      <c r="J3149" s="34">
        <v>2.3965490048115701E-2</v>
      </c>
      <c r="K3149" s="36">
        <f>Inputs!$B$12*(1+$B3149)^4</f>
        <v>180922.03459837809</v>
      </c>
      <c r="L3149" s="36">
        <f t="shared" si="480"/>
        <v>17569.71895303376</v>
      </c>
      <c r="M3149" s="36">
        <f t="shared" si="481"/>
        <v>195226.06570170168</v>
      </c>
      <c r="N3149" s="37">
        <f>M3149/Inputs!$B$6</f>
        <v>297.60070991113059</v>
      </c>
      <c r="O3149" s="38">
        <f>IF(N3149&gt;Inputs!$B$4,1,0)</f>
        <v>0</v>
      </c>
      <c r="P3149" s="34">
        <f t="shared" si="482"/>
        <v>7.8742903478446299E-2</v>
      </c>
      <c r="Q3149" s="36">
        <f>Inputs!$B$12*(1+$B3149)^0*$C3149+Inputs!$B$29*(1+$D3149)^0*Inputs!$B$19+Inputs!$B$30*(1+$E3149)^0*Inputs!$B$20+Inputs!$B$31*(1+$F3149)^0*Inputs!$B$21+Inputs!$B$22*(1+Inputs!$B$23)^0</f>
        <v>11668.302737472844</v>
      </c>
      <c r="R3149" s="36">
        <f>Inputs!$B$12*(1+$B3149)^1*$C3149+Inputs!$B$29*(1+$D3149)^1*Inputs!$B$19+Inputs!$B$30*(1+$E3149)^1*Inputs!$B$20+Inputs!$B$31*(1+$F3149)^1*Inputs!$B$21+Inputs!$B$22*(1+Inputs!$B$23)^1</f>
        <v>13181.589020476113</v>
      </c>
      <c r="S3149" s="36">
        <f>Inputs!$B$12*(1+$B3149)^2*$C3149+Inputs!$B$29*(1+$D3149)^2*Inputs!$B$19+Inputs!$B$30*(1+$E3149)^2*Inputs!$B$20+Inputs!$B$31*(1+$F3149)^2*Inputs!$B$21+Inputs!$B$22*(1+Inputs!$B$23)^2</f>
        <v>15082.156374407208</v>
      </c>
      <c r="T3149" s="36">
        <f>Inputs!$B$12*(1+$B3149)^3*$C3149+Inputs!$B$29*(1+$D3149)^3*Inputs!$B$19+Inputs!$B$30*(1+$E3149)^3*Inputs!$B$20+Inputs!$B$31*(1+$F3149)^3*Inputs!$B$21+Inputs!$B$22*(1+Inputs!$B$23)^3</f>
        <v>17488.19265325887</v>
      </c>
      <c r="U3149" s="36">
        <f>Inputs!$B$12*(1+$B3149)^4*$C3149+Inputs!$B$29*(1+$D3149)^4*Inputs!$B$19+Inputs!$B$30*(1+$E3149)^4*Inputs!$B$20+Inputs!$B$31*(1+$F3149)^4*Inputs!$B$21+Inputs!$B$22*(1+Inputs!$B$23)^4</f>
        <v>20555.141217988777</v>
      </c>
      <c r="V3149" s="35">
        <f>Inputs!$B$13/(Q3149*(1-$G3149))</f>
        <v>1.3488895994217329</v>
      </c>
      <c r="W3149" s="36">
        <f>Inputs!$B$13</f>
        <v>12660</v>
      </c>
      <c r="X3149" s="36">
        <f t="shared" si="483"/>
        <v>13543.200953139265</v>
      </c>
      <c r="Y3149" s="36">
        <f t="shared" si="484"/>
        <v>14627.814086184553</v>
      </c>
      <c r="Z3149" s="36">
        <f t="shared" si="485"/>
        <v>15954.791391130097</v>
      </c>
      <c r="AA3149" s="36">
        <f t="shared" si="486"/>
        <v>17569.71895303376</v>
      </c>
      <c r="AB3149" s="36">
        <f t="shared" si="487"/>
        <v>55094.714824758892</v>
      </c>
      <c r="AC3149" s="36">
        <f t="shared" si="488"/>
        <v>228475.01276956801</v>
      </c>
      <c r="AD3149" s="36">
        <f t="shared" si="489"/>
        <v>140131.3508769428</v>
      </c>
    </row>
    <row r="3150" spans="1:30" ht="14.25" customHeight="1" x14ac:dyDescent="0.25">
      <c r="A3150" s="16">
        <v>3134</v>
      </c>
      <c r="B3150" s="34">
        <v>0.35614764103271102</v>
      </c>
      <c r="C3150" s="34">
        <v>9.1728964258673301E-2</v>
      </c>
      <c r="D3150" s="34">
        <v>2.32896830457613E-2</v>
      </c>
      <c r="E3150" s="34">
        <v>4.3416055666689803E-2</v>
      </c>
      <c r="F3150" s="34">
        <v>1.0865086568611401E-2</v>
      </c>
      <c r="G3150" s="34">
        <v>0.20826445036319699</v>
      </c>
      <c r="H3150" s="35">
        <v>1.14503268451393</v>
      </c>
      <c r="I3150" s="34">
        <v>0.10255385339456199</v>
      </c>
      <c r="J3150" s="34">
        <v>1.8340561330456501E-2</v>
      </c>
      <c r="K3150" s="36">
        <f>Inputs!$B$12*(1+$B3150)^4</f>
        <v>202945.36722649352</v>
      </c>
      <c r="L3150" s="36">
        <f t="shared" si="480"/>
        <v>24778.258593764902</v>
      </c>
      <c r="M3150" s="36">
        <f t="shared" si="481"/>
        <v>249019.19729849492</v>
      </c>
      <c r="N3150" s="37">
        <f>M3150/Inputs!$B$6</f>
        <v>379.60243490624225</v>
      </c>
      <c r="O3150" s="38">
        <f>IF(N3150&gt;Inputs!$B$4,1,0)</f>
        <v>0</v>
      </c>
      <c r="P3150" s="34">
        <f t="shared" si="482"/>
        <v>8.4213292064105494E-2</v>
      </c>
      <c r="Q3150" s="36">
        <f>Inputs!$B$12*(1+$B3150)^0*$C3150+Inputs!$B$29*(1+$D3150)^0*Inputs!$B$19+Inputs!$B$30*(1+$E3150)^0*Inputs!$B$20+Inputs!$B$31*(1+$F3150)^0*Inputs!$B$21+Inputs!$B$22*(1+Inputs!$B$23)^0</f>
        <v>13525.781882947318</v>
      </c>
      <c r="R3150" s="36">
        <f>Inputs!$B$12*(1+$B3150)^1*$C3150+Inputs!$B$29*(1+$D3150)^1*Inputs!$B$19+Inputs!$B$30*(1+$E3150)^1*Inputs!$B$20+Inputs!$B$31*(1+$F3150)^1*Inputs!$B$21+Inputs!$B$22*(1+Inputs!$B$23)^1</f>
        <v>15651.774490530901</v>
      </c>
      <c r="S3150" s="36">
        <f>Inputs!$B$12*(1+$B3150)^2*$C3150+Inputs!$B$29*(1+$D3150)^2*Inputs!$B$19+Inputs!$B$30*(1+$E3150)^2*Inputs!$B$20+Inputs!$B$31*(1+$F3150)^2*Inputs!$B$21+Inputs!$B$22*(1+Inputs!$B$23)^2</f>
        <v>18480.851371030942</v>
      </c>
      <c r="T3150" s="36">
        <f>Inputs!$B$12*(1+$B3150)^3*$C3150+Inputs!$B$29*(1+$D3150)^3*Inputs!$B$19+Inputs!$B$30*(1+$E3150)^3*Inputs!$B$20+Inputs!$B$31*(1+$F3150)^3*Inputs!$B$21+Inputs!$B$22*(1+Inputs!$B$23)^3</f>
        <v>22261.830131400602</v>
      </c>
      <c r="U3150" s="36">
        <f>Inputs!$B$12*(1+$B3150)^4*$C3150+Inputs!$B$29*(1+$D3150)^4*Inputs!$B$19+Inputs!$B$30*(1+$E3150)^4*Inputs!$B$20+Inputs!$B$31*(1+$F3150)^4*Inputs!$B$21+Inputs!$B$22*(1+Inputs!$B$23)^4</f>
        <v>27332.084319894882</v>
      </c>
      <c r="V3150" s="35">
        <f>Inputs!$B$13/(Q3150*(1-$G3150))</f>
        <v>1.1822006134981047</v>
      </c>
      <c r="W3150" s="36">
        <f>Inputs!$B$13</f>
        <v>12660</v>
      </c>
      <c r="X3150" s="36">
        <f t="shared" si="483"/>
        <v>14534.761497747439</v>
      </c>
      <c r="Y3150" s="36">
        <f t="shared" si="484"/>
        <v>17025.977157517875</v>
      </c>
      <c r="Z3150" s="36">
        <f t="shared" si="485"/>
        <v>20345.528999752652</v>
      </c>
      <c r="AA3150" s="36">
        <f t="shared" si="486"/>
        <v>24778.258593764902</v>
      </c>
      <c r="AB3150" s="36">
        <f t="shared" si="487"/>
        <v>65118.18444034578</v>
      </c>
      <c r="AC3150" s="36">
        <f t="shared" si="488"/>
        <v>299628.54018291942</v>
      </c>
      <c r="AD3150" s="36">
        <f t="shared" si="489"/>
        <v>183901.01285814913</v>
      </c>
    </row>
    <row r="3151" spans="1:30" ht="14.25" customHeight="1" x14ac:dyDescent="0.25">
      <c r="A3151" s="16">
        <v>3135</v>
      </c>
      <c r="B3151" s="34">
        <v>0.30545748035925302</v>
      </c>
      <c r="C3151" s="34">
        <v>7.5339331075227695E-2</v>
      </c>
      <c r="D3151" s="34">
        <v>3.5771468911034901E-2</v>
      </c>
      <c r="E3151" s="34">
        <v>1.84731828766364E-2</v>
      </c>
      <c r="F3151" s="34">
        <v>2.8182403380205501E-2</v>
      </c>
      <c r="G3151" s="34">
        <v>0.18942381389497001</v>
      </c>
      <c r="H3151" s="35">
        <v>1.0326761544740799</v>
      </c>
      <c r="I3151" s="34">
        <v>9.1273118237850198E-2</v>
      </c>
      <c r="J3151" s="34">
        <v>1.787128653308E-2</v>
      </c>
      <c r="K3151" s="36">
        <f>Inputs!$B$12*(1+$B3151)^4</f>
        <v>174261.79165292918</v>
      </c>
      <c r="L3151" s="36">
        <f t="shared" si="480"/>
        <v>18483.550331938481</v>
      </c>
      <c r="M3151" s="36">
        <f t="shared" si="481"/>
        <v>223778.22330958856</v>
      </c>
      <c r="N3151" s="37">
        <f>M3151/Inputs!$B$6</f>
        <v>341.12534041095819</v>
      </c>
      <c r="O3151" s="38">
        <f>IF(N3151&gt;Inputs!$B$4,1,0)</f>
        <v>0</v>
      </c>
      <c r="P3151" s="34">
        <f t="shared" si="482"/>
        <v>7.3401831704770201E-2</v>
      </c>
      <c r="Q3151" s="36">
        <f>Inputs!$B$12*(1+$B3151)^0*$C3151+Inputs!$B$29*(1+$D3151)^0*Inputs!$B$19+Inputs!$B$30*(1+$E3151)^0*Inputs!$B$20+Inputs!$B$31*(1+$F3151)^0*Inputs!$B$21+Inputs!$B$22*(1+Inputs!$B$23)^0</f>
        <v>12542.403891940583</v>
      </c>
      <c r="R3151" s="36">
        <f>Inputs!$B$12*(1+$B3151)^1*$C3151+Inputs!$B$29*(1+$D3151)^1*Inputs!$B$19+Inputs!$B$30*(1+$E3151)^1*Inputs!$B$20+Inputs!$B$31*(1+$F3151)^1*Inputs!$B$21+Inputs!$B$22*(1+Inputs!$B$23)^1</f>
        <v>14145.743383947025</v>
      </c>
      <c r="S3151" s="36">
        <f>Inputs!$B$12*(1+$B3151)^2*$C3151+Inputs!$B$29*(1+$D3151)^2*Inputs!$B$19+Inputs!$B$30*(1+$E3151)^2*Inputs!$B$20+Inputs!$B$31*(1+$F3151)^2*Inputs!$B$21+Inputs!$B$22*(1+Inputs!$B$23)^2</f>
        <v>16177.443960310007</v>
      </c>
      <c r="T3151" s="36">
        <f>Inputs!$B$12*(1+$B3151)^3*$C3151+Inputs!$B$29*(1+$D3151)^3*Inputs!$B$19+Inputs!$B$30*(1+$E3151)^3*Inputs!$B$20+Inputs!$B$31*(1+$F3151)^3*Inputs!$B$21+Inputs!$B$22*(1+Inputs!$B$23)^3</f>
        <v>18766.543821356361</v>
      </c>
      <c r="U3151" s="36">
        <f>Inputs!$B$12*(1+$B3151)^4*$C3151+Inputs!$B$29*(1+$D3151)^4*Inputs!$B$19+Inputs!$B$30*(1+$E3151)^4*Inputs!$B$20+Inputs!$B$31*(1+$F3151)^4*Inputs!$B$21+Inputs!$B$22*(1+Inputs!$B$23)^4</f>
        <v>22081.440684172929</v>
      </c>
      <c r="V3151" s="35">
        <f>Inputs!$B$13/(Q3151*(1-$G3151))</f>
        <v>1.2452572627152276</v>
      </c>
      <c r="W3151" s="36">
        <f>Inputs!$B$13</f>
        <v>12660</v>
      </c>
      <c r="X3151" s="36">
        <f t="shared" si="483"/>
        <v>13668.997694583528</v>
      </c>
      <c r="Y3151" s="36">
        <f t="shared" si="484"/>
        <v>14935.328339237909</v>
      </c>
      <c r="Z3151" s="36">
        <f t="shared" si="485"/>
        <v>16517.204547215122</v>
      </c>
      <c r="AA3151" s="36">
        <f t="shared" si="486"/>
        <v>18483.550331938481</v>
      </c>
      <c r="AB3151" s="36">
        <f t="shared" si="487"/>
        <v>58161.543365811856</v>
      </c>
      <c r="AC3151" s="36">
        <f t="shared" si="488"/>
        <v>256313.4286858197</v>
      </c>
      <c r="AD3151" s="36">
        <f t="shared" si="489"/>
        <v>165616.67994377672</v>
      </c>
    </row>
    <row r="3152" spans="1:30" ht="14.25" customHeight="1" x14ac:dyDescent="0.25">
      <c r="A3152" s="16">
        <v>3136</v>
      </c>
      <c r="B3152" s="34">
        <v>0.35032234451669497</v>
      </c>
      <c r="C3152" s="34">
        <v>4.8529393520275903E-2</v>
      </c>
      <c r="D3152" s="34">
        <v>3.4349272331692902E-2</v>
      </c>
      <c r="E3152" s="34">
        <v>3.70200337439896E-2</v>
      </c>
      <c r="F3152" s="34">
        <v>-1.0489177656533301E-2</v>
      </c>
      <c r="G3152" s="34">
        <v>0.17080100866989201</v>
      </c>
      <c r="H3152" s="35">
        <v>0.94651963055908905</v>
      </c>
      <c r="I3152" s="34">
        <v>9.4318819382435207E-2</v>
      </c>
      <c r="J3152" s="34">
        <v>2.8463342736832299E-2</v>
      </c>
      <c r="K3152" s="36">
        <f>Inputs!$B$12*(1+$B3152)^4</f>
        <v>199480.78439723415</v>
      </c>
      <c r="L3152" s="36">
        <f t="shared" si="480"/>
        <v>14204.027950607744</v>
      </c>
      <c r="M3152" s="36">
        <f t="shared" si="481"/>
        <v>192171.25884563895</v>
      </c>
      <c r="N3152" s="37">
        <f>M3152/Inputs!$B$6</f>
        <v>292.94399214274227</v>
      </c>
      <c r="O3152" s="38">
        <f>IF(N3152&gt;Inputs!$B$4,1,0)</f>
        <v>0</v>
      </c>
      <c r="P3152" s="34">
        <f t="shared" si="482"/>
        <v>6.5855476645602901E-2</v>
      </c>
      <c r="Q3152" s="36">
        <f>Inputs!$B$12*(1+$B3152)^0*$C3152+Inputs!$B$29*(1+$D3152)^0*Inputs!$B$19+Inputs!$B$30*(1+$E3152)^0*Inputs!$B$20+Inputs!$B$31*(1+$F3152)^0*Inputs!$B$21+Inputs!$B$22*(1+Inputs!$B$23)^0</f>
        <v>10933.807638643477</v>
      </c>
      <c r="R3152" s="36">
        <f>Inputs!$B$12*(1+$B3152)^1*$C3152+Inputs!$B$29*(1+$D3152)^1*Inputs!$B$19+Inputs!$B$30*(1+$E3152)^1*Inputs!$B$20+Inputs!$B$31*(1+$F3152)^1*Inputs!$B$21+Inputs!$B$22*(1+Inputs!$B$23)^1</f>
        <v>12043.770253869341</v>
      </c>
      <c r="S3152" s="36">
        <f>Inputs!$B$12*(1+$B3152)^2*$C3152+Inputs!$B$29*(1+$D3152)^2*Inputs!$B$19+Inputs!$B$30*(1+$E3152)^2*Inputs!$B$20+Inputs!$B$31*(1+$F3152)^2*Inputs!$B$21+Inputs!$B$22*(1+Inputs!$B$23)^2</f>
        <v>13516.840267997204</v>
      </c>
      <c r="T3152" s="36">
        <f>Inputs!$B$12*(1+$B3152)^3*$C3152+Inputs!$B$29*(1+$D3152)^3*Inputs!$B$19+Inputs!$B$30*(1+$E3152)^3*Inputs!$B$20+Inputs!$B$31*(1+$F3152)^3*Inputs!$B$21+Inputs!$B$22*(1+Inputs!$B$23)^3</f>
        <v>15478.398542608606</v>
      </c>
      <c r="U3152" s="36">
        <f>Inputs!$B$12*(1+$B3152)^4*$C3152+Inputs!$B$29*(1+$D3152)^4*Inputs!$B$19+Inputs!$B$30*(1+$E3152)^4*Inputs!$B$20+Inputs!$B$31*(1+$F3152)^4*Inputs!$B$21+Inputs!$B$22*(1+Inputs!$B$23)^4</f>
        <v>18097.689281675754</v>
      </c>
      <c r="V3152" s="35">
        <f>Inputs!$B$13/(Q3152*(1-$G3152))</f>
        <v>1.3963796517539189</v>
      </c>
      <c r="W3152" s="36">
        <f>Inputs!$B$13</f>
        <v>12660</v>
      </c>
      <c r="X3152" s="36">
        <f t="shared" si="483"/>
        <v>12822.047477153035</v>
      </c>
      <c r="Y3152" s="36">
        <f t="shared" si="484"/>
        <v>13129.783665932995</v>
      </c>
      <c r="Z3152" s="36">
        <f t="shared" si="485"/>
        <v>13591.720940280928</v>
      </c>
      <c r="AA3152" s="36">
        <f t="shared" si="486"/>
        <v>14204.027950607744</v>
      </c>
      <c r="AB3152" s="36">
        <f t="shared" si="487"/>
        <v>50823.444412023164</v>
      </c>
      <c r="AC3152" s="36">
        <f t="shared" si="488"/>
        <v>221823.95163614416</v>
      </c>
      <c r="AD3152" s="36">
        <f t="shared" si="489"/>
        <v>141347.8144336158</v>
      </c>
    </row>
    <row r="3153" spans="1:30" ht="14.25" customHeight="1" x14ac:dyDescent="0.25">
      <c r="A3153" s="16">
        <v>3137</v>
      </c>
      <c r="B3153" s="34">
        <v>0.36761059154834902</v>
      </c>
      <c r="C3153" s="34">
        <v>0.114699206307769</v>
      </c>
      <c r="D3153" s="34">
        <v>7.0154995536236197E-3</v>
      </c>
      <c r="E3153" s="34">
        <v>4.9644026036757501E-2</v>
      </c>
      <c r="F3153" s="34">
        <v>-4.9490371066687701E-3</v>
      </c>
      <c r="G3153" s="34">
        <v>0.19613655803911001</v>
      </c>
      <c r="H3153" s="35">
        <v>1.05613187653705</v>
      </c>
      <c r="I3153" s="34">
        <v>9.04664752172335E-2</v>
      </c>
      <c r="J3153" s="34">
        <v>2.3235212225707701E-2</v>
      </c>
      <c r="K3153" s="36">
        <f>Inputs!$B$12*(1+$B3153)^4</f>
        <v>209894.50675909422</v>
      </c>
      <c r="L3153" s="36">
        <f t="shared" ref="L3153:L3216" si="490">AA3153</f>
        <v>27464.547748251724</v>
      </c>
      <c r="M3153" s="36">
        <f t="shared" ref="M3153:M3216" si="491">AB3153+AD3153</f>
        <v>342262.95695097389</v>
      </c>
      <c r="N3153" s="37">
        <f>M3153/Inputs!$B$6</f>
        <v>521.74231242526503</v>
      </c>
      <c r="O3153" s="38">
        <f>IF(N3153&gt;Inputs!$B$4,1,0)</f>
        <v>1</v>
      </c>
      <c r="P3153" s="34">
        <f t="shared" ref="P3153:P3216" si="492">I3153-J3153</f>
        <v>6.7231262991525792E-2</v>
      </c>
      <c r="Q3153" s="36">
        <f>Inputs!$B$12*(1+$B3153)^0*$C3153+Inputs!$B$29*(1+$D3153)^0*Inputs!$B$19+Inputs!$B$30*(1+$E3153)^0*Inputs!$B$20+Inputs!$B$31*(1+$F3153)^0*Inputs!$B$21+Inputs!$B$22*(1+Inputs!$B$23)^0</f>
        <v>14903.996405893064</v>
      </c>
      <c r="R3153" s="36">
        <f>Inputs!$B$12*(1+$B3153)^1*$C3153+Inputs!$B$29*(1+$D3153)^1*Inputs!$B$19+Inputs!$B$30*(1+$E3153)^1*Inputs!$B$20+Inputs!$B$31*(1+$F3153)^1*Inputs!$B$21+Inputs!$B$22*(1+Inputs!$B$23)^1</f>
        <v>17490.305109204717</v>
      </c>
      <c r="S3153" s="36">
        <f>Inputs!$B$12*(1+$B3153)^2*$C3153+Inputs!$B$29*(1+$D3153)^2*Inputs!$B$19+Inputs!$B$30*(1+$E3153)^2*Inputs!$B$20+Inputs!$B$31*(1+$F3153)^2*Inputs!$B$21+Inputs!$B$22*(1+Inputs!$B$23)^2</f>
        <v>21011.013602388059</v>
      </c>
      <c r="T3153" s="36">
        <f>Inputs!$B$12*(1+$B3153)^3*$C3153+Inputs!$B$29*(1+$D3153)^3*Inputs!$B$19+Inputs!$B$30*(1+$E3153)^3*Inputs!$B$20+Inputs!$B$31*(1+$F3153)^3*Inputs!$B$21+Inputs!$B$22*(1+Inputs!$B$23)^3</f>
        <v>25808.249097997716</v>
      </c>
      <c r="U3153" s="36">
        <f>Inputs!$B$12*(1+$B3153)^4*$C3153+Inputs!$B$29*(1+$D3153)^4*Inputs!$B$19+Inputs!$B$30*(1+$E3153)^4*Inputs!$B$20+Inputs!$B$31*(1+$F3153)^4*Inputs!$B$21+Inputs!$B$22*(1+Inputs!$B$23)^4</f>
        <v>32349.831495819453</v>
      </c>
      <c r="V3153" s="35">
        <f>Inputs!$B$13/(Q3153*(1-$G3153))</f>
        <v>1.0566926587489156</v>
      </c>
      <c r="W3153" s="36">
        <f>Inputs!$B$13</f>
        <v>12660</v>
      </c>
      <c r="X3153" s="36">
        <f t="shared" ref="X3153:X3216" si="493">R3153*(1-$G3153)*($V3153+($H3153-$V3153)*1/4)</f>
        <v>14854.934141889471</v>
      </c>
      <c r="Y3153" s="36">
        <f t="shared" ref="Y3153:Y3216" si="494">S3153*(1-$G3153)*($V3153+($H3153-$V3153)*2/4)</f>
        <v>17842.788108059016</v>
      </c>
      <c r="Z3153" s="36">
        <f t="shared" ref="Z3153:Z3216" si="495">T3153*(1-$G3153)*($V3153+($H3153-$V3153)*3/4)</f>
        <v>21913.745687515231</v>
      </c>
      <c r="AA3153" s="36">
        <f t="shared" ref="AA3153:AA3216" si="496">U3153*(1-$G3153)*$H3153</f>
        <v>27464.547748251724</v>
      </c>
      <c r="AB3153" s="36">
        <f t="shared" ref="AB3153:AB3216" si="497">W3153/(1+$I3153)^1+X3153/(1+$I3153)^2+Y3153/(1+$I3153)^3+Z3153/(1+$I3153)^4+AA3153/(1+$I3153)^5</f>
        <v>71171.977191564583</v>
      </c>
      <c r="AC3153" s="36">
        <f t="shared" ref="AC3153:AC3216" si="498">AA3153*(1+$J3153)/($I3153-$J3153)</f>
        <v>418000.36312582227</v>
      </c>
      <c r="AD3153" s="36">
        <f t="shared" ref="AD3153:AD3216" si="499">AC3153/(1+$I3153)^5</f>
        <v>271090.97975940933</v>
      </c>
    </row>
    <row r="3154" spans="1:30" ht="14.25" customHeight="1" x14ac:dyDescent="0.25">
      <c r="A3154" s="16">
        <v>3138</v>
      </c>
      <c r="B3154" s="34">
        <v>0.30152051706601901</v>
      </c>
      <c r="C3154" s="34">
        <v>7.68716522470103E-2</v>
      </c>
      <c r="D3154" s="34">
        <v>3.0341639972045201E-2</v>
      </c>
      <c r="E3154" s="34">
        <v>3.1717632415474997E-2</v>
      </c>
      <c r="F3154" s="34">
        <v>1.2090280519266999E-2</v>
      </c>
      <c r="G3154" s="34">
        <v>0.198238768919026</v>
      </c>
      <c r="H3154" s="35">
        <v>1.02691851775832</v>
      </c>
      <c r="I3154" s="34">
        <v>0.100346289604326</v>
      </c>
      <c r="J3154" s="34">
        <v>2.7350485485861699E-2</v>
      </c>
      <c r="K3154" s="36">
        <f>Inputs!$B$12*(1+$B3154)^4</f>
        <v>172169.14593954867</v>
      </c>
      <c r="L3154" s="36">
        <f t="shared" si="490"/>
        <v>18067.003103417406</v>
      </c>
      <c r="M3154" s="36">
        <f t="shared" si="491"/>
        <v>213713.66438984877</v>
      </c>
      <c r="N3154" s="37">
        <f>M3154/Inputs!$B$6</f>
        <v>325.78302498452558</v>
      </c>
      <c r="O3154" s="38">
        <f>IF(N3154&gt;Inputs!$B$4,1,0)</f>
        <v>0</v>
      </c>
      <c r="P3154" s="34">
        <f t="shared" si="492"/>
        <v>7.2995804118464291E-2</v>
      </c>
      <c r="Q3154" s="36">
        <f>Inputs!$B$12*(1+$B3154)^0*$C3154+Inputs!$B$29*(1+$D3154)^0*Inputs!$B$19+Inputs!$B$30*(1+$E3154)^0*Inputs!$B$20+Inputs!$B$31*(1+$F3154)^0*Inputs!$B$21+Inputs!$B$22*(1+Inputs!$B$23)^0</f>
        <v>12634.34316224754</v>
      </c>
      <c r="R3154" s="36">
        <f>Inputs!$B$12*(1+$B3154)^1*$C3154+Inputs!$B$29*(1+$D3154)^1*Inputs!$B$19+Inputs!$B$30*(1+$E3154)^1*Inputs!$B$20+Inputs!$B$31*(1+$F3154)^1*Inputs!$B$21+Inputs!$B$22*(1+Inputs!$B$23)^1</f>
        <v>14190.320951226247</v>
      </c>
      <c r="S3154" s="36">
        <f>Inputs!$B$12*(1+$B3154)^2*$C3154+Inputs!$B$29*(1+$D3154)^2*Inputs!$B$19+Inputs!$B$30*(1+$E3154)^2*Inputs!$B$20+Inputs!$B$31*(1+$F3154)^2*Inputs!$B$21+Inputs!$B$22*(1+Inputs!$B$23)^2</f>
        <v>16169.77617892831</v>
      </c>
      <c r="T3154" s="36">
        <f>Inputs!$B$12*(1+$B3154)^3*$C3154+Inputs!$B$29*(1+$D3154)^3*Inputs!$B$19+Inputs!$B$30*(1+$E3154)^3*Inputs!$B$20+Inputs!$B$31*(1+$F3154)^3*Inputs!$B$21+Inputs!$B$22*(1+Inputs!$B$23)^3</f>
        <v>18699.262187631895</v>
      </c>
      <c r="U3154" s="36">
        <f>Inputs!$B$12*(1+$B3154)^4*$C3154+Inputs!$B$29*(1+$D3154)^4*Inputs!$B$19+Inputs!$B$30*(1+$E3154)^4*Inputs!$B$20+Inputs!$B$31*(1+$F3154)^4*Inputs!$B$21+Inputs!$B$22*(1+Inputs!$B$23)^4</f>
        <v>21943.458702817643</v>
      </c>
      <c r="V3154" s="35">
        <f>Inputs!$B$13/(Q3154*(1-$G3154))</f>
        <v>1.2497869478931196</v>
      </c>
      <c r="W3154" s="36">
        <f>Inputs!$B$13</f>
        <v>12660</v>
      </c>
      <c r="X3154" s="36">
        <f t="shared" si="493"/>
        <v>13585.230130348424</v>
      </c>
      <c r="Y3154" s="36">
        <f t="shared" si="494"/>
        <v>14757.94594203429</v>
      </c>
      <c r="Z3154" s="36">
        <f t="shared" si="495"/>
        <v>16231.245149251678</v>
      </c>
      <c r="AA3154" s="36">
        <f t="shared" si="496"/>
        <v>18067.003103417406</v>
      </c>
      <c r="AB3154" s="36">
        <f t="shared" si="497"/>
        <v>56076.020227106157</v>
      </c>
      <c r="AC3154" s="36">
        <f t="shared" si="498"/>
        <v>254276.86746826864</v>
      </c>
      <c r="AD3154" s="36">
        <f t="shared" si="499"/>
        <v>157637.6441627426</v>
      </c>
    </row>
    <row r="3155" spans="1:30" ht="14.25" customHeight="1" x14ac:dyDescent="0.25">
      <c r="A3155" s="16">
        <v>3139</v>
      </c>
      <c r="B3155" s="34">
        <v>0.38964826934990798</v>
      </c>
      <c r="C3155" s="34">
        <v>9.7062383026852397E-2</v>
      </c>
      <c r="D3155" s="34">
        <v>8.0721396058162209E-3</v>
      </c>
      <c r="E3155" s="34">
        <v>7.0022919439235401E-2</v>
      </c>
      <c r="F3155" s="34">
        <v>1.0876266388746E-2</v>
      </c>
      <c r="G3155" s="34">
        <v>0.18158300185982801</v>
      </c>
      <c r="H3155" s="35">
        <v>1.1332891382385</v>
      </c>
      <c r="I3155" s="34">
        <v>9.8182013151014505E-2</v>
      </c>
      <c r="J3155" s="34">
        <v>1.9072197888299398E-2</v>
      </c>
      <c r="K3155" s="36">
        <f>Inputs!$B$12*(1+$B3155)^4</f>
        <v>223754.00315178806</v>
      </c>
      <c r="L3155" s="36">
        <f t="shared" si="490"/>
        <v>28325.312651329026</v>
      </c>
      <c r="M3155" s="36">
        <f t="shared" si="491"/>
        <v>299163.23078849015</v>
      </c>
      <c r="N3155" s="37">
        <f>M3155/Inputs!$B$6</f>
        <v>456.04151034830818</v>
      </c>
      <c r="O3155" s="38">
        <f>IF(N3155&gt;Inputs!$B$4,1,0)</f>
        <v>1</v>
      </c>
      <c r="P3155" s="34">
        <f t="shared" si="492"/>
        <v>7.91098152627151E-2</v>
      </c>
      <c r="Q3155" s="36">
        <f>Inputs!$B$12*(1+$B3155)^0*$C3155+Inputs!$B$29*(1+$D3155)^0*Inputs!$B$19+Inputs!$B$30*(1+$E3155)^0*Inputs!$B$20+Inputs!$B$31*(1+$F3155)^0*Inputs!$B$21+Inputs!$B$22*(1+Inputs!$B$23)^0</f>
        <v>13845.787009038064</v>
      </c>
      <c r="R3155" s="36">
        <f>Inputs!$B$12*(1+$B3155)^1*$C3155+Inputs!$B$29*(1+$D3155)^1*Inputs!$B$19+Inputs!$B$30*(1+$E3155)^1*Inputs!$B$20+Inputs!$B$31*(1+$F3155)^1*Inputs!$B$21+Inputs!$B$22*(1+Inputs!$B$23)^1</f>
        <v>16297.489850178441</v>
      </c>
      <c r="S3155" s="36">
        <f>Inputs!$B$12*(1+$B3155)^2*$C3155+Inputs!$B$29*(1+$D3155)^2*Inputs!$B$19+Inputs!$B$30*(1+$E3155)^2*Inputs!$B$20+Inputs!$B$31*(1+$F3155)^2*Inputs!$B$21+Inputs!$B$22*(1+Inputs!$B$23)^2</f>
        <v>19644.374349424193</v>
      </c>
      <c r="T3155" s="36">
        <f>Inputs!$B$12*(1+$B3155)^3*$C3155+Inputs!$B$29*(1+$D3155)^3*Inputs!$B$19+Inputs!$B$30*(1+$E3155)^3*Inputs!$B$20+Inputs!$B$31*(1+$F3155)^3*Inputs!$B$21+Inputs!$B$22*(1+Inputs!$B$23)^3</f>
        <v>24231.772603413046</v>
      </c>
      <c r="U3155" s="36">
        <f>Inputs!$B$12*(1+$B3155)^4*$C3155+Inputs!$B$29*(1+$D3155)^4*Inputs!$B$19+Inputs!$B$30*(1+$E3155)^4*Inputs!$B$20+Inputs!$B$31*(1+$F3155)^4*Inputs!$B$21+Inputs!$B$22*(1+Inputs!$B$23)^4</f>
        <v>30539.318755928849</v>
      </c>
      <c r="V3155" s="35">
        <f>Inputs!$B$13/(Q3155*(1-$G3155))</f>
        <v>1.1172269884543742</v>
      </c>
      <c r="W3155" s="36">
        <f>Inputs!$B$13</f>
        <v>12660</v>
      </c>
      <c r="X3155" s="36">
        <f t="shared" si="493"/>
        <v>14955.292834644722</v>
      </c>
      <c r="Y3155" s="36">
        <f t="shared" si="494"/>
        <v>18091.100080301698</v>
      </c>
      <c r="Z3155" s="36">
        <f t="shared" si="495"/>
        <v>22395.40916364477</v>
      </c>
      <c r="AA3155" s="36">
        <f t="shared" si="496"/>
        <v>28325.312651329026</v>
      </c>
      <c r="AB3155" s="36">
        <f t="shared" si="497"/>
        <v>70720.331088251769</v>
      </c>
      <c r="AC3155" s="36">
        <f t="shared" si="498"/>
        <v>364879.35818840953</v>
      </c>
      <c r="AD3155" s="36">
        <f t="shared" si="499"/>
        <v>228442.8997002384</v>
      </c>
    </row>
    <row r="3156" spans="1:30" ht="14.25" customHeight="1" x14ac:dyDescent="0.25">
      <c r="A3156" s="16">
        <v>3140</v>
      </c>
      <c r="B3156" s="34">
        <v>0.41384324532042699</v>
      </c>
      <c r="C3156" s="34">
        <v>4.5097163979667301E-2</v>
      </c>
      <c r="D3156" s="34">
        <v>3.5901325338220297E-2</v>
      </c>
      <c r="E3156" s="34">
        <v>3.9885059236530303E-2</v>
      </c>
      <c r="F3156" s="34">
        <v>1.03355808924497E-2</v>
      </c>
      <c r="G3156" s="34">
        <v>0.190849726776709</v>
      </c>
      <c r="H3156" s="35">
        <v>1.0393463781461301</v>
      </c>
      <c r="I3156" s="34">
        <v>9.6095418530699403E-2</v>
      </c>
      <c r="J3156" s="34">
        <v>2.6884174412348399E-2</v>
      </c>
      <c r="K3156" s="36">
        <f>Inputs!$B$12*(1+$B3156)^4</f>
        <v>239748.71916859742</v>
      </c>
      <c r="L3156" s="36">
        <f t="shared" si="490"/>
        <v>16533.6459540371</v>
      </c>
      <c r="M3156" s="36">
        <f t="shared" si="491"/>
        <v>209083.6147610257</v>
      </c>
      <c r="N3156" s="37">
        <f>M3156/Inputs!$B$6</f>
        <v>318.72502250156356</v>
      </c>
      <c r="O3156" s="38">
        <f>IF(N3156&gt;Inputs!$B$4,1,0)</f>
        <v>0</v>
      </c>
      <c r="P3156" s="34">
        <f t="shared" si="492"/>
        <v>6.9211244118351001E-2</v>
      </c>
      <c r="Q3156" s="36">
        <f>Inputs!$B$12*(1+$B3156)^0*$C3156+Inputs!$B$29*(1+$D3156)^0*Inputs!$B$19+Inputs!$B$30*(1+$E3156)^0*Inputs!$B$20+Inputs!$B$31*(1+$F3156)^0*Inputs!$B$21+Inputs!$B$22*(1+Inputs!$B$23)^0</f>
        <v>10727.873866206959</v>
      </c>
      <c r="R3156" s="36">
        <f>Inputs!$B$12*(1+$B3156)^1*$C3156+Inputs!$B$29*(1+$D3156)^1*Inputs!$B$19+Inputs!$B$30*(1+$E3156)^1*Inputs!$B$20+Inputs!$B$31*(1+$F3156)^1*Inputs!$B$21+Inputs!$B$22*(1+Inputs!$B$23)^1</f>
        <v>12043.862553071798</v>
      </c>
      <c r="S3156" s="36">
        <f>Inputs!$B$12*(1+$B3156)^2*$C3156+Inputs!$B$29*(1+$D3156)^2*Inputs!$B$19+Inputs!$B$30*(1+$E3156)^2*Inputs!$B$20+Inputs!$B$31*(1+$F3156)^2*Inputs!$B$21+Inputs!$B$22*(1+Inputs!$B$23)^2</f>
        <v>13829.925912852224</v>
      </c>
      <c r="T3156" s="36">
        <f>Inputs!$B$12*(1+$B3156)^3*$C3156+Inputs!$B$29*(1+$D3156)^3*Inputs!$B$19+Inputs!$B$30*(1+$E3156)^3*Inputs!$B$20+Inputs!$B$31*(1+$F3156)^3*Inputs!$B$21+Inputs!$B$22*(1+Inputs!$B$23)^3</f>
        <v>16278.100865508999</v>
      </c>
      <c r="U3156" s="36">
        <f>Inputs!$B$12*(1+$B3156)^4*$C3156+Inputs!$B$29*(1+$D3156)^4*Inputs!$B$19+Inputs!$B$30*(1+$E3156)^4*Inputs!$B$20+Inputs!$B$31*(1+$F3156)^4*Inputs!$B$21+Inputs!$B$22*(1+Inputs!$B$23)^4</f>
        <v>19659.802083855087</v>
      </c>
      <c r="V3156" s="35">
        <f>Inputs!$B$13/(Q3156*(1-$G3156))</f>
        <v>1.458447706814094</v>
      </c>
      <c r="W3156" s="36">
        <f>Inputs!$B$13</f>
        <v>12660</v>
      </c>
      <c r="X3156" s="36">
        <f t="shared" si="493"/>
        <v>13191.936184995231</v>
      </c>
      <c r="Y3156" s="36">
        <f t="shared" si="494"/>
        <v>13975.76778054687</v>
      </c>
      <c r="Z3156" s="36">
        <f t="shared" si="495"/>
        <v>15069.718747578725</v>
      </c>
      <c r="AA3156" s="36">
        <f t="shared" si="496"/>
        <v>16533.6459540371</v>
      </c>
      <c r="AB3156" s="36">
        <f t="shared" si="497"/>
        <v>54033.666389292841</v>
      </c>
      <c r="AC3156" s="36">
        <f t="shared" si="498"/>
        <v>245308.97532350221</v>
      </c>
      <c r="AD3156" s="36">
        <f t="shared" si="499"/>
        <v>155049.94837173287</v>
      </c>
    </row>
    <row r="3157" spans="1:30" ht="14.25" customHeight="1" x14ac:dyDescent="0.25">
      <c r="A3157" s="16">
        <v>3141</v>
      </c>
      <c r="B3157" s="34">
        <v>0.37044377697208802</v>
      </c>
      <c r="C3157" s="34">
        <v>0.110353621013129</v>
      </c>
      <c r="D3157" s="34">
        <v>4.9250813757733297E-2</v>
      </c>
      <c r="E3157" s="34">
        <v>1.66545731763722E-2</v>
      </c>
      <c r="F3157" s="34">
        <v>1.35872366938442E-2</v>
      </c>
      <c r="G3157" s="34">
        <v>0.18459294477205701</v>
      </c>
      <c r="H3157" s="35">
        <v>1.02033654442463</v>
      </c>
      <c r="I3157" s="34">
        <v>9.3656774321868294E-2</v>
      </c>
      <c r="J3157" s="34">
        <v>2.66737769117927E-2</v>
      </c>
      <c r="K3157" s="36">
        <f>Inputs!$B$12*(1+$B3157)^4</f>
        <v>211639.21543623685</v>
      </c>
      <c r="L3157" s="36">
        <f t="shared" si="490"/>
        <v>26798.20614530877</v>
      </c>
      <c r="M3157" s="36">
        <f t="shared" si="491"/>
        <v>332213.65293568932</v>
      </c>
      <c r="N3157" s="37">
        <f>M3157/Inputs!$B$6</f>
        <v>506.42325142635565</v>
      </c>
      <c r="O3157" s="38">
        <f>IF(N3157&gt;Inputs!$B$4,1,0)</f>
        <v>1</v>
      </c>
      <c r="P3157" s="34">
        <f t="shared" si="492"/>
        <v>6.6982997410075601E-2</v>
      </c>
      <c r="Q3157" s="36">
        <f>Inputs!$B$12*(1+$B3157)^0*$C3157+Inputs!$B$29*(1+$D3157)^0*Inputs!$B$19+Inputs!$B$30*(1+$E3157)^0*Inputs!$B$20+Inputs!$B$31*(1+$F3157)^0*Inputs!$B$21+Inputs!$B$22*(1+Inputs!$B$23)^0</f>
        <v>14643.26128821466</v>
      </c>
      <c r="R3157" s="36">
        <f>Inputs!$B$12*(1+$B3157)^1*$C3157+Inputs!$B$29*(1+$D3157)^1*Inputs!$B$19+Inputs!$B$30*(1+$E3157)^1*Inputs!$B$20+Inputs!$B$31*(1+$F3157)^1*Inputs!$B$21+Inputs!$B$22*(1+Inputs!$B$23)^1</f>
        <v>17292.64550141252</v>
      </c>
      <c r="S3157" s="36">
        <f>Inputs!$B$12*(1+$B3157)^2*$C3157+Inputs!$B$29*(1+$D3157)^2*Inputs!$B$19+Inputs!$B$30*(1+$E3157)^2*Inputs!$B$20+Inputs!$B$31*(1+$F3157)^2*Inputs!$B$21+Inputs!$B$22*(1+Inputs!$B$23)^2</f>
        <v>20858.111217496054</v>
      </c>
      <c r="T3157" s="36">
        <f>Inputs!$B$12*(1+$B3157)^3*$C3157+Inputs!$B$29*(1+$D3157)^3*Inputs!$B$19+Inputs!$B$30*(1+$E3157)^3*Inputs!$B$20+Inputs!$B$31*(1+$F3157)^3*Inputs!$B$21+Inputs!$B$22*(1+Inputs!$B$23)^3</f>
        <v>25676.606089033827</v>
      </c>
      <c r="U3157" s="36">
        <f>Inputs!$B$12*(1+$B3157)^4*$C3157+Inputs!$B$29*(1+$D3157)^4*Inputs!$B$19+Inputs!$B$30*(1+$E3157)^4*Inputs!$B$20+Inputs!$B$31*(1+$F3157)^4*Inputs!$B$21+Inputs!$B$22*(1+Inputs!$B$23)^4</f>
        <v>32209.784349170011</v>
      </c>
      <c r="V3157" s="35">
        <f>Inputs!$B$13/(Q3157*(1-$G3157))</f>
        <v>1.0602820986958954</v>
      </c>
      <c r="W3157" s="36">
        <f>Inputs!$B$13</f>
        <v>12660</v>
      </c>
      <c r="X3157" s="36">
        <f t="shared" si="493"/>
        <v>14809.742076688826</v>
      </c>
      <c r="Y3157" s="36">
        <f t="shared" si="494"/>
        <v>17693.425982316498</v>
      </c>
      <c r="Z3157" s="36">
        <f t="shared" si="495"/>
        <v>21571.753543256913</v>
      </c>
      <c r="AA3157" s="36">
        <f t="shared" si="496"/>
        <v>26798.20614530877</v>
      </c>
      <c r="AB3157" s="36">
        <f t="shared" si="497"/>
        <v>69690.03651661324</v>
      </c>
      <c r="AC3157" s="36">
        <f t="shared" si="498"/>
        <v>410746.25772907637</v>
      </c>
      <c r="AD3157" s="36">
        <f t="shared" si="499"/>
        <v>262523.61641907605</v>
      </c>
    </row>
    <row r="3158" spans="1:30" ht="14.25" customHeight="1" x14ac:dyDescent="0.25">
      <c r="A3158" s="16">
        <v>3142</v>
      </c>
      <c r="B3158" s="34">
        <v>0.37674319864411199</v>
      </c>
      <c r="C3158" s="34">
        <v>5.6301440679304197E-2</v>
      </c>
      <c r="D3158" s="34">
        <v>4.7095666685541403E-2</v>
      </c>
      <c r="E3158" s="34">
        <v>4.4133375694335099E-2</v>
      </c>
      <c r="F3158" s="34">
        <v>1.3624141103705099E-2</v>
      </c>
      <c r="G3158" s="34">
        <v>0.178270100854342</v>
      </c>
      <c r="H3158" s="35">
        <v>1.0885307735360501</v>
      </c>
      <c r="I3158" s="34">
        <v>0.101064778217972</v>
      </c>
      <c r="J3158" s="34">
        <v>2.9024297566909701E-2</v>
      </c>
      <c r="K3158" s="36">
        <f>Inputs!$B$12*(1+$B3158)^4</f>
        <v>215557.4359586022</v>
      </c>
      <c r="L3158" s="36">
        <f t="shared" si="490"/>
        <v>19017.213166766855</v>
      </c>
      <c r="M3158" s="36">
        <f t="shared" si="491"/>
        <v>224990.02207566638</v>
      </c>
      <c r="N3158" s="37">
        <f>M3158/Inputs!$B$6</f>
        <v>342.97259462754022</v>
      </c>
      <c r="O3158" s="38">
        <f>IF(N3158&gt;Inputs!$B$4,1,0)</f>
        <v>0</v>
      </c>
      <c r="P3158" s="34">
        <f t="shared" si="492"/>
        <v>7.2040480651062291E-2</v>
      </c>
      <c r="Q3158" s="36">
        <f>Inputs!$B$12*(1+$B3158)^0*$C3158+Inputs!$B$29*(1+$D3158)^0*Inputs!$B$19+Inputs!$B$30*(1+$E3158)^0*Inputs!$B$20+Inputs!$B$31*(1+$F3158)^0*Inputs!$B$21+Inputs!$B$22*(1+Inputs!$B$23)^0</f>
        <v>11400.130468185173</v>
      </c>
      <c r="R3158" s="36">
        <f>Inputs!$B$12*(1+$B3158)^1*$C3158+Inputs!$B$29*(1+$D3158)^1*Inputs!$B$19+Inputs!$B$30*(1+$E3158)^1*Inputs!$B$20+Inputs!$B$31*(1+$F3158)^1*Inputs!$B$21+Inputs!$B$22*(1+Inputs!$B$23)^1</f>
        <v>12931.434484844345</v>
      </c>
      <c r="S3158" s="36">
        <f>Inputs!$B$12*(1+$B3158)^2*$C3158+Inputs!$B$29*(1+$D3158)^2*Inputs!$B$19+Inputs!$B$30*(1+$E3158)^2*Inputs!$B$20+Inputs!$B$31*(1+$F3158)^2*Inputs!$B$21+Inputs!$B$22*(1+Inputs!$B$23)^2</f>
        <v>14953.182596746487</v>
      </c>
      <c r="T3158" s="36">
        <f>Inputs!$B$12*(1+$B3158)^3*$C3158+Inputs!$B$29*(1+$D3158)^3*Inputs!$B$19+Inputs!$B$30*(1+$E3158)^3*Inputs!$B$20+Inputs!$B$31*(1+$F3158)^3*Inputs!$B$21+Inputs!$B$22*(1+Inputs!$B$23)^3</f>
        <v>17646.52162194698</v>
      </c>
      <c r="U3158" s="36">
        <f>Inputs!$B$12*(1+$B3158)^4*$C3158+Inputs!$B$29*(1+$D3158)^4*Inputs!$B$19+Inputs!$B$30*(1+$E3158)^4*Inputs!$B$20+Inputs!$B$31*(1+$F3158)^4*Inputs!$B$21+Inputs!$B$22*(1+Inputs!$B$23)^4</f>
        <v>21260.676232629783</v>
      </c>
      <c r="V3158" s="35">
        <f>Inputs!$B$13/(Q3158*(1-$G3158))</f>
        <v>1.3514338562888657</v>
      </c>
      <c r="W3158" s="36">
        <f>Inputs!$B$13</f>
        <v>12660</v>
      </c>
      <c r="X3158" s="36">
        <f t="shared" si="493"/>
        <v>13662.122287450706</v>
      </c>
      <c r="Y3158" s="36">
        <f t="shared" si="494"/>
        <v>14990.504911989505</v>
      </c>
      <c r="Z3158" s="36">
        <f t="shared" si="495"/>
        <v>16737.498359579477</v>
      </c>
      <c r="AA3158" s="36">
        <f t="shared" si="496"/>
        <v>19017.213166766855</v>
      </c>
      <c r="AB3158" s="36">
        <f t="shared" si="497"/>
        <v>57136.07776250333</v>
      </c>
      <c r="AC3158" s="36">
        <f t="shared" si="498"/>
        <v>271641.36390758364</v>
      </c>
      <c r="AD3158" s="36">
        <f t="shared" si="499"/>
        <v>167853.94431316305</v>
      </c>
    </row>
    <row r="3159" spans="1:30" ht="14.25" customHeight="1" x14ac:dyDescent="0.25">
      <c r="A3159" s="16">
        <v>3143</v>
      </c>
      <c r="B3159" s="34">
        <v>0.34079514542268502</v>
      </c>
      <c r="C3159" s="34">
        <v>5.71990655670436E-2</v>
      </c>
      <c r="D3159" s="34">
        <v>1.9242707755502301E-2</v>
      </c>
      <c r="E3159" s="34">
        <v>4.9889054285643997E-2</v>
      </c>
      <c r="F3159" s="34">
        <v>2.6066124281232499E-2</v>
      </c>
      <c r="G3159" s="34">
        <v>0.193801442954771</v>
      </c>
      <c r="H3159" s="35">
        <v>1.0489845047819799</v>
      </c>
      <c r="I3159" s="34">
        <v>0.101156218708538</v>
      </c>
      <c r="J3159" s="34">
        <v>2.13969911909241E-2</v>
      </c>
      <c r="K3159" s="36">
        <f>Inputs!$B$12*(1+$B3159)^4</f>
        <v>193910.33908196044</v>
      </c>
      <c r="L3159" s="36">
        <f t="shared" si="490"/>
        <v>17011.181061068291</v>
      </c>
      <c r="M3159" s="36">
        <f t="shared" si="491"/>
        <v>188865.42774693039</v>
      </c>
      <c r="N3159" s="37">
        <f>M3159/Inputs!$B$6</f>
        <v>287.90461546788168</v>
      </c>
      <c r="O3159" s="38">
        <f>IF(N3159&gt;Inputs!$B$4,1,0)</f>
        <v>0</v>
      </c>
      <c r="P3159" s="34">
        <f t="shared" si="492"/>
        <v>7.9759227517613898E-2</v>
      </c>
      <c r="Q3159" s="36">
        <f>Inputs!$B$12*(1+$B3159)^0*$C3159+Inputs!$B$29*(1+$D3159)^0*Inputs!$B$19+Inputs!$B$30*(1+$E3159)^0*Inputs!$B$20+Inputs!$B$31*(1+$F3159)^0*Inputs!$B$21+Inputs!$B$22*(1+Inputs!$B$23)^0</f>
        <v>11453.987961449537</v>
      </c>
      <c r="R3159" s="36">
        <f>Inputs!$B$12*(1+$B3159)^1*$C3159+Inputs!$B$29*(1+$D3159)^1*Inputs!$B$19+Inputs!$B$30*(1+$E3159)^1*Inputs!$B$20+Inputs!$B$31*(1+$F3159)^1*Inputs!$B$21+Inputs!$B$22*(1+Inputs!$B$23)^1</f>
        <v>12860.927250800269</v>
      </c>
      <c r="S3159" s="36">
        <f>Inputs!$B$12*(1+$B3159)^2*$C3159+Inputs!$B$29*(1+$D3159)^2*Inputs!$B$19+Inputs!$B$30*(1+$E3159)^2*Inputs!$B$20+Inputs!$B$31*(1+$F3159)^2*Inputs!$B$21+Inputs!$B$22*(1+Inputs!$B$23)^2</f>
        <v>14674.92279516131</v>
      </c>
      <c r="T3159" s="36">
        <f>Inputs!$B$12*(1+$B3159)^3*$C3159+Inputs!$B$29*(1+$D3159)^3*Inputs!$B$19+Inputs!$B$30*(1+$E3159)^3*Inputs!$B$20+Inputs!$B$31*(1+$F3159)^3*Inputs!$B$21+Inputs!$B$22*(1+Inputs!$B$23)^3</f>
        <v>17032.165349740419</v>
      </c>
      <c r="U3159" s="36">
        <f>Inputs!$B$12*(1+$B3159)^4*$C3159+Inputs!$B$29*(1+$D3159)^4*Inputs!$B$19+Inputs!$B$30*(1+$E3159)^4*Inputs!$B$20+Inputs!$B$31*(1+$F3159)^4*Inputs!$B$21+Inputs!$B$22*(1+Inputs!$B$23)^4</f>
        <v>20115.154728583577</v>
      </c>
      <c r="V3159" s="35">
        <f>Inputs!$B$13/(Q3159*(1-$G3159))</f>
        <v>1.3709921460054617</v>
      </c>
      <c r="W3159" s="36">
        <f>Inputs!$B$13</f>
        <v>12660</v>
      </c>
      <c r="X3159" s="36">
        <f t="shared" si="493"/>
        <v>13380.397669225935</v>
      </c>
      <c r="Y3159" s="36">
        <f t="shared" si="494"/>
        <v>14315.252793355219</v>
      </c>
      <c r="Z3159" s="36">
        <f t="shared" si="495"/>
        <v>15509.324862832418</v>
      </c>
      <c r="AA3159" s="36">
        <f t="shared" si="496"/>
        <v>17011.181061068291</v>
      </c>
      <c r="AB3159" s="36">
        <f t="shared" si="497"/>
        <v>54309.3177452335</v>
      </c>
      <c r="AC3159" s="36">
        <f t="shared" si="498"/>
        <v>217845.25368606512</v>
      </c>
      <c r="AD3159" s="36">
        <f t="shared" si="499"/>
        <v>134556.11000169688</v>
      </c>
    </row>
    <row r="3160" spans="1:30" ht="14.25" customHeight="1" x14ac:dyDescent="0.25">
      <c r="A3160" s="16">
        <v>3144</v>
      </c>
      <c r="B3160" s="34">
        <v>0.43935300695183199</v>
      </c>
      <c r="C3160" s="34">
        <v>5.4427326999350198E-2</v>
      </c>
      <c r="D3160" s="34">
        <v>3.8477018466265098E-2</v>
      </c>
      <c r="E3160" s="34">
        <v>4.0971488572389303E-2</v>
      </c>
      <c r="F3160" s="34">
        <v>6.9521224883164201E-3</v>
      </c>
      <c r="G3160" s="34">
        <v>0.174369771383729</v>
      </c>
      <c r="H3160" s="35">
        <v>1.0585060375572599</v>
      </c>
      <c r="I3160" s="34">
        <v>9.6186692661719295E-2</v>
      </c>
      <c r="J3160" s="34">
        <v>2.5524951345486002E-2</v>
      </c>
      <c r="K3160" s="36">
        <f>Inputs!$B$12*(1+$B3160)^4</f>
        <v>257525.67137605432</v>
      </c>
      <c r="L3160" s="36">
        <f t="shared" si="490"/>
        <v>19970.962416685303</v>
      </c>
      <c r="M3160" s="36">
        <f t="shared" si="491"/>
        <v>242073.35906330543</v>
      </c>
      <c r="N3160" s="37">
        <f>M3160/Inputs!$B$6</f>
        <v>369.01426686479488</v>
      </c>
      <c r="O3160" s="38">
        <f>IF(N3160&gt;Inputs!$B$4,1,0)</f>
        <v>0</v>
      </c>
      <c r="P3160" s="34">
        <f t="shared" si="492"/>
        <v>7.066174131623329E-2</v>
      </c>
      <c r="Q3160" s="36">
        <f>Inputs!$B$12*(1+$B3160)^0*$C3160+Inputs!$B$29*(1+$D3160)^0*Inputs!$B$19+Inputs!$B$30*(1+$E3160)^0*Inputs!$B$20+Inputs!$B$31*(1+$F3160)^0*Inputs!$B$21+Inputs!$B$22*(1+Inputs!$B$23)^0</f>
        <v>11287.683647387934</v>
      </c>
      <c r="R3160" s="36">
        <f>Inputs!$B$12*(1+$B3160)^1*$C3160+Inputs!$B$29*(1+$D3160)^1*Inputs!$B$19+Inputs!$B$30*(1+$E3160)^1*Inputs!$B$20+Inputs!$B$31*(1+$F3160)^1*Inputs!$B$21+Inputs!$B$22*(1+Inputs!$B$23)^1</f>
        <v>12914.606242788639</v>
      </c>
      <c r="S3160" s="36">
        <f>Inputs!$B$12*(1+$B3160)^2*$C3160+Inputs!$B$29*(1+$D3160)^2*Inputs!$B$19+Inputs!$B$30*(1+$E3160)^2*Inputs!$B$20+Inputs!$B$31*(1+$F3160)^2*Inputs!$B$21+Inputs!$B$22*(1+Inputs!$B$23)^2</f>
        <v>15179.144643710802</v>
      </c>
      <c r="T3160" s="36">
        <f>Inputs!$B$12*(1+$B3160)^3*$C3160+Inputs!$B$29*(1+$D3160)^3*Inputs!$B$19+Inputs!$B$30*(1+$E3160)^3*Inputs!$B$20+Inputs!$B$31*(1+$F3160)^3*Inputs!$B$21+Inputs!$B$22*(1+Inputs!$B$23)^3</f>
        <v>18358.553742049211</v>
      </c>
      <c r="U3160" s="36">
        <f>Inputs!$B$12*(1+$B3160)^4*$C3160+Inputs!$B$29*(1+$D3160)^4*Inputs!$B$19+Inputs!$B$30*(1+$E3160)^4*Inputs!$B$20+Inputs!$B$31*(1+$F3160)^4*Inputs!$B$21+Inputs!$B$22*(1+Inputs!$B$23)^4</f>
        <v>22851.781853061319</v>
      </c>
      <c r="V3160" s="35">
        <f>Inputs!$B$13/(Q3160*(1-$G3160))</f>
        <v>1.358448852145401</v>
      </c>
      <c r="W3160" s="36">
        <f>Inputs!$B$13</f>
        <v>12660</v>
      </c>
      <c r="X3160" s="36">
        <f t="shared" si="493"/>
        <v>13685.168786499253</v>
      </c>
      <c r="Y3160" s="36">
        <f t="shared" si="494"/>
        <v>15145.075191236039</v>
      </c>
      <c r="Z3160" s="36">
        <f t="shared" si="495"/>
        <v>17180.761560668234</v>
      </c>
      <c r="AA3160" s="36">
        <f t="shared" si="496"/>
        <v>19970.962416685303</v>
      </c>
      <c r="AB3160" s="36">
        <f t="shared" si="497"/>
        <v>58952.312263421569</v>
      </c>
      <c r="AC3160" s="36">
        <f t="shared" si="498"/>
        <v>289841.71461379825</v>
      </c>
      <c r="AD3160" s="36">
        <f t="shared" si="499"/>
        <v>183121.04679988386</v>
      </c>
    </row>
    <row r="3161" spans="1:30" ht="14.25" customHeight="1" x14ac:dyDescent="0.25">
      <c r="A3161" s="16">
        <v>3145</v>
      </c>
      <c r="B3161" s="34">
        <v>0.31995450537534398</v>
      </c>
      <c r="C3161" s="34">
        <v>6.4689325796303598E-2</v>
      </c>
      <c r="D3161" s="34">
        <v>4.0700226630165301E-2</v>
      </c>
      <c r="E3161" s="34">
        <v>6.5818263553669695E-2</v>
      </c>
      <c r="F3161" s="34">
        <v>5.7702543052347696E-3</v>
      </c>
      <c r="G3161" s="34">
        <v>0.178034441694571</v>
      </c>
      <c r="H3161" s="35">
        <v>0.982722631093915</v>
      </c>
      <c r="I3161" s="34">
        <v>9.0577201736690593E-2</v>
      </c>
      <c r="J3161" s="34">
        <v>3.0554394135749601E-2</v>
      </c>
      <c r="K3161" s="36">
        <f>Inputs!$B$12*(1+$B3161)^4</f>
        <v>182132.3542148452</v>
      </c>
      <c r="L3161" s="36">
        <f t="shared" si="490"/>
        <v>16898.62980291378</v>
      </c>
      <c r="M3161" s="36">
        <f t="shared" si="491"/>
        <v>243888.98796979751</v>
      </c>
      <c r="N3161" s="37">
        <f>M3161/Inputs!$B$6</f>
        <v>371.78199385639863</v>
      </c>
      <c r="O3161" s="38">
        <f>IF(N3161&gt;Inputs!$B$4,1,0)</f>
        <v>0</v>
      </c>
      <c r="P3161" s="34">
        <f t="shared" si="492"/>
        <v>6.0022807600940989E-2</v>
      </c>
      <c r="Q3161" s="36">
        <f>Inputs!$B$12*(1+$B3161)^0*$C3161+Inputs!$B$29*(1+$D3161)^0*Inputs!$B$19+Inputs!$B$30*(1+$E3161)^0*Inputs!$B$20+Inputs!$B$31*(1+$F3161)^0*Inputs!$B$21+Inputs!$B$22*(1+Inputs!$B$23)^0</f>
        <v>11903.403575205139</v>
      </c>
      <c r="R3161" s="36">
        <f>Inputs!$B$12*(1+$B3161)^1*$C3161+Inputs!$B$29*(1+$D3161)^1*Inputs!$B$19+Inputs!$B$30*(1+$E3161)^1*Inputs!$B$20+Inputs!$B$31*(1+$F3161)^1*Inputs!$B$21+Inputs!$B$22*(1+Inputs!$B$23)^1</f>
        <v>13401.789444457117</v>
      </c>
      <c r="S3161" s="36">
        <f>Inputs!$B$12*(1+$B3161)^2*$C3161+Inputs!$B$29*(1+$D3161)^2*Inputs!$B$19+Inputs!$B$30*(1+$E3161)^2*Inputs!$B$20+Inputs!$B$31*(1+$F3161)^2*Inputs!$B$21+Inputs!$B$22*(1+Inputs!$B$23)^2</f>
        <v>15311.933074641092</v>
      </c>
      <c r="T3161" s="36">
        <f>Inputs!$B$12*(1+$B3161)^3*$C3161+Inputs!$B$29*(1+$D3161)^3*Inputs!$B$19+Inputs!$B$30*(1+$E3161)^3*Inputs!$B$20+Inputs!$B$31*(1+$F3161)^3*Inputs!$B$21+Inputs!$B$22*(1+Inputs!$B$23)^3</f>
        <v>17761.841550107696</v>
      </c>
      <c r="U3161" s="36">
        <f>Inputs!$B$12*(1+$B3161)^4*$C3161+Inputs!$B$29*(1+$D3161)^4*Inputs!$B$19+Inputs!$B$30*(1+$E3161)^4*Inputs!$B$20+Inputs!$B$31*(1+$F3161)^4*Inputs!$B$21+Inputs!$B$22*(1+Inputs!$B$23)^4</f>
        <v>20920.252124021674</v>
      </c>
      <c r="V3161" s="35">
        <f>Inputs!$B$13/(Q3161*(1-$G3161))</f>
        <v>1.2939244731926678</v>
      </c>
      <c r="W3161" s="36">
        <f>Inputs!$B$13</f>
        <v>12660</v>
      </c>
      <c r="X3161" s="36">
        <f t="shared" si="493"/>
        <v>13396.590261000661</v>
      </c>
      <c r="Y3161" s="36">
        <f t="shared" si="494"/>
        <v>14326.805470749301</v>
      </c>
      <c r="Z3161" s="36">
        <f t="shared" si="495"/>
        <v>15483.236266549104</v>
      </c>
      <c r="AA3161" s="36">
        <f t="shared" si="496"/>
        <v>16898.62980291378</v>
      </c>
      <c r="AB3161" s="36">
        <f t="shared" si="497"/>
        <v>55817.03586538216</v>
      </c>
      <c r="AC3161" s="36">
        <f t="shared" si="498"/>
        <v>290138.99706339487</v>
      </c>
      <c r="AD3161" s="36">
        <f t="shared" si="499"/>
        <v>188071.95210441534</v>
      </c>
    </row>
    <row r="3162" spans="1:30" ht="14.25" customHeight="1" x14ac:dyDescent="0.25">
      <c r="A3162" s="16">
        <v>3146</v>
      </c>
      <c r="B3162" s="34">
        <v>0.26221624225264301</v>
      </c>
      <c r="C3162" s="34">
        <v>0.105383101938469</v>
      </c>
      <c r="D3162" s="34">
        <v>4.4375069907256898E-2</v>
      </c>
      <c r="E3162" s="34">
        <v>6.3429244703505402E-2</v>
      </c>
      <c r="F3162" s="34">
        <v>1.8853909556205799E-2</v>
      </c>
      <c r="G3162" s="34">
        <v>0.18124300051674999</v>
      </c>
      <c r="H3162" s="35">
        <v>1.0299371841619001</v>
      </c>
      <c r="I3162" s="34">
        <v>9.5840537963506306E-2</v>
      </c>
      <c r="J3162" s="34">
        <v>2.1631487445989101E-2</v>
      </c>
      <c r="K3162" s="36">
        <f>Inputs!$B$12*(1+$B3162)^4</f>
        <v>152295.23239857593</v>
      </c>
      <c r="L3162" s="36">
        <f t="shared" si="490"/>
        <v>21468.429638079178</v>
      </c>
      <c r="M3162" s="36">
        <f t="shared" si="491"/>
        <v>249193.01457857326</v>
      </c>
      <c r="N3162" s="37">
        <f>M3162/Inputs!$B$6</f>
        <v>379.86740027221532</v>
      </c>
      <c r="O3162" s="38">
        <f>IF(N3162&gt;Inputs!$B$4,1,0)</f>
        <v>0</v>
      </c>
      <c r="P3162" s="34">
        <f t="shared" si="492"/>
        <v>7.4209050517517208E-2</v>
      </c>
      <c r="Q3162" s="36">
        <f>Inputs!$B$12*(1+$B3162)^0*$C3162+Inputs!$B$29*(1+$D3162)^0*Inputs!$B$19+Inputs!$B$30*(1+$E3162)^0*Inputs!$B$20+Inputs!$B$31*(1+$F3162)^0*Inputs!$B$21+Inputs!$B$22*(1+Inputs!$B$23)^0</f>
        <v>14345.030143735061</v>
      </c>
      <c r="R3162" s="36">
        <f>Inputs!$B$12*(1+$B3162)^1*$C3162+Inputs!$B$29*(1+$D3162)^1*Inputs!$B$19+Inputs!$B$30*(1+$E3162)^1*Inputs!$B$20+Inputs!$B$31*(1+$F3162)^1*Inputs!$B$21+Inputs!$B$22*(1+Inputs!$B$23)^1</f>
        <v>16324.718140957651</v>
      </c>
      <c r="S3162" s="36">
        <f>Inputs!$B$12*(1+$B3162)^2*$C3162+Inputs!$B$29*(1+$D3162)^2*Inputs!$B$19+Inputs!$B$30*(1+$E3162)^2*Inputs!$B$20+Inputs!$B$31*(1+$F3162)^2*Inputs!$B$21+Inputs!$B$22*(1+Inputs!$B$23)^2</f>
        <v>18755.287664533542</v>
      </c>
      <c r="T3162" s="36">
        <f>Inputs!$B$12*(1+$B3162)^3*$C3162+Inputs!$B$29*(1+$D3162)^3*Inputs!$B$19+Inputs!$B$30*(1+$E3162)^3*Inputs!$B$20+Inputs!$B$31*(1+$F3162)^3*Inputs!$B$21+Inputs!$B$22*(1+Inputs!$B$23)^3</f>
        <v>21751.634715186265</v>
      </c>
      <c r="U3162" s="36">
        <f>Inputs!$B$12*(1+$B3162)^4*$C3162+Inputs!$B$29*(1+$D3162)^4*Inputs!$B$19+Inputs!$B$30*(1+$E3162)^4*Inputs!$B$20+Inputs!$B$31*(1+$F3162)^4*Inputs!$B$21+Inputs!$B$22*(1+Inputs!$B$23)^4</f>
        <v>25458.599812059401</v>
      </c>
      <c r="V3162" s="35">
        <f>Inputs!$B$13/(Q3162*(1-$G3162))</f>
        <v>1.0778968797218191</v>
      </c>
      <c r="W3162" s="36">
        <f>Inputs!$B$13</f>
        <v>12660</v>
      </c>
      <c r="X3162" s="36">
        <f t="shared" si="493"/>
        <v>14246.888114271102</v>
      </c>
      <c r="Y3162" s="36">
        <f t="shared" si="494"/>
        <v>16183.974238088826</v>
      </c>
      <c r="Z3162" s="36">
        <f t="shared" si="495"/>
        <v>18555.995751735627</v>
      </c>
      <c r="AA3162" s="36">
        <f t="shared" si="496"/>
        <v>21468.429638079178</v>
      </c>
      <c r="AB3162" s="36">
        <f t="shared" si="497"/>
        <v>62167.49820613936</v>
      </c>
      <c r="AC3162" s="36">
        <f t="shared" si="498"/>
        <v>295554.56580195832</v>
      </c>
      <c r="AD3162" s="36">
        <f t="shared" si="499"/>
        <v>187025.51637243389</v>
      </c>
    </row>
    <row r="3163" spans="1:30" ht="14.25" customHeight="1" x14ac:dyDescent="0.25">
      <c r="A3163" s="16">
        <v>3147</v>
      </c>
      <c r="B3163" s="34">
        <v>0.32281063377325903</v>
      </c>
      <c r="C3163" s="34">
        <v>6.8787675027744896E-2</v>
      </c>
      <c r="D3163" s="34">
        <v>2.1616604900884399E-2</v>
      </c>
      <c r="E3163" s="34">
        <v>2.7082627245853998E-2</v>
      </c>
      <c r="F3163" s="34">
        <v>1.7037321726116099E-2</v>
      </c>
      <c r="G3163" s="34">
        <v>0.19073781736283099</v>
      </c>
      <c r="H3163" s="35">
        <v>0.94570648429832105</v>
      </c>
      <c r="I3163" s="34">
        <v>0.103757008327293</v>
      </c>
      <c r="J3163" s="34">
        <v>1.99972931564073E-2</v>
      </c>
      <c r="K3163" s="36">
        <f>Inputs!$B$12*(1+$B3163)^4</f>
        <v>183713.87606855933</v>
      </c>
      <c r="L3163" s="36">
        <f t="shared" si="490"/>
        <v>16273.811574103676</v>
      </c>
      <c r="M3163" s="36">
        <f t="shared" si="491"/>
        <v>173838.1275924691</v>
      </c>
      <c r="N3163" s="37">
        <f>M3163/Inputs!$B$6</f>
        <v>264.99714572022731</v>
      </c>
      <c r="O3163" s="38">
        <f>IF(N3163&gt;Inputs!$B$4,1,0)</f>
        <v>0</v>
      </c>
      <c r="P3163" s="34">
        <f t="shared" si="492"/>
        <v>8.3759715170885693E-2</v>
      </c>
      <c r="Q3163" s="36">
        <f>Inputs!$B$12*(1+$B3163)^0*$C3163+Inputs!$B$29*(1+$D3163)^0*Inputs!$B$19+Inputs!$B$30*(1+$E3163)^0*Inputs!$B$20+Inputs!$B$31*(1+$F3163)^0*Inputs!$B$21+Inputs!$B$22*(1+Inputs!$B$23)^0</f>
        <v>12149.304529091616</v>
      </c>
      <c r="R3163" s="36">
        <f>Inputs!$B$12*(1+$B3163)^1*$C3163+Inputs!$B$29*(1+$D3163)^1*Inputs!$B$19+Inputs!$B$30*(1+$E3163)^1*Inputs!$B$20+Inputs!$B$31*(1+$F3163)^1*Inputs!$B$21+Inputs!$B$22*(1+Inputs!$B$23)^1</f>
        <v>13628.811124343436</v>
      </c>
      <c r="S3163" s="36">
        <f>Inputs!$B$12*(1+$B3163)^2*$C3163+Inputs!$B$29*(1+$D3163)^2*Inputs!$B$19+Inputs!$B$30*(1+$E3163)^2*Inputs!$B$20+Inputs!$B$31*(1+$F3163)^2*Inputs!$B$21+Inputs!$B$22*(1+Inputs!$B$23)^2</f>
        <v>15541.028600737562</v>
      </c>
      <c r="T3163" s="36">
        <f>Inputs!$B$12*(1+$B3163)^3*$C3163+Inputs!$B$29*(1+$D3163)^3*Inputs!$B$19+Inputs!$B$30*(1+$E3163)^3*Inputs!$B$20+Inputs!$B$31*(1+$F3163)^3*Inputs!$B$21+Inputs!$B$22*(1+Inputs!$B$23)^3</f>
        <v>18024.837413676956</v>
      </c>
      <c r="U3163" s="36">
        <f>Inputs!$B$12*(1+$B3163)^4*$C3163+Inputs!$B$29*(1+$D3163)^4*Inputs!$B$19+Inputs!$B$30*(1+$E3163)^4*Inputs!$B$20+Inputs!$B$31*(1+$F3163)^4*Inputs!$B$21+Inputs!$B$22*(1+Inputs!$B$23)^4</f>
        <v>21263.93668283616</v>
      </c>
      <c r="V3163" s="35">
        <f>Inputs!$B$13/(Q3163*(1-$G3163))</f>
        <v>1.2876357965326617</v>
      </c>
      <c r="W3163" s="36">
        <f>Inputs!$B$13</f>
        <v>12660</v>
      </c>
      <c r="X3163" s="36">
        <f t="shared" si="493"/>
        <v>13258.888934549881</v>
      </c>
      <c r="Y3163" s="36">
        <f t="shared" si="494"/>
        <v>14044.112442505186</v>
      </c>
      <c r="Z3163" s="36">
        <f t="shared" si="495"/>
        <v>15041.76483607714</v>
      </c>
      <c r="AA3163" s="36">
        <f t="shared" si="496"/>
        <v>16273.811574103676</v>
      </c>
      <c r="AB3163" s="36">
        <f t="shared" si="497"/>
        <v>52865.882730923768</v>
      </c>
      <c r="AC3163" s="36">
        <f t="shared" si="498"/>
        <v>198176.93650291854</v>
      </c>
      <c r="AD3163" s="36">
        <f t="shared" si="499"/>
        <v>120972.24486154533</v>
      </c>
    </row>
    <row r="3164" spans="1:30" ht="14.25" customHeight="1" x14ac:dyDescent="0.25">
      <c r="A3164" s="16">
        <v>3148</v>
      </c>
      <c r="B3164" s="34">
        <v>0.206513675421065</v>
      </c>
      <c r="C3164" s="34">
        <v>6.0304756372460598E-2</v>
      </c>
      <c r="D3164" s="34">
        <v>2.8486886856058699E-2</v>
      </c>
      <c r="E3164" s="34">
        <v>2.2957281791462301E-2</v>
      </c>
      <c r="F3164" s="34">
        <v>2.4024095519658301E-2</v>
      </c>
      <c r="G3164" s="34">
        <v>0.20568573151325201</v>
      </c>
      <c r="H3164" s="35">
        <v>1.0949740316915699</v>
      </c>
      <c r="I3164" s="34">
        <v>9.7511285971539005E-2</v>
      </c>
      <c r="J3164" s="34">
        <v>2.3303795559540801E-2</v>
      </c>
      <c r="K3164" s="36">
        <f>Inputs!$B$12*(1+$B3164)^4</f>
        <v>127139.42582923795</v>
      </c>
      <c r="L3164" s="36">
        <f t="shared" si="490"/>
        <v>14334.304566513651</v>
      </c>
      <c r="M3164" s="36">
        <f t="shared" si="491"/>
        <v>175115.09090749611</v>
      </c>
      <c r="N3164" s="37">
        <f>M3164/Inputs!$B$6</f>
        <v>266.94373613947579</v>
      </c>
      <c r="O3164" s="38">
        <f>IF(N3164&gt;Inputs!$B$4,1,0)</f>
        <v>0</v>
      </c>
      <c r="P3164" s="34">
        <f t="shared" si="492"/>
        <v>7.42074904119982E-2</v>
      </c>
      <c r="Q3164" s="36">
        <f>Inputs!$B$12*(1+$B3164)^0*$C3164+Inputs!$B$29*(1+$D3164)^0*Inputs!$B$19+Inputs!$B$30*(1+$E3164)^0*Inputs!$B$20+Inputs!$B$31*(1+$F3164)^0*Inputs!$B$21+Inputs!$B$22*(1+Inputs!$B$23)^0</f>
        <v>11640.329409774557</v>
      </c>
      <c r="R3164" s="36">
        <f>Inputs!$B$12*(1+$B3164)^1*$C3164+Inputs!$B$29*(1+$D3164)^1*Inputs!$B$19+Inputs!$B$30*(1+$E3164)^1*Inputs!$B$20+Inputs!$B$31*(1+$F3164)^1*Inputs!$B$21+Inputs!$B$22*(1+Inputs!$B$23)^1</f>
        <v>12578.576473678668</v>
      </c>
      <c r="S3164" s="36">
        <f>Inputs!$B$12*(1+$B3164)^2*$C3164+Inputs!$B$29*(1+$D3164)^2*Inputs!$B$19+Inputs!$B$30*(1+$E3164)^2*Inputs!$B$20+Inputs!$B$31*(1+$F3164)^2*Inputs!$B$21+Inputs!$B$22*(1+Inputs!$B$23)^2</f>
        <v>13675.670490065546</v>
      </c>
      <c r="T3164" s="36">
        <f>Inputs!$B$12*(1+$B3164)^3*$C3164+Inputs!$B$29*(1+$D3164)^3*Inputs!$B$19+Inputs!$B$30*(1+$E3164)^3*Inputs!$B$20+Inputs!$B$31*(1+$F3164)^3*Inputs!$B$21+Inputs!$B$22*(1+Inputs!$B$23)^3</f>
        <v>14963.586159293804</v>
      </c>
      <c r="U3164" s="36">
        <f>Inputs!$B$12*(1+$B3164)^4*$C3164+Inputs!$B$29*(1+$D3164)^4*Inputs!$B$19+Inputs!$B$30*(1+$E3164)^4*Inputs!$B$20+Inputs!$B$31*(1+$F3164)^4*Inputs!$B$21+Inputs!$B$22*(1+Inputs!$B$23)^4</f>
        <v>16480.881785514484</v>
      </c>
      <c r="V3164" s="35">
        <f>Inputs!$B$13/(Q3164*(1-$G3164))</f>
        <v>1.3692289441475607</v>
      </c>
      <c r="W3164" s="36">
        <f>Inputs!$B$13</f>
        <v>12660</v>
      </c>
      <c r="X3164" s="36">
        <f t="shared" si="493"/>
        <v>12995.392002790721</v>
      </c>
      <c r="Y3164" s="36">
        <f t="shared" si="494"/>
        <v>13384.047649066229</v>
      </c>
      <c r="Z3164" s="36">
        <f t="shared" si="495"/>
        <v>13829.565463205541</v>
      </c>
      <c r="AA3164" s="36">
        <f t="shared" si="496"/>
        <v>14334.304566513651</v>
      </c>
      <c r="AB3164" s="36">
        <f t="shared" si="497"/>
        <v>50981.735807823105</v>
      </c>
      <c r="AC3164" s="36">
        <f t="shared" si="498"/>
        <v>197666.68011789053</v>
      </c>
      <c r="AD3164" s="36">
        <f t="shared" si="499"/>
        <v>124133.35509967302</v>
      </c>
    </row>
    <row r="3165" spans="1:30" ht="14.25" customHeight="1" x14ac:dyDescent="0.25">
      <c r="A3165" s="16">
        <v>3149</v>
      </c>
      <c r="B3165" s="34">
        <v>0.19740351578683399</v>
      </c>
      <c r="C3165" s="34">
        <v>9.0916218381436695E-2</v>
      </c>
      <c r="D3165" s="34">
        <v>1.9967673181066001E-2</v>
      </c>
      <c r="E3165" s="34">
        <v>3.5609546942588798E-2</v>
      </c>
      <c r="F3165" s="34">
        <v>5.48497727258071E-3</v>
      </c>
      <c r="G3165" s="34">
        <v>0.19075291740163799</v>
      </c>
      <c r="H3165" s="35">
        <v>1.0051245681368799</v>
      </c>
      <c r="I3165" s="34">
        <v>0.100395328918244</v>
      </c>
      <c r="J3165" s="34">
        <v>3.2367361311829899E-2</v>
      </c>
      <c r="K3165" s="36">
        <f>Inputs!$B$12*(1+$B3165)^4</f>
        <v>123342.67594143309</v>
      </c>
      <c r="L3165" s="36">
        <f t="shared" si="490"/>
        <v>16020.326198895184</v>
      </c>
      <c r="M3165" s="36">
        <f t="shared" si="491"/>
        <v>203900.31052298823</v>
      </c>
      <c r="N3165" s="37">
        <f>M3165/Inputs!$B$6</f>
        <v>310.82364408992112</v>
      </c>
      <c r="O3165" s="38">
        <f>IF(N3165&gt;Inputs!$B$4,1,0)</f>
        <v>0</v>
      </c>
      <c r="P3165" s="34">
        <f t="shared" si="492"/>
        <v>6.8027967606414108E-2</v>
      </c>
      <c r="Q3165" s="36">
        <f>Inputs!$B$12*(1+$B3165)^0*$C3165+Inputs!$B$29*(1+$D3165)^0*Inputs!$B$19+Inputs!$B$30*(1+$E3165)^0*Inputs!$B$20+Inputs!$B$31*(1+$F3165)^0*Inputs!$B$21+Inputs!$B$22*(1+Inputs!$B$23)^0</f>
        <v>13477.017130313125</v>
      </c>
      <c r="R3165" s="36">
        <f>Inputs!$B$12*(1+$B3165)^1*$C3165+Inputs!$B$29*(1+$D3165)^1*Inputs!$B$19+Inputs!$B$30*(1+$E3165)^1*Inputs!$B$20+Inputs!$B$31*(1+$F3165)^1*Inputs!$B$21+Inputs!$B$22*(1+Inputs!$B$23)^1</f>
        <v>14664.861896729992</v>
      </c>
      <c r="S3165" s="36">
        <f>Inputs!$B$12*(1+$B3165)^2*$C3165+Inputs!$B$29*(1+$D3165)^2*Inputs!$B$19+Inputs!$B$30*(1+$E3165)^2*Inputs!$B$20+Inputs!$B$31*(1+$F3165)^2*Inputs!$B$21+Inputs!$B$22*(1+Inputs!$B$23)^2</f>
        <v>16067.841070170238</v>
      </c>
      <c r="T3165" s="36">
        <f>Inputs!$B$12*(1+$B3165)^3*$C3165+Inputs!$B$29*(1+$D3165)^3*Inputs!$B$19+Inputs!$B$30*(1+$E3165)^3*Inputs!$B$20+Inputs!$B$31*(1+$F3165)^3*Inputs!$B$21+Inputs!$B$22*(1+Inputs!$B$23)^3</f>
        <v>17727.995014166598</v>
      </c>
      <c r="U3165" s="36">
        <f>Inputs!$B$12*(1+$B3165)^4*$C3165+Inputs!$B$29*(1+$D3165)^4*Inputs!$B$19+Inputs!$B$30*(1+$E3165)^4*Inputs!$B$20+Inputs!$B$31*(1+$F3165)^4*Inputs!$B$21+Inputs!$B$22*(1+Inputs!$B$23)^4</f>
        <v>19695.650261135426</v>
      </c>
      <c r="V3165" s="35">
        <f>Inputs!$B$13/(Q3165*(1-$G3165))</f>
        <v>1.1608036977517908</v>
      </c>
      <c r="W3165" s="36">
        <f>Inputs!$B$13</f>
        <v>12660</v>
      </c>
      <c r="X3165" s="36">
        <f t="shared" si="493"/>
        <v>13313.953670621742</v>
      </c>
      <c r="Y3165" s="36">
        <f t="shared" si="494"/>
        <v>14081.623976922996</v>
      </c>
      <c r="Z3165" s="36">
        <f t="shared" si="495"/>
        <v>14978.202955749486</v>
      </c>
      <c r="AA3165" s="36">
        <f t="shared" si="496"/>
        <v>16020.326198895184</v>
      </c>
      <c r="AB3165" s="36">
        <f t="shared" si="497"/>
        <v>53213.780094763293</v>
      </c>
      <c r="AC3165" s="36">
        <f t="shared" si="498"/>
        <v>243118.56530826018</v>
      </c>
      <c r="AD3165" s="36">
        <f t="shared" si="499"/>
        <v>150686.53042822494</v>
      </c>
    </row>
    <row r="3166" spans="1:30" ht="14.25" customHeight="1" x14ac:dyDescent="0.25">
      <c r="A3166" s="16">
        <v>3150</v>
      </c>
      <c r="B3166" s="34">
        <v>0.414382508208953</v>
      </c>
      <c r="C3166" s="34">
        <v>6.1473466248852998E-2</v>
      </c>
      <c r="D3166" s="34">
        <v>6.6149091437558297E-3</v>
      </c>
      <c r="E3166" s="34">
        <v>4.6875559693023101E-2</v>
      </c>
      <c r="F3166" s="34">
        <v>-1.6335596346915102E-2</v>
      </c>
      <c r="G3166" s="34">
        <v>0.196899024634897</v>
      </c>
      <c r="H3166" s="35">
        <v>0.97364244182927595</v>
      </c>
      <c r="I3166" s="34">
        <v>9.3582947738734504E-2</v>
      </c>
      <c r="J3166" s="34">
        <v>2.0610538000438001E-2</v>
      </c>
      <c r="K3166" s="36">
        <f>Inputs!$B$12*(1+$B3166)^4</f>
        <v>240114.70478871826</v>
      </c>
      <c r="L3166" s="36">
        <f t="shared" si="490"/>
        <v>17827.533735270747</v>
      </c>
      <c r="M3166" s="36">
        <f t="shared" si="491"/>
        <v>215555.89437928077</v>
      </c>
      <c r="N3166" s="37">
        <f>M3166/Inputs!$B$6</f>
        <v>328.5913024074402</v>
      </c>
      <c r="O3166" s="38">
        <f>IF(N3166&gt;Inputs!$B$4,1,0)</f>
        <v>0</v>
      </c>
      <c r="P3166" s="34">
        <f t="shared" si="492"/>
        <v>7.2972409738296495E-2</v>
      </c>
      <c r="Q3166" s="36">
        <f>Inputs!$B$12*(1+$B3166)^0*$C3166+Inputs!$B$29*(1+$D3166)^0*Inputs!$B$19+Inputs!$B$30*(1+$E3166)^0*Inputs!$B$20+Inputs!$B$31*(1+$F3166)^0*Inputs!$B$21+Inputs!$B$22*(1+Inputs!$B$23)^0</f>
        <v>11710.452002358103</v>
      </c>
      <c r="R3166" s="36">
        <f>Inputs!$B$12*(1+$B3166)^1*$C3166+Inputs!$B$29*(1+$D3166)^1*Inputs!$B$19+Inputs!$B$30*(1+$E3166)^1*Inputs!$B$20+Inputs!$B$31*(1+$F3166)^1*Inputs!$B$21+Inputs!$B$22*(1+Inputs!$B$23)^1</f>
        <v>13235.636044355821</v>
      </c>
      <c r="S3166" s="36">
        <f>Inputs!$B$12*(1+$B3166)^2*$C3166+Inputs!$B$29*(1+$D3166)^2*Inputs!$B$19+Inputs!$B$30*(1+$E3166)^2*Inputs!$B$20+Inputs!$B$31*(1+$F3166)^2*Inputs!$B$21+Inputs!$B$22*(1+Inputs!$B$23)^2</f>
        <v>15398.961757312449</v>
      </c>
      <c r="T3166" s="36">
        <f>Inputs!$B$12*(1+$B3166)^3*$C3166+Inputs!$B$29*(1+$D3166)^3*Inputs!$B$19+Inputs!$B$30*(1+$E3166)^3*Inputs!$B$20+Inputs!$B$31*(1+$F3166)^3*Inputs!$B$21+Inputs!$B$22*(1+Inputs!$B$23)^3</f>
        <v>18463.054843934093</v>
      </c>
      <c r="U3166" s="36">
        <f>Inputs!$B$12*(1+$B3166)^4*$C3166+Inputs!$B$29*(1+$D3166)^4*Inputs!$B$19+Inputs!$B$30*(1+$E3166)^4*Inputs!$B$20+Inputs!$B$31*(1+$F3166)^4*Inputs!$B$21+Inputs!$B$22*(1+Inputs!$B$23)^4</f>
        <v>22799.305434704846</v>
      </c>
      <c r="V3166" s="35">
        <f>Inputs!$B$13/(Q3166*(1-$G3166))</f>
        <v>1.3461389604436251</v>
      </c>
      <c r="W3166" s="36">
        <f>Inputs!$B$13</f>
        <v>12660</v>
      </c>
      <c r="X3166" s="36">
        <f t="shared" si="493"/>
        <v>13318.986572307116</v>
      </c>
      <c r="Y3166" s="36">
        <f t="shared" si="494"/>
        <v>14344.276909579237</v>
      </c>
      <c r="Z3166" s="36">
        <f t="shared" si="495"/>
        <v>15817.691868653757</v>
      </c>
      <c r="AA3166" s="36">
        <f t="shared" si="496"/>
        <v>17827.533735270747</v>
      </c>
      <c r="AB3166" s="36">
        <f t="shared" si="497"/>
        <v>56139.134151325357</v>
      </c>
      <c r="AC3166" s="36">
        <f t="shared" si="498"/>
        <v>249340.38579826115</v>
      </c>
      <c r="AD3166" s="36">
        <f t="shared" si="499"/>
        <v>159416.76022795541</v>
      </c>
    </row>
    <row r="3167" spans="1:30" ht="14.25" customHeight="1" x14ac:dyDescent="0.25">
      <c r="A3167" s="16">
        <v>3151</v>
      </c>
      <c r="B3167" s="34">
        <v>0.46912207142346002</v>
      </c>
      <c r="C3167" s="34">
        <v>5.4944751314556603E-2</v>
      </c>
      <c r="D3167" s="34">
        <v>3.5225471349729399E-2</v>
      </c>
      <c r="E3167" s="34">
        <v>4.6600402398875397E-2</v>
      </c>
      <c r="F3167" s="34">
        <v>3.0840061470123099E-2</v>
      </c>
      <c r="G3167" s="34">
        <v>0.176502405752785</v>
      </c>
      <c r="H3167" s="35">
        <v>1.0640884161872499</v>
      </c>
      <c r="I3167" s="34">
        <v>9.4262336339219099E-2</v>
      </c>
      <c r="J3167" s="34">
        <v>1.9885377189057099E-2</v>
      </c>
      <c r="K3167" s="36">
        <f>Inputs!$B$12*(1+$B3167)^4</f>
        <v>279500.62547713128</v>
      </c>
      <c r="L3167" s="36">
        <f t="shared" si="490"/>
        <v>21613.375409174678</v>
      </c>
      <c r="M3167" s="36">
        <f t="shared" si="491"/>
        <v>250561.46241608946</v>
      </c>
      <c r="N3167" s="37">
        <f>M3167/Inputs!$B$6</f>
        <v>381.95344880501443</v>
      </c>
      <c r="O3167" s="38">
        <f>IF(N3167&gt;Inputs!$B$4,1,0)</f>
        <v>0</v>
      </c>
      <c r="P3167" s="34">
        <f t="shared" si="492"/>
        <v>7.4376959150162E-2</v>
      </c>
      <c r="Q3167" s="36">
        <f>Inputs!$B$12*(1+$B3167)^0*$C3167+Inputs!$B$29*(1+$D3167)^0*Inputs!$B$19+Inputs!$B$30*(1+$E3167)^0*Inputs!$B$20+Inputs!$B$31*(1+$F3167)^0*Inputs!$B$21+Inputs!$B$22*(1+Inputs!$B$23)^0</f>
        <v>11318.729106300318</v>
      </c>
      <c r="R3167" s="36">
        <f>Inputs!$B$12*(1+$B3167)^1*$C3167+Inputs!$B$29*(1+$D3167)^1*Inputs!$B$19+Inputs!$B$30*(1+$E3167)^1*Inputs!$B$20+Inputs!$B$31*(1+$F3167)^1*Inputs!$B$21+Inputs!$B$22*(1+Inputs!$B$23)^1</f>
        <v>13168.639304521648</v>
      </c>
      <c r="S3167" s="36">
        <f>Inputs!$B$12*(1+$B3167)^2*$C3167+Inputs!$B$29*(1+$D3167)^2*Inputs!$B$19+Inputs!$B$30*(1+$E3167)^2*Inputs!$B$20+Inputs!$B$31*(1+$F3167)^2*Inputs!$B$21+Inputs!$B$22*(1+Inputs!$B$23)^2</f>
        <v>15755.836122445176</v>
      </c>
      <c r="T3167" s="36">
        <f>Inputs!$B$12*(1+$B3167)^3*$C3167+Inputs!$B$29*(1+$D3167)^3*Inputs!$B$19+Inputs!$B$30*(1+$E3167)^3*Inputs!$B$20+Inputs!$B$31*(1+$F3167)^3*Inputs!$B$21+Inputs!$B$22*(1+Inputs!$B$23)^3</f>
        <v>19421.145351931082</v>
      </c>
      <c r="U3167" s="36">
        <f>Inputs!$B$12*(1+$B3167)^4*$C3167+Inputs!$B$29*(1+$D3167)^4*Inputs!$B$19+Inputs!$B$30*(1+$E3167)^4*Inputs!$B$20+Inputs!$B$31*(1+$F3167)^4*Inputs!$B$21+Inputs!$B$22*(1+Inputs!$B$23)^4</f>
        <v>24665.081040014826</v>
      </c>
      <c r="V3167" s="35">
        <f>Inputs!$B$13/(Q3167*(1-$G3167))</f>
        <v>1.3582312077904204</v>
      </c>
      <c r="W3167" s="36">
        <f>Inputs!$B$13</f>
        <v>12660</v>
      </c>
      <c r="X3167" s="36">
        <f t="shared" si="493"/>
        <v>13931.67848588396</v>
      </c>
      <c r="Y3167" s="36">
        <f t="shared" si="494"/>
        <v>15714.669138666399</v>
      </c>
      <c r="Z3167" s="36">
        <f t="shared" si="495"/>
        <v>18194.325604814672</v>
      </c>
      <c r="AA3167" s="36">
        <f t="shared" si="496"/>
        <v>21613.375409174678</v>
      </c>
      <c r="AB3167" s="36">
        <f t="shared" si="497"/>
        <v>61663.059366604088</v>
      </c>
      <c r="AC3167" s="36">
        <f t="shared" si="498"/>
        <v>296370.88936388434</v>
      </c>
      <c r="AD3167" s="36">
        <f t="shared" si="499"/>
        <v>188898.40304948538</v>
      </c>
    </row>
    <row r="3168" spans="1:30" ht="14.25" customHeight="1" x14ac:dyDescent="0.25">
      <c r="A3168" s="16">
        <v>3152</v>
      </c>
      <c r="B3168" s="34">
        <v>0.29113932113952301</v>
      </c>
      <c r="C3168" s="34">
        <v>6.4090500929742097E-2</v>
      </c>
      <c r="D3168" s="34">
        <v>2.7868163057648099E-2</v>
      </c>
      <c r="E3168" s="34">
        <v>3.3884105790725101E-2</v>
      </c>
      <c r="F3168" s="34">
        <v>-1.0362919173792E-2</v>
      </c>
      <c r="G3168" s="34">
        <v>0.189375625896894</v>
      </c>
      <c r="H3168" s="35">
        <v>1.06242941616199</v>
      </c>
      <c r="I3168" s="34">
        <v>9.04111182765579E-2</v>
      </c>
      <c r="J3168" s="34">
        <v>3.4328761788317501E-2</v>
      </c>
      <c r="K3168" s="36">
        <f>Inputs!$B$12*(1+$B3168)^4</f>
        <v>166741.49104800646</v>
      </c>
      <c r="L3168" s="36">
        <f t="shared" si="490"/>
        <v>16343.628373772221</v>
      </c>
      <c r="M3168" s="36">
        <f t="shared" si="491"/>
        <v>250365.88016687051</v>
      </c>
      <c r="N3168" s="37">
        <f>M3168/Inputs!$B$6</f>
        <v>381.65530513242459</v>
      </c>
      <c r="O3168" s="38">
        <f>IF(N3168&gt;Inputs!$B$4,1,0)</f>
        <v>0</v>
      </c>
      <c r="P3168" s="34">
        <f t="shared" si="492"/>
        <v>5.6082356488240399E-2</v>
      </c>
      <c r="Q3168" s="36">
        <f>Inputs!$B$12*(1+$B3168)^0*$C3168+Inputs!$B$29*(1+$D3168)^0*Inputs!$B$19+Inputs!$B$30*(1+$E3168)^0*Inputs!$B$20+Inputs!$B$31*(1+$F3168)^0*Inputs!$B$21+Inputs!$B$22*(1+Inputs!$B$23)^0</f>
        <v>11867.474083211448</v>
      </c>
      <c r="R3168" s="36">
        <f>Inputs!$B$12*(1+$B3168)^1*$C3168+Inputs!$B$29*(1+$D3168)^1*Inputs!$B$19+Inputs!$B$30*(1+$E3168)^1*Inputs!$B$20+Inputs!$B$31*(1+$F3168)^1*Inputs!$B$21+Inputs!$B$22*(1+Inputs!$B$23)^1</f>
        <v>13048.254415938743</v>
      </c>
      <c r="S3168" s="36">
        <f>Inputs!$B$12*(1+$B3168)^2*$C3168+Inputs!$B$29*(1+$D3168)^2*Inputs!$B$19+Inputs!$B$30*(1+$E3168)^2*Inputs!$B$20+Inputs!$B$31*(1+$F3168)^2*Inputs!$B$21+Inputs!$B$22*(1+Inputs!$B$23)^2</f>
        <v>14558.840276206134</v>
      </c>
      <c r="T3168" s="36">
        <f>Inputs!$B$12*(1+$B3168)^3*$C3168+Inputs!$B$29*(1+$D3168)^3*Inputs!$B$19+Inputs!$B$30*(1+$E3168)^3*Inputs!$B$20+Inputs!$B$31*(1+$F3168)^3*Inputs!$B$21+Inputs!$B$22*(1+Inputs!$B$23)^3</f>
        <v>16494.229512507562</v>
      </c>
      <c r="U3168" s="36">
        <f>Inputs!$B$12*(1+$B3168)^4*$C3168+Inputs!$B$29*(1+$D3168)^4*Inputs!$B$19+Inputs!$B$30*(1+$E3168)^4*Inputs!$B$20+Inputs!$B$31*(1+$F3168)^4*Inputs!$B$21+Inputs!$B$22*(1+Inputs!$B$23)^4</f>
        <v>18977.051393085909</v>
      </c>
      <c r="V3168" s="35">
        <f>Inputs!$B$13/(Q3168*(1-$G3168))</f>
        <v>1.3159995949955368</v>
      </c>
      <c r="W3168" s="36">
        <f>Inputs!$B$13</f>
        <v>12660</v>
      </c>
      <c r="X3168" s="36">
        <f t="shared" si="493"/>
        <v>13249.116714832982</v>
      </c>
      <c r="Y3168" s="36">
        <f t="shared" si="494"/>
        <v>14034.813226610688</v>
      </c>
      <c r="Z3168" s="36">
        <f t="shared" si="495"/>
        <v>15052.942664381462</v>
      </c>
      <c r="AA3168" s="36">
        <f t="shared" si="496"/>
        <v>16343.628373772221</v>
      </c>
      <c r="AB3168" s="36">
        <f t="shared" si="497"/>
        <v>54828.6446699843</v>
      </c>
      <c r="AC3168" s="36">
        <f t="shared" si="498"/>
        <v>301426.08045574697</v>
      </c>
      <c r="AD3168" s="36">
        <f t="shared" si="499"/>
        <v>195537.23549688622</v>
      </c>
    </row>
    <row r="3169" spans="1:30" ht="14.25" customHeight="1" x14ac:dyDescent="0.25">
      <c r="A3169" s="16">
        <v>3153</v>
      </c>
      <c r="B3169" s="34">
        <v>0.41545870884108399</v>
      </c>
      <c r="C3169" s="34">
        <v>0.101679725044381</v>
      </c>
      <c r="D3169" s="34">
        <v>2.1133158424959098E-2</v>
      </c>
      <c r="E3169" s="34">
        <v>6.8298783438274502E-2</v>
      </c>
      <c r="F3169" s="34">
        <v>1.809154078993E-2</v>
      </c>
      <c r="G3169" s="34">
        <v>0.165787471192088</v>
      </c>
      <c r="H3169" s="35">
        <v>1.0192094401779701</v>
      </c>
      <c r="I3169" s="34">
        <v>9.4257497993098696E-2</v>
      </c>
      <c r="J3169" s="34">
        <v>2.3867427598211099E-2</v>
      </c>
      <c r="K3169" s="36">
        <f>Inputs!$B$12*(1+$B3169)^4</f>
        <v>240846.35038661014</v>
      </c>
      <c r="L3169" s="36">
        <f t="shared" si="490"/>
        <v>28572.442557975992</v>
      </c>
      <c r="M3169" s="36">
        <f t="shared" si="491"/>
        <v>336721.01936889207</v>
      </c>
      <c r="N3169" s="37">
        <f>M3169/Inputs!$B$6</f>
        <v>513.29423684282324</v>
      </c>
      <c r="O3169" s="38">
        <f>IF(N3169&gt;Inputs!$B$4,1,0)</f>
        <v>1</v>
      </c>
      <c r="P3169" s="34">
        <f t="shared" si="492"/>
        <v>7.0390070394887594E-2</v>
      </c>
      <c r="Q3169" s="36">
        <f>Inputs!$B$12*(1+$B3169)^0*$C3169+Inputs!$B$29*(1+$D3169)^0*Inputs!$B$19+Inputs!$B$30*(1+$E3169)^0*Inputs!$B$20+Inputs!$B$31*(1+$F3169)^0*Inputs!$B$21+Inputs!$B$22*(1+Inputs!$B$23)^0</f>
        <v>14122.82753008978</v>
      </c>
      <c r="R3169" s="36">
        <f>Inputs!$B$12*(1+$B3169)^1*$C3169+Inputs!$B$29*(1+$D3169)^1*Inputs!$B$19+Inputs!$B$30*(1+$E3169)^1*Inputs!$B$20+Inputs!$B$31*(1+$F3169)^1*Inputs!$B$21+Inputs!$B$22*(1+Inputs!$B$23)^1</f>
        <v>16911.262335705011</v>
      </c>
      <c r="S3169" s="36">
        <f>Inputs!$B$12*(1+$B3169)^2*$C3169+Inputs!$B$29*(1+$D3169)^2*Inputs!$B$19+Inputs!$B$30*(1+$E3169)^2*Inputs!$B$20+Inputs!$B$31*(1+$F3169)^2*Inputs!$B$21+Inputs!$B$22*(1+Inputs!$B$23)^2</f>
        <v>20765.318889846829</v>
      </c>
      <c r="T3169" s="36">
        <f>Inputs!$B$12*(1+$B3169)^3*$C3169+Inputs!$B$29*(1+$D3169)^3*Inputs!$B$19+Inputs!$B$30*(1+$E3169)^3*Inputs!$B$20+Inputs!$B$31*(1+$F3169)^3*Inputs!$B$21+Inputs!$B$22*(1+Inputs!$B$23)^3</f>
        <v>26123.283815078066</v>
      </c>
      <c r="U3169" s="36">
        <f>Inputs!$B$12*(1+$B3169)^4*$C3169+Inputs!$B$29*(1+$D3169)^4*Inputs!$B$19+Inputs!$B$30*(1+$E3169)^4*Inputs!$B$20+Inputs!$B$31*(1+$F3169)^4*Inputs!$B$21+Inputs!$B$22*(1+Inputs!$B$23)^4</f>
        <v>33605.257120185204</v>
      </c>
      <c r="V3169" s="35">
        <f>Inputs!$B$13/(Q3169*(1-$G3169))</f>
        <v>1.0745715597566097</v>
      </c>
      <c r="W3169" s="36">
        <f>Inputs!$B$13</f>
        <v>12660</v>
      </c>
      <c r="X3169" s="36">
        <f t="shared" si="493"/>
        <v>14964.355200824026</v>
      </c>
      <c r="Y3169" s="36">
        <f t="shared" si="494"/>
        <v>18134.958739151989</v>
      </c>
      <c r="Z3169" s="36">
        <f t="shared" si="495"/>
        <v>22512.607850008058</v>
      </c>
      <c r="AA3169" s="36">
        <f t="shared" si="496"/>
        <v>28572.442557975992</v>
      </c>
      <c r="AB3169" s="36">
        <f t="shared" si="497"/>
        <v>71820.96951407005</v>
      </c>
      <c r="AC3169" s="36">
        <f t="shared" si="498"/>
        <v>415603.97791784664</v>
      </c>
      <c r="AD3169" s="36">
        <f t="shared" si="499"/>
        <v>264900.04985482205</v>
      </c>
    </row>
    <row r="3170" spans="1:30" ht="14.25" customHeight="1" x14ac:dyDescent="0.25">
      <c r="A3170" s="16">
        <v>3154</v>
      </c>
      <c r="B3170" s="34">
        <v>0.15928330511834901</v>
      </c>
      <c r="C3170" s="34">
        <v>8.8218193908084594E-2</v>
      </c>
      <c r="D3170" s="34">
        <v>4.3410458268514501E-2</v>
      </c>
      <c r="E3170" s="34">
        <v>3.5404657153809797E-2</v>
      </c>
      <c r="F3170" s="34">
        <v>5.9970610406279096E-3</v>
      </c>
      <c r="G3170" s="34">
        <v>0.18366521828238899</v>
      </c>
      <c r="H3170" s="35">
        <v>1.1588393757024</v>
      </c>
      <c r="I3170" s="34">
        <v>9.1511787426214103E-2</v>
      </c>
      <c r="J3170" s="34">
        <v>2.0463493412093098E-2</v>
      </c>
      <c r="K3170" s="36">
        <f>Inputs!$B$12*(1+$B3170)^4</f>
        <v>108370.12563680147</v>
      </c>
      <c r="L3170" s="36">
        <f t="shared" si="490"/>
        <v>17395.881272211733</v>
      </c>
      <c r="M3170" s="36">
        <f t="shared" si="491"/>
        <v>218104.17957223754</v>
      </c>
      <c r="N3170" s="37">
        <f>M3170/Inputs!$B$6</f>
        <v>332.47588349426456</v>
      </c>
      <c r="O3170" s="38">
        <f>IF(N3170&gt;Inputs!$B$4,1,0)</f>
        <v>0</v>
      </c>
      <c r="P3170" s="34">
        <f t="shared" si="492"/>
        <v>7.1048294014121008E-2</v>
      </c>
      <c r="Q3170" s="36">
        <f>Inputs!$B$12*(1+$B3170)^0*$C3170+Inputs!$B$29*(1+$D3170)^0*Inputs!$B$19+Inputs!$B$30*(1+$E3170)^0*Inputs!$B$20+Inputs!$B$31*(1+$F3170)^0*Inputs!$B$21+Inputs!$B$22*(1+Inputs!$B$23)^0</f>
        <v>13315.135661911998</v>
      </c>
      <c r="R3170" s="36">
        <f>Inputs!$B$12*(1+$B3170)^1*$C3170+Inputs!$B$29*(1+$D3170)^1*Inputs!$B$19+Inputs!$B$30*(1+$E3170)^1*Inputs!$B$20+Inputs!$B$31*(1+$F3170)^1*Inputs!$B$21+Inputs!$B$22*(1+Inputs!$B$23)^1</f>
        <v>14348.380702986538</v>
      </c>
      <c r="S3170" s="36">
        <f>Inputs!$B$12*(1+$B3170)^2*$C3170+Inputs!$B$29*(1+$D3170)^2*Inputs!$B$19+Inputs!$B$30*(1+$E3170)^2*Inputs!$B$20+Inputs!$B$31*(1+$F3170)^2*Inputs!$B$21+Inputs!$B$22*(1+Inputs!$B$23)^2</f>
        <v>15523.37313950641</v>
      </c>
      <c r="T3170" s="36">
        <f>Inputs!$B$12*(1+$B3170)^3*$C3170+Inputs!$B$29*(1+$D3170)^3*Inputs!$B$19+Inputs!$B$30*(1+$E3170)^3*Inputs!$B$20+Inputs!$B$31*(1+$F3170)^3*Inputs!$B$21+Inputs!$B$22*(1+Inputs!$B$23)^3</f>
        <v>16861.823575414834</v>
      </c>
      <c r="U3170" s="36">
        <f>Inputs!$B$12*(1+$B3170)^4*$C3170+Inputs!$B$29*(1+$D3170)^4*Inputs!$B$19+Inputs!$B$30*(1+$E3170)^4*Inputs!$B$20+Inputs!$B$31*(1+$F3170)^4*Inputs!$B$21+Inputs!$B$22*(1+Inputs!$B$23)^4</f>
        <v>18388.863560264006</v>
      </c>
      <c r="V3170" s="35">
        <f>Inputs!$B$13/(Q3170*(1-$G3170))</f>
        <v>1.1647153766647904</v>
      </c>
      <c r="W3170" s="36">
        <f>Inputs!$B$13</f>
        <v>12660</v>
      </c>
      <c r="X3170" s="36">
        <f t="shared" si="493"/>
        <v>13625.200459844908</v>
      </c>
      <c r="Y3170" s="36">
        <f t="shared" si="494"/>
        <v>14722.355920962771</v>
      </c>
      <c r="Z3170" s="36">
        <f t="shared" si="495"/>
        <v>15971.520720524721</v>
      </c>
      <c r="AA3170" s="36">
        <f t="shared" si="496"/>
        <v>17395.881272211733</v>
      </c>
      <c r="AB3170" s="36">
        <f t="shared" si="497"/>
        <v>56836.215642965712</v>
      </c>
      <c r="AC3170" s="36">
        <f t="shared" si="498"/>
        <v>249856.27058821381</v>
      </c>
      <c r="AD3170" s="36">
        <f t="shared" si="499"/>
        <v>161267.96392927182</v>
      </c>
    </row>
    <row r="3171" spans="1:30" ht="14.25" customHeight="1" x14ac:dyDescent="0.25">
      <c r="A3171" s="16">
        <v>3155</v>
      </c>
      <c r="B3171" s="34">
        <v>0.44236774651727501</v>
      </c>
      <c r="C3171" s="34">
        <v>4.9116512666552703E-2</v>
      </c>
      <c r="D3171" s="34">
        <v>2.9870138130958901E-2</v>
      </c>
      <c r="E3171" s="34">
        <v>5.6585440877164397E-2</v>
      </c>
      <c r="F3171" s="34">
        <v>9.8231355883468003E-3</v>
      </c>
      <c r="G3171" s="34">
        <v>0.19477948530477601</v>
      </c>
      <c r="H3171" s="35">
        <v>1.0719314987048401</v>
      </c>
      <c r="I3171" s="34">
        <v>9.6851518635342498E-2</v>
      </c>
      <c r="J3171" s="34">
        <v>2.5604464043012601E-2</v>
      </c>
      <c r="K3171" s="36">
        <f>Inputs!$B$12*(1+$B3171)^4</f>
        <v>259690.0199848839</v>
      </c>
      <c r="L3171" s="36">
        <f t="shared" si="490"/>
        <v>18729.140938516946</v>
      </c>
      <c r="M3171" s="36">
        <f t="shared" si="491"/>
        <v>226883.44084909614</v>
      </c>
      <c r="N3171" s="37">
        <f>M3171/Inputs!$B$6</f>
        <v>345.85890373337827</v>
      </c>
      <c r="O3171" s="38">
        <f>IF(N3171&gt;Inputs!$B$4,1,0)</f>
        <v>0</v>
      </c>
      <c r="P3171" s="34">
        <f t="shared" si="492"/>
        <v>7.1247054592329898E-2</v>
      </c>
      <c r="Q3171" s="36">
        <f>Inputs!$B$12*(1+$B3171)^0*$C3171+Inputs!$B$29*(1+$D3171)^0*Inputs!$B$19+Inputs!$B$30*(1+$E3171)^0*Inputs!$B$20+Inputs!$B$31*(1+$F3171)^0*Inputs!$B$21+Inputs!$B$22*(1+Inputs!$B$23)^0</f>
        <v>10969.034787420085</v>
      </c>
      <c r="R3171" s="36">
        <f>Inputs!$B$12*(1+$B3171)^1*$C3171+Inputs!$B$29*(1+$D3171)^1*Inputs!$B$19+Inputs!$B$30*(1+$E3171)^1*Inputs!$B$20+Inputs!$B$31*(1+$F3171)^1*Inputs!$B$21+Inputs!$B$22*(1+Inputs!$B$23)^1</f>
        <v>12488.60249289676</v>
      </c>
      <c r="S3171" s="36">
        <f>Inputs!$B$12*(1+$B3171)^2*$C3171+Inputs!$B$29*(1+$D3171)^2*Inputs!$B$19+Inputs!$B$30*(1+$E3171)^2*Inputs!$B$20+Inputs!$B$31*(1+$F3171)^2*Inputs!$B$21+Inputs!$B$22*(1+Inputs!$B$23)^2</f>
        <v>14594.211077437121</v>
      </c>
      <c r="T3171" s="36">
        <f>Inputs!$B$12*(1+$B3171)^3*$C3171+Inputs!$B$29*(1+$D3171)^3*Inputs!$B$19+Inputs!$B$30*(1+$E3171)^3*Inputs!$B$20+Inputs!$B$31*(1+$F3171)^3*Inputs!$B$21+Inputs!$B$22*(1+Inputs!$B$23)^3</f>
        <v>17541.456429366823</v>
      </c>
      <c r="U3171" s="36">
        <f>Inputs!$B$12*(1+$B3171)^4*$C3171+Inputs!$B$29*(1+$D3171)^4*Inputs!$B$19+Inputs!$B$30*(1+$E3171)^4*Inputs!$B$20+Inputs!$B$31*(1+$F3171)^4*Inputs!$B$21+Inputs!$B$22*(1+Inputs!$B$23)^4</f>
        <v>21698.813844333697</v>
      </c>
      <c r="V3171" s="35">
        <f>Inputs!$B$13/(Q3171*(1-$G3171))</f>
        <v>1.4333440928445227</v>
      </c>
      <c r="W3171" s="36">
        <f>Inputs!$B$13</f>
        <v>12660</v>
      </c>
      <c r="X3171" s="36">
        <f t="shared" si="493"/>
        <v>13505.22293443096</v>
      </c>
      <c r="Y3171" s="36">
        <f t="shared" si="494"/>
        <v>14720.445904628914</v>
      </c>
      <c r="Z3171" s="36">
        <f t="shared" si="495"/>
        <v>16416.969116053977</v>
      </c>
      <c r="AA3171" s="36">
        <f t="shared" si="496"/>
        <v>18729.140938516946</v>
      </c>
      <c r="AB3171" s="36">
        <f t="shared" si="497"/>
        <v>57062.344287941502</v>
      </c>
      <c r="AC3171" s="36">
        <f t="shared" si="498"/>
        <v>269606.80219195521</v>
      </c>
      <c r="AD3171" s="36">
        <f t="shared" si="499"/>
        <v>169821.09656115464</v>
      </c>
    </row>
    <row r="3172" spans="1:30" ht="14.25" customHeight="1" x14ac:dyDescent="0.25">
      <c r="A3172" s="16">
        <v>3156</v>
      </c>
      <c r="B3172" s="34">
        <v>0.37079410221292097</v>
      </c>
      <c r="C3172" s="34">
        <v>9.1900883903368299E-2</v>
      </c>
      <c r="D3172" s="34">
        <v>5.6899003221972499E-2</v>
      </c>
      <c r="E3172" s="34">
        <v>5.8310013961211597E-2</v>
      </c>
      <c r="F3172" s="34">
        <v>2.4413119815495401E-2</v>
      </c>
      <c r="G3172" s="34">
        <v>0.17076858329029601</v>
      </c>
      <c r="H3172" s="35">
        <v>1.14244763166318</v>
      </c>
      <c r="I3172" s="34">
        <v>9.4922266516134807E-2</v>
      </c>
      <c r="J3172" s="34">
        <v>1.6664780358195699E-2</v>
      </c>
      <c r="K3172" s="36">
        <f>Inputs!$B$12*(1+$B3172)^4</f>
        <v>211855.70295567211</v>
      </c>
      <c r="L3172" s="36">
        <f t="shared" si="490"/>
        <v>27583.406645950181</v>
      </c>
      <c r="M3172" s="36">
        <f t="shared" si="491"/>
        <v>298406.86991192255</v>
      </c>
      <c r="N3172" s="37">
        <f>M3172/Inputs!$B$6</f>
        <v>454.88852120719901</v>
      </c>
      <c r="O3172" s="38">
        <f>IF(N3172&gt;Inputs!$B$4,1,0)</f>
        <v>1</v>
      </c>
      <c r="P3172" s="34">
        <f t="shared" si="492"/>
        <v>7.8257486157939107E-2</v>
      </c>
      <c r="Q3172" s="36">
        <f>Inputs!$B$12*(1+$B3172)^0*$C3172+Inputs!$B$29*(1+$D3172)^0*Inputs!$B$19+Inputs!$B$30*(1+$E3172)^0*Inputs!$B$20+Inputs!$B$31*(1+$F3172)^0*Inputs!$B$21+Inputs!$B$22*(1+Inputs!$B$23)^0</f>
        <v>13536.097061629021</v>
      </c>
      <c r="R3172" s="36">
        <f>Inputs!$B$12*(1+$B3172)^1*$C3172+Inputs!$B$29*(1+$D3172)^1*Inputs!$B$19+Inputs!$B$30*(1+$E3172)^1*Inputs!$B$20+Inputs!$B$31*(1+$F3172)^1*Inputs!$B$21+Inputs!$B$22*(1+Inputs!$B$23)^1</f>
        <v>15955.925272885455</v>
      </c>
      <c r="S3172" s="36">
        <f>Inputs!$B$12*(1+$B3172)^2*$C3172+Inputs!$B$29*(1+$D3172)^2*Inputs!$B$19+Inputs!$B$30*(1+$E3172)^2*Inputs!$B$20+Inputs!$B$31*(1+$F3172)^2*Inputs!$B$21+Inputs!$B$22*(1+Inputs!$B$23)^2</f>
        <v>19153.705873468571</v>
      </c>
      <c r="T3172" s="36">
        <f>Inputs!$B$12*(1+$B3172)^3*$C3172+Inputs!$B$29*(1+$D3172)^3*Inputs!$B$19+Inputs!$B$30*(1+$E3172)^3*Inputs!$B$20+Inputs!$B$31*(1+$F3172)^3*Inputs!$B$21+Inputs!$B$22*(1+Inputs!$B$23)^3</f>
        <v>23411.653322173435</v>
      </c>
      <c r="U3172" s="36">
        <f>Inputs!$B$12*(1+$B3172)^4*$C3172+Inputs!$B$29*(1+$D3172)^4*Inputs!$B$19+Inputs!$B$30*(1+$E3172)^4*Inputs!$B$20+Inputs!$B$31*(1+$F3172)^4*Inputs!$B$21+Inputs!$B$22*(1+Inputs!$B$23)^4</f>
        <v>29116.277687427759</v>
      </c>
      <c r="V3172" s="35">
        <f>Inputs!$B$13/(Q3172*(1-$G3172))</f>
        <v>1.1278841618548934</v>
      </c>
      <c r="W3172" s="36">
        <f>Inputs!$B$13</f>
        <v>12660</v>
      </c>
      <c r="X3172" s="36">
        <f t="shared" si="493"/>
        <v>14971.382504818723</v>
      </c>
      <c r="Y3172" s="36">
        <f t="shared" si="494"/>
        <v>18029.674949463257</v>
      </c>
      <c r="Z3172" s="36">
        <f t="shared" si="495"/>
        <v>22108.428339200258</v>
      </c>
      <c r="AA3172" s="36">
        <f t="shared" si="496"/>
        <v>27583.406645950181</v>
      </c>
      <c r="AB3172" s="36">
        <f t="shared" si="497"/>
        <v>70696.216718440686</v>
      </c>
      <c r="AC3172" s="36">
        <f t="shared" si="498"/>
        <v>358343.71171390871</v>
      </c>
      <c r="AD3172" s="36">
        <f t="shared" si="499"/>
        <v>227710.65319348188</v>
      </c>
    </row>
    <row r="3173" spans="1:30" ht="14.25" customHeight="1" x14ac:dyDescent="0.25">
      <c r="A3173" s="16">
        <v>3157</v>
      </c>
      <c r="B3173" s="34">
        <v>0.32034245092786601</v>
      </c>
      <c r="C3173" s="34">
        <v>8.5485618046699102E-2</v>
      </c>
      <c r="D3173" s="34">
        <v>4.0713841452744898E-2</v>
      </c>
      <c r="E3173" s="34">
        <v>2.4377535941440698E-2</v>
      </c>
      <c r="F3173" s="34">
        <v>9.6836137330161293E-3</v>
      </c>
      <c r="G3173" s="34">
        <v>0.21021081904407399</v>
      </c>
      <c r="H3173" s="35">
        <v>1.01630479675784</v>
      </c>
      <c r="I3173" s="34">
        <v>0.10215187174323299</v>
      </c>
      <c r="J3173" s="34">
        <v>2.4225778698620099E-2</v>
      </c>
      <c r="K3173" s="36">
        <f>Inputs!$B$12*(1+$B3173)^4</f>
        <v>182346.56945578649</v>
      </c>
      <c r="L3173" s="36">
        <f t="shared" si="490"/>
        <v>19523.707402361251</v>
      </c>
      <c r="M3173" s="36">
        <f t="shared" si="491"/>
        <v>215679.18295316165</v>
      </c>
      <c r="N3173" s="37">
        <f>M3173/Inputs!$B$6</f>
        <v>328.77924230664888</v>
      </c>
      <c r="O3173" s="38">
        <f>IF(N3173&gt;Inputs!$B$4,1,0)</f>
        <v>0</v>
      </c>
      <c r="P3173" s="34">
        <f t="shared" si="492"/>
        <v>7.7926093044612899E-2</v>
      </c>
      <c r="Q3173" s="36">
        <f>Inputs!$B$12*(1+$B3173)^0*$C3173+Inputs!$B$29*(1+$D3173)^0*Inputs!$B$19+Inputs!$B$30*(1+$E3173)^0*Inputs!$B$20+Inputs!$B$31*(1+$F3173)^0*Inputs!$B$21+Inputs!$B$22*(1+Inputs!$B$23)^0</f>
        <v>13151.181110228867</v>
      </c>
      <c r="R3173" s="36">
        <f>Inputs!$B$12*(1+$B3173)^1*$C3173+Inputs!$B$29*(1+$D3173)^1*Inputs!$B$19+Inputs!$B$30*(1+$E3173)^1*Inputs!$B$20+Inputs!$B$31*(1+$F3173)^1*Inputs!$B$21+Inputs!$B$22*(1+Inputs!$B$23)^1</f>
        <v>14964.465356262866</v>
      </c>
      <c r="S3173" s="36">
        <f>Inputs!$B$12*(1+$B3173)^2*$C3173+Inputs!$B$29*(1+$D3173)^2*Inputs!$B$19+Inputs!$B$30*(1+$E3173)^2*Inputs!$B$20+Inputs!$B$31*(1+$F3173)^2*Inputs!$B$21+Inputs!$B$22*(1+Inputs!$B$23)^2</f>
        <v>17309.411129525175</v>
      </c>
      <c r="T3173" s="36">
        <f>Inputs!$B$12*(1+$B3173)^3*$C3173+Inputs!$B$29*(1+$D3173)^3*Inputs!$B$19+Inputs!$B$30*(1+$E3173)^3*Inputs!$B$20+Inputs!$B$31*(1+$F3173)^3*Inputs!$B$21+Inputs!$B$22*(1+Inputs!$B$23)^3</f>
        <v>20354.831155765612</v>
      </c>
      <c r="U3173" s="36">
        <f>Inputs!$B$12*(1+$B3173)^4*$C3173+Inputs!$B$29*(1+$D3173)^4*Inputs!$B$19+Inputs!$B$30*(1+$E3173)^4*Inputs!$B$20+Inputs!$B$31*(1+$F3173)^4*Inputs!$B$21+Inputs!$B$22*(1+Inputs!$B$23)^4</f>
        <v>24323.559783399753</v>
      </c>
      <c r="V3173" s="35">
        <f>Inputs!$B$13/(Q3173*(1-$G3173))</f>
        <v>1.2188710634887148</v>
      </c>
      <c r="W3173" s="36">
        <f>Inputs!$B$13</f>
        <v>12660</v>
      </c>
      <c r="X3173" s="36">
        <f t="shared" si="493"/>
        <v>13807.039044427018</v>
      </c>
      <c r="Y3173" s="36">
        <f t="shared" si="494"/>
        <v>15278.305025244605</v>
      </c>
      <c r="Z3173" s="36">
        <f t="shared" si="495"/>
        <v>17152.256867924447</v>
      </c>
      <c r="AA3173" s="36">
        <f t="shared" si="496"/>
        <v>19523.707402361251</v>
      </c>
      <c r="AB3173" s="36">
        <f t="shared" si="497"/>
        <v>57893.397033357491</v>
      </c>
      <c r="AC3173" s="36">
        <f t="shared" si="498"/>
        <v>256610.89419457116</v>
      </c>
      <c r="AD3173" s="36">
        <f t="shared" si="499"/>
        <v>157785.78591980416</v>
      </c>
    </row>
    <row r="3174" spans="1:30" ht="14.25" customHeight="1" x14ac:dyDescent="0.25">
      <c r="A3174" s="16">
        <v>3158</v>
      </c>
      <c r="B3174" s="34">
        <v>0.48365363922708898</v>
      </c>
      <c r="C3174" s="34">
        <v>9.2514251822228E-2</v>
      </c>
      <c r="D3174" s="34">
        <v>4.4656602707505003E-2</v>
      </c>
      <c r="E3174" s="34">
        <v>3.2098893989966799E-2</v>
      </c>
      <c r="F3174" s="34">
        <v>-2.5879292151379401E-3</v>
      </c>
      <c r="G3174" s="34">
        <v>0.18171719502853201</v>
      </c>
      <c r="H3174" s="35">
        <v>1.0579828801428901</v>
      </c>
      <c r="I3174" s="34">
        <v>9.4781719181039101E-2</v>
      </c>
      <c r="J3174" s="34">
        <v>1.76914210372601E-2</v>
      </c>
      <c r="K3174" s="36">
        <f>Inputs!$B$12*(1+$B3174)^4</f>
        <v>290724.31449153094</v>
      </c>
      <c r="L3174" s="36">
        <f t="shared" si="490"/>
        <v>30777.592050780757</v>
      </c>
      <c r="M3174" s="36">
        <f t="shared" si="491"/>
        <v>332451.79606759443</v>
      </c>
      <c r="N3174" s="37">
        <f>M3174/Inputs!$B$6</f>
        <v>506.78627449328422</v>
      </c>
      <c r="O3174" s="38">
        <f>IF(N3174&gt;Inputs!$B$4,1,0)</f>
        <v>1</v>
      </c>
      <c r="P3174" s="34">
        <f t="shared" si="492"/>
        <v>7.7090298143779004E-2</v>
      </c>
      <c r="Q3174" s="36">
        <f>Inputs!$B$12*(1+$B3174)^0*$C3174+Inputs!$B$29*(1+$D3174)^0*Inputs!$B$19+Inputs!$B$30*(1+$E3174)^0*Inputs!$B$20+Inputs!$B$31*(1+$F3174)^0*Inputs!$B$21+Inputs!$B$22*(1+Inputs!$B$23)^0</f>
        <v>13572.899136760603</v>
      </c>
      <c r="R3174" s="36">
        <f>Inputs!$B$12*(1+$B3174)^1*$C3174+Inputs!$B$29*(1+$D3174)^1*Inputs!$B$19+Inputs!$B$30*(1+$E3174)^1*Inputs!$B$20+Inputs!$B$31*(1+$F3174)^1*Inputs!$B$21+Inputs!$B$22*(1+Inputs!$B$23)^1</f>
        <v>16404.803245519706</v>
      </c>
      <c r="S3174" s="36">
        <f>Inputs!$B$12*(1+$B3174)^2*$C3174+Inputs!$B$29*(1+$D3174)^2*Inputs!$B$19+Inputs!$B$30*(1+$E3174)^2*Inputs!$B$20+Inputs!$B$31*(1+$F3174)^2*Inputs!$B$21+Inputs!$B$22*(1+Inputs!$B$23)^2</f>
        <v>20542.293287179615</v>
      </c>
      <c r="T3174" s="36">
        <f>Inputs!$B$12*(1+$B3174)^3*$C3174+Inputs!$B$29*(1+$D3174)^3*Inputs!$B$19+Inputs!$B$30*(1+$E3174)^3*Inputs!$B$20+Inputs!$B$31*(1+$F3174)^3*Inputs!$B$21+Inputs!$B$22*(1+Inputs!$B$23)^3</f>
        <v>26613.689126686928</v>
      </c>
      <c r="U3174" s="36">
        <f>Inputs!$B$12*(1+$B3174)^4*$C3174+Inputs!$B$29*(1+$D3174)^4*Inputs!$B$19+Inputs!$B$30*(1+$E3174)^4*Inputs!$B$20+Inputs!$B$31*(1+$F3174)^4*Inputs!$B$21+Inputs!$B$22*(1+Inputs!$B$23)^4</f>
        <v>35551.061572517901</v>
      </c>
      <c r="V3174" s="35">
        <f>Inputs!$B$13/(Q3174*(1-$G3174))</f>
        <v>1.1398761285955517</v>
      </c>
      <c r="W3174" s="36">
        <f>Inputs!$B$13</f>
        <v>12660</v>
      </c>
      <c r="X3174" s="36">
        <f t="shared" si="493"/>
        <v>15026.604171277222</v>
      </c>
      <c r="Y3174" s="36">
        <f t="shared" si="494"/>
        <v>18472.351513731614</v>
      </c>
      <c r="Z3174" s="36">
        <f t="shared" si="495"/>
        <v>23486.105813874699</v>
      </c>
      <c r="AA3174" s="36">
        <f t="shared" si="496"/>
        <v>30777.592050780757</v>
      </c>
      <c r="AB3174" s="36">
        <f t="shared" si="497"/>
        <v>74098.894988017229</v>
      </c>
      <c r="AC3174" s="36">
        <f t="shared" si="498"/>
        <v>406303.93375630968</v>
      </c>
      <c r="AD3174" s="36">
        <f t="shared" si="499"/>
        <v>258352.90107957722</v>
      </c>
    </row>
    <row r="3175" spans="1:30" ht="14.25" customHeight="1" x14ac:dyDescent="0.25">
      <c r="A3175" s="16">
        <v>3159</v>
      </c>
      <c r="B3175" s="34">
        <v>0.30704039016360002</v>
      </c>
      <c r="C3175" s="34">
        <v>7.0561470700334097E-2</v>
      </c>
      <c r="D3175" s="34">
        <v>3.9800941800069198E-2</v>
      </c>
      <c r="E3175" s="34">
        <v>3.1257990655175101E-2</v>
      </c>
      <c r="F3175" s="34">
        <v>2.0807622018183501E-2</v>
      </c>
      <c r="G3175" s="34">
        <v>0.193731107855731</v>
      </c>
      <c r="H3175" s="35">
        <v>1.0364127296065999</v>
      </c>
      <c r="I3175" s="34">
        <v>9.2285917272101101E-2</v>
      </c>
      <c r="J3175" s="34">
        <v>2.5676251523793998E-2</v>
      </c>
      <c r="K3175" s="36">
        <f>Inputs!$B$12*(1+$B3175)^4</f>
        <v>175108.52257182074</v>
      </c>
      <c r="L3175" s="36">
        <f t="shared" si="490"/>
        <v>17851.557441770681</v>
      </c>
      <c r="M3175" s="36">
        <f t="shared" si="491"/>
        <v>233830.1800131083</v>
      </c>
      <c r="N3175" s="37">
        <f>M3175/Inputs!$B$6</f>
        <v>356.44844514193341</v>
      </c>
      <c r="O3175" s="38">
        <f>IF(N3175&gt;Inputs!$B$4,1,0)</f>
        <v>0</v>
      </c>
      <c r="P3175" s="34">
        <f t="shared" si="492"/>
        <v>6.6609665748307095E-2</v>
      </c>
      <c r="Q3175" s="36">
        <f>Inputs!$B$12*(1+$B3175)^0*$C3175+Inputs!$B$29*(1+$D3175)^0*Inputs!$B$19+Inputs!$B$30*(1+$E3175)^0*Inputs!$B$20+Inputs!$B$31*(1+$F3175)^0*Inputs!$B$21+Inputs!$B$22*(1+Inputs!$B$23)^0</f>
        <v>12255.732269446966</v>
      </c>
      <c r="R3175" s="36">
        <f>Inputs!$B$12*(1+$B3175)^1*$C3175+Inputs!$B$29*(1+$D3175)^1*Inputs!$B$19+Inputs!$B$30*(1+$E3175)^1*Inputs!$B$20+Inputs!$B$31*(1+$F3175)^1*Inputs!$B$21+Inputs!$B$22*(1+Inputs!$B$23)^1</f>
        <v>13790.311822880878</v>
      </c>
      <c r="S3175" s="36">
        <f>Inputs!$B$12*(1+$B3175)^2*$C3175+Inputs!$B$29*(1+$D3175)^2*Inputs!$B$19+Inputs!$B$30*(1+$E3175)^2*Inputs!$B$20+Inputs!$B$31*(1+$F3175)^2*Inputs!$B$21+Inputs!$B$22*(1+Inputs!$B$23)^2</f>
        <v>15731.57958866686</v>
      </c>
      <c r="T3175" s="36">
        <f>Inputs!$B$12*(1+$B3175)^3*$C3175+Inputs!$B$29*(1+$D3175)^3*Inputs!$B$19+Inputs!$B$30*(1+$E3175)^3*Inputs!$B$20+Inputs!$B$31*(1+$F3175)^3*Inputs!$B$21+Inputs!$B$22*(1+Inputs!$B$23)^3</f>
        <v>18202.346544980486</v>
      </c>
      <c r="U3175" s="36">
        <f>Inputs!$B$12*(1+$B3175)^4*$C3175+Inputs!$B$29*(1+$D3175)^4*Inputs!$B$19+Inputs!$B$30*(1+$E3175)^4*Inputs!$B$20+Inputs!$B$31*(1+$F3175)^4*Inputs!$B$21+Inputs!$B$22*(1+Inputs!$B$23)^4</f>
        <v>21363.060441732705</v>
      </c>
      <c r="V3175" s="35">
        <f>Inputs!$B$13/(Q3175*(1-$G3175))</f>
        <v>1.2811929394404347</v>
      </c>
      <c r="W3175" s="36">
        <f>Inputs!$B$13</f>
        <v>12660</v>
      </c>
      <c r="X3175" s="36">
        <f t="shared" si="493"/>
        <v>13564.789817612671</v>
      </c>
      <c r="Y3175" s="36">
        <f t="shared" si="494"/>
        <v>14698.119858964628</v>
      </c>
      <c r="Z3175" s="36">
        <f t="shared" si="495"/>
        <v>16108.476205168596</v>
      </c>
      <c r="AA3175" s="36">
        <f t="shared" si="496"/>
        <v>17851.557441770681</v>
      </c>
      <c r="AB3175" s="36">
        <f t="shared" si="497"/>
        <v>57036.194855397669</v>
      </c>
      <c r="AC3175" s="36">
        <f t="shared" si="498"/>
        <v>274883.8072528895</v>
      </c>
      <c r="AD3175" s="36">
        <f t="shared" si="499"/>
        <v>176793.98515771065</v>
      </c>
    </row>
    <row r="3176" spans="1:30" ht="14.25" customHeight="1" x14ac:dyDescent="0.25">
      <c r="A3176" s="16">
        <v>3160</v>
      </c>
      <c r="B3176" s="34">
        <v>0.22685125885434301</v>
      </c>
      <c r="C3176" s="34">
        <v>0.101432439300948</v>
      </c>
      <c r="D3176" s="34">
        <v>1.3808143181149301E-2</v>
      </c>
      <c r="E3176" s="34">
        <v>6.5000789586429505E-2</v>
      </c>
      <c r="F3176" s="34">
        <v>-1.3485079752899301E-2</v>
      </c>
      <c r="G3176" s="34">
        <v>0.18395195978484899</v>
      </c>
      <c r="H3176" s="35">
        <v>1.0363735708661901</v>
      </c>
      <c r="I3176" s="34">
        <v>8.9588977789594904E-2</v>
      </c>
      <c r="J3176" s="34">
        <v>2.63370912593856E-2</v>
      </c>
      <c r="K3176" s="36">
        <f>Inputs!$B$12*(1+$B3176)^4</f>
        <v>135931.1220642424</v>
      </c>
      <c r="L3176" s="36">
        <f t="shared" si="490"/>
        <v>18764.893523377585</v>
      </c>
      <c r="M3176" s="36">
        <f t="shared" si="491"/>
        <v>257287.94760797123</v>
      </c>
      <c r="N3176" s="37">
        <f>M3176/Inputs!$B$6</f>
        <v>392.20723720727324</v>
      </c>
      <c r="O3176" s="38">
        <f>IF(N3176&gt;Inputs!$B$4,1,0)</f>
        <v>0</v>
      </c>
      <c r="P3176" s="34">
        <f t="shared" si="492"/>
        <v>6.32518865302093E-2</v>
      </c>
      <c r="Q3176" s="36">
        <f>Inputs!$B$12*(1+$B3176)^0*$C3176+Inputs!$B$29*(1+$D3176)^0*Inputs!$B$19+Inputs!$B$30*(1+$E3176)^0*Inputs!$B$20+Inputs!$B$31*(1+$F3176)^0*Inputs!$B$21+Inputs!$B$22*(1+Inputs!$B$23)^0</f>
        <v>14107.990385483801</v>
      </c>
      <c r="R3176" s="36">
        <f>Inputs!$B$12*(1+$B3176)^1*$C3176+Inputs!$B$29*(1+$D3176)^1*Inputs!$B$19+Inputs!$B$30*(1+$E3176)^1*Inputs!$B$20+Inputs!$B$31*(1+$F3176)^1*Inputs!$B$21+Inputs!$B$22*(1+Inputs!$B$23)^1</f>
        <v>15567.460512428734</v>
      </c>
      <c r="S3176" s="36">
        <f>Inputs!$B$12*(1+$B3176)^2*$C3176+Inputs!$B$29*(1+$D3176)^2*Inputs!$B$19+Inputs!$B$30*(1+$E3176)^2*Inputs!$B$20+Inputs!$B$31*(1+$F3176)^2*Inputs!$B$21+Inputs!$B$22*(1+Inputs!$B$23)^2</f>
        <v>17350.108478489979</v>
      </c>
      <c r="T3176" s="36">
        <f>Inputs!$B$12*(1+$B3176)^3*$C3176+Inputs!$B$29*(1+$D3176)^3*Inputs!$B$19+Inputs!$B$30*(1+$E3176)^3*Inputs!$B$20+Inputs!$B$31*(1+$F3176)^3*Inputs!$B$21+Inputs!$B$22*(1+Inputs!$B$23)^3</f>
        <v>19527.607195411758</v>
      </c>
      <c r="U3176" s="36">
        <f>Inputs!$B$12*(1+$B3176)^4*$C3176+Inputs!$B$29*(1+$D3176)^4*Inputs!$B$19+Inputs!$B$30*(1+$E3176)^4*Inputs!$B$20+Inputs!$B$31*(1+$F3176)^4*Inputs!$B$21+Inputs!$B$22*(1+Inputs!$B$23)^4</f>
        <v>22187.790116329219</v>
      </c>
      <c r="V3176" s="35">
        <f>Inputs!$B$13/(Q3176*(1-$G3176))</f>
        <v>1.0996458119019754</v>
      </c>
      <c r="W3176" s="36">
        <f>Inputs!$B$13</f>
        <v>12660</v>
      </c>
      <c r="X3176" s="36">
        <f t="shared" si="493"/>
        <v>13768.726268320253</v>
      </c>
      <c r="Y3176" s="36">
        <f t="shared" si="494"/>
        <v>15121.438734521635</v>
      </c>
      <c r="Z3176" s="36">
        <f t="shared" si="495"/>
        <v>16767.163523365249</v>
      </c>
      <c r="AA3176" s="36">
        <f t="shared" si="496"/>
        <v>18764.893523377585</v>
      </c>
      <c r="AB3176" s="36">
        <f t="shared" si="497"/>
        <v>59021.539318793926</v>
      </c>
      <c r="AC3176" s="36">
        <f t="shared" si="498"/>
        <v>304482.71653331991</v>
      </c>
      <c r="AD3176" s="36">
        <f t="shared" si="499"/>
        <v>198266.40828917731</v>
      </c>
    </row>
    <row r="3177" spans="1:30" ht="14.25" customHeight="1" x14ac:dyDescent="0.25">
      <c r="A3177" s="16">
        <v>3161</v>
      </c>
      <c r="B3177" s="34">
        <v>0.18749856759445699</v>
      </c>
      <c r="C3177" s="34">
        <v>8.6048509274172902E-2</v>
      </c>
      <c r="D3177" s="34">
        <v>1.0819066557545901E-2</v>
      </c>
      <c r="E3177" s="34">
        <v>3.7153643222811998E-2</v>
      </c>
      <c r="F3177" s="34">
        <v>4.0195602730603696E-3</v>
      </c>
      <c r="G3177" s="34">
        <v>0.19727436286657599</v>
      </c>
      <c r="H3177" s="35">
        <v>0.94636301853995197</v>
      </c>
      <c r="I3177" s="34">
        <v>9.2946246942710503E-2</v>
      </c>
      <c r="J3177" s="34">
        <v>1.5839963223386901E-2</v>
      </c>
      <c r="K3177" s="36">
        <f>Inputs!$B$12*(1+$B3177)^4</f>
        <v>119311.86328993105</v>
      </c>
      <c r="L3177" s="36">
        <f t="shared" si="490"/>
        <v>14139.320149439505</v>
      </c>
      <c r="M3177" s="36">
        <f t="shared" si="491"/>
        <v>170716.06858299539</v>
      </c>
      <c r="N3177" s="37">
        <f>M3177/Inputs!$B$6</f>
        <v>260.23790942529786</v>
      </c>
      <c r="O3177" s="38">
        <f>IF(N3177&gt;Inputs!$B$4,1,0)</f>
        <v>0</v>
      </c>
      <c r="P3177" s="34">
        <f t="shared" si="492"/>
        <v>7.7106283719323598E-2</v>
      </c>
      <c r="Q3177" s="36">
        <f>Inputs!$B$12*(1+$B3177)^0*$C3177+Inputs!$B$29*(1+$D3177)^0*Inputs!$B$19+Inputs!$B$30*(1+$E3177)^0*Inputs!$B$20+Inputs!$B$31*(1+$F3177)^0*Inputs!$B$21+Inputs!$B$22*(1+Inputs!$B$23)^0</f>
        <v>13184.954583877297</v>
      </c>
      <c r="R3177" s="36">
        <f>Inputs!$B$12*(1+$B3177)^1*$C3177+Inputs!$B$29*(1+$D3177)^1*Inputs!$B$19+Inputs!$B$30*(1+$E3177)^1*Inputs!$B$20+Inputs!$B$31*(1+$F3177)^1*Inputs!$B$21+Inputs!$B$22*(1+Inputs!$B$23)^1</f>
        <v>14231.090125252282</v>
      </c>
      <c r="S3177" s="36">
        <f>Inputs!$B$12*(1+$B3177)^2*$C3177+Inputs!$B$29*(1+$D3177)^2*Inputs!$B$19+Inputs!$B$30*(1+$E3177)^2*Inputs!$B$20+Inputs!$B$31*(1+$F3177)^2*Inputs!$B$21+Inputs!$B$22*(1+Inputs!$B$23)^2</f>
        <v>15460.585730920899</v>
      </c>
      <c r="T3177" s="36">
        <f>Inputs!$B$12*(1+$B3177)^3*$C3177+Inputs!$B$29*(1+$D3177)^3*Inputs!$B$19+Inputs!$B$30*(1+$E3177)^3*Inputs!$B$20+Inputs!$B$31*(1+$F3177)^3*Inputs!$B$21+Inputs!$B$22*(1+Inputs!$B$23)^3</f>
        <v>16907.544594641076</v>
      </c>
      <c r="U3177" s="36">
        <f>Inputs!$B$12*(1+$B3177)^4*$C3177+Inputs!$B$29*(1+$D3177)^4*Inputs!$B$19+Inputs!$B$30*(1+$E3177)^4*Inputs!$B$20+Inputs!$B$31*(1+$F3177)^4*Inputs!$B$21+Inputs!$B$22*(1+Inputs!$B$23)^4</f>
        <v>18612.453842726602</v>
      </c>
      <c r="V3177" s="35">
        <f>Inputs!$B$13/(Q3177*(1-$G3177))</f>
        <v>1.1961563054646018</v>
      </c>
      <c r="W3177" s="36">
        <f>Inputs!$B$13</f>
        <v>12660</v>
      </c>
      <c r="X3177" s="36">
        <f t="shared" si="493"/>
        <v>12951.095552071487</v>
      </c>
      <c r="Y3177" s="36">
        <f t="shared" si="494"/>
        <v>13294.984300493086</v>
      </c>
      <c r="Z3177" s="36">
        <f t="shared" si="495"/>
        <v>13691.708070272283</v>
      </c>
      <c r="AA3177" s="36">
        <f t="shared" si="496"/>
        <v>14139.320149439505</v>
      </c>
      <c r="AB3177" s="36">
        <f t="shared" si="497"/>
        <v>51270.502053604621</v>
      </c>
      <c r="AC3177" s="36">
        <f t="shared" si="498"/>
        <v>186279.06530801638</v>
      </c>
      <c r="AD3177" s="36">
        <f t="shared" si="499"/>
        <v>119445.56652939077</v>
      </c>
    </row>
    <row r="3178" spans="1:30" ht="14.25" customHeight="1" x14ac:dyDescent="0.25">
      <c r="A3178" s="16">
        <v>3162</v>
      </c>
      <c r="B3178" s="34">
        <v>0.32273524895406303</v>
      </c>
      <c r="C3178" s="34">
        <v>6.9610867805432602E-2</v>
      </c>
      <c r="D3178" s="34">
        <v>4.7636416001257301E-2</v>
      </c>
      <c r="E3178" s="34">
        <v>5.8601863013248601E-2</v>
      </c>
      <c r="F3178" s="34">
        <v>1.36147971133603E-2</v>
      </c>
      <c r="G3178" s="34">
        <v>0.18922271423516299</v>
      </c>
      <c r="H3178" s="35">
        <v>0.99941648478109002</v>
      </c>
      <c r="I3178" s="34">
        <v>9.9346889774312303E-2</v>
      </c>
      <c r="J3178" s="34">
        <v>2.5127869546318401E-2</v>
      </c>
      <c r="K3178" s="36">
        <f>Inputs!$B$12*(1+$B3178)^4</f>
        <v>183672.00143237328</v>
      </c>
      <c r="L3178" s="36">
        <f t="shared" si="490"/>
        <v>17897.123230338719</v>
      </c>
      <c r="M3178" s="36">
        <f t="shared" si="491"/>
        <v>209986.78807639339</v>
      </c>
      <c r="N3178" s="37">
        <f>M3178/Inputs!$B$6</f>
        <v>320.10181109206309</v>
      </c>
      <c r="O3178" s="38">
        <f>IF(N3178&gt;Inputs!$B$4,1,0)</f>
        <v>0</v>
      </c>
      <c r="P3178" s="34">
        <f t="shared" si="492"/>
        <v>7.4219020227993898E-2</v>
      </c>
      <c r="Q3178" s="36">
        <f>Inputs!$B$12*(1+$B3178)^0*$C3178+Inputs!$B$29*(1+$D3178)^0*Inputs!$B$19+Inputs!$B$30*(1+$E3178)^0*Inputs!$B$20+Inputs!$B$31*(1+$F3178)^0*Inputs!$B$21+Inputs!$B$22*(1+Inputs!$B$23)^0</f>
        <v>12198.696095752879</v>
      </c>
      <c r="R3178" s="36">
        <f>Inputs!$B$12*(1+$B3178)^1*$C3178+Inputs!$B$29*(1+$D3178)^1*Inputs!$B$19+Inputs!$B$30*(1+$E3178)^1*Inputs!$B$20+Inputs!$B$31*(1+$F3178)^1*Inputs!$B$21+Inputs!$B$22*(1+Inputs!$B$23)^1</f>
        <v>13843.343922082762</v>
      </c>
      <c r="S3178" s="36">
        <f>Inputs!$B$12*(1+$B3178)^2*$C3178+Inputs!$B$29*(1+$D3178)^2*Inputs!$B$19+Inputs!$B$30*(1+$E3178)^2*Inputs!$B$20+Inputs!$B$31*(1+$F3178)^2*Inputs!$B$21+Inputs!$B$22*(1+Inputs!$B$23)^2</f>
        <v>15937.896784717264</v>
      </c>
      <c r="T3178" s="36">
        <f>Inputs!$B$12*(1+$B3178)^3*$C3178+Inputs!$B$29*(1+$D3178)^3*Inputs!$B$19+Inputs!$B$30*(1+$E3178)^3*Inputs!$B$20+Inputs!$B$31*(1+$F3178)^3*Inputs!$B$21+Inputs!$B$22*(1+Inputs!$B$23)^3</f>
        <v>18623.565893180174</v>
      </c>
      <c r="U3178" s="36">
        <f>Inputs!$B$12*(1+$B3178)^4*$C3178+Inputs!$B$29*(1+$D3178)^4*Inputs!$B$19+Inputs!$B$30*(1+$E3178)^4*Inputs!$B$20+Inputs!$B$31*(1+$F3178)^4*Inputs!$B$21+Inputs!$B$22*(1+Inputs!$B$23)^4</f>
        <v>22086.919411629809</v>
      </c>
      <c r="V3178" s="35">
        <f>Inputs!$B$13/(Q3178*(1-$G3178))</f>
        <v>1.2800257916812823</v>
      </c>
      <c r="W3178" s="36">
        <f>Inputs!$B$13</f>
        <v>12660</v>
      </c>
      <c r="X3178" s="36">
        <f t="shared" si="493"/>
        <v>13579.461048645824</v>
      </c>
      <c r="Y3178" s="36">
        <f t="shared" si="494"/>
        <v>14727.57307794597</v>
      </c>
      <c r="Z3178" s="36">
        <f t="shared" si="495"/>
        <v>16150.022942216665</v>
      </c>
      <c r="AA3178" s="36">
        <f t="shared" si="496"/>
        <v>17897.123230338719</v>
      </c>
      <c r="AB3178" s="36">
        <f t="shared" si="497"/>
        <v>56039.411733003013</v>
      </c>
      <c r="AC3178" s="36">
        <f t="shared" si="498"/>
        <v>247198.62579383663</v>
      </c>
      <c r="AD3178" s="36">
        <f t="shared" si="499"/>
        <v>153947.37634339038</v>
      </c>
    </row>
    <row r="3179" spans="1:30" ht="14.25" customHeight="1" x14ac:dyDescent="0.25">
      <c r="A3179" s="16">
        <v>3163</v>
      </c>
      <c r="B3179" s="34">
        <v>0.34058804610185001</v>
      </c>
      <c r="C3179" s="34">
        <v>0.111791641390401</v>
      </c>
      <c r="D3179" s="34">
        <v>1.5771966854886701E-2</v>
      </c>
      <c r="E3179" s="34">
        <v>4.1769781665498801E-2</v>
      </c>
      <c r="F3179" s="34">
        <v>1.03200224370093E-2</v>
      </c>
      <c r="G3179" s="34">
        <v>0.16715149807772101</v>
      </c>
      <c r="H3179" s="35">
        <v>1.1233165286069899</v>
      </c>
      <c r="I3179" s="34">
        <v>9.8160936488400893E-2</v>
      </c>
      <c r="J3179" s="34">
        <v>3.1681987491643401E-2</v>
      </c>
      <c r="K3179" s="36">
        <f>Inputs!$B$12*(1+$B3179)^4</f>
        <v>193790.56121358683</v>
      </c>
      <c r="L3179" s="36">
        <f t="shared" si="490"/>
        <v>28296.96878259016</v>
      </c>
      <c r="M3179" s="36">
        <f t="shared" si="491"/>
        <v>345991.81522274355</v>
      </c>
      <c r="N3179" s="37">
        <f>M3179/Inputs!$B$6</f>
        <v>527.42654759564562</v>
      </c>
      <c r="O3179" s="38">
        <f>IF(N3179&gt;Inputs!$B$4,1,0)</f>
        <v>1</v>
      </c>
      <c r="P3179" s="34">
        <f t="shared" si="492"/>
        <v>6.6478948996757492E-2</v>
      </c>
      <c r="Q3179" s="36">
        <f>Inputs!$B$12*(1+$B3179)^0*$C3179+Inputs!$B$29*(1+$D3179)^0*Inputs!$B$19+Inputs!$B$30*(1+$E3179)^0*Inputs!$B$20+Inputs!$B$31*(1+$F3179)^0*Inputs!$B$21+Inputs!$B$22*(1+Inputs!$B$23)^0</f>
        <v>14729.542510850981</v>
      </c>
      <c r="R3179" s="36">
        <f>Inputs!$B$12*(1+$B3179)^1*$C3179+Inputs!$B$29*(1+$D3179)^1*Inputs!$B$19+Inputs!$B$30*(1+$E3179)^1*Inputs!$B$20+Inputs!$B$31*(1+$F3179)^1*Inputs!$B$21+Inputs!$B$22*(1+Inputs!$B$23)^1</f>
        <v>17148.493639337044</v>
      </c>
      <c r="S3179" s="36">
        <f>Inputs!$B$12*(1+$B3179)^2*$C3179+Inputs!$B$29*(1+$D3179)^2*Inputs!$B$19+Inputs!$B$30*(1+$E3179)^2*Inputs!$B$20+Inputs!$B$31*(1+$F3179)^2*Inputs!$B$21+Inputs!$B$22*(1+Inputs!$B$23)^2</f>
        <v>20349.127058654019</v>
      </c>
      <c r="T3179" s="36">
        <f>Inputs!$B$12*(1+$B3179)^3*$C3179+Inputs!$B$29*(1+$D3179)^3*Inputs!$B$19+Inputs!$B$30*(1+$E3179)^3*Inputs!$B$20+Inputs!$B$31*(1+$F3179)^3*Inputs!$B$21+Inputs!$B$22*(1+Inputs!$B$23)^3</f>
        <v>24596.583290861963</v>
      </c>
      <c r="U3179" s="36">
        <f>Inputs!$B$12*(1+$B3179)^4*$C3179+Inputs!$B$29*(1+$D3179)^4*Inputs!$B$19+Inputs!$B$30*(1+$E3179)^4*Inputs!$B$20+Inputs!$B$31*(1+$F3179)^4*Inputs!$B$21+Inputs!$B$22*(1+Inputs!$B$23)^4</f>
        <v>30246.265329300884</v>
      </c>
      <c r="V3179" s="35">
        <f>Inputs!$B$13/(Q3179*(1-$G3179))</f>
        <v>1.0319970090496413</v>
      </c>
      <c r="W3179" s="36">
        <f>Inputs!$B$13</f>
        <v>12660</v>
      </c>
      <c r="X3179" s="36">
        <f t="shared" si="493"/>
        <v>15065.140196815155</v>
      </c>
      <c r="Y3179" s="36">
        <f t="shared" si="494"/>
        <v>18263.846712498875</v>
      </c>
      <c r="Z3179" s="36">
        <f t="shared" si="495"/>
        <v>22543.719410537225</v>
      </c>
      <c r="AA3179" s="36">
        <f t="shared" si="496"/>
        <v>28296.96878259016</v>
      </c>
      <c r="AB3179" s="36">
        <f t="shared" si="497"/>
        <v>71030.45738362179</v>
      </c>
      <c r="AC3179" s="36">
        <f t="shared" si="498"/>
        <v>439138.6060425762</v>
      </c>
      <c r="AD3179" s="36">
        <f t="shared" si="499"/>
        <v>274961.35783912177</v>
      </c>
    </row>
    <row r="3180" spans="1:30" ht="14.25" customHeight="1" x14ac:dyDescent="0.25">
      <c r="A3180" s="16">
        <v>3164</v>
      </c>
      <c r="B3180" s="34">
        <v>0.30161713486927499</v>
      </c>
      <c r="C3180" s="34">
        <v>7.2442462647275399E-2</v>
      </c>
      <c r="D3180" s="34">
        <v>2.6536900180949299E-2</v>
      </c>
      <c r="E3180" s="34">
        <v>4.1015558536042301E-2</v>
      </c>
      <c r="F3180" s="34">
        <v>1.6132501356860399E-2</v>
      </c>
      <c r="G3180" s="34">
        <v>0.21264655328027199</v>
      </c>
      <c r="H3180" s="35">
        <v>1.11780199856864</v>
      </c>
      <c r="I3180" s="34">
        <v>9.8061814525285895E-2</v>
      </c>
      <c r="J3180" s="34">
        <v>2.3922882658294901E-2</v>
      </c>
      <c r="K3180" s="36">
        <f>Inputs!$B$12*(1+$B3180)^4</f>
        <v>172220.27523589565</v>
      </c>
      <c r="L3180" s="36">
        <f t="shared" si="490"/>
        <v>18755.051376269101</v>
      </c>
      <c r="M3180" s="36">
        <f t="shared" si="491"/>
        <v>219716.71563211095</v>
      </c>
      <c r="N3180" s="37">
        <f>M3180/Inputs!$B$6</f>
        <v>334.93401773187645</v>
      </c>
      <c r="O3180" s="38">
        <f>IF(N3180&gt;Inputs!$B$4,1,0)</f>
        <v>0</v>
      </c>
      <c r="P3180" s="34">
        <f t="shared" si="492"/>
        <v>7.4138931866990998E-2</v>
      </c>
      <c r="Q3180" s="36">
        <f>Inputs!$B$12*(1+$B3180)^0*$C3180+Inputs!$B$29*(1+$D3180)^0*Inputs!$B$19+Inputs!$B$30*(1+$E3180)^0*Inputs!$B$20+Inputs!$B$31*(1+$F3180)^0*Inputs!$B$21+Inputs!$B$22*(1+Inputs!$B$23)^0</f>
        <v>12368.591786263445</v>
      </c>
      <c r="R3180" s="36">
        <f>Inputs!$B$12*(1+$B3180)^1*$C3180+Inputs!$B$29*(1+$D3180)^1*Inputs!$B$19+Inputs!$B$30*(1+$E3180)^1*Inputs!$B$20+Inputs!$B$31*(1+$F3180)^1*Inputs!$B$21+Inputs!$B$22*(1+Inputs!$B$23)^1</f>
        <v>13873.891816299645</v>
      </c>
      <c r="S3180" s="36">
        <f>Inputs!$B$12*(1+$B3180)^2*$C3180+Inputs!$B$29*(1+$D3180)^2*Inputs!$B$19+Inputs!$B$30*(1+$E3180)^2*Inputs!$B$20+Inputs!$B$31*(1+$F3180)^2*Inputs!$B$21+Inputs!$B$22*(1+Inputs!$B$23)^2</f>
        <v>15780.260487946889</v>
      </c>
      <c r="T3180" s="36">
        <f>Inputs!$B$12*(1+$B3180)^3*$C3180+Inputs!$B$29*(1+$D3180)^3*Inputs!$B$19+Inputs!$B$30*(1+$E3180)^3*Inputs!$B$20+Inputs!$B$31*(1+$F3180)^3*Inputs!$B$21+Inputs!$B$22*(1+Inputs!$B$23)^3</f>
        <v>18207.154361317545</v>
      </c>
      <c r="U3180" s="36">
        <f>Inputs!$B$12*(1+$B3180)^4*$C3180+Inputs!$B$29*(1+$D3180)^4*Inputs!$B$19+Inputs!$B$30*(1+$E3180)^4*Inputs!$B$20+Inputs!$B$31*(1+$F3180)^4*Inputs!$B$21+Inputs!$B$22*(1+Inputs!$B$23)^4</f>
        <v>21310.009503432957</v>
      </c>
      <c r="V3180" s="35">
        <f>Inputs!$B$13/(Q3180*(1-$G3180))</f>
        <v>1.300001089887747</v>
      </c>
      <c r="W3180" s="36">
        <f>Inputs!$B$13</f>
        <v>12660</v>
      </c>
      <c r="X3180" s="36">
        <f t="shared" si="493"/>
        <v>13703.195334921465</v>
      </c>
      <c r="Y3180" s="36">
        <f t="shared" si="494"/>
        <v>15020.169486986715</v>
      </c>
      <c r="Z3180" s="36">
        <f t="shared" si="495"/>
        <v>16677.189464010949</v>
      </c>
      <c r="AA3180" s="36">
        <f t="shared" si="496"/>
        <v>18755.051376269101</v>
      </c>
      <c r="AB3180" s="36">
        <f t="shared" si="497"/>
        <v>57459.045069978427</v>
      </c>
      <c r="AC3180" s="36">
        <f t="shared" si="498"/>
        <v>259023.50878275849</v>
      </c>
      <c r="AD3180" s="36">
        <f t="shared" si="499"/>
        <v>162257.67056213252</v>
      </c>
    </row>
    <row r="3181" spans="1:30" ht="14.25" customHeight="1" x14ac:dyDescent="0.25">
      <c r="A3181" s="16">
        <v>3165</v>
      </c>
      <c r="B3181" s="34">
        <v>0.41796001760149898</v>
      </c>
      <c r="C3181" s="34">
        <v>7.2705586481794995E-2</v>
      </c>
      <c r="D3181" s="34">
        <v>3.35016947862826E-2</v>
      </c>
      <c r="E3181" s="34">
        <v>6.3555542005316296E-2</v>
      </c>
      <c r="F3181" s="34">
        <v>8.2989426427737805E-3</v>
      </c>
      <c r="G3181" s="34">
        <v>0.19312511124830301</v>
      </c>
      <c r="H3181" s="35">
        <v>0.96877070920707797</v>
      </c>
      <c r="I3181" s="34">
        <v>0.10270712821118599</v>
      </c>
      <c r="J3181" s="34">
        <v>3.1983473482476099E-2</v>
      </c>
      <c r="K3181" s="36">
        <f>Inputs!$B$12*(1+$B3181)^4</f>
        <v>242553.30186855161</v>
      </c>
      <c r="L3181" s="36">
        <f t="shared" si="490"/>
        <v>20860.179371781847</v>
      </c>
      <c r="M3181" s="36">
        <f t="shared" si="491"/>
        <v>246099.29659044466</v>
      </c>
      <c r="N3181" s="37">
        <f>M3181/Inputs!$B$6</f>
        <v>375.15136675372662</v>
      </c>
      <c r="O3181" s="38">
        <f>IF(N3181&gt;Inputs!$B$4,1,0)</f>
        <v>0</v>
      </c>
      <c r="P3181" s="34">
        <f t="shared" si="492"/>
        <v>7.0723654728709895E-2</v>
      </c>
      <c r="Q3181" s="36">
        <f>Inputs!$B$12*(1+$B3181)^0*$C3181+Inputs!$B$29*(1+$D3181)^0*Inputs!$B$19+Inputs!$B$30*(1+$E3181)^0*Inputs!$B$20+Inputs!$B$31*(1+$F3181)^0*Inputs!$B$21+Inputs!$B$22*(1+Inputs!$B$23)^0</f>
        <v>12384.379216334622</v>
      </c>
      <c r="R3181" s="36">
        <f>Inputs!$B$12*(1+$B3181)^1*$C3181+Inputs!$B$29*(1+$D3181)^1*Inputs!$B$19+Inputs!$B$30*(1+$E3181)^1*Inputs!$B$20+Inputs!$B$31*(1+$F3181)^1*Inputs!$B$21+Inputs!$B$22*(1+Inputs!$B$23)^1</f>
        <v>14446.173332622777</v>
      </c>
      <c r="S3181" s="36">
        <f>Inputs!$B$12*(1+$B3181)^2*$C3181+Inputs!$B$29*(1+$D3181)^2*Inputs!$B$19+Inputs!$B$30*(1+$E3181)^2*Inputs!$B$20+Inputs!$B$31*(1+$F3181)^2*Inputs!$B$21+Inputs!$B$22*(1+Inputs!$B$23)^2</f>
        <v>17282.109494197026</v>
      </c>
      <c r="T3181" s="36">
        <f>Inputs!$B$12*(1+$B3181)^3*$C3181+Inputs!$B$29*(1+$D3181)^3*Inputs!$B$19+Inputs!$B$30*(1+$E3181)^3*Inputs!$B$20+Inputs!$B$31*(1+$F3181)^3*Inputs!$B$21+Inputs!$B$22*(1+Inputs!$B$23)^3</f>
        <v>21211.406796771669</v>
      </c>
      <c r="U3181" s="36">
        <f>Inputs!$B$12*(1+$B3181)^4*$C3181+Inputs!$B$29*(1+$D3181)^4*Inputs!$B$19+Inputs!$B$30*(1+$E3181)^4*Inputs!$B$20+Inputs!$B$31*(1+$F3181)^4*Inputs!$B$21+Inputs!$B$22*(1+Inputs!$B$23)^4</f>
        <v>26686.452107587396</v>
      </c>
      <c r="V3181" s="35">
        <f>Inputs!$B$13/(Q3181*(1-$G3181))</f>
        <v>1.2669318787651243</v>
      </c>
      <c r="W3181" s="36">
        <f>Inputs!$B$13</f>
        <v>12660</v>
      </c>
      <c r="X3181" s="36">
        <f t="shared" si="493"/>
        <v>13898.819795225227</v>
      </c>
      <c r="Y3181" s="36">
        <f t="shared" si="494"/>
        <v>15587.877565199893</v>
      </c>
      <c r="Z3181" s="36">
        <f t="shared" si="495"/>
        <v>17856.217191128722</v>
      </c>
      <c r="AA3181" s="36">
        <f t="shared" si="496"/>
        <v>20860.179371781847</v>
      </c>
      <c r="AB3181" s="36">
        <f t="shared" si="497"/>
        <v>59407.525512256318</v>
      </c>
      <c r="AC3181" s="36">
        <f t="shared" si="498"/>
        <v>304386.98972976027</v>
      </c>
      <c r="AD3181" s="36">
        <f t="shared" si="499"/>
        <v>186691.77107818835</v>
      </c>
    </row>
    <row r="3182" spans="1:30" ht="14.25" customHeight="1" x14ac:dyDescent="0.25">
      <c r="A3182" s="16">
        <v>3166</v>
      </c>
      <c r="B3182" s="34">
        <v>0.45812716966247002</v>
      </c>
      <c r="C3182" s="34">
        <v>6.8097569547802897E-2</v>
      </c>
      <c r="D3182" s="34">
        <v>1.9529900916891298E-2</v>
      </c>
      <c r="E3182" s="34">
        <v>4.0433902645628503E-2</v>
      </c>
      <c r="F3182" s="34">
        <v>8.6396210837697204E-3</v>
      </c>
      <c r="G3182" s="34">
        <v>0.18404664751518299</v>
      </c>
      <c r="H3182" s="35">
        <v>0.92857730124046001</v>
      </c>
      <c r="I3182" s="34">
        <v>9.2949990596988399E-2</v>
      </c>
      <c r="J3182" s="34">
        <v>3.2297079806347002E-2</v>
      </c>
      <c r="K3182" s="36">
        <f>Inputs!$B$12*(1+$B3182)^4</f>
        <v>271226.96221361641</v>
      </c>
      <c r="L3182" s="36">
        <f t="shared" si="490"/>
        <v>20501.126348953541</v>
      </c>
      <c r="M3182" s="36">
        <f t="shared" si="491"/>
        <v>283968.79174207908</v>
      </c>
      <c r="N3182" s="37">
        <f>M3182/Inputs!$B$6</f>
        <v>432.87925570438881</v>
      </c>
      <c r="O3182" s="38">
        <f>IF(N3182&gt;Inputs!$B$4,1,0)</f>
        <v>1</v>
      </c>
      <c r="P3182" s="34">
        <f t="shared" si="492"/>
        <v>6.0652910790641397E-2</v>
      </c>
      <c r="Q3182" s="36">
        <f>Inputs!$B$12*(1+$B3182)^0*$C3182+Inputs!$B$29*(1+$D3182)^0*Inputs!$B$19+Inputs!$B$30*(1+$E3182)^0*Inputs!$B$20+Inputs!$B$31*(1+$F3182)^0*Inputs!$B$21+Inputs!$B$22*(1+Inputs!$B$23)^0</f>
        <v>12107.898200295094</v>
      </c>
      <c r="R3182" s="36">
        <f>Inputs!$B$12*(1+$B3182)^1*$C3182+Inputs!$B$29*(1+$D3182)^1*Inputs!$B$19+Inputs!$B$30*(1+$E3182)^1*Inputs!$B$20+Inputs!$B$31*(1+$F3182)^1*Inputs!$B$21+Inputs!$B$22*(1+Inputs!$B$23)^1</f>
        <v>14115.656065131163</v>
      </c>
      <c r="S3182" s="36">
        <f>Inputs!$B$12*(1+$B3182)^2*$C3182+Inputs!$B$29*(1+$D3182)^2*Inputs!$B$19+Inputs!$B$30*(1+$E3182)^2*Inputs!$B$20+Inputs!$B$31*(1+$F3182)^2*Inputs!$B$21+Inputs!$B$22*(1+Inputs!$B$23)^2</f>
        <v>16984.584250490931</v>
      </c>
      <c r="T3182" s="36">
        <f>Inputs!$B$12*(1+$B3182)^3*$C3182+Inputs!$B$29*(1+$D3182)^3*Inputs!$B$19+Inputs!$B$30*(1+$E3182)^3*Inputs!$B$20+Inputs!$B$31*(1+$F3182)^3*Inputs!$B$21+Inputs!$B$22*(1+Inputs!$B$23)^3</f>
        <v>21107.676976149378</v>
      </c>
      <c r="U3182" s="36">
        <f>Inputs!$B$12*(1+$B3182)^4*$C3182+Inputs!$B$29*(1+$D3182)^4*Inputs!$B$19+Inputs!$B$30*(1+$E3182)^4*Inputs!$B$20+Inputs!$B$31*(1+$F3182)^4*Inputs!$B$21+Inputs!$B$22*(1+Inputs!$B$23)^4</f>
        <v>27057.914978235593</v>
      </c>
      <c r="V3182" s="35">
        <f>Inputs!$B$13/(Q3182*(1-$G3182))</f>
        <v>1.2814439460253184</v>
      </c>
      <c r="W3182" s="36">
        <f>Inputs!$B$13</f>
        <v>12660</v>
      </c>
      <c r="X3182" s="36">
        <f t="shared" si="493"/>
        <v>13743.254050732383</v>
      </c>
      <c r="Y3182" s="36">
        <f t="shared" si="494"/>
        <v>15313.931677003635</v>
      </c>
      <c r="Z3182" s="36">
        <f t="shared" si="495"/>
        <v>17512.120188131456</v>
      </c>
      <c r="AA3182" s="36">
        <f t="shared" si="496"/>
        <v>20501.126348953541</v>
      </c>
      <c r="AB3182" s="36">
        <f t="shared" si="497"/>
        <v>60236.165918481121</v>
      </c>
      <c r="AC3182" s="36">
        <f t="shared" si="498"/>
        <v>348923.94424096029</v>
      </c>
      <c r="AD3182" s="36">
        <f t="shared" si="499"/>
        <v>223732.62582359798</v>
      </c>
    </row>
    <row r="3183" spans="1:30" ht="14.25" customHeight="1" x14ac:dyDescent="0.25">
      <c r="A3183" s="16">
        <v>3167</v>
      </c>
      <c r="B3183" s="34">
        <v>0.29018757596368</v>
      </c>
      <c r="C3183" s="34">
        <v>5.4752320624298398E-2</v>
      </c>
      <c r="D3183" s="34">
        <v>2.0137355304855699E-2</v>
      </c>
      <c r="E3183" s="34">
        <v>5.3271464092595602E-2</v>
      </c>
      <c r="F3183" s="34">
        <v>7.0588293578764498E-3</v>
      </c>
      <c r="G3183" s="34">
        <v>0.19403361917328699</v>
      </c>
      <c r="H3183" s="35">
        <v>0.96776473739230695</v>
      </c>
      <c r="I3183" s="34">
        <v>9.5912673179180202E-2</v>
      </c>
      <c r="J3183" s="34">
        <v>2.1931808697938399E-2</v>
      </c>
      <c r="K3183" s="36">
        <f>Inputs!$B$12*(1+$B3183)^4</f>
        <v>166250.38982227311</v>
      </c>
      <c r="L3183" s="36">
        <f t="shared" si="490"/>
        <v>13897.626195116438</v>
      </c>
      <c r="M3183" s="36">
        <f t="shared" si="491"/>
        <v>171807.99945557606</v>
      </c>
      <c r="N3183" s="37">
        <f>M3183/Inputs!$B$6</f>
        <v>261.90243819447574</v>
      </c>
      <c r="O3183" s="38">
        <f>IF(N3183&gt;Inputs!$B$4,1,0)</f>
        <v>0</v>
      </c>
      <c r="P3183" s="34">
        <f t="shared" si="492"/>
        <v>7.3980864481241804E-2</v>
      </c>
      <c r="Q3183" s="36">
        <f>Inputs!$B$12*(1+$B3183)^0*$C3183+Inputs!$B$29*(1+$D3183)^0*Inputs!$B$19+Inputs!$B$30*(1+$E3183)^0*Inputs!$B$20+Inputs!$B$31*(1+$F3183)^0*Inputs!$B$21+Inputs!$B$22*(1+Inputs!$B$23)^0</f>
        <v>11307.183264884825</v>
      </c>
      <c r="R3183" s="36">
        <f>Inputs!$B$12*(1+$B3183)^1*$C3183+Inputs!$B$29*(1+$D3183)^1*Inputs!$B$19+Inputs!$B$30*(1+$E3183)^1*Inputs!$B$20+Inputs!$B$31*(1+$F3183)^1*Inputs!$B$21+Inputs!$B$22*(1+Inputs!$B$23)^1</f>
        <v>12423.50306746173</v>
      </c>
      <c r="S3183" s="36">
        <f>Inputs!$B$12*(1+$B3183)^2*$C3183+Inputs!$B$29*(1+$D3183)^2*Inputs!$B$19+Inputs!$B$30*(1+$E3183)^2*Inputs!$B$20+Inputs!$B$31*(1+$F3183)^2*Inputs!$B$21+Inputs!$B$22*(1+Inputs!$B$23)^2</f>
        <v>13823.077057912444</v>
      </c>
      <c r="T3183" s="36">
        <f>Inputs!$B$12*(1+$B3183)^3*$C3183+Inputs!$B$29*(1+$D3183)^3*Inputs!$B$19+Inputs!$B$30*(1+$E3183)^3*Inputs!$B$20+Inputs!$B$31*(1+$F3183)^3*Inputs!$B$21+Inputs!$B$22*(1+Inputs!$B$23)^3</f>
        <v>15586.527993120186</v>
      </c>
      <c r="U3183" s="36">
        <f>Inputs!$B$12*(1+$B3183)^4*$C3183+Inputs!$B$29*(1+$D3183)^4*Inputs!$B$19+Inputs!$B$30*(1+$E3183)^4*Inputs!$B$20+Inputs!$B$31*(1+$F3183)^4*Inputs!$B$21+Inputs!$B$22*(1+Inputs!$B$23)^4</f>
        <v>17817.79287642242</v>
      </c>
      <c r="V3183" s="35">
        <f>Inputs!$B$13/(Q3183*(1-$G3183))</f>
        <v>1.3891922377195041</v>
      </c>
      <c r="W3183" s="36">
        <f>Inputs!$B$13</f>
        <v>12660</v>
      </c>
      <c r="X3183" s="36">
        <f t="shared" si="493"/>
        <v>12854.948231248356</v>
      </c>
      <c r="Y3183" s="36">
        <f t="shared" si="494"/>
        <v>13129.352686308182</v>
      </c>
      <c r="Z3183" s="36">
        <f t="shared" si="495"/>
        <v>13480.787160234264</v>
      </c>
      <c r="AA3183" s="36">
        <f t="shared" si="496"/>
        <v>13897.626195116438</v>
      </c>
      <c r="AB3183" s="36">
        <f t="shared" si="497"/>
        <v>50367.541616623319</v>
      </c>
      <c r="AC3183" s="36">
        <f t="shared" si="498"/>
        <v>191974.32165427427</v>
      </c>
      <c r="AD3183" s="36">
        <f t="shared" si="499"/>
        <v>121440.45783895273</v>
      </c>
    </row>
    <row r="3184" spans="1:30" ht="14.25" customHeight="1" x14ac:dyDescent="0.25">
      <c r="A3184" s="16">
        <v>3168</v>
      </c>
      <c r="B3184" s="34">
        <v>0.16883325945160901</v>
      </c>
      <c r="C3184" s="34">
        <v>6.4690773335758303E-2</v>
      </c>
      <c r="D3184" s="34">
        <v>2.89695429049973E-2</v>
      </c>
      <c r="E3184" s="34">
        <v>3.9852851685555503E-2</v>
      </c>
      <c r="F3184" s="34">
        <v>2.6996373713433899E-2</v>
      </c>
      <c r="G3184" s="34">
        <v>0.175022995382522</v>
      </c>
      <c r="H3184" s="35">
        <v>1.07250907101672</v>
      </c>
      <c r="I3184" s="34">
        <v>9.14842969658759E-2</v>
      </c>
      <c r="J3184" s="34">
        <v>2.5806294078439901E-2</v>
      </c>
      <c r="K3184" s="36">
        <f>Inputs!$B$12*(1+$B3184)^4</f>
        <v>111985.42296090077</v>
      </c>
      <c r="L3184" s="36">
        <f t="shared" si="490"/>
        <v>14430.259207578381</v>
      </c>
      <c r="M3184" s="36">
        <f t="shared" si="491"/>
        <v>197534.14138647472</v>
      </c>
      <c r="N3184" s="37">
        <f>M3184/Inputs!$B$6</f>
        <v>301.11911796718709</v>
      </c>
      <c r="O3184" s="38">
        <f>IF(N3184&gt;Inputs!$B$4,1,0)</f>
        <v>0</v>
      </c>
      <c r="P3184" s="34">
        <f t="shared" si="492"/>
        <v>6.5678002887435999E-2</v>
      </c>
      <c r="Q3184" s="36">
        <f>Inputs!$B$12*(1+$B3184)^0*$C3184+Inputs!$B$29*(1+$D3184)^0*Inputs!$B$19+Inputs!$B$30*(1+$E3184)^0*Inputs!$B$20+Inputs!$B$31*(1+$F3184)^0*Inputs!$B$21+Inputs!$B$22*(1+Inputs!$B$23)^0</f>
        <v>11903.490427572418</v>
      </c>
      <c r="R3184" s="36">
        <f>Inputs!$B$12*(1+$B3184)^1*$C3184+Inputs!$B$29*(1+$D3184)^1*Inputs!$B$19+Inputs!$B$30*(1+$E3184)^1*Inputs!$B$20+Inputs!$B$31*(1+$F3184)^1*Inputs!$B$21+Inputs!$B$22*(1+Inputs!$B$23)^1</f>
        <v>12807.248298152375</v>
      </c>
      <c r="S3184" s="36">
        <f>Inputs!$B$12*(1+$B3184)^2*$C3184+Inputs!$B$29*(1+$D3184)^2*Inputs!$B$19+Inputs!$B$30*(1+$E3184)^2*Inputs!$B$20+Inputs!$B$31*(1+$F3184)^2*Inputs!$B$21+Inputs!$B$22*(1+Inputs!$B$23)^2</f>
        <v>13829.620028309726</v>
      </c>
      <c r="T3184" s="36">
        <f>Inputs!$B$12*(1+$B3184)^3*$C3184+Inputs!$B$29*(1+$D3184)^3*Inputs!$B$19+Inputs!$B$30*(1+$E3184)^3*Inputs!$B$20+Inputs!$B$31*(1+$F3184)^3*Inputs!$B$21+Inputs!$B$22*(1+Inputs!$B$23)^3</f>
        <v>14989.551006460073</v>
      </c>
      <c r="U3184" s="36">
        <f>Inputs!$B$12*(1+$B3184)^4*$C3184+Inputs!$B$29*(1+$D3184)^4*Inputs!$B$19+Inputs!$B$30*(1+$E3184)^4*Inputs!$B$20+Inputs!$B$31*(1+$F3184)^4*Inputs!$B$21+Inputs!$B$22*(1+Inputs!$B$23)^4</f>
        <v>16309.149548849182</v>
      </c>
      <c r="V3184" s="35">
        <f>Inputs!$B$13/(Q3184*(1-$G3184))</f>
        <v>1.2891918028190616</v>
      </c>
      <c r="W3184" s="36">
        <f>Inputs!$B$13</f>
        <v>12660</v>
      </c>
      <c r="X3184" s="36">
        <f t="shared" si="493"/>
        <v>13048.844538811227</v>
      </c>
      <c r="Y3184" s="36">
        <f t="shared" si="494"/>
        <v>13472.462572602404</v>
      </c>
      <c r="Z3184" s="36">
        <f t="shared" si="495"/>
        <v>13932.561147270224</v>
      </c>
      <c r="AA3184" s="36">
        <f t="shared" si="496"/>
        <v>14430.259207578381</v>
      </c>
      <c r="AB3184" s="36">
        <f t="shared" si="497"/>
        <v>52044.493254786823</v>
      </c>
      <c r="AC3184" s="36">
        <f t="shared" si="498"/>
        <v>225382.16860350003</v>
      </c>
      <c r="AD3184" s="36">
        <f t="shared" si="499"/>
        <v>145489.64813168789</v>
      </c>
    </row>
    <row r="3185" spans="1:30" ht="14.25" customHeight="1" x14ac:dyDescent="0.25">
      <c r="A3185" s="16">
        <v>3169</v>
      </c>
      <c r="B3185" s="34">
        <v>0.35094089809234702</v>
      </c>
      <c r="C3185" s="34">
        <v>5.5466694245863798E-2</v>
      </c>
      <c r="D3185" s="34">
        <v>2.54874707381464E-2</v>
      </c>
      <c r="E3185" s="34">
        <v>2.46262246260016E-2</v>
      </c>
      <c r="F3185" s="34">
        <v>-1.39731705434986E-2</v>
      </c>
      <c r="G3185" s="34">
        <v>0.19960005844987</v>
      </c>
      <c r="H3185" s="35">
        <v>1.0038846993452899</v>
      </c>
      <c r="I3185" s="34">
        <v>9.2395857731239997E-2</v>
      </c>
      <c r="J3185" s="34">
        <v>2.9174408649709001E-2</v>
      </c>
      <c r="K3185" s="36">
        <f>Inputs!$B$12*(1+$B3185)^4</f>
        <v>199846.54702273564</v>
      </c>
      <c r="L3185" s="36">
        <f t="shared" si="490"/>
        <v>15409.020526676379</v>
      </c>
      <c r="M3185" s="36">
        <f t="shared" si="491"/>
        <v>214111.27786231835</v>
      </c>
      <c r="N3185" s="37">
        <f>M3185/Inputs!$B$6</f>
        <v>326.38914308280238</v>
      </c>
      <c r="O3185" s="38">
        <f>IF(N3185&gt;Inputs!$B$4,1,0)</f>
        <v>0</v>
      </c>
      <c r="P3185" s="34">
        <f t="shared" si="492"/>
        <v>6.3221449081530989E-2</v>
      </c>
      <c r="Q3185" s="36">
        <f>Inputs!$B$12*(1+$B3185)^0*$C3185+Inputs!$B$29*(1+$D3185)^0*Inputs!$B$19+Inputs!$B$30*(1+$E3185)^0*Inputs!$B$20+Inputs!$B$31*(1+$F3185)^0*Inputs!$B$21+Inputs!$B$22*(1+Inputs!$B$23)^0</f>
        <v>11350.045682178748</v>
      </c>
      <c r="R3185" s="36">
        <f>Inputs!$B$12*(1+$B3185)^1*$C3185+Inputs!$B$29*(1+$D3185)^1*Inputs!$B$19+Inputs!$B$30*(1+$E3185)^1*Inputs!$B$20+Inputs!$B$31*(1+$F3185)^1*Inputs!$B$21+Inputs!$B$22*(1+Inputs!$B$23)^1</f>
        <v>12531.815616404087</v>
      </c>
      <c r="S3185" s="36">
        <f>Inputs!$B$12*(1+$B3185)^2*$C3185+Inputs!$B$29*(1+$D3185)^2*Inputs!$B$19+Inputs!$B$30*(1+$E3185)^2*Inputs!$B$20+Inputs!$B$31*(1+$F3185)^2*Inputs!$B$21+Inputs!$B$22*(1+Inputs!$B$23)^2</f>
        <v>14125.937088042356</v>
      </c>
      <c r="T3185" s="36">
        <f>Inputs!$B$12*(1+$B3185)^3*$C3185+Inputs!$B$29*(1+$D3185)^3*Inputs!$B$19+Inputs!$B$30*(1+$E3185)^3*Inputs!$B$20+Inputs!$B$31*(1+$F3185)^3*Inputs!$B$21+Inputs!$B$22*(1+Inputs!$B$23)^3</f>
        <v>16276.269717283461</v>
      </c>
      <c r="U3185" s="36">
        <f>Inputs!$B$12*(1+$B3185)^4*$C3185+Inputs!$B$29*(1+$D3185)^4*Inputs!$B$19+Inputs!$B$30*(1+$E3185)^4*Inputs!$B$20+Inputs!$B$31*(1+$F3185)^4*Inputs!$B$21+Inputs!$B$22*(1+Inputs!$B$23)^4</f>
        <v>19177.153762630252</v>
      </c>
      <c r="V3185" s="35">
        <f>Inputs!$B$13/(Q3185*(1-$G3185))</f>
        <v>1.3935708324209013</v>
      </c>
      <c r="W3185" s="36">
        <f>Inputs!$B$13</f>
        <v>12660</v>
      </c>
      <c r="X3185" s="36">
        <f t="shared" si="493"/>
        <v>13000.979514847384</v>
      </c>
      <c r="Y3185" s="36">
        <f t="shared" si="494"/>
        <v>13553.294676705367</v>
      </c>
      <c r="Z3185" s="36">
        <f t="shared" si="495"/>
        <v>14347.294841873363</v>
      </c>
      <c r="AA3185" s="36">
        <f t="shared" si="496"/>
        <v>15409.020526676379</v>
      </c>
      <c r="AB3185" s="36">
        <f t="shared" si="497"/>
        <v>52861.419081854452</v>
      </c>
      <c r="AC3185" s="36">
        <f t="shared" si="498"/>
        <v>250841.60231699253</v>
      </c>
      <c r="AD3185" s="36">
        <f t="shared" si="499"/>
        <v>161249.8587804639</v>
      </c>
    </row>
    <row r="3186" spans="1:30" ht="14.25" customHeight="1" x14ac:dyDescent="0.25">
      <c r="A3186" s="16">
        <v>3170</v>
      </c>
      <c r="B3186" s="34">
        <v>0.44150394082812799</v>
      </c>
      <c r="C3186" s="34">
        <v>6.7684324630873496E-2</v>
      </c>
      <c r="D3186" s="34">
        <v>3.58719292241515E-2</v>
      </c>
      <c r="E3186" s="34">
        <v>2.0559311930454599E-2</v>
      </c>
      <c r="F3186" s="34">
        <v>3.0484904152490201E-2</v>
      </c>
      <c r="G3186" s="34">
        <v>0.18147064428738399</v>
      </c>
      <c r="H3186" s="35">
        <v>1.0966466717671599</v>
      </c>
      <c r="I3186" s="34">
        <v>9.46296218247272E-2</v>
      </c>
      <c r="J3186" s="34">
        <v>2.7373169749177501E-2</v>
      </c>
      <c r="K3186" s="36">
        <f>Inputs!$B$12*(1+$B3186)^4</f>
        <v>259068.48560889167</v>
      </c>
      <c r="L3186" s="36">
        <f t="shared" si="490"/>
        <v>23838.155464863976</v>
      </c>
      <c r="M3186" s="36">
        <f t="shared" si="491"/>
        <v>296532.3962449237</v>
      </c>
      <c r="N3186" s="37">
        <f>M3186/Inputs!$B$6</f>
        <v>452.03109183677395</v>
      </c>
      <c r="O3186" s="38">
        <f>IF(N3186&gt;Inputs!$B$4,1,0)</f>
        <v>1</v>
      </c>
      <c r="P3186" s="34">
        <f t="shared" si="492"/>
        <v>6.72564520755497E-2</v>
      </c>
      <c r="Q3186" s="36">
        <f>Inputs!$B$12*(1+$B3186)^0*$C3186+Inputs!$B$29*(1+$D3186)^0*Inputs!$B$19+Inputs!$B$30*(1+$E3186)^0*Inputs!$B$20+Inputs!$B$31*(1+$F3186)^0*Inputs!$B$21+Inputs!$B$22*(1+Inputs!$B$23)^0</f>
        <v>12083.10350527933</v>
      </c>
      <c r="R3186" s="36">
        <f>Inputs!$B$12*(1+$B3186)^1*$C3186+Inputs!$B$29*(1+$D3186)^1*Inputs!$B$19+Inputs!$B$30*(1+$E3186)^1*Inputs!$B$20+Inputs!$B$31*(1+$F3186)^1*Inputs!$B$21+Inputs!$B$22*(1+Inputs!$B$23)^1</f>
        <v>14114.598261303203</v>
      </c>
      <c r="S3186" s="36">
        <f>Inputs!$B$12*(1+$B3186)^2*$C3186+Inputs!$B$29*(1+$D3186)^2*Inputs!$B$19+Inputs!$B$30*(1+$E3186)^2*Inputs!$B$20+Inputs!$B$31*(1+$F3186)^2*Inputs!$B$21+Inputs!$B$22*(1+Inputs!$B$23)^2</f>
        <v>16945.12795773007</v>
      </c>
      <c r="T3186" s="36">
        <f>Inputs!$B$12*(1+$B3186)^3*$C3186+Inputs!$B$29*(1+$D3186)^3*Inputs!$B$19+Inputs!$B$30*(1+$E3186)^3*Inputs!$B$20+Inputs!$B$31*(1+$F3186)^3*Inputs!$B$21+Inputs!$B$22*(1+Inputs!$B$23)^3</f>
        <v>20924.429154759833</v>
      </c>
      <c r="U3186" s="36">
        <f>Inputs!$B$12*(1+$B3186)^4*$C3186+Inputs!$B$29*(1+$D3186)^4*Inputs!$B$19+Inputs!$B$30*(1+$E3186)^4*Inputs!$B$20+Inputs!$B$31*(1+$F3186)^4*Inputs!$B$21+Inputs!$B$22*(1+Inputs!$B$23)^4</f>
        <v>26556.550536873903</v>
      </c>
      <c r="V3186" s="35">
        <f>Inputs!$B$13/(Q3186*(1-$G3186))</f>
        <v>1.2800323641121165</v>
      </c>
      <c r="W3186" s="36">
        <f>Inputs!$B$13</f>
        <v>12660</v>
      </c>
      <c r="X3186" s="36">
        <f t="shared" si="493"/>
        <v>14258.813084154479</v>
      </c>
      <c r="Y3186" s="36">
        <f t="shared" si="494"/>
        <v>16482.369730183524</v>
      </c>
      <c r="Z3186" s="36">
        <f t="shared" si="495"/>
        <v>19567.775729306752</v>
      </c>
      <c r="AA3186" s="36">
        <f t="shared" si="496"/>
        <v>23838.155464863976</v>
      </c>
      <c r="AB3186" s="36">
        <f t="shared" si="497"/>
        <v>64829.783099810084</v>
      </c>
      <c r="AC3186" s="36">
        <f t="shared" si="498"/>
        <v>364138.76416496676</v>
      </c>
      <c r="AD3186" s="36">
        <f t="shared" si="499"/>
        <v>231702.6131451136</v>
      </c>
    </row>
    <row r="3187" spans="1:30" ht="14.25" customHeight="1" x14ac:dyDescent="0.25">
      <c r="A3187" s="16">
        <v>3171</v>
      </c>
      <c r="B3187" s="34">
        <v>0.290575110097054</v>
      </c>
      <c r="C3187" s="34">
        <v>6.7564590008199296E-2</v>
      </c>
      <c r="D3187" s="34">
        <v>1.16248506199921E-2</v>
      </c>
      <c r="E3187" s="34">
        <v>3.0911823728581499E-2</v>
      </c>
      <c r="F3187" s="34">
        <v>7.4274591955512297E-3</v>
      </c>
      <c r="G3187" s="34">
        <v>0.20207395586242599</v>
      </c>
      <c r="H3187" s="35">
        <v>0.91619603390743298</v>
      </c>
      <c r="I3187" s="34">
        <v>9.9519301669089996E-2</v>
      </c>
      <c r="J3187" s="34">
        <v>2.8073660782159102E-2</v>
      </c>
      <c r="K3187" s="36">
        <f>Inputs!$B$12*(1+$B3187)^4</f>
        <v>166450.22660885032</v>
      </c>
      <c r="L3187" s="36">
        <f t="shared" si="490"/>
        <v>14325.981823075315</v>
      </c>
      <c r="M3187" s="36">
        <f t="shared" si="491"/>
        <v>178809.49162640283</v>
      </c>
      <c r="N3187" s="37">
        <f>M3187/Inputs!$B$6</f>
        <v>272.57544455244334</v>
      </c>
      <c r="O3187" s="38">
        <f>IF(N3187&gt;Inputs!$B$4,1,0)</f>
        <v>0</v>
      </c>
      <c r="P3187" s="34">
        <f t="shared" si="492"/>
        <v>7.1445640886930895E-2</v>
      </c>
      <c r="Q3187" s="36">
        <f>Inputs!$B$12*(1+$B3187)^0*$C3187+Inputs!$B$29*(1+$D3187)^0*Inputs!$B$19+Inputs!$B$30*(1+$E3187)^0*Inputs!$B$20+Inputs!$B$31*(1+$F3187)^0*Inputs!$B$21+Inputs!$B$22*(1+Inputs!$B$23)^0</f>
        <v>12075.919427918878</v>
      </c>
      <c r="R3187" s="36">
        <f>Inputs!$B$12*(1+$B3187)^1*$C3187+Inputs!$B$29*(1+$D3187)^1*Inputs!$B$19+Inputs!$B$30*(1+$E3187)^1*Inputs!$B$20+Inputs!$B$31*(1+$F3187)^1*Inputs!$B$21+Inputs!$B$22*(1+Inputs!$B$23)^1</f>
        <v>13334.340731236563</v>
      </c>
      <c r="S3187" s="36">
        <f>Inputs!$B$12*(1+$B3187)^2*$C3187+Inputs!$B$29*(1+$D3187)^2*Inputs!$B$19+Inputs!$B$30*(1+$E3187)^2*Inputs!$B$20+Inputs!$B$31*(1+$F3187)^2*Inputs!$B$21+Inputs!$B$22*(1+Inputs!$B$23)^2</f>
        <v>14936.069984097936</v>
      </c>
      <c r="T3187" s="36">
        <f>Inputs!$B$12*(1+$B3187)^3*$C3187+Inputs!$B$29*(1+$D3187)^3*Inputs!$B$19+Inputs!$B$30*(1+$E3187)^3*Inputs!$B$20+Inputs!$B$31*(1+$F3187)^3*Inputs!$B$21+Inputs!$B$22*(1+Inputs!$B$23)^3</f>
        <v>16980.585619143007</v>
      </c>
      <c r="U3187" s="36">
        <f>Inputs!$B$12*(1+$B3187)^4*$C3187+Inputs!$B$29*(1+$D3187)^4*Inputs!$B$19+Inputs!$B$30*(1+$E3187)^4*Inputs!$B$20+Inputs!$B$31*(1+$F3187)^4*Inputs!$B$21+Inputs!$B$22*(1+Inputs!$B$23)^4</f>
        <v>19596.266984461923</v>
      </c>
      <c r="V3187" s="35">
        <f>Inputs!$B$13/(Q3187*(1-$G3187))</f>
        <v>1.3138653472090394</v>
      </c>
      <c r="W3187" s="36">
        <f>Inputs!$B$13</f>
        <v>12660</v>
      </c>
      <c r="X3187" s="36">
        <f t="shared" si="493"/>
        <v>12921.505588812601</v>
      </c>
      <c r="Y3187" s="36">
        <f t="shared" si="494"/>
        <v>13288.80111603793</v>
      </c>
      <c r="Z3187" s="36">
        <f t="shared" si="495"/>
        <v>13760.800882035035</v>
      </c>
      <c r="AA3187" s="36">
        <f t="shared" si="496"/>
        <v>14325.981823075315</v>
      </c>
      <c r="AB3187" s="36">
        <f t="shared" si="497"/>
        <v>50529.594227196685</v>
      </c>
      <c r="AC3187" s="36">
        <f t="shared" si="498"/>
        <v>206145.04110133665</v>
      </c>
      <c r="AD3187" s="36">
        <f t="shared" si="499"/>
        <v>128279.89739920614</v>
      </c>
    </row>
    <row r="3188" spans="1:30" ht="14.25" customHeight="1" x14ac:dyDescent="0.25">
      <c r="A3188" s="16">
        <v>3172</v>
      </c>
      <c r="B3188" s="34">
        <v>0.37672374523810997</v>
      </c>
      <c r="C3188" s="34">
        <v>6.0950906474736603E-2</v>
      </c>
      <c r="D3188" s="34">
        <v>2.96608429593644E-2</v>
      </c>
      <c r="E3188" s="34">
        <v>5.2113632388493002E-2</v>
      </c>
      <c r="F3188" s="34">
        <v>7.6812894741131099E-3</v>
      </c>
      <c r="G3188" s="34">
        <v>0.175646201386425</v>
      </c>
      <c r="H3188" s="35">
        <v>1.08690608476669</v>
      </c>
      <c r="I3188" s="34">
        <v>0.102103230010441</v>
      </c>
      <c r="J3188" s="34">
        <v>2.2223971511776301E-2</v>
      </c>
      <c r="K3188" s="36">
        <f>Inputs!$B$12*(1+$B3188)^4</f>
        <v>215545.25289513537</v>
      </c>
      <c r="L3188" s="36">
        <f t="shared" si="490"/>
        <v>19699.431375781791</v>
      </c>
      <c r="M3188" s="36">
        <f t="shared" si="491"/>
        <v>212926.65243700339</v>
      </c>
      <c r="N3188" s="37">
        <f>M3188/Inputs!$B$6</f>
        <v>324.58331164177343</v>
      </c>
      <c r="O3188" s="38">
        <f>IF(N3188&gt;Inputs!$B$4,1,0)</f>
        <v>0</v>
      </c>
      <c r="P3188" s="34">
        <f t="shared" si="492"/>
        <v>7.9879258498664701E-2</v>
      </c>
      <c r="Q3188" s="36">
        <f>Inputs!$B$12*(1+$B3188)^0*$C3188+Inputs!$B$29*(1+$D3188)^0*Inputs!$B$19+Inputs!$B$30*(1+$E3188)^0*Inputs!$B$20+Inputs!$B$31*(1+$F3188)^0*Inputs!$B$21+Inputs!$B$22*(1+Inputs!$B$23)^0</f>
        <v>11679.098415911118</v>
      </c>
      <c r="R3188" s="36">
        <f>Inputs!$B$12*(1+$B3188)^1*$C3188+Inputs!$B$29*(1+$D3188)^1*Inputs!$B$19+Inputs!$B$30*(1+$E3188)^1*Inputs!$B$20+Inputs!$B$31*(1+$F3188)^1*Inputs!$B$21+Inputs!$B$22*(1+Inputs!$B$23)^1</f>
        <v>13251.129650678686</v>
      </c>
      <c r="S3188" s="36">
        <f>Inputs!$B$12*(1+$B3188)^2*$C3188+Inputs!$B$29*(1+$D3188)^2*Inputs!$B$19+Inputs!$B$30*(1+$E3188)^2*Inputs!$B$20+Inputs!$B$31*(1+$F3188)^2*Inputs!$B$21+Inputs!$B$22*(1+Inputs!$B$23)^2</f>
        <v>15350.088929731253</v>
      </c>
      <c r="T3188" s="36">
        <f>Inputs!$B$12*(1+$B3188)^3*$C3188+Inputs!$B$29*(1+$D3188)^3*Inputs!$B$19+Inputs!$B$30*(1+$E3188)^3*Inputs!$B$20+Inputs!$B$31*(1+$F3188)^3*Inputs!$B$21+Inputs!$B$22*(1+Inputs!$B$23)^3</f>
        <v>18171.88171733261</v>
      </c>
      <c r="U3188" s="36">
        <f>Inputs!$B$12*(1+$B3188)^4*$C3188+Inputs!$B$29*(1+$D3188)^4*Inputs!$B$19+Inputs!$B$30*(1+$E3188)^4*Inputs!$B$20+Inputs!$B$31*(1+$F3188)^4*Inputs!$B$21+Inputs!$B$22*(1+Inputs!$B$23)^4</f>
        <v>21986.091288794425</v>
      </c>
      <c r="V3188" s="35">
        <f>Inputs!$B$13/(Q3188*(1-$G3188))</f>
        <v>1.3149545557779012</v>
      </c>
      <c r="W3188" s="36">
        <f>Inputs!$B$13</f>
        <v>12660</v>
      </c>
      <c r="X3188" s="36">
        <f t="shared" si="493"/>
        <v>13741.283996743734</v>
      </c>
      <c r="Y3188" s="36">
        <f t="shared" si="494"/>
        <v>15196.457125461093</v>
      </c>
      <c r="Z3188" s="36">
        <f t="shared" si="495"/>
        <v>17135.962990412754</v>
      </c>
      <c r="AA3188" s="36">
        <f t="shared" si="496"/>
        <v>19699.431375781791</v>
      </c>
      <c r="AB3188" s="36">
        <f t="shared" si="497"/>
        <v>57882.871474885542</v>
      </c>
      <c r="AC3188" s="36">
        <f t="shared" si="498"/>
        <v>252095.86763767942</v>
      </c>
      <c r="AD3188" s="36">
        <f t="shared" si="499"/>
        <v>155043.78096211786</v>
      </c>
    </row>
    <row r="3189" spans="1:30" ht="14.25" customHeight="1" x14ac:dyDescent="0.25">
      <c r="A3189" s="16">
        <v>3173</v>
      </c>
      <c r="B3189" s="34">
        <v>0.22082933975861499</v>
      </c>
      <c r="C3189" s="34">
        <v>0.104818006447175</v>
      </c>
      <c r="D3189" s="34">
        <v>1.7710670565733298E-2</v>
      </c>
      <c r="E3189" s="34">
        <v>3.8011861991146499E-2</v>
      </c>
      <c r="F3189" s="34">
        <v>1.9722901392820701E-2</v>
      </c>
      <c r="G3189" s="34">
        <v>0.20103657264379299</v>
      </c>
      <c r="H3189" s="35">
        <v>1.1284988451842499</v>
      </c>
      <c r="I3189" s="34">
        <v>9.3763760567182206E-2</v>
      </c>
      <c r="J3189" s="34">
        <v>3.09555849484816E-2</v>
      </c>
      <c r="K3189" s="36">
        <f>Inputs!$B$12*(1+$B3189)^4</f>
        <v>133281.87149525242</v>
      </c>
      <c r="L3189" s="36">
        <f t="shared" si="490"/>
        <v>20479.970708729707</v>
      </c>
      <c r="M3189" s="36">
        <f t="shared" si="491"/>
        <v>275857.61916988553</v>
      </c>
      <c r="N3189" s="37">
        <f>M3189/Inputs!$B$6</f>
        <v>420.51466336872795</v>
      </c>
      <c r="O3189" s="38">
        <f>IF(N3189&gt;Inputs!$B$4,1,0)</f>
        <v>1</v>
      </c>
      <c r="P3189" s="34">
        <f t="shared" si="492"/>
        <v>6.2808175618700612E-2</v>
      </c>
      <c r="Q3189" s="36">
        <f>Inputs!$B$12*(1+$B3189)^0*$C3189+Inputs!$B$29*(1+$D3189)^0*Inputs!$B$19+Inputs!$B$30*(1+$E3189)^0*Inputs!$B$20+Inputs!$B$31*(1+$F3189)^0*Inputs!$B$21+Inputs!$B$22*(1+Inputs!$B$23)^0</f>
        <v>14311.124414257421</v>
      </c>
      <c r="R3189" s="36">
        <f>Inputs!$B$12*(1+$B3189)^1*$C3189+Inputs!$B$29*(1+$D3189)^1*Inputs!$B$19+Inputs!$B$30*(1+$E3189)^1*Inputs!$B$20+Inputs!$B$31*(1+$F3189)^1*Inputs!$B$21+Inputs!$B$22*(1+Inputs!$B$23)^1</f>
        <v>15873.791534895307</v>
      </c>
      <c r="S3189" s="36">
        <f>Inputs!$B$12*(1+$B3189)^2*$C3189+Inputs!$B$29*(1+$D3189)^2*Inputs!$B$19+Inputs!$B$30*(1+$E3189)^2*Inputs!$B$20+Inputs!$B$31*(1+$F3189)^2*Inputs!$B$21+Inputs!$B$22*(1+Inputs!$B$23)^2</f>
        <v>17747.49679407099</v>
      </c>
      <c r="T3189" s="36">
        <f>Inputs!$B$12*(1+$B3189)^3*$C3189+Inputs!$B$29*(1+$D3189)^3*Inputs!$B$19+Inputs!$B$30*(1+$E3189)^3*Inputs!$B$20+Inputs!$B$31*(1+$F3189)^3*Inputs!$B$21+Inputs!$B$22*(1+Inputs!$B$23)^3</f>
        <v>20000.095234168948</v>
      </c>
      <c r="U3189" s="36">
        <f>Inputs!$B$12*(1+$B3189)^4*$C3189+Inputs!$B$29*(1+$D3189)^4*Inputs!$B$19+Inputs!$B$30*(1+$E3189)^4*Inputs!$B$20+Inputs!$B$31*(1+$F3189)^4*Inputs!$B$21+Inputs!$B$22*(1+Inputs!$B$23)^4</f>
        <v>22714.402241058957</v>
      </c>
      <c r="V3189" s="35">
        <f>Inputs!$B$13/(Q3189*(1-$G3189))</f>
        <v>1.1072177731583963</v>
      </c>
      <c r="W3189" s="36">
        <f>Inputs!$B$13</f>
        <v>12660</v>
      </c>
      <c r="X3189" s="36">
        <f t="shared" si="493"/>
        <v>14109.851475041309</v>
      </c>
      <c r="Y3189" s="36">
        <f t="shared" si="494"/>
        <v>15850.784648326246</v>
      </c>
      <c r="Z3189" s="36">
        <f t="shared" si="495"/>
        <v>17947.657572206379</v>
      </c>
      <c r="AA3189" s="36">
        <f t="shared" si="496"/>
        <v>20479.970708729707</v>
      </c>
      <c r="AB3189" s="36">
        <f t="shared" si="497"/>
        <v>61106.488710446618</v>
      </c>
      <c r="AC3189" s="36">
        <f t="shared" si="498"/>
        <v>336165.47485674307</v>
      </c>
      <c r="AD3189" s="36">
        <f t="shared" si="499"/>
        <v>214751.13045943892</v>
      </c>
    </row>
    <row r="3190" spans="1:30" ht="14.25" customHeight="1" x14ac:dyDescent="0.25">
      <c r="A3190" s="16">
        <v>3174</v>
      </c>
      <c r="B3190" s="34">
        <v>0.34835270906540999</v>
      </c>
      <c r="C3190" s="34">
        <v>7.1380379777935196E-2</v>
      </c>
      <c r="D3190" s="34">
        <v>3.3393704057147401E-2</v>
      </c>
      <c r="E3190" s="34">
        <v>4.09039800988013E-2</v>
      </c>
      <c r="F3190" s="34">
        <v>8.5548796412155698E-3</v>
      </c>
      <c r="G3190" s="34">
        <v>0.21068076263847599</v>
      </c>
      <c r="H3190" s="35">
        <v>0.94490313298022399</v>
      </c>
      <c r="I3190" s="34">
        <v>9.4972014559338194E-2</v>
      </c>
      <c r="J3190" s="34">
        <v>2.18650439677106E-2</v>
      </c>
      <c r="K3190" s="36">
        <f>Inputs!$B$12*(1+$B3190)^4</f>
        <v>198319.44509977073</v>
      </c>
      <c r="L3190" s="36">
        <f t="shared" si="490"/>
        <v>17113.627196648151</v>
      </c>
      <c r="M3190" s="36">
        <f t="shared" si="491"/>
        <v>207354.83371771433</v>
      </c>
      <c r="N3190" s="37">
        <f>M3190/Inputs!$B$6</f>
        <v>316.08968554529622</v>
      </c>
      <c r="O3190" s="38">
        <f>IF(N3190&gt;Inputs!$B$4,1,0)</f>
        <v>0</v>
      </c>
      <c r="P3190" s="34">
        <f t="shared" si="492"/>
        <v>7.3106970591627601E-2</v>
      </c>
      <c r="Q3190" s="36">
        <f>Inputs!$B$12*(1+$B3190)^0*$C3190+Inputs!$B$29*(1+$D3190)^0*Inputs!$B$19+Inputs!$B$30*(1+$E3190)^0*Inputs!$B$20+Inputs!$B$31*(1+$F3190)^0*Inputs!$B$21+Inputs!$B$22*(1+Inputs!$B$23)^0</f>
        <v>12304.866814103032</v>
      </c>
      <c r="R3190" s="36">
        <f>Inputs!$B$12*(1+$B3190)^1*$C3190+Inputs!$B$29*(1+$D3190)^1*Inputs!$B$19+Inputs!$B$30*(1+$E3190)^1*Inputs!$B$20+Inputs!$B$31*(1+$F3190)^1*Inputs!$B$21+Inputs!$B$22*(1+Inputs!$B$23)^1</f>
        <v>13979.248490032536</v>
      </c>
      <c r="S3190" s="36">
        <f>Inputs!$B$12*(1+$B3190)^2*$C3190+Inputs!$B$29*(1+$D3190)^2*Inputs!$B$19+Inputs!$B$30*(1+$E3190)^2*Inputs!$B$20+Inputs!$B$31*(1+$F3190)^2*Inputs!$B$21+Inputs!$B$22*(1+Inputs!$B$23)^2</f>
        <v>16179.48804877849</v>
      </c>
      <c r="T3190" s="36">
        <f>Inputs!$B$12*(1+$B3190)^3*$C3190+Inputs!$B$29*(1+$D3190)^3*Inputs!$B$19+Inputs!$B$30*(1+$E3190)^3*Inputs!$B$20+Inputs!$B$31*(1+$F3190)^3*Inputs!$B$21+Inputs!$B$22*(1+Inputs!$B$23)^3</f>
        <v>19086.866337420499</v>
      </c>
      <c r="U3190" s="36">
        <f>Inputs!$B$12*(1+$B3190)^4*$C3190+Inputs!$B$29*(1+$D3190)^4*Inputs!$B$19+Inputs!$B$30*(1+$E3190)^4*Inputs!$B$20+Inputs!$B$31*(1+$F3190)^4*Inputs!$B$21+Inputs!$B$22*(1+Inputs!$B$23)^4</f>
        <v>22945.741176406034</v>
      </c>
      <c r="V3190" s="35">
        <f>Inputs!$B$13/(Q3190*(1-$G3190))</f>
        <v>1.3034791860609121</v>
      </c>
      <c r="W3190" s="36">
        <f>Inputs!$B$13</f>
        <v>12660</v>
      </c>
      <c r="X3190" s="36">
        <f t="shared" si="493"/>
        <v>13393.566246824839</v>
      </c>
      <c r="Y3190" s="36">
        <f t="shared" si="494"/>
        <v>14356.799288744654</v>
      </c>
      <c r="Z3190" s="36">
        <f t="shared" si="495"/>
        <v>15586.105331022329</v>
      </c>
      <c r="AA3190" s="36">
        <f t="shared" si="496"/>
        <v>17113.627196648151</v>
      </c>
      <c r="AB3190" s="36">
        <f t="shared" si="497"/>
        <v>55383.482703776586</v>
      </c>
      <c r="AC3190" s="36">
        <f t="shared" si="498"/>
        <v>239208.61808699564</v>
      </c>
      <c r="AD3190" s="36">
        <f t="shared" si="499"/>
        <v>151971.35101393773</v>
      </c>
    </row>
    <row r="3191" spans="1:30" ht="14.25" customHeight="1" x14ac:dyDescent="0.25">
      <c r="A3191" s="16">
        <v>3175</v>
      </c>
      <c r="B3191" s="34">
        <v>0.37876966035784199</v>
      </c>
      <c r="C3191" s="34">
        <v>7.2496351427614306E-2</v>
      </c>
      <c r="D3191" s="34">
        <v>1.44631920808865E-2</v>
      </c>
      <c r="E3191" s="34">
        <v>2.4626702871353202E-2</v>
      </c>
      <c r="F3191" s="34">
        <v>1.6020159157155399E-2</v>
      </c>
      <c r="G3191" s="34">
        <v>0.22124118173370499</v>
      </c>
      <c r="H3191" s="35">
        <v>1.12275216661271</v>
      </c>
      <c r="I3191" s="34">
        <v>0.10350944904692901</v>
      </c>
      <c r="J3191" s="34">
        <v>2.6571567393410201E-2</v>
      </c>
      <c r="K3191" s="36">
        <f>Inputs!$B$12*(1+$B3191)^4</f>
        <v>216829.37769686827</v>
      </c>
      <c r="L3191" s="36">
        <f t="shared" si="490"/>
        <v>21159.802027300339</v>
      </c>
      <c r="M3191" s="36">
        <f t="shared" si="491"/>
        <v>232197.02131330274</v>
      </c>
      <c r="N3191" s="37">
        <f>M3191/Inputs!$B$6</f>
        <v>353.9588739532054</v>
      </c>
      <c r="O3191" s="38">
        <f>IF(N3191&gt;Inputs!$B$4,1,0)</f>
        <v>0</v>
      </c>
      <c r="P3191" s="34">
        <f t="shared" si="492"/>
        <v>7.6937881653518808E-2</v>
      </c>
      <c r="Q3191" s="36">
        <f>Inputs!$B$12*(1+$B3191)^0*$C3191+Inputs!$B$29*(1+$D3191)^0*Inputs!$B$19+Inputs!$B$30*(1+$E3191)^0*Inputs!$B$20+Inputs!$B$31*(1+$F3191)^0*Inputs!$B$21+Inputs!$B$22*(1+Inputs!$B$23)^0</f>
        <v>12371.825113083782</v>
      </c>
      <c r="R3191" s="36">
        <f>Inputs!$B$12*(1+$B3191)^1*$C3191+Inputs!$B$29*(1+$D3191)^1*Inputs!$B$19+Inputs!$B$30*(1+$E3191)^1*Inputs!$B$20+Inputs!$B$31*(1+$F3191)^1*Inputs!$B$21+Inputs!$B$22*(1+Inputs!$B$23)^1</f>
        <v>14132.219958732258</v>
      </c>
      <c r="S3191" s="36">
        <f>Inputs!$B$12*(1+$B3191)^2*$C3191+Inputs!$B$29*(1+$D3191)^2*Inputs!$B$19+Inputs!$B$30*(1+$E3191)^2*Inputs!$B$20+Inputs!$B$31*(1+$F3191)^2*Inputs!$B$21+Inputs!$B$22*(1+Inputs!$B$23)^2</f>
        <v>16517.963198058449</v>
      </c>
      <c r="T3191" s="36">
        <f>Inputs!$B$12*(1+$B3191)^3*$C3191+Inputs!$B$29*(1+$D3191)^3*Inputs!$B$19+Inputs!$B$30*(1+$E3191)^3*Inputs!$B$20+Inputs!$B$31*(1+$F3191)^3*Inputs!$B$21+Inputs!$B$22*(1+Inputs!$B$23)^3</f>
        <v>19765.429084970172</v>
      </c>
      <c r="U3191" s="36">
        <f>Inputs!$B$12*(1+$B3191)^4*$C3191+Inputs!$B$29*(1+$D3191)^4*Inputs!$B$19+Inputs!$B$30*(1+$E3191)^4*Inputs!$B$20+Inputs!$B$31*(1+$F3191)^4*Inputs!$B$21+Inputs!$B$22*(1+Inputs!$B$23)^4</f>
        <v>24200.521283363556</v>
      </c>
      <c r="V3191" s="35">
        <f>Inputs!$B$13/(Q3191*(1-$G3191))</f>
        <v>1.3140048131405533</v>
      </c>
      <c r="W3191" s="36">
        <f>Inputs!$B$13</f>
        <v>12660</v>
      </c>
      <c r="X3191" s="36">
        <f t="shared" si="493"/>
        <v>13935.187335911491</v>
      </c>
      <c r="Y3191" s="36">
        <f t="shared" si="494"/>
        <v>15672.623279472344</v>
      </c>
      <c r="Z3191" s="36">
        <f t="shared" si="495"/>
        <v>18017.929386430998</v>
      </c>
      <c r="AA3191" s="36">
        <f t="shared" si="496"/>
        <v>21159.802027300339</v>
      </c>
      <c r="AB3191" s="36">
        <f t="shared" si="497"/>
        <v>59660.782768161444</v>
      </c>
      <c r="AC3191" s="36">
        <f t="shared" si="498"/>
        <v>282332.32662582013</v>
      </c>
      <c r="AD3191" s="36">
        <f t="shared" si="499"/>
        <v>172536.2385451413</v>
      </c>
    </row>
    <row r="3192" spans="1:30" ht="14.25" customHeight="1" x14ac:dyDescent="0.25">
      <c r="A3192" s="16">
        <v>3176</v>
      </c>
      <c r="B3192" s="34">
        <v>0.35132642786679702</v>
      </c>
      <c r="C3192" s="34">
        <v>6.2719488691060699E-2</v>
      </c>
      <c r="D3192" s="34">
        <v>1.8861001027330002E-2</v>
      </c>
      <c r="E3192" s="34">
        <v>4.7511621761106099E-2</v>
      </c>
      <c r="F3192" s="34">
        <v>2.7976939600468299E-2</v>
      </c>
      <c r="G3192" s="34">
        <v>0.200114216567717</v>
      </c>
      <c r="H3192" s="35">
        <v>1.13920605712922</v>
      </c>
      <c r="I3192" s="34">
        <v>0.100922006642575</v>
      </c>
      <c r="J3192" s="34">
        <v>3.01981606950831E-2</v>
      </c>
      <c r="K3192" s="36">
        <f>Inputs!$B$12*(1+$B3192)^4</f>
        <v>200074.77249686187</v>
      </c>
      <c r="L3192" s="36">
        <f t="shared" si="490"/>
        <v>19661.488458852618</v>
      </c>
      <c r="M3192" s="36">
        <f t="shared" si="491"/>
        <v>235263.52015508685</v>
      </c>
      <c r="N3192" s="37">
        <f>M3192/Inputs!$B$6</f>
        <v>358.63341487055925</v>
      </c>
      <c r="O3192" s="38">
        <f>IF(N3192&gt;Inputs!$B$4,1,0)</f>
        <v>0</v>
      </c>
      <c r="P3192" s="34">
        <f t="shared" si="492"/>
        <v>7.0723845947491898E-2</v>
      </c>
      <c r="Q3192" s="36">
        <f>Inputs!$B$12*(1+$B3192)^0*$C3192+Inputs!$B$29*(1+$D3192)^0*Inputs!$B$19+Inputs!$B$30*(1+$E3192)^0*Inputs!$B$20+Inputs!$B$31*(1+$F3192)^0*Inputs!$B$21+Inputs!$B$22*(1+Inputs!$B$23)^0</f>
        <v>11785.213348890564</v>
      </c>
      <c r="R3192" s="36">
        <f>Inputs!$B$12*(1+$B3192)^1*$C3192+Inputs!$B$29*(1+$D3192)^1*Inputs!$B$19+Inputs!$B$30*(1+$E3192)^1*Inputs!$B$20+Inputs!$B$31*(1+$F3192)^1*Inputs!$B$21+Inputs!$B$22*(1+Inputs!$B$23)^1</f>
        <v>13346.059727356067</v>
      </c>
      <c r="S3192" s="36">
        <f>Inputs!$B$12*(1+$B3192)^2*$C3192+Inputs!$B$29*(1+$D3192)^2*Inputs!$B$19+Inputs!$B$30*(1+$E3192)^2*Inputs!$B$20+Inputs!$B$31*(1+$F3192)^2*Inputs!$B$21+Inputs!$B$22*(1+Inputs!$B$23)^2</f>
        <v>15379.697544607836</v>
      </c>
      <c r="T3192" s="36">
        <f>Inputs!$B$12*(1+$B3192)^3*$C3192+Inputs!$B$29*(1+$D3192)^3*Inputs!$B$19+Inputs!$B$30*(1+$E3192)^3*Inputs!$B$20+Inputs!$B$31*(1+$F3192)^3*Inputs!$B$21+Inputs!$B$22*(1+Inputs!$B$23)^3</f>
        <v>18049.642137896277</v>
      </c>
      <c r="U3192" s="36">
        <f>Inputs!$B$12*(1+$B3192)^4*$C3192+Inputs!$B$29*(1+$D3192)^4*Inputs!$B$19+Inputs!$B$30*(1+$E3192)^4*Inputs!$B$20+Inputs!$B$31*(1+$F3192)^4*Inputs!$B$21+Inputs!$B$22*(1+Inputs!$B$23)^4</f>
        <v>21576.75494841225</v>
      </c>
      <c r="V3192" s="35">
        <f>Inputs!$B$13/(Q3192*(1-$G3192))</f>
        <v>1.3429760837197451</v>
      </c>
      <c r="W3192" s="36">
        <f>Inputs!$B$13</f>
        <v>12660</v>
      </c>
      <c r="X3192" s="36">
        <f t="shared" si="493"/>
        <v>13792.876331554331</v>
      </c>
      <c r="Y3192" s="36">
        <f t="shared" si="494"/>
        <v>15267.904109991718</v>
      </c>
      <c r="Z3192" s="36">
        <f t="shared" si="495"/>
        <v>17182.950961281877</v>
      </c>
      <c r="AA3192" s="36">
        <f t="shared" si="496"/>
        <v>19661.488458852618</v>
      </c>
      <c r="AB3192" s="36">
        <f t="shared" si="497"/>
        <v>58175.766845031205</v>
      </c>
      <c r="AC3192" s="36">
        <f t="shared" si="498"/>
        <v>286398.86555202096</v>
      </c>
      <c r="AD3192" s="36">
        <f t="shared" si="499"/>
        <v>177087.75331005565</v>
      </c>
    </row>
    <row r="3193" spans="1:30" ht="14.25" customHeight="1" x14ac:dyDescent="0.25">
      <c r="A3193" s="16">
        <v>3177</v>
      </c>
      <c r="B3193" s="34">
        <v>0.50351510405838795</v>
      </c>
      <c r="C3193" s="34">
        <v>5.3189165988033103E-2</v>
      </c>
      <c r="D3193" s="34">
        <v>4.1211710272565101E-2</v>
      </c>
      <c r="E3193" s="34">
        <v>5.6540566697498101E-2</v>
      </c>
      <c r="F3193" s="34">
        <v>2.4811091918408201E-2</v>
      </c>
      <c r="G3193" s="34">
        <v>0.195591467423082</v>
      </c>
      <c r="H3193" s="35">
        <v>1.0554759769156901</v>
      </c>
      <c r="I3193" s="34">
        <v>9.9223898628937796E-2</v>
      </c>
      <c r="J3193" s="34">
        <v>2.3479318082722099E-2</v>
      </c>
      <c r="K3193" s="36">
        <f>Inputs!$B$12*(1+$B3193)^4</f>
        <v>306607.25825694314</v>
      </c>
      <c r="L3193" s="36">
        <f t="shared" si="490"/>
        <v>21822.261818617771</v>
      </c>
      <c r="M3193" s="36">
        <f t="shared" si="491"/>
        <v>244714.60806499378</v>
      </c>
      <c r="N3193" s="37">
        <f>M3193/Inputs!$B$6</f>
        <v>373.04056107468563</v>
      </c>
      <c r="O3193" s="38">
        <f>IF(N3193&gt;Inputs!$B$4,1,0)</f>
        <v>0</v>
      </c>
      <c r="P3193" s="34">
        <f t="shared" si="492"/>
        <v>7.574458054621569E-2</v>
      </c>
      <c r="Q3193" s="36">
        <f>Inputs!$B$12*(1+$B3193)^0*$C3193+Inputs!$B$29*(1+$D3193)^0*Inputs!$B$19+Inputs!$B$30*(1+$E3193)^0*Inputs!$B$20+Inputs!$B$31*(1+$F3193)^0*Inputs!$B$21+Inputs!$B$22*(1+Inputs!$B$23)^0</f>
        <v>11213.393986708907</v>
      </c>
      <c r="R3193" s="36">
        <f>Inputs!$B$12*(1+$B3193)^1*$C3193+Inputs!$B$29*(1+$D3193)^1*Inputs!$B$19+Inputs!$B$30*(1+$E3193)^1*Inputs!$B$20+Inputs!$B$31*(1+$F3193)^1*Inputs!$B$21+Inputs!$B$22*(1+Inputs!$B$23)^1</f>
        <v>13141.141474026266</v>
      </c>
      <c r="S3193" s="36">
        <f>Inputs!$B$12*(1+$B3193)^2*$C3193+Inputs!$B$29*(1+$D3193)^2*Inputs!$B$19+Inputs!$B$30*(1+$E3193)^2*Inputs!$B$20+Inputs!$B$31*(1+$F3193)^2*Inputs!$B$21+Inputs!$B$22*(1+Inputs!$B$23)^2</f>
        <v>15892.319690753597</v>
      </c>
      <c r="T3193" s="36">
        <f>Inputs!$B$12*(1+$B3193)^3*$C3193+Inputs!$B$29*(1+$D3193)^3*Inputs!$B$19+Inputs!$B$30*(1+$E3193)^3*Inputs!$B$20+Inputs!$B$31*(1+$F3193)^3*Inputs!$B$21+Inputs!$B$22*(1+Inputs!$B$23)^3</f>
        <v>19875.011580567225</v>
      </c>
      <c r="U3193" s="36">
        <f>Inputs!$B$12*(1+$B3193)^4*$C3193+Inputs!$B$29*(1+$D3193)^4*Inputs!$B$19+Inputs!$B$30*(1+$E3193)^4*Inputs!$B$20+Inputs!$B$31*(1+$F3193)^4*Inputs!$B$21+Inputs!$B$22*(1+Inputs!$B$23)^4</f>
        <v>25702.462866802558</v>
      </c>
      <c r="V3193" s="35">
        <f>Inputs!$B$13/(Q3193*(1-$G3193))</f>
        <v>1.4035243624352303</v>
      </c>
      <c r="W3193" s="36">
        <f>Inputs!$B$13</f>
        <v>12660</v>
      </c>
      <c r="X3193" s="36">
        <f t="shared" si="493"/>
        <v>13916.648855382282</v>
      </c>
      <c r="Y3193" s="36">
        <f t="shared" si="494"/>
        <v>15717.828811205556</v>
      </c>
      <c r="Z3193" s="36">
        <f t="shared" si="495"/>
        <v>18265.675339066434</v>
      </c>
      <c r="AA3193" s="36">
        <f t="shared" si="496"/>
        <v>21822.261818617771</v>
      </c>
      <c r="AB3193" s="36">
        <f t="shared" si="497"/>
        <v>60977.676909480419</v>
      </c>
      <c r="AC3193" s="36">
        <f t="shared" si="498"/>
        <v>294867.74478226894</v>
      </c>
      <c r="AD3193" s="36">
        <f t="shared" si="499"/>
        <v>183736.93115551336</v>
      </c>
    </row>
    <row r="3194" spans="1:30" ht="14.25" customHeight="1" x14ac:dyDescent="0.25">
      <c r="A3194" s="16">
        <v>3178</v>
      </c>
      <c r="B3194" s="34">
        <v>0.46794293563304301</v>
      </c>
      <c r="C3194" s="34">
        <v>6.20221602465168E-2</v>
      </c>
      <c r="D3194" s="34">
        <v>2.0574269903654501E-2</v>
      </c>
      <c r="E3194" s="34">
        <v>4.7582613973551402E-2</v>
      </c>
      <c r="F3194" s="34">
        <v>1.28978726208744E-2</v>
      </c>
      <c r="G3194" s="34">
        <v>0.18617954669377501</v>
      </c>
      <c r="H3194" s="35">
        <v>1.01315384345446</v>
      </c>
      <c r="I3194" s="34">
        <v>9.5089559836748702E-2</v>
      </c>
      <c r="J3194" s="34">
        <v>2.5535681001112798E-2</v>
      </c>
      <c r="K3194" s="36">
        <f>Inputs!$B$12*(1+$B3194)^4</f>
        <v>278604.38238048827</v>
      </c>
      <c r="L3194" s="36">
        <f t="shared" si="490"/>
        <v>21473.403441307208</v>
      </c>
      <c r="M3194" s="36">
        <f t="shared" si="491"/>
        <v>262232.28170055198</v>
      </c>
      <c r="N3194" s="37">
        <f>M3194/Inputs!$B$6</f>
        <v>399.74433186059753</v>
      </c>
      <c r="O3194" s="38">
        <f>IF(N3194&gt;Inputs!$B$4,1,0)</f>
        <v>1</v>
      </c>
      <c r="P3194" s="34">
        <f t="shared" si="492"/>
        <v>6.9553878835635907E-2</v>
      </c>
      <c r="Q3194" s="36">
        <f>Inputs!$B$12*(1+$B3194)^0*$C3194+Inputs!$B$29*(1+$D3194)^0*Inputs!$B$19+Inputs!$B$30*(1+$E3194)^0*Inputs!$B$20+Inputs!$B$31*(1+$F3194)^0*Inputs!$B$21+Inputs!$B$22*(1+Inputs!$B$23)^0</f>
        <v>11743.373642217928</v>
      </c>
      <c r="R3194" s="36">
        <f>Inputs!$B$12*(1+$B3194)^1*$C3194+Inputs!$B$29*(1+$D3194)^1*Inputs!$B$19+Inputs!$B$30*(1+$E3194)^1*Inputs!$B$20+Inputs!$B$31*(1+$F3194)^1*Inputs!$B$21+Inputs!$B$22*(1+Inputs!$B$23)^1</f>
        <v>13661.268418000811</v>
      </c>
      <c r="S3194" s="36">
        <f>Inputs!$B$12*(1+$B3194)^2*$C3194+Inputs!$B$29*(1+$D3194)^2*Inputs!$B$19+Inputs!$B$30*(1+$E3194)^2*Inputs!$B$20+Inputs!$B$31*(1+$F3194)^2*Inputs!$B$21+Inputs!$B$22*(1+Inputs!$B$23)^2</f>
        <v>16399.785682325688</v>
      </c>
      <c r="T3194" s="36">
        <f>Inputs!$B$12*(1+$B3194)^3*$C3194+Inputs!$B$29*(1+$D3194)^3*Inputs!$B$19+Inputs!$B$30*(1+$E3194)^3*Inputs!$B$20+Inputs!$B$31*(1+$F3194)^3*Inputs!$B$21+Inputs!$B$22*(1+Inputs!$B$23)^3</f>
        <v>20340.480985921109</v>
      </c>
      <c r="U3194" s="36">
        <f>Inputs!$B$12*(1+$B3194)^4*$C3194+Inputs!$B$29*(1+$D3194)^4*Inputs!$B$19+Inputs!$B$30*(1+$E3194)^4*Inputs!$B$20+Inputs!$B$31*(1+$F3194)^4*Inputs!$B$21+Inputs!$B$22*(1+Inputs!$B$23)^4</f>
        <v>26043.352358694545</v>
      </c>
      <c r="V3194" s="35">
        <f>Inputs!$B$13/(Q3194*(1-$G3194))</f>
        <v>1.3246838023049694</v>
      </c>
      <c r="W3194" s="36">
        <f>Inputs!$B$13</f>
        <v>12660</v>
      </c>
      <c r="X3194" s="36">
        <f t="shared" si="493"/>
        <v>13861.712141107875</v>
      </c>
      <c r="Y3194" s="36">
        <f t="shared" si="494"/>
        <v>15600.952881281712</v>
      </c>
      <c r="Z3194" s="36">
        <f t="shared" si="495"/>
        <v>18060.469348025632</v>
      </c>
      <c r="AA3194" s="36">
        <f t="shared" si="496"/>
        <v>21473.403441307208</v>
      </c>
      <c r="AB3194" s="36">
        <f t="shared" si="497"/>
        <v>61192.450247357126</v>
      </c>
      <c r="AC3194" s="36">
        <f t="shared" si="498"/>
        <v>316614.13842400681</v>
      </c>
      <c r="AD3194" s="36">
        <f t="shared" si="499"/>
        <v>201039.83145319487</v>
      </c>
    </row>
    <row r="3195" spans="1:30" ht="14.25" customHeight="1" x14ac:dyDescent="0.25">
      <c r="A3195" s="16">
        <v>3179</v>
      </c>
      <c r="B3195" s="34">
        <v>0.39636702006396701</v>
      </c>
      <c r="C3195" s="34">
        <v>8.1668050716694904E-2</v>
      </c>
      <c r="D3195" s="34">
        <v>3.8244945640814501E-2</v>
      </c>
      <c r="E3195" s="34">
        <v>7.3436420878122799E-2</v>
      </c>
      <c r="F3195" s="34">
        <v>1.9383942953823799E-2</v>
      </c>
      <c r="G3195" s="34">
        <v>0.16592991811272401</v>
      </c>
      <c r="H3195" s="35">
        <v>1.05973823296529</v>
      </c>
      <c r="I3195" s="34">
        <v>9.4233891842235504E-2</v>
      </c>
      <c r="J3195" s="34">
        <v>2.7132504681382199E-2</v>
      </c>
      <c r="K3195" s="36">
        <f>Inputs!$B$12*(1+$B3195)^4</f>
        <v>228112.76152465682</v>
      </c>
      <c r="L3195" s="36">
        <f t="shared" si="490"/>
        <v>24819.917274365631</v>
      </c>
      <c r="M3195" s="36">
        <f t="shared" si="491"/>
        <v>308872.03626153583</v>
      </c>
      <c r="N3195" s="37">
        <f>M3195/Inputs!$B$6</f>
        <v>470.84151869136559</v>
      </c>
      <c r="O3195" s="38">
        <f>IF(N3195&gt;Inputs!$B$4,1,0)</f>
        <v>1</v>
      </c>
      <c r="P3195" s="34">
        <f t="shared" si="492"/>
        <v>6.7101387160853301E-2</v>
      </c>
      <c r="Q3195" s="36">
        <f>Inputs!$B$12*(1+$B3195)^0*$C3195+Inputs!$B$29*(1+$D3195)^0*Inputs!$B$19+Inputs!$B$30*(1+$E3195)^0*Inputs!$B$20+Inputs!$B$31*(1+$F3195)^0*Inputs!$B$21+Inputs!$B$22*(1+Inputs!$B$23)^0</f>
        <v>12922.127070428614</v>
      </c>
      <c r="R3195" s="36">
        <f>Inputs!$B$12*(1+$B3195)^1*$C3195+Inputs!$B$29*(1+$D3195)^1*Inputs!$B$19+Inputs!$B$30*(1+$E3195)^1*Inputs!$B$20+Inputs!$B$31*(1+$F3195)^1*Inputs!$B$21+Inputs!$B$22*(1+Inputs!$B$23)^1</f>
        <v>15193.347707268316</v>
      </c>
      <c r="S3195" s="36">
        <f>Inputs!$B$12*(1+$B3195)^2*$C3195+Inputs!$B$29*(1+$D3195)^2*Inputs!$B$19+Inputs!$B$30*(1+$E3195)^2*Inputs!$B$20+Inputs!$B$31*(1+$F3195)^2*Inputs!$B$21+Inputs!$B$22*(1+Inputs!$B$23)^2</f>
        <v>18252.393421046982</v>
      </c>
      <c r="T3195" s="36">
        <f>Inputs!$B$12*(1+$B3195)^3*$C3195+Inputs!$B$29*(1+$D3195)^3*Inputs!$B$19+Inputs!$B$30*(1+$E3195)^3*Inputs!$B$20+Inputs!$B$31*(1+$F3195)^3*Inputs!$B$21+Inputs!$B$22*(1+Inputs!$B$23)^3</f>
        <v>22405.551463859665</v>
      </c>
      <c r="U3195" s="36">
        <f>Inputs!$B$12*(1+$B3195)^4*$C3195+Inputs!$B$29*(1+$D3195)^4*Inputs!$B$19+Inputs!$B$30*(1+$E3195)^4*Inputs!$B$20+Inputs!$B$31*(1+$F3195)^4*Inputs!$B$21+Inputs!$B$22*(1+Inputs!$B$23)^4</f>
        <v>28080.134478530981</v>
      </c>
      <c r="V3195" s="35">
        <f>Inputs!$B$13/(Q3195*(1-$G3195))</f>
        <v>1.174619361074648</v>
      </c>
      <c r="W3195" s="36">
        <f>Inputs!$B$13</f>
        <v>12660</v>
      </c>
      <c r="X3195" s="36">
        <f t="shared" si="493"/>
        <v>14521.196111948371</v>
      </c>
      <c r="Y3195" s="36">
        <f t="shared" si="494"/>
        <v>17007.678948197121</v>
      </c>
      <c r="Z3195" s="36">
        <f t="shared" si="495"/>
        <v>20340.895193425189</v>
      </c>
      <c r="AA3195" s="36">
        <f t="shared" si="496"/>
        <v>24819.917274365631</v>
      </c>
      <c r="AB3195" s="36">
        <f t="shared" si="497"/>
        <v>66688.568199817048</v>
      </c>
      <c r="AC3195" s="36">
        <f t="shared" si="498"/>
        <v>379922.75383058842</v>
      </c>
      <c r="AD3195" s="36">
        <f t="shared" si="499"/>
        <v>242183.4680617188</v>
      </c>
    </row>
    <row r="3196" spans="1:30" ht="14.25" customHeight="1" x14ac:dyDescent="0.25">
      <c r="A3196" s="16">
        <v>3180</v>
      </c>
      <c r="B3196" s="34">
        <v>0.43107286753894503</v>
      </c>
      <c r="C3196" s="34">
        <v>5.6442539268249797E-2</v>
      </c>
      <c r="D3196" s="34">
        <v>2.21700892970404E-2</v>
      </c>
      <c r="E3196" s="34">
        <v>1.5858064712529998E-2</v>
      </c>
      <c r="F3196" s="34">
        <v>8.7073677776511507E-3</v>
      </c>
      <c r="G3196" s="34">
        <v>0.188040681642415</v>
      </c>
      <c r="H3196" s="35">
        <v>1.0182218274793799</v>
      </c>
      <c r="I3196" s="34">
        <v>9.9815999349936402E-2</v>
      </c>
      <c r="J3196" s="34">
        <v>3.12181404340128E-2</v>
      </c>
      <c r="K3196" s="36">
        <f>Inputs!$B$12*(1+$B3196)^4</f>
        <v>251650.75720580472</v>
      </c>
      <c r="L3196" s="36">
        <f t="shared" si="490"/>
        <v>18653.160682592785</v>
      </c>
      <c r="M3196" s="36">
        <f t="shared" si="491"/>
        <v>230656.14784640167</v>
      </c>
      <c r="N3196" s="37">
        <f>M3196/Inputs!$B$6</f>
        <v>351.60998147317326</v>
      </c>
      <c r="O3196" s="38">
        <f>IF(N3196&gt;Inputs!$B$4,1,0)</f>
        <v>0</v>
      </c>
      <c r="P3196" s="34">
        <f t="shared" si="492"/>
        <v>6.8597858915923599E-2</v>
      </c>
      <c r="Q3196" s="36">
        <f>Inputs!$B$12*(1+$B3196)^0*$C3196+Inputs!$B$29*(1+$D3196)^0*Inputs!$B$19+Inputs!$B$30*(1+$E3196)^0*Inputs!$B$20+Inputs!$B$31*(1+$F3196)^0*Inputs!$B$21+Inputs!$B$22*(1+Inputs!$B$23)^0</f>
        <v>11408.596383521908</v>
      </c>
      <c r="R3196" s="36">
        <f>Inputs!$B$12*(1+$B3196)^1*$C3196+Inputs!$B$29*(1+$D3196)^1*Inputs!$B$19+Inputs!$B$30*(1+$E3196)^1*Inputs!$B$20+Inputs!$B$31*(1+$F3196)^1*Inputs!$B$21+Inputs!$B$22*(1+Inputs!$B$23)^1</f>
        <v>12951.686517640846</v>
      </c>
      <c r="S3196" s="36">
        <f>Inputs!$B$12*(1+$B3196)^2*$C3196+Inputs!$B$29*(1+$D3196)^2*Inputs!$B$19+Inputs!$B$30*(1+$E3196)^2*Inputs!$B$20+Inputs!$B$31*(1+$F3196)^2*Inputs!$B$21+Inputs!$B$22*(1+Inputs!$B$23)^2</f>
        <v>15124.603596496177</v>
      </c>
      <c r="T3196" s="36">
        <f>Inputs!$B$12*(1+$B3196)^3*$C3196+Inputs!$B$29*(1+$D3196)^3*Inputs!$B$19+Inputs!$B$30*(1+$E3196)^3*Inputs!$B$20+Inputs!$B$31*(1+$F3196)^3*Inputs!$B$21+Inputs!$B$22*(1+Inputs!$B$23)^3</f>
        <v>18198.609511844654</v>
      </c>
      <c r="U3196" s="36">
        <f>Inputs!$B$12*(1+$B3196)^4*$C3196+Inputs!$B$29*(1+$D3196)^4*Inputs!$B$19+Inputs!$B$30*(1+$E3196)^4*Inputs!$B$20+Inputs!$B$31*(1+$F3196)^4*Inputs!$B$21+Inputs!$B$22*(1+Inputs!$B$23)^4</f>
        <v>22561.904589777885</v>
      </c>
      <c r="V3196" s="35">
        <f>Inputs!$B$13/(Q3196*(1-$G3196))</f>
        <v>1.3666811975960014</v>
      </c>
      <c r="W3196" s="36">
        <f>Inputs!$B$13</f>
        <v>12660</v>
      </c>
      <c r="X3196" s="36">
        <f t="shared" si="493"/>
        <v>13456.230156948906</v>
      </c>
      <c r="Y3196" s="36">
        <f t="shared" si="494"/>
        <v>14643.975717440668</v>
      </c>
      <c r="Z3196" s="36">
        <f t="shared" si="495"/>
        <v>16333.041099268608</v>
      </c>
      <c r="AA3196" s="36">
        <f t="shared" si="496"/>
        <v>18653.160682592785</v>
      </c>
      <c r="AB3196" s="36">
        <f t="shared" si="497"/>
        <v>56398.338978937776</v>
      </c>
      <c r="AC3196" s="36">
        <f t="shared" si="498"/>
        <v>280409.30105261708</v>
      </c>
      <c r="AD3196" s="36">
        <f t="shared" si="499"/>
        <v>174257.8088674639</v>
      </c>
    </row>
    <row r="3197" spans="1:30" ht="14.25" customHeight="1" x14ac:dyDescent="0.25">
      <c r="A3197" s="16">
        <v>3181</v>
      </c>
      <c r="B3197" s="34">
        <v>0.42403340881553298</v>
      </c>
      <c r="C3197" s="34">
        <v>9.7208762226319398E-2</v>
      </c>
      <c r="D3197" s="34">
        <v>2.0568167381196E-2</v>
      </c>
      <c r="E3197" s="34">
        <v>1.5736430704374901E-2</v>
      </c>
      <c r="F3197" s="34">
        <v>2.1671504023687001E-2</v>
      </c>
      <c r="G3197" s="34">
        <v>0.18820301546590501</v>
      </c>
      <c r="H3197" s="35">
        <v>1.1451770689418099</v>
      </c>
      <c r="I3197" s="34">
        <v>8.9830281394714995E-2</v>
      </c>
      <c r="J3197" s="34">
        <v>2.4466114635593401E-2</v>
      </c>
      <c r="K3197" s="36">
        <f>Inputs!$B$12*(1+$B3197)^4</f>
        <v>246735.68391967777</v>
      </c>
      <c r="L3197" s="36">
        <f t="shared" si="490"/>
        <v>30273.189254314973</v>
      </c>
      <c r="M3197" s="36">
        <f t="shared" si="491"/>
        <v>383564.87724720786</v>
      </c>
      <c r="N3197" s="37">
        <f>M3197/Inputs!$B$6</f>
        <v>584.70255677928026</v>
      </c>
      <c r="O3197" s="38">
        <f>IF(N3197&gt;Inputs!$B$4,1,0)</f>
        <v>1</v>
      </c>
      <c r="P3197" s="34">
        <f t="shared" si="492"/>
        <v>6.53641667591216E-2</v>
      </c>
      <c r="Q3197" s="36">
        <f>Inputs!$B$12*(1+$B3197)^0*$C3197+Inputs!$B$29*(1+$D3197)^0*Inputs!$B$19+Inputs!$B$30*(1+$E3197)^0*Inputs!$B$20+Inputs!$B$31*(1+$F3197)^0*Inputs!$B$21+Inputs!$B$22*(1+Inputs!$B$23)^0</f>
        <v>13854.569761006085</v>
      </c>
      <c r="R3197" s="36">
        <f>Inputs!$B$12*(1+$B3197)^1*$C3197+Inputs!$B$29*(1+$D3197)^1*Inputs!$B$19+Inputs!$B$30*(1+$E3197)^1*Inputs!$B$20+Inputs!$B$31*(1+$F3197)^1*Inputs!$B$21+Inputs!$B$22*(1+Inputs!$B$23)^1</f>
        <v>16463.911171536463</v>
      </c>
      <c r="S3197" s="36">
        <f>Inputs!$B$12*(1+$B3197)^2*$C3197+Inputs!$B$29*(1+$D3197)^2*Inputs!$B$19+Inputs!$B$30*(1+$E3197)^2*Inputs!$B$20+Inputs!$B$31*(1+$F3197)^2*Inputs!$B$21+Inputs!$B$22*(1+Inputs!$B$23)^2</f>
        <v>20124.032688457883</v>
      </c>
      <c r="T3197" s="36">
        <f>Inputs!$B$12*(1+$B3197)^3*$C3197+Inputs!$B$29*(1+$D3197)^3*Inputs!$B$19+Inputs!$B$30*(1+$E3197)^3*Inputs!$B$20+Inputs!$B$31*(1+$F3197)^3*Inputs!$B$21+Inputs!$B$22*(1+Inputs!$B$23)^3</f>
        <v>25279.646145886698</v>
      </c>
      <c r="U3197" s="36">
        <f>Inputs!$B$12*(1+$B3197)^4*$C3197+Inputs!$B$29*(1+$D3197)^4*Inputs!$B$19+Inputs!$B$30*(1+$E3197)^4*Inputs!$B$20+Inputs!$B$31*(1+$F3197)^4*Inputs!$B$21+Inputs!$B$22*(1+Inputs!$B$23)^4</f>
        <v>32564.026465431074</v>
      </c>
      <c r="V3197" s="35">
        <f>Inputs!$B$13/(Q3197*(1-$G3197))</f>
        <v>1.1256236988222601</v>
      </c>
      <c r="W3197" s="36">
        <f>Inputs!$B$13</f>
        <v>12660</v>
      </c>
      <c r="X3197" s="36">
        <f t="shared" si="493"/>
        <v>15109.69300388899</v>
      </c>
      <c r="Y3197" s="36">
        <f t="shared" si="494"/>
        <v>18548.614898291351</v>
      </c>
      <c r="Z3197" s="36">
        <f t="shared" si="495"/>
        <v>23400.93740915407</v>
      </c>
      <c r="AA3197" s="36">
        <f t="shared" si="496"/>
        <v>30273.189254314973</v>
      </c>
      <c r="AB3197" s="36">
        <f t="shared" si="497"/>
        <v>74946.565739458965</v>
      </c>
      <c r="AC3197" s="36">
        <f t="shared" si="498"/>
        <v>474477.96110195282</v>
      </c>
      <c r="AD3197" s="36">
        <f t="shared" si="499"/>
        <v>308618.31150774891</v>
      </c>
    </row>
    <row r="3198" spans="1:30" ht="14.25" customHeight="1" x14ac:dyDescent="0.25">
      <c r="A3198" s="16">
        <v>3182</v>
      </c>
      <c r="B3198" s="34">
        <v>0.28924652219729002</v>
      </c>
      <c r="C3198" s="34">
        <v>8.0351132129626301E-2</v>
      </c>
      <c r="D3198" s="34">
        <v>2.32051418695573E-2</v>
      </c>
      <c r="E3198" s="34">
        <v>4.2583635782215697E-2</v>
      </c>
      <c r="F3198" s="34">
        <v>-1.0953651933133001E-3</v>
      </c>
      <c r="G3198" s="34">
        <v>0.16246439995009801</v>
      </c>
      <c r="H3198" s="35">
        <v>1.05669413337687</v>
      </c>
      <c r="I3198" s="34">
        <v>9.6915652969902594E-2</v>
      </c>
      <c r="J3198" s="34">
        <v>2.6091619627528598E-2</v>
      </c>
      <c r="K3198" s="36">
        <f>Inputs!$B$12*(1+$B3198)^4</f>
        <v>165765.87277768226</v>
      </c>
      <c r="L3198" s="36">
        <f t="shared" si="490"/>
        <v>19298.563152379014</v>
      </c>
      <c r="M3198" s="36">
        <f t="shared" si="491"/>
        <v>234484.91874460917</v>
      </c>
      <c r="N3198" s="37">
        <f>M3198/Inputs!$B$6</f>
        <v>357.44652247653835</v>
      </c>
      <c r="O3198" s="38">
        <f>IF(N3198&gt;Inputs!$B$4,1,0)</f>
        <v>0</v>
      </c>
      <c r="P3198" s="34">
        <f t="shared" si="492"/>
        <v>7.0824033342373999E-2</v>
      </c>
      <c r="Q3198" s="36">
        <f>Inputs!$B$12*(1+$B3198)^0*$C3198+Inputs!$B$29*(1+$D3198)^0*Inputs!$B$19+Inputs!$B$30*(1+$E3198)^0*Inputs!$B$20+Inputs!$B$31*(1+$F3198)^0*Inputs!$B$21+Inputs!$B$22*(1+Inputs!$B$23)^0</f>
        <v>12843.111955204498</v>
      </c>
      <c r="R3198" s="36">
        <f>Inputs!$B$12*(1+$B3198)^1*$C3198+Inputs!$B$29*(1+$D3198)^1*Inputs!$B$19+Inputs!$B$30*(1+$E3198)^1*Inputs!$B$20+Inputs!$B$31*(1+$F3198)^1*Inputs!$B$21+Inputs!$B$22*(1+Inputs!$B$23)^1</f>
        <v>14347.093348771945</v>
      </c>
      <c r="S3198" s="36">
        <f>Inputs!$B$12*(1+$B3198)^2*$C3198+Inputs!$B$29*(1+$D3198)^2*Inputs!$B$19+Inputs!$B$30*(1+$E3198)^2*Inputs!$B$20+Inputs!$B$31*(1+$F3198)^2*Inputs!$B$21+Inputs!$B$22*(1+Inputs!$B$23)^2</f>
        <v>16258.686269210644</v>
      </c>
      <c r="T3198" s="36">
        <f>Inputs!$B$12*(1+$B3198)^3*$C3198+Inputs!$B$29*(1+$D3198)^3*Inputs!$B$19+Inputs!$B$30*(1+$E3198)^3*Inputs!$B$20+Inputs!$B$31*(1+$F3198)^3*Inputs!$B$21+Inputs!$B$22*(1+Inputs!$B$23)^3</f>
        <v>18694.730584319761</v>
      </c>
      <c r="U3198" s="36">
        <f>Inputs!$B$12*(1+$B3198)^4*$C3198+Inputs!$B$29*(1+$D3198)^4*Inputs!$B$19+Inputs!$B$30*(1+$E3198)^4*Inputs!$B$20+Inputs!$B$31*(1+$F3198)^4*Inputs!$B$21+Inputs!$B$22*(1+Inputs!$B$23)^4</f>
        <v>21805.819007478603</v>
      </c>
      <c r="V3198" s="35">
        <f>Inputs!$B$13/(Q3198*(1-$G3198))</f>
        <v>1.1769558210667037</v>
      </c>
      <c r="W3198" s="36">
        <f>Inputs!$B$13</f>
        <v>12660</v>
      </c>
      <c r="X3198" s="36">
        <f t="shared" si="493"/>
        <v>13781.266062090112</v>
      </c>
      <c r="Y3198" s="36">
        <f t="shared" si="494"/>
        <v>15208.060976911469</v>
      </c>
      <c r="Z3198" s="36">
        <f t="shared" si="495"/>
        <v>17015.940342832953</v>
      </c>
      <c r="AA3198" s="36">
        <f t="shared" si="496"/>
        <v>19298.563152379014</v>
      </c>
      <c r="AB3198" s="36">
        <f t="shared" si="497"/>
        <v>58423.462022795764</v>
      </c>
      <c r="AC3198" s="36">
        <f t="shared" si="498"/>
        <v>279595.68224224728</v>
      </c>
      <c r="AD3198" s="36">
        <f t="shared" si="499"/>
        <v>176061.45672181339</v>
      </c>
    </row>
    <row r="3199" spans="1:30" ht="14.25" customHeight="1" x14ac:dyDescent="0.25">
      <c r="A3199" s="16">
        <v>3183</v>
      </c>
      <c r="B3199" s="34">
        <v>0.26440759194465702</v>
      </c>
      <c r="C3199" s="34">
        <v>7.6930385715787503E-2</v>
      </c>
      <c r="D3199" s="34">
        <v>4.5360244946070598E-2</v>
      </c>
      <c r="E3199" s="34">
        <v>3.36528417667269E-2</v>
      </c>
      <c r="F3199" s="34">
        <v>-1.02108866073219E-2</v>
      </c>
      <c r="G3199" s="34">
        <v>0.194821951126639</v>
      </c>
      <c r="H3199" s="35">
        <v>1.1048248958325999</v>
      </c>
      <c r="I3199" s="34">
        <v>8.8898885493737104E-2</v>
      </c>
      <c r="J3199" s="34">
        <v>2.0325300055627001E-2</v>
      </c>
      <c r="K3199" s="36">
        <f>Inputs!$B$12*(1+$B3199)^4</f>
        <v>153355.59654410396</v>
      </c>
      <c r="L3199" s="36">
        <f t="shared" si="490"/>
        <v>18098.902438163957</v>
      </c>
      <c r="M3199" s="36">
        <f t="shared" si="491"/>
        <v>233875.84797081191</v>
      </c>
      <c r="N3199" s="37">
        <f>M3199/Inputs!$B$6</f>
        <v>356.51806093111571</v>
      </c>
      <c r="O3199" s="38">
        <f>IF(N3199&gt;Inputs!$B$4,1,0)</f>
        <v>0</v>
      </c>
      <c r="P3199" s="34">
        <f t="shared" si="492"/>
        <v>6.8573585438110096E-2</v>
      </c>
      <c r="Q3199" s="36">
        <f>Inputs!$B$12*(1+$B3199)^0*$C3199+Inputs!$B$29*(1+$D3199)^0*Inputs!$B$19+Inputs!$B$30*(1+$E3199)^0*Inputs!$B$20+Inputs!$B$31*(1+$F3199)^0*Inputs!$B$21+Inputs!$B$22*(1+Inputs!$B$23)^0</f>
        <v>12637.867170374171</v>
      </c>
      <c r="R3199" s="36">
        <f>Inputs!$B$12*(1+$B3199)^1*$C3199+Inputs!$B$29*(1+$D3199)^1*Inputs!$B$19+Inputs!$B$30*(1+$E3199)^1*Inputs!$B$20+Inputs!$B$31*(1+$F3199)^1*Inputs!$B$21+Inputs!$B$22*(1+Inputs!$B$23)^1</f>
        <v>13977.358957657518</v>
      </c>
      <c r="S3199" s="36">
        <f>Inputs!$B$12*(1+$B3199)^2*$C3199+Inputs!$B$29*(1+$D3199)^2*Inputs!$B$19+Inputs!$B$30*(1+$E3199)^2*Inputs!$B$20+Inputs!$B$31*(1+$F3199)^2*Inputs!$B$21+Inputs!$B$22*(1+Inputs!$B$23)^2</f>
        <v>15647.580252332082</v>
      </c>
      <c r="T3199" s="36">
        <f>Inputs!$B$12*(1+$B3199)^3*$C3199+Inputs!$B$29*(1+$D3199)^3*Inputs!$B$19+Inputs!$B$30*(1+$E3199)^3*Inputs!$B$20+Inputs!$B$31*(1+$F3199)^3*Inputs!$B$21+Inputs!$B$22*(1+Inputs!$B$23)^3</f>
        <v>17734.191649486071</v>
      </c>
      <c r="U3199" s="36">
        <f>Inputs!$B$12*(1+$B3199)^4*$C3199+Inputs!$B$29*(1+$D3199)^4*Inputs!$B$19+Inputs!$B$30*(1+$E3199)^4*Inputs!$B$20+Inputs!$B$31*(1+$F3199)^4*Inputs!$B$21+Inputs!$B$22*(1+Inputs!$B$23)^4</f>
        <v>20345.429414167691</v>
      </c>
      <c r="V3199" s="35">
        <f>Inputs!$B$13/(Q3199*(1-$G3199))</f>
        <v>1.2441363893536082</v>
      </c>
      <c r="W3199" s="36">
        <f>Inputs!$B$13</f>
        <v>12660</v>
      </c>
      <c r="X3199" s="36">
        <f t="shared" si="493"/>
        <v>13609.875620025236</v>
      </c>
      <c r="Y3199" s="36">
        <f t="shared" si="494"/>
        <v>14797.385131421272</v>
      </c>
      <c r="Z3199" s="36">
        <f t="shared" si="495"/>
        <v>16273.30911542767</v>
      </c>
      <c r="AA3199" s="36">
        <f t="shared" si="496"/>
        <v>18098.902438163957</v>
      </c>
      <c r="AB3199" s="36">
        <f t="shared" si="497"/>
        <v>57963.522218056605</v>
      </c>
      <c r="AC3199" s="36">
        <f t="shared" si="498"/>
        <v>269298.56362205266</v>
      </c>
      <c r="AD3199" s="36">
        <f t="shared" si="499"/>
        <v>175912.32575275531</v>
      </c>
    </row>
    <row r="3200" spans="1:30" ht="14.25" customHeight="1" x14ac:dyDescent="0.25">
      <c r="A3200" s="16">
        <v>3184</v>
      </c>
      <c r="B3200" s="34">
        <v>0.48004341422922697</v>
      </c>
      <c r="C3200" s="34">
        <v>5.0873663812573001E-2</v>
      </c>
      <c r="D3200" s="34">
        <v>2.6737580047680301E-2</v>
      </c>
      <c r="E3200" s="34">
        <v>5.03728019377939E-2</v>
      </c>
      <c r="F3200" s="34">
        <v>1.3697753922619099E-2</v>
      </c>
      <c r="G3200" s="34">
        <v>0.168906661562293</v>
      </c>
      <c r="H3200" s="35">
        <v>1.06751852674148</v>
      </c>
      <c r="I3200" s="34">
        <v>9.8115202963644399E-2</v>
      </c>
      <c r="J3200" s="34">
        <v>1.86117250611211E-2</v>
      </c>
      <c r="K3200" s="36">
        <f>Inputs!$B$12*(1+$B3200)^4</f>
        <v>287904.90866251162</v>
      </c>
      <c r="L3200" s="36">
        <f t="shared" si="490"/>
        <v>20889.37427183559</v>
      </c>
      <c r="M3200" s="36">
        <f t="shared" si="491"/>
        <v>227376.23128701543</v>
      </c>
      <c r="N3200" s="37">
        <f>M3200/Inputs!$B$6</f>
        <v>346.61010866923084</v>
      </c>
      <c r="O3200" s="38">
        <f>IF(N3200&gt;Inputs!$B$4,1,0)</f>
        <v>0</v>
      </c>
      <c r="P3200" s="34">
        <f t="shared" si="492"/>
        <v>7.9503477902523295E-2</v>
      </c>
      <c r="Q3200" s="36">
        <f>Inputs!$B$12*(1+$B3200)^0*$C3200+Inputs!$B$29*(1+$D3200)^0*Inputs!$B$19+Inputs!$B$30*(1+$E3200)^0*Inputs!$B$20+Inputs!$B$31*(1+$F3200)^0*Inputs!$B$21+Inputs!$B$22*(1+Inputs!$B$23)^0</f>
        <v>11074.463856181301</v>
      </c>
      <c r="R3200" s="36">
        <f>Inputs!$B$12*(1+$B3200)^1*$C3200+Inputs!$B$29*(1+$D3200)^1*Inputs!$B$19+Inputs!$B$30*(1+$E3200)^1*Inputs!$B$20+Inputs!$B$31*(1+$F3200)^1*Inputs!$B$21+Inputs!$B$22*(1+Inputs!$B$23)^1</f>
        <v>12747.228408455812</v>
      </c>
      <c r="S3200" s="36">
        <f>Inputs!$B$12*(1+$B3200)^2*$C3200+Inputs!$B$29*(1+$D3200)^2*Inputs!$B$19+Inputs!$B$30*(1+$E3200)^2*Inputs!$B$20+Inputs!$B$31*(1+$F3200)^2*Inputs!$B$21+Inputs!$B$22*(1+Inputs!$B$23)^2</f>
        <v>15130.902490022949</v>
      </c>
      <c r="T3200" s="36">
        <f>Inputs!$B$12*(1+$B3200)^3*$C3200+Inputs!$B$29*(1+$D3200)^3*Inputs!$B$19+Inputs!$B$30*(1+$E3200)^3*Inputs!$B$20+Inputs!$B$31*(1+$F3200)^3*Inputs!$B$21+Inputs!$B$22*(1+Inputs!$B$23)^3</f>
        <v>18563.484333994827</v>
      </c>
      <c r="U3200" s="36">
        <f>Inputs!$B$12*(1+$B3200)^4*$C3200+Inputs!$B$29*(1+$D3200)^4*Inputs!$B$19+Inputs!$B$30*(1+$E3200)^4*Inputs!$B$20+Inputs!$B$31*(1+$F3200)^4*Inputs!$B$21+Inputs!$B$22*(1+Inputs!$B$23)^4</f>
        <v>23545.082090391072</v>
      </c>
      <c r="V3200" s="35">
        <f>Inputs!$B$13/(Q3200*(1-$G3200))</f>
        <v>1.3755018991024728</v>
      </c>
      <c r="W3200" s="36">
        <f>Inputs!$B$13</f>
        <v>12660</v>
      </c>
      <c r="X3200" s="36">
        <f t="shared" si="493"/>
        <v>13756.550551255103</v>
      </c>
      <c r="Y3200" s="36">
        <f t="shared" si="494"/>
        <v>15360.725779943919</v>
      </c>
      <c r="Z3200" s="36">
        <f t="shared" si="495"/>
        <v>17657.554156071124</v>
      </c>
      <c r="AA3200" s="36">
        <f t="shared" si="496"/>
        <v>20889.37427183559</v>
      </c>
      <c r="AB3200" s="36">
        <f t="shared" si="497"/>
        <v>59762.940171751259</v>
      </c>
      <c r="AC3200" s="36">
        <f t="shared" si="498"/>
        <v>267638.12255572435</v>
      </c>
      <c r="AD3200" s="36">
        <f t="shared" si="499"/>
        <v>167613.29111526418</v>
      </c>
    </row>
    <row r="3201" spans="1:30" ht="14.25" customHeight="1" x14ac:dyDescent="0.25">
      <c r="A3201" s="16">
        <v>3185</v>
      </c>
      <c r="B3201" s="34">
        <v>0.224803571305599</v>
      </c>
      <c r="C3201" s="34">
        <v>0.109434060927806</v>
      </c>
      <c r="D3201" s="34">
        <v>2.0946812497159399E-2</v>
      </c>
      <c r="E3201" s="34">
        <v>5.5937340752709203E-2</v>
      </c>
      <c r="F3201" s="34">
        <v>1.26525894724966E-3</v>
      </c>
      <c r="G3201" s="34">
        <v>0.18983095334229599</v>
      </c>
      <c r="H3201" s="35">
        <v>1.0139224565515801</v>
      </c>
      <c r="I3201" s="34">
        <v>9.7278140335068403E-2</v>
      </c>
      <c r="J3201" s="34">
        <v>1.7070484898662398E-2</v>
      </c>
      <c r="K3201" s="36">
        <f>Inputs!$B$12*(1+$B3201)^4</f>
        <v>135025.88313143511</v>
      </c>
      <c r="L3201" s="36">
        <f t="shared" si="490"/>
        <v>19245.294775767063</v>
      </c>
      <c r="M3201" s="36">
        <f t="shared" si="491"/>
        <v>212007.35646719864</v>
      </c>
      <c r="N3201" s="37">
        <f>M3201/Inputs!$B$6</f>
        <v>323.18194583414424</v>
      </c>
      <c r="O3201" s="38">
        <f>IF(N3201&gt;Inputs!$B$4,1,0)</f>
        <v>0</v>
      </c>
      <c r="P3201" s="34">
        <f t="shared" si="492"/>
        <v>8.0207655436406011E-2</v>
      </c>
      <c r="Q3201" s="36">
        <f>Inputs!$B$12*(1+$B3201)^0*$C3201+Inputs!$B$29*(1+$D3201)^0*Inputs!$B$19+Inputs!$B$30*(1+$E3201)^0*Inputs!$B$20+Inputs!$B$31*(1+$F3201)^0*Inputs!$B$21+Inputs!$B$22*(1+Inputs!$B$23)^0</f>
        <v>14588.08768309528</v>
      </c>
      <c r="R3201" s="36">
        <f>Inputs!$B$12*(1+$B3201)^1*$C3201+Inputs!$B$29*(1+$D3201)^1*Inputs!$B$19+Inputs!$B$30*(1+$E3201)^1*Inputs!$B$20+Inputs!$B$31*(1+$F3201)^1*Inputs!$B$21+Inputs!$B$22*(1+Inputs!$B$23)^1</f>
        <v>16210.387456872584</v>
      </c>
      <c r="S3201" s="36">
        <f>Inputs!$B$12*(1+$B3201)^2*$C3201+Inputs!$B$29*(1+$D3201)^2*Inputs!$B$19+Inputs!$B$30*(1+$E3201)^2*Inputs!$B$20+Inputs!$B$31*(1+$F3201)^2*Inputs!$B$21+Inputs!$B$22*(1+Inputs!$B$23)^2</f>
        <v>18171.752419776636</v>
      </c>
      <c r="T3201" s="36">
        <f>Inputs!$B$12*(1+$B3201)^3*$C3201+Inputs!$B$29*(1+$D3201)^3*Inputs!$B$19+Inputs!$B$30*(1+$E3201)^3*Inputs!$B$20+Inputs!$B$31*(1+$F3201)^3*Inputs!$B$21+Inputs!$B$22*(1+Inputs!$B$23)^3</f>
        <v>20547.185801975749</v>
      </c>
      <c r="U3201" s="36">
        <f>Inputs!$B$12*(1+$B3201)^4*$C3201+Inputs!$B$29*(1+$D3201)^4*Inputs!$B$19+Inputs!$B$30*(1+$E3201)^4*Inputs!$B$20+Inputs!$B$31*(1+$F3201)^4*Inputs!$B$21+Inputs!$B$22*(1+Inputs!$B$23)^4</f>
        <v>23428.483547035845</v>
      </c>
      <c r="V3201" s="35">
        <f>Inputs!$B$13/(Q3201*(1-$G3201))</f>
        <v>1.0711731895643319</v>
      </c>
      <c r="W3201" s="36">
        <f>Inputs!$B$13</f>
        <v>12660</v>
      </c>
      <c r="X3201" s="36">
        <f t="shared" si="493"/>
        <v>13879.911946425033</v>
      </c>
      <c r="Y3201" s="36">
        <f t="shared" si="494"/>
        <v>15348.588525935955</v>
      </c>
      <c r="Z3201" s="36">
        <f t="shared" si="495"/>
        <v>17116.715663161958</v>
      </c>
      <c r="AA3201" s="36">
        <f t="shared" si="496"/>
        <v>19245.294775767063</v>
      </c>
      <c r="AB3201" s="36">
        <f t="shared" si="497"/>
        <v>58589.411773672124</v>
      </c>
      <c r="AC3201" s="36">
        <f t="shared" si="498"/>
        <v>244039.31498940941</v>
      </c>
      <c r="AD3201" s="36">
        <f t="shared" si="499"/>
        <v>153417.94469352652</v>
      </c>
    </row>
    <row r="3202" spans="1:30" ht="14.25" customHeight="1" x14ac:dyDescent="0.25">
      <c r="A3202" s="16">
        <v>3186</v>
      </c>
      <c r="B3202" s="34">
        <v>0.37696807915159602</v>
      </c>
      <c r="C3202" s="34">
        <v>0.10485052615500599</v>
      </c>
      <c r="D3202" s="34">
        <v>3.1120094402066398E-2</v>
      </c>
      <c r="E3202" s="34">
        <v>2.4666813165930099E-2</v>
      </c>
      <c r="F3202" s="34">
        <v>1.9827962777516601E-2</v>
      </c>
      <c r="G3202" s="34">
        <v>0.18407106495654499</v>
      </c>
      <c r="H3202" s="35">
        <v>1.0500194602275601</v>
      </c>
      <c r="I3202" s="34">
        <v>8.8866287319599502E-2</v>
      </c>
      <c r="J3202" s="34">
        <v>2.4763031458284901E-2</v>
      </c>
      <c r="K3202" s="36">
        <f>Inputs!$B$12*(1+$B3202)^4</f>
        <v>215698.30912618255</v>
      </c>
      <c r="L3202" s="36">
        <f t="shared" si="490"/>
        <v>26906.283372506296</v>
      </c>
      <c r="M3202" s="36">
        <f t="shared" si="491"/>
        <v>351779.34392942197</v>
      </c>
      <c r="N3202" s="37">
        <f>M3202/Inputs!$B$6</f>
        <v>536.24899989241158</v>
      </c>
      <c r="O3202" s="38">
        <f>IF(N3202&gt;Inputs!$B$4,1,0)</f>
        <v>1</v>
      </c>
      <c r="P3202" s="34">
        <f t="shared" si="492"/>
        <v>6.4103255861314601E-2</v>
      </c>
      <c r="Q3202" s="36">
        <f>Inputs!$B$12*(1+$B3202)^0*$C3202+Inputs!$B$29*(1+$D3202)^0*Inputs!$B$19+Inputs!$B$30*(1+$E3202)^0*Inputs!$B$20+Inputs!$B$31*(1+$F3202)^0*Inputs!$B$21+Inputs!$B$22*(1+Inputs!$B$23)^0</f>
        <v>14313.075596727282</v>
      </c>
      <c r="R3202" s="36">
        <f>Inputs!$B$12*(1+$B3202)^1*$C3202+Inputs!$B$29*(1+$D3202)^1*Inputs!$B$19+Inputs!$B$30*(1+$E3202)^1*Inputs!$B$20+Inputs!$B$31*(1+$F3202)^1*Inputs!$B$21+Inputs!$B$22*(1+Inputs!$B$23)^1</f>
        <v>16869.656431546478</v>
      </c>
      <c r="S3202" s="36">
        <f>Inputs!$B$12*(1+$B3202)^2*$C3202+Inputs!$B$29*(1+$D3202)^2*Inputs!$B$19+Inputs!$B$30*(1+$E3202)^2*Inputs!$B$20+Inputs!$B$31*(1+$F3202)^2*Inputs!$B$21+Inputs!$B$22*(1+Inputs!$B$23)^2</f>
        <v>20324.650302062299</v>
      </c>
      <c r="T3202" s="36">
        <f>Inputs!$B$12*(1+$B3202)^3*$C3202+Inputs!$B$29*(1+$D3202)^3*Inputs!$B$19+Inputs!$B$30*(1+$E3202)^3*Inputs!$B$20+Inputs!$B$31*(1+$F3202)^3*Inputs!$B$21+Inputs!$B$22*(1+Inputs!$B$23)^3</f>
        <v>25015.171803718571</v>
      </c>
      <c r="U3202" s="36">
        <f>Inputs!$B$12*(1+$B3202)^4*$C3202+Inputs!$B$29*(1+$D3202)^4*Inputs!$B$19+Inputs!$B$30*(1+$E3202)^4*Inputs!$B$20+Inputs!$B$31*(1+$F3202)^4*Inputs!$B$21+Inputs!$B$22*(1+Inputs!$B$23)^4</f>
        <v>31405.378298009709</v>
      </c>
      <c r="V3202" s="35">
        <f>Inputs!$B$13/(Q3202*(1-$G3202))</f>
        <v>1.0840477339563952</v>
      </c>
      <c r="W3202" s="36">
        <f>Inputs!$B$13</f>
        <v>12660</v>
      </c>
      <c r="X3202" s="36">
        <f t="shared" si="493"/>
        <v>14804.215825850149</v>
      </c>
      <c r="Y3202" s="36">
        <f t="shared" si="494"/>
        <v>17695.119940966688</v>
      </c>
      <c r="Z3202" s="36">
        <f t="shared" si="495"/>
        <v>21605.164201315911</v>
      </c>
      <c r="AA3202" s="36">
        <f t="shared" si="496"/>
        <v>26906.283372506296</v>
      </c>
      <c r="AB3202" s="36">
        <f t="shared" si="497"/>
        <v>70767.700557523087</v>
      </c>
      <c r="AC3202" s="36">
        <f t="shared" si="498"/>
        <v>430127.36472758238</v>
      </c>
      <c r="AD3202" s="36">
        <f t="shared" si="499"/>
        <v>281011.64337189891</v>
      </c>
    </row>
    <row r="3203" spans="1:30" ht="14.25" customHeight="1" x14ac:dyDescent="0.25">
      <c r="A3203" s="16">
        <v>3187</v>
      </c>
      <c r="B3203" s="34">
        <v>0.27134100082082202</v>
      </c>
      <c r="C3203" s="34">
        <v>8.3554248859888103E-2</v>
      </c>
      <c r="D3203" s="34">
        <v>2.63468127334834E-2</v>
      </c>
      <c r="E3203" s="34">
        <v>6.4786419477633195E-2</v>
      </c>
      <c r="F3203" s="34">
        <v>-5.4130411579340499E-3</v>
      </c>
      <c r="G3203" s="34">
        <v>0.20764417412126099</v>
      </c>
      <c r="H3203" s="35">
        <v>1.12648204241549</v>
      </c>
      <c r="I3203" s="34">
        <v>9.5250403918276702E-2</v>
      </c>
      <c r="J3203" s="34">
        <v>2.5468149264761999E-2</v>
      </c>
      <c r="K3203" s="36">
        <f>Inputs!$B$12*(1+$B3203)^4</f>
        <v>156747.08148581613</v>
      </c>
      <c r="L3203" s="36">
        <f t="shared" si="490"/>
        <v>19468.39030284862</v>
      </c>
      <c r="M3203" s="36">
        <f t="shared" si="491"/>
        <v>240582.08198234369</v>
      </c>
      <c r="N3203" s="37">
        <f>M3203/Inputs!$B$6</f>
        <v>366.74097863162149</v>
      </c>
      <c r="O3203" s="38">
        <f>IF(N3203&gt;Inputs!$B$4,1,0)</f>
        <v>0</v>
      </c>
      <c r="P3203" s="34">
        <f t="shared" si="492"/>
        <v>6.9782254653514703E-2</v>
      </c>
      <c r="Q3203" s="36">
        <f>Inputs!$B$12*(1+$B3203)^0*$C3203+Inputs!$B$29*(1+$D3203)^0*Inputs!$B$19+Inputs!$B$30*(1+$E3203)^0*Inputs!$B$20+Inputs!$B$31*(1+$F3203)^0*Inputs!$B$21+Inputs!$B$22*(1+Inputs!$B$23)^0</f>
        <v>13035.298959020209</v>
      </c>
      <c r="R3203" s="36">
        <f>Inputs!$B$12*(1+$B3203)^1*$C3203+Inputs!$B$29*(1+$D3203)^1*Inputs!$B$19+Inputs!$B$30*(1+$E3203)^1*Inputs!$B$20+Inputs!$B$31*(1+$F3203)^1*Inputs!$B$21+Inputs!$B$22*(1+Inputs!$B$23)^1</f>
        <v>14551.719162944817</v>
      </c>
      <c r="S3203" s="36">
        <f>Inputs!$B$12*(1+$B3203)^2*$C3203+Inputs!$B$29*(1+$D3203)^2*Inputs!$B$19+Inputs!$B$30*(1+$E3203)^2*Inputs!$B$20+Inputs!$B$31*(1+$F3203)^2*Inputs!$B$21+Inputs!$B$22*(1+Inputs!$B$23)^2</f>
        <v>16448.133562094143</v>
      </c>
      <c r="T3203" s="36">
        <f>Inputs!$B$12*(1+$B3203)^3*$C3203+Inputs!$B$29*(1+$D3203)^3*Inputs!$B$19+Inputs!$B$30*(1+$E3203)^3*Inputs!$B$20+Inputs!$B$31*(1+$F3203)^3*Inputs!$B$21+Inputs!$B$22*(1+Inputs!$B$23)^3</f>
        <v>18825.375775445165</v>
      </c>
      <c r="U3203" s="36">
        <f>Inputs!$B$12*(1+$B3203)^4*$C3203+Inputs!$B$29*(1+$D3203)^4*Inputs!$B$19+Inputs!$B$30*(1+$E3203)^4*Inputs!$B$20+Inputs!$B$31*(1+$F3203)^4*Inputs!$B$21+Inputs!$B$22*(1+Inputs!$B$23)^4</f>
        <v>21811.499123244546</v>
      </c>
      <c r="V3203" s="35">
        <f>Inputs!$B$13/(Q3203*(1-$G3203))</f>
        <v>1.225723335210704</v>
      </c>
      <c r="W3203" s="36">
        <f>Inputs!$B$13</f>
        <v>12660</v>
      </c>
      <c r="X3203" s="36">
        <f t="shared" si="493"/>
        <v>13846.694502194321</v>
      </c>
      <c r="Y3203" s="36">
        <f t="shared" si="494"/>
        <v>15327.881076582038</v>
      </c>
      <c r="Z3203" s="36">
        <f t="shared" si="495"/>
        <v>17173.133033034355</v>
      </c>
      <c r="AA3203" s="36">
        <f t="shared" si="496"/>
        <v>19468.39030284862</v>
      </c>
      <c r="AB3203" s="36">
        <f t="shared" si="497"/>
        <v>59055.549071215253</v>
      </c>
      <c r="AC3203" s="36">
        <f t="shared" si="498"/>
        <v>286092.9941595213</v>
      </c>
      <c r="AD3203" s="36">
        <f t="shared" si="499"/>
        <v>181526.53291112845</v>
      </c>
    </row>
    <row r="3204" spans="1:30" ht="14.25" customHeight="1" x14ac:dyDescent="0.25">
      <c r="A3204" s="16">
        <v>3188</v>
      </c>
      <c r="B3204" s="34">
        <v>0.25131714404003902</v>
      </c>
      <c r="C3204" s="34">
        <v>8.5807592878423697E-2</v>
      </c>
      <c r="D3204" s="34">
        <v>4.0566923444523603E-2</v>
      </c>
      <c r="E3204" s="34">
        <v>1.79270530080738E-2</v>
      </c>
      <c r="F3204" s="34">
        <v>-1.57762824249215E-2</v>
      </c>
      <c r="G3204" s="34">
        <v>0.17360903761567201</v>
      </c>
      <c r="H3204" s="35">
        <v>1.0312603625107299</v>
      </c>
      <c r="I3204" s="34">
        <v>9.1936316035442001E-2</v>
      </c>
      <c r="J3204" s="34">
        <v>1.9155893835476501E-2</v>
      </c>
      <c r="K3204" s="36">
        <f>Inputs!$B$12*(1+$B3204)^4</f>
        <v>147102.76281795782</v>
      </c>
      <c r="L3204" s="36">
        <f t="shared" si="490"/>
        <v>17753.066554821598</v>
      </c>
      <c r="M3204" s="36">
        <f t="shared" si="491"/>
        <v>217079.41074279544</v>
      </c>
      <c r="N3204" s="37">
        <f>M3204/Inputs!$B$6</f>
        <v>330.9137358884077</v>
      </c>
      <c r="O3204" s="38">
        <f>IF(N3204&gt;Inputs!$B$4,1,0)</f>
        <v>0</v>
      </c>
      <c r="P3204" s="34">
        <f t="shared" si="492"/>
        <v>7.27804221999655E-2</v>
      </c>
      <c r="Q3204" s="36">
        <f>Inputs!$B$12*(1+$B3204)^0*$C3204+Inputs!$B$29*(1+$D3204)^0*Inputs!$B$19+Inputs!$B$30*(1+$E3204)^0*Inputs!$B$20+Inputs!$B$31*(1+$F3204)^0*Inputs!$B$21+Inputs!$B$22*(1+Inputs!$B$23)^0</f>
        <v>13170.499600132345</v>
      </c>
      <c r="R3204" s="36">
        <f>Inputs!$B$12*(1+$B3204)^1*$C3204+Inputs!$B$29*(1+$D3204)^1*Inputs!$B$19+Inputs!$B$30*(1+$E3204)^1*Inputs!$B$20+Inputs!$B$31*(1+$F3204)^1*Inputs!$B$21+Inputs!$B$22*(1+Inputs!$B$23)^1</f>
        <v>14503.022784364188</v>
      </c>
      <c r="S3204" s="36">
        <f>Inputs!$B$12*(1+$B3204)^2*$C3204+Inputs!$B$29*(1+$D3204)^2*Inputs!$B$19+Inputs!$B$30*(1+$E3204)^2*Inputs!$B$20+Inputs!$B$31*(1+$F3204)^2*Inputs!$B$21+Inputs!$B$22*(1+Inputs!$B$23)^2</f>
        <v>16166.012764495179</v>
      </c>
      <c r="T3204" s="36">
        <f>Inputs!$B$12*(1+$B3204)^3*$C3204+Inputs!$B$29*(1+$D3204)^3*Inputs!$B$19+Inputs!$B$30*(1+$E3204)^3*Inputs!$B$20+Inputs!$B$31*(1+$F3204)^3*Inputs!$B$21+Inputs!$B$22*(1+Inputs!$B$23)^3</f>
        <v>18241.347226538688</v>
      </c>
      <c r="U3204" s="36">
        <f>Inputs!$B$12*(1+$B3204)^4*$C3204+Inputs!$B$29*(1+$D3204)^4*Inputs!$B$19+Inputs!$B$30*(1+$E3204)^4*Inputs!$B$20+Inputs!$B$31*(1+$F3204)^4*Inputs!$B$21+Inputs!$B$22*(1+Inputs!$B$23)^4</f>
        <v>20831.44981076457</v>
      </c>
      <c r="V3204" s="35">
        <f>Inputs!$B$13/(Q3204*(1-$G3204))</f>
        <v>1.1631772440024264</v>
      </c>
      <c r="W3204" s="36">
        <f>Inputs!$B$13</f>
        <v>12660</v>
      </c>
      <c r="X3204" s="36">
        <f t="shared" si="493"/>
        <v>13545.612006826259</v>
      </c>
      <c r="Y3204" s="36">
        <f t="shared" si="494"/>
        <v>14658.236280942314</v>
      </c>
      <c r="Z3204" s="36">
        <f t="shared" si="495"/>
        <v>16042.863085532108</v>
      </c>
      <c r="AA3204" s="36">
        <f t="shared" si="496"/>
        <v>17753.066554821598</v>
      </c>
      <c r="AB3204" s="36">
        <f t="shared" si="497"/>
        <v>56934.596456548054</v>
      </c>
      <c r="AC3204" s="36">
        <f t="shared" si="498"/>
        <v>248599.03070208471</v>
      </c>
      <c r="AD3204" s="36">
        <f t="shared" si="499"/>
        <v>160144.81428624739</v>
      </c>
    </row>
    <row r="3205" spans="1:30" ht="14.25" customHeight="1" x14ac:dyDescent="0.25">
      <c r="A3205" s="16">
        <v>3189</v>
      </c>
      <c r="B3205" s="34">
        <v>0.15849890653047</v>
      </c>
      <c r="C3205" s="34">
        <v>0.104193093047172</v>
      </c>
      <c r="D3205" s="34">
        <v>5.5852966477522699E-2</v>
      </c>
      <c r="E3205" s="34">
        <v>5.0462413738163903E-2</v>
      </c>
      <c r="F3205" s="34">
        <v>1.7944502377248199E-2</v>
      </c>
      <c r="G3205" s="34">
        <v>0.17027059125867899</v>
      </c>
      <c r="H3205" s="35">
        <v>1.0239351952729401</v>
      </c>
      <c r="I3205" s="34">
        <v>0.101299185693023</v>
      </c>
      <c r="J3205" s="34">
        <v>2.1018250019168499E-2</v>
      </c>
      <c r="K3205" s="36">
        <f>Inputs!$B$12*(1+$B3205)^4</f>
        <v>108077.11999417823</v>
      </c>
      <c r="L3205" s="36">
        <f t="shared" si="490"/>
        <v>17564.789813072399</v>
      </c>
      <c r="M3205" s="36">
        <f t="shared" si="491"/>
        <v>193560.90981761081</v>
      </c>
      <c r="N3205" s="37">
        <f>M3205/Inputs!$B$6</f>
        <v>295.06236252684573</v>
      </c>
      <c r="O3205" s="38">
        <f>IF(N3205&gt;Inputs!$B$4,1,0)</f>
        <v>0</v>
      </c>
      <c r="P3205" s="34">
        <f t="shared" si="492"/>
        <v>8.0280935673854498E-2</v>
      </c>
      <c r="Q3205" s="36">
        <f>Inputs!$B$12*(1+$B3205)^0*$C3205+Inputs!$B$29*(1+$D3205)^0*Inputs!$B$19+Inputs!$B$30*(1+$E3205)^0*Inputs!$B$20+Inputs!$B$31*(1+$F3205)^0*Inputs!$B$21+Inputs!$B$22*(1+Inputs!$B$23)^0</f>
        <v>14273.629610257241</v>
      </c>
      <c r="R3205" s="36">
        <f>Inputs!$B$12*(1+$B3205)^1*$C3205+Inputs!$B$29*(1+$D3205)^1*Inputs!$B$19+Inputs!$B$30*(1+$E3205)^1*Inputs!$B$20+Inputs!$B$31*(1+$F3205)^1*Inputs!$B$21+Inputs!$B$22*(1+Inputs!$B$23)^1</f>
        <v>15587.406005416899</v>
      </c>
      <c r="S3205" s="36">
        <f>Inputs!$B$12*(1+$B3205)^2*$C3205+Inputs!$B$29*(1+$D3205)^2*Inputs!$B$19+Inputs!$B$30*(1+$E3205)^2*Inputs!$B$20+Inputs!$B$31*(1+$F3205)^2*Inputs!$B$21+Inputs!$B$22*(1+Inputs!$B$23)^2</f>
        <v>17074.300530148354</v>
      </c>
      <c r="T3205" s="36">
        <f>Inputs!$B$12*(1+$B3205)^3*$C3205+Inputs!$B$29*(1+$D3205)^3*Inputs!$B$19+Inputs!$B$30*(1+$E3205)^3*Inputs!$B$20+Inputs!$B$31*(1+$F3205)^3*Inputs!$B$21+Inputs!$B$22*(1+Inputs!$B$23)^3</f>
        <v>18760.067037033587</v>
      </c>
      <c r="U3205" s="36">
        <f>Inputs!$B$12*(1+$B3205)^4*$C3205+Inputs!$B$29*(1+$D3205)^4*Inputs!$B$19+Inputs!$B$30*(1+$E3205)^4*Inputs!$B$20+Inputs!$B$31*(1+$F3205)^4*Inputs!$B$21+Inputs!$B$22*(1+Inputs!$B$23)^4</f>
        <v>20674.451802667321</v>
      </c>
      <c r="V3205" s="35">
        <f>Inputs!$B$13/(Q3205*(1-$G3205))</f>
        <v>1.0689633103377365</v>
      </c>
      <c r="W3205" s="36">
        <f>Inputs!$B$13</f>
        <v>12660</v>
      </c>
      <c r="X3205" s="36">
        <f t="shared" si="493"/>
        <v>13679.663503351021</v>
      </c>
      <c r="Y3205" s="36">
        <f t="shared" si="494"/>
        <v>14825.098137228993</v>
      </c>
      <c r="Z3205" s="36">
        <f t="shared" si="495"/>
        <v>16113.573724131185</v>
      </c>
      <c r="AA3205" s="36">
        <f t="shared" si="496"/>
        <v>17564.789813072399</v>
      </c>
      <c r="AB3205" s="36">
        <f t="shared" si="497"/>
        <v>55669.425657270433</v>
      </c>
      <c r="AC3205" s="36">
        <f t="shared" si="498"/>
        <v>223390.15865180487</v>
      </c>
      <c r="AD3205" s="36">
        <f t="shared" si="499"/>
        <v>137891.48416034036</v>
      </c>
    </row>
    <row r="3206" spans="1:30" ht="14.25" customHeight="1" x14ac:dyDescent="0.25">
      <c r="A3206" s="16">
        <v>3190</v>
      </c>
      <c r="B3206" s="34">
        <v>0.345106337242021</v>
      </c>
      <c r="C3206" s="34">
        <v>7.4138067901538193E-2</v>
      </c>
      <c r="D3206" s="34">
        <v>3.0808117511857899E-2</v>
      </c>
      <c r="E3206" s="34">
        <v>3.84156930082711E-2</v>
      </c>
      <c r="F3206" s="34">
        <v>1.2429597894950101E-2</v>
      </c>
      <c r="G3206" s="34">
        <v>0.18762883592829999</v>
      </c>
      <c r="H3206" s="35">
        <v>1.1557210100023001</v>
      </c>
      <c r="I3206" s="34">
        <v>0.10429746024860601</v>
      </c>
      <c r="J3206" s="34">
        <v>2.22979580216882E-2</v>
      </c>
      <c r="K3206" s="36">
        <f>Inputs!$B$12*(1+$B3206)^4</f>
        <v>196416.3903821581</v>
      </c>
      <c r="L3206" s="36">
        <f t="shared" si="490"/>
        <v>21930.358655308359</v>
      </c>
      <c r="M3206" s="36">
        <f t="shared" si="491"/>
        <v>227339.50714229641</v>
      </c>
      <c r="N3206" s="37">
        <f>M3206/Inputs!$B$6</f>
        <v>346.55412674130548</v>
      </c>
      <c r="O3206" s="38">
        <f>IF(N3206&gt;Inputs!$B$4,1,0)</f>
        <v>0</v>
      </c>
      <c r="P3206" s="34">
        <f t="shared" si="492"/>
        <v>8.1999502226917806E-2</v>
      </c>
      <c r="Q3206" s="36">
        <f>Inputs!$B$12*(1+$B3206)^0*$C3206+Inputs!$B$29*(1+$D3206)^0*Inputs!$B$19+Inputs!$B$30*(1+$E3206)^0*Inputs!$B$20+Inputs!$B$31*(1+$F3206)^0*Inputs!$B$21+Inputs!$B$22*(1+Inputs!$B$23)^0</f>
        <v>12470.328101519215</v>
      </c>
      <c r="R3206" s="36">
        <f>Inputs!$B$12*(1+$B3206)^1*$C3206+Inputs!$B$29*(1+$D3206)^1*Inputs!$B$19+Inputs!$B$30*(1+$E3206)^1*Inputs!$B$20+Inputs!$B$31*(1+$F3206)^1*Inputs!$B$21+Inputs!$B$22*(1+Inputs!$B$23)^1</f>
        <v>14190.618439738628</v>
      </c>
      <c r="S3206" s="36">
        <f>Inputs!$B$12*(1+$B3206)^2*$C3206+Inputs!$B$29*(1+$D3206)^2*Inputs!$B$19+Inputs!$B$30*(1+$E3206)^2*Inputs!$B$20+Inputs!$B$31*(1+$F3206)^2*Inputs!$B$21+Inputs!$B$22*(1+Inputs!$B$23)^2</f>
        <v>16446.155110843221</v>
      </c>
      <c r="T3206" s="36">
        <f>Inputs!$B$12*(1+$B3206)^3*$C3206+Inputs!$B$29*(1+$D3206)^3*Inputs!$B$19+Inputs!$B$30*(1+$E3206)^3*Inputs!$B$20+Inputs!$B$31*(1+$F3206)^3*Inputs!$B$21+Inputs!$B$22*(1+Inputs!$B$23)^3</f>
        <v>19419.955082421795</v>
      </c>
      <c r="U3206" s="36">
        <f>Inputs!$B$12*(1+$B3206)^4*$C3206+Inputs!$B$29*(1+$D3206)^4*Inputs!$B$19+Inputs!$B$30*(1+$E3206)^4*Inputs!$B$20+Inputs!$B$31*(1+$F3206)^4*Inputs!$B$21+Inputs!$B$22*(1+Inputs!$B$23)^4</f>
        <v>23358.138357886142</v>
      </c>
      <c r="V3206" s="35">
        <f>Inputs!$B$13/(Q3206*(1-$G3206))</f>
        <v>1.2496872134346606</v>
      </c>
      <c r="W3206" s="36">
        <f>Inputs!$B$13</f>
        <v>12660</v>
      </c>
      <c r="X3206" s="36">
        <f t="shared" si="493"/>
        <v>14135.643952499213</v>
      </c>
      <c r="Y3206" s="36">
        <f t="shared" si="494"/>
        <v>16068.586572273745</v>
      </c>
      <c r="Z3206" s="36">
        <f t="shared" si="495"/>
        <v>18603.506783079127</v>
      </c>
      <c r="AA3206" s="36">
        <f t="shared" si="496"/>
        <v>21930.358655308359</v>
      </c>
      <c r="AB3206" s="36">
        <f t="shared" si="497"/>
        <v>60852.002175285947</v>
      </c>
      <c r="AC3206" s="36">
        <f t="shared" si="498"/>
        <v>273408.4996023968</v>
      </c>
      <c r="AD3206" s="36">
        <f t="shared" si="499"/>
        <v>166487.50496701046</v>
      </c>
    </row>
    <row r="3207" spans="1:30" ht="14.25" customHeight="1" x14ac:dyDescent="0.25">
      <c r="A3207" s="16">
        <v>3191</v>
      </c>
      <c r="B3207" s="34">
        <v>0.27700853762772998</v>
      </c>
      <c r="C3207" s="34">
        <v>6.8052915385844098E-2</v>
      </c>
      <c r="D3207" s="34">
        <v>2.85157503105762E-2</v>
      </c>
      <c r="E3207" s="34">
        <v>4.9484918415112697E-2</v>
      </c>
      <c r="F3207" s="34">
        <v>3.15160805193163E-2</v>
      </c>
      <c r="G3207" s="34">
        <v>0.183534655146012</v>
      </c>
      <c r="H3207" s="35">
        <v>1.02260809012872</v>
      </c>
      <c r="I3207" s="34">
        <v>9.3869580744613199E-2</v>
      </c>
      <c r="J3207" s="34">
        <v>3.0336840323739501E-2</v>
      </c>
      <c r="K3207" s="36">
        <f>Inputs!$B$12*(1+$B3207)^4</f>
        <v>159560.89131456119</v>
      </c>
      <c r="L3207" s="36">
        <f t="shared" si="490"/>
        <v>16795.349569224567</v>
      </c>
      <c r="M3207" s="36">
        <f t="shared" si="491"/>
        <v>229226.04480905936</v>
      </c>
      <c r="N3207" s="37">
        <f>M3207/Inputs!$B$6</f>
        <v>349.42994635527339</v>
      </c>
      <c r="O3207" s="38">
        <f>IF(N3207&gt;Inputs!$B$4,1,0)</f>
        <v>0</v>
      </c>
      <c r="P3207" s="34">
        <f t="shared" si="492"/>
        <v>6.3532740420873701E-2</v>
      </c>
      <c r="Q3207" s="36">
        <f>Inputs!$B$12*(1+$B3207)^0*$C3207+Inputs!$B$29*(1+$D3207)^0*Inputs!$B$19+Inputs!$B$30*(1+$E3207)^0*Inputs!$B$20+Inputs!$B$31*(1+$F3207)^0*Inputs!$B$21+Inputs!$B$22*(1+Inputs!$B$23)^0</f>
        <v>12105.218950577568</v>
      </c>
      <c r="R3207" s="36">
        <f>Inputs!$B$12*(1+$B3207)^1*$C3207+Inputs!$B$29*(1+$D3207)^1*Inputs!$B$19+Inputs!$B$30*(1+$E3207)^1*Inputs!$B$20+Inputs!$B$31*(1+$F3207)^1*Inputs!$B$21+Inputs!$B$22*(1+Inputs!$B$23)^1</f>
        <v>13527.813468082242</v>
      </c>
      <c r="S3207" s="36">
        <f>Inputs!$B$12*(1+$B3207)^2*$C3207+Inputs!$B$29*(1+$D3207)^2*Inputs!$B$19+Inputs!$B$30*(1+$E3207)^2*Inputs!$B$20+Inputs!$B$31*(1+$F3207)^2*Inputs!$B$21+Inputs!$B$22*(1+Inputs!$B$23)^2</f>
        <v>15274.96730970564</v>
      </c>
      <c r="T3207" s="36">
        <f>Inputs!$B$12*(1+$B3207)^3*$C3207+Inputs!$B$29*(1+$D3207)^3*Inputs!$B$19+Inputs!$B$30*(1+$E3207)^3*Inputs!$B$20+Inputs!$B$31*(1+$F3207)^3*Inputs!$B$21+Inputs!$B$22*(1+Inputs!$B$23)^3</f>
        <v>17433.931879876916</v>
      </c>
      <c r="U3207" s="36">
        <f>Inputs!$B$12*(1+$B3207)^4*$C3207+Inputs!$B$29*(1+$D3207)^4*Inputs!$B$19+Inputs!$B$30*(1+$E3207)^4*Inputs!$B$20+Inputs!$B$31*(1+$F3207)^4*Inputs!$B$21+Inputs!$B$22*(1+Inputs!$B$23)^4</f>
        <v>20116.020407016291</v>
      </c>
      <c r="V3207" s="35">
        <f>Inputs!$B$13/(Q3207*(1-$G3207))</f>
        <v>1.2809238173103354</v>
      </c>
      <c r="W3207" s="36">
        <f>Inputs!$B$13</f>
        <v>12660</v>
      </c>
      <c r="X3207" s="36">
        <f t="shared" si="493"/>
        <v>13434.51817758918</v>
      </c>
      <c r="Y3207" s="36">
        <f t="shared" si="494"/>
        <v>14364.22772903349</v>
      </c>
      <c r="Z3207" s="36">
        <f t="shared" si="495"/>
        <v>15475.238816950692</v>
      </c>
      <c r="AA3207" s="36">
        <f t="shared" si="496"/>
        <v>16795.349569224567</v>
      </c>
      <c r="AB3207" s="36">
        <f t="shared" si="497"/>
        <v>55308.674118727868</v>
      </c>
      <c r="AC3207" s="36">
        <f t="shared" si="498"/>
        <v>272377.16006977088</v>
      </c>
      <c r="AD3207" s="36">
        <f t="shared" si="499"/>
        <v>173917.37069033147</v>
      </c>
    </row>
    <row r="3208" spans="1:30" ht="14.25" customHeight="1" x14ac:dyDescent="0.25">
      <c r="A3208" s="16">
        <v>3192</v>
      </c>
      <c r="B3208" s="34">
        <v>0.38796018812073002</v>
      </c>
      <c r="C3208" s="34">
        <v>5.5344801531764902E-2</v>
      </c>
      <c r="D3208" s="34">
        <v>2.48488172146079E-2</v>
      </c>
      <c r="E3208" s="34">
        <v>2.4319087798560499E-2</v>
      </c>
      <c r="F3208" s="34">
        <v>2.7973633675815899E-3</v>
      </c>
      <c r="G3208" s="34">
        <v>0.16967521641658601</v>
      </c>
      <c r="H3208" s="35">
        <v>1.1204861549929599</v>
      </c>
      <c r="I3208" s="34">
        <v>8.7707348615624001E-2</v>
      </c>
      <c r="J3208" s="34">
        <v>1.9455565250926E-2</v>
      </c>
      <c r="K3208" s="36">
        <f>Inputs!$B$12*(1+$B3208)^4</f>
        <v>222668.75805222819</v>
      </c>
      <c r="L3208" s="36">
        <f t="shared" si="490"/>
        <v>19259.721981780669</v>
      </c>
      <c r="M3208" s="36">
        <f t="shared" si="491"/>
        <v>248319.47975544145</v>
      </c>
      <c r="N3208" s="37">
        <f>M3208/Inputs!$B$6</f>
        <v>378.53579231012418</v>
      </c>
      <c r="O3208" s="38">
        <f>IF(N3208&gt;Inputs!$B$4,1,0)</f>
        <v>0</v>
      </c>
      <c r="P3208" s="34">
        <f t="shared" si="492"/>
        <v>6.8251783364698004E-2</v>
      </c>
      <c r="Q3208" s="36">
        <f>Inputs!$B$12*(1+$B3208)^0*$C3208+Inputs!$B$29*(1+$D3208)^0*Inputs!$B$19+Inputs!$B$30*(1+$E3208)^0*Inputs!$B$20+Inputs!$B$31*(1+$F3208)^0*Inputs!$B$21+Inputs!$B$22*(1+Inputs!$B$23)^0</f>
        <v>11342.732119332817</v>
      </c>
      <c r="R3208" s="36">
        <f>Inputs!$B$12*(1+$B3208)^1*$C3208+Inputs!$B$29*(1+$D3208)^1*Inputs!$B$19+Inputs!$B$30*(1+$E3208)^1*Inputs!$B$20+Inputs!$B$31*(1+$F3208)^1*Inputs!$B$21+Inputs!$B$22*(1+Inputs!$B$23)^1</f>
        <v>12717.671227815303</v>
      </c>
      <c r="S3208" s="36">
        <f>Inputs!$B$12*(1+$B3208)^2*$C3208+Inputs!$B$29*(1+$D3208)^2*Inputs!$B$19+Inputs!$B$30*(1+$E3208)^2*Inputs!$B$20+Inputs!$B$31*(1+$F3208)^2*Inputs!$B$21+Inputs!$B$22*(1+Inputs!$B$23)^2</f>
        <v>14593.904274930774</v>
      </c>
      <c r="T3208" s="36">
        <f>Inputs!$B$12*(1+$B3208)^3*$C3208+Inputs!$B$29*(1+$D3208)^3*Inputs!$B$19+Inputs!$B$30*(1+$E3208)^3*Inputs!$B$20+Inputs!$B$31*(1+$F3208)^3*Inputs!$B$21+Inputs!$B$22*(1+Inputs!$B$23)^3</f>
        <v>17165.361229433154</v>
      </c>
      <c r="U3208" s="36">
        <f>Inputs!$B$12*(1+$B3208)^4*$C3208+Inputs!$B$29*(1+$D3208)^4*Inputs!$B$19+Inputs!$B$30*(1+$E3208)^4*Inputs!$B$20+Inputs!$B$31*(1+$F3208)^4*Inputs!$B$21+Inputs!$B$22*(1+Inputs!$B$23)^4</f>
        <v>20701.199850499866</v>
      </c>
      <c r="V3208" s="35">
        <f>Inputs!$B$13/(Q3208*(1-$G3208))</f>
        <v>1.3442128082165283</v>
      </c>
      <c r="W3208" s="36">
        <f>Inputs!$B$13</f>
        <v>12660</v>
      </c>
      <c r="X3208" s="36">
        <f t="shared" si="493"/>
        <v>13603.988154933306</v>
      </c>
      <c r="Y3208" s="36">
        <f t="shared" si="494"/>
        <v>14933.21716993677</v>
      </c>
      <c r="Z3208" s="36">
        <f t="shared" si="495"/>
        <v>16767.27711223302</v>
      </c>
      <c r="AA3208" s="36">
        <f t="shared" si="496"/>
        <v>19259.721981780669</v>
      </c>
      <c r="AB3208" s="36">
        <f t="shared" si="497"/>
        <v>59370.740789443757</v>
      </c>
      <c r="AC3208" s="36">
        <f t="shared" si="498"/>
        <v>287676.450219577</v>
      </c>
      <c r="AD3208" s="36">
        <f t="shared" si="499"/>
        <v>188948.73896599771</v>
      </c>
    </row>
    <row r="3209" spans="1:30" ht="14.25" customHeight="1" x14ac:dyDescent="0.25">
      <c r="A3209" s="16">
        <v>3193</v>
      </c>
      <c r="B3209" s="34">
        <v>0.36495752625882599</v>
      </c>
      <c r="C3209" s="34">
        <v>0.105095154392748</v>
      </c>
      <c r="D3209" s="34">
        <v>5.3072498147690501E-2</v>
      </c>
      <c r="E3209" s="34">
        <v>6.6726902939728397E-2</v>
      </c>
      <c r="F3209" s="34">
        <v>-3.9115617056445003E-3</v>
      </c>
      <c r="G3209" s="34">
        <v>0.19069158776553999</v>
      </c>
      <c r="H3209" s="35">
        <v>0.98956914874553403</v>
      </c>
      <c r="I3209" s="34">
        <v>0.103804877725968</v>
      </c>
      <c r="J3209" s="34">
        <v>2.4896368707272701E-2</v>
      </c>
      <c r="K3209" s="36">
        <f>Inputs!$B$12*(1+$B3209)^4</f>
        <v>208270.51959405604</v>
      </c>
      <c r="L3209" s="36">
        <f t="shared" si="490"/>
        <v>24866.564491484391</v>
      </c>
      <c r="M3209" s="36">
        <f t="shared" si="491"/>
        <v>262198.93061412952</v>
      </c>
      <c r="N3209" s="37">
        <f>M3209/Inputs!$B$6</f>
        <v>399.69349178983157</v>
      </c>
      <c r="O3209" s="38">
        <f>IF(N3209&gt;Inputs!$B$4,1,0)</f>
        <v>1</v>
      </c>
      <c r="P3209" s="34">
        <f t="shared" si="492"/>
        <v>7.8908509018695297E-2</v>
      </c>
      <c r="Q3209" s="36">
        <f>Inputs!$B$12*(1+$B3209)^0*$C3209+Inputs!$B$29*(1+$D3209)^0*Inputs!$B$19+Inputs!$B$30*(1+$E3209)^0*Inputs!$B$20+Inputs!$B$31*(1+$F3209)^0*Inputs!$B$21+Inputs!$B$22*(1+Inputs!$B$23)^0</f>
        <v>14327.753290991801</v>
      </c>
      <c r="R3209" s="36">
        <f>Inputs!$B$12*(1+$B3209)^1*$C3209+Inputs!$B$29*(1+$D3209)^1*Inputs!$B$19+Inputs!$B$30*(1+$E3209)^1*Inputs!$B$20+Inputs!$B$31*(1+$F3209)^1*Inputs!$B$21+Inputs!$B$22*(1+Inputs!$B$23)^1</f>
        <v>16884.998242921622</v>
      </c>
      <c r="S3209" s="36">
        <f>Inputs!$B$12*(1+$B3209)^2*$C3209+Inputs!$B$29*(1+$D3209)^2*Inputs!$B$19+Inputs!$B$30*(1+$E3209)^2*Inputs!$B$20+Inputs!$B$31*(1+$F3209)^2*Inputs!$B$21+Inputs!$B$22*(1+Inputs!$B$23)^2</f>
        <v>20300.593696765758</v>
      </c>
      <c r="T3209" s="36">
        <f>Inputs!$B$12*(1+$B3209)^3*$C3209+Inputs!$B$29*(1+$D3209)^3*Inputs!$B$19+Inputs!$B$30*(1+$E3209)^3*Inputs!$B$20+Inputs!$B$31*(1+$F3209)^3*Inputs!$B$21+Inputs!$B$22*(1+Inputs!$B$23)^3</f>
        <v>24882.237712801631</v>
      </c>
      <c r="U3209" s="36">
        <f>Inputs!$B$12*(1+$B3209)^4*$C3209+Inputs!$B$29*(1+$D3209)^4*Inputs!$B$19+Inputs!$B$30*(1+$E3209)^4*Inputs!$B$20+Inputs!$B$31*(1+$F3209)^4*Inputs!$B$21+Inputs!$B$22*(1+Inputs!$B$23)^4</f>
        <v>31049.569748670583</v>
      </c>
      <c r="V3209" s="35">
        <f>Inputs!$B$13/(Q3209*(1-$G3209))</f>
        <v>1.0917961442940027</v>
      </c>
      <c r="W3209" s="36">
        <f>Inputs!$B$13</f>
        <v>12660</v>
      </c>
      <c r="X3209" s="36">
        <f t="shared" si="493"/>
        <v>14570.34379158563</v>
      </c>
      <c r="Y3209" s="36">
        <f t="shared" si="494"/>
        <v>17097.834403124751</v>
      </c>
      <c r="Z3209" s="36">
        <f t="shared" si="495"/>
        <v>20442.00061215934</v>
      </c>
      <c r="AA3209" s="36">
        <f t="shared" si="496"/>
        <v>24866.564491484391</v>
      </c>
      <c r="AB3209" s="36">
        <f t="shared" si="497"/>
        <v>65088.157751096995</v>
      </c>
      <c r="AC3209" s="36">
        <f t="shared" si="498"/>
        <v>322977.2297878472</v>
      </c>
      <c r="AD3209" s="36">
        <f t="shared" si="499"/>
        <v>197110.7728630325</v>
      </c>
    </row>
    <row r="3210" spans="1:30" ht="14.25" customHeight="1" x14ac:dyDescent="0.25">
      <c r="A3210" s="16">
        <v>3194</v>
      </c>
      <c r="B3210" s="34">
        <v>0.462084855598347</v>
      </c>
      <c r="C3210" s="34">
        <v>4.7551549483157998E-2</v>
      </c>
      <c r="D3210" s="34">
        <v>2.94942349758123E-2</v>
      </c>
      <c r="E3210" s="34">
        <v>6.6761546599094404E-2</v>
      </c>
      <c r="F3210" s="34">
        <v>-1.3034156058412299E-2</v>
      </c>
      <c r="G3210" s="34">
        <v>0.21059045168318399</v>
      </c>
      <c r="H3210" s="35">
        <v>1.1031889639218899</v>
      </c>
      <c r="I3210" s="34">
        <v>0.102364285433443</v>
      </c>
      <c r="J3210" s="34">
        <v>2.85048837780753E-2</v>
      </c>
      <c r="K3210" s="36">
        <f>Inputs!$B$12*(1+$B3210)^4</f>
        <v>274183.65726953524</v>
      </c>
      <c r="L3210" s="36">
        <f t="shared" si="490"/>
        <v>18887.195945743559</v>
      </c>
      <c r="M3210" s="36">
        <f t="shared" si="491"/>
        <v>217780.1814574007</v>
      </c>
      <c r="N3210" s="37">
        <f>M3210/Inputs!$B$6</f>
        <v>331.9819839289645</v>
      </c>
      <c r="O3210" s="38">
        <f>IF(N3210&gt;Inputs!$B$4,1,0)</f>
        <v>0</v>
      </c>
      <c r="P3210" s="34">
        <f t="shared" si="492"/>
        <v>7.3859401655367696E-2</v>
      </c>
      <c r="Q3210" s="36">
        <f>Inputs!$B$12*(1+$B3210)^0*$C3210+Inputs!$B$29*(1+$D3210)^0*Inputs!$B$19+Inputs!$B$30*(1+$E3210)^0*Inputs!$B$20+Inputs!$B$31*(1+$F3210)^0*Inputs!$B$21+Inputs!$B$22*(1+Inputs!$B$23)^0</f>
        <v>10875.136996416401</v>
      </c>
      <c r="R3210" s="36">
        <f>Inputs!$B$12*(1+$B3210)^1*$C3210+Inputs!$B$29*(1+$D3210)^1*Inputs!$B$19+Inputs!$B$30*(1+$E3210)^1*Inputs!$B$20+Inputs!$B$31*(1+$F3210)^1*Inputs!$B$21+Inputs!$B$22*(1+Inputs!$B$23)^1</f>
        <v>12330.574091733846</v>
      </c>
      <c r="S3210" s="36">
        <f>Inputs!$B$12*(1+$B3210)^2*$C3210+Inputs!$B$29*(1+$D3210)^2*Inputs!$B$19+Inputs!$B$30*(1+$E3210)^2*Inputs!$B$20+Inputs!$B$31*(1+$F3210)^2*Inputs!$B$21+Inputs!$B$22*(1+Inputs!$B$23)^2</f>
        <v>14407.965565565992</v>
      </c>
      <c r="T3210" s="36">
        <f>Inputs!$B$12*(1+$B3210)^3*$C3210+Inputs!$B$29*(1+$D3210)^3*Inputs!$B$19+Inputs!$B$30*(1+$E3210)^3*Inputs!$B$20+Inputs!$B$31*(1+$F3210)^3*Inputs!$B$21+Inputs!$B$22*(1+Inputs!$B$23)^3</f>
        <v>17389.572708672669</v>
      </c>
      <c r="U3210" s="36">
        <f>Inputs!$B$12*(1+$B3210)^4*$C3210+Inputs!$B$29*(1+$D3210)^4*Inputs!$B$19+Inputs!$B$30*(1+$E3210)^4*Inputs!$B$20+Inputs!$B$31*(1+$F3210)^4*Inputs!$B$21+Inputs!$B$22*(1+Inputs!$B$23)^4</f>
        <v>21687.785149149469</v>
      </c>
      <c r="V3210" s="35">
        <f>Inputs!$B$13/(Q3210*(1-$G3210))</f>
        <v>1.4746759380137158</v>
      </c>
      <c r="W3210" s="36">
        <f>Inputs!$B$13</f>
        <v>12660</v>
      </c>
      <c r="X3210" s="36">
        <f t="shared" si="493"/>
        <v>13450.306435358525</v>
      </c>
      <c r="Y3210" s="36">
        <f t="shared" si="494"/>
        <v>14660.041336369966</v>
      </c>
      <c r="Z3210" s="36">
        <f t="shared" si="495"/>
        <v>16418.917067031012</v>
      </c>
      <c r="AA3210" s="36">
        <f t="shared" si="496"/>
        <v>18887.195945743559</v>
      </c>
      <c r="AB3210" s="36">
        <f t="shared" si="497"/>
        <v>56217.003612670327</v>
      </c>
      <c r="AC3210" s="36">
        <f t="shared" si="498"/>
        <v>263007.45518778474</v>
      </c>
      <c r="AD3210" s="36">
        <f t="shared" si="499"/>
        <v>161563.17784473038</v>
      </c>
    </row>
    <row r="3211" spans="1:30" ht="14.25" customHeight="1" x14ac:dyDescent="0.25">
      <c r="A3211" s="16">
        <v>3195</v>
      </c>
      <c r="B3211" s="34">
        <v>0.26314161113493001</v>
      </c>
      <c r="C3211" s="34">
        <v>8.9215230180501898E-2</v>
      </c>
      <c r="D3211" s="34">
        <v>1.7899562784741099E-2</v>
      </c>
      <c r="E3211" s="34">
        <v>4.3316519790144101E-2</v>
      </c>
      <c r="F3211" s="34">
        <v>1.0543729844033701E-2</v>
      </c>
      <c r="G3211" s="34">
        <v>0.19776671525949299</v>
      </c>
      <c r="H3211" s="35">
        <v>1.06842710866403</v>
      </c>
      <c r="I3211" s="34">
        <v>0.101271785764492</v>
      </c>
      <c r="J3211" s="34">
        <v>2.99043805125602E-2</v>
      </c>
      <c r="K3211" s="36">
        <f>Inputs!$B$12*(1+$B3211)^4</f>
        <v>152742.33272665236</v>
      </c>
      <c r="L3211" s="36">
        <f t="shared" si="490"/>
        <v>19079.942178218986</v>
      </c>
      <c r="M3211" s="36">
        <f t="shared" si="491"/>
        <v>227534.46697238245</v>
      </c>
      <c r="N3211" s="37">
        <f>M3211/Inputs!$B$6</f>
        <v>346.85132160424155</v>
      </c>
      <c r="O3211" s="38">
        <f>IF(N3211&gt;Inputs!$B$4,1,0)</f>
        <v>0</v>
      </c>
      <c r="P3211" s="34">
        <f t="shared" si="492"/>
        <v>7.1367405251931804E-2</v>
      </c>
      <c r="Q3211" s="36">
        <f>Inputs!$B$12*(1+$B3211)^0*$C3211+Inputs!$B$29*(1+$D3211)^0*Inputs!$B$19+Inputs!$B$30*(1+$E3211)^0*Inputs!$B$20+Inputs!$B$31*(1+$F3211)^0*Inputs!$B$21+Inputs!$B$22*(1+Inputs!$B$23)^0</f>
        <v>13374.957838257036</v>
      </c>
      <c r="R3211" s="36">
        <f>Inputs!$B$12*(1+$B3211)^1*$C3211+Inputs!$B$29*(1+$D3211)^1*Inputs!$B$19+Inputs!$B$30*(1+$E3211)^1*Inputs!$B$20+Inputs!$B$31*(1+$F3211)^1*Inputs!$B$21+Inputs!$B$22*(1+Inputs!$B$23)^1</f>
        <v>14929.900435553031</v>
      </c>
      <c r="S3211" s="36">
        <f>Inputs!$B$12*(1+$B3211)^2*$C3211+Inputs!$B$29*(1+$D3211)^2*Inputs!$B$19+Inputs!$B$30*(1+$E3211)^2*Inputs!$B$20+Inputs!$B$31*(1+$F3211)^2*Inputs!$B$21+Inputs!$B$22*(1+Inputs!$B$23)^2</f>
        <v>16859.696331716208</v>
      </c>
      <c r="T3211" s="36">
        <f>Inputs!$B$12*(1+$B3211)^3*$C3211+Inputs!$B$29*(1+$D3211)^3*Inputs!$B$19+Inputs!$B$30*(1+$E3211)^3*Inputs!$B$20+Inputs!$B$31*(1+$F3211)^3*Inputs!$B$21+Inputs!$B$22*(1+Inputs!$B$23)^3</f>
        <v>19262.046291777529</v>
      </c>
      <c r="U3211" s="36">
        <f>Inputs!$B$12*(1+$B3211)^4*$C3211+Inputs!$B$29*(1+$D3211)^4*Inputs!$B$19+Inputs!$B$30*(1+$E3211)^4*Inputs!$B$20+Inputs!$B$31*(1+$F3211)^4*Inputs!$B$21+Inputs!$B$22*(1+Inputs!$B$23)^4</f>
        <v>22260.323869492637</v>
      </c>
      <c r="V3211" s="35">
        <f>Inputs!$B$13/(Q3211*(1-$G3211))</f>
        <v>1.1798875188228983</v>
      </c>
      <c r="W3211" s="36">
        <f>Inputs!$B$13</f>
        <v>12660</v>
      </c>
      <c r="X3211" s="36">
        <f t="shared" si="493"/>
        <v>13798.075539206979</v>
      </c>
      <c r="Y3211" s="36">
        <f t="shared" si="494"/>
        <v>15204.688087153289</v>
      </c>
      <c r="Z3211" s="36">
        <f t="shared" si="495"/>
        <v>16940.624954375595</v>
      </c>
      <c r="AA3211" s="36">
        <f t="shared" si="496"/>
        <v>19079.942178218986</v>
      </c>
      <c r="AB3211" s="36">
        <f t="shared" si="497"/>
        <v>57553.033233677226</v>
      </c>
      <c r="AC3211" s="36">
        <f t="shared" si="498"/>
        <v>275343.00791665935</v>
      </c>
      <c r="AD3211" s="36">
        <f t="shared" si="499"/>
        <v>169981.43373870521</v>
      </c>
    </row>
    <row r="3212" spans="1:30" ht="14.25" customHeight="1" x14ac:dyDescent="0.25">
      <c r="A3212" s="16">
        <v>3196</v>
      </c>
      <c r="B3212" s="34">
        <v>0.30627530182068002</v>
      </c>
      <c r="C3212" s="34">
        <v>5.8302914824328297E-2</v>
      </c>
      <c r="D3212" s="34">
        <v>5.2556118599306999E-2</v>
      </c>
      <c r="E3212" s="34">
        <v>4.2943781836005002E-2</v>
      </c>
      <c r="F3212" s="34">
        <v>-5.4495546689658598E-3</v>
      </c>
      <c r="G3212" s="34">
        <v>0.17242625404383699</v>
      </c>
      <c r="H3212" s="35">
        <v>0.97354485735421403</v>
      </c>
      <c r="I3212" s="34">
        <v>9.4438999287504502E-2</v>
      </c>
      <c r="J3212" s="34">
        <v>2.7165913421557199E-2</v>
      </c>
      <c r="K3212" s="36">
        <f>Inputs!$B$12*(1+$B3212)^4</f>
        <v>174698.87677260846</v>
      </c>
      <c r="L3212" s="36">
        <f t="shared" si="490"/>
        <v>15333.017640768307</v>
      </c>
      <c r="M3212" s="36">
        <f t="shared" si="491"/>
        <v>201875.56232894538</v>
      </c>
      <c r="N3212" s="37">
        <f>M3212/Inputs!$B$6</f>
        <v>307.73713769656308</v>
      </c>
      <c r="O3212" s="38">
        <f>IF(N3212&gt;Inputs!$B$4,1,0)</f>
        <v>0</v>
      </c>
      <c r="P3212" s="34">
        <f t="shared" si="492"/>
        <v>6.7273085865947296E-2</v>
      </c>
      <c r="Q3212" s="36">
        <f>Inputs!$B$12*(1+$B3212)^0*$C3212+Inputs!$B$29*(1+$D3212)^0*Inputs!$B$19+Inputs!$B$30*(1+$E3212)^0*Inputs!$B$20+Inputs!$B$31*(1+$F3212)^0*Inputs!$B$21+Inputs!$B$22*(1+Inputs!$B$23)^0</f>
        <v>11520.218916886621</v>
      </c>
      <c r="R3212" s="36">
        <f>Inputs!$B$12*(1+$B3212)^1*$C3212+Inputs!$B$29*(1+$D3212)^1*Inputs!$B$19+Inputs!$B$30*(1+$E3212)^1*Inputs!$B$20+Inputs!$B$31*(1+$F3212)^1*Inputs!$B$21+Inputs!$B$22*(1+Inputs!$B$23)^1</f>
        <v>12779.205089429015</v>
      </c>
      <c r="S3212" s="36">
        <f>Inputs!$B$12*(1+$B3212)^2*$C3212+Inputs!$B$29*(1+$D3212)^2*Inputs!$B$19+Inputs!$B$30*(1+$E3212)^2*Inputs!$B$20+Inputs!$B$31*(1+$F3212)^2*Inputs!$B$21+Inputs!$B$22*(1+Inputs!$B$23)^2</f>
        <v>14378.141279208881</v>
      </c>
      <c r="T3212" s="36">
        <f>Inputs!$B$12*(1+$B3212)^3*$C3212+Inputs!$B$29*(1+$D3212)^3*Inputs!$B$19+Inputs!$B$30*(1+$E3212)^3*Inputs!$B$20+Inputs!$B$31*(1+$F3212)^3*Inputs!$B$21+Inputs!$B$22*(1+Inputs!$B$23)^3</f>
        <v>16418.144977022654</v>
      </c>
      <c r="U3212" s="36">
        <f>Inputs!$B$12*(1+$B3212)^4*$C3212+Inputs!$B$29*(1+$D3212)^4*Inputs!$B$19+Inputs!$B$30*(1+$E3212)^4*Inputs!$B$20+Inputs!$B$31*(1+$F3212)^4*Inputs!$B$21+Inputs!$B$22*(1+Inputs!$B$23)^4</f>
        <v>19031.146995039278</v>
      </c>
      <c r="V3212" s="35">
        <f>Inputs!$B$13/(Q3212*(1-$G3212))</f>
        <v>1.3279027462783202</v>
      </c>
      <c r="W3212" s="36">
        <f>Inputs!$B$13</f>
        <v>12660</v>
      </c>
      <c r="X3212" s="36">
        <f t="shared" si="493"/>
        <v>13106.648305052284</v>
      </c>
      <c r="Y3212" s="36">
        <f t="shared" si="494"/>
        <v>13692.430571787914</v>
      </c>
      <c r="Z3212" s="36">
        <f t="shared" si="495"/>
        <v>14431.458902581991</v>
      </c>
      <c r="AA3212" s="36">
        <f t="shared" si="496"/>
        <v>15333.017640768307</v>
      </c>
      <c r="AB3212" s="36">
        <f t="shared" si="497"/>
        <v>52778.501217140307</v>
      </c>
      <c r="AC3212" s="36">
        <f t="shared" si="498"/>
        <v>234113.73014569611</v>
      </c>
      <c r="AD3212" s="36">
        <f t="shared" si="499"/>
        <v>149097.06111180506</v>
      </c>
    </row>
    <row r="3213" spans="1:30" ht="14.25" customHeight="1" x14ac:dyDescent="0.25">
      <c r="A3213" s="16">
        <v>3197</v>
      </c>
      <c r="B3213" s="34">
        <v>0.35156817761013998</v>
      </c>
      <c r="C3213" s="34">
        <v>7.4301802176162696E-2</v>
      </c>
      <c r="D3213" s="34">
        <v>5.1608803827751501E-2</v>
      </c>
      <c r="E3213" s="34">
        <v>4.8022866386719001E-2</v>
      </c>
      <c r="F3213" s="34">
        <v>2.1655113995840899E-2</v>
      </c>
      <c r="G3213" s="34">
        <v>0.17392017493269801</v>
      </c>
      <c r="H3213" s="35">
        <v>0.95364263651096803</v>
      </c>
      <c r="I3213" s="34">
        <v>8.9463926809921102E-2</v>
      </c>
      <c r="J3213" s="34">
        <v>2.2287687317628899E-2</v>
      </c>
      <c r="K3213" s="36">
        <f>Inputs!$B$12*(1+$B3213)^4</f>
        <v>200217.98291552378</v>
      </c>
      <c r="L3213" s="36">
        <f t="shared" si="490"/>
        <v>19117.445340878025</v>
      </c>
      <c r="M3213" s="36">
        <f t="shared" si="491"/>
        <v>248946.44876882801</v>
      </c>
      <c r="N3213" s="37">
        <f>M3213/Inputs!$B$6</f>
        <v>379.49153775735977</v>
      </c>
      <c r="O3213" s="38">
        <f>IF(N3213&gt;Inputs!$B$4,1,0)</f>
        <v>0</v>
      </c>
      <c r="P3213" s="34">
        <f t="shared" si="492"/>
        <v>6.7176239492292206E-2</v>
      </c>
      <c r="Q3213" s="36">
        <f>Inputs!$B$12*(1+$B3213)^0*$C3213+Inputs!$B$29*(1+$D3213)^0*Inputs!$B$19+Inputs!$B$30*(1+$E3213)^0*Inputs!$B$20+Inputs!$B$31*(1+$F3213)^0*Inputs!$B$21+Inputs!$B$22*(1+Inputs!$B$23)^0</f>
        <v>12480.152157996683</v>
      </c>
      <c r="R3213" s="36">
        <f>Inputs!$B$12*(1+$B3213)^1*$C3213+Inputs!$B$29*(1+$D3213)^1*Inputs!$B$19+Inputs!$B$30*(1+$E3213)^1*Inputs!$B$20+Inputs!$B$31*(1+$F3213)^1*Inputs!$B$21+Inputs!$B$22*(1+Inputs!$B$23)^1</f>
        <v>14367.009003577947</v>
      </c>
      <c r="S3213" s="36">
        <f>Inputs!$B$12*(1+$B3213)^2*$C3213+Inputs!$B$29*(1+$D3213)^2*Inputs!$B$19+Inputs!$B$30*(1+$E3213)^2*Inputs!$B$20+Inputs!$B$31*(1+$F3213)^2*Inputs!$B$21+Inputs!$B$22*(1+Inputs!$B$23)^2</f>
        <v>16819.510690336545</v>
      </c>
      <c r="T3213" s="36">
        <f>Inputs!$B$12*(1+$B3213)^3*$C3213+Inputs!$B$29*(1+$D3213)^3*Inputs!$B$19+Inputs!$B$30*(1+$E3213)^3*Inputs!$B$20+Inputs!$B$31*(1+$F3213)^3*Inputs!$B$21+Inputs!$B$22*(1+Inputs!$B$23)^3</f>
        <v>20032.094559918791</v>
      </c>
      <c r="U3213" s="36">
        <f>Inputs!$B$12*(1+$B3213)^4*$C3213+Inputs!$B$29*(1+$D3213)^4*Inputs!$B$19+Inputs!$B$30*(1+$E3213)^4*Inputs!$B$20+Inputs!$B$31*(1+$F3213)^4*Inputs!$B$21+Inputs!$B$22*(1+Inputs!$B$23)^4</f>
        <v>24267.340378395776</v>
      </c>
      <c r="V3213" s="35">
        <f>Inputs!$B$13/(Q3213*(1-$G3213))</f>
        <v>1.2279814592927205</v>
      </c>
      <c r="W3213" s="36">
        <f>Inputs!$B$13</f>
        <v>12660</v>
      </c>
      <c r="X3213" s="36">
        <f t="shared" si="493"/>
        <v>13760.064182882626</v>
      </c>
      <c r="Y3213" s="36">
        <f t="shared" si="494"/>
        <v>15156.02451260303</v>
      </c>
      <c r="Z3213" s="36">
        <f t="shared" si="495"/>
        <v>16915.929655175241</v>
      </c>
      <c r="AA3213" s="36">
        <f t="shared" si="496"/>
        <v>19117.445340878025</v>
      </c>
      <c r="AB3213" s="36">
        <f t="shared" si="497"/>
        <v>59396.782482256676</v>
      </c>
      <c r="AC3213" s="36">
        <f t="shared" si="498"/>
        <v>290929.19062832923</v>
      </c>
      <c r="AD3213" s="36">
        <f t="shared" si="499"/>
        <v>189549.66628657133</v>
      </c>
    </row>
    <row r="3214" spans="1:30" ht="14.25" customHeight="1" x14ac:dyDescent="0.25">
      <c r="A3214" s="16">
        <v>3198</v>
      </c>
      <c r="B3214" s="34">
        <v>0.49408671287265399</v>
      </c>
      <c r="C3214" s="34">
        <v>5.8307720955640401E-2</v>
      </c>
      <c r="D3214" s="34">
        <v>2.80054475808393E-2</v>
      </c>
      <c r="E3214" s="34">
        <v>4.5709958610889702E-2</v>
      </c>
      <c r="F3214" s="34">
        <v>-7.7048721759486599E-3</v>
      </c>
      <c r="G3214" s="34">
        <v>0.187931543052164</v>
      </c>
      <c r="H3214" s="35">
        <v>1.0158612456920699</v>
      </c>
      <c r="I3214" s="34">
        <v>0.10693024846327399</v>
      </c>
      <c r="J3214" s="34">
        <v>1.9927848368530801E-2</v>
      </c>
      <c r="K3214" s="36">
        <f>Inputs!$B$12*(1+$B3214)^4</f>
        <v>298988.48630448524</v>
      </c>
      <c r="L3214" s="36">
        <f t="shared" si="490"/>
        <v>21371.128559621677</v>
      </c>
      <c r="M3214" s="36">
        <f t="shared" si="491"/>
        <v>209569.851650461</v>
      </c>
      <c r="N3214" s="37">
        <f>M3214/Inputs!$B$6</f>
        <v>319.46623727204422</v>
      </c>
      <c r="O3214" s="38">
        <f>IF(N3214&gt;Inputs!$B$4,1,0)</f>
        <v>0</v>
      </c>
      <c r="P3214" s="34">
        <f t="shared" si="492"/>
        <v>8.7002400094743193E-2</v>
      </c>
      <c r="Q3214" s="36">
        <f>Inputs!$B$12*(1+$B3214)^0*$C3214+Inputs!$B$29*(1+$D3214)^0*Inputs!$B$19+Inputs!$B$30*(1+$E3214)^0*Inputs!$B$20+Inputs!$B$31*(1+$F3214)^0*Inputs!$B$21+Inputs!$B$22*(1+Inputs!$B$23)^0</f>
        <v>11520.507284765346</v>
      </c>
      <c r="R3214" s="36">
        <f>Inputs!$B$12*(1+$B3214)^1*$C3214+Inputs!$B$29*(1+$D3214)^1*Inputs!$B$19+Inputs!$B$30*(1+$E3214)^1*Inputs!$B$20+Inputs!$B$31*(1+$F3214)^1*Inputs!$B$21+Inputs!$B$22*(1+Inputs!$B$23)^1</f>
        <v>13352.410925261442</v>
      </c>
      <c r="S3214" s="36">
        <f>Inputs!$B$12*(1+$B3214)^2*$C3214+Inputs!$B$29*(1+$D3214)^2*Inputs!$B$19+Inputs!$B$30*(1+$E3214)^2*Inputs!$B$20+Inputs!$B$31*(1+$F3214)^2*Inputs!$B$21+Inputs!$B$22*(1+Inputs!$B$23)^2</f>
        <v>16044.395521652674</v>
      </c>
      <c r="T3214" s="36">
        <f>Inputs!$B$12*(1+$B3214)^3*$C3214+Inputs!$B$29*(1+$D3214)^3*Inputs!$B$19+Inputs!$B$30*(1+$E3214)^3*Inputs!$B$20+Inputs!$B$31*(1+$F3214)^3*Inputs!$B$21+Inputs!$B$22*(1+Inputs!$B$23)^3</f>
        <v>20018.684234693574</v>
      </c>
      <c r="U3214" s="36">
        <f>Inputs!$B$12*(1+$B3214)^4*$C3214+Inputs!$B$29*(1+$D3214)^4*Inputs!$B$19+Inputs!$B$30*(1+$E3214)^4*Inputs!$B$20+Inputs!$B$31*(1+$F3214)^4*Inputs!$B$21+Inputs!$B$22*(1+Inputs!$B$23)^4</f>
        <v>25906.003664449414</v>
      </c>
      <c r="V3214" s="35">
        <f>Inputs!$B$13/(Q3214*(1-$G3214))</f>
        <v>1.353223282203259</v>
      </c>
      <c r="W3214" s="36">
        <f>Inputs!$B$13</f>
        <v>12660</v>
      </c>
      <c r="X3214" s="36">
        <f t="shared" si="493"/>
        <v>13758.586933806477</v>
      </c>
      <c r="Y3214" s="36">
        <f t="shared" si="494"/>
        <v>15433.57589345785</v>
      </c>
      <c r="Z3214" s="36">
        <f t="shared" si="495"/>
        <v>17885.476053959163</v>
      </c>
      <c r="AA3214" s="36">
        <f t="shared" si="496"/>
        <v>21371.128559621677</v>
      </c>
      <c r="AB3214" s="36">
        <f t="shared" si="497"/>
        <v>58817.395462031702</v>
      </c>
      <c r="AC3214" s="36">
        <f t="shared" si="498"/>
        <v>250533.42373642404</v>
      </c>
      <c r="AD3214" s="36">
        <f t="shared" si="499"/>
        <v>150752.45618842929</v>
      </c>
    </row>
    <row r="3215" spans="1:30" ht="14.25" customHeight="1" x14ac:dyDescent="0.25">
      <c r="A3215" s="16">
        <v>3199</v>
      </c>
      <c r="B3215" s="34">
        <v>0.43313339350438101</v>
      </c>
      <c r="C3215" s="34">
        <v>5.1392001782851499E-2</v>
      </c>
      <c r="D3215" s="34">
        <v>2.50346724256445E-2</v>
      </c>
      <c r="E3215" s="34">
        <v>4.4249900519257701E-2</v>
      </c>
      <c r="F3215" s="34">
        <v>2.9097349665127201E-2</v>
      </c>
      <c r="G3215" s="34">
        <v>0.19408438444400899</v>
      </c>
      <c r="H3215" s="35">
        <v>1.0758449376255199</v>
      </c>
      <c r="I3215" s="34">
        <v>9.6217002216063496E-2</v>
      </c>
      <c r="J3215" s="34">
        <v>2.0619576557961702E-2</v>
      </c>
      <c r="K3215" s="36">
        <f>Inputs!$B$12*(1+$B3215)^4</f>
        <v>253103.24482881068</v>
      </c>
      <c r="L3215" s="36">
        <f t="shared" si="490"/>
        <v>19167.773900143042</v>
      </c>
      <c r="M3215" s="36">
        <f t="shared" si="491"/>
        <v>221374.94813408807</v>
      </c>
      <c r="N3215" s="37">
        <f>M3215/Inputs!$B$6</f>
        <v>337.46181118001232</v>
      </c>
      <c r="O3215" s="38">
        <f>IF(N3215&gt;Inputs!$B$4,1,0)</f>
        <v>0</v>
      </c>
      <c r="P3215" s="34">
        <f t="shared" si="492"/>
        <v>7.5597425658101791E-2</v>
      </c>
      <c r="Q3215" s="36">
        <f>Inputs!$B$12*(1+$B3215)^0*$C3215+Inputs!$B$29*(1+$D3215)^0*Inputs!$B$19+Inputs!$B$30*(1+$E3215)^0*Inputs!$B$20+Inputs!$B$31*(1+$F3215)^0*Inputs!$B$21+Inputs!$B$22*(1+Inputs!$B$23)^0</f>
        <v>11105.56413439801</v>
      </c>
      <c r="R3215" s="36">
        <f>Inputs!$B$12*(1+$B3215)^1*$C3215+Inputs!$B$29*(1+$D3215)^1*Inputs!$B$19+Inputs!$B$30*(1+$E3215)^1*Inputs!$B$20+Inputs!$B$31*(1+$F3215)^1*Inputs!$B$21+Inputs!$B$22*(1+Inputs!$B$23)^1</f>
        <v>12697.119380656704</v>
      </c>
      <c r="S3215" s="36">
        <f>Inputs!$B$12*(1+$B3215)^2*$C3215+Inputs!$B$29*(1+$D3215)^2*Inputs!$B$19+Inputs!$B$30*(1+$E3215)^2*Inputs!$B$20+Inputs!$B$31*(1+$F3215)^2*Inputs!$B$21+Inputs!$B$22*(1+Inputs!$B$23)^2</f>
        <v>14875.890681373989</v>
      </c>
      <c r="T3215" s="36">
        <f>Inputs!$B$12*(1+$B3215)^3*$C3215+Inputs!$B$29*(1+$D3215)^3*Inputs!$B$19+Inputs!$B$30*(1+$E3215)^3*Inputs!$B$20+Inputs!$B$31*(1+$F3215)^3*Inputs!$B$21+Inputs!$B$22*(1+Inputs!$B$23)^3</f>
        <v>17892.756403531021</v>
      </c>
      <c r="U3215" s="36">
        <f>Inputs!$B$12*(1+$B3215)^4*$C3215+Inputs!$B$29*(1+$D3215)^4*Inputs!$B$19+Inputs!$B$30*(1+$E3215)^4*Inputs!$B$20+Inputs!$B$31*(1+$F3215)^4*Inputs!$B$21+Inputs!$B$22*(1+Inputs!$B$23)^4</f>
        <v>22107.133121501753</v>
      </c>
      <c r="V3215" s="35">
        <f>Inputs!$B$13/(Q3215*(1-$G3215))</f>
        <v>1.4145018192759073</v>
      </c>
      <c r="W3215" s="36">
        <f>Inputs!$B$13</f>
        <v>12660</v>
      </c>
      <c r="X3215" s="36">
        <f t="shared" si="493"/>
        <v>13607.97119987547</v>
      </c>
      <c r="Y3215" s="36">
        <f t="shared" si="494"/>
        <v>14928.025765717666</v>
      </c>
      <c r="Z3215" s="36">
        <f t="shared" si="495"/>
        <v>16734.60216277574</v>
      </c>
      <c r="AA3215" s="36">
        <f t="shared" si="496"/>
        <v>19167.773900143042</v>
      </c>
      <c r="AB3215" s="36">
        <f t="shared" si="497"/>
        <v>57901.999099148292</v>
      </c>
      <c r="AC3215" s="36">
        <f t="shared" si="498"/>
        <v>258778.72310095219</v>
      </c>
      <c r="AD3215" s="36">
        <f t="shared" si="499"/>
        <v>163472.94903493978</v>
      </c>
    </row>
    <row r="3216" spans="1:30" ht="14.25" customHeight="1" x14ac:dyDescent="0.25">
      <c r="A3216" s="16">
        <v>3200</v>
      </c>
      <c r="B3216" s="34">
        <v>0.21695103860760001</v>
      </c>
      <c r="C3216" s="34">
        <v>9.8587876986938605E-2</v>
      </c>
      <c r="D3216" s="34">
        <v>3.6016409860897498E-2</v>
      </c>
      <c r="E3216" s="34">
        <v>4.6084446294961001E-2</v>
      </c>
      <c r="F3216" s="34">
        <v>1.37015316982527E-2</v>
      </c>
      <c r="G3216" s="34">
        <v>0.22083385181997101</v>
      </c>
      <c r="H3216" s="35">
        <v>1.0272993233183101</v>
      </c>
      <c r="I3216" s="34">
        <v>9.4442076398954494E-2</v>
      </c>
      <c r="J3216" s="34">
        <v>2.8221728565044599E-2</v>
      </c>
      <c r="K3216" s="36">
        <f>Inputs!$B$12*(1+$B3216)^4</f>
        <v>131596.2983076341</v>
      </c>
      <c r="L3216" s="36">
        <f t="shared" si="490"/>
        <v>17575.119046384356</v>
      </c>
      <c r="M3216" s="36">
        <f t="shared" si="491"/>
        <v>230341.43212583853</v>
      </c>
      <c r="N3216" s="37">
        <f>M3216/Inputs!$B$6</f>
        <v>351.13023189914412</v>
      </c>
      <c r="O3216" s="38">
        <f>IF(N3216&gt;Inputs!$B$4,1,0)</f>
        <v>0</v>
      </c>
      <c r="P3216" s="34">
        <f t="shared" si="492"/>
        <v>6.6220347833909898E-2</v>
      </c>
      <c r="Q3216" s="36">
        <f>Inputs!$B$12*(1+$B3216)^0*$C3216+Inputs!$B$29*(1+$D3216)^0*Inputs!$B$19+Inputs!$B$30*(1+$E3216)^0*Inputs!$B$20+Inputs!$B$31*(1+$F3216)^0*Inputs!$B$21+Inputs!$B$22*(1+Inputs!$B$23)^0</f>
        <v>13937.316646643238</v>
      </c>
      <c r="R3216" s="36">
        <f>Inputs!$B$12*(1+$B3216)^1*$C3216+Inputs!$B$29*(1+$D3216)^1*Inputs!$B$19+Inputs!$B$30*(1+$E3216)^1*Inputs!$B$20+Inputs!$B$31*(1+$F3216)^1*Inputs!$B$21+Inputs!$B$22*(1+Inputs!$B$23)^1</f>
        <v>15447.972767921354</v>
      </c>
      <c r="S3216" s="36">
        <f>Inputs!$B$12*(1+$B3216)^2*$C3216+Inputs!$B$29*(1+$D3216)^2*Inputs!$B$19+Inputs!$B$30*(1+$E3216)^2*Inputs!$B$20+Inputs!$B$31*(1+$F3216)^2*Inputs!$B$21+Inputs!$B$22*(1+Inputs!$B$23)^2</f>
        <v>17245.435197319148</v>
      </c>
      <c r="T3216" s="36">
        <f>Inputs!$B$12*(1+$B3216)^3*$C3216+Inputs!$B$29*(1+$D3216)^3*Inputs!$B$19+Inputs!$B$30*(1+$E3216)^3*Inputs!$B$20+Inputs!$B$31*(1+$F3216)^3*Inputs!$B$21+Inputs!$B$22*(1+Inputs!$B$23)^3</f>
        <v>19390.456457331267</v>
      </c>
      <c r="U3216" s="36">
        <f>Inputs!$B$12*(1+$B3216)^4*$C3216+Inputs!$B$29*(1+$D3216)^4*Inputs!$B$19+Inputs!$B$30*(1+$E3216)^4*Inputs!$B$20+Inputs!$B$31*(1+$F3216)^4*Inputs!$B$21+Inputs!$B$22*(1+Inputs!$B$23)^4</f>
        <v>21956.908777454599</v>
      </c>
      <c r="V3216" s="35">
        <f>Inputs!$B$13/(Q3216*(1-$G3216))</f>
        <v>1.1658011055003703</v>
      </c>
      <c r="W3216" s="36">
        <f>Inputs!$B$13</f>
        <v>12660</v>
      </c>
      <c r="X3216" s="36">
        <f t="shared" si="493"/>
        <v>13615.438180873405</v>
      </c>
      <c r="Y3216" s="36">
        <f t="shared" si="494"/>
        <v>14734.410274411304</v>
      </c>
      <c r="Z3216" s="36">
        <f t="shared" si="495"/>
        <v>16043.970658868639</v>
      </c>
      <c r="AA3216" s="36">
        <f t="shared" si="496"/>
        <v>17575.119046384356</v>
      </c>
      <c r="AB3216" s="36">
        <f t="shared" si="497"/>
        <v>56549.469332458219</v>
      </c>
      <c r="AC3216" s="36">
        <f t="shared" si="498"/>
        <v>272893.75360779907</v>
      </c>
      <c r="AD3216" s="36">
        <f t="shared" si="499"/>
        <v>173791.96279338031</v>
      </c>
    </row>
    <row r="3217" spans="1:30" ht="14.25" customHeight="1" x14ac:dyDescent="0.25">
      <c r="A3217" s="16">
        <v>3201</v>
      </c>
      <c r="B3217" s="34">
        <v>0.42484115956718899</v>
      </c>
      <c r="C3217" s="34">
        <v>5.5444368284430501E-2</v>
      </c>
      <c r="D3217" s="34">
        <v>4.2451878602371602E-2</v>
      </c>
      <c r="E3217" s="34">
        <v>6.0104384455369898E-2</v>
      </c>
      <c r="F3217" s="34">
        <v>1.86589110731262E-2</v>
      </c>
      <c r="G3217" s="34">
        <v>0.16586087952008999</v>
      </c>
      <c r="H3217" s="35">
        <v>1.01046201193206</v>
      </c>
      <c r="I3217" s="34">
        <v>0.100859648078314</v>
      </c>
      <c r="J3217" s="34">
        <v>2.2701080615702598E-2</v>
      </c>
      <c r="K3217" s="36">
        <f>Inputs!$B$12*(1+$B3217)^4</f>
        <v>247295.98136907129</v>
      </c>
      <c r="L3217" s="36">
        <f t="shared" ref="L3217:L3280" si="500">AA3217</f>
        <v>19426.300245327493</v>
      </c>
      <c r="M3217" s="36">
        <f t="shared" ref="M3217:M3280" si="501">AB3217+AD3217</f>
        <v>214874.94716800531</v>
      </c>
      <c r="N3217" s="37">
        <f>M3217/Inputs!$B$6</f>
        <v>327.55327312195931</v>
      </c>
      <c r="O3217" s="38">
        <f>IF(N3217&gt;Inputs!$B$4,1,0)</f>
        <v>0</v>
      </c>
      <c r="P3217" s="34">
        <f t="shared" ref="P3217:P3280" si="502">I3217-J3217</f>
        <v>7.8158567462611406E-2</v>
      </c>
      <c r="Q3217" s="36">
        <f>Inputs!$B$12*(1+$B3217)^0*$C3217+Inputs!$B$29*(1+$D3217)^0*Inputs!$B$19+Inputs!$B$30*(1+$E3217)^0*Inputs!$B$20+Inputs!$B$31*(1+$F3217)^0*Inputs!$B$21+Inputs!$B$22*(1+Inputs!$B$23)^0</f>
        <v>11348.70612449275</v>
      </c>
      <c r="R3217" s="36">
        <f>Inputs!$B$12*(1+$B3217)^1*$C3217+Inputs!$B$29*(1+$D3217)^1*Inputs!$B$19+Inputs!$B$30*(1+$E3217)^1*Inputs!$B$20+Inputs!$B$31*(1+$F3217)^1*Inputs!$B$21+Inputs!$B$22*(1+Inputs!$B$23)^1</f>
        <v>13068.136753519972</v>
      </c>
      <c r="S3217" s="36">
        <f>Inputs!$B$12*(1+$B3217)^2*$C3217+Inputs!$B$29*(1+$D3217)^2*Inputs!$B$19+Inputs!$B$30*(1+$E3217)^2*Inputs!$B$20+Inputs!$B$31*(1+$F3217)^2*Inputs!$B$21+Inputs!$B$22*(1+Inputs!$B$23)^2</f>
        <v>15402.511440424387</v>
      </c>
      <c r="T3217" s="36">
        <f>Inputs!$B$12*(1+$B3217)^3*$C3217+Inputs!$B$29*(1+$D3217)^3*Inputs!$B$19+Inputs!$B$30*(1+$E3217)^3*Inputs!$B$20+Inputs!$B$31*(1+$F3217)^3*Inputs!$B$21+Inputs!$B$22*(1+Inputs!$B$23)^3</f>
        <v>18607.681910896186</v>
      </c>
      <c r="U3217" s="36">
        <f>Inputs!$B$12*(1+$B3217)^4*$C3217+Inputs!$B$29*(1+$D3217)^4*Inputs!$B$19+Inputs!$B$30*(1+$E3217)^4*Inputs!$B$20+Inputs!$B$31*(1+$F3217)^4*Inputs!$B$21+Inputs!$B$22*(1+Inputs!$B$23)^4</f>
        <v>23047.913536017699</v>
      </c>
      <c r="V3217" s="35">
        <f>Inputs!$B$13/(Q3217*(1-$G3217))</f>
        <v>1.3373616518071285</v>
      </c>
      <c r="W3217" s="36">
        <f>Inputs!$B$13</f>
        <v>12660</v>
      </c>
      <c r="X3217" s="36">
        <f t="shared" ref="X3217:X3280" si="503">R3217*(1-$G3217)*($V3217+($H3217-$V3217)*1/4)</f>
        <v>13687.249239017097</v>
      </c>
      <c r="Y3217" s="36">
        <f t="shared" ref="Y3217:Y3280" si="504">S3217*(1-$G3217)*($V3217+($H3217-$V3217)*2/4)</f>
        <v>15082.228274519726</v>
      </c>
      <c r="Z3217" s="36">
        <f t="shared" ref="Z3217:Z3280" si="505">T3217*(1-$G3217)*($V3217+($H3217-$V3217)*3/4)</f>
        <v>16952.265091006782</v>
      </c>
      <c r="AA3217" s="36">
        <f t="shared" ref="AA3217:AA3280" si="506">U3217*(1-$G3217)*$H3217</f>
        <v>19426.300245327493</v>
      </c>
      <c r="AB3217" s="36">
        <f t="shared" ref="AB3217:AB3280" si="507">W3217/(1+$I3217)^1+X3217/(1+$I3217)^2+Y3217/(1+$I3217)^3+Z3217/(1+$I3217)^4+AA3217/(1+$I3217)^5</f>
        <v>57656.878878347277</v>
      </c>
      <c r="AC3217" s="36">
        <f t="shared" ref="AC3217:AC3280" si="508">AA3217*(1+$J3217)/($I3217-$J3217)</f>
        <v>254192.20052575049</v>
      </c>
      <c r="AD3217" s="36">
        <f t="shared" ref="AD3217:AD3280" si="509">AC3217/(1+$I3217)^5</f>
        <v>157218.06828965803</v>
      </c>
    </row>
    <row r="3218" spans="1:30" ht="14.25" customHeight="1" x14ac:dyDescent="0.25">
      <c r="A3218" s="16">
        <v>3202</v>
      </c>
      <c r="B3218" s="34">
        <v>0.31511814424581203</v>
      </c>
      <c r="C3218" s="34">
        <v>5.7820928596379398E-2</v>
      </c>
      <c r="D3218" s="34">
        <v>2.99559316014433E-2</v>
      </c>
      <c r="E3218" s="34">
        <v>4.6999802770683302E-2</v>
      </c>
      <c r="F3218" s="34">
        <v>-3.4191097286657502E-3</v>
      </c>
      <c r="G3218" s="34">
        <v>0.18740163969985599</v>
      </c>
      <c r="H3218" s="35">
        <v>1.06282814192865</v>
      </c>
      <c r="I3218" s="34">
        <v>9.8887525609818297E-2</v>
      </c>
      <c r="J3218" s="34">
        <v>2.3220365092052199E-2</v>
      </c>
      <c r="K3218" s="36">
        <f>Inputs!$B$12*(1+$B3218)^4</f>
        <v>179477.63117078898</v>
      </c>
      <c r="L3218" s="36">
        <f t="shared" si="500"/>
        <v>16382.78602780817</v>
      </c>
      <c r="M3218" s="36">
        <f t="shared" si="501"/>
        <v>191899.24405017711</v>
      </c>
      <c r="N3218" s="37">
        <f>M3218/Inputs!$B$6</f>
        <v>292.52933544234315</v>
      </c>
      <c r="O3218" s="38">
        <f>IF(N3218&gt;Inputs!$B$4,1,0)</f>
        <v>0</v>
      </c>
      <c r="P3218" s="34">
        <f t="shared" si="502"/>
        <v>7.5667160517766091E-2</v>
      </c>
      <c r="Q3218" s="36">
        <f>Inputs!$B$12*(1+$B3218)^0*$C3218+Inputs!$B$29*(1+$D3218)^0*Inputs!$B$19+Inputs!$B$30*(1+$E3218)^0*Inputs!$B$20+Inputs!$B$31*(1+$F3218)^0*Inputs!$B$21+Inputs!$B$22*(1+Inputs!$B$23)^0</f>
        <v>11491.299743209685</v>
      </c>
      <c r="R3218" s="36">
        <f>Inputs!$B$12*(1+$B3218)^1*$C3218+Inputs!$B$29*(1+$D3218)^1*Inputs!$B$19+Inputs!$B$30*(1+$E3218)^1*Inputs!$B$20+Inputs!$B$31*(1+$F3218)^1*Inputs!$B$21+Inputs!$B$22*(1+Inputs!$B$23)^1</f>
        <v>12716.898093679683</v>
      </c>
      <c r="S3218" s="36">
        <f>Inputs!$B$12*(1+$B3218)^2*$C3218+Inputs!$B$29*(1+$D3218)^2*Inputs!$B$19+Inputs!$B$30*(1+$E3218)^2*Inputs!$B$20+Inputs!$B$31*(1+$F3218)^2*Inputs!$B$21+Inputs!$B$22*(1+Inputs!$B$23)^2</f>
        <v>14293.479812636269</v>
      </c>
      <c r="T3218" s="36">
        <f>Inputs!$B$12*(1+$B3218)^3*$C3218+Inputs!$B$29*(1+$D3218)^3*Inputs!$B$19+Inputs!$B$30*(1+$E3218)^3*Inputs!$B$20+Inputs!$B$31*(1+$F3218)^3*Inputs!$B$21+Inputs!$B$22*(1+Inputs!$B$23)^3</f>
        <v>16329.88859796645</v>
      </c>
      <c r="U3218" s="36">
        <f>Inputs!$B$12*(1+$B3218)^4*$C3218+Inputs!$B$29*(1+$D3218)^4*Inputs!$B$19+Inputs!$B$30*(1+$E3218)^4*Inputs!$B$20+Inputs!$B$31*(1+$F3218)^4*Inputs!$B$21+Inputs!$B$22*(1+Inputs!$B$23)^4</f>
        <v>18969.189369641761</v>
      </c>
      <c r="V3218" s="35">
        <f>Inputs!$B$13/(Q3218*(1-$G3218))</f>
        <v>1.3557780890919386</v>
      </c>
      <c r="W3218" s="36">
        <f>Inputs!$B$13</f>
        <v>12660</v>
      </c>
      <c r="X3218" s="36">
        <f t="shared" si="503"/>
        <v>13253.42898954259</v>
      </c>
      <c r="Y3218" s="36">
        <f t="shared" si="504"/>
        <v>14045.884278494406</v>
      </c>
      <c r="Z3218" s="36">
        <f t="shared" si="505"/>
        <v>15075.182703126909</v>
      </c>
      <c r="AA3218" s="36">
        <f t="shared" si="506"/>
        <v>16382.78602780817</v>
      </c>
      <c r="AB3218" s="36">
        <f t="shared" si="507"/>
        <v>53643.469203518544</v>
      </c>
      <c r="AC3218" s="36">
        <f t="shared" si="508"/>
        <v>221538.64616953576</v>
      </c>
      <c r="AD3218" s="36">
        <f t="shared" si="509"/>
        <v>138255.77484665855</v>
      </c>
    </row>
    <row r="3219" spans="1:30" ht="14.25" customHeight="1" x14ac:dyDescent="0.25">
      <c r="A3219" s="16">
        <v>3203</v>
      </c>
      <c r="B3219" s="34">
        <v>0.29628748429202101</v>
      </c>
      <c r="C3219" s="34">
        <v>9.2673975844585602E-2</v>
      </c>
      <c r="D3219" s="34">
        <v>2.4402118430485901E-2</v>
      </c>
      <c r="E3219" s="34">
        <v>3.02793526788496E-2</v>
      </c>
      <c r="F3219" s="34">
        <v>-6.2901063407566496E-3</v>
      </c>
      <c r="G3219" s="34">
        <v>0.222893481694067</v>
      </c>
      <c r="H3219" s="35">
        <v>1.1537935645114401</v>
      </c>
      <c r="I3219" s="34">
        <v>8.8235180794794296E-2</v>
      </c>
      <c r="J3219" s="34">
        <v>2.09249276765738E-2</v>
      </c>
      <c r="K3219" s="36">
        <f>Inputs!$B$12*(1+$B3219)^4</f>
        <v>169416.83420326284</v>
      </c>
      <c r="L3219" s="36">
        <f t="shared" si="500"/>
        <v>21495.157173798074</v>
      </c>
      <c r="M3219" s="36">
        <f t="shared" si="501"/>
        <v>276780.01833157049</v>
      </c>
      <c r="N3219" s="37">
        <f>M3219/Inputs!$B$6</f>
        <v>421.92075965178429</v>
      </c>
      <c r="O3219" s="38">
        <f>IF(N3219&gt;Inputs!$B$4,1,0)</f>
        <v>1</v>
      </c>
      <c r="P3219" s="34">
        <f t="shared" si="502"/>
        <v>6.7310253118220503E-2</v>
      </c>
      <c r="Q3219" s="36">
        <f>Inputs!$B$12*(1+$B3219)^0*$C3219+Inputs!$B$29*(1+$D3219)^0*Inputs!$B$19+Inputs!$B$30*(1+$E3219)^0*Inputs!$B$20+Inputs!$B$31*(1+$F3219)^0*Inputs!$B$21+Inputs!$B$22*(1+Inputs!$B$23)^0</f>
        <v>13582.482578102059</v>
      </c>
      <c r="R3219" s="36">
        <f>Inputs!$B$12*(1+$B3219)^1*$C3219+Inputs!$B$29*(1+$D3219)^1*Inputs!$B$19+Inputs!$B$30*(1+$E3219)^1*Inputs!$B$20+Inputs!$B$31*(1+$F3219)^1*Inputs!$B$21+Inputs!$B$22*(1+Inputs!$B$23)^1</f>
        <v>15289.092765950783</v>
      </c>
      <c r="S3219" s="36">
        <f>Inputs!$B$12*(1+$B3219)^2*$C3219+Inputs!$B$29*(1+$D3219)^2*Inputs!$B$19+Inputs!$B$30*(1+$E3219)^2*Inputs!$B$20+Inputs!$B$31*(1+$F3219)^2*Inputs!$B$21+Inputs!$B$22*(1+Inputs!$B$23)^2</f>
        <v>17486.207561149367</v>
      </c>
      <c r="T3219" s="36">
        <f>Inputs!$B$12*(1+$B3219)^3*$C3219+Inputs!$B$29*(1+$D3219)^3*Inputs!$B$19+Inputs!$B$30*(1+$E3219)^3*Inputs!$B$20+Inputs!$B$31*(1+$F3219)^3*Inputs!$B$21+Inputs!$B$22*(1+Inputs!$B$23)^3</f>
        <v>20318.508226266436</v>
      </c>
      <c r="U3219" s="36">
        <f>Inputs!$B$12*(1+$B3219)^4*$C3219+Inputs!$B$29*(1+$D3219)^4*Inputs!$B$19+Inputs!$B$30*(1+$E3219)^4*Inputs!$B$20+Inputs!$B$31*(1+$F3219)^4*Inputs!$B$21+Inputs!$B$22*(1+Inputs!$B$23)^4</f>
        <v>23973.528577052501</v>
      </c>
      <c r="V3219" s="35">
        <f>Inputs!$B$13/(Q3219*(1-$G3219))</f>
        <v>1.1994274869731232</v>
      </c>
      <c r="W3219" s="36">
        <f>Inputs!$B$13</f>
        <v>12660</v>
      </c>
      <c r="X3219" s="36">
        <f t="shared" si="503"/>
        <v>14115.155152473253</v>
      </c>
      <c r="Y3219" s="36">
        <f t="shared" si="504"/>
        <v>15988.543768544509</v>
      </c>
      <c r="Z3219" s="36">
        <f t="shared" si="505"/>
        <v>18398.126861254757</v>
      </c>
      <c r="AA3219" s="36">
        <f t="shared" si="506"/>
        <v>21495.157173798074</v>
      </c>
      <c r="AB3219" s="36">
        <f t="shared" si="507"/>
        <v>63161.253130104735</v>
      </c>
      <c r="AC3219" s="36">
        <f t="shared" si="508"/>
        <v>326026.73094265949</v>
      </c>
      <c r="AD3219" s="36">
        <f t="shared" si="509"/>
        <v>213618.76520146578</v>
      </c>
    </row>
    <row r="3220" spans="1:30" ht="14.25" customHeight="1" x14ac:dyDescent="0.25">
      <c r="A3220" s="16">
        <v>3204</v>
      </c>
      <c r="B3220" s="34">
        <v>0.272805280043589</v>
      </c>
      <c r="C3220" s="34">
        <v>7.76042204980366E-2</v>
      </c>
      <c r="D3220" s="34">
        <v>2.3291827312459299E-2</v>
      </c>
      <c r="E3220" s="34">
        <v>6.4474334573416295E-2</v>
      </c>
      <c r="F3220" s="34">
        <v>7.2531820286391496E-3</v>
      </c>
      <c r="G3220" s="34">
        <v>0.16631417446277499</v>
      </c>
      <c r="H3220" s="35">
        <v>0.97404980043215506</v>
      </c>
      <c r="I3220" s="34">
        <v>0.106050206285787</v>
      </c>
      <c r="J3220" s="34">
        <v>2.4323574417770201E-2</v>
      </c>
      <c r="K3220" s="36">
        <f>Inputs!$B$12*(1+$B3220)^4</f>
        <v>157470.46987474663</v>
      </c>
      <c r="L3220" s="36">
        <f t="shared" si="500"/>
        <v>17148.177551536191</v>
      </c>
      <c r="M3220" s="36">
        <f t="shared" si="501"/>
        <v>183830.01673989763</v>
      </c>
      <c r="N3220" s="37">
        <f>M3220/Inputs!$B$6</f>
        <v>280.22868405472201</v>
      </c>
      <c r="O3220" s="38">
        <f>IF(N3220&gt;Inputs!$B$4,1,0)</f>
        <v>0</v>
      </c>
      <c r="P3220" s="34">
        <f t="shared" si="502"/>
        <v>8.1726631868016791E-2</v>
      </c>
      <c r="Q3220" s="36">
        <f>Inputs!$B$12*(1+$B3220)^0*$C3220+Inputs!$B$29*(1+$D3220)^0*Inputs!$B$19+Inputs!$B$30*(1+$E3220)^0*Inputs!$B$20+Inputs!$B$31*(1+$F3220)^0*Inputs!$B$21+Inputs!$B$22*(1+Inputs!$B$23)^0</f>
        <v>12678.297257309117</v>
      </c>
      <c r="R3220" s="36">
        <f>Inputs!$B$12*(1+$B3220)^1*$C3220+Inputs!$B$29*(1+$D3220)^1*Inputs!$B$19+Inputs!$B$30*(1+$E3220)^1*Inputs!$B$20+Inputs!$B$31*(1+$F3220)^1*Inputs!$B$21+Inputs!$B$22*(1+Inputs!$B$23)^1</f>
        <v>14150.966726568833</v>
      </c>
      <c r="S3220" s="36">
        <f>Inputs!$B$12*(1+$B3220)^2*$C3220+Inputs!$B$29*(1+$D3220)^2*Inputs!$B$19+Inputs!$B$30*(1+$E3220)^2*Inputs!$B$20+Inputs!$B$31*(1+$F3220)^2*Inputs!$B$21+Inputs!$B$22*(1+Inputs!$B$23)^2</f>
        <v>15980.559494085635</v>
      </c>
      <c r="T3220" s="36">
        <f>Inputs!$B$12*(1+$B3220)^3*$C3220+Inputs!$B$29*(1+$D3220)^3*Inputs!$B$19+Inputs!$B$30*(1+$E3220)^3*Inputs!$B$20+Inputs!$B$31*(1+$F3220)^3*Inputs!$B$21+Inputs!$B$22*(1+Inputs!$B$23)^3</f>
        <v>18262.265164788696</v>
      </c>
      <c r="U3220" s="36">
        <f>Inputs!$B$12*(1+$B3220)^4*$C3220+Inputs!$B$29*(1+$D3220)^4*Inputs!$B$19+Inputs!$B$30*(1+$E3220)^4*Inputs!$B$20+Inputs!$B$31*(1+$F3220)^4*Inputs!$B$21+Inputs!$B$22*(1+Inputs!$B$23)^4</f>
        <v>21117.105624940919</v>
      </c>
      <c r="V3220" s="35">
        <f>Inputs!$B$13/(Q3220*(1-$G3220))</f>
        <v>1.1977615238821957</v>
      </c>
      <c r="W3220" s="36">
        <f>Inputs!$B$13</f>
        <v>12660</v>
      </c>
      <c r="X3220" s="36">
        <f t="shared" si="503"/>
        <v>13470.736571450212</v>
      </c>
      <c r="Y3220" s="36">
        <f t="shared" si="504"/>
        <v>14467.266963730939</v>
      </c>
      <c r="Z3220" s="36">
        <f t="shared" si="505"/>
        <v>15681.402317537277</v>
      </c>
      <c r="AA3220" s="36">
        <f t="shared" si="506"/>
        <v>17148.177551536191</v>
      </c>
      <c r="AB3220" s="36">
        <f t="shared" si="507"/>
        <v>53987.377980461722</v>
      </c>
      <c r="AC3220" s="36">
        <f t="shared" si="508"/>
        <v>214927.27796132487</v>
      </c>
      <c r="AD3220" s="36">
        <f t="shared" si="509"/>
        <v>129842.63875943591</v>
      </c>
    </row>
    <row r="3221" spans="1:30" ht="14.25" customHeight="1" x14ac:dyDescent="0.25">
      <c r="A3221" s="16">
        <v>3205</v>
      </c>
      <c r="B3221" s="34">
        <v>0.20786709482576099</v>
      </c>
      <c r="C3221" s="34">
        <v>7.7631227608222303E-2</v>
      </c>
      <c r="D3221" s="34">
        <v>2.4246189576631501E-2</v>
      </c>
      <c r="E3221" s="34">
        <v>3.1295945600606202E-2</v>
      </c>
      <c r="F3221" s="34">
        <v>1.3059227644780199E-2</v>
      </c>
      <c r="G3221" s="34">
        <v>0.219525010735418</v>
      </c>
      <c r="H3221" s="35">
        <v>1.07353324164425</v>
      </c>
      <c r="I3221" s="34">
        <v>9.7097438137726602E-2</v>
      </c>
      <c r="J3221" s="34">
        <v>2.3179755586518299E-2</v>
      </c>
      <c r="K3221" s="36">
        <f>Inputs!$B$12*(1+$B3221)^4</f>
        <v>127710.86641249129</v>
      </c>
      <c r="L3221" s="36">
        <f t="shared" si="500"/>
        <v>15541.738138809535</v>
      </c>
      <c r="M3221" s="36">
        <f t="shared" si="501"/>
        <v>188281.99641401289</v>
      </c>
      <c r="N3221" s="37">
        <f>M3221/Inputs!$B$6</f>
        <v>287.01523843599523</v>
      </c>
      <c r="O3221" s="38">
        <f>IF(N3221&gt;Inputs!$B$4,1,0)</f>
        <v>0</v>
      </c>
      <c r="P3221" s="34">
        <f t="shared" si="502"/>
        <v>7.39176825512083E-2</v>
      </c>
      <c r="Q3221" s="36">
        <f>Inputs!$B$12*(1+$B3221)^0*$C3221+Inputs!$B$29*(1+$D3221)^0*Inputs!$B$19+Inputs!$B$30*(1+$E3221)^0*Inputs!$B$20+Inputs!$B$31*(1+$F3221)^0*Inputs!$B$21+Inputs!$B$22*(1+Inputs!$B$23)^0</f>
        <v>12679.917683920259</v>
      </c>
      <c r="R3221" s="36">
        <f>Inputs!$B$12*(1+$B3221)^1*$C3221+Inputs!$B$29*(1+$D3221)^1*Inputs!$B$19+Inputs!$B$30*(1+$E3221)^1*Inputs!$B$20+Inputs!$B$31*(1+$F3221)^1*Inputs!$B$21+Inputs!$B$22*(1+Inputs!$B$23)^1</f>
        <v>13796.617785770457</v>
      </c>
      <c r="S3221" s="36">
        <f>Inputs!$B$12*(1+$B3221)^2*$C3221+Inputs!$B$29*(1+$D3221)^2*Inputs!$B$19+Inputs!$B$30*(1+$E3221)^2*Inputs!$B$20+Inputs!$B$31*(1+$F3221)^2*Inputs!$B$21+Inputs!$B$22*(1+Inputs!$B$23)^2</f>
        <v>15117.676325003871</v>
      </c>
      <c r="T3221" s="36">
        <f>Inputs!$B$12*(1+$B3221)^3*$C3221+Inputs!$B$29*(1+$D3221)^3*Inputs!$B$19+Inputs!$B$30*(1+$E3221)^3*Inputs!$B$20+Inputs!$B$31*(1+$F3221)^3*Inputs!$B$21+Inputs!$B$22*(1+Inputs!$B$23)^3</f>
        <v>16685.000718251264</v>
      </c>
      <c r="U3221" s="36">
        <f>Inputs!$B$12*(1+$B3221)^4*$C3221+Inputs!$B$29*(1+$D3221)^4*Inputs!$B$19+Inputs!$B$30*(1+$E3221)^4*Inputs!$B$20+Inputs!$B$31*(1+$F3221)^4*Inputs!$B$21+Inputs!$B$22*(1+Inputs!$B$23)^4</f>
        <v>18549.196422034845</v>
      </c>
      <c r="V3221" s="35">
        <f>Inputs!$B$13/(Q3221*(1-$G3221))</f>
        <v>1.2792584109345744</v>
      </c>
      <c r="W3221" s="36">
        <f>Inputs!$B$13</f>
        <v>12660</v>
      </c>
      <c r="X3221" s="36">
        <f t="shared" si="503"/>
        <v>13221.138193083136</v>
      </c>
      <c r="Y3221" s="36">
        <f t="shared" si="504"/>
        <v>13880.257024364482</v>
      </c>
      <c r="Z3221" s="36">
        <f t="shared" si="505"/>
        <v>14649.542129323174</v>
      </c>
      <c r="AA3221" s="36">
        <f t="shared" si="506"/>
        <v>15541.738138809535</v>
      </c>
      <c r="AB3221" s="36">
        <f t="shared" si="507"/>
        <v>52926.100170465099</v>
      </c>
      <c r="AC3221" s="36">
        <f t="shared" si="508"/>
        <v>215131.09287808518</v>
      </c>
      <c r="AD3221" s="36">
        <f t="shared" si="509"/>
        <v>135355.89624354779</v>
      </c>
    </row>
    <row r="3222" spans="1:30" ht="14.25" customHeight="1" x14ac:dyDescent="0.25">
      <c r="A3222" s="16">
        <v>3206</v>
      </c>
      <c r="B3222" s="34">
        <v>0.48345312983340399</v>
      </c>
      <c r="C3222" s="34">
        <v>6.4091071895086699E-2</v>
      </c>
      <c r="D3222" s="34">
        <v>1.4575983404914301E-2</v>
      </c>
      <c r="E3222" s="34">
        <v>2.8623629051856499E-2</v>
      </c>
      <c r="F3222" s="34">
        <v>1.47642646663527E-2</v>
      </c>
      <c r="G3222" s="34">
        <v>0.183618017993011</v>
      </c>
      <c r="H3222" s="35">
        <v>1.13721542347529</v>
      </c>
      <c r="I3222" s="34">
        <v>9.1860003076774804E-2</v>
      </c>
      <c r="J3222" s="34">
        <v>2.34500516163656E-2</v>
      </c>
      <c r="K3222" s="36">
        <f>Inputs!$B$12*(1+$B3222)^4</f>
        <v>290567.18579655973</v>
      </c>
      <c r="L3222" s="36">
        <f t="shared" si="500"/>
        <v>25183.08651195643</v>
      </c>
      <c r="M3222" s="36">
        <f t="shared" si="501"/>
        <v>309593.55084631685</v>
      </c>
      <c r="N3222" s="37">
        <f>M3222/Inputs!$B$6</f>
        <v>471.94138848523909</v>
      </c>
      <c r="O3222" s="38">
        <f>IF(N3222&gt;Inputs!$B$4,1,0)</f>
        <v>1</v>
      </c>
      <c r="P3222" s="34">
        <f t="shared" si="502"/>
        <v>6.8409951460409207E-2</v>
      </c>
      <c r="Q3222" s="36">
        <f>Inputs!$B$12*(1+$B3222)^0*$C3222+Inputs!$B$29*(1+$D3222)^0*Inputs!$B$19+Inputs!$B$30*(1+$E3222)^0*Inputs!$B$20+Inputs!$B$31*(1+$F3222)^0*Inputs!$B$21+Inputs!$B$22*(1+Inputs!$B$23)^0</f>
        <v>11867.508341132125</v>
      </c>
      <c r="R3222" s="36">
        <f>Inputs!$B$12*(1+$B3222)^1*$C3222+Inputs!$B$29*(1+$D3222)^1*Inputs!$B$19+Inputs!$B$30*(1+$E3222)^1*Inputs!$B$20+Inputs!$B$31*(1+$F3222)^1*Inputs!$B$21+Inputs!$B$22*(1+Inputs!$B$23)^1</f>
        <v>13844.177690519406</v>
      </c>
      <c r="S3222" s="36">
        <f>Inputs!$B$12*(1+$B3222)^2*$C3222+Inputs!$B$29*(1+$D3222)^2*Inputs!$B$19+Inputs!$B$30*(1+$E3222)^2*Inputs!$B$20+Inputs!$B$31*(1+$F3222)^2*Inputs!$B$21+Inputs!$B$22*(1+Inputs!$B$23)^2</f>
        <v>16721.306937071335</v>
      </c>
      <c r="T3222" s="36">
        <f>Inputs!$B$12*(1+$B3222)^3*$C3222+Inputs!$B$29*(1+$D3222)^3*Inputs!$B$19+Inputs!$B$30*(1+$E3222)^3*Inputs!$B$20+Inputs!$B$31*(1+$F3222)^3*Inputs!$B$21+Inputs!$B$22*(1+Inputs!$B$23)^3</f>
        <v>20933.439735958062</v>
      </c>
      <c r="U3222" s="36">
        <f>Inputs!$B$12*(1+$B3222)^4*$C3222+Inputs!$B$29*(1+$D3222)^4*Inputs!$B$19+Inputs!$B$30*(1+$E3222)^4*Inputs!$B$20+Inputs!$B$31*(1+$F3222)^4*Inputs!$B$21+Inputs!$B$22*(1+Inputs!$B$23)^4</f>
        <v>27125.19101836851</v>
      </c>
      <c r="V3222" s="35">
        <f>Inputs!$B$13/(Q3222*(1-$G3222))</f>
        <v>1.3067146165013659</v>
      </c>
      <c r="W3222" s="36">
        <f>Inputs!$B$13</f>
        <v>12660</v>
      </c>
      <c r="X3222" s="36">
        <f t="shared" si="503"/>
        <v>14289.742121349249</v>
      </c>
      <c r="Y3222" s="36">
        <f t="shared" si="504"/>
        <v>16681.012348999619</v>
      </c>
      <c r="Z3222" s="36">
        <f t="shared" si="505"/>
        <v>20158.822985088424</v>
      </c>
      <c r="AA3222" s="36">
        <f t="shared" si="506"/>
        <v>25183.08651195643</v>
      </c>
      <c r="AB3222" s="36">
        <f t="shared" si="507"/>
        <v>66808.72415847634</v>
      </c>
      <c r="AC3222" s="36">
        <f t="shared" si="508"/>
        <v>376752.66010731121</v>
      </c>
      <c r="AD3222" s="36">
        <f t="shared" si="509"/>
        <v>242784.82668784051</v>
      </c>
    </row>
    <row r="3223" spans="1:30" ht="14.25" customHeight="1" x14ac:dyDescent="0.25">
      <c r="A3223" s="16">
        <v>3207</v>
      </c>
      <c r="B3223" s="34">
        <v>0.21928442382566601</v>
      </c>
      <c r="C3223" s="34">
        <v>8.1599623499035906E-2</v>
      </c>
      <c r="D3223" s="34">
        <v>4.00379556517719E-2</v>
      </c>
      <c r="E3223" s="34">
        <v>7.7129794672642998E-2</v>
      </c>
      <c r="F3223" s="34">
        <v>6.3164542142052299E-3</v>
      </c>
      <c r="G3223" s="34">
        <v>0.19637796320541601</v>
      </c>
      <c r="H3223" s="35">
        <v>1.0562972536128701</v>
      </c>
      <c r="I3223" s="34">
        <v>8.6998102836460395E-2</v>
      </c>
      <c r="J3223" s="34">
        <v>1.7599624444123999E-2</v>
      </c>
      <c r="K3223" s="36">
        <f>Inputs!$B$12*(1+$B3223)^4</f>
        <v>132608.49724541124</v>
      </c>
      <c r="L3223" s="36">
        <f t="shared" si="500"/>
        <v>17061.276795225098</v>
      </c>
      <c r="M3223" s="36">
        <f t="shared" si="501"/>
        <v>221746.41444252769</v>
      </c>
      <c r="N3223" s="37">
        <f>M3223/Inputs!$B$6</f>
        <v>338.0280707965361</v>
      </c>
      <c r="O3223" s="38">
        <f>IF(N3223&gt;Inputs!$B$4,1,0)</f>
        <v>0</v>
      </c>
      <c r="P3223" s="34">
        <f t="shared" si="502"/>
        <v>6.9398478392336399E-2</v>
      </c>
      <c r="Q3223" s="36">
        <f>Inputs!$B$12*(1+$B3223)^0*$C3223+Inputs!$B$29*(1+$D3223)^0*Inputs!$B$19+Inputs!$B$30*(1+$E3223)^0*Inputs!$B$20+Inputs!$B$31*(1+$F3223)^0*Inputs!$B$21+Inputs!$B$22*(1+Inputs!$B$23)^0</f>
        <v>12918.021437369076</v>
      </c>
      <c r="R3223" s="36">
        <f>Inputs!$B$12*(1+$B3223)^1*$C3223+Inputs!$B$29*(1+$D3223)^1*Inputs!$B$19+Inputs!$B$30*(1+$E3223)^1*Inputs!$B$20+Inputs!$B$31*(1+$F3223)^1*Inputs!$B$21+Inputs!$B$22*(1+Inputs!$B$23)^1</f>
        <v>14276.83612056011</v>
      </c>
      <c r="S3223" s="36">
        <f>Inputs!$B$12*(1+$B3223)^2*$C3223+Inputs!$B$29*(1+$D3223)^2*Inputs!$B$19+Inputs!$B$30*(1+$E3223)^2*Inputs!$B$20+Inputs!$B$31*(1+$F3223)^2*Inputs!$B$21+Inputs!$B$22*(1+Inputs!$B$23)^2</f>
        <v>15889.409127555478</v>
      </c>
      <c r="T3223" s="36">
        <f>Inputs!$B$12*(1+$B3223)^3*$C3223+Inputs!$B$29*(1+$D3223)^3*Inputs!$B$19+Inputs!$B$30*(1+$E3223)^3*Inputs!$B$20+Inputs!$B$31*(1+$F3223)^3*Inputs!$B$21+Inputs!$B$22*(1+Inputs!$B$23)^3</f>
        <v>17808.66838607988</v>
      </c>
      <c r="U3223" s="36">
        <f>Inputs!$B$12*(1+$B3223)^4*$C3223+Inputs!$B$29*(1+$D3223)^4*Inputs!$B$19+Inputs!$B$30*(1+$E3223)^4*Inputs!$B$20+Inputs!$B$31*(1+$F3223)^4*Inputs!$B$21+Inputs!$B$22*(1+Inputs!$B$23)^4</f>
        <v>20098.957915220948</v>
      </c>
      <c r="V3223" s="35">
        <f>Inputs!$B$13/(Q3223*(1-$G3223))</f>
        <v>1.2195114081869485</v>
      </c>
      <c r="W3223" s="36">
        <f>Inputs!$B$13</f>
        <v>12660</v>
      </c>
      <c r="X3223" s="36">
        <f t="shared" si="503"/>
        <v>13523.527698711061</v>
      </c>
      <c r="Y3223" s="36">
        <f t="shared" si="504"/>
        <v>14529.990667284135</v>
      </c>
      <c r="Z3223" s="36">
        <f t="shared" si="505"/>
        <v>15701.090364204438</v>
      </c>
      <c r="AA3223" s="36">
        <f t="shared" si="506"/>
        <v>17061.276795225098</v>
      </c>
      <c r="AB3223" s="36">
        <f t="shared" si="507"/>
        <v>56894.274914445778</v>
      </c>
      <c r="AC3223" s="36">
        <f t="shared" si="508"/>
        <v>250171.8951416596</v>
      </c>
      <c r="AD3223" s="36">
        <f t="shared" si="509"/>
        <v>164852.1395280819</v>
      </c>
    </row>
    <row r="3224" spans="1:30" ht="14.25" customHeight="1" x14ac:dyDescent="0.25">
      <c r="A3224" s="16">
        <v>3208</v>
      </c>
      <c r="B3224" s="34">
        <v>0.17041071566314001</v>
      </c>
      <c r="C3224" s="34">
        <v>7.6248846663137596E-2</v>
      </c>
      <c r="D3224" s="34">
        <v>1.37450992842702E-2</v>
      </c>
      <c r="E3224" s="34">
        <v>3.11701454494616E-2</v>
      </c>
      <c r="F3224" s="34">
        <v>3.9288700085714501E-3</v>
      </c>
      <c r="G3224" s="34">
        <v>0.182053007918964</v>
      </c>
      <c r="H3224" s="35">
        <v>1.1598550451854399</v>
      </c>
      <c r="I3224" s="34">
        <v>9.7041955691008694E-2</v>
      </c>
      <c r="J3224" s="34">
        <v>2.4618413261745201E-2</v>
      </c>
      <c r="K3224" s="36">
        <f>Inputs!$B$12*(1+$B3224)^4</f>
        <v>112591.18956015327</v>
      </c>
      <c r="L3224" s="36">
        <f t="shared" si="500"/>
        <v>16035.623703431764</v>
      </c>
      <c r="M3224" s="36">
        <f t="shared" si="501"/>
        <v>196514.60737866207</v>
      </c>
      <c r="N3224" s="37">
        <f>M3224/Inputs!$B$6</f>
        <v>299.5649502723507</v>
      </c>
      <c r="O3224" s="38">
        <f>IF(N3224&gt;Inputs!$B$4,1,0)</f>
        <v>0</v>
      </c>
      <c r="P3224" s="34">
        <f t="shared" si="502"/>
        <v>7.2423542429263493E-2</v>
      </c>
      <c r="Q3224" s="36">
        <f>Inputs!$B$12*(1+$B3224)^0*$C3224+Inputs!$B$29*(1+$D3224)^0*Inputs!$B$19+Inputs!$B$30*(1+$E3224)^0*Inputs!$B$20+Inputs!$B$31*(1+$F3224)^0*Inputs!$B$21+Inputs!$B$22*(1+Inputs!$B$23)^0</f>
        <v>12596.974827215177</v>
      </c>
      <c r="R3224" s="36">
        <f>Inputs!$B$12*(1+$B3224)^1*$C3224+Inputs!$B$29*(1+$D3224)^1*Inputs!$B$19+Inputs!$B$30*(1+$E3224)^1*Inputs!$B$20+Inputs!$B$31*(1+$F3224)^1*Inputs!$B$21+Inputs!$B$22*(1+Inputs!$B$23)^1</f>
        <v>13448.911985837694</v>
      </c>
      <c r="S3224" s="36">
        <f>Inputs!$B$12*(1+$B3224)^2*$C3224+Inputs!$B$29*(1+$D3224)^2*Inputs!$B$19+Inputs!$B$30*(1+$E3224)^2*Inputs!$B$20+Inputs!$B$31*(1+$F3224)^2*Inputs!$B$21+Inputs!$B$22*(1+Inputs!$B$23)^2</f>
        <v>14434.766135904254</v>
      </c>
      <c r="T3224" s="36">
        <f>Inputs!$B$12*(1+$B3224)^3*$C3224+Inputs!$B$29*(1+$D3224)^3*Inputs!$B$19+Inputs!$B$30*(1+$E3224)^3*Inputs!$B$20+Inputs!$B$31*(1+$F3224)^3*Inputs!$B$21+Inputs!$B$22*(1+Inputs!$B$23)^3</f>
        <v>15577.199978222352</v>
      </c>
      <c r="U3224" s="36">
        <f>Inputs!$B$12*(1+$B3224)^4*$C3224+Inputs!$B$29*(1+$D3224)^4*Inputs!$B$19+Inputs!$B$30*(1+$E3224)^4*Inputs!$B$20+Inputs!$B$31*(1+$F3224)^4*Inputs!$B$21+Inputs!$B$22*(1+Inputs!$B$23)^4</f>
        <v>16902.734927075275</v>
      </c>
      <c r="V3224" s="35">
        <f>Inputs!$B$13/(Q3224*(1-$G3224))</f>
        <v>1.2286898892024574</v>
      </c>
      <c r="W3224" s="36">
        <f>Inputs!$B$13</f>
        <v>12660</v>
      </c>
      <c r="X3224" s="36">
        <f t="shared" si="503"/>
        <v>13326.895194232206</v>
      </c>
      <c r="Y3224" s="36">
        <f t="shared" si="504"/>
        <v>14100.62399515713</v>
      </c>
      <c r="Z3224" s="36">
        <f t="shared" si="505"/>
        <v>14997.350529993209</v>
      </c>
      <c r="AA3224" s="36">
        <f t="shared" si="506"/>
        <v>16035.623703431764</v>
      </c>
      <c r="AB3224" s="36">
        <f t="shared" si="507"/>
        <v>53739.642145527141</v>
      </c>
      <c r="AC3224" s="36">
        <f t="shared" si="508"/>
        <v>226865.39160550383</v>
      </c>
      <c r="AD3224" s="36">
        <f t="shared" si="509"/>
        <v>142774.96523313492</v>
      </c>
    </row>
    <row r="3225" spans="1:30" ht="14.25" customHeight="1" x14ac:dyDescent="0.25">
      <c r="A3225" s="16">
        <v>3209</v>
      </c>
      <c r="B3225" s="34">
        <v>0.451147143881104</v>
      </c>
      <c r="C3225" s="34">
        <v>6.4296274222194902E-2</v>
      </c>
      <c r="D3225" s="34">
        <v>2.67762224908768E-2</v>
      </c>
      <c r="E3225" s="34">
        <v>2.4498139645649598E-2</v>
      </c>
      <c r="F3225" s="34">
        <v>3.4719452063161398E-2</v>
      </c>
      <c r="G3225" s="34">
        <v>0.20478445820202501</v>
      </c>
      <c r="H3225" s="35">
        <v>1.0654832950103501</v>
      </c>
      <c r="I3225" s="34">
        <v>9.7661648933094494E-2</v>
      </c>
      <c r="J3225" s="34">
        <v>1.9730564667416899E-2</v>
      </c>
      <c r="K3225" s="36">
        <f>Inputs!$B$12*(1+$B3225)^4</f>
        <v>266070.70232321485</v>
      </c>
      <c r="L3225" s="36">
        <f t="shared" si="500"/>
        <v>22134.422219840908</v>
      </c>
      <c r="M3225" s="36">
        <f t="shared" si="501"/>
        <v>243604.13642735494</v>
      </c>
      <c r="N3225" s="37">
        <f>M3225/Inputs!$B$6</f>
        <v>371.34776894413864</v>
      </c>
      <c r="O3225" s="38">
        <f>IF(N3225&gt;Inputs!$B$4,1,0)</f>
        <v>0</v>
      </c>
      <c r="P3225" s="34">
        <f t="shared" si="502"/>
        <v>7.7931084265677603E-2</v>
      </c>
      <c r="Q3225" s="36">
        <f>Inputs!$B$12*(1+$B3225)^0*$C3225+Inputs!$B$29*(1+$D3225)^0*Inputs!$B$19+Inputs!$B$30*(1+$E3225)^0*Inputs!$B$20+Inputs!$B$31*(1+$F3225)^0*Inputs!$B$21+Inputs!$B$22*(1+Inputs!$B$23)^0</f>
        <v>11879.820480758615</v>
      </c>
      <c r="R3225" s="36">
        <f>Inputs!$B$12*(1+$B3225)^1*$C3225+Inputs!$B$29*(1+$D3225)^1*Inputs!$B$19+Inputs!$B$30*(1+$E3225)^1*Inputs!$B$20+Inputs!$B$31*(1+$F3225)^1*Inputs!$B$21+Inputs!$B$22*(1+Inputs!$B$23)^1</f>
        <v>13857.759129172622</v>
      </c>
      <c r="S3225" s="36">
        <f>Inputs!$B$12*(1+$B3225)^2*$C3225+Inputs!$B$29*(1+$D3225)^2*Inputs!$B$19+Inputs!$B$30*(1+$E3225)^2*Inputs!$B$20+Inputs!$B$31*(1+$F3225)^2*Inputs!$B$21+Inputs!$B$22*(1+Inputs!$B$23)^2</f>
        <v>16628.127247025735</v>
      </c>
      <c r="T3225" s="36">
        <f>Inputs!$B$12*(1+$B3225)^3*$C3225+Inputs!$B$29*(1+$D3225)^3*Inputs!$B$19+Inputs!$B$30*(1+$E3225)^3*Inputs!$B$20+Inputs!$B$31*(1+$F3225)^3*Inputs!$B$21+Inputs!$B$22*(1+Inputs!$B$23)^3</f>
        <v>20545.387032095459</v>
      </c>
      <c r="U3225" s="36">
        <f>Inputs!$B$12*(1+$B3225)^4*$C3225+Inputs!$B$29*(1+$D3225)^4*Inputs!$B$19+Inputs!$B$30*(1+$E3225)^4*Inputs!$B$20+Inputs!$B$31*(1+$F3225)^4*Inputs!$B$21+Inputs!$B$22*(1+Inputs!$B$23)^4</f>
        <v>26123.820168268983</v>
      </c>
      <c r="V3225" s="35">
        <f>Inputs!$B$13/(Q3225*(1-$G3225))</f>
        <v>1.3401054344048033</v>
      </c>
      <c r="W3225" s="36">
        <f>Inputs!$B$13</f>
        <v>12660</v>
      </c>
      <c r="X3225" s="36">
        <f t="shared" si="503"/>
        <v>14011.257657191794</v>
      </c>
      <c r="Y3225" s="36">
        <f t="shared" si="504"/>
        <v>15904.48399284201</v>
      </c>
      <c r="Z3225" s="36">
        <f t="shared" si="505"/>
        <v>18529.572768694583</v>
      </c>
      <c r="AA3225" s="36">
        <f t="shared" si="506"/>
        <v>22134.422219840908</v>
      </c>
      <c r="AB3225" s="36">
        <f t="shared" si="507"/>
        <v>61843.24061267286</v>
      </c>
      <c r="AC3225" s="36">
        <f t="shared" si="508"/>
        <v>289629.57568865968</v>
      </c>
      <c r="AD3225" s="36">
        <f t="shared" si="509"/>
        <v>181760.89581468207</v>
      </c>
    </row>
    <row r="3226" spans="1:30" ht="14.25" customHeight="1" x14ac:dyDescent="0.25">
      <c r="A3226" s="16">
        <v>3210</v>
      </c>
      <c r="B3226" s="34">
        <v>0.49255745539670798</v>
      </c>
      <c r="C3226" s="34">
        <v>6.0629350547800401E-2</v>
      </c>
      <c r="D3226" s="34">
        <v>4.2763353193081798E-2</v>
      </c>
      <c r="E3226" s="34">
        <v>4.4980293982302501E-2</v>
      </c>
      <c r="F3226" s="34">
        <v>3.92885354300067E-3</v>
      </c>
      <c r="G3226" s="34">
        <v>0.210870743822097</v>
      </c>
      <c r="H3226" s="35">
        <v>1.0786208082948401</v>
      </c>
      <c r="I3226" s="34">
        <v>8.9990607491116606E-2</v>
      </c>
      <c r="J3226" s="34">
        <v>2.53633711641361E-2</v>
      </c>
      <c r="K3226" s="36">
        <f>Inputs!$B$12*(1+$B3226)^4</f>
        <v>297766.25773501024</v>
      </c>
      <c r="L3226" s="36">
        <f t="shared" si="500"/>
        <v>22932.814764373234</v>
      </c>
      <c r="M3226" s="36">
        <f t="shared" si="501"/>
        <v>300557.9316916184</v>
      </c>
      <c r="N3226" s="37">
        <f>M3226/Inputs!$B$6</f>
        <v>458.1675787981988</v>
      </c>
      <c r="O3226" s="38">
        <f>IF(N3226&gt;Inputs!$B$4,1,0)</f>
        <v>1</v>
      </c>
      <c r="P3226" s="34">
        <f t="shared" si="502"/>
        <v>6.4627236326980503E-2</v>
      </c>
      <c r="Q3226" s="36">
        <f>Inputs!$B$12*(1+$B3226)^0*$C3226+Inputs!$B$29*(1+$D3226)^0*Inputs!$B$19+Inputs!$B$30*(1+$E3226)^0*Inputs!$B$20+Inputs!$B$31*(1+$F3226)^0*Inputs!$B$21+Inputs!$B$22*(1+Inputs!$B$23)^0</f>
        <v>11659.805060294944</v>
      </c>
      <c r="R3226" s="36">
        <f>Inputs!$B$12*(1+$B3226)^1*$C3226+Inputs!$B$29*(1+$D3226)^1*Inputs!$B$19+Inputs!$B$30*(1+$E3226)^1*Inputs!$B$20+Inputs!$B$31*(1+$F3226)^1*Inputs!$B$21+Inputs!$B$22*(1+Inputs!$B$23)^1</f>
        <v>13654.32477410974</v>
      </c>
      <c r="S3226" s="36">
        <f>Inputs!$B$12*(1+$B3226)^2*$C3226+Inputs!$B$29*(1+$D3226)^2*Inputs!$B$19+Inputs!$B$30*(1+$E3226)^2*Inputs!$B$20+Inputs!$B$31*(1+$F3226)^2*Inputs!$B$21+Inputs!$B$22*(1+Inputs!$B$23)^2</f>
        <v>16540.523189817497</v>
      </c>
      <c r="T3226" s="36">
        <f>Inputs!$B$12*(1+$B3226)^3*$C3226+Inputs!$B$29*(1+$D3226)^3*Inputs!$B$19+Inputs!$B$30*(1+$E3226)^3*Inputs!$B$20+Inputs!$B$31*(1+$F3226)^3*Inputs!$B$21+Inputs!$B$22*(1+Inputs!$B$23)^3</f>
        <v>20753.540136722637</v>
      </c>
      <c r="U3226" s="36">
        <f>Inputs!$B$12*(1+$B3226)^4*$C3226+Inputs!$B$29*(1+$D3226)^4*Inputs!$B$19+Inputs!$B$30*(1+$E3226)^4*Inputs!$B$20+Inputs!$B$31*(1+$F3226)^4*Inputs!$B$21+Inputs!$B$22*(1+Inputs!$B$23)^4</f>
        <v>26942.6571181658</v>
      </c>
      <c r="V3226" s="35">
        <f>Inputs!$B$13/(Q3226*(1-$G3226))</f>
        <v>1.3759234468029524</v>
      </c>
      <c r="W3226" s="36">
        <f>Inputs!$B$13</f>
        <v>12660</v>
      </c>
      <c r="X3226" s="36">
        <f t="shared" si="503"/>
        <v>14024.75149859082</v>
      </c>
      <c r="Y3226" s="36">
        <f t="shared" si="504"/>
        <v>16019.105379424587</v>
      </c>
      <c r="Z3226" s="36">
        <f t="shared" si="505"/>
        <v>18882.064514970887</v>
      </c>
      <c r="AA3226" s="36">
        <f t="shared" si="506"/>
        <v>22932.814764373234</v>
      </c>
      <c r="AB3226" s="36">
        <f t="shared" si="507"/>
        <v>64071.733370275295</v>
      </c>
      <c r="AC3226" s="36">
        <f t="shared" si="508"/>
        <v>363847.6529943092</v>
      </c>
      <c r="AD3226" s="36">
        <f t="shared" si="509"/>
        <v>236486.19832134314</v>
      </c>
    </row>
    <row r="3227" spans="1:30" ht="14.25" customHeight="1" x14ac:dyDescent="0.25">
      <c r="A3227" s="16">
        <v>3211</v>
      </c>
      <c r="B3227" s="34">
        <v>0.30944977283030201</v>
      </c>
      <c r="C3227" s="34">
        <v>8.8063561405617496E-2</v>
      </c>
      <c r="D3227" s="34">
        <v>2.6970180055858401E-2</v>
      </c>
      <c r="E3227" s="34">
        <v>5.8003238472220102E-2</v>
      </c>
      <c r="F3227" s="34">
        <v>-2.98111909091495E-3</v>
      </c>
      <c r="G3227" s="34">
        <v>0.169999911044865</v>
      </c>
      <c r="H3227" s="35">
        <v>1.10308561142541</v>
      </c>
      <c r="I3227" s="34">
        <v>9.6936616889210805E-2</v>
      </c>
      <c r="J3227" s="34">
        <v>2.68659194349684E-2</v>
      </c>
      <c r="K3227" s="36">
        <f>Inputs!$B$12*(1+$B3227)^4</f>
        <v>176403.26900577641</v>
      </c>
      <c r="L3227" s="36">
        <f t="shared" si="500"/>
        <v>22175.002944723827</v>
      </c>
      <c r="M3227" s="36">
        <f t="shared" si="501"/>
        <v>267247.81667450204</v>
      </c>
      <c r="N3227" s="37">
        <f>M3227/Inputs!$B$6</f>
        <v>407.3899644428385</v>
      </c>
      <c r="O3227" s="38">
        <f>IF(N3227&gt;Inputs!$B$4,1,0)</f>
        <v>1</v>
      </c>
      <c r="P3227" s="34">
        <f t="shared" si="502"/>
        <v>7.0070697454242409E-2</v>
      </c>
      <c r="Q3227" s="36">
        <f>Inputs!$B$12*(1+$B3227)^0*$C3227+Inputs!$B$29*(1+$D3227)^0*Inputs!$B$19+Inputs!$B$30*(1+$E3227)^0*Inputs!$B$20+Inputs!$B$31*(1+$F3227)^0*Inputs!$B$21+Inputs!$B$22*(1+Inputs!$B$23)^0</f>
        <v>13305.857711763972</v>
      </c>
      <c r="R3227" s="36">
        <f>Inputs!$B$12*(1+$B3227)^1*$C3227+Inputs!$B$29*(1+$D3227)^1*Inputs!$B$19+Inputs!$B$30*(1+$E3227)^1*Inputs!$B$20+Inputs!$B$31*(1+$F3227)^1*Inputs!$B$21+Inputs!$B$22*(1+Inputs!$B$23)^1</f>
        <v>15093.054804071173</v>
      </c>
      <c r="S3227" s="36">
        <f>Inputs!$B$12*(1+$B3227)^2*$C3227+Inputs!$B$29*(1+$D3227)^2*Inputs!$B$19+Inputs!$B$30*(1+$E3227)^2*Inputs!$B$20+Inputs!$B$31*(1+$F3227)^2*Inputs!$B$21+Inputs!$B$22*(1+Inputs!$B$23)^2</f>
        <v>17395.040725590487</v>
      </c>
      <c r="T3227" s="36">
        <f>Inputs!$B$12*(1+$B3227)^3*$C3227+Inputs!$B$29*(1+$D3227)^3*Inputs!$B$19+Inputs!$B$30*(1+$E3227)^3*Inputs!$B$20+Inputs!$B$31*(1+$F3227)^3*Inputs!$B$21+Inputs!$B$22*(1+Inputs!$B$23)^3</f>
        <v>20368.881252430881</v>
      </c>
      <c r="U3227" s="36">
        <f>Inputs!$B$12*(1+$B3227)^4*$C3227+Inputs!$B$29*(1+$D3227)^4*Inputs!$B$19+Inputs!$B$30*(1+$E3227)^4*Inputs!$B$20+Inputs!$B$31*(1+$F3227)^4*Inputs!$B$21+Inputs!$B$22*(1+Inputs!$B$23)^4</f>
        <v>24220.122062728482</v>
      </c>
      <c r="V3227" s="35">
        <f>Inputs!$B$13/(Q3227*(1-$G3227))</f>
        <v>1.146338007204752</v>
      </c>
      <c r="W3227" s="36">
        <f>Inputs!$B$13</f>
        <v>12660</v>
      </c>
      <c r="X3227" s="36">
        <f t="shared" si="503"/>
        <v>14224.989452117601</v>
      </c>
      <c r="Y3227" s="36">
        <f t="shared" si="504"/>
        <v>16238.460154252898</v>
      </c>
      <c r="Z3227" s="36">
        <f t="shared" si="505"/>
        <v>18831.764582068514</v>
      </c>
      <c r="AA3227" s="36">
        <f t="shared" si="506"/>
        <v>22175.002944723827</v>
      </c>
      <c r="AB3227" s="36">
        <f t="shared" si="507"/>
        <v>62634.772574569462</v>
      </c>
      <c r="AC3227" s="36">
        <f t="shared" si="508"/>
        <v>324968.29080624937</v>
      </c>
      <c r="AD3227" s="36">
        <f t="shared" si="509"/>
        <v>204613.04409993259</v>
      </c>
    </row>
    <row r="3228" spans="1:30" ht="14.25" customHeight="1" x14ac:dyDescent="0.25">
      <c r="A3228" s="16">
        <v>3212</v>
      </c>
      <c r="B3228" s="34">
        <v>0.11840405541891399</v>
      </c>
      <c r="C3228" s="34">
        <v>0.10469808558688699</v>
      </c>
      <c r="D3228" s="34">
        <v>2.3034131984225398E-2</v>
      </c>
      <c r="E3228" s="34">
        <v>2.1294977278106201E-2</v>
      </c>
      <c r="F3228" s="34">
        <v>7.4748120141341599E-3</v>
      </c>
      <c r="G3228" s="34">
        <v>0.198203293101928</v>
      </c>
      <c r="H3228" s="35">
        <v>0.99480274882199105</v>
      </c>
      <c r="I3228" s="34">
        <v>9.5401929290776205E-2</v>
      </c>
      <c r="J3228" s="34">
        <v>2.54722147073238E-2</v>
      </c>
      <c r="K3228" s="36">
        <f>Inputs!$B$12*(1+$B3228)^4</f>
        <v>93874.185775022997</v>
      </c>
      <c r="L3228" s="36">
        <f t="shared" si="500"/>
        <v>14543.686607856056</v>
      </c>
      <c r="M3228" s="36">
        <f t="shared" si="501"/>
        <v>186917.39783996565</v>
      </c>
      <c r="N3228" s="37">
        <f>M3228/Inputs!$B$6</f>
        <v>284.93505768287446</v>
      </c>
      <c r="O3228" s="38">
        <f>IF(N3228&gt;Inputs!$B$4,1,0)</f>
        <v>0</v>
      </c>
      <c r="P3228" s="34">
        <f t="shared" si="502"/>
        <v>6.9929714583452401E-2</v>
      </c>
      <c r="Q3228" s="36">
        <f>Inputs!$B$12*(1+$B3228)^0*$C3228+Inputs!$B$29*(1+$D3228)^0*Inputs!$B$19+Inputs!$B$30*(1+$E3228)^0*Inputs!$B$20+Inputs!$B$31*(1+$F3228)^0*Inputs!$B$21+Inputs!$B$22*(1+Inputs!$B$23)^0</f>
        <v>14303.929162640143</v>
      </c>
      <c r="R3228" s="36">
        <f>Inputs!$B$12*(1+$B3228)^1*$C3228+Inputs!$B$29*(1+$D3228)^1*Inputs!$B$19+Inputs!$B$30*(1+$E3228)^1*Inputs!$B$20+Inputs!$B$31*(1+$F3228)^1*Inputs!$B$21+Inputs!$B$22*(1+Inputs!$B$23)^1</f>
        <v>15141.905363400474</v>
      </c>
      <c r="S3228" s="36">
        <f>Inputs!$B$12*(1+$B3228)^2*$C3228+Inputs!$B$29*(1+$D3228)^2*Inputs!$B$19+Inputs!$B$30*(1+$E3228)^2*Inputs!$B$20+Inputs!$B$31*(1+$F3228)^2*Inputs!$B$21+Inputs!$B$22*(1+Inputs!$B$23)^2</f>
        <v>16069.021350959349</v>
      </c>
      <c r="T3228" s="36">
        <f>Inputs!$B$12*(1+$B3228)^3*$C3228+Inputs!$B$29*(1+$D3228)^3*Inputs!$B$19+Inputs!$B$30*(1+$E3228)^3*Inputs!$B$20+Inputs!$B$31*(1+$F3228)^3*Inputs!$B$21+Inputs!$B$22*(1+Inputs!$B$23)^3</f>
        <v>17095.709195867283</v>
      </c>
      <c r="U3228" s="36">
        <f>Inputs!$B$12*(1+$B3228)^4*$C3228+Inputs!$B$29*(1+$D3228)^4*Inputs!$B$19+Inputs!$B$30*(1+$E3228)^4*Inputs!$B$20+Inputs!$B$31*(1+$F3228)^4*Inputs!$B$21+Inputs!$B$22*(1+Inputs!$B$23)^4</f>
        <v>18233.63524998675</v>
      </c>
      <c r="V3228" s="35">
        <f>Inputs!$B$13/(Q3228*(1-$G3228))</f>
        <v>1.1038602299037037</v>
      </c>
      <c r="W3228" s="36">
        <f>Inputs!$B$13</f>
        <v>12660</v>
      </c>
      <c r="X3228" s="36">
        <f t="shared" si="503"/>
        <v>13070.65949647356</v>
      </c>
      <c r="Y3228" s="36">
        <f t="shared" si="504"/>
        <v>13519.67967224078</v>
      </c>
      <c r="Z3228" s="36">
        <f t="shared" si="505"/>
        <v>14009.763589127811</v>
      </c>
      <c r="AA3228" s="36">
        <f t="shared" si="506"/>
        <v>14543.686607856056</v>
      </c>
      <c r="AB3228" s="36">
        <f t="shared" si="507"/>
        <v>51688.614065238129</v>
      </c>
      <c r="AC3228" s="36">
        <f t="shared" si="508"/>
        <v>213273.37891489919</v>
      </c>
      <c r="AD3228" s="36">
        <f t="shared" si="509"/>
        <v>135228.78377472752</v>
      </c>
    </row>
    <row r="3229" spans="1:30" ht="14.25" customHeight="1" x14ac:dyDescent="0.25">
      <c r="A3229" s="16">
        <v>3213</v>
      </c>
      <c r="B3229" s="34">
        <v>0.30824044196502498</v>
      </c>
      <c r="C3229" s="34">
        <v>0.101520929062123</v>
      </c>
      <c r="D3229" s="34">
        <v>5.0348922487404899E-2</v>
      </c>
      <c r="E3229" s="34">
        <v>4.2214972417783901E-2</v>
      </c>
      <c r="F3229" s="34">
        <v>5.2612303777961897E-3</v>
      </c>
      <c r="G3229" s="34">
        <v>0.157055130711832</v>
      </c>
      <c r="H3229" s="35">
        <v>1.0593182483629699</v>
      </c>
      <c r="I3229" s="34">
        <v>9.5477951252829596E-2</v>
      </c>
      <c r="J3229" s="34">
        <v>2.0412396748703002E-2</v>
      </c>
      <c r="K3229" s="36">
        <f>Inputs!$B$12*(1+$B3229)^4</f>
        <v>175752.50843194514</v>
      </c>
      <c r="L3229" s="36">
        <f t="shared" si="500"/>
        <v>23966.159542675756</v>
      </c>
      <c r="M3229" s="36">
        <f t="shared" si="501"/>
        <v>272116.85471075028</v>
      </c>
      <c r="N3229" s="37">
        <f>M3229/Inputs!$B$6</f>
        <v>414.8122785224852</v>
      </c>
      <c r="O3229" s="38">
        <f>IF(N3229&gt;Inputs!$B$4,1,0)</f>
        <v>1</v>
      </c>
      <c r="P3229" s="34">
        <f t="shared" si="502"/>
        <v>7.5065554504126594E-2</v>
      </c>
      <c r="Q3229" s="36">
        <f>Inputs!$B$12*(1+$B3229)^0*$C3229+Inputs!$B$29*(1+$D3229)^0*Inputs!$B$19+Inputs!$B$30*(1+$E3229)^0*Inputs!$B$20+Inputs!$B$31*(1+$F3229)^0*Inputs!$B$21+Inputs!$B$22*(1+Inputs!$B$23)^0</f>
        <v>14113.299771154303</v>
      </c>
      <c r="R3229" s="36">
        <f>Inputs!$B$12*(1+$B3229)^1*$C3229+Inputs!$B$29*(1+$D3229)^1*Inputs!$B$19+Inputs!$B$30*(1+$E3229)^1*Inputs!$B$20+Inputs!$B$31*(1+$F3229)^1*Inputs!$B$21+Inputs!$B$22*(1+Inputs!$B$23)^1</f>
        <v>16217.678998183721</v>
      </c>
      <c r="S3229" s="36">
        <f>Inputs!$B$12*(1+$B3229)^2*$C3229+Inputs!$B$29*(1+$D3229)^2*Inputs!$B$19+Inputs!$B$30*(1+$E3229)^2*Inputs!$B$20+Inputs!$B$31*(1+$F3229)^2*Inputs!$B$21+Inputs!$B$22*(1+Inputs!$B$23)^2</f>
        <v>18911.692742183997</v>
      </c>
      <c r="T3229" s="36">
        <f>Inputs!$B$12*(1+$B3229)^3*$C3229+Inputs!$B$29*(1+$D3229)^3*Inputs!$B$19+Inputs!$B$30*(1+$E3229)^3*Inputs!$B$20+Inputs!$B$31*(1+$F3229)^3*Inputs!$B$21+Inputs!$B$22*(1+Inputs!$B$23)^3</f>
        <v>22374.281589019927</v>
      </c>
      <c r="U3229" s="36">
        <f>Inputs!$B$12*(1+$B3229)^4*$C3229+Inputs!$B$29*(1+$D3229)^4*Inputs!$B$19+Inputs!$B$30*(1+$E3229)^4*Inputs!$B$20+Inputs!$B$31*(1+$F3229)^4*Inputs!$B$21+Inputs!$B$22*(1+Inputs!$B$23)^4</f>
        <v>26839.401105513884</v>
      </c>
      <c r="V3229" s="35">
        <f>Inputs!$B$13/(Q3229*(1-$G3229))</f>
        <v>1.064157641321164</v>
      </c>
      <c r="W3229" s="36">
        <f>Inputs!$B$13</f>
        <v>12660</v>
      </c>
      <c r="X3229" s="36">
        <f t="shared" si="503"/>
        <v>14531.143989004011</v>
      </c>
      <c r="Y3229" s="36">
        <f t="shared" si="504"/>
        <v>16925.710701241114</v>
      </c>
      <c r="Z3229" s="36">
        <f t="shared" si="505"/>
        <v>20001.863074531648</v>
      </c>
      <c r="AA3229" s="36">
        <f t="shared" si="506"/>
        <v>23966.159542675756</v>
      </c>
      <c r="AB3229" s="36">
        <f t="shared" si="507"/>
        <v>65619.130087386584</v>
      </c>
      <c r="AC3229" s="36">
        <f t="shared" si="508"/>
        <v>325786.79344144696</v>
      </c>
      <c r="AD3229" s="36">
        <f t="shared" si="509"/>
        <v>206497.72462336367</v>
      </c>
    </row>
    <row r="3230" spans="1:30" ht="14.25" customHeight="1" x14ac:dyDescent="0.25">
      <c r="A3230" s="16">
        <v>3214</v>
      </c>
      <c r="B3230" s="34">
        <v>0.412787829138278</v>
      </c>
      <c r="C3230" s="34">
        <v>5.4156831487502798E-2</v>
      </c>
      <c r="D3230" s="34">
        <v>1.50923409834068E-2</v>
      </c>
      <c r="E3230" s="34">
        <v>2.1993953266528799E-2</v>
      </c>
      <c r="F3230" s="34">
        <v>9.7597701958899198E-3</v>
      </c>
      <c r="G3230" s="34">
        <v>0.175777205852157</v>
      </c>
      <c r="H3230" s="35">
        <v>1.06824968425334</v>
      </c>
      <c r="I3230" s="34">
        <v>0.106954201731254</v>
      </c>
      <c r="J3230" s="34">
        <v>2.6242091828101E-2</v>
      </c>
      <c r="K3230" s="36">
        <f>Inputs!$B$12*(1+$B3230)^4</f>
        <v>239033.64275861977</v>
      </c>
      <c r="L3230" s="36">
        <f t="shared" si="500"/>
        <v>18744.796604584462</v>
      </c>
      <c r="M3230" s="36">
        <f t="shared" si="501"/>
        <v>198875.89626515092</v>
      </c>
      <c r="N3230" s="37">
        <f>M3230/Inputs!$B$6</f>
        <v>303.16447601394958</v>
      </c>
      <c r="O3230" s="38">
        <f>IF(N3230&gt;Inputs!$B$4,1,0)</f>
        <v>0</v>
      </c>
      <c r="P3230" s="34">
        <f t="shared" si="502"/>
        <v>8.0712109903153001E-2</v>
      </c>
      <c r="Q3230" s="36">
        <f>Inputs!$B$12*(1+$B3230)^0*$C3230+Inputs!$B$29*(1+$D3230)^0*Inputs!$B$19+Inputs!$B$30*(1+$E3230)^0*Inputs!$B$20+Inputs!$B$31*(1+$F3230)^0*Inputs!$B$21+Inputs!$B$22*(1+Inputs!$B$23)^0</f>
        <v>11271.453916677088</v>
      </c>
      <c r="R3230" s="36">
        <f>Inputs!$B$12*(1+$B3230)^1*$C3230+Inputs!$B$29*(1+$D3230)^1*Inputs!$B$19+Inputs!$B$30*(1+$E3230)^1*Inputs!$B$20+Inputs!$B$31*(1+$F3230)^1*Inputs!$B$21+Inputs!$B$22*(1+Inputs!$B$23)^1</f>
        <v>12692.814297229128</v>
      </c>
      <c r="S3230" s="36">
        <f>Inputs!$B$12*(1+$B3230)^2*$C3230+Inputs!$B$29*(1+$D3230)^2*Inputs!$B$19+Inputs!$B$30*(1+$E3230)^2*Inputs!$B$20+Inputs!$B$31*(1+$F3230)^2*Inputs!$B$21+Inputs!$B$22*(1+Inputs!$B$23)^2</f>
        <v>14668.179541850568</v>
      </c>
      <c r="T3230" s="36">
        <f>Inputs!$B$12*(1+$B3230)^3*$C3230+Inputs!$B$29*(1+$D3230)^3*Inputs!$B$19+Inputs!$B$30*(1+$E3230)^3*Inputs!$B$20+Inputs!$B$31*(1+$F3230)^3*Inputs!$B$21+Inputs!$B$22*(1+Inputs!$B$23)^3</f>
        <v>17426.081858998856</v>
      </c>
      <c r="U3230" s="36">
        <f>Inputs!$B$12*(1+$B3230)^4*$C3230+Inputs!$B$29*(1+$D3230)^4*Inputs!$B$19+Inputs!$B$30*(1+$E3230)^4*Inputs!$B$20+Inputs!$B$31*(1+$F3230)^4*Inputs!$B$21+Inputs!$B$22*(1+Inputs!$B$23)^4</f>
        <v>21289.39590435482</v>
      </c>
      <c r="V3230" s="35">
        <f>Inputs!$B$13/(Q3230*(1-$G3230))</f>
        <v>1.3627278918821868</v>
      </c>
      <c r="W3230" s="36">
        <f>Inputs!$B$13</f>
        <v>12660</v>
      </c>
      <c r="X3230" s="36">
        <f t="shared" si="503"/>
        <v>13486.273570898189</v>
      </c>
      <c r="Y3230" s="36">
        <f t="shared" si="504"/>
        <v>14695.074604769072</v>
      </c>
      <c r="Z3230" s="36">
        <f t="shared" si="505"/>
        <v>16400.638014346496</v>
      </c>
      <c r="AA3230" s="36">
        <f t="shared" si="506"/>
        <v>18744.796604584462</v>
      </c>
      <c r="AB3230" s="36">
        <f t="shared" si="507"/>
        <v>55477.732545954721</v>
      </c>
      <c r="AC3230" s="36">
        <f t="shared" si="508"/>
        <v>238337.21236457932</v>
      </c>
      <c r="AD3230" s="36">
        <f t="shared" si="509"/>
        <v>143398.16371919619</v>
      </c>
    </row>
    <row r="3231" spans="1:30" ht="14.25" customHeight="1" x14ac:dyDescent="0.25">
      <c r="A3231" s="16">
        <v>3215</v>
      </c>
      <c r="B3231" s="34">
        <v>0.44023693704147099</v>
      </c>
      <c r="C3231" s="34">
        <v>6.3554740078643299E-2</v>
      </c>
      <c r="D3231" s="34">
        <v>4.5603369318206903E-2</v>
      </c>
      <c r="E3231" s="34">
        <v>4.0004189345507597E-2</v>
      </c>
      <c r="F3231" s="34">
        <v>1.6242277141090802E-2</v>
      </c>
      <c r="G3231" s="34">
        <v>0.18768416420499401</v>
      </c>
      <c r="H3231" s="35">
        <v>0.97352989137497303</v>
      </c>
      <c r="I3231" s="34">
        <v>9.3600664447181195E-2</v>
      </c>
      <c r="J3231" s="34">
        <v>2.40862352035674E-2</v>
      </c>
      <c r="K3231" s="36">
        <f>Inputs!$B$12*(1+$B3231)^4</f>
        <v>258158.85716381823</v>
      </c>
      <c r="L3231" s="36">
        <f t="shared" si="500"/>
        <v>20174.952094316108</v>
      </c>
      <c r="M3231" s="36">
        <f t="shared" si="501"/>
        <v>249859.23307376268</v>
      </c>
      <c r="N3231" s="37">
        <f>M3231/Inputs!$B$6</f>
        <v>380.88297724658946</v>
      </c>
      <c r="O3231" s="38">
        <f>IF(N3231&gt;Inputs!$B$4,1,0)</f>
        <v>0</v>
      </c>
      <c r="P3231" s="34">
        <f t="shared" si="502"/>
        <v>6.9514429243613798E-2</v>
      </c>
      <c r="Q3231" s="36">
        <f>Inputs!$B$12*(1+$B3231)^0*$C3231+Inputs!$B$29*(1+$D3231)^0*Inputs!$B$19+Inputs!$B$30*(1+$E3231)^0*Inputs!$B$20+Inputs!$B$31*(1+$F3231)^0*Inputs!$B$21+Inputs!$B$22*(1+Inputs!$B$23)^0</f>
        <v>11835.328432145521</v>
      </c>
      <c r="R3231" s="36">
        <f>Inputs!$B$12*(1+$B3231)^1*$C3231+Inputs!$B$29*(1+$D3231)^1*Inputs!$B$19+Inputs!$B$30*(1+$E3231)^1*Inputs!$B$20+Inputs!$B$31*(1+$F3231)^1*Inputs!$B$21+Inputs!$B$22*(1+Inputs!$B$23)^1</f>
        <v>13769.237096465869</v>
      </c>
      <c r="S3231" s="36">
        <f>Inputs!$B$12*(1+$B3231)^2*$C3231+Inputs!$B$29*(1+$D3231)^2*Inputs!$B$19+Inputs!$B$30*(1+$E3231)^2*Inputs!$B$20+Inputs!$B$31*(1+$F3231)^2*Inputs!$B$21+Inputs!$B$22*(1+Inputs!$B$23)^2</f>
        <v>16452.191254516329</v>
      </c>
      <c r="T3231" s="36">
        <f>Inputs!$B$12*(1+$B3231)^3*$C3231+Inputs!$B$29*(1+$D3231)^3*Inputs!$B$19+Inputs!$B$30*(1+$E3231)^3*Inputs!$B$20+Inputs!$B$31*(1+$F3231)^3*Inputs!$B$21+Inputs!$B$22*(1+Inputs!$B$23)^3</f>
        <v>20209.977571912685</v>
      </c>
      <c r="U3231" s="36">
        <f>Inputs!$B$12*(1+$B3231)^4*$C3231+Inputs!$B$29*(1+$D3231)^4*Inputs!$B$19+Inputs!$B$30*(1+$E3231)^4*Inputs!$B$20+Inputs!$B$31*(1+$F3231)^4*Inputs!$B$21+Inputs!$B$22*(1+Inputs!$B$23)^4</f>
        <v>25511.635528672385</v>
      </c>
      <c r="V3231" s="35">
        <f>Inputs!$B$13/(Q3231*(1-$G3231))</f>
        <v>1.3168262393200463</v>
      </c>
      <c r="W3231" s="36">
        <f>Inputs!$B$13</f>
        <v>12660</v>
      </c>
      <c r="X3231" s="36">
        <f t="shared" si="503"/>
        <v>13768.72133166618</v>
      </c>
      <c r="Y3231" s="36">
        <f t="shared" si="504"/>
        <v>15304.589667725419</v>
      </c>
      <c r="Z3231" s="36">
        <f t="shared" si="505"/>
        <v>17391.292249253682</v>
      </c>
      <c r="AA3231" s="36">
        <f t="shared" si="506"/>
        <v>20174.952094316108</v>
      </c>
      <c r="AB3231" s="36">
        <f t="shared" si="507"/>
        <v>59847.572883239292</v>
      </c>
      <c r="AC3231" s="36">
        <f t="shared" si="508"/>
        <v>297217.29661728611</v>
      </c>
      <c r="AD3231" s="36">
        <f t="shared" si="509"/>
        <v>190011.6601905234</v>
      </c>
    </row>
    <row r="3232" spans="1:30" ht="14.25" customHeight="1" x14ac:dyDescent="0.25">
      <c r="A3232" s="16">
        <v>3216</v>
      </c>
      <c r="B3232" s="34">
        <v>0.22829255883640301</v>
      </c>
      <c r="C3232" s="34">
        <v>8.90160819256747E-2</v>
      </c>
      <c r="D3232" s="34">
        <v>1.05706309048348E-2</v>
      </c>
      <c r="E3232" s="34">
        <v>3.6875942223811999E-2</v>
      </c>
      <c r="F3232" s="34">
        <v>1.56016783338271E-2</v>
      </c>
      <c r="G3232" s="34">
        <v>0.19016057447115101</v>
      </c>
      <c r="H3232" s="35">
        <v>1.0431713341397999</v>
      </c>
      <c r="I3232" s="34">
        <v>0.103409113308218</v>
      </c>
      <c r="J3232" s="34">
        <v>2.34781253076474E-2</v>
      </c>
      <c r="K3232" s="36">
        <f>Inputs!$B$12*(1+$B3232)^4</f>
        <v>136571.01394206387</v>
      </c>
      <c r="L3232" s="36">
        <f t="shared" si="500"/>
        <v>17497.241945112546</v>
      </c>
      <c r="M3232" s="36">
        <f t="shared" si="501"/>
        <v>191940.52483667195</v>
      </c>
      <c r="N3232" s="37">
        <f>M3232/Inputs!$B$6</f>
        <v>292.59226347053652</v>
      </c>
      <c r="O3232" s="38">
        <f>IF(N3232&gt;Inputs!$B$4,1,0)</f>
        <v>0</v>
      </c>
      <c r="P3232" s="34">
        <f t="shared" si="502"/>
        <v>7.9930988000570607E-2</v>
      </c>
      <c r="Q3232" s="36">
        <f>Inputs!$B$12*(1+$B3232)^0*$C3232+Inputs!$B$29*(1+$D3232)^0*Inputs!$B$19+Inputs!$B$30*(1+$E3232)^0*Inputs!$B$20+Inputs!$B$31*(1+$F3232)^0*Inputs!$B$21+Inputs!$B$22*(1+Inputs!$B$23)^0</f>
        <v>13363.008942967404</v>
      </c>
      <c r="R3232" s="36">
        <f>Inputs!$B$12*(1+$B3232)^1*$C3232+Inputs!$B$29*(1+$D3232)^1*Inputs!$B$19+Inputs!$B$30*(1+$E3232)^1*Inputs!$B$20+Inputs!$B$31*(1+$F3232)^1*Inputs!$B$21+Inputs!$B$22*(1+Inputs!$B$23)^1</f>
        <v>14711.161222673338</v>
      </c>
      <c r="S3232" s="36">
        <f>Inputs!$B$12*(1+$B3232)^2*$C3232+Inputs!$B$29*(1+$D3232)^2*Inputs!$B$19+Inputs!$B$30*(1+$E3232)^2*Inputs!$B$20+Inputs!$B$31*(1+$F3232)^2*Inputs!$B$21+Inputs!$B$22*(1+Inputs!$B$23)^2</f>
        <v>16340.481913345891</v>
      </c>
      <c r="T3232" s="36">
        <f>Inputs!$B$12*(1+$B3232)^3*$C3232+Inputs!$B$29*(1+$D3232)^3*Inputs!$B$19+Inputs!$B$30*(1+$E3232)^3*Inputs!$B$20+Inputs!$B$31*(1+$F3232)^3*Inputs!$B$21+Inputs!$B$22*(1+Inputs!$B$23)^3</f>
        <v>18314.602821093031</v>
      </c>
      <c r="U3232" s="36">
        <f>Inputs!$B$12*(1+$B3232)^4*$C3232+Inputs!$B$29*(1+$D3232)^4*Inputs!$B$19+Inputs!$B$30*(1+$E3232)^4*Inputs!$B$20+Inputs!$B$31*(1+$F3232)^4*Inputs!$B$21+Inputs!$B$22*(1+Inputs!$B$23)^4</f>
        <v>20711.666144784474</v>
      </c>
      <c r="V3232" s="35">
        <f>Inputs!$B$13/(Q3232*(1-$G3232))</f>
        <v>1.1698509467330775</v>
      </c>
      <c r="W3232" s="36">
        <f>Inputs!$B$13</f>
        <v>12660</v>
      </c>
      <c r="X3232" s="36">
        <f t="shared" si="503"/>
        <v>13559.922861242441</v>
      </c>
      <c r="Y3232" s="36">
        <f t="shared" si="504"/>
        <v>14642.646139531755</v>
      </c>
      <c r="Z3232" s="36">
        <f t="shared" si="505"/>
        <v>15941.924233809457</v>
      </c>
      <c r="AA3232" s="36">
        <f t="shared" si="506"/>
        <v>17497.241945112546</v>
      </c>
      <c r="AB3232" s="36">
        <f t="shared" si="507"/>
        <v>54962.737038117819</v>
      </c>
      <c r="AC3232" s="36">
        <f t="shared" si="508"/>
        <v>224043.82620555474</v>
      </c>
      <c r="AD3232" s="36">
        <f t="shared" si="509"/>
        <v>136977.78779855414</v>
      </c>
    </row>
    <row r="3233" spans="1:30" ht="14.25" customHeight="1" x14ac:dyDescent="0.25">
      <c r="A3233" s="16">
        <v>3217</v>
      </c>
      <c r="B3233" s="34">
        <v>0.29434296744263</v>
      </c>
      <c r="C3233" s="34">
        <v>0.10347830629353801</v>
      </c>
      <c r="D3233" s="34">
        <v>2.7282832388420102E-2</v>
      </c>
      <c r="E3233" s="34">
        <v>2.6969731231796801E-2</v>
      </c>
      <c r="F3233" s="34">
        <v>1.8726420802384399E-2</v>
      </c>
      <c r="G3233" s="34">
        <v>0.17960809823338</v>
      </c>
      <c r="H3233" s="35">
        <v>1.0984151915120199</v>
      </c>
      <c r="I3233" s="34">
        <v>9.4280614108965502E-2</v>
      </c>
      <c r="J3233" s="34">
        <v>2.0454839977628099E-2</v>
      </c>
      <c r="K3233" s="36">
        <f>Inputs!$B$12*(1+$B3233)^4</f>
        <v>168402.57347858281</v>
      </c>
      <c r="L3233" s="36">
        <f t="shared" si="500"/>
        <v>23577.202904566824</v>
      </c>
      <c r="M3233" s="36">
        <f t="shared" si="501"/>
        <v>273012.84188255732</v>
      </c>
      <c r="N3233" s="37">
        <f>M3233/Inputs!$B$6</f>
        <v>416.17811262584956</v>
      </c>
      <c r="O3233" s="38">
        <f>IF(N3233&gt;Inputs!$B$4,1,0)</f>
        <v>1</v>
      </c>
      <c r="P3233" s="34">
        <f t="shared" si="502"/>
        <v>7.3825774131337396E-2</v>
      </c>
      <c r="Q3233" s="36">
        <f>Inputs!$B$12*(1+$B3233)^0*$C3233+Inputs!$B$29*(1+$D3233)^0*Inputs!$B$19+Inputs!$B$30*(1+$E3233)^0*Inputs!$B$20+Inputs!$B$31*(1+$F3233)^0*Inputs!$B$21+Inputs!$B$22*(1+Inputs!$B$23)^0</f>
        <v>14230.742405039204</v>
      </c>
      <c r="R3233" s="36">
        <f>Inputs!$B$12*(1+$B3233)^1*$C3233+Inputs!$B$29*(1+$D3233)^1*Inputs!$B$19+Inputs!$B$30*(1+$E3233)^1*Inputs!$B$20+Inputs!$B$31*(1+$F3233)^1*Inputs!$B$21+Inputs!$B$22*(1+Inputs!$B$23)^1</f>
        <v>16231.443316241406</v>
      </c>
      <c r="S3233" s="36">
        <f>Inputs!$B$12*(1+$B3233)^2*$C3233+Inputs!$B$29*(1+$D3233)^2*Inputs!$B$19+Inputs!$B$30*(1+$E3233)^2*Inputs!$B$20+Inputs!$B$31*(1+$F3233)^2*Inputs!$B$21+Inputs!$B$22*(1+Inputs!$B$23)^2</f>
        <v>18773.846069215946</v>
      </c>
      <c r="T3233" s="36">
        <f>Inputs!$B$12*(1+$B3233)^3*$C3233+Inputs!$B$29*(1+$D3233)^3*Inputs!$B$19+Inputs!$B$30*(1+$E3233)^3*Inputs!$B$20+Inputs!$B$31*(1+$F3233)^3*Inputs!$B$21+Inputs!$B$22*(1+Inputs!$B$23)^3</f>
        <v>22016.363832643052</v>
      </c>
      <c r="U3233" s="36">
        <f>Inputs!$B$12*(1+$B3233)^4*$C3233+Inputs!$B$29*(1+$D3233)^4*Inputs!$B$19+Inputs!$B$30*(1+$E3233)^4*Inputs!$B$20+Inputs!$B$31*(1+$F3233)^4*Inputs!$B$21+Inputs!$B$22*(1+Inputs!$B$23)^4</f>
        <v>26164.014767167144</v>
      </c>
      <c r="V3233" s="35">
        <f>Inputs!$B$13/(Q3233*(1-$G3233))</f>
        <v>1.0843882011651682</v>
      </c>
      <c r="W3233" s="36">
        <f>Inputs!$B$13</f>
        <v>12660</v>
      </c>
      <c r="X3233" s="36">
        <f t="shared" si="503"/>
        <v>14486.566502267999</v>
      </c>
      <c r="Y3233" s="36">
        <f t="shared" si="504"/>
        <v>16809.672098064468</v>
      </c>
      <c r="Z3233" s="36">
        <f t="shared" si="505"/>
        <v>19776.287331052285</v>
      </c>
      <c r="AA3233" s="36">
        <f t="shared" si="506"/>
        <v>23577.202904566824</v>
      </c>
      <c r="AB3233" s="36">
        <f t="shared" si="507"/>
        <v>65313.780529978372</v>
      </c>
      <c r="AC3233" s="36">
        <f t="shared" si="508"/>
        <v>325895.27302886889</v>
      </c>
      <c r="AD3233" s="36">
        <f t="shared" si="509"/>
        <v>207699.06135257892</v>
      </c>
    </row>
    <row r="3234" spans="1:30" ht="14.25" customHeight="1" x14ac:dyDescent="0.25">
      <c r="A3234" s="16">
        <v>3218</v>
      </c>
      <c r="B3234" s="34">
        <v>0.34689144998557397</v>
      </c>
      <c r="C3234" s="34">
        <v>7.7705730518457694E-2</v>
      </c>
      <c r="D3234" s="34">
        <v>3.4253114749472298E-2</v>
      </c>
      <c r="E3234" s="34">
        <v>6.6102477400795695E-2</v>
      </c>
      <c r="F3234" s="34">
        <v>-1.86057750948029E-3</v>
      </c>
      <c r="G3234" s="34">
        <v>0.17547649198408199</v>
      </c>
      <c r="H3234" s="35">
        <v>0.94279930467455297</v>
      </c>
      <c r="I3234" s="34">
        <v>9.1698912293339097E-2</v>
      </c>
      <c r="J3234" s="34">
        <v>3.39351857747884E-2</v>
      </c>
      <c r="K3234" s="36">
        <f>Inputs!$B$12*(1+$B3234)^4</f>
        <v>197461.13752409699</v>
      </c>
      <c r="L3234" s="36">
        <f t="shared" si="500"/>
        <v>18852.532385465929</v>
      </c>
      <c r="M3234" s="36">
        <f t="shared" si="501"/>
        <v>276130.32751779113</v>
      </c>
      <c r="N3234" s="37">
        <f>M3234/Inputs!$B$6</f>
        <v>420.930377313706</v>
      </c>
      <c r="O3234" s="38">
        <f>IF(N3234&gt;Inputs!$B$4,1,0)</f>
        <v>1</v>
      </c>
      <c r="P3234" s="34">
        <f t="shared" si="502"/>
        <v>5.7763726518550697E-2</v>
      </c>
      <c r="Q3234" s="36">
        <f>Inputs!$B$12*(1+$B3234)^0*$C3234+Inputs!$B$29*(1+$D3234)^0*Inputs!$B$19+Inputs!$B$30*(1+$E3234)^0*Inputs!$B$20+Inputs!$B$31*(1+$F3234)^0*Inputs!$B$21+Inputs!$B$22*(1+Inputs!$B$23)^0</f>
        <v>12684.387858534385</v>
      </c>
      <c r="R3234" s="36">
        <f>Inputs!$B$12*(1+$B3234)^1*$C3234+Inputs!$B$29*(1+$D3234)^1*Inputs!$B$19+Inputs!$B$30*(1+$E3234)^1*Inputs!$B$20+Inputs!$B$31*(1+$F3234)^1*Inputs!$B$21+Inputs!$B$22*(1+Inputs!$B$23)^1</f>
        <v>14503.250774898239</v>
      </c>
      <c r="S3234" s="36">
        <f>Inputs!$B$12*(1+$B3234)^2*$C3234+Inputs!$B$29*(1+$D3234)^2*Inputs!$B$19+Inputs!$B$30*(1+$E3234)^2*Inputs!$B$20+Inputs!$B$31*(1+$F3234)^2*Inputs!$B$21+Inputs!$B$22*(1+Inputs!$B$23)^2</f>
        <v>16895.935608132251</v>
      </c>
      <c r="T3234" s="36">
        <f>Inputs!$B$12*(1+$B3234)^3*$C3234+Inputs!$B$29*(1+$D3234)^3*Inputs!$B$19+Inputs!$B$30*(1+$E3234)^3*Inputs!$B$20+Inputs!$B$31*(1+$F3234)^3*Inputs!$B$21+Inputs!$B$22*(1+Inputs!$B$23)^3</f>
        <v>20057.856806227879</v>
      </c>
      <c r="U3234" s="36">
        <f>Inputs!$B$12*(1+$B3234)^4*$C3234+Inputs!$B$29*(1+$D3234)^4*Inputs!$B$19+Inputs!$B$30*(1+$E3234)^4*Inputs!$B$20+Inputs!$B$31*(1+$F3234)^4*Inputs!$B$21+Inputs!$B$22*(1+Inputs!$B$23)^4</f>
        <v>24251.991067833042</v>
      </c>
      <c r="V3234" s="35">
        <f>Inputs!$B$13/(Q3234*(1-$G3234))</f>
        <v>1.2104898440559384</v>
      </c>
      <c r="W3234" s="36">
        <f>Inputs!$B$13</f>
        <v>12660</v>
      </c>
      <c r="X3234" s="36">
        <f t="shared" si="503"/>
        <v>13675.086830661969</v>
      </c>
      <c r="Y3234" s="36">
        <f t="shared" si="504"/>
        <v>14998.839029764295</v>
      </c>
      <c r="Z3234" s="36">
        <f t="shared" si="505"/>
        <v>16698.957588993941</v>
      </c>
      <c r="AA3234" s="36">
        <f t="shared" si="506"/>
        <v>18852.532385465929</v>
      </c>
      <c r="AB3234" s="36">
        <f t="shared" si="507"/>
        <v>58513.026662344593</v>
      </c>
      <c r="AC3234" s="36">
        <f t="shared" si="508"/>
        <v>337448.73728034191</v>
      </c>
      <c r="AD3234" s="36">
        <f t="shared" si="509"/>
        <v>217617.30085544655</v>
      </c>
    </row>
    <row r="3235" spans="1:30" ht="14.25" customHeight="1" x14ac:dyDescent="0.25">
      <c r="A3235" s="16">
        <v>3219</v>
      </c>
      <c r="B3235" s="34">
        <v>0.40616885044698903</v>
      </c>
      <c r="C3235" s="34">
        <v>8.6598749641192602E-2</v>
      </c>
      <c r="D3235" s="34">
        <v>2.5808314386163E-2</v>
      </c>
      <c r="E3235" s="34">
        <v>4.80263161719926E-2</v>
      </c>
      <c r="F3235" s="34">
        <v>-1.01774155953052E-2</v>
      </c>
      <c r="G3235" s="34">
        <v>0.170296807205356</v>
      </c>
      <c r="H3235" s="35">
        <v>1.0364079921663201</v>
      </c>
      <c r="I3235" s="34">
        <v>9.1169805280953198E-2</v>
      </c>
      <c r="J3235" s="34">
        <v>2.3861967071941801E-2</v>
      </c>
      <c r="K3235" s="36">
        <f>Inputs!$B$12*(1+$B3235)^4</f>
        <v>234585.48852204738</v>
      </c>
      <c r="L3235" s="36">
        <f t="shared" si="500"/>
        <v>24713.257081572781</v>
      </c>
      <c r="M3235" s="36">
        <f t="shared" si="501"/>
        <v>309815.23981898848</v>
      </c>
      <c r="N3235" s="37">
        <f>M3235/Inputs!$B$6</f>
        <v>472.27932899236049</v>
      </c>
      <c r="O3235" s="38">
        <f>IF(N3235&gt;Inputs!$B$4,1,0)</f>
        <v>1</v>
      </c>
      <c r="P3235" s="34">
        <f t="shared" si="502"/>
        <v>6.73078382090114E-2</v>
      </c>
      <c r="Q3235" s="36">
        <f>Inputs!$B$12*(1+$B3235)^0*$C3235+Inputs!$B$29*(1+$D3235)^0*Inputs!$B$19+Inputs!$B$30*(1+$E3235)^0*Inputs!$B$20+Inputs!$B$31*(1+$F3235)^0*Inputs!$B$21+Inputs!$B$22*(1+Inputs!$B$23)^0</f>
        <v>13217.969005898478</v>
      </c>
      <c r="R3235" s="36">
        <f>Inputs!$B$12*(1+$B3235)^1*$C3235+Inputs!$B$29*(1+$D3235)^1*Inputs!$B$19+Inputs!$B$30*(1+$E3235)^1*Inputs!$B$20+Inputs!$B$31*(1+$F3235)^1*Inputs!$B$21+Inputs!$B$22*(1+Inputs!$B$23)^1</f>
        <v>15419.159763429641</v>
      </c>
      <c r="S3235" s="36">
        <f>Inputs!$B$12*(1+$B3235)^2*$C3235+Inputs!$B$29*(1+$D3235)^2*Inputs!$B$19+Inputs!$B$30*(1+$E3235)^2*Inputs!$B$20+Inputs!$B$31*(1+$F3235)^2*Inputs!$B$21+Inputs!$B$22*(1+Inputs!$B$23)^2</f>
        <v>18483.923337574026</v>
      </c>
      <c r="T3235" s="36">
        <f>Inputs!$B$12*(1+$B3235)^3*$C3235+Inputs!$B$29*(1+$D3235)^3*Inputs!$B$19+Inputs!$B$30*(1+$E3235)^3*Inputs!$B$20+Inputs!$B$31*(1+$F3235)^3*Inputs!$B$21+Inputs!$B$22*(1+Inputs!$B$23)^3</f>
        <v>22760.690733129726</v>
      </c>
      <c r="U3235" s="36">
        <f>Inputs!$B$12*(1+$B3235)^4*$C3235+Inputs!$B$29*(1+$D3235)^4*Inputs!$B$19+Inputs!$B$30*(1+$E3235)^4*Inputs!$B$20+Inputs!$B$31*(1+$F3235)^4*Inputs!$B$21+Inputs!$B$22*(1+Inputs!$B$23)^4</f>
        <v>28739.318956045761</v>
      </c>
      <c r="V3235" s="35">
        <f>Inputs!$B$13/(Q3235*(1-$G3235))</f>
        <v>1.1543731457606845</v>
      </c>
      <c r="W3235" s="36">
        <f>Inputs!$B$13</f>
        <v>12660</v>
      </c>
      <c r="X3235" s="36">
        <f t="shared" si="503"/>
        <v>14390.980409377926</v>
      </c>
      <c r="Y3235" s="36">
        <f t="shared" si="504"/>
        <v>16799.096210471926</v>
      </c>
      <c r="Z3235" s="36">
        <f t="shared" si="505"/>
        <v>20129.100496373674</v>
      </c>
      <c r="AA3235" s="36">
        <f t="shared" si="506"/>
        <v>24713.257081572781</v>
      </c>
      <c r="AB3235" s="36">
        <f t="shared" si="507"/>
        <v>66794.098053162161</v>
      </c>
      <c r="AC3235" s="36">
        <f t="shared" si="508"/>
        <v>375928.93608795264</v>
      </c>
      <c r="AD3235" s="36">
        <f t="shared" si="509"/>
        <v>243021.14176582629</v>
      </c>
    </row>
    <row r="3236" spans="1:30" ht="14.25" customHeight="1" x14ac:dyDescent="0.25">
      <c r="A3236" s="16">
        <v>3220</v>
      </c>
      <c r="B3236" s="34">
        <v>0.393886123470302</v>
      </c>
      <c r="C3236" s="34">
        <v>9.3089554355480705E-2</v>
      </c>
      <c r="D3236" s="34">
        <v>3.1056806633175799E-2</v>
      </c>
      <c r="E3236" s="34">
        <v>5.90371195113596E-2</v>
      </c>
      <c r="F3236" s="34">
        <v>2.2286013988734199E-2</v>
      </c>
      <c r="G3236" s="34">
        <v>0.173985629035875</v>
      </c>
      <c r="H3236" s="35">
        <v>0.98097712005503201</v>
      </c>
      <c r="I3236" s="34">
        <v>0.105281872243979</v>
      </c>
      <c r="J3236" s="34">
        <v>2.4553748985397101E-2</v>
      </c>
      <c r="K3236" s="36">
        <f>Inputs!$B$12*(1+$B3236)^4</f>
        <v>226495.9437346354</v>
      </c>
      <c r="L3236" s="36">
        <f t="shared" si="500"/>
        <v>24560.569741708347</v>
      </c>
      <c r="M3236" s="36">
        <f t="shared" si="501"/>
        <v>253235.76207081979</v>
      </c>
      <c r="N3236" s="37">
        <f>M3236/Inputs!$B$6</f>
        <v>386.03012510795702</v>
      </c>
      <c r="O3236" s="38">
        <f>IF(N3236&gt;Inputs!$B$4,1,0)</f>
        <v>0</v>
      </c>
      <c r="P3236" s="34">
        <f t="shared" si="502"/>
        <v>8.0728123258581905E-2</v>
      </c>
      <c r="Q3236" s="36">
        <f>Inputs!$B$12*(1+$B3236)^0*$C3236+Inputs!$B$29*(1+$D3236)^0*Inputs!$B$19+Inputs!$B$30*(1+$E3236)^0*Inputs!$B$20+Inputs!$B$31*(1+$F3236)^0*Inputs!$B$21+Inputs!$B$22*(1+Inputs!$B$23)^0</f>
        <v>13607.417288755765</v>
      </c>
      <c r="R3236" s="36">
        <f>Inputs!$B$12*(1+$B3236)^1*$C3236+Inputs!$B$29*(1+$D3236)^1*Inputs!$B$19+Inputs!$B$30*(1+$E3236)^1*Inputs!$B$20+Inputs!$B$31*(1+$F3236)^1*Inputs!$B$21+Inputs!$B$22*(1+Inputs!$B$23)^1</f>
        <v>16089.645411408281</v>
      </c>
      <c r="S3236" s="36">
        <f>Inputs!$B$12*(1+$B3236)^2*$C3236+Inputs!$B$29*(1+$D3236)^2*Inputs!$B$19+Inputs!$B$30*(1+$E3236)^2*Inputs!$B$20+Inputs!$B$31*(1+$F3236)^2*Inputs!$B$21+Inputs!$B$22*(1+Inputs!$B$23)^2</f>
        <v>19450.526001897993</v>
      </c>
      <c r="T3236" s="36">
        <f>Inputs!$B$12*(1+$B3236)^3*$C3236+Inputs!$B$29*(1+$D3236)^3*Inputs!$B$19+Inputs!$B$30*(1+$E3236)^3*Inputs!$B$20+Inputs!$B$31*(1+$F3236)^3*Inputs!$B$21+Inputs!$B$22*(1+Inputs!$B$23)^3</f>
        <v>24031.984238118501</v>
      </c>
      <c r="U3236" s="36">
        <f>Inputs!$B$12*(1+$B3236)^4*$C3236+Inputs!$B$29*(1+$D3236)^4*Inputs!$B$19+Inputs!$B$30*(1+$E3236)^4*Inputs!$B$20+Inputs!$B$31*(1+$F3236)^4*Inputs!$B$21+Inputs!$B$22*(1+Inputs!$B$23)^4</f>
        <v>30310.420099984949</v>
      </c>
      <c r="V3236" s="35">
        <f>Inputs!$B$13/(Q3236*(1-$G3236))</f>
        <v>1.1263423125572487</v>
      </c>
      <c r="W3236" s="36">
        <f>Inputs!$B$13</f>
        <v>12660</v>
      </c>
      <c r="X3236" s="36">
        <f t="shared" si="503"/>
        <v>14486.416865638423</v>
      </c>
      <c r="Y3236" s="36">
        <f t="shared" si="504"/>
        <v>16928.533217696473</v>
      </c>
      <c r="Z3236" s="36">
        <f t="shared" si="505"/>
        <v>20194.548181573689</v>
      </c>
      <c r="AA3236" s="36">
        <f t="shared" si="506"/>
        <v>24560.569741708347</v>
      </c>
      <c r="AB3236" s="36">
        <f t="shared" si="507"/>
        <v>64270.013777895198</v>
      </c>
      <c r="AC3236" s="36">
        <f t="shared" si="508"/>
        <v>311708.27204148518</v>
      </c>
      <c r="AD3236" s="36">
        <f t="shared" si="509"/>
        <v>188965.7482929246</v>
      </c>
    </row>
    <row r="3237" spans="1:30" ht="14.25" customHeight="1" x14ac:dyDescent="0.25">
      <c r="A3237" s="16">
        <v>3221</v>
      </c>
      <c r="B3237" s="34">
        <v>0.37527495352061802</v>
      </c>
      <c r="C3237" s="34">
        <v>7.4970989619853004E-2</v>
      </c>
      <c r="D3237" s="34">
        <v>1.9162541581348998E-2</v>
      </c>
      <c r="E3237" s="34">
        <v>6.3771774025119896E-2</v>
      </c>
      <c r="F3237" s="34">
        <v>1.3546375098244601E-3</v>
      </c>
      <c r="G3237" s="34">
        <v>0.16767894137016401</v>
      </c>
      <c r="H3237" s="35">
        <v>0.98893079831886899</v>
      </c>
      <c r="I3237" s="34">
        <v>8.7413086649264199E-2</v>
      </c>
      <c r="J3237" s="34">
        <v>1.9344706377866099E-2</v>
      </c>
      <c r="K3237" s="36">
        <f>Inputs!$B$12*(1+$B3237)^4</f>
        <v>214639.37011920082</v>
      </c>
      <c r="L3237" s="36">
        <f t="shared" si="500"/>
        <v>20424.654865312335</v>
      </c>
      <c r="M3237" s="36">
        <f t="shared" si="501"/>
        <v>262575.38296060264</v>
      </c>
      <c r="N3237" s="37">
        <f>M3237/Inputs!$B$6</f>
        <v>400.26735207408939</v>
      </c>
      <c r="O3237" s="38">
        <f>IF(N3237&gt;Inputs!$B$4,1,0)</f>
        <v>1</v>
      </c>
      <c r="P3237" s="34">
        <f t="shared" si="502"/>
        <v>6.8068380271398096E-2</v>
      </c>
      <c r="Q3237" s="36">
        <f>Inputs!$B$12*(1+$B3237)^0*$C3237+Inputs!$B$29*(1+$D3237)^0*Inputs!$B$19+Inputs!$B$30*(1+$E3237)^0*Inputs!$B$20+Inputs!$B$31*(1+$F3237)^0*Inputs!$B$21+Inputs!$B$22*(1+Inputs!$B$23)^0</f>
        <v>12520.303404618102</v>
      </c>
      <c r="R3237" s="36">
        <f>Inputs!$B$12*(1+$B3237)^1*$C3237+Inputs!$B$29*(1+$D3237)^1*Inputs!$B$19+Inputs!$B$30*(1+$E3237)^1*Inputs!$B$20+Inputs!$B$31*(1+$F3237)^1*Inputs!$B$21+Inputs!$B$22*(1+Inputs!$B$23)^1</f>
        <v>14368.801435765276</v>
      </c>
      <c r="S3237" s="36">
        <f>Inputs!$B$12*(1+$B3237)^2*$C3237+Inputs!$B$29*(1+$D3237)^2*Inputs!$B$19+Inputs!$B$30*(1+$E3237)^2*Inputs!$B$20+Inputs!$B$31*(1+$F3237)^2*Inputs!$B$21+Inputs!$B$22*(1+Inputs!$B$23)^2</f>
        <v>16860.153784879218</v>
      </c>
      <c r="T3237" s="36">
        <f>Inputs!$B$12*(1+$B3237)^3*$C3237+Inputs!$B$29*(1+$D3237)^3*Inputs!$B$19+Inputs!$B$30*(1+$E3237)^3*Inputs!$B$20+Inputs!$B$31*(1+$F3237)^3*Inputs!$B$21+Inputs!$B$22*(1+Inputs!$B$23)^3</f>
        <v>20232.707682952154</v>
      </c>
      <c r="U3237" s="36">
        <f>Inputs!$B$12*(1+$B3237)^4*$C3237+Inputs!$B$29*(1+$D3237)^4*Inputs!$B$19+Inputs!$B$30*(1+$E3237)^4*Inputs!$B$20+Inputs!$B$31*(1+$F3237)^4*Inputs!$B$21+Inputs!$B$22*(1+Inputs!$B$23)^4</f>
        <v>24814.066474745643</v>
      </c>
      <c r="V3237" s="35">
        <f>Inputs!$B$13/(Q3237*(1-$G3237))</f>
        <v>1.2148648579265644</v>
      </c>
      <c r="W3237" s="36">
        <f>Inputs!$B$13</f>
        <v>12660</v>
      </c>
      <c r="X3237" s="36">
        <f t="shared" si="503"/>
        <v>13853.610728907417</v>
      </c>
      <c r="Y3237" s="36">
        <f t="shared" si="504"/>
        <v>15462.999489484349</v>
      </c>
      <c r="Z3237" s="36">
        <f t="shared" si="505"/>
        <v>17604.890647780507</v>
      </c>
      <c r="AA3237" s="36">
        <f t="shared" si="506"/>
        <v>20424.654865312335</v>
      </c>
      <c r="AB3237" s="36">
        <f t="shared" si="507"/>
        <v>61407.981689448919</v>
      </c>
      <c r="AC3237" s="36">
        <f t="shared" si="508"/>
        <v>305865.42141211178</v>
      </c>
      <c r="AD3237" s="36">
        <f t="shared" si="509"/>
        <v>201167.40127115374</v>
      </c>
    </row>
    <row r="3238" spans="1:30" ht="14.25" customHeight="1" x14ac:dyDescent="0.25">
      <c r="A3238" s="16">
        <v>3222</v>
      </c>
      <c r="B3238" s="34">
        <v>0.43995637056067199</v>
      </c>
      <c r="C3238" s="34">
        <v>6.6057275176660393E-2</v>
      </c>
      <c r="D3238" s="34">
        <v>3.2147928828187802E-2</v>
      </c>
      <c r="E3238" s="34">
        <v>6.6018545382105803E-2</v>
      </c>
      <c r="F3238" s="34">
        <v>5.7467766558905297E-3</v>
      </c>
      <c r="G3238" s="34">
        <v>0.17503594472682399</v>
      </c>
      <c r="H3238" s="35">
        <v>1.0518981875761699</v>
      </c>
      <c r="I3238" s="34">
        <v>9.2402037535809597E-2</v>
      </c>
      <c r="J3238" s="34">
        <v>2.6943612636809399E-2</v>
      </c>
      <c r="K3238" s="36">
        <f>Inputs!$B$12*(1+$B3238)^4</f>
        <v>257957.75258708434</v>
      </c>
      <c r="L3238" s="36">
        <f t="shared" si="500"/>
        <v>22609.601392956843</v>
      </c>
      <c r="M3238" s="36">
        <f t="shared" si="501"/>
        <v>291493.76259421743</v>
      </c>
      <c r="N3238" s="37">
        <f>M3238/Inputs!$B$6</f>
        <v>444.35024785703877</v>
      </c>
      <c r="O3238" s="38">
        <f>IF(N3238&gt;Inputs!$B$4,1,0)</f>
        <v>1</v>
      </c>
      <c r="P3238" s="34">
        <f t="shared" si="502"/>
        <v>6.5458424899000195E-2</v>
      </c>
      <c r="Q3238" s="36">
        <f>Inputs!$B$12*(1+$B3238)^0*$C3238+Inputs!$B$29*(1+$D3238)^0*Inputs!$B$19+Inputs!$B$30*(1+$E3238)^0*Inputs!$B$20+Inputs!$B$31*(1+$F3238)^0*Inputs!$B$21+Inputs!$B$22*(1+Inputs!$B$23)^0</f>
        <v>11985.480538026546</v>
      </c>
      <c r="R3238" s="36">
        <f>Inputs!$B$12*(1+$B3238)^1*$C3238+Inputs!$B$29*(1+$D3238)^1*Inputs!$B$19+Inputs!$B$30*(1+$E3238)^1*Inputs!$B$20+Inputs!$B$31*(1+$F3238)^1*Inputs!$B$21+Inputs!$B$22*(1+Inputs!$B$23)^1</f>
        <v>13957.93146327969</v>
      </c>
      <c r="S3238" s="36">
        <f>Inputs!$B$12*(1+$B3238)^2*$C3238+Inputs!$B$29*(1+$D3238)^2*Inputs!$B$19+Inputs!$B$30*(1+$E3238)^2*Inputs!$B$20+Inputs!$B$31*(1+$F3238)^2*Inputs!$B$21+Inputs!$B$22*(1+Inputs!$B$23)^2</f>
        <v>16709.980919646376</v>
      </c>
      <c r="T3238" s="36">
        <f>Inputs!$B$12*(1+$B3238)^3*$C3238+Inputs!$B$29*(1+$D3238)^3*Inputs!$B$19+Inputs!$B$30*(1+$E3238)^3*Inputs!$B$20+Inputs!$B$31*(1+$F3238)^3*Inputs!$B$21+Inputs!$B$22*(1+Inputs!$B$23)^3</f>
        <v>20579.920530187956</v>
      </c>
      <c r="U3238" s="36">
        <f>Inputs!$B$12*(1+$B3238)^4*$C3238+Inputs!$B$29*(1+$D3238)^4*Inputs!$B$19+Inputs!$B$30*(1+$E3238)^4*Inputs!$B$20+Inputs!$B$31*(1+$F3238)^4*Inputs!$B$21+Inputs!$B$22*(1+Inputs!$B$23)^4</f>
        <v>26054.585762540548</v>
      </c>
      <c r="V3238" s="35">
        <f>Inputs!$B$13/(Q3238*(1-$G3238))</f>
        <v>1.2803928150915767</v>
      </c>
      <c r="W3238" s="36">
        <f>Inputs!$B$13</f>
        <v>12660</v>
      </c>
      <c r="X3238" s="36">
        <f t="shared" si="503"/>
        <v>14085.689602665176</v>
      </c>
      <c r="Y3238" s="36">
        <f t="shared" si="504"/>
        <v>16075.471559758113</v>
      </c>
      <c r="Z3238" s="36">
        <f t="shared" si="505"/>
        <v>18828.634288330151</v>
      </c>
      <c r="AA3238" s="36">
        <f t="shared" si="506"/>
        <v>22609.601392956843</v>
      </c>
      <c r="AB3238" s="36">
        <f t="shared" si="507"/>
        <v>63479.798259218856</v>
      </c>
      <c r="AC3238" s="36">
        <f t="shared" si="508"/>
        <v>354710.42529035831</v>
      </c>
      <c r="AD3238" s="36">
        <f t="shared" si="509"/>
        <v>228013.96433499857</v>
      </c>
    </row>
    <row r="3239" spans="1:30" ht="14.25" customHeight="1" x14ac:dyDescent="0.25">
      <c r="A3239" s="16">
        <v>3223</v>
      </c>
      <c r="B3239" s="34">
        <v>0.31599543226475402</v>
      </c>
      <c r="C3239" s="34">
        <v>0.104102875897212</v>
      </c>
      <c r="D3239" s="34">
        <v>1.5562958922346E-2</v>
      </c>
      <c r="E3239" s="34">
        <v>5.3442909154695802E-2</v>
      </c>
      <c r="F3239" s="34">
        <v>1.0934243166096499E-2</v>
      </c>
      <c r="G3239" s="34">
        <v>0.20326270958558601</v>
      </c>
      <c r="H3239" s="35">
        <v>0.93642364407954004</v>
      </c>
      <c r="I3239" s="34">
        <v>9.4225968461467899E-2</v>
      </c>
      <c r="J3239" s="34">
        <v>2.2518757177049299E-2</v>
      </c>
      <c r="K3239" s="36">
        <f>Inputs!$B$12*(1+$B3239)^4</f>
        <v>179957.01379441094</v>
      </c>
      <c r="L3239" s="36">
        <f t="shared" si="500"/>
        <v>20487.057620011801</v>
      </c>
      <c r="M3239" s="36">
        <f t="shared" si="501"/>
        <v>246904.45041872165</v>
      </c>
      <c r="N3239" s="37">
        <f>M3239/Inputs!$B$6</f>
        <v>376.37873539439278</v>
      </c>
      <c r="O3239" s="38">
        <f>IF(N3239&gt;Inputs!$B$4,1,0)</f>
        <v>0</v>
      </c>
      <c r="P3239" s="34">
        <f t="shared" si="502"/>
        <v>7.1707211284418593E-2</v>
      </c>
      <c r="Q3239" s="36">
        <f>Inputs!$B$12*(1+$B3239)^0*$C3239+Inputs!$B$29*(1+$D3239)^0*Inputs!$B$19+Inputs!$B$30*(1+$E3239)^0*Inputs!$B$20+Inputs!$B$31*(1+$F3239)^0*Inputs!$B$21+Inputs!$B$22*(1+Inputs!$B$23)^0</f>
        <v>14268.216581259643</v>
      </c>
      <c r="R3239" s="36">
        <f>Inputs!$B$12*(1+$B3239)^1*$C3239+Inputs!$B$29*(1+$D3239)^1*Inputs!$B$19+Inputs!$B$30*(1+$E3239)^1*Inputs!$B$20+Inputs!$B$31*(1+$F3239)^1*Inputs!$B$21+Inputs!$B$22*(1+Inputs!$B$23)^1</f>
        <v>16407.821527615553</v>
      </c>
      <c r="S3239" s="36">
        <f>Inputs!$B$12*(1+$B3239)^2*$C3239+Inputs!$B$29*(1+$D3239)^2*Inputs!$B$19+Inputs!$B$30*(1+$E3239)^2*Inputs!$B$20+Inputs!$B$31*(1+$F3239)^2*Inputs!$B$21+Inputs!$B$22*(1+Inputs!$B$23)^2</f>
        <v>19177.564603890427</v>
      </c>
      <c r="T3239" s="36">
        <f>Inputs!$B$12*(1+$B3239)^3*$C3239+Inputs!$B$29*(1+$D3239)^3*Inputs!$B$19+Inputs!$B$30*(1+$E3239)^3*Inputs!$B$20+Inputs!$B$31*(1+$F3239)^3*Inputs!$B$21+Inputs!$B$22*(1+Inputs!$B$23)^3</f>
        <v>22774.871499887922</v>
      </c>
      <c r="U3239" s="36">
        <f>Inputs!$B$12*(1+$B3239)^4*$C3239+Inputs!$B$29*(1+$D3239)^4*Inputs!$B$19+Inputs!$B$30*(1+$E3239)^4*Inputs!$B$20+Inputs!$B$31*(1+$F3239)^4*Inputs!$B$21+Inputs!$B$22*(1+Inputs!$B$23)^4</f>
        <v>27459.46514271076</v>
      </c>
      <c r="V3239" s="35">
        <f>Inputs!$B$13/(Q3239*(1-$G3239))</f>
        <v>1.1136503768664667</v>
      </c>
      <c r="W3239" s="36">
        <f>Inputs!$B$13</f>
        <v>12660</v>
      </c>
      <c r="X3239" s="36">
        <f t="shared" si="503"/>
        <v>13979.234183068849</v>
      </c>
      <c r="Y3239" s="36">
        <f t="shared" si="504"/>
        <v>15662.033381546154</v>
      </c>
      <c r="Z3239" s="36">
        <f t="shared" si="505"/>
        <v>17795.929839078974</v>
      </c>
      <c r="AA3239" s="36">
        <f t="shared" si="506"/>
        <v>20487.057620011801</v>
      </c>
      <c r="AB3239" s="36">
        <f t="shared" si="507"/>
        <v>60673.031326765558</v>
      </c>
      <c r="AC3239" s="36">
        <f t="shared" si="508"/>
        <v>292137.99171103712</v>
      </c>
      <c r="AD3239" s="36">
        <f t="shared" si="509"/>
        <v>186231.41909195611</v>
      </c>
    </row>
    <row r="3240" spans="1:30" ht="14.25" customHeight="1" x14ac:dyDescent="0.25">
      <c r="A3240" s="16">
        <v>3224</v>
      </c>
      <c r="B3240" s="34">
        <v>0.473213919248128</v>
      </c>
      <c r="C3240" s="34">
        <v>6.4055479032449097E-2</v>
      </c>
      <c r="D3240" s="34">
        <v>4.0842060887486799E-2</v>
      </c>
      <c r="E3240" s="34">
        <v>3.5388805840208697E-2</v>
      </c>
      <c r="F3240" s="34">
        <v>1.9371368259527202E-2</v>
      </c>
      <c r="G3240" s="34">
        <v>0.17626886870608699</v>
      </c>
      <c r="H3240" s="35">
        <v>1.0382861253107101</v>
      </c>
      <c r="I3240" s="34">
        <v>9.86553963058142E-2</v>
      </c>
      <c r="J3240" s="34">
        <v>2.7791187433560099E-2</v>
      </c>
      <c r="K3240" s="36">
        <f>Inputs!$B$12*(1+$B3240)^4</f>
        <v>282627.55692973256</v>
      </c>
      <c r="L3240" s="36">
        <f t="shared" si="500"/>
        <v>23216.010267021666</v>
      </c>
      <c r="M3240" s="36">
        <f t="shared" si="501"/>
        <v>273429.02697453008</v>
      </c>
      <c r="N3240" s="37">
        <f>M3240/Inputs!$B$6</f>
        <v>416.81254111971049</v>
      </c>
      <c r="O3240" s="38">
        <f>IF(N3240&gt;Inputs!$B$4,1,0)</f>
        <v>1</v>
      </c>
      <c r="P3240" s="34">
        <f t="shared" si="502"/>
        <v>7.08642088722541E-2</v>
      </c>
      <c r="Q3240" s="36">
        <f>Inputs!$B$12*(1+$B3240)^0*$C3240+Inputs!$B$29*(1+$D3240)^0*Inputs!$B$19+Inputs!$B$30*(1+$E3240)^0*Inputs!$B$20+Inputs!$B$31*(1+$F3240)^0*Inputs!$B$21+Inputs!$B$22*(1+Inputs!$B$23)^0</f>
        <v>11865.372769373866</v>
      </c>
      <c r="R3240" s="36">
        <f>Inputs!$B$12*(1+$B3240)^1*$C3240+Inputs!$B$29*(1+$D3240)^1*Inputs!$B$19+Inputs!$B$30*(1+$E3240)^1*Inputs!$B$20+Inputs!$B$31*(1+$F3240)^1*Inputs!$B$21+Inputs!$B$22*(1+Inputs!$B$23)^1</f>
        <v>13926.078075394857</v>
      </c>
      <c r="S3240" s="36">
        <f>Inputs!$B$12*(1+$B3240)^2*$C3240+Inputs!$B$29*(1+$D3240)^2*Inputs!$B$19+Inputs!$B$30*(1+$E3240)^2*Inputs!$B$20+Inputs!$B$31*(1+$F3240)^2*Inputs!$B$21+Inputs!$B$22*(1+Inputs!$B$23)^2</f>
        <v>16855.695386623935</v>
      </c>
      <c r="T3240" s="36">
        <f>Inputs!$B$12*(1+$B3240)^3*$C3240+Inputs!$B$29*(1+$D3240)^3*Inputs!$B$19+Inputs!$B$30*(1+$E3240)^3*Inputs!$B$20+Inputs!$B$31*(1+$F3240)^3*Inputs!$B$21+Inputs!$B$22*(1+Inputs!$B$23)^3</f>
        <v>21061.799196014283</v>
      </c>
      <c r="U3240" s="36">
        <f>Inputs!$B$12*(1+$B3240)^4*$C3240+Inputs!$B$29*(1+$D3240)^4*Inputs!$B$19+Inputs!$B$30*(1+$E3240)^4*Inputs!$B$20+Inputs!$B$31*(1+$F3240)^4*Inputs!$B$21+Inputs!$B$22*(1+Inputs!$B$23)^4</f>
        <v>27144.700672879488</v>
      </c>
      <c r="V3240" s="35">
        <f>Inputs!$B$13/(Q3240*(1-$G3240))</f>
        <v>1.2952894828520174</v>
      </c>
      <c r="W3240" s="36">
        <f>Inputs!$B$13</f>
        <v>12660</v>
      </c>
      <c r="X3240" s="36">
        <f t="shared" si="503"/>
        <v>14121.667815013936</v>
      </c>
      <c r="Y3240" s="36">
        <f t="shared" si="504"/>
        <v>16200.336474324873</v>
      </c>
      <c r="Z3240" s="36">
        <f t="shared" si="505"/>
        <v>19128.200106007422</v>
      </c>
      <c r="AA3240" s="36">
        <f t="shared" si="506"/>
        <v>23216.010267021666</v>
      </c>
      <c r="AB3240" s="36">
        <f t="shared" si="507"/>
        <v>63071.494536764367</v>
      </c>
      <c r="AC3240" s="36">
        <f t="shared" si="508"/>
        <v>336717.38017743465</v>
      </c>
      <c r="AD3240" s="36">
        <f t="shared" si="509"/>
        <v>210357.53243776571</v>
      </c>
    </row>
    <row r="3241" spans="1:30" ht="14.25" customHeight="1" x14ac:dyDescent="0.25">
      <c r="A3241" s="16">
        <v>3225</v>
      </c>
      <c r="B3241" s="34">
        <v>0.27104625854814202</v>
      </c>
      <c r="C3241" s="34">
        <v>0.104400218423445</v>
      </c>
      <c r="D3241" s="34">
        <v>3.2628880991012299E-2</v>
      </c>
      <c r="E3241" s="34">
        <v>5.8114190277602E-2</v>
      </c>
      <c r="F3241" s="34">
        <v>-1.46551044299827E-3</v>
      </c>
      <c r="G3241" s="34">
        <v>0.21078427144766201</v>
      </c>
      <c r="H3241" s="35">
        <v>0.93401076670713301</v>
      </c>
      <c r="I3241" s="34">
        <v>9.4692789949585299E-2</v>
      </c>
      <c r="J3241" s="34">
        <v>1.86640719126305E-2</v>
      </c>
      <c r="K3241" s="36">
        <f>Inputs!$B$12*(1+$B3241)^4</f>
        <v>156601.77372881596</v>
      </c>
      <c r="L3241" s="36">
        <f t="shared" si="500"/>
        <v>18535.080139193302</v>
      </c>
      <c r="M3241" s="36">
        <f t="shared" si="501"/>
        <v>215796.3943226253</v>
      </c>
      <c r="N3241" s="37">
        <f>M3241/Inputs!$B$6</f>
        <v>328.95791817473372</v>
      </c>
      <c r="O3241" s="38">
        <f>IF(N3241&gt;Inputs!$B$4,1,0)</f>
        <v>0</v>
      </c>
      <c r="P3241" s="34">
        <f t="shared" si="502"/>
        <v>7.6028718036954795E-2</v>
      </c>
      <c r="Q3241" s="36">
        <f>Inputs!$B$12*(1+$B3241)^0*$C3241+Inputs!$B$29*(1+$D3241)^0*Inputs!$B$19+Inputs!$B$30*(1+$E3241)^0*Inputs!$B$20+Inputs!$B$31*(1+$F3241)^0*Inputs!$B$21+Inputs!$B$22*(1+Inputs!$B$23)^0</f>
        <v>14286.057132833623</v>
      </c>
      <c r="R3241" s="36">
        <f>Inputs!$B$12*(1+$B3241)^1*$C3241+Inputs!$B$29*(1+$D3241)^1*Inputs!$B$19+Inputs!$B$30*(1+$E3241)^1*Inputs!$B$20+Inputs!$B$31*(1+$F3241)^1*Inputs!$B$21+Inputs!$B$22*(1+Inputs!$B$23)^1</f>
        <v>16161.801936600834</v>
      </c>
      <c r="S3241" s="36">
        <f>Inputs!$B$12*(1+$B3241)^2*$C3241+Inputs!$B$29*(1+$D3241)^2*Inputs!$B$19+Inputs!$B$30*(1+$E3241)^2*Inputs!$B$20+Inputs!$B$31*(1+$F3241)^2*Inputs!$B$21+Inputs!$B$22*(1+Inputs!$B$23)^2</f>
        <v>18507.668914176269</v>
      </c>
      <c r="T3241" s="36">
        <f>Inputs!$B$12*(1+$B3241)^3*$C3241+Inputs!$B$29*(1+$D3241)^3*Inputs!$B$19+Inputs!$B$30*(1+$E3241)^3*Inputs!$B$20+Inputs!$B$31*(1+$F3241)^3*Inputs!$B$21+Inputs!$B$22*(1+Inputs!$B$23)^3</f>
        <v>21448.936678583319</v>
      </c>
      <c r="U3241" s="36">
        <f>Inputs!$B$12*(1+$B3241)^4*$C3241+Inputs!$B$29*(1+$D3241)^4*Inputs!$B$19+Inputs!$B$30*(1+$E3241)^4*Inputs!$B$20+Inputs!$B$31*(1+$F3241)^4*Inputs!$B$21+Inputs!$B$22*(1+Inputs!$B$23)^4</f>
        <v>25144.722884118659</v>
      </c>
      <c r="V3241" s="35">
        <f>Inputs!$B$13/(Q3241*(1-$G3241))</f>
        <v>1.1228599485184232</v>
      </c>
      <c r="W3241" s="36">
        <f>Inputs!$B$13</f>
        <v>12660</v>
      </c>
      <c r="X3241" s="36">
        <f t="shared" si="503"/>
        <v>13720.045322763775</v>
      </c>
      <c r="Y3241" s="36">
        <f t="shared" si="504"/>
        <v>15021.885691140616</v>
      </c>
      <c r="Z3241" s="36">
        <f t="shared" si="505"/>
        <v>16609.985222048814</v>
      </c>
      <c r="AA3241" s="36">
        <f t="shared" si="506"/>
        <v>18535.080139193302</v>
      </c>
      <c r="AB3241" s="36">
        <f t="shared" si="507"/>
        <v>57822.071988821292</v>
      </c>
      <c r="AC3241" s="36">
        <f t="shared" si="508"/>
        <v>248340.63621380803</v>
      </c>
      <c r="AD3241" s="36">
        <f t="shared" si="509"/>
        <v>157974.32233380401</v>
      </c>
    </row>
    <row r="3242" spans="1:30" ht="14.25" customHeight="1" x14ac:dyDescent="0.25">
      <c r="A3242" s="16">
        <v>3226</v>
      </c>
      <c r="B3242" s="34">
        <v>0.39566238238015999</v>
      </c>
      <c r="C3242" s="34">
        <v>7.5482858103758099E-2</v>
      </c>
      <c r="D3242" s="34">
        <v>2.9452976193823501E-2</v>
      </c>
      <c r="E3242" s="34">
        <v>4.3346380153520901E-2</v>
      </c>
      <c r="F3242" s="34">
        <v>2.79005536273935E-2</v>
      </c>
      <c r="G3242" s="34">
        <v>0.17426004699287201</v>
      </c>
      <c r="H3242" s="35">
        <v>1.14212258372046</v>
      </c>
      <c r="I3242" s="34">
        <v>8.7259069142235093E-2</v>
      </c>
      <c r="J3242" s="34">
        <v>2.2705028743841799E-2</v>
      </c>
      <c r="K3242" s="36">
        <f>Inputs!$B$12*(1+$B3242)^4</f>
        <v>227652.66695212081</v>
      </c>
      <c r="L3242" s="36">
        <f t="shared" si="500"/>
        <v>24815.596945215886</v>
      </c>
      <c r="M3242" s="36">
        <f t="shared" si="501"/>
        <v>326707.95049951377</v>
      </c>
      <c r="N3242" s="37">
        <f>M3242/Inputs!$B$6</f>
        <v>498.03041234681979</v>
      </c>
      <c r="O3242" s="38">
        <f>IF(N3242&gt;Inputs!$B$4,1,0)</f>
        <v>1</v>
      </c>
      <c r="P3242" s="34">
        <f t="shared" si="502"/>
        <v>6.4554040398393298E-2</v>
      </c>
      <c r="Q3242" s="36">
        <f>Inputs!$B$12*(1+$B3242)^0*$C3242+Inputs!$B$29*(1+$D3242)^0*Inputs!$B$19+Inputs!$B$30*(1+$E3242)^0*Inputs!$B$20+Inputs!$B$31*(1+$F3242)^0*Inputs!$B$21+Inputs!$B$22*(1+Inputs!$B$23)^0</f>
        <v>12551.015513652408</v>
      </c>
      <c r="R3242" s="36">
        <f>Inputs!$B$12*(1+$B3242)^1*$C3242+Inputs!$B$29*(1+$D3242)^1*Inputs!$B$19+Inputs!$B$30*(1+$E3242)^1*Inputs!$B$20+Inputs!$B$31*(1+$F3242)^1*Inputs!$B$21+Inputs!$B$22*(1+Inputs!$B$23)^1</f>
        <v>14605.844874143455</v>
      </c>
      <c r="S3242" s="36">
        <f>Inputs!$B$12*(1+$B3242)^2*$C3242+Inputs!$B$29*(1+$D3242)^2*Inputs!$B$19+Inputs!$B$30*(1+$E3242)^2*Inputs!$B$20+Inputs!$B$31*(1+$F3242)^2*Inputs!$B$21+Inputs!$B$22*(1+Inputs!$B$23)^2</f>
        <v>17378.700260417398</v>
      </c>
      <c r="T3242" s="36">
        <f>Inputs!$B$12*(1+$B3242)^3*$C3242+Inputs!$B$29*(1+$D3242)^3*Inputs!$B$19+Inputs!$B$30*(1+$E3242)^3*Inputs!$B$20+Inputs!$B$31*(1+$F3242)^3*Inputs!$B$21+Inputs!$B$22*(1+Inputs!$B$23)^3</f>
        <v>21150.432807642901</v>
      </c>
      <c r="U3242" s="36">
        <f>Inputs!$B$12*(1+$B3242)^4*$C3242+Inputs!$B$29*(1+$D3242)^4*Inputs!$B$19+Inputs!$B$30*(1+$E3242)^4*Inputs!$B$20+Inputs!$B$31*(1+$F3242)^4*Inputs!$B$21+Inputs!$B$22*(1+Inputs!$B$23)^4</f>
        <v>26312.899644970901</v>
      </c>
      <c r="V3242" s="35">
        <f>Inputs!$B$13/(Q3242*(1-$G3242))</f>
        <v>1.2215508242168656</v>
      </c>
      <c r="W3242" s="36">
        <f>Inputs!$B$13</f>
        <v>12660</v>
      </c>
      <c r="X3242" s="36">
        <f t="shared" si="503"/>
        <v>14493.183453459784</v>
      </c>
      <c r="Y3242" s="36">
        <f t="shared" si="504"/>
        <v>16959.696050241997</v>
      </c>
      <c r="Z3242" s="36">
        <f t="shared" si="505"/>
        <v>20293.692574958768</v>
      </c>
      <c r="AA3242" s="36">
        <f t="shared" si="506"/>
        <v>24815.596945215886</v>
      </c>
      <c r="AB3242" s="36">
        <f t="shared" si="507"/>
        <v>67954.295067873478</v>
      </c>
      <c r="AC3242" s="36">
        <f t="shared" si="508"/>
        <v>393144.03297650552</v>
      </c>
      <c r="AD3242" s="36">
        <f t="shared" si="509"/>
        <v>258753.65543164028</v>
      </c>
    </row>
    <row r="3243" spans="1:30" ht="14.25" customHeight="1" x14ac:dyDescent="0.25">
      <c r="A3243" s="16">
        <v>3227</v>
      </c>
      <c r="B3243" s="34">
        <v>0.283411315791603</v>
      </c>
      <c r="C3243" s="34">
        <v>8.5689306004828797E-2</v>
      </c>
      <c r="D3243" s="34">
        <v>9.9196891332111008E-3</v>
      </c>
      <c r="E3243" s="34">
        <v>3.3884581550368803E-2</v>
      </c>
      <c r="F3243" s="34">
        <v>5.9847532565199899E-3</v>
      </c>
      <c r="G3243" s="34">
        <v>0.18492068729323499</v>
      </c>
      <c r="H3243" s="35">
        <v>1.1274254075035699</v>
      </c>
      <c r="I3243" s="34">
        <v>9.6541169649014505E-2</v>
      </c>
      <c r="J3243" s="34">
        <v>2.7867745397482602E-2</v>
      </c>
      <c r="K3243" s="36">
        <f>Inputs!$B$12*(1+$B3243)^4</f>
        <v>162785.12108604723</v>
      </c>
      <c r="L3243" s="36">
        <f t="shared" si="500"/>
        <v>20475.947683416143</v>
      </c>
      <c r="M3243" s="36">
        <f t="shared" si="501"/>
        <v>253567.21144247925</v>
      </c>
      <c r="N3243" s="37">
        <f>M3243/Inputs!$B$6</f>
        <v>386.53538329646227</v>
      </c>
      <c r="O3243" s="38">
        <f>IF(N3243&gt;Inputs!$B$4,1,0)</f>
        <v>0</v>
      </c>
      <c r="P3243" s="34">
        <f t="shared" si="502"/>
        <v>6.8673424251531903E-2</v>
      </c>
      <c r="Q3243" s="36">
        <f>Inputs!$B$12*(1+$B3243)^0*$C3243+Inputs!$B$29*(1+$D3243)^0*Inputs!$B$19+Inputs!$B$30*(1+$E3243)^0*Inputs!$B$20+Inputs!$B$31*(1+$F3243)^0*Inputs!$B$21+Inputs!$B$22*(1+Inputs!$B$23)^0</f>
        <v>13163.402387716651</v>
      </c>
      <c r="R3243" s="36">
        <f>Inputs!$B$12*(1+$B3243)^1*$C3243+Inputs!$B$29*(1+$D3243)^1*Inputs!$B$19+Inputs!$B$30*(1+$E3243)^1*Inputs!$B$20+Inputs!$B$31*(1+$F3243)^1*Inputs!$B$21+Inputs!$B$22*(1+Inputs!$B$23)^1</f>
        <v>14696.314256557256</v>
      </c>
      <c r="S3243" s="36">
        <f>Inputs!$B$12*(1+$B3243)^2*$C3243+Inputs!$B$29*(1+$D3243)^2*Inputs!$B$19+Inputs!$B$30*(1+$E3243)^2*Inputs!$B$20+Inputs!$B$31*(1+$F3243)^2*Inputs!$B$21+Inputs!$B$22*(1+Inputs!$B$23)^2</f>
        <v>16643.488672129657</v>
      </c>
      <c r="T3243" s="36">
        <f>Inputs!$B$12*(1+$B3243)^3*$C3243+Inputs!$B$29*(1+$D3243)^3*Inputs!$B$19+Inputs!$B$30*(1+$E3243)^3*Inputs!$B$20+Inputs!$B$31*(1+$F3243)^3*Inputs!$B$21+Inputs!$B$22*(1+Inputs!$B$23)^3</f>
        <v>19122.004071009622</v>
      </c>
      <c r="U3243" s="36">
        <f>Inputs!$B$12*(1+$B3243)^4*$C3243+Inputs!$B$29*(1+$D3243)^4*Inputs!$B$19+Inputs!$B$30*(1+$E3243)^4*Inputs!$B$20+Inputs!$B$31*(1+$F3243)^4*Inputs!$B$21+Inputs!$B$22*(1+Inputs!$B$23)^4</f>
        <v>22282.110461625856</v>
      </c>
      <c r="V3243" s="35">
        <f>Inputs!$B$13/(Q3243*(1-$G3243))</f>
        <v>1.1799556327497855</v>
      </c>
      <c r="W3243" s="36">
        <f>Inputs!$B$13</f>
        <v>12660</v>
      </c>
      <c r="X3243" s="36">
        <f t="shared" si="503"/>
        <v>13976.978923894045</v>
      </c>
      <c r="Y3243" s="36">
        <f t="shared" si="504"/>
        <v>15650.692526632245</v>
      </c>
      <c r="Z3243" s="36">
        <f t="shared" si="505"/>
        <v>17776.679322871409</v>
      </c>
      <c r="AA3243" s="36">
        <f t="shared" si="506"/>
        <v>20475.947683416143</v>
      </c>
      <c r="AB3243" s="36">
        <f t="shared" si="507"/>
        <v>60251.19527519308</v>
      </c>
      <c r="AC3243" s="36">
        <f t="shared" si="508"/>
        <v>306473.2305053256</v>
      </c>
      <c r="AD3243" s="36">
        <f t="shared" si="509"/>
        <v>193316.01616728617</v>
      </c>
    </row>
    <row r="3244" spans="1:30" ht="14.25" customHeight="1" x14ac:dyDescent="0.25">
      <c r="A3244" s="16">
        <v>3228</v>
      </c>
      <c r="B3244" s="34">
        <v>0.31078415392874098</v>
      </c>
      <c r="C3244" s="34">
        <v>6.8308991100092295E-2</v>
      </c>
      <c r="D3244" s="34">
        <v>2.9993229313465101E-2</v>
      </c>
      <c r="E3244" s="34">
        <v>3.8462694900294199E-2</v>
      </c>
      <c r="F3244" s="34">
        <v>3.4900396021121001E-2</v>
      </c>
      <c r="G3244" s="34">
        <v>0.17005412080669999</v>
      </c>
      <c r="H3244" s="35">
        <v>0.99758954957033297</v>
      </c>
      <c r="I3244" s="34">
        <v>0.10341779926233</v>
      </c>
      <c r="J3244" s="34">
        <v>2.3899520967347002E-2</v>
      </c>
      <c r="K3244" s="36">
        <f>Inputs!$B$12*(1+$B3244)^4</f>
        <v>177123.41648631866</v>
      </c>
      <c r="L3244" s="36">
        <f t="shared" si="500"/>
        <v>17651.187482661993</v>
      </c>
      <c r="M3244" s="36">
        <f t="shared" si="501"/>
        <v>194034.81707693377</v>
      </c>
      <c r="N3244" s="37">
        <f>M3244/Inputs!$B$6</f>
        <v>295.78478212947221</v>
      </c>
      <c r="O3244" s="38">
        <f>IF(N3244&gt;Inputs!$B$4,1,0)</f>
        <v>0</v>
      </c>
      <c r="P3244" s="34">
        <f t="shared" si="502"/>
        <v>7.9518278294982994E-2</v>
      </c>
      <c r="Q3244" s="36">
        <f>Inputs!$B$12*(1+$B3244)^0*$C3244+Inputs!$B$29*(1+$D3244)^0*Inputs!$B$19+Inputs!$B$30*(1+$E3244)^0*Inputs!$B$20+Inputs!$B$31*(1+$F3244)^0*Inputs!$B$21+Inputs!$B$22*(1+Inputs!$B$23)^0</f>
        <v>12120.583493432459</v>
      </c>
      <c r="R3244" s="36">
        <f>Inputs!$B$12*(1+$B3244)^1*$C3244+Inputs!$B$29*(1+$D3244)^1*Inputs!$B$19+Inputs!$B$30*(1+$E3244)^1*Inputs!$B$20+Inputs!$B$31*(1+$F3244)^1*Inputs!$B$21+Inputs!$B$22*(1+Inputs!$B$23)^1</f>
        <v>13678.342689924346</v>
      </c>
      <c r="S3244" s="36">
        <f>Inputs!$B$12*(1+$B3244)^2*$C3244+Inputs!$B$29*(1+$D3244)^2*Inputs!$B$19+Inputs!$B$30*(1+$E3244)^2*Inputs!$B$20+Inputs!$B$31*(1+$F3244)^2*Inputs!$B$21+Inputs!$B$22*(1+Inputs!$B$23)^2</f>
        <v>15642.074857749769</v>
      </c>
      <c r="T3244" s="36">
        <f>Inputs!$B$12*(1+$B3244)^3*$C3244+Inputs!$B$29*(1+$D3244)^3*Inputs!$B$19+Inputs!$B$30*(1+$E3244)^3*Inputs!$B$20+Inputs!$B$31*(1+$F3244)^3*Inputs!$B$21+Inputs!$B$22*(1+Inputs!$B$23)^3</f>
        <v>18135.170085989223</v>
      </c>
      <c r="U3244" s="36">
        <f>Inputs!$B$12*(1+$B3244)^4*$C3244+Inputs!$B$29*(1+$D3244)^4*Inputs!$B$19+Inputs!$B$30*(1+$E3244)^4*Inputs!$B$20+Inputs!$B$31*(1+$F3244)^4*Inputs!$B$21+Inputs!$B$22*(1+Inputs!$B$23)^4</f>
        <v>21319.266767500914</v>
      </c>
      <c r="V3244" s="35">
        <f>Inputs!$B$13/(Q3244*(1-$G3244))</f>
        <v>1.2585208217107642</v>
      </c>
      <c r="W3244" s="36">
        <f>Inputs!$B$13</f>
        <v>12660</v>
      </c>
      <c r="X3244" s="36">
        <f t="shared" si="503"/>
        <v>13546.544490150143</v>
      </c>
      <c r="Y3244" s="36">
        <f t="shared" si="504"/>
        <v>14644.497667367023</v>
      </c>
      <c r="Z3244" s="36">
        <f t="shared" si="505"/>
        <v>15996.762308843839</v>
      </c>
      <c r="AA3244" s="36">
        <f t="shared" si="506"/>
        <v>17651.187482661993</v>
      </c>
      <c r="AB3244" s="36">
        <f t="shared" si="507"/>
        <v>55082.954416391818</v>
      </c>
      <c r="AC3244" s="36">
        <f t="shared" si="508"/>
        <v>227281.6111656522</v>
      </c>
      <c r="AD3244" s="36">
        <f t="shared" si="509"/>
        <v>138951.86266054196</v>
      </c>
    </row>
    <row r="3245" spans="1:30" ht="14.25" customHeight="1" x14ac:dyDescent="0.25">
      <c r="A3245" s="16">
        <v>3229</v>
      </c>
      <c r="B3245" s="34">
        <v>0.32533472955647202</v>
      </c>
      <c r="C3245" s="34">
        <v>8.0457446866645799E-2</v>
      </c>
      <c r="D3245" s="34">
        <v>3.1971888658888101E-2</v>
      </c>
      <c r="E3245" s="34">
        <v>3.5150932678998797E-2</v>
      </c>
      <c r="F3245" s="34">
        <v>4.4819603438146297E-3</v>
      </c>
      <c r="G3245" s="34">
        <v>0.15640525071268899</v>
      </c>
      <c r="H3245" s="35">
        <v>0.95441687761318805</v>
      </c>
      <c r="I3245" s="34">
        <v>0.103478047655353</v>
      </c>
      <c r="J3245" s="34">
        <v>1.7618610500411799E-2</v>
      </c>
      <c r="K3245" s="36">
        <f>Inputs!$B$12*(1+$B3245)^4</f>
        <v>185120.09500962865</v>
      </c>
      <c r="L3245" s="36">
        <f t="shared" si="500"/>
        <v>18939.872558641386</v>
      </c>
      <c r="M3245" s="36">
        <f t="shared" si="501"/>
        <v>193986.42707477888</v>
      </c>
      <c r="N3245" s="37">
        <f>M3245/Inputs!$B$6</f>
        <v>295.71101688228487</v>
      </c>
      <c r="O3245" s="38">
        <f>IF(N3245&gt;Inputs!$B$4,1,0)</f>
        <v>0</v>
      </c>
      <c r="P3245" s="34">
        <f t="shared" si="502"/>
        <v>8.5859437154941196E-2</v>
      </c>
      <c r="Q3245" s="36">
        <f>Inputs!$B$12*(1+$B3245)^0*$C3245+Inputs!$B$29*(1+$D3245)^0*Inputs!$B$19+Inputs!$B$30*(1+$E3245)^0*Inputs!$B$20+Inputs!$B$31*(1+$F3245)^0*Inputs!$B$21+Inputs!$B$22*(1+Inputs!$B$23)^0</f>
        <v>12849.490839425671</v>
      </c>
      <c r="R3245" s="36">
        <f>Inputs!$B$12*(1+$B3245)^1*$C3245+Inputs!$B$29*(1+$D3245)^1*Inputs!$B$19+Inputs!$B$30*(1+$E3245)^1*Inputs!$B$20+Inputs!$B$31*(1+$F3245)^1*Inputs!$B$21+Inputs!$B$22*(1+Inputs!$B$23)^1</f>
        <v>14564.962698083655</v>
      </c>
      <c r="S3245" s="36">
        <f>Inputs!$B$12*(1+$B3245)^2*$C3245+Inputs!$B$29*(1+$D3245)^2*Inputs!$B$19+Inputs!$B$30*(1+$E3245)^2*Inputs!$B$20+Inputs!$B$31*(1+$F3245)^2*Inputs!$B$21+Inputs!$B$22*(1+Inputs!$B$23)^2</f>
        <v>16795.878911854412</v>
      </c>
      <c r="T3245" s="36">
        <f>Inputs!$B$12*(1+$B3245)^3*$C3245+Inputs!$B$29*(1+$D3245)^3*Inputs!$B$19+Inputs!$B$30*(1+$E3245)^3*Inputs!$B$20+Inputs!$B$31*(1+$F3245)^3*Inputs!$B$21+Inputs!$B$22*(1+Inputs!$B$23)^3</f>
        <v>19708.6243859065</v>
      </c>
      <c r="U3245" s="36">
        <f>Inputs!$B$12*(1+$B3245)^4*$C3245+Inputs!$B$29*(1+$D3245)^4*Inputs!$B$19+Inputs!$B$30*(1+$E3245)^4*Inputs!$B$20+Inputs!$B$31*(1+$F3245)^4*Inputs!$B$21+Inputs!$B$22*(1+Inputs!$B$23)^4</f>
        <v>23523.669757597665</v>
      </c>
      <c r="V3245" s="35">
        <f>Inputs!$B$13/(Q3245*(1-$G3245))</f>
        <v>1.1679222134575566</v>
      </c>
      <c r="W3245" s="36">
        <f>Inputs!$B$13</f>
        <v>12660</v>
      </c>
      <c r="X3245" s="36">
        <f t="shared" si="503"/>
        <v>13694.34280702354</v>
      </c>
      <c r="Y3245" s="36">
        <f t="shared" si="504"/>
        <v>15035.621366871268</v>
      </c>
      <c r="Z3245" s="36">
        <f t="shared" si="505"/>
        <v>16755.66270060719</v>
      </c>
      <c r="AA3245" s="36">
        <f t="shared" si="506"/>
        <v>18939.872558641386</v>
      </c>
      <c r="AB3245" s="36">
        <f t="shared" si="507"/>
        <v>56785.967218532824</v>
      </c>
      <c r="AC3245" s="36">
        <f t="shared" si="508"/>
        <v>224478.14049140119</v>
      </c>
      <c r="AD3245" s="36">
        <f t="shared" si="509"/>
        <v>137200.45985624605</v>
      </c>
    </row>
    <row r="3246" spans="1:30" ht="14.25" customHeight="1" x14ac:dyDescent="0.25">
      <c r="A3246" s="16">
        <v>3230</v>
      </c>
      <c r="B3246" s="34">
        <v>0.27841384556963</v>
      </c>
      <c r="C3246" s="34">
        <v>9.5560384890364697E-2</v>
      </c>
      <c r="D3246" s="34">
        <v>2.1867819373062699E-2</v>
      </c>
      <c r="E3246" s="34">
        <v>4.1339572066627098E-2</v>
      </c>
      <c r="F3246" s="34">
        <v>1.9714032525594699E-2</v>
      </c>
      <c r="G3246" s="34">
        <v>0.19129807428773299</v>
      </c>
      <c r="H3246" s="35">
        <v>1.00620077454846</v>
      </c>
      <c r="I3246" s="34">
        <v>0.10822467384821099</v>
      </c>
      <c r="J3246" s="34">
        <v>2.8512201673944099E-2</v>
      </c>
      <c r="K3246" s="36">
        <f>Inputs!$B$12*(1+$B3246)^4</f>
        <v>160264.41863971375</v>
      </c>
      <c r="L3246" s="36">
        <f t="shared" si="500"/>
        <v>19654.955829644721</v>
      </c>
      <c r="M3246" s="36">
        <f t="shared" si="501"/>
        <v>209019.01334767093</v>
      </c>
      <c r="N3246" s="37">
        <f>M3246/Inputs!$B$6</f>
        <v>318.62654473730322</v>
      </c>
      <c r="O3246" s="38">
        <f>IF(N3246&gt;Inputs!$B$4,1,0)</f>
        <v>0</v>
      </c>
      <c r="P3246" s="34">
        <f t="shared" si="502"/>
        <v>7.9712472174266899E-2</v>
      </c>
      <c r="Q3246" s="36">
        <f>Inputs!$B$12*(1+$B3246)^0*$C3246+Inputs!$B$29*(1+$D3246)^0*Inputs!$B$19+Inputs!$B$30*(1+$E3246)^0*Inputs!$B$20+Inputs!$B$31*(1+$F3246)^0*Inputs!$B$21+Inputs!$B$22*(1+Inputs!$B$23)^0</f>
        <v>13755.667120848804</v>
      </c>
      <c r="R3246" s="36">
        <f>Inputs!$B$12*(1+$B3246)^1*$C3246+Inputs!$B$29*(1+$D3246)^1*Inputs!$B$19+Inputs!$B$30*(1+$E3246)^1*Inputs!$B$20+Inputs!$B$31*(1+$F3246)^1*Inputs!$B$21+Inputs!$B$22*(1+Inputs!$B$23)^1</f>
        <v>15547.868042325958</v>
      </c>
      <c r="S3246" s="36">
        <f>Inputs!$B$12*(1+$B3246)^2*$C3246+Inputs!$B$29*(1+$D3246)^2*Inputs!$B$19+Inputs!$B$30*(1+$E3246)^2*Inputs!$B$20+Inputs!$B$31*(1+$F3246)^2*Inputs!$B$21+Inputs!$B$22*(1+Inputs!$B$23)^2</f>
        <v>17790.058002229387</v>
      </c>
      <c r="T3246" s="36">
        <f>Inputs!$B$12*(1+$B3246)^3*$C3246+Inputs!$B$29*(1+$D3246)^3*Inputs!$B$19+Inputs!$B$30*(1+$E3246)^3*Inputs!$B$20+Inputs!$B$31*(1+$F3246)^3*Inputs!$B$21+Inputs!$B$22*(1+Inputs!$B$23)^3</f>
        <v>20606.158904104472</v>
      </c>
      <c r="U3246" s="36">
        <f>Inputs!$B$12*(1+$B3246)^4*$C3246+Inputs!$B$29*(1+$D3246)^4*Inputs!$B$19+Inputs!$B$30*(1+$E3246)^4*Inputs!$B$20+Inputs!$B$31*(1+$F3246)^4*Inputs!$B$21+Inputs!$B$22*(1+Inputs!$B$23)^4</f>
        <v>24154.54981223739</v>
      </c>
      <c r="V3246" s="35">
        <f>Inputs!$B$13/(Q3246*(1-$G3246))</f>
        <v>1.1380558375752647</v>
      </c>
      <c r="W3246" s="36">
        <f>Inputs!$B$13</f>
        <v>12660</v>
      </c>
      <c r="X3246" s="36">
        <f t="shared" si="503"/>
        <v>13894.975536710157</v>
      </c>
      <c r="Y3246" s="36">
        <f t="shared" si="504"/>
        <v>15424.553585411701</v>
      </c>
      <c r="Z3246" s="36">
        <f t="shared" si="505"/>
        <v>17316.887701584874</v>
      </c>
      <c r="AA3246" s="36">
        <f t="shared" si="506"/>
        <v>19654.955829644721</v>
      </c>
      <c r="AB3246" s="36">
        <f t="shared" si="507"/>
        <v>57308.329460857036</v>
      </c>
      <c r="AC3246" s="36">
        <f t="shared" si="508"/>
        <v>253603.49946188243</v>
      </c>
      <c r="AD3246" s="36">
        <f t="shared" si="509"/>
        <v>151710.6838868139</v>
      </c>
    </row>
    <row r="3247" spans="1:30" ht="14.25" customHeight="1" x14ac:dyDescent="0.25">
      <c r="A3247" s="16">
        <v>3231</v>
      </c>
      <c r="B3247" s="34">
        <v>0.44461062497355303</v>
      </c>
      <c r="C3247" s="34">
        <v>8.1000684297250297E-2</v>
      </c>
      <c r="D3247" s="34">
        <v>3.5909807257616201E-2</v>
      </c>
      <c r="E3247" s="34">
        <v>5.52560792665866E-2</v>
      </c>
      <c r="F3247" s="34">
        <v>8.1248135141293899E-3</v>
      </c>
      <c r="G3247" s="34">
        <v>0.17847170409134899</v>
      </c>
      <c r="H3247" s="35">
        <v>0.93574403402377004</v>
      </c>
      <c r="I3247" s="34">
        <v>9.4251925877367304E-2</v>
      </c>
      <c r="J3247" s="34">
        <v>3.2376928829406598E-2</v>
      </c>
      <c r="K3247" s="36">
        <f>Inputs!$B$12*(1+$B3247)^4</f>
        <v>261309.06098575369</v>
      </c>
      <c r="L3247" s="36">
        <f t="shared" si="500"/>
        <v>23177.957831679221</v>
      </c>
      <c r="M3247" s="36">
        <f t="shared" si="501"/>
        <v>310545.32132722222</v>
      </c>
      <c r="N3247" s="37">
        <f>M3247/Inputs!$B$6</f>
        <v>473.39225812076558</v>
      </c>
      <c r="O3247" s="38">
        <f>IF(N3247&gt;Inputs!$B$4,1,0)</f>
        <v>1</v>
      </c>
      <c r="P3247" s="34">
        <f t="shared" si="502"/>
        <v>6.1874997047960706E-2</v>
      </c>
      <c r="Q3247" s="36">
        <f>Inputs!$B$12*(1+$B3247)^0*$C3247+Inputs!$B$29*(1+$D3247)^0*Inputs!$B$19+Inputs!$B$30*(1+$E3247)^0*Inputs!$B$20+Inputs!$B$31*(1+$F3247)^0*Inputs!$B$21+Inputs!$B$22*(1+Inputs!$B$23)^0</f>
        <v>12882.085085261941</v>
      </c>
      <c r="R3247" s="36">
        <f>Inputs!$B$12*(1+$B3247)^1*$C3247+Inputs!$B$29*(1+$D3247)^1*Inputs!$B$19+Inputs!$B$30*(1+$E3247)^1*Inputs!$B$20+Inputs!$B$31*(1+$F3247)^1*Inputs!$B$21+Inputs!$B$22*(1+Inputs!$B$23)^1</f>
        <v>15267.747255073951</v>
      </c>
      <c r="S3247" s="36">
        <f>Inputs!$B$12*(1+$B3247)^2*$C3247+Inputs!$B$29*(1+$D3247)^2*Inputs!$B$19+Inputs!$B$30*(1+$E3247)^2*Inputs!$B$20+Inputs!$B$31*(1+$F3247)^2*Inputs!$B$21+Inputs!$B$22*(1+Inputs!$B$23)^2</f>
        <v>18624.281916552249</v>
      </c>
      <c r="T3247" s="36">
        <f>Inputs!$B$12*(1+$B3247)^3*$C3247+Inputs!$B$29*(1+$D3247)^3*Inputs!$B$19+Inputs!$B$30*(1+$E3247)^3*Inputs!$B$20+Inputs!$B$31*(1+$F3247)^3*Inputs!$B$21+Inputs!$B$22*(1+Inputs!$B$23)^3</f>
        <v>23379.354713651905</v>
      </c>
      <c r="U3247" s="36">
        <f>Inputs!$B$12*(1+$B3247)^4*$C3247+Inputs!$B$29*(1+$D3247)^4*Inputs!$B$19+Inputs!$B$30*(1+$E3247)^4*Inputs!$B$20+Inputs!$B$31*(1+$F3247)^4*Inputs!$B$21+Inputs!$B$22*(1+Inputs!$B$23)^4</f>
        <v>30150.573342046489</v>
      </c>
      <c r="V3247" s="35">
        <f>Inputs!$B$13/(Q3247*(1-$G3247))</f>
        <v>1.1962584428693865</v>
      </c>
      <c r="W3247" s="36">
        <f>Inputs!$B$13</f>
        <v>12660</v>
      </c>
      <c r="X3247" s="36">
        <f t="shared" si="503"/>
        <v>14187.633077858151</v>
      </c>
      <c r="Y3247" s="36">
        <f t="shared" si="504"/>
        <v>16310.218256762237</v>
      </c>
      <c r="Z3247" s="36">
        <f t="shared" si="505"/>
        <v>19223.561988246362</v>
      </c>
      <c r="AA3247" s="36">
        <f t="shared" si="506"/>
        <v>23177.957831679221</v>
      </c>
      <c r="AB3247" s="36">
        <f t="shared" si="507"/>
        <v>64048.303473620806</v>
      </c>
      <c r="AC3247" s="36">
        <f t="shared" si="508"/>
        <v>386721.45558664115</v>
      </c>
      <c r="AD3247" s="36">
        <f t="shared" si="509"/>
        <v>246497.01785360143</v>
      </c>
    </row>
    <row r="3248" spans="1:30" ht="14.25" customHeight="1" x14ac:dyDescent="0.25">
      <c r="A3248" s="16">
        <v>3232</v>
      </c>
      <c r="B3248" s="34">
        <v>0.28763282852931998</v>
      </c>
      <c r="C3248" s="34">
        <v>9.2245168668091404E-2</v>
      </c>
      <c r="D3248" s="34">
        <v>1.1754882716740999E-2</v>
      </c>
      <c r="E3248" s="34">
        <v>4.2021434428866203E-2</v>
      </c>
      <c r="F3248" s="34">
        <v>2.4343742586776299E-2</v>
      </c>
      <c r="G3248" s="34">
        <v>0.178778120145408</v>
      </c>
      <c r="H3248" s="35">
        <v>1.09075484375592</v>
      </c>
      <c r="I3248" s="34">
        <v>9.0533145590135505E-2</v>
      </c>
      <c r="J3248" s="34">
        <v>2.3677717755873299E-2</v>
      </c>
      <c r="K3248" s="36">
        <f>Inputs!$B$12*(1+$B3248)^4</f>
        <v>164937.50198830588</v>
      </c>
      <c r="L3248" s="36">
        <f t="shared" si="500"/>
        <v>21507.874684299022</v>
      </c>
      <c r="M3248" s="36">
        <f t="shared" si="501"/>
        <v>276447.10475707892</v>
      </c>
      <c r="N3248" s="37">
        <f>M3248/Inputs!$B$6</f>
        <v>421.41326944676666</v>
      </c>
      <c r="O3248" s="38">
        <f>IF(N3248&gt;Inputs!$B$4,1,0)</f>
        <v>1</v>
      </c>
      <c r="P3248" s="34">
        <f t="shared" si="502"/>
        <v>6.685542783426221E-2</v>
      </c>
      <c r="Q3248" s="36">
        <f>Inputs!$B$12*(1+$B3248)^0*$C3248+Inputs!$B$29*(1+$D3248)^0*Inputs!$B$19+Inputs!$B$30*(1+$E3248)^0*Inputs!$B$20+Inputs!$B$31*(1+$F3248)^0*Inputs!$B$21+Inputs!$B$22*(1+Inputs!$B$23)^0</f>
        <v>13556.754147512405</v>
      </c>
      <c r="R3248" s="36">
        <f>Inputs!$B$12*(1+$B3248)^1*$C3248+Inputs!$B$29*(1+$D3248)^1*Inputs!$B$19+Inputs!$B$30*(1+$E3248)^1*Inputs!$B$20+Inputs!$B$31*(1+$F3248)^1*Inputs!$B$21+Inputs!$B$22*(1+Inputs!$B$23)^1</f>
        <v>15333.843859283854</v>
      </c>
      <c r="S3248" s="36">
        <f>Inputs!$B$12*(1+$B3248)^2*$C3248+Inputs!$B$29*(1+$D3248)^2*Inputs!$B$19+Inputs!$B$30*(1+$E3248)^2*Inputs!$B$20+Inputs!$B$31*(1+$F3248)^2*Inputs!$B$21+Inputs!$B$22*(1+Inputs!$B$23)^2</f>
        <v>17574.327739980461</v>
      </c>
      <c r="T3248" s="36">
        <f>Inputs!$B$12*(1+$B3248)^3*$C3248+Inputs!$B$29*(1+$D3248)^3*Inputs!$B$19+Inputs!$B$30*(1+$E3248)^3*Inputs!$B$20+Inputs!$B$31*(1+$F3248)^3*Inputs!$B$21+Inputs!$B$22*(1+Inputs!$B$23)^3</f>
        <v>20410.107840299926</v>
      </c>
      <c r="U3248" s="36">
        <f>Inputs!$B$12*(1+$B3248)^4*$C3248+Inputs!$B$29*(1+$D3248)^4*Inputs!$B$19+Inputs!$B$30*(1+$E3248)^4*Inputs!$B$20+Inputs!$B$31*(1+$F3248)^4*Inputs!$B$21+Inputs!$B$22*(1+Inputs!$B$23)^4</f>
        <v>24010.97720030064</v>
      </c>
      <c r="V3248" s="35">
        <f>Inputs!$B$13/(Q3248*(1-$G3248))</f>
        <v>1.1371492617114261</v>
      </c>
      <c r="W3248" s="36">
        <f>Inputs!$B$13</f>
        <v>12660</v>
      </c>
      <c r="X3248" s="36">
        <f t="shared" si="503"/>
        <v>14173.483233968471</v>
      </c>
      <c r="Y3248" s="36">
        <f t="shared" si="504"/>
        <v>16077.026629477894</v>
      </c>
      <c r="Z3248" s="36">
        <f t="shared" si="505"/>
        <v>18476.796522077206</v>
      </c>
      <c r="AA3248" s="36">
        <f t="shared" si="506"/>
        <v>21507.874684299022</v>
      </c>
      <c r="AB3248" s="36">
        <f t="shared" si="507"/>
        <v>62931.448793401272</v>
      </c>
      <c r="AC3248" s="36">
        <f t="shared" si="508"/>
        <v>329324.5258288387</v>
      </c>
      <c r="AD3248" s="36">
        <f t="shared" si="509"/>
        <v>213515.65596367768</v>
      </c>
    </row>
    <row r="3249" spans="1:30" ht="14.25" customHeight="1" x14ac:dyDescent="0.25">
      <c r="A3249" s="16">
        <v>3233</v>
      </c>
      <c r="B3249" s="34">
        <v>0.320316401887209</v>
      </c>
      <c r="C3249" s="34">
        <v>5.93468533489366E-2</v>
      </c>
      <c r="D3249" s="34">
        <v>1.9381443357172699E-2</v>
      </c>
      <c r="E3249" s="34">
        <v>3.3717145991688402E-2</v>
      </c>
      <c r="F3249" s="34">
        <v>1.1161736859320899E-2</v>
      </c>
      <c r="G3249" s="34">
        <v>0.18132771326164199</v>
      </c>
      <c r="H3249" s="35">
        <v>1.06152707612996</v>
      </c>
      <c r="I3249" s="34">
        <v>8.9169488368417801E-2</v>
      </c>
      <c r="J3249" s="34">
        <v>2.6300517083823301E-2</v>
      </c>
      <c r="K3249" s="36">
        <f>Inputs!$B$12*(1+$B3249)^4</f>
        <v>182332.17981730384</v>
      </c>
      <c r="L3249" s="36">
        <f t="shared" si="500"/>
        <v>16840.701863927643</v>
      </c>
      <c r="M3249" s="36">
        <f t="shared" si="501"/>
        <v>235129.30123375135</v>
      </c>
      <c r="N3249" s="37">
        <f>M3249/Inputs!$B$6</f>
        <v>358.42881285632825</v>
      </c>
      <c r="O3249" s="38">
        <f>IF(N3249&gt;Inputs!$B$4,1,0)</f>
        <v>0</v>
      </c>
      <c r="P3249" s="34">
        <f t="shared" si="502"/>
        <v>6.2868971284594496E-2</v>
      </c>
      <c r="Q3249" s="36">
        <f>Inputs!$B$12*(1+$B3249)^0*$C3249+Inputs!$B$29*(1+$D3249)^0*Inputs!$B$19+Inputs!$B$30*(1+$E3249)^0*Inputs!$B$20+Inputs!$B$31*(1+$F3249)^0*Inputs!$B$21+Inputs!$B$22*(1+Inputs!$B$23)^0</f>
        <v>11582.855228363118</v>
      </c>
      <c r="R3249" s="36">
        <f>Inputs!$B$12*(1+$B3249)^1*$C3249+Inputs!$B$29*(1+$D3249)^1*Inputs!$B$19+Inputs!$B$30*(1+$E3249)^1*Inputs!$B$20+Inputs!$B$31*(1+$F3249)^1*Inputs!$B$21+Inputs!$B$22*(1+Inputs!$B$23)^1</f>
        <v>12853.389748698624</v>
      </c>
      <c r="S3249" s="36">
        <f>Inputs!$B$12*(1+$B3249)^2*$C3249+Inputs!$B$29*(1+$D3249)^2*Inputs!$B$19+Inputs!$B$30*(1+$E3249)^2*Inputs!$B$20+Inputs!$B$31*(1+$F3249)^2*Inputs!$B$21+Inputs!$B$22*(1+Inputs!$B$23)^2</f>
        <v>14491.857989492819</v>
      </c>
      <c r="T3249" s="36">
        <f>Inputs!$B$12*(1+$B3249)^3*$C3249+Inputs!$B$29*(1+$D3249)^3*Inputs!$B$19+Inputs!$B$30*(1+$E3249)^3*Inputs!$B$20+Inputs!$B$31*(1+$F3249)^3*Inputs!$B$21+Inputs!$B$22*(1+Inputs!$B$23)^3</f>
        <v>16615.35147620699</v>
      </c>
      <c r="U3249" s="36">
        <f>Inputs!$B$12*(1+$B3249)^4*$C3249+Inputs!$B$29*(1+$D3249)^4*Inputs!$B$19+Inputs!$B$30*(1+$E3249)^4*Inputs!$B$20+Inputs!$B$31*(1+$F3249)^4*Inputs!$B$21+Inputs!$B$22*(1+Inputs!$B$23)^4</f>
        <v>19378.449353947712</v>
      </c>
      <c r="V3249" s="35">
        <f>Inputs!$B$13/(Q3249*(1-$G3249))</f>
        <v>1.3350821465732057</v>
      </c>
      <c r="W3249" s="36">
        <f>Inputs!$B$13</f>
        <v>12660</v>
      </c>
      <c r="X3249" s="36">
        <f t="shared" si="503"/>
        <v>13329.052124529164</v>
      </c>
      <c r="Y3249" s="36">
        <f t="shared" si="504"/>
        <v>14216.784792387574</v>
      </c>
      <c r="Z3249" s="36">
        <f t="shared" si="505"/>
        <v>15369.71166257167</v>
      </c>
      <c r="AA3249" s="36">
        <f t="shared" si="506"/>
        <v>16840.701863927643</v>
      </c>
      <c r="AB3249" s="36">
        <f t="shared" si="507"/>
        <v>55771.179285867096</v>
      </c>
      <c r="AC3249" s="36">
        <f t="shared" si="508"/>
        <v>274914.96485228243</v>
      </c>
      <c r="AD3249" s="36">
        <f t="shared" si="509"/>
        <v>179358.12194788424</v>
      </c>
    </row>
    <row r="3250" spans="1:30" ht="14.25" customHeight="1" x14ac:dyDescent="0.25">
      <c r="A3250" s="16">
        <v>3234</v>
      </c>
      <c r="B3250" s="34">
        <v>0.38210726521472899</v>
      </c>
      <c r="C3250" s="34">
        <v>7.4166376581378299E-2</v>
      </c>
      <c r="D3250" s="34">
        <v>3.8264943781614498E-2</v>
      </c>
      <c r="E3250" s="34">
        <v>2.35479318283628E-2</v>
      </c>
      <c r="F3250" s="34">
        <v>2.6064356093821399E-2</v>
      </c>
      <c r="G3250" s="34">
        <v>0.20018454206719299</v>
      </c>
      <c r="H3250" s="35">
        <v>1.05672676562935</v>
      </c>
      <c r="I3250" s="34">
        <v>0.10294021136904601</v>
      </c>
      <c r="J3250" s="34">
        <v>2.3633087806458199E-2</v>
      </c>
      <c r="K3250" s="36">
        <f>Inputs!$B$12*(1+$B3250)^4</f>
        <v>218936.53981161825</v>
      </c>
      <c r="L3250" s="36">
        <f t="shared" si="500"/>
        <v>21332.422784229697</v>
      </c>
      <c r="M3250" s="36">
        <f t="shared" si="501"/>
        <v>228842.68717585737</v>
      </c>
      <c r="N3250" s="37">
        <f>M3250/Inputs!$B$6</f>
        <v>348.84555971929478</v>
      </c>
      <c r="O3250" s="38">
        <f>IF(N3250&gt;Inputs!$B$4,1,0)</f>
        <v>0</v>
      </c>
      <c r="P3250" s="34">
        <f t="shared" si="502"/>
        <v>7.9307123562587803E-2</v>
      </c>
      <c r="Q3250" s="36">
        <f>Inputs!$B$12*(1+$B3250)^0*$C3250+Inputs!$B$29*(1+$D3250)^0*Inputs!$B$19+Inputs!$B$30*(1+$E3250)^0*Inputs!$B$20+Inputs!$B$31*(1+$F3250)^0*Inputs!$B$21+Inputs!$B$22*(1+Inputs!$B$23)^0</f>
        <v>12472.026622309619</v>
      </c>
      <c r="R3250" s="36">
        <f>Inputs!$B$12*(1+$B3250)^1*$C3250+Inputs!$B$29*(1+$D3250)^1*Inputs!$B$19+Inputs!$B$30*(1+$E3250)^1*Inputs!$B$20+Inputs!$B$31*(1+$F3250)^1*Inputs!$B$21+Inputs!$B$22*(1+Inputs!$B$23)^1</f>
        <v>14406.365180791974</v>
      </c>
      <c r="S3250" s="36">
        <f>Inputs!$B$12*(1+$B3250)^2*$C3250+Inputs!$B$29*(1+$D3250)^2*Inputs!$B$19+Inputs!$B$30*(1+$E3250)^2*Inputs!$B$20+Inputs!$B$31*(1+$F3250)^2*Inputs!$B$21+Inputs!$B$22*(1+Inputs!$B$23)^2</f>
        <v>16997.645706308998</v>
      </c>
      <c r="T3250" s="36">
        <f>Inputs!$B$12*(1+$B3250)^3*$C3250+Inputs!$B$29*(1+$D3250)^3*Inputs!$B$19+Inputs!$B$30*(1+$E3250)^3*Inputs!$B$20+Inputs!$B$31*(1+$F3250)^3*Inputs!$B$21+Inputs!$B$22*(1+Inputs!$B$23)^3</f>
        <v>20494.367868793706</v>
      </c>
      <c r="U3250" s="36">
        <f>Inputs!$B$12*(1+$B3250)^4*$C3250+Inputs!$B$29*(1+$D3250)^4*Inputs!$B$19+Inputs!$B$30*(1+$E3250)^4*Inputs!$B$20+Inputs!$B$31*(1+$F3250)^4*Inputs!$B$21+Inputs!$B$22*(1+Inputs!$B$23)^4</f>
        <v>25239.902978463411</v>
      </c>
      <c r="V3250" s="35">
        <f>Inputs!$B$13/(Q3250*(1-$G3250))</f>
        <v>1.2691322584839051</v>
      </c>
      <c r="W3250" s="36">
        <f>Inputs!$B$13</f>
        <v>12660</v>
      </c>
      <c r="X3250" s="36">
        <f t="shared" si="503"/>
        <v>14011.635087569168</v>
      </c>
      <c r="Y3250" s="36">
        <f t="shared" si="504"/>
        <v>15810.003207058446</v>
      </c>
      <c r="Z3250" s="36">
        <f t="shared" si="505"/>
        <v>18191.983467817263</v>
      </c>
      <c r="AA3250" s="36">
        <f t="shared" si="506"/>
        <v>21332.422784229697</v>
      </c>
      <c r="AB3250" s="36">
        <f t="shared" si="507"/>
        <v>60143.711331457816</v>
      </c>
      <c r="AC3250" s="36">
        <f t="shared" si="508"/>
        <v>275341.89646634756</v>
      </c>
      <c r="AD3250" s="36">
        <f t="shared" si="509"/>
        <v>168698.97584439957</v>
      </c>
    </row>
    <row r="3251" spans="1:30" ht="14.25" customHeight="1" x14ac:dyDescent="0.25">
      <c r="A3251" s="16">
        <v>3235</v>
      </c>
      <c r="B3251" s="34">
        <v>0.52688450870591896</v>
      </c>
      <c r="C3251" s="34">
        <v>7.6989723593819004E-2</v>
      </c>
      <c r="D3251" s="34">
        <v>1.62788204138643E-2</v>
      </c>
      <c r="E3251" s="34">
        <v>5.9903160546067903E-2</v>
      </c>
      <c r="F3251" s="34">
        <v>2.07882311526831E-2</v>
      </c>
      <c r="G3251" s="34">
        <v>0.180999656493119</v>
      </c>
      <c r="H3251" s="35">
        <v>1.1183835178644099</v>
      </c>
      <c r="I3251" s="34">
        <v>0.10028301338849401</v>
      </c>
      <c r="J3251" s="34">
        <v>2.5565833527445101E-2</v>
      </c>
      <c r="K3251" s="36">
        <f>Inputs!$B$12*(1+$B3251)^4</f>
        <v>326118.92795072665</v>
      </c>
      <c r="L3251" s="36">
        <f t="shared" si="500"/>
        <v>31239.752109941968</v>
      </c>
      <c r="M3251" s="36">
        <f t="shared" si="501"/>
        <v>339141.8387473186</v>
      </c>
      <c r="N3251" s="37">
        <f>M3251/Inputs!$B$6</f>
        <v>516.98451028554666</v>
      </c>
      <c r="O3251" s="38">
        <f>IF(N3251&gt;Inputs!$B$4,1,0)</f>
        <v>1</v>
      </c>
      <c r="P3251" s="34">
        <f t="shared" si="502"/>
        <v>7.4717179861048907E-2</v>
      </c>
      <c r="Q3251" s="36">
        <f>Inputs!$B$12*(1+$B3251)^0*$C3251+Inputs!$B$29*(1+$D3251)^0*Inputs!$B$19+Inputs!$B$30*(1+$E3251)^0*Inputs!$B$20+Inputs!$B$31*(1+$F3251)^0*Inputs!$B$21+Inputs!$B$22*(1+Inputs!$B$23)^0</f>
        <v>12641.427443056062</v>
      </c>
      <c r="R3251" s="36">
        <f>Inputs!$B$12*(1+$B3251)^1*$C3251+Inputs!$B$29*(1+$D3251)^1*Inputs!$B$19+Inputs!$B$30*(1+$E3251)^1*Inputs!$B$20+Inputs!$B$31*(1+$F3251)^1*Inputs!$B$21+Inputs!$B$22*(1+Inputs!$B$23)^1</f>
        <v>15304.20095268634</v>
      </c>
      <c r="S3251" s="36">
        <f>Inputs!$B$12*(1+$B3251)^2*$C3251+Inputs!$B$29*(1+$D3251)^2*Inputs!$B$19+Inputs!$B$30*(1+$E3251)^2*Inputs!$B$20+Inputs!$B$31*(1+$F3251)^2*Inputs!$B$21+Inputs!$B$22*(1+Inputs!$B$23)^2</f>
        <v>19259.111368901464</v>
      </c>
      <c r="T3251" s="36">
        <f>Inputs!$B$12*(1+$B3251)^3*$C3251+Inputs!$B$29*(1+$D3251)^3*Inputs!$B$19+Inputs!$B$30*(1+$E3251)^3*Inputs!$B$20+Inputs!$B$31*(1+$F3251)^3*Inputs!$B$21+Inputs!$B$22*(1+Inputs!$B$23)^3</f>
        <v>25182.354224256596</v>
      </c>
      <c r="U3251" s="36">
        <f>Inputs!$B$12*(1+$B3251)^4*$C3251+Inputs!$B$29*(1+$D3251)^4*Inputs!$B$19+Inputs!$B$30*(1+$E3251)^4*Inputs!$B$20+Inputs!$B$31*(1+$F3251)^4*Inputs!$B$21+Inputs!$B$22*(1+Inputs!$B$23)^4</f>
        <v>34106.153088260136</v>
      </c>
      <c r="V3251" s="35">
        <f>Inputs!$B$13/(Q3251*(1-$G3251))</f>
        <v>1.222794581081204</v>
      </c>
      <c r="W3251" s="36">
        <f>Inputs!$B$13</f>
        <v>12660</v>
      </c>
      <c r="X3251" s="36">
        <f t="shared" si="503"/>
        <v>14999.509735043235</v>
      </c>
      <c r="Y3251" s="36">
        <f t="shared" si="504"/>
        <v>18463.957233552439</v>
      </c>
      <c r="Z3251" s="36">
        <f t="shared" si="505"/>
        <v>23604.293421282888</v>
      </c>
      <c r="AA3251" s="36">
        <f t="shared" si="506"/>
        <v>31239.752109941968</v>
      </c>
      <c r="AB3251" s="36">
        <f t="shared" si="507"/>
        <v>73235.548772665235</v>
      </c>
      <c r="AC3251" s="36">
        <f t="shared" si="508"/>
        <v>428795.92714025156</v>
      </c>
      <c r="AD3251" s="36">
        <f t="shared" si="509"/>
        <v>265906.28997465334</v>
      </c>
    </row>
    <row r="3252" spans="1:30" ht="14.25" customHeight="1" x14ac:dyDescent="0.25">
      <c r="A3252" s="16">
        <v>3236</v>
      </c>
      <c r="B3252" s="34">
        <v>0.38619903992335702</v>
      </c>
      <c r="C3252" s="34">
        <v>7.5277419333391299E-2</v>
      </c>
      <c r="D3252" s="34">
        <v>2.1023507683560101E-2</v>
      </c>
      <c r="E3252" s="34">
        <v>3.9605304832585703E-2</v>
      </c>
      <c r="F3252" s="34">
        <v>1.50809890587448E-2</v>
      </c>
      <c r="G3252" s="34">
        <v>0.16440056276797799</v>
      </c>
      <c r="H3252" s="35">
        <v>1.1073666401605999</v>
      </c>
      <c r="I3252" s="34">
        <v>9.8182222458391297E-2</v>
      </c>
      <c r="J3252" s="34">
        <v>2.7769005297327998E-2</v>
      </c>
      <c r="K3252" s="36">
        <f>Inputs!$B$12*(1+$B3252)^4</f>
        <v>221540.75185379133</v>
      </c>
      <c r="L3252" s="36">
        <f t="shared" si="500"/>
        <v>23500.289927271857</v>
      </c>
      <c r="M3252" s="36">
        <f t="shared" si="501"/>
        <v>278674.52613079373</v>
      </c>
      <c r="N3252" s="37">
        <f>M3252/Inputs!$B$6</f>
        <v>424.80872885791729</v>
      </c>
      <c r="O3252" s="38">
        <f>IF(N3252&gt;Inputs!$B$4,1,0)</f>
        <v>1</v>
      </c>
      <c r="P3252" s="34">
        <f t="shared" si="502"/>
        <v>7.0413217161063302E-2</v>
      </c>
      <c r="Q3252" s="36">
        <f>Inputs!$B$12*(1+$B3252)^0*$C3252+Inputs!$B$29*(1+$D3252)^0*Inputs!$B$19+Inputs!$B$30*(1+$E3252)^0*Inputs!$B$20+Inputs!$B$31*(1+$F3252)^0*Inputs!$B$21+Inputs!$B$22*(1+Inputs!$B$23)^0</f>
        <v>12538.689187430398</v>
      </c>
      <c r="R3252" s="36">
        <f>Inputs!$B$12*(1+$B3252)^1*$C3252+Inputs!$B$29*(1+$D3252)^1*Inputs!$B$19+Inputs!$B$30*(1+$E3252)^1*Inputs!$B$20+Inputs!$B$31*(1+$F3252)^1*Inputs!$B$21+Inputs!$B$22*(1+Inputs!$B$23)^1</f>
        <v>14450.846744759128</v>
      </c>
      <c r="S3252" s="36">
        <f>Inputs!$B$12*(1+$B3252)^2*$C3252+Inputs!$B$29*(1+$D3252)^2*Inputs!$B$19+Inputs!$B$30*(1+$E3252)^2*Inputs!$B$20+Inputs!$B$31*(1+$F3252)^2*Inputs!$B$21+Inputs!$B$22*(1+Inputs!$B$23)^2</f>
        <v>17041.012625654959</v>
      </c>
      <c r="T3252" s="36">
        <f>Inputs!$B$12*(1+$B3252)^3*$C3252+Inputs!$B$29*(1+$D3252)^3*Inputs!$B$19+Inputs!$B$30*(1+$E3252)^3*Inputs!$B$20+Inputs!$B$31*(1+$F3252)^3*Inputs!$B$21+Inputs!$B$22*(1+Inputs!$B$23)^3</f>
        <v>20569.492215274062</v>
      </c>
      <c r="U3252" s="36">
        <f>Inputs!$B$12*(1+$B3252)^4*$C3252+Inputs!$B$29*(1+$D3252)^4*Inputs!$B$19+Inputs!$B$30*(1+$E3252)^4*Inputs!$B$20+Inputs!$B$31*(1+$F3252)^4*Inputs!$B$21+Inputs!$B$22*(1+Inputs!$B$23)^4</f>
        <v>25397.071718686238</v>
      </c>
      <c r="V3252" s="35">
        <f>Inputs!$B$13/(Q3252*(1-$G3252))</f>
        <v>1.2083240783015259</v>
      </c>
      <c r="W3252" s="36">
        <f>Inputs!$B$13</f>
        <v>12660</v>
      </c>
      <c r="X3252" s="36">
        <f t="shared" si="503"/>
        <v>14285.889248228768</v>
      </c>
      <c r="Y3252" s="36">
        <f t="shared" si="504"/>
        <v>16487.093327188886</v>
      </c>
      <c r="Z3252" s="36">
        <f t="shared" si="505"/>
        <v>19467.068962550264</v>
      </c>
      <c r="AA3252" s="36">
        <f t="shared" si="506"/>
        <v>23500.289927271857</v>
      </c>
      <c r="AB3252" s="36">
        <f t="shared" si="507"/>
        <v>63919.911796074492</v>
      </c>
      <c r="AC3252" s="36">
        <f t="shared" si="508"/>
        <v>343016.1349893118</v>
      </c>
      <c r="AD3252" s="36">
        <f t="shared" si="509"/>
        <v>214754.61433471926</v>
      </c>
    </row>
    <row r="3253" spans="1:30" ht="14.25" customHeight="1" x14ac:dyDescent="0.25">
      <c r="A3253" s="16">
        <v>3237</v>
      </c>
      <c r="B3253" s="34">
        <v>0.32878816469647298</v>
      </c>
      <c r="C3253" s="34">
        <v>6.1867512471120802E-2</v>
      </c>
      <c r="D3253" s="34">
        <v>3.4930888053780002E-2</v>
      </c>
      <c r="E3253" s="34">
        <v>4.0470050936649703E-2</v>
      </c>
      <c r="F3253" s="34">
        <v>2.9124169890782699E-3</v>
      </c>
      <c r="G3253" s="34">
        <v>0.17586520129839101</v>
      </c>
      <c r="H3253" s="35">
        <v>1.0356453870614799</v>
      </c>
      <c r="I3253" s="34">
        <v>9.6262646949050304E-2</v>
      </c>
      <c r="J3253" s="34">
        <v>2.64315991087881E-2</v>
      </c>
      <c r="K3253" s="36">
        <f>Inputs!$B$12*(1+$B3253)^4</f>
        <v>187057.12514975862</v>
      </c>
      <c r="L3253" s="36">
        <f t="shared" si="500"/>
        <v>17306.042360420357</v>
      </c>
      <c r="M3253" s="36">
        <f t="shared" si="501"/>
        <v>216083.90087897392</v>
      </c>
      <c r="N3253" s="37">
        <f>M3253/Inputs!$B$6</f>
        <v>329.39619036428951</v>
      </c>
      <c r="O3253" s="38">
        <f>IF(N3253&gt;Inputs!$B$4,1,0)</f>
        <v>0</v>
      </c>
      <c r="P3253" s="34">
        <f t="shared" si="502"/>
        <v>6.98310478402622E-2</v>
      </c>
      <c r="Q3253" s="36">
        <f>Inputs!$B$12*(1+$B3253)^0*$C3253+Inputs!$B$29*(1+$D3253)^0*Inputs!$B$19+Inputs!$B$30*(1+$E3253)^0*Inputs!$B$20+Inputs!$B$31*(1+$F3253)^0*Inputs!$B$21+Inputs!$B$22*(1+Inputs!$B$23)^0</f>
        <v>11734.094775694171</v>
      </c>
      <c r="R3253" s="36">
        <f>Inputs!$B$12*(1+$B3253)^1*$C3253+Inputs!$B$29*(1+$D3253)^1*Inputs!$B$19+Inputs!$B$30*(1+$E3253)^1*Inputs!$B$20+Inputs!$B$31*(1+$F3253)^1*Inputs!$B$21+Inputs!$B$22*(1+Inputs!$B$23)^1</f>
        <v>13115.539481436552</v>
      </c>
      <c r="S3253" s="36">
        <f>Inputs!$B$12*(1+$B3253)^2*$C3253+Inputs!$B$29*(1+$D3253)^2*Inputs!$B$19+Inputs!$B$30*(1+$E3253)^2*Inputs!$B$20+Inputs!$B$31*(1+$F3253)^2*Inputs!$B$21+Inputs!$B$22*(1+Inputs!$B$23)^2</f>
        <v>14904.36785553769</v>
      </c>
      <c r="T3253" s="36">
        <f>Inputs!$B$12*(1+$B3253)^3*$C3253+Inputs!$B$29*(1+$D3253)^3*Inputs!$B$19+Inputs!$B$30*(1+$E3253)^3*Inputs!$B$20+Inputs!$B$31*(1+$F3253)^3*Inputs!$B$21+Inputs!$B$22*(1+Inputs!$B$23)^3</f>
        <v>17232.760632999598</v>
      </c>
      <c r="U3253" s="36">
        <f>Inputs!$B$12*(1+$B3253)^4*$C3253+Inputs!$B$29*(1+$D3253)^4*Inputs!$B$19+Inputs!$B$30*(1+$E3253)^4*Inputs!$B$20+Inputs!$B$31*(1+$F3253)^4*Inputs!$B$21+Inputs!$B$22*(1+Inputs!$B$23)^4</f>
        <v>20276.287238648394</v>
      </c>
      <c r="V3253" s="35">
        <f>Inputs!$B$13/(Q3253*(1-$G3253))</f>
        <v>1.3091393034648589</v>
      </c>
      <c r="W3253" s="36">
        <f>Inputs!$B$13</f>
        <v>12660</v>
      </c>
      <c r="X3253" s="36">
        <f t="shared" si="503"/>
        <v>13411.403662575034</v>
      </c>
      <c r="Y3253" s="36">
        <f t="shared" si="504"/>
        <v>14400.739271765526</v>
      </c>
      <c r="Z3253" s="36">
        <f t="shared" si="505"/>
        <v>15679.405897204722</v>
      </c>
      <c r="AA3253" s="36">
        <f t="shared" si="506"/>
        <v>17306.042360420357</v>
      </c>
      <c r="AB3253" s="36">
        <f t="shared" si="507"/>
        <v>55424.503346042104</v>
      </c>
      <c r="AC3253" s="36">
        <f t="shared" si="508"/>
        <v>254377.80591355928</v>
      </c>
      <c r="AD3253" s="36">
        <f t="shared" si="509"/>
        <v>160659.39753293182</v>
      </c>
    </row>
    <row r="3254" spans="1:30" ht="14.25" customHeight="1" x14ac:dyDescent="0.25">
      <c r="A3254" s="16">
        <v>3238</v>
      </c>
      <c r="B3254" s="34">
        <v>0.16075907697238501</v>
      </c>
      <c r="C3254" s="34">
        <v>7.9541835212821599E-2</v>
      </c>
      <c r="D3254" s="34">
        <v>3.79073556779638E-2</v>
      </c>
      <c r="E3254" s="34">
        <v>5.4278810226803302E-2</v>
      </c>
      <c r="F3254" s="34">
        <v>3.3606979781835998E-3</v>
      </c>
      <c r="G3254" s="34">
        <v>0.18882375503386201</v>
      </c>
      <c r="H3254" s="35">
        <v>1.06758081763216</v>
      </c>
      <c r="I3254" s="34">
        <v>9.5734753706722006E-2</v>
      </c>
      <c r="J3254" s="34">
        <v>2.2933607332429301E-2</v>
      </c>
      <c r="K3254" s="36">
        <f>Inputs!$B$12*(1+$B3254)^4</f>
        <v>108923.00249161689</v>
      </c>
      <c r="L3254" s="36">
        <f t="shared" si="500"/>
        <v>15223.066324855468</v>
      </c>
      <c r="M3254" s="36">
        <f t="shared" si="501"/>
        <v>188138.56915656346</v>
      </c>
      <c r="N3254" s="37">
        <f>M3254/Inputs!$B$6</f>
        <v>286.79659932402967</v>
      </c>
      <c r="O3254" s="38">
        <f>IF(N3254&gt;Inputs!$B$4,1,0)</f>
        <v>0</v>
      </c>
      <c r="P3254" s="34">
        <f t="shared" si="502"/>
        <v>7.2801146374292705E-2</v>
      </c>
      <c r="Q3254" s="36">
        <f>Inputs!$B$12*(1+$B3254)^0*$C3254+Inputs!$B$29*(1+$D3254)^0*Inputs!$B$19+Inputs!$B$30*(1+$E3254)^0*Inputs!$B$20+Inputs!$B$31*(1+$F3254)^0*Inputs!$B$21+Inputs!$B$22*(1+Inputs!$B$23)^0</f>
        <v>12794.554140196218</v>
      </c>
      <c r="R3254" s="36">
        <f>Inputs!$B$12*(1+$B3254)^1*$C3254+Inputs!$B$29*(1+$D3254)^1*Inputs!$B$19+Inputs!$B$30*(1+$E3254)^1*Inputs!$B$20+Inputs!$B$31*(1+$F3254)^1*Inputs!$B$21+Inputs!$B$22*(1+Inputs!$B$23)^1</f>
        <v>13769.250951076578</v>
      </c>
      <c r="S3254" s="36">
        <f>Inputs!$B$12*(1+$B3254)^2*$C3254+Inputs!$B$29*(1+$D3254)^2*Inputs!$B$19+Inputs!$B$30*(1+$E3254)^2*Inputs!$B$20+Inputs!$B$31*(1+$F3254)^2*Inputs!$B$21+Inputs!$B$22*(1+Inputs!$B$23)^2</f>
        <v>14877.40314218801</v>
      </c>
      <c r="T3254" s="36">
        <f>Inputs!$B$12*(1+$B3254)^3*$C3254+Inputs!$B$29*(1+$D3254)^3*Inputs!$B$19+Inputs!$B$30*(1+$E3254)^3*Inputs!$B$20+Inputs!$B$31*(1+$F3254)^3*Inputs!$B$21+Inputs!$B$22*(1+Inputs!$B$23)^3</f>
        <v>16139.35766149645</v>
      </c>
      <c r="U3254" s="36">
        <f>Inputs!$B$12*(1+$B3254)^4*$C3254+Inputs!$B$29*(1+$D3254)^4*Inputs!$B$19+Inputs!$B$30*(1+$E3254)^4*Inputs!$B$20+Inputs!$B$31*(1+$F3254)^4*Inputs!$B$21+Inputs!$B$22*(1+Inputs!$B$23)^4</f>
        <v>17578.675686063634</v>
      </c>
      <c r="V3254" s="35">
        <f>Inputs!$B$13/(Q3254*(1-$G3254))</f>
        <v>1.2198131905409979</v>
      </c>
      <c r="W3254" s="36">
        <f>Inputs!$B$13</f>
        <v>12660</v>
      </c>
      <c r="X3254" s="36">
        <f t="shared" si="503"/>
        <v>13199.364542955676</v>
      </c>
      <c r="Y3254" s="36">
        <f t="shared" si="504"/>
        <v>13802.359627917122</v>
      </c>
      <c r="Z3254" s="36">
        <f t="shared" si="505"/>
        <v>14474.873749927721</v>
      </c>
      <c r="AA3254" s="36">
        <f t="shared" si="506"/>
        <v>15223.066324855468</v>
      </c>
      <c r="AB3254" s="36">
        <f t="shared" si="507"/>
        <v>52718.139898776826</v>
      </c>
      <c r="AC3254" s="36">
        <f t="shared" si="508"/>
        <v>213900.28764497628</v>
      </c>
      <c r="AD3254" s="36">
        <f t="shared" si="509"/>
        <v>135420.42925778663</v>
      </c>
    </row>
    <row r="3255" spans="1:30" ht="14.25" customHeight="1" x14ac:dyDescent="0.25">
      <c r="A3255" s="16">
        <v>3239</v>
      </c>
      <c r="B3255" s="34">
        <v>0.30835816715538999</v>
      </c>
      <c r="C3255" s="34">
        <v>5.0034695835747198E-2</v>
      </c>
      <c r="D3255" s="34">
        <v>9.6270794284755799E-3</v>
      </c>
      <c r="E3255" s="34">
        <v>5.9487423087809403E-2</v>
      </c>
      <c r="F3255" s="34">
        <v>3.6412959060801803E-2</v>
      </c>
      <c r="G3255" s="34">
        <v>0.224895846738938</v>
      </c>
      <c r="H3255" s="35">
        <v>1.0410012659374199</v>
      </c>
      <c r="I3255" s="34">
        <v>9.6224367886791506E-2</v>
      </c>
      <c r="J3255" s="34">
        <v>2.12480164757749E-2</v>
      </c>
      <c r="K3255" s="36">
        <f>Inputs!$B$12*(1+$B3255)^4</f>
        <v>175815.77903524705</v>
      </c>
      <c r="L3255" s="36">
        <f t="shared" si="500"/>
        <v>14528.76918434373</v>
      </c>
      <c r="M3255" s="36">
        <f t="shared" si="501"/>
        <v>176384.83988002868</v>
      </c>
      <c r="N3255" s="37">
        <f>M3255/Inputs!$B$6</f>
        <v>268.87932908540955</v>
      </c>
      <c r="O3255" s="38">
        <f>IF(N3255&gt;Inputs!$B$4,1,0)</f>
        <v>0</v>
      </c>
      <c r="P3255" s="34">
        <f t="shared" si="502"/>
        <v>7.4976351411016606E-2</v>
      </c>
      <c r="Q3255" s="36">
        <f>Inputs!$B$12*(1+$B3255)^0*$C3255+Inputs!$B$29*(1+$D3255)^0*Inputs!$B$19+Inputs!$B$30*(1+$E3255)^0*Inputs!$B$20+Inputs!$B$31*(1+$F3255)^0*Inputs!$B$21+Inputs!$B$22*(1+Inputs!$B$23)^0</f>
        <v>11024.125777571753</v>
      </c>
      <c r="R3255" s="36">
        <f>Inputs!$B$12*(1+$B3255)^1*$C3255+Inputs!$B$29*(1+$D3255)^1*Inputs!$B$19+Inputs!$B$30*(1+$E3255)^1*Inputs!$B$20+Inputs!$B$31*(1+$F3255)^1*Inputs!$B$21+Inputs!$B$22*(1+Inputs!$B$23)^1</f>
        <v>12226.260836335019</v>
      </c>
      <c r="S3255" s="36">
        <f>Inputs!$B$12*(1+$B3255)^2*$C3255+Inputs!$B$29*(1+$D3255)^2*Inputs!$B$19+Inputs!$B$30*(1+$E3255)^2*Inputs!$B$20+Inputs!$B$31*(1+$F3255)^2*Inputs!$B$21+Inputs!$B$22*(1+Inputs!$B$23)^2</f>
        <v>13726.950919374678</v>
      </c>
      <c r="T3255" s="36">
        <f>Inputs!$B$12*(1+$B3255)^3*$C3255+Inputs!$B$29*(1+$D3255)^3*Inputs!$B$19+Inputs!$B$30*(1+$E3255)^3*Inputs!$B$20+Inputs!$B$31*(1+$F3255)^3*Inputs!$B$21+Inputs!$B$22*(1+Inputs!$B$23)^3</f>
        <v>15614.904726468429</v>
      </c>
      <c r="U3255" s="36">
        <f>Inputs!$B$12*(1+$B3255)^4*$C3255+Inputs!$B$29*(1+$D3255)^4*Inputs!$B$19+Inputs!$B$30*(1+$E3255)^4*Inputs!$B$20+Inputs!$B$31*(1+$F3255)^4*Inputs!$B$21+Inputs!$B$22*(1+Inputs!$B$23)^4</f>
        <v>18006.010648252581</v>
      </c>
      <c r="V3255" s="35">
        <f>Inputs!$B$13/(Q3255*(1-$G3255))</f>
        <v>1.4815949263028723</v>
      </c>
      <c r="W3255" s="36">
        <f>Inputs!$B$13</f>
        <v>12660</v>
      </c>
      <c r="X3255" s="36">
        <f t="shared" si="503"/>
        <v>12996.685052851813</v>
      </c>
      <c r="Y3255" s="36">
        <f t="shared" si="504"/>
        <v>13419.980507952141</v>
      </c>
      <c r="Z3255" s="36">
        <f t="shared" si="505"/>
        <v>13932.568925767626</v>
      </c>
      <c r="AA3255" s="36">
        <f t="shared" si="506"/>
        <v>14528.76918434373</v>
      </c>
      <c r="AB3255" s="36">
        <f t="shared" si="507"/>
        <v>51376.643518733079</v>
      </c>
      <c r="AC3255" s="36">
        <f t="shared" si="508"/>
        <v>197895.42211793011</v>
      </c>
      <c r="AD3255" s="36">
        <f t="shared" si="509"/>
        <v>125008.19636129562</v>
      </c>
    </row>
    <row r="3256" spans="1:30" ht="14.25" customHeight="1" x14ac:dyDescent="0.25">
      <c r="A3256" s="16">
        <v>3240</v>
      </c>
      <c r="B3256" s="34">
        <v>0.26241891022391201</v>
      </c>
      <c r="C3256" s="34">
        <v>7.8561533236687006E-2</v>
      </c>
      <c r="D3256" s="34">
        <v>1.50950635591238E-2</v>
      </c>
      <c r="E3256" s="34">
        <v>4.30027804062127E-2</v>
      </c>
      <c r="F3256" s="34">
        <v>2.9420869385902899E-2</v>
      </c>
      <c r="G3256" s="34">
        <v>0.168535176633588</v>
      </c>
      <c r="H3256" s="35">
        <v>1.0699247774788101</v>
      </c>
      <c r="I3256" s="34">
        <v>9.4537356003811093E-2</v>
      </c>
      <c r="J3256" s="34">
        <v>2.5453631249498399E-2</v>
      </c>
      <c r="K3256" s="36">
        <f>Inputs!$B$12*(1+$B3256)^4</f>
        <v>152393.06920149687</v>
      </c>
      <c r="L3256" s="36">
        <f t="shared" si="500"/>
        <v>18614.806711475521</v>
      </c>
      <c r="M3256" s="36">
        <f t="shared" si="501"/>
        <v>233864.47714476538</v>
      </c>
      <c r="N3256" s="37">
        <f>M3256/Inputs!$B$6</f>
        <v>356.50072735482524</v>
      </c>
      <c r="O3256" s="38">
        <f>IF(N3256&gt;Inputs!$B$4,1,0)</f>
        <v>0</v>
      </c>
      <c r="P3256" s="34">
        <f t="shared" si="502"/>
        <v>6.9083724754312695E-2</v>
      </c>
      <c r="Q3256" s="36">
        <f>Inputs!$B$12*(1+$B3256)^0*$C3256+Inputs!$B$29*(1+$D3256)^0*Inputs!$B$19+Inputs!$B$30*(1+$E3256)^0*Inputs!$B$20+Inputs!$B$31*(1+$F3256)^0*Inputs!$B$21+Inputs!$B$22*(1+Inputs!$B$23)^0</f>
        <v>12735.736021628141</v>
      </c>
      <c r="R3256" s="36">
        <f>Inputs!$B$12*(1+$B3256)^1*$C3256+Inputs!$B$29*(1+$D3256)^1*Inputs!$B$19+Inputs!$B$30*(1+$E3256)^1*Inputs!$B$20+Inputs!$B$31*(1+$F3256)^1*Inputs!$B$21+Inputs!$B$22*(1+Inputs!$B$23)^1</f>
        <v>14194.218108667872</v>
      </c>
      <c r="S3256" s="36">
        <f>Inputs!$B$12*(1+$B3256)^2*$C3256+Inputs!$B$29*(1+$D3256)^2*Inputs!$B$19+Inputs!$B$30*(1+$E3256)^2*Inputs!$B$20+Inputs!$B$31*(1+$F3256)^2*Inputs!$B$21+Inputs!$B$22*(1+Inputs!$B$23)^2</f>
        <v>15984.532556684851</v>
      </c>
      <c r="T3256" s="36">
        <f>Inputs!$B$12*(1+$B3256)^3*$C3256+Inputs!$B$29*(1+$D3256)^3*Inputs!$B$19+Inputs!$B$30*(1+$E3256)^3*Inputs!$B$20+Inputs!$B$31*(1+$F3256)^3*Inputs!$B$21+Inputs!$B$22*(1+Inputs!$B$23)^3</f>
        <v>18192.124920799884</v>
      </c>
      <c r="U3256" s="36">
        <f>Inputs!$B$12*(1+$B3256)^4*$C3256+Inputs!$B$29*(1+$D3256)^4*Inputs!$B$19+Inputs!$B$30*(1+$E3256)^4*Inputs!$B$20+Inputs!$B$31*(1+$F3256)^4*Inputs!$B$21+Inputs!$B$22*(1+Inputs!$B$23)^4</f>
        <v>20924.80433348686</v>
      </c>
      <c r="V3256" s="35">
        <f>Inputs!$B$13/(Q3256*(1-$G3256))</f>
        <v>1.1955445847718558</v>
      </c>
      <c r="W3256" s="36">
        <f>Inputs!$B$13</f>
        <v>12660</v>
      </c>
      <c r="X3256" s="36">
        <f t="shared" si="503"/>
        <v>13739.167860254927</v>
      </c>
      <c r="Y3256" s="36">
        <f t="shared" si="504"/>
        <v>15054.696977693209</v>
      </c>
      <c r="Z3256" s="36">
        <f t="shared" si="505"/>
        <v>16658.836761590799</v>
      </c>
      <c r="AA3256" s="36">
        <f t="shared" si="506"/>
        <v>18614.806711475521</v>
      </c>
      <c r="AB3256" s="36">
        <f t="shared" si="507"/>
        <v>57972.564620165154</v>
      </c>
      <c r="AC3256" s="36">
        <f t="shared" si="508"/>
        <v>276311.40627081582</v>
      </c>
      <c r="AD3256" s="36">
        <f t="shared" si="509"/>
        <v>175891.91252460022</v>
      </c>
    </row>
    <row r="3257" spans="1:30" ht="14.25" customHeight="1" x14ac:dyDescent="0.25">
      <c r="A3257" s="16">
        <v>3241</v>
      </c>
      <c r="B3257" s="34">
        <v>0.293195664076769</v>
      </c>
      <c r="C3257" s="34">
        <v>6.9972437059406298E-2</v>
      </c>
      <c r="D3257" s="34">
        <v>2.8337473608595998E-2</v>
      </c>
      <c r="E3257" s="34">
        <v>4.7916202448339197E-2</v>
      </c>
      <c r="F3257" s="34">
        <v>-2.9507003519254099E-3</v>
      </c>
      <c r="G3257" s="34">
        <v>0.177861870577324</v>
      </c>
      <c r="H3257" s="35">
        <v>0.98257492634195498</v>
      </c>
      <c r="I3257" s="34">
        <v>9.5964471353409506E-2</v>
      </c>
      <c r="J3257" s="34">
        <v>2.6747702217286E-2</v>
      </c>
      <c r="K3257" s="36">
        <f>Inputs!$B$12*(1+$B3257)^4</f>
        <v>167806.27989635678</v>
      </c>
      <c r="L3257" s="36">
        <f t="shared" si="500"/>
        <v>16422.107146690636</v>
      </c>
      <c r="M3257" s="36">
        <f t="shared" si="501"/>
        <v>208293.88305545607</v>
      </c>
      <c r="N3257" s="37">
        <f>M3257/Inputs!$B$6</f>
        <v>317.5211631942928</v>
      </c>
      <c r="O3257" s="38">
        <f>IF(N3257&gt;Inputs!$B$4,1,0)</f>
        <v>0</v>
      </c>
      <c r="P3257" s="34">
        <f t="shared" si="502"/>
        <v>6.9216769136123513E-2</v>
      </c>
      <c r="Q3257" s="36">
        <f>Inputs!$B$12*(1+$B3257)^0*$C3257+Inputs!$B$29*(1+$D3257)^0*Inputs!$B$19+Inputs!$B$30*(1+$E3257)^0*Inputs!$B$20+Inputs!$B$31*(1+$F3257)^0*Inputs!$B$21+Inputs!$B$22*(1+Inputs!$B$23)^0</f>
        <v>12220.390250991299</v>
      </c>
      <c r="R3257" s="36">
        <f>Inputs!$B$12*(1+$B3257)^1*$C3257+Inputs!$B$29*(1+$D3257)^1*Inputs!$B$19+Inputs!$B$30*(1+$E3257)^1*Inputs!$B$20+Inputs!$B$31*(1+$F3257)^1*Inputs!$B$21+Inputs!$B$22*(1+Inputs!$B$23)^1</f>
        <v>13582.775439745466</v>
      </c>
      <c r="S3257" s="36">
        <f>Inputs!$B$12*(1+$B3257)^2*$C3257+Inputs!$B$29*(1+$D3257)^2*Inputs!$B$19+Inputs!$B$30*(1+$E3257)^2*Inputs!$B$20+Inputs!$B$31*(1+$F3257)^2*Inputs!$B$21+Inputs!$B$22*(1+Inputs!$B$23)^2</f>
        <v>15312.447851203888</v>
      </c>
      <c r="T3257" s="36">
        <f>Inputs!$B$12*(1+$B3257)^3*$C3257+Inputs!$B$29*(1+$D3257)^3*Inputs!$B$19+Inputs!$B$30*(1+$E3257)^3*Inputs!$B$20+Inputs!$B$31*(1+$F3257)^3*Inputs!$B$21+Inputs!$B$22*(1+Inputs!$B$23)^3</f>
        <v>17515.51239183604</v>
      </c>
      <c r="U3257" s="36">
        <f>Inputs!$B$12*(1+$B3257)^4*$C3257+Inputs!$B$29*(1+$D3257)^4*Inputs!$B$19+Inputs!$B$30*(1+$E3257)^4*Inputs!$B$20+Inputs!$B$31*(1+$F3257)^4*Inputs!$B$21+Inputs!$B$22*(1+Inputs!$B$23)^4</f>
        <v>20329.112225137389</v>
      </c>
      <c r="V3257" s="35">
        <f>Inputs!$B$13/(Q3257*(1-$G3257))</f>
        <v>1.2600966009339911</v>
      </c>
      <c r="W3257" s="36">
        <f>Inputs!$B$13</f>
        <v>12660</v>
      </c>
      <c r="X3257" s="36">
        <f t="shared" si="503"/>
        <v>13296.629483525416</v>
      </c>
      <c r="Y3257" s="36">
        <f t="shared" si="504"/>
        <v>14116.436759218126</v>
      </c>
      <c r="Z3257" s="36">
        <f t="shared" si="505"/>
        <v>15148.336424813999</v>
      </c>
      <c r="AA3257" s="36">
        <f t="shared" si="506"/>
        <v>16422.107146690636</v>
      </c>
      <c r="AB3257" s="36">
        <f t="shared" si="507"/>
        <v>54230.681153941696</v>
      </c>
      <c r="AC3257" s="36">
        <f t="shared" si="508"/>
        <v>243602.25114337084</v>
      </c>
      <c r="AD3257" s="36">
        <f t="shared" si="509"/>
        <v>154063.20190151437</v>
      </c>
    </row>
    <row r="3258" spans="1:30" ht="14.25" customHeight="1" x14ac:dyDescent="0.25">
      <c r="A3258" s="16">
        <v>3242</v>
      </c>
      <c r="B3258" s="34">
        <v>0.28158264320374998</v>
      </c>
      <c r="C3258" s="34">
        <v>0.106842761670027</v>
      </c>
      <c r="D3258" s="34">
        <v>3.2926597936313098E-2</v>
      </c>
      <c r="E3258" s="34">
        <v>3.2410467891854998E-2</v>
      </c>
      <c r="F3258" s="34">
        <v>7.0109861254383904E-4</v>
      </c>
      <c r="G3258" s="34">
        <v>0.18463892826644501</v>
      </c>
      <c r="H3258" s="35">
        <v>1.0162050370317499</v>
      </c>
      <c r="I3258" s="34">
        <v>9.2251370273280106E-2</v>
      </c>
      <c r="J3258" s="34">
        <v>2.57749935231706E-2</v>
      </c>
      <c r="K3258" s="36">
        <f>Inputs!$B$12*(1+$B3258)^4</f>
        <v>161859.32259184125</v>
      </c>
      <c r="L3258" s="36">
        <f t="shared" si="500"/>
        <v>21408.327796325822</v>
      </c>
      <c r="M3258" s="36">
        <f t="shared" si="501"/>
        <v>274967.29885443207</v>
      </c>
      <c r="N3258" s="37">
        <f>M3258/Inputs!$B$6</f>
        <v>419.15746776590254</v>
      </c>
      <c r="O3258" s="38">
        <f>IF(N3258&gt;Inputs!$B$4,1,0)</f>
        <v>1</v>
      </c>
      <c r="P3258" s="34">
        <f t="shared" si="502"/>
        <v>6.6476376750109506E-2</v>
      </c>
      <c r="Q3258" s="36">
        <f>Inputs!$B$12*(1+$B3258)^0*$C3258+Inputs!$B$29*(1+$D3258)^0*Inputs!$B$19+Inputs!$B$30*(1+$E3258)^0*Inputs!$B$20+Inputs!$B$31*(1+$F3258)^0*Inputs!$B$21+Inputs!$B$22*(1+Inputs!$B$23)^0</f>
        <v>14432.60972762854</v>
      </c>
      <c r="R3258" s="36">
        <f>Inputs!$B$12*(1+$B3258)^1*$C3258+Inputs!$B$29*(1+$D3258)^1*Inputs!$B$19+Inputs!$B$30*(1+$E3258)^1*Inputs!$B$20+Inputs!$B$31*(1+$F3258)^1*Inputs!$B$21+Inputs!$B$22*(1+Inputs!$B$23)^1</f>
        <v>16361.856777322882</v>
      </c>
      <c r="S3258" s="36">
        <f>Inputs!$B$12*(1+$B3258)^2*$C3258+Inputs!$B$29*(1+$D3258)^2*Inputs!$B$19+Inputs!$B$30*(1+$E3258)^2*Inputs!$B$20+Inputs!$B$31*(1+$F3258)^2*Inputs!$B$21+Inputs!$B$22*(1+Inputs!$B$23)^2</f>
        <v>18803.535380586818</v>
      </c>
      <c r="T3258" s="36">
        <f>Inputs!$B$12*(1+$B3258)^3*$C3258+Inputs!$B$29*(1+$D3258)^3*Inputs!$B$19+Inputs!$B$30*(1+$E3258)^3*Inputs!$B$20+Inputs!$B$31*(1+$F3258)^3*Inputs!$B$21+Inputs!$B$22*(1+Inputs!$B$23)^3</f>
        <v>21900.91116871035</v>
      </c>
      <c r="U3258" s="36">
        <f>Inputs!$B$12*(1+$B3258)^4*$C3258+Inputs!$B$29*(1+$D3258)^4*Inputs!$B$19+Inputs!$B$30*(1+$E3258)^4*Inputs!$B$20+Inputs!$B$31*(1+$F3258)^4*Inputs!$B$21+Inputs!$B$22*(1+Inputs!$B$23)^4</f>
        <v>25837.555933945994</v>
      </c>
      <c r="V3258" s="35">
        <f>Inputs!$B$13/(Q3258*(1-$G3258))</f>
        <v>1.0758181447779744</v>
      </c>
      <c r="W3258" s="36">
        <f>Inputs!$B$13</f>
        <v>12660</v>
      </c>
      <c r="X3258" s="36">
        <f t="shared" si="503"/>
        <v>14153.475430341377</v>
      </c>
      <c r="Y3258" s="36">
        <f t="shared" si="504"/>
        <v>16037.105323205824</v>
      </c>
      <c r="Z3258" s="36">
        <f t="shared" si="505"/>
        <v>18412.656243760077</v>
      </c>
      <c r="AA3258" s="36">
        <f t="shared" si="506"/>
        <v>21408.327796325822</v>
      </c>
      <c r="AB3258" s="36">
        <f t="shared" si="507"/>
        <v>62469.457889125624</v>
      </c>
      <c r="AC3258" s="36">
        <f t="shared" si="508"/>
        <v>330344.82894830545</v>
      </c>
      <c r="AD3258" s="36">
        <f t="shared" si="509"/>
        <v>212497.84096530647</v>
      </c>
    </row>
    <row r="3259" spans="1:30" ht="14.25" customHeight="1" x14ac:dyDescent="0.25">
      <c r="A3259" s="16">
        <v>3243</v>
      </c>
      <c r="B3259" s="34">
        <v>0.38097886478773202</v>
      </c>
      <c r="C3259" s="34">
        <v>6.4084312788778297E-2</v>
      </c>
      <c r="D3259" s="34">
        <v>2.85798219347514E-2</v>
      </c>
      <c r="E3259" s="34">
        <v>6.6516315324989E-2</v>
      </c>
      <c r="F3259" s="34">
        <v>-5.02301061273805E-3</v>
      </c>
      <c r="G3259" s="34">
        <v>0.21511962721493999</v>
      </c>
      <c r="H3259" s="35">
        <v>1.0064648375324401</v>
      </c>
      <c r="I3259" s="34">
        <v>9.0426047179624894E-2</v>
      </c>
      <c r="J3259" s="34">
        <v>2.0062426363278499E-2</v>
      </c>
      <c r="K3259" s="36">
        <f>Inputs!$B$12*(1+$B3259)^4</f>
        <v>218222.42533471939</v>
      </c>
      <c r="L3259" s="36">
        <f t="shared" si="500"/>
        <v>17978.701379080874</v>
      </c>
      <c r="M3259" s="36">
        <f t="shared" si="501"/>
        <v>226272.39720842976</v>
      </c>
      <c r="N3259" s="37">
        <f>M3259/Inputs!$B$6</f>
        <v>344.92743476894782</v>
      </c>
      <c r="O3259" s="38">
        <f>IF(N3259&gt;Inputs!$B$4,1,0)</f>
        <v>0</v>
      </c>
      <c r="P3259" s="34">
        <f t="shared" si="502"/>
        <v>7.0363620816346395E-2</v>
      </c>
      <c r="Q3259" s="36">
        <f>Inputs!$B$12*(1+$B3259)^0*$C3259+Inputs!$B$29*(1+$D3259)^0*Inputs!$B$19+Inputs!$B$30*(1+$E3259)^0*Inputs!$B$20+Inputs!$B$31*(1+$F3259)^0*Inputs!$B$21+Inputs!$B$22*(1+Inputs!$B$23)^0</f>
        <v>11867.10279475362</v>
      </c>
      <c r="R3259" s="36">
        <f>Inputs!$B$12*(1+$B3259)^1*$C3259+Inputs!$B$29*(1+$D3259)^1*Inputs!$B$19+Inputs!$B$30*(1+$E3259)^1*Inputs!$B$20+Inputs!$B$31*(1+$F3259)^1*Inputs!$B$21+Inputs!$B$22*(1+Inputs!$B$23)^1</f>
        <v>13501.576543994943</v>
      </c>
      <c r="S3259" s="36">
        <f>Inputs!$B$12*(1+$B3259)^2*$C3259+Inputs!$B$29*(1+$D3259)^2*Inputs!$B$19+Inputs!$B$30*(1+$E3259)^2*Inputs!$B$20+Inputs!$B$31*(1+$F3259)^2*Inputs!$B$21+Inputs!$B$22*(1+Inputs!$B$23)^2</f>
        <v>15705.985968353212</v>
      </c>
      <c r="T3259" s="36">
        <f>Inputs!$B$12*(1+$B3259)^3*$C3259+Inputs!$B$29*(1+$D3259)^3*Inputs!$B$19+Inputs!$B$30*(1+$E3259)^3*Inputs!$B$20+Inputs!$B$31*(1+$F3259)^3*Inputs!$B$21+Inputs!$B$22*(1+Inputs!$B$23)^3</f>
        <v>18693.704921870914</v>
      </c>
      <c r="U3259" s="36">
        <f>Inputs!$B$12*(1+$B3259)^4*$C3259+Inputs!$B$29*(1+$D3259)^4*Inputs!$B$19+Inputs!$B$30*(1+$E3259)^4*Inputs!$B$20+Inputs!$B$31*(1+$F3259)^4*Inputs!$B$21+Inputs!$B$22*(1+Inputs!$B$23)^4</f>
        <v>22759.16074931655</v>
      </c>
      <c r="V3259" s="35">
        <f>Inputs!$B$13/(Q3259*(1-$G3259))</f>
        <v>1.3592067805602619</v>
      </c>
      <c r="W3259" s="36">
        <f>Inputs!$B$13</f>
        <v>12660</v>
      </c>
      <c r="X3259" s="36">
        <f t="shared" si="503"/>
        <v>13469.16827348552</v>
      </c>
      <c r="Y3259" s="36">
        <f t="shared" si="504"/>
        <v>14581.195669640289</v>
      </c>
      <c r="Z3259" s="36">
        <f t="shared" si="505"/>
        <v>16061.062116829495</v>
      </c>
      <c r="AA3259" s="36">
        <f t="shared" si="506"/>
        <v>17978.701379080874</v>
      </c>
      <c r="AB3259" s="36">
        <f t="shared" si="507"/>
        <v>57206.581149358462</v>
      </c>
      <c r="AC3259" s="36">
        <f t="shared" si="508"/>
        <v>260637.49333584003</v>
      </c>
      <c r="AD3259" s="36">
        <f t="shared" si="509"/>
        <v>169065.81605907128</v>
      </c>
    </row>
    <row r="3260" spans="1:30" ht="14.25" customHeight="1" x14ac:dyDescent="0.25">
      <c r="A3260" s="16">
        <v>3244</v>
      </c>
      <c r="B3260" s="34">
        <v>0.30645302109825001</v>
      </c>
      <c r="C3260" s="34">
        <v>7.7737304093127402E-2</v>
      </c>
      <c r="D3260" s="34">
        <v>3.47953573138036E-2</v>
      </c>
      <c r="E3260" s="34">
        <v>4.5217526691922499E-2</v>
      </c>
      <c r="F3260" s="34">
        <v>5.6232907258702697E-4</v>
      </c>
      <c r="G3260" s="34">
        <v>0.16613110861872701</v>
      </c>
      <c r="H3260" s="35">
        <v>0.98681022765549997</v>
      </c>
      <c r="I3260" s="34">
        <v>9.2267997744063898E-2</v>
      </c>
      <c r="J3260" s="34">
        <v>2.34266987349851E-2</v>
      </c>
      <c r="K3260" s="36">
        <f>Inputs!$B$12*(1+$B3260)^4</f>
        <v>174793.96758451313</v>
      </c>
      <c r="L3260" s="36">
        <f t="shared" si="500"/>
        <v>18350.813316664226</v>
      </c>
      <c r="M3260" s="36">
        <f t="shared" si="501"/>
        <v>233211.20577239111</v>
      </c>
      <c r="N3260" s="37">
        <f>M3260/Inputs!$B$6</f>
        <v>355.50488684815718</v>
      </c>
      <c r="O3260" s="38">
        <f>IF(N3260&gt;Inputs!$B$4,1,0)</f>
        <v>0</v>
      </c>
      <c r="P3260" s="34">
        <f t="shared" si="502"/>
        <v>6.8841299009078802E-2</v>
      </c>
      <c r="Q3260" s="36">
        <f>Inputs!$B$12*(1+$B3260)^0*$C3260+Inputs!$B$29*(1+$D3260)^0*Inputs!$B$19+Inputs!$B$30*(1+$E3260)^0*Inputs!$B$20+Inputs!$B$31*(1+$F3260)^0*Inputs!$B$21+Inputs!$B$22*(1+Inputs!$B$23)^0</f>
        <v>12686.282273014567</v>
      </c>
      <c r="R3260" s="36">
        <f>Inputs!$B$12*(1+$B3260)^1*$C3260+Inputs!$B$29*(1+$D3260)^1*Inputs!$B$19+Inputs!$B$30*(1+$E3260)^1*Inputs!$B$20+Inputs!$B$31*(1+$F3260)^1*Inputs!$B$21+Inputs!$B$22*(1+Inputs!$B$23)^1</f>
        <v>14277.483313456003</v>
      </c>
      <c r="S3260" s="36">
        <f>Inputs!$B$12*(1+$B3260)^2*$C3260+Inputs!$B$29*(1+$D3260)^2*Inputs!$B$19+Inputs!$B$30*(1+$E3260)^2*Inputs!$B$20+Inputs!$B$31*(1+$F3260)^2*Inputs!$B$21+Inputs!$B$22*(1+Inputs!$B$23)^2</f>
        <v>16313.777076392453</v>
      </c>
      <c r="T3260" s="36">
        <f>Inputs!$B$12*(1+$B3260)^3*$C3260+Inputs!$B$29*(1+$D3260)^3*Inputs!$B$19+Inputs!$B$30*(1+$E3260)^3*Inputs!$B$20+Inputs!$B$31*(1+$F3260)^3*Inputs!$B$21+Inputs!$B$22*(1+Inputs!$B$23)^3</f>
        <v>18929.709582883821</v>
      </c>
      <c r="U3260" s="36">
        <f>Inputs!$B$12*(1+$B3260)^4*$C3260+Inputs!$B$29*(1+$D3260)^4*Inputs!$B$19+Inputs!$B$30*(1+$E3260)^4*Inputs!$B$20+Inputs!$B$31*(1+$F3260)^4*Inputs!$B$21+Inputs!$B$22*(1+Inputs!$B$23)^4</f>
        <v>22300.977674853162</v>
      </c>
      <c r="V3260" s="35">
        <f>Inputs!$B$13/(Q3260*(1-$G3260))</f>
        <v>1.1967448387533175</v>
      </c>
      <c r="W3260" s="36">
        <f>Inputs!$B$13</f>
        <v>12660</v>
      </c>
      <c r="X3260" s="36">
        <f t="shared" si="503"/>
        <v>13623.057827075354</v>
      </c>
      <c r="Y3260" s="36">
        <f t="shared" si="504"/>
        <v>14852.051577341173</v>
      </c>
      <c r="Z3260" s="36">
        <f t="shared" si="505"/>
        <v>16405.145757873514</v>
      </c>
      <c r="AA3260" s="36">
        <f t="shared" si="506"/>
        <v>18350.813316664226</v>
      </c>
      <c r="AB3260" s="36">
        <f t="shared" si="507"/>
        <v>57735.517113034846</v>
      </c>
      <c r="AC3260" s="36">
        <f t="shared" si="508"/>
        <v>272811.7069565882</v>
      </c>
      <c r="AD3260" s="36">
        <f t="shared" si="509"/>
        <v>175475.68865935627</v>
      </c>
    </row>
    <row r="3261" spans="1:30" ht="14.25" customHeight="1" x14ac:dyDescent="0.25">
      <c r="A3261" s="16">
        <v>3245</v>
      </c>
      <c r="B3261" s="34">
        <v>0.24111383632514799</v>
      </c>
      <c r="C3261" s="34">
        <v>7.3000065832136807E-2</v>
      </c>
      <c r="D3261" s="34">
        <v>3.9042596337798101E-2</v>
      </c>
      <c r="E3261" s="34">
        <v>5.1980251489111097E-2</v>
      </c>
      <c r="F3261" s="34">
        <v>4.6880318020658196E-3</v>
      </c>
      <c r="G3261" s="34">
        <v>0.201282197320202</v>
      </c>
      <c r="H3261" s="35">
        <v>1.03646506501449</v>
      </c>
      <c r="I3261" s="34">
        <v>0.106700226293406</v>
      </c>
      <c r="J3261" s="34">
        <v>2.7853653590296901E-2</v>
      </c>
      <c r="K3261" s="36">
        <f>Inputs!$B$12*(1+$B3261)^4</f>
        <v>142363.19284215773</v>
      </c>
      <c r="L3261" s="36">
        <f t="shared" si="500"/>
        <v>15995.031214687533</v>
      </c>
      <c r="M3261" s="36">
        <f t="shared" si="501"/>
        <v>177856.31446594844</v>
      </c>
      <c r="N3261" s="37">
        <f>M3261/Inputs!$B$6</f>
        <v>271.12243058833604</v>
      </c>
      <c r="O3261" s="38">
        <f>IF(N3261&gt;Inputs!$B$4,1,0)</f>
        <v>0</v>
      </c>
      <c r="P3261" s="34">
        <f t="shared" si="502"/>
        <v>7.8846572703109102E-2</v>
      </c>
      <c r="Q3261" s="36">
        <f>Inputs!$B$12*(1+$B3261)^0*$C3261+Inputs!$B$29*(1+$D3261)^0*Inputs!$B$19+Inputs!$B$30*(1+$E3261)^0*Inputs!$B$20+Inputs!$B$31*(1+$F3261)^0*Inputs!$B$21+Inputs!$B$22*(1+Inputs!$B$23)^0</f>
        <v>12402.047977355131</v>
      </c>
      <c r="R3261" s="36">
        <f>Inputs!$B$12*(1+$B3261)^1*$C3261+Inputs!$B$29*(1+$D3261)^1*Inputs!$B$19+Inputs!$B$30*(1+$E3261)^1*Inputs!$B$20+Inputs!$B$31*(1+$F3261)^1*Inputs!$B$21+Inputs!$B$22*(1+Inputs!$B$23)^1</f>
        <v>13669.565026299628</v>
      </c>
      <c r="S3261" s="36">
        <f>Inputs!$B$12*(1+$B3261)^2*$C3261+Inputs!$B$29*(1+$D3261)^2*Inputs!$B$19+Inputs!$B$30*(1+$E3261)^2*Inputs!$B$20+Inputs!$B$31*(1+$F3261)^2*Inputs!$B$21+Inputs!$B$22*(1+Inputs!$B$23)^2</f>
        <v>15201.557836549924</v>
      </c>
      <c r="T3261" s="36">
        <f>Inputs!$B$12*(1+$B3261)^3*$C3261+Inputs!$B$29*(1+$D3261)^3*Inputs!$B$19+Inputs!$B$30*(1+$E3261)^3*Inputs!$B$20+Inputs!$B$31*(1+$F3261)^3*Inputs!$B$21+Inputs!$B$22*(1+Inputs!$B$23)^3</f>
        <v>17059.909781444177</v>
      </c>
      <c r="U3261" s="36">
        <f>Inputs!$B$12*(1+$B3261)^4*$C3261+Inputs!$B$29*(1+$D3261)^4*Inputs!$B$19+Inputs!$B$30*(1+$E3261)^4*Inputs!$B$20+Inputs!$B$31*(1+$F3261)^4*Inputs!$B$21+Inputs!$B$22*(1+Inputs!$B$23)^4</f>
        <v>19321.331818246486</v>
      </c>
      <c r="V3261" s="35">
        <f>Inputs!$B$13/(Q3261*(1-$G3261))</f>
        <v>1.278047320180457</v>
      </c>
      <c r="W3261" s="36">
        <f>Inputs!$B$13</f>
        <v>12660</v>
      </c>
      <c r="X3261" s="36">
        <f t="shared" si="503"/>
        <v>13294.474011363369</v>
      </c>
      <c r="Y3261" s="36">
        <f t="shared" si="504"/>
        <v>14051.12101522318</v>
      </c>
      <c r="Z3261" s="36">
        <f t="shared" si="505"/>
        <v>14945.88177967451</v>
      </c>
      <c r="AA3261" s="36">
        <f t="shared" si="506"/>
        <v>15995.031214687533</v>
      </c>
      <c r="AB3261" s="36">
        <f t="shared" si="507"/>
        <v>52258.0720746242</v>
      </c>
      <c r="AC3261" s="36">
        <f t="shared" si="508"/>
        <v>208513.20114081682</v>
      </c>
      <c r="AD3261" s="36">
        <f t="shared" si="509"/>
        <v>125598.24239132425</v>
      </c>
    </row>
    <row r="3262" spans="1:30" ht="14.25" customHeight="1" x14ac:dyDescent="0.25">
      <c r="A3262" s="16">
        <v>3246</v>
      </c>
      <c r="B3262" s="34">
        <v>0.41747173238511198</v>
      </c>
      <c r="C3262" s="34">
        <v>6.3214964851441E-2</v>
      </c>
      <c r="D3262" s="34">
        <v>5.0469990845451597E-2</v>
      </c>
      <c r="E3262" s="34">
        <v>2.5487007914390701E-2</v>
      </c>
      <c r="F3262" s="34">
        <v>2.4393603800454602E-2</v>
      </c>
      <c r="G3262" s="34">
        <v>0.19671064294839</v>
      </c>
      <c r="H3262" s="35">
        <v>1.08906070531902</v>
      </c>
      <c r="I3262" s="34">
        <v>0.108131159408696</v>
      </c>
      <c r="J3262" s="34">
        <v>2.0417538176144601E-2</v>
      </c>
      <c r="K3262" s="36">
        <f>Inputs!$B$12*(1+$B3262)^4</f>
        <v>242219.37417528511</v>
      </c>
      <c r="L3262" s="36">
        <f t="shared" si="500"/>
        <v>21421.070214558404</v>
      </c>
      <c r="M3262" s="36">
        <f t="shared" si="501"/>
        <v>208404.29639425536</v>
      </c>
      <c r="N3262" s="37">
        <f>M3262/Inputs!$B$6</f>
        <v>317.68947621075512</v>
      </c>
      <c r="O3262" s="38">
        <f>IF(N3262&gt;Inputs!$B$4,1,0)</f>
        <v>0</v>
      </c>
      <c r="P3262" s="34">
        <f t="shared" si="502"/>
        <v>8.77136212325514E-2</v>
      </c>
      <c r="Q3262" s="36">
        <f>Inputs!$B$12*(1+$B3262)^0*$C3262+Inputs!$B$29*(1+$D3262)^0*Inputs!$B$19+Inputs!$B$30*(1+$E3262)^0*Inputs!$B$20+Inputs!$B$31*(1+$F3262)^0*Inputs!$B$21+Inputs!$B$22*(1+Inputs!$B$23)^0</f>
        <v>11814.941918513381</v>
      </c>
      <c r="R3262" s="36">
        <f>Inputs!$B$12*(1+$B3262)^1*$C3262+Inputs!$B$29*(1+$D3262)^1*Inputs!$B$19+Inputs!$B$30*(1+$E3262)^1*Inputs!$B$20+Inputs!$B$31*(1+$F3262)^1*Inputs!$B$21+Inputs!$B$22*(1+Inputs!$B$23)^1</f>
        <v>13669.927324785142</v>
      </c>
      <c r="S3262" s="36">
        <f>Inputs!$B$12*(1+$B3262)^2*$C3262+Inputs!$B$29*(1+$D3262)^2*Inputs!$B$19+Inputs!$B$30*(1+$E3262)^2*Inputs!$B$20+Inputs!$B$31*(1+$F3262)^2*Inputs!$B$21+Inputs!$B$22*(1+Inputs!$B$23)^2</f>
        <v>16196.597888806242</v>
      </c>
      <c r="T3262" s="36">
        <f>Inputs!$B$12*(1+$B3262)^3*$C3262+Inputs!$B$29*(1+$D3262)^3*Inputs!$B$19+Inputs!$B$30*(1+$E3262)^3*Inputs!$B$20+Inputs!$B$31*(1+$F3262)^3*Inputs!$B$21+Inputs!$B$22*(1+Inputs!$B$23)^3</f>
        <v>19671.386630688874</v>
      </c>
      <c r="U3262" s="36">
        <f>Inputs!$B$12*(1+$B3262)^4*$C3262+Inputs!$B$29*(1+$D3262)^4*Inputs!$B$19+Inputs!$B$30*(1+$E3262)^4*Inputs!$B$20+Inputs!$B$31*(1+$F3262)^4*Inputs!$B$21+Inputs!$B$22*(1+Inputs!$B$23)^4</f>
        <v>24485.955922368201</v>
      </c>
      <c r="V3262" s="35">
        <f>Inputs!$B$13/(Q3262*(1-$G3262))</f>
        <v>1.3339209754203987</v>
      </c>
      <c r="W3262" s="36">
        <f>Inputs!$B$13</f>
        <v>12660</v>
      </c>
      <c r="X3262" s="36">
        <f t="shared" si="503"/>
        <v>13975.46538052193</v>
      </c>
      <c r="Y3262" s="36">
        <f t="shared" si="504"/>
        <v>15762.167852658196</v>
      </c>
      <c r="Z3262" s="36">
        <f t="shared" si="505"/>
        <v>18176.445558323427</v>
      </c>
      <c r="AA3262" s="36">
        <f t="shared" si="506"/>
        <v>21421.070214558404</v>
      </c>
      <c r="AB3262" s="36">
        <f t="shared" si="507"/>
        <v>59263.587390828354</v>
      </c>
      <c r="AC3262" s="36">
        <f t="shared" si="508"/>
        <v>249202.29522260497</v>
      </c>
      <c r="AD3262" s="36">
        <f t="shared" si="509"/>
        <v>149140.70900342701</v>
      </c>
    </row>
    <row r="3263" spans="1:30" ht="14.25" customHeight="1" x14ac:dyDescent="0.25">
      <c r="A3263" s="16">
        <v>3247</v>
      </c>
      <c r="B3263" s="34">
        <v>0.210969523923834</v>
      </c>
      <c r="C3263" s="34">
        <v>8.6862282528403306E-2</v>
      </c>
      <c r="D3263" s="34">
        <v>2.5095523179105201E-2</v>
      </c>
      <c r="E3263" s="34">
        <v>4.8115500107444198E-2</v>
      </c>
      <c r="F3263" s="34">
        <v>-5.8620112079187997E-3</v>
      </c>
      <c r="G3263" s="34">
        <v>0.17711919820254299</v>
      </c>
      <c r="H3263" s="35">
        <v>1.0335011246316901</v>
      </c>
      <c r="I3263" s="34">
        <v>0.10034685547063101</v>
      </c>
      <c r="J3263" s="34">
        <v>3.01705384947057E-2</v>
      </c>
      <c r="K3263" s="36">
        <f>Inputs!$B$12*(1+$B3263)^4</f>
        <v>129028.04128911767</v>
      </c>
      <c r="L3263" s="36">
        <f t="shared" si="500"/>
        <v>16753.072895607242</v>
      </c>
      <c r="M3263" s="36">
        <f t="shared" si="501"/>
        <v>206763.88271775993</v>
      </c>
      <c r="N3263" s="37">
        <f>M3263/Inputs!$B$6</f>
        <v>315.18884560634137</v>
      </c>
      <c r="O3263" s="38">
        <f>IF(N3263&gt;Inputs!$B$4,1,0)</f>
        <v>0</v>
      </c>
      <c r="P3263" s="34">
        <f t="shared" si="502"/>
        <v>7.0176316975925301E-2</v>
      </c>
      <c r="Q3263" s="36">
        <f>Inputs!$B$12*(1+$B3263)^0*$C3263+Inputs!$B$29*(1+$D3263)^0*Inputs!$B$19+Inputs!$B$30*(1+$E3263)^0*Inputs!$B$20+Inputs!$B$31*(1+$F3263)^0*Inputs!$B$21+Inputs!$B$22*(1+Inputs!$B$23)^0</f>
        <v>13233.780979131119</v>
      </c>
      <c r="R3263" s="36">
        <f>Inputs!$B$12*(1+$B3263)^1*$C3263+Inputs!$B$29*(1+$D3263)^1*Inputs!$B$19+Inputs!$B$30*(1+$E3263)^1*Inputs!$B$20+Inputs!$B$31*(1+$F3263)^1*Inputs!$B$21+Inputs!$B$22*(1+Inputs!$B$23)^1</f>
        <v>14441.414118275039</v>
      </c>
      <c r="S3263" s="36">
        <f>Inputs!$B$12*(1+$B3263)^2*$C3263+Inputs!$B$29*(1+$D3263)^2*Inputs!$B$19+Inputs!$B$30*(1+$E3263)^2*Inputs!$B$20+Inputs!$B$31*(1+$F3263)^2*Inputs!$B$21+Inputs!$B$22*(1+Inputs!$B$23)^2</f>
        <v>15886.986220324139</v>
      </c>
      <c r="T3263" s="36">
        <f>Inputs!$B$12*(1+$B3263)^3*$C3263+Inputs!$B$29*(1+$D3263)^3*Inputs!$B$19+Inputs!$B$30*(1+$E3263)^3*Inputs!$B$20+Inputs!$B$31*(1+$F3263)^3*Inputs!$B$21+Inputs!$B$22*(1+Inputs!$B$23)^3</f>
        <v>17619.703528523249</v>
      </c>
      <c r="U3263" s="36">
        <f>Inputs!$B$12*(1+$B3263)^4*$C3263+Inputs!$B$29*(1+$D3263)^4*Inputs!$B$19+Inputs!$B$30*(1+$E3263)^4*Inputs!$B$20+Inputs!$B$31*(1+$F3263)^4*Inputs!$B$21+Inputs!$B$22*(1+Inputs!$B$23)^4</f>
        <v>19699.109509498965</v>
      </c>
      <c r="V3263" s="35">
        <f>Inputs!$B$13/(Q3263*(1-$G3263))</f>
        <v>1.1625531916622474</v>
      </c>
      <c r="W3263" s="36">
        <f>Inputs!$B$13</f>
        <v>12660</v>
      </c>
      <c r="X3263" s="36">
        <f t="shared" si="503"/>
        <v>13431.873856065029</v>
      </c>
      <c r="Y3263" s="36">
        <f t="shared" si="504"/>
        <v>14354.614404181171</v>
      </c>
      <c r="Z3263" s="36">
        <f t="shared" si="505"/>
        <v>15452.424513476652</v>
      </c>
      <c r="AA3263" s="36">
        <f t="shared" si="506"/>
        <v>16753.072895607242</v>
      </c>
      <c r="AB3263" s="36">
        <f t="shared" si="507"/>
        <v>54300.69400827893</v>
      </c>
      <c r="AC3263" s="36">
        <f t="shared" si="508"/>
        <v>245930.86200618767</v>
      </c>
      <c r="AD3263" s="36">
        <f t="shared" si="509"/>
        <v>152463.18870948101</v>
      </c>
    </row>
    <row r="3264" spans="1:30" ht="14.25" customHeight="1" x14ac:dyDescent="0.25">
      <c r="A3264" s="16">
        <v>3248</v>
      </c>
      <c r="B3264" s="34">
        <v>0.32424377957002198</v>
      </c>
      <c r="C3264" s="34">
        <v>5.0393354635212897E-2</v>
      </c>
      <c r="D3264" s="34">
        <v>1.7134426845040299E-2</v>
      </c>
      <c r="E3264" s="34">
        <v>3.7835131453747797E-2</v>
      </c>
      <c r="F3264" s="34">
        <v>2.6702663763141801E-2</v>
      </c>
      <c r="G3264" s="34">
        <v>0.199917025347153</v>
      </c>
      <c r="H3264" s="35">
        <v>1.1720465345562701</v>
      </c>
      <c r="I3264" s="34">
        <v>0.102186339075445</v>
      </c>
      <c r="J3264" s="34">
        <v>2.4659531197243199E-2</v>
      </c>
      <c r="K3264" s="36">
        <f>Inputs!$B$12*(1+$B3264)^4</f>
        <v>184511.32037713946</v>
      </c>
      <c r="L3264" s="36">
        <f t="shared" si="500"/>
        <v>17036.002050281757</v>
      </c>
      <c r="M3264" s="36">
        <f t="shared" si="501"/>
        <v>192599.16988497757</v>
      </c>
      <c r="N3264" s="37">
        <f>M3264/Inputs!$B$6</f>
        <v>293.59629555636826</v>
      </c>
      <c r="O3264" s="38">
        <f>IF(N3264&gt;Inputs!$B$4,1,0)</f>
        <v>0</v>
      </c>
      <c r="P3264" s="34">
        <f t="shared" si="502"/>
        <v>7.7526807878201792E-2</v>
      </c>
      <c r="Q3264" s="36">
        <f>Inputs!$B$12*(1+$B3264)^0*$C3264+Inputs!$B$29*(1+$D3264)^0*Inputs!$B$19+Inputs!$B$30*(1+$E3264)^0*Inputs!$B$20+Inputs!$B$31*(1+$F3264)^0*Inputs!$B$21+Inputs!$B$22*(1+Inputs!$B$23)^0</f>
        <v>11045.645305539696</v>
      </c>
      <c r="R3264" s="36">
        <f>Inputs!$B$12*(1+$B3264)^1*$C3264+Inputs!$B$29*(1+$D3264)^1*Inputs!$B$19+Inputs!$B$30*(1+$E3264)^1*Inputs!$B$20+Inputs!$B$31*(1+$F3264)^1*Inputs!$B$21+Inputs!$B$22*(1+Inputs!$B$23)^1</f>
        <v>12229.037410335475</v>
      </c>
      <c r="S3264" s="36">
        <f>Inputs!$B$12*(1+$B3264)^2*$C3264+Inputs!$B$29*(1+$D3264)^2*Inputs!$B$19+Inputs!$B$30*(1+$E3264)^2*Inputs!$B$20+Inputs!$B$31*(1+$F3264)^2*Inputs!$B$21+Inputs!$B$22*(1+Inputs!$B$23)^2</f>
        <v>13736.022752474866</v>
      </c>
      <c r="T3264" s="36">
        <f>Inputs!$B$12*(1+$B3264)^3*$C3264+Inputs!$B$29*(1+$D3264)^3*Inputs!$B$19+Inputs!$B$30*(1+$E3264)^3*Inputs!$B$20+Inputs!$B$31*(1+$F3264)^3*Inputs!$B$21+Inputs!$B$22*(1+Inputs!$B$23)^3</f>
        <v>15669.849422192887</v>
      </c>
      <c r="U3264" s="36">
        <f>Inputs!$B$12*(1+$B3264)^4*$C3264+Inputs!$B$29*(1+$D3264)^4*Inputs!$B$19+Inputs!$B$30*(1+$E3264)^4*Inputs!$B$20+Inputs!$B$31*(1+$F3264)^4*Inputs!$B$21+Inputs!$B$22*(1+Inputs!$B$23)^4</f>
        <v>18167.191730287599</v>
      </c>
      <c r="V3264" s="35">
        <f>Inputs!$B$13/(Q3264*(1-$G3264))</f>
        <v>1.4325427252251282</v>
      </c>
      <c r="W3264" s="36">
        <f>Inputs!$B$13</f>
        <v>12660</v>
      </c>
      <c r="X3264" s="36">
        <f t="shared" si="503"/>
        <v>13379.158850672797</v>
      </c>
      <c r="Y3264" s="36">
        <f t="shared" si="504"/>
        <v>14312.1632128042</v>
      </c>
      <c r="Z3264" s="36">
        <f t="shared" si="505"/>
        <v>15510.629955988885</v>
      </c>
      <c r="AA3264" s="36">
        <f t="shared" si="506"/>
        <v>17036.002050281757</v>
      </c>
      <c r="AB3264" s="36">
        <f t="shared" si="507"/>
        <v>54172.34875709239</v>
      </c>
      <c r="AC3264" s="36">
        <f t="shared" si="508"/>
        <v>225162.13877580676</v>
      </c>
      <c r="AD3264" s="36">
        <f t="shared" si="509"/>
        <v>138426.82112788517</v>
      </c>
    </row>
    <row r="3265" spans="1:30" ht="14.25" customHeight="1" x14ac:dyDescent="0.25">
      <c r="A3265" s="16">
        <v>3249</v>
      </c>
      <c r="B3265" s="34">
        <v>0.30900574354108701</v>
      </c>
      <c r="C3265" s="34">
        <v>9.1855093414593803E-2</v>
      </c>
      <c r="D3265" s="34">
        <v>2.18025504865547E-2</v>
      </c>
      <c r="E3265" s="34">
        <v>4.0759412982216602E-2</v>
      </c>
      <c r="F3265" s="34">
        <v>3.3511178623234002E-2</v>
      </c>
      <c r="G3265" s="34">
        <v>0.18876282540220299</v>
      </c>
      <c r="H3265" s="35">
        <v>1.0165936554595001</v>
      </c>
      <c r="I3265" s="34">
        <v>9.0088377963676497E-2</v>
      </c>
      <c r="J3265" s="34">
        <v>2.85372209790913E-2</v>
      </c>
      <c r="K3265" s="36">
        <f>Inputs!$B$12*(1+$B3265)^4</f>
        <v>176164.1200514776</v>
      </c>
      <c r="L3265" s="36">
        <f t="shared" si="500"/>
        <v>20851.012668551888</v>
      </c>
      <c r="M3265" s="36">
        <f t="shared" si="501"/>
        <v>288363.15248793451</v>
      </c>
      <c r="N3265" s="37">
        <f>M3265/Inputs!$B$6</f>
        <v>439.57797635355871</v>
      </c>
      <c r="O3265" s="38">
        <f>IF(N3265&gt;Inputs!$B$4,1,0)</f>
        <v>1</v>
      </c>
      <c r="P3265" s="34">
        <f t="shared" si="502"/>
        <v>6.1551156984585201E-2</v>
      </c>
      <c r="Q3265" s="36">
        <f>Inputs!$B$12*(1+$B3265)^0*$C3265+Inputs!$B$29*(1+$D3265)^0*Inputs!$B$19+Inputs!$B$30*(1+$E3265)^0*Inputs!$B$20+Inputs!$B$31*(1+$F3265)^0*Inputs!$B$21+Inputs!$B$22*(1+Inputs!$B$23)^0</f>
        <v>13533.34963230255</v>
      </c>
      <c r="R3265" s="36">
        <f>Inputs!$B$12*(1+$B3265)^1*$C3265+Inputs!$B$29*(1+$D3265)^1*Inputs!$B$19+Inputs!$B$30*(1+$E3265)^1*Inputs!$B$20+Inputs!$B$31*(1+$F3265)^1*Inputs!$B$21+Inputs!$B$22*(1+Inputs!$B$23)^1</f>
        <v>15492.849326330652</v>
      </c>
      <c r="S3265" s="36">
        <f>Inputs!$B$12*(1+$B3265)^2*$C3265+Inputs!$B$29*(1+$D3265)^2*Inputs!$B$19+Inputs!$B$30*(1+$E3265)^2*Inputs!$B$20+Inputs!$B$31*(1+$F3265)^2*Inputs!$B$21+Inputs!$B$22*(1+Inputs!$B$23)^2</f>
        <v>17987.330107449096</v>
      </c>
      <c r="T3265" s="36">
        <f>Inputs!$B$12*(1+$B3265)^3*$C3265+Inputs!$B$29*(1+$D3265)^3*Inputs!$B$19+Inputs!$B$30*(1+$E3265)^3*Inputs!$B$20+Inputs!$B$31*(1+$F3265)^3*Inputs!$B$21+Inputs!$B$22*(1+Inputs!$B$23)^3</f>
        <v>21179.716467430801</v>
      </c>
      <c r="U3265" s="36">
        <f>Inputs!$B$12*(1+$B3265)^4*$C3265+Inputs!$B$29*(1+$D3265)^4*Inputs!$B$19+Inputs!$B$30*(1+$E3265)^4*Inputs!$B$20+Inputs!$B$31*(1+$F3265)^4*Inputs!$B$21+Inputs!$B$22*(1+Inputs!$B$23)^4</f>
        <v>25283.192622497198</v>
      </c>
      <c r="V3265" s="35">
        <f>Inputs!$B$13/(Q3265*(1-$G3265))</f>
        <v>1.1531360777728139</v>
      </c>
      <c r="W3265" s="36">
        <f>Inputs!$B$13</f>
        <v>12660</v>
      </c>
      <c r="X3265" s="36">
        <f t="shared" si="503"/>
        <v>14064.017911040837</v>
      </c>
      <c r="Y3265" s="36">
        <f t="shared" si="504"/>
        <v>15830.338212492277</v>
      </c>
      <c r="Z3265" s="36">
        <f t="shared" si="505"/>
        <v>18053.392010973952</v>
      </c>
      <c r="AA3265" s="36">
        <f t="shared" si="506"/>
        <v>20851.012668551888</v>
      </c>
      <c r="AB3265" s="36">
        <f t="shared" si="507"/>
        <v>62001.739128427158</v>
      </c>
      <c r="AC3265" s="36">
        <f t="shared" si="508"/>
        <v>348426.31195516128</v>
      </c>
      <c r="AD3265" s="36">
        <f t="shared" si="509"/>
        <v>226361.41335950737</v>
      </c>
    </row>
    <row r="3266" spans="1:30" ht="14.25" customHeight="1" x14ac:dyDescent="0.25">
      <c r="A3266" s="16">
        <v>3250</v>
      </c>
      <c r="B3266" s="34">
        <v>0.35851863513789001</v>
      </c>
      <c r="C3266" s="34">
        <v>0.107406319387279</v>
      </c>
      <c r="D3266" s="34">
        <v>1.6330829773567101E-2</v>
      </c>
      <c r="E3266" s="34">
        <v>5.0168032089027897E-2</v>
      </c>
      <c r="F3266" s="34">
        <v>4.3239417789878902E-3</v>
      </c>
      <c r="G3266" s="34">
        <v>0.17027965820573401</v>
      </c>
      <c r="H3266" s="35">
        <v>1.1516868567770999</v>
      </c>
      <c r="I3266" s="34">
        <v>9.0545868004421395E-2</v>
      </c>
      <c r="J3266" s="34">
        <v>2.32559750922509E-2</v>
      </c>
      <c r="K3266" s="36">
        <f>Inputs!$B$12*(1+$B3266)^4</f>
        <v>204368.35577017337</v>
      </c>
      <c r="L3266" s="36">
        <f t="shared" si="500"/>
        <v>29170.123312472952</v>
      </c>
      <c r="M3266" s="36">
        <f t="shared" si="501"/>
        <v>361327.62219470757</v>
      </c>
      <c r="N3266" s="37">
        <f>M3266/Inputs!$B$6</f>
        <v>550.8043021260786</v>
      </c>
      <c r="O3266" s="38">
        <f>IF(N3266&gt;Inputs!$B$4,1,0)</f>
        <v>1</v>
      </c>
      <c r="P3266" s="34">
        <f t="shared" si="502"/>
        <v>6.7289892912170496E-2</v>
      </c>
      <c r="Q3266" s="36">
        <f>Inputs!$B$12*(1+$B3266)^0*$C3266+Inputs!$B$29*(1+$D3266)^0*Inputs!$B$19+Inputs!$B$30*(1+$E3266)^0*Inputs!$B$20+Inputs!$B$31*(1+$F3266)^0*Inputs!$B$21+Inputs!$B$22*(1+Inputs!$B$23)^0</f>
        <v>14466.423190663663</v>
      </c>
      <c r="R3266" s="36">
        <f>Inputs!$B$12*(1+$B3266)^1*$C3266+Inputs!$B$29*(1+$D3266)^1*Inputs!$B$19+Inputs!$B$30*(1+$E3266)^1*Inputs!$B$20+Inputs!$B$31*(1+$F3266)^1*Inputs!$B$21+Inputs!$B$22*(1+Inputs!$B$23)^1</f>
        <v>16907.176499358051</v>
      </c>
      <c r="S3266" s="36">
        <f>Inputs!$B$12*(1+$B3266)^2*$C3266+Inputs!$B$29*(1+$D3266)^2*Inputs!$B$19+Inputs!$B$30*(1+$E3266)^2*Inputs!$B$20+Inputs!$B$31*(1+$F3266)^2*Inputs!$B$21+Inputs!$B$22*(1+Inputs!$B$23)^2</f>
        <v>20181.474209990534</v>
      </c>
      <c r="T3266" s="36">
        <f>Inputs!$B$12*(1+$B3266)^3*$C3266+Inputs!$B$29*(1+$D3266)^3*Inputs!$B$19+Inputs!$B$30*(1+$E3266)^3*Inputs!$B$20+Inputs!$B$31*(1+$F3266)^3*Inputs!$B$21+Inputs!$B$22*(1+Inputs!$B$23)^3</f>
        <v>24586.558454222068</v>
      </c>
      <c r="U3266" s="36">
        <f>Inputs!$B$12*(1+$B3266)^4*$C3266+Inputs!$B$29*(1+$D3266)^4*Inputs!$B$19+Inputs!$B$30*(1+$E3266)^4*Inputs!$B$20+Inputs!$B$31*(1+$F3266)^4*Inputs!$B$21+Inputs!$B$22*(1+Inputs!$B$23)^4</f>
        <v>30526.155826707116</v>
      </c>
      <c r="V3266" s="35">
        <f>Inputs!$B$13/(Q3266*(1-$G3266))</f>
        <v>1.0547287945704658</v>
      </c>
      <c r="W3266" s="36">
        <f>Inputs!$B$13</f>
        <v>12660</v>
      </c>
      <c r="X3266" s="36">
        <f t="shared" si="503"/>
        <v>15136.013743824897</v>
      </c>
      <c r="Y3266" s="36">
        <f t="shared" si="504"/>
        <v>18473.192623090697</v>
      </c>
      <c r="Z3266" s="36">
        <f t="shared" si="505"/>
        <v>22999.889326615736</v>
      </c>
      <c r="AA3266" s="36">
        <f t="shared" si="506"/>
        <v>29170.123312472952</v>
      </c>
      <c r="AB3266" s="36">
        <f t="shared" si="507"/>
        <v>73751.360229487575</v>
      </c>
      <c r="AC3266" s="36">
        <f t="shared" si="508"/>
        <v>443580.7768727644</v>
      </c>
      <c r="AD3266" s="36">
        <f t="shared" si="509"/>
        <v>287576.26196521998</v>
      </c>
    </row>
    <row r="3267" spans="1:30" ht="14.25" customHeight="1" x14ac:dyDescent="0.25">
      <c r="A3267" s="16">
        <v>3251</v>
      </c>
      <c r="B3267" s="34">
        <v>0.441083437089137</v>
      </c>
      <c r="C3267" s="34">
        <v>8.9137025507881204E-2</v>
      </c>
      <c r="D3267" s="34">
        <v>2.6639109511229001E-2</v>
      </c>
      <c r="E3267" s="34">
        <v>5.6119403713132399E-2</v>
      </c>
      <c r="F3267" s="34">
        <v>1.09530463130596E-2</v>
      </c>
      <c r="G3267" s="34">
        <v>0.176187312038625</v>
      </c>
      <c r="H3267" s="35">
        <v>0.99332692988454296</v>
      </c>
      <c r="I3267" s="34">
        <v>8.9812864045282201E-2</v>
      </c>
      <c r="J3267" s="34">
        <v>2.3476032097793899E-2</v>
      </c>
      <c r="K3267" s="36">
        <f>Inputs!$B$12*(1+$B3267)^4</f>
        <v>258766.32449859317</v>
      </c>
      <c r="L3267" s="36">
        <f t="shared" si="500"/>
        <v>26168.560419544461</v>
      </c>
      <c r="M3267" s="36">
        <f t="shared" si="501"/>
        <v>331759.2567879553</v>
      </c>
      <c r="N3267" s="37">
        <f>M3267/Inputs!$B$6</f>
        <v>505.73057437188305</v>
      </c>
      <c r="O3267" s="38">
        <f>IF(N3267&gt;Inputs!$B$4,1,0)</f>
        <v>1</v>
      </c>
      <c r="P3267" s="34">
        <f t="shared" si="502"/>
        <v>6.6336831947488295E-2</v>
      </c>
      <c r="Q3267" s="36">
        <f>Inputs!$B$12*(1+$B3267)^0*$C3267+Inputs!$B$29*(1+$D3267)^0*Inputs!$B$19+Inputs!$B$30*(1+$E3267)^0*Inputs!$B$20+Inputs!$B$31*(1+$F3267)^0*Inputs!$B$21+Inputs!$B$22*(1+Inputs!$B$23)^0</f>
        <v>13370.265557899795</v>
      </c>
      <c r="R3267" s="36">
        <f>Inputs!$B$12*(1+$B3267)^1*$C3267+Inputs!$B$29*(1+$D3267)^1*Inputs!$B$19+Inputs!$B$30*(1+$E3267)^1*Inputs!$B$20+Inputs!$B$31*(1+$F3267)^1*Inputs!$B$21+Inputs!$B$22*(1+Inputs!$B$23)^1</f>
        <v>15938.462278472489</v>
      </c>
      <c r="S3267" s="36">
        <f>Inputs!$B$12*(1+$B3267)^2*$C3267+Inputs!$B$29*(1+$D3267)^2*Inputs!$B$19+Inputs!$B$30*(1+$E3267)^2*Inputs!$B$20+Inputs!$B$31*(1+$F3267)^2*Inputs!$B$21+Inputs!$B$22*(1+Inputs!$B$23)^2</f>
        <v>19555.898419632751</v>
      </c>
      <c r="T3267" s="36">
        <f>Inputs!$B$12*(1+$B3267)^3*$C3267+Inputs!$B$29*(1+$D3267)^3*Inputs!$B$19+Inputs!$B$30*(1+$E3267)^3*Inputs!$B$20+Inputs!$B$31*(1+$F3267)^3*Inputs!$B$21+Inputs!$B$22*(1+Inputs!$B$23)^3</f>
        <v>24681.980469461552</v>
      </c>
      <c r="U3267" s="36">
        <f>Inputs!$B$12*(1+$B3267)^4*$C3267+Inputs!$B$29*(1+$D3267)^4*Inputs!$B$19+Inputs!$B$30*(1+$E3267)^4*Inputs!$B$20+Inputs!$B$31*(1+$F3267)^4*Inputs!$B$21+Inputs!$B$22*(1+Inputs!$B$23)^4</f>
        <v>31978.577841455175</v>
      </c>
      <c r="V3267" s="35">
        <f>Inputs!$B$13/(Q3267*(1-$G3267))</f>
        <v>1.1493841290054665</v>
      </c>
      <c r="W3267" s="36">
        <f>Inputs!$B$13</f>
        <v>12660</v>
      </c>
      <c r="X3267" s="36">
        <f t="shared" si="503"/>
        <v>14579.497242707264</v>
      </c>
      <c r="Y3267" s="36">
        <f t="shared" si="504"/>
        <v>17259.963167390706</v>
      </c>
      <c r="Z3267" s="36">
        <f t="shared" si="505"/>
        <v>20990.933527276939</v>
      </c>
      <c r="AA3267" s="36">
        <f t="shared" si="506"/>
        <v>26168.560419544461</v>
      </c>
      <c r="AB3267" s="36">
        <f t="shared" si="507"/>
        <v>69129.983580198517</v>
      </c>
      <c r="AC3267" s="36">
        <f t="shared" si="508"/>
        <v>403740.93241455767</v>
      </c>
      <c r="AD3267" s="36">
        <f t="shared" si="509"/>
        <v>262629.27320775681</v>
      </c>
    </row>
    <row r="3268" spans="1:30" ht="14.25" customHeight="1" x14ac:dyDescent="0.25">
      <c r="A3268" s="16">
        <v>3252</v>
      </c>
      <c r="B3268" s="34">
        <v>0.53304784242485004</v>
      </c>
      <c r="C3268" s="34">
        <v>6.5299885290844795E-2</v>
      </c>
      <c r="D3268" s="34">
        <v>4.4854739309698799E-2</v>
      </c>
      <c r="E3268" s="34">
        <v>3.7086288053248803E-2</v>
      </c>
      <c r="F3268" s="34">
        <v>1.3340509663328099E-2</v>
      </c>
      <c r="G3268" s="34">
        <v>0.178071635592877</v>
      </c>
      <c r="H3268" s="35">
        <v>1.0201451471099701</v>
      </c>
      <c r="I3268" s="34">
        <v>8.89747851485167E-2</v>
      </c>
      <c r="J3268" s="34">
        <v>3.2432058661214597E-2</v>
      </c>
      <c r="K3268" s="36">
        <f>Inputs!$B$12*(1+$B3268)^4</f>
        <v>331416.46711300995</v>
      </c>
      <c r="L3268" s="36">
        <f t="shared" si="500"/>
        <v>25697.115139065812</v>
      </c>
      <c r="M3268" s="36">
        <f t="shared" si="501"/>
        <v>374431.80163495743</v>
      </c>
      <c r="N3268" s="37">
        <f>M3268/Inputs!$B$6</f>
        <v>570.78018541914241</v>
      </c>
      <c r="O3268" s="38">
        <f>IF(N3268&gt;Inputs!$B$4,1,0)</f>
        <v>1</v>
      </c>
      <c r="P3268" s="34">
        <f t="shared" si="502"/>
        <v>5.6542726487302103E-2</v>
      </c>
      <c r="Q3268" s="36">
        <f>Inputs!$B$12*(1+$B3268)^0*$C3268+Inputs!$B$29*(1+$D3268)^0*Inputs!$B$19+Inputs!$B$30*(1+$E3268)^0*Inputs!$B$20+Inputs!$B$31*(1+$F3268)^0*Inputs!$B$21+Inputs!$B$22*(1+Inputs!$B$23)^0</f>
        <v>11940.03714487761</v>
      </c>
      <c r="R3268" s="36">
        <f>Inputs!$B$12*(1+$B3268)^1*$C3268+Inputs!$B$29*(1+$D3268)^1*Inputs!$B$19+Inputs!$B$30*(1+$E3268)^1*Inputs!$B$20+Inputs!$B$31*(1+$F3268)^1*Inputs!$B$21+Inputs!$B$22*(1+Inputs!$B$23)^1</f>
        <v>14260.78506537955</v>
      </c>
      <c r="S3268" s="36">
        <f>Inputs!$B$12*(1+$B3268)^2*$C3268+Inputs!$B$29*(1+$D3268)^2*Inputs!$B$19+Inputs!$B$30*(1+$E3268)^2*Inputs!$B$20+Inputs!$B$31*(1+$F3268)^2*Inputs!$B$21+Inputs!$B$22*(1+Inputs!$B$23)^2</f>
        <v>17703.614421387316</v>
      </c>
      <c r="T3268" s="36">
        <f>Inputs!$B$12*(1+$B3268)^3*$C3268+Inputs!$B$29*(1+$D3268)^3*Inputs!$B$19+Inputs!$B$30*(1+$E3268)^3*Inputs!$B$20+Inputs!$B$31*(1+$F3268)^3*Inputs!$B$21+Inputs!$B$22*(1+Inputs!$B$23)^3</f>
        <v>22862.319657191365</v>
      </c>
      <c r="U3268" s="36">
        <f>Inputs!$B$12*(1+$B3268)^4*$C3268+Inputs!$B$29*(1+$D3268)^4*Inputs!$B$19+Inputs!$B$30*(1+$E3268)^4*Inputs!$B$20+Inputs!$B$31*(1+$F3268)^4*Inputs!$B$21+Inputs!$B$22*(1+Inputs!$B$23)^4</f>
        <v>30647.032892799303</v>
      </c>
      <c r="V3268" s="35">
        <f>Inputs!$B$13/(Q3268*(1-$G3268))</f>
        <v>1.2900129195028334</v>
      </c>
      <c r="W3268" s="36">
        <f>Inputs!$B$13</f>
        <v>12660</v>
      </c>
      <c r="X3268" s="36">
        <f t="shared" si="503"/>
        <v>14329.881632220215</v>
      </c>
      <c r="Y3268" s="36">
        <f t="shared" si="504"/>
        <v>16807.673808282012</v>
      </c>
      <c r="Z3268" s="36">
        <f t="shared" si="505"/>
        <v>20437.524348384413</v>
      </c>
      <c r="AA3268" s="36">
        <f t="shared" si="506"/>
        <v>25697.115139065812</v>
      </c>
      <c r="AB3268" s="36">
        <f t="shared" si="507"/>
        <v>68037.992343013058</v>
      </c>
      <c r="AC3268" s="36">
        <f t="shared" si="508"/>
        <v>469211.99476714281</v>
      </c>
      <c r="AD3268" s="36">
        <f t="shared" si="509"/>
        <v>306393.80929194437</v>
      </c>
    </row>
    <row r="3269" spans="1:30" ht="14.25" customHeight="1" x14ac:dyDescent="0.25">
      <c r="A3269" s="16">
        <v>3253</v>
      </c>
      <c r="B3269" s="34">
        <v>0.328722905505269</v>
      </c>
      <c r="C3269" s="34">
        <v>9.16596052042431E-2</v>
      </c>
      <c r="D3269" s="34">
        <v>2.49941556068582E-2</v>
      </c>
      <c r="E3269" s="34">
        <v>6.1160233182360399E-2</v>
      </c>
      <c r="F3269" s="34">
        <v>7.8334908046372197E-4</v>
      </c>
      <c r="G3269" s="34">
        <v>0.17784368090701599</v>
      </c>
      <c r="H3269" s="35">
        <v>0.98592826138228296</v>
      </c>
      <c r="I3269" s="34">
        <v>0.100266198014373</v>
      </c>
      <c r="J3269" s="34">
        <v>2.5697850464542999E-2</v>
      </c>
      <c r="K3269" s="36">
        <f>Inputs!$B$12*(1+$B3269)^4</f>
        <v>187020.38100114654</v>
      </c>
      <c r="L3269" s="36">
        <f t="shared" si="500"/>
        <v>20998.194197373832</v>
      </c>
      <c r="M3269" s="36">
        <f t="shared" si="501"/>
        <v>239429.07341951184</v>
      </c>
      <c r="N3269" s="37">
        <f>M3269/Inputs!$B$6</f>
        <v>364.98334362730463</v>
      </c>
      <c r="O3269" s="38">
        <f>IF(N3269&gt;Inputs!$B$4,1,0)</f>
        <v>0</v>
      </c>
      <c r="P3269" s="34">
        <f t="shared" si="502"/>
        <v>7.4568347549830008E-2</v>
      </c>
      <c r="Q3269" s="36">
        <f>Inputs!$B$12*(1+$B3269)^0*$C3269+Inputs!$B$29*(1+$D3269)^0*Inputs!$B$19+Inputs!$B$30*(1+$E3269)^0*Inputs!$B$20+Inputs!$B$31*(1+$F3269)^0*Inputs!$B$21+Inputs!$B$22*(1+Inputs!$B$23)^0</f>
        <v>13521.620339681507</v>
      </c>
      <c r="R3269" s="36">
        <f>Inputs!$B$12*(1+$B3269)^1*$C3269+Inputs!$B$29*(1+$D3269)^1*Inputs!$B$19+Inputs!$B$30*(1+$E3269)^1*Inputs!$B$20+Inputs!$B$31*(1+$F3269)^1*Inputs!$B$21+Inputs!$B$22*(1+Inputs!$B$23)^1</f>
        <v>15499.974441410995</v>
      </c>
      <c r="S3269" s="36">
        <f>Inputs!$B$12*(1+$B3269)^2*$C3269+Inputs!$B$29*(1+$D3269)^2*Inputs!$B$19+Inputs!$B$30*(1+$E3269)^2*Inputs!$B$20+Inputs!$B$31*(1+$F3269)^2*Inputs!$B$21+Inputs!$B$22*(1+Inputs!$B$23)^2</f>
        <v>18081.98944262079</v>
      </c>
      <c r="T3269" s="36">
        <f>Inputs!$B$12*(1+$B3269)^3*$C3269+Inputs!$B$29*(1+$D3269)^3*Inputs!$B$19+Inputs!$B$30*(1+$E3269)^3*Inputs!$B$20+Inputs!$B$31*(1+$F3269)^3*Inputs!$B$21+Inputs!$B$22*(1+Inputs!$B$23)^3</f>
        <v>21463.581619956458</v>
      </c>
      <c r="U3269" s="36">
        <f>Inputs!$B$12*(1+$B3269)^4*$C3269+Inputs!$B$29*(1+$D3269)^4*Inputs!$B$19+Inputs!$B$30*(1+$E3269)^4*Inputs!$B$20+Inputs!$B$31*(1+$F3269)^4*Inputs!$B$21+Inputs!$B$22*(1+Inputs!$B$23)^4</f>
        <v>25904.918663510038</v>
      </c>
      <c r="V3269" s="35">
        <f>Inputs!$B$13/(Q3269*(1-$G3269))</f>
        <v>1.1388081561649062</v>
      </c>
      <c r="W3269" s="36">
        <f>Inputs!$B$13</f>
        <v>12660</v>
      </c>
      <c r="X3269" s="36">
        <f t="shared" si="503"/>
        <v>14025.237571679849</v>
      </c>
      <c r="Y3269" s="36">
        <f t="shared" si="504"/>
        <v>15793.401512035916</v>
      </c>
      <c r="Z3269" s="36">
        <f t="shared" si="505"/>
        <v>18072.549139770625</v>
      </c>
      <c r="AA3269" s="36">
        <f t="shared" si="506"/>
        <v>20998.194197373832</v>
      </c>
      <c r="AB3269" s="36">
        <f t="shared" si="507"/>
        <v>60303.324369679387</v>
      </c>
      <c r="AC3269" s="36">
        <f t="shared" si="508"/>
        <v>288833.04189476412</v>
      </c>
      <c r="AD3269" s="36">
        <f t="shared" si="509"/>
        <v>179125.74904983246</v>
      </c>
    </row>
    <row r="3270" spans="1:30" ht="14.25" customHeight="1" x14ac:dyDescent="0.25">
      <c r="A3270" s="16">
        <v>3254</v>
      </c>
      <c r="B3270" s="34">
        <v>0.26099694627972497</v>
      </c>
      <c r="C3270" s="34">
        <v>8.4270018543178601E-2</v>
      </c>
      <c r="D3270" s="34">
        <v>1.6367066444560999E-2</v>
      </c>
      <c r="E3270" s="34">
        <v>3.1444804471073201E-2</v>
      </c>
      <c r="F3270" s="34">
        <v>1.9934222377518601E-2</v>
      </c>
      <c r="G3270" s="34">
        <v>0.198148179403834</v>
      </c>
      <c r="H3270" s="35">
        <v>1.0034695934984099</v>
      </c>
      <c r="I3270" s="34">
        <v>8.8755098934753099E-2</v>
      </c>
      <c r="J3270" s="34">
        <v>1.9514571021286401E-2</v>
      </c>
      <c r="K3270" s="36">
        <f>Inputs!$B$12*(1+$B3270)^4</f>
        <v>151707.61812910519</v>
      </c>
      <c r="L3270" s="36">
        <f t="shared" si="500"/>
        <v>17252.001020279149</v>
      </c>
      <c r="M3270" s="36">
        <f t="shared" si="501"/>
        <v>222784.89021226965</v>
      </c>
      <c r="N3270" s="37">
        <f>M3270/Inputs!$B$6</f>
        <v>339.61111312845981</v>
      </c>
      <c r="O3270" s="38">
        <f>IF(N3270&gt;Inputs!$B$4,1,0)</f>
        <v>0</v>
      </c>
      <c r="P3270" s="34">
        <f t="shared" si="502"/>
        <v>6.9240527913466701E-2</v>
      </c>
      <c r="Q3270" s="36">
        <f>Inputs!$B$12*(1+$B3270)^0*$C3270+Inputs!$B$29*(1+$D3270)^0*Inputs!$B$19+Inputs!$B$30*(1+$E3270)^0*Inputs!$B$20+Inputs!$B$31*(1+$F3270)^0*Inputs!$B$21+Inputs!$B$22*(1+Inputs!$B$23)^0</f>
        <v>13078.245140017636</v>
      </c>
      <c r="R3270" s="36">
        <f>Inputs!$B$12*(1+$B3270)^1*$C3270+Inputs!$B$29*(1+$D3270)^1*Inputs!$B$19+Inputs!$B$30*(1+$E3270)^1*Inputs!$B$20+Inputs!$B$31*(1+$F3270)^1*Inputs!$B$21+Inputs!$B$22*(1+Inputs!$B$23)^1</f>
        <v>14551.787865355695</v>
      </c>
      <c r="S3270" s="36">
        <f>Inputs!$B$12*(1+$B3270)^2*$C3270+Inputs!$B$29*(1+$D3270)^2*Inputs!$B$19+Inputs!$B$30*(1+$E3270)^2*Inputs!$B$20+Inputs!$B$31*(1+$F3270)^2*Inputs!$B$21+Inputs!$B$22*(1+Inputs!$B$23)^2</f>
        <v>16372.845143627921</v>
      </c>
      <c r="T3270" s="36">
        <f>Inputs!$B$12*(1+$B3270)^3*$C3270+Inputs!$B$29*(1+$D3270)^3*Inputs!$B$19+Inputs!$B$30*(1+$E3270)^3*Inputs!$B$20+Inputs!$B$31*(1+$F3270)^3*Inputs!$B$21+Inputs!$B$22*(1+Inputs!$B$23)^3</f>
        <v>18631.377118623343</v>
      </c>
      <c r="U3270" s="36">
        <f>Inputs!$B$12*(1+$B3270)^4*$C3270+Inputs!$B$29*(1+$D3270)^4*Inputs!$B$19+Inputs!$B$30*(1+$E3270)^4*Inputs!$B$20+Inputs!$B$31*(1+$F3270)^4*Inputs!$B$21+Inputs!$B$22*(1+Inputs!$B$23)^4</f>
        <v>21440.807529497473</v>
      </c>
      <c r="V3270" s="35">
        <f>Inputs!$B$13/(Q3270*(1-$G3270))</f>
        <v>1.2072302592801782</v>
      </c>
      <c r="W3270" s="36">
        <f>Inputs!$B$13</f>
        <v>12660</v>
      </c>
      <c r="X3270" s="36">
        <f t="shared" si="503"/>
        <v>13492.029409968603</v>
      </c>
      <c r="Y3270" s="36">
        <f t="shared" si="504"/>
        <v>14511.692275951813</v>
      </c>
      <c r="Z3270" s="36">
        <f t="shared" si="505"/>
        <v>15752.46391173013</v>
      </c>
      <c r="AA3270" s="36">
        <f t="shared" si="506"/>
        <v>17252.001020279149</v>
      </c>
      <c r="AB3270" s="36">
        <f t="shared" si="507"/>
        <v>56741.522892889967</v>
      </c>
      <c r="AC3270" s="36">
        <f t="shared" si="508"/>
        <v>254022.70822415041</v>
      </c>
      <c r="AD3270" s="36">
        <f t="shared" si="509"/>
        <v>166043.36731937967</v>
      </c>
    </row>
    <row r="3271" spans="1:30" ht="14.25" customHeight="1" x14ac:dyDescent="0.25">
      <c r="A3271" s="16">
        <v>3255</v>
      </c>
      <c r="B3271" s="34">
        <v>0.25255245157931899</v>
      </c>
      <c r="C3271" s="34">
        <v>8.9886327606235106E-2</v>
      </c>
      <c r="D3271" s="34">
        <v>3.0686849156758102E-2</v>
      </c>
      <c r="E3271" s="34">
        <v>4.5015932957063597E-2</v>
      </c>
      <c r="F3271" s="34">
        <v>1.48998206175452E-2</v>
      </c>
      <c r="G3271" s="34">
        <v>0.19313781542917699</v>
      </c>
      <c r="H3271" s="35">
        <v>0.98408341494601104</v>
      </c>
      <c r="I3271" s="34">
        <v>0.10562852558135601</v>
      </c>
      <c r="J3271" s="34">
        <v>3.2090217863017002E-2</v>
      </c>
      <c r="K3271" s="36">
        <f>Inputs!$B$12*(1+$B3271)^4</f>
        <v>147684.50636172493</v>
      </c>
      <c r="L3271" s="36">
        <f t="shared" si="500"/>
        <v>17619.803064844582</v>
      </c>
      <c r="M3271" s="36">
        <f t="shared" si="501"/>
        <v>204508.50890508899</v>
      </c>
      <c r="N3271" s="37">
        <f>M3271/Inputs!$B$6</f>
        <v>311.75077576995272</v>
      </c>
      <c r="O3271" s="38">
        <f>IF(N3271&gt;Inputs!$B$4,1,0)</f>
        <v>0</v>
      </c>
      <c r="P3271" s="34">
        <f t="shared" si="502"/>
        <v>7.3538307718338997E-2</v>
      </c>
      <c r="Q3271" s="36">
        <f>Inputs!$B$12*(1+$B3271)^0*$C3271+Inputs!$B$29*(1+$D3271)^0*Inputs!$B$19+Inputs!$B$30*(1+$E3271)^0*Inputs!$B$20+Inputs!$B$31*(1+$F3271)^0*Inputs!$B$21+Inputs!$B$22*(1+Inputs!$B$23)^0</f>
        <v>13415.223683801029</v>
      </c>
      <c r="R3271" s="36">
        <f>Inputs!$B$12*(1+$B3271)^1*$C3271+Inputs!$B$29*(1+$D3271)^1*Inputs!$B$19+Inputs!$B$30*(1+$E3271)^1*Inputs!$B$20+Inputs!$B$31*(1+$F3271)^1*Inputs!$B$21+Inputs!$B$22*(1+Inputs!$B$23)^1</f>
        <v>14989.760271255436</v>
      </c>
      <c r="S3271" s="36">
        <f>Inputs!$B$12*(1+$B3271)^2*$C3271+Inputs!$B$29*(1+$D3271)^2*Inputs!$B$19+Inputs!$B$30*(1+$E3271)^2*Inputs!$B$20+Inputs!$B$31*(1+$F3271)^2*Inputs!$B$21+Inputs!$B$22*(1+Inputs!$B$23)^2</f>
        <v>16915.4139419737</v>
      </c>
      <c r="T3271" s="36">
        <f>Inputs!$B$12*(1+$B3271)^3*$C3271+Inputs!$B$29*(1+$D3271)^3*Inputs!$B$19+Inputs!$B$30*(1+$E3271)^3*Inputs!$B$20+Inputs!$B$31*(1+$F3271)^3*Inputs!$B$21+Inputs!$B$22*(1+Inputs!$B$23)^3</f>
        <v>19279.337813113285</v>
      </c>
      <c r="U3271" s="36">
        <f>Inputs!$B$12*(1+$B3271)^4*$C3271+Inputs!$B$29*(1+$D3271)^4*Inputs!$B$19+Inputs!$B$30*(1+$E3271)^4*Inputs!$B$20+Inputs!$B$31*(1+$F3271)^4*Inputs!$B$21+Inputs!$B$22*(1+Inputs!$B$23)^4</f>
        <v>22190.637333506973</v>
      </c>
      <c r="V3271" s="35">
        <f>Inputs!$B$13/(Q3271*(1-$G3271))</f>
        <v>1.1695974843209207</v>
      </c>
      <c r="W3271" s="36">
        <f>Inputs!$B$13</f>
        <v>12660</v>
      </c>
      <c r="X3271" s="36">
        <f t="shared" si="503"/>
        <v>13584.963550540451</v>
      </c>
      <c r="Y3271" s="36">
        <f t="shared" si="504"/>
        <v>14697.157641819027</v>
      </c>
      <c r="Z3271" s="36">
        <f t="shared" si="505"/>
        <v>16029.627395536054</v>
      </c>
      <c r="AA3271" s="36">
        <f t="shared" si="506"/>
        <v>17619.803064844582</v>
      </c>
      <c r="AB3271" s="36">
        <f t="shared" si="507"/>
        <v>54830.187265116328</v>
      </c>
      <c r="AC3271" s="36">
        <f t="shared" si="508"/>
        <v>247289.16054950043</v>
      </c>
      <c r="AD3271" s="36">
        <f t="shared" si="509"/>
        <v>149678.32163997268</v>
      </c>
    </row>
    <row r="3272" spans="1:30" ht="14.25" customHeight="1" x14ac:dyDescent="0.25">
      <c r="A3272" s="16">
        <v>3256</v>
      </c>
      <c r="B3272" s="34">
        <v>0.252153514526677</v>
      </c>
      <c r="C3272" s="34">
        <v>7.3213897368854503E-2</v>
      </c>
      <c r="D3272" s="34">
        <v>5.6191965072147097E-2</v>
      </c>
      <c r="E3272" s="34">
        <v>2.78229489339714E-2</v>
      </c>
      <c r="F3272" s="34">
        <v>-4.6516305256908697E-3</v>
      </c>
      <c r="G3272" s="34">
        <v>0.20315639041138001</v>
      </c>
      <c r="H3272" s="35">
        <v>1.0700662822948801</v>
      </c>
      <c r="I3272" s="34">
        <v>9.8609824053297296E-2</v>
      </c>
      <c r="J3272" s="34">
        <v>2.3658528900194799E-2</v>
      </c>
      <c r="K3272" s="36">
        <f>Inputs!$B$12*(1+$B3272)^4</f>
        <v>147496.44659578742</v>
      </c>
      <c r="L3272" s="36">
        <f t="shared" si="500"/>
        <v>16666.710443793443</v>
      </c>
      <c r="M3272" s="36">
        <f t="shared" si="501"/>
        <v>196577.2848533871</v>
      </c>
      <c r="N3272" s="37">
        <f>M3272/Inputs!$B$6</f>
        <v>299.66049520333399</v>
      </c>
      <c r="O3272" s="38">
        <f>IF(N3272&gt;Inputs!$B$4,1,0)</f>
        <v>0</v>
      </c>
      <c r="P3272" s="34">
        <f t="shared" si="502"/>
        <v>7.4951295153102504E-2</v>
      </c>
      <c r="Q3272" s="36">
        <f>Inputs!$B$12*(1+$B3272)^0*$C3272+Inputs!$B$29*(1+$D3272)^0*Inputs!$B$19+Inputs!$B$30*(1+$E3272)^0*Inputs!$B$20+Inputs!$B$31*(1+$F3272)^0*Inputs!$B$21+Inputs!$B$22*(1+Inputs!$B$23)^0</f>
        <v>12414.877869558193</v>
      </c>
      <c r="R3272" s="36">
        <f>Inputs!$B$12*(1+$B3272)^1*$C3272+Inputs!$B$29*(1+$D3272)^1*Inputs!$B$19+Inputs!$B$30*(1+$E3272)^1*Inputs!$B$20+Inputs!$B$31*(1+$F3272)^1*Inputs!$B$21+Inputs!$B$22*(1+Inputs!$B$23)^1</f>
        <v>13687.764925717504</v>
      </c>
      <c r="S3272" s="36">
        <f>Inputs!$B$12*(1+$B3272)^2*$C3272+Inputs!$B$29*(1+$D3272)^2*Inputs!$B$19+Inputs!$B$30*(1+$E3272)^2*Inputs!$B$20+Inputs!$B$31*(1+$F3272)^2*Inputs!$B$21+Inputs!$B$22*(1+Inputs!$B$23)^2</f>
        <v>15250.341529749934</v>
      </c>
      <c r="T3272" s="36">
        <f>Inputs!$B$12*(1+$B3272)^3*$C3272+Inputs!$B$29*(1+$D3272)^3*Inputs!$B$19+Inputs!$B$30*(1+$E3272)^3*Inputs!$B$20+Inputs!$B$31*(1+$F3272)^3*Inputs!$B$21+Inputs!$B$22*(1+Inputs!$B$23)^3</f>
        <v>17173.611605217717</v>
      </c>
      <c r="U3272" s="36">
        <f>Inputs!$B$12*(1+$B3272)^4*$C3272+Inputs!$B$29*(1+$D3272)^4*Inputs!$B$19+Inputs!$B$30*(1+$E3272)^4*Inputs!$B$20+Inputs!$B$31*(1+$F3272)^4*Inputs!$B$21+Inputs!$B$22*(1+Inputs!$B$23)^4</f>
        <v>19546.370051157279</v>
      </c>
      <c r="V3272" s="35">
        <f>Inputs!$B$13/(Q3272*(1-$G3272))</f>
        <v>1.2797294372419343</v>
      </c>
      <c r="W3272" s="36">
        <f>Inputs!$B$13</f>
        <v>12660</v>
      </c>
      <c r="X3272" s="36">
        <f t="shared" si="503"/>
        <v>13386.319795775957</v>
      </c>
      <c r="Y3272" s="36">
        <f t="shared" si="504"/>
        <v>14277.519978522439</v>
      </c>
      <c r="Z3272" s="36">
        <f t="shared" si="505"/>
        <v>15360.810934926201</v>
      </c>
      <c r="AA3272" s="36">
        <f t="shared" si="506"/>
        <v>16666.710443793443</v>
      </c>
      <c r="AB3272" s="36">
        <f t="shared" si="507"/>
        <v>54341.633350844917</v>
      </c>
      <c r="AC3272" s="36">
        <f t="shared" si="508"/>
        <v>227628.09181147139</v>
      </c>
      <c r="AD3272" s="36">
        <f t="shared" si="509"/>
        <v>142235.65150254217</v>
      </c>
    </row>
    <row r="3273" spans="1:30" ht="14.25" customHeight="1" x14ac:dyDescent="0.25">
      <c r="A3273" s="16">
        <v>3257</v>
      </c>
      <c r="B3273" s="34">
        <v>0.35453038967567502</v>
      </c>
      <c r="C3273" s="34">
        <v>7.2283059768499303E-2</v>
      </c>
      <c r="D3273" s="34">
        <v>1.8404515576449398E-2</v>
      </c>
      <c r="E3273" s="34">
        <v>3.4645983892476501E-2</v>
      </c>
      <c r="F3273" s="34">
        <v>2.7508941956204298E-2</v>
      </c>
      <c r="G3273" s="34">
        <v>0.185764079757749</v>
      </c>
      <c r="H3273" s="35">
        <v>0.99501411354122304</v>
      </c>
      <c r="I3273" s="34">
        <v>9.1535982458416307E-2</v>
      </c>
      <c r="J3273" s="34">
        <v>2.7387165646666701E-2</v>
      </c>
      <c r="K3273" s="36">
        <f>Inputs!$B$12*(1+$B3273)^4</f>
        <v>201979.02103049861</v>
      </c>
      <c r="L3273" s="36">
        <f t="shared" si="500"/>
        <v>19012.013292610085</v>
      </c>
      <c r="M3273" s="36">
        <f t="shared" si="501"/>
        <v>255245.65562059794</v>
      </c>
      <c r="N3273" s="37">
        <f>M3273/Inputs!$B$6</f>
        <v>389.09398722652128</v>
      </c>
      <c r="O3273" s="38">
        <f>IF(N3273&gt;Inputs!$B$4,1,0)</f>
        <v>0</v>
      </c>
      <c r="P3273" s="34">
        <f t="shared" si="502"/>
        <v>6.4148816811749609E-2</v>
      </c>
      <c r="Q3273" s="36">
        <f>Inputs!$B$12*(1+$B3273)^0*$C3273+Inputs!$B$29*(1+$D3273)^0*Inputs!$B$19+Inputs!$B$30*(1+$E3273)^0*Inputs!$B$20+Inputs!$B$31*(1+$F3273)^0*Inputs!$B$21+Inputs!$B$22*(1+Inputs!$B$23)^0</f>
        <v>12359.02761353688</v>
      </c>
      <c r="R3273" s="36">
        <f>Inputs!$B$12*(1+$B3273)^1*$C3273+Inputs!$B$29*(1+$D3273)^1*Inputs!$B$19+Inputs!$B$30*(1+$E3273)^1*Inputs!$B$20+Inputs!$B$31*(1+$F3273)^1*Inputs!$B$21+Inputs!$B$22*(1+Inputs!$B$23)^1</f>
        <v>14099.450997255204</v>
      </c>
      <c r="S3273" s="36">
        <f>Inputs!$B$12*(1+$B3273)^2*$C3273+Inputs!$B$29*(1+$D3273)^2*Inputs!$B$19+Inputs!$B$30*(1+$E3273)^2*Inputs!$B$20+Inputs!$B$31*(1+$F3273)^2*Inputs!$B$21+Inputs!$B$22*(1+Inputs!$B$23)^2</f>
        <v>16390.473389432744</v>
      </c>
      <c r="T3273" s="36">
        <f>Inputs!$B$12*(1+$B3273)^3*$C3273+Inputs!$B$29*(1+$D3273)^3*Inputs!$B$19+Inputs!$B$30*(1+$E3273)^3*Inputs!$B$20+Inputs!$B$31*(1+$F3273)^3*Inputs!$B$21+Inputs!$B$22*(1+Inputs!$B$23)^3</f>
        <v>19425.514360227658</v>
      </c>
      <c r="U3273" s="36">
        <f>Inputs!$B$12*(1+$B3273)^4*$C3273+Inputs!$B$29*(1+$D3273)^4*Inputs!$B$19+Inputs!$B$30*(1+$E3273)^4*Inputs!$B$20+Inputs!$B$31*(1+$F3273)^4*Inputs!$B$21+Inputs!$B$22*(1+Inputs!$B$23)^4</f>
        <v>23466.515718991763</v>
      </c>
      <c r="V3273" s="35">
        <f>Inputs!$B$13/(Q3273*(1-$G3273))</f>
        <v>1.2580536022717046</v>
      </c>
      <c r="W3273" s="36">
        <f>Inputs!$B$13</f>
        <v>12660</v>
      </c>
      <c r="X3273" s="36">
        <f t="shared" si="503"/>
        <v>13687.865217039262</v>
      </c>
      <c r="Y3273" s="36">
        <f t="shared" si="504"/>
        <v>15034.396632532236</v>
      </c>
      <c r="Z3273" s="36">
        <f t="shared" si="505"/>
        <v>16778.210749658923</v>
      </c>
      <c r="AA3273" s="36">
        <f t="shared" si="506"/>
        <v>19012.013292610085</v>
      </c>
      <c r="AB3273" s="36">
        <f t="shared" si="507"/>
        <v>58736.264061397007</v>
      </c>
      <c r="AC3273" s="36">
        <f t="shared" si="508"/>
        <v>304490.39313151885</v>
      </c>
      <c r="AD3273" s="36">
        <f t="shared" si="509"/>
        <v>196509.39155920094</v>
      </c>
    </row>
    <row r="3274" spans="1:30" ht="14.25" customHeight="1" x14ac:dyDescent="0.25">
      <c r="A3274" s="16">
        <v>3258</v>
      </c>
      <c r="B3274" s="34">
        <v>0.14925608844195501</v>
      </c>
      <c r="C3274" s="34">
        <v>7.2760936547706906E-2</v>
      </c>
      <c r="D3274" s="34">
        <v>4.0004373307197902E-2</v>
      </c>
      <c r="E3274" s="34">
        <v>6.2887201114730701E-2</v>
      </c>
      <c r="F3274" s="34">
        <v>5.1913606894816097E-3</v>
      </c>
      <c r="G3274" s="34">
        <v>0.179004757824512</v>
      </c>
      <c r="H3274" s="35">
        <v>0.96189464309693595</v>
      </c>
      <c r="I3274" s="34">
        <v>0.101727815716232</v>
      </c>
      <c r="J3274" s="34">
        <v>2.0070733286599401E-2</v>
      </c>
      <c r="K3274" s="36">
        <f>Inputs!$B$12*(1+$B3274)^4</f>
        <v>104669.10320442937</v>
      </c>
      <c r="L3274" s="36">
        <f t="shared" si="500"/>
        <v>13186.281974631111</v>
      </c>
      <c r="M3274" s="36">
        <f t="shared" si="501"/>
        <v>150198.98910635698</v>
      </c>
      <c r="N3274" s="37">
        <f>M3274/Inputs!$B$6</f>
        <v>228.9618736377393</v>
      </c>
      <c r="O3274" s="38">
        <f>IF(N3274&gt;Inputs!$B$4,1,0)</f>
        <v>0</v>
      </c>
      <c r="P3274" s="34">
        <f t="shared" si="502"/>
        <v>8.1657082429632599E-2</v>
      </c>
      <c r="Q3274" s="36">
        <f>Inputs!$B$12*(1+$B3274)^0*$C3274+Inputs!$B$29*(1+$D3274)^0*Inputs!$B$19+Inputs!$B$30*(1+$E3274)^0*Inputs!$B$20+Inputs!$B$31*(1+$F3274)^0*Inputs!$B$21+Inputs!$B$22*(1+Inputs!$B$23)^0</f>
        <v>12387.700220289335</v>
      </c>
      <c r="R3274" s="36">
        <f>Inputs!$B$12*(1+$B3274)^1*$C3274+Inputs!$B$29*(1+$D3274)^1*Inputs!$B$19+Inputs!$B$30*(1+$E3274)^1*Inputs!$B$20+Inputs!$B$31*(1+$F3274)^1*Inputs!$B$21+Inputs!$B$22*(1+Inputs!$B$23)^1</f>
        <v>13283.562514761319</v>
      </c>
      <c r="S3274" s="36">
        <f>Inputs!$B$12*(1+$B3274)^2*$C3274+Inputs!$B$29*(1+$D3274)^2*Inputs!$B$19+Inputs!$B$30*(1+$E3274)^2*Inputs!$B$20+Inputs!$B$31*(1+$F3274)^2*Inputs!$B$21+Inputs!$B$22*(1+Inputs!$B$23)^2</f>
        <v>14289.938845242403</v>
      </c>
      <c r="T3274" s="36">
        <f>Inputs!$B$12*(1+$B3274)^3*$C3274+Inputs!$B$29*(1+$D3274)^3*Inputs!$B$19+Inputs!$B$30*(1+$E3274)^3*Inputs!$B$20+Inputs!$B$31*(1+$F3274)^3*Inputs!$B$21+Inputs!$B$22*(1+Inputs!$B$23)^3</f>
        <v>15422.119224264965</v>
      </c>
      <c r="U3274" s="36">
        <f>Inputs!$B$12*(1+$B3274)^4*$C3274+Inputs!$B$29*(1+$D3274)^4*Inputs!$B$19+Inputs!$B$30*(1+$E3274)^4*Inputs!$B$20+Inputs!$B$31*(1+$F3274)^4*Inputs!$B$21+Inputs!$B$22*(1+Inputs!$B$23)^4</f>
        <v>16697.606110749646</v>
      </c>
      <c r="V3274" s="35">
        <f>Inputs!$B$13/(Q3274*(1-$G3274))</f>
        <v>1.244808021967466</v>
      </c>
      <c r="W3274" s="36">
        <f>Inputs!$B$13</f>
        <v>12660</v>
      </c>
      <c r="X3274" s="36">
        <f t="shared" si="503"/>
        <v>12804.209605793869</v>
      </c>
      <c r="Y3274" s="36">
        <f t="shared" si="504"/>
        <v>12944.486721984969</v>
      </c>
      <c r="Z3274" s="36">
        <f t="shared" si="505"/>
        <v>13074.542027429399</v>
      </c>
      <c r="AA3274" s="36">
        <f t="shared" si="506"/>
        <v>13186.281974631111</v>
      </c>
      <c r="AB3274" s="36">
        <f t="shared" si="507"/>
        <v>48717.410250667795</v>
      </c>
      <c r="AC3274" s="36">
        <f t="shared" si="508"/>
        <v>164724.72347731839</v>
      </c>
      <c r="AD3274" s="36">
        <f t="shared" si="509"/>
        <v>101481.57885568919</v>
      </c>
    </row>
    <row r="3275" spans="1:30" ht="14.25" customHeight="1" x14ac:dyDescent="0.25">
      <c r="A3275" s="16">
        <v>3259</v>
      </c>
      <c r="B3275" s="34">
        <v>0.206335400635724</v>
      </c>
      <c r="C3275" s="34">
        <v>7.4465763074873403E-2</v>
      </c>
      <c r="D3275" s="34">
        <v>4.2168738082618597E-2</v>
      </c>
      <c r="E3275" s="34">
        <v>1.49263810000247E-2</v>
      </c>
      <c r="F3275" s="34">
        <v>-1.8859346026383901E-3</v>
      </c>
      <c r="G3275" s="34">
        <v>0.16275158975325599</v>
      </c>
      <c r="H3275" s="35">
        <v>1.0094939852103599</v>
      </c>
      <c r="I3275" s="34">
        <v>0.10186889680069899</v>
      </c>
      <c r="J3275" s="34">
        <v>2.9620831508514502E-2</v>
      </c>
      <c r="K3275" s="36">
        <f>Inputs!$B$12*(1+$B3275)^4</f>
        <v>127064.29785959207</v>
      </c>
      <c r="L3275" s="36">
        <f t="shared" si="500"/>
        <v>15135.163998069298</v>
      </c>
      <c r="M3275" s="36">
        <f t="shared" si="501"/>
        <v>184384.06585894327</v>
      </c>
      <c r="N3275" s="37">
        <f>M3275/Inputs!$B$6</f>
        <v>281.07327112643793</v>
      </c>
      <c r="O3275" s="38">
        <f>IF(N3275&gt;Inputs!$B$4,1,0)</f>
        <v>0</v>
      </c>
      <c r="P3275" s="34">
        <f t="shared" si="502"/>
        <v>7.2248065292184499E-2</v>
      </c>
      <c r="Q3275" s="36">
        <f>Inputs!$B$12*(1+$B3275)^0*$C3275+Inputs!$B$29*(1+$D3275)^0*Inputs!$B$19+Inputs!$B$30*(1+$E3275)^0*Inputs!$B$20+Inputs!$B$31*(1+$F3275)^0*Inputs!$B$21+Inputs!$B$22*(1+Inputs!$B$23)^0</f>
        <v>12489.989811919328</v>
      </c>
      <c r="R3275" s="36">
        <f>Inputs!$B$12*(1+$B3275)^1*$C3275+Inputs!$B$29*(1+$D3275)^1*Inputs!$B$19+Inputs!$B$30*(1+$E3275)^1*Inputs!$B$20+Inputs!$B$31*(1+$F3275)^1*Inputs!$B$21+Inputs!$B$22*(1+Inputs!$B$23)^1</f>
        <v>13510.950739247492</v>
      </c>
      <c r="S3275" s="36">
        <f>Inputs!$B$12*(1+$B3275)^2*$C3275+Inputs!$B$29*(1+$D3275)^2*Inputs!$B$19+Inputs!$B$30*(1+$E3275)^2*Inputs!$B$20+Inputs!$B$31*(1+$F3275)^2*Inputs!$B$21+Inputs!$B$22*(1+Inputs!$B$23)^2</f>
        <v>14726.502617336038</v>
      </c>
      <c r="T3275" s="36">
        <f>Inputs!$B$12*(1+$B3275)^3*$C3275+Inputs!$B$29*(1+$D3275)^3*Inputs!$B$19+Inputs!$B$30*(1+$E3275)^3*Inputs!$B$20+Inputs!$B$31*(1+$F3275)^3*Inputs!$B$21+Inputs!$B$22*(1+Inputs!$B$23)^3</f>
        <v>16176.088072448221</v>
      </c>
      <c r="U3275" s="36">
        <f>Inputs!$B$12*(1+$B3275)^4*$C3275+Inputs!$B$29*(1+$D3275)^4*Inputs!$B$19+Inputs!$B$30*(1+$E3275)^4*Inputs!$B$20+Inputs!$B$31*(1+$F3275)^4*Inputs!$B$21+Inputs!$B$22*(1+Inputs!$B$23)^4</f>
        <v>17907.256891491437</v>
      </c>
      <c r="V3275" s="35">
        <f>Inputs!$B$13/(Q3275*(1-$G3275))</f>
        <v>1.2106463304174266</v>
      </c>
      <c r="W3275" s="36">
        <f>Inputs!$B$13</f>
        <v>12660</v>
      </c>
      <c r="X3275" s="36">
        <f t="shared" si="503"/>
        <v>13125.998017061675</v>
      </c>
      <c r="Y3275" s="36">
        <f t="shared" si="504"/>
        <v>13686.877432061372</v>
      </c>
      <c r="Z3275" s="36">
        <f t="shared" si="505"/>
        <v>14353.056770469388</v>
      </c>
      <c r="AA3275" s="36">
        <f t="shared" si="506"/>
        <v>15135.163998069298</v>
      </c>
      <c r="AB3275" s="36">
        <f t="shared" si="507"/>
        <v>51586.960214017236</v>
      </c>
      <c r="AC3275" s="36">
        <f t="shared" si="508"/>
        <v>215694.08229393236</v>
      </c>
      <c r="AD3275" s="36">
        <f t="shared" si="509"/>
        <v>132797.10564492602</v>
      </c>
    </row>
    <row r="3276" spans="1:30" ht="14.25" customHeight="1" x14ac:dyDescent="0.25">
      <c r="A3276" s="16">
        <v>3260</v>
      </c>
      <c r="B3276" s="34">
        <v>0.35463052699154302</v>
      </c>
      <c r="C3276" s="34">
        <v>7.7276669771024695E-2</v>
      </c>
      <c r="D3276" s="34">
        <v>2.6877667649961801E-2</v>
      </c>
      <c r="E3276" s="34">
        <v>6.46283159090245E-2</v>
      </c>
      <c r="F3276" s="34">
        <v>3.4782874590409497E-2</v>
      </c>
      <c r="G3276" s="34">
        <v>0.20132195385018101</v>
      </c>
      <c r="H3276" s="35">
        <v>1.0797003868235799</v>
      </c>
      <c r="I3276" s="34">
        <v>9.72116573964769E-2</v>
      </c>
      <c r="J3276" s="34">
        <v>3.2138977990802203E-2</v>
      </c>
      <c r="K3276" s="36">
        <f>Inputs!$B$12*(1+$B3276)^4</f>
        <v>202038.75503172766</v>
      </c>
      <c r="L3276" s="36">
        <f t="shared" si="500"/>
        <v>21637.22741546062</v>
      </c>
      <c r="M3276" s="36">
        <f t="shared" si="501"/>
        <v>277606.22361099714</v>
      </c>
      <c r="N3276" s="37">
        <f>M3276/Inputs!$B$6</f>
        <v>423.18021891920296</v>
      </c>
      <c r="O3276" s="38">
        <f>IF(N3276&gt;Inputs!$B$4,1,0)</f>
        <v>1</v>
      </c>
      <c r="P3276" s="34">
        <f t="shared" si="502"/>
        <v>6.5072679405674697E-2</v>
      </c>
      <c r="Q3276" s="36">
        <f>Inputs!$B$12*(1+$B3276)^0*$C3276+Inputs!$B$29*(1+$D3276)^0*Inputs!$B$19+Inputs!$B$30*(1+$E3276)^0*Inputs!$B$20+Inputs!$B$31*(1+$F3276)^0*Inputs!$B$21+Inputs!$B$22*(1+Inputs!$B$23)^0</f>
        <v>12658.644213688403</v>
      </c>
      <c r="R3276" s="36">
        <f>Inputs!$B$12*(1+$B3276)^1*$C3276+Inputs!$B$29*(1+$D3276)^1*Inputs!$B$19+Inputs!$B$30*(1+$E3276)^1*Inputs!$B$20+Inputs!$B$31*(1+$F3276)^1*Inputs!$B$21+Inputs!$B$22*(1+Inputs!$B$23)^1</f>
        <v>14641.798067498581</v>
      </c>
      <c r="S3276" s="36">
        <f>Inputs!$B$12*(1+$B3276)^2*$C3276+Inputs!$B$29*(1+$D3276)^2*Inputs!$B$19+Inputs!$B$30*(1+$E3276)^2*Inputs!$B$20+Inputs!$B$31*(1+$F3276)^2*Inputs!$B$21+Inputs!$B$22*(1+Inputs!$B$23)^2</f>
        <v>17224.321947346267</v>
      </c>
      <c r="T3276" s="36">
        <f>Inputs!$B$12*(1+$B3276)^3*$C3276+Inputs!$B$29*(1+$D3276)^3*Inputs!$B$19+Inputs!$B$30*(1+$E3276)^3*Inputs!$B$20+Inputs!$B$31*(1+$F3276)^3*Inputs!$B$21+Inputs!$B$22*(1+Inputs!$B$23)^3</f>
        <v>20613.87462335969</v>
      </c>
      <c r="U3276" s="36">
        <f>Inputs!$B$12*(1+$B3276)^4*$C3276+Inputs!$B$29*(1+$D3276)^4*Inputs!$B$19+Inputs!$B$30*(1+$E3276)^4*Inputs!$B$20+Inputs!$B$31*(1+$F3276)^4*Inputs!$B$21+Inputs!$B$22*(1+Inputs!$B$23)^4</f>
        <v>25091.498912249961</v>
      </c>
      <c r="V3276" s="35">
        <f>Inputs!$B$13/(Q3276*(1-$G3276))</f>
        <v>1.2522030728362683</v>
      </c>
      <c r="W3276" s="36">
        <f>Inputs!$B$13</f>
        <v>12660</v>
      </c>
      <c r="X3276" s="36">
        <f t="shared" si="503"/>
        <v>14139.051088846187</v>
      </c>
      <c r="Y3276" s="36">
        <f t="shared" si="504"/>
        <v>16039.633936163103</v>
      </c>
      <c r="Z3276" s="36">
        <f t="shared" si="505"/>
        <v>18486.038798555102</v>
      </c>
      <c r="AA3276" s="36">
        <f t="shared" si="506"/>
        <v>21637.22741546062</v>
      </c>
      <c r="AB3276" s="36">
        <f t="shared" si="507"/>
        <v>61787.542737496471</v>
      </c>
      <c r="AC3276" s="36">
        <f t="shared" si="508"/>
        <v>343195.11652382585</v>
      </c>
      <c r="AD3276" s="36">
        <f t="shared" si="509"/>
        <v>215818.68087350068</v>
      </c>
    </row>
    <row r="3277" spans="1:30" ht="14.25" customHeight="1" x14ac:dyDescent="0.25">
      <c r="A3277" s="16">
        <v>3261</v>
      </c>
      <c r="B3277" s="34">
        <v>0.42299739856583302</v>
      </c>
      <c r="C3277" s="34">
        <v>7.9638390326307998E-2</v>
      </c>
      <c r="D3277" s="34">
        <v>3.3831174837149203E-2</v>
      </c>
      <c r="E3277" s="34">
        <v>3.6261079018561002E-2</v>
      </c>
      <c r="F3277" s="34">
        <v>-5.2993573703540298E-3</v>
      </c>
      <c r="G3277" s="34">
        <v>0.16339573013422701</v>
      </c>
      <c r="H3277" s="35">
        <v>1.0388827151570701</v>
      </c>
      <c r="I3277" s="34">
        <v>8.9769276343568002E-2</v>
      </c>
      <c r="J3277" s="34">
        <v>2.3750409666176E-2</v>
      </c>
      <c r="K3277" s="36">
        <f>Inputs!$B$12*(1+$B3277)^4</f>
        <v>246018.44827583435</v>
      </c>
      <c r="L3277" s="36">
        <f t="shared" si="500"/>
        <v>24409.582208836153</v>
      </c>
      <c r="M3277" s="36">
        <f t="shared" si="501"/>
        <v>312804.6897248954</v>
      </c>
      <c r="N3277" s="37">
        <f>M3277/Inputs!$B$6</f>
        <v>476.83641726356007</v>
      </c>
      <c r="O3277" s="38">
        <f>IF(N3277&gt;Inputs!$B$4,1,0)</f>
        <v>1</v>
      </c>
      <c r="P3277" s="34">
        <f t="shared" si="502"/>
        <v>6.6018866677391999E-2</v>
      </c>
      <c r="Q3277" s="36">
        <f>Inputs!$B$12*(1+$B3277)^0*$C3277+Inputs!$B$29*(1+$D3277)^0*Inputs!$B$19+Inputs!$B$30*(1+$E3277)^0*Inputs!$B$20+Inputs!$B$31*(1+$F3277)^0*Inputs!$B$21+Inputs!$B$22*(1+Inputs!$B$23)^0</f>
        <v>12800.347447005403</v>
      </c>
      <c r="R3277" s="36">
        <f>Inputs!$B$12*(1+$B3277)^1*$C3277+Inputs!$B$29*(1+$D3277)^1*Inputs!$B$19+Inputs!$B$30*(1+$E3277)^1*Inputs!$B$20+Inputs!$B$31*(1+$F3277)^1*Inputs!$B$21+Inputs!$B$22*(1+Inputs!$B$23)^1</f>
        <v>14931.271053592362</v>
      </c>
      <c r="S3277" s="36">
        <f>Inputs!$B$12*(1+$B3277)^2*$C3277+Inputs!$B$29*(1+$D3277)^2*Inputs!$B$19+Inputs!$B$30*(1+$E3277)^2*Inputs!$B$20+Inputs!$B$31*(1+$F3277)^2*Inputs!$B$21+Inputs!$B$22*(1+Inputs!$B$23)^2</f>
        <v>17922.294305966694</v>
      </c>
      <c r="T3277" s="36">
        <f>Inputs!$B$12*(1+$B3277)^3*$C3277+Inputs!$B$29*(1+$D3277)^3*Inputs!$B$19+Inputs!$B$30*(1+$E3277)^3*Inputs!$B$20+Inputs!$B$31*(1+$F3277)^3*Inputs!$B$21+Inputs!$B$22*(1+Inputs!$B$23)^3</f>
        <v>22135.250475697358</v>
      </c>
      <c r="U3277" s="36">
        <f>Inputs!$B$12*(1+$B3277)^4*$C3277+Inputs!$B$29*(1+$D3277)^4*Inputs!$B$19+Inputs!$B$30*(1+$E3277)^4*Inputs!$B$20+Inputs!$B$31*(1+$F3277)^4*Inputs!$B$21+Inputs!$B$22*(1+Inputs!$B$23)^4</f>
        <v>28084.9560621161</v>
      </c>
      <c r="V3277" s="35">
        <f>Inputs!$B$13/(Q3277*(1-$G3277))</f>
        <v>1.182202492799699</v>
      </c>
      <c r="W3277" s="36">
        <f>Inputs!$B$13</f>
        <v>12660</v>
      </c>
      <c r="X3277" s="36">
        <f t="shared" si="503"/>
        <v>14319.987337641845</v>
      </c>
      <c r="Y3277" s="36">
        <f t="shared" si="504"/>
        <v>16651.329148197459</v>
      </c>
      <c r="Z3277" s="36">
        <f t="shared" si="505"/>
        <v>19902.00734419627</v>
      </c>
      <c r="AA3277" s="36">
        <f t="shared" si="506"/>
        <v>24409.582208836153</v>
      </c>
      <c r="AB3277" s="36">
        <f t="shared" si="507"/>
        <v>66533.521101691469</v>
      </c>
      <c r="AC3277" s="36">
        <f t="shared" si="508"/>
        <v>378517.85472460621</v>
      </c>
      <c r="AD3277" s="36">
        <f t="shared" si="509"/>
        <v>246271.16862320396</v>
      </c>
    </row>
    <row r="3278" spans="1:30" ht="14.25" customHeight="1" x14ac:dyDescent="0.25">
      <c r="A3278" s="16">
        <v>3262</v>
      </c>
      <c r="B3278" s="34">
        <v>0.42366036348820302</v>
      </c>
      <c r="C3278" s="34">
        <v>7.7420441638955603E-2</v>
      </c>
      <c r="D3278" s="34">
        <v>2.7897530560107599E-2</v>
      </c>
      <c r="E3278" s="34">
        <v>5.08148526756474E-2</v>
      </c>
      <c r="F3278" s="34">
        <v>-8.8034363423156597E-3</v>
      </c>
      <c r="G3278" s="34">
        <v>0.17689823394391599</v>
      </c>
      <c r="H3278" s="35">
        <v>0.98382788198210502</v>
      </c>
      <c r="I3278" s="34">
        <v>9.5009729794887796E-2</v>
      </c>
      <c r="J3278" s="34">
        <v>2.0379903539226099E-2</v>
      </c>
      <c r="K3278" s="36">
        <f>Inputs!$B$12*(1+$B3278)^4</f>
        <v>246477.24213995037</v>
      </c>
      <c r="L3278" s="36">
        <f t="shared" si="500"/>
        <v>22344.70884589948</v>
      </c>
      <c r="M3278" s="36">
        <f t="shared" si="501"/>
        <v>256679.97769793801</v>
      </c>
      <c r="N3278" s="37">
        <f>M3278/Inputs!$B$6</f>
        <v>391.28045380783232</v>
      </c>
      <c r="O3278" s="38">
        <f>IF(N3278&gt;Inputs!$B$4,1,0)</f>
        <v>0</v>
      </c>
      <c r="P3278" s="34">
        <f t="shared" si="502"/>
        <v>7.4629826255661696E-2</v>
      </c>
      <c r="Q3278" s="36">
        <f>Inputs!$B$12*(1+$B3278)^0*$C3278+Inputs!$B$29*(1+$D3278)^0*Inputs!$B$19+Inputs!$B$30*(1+$E3278)^0*Inputs!$B$20+Inputs!$B$31*(1+$F3278)^0*Inputs!$B$21+Inputs!$B$22*(1+Inputs!$B$23)^0</f>
        <v>12667.270525764259</v>
      </c>
      <c r="R3278" s="36">
        <f>Inputs!$B$12*(1+$B3278)^1*$C3278+Inputs!$B$29*(1+$D3278)^1*Inputs!$B$19+Inputs!$B$30*(1+$E3278)^1*Inputs!$B$20+Inputs!$B$31*(1+$F3278)^1*Inputs!$B$21+Inputs!$B$22*(1+Inputs!$B$23)^1</f>
        <v>14746.129439251388</v>
      </c>
      <c r="S3278" s="36">
        <f>Inputs!$B$12*(1+$B3278)^2*$C3278+Inputs!$B$29*(1+$D3278)^2*Inputs!$B$19+Inputs!$B$30*(1+$E3278)^2*Inputs!$B$20+Inputs!$B$31*(1+$F3278)^2*Inputs!$B$21+Inputs!$B$22*(1+Inputs!$B$23)^2</f>
        <v>17666.080371537944</v>
      </c>
      <c r="T3278" s="36">
        <f>Inputs!$B$12*(1+$B3278)^3*$C3278+Inputs!$B$29*(1+$D3278)^3*Inputs!$B$19+Inputs!$B$30*(1+$E3278)^3*Inputs!$B$20+Inputs!$B$31*(1+$F3278)^3*Inputs!$B$21+Inputs!$B$22*(1+Inputs!$B$23)^3</f>
        <v>21780.691439796632</v>
      </c>
      <c r="U3278" s="36">
        <f>Inputs!$B$12*(1+$B3278)^4*$C3278+Inputs!$B$29*(1+$D3278)^4*Inputs!$B$19+Inputs!$B$30*(1+$E3278)^4*Inputs!$B$20+Inputs!$B$31*(1+$F3278)^4*Inputs!$B$21+Inputs!$B$22*(1+Inputs!$B$23)^4</f>
        <v>27593.198181760225</v>
      </c>
      <c r="V3278" s="35">
        <f>Inputs!$B$13/(Q3278*(1-$G3278))</f>
        <v>1.2142192857575438</v>
      </c>
      <c r="W3278" s="36">
        <f>Inputs!$B$13</f>
        <v>12660</v>
      </c>
      <c r="X3278" s="36">
        <f t="shared" si="503"/>
        <v>14038.568058192639</v>
      </c>
      <c r="Y3278" s="36">
        <f t="shared" si="504"/>
        <v>15980.882099084161</v>
      </c>
      <c r="Z3278" s="36">
        <f t="shared" si="505"/>
        <v>18670.394762281358</v>
      </c>
      <c r="AA3278" s="36">
        <f t="shared" si="506"/>
        <v>22344.70884589948</v>
      </c>
      <c r="AB3278" s="36">
        <f t="shared" si="507"/>
        <v>62620.760408733913</v>
      </c>
      <c r="AC3278" s="36">
        <f t="shared" si="508"/>
        <v>305509.11077675596</v>
      </c>
      <c r="AD3278" s="36">
        <f t="shared" si="509"/>
        <v>194059.2172892041</v>
      </c>
    </row>
    <row r="3279" spans="1:30" ht="14.25" customHeight="1" x14ac:dyDescent="0.25">
      <c r="A3279" s="16">
        <v>3263</v>
      </c>
      <c r="B3279" s="34">
        <v>0.33341771512407697</v>
      </c>
      <c r="C3279" s="34">
        <v>9.3272418540878907E-2</v>
      </c>
      <c r="D3279" s="34">
        <v>2.1729898429858101E-2</v>
      </c>
      <c r="E3279" s="34">
        <v>2.3878343500279599E-2</v>
      </c>
      <c r="F3279" s="34">
        <v>2.3352034766492401E-3</v>
      </c>
      <c r="G3279" s="34">
        <v>0.19360679459875901</v>
      </c>
      <c r="H3279" s="35">
        <v>0.95343461895621195</v>
      </c>
      <c r="I3279" s="34">
        <v>9.6988523997226406E-2</v>
      </c>
      <c r="J3279" s="34">
        <v>2.55941155348899E-2</v>
      </c>
      <c r="K3279" s="36">
        <f>Inputs!$B$12*(1+$B3279)^4</f>
        <v>189677.63804998389</v>
      </c>
      <c r="L3279" s="36">
        <f t="shared" si="500"/>
        <v>19999.20713265676</v>
      </c>
      <c r="M3279" s="36">
        <f t="shared" si="501"/>
        <v>240151.63667328225</v>
      </c>
      <c r="N3279" s="37">
        <f>M3279/Inputs!$B$6</f>
        <v>366.08481200195467</v>
      </c>
      <c r="O3279" s="38">
        <f>IF(N3279&gt;Inputs!$B$4,1,0)</f>
        <v>0</v>
      </c>
      <c r="P3279" s="34">
        <f t="shared" si="502"/>
        <v>7.1394408462336509E-2</v>
      </c>
      <c r="Q3279" s="36">
        <f>Inputs!$B$12*(1+$B3279)^0*$C3279+Inputs!$B$29*(1+$D3279)^0*Inputs!$B$19+Inputs!$B$30*(1+$E3279)^0*Inputs!$B$20+Inputs!$B$31*(1+$F3279)^0*Inputs!$B$21+Inputs!$B$22*(1+Inputs!$B$23)^0</f>
        <v>13618.389139879655</v>
      </c>
      <c r="R3279" s="36">
        <f>Inputs!$B$12*(1+$B3279)^1*$C3279+Inputs!$B$29*(1+$D3279)^1*Inputs!$B$19+Inputs!$B$30*(1+$E3279)^1*Inputs!$B$20+Inputs!$B$31*(1+$F3279)^1*Inputs!$B$21+Inputs!$B$22*(1+Inputs!$B$23)^1</f>
        <v>15557.473247030255</v>
      </c>
      <c r="S3279" s="36">
        <f>Inputs!$B$12*(1+$B3279)^2*$C3279+Inputs!$B$29*(1+$D3279)^2*Inputs!$B$19+Inputs!$B$30*(1+$E3279)^2*Inputs!$B$20+Inputs!$B$31*(1+$F3279)^2*Inputs!$B$21+Inputs!$B$22*(1+Inputs!$B$23)^2</f>
        <v>18119.631925438276</v>
      </c>
      <c r="T3279" s="36">
        <f>Inputs!$B$12*(1+$B3279)^3*$C3279+Inputs!$B$29*(1+$D3279)^3*Inputs!$B$19+Inputs!$B$30*(1+$E3279)^3*Inputs!$B$20+Inputs!$B$31*(1+$F3279)^3*Inputs!$B$21+Inputs!$B$22*(1+Inputs!$B$23)^3</f>
        <v>21512.300648800272</v>
      </c>
      <c r="U3279" s="36">
        <f>Inputs!$B$12*(1+$B3279)^4*$C3279+Inputs!$B$29*(1+$D3279)^4*Inputs!$B$19+Inputs!$B$30*(1+$E3279)^4*Inputs!$B$20+Inputs!$B$31*(1+$F3279)^4*Inputs!$B$21+Inputs!$B$22*(1+Inputs!$B$23)^4</f>
        <v>26012.075246472556</v>
      </c>
      <c r="V3279" s="35">
        <f>Inputs!$B$13/(Q3279*(1-$G3279))</f>
        <v>1.1528189481489313</v>
      </c>
      <c r="W3279" s="36">
        <f>Inputs!$B$13</f>
        <v>12660</v>
      </c>
      <c r="X3279" s="36">
        <f t="shared" si="503"/>
        <v>13837.280703876433</v>
      </c>
      <c r="Y3279" s="36">
        <f t="shared" si="504"/>
        <v>15387.812620676972</v>
      </c>
      <c r="Z3279" s="36">
        <f t="shared" si="505"/>
        <v>17404.284624351236</v>
      </c>
      <c r="AA3279" s="36">
        <f t="shared" si="506"/>
        <v>19999.20713265676</v>
      </c>
      <c r="AB3279" s="36">
        <f t="shared" si="507"/>
        <v>59303.650200033648</v>
      </c>
      <c r="AC3279" s="36">
        <f t="shared" si="508"/>
        <v>287292.37474439765</v>
      </c>
      <c r="AD3279" s="36">
        <f t="shared" si="509"/>
        <v>180847.9864732486</v>
      </c>
    </row>
    <row r="3280" spans="1:30" ht="14.25" customHeight="1" x14ac:dyDescent="0.25">
      <c r="A3280" s="16">
        <v>3264</v>
      </c>
      <c r="B3280" s="34">
        <v>0.40811718502672301</v>
      </c>
      <c r="C3280" s="34">
        <v>7.536959691115E-2</v>
      </c>
      <c r="D3280" s="34">
        <v>2.7695014716194798E-2</v>
      </c>
      <c r="E3280" s="34">
        <v>4.8307100078134199E-2</v>
      </c>
      <c r="F3280" s="34">
        <v>5.8931714267175797E-3</v>
      </c>
      <c r="G3280" s="34">
        <v>0.199286505521203</v>
      </c>
      <c r="H3280" s="35">
        <v>1.08964132018489</v>
      </c>
      <c r="I3280" s="34">
        <v>0.100198132845235</v>
      </c>
      <c r="J3280" s="34">
        <v>2.0688360033915099E-2</v>
      </c>
      <c r="K3280" s="36">
        <f>Inputs!$B$12*(1+$B3280)^4</f>
        <v>235888.32439640674</v>
      </c>
      <c r="L3280" s="36">
        <f t="shared" si="500"/>
        <v>23139.993150945895</v>
      </c>
      <c r="M3280" s="36">
        <f t="shared" si="501"/>
        <v>247225.35628170936</v>
      </c>
      <c r="N3280" s="37">
        <f>M3280/Inputs!$B$6</f>
        <v>376.86792116114231</v>
      </c>
      <c r="O3280" s="38">
        <f>IF(N3280&gt;Inputs!$B$4,1,0)</f>
        <v>0</v>
      </c>
      <c r="P3280" s="34">
        <f t="shared" si="502"/>
        <v>7.9509772811319906E-2</v>
      </c>
      <c r="Q3280" s="36">
        <f>Inputs!$B$12*(1+$B3280)^0*$C3280+Inputs!$B$29*(1+$D3280)^0*Inputs!$B$19+Inputs!$B$30*(1+$E3280)^0*Inputs!$B$20+Inputs!$B$31*(1+$F3280)^0*Inputs!$B$21+Inputs!$B$22*(1+Inputs!$B$23)^0</f>
        <v>12544.219842095921</v>
      </c>
      <c r="R3280" s="36">
        <f>Inputs!$B$12*(1+$B3280)^1*$C3280+Inputs!$B$29*(1+$D3280)^1*Inputs!$B$19+Inputs!$B$30*(1+$E3280)^1*Inputs!$B$20+Inputs!$B$31*(1+$F3280)^1*Inputs!$B$21+Inputs!$B$22*(1+Inputs!$B$23)^1</f>
        <v>14560.019402680588</v>
      </c>
      <c r="S3280" s="36">
        <f>Inputs!$B$12*(1+$B3280)^2*$C3280+Inputs!$B$29*(1+$D3280)^2*Inputs!$B$19+Inputs!$B$30*(1+$E3280)^2*Inputs!$B$20+Inputs!$B$31*(1+$F3280)^2*Inputs!$B$21+Inputs!$B$22*(1+Inputs!$B$23)^2</f>
        <v>17335.505890260436</v>
      </c>
      <c r="T3280" s="36">
        <f>Inputs!$B$12*(1+$B3280)^3*$C3280+Inputs!$B$29*(1+$D3280)^3*Inputs!$B$19+Inputs!$B$30*(1+$E3280)^3*Inputs!$B$20+Inputs!$B$31*(1+$F3280)^3*Inputs!$B$21+Inputs!$B$22*(1+Inputs!$B$23)^3</f>
        <v>21178.369931548172</v>
      </c>
      <c r="U3280" s="36">
        <f>Inputs!$B$12*(1+$B3280)^4*$C3280+Inputs!$B$29*(1+$D3280)^4*Inputs!$B$19+Inputs!$B$30*(1+$E3280)^4*Inputs!$B$20+Inputs!$B$31*(1+$F3280)^4*Inputs!$B$21+Inputs!$B$22*(1+Inputs!$B$23)^4</f>
        <v>26521.770617079936</v>
      </c>
      <c r="V3280" s="35">
        <f>Inputs!$B$13/(Q3280*(1-$G3280))</f>
        <v>1.2604130797138755</v>
      </c>
      <c r="W3280" s="36">
        <f>Inputs!$B$13</f>
        <v>12660</v>
      </c>
      <c r="X3280" s="36">
        <f t="shared" si="503"/>
        <v>14196.673368089401</v>
      </c>
      <c r="Y3280" s="36">
        <f t="shared" si="504"/>
        <v>16310.286418775733</v>
      </c>
      <c r="Z3280" s="36">
        <f t="shared" si="505"/>
        <v>19201.905383399244</v>
      </c>
      <c r="AA3280" s="36">
        <f t="shared" si="506"/>
        <v>23139.993150945895</v>
      </c>
      <c r="AB3280" s="36">
        <f t="shared" si="507"/>
        <v>62944.017880779262</v>
      </c>
      <c r="AC3280" s="36">
        <f t="shared" si="508"/>
        <v>297054.32207036024</v>
      </c>
      <c r="AD3280" s="36">
        <f t="shared" si="509"/>
        <v>184281.33840093011</v>
      </c>
    </row>
    <row r="3281" spans="1:30" ht="14.25" customHeight="1" x14ac:dyDescent="0.25">
      <c r="A3281" s="16">
        <v>3265</v>
      </c>
      <c r="B3281" s="34">
        <v>0.44295655869779299</v>
      </c>
      <c r="C3281" s="34">
        <v>4.3273056563395897E-2</v>
      </c>
      <c r="D3281" s="34">
        <v>1.30966501798792E-2</v>
      </c>
      <c r="E3281" s="34">
        <v>6.4078052359793705E-2</v>
      </c>
      <c r="F3281" s="34">
        <v>1.0182537980038601E-2</v>
      </c>
      <c r="G3281" s="34">
        <v>0.16282305188419299</v>
      </c>
      <c r="H3281" s="35">
        <v>1.08460907680425</v>
      </c>
      <c r="I3281" s="34">
        <v>9.3638630314318405E-2</v>
      </c>
      <c r="J3281" s="34">
        <v>2.4403612323557301E-2</v>
      </c>
      <c r="K3281" s="36">
        <f>Inputs!$B$12*(1+$B3281)^4</f>
        <v>260114.32870846507</v>
      </c>
      <c r="L3281" s="36">
        <f t="shared" ref="L3281:L3344" si="510">AA3281</f>
        <v>18214.805675924155</v>
      </c>
      <c r="M3281" s="36">
        <f t="shared" ref="M3281:M3344" si="511">AB3281+AD3281</f>
        <v>228985.92427650123</v>
      </c>
      <c r="N3281" s="37">
        <f>M3281/Inputs!$B$6</f>
        <v>349.06390895808113</v>
      </c>
      <c r="O3281" s="38">
        <f>IF(N3281&gt;Inputs!$B$4,1,0)</f>
        <v>0</v>
      </c>
      <c r="P3281" s="34">
        <f t="shared" ref="P3281:P3344" si="512">I3281-J3281</f>
        <v>6.9235017990761108E-2</v>
      </c>
      <c r="Q3281" s="36">
        <f>Inputs!$B$12*(1+$B3281)^0*$C3281+Inputs!$B$29*(1+$D3281)^0*Inputs!$B$19+Inputs!$B$30*(1+$E3281)^0*Inputs!$B$20+Inputs!$B$31*(1+$F3281)^0*Inputs!$B$21+Inputs!$B$22*(1+Inputs!$B$23)^0</f>
        <v>10618.427421230674</v>
      </c>
      <c r="R3281" s="36">
        <f>Inputs!$B$12*(1+$B3281)^1*$C3281+Inputs!$B$29*(1+$D3281)^1*Inputs!$B$19+Inputs!$B$30*(1+$E3281)^1*Inputs!$B$20+Inputs!$B$31*(1+$F3281)^1*Inputs!$B$21+Inputs!$B$22*(1+Inputs!$B$23)^1</f>
        <v>11949.524658051761</v>
      </c>
      <c r="S3281" s="36">
        <f>Inputs!$B$12*(1+$B3281)^2*$C3281+Inputs!$B$29*(1+$D3281)^2*Inputs!$B$19+Inputs!$B$30*(1+$E3281)^2*Inputs!$B$20+Inputs!$B$31*(1+$F3281)^2*Inputs!$B$21+Inputs!$B$22*(1+Inputs!$B$23)^2</f>
        <v>13799.330676339476</v>
      </c>
      <c r="T3281" s="36">
        <f>Inputs!$B$12*(1+$B3281)^3*$C3281+Inputs!$B$29*(1+$D3281)^3*Inputs!$B$19+Inputs!$B$30*(1+$E3281)^3*Inputs!$B$20+Inputs!$B$31*(1+$F3281)^3*Inputs!$B$21+Inputs!$B$22*(1+Inputs!$B$23)^3</f>
        <v>16394.114802579097</v>
      </c>
      <c r="U3281" s="36">
        <f>Inputs!$B$12*(1+$B3281)^4*$C3281+Inputs!$B$29*(1+$D3281)^4*Inputs!$B$19+Inputs!$B$30*(1+$E3281)^4*Inputs!$B$20+Inputs!$B$31*(1+$F3281)^4*Inputs!$B$21+Inputs!$B$22*(1+Inputs!$B$23)^4</f>
        <v>20060.144003482535</v>
      </c>
      <c r="V3281" s="35">
        <f>Inputs!$B$13/(Q3281*(1-$G3281))</f>
        <v>1.4241516630280684</v>
      </c>
      <c r="W3281" s="36">
        <f>Inputs!$B$13</f>
        <v>12660</v>
      </c>
      <c r="X3281" s="36">
        <f t="shared" ref="X3281:X3344" si="513">R3281*(1-$G3281)*($V3281+($H3281-$V3281)*1/4)</f>
        <v>13397.838550159242</v>
      </c>
      <c r="Y3281" s="36">
        <f t="shared" ref="Y3281:Y3344" si="514">S3281*(1-$G3281)*($V3281+($H3281-$V3281)*2/4)</f>
        <v>14491.206069675463</v>
      </c>
      <c r="Z3281" s="36">
        <f t="shared" ref="Z3281:Z3344" si="515">T3281*(1-$G3281)*($V3281+($H3281-$V3281)*3/4)</f>
        <v>16051.051938862836</v>
      </c>
      <c r="AA3281" s="36">
        <f t="shared" ref="AA3281:AA3344" si="516">U3281*(1-$G3281)*$H3281</f>
        <v>18214.805675924155</v>
      </c>
      <c r="AB3281" s="36">
        <f t="shared" ref="AB3281:AB3344" si="517">W3281/(1+$I3281)^1+X3281/(1+$I3281)^2+Y3281/(1+$I3281)^3+Z3281/(1+$I3281)^4+AA3281/(1+$I3281)^5</f>
        <v>56719.506547109813</v>
      </c>
      <c r="AC3281" s="36">
        <f t="shared" ref="AC3281:AC3344" si="518">AA3281*(1+$J3281)/($I3281-$J3281)</f>
        <v>269506.86623174249</v>
      </c>
      <c r="AD3281" s="36">
        <f t="shared" ref="AD3281:AD3344" si="519">AC3281/(1+$I3281)^5</f>
        <v>172266.41772939143</v>
      </c>
    </row>
    <row r="3282" spans="1:30" ht="14.25" customHeight="1" x14ac:dyDescent="0.25">
      <c r="A3282" s="16">
        <v>3266</v>
      </c>
      <c r="B3282" s="34">
        <v>0.286321728164876</v>
      </c>
      <c r="C3282" s="34">
        <v>7.5600149348133194E-2</v>
      </c>
      <c r="D3282" s="34">
        <v>3.7033089119117603E-2</v>
      </c>
      <c r="E3282" s="34">
        <v>4.4709284381298703E-2</v>
      </c>
      <c r="F3282" s="34">
        <v>1.8268808755196299E-2</v>
      </c>
      <c r="G3282" s="34">
        <v>0.19038271508263799</v>
      </c>
      <c r="H3282" s="35">
        <v>1.04411319193601</v>
      </c>
      <c r="I3282" s="34">
        <v>0.103103184116945</v>
      </c>
      <c r="J3282" s="34">
        <v>2.6312738143707701E-2</v>
      </c>
      <c r="K3282" s="36">
        <f>Inputs!$B$12*(1+$B3282)^4</f>
        <v>164266.7531472698</v>
      </c>
      <c r="L3282" s="36">
        <f t="shared" si="510"/>
        <v>18163.928747176615</v>
      </c>
      <c r="M3282" s="36">
        <f t="shared" si="511"/>
        <v>204546.50577398285</v>
      </c>
      <c r="N3282" s="37">
        <f>M3282/Inputs!$B$6</f>
        <v>311.80869782619334</v>
      </c>
      <c r="O3282" s="38">
        <f>IF(N3282&gt;Inputs!$B$4,1,0)</f>
        <v>0</v>
      </c>
      <c r="P3282" s="34">
        <f t="shared" si="512"/>
        <v>7.6790445973237295E-2</v>
      </c>
      <c r="Q3282" s="36">
        <f>Inputs!$B$12*(1+$B3282)^0*$C3282+Inputs!$B$29*(1+$D3282)^0*Inputs!$B$19+Inputs!$B$30*(1+$E3282)^0*Inputs!$B$20+Inputs!$B$31*(1+$F3282)^0*Inputs!$B$21+Inputs!$B$22*(1+Inputs!$B$23)^0</f>
        <v>12558.052988314914</v>
      </c>
      <c r="R3282" s="36">
        <f>Inputs!$B$12*(1+$B3282)^1*$C3282+Inputs!$B$29*(1+$D3282)^1*Inputs!$B$19+Inputs!$B$30*(1+$E3282)^1*Inputs!$B$20+Inputs!$B$31*(1+$F3282)^1*Inputs!$B$21+Inputs!$B$22*(1+Inputs!$B$23)^1</f>
        <v>14104.65600750997</v>
      </c>
      <c r="S3282" s="36">
        <f>Inputs!$B$12*(1+$B3282)^2*$C3282+Inputs!$B$29*(1+$D3282)^2*Inputs!$B$19+Inputs!$B$30*(1+$E3282)^2*Inputs!$B$20+Inputs!$B$31*(1+$F3282)^2*Inputs!$B$21+Inputs!$B$22*(1+Inputs!$B$23)^2</f>
        <v>16032.099890217269</v>
      </c>
      <c r="T3282" s="36">
        <f>Inputs!$B$12*(1+$B3282)^3*$C3282+Inputs!$B$29*(1+$D3282)^3*Inputs!$B$19+Inputs!$B$30*(1+$E3282)^3*Inputs!$B$20+Inputs!$B$31*(1+$F3282)^3*Inputs!$B$21+Inputs!$B$22*(1+Inputs!$B$23)^3</f>
        <v>18447.214289376767</v>
      </c>
      <c r="U3282" s="36">
        <f>Inputs!$B$12*(1+$B3282)^4*$C3282+Inputs!$B$29*(1+$D3282)^4*Inputs!$B$19+Inputs!$B$30*(1+$E3282)^4*Inputs!$B$20+Inputs!$B$31*(1+$F3282)^4*Inputs!$B$21+Inputs!$B$22*(1+Inputs!$B$23)^4</f>
        <v>21487.329078813415</v>
      </c>
      <c r="V3282" s="35">
        <f>Inputs!$B$13/(Q3282*(1-$G3282))</f>
        <v>1.2451785275708656</v>
      </c>
      <c r="W3282" s="36">
        <f>Inputs!$B$13</f>
        <v>12660</v>
      </c>
      <c r="X3282" s="36">
        <f t="shared" si="513"/>
        <v>13645.148401934701</v>
      </c>
      <c r="Y3282" s="36">
        <f t="shared" si="514"/>
        <v>14857.348943757848</v>
      </c>
      <c r="Z3282" s="36">
        <f t="shared" si="515"/>
        <v>16344.759088847733</v>
      </c>
      <c r="AA3282" s="36">
        <f t="shared" si="516"/>
        <v>18163.928747176615</v>
      </c>
      <c r="AB3282" s="36">
        <f t="shared" si="517"/>
        <v>55918.165508121296</v>
      </c>
      <c r="AC3282" s="36">
        <f t="shared" si="518"/>
        <v>242762.90118772103</v>
      </c>
      <c r="AD3282" s="36">
        <f t="shared" si="519"/>
        <v>148628.34026586154</v>
      </c>
    </row>
    <row r="3283" spans="1:30" ht="14.25" customHeight="1" x14ac:dyDescent="0.25">
      <c r="A3283" s="16">
        <v>3267</v>
      </c>
      <c r="B3283" s="34">
        <v>0.43164235482681002</v>
      </c>
      <c r="C3283" s="34">
        <v>9.20909301649767E-2</v>
      </c>
      <c r="D3283" s="34">
        <v>4.2465675289100703E-2</v>
      </c>
      <c r="E3283" s="34">
        <v>3.7576351216128998E-2</v>
      </c>
      <c r="F3283" s="34">
        <v>7.7127787650895403E-3</v>
      </c>
      <c r="G3283" s="34">
        <v>0.168142033674053</v>
      </c>
      <c r="H3283" s="35">
        <v>1.05422175960405</v>
      </c>
      <c r="I3283" s="34">
        <v>9.2917353898383001E-2</v>
      </c>
      <c r="J3283" s="34">
        <v>2.0278234324227502E-2</v>
      </c>
      <c r="K3283" s="36">
        <f>Inputs!$B$12*(1+$B3283)^4</f>
        <v>252051.56831303652</v>
      </c>
      <c r="L3283" s="36">
        <f t="shared" si="510"/>
        <v>28134.774376900121</v>
      </c>
      <c r="M3283" s="36">
        <f t="shared" si="511"/>
        <v>324718.64843200147</v>
      </c>
      <c r="N3283" s="37">
        <f>M3283/Inputs!$B$6</f>
        <v>494.99793968292909</v>
      </c>
      <c r="O3283" s="38">
        <f>IF(N3283&gt;Inputs!$B$4,1,0)</f>
        <v>1</v>
      </c>
      <c r="P3283" s="34">
        <f t="shared" si="512"/>
        <v>7.2639119574155503E-2</v>
      </c>
      <c r="Q3283" s="36">
        <f>Inputs!$B$12*(1+$B3283)^0*$C3283+Inputs!$B$29*(1+$D3283)^0*Inputs!$B$19+Inputs!$B$30*(1+$E3283)^0*Inputs!$B$20+Inputs!$B$31*(1+$F3283)^0*Inputs!$B$21+Inputs!$B$22*(1+Inputs!$B$23)^0</f>
        <v>13547.499837325522</v>
      </c>
      <c r="R3283" s="36">
        <f>Inputs!$B$12*(1+$B3283)^1*$C3283+Inputs!$B$29*(1+$D3283)^1*Inputs!$B$19+Inputs!$B$30*(1+$E3283)^1*Inputs!$B$20+Inputs!$B$31*(1+$F3283)^1*Inputs!$B$21+Inputs!$B$22*(1+Inputs!$B$23)^1</f>
        <v>16132.74236833696</v>
      </c>
      <c r="S3283" s="36">
        <f>Inputs!$B$12*(1+$B3283)^2*$C3283+Inputs!$B$29*(1+$D3283)^2*Inputs!$B$19+Inputs!$B$30*(1+$E3283)^2*Inputs!$B$20+Inputs!$B$31*(1+$F3283)^2*Inputs!$B$21+Inputs!$B$22*(1+Inputs!$B$23)^2</f>
        <v>19755.152708443631</v>
      </c>
      <c r="T3283" s="36">
        <f>Inputs!$B$12*(1+$B3283)^3*$C3283+Inputs!$B$29*(1+$D3283)^3*Inputs!$B$19+Inputs!$B$30*(1+$E3283)^3*Inputs!$B$20+Inputs!$B$31*(1+$F3283)^3*Inputs!$B$21+Inputs!$B$22*(1+Inputs!$B$23)^3</f>
        <v>24859.422074955772</v>
      </c>
      <c r="U3283" s="36">
        <f>Inputs!$B$12*(1+$B3283)^4*$C3283+Inputs!$B$29*(1+$D3283)^4*Inputs!$B$19+Inputs!$B$30*(1+$E3283)^4*Inputs!$B$20+Inputs!$B$31*(1+$F3283)^4*Inputs!$B$21+Inputs!$B$22*(1+Inputs!$B$23)^4</f>
        <v>32082.062513277451</v>
      </c>
      <c r="V3283" s="35">
        <f>Inputs!$B$13/(Q3283*(1-$G3283))</f>
        <v>1.1233765946924934</v>
      </c>
      <c r="W3283" s="36">
        <f>Inputs!$B$13</f>
        <v>12660</v>
      </c>
      <c r="X3283" s="36">
        <f t="shared" si="513"/>
        <v>14843.865627367533</v>
      </c>
      <c r="Y3283" s="36">
        <f t="shared" si="514"/>
        <v>17892.760760883666</v>
      </c>
      <c r="Z3283" s="36">
        <f t="shared" si="515"/>
        <v>22158.309615011418</v>
      </c>
      <c r="AA3283" s="36">
        <f t="shared" si="516"/>
        <v>28134.774376900121</v>
      </c>
      <c r="AB3283" s="36">
        <f t="shared" si="517"/>
        <v>71290.484499358819</v>
      </c>
      <c r="AC3283" s="36">
        <f t="shared" si="518"/>
        <v>395176.84262499405</v>
      </c>
      <c r="AD3283" s="36">
        <f t="shared" si="519"/>
        <v>253428.16393264264</v>
      </c>
    </row>
    <row r="3284" spans="1:30" ht="14.25" customHeight="1" x14ac:dyDescent="0.25">
      <c r="A3284" s="16">
        <v>3268</v>
      </c>
      <c r="B3284" s="34">
        <v>0.18133500344540701</v>
      </c>
      <c r="C3284" s="34">
        <v>0.110370868797012</v>
      </c>
      <c r="D3284" s="34">
        <v>2.3522752391394799E-2</v>
      </c>
      <c r="E3284" s="34">
        <v>5.5958729989231903E-2</v>
      </c>
      <c r="F3284" s="34">
        <v>1.4272446403433999E-2</v>
      </c>
      <c r="G3284" s="34">
        <v>0.19883848298923401</v>
      </c>
      <c r="H3284" s="35">
        <v>1.00402970115788</v>
      </c>
      <c r="I3284" s="34">
        <v>0.109178071808928</v>
      </c>
      <c r="J3284" s="34">
        <v>3.1775675948626E-2</v>
      </c>
      <c r="K3284" s="36">
        <f>Inputs!$B$12*(1+$B3284)^4</f>
        <v>116853.98845526821</v>
      </c>
      <c r="L3284" s="36">
        <f t="shared" si="510"/>
        <v>17556.789728709209</v>
      </c>
      <c r="M3284" s="36">
        <f t="shared" si="511"/>
        <v>193799.17573700816</v>
      </c>
      <c r="N3284" s="37">
        <f>M3284/Inputs!$B$6</f>
        <v>295.4255727698295</v>
      </c>
      <c r="O3284" s="38">
        <f>IF(N3284&gt;Inputs!$B$4,1,0)</f>
        <v>0</v>
      </c>
      <c r="P3284" s="34">
        <f t="shared" si="512"/>
        <v>7.7402395860301995E-2</v>
      </c>
      <c r="Q3284" s="36">
        <f>Inputs!$B$12*(1+$B3284)^0*$C3284+Inputs!$B$29*(1+$D3284)^0*Inputs!$B$19+Inputs!$B$30*(1+$E3284)^0*Inputs!$B$20+Inputs!$B$31*(1+$F3284)^0*Inputs!$B$21+Inputs!$B$22*(1+Inputs!$B$23)^0</f>
        <v>14644.296155247641</v>
      </c>
      <c r="R3284" s="36">
        <f>Inputs!$B$12*(1+$B3284)^1*$C3284+Inputs!$B$29*(1+$D3284)^1*Inputs!$B$19+Inputs!$B$30*(1+$E3284)^1*Inputs!$B$20+Inputs!$B$31*(1+$F3284)^1*Inputs!$B$21+Inputs!$B$22*(1+Inputs!$B$23)^1</f>
        <v>16058.623624158976</v>
      </c>
      <c r="S3284" s="36">
        <f>Inputs!$B$12*(1+$B3284)^2*$C3284+Inputs!$B$29*(1+$D3284)^2*Inputs!$B$19+Inputs!$B$30*(1+$E3284)^2*Inputs!$B$20+Inputs!$B$31*(1+$F3284)^2*Inputs!$B$21+Inputs!$B$22*(1+Inputs!$B$23)^2</f>
        <v>17699.241854252414</v>
      </c>
      <c r="T3284" s="36">
        <f>Inputs!$B$12*(1+$B3284)^3*$C3284+Inputs!$B$29*(1+$D3284)^3*Inputs!$B$19+Inputs!$B$30*(1+$E3284)^3*Inputs!$B$20+Inputs!$B$31*(1+$F3284)^3*Inputs!$B$21+Inputs!$B$22*(1+Inputs!$B$23)^3</f>
        <v>19606.071361225135</v>
      </c>
      <c r="U3284" s="36">
        <f>Inputs!$B$12*(1+$B3284)^4*$C3284+Inputs!$B$29*(1+$D3284)^4*Inputs!$B$19+Inputs!$B$30*(1+$E3284)^4*Inputs!$B$20+Inputs!$B$31*(1+$F3284)^4*Inputs!$B$21+Inputs!$B$22*(1+Inputs!$B$23)^4</f>
        <v>21826.216927635269</v>
      </c>
      <c r="V3284" s="35">
        <f>Inputs!$B$13/(Q3284*(1-$G3284))</f>
        <v>1.079058828426394</v>
      </c>
      <c r="W3284" s="36">
        <f>Inputs!$B$13</f>
        <v>12660</v>
      </c>
      <c r="X3284" s="36">
        <f t="shared" si="513"/>
        <v>13641.36390302624</v>
      </c>
      <c r="Y3284" s="36">
        <f t="shared" si="514"/>
        <v>14769.047111833501</v>
      </c>
      <c r="Z3284" s="36">
        <f t="shared" si="515"/>
        <v>16065.559368905704</v>
      </c>
      <c r="AA3284" s="36">
        <f t="shared" si="516"/>
        <v>17556.789728709209</v>
      </c>
      <c r="AB3284" s="36">
        <f t="shared" si="517"/>
        <v>54396.980209511195</v>
      </c>
      <c r="AC3284" s="36">
        <f t="shared" si="518"/>
        <v>234032.40156184183</v>
      </c>
      <c r="AD3284" s="36">
        <f t="shared" si="519"/>
        <v>139402.19552749698</v>
      </c>
    </row>
    <row r="3285" spans="1:30" ht="14.25" customHeight="1" x14ac:dyDescent="0.25">
      <c r="A3285" s="16">
        <v>3269</v>
      </c>
      <c r="B3285" s="34">
        <v>0.20423000782169601</v>
      </c>
      <c r="C3285" s="34">
        <v>7.1018393716828998E-2</v>
      </c>
      <c r="D3285" s="34">
        <v>3.2065402882518003E-2</v>
      </c>
      <c r="E3285" s="34">
        <v>5.1638603494194101E-2</v>
      </c>
      <c r="F3285" s="34">
        <v>-1.6506578493359E-2</v>
      </c>
      <c r="G3285" s="34">
        <v>0.19712769172977301</v>
      </c>
      <c r="H3285" s="35">
        <v>1.0477841576895</v>
      </c>
      <c r="I3285" s="34">
        <v>9.0363191754859906E-2</v>
      </c>
      <c r="J3285" s="34">
        <v>2.7326526329529002E-2</v>
      </c>
      <c r="K3285" s="36">
        <f>Inputs!$B$12*(1+$B3285)^4</f>
        <v>126179.56637465408</v>
      </c>
      <c r="L3285" s="36">
        <f t="shared" si="510"/>
        <v>14644.040507285825</v>
      </c>
      <c r="M3285" s="36">
        <f t="shared" si="511"/>
        <v>207226.13037944993</v>
      </c>
      <c r="N3285" s="37">
        <f>M3285/Inputs!$B$6</f>
        <v>315.8934914320883</v>
      </c>
      <c r="O3285" s="38">
        <f>IF(N3285&gt;Inputs!$B$4,1,0)</f>
        <v>0</v>
      </c>
      <c r="P3285" s="34">
        <f t="shared" si="512"/>
        <v>6.3036665425330901E-2</v>
      </c>
      <c r="Q3285" s="36">
        <f>Inputs!$B$12*(1+$B3285)^0*$C3285+Inputs!$B$29*(1+$D3285)^0*Inputs!$B$19+Inputs!$B$30*(1+$E3285)^0*Inputs!$B$20+Inputs!$B$31*(1+$F3285)^0*Inputs!$B$21+Inputs!$B$22*(1+Inputs!$B$23)^0</f>
        <v>12283.147650436662</v>
      </c>
      <c r="R3285" s="36">
        <f>Inputs!$B$12*(1+$B3285)^1*$C3285+Inputs!$B$29*(1+$D3285)^1*Inputs!$B$19+Inputs!$B$30*(1+$E3285)^1*Inputs!$B$20+Inputs!$B$31*(1+$F3285)^1*Inputs!$B$21+Inputs!$B$22*(1+Inputs!$B$23)^1</f>
        <v>13245.306672056284</v>
      </c>
      <c r="S3285" s="36">
        <f>Inputs!$B$12*(1+$B3285)^2*$C3285+Inputs!$B$29*(1+$D3285)^2*Inputs!$B$19+Inputs!$B$30*(1+$E3285)^2*Inputs!$B$20+Inputs!$B$31*(1+$F3285)^2*Inputs!$B$21+Inputs!$B$22*(1+Inputs!$B$23)^2</f>
        <v>14394.441168581136</v>
      </c>
      <c r="T3285" s="36">
        <f>Inputs!$B$12*(1+$B3285)^3*$C3285+Inputs!$B$29*(1+$D3285)^3*Inputs!$B$19+Inputs!$B$30*(1+$E3285)^3*Inputs!$B$20+Inputs!$B$31*(1+$F3285)^3*Inputs!$B$21+Inputs!$B$22*(1+Inputs!$B$23)^3</f>
        <v>15767.221002152424</v>
      </c>
      <c r="U3285" s="36">
        <f>Inputs!$B$12*(1+$B3285)^4*$C3285+Inputs!$B$29*(1+$D3285)^4*Inputs!$B$19+Inputs!$B$30*(1+$E3285)^4*Inputs!$B$20+Inputs!$B$31*(1+$F3285)^4*Inputs!$B$21+Inputs!$B$22*(1+Inputs!$B$23)^4</f>
        <v>17407.748951568086</v>
      </c>
      <c r="V3285" s="35">
        <f>Inputs!$B$13/(Q3285*(1-$G3285))</f>
        <v>1.2837414210864981</v>
      </c>
      <c r="W3285" s="36">
        <f>Inputs!$B$13</f>
        <v>12660</v>
      </c>
      <c r="X3285" s="36">
        <f t="shared" si="513"/>
        <v>13024.368993605472</v>
      </c>
      <c r="Y3285" s="36">
        <f t="shared" si="514"/>
        <v>13472.601890790404</v>
      </c>
      <c r="Z3285" s="36">
        <f t="shared" si="515"/>
        <v>14010.717475727844</v>
      </c>
      <c r="AA3285" s="36">
        <f t="shared" si="516"/>
        <v>14644.040507285825</v>
      </c>
      <c r="AB3285" s="36">
        <f t="shared" si="517"/>
        <v>52372.895938621405</v>
      </c>
      <c r="AC3285" s="36">
        <f t="shared" si="518"/>
        <v>238658.10737719378</v>
      </c>
      <c r="AD3285" s="36">
        <f t="shared" si="519"/>
        <v>154853.23444082853</v>
      </c>
    </row>
    <row r="3286" spans="1:30" ht="14.25" customHeight="1" x14ac:dyDescent="0.25">
      <c r="A3286" s="16">
        <v>3270</v>
      </c>
      <c r="B3286" s="34">
        <v>0.29147935482298398</v>
      </c>
      <c r="C3286" s="34">
        <v>7.4982322944322596E-2</v>
      </c>
      <c r="D3286" s="34">
        <v>2.0441804168687901E-2</v>
      </c>
      <c r="E3286" s="34">
        <v>2.5721144294741E-2</v>
      </c>
      <c r="F3286" s="34">
        <v>8.4304296817618307E-3</v>
      </c>
      <c r="G3286" s="34">
        <v>0.19825461098397301</v>
      </c>
      <c r="H3286" s="35">
        <v>1.08948890392991</v>
      </c>
      <c r="I3286" s="34">
        <v>0.102085210038128</v>
      </c>
      <c r="J3286" s="34">
        <v>2.3500356072466901E-2</v>
      </c>
      <c r="K3286" s="36">
        <f>Inputs!$B$12*(1+$B3286)^4</f>
        <v>166917.21220902732</v>
      </c>
      <c r="L3286" s="36">
        <f t="shared" si="510"/>
        <v>18299.550244405811</v>
      </c>
      <c r="M3286" s="36">
        <f t="shared" si="511"/>
        <v>202703.0417656991</v>
      </c>
      <c r="N3286" s="37">
        <f>M3286/Inputs!$B$6</f>
        <v>308.99853927698035</v>
      </c>
      <c r="O3286" s="38">
        <f>IF(N3286&gt;Inputs!$B$4,1,0)</f>
        <v>0</v>
      </c>
      <c r="P3286" s="34">
        <f t="shared" si="512"/>
        <v>7.8584853965661089E-2</v>
      </c>
      <c r="Q3286" s="36">
        <f>Inputs!$B$12*(1+$B3286)^0*$C3286+Inputs!$B$29*(1+$D3286)^0*Inputs!$B$19+Inputs!$B$30*(1+$E3286)^0*Inputs!$B$20+Inputs!$B$31*(1+$F3286)^0*Inputs!$B$21+Inputs!$B$22*(1+Inputs!$B$23)^0</f>
        <v>12520.983404086277</v>
      </c>
      <c r="R3286" s="36">
        <f>Inputs!$B$12*(1+$B3286)^1*$C3286+Inputs!$B$29*(1+$D3286)^1*Inputs!$B$19+Inputs!$B$30*(1+$E3286)^1*Inputs!$B$20+Inputs!$B$31*(1+$F3286)^1*Inputs!$B$21+Inputs!$B$22*(1+Inputs!$B$23)^1</f>
        <v>13933.378952043431</v>
      </c>
      <c r="S3286" s="36">
        <f>Inputs!$B$12*(1+$B3286)^2*$C3286+Inputs!$B$29*(1+$D3286)^2*Inputs!$B$19+Inputs!$B$30*(1+$E3286)^2*Inputs!$B$20+Inputs!$B$31*(1+$F3286)^2*Inputs!$B$21+Inputs!$B$22*(1+Inputs!$B$23)^2</f>
        <v>15729.295326887204</v>
      </c>
      <c r="T3286" s="36">
        <f>Inputs!$B$12*(1+$B3286)^3*$C3286+Inputs!$B$29*(1+$D3286)^3*Inputs!$B$19+Inputs!$B$30*(1+$E3286)^3*Inputs!$B$20+Inputs!$B$31*(1+$F3286)^3*Inputs!$B$21+Inputs!$B$22*(1+Inputs!$B$23)^3</f>
        <v>18020.156430285293</v>
      </c>
      <c r="U3286" s="36">
        <f>Inputs!$B$12*(1+$B3286)^4*$C3286+Inputs!$B$29*(1+$D3286)^4*Inputs!$B$19+Inputs!$B$30*(1+$E3286)^4*Inputs!$B$20+Inputs!$B$31*(1+$F3286)^4*Inputs!$B$21+Inputs!$B$22*(1+Inputs!$B$23)^4</f>
        <v>20949.860413662849</v>
      </c>
      <c r="V3286" s="35">
        <f>Inputs!$B$13/(Q3286*(1-$G3286))</f>
        <v>1.2611269160346927</v>
      </c>
      <c r="W3286" s="36">
        <f>Inputs!$B$13</f>
        <v>12660</v>
      </c>
      <c r="X3286" s="36">
        <f t="shared" si="513"/>
        <v>13608.733921336752</v>
      </c>
      <c r="Y3286" s="36">
        <f t="shared" si="514"/>
        <v>14821.678769860662</v>
      </c>
      <c r="Z3286" s="36">
        <f t="shared" si="515"/>
        <v>16360.41354984222</v>
      </c>
      <c r="AA3286" s="36">
        <f t="shared" si="516"/>
        <v>18299.550244405811</v>
      </c>
      <c r="AB3286" s="36">
        <f t="shared" si="517"/>
        <v>56109.886516966013</v>
      </c>
      <c r="AC3286" s="36">
        <f t="shared" si="518"/>
        <v>238335.95465227362</v>
      </c>
      <c r="AD3286" s="36">
        <f t="shared" si="519"/>
        <v>146593.15524873309</v>
      </c>
    </row>
    <row r="3287" spans="1:30" ht="14.25" customHeight="1" x14ac:dyDescent="0.25">
      <c r="A3287" s="16">
        <v>3271</v>
      </c>
      <c r="B3287" s="34">
        <v>0.173219166459229</v>
      </c>
      <c r="C3287" s="34">
        <v>0.10202052763418699</v>
      </c>
      <c r="D3287" s="34">
        <v>1.5146907615452799E-2</v>
      </c>
      <c r="E3287" s="34">
        <v>4.9405299531693099E-2</v>
      </c>
      <c r="F3287" s="34">
        <v>3.09144627641081E-2</v>
      </c>
      <c r="G3287" s="34">
        <v>0.16237005153016601</v>
      </c>
      <c r="H3287" s="35">
        <v>1.0986045749608599</v>
      </c>
      <c r="I3287" s="34">
        <v>9.0749279979668404E-2</v>
      </c>
      <c r="J3287" s="34">
        <v>2.4117979585242099E-2</v>
      </c>
      <c r="K3287" s="36">
        <f>Inputs!$B$12*(1+$B3287)^4</f>
        <v>113675.75504204998</v>
      </c>
      <c r="L3287" s="36">
        <f t="shared" si="510"/>
        <v>19005.97983442224</v>
      </c>
      <c r="M3287" s="36">
        <f t="shared" si="511"/>
        <v>248734.70972925407</v>
      </c>
      <c r="N3287" s="37">
        <f>M3287/Inputs!$B$6</f>
        <v>379.16876483118</v>
      </c>
      <c r="O3287" s="38">
        <f>IF(N3287&gt;Inputs!$B$4,1,0)</f>
        <v>0</v>
      </c>
      <c r="P3287" s="34">
        <f t="shared" si="512"/>
        <v>6.6631300394426302E-2</v>
      </c>
      <c r="Q3287" s="36">
        <f>Inputs!$B$12*(1+$B3287)^0*$C3287+Inputs!$B$29*(1+$D3287)^0*Inputs!$B$19+Inputs!$B$30*(1+$E3287)^0*Inputs!$B$20+Inputs!$B$31*(1+$F3287)^0*Inputs!$B$21+Inputs!$B$22*(1+Inputs!$B$23)^0</f>
        <v>14143.27568547814</v>
      </c>
      <c r="R3287" s="36">
        <f>Inputs!$B$12*(1+$B3287)^1*$C3287+Inputs!$B$29*(1+$D3287)^1*Inputs!$B$19+Inputs!$B$30*(1+$E3287)^1*Inputs!$B$20+Inputs!$B$31*(1+$F3287)^1*Inputs!$B$21+Inputs!$B$22*(1+Inputs!$B$23)^1</f>
        <v>15448.094304557715</v>
      </c>
      <c r="S3287" s="36">
        <f>Inputs!$B$12*(1+$B3287)^2*$C3287+Inputs!$B$29*(1+$D3287)^2*Inputs!$B$19+Inputs!$B$30*(1+$E3287)^2*Inputs!$B$20+Inputs!$B$31*(1+$F3287)^2*Inputs!$B$21+Inputs!$B$22*(1+Inputs!$B$23)^2</f>
        <v>16945.706977484006</v>
      </c>
      <c r="T3287" s="36">
        <f>Inputs!$B$12*(1+$B3287)^3*$C3287+Inputs!$B$29*(1+$D3287)^3*Inputs!$B$19+Inputs!$B$30*(1+$E3287)^3*Inputs!$B$20+Inputs!$B$31*(1+$F3287)^3*Inputs!$B$21+Inputs!$B$22*(1+Inputs!$B$23)^3</f>
        <v>18668.313740801939</v>
      </c>
      <c r="U3287" s="36">
        <f>Inputs!$B$12*(1+$B3287)^4*$C3287+Inputs!$B$29*(1+$D3287)^4*Inputs!$B$19+Inputs!$B$30*(1+$E3287)^4*Inputs!$B$20+Inputs!$B$31*(1+$F3287)^4*Inputs!$B$21+Inputs!$B$22*(1+Inputs!$B$23)^4</f>
        <v>20653.642920673909</v>
      </c>
      <c r="V3287" s="35">
        <f>Inputs!$B$13/(Q3287*(1-$G3287))</f>
        <v>1.0686401871445994</v>
      </c>
      <c r="W3287" s="36">
        <f>Inputs!$B$13</f>
        <v>12660</v>
      </c>
      <c r="X3287" s="36">
        <f t="shared" si="513"/>
        <v>13924.908993640584</v>
      </c>
      <c r="Y3287" s="36">
        <f t="shared" si="514"/>
        <v>15381.187111153318</v>
      </c>
      <c r="Z3287" s="36">
        <f t="shared" si="515"/>
        <v>17061.892767637753</v>
      </c>
      <c r="AA3287" s="36">
        <f t="shared" si="516"/>
        <v>19005.97983442224</v>
      </c>
      <c r="AB3287" s="36">
        <f t="shared" si="517"/>
        <v>59527.670034973577</v>
      </c>
      <c r="AC3287" s="36">
        <f t="shared" si="518"/>
        <v>292120.45319311449</v>
      </c>
      <c r="AD3287" s="36">
        <f t="shared" si="519"/>
        <v>189207.03969428048</v>
      </c>
    </row>
    <row r="3288" spans="1:30" ht="14.25" customHeight="1" x14ac:dyDescent="0.25">
      <c r="A3288" s="16">
        <v>3272</v>
      </c>
      <c r="B3288" s="34">
        <v>0.38281847018832799</v>
      </c>
      <c r="C3288" s="34">
        <v>8.8065576640992502E-2</v>
      </c>
      <c r="D3288" s="34">
        <v>3.53933630335612E-2</v>
      </c>
      <c r="E3288" s="34">
        <v>4.9357486543001497E-2</v>
      </c>
      <c r="F3288" s="34">
        <v>2.1622569779687E-2</v>
      </c>
      <c r="G3288" s="34">
        <v>0.18802025632893701</v>
      </c>
      <c r="H3288" s="35">
        <v>1.02378315399166</v>
      </c>
      <c r="I3288" s="34">
        <v>0.100499599723415</v>
      </c>
      <c r="J3288" s="34">
        <v>2.94885241891111E-2</v>
      </c>
      <c r="K3288" s="36">
        <f>Inputs!$B$12*(1+$B3288)^4</f>
        <v>219387.52936395921</v>
      </c>
      <c r="L3288" s="36">
        <f t="shared" si="510"/>
        <v>23677.637445156455</v>
      </c>
      <c r="M3288" s="36">
        <f t="shared" si="511"/>
        <v>276596.46272832871</v>
      </c>
      <c r="N3288" s="37">
        <f>M3288/Inputs!$B$6</f>
        <v>421.64094928098888</v>
      </c>
      <c r="O3288" s="38">
        <f>IF(N3288&gt;Inputs!$B$4,1,0)</f>
        <v>1</v>
      </c>
      <c r="P3288" s="34">
        <f t="shared" si="512"/>
        <v>7.10110755343039E-2</v>
      </c>
      <c r="Q3288" s="36">
        <f>Inputs!$B$12*(1+$B3288)^0*$C3288+Inputs!$B$29*(1+$D3288)^0*Inputs!$B$19+Inputs!$B$30*(1+$E3288)^0*Inputs!$B$20+Inputs!$B$31*(1+$F3288)^0*Inputs!$B$21+Inputs!$B$22*(1+Inputs!$B$23)^0</f>
        <v>13305.978625886473</v>
      </c>
      <c r="R3288" s="36">
        <f>Inputs!$B$12*(1+$B3288)^1*$C3288+Inputs!$B$29*(1+$D3288)^1*Inputs!$B$19+Inputs!$B$30*(1+$E3288)^1*Inputs!$B$20+Inputs!$B$31*(1+$F3288)^1*Inputs!$B$21+Inputs!$B$22*(1+Inputs!$B$23)^1</f>
        <v>15598.006019221193</v>
      </c>
      <c r="S3288" s="36">
        <f>Inputs!$B$12*(1+$B3288)^2*$C3288+Inputs!$B$29*(1+$D3288)^2*Inputs!$B$19+Inputs!$B$30*(1+$E3288)^2*Inputs!$B$20+Inputs!$B$31*(1+$F3288)^2*Inputs!$B$21+Inputs!$B$22*(1+Inputs!$B$23)^2</f>
        <v>18674.681790613053</v>
      </c>
      <c r="T3288" s="36">
        <f>Inputs!$B$12*(1+$B3288)^3*$C3288+Inputs!$B$29*(1+$D3288)^3*Inputs!$B$19+Inputs!$B$30*(1+$E3288)^3*Inputs!$B$20+Inputs!$B$31*(1+$F3288)^3*Inputs!$B$21+Inputs!$B$22*(1+Inputs!$B$23)^3</f>
        <v>22832.877076539626</v>
      </c>
      <c r="U3288" s="36">
        <f>Inputs!$B$12*(1+$B3288)^4*$C3288+Inputs!$B$29*(1+$D3288)^4*Inputs!$B$19+Inputs!$B$30*(1+$E3288)^4*Inputs!$B$20+Inputs!$B$31*(1+$F3288)^4*Inputs!$B$21+Inputs!$B$22*(1+Inputs!$B$23)^4</f>
        <v>28482.964730901022</v>
      </c>
      <c r="V3288" s="35">
        <f>Inputs!$B$13/(Q3288*(1-$G3288))</f>
        <v>1.1717681497020651</v>
      </c>
      <c r="W3288" s="36">
        <f>Inputs!$B$13</f>
        <v>12660</v>
      </c>
      <c r="X3288" s="36">
        <f t="shared" si="513"/>
        <v>14372.186757596381</v>
      </c>
      <c r="Y3288" s="36">
        <f t="shared" si="514"/>
        <v>16646.080845167726</v>
      </c>
      <c r="Z3288" s="36">
        <f t="shared" si="515"/>
        <v>19666.673696924026</v>
      </c>
      <c r="AA3288" s="36">
        <f t="shared" si="516"/>
        <v>23677.637445156455</v>
      </c>
      <c r="AB3288" s="36">
        <f t="shared" si="517"/>
        <v>63937.181822465027</v>
      </c>
      <c r="AC3288" s="36">
        <f t="shared" si="518"/>
        <v>343268.3682973301</v>
      </c>
      <c r="AD3288" s="36">
        <f t="shared" si="519"/>
        <v>212659.28090586371</v>
      </c>
    </row>
    <row r="3289" spans="1:30" ht="14.25" customHeight="1" x14ac:dyDescent="0.25">
      <c r="A3289" s="16">
        <v>3273</v>
      </c>
      <c r="B3289" s="34">
        <v>0.27294733454112402</v>
      </c>
      <c r="C3289" s="34">
        <v>8.0764607214849904E-2</v>
      </c>
      <c r="D3289" s="34">
        <v>1.5536848899125001E-2</v>
      </c>
      <c r="E3289" s="34">
        <v>5.3644341567836998E-2</v>
      </c>
      <c r="F3289" s="34">
        <v>2.02820095769067E-2</v>
      </c>
      <c r="G3289" s="34">
        <v>0.174042443221714</v>
      </c>
      <c r="H3289" s="35">
        <v>1.0797846724132301</v>
      </c>
      <c r="I3289" s="34">
        <v>0.10281410831573901</v>
      </c>
      <c r="J3289" s="34">
        <v>2.4757092033383998E-2</v>
      </c>
      <c r="K3289" s="36">
        <f>Inputs!$B$12*(1+$B3289)^4</f>
        <v>157540.78112812771</v>
      </c>
      <c r="L3289" s="36">
        <f t="shared" si="510"/>
        <v>19288.995206310312</v>
      </c>
      <c r="M3289" s="36">
        <f t="shared" si="511"/>
        <v>212863.94637276218</v>
      </c>
      <c r="N3289" s="37">
        <f>M3289/Inputs!$B$6</f>
        <v>324.48772312921062</v>
      </c>
      <c r="O3289" s="38">
        <f>IF(N3289&gt;Inputs!$B$4,1,0)</f>
        <v>0</v>
      </c>
      <c r="P3289" s="34">
        <f t="shared" si="512"/>
        <v>7.8057016282355007E-2</v>
      </c>
      <c r="Q3289" s="36">
        <f>Inputs!$B$12*(1+$B3289)^0*$C3289+Inputs!$B$29*(1+$D3289)^0*Inputs!$B$19+Inputs!$B$30*(1+$E3289)^0*Inputs!$B$20+Inputs!$B$31*(1+$F3289)^0*Inputs!$B$21+Inputs!$B$22*(1+Inputs!$B$23)^0</f>
        <v>12867.920460317917</v>
      </c>
      <c r="R3289" s="36">
        <f>Inputs!$B$12*(1+$B3289)^1*$C3289+Inputs!$B$29*(1+$D3289)^1*Inputs!$B$19+Inputs!$B$30*(1+$E3289)^1*Inputs!$B$20+Inputs!$B$31*(1+$F3289)^1*Inputs!$B$21+Inputs!$B$22*(1+Inputs!$B$23)^1</f>
        <v>14399.037723226636</v>
      </c>
      <c r="S3289" s="36">
        <f>Inputs!$B$12*(1+$B3289)^2*$C3289+Inputs!$B$29*(1+$D3289)^2*Inputs!$B$19+Inputs!$B$30*(1+$E3289)^2*Inputs!$B$20+Inputs!$B$31*(1+$F3289)^2*Inputs!$B$21+Inputs!$B$22*(1+Inputs!$B$23)^2</f>
        <v>16298.980685436662</v>
      </c>
      <c r="T3289" s="36">
        <f>Inputs!$B$12*(1+$B3289)^3*$C3289+Inputs!$B$29*(1+$D3289)^3*Inputs!$B$19+Inputs!$B$30*(1+$E3289)^3*Inputs!$B$20+Inputs!$B$31*(1+$F3289)^3*Inputs!$B$21+Inputs!$B$22*(1+Inputs!$B$23)^3</f>
        <v>18666.663967807333</v>
      </c>
      <c r="U3289" s="36">
        <f>Inputs!$B$12*(1+$B3289)^4*$C3289+Inputs!$B$29*(1+$D3289)^4*Inputs!$B$19+Inputs!$B$30*(1+$E3289)^4*Inputs!$B$20+Inputs!$B$31*(1+$F3289)^4*Inputs!$B$21+Inputs!$B$22*(1+Inputs!$B$23)^4</f>
        <v>21627.918076910246</v>
      </c>
      <c r="V3289" s="35">
        <f>Inputs!$B$13/(Q3289*(1-$G3289))</f>
        <v>1.1911531593606857</v>
      </c>
      <c r="W3289" s="36">
        <f>Inputs!$B$13</f>
        <v>12660</v>
      </c>
      <c r="X3289" s="36">
        <f t="shared" si="513"/>
        <v>13835.251211341129</v>
      </c>
      <c r="Y3289" s="36">
        <f t="shared" si="514"/>
        <v>15285.984881209979</v>
      </c>
      <c r="Z3289" s="36">
        <f t="shared" si="515"/>
        <v>17077.248317684236</v>
      </c>
      <c r="AA3289" s="36">
        <f t="shared" si="516"/>
        <v>19288.995206310312</v>
      </c>
      <c r="AB3289" s="36">
        <f t="shared" si="517"/>
        <v>57622.734505720495</v>
      </c>
      <c r="AC3289" s="36">
        <f t="shared" si="518"/>
        <v>253232.0036979522</v>
      </c>
      <c r="AD3289" s="36">
        <f t="shared" si="519"/>
        <v>155241.21186704168</v>
      </c>
    </row>
    <row r="3290" spans="1:30" ht="14.25" customHeight="1" x14ac:dyDescent="0.25">
      <c r="A3290" s="16">
        <v>3274</v>
      </c>
      <c r="B3290" s="34">
        <v>0.30996793734745398</v>
      </c>
      <c r="C3290" s="34">
        <v>0.104144813177726</v>
      </c>
      <c r="D3290" s="34">
        <v>4.0189960236564397E-2</v>
      </c>
      <c r="E3290" s="34">
        <v>3.5772939622684498E-2</v>
      </c>
      <c r="F3290" s="34">
        <v>5.2880119946515898E-3</v>
      </c>
      <c r="G3290" s="34">
        <v>0.18509155706337099</v>
      </c>
      <c r="H3290" s="35">
        <v>1.0479587748318699</v>
      </c>
      <c r="I3290" s="34">
        <v>9.3844751698361706E-2</v>
      </c>
      <c r="J3290" s="34">
        <v>3.3392556643520602E-2</v>
      </c>
      <c r="K3290" s="36">
        <f>Inputs!$B$12*(1+$B3290)^4</f>
        <v>176682.65409254239</v>
      </c>
      <c r="L3290" s="36">
        <f t="shared" si="510"/>
        <v>23204.857689396391</v>
      </c>
      <c r="M3290" s="36">
        <f t="shared" si="511"/>
        <v>318071.29267230316</v>
      </c>
      <c r="N3290" s="37">
        <f>M3290/Inputs!$B$6</f>
        <v>484.86477541509629</v>
      </c>
      <c r="O3290" s="38">
        <f>IF(N3290&gt;Inputs!$B$4,1,0)</f>
        <v>1</v>
      </c>
      <c r="P3290" s="34">
        <f t="shared" si="512"/>
        <v>6.0452195054841104E-2</v>
      </c>
      <c r="Q3290" s="36">
        <f>Inputs!$B$12*(1+$B3290)^0*$C3290+Inputs!$B$29*(1+$D3290)^0*Inputs!$B$19+Inputs!$B$30*(1+$E3290)^0*Inputs!$B$20+Inputs!$B$31*(1+$F3290)^0*Inputs!$B$21+Inputs!$B$22*(1+Inputs!$B$23)^0</f>
        <v>14270.732818090481</v>
      </c>
      <c r="R3290" s="36">
        <f>Inputs!$B$12*(1+$B3290)^1*$C3290+Inputs!$B$29*(1+$D3290)^1*Inputs!$B$19+Inputs!$B$30*(1+$E3290)^1*Inputs!$B$20+Inputs!$B$31*(1+$F3290)^1*Inputs!$B$21+Inputs!$B$22*(1+Inputs!$B$23)^1</f>
        <v>16384.870706070014</v>
      </c>
      <c r="S3290" s="36">
        <f>Inputs!$B$12*(1+$B3290)^2*$C3290+Inputs!$B$29*(1+$D3290)^2*Inputs!$B$19+Inputs!$B$30*(1+$E3290)^2*Inputs!$B$20+Inputs!$B$31*(1+$F3290)^2*Inputs!$B$21+Inputs!$B$22*(1+Inputs!$B$23)^2</f>
        <v>19105.980374713348</v>
      </c>
      <c r="T3290" s="36">
        <f>Inputs!$B$12*(1+$B3290)^3*$C3290+Inputs!$B$29*(1+$D3290)^3*Inputs!$B$19+Inputs!$B$30*(1+$E3290)^3*Inputs!$B$20+Inputs!$B$31*(1+$F3290)^3*Inputs!$B$21+Inputs!$B$22*(1+Inputs!$B$23)^3</f>
        <v>22620.426389373657</v>
      </c>
      <c r="U3290" s="36">
        <f>Inputs!$B$12*(1+$B3290)^4*$C3290+Inputs!$B$29*(1+$D3290)^4*Inputs!$B$19+Inputs!$B$30*(1+$E3290)^4*Inputs!$B$20+Inputs!$B$31*(1+$F3290)^4*Inputs!$B$21+Inputs!$B$22*(1+Inputs!$B$23)^4</f>
        <v>27172.268255903673</v>
      </c>
      <c r="V3290" s="35">
        <f>Inputs!$B$13/(Q3290*(1-$G3290))</f>
        <v>1.0886257759357609</v>
      </c>
      <c r="W3290" s="36">
        <f>Inputs!$B$13</f>
        <v>12660</v>
      </c>
      <c r="X3290" s="36">
        <f t="shared" si="513"/>
        <v>14399.767682238791</v>
      </c>
      <c r="Y3290" s="36">
        <f t="shared" si="514"/>
        <v>16632.909816795353</v>
      </c>
      <c r="Z3290" s="36">
        <f t="shared" si="515"/>
        <v>19505.037758155198</v>
      </c>
      <c r="AA3290" s="36">
        <f t="shared" si="516"/>
        <v>23204.857689396391</v>
      </c>
      <c r="AB3290" s="36">
        <f t="shared" si="517"/>
        <v>64760.481005843438</v>
      </c>
      <c r="AC3290" s="36">
        <f t="shared" si="518"/>
        <v>396672.56403907976</v>
      </c>
      <c r="AD3290" s="36">
        <f t="shared" si="519"/>
        <v>253310.81166645972</v>
      </c>
    </row>
    <row r="3291" spans="1:30" ht="14.25" customHeight="1" x14ac:dyDescent="0.25">
      <c r="A3291" s="16">
        <v>3275</v>
      </c>
      <c r="B3291" s="34">
        <v>0.114377190095087</v>
      </c>
      <c r="C3291" s="34">
        <v>8.8356771620800106E-2</v>
      </c>
      <c r="D3291" s="34">
        <v>2.21169208469819E-2</v>
      </c>
      <c r="E3291" s="34">
        <v>3.9029015853894698E-2</v>
      </c>
      <c r="F3291" s="34">
        <v>1.20182754636497E-2</v>
      </c>
      <c r="G3291" s="34">
        <v>0.22349195294572</v>
      </c>
      <c r="H3291" s="35">
        <v>1.09169539069586</v>
      </c>
      <c r="I3291" s="34">
        <v>9.0033237704720104E-2</v>
      </c>
      <c r="J3291" s="34">
        <v>1.85263089594448E-2</v>
      </c>
      <c r="K3291" s="36">
        <f>Inputs!$B$12*(1+$B3291)^4</f>
        <v>92529.476813208399</v>
      </c>
      <c r="L3291" s="36">
        <f t="shared" si="510"/>
        <v>14281.359140992119</v>
      </c>
      <c r="M3291" s="36">
        <f t="shared" si="511"/>
        <v>184200.39763303837</v>
      </c>
      <c r="N3291" s="37">
        <f>M3291/Inputs!$B$6</f>
        <v>280.7932890747536</v>
      </c>
      <c r="O3291" s="38">
        <f>IF(N3291&gt;Inputs!$B$4,1,0)</f>
        <v>0</v>
      </c>
      <c r="P3291" s="34">
        <f t="shared" si="512"/>
        <v>7.1506928745275311E-2</v>
      </c>
      <c r="Q3291" s="36">
        <f>Inputs!$B$12*(1+$B3291)^0*$C3291+Inputs!$B$29*(1+$D3291)^0*Inputs!$B$19+Inputs!$B$30*(1+$E3291)^0*Inputs!$B$20+Inputs!$B$31*(1+$F3291)^0*Inputs!$B$21+Inputs!$B$22*(1+Inputs!$B$23)^0</f>
        <v>13323.450324674926</v>
      </c>
      <c r="R3291" s="36">
        <f>Inputs!$B$12*(1+$B3291)^1*$C3291+Inputs!$B$29*(1+$D3291)^1*Inputs!$B$19+Inputs!$B$30*(1+$E3291)^1*Inputs!$B$20+Inputs!$B$31*(1+$F3291)^1*Inputs!$B$21+Inputs!$B$22*(1+Inputs!$B$23)^1</f>
        <v>14085.982330008879</v>
      </c>
      <c r="S3291" s="36">
        <f>Inputs!$B$12*(1+$B3291)^2*$C3291+Inputs!$B$29*(1+$D3291)^2*Inputs!$B$19+Inputs!$B$30*(1+$E3291)^2*Inputs!$B$20+Inputs!$B$31*(1+$F3291)^2*Inputs!$B$21+Inputs!$B$22*(1+Inputs!$B$23)^2</f>
        <v>14921.887431657655</v>
      </c>
      <c r="T3291" s="36">
        <f>Inputs!$B$12*(1+$B3291)^3*$C3291+Inputs!$B$29*(1+$D3291)^3*Inputs!$B$19+Inputs!$B$30*(1+$E3291)^3*Inputs!$B$20+Inputs!$B$31*(1+$F3291)^3*Inputs!$B$21+Inputs!$B$22*(1+Inputs!$B$23)^3</f>
        <v>15839.228780930271</v>
      </c>
      <c r="U3291" s="36">
        <f>Inputs!$B$12*(1+$B3291)^4*$C3291+Inputs!$B$29*(1+$D3291)^4*Inputs!$B$19+Inputs!$B$30*(1+$E3291)^4*Inputs!$B$20+Inputs!$B$31*(1+$F3291)^4*Inputs!$B$21+Inputs!$B$22*(1+Inputs!$B$23)^4</f>
        <v>16846.981669921926</v>
      </c>
      <c r="V3291" s="35">
        <f>Inputs!$B$13/(Q3291*(1-$G3291))</f>
        <v>1.2236889487696569</v>
      </c>
      <c r="W3291" s="36">
        <f>Inputs!$B$13</f>
        <v>12660</v>
      </c>
      <c r="X3291" s="36">
        <f t="shared" si="513"/>
        <v>13023.628822876861</v>
      </c>
      <c r="Y3291" s="36">
        <f t="shared" si="514"/>
        <v>13414.139424713623</v>
      </c>
      <c r="Z3291" s="36">
        <f t="shared" si="515"/>
        <v>13832.933397945328</v>
      </c>
      <c r="AA3291" s="36">
        <f t="shared" si="516"/>
        <v>14281.359140992119</v>
      </c>
      <c r="AB3291" s="36">
        <f t="shared" si="517"/>
        <v>52011.505486363807</v>
      </c>
      <c r="AC3291" s="36">
        <f t="shared" si="518"/>
        <v>203420.00793538522</v>
      </c>
      <c r="AD3291" s="36">
        <f t="shared" si="519"/>
        <v>132188.89214667457</v>
      </c>
    </row>
    <row r="3292" spans="1:30" ht="14.25" customHeight="1" x14ac:dyDescent="0.25">
      <c r="A3292" s="16">
        <v>3276</v>
      </c>
      <c r="B3292" s="34">
        <v>0.31335401404030899</v>
      </c>
      <c r="C3292" s="34">
        <v>6.2000535714718599E-2</v>
      </c>
      <c r="D3292" s="34">
        <v>4.1925822491875001E-2</v>
      </c>
      <c r="E3292" s="34">
        <v>6.9422030360238002E-2</v>
      </c>
      <c r="F3292" s="34">
        <v>2.4728629839860902E-2</v>
      </c>
      <c r="G3292" s="34">
        <v>0.164735501297332</v>
      </c>
      <c r="H3292" s="35">
        <v>1.0820386900455701</v>
      </c>
      <c r="I3292" s="34">
        <v>0.109815431438492</v>
      </c>
      <c r="J3292" s="34">
        <v>2.23666398988649E-2</v>
      </c>
      <c r="K3292" s="36">
        <f>Inputs!$B$12*(1+$B3292)^4</f>
        <v>178516.54521742597</v>
      </c>
      <c r="L3292" s="36">
        <f t="shared" si="510"/>
        <v>18642.271700728117</v>
      </c>
      <c r="M3292" s="36">
        <f t="shared" si="511"/>
        <v>185038.2335501042</v>
      </c>
      <c r="N3292" s="37">
        <f>M3292/Inputs!$B$6</f>
        <v>282.0704779727198</v>
      </c>
      <c r="O3292" s="38">
        <f>IF(N3292&gt;Inputs!$B$4,1,0)</f>
        <v>0</v>
      </c>
      <c r="P3292" s="34">
        <f t="shared" si="512"/>
        <v>8.7448791539627091E-2</v>
      </c>
      <c r="Q3292" s="36">
        <f>Inputs!$B$12*(1+$B3292)^0*$C3292+Inputs!$B$29*(1+$D3292)^0*Inputs!$B$19+Inputs!$B$30*(1+$E3292)^0*Inputs!$B$20+Inputs!$B$31*(1+$F3292)^0*Inputs!$B$21+Inputs!$B$22*(1+Inputs!$B$23)^0</f>
        <v>11742.076170310036</v>
      </c>
      <c r="R3292" s="36">
        <f>Inputs!$B$12*(1+$B3292)^1*$C3292+Inputs!$B$29*(1+$D3292)^1*Inputs!$B$19+Inputs!$B$30*(1+$E3292)^1*Inputs!$B$20+Inputs!$B$31*(1+$F3292)^1*Inputs!$B$21+Inputs!$B$22*(1+Inputs!$B$23)^1</f>
        <v>13262.937804390738</v>
      </c>
      <c r="S3292" s="36">
        <f>Inputs!$B$12*(1+$B3292)^2*$C3292+Inputs!$B$29*(1+$D3292)^2*Inputs!$B$19+Inputs!$B$30*(1+$E3292)^2*Inputs!$B$20+Inputs!$B$31*(1+$F3292)^2*Inputs!$B$21+Inputs!$B$22*(1+Inputs!$B$23)^2</f>
        <v>15167.658619557656</v>
      </c>
      <c r="T3292" s="36">
        <f>Inputs!$B$12*(1+$B3292)^3*$C3292+Inputs!$B$29*(1+$D3292)^3*Inputs!$B$19+Inputs!$B$30*(1+$E3292)^3*Inputs!$B$20+Inputs!$B$31*(1+$F3292)^3*Inputs!$B$21+Inputs!$B$22*(1+Inputs!$B$23)^3</f>
        <v>17571.787420007728</v>
      </c>
      <c r="U3292" s="36">
        <f>Inputs!$B$12*(1+$B3292)^4*$C3292+Inputs!$B$29*(1+$D3292)^4*Inputs!$B$19+Inputs!$B$30*(1+$E3292)^4*Inputs!$B$20+Inputs!$B$31*(1+$F3292)^4*Inputs!$B$21+Inputs!$B$22*(1+Inputs!$B$23)^4</f>
        <v>20626.807729743883</v>
      </c>
      <c r="V3292" s="35">
        <f>Inputs!$B$13/(Q3292*(1-$G3292))</f>
        <v>1.2908173359224442</v>
      </c>
      <c r="W3292" s="36">
        <f>Inputs!$B$13</f>
        <v>12660</v>
      </c>
      <c r="X3292" s="36">
        <f t="shared" si="513"/>
        <v>13721.537663114328</v>
      </c>
      <c r="Y3292" s="36">
        <f t="shared" si="514"/>
        <v>15030.864532596093</v>
      </c>
      <c r="Z3292" s="36">
        <f t="shared" si="515"/>
        <v>16647.245220147426</v>
      </c>
      <c r="AA3292" s="36">
        <f t="shared" si="516"/>
        <v>18642.271700728117</v>
      </c>
      <c r="AB3292" s="36">
        <f t="shared" si="517"/>
        <v>55589.473441912734</v>
      </c>
      <c r="AC3292" s="36">
        <f t="shared" si="518"/>
        <v>217947.39919440149</v>
      </c>
      <c r="AD3292" s="36">
        <f t="shared" si="519"/>
        <v>129448.76010819146</v>
      </c>
    </row>
    <row r="3293" spans="1:30" ht="14.25" customHeight="1" x14ac:dyDescent="0.25">
      <c r="A3293" s="16">
        <v>3277</v>
      </c>
      <c r="B3293" s="34">
        <v>0.28928070541110901</v>
      </c>
      <c r="C3293" s="34">
        <v>7.7913028592962105E-2</v>
      </c>
      <c r="D3293" s="34">
        <v>2.5754771090086798E-2</v>
      </c>
      <c r="E3293" s="34">
        <v>4.5441055834673102E-2</v>
      </c>
      <c r="F3293" s="34">
        <v>2.6592297163169899E-2</v>
      </c>
      <c r="G3293" s="34">
        <v>0.18970369857407501</v>
      </c>
      <c r="H3293" s="35">
        <v>1.094009677094</v>
      </c>
      <c r="I3293" s="34">
        <v>0.10670524522494899</v>
      </c>
      <c r="J3293" s="34">
        <v>2.5186204050295299E-2</v>
      </c>
      <c r="K3293" s="36">
        <f>Inputs!$B$12*(1+$B3293)^4</f>
        <v>165783.4540099421</v>
      </c>
      <c r="L3293" s="36">
        <f t="shared" si="510"/>
        <v>19494.516434791865</v>
      </c>
      <c r="M3293" s="36">
        <f t="shared" si="511"/>
        <v>204963.19370344616</v>
      </c>
      <c r="N3293" s="37">
        <f>M3293/Inputs!$B$6</f>
        <v>312.44389284061913</v>
      </c>
      <c r="O3293" s="38">
        <f>IF(N3293&gt;Inputs!$B$4,1,0)</f>
        <v>0</v>
      </c>
      <c r="P3293" s="34">
        <f t="shared" si="512"/>
        <v>8.1519041174653695E-2</v>
      </c>
      <c r="Q3293" s="36">
        <f>Inputs!$B$12*(1+$B3293)^0*$C3293+Inputs!$B$29*(1+$D3293)^0*Inputs!$B$19+Inputs!$B$30*(1+$E3293)^0*Inputs!$B$20+Inputs!$B$31*(1+$F3293)^0*Inputs!$B$21+Inputs!$B$22*(1+Inputs!$B$23)^0</f>
        <v>12696.825743004647</v>
      </c>
      <c r="R3293" s="36">
        <f>Inputs!$B$12*(1+$B3293)^1*$C3293+Inputs!$B$29*(1+$D3293)^1*Inputs!$B$19+Inputs!$B$30*(1+$E3293)^1*Inputs!$B$20+Inputs!$B$31*(1+$F3293)^1*Inputs!$B$21+Inputs!$B$22*(1+Inputs!$B$23)^1</f>
        <v>14299.1901499044</v>
      </c>
      <c r="S3293" s="36">
        <f>Inputs!$B$12*(1+$B3293)^2*$C3293+Inputs!$B$29*(1+$D3293)^2*Inputs!$B$19+Inputs!$B$30*(1+$E3293)^2*Inputs!$B$20+Inputs!$B$31*(1+$F3293)^2*Inputs!$B$21+Inputs!$B$22*(1+Inputs!$B$23)^2</f>
        <v>16301.248798072018</v>
      </c>
      <c r="T3293" s="36">
        <f>Inputs!$B$12*(1+$B3293)^3*$C3293+Inputs!$B$29*(1+$D3293)^3*Inputs!$B$19+Inputs!$B$30*(1+$E3293)^3*Inputs!$B$20+Inputs!$B$31*(1+$F3293)^3*Inputs!$B$21+Inputs!$B$22*(1+Inputs!$B$23)^3</f>
        <v>18816.483334572877</v>
      </c>
      <c r="U3293" s="36">
        <f>Inputs!$B$12*(1+$B3293)^4*$C3293+Inputs!$B$29*(1+$D3293)^4*Inputs!$B$19+Inputs!$B$30*(1+$E3293)^4*Inputs!$B$20+Inputs!$B$31*(1+$F3293)^4*Inputs!$B$21+Inputs!$B$22*(1+Inputs!$B$23)^4</f>
        <v>21991.124979844248</v>
      </c>
      <c r="V3293" s="35">
        <f>Inputs!$B$13/(Q3293*(1-$G3293))</f>
        <v>1.230537037518354</v>
      </c>
      <c r="W3293" s="36">
        <f>Inputs!$B$13</f>
        <v>12660</v>
      </c>
      <c r="X3293" s="36">
        <f t="shared" si="513"/>
        <v>13862.245599251235</v>
      </c>
      <c r="Y3293" s="36">
        <f t="shared" si="514"/>
        <v>15352.284683833361</v>
      </c>
      <c r="Z3293" s="36">
        <f t="shared" si="515"/>
        <v>17200.691191281396</v>
      </c>
      <c r="AA3293" s="36">
        <f t="shared" si="516"/>
        <v>19494.516434791865</v>
      </c>
      <c r="AB3293" s="36">
        <f t="shared" si="517"/>
        <v>57291.819680092623</v>
      </c>
      <c r="AC3293" s="36">
        <f t="shared" si="518"/>
        <v>245163.69446448254</v>
      </c>
      <c r="AD3293" s="36">
        <f t="shared" si="519"/>
        <v>147671.37402335354</v>
      </c>
    </row>
    <row r="3294" spans="1:30" ht="14.25" customHeight="1" x14ac:dyDescent="0.25">
      <c r="A3294" s="16">
        <v>3278</v>
      </c>
      <c r="B3294" s="34">
        <v>0.251602418395801</v>
      </c>
      <c r="C3294" s="34">
        <v>8.4491394198769304E-2</v>
      </c>
      <c r="D3294" s="34">
        <v>2.5766580424211798E-2</v>
      </c>
      <c r="E3294" s="34">
        <v>4.2903018126467601E-2</v>
      </c>
      <c r="F3294" s="34">
        <v>1.916288273145E-2</v>
      </c>
      <c r="G3294" s="34">
        <v>0.169899720526758</v>
      </c>
      <c r="H3294" s="35">
        <v>0.98613798187024804</v>
      </c>
      <c r="I3294" s="34">
        <v>0.10045054501667</v>
      </c>
      <c r="J3294" s="34">
        <v>2.0212386079575598E-2</v>
      </c>
      <c r="K3294" s="36">
        <f>Inputs!$B$12*(1+$B3294)^4</f>
        <v>147236.95421421004</v>
      </c>
      <c r="L3294" s="36">
        <f t="shared" si="510"/>
        <v>17470.67602478019</v>
      </c>
      <c r="M3294" s="36">
        <f t="shared" si="511"/>
        <v>193011.61183084469</v>
      </c>
      <c r="N3294" s="37">
        <f>M3294/Inputs!$B$6</f>
        <v>294.22501803482425</v>
      </c>
      <c r="O3294" s="38">
        <f>IF(N3294&gt;Inputs!$B$4,1,0)</f>
        <v>0</v>
      </c>
      <c r="P3294" s="34">
        <f t="shared" si="512"/>
        <v>8.0238158937094406E-2</v>
      </c>
      <c r="Q3294" s="36">
        <f>Inputs!$B$12*(1+$B3294)^0*$C3294+Inputs!$B$29*(1+$D3294)^0*Inputs!$B$19+Inputs!$B$30*(1+$E3294)^0*Inputs!$B$20+Inputs!$B$31*(1+$F3294)^0*Inputs!$B$21+Inputs!$B$22*(1+Inputs!$B$23)^0</f>
        <v>13091.527679353079</v>
      </c>
      <c r="R3294" s="36">
        <f>Inputs!$B$12*(1+$B3294)^1*$C3294+Inputs!$B$29*(1+$D3294)^1*Inputs!$B$19+Inputs!$B$30*(1+$E3294)^1*Inputs!$B$20+Inputs!$B$31*(1+$F3294)^1*Inputs!$B$21+Inputs!$B$22*(1+Inputs!$B$23)^1</f>
        <v>14577.201615042894</v>
      </c>
      <c r="S3294" s="36">
        <f>Inputs!$B$12*(1+$B3294)^2*$C3294+Inputs!$B$29*(1+$D3294)^2*Inputs!$B$19+Inputs!$B$30*(1+$E3294)^2*Inputs!$B$20+Inputs!$B$31*(1+$F3294)^2*Inputs!$B$21+Inputs!$B$22*(1+Inputs!$B$23)^2</f>
        <v>16390.191017270496</v>
      </c>
      <c r="T3294" s="36">
        <f>Inputs!$B$12*(1+$B3294)^3*$C3294+Inputs!$B$29*(1+$D3294)^3*Inputs!$B$19+Inputs!$B$30*(1+$E3294)^3*Inputs!$B$20+Inputs!$B$31*(1+$F3294)^3*Inputs!$B$21+Inputs!$B$22*(1+Inputs!$B$23)^3</f>
        <v>18611.463824898041</v>
      </c>
      <c r="U3294" s="36">
        <f>Inputs!$B$12*(1+$B3294)^4*$C3294+Inputs!$B$29*(1+$D3294)^4*Inputs!$B$19+Inputs!$B$30*(1+$E3294)^4*Inputs!$B$20+Inputs!$B$31*(1+$F3294)^4*Inputs!$B$21+Inputs!$B$22*(1+Inputs!$B$23)^4</f>
        <v>21342.311968951886</v>
      </c>
      <c r="V3294" s="35">
        <f>Inputs!$B$13/(Q3294*(1-$G3294))</f>
        <v>1.1649648380349178</v>
      </c>
      <c r="W3294" s="36">
        <f>Inputs!$B$13</f>
        <v>12660</v>
      </c>
      <c r="X3294" s="36">
        <f t="shared" si="513"/>
        <v>13555.72727022304</v>
      </c>
      <c r="Y3294" s="36">
        <f t="shared" si="514"/>
        <v>14633.417014152383</v>
      </c>
      <c r="Z3294" s="36">
        <f t="shared" si="515"/>
        <v>15925.912791364592</v>
      </c>
      <c r="AA3294" s="36">
        <f t="shared" si="516"/>
        <v>17470.67602478019</v>
      </c>
      <c r="AB3294" s="36">
        <f t="shared" si="517"/>
        <v>55364.628560314966</v>
      </c>
      <c r="AC3294" s="36">
        <f t="shared" si="518"/>
        <v>222136.20439170147</v>
      </c>
      <c r="AD3294" s="36">
        <f t="shared" si="519"/>
        <v>137646.98327052972</v>
      </c>
    </row>
    <row r="3295" spans="1:30" ht="14.25" customHeight="1" x14ac:dyDescent="0.25">
      <c r="A3295" s="16">
        <v>3279</v>
      </c>
      <c r="B3295" s="34">
        <v>0.37735232067032398</v>
      </c>
      <c r="C3295" s="34">
        <v>6.9078690939939694E-2</v>
      </c>
      <c r="D3295" s="34">
        <v>3.88111106758866E-2</v>
      </c>
      <c r="E3295" s="34">
        <v>7.3931980402624997E-2</v>
      </c>
      <c r="F3295" s="34">
        <v>1.09634785714629E-2</v>
      </c>
      <c r="G3295" s="34">
        <v>0.18573041320745401</v>
      </c>
      <c r="H3295" s="35">
        <v>1.0203972314032701</v>
      </c>
      <c r="I3295" s="34">
        <v>9.4829679062124306E-2</v>
      </c>
      <c r="J3295" s="34">
        <v>2.3440709857145799E-2</v>
      </c>
      <c r="K3295" s="36">
        <f>Inputs!$B$12*(1+$B3295)^4</f>
        <v>215939.17148186281</v>
      </c>
      <c r="L3295" s="36">
        <f t="shared" si="510"/>
        <v>20126.285929034908</v>
      </c>
      <c r="M3295" s="36">
        <f t="shared" si="511"/>
        <v>243268.98269219763</v>
      </c>
      <c r="N3295" s="37">
        <f>M3295/Inputs!$B$6</f>
        <v>370.83686386005735</v>
      </c>
      <c r="O3295" s="38">
        <f>IF(N3295&gt;Inputs!$B$4,1,0)</f>
        <v>0</v>
      </c>
      <c r="P3295" s="34">
        <f t="shared" si="512"/>
        <v>7.1388969204978503E-2</v>
      </c>
      <c r="Q3295" s="36">
        <f>Inputs!$B$12*(1+$B3295)^0*$C3295+Inputs!$B$29*(1+$D3295)^0*Inputs!$B$19+Inputs!$B$30*(1+$E3295)^0*Inputs!$B$20+Inputs!$B$31*(1+$F3295)^0*Inputs!$B$21+Inputs!$B$22*(1+Inputs!$B$23)^0</f>
        <v>12166.765483823303</v>
      </c>
      <c r="R3295" s="36">
        <f>Inputs!$B$12*(1+$B3295)^1*$C3295+Inputs!$B$29*(1+$D3295)^1*Inputs!$B$19+Inputs!$B$30*(1+$E3295)^1*Inputs!$B$20+Inputs!$B$31*(1+$F3295)^1*Inputs!$B$21+Inputs!$B$22*(1+Inputs!$B$23)^1</f>
        <v>14024.885857298017</v>
      </c>
      <c r="S3295" s="36">
        <f>Inputs!$B$12*(1+$B3295)^2*$C3295+Inputs!$B$29*(1+$D3295)^2*Inputs!$B$19+Inputs!$B$30*(1+$E3295)^2*Inputs!$B$20+Inputs!$B$31*(1+$F3295)^2*Inputs!$B$21+Inputs!$B$22*(1+Inputs!$B$23)^2</f>
        <v>16490.355558238927</v>
      </c>
      <c r="T3295" s="36">
        <f>Inputs!$B$12*(1+$B3295)^3*$C3295+Inputs!$B$29*(1+$D3295)^3*Inputs!$B$19+Inputs!$B$30*(1+$E3295)^3*Inputs!$B$20+Inputs!$B$31*(1+$F3295)^3*Inputs!$B$21+Inputs!$B$22*(1+Inputs!$B$23)^3</f>
        <v>19787.034033311465</v>
      </c>
      <c r="U3295" s="36">
        <f>Inputs!$B$12*(1+$B3295)^4*$C3295+Inputs!$B$29*(1+$D3295)^4*Inputs!$B$19+Inputs!$B$30*(1+$E3295)^4*Inputs!$B$20+Inputs!$B$31*(1+$F3295)^4*Inputs!$B$21+Inputs!$B$22*(1+Inputs!$B$23)^4</f>
        <v>24222.900913552199</v>
      </c>
      <c r="V3295" s="35">
        <f>Inputs!$B$13/(Q3295*(1-$G3295))</f>
        <v>1.2778808282476484</v>
      </c>
      <c r="W3295" s="36">
        <f>Inputs!$B$13</f>
        <v>12660</v>
      </c>
      <c r="X3295" s="36">
        <f t="shared" si="513"/>
        <v>13858.329517336248</v>
      </c>
      <c r="Y3295" s="36">
        <f t="shared" si="514"/>
        <v>15430.173498623401</v>
      </c>
      <c r="Z3295" s="36">
        <f t="shared" si="515"/>
        <v>17477.762453467676</v>
      </c>
      <c r="AA3295" s="36">
        <f t="shared" si="516"/>
        <v>20126.285929034908</v>
      </c>
      <c r="AB3295" s="36">
        <f t="shared" si="517"/>
        <v>59842.344844624837</v>
      </c>
      <c r="AC3295" s="36">
        <f t="shared" si="518"/>
        <v>288532.81658762082</v>
      </c>
      <c r="AD3295" s="36">
        <f t="shared" si="519"/>
        <v>183426.6378475728</v>
      </c>
    </row>
    <row r="3296" spans="1:30" ht="14.25" customHeight="1" x14ac:dyDescent="0.25">
      <c r="A3296" s="16">
        <v>3280</v>
      </c>
      <c r="B3296" s="34">
        <v>0.27108005022023102</v>
      </c>
      <c r="C3296" s="34">
        <v>7.9001530945182696E-2</v>
      </c>
      <c r="D3296" s="34">
        <v>3.03095704703325E-2</v>
      </c>
      <c r="E3296" s="34">
        <v>3.1956115935695903E-2</v>
      </c>
      <c r="F3296" s="34">
        <v>-7.6045736251489004E-3</v>
      </c>
      <c r="G3296" s="34">
        <v>0.18622330052004099</v>
      </c>
      <c r="H3296" s="35">
        <v>1.0091982989135799</v>
      </c>
      <c r="I3296" s="34">
        <v>9.0796564586524006E-2</v>
      </c>
      <c r="J3296" s="34">
        <v>2.5201812392373998E-2</v>
      </c>
      <c r="K3296" s="36">
        <f>Inputs!$B$12*(1+$B3296)^4</f>
        <v>156618.42787270847</v>
      </c>
      <c r="L3296" s="36">
        <f t="shared" si="510"/>
        <v>17021.344502915406</v>
      </c>
      <c r="M3296" s="36">
        <f t="shared" si="511"/>
        <v>228216.90870307683</v>
      </c>
      <c r="N3296" s="37">
        <f>M3296/Inputs!$B$6</f>
        <v>347.89162912054394</v>
      </c>
      <c r="O3296" s="38">
        <f>IF(N3296&gt;Inputs!$B$4,1,0)</f>
        <v>0</v>
      </c>
      <c r="P3296" s="34">
        <f t="shared" si="512"/>
        <v>6.5594752194150008E-2</v>
      </c>
      <c r="Q3296" s="36">
        <f>Inputs!$B$12*(1+$B3296)^0*$C3296+Inputs!$B$29*(1+$D3296)^0*Inputs!$B$19+Inputs!$B$30*(1+$E3296)^0*Inputs!$B$20+Inputs!$B$31*(1+$F3296)^0*Inputs!$B$21+Inputs!$B$22*(1+Inputs!$B$23)^0</f>
        <v>12762.135884137882</v>
      </c>
      <c r="R3296" s="36">
        <f>Inputs!$B$12*(1+$B3296)^1*$C3296+Inputs!$B$29*(1+$D3296)^1*Inputs!$B$19+Inputs!$B$30*(1+$E3296)^1*Inputs!$B$20+Inputs!$B$31*(1+$F3296)^1*Inputs!$B$21+Inputs!$B$22*(1+Inputs!$B$23)^1</f>
        <v>14123.96674784577</v>
      </c>
      <c r="S3296" s="36">
        <f>Inputs!$B$12*(1+$B3296)^2*$C3296+Inputs!$B$29*(1+$D3296)^2*Inputs!$B$19+Inputs!$B$30*(1+$E3296)^2*Inputs!$B$20+Inputs!$B$31*(1+$F3296)^2*Inputs!$B$21+Inputs!$B$22*(1+Inputs!$B$23)^2</f>
        <v>15837.905400229116</v>
      </c>
      <c r="T3296" s="36">
        <f>Inputs!$B$12*(1+$B3296)^3*$C3296+Inputs!$B$29*(1+$D3296)^3*Inputs!$B$19+Inputs!$B$30*(1+$E3296)^3*Inputs!$B$20+Inputs!$B$31*(1+$F3296)^3*Inputs!$B$21+Inputs!$B$22*(1+Inputs!$B$23)^3</f>
        <v>17998.484885877537</v>
      </c>
      <c r="U3296" s="36">
        <f>Inputs!$B$12*(1+$B3296)^4*$C3296+Inputs!$B$29*(1+$D3296)^4*Inputs!$B$19+Inputs!$B$30*(1+$E3296)^4*Inputs!$B$20+Inputs!$B$31*(1+$F3296)^4*Inputs!$B$21+Inputs!$B$22*(1+Inputs!$B$23)^4</f>
        <v>20725.838091331454</v>
      </c>
      <c r="V3296" s="35">
        <f>Inputs!$B$13/(Q3296*(1-$G3296))</f>
        <v>1.2190038872094504</v>
      </c>
      <c r="W3296" s="36">
        <f>Inputs!$B$13</f>
        <v>12660</v>
      </c>
      <c r="X3296" s="36">
        <f t="shared" si="513"/>
        <v>13408.068567149898</v>
      </c>
      <c r="Y3296" s="36">
        <f t="shared" si="514"/>
        <v>14359.112418749297</v>
      </c>
      <c r="Z3296" s="36">
        <f t="shared" si="515"/>
        <v>15549.71516442286</v>
      </c>
      <c r="AA3296" s="36">
        <f t="shared" si="516"/>
        <v>17021.344502915406</v>
      </c>
      <c r="AB3296" s="36">
        <f t="shared" si="517"/>
        <v>55944.65953860867</v>
      </c>
      <c r="AC3296" s="36">
        <f t="shared" si="518"/>
        <v>266032.1542505977</v>
      </c>
      <c r="AD3296" s="36">
        <f t="shared" si="519"/>
        <v>172272.24916446814</v>
      </c>
    </row>
    <row r="3297" spans="1:30" ht="14.25" customHeight="1" x14ac:dyDescent="0.25">
      <c r="A3297" s="16">
        <v>3281</v>
      </c>
      <c r="B3297" s="34">
        <v>0.31212661425356802</v>
      </c>
      <c r="C3297" s="34">
        <v>5.3631392528414201E-2</v>
      </c>
      <c r="D3297" s="34">
        <v>1.9019972858491999E-2</v>
      </c>
      <c r="E3297" s="34">
        <v>3.8907914333682403E-2</v>
      </c>
      <c r="F3297" s="34">
        <v>-4.16832453719707E-3</v>
      </c>
      <c r="G3297" s="34">
        <v>0.18336206174054601</v>
      </c>
      <c r="H3297" s="35">
        <v>1.04183828268516</v>
      </c>
      <c r="I3297" s="34">
        <v>9.5227351606065699E-2</v>
      </c>
      <c r="J3297" s="34">
        <v>2.2224832901179901E-2</v>
      </c>
      <c r="K3297" s="36">
        <f>Inputs!$B$12*(1+$B3297)^4</f>
        <v>177850.14696744696</v>
      </c>
      <c r="L3297" s="36">
        <f t="shared" si="510"/>
        <v>15203.245949405242</v>
      </c>
      <c r="M3297" s="36">
        <f t="shared" si="511"/>
        <v>187390.86780465709</v>
      </c>
      <c r="N3297" s="37">
        <f>M3297/Inputs!$B$6</f>
        <v>285.65681067783095</v>
      </c>
      <c r="O3297" s="38">
        <f>IF(N3297&gt;Inputs!$B$4,1,0)</f>
        <v>0</v>
      </c>
      <c r="P3297" s="34">
        <f t="shared" si="512"/>
        <v>7.3002518704885805E-2</v>
      </c>
      <c r="Q3297" s="36">
        <f>Inputs!$B$12*(1+$B3297)^0*$C3297+Inputs!$B$29*(1+$D3297)^0*Inputs!$B$19+Inputs!$B$30*(1+$E3297)^0*Inputs!$B$20+Inputs!$B$31*(1+$F3297)^0*Inputs!$B$21+Inputs!$B$22*(1+Inputs!$B$23)^0</f>
        <v>11239.927579131774</v>
      </c>
      <c r="R3297" s="36">
        <f>Inputs!$B$12*(1+$B3297)^1*$C3297+Inputs!$B$29*(1+$D3297)^1*Inputs!$B$19+Inputs!$B$30*(1+$E3297)^1*Inputs!$B$20+Inputs!$B$31*(1+$F3297)^1*Inputs!$B$21+Inputs!$B$22*(1+Inputs!$B$23)^1</f>
        <v>12316.917626393715</v>
      </c>
      <c r="S3297" s="36">
        <f>Inputs!$B$12*(1+$B3297)^2*$C3297+Inputs!$B$29*(1+$D3297)^2*Inputs!$B$19+Inputs!$B$30*(1+$E3297)^2*Inputs!$B$20+Inputs!$B$31*(1+$F3297)^2*Inputs!$B$21+Inputs!$B$22*(1+Inputs!$B$23)^2</f>
        <v>13710.405578631591</v>
      </c>
      <c r="T3297" s="36">
        <f>Inputs!$B$12*(1+$B3297)^3*$C3297+Inputs!$B$29*(1+$D3297)^3*Inputs!$B$19+Inputs!$B$30*(1+$E3297)^3*Inputs!$B$20+Inputs!$B$31*(1+$F3297)^3*Inputs!$B$21+Inputs!$B$22*(1+Inputs!$B$23)^3</f>
        <v>15518.349991457528</v>
      </c>
      <c r="U3297" s="36">
        <f>Inputs!$B$12*(1+$B3297)^4*$C3297+Inputs!$B$29*(1+$D3297)^4*Inputs!$B$19+Inputs!$B$30*(1+$E3297)^4*Inputs!$B$20+Inputs!$B$31*(1+$F3297)^4*Inputs!$B$21+Inputs!$B$22*(1+Inputs!$B$23)^4</f>
        <v>17869.255466055965</v>
      </c>
      <c r="V3297" s="35">
        <f>Inputs!$B$13/(Q3297*(1-$G3297))</f>
        <v>1.3792425308439644</v>
      </c>
      <c r="W3297" s="36">
        <f>Inputs!$B$13</f>
        <v>12660</v>
      </c>
      <c r="X3297" s="36">
        <f t="shared" si="513"/>
        <v>13024.616912956359</v>
      </c>
      <c r="Y3297" s="36">
        <f t="shared" si="514"/>
        <v>13553.739817245818</v>
      </c>
      <c r="Z3297" s="36">
        <f t="shared" si="515"/>
        <v>14272.054925047445</v>
      </c>
      <c r="AA3297" s="36">
        <f t="shared" si="516"/>
        <v>15203.245949405242</v>
      </c>
      <c r="AB3297" s="36">
        <f t="shared" si="517"/>
        <v>52300.775421193677</v>
      </c>
      <c r="AC3297" s="36">
        <f t="shared" si="518"/>
        <v>212884.92268344431</v>
      </c>
      <c r="AD3297" s="36">
        <f t="shared" si="519"/>
        <v>135090.0923834634</v>
      </c>
    </row>
    <row r="3298" spans="1:30" ht="14.25" customHeight="1" x14ac:dyDescent="0.25">
      <c r="A3298" s="16">
        <v>3282</v>
      </c>
      <c r="B3298" s="34">
        <v>0.35961205352363301</v>
      </c>
      <c r="C3298" s="34">
        <v>6.7351637241772594E-2</v>
      </c>
      <c r="D3298" s="34">
        <v>4.3590715630966198E-2</v>
      </c>
      <c r="E3298" s="34">
        <v>5.4070749576360898E-2</v>
      </c>
      <c r="F3298" s="34">
        <v>-1.9215694044191399E-2</v>
      </c>
      <c r="G3298" s="34">
        <v>0.192032409343912</v>
      </c>
      <c r="H3298" s="35">
        <v>1.0446411445284101</v>
      </c>
      <c r="I3298" s="34">
        <v>9.9759319679618194E-2</v>
      </c>
      <c r="J3298" s="34">
        <v>2.07377227031064E-2</v>
      </c>
      <c r="K3298" s="36">
        <f>Inputs!$B$12*(1+$B3298)^4</f>
        <v>205027.10284391799</v>
      </c>
      <c r="L3298" s="36">
        <f t="shared" si="510"/>
        <v>18912.965789967613</v>
      </c>
      <c r="M3298" s="36">
        <f t="shared" si="511"/>
        <v>208975.03010994021</v>
      </c>
      <c r="N3298" s="37">
        <f>M3298/Inputs!$B$6</f>
        <v>318.55949711881129</v>
      </c>
      <c r="O3298" s="38">
        <f>IF(N3298&gt;Inputs!$B$4,1,0)</f>
        <v>0</v>
      </c>
      <c r="P3298" s="34">
        <f t="shared" si="512"/>
        <v>7.9021596976511788E-2</v>
      </c>
      <c r="Q3298" s="36">
        <f>Inputs!$B$12*(1+$B3298)^0*$C3298+Inputs!$B$29*(1+$D3298)^0*Inputs!$B$19+Inputs!$B$30*(1+$E3298)^0*Inputs!$B$20+Inputs!$B$31*(1+$F3298)^0*Inputs!$B$21+Inputs!$B$22*(1+Inputs!$B$23)^0</f>
        <v>12063.142261933277</v>
      </c>
      <c r="R3298" s="36">
        <f>Inputs!$B$12*(1+$B3298)^1*$C3298+Inputs!$B$29*(1+$D3298)^1*Inputs!$B$19+Inputs!$B$30*(1+$E3298)^1*Inputs!$B$20+Inputs!$B$31*(1+$F3298)^1*Inputs!$B$21+Inputs!$B$22*(1+Inputs!$B$23)^1</f>
        <v>13640.182957127347</v>
      </c>
      <c r="S3298" s="36">
        <f>Inputs!$B$12*(1+$B3298)^2*$C3298+Inputs!$B$29*(1+$D3298)^2*Inputs!$B$19+Inputs!$B$30*(1+$E3298)^2*Inputs!$B$20+Inputs!$B$31*(1+$F3298)^2*Inputs!$B$21+Inputs!$B$22*(1+Inputs!$B$23)^2</f>
        <v>15753.025689557522</v>
      </c>
      <c r="T3298" s="36">
        <f>Inputs!$B$12*(1+$B3298)^3*$C3298+Inputs!$B$29*(1+$D3298)^3*Inputs!$B$19+Inputs!$B$30*(1+$E3298)^3*Inputs!$B$20+Inputs!$B$31*(1+$F3298)^3*Inputs!$B$21+Inputs!$B$22*(1+Inputs!$B$23)^3</f>
        <v>18590.179017685827</v>
      </c>
      <c r="U3298" s="36">
        <f>Inputs!$B$12*(1+$B3298)^4*$C3298+Inputs!$B$29*(1+$D3298)^4*Inputs!$B$19+Inputs!$B$30*(1+$E3298)^4*Inputs!$B$20+Inputs!$B$31*(1+$F3298)^4*Inputs!$B$21+Inputs!$B$22*(1+Inputs!$B$23)^4</f>
        <v>22407.766449367264</v>
      </c>
      <c r="V3298" s="35">
        <f>Inputs!$B$13/(Q3298*(1-$G3298))</f>
        <v>1.2989107632031842</v>
      </c>
      <c r="W3298" s="36">
        <f>Inputs!$B$13</f>
        <v>12660</v>
      </c>
      <c r="X3298" s="36">
        <f t="shared" si="513"/>
        <v>13614.503908155166</v>
      </c>
      <c r="Y3298" s="36">
        <f t="shared" si="514"/>
        <v>14914.287251931544</v>
      </c>
      <c r="Z3298" s="36">
        <f t="shared" si="515"/>
        <v>16645.582926681589</v>
      </c>
      <c r="AA3298" s="36">
        <f t="shared" si="516"/>
        <v>18912.965789967613</v>
      </c>
      <c r="AB3298" s="36">
        <f t="shared" si="517"/>
        <v>57116.306685951844</v>
      </c>
      <c r="AC3298" s="36">
        <f t="shared" si="518"/>
        <v>244302.54979219832</v>
      </c>
      <c r="AD3298" s="36">
        <f t="shared" si="519"/>
        <v>151858.72342398835</v>
      </c>
    </row>
    <row r="3299" spans="1:30" ht="14.25" customHeight="1" x14ac:dyDescent="0.25">
      <c r="A3299" s="16">
        <v>3283</v>
      </c>
      <c r="B3299" s="34">
        <v>0.442063526182703</v>
      </c>
      <c r="C3299" s="34">
        <v>7.5611239532122301E-2</v>
      </c>
      <c r="D3299" s="34">
        <v>2.4744206930600299E-2</v>
      </c>
      <c r="E3299" s="34">
        <v>5.16571283670995E-2</v>
      </c>
      <c r="F3299" s="34">
        <v>7.46487786166473E-3</v>
      </c>
      <c r="G3299" s="34">
        <v>0.21983987137213901</v>
      </c>
      <c r="H3299" s="35">
        <v>1.07764324266694</v>
      </c>
      <c r="I3299" s="34">
        <v>9.1171790042416406E-2</v>
      </c>
      <c r="J3299" s="34">
        <v>2.2325920058760499E-2</v>
      </c>
      <c r="K3299" s="36">
        <f>Inputs!$B$12*(1+$B3299)^4</f>
        <v>259470.99680213863</v>
      </c>
      <c r="L3299" s="36">
        <f t="shared" si="510"/>
        <v>23866.503581932117</v>
      </c>
      <c r="M3299" s="36">
        <f t="shared" si="511"/>
        <v>294578.79697076284</v>
      </c>
      <c r="N3299" s="37">
        <f>M3299/Inputs!$B$6</f>
        <v>449.05304416274822</v>
      </c>
      <c r="O3299" s="38">
        <f>IF(N3299&gt;Inputs!$B$4,1,0)</f>
        <v>1</v>
      </c>
      <c r="P3299" s="34">
        <f t="shared" si="512"/>
        <v>6.8845869983655911E-2</v>
      </c>
      <c r="Q3299" s="36">
        <f>Inputs!$B$12*(1+$B3299)^0*$C3299+Inputs!$B$29*(1+$D3299)^0*Inputs!$B$19+Inputs!$B$30*(1+$E3299)^0*Inputs!$B$20+Inputs!$B$31*(1+$F3299)^0*Inputs!$B$21+Inputs!$B$22*(1+Inputs!$B$23)^0</f>
        <v>12558.71839935426</v>
      </c>
      <c r="R3299" s="36">
        <f>Inputs!$B$12*(1+$B3299)^1*$C3299+Inputs!$B$29*(1+$D3299)^1*Inputs!$B$19+Inputs!$B$30*(1+$E3299)^1*Inputs!$B$20+Inputs!$B$31*(1+$F3299)^1*Inputs!$B$21+Inputs!$B$22*(1+Inputs!$B$23)^1</f>
        <v>14740.207001685405</v>
      </c>
      <c r="S3299" s="36">
        <f>Inputs!$B$12*(1+$B3299)^2*$C3299+Inputs!$B$29*(1+$D3299)^2*Inputs!$B$19+Inputs!$B$30*(1+$E3299)^2*Inputs!$B$20+Inputs!$B$31*(1+$F3299)^2*Inputs!$B$21+Inputs!$B$22*(1+Inputs!$B$23)^2</f>
        <v>17815.1531639768</v>
      </c>
      <c r="T3299" s="36">
        <f>Inputs!$B$12*(1+$B3299)^3*$C3299+Inputs!$B$29*(1+$D3299)^3*Inputs!$B$19+Inputs!$B$30*(1+$E3299)^3*Inputs!$B$20+Inputs!$B$31*(1+$F3299)^3*Inputs!$B$21+Inputs!$B$22*(1+Inputs!$B$23)^3</f>
        <v>22175.807470138687</v>
      </c>
      <c r="U3299" s="36">
        <f>Inputs!$B$12*(1+$B3299)^4*$C3299+Inputs!$B$29*(1+$D3299)^4*Inputs!$B$19+Inputs!$B$30*(1+$E3299)^4*Inputs!$B$20+Inputs!$B$31*(1+$F3299)^4*Inputs!$B$21+Inputs!$B$22*(1+Inputs!$B$23)^4</f>
        <v>28387.689003174783</v>
      </c>
      <c r="V3299" s="35">
        <f>Inputs!$B$13/(Q3299*(1-$G3299))</f>
        <v>1.2921253055866961</v>
      </c>
      <c r="W3299" s="36">
        <f>Inputs!$B$13</f>
        <v>12660</v>
      </c>
      <c r="X3299" s="36">
        <f t="shared" si="513"/>
        <v>14242.460519475335</v>
      </c>
      <c r="Y3299" s="36">
        <f t="shared" si="514"/>
        <v>16468.318101986268</v>
      </c>
      <c r="Z3299" s="36">
        <f t="shared" si="515"/>
        <v>19571.633194056238</v>
      </c>
      <c r="AA3299" s="36">
        <f t="shared" si="516"/>
        <v>23866.503581932117</v>
      </c>
      <c r="AB3299" s="36">
        <f t="shared" si="517"/>
        <v>65473.763269902192</v>
      </c>
      <c r="AC3299" s="36">
        <f t="shared" si="518"/>
        <v>354405.35850265069</v>
      </c>
      <c r="AD3299" s="36">
        <f t="shared" si="519"/>
        <v>229105.03370086063</v>
      </c>
    </row>
    <row r="3300" spans="1:30" ht="14.25" customHeight="1" x14ac:dyDescent="0.25">
      <c r="A3300" s="16">
        <v>3284</v>
      </c>
      <c r="B3300" s="34">
        <v>0.43333358925948701</v>
      </c>
      <c r="C3300" s="34">
        <v>5.4204924933073502E-2</v>
      </c>
      <c r="D3300" s="34">
        <v>1.3601403218386101E-2</v>
      </c>
      <c r="E3300" s="34">
        <v>7.0344007073970594E-2</v>
      </c>
      <c r="F3300" s="34">
        <v>-1.29924095903689E-2</v>
      </c>
      <c r="G3300" s="34">
        <v>0.202087185888325</v>
      </c>
      <c r="H3300" s="35">
        <v>1.06083219133236</v>
      </c>
      <c r="I3300" s="34">
        <v>8.7049413045964696E-2</v>
      </c>
      <c r="J3300" s="34">
        <v>1.90637862514039E-2</v>
      </c>
      <c r="K3300" s="36">
        <f>Inputs!$B$12*(1+$B3300)^4</f>
        <v>253244.69938897309</v>
      </c>
      <c r="L3300" s="36">
        <f t="shared" si="510"/>
        <v>18789.597856855067</v>
      </c>
      <c r="M3300" s="36">
        <f t="shared" si="511"/>
        <v>244138.65562965642</v>
      </c>
      <c r="N3300" s="37">
        <f>M3300/Inputs!$B$6</f>
        <v>372.16258480130551</v>
      </c>
      <c r="O3300" s="38">
        <f>IF(N3300&gt;Inputs!$B$4,1,0)</f>
        <v>0</v>
      </c>
      <c r="P3300" s="34">
        <f t="shared" si="512"/>
        <v>6.7985626794560799E-2</v>
      </c>
      <c r="Q3300" s="36">
        <f>Inputs!$B$12*(1+$B3300)^0*$C3300+Inputs!$B$29*(1+$D3300)^0*Inputs!$B$19+Inputs!$B$30*(1+$E3300)^0*Inputs!$B$20+Inputs!$B$31*(1+$F3300)^0*Inputs!$B$21+Inputs!$B$22*(1+Inputs!$B$23)^0</f>
        <v>11274.33952341133</v>
      </c>
      <c r="R3300" s="36">
        <f>Inputs!$B$12*(1+$B3300)^1*$C3300+Inputs!$B$29*(1+$D3300)^1*Inputs!$B$19+Inputs!$B$30*(1+$E3300)^1*Inputs!$B$20+Inputs!$B$31*(1+$F3300)^1*Inputs!$B$21+Inputs!$B$22*(1+Inputs!$B$23)^1</f>
        <v>12777.488457609572</v>
      </c>
      <c r="S3300" s="36">
        <f>Inputs!$B$12*(1+$B3300)^2*$C3300+Inputs!$B$29*(1+$D3300)^2*Inputs!$B$19+Inputs!$B$30*(1+$E3300)^2*Inputs!$B$20+Inputs!$B$31*(1+$F3300)^2*Inputs!$B$21+Inputs!$B$22*(1+Inputs!$B$23)^2</f>
        <v>14903.07071853149</v>
      </c>
      <c r="T3300" s="36">
        <f>Inputs!$B$12*(1+$B3300)^3*$C3300+Inputs!$B$29*(1+$D3300)^3*Inputs!$B$19+Inputs!$B$30*(1+$E3300)^3*Inputs!$B$20+Inputs!$B$31*(1+$F3300)^3*Inputs!$B$21+Inputs!$B$22*(1+Inputs!$B$23)^3</f>
        <v>17916.537360523682</v>
      </c>
      <c r="U3300" s="36">
        <f>Inputs!$B$12*(1+$B3300)^4*$C3300+Inputs!$B$29*(1+$D3300)^4*Inputs!$B$19+Inputs!$B$30*(1+$E3300)^4*Inputs!$B$20+Inputs!$B$31*(1+$F3300)^4*Inputs!$B$21+Inputs!$B$22*(1+Inputs!$B$23)^4</f>
        <v>22198.077098724105</v>
      </c>
      <c r="V3300" s="35">
        <f>Inputs!$B$13/(Q3300*(1-$G3300))</f>
        <v>1.407301519712963</v>
      </c>
      <c r="W3300" s="36">
        <f>Inputs!$B$13</f>
        <v>12660</v>
      </c>
      <c r="X3300" s="36">
        <f t="shared" si="513"/>
        <v>13464.800252604073</v>
      </c>
      <c r="Y3300" s="36">
        <f t="shared" si="514"/>
        <v>14674.722254868764</v>
      </c>
      <c r="Z3300" s="36">
        <f t="shared" si="515"/>
        <v>16403.748764543318</v>
      </c>
      <c r="AA3300" s="36">
        <f t="shared" si="516"/>
        <v>18789.597856855067</v>
      </c>
      <c r="AB3300" s="36">
        <f t="shared" si="517"/>
        <v>58591.06530148835</v>
      </c>
      <c r="AC3300" s="36">
        <f t="shared" si="518"/>
        <v>281644.80695322366</v>
      </c>
      <c r="AD3300" s="36">
        <f t="shared" si="519"/>
        <v>185547.59032816807</v>
      </c>
    </row>
    <row r="3301" spans="1:30" ht="14.25" customHeight="1" x14ac:dyDescent="0.25">
      <c r="A3301" s="16">
        <v>3285</v>
      </c>
      <c r="B3301" s="34">
        <v>0.27878962730450202</v>
      </c>
      <c r="C3301" s="34">
        <v>6.2860911374910802E-2</v>
      </c>
      <c r="D3301" s="34">
        <v>2.7364244569532299E-2</v>
      </c>
      <c r="E3301" s="34">
        <v>4.8887959794456398E-2</v>
      </c>
      <c r="F3301" s="34">
        <v>1.02249195288632E-2</v>
      </c>
      <c r="G3301" s="34">
        <v>0.217119574053079</v>
      </c>
      <c r="H3301" s="35">
        <v>1.0625022519643099</v>
      </c>
      <c r="I3301" s="34">
        <v>0.104001101938771</v>
      </c>
      <c r="J3301" s="34">
        <v>2.1259949181194299E-2</v>
      </c>
      <c r="K3301" s="36">
        <f>Inputs!$B$12*(1+$B3301)^4</f>
        <v>160452.93662419228</v>
      </c>
      <c r="L3301" s="36">
        <f t="shared" si="510"/>
        <v>15730.62695136137</v>
      </c>
      <c r="M3301" s="36">
        <f t="shared" si="511"/>
        <v>170513.89286436589</v>
      </c>
      <c r="N3301" s="37">
        <f>M3301/Inputs!$B$6</f>
        <v>259.9297147322651</v>
      </c>
      <c r="O3301" s="38">
        <f>IF(N3301&gt;Inputs!$B$4,1,0)</f>
        <v>0</v>
      </c>
      <c r="P3301" s="34">
        <f t="shared" si="512"/>
        <v>8.2741152757576708E-2</v>
      </c>
      <c r="Q3301" s="36">
        <f>Inputs!$B$12*(1+$B3301)^0*$C3301+Inputs!$B$29*(1+$D3301)^0*Inputs!$B$19+Inputs!$B$30*(1+$E3301)^0*Inputs!$B$20+Inputs!$B$31*(1+$F3301)^0*Inputs!$B$21+Inputs!$B$22*(1+Inputs!$B$23)^0</f>
        <v>11793.698709921569</v>
      </c>
      <c r="R3301" s="36">
        <f>Inputs!$B$12*(1+$B3301)^1*$C3301+Inputs!$B$29*(1+$D3301)^1*Inputs!$B$19+Inputs!$B$30*(1+$E3301)^1*Inputs!$B$20+Inputs!$B$31*(1+$F3301)^1*Inputs!$B$21+Inputs!$B$22*(1+Inputs!$B$23)^1</f>
        <v>13035.334636316617</v>
      </c>
      <c r="S3301" s="36">
        <f>Inputs!$B$12*(1+$B3301)^2*$C3301+Inputs!$B$29*(1+$D3301)^2*Inputs!$B$19+Inputs!$B$30*(1+$E3301)^2*Inputs!$B$20+Inputs!$B$31*(1+$F3301)^2*Inputs!$B$21+Inputs!$B$22*(1+Inputs!$B$23)^2</f>
        <v>14576.989056968188</v>
      </c>
      <c r="T3301" s="36">
        <f>Inputs!$B$12*(1+$B3301)^3*$C3301+Inputs!$B$29*(1+$D3301)^3*Inputs!$B$19+Inputs!$B$30*(1+$E3301)^3*Inputs!$B$20+Inputs!$B$31*(1+$F3301)^3*Inputs!$B$21+Inputs!$B$22*(1+Inputs!$B$23)^3</f>
        <v>16500.691889384681</v>
      </c>
      <c r="U3301" s="36">
        <f>Inputs!$B$12*(1+$B3301)^4*$C3301+Inputs!$B$29*(1+$D3301)^4*Inputs!$B$19+Inputs!$B$30*(1+$E3301)^4*Inputs!$B$20+Inputs!$B$31*(1+$F3301)^4*Inputs!$B$21+Inputs!$B$22*(1+Inputs!$B$23)^4</f>
        <v>18911.271867116346</v>
      </c>
      <c r="V3301" s="35">
        <f>Inputs!$B$13/(Q3301*(1-$G3301))</f>
        <v>1.3711603372619563</v>
      </c>
      <c r="W3301" s="36">
        <f>Inputs!$B$13</f>
        <v>12660</v>
      </c>
      <c r="X3301" s="36">
        <f t="shared" si="513"/>
        <v>13205.367483366997</v>
      </c>
      <c r="Y3301" s="36">
        <f t="shared" si="514"/>
        <v>13886.526679642215</v>
      </c>
      <c r="Z3301" s="36">
        <f t="shared" si="515"/>
        <v>14722.293666502408</v>
      </c>
      <c r="AA3301" s="36">
        <f t="shared" si="516"/>
        <v>15730.62695136137</v>
      </c>
      <c r="AB3301" s="36">
        <f t="shared" si="517"/>
        <v>52124.380745543072</v>
      </c>
      <c r="AC3301" s="36">
        <f t="shared" si="518"/>
        <v>194160.44792129804</v>
      </c>
      <c r="AD3301" s="36">
        <f t="shared" si="519"/>
        <v>118389.51211882281</v>
      </c>
    </row>
    <row r="3302" spans="1:30" ht="14.25" customHeight="1" x14ac:dyDescent="0.25">
      <c r="A3302" s="16">
        <v>3286</v>
      </c>
      <c r="B3302" s="34">
        <v>0.247075172320182</v>
      </c>
      <c r="C3302" s="34">
        <v>0.103528278811819</v>
      </c>
      <c r="D3302" s="34">
        <v>3.23076034570033E-2</v>
      </c>
      <c r="E3302" s="34">
        <v>3.5641751964759397E-2</v>
      </c>
      <c r="F3302" s="34">
        <v>1.5429945763718001E-2</v>
      </c>
      <c r="G3302" s="34">
        <v>0.17132339381088499</v>
      </c>
      <c r="H3302" s="35">
        <v>1.07148664582537</v>
      </c>
      <c r="I3302" s="34">
        <v>9.9393218942222E-2</v>
      </c>
      <c r="J3302" s="34">
        <v>1.8493285337049099E-2</v>
      </c>
      <c r="K3302" s="36">
        <f>Inputs!$B$12*(1+$B3302)^4</f>
        <v>145118.16649528019</v>
      </c>
      <c r="L3302" s="36">
        <f t="shared" si="510"/>
        <v>21192.024337829793</v>
      </c>
      <c r="M3302" s="36">
        <f t="shared" si="511"/>
        <v>227237.06867438066</v>
      </c>
      <c r="N3302" s="37">
        <f>M3302/Inputs!$B$6</f>
        <v>346.39797054021443</v>
      </c>
      <c r="O3302" s="38">
        <f>IF(N3302&gt;Inputs!$B$4,1,0)</f>
        <v>0</v>
      </c>
      <c r="P3302" s="34">
        <f t="shared" si="512"/>
        <v>8.0899933605172905E-2</v>
      </c>
      <c r="Q3302" s="36">
        <f>Inputs!$B$12*(1+$B3302)^0*$C3302+Inputs!$B$29*(1+$D3302)^0*Inputs!$B$19+Inputs!$B$30*(1+$E3302)^0*Inputs!$B$20+Inputs!$B$31*(1+$F3302)^0*Inputs!$B$21+Inputs!$B$22*(1+Inputs!$B$23)^0</f>
        <v>14233.740756136063</v>
      </c>
      <c r="R3302" s="36">
        <f>Inputs!$B$12*(1+$B3302)^1*$C3302+Inputs!$B$29*(1+$D3302)^1*Inputs!$B$19+Inputs!$B$30*(1+$E3302)^1*Inputs!$B$20+Inputs!$B$31*(1+$F3302)^1*Inputs!$B$21+Inputs!$B$22*(1+Inputs!$B$23)^1</f>
        <v>15965.179513337549</v>
      </c>
      <c r="S3302" s="36">
        <f>Inputs!$B$12*(1+$B3302)^2*$C3302+Inputs!$B$29*(1+$D3302)^2*Inputs!$B$19+Inputs!$B$30*(1+$E3302)^2*Inputs!$B$20+Inputs!$B$31*(1+$F3302)^2*Inputs!$B$21+Inputs!$B$22*(1+Inputs!$B$23)^2</f>
        <v>18081.455006915483</v>
      </c>
      <c r="T3302" s="36">
        <f>Inputs!$B$12*(1+$B3302)^3*$C3302+Inputs!$B$29*(1+$D3302)^3*Inputs!$B$19+Inputs!$B$30*(1+$E3302)^3*Inputs!$B$20+Inputs!$B$31*(1+$F3302)^3*Inputs!$B$21+Inputs!$B$22*(1+Inputs!$B$23)^3</f>
        <v>20676.437550824085</v>
      </c>
      <c r="U3302" s="36">
        <f>Inputs!$B$12*(1+$B3302)^4*$C3302+Inputs!$B$29*(1+$D3302)^4*Inputs!$B$19+Inputs!$B$30*(1+$E3302)^4*Inputs!$B$20+Inputs!$B$31*(1+$F3302)^4*Inputs!$B$21+Inputs!$B$22*(1+Inputs!$B$23)^4</f>
        <v>23867.152200305689</v>
      </c>
      <c r="V3302" s="35">
        <f>Inputs!$B$13/(Q3302*(1-$G3302))</f>
        <v>1.0733208732646649</v>
      </c>
      <c r="W3302" s="36">
        <f>Inputs!$B$13</f>
        <v>12660</v>
      </c>
      <c r="X3302" s="36">
        <f t="shared" si="513"/>
        <v>14193.937093043034</v>
      </c>
      <c r="Y3302" s="36">
        <f t="shared" si="514"/>
        <v>16068.553444861422</v>
      </c>
      <c r="Z3302" s="36">
        <f t="shared" si="515"/>
        <v>18366.794963151311</v>
      </c>
      <c r="AA3302" s="36">
        <f t="shared" si="516"/>
        <v>21192.024337829793</v>
      </c>
      <c r="AB3302" s="36">
        <f t="shared" si="517"/>
        <v>61118.882874150811</v>
      </c>
      <c r="AC3302" s="36">
        <f t="shared" si="518"/>
        <v>266797.92589346267</v>
      </c>
      <c r="AD3302" s="36">
        <f t="shared" si="519"/>
        <v>166118.18580022984</v>
      </c>
    </row>
    <row r="3303" spans="1:30" ht="14.25" customHeight="1" x14ac:dyDescent="0.25">
      <c r="A3303" s="16">
        <v>3287</v>
      </c>
      <c r="B3303" s="34">
        <v>0.462251509665486</v>
      </c>
      <c r="C3303" s="34">
        <v>5.0727574729672903E-2</v>
      </c>
      <c r="D3303" s="34">
        <v>3.3500822674852299E-2</v>
      </c>
      <c r="E3303" s="34">
        <v>3.8897562714090901E-2</v>
      </c>
      <c r="F3303" s="34">
        <v>1.5379281297399299E-2</v>
      </c>
      <c r="G3303" s="34">
        <v>0.22479591015627101</v>
      </c>
      <c r="H3303" s="35">
        <v>1.0108153272733</v>
      </c>
      <c r="I3303" s="34">
        <v>9.9285059415527996E-2</v>
      </c>
      <c r="J3303" s="34">
        <v>3.19188060640292E-2</v>
      </c>
      <c r="K3303" s="36">
        <f>Inputs!$B$12*(1+$B3303)^4</f>
        <v>274308.68868500361</v>
      </c>
      <c r="L3303" s="36">
        <f t="shared" si="510"/>
        <v>17874.5957226219</v>
      </c>
      <c r="M3303" s="36">
        <f t="shared" si="511"/>
        <v>226004.7836389275</v>
      </c>
      <c r="N3303" s="37">
        <f>M3303/Inputs!$B$6</f>
        <v>344.51948725446266</v>
      </c>
      <c r="O3303" s="38">
        <f>IF(N3303&gt;Inputs!$B$4,1,0)</f>
        <v>0</v>
      </c>
      <c r="P3303" s="34">
        <f t="shared" si="512"/>
        <v>6.7366253351498789E-2</v>
      </c>
      <c r="Q3303" s="36">
        <f>Inputs!$B$12*(1+$B3303)^0*$C3303+Inputs!$B$29*(1+$D3303)^0*Inputs!$B$19+Inputs!$B$30*(1+$E3303)^0*Inputs!$B$20+Inputs!$B$31*(1+$F3303)^0*Inputs!$B$21+Inputs!$B$22*(1+Inputs!$B$23)^0</f>
        <v>11065.698511207294</v>
      </c>
      <c r="R3303" s="36">
        <f>Inputs!$B$12*(1+$B3303)^1*$C3303+Inputs!$B$29*(1+$D3303)^1*Inputs!$B$19+Inputs!$B$30*(1+$E3303)^1*Inputs!$B$20+Inputs!$B$31*(1+$F3303)^1*Inputs!$B$21+Inputs!$B$22*(1+Inputs!$B$23)^1</f>
        <v>12681.195766216188</v>
      </c>
      <c r="S3303" s="36">
        <f>Inputs!$B$12*(1+$B3303)^2*$C3303+Inputs!$B$29*(1+$D3303)^2*Inputs!$B$19+Inputs!$B$30*(1+$E3303)^2*Inputs!$B$20+Inputs!$B$31*(1+$F3303)^2*Inputs!$B$21+Inputs!$B$22*(1+Inputs!$B$23)^2</f>
        <v>14953.548162813262</v>
      </c>
      <c r="T3303" s="36">
        <f>Inputs!$B$12*(1+$B3303)^3*$C3303+Inputs!$B$29*(1+$D3303)^3*Inputs!$B$19+Inputs!$B$30*(1+$E3303)^3*Inputs!$B$20+Inputs!$B$31*(1+$F3303)^3*Inputs!$B$21+Inputs!$B$22*(1+Inputs!$B$23)^3</f>
        <v>18183.610433375521</v>
      </c>
      <c r="U3303" s="36">
        <f>Inputs!$B$12*(1+$B3303)^4*$C3303+Inputs!$B$29*(1+$D3303)^4*Inputs!$B$19+Inputs!$B$30*(1+$E3303)^4*Inputs!$B$20+Inputs!$B$31*(1+$F3303)^4*Inputs!$B$21+Inputs!$B$22*(1+Inputs!$B$23)^4</f>
        <v>22811.21164807292</v>
      </c>
      <c r="V3303" s="35">
        <f>Inputs!$B$13/(Q3303*(1-$G3303))</f>
        <v>1.4758384364376913</v>
      </c>
      <c r="W3303" s="36">
        <f>Inputs!$B$13</f>
        <v>12660</v>
      </c>
      <c r="X3303" s="36">
        <f t="shared" si="513"/>
        <v>13365.397482583212</v>
      </c>
      <c r="Y3303" s="36">
        <f t="shared" si="514"/>
        <v>14412.70948637218</v>
      </c>
      <c r="Z3303" s="36">
        <f t="shared" si="515"/>
        <v>15887.2046320319</v>
      </c>
      <c r="AA3303" s="36">
        <f t="shared" si="516"/>
        <v>17874.5957226219</v>
      </c>
      <c r="AB3303" s="36">
        <f t="shared" si="517"/>
        <v>55440.641691411889</v>
      </c>
      <c r="AC3303" s="36">
        <f t="shared" si="518"/>
        <v>273803.73049282574</v>
      </c>
      <c r="AD3303" s="36">
        <f t="shared" si="519"/>
        <v>170564.14194751563</v>
      </c>
    </row>
    <row r="3304" spans="1:30" ht="14.25" customHeight="1" x14ac:dyDescent="0.25">
      <c r="A3304" s="16">
        <v>3288</v>
      </c>
      <c r="B3304" s="34">
        <v>0.270598603362389</v>
      </c>
      <c r="C3304" s="34">
        <v>8.0418204322065298E-2</v>
      </c>
      <c r="D3304" s="34">
        <v>4.2798085035289701E-2</v>
      </c>
      <c r="E3304" s="34">
        <v>2.3725783782183801E-2</v>
      </c>
      <c r="F3304" s="34">
        <v>1.4148569343707401E-2</v>
      </c>
      <c r="G3304" s="34">
        <v>0.177062761295988</v>
      </c>
      <c r="H3304" s="35">
        <v>1.00087577950399</v>
      </c>
      <c r="I3304" s="34">
        <v>0.105549680790467</v>
      </c>
      <c r="J3304" s="34">
        <v>2.06747528979427E-2</v>
      </c>
      <c r="K3304" s="36">
        <f>Inputs!$B$12*(1+$B3304)^4</f>
        <v>156381.27327352189</v>
      </c>
      <c r="L3304" s="36">
        <f t="shared" si="510"/>
        <v>17641.956826474634</v>
      </c>
      <c r="M3304" s="36">
        <f t="shared" si="511"/>
        <v>183252.16651451157</v>
      </c>
      <c r="N3304" s="37">
        <f>M3304/Inputs!$B$6</f>
        <v>279.34781480870669</v>
      </c>
      <c r="O3304" s="38">
        <f>IF(N3304&gt;Inputs!$B$4,1,0)</f>
        <v>0</v>
      </c>
      <c r="P3304" s="34">
        <f t="shared" si="512"/>
        <v>8.4874927892524307E-2</v>
      </c>
      <c r="Q3304" s="36">
        <f>Inputs!$B$12*(1+$B3304)^0*$C3304+Inputs!$B$29*(1+$D3304)^0*Inputs!$B$19+Inputs!$B$30*(1+$E3304)^0*Inputs!$B$20+Inputs!$B$31*(1+$F3304)^0*Inputs!$B$21+Inputs!$B$22*(1+Inputs!$B$23)^0</f>
        <v>12847.13628675084</v>
      </c>
      <c r="R3304" s="36">
        <f>Inputs!$B$12*(1+$B3304)^1*$C3304+Inputs!$B$29*(1+$D3304)^1*Inputs!$B$19+Inputs!$B$30*(1+$E3304)^1*Inputs!$B$20+Inputs!$B$31*(1+$F3304)^1*Inputs!$B$21+Inputs!$B$22*(1+Inputs!$B$23)^1</f>
        <v>14348.392835806189</v>
      </c>
      <c r="S3304" s="36">
        <f>Inputs!$B$12*(1+$B3304)^2*$C3304+Inputs!$B$29*(1+$D3304)^2*Inputs!$B$19+Inputs!$B$30*(1+$E3304)^2*Inputs!$B$20+Inputs!$B$31*(1+$F3304)^2*Inputs!$B$21+Inputs!$B$22*(1+Inputs!$B$23)^2</f>
        <v>16209.248878217491</v>
      </c>
      <c r="T3304" s="36">
        <f>Inputs!$B$12*(1+$B3304)^3*$C3304+Inputs!$B$29*(1+$D3304)^3*Inputs!$B$19+Inputs!$B$30*(1+$E3304)^3*Inputs!$B$20+Inputs!$B$31*(1+$F3304)^3*Inputs!$B$21+Inputs!$B$22*(1+Inputs!$B$23)^3</f>
        <v>18525.552590968764</v>
      </c>
      <c r="U3304" s="36">
        <f>Inputs!$B$12*(1+$B3304)^4*$C3304+Inputs!$B$29*(1+$D3304)^4*Inputs!$B$19+Inputs!$B$30*(1+$E3304)^4*Inputs!$B$20+Inputs!$B$31*(1+$F3304)^4*Inputs!$B$21+Inputs!$B$22*(1+Inputs!$B$23)^4</f>
        <v>21419.033010821619</v>
      </c>
      <c r="V3304" s="35">
        <f>Inputs!$B$13/(Q3304*(1-$G3304))</f>
        <v>1.1974590190805132</v>
      </c>
      <c r="W3304" s="36">
        <f>Inputs!$B$13</f>
        <v>12660</v>
      </c>
      <c r="X3304" s="36">
        <f t="shared" si="513"/>
        <v>13559.083463418063</v>
      </c>
      <c r="Y3304" s="36">
        <f t="shared" si="514"/>
        <v>14662.007741844476</v>
      </c>
      <c r="Z3304" s="36">
        <f t="shared" si="515"/>
        <v>16007.964587711385</v>
      </c>
      <c r="AA3304" s="36">
        <f t="shared" si="516"/>
        <v>17641.956826474634</v>
      </c>
      <c r="AB3304" s="36">
        <f t="shared" si="517"/>
        <v>54793.50535580342</v>
      </c>
      <c r="AC3304" s="36">
        <f t="shared" si="518"/>
        <v>212155.70217979746</v>
      </c>
      <c r="AD3304" s="36">
        <f t="shared" si="519"/>
        <v>128458.66115870816</v>
      </c>
    </row>
    <row r="3305" spans="1:30" ht="14.25" customHeight="1" x14ac:dyDescent="0.25">
      <c r="A3305" s="16">
        <v>3289</v>
      </c>
      <c r="B3305" s="34">
        <v>0.37281251092489298</v>
      </c>
      <c r="C3305" s="34">
        <v>4.9845688045094802E-2</v>
      </c>
      <c r="D3305" s="34">
        <v>3.1269046010065298E-2</v>
      </c>
      <c r="E3305" s="34">
        <v>6.5385511411678601E-2</v>
      </c>
      <c r="F3305" s="34">
        <v>1.79354968166166E-3</v>
      </c>
      <c r="G3305" s="34">
        <v>0.15905525337429499</v>
      </c>
      <c r="H3305" s="35">
        <v>0.99840469976112201</v>
      </c>
      <c r="I3305" s="34">
        <v>9.65934531711959E-2</v>
      </c>
      <c r="J3305" s="34">
        <v>1.55036110486681E-2</v>
      </c>
      <c r="K3305" s="36">
        <f>Inputs!$B$12*(1+$B3305)^4</f>
        <v>213106.23874331624</v>
      </c>
      <c r="L3305" s="36">
        <f t="shared" si="510"/>
        <v>16409.561244100405</v>
      </c>
      <c r="M3305" s="36">
        <f t="shared" si="511"/>
        <v>183515.78060279315</v>
      </c>
      <c r="N3305" s="37">
        <f>M3305/Inputs!$B$6</f>
        <v>279.74966555303831</v>
      </c>
      <c r="O3305" s="38">
        <f>IF(N3305&gt;Inputs!$B$4,1,0)</f>
        <v>0</v>
      </c>
      <c r="P3305" s="34">
        <f t="shared" si="512"/>
        <v>8.1089842122527803E-2</v>
      </c>
      <c r="Q3305" s="36">
        <f>Inputs!$B$12*(1+$B3305)^0*$C3305+Inputs!$B$29*(1+$D3305)^0*Inputs!$B$19+Inputs!$B$30*(1+$E3305)^0*Inputs!$B$20+Inputs!$B$31*(1+$F3305)^0*Inputs!$B$21+Inputs!$B$22*(1+Inputs!$B$23)^0</f>
        <v>11012.785310132611</v>
      </c>
      <c r="R3305" s="36">
        <f>Inputs!$B$12*(1+$B3305)^1*$C3305+Inputs!$B$29*(1+$D3305)^1*Inputs!$B$19+Inputs!$B$30*(1+$E3305)^1*Inputs!$B$20+Inputs!$B$31*(1+$F3305)^1*Inputs!$B$21+Inputs!$B$22*(1+Inputs!$B$23)^1</f>
        <v>12334.153877929661</v>
      </c>
      <c r="S3305" s="36">
        <f>Inputs!$B$12*(1+$B3305)^2*$C3305+Inputs!$B$29*(1+$D3305)^2*Inputs!$B$19+Inputs!$B$30*(1+$E3305)^2*Inputs!$B$20+Inputs!$B$31*(1+$F3305)^2*Inputs!$B$21+Inputs!$B$22*(1+Inputs!$B$23)^2</f>
        <v>14083.105273543522</v>
      </c>
      <c r="T3305" s="36">
        <f>Inputs!$B$12*(1+$B3305)^3*$C3305+Inputs!$B$29*(1+$D3305)^3*Inputs!$B$19+Inputs!$B$30*(1+$E3305)^3*Inputs!$B$20+Inputs!$B$31*(1+$F3305)^3*Inputs!$B$21+Inputs!$B$22*(1+Inputs!$B$23)^3</f>
        <v>16415.350956559829</v>
      </c>
      <c r="U3305" s="36">
        <f>Inputs!$B$12*(1+$B3305)^4*$C3305+Inputs!$B$29*(1+$D3305)^4*Inputs!$B$19+Inputs!$B$30*(1+$E3305)^4*Inputs!$B$20+Inputs!$B$31*(1+$F3305)^4*Inputs!$B$21+Inputs!$B$22*(1+Inputs!$B$23)^4</f>
        <v>19544.424667379277</v>
      </c>
      <c r="V3305" s="35">
        <f>Inputs!$B$13/(Q3305*(1-$G3305))</f>
        <v>1.3670017511058277</v>
      </c>
      <c r="W3305" s="36">
        <f>Inputs!$B$13</f>
        <v>12660</v>
      </c>
      <c r="X3305" s="36">
        <f t="shared" si="513"/>
        <v>13223.205890237892</v>
      </c>
      <c r="Y3305" s="36">
        <f t="shared" si="514"/>
        <v>14006.888412580054</v>
      </c>
      <c r="Z3305" s="36">
        <f t="shared" si="515"/>
        <v>15054.446557544135</v>
      </c>
      <c r="AA3305" s="36">
        <f t="shared" si="516"/>
        <v>16409.561244100405</v>
      </c>
      <c r="AB3305" s="36">
        <f t="shared" si="517"/>
        <v>53922.124447642542</v>
      </c>
      <c r="AC3305" s="36">
        <f t="shared" si="518"/>
        <v>205500.07575460273</v>
      </c>
      <c r="AD3305" s="36">
        <f t="shared" si="519"/>
        <v>129593.65615515062</v>
      </c>
    </row>
    <row r="3306" spans="1:30" ht="14.25" customHeight="1" x14ac:dyDescent="0.25">
      <c r="A3306" s="16">
        <v>3290</v>
      </c>
      <c r="B3306" s="34">
        <v>0.17001470291451001</v>
      </c>
      <c r="C3306" s="34">
        <v>0.100083249843488</v>
      </c>
      <c r="D3306" s="34">
        <v>2.0066859981602299E-2</v>
      </c>
      <c r="E3306" s="34">
        <v>2.6437848027251101E-2</v>
      </c>
      <c r="F3306" s="34">
        <v>1.3019641026923099E-2</v>
      </c>
      <c r="G3306" s="34">
        <v>0.182512574071549</v>
      </c>
      <c r="H3306" s="35">
        <v>1.10037656267294</v>
      </c>
      <c r="I3306" s="34">
        <v>9.3917356029040999E-2</v>
      </c>
      <c r="J3306" s="34">
        <v>3.2080516364211602E-2</v>
      </c>
      <c r="K3306" s="36">
        <f>Inputs!$B$12*(1+$B3306)^4</f>
        <v>112438.88431749726</v>
      </c>
      <c r="L3306" s="36">
        <f t="shared" si="510"/>
        <v>17788.776718412006</v>
      </c>
      <c r="M3306" s="36">
        <f t="shared" si="511"/>
        <v>246570.6205457616</v>
      </c>
      <c r="N3306" s="37">
        <f>M3306/Inputs!$B$6</f>
        <v>375.86984839292927</v>
      </c>
      <c r="O3306" s="38">
        <f>IF(N3306&gt;Inputs!$B$4,1,0)</f>
        <v>0</v>
      </c>
      <c r="P3306" s="34">
        <f t="shared" si="512"/>
        <v>6.1836839664829397E-2</v>
      </c>
      <c r="Q3306" s="36">
        <f>Inputs!$B$12*(1+$B3306)^0*$C3306+Inputs!$B$29*(1+$D3306)^0*Inputs!$B$19+Inputs!$B$30*(1+$E3306)^0*Inputs!$B$20+Inputs!$B$31*(1+$F3306)^0*Inputs!$B$21+Inputs!$B$22*(1+Inputs!$B$23)^0</f>
        <v>14027.039018036201</v>
      </c>
      <c r="R3306" s="36">
        <f>Inputs!$B$12*(1+$B3306)^1*$C3306+Inputs!$B$29*(1+$D3306)^1*Inputs!$B$19+Inputs!$B$30*(1+$E3306)^1*Inputs!$B$20+Inputs!$B$31*(1+$F3306)^1*Inputs!$B$21+Inputs!$B$22*(1+Inputs!$B$23)^1</f>
        <v>15170.297084686375</v>
      </c>
      <c r="S3306" s="36">
        <f>Inputs!$B$12*(1+$B3306)^2*$C3306+Inputs!$B$29*(1+$D3306)^2*Inputs!$B$19+Inputs!$B$30*(1+$E3306)^2*Inputs!$B$20+Inputs!$B$31*(1+$F3306)^2*Inputs!$B$21+Inputs!$B$22*(1+Inputs!$B$23)^2</f>
        <v>16488.90748497779</v>
      </c>
      <c r="T3306" s="36">
        <f>Inputs!$B$12*(1+$B3306)^3*$C3306+Inputs!$B$29*(1+$D3306)^3*Inputs!$B$19+Inputs!$B$30*(1+$E3306)^3*Inputs!$B$20+Inputs!$B$31*(1+$F3306)^3*Inputs!$B$21+Inputs!$B$22*(1+Inputs!$B$23)^3</f>
        <v>18012.401318745462</v>
      </c>
      <c r="U3306" s="36">
        <f>Inputs!$B$12*(1+$B3306)^4*$C3306+Inputs!$B$29*(1+$D3306)^4*Inputs!$B$19+Inputs!$B$30*(1+$E3306)^4*Inputs!$B$20+Inputs!$B$31*(1+$F3306)^4*Inputs!$B$21+Inputs!$B$22*(1+Inputs!$B$23)^4</f>
        <v>19775.326880985685</v>
      </c>
      <c r="V3306" s="35">
        <f>Inputs!$B$13/(Q3306*(1-$G3306))</f>
        <v>1.1040446035451248</v>
      </c>
      <c r="W3306" s="36">
        <f>Inputs!$B$13</f>
        <v>12660</v>
      </c>
      <c r="X3306" s="36">
        <f t="shared" si="513"/>
        <v>13680.466759211529</v>
      </c>
      <c r="Y3306" s="36">
        <f t="shared" si="514"/>
        <v>14857.219488622053</v>
      </c>
      <c r="Z3306" s="36">
        <f t="shared" si="515"/>
        <v>16216.45049419012</v>
      </c>
      <c r="AA3306" s="36">
        <f t="shared" si="516"/>
        <v>17788.776718412006</v>
      </c>
      <c r="AB3306" s="36">
        <f t="shared" si="517"/>
        <v>57035.448695511295</v>
      </c>
      <c r="AC3306" s="36">
        <f t="shared" si="518"/>
        <v>296901.49044710206</v>
      </c>
      <c r="AD3306" s="36">
        <f t="shared" si="519"/>
        <v>189535.17185025031</v>
      </c>
    </row>
    <row r="3307" spans="1:30" ht="14.25" customHeight="1" x14ac:dyDescent="0.25">
      <c r="A3307" s="16">
        <v>3291</v>
      </c>
      <c r="B3307" s="34">
        <v>0.14804255250554599</v>
      </c>
      <c r="C3307" s="34">
        <v>8.8341447264456502E-2</v>
      </c>
      <c r="D3307" s="34">
        <v>2.1702520483221199E-2</v>
      </c>
      <c r="E3307" s="34">
        <v>4.4334476415087601E-2</v>
      </c>
      <c r="F3307" s="34">
        <v>3.45003541591817E-2</v>
      </c>
      <c r="G3307" s="34">
        <v>0.17430787668098399</v>
      </c>
      <c r="H3307" s="35">
        <v>0.96615721365496898</v>
      </c>
      <c r="I3307" s="34">
        <v>0.10417201724387801</v>
      </c>
      <c r="J3307" s="34">
        <v>2.8051359698022599E-2</v>
      </c>
      <c r="K3307" s="36">
        <f>Inputs!$B$12*(1+$B3307)^4</f>
        <v>104227.70924597704</v>
      </c>
      <c r="L3307" s="36">
        <f t="shared" si="510"/>
        <v>14653.2486241112</v>
      </c>
      <c r="M3307" s="36">
        <f t="shared" si="511"/>
        <v>171318.9444740132</v>
      </c>
      <c r="N3307" s="37">
        <f>M3307/Inputs!$B$6</f>
        <v>261.15692755184938</v>
      </c>
      <c r="O3307" s="38">
        <f>IF(N3307&gt;Inputs!$B$4,1,0)</f>
        <v>0</v>
      </c>
      <c r="P3307" s="34">
        <f t="shared" si="512"/>
        <v>7.6120657545855411E-2</v>
      </c>
      <c r="Q3307" s="36">
        <f>Inputs!$B$12*(1+$B3307)^0*$C3307+Inputs!$B$29*(1+$D3307)^0*Inputs!$B$19+Inputs!$B$30*(1+$E3307)^0*Inputs!$B$20+Inputs!$B$31*(1+$F3307)^0*Inputs!$B$21+Inputs!$B$22*(1+Inputs!$B$23)^0</f>
        <v>13322.530863294312</v>
      </c>
      <c r="R3307" s="36">
        <f>Inputs!$B$12*(1+$B3307)^1*$C3307+Inputs!$B$29*(1+$D3307)^1*Inputs!$B$19+Inputs!$B$30*(1+$E3307)^1*Inputs!$B$20+Inputs!$B$31*(1+$F3307)^1*Inputs!$B$21+Inputs!$B$22*(1+Inputs!$B$23)^1</f>
        <v>14376.811681243656</v>
      </c>
      <c r="S3307" s="36">
        <f>Inputs!$B$12*(1+$B3307)^2*$C3307+Inputs!$B$29*(1+$D3307)^2*Inputs!$B$19+Inputs!$B$30*(1+$E3307)^2*Inputs!$B$20+Inputs!$B$31*(1+$F3307)^2*Inputs!$B$21+Inputs!$B$22*(1+Inputs!$B$23)^2</f>
        <v>15557.050618175406</v>
      </c>
      <c r="T3307" s="36">
        <f>Inputs!$B$12*(1+$B3307)^3*$C3307+Inputs!$B$29*(1+$D3307)^3*Inputs!$B$19+Inputs!$B$30*(1+$E3307)^3*Inputs!$B$20+Inputs!$B$31*(1+$F3307)^3*Inputs!$B$21+Inputs!$B$22*(1+Inputs!$B$23)^3</f>
        <v>16880.821270165921</v>
      </c>
      <c r="U3307" s="36">
        <f>Inputs!$B$12*(1+$B3307)^4*$C3307+Inputs!$B$29*(1+$D3307)^4*Inputs!$B$19+Inputs!$B$30*(1+$E3307)^4*Inputs!$B$20+Inputs!$B$31*(1+$F3307)^4*Inputs!$B$21+Inputs!$B$22*(1+Inputs!$B$23)^4</f>
        <v>18368.258215270223</v>
      </c>
      <c r="V3307" s="35">
        <f>Inputs!$B$13/(Q3307*(1-$G3307))</f>
        <v>1.1508767830255799</v>
      </c>
      <c r="W3307" s="36">
        <f>Inputs!$B$13</f>
        <v>12660</v>
      </c>
      <c r="X3307" s="36">
        <f t="shared" si="513"/>
        <v>13113.658124633397</v>
      </c>
      <c r="Y3307" s="36">
        <f t="shared" si="514"/>
        <v>13597.004555077514</v>
      </c>
      <c r="Z3307" s="36">
        <f t="shared" si="515"/>
        <v>14110.320196970652</v>
      </c>
      <c r="AA3307" s="36">
        <f t="shared" si="516"/>
        <v>14653.2486241112</v>
      </c>
      <c r="AB3307" s="36">
        <f t="shared" si="517"/>
        <v>50742.488315603929</v>
      </c>
      <c r="AC3307" s="36">
        <f t="shared" si="518"/>
        <v>197900.18449244087</v>
      </c>
      <c r="AD3307" s="36">
        <f t="shared" si="519"/>
        <v>120576.45615840927</v>
      </c>
    </row>
    <row r="3308" spans="1:30" ht="14.25" customHeight="1" x14ac:dyDescent="0.25">
      <c r="A3308" s="16">
        <v>3292</v>
      </c>
      <c r="B3308" s="34">
        <v>0.32862500691049501</v>
      </c>
      <c r="C3308" s="34">
        <v>8.2522867400781102E-2</v>
      </c>
      <c r="D3308" s="34">
        <v>1.34726782389369E-2</v>
      </c>
      <c r="E3308" s="34">
        <v>3.9033252688885599E-2</v>
      </c>
      <c r="F3308" s="34">
        <v>1.05564617184985E-2</v>
      </c>
      <c r="G3308" s="34">
        <v>0.19915331722896601</v>
      </c>
      <c r="H3308" s="35">
        <v>1.01926513221682</v>
      </c>
      <c r="I3308" s="34">
        <v>0.10769334422709299</v>
      </c>
      <c r="J3308" s="34">
        <v>2.2307818292511199E-2</v>
      </c>
      <c r="K3308" s="36">
        <f>Inputs!$B$12*(1+$B3308)^4</f>
        <v>186965.26940778515</v>
      </c>
      <c r="L3308" s="36">
        <f t="shared" si="510"/>
        <v>19552.05664920713</v>
      </c>
      <c r="M3308" s="36">
        <f t="shared" si="511"/>
        <v>197349.70178392998</v>
      </c>
      <c r="N3308" s="37">
        <f>M3308/Inputs!$B$6</f>
        <v>300.83796003647865</v>
      </c>
      <c r="O3308" s="38">
        <f>IF(N3308&gt;Inputs!$B$4,1,0)</f>
        <v>0</v>
      </c>
      <c r="P3308" s="34">
        <f t="shared" si="512"/>
        <v>8.5385525934581791E-2</v>
      </c>
      <c r="Q3308" s="36">
        <f>Inputs!$B$12*(1+$B3308)^0*$C3308+Inputs!$B$29*(1+$D3308)^0*Inputs!$B$19+Inputs!$B$30*(1+$E3308)^0*Inputs!$B$20+Inputs!$B$31*(1+$F3308)^0*Inputs!$B$21+Inputs!$B$22*(1+Inputs!$B$23)^0</f>
        <v>12973.416071473788</v>
      </c>
      <c r="R3308" s="36">
        <f>Inputs!$B$12*(1+$B3308)^1*$C3308+Inputs!$B$29*(1+$D3308)^1*Inputs!$B$19+Inputs!$B$30*(1+$E3308)^1*Inputs!$B$20+Inputs!$B$31*(1+$F3308)^1*Inputs!$B$21+Inputs!$B$22*(1+Inputs!$B$23)^1</f>
        <v>14721.630641714441</v>
      </c>
      <c r="S3308" s="36">
        <f>Inputs!$B$12*(1+$B3308)^2*$C3308+Inputs!$B$29*(1+$D3308)^2*Inputs!$B$19+Inputs!$B$30*(1+$E3308)^2*Inputs!$B$20+Inputs!$B$31*(1+$F3308)^2*Inputs!$B$21+Inputs!$B$22*(1+Inputs!$B$23)^2</f>
        <v>17007.422029404701</v>
      </c>
      <c r="T3308" s="36">
        <f>Inputs!$B$12*(1+$B3308)^3*$C3308+Inputs!$B$29*(1+$D3308)^3*Inputs!$B$19+Inputs!$B$30*(1+$E3308)^3*Inputs!$B$20+Inputs!$B$31*(1+$F3308)^3*Inputs!$B$21+Inputs!$B$22*(1+Inputs!$B$23)^3</f>
        <v>20006.613305725718</v>
      </c>
      <c r="U3308" s="36">
        <f>Inputs!$B$12*(1+$B3308)^4*$C3308+Inputs!$B$29*(1+$D3308)^4*Inputs!$B$19+Inputs!$B$30*(1+$E3308)^4*Inputs!$B$20+Inputs!$B$31*(1+$F3308)^4*Inputs!$B$21+Inputs!$B$22*(1+Inputs!$B$23)^4</f>
        <v>23952.778480204353</v>
      </c>
      <c r="V3308" s="35">
        <f>Inputs!$B$13/(Q3308*(1-$G3308))</f>
        <v>1.2185124701448515</v>
      </c>
      <c r="W3308" s="36">
        <f>Inputs!$B$13</f>
        <v>12660</v>
      </c>
      <c r="X3308" s="36">
        <f t="shared" si="513"/>
        <v>13778.71059987939</v>
      </c>
      <c r="Y3308" s="36">
        <f t="shared" si="514"/>
        <v>15239.64311354106</v>
      </c>
      <c r="Z3308" s="36">
        <f t="shared" si="515"/>
        <v>17128.996940573245</v>
      </c>
      <c r="AA3308" s="36">
        <f t="shared" si="516"/>
        <v>19552.05664920713</v>
      </c>
      <c r="AB3308" s="36">
        <f t="shared" si="517"/>
        <v>56973.935407382203</v>
      </c>
      <c r="AC3308" s="36">
        <f t="shared" si="518"/>
        <v>234093.77827685364</v>
      </c>
      <c r="AD3308" s="36">
        <f t="shared" si="519"/>
        <v>140375.76637654778</v>
      </c>
    </row>
    <row r="3309" spans="1:30" ht="14.25" customHeight="1" x14ac:dyDescent="0.25">
      <c r="A3309" s="16">
        <v>3293</v>
      </c>
      <c r="B3309" s="34">
        <v>0.29982147193526898</v>
      </c>
      <c r="C3309" s="34">
        <v>7.3586728190941003E-2</v>
      </c>
      <c r="D3309" s="34">
        <v>3.8197791869291599E-2</v>
      </c>
      <c r="E3309" s="34">
        <v>2.6788972195126999E-2</v>
      </c>
      <c r="F3309" s="34">
        <v>2.6279122823869499E-2</v>
      </c>
      <c r="G3309" s="34">
        <v>0.16444503825148399</v>
      </c>
      <c r="H3309" s="35">
        <v>1.0123044246758499</v>
      </c>
      <c r="I3309" s="34">
        <v>8.7261632166035094E-2</v>
      </c>
      <c r="J3309" s="34">
        <v>3.0078984532964401E-2</v>
      </c>
      <c r="K3309" s="36">
        <f>Inputs!$B$12*(1+$B3309)^4</f>
        <v>171271.88511134239</v>
      </c>
      <c r="L3309" s="36">
        <f t="shared" si="510"/>
        <v>18307.081400303654</v>
      </c>
      <c r="M3309" s="36">
        <f t="shared" si="511"/>
        <v>275619.60605248879</v>
      </c>
      <c r="N3309" s="37">
        <f>M3309/Inputs!$B$6</f>
        <v>420.15183849464756</v>
      </c>
      <c r="O3309" s="38">
        <f>IF(N3309&gt;Inputs!$B$4,1,0)</f>
        <v>1</v>
      </c>
      <c r="P3309" s="34">
        <f t="shared" si="512"/>
        <v>5.7182647633070696E-2</v>
      </c>
      <c r="Q3309" s="36">
        <f>Inputs!$B$12*(1+$B3309)^0*$C3309+Inputs!$B$29*(1+$D3309)^0*Inputs!$B$19+Inputs!$B$30*(1+$E3309)^0*Inputs!$B$20+Inputs!$B$31*(1+$F3309)^0*Inputs!$B$21+Inputs!$B$22*(1+Inputs!$B$23)^0</f>
        <v>12437.247718883384</v>
      </c>
      <c r="R3309" s="36">
        <f>Inputs!$B$12*(1+$B3309)^1*$C3309+Inputs!$B$29*(1+$D3309)^1*Inputs!$B$19+Inputs!$B$30*(1+$E3309)^1*Inputs!$B$20+Inputs!$B$31*(1+$F3309)^1*Inputs!$B$21+Inputs!$B$22*(1+Inputs!$B$23)^1</f>
        <v>14003.872188347181</v>
      </c>
      <c r="S3309" s="36">
        <f>Inputs!$B$12*(1+$B3309)^2*$C3309+Inputs!$B$29*(1+$D3309)^2*Inputs!$B$19+Inputs!$B$30*(1+$E3309)^2*Inputs!$B$20+Inputs!$B$31*(1+$F3309)^2*Inputs!$B$21+Inputs!$B$22*(1+Inputs!$B$23)^2</f>
        <v>15975.053501303792</v>
      </c>
      <c r="T3309" s="36">
        <f>Inputs!$B$12*(1+$B3309)^3*$C3309+Inputs!$B$29*(1+$D3309)^3*Inputs!$B$19+Inputs!$B$30*(1+$E3309)^3*Inputs!$B$20+Inputs!$B$31*(1+$F3309)^3*Inputs!$B$21+Inputs!$B$22*(1+Inputs!$B$23)^3</f>
        <v>18470.041375702334</v>
      </c>
      <c r="U3309" s="36">
        <f>Inputs!$B$12*(1+$B3309)^4*$C3309+Inputs!$B$29*(1+$D3309)^4*Inputs!$B$19+Inputs!$B$30*(1+$E3309)^4*Inputs!$B$20+Inputs!$B$31*(1+$F3309)^4*Inputs!$B$21+Inputs!$B$22*(1+Inputs!$B$23)^4</f>
        <v>21643.772230632239</v>
      </c>
      <c r="V3309" s="35">
        <f>Inputs!$B$13/(Q3309*(1-$G3309))</f>
        <v>1.218244329854326</v>
      </c>
      <c r="W3309" s="36">
        <f>Inputs!$B$13</f>
        <v>12660</v>
      </c>
      <c r="X3309" s="36">
        <f t="shared" si="513"/>
        <v>13652.256902231891</v>
      </c>
      <c r="Y3309" s="36">
        <f t="shared" si="514"/>
        <v>14886.721664589008</v>
      </c>
      <c r="Z3309" s="36">
        <f t="shared" si="515"/>
        <v>16417.179617985232</v>
      </c>
      <c r="AA3309" s="36">
        <f t="shared" si="516"/>
        <v>18307.081400303654</v>
      </c>
      <c r="AB3309" s="36">
        <f t="shared" si="517"/>
        <v>58571.967045143261</v>
      </c>
      <c r="AC3309" s="36">
        <f t="shared" si="518"/>
        <v>329780.80937408406</v>
      </c>
      <c r="AD3309" s="36">
        <f t="shared" si="519"/>
        <v>217047.63900734554</v>
      </c>
    </row>
    <row r="3310" spans="1:30" ht="14.25" customHeight="1" x14ac:dyDescent="0.25">
      <c r="A3310" s="16">
        <v>3294</v>
      </c>
      <c r="B3310" s="34">
        <v>0.40030960363801499</v>
      </c>
      <c r="C3310" s="34">
        <v>7.4715884534378496E-2</v>
      </c>
      <c r="D3310" s="34">
        <v>1.38092282079617E-2</v>
      </c>
      <c r="E3310" s="34">
        <v>3.4804913477214101E-2</v>
      </c>
      <c r="F3310" s="34">
        <v>8.3010852519842596E-3</v>
      </c>
      <c r="G3310" s="34">
        <v>0.187479567591844</v>
      </c>
      <c r="H3310" s="35">
        <v>1.0644885943139999</v>
      </c>
      <c r="I3310" s="34">
        <v>9.4092206524866703E-2</v>
      </c>
      <c r="J3310" s="34">
        <v>2.9932949939274599E-2</v>
      </c>
      <c r="K3310" s="36">
        <f>Inputs!$B$12*(1+$B3310)^4</f>
        <v>230699.96021669669</v>
      </c>
      <c r="L3310" s="36">
        <f t="shared" si="510"/>
        <v>22207.854803410657</v>
      </c>
      <c r="M3310" s="36">
        <f t="shared" si="511"/>
        <v>290057.94396584004</v>
      </c>
      <c r="N3310" s="37">
        <f>M3310/Inputs!$B$6</f>
        <v>442.16149994792687</v>
      </c>
      <c r="O3310" s="38">
        <f>IF(N3310&gt;Inputs!$B$4,1,0)</f>
        <v>1</v>
      </c>
      <c r="P3310" s="34">
        <f t="shared" si="512"/>
        <v>6.41592565855921E-2</v>
      </c>
      <c r="Q3310" s="36">
        <f>Inputs!$B$12*(1+$B3310)^0*$C3310+Inputs!$B$29*(1+$D3310)^0*Inputs!$B$19+Inputs!$B$30*(1+$E3310)^0*Inputs!$B$20+Inputs!$B$31*(1+$F3310)^0*Inputs!$B$21+Inputs!$B$22*(1+Inputs!$B$23)^0</f>
        <v>12504.997099489632</v>
      </c>
      <c r="R3310" s="36">
        <f>Inputs!$B$12*(1+$B3310)^1*$C3310+Inputs!$B$29*(1+$D3310)^1*Inputs!$B$19+Inputs!$B$30*(1+$E3310)^1*Inputs!$B$20+Inputs!$B$31*(1+$F3310)^1*Inputs!$B$21+Inputs!$B$22*(1+Inputs!$B$23)^1</f>
        <v>14400.953600795518</v>
      </c>
      <c r="S3310" s="36">
        <f>Inputs!$B$12*(1+$B3310)^2*$C3310+Inputs!$B$29*(1+$D3310)^2*Inputs!$B$19+Inputs!$B$30*(1+$E3310)^2*Inputs!$B$20+Inputs!$B$31*(1+$F3310)^2*Inputs!$B$21+Inputs!$B$22*(1+Inputs!$B$23)^2</f>
        <v>17017.204361799733</v>
      </c>
      <c r="T3310" s="36">
        <f>Inputs!$B$12*(1+$B3310)^3*$C3310+Inputs!$B$29*(1+$D3310)^3*Inputs!$B$19+Inputs!$B$30*(1+$E3310)^3*Inputs!$B$20+Inputs!$B$31*(1+$F3310)^3*Inputs!$B$21+Inputs!$B$22*(1+Inputs!$B$23)^3</f>
        <v>20641.38011360199</v>
      </c>
      <c r="U3310" s="36">
        <f>Inputs!$B$12*(1+$B3310)^4*$C3310+Inputs!$B$29*(1+$D3310)^4*Inputs!$B$19+Inputs!$B$30*(1+$E3310)^4*Inputs!$B$20+Inputs!$B$31*(1+$F3310)^4*Inputs!$B$21+Inputs!$B$22*(1+Inputs!$B$23)^4</f>
        <v>25676.232873092875</v>
      </c>
      <c r="V3310" s="35">
        <f>Inputs!$B$13/(Q3310*(1-$G3310))</f>
        <v>1.2459936223459271</v>
      </c>
      <c r="W3310" s="36">
        <f>Inputs!$B$13</f>
        <v>12660</v>
      </c>
      <c r="X3310" s="36">
        <f t="shared" si="513"/>
        <v>14048.506690616201</v>
      </c>
      <c r="Y3310" s="36">
        <f t="shared" si="514"/>
        <v>15973.318077608707</v>
      </c>
      <c r="Z3310" s="36">
        <f t="shared" si="515"/>
        <v>18614.14618402188</v>
      </c>
      <c r="AA3310" s="36">
        <f t="shared" si="516"/>
        <v>22207.854803410657</v>
      </c>
      <c r="AB3310" s="36">
        <f t="shared" si="517"/>
        <v>62659.956708997001</v>
      </c>
      <c r="AC3310" s="36">
        <f t="shared" si="518"/>
        <v>356497.29480556678</v>
      </c>
      <c r="AD3310" s="36">
        <f t="shared" si="519"/>
        <v>227397.98725684304</v>
      </c>
    </row>
    <row r="3311" spans="1:30" ht="14.25" customHeight="1" x14ac:dyDescent="0.25">
      <c r="A3311" s="16">
        <v>3295</v>
      </c>
      <c r="B3311" s="34">
        <v>0.25262029144032999</v>
      </c>
      <c r="C3311" s="34">
        <v>8.3957330479569894E-2</v>
      </c>
      <c r="D3311" s="34">
        <v>3.3362859351924297E-2</v>
      </c>
      <c r="E3311" s="34">
        <v>4.7968659792814602E-2</v>
      </c>
      <c r="F3311" s="34">
        <v>1.6221157654798701E-2</v>
      </c>
      <c r="G3311" s="34">
        <v>0.17635435474577499</v>
      </c>
      <c r="H3311" s="35">
        <v>1.1415929910446501</v>
      </c>
      <c r="I3311" s="34">
        <v>9.4518476838461998E-2</v>
      </c>
      <c r="J3311" s="34">
        <v>2.7802696600121201E-2</v>
      </c>
      <c r="K3311" s="36">
        <f>Inputs!$B$12*(1+$B3311)^4</f>
        <v>147716.5040967704</v>
      </c>
      <c r="L3311" s="36">
        <f t="shared" si="510"/>
        <v>20136.291345538863</v>
      </c>
      <c r="M3311" s="36">
        <f t="shared" si="511"/>
        <v>257836.33984062384</v>
      </c>
      <c r="N3311" s="37">
        <f>M3311/Inputs!$B$6</f>
        <v>393.04320097656074</v>
      </c>
      <c r="O3311" s="38">
        <f>IF(N3311&gt;Inputs!$B$4,1,0)</f>
        <v>0</v>
      </c>
      <c r="P3311" s="34">
        <f t="shared" si="512"/>
        <v>6.6715780238340794E-2</v>
      </c>
      <c r="Q3311" s="36">
        <f>Inputs!$B$12*(1+$B3311)^0*$C3311+Inputs!$B$29*(1+$D3311)^0*Inputs!$B$19+Inputs!$B$30*(1+$E3311)^0*Inputs!$B$20+Inputs!$B$31*(1+$F3311)^0*Inputs!$B$21+Inputs!$B$22*(1+Inputs!$B$23)^0</f>
        <v>13059.483856201114</v>
      </c>
      <c r="R3311" s="36">
        <f>Inputs!$B$12*(1+$B3311)^1*$C3311+Inputs!$B$29*(1+$D3311)^1*Inputs!$B$19+Inputs!$B$30*(1+$E3311)^1*Inputs!$B$20+Inputs!$B$31*(1+$F3311)^1*Inputs!$B$21+Inputs!$B$22*(1+Inputs!$B$23)^1</f>
        <v>14566.722224091845</v>
      </c>
      <c r="S3311" s="36">
        <f>Inputs!$B$12*(1+$B3311)^2*$C3311+Inputs!$B$29*(1+$D3311)^2*Inputs!$B$19+Inputs!$B$30*(1+$E3311)^2*Inputs!$B$20+Inputs!$B$31*(1+$F3311)^2*Inputs!$B$21+Inputs!$B$22*(1+Inputs!$B$23)^2</f>
        <v>16404.000463420198</v>
      </c>
      <c r="T3311" s="36">
        <f>Inputs!$B$12*(1+$B3311)^3*$C3311+Inputs!$B$29*(1+$D3311)^3*Inputs!$B$19+Inputs!$B$30*(1+$E3311)^3*Inputs!$B$20+Inputs!$B$31*(1+$F3311)^3*Inputs!$B$21+Inputs!$B$22*(1+Inputs!$B$23)^3</f>
        <v>18652.886261841209</v>
      </c>
      <c r="U3311" s="36">
        <f>Inputs!$B$12*(1+$B3311)^4*$C3311+Inputs!$B$29*(1+$D3311)^4*Inputs!$B$19+Inputs!$B$30*(1+$E3311)^4*Inputs!$B$20+Inputs!$B$31*(1+$F3311)^4*Inputs!$B$21+Inputs!$B$22*(1+Inputs!$B$23)^4</f>
        <v>21415.478667259089</v>
      </c>
      <c r="V3311" s="35">
        <f>Inputs!$B$13/(Q3311*(1-$G3311))</f>
        <v>1.1769751303348928</v>
      </c>
      <c r="W3311" s="36">
        <f>Inputs!$B$13</f>
        <v>12660</v>
      </c>
      <c r="X3311" s="36">
        <f t="shared" si="513"/>
        <v>14015.005499468552</v>
      </c>
      <c r="Y3311" s="36">
        <f t="shared" si="514"/>
        <v>15663.183798040747</v>
      </c>
      <c r="Z3311" s="36">
        <f t="shared" si="515"/>
        <v>17674.61105664877</v>
      </c>
      <c r="AA3311" s="36">
        <f t="shared" si="516"/>
        <v>20136.291345538863</v>
      </c>
      <c r="AB3311" s="36">
        <f t="shared" si="517"/>
        <v>60346.306740383967</v>
      </c>
      <c r="AC3311" s="36">
        <f t="shared" si="518"/>
        <v>310213.48278524209</v>
      </c>
      <c r="AD3311" s="36">
        <f t="shared" si="519"/>
        <v>197490.03310023987</v>
      </c>
    </row>
    <row r="3312" spans="1:30" ht="14.25" customHeight="1" x14ac:dyDescent="0.25">
      <c r="A3312" s="16">
        <v>3296</v>
      </c>
      <c r="B3312" s="34">
        <v>0.351342788902334</v>
      </c>
      <c r="C3312" s="34">
        <v>0.101273673958614</v>
      </c>
      <c r="D3312" s="34">
        <v>3.3064991354816803E-2</v>
      </c>
      <c r="E3312" s="34">
        <v>1.8101119140761901E-2</v>
      </c>
      <c r="F3312" s="34">
        <v>1.18097737152745E-2</v>
      </c>
      <c r="G3312" s="34">
        <v>0.17227463983385499</v>
      </c>
      <c r="H3312" s="35">
        <v>1.1260862615609599</v>
      </c>
      <c r="I3312" s="34">
        <v>9.0273229739882194E-2</v>
      </c>
      <c r="J3312" s="34">
        <v>2.5969197567252501E-2</v>
      </c>
      <c r="K3312" s="36">
        <f>Inputs!$B$12*(1+$B3312)^4</f>
        <v>200084.46220571356</v>
      </c>
      <c r="L3312" s="36">
        <f t="shared" si="510"/>
        <v>26899.030236081624</v>
      </c>
      <c r="M3312" s="36">
        <f t="shared" si="511"/>
        <v>349160.57492968196</v>
      </c>
      <c r="N3312" s="37">
        <f>M3312/Inputs!$B$6</f>
        <v>532.25697397817373</v>
      </c>
      <c r="O3312" s="38">
        <f>IF(N3312&gt;Inputs!$B$4,1,0)</f>
        <v>1</v>
      </c>
      <c r="P3312" s="34">
        <f t="shared" si="512"/>
        <v>6.4304032172629699E-2</v>
      </c>
      <c r="Q3312" s="36">
        <f>Inputs!$B$12*(1+$B3312)^0*$C3312+Inputs!$B$29*(1+$D3312)^0*Inputs!$B$19+Inputs!$B$30*(1+$E3312)^0*Inputs!$B$20+Inputs!$B$31*(1+$F3312)^0*Inputs!$B$21+Inputs!$B$22*(1+Inputs!$B$23)^0</f>
        <v>14098.464464943761</v>
      </c>
      <c r="R3312" s="36">
        <f>Inputs!$B$12*(1+$B3312)^1*$C3312+Inputs!$B$29*(1+$D3312)^1*Inputs!$B$19+Inputs!$B$30*(1+$E3312)^1*Inputs!$B$20+Inputs!$B$31*(1+$F3312)^1*Inputs!$B$21+Inputs!$B$22*(1+Inputs!$B$23)^1</f>
        <v>16372.182183784109</v>
      </c>
      <c r="S3312" s="36">
        <f>Inputs!$B$12*(1+$B3312)^2*$C3312+Inputs!$B$29*(1+$D3312)^2*Inputs!$B$19+Inputs!$B$30*(1+$E3312)^2*Inputs!$B$20+Inputs!$B$31*(1+$F3312)^2*Inputs!$B$21+Inputs!$B$22*(1+Inputs!$B$23)^2</f>
        <v>19398.972403421685</v>
      </c>
      <c r="T3312" s="36">
        <f>Inputs!$B$12*(1+$B3312)^3*$C3312+Inputs!$B$29*(1+$D3312)^3*Inputs!$B$19+Inputs!$B$30*(1+$E3312)^3*Inputs!$B$20+Inputs!$B$31*(1+$F3312)^3*Inputs!$B$21+Inputs!$B$22*(1+Inputs!$B$23)^3</f>
        <v>23442.451202828692</v>
      </c>
      <c r="U3312" s="36">
        <f>Inputs!$B$12*(1+$B3312)^4*$C3312+Inputs!$B$29*(1+$D3312)^4*Inputs!$B$19+Inputs!$B$30*(1+$E3312)^4*Inputs!$B$20+Inputs!$B$31*(1+$F3312)^4*Inputs!$B$21+Inputs!$B$22*(1+Inputs!$B$23)^4</f>
        <v>28858.828784487279</v>
      </c>
      <c r="V3312" s="35">
        <f>Inputs!$B$13/(Q3312*(1-$G3312))</f>
        <v>1.0848648301196571</v>
      </c>
      <c r="W3312" s="36">
        <f>Inputs!$B$13</f>
        <v>12660</v>
      </c>
      <c r="X3312" s="36">
        <f t="shared" si="513"/>
        <v>14841.385413692273</v>
      </c>
      <c r="Y3312" s="36">
        <f t="shared" si="514"/>
        <v>17750.644518264005</v>
      </c>
      <c r="Z3312" s="36">
        <f t="shared" si="515"/>
        <v>21650.513758209843</v>
      </c>
      <c r="AA3312" s="36">
        <f t="shared" si="516"/>
        <v>26899.030236081624</v>
      </c>
      <c r="AB3312" s="36">
        <f t="shared" si="517"/>
        <v>70576.686536159745</v>
      </c>
      <c r="AC3312" s="36">
        <f t="shared" si="518"/>
        <v>429173.34316706395</v>
      </c>
      <c r="AD3312" s="36">
        <f t="shared" si="519"/>
        <v>278583.88839352218</v>
      </c>
    </row>
    <row r="3313" spans="1:30" ht="14.25" customHeight="1" x14ac:dyDescent="0.25">
      <c r="A3313" s="16">
        <v>3297</v>
      </c>
      <c r="B3313" s="34">
        <v>0.394173553912115</v>
      </c>
      <c r="C3313" s="34">
        <v>8.9698386437618405E-2</v>
      </c>
      <c r="D3313" s="34">
        <v>4.0350735447748802E-2</v>
      </c>
      <c r="E3313" s="34">
        <v>7.0241449563773303E-2</v>
      </c>
      <c r="F3313" s="34">
        <v>1.8388283606860501E-2</v>
      </c>
      <c r="G3313" s="34">
        <v>0.207696518746699</v>
      </c>
      <c r="H3313" s="35">
        <v>0.96886529942834099</v>
      </c>
      <c r="I3313" s="34">
        <v>9.2442668421354901E-2</v>
      </c>
      <c r="J3313" s="34">
        <v>2.5886448869610001E-2</v>
      </c>
      <c r="K3313" s="36">
        <f>Inputs!$B$12*(1+$B3313)^4</f>
        <v>226682.82261268256</v>
      </c>
      <c r="L3313" s="36">
        <f t="shared" si="510"/>
        <v>22842.042066956219</v>
      </c>
      <c r="M3313" s="36">
        <f t="shared" si="511"/>
        <v>290549.3562196478</v>
      </c>
      <c r="N3313" s="37">
        <f>M3313/Inputs!$B$6</f>
        <v>442.91060399336556</v>
      </c>
      <c r="O3313" s="38">
        <f>IF(N3313&gt;Inputs!$B$4,1,0)</f>
        <v>1</v>
      </c>
      <c r="P3313" s="34">
        <f t="shared" si="512"/>
        <v>6.65562195517449E-2</v>
      </c>
      <c r="Q3313" s="36">
        <f>Inputs!$B$12*(1+$B3313)^0*$C3313+Inputs!$B$29*(1+$D3313)^0*Inputs!$B$19+Inputs!$B$30*(1+$E3313)^0*Inputs!$B$20+Inputs!$B$31*(1+$F3313)^0*Inputs!$B$21+Inputs!$B$22*(1+Inputs!$B$23)^0</f>
        <v>13403.947213684027</v>
      </c>
      <c r="R3313" s="36">
        <f>Inputs!$B$12*(1+$B3313)^1*$C3313+Inputs!$B$29*(1+$D3313)^1*Inputs!$B$19+Inputs!$B$30*(1+$E3313)^1*Inputs!$B$20+Inputs!$B$31*(1+$F3313)^1*Inputs!$B$21+Inputs!$B$22*(1+Inputs!$B$23)^1</f>
        <v>15848.773347081366</v>
      </c>
      <c r="S3313" s="36">
        <f>Inputs!$B$12*(1+$B3313)^2*$C3313+Inputs!$B$29*(1+$D3313)^2*Inputs!$B$19+Inputs!$B$30*(1+$E3313)^2*Inputs!$B$20+Inputs!$B$31*(1+$F3313)^2*Inputs!$B$21+Inputs!$B$22*(1+Inputs!$B$23)^2</f>
        <v>19147.01333656042</v>
      </c>
      <c r="T3313" s="36">
        <f>Inputs!$B$12*(1+$B3313)^3*$C3313+Inputs!$B$29*(1+$D3313)^3*Inputs!$B$19+Inputs!$B$30*(1+$E3313)^3*Inputs!$B$20+Inputs!$B$31*(1+$F3313)^3*Inputs!$B$21+Inputs!$B$22*(1+Inputs!$B$23)^3</f>
        <v>23629.328290131583</v>
      </c>
      <c r="U3313" s="36">
        <f>Inputs!$B$12*(1+$B3313)^4*$C3313+Inputs!$B$29*(1+$D3313)^4*Inputs!$B$19+Inputs!$B$30*(1+$E3313)^4*Inputs!$B$20+Inputs!$B$31*(1+$F3313)^4*Inputs!$B$21+Inputs!$B$22*(1+Inputs!$B$23)^4</f>
        <v>29756.370754397263</v>
      </c>
      <c r="V3313" s="35">
        <f>Inputs!$B$13/(Q3313*(1-$G3313))</f>
        <v>1.1920910644950513</v>
      </c>
      <c r="W3313" s="36">
        <f>Inputs!$B$13</f>
        <v>12660</v>
      </c>
      <c r="X3313" s="36">
        <f t="shared" si="513"/>
        <v>14268.369529588099</v>
      </c>
      <c r="Y3313" s="36">
        <f t="shared" si="514"/>
        <v>16391.119085600581</v>
      </c>
      <c r="Z3313" s="36">
        <f t="shared" si="515"/>
        <v>19183.493501450201</v>
      </c>
      <c r="AA3313" s="36">
        <f t="shared" si="516"/>
        <v>22842.042066956219</v>
      </c>
      <c r="AB3313" s="36">
        <f t="shared" si="517"/>
        <v>64266.161004609719</v>
      </c>
      <c r="AC3313" s="36">
        <f t="shared" si="518"/>
        <v>352083.42028473294</v>
      </c>
      <c r="AD3313" s="36">
        <f t="shared" si="519"/>
        <v>226283.19521503808</v>
      </c>
    </row>
    <row r="3314" spans="1:30" ht="14.25" customHeight="1" x14ac:dyDescent="0.25">
      <c r="A3314" s="16">
        <v>3298</v>
      </c>
      <c r="B3314" s="34">
        <v>0.25609509481089898</v>
      </c>
      <c r="C3314" s="34">
        <v>7.5136772391821705E-2</v>
      </c>
      <c r="D3314" s="34">
        <v>1.15902312070881E-2</v>
      </c>
      <c r="E3314" s="34">
        <v>6.4045932503469294E-2</v>
      </c>
      <c r="F3314" s="34">
        <v>2.75930164590007E-2</v>
      </c>
      <c r="G3314" s="34">
        <v>0.18597751658116299</v>
      </c>
      <c r="H3314" s="35">
        <v>1.05615793470903</v>
      </c>
      <c r="I3314" s="34">
        <v>8.7472731120855102E-2</v>
      </c>
      <c r="J3314" s="34">
        <v>3.25061084049523E-2</v>
      </c>
      <c r="K3314" s="36">
        <f>Inputs!$B$12*(1+$B3314)^4</f>
        <v>149362.41568225322</v>
      </c>
      <c r="L3314" s="36">
        <f t="shared" si="510"/>
        <v>17485.540726408435</v>
      </c>
      <c r="M3314" s="36">
        <f t="shared" si="511"/>
        <v>273345.0156581598</v>
      </c>
      <c r="N3314" s="37">
        <f>M3314/Inputs!$B$6</f>
        <v>416.68447508865825</v>
      </c>
      <c r="O3314" s="38">
        <f>IF(N3314&gt;Inputs!$B$4,1,0)</f>
        <v>1</v>
      </c>
      <c r="P3314" s="34">
        <f t="shared" si="512"/>
        <v>5.4966622715902802E-2</v>
      </c>
      <c r="Q3314" s="36">
        <f>Inputs!$B$12*(1+$B3314)^0*$C3314+Inputs!$B$29*(1+$D3314)^0*Inputs!$B$19+Inputs!$B$30*(1+$E3314)^0*Inputs!$B$20+Inputs!$B$31*(1+$F3314)^0*Inputs!$B$21+Inputs!$B$22*(1+Inputs!$B$23)^0</f>
        <v>12530.250370936224</v>
      </c>
      <c r="R3314" s="36">
        <f>Inputs!$B$12*(1+$B3314)^1*$C3314+Inputs!$B$29*(1+$D3314)^1*Inputs!$B$19+Inputs!$B$30*(1+$E3314)^1*Inputs!$B$20+Inputs!$B$31*(1+$F3314)^1*Inputs!$B$21+Inputs!$B$22*(1+Inputs!$B$23)^1</f>
        <v>13939.314174070527</v>
      </c>
      <c r="S3314" s="36">
        <f>Inputs!$B$12*(1+$B3314)^2*$C3314+Inputs!$B$29*(1+$D3314)^2*Inputs!$B$19+Inputs!$B$30*(1+$E3314)^2*Inputs!$B$20+Inputs!$B$31*(1+$F3314)^2*Inputs!$B$21+Inputs!$B$22*(1+Inputs!$B$23)^2</f>
        <v>15656.153486565083</v>
      </c>
      <c r="T3314" s="36">
        <f>Inputs!$B$12*(1+$B3314)^3*$C3314+Inputs!$B$29*(1+$D3314)^3*Inputs!$B$19+Inputs!$B$30*(1+$E3314)^3*Inputs!$B$20+Inputs!$B$31*(1+$F3314)^3*Inputs!$B$21+Inputs!$B$22*(1+Inputs!$B$23)^3</f>
        <v>17757.18510559461</v>
      </c>
      <c r="U3314" s="36">
        <f>Inputs!$B$12*(1+$B3314)^4*$C3314+Inputs!$B$29*(1+$D3314)^4*Inputs!$B$19+Inputs!$B$30*(1+$E3314)^4*Inputs!$B$20+Inputs!$B$31*(1+$F3314)^4*Inputs!$B$21+Inputs!$B$22*(1+Inputs!$B$23)^4</f>
        <v>20338.260262903612</v>
      </c>
      <c r="V3314" s="35">
        <f>Inputs!$B$13/(Q3314*(1-$G3314))</f>
        <v>1.2411879668107695</v>
      </c>
      <c r="W3314" s="36">
        <f>Inputs!$B$13</f>
        <v>12660</v>
      </c>
      <c r="X3314" s="36">
        <f t="shared" si="513"/>
        <v>13558.774515391462</v>
      </c>
      <c r="Y3314" s="36">
        <f t="shared" si="514"/>
        <v>14639.217555999756</v>
      </c>
      <c r="Z3314" s="36">
        <f t="shared" si="515"/>
        <v>15935.137325840016</v>
      </c>
      <c r="AA3314" s="36">
        <f t="shared" si="516"/>
        <v>17485.540726408435</v>
      </c>
      <c r="AB3314" s="36">
        <f t="shared" si="517"/>
        <v>57381.312924771912</v>
      </c>
      <c r="AC3314" s="36">
        <f t="shared" si="518"/>
        <v>328452.55387242412</v>
      </c>
      <c r="AD3314" s="36">
        <f t="shared" si="519"/>
        <v>215963.70273338788</v>
      </c>
    </row>
    <row r="3315" spans="1:30" ht="14.25" customHeight="1" x14ac:dyDescent="0.25">
      <c r="A3315" s="16">
        <v>3299</v>
      </c>
      <c r="B3315" s="34">
        <v>0.291379522413373</v>
      </c>
      <c r="C3315" s="34">
        <v>7.7461228183078906E-2</v>
      </c>
      <c r="D3315" s="34">
        <v>1.9111264173782699E-2</v>
      </c>
      <c r="E3315" s="34">
        <v>2.33290298703865E-2</v>
      </c>
      <c r="F3315" s="34">
        <v>1.04284664965853E-2</v>
      </c>
      <c r="G3315" s="34">
        <v>0.17794757548274101</v>
      </c>
      <c r="H3315" s="35">
        <v>0.94091310977018805</v>
      </c>
      <c r="I3315" s="34">
        <v>9.9330232377005903E-2</v>
      </c>
      <c r="J3315" s="34">
        <v>2.4645183729324401E-2</v>
      </c>
      <c r="K3315" s="36">
        <f>Inputs!$B$12*(1+$B3315)^4</f>
        <v>166865.60684543941</v>
      </c>
      <c r="L3315" s="36">
        <f t="shared" si="510"/>
        <v>16515.561697549918</v>
      </c>
      <c r="M3315" s="36">
        <f t="shared" si="511"/>
        <v>195015.47616240149</v>
      </c>
      <c r="N3315" s="37">
        <f>M3315/Inputs!$B$6</f>
        <v>297.27968927195349</v>
      </c>
      <c r="O3315" s="38">
        <f>IF(N3315&gt;Inputs!$B$4,1,0)</f>
        <v>0</v>
      </c>
      <c r="P3315" s="34">
        <f t="shared" si="512"/>
        <v>7.4685048647681496E-2</v>
      </c>
      <c r="Q3315" s="36">
        <f>Inputs!$B$12*(1+$B3315)^0*$C3315+Inputs!$B$29*(1+$D3315)^0*Inputs!$B$19+Inputs!$B$30*(1+$E3315)^0*Inputs!$B$20+Inputs!$B$31*(1+$F3315)^0*Inputs!$B$21+Inputs!$B$22*(1+Inputs!$B$23)^0</f>
        <v>12669.717718411655</v>
      </c>
      <c r="R3315" s="36">
        <f>Inputs!$B$12*(1+$B3315)^1*$C3315+Inputs!$B$29*(1+$D3315)^1*Inputs!$B$19+Inputs!$B$30*(1+$E3315)^1*Inputs!$B$20+Inputs!$B$31*(1+$F3315)^1*Inputs!$B$21+Inputs!$B$22*(1+Inputs!$B$23)^1</f>
        <v>14123.625090267255</v>
      </c>
      <c r="S3315" s="36">
        <f>Inputs!$B$12*(1+$B3315)^2*$C3315+Inputs!$B$29*(1+$D3315)^2*Inputs!$B$19+Inputs!$B$30*(1+$E3315)^2*Inputs!$B$20+Inputs!$B$31*(1+$F3315)^2*Inputs!$B$21+Inputs!$B$22*(1+Inputs!$B$23)^2</f>
        <v>15973.121248522843</v>
      </c>
      <c r="T3315" s="36">
        <f>Inputs!$B$12*(1+$B3315)^3*$C3315+Inputs!$B$29*(1+$D3315)^3*Inputs!$B$19+Inputs!$B$30*(1+$E3315)^3*Inputs!$B$20+Inputs!$B$31*(1+$F3315)^3*Inputs!$B$21+Inputs!$B$22*(1+Inputs!$B$23)^3</f>
        <v>18333.181570425731</v>
      </c>
      <c r="U3315" s="36">
        <f>Inputs!$B$12*(1+$B3315)^4*$C3315+Inputs!$B$29*(1+$D3315)^4*Inputs!$B$19+Inputs!$B$30*(1+$E3315)^4*Inputs!$B$20+Inputs!$B$31*(1+$F3315)^4*Inputs!$B$21+Inputs!$B$22*(1+Inputs!$B$23)^4</f>
        <v>21352.282884612268</v>
      </c>
      <c r="V3315" s="35">
        <f>Inputs!$B$13/(Q3315*(1-$G3315))</f>
        <v>1.2155343949519979</v>
      </c>
      <c r="W3315" s="36">
        <f>Inputs!$B$13</f>
        <v>12660</v>
      </c>
      <c r="X3315" s="36">
        <f t="shared" si="513"/>
        <v>13315.679206534724</v>
      </c>
      <c r="Y3315" s="36">
        <f t="shared" si="514"/>
        <v>14157.879042074166</v>
      </c>
      <c r="Z3315" s="36">
        <f t="shared" si="515"/>
        <v>15215.040617887043</v>
      </c>
      <c r="AA3315" s="36">
        <f t="shared" si="516"/>
        <v>16515.561697549918</v>
      </c>
      <c r="AB3315" s="36">
        <f t="shared" si="517"/>
        <v>53894.255026689731</v>
      </c>
      <c r="AC3315" s="36">
        <f t="shared" si="518"/>
        <v>226586.05780401229</v>
      </c>
      <c r="AD3315" s="36">
        <f t="shared" si="519"/>
        <v>141121.22113571176</v>
      </c>
    </row>
    <row r="3316" spans="1:30" ht="14.25" customHeight="1" x14ac:dyDescent="0.25">
      <c r="A3316" s="16">
        <v>3300</v>
      </c>
      <c r="B3316" s="34">
        <v>0.21876410080518999</v>
      </c>
      <c r="C3316" s="34">
        <v>0.105959328392392</v>
      </c>
      <c r="D3316" s="34">
        <v>4.7241170846885998E-2</v>
      </c>
      <c r="E3316" s="34">
        <v>6.0800779583297999E-2</v>
      </c>
      <c r="F3316" s="34">
        <v>2.0923815564674798E-2</v>
      </c>
      <c r="G3316" s="34">
        <v>0.198132643414556</v>
      </c>
      <c r="H3316" s="35">
        <v>1.1033474149603899</v>
      </c>
      <c r="I3316" s="34">
        <v>9.0169747339349099E-2</v>
      </c>
      <c r="J3316" s="34">
        <v>2.88123229118218E-2</v>
      </c>
      <c r="K3316" s="36">
        <f>Inputs!$B$12*(1+$B3316)^4</f>
        <v>132382.28227060218</v>
      </c>
      <c r="L3316" s="36">
        <f t="shared" si="510"/>
        <v>20780.438671281354</v>
      </c>
      <c r="M3316" s="36">
        <f t="shared" si="511"/>
        <v>288577.40442724957</v>
      </c>
      <c r="N3316" s="37">
        <f>M3316/Inputs!$B$6</f>
        <v>439.90457991958777</v>
      </c>
      <c r="O3316" s="38">
        <f>IF(N3316&gt;Inputs!$B$4,1,0)</f>
        <v>1</v>
      </c>
      <c r="P3316" s="34">
        <f t="shared" si="512"/>
        <v>6.1357424427527299E-2</v>
      </c>
      <c r="Q3316" s="36">
        <f>Inputs!$B$12*(1+$B3316)^0*$C3316+Inputs!$B$29*(1+$D3316)^0*Inputs!$B$19+Inputs!$B$30*(1+$E3316)^0*Inputs!$B$20+Inputs!$B$31*(1+$F3316)^0*Inputs!$B$21+Inputs!$B$22*(1+Inputs!$B$23)^0</f>
        <v>14379.603730970441</v>
      </c>
      <c r="R3316" s="36">
        <f>Inputs!$B$12*(1+$B3316)^1*$C3316+Inputs!$B$29*(1+$D3316)^1*Inputs!$B$19+Inputs!$B$30*(1+$E3316)^1*Inputs!$B$20+Inputs!$B$31*(1+$F3316)^1*Inputs!$B$21+Inputs!$B$22*(1+Inputs!$B$23)^1</f>
        <v>16104.305690018486</v>
      </c>
      <c r="S3316" s="36">
        <f>Inputs!$B$12*(1+$B3316)^2*$C3316+Inputs!$B$29*(1+$D3316)^2*Inputs!$B$19+Inputs!$B$30*(1+$E3316)^2*Inputs!$B$20+Inputs!$B$31*(1+$F3316)^2*Inputs!$B$21+Inputs!$B$22*(1+Inputs!$B$23)^2</f>
        <v>18149.813825468904</v>
      </c>
      <c r="T3316" s="36">
        <f>Inputs!$B$12*(1+$B3316)^3*$C3316+Inputs!$B$29*(1+$D3316)^3*Inputs!$B$19+Inputs!$B$30*(1+$E3316)^3*Inputs!$B$20+Inputs!$B$31*(1+$F3316)^3*Inputs!$B$21+Inputs!$B$22*(1+Inputs!$B$23)^3</f>
        <v>20583.580211071108</v>
      </c>
      <c r="U3316" s="36">
        <f>Inputs!$B$12*(1+$B3316)^4*$C3316+Inputs!$B$29*(1+$D3316)^4*Inputs!$B$19+Inputs!$B$30*(1+$E3316)^4*Inputs!$B$20+Inputs!$B$31*(1+$F3316)^4*Inputs!$B$21+Inputs!$B$22*(1+Inputs!$B$23)^4</f>
        <v>23487.667774500267</v>
      </c>
      <c r="V3316" s="35">
        <f>Inputs!$B$13/(Q3316*(1-$G3316))</f>
        <v>1.0979542739263999</v>
      </c>
      <c r="W3316" s="36">
        <f>Inputs!$B$13</f>
        <v>12660</v>
      </c>
      <c r="X3316" s="36">
        <f t="shared" si="513"/>
        <v>14195.862322783405</v>
      </c>
      <c r="Y3316" s="36">
        <f t="shared" si="514"/>
        <v>16018.589781136296</v>
      </c>
      <c r="Z3316" s="36">
        <f t="shared" si="515"/>
        <v>18188.827395781213</v>
      </c>
      <c r="AA3316" s="36">
        <f t="shared" si="516"/>
        <v>20780.438671281354</v>
      </c>
      <c r="AB3316" s="36">
        <f t="shared" si="517"/>
        <v>62293.784575319791</v>
      </c>
      <c r="AC3316" s="36">
        <f t="shared" si="518"/>
        <v>348436.58416235773</v>
      </c>
      <c r="AD3316" s="36">
        <f t="shared" si="519"/>
        <v>226283.61985192975</v>
      </c>
    </row>
    <row r="3317" spans="1:30" ht="14.25" customHeight="1" x14ac:dyDescent="0.25">
      <c r="A3317" s="16">
        <v>3301</v>
      </c>
      <c r="B3317" s="34">
        <v>0.40436739700347002</v>
      </c>
      <c r="C3317" s="34">
        <v>6.5921316641662203E-2</v>
      </c>
      <c r="D3317" s="34">
        <v>3.2251599920565199E-2</v>
      </c>
      <c r="E3317" s="34">
        <v>3.6267842677907898E-2</v>
      </c>
      <c r="F3317" s="34">
        <v>2.6726322092320301E-2</v>
      </c>
      <c r="G3317" s="34">
        <v>0.205767005054937</v>
      </c>
      <c r="H3317" s="35">
        <v>1.0298549934686101</v>
      </c>
      <c r="I3317" s="34">
        <v>0.10350849340921001</v>
      </c>
      <c r="J3317" s="34">
        <v>1.9743230393009799E-2</v>
      </c>
      <c r="K3317" s="36">
        <f>Inputs!$B$12*(1+$B3317)^4</f>
        <v>233385.67970760484</v>
      </c>
      <c r="L3317" s="36">
        <f t="shared" si="510"/>
        <v>20000.124700222812</v>
      </c>
      <c r="M3317" s="36">
        <f t="shared" si="511"/>
        <v>206890.29327377732</v>
      </c>
      <c r="N3317" s="37">
        <f>M3317/Inputs!$B$6</f>
        <v>315.38154462466053</v>
      </c>
      <c r="O3317" s="38">
        <f>IF(N3317&gt;Inputs!$B$4,1,0)</f>
        <v>0</v>
      </c>
      <c r="P3317" s="34">
        <f t="shared" si="512"/>
        <v>8.3765263016200214E-2</v>
      </c>
      <c r="Q3317" s="36">
        <f>Inputs!$B$12*(1+$B3317)^0*$C3317+Inputs!$B$29*(1+$D3317)^0*Inputs!$B$19+Inputs!$B$30*(1+$E3317)^0*Inputs!$B$20+Inputs!$B$31*(1+$F3317)^0*Inputs!$B$21+Inputs!$B$22*(1+Inputs!$B$23)^0</f>
        <v>11977.323025926653</v>
      </c>
      <c r="R3317" s="36">
        <f>Inputs!$B$12*(1+$B3317)^1*$C3317+Inputs!$B$29*(1+$D3317)^1*Inputs!$B$19+Inputs!$B$30*(1+$E3317)^1*Inputs!$B$20+Inputs!$B$31*(1+$F3317)^1*Inputs!$B$21+Inputs!$B$22*(1+Inputs!$B$23)^1</f>
        <v>13825.758206938121</v>
      </c>
      <c r="S3317" s="36">
        <f>Inputs!$B$12*(1+$B3317)^2*$C3317+Inputs!$B$29*(1+$D3317)^2*Inputs!$B$19+Inputs!$B$30*(1+$E3317)^2*Inputs!$B$20+Inputs!$B$31*(1+$F3317)^2*Inputs!$B$21+Inputs!$B$22*(1+Inputs!$B$23)^2</f>
        <v>16328.819717594557</v>
      </c>
      <c r="T3317" s="36">
        <f>Inputs!$B$12*(1+$B3317)^3*$C3317+Inputs!$B$29*(1+$D3317)^3*Inputs!$B$19+Inputs!$B$30*(1+$E3317)^3*Inputs!$B$20+Inputs!$B$31*(1+$F3317)^3*Inputs!$B$21+Inputs!$B$22*(1+Inputs!$B$23)^3</f>
        <v>19748.282400952281</v>
      </c>
      <c r="U3317" s="36">
        <f>Inputs!$B$12*(1+$B3317)^4*$C3317+Inputs!$B$29*(1+$D3317)^4*Inputs!$B$19+Inputs!$B$30*(1+$E3317)^4*Inputs!$B$20+Inputs!$B$31*(1+$F3317)^4*Inputs!$B$21+Inputs!$B$22*(1+Inputs!$B$23)^4</f>
        <v>24451.679762932181</v>
      </c>
      <c r="V3317" s="35">
        <f>Inputs!$B$13/(Q3317*(1-$G3317))</f>
        <v>1.3308405283979947</v>
      </c>
      <c r="W3317" s="36">
        <f>Inputs!$B$13</f>
        <v>12660</v>
      </c>
      <c r="X3317" s="36">
        <f t="shared" si="513"/>
        <v>13787.520279167777</v>
      </c>
      <c r="Y3317" s="36">
        <f t="shared" si="514"/>
        <v>15307.797190485308</v>
      </c>
      <c r="Z3317" s="36">
        <f t="shared" si="515"/>
        <v>17333.224986126857</v>
      </c>
      <c r="AA3317" s="36">
        <f t="shared" si="516"/>
        <v>20000.124700222812</v>
      </c>
      <c r="AB3317" s="36">
        <f t="shared" si="517"/>
        <v>58097.74657228357</v>
      </c>
      <c r="AC3317" s="36">
        <f t="shared" si="518"/>
        <v>243477.91716625832</v>
      </c>
      <c r="AD3317" s="36">
        <f t="shared" si="519"/>
        <v>148792.54670149376</v>
      </c>
    </row>
    <row r="3318" spans="1:30" ht="14.25" customHeight="1" x14ac:dyDescent="0.25">
      <c r="A3318" s="16">
        <v>3302</v>
      </c>
      <c r="B3318" s="34">
        <v>0.37879928332283702</v>
      </c>
      <c r="C3318" s="34">
        <v>7.54682810026929E-2</v>
      </c>
      <c r="D3318" s="34">
        <v>2.8702654643745801E-2</v>
      </c>
      <c r="E3318" s="34">
        <v>2.1906273216423602E-2</v>
      </c>
      <c r="F3318" s="34">
        <v>2.2232524639523198E-2</v>
      </c>
      <c r="G3318" s="34">
        <v>0.18275967143982799</v>
      </c>
      <c r="H3318" s="35">
        <v>0.99833064310081698</v>
      </c>
      <c r="I3318" s="34">
        <v>9.7509635542723197E-2</v>
      </c>
      <c r="J3318" s="34">
        <v>2.7264726675967701E-2</v>
      </c>
      <c r="K3318" s="36">
        <f>Inputs!$B$12*(1+$B3318)^4</f>
        <v>216848.01267631457</v>
      </c>
      <c r="L3318" s="36">
        <f t="shared" si="510"/>
        <v>20507.940663650574</v>
      </c>
      <c r="M3318" s="36">
        <f t="shared" si="511"/>
        <v>248183.21575763216</v>
      </c>
      <c r="N3318" s="37">
        <f>M3318/Inputs!$B$6</f>
        <v>378.32807280126855</v>
      </c>
      <c r="O3318" s="38">
        <f>IF(N3318&gt;Inputs!$B$4,1,0)</f>
        <v>0</v>
      </c>
      <c r="P3318" s="34">
        <f t="shared" si="512"/>
        <v>7.0244908866755496E-2</v>
      </c>
      <c r="Q3318" s="36">
        <f>Inputs!$B$12*(1+$B3318)^0*$C3318+Inputs!$B$29*(1+$D3318)^0*Inputs!$B$19+Inputs!$B$30*(1+$E3318)^0*Inputs!$B$20+Inputs!$B$31*(1+$F3318)^0*Inputs!$B$21+Inputs!$B$22*(1+Inputs!$B$23)^0</f>
        <v>12550.140887588495</v>
      </c>
      <c r="R3318" s="36">
        <f>Inputs!$B$12*(1+$B3318)^1*$C3318+Inputs!$B$29*(1+$D3318)^1*Inputs!$B$19+Inputs!$B$30*(1+$E3318)^1*Inputs!$B$20+Inputs!$B$31*(1+$F3318)^1*Inputs!$B$21+Inputs!$B$22*(1+Inputs!$B$23)^1</f>
        <v>14446.390585925583</v>
      </c>
      <c r="S3318" s="36">
        <f>Inputs!$B$12*(1+$B3318)^2*$C3318+Inputs!$B$29*(1+$D3318)^2*Inputs!$B$19+Inputs!$B$30*(1+$E3318)^2*Inputs!$B$20+Inputs!$B$31*(1+$F3318)^2*Inputs!$B$21+Inputs!$B$22*(1+Inputs!$B$23)^2</f>
        <v>16996.454939789415</v>
      </c>
      <c r="T3318" s="36">
        <f>Inputs!$B$12*(1+$B3318)^3*$C3318+Inputs!$B$29*(1+$D3318)^3*Inputs!$B$19+Inputs!$B$30*(1+$E3318)^3*Inputs!$B$20+Inputs!$B$31*(1+$F3318)^3*Inputs!$B$21+Inputs!$B$22*(1+Inputs!$B$23)^3</f>
        <v>20446.543711054626</v>
      </c>
      <c r="U3318" s="36">
        <f>Inputs!$B$12*(1+$B3318)^4*$C3318+Inputs!$B$29*(1+$D3318)^4*Inputs!$B$19+Inputs!$B$30*(1+$E3318)^4*Inputs!$B$20+Inputs!$B$31*(1+$F3318)^4*Inputs!$B$21+Inputs!$B$22*(1+Inputs!$B$23)^4</f>
        <v>25136.097992368246</v>
      </c>
      <c r="V3318" s="35">
        <f>Inputs!$B$13/(Q3318*(1-$G3318))</f>
        <v>1.2343414545444957</v>
      </c>
      <c r="W3318" s="36">
        <f>Inputs!$B$13</f>
        <v>12660</v>
      </c>
      <c r="X3318" s="36">
        <f t="shared" si="513"/>
        <v>13876.252622993317</v>
      </c>
      <c r="Y3318" s="36">
        <f t="shared" si="514"/>
        <v>15506.11805746125</v>
      </c>
      <c r="Z3318" s="36">
        <f t="shared" si="515"/>
        <v>17667.765410445827</v>
      </c>
      <c r="AA3318" s="36">
        <f t="shared" si="516"/>
        <v>20507.940663650574</v>
      </c>
      <c r="AB3318" s="36">
        <f t="shared" si="517"/>
        <v>59840.917446345367</v>
      </c>
      <c r="AC3318" s="36">
        <f t="shared" si="518"/>
        <v>299909.05249081046</v>
      </c>
      <c r="AD3318" s="36">
        <f t="shared" si="519"/>
        <v>188342.29831128678</v>
      </c>
    </row>
    <row r="3319" spans="1:30" ht="14.25" customHeight="1" x14ac:dyDescent="0.25">
      <c r="A3319" s="16">
        <v>3303</v>
      </c>
      <c r="B3319" s="34">
        <v>0.38712201207227298</v>
      </c>
      <c r="C3319" s="34">
        <v>5.3359299882438802E-2</v>
      </c>
      <c r="D3319" s="34">
        <v>3.8688436890554199E-2</v>
      </c>
      <c r="E3319" s="34">
        <v>3.5354229469912499E-2</v>
      </c>
      <c r="F3319" s="34">
        <v>-1.28189417465694E-2</v>
      </c>
      <c r="G3319" s="34">
        <v>0.17090688184338701</v>
      </c>
      <c r="H3319" s="35">
        <v>1.0475960245488101</v>
      </c>
      <c r="I3319" s="34">
        <v>9.4436088256605794E-2</v>
      </c>
      <c r="J3319" s="34">
        <v>3.3555364545738597E-2</v>
      </c>
      <c r="K3319" s="36">
        <f>Inputs!$B$12*(1+$B3319)^4</f>
        <v>222131.37483862974</v>
      </c>
      <c r="L3319" s="36">
        <f t="shared" si="510"/>
        <v>17609.365170805755</v>
      </c>
      <c r="M3319" s="36">
        <f t="shared" si="511"/>
        <v>246222.08528493659</v>
      </c>
      <c r="N3319" s="37">
        <f>M3319/Inputs!$B$6</f>
        <v>375.33854464167166</v>
      </c>
      <c r="O3319" s="38">
        <f>IF(N3319&gt;Inputs!$B$4,1,0)</f>
        <v>0</v>
      </c>
      <c r="P3319" s="34">
        <f t="shared" si="512"/>
        <v>6.0880723710867196E-2</v>
      </c>
      <c r="Q3319" s="36">
        <f>Inputs!$B$12*(1+$B3319)^0*$C3319+Inputs!$B$29*(1+$D3319)^0*Inputs!$B$19+Inputs!$B$30*(1+$E3319)^0*Inputs!$B$20+Inputs!$B$31*(1+$F3319)^0*Inputs!$B$21+Inputs!$B$22*(1+Inputs!$B$23)^0</f>
        <v>11223.602020373248</v>
      </c>
      <c r="R3319" s="36">
        <f>Inputs!$B$12*(1+$B3319)^1*$C3319+Inputs!$B$29*(1+$D3319)^1*Inputs!$B$19+Inputs!$B$30*(1+$E3319)^1*Inputs!$B$20+Inputs!$B$31*(1+$F3319)^1*Inputs!$B$21+Inputs!$B$22*(1+Inputs!$B$23)^1</f>
        <v>12552.520716869079</v>
      </c>
      <c r="S3319" s="36">
        <f>Inputs!$B$12*(1+$B3319)^2*$C3319+Inputs!$B$29*(1+$D3319)^2*Inputs!$B$19+Inputs!$B$30*(1+$E3319)^2*Inputs!$B$20+Inputs!$B$31*(1+$F3319)^2*Inputs!$B$21+Inputs!$B$22*(1+Inputs!$B$23)^2</f>
        <v>14367.982871492975</v>
      </c>
      <c r="T3319" s="36">
        <f>Inputs!$B$12*(1+$B3319)^3*$C3319+Inputs!$B$29*(1+$D3319)^3*Inputs!$B$19+Inputs!$B$30*(1+$E3319)^3*Inputs!$B$20+Inputs!$B$31*(1+$F3319)^3*Inputs!$B$21+Inputs!$B$22*(1+Inputs!$B$23)^3</f>
        <v>16855.958637742995</v>
      </c>
      <c r="U3319" s="36">
        <f>Inputs!$B$12*(1+$B3319)^4*$C3319+Inputs!$B$29*(1+$D3319)^4*Inputs!$B$19+Inputs!$B$30*(1+$E3319)^4*Inputs!$B$20+Inputs!$B$31*(1+$F3319)^4*Inputs!$B$21+Inputs!$B$22*(1+Inputs!$B$23)^4</f>
        <v>20274.331705346878</v>
      </c>
      <c r="V3319" s="35">
        <f>Inputs!$B$13/(Q3319*(1-$G3319))</f>
        <v>1.3604987177154111</v>
      </c>
      <c r="W3319" s="36">
        <f>Inputs!$B$13</f>
        <v>12660</v>
      </c>
      <c r="X3319" s="36">
        <f t="shared" si="513"/>
        <v>13344.882980942344</v>
      </c>
      <c r="Y3319" s="36">
        <f t="shared" si="514"/>
        <v>14343.08875120992</v>
      </c>
      <c r="Z3319" s="36">
        <f t="shared" si="515"/>
        <v>15733.537578018117</v>
      </c>
      <c r="AA3319" s="36">
        <f t="shared" si="516"/>
        <v>17609.365170805755</v>
      </c>
      <c r="AB3319" s="36">
        <f t="shared" si="517"/>
        <v>55831.436896641942</v>
      </c>
      <c r="AC3319" s="36">
        <f t="shared" si="518"/>
        <v>298949.36737229419</v>
      </c>
      <c r="AD3319" s="36">
        <f t="shared" si="519"/>
        <v>190390.64838829465</v>
      </c>
    </row>
    <row r="3320" spans="1:30" ht="14.25" customHeight="1" x14ac:dyDescent="0.25">
      <c r="A3320" s="16">
        <v>3304</v>
      </c>
      <c r="B3320" s="34">
        <v>0.29947055639407799</v>
      </c>
      <c r="C3320" s="34">
        <v>7.7957269352122202E-2</v>
      </c>
      <c r="D3320" s="34">
        <v>4.6754427606195498E-2</v>
      </c>
      <c r="E3320" s="34">
        <v>5.6867446829379102E-2</v>
      </c>
      <c r="F3320" s="34">
        <v>-1.9368911742849701E-2</v>
      </c>
      <c r="G3320" s="34">
        <v>0.22524090745456701</v>
      </c>
      <c r="H3320" s="35">
        <v>1.03992730086039</v>
      </c>
      <c r="I3320" s="34">
        <v>0.101534342440058</v>
      </c>
      <c r="J3320" s="34">
        <v>1.64126618389288E-2</v>
      </c>
      <c r="K3320" s="36">
        <f>Inputs!$B$12*(1+$B3320)^4</f>
        <v>171087.00547009826</v>
      </c>
      <c r="L3320" s="36">
        <f t="shared" si="510"/>
        <v>17736.854602859359</v>
      </c>
      <c r="M3320" s="36">
        <f t="shared" si="511"/>
        <v>185967.2832348072</v>
      </c>
      <c r="N3320" s="37">
        <f>M3320/Inputs!$B$6</f>
        <v>283.48671224818168</v>
      </c>
      <c r="O3320" s="38">
        <f>IF(N3320&gt;Inputs!$B$4,1,0)</f>
        <v>0</v>
      </c>
      <c r="P3320" s="34">
        <f t="shared" si="512"/>
        <v>8.5121680601129207E-2</v>
      </c>
      <c r="Q3320" s="36">
        <f>Inputs!$B$12*(1+$B3320)^0*$C3320+Inputs!$B$29*(1+$D3320)^0*Inputs!$B$19+Inputs!$B$30*(1+$E3320)^0*Inputs!$B$20+Inputs!$B$31*(1+$F3320)^0*Inputs!$B$21+Inputs!$B$22*(1+Inputs!$B$23)^0</f>
        <v>12699.480188554255</v>
      </c>
      <c r="R3320" s="36">
        <f>Inputs!$B$12*(1+$B3320)^1*$C3320+Inputs!$B$29*(1+$D3320)^1*Inputs!$B$19+Inputs!$B$30*(1+$E3320)^1*Inputs!$B$20+Inputs!$B$31*(1+$F3320)^1*Inputs!$B$21+Inputs!$B$22*(1+Inputs!$B$23)^1</f>
        <v>14240.813270785442</v>
      </c>
      <c r="S3320" s="36">
        <f>Inputs!$B$12*(1+$B3320)^2*$C3320+Inputs!$B$29*(1+$D3320)^2*Inputs!$B$19+Inputs!$B$30*(1+$E3320)^2*Inputs!$B$20+Inputs!$B$31*(1+$F3320)^2*Inputs!$B$21+Inputs!$B$22*(1+Inputs!$B$23)^2</f>
        <v>16216.583335206655</v>
      </c>
      <c r="T3320" s="36">
        <f>Inputs!$B$12*(1+$B3320)^3*$C3320+Inputs!$B$29*(1+$D3320)^3*Inputs!$B$19+Inputs!$B$30*(1+$E3320)^3*Inputs!$B$20+Inputs!$B$31*(1+$F3320)^3*Inputs!$B$21+Inputs!$B$22*(1+Inputs!$B$23)^3</f>
        <v>18753.117614890733</v>
      </c>
      <c r="U3320" s="36">
        <f>Inputs!$B$12*(1+$B3320)^4*$C3320+Inputs!$B$29*(1+$D3320)^4*Inputs!$B$19+Inputs!$B$30*(1+$E3320)^4*Inputs!$B$20+Inputs!$B$31*(1+$F3320)^4*Inputs!$B$21+Inputs!$B$22*(1+Inputs!$B$23)^4</f>
        <v>22014.404616332788</v>
      </c>
      <c r="V3320" s="35">
        <f>Inputs!$B$13/(Q3320*(1-$G3320))</f>
        <v>1.2867111933042461</v>
      </c>
      <c r="W3320" s="36">
        <f>Inputs!$B$13</f>
        <v>12660</v>
      </c>
      <c r="X3320" s="36">
        <f t="shared" si="513"/>
        <v>13515.83739673872</v>
      </c>
      <c r="Y3320" s="36">
        <f t="shared" si="514"/>
        <v>14615.879490282385</v>
      </c>
      <c r="Z3320" s="36">
        <f t="shared" si="515"/>
        <v>16005.648012682035</v>
      </c>
      <c r="AA3320" s="36">
        <f t="shared" si="516"/>
        <v>17736.854602859359</v>
      </c>
      <c r="AB3320" s="36">
        <f t="shared" si="517"/>
        <v>55375.372967067764</v>
      </c>
      <c r="AC3320" s="36">
        <f t="shared" si="518"/>
        <v>211790.50357357704</v>
      </c>
      <c r="AD3320" s="36">
        <f t="shared" si="519"/>
        <v>130591.91026773944</v>
      </c>
    </row>
    <row r="3321" spans="1:30" ht="14.25" customHeight="1" x14ac:dyDescent="0.25">
      <c r="A3321" s="16">
        <v>3305</v>
      </c>
      <c r="B3321" s="34">
        <v>0.37687136459871801</v>
      </c>
      <c r="C3321" s="34">
        <v>6.3425356981388695E-2</v>
      </c>
      <c r="D3321" s="34">
        <v>2.1758155861864501E-2</v>
      </c>
      <c r="E3321" s="34">
        <v>4.9411244975811501E-2</v>
      </c>
      <c r="F3321" s="34">
        <v>2.6750076036911E-2</v>
      </c>
      <c r="G3321" s="34">
        <v>0.179352052290048</v>
      </c>
      <c r="H3321" s="35">
        <v>1.1494112250295501</v>
      </c>
      <c r="I3321" s="34">
        <v>9.8554538286208193E-2</v>
      </c>
      <c r="J3321" s="34">
        <v>2.2181947141365701E-2</v>
      </c>
      <c r="K3321" s="36">
        <f>Inputs!$B$12*(1+$B3321)^4</f>
        <v>215637.71522253647</v>
      </c>
      <c r="L3321" s="36">
        <f t="shared" si="510"/>
        <v>21453.211718641553</v>
      </c>
      <c r="M3321" s="36">
        <f t="shared" si="511"/>
        <v>240511.6639480436</v>
      </c>
      <c r="N3321" s="37">
        <f>M3321/Inputs!$B$6</f>
        <v>366.63363406713961</v>
      </c>
      <c r="O3321" s="38">
        <f>IF(N3321&gt;Inputs!$B$4,1,0)</f>
        <v>0</v>
      </c>
      <c r="P3321" s="34">
        <f t="shared" si="512"/>
        <v>7.6372591144842489E-2</v>
      </c>
      <c r="Q3321" s="36">
        <f>Inputs!$B$12*(1+$B3321)^0*$C3321+Inputs!$B$29*(1+$D3321)^0*Inputs!$B$19+Inputs!$B$30*(1+$E3321)^0*Inputs!$B$20+Inputs!$B$31*(1+$F3321)^0*Inputs!$B$21+Inputs!$B$22*(1+Inputs!$B$23)^0</f>
        <v>11827.565446310244</v>
      </c>
      <c r="R3321" s="36">
        <f>Inputs!$B$12*(1+$B3321)^1*$C3321+Inputs!$B$29*(1+$D3321)^1*Inputs!$B$19+Inputs!$B$30*(1+$E3321)^1*Inputs!$B$20+Inputs!$B$31*(1+$F3321)^1*Inputs!$B$21+Inputs!$B$22*(1+Inputs!$B$23)^1</f>
        <v>13509.292116453886</v>
      </c>
      <c r="S3321" s="36">
        <f>Inputs!$B$12*(1+$B3321)^2*$C3321+Inputs!$B$29*(1+$D3321)^2*Inputs!$B$19+Inputs!$B$30*(1+$E3321)^2*Inputs!$B$20+Inputs!$B$31*(1+$F3321)^2*Inputs!$B$21+Inputs!$B$22*(1+Inputs!$B$23)^2</f>
        <v>15740.374562421301</v>
      </c>
      <c r="T3321" s="36">
        <f>Inputs!$B$12*(1+$B3321)^3*$C3321+Inputs!$B$29*(1+$D3321)^3*Inputs!$B$19+Inputs!$B$30*(1+$E3321)^3*Inputs!$B$20+Inputs!$B$31*(1+$F3321)^3*Inputs!$B$21+Inputs!$B$22*(1+Inputs!$B$23)^3</f>
        <v>18724.875084045489</v>
      </c>
      <c r="U3321" s="36">
        <f>Inputs!$B$12*(1+$B3321)^4*$C3321+Inputs!$B$29*(1+$D3321)^4*Inputs!$B$19+Inputs!$B$30*(1+$E3321)^4*Inputs!$B$20+Inputs!$B$31*(1+$F3321)^4*Inputs!$B$21+Inputs!$B$22*(1+Inputs!$B$23)^4</f>
        <v>22743.64128157177</v>
      </c>
      <c r="V3321" s="35">
        <f>Inputs!$B$13/(Q3321*(1-$G3321))</f>
        <v>1.3043119044394842</v>
      </c>
      <c r="W3321" s="36">
        <f>Inputs!$B$13</f>
        <v>12660</v>
      </c>
      <c r="X3321" s="36">
        <f t="shared" si="513"/>
        <v>14030.766414129079</v>
      </c>
      <c r="Y3321" s="36">
        <f t="shared" si="514"/>
        <v>15847.746350490343</v>
      </c>
      <c r="Z3321" s="36">
        <f t="shared" si="515"/>
        <v>18257.533922999148</v>
      </c>
      <c r="AA3321" s="36">
        <f t="shared" si="516"/>
        <v>21453.211718641553</v>
      </c>
      <c r="AB3321" s="36">
        <f t="shared" si="517"/>
        <v>61048.678939691177</v>
      </c>
      <c r="AC3321" s="36">
        <f t="shared" si="518"/>
        <v>287132.92816539301</v>
      </c>
      <c r="AD3321" s="36">
        <f t="shared" si="519"/>
        <v>179462.98500835244</v>
      </c>
    </row>
    <row r="3322" spans="1:30" ht="14.25" customHeight="1" x14ac:dyDescent="0.25">
      <c r="A3322" s="16">
        <v>3306</v>
      </c>
      <c r="B3322" s="34">
        <v>0.12364274042498</v>
      </c>
      <c r="C3322" s="34">
        <v>8.3156398968243297E-2</v>
      </c>
      <c r="D3322" s="34">
        <v>4.66829482189344E-2</v>
      </c>
      <c r="E3322" s="34">
        <v>3.2382474425492302E-2</v>
      </c>
      <c r="F3322" s="34">
        <v>1.9849816837747301E-2</v>
      </c>
      <c r="G3322" s="34">
        <v>0.172208342669009</v>
      </c>
      <c r="H3322" s="35">
        <v>0.93864456074963898</v>
      </c>
      <c r="I3322" s="34">
        <v>0.100376256017964</v>
      </c>
      <c r="J3322" s="34">
        <v>2.8441737114711499E-2</v>
      </c>
      <c r="K3322" s="36">
        <f>Inputs!$B$12*(1+$B3322)^4</f>
        <v>95645.436048439544</v>
      </c>
      <c r="L3322" s="36">
        <f t="shared" si="510"/>
        <v>13253.963641498058</v>
      </c>
      <c r="M3322" s="36">
        <f t="shared" si="511"/>
        <v>166477.69357947883</v>
      </c>
      <c r="N3322" s="37">
        <f>M3322/Inputs!$B$6</f>
        <v>253.77697191993724</v>
      </c>
      <c r="O3322" s="38">
        <f>IF(N3322&gt;Inputs!$B$4,1,0)</f>
        <v>0</v>
      </c>
      <c r="P3322" s="34">
        <f t="shared" si="512"/>
        <v>7.1934518903252503E-2</v>
      </c>
      <c r="Q3322" s="36">
        <f>Inputs!$B$12*(1+$B3322)^0*$C3322+Inputs!$B$29*(1+$D3322)^0*Inputs!$B$19+Inputs!$B$30*(1+$E3322)^0*Inputs!$B$20+Inputs!$B$31*(1+$F3322)^0*Inputs!$B$21+Inputs!$B$22*(1+Inputs!$B$23)^0</f>
        <v>13011.427965521518</v>
      </c>
      <c r="R3322" s="36">
        <f>Inputs!$B$12*(1+$B3322)^1*$C3322+Inputs!$B$29*(1+$D3322)^1*Inputs!$B$19+Inputs!$B$30*(1+$E3322)^1*Inputs!$B$20+Inputs!$B$31*(1+$F3322)^1*Inputs!$B$21+Inputs!$B$22*(1+Inputs!$B$23)^1</f>
        <v>13884.198086803561</v>
      </c>
      <c r="S3322" s="36">
        <f>Inputs!$B$12*(1+$B3322)^2*$C3322+Inputs!$B$29*(1+$D3322)^2*Inputs!$B$19+Inputs!$B$30*(1+$E3322)^2*Inputs!$B$20+Inputs!$B$31*(1+$F3322)^2*Inputs!$B$21+Inputs!$B$22*(1+Inputs!$B$23)^2</f>
        <v>14842.773178740426</v>
      </c>
      <c r="T3322" s="36">
        <f>Inputs!$B$12*(1+$B3322)^3*$C3322+Inputs!$B$29*(1+$D3322)^3*Inputs!$B$19+Inputs!$B$30*(1+$E3322)^3*Inputs!$B$20+Inputs!$B$31*(1+$F3322)^3*Inputs!$B$21+Inputs!$B$22*(1+Inputs!$B$23)^3</f>
        <v>15896.978180806376</v>
      </c>
      <c r="U3322" s="36">
        <f>Inputs!$B$12*(1+$B3322)^4*$C3322+Inputs!$B$29*(1+$D3322)^4*Inputs!$B$19+Inputs!$B$30*(1+$E3322)^4*Inputs!$B$20+Inputs!$B$31*(1+$F3322)^4*Inputs!$B$21+Inputs!$B$22*(1+Inputs!$B$23)^4</f>
        <v>17057.821359031368</v>
      </c>
      <c r="V3322" s="35">
        <f>Inputs!$B$13/(Q3322*(1-$G3322))</f>
        <v>1.1754054465652908</v>
      </c>
      <c r="W3322" s="36">
        <f>Inputs!$B$13</f>
        <v>12660</v>
      </c>
      <c r="X3322" s="36">
        <f t="shared" si="513"/>
        <v>12828.91088327989</v>
      </c>
      <c r="Y3322" s="36">
        <f t="shared" si="514"/>
        <v>12987.374279165004</v>
      </c>
      <c r="Z3322" s="36">
        <f t="shared" si="515"/>
        <v>13130.892978271164</v>
      </c>
      <c r="AA3322" s="36">
        <f t="shared" si="516"/>
        <v>13253.963641498058</v>
      </c>
      <c r="AB3322" s="36">
        <f t="shared" si="517"/>
        <v>49019.836888616715</v>
      </c>
      <c r="AC3322" s="36">
        <f t="shared" si="518"/>
        <v>189490.7980054784</v>
      </c>
      <c r="AD3322" s="36">
        <f t="shared" si="519"/>
        <v>117457.85669086211</v>
      </c>
    </row>
    <row r="3323" spans="1:30" ht="14.25" customHeight="1" x14ac:dyDescent="0.25">
      <c r="A3323" s="16">
        <v>3307</v>
      </c>
      <c r="B3323" s="34">
        <v>0.307125147182219</v>
      </c>
      <c r="C3323" s="34">
        <v>7.9050578649810493E-2</v>
      </c>
      <c r="D3323" s="34">
        <v>1.3987506099135599E-2</v>
      </c>
      <c r="E3323" s="34">
        <v>5.1958854060446799E-2</v>
      </c>
      <c r="F3323" s="34">
        <v>3.2075231754531502E-2</v>
      </c>
      <c r="G3323" s="34">
        <v>0.16574616791973601</v>
      </c>
      <c r="H3323" s="35">
        <v>1.1525583193683999</v>
      </c>
      <c r="I3323" s="34">
        <v>0.103229928971488</v>
      </c>
      <c r="J3323" s="34">
        <v>2.7703582696950502E-2</v>
      </c>
      <c r="K3323" s="36">
        <f>Inputs!$B$12*(1+$B3323)^4</f>
        <v>175153.9477021491</v>
      </c>
      <c r="L3323" s="36">
        <f t="shared" si="510"/>
        <v>22056.606549822183</v>
      </c>
      <c r="M3323" s="36">
        <f t="shared" si="511"/>
        <v>245116.27587363278</v>
      </c>
      <c r="N3323" s="37">
        <f>M3323/Inputs!$B$6</f>
        <v>373.65285956346463</v>
      </c>
      <c r="O3323" s="38">
        <f>IF(N3323&gt;Inputs!$B$4,1,0)</f>
        <v>0</v>
      </c>
      <c r="P3323" s="34">
        <f t="shared" si="512"/>
        <v>7.5526346274537498E-2</v>
      </c>
      <c r="Q3323" s="36">
        <f>Inputs!$B$12*(1+$B3323)^0*$C3323+Inputs!$B$29*(1+$D3323)^0*Inputs!$B$19+Inputs!$B$30*(1+$E3323)^0*Inputs!$B$20+Inputs!$B$31*(1+$F3323)^0*Inputs!$B$21+Inputs!$B$22*(1+Inputs!$B$23)^0</f>
        <v>12765.078746415551</v>
      </c>
      <c r="R3323" s="36">
        <f>Inputs!$B$12*(1+$B3323)^1*$C3323+Inputs!$B$29*(1+$D3323)^1*Inputs!$B$19+Inputs!$B$30*(1+$E3323)^1*Inputs!$B$20+Inputs!$B$31*(1+$F3323)^1*Inputs!$B$21+Inputs!$B$22*(1+Inputs!$B$23)^1</f>
        <v>14474.111980789807</v>
      </c>
      <c r="S3323" s="36">
        <f>Inputs!$B$12*(1+$B3323)^2*$C3323+Inputs!$B$29*(1+$D3323)^2*Inputs!$B$19+Inputs!$B$30*(1+$E3323)^2*Inputs!$B$20+Inputs!$B$31*(1+$F3323)^2*Inputs!$B$21+Inputs!$B$22*(1+Inputs!$B$23)^2</f>
        <v>16640.531565966503</v>
      </c>
      <c r="T3323" s="36">
        <f>Inputs!$B$12*(1+$B3323)^3*$C3323+Inputs!$B$29*(1+$D3323)^3*Inputs!$B$19+Inputs!$B$30*(1+$E3323)^3*Inputs!$B$20+Inputs!$B$31*(1+$F3323)^3*Inputs!$B$21+Inputs!$B$22*(1+Inputs!$B$23)^3</f>
        <v>19402.190455400225</v>
      </c>
      <c r="U3323" s="36">
        <f>Inputs!$B$12*(1+$B3323)^4*$C3323+Inputs!$B$29*(1+$D3323)^4*Inputs!$B$19+Inputs!$B$30*(1+$E3323)^4*Inputs!$B$20+Inputs!$B$31*(1+$F3323)^4*Inputs!$B$21+Inputs!$B$22*(1+Inputs!$B$23)^4</f>
        <v>22939.163460160191</v>
      </c>
      <c r="V3323" s="35">
        <f>Inputs!$B$13/(Q3323*(1-$G3323))</f>
        <v>1.1888087615430185</v>
      </c>
      <c r="W3323" s="36">
        <f>Inputs!$B$13</f>
        <v>12660</v>
      </c>
      <c r="X3323" s="36">
        <f t="shared" si="513"/>
        <v>14245.533147550535</v>
      </c>
      <c r="Y3323" s="36">
        <f t="shared" si="514"/>
        <v>16251.929055942304</v>
      </c>
      <c r="Z3323" s="36">
        <f t="shared" si="515"/>
        <v>18802.404957975195</v>
      </c>
      <c r="AA3323" s="36">
        <f t="shared" si="516"/>
        <v>22056.606549822183</v>
      </c>
      <c r="AB3323" s="36">
        <f t="shared" si="517"/>
        <v>61471.780185741554</v>
      </c>
      <c r="AC3323" s="36">
        <f t="shared" si="518"/>
        <v>300129.08993363183</v>
      </c>
      <c r="AD3323" s="36">
        <f t="shared" si="519"/>
        <v>183644.49568789123</v>
      </c>
    </row>
    <row r="3324" spans="1:30" ht="14.25" customHeight="1" x14ac:dyDescent="0.25">
      <c r="A3324" s="16">
        <v>3308</v>
      </c>
      <c r="B3324" s="34">
        <v>0.477972522095303</v>
      </c>
      <c r="C3324" s="34">
        <v>7.2099091981422697E-2</v>
      </c>
      <c r="D3324" s="34">
        <v>5.3661978693139399E-2</v>
      </c>
      <c r="E3324" s="34">
        <v>5.1397537179982397E-2</v>
      </c>
      <c r="F3324" s="34">
        <v>4.7833215585287399E-3</v>
      </c>
      <c r="G3324" s="34">
        <v>0.16724092360459</v>
      </c>
      <c r="H3324" s="35">
        <v>1.0026971565948799</v>
      </c>
      <c r="I3324" s="34">
        <v>0.101507320052483</v>
      </c>
      <c r="J3324" s="34">
        <v>2.7708851328931701E-2</v>
      </c>
      <c r="K3324" s="36">
        <f>Inputs!$B$12*(1+$B3324)^4</f>
        <v>286296.92928581196</v>
      </c>
      <c r="L3324" s="36">
        <f t="shared" si="510"/>
        <v>24871.882200318225</v>
      </c>
      <c r="M3324" s="36">
        <f t="shared" si="511"/>
        <v>278455.6459032381</v>
      </c>
      <c r="N3324" s="37">
        <f>M3324/Inputs!$B$6</f>
        <v>424.47506997444833</v>
      </c>
      <c r="O3324" s="38">
        <f>IF(N3324&gt;Inputs!$B$4,1,0)</f>
        <v>1</v>
      </c>
      <c r="P3324" s="34">
        <f t="shared" si="512"/>
        <v>7.3798468723551308E-2</v>
      </c>
      <c r="Q3324" s="36">
        <f>Inputs!$B$12*(1+$B3324)^0*$C3324+Inputs!$B$29*(1+$D3324)^0*Inputs!$B$19+Inputs!$B$30*(1+$E3324)^0*Inputs!$B$20+Inputs!$B$31*(1+$F3324)^0*Inputs!$B$21+Inputs!$B$22*(1+Inputs!$B$23)^0</f>
        <v>12347.989546312285</v>
      </c>
      <c r="R3324" s="36">
        <f>Inputs!$B$12*(1+$B3324)^1*$C3324+Inputs!$B$29*(1+$D3324)^1*Inputs!$B$19+Inputs!$B$30*(1+$E3324)^1*Inputs!$B$20+Inputs!$B$31*(1+$F3324)^1*Inputs!$B$21+Inputs!$B$22*(1+Inputs!$B$23)^1</f>
        <v>14674.303975476905</v>
      </c>
      <c r="S3324" s="36">
        <f>Inputs!$B$12*(1+$B3324)^2*$C3324+Inputs!$B$29*(1+$D3324)^2*Inputs!$B$19+Inputs!$B$30*(1+$E3324)^2*Inputs!$B$20+Inputs!$B$31*(1+$F3324)^2*Inputs!$B$21+Inputs!$B$22*(1+Inputs!$B$23)^2</f>
        <v>18003.078153812152</v>
      </c>
      <c r="T3324" s="36">
        <f>Inputs!$B$12*(1+$B3324)^3*$C3324+Inputs!$B$29*(1+$D3324)^3*Inputs!$B$19+Inputs!$B$30*(1+$E3324)^3*Inputs!$B$20+Inputs!$B$31*(1+$F3324)^3*Inputs!$B$21+Inputs!$B$22*(1+Inputs!$B$23)^3</f>
        <v>22807.479257762636</v>
      </c>
      <c r="U3324" s="36">
        <f>Inputs!$B$12*(1+$B3324)^4*$C3324+Inputs!$B$29*(1+$D3324)^4*Inputs!$B$19+Inputs!$B$30*(1+$E3324)^4*Inputs!$B$20+Inputs!$B$31*(1+$F3324)^4*Inputs!$B$21+Inputs!$B$22*(1+Inputs!$B$23)^4</f>
        <v>29786.501270231678</v>
      </c>
      <c r="V3324" s="35">
        <f>Inputs!$B$13/(Q3324*(1-$G3324))</f>
        <v>1.2311701508870725</v>
      </c>
      <c r="W3324" s="36">
        <f>Inputs!$B$13</f>
        <v>12660</v>
      </c>
      <c r="X3324" s="36">
        <f t="shared" si="513"/>
        <v>14347.101889549598</v>
      </c>
      <c r="Y3324" s="36">
        <f t="shared" si="514"/>
        <v>16745.322585554874</v>
      </c>
      <c r="Z3324" s="36">
        <f t="shared" si="515"/>
        <v>20129.217448665404</v>
      </c>
      <c r="AA3324" s="36">
        <f t="shared" si="516"/>
        <v>24871.882200318225</v>
      </c>
      <c r="AB3324" s="36">
        <f t="shared" si="517"/>
        <v>64858.984330264342</v>
      </c>
      <c r="AC3324" s="36">
        <f t="shared" si="518"/>
        <v>346362.92498465138</v>
      </c>
      <c r="AD3324" s="36">
        <f t="shared" si="519"/>
        <v>213596.66157297377</v>
      </c>
    </row>
    <row r="3325" spans="1:30" ht="14.25" customHeight="1" x14ac:dyDescent="0.25">
      <c r="A3325" s="16">
        <v>3309</v>
      </c>
      <c r="B3325" s="34">
        <v>0.32066424434992502</v>
      </c>
      <c r="C3325" s="34">
        <v>7.6425280148660693E-2</v>
      </c>
      <c r="D3325" s="34">
        <v>1.72259480197549E-2</v>
      </c>
      <c r="E3325" s="34">
        <v>5.31674044829697E-2</v>
      </c>
      <c r="F3325" s="34">
        <v>2.2166110325357698E-2</v>
      </c>
      <c r="G3325" s="34">
        <v>0.21490598672431799</v>
      </c>
      <c r="H3325" s="35">
        <v>0.98078642994611098</v>
      </c>
      <c r="I3325" s="34">
        <v>0.1008993664351</v>
      </c>
      <c r="J3325" s="34">
        <v>3.31272349622991E-2</v>
      </c>
      <c r="K3325" s="36">
        <f>Inputs!$B$12*(1+$B3325)^4</f>
        <v>182524.400234392</v>
      </c>
      <c r="L3325" s="36">
        <f t="shared" si="510"/>
        <v>17639.150722471059</v>
      </c>
      <c r="M3325" s="36">
        <f t="shared" si="511"/>
        <v>221667.14392738335</v>
      </c>
      <c r="N3325" s="37">
        <f>M3325/Inputs!$B$6</f>
        <v>337.90723159662099</v>
      </c>
      <c r="O3325" s="38">
        <f>IF(N3325&gt;Inputs!$B$4,1,0)</f>
        <v>0</v>
      </c>
      <c r="P3325" s="34">
        <f t="shared" si="512"/>
        <v>6.7772131472800895E-2</v>
      </c>
      <c r="Q3325" s="36">
        <f>Inputs!$B$12*(1+$B3325)^0*$C3325+Inputs!$B$29*(1+$D3325)^0*Inputs!$B$19+Inputs!$B$30*(1+$E3325)^0*Inputs!$B$20+Inputs!$B$31*(1+$F3325)^0*Inputs!$B$21+Inputs!$B$22*(1+Inputs!$B$23)^0</f>
        <v>12607.560836346562</v>
      </c>
      <c r="R3325" s="36">
        <f>Inputs!$B$12*(1+$B3325)^1*$C3325+Inputs!$B$29*(1+$D3325)^1*Inputs!$B$19+Inputs!$B$30*(1+$E3325)^1*Inputs!$B$20+Inputs!$B$31*(1+$F3325)^1*Inputs!$B$21+Inputs!$B$22*(1+Inputs!$B$23)^1</f>
        <v>14299.297885171902</v>
      </c>
      <c r="S3325" s="36">
        <f>Inputs!$B$12*(1+$B3325)^2*$C3325+Inputs!$B$29*(1+$D3325)^2*Inputs!$B$19+Inputs!$B$30*(1+$E3325)^2*Inputs!$B$20+Inputs!$B$31*(1+$F3325)^2*Inputs!$B$21+Inputs!$B$22*(1+Inputs!$B$23)^2</f>
        <v>16470.765564150359</v>
      </c>
      <c r="T3325" s="36">
        <f>Inputs!$B$12*(1+$B3325)^3*$C3325+Inputs!$B$29*(1+$D3325)^3*Inputs!$B$19+Inputs!$B$30*(1+$E3325)^3*Inputs!$B$20+Inputs!$B$31*(1+$F3325)^3*Inputs!$B$21+Inputs!$B$22*(1+Inputs!$B$23)^3</f>
        <v>19273.540925547088</v>
      </c>
      <c r="U3325" s="36">
        <f>Inputs!$B$12*(1+$B3325)^4*$C3325+Inputs!$B$29*(1+$D3325)^4*Inputs!$B$19+Inputs!$B$30*(1+$E3325)^4*Inputs!$B$20+Inputs!$B$31*(1+$F3325)^4*Inputs!$B$21+Inputs!$B$22*(1+Inputs!$B$23)^4</f>
        <v>22907.703703765037</v>
      </c>
      <c r="V3325" s="35">
        <f>Inputs!$B$13/(Q3325*(1-$G3325))</f>
        <v>1.2790306963543256</v>
      </c>
      <c r="W3325" s="36">
        <f>Inputs!$B$13</f>
        <v>12660</v>
      </c>
      <c r="X3325" s="36">
        <f t="shared" si="513"/>
        <v>13521.729170365072</v>
      </c>
      <c r="Y3325" s="36">
        <f t="shared" si="514"/>
        <v>14610.959986487464</v>
      </c>
      <c r="Z3325" s="36">
        <f t="shared" si="515"/>
        <v>15969.03454148353</v>
      </c>
      <c r="AA3325" s="36">
        <f t="shared" si="516"/>
        <v>17639.150722471059</v>
      </c>
      <c r="AB3325" s="36">
        <f t="shared" si="517"/>
        <v>55386.296941415501</v>
      </c>
      <c r="AC3325" s="36">
        <f t="shared" si="518"/>
        <v>268893.52034476632</v>
      </c>
      <c r="AD3325" s="36">
        <f t="shared" si="519"/>
        <v>166280.84698596786</v>
      </c>
    </row>
    <row r="3326" spans="1:30" ht="14.25" customHeight="1" x14ac:dyDescent="0.25">
      <c r="A3326" s="16">
        <v>3310</v>
      </c>
      <c r="B3326" s="34">
        <v>0.42687348044531898</v>
      </c>
      <c r="C3326" s="34">
        <v>6.0069986857970298E-2</v>
      </c>
      <c r="D3326" s="34">
        <v>2.1891218867028099E-2</v>
      </c>
      <c r="E3326" s="34">
        <v>4.4136908519460699E-2</v>
      </c>
      <c r="F3326" s="34">
        <v>2.2745525672349699E-2</v>
      </c>
      <c r="G3326" s="34">
        <v>0.21539320768676801</v>
      </c>
      <c r="H3326" s="35">
        <v>1.09221350428041</v>
      </c>
      <c r="I3326" s="34">
        <v>9.9934777319418702E-2</v>
      </c>
      <c r="J3326" s="34">
        <v>1.9378475111563501E-2</v>
      </c>
      <c r="K3326" s="36">
        <f>Inputs!$B$12*(1+$B3326)^4</f>
        <v>248709.92452340119</v>
      </c>
      <c r="L3326" s="36">
        <f t="shared" si="510"/>
        <v>20455.660460256466</v>
      </c>
      <c r="M3326" s="36">
        <f t="shared" si="511"/>
        <v>219920.75216238943</v>
      </c>
      <c r="N3326" s="37">
        <f>M3326/Inputs!$B$6</f>
        <v>335.24504902803267</v>
      </c>
      <c r="O3326" s="38">
        <f>IF(N3326&gt;Inputs!$B$4,1,0)</f>
        <v>0</v>
      </c>
      <c r="P3326" s="34">
        <f t="shared" si="512"/>
        <v>8.0556302207855202E-2</v>
      </c>
      <c r="Q3326" s="36">
        <f>Inputs!$B$12*(1+$B3326)^0*$C3326+Inputs!$B$29*(1+$D3326)^0*Inputs!$B$19+Inputs!$B$30*(1+$E3326)^0*Inputs!$B$20+Inputs!$B$31*(1+$F3326)^0*Inputs!$B$21+Inputs!$B$22*(1+Inputs!$B$23)^0</f>
        <v>11626.243238905139</v>
      </c>
      <c r="R3326" s="36">
        <f>Inputs!$B$12*(1+$B3326)^1*$C3326+Inputs!$B$29*(1+$D3326)^1*Inputs!$B$19+Inputs!$B$30*(1+$E3326)^1*Inputs!$B$20+Inputs!$B$31*(1+$F3326)^1*Inputs!$B$21+Inputs!$B$22*(1+Inputs!$B$23)^1</f>
        <v>13381.4414297199</v>
      </c>
      <c r="S3326" s="36">
        <f>Inputs!$B$12*(1+$B3326)^2*$C3326+Inputs!$B$29*(1+$D3326)^2*Inputs!$B$19+Inputs!$B$30*(1+$E3326)^2*Inputs!$B$20+Inputs!$B$31*(1+$F3326)^2*Inputs!$B$21+Inputs!$B$22*(1+Inputs!$B$23)^2</f>
        <v>15800.136217866981</v>
      </c>
      <c r="T3326" s="36">
        <f>Inputs!$B$12*(1+$B3326)^3*$C3326+Inputs!$B$29*(1+$D3326)^3*Inputs!$B$19+Inputs!$B$30*(1+$E3326)^3*Inputs!$B$20+Inputs!$B$31*(1+$F3326)^3*Inputs!$B$21+Inputs!$B$22*(1+Inputs!$B$23)^3</f>
        <v>19162.922770632147</v>
      </c>
      <c r="U3326" s="36">
        <f>Inputs!$B$12*(1+$B3326)^4*$C3326+Inputs!$B$29*(1+$D3326)^4*Inputs!$B$19+Inputs!$B$30*(1+$E3326)^4*Inputs!$B$20+Inputs!$B$31*(1+$F3326)^4*Inputs!$B$21+Inputs!$B$22*(1+Inputs!$B$23)^4</f>
        <v>23870.081449649711</v>
      </c>
      <c r="V3326" s="35">
        <f>Inputs!$B$13/(Q3326*(1-$G3326))</f>
        <v>1.3878490657036322</v>
      </c>
      <c r="W3326" s="36">
        <f>Inputs!$B$13</f>
        <v>12660</v>
      </c>
      <c r="X3326" s="36">
        <f t="shared" si="513"/>
        <v>13795.281056240106</v>
      </c>
      <c r="Y3326" s="36">
        <f t="shared" si="514"/>
        <v>15372.536639791801</v>
      </c>
      <c r="Z3326" s="36">
        <f t="shared" si="515"/>
        <v>17533.069268576277</v>
      </c>
      <c r="AA3326" s="36">
        <f t="shared" si="516"/>
        <v>20455.660460256466</v>
      </c>
      <c r="AB3326" s="36">
        <f t="shared" si="517"/>
        <v>59147.138044080035</v>
      </c>
      <c r="AC3326" s="36">
        <f t="shared" si="518"/>
        <v>258850.75898311049</v>
      </c>
      <c r="AD3326" s="36">
        <f t="shared" si="519"/>
        <v>160773.6141183094</v>
      </c>
    </row>
    <row r="3327" spans="1:30" ht="14.25" customHeight="1" x14ac:dyDescent="0.25">
      <c r="A3327" s="16">
        <v>3311</v>
      </c>
      <c r="B3327" s="34">
        <v>0.29994901798297102</v>
      </c>
      <c r="C3327" s="34">
        <v>6.3142783734855906E-2</v>
      </c>
      <c r="D3327" s="34">
        <v>1.3185942975948099E-2</v>
      </c>
      <c r="E3327" s="34">
        <v>5.7484401538888001E-2</v>
      </c>
      <c r="F3327" s="34">
        <v>2.5370910302466899E-2</v>
      </c>
      <c r="G3327" s="34">
        <v>0.18563483337220599</v>
      </c>
      <c r="H3327" s="35">
        <v>1.0534256564640401</v>
      </c>
      <c r="I3327" s="34">
        <v>9.4714530460262306E-2</v>
      </c>
      <c r="J3327" s="34">
        <v>2.6938907008123E-2</v>
      </c>
      <c r="K3327" s="36">
        <f>Inputs!$B$12*(1+$B3327)^4</f>
        <v>171339.11978335219</v>
      </c>
      <c r="L3327" s="36">
        <f t="shared" si="510"/>
        <v>17015.314288061738</v>
      </c>
      <c r="M3327" s="36">
        <f t="shared" si="511"/>
        <v>219368.3287594204</v>
      </c>
      <c r="N3327" s="37">
        <f>M3327/Inputs!$B$6</f>
        <v>334.40294018204327</v>
      </c>
      <c r="O3327" s="38">
        <f>IF(N3327&gt;Inputs!$B$4,1,0)</f>
        <v>0</v>
      </c>
      <c r="P3327" s="34">
        <f t="shared" si="512"/>
        <v>6.7775623452139305E-2</v>
      </c>
      <c r="Q3327" s="36">
        <f>Inputs!$B$12*(1+$B3327)^0*$C3327+Inputs!$B$29*(1+$D3327)^0*Inputs!$B$19+Inputs!$B$30*(1+$E3327)^0*Inputs!$B$20+Inputs!$B$31*(1+$F3327)^0*Inputs!$B$21+Inputs!$B$22*(1+Inputs!$B$23)^0</f>
        <v>11810.611051518277</v>
      </c>
      <c r="R3327" s="36">
        <f>Inputs!$B$12*(1+$B3327)^1*$C3327+Inputs!$B$29*(1+$D3327)^1*Inputs!$B$19+Inputs!$B$30*(1+$E3327)^1*Inputs!$B$20+Inputs!$B$31*(1+$F3327)^1*Inputs!$B$21+Inputs!$B$22*(1+Inputs!$B$23)^1</f>
        <v>13180.286567771745</v>
      </c>
      <c r="S3327" s="36">
        <f>Inputs!$B$12*(1+$B3327)^2*$C3327+Inputs!$B$29*(1+$D3327)^2*Inputs!$B$19+Inputs!$B$30*(1+$E3327)^2*Inputs!$B$20+Inputs!$B$31*(1+$F3327)^2*Inputs!$B$21+Inputs!$B$22*(1+Inputs!$B$23)^2</f>
        <v>14900.520900425465</v>
      </c>
      <c r="T3327" s="36">
        <f>Inputs!$B$12*(1+$B3327)^3*$C3327+Inputs!$B$29*(1+$D3327)^3*Inputs!$B$19+Inputs!$B$30*(1+$E3327)^3*Inputs!$B$20+Inputs!$B$31*(1+$F3327)^3*Inputs!$B$21+Inputs!$B$22*(1+Inputs!$B$23)^3</f>
        <v>17074.049225745948</v>
      </c>
      <c r="U3327" s="36">
        <f>Inputs!$B$12*(1+$B3327)^4*$C3327+Inputs!$B$29*(1+$D3327)^4*Inputs!$B$19+Inputs!$B$30*(1+$E3327)^4*Inputs!$B$20+Inputs!$B$31*(1+$F3327)^4*Inputs!$B$21+Inputs!$B$22*(1+Inputs!$B$23)^4</f>
        <v>19834.300775860134</v>
      </c>
      <c r="V3327" s="35">
        <f>Inputs!$B$13/(Q3327*(1-$G3327))</f>
        <v>1.3162614107824746</v>
      </c>
      <c r="W3327" s="36">
        <f>Inputs!$B$13</f>
        <v>12660</v>
      </c>
      <c r="X3327" s="36">
        <f t="shared" si="513"/>
        <v>13422.88783070701</v>
      </c>
      <c r="Y3327" s="36">
        <f t="shared" si="514"/>
        <v>14377.442609509006</v>
      </c>
      <c r="Z3327" s="36">
        <f t="shared" si="515"/>
        <v>15561.019223178562</v>
      </c>
      <c r="AA3327" s="36">
        <f t="shared" si="516"/>
        <v>17015.314288061738</v>
      </c>
      <c r="AB3327" s="36">
        <f t="shared" si="517"/>
        <v>55382.375447675156</v>
      </c>
      <c r="AC3327" s="36">
        <f t="shared" si="518"/>
        <v>257816.71001110165</v>
      </c>
      <c r="AD3327" s="36">
        <f t="shared" si="519"/>
        <v>163985.95331174525</v>
      </c>
    </row>
    <row r="3328" spans="1:30" ht="14.25" customHeight="1" x14ac:dyDescent="0.25">
      <c r="A3328" s="16">
        <v>3312</v>
      </c>
      <c r="B3328" s="34">
        <v>0.45634712772672698</v>
      </c>
      <c r="C3328" s="34">
        <v>7.1566064691521297E-2</v>
      </c>
      <c r="D3328" s="34">
        <v>4.1201534966808603E-2</v>
      </c>
      <c r="E3328" s="34">
        <v>4.8311109364311301E-2</v>
      </c>
      <c r="F3328" s="34">
        <v>1.8506788759058E-2</v>
      </c>
      <c r="G3328" s="34">
        <v>0.19490785113963899</v>
      </c>
      <c r="H3328" s="35">
        <v>1.1314736061419699</v>
      </c>
      <c r="I3328" s="34">
        <v>9.8573569142120607E-2</v>
      </c>
      <c r="J3328" s="34">
        <v>2.6528716387579799E-2</v>
      </c>
      <c r="K3328" s="36">
        <f>Inputs!$B$12*(1+$B3328)^4</f>
        <v>269904.95952138846</v>
      </c>
      <c r="L3328" s="36">
        <f t="shared" si="510"/>
        <v>25954.95195932041</v>
      </c>
      <c r="M3328" s="36">
        <f t="shared" si="511"/>
        <v>298123.13011208741</v>
      </c>
      <c r="N3328" s="37">
        <f>M3328/Inputs!$B$6</f>
        <v>454.45599102452348</v>
      </c>
      <c r="O3328" s="38">
        <f>IF(N3328&gt;Inputs!$B$4,1,0)</f>
        <v>1</v>
      </c>
      <c r="P3328" s="34">
        <f t="shared" si="512"/>
        <v>7.2044852754540811E-2</v>
      </c>
      <c r="Q3328" s="36">
        <f>Inputs!$B$12*(1+$B3328)^0*$C3328+Inputs!$B$29*(1+$D3328)^0*Inputs!$B$19+Inputs!$B$30*(1+$E3328)^0*Inputs!$B$20+Inputs!$B$31*(1+$F3328)^0*Inputs!$B$21+Inputs!$B$22*(1+Inputs!$B$23)^0</f>
        <v>12316.0079089182</v>
      </c>
      <c r="R3328" s="36">
        <f>Inputs!$B$12*(1+$B3328)^1*$C3328+Inputs!$B$29*(1+$D3328)^1*Inputs!$B$19+Inputs!$B$30*(1+$E3328)^1*Inputs!$B$20+Inputs!$B$31*(1+$F3328)^1*Inputs!$B$21+Inputs!$B$22*(1+Inputs!$B$23)^1</f>
        <v>14547.257692964537</v>
      </c>
      <c r="S3328" s="36">
        <f>Inputs!$B$12*(1+$B3328)^2*$C3328+Inputs!$B$29*(1+$D3328)^2*Inputs!$B$19+Inputs!$B$30*(1+$E3328)^2*Inputs!$B$20+Inputs!$B$31*(1+$F3328)^2*Inputs!$B$21+Inputs!$B$22*(1+Inputs!$B$23)^2</f>
        <v>17683.671660339693</v>
      </c>
      <c r="T3328" s="36">
        <f>Inputs!$B$12*(1+$B3328)^3*$C3328+Inputs!$B$29*(1+$D3328)^3*Inputs!$B$19+Inputs!$B$30*(1+$E3328)^3*Inputs!$B$20+Inputs!$B$31*(1+$F3328)^3*Inputs!$B$21+Inputs!$B$22*(1+Inputs!$B$23)^3</f>
        <v>22133.809195428221</v>
      </c>
      <c r="U3328" s="36">
        <f>Inputs!$B$12*(1+$B3328)^4*$C3328+Inputs!$B$29*(1+$D3328)^4*Inputs!$B$19+Inputs!$B$30*(1+$E3328)^4*Inputs!$B$20+Inputs!$B$31*(1+$F3328)^4*Inputs!$B$21+Inputs!$B$22*(1+Inputs!$B$23)^4</f>
        <v>28492.477254486679</v>
      </c>
      <c r="V3328" s="35">
        <f>Inputs!$B$13/(Q3328*(1-$G3328))</f>
        <v>1.2767861266925153</v>
      </c>
      <c r="W3328" s="36">
        <f>Inputs!$B$13</f>
        <v>12660</v>
      </c>
      <c r="X3328" s="36">
        <f t="shared" si="513"/>
        <v>14528.098867552273</v>
      </c>
      <c r="Y3328" s="36">
        <f t="shared" si="514"/>
        <v>17143.179107246237</v>
      </c>
      <c r="Z3328" s="36">
        <f t="shared" si="515"/>
        <v>20809.942005768851</v>
      </c>
      <c r="AA3328" s="36">
        <f t="shared" si="516"/>
        <v>25954.95195932041</v>
      </c>
      <c r="AB3328" s="36">
        <f t="shared" si="517"/>
        <v>67000.407847160226</v>
      </c>
      <c r="AC3328" s="36">
        <f t="shared" si="518"/>
        <v>369818.27986348694</v>
      </c>
      <c r="AD3328" s="36">
        <f t="shared" si="519"/>
        <v>231122.7222649272</v>
      </c>
    </row>
    <row r="3329" spans="1:30" ht="14.25" customHeight="1" x14ac:dyDescent="0.25">
      <c r="A3329" s="16">
        <v>3313</v>
      </c>
      <c r="B3329" s="34">
        <v>0.246853193151537</v>
      </c>
      <c r="C3329" s="34">
        <v>8.2076377864511801E-2</v>
      </c>
      <c r="D3329" s="34">
        <v>5.4672496989679097E-2</v>
      </c>
      <c r="E3329" s="34">
        <v>2.6227702870807799E-2</v>
      </c>
      <c r="F3329" s="34">
        <v>-2.9575006505421701E-3</v>
      </c>
      <c r="G3329" s="34">
        <v>0.20412658073950399</v>
      </c>
      <c r="H3329" s="35">
        <v>1.0565380521660599</v>
      </c>
      <c r="I3329" s="34">
        <v>9.7238224310344804E-2</v>
      </c>
      <c r="J3329" s="34">
        <v>2.1415007794711699E-2</v>
      </c>
      <c r="K3329" s="36">
        <f>Inputs!$B$12*(1+$B3329)^4</f>
        <v>145014.87004364529</v>
      </c>
      <c r="L3329" s="36">
        <f t="shared" si="510"/>
        <v>17354.883070346055</v>
      </c>
      <c r="M3329" s="36">
        <f t="shared" si="511"/>
        <v>202624.71324335138</v>
      </c>
      <c r="N3329" s="37">
        <f>M3329/Inputs!$B$6</f>
        <v>308.87913604169415</v>
      </c>
      <c r="O3329" s="38">
        <f>IF(N3329&gt;Inputs!$B$4,1,0)</f>
        <v>0</v>
      </c>
      <c r="P3329" s="34">
        <f t="shared" si="512"/>
        <v>7.5823216515633104E-2</v>
      </c>
      <c r="Q3329" s="36">
        <f>Inputs!$B$12*(1+$B3329)^0*$C3329+Inputs!$B$29*(1+$D3329)^0*Inputs!$B$19+Inputs!$B$30*(1+$E3329)^0*Inputs!$B$20+Inputs!$B$31*(1+$F3329)^0*Inputs!$B$21+Inputs!$B$22*(1+Inputs!$B$23)^0</f>
        <v>12946.626699297631</v>
      </c>
      <c r="R3329" s="36">
        <f>Inputs!$B$12*(1+$B3329)^1*$C3329+Inputs!$B$29*(1+$D3329)^1*Inputs!$B$19+Inputs!$B$30*(1+$E3329)^1*Inputs!$B$20+Inputs!$B$31*(1+$F3329)^1*Inputs!$B$21+Inputs!$B$22*(1+Inputs!$B$23)^1</f>
        <v>14326.122691829481</v>
      </c>
      <c r="S3329" s="36">
        <f>Inputs!$B$12*(1+$B3329)^2*$C3329+Inputs!$B$29*(1+$D3329)^2*Inputs!$B$19+Inputs!$B$30*(1+$E3329)^2*Inputs!$B$20+Inputs!$B$31*(1+$F3329)^2*Inputs!$B$21+Inputs!$B$22*(1+Inputs!$B$23)^2</f>
        <v>16015.26222977422</v>
      </c>
      <c r="T3329" s="36">
        <f>Inputs!$B$12*(1+$B3329)^3*$C3329+Inputs!$B$29*(1+$D3329)^3*Inputs!$B$19+Inputs!$B$30*(1+$E3329)^3*Inputs!$B$20+Inputs!$B$31*(1+$F3329)^3*Inputs!$B$21+Inputs!$B$22*(1+Inputs!$B$23)^3</f>
        <v>18088.644872305704</v>
      </c>
      <c r="U3329" s="36">
        <f>Inputs!$B$12*(1+$B3329)^4*$C3329+Inputs!$B$29*(1+$D3329)^4*Inputs!$B$19+Inputs!$B$30*(1+$E3329)^4*Inputs!$B$20+Inputs!$B$31*(1+$F3329)^4*Inputs!$B$21+Inputs!$B$22*(1+Inputs!$B$23)^4</f>
        <v>20639.185218037779</v>
      </c>
      <c r="V3329" s="35">
        <f>Inputs!$B$13/(Q3329*(1-$G3329))</f>
        <v>1.2286638472198279</v>
      </c>
      <c r="W3329" s="36">
        <f>Inputs!$B$13</f>
        <v>12660</v>
      </c>
      <c r="X3329" s="36">
        <f t="shared" si="513"/>
        <v>13518.320066248772</v>
      </c>
      <c r="Y3329" s="36">
        <f t="shared" si="514"/>
        <v>14563.730543557516</v>
      </c>
      <c r="Z3329" s="36">
        <f t="shared" si="515"/>
        <v>15829.701227180341</v>
      </c>
      <c r="AA3329" s="36">
        <f t="shared" si="516"/>
        <v>17354.883070346055</v>
      </c>
      <c r="AB3329" s="36">
        <f t="shared" si="517"/>
        <v>55624.799593183699</v>
      </c>
      <c r="AC3329" s="36">
        <f t="shared" si="518"/>
        <v>233787.73469625888</v>
      </c>
      <c r="AD3329" s="36">
        <f t="shared" si="519"/>
        <v>146999.91365016767</v>
      </c>
    </row>
    <row r="3330" spans="1:30" ht="14.25" customHeight="1" x14ac:dyDescent="0.25">
      <c r="A3330" s="16">
        <v>3314</v>
      </c>
      <c r="B3330" s="34">
        <v>0.364718704079946</v>
      </c>
      <c r="C3330" s="34">
        <v>6.98620686293078E-2</v>
      </c>
      <c r="D3330" s="34">
        <v>2.3120504220833601E-2</v>
      </c>
      <c r="E3330" s="34">
        <v>5.6950417915175501E-2</v>
      </c>
      <c r="F3330" s="34">
        <v>1.8123393985501099E-2</v>
      </c>
      <c r="G3330" s="34">
        <v>0.18792647301088</v>
      </c>
      <c r="H3330" s="35">
        <v>1.0508223961663401</v>
      </c>
      <c r="I3330" s="34">
        <v>0.106297596380609</v>
      </c>
      <c r="J3330" s="34">
        <v>2.1525722608964799E-2</v>
      </c>
      <c r="K3330" s="36">
        <f>Inputs!$B$12*(1+$B3330)^4</f>
        <v>208124.79618308443</v>
      </c>
      <c r="L3330" s="36">
        <f t="shared" si="510"/>
        <v>20094.545606997061</v>
      </c>
      <c r="M3330" s="36">
        <f t="shared" si="511"/>
        <v>204026.85799419857</v>
      </c>
      <c r="N3330" s="37">
        <f>M3330/Inputs!$B$6</f>
        <v>311.01655182042464</v>
      </c>
      <c r="O3330" s="38">
        <f>IF(N3330&gt;Inputs!$B$4,1,0)</f>
        <v>0</v>
      </c>
      <c r="P3330" s="34">
        <f t="shared" si="512"/>
        <v>8.4771873771644191E-2</v>
      </c>
      <c r="Q3330" s="36">
        <f>Inputs!$B$12*(1+$B3330)^0*$C3330+Inputs!$B$29*(1+$D3330)^0*Inputs!$B$19+Inputs!$B$30*(1+$E3330)^0*Inputs!$B$20+Inputs!$B$31*(1+$F3330)^0*Inputs!$B$21+Inputs!$B$22*(1+Inputs!$B$23)^0</f>
        <v>12213.76814518539</v>
      </c>
      <c r="R3330" s="36">
        <f>Inputs!$B$12*(1+$B3330)^1*$C3330+Inputs!$B$29*(1+$D3330)^1*Inputs!$B$19+Inputs!$B$30*(1+$E3330)^1*Inputs!$B$20+Inputs!$B$31*(1+$F3330)^1*Inputs!$B$21+Inputs!$B$22*(1+Inputs!$B$23)^1</f>
        <v>13974.591214954937</v>
      </c>
      <c r="S3330" s="36">
        <f>Inputs!$B$12*(1+$B3330)^2*$C3330+Inputs!$B$29*(1+$D3330)^2*Inputs!$B$19+Inputs!$B$30*(1+$E3330)^2*Inputs!$B$20+Inputs!$B$31*(1+$F3330)^2*Inputs!$B$21+Inputs!$B$22*(1+Inputs!$B$23)^2</f>
        <v>16302.313831584281</v>
      </c>
      <c r="T3330" s="36">
        <f>Inputs!$B$12*(1+$B3330)^3*$C3330+Inputs!$B$29*(1+$D3330)^3*Inputs!$B$19+Inputs!$B$30*(1+$E3330)^3*Inputs!$B$20+Inputs!$B$31*(1+$F3330)^3*Inputs!$B$21+Inputs!$B$22*(1+Inputs!$B$23)^3</f>
        <v>19400.765803031856</v>
      </c>
      <c r="U3330" s="36">
        <f>Inputs!$B$12*(1+$B3330)^4*$C3330+Inputs!$B$29*(1+$D3330)^4*Inputs!$B$19+Inputs!$B$30*(1+$E3330)^4*Inputs!$B$20+Inputs!$B$31*(1+$F3330)^4*Inputs!$B$21+Inputs!$B$22*(1+Inputs!$B$23)^4</f>
        <v>23547.97232246595</v>
      </c>
      <c r="V3330" s="35">
        <f>Inputs!$B$13/(Q3330*(1-$G3330))</f>
        <v>1.2764055419156328</v>
      </c>
      <c r="W3330" s="36">
        <f>Inputs!$B$13</f>
        <v>12660</v>
      </c>
      <c r="X3330" s="36">
        <f t="shared" si="513"/>
        <v>13845.153311941636</v>
      </c>
      <c r="Y3330" s="36">
        <f t="shared" si="514"/>
        <v>15404.710060503019</v>
      </c>
      <c r="Z3330" s="36">
        <f t="shared" si="515"/>
        <v>17444.054515162512</v>
      </c>
      <c r="AA3330" s="36">
        <f t="shared" si="516"/>
        <v>20094.545606997061</v>
      </c>
      <c r="AB3330" s="36">
        <f t="shared" si="517"/>
        <v>57904.769761707837</v>
      </c>
      <c r="AC3330" s="36">
        <f t="shared" si="518"/>
        <v>242145.1161617793</v>
      </c>
      <c r="AD3330" s="36">
        <f t="shared" si="519"/>
        <v>146122.08823249073</v>
      </c>
    </row>
    <row r="3331" spans="1:30" ht="14.25" customHeight="1" x14ac:dyDescent="0.25">
      <c r="A3331" s="16">
        <v>3315</v>
      </c>
      <c r="B3331" s="34">
        <v>0.26335764030391201</v>
      </c>
      <c r="C3331" s="34">
        <v>7.2718613789609102E-2</v>
      </c>
      <c r="D3331" s="34">
        <v>2.4209533839444901E-2</v>
      </c>
      <c r="E3331" s="34">
        <v>3.6075141813485499E-2</v>
      </c>
      <c r="F3331" s="34">
        <v>1.5642774013788299E-2</v>
      </c>
      <c r="G3331" s="34">
        <v>0.193502396778854</v>
      </c>
      <c r="H3331" s="35">
        <v>0.99631866141308301</v>
      </c>
      <c r="I3331" s="34">
        <v>9.6319752379502799E-2</v>
      </c>
      <c r="J3331" s="34">
        <v>2.66359365183724E-2</v>
      </c>
      <c r="K3331" s="36">
        <f>Inputs!$B$12*(1+$B3331)^4</f>
        <v>152846.8507468414</v>
      </c>
      <c r="L3331" s="36">
        <f t="shared" si="510"/>
        <v>15950.697772408803</v>
      </c>
      <c r="M3331" s="36">
        <f t="shared" si="511"/>
        <v>201962.91900628957</v>
      </c>
      <c r="N3331" s="37">
        <f>M3331/Inputs!$B$6</f>
        <v>307.87030336324631</v>
      </c>
      <c r="O3331" s="38">
        <f>IF(N3331&gt;Inputs!$B$4,1,0)</f>
        <v>0</v>
      </c>
      <c r="P3331" s="34">
        <f t="shared" si="512"/>
        <v>6.9683815861130399E-2</v>
      </c>
      <c r="Q3331" s="36">
        <f>Inputs!$B$12*(1+$B3331)^0*$C3331+Inputs!$B$29*(1+$D3331)^0*Inputs!$B$19+Inputs!$B$30*(1+$E3331)^0*Inputs!$B$20+Inputs!$B$31*(1+$F3331)^0*Inputs!$B$21+Inputs!$B$22*(1+Inputs!$B$23)^0</f>
        <v>12385.160854803467</v>
      </c>
      <c r="R3331" s="36">
        <f>Inputs!$B$12*(1+$B3331)^1*$C3331+Inputs!$B$29*(1+$D3331)^1*Inputs!$B$19+Inputs!$B$30*(1+$E3331)^1*Inputs!$B$20+Inputs!$B$31*(1+$F3331)^1*Inputs!$B$21+Inputs!$B$22*(1+Inputs!$B$23)^1</f>
        <v>13706.238129560606</v>
      </c>
      <c r="S3331" s="36">
        <f>Inputs!$B$12*(1+$B3331)^2*$C3331+Inputs!$B$29*(1+$D3331)^2*Inputs!$B$19+Inputs!$B$30*(1+$E3331)^2*Inputs!$B$20+Inputs!$B$31*(1+$F3331)^2*Inputs!$B$21+Inputs!$B$22*(1+Inputs!$B$23)^2</f>
        <v>15334.163866814626</v>
      </c>
      <c r="T3331" s="36">
        <f>Inputs!$B$12*(1+$B3331)^3*$C3331+Inputs!$B$29*(1+$D3331)^3*Inputs!$B$19+Inputs!$B$30*(1+$E3331)^3*Inputs!$B$20+Inputs!$B$31*(1+$F3331)^3*Inputs!$B$21+Inputs!$B$22*(1+Inputs!$B$23)^3</f>
        <v>17348.753552877424</v>
      </c>
      <c r="U3331" s="36">
        <f>Inputs!$B$12*(1+$B3331)^4*$C3331+Inputs!$B$29*(1+$D3331)^4*Inputs!$B$19+Inputs!$B$30*(1+$E3331)^4*Inputs!$B$20+Inputs!$B$31*(1+$F3331)^4*Inputs!$B$21+Inputs!$B$22*(1+Inputs!$B$23)^4</f>
        <v>19850.814924057118</v>
      </c>
      <c r="V3331" s="35">
        <f>Inputs!$B$13/(Q3331*(1-$G3331))</f>
        <v>1.267444564250346</v>
      </c>
      <c r="W3331" s="36">
        <f>Inputs!$B$13</f>
        <v>12660</v>
      </c>
      <c r="X3331" s="36">
        <f t="shared" si="513"/>
        <v>13261.133605295883</v>
      </c>
      <c r="Y3331" s="36">
        <f t="shared" si="514"/>
        <v>13997.941881443401</v>
      </c>
      <c r="Z3331" s="36">
        <f t="shared" si="515"/>
        <v>14888.599852858519</v>
      </c>
      <c r="AA3331" s="36">
        <f t="shared" si="516"/>
        <v>15950.697772408803</v>
      </c>
      <c r="AB3331" s="36">
        <f t="shared" si="517"/>
        <v>53582.009143889067</v>
      </c>
      <c r="AC3331" s="36">
        <f t="shared" si="518"/>
        <v>234998.03136975894</v>
      </c>
      <c r="AD3331" s="36">
        <f t="shared" si="519"/>
        <v>148380.9098624005</v>
      </c>
    </row>
    <row r="3332" spans="1:30" ht="14.25" customHeight="1" x14ac:dyDescent="0.25">
      <c r="A3332" s="16">
        <v>3316</v>
      </c>
      <c r="B3332" s="34">
        <v>0.34671839275355598</v>
      </c>
      <c r="C3332" s="34">
        <v>6.9734683165185996E-2</v>
      </c>
      <c r="D3332" s="34">
        <v>2.2409012162163799E-2</v>
      </c>
      <c r="E3332" s="34">
        <v>5.1261475524175301E-2</v>
      </c>
      <c r="F3332" s="34">
        <v>6.4709537849007102E-3</v>
      </c>
      <c r="G3332" s="34">
        <v>0.21850633829827301</v>
      </c>
      <c r="H3332" s="35">
        <v>1.15245865411773</v>
      </c>
      <c r="I3332" s="34">
        <v>9.2446774808226301E-2</v>
      </c>
      <c r="J3332" s="34">
        <v>2.66875932354101E-2</v>
      </c>
      <c r="K3332" s="36">
        <f>Inputs!$B$12*(1+$B3332)^4</f>
        <v>197359.67279957241</v>
      </c>
      <c r="L3332" s="36">
        <f t="shared" si="510"/>
        <v>20242.402092481967</v>
      </c>
      <c r="M3332" s="36">
        <f t="shared" si="511"/>
        <v>263481.56817456393</v>
      </c>
      <c r="N3332" s="37">
        <f>M3332/Inputs!$B$6</f>
        <v>401.64873197342064</v>
      </c>
      <c r="O3332" s="38">
        <f>IF(N3332&gt;Inputs!$B$4,1,0)</f>
        <v>1</v>
      </c>
      <c r="P3332" s="34">
        <f t="shared" si="512"/>
        <v>6.5759181572816197E-2</v>
      </c>
      <c r="Q3332" s="36">
        <f>Inputs!$B$12*(1+$B3332)^0*$C3332+Inputs!$B$29*(1+$D3332)^0*Inputs!$B$19+Inputs!$B$30*(1+$E3332)^0*Inputs!$B$20+Inputs!$B$31*(1+$F3332)^0*Inputs!$B$21+Inputs!$B$22*(1+Inputs!$B$23)^0</f>
        <v>12206.125017338083</v>
      </c>
      <c r="R3332" s="36">
        <f>Inputs!$B$12*(1+$B3332)^1*$C3332+Inputs!$B$29*(1+$D3332)^1*Inputs!$B$19+Inputs!$B$30*(1+$E3332)^1*Inputs!$B$20+Inputs!$B$31*(1+$F3332)^1*Inputs!$B$21+Inputs!$B$22*(1+Inputs!$B$23)^1</f>
        <v>13819.631103243679</v>
      </c>
      <c r="S3332" s="36">
        <f>Inputs!$B$12*(1+$B3332)^2*$C3332+Inputs!$B$29*(1+$D3332)^2*Inputs!$B$19+Inputs!$B$30*(1+$E3332)^2*Inputs!$B$20+Inputs!$B$31*(1+$F3332)^2*Inputs!$B$21+Inputs!$B$22*(1+Inputs!$B$23)^2</f>
        <v>15942.492766361935</v>
      </c>
      <c r="T3332" s="36">
        <f>Inputs!$B$12*(1+$B3332)^3*$C3332+Inputs!$B$29*(1+$D3332)^3*Inputs!$B$19+Inputs!$B$30*(1+$E3332)^3*Inputs!$B$20+Inputs!$B$31*(1+$F3332)^3*Inputs!$B$21+Inputs!$B$22*(1+Inputs!$B$23)^3</f>
        <v>18749.418067311926</v>
      </c>
      <c r="U3332" s="36">
        <f>Inputs!$B$12*(1+$B3332)^4*$C3332+Inputs!$B$29*(1+$D3332)^4*Inputs!$B$19+Inputs!$B$30*(1+$E3332)^4*Inputs!$B$20+Inputs!$B$31*(1+$F3332)^4*Inputs!$B$21+Inputs!$B$22*(1+Inputs!$B$23)^4</f>
        <v>22475.596871220827</v>
      </c>
      <c r="V3332" s="35">
        <f>Inputs!$B$13/(Q3332*(1-$G3332))</f>
        <v>1.3271818440898022</v>
      </c>
      <c r="W3332" s="36">
        <f>Inputs!$B$13</f>
        <v>12660</v>
      </c>
      <c r="X3332" s="36">
        <f t="shared" si="513"/>
        <v>13861.752408825543</v>
      </c>
      <c r="Y3332" s="36">
        <f t="shared" si="514"/>
        <v>15446.867231614846</v>
      </c>
      <c r="Z3332" s="36">
        <f t="shared" si="515"/>
        <v>17526.494772610873</v>
      </c>
      <c r="AA3332" s="36">
        <f t="shared" si="516"/>
        <v>20242.402092481967</v>
      </c>
      <c r="AB3332" s="36">
        <f t="shared" si="517"/>
        <v>60366.320090641733</v>
      </c>
      <c r="AC3332" s="36">
        <f t="shared" si="518"/>
        <v>316041.38902825012</v>
      </c>
      <c r="AD3332" s="36">
        <f t="shared" si="519"/>
        <v>203115.24808392217</v>
      </c>
    </row>
    <row r="3333" spans="1:30" ht="14.25" customHeight="1" x14ac:dyDescent="0.25">
      <c r="A3333" s="16">
        <v>3317</v>
      </c>
      <c r="B3333" s="34">
        <v>0.27102673569088098</v>
      </c>
      <c r="C3333" s="34">
        <v>6.2207785870745699E-2</v>
      </c>
      <c r="D3333" s="34">
        <v>1.6694028285194201E-2</v>
      </c>
      <c r="E3333" s="34">
        <v>4.9839906781593897E-2</v>
      </c>
      <c r="F3333" s="34">
        <v>9.3055977849916202E-4</v>
      </c>
      <c r="G3333" s="34">
        <v>0.170349127750447</v>
      </c>
      <c r="H3333" s="35">
        <v>1.0771263243212299</v>
      </c>
      <c r="I3333" s="34">
        <v>9.5739850385203898E-2</v>
      </c>
      <c r="J3333" s="34">
        <v>2.6056525202257999E-2</v>
      </c>
      <c r="K3333" s="36">
        <f>Inputs!$B$12*(1+$B3333)^4</f>
        <v>156592.15254117947</v>
      </c>
      <c r="L3333" s="36">
        <f t="shared" si="510"/>
        <v>16314.656949160091</v>
      </c>
      <c r="M3333" s="36">
        <f t="shared" si="511"/>
        <v>206189.34451470015</v>
      </c>
      <c r="N3333" s="37">
        <f>M3333/Inputs!$B$6</f>
        <v>314.31302517484778</v>
      </c>
      <c r="O3333" s="38">
        <f>IF(N3333&gt;Inputs!$B$4,1,0)</f>
        <v>0</v>
      </c>
      <c r="P3333" s="34">
        <f t="shared" si="512"/>
        <v>6.9683325182945899E-2</v>
      </c>
      <c r="Q3333" s="36">
        <f>Inputs!$B$12*(1+$B3333)^0*$C3333+Inputs!$B$29*(1+$D3333)^0*Inputs!$B$19+Inputs!$B$30*(1+$E3333)^0*Inputs!$B$20+Inputs!$B$31*(1+$F3333)^0*Inputs!$B$21+Inputs!$B$22*(1+Inputs!$B$23)^0</f>
        <v>11754.511179671663</v>
      </c>
      <c r="R3333" s="36">
        <f>Inputs!$B$12*(1+$B3333)^1*$C3333+Inputs!$B$29*(1+$D3333)^1*Inputs!$B$19+Inputs!$B$30*(1+$E3333)^1*Inputs!$B$20+Inputs!$B$31*(1+$F3333)^1*Inputs!$B$21+Inputs!$B$22*(1+Inputs!$B$23)^1</f>
        <v>12881.493217524232</v>
      </c>
      <c r="S3333" s="36">
        <f>Inputs!$B$12*(1+$B3333)^2*$C3333+Inputs!$B$29*(1+$D3333)^2*Inputs!$B$19+Inputs!$B$30*(1+$E3333)^2*Inputs!$B$20+Inputs!$B$31*(1+$F3333)^2*Inputs!$B$21+Inputs!$B$22*(1+Inputs!$B$23)^2</f>
        <v>14287.734372218409</v>
      </c>
      <c r="T3333" s="36">
        <f>Inputs!$B$12*(1+$B3333)^3*$C3333+Inputs!$B$29*(1+$D3333)^3*Inputs!$B$19+Inputs!$B$30*(1+$E3333)^3*Inputs!$B$20+Inputs!$B$31*(1+$F3333)^3*Inputs!$B$21+Inputs!$B$22*(1+Inputs!$B$23)^3</f>
        <v>16047.806136095782</v>
      </c>
      <c r="U3333" s="36">
        <f>Inputs!$B$12*(1+$B3333)^4*$C3333+Inputs!$B$29*(1+$D3333)^4*Inputs!$B$19+Inputs!$B$30*(1+$E3333)^4*Inputs!$B$20+Inputs!$B$31*(1+$F3333)^4*Inputs!$B$21+Inputs!$B$22*(1+Inputs!$B$23)^4</f>
        <v>18256.433191623219</v>
      </c>
      <c r="V3333" s="35">
        <f>Inputs!$B$13/(Q3333*(1-$G3333))</f>
        <v>1.2981765450270342</v>
      </c>
      <c r="W3333" s="36">
        <f>Inputs!$B$13</f>
        <v>12660</v>
      </c>
      <c r="X3333" s="36">
        <f t="shared" si="513"/>
        <v>13283.198407470563</v>
      </c>
      <c r="Y3333" s="36">
        <f t="shared" si="514"/>
        <v>14078.219731280113</v>
      </c>
      <c r="Z3333" s="36">
        <f t="shared" si="515"/>
        <v>15076.712009152452</v>
      </c>
      <c r="AA3333" s="36">
        <f t="shared" si="516"/>
        <v>16314.656949160091</v>
      </c>
      <c r="AB3333" s="36">
        <f t="shared" si="517"/>
        <v>54105.499588104896</v>
      </c>
      <c r="AC3333" s="36">
        <f t="shared" si="518"/>
        <v>240226.19723116941</v>
      </c>
      <c r="AD3333" s="36">
        <f t="shared" si="519"/>
        <v>152083.84492659525</v>
      </c>
    </row>
    <row r="3334" spans="1:30" ht="14.25" customHeight="1" x14ac:dyDescent="0.25">
      <c r="A3334" s="16">
        <v>3318</v>
      </c>
      <c r="B3334" s="34">
        <v>0.32028515394859203</v>
      </c>
      <c r="C3334" s="34">
        <v>7.4390586164297806E-2</v>
      </c>
      <c r="D3334" s="34">
        <v>4.0439825924334101E-2</v>
      </c>
      <c r="E3334" s="34">
        <v>3.6559674210673097E-2</v>
      </c>
      <c r="F3334" s="34">
        <v>2.68717829264709E-2</v>
      </c>
      <c r="G3334" s="34">
        <v>0.168250492444321</v>
      </c>
      <c r="H3334" s="35">
        <v>1.0660992623678101</v>
      </c>
      <c r="I3334" s="34">
        <v>9.5184258093064106E-2</v>
      </c>
      <c r="J3334" s="34">
        <v>2.4611376013610801E-2</v>
      </c>
      <c r="K3334" s="36">
        <f>Inputs!$B$12*(1+$B3334)^4</f>
        <v>182314.91940156254</v>
      </c>
      <c r="L3334" s="36">
        <f t="shared" si="510"/>
        <v>20177.900992412277</v>
      </c>
      <c r="M3334" s="36">
        <f t="shared" si="511"/>
        <v>245996.01058612872</v>
      </c>
      <c r="N3334" s="37">
        <f>M3334/Inputs!$B$6</f>
        <v>374.99391857641575</v>
      </c>
      <c r="O3334" s="38">
        <f>IF(N3334&gt;Inputs!$B$4,1,0)</f>
        <v>0</v>
      </c>
      <c r="P3334" s="34">
        <f t="shared" si="512"/>
        <v>7.0572882079453308E-2</v>
      </c>
      <c r="Q3334" s="36">
        <f>Inputs!$B$12*(1+$B3334)^0*$C3334+Inputs!$B$29*(1+$D3334)^0*Inputs!$B$19+Inputs!$B$30*(1+$E3334)^0*Inputs!$B$20+Inputs!$B$31*(1+$F3334)^0*Inputs!$B$21+Inputs!$B$22*(1+Inputs!$B$23)^0</f>
        <v>12485.479197284789</v>
      </c>
      <c r="R3334" s="36">
        <f>Inputs!$B$12*(1+$B3334)^1*$C3334+Inputs!$B$29*(1+$D3334)^1*Inputs!$B$19+Inputs!$B$30*(1+$E3334)^1*Inputs!$B$20+Inputs!$B$31*(1+$F3334)^1*Inputs!$B$21+Inputs!$B$22*(1+Inputs!$B$23)^1</f>
        <v>14192.500990691762</v>
      </c>
      <c r="S3334" s="36">
        <f>Inputs!$B$12*(1+$B3334)^2*$C3334+Inputs!$B$29*(1+$D3334)^2*Inputs!$B$19+Inputs!$B$30*(1+$E3334)^2*Inputs!$B$20+Inputs!$B$31*(1+$F3334)^2*Inputs!$B$21+Inputs!$B$22*(1+Inputs!$B$23)^2</f>
        <v>16367.332342244208</v>
      </c>
      <c r="T3334" s="36">
        <f>Inputs!$B$12*(1+$B3334)^3*$C3334+Inputs!$B$29*(1+$D3334)^3*Inputs!$B$19+Inputs!$B$30*(1+$E3334)^3*Inputs!$B$20+Inputs!$B$31*(1+$F3334)^3*Inputs!$B$21+Inputs!$B$22*(1+Inputs!$B$23)^3</f>
        <v>19156.988740303867</v>
      </c>
      <c r="U3334" s="36">
        <f>Inputs!$B$12*(1+$B3334)^4*$C3334+Inputs!$B$29*(1+$D3334)^4*Inputs!$B$19+Inputs!$B$30*(1+$E3334)^4*Inputs!$B$20+Inputs!$B$31*(1+$F3334)^4*Inputs!$B$21+Inputs!$B$22*(1+Inputs!$B$23)^4</f>
        <v>22755.46902773972</v>
      </c>
      <c r="V3334" s="35">
        <f>Inputs!$B$13/(Q3334*(1-$G3334))</f>
        <v>1.2190904745173474</v>
      </c>
      <c r="W3334" s="36">
        <f>Inputs!$B$13</f>
        <v>12660</v>
      </c>
      <c r="X3334" s="36">
        <f t="shared" si="513"/>
        <v>13939.382142353825</v>
      </c>
      <c r="Y3334" s="36">
        <f t="shared" si="514"/>
        <v>15554.738796892379</v>
      </c>
      <c r="Z3334" s="36">
        <f t="shared" si="515"/>
        <v>17596.462886190486</v>
      </c>
      <c r="AA3334" s="36">
        <f t="shared" si="516"/>
        <v>20177.900992412277</v>
      </c>
      <c r="AB3334" s="36">
        <f t="shared" si="517"/>
        <v>60060.927210211696</v>
      </c>
      <c r="AC3334" s="36">
        <f t="shared" si="518"/>
        <v>292952.56608091894</v>
      </c>
      <c r="AD3334" s="36">
        <f t="shared" si="519"/>
        <v>185935.08337591702</v>
      </c>
    </row>
    <row r="3335" spans="1:30" ht="14.25" customHeight="1" x14ac:dyDescent="0.25">
      <c r="A3335" s="16">
        <v>3319</v>
      </c>
      <c r="B3335" s="34">
        <v>0.28343216737191201</v>
      </c>
      <c r="C3335" s="34">
        <v>8.3524120743870597E-2</v>
      </c>
      <c r="D3335" s="34">
        <v>1.04544589537872E-2</v>
      </c>
      <c r="E3335" s="34">
        <v>2.8426494045971799E-2</v>
      </c>
      <c r="F3335" s="34">
        <v>-2.7347852774314298E-3</v>
      </c>
      <c r="G3335" s="34">
        <v>0.19856955405145699</v>
      </c>
      <c r="H3335" s="35">
        <v>1.1028017936134</v>
      </c>
      <c r="I3335" s="34">
        <v>9.5882409397567606E-2</v>
      </c>
      <c r="J3335" s="34">
        <v>2.7090525489235299E-2</v>
      </c>
      <c r="K3335" s="36">
        <f>Inputs!$B$12*(1+$B3335)^4</f>
        <v>162795.70042162266</v>
      </c>
      <c r="L3335" s="36">
        <f t="shared" si="510"/>
        <v>19196.144494326341</v>
      </c>
      <c r="M3335" s="36">
        <f t="shared" si="511"/>
        <v>239715.84666710912</v>
      </c>
      <c r="N3335" s="37">
        <f>M3335/Inputs!$B$6</f>
        <v>365.42049796815417</v>
      </c>
      <c r="O3335" s="38">
        <f>IF(N3335&gt;Inputs!$B$4,1,0)</f>
        <v>0</v>
      </c>
      <c r="P3335" s="34">
        <f t="shared" si="512"/>
        <v>6.879188390833231E-2</v>
      </c>
      <c r="Q3335" s="36">
        <f>Inputs!$B$12*(1+$B3335)^0*$C3335+Inputs!$B$29*(1+$D3335)^0*Inputs!$B$19+Inputs!$B$30*(1+$E3335)^0*Inputs!$B$20+Inputs!$B$31*(1+$F3335)^0*Inputs!$B$21+Inputs!$B$22*(1+Inputs!$B$23)^0</f>
        <v>13033.491272059156</v>
      </c>
      <c r="R3335" s="36">
        <f>Inputs!$B$12*(1+$B3335)^1*$C3335+Inputs!$B$29*(1+$D3335)^1*Inputs!$B$19+Inputs!$B$30*(1+$E3335)^1*Inputs!$B$20+Inputs!$B$31*(1+$F3335)^1*Inputs!$B$21+Inputs!$B$22*(1+Inputs!$B$23)^1</f>
        <v>14478.401380880288</v>
      </c>
      <c r="S3335" s="36">
        <f>Inputs!$B$12*(1+$B3335)^2*$C3335+Inputs!$B$29*(1+$D3335)^2*Inputs!$B$19+Inputs!$B$30*(1+$E3335)^2*Inputs!$B$20+Inputs!$B$31*(1+$F3335)^2*Inputs!$B$21+Inputs!$B$22*(1+Inputs!$B$23)^2</f>
        <v>16326.252851594647</v>
      </c>
      <c r="T3335" s="36">
        <f>Inputs!$B$12*(1+$B3335)^3*$C3335+Inputs!$B$29*(1+$D3335)^3*Inputs!$B$19+Inputs!$B$30*(1+$E3335)^3*Inputs!$B$20+Inputs!$B$31*(1+$F3335)^3*Inputs!$B$21+Inputs!$B$22*(1+Inputs!$B$23)^3</f>
        <v>18691.151474635604</v>
      </c>
      <c r="U3335" s="36">
        <f>Inputs!$B$12*(1+$B3335)^4*$C3335+Inputs!$B$29*(1+$D3335)^4*Inputs!$B$19+Inputs!$B$30*(1+$E3335)^4*Inputs!$B$20+Inputs!$B$31*(1+$F3335)^4*Inputs!$B$21+Inputs!$B$22*(1+Inputs!$B$23)^4</f>
        <v>21719.544323147387</v>
      </c>
      <c r="V3335" s="35">
        <f>Inputs!$B$13/(Q3335*(1-$G3335))</f>
        <v>1.2120125119145233</v>
      </c>
      <c r="W3335" s="36">
        <f>Inputs!$B$13</f>
        <v>12660</v>
      </c>
      <c r="X3335" s="36">
        <f t="shared" si="513"/>
        <v>13746.699594605574</v>
      </c>
      <c r="Y3335" s="36">
        <f t="shared" si="514"/>
        <v>15143.927343527357</v>
      </c>
      <c r="Z3335" s="36">
        <f t="shared" si="515"/>
        <v>16928.578356240301</v>
      </c>
      <c r="AA3335" s="36">
        <f t="shared" si="516"/>
        <v>19196.144494326341</v>
      </c>
      <c r="AB3335" s="36">
        <f t="shared" si="517"/>
        <v>58387.479479004753</v>
      </c>
      <c r="AC3335" s="36">
        <f t="shared" si="518"/>
        <v>286606.16654019034</v>
      </c>
      <c r="AD3335" s="36">
        <f t="shared" si="519"/>
        <v>181328.36718810437</v>
      </c>
    </row>
    <row r="3336" spans="1:30" ht="14.25" customHeight="1" x14ac:dyDescent="0.25">
      <c r="A3336" s="16">
        <v>3320</v>
      </c>
      <c r="B3336" s="34">
        <v>0.39011470646104202</v>
      </c>
      <c r="C3336" s="34">
        <v>8.1691116743085601E-2</v>
      </c>
      <c r="D3336" s="34">
        <v>5.23837958833622E-2</v>
      </c>
      <c r="E3336" s="34">
        <v>5.07747137949515E-2</v>
      </c>
      <c r="F3336" s="34">
        <v>9.7760907954236101E-3</v>
      </c>
      <c r="G3336" s="34">
        <v>0.19555168639564299</v>
      </c>
      <c r="H3336" s="35">
        <v>0.96750699527207595</v>
      </c>
      <c r="I3336" s="34">
        <v>9.7465504050494797E-2</v>
      </c>
      <c r="J3336" s="34">
        <v>2.3023584393960999E-2</v>
      </c>
      <c r="K3336" s="36">
        <f>Inputs!$B$12*(1+$B3336)^4</f>
        <v>224054.56763661909</v>
      </c>
      <c r="L3336" s="36">
        <f t="shared" si="510"/>
        <v>21413.762594421387</v>
      </c>
      <c r="M3336" s="36">
        <f t="shared" si="511"/>
        <v>246097.32775119602</v>
      </c>
      <c r="N3336" s="37">
        <f>M3336/Inputs!$B$6</f>
        <v>375.14836547438415</v>
      </c>
      <c r="O3336" s="38">
        <f>IF(N3336&gt;Inputs!$B$4,1,0)</f>
        <v>0</v>
      </c>
      <c r="P3336" s="34">
        <f t="shared" si="512"/>
        <v>7.4441919656533795E-2</v>
      </c>
      <c r="Q3336" s="36">
        <f>Inputs!$B$12*(1+$B3336)^0*$C3336+Inputs!$B$29*(1+$D3336)^0*Inputs!$B$19+Inputs!$B$30*(1+$E3336)^0*Inputs!$B$20+Inputs!$B$31*(1+$F3336)^0*Inputs!$B$21+Inputs!$B$22*(1+Inputs!$B$23)^0</f>
        <v>12923.511032012058</v>
      </c>
      <c r="R3336" s="36">
        <f>Inputs!$B$12*(1+$B3336)^1*$C3336+Inputs!$B$29*(1+$D3336)^1*Inputs!$B$19+Inputs!$B$30*(1+$E3336)^1*Inputs!$B$20+Inputs!$B$31*(1+$F3336)^1*Inputs!$B$21+Inputs!$B$22*(1+Inputs!$B$23)^1</f>
        <v>15111.028740079921</v>
      </c>
      <c r="S3336" s="36">
        <f>Inputs!$B$12*(1+$B3336)^2*$C3336+Inputs!$B$29*(1+$D3336)^2*Inputs!$B$19+Inputs!$B$30*(1+$E3336)^2*Inputs!$B$20+Inputs!$B$31*(1+$F3336)^2*Inputs!$B$21+Inputs!$B$22*(1+Inputs!$B$23)^2</f>
        <v>18058.383398607119</v>
      </c>
      <c r="T3336" s="36">
        <f>Inputs!$B$12*(1+$B3336)^3*$C3336+Inputs!$B$29*(1+$D3336)^3*Inputs!$B$19+Inputs!$B$30*(1+$E3336)^3*Inputs!$B$20+Inputs!$B$31*(1+$F3336)^3*Inputs!$B$21+Inputs!$B$22*(1+Inputs!$B$23)^3</f>
        <v>22057.326653892356</v>
      </c>
      <c r="U3336" s="36">
        <f>Inputs!$B$12*(1+$B3336)^4*$C3336+Inputs!$B$29*(1+$D3336)^4*Inputs!$B$19+Inputs!$B$30*(1+$E3336)^4*Inputs!$B$20+Inputs!$B$31*(1+$F3336)^4*Inputs!$B$21+Inputs!$B$22*(1+Inputs!$B$23)^4</f>
        <v>27513.175864589608</v>
      </c>
      <c r="V3336" s="35">
        <f>Inputs!$B$13/(Q3336*(1-$G3336))</f>
        <v>1.2177413188033896</v>
      </c>
      <c r="W3336" s="36">
        <f>Inputs!$B$13</f>
        <v>12660</v>
      </c>
      <c r="X3336" s="36">
        <f t="shared" si="513"/>
        <v>14042.44940249765</v>
      </c>
      <c r="Y3336" s="36">
        <f t="shared" si="514"/>
        <v>15872.590541803394</v>
      </c>
      <c r="Z3336" s="36">
        <f t="shared" si="515"/>
        <v>18277.462188155027</v>
      </c>
      <c r="AA3336" s="36">
        <f t="shared" si="516"/>
        <v>21413.762594421387</v>
      </c>
      <c r="AB3336" s="36">
        <f t="shared" si="517"/>
        <v>61252.767468800455</v>
      </c>
      <c r="AC3336" s="36">
        <f t="shared" si="518"/>
        <v>294280.21557989909</v>
      </c>
      <c r="AD3336" s="36">
        <f t="shared" si="519"/>
        <v>184844.56028239557</v>
      </c>
    </row>
    <row r="3337" spans="1:30" ht="14.25" customHeight="1" x14ac:dyDescent="0.25">
      <c r="A3337" s="16">
        <v>3321</v>
      </c>
      <c r="B3337" s="34">
        <v>0.36930612891578102</v>
      </c>
      <c r="C3337" s="34">
        <v>6.9647168898031797E-2</v>
      </c>
      <c r="D3337" s="34">
        <v>4.8561815883466801E-2</v>
      </c>
      <c r="E3337" s="34">
        <v>5.9439489029266497E-2</v>
      </c>
      <c r="F3337" s="34">
        <v>1.6213402598492199E-2</v>
      </c>
      <c r="G3337" s="34">
        <v>0.17112546611198001</v>
      </c>
      <c r="H3337" s="35">
        <v>1.12246681414422</v>
      </c>
      <c r="I3337" s="34">
        <v>0.105585075245246</v>
      </c>
      <c r="J3337" s="34">
        <v>2.1867351882256501E-2</v>
      </c>
      <c r="K3337" s="36">
        <f>Inputs!$B$12*(1+$B3337)^4</f>
        <v>210937.33680445392</v>
      </c>
      <c r="L3337" s="36">
        <f t="shared" si="510"/>
        <v>22390.279541743119</v>
      </c>
      <c r="M3337" s="36">
        <f t="shared" si="511"/>
        <v>226746.02310619727</v>
      </c>
      <c r="N3337" s="37">
        <f>M3337/Inputs!$B$6</f>
        <v>345.64942546676411</v>
      </c>
      <c r="O3337" s="38">
        <f>IF(N3337&gt;Inputs!$B$4,1,0)</f>
        <v>0</v>
      </c>
      <c r="P3337" s="34">
        <f t="shared" si="512"/>
        <v>8.3717723362989507E-2</v>
      </c>
      <c r="Q3337" s="36">
        <f>Inputs!$B$12*(1+$B3337)^0*$C3337+Inputs!$B$29*(1+$D3337)^0*Inputs!$B$19+Inputs!$B$30*(1+$E3337)^0*Inputs!$B$20+Inputs!$B$31*(1+$F3337)^0*Inputs!$B$21+Inputs!$B$22*(1+Inputs!$B$23)^0</f>
        <v>12200.874161308828</v>
      </c>
      <c r="R3337" s="36">
        <f>Inputs!$B$12*(1+$B3337)^1*$C3337+Inputs!$B$29*(1+$D3337)^1*Inputs!$B$19+Inputs!$B$30*(1+$E3337)^1*Inputs!$B$20+Inputs!$B$31*(1+$F3337)^1*Inputs!$B$21+Inputs!$B$22*(1+Inputs!$B$23)^1</f>
        <v>14057.719446043116</v>
      </c>
      <c r="S3337" s="36">
        <f>Inputs!$B$12*(1+$B3337)^2*$C3337+Inputs!$B$29*(1+$D3337)^2*Inputs!$B$19+Inputs!$B$30*(1+$E3337)^2*Inputs!$B$20+Inputs!$B$31*(1+$F3337)^2*Inputs!$B$21+Inputs!$B$22*(1+Inputs!$B$23)^2</f>
        <v>16500.267722287834</v>
      </c>
      <c r="T3337" s="36">
        <f>Inputs!$B$12*(1+$B3337)^3*$C3337+Inputs!$B$29*(1+$D3337)^3*Inputs!$B$19+Inputs!$B$30*(1+$E3337)^3*Inputs!$B$20+Inputs!$B$31*(1+$F3337)^3*Inputs!$B$21+Inputs!$B$22*(1+Inputs!$B$23)^3</f>
        <v>19739.862741324083</v>
      </c>
      <c r="U3337" s="36">
        <f>Inputs!$B$12*(1+$B3337)^4*$C3337+Inputs!$B$29*(1+$D3337)^4*Inputs!$B$19+Inputs!$B$30*(1+$E3337)^4*Inputs!$B$20+Inputs!$B$31*(1+$F3337)^4*Inputs!$B$21+Inputs!$B$22*(1+Inputs!$B$23)^4</f>
        <v>24065.628551575614</v>
      </c>
      <c r="V3337" s="35">
        <f>Inputs!$B$13/(Q3337*(1-$G3337))</f>
        <v>1.2518548063871655</v>
      </c>
      <c r="W3337" s="36">
        <f>Inputs!$B$13</f>
        <v>12660</v>
      </c>
      <c r="X3337" s="36">
        <f t="shared" si="513"/>
        <v>14209.80943757008</v>
      </c>
      <c r="Y3337" s="36">
        <f t="shared" si="514"/>
        <v>16236.38493447769</v>
      </c>
      <c r="Z3337" s="36">
        <f t="shared" si="515"/>
        <v>18894.912925271063</v>
      </c>
      <c r="AA3337" s="36">
        <f t="shared" si="516"/>
        <v>22390.279541743119</v>
      </c>
      <c r="AB3337" s="36">
        <f t="shared" si="517"/>
        <v>61292.586065634234</v>
      </c>
      <c r="AC3337" s="36">
        <f t="shared" si="518"/>
        <v>273298.11113018636</v>
      </c>
      <c r="AD3337" s="36">
        <f t="shared" si="519"/>
        <v>165453.43704056303</v>
      </c>
    </row>
    <row r="3338" spans="1:30" ht="14.25" customHeight="1" x14ac:dyDescent="0.25">
      <c r="A3338" s="16">
        <v>3322</v>
      </c>
      <c r="B3338" s="34">
        <v>0.26025663495928097</v>
      </c>
      <c r="C3338" s="34">
        <v>6.7365058015372806E-2</v>
      </c>
      <c r="D3338" s="34">
        <v>1.4601039466820301E-2</v>
      </c>
      <c r="E3338" s="34">
        <v>5.8717323650835103E-2</v>
      </c>
      <c r="F3338" s="34">
        <v>3.3495743480094799E-2</v>
      </c>
      <c r="G3338" s="34">
        <v>0.17694059309740601</v>
      </c>
      <c r="H3338" s="35">
        <v>1.05007242410899</v>
      </c>
      <c r="I3338" s="34">
        <v>9.3382725221386104E-2</v>
      </c>
      <c r="J3338" s="34">
        <v>2.60046946830652E-2</v>
      </c>
      <c r="K3338" s="36">
        <f>Inputs!$B$12*(1+$B3338)^4</f>
        <v>151351.67118652473</v>
      </c>
      <c r="L3338" s="36">
        <f t="shared" si="510"/>
        <v>16771.559494463851</v>
      </c>
      <c r="M3338" s="36">
        <f t="shared" si="511"/>
        <v>218791.80591742811</v>
      </c>
      <c r="N3338" s="37">
        <f>M3338/Inputs!$B$6</f>
        <v>333.52409438632333</v>
      </c>
      <c r="O3338" s="38">
        <f>IF(N3338&gt;Inputs!$B$4,1,0)</f>
        <v>0</v>
      </c>
      <c r="P3338" s="34">
        <f t="shared" si="512"/>
        <v>6.7378030538320907E-2</v>
      </c>
      <c r="Q3338" s="36">
        <f>Inputs!$B$12*(1+$B3338)^0*$C3338+Inputs!$B$29*(1+$D3338)^0*Inputs!$B$19+Inputs!$B$30*(1+$E3338)^0*Inputs!$B$20+Inputs!$B$31*(1+$F3338)^0*Inputs!$B$21+Inputs!$B$22*(1+Inputs!$B$23)^0</f>
        <v>12063.947508349291</v>
      </c>
      <c r="R3338" s="36">
        <f>Inputs!$B$12*(1+$B3338)^1*$C3338+Inputs!$B$29*(1+$D3338)^1*Inputs!$B$19+Inputs!$B$30*(1+$E3338)^1*Inputs!$B$20+Inputs!$B$31*(1+$F3338)^1*Inputs!$B$21+Inputs!$B$22*(1+Inputs!$B$23)^1</f>
        <v>13393.608150368329</v>
      </c>
      <c r="S3338" s="36">
        <f>Inputs!$B$12*(1+$B3338)^2*$C3338+Inputs!$B$29*(1+$D3338)^2*Inputs!$B$19+Inputs!$B$30*(1+$E3338)^2*Inputs!$B$20+Inputs!$B$31*(1+$F3338)^2*Inputs!$B$21+Inputs!$B$22*(1+Inputs!$B$23)^2</f>
        <v>15009.39259781273</v>
      </c>
      <c r="T3338" s="36">
        <f>Inputs!$B$12*(1+$B3338)^3*$C3338+Inputs!$B$29*(1+$D3338)^3*Inputs!$B$19+Inputs!$B$30*(1+$E3338)^3*Inputs!$B$20+Inputs!$B$31*(1+$F3338)^3*Inputs!$B$21+Inputs!$B$22*(1+Inputs!$B$23)^3</f>
        <v>16983.177876049049</v>
      </c>
      <c r="U3338" s="36">
        <f>Inputs!$B$12*(1+$B3338)^4*$C3338+Inputs!$B$29*(1+$D3338)^4*Inputs!$B$19+Inputs!$B$30*(1+$E3338)^4*Inputs!$B$20+Inputs!$B$31*(1+$F3338)^4*Inputs!$B$21+Inputs!$B$22*(1+Inputs!$B$23)^4</f>
        <v>19405.418380617859</v>
      </c>
      <c r="V3338" s="35">
        <f>Inputs!$B$13/(Q3338*(1-$G3338))</f>
        <v>1.2750085112925638</v>
      </c>
      <c r="W3338" s="36">
        <f>Inputs!$B$13</f>
        <v>12660</v>
      </c>
      <c r="X3338" s="36">
        <f t="shared" si="513"/>
        <v>13435.447216994384</v>
      </c>
      <c r="Y3338" s="36">
        <f t="shared" si="514"/>
        <v>14361.585229740849</v>
      </c>
      <c r="Z3338" s="36">
        <f t="shared" si="515"/>
        <v>15464.13327805088</v>
      </c>
      <c r="AA3338" s="36">
        <f t="shared" si="516"/>
        <v>16771.559494463851</v>
      </c>
      <c r="AB3338" s="36">
        <f t="shared" si="517"/>
        <v>55357.417354591424</v>
      </c>
      <c r="AC3338" s="36">
        <f t="shared" si="518"/>
        <v>255390.34965840171</v>
      </c>
      <c r="AD3338" s="36">
        <f t="shared" si="519"/>
        <v>163434.38856283668</v>
      </c>
    </row>
    <row r="3339" spans="1:30" ht="14.25" customHeight="1" x14ac:dyDescent="0.25">
      <c r="A3339" s="16">
        <v>3323</v>
      </c>
      <c r="B3339" s="34">
        <v>0.25776070087999298</v>
      </c>
      <c r="C3339" s="34">
        <v>8.3164004312532597E-2</v>
      </c>
      <c r="D3339" s="34">
        <v>3.0899191285788399E-2</v>
      </c>
      <c r="E3339" s="34">
        <v>4.7661378465151401E-2</v>
      </c>
      <c r="F3339" s="34">
        <v>1.7784341752194999E-2</v>
      </c>
      <c r="G3339" s="34">
        <v>0.194517895448936</v>
      </c>
      <c r="H3339" s="35">
        <v>1.1056580032250001</v>
      </c>
      <c r="I3339" s="34">
        <v>0.10659754585183399</v>
      </c>
      <c r="J3339" s="34">
        <v>2.6251065997291802E-2</v>
      </c>
      <c r="K3339" s="36">
        <f>Inputs!$B$12*(1+$B3339)^4</f>
        <v>150156.22249866455</v>
      </c>
      <c r="L3339" s="36">
        <f t="shared" si="510"/>
        <v>19140.134362894561</v>
      </c>
      <c r="M3339" s="36">
        <f t="shared" si="511"/>
        <v>204219.86475731345</v>
      </c>
      <c r="N3339" s="37">
        <f>M3339/Inputs!$B$6</f>
        <v>311.31076944712419</v>
      </c>
      <c r="O3339" s="38">
        <f>IF(N3339&gt;Inputs!$B$4,1,0)</f>
        <v>0</v>
      </c>
      <c r="P3339" s="34">
        <f t="shared" si="512"/>
        <v>8.0346479854542185E-2</v>
      </c>
      <c r="Q3339" s="36">
        <f>Inputs!$B$12*(1+$B3339)^0*$C3339+Inputs!$B$29*(1+$D3339)^0*Inputs!$B$19+Inputs!$B$30*(1+$E3339)^0*Inputs!$B$20+Inputs!$B$31*(1+$F3339)^0*Inputs!$B$21+Inputs!$B$22*(1+Inputs!$B$23)^0</f>
        <v>13011.884286178876</v>
      </c>
      <c r="R3339" s="36">
        <f>Inputs!$B$12*(1+$B3339)^1*$C3339+Inputs!$B$29*(1+$D3339)^1*Inputs!$B$19+Inputs!$B$30*(1+$E3339)^1*Inputs!$B$20+Inputs!$B$31*(1+$F3339)^1*Inputs!$B$21+Inputs!$B$22*(1+Inputs!$B$23)^1</f>
        <v>14530.903834063363</v>
      </c>
      <c r="S3339" s="36">
        <f>Inputs!$B$12*(1+$B3339)^2*$C3339+Inputs!$B$29*(1+$D3339)^2*Inputs!$B$19+Inputs!$B$30*(1+$E3339)^2*Inputs!$B$20+Inputs!$B$31*(1+$F3339)^2*Inputs!$B$21+Inputs!$B$22*(1+Inputs!$B$23)^2</f>
        <v>16389.660629842216</v>
      </c>
      <c r="T3339" s="36">
        <f>Inputs!$B$12*(1+$B3339)^3*$C3339+Inputs!$B$29*(1+$D3339)^3*Inputs!$B$19+Inputs!$B$30*(1+$E3339)^3*Inputs!$B$20+Inputs!$B$31*(1+$F3339)^3*Inputs!$B$21+Inputs!$B$22*(1+Inputs!$B$23)^3</f>
        <v>18673.941921099475</v>
      </c>
      <c r="U3339" s="36">
        <f>Inputs!$B$12*(1+$B3339)^4*$C3339+Inputs!$B$29*(1+$D3339)^4*Inputs!$B$19+Inputs!$B$30*(1+$E3339)^4*Inputs!$B$20+Inputs!$B$31*(1+$F3339)^4*Inputs!$B$21+Inputs!$B$22*(1+Inputs!$B$23)^4</f>
        <v>21491.576408631339</v>
      </c>
      <c r="V3339" s="35">
        <f>Inputs!$B$13/(Q3339*(1-$G3339))</f>
        <v>1.2079184563141352</v>
      </c>
      <c r="W3339" s="36">
        <f>Inputs!$B$13</f>
        <v>12660</v>
      </c>
      <c r="X3339" s="36">
        <f t="shared" si="513"/>
        <v>13838.716369818021</v>
      </c>
      <c r="Y3339" s="36">
        <f t="shared" si="514"/>
        <v>15271.430434626001</v>
      </c>
      <c r="Z3339" s="36">
        <f t="shared" si="515"/>
        <v>17015.321962567315</v>
      </c>
      <c r="AA3339" s="36">
        <f t="shared" si="516"/>
        <v>19140.134362894561</v>
      </c>
      <c r="AB3339" s="36">
        <f t="shared" si="517"/>
        <v>56892.562787296665</v>
      </c>
      <c r="AC3339" s="36">
        <f t="shared" si="518"/>
        <v>244473.47698135025</v>
      </c>
      <c r="AD3339" s="36">
        <f t="shared" si="519"/>
        <v>147327.30197001679</v>
      </c>
    </row>
    <row r="3340" spans="1:30" ht="14.25" customHeight="1" x14ac:dyDescent="0.25">
      <c r="A3340" s="16">
        <v>3324</v>
      </c>
      <c r="B3340" s="34">
        <v>0.23937896059529501</v>
      </c>
      <c r="C3340" s="34">
        <v>8.6222648543076902E-2</v>
      </c>
      <c r="D3340" s="34">
        <v>5.6412862639904401E-2</v>
      </c>
      <c r="E3340" s="34">
        <v>3.1853037922518902E-2</v>
      </c>
      <c r="F3340" s="34">
        <v>5.3030475977736699E-3</v>
      </c>
      <c r="G3340" s="34">
        <v>0.18502735482190699</v>
      </c>
      <c r="H3340" s="35">
        <v>1.0862827493926599</v>
      </c>
      <c r="I3340" s="34">
        <v>0.100908437079593</v>
      </c>
      <c r="J3340" s="34">
        <v>2.88723434753844E-2</v>
      </c>
      <c r="K3340" s="36">
        <f>Inputs!$B$12*(1+$B3340)^4</f>
        <v>141568.85774984353</v>
      </c>
      <c r="L3340" s="36">
        <f t="shared" si="510"/>
        <v>18751.816650967947</v>
      </c>
      <c r="M3340" s="36">
        <f t="shared" si="511"/>
        <v>222862.70371027896</v>
      </c>
      <c r="N3340" s="37">
        <f>M3340/Inputs!$B$6</f>
        <v>339.72973126566916</v>
      </c>
      <c r="O3340" s="38">
        <f>IF(N3340&gt;Inputs!$B$4,1,0)</f>
        <v>0</v>
      </c>
      <c r="P3340" s="34">
        <f t="shared" si="512"/>
        <v>7.2036093604208595E-2</v>
      </c>
      <c r="Q3340" s="36">
        <f>Inputs!$B$12*(1+$B3340)^0*$C3340+Inputs!$B$29*(1+$D3340)^0*Inputs!$B$19+Inputs!$B$30*(1+$E3340)^0*Inputs!$B$20+Inputs!$B$31*(1+$F3340)^0*Inputs!$B$21+Inputs!$B$22*(1+Inputs!$B$23)^0</f>
        <v>13195.402940011536</v>
      </c>
      <c r="R3340" s="36">
        <f>Inputs!$B$12*(1+$B3340)^1*$C3340+Inputs!$B$29*(1+$D3340)^1*Inputs!$B$19+Inputs!$B$30*(1+$E3340)^1*Inputs!$B$20+Inputs!$B$31*(1+$F3340)^1*Inputs!$B$21+Inputs!$B$22*(1+Inputs!$B$23)^1</f>
        <v>14654.784932882598</v>
      </c>
      <c r="S3340" s="36">
        <f>Inputs!$B$12*(1+$B3340)^2*$C3340+Inputs!$B$29*(1+$D3340)^2*Inputs!$B$19+Inputs!$B$30*(1+$E3340)^2*Inputs!$B$20+Inputs!$B$31*(1+$F3340)^2*Inputs!$B$21+Inputs!$B$22*(1+Inputs!$B$23)^2</f>
        <v>16421.714314719695</v>
      </c>
      <c r="T3340" s="36">
        <f>Inputs!$B$12*(1+$B3340)^3*$C3340+Inputs!$B$29*(1+$D3340)^3*Inputs!$B$19+Inputs!$B$30*(1+$E3340)^3*Inputs!$B$20+Inputs!$B$31*(1+$F3340)^3*Inputs!$B$21+Inputs!$B$22*(1+Inputs!$B$23)^3</f>
        <v>18567.76578738352</v>
      </c>
      <c r="U3340" s="36">
        <f>Inputs!$B$12*(1+$B3340)^4*$C3340+Inputs!$B$29*(1+$D3340)^4*Inputs!$B$19+Inputs!$B$30*(1+$E3340)^4*Inputs!$B$20+Inputs!$B$31*(1+$F3340)^4*Inputs!$B$21+Inputs!$B$22*(1+Inputs!$B$23)^4</f>
        <v>21181.53518041498</v>
      </c>
      <c r="V3340" s="35">
        <f>Inputs!$B$13/(Q3340*(1-$G3340))</f>
        <v>1.1772481520286562</v>
      </c>
      <c r="W3340" s="36">
        <f>Inputs!$B$13</f>
        <v>12660</v>
      </c>
      <c r="X3340" s="36">
        <f t="shared" si="513"/>
        <v>13788.562017693481</v>
      </c>
      <c r="Y3340" s="36">
        <f t="shared" si="514"/>
        <v>15146.697651981742</v>
      </c>
      <c r="Z3340" s="36">
        <f t="shared" si="515"/>
        <v>16781.997996772094</v>
      </c>
      <c r="AA3340" s="36">
        <f t="shared" si="516"/>
        <v>18751.816650967947</v>
      </c>
      <c r="AB3340" s="36">
        <f t="shared" si="517"/>
        <v>57248.078043645379</v>
      </c>
      <c r="AC3340" s="36">
        <f t="shared" si="518"/>
        <v>267827.20406947425</v>
      </c>
      <c r="AD3340" s="36">
        <f t="shared" si="519"/>
        <v>165614.6256666336</v>
      </c>
    </row>
    <row r="3341" spans="1:30" ht="14.25" customHeight="1" x14ac:dyDescent="0.25">
      <c r="A3341" s="16">
        <v>3325</v>
      </c>
      <c r="B3341" s="34">
        <v>0.22265490457599799</v>
      </c>
      <c r="C3341" s="34">
        <v>6.1791973810595903E-2</v>
      </c>
      <c r="D3341" s="34">
        <v>4.37124172538454E-2</v>
      </c>
      <c r="E3341" s="34">
        <v>3.5768991663163698E-2</v>
      </c>
      <c r="F3341" s="34">
        <v>-8.7132793913120392E-3</v>
      </c>
      <c r="G3341" s="34">
        <v>0.209357823673435</v>
      </c>
      <c r="H3341" s="35">
        <v>1.04250156474608</v>
      </c>
      <c r="I3341" s="34">
        <v>9.17624131559482E-2</v>
      </c>
      <c r="J3341" s="34">
        <v>2.4122221666316002E-2</v>
      </c>
      <c r="K3341" s="36">
        <f>Inputs!$B$12*(1+$B3341)^4</f>
        <v>134080.87260694703</v>
      </c>
      <c r="L3341" s="36">
        <f t="shared" si="510"/>
        <v>13895.034713343564</v>
      </c>
      <c r="M3341" s="36">
        <f t="shared" si="511"/>
        <v>186601.93585539015</v>
      </c>
      <c r="N3341" s="37">
        <f>M3341/Inputs!$B$6</f>
        <v>284.45417051126549</v>
      </c>
      <c r="O3341" s="38">
        <f>IF(N3341&gt;Inputs!$B$4,1,0)</f>
        <v>0</v>
      </c>
      <c r="P3341" s="34">
        <f t="shared" si="512"/>
        <v>6.7640191489632198E-2</v>
      </c>
      <c r="Q3341" s="36">
        <f>Inputs!$B$12*(1+$B3341)^0*$C3341+Inputs!$B$29*(1+$D3341)^0*Inputs!$B$19+Inputs!$B$30*(1+$E3341)^0*Inputs!$B$20+Inputs!$B$31*(1+$F3341)^0*Inputs!$B$21+Inputs!$B$22*(1+Inputs!$B$23)^0</f>
        <v>11729.562456062675</v>
      </c>
      <c r="R3341" s="36">
        <f>Inputs!$B$12*(1+$B3341)^1*$C3341+Inputs!$B$29*(1+$D3341)^1*Inputs!$B$19+Inputs!$B$30*(1+$E3341)^1*Inputs!$B$20+Inputs!$B$31*(1+$F3341)^1*Inputs!$B$21+Inputs!$B$22*(1+Inputs!$B$23)^1</f>
        <v>12680.727624303372</v>
      </c>
      <c r="S3341" s="36">
        <f>Inputs!$B$12*(1+$B3341)^2*$C3341+Inputs!$B$29*(1+$D3341)^2*Inputs!$B$19+Inputs!$B$30*(1+$E3341)^2*Inputs!$B$20+Inputs!$B$31*(1+$F3341)^2*Inputs!$B$21+Inputs!$B$22*(1+Inputs!$B$23)^2</f>
        <v>13823.481444341563</v>
      </c>
      <c r="T3341" s="36">
        <f>Inputs!$B$12*(1+$B3341)^3*$C3341+Inputs!$B$29*(1+$D3341)^3*Inputs!$B$19+Inputs!$B$30*(1+$E3341)^3*Inputs!$B$20+Inputs!$B$31*(1+$F3341)^3*Inputs!$B$21+Inputs!$B$22*(1+Inputs!$B$23)^3</f>
        <v>15199.073435939523</v>
      </c>
      <c r="U3341" s="36">
        <f>Inputs!$B$12*(1+$B3341)^4*$C3341+Inputs!$B$29*(1+$D3341)^4*Inputs!$B$19+Inputs!$B$30*(1+$E3341)^4*Inputs!$B$20+Inputs!$B$31*(1+$F3341)^4*Inputs!$B$21+Inputs!$B$22*(1+Inputs!$B$23)^4</f>
        <v>16857.879407345357</v>
      </c>
      <c r="V3341" s="35">
        <f>Inputs!$B$13/(Q3341*(1-$G3341))</f>
        <v>1.3651234148017153</v>
      </c>
      <c r="W3341" s="36">
        <f>Inputs!$B$13</f>
        <v>12660</v>
      </c>
      <c r="X3341" s="36">
        <f t="shared" si="513"/>
        <v>12877.970474093991</v>
      </c>
      <c r="Y3341" s="36">
        <f t="shared" si="514"/>
        <v>13156.98127467819</v>
      </c>
      <c r="Z3341" s="36">
        <f t="shared" si="515"/>
        <v>13497.010006040233</v>
      </c>
      <c r="AA3341" s="36">
        <f t="shared" si="516"/>
        <v>13895.034713343564</v>
      </c>
      <c r="AB3341" s="36">
        <f t="shared" si="517"/>
        <v>50968.768097158129</v>
      </c>
      <c r="AC3341" s="36">
        <f t="shared" si="518"/>
        <v>210381.0398428748</v>
      </c>
      <c r="AD3341" s="36">
        <f t="shared" si="519"/>
        <v>135633.16775823204</v>
      </c>
    </row>
    <row r="3342" spans="1:30" ht="14.25" customHeight="1" x14ac:dyDescent="0.25">
      <c r="A3342" s="16">
        <v>3326</v>
      </c>
      <c r="B3342" s="34">
        <v>0.39766417248747798</v>
      </c>
      <c r="C3342" s="34">
        <v>6.4013687553436394E-2</v>
      </c>
      <c r="D3342" s="34">
        <v>3.7355811048425801E-2</v>
      </c>
      <c r="E3342" s="34">
        <v>5.37885045567838E-2</v>
      </c>
      <c r="F3342" s="34">
        <v>5.8297610902254297E-3</v>
      </c>
      <c r="G3342" s="34">
        <v>0.20447782915946</v>
      </c>
      <c r="H3342" s="35">
        <v>1.0982008942799399</v>
      </c>
      <c r="I3342" s="34">
        <v>9.3373180496985897E-2</v>
      </c>
      <c r="J3342" s="34">
        <v>2.8131559252313199E-2</v>
      </c>
      <c r="K3342" s="36">
        <f>Inputs!$B$12*(1+$B3342)^4</f>
        <v>228961.56297021516</v>
      </c>
      <c r="L3342" s="36">
        <f t="shared" si="510"/>
        <v>20620.342869680651</v>
      </c>
      <c r="M3342" s="36">
        <f t="shared" si="511"/>
        <v>268560.99253485829</v>
      </c>
      <c r="N3342" s="37">
        <f>M3342/Inputs!$B$6</f>
        <v>409.39175691289375</v>
      </c>
      <c r="O3342" s="38">
        <f>IF(N3342&gt;Inputs!$B$4,1,0)</f>
        <v>1</v>
      </c>
      <c r="P3342" s="34">
        <f t="shared" si="512"/>
        <v>6.5241621244672698E-2</v>
      </c>
      <c r="Q3342" s="36">
        <f>Inputs!$B$12*(1+$B3342)^0*$C3342+Inputs!$B$29*(1+$D3342)^0*Inputs!$B$19+Inputs!$B$30*(1+$E3342)^0*Inputs!$B$20+Inputs!$B$31*(1+$F3342)^0*Inputs!$B$21+Inputs!$B$22*(1+Inputs!$B$23)^0</f>
        <v>11862.865280633105</v>
      </c>
      <c r="R3342" s="36">
        <f>Inputs!$B$12*(1+$B3342)^1*$C3342+Inputs!$B$29*(1+$D3342)^1*Inputs!$B$19+Inputs!$B$30*(1+$E3342)^1*Inputs!$B$20+Inputs!$B$31*(1+$F3342)^1*Inputs!$B$21+Inputs!$B$22*(1+Inputs!$B$23)^1</f>
        <v>13605.787201127563</v>
      </c>
      <c r="S3342" s="36">
        <f>Inputs!$B$12*(1+$B3342)^2*$C3342+Inputs!$B$29*(1+$D3342)^2*Inputs!$B$19+Inputs!$B$30*(1+$E3342)^2*Inputs!$B$20+Inputs!$B$31*(1+$F3342)^2*Inputs!$B$21+Inputs!$B$22*(1+Inputs!$B$23)^2</f>
        <v>15966.033845923619</v>
      </c>
      <c r="T3342" s="36">
        <f>Inputs!$B$12*(1+$B3342)^3*$C3342+Inputs!$B$29*(1+$D3342)^3*Inputs!$B$19+Inputs!$B$30*(1+$E3342)^3*Inputs!$B$20+Inputs!$B$31*(1+$F3342)^3*Inputs!$B$21+Inputs!$B$22*(1+Inputs!$B$23)^3</f>
        <v>19185.637968478266</v>
      </c>
      <c r="U3342" s="36">
        <f>Inputs!$B$12*(1+$B3342)^4*$C3342+Inputs!$B$29*(1+$D3342)^4*Inputs!$B$19+Inputs!$B$30*(1+$E3342)^4*Inputs!$B$20+Inputs!$B$31*(1+$F3342)^4*Inputs!$B$21+Inputs!$B$22*(1+Inputs!$B$23)^4</f>
        <v>23602.706261648535</v>
      </c>
      <c r="V3342" s="35">
        <f>Inputs!$B$13/(Q3342*(1-$G3342))</f>
        <v>1.341503529161179</v>
      </c>
      <c r="W3342" s="36">
        <f>Inputs!$B$13</f>
        <v>12660</v>
      </c>
      <c r="X3342" s="36">
        <f t="shared" si="513"/>
        <v>13861.679943832514</v>
      </c>
      <c r="Y3342" s="36">
        <f t="shared" si="514"/>
        <v>15493.750255599292</v>
      </c>
      <c r="Z3342" s="36">
        <f t="shared" si="515"/>
        <v>17689.759091613316</v>
      </c>
      <c r="AA3342" s="36">
        <f t="shared" si="516"/>
        <v>20620.342869680651</v>
      </c>
      <c r="AB3342" s="36">
        <f t="shared" si="517"/>
        <v>60601.981260022927</v>
      </c>
      <c r="AC3342" s="36">
        <f t="shared" si="518"/>
        <v>324952.45921947726</v>
      </c>
      <c r="AD3342" s="36">
        <f t="shared" si="519"/>
        <v>207959.01127483539</v>
      </c>
    </row>
    <row r="3343" spans="1:30" ht="14.25" customHeight="1" x14ac:dyDescent="0.25">
      <c r="A3343" s="16">
        <v>3327</v>
      </c>
      <c r="B3343" s="34">
        <v>0.234595001142506</v>
      </c>
      <c r="C3343" s="34">
        <v>6.8909147190745701E-2</v>
      </c>
      <c r="D3343" s="34">
        <v>6.3584354831690698E-3</v>
      </c>
      <c r="E3343" s="34">
        <v>3.9373342547019498E-2</v>
      </c>
      <c r="F3343" s="34">
        <v>4.79620484184332E-3</v>
      </c>
      <c r="G3343" s="34">
        <v>0.184706281493528</v>
      </c>
      <c r="H3343" s="35">
        <v>1.08788890037172</v>
      </c>
      <c r="I3343" s="34">
        <v>0.10416878817549401</v>
      </c>
      <c r="J3343" s="34">
        <v>3.0943193499667902E-2</v>
      </c>
      <c r="K3343" s="36">
        <f>Inputs!$B$12*(1+$B3343)^4</f>
        <v>139395.67753736512</v>
      </c>
      <c r="L3343" s="36">
        <f t="shared" si="510"/>
        <v>15903.213723131848</v>
      </c>
      <c r="M3343" s="36">
        <f t="shared" si="511"/>
        <v>188775.66930397935</v>
      </c>
      <c r="N3343" s="37">
        <f>M3343/Inputs!$B$6</f>
        <v>287.76778857313923</v>
      </c>
      <c r="O3343" s="38">
        <f>IF(N3343&gt;Inputs!$B$4,1,0)</f>
        <v>0</v>
      </c>
      <c r="P3343" s="34">
        <f t="shared" si="512"/>
        <v>7.3225594675826108E-2</v>
      </c>
      <c r="Q3343" s="36">
        <f>Inputs!$B$12*(1+$B3343)^0*$C3343+Inputs!$B$29*(1+$D3343)^0*Inputs!$B$19+Inputs!$B$30*(1+$E3343)^0*Inputs!$B$20+Inputs!$B$31*(1+$F3343)^0*Inputs!$B$21+Inputs!$B$22*(1+Inputs!$B$23)^0</f>
        <v>12156.592858871663</v>
      </c>
      <c r="R3343" s="36">
        <f>Inputs!$B$12*(1+$B3343)^1*$C3343+Inputs!$B$29*(1+$D3343)^1*Inputs!$B$19+Inputs!$B$30*(1+$E3343)^1*Inputs!$B$20+Inputs!$B$31*(1+$F3343)^1*Inputs!$B$21+Inputs!$B$22*(1+Inputs!$B$23)^1</f>
        <v>13198.99683744098</v>
      </c>
      <c r="S3343" s="36">
        <f>Inputs!$B$12*(1+$B3343)^2*$C3343+Inputs!$B$29*(1+$D3343)^2*Inputs!$B$19+Inputs!$B$30*(1+$E3343)^2*Inputs!$B$20+Inputs!$B$31*(1+$F3343)^2*Inputs!$B$21+Inputs!$B$22*(1+Inputs!$B$23)^2</f>
        <v>14471.003761592674</v>
      </c>
      <c r="T3343" s="36">
        <f>Inputs!$B$12*(1+$B3343)^3*$C3343+Inputs!$B$29*(1+$D3343)^3*Inputs!$B$19+Inputs!$B$30*(1+$E3343)^3*Inputs!$B$20+Inputs!$B$31*(1+$F3343)^3*Inputs!$B$21+Inputs!$B$22*(1+Inputs!$B$23)^3</f>
        <v>16026.08681892232</v>
      </c>
      <c r="U3343" s="36">
        <f>Inputs!$B$12*(1+$B3343)^4*$C3343+Inputs!$B$29*(1+$D3343)^4*Inputs!$B$19+Inputs!$B$30*(1+$E3343)^4*Inputs!$B$20+Inputs!$B$31*(1+$F3343)^4*Inputs!$B$21+Inputs!$B$22*(1+Inputs!$B$23)^4</f>
        <v>17930.24622375234</v>
      </c>
      <c r="V3343" s="35">
        <f>Inputs!$B$13/(Q3343*(1-$G3343))</f>
        <v>1.2773436036285939</v>
      </c>
      <c r="W3343" s="36">
        <f>Inputs!$B$13</f>
        <v>12660</v>
      </c>
      <c r="X3343" s="36">
        <f t="shared" si="513"/>
        <v>13235.886832969454</v>
      </c>
      <c r="Y3343" s="36">
        <f t="shared" si="514"/>
        <v>13952.646642464033</v>
      </c>
      <c r="Z3343" s="36">
        <f t="shared" si="515"/>
        <v>14833.173736668889</v>
      </c>
      <c r="AA3343" s="36">
        <f t="shared" si="516"/>
        <v>15903.213723131848</v>
      </c>
      <c r="AB3343" s="36">
        <f t="shared" si="517"/>
        <v>52355.246723284363</v>
      </c>
      <c r="AC3343" s="36">
        <f t="shared" si="518"/>
        <v>223901.35601105413</v>
      </c>
      <c r="AD3343" s="36">
        <f t="shared" si="519"/>
        <v>136420.42258069498</v>
      </c>
    </row>
    <row r="3344" spans="1:30" ht="14.25" customHeight="1" x14ac:dyDescent="0.25">
      <c r="A3344" s="16">
        <v>3328</v>
      </c>
      <c r="B3344" s="34">
        <v>0.35553886753797898</v>
      </c>
      <c r="C3344" s="34">
        <v>9.5720839248463904E-2</v>
      </c>
      <c r="D3344" s="34">
        <v>1.10941156322996E-2</v>
      </c>
      <c r="E3344" s="34">
        <v>5.2632003575542902E-2</v>
      </c>
      <c r="F3344" s="34">
        <v>2.3526361140313101E-2</v>
      </c>
      <c r="G3344" s="34">
        <v>0.193495998283231</v>
      </c>
      <c r="H3344" s="35">
        <v>0.91294158912011802</v>
      </c>
      <c r="I3344" s="34">
        <v>0.10136887351499101</v>
      </c>
      <c r="J3344" s="34">
        <v>2.4226723800557199E-2</v>
      </c>
      <c r="K3344" s="36">
        <f>Inputs!$B$12*(1+$B3344)^4</f>
        <v>202581.2045324599</v>
      </c>
      <c r="L3344" s="36">
        <f t="shared" si="510"/>
        <v>20826.044981091229</v>
      </c>
      <c r="M3344" s="36">
        <f t="shared" si="511"/>
        <v>230490.23842885654</v>
      </c>
      <c r="N3344" s="37">
        <f>M3344/Inputs!$B$6</f>
        <v>351.35707077569595</v>
      </c>
      <c r="O3344" s="38">
        <f>IF(N3344&gt;Inputs!$B$4,1,0)</f>
        <v>0</v>
      </c>
      <c r="P3344" s="34">
        <f t="shared" si="512"/>
        <v>7.7142149714433811E-2</v>
      </c>
      <c r="Q3344" s="36">
        <f>Inputs!$B$12*(1+$B3344)^0*$C3344+Inputs!$B$29*(1+$D3344)^0*Inputs!$B$19+Inputs!$B$30*(1+$E3344)^0*Inputs!$B$20+Inputs!$B$31*(1+$F3344)^0*Inputs!$B$21+Inputs!$B$22*(1+Inputs!$B$23)^0</f>
        <v>13765.294382334756</v>
      </c>
      <c r="R3344" s="36">
        <f>Inputs!$B$12*(1+$B3344)^1*$C3344+Inputs!$B$29*(1+$D3344)^1*Inputs!$B$19+Inputs!$B$30*(1+$E3344)^1*Inputs!$B$20+Inputs!$B$31*(1+$F3344)^1*Inputs!$B$21+Inputs!$B$22*(1+Inputs!$B$23)^1</f>
        <v>16013.135791252855</v>
      </c>
      <c r="S3344" s="36">
        <f>Inputs!$B$12*(1+$B3344)^2*$C3344+Inputs!$B$29*(1+$D3344)^2*Inputs!$B$19+Inputs!$B$30*(1+$E3344)^2*Inputs!$B$20+Inputs!$B$31*(1+$F3344)^2*Inputs!$B$21+Inputs!$B$22*(1+Inputs!$B$23)^2</f>
        <v>18994.757089731989</v>
      </c>
      <c r="T3344" s="36">
        <f>Inputs!$B$12*(1+$B3344)^3*$C3344+Inputs!$B$29*(1+$D3344)^3*Inputs!$B$19+Inputs!$B$30*(1+$E3344)^3*Inputs!$B$20+Inputs!$B$31*(1+$F3344)^3*Inputs!$B$21+Inputs!$B$22*(1+Inputs!$B$23)^3</f>
        <v>22968.643866861385</v>
      </c>
      <c r="U3344" s="36">
        <f>Inputs!$B$12*(1+$B3344)^4*$C3344+Inputs!$B$29*(1+$D3344)^4*Inputs!$B$19+Inputs!$B$30*(1+$E3344)^4*Inputs!$B$20+Inputs!$B$31*(1+$F3344)^4*Inputs!$B$21+Inputs!$B$22*(1+Inputs!$B$23)^4</f>
        <v>28285.071676037758</v>
      </c>
      <c r="V3344" s="35">
        <f>Inputs!$B$13/(Q3344*(1-$G3344))</f>
        <v>1.1403592127245925</v>
      </c>
      <c r="W3344" s="36">
        <f>Inputs!$B$13</f>
        <v>12660</v>
      </c>
      <c r="X3344" s="36">
        <f t="shared" si="513"/>
        <v>13993.094125150372</v>
      </c>
      <c r="Y3344" s="36">
        <f t="shared" si="514"/>
        <v>15727.614360035852</v>
      </c>
      <c r="Z3344" s="36">
        <f t="shared" si="515"/>
        <v>17964.795046772684</v>
      </c>
      <c r="AA3344" s="36">
        <f t="shared" si="516"/>
        <v>20826.044981091229</v>
      </c>
      <c r="AB3344" s="36">
        <f t="shared" si="517"/>
        <v>59863.465979735636</v>
      </c>
      <c r="AC3344" s="36">
        <f t="shared" si="518"/>
        <v>276510.20745037659</v>
      </c>
      <c r="AD3344" s="36">
        <f t="shared" si="519"/>
        <v>170626.77244912091</v>
      </c>
    </row>
    <row r="3345" spans="1:30" ht="14.25" customHeight="1" x14ac:dyDescent="0.25">
      <c r="A3345" s="16">
        <v>3329</v>
      </c>
      <c r="B3345" s="34">
        <v>0.27581303994059098</v>
      </c>
      <c r="C3345" s="34">
        <v>7.7825740076082797E-2</v>
      </c>
      <c r="D3345" s="34">
        <v>4.0744631325182197E-2</v>
      </c>
      <c r="E3345" s="34">
        <v>3.5492057281544899E-2</v>
      </c>
      <c r="F3345" s="34">
        <v>8.1216565032868303E-3</v>
      </c>
      <c r="G3345" s="34">
        <v>0.192235522573797</v>
      </c>
      <c r="H3345" s="35">
        <v>1.08561527514069</v>
      </c>
      <c r="I3345" s="34">
        <v>9.0986668509046298E-2</v>
      </c>
      <c r="J3345" s="34">
        <v>2.5435264434566601E-2</v>
      </c>
      <c r="K3345" s="36">
        <f>Inputs!$B$12*(1+$B3345)^4</f>
        <v>158964.22505992296</v>
      </c>
      <c r="L3345" s="36">
        <f t="shared" ref="L3345:L3408" si="520">AA3345</f>
        <v>18591.16798591211</v>
      </c>
      <c r="M3345" s="36">
        <f t="shared" ref="M3345:M3408" si="521">AB3345+AD3345</f>
        <v>246595.18116730353</v>
      </c>
      <c r="N3345" s="37">
        <f>M3345/Inputs!$B$6</f>
        <v>375.90728836479195</v>
      </c>
      <c r="O3345" s="38">
        <f>IF(N3345&gt;Inputs!$B$4,1,0)</f>
        <v>0</v>
      </c>
      <c r="P3345" s="34">
        <f t="shared" ref="P3345:P3408" si="522">I3345-J3345</f>
        <v>6.5551404074479694E-2</v>
      </c>
      <c r="Q3345" s="36">
        <f>Inputs!$B$12*(1+$B3345)^0*$C3345+Inputs!$B$29*(1+$D3345)^0*Inputs!$B$19+Inputs!$B$30*(1+$E3345)^0*Inputs!$B$20+Inputs!$B$31*(1+$F3345)^0*Inputs!$B$21+Inputs!$B$22*(1+Inputs!$B$23)^0</f>
        <v>12691.588431991888</v>
      </c>
      <c r="R3345" s="36">
        <f>Inputs!$B$12*(1+$B3345)^1*$C3345+Inputs!$B$29*(1+$D3345)^1*Inputs!$B$19+Inputs!$B$30*(1+$E3345)^1*Inputs!$B$20+Inputs!$B$31*(1+$F3345)^1*Inputs!$B$21+Inputs!$B$22*(1+Inputs!$B$23)^1</f>
        <v>14170.667049663396</v>
      </c>
      <c r="S3345" s="36">
        <f>Inputs!$B$12*(1+$B3345)^2*$C3345+Inputs!$B$29*(1+$D3345)^2*Inputs!$B$19+Inputs!$B$30*(1+$E3345)^2*Inputs!$B$20+Inputs!$B$31*(1+$F3345)^2*Inputs!$B$21+Inputs!$B$22*(1+Inputs!$B$23)^2</f>
        <v>16011.837461686697</v>
      </c>
      <c r="T3345" s="36">
        <f>Inputs!$B$12*(1+$B3345)^3*$C3345+Inputs!$B$29*(1+$D3345)^3*Inputs!$B$19+Inputs!$B$30*(1+$E3345)^3*Inputs!$B$20+Inputs!$B$31*(1+$F3345)^3*Inputs!$B$21+Inputs!$B$22*(1+Inputs!$B$23)^3</f>
        <v>18313.351171589915</v>
      </c>
      <c r="U3345" s="36">
        <f>Inputs!$B$12*(1+$B3345)^4*$C3345+Inputs!$B$29*(1+$D3345)^4*Inputs!$B$19+Inputs!$B$30*(1+$E3345)^4*Inputs!$B$20+Inputs!$B$31*(1+$F3345)^4*Inputs!$B$21+Inputs!$B$22*(1+Inputs!$B$23)^4</f>
        <v>21200.493922481965</v>
      </c>
      <c r="V3345" s="35">
        <f>Inputs!$B$13/(Q3345*(1-$G3345))</f>
        <v>1.2349033676035703</v>
      </c>
      <c r="W3345" s="36">
        <f>Inputs!$B$13</f>
        <v>12660</v>
      </c>
      <c r="X3345" s="36">
        <f t="shared" ref="X3345:X3408" si="523">R3345*(1-$G3345)*($V3345+($H3345-$V3345)*1/4)</f>
        <v>13708.188468002047</v>
      </c>
      <c r="Y3345" s="36">
        <f t="shared" ref="Y3345:Y3408" si="524">S3345*(1-$G3345)*($V3345+($H3345-$V3345)*2/4)</f>
        <v>15006.554492134699</v>
      </c>
      <c r="Z3345" s="36">
        <f t="shared" ref="Z3345:Z3408" si="525">T3345*(1-$G3345)*($V3345+($H3345-$V3345)*3/4)</f>
        <v>16611.470568317716</v>
      </c>
      <c r="AA3345" s="36">
        <f t="shared" ref="AA3345:AA3408" si="526">U3345*(1-$G3345)*$H3345</f>
        <v>18591.16798591211</v>
      </c>
      <c r="AB3345" s="36">
        <f t="shared" ref="AB3345:AB3408" si="527">W3345/(1+$I3345)^1+X3345/(1+$I3345)^2+Y3345/(1+$I3345)^3+Z3345/(1+$I3345)^4+AA3345/(1+$I3345)^5</f>
        <v>58431.540754120229</v>
      </c>
      <c r="AC3345" s="36">
        <f t="shared" ref="AC3345:AC3408" si="528">AA3345*(1+$J3345)/($I3345-$J3345)</f>
        <v>290825.79586122389</v>
      </c>
      <c r="AD3345" s="36">
        <f t="shared" ref="AD3345:AD3408" si="529">AC3345/(1+$I3345)^5</f>
        <v>188163.64041318328</v>
      </c>
    </row>
    <row r="3346" spans="1:30" ht="14.25" customHeight="1" x14ac:dyDescent="0.25">
      <c r="A3346" s="16">
        <v>3330</v>
      </c>
      <c r="B3346" s="34">
        <v>0.42363325107744199</v>
      </c>
      <c r="C3346" s="34">
        <v>4.7040277682833399E-2</v>
      </c>
      <c r="D3346" s="34">
        <v>2.6030765212412502E-2</v>
      </c>
      <c r="E3346" s="34">
        <v>1.3642570208951E-2</v>
      </c>
      <c r="F3346" s="34">
        <v>-5.6214917652754499E-3</v>
      </c>
      <c r="G3346" s="34">
        <v>0.164865690990395</v>
      </c>
      <c r="H3346" s="35">
        <v>1.0513241493574299</v>
      </c>
      <c r="I3346" s="34">
        <v>9.7518542550201801E-2</v>
      </c>
      <c r="J3346" s="34">
        <v>3.0763543496905101E-2</v>
      </c>
      <c r="K3346" s="36">
        <f>Inputs!$B$12*(1+$B3346)^4</f>
        <v>246458.46687160851</v>
      </c>
      <c r="L3346" s="36">
        <f t="shared" si="520"/>
        <v>17316.880770745545</v>
      </c>
      <c r="M3346" s="36">
        <f t="shared" si="521"/>
        <v>222604.27041560918</v>
      </c>
      <c r="N3346" s="37">
        <f>M3346/Inputs!$B$6</f>
        <v>339.33577807257495</v>
      </c>
      <c r="O3346" s="38">
        <f>IF(N3346&gt;Inputs!$B$4,1,0)</f>
        <v>0</v>
      </c>
      <c r="P3346" s="34">
        <f t="shared" si="522"/>
        <v>6.6754999053296696E-2</v>
      </c>
      <c r="Q3346" s="36">
        <f>Inputs!$B$12*(1+$B3346)^0*$C3346+Inputs!$B$29*(1+$D3346)^0*Inputs!$B$19+Inputs!$B$30*(1+$E3346)^0*Inputs!$B$20+Inputs!$B$31*(1+$F3346)^0*Inputs!$B$21+Inputs!$B$22*(1+Inputs!$B$23)^0</f>
        <v>10844.460688396925</v>
      </c>
      <c r="R3346" s="36">
        <f>Inputs!$B$12*(1+$B3346)^1*$C3346+Inputs!$B$29*(1+$D3346)^1*Inputs!$B$19+Inputs!$B$30*(1+$E3346)^1*Inputs!$B$20+Inputs!$B$31*(1+$F3346)^1*Inputs!$B$21+Inputs!$B$22*(1+Inputs!$B$23)^1</f>
        <v>12065.878590571288</v>
      </c>
      <c r="S3346" s="36">
        <f>Inputs!$B$12*(1+$B3346)^2*$C3346+Inputs!$B$29*(1+$D3346)^2*Inputs!$B$19+Inputs!$B$30*(1+$E3346)^2*Inputs!$B$20+Inputs!$B$31*(1+$F3346)^2*Inputs!$B$21+Inputs!$B$22*(1+Inputs!$B$23)^2</f>
        <v>13794.59697949158</v>
      </c>
      <c r="T3346" s="36">
        <f>Inputs!$B$12*(1+$B3346)^3*$C3346+Inputs!$B$29*(1+$D3346)^3*Inputs!$B$19+Inputs!$B$30*(1+$E3346)^3*Inputs!$B$20+Inputs!$B$31*(1+$F3346)^3*Inputs!$B$21+Inputs!$B$22*(1+Inputs!$B$23)^3</f>
        <v>16245.198505712111</v>
      </c>
      <c r="U3346" s="36">
        <f>Inputs!$B$12*(1+$B3346)^4*$C3346+Inputs!$B$29*(1+$D3346)^4*Inputs!$B$19+Inputs!$B$30*(1+$E3346)^4*Inputs!$B$20+Inputs!$B$31*(1+$F3346)^4*Inputs!$B$21+Inputs!$B$22*(1+Inputs!$B$23)^4</f>
        <v>19723.169206224706</v>
      </c>
      <c r="V3346" s="35">
        <f>Inputs!$B$13/(Q3346*(1-$G3346))</f>
        <v>1.3978784867455845</v>
      </c>
      <c r="W3346" s="36">
        <f>Inputs!$B$13</f>
        <v>12660</v>
      </c>
      <c r="X3346" s="36">
        <f t="shared" si="523"/>
        <v>13212.878261611717</v>
      </c>
      <c r="Y3346" s="36">
        <f t="shared" si="524"/>
        <v>14107.825038170255</v>
      </c>
      <c r="Z3346" s="36">
        <f t="shared" si="525"/>
        <v>15438.652362616878</v>
      </c>
      <c r="AA3346" s="36">
        <f t="shared" si="526"/>
        <v>17316.880770745545</v>
      </c>
      <c r="AB3346" s="36">
        <f t="shared" si="527"/>
        <v>54690.779506558363</v>
      </c>
      <c r="AC3346" s="36">
        <f t="shared" si="528"/>
        <v>267389.8530253307</v>
      </c>
      <c r="AD3346" s="36">
        <f t="shared" si="529"/>
        <v>167913.4909090508</v>
      </c>
    </row>
    <row r="3347" spans="1:30" ht="14.25" customHeight="1" x14ac:dyDescent="0.25">
      <c r="A3347" s="16">
        <v>3331</v>
      </c>
      <c r="B3347" s="34">
        <v>0.497393844955894</v>
      </c>
      <c r="C3347" s="34">
        <v>9.8486738631796703E-2</v>
      </c>
      <c r="D3347" s="34">
        <v>3.5570046652240297E-2</v>
      </c>
      <c r="E3347" s="34">
        <v>4.6679918683138102E-2</v>
      </c>
      <c r="F3347" s="34">
        <v>2.60345495610993E-2</v>
      </c>
      <c r="G3347" s="34">
        <v>0.182066373547115</v>
      </c>
      <c r="H3347" s="35">
        <v>1.1150069913918501</v>
      </c>
      <c r="I3347" s="34">
        <v>9.3321557210109402E-2</v>
      </c>
      <c r="J3347" s="34">
        <v>2.2749195016807899E-2</v>
      </c>
      <c r="K3347" s="36">
        <f>Inputs!$B$12*(1+$B3347)^4</f>
        <v>301644.50960037095</v>
      </c>
      <c r="L3347" s="36">
        <f t="shared" si="520"/>
        <v>35502.013993082095</v>
      </c>
      <c r="M3347" s="36">
        <f t="shared" si="521"/>
        <v>410248.62711312738</v>
      </c>
      <c r="N3347" s="37">
        <f>M3347/Inputs!$B$6</f>
        <v>625.37900474562105</v>
      </c>
      <c r="O3347" s="38">
        <f>IF(N3347&gt;Inputs!$B$4,1,0)</f>
        <v>1</v>
      </c>
      <c r="P3347" s="34">
        <f t="shared" si="522"/>
        <v>7.0572362193301499E-2</v>
      </c>
      <c r="Q3347" s="36">
        <f>Inputs!$B$12*(1+$B3347)^0*$C3347+Inputs!$B$29*(1+$D3347)^0*Inputs!$B$19+Inputs!$B$30*(1+$E3347)^0*Inputs!$B$20+Inputs!$B$31*(1+$F3347)^0*Inputs!$B$21+Inputs!$B$22*(1+Inputs!$B$23)^0</f>
        <v>13931.248345334723</v>
      </c>
      <c r="R3347" s="36">
        <f>Inputs!$B$12*(1+$B3347)^1*$C3347+Inputs!$B$29*(1+$D3347)^1*Inputs!$B$19+Inputs!$B$30*(1+$E3347)^1*Inputs!$B$20+Inputs!$B$31*(1+$F3347)^1*Inputs!$B$21+Inputs!$B$22*(1+Inputs!$B$23)^1</f>
        <v>17153.462071323131</v>
      </c>
      <c r="S3347" s="36">
        <f>Inputs!$B$12*(1+$B3347)^2*$C3347+Inputs!$B$29*(1+$D3347)^2*Inputs!$B$19+Inputs!$B$30*(1+$E3347)^2*Inputs!$B$20+Inputs!$B$31*(1+$F3347)^2*Inputs!$B$21+Inputs!$B$22*(1+Inputs!$B$23)^2</f>
        <v>21848.249311859028</v>
      </c>
      <c r="T3347" s="36">
        <f>Inputs!$B$12*(1+$B3347)^3*$C3347+Inputs!$B$29*(1+$D3347)^3*Inputs!$B$19+Inputs!$B$30*(1+$E3347)^3*Inputs!$B$20+Inputs!$B$31*(1+$F3347)^3*Inputs!$B$21+Inputs!$B$22*(1+Inputs!$B$23)^3</f>
        <v>28743.191814020865</v>
      </c>
      <c r="U3347" s="36">
        <f>Inputs!$B$12*(1+$B3347)^4*$C3347+Inputs!$B$29*(1+$D3347)^4*Inputs!$B$19+Inputs!$B$30*(1+$E3347)^4*Inputs!$B$20+Inputs!$B$31*(1+$F3347)^4*Inputs!$B$21+Inputs!$B$22*(1+Inputs!$B$23)^4</f>
        <v>38927.573848120715</v>
      </c>
      <c r="V3347" s="35">
        <f>Inputs!$B$13/(Q3347*(1-$G3347))</f>
        <v>1.1110295458905792</v>
      </c>
      <c r="W3347" s="36">
        <f>Inputs!$B$13</f>
        <v>12660</v>
      </c>
      <c r="X3347" s="36">
        <f t="shared" si="523"/>
        <v>15602.132931646476</v>
      </c>
      <c r="Y3347" s="36">
        <f t="shared" si="524"/>
        <v>19890.101469962992</v>
      </c>
      <c r="Z3347" s="36">
        <f t="shared" si="525"/>
        <v>26190.462683508722</v>
      </c>
      <c r="AA3347" s="36">
        <f t="shared" si="526"/>
        <v>35502.013993082095</v>
      </c>
      <c r="AB3347" s="36">
        <f t="shared" si="527"/>
        <v>80906.014322948322</v>
      </c>
      <c r="AC3347" s="36">
        <f t="shared" si="528"/>
        <v>514502.4922567571</v>
      </c>
      <c r="AD3347" s="36">
        <f t="shared" si="529"/>
        <v>329342.61279017909</v>
      </c>
    </row>
    <row r="3348" spans="1:30" ht="14.25" customHeight="1" x14ac:dyDescent="0.25">
      <c r="A3348" s="16">
        <v>3332</v>
      </c>
      <c r="B3348" s="34">
        <v>0.11749669620785</v>
      </c>
      <c r="C3348" s="34">
        <v>0.100812289073432</v>
      </c>
      <c r="D3348" s="34">
        <v>3.8332672723145701E-2</v>
      </c>
      <c r="E3348" s="34">
        <v>4.6571954802817499E-2</v>
      </c>
      <c r="F3348" s="34">
        <v>-1.38425686975392E-2</v>
      </c>
      <c r="G3348" s="34">
        <v>0.18266634466891199</v>
      </c>
      <c r="H3348" s="35">
        <v>1.1074473163590399</v>
      </c>
      <c r="I3348" s="34">
        <v>9.8216807675899298E-2</v>
      </c>
      <c r="J3348" s="34">
        <v>2.7552271953916501E-2</v>
      </c>
      <c r="K3348" s="36">
        <f>Inputs!$B$12*(1+$B3348)^4</f>
        <v>93569.916468687064</v>
      </c>
      <c r="L3348" s="36">
        <f t="shared" si="520"/>
        <v>16255.305369787558</v>
      </c>
      <c r="M3348" s="36">
        <f t="shared" si="521"/>
        <v>202020.41155773564</v>
      </c>
      <c r="N3348" s="37">
        <f>M3348/Inputs!$B$6</f>
        <v>307.95794444776777</v>
      </c>
      <c r="O3348" s="38">
        <f>IF(N3348&gt;Inputs!$B$4,1,0)</f>
        <v>0</v>
      </c>
      <c r="P3348" s="34">
        <f t="shared" si="522"/>
        <v>7.0664535721982794E-2</v>
      </c>
      <c r="Q3348" s="36">
        <f>Inputs!$B$12*(1+$B3348)^0*$C3348+Inputs!$B$29*(1+$D3348)^0*Inputs!$B$19+Inputs!$B$30*(1+$E3348)^0*Inputs!$B$20+Inputs!$B$31*(1+$F3348)^0*Inputs!$B$21+Inputs!$B$22*(1+Inputs!$B$23)^0</f>
        <v>14070.78137183284</v>
      </c>
      <c r="R3348" s="36">
        <f>Inputs!$B$12*(1+$B3348)^1*$C3348+Inputs!$B$29*(1+$D3348)^1*Inputs!$B$19+Inputs!$B$30*(1+$E3348)^1*Inputs!$B$20+Inputs!$B$31*(1+$F3348)^1*Inputs!$B$21+Inputs!$B$22*(1+Inputs!$B$23)^1</f>
        <v>14893.379975733886</v>
      </c>
      <c r="S3348" s="36">
        <f>Inputs!$B$12*(1+$B3348)^2*$C3348+Inputs!$B$29*(1+$D3348)^2*Inputs!$B$19+Inputs!$B$30*(1+$E3348)^2*Inputs!$B$20+Inputs!$B$31*(1+$F3348)^2*Inputs!$B$21+Inputs!$B$22*(1+Inputs!$B$23)^2</f>
        <v>15808.570999516302</v>
      </c>
      <c r="T3348" s="36">
        <f>Inputs!$B$12*(1+$B3348)^3*$C3348+Inputs!$B$29*(1+$D3348)^3*Inputs!$B$19+Inputs!$B$30*(1+$E3348)^3*Inputs!$B$20+Inputs!$B$31*(1+$F3348)^3*Inputs!$B$21+Inputs!$B$22*(1+Inputs!$B$23)^3</f>
        <v>16826.531394728721</v>
      </c>
      <c r="U3348" s="36">
        <f>Inputs!$B$12*(1+$B3348)^4*$C3348+Inputs!$B$29*(1+$D3348)^4*Inputs!$B$19+Inputs!$B$30*(1+$E3348)^4*Inputs!$B$20+Inputs!$B$31*(1+$F3348)^4*Inputs!$B$21+Inputs!$B$22*(1+Inputs!$B$23)^4</f>
        <v>17958.608182993019</v>
      </c>
      <c r="V3348" s="35">
        <f>Inputs!$B$13/(Q3348*(1-$G3348))</f>
        <v>1.1008194853967821</v>
      </c>
      <c r="W3348" s="36">
        <f>Inputs!$B$13</f>
        <v>12660</v>
      </c>
      <c r="X3348" s="36">
        <f t="shared" si="523"/>
        <v>13420.292162713542</v>
      </c>
      <c r="Y3348" s="36">
        <f t="shared" si="524"/>
        <v>14266.37199748891</v>
      </c>
      <c r="Z3348" s="36">
        <f t="shared" si="525"/>
        <v>15207.813620059211</v>
      </c>
      <c r="AA3348" s="36">
        <f t="shared" si="526"/>
        <v>16255.305369787558</v>
      </c>
      <c r="AB3348" s="36">
        <f t="shared" si="527"/>
        <v>54056.052932357641</v>
      </c>
      <c r="AC3348" s="36">
        <f t="shared" si="528"/>
        <v>236372.82539781509</v>
      </c>
      <c r="AD3348" s="36">
        <f t="shared" si="529"/>
        <v>147964.35862537799</v>
      </c>
    </row>
    <row r="3349" spans="1:30" ht="14.25" customHeight="1" x14ac:dyDescent="0.25">
      <c r="A3349" s="16">
        <v>3333</v>
      </c>
      <c r="B3349" s="34">
        <v>0.24576628566820399</v>
      </c>
      <c r="C3349" s="34">
        <v>7.9830718763424402E-2</v>
      </c>
      <c r="D3349" s="34">
        <v>2.75668554526112E-2</v>
      </c>
      <c r="E3349" s="34">
        <v>4.7706860044027799E-2</v>
      </c>
      <c r="F3349" s="34">
        <v>-1.74860925614648E-2</v>
      </c>
      <c r="G3349" s="34">
        <v>0.209738435415733</v>
      </c>
      <c r="H3349" s="35">
        <v>0.98763094847656496</v>
      </c>
      <c r="I3349" s="34">
        <v>9.1587526232679906E-2</v>
      </c>
      <c r="J3349" s="34">
        <v>2.5804571544620999E-2</v>
      </c>
      <c r="K3349" s="36">
        <f>Inputs!$B$12*(1+$B3349)^4</f>
        <v>144509.88109987753</v>
      </c>
      <c r="L3349" s="36">
        <f t="shared" si="520"/>
        <v>15497.128272239243</v>
      </c>
      <c r="M3349" s="36">
        <f t="shared" si="521"/>
        <v>209414.84291229298</v>
      </c>
      <c r="N3349" s="37">
        <f>M3349/Inputs!$B$6</f>
        <v>319.22994346386128</v>
      </c>
      <c r="O3349" s="38">
        <f>IF(N3349&gt;Inputs!$B$4,1,0)</f>
        <v>0</v>
      </c>
      <c r="P3349" s="34">
        <f t="shared" si="522"/>
        <v>6.5782954688058906E-2</v>
      </c>
      <c r="Q3349" s="36">
        <f>Inputs!$B$12*(1+$B3349)^0*$C3349+Inputs!$B$29*(1+$D3349)^0*Inputs!$B$19+Inputs!$B$30*(1+$E3349)^0*Inputs!$B$20+Inputs!$B$31*(1+$F3349)^0*Inputs!$B$21+Inputs!$B$22*(1+Inputs!$B$23)^0</f>
        <v>12811.887153232386</v>
      </c>
      <c r="R3349" s="36">
        <f>Inputs!$B$12*(1+$B3349)^1*$C3349+Inputs!$B$29*(1+$D3349)^1*Inputs!$B$19+Inputs!$B$30*(1+$E3349)^1*Inputs!$B$20+Inputs!$B$31*(1+$F3349)^1*Inputs!$B$21+Inputs!$B$22*(1+Inputs!$B$23)^1</f>
        <v>14051.852671270786</v>
      </c>
      <c r="S3349" s="36">
        <f>Inputs!$B$12*(1+$B3349)^2*$C3349+Inputs!$B$29*(1+$D3349)^2*Inputs!$B$19+Inputs!$B$30*(1+$E3349)^2*Inputs!$B$20+Inputs!$B$31*(1+$F3349)^2*Inputs!$B$21+Inputs!$B$22*(1+Inputs!$B$23)^2</f>
        <v>15588.659910687405</v>
      </c>
      <c r="T3349" s="36">
        <f>Inputs!$B$12*(1+$B3349)^3*$C3349+Inputs!$B$29*(1+$D3349)^3*Inputs!$B$19+Inputs!$B$30*(1+$E3349)^3*Inputs!$B$20+Inputs!$B$31*(1+$F3349)^3*Inputs!$B$21+Inputs!$B$22*(1+Inputs!$B$23)^3</f>
        <v>17493.667360402847</v>
      </c>
      <c r="U3349" s="36">
        <f>Inputs!$B$12*(1+$B3349)^4*$C3349+Inputs!$B$29*(1+$D3349)^4*Inputs!$B$19+Inputs!$B$30*(1+$E3349)^4*Inputs!$B$20+Inputs!$B$31*(1+$F3349)^4*Inputs!$B$21+Inputs!$B$22*(1+Inputs!$B$23)^4</f>
        <v>19855.721708104986</v>
      </c>
      <c r="V3349" s="35">
        <f>Inputs!$B$13/(Q3349*(1-$G3349))</f>
        <v>1.2504022340783707</v>
      </c>
      <c r="W3349" s="36">
        <f>Inputs!$B$13</f>
        <v>12660</v>
      </c>
      <c r="X3349" s="36">
        <f t="shared" si="523"/>
        <v>13155.770439275537</v>
      </c>
      <c r="Y3349" s="36">
        <f t="shared" si="524"/>
        <v>13785.298294433787</v>
      </c>
      <c r="Z3349" s="36">
        <f t="shared" si="525"/>
        <v>14561.751284571876</v>
      </c>
      <c r="AA3349" s="36">
        <f t="shared" si="526"/>
        <v>15497.128272239243</v>
      </c>
      <c r="AB3349" s="36">
        <f t="shared" si="527"/>
        <v>53492.030222996647</v>
      </c>
      <c r="AC3349" s="36">
        <f t="shared" si="528"/>
        <v>241658.72607668195</v>
      </c>
      <c r="AD3349" s="36">
        <f t="shared" si="529"/>
        <v>155922.81268929635</v>
      </c>
    </row>
    <row r="3350" spans="1:30" ht="14.25" customHeight="1" x14ac:dyDescent="0.25">
      <c r="A3350" s="16">
        <v>3334</v>
      </c>
      <c r="B3350" s="34">
        <v>0.27437015811915599</v>
      </c>
      <c r="C3350" s="34">
        <v>9.4485347720065296E-2</v>
      </c>
      <c r="D3350" s="34">
        <v>1.6065091075415799E-2</v>
      </c>
      <c r="E3350" s="34">
        <v>3.37316209963376E-2</v>
      </c>
      <c r="F3350" s="34">
        <v>1.1575018785606401E-2</v>
      </c>
      <c r="G3350" s="34">
        <v>0.208578582993449</v>
      </c>
      <c r="H3350" s="35">
        <v>0.93129121351557698</v>
      </c>
      <c r="I3350" s="34">
        <v>9.4379671043830798E-2</v>
      </c>
      <c r="J3350" s="34">
        <v>2.40994402809456E-2</v>
      </c>
      <c r="K3350" s="36">
        <f>Inputs!$B$12*(1+$B3350)^4</f>
        <v>158246.32118776592</v>
      </c>
      <c r="L3350" s="36">
        <f t="shared" si="520"/>
        <v>17299.388812684538</v>
      </c>
      <c r="M3350" s="36">
        <f t="shared" si="521"/>
        <v>216509.21567965648</v>
      </c>
      <c r="N3350" s="37">
        <f>M3350/Inputs!$B$6</f>
        <v>330.04453609703734</v>
      </c>
      <c r="O3350" s="38">
        <f>IF(N3350&gt;Inputs!$B$4,1,0)</f>
        <v>0</v>
      </c>
      <c r="P3350" s="34">
        <f t="shared" si="522"/>
        <v>7.0280230762885199E-2</v>
      </c>
      <c r="Q3350" s="36">
        <f>Inputs!$B$12*(1+$B3350)^0*$C3350+Inputs!$B$29*(1+$D3350)^0*Inputs!$B$19+Inputs!$B$30*(1+$E3350)^0*Inputs!$B$20+Inputs!$B$31*(1+$F3350)^0*Inputs!$B$21+Inputs!$B$22*(1+Inputs!$B$23)^0</f>
        <v>13691.16489063084</v>
      </c>
      <c r="R3350" s="36">
        <f>Inputs!$B$12*(1+$B3350)^1*$C3350+Inputs!$B$29*(1+$D3350)^1*Inputs!$B$19+Inputs!$B$30*(1+$E3350)^1*Inputs!$B$20+Inputs!$B$31*(1+$F3350)^1*Inputs!$B$21+Inputs!$B$22*(1+Inputs!$B$23)^1</f>
        <v>15367.512187306565</v>
      </c>
      <c r="S3350" s="36">
        <f>Inputs!$B$12*(1+$B3350)^2*$C3350+Inputs!$B$29*(1+$D3350)^2*Inputs!$B$19+Inputs!$B$30*(1+$E3350)^2*Inputs!$B$20+Inputs!$B$31*(1+$F3350)^2*Inputs!$B$21+Inputs!$B$22*(1+Inputs!$B$23)^2</f>
        <v>17472.867454944862</v>
      </c>
      <c r="T3350" s="36">
        <f>Inputs!$B$12*(1+$B3350)^3*$C3350+Inputs!$B$29*(1+$D3350)^3*Inputs!$B$19+Inputs!$B$30*(1+$E3350)^3*Inputs!$B$20+Inputs!$B$31*(1+$F3350)^3*Inputs!$B$21+Inputs!$B$22*(1+Inputs!$B$23)^3</f>
        <v>20124.377377793615</v>
      </c>
      <c r="U3350" s="36">
        <f>Inputs!$B$12*(1+$B3350)^4*$C3350+Inputs!$B$29*(1+$D3350)^4*Inputs!$B$19+Inputs!$B$30*(1+$E3350)^4*Inputs!$B$20+Inputs!$B$31*(1+$F3350)^4*Inputs!$B$21+Inputs!$B$22*(1+Inputs!$B$23)^4</f>
        <v>23471.316812701618</v>
      </c>
      <c r="V3350" s="35">
        <f>Inputs!$B$13/(Q3350*(1-$G3350))</f>
        <v>1.1683837442824536</v>
      </c>
      <c r="W3350" s="36">
        <f>Inputs!$B$13</f>
        <v>12660</v>
      </c>
      <c r="X3350" s="36">
        <f t="shared" si="523"/>
        <v>13489.200980583626</v>
      </c>
      <c r="Y3350" s="36">
        <f t="shared" si="524"/>
        <v>14517.574189338169</v>
      </c>
      <c r="Z3350" s="36">
        <f t="shared" si="525"/>
        <v>15776.582892976227</v>
      </c>
      <c r="AA3350" s="36">
        <f t="shared" si="526"/>
        <v>17299.388812684538</v>
      </c>
      <c r="AB3350" s="36">
        <f t="shared" si="527"/>
        <v>55926.194543169666</v>
      </c>
      <c r="AC3350" s="36">
        <f t="shared" si="528"/>
        <v>252080.76592754465</v>
      </c>
      <c r="AD3350" s="36">
        <f t="shared" si="529"/>
        <v>160583.02113648682</v>
      </c>
    </row>
    <row r="3351" spans="1:30" ht="14.25" customHeight="1" x14ac:dyDescent="0.25">
      <c r="A3351" s="16">
        <v>3335</v>
      </c>
      <c r="B3351" s="34">
        <v>0.30242859486002499</v>
      </c>
      <c r="C3351" s="34">
        <v>6.5482095892916897E-2</v>
      </c>
      <c r="D3351" s="34">
        <v>2.6382761522300499E-2</v>
      </c>
      <c r="E3351" s="34">
        <v>5.6999970888549897E-2</v>
      </c>
      <c r="F3351" s="34">
        <v>-7.9433583041934493E-3</v>
      </c>
      <c r="G3351" s="34">
        <v>0.16176117035172199</v>
      </c>
      <c r="H3351" s="35">
        <v>0.99399278840292704</v>
      </c>
      <c r="I3351" s="34">
        <v>9.4855562802356297E-2</v>
      </c>
      <c r="J3351" s="34">
        <v>2.9788423798849301E-2</v>
      </c>
      <c r="K3351" s="36">
        <f>Inputs!$B$12*(1+$B3351)^4</f>
        <v>172650.14235658813</v>
      </c>
      <c r="L3351" s="36">
        <f t="shared" si="520"/>
        <v>16566.162141524703</v>
      </c>
      <c r="M3351" s="36">
        <f t="shared" si="521"/>
        <v>221214.6365022962</v>
      </c>
      <c r="N3351" s="37">
        <f>M3351/Inputs!$B$6</f>
        <v>337.21743369252471</v>
      </c>
      <c r="O3351" s="38">
        <f>IF(N3351&gt;Inputs!$B$4,1,0)</f>
        <v>0</v>
      </c>
      <c r="P3351" s="34">
        <f t="shared" si="522"/>
        <v>6.5067139003506996E-2</v>
      </c>
      <c r="Q3351" s="36">
        <f>Inputs!$B$12*(1+$B3351)^0*$C3351+Inputs!$B$29*(1+$D3351)^0*Inputs!$B$19+Inputs!$B$30*(1+$E3351)^0*Inputs!$B$20+Inputs!$B$31*(1+$F3351)^0*Inputs!$B$21+Inputs!$B$22*(1+Inputs!$B$23)^0</f>
        <v>11950.969781001935</v>
      </c>
      <c r="R3351" s="36">
        <f>Inputs!$B$12*(1+$B3351)^1*$C3351+Inputs!$B$29*(1+$D3351)^1*Inputs!$B$19+Inputs!$B$30*(1+$E3351)^1*Inputs!$B$20+Inputs!$B$31*(1+$F3351)^1*Inputs!$B$21+Inputs!$B$22*(1+Inputs!$B$23)^1</f>
        <v>13264.460933859908</v>
      </c>
      <c r="S3351" s="36">
        <f>Inputs!$B$12*(1+$B3351)^2*$C3351+Inputs!$B$29*(1+$D3351)^2*Inputs!$B$19+Inputs!$B$30*(1+$E3351)^2*Inputs!$B$20+Inputs!$B$31*(1+$F3351)^2*Inputs!$B$21+Inputs!$B$22*(1+Inputs!$B$23)^2</f>
        <v>14945.970519423405</v>
      </c>
      <c r="T3351" s="36">
        <f>Inputs!$B$12*(1+$B3351)^3*$C3351+Inputs!$B$29*(1+$D3351)^3*Inputs!$B$19+Inputs!$B$30*(1+$E3351)^3*Inputs!$B$20+Inputs!$B$31*(1+$F3351)^3*Inputs!$B$21+Inputs!$B$22*(1+Inputs!$B$23)^3</f>
        <v>17104.637830495485</v>
      </c>
      <c r="U3351" s="36">
        <f>Inputs!$B$12*(1+$B3351)^4*$C3351+Inputs!$B$29*(1+$D3351)^4*Inputs!$B$19+Inputs!$B$30*(1+$E3351)^4*Inputs!$B$20+Inputs!$B$31*(1+$F3351)^4*Inputs!$B$21+Inputs!$B$22*(1+Inputs!$B$23)^4</f>
        <v>19882.495802641984</v>
      </c>
      <c r="V3351" s="35">
        <f>Inputs!$B$13/(Q3351*(1-$G3351))</f>
        <v>1.2637546968382543</v>
      </c>
      <c r="W3351" s="36">
        <f>Inputs!$B$13</f>
        <v>12660</v>
      </c>
      <c r="X3351" s="36">
        <f t="shared" si="523"/>
        <v>13301.56204809452</v>
      </c>
      <c r="Y3351" s="36">
        <f t="shared" si="524"/>
        <v>14142.860822601702</v>
      </c>
      <c r="Z3351" s="36">
        <f t="shared" si="525"/>
        <v>15218.587725932599</v>
      </c>
      <c r="AA3351" s="36">
        <f t="shared" si="526"/>
        <v>16566.162141524703</v>
      </c>
      <c r="AB3351" s="36">
        <f t="shared" si="527"/>
        <v>54557.446315999361</v>
      </c>
      <c r="AC3351" s="36">
        <f t="shared" si="528"/>
        <v>262185.21762878506</v>
      </c>
      <c r="AD3351" s="36">
        <f t="shared" si="529"/>
        <v>166657.19018629682</v>
      </c>
    </row>
    <row r="3352" spans="1:30" ht="14.25" customHeight="1" x14ac:dyDescent="0.25">
      <c r="A3352" s="16">
        <v>3336</v>
      </c>
      <c r="B3352" s="34">
        <v>0.297099310869335</v>
      </c>
      <c r="C3352" s="34">
        <v>8.7279662552640205E-2</v>
      </c>
      <c r="D3352" s="34">
        <v>4.4764751271261997E-2</v>
      </c>
      <c r="E3352" s="34">
        <v>4.2117380617557897E-2</v>
      </c>
      <c r="F3352" s="34">
        <v>-7.1492852879612503E-4</v>
      </c>
      <c r="G3352" s="34">
        <v>0.2051137773559</v>
      </c>
      <c r="H3352" s="35">
        <v>1.09206778610619</v>
      </c>
      <c r="I3352" s="34">
        <v>9.6833405316506499E-2</v>
      </c>
      <c r="J3352" s="34">
        <v>2.0598717707750399E-2</v>
      </c>
      <c r="K3352" s="36">
        <f>Inputs!$B$12*(1+$B3352)^4</f>
        <v>169841.63610067478</v>
      </c>
      <c r="L3352" s="36">
        <f t="shared" si="520"/>
        <v>20509.126944314859</v>
      </c>
      <c r="M3352" s="36">
        <f t="shared" si="521"/>
        <v>233245.49246802001</v>
      </c>
      <c r="N3352" s="37">
        <f>M3352/Inputs!$B$6</f>
        <v>355.55715315246954</v>
      </c>
      <c r="O3352" s="38">
        <f>IF(N3352&gt;Inputs!$B$4,1,0)</f>
        <v>0</v>
      </c>
      <c r="P3352" s="34">
        <f t="shared" si="522"/>
        <v>7.6234687608756097E-2</v>
      </c>
      <c r="Q3352" s="36">
        <f>Inputs!$B$12*(1+$B3352)^0*$C3352+Inputs!$B$29*(1+$D3352)^0*Inputs!$B$19+Inputs!$B$30*(1+$E3352)^0*Inputs!$B$20+Inputs!$B$31*(1+$F3352)^0*Inputs!$B$21+Inputs!$B$22*(1+Inputs!$B$23)^0</f>
        <v>13258.823780585335</v>
      </c>
      <c r="R3352" s="36">
        <f>Inputs!$B$12*(1+$B3352)^1*$C3352+Inputs!$B$29*(1+$D3352)^1*Inputs!$B$19+Inputs!$B$30*(1+$E3352)^1*Inputs!$B$20+Inputs!$B$31*(1+$F3352)^1*Inputs!$B$21+Inputs!$B$22*(1+Inputs!$B$23)^1</f>
        <v>14995.839247401032</v>
      </c>
      <c r="S3352" s="36">
        <f>Inputs!$B$12*(1+$B3352)^2*$C3352+Inputs!$B$29*(1+$D3352)^2*Inputs!$B$19+Inputs!$B$30*(1+$E3352)^2*Inputs!$B$20+Inputs!$B$31*(1+$F3352)^2*Inputs!$B$21+Inputs!$B$22*(1+Inputs!$B$23)^2</f>
        <v>17204.09050704254</v>
      </c>
      <c r="T3352" s="36">
        <f>Inputs!$B$12*(1+$B3352)^3*$C3352+Inputs!$B$29*(1+$D3352)^3*Inputs!$B$19+Inputs!$B$30*(1+$E3352)^3*Inputs!$B$20+Inputs!$B$31*(1+$F3352)^3*Inputs!$B$21+Inputs!$B$22*(1+Inputs!$B$23)^3</f>
        <v>20021.330128526271</v>
      </c>
      <c r="U3352" s="36">
        <f>Inputs!$B$12*(1+$B3352)^4*$C3352+Inputs!$B$29*(1+$D3352)^4*Inputs!$B$19+Inputs!$B$30*(1+$E3352)^4*Inputs!$B$20+Inputs!$B$31*(1+$F3352)^4*Inputs!$B$21+Inputs!$B$22*(1+Inputs!$B$23)^4</f>
        <v>23626.130970862199</v>
      </c>
      <c r="V3352" s="35">
        <f>Inputs!$B$13/(Q3352*(1-$G3352))</f>
        <v>1.2012232720778337</v>
      </c>
      <c r="W3352" s="36">
        <f>Inputs!$B$13</f>
        <v>12660</v>
      </c>
      <c r="X3352" s="36">
        <f t="shared" si="523"/>
        <v>13993.281637200042</v>
      </c>
      <c r="Y3352" s="36">
        <f t="shared" si="524"/>
        <v>15680.715317129785</v>
      </c>
      <c r="Z3352" s="36">
        <f t="shared" si="525"/>
        <v>17814.202427450706</v>
      </c>
      <c r="AA3352" s="36">
        <f t="shared" si="526"/>
        <v>20509.126944314859</v>
      </c>
      <c r="AB3352" s="36">
        <f t="shared" si="527"/>
        <v>60285.275274561747</v>
      </c>
      <c r="AC3352" s="36">
        <f t="shared" si="528"/>
        <v>274567.77639197774</v>
      </c>
      <c r="AD3352" s="36">
        <f t="shared" si="529"/>
        <v>172960.21719345826</v>
      </c>
    </row>
    <row r="3353" spans="1:30" ht="14.25" customHeight="1" x14ac:dyDescent="0.25">
      <c r="A3353" s="16">
        <v>3337</v>
      </c>
      <c r="B3353" s="34">
        <v>0.20316759523622399</v>
      </c>
      <c r="C3353" s="34">
        <v>6.3793607597001006E-2</v>
      </c>
      <c r="D3353" s="34">
        <v>2.44121773354521E-2</v>
      </c>
      <c r="E3353" s="34">
        <v>5.4206321417013301E-2</v>
      </c>
      <c r="F3353" s="34">
        <v>3.5301795362352902E-2</v>
      </c>
      <c r="G3353" s="34">
        <v>0.19058845210278499</v>
      </c>
      <c r="H3353" s="35">
        <v>1.1239132895785999</v>
      </c>
      <c r="I3353" s="34">
        <v>9.2734936581940597E-2</v>
      </c>
      <c r="J3353" s="34">
        <v>1.76608500546599E-2</v>
      </c>
      <c r="K3353" s="36">
        <f>Inputs!$B$12*(1+$B3353)^4</f>
        <v>125734.87570491464</v>
      </c>
      <c r="L3353" s="36">
        <f t="shared" si="520"/>
        <v>15783.938798956244</v>
      </c>
      <c r="M3353" s="36">
        <f t="shared" si="521"/>
        <v>191361.56044021389</v>
      </c>
      <c r="N3353" s="37">
        <f>M3353/Inputs!$B$6</f>
        <v>291.70969579300896</v>
      </c>
      <c r="O3353" s="38">
        <f>IF(N3353&gt;Inputs!$B$4,1,0)</f>
        <v>0</v>
      </c>
      <c r="P3353" s="34">
        <f t="shared" si="522"/>
        <v>7.5074086527280703E-2</v>
      </c>
      <c r="Q3353" s="36">
        <f>Inputs!$B$12*(1+$B3353)^0*$C3353+Inputs!$B$29*(1+$D3353)^0*Inputs!$B$19+Inputs!$B$30*(1+$E3353)^0*Inputs!$B$20+Inputs!$B$31*(1+$F3353)^0*Inputs!$B$21+Inputs!$B$22*(1+Inputs!$B$23)^0</f>
        <v>11849.660483246982</v>
      </c>
      <c r="R3353" s="36">
        <f>Inputs!$B$12*(1+$B3353)^1*$C3353+Inputs!$B$29*(1+$D3353)^1*Inputs!$B$19+Inputs!$B$30*(1+$E3353)^1*Inputs!$B$20+Inputs!$B$31*(1+$F3353)^1*Inputs!$B$21+Inputs!$B$22*(1+Inputs!$B$23)^1</f>
        <v>12934.228217316384</v>
      </c>
      <c r="S3353" s="36">
        <f>Inputs!$B$12*(1+$B3353)^2*$C3353+Inputs!$B$29*(1+$D3353)^2*Inputs!$B$19+Inputs!$B$30*(1+$E3353)^2*Inputs!$B$20+Inputs!$B$31*(1+$F3353)^2*Inputs!$B$21+Inputs!$B$22*(1+Inputs!$B$23)^2</f>
        <v>14189.684878546548</v>
      </c>
      <c r="T3353" s="36">
        <f>Inputs!$B$12*(1+$B3353)^3*$C3353+Inputs!$B$29*(1+$D3353)^3*Inputs!$B$19+Inputs!$B$30*(1+$E3353)^3*Inputs!$B$20+Inputs!$B$31*(1+$F3353)^3*Inputs!$B$21+Inputs!$B$22*(1+Inputs!$B$23)^3</f>
        <v>15648.713748660679</v>
      </c>
      <c r="U3353" s="36">
        <f>Inputs!$B$12*(1+$B3353)^4*$C3353+Inputs!$B$29*(1+$D3353)^4*Inputs!$B$19+Inputs!$B$30*(1+$E3353)^4*Inputs!$B$20+Inputs!$B$31*(1+$F3353)^4*Inputs!$B$21+Inputs!$B$22*(1+Inputs!$B$23)^4</f>
        <v>17350.547580324219</v>
      </c>
      <c r="V3353" s="35">
        <f>Inputs!$B$13/(Q3353*(1-$G3353))</f>
        <v>1.3199528023436093</v>
      </c>
      <c r="W3353" s="36">
        <f>Inputs!$B$13</f>
        <v>12660</v>
      </c>
      <c r="X3353" s="36">
        <f t="shared" si="523"/>
        <v>13305.645956581791</v>
      </c>
      <c r="Y3353" s="36">
        <f t="shared" si="524"/>
        <v>14034.2612608246</v>
      </c>
      <c r="Z3353" s="36">
        <f t="shared" si="525"/>
        <v>14856.537625595487</v>
      </c>
      <c r="AA3353" s="36">
        <f t="shared" si="526"/>
        <v>15783.938798956244</v>
      </c>
      <c r="AB3353" s="36">
        <f t="shared" si="527"/>
        <v>54035.090342567899</v>
      </c>
      <c r="AC3353" s="36">
        <f t="shared" si="528"/>
        <v>213957.93566558571</v>
      </c>
      <c r="AD3353" s="36">
        <f t="shared" si="529"/>
        <v>137326.470097646</v>
      </c>
    </row>
    <row r="3354" spans="1:30" ht="14.25" customHeight="1" x14ac:dyDescent="0.25">
      <c r="A3354" s="16">
        <v>3338</v>
      </c>
      <c r="B3354" s="34">
        <v>0.49897264445262901</v>
      </c>
      <c r="C3354" s="34">
        <v>5.29878008980443E-2</v>
      </c>
      <c r="D3354" s="34">
        <v>1.06192747713877E-2</v>
      </c>
      <c r="E3354" s="34">
        <v>4.7000934865568403E-2</v>
      </c>
      <c r="F3354" s="34">
        <v>2.4720847683501301E-2</v>
      </c>
      <c r="G3354" s="34">
        <v>0.15624037829363199</v>
      </c>
      <c r="H3354" s="35">
        <v>1.0839217106082999</v>
      </c>
      <c r="I3354" s="34">
        <v>9.9895787124385002E-2</v>
      </c>
      <c r="J3354" s="34">
        <v>2.1436495436502501E-2</v>
      </c>
      <c r="K3354" s="36">
        <f>Inputs!$B$12*(1+$B3354)^4</f>
        <v>302918.69653846754</v>
      </c>
      <c r="L3354" s="36">
        <f t="shared" si="520"/>
        <v>22769.202958596412</v>
      </c>
      <c r="M3354" s="36">
        <f t="shared" si="521"/>
        <v>246103.75923393117</v>
      </c>
      <c r="N3354" s="37">
        <f>M3354/Inputs!$B$6</f>
        <v>375.15816956391944</v>
      </c>
      <c r="O3354" s="38">
        <f>IF(N3354&gt;Inputs!$B$4,1,0)</f>
        <v>0</v>
      </c>
      <c r="P3354" s="34">
        <f t="shared" si="522"/>
        <v>7.8459291687882501E-2</v>
      </c>
      <c r="Q3354" s="36">
        <f>Inputs!$B$12*(1+$B3354)^0*$C3354+Inputs!$B$29*(1+$D3354)^0*Inputs!$B$19+Inputs!$B$30*(1+$E3354)^0*Inputs!$B$20+Inputs!$B$31*(1+$F3354)^0*Inputs!$B$21+Inputs!$B$22*(1+Inputs!$B$23)^0</f>
        <v>11201.312081309581</v>
      </c>
      <c r="R3354" s="36">
        <f>Inputs!$B$12*(1+$B3354)^1*$C3354+Inputs!$B$29*(1+$D3354)^1*Inputs!$B$19+Inputs!$B$30*(1+$E3354)^1*Inputs!$B$20+Inputs!$B$31*(1+$F3354)^1*Inputs!$B$21+Inputs!$B$22*(1+Inputs!$B$23)^1</f>
        <v>12983.261033522951</v>
      </c>
      <c r="S3354" s="36">
        <f>Inputs!$B$12*(1+$B3354)^2*$C3354+Inputs!$B$29*(1+$D3354)^2*Inputs!$B$19+Inputs!$B$30*(1+$E3354)^2*Inputs!$B$20+Inputs!$B$31*(1+$F3354)^2*Inputs!$B$21+Inputs!$B$22*(1+Inputs!$B$23)^2</f>
        <v>15563.369553764573</v>
      </c>
      <c r="T3354" s="36">
        <f>Inputs!$B$12*(1+$B3354)^3*$C3354+Inputs!$B$29*(1+$D3354)^3*Inputs!$B$19+Inputs!$B$30*(1+$E3354)^3*Inputs!$B$20+Inputs!$B$31*(1+$F3354)^3*Inputs!$B$21+Inputs!$B$22*(1+Inputs!$B$23)^3</f>
        <v>19336.872172173411</v>
      </c>
      <c r="U3354" s="36">
        <f>Inputs!$B$12*(1+$B3354)^4*$C3354+Inputs!$B$29*(1+$D3354)^4*Inputs!$B$19+Inputs!$B$30*(1+$E3354)^4*Inputs!$B$20+Inputs!$B$31*(1+$F3354)^4*Inputs!$B$21+Inputs!$B$22*(1+Inputs!$B$23)^4</f>
        <v>24896.091694282251</v>
      </c>
      <c r="V3354" s="35">
        <f>Inputs!$B$13/(Q3354*(1-$G3354))</f>
        <v>1.339510338988922</v>
      </c>
      <c r="W3354" s="36">
        <f>Inputs!$B$13</f>
        <v>12660</v>
      </c>
      <c r="X3354" s="36">
        <f t="shared" si="523"/>
        <v>13974.025313374779</v>
      </c>
      <c r="Y3354" s="36">
        <f t="shared" si="524"/>
        <v>15911.943192970639</v>
      </c>
      <c r="Z3354" s="36">
        <f t="shared" si="525"/>
        <v>18727.436102296302</v>
      </c>
      <c r="AA3354" s="36">
        <f t="shared" si="526"/>
        <v>22769.202958596412</v>
      </c>
      <c r="AB3354" s="36">
        <f t="shared" si="527"/>
        <v>61959.94985110702</v>
      </c>
      <c r="AC3354" s="36">
        <f t="shared" si="528"/>
        <v>296424.99152848066</v>
      </c>
      <c r="AD3354" s="36">
        <f t="shared" si="529"/>
        <v>184143.80938282414</v>
      </c>
    </row>
    <row r="3355" spans="1:30" ht="14.25" customHeight="1" x14ac:dyDescent="0.25">
      <c r="A3355" s="16">
        <v>3339</v>
      </c>
      <c r="B3355" s="34">
        <v>0.30020966426666401</v>
      </c>
      <c r="C3355" s="34">
        <v>7.3102206613427895E-2</v>
      </c>
      <c r="D3355" s="34">
        <v>5.1423086273758301E-2</v>
      </c>
      <c r="E3355" s="34">
        <v>3.95592407054862E-2</v>
      </c>
      <c r="F3355" s="34">
        <v>2.1186614177601901E-2</v>
      </c>
      <c r="G3355" s="34">
        <v>0.18026680576818199</v>
      </c>
      <c r="H3355" s="35">
        <v>1.1101470439368899</v>
      </c>
      <c r="I3355" s="34">
        <v>0.101542755617713</v>
      </c>
      <c r="J3355" s="34">
        <v>3.0025448498241399E-2</v>
      </c>
      <c r="K3355" s="36">
        <f>Inputs!$B$12*(1+$B3355)^4</f>
        <v>171476.57852212165</v>
      </c>
      <c r="L3355" s="36">
        <f t="shared" si="520"/>
        <v>19854.53919657135</v>
      </c>
      <c r="M3355" s="36">
        <f t="shared" si="521"/>
        <v>234940.92846203185</v>
      </c>
      <c r="N3355" s="37">
        <f>M3355/Inputs!$B$6</f>
        <v>358.14165924090219</v>
      </c>
      <c r="O3355" s="38">
        <f>IF(N3355&gt;Inputs!$B$4,1,0)</f>
        <v>0</v>
      </c>
      <c r="P3355" s="34">
        <f t="shared" si="522"/>
        <v>7.1517307119471601E-2</v>
      </c>
      <c r="Q3355" s="36">
        <f>Inputs!$B$12*(1+$B3355)^0*$C3355+Inputs!$B$29*(1+$D3355)^0*Inputs!$B$19+Inputs!$B$30*(1+$E3355)^0*Inputs!$B$20+Inputs!$B$31*(1+$F3355)^0*Inputs!$B$21+Inputs!$B$22*(1+Inputs!$B$23)^0</f>
        <v>12408.176424232595</v>
      </c>
      <c r="R3355" s="36">
        <f>Inputs!$B$12*(1+$B3355)^1*$C3355+Inputs!$B$29*(1+$D3355)^1*Inputs!$B$19+Inputs!$B$30*(1+$E3355)^1*Inputs!$B$20+Inputs!$B$31*(1+$F3355)^1*Inputs!$B$21+Inputs!$B$22*(1+Inputs!$B$23)^1</f>
        <v>14020.490375747875</v>
      </c>
      <c r="S3355" s="36">
        <f>Inputs!$B$12*(1+$B3355)^2*$C3355+Inputs!$B$29*(1+$D3355)^2*Inputs!$B$19+Inputs!$B$30*(1+$E3355)^2*Inputs!$B$20+Inputs!$B$31*(1+$F3355)^2*Inputs!$B$21+Inputs!$B$22*(1+Inputs!$B$23)^2</f>
        <v>16040.715562358851</v>
      </c>
      <c r="T3355" s="36">
        <f>Inputs!$B$12*(1+$B3355)^3*$C3355+Inputs!$B$29*(1+$D3355)^3*Inputs!$B$19+Inputs!$B$30*(1+$E3355)^3*Inputs!$B$20+Inputs!$B$31*(1+$F3355)^3*Inputs!$B$21+Inputs!$B$22*(1+Inputs!$B$23)^3</f>
        <v>18588.110825904216</v>
      </c>
      <c r="U3355" s="36">
        <f>Inputs!$B$12*(1+$B3355)^4*$C3355+Inputs!$B$29*(1+$D3355)^4*Inputs!$B$19+Inputs!$B$30*(1+$E3355)^4*Inputs!$B$20+Inputs!$B$31*(1+$F3355)^4*Inputs!$B$21+Inputs!$B$22*(1+Inputs!$B$23)^4</f>
        <v>21817.590364285832</v>
      </c>
      <c r="V3355" s="35">
        <f>Inputs!$B$13/(Q3355*(1-$G3355))</f>
        <v>1.2446671402140701</v>
      </c>
      <c r="W3355" s="36">
        <f>Inputs!$B$13</f>
        <v>12660</v>
      </c>
      <c r="X3355" s="36">
        <f t="shared" si="523"/>
        <v>13918.523885583774</v>
      </c>
      <c r="Y3355" s="36">
        <f t="shared" si="524"/>
        <v>15481.851842966384</v>
      </c>
      <c r="Z3355" s="36">
        <f t="shared" si="525"/>
        <v>17428.064552823227</v>
      </c>
      <c r="AA3355" s="36">
        <f t="shared" si="526"/>
        <v>19854.53919657135</v>
      </c>
      <c r="AB3355" s="36">
        <f t="shared" si="527"/>
        <v>58625.701645535308</v>
      </c>
      <c r="AC3355" s="36">
        <f t="shared" si="528"/>
        <v>285954.28805101541</v>
      </c>
      <c r="AD3355" s="36">
        <f t="shared" si="529"/>
        <v>176315.22681649655</v>
      </c>
    </row>
    <row r="3356" spans="1:30" ht="14.25" customHeight="1" x14ac:dyDescent="0.25">
      <c r="A3356" s="16">
        <v>3340</v>
      </c>
      <c r="B3356" s="34">
        <v>0.36881147340081999</v>
      </c>
      <c r="C3356" s="34">
        <v>0.100686738171837</v>
      </c>
      <c r="D3356" s="34">
        <v>3.6025397524733903E-2</v>
      </c>
      <c r="E3356" s="34">
        <v>5.0049293340452099E-2</v>
      </c>
      <c r="F3356" s="34">
        <v>1.77781544374866E-2</v>
      </c>
      <c r="G3356" s="34">
        <v>0.20884253849056</v>
      </c>
      <c r="H3356" s="35">
        <v>1.06371294792393</v>
      </c>
      <c r="I3356" s="34">
        <v>9.8380883599813201E-2</v>
      </c>
      <c r="J3356" s="34">
        <v>2.32897551051802E-2</v>
      </c>
      <c r="K3356" s="36">
        <f>Inputs!$B$12*(1+$B3356)^4</f>
        <v>210632.70137152571</v>
      </c>
      <c r="L3356" s="36">
        <f t="shared" si="520"/>
        <v>25511.280365315019</v>
      </c>
      <c r="M3356" s="36">
        <f t="shared" si="521"/>
        <v>284445.08281770401</v>
      </c>
      <c r="N3356" s="37">
        <f>M3356/Inputs!$B$6</f>
        <v>433.60530917332926</v>
      </c>
      <c r="O3356" s="38">
        <f>IF(N3356&gt;Inputs!$B$4,1,0)</f>
        <v>1</v>
      </c>
      <c r="P3356" s="34">
        <f t="shared" si="522"/>
        <v>7.5091128494633008E-2</v>
      </c>
      <c r="Q3356" s="36">
        <f>Inputs!$B$12*(1+$B3356)^0*$C3356+Inputs!$B$29*(1+$D3356)^0*Inputs!$B$19+Inputs!$B$30*(1+$E3356)^0*Inputs!$B$20+Inputs!$B$31*(1+$F3356)^0*Inputs!$B$21+Inputs!$B$22*(1+Inputs!$B$23)^0</f>
        <v>14063.248317737143</v>
      </c>
      <c r="R3356" s="36">
        <f>Inputs!$B$12*(1+$B3356)^1*$C3356+Inputs!$B$29*(1+$D3356)^1*Inputs!$B$19+Inputs!$B$30*(1+$E3356)^1*Inputs!$B$20+Inputs!$B$31*(1+$F3356)^1*Inputs!$B$21+Inputs!$B$22*(1+Inputs!$B$23)^1</f>
        <v>16547.025477511863</v>
      </c>
      <c r="S3356" s="36">
        <f>Inputs!$B$12*(1+$B3356)^2*$C3356+Inputs!$B$29*(1+$D3356)^2*Inputs!$B$19+Inputs!$B$30*(1+$E3356)^2*Inputs!$B$20+Inputs!$B$31*(1+$F3356)^2*Inputs!$B$21+Inputs!$B$22*(1+Inputs!$B$23)^2</f>
        <v>19862.464558883188</v>
      </c>
      <c r="T3356" s="36">
        <f>Inputs!$B$12*(1+$B3356)^3*$C3356+Inputs!$B$29*(1+$D3356)^3*Inputs!$B$19+Inputs!$B$30*(1+$E3356)^3*Inputs!$B$20+Inputs!$B$31*(1+$F3356)^3*Inputs!$B$21+Inputs!$B$22*(1+Inputs!$B$23)^3</f>
        <v>24313.063476221752</v>
      </c>
      <c r="U3356" s="36">
        <f>Inputs!$B$12*(1+$B3356)^4*$C3356+Inputs!$B$29*(1+$D3356)^4*Inputs!$B$19+Inputs!$B$30*(1+$E3356)^4*Inputs!$B$20+Inputs!$B$31*(1+$F3356)^4*Inputs!$B$21+Inputs!$B$22*(1+Inputs!$B$23)^4</f>
        <v>30314.114147995017</v>
      </c>
      <c r="V3356" s="35">
        <f>Inputs!$B$13/(Q3356*(1-$G3356))</f>
        <v>1.1378503098141795</v>
      </c>
      <c r="W3356" s="36">
        <f>Inputs!$B$13</f>
        <v>12660</v>
      </c>
      <c r="X3356" s="36">
        <f t="shared" si="523"/>
        <v>14653.304140612714</v>
      </c>
      <c r="Y3356" s="36">
        <f t="shared" si="524"/>
        <v>17298.053523188271</v>
      </c>
      <c r="Z3356" s="36">
        <f t="shared" si="525"/>
        <v>20817.526137487697</v>
      </c>
      <c r="AA3356" s="36">
        <f t="shared" si="526"/>
        <v>25511.280365315019</v>
      </c>
      <c r="AB3356" s="36">
        <f t="shared" si="527"/>
        <v>66986.065167948051</v>
      </c>
      <c r="AC3356" s="36">
        <f t="shared" si="528"/>
        <v>347650.01353400404</v>
      </c>
      <c r="AD3356" s="36">
        <f t="shared" si="529"/>
        <v>217459.01764975596</v>
      </c>
    </row>
    <row r="3357" spans="1:30" ht="14.25" customHeight="1" x14ac:dyDescent="0.25">
      <c r="A3357" s="16">
        <v>3341</v>
      </c>
      <c r="B3357" s="34">
        <v>0.37220740492371202</v>
      </c>
      <c r="C3357" s="34">
        <v>5.2325548532259403E-2</v>
      </c>
      <c r="D3357" s="34">
        <v>3.12518201182687E-2</v>
      </c>
      <c r="E3357" s="34">
        <v>4.5502704407935898E-2</v>
      </c>
      <c r="F3357" s="34">
        <v>-9.9793990728685895E-3</v>
      </c>
      <c r="G3357" s="34">
        <v>0.17932167521885101</v>
      </c>
      <c r="H3357" s="35">
        <v>1.05098131141799</v>
      </c>
      <c r="I3357" s="34">
        <v>0.103971365371542</v>
      </c>
      <c r="J3357" s="34">
        <v>2.7049761274817698E-2</v>
      </c>
      <c r="K3357" s="36">
        <f>Inputs!$B$12*(1+$B3357)^4</f>
        <v>212730.75664594991</v>
      </c>
      <c r="L3357" s="36">
        <f t="shared" si="520"/>
        <v>16912.520528180252</v>
      </c>
      <c r="M3357" s="36">
        <f t="shared" si="521"/>
        <v>191179.9895533885</v>
      </c>
      <c r="N3357" s="37">
        <f>M3357/Inputs!$B$6</f>
        <v>291.43291090455563</v>
      </c>
      <c r="O3357" s="38">
        <f>IF(N3357&gt;Inputs!$B$4,1,0)</f>
        <v>0</v>
      </c>
      <c r="P3357" s="34">
        <f t="shared" si="522"/>
        <v>7.69216040967243E-2</v>
      </c>
      <c r="Q3357" s="36">
        <f>Inputs!$B$12*(1+$B3357)^0*$C3357+Inputs!$B$29*(1+$D3357)^0*Inputs!$B$19+Inputs!$B$30*(1+$E3357)^0*Inputs!$B$20+Inputs!$B$31*(1+$F3357)^0*Inputs!$B$21+Inputs!$B$22*(1+Inputs!$B$23)^0</f>
        <v>11161.576939362487</v>
      </c>
      <c r="R3357" s="36">
        <f>Inputs!$B$12*(1+$B3357)^1*$C3357+Inputs!$B$29*(1+$D3357)^1*Inputs!$B$19+Inputs!$B$30*(1+$E3357)^1*Inputs!$B$20+Inputs!$B$31*(1+$F3357)^1*Inputs!$B$21+Inputs!$B$22*(1+Inputs!$B$23)^1</f>
        <v>12433.417909227988</v>
      </c>
      <c r="S3357" s="36">
        <f>Inputs!$B$12*(1+$B3357)^2*$C3357+Inputs!$B$29*(1+$D3357)^2*Inputs!$B$19+Inputs!$B$30*(1+$E3357)^2*Inputs!$B$20+Inputs!$B$31*(1+$F3357)^2*Inputs!$B$21+Inputs!$B$22*(1+Inputs!$B$23)^2</f>
        <v>14147.003490128107</v>
      </c>
      <c r="T3357" s="36">
        <f>Inputs!$B$12*(1+$B3357)^3*$C3357+Inputs!$B$29*(1+$D3357)^3*Inputs!$B$19+Inputs!$B$30*(1+$E3357)^3*Inputs!$B$20+Inputs!$B$31*(1+$F3357)^3*Inputs!$B$21+Inputs!$B$22*(1+Inputs!$B$23)^3</f>
        <v>16464.494307083165</v>
      </c>
      <c r="U3357" s="36">
        <f>Inputs!$B$12*(1+$B3357)^4*$C3357+Inputs!$B$29*(1+$D3357)^4*Inputs!$B$19+Inputs!$B$30*(1+$E3357)^4*Inputs!$B$20+Inputs!$B$31*(1+$F3357)^4*Inputs!$B$21+Inputs!$B$22*(1+Inputs!$B$23)^4</f>
        <v>19608.319738085174</v>
      </c>
      <c r="V3357" s="35">
        <f>Inputs!$B$13/(Q3357*(1-$G3357))</f>
        <v>1.3820863734600211</v>
      </c>
      <c r="W3357" s="36">
        <f>Inputs!$B$13</f>
        <v>12660</v>
      </c>
      <c r="X3357" s="36">
        <f t="shared" si="523"/>
        <v>13257.948009622178</v>
      </c>
      <c r="Y3357" s="36">
        <f t="shared" si="524"/>
        <v>14124.127160928565</v>
      </c>
      <c r="Z3357" s="36">
        <f t="shared" si="525"/>
        <v>15319.393156013208</v>
      </c>
      <c r="AA3357" s="36">
        <f t="shared" si="526"/>
        <v>16912.520528180252</v>
      </c>
      <c r="AB3357" s="36">
        <f t="shared" si="527"/>
        <v>53470.951045117683</v>
      </c>
      <c r="AC3357" s="36">
        <f t="shared" si="528"/>
        <v>225814.32583206726</v>
      </c>
      <c r="AD3357" s="36">
        <f t="shared" si="529"/>
        <v>137709.03850827081</v>
      </c>
    </row>
    <row r="3358" spans="1:30" ht="14.25" customHeight="1" x14ac:dyDescent="0.25">
      <c r="A3358" s="16">
        <v>3342</v>
      </c>
      <c r="B3358" s="34">
        <v>0.18651259973034601</v>
      </c>
      <c r="C3358" s="34">
        <v>8.3777416720485595E-2</v>
      </c>
      <c r="D3358" s="34">
        <v>4.2461277812401201E-2</v>
      </c>
      <c r="E3358" s="34">
        <v>4.2986369720251501E-2</v>
      </c>
      <c r="F3358" s="34">
        <v>2.4311248224941601E-2</v>
      </c>
      <c r="G3358" s="34">
        <v>0.19402481597659399</v>
      </c>
      <c r="H3358" s="35">
        <v>1.16348125224301</v>
      </c>
      <c r="I3358" s="34">
        <v>0.101136349358055</v>
      </c>
      <c r="J3358" s="34">
        <v>2.1794695515770499E-2</v>
      </c>
      <c r="K3358" s="36">
        <f>Inputs!$B$12*(1+$B3358)^4</f>
        <v>118916.10286618804</v>
      </c>
      <c r="L3358" s="36">
        <f t="shared" si="520"/>
        <v>18012.286756710888</v>
      </c>
      <c r="M3358" s="36">
        <f t="shared" si="521"/>
        <v>199594.9685072033</v>
      </c>
      <c r="N3358" s="37">
        <f>M3358/Inputs!$B$6</f>
        <v>304.26062272439526</v>
      </c>
      <c r="O3358" s="38">
        <f>IF(N3358&gt;Inputs!$B$4,1,0)</f>
        <v>0</v>
      </c>
      <c r="P3358" s="34">
        <f t="shared" si="522"/>
        <v>7.9341653842284504E-2</v>
      </c>
      <c r="Q3358" s="36">
        <f>Inputs!$B$12*(1+$B3358)^0*$C3358+Inputs!$B$29*(1+$D3358)^0*Inputs!$B$19+Inputs!$B$30*(1+$E3358)^0*Inputs!$B$20+Inputs!$B$31*(1+$F3358)^0*Inputs!$B$21+Inputs!$B$22*(1+Inputs!$B$23)^0</f>
        <v>13048.689030656056</v>
      </c>
      <c r="R3358" s="36">
        <f>Inputs!$B$12*(1+$B3358)^1*$C3358+Inputs!$B$29*(1+$D3358)^1*Inputs!$B$19+Inputs!$B$30*(1+$E3358)^1*Inputs!$B$20+Inputs!$B$31*(1+$F3358)^1*Inputs!$B$21+Inputs!$B$22*(1+Inputs!$B$23)^1</f>
        <v>14274.917331745266</v>
      </c>
      <c r="S3358" s="36">
        <f>Inputs!$B$12*(1+$B3358)^2*$C3358+Inputs!$B$29*(1+$D3358)^2*Inputs!$B$19+Inputs!$B$30*(1+$E3358)^2*Inputs!$B$20+Inputs!$B$31*(1+$F3358)^2*Inputs!$B$21+Inputs!$B$22*(1+Inputs!$B$23)^2</f>
        <v>15687.190832286007</v>
      </c>
      <c r="T3358" s="36">
        <f>Inputs!$B$12*(1+$B3358)^3*$C3358+Inputs!$B$29*(1+$D3358)^3*Inputs!$B$19+Inputs!$B$30*(1+$E3358)^3*Inputs!$B$20+Inputs!$B$31*(1+$F3358)^3*Inputs!$B$21+Inputs!$B$22*(1+Inputs!$B$23)^3</f>
        <v>17318.578119610938</v>
      </c>
      <c r="U3358" s="36">
        <f>Inputs!$B$12*(1+$B3358)^4*$C3358+Inputs!$B$29*(1+$D3358)^4*Inputs!$B$19+Inputs!$B$30*(1+$E3358)^4*Inputs!$B$20+Inputs!$B$31*(1+$F3358)^4*Inputs!$B$21+Inputs!$B$22*(1+Inputs!$B$23)^4</f>
        <v>19208.24969260714</v>
      </c>
      <c r="V3358" s="35">
        <f>Inputs!$B$13/(Q3358*(1-$G3358))</f>
        <v>1.2037745414464751</v>
      </c>
      <c r="W3358" s="36">
        <f>Inputs!$B$13</f>
        <v>12660</v>
      </c>
      <c r="X3358" s="36">
        <f t="shared" si="523"/>
        <v>13733.806031119077</v>
      </c>
      <c r="Y3358" s="36">
        <f t="shared" si="524"/>
        <v>14965.183355921858</v>
      </c>
      <c r="Z3358" s="36">
        <f t="shared" si="525"/>
        <v>16380.878673684967</v>
      </c>
      <c r="AA3358" s="36">
        <f t="shared" si="526"/>
        <v>18012.286756710888</v>
      </c>
      <c r="AB3358" s="36">
        <f t="shared" si="527"/>
        <v>56301.712585873611</v>
      </c>
      <c r="AC3358" s="36">
        <f t="shared" si="528"/>
        <v>231969.69272535408</v>
      </c>
      <c r="AD3358" s="36">
        <f t="shared" si="529"/>
        <v>143293.25592132969</v>
      </c>
    </row>
    <row r="3359" spans="1:30" ht="14.25" customHeight="1" x14ac:dyDescent="0.25">
      <c r="A3359" s="16">
        <v>3343</v>
      </c>
      <c r="B3359" s="34">
        <v>0.288370358515118</v>
      </c>
      <c r="C3359" s="34">
        <v>5.56407411113536E-2</v>
      </c>
      <c r="D3359" s="34">
        <v>2.72045808748228E-2</v>
      </c>
      <c r="E3359" s="34">
        <v>4.8630739131660397E-2</v>
      </c>
      <c r="F3359" s="34">
        <v>1.14562472624791E-2</v>
      </c>
      <c r="G3359" s="34">
        <v>0.188318512836055</v>
      </c>
      <c r="H3359" s="35">
        <v>0.96022090279024497</v>
      </c>
      <c r="I3359" s="34">
        <v>8.8317168407431798E-2</v>
      </c>
      <c r="J3359" s="34">
        <v>2.49085149620378E-2</v>
      </c>
      <c r="K3359" s="36">
        <f>Inputs!$B$12*(1+$B3359)^4</f>
        <v>165315.71821754464</v>
      </c>
      <c r="L3359" s="36">
        <f t="shared" si="520"/>
        <v>14061.068348237093</v>
      </c>
      <c r="M3359" s="36">
        <f t="shared" si="521"/>
        <v>200548.90016786364</v>
      </c>
      <c r="N3359" s="37">
        <f>M3359/Inputs!$B$6</f>
        <v>305.71478684125555</v>
      </c>
      <c r="O3359" s="38">
        <f>IF(N3359&gt;Inputs!$B$4,1,0)</f>
        <v>0</v>
      </c>
      <c r="P3359" s="34">
        <f t="shared" si="522"/>
        <v>6.3408653445393995E-2</v>
      </c>
      <c r="Q3359" s="36">
        <f>Inputs!$B$12*(1+$B3359)^0*$C3359+Inputs!$B$29*(1+$D3359)^0*Inputs!$B$19+Inputs!$B$30*(1+$E3359)^0*Inputs!$B$20+Inputs!$B$31*(1+$F3359)^0*Inputs!$B$21+Inputs!$B$22*(1+Inputs!$B$23)^0</f>
        <v>11360.488494108136</v>
      </c>
      <c r="R3359" s="36">
        <f>Inputs!$B$12*(1+$B3359)^1*$C3359+Inputs!$B$29*(1+$D3359)^1*Inputs!$B$19+Inputs!$B$30*(1+$E3359)^1*Inputs!$B$20+Inputs!$B$31*(1+$F3359)^1*Inputs!$B$21+Inputs!$B$22*(1+Inputs!$B$23)^1</f>
        <v>12517.719125417136</v>
      </c>
      <c r="S3359" s="36">
        <f>Inputs!$B$12*(1+$B3359)^2*$C3359+Inputs!$B$29*(1+$D3359)^2*Inputs!$B$19+Inputs!$B$30*(1+$E3359)^2*Inputs!$B$20+Inputs!$B$31*(1+$F3359)^2*Inputs!$B$21+Inputs!$B$22*(1+Inputs!$B$23)^2</f>
        <v>13959.466803365434</v>
      </c>
      <c r="T3359" s="36">
        <f>Inputs!$B$12*(1+$B3359)^3*$C3359+Inputs!$B$29*(1+$D3359)^3*Inputs!$B$19+Inputs!$B$30*(1+$E3359)^3*Inputs!$B$20+Inputs!$B$31*(1+$F3359)^3*Inputs!$B$21+Inputs!$B$22*(1+Inputs!$B$23)^3</f>
        <v>15766.087731101195</v>
      </c>
      <c r="U3359" s="36">
        <f>Inputs!$B$12*(1+$B3359)^4*$C3359+Inputs!$B$29*(1+$D3359)^4*Inputs!$B$19+Inputs!$B$30*(1+$E3359)^4*Inputs!$B$20+Inputs!$B$31*(1+$F3359)^4*Inputs!$B$21+Inputs!$B$22*(1+Inputs!$B$23)^4</f>
        <v>18041.038063701828</v>
      </c>
      <c r="V3359" s="35">
        <f>Inputs!$B$13/(Q3359*(1-$G3359))</f>
        <v>1.3729384213430575</v>
      </c>
      <c r="W3359" s="36">
        <f>Inputs!$B$13</f>
        <v>12660</v>
      </c>
      <c r="X3359" s="36">
        <f t="shared" si="523"/>
        <v>12901.260879163319</v>
      </c>
      <c r="Y3359" s="36">
        <f t="shared" si="524"/>
        <v>13218.09508626473</v>
      </c>
      <c r="Z3359" s="36">
        <f t="shared" si="525"/>
        <v>13608.377583989823</v>
      </c>
      <c r="AA3359" s="36">
        <f t="shared" si="526"/>
        <v>14061.068348237093</v>
      </c>
      <c r="AB3359" s="36">
        <f t="shared" si="527"/>
        <v>51689.080521657612</v>
      </c>
      <c r="AC3359" s="36">
        <f t="shared" si="528"/>
        <v>227276.68695854052</v>
      </c>
      <c r="AD3359" s="36">
        <f t="shared" si="529"/>
        <v>148859.81964620602</v>
      </c>
    </row>
    <row r="3360" spans="1:30" ht="14.25" customHeight="1" x14ac:dyDescent="0.25">
      <c r="A3360" s="16">
        <v>3344</v>
      </c>
      <c r="B3360" s="34">
        <v>0.397657306766389</v>
      </c>
      <c r="C3360" s="34">
        <v>5.5735933701611402E-2</v>
      </c>
      <c r="D3360" s="34">
        <v>5.4823942544665098E-2</v>
      </c>
      <c r="E3360" s="34">
        <v>2.3433981180966099E-2</v>
      </c>
      <c r="F3360" s="34">
        <v>-5.63086832200592E-3</v>
      </c>
      <c r="G3360" s="34">
        <v>0.18949617797183901</v>
      </c>
      <c r="H3360" s="35">
        <v>1.0376987366478001</v>
      </c>
      <c r="I3360" s="34">
        <v>8.9602206850105295E-2</v>
      </c>
      <c r="J3360" s="34">
        <v>2.5231239330494901E-2</v>
      </c>
      <c r="K3360" s="36">
        <f>Inputs!$B$12*(1+$B3360)^4</f>
        <v>228957.06410795802</v>
      </c>
      <c r="L3360" s="36">
        <f t="shared" si="520"/>
        <v>18017.612442791869</v>
      </c>
      <c r="M3360" s="36">
        <f t="shared" si="521"/>
        <v>244096.83478353164</v>
      </c>
      <c r="N3360" s="37">
        <f>M3360/Inputs!$B$6</f>
        <v>372.09883351148113</v>
      </c>
      <c r="O3360" s="38">
        <f>IF(N3360&gt;Inputs!$B$4,1,0)</f>
        <v>0</v>
      </c>
      <c r="P3360" s="34">
        <f t="shared" si="522"/>
        <v>6.4370967519610398E-2</v>
      </c>
      <c r="Q3360" s="36">
        <f>Inputs!$B$12*(1+$B3360)^0*$C3360+Inputs!$B$29*(1+$D3360)^0*Inputs!$B$19+Inputs!$B$30*(1+$E3360)^0*Inputs!$B$20+Inputs!$B$31*(1+$F3360)^0*Inputs!$B$21+Inputs!$B$22*(1+Inputs!$B$23)^0</f>
        <v>11366.200049523606</v>
      </c>
      <c r="R3360" s="36">
        <f>Inputs!$B$12*(1+$B3360)^1*$C3360+Inputs!$B$29*(1+$D3360)^1*Inputs!$B$19+Inputs!$B$30*(1+$E3360)^1*Inputs!$B$20+Inputs!$B$31*(1+$F3360)^1*Inputs!$B$21+Inputs!$B$22*(1+Inputs!$B$23)^1</f>
        <v>12841.296946728791</v>
      </c>
      <c r="S3360" s="36">
        <f>Inputs!$B$12*(1+$B3360)^2*$C3360+Inputs!$B$29*(1+$D3360)^2*Inputs!$B$19+Inputs!$B$30*(1+$E3360)^2*Inputs!$B$20+Inputs!$B$31*(1+$F3360)^2*Inputs!$B$21+Inputs!$B$22*(1+Inputs!$B$23)^2</f>
        <v>14854.576450736873</v>
      </c>
      <c r="T3360" s="36">
        <f>Inputs!$B$12*(1+$B3360)^3*$C3360+Inputs!$B$29*(1+$D3360)^3*Inputs!$B$19+Inputs!$B$30*(1+$E3360)^3*Inputs!$B$20+Inputs!$B$31*(1+$F3360)^3*Inputs!$B$21+Inputs!$B$22*(1+Inputs!$B$23)^3</f>
        <v>17616.839034088676</v>
      </c>
      <c r="U3360" s="36">
        <f>Inputs!$B$12*(1+$B3360)^4*$C3360+Inputs!$B$29*(1+$D3360)^4*Inputs!$B$19+Inputs!$B$30*(1+$E3360)^4*Inputs!$B$20+Inputs!$B$31*(1+$F3360)^4*Inputs!$B$21+Inputs!$B$22*(1+Inputs!$B$23)^4</f>
        <v>21422.536225289015</v>
      </c>
      <c r="V3360" s="35">
        <f>Inputs!$B$13/(Q3360*(1-$G3360))</f>
        <v>1.374242397278858</v>
      </c>
      <c r="W3360" s="36">
        <f>Inputs!$B$13</f>
        <v>12660</v>
      </c>
      <c r="X3360" s="36">
        <f t="shared" si="523"/>
        <v>13427.325386532626</v>
      </c>
      <c r="Y3360" s="36">
        <f t="shared" si="524"/>
        <v>14519.512966779335</v>
      </c>
      <c r="Z3360" s="36">
        <f t="shared" si="525"/>
        <v>16018.133317488675</v>
      </c>
      <c r="AA3360" s="36">
        <f t="shared" si="526"/>
        <v>18017.612442791869</v>
      </c>
      <c r="AB3360" s="36">
        <f t="shared" si="527"/>
        <v>57248.529017961351</v>
      </c>
      <c r="AC3360" s="36">
        <f t="shared" si="528"/>
        <v>286965.06897884601</v>
      </c>
      <c r="AD3360" s="36">
        <f t="shared" si="529"/>
        <v>186848.30576557029</v>
      </c>
    </row>
    <row r="3361" spans="1:30" ht="14.25" customHeight="1" x14ac:dyDescent="0.25">
      <c r="A3361" s="16">
        <v>3345</v>
      </c>
      <c r="B3361" s="34">
        <v>0.46274232118922998</v>
      </c>
      <c r="C3361" s="34">
        <v>9.2949946528781496E-2</v>
      </c>
      <c r="D3361" s="34">
        <v>4.3988489294138497E-2</v>
      </c>
      <c r="E3361" s="34">
        <v>6.4148534774198296E-2</v>
      </c>
      <c r="F3361" s="34">
        <v>5.1311982089003996E-3</v>
      </c>
      <c r="G3361" s="34">
        <v>0.184428093158336</v>
      </c>
      <c r="H3361" s="35">
        <v>1.01185962395744</v>
      </c>
      <c r="I3361" s="34">
        <v>9.8707889218308406E-2</v>
      </c>
      <c r="J3361" s="34">
        <v>2.2005352461664698E-2</v>
      </c>
      <c r="K3361" s="36">
        <f>Inputs!$B$12*(1+$B3361)^4</f>
        <v>274677.16610622458</v>
      </c>
      <c r="L3361" s="36">
        <f t="shared" si="520"/>
        <v>28624.936127565881</v>
      </c>
      <c r="M3361" s="36">
        <f t="shared" si="521"/>
        <v>308876.78708325245</v>
      </c>
      <c r="N3361" s="37">
        <f>M3361/Inputs!$B$6</f>
        <v>470.84876079764092</v>
      </c>
      <c r="O3361" s="38">
        <f>IF(N3361&gt;Inputs!$B$4,1,0)</f>
        <v>1</v>
      </c>
      <c r="P3361" s="34">
        <f t="shared" si="522"/>
        <v>7.6702536756643708E-2</v>
      </c>
      <c r="Q3361" s="36">
        <f>Inputs!$B$12*(1+$B3361)^0*$C3361+Inputs!$B$29*(1+$D3361)^0*Inputs!$B$19+Inputs!$B$30*(1+$E3361)^0*Inputs!$B$20+Inputs!$B$31*(1+$F3361)^0*Inputs!$B$21+Inputs!$B$22*(1+Inputs!$B$23)^0</f>
        <v>13599.040819153812</v>
      </c>
      <c r="R3361" s="36">
        <f>Inputs!$B$12*(1+$B3361)^1*$C3361+Inputs!$B$29*(1+$D3361)^1*Inputs!$B$19+Inputs!$B$30*(1+$E3361)^1*Inputs!$B$20+Inputs!$B$31*(1+$F3361)^1*Inputs!$B$21+Inputs!$B$22*(1+Inputs!$B$23)^1</f>
        <v>16440.052470322553</v>
      </c>
      <c r="S3361" s="36">
        <f>Inputs!$B$12*(1+$B3361)^2*$C3361+Inputs!$B$29*(1+$D3361)^2*Inputs!$B$19+Inputs!$B$30*(1+$E3361)^2*Inputs!$B$20+Inputs!$B$31*(1+$F3361)^2*Inputs!$B$21+Inputs!$B$22*(1+Inputs!$B$23)^2</f>
        <v>20490.030982268603</v>
      </c>
      <c r="T3361" s="36">
        <f>Inputs!$B$12*(1+$B3361)^3*$C3361+Inputs!$B$29*(1+$D3361)^3*Inputs!$B$19+Inputs!$B$30*(1+$E3361)^3*Inputs!$B$20+Inputs!$B$31*(1+$F3361)^3*Inputs!$B$21+Inputs!$B$22*(1+Inputs!$B$23)^3</f>
        <v>26302.467436775172</v>
      </c>
      <c r="U3361" s="36">
        <f>Inputs!$B$12*(1+$B3361)^4*$C3361+Inputs!$B$29*(1+$D3361)^4*Inputs!$B$19+Inputs!$B$30*(1+$E3361)^4*Inputs!$B$20+Inputs!$B$31*(1+$F3361)^4*Inputs!$B$21+Inputs!$B$22*(1+Inputs!$B$23)^4</f>
        <v>34686.621547560011</v>
      </c>
      <c r="V3361" s="35">
        <f>Inputs!$B$13/(Q3361*(1-$G3361))</f>
        <v>1.1414665010357967</v>
      </c>
      <c r="W3361" s="36">
        <f>Inputs!$B$13</f>
        <v>12660</v>
      </c>
      <c r="X3361" s="36">
        <f t="shared" si="523"/>
        <v>14870.390437286675</v>
      </c>
      <c r="Y3361" s="36">
        <f t="shared" si="524"/>
        <v>17992.217255521853</v>
      </c>
      <c r="Z3361" s="36">
        <f t="shared" si="525"/>
        <v>22401.028095244008</v>
      </c>
      <c r="AA3361" s="36">
        <f t="shared" si="526"/>
        <v>28624.936127565881</v>
      </c>
      <c r="AB3361" s="36">
        <f t="shared" si="527"/>
        <v>70657.591199357863</v>
      </c>
      <c r="AC3361" s="36">
        <f t="shared" si="528"/>
        <v>381406.39375544066</v>
      </c>
      <c r="AD3361" s="36">
        <f t="shared" si="529"/>
        <v>238219.19588389457</v>
      </c>
    </row>
    <row r="3362" spans="1:30" ht="14.25" customHeight="1" x14ac:dyDescent="0.25">
      <c r="A3362" s="16">
        <v>3346</v>
      </c>
      <c r="B3362" s="34">
        <v>0.29020310517994102</v>
      </c>
      <c r="C3362" s="34">
        <v>8.6753858389263902E-2</v>
      </c>
      <c r="D3362" s="34">
        <v>2.2471771959077499E-2</v>
      </c>
      <c r="E3362" s="34">
        <v>3.6526822213996099E-2</v>
      </c>
      <c r="F3362" s="34">
        <v>1.2467415227386799E-2</v>
      </c>
      <c r="G3362" s="34">
        <v>0.18449579649086001</v>
      </c>
      <c r="H3362" s="35">
        <v>0.97411001176892098</v>
      </c>
      <c r="I3362" s="34">
        <v>9.9787424670159594E-2</v>
      </c>
      <c r="J3362" s="34">
        <v>2.38023088850597E-2</v>
      </c>
      <c r="K3362" s="36">
        <f>Inputs!$B$12*(1+$B3362)^4</f>
        <v>166258.39419285534</v>
      </c>
      <c r="L3362" s="36">
        <f t="shared" si="520"/>
        <v>18334.748888777944</v>
      </c>
      <c r="M3362" s="36">
        <f t="shared" si="521"/>
        <v>210146.65397793817</v>
      </c>
      <c r="N3362" s="37">
        <f>M3362/Inputs!$B$6</f>
        <v>320.3455091127106</v>
      </c>
      <c r="O3362" s="38">
        <f>IF(N3362&gt;Inputs!$B$4,1,0)</f>
        <v>0</v>
      </c>
      <c r="P3362" s="34">
        <f t="shared" si="522"/>
        <v>7.5985115785099894E-2</v>
      </c>
      <c r="Q3362" s="36">
        <f>Inputs!$B$12*(1+$B3362)^0*$C3362+Inputs!$B$29*(1+$D3362)^0*Inputs!$B$19+Inputs!$B$30*(1+$E3362)^0*Inputs!$B$20+Inputs!$B$31*(1+$F3362)^0*Inputs!$B$21+Inputs!$B$22*(1+Inputs!$B$23)^0</f>
        <v>13227.275530782757</v>
      </c>
      <c r="R3362" s="36">
        <f>Inputs!$B$12*(1+$B3362)^1*$C3362+Inputs!$B$29*(1+$D3362)^1*Inputs!$B$19+Inputs!$B$30*(1+$E3362)^1*Inputs!$B$20+Inputs!$B$31*(1+$F3362)^1*Inputs!$B$21+Inputs!$B$22*(1+Inputs!$B$23)^1</f>
        <v>14890.938162742466</v>
      </c>
      <c r="S3362" s="36">
        <f>Inputs!$B$12*(1+$B3362)^2*$C3362+Inputs!$B$29*(1+$D3362)^2*Inputs!$B$19+Inputs!$B$30*(1+$E3362)^2*Inputs!$B$20+Inputs!$B$31*(1+$F3362)^2*Inputs!$B$21+Inputs!$B$22*(1+Inputs!$B$23)^2</f>
        <v>16996.620746963374</v>
      </c>
      <c r="T3362" s="36">
        <f>Inputs!$B$12*(1+$B3362)^3*$C3362+Inputs!$B$29*(1+$D3362)^3*Inputs!$B$19+Inputs!$B$30*(1+$E3362)^3*Inputs!$B$20+Inputs!$B$31*(1+$F3362)^3*Inputs!$B$21+Inputs!$B$22*(1+Inputs!$B$23)^3</f>
        <v>19671.647013708571</v>
      </c>
      <c r="U3362" s="36">
        <f>Inputs!$B$12*(1+$B3362)^4*$C3362+Inputs!$B$29*(1+$D3362)^4*Inputs!$B$19+Inputs!$B$30*(1+$E3362)^4*Inputs!$B$20+Inputs!$B$31*(1+$F3362)^4*Inputs!$B$21+Inputs!$B$22*(1+Inputs!$B$23)^4</f>
        <v>23080.263108084502</v>
      </c>
      <c r="V3362" s="35">
        <f>Inputs!$B$13/(Q3362*(1-$G3362))</f>
        <v>1.1736459420858647</v>
      </c>
      <c r="W3362" s="36">
        <f>Inputs!$B$13</f>
        <v>12660</v>
      </c>
      <c r="X3362" s="36">
        <f t="shared" si="523"/>
        <v>13646.541202553426</v>
      </c>
      <c r="Y3362" s="36">
        <f t="shared" si="524"/>
        <v>14884.8246844634</v>
      </c>
      <c r="Z3362" s="36">
        <f t="shared" si="525"/>
        <v>16427.229945004816</v>
      </c>
      <c r="AA3362" s="36">
        <f t="shared" si="526"/>
        <v>18334.748888777944</v>
      </c>
      <c r="AB3362" s="36">
        <f t="shared" si="527"/>
        <v>56607.623547486372</v>
      </c>
      <c r="AC3362" s="36">
        <f t="shared" si="528"/>
        <v>247037.30528287913</v>
      </c>
      <c r="AD3362" s="36">
        <f t="shared" si="529"/>
        <v>153539.03043045179</v>
      </c>
    </row>
    <row r="3363" spans="1:30" ht="14.25" customHeight="1" x14ac:dyDescent="0.25">
      <c r="A3363" s="16">
        <v>3347</v>
      </c>
      <c r="B3363" s="34">
        <v>0.199038356195402</v>
      </c>
      <c r="C3363" s="34">
        <v>9.8887030026223399E-2</v>
      </c>
      <c r="D3363" s="34">
        <v>2.58434977686797E-2</v>
      </c>
      <c r="E3363" s="34">
        <v>3.1722228788334798E-2</v>
      </c>
      <c r="F3363" s="34">
        <v>-1.46372903691814E-2</v>
      </c>
      <c r="G3363" s="34">
        <v>0.210266317670015</v>
      </c>
      <c r="H3363" s="35">
        <v>1.0667744952793099</v>
      </c>
      <c r="I3363" s="34">
        <v>0.106530756974441</v>
      </c>
      <c r="J3363" s="34">
        <v>2.2235627370520199E-2</v>
      </c>
      <c r="K3363" s="36">
        <f>Inputs!$B$12*(1+$B3363)^4</f>
        <v>124017.66622025879</v>
      </c>
      <c r="L3363" s="36">
        <f t="shared" si="520"/>
        <v>17209.173080139044</v>
      </c>
      <c r="M3363" s="36">
        <f t="shared" si="521"/>
        <v>179893.18402818684</v>
      </c>
      <c r="N3363" s="37">
        <f>M3363/Inputs!$B$6</f>
        <v>274.2274146771141</v>
      </c>
      <c r="O3363" s="38">
        <f>IF(N3363&gt;Inputs!$B$4,1,0)</f>
        <v>0</v>
      </c>
      <c r="P3363" s="34">
        <f t="shared" si="522"/>
        <v>8.4295129603920799E-2</v>
      </c>
      <c r="Q3363" s="36">
        <f>Inputs!$B$12*(1+$B3363)^0*$C3363+Inputs!$B$29*(1+$D3363)^0*Inputs!$B$19+Inputs!$B$30*(1+$E3363)^0*Inputs!$B$20+Inputs!$B$31*(1+$F3363)^0*Inputs!$B$21+Inputs!$B$22*(1+Inputs!$B$23)^0</f>
        <v>13955.265829000327</v>
      </c>
      <c r="R3363" s="36">
        <f>Inputs!$B$12*(1+$B3363)^1*$C3363+Inputs!$B$29*(1+$D3363)^1*Inputs!$B$19+Inputs!$B$30*(1+$E3363)^1*Inputs!$B$20+Inputs!$B$31*(1+$F3363)^1*Inputs!$B$21+Inputs!$B$22*(1+Inputs!$B$23)^1</f>
        <v>15166.033106930983</v>
      </c>
      <c r="S3363" s="36">
        <f>Inputs!$B$12*(1+$B3363)^2*$C3363+Inputs!$B$29*(1+$D3363)^2*Inputs!$B$19+Inputs!$B$30*(1+$E3363)^2*Inputs!$B$20+Inputs!$B$31*(1+$F3363)^2*Inputs!$B$21+Inputs!$B$22*(1+Inputs!$B$23)^2</f>
        <v>16615.478736734796</v>
      </c>
      <c r="T3363" s="36">
        <f>Inputs!$B$12*(1+$B3363)^3*$C3363+Inputs!$B$29*(1+$D3363)^3*Inputs!$B$19+Inputs!$B$30*(1+$E3363)^3*Inputs!$B$20+Inputs!$B$31*(1+$F3363)^3*Inputs!$B$21+Inputs!$B$22*(1+Inputs!$B$23)^3</f>
        <v>18350.447922925086</v>
      </c>
      <c r="U3363" s="36">
        <f>Inputs!$B$12*(1+$B3363)^4*$C3363+Inputs!$B$29*(1+$D3363)^4*Inputs!$B$19+Inputs!$B$30*(1+$E3363)^4*Inputs!$B$20+Inputs!$B$31*(1+$F3363)^4*Inputs!$B$21+Inputs!$B$22*(1+Inputs!$B$23)^4</f>
        <v>20427.100114546909</v>
      </c>
      <c r="V3363" s="35">
        <f>Inputs!$B$13/(Q3363*(1-$G3363))</f>
        <v>1.1487219795000492</v>
      </c>
      <c r="W3363" s="36">
        <f>Inputs!$B$13</f>
        <v>12660</v>
      </c>
      <c r="X3363" s="36">
        <f t="shared" si="523"/>
        <v>13513.015373618398</v>
      </c>
      <c r="Y3363" s="36">
        <f t="shared" si="524"/>
        <v>14535.654373304984</v>
      </c>
      <c r="Z3363" s="36">
        <f t="shared" si="525"/>
        <v>15756.555635341287</v>
      </c>
      <c r="AA3363" s="36">
        <f t="shared" si="526"/>
        <v>17209.173080139044</v>
      </c>
      <c r="AB3363" s="36">
        <f t="shared" si="527"/>
        <v>54090.159407619431</v>
      </c>
      <c r="AC3363" s="36">
        <f t="shared" si="528"/>
        <v>208693.31268322244</v>
      </c>
      <c r="AD3363" s="36">
        <f t="shared" si="529"/>
        <v>125803.02462056739</v>
      </c>
    </row>
    <row r="3364" spans="1:30" ht="14.25" customHeight="1" x14ac:dyDescent="0.25">
      <c r="A3364" s="16">
        <v>3348</v>
      </c>
      <c r="B3364" s="34">
        <v>0.266810308425734</v>
      </c>
      <c r="C3364" s="34">
        <v>6.6155167405529694E-2</v>
      </c>
      <c r="D3364" s="34">
        <v>2.2278629570895998E-2</v>
      </c>
      <c r="E3364" s="34">
        <v>5.4722140151771098E-2</v>
      </c>
      <c r="F3364" s="34">
        <v>3.0234856919604302E-3</v>
      </c>
      <c r="G3364" s="34">
        <v>0.18157753329055401</v>
      </c>
      <c r="H3364" s="35">
        <v>1.0088405575420401</v>
      </c>
      <c r="I3364" s="34">
        <v>8.5912762664245995E-2</v>
      </c>
      <c r="J3364" s="34">
        <v>1.9487205266860499E-2</v>
      </c>
      <c r="K3364" s="36">
        <f>Inputs!$B$12*(1+$B3364)^4</f>
        <v>154524.59186460139</v>
      </c>
      <c r="L3364" s="36">
        <f t="shared" si="520"/>
        <v>15614.008370512433</v>
      </c>
      <c r="M3364" s="36">
        <f t="shared" si="521"/>
        <v>213218.66055614455</v>
      </c>
      <c r="N3364" s="37">
        <f>M3364/Inputs!$B$6</f>
        <v>325.02844596973256</v>
      </c>
      <c r="O3364" s="38">
        <f>IF(N3364&gt;Inputs!$B$4,1,0)</f>
        <v>0</v>
      </c>
      <c r="P3364" s="34">
        <f t="shared" si="522"/>
        <v>6.6425557397385496E-2</v>
      </c>
      <c r="Q3364" s="36">
        <f>Inputs!$B$12*(1+$B3364)^0*$C3364+Inputs!$B$29*(1+$D3364)^0*Inputs!$B$19+Inputs!$B$30*(1+$E3364)^0*Inputs!$B$20+Inputs!$B$31*(1+$F3364)^0*Inputs!$B$21+Inputs!$B$22*(1+Inputs!$B$23)^0</f>
        <v>11991.354071758702</v>
      </c>
      <c r="R3364" s="36">
        <f>Inputs!$B$12*(1+$B3364)^1*$C3364+Inputs!$B$29*(1+$D3364)^1*Inputs!$B$19+Inputs!$B$30*(1+$E3364)^1*Inputs!$B$20+Inputs!$B$31*(1+$F3364)^1*Inputs!$B$21+Inputs!$B$22*(1+Inputs!$B$23)^1</f>
        <v>13205.914242326249</v>
      </c>
      <c r="S3364" s="36">
        <f>Inputs!$B$12*(1+$B3364)^2*$C3364+Inputs!$B$29*(1+$D3364)^2*Inputs!$B$19+Inputs!$B$30*(1+$E3364)^2*Inputs!$B$20+Inputs!$B$31*(1+$F3364)^2*Inputs!$B$21+Inputs!$B$22*(1+Inputs!$B$23)^2</f>
        <v>14710.16636168892</v>
      </c>
      <c r="T3364" s="36">
        <f>Inputs!$B$12*(1+$B3364)^3*$C3364+Inputs!$B$29*(1+$D3364)^3*Inputs!$B$19+Inputs!$B$30*(1+$E3364)^3*Inputs!$B$20+Inputs!$B$31*(1+$F3364)^3*Inputs!$B$21+Inputs!$B$22*(1+Inputs!$B$23)^3</f>
        <v>16579.887865520512</v>
      </c>
      <c r="U3364" s="36">
        <f>Inputs!$B$12*(1+$B3364)^4*$C3364+Inputs!$B$29*(1+$D3364)^4*Inputs!$B$19+Inputs!$B$30*(1+$E3364)^4*Inputs!$B$20+Inputs!$B$31*(1+$F3364)^4*Inputs!$B$21+Inputs!$B$22*(1+Inputs!$B$23)^4</f>
        <v>18910.992900132194</v>
      </c>
      <c r="V3364" s="35">
        <f>Inputs!$B$13/(Q3364*(1-$G3364))</f>
        <v>1.2899947303422115</v>
      </c>
      <c r="W3364" s="36">
        <f>Inputs!$B$13</f>
        <v>12660</v>
      </c>
      <c r="X3364" s="36">
        <f t="shared" si="523"/>
        <v>13182.605095081197</v>
      </c>
      <c r="Y3364" s="36">
        <f t="shared" si="524"/>
        <v>13837.989174696309</v>
      </c>
      <c r="Z3364" s="36">
        <f t="shared" si="525"/>
        <v>14643.083403420207</v>
      </c>
      <c r="AA3364" s="36">
        <f t="shared" si="526"/>
        <v>15614.008370512433</v>
      </c>
      <c r="AB3364" s="36">
        <f t="shared" si="527"/>
        <v>54515.237842741757</v>
      </c>
      <c r="AC3364" s="36">
        <f t="shared" si="528"/>
        <v>239640.92106050777</v>
      </c>
      <c r="AD3364" s="36">
        <f t="shared" si="529"/>
        <v>158703.4227134028</v>
      </c>
    </row>
    <row r="3365" spans="1:30" ht="14.25" customHeight="1" x14ac:dyDescent="0.25">
      <c r="A3365" s="16">
        <v>3349</v>
      </c>
      <c r="B3365" s="34">
        <v>0.286425928453097</v>
      </c>
      <c r="C3365" s="34">
        <v>7.3380124781813397E-2</v>
      </c>
      <c r="D3365" s="34">
        <v>3.5237397493939199E-2</v>
      </c>
      <c r="E3365" s="34">
        <v>3.2035561324692603E-2</v>
      </c>
      <c r="F3365" s="34">
        <v>6.5601133346077497E-3</v>
      </c>
      <c r="G3365" s="34">
        <v>0.17143337238098799</v>
      </c>
      <c r="H3365" s="35">
        <v>1.04433781409742</v>
      </c>
      <c r="I3365" s="34">
        <v>9.2696760834445405E-2</v>
      </c>
      <c r="J3365" s="34">
        <v>2.4291425281963101E-2</v>
      </c>
      <c r="K3365" s="36">
        <f>Inputs!$B$12*(1+$B3365)^4</f>
        <v>164319.98624625872</v>
      </c>
      <c r="L3365" s="36">
        <f t="shared" si="520"/>
        <v>17944.990762158126</v>
      </c>
      <c r="M3365" s="36">
        <f t="shared" si="521"/>
        <v>229590.03510579621</v>
      </c>
      <c r="N3365" s="37">
        <f>M3365/Inputs!$B$6</f>
        <v>349.98480961249425</v>
      </c>
      <c r="O3365" s="38">
        <f>IF(N3365&gt;Inputs!$B$4,1,0)</f>
        <v>0</v>
      </c>
      <c r="P3365" s="34">
        <f t="shared" si="522"/>
        <v>6.8405335552482308E-2</v>
      </c>
      <c r="Q3365" s="36">
        <f>Inputs!$B$12*(1+$B3365)^0*$C3365+Inputs!$B$29*(1+$D3365)^0*Inputs!$B$19+Inputs!$B$30*(1+$E3365)^0*Inputs!$B$20+Inputs!$B$31*(1+$F3365)^0*Inputs!$B$21+Inputs!$B$22*(1+Inputs!$B$23)^0</f>
        <v>12424.851514335725</v>
      </c>
      <c r="R3365" s="36">
        <f>Inputs!$B$12*(1+$B3365)^1*$C3365+Inputs!$B$29*(1+$D3365)^1*Inputs!$B$19+Inputs!$B$30*(1+$E3365)^1*Inputs!$B$20+Inputs!$B$31*(1+$F3365)^1*Inputs!$B$21+Inputs!$B$22*(1+Inputs!$B$23)^1</f>
        <v>13843.195785456412</v>
      </c>
      <c r="S3365" s="36">
        <f>Inputs!$B$12*(1+$B3365)^2*$C3365+Inputs!$B$29*(1+$D3365)^2*Inputs!$B$19+Inputs!$B$30*(1+$E3365)^2*Inputs!$B$20+Inputs!$B$31*(1+$F3365)^2*Inputs!$B$21+Inputs!$B$22*(1+Inputs!$B$23)^2</f>
        <v>15627.542096002908</v>
      </c>
      <c r="T3365" s="36">
        <f>Inputs!$B$12*(1+$B3365)^3*$C3365+Inputs!$B$29*(1+$D3365)^3*Inputs!$B$19+Inputs!$B$30*(1+$E3365)^3*Inputs!$B$20+Inputs!$B$31*(1+$F3365)^3*Inputs!$B$21+Inputs!$B$22*(1+Inputs!$B$23)^3</f>
        <v>17881.515107482512</v>
      </c>
      <c r="U3365" s="36">
        <f>Inputs!$B$12*(1+$B3365)^4*$C3365+Inputs!$B$29*(1+$D3365)^4*Inputs!$B$19+Inputs!$B$30*(1+$E3365)^4*Inputs!$B$20+Inputs!$B$31*(1+$F3365)^4*Inputs!$B$21+Inputs!$B$22*(1+Inputs!$B$23)^4</f>
        <v>20738.378588236585</v>
      </c>
      <c r="V3365" s="35">
        <f>Inputs!$B$13/(Q3365*(1-$G3365))</f>
        <v>1.2297449880909892</v>
      </c>
      <c r="W3365" s="36">
        <f>Inputs!$B$13</f>
        <v>12660</v>
      </c>
      <c r="X3365" s="36">
        <f t="shared" si="523"/>
        <v>13573.531832031857</v>
      </c>
      <c r="Y3365" s="36">
        <f t="shared" si="524"/>
        <v>14722.934932652352</v>
      </c>
      <c r="Z3365" s="36">
        <f t="shared" si="525"/>
        <v>16159.686314095392</v>
      </c>
      <c r="AA3365" s="36">
        <f t="shared" si="526"/>
        <v>17944.990762158126</v>
      </c>
      <c r="AB3365" s="36">
        <f t="shared" si="527"/>
        <v>57094.237050065305</v>
      </c>
      <c r="AC3365" s="36">
        <f t="shared" si="528"/>
        <v>268705.65016584581</v>
      </c>
      <c r="AD3365" s="36">
        <f t="shared" si="529"/>
        <v>172495.79805573091</v>
      </c>
    </row>
    <row r="3366" spans="1:30" ht="14.25" customHeight="1" x14ac:dyDescent="0.25">
      <c r="A3366" s="16">
        <v>3350</v>
      </c>
      <c r="B3366" s="34">
        <v>0.28310576029617401</v>
      </c>
      <c r="C3366" s="34">
        <v>9.5827706165454898E-2</v>
      </c>
      <c r="D3366" s="34">
        <v>3.4520547021596598E-2</v>
      </c>
      <c r="E3366" s="34">
        <v>7.6558335426420501E-2</v>
      </c>
      <c r="F3366" s="34">
        <v>1.12083612678182E-2</v>
      </c>
      <c r="G3366" s="34">
        <v>0.181822437900171</v>
      </c>
      <c r="H3366" s="35">
        <v>0.97839953678722902</v>
      </c>
      <c r="I3366" s="34">
        <v>0.102056865073857</v>
      </c>
      <c r="J3366" s="34">
        <v>2.5657914310129901E-2</v>
      </c>
      <c r="K3366" s="36">
        <f>Inputs!$B$12*(1+$B3366)^4</f>
        <v>162630.15244157173</v>
      </c>
      <c r="L3366" s="36">
        <f t="shared" si="520"/>
        <v>19904.433079480634</v>
      </c>
      <c r="M3366" s="36">
        <f t="shared" si="521"/>
        <v>223081.99965989537</v>
      </c>
      <c r="N3366" s="37">
        <f>M3366/Inputs!$B$6</f>
        <v>340.06402387179173</v>
      </c>
      <c r="O3366" s="38">
        <f>IF(N3366&gt;Inputs!$B$4,1,0)</f>
        <v>0</v>
      </c>
      <c r="P3366" s="34">
        <f t="shared" si="522"/>
        <v>7.6398950763727103E-2</v>
      </c>
      <c r="Q3366" s="36">
        <f>Inputs!$B$12*(1+$B3366)^0*$C3366+Inputs!$B$29*(1+$D3366)^0*Inputs!$B$19+Inputs!$B$30*(1+$E3366)^0*Inputs!$B$20+Inputs!$B$31*(1+$F3366)^0*Inputs!$B$21+Inputs!$B$22*(1+Inputs!$B$23)^0</f>
        <v>13771.706397354217</v>
      </c>
      <c r="R3366" s="36">
        <f>Inputs!$B$12*(1+$B3366)^1*$C3366+Inputs!$B$29*(1+$D3366)^1*Inputs!$B$19+Inputs!$B$30*(1+$E3366)^1*Inputs!$B$20+Inputs!$B$31*(1+$F3366)^1*Inputs!$B$21+Inputs!$B$22*(1+Inputs!$B$23)^1</f>
        <v>15687.113383997439</v>
      </c>
      <c r="S3366" s="36">
        <f>Inputs!$B$12*(1+$B3366)^2*$C3366+Inputs!$B$29*(1+$D3366)^2*Inputs!$B$19+Inputs!$B$30*(1+$E3366)^2*Inputs!$B$20+Inputs!$B$31*(1+$F3366)^2*Inputs!$B$21+Inputs!$B$22*(1+Inputs!$B$23)^2</f>
        <v>18080.490735268591</v>
      </c>
      <c r="T3366" s="36">
        <f>Inputs!$B$12*(1+$B3366)^3*$C3366+Inputs!$B$29*(1+$D3366)^3*Inputs!$B$19+Inputs!$B$30*(1+$E3366)^3*Inputs!$B$20+Inputs!$B$31*(1+$F3366)^3*Inputs!$B$21+Inputs!$B$22*(1+Inputs!$B$23)^3</f>
        <v>21083.508171195383</v>
      </c>
      <c r="U3366" s="36">
        <f>Inputs!$B$12*(1+$B3366)^4*$C3366+Inputs!$B$29*(1+$D3366)^4*Inputs!$B$19+Inputs!$B$30*(1+$E3366)^4*Inputs!$B$20+Inputs!$B$31*(1+$F3366)^4*Inputs!$B$21+Inputs!$B$22*(1+Inputs!$B$23)^4</f>
        <v>24864.859462665889</v>
      </c>
      <c r="V3366" s="35">
        <f>Inputs!$B$13/(Q3366*(1-$G3366))</f>
        <v>1.1235654738556433</v>
      </c>
      <c r="W3366" s="36">
        <f>Inputs!$B$13</f>
        <v>12660</v>
      </c>
      <c r="X3366" s="36">
        <f t="shared" si="523"/>
        <v>13954.992242666345</v>
      </c>
      <c r="Y3366" s="36">
        <f t="shared" si="524"/>
        <v>15547.238675062714</v>
      </c>
      <c r="Z3366" s="36">
        <f t="shared" si="525"/>
        <v>17503.474212474481</v>
      </c>
      <c r="AA3366" s="36">
        <f t="shared" si="526"/>
        <v>19904.433079480634</v>
      </c>
      <c r="AB3366" s="36">
        <f t="shared" si="527"/>
        <v>58703.530165496588</v>
      </c>
      <c r="AC3366" s="36">
        <f t="shared" si="528"/>
        <v>267217.53523764905</v>
      </c>
      <c r="AD3366" s="36">
        <f t="shared" si="529"/>
        <v>164378.46949439877</v>
      </c>
    </row>
    <row r="3367" spans="1:30" ht="14.25" customHeight="1" x14ac:dyDescent="0.25">
      <c r="A3367" s="16">
        <v>3351</v>
      </c>
      <c r="B3367" s="34">
        <v>0.239471488252788</v>
      </c>
      <c r="C3367" s="34">
        <v>0.10977688824875299</v>
      </c>
      <c r="D3367" s="34">
        <v>3.06829498810486E-2</v>
      </c>
      <c r="E3367" s="34">
        <v>3.9715893681382501E-2</v>
      </c>
      <c r="F3367" s="34">
        <v>-1.7960055955409698E-2</v>
      </c>
      <c r="G3367" s="34">
        <v>0.197314389156659</v>
      </c>
      <c r="H3367" s="35">
        <v>1.03247412199251</v>
      </c>
      <c r="I3367" s="34">
        <v>0.10362231154481299</v>
      </c>
      <c r="J3367" s="34">
        <v>1.92440251480019E-2</v>
      </c>
      <c r="K3367" s="36">
        <f>Inputs!$B$12*(1+$B3367)^4</f>
        <v>141611.13860876596</v>
      </c>
      <c r="L3367" s="36">
        <f t="shared" si="520"/>
        <v>19733.004017322266</v>
      </c>
      <c r="M3367" s="36">
        <f t="shared" si="521"/>
        <v>203768.08247986127</v>
      </c>
      <c r="N3367" s="37">
        <f>M3367/Inputs!$B$6</f>
        <v>310.62207695100801</v>
      </c>
      <c r="O3367" s="38">
        <f>IF(N3367&gt;Inputs!$B$4,1,0)</f>
        <v>0</v>
      </c>
      <c r="P3367" s="34">
        <f t="shared" si="522"/>
        <v>8.4378286396811095E-2</v>
      </c>
      <c r="Q3367" s="36">
        <f>Inputs!$B$12*(1+$B3367)^0*$C3367+Inputs!$B$29*(1+$D3367)^0*Inputs!$B$19+Inputs!$B$30*(1+$E3367)^0*Inputs!$B$20+Inputs!$B$31*(1+$F3367)^0*Inputs!$B$21+Inputs!$B$22*(1+Inputs!$B$23)^0</f>
        <v>14608.657322352101</v>
      </c>
      <c r="R3367" s="36">
        <f>Inputs!$B$12*(1+$B3367)^1*$C3367+Inputs!$B$29*(1+$D3367)^1*Inputs!$B$19+Inputs!$B$30*(1+$E3367)^1*Inputs!$B$20+Inputs!$B$31*(1+$F3367)^1*Inputs!$B$21+Inputs!$B$22*(1+Inputs!$B$23)^1</f>
        <v>16236.827621630546</v>
      </c>
      <c r="S3367" s="36">
        <f>Inputs!$B$12*(1+$B3367)^2*$C3367+Inputs!$B$29*(1+$D3367)^2*Inputs!$B$19+Inputs!$B$30*(1+$E3367)^2*Inputs!$B$20+Inputs!$B$31*(1+$F3367)^2*Inputs!$B$21+Inputs!$B$22*(1+Inputs!$B$23)^2</f>
        <v>18249.168750461769</v>
      </c>
      <c r="T3367" s="36">
        <f>Inputs!$B$12*(1+$B3367)^3*$C3367+Inputs!$B$29*(1+$D3367)^3*Inputs!$B$19+Inputs!$B$30*(1+$E3367)^3*Inputs!$B$20+Inputs!$B$31*(1+$F3367)^3*Inputs!$B$21+Inputs!$B$22*(1+Inputs!$B$23)^3</f>
        <v>20736.298146831061</v>
      </c>
      <c r="U3367" s="36">
        <f>Inputs!$B$12*(1+$B3367)^4*$C3367+Inputs!$B$29*(1+$D3367)^4*Inputs!$B$19+Inputs!$B$30*(1+$E3367)^4*Inputs!$B$20+Inputs!$B$31*(1+$F3367)^4*Inputs!$B$21+Inputs!$B$22*(1+Inputs!$B$23)^4</f>
        <v>23810.501970807629</v>
      </c>
      <c r="V3367" s="35">
        <f>Inputs!$B$13/(Q3367*(1-$G3367))</f>
        <v>1.0796374133682536</v>
      </c>
      <c r="W3367" s="36">
        <f>Inputs!$B$13</f>
        <v>12660</v>
      </c>
      <c r="X3367" s="36">
        <f t="shared" si="523"/>
        <v>13917.317118552446</v>
      </c>
      <c r="Y3367" s="36">
        <f t="shared" si="524"/>
        <v>15469.469399366411</v>
      </c>
      <c r="Z3367" s="36">
        <f t="shared" si="525"/>
        <v>17381.506117757915</v>
      </c>
      <c r="AA3367" s="36">
        <f t="shared" si="526"/>
        <v>19733.004017322266</v>
      </c>
      <c r="AB3367" s="36">
        <f t="shared" si="527"/>
        <v>58175.812282216808</v>
      </c>
      <c r="AC3367" s="36">
        <f t="shared" si="528"/>
        <v>238364.00692343712</v>
      </c>
      <c r="AD3367" s="36">
        <f t="shared" si="529"/>
        <v>145592.27019764448</v>
      </c>
    </row>
    <row r="3368" spans="1:30" ht="14.25" customHeight="1" x14ac:dyDescent="0.25">
      <c r="A3368" s="16">
        <v>3352</v>
      </c>
      <c r="B3368" s="34">
        <v>0.19127875878694001</v>
      </c>
      <c r="C3368" s="34">
        <v>0.111594411824356</v>
      </c>
      <c r="D3368" s="34">
        <v>5.21586145504188E-2</v>
      </c>
      <c r="E3368" s="34">
        <v>3.4958190202669E-2</v>
      </c>
      <c r="F3368" s="34">
        <v>1.4459098978074E-2</v>
      </c>
      <c r="G3368" s="34">
        <v>0.184184812787626</v>
      </c>
      <c r="H3368" s="35">
        <v>0.99492875219252297</v>
      </c>
      <c r="I3368" s="34">
        <v>9.5828270182858402E-2</v>
      </c>
      <c r="J3368" s="34">
        <v>2.346041520205E-2</v>
      </c>
      <c r="K3368" s="36">
        <f>Inputs!$B$12*(1+$B3368)^4</f>
        <v>120838.36567891244</v>
      </c>
      <c r="L3368" s="36">
        <f t="shared" si="520"/>
        <v>18342.980744585191</v>
      </c>
      <c r="M3368" s="36">
        <f t="shared" si="521"/>
        <v>221778.08695701562</v>
      </c>
      <c r="N3368" s="37">
        <f>M3368/Inputs!$B$6</f>
        <v>338.07635206862136</v>
      </c>
      <c r="O3368" s="38">
        <f>IF(N3368&gt;Inputs!$B$4,1,0)</f>
        <v>0</v>
      </c>
      <c r="P3368" s="34">
        <f t="shared" si="522"/>
        <v>7.2367854980808402E-2</v>
      </c>
      <c r="Q3368" s="36">
        <f>Inputs!$B$12*(1+$B3368)^0*$C3368+Inputs!$B$29*(1+$D3368)^0*Inputs!$B$19+Inputs!$B$30*(1+$E3368)^0*Inputs!$B$20+Inputs!$B$31*(1+$F3368)^0*Inputs!$B$21+Inputs!$B$22*(1+Inputs!$B$23)^0</f>
        <v>14717.708736888282</v>
      </c>
      <c r="R3368" s="36">
        <f>Inputs!$B$12*(1+$B3368)^1*$C3368+Inputs!$B$29*(1+$D3368)^1*Inputs!$B$19+Inputs!$B$30*(1+$E3368)^1*Inputs!$B$20+Inputs!$B$31*(1+$F3368)^1*Inputs!$B$21+Inputs!$B$22*(1+Inputs!$B$23)^1</f>
        <v>16254.51734989875</v>
      </c>
      <c r="S3368" s="36">
        <f>Inputs!$B$12*(1+$B3368)^2*$C3368+Inputs!$B$29*(1+$D3368)^2*Inputs!$B$19+Inputs!$B$30*(1+$E3368)^2*Inputs!$B$20+Inputs!$B$31*(1+$F3368)^2*Inputs!$B$21+Inputs!$B$22*(1+Inputs!$B$23)^2</f>
        <v>18047.21979449394</v>
      </c>
      <c r="T3368" s="36">
        <f>Inputs!$B$12*(1+$B3368)^3*$C3368+Inputs!$B$29*(1+$D3368)^3*Inputs!$B$19+Inputs!$B$30*(1+$E3368)^3*Inputs!$B$20+Inputs!$B$31*(1+$F3368)^3*Inputs!$B$21+Inputs!$B$22*(1+Inputs!$B$23)^3</f>
        <v>20143.202052916175</v>
      </c>
      <c r="U3368" s="36">
        <f>Inputs!$B$12*(1+$B3368)^4*$C3368+Inputs!$B$29*(1+$D3368)^4*Inputs!$B$19+Inputs!$B$30*(1+$E3368)^4*Inputs!$B$20+Inputs!$B$31*(1+$F3368)^4*Inputs!$B$21+Inputs!$B$22*(1+Inputs!$B$23)^4</f>
        <v>22598.839756289191</v>
      </c>
      <c r="V3368" s="35">
        <f>Inputs!$B$13/(Q3368*(1-$G3368))</f>
        <v>1.0543910620531201</v>
      </c>
      <c r="W3368" s="36">
        <f>Inputs!$B$13</f>
        <v>12660</v>
      </c>
      <c r="X3368" s="36">
        <f t="shared" si="523"/>
        <v>13784.817001411089</v>
      </c>
      <c r="Y3368" s="36">
        <f t="shared" si="524"/>
        <v>15086.268641103326</v>
      </c>
      <c r="Z3368" s="36">
        <f t="shared" si="525"/>
        <v>16594.081647890787</v>
      </c>
      <c r="AA3368" s="36">
        <f t="shared" si="526"/>
        <v>18342.980744585191</v>
      </c>
      <c r="AB3368" s="36">
        <f t="shared" si="527"/>
        <v>57612.259841999308</v>
      </c>
      <c r="AC3368" s="36">
        <f t="shared" si="528"/>
        <v>259415.10486769245</v>
      </c>
      <c r="AD3368" s="36">
        <f t="shared" si="529"/>
        <v>164165.82711501632</v>
      </c>
    </row>
    <row r="3369" spans="1:30" ht="14.25" customHeight="1" x14ac:dyDescent="0.25">
      <c r="A3369" s="16">
        <v>3353</v>
      </c>
      <c r="B3369" s="34">
        <v>0.21799314869164901</v>
      </c>
      <c r="C3369" s="34">
        <v>8.6812629899477994E-2</v>
      </c>
      <c r="D3369" s="34">
        <v>2.9156397560738598E-2</v>
      </c>
      <c r="E3369" s="34">
        <v>2.14165078949193E-2</v>
      </c>
      <c r="F3369" s="34">
        <v>3.7230455359485101E-4</v>
      </c>
      <c r="G3369" s="34">
        <v>0.19726449539750701</v>
      </c>
      <c r="H3369" s="35">
        <v>1.13189837533008</v>
      </c>
      <c r="I3369" s="34">
        <v>9.6086276534257498E-2</v>
      </c>
      <c r="J3369" s="34">
        <v>2.4619758430228299E-2</v>
      </c>
      <c r="K3369" s="36">
        <f>Inputs!$B$12*(1+$B3369)^4</f>
        <v>132047.63637565557</v>
      </c>
      <c r="L3369" s="36">
        <f t="shared" si="520"/>
        <v>18015.507796970243</v>
      </c>
      <c r="M3369" s="36">
        <f t="shared" si="521"/>
        <v>220117.36528458251</v>
      </c>
      <c r="N3369" s="37">
        <f>M3369/Inputs!$B$6</f>
        <v>335.54476415332698</v>
      </c>
      <c r="O3369" s="38">
        <f>IF(N3369&gt;Inputs!$B$4,1,0)</f>
        <v>0</v>
      </c>
      <c r="P3369" s="34">
        <f t="shared" si="522"/>
        <v>7.1466518104029195E-2</v>
      </c>
      <c r="Q3369" s="36">
        <f>Inputs!$B$12*(1+$B3369)^0*$C3369+Inputs!$B$29*(1+$D3369)^0*Inputs!$B$19+Inputs!$B$30*(1+$E3369)^0*Inputs!$B$20+Inputs!$B$31*(1+$F3369)^0*Inputs!$B$21+Inputs!$B$22*(1+Inputs!$B$23)^0</f>
        <v>13230.801821395602</v>
      </c>
      <c r="R3369" s="36">
        <f>Inputs!$B$12*(1+$B3369)^1*$C3369+Inputs!$B$29*(1+$D3369)^1*Inputs!$B$19+Inputs!$B$30*(1+$E3369)^1*Inputs!$B$20+Inputs!$B$31*(1+$F3369)^1*Inputs!$B$21+Inputs!$B$22*(1+Inputs!$B$23)^1</f>
        <v>14448.899090933242</v>
      </c>
      <c r="S3369" s="36">
        <f>Inputs!$B$12*(1+$B3369)^2*$C3369+Inputs!$B$29*(1+$D3369)^2*Inputs!$B$19+Inputs!$B$30*(1+$E3369)^2*Inputs!$B$20+Inputs!$B$31*(1+$F3369)^2*Inputs!$B$21+Inputs!$B$22*(1+Inputs!$B$23)^2</f>
        <v>15916.408134148311</v>
      </c>
      <c r="T3369" s="36">
        <f>Inputs!$B$12*(1+$B3369)^3*$C3369+Inputs!$B$29*(1+$D3369)^3*Inputs!$B$19+Inputs!$B$30*(1+$E3369)^3*Inputs!$B$20+Inputs!$B$31*(1+$F3369)^3*Inputs!$B$21+Inputs!$B$22*(1+Inputs!$B$23)^3</f>
        <v>17687.332125011715</v>
      </c>
      <c r="U3369" s="36">
        <f>Inputs!$B$12*(1+$B3369)^4*$C3369+Inputs!$B$29*(1+$D3369)^4*Inputs!$B$19+Inputs!$B$30*(1+$E3369)^4*Inputs!$B$20+Inputs!$B$31*(1+$F3369)^4*Inputs!$B$21+Inputs!$B$22*(1+Inputs!$B$23)^4</f>
        <v>19827.437946445512</v>
      </c>
      <c r="V3369" s="35">
        <f>Inputs!$B$13/(Q3369*(1-$G3369))</f>
        <v>1.1919967444496424</v>
      </c>
      <c r="W3369" s="36">
        <f>Inputs!$B$13</f>
        <v>12660</v>
      </c>
      <c r="X3369" s="36">
        <f t="shared" si="523"/>
        <v>13651.281347212958</v>
      </c>
      <c r="Y3369" s="36">
        <f t="shared" si="524"/>
        <v>14845.815783490991</v>
      </c>
      <c r="Z3369" s="36">
        <f t="shared" si="525"/>
        <v>16284.29842668275</v>
      </c>
      <c r="AA3369" s="36">
        <f t="shared" si="526"/>
        <v>18015.507796970243</v>
      </c>
      <c r="AB3369" s="36">
        <f t="shared" si="527"/>
        <v>56856.193339561571</v>
      </c>
      <c r="AC3369" s="36">
        <f t="shared" si="528"/>
        <v>258289.41631184416</v>
      </c>
      <c r="AD3369" s="36">
        <f t="shared" si="529"/>
        <v>163261.17194502093</v>
      </c>
    </row>
    <row r="3370" spans="1:30" ht="14.25" customHeight="1" x14ac:dyDescent="0.25">
      <c r="A3370" s="16">
        <v>3354</v>
      </c>
      <c r="B3370" s="34">
        <v>0.26757022672282399</v>
      </c>
      <c r="C3370" s="34">
        <v>7.6693190120349794E-2</v>
      </c>
      <c r="D3370" s="34">
        <v>4.0269321085016303E-2</v>
      </c>
      <c r="E3370" s="34">
        <v>1.9369566290070299E-2</v>
      </c>
      <c r="F3370" s="34">
        <v>1.5421061782958699E-2</v>
      </c>
      <c r="G3370" s="34">
        <v>0.173989189941436</v>
      </c>
      <c r="H3370" s="35">
        <v>1.0533979098625601</v>
      </c>
      <c r="I3370" s="34">
        <v>0.102591036047845</v>
      </c>
      <c r="J3370" s="34">
        <v>3.1326478791228102E-2</v>
      </c>
      <c r="K3370" s="36">
        <f>Inputs!$B$12*(1+$B3370)^4</f>
        <v>154895.70272880082</v>
      </c>
      <c r="L3370" s="36">
        <f t="shared" si="520"/>
        <v>17978.597393651497</v>
      </c>
      <c r="M3370" s="36">
        <f t="shared" si="521"/>
        <v>215377.75539645395</v>
      </c>
      <c r="N3370" s="37">
        <f>M3370/Inputs!$B$6</f>
        <v>328.31974907996027</v>
      </c>
      <c r="O3370" s="38">
        <f>IF(N3370&gt;Inputs!$B$4,1,0)</f>
        <v>0</v>
      </c>
      <c r="P3370" s="34">
        <f t="shared" si="522"/>
        <v>7.1264557256616901E-2</v>
      </c>
      <c r="Q3370" s="36">
        <f>Inputs!$B$12*(1+$B3370)^0*$C3370+Inputs!$B$29*(1+$D3370)^0*Inputs!$B$19+Inputs!$B$30*(1+$E3370)^0*Inputs!$B$20+Inputs!$B$31*(1+$F3370)^0*Inputs!$B$21+Inputs!$B$22*(1+Inputs!$B$23)^0</f>
        <v>12623.635434647909</v>
      </c>
      <c r="R3370" s="36">
        <f>Inputs!$B$12*(1+$B3370)^1*$C3370+Inputs!$B$29*(1+$D3370)^1*Inputs!$B$19+Inputs!$B$30*(1+$E3370)^1*Inputs!$B$20+Inputs!$B$31*(1+$F3370)^1*Inputs!$B$21+Inputs!$B$22*(1+Inputs!$B$23)^1</f>
        <v>14036.942894630083</v>
      </c>
      <c r="S3370" s="36">
        <f>Inputs!$B$12*(1+$B3370)^2*$C3370+Inputs!$B$29*(1+$D3370)^2*Inputs!$B$19+Inputs!$B$30*(1+$E3370)^2*Inputs!$B$20+Inputs!$B$31*(1+$F3370)^2*Inputs!$B$21+Inputs!$B$22*(1+Inputs!$B$23)^2</f>
        <v>15784.990337351093</v>
      </c>
      <c r="T3370" s="36">
        <f>Inputs!$B$12*(1+$B3370)^3*$C3370+Inputs!$B$29*(1+$D3370)^3*Inputs!$B$19+Inputs!$B$30*(1+$E3370)^3*Inputs!$B$20+Inputs!$B$31*(1+$F3370)^3*Inputs!$B$21+Inputs!$B$22*(1+Inputs!$B$23)^3</f>
        <v>17956.115689474587</v>
      </c>
      <c r="U3370" s="36">
        <f>Inputs!$B$12*(1+$B3370)^4*$C3370+Inputs!$B$29*(1+$D3370)^4*Inputs!$B$19+Inputs!$B$30*(1+$E3370)^4*Inputs!$B$20+Inputs!$B$31*(1+$F3370)^4*Inputs!$B$21+Inputs!$B$22*(1+Inputs!$B$23)^4</f>
        <v>20662.25056437061</v>
      </c>
      <c r="V3370" s="35">
        <f>Inputs!$B$13/(Q3370*(1-$G3370))</f>
        <v>1.214125361018831</v>
      </c>
      <c r="W3370" s="36">
        <f>Inputs!$B$13</f>
        <v>12660</v>
      </c>
      <c r="X3370" s="36">
        <f t="shared" si="523"/>
        <v>13611.483435330845</v>
      </c>
      <c r="Y3370" s="36">
        <f t="shared" si="524"/>
        <v>14782.633457510183</v>
      </c>
      <c r="Z3370" s="36">
        <f t="shared" si="525"/>
        <v>16219.915769589512</v>
      </c>
      <c r="AA3370" s="36">
        <f t="shared" si="526"/>
        <v>17978.597393651497</v>
      </c>
      <c r="AB3370" s="36">
        <f t="shared" si="527"/>
        <v>55714.089323812419</v>
      </c>
      <c r="AC3370" s="36">
        <f t="shared" si="528"/>
        <v>260182.68066736846</v>
      </c>
      <c r="AD3370" s="36">
        <f t="shared" si="529"/>
        <v>159663.66607264153</v>
      </c>
    </row>
    <row r="3371" spans="1:30" ht="14.25" customHeight="1" x14ac:dyDescent="0.25">
      <c r="A3371" s="16">
        <v>3355</v>
      </c>
      <c r="B3371" s="34">
        <v>0.39576147167567499</v>
      </c>
      <c r="C3371" s="34">
        <v>9.4225342380987107E-2</v>
      </c>
      <c r="D3371" s="34">
        <v>3.5192162748800701E-2</v>
      </c>
      <c r="E3371" s="34">
        <v>2.41348922314524E-2</v>
      </c>
      <c r="F3371" s="34">
        <v>2.41016833825358E-3</v>
      </c>
      <c r="G3371" s="34">
        <v>0.18914715090005299</v>
      </c>
      <c r="H3371" s="35">
        <v>1.1050234835759101</v>
      </c>
      <c r="I3371" s="34">
        <v>9.5769337859060305E-2</v>
      </c>
      <c r="J3371" s="34">
        <v>2.6171887071580701E-2</v>
      </c>
      <c r="K3371" s="36">
        <f>Inputs!$B$12*(1+$B3371)^4</f>
        <v>227717.32541148324</v>
      </c>
      <c r="L3371" s="36">
        <f t="shared" si="520"/>
        <v>26857.498867322844</v>
      </c>
      <c r="M3371" s="36">
        <f t="shared" si="521"/>
        <v>319717.29254385974</v>
      </c>
      <c r="N3371" s="37">
        <f>M3371/Inputs!$B$6</f>
        <v>487.3739215607618</v>
      </c>
      <c r="O3371" s="38">
        <f>IF(N3371&gt;Inputs!$B$4,1,0)</f>
        <v>1</v>
      </c>
      <c r="P3371" s="34">
        <f t="shared" si="522"/>
        <v>6.9597450787479601E-2</v>
      </c>
      <c r="Q3371" s="36">
        <f>Inputs!$B$12*(1+$B3371)^0*$C3371+Inputs!$B$29*(1+$D3371)^0*Inputs!$B$19+Inputs!$B$30*(1+$E3371)^0*Inputs!$B$20+Inputs!$B$31*(1+$F3371)^0*Inputs!$B$21+Inputs!$B$22*(1+Inputs!$B$23)^0</f>
        <v>13675.564570286148</v>
      </c>
      <c r="R3371" s="36">
        <f>Inputs!$B$12*(1+$B3371)^1*$C3371+Inputs!$B$29*(1+$D3371)^1*Inputs!$B$19+Inputs!$B$30*(1+$E3371)^1*Inputs!$B$20+Inputs!$B$31*(1+$F3371)^1*Inputs!$B$21+Inputs!$B$22*(1+Inputs!$B$23)^1</f>
        <v>16031.565503166737</v>
      </c>
      <c r="S3371" s="36">
        <f>Inputs!$B$12*(1+$B3371)^2*$C3371+Inputs!$B$29*(1+$D3371)^2*Inputs!$B$19+Inputs!$B$30*(1+$E3371)^2*Inputs!$B$20+Inputs!$B$31*(1+$F3371)^2*Inputs!$B$21+Inputs!$B$22*(1+Inputs!$B$23)^2</f>
        <v>19276.565197956552</v>
      </c>
      <c r="T3371" s="36">
        <f>Inputs!$B$12*(1+$B3371)^3*$C3371+Inputs!$B$29*(1+$D3371)^3*Inputs!$B$19+Inputs!$B$30*(1+$E3371)^3*Inputs!$B$20+Inputs!$B$31*(1+$F3371)^3*Inputs!$B$21+Inputs!$B$22*(1+Inputs!$B$23)^3</f>
        <v>23761.12540016562</v>
      </c>
      <c r="U3371" s="36">
        <f>Inputs!$B$12*(1+$B3371)^4*$C3371+Inputs!$B$29*(1+$D3371)^4*Inputs!$B$19+Inputs!$B$30*(1+$E3371)^4*Inputs!$B$20+Inputs!$B$31*(1+$F3371)^4*Inputs!$B$21+Inputs!$B$22*(1+Inputs!$B$23)^4</f>
        <v>29974.504419191428</v>
      </c>
      <c r="V3371" s="35">
        <f>Inputs!$B$13/(Q3371*(1-$G3371))</f>
        <v>1.1416852605376246</v>
      </c>
      <c r="W3371" s="36">
        <f>Inputs!$B$13</f>
        <v>12660</v>
      </c>
      <c r="X3371" s="36">
        <f t="shared" si="523"/>
        <v>14721.897535289718</v>
      </c>
      <c r="Y3371" s="36">
        <f t="shared" si="524"/>
        <v>17558.543119936621</v>
      </c>
      <c r="Z3371" s="36">
        <f t="shared" si="525"/>
        <v>21466.828748560336</v>
      </c>
      <c r="AA3371" s="36">
        <f t="shared" si="526"/>
        <v>26857.498867322844</v>
      </c>
      <c r="AB3371" s="36">
        <f t="shared" si="527"/>
        <v>69050.601834485977</v>
      </c>
      <c r="AC3371" s="36">
        <f t="shared" si="528"/>
        <v>395997.41057845717</v>
      </c>
      <c r="AD3371" s="36">
        <f t="shared" si="529"/>
        <v>250666.69070937377</v>
      </c>
    </row>
    <row r="3372" spans="1:30" ht="14.25" customHeight="1" x14ac:dyDescent="0.25">
      <c r="A3372" s="16">
        <v>3356</v>
      </c>
      <c r="B3372" s="34">
        <v>0.43531123548891598</v>
      </c>
      <c r="C3372" s="34">
        <v>6.1952106598010301E-2</v>
      </c>
      <c r="D3372" s="34">
        <v>3.0550600893403699E-2</v>
      </c>
      <c r="E3372" s="34">
        <v>1.32509906959933E-2</v>
      </c>
      <c r="F3372" s="34">
        <v>9.0810716329323207E-3</v>
      </c>
      <c r="G3372" s="34">
        <v>0.20670412797755</v>
      </c>
      <c r="H3372" s="35">
        <v>1.0478434474542899</v>
      </c>
      <c r="I3372" s="34">
        <v>0.101071708867399</v>
      </c>
      <c r="J3372" s="34">
        <v>3.1601929712839899E-2</v>
      </c>
      <c r="K3372" s="36">
        <f>Inputs!$B$12*(1+$B3372)^4</f>
        <v>254645.2551608615</v>
      </c>
      <c r="L3372" s="36">
        <f t="shared" si="520"/>
        <v>20143.727316122975</v>
      </c>
      <c r="M3372" s="36">
        <f t="shared" si="521"/>
        <v>243184.63413105204</v>
      </c>
      <c r="N3372" s="37">
        <f>M3372/Inputs!$B$6</f>
        <v>370.70828373635982</v>
      </c>
      <c r="O3372" s="38">
        <f>IF(N3372&gt;Inputs!$B$4,1,0)</f>
        <v>0</v>
      </c>
      <c r="P3372" s="34">
        <f t="shared" si="522"/>
        <v>6.9469779154559097E-2</v>
      </c>
      <c r="Q3372" s="36">
        <f>Inputs!$B$12*(1+$B3372)^0*$C3372+Inputs!$B$29*(1+$D3372)^0*Inputs!$B$19+Inputs!$B$30*(1+$E3372)^0*Inputs!$B$20+Inputs!$B$31*(1+$F3372)^0*Inputs!$B$21+Inputs!$B$22*(1+Inputs!$B$23)^0</f>
        <v>11739.17042330754</v>
      </c>
      <c r="R3372" s="36">
        <f>Inputs!$B$12*(1+$B3372)^1*$C3372+Inputs!$B$29*(1+$D3372)^1*Inputs!$B$19+Inputs!$B$30*(1+$E3372)^1*Inputs!$B$20+Inputs!$B$31*(1+$F3372)^1*Inputs!$B$21+Inputs!$B$22*(1+Inputs!$B$23)^1</f>
        <v>13463.304275242896</v>
      </c>
      <c r="S3372" s="36">
        <f>Inputs!$B$12*(1+$B3372)^2*$C3372+Inputs!$B$29*(1+$D3372)^2*Inputs!$B$19+Inputs!$B$30*(1+$E3372)^2*Inputs!$B$20+Inputs!$B$31*(1+$F3372)^2*Inputs!$B$21+Inputs!$B$22*(1+Inputs!$B$23)^2</f>
        <v>15893.640089389177</v>
      </c>
      <c r="T3372" s="36">
        <f>Inputs!$B$12*(1+$B3372)^3*$C3372+Inputs!$B$29*(1+$D3372)^3*Inputs!$B$19+Inputs!$B$30*(1+$E3372)^3*Inputs!$B$20+Inputs!$B$31*(1+$F3372)^3*Inputs!$B$21+Inputs!$B$22*(1+Inputs!$B$23)^3</f>
        <v>19336.843623296278</v>
      </c>
      <c r="U3372" s="36">
        <f>Inputs!$B$12*(1+$B3372)^4*$C3372+Inputs!$B$29*(1+$D3372)^4*Inputs!$B$19+Inputs!$B$30*(1+$E3372)^4*Inputs!$B$20+Inputs!$B$31*(1+$F3372)^4*Inputs!$B$21+Inputs!$B$22*(1+Inputs!$B$23)^4</f>
        <v>24233.058875639734</v>
      </c>
      <c r="V3372" s="35">
        <f>Inputs!$B$13/(Q3372*(1-$G3372))</f>
        <v>1.3594433159750972</v>
      </c>
      <c r="W3372" s="36">
        <f>Inputs!$B$13</f>
        <v>12660</v>
      </c>
      <c r="X3372" s="36">
        <f t="shared" si="523"/>
        <v>13687.374700680124</v>
      </c>
      <c r="Y3372" s="36">
        <f t="shared" si="524"/>
        <v>15175.967954091229</v>
      </c>
      <c r="Z3372" s="36">
        <f t="shared" si="525"/>
        <v>17268.721861802336</v>
      </c>
      <c r="AA3372" s="36">
        <f t="shared" si="526"/>
        <v>20143.727316122975</v>
      </c>
      <c r="AB3372" s="36">
        <f t="shared" si="527"/>
        <v>58352.260112810669</v>
      </c>
      <c r="AC3372" s="36">
        <f t="shared" si="528"/>
        <v>299127.30720920902</v>
      </c>
      <c r="AD3372" s="36">
        <f t="shared" si="529"/>
        <v>184832.37401824136</v>
      </c>
    </row>
    <row r="3373" spans="1:30" ht="14.25" customHeight="1" x14ac:dyDescent="0.25">
      <c r="A3373" s="16">
        <v>3357</v>
      </c>
      <c r="B3373" s="34">
        <v>0.33084937887914001</v>
      </c>
      <c r="C3373" s="34">
        <v>6.4865556093985102E-2</v>
      </c>
      <c r="D3373" s="34">
        <v>8.7046650125387898E-3</v>
      </c>
      <c r="E3373" s="34">
        <v>3.6208566476487701E-2</v>
      </c>
      <c r="F3373" s="34">
        <v>1.6239640130448801E-2</v>
      </c>
      <c r="G3373" s="34">
        <v>0.18660873513391199</v>
      </c>
      <c r="H3373" s="35">
        <v>0.94367257712423902</v>
      </c>
      <c r="I3373" s="34">
        <v>0.105615230969013</v>
      </c>
      <c r="J3373" s="34">
        <v>2.5246876708612798E-2</v>
      </c>
      <c r="K3373" s="36">
        <f>Inputs!$B$12*(1+$B3373)^4</f>
        <v>188220.47945710135</v>
      </c>
      <c r="L3373" s="36">
        <f t="shared" si="520"/>
        <v>15921.768188731219</v>
      </c>
      <c r="M3373" s="36">
        <f t="shared" si="521"/>
        <v>174979.00492442818</v>
      </c>
      <c r="N3373" s="37">
        <f>M3373/Inputs!$B$6</f>
        <v>266.73628799455514</v>
      </c>
      <c r="O3373" s="38">
        <f>IF(N3373&gt;Inputs!$B$4,1,0)</f>
        <v>0</v>
      </c>
      <c r="P3373" s="34">
        <f t="shared" si="522"/>
        <v>8.0368354260400204E-2</v>
      </c>
      <c r="Q3373" s="36">
        <f>Inputs!$B$12*(1+$B3373)^0*$C3373+Inputs!$B$29*(1+$D3373)^0*Inputs!$B$19+Inputs!$B$30*(1+$E3373)^0*Inputs!$B$20+Inputs!$B$31*(1+$F3373)^0*Inputs!$B$21+Inputs!$B$22*(1+Inputs!$B$23)^0</f>
        <v>11913.977393066027</v>
      </c>
      <c r="R3373" s="36">
        <f>Inputs!$B$12*(1+$B3373)^1*$C3373+Inputs!$B$29*(1+$D3373)^1*Inputs!$B$19+Inputs!$B$30*(1+$E3373)^1*Inputs!$B$20+Inputs!$B$31*(1+$F3373)^1*Inputs!$B$21+Inputs!$B$22*(1+Inputs!$B$23)^1</f>
        <v>13325.519141137131</v>
      </c>
      <c r="S3373" s="36">
        <f>Inputs!$B$12*(1+$B3373)^2*$C3373+Inputs!$B$29*(1+$D3373)^2*Inputs!$B$19+Inputs!$B$30*(1+$E3373)^2*Inputs!$B$20+Inputs!$B$31*(1+$F3373)^2*Inputs!$B$21+Inputs!$B$22*(1+Inputs!$B$23)^2</f>
        <v>15165.738317085521</v>
      </c>
      <c r="T3373" s="36">
        <f>Inputs!$B$12*(1+$B3373)^3*$C3373+Inputs!$B$29*(1+$D3373)^3*Inputs!$B$19+Inputs!$B$30*(1+$E3373)^3*Inputs!$B$20+Inputs!$B$31*(1+$F3373)^3*Inputs!$B$21+Inputs!$B$22*(1+Inputs!$B$23)^3</f>
        <v>17575.660665334981</v>
      </c>
      <c r="U3373" s="36">
        <f>Inputs!$B$12*(1+$B3373)^4*$C3373+Inputs!$B$29*(1+$D3373)^4*Inputs!$B$19+Inputs!$B$30*(1+$E3373)^4*Inputs!$B$20+Inputs!$B$31*(1+$F3373)^4*Inputs!$B$21+Inputs!$B$22*(1+Inputs!$B$23)^4</f>
        <v>20742.946999414187</v>
      </c>
      <c r="V3373" s="35">
        <f>Inputs!$B$13/(Q3373*(1-$G3373))</f>
        <v>1.3064037845840637</v>
      </c>
      <c r="W3373" s="36">
        <f>Inputs!$B$13</f>
        <v>12660</v>
      </c>
      <c r="X3373" s="36">
        <f t="shared" si="523"/>
        <v>13177.030587467769</v>
      </c>
      <c r="Y3373" s="36">
        <f t="shared" si="524"/>
        <v>13878.109943171095</v>
      </c>
      <c r="Z3373" s="36">
        <f t="shared" si="525"/>
        <v>14787.029539187239</v>
      </c>
      <c r="AA3373" s="36">
        <f t="shared" si="526"/>
        <v>15921.768188731219</v>
      </c>
      <c r="AB3373" s="36">
        <f t="shared" si="527"/>
        <v>52032.946030106716</v>
      </c>
      <c r="AC3373" s="36">
        <f t="shared" si="528"/>
        <v>203111.57615950343</v>
      </c>
      <c r="AD3373" s="36">
        <f t="shared" si="529"/>
        <v>122946.05889432147</v>
      </c>
    </row>
    <row r="3374" spans="1:30" ht="14.25" customHeight="1" x14ac:dyDescent="0.25">
      <c r="A3374" s="16">
        <v>3358</v>
      </c>
      <c r="B3374" s="34">
        <v>0.22026538236395901</v>
      </c>
      <c r="C3374" s="34">
        <v>6.9443394741499798E-2</v>
      </c>
      <c r="D3374" s="34">
        <v>3.5170401591573003E-2</v>
      </c>
      <c r="E3374" s="34">
        <v>3.5533394608075398E-2</v>
      </c>
      <c r="F3374" s="34">
        <v>1.7303280185481201E-2</v>
      </c>
      <c r="G3374" s="34">
        <v>0.19188539614709399</v>
      </c>
      <c r="H3374" s="35">
        <v>1.0827605449937701</v>
      </c>
      <c r="I3374" s="34">
        <v>9.30908317710675E-2</v>
      </c>
      <c r="J3374" s="34">
        <v>2.87271687284151E-2</v>
      </c>
      <c r="K3374" s="36">
        <f>Inputs!$B$12*(1+$B3374)^4</f>
        <v>133035.76591073713</v>
      </c>
      <c r="L3374" s="36">
        <f t="shared" si="520"/>
        <v>15887.976227189034</v>
      </c>
      <c r="M3374" s="36">
        <f t="shared" si="521"/>
        <v>216778.14226027337</v>
      </c>
      <c r="N3374" s="37">
        <f>M3374/Inputs!$B$6</f>
        <v>330.45448515285574</v>
      </c>
      <c r="O3374" s="38">
        <f>IF(N3374&gt;Inputs!$B$4,1,0)</f>
        <v>0</v>
      </c>
      <c r="P3374" s="34">
        <f t="shared" si="522"/>
        <v>6.4363663042652397E-2</v>
      </c>
      <c r="Q3374" s="36">
        <f>Inputs!$B$12*(1+$B3374)^0*$C3374+Inputs!$B$29*(1+$D3374)^0*Inputs!$B$19+Inputs!$B$30*(1+$E3374)^0*Inputs!$B$20+Inputs!$B$31*(1+$F3374)^0*Inputs!$B$21+Inputs!$B$22*(1+Inputs!$B$23)^0</f>
        <v>12188.64771191691</v>
      </c>
      <c r="R3374" s="36">
        <f>Inputs!$B$12*(1+$B3374)^1*$C3374+Inputs!$B$29*(1+$D3374)^1*Inputs!$B$19+Inputs!$B$30*(1+$E3374)^1*Inputs!$B$20+Inputs!$B$31*(1+$F3374)^1*Inputs!$B$21+Inputs!$B$22*(1+Inputs!$B$23)^1</f>
        <v>13320.715017643279</v>
      </c>
      <c r="S3374" s="36">
        <f>Inputs!$B$12*(1+$B3374)^2*$C3374+Inputs!$B$29*(1+$D3374)^2*Inputs!$B$19+Inputs!$B$30*(1+$E3374)^2*Inputs!$B$20+Inputs!$B$31*(1+$F3374)^2*Inputs!$B$21+Inputs!$B$22*(1+Inputs!$B$23)^2</f>
        <v>14661.464009848925</v>
      </c>
      <c r="T3374" s="36">
        <f>Inputs!$B$12*(1+$B3374)^3*$C3374+Inputs!$B$29*(1+$D3374)^3*Inputs!$B$19+Inputs!$B$30*(1+$E3374)^3*Inputs!$B$20+Inputs!$B$31*(1+$F3374)^3*Inputs!$B$21+Inputs!$B$22*(1+Inputs!$B$23)^3</f>
        <v>16255.638850315745</v>
      </c>
      <c r="U3374" s="36">
        <f>Inputs!$B$12*(1+$B3374)^4*$C3374+Inputs!$B$29*(1+$D3374)^4*Inputs!$B$19+Inputs!$B$30*(1+$E3374)^4*Inputs!$B$20+Inputs!$B$31*(1+$F3374)^4*Inputs!$B$21+Inputs!$B$22*(1+Inputs!$B$23)^4</f>
        <v>18157.798991963391</v>
      </c>
      <c r="V3374" s="35">
        <f>Inputs!$B$13/(Q3374*(1-$G3374))</f>
        <v>1.2853021252774441</v>
      </c>
      <c r="W3374" s="36">
        <f>Inputs!$B$13</f>
        <v>12660</v>
      </c>
      <c r="X3374" s="36">
        <f t="shared" si="523"/>
        <v>13290.772921846261</v>
      </c>
      <c r="Y3374" s="36">
        <f t="shared" si="524"/>
        <v>14028.572788556925</v>
      </c>
      <c r="Z3374" s="36">
        <f t="shared" si="525"/>
        <v>14888.764131483345</v>
      </c>
      <c r="AA3374" s="36">
        <f t="shared" si="526"/>
        <v>15887.976227189034</v>
      </c>
      <c r="AB3374" s="36">
        <f t="shared" si="527"/>
        <v>54055.952478687694</v>
      </c>
      <c r="AC3374" s="36">
        <f t="shared" si="528"/>
        <v>253938.20097202159</v>
      </c>
      <c r="AD3374" s="36">
        <f t="shared" si="529"/>
        <v>162722.18978158568</v>
      </c>
    </row>
    <row r="3375" spans="1:30" ht="14.25" customHeight="1" x14ac:dyDescent="0.25">
      <c r="A3375" s="16">
        <v>3359</v>
      </c>
      <c r="B3375" s="34">
        <v>0.27255811516258299</v>
      </c>
      <c r="C3375" s="34">
        <v>8.5438811141387599E-2</v>
      </c>
      <c r="D3375" s="34">
        <v>3.4636071907080401E-2</v>
      </c>
      <c r="E3375" s="34">
        <v>4.0053246530262897E-2</v>
      </c>
      <c r="F3375" s="34">
        <v>-1.1984330623756499E-2</v>
      </c>
      <c r="G3375" s="34">
        <v>0.194156278495835</v>
      </c>
      <c r="H3375" s="35">
        <v>0.94639024081154099</v>
      </c>
      <c r="I3375" s="34">
        <v>9.3282510354842196E-2</v>
      </c>
      <c r="J3375" s="34">
        <v>1.9387522736636301E-2</v>
      </c>
      <c r="K3375" s="36">
        <f>Inputs!$B$12*(1+$B3375)^4</f>
        <v>157348.18931878981</v>
      </c>
      <c r="L3375" s="36">
        <f t="shared" si="520"/>
        <v>16681.179508891415</v>
      </c>
      <c r="M3375" s="36">
        <f t="shared" si="521"/>
        <v>202410.49162319564</v>
      </c>
      <c r="N3375" s="37">
        <f>M3375/Inputs!$B$6</f>
        <v>308.55257869389578</v>
      </c>
      <c r="O3375" s="38">
        <f>IF(N3375&gt;Inputs!$B$4,1,0)</f>
        <v>0</v>
      </c>
      <c r="P3375" s="34">
        <f t="shared" si="522"/>
        <v>7.3894987618205898E-2</v>
      </c>
      <c r="Q3375" s="36">
        <f>Inputs!$B$12*(1+$B3375)^0*$C3375+Inputs!$B$29*(1+$D3375)^0*Inputs!$B$19+Inputs!$B$30*(1+$E3375)^0*Inputs!$B$20+Inputs!$B$31*(1+$F3375)^0*Inputs!$B$21+Inputs!$B$22*(1+Inputs!$B$23)^0</f>
        <v>13148.372695910177</v>
      </c>
      <c r="R3375" s="36">
        <f>Inputs!$B$12*(1+$B3375)^1*$C3375+Inputs!$B$29*(1+$D3375)^1*Inputs!$B$19+Inputs!$B$30*(1+$E3375)^1*Inputs!$B$20+Inputs!$B$31*(1+$F3375)^1*Inputs!$B$21+Inputs!$B$22*(1+Inputs!$B$23)^1</f>
        <v>14637.314832142773</v>
      </c>
      <c r="S3375" s="36">
        <f>Inputs!$B$12*(1+$B3375)^2*$C3375+Inputs!$B$29*(1+$D3375)^2*Inputs!$B$19+Inputs!$B$30*(1+$E3375)^2*Inputs!$B$20+Inputs!$B$31*(1+$F3375)^2*Inputs!$B$21+Inputs!$B$22*(1+Inputs!$B$23)^2</f>
        <v>16513.644100688645</v>
      </c>
      <c r="T3375" s="36">
        <f>Inputs!$B$12*(1+$B3375)^3*$C3375+Inputs!$B$29*(1+$D3375)^3*Inputs!$B$19+Inputs!$B$30*(1+$E3375)^3*Inputs!$B$20+Inputs!$B$31*(1+$F3375)^3*Inputs!$B$21+Inputs!$B$22*(1+Inputs!$B$23)^3</f>
        <v>18881.385766766871</v>
      </c>
      <c r="U3375" s="36">
        <f>Inputs!$B$12*(1+$B3375)^4*$C3375+Inputs!$B$29*(1+$D3375)^4*Inputs!$B$19+Inputs!$B$30*(1+$E3375)^4*Inputs!$B$20+Inputs!$B$31*(1+$F3375)^4*Inputs!$B$21+Inputs!$B$22*(1+Inputs!$B$23)^4</f>
        <v>21872.865183314061</v>
      </c>
      <c r="V3375" s="35">
        <f>Inputs!$B$13/(Q3375*(1-$G3375))</f>
        <v>1.1948430816101057</v>
      </c>
      <c r="W3375" s="36">
        <f>Inputs!$B$13</f>
        <v>12660</v>
      </c>
      <c r="X3375" s="36">
        <f t="shared" si="523"/>
        <v>13360.988623771666</v>
      </c>
      <c r="Y3375" s="36">
        <f t="shared" si="524"/>
        <v>14247.141734453899</v>
      </c>
      <c r="Z3375" s="36">
        <f t="shared" si="525"/>
        <v>15344.829974596372</v>
      </c>
      <c r="AA3375" s="36">
        <f t="shared" si="526"/>
        <v>16681.179508891415</v>
      </c>
      <c r="AB3375" s="36">
        <f t="shared" si="527"/>
        <v>55081.205066034163</v>
      </c>
      <c r="AC3375" s="36">
        <f t="shared" si="528"/>
        <v>230118.26382259856</v>
      </c>
      <c r="AD3375" s="36">
        <f t="shared" si="529"/>
        <v>147329.28655716148</v>
      </c>
    </row>
    <row r="3376" spans="1:30" ht="14.25" customHeight="1" x14ac:dyDescent="0.25">
      <c r="A3376" s="16">
        <v>3360</v>
      </c>
      <c r="B3376" s="34">
        <v>0.150154718601898</v>
      </c>
      <c r="C3376" s="34">
        <v>9.4551558989683801E-2</v>
      </c>
      <c r="D3376" s="34">
        <v>1.49924377693085E-2</v>
      </c>
      <c r="E3376" s="34">
        <v>3.2116467593318501E-2</v>
      </c>
      <c r="F3376" s="34">
        <v>1.35209867242354E-2</v>
      </c>
      <c r="G3376" s="34">
        <v>0.19773110257164001</v>
      </c>
      <c r="H3376" s="35">
        <v>1.0333297389428999</v>
      </c>
      <c r="I3376" s="34">
        <v>0.10520166850172399</v>
      </c>
      <c r="J3376" s="34">
        <v>2.5666382534415701E-2</v>
      </c>
      <c r="K3376" s="36">
        <f>Inputs!$B$12*(1+$B3376)^4</f>
        <v>104996.86023470943</v>
      </c>
      <c r="L3376" s="36">
        <f t="shared" si="520"/>
        <v>15295.820957676266</v>
      </c>
      <c r="M3376" s="36">
        <f t="shared" si="521"/>
        <v>171144.37929140485</v>
      </c>
      <c r="N3376" s="37">
        <f>M3376/Inputs!$B$6</f>
        <v>260.89082209055618</v>
      </c>
      <c r="O3376" s="38">
        <f>IF(N3376&gt;Inputs!$B$4,1,0)</f>
        <v>0</v>
      </c>
      <c r="P3376" s="34">
        <f t="shared" si="522"/>
        <v>7.95352859673083E-2</v>
      </c>
      <c r="Q3376" s="36">
        <f>Inputs!$B$12*(1+$B3376)^0*$C3376+Inputs!$B$29*(1+$D3376)^0*Inputs!$B$19+Inputs!$B$30*(1+$E3376)^0*Inputs!$B$20+Inputs!$B$31*(1+$F3376)^0*Inputs!$B$21+Inputs!$B$22*(1+Inputs!$B$23)^0</f>
        <v>13695.137566807949</v>
      </c>
      <c r="R3376" s="36">
        <f>Inputs!$B$12*(1+$B3376)^1*$C3376+Inputs!$B$29*(1+$D3376)^1*Inputs!$B$19+Inputs!$B$30*(1+$E3376)^1*Inputs!$B$20+Inputs!$B$31*(1+$F3376)^1*Inputs!$B$21+Inputs!$B$22*(1+Inputs!$B$23)^1</f>
        <v>14669.078020701196</v>
      </c>
      <c r="S3376" s="36">
        <f>Inputs!$B$12*(1+$B3376)^2*$C3376+Inputs!$B$29*(1+$D3376)^2*Inputs!$B$19+Inputs!$B$30*(1+$E3376)^2*Inputs!$B$20+Inputs!$B$31*(1+$F3376)^2*Inputs!$B$21+Inputs!$B$22*(1+Inputs!$B$23)^2</f>
        <v>15773.012362185276</v>
      </c>
      <c r="T3376" s="36">
        <f>Inputs!$B$12*(1+$B3376)^3*$C3376+Inputs!$B$29*(1+$D3376)^3*Inputs!$B$19+Inputs!$B$30*(1+$E3376)^3*Inputs!$B$20+Inputs!$B$31*(1+$F3376)^3*Inputs!$B$21+Inputs!$B$22*(1+Inputs!$B$23)^3</f>
        <v>17026.189921358906</v>
      </c>
      <c r="U3376" s="36">
        <f>Inputs!$B$12*(1+$B3376)^4*$C3376+Inputs!$B$29*(1+$D3376)^4*Inputs!$B$19+Inputs!$B$30*(1+$E3376)^4*Inputs!$B$20+Inputs!$B$31*(1+$F3376)^4*Inputs!$B$21+Inputs!$B$22*(1+Inputs!$B$23)^4</f>
        <v>18450.745024947297</v>
      </c>
      <c r="V3376" s="35">
        <f>Inputs!$B$13/(Q3376*(1-$G3376))</f>
        <v>1.152251682433872</v>
      </c>
      <c r="W3376" s="36">
        <f>Inputs!$B$13</f>
        <v>12660</v>
      </c>
      <c r="X3376" s="36">
        <f t="shared" si="523"/>
        <v>13210.441271263011</v>
      </c>
      <c r="Y3376" s="36">
        <f t="shared" si="524"/>
        <v>13828.389191740414</v>
      </c>
      <c r="Z3376" s="36">
        <f t="shared" si="525"/>
        <v>14520.958966242961</v>
      </c>
      <c r="AA3376" s="36">
        <f t="shared" si="526"/>
        <v>15295.820957676266</v>
      </c>
      <c r="AB3376" s="36">
        <f t="shared" si="527"/>
        <v>51522.283709611162</v>
      </c>
      <c r="AC3376" s="36">
        <f t="shared" si="528"/>
        <v>197250.93282499022</v>
      </c>
      <c r="AD3376" s="36">
        <f t="shared" si="529"/>
        <v>119622.09558179369</v>
      </c>
    </row>
    <row r="3377" spans="1:30" ht="14.25" customHeight="1" x14ac:dyDescent="0.25">
      <c r="A3377" s="16">
        <v>3361</v>
      </c>
      <c r="B3377" s="34">
        <v>0.46464716628143699</v>
      </c>
      <c r="C3377" s="34">
        <v>8.1327542884481699E-2</v>
      </c>
      <c r="D3377" s="34">
        <v>4.0833543771713998E-2</v>
      </c>
      <c r="E3377" s="34">
        <v>2.1478520448326599E-2</v>
      </c>
      <c r="F3377" s="34">
        <v>2.34157455394799E-2</v>
      </c>
      <c r="G3377" s="34">
        <v>0.178994742430307</v>
      </c>
      <c r="H3377" s="35">
        <v>1.0572143948419701</v>
      </c>
      <c r="I3377" s="34">
        <v>9.5306880338304895E-2</v>
      </c>
      <c r="J3377" s="34">
        <v>2.3401609521282001E-2</v>
      </c>
      <c r="K3377" s="36">
        <f>Inputs!$B$12*(1+$B3377)^4</f>
        <v>276110.74840085243</v>
      </c>
      <c r="L3377" s="36">
        <f t="shared" si="520"/>
        <v>27273.617531580989</v>
      </c>
      <c r="M3377" s="36">
        <f t="shared" si="521"/>
        <v>315631.73102916218</v>
      </c>
      <c r="N3377" s="37">
        <f>M3377/Inputs!$B$6</f>
        <v>481.1459314468936</v>
      </c>
      <c r="O3377" s="38">
        <f>IF(N3377&gt;Inputs!$B$4,1,0)</f>
        <v>1</v>
      </c>
      <c r="P3377" s="34">
        <f t="shared" si="522"/>
        <v>7.1905270817022887E-2</v>
      </c>
      <c r="Q3377" s="36">
        <f>Inputs!$B$12*(1+$B3377)^0*$C3377+Inputs!$B$29*(1+$D3377)^0*Inputs!$B$19+Inputs!$B$30*(1+$E3377)^0*Inputs!$B$20+Inputs!$B$31*(1+$F3377)^0*Inputs!$B$21+Inputs!$B$22*(1+Inputs!$B$23)^0</f>
        <v>12901.696600495823</v>
      </c>
      <c r="R3377" s="36">
        <f>Inputs!$B$12*(1+$B3377)^1*$C3377+Inputs!$B$29*(1+$D3377)^1*Inputs!$B$19+Inputs!$B$30*(1+$E3377)^1*Inputs!$B$20+Inputs!$B$31*(1+$F3377)^1*Inputs!$B$21+Inputs!$B$22*(1+Inputs!$B$23)^1</f>
        <v>15394.306715259761</v>
      </c>
      <c r="S3377" s="36">
        <f>Inputs!$B$12*(1+$B3377)^2*$C3377+Inputs!$B$29*(1+$D3377)^2*Inputs!$B$19+Inputs!$B$30*(1+$E3377)^2*Inputs!$B$20+Inputs!$B$31*(1+$F3377)^2*Inputs!$B$21+Inputs!$B$22*(1+Inputs!$B$23)^2</f>
        <v>18947.481992474633</v>
      </c>
      <c r="T3377" s="36">
        <f>Inputs!$B$12*(1+$B3377)^3*$C3377+Inputs!$B$29*(1+$D3377)^3*Inputs!$B$19+Inputs!$B$30*(1+$E3377)^3*Inputs!$B$20+Inputs!$B$31*(1+$F3377)^3*Inputs!$B$21+Inputs!$B$22*(1+Inputs!$B$23)^3</f>
        <v>24050.974603509712</v>
      </c>
      <c r="U3377" s="36">
        <f>Inputs!$B$12*(1+$B3377)^4*$C3377+Inputs!$B$29*(1+$D3377)^4*Inputs!$B$19+Inputs!$B$30*(1+$E3377)^4*Inputs!$B$20+Inputs!$B$31*(1+$F3377)^4*Inputs!$B$21+Inputs!$B$22*(1+Inputs!$B$23)^4</f>
        <v>31421.993893198814</v>
      </c>
      <c r="V3377" s="35">
        <f>Inputs!$B$13/(Q3377*(1-$G3377))</f>
        <v>1.1952009858863095</v>
      </c>
      <c r="W3377" s="36">
        <f>Inputs!$B$13</f>
        <v>12660</v>
      </c>
      <c r="X3377" s="36">
        <f t="shared" si="523"/>
        <v>14669.917823298965</v>
      </c>
      <c r="Y3377" s="36">
        <f t="shared" si="524"/>
        <v>17519.266935188782</v>
      </c>
      <c r="Z3377" s="36">
        <f t="shared" si="525"/>
        <v>21556.900700280814</v>
      </c>
      <c r="AA3377" s="36">
        <f t="shared" si="526"/>
        <v>27273.617531580989</v>
      </c>
      <c r="AB3377" s="36">
        <f t="shared" si="527"/>
        <v>69397.154800324395</v>
      </c>
      <c r="AC3377" s="36">
        <f t="shared" si="528"/>
        <v>388175.49481615983</v>
      </c>
      <c r="AD3377" s="36">
        <f t="shared" si="529"/>
        <v>246234.5762288378</v>
      </c>
    </row>
    <row r="3378" spans="1:30" ht="14.25" customHeight="1" x14ac:dyDescent="0.25">
      <c r="A3378" s="16">
        <v>3362</v>
      </c>
      <c r="B3378" s="34">
        <v>0.25852153726780103</v>
      </c>
      <c r="C3378" s="34">
        <v>6.2420980791505702E-2</v>
      </c>
      <c r="D3378" s="34">
        <v>2.89929189665524E-2</v>
      </c>
      <c r="E3378" s="34">
        <v>2.2224618959345601E-2</v>
      </c>
      <c r="F3378" s="34">
        <v>8.2038413825073102E-4</v>
      </c>
      <c r="G3378" s="34">
        <v>0.191365647826028</v>
      </c>
      <c r="H3378" s="35">
        <v>1.1004624402404799</v>
      </c>
      <c r="I3378" s="34">
        <v>8.6982872685632207E-2</v>
      </c>
      <c r="J3378" s="34">
        <v>2.7630199278796799E-2</v>
      </c>
      <c r="K3378" s="36">
        <f>Inputs!$B$12*(1+$B3378)^4</f>
        <v>150519.87838822536</v>
      </c>
      <c r="L3378" s="36">
        <f t="shared" si="520"/>
        <v>15816.618748260011</v>
      </c>
      <c r="M3378" s="36">
        <f t="shared" si="521"/>
        <v>235084.78627860057</v>
      </c>
      <c r="N3378" s="37">
        <f>M3378/Inputs!$B$6</f>
        <v>358.36095469298868</v>
      </c>
      <c r="O3378" s="38">
        <f>IF(N3378&gt;Inputs!$B$4,1,0)</f>
        <v>0</v>
      </c>
      <c r="P3378" s="34">
        <f t="shared" si="522"/>
        <v>5.9352673406835407E-2</v>
      </c>
      <c r="Q3378" s="36">
        <f>Inputs!$B$12*(1+$B3378)^0*$C3378+Inputs!$B$29*(1+$D3378)^0*Inputs!$B$19+Inputs!$B$30*(1+$E3378)^0*Inputs!$B$20+Inputs!$B$31*(1+$F3378)^0*Inputs!$B$21+Inputs!$B$22*(1+Inputs!$B$23)^0</f>
        <v>11767.302874917263</v>
      </c>
      <c r="R3378" s="36">
        <f>Inputs!$B$12*(1+$B3378)^1*$C3378+Inputs!$B$29*(1+$D3378)^1*Inputs!$B$19+Inputs!$B$30*(1+$E3378)^1*Inputs!$B$20+Inputs!$B$31*(1+$F3378)^1*Inputs!$B$21+Inputs!$B$22*(1+Inputs!$B$23)^1</f>
        <v>12821.668178958775</v>
      </c>
      <c r="S3378" s="36">
        <f>Inputs!$B$12*(1+$B3378)^2*$C3378+Inputs!$B$29*(1+$D3378)^2*Inputs!$B$19+Inputs!$B$30*(1+$E3378)^2*Inputs!$B$20+Inputs!$B$31*(1+$F3378)^2*Inputs!$B$21+Inputs!$B$22*(1+Inputs!$B$23)^2</f>
        <v>14128.287721356333</v>
      </c>
      <c r="T3378" s="36">
        <f>Inputs!$B$12*(1+$B3378)^3*$C3378+Inputs!$B$29*(1+$D3378)^3*Inputs!$B$19+Inputs!$B$30*(1+$E3378)^3*Inputs!$B$20+Inputs!$B$31*(1+$F3378)^3*Inputs!$B$21+Inputs!$B$22*(1+Inputs!$B$23)^3</f>
        <v>15751.917450902418</v>
      </c>
      <c r="U3378" s="36">
        <f>Inputs!$B$12*(1+$B3378)^4*$C3378+Inputs!$B$29*(1+$D3378)^4*Inputs!$B$19+Inputs!$B$30*(1+$E3378)^4*Inputs!$B$20+Inputs!$B$31*(1+$F3378)^4*Inputs!$B$21+Inputs!$B$22*(1+Inputs!$B$23)^4</f>
        <v>17774.043349610849</v>
      </c>
      <c r="V3378" s="35">
        <f>Inputs!$B$13/(Q3378*(1-$G3378))</f>
        <v>1.3304684701038725</v>
      </c>
      <c r="W3378" s="36">
        <f>Inputs!$B$13</f>
        <v>12660</v>
      </c>
      <c r="X3378" s="36">
        <f t="shared" si="523"/>
        <v>13198.174095226352</v>
      </c>
      <c r="Y3378" s="36">
        <f t="shared" si="524"/>
        <v>13886.229476402481</v>
      </c>
      <c r="Z3378" s="36">
        <f t="shared" si="525"/>
        <v>14749.613912837782</v>
      </c>
      <c r="AA3378" s="36">
        <f t="shared" si="526"/>
        <v>15816.618748260011</v>
      </c>
      <c r="AB3378" s="36">
        <f t="shared" si="527"/>
        <v>54618.237124733838</v>
      </c>
      <c r="AC3378" s="36">
        <f t="shared" si="528"/>
        <v>273848.40721124661</v>
      </c>
      <c r="AD3378" s="36">
        <f t="shared" si="529"/>
        <v>180466.54915386674</v>
      </c>
    </row>
    <row r="3379" spans="1:30" ht="14.25" customHeight="1" x14ac:dyDescent="0.25">
      <c r="A3379" s="16">
        <v>3363</v>
      </c>
      <c r="B3379" s="34">
        <v>0.35942943807136601</v>
      </c>
      <c r="C3379" s="34">
        <v>4.5950887131079102E-2</v>
      </c>
      <c r="D3379" s="34">
        <v>2.4154975179632401E-2</v>
      </c>
      <c r="E3379" s="34">
        <v>2.9557796096208899E-2</v>
      </c>
      <c r="F3379" s="34">
        <v>1.34241849454195E-2</v>
      </c>
      <c r="G3379" s="34">
        <v>0.18167478817395599</v>
      </c>
      <c r="H3379" s="35">
        <v>1.1324499407642401</v>
      </c>
      <c r="I3379" s="34">
        <v>9.6341070681665697E-2</v>
      </c>
      <c r="J3379" s="34">
        <v>3.00521749052611E-2</v>
      </c>
      <c r="K3379" s="36">
        <f>Inputs!$B$12*(1+$B3379)^4</f>
        <v>204916.9726803306</v>
      </c>
      <c r="L3379" s="36">
        <f t="shared" si="520"/>
        <v>16715.505813515156</v>
      </c>
      <c r="M3379" s="36">
        <f t="shared" si="521"/>
        <v>218343.40090058791</v>
      </c>
      <c r="N3379" s="37">
        <f>M3379/Inputs!$B$6</f>
        <v>332.84055015333524</v>
      </c>
      <c r="O3379" s="38">
        <f>IF(N3379&gt;Inputs!$B$4,1,0)</f>
        <v>0</v>
      </c>
      <c r="P3379" s="34">
        <f t="shared" si="522"/>
        <v>6.6288895776404594E-2</v>
      </c>
      <c r="Q3379" s="36">
        <f>Inputs!$B$12*(1+$B3379)^0*$C3379+Inputs!$B$29*(1+$D3379)^0*Inputs!$B$19+Inputs!$B$30*(1+$E3379)^0*Inputs!$B$20+Inputs!$B$31*(1+$F3379)^0*Inputs!$B$21+Inputs!$B$22*(1+Inputs!$B$23)^0</f>
        <v>10779.097255291668</v>
      </c>
      <c r="R3379" s="36">
        <f>Inputs!$B$12*(1+$B3379)^1*$C3379+Inputs!$B$29*(1+$D3379)^1*Inputs!$B$19+Inputs!$B$30*(1+$E3379)^1*Inputs!$B$20+Inputs!$B$31*(1+$F3379)^1*Inputs!$B$21+Inputs!$B$22*(1+Inputs!$B$23)^1</f>
        <v>11915.527614064702</v>
      </c>
      <c r="S3379" s="36">
        <f>Inputs!$B$12*(1+$B3379)^2*$C3379+Inputs!$B$29*(1+$D3379)^2*Inputs!$B$19+Inputs!$B$30*(1+$E3379)^2*Inputs!$B$20+Inputs!$B$31*(1+$F3379)^2*Inputs!$B$21+Inputs!$B$22*(1+Inputs!$B$23)^2</f>
        <v>13411.001527031243</v>
      </c>
      <c r="T3379" s="36">
        <f>Inputs!$B$12*(1+$B3379)^3*$C3379+Inputs!$B$29*(1+$D3379)^3*Inputs!$B$19+Inputs!$B$30*(1+$E3379)^3*Inputs!$B$20+Inputs!$B$31*(1+$F3379)^3*Inputs!$B$21+Inputs!$B$22*(1+Inputs!$B$23)^3</f>
        <v>15393.601563480157</v>
      </c>
      <c r="U3379" s="36">
        <f>Inputs!$B$12*(1+$B3379)^4*$C3379+Inputs!$B$29*(1+$D3379)^4*Inputs!$B$19+Inputs!$B$30*(1+$E3379)^4*Inputs!$B$20+Inputs!$B$31*(1+$F3379)^4*Inputs!$B$21+Inputs!$B$22*(1+Inputs!$B$23)^4</f>
        <v>18037.426647144483</v>
      </c>
      <c r="V3379" s="35">
        <f>Inputs!$B$13/(Q3379*(1-$G3379))</f>
        <v>1.4352428225446343</v>
      </c>
      <c r="W3379" s="36">
        <f>Inputs!$B$13</f>
        <v>12660</v>
      </c>
      <c r="X3379" s="36">
        <f t="shared" si="523"/>
        <v>13256.615772747746</v>
      </c>
      <c r="Y3379" s="36">
        <f t="shared" si="524"/>
        <v>14089.6500005302</v>
      </c>
      <c r="Z3379" s="36">
        <f t="shared" si="525"/>
        <v>15219.008872966429</v>
      </c>
      <c r="AA3379" s="36">
        <f t="shared" si="526"/>
        <v>16715.505813515156</v>
      </c>
      <c r="AB3379" s="36">
        <f t="shared" si="527"/>
        <v>54356.354875699923</v>
      </c>
      <c r="AC3379" s="36">
        <f t="shared" si="528"/>
        <v>259739.47696955726</v>
      </c>
      <c r="AD3379" s="36">
        <f t="shared" si="529"/>
        <v>163987.046024888</v>
      </c>
    </row>
    <row r="3380" spans="1:30" ht="14.25" customHeight="1" x14ac:dyDescent="0.25">
      <c r="A3380" s="16">
        <v>3364</v>
      </c>
      <c r="B3380" s="34">
        <v>0.42746445439060698</v>
      </c>
      <c r="C3380" s="34">
        <v>6.5357014392242105E-2</v>
      </c>
      <c r="D3380" s="34">
        <v>4.2199070095153397E-2</v>
      </c>
      <c r="E3380" s="34">
        <v>3.5784452804454497E-2</v>
      </c>
      <c r="F3380" s="34">
        <v>1.0659268566167999E-2</v>
      </c>
      <c r="G3380" s="34">
        <v>0.18064247933821501</v>
      </c>
      <c r="H3380" s="35">
        <v>0.99600322988170598</v>
      </c>
      <c r="I3380" s="34">
        <v>9.80118832026068E-2</v>
      </c>
      <c r="J3380" s="34">
        <v>2.7413948361712799E-2</v>
      </c>
      <c r="K3380" s="36">
        <f>Inputs!$B$12*(1+$B3380)^4</f>
        <v>249122.21734734889</v>
      </c>
      <c r="L3380" s="36">
        <f t="shared" si="520"/>
        <v>20551.347712823514</v>
      </c>
      <c r="M3380" s="36">
        <f t="shared" si="521"/>
        <v>247020.24640648835</v>
      </c>
      <c r="N3380" s="37">
        <f>M3380/Inputs!$B$6</f>
        <v>376.55525366842738</v>
      </c>
      <c r="O3380" s="38">
        <f>IF(N3380&gt;Inputs!$B$4,1,0)</f>
        <v>0</v>
      </c>
      <c r="P3380" s="34">
        <f t="shared" si="522"/>
        <v>7.0597934840893994E-2</v>
      </c>
      <c r="Q3380" s="36">
        <f>Inputs!$B$12*(1+$B3380)^0*$C3380+Inputs!$B$29*(1+$D3380)^0*Inputs!$B$19+Inputs!$B$30*(1+$E3380)^0*Inputs!$B$20+Inputs!$B$31*(1+$F3380)^0*Inputs!$B$21+Inputs!$B$22*(1+Inputs!$B$23)^0</f>
        <v>11943.464890961448</v>
      </c>
      <c r="R3380" s="36">
        <f>Inputs!$B$12*(1+$B3380)^1*$C3380+Inputs!$B$29*(1+$D3380)^1*Inputs!$B$19+Inputs!$B$30*(1+$E3380)^1*Inputs!$B$20+Inputs!$B$31*(1+$F3380)^1*Inputs!$B$21+Inputs!$B$22*(1+Inputs!$B$23)^1</f>
        <v>13827.874268423828</v>
      </c>
      <c r="S3380" s="36">
        <f>Inputs!$B$12*(1+$B3380)^2*$C3380+Inputs!$B$29*(1+$D3380)^2*Inputs!$B$19+Inputs!$B$30*(1+$E3380)^2*Inputs!$B$20+Inputs!$B$31*(1+$F3380)^2*Inputs!$B$21+Inputs!$B$22*(1+Inputs!$B$23)^2</f>
        <v>16436.360321855362</v>
      </c>
      <c r="T3380" s="36">
        <f>Inputs!$B$12*(1+$B3380)^3*$C3380+Inputs!$B$29*(1+$D3380)^3*Inputs!$B$19+Inputs!$B$30*(1+$E3380)^3*Inputs!$B$20+Inputs!$B$31*(1+$F3380)^3*Inputs!$B$21+Inputs!$B$22*(1+Inputs!$B$23)^3</f>
        <v>20075.526857855271</v>
      </c>
      <c r="U3380" s="36">
        <f>Inputs!$B$12*(1+$B3380)^4*$C3380+Inputs!$B$29*(1+$D3380)^4*Inputs!$B$19+Inputs!$B$30*(1+$E3380)^4*Inputs!$B$20+Inputs!$B$31*(1+$F3380)^4*Inputs!$B$21+Inputs!$B$22*(1+Inputs!$B$23)^4</f>
        <v>25182.921756433527</v>
      </c>
      <c r="V3380" s="35">
        <f>Inputs!$B$13/(Q3380*(1-$G3380))</f>
        <v>1.2936891151799148</v>
      </c>
      <c r="W3380" s="36">
        <f>Inputs!$B$13</f>
        <v>12660</v>
      </c>
      <c r="X3380" s="36">
        <f t="shared" si="523"/>
        <v>13814.269212268828</v>
      </c>
      <c r="Y3380" s="36">
        <f t="shared" si="524"/>
        <v>15417.935847290348</v>
      </c>
      <c r="Z3380" s="36">
        <f t="shared" si="525"/>
        <v>17607.452210631873</v>
      </c>
      <c r="AA3380" s="36">
        <f t="shared" si="526"/>
        <v>20551.347712823514</v>
      </c>
      <c r="AB3380" s="36">
        <f t="shared" si="527"/>
        <v>59625.00165564772</v>
      </c>
      <c r="AC3380" s="36">
        <f t="shared" si="528"/>
        <v>299084.40445705084</v>
      </c>
      <c r="AD3380" s="36">
        <f t="shared" si="529"/>
        <v>187395.24475084065</v>
      </c>
    </row>
    <row r="3381" spans="1:30" ht="14.25" customHeight="1" x14ac:dyDescent="0.25">
      <c r="A3381" s="16">
        <v>3365</v>
      </c>
      <c r="B3381" s="34">
        <v>0.48858432770674098</v>
      </c>
      <c r="C3381" s="34">
        <v>4.4717770770945298E-2</v>
      </c>
      <c r="D3381" s="34">
        <v>2.4860967943667898E-2</v>
      </c>
      <c r="E3381" s="34">
        <v>2.7629047207735801E-2</v>
      </c>
      <c r="F3381" s="34">
        <v>2.4996745748336099E-2</v>
      </c>
      <c r="G3381" s="34">
        <v>0.18418304118173801</v>
      </c>
      <c r="H3381" s="35">
        <v>1.0769583269155101</v>
      </c>
      <c r="I3381" s="34">
        <v>9.2822048422569206E-2</v>
      </c>
      <c r="J3381" s="34">
        <v>1.9201988395329599E-2</v>
      </c>
      <c r="K3381" s="36">
        <f>Inputs!$B$12*(1+$B3381)^4</f>
        <v>294608.32813770667</v>
      </c>
      <c r="L3381" s="36">
        <f t="shared" si="520"/>
        <v>19334.19413724012</v>
      </c>
      <c r="M3381" s="36">
        <f t="shared" si="521"/>
        <v>230068.56682357733</v>
      </c>
      <c r="N3381" s="37">
        <f>M3381/Inputs!$B$6</f>
        <v>350.71427869447763</v>
      </c>
      <c r="O3381" s="38">
        <f>IF(N3381&gt;Inputs!$B$4,1,0)</f>
        <v>0</v>
      </c>
      <c r="P3381" s="34">
        <f t="shared" si="522"/>
        <v>7.3620060027239614E-2</v>
      </c>
      <c r="Q3381" s="36">
        <f>Inputs!$B$12*(1+$B3381)^0*$C3381+Inputs!$B$29*(1+$D3381)^0*Inputs!$B$19+Inputs!$B$30*(1+$E3381)^0*Inputs!$B$20+Inputs!$B$31*(1+$F3381)^0*Inputs!$B$21+Inputs!$B$22*(1+Inputs!$B$23)^0</f>
        <v>10705.11027368364</v>
      </c>
      <c r="R3381" s="36">
        <f>Inputs!$B$12*(1+$B3381)^1*$C3381+Inputs!$B$29*(1+$D3381)^1*Inputs!$B$19+Inputs!$B$30*(1+$E3381)^1*Inputs!$B$20+Inputs!$B$31*(1+$F3381)^1*Inputs!$B$21+Inputs!$B$22*(1+Inputs!$B$23)^1</f>
        <v>12211.191890030514</v>
      </c>
      <c r="S3381" s="36">
        <f>Inputs!$B$12*(1+$B3381)^2*$C3381+Inputs!$B$29*(1+$D3381)^2*Inputs!$B$19+Inputs!$B$30*(1+$E3381)^2*Inputs!$B$20+Inputs!$B$31*(1+$F3381)^2*Inputs!$B$21+Inputs!$B$22*(1+Inputs!$B$23)^2</f>
        <v>14362.4657258119</v>
      </c>
      <c r="T3381" s="36">
        <f>Inputs!$B$12*(1+$B3381)^3*$C3381+Inputs!$B$29*(1+$D3381)^3*Inputs!$B$19+Inputs!$B$30*(1+$E3381)^3*Inputs!$B$20+Inputs!$B$31*(1+$F3381)^3*Inputs!$B$21+Inputs!$B$22*(1+Inputs!$B$23)^3</f>
        <v>17471.975813232813</v>
      </c>
      <c r="U3381" s="36">
        <f>Inputs!$B$12*(1+$B3381)^4*$C3381+Inputs!$B$29*(1+$D3381)^4*Inputs!$B$19+Inputs!$B$30*(1+$E3381)^4*Inputs!$B$20+Inputs!$B$31*(1+$F3381)^4*Inputs!$B$21+Inputs!$B$22*(1+Inputs!$B$23)^4</f>
        <v>22005.662482915774</v>
      </c>
      <c r="V3381" s="35">
        <f>Inputs!$B$13/(Q3381*(1-$G3381))</f>
        <v>1.4496055108632913</v>
      </c>
      <c r="W3381" s="36">
        <f>Inputs!$B$13</f>
        <v>12660</v>
      </c>
      <c r="X3381" s="36">
        <f t="shared" si="523"/>
        <v>13513.024447633228</v>
      </c>
      <c r="Y3381" s="36">
        <f t="shared" si="524"/>
        <v>14802.055031350954</v>
      </c>
      <c r="Z3381" s="36">
        <f t="shared" si="525"/>
        <v>16678.815205766663</v>
      </c>
      <c r="AA3381" s="36">
        <f t="shared" si="526"/>
        <v>19334.19413724012</v>
      </c>
      <c r="AB3381" s="36">
        <f t="shared" si="527"/>
        <v>58339.849108973496</v>
      </c>
      <c r="AC3381" s="36">
        <f t="shared" si="528"/>
        <v>267664.12716052373</v>
      </c>
      <c r="AD3381" s="36">
        <f t="shared" si="529"/>
        <v>171728.71771460384</v>
      </c>
    </row>
    <row r="3382" spans="1:30" ht="14.25" customHeight="1" x14ac:dyDescent="0.25">
      <c r="A3382" s="16">
        <v>3366</v>
      </c>
      <c r="B3382" s="34">
        <v>0.40798589739478902</v>
      </c>
      <c r="C3382" s="34">
        <v>6.8617833189422495E-2</v>
      </c>
      <c r="D3382" s="34">
        <v>3.3910374174988399E-2</v>
      </c>
      <c r="E3382" s="34">
        <v>3.7690204578339603E-2</v>
      </c>
      <c r="F3382" s="34">
        <v>1.03546117870544E-2</v>
      </c>
      <c r="G3382" s="34">
        <v>0.18133027484780401</v>
      </c>
      <c r="H3382" s="35">
        <v>1.0454657779693699</v>
      </c>
      <c r="I3382" s="34">
        <v>9.9889554633140004E-2</v>
      </c>
      <c r="J3382" s="34">
        <v>2.6294313398557999E-2</v>
      </c>
      <c r="K3382" s="36">
        <f>Inputs!$B$12*(1+$B3382)^4</f>
        <v>235800.36328371987</v>
      </c>
      <c r="L3382" s="36">
        <f t="shared" si="520"/>
        <v>21375.41612118643</v>
      </c>
      <c r="M3382" s="36">
        <f t="shared" si="521"/>
        <v>245700.20876032746</v>
      </c>
      <c r="N3382" s="37">
        <f>M3382/Inputs!$B$6</f>
        <v>374.54300115903578</v>
      </c>
      <c r="O3382" s="38">
        <f>IF(N3382&gt;Inputs!$B$4,1,0)</f>
        <v>0</v>
      </c>
      <c r="P3382" s="34">
        <f t="shared" si="522"/>
        <v>7.3595241234581998E-2</v>
      </c>
      <c r="Q3382" s="36">
        <f>Inputs!$B$12*(1+$B3382)^0*$C3382+Inputs!$B$29*(1+$D3382)^0*Inputs!$B$19+Inputs!$B$30*(1+$E3382)^0*Inputs!$B$20+Inputs!$B$31*(1+$F3382)^0*Inputs!$B$21+Inputs!$B$22*(1+Inputs!$B$23)^0</f>
        <v>12139.114018792272</v>
      </c>
      <c r="R3382" s="36">
        <f>Inputs!$B$12*(1+$B3382)^1*$C3382+Inputs!$B$29*(1+$D3382)^1*Inputs!$B$19+Inputs!$B$30*(1+$E3382)^1*Inputs!$B$20+Inputs!$B$31*(1+$F3382)^1*Inputs!$B$21+Inputs!$B$22*(1+Inputs!$B$23)^1</f>
        <v>14003.028142509689</v>
      </c>
      <c r="S3382" s="36">
        <f>Inputs!$B$12*(1+$B3382)^2*$C3382+Inputs!$B$29*(1+$D3382)^2*Inputs!$B$19+Inputs!$B$30*(1+$E3382)^2*Inputs!$B$20+Inputs!$B$31*(1+$F3382)^2*Inputs!$B$21+Inputs!$B$22*(1+Inputs!$B$23)^2</f>
        <v>16558.012068650372</v>
      </c>
      <c r="T3382" s="36">
        <f>Inputs!$B$12*(1+$B3382)^3*$C3382+Inputs!$B$29*(1+$D3382)^3*Inputs!$B$19+Inputs!$B$30*(1+$E3382)^3*Inputs!$B$20+Inputs!$B$31*(1+$F3382)^3*Inputs!$B$21+Inputs!$B$22*(1+Inputs!$B$23)^3</f>
        <v>20083.863078297953</v>
      </c>
      <c r="U3382" s="36">
        <f>Inputs!$B$12*(1+$B3382)^4*$C3382+Inputs!$B$29*(1+$D3382)^4*Inputs!$B$19+Inputs!$B$30*(1+$E3382)^4*Inputs!$B$20+Inputs!$B$31*(1+$F3382)^4*Inputs!$B$21+Inputs!$B$22*(1+Inputs!$B$23)^4</f>
        <v>24974.455389947376</v>
      </c>
      <c r="V3382" s="35">
        <f>Inputs!$B$13/(Q3382*(1-$G3382))</f>
        <v>1.2739077649530794</v>
      </c>
      <c r="W3382" s="36">
        <f>Inputs!$B$13</f>
        <v>12660</v>
      </c>
      <c r="X3382" s="36">
        <f t="shared" si="523"/>
        <v>13949.187691366811</v>
      </c>
      <c r="Y3382" s="36">
        <f t="shared" si="524"/>
        <v>15720.184116612651</v>
      </c>
      <c r="Z3382" s="36">
        <f t="shared" si="525"/>
        <v>18128.614972334206</v>
      </c>
      <c r="AA3382" s="36">
        <f t="shared" si="526"/>
        <v>21375.41612118643</v>
      </c>
      <c r="AB3382" s="36">
        <f t="shared" si="527"/>
        <v>60521.360372038478</v>
      </c>
      <c r="AC3382" s="36">
        <f t="shared" si="528"/>
        <v>298082.69724637037</v>
      </c>
      <c r="AD3382" s="36">
        <f t="shared" si="529"/>
        <v>185178.84838828899</v>
      </c>
    </row>
    <row r="3383" spans="1:30" ht="14.25" customHeight="1" x14ac:dyDescent="0.25">
      <c r="A3383" s="16">
        <v>3367</v>
      </c>
      <c r="B3383" s="34">
        <v>0.282557619007751</v>
      </c>
      <c r="C3383" s="34">
        <v>6.0743502206390299E-2</v>
      </c>
      <c r="D3383" s="34">
        <v>3.3774947905136299E-2</v>
      </c>
      <c r="E3383" s="34">
        <v>6.5242507984557593E-2</v>
      </c>
      <c r="F3383" s="34">
        <v>3.0821806587948301E-2</v>
      </c>
      <c r="G3383" s="34">
        <v>0.157879381900769</v>
      </c>
      <c r="H3383" s="35">
        <v>1.0977170927784301</v>
      </c>
      <c r="I3383" s="34">
        <v>9.2631229347957506E-2</v>
      </c>
      <c r="J3383" s="34">
        <v>2.7846008514469198E-2</v>
      </c>
      <c r="K3383" s="36">
        <f>Inputs!$B$12*(1+$B3383)^4</f>
        <v>162352.42882187749</v>
      </c>
      <c r="L3383" s="36">
        <f t="shared" si="520"/>
        <v>17904.616752481506</v>
      </c>
      <c r="M3383" s="36">
        <f t="shared" si="521"/>
        <v>239620.20146108486</v>
      </c>
      <c r="N3383" s="37">
        <f>M3383/Inputs!$B$6</f>
        <v>365.2746973492147</v>
      </c>
      <c r="O3383" s="38">
        <f>IF(N3383&gt;Inputs!$B$4,1,0)</f>
        <v>0</v>
      </c>
      <c r="P3383" s="34">
        <f t="shared" si="522"/>
        <v>6.4785220833488311E-2</v>
      </c>
      <c r="Q3383" s="36">
        <f>Inputs!$B$12*(1+$B3383)^0*$C3383+Inputs!$B$29*(1+$D3383)^0*Inputs!$B$19+Inputs!$B$30*(1+$E3383)^0*Inputs!$B$20+Inputs!$B$31*(1+$F3383)^0*Inputs!$B$21+Inputs!$B$22*(1+Inputs!$B$23)^0</f>
        <v>11666.654159810339</v>
      </c>
      <c r="R3383" s="36">
        <f>Inputs!$B$12*(1+$B3383)^1*$C3383+Inputs!$B$29*(1+$D3383)^1*Inputs!$B$19+Inputs!$B$30*(1+$E3383)^1*Inputs!$B$20+Inputs!$B$31*(1+$F3383)^1*Inputs!$B$21+Inputs!$B$22*(1+Inputs!$B$23)^1</f>
        <v>13041.759068945106</v>
      </c>
      <c r="S3383" s="36">
        <f>Inputs!$B$12*(1+$B3383)^2*$C3383+Inputs!$B$29*(1+$D3383)^2*Inputs!$B$19+Inputs!$B$30*(1+$E3383)^2*Inputs!$B$20+Inputs!$B$31*(1+$F3383)^2*Inputs!$B$21+Inputs!$B$22*(1+Inputs!$B$23)^2</f>
        <v>14724.510968600345</v>
      </c>
      <c r="T3383" s="36">
        <f>Inputs!$B$12*(1+$B3383)^3*$C3383+Inputs!$B$29*(1+$D3383)^3*Inputs!$B$19+Inputs!$B$30*(1+$E3383)^3*Inputs!$B$20+Inputs!$B$31*(1+$F3383)^3*Inputs!$B$21+Inputs!$B$22*(1+Inputs!$B$23)^3</f>
        <v>16798.023127368986</v>
      </c>
      <c r="U3383" s="36">
        <f>Inputs!$B$12*(1+$B3383)^4*$C3383+Inputs!$B$29*(1+$D3383)^4*Inputs!$B$19+Inputs!$B$30*(1+$E3383)^4*Inputs!$B$20+Inputs!$B$31*(1+$F3383)^4*Inputs!$B$21+Inputs!$B$22*(1+Inputs!$B$23)^4</f>
        <v>19368.692401928449</v>
      </c>
      <c r="V3383" s="35">
        <f>Inputs!$B$13/(Q3383*(1-$G3383))</f>
        <v>1.2885850282162552</v>
      </c>
      <c r="W3383" s="36">
        <f>Inputs!$B$13</f>
        <v>12660</v>
      </c>
      <c r="X3383" s="36">
        <f t="shared" si="523"/>
        <v>13628.123918670906</v>
      </c>
      <c r="Y3383" s="36">
        <f t="shared" si="524"/>
        <v>14794.851555869152</v>
      </c>
      <c r="Z3383" s="36">
        <f t="shared" si="525"/>
        <v>16203.266485059779</v>
      </c>
      <c r="AA3383" s="36">
        <f t="shared" si="526"/>
        <v>17904.616752481506</v>
      </c>
      <c r="AB3383" s="36">
        <f t="shared" si="527"/>
        <v>57210.012481415011</v>
      </c>
      <c r="AC3383" s="36">
        <f t="shared" si="528"/>
        <v>284064.6157604293</v>
      </c>
      <c r="AD3383" s="36">
        <f t="shared" si="529"/>
        <v>182410.18897966985</v>
      </c>
    </row>
    <row r="3384" spans="1:30" ht="14.25" customHeight="1" x14ac:dyDescent="0.25">
      <c r="A3384" s="16">
        <v>3368</v>
      </c>
      <c r="B3384" s="34">
        <v>0.37389468985400198</v>
      </c>
      <c r="C3384" s="34">
        <v>8.2684218564310505E-2</v>
      </c>
      <c r="D3384" s="34">
        <v>9.7493983728166797E-3</v>
      </c>
      <c r="E3384" s="34">
        <v>3.3438564802738997E-2</v>
      </c>
      <c r="F3384" s="34">
        <v>1.7166748951625899E-2</v>
      </c>
      <c r="G3384" s="34">
        <v>0.19787493665922001</v>
      </c>
      <c r="H3384" s="35">
        <v>1.1479708625371801</v>
      </c>
      <c r="I3384" s="34">
        <v>9.0469216670416394E-2</v>
      </c>
      <c r="J3384" s="34">
        <v>1.74430098477103E-2</v>
      </c>
      <c r="K3384" s="36">
        <f>Inputs!$B$12*(1+$B3384)^4</f>
        <v>213778.99461041301</v>
      </c>
      <c r="L3384" s="36">
        <f t="shared" si="520"/>
        <v>24135.519739742173</v>
      </c>
      <c r="M3384" s="36">
        <f t="shared" si="521"/>
        <v>284392.80092272937</v>
      </c>
      <c r="N3384" s="37">
        <f>M3384/Inputs!$B$6</f>
        <v>433.5256111626972</v>
      </c>
      <c r="O3384" s="38">
        <f>IF(N3384&gt;Inputs!$B$4,1,0)</f>
        <v>1</v>
      </c>
      <c r="P3384" s="34">
        <f t="shared" si="522"/>
        <v>7.3026206822706094E-2</v>
      </c>
      <c r="Q3384" s="36">
        <f>Inputs!$B$12*(1+$B3384)^0*$C3384+Inputs!$B$29*(1+$D3384)^0*Inputs!$B$19+Inputs!$B$30*(1+$E3384)^0*Inputs!$B$20+Inputs!$B$31*(1+$F3384)^0*Inputs!$B$21+Inputs!$B$22*(1+Inputs!$B$23)^0</f>
        <v>12983.097141285551</v>
      </c>
      <c r="R3384" s="36">
        <f>Inputs!$B$12*(1+$B3384)^1*$C3384+Inputs!$B$29*(1+$D3384)^1*Inputs!$B$19+Inputs!$B$30*(1+$E3384)^1*Inputs!$B$20+Inputs!$B$31*(1+$F3384)^1*Inputs!$B$21+Inputs!$B$22*(1+Inputs!$B$23)^1</f>
        <v>14962.583352678143</v>
      </c>
      <c r="S3384" s="36">
        <f>Inputs!$B$12*(1+$B3384)^2*$C3384+Inputs!$B$29*(1+$D3384)^2*Inputs!$B$19+Inputs!$B$30*(1+$E3384)^2*Inputs!$B$20+Inputs!$B$31*(1+$F3384)^2*Inputs!$B$21+Inputs!$B$22*(1+Inputs!$B$23)^2</f>
        <v>17637.991465029951</v>
      </c>
      <c r="T3384" s="36">
        <f>Inputs!$B$12*(1+$B3384)^3*$C3384+Inputs!$B$29*(1+$D3384)^3*Inputs!$B$19+Inputs!$B$30*(1+$E3384)^3*Inputs!$B$20+Inputs!$B$31*(1+$F3384)^3*Inputs!$B$21+Inputs!$B$22*(1+Inputs!$B$23)^3</f>
        <v>21268.69061858036</v>
      </c>
      <c r="U3384" s="36">
        <f>Inputs!$B$12*(1+$B3384)^4*$C3384+Inputs!$B$29*(1+$D3384)^4*Inputs!$B$19+Inputs!$B$30*(1+$E3384)^4*Inputs!$B$20+Inputs!$B$31*(1+$F3384)^4*Inputs!$B$21+Inputs!$B$22*(1+Inputs!$B$23)^4</f>
        <v>26211.006841638689</v>
      </c>
      <c r="V3384" s="35">
        <f>Inputs!$B$13/(Q3384*(1-$G3384))</f>
        <v>1.21566331867875</v>
      </c>
      <c r="W3384" s="36">
        <f>Inputs!$B$13</f>
        <v>12660</v>
      </c>
      <c r="X3384" s="36">
        <f t="shared" si="523"/>
        <v>14387.115851981369</v>
      </c>
      <c r="Y3384" s="36">
        <f t="shared" si="524"/>
        <v>16720.200495711204</v>
      </c>
      <c r="Z3384" s="36">
        <f t="shared" si="525"/>
        <v>19873.265752633681</v>
      </c>
      <c r="AA3384" s="36">
        <f t="shared" si="526"/>
        <v>24135.519739742173</v>
      </c>
      <c r="AB3384" s="36">
        <f t="shared" si="527"/>
        <v>66310.232147421659</v>
      </c>
      <c r="AC3384" s="36">
        <f t="shared" si="528"/>
        <v>336269.90797784016</v>
      </c>
      <c r="AD3384" s="36">
        <f t="shared" si="529"/>
        <v>218082.56877530771</v>
      </c>
    </row>
    <row r="3385" spans="1:30" ht="14.25" customHeight="1" x14ac:dyDescent="0.25">
      <c r="A3385" s="16">
        <v>3369</v>
      </c>
      <c r="B3385" s="34">
        <v>0.485377765826569</v>
      </c>
      <c r="C3385" s="34">
        <v>7.7243715754519507E-2</v>
      </c>
      <c r="D3385" s="34">
        <v>2.7588050584165798E-2</v>
      </c>
      <c r="E3385" s="34">
        <v>2.88052802618456E-2</v>
      </c>
      <c r="F3385" s="34">
        <v>1.43351826105436E-2</v>
      </c>
      <c r="G3385" s="34">
        <v>0.18922444996725701</v>
      </c>
      <c r="H3385" s="35">
        <v>1.05502938275521</v>
      </c>
      <c r="I3385" s="34">
        <v>9.2895658229615E-2</v>
      </c>
      <c r="J3385" s="34">
        <v>2.0826285879791899E-2</v>
      </c>
      <c r="K3385" s="36">
        <f>Inputs!$B$12*(1+$B3385)^4</f>
        <v>292078.05345014698</v>
      </c>
      <c r="L3385" s="36">
        <f t="shared" si="520"/>
        <v>26722.715892871976</v>
      </c>
      <c r="M3385" s="36">
        <f t="shared" si="521"/>
        <v>311657.883097296</v>
      </c>
      <c r="N3385" s="37">
        <f>M3385/Inputs!$B$6</f>
        <v>475.08823642880486</v>
      </c>
      <c r="O3385" s="38">
        <f>IF(N3385&gt;Inputs!$B$4,1,0)</f>
        <v>1</v>
      </c>
      <c r="P3385" s="34">
        <f t="shared" si="522"/>
        <v>7.2069372349823108E-2</v>
      </c>
      <c r="Q3385" s="36">
        <f>Inputs!$B$12*(1+$B3385)^0*$C3385+Inputs!$B$29*(1+$D3385)^0*Inputs!$B$19+Inputs!$B$30*(1+$E3385)^0*Inputs!$B$20+Inputs!$B$31*(1+$F3385)^0*Inputs!$B$21+Inputs!$B$22*(1+Inputs!$B$23)^0</f>
        <v>12656.666972698091</v>
      </c>
      <c r="R3385" s="36">
        <f>Inputs!$B$12*(1+$B3385)^1*$C3385+Inputs!$B$29*(1+$D3385)^1*Inputs!$B$19+Inputs!$B$30*(1+$E3385)^1*Inputs!$B$20+Inputs!$B$31*(1+$F3385)^1*Inputs!$B$21+Inputs!$B$22*(1+Inputs!$B$23)^1</f>
        <v>15065.2214545969</v>
      </c>
      <c r="S3385" s="36">
        <f>Inputs!$B$12*(1+$B3385)^2*$C3385+Inputs!$B$29*(1+$D3385)^2*Inputs!$B$19+Inputs!$B$30*(1+$E3385)^2*Inputs!$B$20+Inputs!$B$31*(1+$F3385)^2*Inputs!$B$21+Inputs!$B$22*(1+Inputs!$B$23)^2</f>
        <v>18569.105095590647</v>
      </c>
      <c r="T3385" s="36">
        <f>Inputs!$B$12*(1+$B3385)^3*$C3385+Inputs!$B$29*(1+$D3385)^3*Inputs!$B$19+Inputs!$B$30*(1+$E3385)^3*Inputs!$B$20+Inputs!$B$31*(1+$F3385)^3*Inputs!$B$21+Inputs!$B$22*(1+Inputs!$B$23)^3</f>
        <v>23698.371718407339</v>
      </c>
      <c r="U3385" s="36">
        <f>Inputs!$B$12*(1+$B3385)^4*$C3385+Inputs!$B$29*(1+$D3385)^4*Inputs!$B$19+Inputs!$B$30*(1+$E3385)^4*Inputs!$B$20+Inputs!$B$31*(1+$F3385)^4*Inputs!$B$21+Inputs!$B$22*(1+Inputs!$B$23)^4</f>
        <v>31240.314399587893</v>
      </c>
      <c r="V3385" s="35">
        <f>Inputs!$B$13/(Q3385*(1-$G3385))</f>
        <v>1.2337117733618013</v>
      </c>
      <c r="W3385" s="36">
        <f>Inputs!$B$13</f>
        <v>12660</v>
      </c>
      <c r="X3385" s="36">
        <f t="shared" si="523"/>
        <v>14523.559149391334</v>
      </c>
      <c r="Y3385" s="36">
        <f t="shared" si="524"/>
        <v>17228.929790887807</v>
      </c>
      <c r="Z3385" s="36">
        <f t="shared" si="525"/>
        <v>21129.701806786037</v>
      </c>
      <c r="AA3385" s="36">
        <f t="shared" si="526"/>
        <v>26722.715892871976</v>
      </c>
      <c r="AB3385" s="36">
        <f t="shared" si="527"/>
        <v>68891.696806406282</v>
      </c>
      <c r="AC3385" s="36">
        <f t="shared" si="528"/>
        <v>378513.78365179198</v>
      </c>
      <c r="AD3385" s="36">
        <f t="shared" si="529"/>
        <v>242766.18629088972</v>
      </c>
    </row>
    <row r="3386" spans="1:30" ht="14.25" customHeight="1" x14ac:dyDescent="0.25">
      <c r="A3386" s="16">
        <v>3370</v>
      </c>
      <c r="B3386" s="34">
        <v>0.25769018851300002</v>
      </c>
      <c r="C3386" s="34">
        <v>6.8175339736405702E-2</v>
      </c>
      <c r="D3386" s="34">
        <v>2.0025028086809799E-2</v>
      </c>
      <c r="E3386" s="34">
        <v>4.9362988207174101E-2</v>
      </c>
      <c r="F3386" s="34">
        <v>4.7594635655151402E-3</v>
      </c>
      <c r="G3386" s="34">
        <v>0.16817117042062399</v>
      </c>
      <c r="H3386" s="35">
        <v>1.01359883656411</v>
      </c>
      <c r="I3386" s="34">
        <v>9.6779417291211894E-2</v>
      </c>
      <c r="J3386" s="34">
        <v>2.7003587480264799E-2</v>
      </c>
      <c r="K3386" s="36">
        <f>Inputs!$B$12*(1+$B3386)^4</f>
        <v>150122.55319947319</v>
      </c>
      <c r="L3386" s="36">
        <f t="shared" si="520"/>
        <v>15901.996713071958</v>
      </c>
      <c r="M3386" s="36">
        <f t="shared" si="521"/>
        <v>200877.15856528806</v>
      </c>
      <c r="N3386" s="37">
        <f>M3386/Inputs!$B$6</f>
        <v>306.21518073976836</v>
      </c>
      <c r="O3386" s="38">
        <f>IF(N3386&gt;Inputs!$B$4,1,0)</f>
        <v>0</v>
      </c>
      <c r="P3386" s="34">
        <f t="shared" si="522"/>
        <v>6.9775829810947099E-2</v>
      </c>
      <c r="Q3386" s="36">
        <f>Inputs!$B$12*(1+$B3386)^0*$C3386+Inputs!$B$29*(1+$D3386)^0*Inputs!$B$19+Inputs!$B$30*(1+$E3386)^0*Inputs!$B$20+Inputs!$B$31*(1+$F3386)^0*Inputs!$B$21+Inputs!$B$22*(1+Inputs!$B$23)^0</f>
        <v>12112.564411611263</v>
      </c>
      <c r="R3386" s="36">
        <f>Inputs!$B$12*(1+$B3386)^1*$C3386+Inputs!$B$29*(1+$D3386)^1*Inputs!$B$19+Inputs!$B$30*(1+$E3386)^1*Inputs!$B$20+Inputs!$B$31*(1+$F3386)^1*Inputs!$B$21+Inputs!$B$22*(1+Inputs!$B$23)^1</f>
        <v>13309.105701038201</v>
      </c>
      <c r="S3386" s="36">
        <f>Inputs!$B$12*(1+$B3386)^2*$C3386+Inputs!$B$29*(1+$D3386)^2*Inputs!$B$19+Inputs!$B$30*(1+$E3386)^2*Inputs!$B$20+Inputs!$B$31*(1+$F3386)^2*Inputs!$B$21+Inputs!$B$22*(1+Inputs!$B$23)^2</f>
        <v>14782.746803580267</v>
      </c>
      <c r="T3386" s="36">
        <f>Inputs!$B$12*(1+$B3386)^3*$C3386+Inputs!$B$29*(1+$D3386)^3*Inputs!$B$19+Inputs!$B$30*(1+$E3386)^3*Inputs!$B$20+Inputs!$B$31*(1+$F3386)^3*Inputs!$B$21+Inputs!$B$22*(1+Inputs!$B$23)^3</f>
        <v>16603.750380161968</v>
      </c>
      <c r="U3386" s="36">
        <f>Inputs!$B$12*(1+$B3386)^4*$C3386+Inputs!$B$29*(1+$D3386)^4*Inputs!$B$19+Inputs!$B$30*(1+$E3386)^4*Inputs!$B$20+Inputs!$B$31*(1+$F3386)^4*Inputs!$B$21+Inputs!$B$22*(1+Inputs!$B$23)^4</f>
        <v>18860.429906942241</v>
      </c>
      <c r="V3386" s="35">
        <f>Inputs!$B$13/(Q3386*(1-$G3386))</f>
        <v>1.256503313064824</v>
      </c>
      <c r="W3386" s="36">
        <f>Inputs!$B$13</f>
        <v>12660</v>
      </c>
      <c r="X3386" s="36">
        <f t="shared" si="523"/>
        <v>13238.327127251772</v>
      </c>
      <c r="Y3386" s="36">
        <f t="shared" si="524"/>
        <v>13957.399545190869</v>
      </c>
      <c r="Z3386" s="36">
        <f t="shared" si="525"/>
        <v>14838.015753948072</v>
      </c>
      <c r="AA3386" s="36">
        <f t="shared" si="526"/>
        <v>15901.996713071958</v>
      </c>
      <c r="AB3386" s="36">
        <f t="shared" si="527"/>
        <v>53400.886257861312</v>
      </c>
      <c r="AC3386" s="36">
        <f t="shared" si="528"/>
        <v>234055.37012849757</v>
      </c>
      <c r="AD3386" s="36">
        <f t="shared" si="529"/>
        <v>147476.27230742676</v>
      </c>
    </row>
    <row r="3387" spans="1:30" ht="14.25" customHeight="1" x14ac:dyDescent="0.25">
      <c r="A3387" s="16">
        <v>3371</v>
      </c>
      <c r="B3387" s="34">
        <v>0.187761743219411</v>
      </c>
      <c r="C3387" s="34">
        <v>0.110514624515822</v>
      </c>
      <c r="D3387" s="34">
        <v>1.89532897255833E-2</v>
      </c>
      <c r="E3387" s="34">
        <v>4.2243767485221101E-2</v>
      </c>
      <c r="F3387" s="34">
        <v>1.53989516834134E-2</v>
      </c>
      <c r="G3387" s="34">
        <v>0.17504274634216899</v>
      </c>
      <c r="H3387" s="35">
        <v>1.1047787517235199</v>
      </c>
      <c r="I3387" s="34">
        <v>0.10264612795031799</v>
      </c>
      <c r="J3387" s="34">
        <v>2.29361859475633E-2</v>
      </c>
      <c r="K3387" s="36">
        <f>Inputs!$B$12*(1+$B3387)^4</f>
        <v>119417.66691771007</v>
      </c>
      <c r="L3387" s="36">
        <f t="shared" si="520"/>
        <v>19981.751501374314</v>
      </c>
      <c r="M3387" s="36">
        <f t="shared" si="521"/>
        <v>216329.51810914298</v>
      </c>
      <c r="N3387" s="37">
        <f>M3387/Inputs!$B$6</f>
        <v>329.77060687369357</v>
      </c>
      <c r="O3387" s="38">
        <f>IF(N3387&gt;Inputs!$B$4,1,0)</f>
        <v>0</v>
      </c>
      <c r="P3387" s="34">
        <f t="shared" si="522"/>
        <v>7.9709942002754691E-2</v>
      </c>
      <c r="Q3387" s="36">
        <f>Inputs!$B$12*(1+$B3387)^0*$C3387+Inputs!$B$29*(1+$D3387)^0*Inputs!$B$19+Inputs!$B$30*(1+$E3387)^0*Inputs!$B$20+Inputs!$B$31*(1+$F3387)^0*Inputs!$B$21+Inputs!$B$22*(1+Inputs!$B$23)^0</f>
        <v>14652.921498376243</v>
      </c>
      <c r="R3387" s="36">
        <f>Inputs!$B$12*(1+$B3387)^1*$C3387+Inputs!$B$29*(1+$D3387)^1*Inputs!$B$19+Inputs!$B$30*(1+$E3387)^1*Inputs!$B$20+Inputs!$B$31*(1+$F3387)^1*Inputs!$B$21+Inputs!$B$22*(1+Inputs!$B$23)^1</f>
        <v>16067.009183278995</v>
      </c>
      <c r="S3387" s="36">
        <f>Inputs!$B$12*(1+$B3387)^2*$C3387+Inputs!$B$29*(1+$D3387)^2*Inputs!$B$19+Inputs!$B$30*(1+$E3387)^2*Inputs!$B$20+Inputs!$B$31*(1+$F3387)^2*Inputs!$B$21+Inputs!$B$22*(1+Inputs!$B$23)^2</f>
        <v>17719.529854535238</v>
      </c>
      <c r="T3387" s="36">
        <f>Inputs!$B$12*(1+$B3387)^3*$C3387+Inputs!$B$29*(1+$D3387)^3*Inputs!$B$19+Inputs!$B$30*(1+$E3387)^3*Inputs!$B$20+Inputs!$B$31*(1+$F3387)^3*Inputs!$B$21+Inputs!$B$22*(1+Inputs!$B$23)^3</f>
        <v>19654.542295552405</v>
      </c>
      <c r="U3387" s="36">
        <f>Inputs!$B$12*(1+$B3387)^4*$C3387+Inputs!$B$29*(1+$D3387)^4*Inputs!$B$19+Inputs!$B$30*(1+$E3387)^4*Inputs!$B$20+Inputs!$B$31*(1+$F3387)^4*Inputs!$B$21+Inputs!$B$22*(1+Inputs!$B$23)^4</f>
        <v>21924.353470922932</v>
      </c>
      <c r="V3387" s="35">
        <f>Inputs!$B$13/(Q3387*(1-$G3387))</f>
        <v>1.0473167206874554</v>
      </c>
      <c r="W3387" s="36">
        <f>Inputs!$B$13</f>
        <v>12660</v>
      </c>
      <c r="X3387" s="36">
        <f t="shared" si="523"/>
        <v>14072.168774604304</v>
      </c>
      <c r="Y3387" s="36">
        <f t="shared" si="524"/>
        <v>15729.50944187317</v>
      </c>
      <c r="Z3387" s="36">
        <f t="shared" si="525"/>
        <v>17680.131787720729</v>
      </c>
      <c r="AA3387" s="36">
        <f t="shared" si="526"/>
        <v>19981.751501374314</v>
      </c>
      <c r="AB3387" s="36">
        <f t="shared" si="527"/>
        <v>59007.750008771691</v>
      </c>
      <c r="AC3387" s="36">
        <f t="shared" si="528"/>
        <v>256430.45466852112</v>
      </c>
      <c r="AD3387" s="36">
        <f t="shared" si="529"/>
        <v>157321.76810037129</v>
      </c>
    </row>
    <row r="3388" spans="1:30" ht="14.25" customHeight="1" x14ac:dyDescent="0.25">
      <c r="A3388" s="16">
        <v>3372</v>
      </c>
      <c r="B3388" s="34">
        <v>0.240146289154134</v>
      </c>
      <c r="C3388" s="34">
        <v>0.1069425245657</v>
      </c>
      <c r="D3388" s="34">
        <v>3.5078752028218502E-2</v>
      </c>
      <c r="E3388" s="34">
        <v>1.9961597923999898E-2</v>
      </c>
      <c r="F3388" s="34">
        <v>-3.3982685486446599E-3</v>
      </c>
      <c r="G3388" s="34">
        <v>0.19055559083246501</v>
      </c>
      <c r="H3388" s="35">
        <v>1.0540654757216099</v>
      </c>
      <c r="I3388" s="34">
        <v>9.6714653672647796E-2</v>
      </c>
      <c r="J3388" s="34">
        <v>1.8526579740183E-2</v>
      </c>
      <c r="K3388" s="36">
        <f>Inputs!$B$12*(1+$B3388)^4</f>
        <v>141919.77786581882</v>
      </c>
      <c r="L3388" s="36">
        <f t="shared" si="520"/>
        <v>20087.850963085417</v>
      </c>
      <c r="M3388" s="36">
        <f t="shared" si="521"/>
        <v>224785.80297281404</v>
      </c>
      <c r="N3388" s="37">
        <f>M3388/Inputs!$B$6</f>
        <v>342.66128501953358</v>
      </c>
      <c r="O3388" s="38">
        <f>IF(N3388&gt;Inputs!$B$4,1,0)</f>
        <v>0</v>
      </c>
      <c r="P3388" s="34">
        <f t="shared" si="522"/>
        <v>7.8188073932464797E-2</v>
      </c>
      <c r="Q3388" s="36">
        <f>Inputs!$B$12*(1+$B3388)^0*$C3388+Inputs!$B$29*(1+$D3388)^0*Inputs!$B$19+Inputs!$B$30*(1+$E3388)^0*Inputs!$B$20+Inputs!$B$31*(1+$F3388)^0*Inputs!$B$21+Inputs!$B$22*(1+Inputs!$B$23)^0</f>
        <v>14438.59550136892</v>
      </c>
      <c r="R3388" s="36">
        <f>Inputs!$B$12*(1+$B3388)^1*$C3388+Inputs!$B$29*(1+$D3388)^1*Inputs!$B$19+Inputs!$B$30*(1+$E3388)^1*Inputs!$B$20+Inputs!$B$31*(1+$F3388)^1*Inputs!$B$21+Inputs!$B$22*(1+Inputs!$B$23)^1</f>
        <v>16060.998448429582</v>
      </c>
      <c r="S3388" s="36">
        <f>Inputs!$B$12*(1+$B3388)^2*$C3388+Inputs!$B$29*(1+$D3388)^2*Inputs!$B$19+Inputs!$B$30*(1+$E3388)^2*Inputs!$B$20+Inputs!$B$31*(1+$F3388)^2*Inputs!$B$21+Inputs!$B$22*(1+Inputs!$B$23)^2</f>
        <v>18056.487099451366</v>
      </c>
      <c r="T3388" s="36">
        <f>Inputs!$B$12*(1+$B3388)^3*$C3388+Inputs!$B$29*(1+$D3388)^3*Inputs!$B$19+Inputs!$B$30*(1+$E3388)^3*Inputs!$B$20+Inputs!$B$31*(1+$F3388)^3*Inputs!$B$21+Inputs!$B$22*(1+Inputs!$B$23)^3</f>
        <v>20514.026246785434</v>
      </c>
      <c r="U3388" s="36">
        <f>Inputs!$B$12*(1+$B3388)^4*$C3388+Inputs!$B$29*(1+$D3388)^4*Inputs!$B$19+Inputs!$B$30*(1+$E3388)^4*Inputs!$B$20+Inputs!$B$31*(1+$F3388)^4*Inputs!$B$21+Inputs!$B$22*(1+Inputs!$B$23)^4</f>
        <v>23543.924744038686</v>
      </c>
      <c r="V3388" s="35">
        <f>Inputs!$B$13/(Q3388*(1-$G3388))</f>
        <v>1.0832326162114945</v>
      </c>
      <c r="W3388" s="36">
        <f>Inputs!$B$13</f>
        <v>12660</v>
      </c>
      <c r="X3388" s="36">
        <f t="shared" si="523"/>
        <v>13987.753065545972</v>
      </c>
      <c r="Y3388" s="36">
        <f t="shared" si="524"/>
        <v>15619.077939780425</v>
      </c>
      <c r="Z3388" s="36">
        <f t="shared" si="525"/>
        <v>17623.798953532874</v>
      </c>
      <c r="AA3388" s="36">
        <f t="shared" si="526"/>
        <v>20087.850963085417</v>
      </c>
      <c r="AB3388" s="36">
        <f t="shared" si="527"/>
        <v>59856.775516756112</v>
      </c>
      <c r="AC3388" s="36">
        <f t="shared" si="528"/>
        <v>261676.86587898727</v>
      </c>
      <c r="AD3388" s="36">
        <f t="shared" si="529"/>
        <v>164929.02745605793</v>
      </c>
    </row>
    <row r="3389" spans="1:30" ht="14.25" customHeight="1" x14ac:dyDescent="0.25">
      <c r="A3389" s="16">
        <v>3373</v>
      </c>
      <c r="B3389" s="34">
        <v>0.36635976061541697</v>
      </c>
      <c r="C3389" s="34">
        <v>7.79675255546253E-2</v>
      </c>
      <c r="D3389" s="34">
        <v>4.5318860879722802E-3</v>
      </c>
      <c r="E3389" s="34">
        <v>5.5625023636234797E-2</v>
      </c>
      <c r="F3389" s="34">
        <v>9.5653953208465203E-3</v>
      </c>
      <c r="G3389" s="34">
        <v>0.18609177084704601</v>
      </c>
      <c r="H3389" s="35">
        <v>1.12721626408739</v>
      </c>
      <c r="I3389" s="34">
        <v>0.10247468077152901</v>
      </c>
      <c r="J3389" s="34">
        <v>3.0297231840587201E-2</v>
      </c>
      <c r="K3389" s="36">
        <f>Inputs!$B$12*(1+$B3389)^4</f>
        <v>209127.67275921101</v>
      </c>
      <c r="L3389" s="36">
        <f t="shared" si="520"/>
        <v>22826.916631505635</v>
      </c>
      <c r="M3389" s="36">
        <f t="shared" si="521"/>
        <v>262325.07952389756</v>
      </c>
      <c r="N3389" s="37">
        <f>M3389/Inputs!$B$6</f>
        <v>399.8857919571609</v>
      </c>
      <c r="O3389" s="38">
        <f>IF(N3389&gt;Inputs!$B$4,1,0)</f>
        <v>1</v>
      </c>
      <c r="P3389" s="34">
        <f t="shared" si="522"/>
        <v>7.2177448930941801E-2</v>
      </c>
      <c r="Q3389" s="36">
        <f>Inputs!$B$12*(1+$B3389)^0*$C3389+Inputs!$B$29*(1+$D3389)^0*Inputs!$B$19+Inputs!$B$30*(1+$E3389)^0*Inputs!$B$20+Inputs!$B$31*(1+$F3389)^0*Inputs!$B$21+Inputs!$B$22*(1+Inputs!$B$23)^0</f>
        <v>12700.095560704438</v>
      </c>
      <c r="R3389" s="36">
        <f>Inputs!$B$12*(1+$B3389)^1*$C3389+Inputs!$B$29*(1+$D3389)^1*Inputs!$B$19+Inputs!$B$30*(1+$E3389)^1*Inputs!$B$20+Inputs!$B$31*(1+$F3389)^1*Inputs!$B$21+Inputs!$B$22*(1+Inputs!$B$23)^1</f>
        <v>14542.699190038253</v>
      </c>
      <c r="S3389" s="36">
        <f>Inputs!$B$12*(1+$B3389)^2*$C3389+Inputs!$B$29*(1+$D3389)^2*Inputs!$B$19+Inputs!$B$30*(1+$E3389)^2*Inputs!$B$20+Inputs!$B$31*(1+$F3389)^2*Inputs!$B$21+Inputs!$B$22*(1+Inputs!$B$23)^2</f>
        <v>17019.366365058013</v>
      </c>
      <c r="T3389" s="36">
        <f>Inputs!$B$12*(1+$B3389)^3*$C3389+Inputs!$B$29*(1+$D3389)^3*Inputs!$B$19+Inputs!$B$30*(1+$E3389)^3*Inputs!$B$20+Inputs!$B$31*(1+$F3389)^3*Inputs!$B$21+Inputs!$B$22*(1+Inputs!$B$23)^3</f>
        <v>20360.503320901509</v>
      </c>
      <c r="U3389" s="36">
        <f>Inputs!$B$12*(1+$B3389)^4*$C3389+Inputs!$B$29*(1+$D3389)^4*Inputs!$B$19+Inputs!$B$30*(1+$E3389)^4*Inputs!$B$20+Inputs!$B$31*(1+$F3389)^4*Inputs!$B$21+Inputs!$B$22*(1+Inputs!$B$23)^4</f>
        <v>24880.812979272901</v>
      </c>
      <c r="V3389" s="35">
        <f>Inputs!$B$13/(Q3389*(1-$G3389))</f>
        <v>1.2247607989279587</v>
      </c>
      <c r="W3389" s="36">
        <f>Inputs!$B$13</f>
        <v>12660</v>
      </c>
      <c r="X3389" s="36">
        <f t="shared" si="523"/>
        <v>14208.141749672701</v>
      </c>
      <c r="Y3389" s="36">
        <f t="shared" si="524"/>
        <v>16290.031087363681</v>
      </c>
      <c r="Z3389" s="36">
        <f t="shared" si="525"/>
        <v>19083.872648185094</v>
      </c>
      <c r="AA3389" s="36">
        <f t="shared" si="526"/>
        <v>22826.916631505635</v>
      </c>
      <c r="AB3389" s="36">
        <f t="shared" si="527"/>
        <v>62262.835452031031</v>
      </c>
      <c r="AC3389" s="36">
        <f t="shared" si="528"/>
        <v>325842.89643428993</v>
      </c>
      <c r="AD3389" s="36">
        <f t="shared" si="529"/>
        <v>200062.2440718665</v>
      </c>
    </row>
    <row r="3390" spans="1:30" ht="14.25" customHeight="1" x14ac:dyDescent="0.25">
      <c r="A3390" s="16">
        <v>3374</v>
      </c>
      <c r="B3390" s="34">
        <v>0.28480384846331003</v>
      </c>
      <c r="C3390" s="34">
        <v>9.0973146723116793E-2</v>
      </c>
      <c r="D3390" s="34">
        <v>5.2539581833844301E-2</v>
      </c>
      <c r="E3390" s="34">
        <v>5.1768108833990099E-2</v>
      </c>
      <c r="F3390" s="34">
        <v>4.4396948865566398E-3</v>
      </c>
      <c r="G3390" s="34">
        <v>0.19673869100931701</v>
      </c>
      <c r="H3390" s="35">
        <v>1.0602619997088201</v>
      </c>
      <c r="I3390" s="34">
        <v>8.9005820426173901E-2</v>
      </c>
      <c r="J3390" s="34">
        <v>3.1907277114288299E-2</v>
      </c>
      <c r="K3390" s="36">
        <f>Inputs!$B$12*(1+$B3390)^4</f>
        <v>163492.77513149378</v>
      </c>
      <c r="L3390" s="36">
        <f t="shared" si="520"/>
        <v>20439.120520598379</v>
      </c>
      <c r="M3390" s="36">
        <f t="shared" si="521"/>
        <v>302811.31921745325</v>
      </c>
      <c r="N3390" s="37">
        <f>M3390/Inputs!$B$6</f>
        <v>461.60262075831287</v>
      </c>
      <c r="O3390" s="38">
        <f>IF(N3390&gt;Inputs!$B$4,1,0)</f>
        <v>1</v>
      </c>
      <c r="P3390" s="34">
        <f t="shared" si="522"/>
        <v>5.7098543311885602E-2</v>
      </c>
      <c r="Q3390" s="36">
        <f>Inputs!$B$12*(1+$B3390)^0*$C3390+Inputs!$B$29*(1+$D3390)^0*Inputs!$B$19+Inputs!$B$30*(1+$E3390)^0*Inputs!$B$20+Inputs!$B$31*(1+$F3390)^0*Inputs!$B$21+Inputs!$B$22*(1+Inputs!$B$23)^0</f>
        <v>13480.43283081393</v>
      </c>
      <c r="R3390" s="36">
        <f>Inputs!$B$12*(1+$B3390)^1*$C3390+Inputs!$B$29*(1+$D3390)^1*Inputs!$B$19+Inputs!$B$30*(1+$E3390)^1*Inputs!$B$20+Inputs!$B$31*(1+$F3390)^1*Inputs!$B$21+Inputs!$B$22*(1+Inputs!$B$23)^1</f>
        <v>15289.311220314805</v>
      </c>
      <c r="S3390" s="36">
        <f>Inputs!$B$12*(1+$B3390)^2*$C3390+Inputs!$B$29*(1+$D3390)^2*Inputs!$B$19+Inputs!$B$30*(1+$E3390)^2*Inputs!$B$20+Inputs!$B$31*(1+$F3390)^2*Inputs!$B$21+Inputs!$B$22*(1+Inputs!$B$23)^2</f>
        <v>17554.789663097417</v>
      </c>
      <c r="T3390" s="36">
        <f>Inputs!$B$12*(1+$B3390)^3*$C3390+Inputs!$B$29*(1+$D3390)^3*Inputs!$B$19+Inputs!$B$30*(1+$E3390)^3*Inputs!$B$20+Inputs!$B$31*(1+$F3390)^3*Inputs!$B$21+Inputs!$B$22*(1+Inputs!$B$23)^3</f>
        <v>20403.729360071229</v>
      </c>
      <c r="U3390" s="36">
        <f>Inputs!$B$12*(1+$B3390)^4*$C3390+Inputs!$B$29*(1+$D3390)^4*Inputs!$B$19+Inputs!$B$30*(1+$E3390)^4*Inputs!$B$20+Inputs!$B$31*(1+$F3390)^4*Inputs!$B$21+Inputs!$B$22*(1+Inputs!$B$23)^4</f>
        <v>23998.945501990504</v>
      </c>
      <c r="V3390" s="35">
        <f>Inputs!$B$13/(Q3390*(1-$G3390))</f>
        <v>1.169157500848871</v>
      </c>
      <c r="W3390" s="36">
        <f>Inputs!$B$13</f>
        <v>12660</v>
      </c>
      <c r="X3390" s="36">
        <f t="shared" si="523"/>
        <v>14024.443303731578</v>
      </c>
      <c r="Y3390" s="36">
        <f t="shared" si="524"/>
        <v>15718.615070574137</v>
      </c>
      <c r="Z3390" s="36">
        <f t="shared" si="525"/>
        <v>17823.378407882083</v>
      </c>
      <c r="AA3390" s="36">
        <f t="shared" si="526"/>
        <v>20439.120520598379</v>
      </c>
      <c r="AB3390" s="36">
        <f t="shared" si="527"/>
        <v>61639.340718753163</v>
      </c>
      <c r="AC3390" s="36">
        <f t="shared" si="528"/>
        <v>369383.80525429442</v>
      </c>
      <c r="AD3390" s="36">
        <f t="shared" si="529"/>
        <v>241171.97849870007</v>
      </c>
    </row>
    <row r="3391" spans="1:30" ht="14.25" customHeight="1" x14ac:dyDescent="0.25">
      <c r="A3391" s="16">
        <v>3375</v>
      </c>
      <c r="B3391" s="34">
        <v>0.31136991867903202</v>
      </c>
      <c r="C3391" s="34">
        <v>7.2512200960651196E-2</v>
      </c>
      <c r="D3391" s="34">
        <v>2.6677777471308901E-2</v>
      </c>
      <c r="E3391" s="34">
        <v>7.2027259747925801E-2</v>
      </c>
      <c r="F3391" s="34">
        <v>1.7760727422119399E-2</v>
      </c>
      <c r="G3391" s="34">
        <v>0.18479964342439101</v>
      </c>
      <c r="H3391" s="35">
        <v>1.14680726470901</v>
      </c>
      <c r="I3391" s="34">
        <v>9.4651248815876998E-2</v>
      </c>
      <c r="J3391" s="34">
        <v>2.3642598618334999E-2</v>
      </c>
      <c r="K3391" s="36">
        <f>Inputs!$B$12*(1+$B3391)^4</f>
        <v>177440.24125689556</v>
      </c>
      <c r="L3391" s="36">
        <f t="shared" si="520"/>
        <v>20661.518427288996</v>
      </c>
      <c r="M3391" s="36">
        <f t="shared" si="521"/>
        <v>250395.84811946706</v>
      </c>
      <c r="N3391" s="37">
        <f>M3391/Inputs!$B$6</f>
        <v>381.70098798699246</v>
      </c>
      <c r="O3391" s="38">
        <f>IF(N3391&gt;Inputs!$B$4,1,0)</f>
        <v>0</v>
      </c>
      <c r="P3391" s="34">
        <f t="shared" si="522"/>
        <v>7.1008650197542003E-2</v>
      </c>
      <c r="Q3391" s="36">
        <f>Inputs!$B$12*(1+$B3391)^0*$C3391+Inputs!$B$29*(1+$D3391)^0*Inputs!$B$19+Inputs!$B$30*(1+$E3391)^0*Inputs!$B$20+Inputs!$B$31*(1+$F3391)^0*Inputs!$B$21+Inputs!$B$22*(1+Inputs!$B$23)^0</f>
        <v>12372.776085065994</v>
      </c>
      <c r="R3391" s="36">
        <f>Inputs!$B$12*(1+$B3391)^1*$C3391+Inputs!$B$29*(1+$D3391)^1*Inputs!$B$19+Inputs!$B$30*(1+$E3391)^1*Inputs!$B$20+Inputs!$B$31*(1+$F3391)^1*Inputs!$B$21+Inputs!$B$22*(1+Inputs!$B$23)^1</f>
        <v>14007.43169858378</v>
      </c>
      <c r="S3391" s="36">
        <f>Inputs!$B$12*(1+$B3391)^2*$C3391+Inputs!$B$29*(1+$D3391)^2*Inputs!$B$19+Inputs!$B$30*(1+$E3391)^2*Inputs!$B$20+Inputs!$B$31*(1+$F3391)^2*Inputs!$B$21+Inputs!$B$22*(1+Inputs!$B$23)^2</f>
        <v>16078.620773829247</v>
      </c>
      <c r="T3391" s="36">
        <f>Inputs!$B$12*(1+$B3391)^3*$C3391+Inputs!$B$29*(1+$D3391)^3*Inputs!$B$19+Inputs!$B$30*(1+$E3391)^3*Inputs!$B$20+Inputs!$B$31*(1+$F3391)^3*Inputs!$B$21+Inputs!$B$22*(1+Inputs!$B$23)^3</f>
        <v>18718.64573518416</v>
      </c>
      <c r="U3391" s="36">
        <f>Inputs!$B$12*(1+$B3391)^4*$C3391+Inputs!$B$29*(1+$D3391)^4*Inputs!$B$19+Inputs!$B$30*(1+$E3391)^4*Inputs!$B$20+Inputs!$B$31*(1+$F3391)^4*Inputs!$B$21+Inputs!$B$22*(1+Inputs!$B$23)^4</f>
        <v>22100.77170914461</v>
      </c>
      <c r="V3391" s="35">
        <f>Inputs!$B$13/(Q3391*(1-$G3391))</f>
        <v>1.2551689617191963</v>
      </c>
      <c r="W3391" s="36">
        <f>Inputs!$B$13</f>
        <v>12660</v>
      </c>
      <c r="X3391" s="36">
        <f t="shared" si="523"/>
        <v>14023.260959900625</v>
      </c>
      <c r="Y3391" s="36">
        <f t="shared" si="524"/>
        <v>15741.708359433846</v>
      </c>
      <c r="Z3391" s="36">
        <f t="shared" si="525"/>
        <v>17913.029190059562</v>
      </c>
      <c r="AA3391" s="36">
        <f t="shared" si="526"/>
        <v>20661.518427288996</v>
      </c>
      <c r="AB3391" s="36">
        <f t="shared" si="527"/>
        <v>60890.948072336083</v>
      </c>
      <c r="AC3391" s="36">
        <f t="shared" si="528"/>
        <v>297851.18229219405</v>
      </c>
      <c r="AD3391" s="36">
        <f t="shared" si="529"/>
        <v>189504.90004713097</v>
      </c>
    </row>
    <row r="3392" spans="1:30" ht="14.25" customHeight="1" x14ac:dyDescent="0.25">
      <c r="A3392" s="16">
        <v>3376</v>
      </c>
      <c r="B3392" s="34">
        <v>0.38458702271166201</v>
      </c>
      <c r="C3392" s="34">
        <v>6.9849827558104094E-2</v>
      </c>
      <c r="D3392" s="34">
        <v>2.3191514637919401E-2</v>
      </c>
      <c r="E3392" s="34">
        <v>6.68568852540362E-2</v>
      </c>
      <c r="F3392" s="34">
        <v>2.1184952093972201E-2</v>
      </c>
      <c r="G3392" s="34">
        <v>0.20507097890998099</v>
      </c>
      <c r="H3392" s="35">
        <v>0.92809177541746801</v>
      </c>
      <c r="I3392" s="34">
        <v>9.5446372811751695E-2</v>
      </c>
      <c r="J3392" s="34">
        <v>3.3806400176149103E-2</v>
      </c>
      <c r="K3392" s="36">
        <f>Inputs!$B$12*(1+$B3392)^4</f>
        <v>220512.0250409288</v>
      </c>
      <c r="L3392" s="36">
        <f t="shared" si="520"/>
        <v>18141.235115006068</v>
      </c>
      <c r="M3392" s="36">
        <f t="shared" si="521"/>
        <v>249731.15304699031</v>
      </c>
      <c r="N3392" s="37">
        <f>M3392/Inputs!$B$6</f>
        <v>380.68773330333886</v>
      </c>
      <c r="O3392" s="38">
        <f>IF(N3392&gt;Inputs!$B$4,1,0)</f>
        <v>0</v>
      </c>
      <c r="P3392" s="34">
        <f t="shared" si="522"/>
        <v>6.1639972635602593E-2</v>
      </c>
      <c r="Q3392" s="36">
        <f>Inputs!$B$12*(1+$B3392)^0*$C3392+Inputs!$B$29*(1+$D3392)^0*Inputs!$B$19+Inputs!$B$30*(1+$E3392)^0*Inputs!$B$20+Inputs!$B$31*(1+$F3392)^0*Inputs!$B$21+Inputs!$B$22*(1+Inputs!$B$23)^0</f>
        <v>12213.033680913166</v>
      </c>
      <c r="R3392" s="36">
        <f>Inputs!$B$12*(1+$B3392)^1*$C3392+Inputs!$B$29*(1+$D3392)^1*Inputs!$B$19+Inputs!$B$30*(1+$E3392)^1*Inputs!$B$20+Inputs!$B$31*(1+$F3392)^1*Inputs!$B$21+Inputs!$B$22*(1+Inputs!$B$23)^1</f>
        <v>14095.775923053392</v>
      </c>
      <c r="S3392" s="36">
        <f>Inputs!$B$12*(1+$B3392)^2*$C3392+Inputs!$B$29*(1+$D3392)^2*Inputs!$B$19+Inputs!$B$30*(1+$E3392)^2*Inputs!$B$20+Inputs!$B$31*(1+$F3392)^2*Inputs!$B$21+Inputs!$B$22*(1+Inputs!$B$23)^2</f>
        <v>16611.345974684733</v>
      </c>
      <c r="T3392" s="36">
        <f>Inputs!$B$12*(1+$B3392)^3*$C3392+Inputs!$B$29*(1+$D3392)^3*Inputs!$B$19+Inputs!$B$30*(1+$E3392)^3*Inputs!$B$20+Inputs!$B$31*(1+$F3392)^3*Inputs!$B$21+Inputs!$B$22*(1+Inputs!$B$23)^3</f>
        <v>19998.912796288467</v>
      </c>
      <c r="U3392" s="36">
        <f>Inputs!$B$12*(1+$B3392)^4*$C3392+Inputs!$B$29*(1+$D3392)^4*Inputs!$B$19+Inputs!$B$30*(1+$E3392)^4*Inputs!$B$20+Inputs!$B$31*(1+$F3392)^4*Inputs!$B$21+Inputs!$B$22*(1+Inputs!$B$23)^4</f>
        <v>24589.379828147568</v>
      </c>
      <c r="V3392" s="35">
        <f>Inputs!$B$13/(Q3392*(1-$G3392))</f>
        <v>1.3040126321646217</v>
      </c>
      <c r="W3392" s="36">
        <f>Inputs!$B$13</f>
        <v>12660</v>
      </c>
      <c r="X3392" s="36">
        <f t="shared" si="523"/>
        <v>13558.584288804781</v>
      </c>
      <c r="Y3392" s="36">
        <f t="shared" si="524"/>
        <v>14737.291892782505</v>
      </c>
      <c r="Z3392" s="36">
        <f t="shared" si="525"/>
        <v>16248.610398098454</v>
      </c>
      <c r="AA3392" s="36">
        <f t="shared" si="526"/>
        <v>18141.235115006068</v>
      </c>
      <c r="AB3392" s="36">
        <f t="shared" si="527"/>
        <v>56850.786469851759</v>
      </c>
      <c r="AC3392" s="36">
        <f t="shared" si="528"/>
        <v>304259.13846303616</v>
      </c>
      <c r="AD3392" s="36">
        <f t="shared" si="529"/>
        <v>192880.36657713854</v>
      </c>
    </row>
    <row r="3393" spans="1:30" ht="14.25" customHeight="1" x14ac:dyDescent="0.25">
      <c r="A3393" s="16">
        <v>3377</v>
      </c>
      <c r="B3393" s="34">
        <v>0.23824048188628599</v>
      </c>
      <c r="C3393" s="34">
        <v>9.4604764618999096E-2</v>
      </c>
      <c r="D3393" s="34">
        <v>4.79980801488855E-2</v>
      </c>
      <c r="E3393" s="34">
        <v>4.5881020269514003E-2</v>
      </c>
      <c r="F3393" s="34">
        <v>2.96531783710079E-2</v>
      </c>
      <c r="G3393" s="34">
        <v>0.16363422352706</v>
      </c>
      <c r="H3393" s="35">
        <v>1.09161710152055</v>
      </c>
      <c r="I3393" s="34">
        <v>0.10137719001466999</v>
      </c>
      <c r="J3393" s="34">
        <v>2.9644241483720701E-2</v>
      </c>
      <c r="K3393" s="36">
        <f>Inputs!$B$12*(1+$B3393)^4</f>
        <v>141049.40020240119</v>
      </c>
      <c r="L3393" s="36">
        <f t="shared" si="520"/>
        <v>20825.972272712173</v>
      </c>
      <c r="M3393" s="36">
        <f t="shared" si="521"/>
        <v>244825.45377212789</v>
      </c>
      <c r="N3393" s="37">
        <f>M3393/Inputs!$B$6</f>
        <v>373.20953318921937</v>
      </c>
      <c r="O3393" s="38">
        <f>IF(N3393&gt;Inputs!$B$4,1,0)</f>
        <v>0</v>
      </c>
      <c r="P3393" s="34">
        <f t="shared" si="522"/>
        <v>7.1732948530949289E-2</v>
      </c>
      <c r="Q3393" s="36">
        <f>Inputs!$B$12*(1+$B3393)^0*$C3393+Inputs!$B$29*(1+$D3393)^0*Inputs!$B$19+Inputs!$B$30*(1+$E3393)^0*Inputs!$B$20+Inputs!$B$31*(1+$F3393)^0*Inputs!$B$21+Inputs!$B$22*(1+Inputs!$B$23)^0</f>
        <v>13698.329904566868</v>
      </c>
      <c r="R3393" s="36">
        <f>Inputs!$B$12*(1+$B3393)^1*$C3393+Inputs!$B$29*(1+$D3393)^1*Inputs!$B$19+Inputs!$B$30*(1+$E3393)^1*Inputs!$B$20+Inputs!$B$31*(1+$F3393)^1*Inputs!$B$21+Inputs!$B$22*(1+Inputs!$B$23)^1</f>
        <v>15388.985714573748</v>
      </c>
      <c r="S3393" s="36">
        <f>Inputs!$B$12*(1+$B3393)^2*$C3393+Inputs!$B$29*(1+$D3393)^2*Inputs!$B$19+Inputs!$B$30*(1+$E3393)^2*Inputs!$B$20+Inputs!$B$31*(1+$F3393)^2*Inputs!$B$21+Inputs!$B$22*(1+Inputs!$B$23)^2</f>
        <v>17416.601642524474</v>
      </c>
      <c r="T3393" s="36">
        <f>Inputs!$B$12*(1+$B3393)^3*$C3393+Inputs!$B$29*(1+$D3393)^3*Inputs!$B$19+Inputs!$B$30*(1+$E3393)^3*Inputs!$B$20+Inputs!$B$31*(1+$F3393)^3*Inputs!$B$21+Inputs!$B$22*(1+Inputs!$B$23)^3</f>
        <v>19858.596243932116</v>
      </c>
      <c r="U3393" s="36">
        <f>Inputs!$B$12*(1+$B3393)^4*$C3393+Inputs!$B$29*(1+$D3393)^4*Inputs!$B$19+Inputs!$B$30*(1+$E3393)^4*Inputs!$B$20+Inputs!$B$31*(1+$F3393)^4*Inputs!$B$21+Inputs!$B$22*(1+Inputs!$B$23)^4</f>
        <v>22810.704660855379</v>
      </c>
      <c r="V3393" s="35">
        <f>Inputs!$B$13/(Q3393*(1-$G3393))</f>
        <v>1.105019217265945</v>
      </c>
      <c r="W3393" s="36">
        <f>Inputs!$B$13</f>
        <v>12660</v>
      </c>
      <c r="X3393" s="36">
        <f t="shared" si="523"/>
        <v>14179.380473702662</v>
      </c>
      <c r="Y3393" s="36">
        <f t="shared" si="524"/>
        <v>15998.81572916878</v>
      </c>
      <c r="Z3393" s="36">
        <f t="shared" si="525"/>
        <v>18186.37241523619</v>
      </c>
      <c r="AA3393" s="36">
        <f t="shared" si="526"/>
        <v>20825.972272712173</v>
      </c>
      <c r="AB3393" s="36">
        <f t="shared" si="527"/>
        <v>60369.189343398808</v>
      </c>
      <c r="AC3393" s="36">
        <f t="shared" si="528"/>
        <v>298932.9570726619</v>
      </c>
      <c r="AD3393" s="36">
        <f t="shared" si="529"/>
        <v>184456.26442872908</v>
      </c>
    </row>
    <row r="3394" spans="1:30" ht="14.25" customHeight="1" x14ac:dyDescent="0.25">
      <c r="A3394" s="16">
        <v>3378</v>
      </c>
      <c r="B3394" s="34">
        <v>0.30685440109066098</v>
      </c>
      <c r="C3394" s="34">
        <v>8.5825784795614604E-2</v>
      </c>
      <c r="D3394" s="34">
        <v>2.9597463671610799E-2</v>
      </c>
      <c r="E3394" s="34">
        <v>5.0349698517986603E-2</v>
      </c>
      <c r="F3394" s="34">
        <v>1.59656497316531E-3</v>
      </c>
      <c r="G3394" s="34">
        <v>0.190664942526063</v>
      </c>
      <c r="H3394" s="35">
        <v>1.0248767717607701</v>
      </c>
      <c r="I3394" s="34">
        <v>9.7916645960899704E-2</v>
      </c>
      <c r="J3394" s="34">
        <v>2.55751136989689E-2</v>
      </c>
      <c r="K3394" s="36">
        <f>Inputs!$B$12*(1+$B3394)^4</f>
        <v>175008.87355993883</v>
      </c>
      <c r="L3394" s="36">
        <f t="shared" si="520"/>
        <v>19688.120880971757</v>
      </c>
      <c r="M3394" s="36">
        <f t="shared" si="521"/>
        <v>233801.45270646573</v>
      </c>
      <c r="N3394" s="37">
        <f>M3394/Inputs!$B$6</f>
        <v>356.40465351595384</v>
      </c>
      <c r="O3394" s="38">
        <f>IF(N3394&gt;Inputs!$B$4,1,0)</f>
        <v>0</v>
      </c>
      <c r="P3394" s="34">
        <f t="shared" si="522"/>
        <v>7.2341532261930797E-2</v>
      </c>
      <c r="Q3394" s="36">
        <f>Inputs!$B$12*(1+$B3394)^0*$C3394+Inputs!$B$29*(1+$D3394)^0*Inputs!$B$19+Inputs!$B$30*(1+$E3394)^0*Inputs!$B$20+Inputs!$B$31*(1+$F3394)^0*Inputs!$B$21+Inputs!$B$22*(1+Inputs!$B$23)^0</f>
        <v>13171.591115163799</v>
      </c>
      <c r="R3394" s="36">
        <f>Inputs!$B$12*(1+$B3394)^1*$C3394+Inputs!$B$29*(1+$D3394)^1*Inputs!$B$19+Inputs!$B$30*(1+$E3394)^1*Inputs!$B$20+Inputs!$B$31*(1+$F3394)^1*Inputs!$B$21+Inputs!$B$22*(1+Inputs!$B$23)^1</f>
        <v>14913.987333013847</v>
      </c>
      <c r="S3394" s="36">
        <f>Inputs!$B$12*(1+$B3394)^2*$C3394+Inputs!$B$29*(1+$D3394)^2*Inputs!$B$19+Inputs!$B$30*(1+$E3394)^2*Inputs!$B$20+Inputs!$B$31*(1+$F3394)^2*Inputs!$B$21+Inputs!$B$22*(1+Inputs!$B$23)^2</f>
        <v>17148.458129702154</v>
      </c>
      <c r="T3394" s="36">
        <f>Inputs!$B$12*(1+$B3394)^3*$C3394+Inputs!$B$29*(1+$D3394)^3*Inputs!$B$19+Inputs!$B$30*(1+$E3394)^3*Inputs!$B$20+Inputs!$B$31*(1+$F3394)^3*Inputs!$B$21+Inputs!$B$22*(1+Inputs!$B$23)^3</f>
        <v>20024.134755394181</v>
      </c>
      <c r="U3394" s="36">
        <f>Inputs!$B$12*(1+$B3394)^4*$C3394+Inputs!$B$29*(1+$D3394)^4*Inputs!$B$19+Inputs!$B$30*(1+$E3394)^4*Inputs!$B$20+Inputs!$B$31*(1+$F3394)^4*Inputs!$B$21+Inputs!$B$22*(1+Inputs!$B$23)^4</f>
        <v>23735.821324890065</v>
      </c>
      <c r="V3394" s="35">
        <f>Inputs!$B$13/(Q3394*(1-$G3394))</f>
        <v>1.1875915869501983</v>
      </c>
      <c r="W3394" s="36">
        <f>Inputs!$B$13</f>
        <v>12660</v>
      </c>
      <c r="X3394" s="36">
        <f t="shared" si="523"/>
        <v>13843.711939937255</v>
      </c>
      <c r="Y3394" s="36">
        <f t="shared" si="524"/>
        <v>15353.256410427563</v>
      </c>
      <c r="Z3394" s="36">
        <f t="shared" si="525"/>
        <v>17268.641646592681</v>
      </c>
      <c r="AA3394" s="36">
        <f t="shared" si="526"/>
        <v>19688.120880971757</v>
      </c>
      <c r="AB3394" s="36">
        <f t="shared" si="527"/>
        <v>58842.089437985036</v>
      </c>
      <c r="AC3394" s="36">
        <f t="shared" si="528"/>
        <v>279115.55339901696</v>
      </c>
      <c r="AD3394" s="36">
        <f t="shared" si="529"/>
        <v>174959.36326848069</v>
      </c>
    </row>
    <row r="3395" spans="1:30" ht="14.25" customHeight="1" x14ac:dyDescent="0.25">
      <c r="A3395" s="16">
        <v>3379</v>
      </c>
      <c r="B3395" s="34">
        <v>0.27101706456352398</v>
      </c>
      <c r="C3395" s="34">
        <v>6.4019639316421795E-2</v>
      </c>
      <c r="D3395" s="34">
        <v>3.3652048517455901E-2</v>
      </c>
      <c r="E3395" s="34">
        <v>3.9325148428820199E-2</v>
      </c>
      <c r="F3395" s="34">
        <v>2.68518460383614E-2</v>
      </c>
      <c r="G3395" s="34">
        <v>0.17986170158650999</v>
      </c>
      <c r="H3395" s="35">
        <v>1.0778849593019499</v>
      </c>
      <c r="I3395" s="34">
        <v>0.101021622479833</v>
      </c>
      <c r="J3395" s="34">
        <v>2.7889955876742801E-2</v>
      </c>
      <c r="K3395" s="36">
        <f>Inputs!$B$12*(1+$B3395)^4</f>
        <v>156587.38661352979</v>
      </c>
      <c r="L3395" s="36">
        <f t="shared" si="520"/>
        <v>16927.45871691659</v>
      </c>
      <c r="M3395" s="36">
        <f t="shared" si="521"/>
        <v>201468.24708684348</v>
      </c>
      <c r="N3395" s="37">
        <f>M3395/Inputs!$B$6</f>
        <v>307.11623031531019</v>
      </c>
      <c r="O3395" s="38">
        <f>IF(N3395&gt;Inputs!$B$4,1,0)</f>
        <v>0</v>
      </c>
      <c r="P3395" s="34">
        <f t="shared" si="522"/>
        <v>7.3131666603090201E-2</v>
      </c>
      <c r="Q3395" s="36">
        <f>Inputs!$B$12*(1+$B3395)^0*$C3395+Inputs!$B$29*(1+$D3395)^0*Inputs!$B$19+Inputs!$B$30*(1+$E3395)^0*Inputs!$B$20+Inputs!$B$31*(1+$F3395)^0*Inputs!$B$21+Inputs!$B$22*(1+Inputs!$B$23)^0</f>
        <v>11863.222386412228</v>
      </c>
      <c r="R3395" s="36">
        <f>Inputs!$B$12*(1+$B3395)^1*$C3395+Inputs!$B$29*(1+$D3395)^1*Inputs!$B$19+Inputs!$B$30*(1+$E3395)^1*Inputs!$B$20+Inputs!$B$31*(1+$F3395)^1*Inputs!$B$21+Inputs!$B$22*(1+Inputs!$B$23)^1</f>
        <v>13166.157661256146</v>
      </c>
      <c r="S3395" s="36">
        <f>Inputs!$B$12*(1+$B3395)^2*$C3395+Inputs!$B$29*(1+$D3395)^2*Inputs!$B$19+Inputs!$B$30*(1+$E3395)^2*Inputs!$B$20+Inputs!$B$31*(1+$F3395)^2*Inputs!$B$21+Inputs!$B$22*(1+Inputs!$B$23)^2</f>
        <v>14760.030245301652</v>
      </c>
      <c r="T3395" s="36">
        <f>Inputs!$B$12*(1+$B3395)^3*$C3395+Inputs!$B$29*(1+$D3395)^3*Inputs!$B$19+Inputs!$B$30*(1+$E3395)^3*Inputs!$B$20+Inputs!$B$31*(1+$F3395)^3*Inputs!$B$21+Inputs!$B$22*(1+Inputs!$B$23)^3</f>
        <v>16721.607330463434</v>
      </c>
      <c r="U3395" s="36">
        <f>Inputs!$B$12*(1+$B3395)^4*$C3395+Inputs!$B$29*(1+$D3395)^4*Inputs!$B$19+Inputs!$B$30*(1+$E3395)^4*Inputs!$B$20+Inputs!$B$31*(1+$F3395)^4*Inputs!$B$21+Inputs!$B$22*(1+Inputs!$B$23)^4</f>
        <v>19148.389749371363</v>
      </c>
      <c r="V3395" s="35">
        <f>Inputs!$B$13/(Q3395*(1-$G3395))</f>
        <v>1.3011996600202853</v>
      </c>
      <c r="W3395" s="36">
        <f>Inputs!$B$13</f>
        <v>12660</v>
      </c>
      <c r="X3395" s="36">
        <f t="shared" si="523"/>
        <v>13447.603245809327</v>
      </c>
      <c r="Y3395" s="36">
        <f t="shared" si="524"/>
        <v>14399.726183657926</v>
      </c>
      <c r="Z3395" s="36">
        <f t="shared" si="525"/>
        <v>15547.783455354536</v>
      </c>
      <c r="AA3395" s="36">
        <f t="shared" si="526"/>
        <v>16927.45871691659</v>
      </c>
      <c r="AB3395" s="36">
        <f t="shared" si="527"/>
        <v>54422.091373306641</v>
      </c>
      <c r="AC3395" s="36">
        <f t="shared" si="528"/>
        <v>237921.07580523202</v>
      </c>
      <c r="AD3395" s="36">
        <f t="shared" si="529"/>
        <v>147046.15571353683</v>
      </c>
    </row>
    <row r="3396" spans="1:30" ht="14.25" customHeight="1" x14ac:dyDescent="0.25">
      <c r="A3396" s="16">
        <v>3380</v>
      </c>
      <c r="B3396" s="34">
        <v>0.48178392099969802</v>
      </c>
      <c r="C3396" s="34">
        <v>8.6137955054467794E-2</v>
      </c>
      <c r="D3396" s="34">
        <v>3.6601951952065101E-2</v>
      </c>
      <c r="E3396" s="34">
        <v>6.2328218037824602E-2</v>
      </c>
      <c r="F3396" s="34">
        <v>2.47989220047992E-2</v>
      </c>
      <c r="G3396" s="34">
        <v>0.17713711011362701</v>
      </c>
      <c r="H3396" s="35">
        <v>1.1490647920424999</v>
      </c>
      <c r="I3396" s="34">
        <v>9.4199955776113203E-2</v>
      </c>
      <c r="J3396" s="34">
        <v>3.1429075768660303E-2</v>
      </c>
      <c r="K3396" s="36">
        <f>Inputs!$B$12*(1+$B3396)^4</f>
        <v>289261.58525725204</v>
      </c>
      <c r="L3396" s="36">
        <f t="shared" si="520"/>
        <v>32442.155885796798</v>
      </c>
      <c r="M3396" s="36">
        <f t="shared" si="521"/>
        <v>416571.0429751341</v>
      </c>
      <c r="N3396" s="37">
        <f>M3396/Inputs!$B$6</f>
        <v>635.01683380355803</v>
      </c>
      <c r="O3396" s="38">
        <f>IF(N3396&gt;Inputs!$B$4,1,0)</f>
        <v>1</v>
      </c>
      <c r="P3396" s="34">
        <f t="shared" si="522"/>
        <v>6.2770880007452901E-2</v>
      </c>
      <c r="Q3396" s="36">
        <f>Inputs!$B$12*(1+$B3396)^0*$C3396+Inputs!$B$29*(1+$D3396)^0*Inputs!$B$19+Inputs!$B$30*(1+$E3396)^0*Inputs!$B$20+Inputs!$B$31*(1+$F3396)^0*Inputs!$B$21+Inputs!$B$22*(1+Inputs!$B$23)^0</f>
        <v>13190.321330694991</v>
      </c>
      <c r="R3396" s="36">
        <f>Inputs!$B$12*(1+$B3396)^1*$C3396+Inputs!$B$29*(1+$D3396)^1*Inputs!$B$19+Inputs!$B$30*(1+$E3396)^1*Inputs!$B$20+Inputs!$B$31*(1+$F3396)^1*Inputs!$B$21+Inputs!$B$22*(1+Inputs!$B$23)^1</f>
        <v>16000.43596510018</v>
      </c>
      <c r="S3396" s="36">
        <f>Inputs!$B$12*(1+$B3396)^2*$C3396+Inputs!$B$29*(1+$D3396)^2*Inputs!$B$19+Inputs!$B$30*(1+$E3396)^2*Inputs!$B$20+Inputs!$B$31*(1+$F3396)^2*Inputs!$B$21+Inputs!$B$22*(1+Inputs!$B$23)^2</f>
        <v>20025.066029220834</v>
      </c>
      <c r="T3396" s="36">
        <f>Inputs!$B$12*(1+$B3396)^3*$C3396+Inputs!$B$29*(1+$D3396)^3*Inputs!$B$19+Inputs!$B$30*(1+$E3396)^3*Inputs!$B$20+Inputs!$B$31*(1+$F3396)^3*Inputs!$B$21+Inputs!$B$22*(1+Inputs!$B$23)^3</f>
        <v>25842.954400310613</v>
      </c>
      <c r="U3396" s="36">
        <f>Inputs!$B$12*(1+$B3396)^4*$C3396+Inputs!$B$29*(1+$D3396)^4*Inputs!$B$19+Inputs!$B$30*(1+$E3396)^4*Inputs!$B$20+Inputs!$B$31*(1+$F3396)^4*Inputs!$B$21+Inputs!$B$22*(1+Inputs!$B$23)^4</f>
        <v>34311.342601416793</v>
      </c>
      <c r="V3396" s="35">
        <f>Inputs!$B$13/(Q3396*(1-$G3396))</f>
        <v>1.1664089771808104</v>
      </c>
      <c r="W3396" s="36">
        <f>Inputs!$B$13</f>
        <v>12660</v>
      </c>
      <c r="X3396" s="36">
        <f t="shared" si="523"/>
        <v>15300.043924280801</v>
      </c>
      <c r="Y3396" s="36">
        <f t="shared" si="524"/>
        <v>19077.053743269757</v>
      </c>
      <c r="Z3396" s="36">
        <f t="shared" si="525"/>
        <v>24527.308897076888</v>
      </c>
      <c r="AA3396" s="36">
        <f t="shared" si="526"/>
        <v>32442.155885796798</v>
      </c>
      <c r="AB3396" s="36">
        <f t="shared" si="527"/>
        <v>76705.297445495598</v>
      </c>
      <c r="AC3396" s="36">
        <f t="shared" si="528"/>
        <v>533078.12248700706</v>
      </c>
      <c r="AD3396" s="36">
        <f t="shared" si="529"/>
        <v>339865.74552963849</v>
      </c>
    </row>
    <row r="3397" spans="1:30" ht="14.25" customHeight="1" x14ac:dyDescent="0.25">
      <c r="A3397" s="16">
        <v>3381</v>
      </c>
      <c r="B3397" s="34">
        <v>0.40441259594941797</v>
      </c>
      <c r="C3397" s="34">
        <v>6.4726624449054901E-2</v>
      </c>
      <c r="D3397" s="34">
        <v>4.4786200089130701E-2</v>
      </c>
      <c r="E3397" s="34">
        <v>4.4614476272890599E-2</v>
      </c>
      <c r="F3397" s="34">
        <v>2.5635020446561501E-2</v>
      </c>
      <c r="G3397" s="34">
        <v>0.214985589779945</v>
      </c>
      <c r="H3397" s="35">
        <v>1.0752041786448301</v>
      </c>
      <c r="I3397" s="34">
        <v>0.105026298129781</v>
      </c>
      <c r="J3397" s="34">
        <v>2.7615157504327699E-2</v>
      </c>
      <c r="K3397" s="36">
        <f>Inputs!$B$12*(1+$B3397)^4</f>
        <v>233415.72681925859</v>
      </c>
      <c r="L3397" s="36">
        <f t="shared" si="520"/>
        <v>20622.837719050251</v>
      </c>
      <c r="M3397" s="36">
        <f t="shared" si="521"/>
        <v>224936.00417380239</v>
      </c>
      <c r="N3397" s="37">
        <f>M3397/Inputs!$B$6</f>
        <v>342.89025026494267</v>
      </c>
      <c r="O3397" s="38">
        <f>IF(N3397&gt;Inputs!$B$4,1,0)</f>
        <v>0</v>
      </c>
      <c r="P3397" s="34">
        <f t="shared" si="522"/>
        <v>7.741114062545329E-2</v>
      </c>
      <c r="Q3397" s="36">
        <f>Inputs!$B$12*(1+$B3397)^0*$C3397+Inputs!$B$29*(1+$D3397)^0*Inputs!$B$19+Inputs!$B$30*(1+$E3397)^0*Inputs!$B$20+Inputs!$B$31*(1+$F3397)^0*Inputs!$B$21+Inputs!$B$22*(1+Inputs!$B$23)^0</f>
        <v>11905.641494370215</v>
      </c>
      <c r="R3397" s="36">
        <f>Inputs!$B$12*(1+$B3397)^1*$C3397+Inputs!$B$29*(1+$D3397)^1*Inputs!$B$19+Inputs!$B$30*(1+$E3397)^1*Inputs!$B$20+Inputs!$B$31*(1+$F3397)^1*Inputs!$B$21+Inputs!$B$22*(1+Inputs!$B$23)^1</f>
        <v>13782.643516511202</v>
      </c>
      <c r="S3397" s="36">
        <f>Inputs!$B$12*(1+$B3397)^2*$C3397+Inputs!$B$29*(1+$D3397)^2*Inputs!$B$19+Inputs!$B$30*(1+$E3397)^2*Inputs!$B$20+Inputs!$B$31*(1+$F3397)^2*Inputs!$B$21+Inputs!$B$22*(1+Inputs!$B$23)^2</f>
        <v>16307.31525514599</v>
      </c>
      <c r="T3397" s="36">
        <f>Inputs!$B$12*(1+$B3397)^3*$C3397+Inputs!$B$29*(1+$D3397)^3*Inputs!$B$19+Inputs!$B$30*(1+$E3397)^3*Inputs!$B$20+Inputs!$B$31*(1+$F3397)^3*Inputs!$B$21+Inputs!$B$22*(1+Inputs!$B$23)^3</f>
        <v>19737.056849562097</v>
      </c>
      <c r="U3397" s="36">
        <f>Inputs!$B$12*(1+$B3397)^4*$C3397+Inputs!$B$29*(1+$D3397)^4*Inputs!$B$19+Inputs!$B$30*(1+$E3397)^4*Inputs!$B$20+Inputs!$B$31*(1+$F3397)^4*Inputs!$B$21+Inputs!$B$22*(1+Inputs!$B$23)^4</f>
        <v>24433.171972920358</v>
      </c>
      <c r="V3397" s="35">
        <f>Inputs!$B$13/(Q3397*(1-$G3397))</f>
        <v>1.3545756856640978</v>
      </c>
      <c r="W3397" s="36">
        <f>Inputs!$B$13</f>
        <v>12660</v>
      </c>
      <c r="X3397" s="36">
        <f t="shared" si="523"/>
        <v>13900.261402515594</v>
      </c>
      <c r="Y3397" s="36">
        <f t="shared" si="524"/>
        <v>15552.386091713983</v>
      </c>
      <c r="Z3397" s="36">
        <f t="shared" si="525"/>
        <v>17741.214848798434</v>
      </c>
      <c r="AA3397" s="36">
        <f t="shared" si="526"/>
        <v>20622.837719050251</v>
      </c>
      <c r="AB3397" s="36">
        <f t="shared" si="527"/>
        <v>58781.396086163848</v>
      </c>
      <c r="AC3397" s="36">
        <f t="shared" si="528"/>
        <v>273763.44618645025</v>
      </c>
      <c r="AD3397" s="36">
        <f t="shared" si="529"/>
        <v>166154.60808763854</v>
      </c>
    </row>
    <row r="3398" spans="1:30" ht="14.25" customHeight="1" x14ac:dyDescent="0.25">
      <c r="A3398" s="16">
        <v>3382</v>
      </c>
      <c r="B3398" s="34">
        <v>0.28541051244657001</v>
      </c>
      <c r="C3398" s="34">
        <v>0.102105964029143</v>
      </c>
      <c r="D3398" s="34">
        <v>1.52818710134166E-2</v>
      </c>
      <c r="E3398" s="34">
        <v>3.6146850389742802E-2</v>
      </c>
      <c r="F3398" s="34">
        <v>2.0269662757622701E-2</v>
      </c>
      <c r="G3398" s="34">
        <v>0.20665969144608101</v>
      </c>
      <c r="H3398" s="35">
        <v>1.09287550195705</v>
      </c>
      <c r="I3398" s="34">
        <v>0.101640645742617</v>
      </c>
      <c r="J3398" s="34">
        <v>2.3215641135942901E-2</v>
      </c>
      <c r="K3398" s="36">
        <f>Inputs!$B$12*(1+$B3398)^4</f>
        <v>163801.78868537152</v>
      </c>
      <c r="L3398" s="36">
        <f t="shared" si="520"/>
        <v>22044.148599734879</v>
      </c>
      <c r="M3398" s="36">
        <f t="shared" si="521"/>
        <v>239038.25479782771</v>
      </c>
      <c r="N3398" s="37">
        <f>M3398/Inputs!$B$6</f>
        <v>364.38758353327398</v>
      </c>
      <c r="O3398" s="38">
        <f>IF(N3398&gt;Inputs!$B$4,1,0)</f>
        <v>0</v>
      </c>
      <c r="P3398" s="34">
        <f t="shared" si="522"/>
        <v>7.8425004606674092E-2</v>
      </c>
      <c r="Q3398" s="36">
        <f>Inputs!$B$12*(1+$B3398)^0*$C3398+Inputs!$B$29*(1+$D3398)^0*Inputs!$B$19+Inputs!$B$30*(1+$E3398)^0*Inputs!$B$20+Inputs!$B$31*(1+$F3398)^0*Inputs!$B$21+Inputs!$B$22*(1+Inputs!$B$23)^0</f>
        <v>14148.401869175501</v>
      </c>
      <c r="R3398" s="36">
        <f>Inputs!$B$12*(1+$B3398)^1*$C3398+Inputs!$B$29*(1+$D3398)^1*Inputs!$B$19+Inputs!$B$30*(1+$E3398)^1*Inputs!$B$20+Inputs!$B$31*(1+$F3398)^1*Inputs!$B$21+Inputs!$B$22*(1+Inputs!$B$23)^1</f>
        <v>16060.556029416879</v>
      </c>
      <c r="S3398" s="36">
        <f>Inputs!$B$12*(1+$B3398)^2*$C3398+Inputs!$B$29*(1+$D3398)^2*Inputs!$B$19+Inputs!$B$30*(1+$E3398)^2*Inputs!$B$20+Inputs!$B$31*(1+$F3398)^2*Inputs!$B$21+Inputs!$B$22*(1+Inputs!$B$23)^2</f>
        <v>18475.592680885573</v>
      </c>
      <c r="T3398" s="36">
        <f>Inputs!$B$12*(1+$B3398)^3*$C3398+Inputs!$B$29*(1+$D3398)^3*Inputs!$B$19+Inputs!$B$30*(1+$E3398)^3*Inputs!$B$20+Inputs!$B$31*(1+$F3398)^3*Inputs!$B$21+Inputs!$B$22*(1+Inputs!$B$23)^3</f>
        <v>21536.051176373621</v>
      </c>
      <c r="U3398" s="36">
        <f>Inputs!$B$12*(1+$B3398)^4*$C3398+Inputs!$B$29*(1+$D3398)^4*Inputs!$B$19+Inputs!$B$30*(1+$E3398)^4*Inputs!$B$20+Inputs!$B$31*(1+$F3398)^4*Inputs!$B$21+Inputs!$B$22*(1+Inputs!$B$23)^4</f>
        <v>25425.126261500551</v>
      </c>
      <c r="V3398" s="35">
        <f>Inputs!$B$13/(Q3398*(1-$G3398))</f>
        <v>1.1278901345023307</v>
      </c>
      <c r="W3398" s="36">
        <f>Inputs!$B$13</f>
        <v>12660</v>
      </c>
      <c r="X3398" s="36">
        <f t="shared" si="523"/>
        <v>14259.462278331983</v>
      </c>
      <c r="Y3398" s="36">
        <f t="shared" si="524"/>
        <v>16275.361094291491</v>
      </c>
      <c r="Z3398" s="36">
        <f t="shared" si="525"/>
        <v>18821.794114172575</v>
      </c>
      <c r="AA3398" s="36">
        <f t="shared" si="526"/>
        <v>22044.148599734879</v>
      </c>
      <c r="AB3398" s="36">
        <f t="shared" si="527"/>
        <v>61780.113223035856</v>
      </c>
      <c r="AC3398" s="36">
        <f t="shared" si="528"/>
        <v>287611.30147073249</v>
      </c>
      <c r="AD3398" s="36">
        <f t="shared" si="529"/>
        <v>177258.14157479187</v>
      </c>
    </row>
    <row r="3399" spans="1:30" ht="14.25" customHeight="1" x14ac:dyDescent="0.25">
      <c r="A3399" s="16">
        <v>3383</v>
      </c>
      <c r="B3399" s="34">
        <v>0.28043276240890902</v>
      </c>
      <c r="C3399" s="34">
        <v>7.1543659825804601E-2</v>
      </c>
      <c r="D3399" s="34">
        <v>1.21233544188744E-2</v>
      </c>
      <c r="E3399" s="34">
        <v>1.44645417469348E-2</v>
      </c>
      <c r="F3399" s="34">
        <v>3.71107402696519E-3</v>
      </c>
      <c r="G3399" s="34">
        <v>0.17099805871808901</v>
      </c>
      <c r="H3399" s="35">
        <v>0.98433427700899301</v>
      </c>
      <c r="I3399" s="34">
        <v>0.104370353528198</v>
      </c>
      <c r="J3399" s="34">
        <v>2.1213273818923101E-2</v>
      </c>
      <c r="K3399" s="36">
        <f>Inputs!$B$12*(1+$B3399)^4</f>
        <v>161279.20054141551</v>
      </c>
      <c r="L3399" s="36">
        <f t="shared" si="520"/>
        <v>16035.160477769854</v>
      </c>
      <c r="M3399" s="36">
        <f t="shared" si="521"/>
        <v>172255.8503522767</v>
      </c>
      <c r="N3399" s="37">
        <f>M3399/Inputs!$B$6</f>
        <v>262.58513773212911</v>
      </c>
      <c r="O3399" s="38">
        <f>IF(N3399&gt;Inputs!$B$4,1,0)</f>
        <v>0</v>
      </c>
      <c r="P3399" s="34">
        <f t="shared" si="522"/>
        <v>8.3157079709274898E-2</v>
      </c>
      <c r="Q3399" s="36">
        <f>Inputs!$B$12*(1+$B3399)^0*$C3399+Inputs!$B$29*(1+$D3399)^0*Inputs!$B$19+Inputs!$B$30*(1+$E3399)^0*Inputs!$B$20+Inputs!$B$31*(1+$F3399)^0*Inputs!$B$21+Inputs!$B$22*(1+Inputs!$B$23)^0</f>
        <v>12314.663616975198</v>
      </c>
      <c r="R3399" s="36">
        <f>Inputs!$B$12*(1+$B3399)^1*$C3399+Inputs!$B$29*(1+$D3399)^1*Inputs!$B$19+Inputs!$B$30*(1+$E3399)^1*Inputs!$B$20+Inputs!$B$31*(1+$F3399)^1*Inputs!$B$21+Inputs!$B$22*(1+Inputs!$B$23)^1</f>
        <v>13542.505734750208</v>
      </c>
      <c r="S3399" s="36">
        <f>Inputs!$B$12*(1+$B3399)^2*$C3399+Inputs!$B$29*(1+$D3399)^2*Inputs!$B$19+Inputs!$B$30*(1+$E3399)^2*Inputs!$B$20+Inputs!$B$31*(1+$F3399)^2*Inputs!$B$21+Inputs!$B$22*(1+Inputs!$B$23)^2</f>
        <v>15106.932547771292</v>
      </c>
      <c r="T3399" s="36">
        <f>Inputs!$B$12*(1+$B3399)^3*$C3399+Inputs!$B$29*(1+$D3399)^3*Inputs!$B$19+Inputs!$B$30*(1+$E3399)^3*Inputs!$B$20+Inputs!$B$31*(1+$F3399)^3*Inputs!$B$21+Inputs!$B$22*(1+Inputs!$B$23)^3</f>
        <v>17102.564849884133</v>
      </c>
      <c r="U3399" s="36">
        <f>Inputs!$B$12*(1+$B3399)^4*$C3399+Inputs!$B$29*(1+$D3399)^4*Inputs!$B$19+Inputs!$B$30*(1+$E3399)^4*Inputs!$B$20+Inputs!$B$31*(1+$F3399)^4*Inputs!$B$21+Inputs!$B$22*(1+Inputs!$B$23)^4</f>
        <v>19650.570095914762</v>
      </c>
      <c r="V3399" s="35">
        <f>Inputs!$B$13/(Q3399*(1-$G3399))</f>
        <v>1.2400968514234698</v>
      </c>
      <c r="W3399" s="36">
        <f>Inputs!$B$13</f>
        <v>12660</v>
      </c>
      <c r="X3399" s="36">
        <f t="shared" si="523"/>
        <v>13204.427635918071</v>
      </c>
      <c r="Y3399" s="36">
        <f t="shared" si="524"/>
        <v>13929.027823205448</v>
      </c>
      <c r="Z3399" s="36">
        <f t="shared" si="525"/>
        <v>14862.504156396295</v>
      </c>
      <c r="AA3399" s="36">
        <f t="shared" si="526"/>
        <v>16035.160477769854</v>
      </c>
      <c r="AB3399" s="36">
        <f t="shared" si="527"/>
        <v>52384.103499951678</v>
      </c>
      <c r="AC3399" s="36">
        <f t="shared" si="528"/>
        <v>196920.31977271015</v>
      </c>
      <c r="AD3399" s="36">
        <f t="shared" si="529"/>
        <v>119871.74685232503</v>
      </c>
    </row>
    <row r="3400" spans="1:30" ht="14.25" customHeight="1" x14ac:dyDescent="0.25">
      <c r="A3400" s="16">
        <v>3384</v>
      </c>
      <c r="B3400" s="34">
        <v>0.49133957393754302</v>
      </c>
      <c r="C3400" s="34">
        <v>6.1440953490030203E-2</v>
      </c>
      <c r="D3400" s="34">
        <v>5.6635391821107599E-2</v>
      </c>
      <c r="E3400" s="34">
        <v>4.5971472878415701E-2</v>
      </c>
      <c r="F3400" s="34">
        <v>2.6465165775629101E-2</v>
      </c>
      <c r="G3400" s="34">
        <v>0.161740904403713</v>
      </c>
      <c r="H3400" s="35">
        <v>0.98759744350491296</v>
      </c>
      <c r="I3400" s="34">
        <v>9.3105493020968697E-2</v>
      </c>
      <c r="J3400" s="34">
        <v>2.4292495150164399E-2</v>
      </c>
      <c r="K3400" s="36">
        <f>Inputs!$B$12*(1+$B3400)^4</f>
        <v>296795.57379960583</v>
      </c>
      <c r="L3400" s="36">
        <f t="shared" si="520"/>
        <v>22992.627573503265</v>
      </c>
      <c r="M3400" s="36">
        <f t="shared" si="521"/>
        <v>283144.30072382989</v>
      </c>
      <c r="N3400" s="37">
        <f>M3400/Inputs!$B$6</f>
        <v>431.6224096399846</v>
      </c>
      <c r="O3400" s="38">
        <f>IF(N3400&gt;Inputs!$B$4,1,0)</f>
        <v>1</v>
      </c>
      <c r="P3400" s="34">
        <f t="shared" si="522"/>
        <v>6.8812997870804304E-2</v>
      </c>
      <c r="Q3400" s="36">
        <f>Inputs!$B$12*(1+$B3400)^0*$C3400+Inputs!$B$29*(1+$D3400)^0*Inputs!$B$19+Inputs!$B$30*(1+$E3400)^0*Inputs!$B$20+Inputs!$B$31*(1+$F3400)^0*Inputs!$B$21+Inputs!$B$22*(1+Inputs!$B$23)^0</f>
        <v>11708.501236828735</v>
      </c>
      <c r="R3400" s="36">
        <f>Inputs!$B$12*(1+$B3400)^1*$C3400+Inputs!$B$29*(1+$D3400)^1*Inputs!$B$19+Inputs!$B$30*(1+$E3400)^1*Inputs!$B$20+Inputs!$B$31*(1+$F3400)^1*Inputs!$B$21+Inputs!$B$22*(1+Inputs!$B$23)^1</f>
        <v>13872.470967447713</v>
      </c>
      <c r="S3400" s="36">
        <f>Inputs!$B$12*(1+$B3400)^2*$C3400+Inputs!$B$29*(1+$D3400)^2*Inputs!$B$19+Inputs!$B$30*(1+$E3400)^2*Inputs!$B$20+Inputs!$B$31*(1+$F3400)^2*Inputs!$B$21+Inputs!$B$22*(1+Inputs!$B$23)^2</f>
        <v>16943.382473233632</v>
      </c>
      <c r="T3400" s="36">
        <f>Inputs!$B$12*(1+$B3400)^3*$C3400+Inputs!$B$29*(1+$D3400)^3*Inputs!$B$19+Inputs!$B$30*(1+$E3400)^3*Inputs!$B$20+Inputs!$B$31*(1+$F3400)^3*Inputs!$B$21+Inputs!$B$22*(1+Inputs!$B$23)^3</f>
        <v>21359.375246819247</v>
      </c>
      <c r="U3400" s="36">
        <f>Inputs!$B$12*(1+$B3400)^4*$C3400+Inputs!$B$29*(1+$D3400)^4*Inputs!$B$19+Inputs!$B$30*(1+$E3400)^4*Inputs!$B$20+Inputs!$B$31*(1+$F3400)^4*Inputs!$B$21+Inputs!$B$22*(1+Inputs!$B$23)^4</f>
        <v>27773.484688534765</v>
      </c>
      <c r="V3400" s="35">
        <f>Inputs!$B$13/(Q3400*(1-$G3400))</f>
        <v>1.2898943042401907</v>
      </c>
      <c r="W3400" s="36">
        <f>Inputs!$B$13</f>
        <v>12660</v>
      </c>
      <c r="X3400" s="36">
        <f t="shared" si="523"/>
        <v>14120.994337367623</v>
      </c>
      <c r="Y3400" s="36">
        <f t="shared" si="524"/>
        <v>16173.544410180017</v>
      </c>
      <c r="Z3400" s="36">
        <f t="shared" si="525"/>
        <v>19035.759578951736</v>
      </c>
      <c r="AA3400" s="36">
        <f t="shared" si="526"/>
        <v>22992.627573503265</v>
      </c>
      <c r="AB3400" s="36">
        <f t="shared" si="527"/>
        <v>63847.783969745302</v>
      </c>
      <c r="AC3400" s="36">
        <f t="shared" si="528"/>
        <v>342248.94418259792</v>
      </c>
      <c r="AD3400" s="36">
        <f t="shared" si="529"/>
        <v>219296.51675408459</v>
      </c>
    </row>
    <row r="3401" spans="1:30" ht="14.25" customHeight="1" x14ac:dyDescent="0.25">
      <c r="A3401" s="16">
        <v>3385</v>
      </c>
      <c r="B3401" s="34">
        <v>0.48419211540522</v>
      </c>
      <c r="C3401" s="34">
        <v>4.7113901181014099E-2</v>
      </c>
      <c r="D3401" s="34">
        <v>3.9988552020455703E-3</v>
      </c>
      <c r="E3401" s="34">
        <v>4.3547495195003498E-2</v>
      </c>
      <c r="F3401" s="34">
        <v>1.5491281002047099E-2</v>
      </c>
      <c r="G3401" s="34">
        <v>0.206956988549333</v>
      </c>
      <c r="H3401" s="35">
        <v>1.0614510461609099</v>
      </c>
      <c r="I3401" s="34">
        <v>8.6281525240205798E-2</v>
      </c>
      <c r="J3401" s="34">
        <v>2.11101020701061E-2</v>
      </c>
      <c r="K3401" s="36">
        <f>Inputs!$B$12*(1+$B3401)^4</f>
        <v>291146.60541019239</v>
      </c>
      <c r="L3401" s="36">
        <f t="shared" si="520"/>
        <v>18734.903056163661</v>
      </c>
      <c r="M3401" s="36">
        <f t="shared" si="521"/>
        <v>252522.4086820682</v>
      </c>
      <c r="N3401" s="37">
        <f>M3401/Inputs!$B$6</f>
        <v>384.94269616168935</v>
      </c>
      <c r="O3401" s="38">
        <f>IF(N3401&gt;Inputs!$B$4,1,0)</f>
        <v>0</v>
      </c>
      <c r="P3401" s="34">
        <f t="shared" si="522"/>
        <v>6.517142317009969E-2</v>
      </c>
      <c r="Q3401" s="36">
        <f>Inputs!$B$12*(1+$B3401)^0*$C3401+Inputs!$B$29*(1+$D3401)^0*Inputs!$B$19+Inputs!$B$30*(1+$E3401)^0*Inputs!$B$20+Inputs!$B$31*(1+$F3401)^0*Inputs!$B$21+Inputs!$B$22*(1+Inputs!$B$23)^0</f>
        <v>10848.878098287769</v>
      </c>
      <c r="R3401" s="36">
        <f>Inputs!$B$12*(1+$B3401)^1*$C3401+Inputs!$B$29*(1+$D3401)^1*Inputs!$B$19+Inputs!$B$30*(1+$E3401)^1*Inputs!$B$20+Inputs!$B$31*(1+$F3401)^1*Inputs!$B$21+Inputs!$B$22*(1+Inputs!$B$23)^1</f>
        <v>12341.028996358938</v>
      </c>
      <c r="S3401" s="36">
        <f>Inputs!$B$12*(1+$B3401)^2*$C3401+Inputs!$B$29*(1+$D3401)^2*Inputs!$B$19+Inputs!$B$30*(1+$E3401)^2*Inputs!$B$20+Inputs!$B$31*(1+$F3401)^2*Inputs!$B$21+Inputs!$B$22*(1+Inputs!$B$23)^2</f>
        <v>14499.734814585539</v>
      </c>
      <c r="T3401" s="36">
        <f>Inputs!$B$12*(1+$B3401)^3*$C3401+Inputs!$B$29*(1+$D3401)^3*Inputs!$B$19+Inputs!$B$30*(1+$E3401)^3*Inputs!$B$20+Inputs!$B$31*(1+$F3401)^3*Inputs!$B$21+Inputs!$B$22*(1+Inputs!$B$23)^3</f>
        <v>17646.045734740117</v>
      </c>
      <c r="U3401" s="36">
        <f>Inputs!$B$12*(1+$B3401)^4*$C3401+Inputs!$B$29*(1+$D3401)^4*Inputs!$B$19+Inputs!$B$30*(1+$E3401)^4*Inputs!$B$20+Inputs!$B$31*(1+$F3401)^4*Inputs!$B$21+Inputs!$B$22*(1+Inputs!$B$23)^4</f>
        <v>22256.390796460604</v>
      </c>
      <c r="V3401" s="35">
        <f>Inputs!$B$13/(Q3401*(1-$G3401))</f>
        <v>1.4714724455056911</v>
      </c>
      <c r="W3401" s="36">
        <f>Inputs!$B$13</f>
        <v>12660</v>
      </c>
      <c r="X3401" s="36">
        <f t="shared" si="523"/>
        <v>13398.035515161437</v>
      </c>
      <c r="Y3401" s="36">
        <f t="shared" si="524"/>
        <v>14562.933892377925</v>
      </c>
      <c r="Z3401" s="36">
        <f t="shared" si="525"/>
        <v>16288.491065010629</v>
      </c>
      <c r="AA3401" s="36">
        <f t="shared" si="526"/>
        <v>18734.903056163661</v>
      </c>
      <c r="AB3401" s="36">
        <f t="shared" si="527"/>
        <v>58453.997208429537</v>
      </c>
      <c r="AC3401" s="36">
        <f t="shared" si="528"/>
        <v>293539.68106576113</v>
      </c>
      <c r="AD3401" s="36">
        <f t="shared" si="529"/>
        <v>194068.41147363867</v>
      </c>
    </row>
    <row r="3402" spans="1:30" ht="14.25" customHeight="1" x14ac:dyDescent="0.25">
      <c r="A3402" s="16">
        <v>3386</v>
      </c>
      <c r="B3402" s="34">
        <v>0.36562667745945598</v>
      </c>
      <c r="C3402" s="34">
        <v>0.105005860654018</v>
      </c>
      <c r="D3402" s="34">
        <v>3.7081678868360501E-2</v>
      </c>
      <c r="E3402" s="34">
        <v>5.70490980137313E-2</v>
      </c>
      <c r="F3402" s="34">
        <v>2.02748271430667E-2</v>
      </c>
      <c r="G3402" s="34">
        <v>0.170157200824536</v>
      </c>
      <c r="H3402" s="35">
        <v>1.03920201613219</v>
      </c>
      <c r="I3402" s="34">
        <v>9.7991896022160296E-2</v>
      </c>
      <c r="J3402" s="34">
        <v>1.70747781747757E-2</v>
      </c>
      <c r="K3402" s="36">
        <f>Inputs!$B$12*(1+$B3402)^4</f>
        <v>208679.22676994416</v>
      </c>
      <c r="L3402" s="36">
        <f t="shared" si="520"/>
        <v>26875.157744474265</v>
      </c>
      <c r="M3402" s="36">
        <f t="shared" si="521"/>
        <v>280708.6762818062</v>
      </c>
      <c r="N3402" s="37">
        <f>M3402/Inputs!$B$6</f>
        <v>427.90956750275336</v>
      </c>
      <c r="O3402" s="38">
        <f>IF(N3402&gt;Inputs!$B$4,1,0)</f>
        <v>1</v>
      </c>
      <c r="P3402" s="34">
        <f t="shared" si="522"/>
        <v>8.091711784738459E-2</v>
      </c>
      <c r="Q3402" s="36">
        <f>Inputs!$B$12*(1+$B3402)^0*$C3402+Inputs!$B$29*(1+$D3402)^0*Inputs!$B$19+Inputs!$B$30*(1+$E3402)^0*Inputs!$B$20+Inputs!$B$31*(1+$F3402)^0*Inputs!$B$21+Inputs!$B$22*(1+Inputs!$B$23)^0</f>
        <v>14322.395666668002</v>
      </c>
      <c r="R3402" s="36">
        <f>Inputs!$B$12*(1+$B3402)^1*$C3402+Inputs!$B$29*(1+$D3402)^1*Inputs!$B$19+Inputs!$B$30*(1+$E3402)^1*Inputs!$B$20+Inputs!$B$31*(1+$F3402)^1*Inputs!$B$21+Inputs!$B$22*(1+Inputs!$B$23)^1</f>
        <v>16914.007450785663</v>
      </c>
      <c r="S3402" s="36">
        <f>Inputs!$B$12*(1+$B3402)^2*$C3402+Inputs!$B$29*(1+$D3402)^2*Inputs!$B$19+Inputs!$B$30*(1+$E3402)^2*Inputs!$B$20+Inputs!$B$31*(1+$F3402)^2*Inputs!$B$21+Inputs!$B$22*(1+Inputs!$B$23)^2</f>
        <v>20360.359517467732</v>
      </c>
      <c r="T3402" s="36">
        <f>Inputs!$B$12*(1+$B3402)^3*$C3402+Inputs!$B$29*(1+$D3402)^3*Inputs!$B$19+Inputs!$B$30*(1+$E3402)^3*Inputs!$B$20+Inputs!$B$31*(1+$F3402)^3*Inputs!$B$21+Inputs!$B$22*(1+Inputs!$B$23)^3</f>
        <v>24970.010406802146</v>
      </c>
      <c r="U3402" s="36">
        <f>Inputs!$B$12*(1+$B3402)^4*$C3402+Inputs!$B$29*(1+$D3402)^4*Inputs!$B$19+Inputs!$B$30*(1+$E3402)^4*Inputs!$B$20+Inputs!$B$31*(1+$F3402)^4*Inputs!$B$21+Inputs!$B$22*(1+Inputs!$B$23)^4</f>
        <v>31164.144656888755</v>
      </c>
      <c r="V3402" s="35">
        <f>Inputs!$B$13/(Q3402*(1-$G3402))</f>
        <v>1.0651780504733974</v>
      </c>
      <c r="W3402" s="36">
        <f>Inputs!$B$13</f>
        <v>12660</v>
      </c>
      <c r="X3402" s="36">
        <f t="shared" si="523"/>
        <v>14859.654580517328</v>
      </c>
      <c r="Y3402" s="36">
        <f t="shared" si="524"/>
        <v>17777.695199622416</v>
      </c>
      <c r="Z3402" s="36">
        <f t="shared" si="525"/>
        <v>21668.059037109459</v>
      </c>
      <c r="AA3402" s="36">
        <f t="shared" si="526"/>
        <v>26875.157744474265</v>
      </c>
      <c r="AB3402" s="36">
        <f t="shared" si="527"/>
        <v>69034.524735342711</v>
      </c>
      <c r="AC3402" s="36">
        <f t="shared" si="528"/>
        <v>337802.99927299947</v>
      </c>
      <c r="AD3402" s="36">
        <f t="shared" si="529"/>
        <v>211674.15154646346</v>
      </c>
    </row>
    <row r="3403" spans="1:30" ht="14.25" customHeight="1" x14ac:dyDescent="0.25">
      <c r="A3403" s="16">
        <v>3387</v>
      </c>
      <c r="B3403" s="34">
        <v>0.31566060173274502</v>
      </c>
      <c r="C3403" s="34">
        <v>7.3625206442787305E-2</v>
      </c>
      <c r="D3403" s="34">
        <v>3.3540930695232701E-2</v>
      </c>
      <c r="E3403" s="34">
        <v>2.9816904784651301E-2</v>
      </c>
      <c r="F3403" s="34">
        <v>7.6151361498869399E-4</v>
      </c>
      <c r="G3403" s="34">
        <v>0.21305893037225501</v>
      </c>
      <c r="H3403" s="35">
        <v>0.97072322446665005</v>
      </c>
      <c r="I3403" s="34">
        <v>9.62056930413175E-2</v>
      </c>
      <c r="J3403" s="34">
        <v>2.4549294632607799E-2</v>
      </c>
      <c r="K3403" s="36">
        <f>Inputs!$B$12*(1+$B3403)^4</f>
        <v>179773.93683560722</v>
      </c>
      <c r="L3403" s="36">
        <f t="shared" si="520"/>
        <v>16623.6045327635</v>
      </c>
      <c r="M3403" s="36">
        <f t="shared" si="521"/>
        <v>204621.97753564303</v>
      </c>
      <c r="N3403" s="37">
        <f>M3403/Inputs!$B$6</f>
        <v>311.92374624335827</v>
      </c>
      <c r="O3403" s="38">
        <f>IF(N3403&gt;Inputs!$B$4,1,0)</f>
        <v>0</v>
      </c>
      <c r="P3403" s="34">
        <f t="shared" si="522"/>
        <v>7.1656398408709701E-2</v>
      </c>
      <c r="Q3403" s="36">
        <f>Inputs!$B$12*(1+$B3403)^0*$C3403+Inputs!$B$29*(1+$D3403)^0*Inputs!$B$19+Inputs!$B$30*(1+$E3403)^0*Inputs!$B$20+Inputs!$B$31*(1+$F3403)^0*Inputs!$B$21+Inputs!$B$22*(1+Inputs!$B$23)^0</f>
        <v>12439.55641399416</v>
      </c>
      <c r="R3403" s="36">
        <f>Inputs!$B$12*(1+$B3403)^1*$C3403+Inputs!$B$29*(1+$D3403)^1*Inputs!$B$19+Inputs!$B$30*(1+$E3403)^1*Inputs!$B$20+Inputs!$B$31*(1+$F3403)^1*Inputs!$B$21+Inputs!$B$22*(1+Inputs!$B$23)^1</f>
        <v>13953.922616010103</v>
      </c>
      <c r="S3403" s="36">
        <f>Inputs!$B$12*(1+$B3403)^2*$C3403+Inputs!$B$29*(1+$D3403)^2*Inputs!$B$19+Inputs!$B$30*(1+$E3403)^2*Inputs!$B$20+Inputs!$B$31*(1+$F3403)^2*Inputs!$B$21+Inputs!$B$22*(1+Inputs!$B$23)^2</f>
        <v>15912.332436241737</v>
      </c>
      <c r="T3403" s="36">
        <f>Inputs!$B$12*(1+$B3403)^3*$C3403+Inputs!$B$29*(1+$D3403)^3*Inputs!$B$19+Inputs!$B$30*(1+$E3403)^3*Inputs!$B$20+Inputs!$B$31*(1+$F3403)^3*Inputs!$B$21+Inputs!$B$22*(1+Inputs!$B$23)^3</f>
        <v>18453.858514912463</v>
      </c>
      <c r="U3403" s="36">
        <f>Inputs!$B$12*(1+$B3403)^4*$C3403+Inputs!$B$29*(1+$D3403)^4*Inputs!$B$19+Inputs!$B$30*(1+$E3403)^4*Inputs!$B$20+Inputs!$B$31*(1+$F3403)^4*Inputs!$B$21+Inputs!$B$22*(1+Inputs!$B$23)^4</f>
        <v>21761.436846070035</v>
      </c>
      <c r="V3403" s="35">
        <f>Inputs!$B$13/(Q3403*(1-$G3403))</f>
        <v>1.2932622488272483</v>
      </c>
      <c r="W3403" s="36">
        <f>Inputs!$B$13</f>
        <v>12660</v>
      </c>
      <c r="X3403" s="36">
        <f t="shared" si="523"/>
        <v>13315.75916847904</v>
      </c>
      <c r="Y3403" s="36">
        <f t="shared" si="524"/>
        <v>14174.889919257774</v>
      </c>
      <c r="Z3403" s="36">
        <f t="shared" si="525"/>
        <v>15267.924844709636</v>
      </c>
      <c r="AA3403" s="36">
        <f t="shared" si="526"/>
        <v>16623.6045327635</v>
      </c>
      <c r="AB3403" s="36">
        <f t="shared" si="527"/>
        <v>54465.934386411165</v>
      </c>
      <c r="AC3403" s="36">
        <f t="shared" si="528"/>
        <v>237685.71511436853</v>
      </c>
      <c r="AD3403" s="36">
        <f t="shared" si="529"/>
        <v>150156.04314923187</v>
      </c>
    </row>
    <row r="3404" spans="1:30" ht="14.25" customHeight="1" x14ac:dyDescent="0.25">
      <c r="A3404" s="16">
        <v>3388</v>
      </c>
      <c r="B3404" s="34">
        <v>0.204550505340266</v>
      </c>
      <c r="C3404" s="34">
        <v>0.104808827647605</v>
      </c>
      <c r="D3404" s="34">
        <v>3.1620286102155698E-2</v>
      </c>
      <c r="E3404" s="34">
        <v>5.7265083021320599E-2</v>
      </c>
      <c r="F3404" s="34">
        <v>-1.8186324887413301E-3</v>
      </c>
      <c r="G3404" s="34">
        <v>0.17579859780426399</v>
      </c>
      <c r="H3404" s="35">
        <v>1.08943368834837</v>
      </c>
      <c r="I3404" s="34">
        <v>0.10089548519277999</v>
      </c>
      <c r="J3404" s="34">
        <v>2.3114868691535201E-2</v>
      </c>
      <c r="K3404" s="36">
        <f>Inputs!$B$12*(1+$B3404)^4</f>
        <v>126313.94729808297</v>
      </c>
      <c r="L3404" s="36">
        <f t="shared" si="520"/>
        <v>19756.968491519041</v>
      </c>
      <c r="M3404" s="36">
        <f t="shared" si="521"/>
        <v>219577.65054344136</v>
      </c>
      <c r="N3404" s="37">
        <f>M3404/Inputs!$B$6</f>
        <v>334.72202826744109</v>
      </c>
      <c r="O3404" s="38">
        <f>IF(N3404&gt;Inputs!$B$4,1,0)</f>
        <v>0</v>
      </c>
      <c r="P3404" s="34">
        <f t="shared" si="522"/>
        <v>7.7780616501244793E-2</v>
      </c>
      <c r="Q3404" s="36">
        <f>Inputs!$B$12*(1+$B3404)^0*$C3404+Inputs!$B$29*(1+$D3404)^0*Inputs!$B$19+Inputs!$B$30*(1+$E3404)^0*Inputs!$B$20+Inputs!$B$31*(1+$F3404)^0*Inputs!$B$21+Inputs!$B$22*(1+Inputs!$B$23)^0</f>
        <v>14310.573686283224</v>
      </c>
      <c r="R3404" s="36">
        <f>Inputs!$B$12*(1+$B3404)^1*$C3404+Inputs!$B$29*(1+$D3404)^1*Inputs!$B$19+Inputs!$B$30*(1+$E3404)^1*Inputs!$B$20+Inputs!$B$31*(1+$F3404)^1*Inputs!$B$21+Inputs!$B$22*(1+Inputs!$B$23)^1</f>
        <v>15767.750793644114</v>
      </c>
      <c r="S3404" s="36">
        <f>Inputs!$B$12*(1+$B3404)^2*$C3404+Inputs!$B$29*(1+$D3404)^2*Inputs!$B$19+Inputs!$B$30*(1+$E3404)^2*Inputs!$B$20+Inputs!$B$31*(1+$F3404)^2*Inputs!$B$21+Inputs!$B$22*(1+Inputs!$B$23)^2</f>
        <v>17497.520953926105</v>
      </c>
      <c r="T3404" s="36">
        <f>Inputs!$B$12*(1+$B3404)^3*$C3404+Inputs!$B$29*(1+$D3404)^3*Inputs!$B$19+Inputs!$B$30*(1+$E3404)^3*Inputs!$B$20+Inputs!$B$31*(1+$F3404)^3*Inputs!$B$21+Inputs!$B$22*(1+Inputs!$B$23)^3</f>
        <v>19554.218619806263</v>
      </c>
      <c r="U3404" s="36">
        <f>Inputs!$B$12*(1+$B3404)^4*$C3404+Inputs!$B$29*(1+$D3404)^4*Inputs!$B$19+Inputs!$B$30*(1+$E3404)^4*Inputs!$B$20+Inputs!$B$31*(1+$F3404)^4*Inputs!$B$21+Inputs!$B$22*(1+Inputs!$B$23)^4</f>
        <v>22003.215761944994</v>
      </c>
      <c r="V3404" s="35">
        <f>Inputs!$B$13/(Q3404*(1-$G3404))</f>
        <v>1.0733548238005333</v>
      </c>
      <c r="W3404" s="36">
        <f>Inputs!$B$13</f>
        <v>12660</v>
      </c>
      <c r="X3404" s="36">
        <f t="shared" si="523"/>
        <v>14001.346538727374</v>
      </c>
      <c r="Y3404" s="36">
        <f t="shared" si="524"/>
        <v>15595.307047501512</v>
      </c>
      <c r="Z3404" s="36">
        <f t="shared" si="525"/>
        <v>17493.198460241438</v>
      </c>
      <c r="AA3404" s="36">
        <f t="shared" si="526"/>
        <v>19756.968491519041</v>
      </c>
      <c r="AB3404" s="36">
        <f t="shared" si="527"/>
        <v>58867.662426676055</v>
      </c>
      <c r="AC3404" s="36">
        <f t="shared" si="528"/>
        <v>259880.27780185832</v>
      </c>
      <c r="AD3404" s="36">
        <f t="shared" si="529"/>
        <v>160709.98811676531</v>
      </c>
    </row>
    <row r="3405" spans="1:30" ht="14.25" customHeight="1" x14ac:dyDescent="0.25">
      <c r="A3405" s="16">
        <v>3389</v>
      </c>
      <c r="B3405" s="34">
        <v>0.24090804221863699</v>
      </c>
      <c r="C3405" s="34">
        <v>8.2966769516625294E-2</v>
      </c>
      <c r="D3405" s="34">
        <v>4.0365599742395203E-2</v>
      </c>
      <c r="E3405" s="34">
        <v>1.5665296244388598E-2</v>
      </c>
      <c r="F3405" s="34">
        <v>4.1119977118637399E-3</v>
      </c>
      <c r="G3405" s="34">
        <v>0.18148830536706301</v>
      </c>
      <c r="H3405" s="35">
        <v>1.0836086227392301</v>
      </c>
      <c r="I3405" s="34">
        <v>8.9936949944111499E-2</v>
      </c>
      <c r="J3405" s="34">
        <v>1.9365326872113401E-2</v>
      </c>
      <c r="K3405" s="36">
        <f>Inputs!$B$12*(1+$B3405)^4</f>
        <v>142268.79305669991</v>
      </c>
      <c r="L3405" s="36">
        <f t="shared" si="520"/>
        <v>18039.103361067668</v>
      </c>
      <c r="M3405" s="36">
        <f t="shared" si="521"/>
        <v>227202.82037067995</v>
      </c>
      <c r="N3405" s="37">
        <f>M3405/Inputs!$B$6</f>
        <v>346.34576276018288</v>
      </c>
      <c r="O3405" s="38">
        <f>IF(N3405&gt;Inputs!$B$4,1,0)</f>
        <v>0</v>
      </c>
      <c r="P3405" s="34">
        <f t="shared" si="522"/>
        <v>7.0571623071998102E-2</v>
      </c>
      <c r="Q3405" s="36">
        <f>Inputs!$B$12*(1+$B3405)^0*$C3405+Inputs!$B$29*(1+$D3405)^0*Inputs!$B$19+Inputs!$B$30*(1+$E3405)^0*Inputs!$B$20+Inputs!$B$31*(1+$F3405)^0*Inputs!$B$21+Inputs!$B$22*(1+Inputs!$B$23)^0</f>
        <v>13000.05019842444</v>
      </c>
      <c r="R3405" s="36">
        <f>Inputs!$B$12*(1+$B3405)^1*$C3405+Inputs!$B$29*(1+$D3405)^1*Inputs!$B$19+Inputs!$B$30*(1+$E3405)^1*Inputs!$B$20+Inputs!$B$31*(1+$F3405)^1*Inputs!$B$21+Inputs!$B$22*(1+Inputs!$B$23)^1</f>
        <v>14321.332348528784</v>
      </c>
      <c r="S3405" s="36">
        <f>Inputs!$B$12*(1+$B3405)^2*$C3405+Inputs!$B$29*(1+$D3405)^2*Inputs!$B$19+Inputs!$B$30*(1+$E3405)^2*Inputs!$B$20+Inputs!$B$31*(1+$F3405)^2*Inputs!$B$21+Inputs!$B$22*(1+Inputs!$B$23)^2</f>
        <v>15935.51883938133</v>
      </c>
      <c r="T3405" s="36">
        <f>Inputs!$B$12*(1+$B3405)^3*$C3405+Inputs!$B$29*(1+$D3405)^3*Inputs!$B$19+Inputs!$B$30*(1+$E3405)^3*Inputs!$B$20+Inputs!$B$31*(1+$F3405)^3*Inputs!$B$21+Inputs!$B$22*(1+Inputs!$B$23)^3</f>
        <v>17912.374514968193</v>
      </c>
      <c r="U3405" s="36">
        <f>Inputs!$B$12*(1+$B3405)^4*$C3405+Inputs!$B$29*(1+$D3405)^4*Inputs!$B$19+Inputs!$B$30*(1+$E3405)^4*Inputs!$B$20+Inputs!$B$31*(1+$F3405)^4*Inputs!$B$21+Inputs!$B$22*(1+Inputs!$B$23)^4</f>
        <v>20338.438469760644</v>
      </c>
      <c r="V3405" s="35">
        <f>Inputs!$B$13/(Q3405*(1-$G3405))</f>
        <v>1.1897721191033737</v>
      </c>
      <c r="W3405" s="36">
        <f>Inputs!$B$13</f>
        <v>12660</v>
      </c>
      <c r="X3405" s="36">
        <f t="shared" si="523"/>
        <v>13635.603720823654</v>
      </c>
      <c r="Y3405" s="36">
        <f t="shared" si="524"/>
        <v>14826.316880131417</v>
      </c>
      <c r="Z3405" s="36">
        <f t="shared" si="525"/>
        <v>16276.443547238403</v>
      </c>
      <c r="AA3405" s="36">
        <f t="shared" si="526"/>
        <v>18039.103361067668</v>
      </c>
      <c r="AB3405" s="36">
        <f t="shared" si="527"/>
        <v>57804.999551289387</v>
      </c>
      <c r="AC3405" s="36">
        <f t="shared" si="528"/>
        <v>260564.17145705235</v>
      </c>
      <c r="AD3405" s="36">
        <f t="shared" si="529"/>
        <v>169397.82081939056</v>
      </c>
    </row>
    <row r="3406" spans="1:30" ht="14.25" customHeight="1" x14ac:dyDescent="0.25">
      <c r="A3406" s="16">
        <v>3390</v>
      </c>
      <c r="B3406" s="34">
        <v>0.19882161149222199</v>
      </c>
      <c r="C3406" s="34">
        <v>0.110575100485813</v>
      </c>
      <c r="D3406" s="34">
        <v>5.6319144901497198E-2</v>
      </c>
      <c r="E3406" s="34">
        <v>4.6007022159852598E-2</v>
      </c>
      <c r="F3406" s="34">
        <v>1.27700874461601E-2</v>
      </c>
      <c r="G3406" s="34">
        <v>0.160390448252828</v>
      </c>
      <c r="H3406" s="35">
        <v>0.96419431508541098</v>
      </c>
      <c r="I3406" s="34">
        <v>9.7683039433739793E-2</v>
      </c>
      <c r="J3406" s="34">
        <v>2.9929714613909801E-2</v>
      </c>
      <c r="K3406" s="36">
        <f>Inputs!$B$12*(1+$B3406)^4</f>
        <v>123928.01809688074</v>
      </c>
      <c r="L3406" s="36">
        <f t="shared" si="520"/>
        <v>18599.21905141159</v>
      </c>
      <c r="M3406" s="36">
        <f t="shared" si="521"/>
        <v>235124.59930856069</v>
      </c>
      <c r="N3406" s="37">
        <f>M3406/Inputs!$B$6</f>
        <v>358.42164528744007</v>
      </c>
      <c r="O3406" s="38">
        <f>IF(N3406&gt;Inputs!$B$4,1,0)</f>
        <v>0</v>
      </c>
      <c r="P3406" s="34">
        <f t="shared" si="522"/>
        <v>6.7753324819829985E-2</v>
      </c>
      <c r="Q3406" s="36">
        <f>Inputs!$B$12*(1+$B3406)^0*$C3406+Inputs!$B$29*(1+$D3406)^0*Inputs!$B$19+Inputs!$B$30*(1+$E3406)^0*Inputs!$B$20+Inputs!$B$31*(1+$F3406)^0*Inputs!$B$21+Inputs!$B$22*(1+Inputs!$B$23)^0</f>
        <v>14656.550056575703</v>
      </c>
      <c r="R3406" s="36">
        <f>Inputs!$B$12*(1+$B3406)^1*$C3406+Inputs!$B$29*(1+$D3406)^1*Inputs!$B$19+Inputs!$B$30*(1+$E3406)^1*Inputs!$B$20+Inputs!$B$31*(1+$F3406)^1*Inputs!$B$21+Inputs!$B$22*(1+Inputs!$B$23)^1</f>
        <v>16265.541846992161</v>
      </c>
      <c r="S3406" s="36">
        <f>Inputs!$B$12*(1+$B3406)^2*$C3406+Inputs!$B$29*(1+$D3406)^2*Inputs!$B$19+Inputs!$B$30*(1+$E3406)^2*Inputs!$B$20+Inputs!$B$31*(1+$F3406)^2*Inputs!$B$21+Inputs!$B$22*(1+Inputs!$B$23)^2</f>
        <v>18151.238590917135</v>
      </c>
      <c r="T3406" s="36">
        <f>Inputs!$B$12*(1+$B3406)^3*$C3406+Inputs!$B$29*(1+$D3406)^3*Inputs!$B$19+Inputs!$B$30*(1+$E3406)^3*Inputs!$B$20+Inputs!$B$31*(1+$F3406)^3*Inputs!$B$21+Inputs!$B$22*(1+Inputs!$B$23)^3</f>
        <v>20366.564729404738</v>
      </c>
      <c r="U3406" s="36">
        <f>Inputs!$B$12*(1+$B3406)^4*$C3406+Inputs!$B$29*(1+$D3406)^4*Inputs!$B$19+Inputs!$B$30*(1+$E3406)^4*Inputs!$B$20+Inputs!$B$31*(1+$F3406)^4*Inputs!$B$21+Inputs!$B$22*(1+Inputs!$B$23)^4</f>
        <v>22974.854630447153</v>
      </c>
      <c r="V3406" s="35">
        <f>Inputs!$B$13/(Q3406*(1-$G3406))</f>
        <v>1.028784895670386</v>
      </c>
      <c r="W3406" s="36">
        <f>Inputs!$B$13</f>
        <v>12660</v>
      </c>
      <c r="X3406" s="36">
        <f t="shared" si="523"/>
        <v>13829.287492639534</v>
      </c>
      <c r="Y3406" s="36">
        <f t="shared" si="524"/>
        <v>15186.455046881123</v>
      </c>
      <c r="Z3406" s="36">
        <f t="shared" si="525"/>
        <v>16763.81054448718</v>
      </c>
      <c r="AA3406" s="36">
        <f t="shared" si="526"/>
        <v>18599.21905141159</v>
      </c>
      <c r="AB3406" s="36">
        <f t="shared" si="527"/>
        <v>57710.996144312085</v>
      </c>
      <c r="AC3406" s="36">
        <f t="shared" si="528"/>
        <v>282729.86485314742</v>
      </c>
      <c r="AD3406" s="36">
        <f t="shared" si="529"/>
        <v>177413.60316424861</v>
      </c>
    </row>
    <row r="3407" spans="1:30" ht="14.25" customHeight="1" x14ac:dyDescent="0.25">
      <c r="A3407" s="16">
        <v>3391</v>
      </c>
      <c r="B3407" s="34">
        <v>0.43185716907970201</v>
      </c>
      <c r="C3407" s="34">
        <v>6.7630427276582E-2</v>
      </c>
      <c r="D3407" s="34">
        <v>9.1866467597850592E-3</v>
      </c>
      <c r="E3407" s="34">
        <v>3.8868495676329398E-2</v>
      </c>
      <c r="F3407" s="34">
        <v>9.5789232706571907E-3</v>
      </c>
      <c r="G3407" s="34">
        <v>0.18698983251370499</v>
      </c>
      <c r="H3407" s="35">
        <v>0.94679268547812001</v>
      </c>
      <c r="I3407" s="34">
        <v>9.2051566821481898E-2</v>
      </c>
      <c r="J3407" s="34">
        <v>1.9958758010718999E-2</v>
      </c>
      <c r="K3407" s="36">
        <f>Inputs!$B$12*(1+$B3407)^4</f>
        <v>252202.88112293312</v>
      </c>
      <c r="L3407" s="36">
        <f t="shared" si="520"/>
        <v>19630.15398257834</v>
      </c>
      <c r="M3407" s="36">
        <f t="shared" si="521"/>
        <v>237974.7673093944</v>
      </c>
      <c r="N3407" s="37">
        <f>M3407/Inputs!$B$6</f>
        <v>362.76641358139392</v>
      </c>
      <c r="O3407" s="38">
        <f>IF(N3407&gt;Inputs!$B$4,1,0)</f>
        <v>0</v>
      </c>
      <c r="P3407" s="34">
        <f t="shared" si="522"/>
        <v>7.2092808810762896E-2</v>
      </c>
      <c r="Q3407" s="36">
        <f>Inputs!$B$12*(1+$B3407)^0*$C3407+Inputs!$B$29*(1+$D3407)^0*Inputs!$B$19+Inputs!$B$30*(1+$E3407)^0*Inputs!$B$20+Inputs!$B$31*(1+$F3407)^0*Inputs!$B$21+Inputs!$B$22*(1+Inputs!$B$23)^0</f>
        <v>12079.86966402184</v>
      </c>
      <c r="R3407" s="36">
        <f>Inputs!$B$12*(1+$B3407)^1*$C3407+Inputs!$B$29*(1+$D3407)^1*Inputs!$B$19+Inputs!$B$30*(1+$E3407)^1*Inputs!$B$20+Inputs!$B$31*(1+$F3407)^1*Inputs!$B$21+Inputs!$B$22*(1+Inputs!$B$23)^1</f>
        <v>13934.376694028699</v>
      </c>
      <c r="S3407" s="36">
        <f>Inputs!$B$12*(1+$B3407)^2*$C3407+Inputs!$B$29*(1+$D3407)^2*Inputs!$B$19+Inputs!$B$30*(1+$E3407)^2*Inputs!$B$20+Inputs!$B$31*(1+$F3407)^2*Inputs!$B$21+Inputs!$B$22*(1+Inputs!$B$23)^2</f>
        <v>16548.085663222191</v>
      </c>
      <c r="T3407" s="36">
        <f>Inputs!$B$12*(1+$B3407)^3*$C3407+Inputs!$B$29*(1+$D3407)^3*Inputs!$B$19+Inputs!$B$30*(1+$E3407)^3*Inputs!$B$20+Inputs!$B$31*(1+$F3407)^3*Inputs!$B$21+Inputs!$B$22*(1+Inputs!$B$23)^3</f>
        <v>20247.912284024089</v>
      </c>
      <c r="U3407" s="36">
        <f>Inputs!$B$12*(1+$B3407)^4*$C3407+Inputs!$B$29*(1+$D3407)^4*Inputs!$B$19+Inputs!$B$30*(1+$E3407)^4*Inputs!$B$20+Inputs!$B$31*(1+$F3407)^4*Inputs!$B$21+Inputs!$B$22*(1+Inputs!$B$23)^4</f>
        <v>25501.917432684186</v>
      </c>
      <c r="V3407" s="35">
        <f>Inputs!$B$13/(Q3407*(1-$G3407))</f>
        <v>1.2890669692752108</v>
      </c>
      <c r="W3407" s="36">
        <f>Inputs!$B$13</f>
        <v>12660</v>
      </c>
      <c r="X3407" s="36">
        <f t="shared" si="523"/>
        <v>13634.1805355207</v>
      </c>
      <c r="Y3407" s="36">
        <f t="shared" si="524"/>
        <v>15040.361714670618</v>
      </c>
      <c r="Z3407" s="36">
        <f t="shared" si="525"/>
        <v>16994.481747200272</v>
      </c>
      <c r="AA3407" s="36">
        <f t="shared" si="526"/>
        <v>19630.15398257834</v>
      </c>
      <c r="AB3407" s="36">
        <f t="shared" si="527"/>
        <v>59161.95246337822</v>
      </c>
      <c r="AC3407" s="36">
        <f t="shared" si="528"/>
        <v>277724.61367382115</v>
      </c>
      <c r="AD3407" s="36">
        <f t="shared" si="529"/>
        <v>178812.81484601618</v>
      </c>
    </row>
    <row r="3408" spans="1:30" ht="14.25" customHeight="1" x14ac:dyDescent="0.25">
      <c r="A3408" s="16">
        <v>3392</v>
      </c>
      <c r="B3408" s="34">
        <v>0.20573438474318601</v>
      </c>
      <c r="C3408" s="34">
        <v>0.109915935661861</v>
      </c>
      <c r="D3408" s="34">
        <v>3.3659060129861099E-2</v>
      </c>
      <c r="E3408" s="34">
        <v>3.6385471282867503E-2</v>
      </c>
      <c r="F3408" s="34">
        <v>2.7015857905045099E-2</v>
      </c>
      <c r="G3408" s="34">
        <v>0.171283005762526</v>
      </c>
      <c r="H3408" s="35">
        <v>1.03056262670098</v>
      </c>
      <c r="I3408" s="34">
        <v>9.6508320205182699E-2</v>
      </c>
      <c r="J3408" s="34">
        <v>2.6402305420764299E-2</v>
      </c>
      <c r="K3408" s="36">
        <f>Inputs!$B$12*(1+$B3408)^4</f>
        <v>126811.26504670682</v>
      </c>
      <c r="L3408" s="36">
        <f t="shared" si="520"/>
        <v>19670.880250911523</v>
      </c>
      <c r="M3408" s="36">
        <f t="shared" si="521"/>
        <v>241199.4186671121</v>
      </c>
      <c r="N3408" s="37">
        <f>M3408/Inputs!$B$6</f>
        <v>367.68204065108552</v>
      </c>
      <c r="O3408" s="38">
        <f>IF(N3408&gt;Inputs!$B$4,1,0)</f>
        <v>0</v>
      </c>
      <c r="P3408" s="34">
        <f t="shared" si="522"/>
        <v>7.01060147844184E-2</v>
      </c>
      <c r="Q3408" s="36">
        <f>Inputs!$B$12*(1+$B3408)^0*$C3408+Inputs!$B$29*(1+$D3408)^0*Inputs!$B$19+Inputs!$B$30*(1+$E3408)^0*Inputs!$B$20+Inputs!$B$31*(1+$F3408)^0*Inputs!$B$21+Inputs!$B$22*(1+Inputs!$B$23)^0</f>
        <v>14617.000167138583</v>
      </c>
      <c r="R3408" s="36">
        <f>Inputs!$B$12*(1+$B3408)^1*$C3408+Inputs!$B$29*(1+$D3408)^1*Inputs!$B$19+Inputs!$B$30*(1+$E3408)^1*Inputs!$B$20+Inputs!$B$31*(1+$F3408)^1*Inputs!$B$21+Inputs!$B$22*(1+Inputs!$B$23)^1</f>
        <v>16229.103603078809</v>
      </c>
      <c r="S3408" s="36">
        <f>Inputs!$B$12*(1+$B3408)^2*$C3408+Inputs!$B$29*(1+$D3408)^2*Inputs!$B$19+Inputs!$B$30*(1+$E3408)^2*Inputs!$B$20+Inputs!$B$31*(1+$F3408)^2*Inputs!$B$21+Inputs!$B$22*(1+Inputs!$B$23)^2</f>
        <v>18128.633876831111</v>
      </c>
      <c r="T3408" s="36">
        <f>Inputs!$B$12*(1+$B3408)^3*$C3408+Inputs!$B$29*(1+$D3408)^3*Inputs!$B$19+Inputs!$B$30*(1+$E3408)^3*Inputs!$B$20+Inputs!$B$31*(1+$F3408)^3*Inputs!$B$21+Inputs!$B$22*(1+Inputs!$B$23)^3</f>
        <v>20373.293764023489</v>
      </c>
      <c r="U3408" s="36">
        <f>Inputs!$B$12*(1+$B3408)^4*$C3408+Inputs!$B$29*(1+$D3408)^4*Inputs!$B$19+Inputs!$B$30*(1+$E3408)^4*Inputs!$B$20+Inputs!$B$31*(1+$F3408)^4*Inputs!$B$21+Inputs!$B$22*(1+Inputs!$B$23)^4</f>
        <v>23032.610370740469</v>
      </c>
      <c r="V3408" s="35">
        <f>Inputs!$B$13/(Q3408*(1-$G3408))</f>
        <v>1.0451273401620675</v>
      </c>
      <c r="W3408" s="36">
        <f>Inputs!$B$13</f>
        <v>12660</v>
      </c>
      <c r="X3408" s="36">
        <f t="shared" si="523"/>
        <v>14007.295201715919</v>
      </c>
      <c r="Y3408" s="36">
        <f t="shared" si="524"/>
        <v>15592.071348630705</v>
      </c>
      <c r="Z3408" s="36">
        <f t="shared" si="525"/>
        <v>17461.181375578479</v>
      </c>
      <c r="AA3408" s="36">
        <f t="shared" si="526"/>
        <v>19670.880250911523</v>
      </c>
      <c r="AB3408" s="36">
        <f t="shared" si="527"/>
        <v>59511.321623630327</v>
      </c>
      <c r="AC3408" s="36">
        <f t="shared" si="528"/>
        <v>287995.78611447196</v>
      </c>
      <c r="AD3408" s="36">
        <f t="shared" si="529"/>
        <v>181688.09704348177</v>
      </c>
    </row>
    <row r="3409" spans="1:30" ht="14.25" customHeight="1" x14ac:dyDescent="0.25">
      <c r="A3409" s="16">
        <v>3393</v>
      </c>
      <c r="B3409" s="34">
        <v>0.279300644028735</v>
      </c>
      <c r="C3409" s="34">
        <v>6.4786341000153194E-2</v>
      </c>
      <c r="D3409" s="34">
        <v>3.7421244573056997E-2</v>
      </c>
      <c r="E3409" s="34">
        <v>4.0165702065516701E-2</v>
      </c>
      <c r="F3409" s="34">
        <v>-1.4771342751684799E-2</v>
      </c>
      <c r="G3409" s="34">
        <v>0.182295743937469</v>
      </c>
      <c r="H3409" s="35">
        <v>1.07147777865004</v>
      </c>
      <c r="I3409" s="34">
        <v>9.1291290338874301E-2</v>
      </c>
      <c r="J3409" s="34">
        <v>2.57190060953537E-2</v>
      </c>
      <c r="K3409" s="36">
        <f>Inputs!$B$12*(1+$B3409)^4</f>
        <v>160709.56459140679</v>
      </c>
      <c r="L3409" s="36">
        <f t="shared" ref="L3409:L3472" si="530">AA3409</f>
        <v>16502.171359020671</v>
      </c>
      <c r="M3409" s="36">
        <f t="shared" ref="M3409:M3472" si="531">AB3409+AD3409</f>
        <v>221781.63679718305</v>
      </c>
      <c r="N3409" s="37">
        <f>M3409/Inputs!$B$6</f>
        <v>338.08176341033999</v>
      </c>
      <c r="O3409" s="38">
        <f>IF(N3409&gt;Inputs!$B$4,1,0)</f>
        <v>0</v>
      </c>
      <c r="P3409" s="34">
        <f t="shared" ref="P3409:P3472" si="532">I3409-J3409</f>
        <v>6.5572284243520601E-2</v>
      </c>
      <c r="Q3409" s="36">
        <f>Inputs!$B$12*(1+$B3409)^0*$C3409+Inputs!$B$29*(1+$D3409)^0*Inputs!$B$19+Inputs!$B$30*(1+$E3409)^0*Inputs!$B$20+Inputs!$B$31*(1+$F3409)^0*Inputs!$B$21+Inputs!$B$22*(1+Inputs!$B$23)^0</f>
        <v>11909.224487436113</v>
      </c>
      <c r="R3409" s="36">
        <f>Inputs!$B$12*(1+$B3409)^1*$C3409+Inputs!$B$29*(1+$D3409)^1*Inputs!$B$19+Inputs!$B$30*(1+$E3409)^1*Inputs!$B$20+Inputs!$B$31*(1+$F3409)^1*Inputs!$B$21+Inputs!$B$22*(1+Inputs!$B$23)^1</f>
        <v>13083.528645817063</v>
      </c>
      <c r="S3409" s="36">
        <f>Inputs!$B$12*(1+$B3409)^2*$C3409+Inputs!$B$29*(1+$D3409)^2*Inputs!$B$19+Inputs!$B$30*(1+$E3409)^2*Inputs!$B$20+Inputs!$B$31*(1+$F3409)^2*Inputs!$B$21+Inputs!$B$22*(1+Inputs!$B$23)^2</f>
        <v>14568.651299937559</v>
      </c>
      <c r="T3409" s="36">
        <f>Inputs!$B$12*(1+$B3409)^3*$C3409+Inputs!$B$29*(1+$D3409)^3*Inputs!$B$19+Inputs!$B$30*(1+$E3409)^3*Inputs!$B$20+Inputs!$B$31*(1+$F3409)^3*Inputs!$B$21+Inputs!$B$22*(1+Inputs!$B$23)^3</f>
        <v>16449.544921105531</v>
      </c>
      <c r="U3409" s="36">
        <f>Inputs!$B$12*(1+$B3409)^4*$C3409+Inputs!$B$29*(1+$D3409)^4*Inputs!$B$19+Inputs!$B$30*(1+$E3409)^4*Inputs!$B$20+Inputs!$B$31*(1+$F3409)^4*Inputs!$B$21+Inputs!$B$22*(1+Inputs!$B$23)^4</f>
        <v>18834.828307642503</v>
      </c>
      <c r="V3409" s="35">
        <f>Inputs!$B$13/(Q3409*(1-$G3409))</f>
        <v>1.3000317701974706</v>
      </c>
      <c r="W3409" s="36">
        <f>Inputs!$B$13</f>
        <v>12660</v>
      </c>
      <c r="X3409" s="36">
        <f t="shared" ref="X3409:X3472" si="533">R3409*(1-$G3409)*($V3409+($H3409-$V3409)*1/4)</f>
        <v>13297.040301493007</v>
      </c>
      <c r="Y3409" s="36">
        <f t="shared" ref="Y3409:Y3472" si="534">S3409*(1-$G3409)*($V3409+($H3409-$V3409)*2/4)</f>
        <v>14125.71659817919</v>
      </c>
      <c r="Z3409" s="36">
        <f t="shared" ref="Z3409:Z3472" si="535">T3409*(1-$G3409)*($V3409+($H3409-$V3409)*3/4)</f>
        <v>15180.862793693135</v>
      </c>
      <c r="AA3409" s="36">
        <f t="shared" ref="AA3409:AA3472" si="536">U3409*(1-$G3409)*$H3409</f>
        <v>16502.171359020671</v>
      </c>
      <c r="AB3409" s="36">
        <f t="shared" ref="AB3409:AB3472" si="537">W3409/(1+$I3409)^1+X3409/(1+$I3409)^2+Y3409/(1+$I3409)^3+Z3409/(1+$I3409)^4+AA3409/(1+$I3409)^5</f>
        <v>55000.957968657109</v>
      </c>
      <c r="AC3409" s="36">
        <f t="shared" ref="AC3409:AC3472" si="538">AA3409*(1+$J3409)/($I3409-$J3409)</f>
        <v>258136.36050756401</v>
      </c>
      <c r="AD3409" s="36">
        <f t="shared" ref="AD3409:AD3472" si="539">AC3409/(1+$I3409)^5</f>
        <v>166780.67882852594</v>
      </c>
    </row>
    <row r="3410" spans="1:30" ht="14.25" customHeight="1" x14ac:dyDescent="0.25">
      <c r="A3410" s="16">
        <v>3394</v>
      </c>
      <c r="B3410" s="34">
        <v>0.15926399603058999</v>
      </c>
      <c r="C3410" s="34">
        <v>8.3313351722503398E-2</v>
      </c>
      <c r="D3410" s="34">
        <v>2.3466801041288801E-2</v>
      </c>
      <c r="E3410" s="34">
        <v>3.1668920624203997E-2</v>
      </c>
      <c r="F3410" s="34">
        <v>-7.0345989191814198E-3</v>
      </c>
      <c r="G3410" s="34">
        <v>0.212045135481048</v>
      </c>
      <c r="H3410" s="35">
        <v>1.13079406320276</v>
      </c>
      <c r="I3410" s="34">
        <v>0.104266628941488</v>
      </c>
      <c r="J3410" s="34">
        <v>3.2950154248480502E-2</v>
      </c>
      <c r="K3410" s="36">
        <f>Inputs!$B$12*(1+$B3410)^4</f>
        <v>108362.90574162027</v>
      </c>
      <c r="L3410" s="36">
        <f t="shared" si="530"/>
        <v>15405.592313978716</v>
      </c>
      <c r="M3410" s="36">
        <f t="shared" si="531"/>
        <v>187645.98961945713</v>
      </c>
      <c r="N3410" s="37">
        <f>M3410/Inputs!$B$6</f>
        <v>286.04571588331879</v>
      </c>
      <c r="O3410" s="38">
        <f>IF(N3410&gt;Inputs!$B$4,1,0)</f>
        <v>0</v>
      </c>
      <c r="P3410" s="34">
        <f t="shared" si="532"/>
        <v>7.1316474693007503E-2</v>
      </c>
      <c r="Q3410" s="36">
        <f>Inputs!$B$12*(1+$B3410)^0*$C3410+Inputs!$B$29*(1+$D3410)^0*Inputs!$B$19+Inputs!$B$30*(1+$E3410)^0*Inputs!$B$20+Inputs!$B$31*(1+$F3410)^0*Inputs!$B$21+Inputs!$B$22*(1+Inputs!$B$23)^0</f>
        <v>13020.845130777125</v>
      </c>
      <c r="R3410" s="36">
        <f>Inputs!$B$12*(1+$B3410)^1*$C3410+Inputs!$B$29*(1+$D3410)^1*Inputs!$B$19+Inputs!$B$30*(1+$E3410)^1*Inputs!$B$20+Inputs!$B$31*(1+$F3410)^1*Inputs!$B$21+Inputs!$B$22*(1+Inputs!$B$23)^1</f>
        <v>13873.138981721087</v>
      </c>
      <c r="S3410" s="36">
        <f>Inputs!$B$12*(1+$B3410)^2*$C3410+Inputs!$B$29*(1+$D3410)^2*Inputs!$B$19+Inputs!$B$30*(1+$E3410)^2*Inputs!$B$20+Inputs!$B$31*(1+$F3410)^2*Inputs!$B$21+Inputs!$B$22*(1+Inputs!$B$23)^2</f>
        <v>14854.715116753527</v>
      </c>
      <c r="T3410" s="36">
        <f>Inputs!$B$12*(1+$B3410)^3*$C3410+Inputs!$B$29*(1+$D3410)^3*Inputs!$B$19+Inputs!$B$30*(1+$E3410)^3*Inputs!$B$20+Inputs!$B$31*(1+$F3410)^3*Inputs!$B$21+Inputs!$B$22*(1+Inputs!$B$23)^3</f>
        <v>15985.826055609521</v>
      </c>
      <c r="U3410" s="36">
        <f>Inputs!$B$12*(1+$B3410)^4*$C3410+Inputs!$B$29*(1+$D3410)^4*Inputs!$B$19+Inputs!$B$30*(1+$E3410)^4*Inputs!$B$20+Inputs!$B$31*(1+$F3410)^4*Inputs!$B$21+Inputs!$B$22*(1+Inputs!$B$23)^4</f>
        <v>17289.942141425356</v>
      </c>
      <c r="V3410" s="35">
        <f>Inputs!$B$13/(Q3410*(1-$G3410))</f>
        <v>1.2339375804970514</v>
      </c>
      <c r="W3410" s="36">
        <f>Inputs!$B$13</f>
        <v>12660</v>
      </c>
      <c r="X3410" s="36">
        <f t="shared" si="533"/>
        <v>13206.798382250196</v>
      </c>
      <c r="Y3410" s="36">
        <f t="shared" si="534"/>
        <v>13839.408722140181</v>
      </c>
      <c r="Z3410" s="36">
        <f t="shared" si="535"/>
        <v>14568.407490384905</v>
      </c>
      <c r="AA3410" s="36">
        <f t="shared" si="536"/>
        <v>15405.592313978716</v>
      </c>
      <c r="AB3410" s="36">
        <f t="shared" si="537"/>
        <v>51752.654026217642</v>
      </c>
      <c r="AC3410" s="36">
        <f t="shared" si="538"/>
        <v>223135.10343177116</v>
      </c>
      <c r="AD3410" s="36">
        <f t="shared" si="539"/>
        <v>135893.33559323949</v>
      </c>
    </row>
    <row r="3411" spans="1:30" ht="14.25" customHeight="1" x14ac:dyDescent="0.25">
      <c r="A3411" s="16">
        <v>3395</v>
      </c>
      <c r="B3411" s="34">
        <v>0.18099151933577601</v>
      </c>
      <c r="C3411" s="34">
        <v>8.0863545413988602E-2</v>
      </c>
      <c r="D3411" s="34">
        <v>4.6112973423287303E-2</v>
      </c>
      <c r="E3411" s="34">
        <v>2.9626356552094599E-2</v>
      </c>
      <c r="F3411" s="34">
        <v>6.1411688075559004E-3</v>
      </c>
      <c r="G3411" s="34">
        <v>0.174620613311189</v>
      </c>
      <c r="H3411" s="35">
        <v>1.03983115100108</v>
      </c>
      <c r="I3411" s="34">
        <v>9.1768994268169896E-2</v>
      </c>
      <c r="J3411" s="34">
        <v>2.2125152139123801E-2</v>
      </c>
      <c r="K3411" s="36">
        <f>Inputs!$B$12*(1+$B3411)^4</f>
        <v>116718.14219341388</v>
      </c>
      <c r="L3411" s="36">
        <f t="shared" si="530"/>
        <v>15660.014134321204</v>
      </c>
      <c r="M3411" s="36">
        <f t="shared" si="531"/>
        <v>202114.01695708628</v>
      </c>
      <c r="N3411" s="37">
        <f>M3411/Inputs!$B$6</f>
        <v>308.10063560531444</v>
      </c>
      <c r="O3411" s="38">
        <f>IF(N3411&gt;Inputs!$B$4,1,0)</f>
        <v>0</v>
      </c>
      <c r="P3411" s="34">
        <f t="shared" si="532"/>
        <v>6.9643842129046091E-2</v>
      </c>
      <c r="Q3411" s="36">
        <f>Inputs!$B$12*(1+$B3411)^0*$C3411+Inputs!$B$29*(1+$D3411)^0*Inputs!$B$19+Inputs!$B$30*(1+$E3411)^0*Inputs!$B$20+Inputs!$B$31*(1+$F3411)^0*Inputs!$B$21+Inputs!$B$22*(1+Inputs!$B$23)^0</f>
        <v>12873.856752266238</v>
      </c>
      <c r="R3411" s="36">
        <f>Inputs!$B$12*(1+$B3411)^1*$C3411+Inputs!$B$29*(1+$D3411)^1*Inputs!$B$19+Inputs!$B$30*(1+$E3411)^1*Inputs!$B$20+Inputs!$B$31*(1+$F3411)^1*Inputs!$B$21+Inputs!$B$22*(1+Inputs!$B$23)^1</f>
        <v>13937.197730544616</v>
      </c>
      <c r="S3411" s="36">
        <f>Inputs!$B$12*(1+$B3411)^2*$C3411+Inputs!$B$29*(1+$D3411)^2*Inputs!$B$19+Inputs!$B$30*(1+$E3411)^2*Inputs!$B$20+Inputs!$B$31*(1+$F3411)^2*Inputs!$B$21+Inputs!$B$22*(1+Inputs!$B$23)^2</f>
        <v>15166.792219175222</v>
      </c>
      <c r="T3411" s="36">
        <f>Inputs!$B$12*(1+$B3411)^3*$C3411+Inputs!$B$29*(1+$D3411)^3*Inputs!$B$19+Inputs!$B$30*(1+$E3411)^3*Inputs!$B$20+Inputs!$B$31*(1+$F3411)^3*Inputs!$B$21+Inputs!$B$22*(1+Inputs!$B$23)^3</f>
        <v>16591.733854507889</v>
      </c>
      <c r="U3411" s="36">
        <f>Inputs!$B$12*(1+$B3411)^4*$C3411+Inputs!$B$29*(1+$D3411)^4*Inputs!$B$19+Inputs!$B$30*(1+$E3411)^4*Inputs!$B$20+Inputs!$B$31*(1+$F3411)^4*Inputs!$B$21+Inputs!$B$22*(1+Inputs!$B$23)^4</f>
        <v>18246.337658981767</v>
      </c>
      <c r="V3411" s="35">
        <f>Inputs!$B$13/(Q3411*(1-$G3411))</f>
        <v>1.1914379103978994</v>
      </c>
      <c r="W3411" s="36">
        <f>Inputs!$B$13</f>
        <v>12660</v>
      </c>
      <c r="X3411" s="36">
        <f t="shared" si="533"/>
        <v>13269.675899452028</v>
      </c>
      <c r="Y3411" s="36">
        <f t="shared" si="534"/>
        <v>13965.912073030315</v>
      </c>
      <c r="Z3411" s="36">
        <f t="shared" si="535"/>
        <v>14758.985567419879</v>
      </c>
      <c r="AA3411" s="36">
        <f t="shared" si="536"/>
        <v>15660.014134321204</v>
      </c>
      <c r="AB3411" s="36">
        <f t="shared" si="537"/>
        <v>53944.208036723168</v>
      </c>
      <c r="AC3411" s="36">
        <f t="shared" si="538"/>
        <v>229833.59102854723</v>
      </c>
      <c r="AD3411" s="36">
        <f t="shared" si="539"/>
        <v>148169.80892036311</v>
      </c>
    </row>
    <row r="3412" spans="1:30" ht="14.25" customHeight="1" x14ac:dyDescent="0.25">
      <c r="A3412" s="16">
        <v>3396</v>
      </c>
      <c r="B3412" s="34">
        <v>0.38973336412850701</v>
      </c>
      <c r="C3412" s="34">
        <v>6.6073970651381306E-2</v>
      </c>
      <c r="D3412" s="34">
        <v>2.8680779532807E-2</v>
      </c>
      <c r="E3412" s="34">
        <v>5.6639761884862097E-2</v>
      </c>
      <c r="F3412" s="34">
        <v>-1.2320036195395199E-3</v>
      </c>
      <c r="G3412" s="34">
        <v>0.19178580772720299</v>
      </c>
      <c r="H3412" s="35">
        <v>0.96151938247968605</v>
      </c>
      <c r="I3412" s="34">
        <v>9.7376757680173495E-2</v>
      </c>
      <c r="J3412" s="34">
        <v>2.18629763959933E-2</v>
      </c>
      <c r="K3412" s="36">
        <f>Inputs!$B$12*(1+$B3412)^4</f>
        <v>223808.81427699808</v>
      </c>
      <c r="L3412" s="36">
        <f t="shared" si="530"/>
        <v>18272.319266349008</v>
      </c>
      <c r="M3412" s="36">
        <f t="shared" si="531"/>
        <v>211915.72421589258</v>
      </c>
      <c r="N3412" s="37">
        <f>M3412/Inputs!$B$6</f>
        <v>323.04226252422649</v>
      </c>
      <c r="O3412" s="38">
        <f>IF(N3412&gt;Inputs!$B$4,1,0)</f>
        <v>0</v>
      </c>
      <c r="P3412" s="34">
        <f t="shared" si="532"/>
        <v>7.5513781284180195E-2</v>
      </c>
      <c r="Q3412" s="36">
        <f>Inputs!$B$12*(1+$B3412)^0*$C3412+Inputs!$B$29*(1+$D3412)^0*Inputs!$B$19+Inputs!$B$30*(1+$E3412)^0*Inputs!$B$20+Inputs!$B$31*(1+$F3412)^0*Inputs!$B$21+Inputs!$B$22*(1+Inputs!$B$23)^0</f>
        <v>11986.4822665098</v>
      </c>
      <c r="R3412" s="36">
        <f>Inputs!$B$12*(1+$B3412)^1*$C3412+Inputs!$B$29*(1+$D3412)^1*Inputs!$B$19+Inputs!$B$30*(1+$E3412)^1*Inputs!$B$20+Inputs!$B$31*(1+$F3412)^1*Inputs!$B$21+Inputs!$B$22*(1+Inputs!$B$23)^1</f>
        <v>13693.792084088633</v>
      </c>
      <c r="S3412" s="36">
        <f>Inputs!$B$12*(1+$B3412)^2*$C3412+Inputs!$B$29*(1+$D3412)^2*Inputs!$B$19+Inputs!$B$30*(1+$E3412)^2*Inputs!$B$20+Inputs!$B$31*(1+$F3412)^2*Inputs!$B$21+Inputs!$B$22*(1+Inputs!$B$23)^2</f>
        <v>16011.972375276244</v>
      </c>
      <c r="T3412" s="36">
        <f>Inputs!$B$12*(1+$B3412)^3*$C3412+Inputs!$B$29*(1+$D3412)^3*Inputs!$B$19+Inputs!$B$30*(1+$E3412)^3*Inputs!$B$20+Inputs!$B$31*(1+$F3412)^3*Inputs!$B$21+Inputs!$B$22*(1+Inputs!$B$23)^3</f>
        <v>19176.179496320423</v>
      </c>
      <c r="U3412" s="36">
        <f>Inputs!$B$12*(1+$B3412)^4*$C3412+Inputs!$B$29*(1+$D3412)^4*Inputs!$B$19+Inputs!$B$30*(1+$E3412)^4*Inputs!$B$20+Inputs!$B$31*(1+$F3412)^4*Inputs!$B$21+Inputs!$B$22*(1+Inputs!$B$23)^4</f>
        <v>23513.060389325612</v>
      </c>
      <c r="V3412" s="35">
        <f>Inputs!$B$13/(Q3412*(1-$G3412))</f>
        <v>1.3068191383197121</v>
      </c>
      <c r="W3412" s="36">
        <f>Inputs!$B$13</f>
        <v>12660</v>
      </c>
      <c r="X3412" s="36">
        <f t="shared" si="533"/>
        <v>13507.840432108345</v>
      </c>
      <c r="Y3412" s="36">
        <f t="shared" si="534"/>
        <v>14677.401581175798</v>
      </c>
      <c r="Z3412" s="36">
        <f t="shared" si="535"/>
        <v>16239.973744771072</v>
      </c>
      <c r="AA3412" s="36">
        <f t="shared" si="536"/>
        <v>18272.319266349008</v>
      </c>
      <c r="AB3412" s="36">
        <f t="shared" si="537"/>
        <v>56540.655660205368</v>
      </c>
      <c r="AC3412" s="36">
        <f t="shared" si="538"/>
        <v>247263.56214241</v>
      </c>
      <c r="AD3412" s="36">
        <f t="shared" si="539"/>
        <v>155375.0685556872</v>
      </c>
    </row>
    <row r="3413" spans="1:30" ht="14.25" customHeight="1" x14ac:dyDescent="0.25">
      <c r="A3413" s="16">
        <v>3397</v>
      </c>
      <c r="B3413" s="34">
        <v>0.34846477021843097</v>
      </c>
      <c r="C3413" s="34">
        <v>6.4284463220913801E-2</v>
      </c>
      <c r="D3413" s="34">
        <v>1.72064299467816E-2</v>
      </c>
      <c r="E3413" s="34">
        <v>3.1869897816047502E-2</v>
      </c>
      <c r="F3413" s="34">
        <v>9.2262945649853705E-3</v>
      </c>
      <c r="G3413" s="34">
        <v>0.172017610478226</v>
      </c>
      <c r="H3413" s="35">
        <v>1.1152708578280299</v>
      </c>
      <c r="I3413" s="34">
        <v>8.6184236130242606E-2</v>
      </c>
      <c r="J3413" s="34">
        <v>2.6365179291426899E-2</v>
      </c>
      <c r="K3413" s="36">
        <f>Inputs!$B$12*(1+$B3413)^4</f>
        <v>198385.38237633265</v>
      </c>
      <c r="L3413" s="36">
        <f t="shared" si="530"/>
        <v>19598.718750681215</v>
      </c>
      <c r="M3413" s="36">
        <f t="shared" si="531"/>
        <v>282793.16575826157</v>
      </c>
      <c r="N3413" s="37">
        <f>M3413/Inputs!$B$6</f>
        <v>431.0871429241792</v>
      </c>
      <c r="O3413" s="38">
        <f>IF(N3413&gt;Inputs!$B$4,1,0)</f>
        <v>1</v>
      </c>
      <c r="P3413" s="34">
        <f t="shared" si="532"/>
        <v>5.9819056838815707E-2</v>
      </c>
      <c r="Q3413" s="36">
        <f>Inputs!$B$12*(1+$B3413)^0*$C3413+Inputs!$B$29*(1+$D3413)^0*Inputs!$B$19+Inputs!$B$30*(1+$E3413)^0*Inputs!$B$20+Inputs!$B$31*(1+$F3413)^0*Inputs!$B$21+Inputs!$B$22*(1+Inputs!$B$23)^0</f>
        <v>11879.111820681748</v>
      </c>
      <c r="R3413" s="36">
        <f>Inputs!$B$12*(1+$B3413)^1*$C3413+Inputs!$B$29*(1+$D3413)^1*Inputs!$B$19+Inputs!$B$30*(1+$E3413)^1*Inputs!$B$20+Inputs!$B$31*(1+$F3413)^1*Inputs!$B$21+Inputs!$B$22*(1+Inputs!$B$23)^1</f>
        <v>13332.565725421178</v>
      </c>
      <c r="S3413" s="36">
        <f>Inputs!$B$12*(1+$B3413)^2*$C3413+Inputs!$B$29*(1+$D3413)^2*Inputs!$B$19+Inputs!$B$30*(1+$E3413)^2*Inputs!$B$20+Inputs!$B$31*(1+$F3413)^2*Inputs!$B$21+Inputs!$B$22*(1+Inputs!$B$23)^2</f>
        <v>15256.214994774436</v>
      </c>
      <c r="T3413" s="36">
        <f>Inputs!$B$12*(1+$B3413)^3*$C3413+Inputs!$B$29*(1+$D3413)^3*Inputs!$B$19+Inputs!$B$30*(1+$E3413)^3*Inputs!$B$20+Inputs!$B$31*(1+$F3413)^3*Inputs!$B$21+Inputs!$B$22*(1+Inputs!$B$23)^3</f>
        <v>17813.304303601151</v>
      </c>
      <c r="U3413" s="36">
        <f>Inputs!$B$12*(1+$B3413)^4*$C3413+Inputs!$B$29*(1+$D3413)^4*Inputs!$B$19+Inputs!$B$30*(1+$E3413)^4*Inputs!$B$20+Inputs!$B$31*(1+$F3413)^4*Inputs!$B$21+Inputs!$B$22*(1+Inputs!$B$23)^4</f>
        <v>21223.950626400518</v>
      </c>
      <c r="V3413" s="35">
        <f>Inputs!$B$13/(Q3413*(1-$G3413))</f>
        <v>1.2871484421925601</v>
      </c>
      <c r="W3413" s="36">
        <f>Inputs!$B$13</f>
        <v>12660</v>
      </c>
      <c r="X3413" s="36">
        <f t="shared" si="533"/>
        <v>13734.653770094181</v>
      </c>
      <c r="Y3413" s="36">
        <f t="shared" si="534"/>
        <v>15173.532966279661</v>
      </c>
      <c r="Z3413" s="36">
        <f t="shared" si="535"/>
        <v>17083.003949683614</v>
      </c>
      <c r="AA3413" s="36">
        <f t="shared" si="536"/>
        <v>19598.718750681215</v>
      </c>
      <c r="AB3413" s="36">
        <f t="shared" si="537"/>
        <v>60373.823942502509</v>
      </c>
      <c r="AC3413" s="36">
        <f t="shared" si="538"/>
        <v>336271.47513587272</v>
      </c>
      <c r="AD3413" s="36">
        <f t="shared" si="539"/>
        <v>222419.34181575908</v>
      </c>
    </row>
    <row r="3414" spans="1:30" ht="14.25" customHeight="1" x14ac:dyDescent="0.25">
      <c r="A3414" s="16">
        <v>3398</v>
      </c>
      <c r="B3414" s="34">
        <v>0.31907313776888502</v>
      </c>
      <c r="C3414" s="34">
        <v>0.106390587613391</v>
      </c>
      <c r="D3414" s="34">
        <v>4.3811549451431099E-2</v>
      </c>
      <c r="E3414" s="34">
        <v>5.28618641869016E-2</v>
      </c>
      <c r="F3414" s="34">
        <v>1.9418203448865901E-2</v>
      </c>
      <c r="G3414" s="34">
        <v>0.19049540511214599</v>
      </c>
      <c r="H3414" s="35">
        <v>0.97496995058365599</v>
      </c>
      <c r="I3414" s="34">
        <v>9.1253769160984599E-2</v>
      </c>
      <c r="J3414" s="34">
        <v>2.56005869726805E-2</v>
      </c>
      <c r="K3414" s="36">
        <f>Inputs!$B$12*(1+$B3414)^4</f>
        <v>181646.38338046087</v>
      </c>
      <c r="L3414" s="36">
        <f t="shared" si="530"/>
        <v>22581.275033298523</v>
      </c>
      <c r="M3414" s="36">
        <f t="shared" si="531"/>
        <v>292355.39838164637</v>
      </c>
      <c r="N3414" s="37">
        <f>M3414/Inputs!$B$6</f>
        <v>445.66371704519264</v>
      </c>
      <c r="O3414" s="38">
        <f>IF(N3414&gt;Inputs!$B$4,1,0)</f>
        <v>1</v>
      </c>
      <c r="P3414" s="34">
        <f t="shared" si="532"/>
        <v>6.5653182188304099E-2</v>
      </c>
      <c r="Q3414" s="36">
        <f>Inputs!$B$12*(1+$B3414)^0*$C3414+Inputs!$B$29*(1+$D3414)^0*Inputs!$B$19+Inputs!$B$30*(1+$E3414)^0*Inputs!$B$20+Inputs!$B$31*(1+$F3414)^0*Inputs!$B$21+Inputs!$B$22*(1+Inputs!$B$23)^0</f>
        <v>14405.479284230383</v>
      </c>
      <c r="R3414" s="36">
        <f>Inputs!$B$12*(1+$B3414)^1*$C3414+Inputs!$B$29*(1+$D3414)^1*Inputs!$B$19+Inputs!$B$30*(1+$E3414)^1*Inputs!$B$20+Inputs!$B$31*(1+$F3414)^1*Inputs!$B$21+Inputs!$B$22*(1+Inputs!$B$23)^1</f>
        <v>16738.120599893511</v>
      </c>
      <c r="S3414" s="36">
        <f>Inputs!$B$12*(1+$B3414)^2*$C3414+Inputs!$B$29*(1+$D3414)^2*Inputs!$B$19+Inputs!$B$30*(1+$E3414)^2*Inputs!$B$20+Inputs!$B$31*(1+$F3414)^2*Inputs!$B$21+Inputs!$B$22*(1+Inputs!$B$23)^2</f>
        <v>19733.622904875861</v>
      </c>
      <c r="T3414" s="36">
        <f>Inputs!$B$12*(1+$B3414)^3*$C3414+Inputs!$B$29*(1+$D3414)^3*Inputs!$B$19+Inputs!$B$30*(1+$E3414)^3*Inputs!$B$20+Inputs!$B$31*(1+$F3414)^3*Inputs!$B$21+Inputs!$B$22*(1+Inputs!$B$23)^3</f>
        <v>23599.965463496483</v>
      </c>
      <c r="U3414" s="36">
        <f>Inputs!$B$12*(1+$B3414)^4*$C3414+Inputs!$B$29*(1+$D3414)^4*Inputs!$B$19+Inputs!$B$30*(1+$E3414)^4*Inputs!$B$20+Inputs!$B$31*(1+$F3414)^4*Inputs!$B$21+Inputs!$B$22*(1+Inputs!$B$23)^4</f>
        <v>28611.321111215675</v>
      </c>
      <c r="V3414" s="35">
        <f>Inputs!$B$13/(Q3414*(1-$G3414))</f>
        <v>1.0856420969057994</v>
      </c>
      <c r="W3414" s="36">
        <f>Inputs!$B$13</f>
        <v>12660</v>
      </c>
      <c r="X3414" s="36">
        <f t="shared" si="533"/>
        <v>14335.110024612488</v>
      </c>
      <c r="Y3414" s="36">
        <f t="shared" si="534"/>
        <v>16458.580731323887</v>
      </c>
      <c r="Z3414" s="36">
        <f t="shared" si="535"/>
        <v>19154.677328587422</v>
      </c>
      <c r="AA3414" s="36">
        <f t="shared" si="536"/>
        <v>22581.275033298523</v>
      </c>
      <c r="AB3414" s="36">
        <f t="shared" si="537"/>
        <v>64404.054845129562</v>
      </c>
      <c r="AC3414" s="36">
        <f t="shared" si="538"/>
        <v>352753.18205167312</v>
      </c>
      <c r="AD3414" s="36">
        <f t="shared" si="539"/>
        <v>227951.3435365168</v>
      </c>
    </row>
    <row r="3415" spans="1:30" ht="14.25" customHeight="1" x14ac:dyDescent="0.25">
      <c r="A3415" s="16">
        <v>3399</v>
      </c>
      <c r="B3415" s="34">
        <v>0.28093198317928098</v>
      </c>
      <c r="C3415" s="34">
        <v>8.6808651412196305E-2</v>
      </c>
      <c r="D3415" s="34">
        <v>4.9864227546178801E-2</v>
      </c>
      <c r="E3415" s="34">
        <v>5.1571308936909699E-2</v>
      </c>
      <c r="F3415" s="34">
        <v>3.6857836366702403E-2</v>
      </c>
      <c r="G3415" s="34">
        <v>0.17634331332150899</v>
      </c>
      <c r="H3415" s="35">
        <v>1.0722604527238999</v>
      </c>
      <c r="I3415" s="34">
        <v>9.6297822189706506E-2</v>
      </c>
      <c r="J3415" s="34">
        <v>2.8864999716263301E-2</v>
      </c>
      <c r="K3415" s="36">
        <f>Inputs!$B$12*(1+$B3415)^4</f>
        <v>161530.86865873187</v>
      </c>
      <c r="L3415" s="36">
        <f t="shared" si="530"/>
        <v>20954.929590236032</v>
      </c>
      <c r="M3415" s="36">
        <f t="shared" si="531"/>
        <v>263193.55704649293</v>
      </c>
      <c r="N3415" s="37">
        <f>M3415/Inputs!$B$6</f>
        <v>401.20969061965388</v>
      </c>
      <c r="O3415" s="38">
        <f>IF(N3415&gt;Inputs!$B$4,1,0)</f>
        <v>1</v>
      </c>
      <c r="P3415" s="34">
        <f t="shared" si="532"/>
        <v>6.7432822473443205E-2</v>
      </c>
      <c r="Q3415" s="36">
        <f>Inputs!$B$12*(1+$B3415)^0*$C3415+Inputs!$B$29*(1+$D3415)^0*Inputs!$B$19+Inputs!$B$30*(1+$E3415)^0*Inputs!$B$20+Inputs!$B$31*(1+$F3415)^0*Inputs!$B$21+Inputs!$B$22*(1+Inputs!$B$23)^0</f>
        <v>13230.563112158699</v>
      </c>
      <c r="R3415" s="36">
        <f>Inputs!$B$12*(1+$B3415)^1*$C3415+Inputs!$B$29*(1+$D3415)^1*Inputs!$B$19+Inputs!$B$30*(1+$E3415)^1*Inputs!$B$20+Inputs!$B$31*(1+$F3415)^1*Inputs!$B$21+Inputs!$B$22*(1+Inputs!$B$23)^1</f>
        <v>15085.091948819736</v>
      </c>
      <c r="S3415" s="36">
        <f>Inputs!$B$12*(1+$B3415)^2*$C3415+Inputs!$B$29*(1+$D3415)^2*Inputs!$B$19+Inputs!$B$30*(1+$E3415)^2*Inputs!$B$20+Inputs!$B$31*(1+$F3415)^2*Inputs!$B$21+Inputs!$B$22*(1+Inputs!$B$23)^2</f>
        <v>17369.631115583881</v>
      </c>
      <c r="T3415" s="36">
        <f>Inputs!$B$12*(1+$B3415)^3*$C3415+Inputs!$B$29*(1+$D3415)^3*Inputs!$B$19+Inputs!$B$30*(1+$E3415)^3*Inputs!$B$20+Inputs!$B$31*(1+$F3415)^3*Inputs!$B$21+Inputs!$B$22*(1+Inputs!$B$23)^3</f>
        <v>20200.58072943303</v>
      </c>
      <c r="U3415" s="36">
        <f>Inputs!$B$12*(1+$B3415)^4*$C3415+Inputs!$B$29*(1+$D3415)^4*Inputs!$B$19+Inputs!$B$30*(1+$E3415)^4*Inputs!$B$20+Inputs!$B$31*(1+$F3415)^4*Inputs!$B$21+Inputs!$B$22*(1+Inputs!$B$23)^4</f>
        <v>23726.828374296158</v>
      </c>
      <c r="V3415" s="35">
        <f>Inputs!$B$13/(Q3415*(1-$G3415))</f>
        <v>1.1617405497916515</v>
      </c>
      <c r="W3415" s="36">
        <f>Inputs!$B$13</f>
        <v>12660</v>
      </c>
      <c r="X3415" s="36">
        <f t="shared" si="533"/>
        <v>14156.606831592093</v>
      </c>
      <c r="Y3415" s="36">
        <f t="shared" si="534"/>
        <v>15980.493683968622</v>
      </c>
      <c r="Z3415" s="36">
        <f t="shared" si="535"/>
        <v>18212.837764163971</v>
      </c>
      <c r="AA3415" s="36">
        <f t="shared" si="536"/>
        <v>20954.929590236032</v>
      </c>
      <c r="AB3415" s="36">
        <f t="shared" si="537"/>
        <v>61296.260068019736</v>
      </c>
      <c r="AC3415" s="36">
        <f t="shared" si="538"/>
        <v>319722.54513598804</v>
      </c>
      <c r="AD3415" s="36">
        <f t="shared" si="539"/>
        <v>201897.2969784732</v>
      </c>
    </row>
    <row r="3416" spans="1:30" ht="14.25" customHeight="1" x14ac:dyDescent="0.25">
      <c r="A3416" s="16">
        <v>3400</v>
      </c>
      <c r="B3416" s="34">
        <v>0.172702614982161</v>
      </c>
      <c r="C3416" s="34">
        <v>0.111972768110985</v>
      </c>
      <c r="D3416" s="34">
        <v>1.3383828042220901E-2</v>
      </c>
      <c r="E3416" s="34">
        <v>1.8375014805043902E-2</v>
      </c>
      <c r="F3416" s="34">
        <v>5.9992643607529803E-4</v>
      </c>
      <c r="G3416" s="34">
        <v>0.19431042600562901</v>
      </c>
      <c r="H3416" s="35">
        <v>1.03640162283294</v>
      </c>
      <c r="I3416" s="34">
        <v>8.8200064603215195E-2</v>
      </c>
      <c r="J3416" s="34">
        <v>2.0883294871482602E-2</v>
      </c>
      <c r="K3416" s="36">
        <f>Inputs!$B$12*(1+$B3416)^4</f>
        <v>113475.68803909118</v>
      </c>
      <c r="L3416" s="36">
        <f t="shared" si="530"/>
        <v>17385.271692399951</v>
      </c>
      <c r="M3416" s="36">
        <f t="shared" si="531"/>
        <v>230002.43997843249</v>
      </c>
      <c r="N3416" s="37">
        <f>M3416/Inputs!$B$6</f>
        <v>350.61347557687878</v>
      </c>
      <c r="O3416" s="38">
        <f>IF(N3416&gt;Inputs!$B$4,1,0)</f>
        <v>0</v>
      </c>
      <c r="P3416" s="34">
        <f t="shared" si="532"/>
        <v>6.731676973173259E-2</v>
      </c>
      <c r="Q3416" s="36">
        <f>Inputs!$B$12*(1+$B3416)^0*$C3416+Inputs!$B$29*(1+$D3416)^0*Inputs!$B$19+Inputs!$B$30*(1+$E3416)^0*Inputs!$B$20+Inputs!$B$31*(1+$F3416)^0*Inputs!$B$21+Inputs!$B$22*(1+Inputs!$B$23)^0</f>
        <v>14740.410114086022</v>
      </c>
      <c r="R3416" s="36">
        <f>Inputs!$B$12*(1+$B3416)^1*$C3416+Inputs!$B$29*(1+$D3416)^1*Inputs!$B$19+Inputs!$B$30*(1+$E3416)^1*Inputs!$B$20+Inputs!$B$31*(1+$F3416)^1*Inputs!$B$21+Inputs!$B$22*(1+Inputs!$B$23)^1</f>
        <v>15924.674658192136</v>
      </c>
      <c r="S3416" s="36">
        <f>Inputs!$B$12*(1+$B3416)^2*$C3416+Inputs!$B$29*(1+$D3416)^2*Inputs!$B$19+Inputs!$B$30*(1+$E3416)^2*Inputs!$B$20+Inputs!$B$31*(1+$F3416)^2*Inputs!$B$21+Inputs!$B$22*(1+Inputs!$B$23)^2</f>
        <v>17308.692601648228</v>
      </c>
      <c r="T3416" s="36">
        <f>Inputs!$B$12*(1+$B3416)^3*$C3416+Inputs!$B$29*(1+$D3416)^3*Inputs!$B$19+Inputs!$B$30*(1+$E3416)^3*Inputs!$B$20+Inputs!$B$31*(1+$F3416)^3*Inputs!$B$21+Inputs!$B$22*(1+Inputs!$B$23)^3</f>
        <v>18927.032045707208</v>
      </c>
      <c r="U3416" s="36">
        <f>Inputs!$B$12*(1+$B3416)^4*$C3416+Inputs!$B$29*(1+$D3416)^4*Inputs!$B$19+Inputs!$B$30*(1+$E3416)^4*Inputs!$B$20+Inputs!$B$31*(1+$F3416)^4*Inputs!$B$21+Inputs!$B$22*(1+Inputs!$B$23)^4</f>
        <v>20820.236291226847</v>
      </c>
      <c r="V3416" s="35">
        <f>Inputs!$B$13/(Q3416*(1-$G3416))</f>
        <v>1.0659980129568494</v>
      </c>
      <c r="W3416" s="36">
        <f>Inputs!$B$13</f>
        <v>12660</v>
      </c>
      <c r="X3416" s="36">
        <f t="shared" si="533"/>
        <v>13582.188604301818</v>
      </c>
      <c r="Y3416" s="36">
        <f t="shared" si="534"/>
        <v>14659.436807320328</v>
      </c>
      <c r="Z3416" s="36">
        <f t="shared" si="535"/>
        <v>15917.243253439763</v>
      </c>
      <c r="AA3416" s="36">
        <f t="shared" si="536"/>
        <v>17385.271692399951</v>
      </c>
      <c r="AB3416" s="36">
        <f t="shared" si="537"/>
        <v>57223.591602495653</v>
      </c>
      <c r="AC3416" s="36">
        <f t="shared" si="538"/>
        <v>263653.96792363841</v>
      </c>
      <c r="AD3416" s="36">
        <f t="shared" si="539"/>
        <v>172778.84837593685</v>
      </c>
    </row>
    <row r="3417" spans="1:30" ht="14.25" customHeight="1" x14ac:dyDescent="0.25">
      <c r="A3417" s="16">
        <v>3401</v>
      </c>
      <c r="B3417" s="34">
        <v>0.26880365696316599</v>
      </c>
      <c r="C3417" s="34">
        <v>9.8752598076720793E-2</v>
      </c>
      <c r="D3417" s="34">
        <v>3.8858229990802497E-2</v>
      </c>
      <c r="E3417" s="34">
        <v>6.1751788485583797E-2</v>
      </c>
      <c r="F3417" s="34">
        <v>3.6335933073863898E-3</v>
      </c>
      <c r="G3417" s="34">
        <v>0.199709576025979</v>
      </c>
      <c r="H3417" s="35">
        <v>1.13620859000647</v>
      </c>
      <c r="I3417" s="34">
        <v>9.6905859945853504E-2</v>
      </c>
      <c r="J3417" s="34">
        <v>2.2753937775244201E-2</v>
      </c>
      <c r="K3417" s="36">
        <f>Inputs!$B$12*(1+$B3417)^4</f>
        <v>155499.47861989276</v>
      </c>
      <c r="L3417" s="36">
        <f t="shared" si="530"/>
        <v>22167.39811614011</v>
      </c>
      <c r="M3417" s="36">
        <f t="shared" si="531"/>
        <v>255449.26595669647</v>
      </c>
      <c r="N3417" s="37">
        <f>M3417/Inputs!$B$6</f>
        <v>389.40436883642752</v>
      </c>
      <c r="O3417" s="38">
        <f>IF(N3417&gt;Inputs!$B$4,1,0)</f>
        <v>0</v>
      </c>
      <c r="P3417" s="34">
        <f t="shared" si="532"/>
        <v>7.41519221706093E-2</v>
      </c>
      <c r="Q3417" s="36">
        <f>Inputs!$B$12*(1+$B3417)^0*$C3417+Inputs!$B$29*(1+$D3417)^0*Inputs!$B$19+Inputs!$B$30*(1+$E3417)^0*Inputs!$B$20+Inputs!$B$31*(1+$F3417)^0*Inputs!$B$21+Inputs!$B$22*(1+Inputs!$B$23)^0</f>
        <v>13947.19991203017</v>
      </c>
      <c r="R3417" s="36">
        <f>Inputs!$B$12*(1+$B3417)^1*$C3417+Inputs!$B$29*(1+$D3417)^1*Inputs!$B$19+Inputs!$B$30*(1+$E3417)^1*Inputs!$B$20+Inputs!$B$31*(1+$F3417)^1*Inputs!$B$21+Inputs!$B$22*(1+Inputs!$B$23)^1</f>
        <v>15770.503778236369</v>
      </c>
      <c r="S3417" s="36">
        <f>Inputs!$B$12*(1+$B3417)^2*$C3417+Inputs!$B$29*(1+$D3417)^2*Inputs!$B$19+Inputs!$B$30*(1+$E3417)^2*Inputs!$B$20+Inputs!$B$31*(1+$F3417)^2*Inputs!$B$21+Inputs!$B$22*(1+Inputs!$B$23)^2</f>
        <v>18034.475379294734</v>
      </c>
      <c r="T3417" s="36">
        <f>Inputs!$B$12*(1+$B3417)^3*$C3417+Inputs!$B$29*(1+$D3417)^3*Inputs!$B$19+Inputs!$B$30*(1+$E3417)^3*Inputs!$B$20+Inputs!$B$31*(1+$F3417)^3*Inputs!$B$21+Inputs!$B$22*(1+Inputs!$B$23)^3</f>
        <v>20854.918951335036</v>
      </c>
      <c r="U3417" s="36">
        <f>Inputs!$B$12*(1+$B3417)^4*$C3417+Inputs!$B$29*(1+$D3417)^4*Inputs!$B$19+Inputs!$B$30*(1+$E3417)^4*Inputs!$B$20+Inputs!$B$31*(1+$F3417)^4*Inputs!$B$21+Inputs!$B$22*(1+Inputs!$B$23)^4</f>
        <v>24378.61520501451</v>
      </c>
      <c r="V3417" s="35">
        <f>Inputs!$B$13/(Q3417*(1-$G3417))</f>
        <v>1.1342245924180712</v>
      </c>
      <c r="W3417" s="36">
        <f>Inputs!$B$13</f>
        <v>12660</v>
      </c>
      <c r="X3417" s="36">
        <f t="shared" si="533"/>
        <v>14321.289474895366</v>
      </c>
      <c r="Y3417" s="36">
        <f t="shared" si="534"/>
        <v>16384.374391885591</v>
      </c>
      <c r="Z3417" s="36">
        <f t="shared" si="535"/>
        <v>18955.03397151074</v>
      </c>
      <c r="AA3417" s="36">
        <f t="shared" si="536"/>
        <v>22167.39811614011</v>
      </c>
      <c r="AB3417" s="36">
        <f t="shared" si="537"/>
        <v>62911.164521533407</v>
      </c>
      <c r="AC3417" s="36">
        <f t="shared" si="538"/>
        <v>305747.88960089791</v>
      </c>
      <c r="AD3417" s="36">
        <f t="shared" si="539"/>
        <v>192538.10143516306</v>
      </c>
    </row>
    <row r="3418" spans="1:30" ht="14.25" customHeight="1" x14ac:dyDescent="0.25">
      <c r="A3418" s="16">
        <v>3402</v>
      </c>
      <c r="B3418" s="34">
        <v>0.30147534020647399</v>
      </c>
      <c r="C3418" s="34">
        <v>8.8411152814897295E-2</v>
      </c>
      <c r="D3418" s="34">
        <v>1.9672966082860899E-2</v>
      </c>
      <c r="E3418" s="34">
        <v>5.5714085651585303E-2</v>
      </c>
      <c r="F3418" s="34">
        <v>2.13749623979782E-2</v>
      </c>
      <c r="G3418" s="34">
        <v>0.20815291002237399</v>
      </c>
      <c r="H3418" s="35">
        <v>1.0847654174383701</v>
      </c>
      <c r="I3418" s="34">
        <v>9.1788483407792804E-2</v>
      </c>
      <c r="J3418" s="34">
        <v>1.6000319982728099E-2</v>
      </c>
      <c r="K3418" s="36">
        <f>Inputs!$B$12*(1+$B3418)^4</f>
        <v>172145.24264718563</v>
      </c>
      <c r="L3418" s="36">
        <f t="shared" si="530"/>
        <v>20809.915942311534</v>
      </c>
      <c r="M3418" s="36">
        <f t="shared" si="531"/>
        <v>241467.92610355897</v>
      </c>
      <c r="N3418" s="37">
        <f>M3418/Inputs!$B$6</f>
        <v>368.09135076762038</v>
      </c>
      <c r="O3418" s="38">
        <f>IF(N3418&gt;Inputs!$B$4,1,0)</f>
        <v>0</v>
      </c>
      <c r="P3418" s="34">
        <f t="shared" si="532"/>
        <v>7.5788163425064697E-2</v>
      </c>
      <c r="Q3418" s="36">
        <f>Inputs!$B$12*(1+$B3418)^0*$C3418+Inputs!$B$29*(1+$D3418)^0*Inputs!$B$19+Inputs!$B$30*(1+$E3418)^0*Inputs!$B$20+Inputs!$B$31*(1+$F3418)^0*Inputs!$B$21+Inputs!$B$22*(1+Inputs!$B$23)^0</f>
        <v>13326.713196320761</v>
      </c>
      <c r="R3418" s="36">
        <f>Inputs!$B$12*(1+$B3418)^1*$C3418+Inputs!$B$29*(1+$D3418)^1*Inputs!$B$19+Inputs!$B$30*(1+$E3418)^1*Inputs!$B$20+Inputs!$B$31*(1+$F3418)^1*Inputs!$B$21+Inputs!$B$22*(1+Inputs!$B$23)^1</f>
        <v>15158.160731350748</v>
      </c>
      <c r="S3418" s="36">
        <f>Inputs!$B$12*(1+$B3418)^2*$C3418+Inputs!$B$29*(1+$D3418)^2*Inputs!$B$19+Inputs!$B$30*(1+$E3418)^2*Inputs!$B$20+Inputs!$B$31*(1+$F3418)^2*Inputs!$B$21+Inputs!$B$22*(1+Inputs!$B$23)^2</f>
        <v>17480.796534185709</v>
      </c>
      <c r="T3418" s="36">
        <f>Inputs!$B$12*(1+$B3418)^3*$C3418+Inputs!$B$29*(1+$D3418)^3*Inputs!$B$19+Inputs!$B$30*(1+$E3418)^3*Inputs!$B$20+Inputs!$B$31*(1+$F3418)^3*Inputs!$B$21+Inputs!$B$22*(1+Inputs!$B$23)^3</f>
        <v>20440.411375575997</v>
      </c>
      <c r="U3418" s="36">
        <f>Inputs!$B$12*(1+$B3418)^4*$C3418+Inputs!$B$29*(1+$D3418)^4*Inputs!$B$19+Inputs!$B$30*(1+$E3418)^4*Inputs!$B$20+Inputs!$B$31*(1+$F3418)^4*Inputs!$B$21+Inputs!$B$22*(1+Inputs!$B$23)^4</f>
        <v>24226.639091200293</v>
      </c>
      <c r="V3418" s="35">
        <f>Inputs!$B$13/(Q3418*(1-$G3418))</f>
        <v>1.1996908023280066</v>
      </c>
      <c r="W3418" s="36">
        <f>Inputs!$B$13</f>
        <v>12660</v>
      </c>
      <c r="X3418" s="36">
        <f t="shared" si="533"/>
        <v>14054.962492814961</v>
      </c>
      <c r="Y3418" s="36">
        <f t="shared" si="534"/>
        <v>15810.856126959638</v>
      </c>
      <c r="Z3418" s="36">
        <f t="shared" si="535"/>
        <v>18022.702593499987</v>
      </c>
      <c r="AA3418" s="36">
        <f t="shared" si="536"/>
        <v>20809.915942311534</v>
      </c>
      <c r="AB3418" s="36">
        <f t="shared" si="537"/>
        <v>61634.572484476434</v>
      </c>
      <c r="AC3418" s="36">
        <f t="shared" si="538"/>
        <v>278973.39506197622</v>
      </c>
      <c r="AD3418" s="36">
        <f t="shared" si="539"/>
        <v>179833.35361908254</v>
      </c>
    </row>
    <row r="3419" spans="1:30" ht="14.25" customHeight="1" x14ac:dyDescent="0.25">
      <c r="A3419" s="16">
        <v>3403</v>
      </c>
      <c r="B3419" s="34">
        <v>0.38192424484077597</v>
      </c>
      <c r="C3419" s="34">
        <v>6.5570147859508904E-2</v>
      </c>
      <c r="D3419" s="34">
        <v>3.4785042481272101E-3</v>
      </c>
      <c r="E3419" s="34">
        <v>5.6104148861894E-2</v>
      </c>
      <c r="F3419" s="34">
        <v>3.9019745069432399E-3</v>
      </c>
      <c r="G3419" s="34">
        <v>0.21195506938264499</v>
      </c>
      <c r="H3419" s="35">
        <v>0.90253314472480295</v>
      </c>
      <c r="I3419" s="34">
        <v>9.9873411817741994E-2</v>
      </c>
      <c r="J3419" s="34">
        <v>2.7537864112419801E-2</v>
      </c>
      <c r="K3419" s="36">
        <f>Inputs!$B$12*(1+$B3419)^4</f>
        <v>218820.59544188602</v>
      </c>
      <c r="L3419" s="36">
        <f t="shared" si="530"/>
        <v>16224.038291853756</v>
      </c>
      <c r="M3419" s="36">
        <f t="shared" si="531"/>
        <v>196352.52561186336</v>
      </c>
      <c r="N3419" s="37">
        <f>M3419/Inputs!$B$6</f>
        <v>299.31787440832829</v>
      </c>
      <c r="O3419" s="38">
        <f>IF(N3419&gt;Inputs!$B$4,1,0)</f>
        <v>0</v>
      </c>
      <c r="P3419" s="34">
        <f t="shared" si="532"/>
        <v>7.233554770532219E-2</v>
      </c>
      <c r="Q3419" s="36">
        <f>Inputs!$B$12*(1+$B3419)^0*$C3419+Inputs!$B$29*(1+$D3419)^0*Inputs!$B$19+Inputs!$B$30*(1+$E3419)^0*Inputs!$B$20+Inputs!$B$31*(1+$F3419)^0*Inputs!$B$21+Inputs!$B$22*(1+Inputs!$B$23)^0</f>
        <v>11956.252898997456</v>
      </c>
      <c r="R3419" s="36">
        <f>Inputs!$B$12*(1+$B3419)^1*$C3419+Inputs!$B$29*(1+$D3419)^1*Inputs!$B$19+Inputs!$B$30*(1+$E3419)^1*Inputs!$B$20+Inputs!$B$31*(1+$F3419)^1*Inputs!$B$21+Inputs!$B$22*(1+Inputs!$B$23)^1</f>
        <v>13559.745713858694</v>
      </c>
      <c r="S3419" s="36">
        <f>Inputs!$B$12*(1+$B3419)^2*$C3419+Inputs!$B$29*(1+$D3419)^2*Inputs!$B$19+Inputs!$B$30*(1+$E3419)^2*Inputs!$B$20+Inputs!$B$31*(1+$F3419)^2*Inputs!$B$21+Inputs!$B$22*(1+Inputs!$B$23)^2</f>
        <v>15743.046615809857</v>
      </c>
      <c r="T3419" s="36">
        <f>Inputs!$B$12*(1+$B3419)^3*$C3419+Inputs!$B$29*(1+$D3419)^3*Inputs!$B$19+Inputs!$B$30*(1+$E3419)^3*Inputs!$B$20+Inputs!$B$31*(1+$F3419)^3*Inputs!$B$21+Inputs!$B$22*(1+Inputs!$B$23)^3</f>
        <v>18725.711259749776</v>
      </c>
      <c r="U3419" s="36">
        <f>Inputs!$B$12*(1+$B3419)^4*$C3419+Inputs!$B$29*(1+$D3419)^4*Inputs!$B$19+Inputs!$B$30*(1+$E3419)^4*Inputs!$B$20+Inputs!$B$31*(1+$F3419)^4*Inputs!$B$21+Inputs!$B$22*(1+Inputs!$B$23)^4</f>
        <v>22811.026187962358</v>
      </c>
      <c r="V3419" s="35">
        <f>Inputs!$B$13/(Q3419*(1-$G3419))</f>
        <v>1.343654569388349</v>
      </c>
      <c r="W3419" s="36">
        <f>Inputs!$B$13</f>
        <v>12660</v>
      </c>
      <c r="X3419" s="36">
        <f t="shared" si="533"/>
        <v>13179.453103105279</v>
      </c>
      <c r="Y3419" s="36">
        <f t="shared" si="534"/>
        <v>13933.358543713866</v>
      </c>
      <c r="Z3419" s="36">
        <f t="shared" si="535"/>
        <v>14945.786842498246</v>
      </c>
      <c r="AA3419" s="36">
        <f t="shared" si="536"/>
        <v>16224.038291853756</v>
      </c>
      <c r="AB3419" s="36">
        <f t="shared" si="537"/>
        <v>53169.510048701792</v>
      </c>
      <c r="AC3419" s="36">
        <f t="shared" si="538"/>
        <v>230465.02283500286</v>
      </c>
      <c r="AD3419" s="36">
        <f t="shared" si="539"/>
        <v>143183.01556316155</v>
      </c>
    </row>
    <row r="3420" spans="1:30" ht="14.25" customHeight="1" x14ac:dyDescent="0.25">
      <c r="A3420" s="16">
        <v>3404</v>
      </c>
      <c r="B3420" s="34">
        <v>0.42565501473378198</v>
      </c>
      <c r="C3420" s="34">
        <v>5.7900547234921398E-2</v>
      </c>
      <c r="D3420" s="34">
        <v>2.1658829174119699E-2</v>
      </c>
      <c r="E3420" s="34">
        <v>5.6885825695328802E-2</v>
      </c>
      <c r="F3420" s="34">
        <v>1.8919795046213699E-2</v>
      </c>
      <c r="G3420" s="34">
        <v>0.17406500719132101</v>
      </c>
      <c r="H3420" s="35">
        <v>1.0295155868514501</v>
      </c>
      <c r="I3420" s="34">
        <v>0.102972148863753</v>
      </c>
      <c r="J3420" s="34">
        <v>2.30680427209362E-2</v>
      </c>
      <c r="K3420" s="36">
        <f>Inputs!$B$12*(1+$B3420)^4</f>
        <v>247861.47771420883</v>
      </c>
      <c r="L3420" s="36">
        <f t="shared" si="530"/>
        <v>19857.418798886752</v>
      </c>
      <c r="M3420" s="36">
        <f t="shared" si="531"/>
        <v>213582.40129433305</v>
      </c>
      <c r="N3420" s="37">
        <f>M3420/Inputs!$B$6</f>
        <v>325.58292880233694</v>
      </c>
      <c r="O3420" s="38">
        <f>IF(N3420&gt;Inputs!$B$4,1,0)</f>
        <v>0</v>
      </c>
      <c r="P3420" s="34">
        <f t="shared" si="532"/>
        <v>7.9904106142816803E-2</v>
      </c>
      <c r="Q3420" s="36">
        <f>Inputs!$B$12*(1+$B3420)^0*$C3420+Inputs!$B$29*(1+$D3420)^0*Inputs!$B$19+Inputs!$B$30*(1+$E3420)^0*Inputs!$B$20+Inputs!$B$31*(1+$F3420)^0*Inputs!$B$21+Inputs!$B$22*(1+Inputs!$B$23)^0</f>
        <v>11496.076861522204</v>
      </c>
      <c r="R3420" s="36">
        <f>Inputs!$B$12*(1+$B3420)^1*$C3420+Inputs!$B$29*(1+$D3420)^1*Inputs!$B$19+Inputs!$B$30*(1+$E3420)^1*Inputs!$B$20+Inputs!$B$31*(1+$F3420)^1*Inputs!$B$21+Inputs!$B$22*(1+Inputs!$B$23)^1</f>
        <v>13205.449396699632</v>
      </c>
      <c r="S3420" s="36">
        <f>Inputs!$B$12*(1+$B3420)^2*$C3420+Inputs!$B$29*(1+$D3420)^2*Inputs!$B$19+Inputs!$B$30*(1+$E3420)^2*Inputs!$B$20+Inputs!$B$31*(1+$F3420)^2*Inputs!$B$21+Inputs!$B$22*(1+Inputs!$B$23)^2</f>
        <v>15553.471099750859</v>
      </c>
      <c r="T3420" s="36">
        <f>Inputs!$B$12*(1+$B3420)^3*$C3420+Inputs!$B$29*(1+$D3420)^3*Inputs!$B$19+Inputs!$B$30*(1+$E3420)^3*Inputs!$B$20+Inputs!$B$31*(1+$F3420)^3*Inputs!$B$21+Inputs!$B$22*(1+Inputs!$B$23)^3</f>
        <v>18808.527317994412</v>
      </c>
      <c r="U3420" s="36">
        <f>Inputs!$B$12*(1+$B3420)^4*$C3420+Inputs!$B$29*(1+$D3420)^4*Inputs!$B$19+Inputs!$B$30*(1+$E3420)^4*Inputs!$B$20+Inputs!$B$31*(1+$F3420)^4*Inputs!$B$21+Inputs!$B$22*(1+Inputs!$B$23)^4</f>
        <v>23353.071156194004</v>
      </c>
      <c r="V3420" s="35">
        <f>Inputs!$B$13/(Q3420*(1-$G3420))</f>
        <v>1.3333316257772456</v>
      </c>
      <c r="W3420" s="36">
        <f>Inputs!$B$13</f>
        <v>12660</v>
      </c>
      <c r="X3420" s="36">
        <f t="shared" si="533"/>
        <v>13714.019938722922</v>
      </c>
      <c r="Y3420" s="36">
        <f t="shared" si="534"/>
        <v>15176.751997143767</v>
      </c>
      <c r="Z3420" s="36">
        <f t="shared" si="535"/>
        <v>17173.051071897753</v>
      </c>
      <c r="AA3420" s="36">
        <f t="shared" si="536"/>
        <v>19857.418798886752</v>
      </c>
      <c r="AB3420" s="36">
        <f t="shared" si="537"/>
        <v>57829.736570672569</v>
      </c>
      <c r="AC3420" s="36">
        <f t="shared" si="538"/>
        <v>254248.39303947723</v>
      </c>
      <c r="AD3420" s="36">
        <f t="shared" si="539"/>
        <v>155752.66472366048</v>
      </c>
    </row>
    <row r="3421" spans="1:30" ht="14.25" customHeight="1" x14ac:dyDescent="0.25">
      <c r="A3421" s="16">
        <v>3405</v>
      </c>
      <c r="B3421" s="34">
        <v>0.393286285300674</v>
      </c>
      <c r="C3421" s="34">
        <v>6.5577461908431403E-2</v>
      </c>
      <c r="D3421" s="34">
        <v>4.3839483405452198E-2</v>
      </c>
      <c r="E3421" s="34">
        <v>4.5811537639287997E-2</v>
      </c>
      <c r="F3421" s="34">
        <v>1.50046718850016E-2</v>
      </c>
      <c r="G3421" s="34">
        <v>0.16759502948930599</v>
      </c>
      <c r="H3421" s="35">
        <v>0.99007723631521005</v>
      </c>
      <c r="I3421" s="34">
        <v>0.100484473066366</v>
      </c>
      <c r="J3421" s="34">
        <v>2.1871523501242902E-2</v>
      </c>
      <c r="K3421" s="36">
        <f>Inputs!$B$12*(1+$B3421)^4</f>
        <v>226106.31868104349</v>
      </c>
      <c r="L3421" s="36">
        <f t="shared" si="530"/>
        <v>19736.710019205315</v>
      </c>
      <c r="M3421" s="36">
        <f t="shared" si="531"/>
        <v>217201.56778884539</v>
      </c>
      <c r="N3421" s="37">
        <f>M3421/Inputs!$B$6</f>
        <v>331.09995089763015</v>
      </c>
      <c r="O3421" s="38">
        <f>IF(N3421&gt;Inputs!$B$4,1,0)</f>
        <v>0</v>
      </c>
      <c r="P3421" s="34">
        <f t="shared" si="532"/>
        <v>7.8612949565123103E-2</v>
      </c>
      <c r="Q3421" s="36">
        <f>Inputs!$B$12*(1+$B3421)^0*$C3421+Inputs!$B$29*(1+$D3421)^0*Inputs!$B$19+Inputs!$B$30*(1+$E3421)^0*Inputs!$B$20+Inputs!$B$31*(1+$F3421)^0*Inputs!$B$21+Inputs!$B$22*(1+Inputs!$B$23)^0</f>
        <v>11956.691741932806</v>
      </c>
      <c r="R3421" s="36">
        <f>Inputs!$B$12*(1+$B3421)^1*$C3421+Inputs!$B$29*(1+$D3421)^1*Inputs!$B$19+Inputs!$B$30*(1+$E3421)^1*Inputs!$B$20+Inputs!$B$31*(1+$F3421)^1*Inputs!$B$21+Inputs!$B$22*(1+Inputs!$B$23)^1</f>
        <v>13762.469046061895</v>
      </c>
      <c r="S3421" s="36">
        <f>Inputs!$B$12*(1+$B3421)^2*$C3421+Inputs!$B$29*(1+$D3421)^2*Inputs!$B$19+Inputs!$B$30*(1+$E3421)^2*Inputs!$B$20+Inputs!$B$31*(1+$F3421)^2*Inputs!$B$21+Inputs!$B$22*(1+Inputs!$B$23)^2</f>
        <v>16187.388862667802</v>
      </c>
      <c r="T3421" s="36">
        <f>Inputs!$B$12*(1+$B3421)^3*$C3421+Inputs!$B$29*(1+$D3421)^3*Inputs!$B$19+Inputs!$B$30*(1+$E3421)^3*Inputs!$B$20+Inputs!$B$31*(1+$F3421)^3*Inputs!$B$21+Inputs!$B$22*(1+Inputs!$B$23)^3</f>
        <v>19471.272985770818</v>
      </c>
      <c r="U3421" s="36">
        <f>Inputs!$B$12*(1+$B3421)^4*$C3421+Inputs!$B$29*(1+$D3421)^4*Inputs!$B$19+Inputs!$B$30*(1+$E3421)^4*Inputs!$B$20+Inputs!$B$31*(1+$F3421)^4*Inputs!$B$21+Inputs!$B$22*(1+Inputs!$B$23)^4</f>
        <v>23948.097635108308</v>
      </c>
      <c r="V3421" s="35">
        <f>Inputs!$B$13/(Q3421*(1-$G3421))</f>
        <v>1.2720026265877658</v>
      </c>
      <c r="W3421" s="36">
        <f>Inputs!$B$13</f>
        <v>12660</v>
      </c>
      <c r="X3421" s="36">
        <f t="shared" si="533"/>
        <v>13764.564861325136</v>
      </c>
      <c r="Y3421" s="36">
        <f t="shared" si="534"/>
        <v>15240.155650040206</v>
      </c>
      <c r="Z3421" s="36">
        <f t="shared" si="535"/>
        <v>17189.516999333886</v>
      </c>
      <c r="AA3421" s="36">
        <f t="shared" si="536"/>
        <v>19736.710019205315</v>
      </c>
      <c r="AB3421" s="36">
        <f t="shared" si="537"/>
        <v>58252.725585147578</v>
      </c>
      <c r="AC3421" s="36">
        <f t="shared" si="538"/>
        <v>256552.92223223427</v>
      </c>
      <c r="AD3421" s="36">
        <f t="shared" si="539"/>
        <v>158948.84220369783</v>
      </c>
    </row>
    <row r="3422" spans="1:30" ht="14.25" customHeight="1" x14ac:dyDescent="0.25">
      <c r="A3422" s="16">
        <v>3406</v>
      </c>
      <c r="B3422" s="34">
        <v>0.34782380411994701</v>
      </c>
      <c r="C3422" s="34">
        <v>6.8134047188525698E-2</v>
      </c>
      <c r="D3422" s="34">
        <v>1.59414860728452E-2</v>
      </c>
      <c r="E3422" s="34">
        <v>7.5694936386734094E-2</v>
      </c>
      <c r="F3422" s="34">
        <v>2.5246734200390399E-2</v>
      </c>
      <c r="G3422" s="34">
        <v>0.160790794783255</v>
      </c>
      <c r="H3422" s="35">
        <v>1.0129553786727801</v>
      </c>
      <c r="I3422" s="34">
        <v>8.8980902795009004E-2</v>
      </c>
      <c r="J3422" s="34">
        <v>2.6111040219082001E-2</v>
      </c>
      <c r="K3422" s="36">
        <f>Inputs!$B$12*(1+$B3422)^4</f>
        <v>198008.45693404425</v>
      </c>
      <c r="L3422" s="36">
        <f t="shared" si="530"/>
        <v>19351.283042390158</v>
      </c>
      <c r="M3422" s="36">
        <f t="shared" si="531"/>
        <v>265989.01260517008</v>
      </c>
      <c r="N3422" s="37">
        <f>M3422/Inputs!$B$6</f>
        <v>405.47105580056416</v>
      </c>
      <c r="O3422" s="38">
        <f>IF(N3422&gt;Inputs!$B$4,1,0)</f>
        <v>1</v>
      </c>
      <c r="P3422" s="34">
        <f t="shared" si="532"/>
        <v>6.2869862575926999E-2</v>
      </c>
      <c r="Q3422" s="36">
        <f>Inputs!$B$12*(1+$B3422)^0*$C3422+Inputs!$B$29*(1+$D3422)^0*Inputs!$B$19+Inputs!$B$30*(1+$E3422)^0*Inputs!$B$20+Inputs!$B$31*(1+$F3422)^0*Inputs!$B$21+Inputs!$B$22*(1+Inputs!$B$23)^0</f>
        <v>12110.086858738465</v>
      </c>
      <c r="R3422" s="36">
        <f>Inputs!$B$12*(1+$B3422)^1*$C3422+Inputs!$B$29*(1+$D3422)^1*Inputs!$B$19+Inputs!$B$30*(1+$E3422)^1*Inputs!$B$20+Inputs!$B$31*(1+$F3422)^1*Inputs!$B$21+Inputs!$B$22*(1+Inputs!$B$23)^1</f>
        <v>13819.547743422147</v>
      </c>
      <c r="S3422" s="36">
        <f>Inputs!$B$12*(1+$B3422)^2*$C3422+Inputs!$B$29*(1+$D3422)^2*Inputs!$B$19+Inputs!$B$30*(1+$E3422)^2*Inputs!$B$20+Inputs!$B$31*(1+$F3422)^2*Inputs!$B$21+Inputs!$B$22*(1+Inputs!$B$23)^2</f>
        <v>16039.614007253615</v>
      </c>
      <c r="T3422" s="36">
        <f>Inputs!$B$12*(1+$B3422)^3*$C3422+Inputs!$B$29*(1+$D3422)^3*Inputs!$B$19+Inputs!$B$30*(1+$E3422)^3*Inputs!$B$20+Inputs!$B$31*(1+$F3422)^3*Inputs!$B$21+Inputs!$B$22*(1+Inputs!$B$23)^3</f>
        <v>18943.42398883406</v>
      </c>
      <c r="U3422" s="36">
        <f>Inputs!$B$12*(1+$B3422)^4*$C3422+Inputs!$B$29*(1+$D3422)^4*Inputs!$B$19+Inputs!$B$30*(1+$E3422)^4*Inputs!$B$20+Inputs!$B$31*(1+$F3422)^4*Inputs!$B$21+Inputs!$B$22*(1+Inputs!$B$23)^4</f>
        <v>22764.033257247749</v>
      </c>
      <c r="V3422" s="35">
        <f>Inputs!$B$13/(Q3422*(1-$G3422))</f>
        <v>1.2457078712400671</v>
      </c>
      <c r="W3422" s="36">
        <f>Inputs!$B$13</f>
        <v>12660</v>
      </c>
      <c r="X3422" s="36">
        <f t="shared" si="533"/>
        <v>13772.250396282003</v>
      </c>
      <c r="Y3422" s="36">
        <f t="shared" si="534"/>
        <v>15201.471923422634</v>
      </c>
      <c r="Z3422" s="36">
        <f t="shared" si="535"/>
        <v>17028.499310319188</v>
      </c>
      <c r="AA3422" s="36">
        <f t="shared" si="536"/>
        <v>19351.283042390158</v>
      </c>
      <c r="AB3422" s="36">
        <f t="shared" si="537"/>
        <v>59754.997981907785</v>
      </c>
      <c r="AC3422" s="36">
        <f t="shared" si="538"/>
        <v>315835.98816078797</v>
      </c>
      <c r="AD3422" s="36">
        <f t="shared" si="539"/>
        <v>206234.01462326231</v>
      </c>
    </row>
    <row r="3423" spans="1:30" ht="14.25" customHeight="1" x14ac:dyDescent="0.25">
      <c r="A3423" s="16">
        <v>3407</v>
      </c>
      <c r="B3423" s="34">
        <v>0.31760386991997203</v>
      </c>
      <c r="C3423" s="34">
        <v>6.1792506217806902E-2</v>
      </c>
      <c r="D3423" s="34">
        <v>1.53363616740487E-2</v>
      </c>
      <c r="E3423" s="34">
        <v>2.9396378399140801E-2</v>
      </c>
      <c r="F3423" s="34">
        <v>-1.1632967833080999E-2</v>
      </c>
      <c r="G3423" s="34">
        <v>0.19655499243324201</v>
      </c>
      <c r="H3423" s="35">
        <v>1.0339888401231601</v>
      </c>
      <c r="I3423" s="34">
        <v>9.62569953944723E-2</v>
      </c>
      <c r="J3423" s="34">
        <v>2.2095124819154099E-2</v>
      </c>
      <c r="K3423" s="36">
        <f>Inputs!$B$12*(1+$B3423)^4</f>
        <v>180838.41724000822</v>
      </c>
      <c r="L3423" s="36">
        <f t="shared" si="530"/>
        <v>15964.577975715612</v>
      </c>
      <c r="M3423" s="36">
        <f t="shared" si="531"/>
        <v>192220.93332994732</v>
      </c>
      <c r="N3423" s="37">
        <f>M3423/Inputs!$B$6</f>
        <v>293.01971544199284</v>
      </c>
      <c r="O3423" s="38">
        <f>IF(N3423&gt;Inputs!$B$4,1,0)</f>
        <v>0</v>
      </c>
      <c r="P3423" s="34">
        <f t="shared" si="532"/>
        <v>7.4161870575318201E-2</v>
      </c>
      <c r="Q3423" s="36">
        <f>Inputs!$B$12*(1+$B3423)^0*$C3423+Inputs!$B$29*(1+$D3423)^0*Inputs!$B$19+Inputs!$B$30*(1+$E3423)^0*Inputs!$B$20+Inputs!$B$31*(1+$F3423)^0*Inputs!$B$21+Inputs!$B$22*(1+Inputs!$B$23)^0</f>
        <v>11729.594400495334</v>
      </c>
      <c r="R3423" s="36">
        <f>Inputs!$B$12*(1+$B3423)^1*$C3423+Inputs!$B$29*(1+$D3423)^1*Inputs!$B$19+Inputs!$B$30*(1+$E3423)^1*Inputs!$B$20+Inputs!$B$31*(1+$F3423)^1*Inputs!$B$21+Inputs!$B$22*(1+Inputs!$B$23)^1</f>
        <v>12910.013900330616</v>
      </c>
      <c r="S3423" s="36">
        <f>Inputs!$B$12*(1+$B3423)^2*$C3423+Inputs!$B$29*(1+$D3423)^2*Inputs!$B$19+Inputs!$B$30*(1+$E3423)^2*Inputs!$B$20+Inputs!$B$31*(1+$F3423)^2*Inputs!$B$21+Inputs!$B$22*(1+Inputs!$B$23)^2</f>
        <v>14465.908116846782</v>
      </c>
      <c r="T3423" s="36">
        <f>Inputs!$B$12*(1+$B3423)^3*$C3423+Inputs!$B$29*(1+$D3423)^3*Inputs!$B$19+Inputs!$B$30*(1+$E3423)^3*Inputs!$B$20+Inputs!$B$31*(1+$F3423)^3*Inputs!$B$21+Inputs!$B$22*(1+Inputs!$B$23)^3</f>
        <v>16516.063813669942</v>
      </c>
      <c r="U3423" s="36">
        <f>Inputs!$B$12*(1+$B3423)^4*$C3423+Inputs!$B$29*(1+$D3423)^4*Inputs!$B$19+Inputs!$B$30*(1+$E3423)^4*Inputs!$B$20+Inputs!$B$31*(1+$F3423)^4*Inputs!$B$21+Inputs!$B$22*(1+Inputs!$B$23)^4</f>
        <v>19216.993114017205</v>
      </c>
      <c r="V3423" s="35">
        <f>Inputs!$B$13/(Q3423*(1-$G3423))</f>
        <v>1.3433666250107734</v>
      </c>
      <c r="W3423" s="36">
        <f>Inputs!$B$13</f>
        <v>12660</v>
      </c>
      <c r="X3423" s="36">
        <f t="shared" si="533"/>
        <v>13131.797598432851</v>
      </c>
      <c r="Y3423" s="36">
        <f t="shared" si="534"/>
        <v>13815.480236349309</v>
      </c>
      <c r="Z3423" s="36">
        <f t="shared" si="535"/>
        <v>14747.113782644399</v>
      </c>
      <c r="AA3423" s="36">
        <f t="shared" si="536"/>
        <v>15964.577975715612</v>
      </c>
      <c r="AB3423" s="36">
        <f t="shared" si="537"/>
        <v>53255.688990132934</v>
      </c>
      <c r="AC3423" s="36">
        <f t="shared" si="538"/>
        <v>220023.00093283691</v>
      </c>
      <c r="AD3423" s="36">
        <f t="shared" si="539"/>
        <v>138965.24433981438</v>
      </c>
    </row>
    <row r="3424" spans="1:30" ht="14.25" customHeight="1" x14ac:dyDescent="0.25">
      <c r="A3424" s="16">
        <v>3408</v>
      </c>
      <c r="B3424" s="34">
        <v>0.33727519590091498</v>
      </c>
      <c r="C3424" s="34">
        <v>7.6151849456310303E-2</v>
      </c>
      <c r="D3424" s="34">
        <v>3.8327110740842198E-2</v>
      </c>
      <c r="E3424" s="34">
        <v>2.2324993102534298E-2</v>
      </c>
      <c r="F3424" s="34">
        <v>3.4488234397491997E-2</v>
      </c>
      <c r="G3424" s="34">
        <v>0.17117880058389801</v>
      </c>
      <c r="H3424" s="35">
        <v>1.0563418277782799</v>
      </c>
      <c r="I3424" s="34">
        <v>9.0272022258856596E-2</v>
      </c>
      <c r="J3424" s="34">
        <v>1.8368975428124299E-2</v>
      </c>
      <c r="K3424" s="36">
        <f>Inputs!$B$12*(1+$B3424)^4</f>
        <v>191882.07555978646</v>
      </c>
      <c r="L3424" s="36">
        <f t="shared" si="530"/>
        <v>20809.695126058454</v>
      </c>
      <c r="M3424" s="36">
        <f t="shared" si="531"/>
        <v>253085.23742073213</v>
      </c>
      <c r="N3424" s="37">
        <f>M3424/Inputs!$B$6</f>
        <v>385.80066679989653</v>
      </c>
      <c r="O3424" s="38">
        <f>IF(N3424&gt;Inputs!$B$4,1,0)</f>
        <v>0</v>
      </c>
      <c r="P3424" s="34">
        <f t="shared" si="532"/>
        <v>7.1903046830732301E-2</v>
      </c>
      <c r="Q3424" s="36">
        <f>Inputs!$B$12*(1+$B3424)^0*$C3424+Inputs!$B$29*(1+$D3424)^0*Inputs!$B$19+Inputs!$B$30*(1+$E3424)^0*Inputs!$B$20+Inputs!$B$31*(1+$F3424)^0*Inputs!$B$21+Inputs!$B$22*(1+Inputs!$B$23)^0</f>
        <v>12591.15499480554</v>
      </c>
      <c r="R3424" s="36">
        <f>Inputs!$B$12*(1+$B3424)^1*$C3424+Inputs!$B$29*(1+$D3424)^1*Inputs!$B$19+Inputs!$B$30*(1+$E3424)^1*Inputs!$B$20+Inputs!$B$31*(1+$F3424)^1*Inputs!$B$21+Inputs!$B$22*(1+Inputs!$B$23)^1</f>
        <v>14401.322088746259</v>
      </c>
      <c r="S3424" s="36">
        <f>Inputs!$B$12*(1+$B3424)^2*$C3424+Inputs!$B$29*(1+$D3424)^2*Inputs!$B$19+Inputs!$B$30*(1+$E3424)^2*Inputs!$B$20+Inputs!$B$31*(1+$F3424)^2*Inputs!$B$21+Inputs!$B$22*(1+Inputs!$B$23)^2</f>
        <v>16740.641221687296</v>
      </c>
      <c r="T3424" s="36">
        <f>Inputs!$B$12*(1+$B3424)^3*$C3424+Inputs!$B$29*(1+$D3424)^3*Inputs!$B$19+Inputs!$B$30*(1+$E3424)^3*Inputs!$B$20+Inputs!$B$31*(1+$F3424)^3*Inputs!$B$21+Inputs!$B$22*(1+Inputs!$B$23)^3</f>
        <v>19784.750290924894</v>
      </c>
      <c r="U3424" s="36">
        <f>Inputs!$B$12*(1+$B3424)^4*$C3424+Inputs!$B$29*(1+$D3424)^4*Inputs!$B$19+Inputs!$B$30*(1+$E3424)^4*Inputs!$B$20+Inputs!$B$31*(1+$F3424)^4*Inputs!$B$21+Inputs!$B$22*(1+Inputs!$B$23)^4</f>
        <v>23768.4242075943</v>
      </c>
      <c r="V3424" s="35">
        <f>Inputs!$B$13/(Q3424*(1-$G3424))</f>
        <v>1.2131298382204807</v>
      </c>
      <c r="W3424" s="36">
        <f>Inputs!$B$13</f>
        <v>12660</v>
      </c>
      <c r="X3424" s="36">
        <f t="shared" si="533"/>
        <v>14012.204426620752</v>
      </c>
      <c r="Y3424" s="36">
        <f t="shared" si="534"/>
        <v>15744.457795067106</v>
      </c>
      <c r="Z3424" s="36">
        <f t="shared" si="535"/>
        <v>17964.668162312209</v>
      </c>
      <c r="AA3424" s="36">
        <f t="shared" si="536"/>
        <v>20809.695126058454</v>
      </c>
      <c r="AB3424" s="36">
        <f t="shared" si="537"/>
        <v>61770.138968601073</v>
      </c>
      <c r="AC3424" s="36">
        <f t="shared" si="538"/>
        <v>294729.48419534933</v>
      </c>
      <c r="AD3424" s="36">
        <f t="shared" si="539"/>
        <v>191315.09845213106</v>
      </c>
    </row>
    <row r="3425" spans="1:30" ht="14.25" customHeight="1" x14ac:dyDescent="0.25">
      <c r="A3425" s="16">
        <v>3409</v>
      </c>
      <c r="B3425" s="34">
        <v>0.26281615803795599</v>
      </c>
      <c r="C3425" s="34">
        <v>8.1487990528201507E-2</v>
      </c>
      <c r="D3425" s="34">
        <v>2.7045283311815198E-2</v>
      </c>
      <c r="E3425" s="34">
        <v>5.1219258568660601E-2</v>
      </c>
      <c r="F3425" s="34">
        <v>3.2677159318714899E-2</v>
      </c>
      <c r="G3425" s="34">
        <v>0.201727507044418</v>
      </c>
      <c r="H3425" s="35">
        <v>1.1047486263181201</v>
      </c>
      <c r="I3425" s="34">
        <v>9.5113650125752305E-2</v>
      </c>
      <c r="J3425" s="34">
        <v>2.1873935220266399E-2</v>
      </c>
      <c r="K3425" s="36">
        <f>Inputs!$B$12*(1+$B3425)^4</f>
        <v>152584.97505286647</v>
      </c>
      <c r="L3425" s="36">
        <f t="shared" si="530"/>
        <v>19148.872768527286</v>
      </c>
      <c r="M3425" s="36">
        <f t="shared" si="531"/>
        <v>228387.42426077375</v>
      </c>
      <c r="N3425" s="37">
        <f>M3425/Inputs!$B$6</f>
        <v>348.15156137313073</v>
      </c>
      <c r="O3425" s="38">
        <f>IF(N3425&gt;Inputs!$B$4,1,0)</f>
        <v>0</v>
      </c>
      <c r="P3425" s="34">
        <f t="shared" si="532"/>
        <v>7.3239714905485906E-2</v>
      </c>
      <c r="Q3425" s="36">
        <f>Inputs!$B$12*(1+$B3425)^0*$C3425+Inputs!$B$29*(1+$D3425)^0*Inputs!$B$19+Inputs!$B$30*(1+$E3425)^0*Inputs!$B$20+Inputs!$B$31*(1+$F3425)^0*Inputs!$B$21+Inputs!$B$22*(1+Inputs!$B$23)^0</f>
        <v>12911.323459119012</v>
      </c>
      <c r="R3425" s="36">
        <f>Inputs!$B$12*(1+$B3425)^1*$C3425+Inputs!$B$29*(1+$D3425)^1*Inputs!$B$19+Inputs!$B$30*(1+$E3425)^1*Inputs!$B$20+Inputs!$B$31*(1+$F3425)^1*Inputs!$B$21+Inputs!$B$22*(1+Inputs!$B$23)^1</f>
        <v>14492.568091788791</v>
      </c>
      <c r="S3425" s="36">
        <f>Inputs!$B$12*(1+$B3425)^2*$C3425+Inputs!$B$29*(1+$D3425)^2*Inputs!$B$19+Inputs!$B$30*(1+$E3425)^2*Inputs!$B$20+Inputs!$B$31*(1+$F3425)^2*Inputs!$B$21+Inputs!$B$22*(1+Inputs!$B$23)^2</f>
        <v>16423.274030681838</v>
      </c>
      <c r="T3425" s="36">
        <f>Inputs!$B$12*(1+$B3425)^3*$C3425+Inputs!$B$29*(1+$D3425)^3*Inputs!$B$19+Inputs!$B$30*(1+$E3425)^3*Inputs!$B$20+Inputs!$B$31*(1+$F3425)^3*Inputs!$B$21+Inputs!$B$22*(1+Inputs!$B$23)^3</f>
        <v>18792.695888806644</v>
      </c>
      <c r="U3425" s="36">
        <f>Inputs!$B$12*(1+$B3425)^4*$C3425+Inputs!$B$29*(1+$D3425)^4*Inputs!$B$19+Inputs!$B$30*(1+$E3425)^4*Inputs!$B$20+Inputs!$B$31*(1+$F3425)^4*Inputs!$B$21+Inputs!$B$22*(1+Inputs!$B$23)^4</f>
        <v>21713.437292832241</v>
      </c>
      <c r="V3425" s="35">
        <f>Inputs!$B$13/(Q3425*(1-$G3425))</f>
        <v>1.2283207255728481</v>
      </c>
      <c r="W3425" s="36">
        <f>Inputs!$B$13</f>
        <v>12660</v>
      </c>
      <c r="X3425" s="36">
        <f t="shared" si="533"/>
        <v>13853.063174551162</v>
      </c>
      <c r="Y3425" s="36">
        <f t="shared" si="534"/>
        <v>15293.558789050308</v>
      </c>
      <c r="Z3425" s="36">
        <f t="shared" si="535"/>
        <v>17036.546495819999</v>
      </c>
      <c r="AA3425" s="36">
        <f t="shared" si="536"/>
        <v>19148.872768527286</v>
      </c>
      <c r="AB3425" s="36">
        <f t="shared" si="537"/>
        <v>58759.273001956826</v>
      </c>
      <c r="AC3425" s="36">
        <f t="shared" si="538"/>
        <v>267173.81404691248</v>
      </c>
      <c r="AD3425" s="36">
        <f t="shared" si="539"/>
        <v>169628.15125881694</v>
      </c>
    </row>
    <row r="3426" spans="1:30" ht="14.25" customHeight="1" x14ac:dyDescent="0.25">
      <c r="A3426" s="16">
        <v>3410</v>
      </c>
      <c r="B3426" s="34">
        <v>0.325826639154705</v>
      </c>
      <c r="C3426" s="34">
        <v>6.7697982647401303E-2</v>
      </c>
      <c r="D3426" s="34">
        <v>1.6348545212412101E-2</v>
      </c>
      <c r="E3426" s="34">
        <v>3.4844882743352602E-2</v>
      </c>
      <c r="F3426" s="34">
        <v>-1.31432975253594E-2</v>
      </c>
      <c r="G3426" s="34">
        <v>0.218137142702505</v>
      </c>
      <c r="H3426" s="35">
        <v>0.96236401668536797</v>
      </c>
      <c r="I3426" s="34">
        <v>0.102243076314641</v>
      </c>
      <c r="J3426" s="34">
        <v>2.9517678592526901E-2</v>
      </c>
      <c r="K3426" s="36">
        <f>Inputs!$B$12*(1+$B3426)^4</f>
        <v>185395.08384062961</v>
      </c>
      <c r="L3426" s="36">
        <f t="shared" si="530"/>
        <v>15531.269853865519</v>
      </c>
      <c r="M3426" s="36">
        <f t="shared" si="531"/>
        <v>186949.7397489828</v>
      </c>
      <c r="N3426" s="37">
        <f>M3426/Inputs!$B$6</f>
        <v>284.98435937344937</v>
      </c>
      <c r="O3426" s="38">
        <f>IF(N3426&gt;Inputs!$B$4,1,0)</f>
        <v>0</v>
      </c>
      <c r="P3426" s="34">
        <f t="shared" si="532"/>
        <v>7.2725397722114088E-2</v>
      </c>
      <c r="Q3426" s="36">
        <f>Inputs!$B$12*(1+$B3426)^0*$C3426+Inputs!$B$29*(1+$D3426)^0*Inputs!$B$19+Inputs!$B$30*(1+$E3426)^0*Inputs!$B$20+Inputs!$B$31*(1+$F3426)^0*Inputs!$B$21+Inputs!$B$22*(1+Inputs!$B$23)^0</f>
        <v>12083.922986270998</v>
      </c>
      <c r="R3426" s="36">
        <f>Inputs!$B$12*(1+$B3426)^1*$C3426+Inputs!$B$29*(1+$D3426)^1*Inputs!$B$19+Inputs!$B$30*(1+$E3426)^1*Inputs!$B$20+Inputs!$B$31*(1+$F3426)^1*Inputs!$B$21+Inputs!$B$22*(1+Inputs!$B$23)^1</f>
        <v>13420.478951775318</v>
      </c>
      <c r="S3426" s="36">
        <f>Inputs!$B$12*(1+$B3426)^2*$C3426+Inputs!$B$29*(1+$D3426)^2*Inputs!$B$19+Inputs!$B$30*(1+$E3426)^2*Inputs!$B$20+Inputs!$B$31*(1+$F3426)^2*Inputs!$B$21+Inputs!$B$22*(1+Inputs!$B$23)^2</f>
        <v>15190.895381560011</v>
      </c>
      <c r="T3426" s="36">
        <f>Inputs!$B$12*(1+$B3426)^3*$C3426+Inputs!$B$29*(1+$D3426)^3*Inputs!$B$19+Inputs!$B$30*(1+$E3426)^3*Inputs!$B$20+Inputs!$B$31*(1+$F3426)^3*Inputs!$B$21+Inputs!$B$22*(1+Inputs!$B$23)^3</f>
        <v>17535.723919391792</v>
      </c>
      <c r="U3426" s="36">
        <f>Inputs!$B$12*(1+$B3426)^4*$C3426+Inputs!$B$29*(1+$D3426)^4*Inputs!$B$19+Inputs!$B$30*(1+$E3426)^4*Inputs!$B$20+Inputs!$B$31*(1+$F3426)^4*Inputs!$B$21+Inputs!$B$22*(1+Inputs!$B$23)^4</f>
        <v>20641.298158199854</v>
      </c>
      <c r="V3426" s="35">
        <f>Inputs!$B$13/(Q3426*(1-$G3426))</f>
        <v>1.3399703066847952</v>
      </c>
      <c r="W3426" s="36">
        <f>Inputs!$B$13</f>
        <v>12660</v>
      </c>
      <c r="X3426" s="36">
        <f t="shared" si="533"/>
        <v>13069.720367348827</v>
      </c>
      <c r="Y3426" s="36">
        <f t="shared" si="534"/>
        <v>13672.639007234329</v>
      </c>
      <c r="Z3426" s="36">
        <f t="shared" si="535"/>
        <v>14488.817590482689</v>
      </c>
      <c r="AA3426" s="36">
        <f t="shared" si="536"/>
        <v>15531.269853865519</v>
      </c>
      <c r="AB3426" s="36">
        <f t="shared" si="537"/>
        <v>51814.762878895017</v>
      </c>
      <c r="AC3426" s="36">
        <f t="shared" si="538"/>
        <v>219864.27556770341</v>
      </c>
      <c r="AD3426" s="36">
        <f t="shared" si="539"/>
        <v>135134.97687008779</v>
      </c>
    </row>
    <row r="3427" spans="1:30" ht="14.25" customHeight="1" x14ac:dyDescent="0.25">
      <c r="A3427" s="16">
        <v>3411</v>
      </c>
      <c r="B3427" s="34">
        <v>0.30097613266294798</v>
      </c>
      <c r="C3427" s="34">
        <v>6.42481623636659E-2</v>
      </c>
      <c r="D3427" s="34">
        <v>2.0347006602149401E-2</v>
      </c>
      <c r="E3427" s="34">
        <v>4.6879810190823899E-2</v>
      </c>
      <c r="F3427" s="34">
        <v>1.2387803036388201E-2</v>
      </c>
      <c r="G3427" s="34">
        <v>0.168844492484512</v>
      </c>
      <c r="H3427" s="35">
        <v>1.0408887913637599</v>
      </c>
      <c r="I3427" s="34">
        <v>8.8207815485525198E-2</v>
      </c>
      <c r="J3427" s="34">
        <v>2.60040612166887E-2</v>
      </c>
      <c r="K3427" s="36">
        <f>Inputs!$B$12*(1+$B3427)^4</f>
        <v>171881.27522556204</v>
      </c>
      <c r="L3427" s="36">
        <f t="shared" si="530"/>
        <v>17117.591041473886</v>
      </c>
      <c r="M3427" s="36">
        <f t="shared" si="531"/>
        <v>241484.20531681593</v>
      </c>
      <c r="N3427" s="37">
        <f>M3427/Inputs!$B$6</f>
        <v>368.11616664148772</v>
      </c>
      <c r="O3427" s="38">
        <f>IF(N3427&gt;Inputs!$B$4,1,0)</f>
        <v>0</v>
      </c>
      <c r="P3427" s="34">
        <f t="shared" si="532"/>
        <v>6.2203754268836495E-2</v>
      </c>
      <c r="Q3427" s="36">
        <f>Inputs!$B$12*(1+$B3427)^0*$C3427+Inputs!$B$29*(1+$D3427)^0*Inputs!$B$19+Inputs!$B$30*(1+$E3427)^0*Inputs!$B$20+Inputs!$B$31*(1+$F3427)^0*Inputs!$B$21+Inputs!$B$22*(1+Inputs!$B$23)^0</f>
        <v>11876.933769246876</v>
      </c>
      <c r="R3427" s="36">
        <f>Inputs!$B$12*(1+$B3427)^1*$C3427+Inputs!$B$29*(1+$D3427)^1*Inputs!$B$19+Inputs!$B$30*(1+$E3427)^1*Inputs!$B$20+Inputs!$B$31*(1+$F3427)^1*Inputs!$B$21+Inputs!$B$22*(1+Inputs!$B$23)^1</f>
        <v>13208.872588557935</v>
      </c>
      <c r="S3427" s="36">
        <f>Inputs!$B$12*(1+$B3427)^2*$C3427+Inputs!$B$29*(1+$D3427)^2*Inputs!$B$19+Inputs!$B$30*(1+$E3427)^2*Inputs!$B$20+Inputs!$B$31*(1+$F3427)^2*Inputs!$B$21+Inputs!$B$22*(1+Inputs!$B$23)^2</f>
        <v>14895.518091736467</v>
      </c>
      <c r="T3427" s="36">
        <f>Inputs!$B$12*(1+$B3427)^3*$C3427+Inputs!$B$29*(1+$D3427)^3*Inputs!$B$19+Inputs!$B$30*(1+$E3427)^3*Inputs!$B$20+Inputs!$B$31*(1+$F3427)^3*Inputs!$B$21+Inputs!$B$22*(1+Inputs!$B$23)^3</f>
        <v>17042.204490592798</v>
      </c>
      <c r="U3427" s="36">
        <f>Inputs!$B$12*(1+$B3427)^4*$C3427+Inputs!$B$29*(1+$D3427)^4*Inputs!$B$19+Inputs!$B$30*(1+$E3427)^4*Inputs!$B$20+Inputs!$B$31*(1+$F3427)^4*Inputs!$B$21+Inputs!$B$22*(1+Inputs!$B$23)^4</f>
        <v>19785.90991643638</v>
      </c>
      <c r="V3427" s="35">
        <f>Inputs!$B$13/(Q3427*(1-$G3427))</f>
        <v>1.2824696139682088</v>
      </c>
      <c r="W3427" s="36">
        <f>Inputs!$B$13</f>
        <v>12660</v>
      </c>
      <c r="X3427" s="36">
        <f t="shared" si="533"/>
        <v>13416.699339635437</v>
      </c>
      <c r="Y3427" s="36">
        <f t="shared" si="534"/>
        <v>14382.1599581257</v>
      </c>
      <c r="Z3427" s="36">
        <f t="shared" si="535"/>
        <v>15599.381795739384</v>
      </c>
      <c r="AA3427" s="36">
        <f t="shared" si="536"/>
        <v>17117.591041473886</v>
      </c>
      <c r="AB3427" s="36">
        <f t="shared" si="537"/>
        <v>56465.377232735438</v>
      </c>
      <c r="AC3427" s="36">
        <f t="shared" si="538"/>
        <v>282341.76752250106</v>
      </c>
      <c r="AD3427" s="36">
        <f t="shared" si="539"/>
        <v>185018.82808408051</v>
      </c>
    </row>
    <row r="3428" spans="1:30" ht="14.25" customHeight="1" x14ac:dyDescent="0.25">
      <c r="A3428" s="16">
        <v>3412</v>
      </c>
      <c r="B3428" s="34">
        <v>0.51731711742763198</v>
      </c>
      <c r="C3428" s="34">
        <v>7.3429287679408303E-2</v>
      </c>
      <c r="D3428" s="34">
        <v>4.0771985671268302E-2</v>
      </c>
      <c r="E3428" s="34">
        <v>3.8680540217568601E-2</v>
      </c>
      <c r="F3428" s="34">
        <v>9.0343730849362803E-3</v>
      </c>
      <c r="G3428" s="34">
        <v>0.176076692864541</v>
      </c>
      <c r="H3428" s="35">
        <v>1.1180385445910299</v>
      </c>
      <c r="I3428" s="34">
        <v>9.2931771624319204E-2</v>
      </c>
      <c r="J3428" s="34">
        <v>2.47073520446166E-2</v>
      </c>
      <c r="K3428" s="36">
        <f>Inputs!$B$12*(1+$B3428)^4</f>
        <v>318021.64489903388</v>
      </c>
      <c r="L3428" s="36">
        <f t="shared" si="530"/>
        <v>29693.354564340993</v>
      </c>
      <c r="M3428" s="36">
        <f t="shared" si="531"/>
        <v>358766.76508631394</v>
      </c>
      <c r="N3428" s="37">
        <f>M3428/Inputs!$B$6</f>
        <v>546.90055653401521</v>
      </c>
      <c r="O3428" s="38">
        <f>IF(N3428&gt;Inputs!$B$4,1,0)</f>
        <v>1</v>
      </c>
      <c r="P3428" s="34">
        <f t="shared" si="532"/>
        <v>6.82244195797026E-2</v>
      </c>
      <c r="Q3428" s="36">
        <f>Inputs!$B$12*(1+$B3428)^0*$C3428+Inputs!$B$29*(1+$D3428)^0*Inputs!$B$19+Inputs!$B$30*(1+$E3428)^0*Inputs!$B$20+Inputs!$B$31*(1+$F3428)^0*Inputs!$B$21+Inputs!$B$22*(1+Inputs!$B$23)^0</f>
        <v>12427.801288191418</v>
      </c>
      <c r="R3428" s="36">
        <f>Inputs!$B$12*(1+$B3428)^1*$C3428+Inputs!$B$29*(1+$D3428)^1*Inputs!$B$19+Inputs!$B$30*(1+$E3428)^1*Inputs!$B$20+Inputs!$B$31*(1+$F3428)^1*Inputs!$B$21+Inputs!$B$22*(1+Inputs!$B$23)^1</f>
        <v>14910.345651127871</v>
      </c>
      <c r="S3428" s="36">
        <f>Inputs!$B$12*(1+$B3428)^2*$C3428+Inputs!$B$29*(1+$D3428)^2*Inputs!$B$19+Inputs!$B$30*(1+$E3428)^2*Inputs!$B$20+Inputs!$B$31*(1+$F3428)^2*Inputs!$B$21+Inputs!$B$22*(1+Inputs!$B$23)^2</f>
        <v>18579.483582845798</v>
      </c>
      <c r="T3428" s="36">
        <f>Inputs!$B$12*(1+$B3428)^3*$C3428+Inputs!$B$29*(1+$D3428)^3*Inputs!$B$19+Inputs!$B$30*(1+$E3428)^3*Inputs!$B$20+Inputs!$B$31*(1+$F3428)^3*Inputs!$B$21+Inputs!$B$22*(1+Inputs!$B$23)^3</f>
        <v>24045.470789773623</v>
      </c>
      <c r="U3428" s="36">
        <f>Inputs!$B$12*(1+$B3428)^4*$C3428+Inputs!$B$29*(1+$D3428)^4*Inputs!$B$19+Inputs!$B$30*(1+$E3428)^4*Inputs!$B$20+Inputs!$B$31*(1+$F3428)^4*Inputs!$B$21+Inputs!$B$22*(1+Inputs!$B$23)^4</f>
        <v>32234.111187557057</v>
      </c>
      <c r="V3428" s="35">
        <f>Inputs!$B$13/(Q3428*(1-$G3428))</f>
        <v>1.2363818378474645</v>
      </c>
      <c r="W3428" s="36">
        <f>Inputs!$B$13</f>
        <v>12660</v>
      </c>
      <c r="X3428" s="36">
        <f t="shared" si="533"/>
        <v>14825.466470744897</v>
      </c>
      <c r="Y3428" s="36">
        <f t="shared" si="534"/>
        <v>18020.815492097256</v>
      </c>
      <c r="Z3428" s="36">
        <f t="shared" si="535"/>
        <v>22736.302257564646</v>
      </c>
      <c r="AA3428" s="36">
        <f t="shared" si="536"/>
        <v>29693.354564340993</v>
      </c>
      <c r="AB3428" s="36">
        <f t="shared" si="537"/>
        <v>72774.681931761588</v>
      </c>
      <c r="AC3428" s="36">
        <f t="shared" si="538"/>
        <v>445983.98808511236</v>
      </c>
      <c r="AD3428" s="36">
        <f t="shared" si="539"/>
        <v>285992.08315455238</v>
      </c>
    </row>
    <row r="3429" spans="1:30" ht="14.25" customHeight="1" x14ac:dyDescent="0.25">
      <c r="A3429" s="16">
        <v>3413</v>
      </c>
      <c r="B3429" s="34">
        <v>0.339895444206679</v>
      </c>
      <c r="C3429" s="34">
        <v>9.3858488234674298E-2</v>
      </c>
      <c r="D3429" s="34">
        <v>3.39593360703771E-2</v>
      </c>
      <c r="E3429" s="34">
        <v>3.6465085166160101E-2</v>
      </c>
      <c r="F3429" s="34">
        <v>3.1028703309290799E-3</v>
      </c>
      <c r="G3429" s="34">
        <v>0.186368117275099</v>
      </c>
      <c r="H3429" s="35">
        <v>1.03945648301042</v>
      </c>
      <c r="I3429" s="34">
        <v>0.101935495056679</v>
      </c>
      <c r="J3429" s="34">
        <v>2.4913742666569001E-2</v>
      </c>
      <c r="K3429" s="36">
        <f>Inputs!$B$12*(1+$B3429)^4</f>
        <v>193390.39135918862</v>
      </c>
      <c r="L3429" s="36">
        <f t="shared" si="530"/>
        <v>22664.934783343502</v>
      </c>
      <c r="M3429" s="36">
        <f t="shared" si="531"/>
        <v>247960.38668209207</v>
      </c>
      <c r="N3429" s="37">
        <f>M3429/Inputs!$B$6</f>
        <v>377.9883943324574</v>
      </c>
      <c r="O3429" s="38">
        <f>IF(N3429&gt;Inputs!$B$4,1,0)</f>
        <v>0</v>
      </c>
      <c r="P3429" s="34">
        <f t="shared" si="532"/>
        <v>7.7021752390109999E-2</v>
      </c>
      <c r="Q3429" s="36">
        <f>Inputs!$B$12*(1+$B3429)^0*$C3429+Inputs!$B$29*(1+$D3429)^0*Inputs!$B$19+Inputs!$B$30*(1+$E3429)^0*Inputs!$B$20+Inputs!$B$31*(1+$F3429)^0*Inputs!$B$21+Inputs!$B$22*(1+Inputs!$B$23)^0</f>
        <v>13653.553321507381</v>
      </c>
      <c r="R3429" s="36">
        <f>Inputs!$B$12*(1+$B3429)^1*$C3429+Inputs!$B$29*(1+$D3429)^1*Inputs!$B$19+Inputs!$B$30*(1+$E3429)^1*Inputs!$B$20+Inputs!$B$31*(1+$F3429)^1*Inputs!$B$21+Inputs!$B$22*(1+Inputs!$B$23)^1</f>
        <v>15716.244853333381</v>
      </c>
      <c r="S3429" s="36">
        <f>Inputs!$B$12*(1+$B3429)^2*$C3429+Inputs!$B$29*(1+$D3429)^2*Inputs!$B$19+Inputs!$B$30*(1+$E3429)^2*Inputs!$B$20+Inputs!$B$31*(1+$F3429)^2*Inputs!$B$21+Inputs!$B$22*(1+Inputs!$B$23)^2</f>
        <v>18434.654258965558</v>
      </c>
      <c r="T3429" s="36">
        <f>Inputs!$B$12*(1+$B3429)^3*$C3429+Inputs!$B$29*(1+$D3429)^3*Inputs!$B$19+Inputs!$B$30*(1+$E3429)^3*Inputs!$B$20+Inputs!$B$31*(1+$F3429)^3*Inputs!$B$21+Inputs!$B$22*(1+Inputs!$B$23)^3</f>
        <v>22030.107190155068</v>
      </c>
      <c r="U3429" s="36">
        <f>Inputs!$B$12*(1+$B3429)^4*$C3429+Inputs!$B$29*(1+$D3429)^4*Inputs!$B$19+Inputs!$B$30*(1+$E3429)^4*Inputs!$B$20+Inputs!$B$31*(1+$F3429)^4*Inputs!$B$21+Inputs!$B$22*(1+Inputs!$B$23)^4</f>
        <v>26799.099620705849</v>
      </c>
      <c r="V3429" s="35">
        <f>Inputs!$B$13/(Q3429*(1-$G3429))</f>
        <v>1.1396199847914175</v>
      </c>
      <c r="W3429" s="36">
        <f>Inputs!$B$13</f>
        <v>12660</v>
      </c>
      <c r="X3429" s="36">
        <f t="shared" si="533"/>
        <v>14252.388217746273</v>
      </c>
      <c r="Y3429" s="36">
        <f t="shared" si="534"/>
        <v>16342.008432706449</v>
      </c>
      <c r="Z3429" s="36">
        <f t="shared" si="535"/>
        <v>19080.473886205757</v>
      </c>
      <c r="AA3429" s="36">
        <f t="shared" si="536"/>
        <v>22664.934783343502</v>
      </c>
      <c r="AB3429" s="36">
        <f t="shared" si="537"/>
        <v>62330.657177545945</v>
      </c>
      <c r="AC3429" s="36">
        <f t="shared" si="538"/>
        <v>301597.95661924069</v>
      </c>
      <c r="AD3429" s="36">
        <f t="shared" si="539"/>
        <v>185629.72950454612</v>
      </c>
    </row>
    <row r="3430" spans="1:30" ht="14.25" customHeight="1" x14ac:dyDescent="0.25">
      <c r="A3430" s="16">
        <v>3414</v>
      </c>
      <c r="B3430" s="34">
        <v>0.146372852271518</v>
      </c>
      <c r="C3430" s="34">
        <v>5.7567013405197397E-2</v>
      </c>
      <c r="D3430" s="34">
        <v>3.9255646325317799E-2</v>
      </c>
      <c r="E3430" s="34">
        <v>6.2711163973987197E-2</v>
      </c>
      <c r="F3430" s="34">
        <v>3.42327547090477E-2</v>
      </c>
      <c r="G3430" s="34">
        <v>0.18227366437368001</v>
      </c>
      <c r="H3430" s="35">
        <v>1.05292272524722</v>
      </c>
      <c r="I3430" s="34">
        <v>9.5074278394553402E-2</v>
      </c>
      <c r="J3430" s="34">
        <v>3.4220703393404397E-2</v>
      </c>
      <c r="K3430" s="36">
        <f>Inputs!$B$12*(1+$B3430)^4</f>
        <v>103622.68031456124</v>
      </c>
      <c r="L3430" s="36">
        <f t="shared" si="530"/>
        <v>13422.845878895441</v>
      </c>
      <c r="M3430" s="36">
        <f t="shared" si="531"/>
        <v>194878.8992983104</v>
      </c>
      <c r="N3430" s="37">
        <f>M3430/Inputs!$B$6</f>
        <v>297.07149283279023</v>
      </c>
      <c r="O3430" s="38">
        <f>IF(N3430&gt;Inputs!$B$4,1,0)</f>
        <v>0</v>
      </c>
      <c r="P3430" s="34">
        <f t="shared" si="532"/>
        <v>6.0853575001149005E-2</v>
      </c>
      <c r="Q3430" s="36">
        <f>Inputs!$B$12*(1+$B3430)^0*$C3430+Inputs!$B$29*(1+$D3430)^0*Inputs!$B$19+Inputs!$B$30*(1+$E3430)^0*Inputs!$B$20+Inputs!$B$31*(1+$F3430)^0*Inputs!$B$21+Inputs!$B$22*(1+Inputs!$B$23)^0</f>
        <v>11476.064831738764</v>
      </c>
      <c r="R3430" s="36">
        <f>Inputs!$B$12*(1+$B3430)^1*$C3430+Inputs!$B$29*(1+$D3430)^1*Inputs!$B$19+Inputs!$B$30*(1+$E3430)^1*Inputs!$B$20+Inputs!$B$31*(1+$F3430)^1*Inputs!$B$21+Inputs!$B$22*(1+Inputs!$B$23)^1</f>
        <v>12354.05093436387</v>
      </c>
      <c r="S3430" s="36">
        <f>Inputs!$B$12*(1+$B3430)^2*$C3430+Inputs!$B$29*(1+$D3430)^2*Inputs!$B$19+Inputs!$B$30*(1+$E3430)^2*Inputs!$B$20+Inputs!$B$31*(1+$F3430)^2*Inputs!$B$21+Inputs!$B$22*(1+Inputs!$B$23)^2</f>
        <v>13324.213844393566</v>
      </c>
      <c r="T3430" s="36">
        <f>Inputs!$B$12*(1+$B3430)^3*$C3430+Inputs!$B$29*(1+$D3430)^3*Inputs!$B$19+Inputs!$B$30*(1+$E3430)^3*Inputs!$B$20+Inputs!$B$31*(1+$F3430)^3*Inputs!$B$21+Inputs!$B$22*(1+Inputs!$B$23)^3</f>
        <v>14398.323110584895</v>
      </c>
      <c r="U3430" s="36">
        <f>Inputs!$B$12*(1+$B3430)^4*$C3430+Inputs!$B$29*(1+$D3430)^4*Inputs!$B$19+Inputs!$B$30*(1+$E3430)^4*Inputs!$B$20+Inputs!$B$31*(1+$F3430)^4*Inputs!$B$21+Inputs!$B$22*(1+Inputs!$B$23)^4</f>
        <v>15589.784777679895</v>
      </c>
      <c r="V3430" s="35">
        <f>Inputs!$B$13/(Q3430*(1-$G3430))</f>
        <v>1.349064542335924</v>
      </c>
      <c r="W3430" s="36">
        <f>Inputs!$B$13</f>
        <v>12660</v>
      </c>
      <c r="X3430" s="36">
        <f t="shared" si="533"/>
        <v>12880.640675282015</v>
      </c>
      <c r="Y3430" s="36">
        <f t="shared" si="534"/>
        <v>13085.498871645521</v>
      </c>
      <c r="Z3430" s="36">
        <f t="shared" si="535"/>
        <v>13268.679382268314</v>
      </c>
      <c r="AA3430" s="36">
        <f t="shared" si="536"/>
        <v>13422.845878895441</v>
      </c>
      <c r="AB3430" s="36">
        <f t="shared" si="537"/>
        <v>50017.110704521823</v>
      </c>
      <c r="AC3430" s="36">
        <f t="shared" si="538"/>
        <v>228124.39706542116</v>
      </c>
      <c r="AD3430" s="36">
        <f t="shared" si="539"/>
        <v>144861.78859378857</v>
      </c>
    </row>
    <row r="3431" spans="1:30" ht="14.25" customHeight="1" x14ac:dyDescent="0.25">
      <c r="A3431" s="16">
        <v>3415</v>
      </c>
      <c r="B3431" s="34">
        <v>0.27616907746830699</v>
      </c>
      <c r="C3431" s="34">
        <v>6.11697418005889E-2</v>
      </c>
      <c r="D3431" s="34">
        <v>1.32661912461139E-2</v>
      </c>
      <c r="E3431" s="34">
        <v>2.7271110650014901E-2</v>
      </c>
      <c r="F3431" s="34">
        <v>-8.5160632568966402E-4</v>
      </c>
      <c r="G3431" s="34">
        <v>0.18208096969947399</v>
      </c>
      <c r="H3431" s="35">
        <v>1.10018651556236</v>
      </c>
      <c r="I3431" s="34">
        <v>9.2670651783396299E-2</v>
      </c>
      <c r="J3431" s="34">
        <v>1.7509618356974399E-2</v>
      </c>
      <c r="K3431" s="36">
        <f>Inputs!$B$12*(1+$B3431)^4</f>
        <v>159141.74613538993</v>
      </c>
      <c r="L3431" s="36">
        <f t="shared" si="530"/>
        <v>16122.392986092493</v>
      </c>
      <c r="M3431" s="36">
        <f t="shared" si="531"/>
        <v>194295.6521661384</v>
      </c>
      <c r="N3431" s="37">
        <f>M3431/Inputs!$B$6</f>
        <v>296.18239659472317</v>
      </c>
      <c r="O3431" s="38">
        <f>IF(N3431&gt;Inputs!$B$4,1,0)</f>
        <v>0</v>
      </c>
      <c r="P3431" s="34">
        <f t="shared" si="532"/>
        <v>7.51610334264219E-2</v>
      </c>
      <c r="Q3431" s="36">
        <f>Inputs!$B$12*(1+$B3431)^0*$C3431+Inputs!$B$29*(1+$D3431)^0*Inputs!$B$19+Inputs!$B$30*(1+$E3431)^0*Inputs!$B$20+Inputs!$B$31*(1+$F3431)^0*Inputs!$B$21+Inputs!$B$22*(1+Inputs!$B$23)^0</f>
        <v>11692.228535462255</v>
      </c>
      <c r="R3431" s="36">
        <f>Inputs!$B$12*(1+$B3431)^1*$C3431+Inputs!$B$29*(1+$D3431)^1*Inputs!$B$19+Inputs!$B$30*(1+$E3431)^1*Inputs!$B$20+Inputs!$B$31*(1+$F3431)^1*Inputs!$B$21+Inputs!$B$22*(1+Inputs!$B$23)^1</f>
        <v>12745.198404863957</v>
      </c>
      <c r="S3431" s="36">
        <f>Inputs!$B$12*(1+$B3431)^2*$C3431+Inputs!$B$29*(1+$D3431)^2*Inputs!$B$19+Inputs!$B$30*(1+$E3431)^2*Inputs!$B$20+Inputs!$B$31*(1+$F3431)^2*Inputs!$B$21+Inputs!$B$22*(1+Inputs!$B$23)^2</f>
        <v>14078.471684036285</v>
      </c>
      <c r="T3431" s="36">
        <f>Inputs!$B$12*(1+$B3431)^3*$C3431+Inputs!$B$29*(1+$D3431)^3*Inputs!$B$19+Inputs!$B$30*(1+$E3431)^3*Inputs!$B$20+Inputs!$B$31*(1+$F3431)^3*Inputs!$B$21+Inputs!$B$22*(1+Inputs!$B$23)^3</f>
        <v>15769.350857949043</v>
      </c>
      <c r="U3431" s="36">
        <f>Inputs!$B$12*(1+$B3431)^4*$C3431+Inputs!$B$29*(1+$D3431)^4*Inputs!$B$19+Inputs!$B$30*(1+$E3431)^4*Inputs!$B$20+Inputs!$B$31*(1+$F3431)^4*Inputs!$B$21+Inputs!$B$22*(1+Inputs!$B$23)^4</f>
        <v>17916.487558206587</v>
      </c>
      <c r="V3431" s="35">
        <f>Inputs!$B$13/(Q3431*(1-$G3431))</f>
        <v>1.3238113408926464</v>
      </c>
      <c r="W3431" s="36">
        <f>Inputs!$B$13</f>
        <v>12660</v>
      </c>
      <c r="X3431" s="36">
        <f t="shared" si="533"/>
        <v>13217.328197529469</v>
      </c>
      <c r="Y3431" s="36">
        <f t="shared" si="534"/>
        <v>13956.228146885702</v>
      </c>
      <c r="Z3431" s="36">
        <f t="shared" si="535"/>
        <v>14911.344231343437</v>
      </c>
      <c r="AA3431" s="36">
        <f t="shared" si="536"/>
        <v>16122.392986092493</v>
      </c>
      <c r="AB3431" s="36">
        <f t="shared" si="537"/>
        <v>54166.371978389718</v>
      </c>
      <c r="AC3431" s="36">
        <f t="shared" si="538"/>
        <v>218260.56915967411</v>
      </c>
      <c r="AD3431" s="36">
        <f t="shared" si="539"/>
        <v>140129.28018774869</v>
      </c>
    </row>
    <row r="3432" spans="1:30" ht="14.25" customHeight="1" x14ac:dyDescent="0.25">
      <c r="A3432" s="16">
        <v>3416</v>
      </c>
      <c r="B3432" s="34">
        <v>0.29126768553492499</v>
      </c>
      <c r="C3432" s="34">
        <v>8.2845522441637703E-2</v>
      </c>
      <c r="D3432" s="34">
        <v>2.8715635272956799E-2</v>
      </c>
      <c r="E3432" s="34">
        <v>2.9921593164871699E-2</v>
      </c>
      <c r="F3432" s="34">
        <v>3.52582482789459E-3</v>
      </c>
      <c r="G3432" s="34">
        <v>0.17282659460762501</v>
      </c>
      <c r="H3432" s="35">
        <v>1.0863349176692101</v>
      </c>
      <c r="I3432" s="34">
        <v>0.105644419100187</v>
      </c>
      <c r="J3432" s="34">
        <v>2.0678303189228701E-2</v>
      </c>
      <c r="K3432" s="36">
        <f>Inputs!$B$12*(1+$B3432)^4</f>
        <v>166807.81034433795</v>
      </c>
      <c r="L3432" s="36">
        <f t="shared" si="530"/>
        <v>20062.211658929315</v>
      </c>
      <c r="M3432" s="36">
        <f t="shared" si="531"/>
        <v>204014.83267913395</v>
      </c>
      <c r="N3432" s="37">
        <f>M3432/Inputs!$B$6</f>
        <v>310.99822054746028</v>
      </c>
      <c r="O3432" s="38">
        <f>IF(N3432&gt;Inputs!$B$4,1,0)</f>
        <v>0</v>
      </c>
      <c r="P3432" s="34">
        <f t="shared" si="532"/>
        <v>8.4966115910958304E-2</v>
      </c>
      <c r="Q3432" s="36">
        <f>Inputs!$B$12*(1+$B3432)^0*$C3432+Inputs!$B$29*(1+$D3432)^0*Inputs!$B$19+Inputs!$B$30*(1+$E3432)^0*Inputs!$B$20+Inputs!$B$31*(1+$F3432)^0*Inputs!$B$21+Inputs!$B$22*(1+Inputs!$B$23)^0</f>
        <v>12992.775373925186</v>
      </c>
      <c r="R3432" s="36">
        <f>Inputs!$B$12*(1+$B3432)^1*$C3432+Inputs!$B$29*(1+$D3432)^1*Inputs!$B$19+Inputs!$B$30*(1+$E3432)^1*Inputs!$B$20+Inputs!$B$31*(1+$F3432)^1*Inputs!$B$21+Inputs!$B$22*(1+Inputs!$B$23)^1</f>
        <v>14557.34054506883</v>
      </c>
      <c r="S3432" s="36">
        <f>Inputs!$B$12*(1+$B3432)^2*$C3432+Inputs!$B$29*(1+$D3432)^2*Inputs!$B$19+Inputs!$B$30*(1+$E3432)^2*Inputs!$B$20+Inputs!$B$31*(1+$F3432)^2*Inputs!$B$21+Inputs!$B$22*(1+Inputs!$B$23)^2</f>
        <v>16546.560726345269</v>
      </c>
      <c r="T3432" s="36">
        <f>Inputs!$B$12*(1+$B3432)^3*$C3432+Inputs!$B$29*(1+$D3432)^3*Inputs!$B$19+Inputs!$B$30*(1+$E3432)^3*Inputs!$B$20+Inputs!$B$31*(1+$F3432)^3*Inputs!$B$21+Inputs!$B$22*(1+Inputs!$B$23)^3</f>
        <v>19083.347325716692</v>
      </c>
      <c r="U3432" s="36">
        <f>Inputs!$B$12*(1+$B3432)^4*$C3432+Inputs!$B$29*(1+$D3432)^4*Inputs!$B$19+Inputs!$B$30*(1+$E3432)^4*Inputs!$B$20+Inputs!$B$31*(1+$F3432)^4*Inputs!$B$21+Inputs!$B$22*(1+Inputs!$B$23)^4</f>
        <v>22326.389956945492</v>
      </c>
      <c r="V3432" s="35">
        <f>Inputs!$B$13/(Q3432*(1-$G3432))</f>
        <v>1.1779726646769042</v>
      </c>
      <c r="W3432" s="36">
        <f>Inputs!$B$13</f>
        <v>12660</v>
      </c>
      <c r="X3432" s="36">
        <f t="shared" si="533"/>
        <v>13908.630275277934</v>
      </c>
      <c r="Y3432" s="36">
        <f t="shared" si="534"/>
        <v>15495.647401929593</v>
      </c>
      <c r="Z3432" s="36">
        <f t="shared" si="535"/>
        <v>17509.685462157486</v>
      </c>
      <c r="AA3432" s="36">
        <f t="shared" si="536"/>
        <v>20062.211658929315</v>
      </c>
      <c r="AB3432" s="36">
        <f t="shared" si="537"/>
        <v>58152.036463861506</v>
      </c>
      <c r="AC3432" s="36">
        <f t="shared" si="538"/>
        <v>241002.70954739684</v>
      </c>
      <c r="AD3432" s="36">
        <f t="shared" si="539"/>
        <v>145862.79621527245</v>
      </c>
    </row>
    <row r="3433" spans="1:30" ht="14.25" customHeight="1" x14ac:dyDescent="0.25">
      <c r="A3433" s="16">
        <v>3417</v>
      </c>
      <c r="B3433" s="34">
        <v>0.40822099601232398</v>
      </c>
      <c r="C3433" s="34">
        <v>5.4403429209192597E-2</v>
      </c>
      <c r="D3433" s="34">
        <v>4.0889564405969102E-2</v>
      </c>
      <c r="E3433" s="34">
        <v>4.9503350807608801E-2</v>
      </c>
      <c r="F3433" s="34">
        <v>-1.5844492259403601E-2</v>
      </c>
      <c r="G3433" s="34">
        <v>0.20894911166451399</v>
      </c>
      <c r="H3433" s="35">
        <v>1.0515072334003399</v>
      </c>
      <c r="I3433" s="34">
        <v>9.1239597648479207E-2</v>
      </c>
      <c r="J3433" s="34">
        <v>2.9813613644692101E-2</v>
      </c>
      <c r="K3433" s="36">
        <f>Inputs!$B$12*(1+$B3433)^4</f>
        <v>235957.89391184578</v>
      </c>
      <c r="L3433" s="36">
        <f t="shared" si="530"/>
        <v>17800.237033667028</v>
      </c>
      <c r="M3433" s="36">
        <f t="shared" si="531"/>
        <v>249442.09158240462</v>
      </c>
      <c r="N3433" s="37">
        <f>M3433/Inputs!$B$6</f>
        <v>380.24709082683631</v>
      </c>
      <c r="O3433" s="38">
        <f>IF(N3433&gt;Inputs!$B$4,1,0)</f>
        <v>0</v>
      </c>
      <c r="P3433" s="34">
        <f t="shared" si="532"/>
        <v>6.1425984003787105E-2</v>
      </c>
      <c r="Q3433" s="36">
        <f>Inputs!$B$12*(1+$B3433)^0*$C3433+Inputs!$B$29*(1+$D3433)^0*Inputs!$B$19+Inputs!$B$30*(1+$E3433)^0*Inputs!$B$20+Inputs!$B$31*(1+$F3433)^0*Inputs!$B$21+Inputs!$B$22*(1+Inputs!$B$23)^0</f>
        <v>11286.249779978476</v>
      </c>
      <c r="R3433" s="36">
        <f>Inputs!$B$12*(1+$B3433)^1*$C3433+Inputs!$B$29*(1+$D3433)^1*Inputs!$B$19+Inputs!$B$30*(1+$E3433)^1*Inputs!$B$20+Inputs!$B$31*(1+$F3433)^1*Inputs!$B$21+Inputs!$B$22*(1+Inputs!$B$23)^1</f>
        <v>12737.417950877116</v>
      </c>
      <c r="S3433" s="36">
        <f>Inputs!$B$12*(1+$B3433)^2*$C3433+Inputs!$B$29*(1+$D3433)^2*Inputs!$B$19+Inputs!$B$30*(1+$E3433)^2*Inputs!$B$20+Inputs!$B$31*(1+$F3433)^2*Inputs!$B$21+Inputs!$B$22*(1+Inputs!$B$23)^2</f>
        <v>14743.27782225874</v>
      </c>
      <c r="T3433" s="36">
        <f>Inputs!$B$12*(1+$B3433)^3*$C3433+Inputs!$B$29*(1+$D3433)^3*Inputs!$B$19+Inputs!$B$30*(1+$E3433)^3*Inputs!$B$20+Inputs!$B$31*(1+$F3433)^3*Inputs!$B$21+Inputs!$B$22*(1+Inputs!$B$23)^3</f>
        <v>17526.335924287872</v>
      </c>
      <c r="U3433" s="36">
        <f>Inputs!$B$12*(1+$B3433)^4*$C3433+Inputs!$B$29*(1+$D3433)^4*Inputs!$B$19+Inputs!$B$30*(1+$E3433)^4*Inputs!$B$20+Inputs!$B$31*(1+$F3433)^4*Inputs!$B$21+Inputs!$B$22*(1+Inputs!$B$23)^4</f>
        <v>21399.769641418061</v>
      </c>
      <c r="V3433" s="35">
        <f>Inputs!$B$13/(Q3433*(1-$G3433))</f>
        <v>1.4180110839341387</v>
      </c>
      <c r="W3433" s="36">
        <f>Inputs!$B$13</f>
        <v>12660</v>
      </c>
      <c r="X3433" s="36">
        <f t="shared" si="533"/>
        <v>13364.58457244435</v>
      </c>
      <c r="Y3433" s="36">
        <f t="shared" si="534"/>
        <v>14400.6046714475</v>
      </c>
      <c r="Z3433" s="36">
        <f t="shared" si="535"/>
        <v>15848.654236880335</v>
      </c>
      <c r="AA3433" s="36">
        <f t="shared" si="536"/>
        <v>17800.237033667028</v>
      </c>
      <c r="AB3433" s="36">
        <f t="shared" si="537"/>
        <v>56586.734073707048</v>
      </c>
      <c r="AC3433" s="36">
        <f t="shared" si="538"/>
        <v>298422.99998389208</v>
      </c>
      <c r="AD3433" s="36">
        <f t="shared" si="539"/>
        <v>192855.35750869758</v>
      </c>
    </row>
    <row r="3434" spans="1:30" ht="14.25" customHeight="1" x14ac:dyDescent="0.25">
      <c r="A3434" s="16">
        <v>3418</v>
      </c>
      <c r="B3434" s="34">
        <v>0.353072713888052</v>
      </c>
      <c r="C3434" s="34">
        <v>7.4524438684246797E-2</v>
      </c>
      <c r="D3434" s="34">
        <v>2.1872973084680902E-2</v>
      </c>
      <c r="E3434" s="34">
        <v>5.5327805848331302E-2</v>
      </c>
      <c r="F3434" s="34">
        <v>1.4906569139269099E-2</v>
      </c>
      <c r="G3434" s="34">
        <v>0.194311867950962</v>
      </c>
      <c r="H3434" s="35">
        <v>1.1615186826183199</v>
      </c>
      <c r="I3434" s="34">
        <v>0.101096515804391</v>
      </c>
      <c r="J3434" s="34">
        <v>2.5354608402502501E-2</v>
      </c>
      <c r="K3434" s="36">
        <f>Inputs!$B$12*(1+$B3434)^4</f>
        <v>201110.98584324337</v>
      </c>
      <c r="L3434" s="36">
        <f t="shared" si="530"/>
        <v>22364.121119509378</v>
      </c>
      <c r="M3434" s="36">
        <f t="shared" si="531"/>
        <v>249054.58640920219</v>
      </c>
      <c r="N3434" s="37">
        <f>M3434/Inputs!$B$6</f>
        <v>379.65638172134481</v>
      </c>
      <c r="O3434" s="38">
        <f>IF(N3434&gt;Inputs!$B$4,1,0)</f>
        <v>0</v>
      </c>
      <c r="P3434" s="34">
        <f t="shared" si="532"/>
        <v>7.5741907401888492E-2</v>
      </c>
      <c r="Q3434" s="36">
        <f>Inputs!$B$12*(1+$B3434)^0*$C3434+Inputs!$B$29*(1+$D3434)^0*Inputs!$B$19+Inputs!$B$30*(1+$E3434)^0*Inputs!$B$20+Inputs!$B$31*(1+$F3434)^0*Inputs!$B$21+Inputs!$B$22*(1+Inputs!$B$23)^0</f>
        <v>12493.51034848173</v>
      </c>
      <c r="R3434" s="36">
        <f>Inputs!$B$12*(1+$B3434)^1*$C3434+Inputs!$B$29*(1+$D3434)^1*Inputs!$B$19+Inputs!$B$30*(1+$E3434)^1*Inputs!$B$20+Inputs!$B$31*(1+$F3434)^1*Inputs!$B$21+Inputs!$B$22*(1+Inputs!$B$23)^1</f>
        <v>14281.580071462806</v>
      </c>
      <c r="S3434" s="36">
        <f>Inputs!$B$12*(1+$B3434)^2*$C3434+Inputs!$B$29*(1+$D3434)^2*Inputs!$B$19+Inputs!$B$30*(1+$E3434)^2*Inputs!$B$20+Inputs!$B$31*(1+$F3434)^2*Inputs!$B$21+Inputs!$B$22*(1+Inputs!$B$23)^2</f>
        <v>16635.259827204547</v>
      </c>
      <c r="T3434" s="36">
        <f>Inputs!$B$12*(1+$B3434)^3*$C3434+Inputs!$B$29*(1+$D3434)^3*Inputs!$B$19+Inputs!$B$30*(1+$E3434)^3*Inputs!$B$20+Inputs!$B$31*(1+$F3434)^3*Inputs!$B$21+Inputs!$B$22*(1+Inputs!$B$23)^3</f>
        <v>19751.770006554339</v>
      </c>
      <c r="U3434" s="36">
        <f>Inputs!$B$12*(1+$B3434)^4*$C3434+Inputs!$B$29*(1+$D3434)^4*Inputs!$B$19+Inputs!$B$30*(1+$E3434)^4*Inputs!$B$20+Inputs!$B$31*(1+$F3434)^4*Inputs!$B$21+Inputs!$B$22*(1+Inputs!$B$23)^4</f>
        <v>23897.841122733014</v>
      </c>
      <c r="V3434" s="35">
        <f>Inputs!$B$13/(Q3434*(1-$G3434))</f>
        <v>1.2577150517025892</v>
      </c>
      <c r="W3434" s="36">
        <f>Inputs!$B$13</f>
        <v>12660</v>
      </c>
      <c r="X3434" s="36">
        <f t="shared" si="533"/>
        <v>14195.176832321555</v>
      </c>
      <c r="Y3434" s="36">
        <f t="shared" si="534"/>
        <v>16212.29094890182</v>
      </c>
      <c r="Z3434" s="36">
        <f t="shared" si="535"/>
        <v>18866.848954390109</v>
      </c>
      <c r="AA3434" s="36">
        <f t="shared" si="536"/>
        <v>22364.121119509378</v>
      </c>
      <c r="AB3434" s="36">
        <f t="shared" si="537"/>
        <v>62002.419533653432</v>
      </c>
      <c r="AC3434" s="36">
        <f t="shared" si="538"/>
        <v>302753.85766412487</v>
      </c>
      <c r="AD3434" s="36">
        <f t="shared" si="539"/>
        <v>187052.16687554878</v>
      </c>
    </row>
    <row r="3435" spans="1:30" ht="14.25" customHeight="1" x14ac:dyDescent="0.25">
      <c r="A3435" s="16">
        <v>3419</v>
      </c>
      <c r="B3435" s="34">
        <v>0.34760992907451399</v>
      </c>
      <c r="C3435" s="34">
        <v>6.7308962273576994E-2</v>
      </c>
      <c r="D3435" s="34">
        <v>1.74510785648581E-2</v>
      </c>
      <c r="E3435" s="34">
        <v>5.8325143081389898E-2</v>
      </c>
      <c r="F3435" s="34">
        <v>2.55500158615996E-2</v>
      </c>
      <c r="G3435" s="34">
        <v>0.16921676076904499</v>
      </c>
      <c r="H3435" s="35">
        <v>0.94036842597494597</v>
      </c>
      <c r="I3435" s="34">
        <v>9.1672286055821603E-2</v>
      </c>
      <c r="J3435" s="34">
        <v>3.4006214470576501E-2</v>
      </c>
      <c r="K3435" s="36">
        <f>Inputs!$B$12*(1+$B3435)^4</f>
        <v>197882.80552879898</v>
      </c>
      <c r="L3435" s="36">
        <f t="shared" si="530"/>
        <v>17505.410619306425</v>
      </c>
      <c r="M3435" s="36">
        <f t="shared" si="531"/>
        <v>258971.30450544608</v>
      </c>
      <c r="N3435" s="37">
        <f>M3435/Inputs!$B$6</f>
        <v>394.77333003878977</v>
      </c>
      <c r="O3435" s="38">
        <f>IF(N3435&gt;Inputs!$B$4,1,0)</f>
        <v>0</v>
      </c>
      <c r="P3435" s="34">
        <f t="shared" si="532"/>
        <v>5.7666071585245102E-2</v>
      </c>
      <c r="Q3435" s="36">
        <f>Inputs!$B$12*(1+$B3435)^0*$C3435+Inputs!$B$29*(1+$D3435)^0*Inputs!$B$19+Inputs!$B$30*(1+$E3435)^0*Inputs!$B$20+Inputs!$B$31*(1+$F3435)^0*Inputs!$B$21+Inputs!$B$22*(1+Inputs!$B$23)^0</f>
        <v>12060.581763841543</v>
      </c>
      <c r="R3435" s="36">
        <f>Inputs!$B$12*(1+$B3435)^1*$C3435+Inputs!$B$29*(1+$D3435)^1*Inputs!$B$19+Inputs!$B$30*(1+$E3435)^1*Inputs!$B$20+Inputs!$B$31*(1+$F3435)^1*Inputs!$B$21+Inputs!$B$22*(1+Inputs!$B$23)^1</f>
        <v>13714.704832671749</v>
      </c>
      <c r="S3435" s="36">
        <f>Inputs!$B$12*(1+$B3435)^2*$C3435+Inputs!$B$29*(1+$D3435)^2*Inputs!$B$19+Inputs!$B$30*(1+$E3435)^2*Inputs!$B$20+Inputs!$B$31*(1+$F3435)^2*Inputs!$B$21+Inputs!$B$22*(1+Inputs!$B$23)^2</f>
        <v>15867.235470407806</v>
      </c>
      <c r="T3435" s="36">
        <f>Inputs!$B$12*(1+$B3435)^3*$C3435+Inputs!$B$29*(1+$D3435)^3*Inputs!$B$19+Inputs!$B$30*(1+$E3435)^3*Inputs!$B$20+Inputs!$B$31*(1+$F3435)^3*Inputs!$B$21+Inputs!$B$22*(1+Inputs!$B$23)^3</f>
        <v>18688.331675298512</v>
      </c>
      <c r="U3435" s="36">
        <f>Inputs!$B$12*(1+$B3435)^4*$C3435+Inputs!$B$29*(1+$D3435)^4*Inputs!$B$19+Inputs!$B$30*(1+$E3435)^4*Inputs!$B$20+Inputs!$B$31*(1+$F3435)^4*Inputs!$B$21+Inputs!$B$22*(1+Inputs!$B$23)^4</f>
        <v>22407.145663092135</v>
      </c>
      <c r="V3435" s="35">
        <f>Inputs!$B$13/(Q3435*(1-$G3435))</f>
        <v>1.2635072032922889</v>
      </c>
      <c r="W3435" s="36">
        <f>Inputs!$B$13</f>
        <v>12660</v>
      </c>
      <c r="X3435" s="36">
        <f t="shared" si="533"/>
        <v>13475.877471635446</v>
      </c>
      <c r="Y3435" s="36">
        <f t="shared" si="534"/>
        <v>14526.001334477398</v>
      </c>
      <c r="Z3435" s="36">
        <f t="shared" si="535"/>
        <v>15854.375070858041</v>
      </c>
      <c r="AA3435" s="36">
        <f t="shared" si="536"/>
        <v>17505.410619306425</v>
      </c>
      <c r="AB3435" s="36">
        <f t="shared" si="537"/>
        <v>56523.22616118435</v>
      </c>
      <c r="AC3435" s="36">
        <f t="shared" si="538"/>
        <v>313888.26860634389</v>
      </c>
      <c r="AD3435" s="36">
        <f t="shared" si="539"/>
        <v>202448.07834426174</v>
      </c>
    </row>
    <row r="3436" spans="1:30" ht="14.25" customHeight="1" x14ac:dyDescent="0.25">
      <c r="A3436" s="16">
        <v>3420</v>
      </c>
      <c r="B3436" s="34">
        <v>0.45318797547547202</v>
      </c>
      <c r="C3436" s="34">
        <v>6.4668840057006904E-2</v>
      </c>
      <c r="D3436" s="34">
        <v>2.62147097804066E-2</v>
      </c>
      <c r="E3436" s="34">
        <v>3.2032122102029298E-2</v>
      </c>
      <c r="F3436" s="34">
        <v>1.6185496089152301E-2</v>
      </c>
      <c r="G3436" s="34">
        <v>0.153263999808983</v>
      </c>
      <c r="H3436" s="35">
        <v>0.94952738244607404</v>
      </c>
      <c r="I3436" s="34">
        <v>0.10627770702822301</v>
      </c>
      <c r="J3436" s="34">
        <v>2.7049189581116299E-2</v>
      </c>
      <c r="K3436" s="36">
        <f>Inputs!$B$12*(1+$B3436)^4</f>
        <v>267570.62481425237</v>
      </c>
      <c r="L3436" s="36">
        <f t="shared" si="530"/>
        <v>20930.813246180613</v>
      </c>
      <c r="M3436" s="36">
        <f t="shared" si="531"/>
        <v>222399.784924348</v>
      </c>
      <c r="N3436" s="37">
        <f>M3436/Inputs!$B$6</f>
        <v>339.02406238467682</v>
      </c>
      <c r="O3436" s="38">
        <f>IF(N3436&gt;Inputs!$B$4,1,0)</f>
        <v>0</v>
      </c>
      <c r="P3436" s="34">
        <f t="shared" si="532"/>
        <v>7.9228517447106711E-2</v>
      </c>
      <c r="Q3436" s="36">
        <f>Inputs!$B$12*(1+$B3436)^0*$C3436+Inputs!$B$29*(1+$D3436)^0*Inputs!$B$19+Inputs!$B$30*(1+$E3436)^0*Inputs!$B$20+Inputs!$B$31*(1+$F3436)^0*Inputs!$B$21+Inputs!$B$22*(1+Inputs!$B$23)^0</f>
        <v>11902.174430847335</v>
      </c>
      <c r="R3436" s="36">
        <f>Inputs!$B$12*(1+$B3436)^1*$C3436+Inputs!$B$29*(1+$D3436)^1*Inputs!$B$19+Inputs!$B$30*(1+$E3436)^1*Inputs!$B$20+Inputs!$B$31*(1+$F3436)^1*Inputs!$B$21+Inputs!$B$22*(1+Inputs!$B$23)^1</f>
        <v>13831.534723125937</v>
      </c>
      <c r="S3436" s="36">
        <f>Inputs!$B$12*(1+$B3436)^2*$C3436+Inputs!$B$29*(1+$D3436)^2*Inputs!$B$19+Inputs!$B$30*(1+$E3436)^2*Inputs!$B$20+Inputs!$B$31*(1+$F3436)^2*Inputs!$B$21+Inputs!$B$22*(1+Inputs!$B$23)^2</f>
        <v>16561.748593821594</v>
      </c>
      <c r="T3436" s="36">
        <f>Inputs!$B$12*(1+$B3436)^3*$C3436+Inputs!$B$29*(1+$D3436)^3*Inputs!$B$19+Inputs!$B$30*(1+$E3436)^3*Inputs!$B$20+Inputs!$B$31*(1+$F3436)^3*Inputs!$B$21+Inputs!$B$22*(1+Inputs!$B$23)^3</f>
        <v>20454.059887142139</v>
      </c>
      <c r="U3436" s="36">
        <f>Inputs!$B$12*(1+$B3436)^4*$C3436+Inputs!$B$29*(1+$D3436)^4*Inputs!$B$19+Inputs!$B$30*(1+$E3436)^4*Inputs!$B$20+Inputs!$B$31*(1+$F3436)^4*Inputs!$B$21+Inputs!$B$22*(1+Inputs!$B$23)^4</f>
        <v>26033.381609421784</v>
      </c>
      <c r="V3436" s="35">
        <f>Inputs!$B$13/(Q3436*(1-$G3436))</f>
        <v>1.2562016807620806</v>
      </c>
      <c r="W3436" s="36">
        <f>Inputs!$B$13</f>
        <v>12660</v>
      </c>
      <c r="X3436" s="36">
        <f t="shared" si="533"/>
        <v>13814.288796908897</v>
      </c>
      <c r="Y3436" s="36">
        <f t="shared" si="534"/>
        <v>15465.942191433851</v>
      </c>
      <c r="Z3436" s="36">
        <f t="shared" si="535"/>
        <v>17772.881583500464</v>
      </c>
      <c r="AA3436" s="36">
        <f t="shared" si="536"/>
        <v>20930.813246180613</v>
      </c>
      <c r="AB3436" s="36">
        <f t="shared" si="537"/>
        <v>58652.158553538437</v>
      </c>
      <c r="AC3436" s="36">
        <f t="shared" si="538"/>
        <v>271328.75225281052</v>
      </c>
      <c r="AD3436" s="36">
        <f t="shared" si="539"/>
        <v>163747.62637080956</v>
      </c>
    </row>
    <row r="3437" spans="1:30" ht="14.25" customHeight="1" x14ac:dyDescent="0.25">
      <c r="A3437" s="16">
        <v>3421</v>
      </c>
      <c r="B3437" s="34">
        <v>0.48460231642630602</v>
      </c>
      <c r="C3437" s="34">
        <v>5.27461625667872E-2</v>
      </c>
      <c r="D3437" s="34">
        <v>2.4496611049486101E-2</v>
      </c>
      <c r="E3437" s="34">
        <v>6.18318292393117E-2</v>
      </c>
      <c r="F3437" s="34">
        <v>1.7139790880014601E-2</v>
      </c>
      <c r="G3437" s="34">
        <v>0.199189803516297</v>
      </c>
      <c r="H3437" s="35">
        <v>1.03867700543426</v>
      </c>
      <c r="I3437" s="34">
        <v>0.101043253878977</v>
      </c>
      <c r="J3437" s="34">
        <v>2.7562596978187099E-2</v>
      </c>
      <c r="K3437" s="36">
        <f>Inputs!$B$12*(1+$B3437)^4</f>
        <v>291468.60727029614</v>
      </c>
      <c r="L3437" s="36">
        <f t="shared" si="530"/>
        <v>20329.484069563474</v>
      </c>
      <c r="M3437" s="36">
        <f t="shared" si="531"/>
        <v>234258.9180379844</v>
      </c>
      <c r="N3437" s="37">
        <f>M3437/Inputs!$B$6</f>
        <v>357.1020092042445</v>
      </c>
      <c r="O3437" s="38">
        <f>IF(N3437&gt;Inputs!$B$4,1,0)</f>
        <v>0</v>
      </c>
      <c r="P3437" s="34">
        <f t="shared" si="532"/>
        <v>7.3480656900789906E-2</v>
      </c>
      <c r="Q3437" s="36">
        <f>Inputs!$B$12*(1+$B3437)^0*$C3437+Inputs!$B$29*(1+$D3437)^0*Inputs!$B$19+Inputs!$B$30*(1+$E3437)^0*Inputs!$B$20+Inputs!$B$31*(1+$F3437)^0*Inputs!$B$21+Inputs!$B$22*(1+Inputs!$B$23)^0</f>
        <v>11186.813781434153</v>
      </c>
      <c r="R3437" s="36">
        <f>Inputs!$B$12*(1+$B3437)^1*$C3437+Inputs!$B$29*(1+$D3437)^1*Inputs!$B$19+Inputs!$B$30*(1+$E3437)^1*Inputs!$B$20+Inputs!$B$31*(1+$F3437)^1*Inputs!$B$21+Inputs!$B$22*(1+Inputs!$B$23)^1</f>
        <v>12964.845869876004</v>
      </c>
      <c r="S3437" s="36">
        <f>Inputs!$B$12*(1+$B3437)^2*$C3437+Inputs!$B$29*(1+$D3437)^2*Inputs!$B$19+Inputs!$B$30*(1+$E3437)^2*Inputs!$B$20+Inputs!$B$31*(1+$F3437)^2*Inputs!$B$21+Inputs!$B$22*(1+Inputs!$B$23)^2</f>
        <v>15496.923296983234</v>
      </c>
      <c r="T3437" s="36">
        <f>Inputs!$B$12*(1+$B3437)^3*$C3437+Inputs!$B$29*(1+$D3437)^3*Inputs!$B$19+Inputs!$B$30*(1+$E3437)^3*Inputs!$B$20+Inputs!$B$31*(1+$F3437)^3*Inputs!$B$21+Inputs!$B$22*(1+Inputs!$B$23)^3</f>
        <v>19143.811170888555</v>
      </c>
      <c r="U3437" s="36">
        <f>Inputs!$B$12*(1+$B3437)^4*$C3437+Inputs!$B$29*(1+$D3437)^4*Inputs!$B$19+Inputs!$B$30*(1+$E3437)^4*Inputs!$B$20+Inputs!$B$31*(1+$F3437)^4*Inputs!$B$21+Inputs!$B$22*(1+Inputs!$B$23)^4</f>
        <v>24440.846622178564</v>
      </c>
      <c r="V3437" s="35">
        <f>Inputs!$B$13/(Q3437*(1-$G3437))</f>
        <v>1.4131807165317793</v>
      </c>
      <c r="W3437" s="36">
        <f>Inputs!$B$13</f>
        <v>12660</v>
      </c>
      <c r="X3437" s="36">
        <f t="shared" si="533"/>
        <v>13700.120261692886</v>
      </c>
      <c r="Y3437" s="36">
        <f t="shared" si="534"/>
        <v>15213.892635467786</v>
      </c>
      <c r="Z3437" s="36">
        <f t="shared" si="535"/>
        <v>17358.837133137604</v>
      </c>
      <c r="AA3437" s="36">
        <f t="shared" si="536"/>
        <v>20329.484069563474</v>
      </c>
      <c r="AB3437" s="36">
        <f t="shared" si="537"/>
        <v>58571.883251993815</v>
      </c>
      <c r="AC3437" s="36">
        <f t="shared" si="538"/>
        <v>284290.02035123023</v>
      </c>
      <c r="AD3437" s="36">
        <f t="shared" si="539"/>
        <v>175687.0347859906</v>
      </c>
    </row>
    <row r="3438" spans="1:30" ht="14.25" customHeight="1" x14ac:dyDescent="0.25">
      <c r="A3438" s="16">
        <v>3422</v>
      </c>
      <c r="B3438" s="34">
        <v>0.38956551206936801</v>
      </c>
      <c r="C3438" s="34">
        <v>7.0677734406117201E-2</v>
      </c>
      <c r="D3438" s="34">
        <v>1.8271590023530199E-2</v>
      </c>
      <c r="E3438" s="34">
        <v>4.6935545339273403E-2</v>
      </c>
      <c r="F3438" s="34">
        <v>-8.1986112636667201E-3</v>
      </c>
      <c r="G3438" s="34">
        <v>0.15616914003482299</v>
      </c>
      <c r="H3438" s="35">
        <v>0.98428059855110395</v>
      </c>
      <c r="I3438" s="34">
        <v>9.3313069510443394E-2</v>
      </c>
      <c r="J3438" s="34">
        <v>2.5832303527563001E-2</v>
      </c>
      <c r="K3438" s="36">
        <f>Inputs!$B$12*(1+$B3438)^4</f>
        <v>223700.70730950919</v>
      </c>
      <c r="L3438" s="36">
        <f t="shared" si="530"/>
        <v>20059.135105185072</v>
      </c>
      <c r="M3438" s="36">
        <f t="shared" si="531"/>
        <v>254877.86158432247</v>
      </c>
      <c r="N3438" s="37">
        <f>M3438/Inputs!$B$6</f>
        <v>388.53332558585743</v>
      </c>
      <c r="O3438" s="38">
        <f>IF(N3438&gt;Inputs!$B$4,1,0)</f>
        <v>0</v>
      </c>
      <c r="P3438" s="34">
        <f t="shared" si="532"/>
        <v>6.7480765982880386E-2</v>
      </c>
      <c r="Q3438" s="36">
        <f>Inputs!$B$12*(1+$B3438)^0*$C3438+Inputs!$B$29*(1+$D3438)^0*Inputs!$B$19+Inputs!$B$30*(1+$E3438)^0*Inputs!$B$20+Inputs!$B$31*(1+$F3438)^0*Inputs!$B$21+Inputs!$B$22*(1+Inputs!$B$23)^0</f>
        <v>12262.708091793953</v>
      </c>
      <c r="R3438" s="36">
        <f>Inputs!$B$12*(1+$B3438)^1*$C3438+Inputs!$B$29*(1+$D3438)^1*Inputs!$B$19+Inputs!$B$30*(1+$E3438)^1*Inputs!$B$20+Inputs!$B$31*(1+$F3438)^1*Inputs!$B$21+Inputs!$B$22*(1+Inputs!$B$23)^1</f>
        <v>13986.822213732788</v>
      </c>
      <c r="S3438" s="36">
        <f>Inputs!$B$12*(1+$B3438)^2*$C3438+Inputs!$B$29*(1+$D3438)^2*Inputs!$B$19+Inputs!$B$30*(1+$E3438)^2*Inputs!$B$20+Inputs!$B$31*(1+$F3438)^2*Inputs!$B$21+Inputs!$B$22*(1+Inputs!$B$23)^2</f>
        <v>16359.36971153022</v>
      </c>
      <c r="T3438" s="36">
        <f>Inputs!$B$12*(1+$B3438)^3*$C3438+Inputs!$B$29*(1+$D3438)^3*Inputs!$B$19+Inputs!$B$30*(1+$E3438)^3*Inputs!$B$20+Inputs!$B$31*(1+$F3438)^3*Inputs!$B$21+Inputs!$B$22*(1+Inputs!$B$23)^3</f>
        <v>19631.277825318633</v>
      </c>
      <c r="U3438" s="36">
        <f>Inputs!$B$12*(1+$B3438)^4*$C3438+Inputs!$B$29*(1+$D3438)^4*Inputs!$B$19+Inputs!$B$30*(1+$E3438)^4*Inputs!$B$20+Inputs!$B$31*(1+$F3438)^4*Inputs!$B$21+Inputs!$B$22*(1+Inputs!$B$23)^4</f>
        <v>24151.153308782265</v>
      </c>
      <c r="V3438" s="35">
        <f>Inputs!$B$13/(Q3438*(1-$G3438))</f>
        <v>1.2234660185585953</v>
      </c>
      <c r="W3438" s="36">
        <f>Inputs!$B$13</f>
        <v>12660</v>
      </c>
      <c r="X3438" s="36">
        <f t="shared" si="533"/>
        <v>13734.225420440991</v>
      </c>
      <c r="Y3438" s="36">
        <f t="shared" si="534"/>
        <v>15238.464360183903</v>
      </c>
      <c r="Z3438" s="36">
        <f t="shared" si="535"/>
        <v>17295.63385612698</v>
      </c>
      <c r="AA3438" s="36">
        <f t="shared" si="536"/>
        <v>20059.135105185072</v>
      </c>
      <c r="AB3438" s="36">
        <f t="shared" si="537"/>
        <v>59675.138326621847</v>
      </c>
      <c r="AC3438" s="36">
        <f t="shared" si="538"/>
        <v>304935.90984048689</v>
      </c>
      <c r="AD3438" s="36">
        <f t="shared" si="539"/>
        <v>195202.72325770062</v>
      </c>
    </row>
    <row r="3439" spans="1:30" ht="14.25" customHeight="1" x14ac:dyDescent="0.25">
      <c r="A3439" s="16">
        <v>3423</v>
      </c>
      <c r="B3439" s="34">
        <v>0.28286549515225501</v>
      </c>
      <c r="C3439" s="34">
        <v>9.0704525346438802E-2</v>
      </c>
      <c r="D3439" s="34">
        <v>5.0895103824933799E-2</v>
      </c>
      <c r="E3439" s="34">
        <v>5.77516646231526E-2</v>
      </c>
      <c r="F3439" s="34">
        <v>1.9316935156173901E-2</v>
      </c>
      <c r="G3439" s="34">
        <v>0.20812916106725701</v>
      </c>
      <c r="H3439" s="35">
        <v>0.99870600731875803</v>
      </c>
      <c r="I3439" s="34">
        <v>0.10752115554920701</v>
      </c>
      <c r="J3439" s="34">
        <v>1.6862852140761098E-2</v>
      </c>
      <c r="K3439" s="36">
        <f>Inputs!$B$12*(1+$B3439)^4</f>
        <v>162508.37484727913</v>
      </c>
      <c r="L3439" s="36">
        <f t="shared" si="530"/>
        <v>19129.981280329786</v>
      </c>
      <c r="M3439" s="36">
        <f t="shared" si="531"/>
        <v>185533.03928425795</v>
      </c>
      <c r="N3439" s="37">
        <f>M3439/Inputs!$B$6</f>
        <v>282.82475500649076</v>
      </c>
      <c r="O3439" s="38">
        <f>IF(N3439&gt;Inputs!$B$4,1,0)</f>
        <v>0</v>
      </c>
      <c r="P3439" s="34">
        <f t="shared" si="532"/>
        <v>9.0658303408445912E-2</v>
      </c>
      <c r="Q3439" s="36">
        <f>Inputs!$B$12*(1+$B3439)^0*$C3439+Inputs!$B$29*(1+$D3439)^0*Inputs!$B$19+Inputs!$B$30*(1+$E3439)^0*Inputs!$B$20+Inputs!$B$31*(1+$F3439)^0*Inputs!$B$21+Inputs!$B$22*(1+Inputs!$B$23)^0</f>
        <v>13464.31554821325</v>
      </c>
      <c r="R3439" s="36">
        <f>Inputs!$B$12*(1+$B3439)^1*$C3439+Inputs!$B$29*(1+$D3439)^1*Inputs!$B$19+Inputs!$B$30*(1+$E3439)^1*Inputs!$B$20+Inputs!$B$31*(1+$F3439)^1*Inputs!$B$21+Inputs!$B$22*(1+Inputs!$B$23)^1</f>
        <v>15334.790195252197</v>
      </c>
      <c r="S3439" s="36">
        <f>Inputs!$B$12*(1+$B3439)^2*$C3439+Inputs!$B$29*(1+$D3439)^2*Inputs!$B$19+Inputs!$B$30*(1+$E3439)^2*Inputs!$B$20+Inputs!$B$31*(1+$F3439)^2*Inputs!$B$21+Inputs!$B$22*(1+Inputs!$B$23)^2</f>
        <v>17657.248152524196</v>
      </c>
      <c r="T3439" s="36">
        <f>Inputs!$B$12*(1+$B3439)^3*$C3439+Inputs!$B$29*(1+$D3439)^3*Inputs!$B$19+Inputs!$B$30*(1+$E3439)^3*Inputs!$B$20+Inputs!$B$31*(1+$F3439)^3*Inputs!$B$21+Inputs!$B$22*(1+Inputs!$B$23)^3</f>
        <v>20555.752579644693</v>
      </c>
      <c r="U3439" s="36">
        <f>Inputs!$B$12*(1+$B3439)^4*$C3439+Inputs!$B$29*(1+$D3439)^4*Inputs!$B$19+Inputs!$B$30*(1+$E3439)^4*Inputs!$B$20+Inputs!$B$31*(1+$F3439)^4*Inputs!$B$21+Inputs!$B$22*(1+Inputs!$B$23)^4</f>
        <v>24189.257221524029</v>
      </c>
      <c r="V3439" s="35">
        <f>Inputs!$B$13/(Q3439*(1-$G3439))</f>
        <v>1.1873946132907855</v>
      </c>
      <c r="W3439" s="36">
        <f>Inputs!$B$13</f>
        <v>12660</v>
      </c>
      <c r="X3439" s="36">
        <f t="shared" si="533"/>
        <v>13845.918813655677</v>
      </c>
      <c r="Y3439" s="36">
        <f t="shared" si="534"/>
        <v>15283.313530964135</v>
      </c>
      <c r="Z3439" s="36">
        <f t="shared" si="535"/>
        <v>17024.28281791522</v>
      </c>
      <c r="AA3439" s="36">
        <f t="shared" si="536"/>
        <v>19129.981280329786</v>
      </c>
      <c r="AB3439" s="36">
        <f t="shared" si="537"/>
        <v>56764.672908961096</v>
      </c>
      <c r="AC3439" s="36">
        <f t="shared" si="538"/>
        <v>214570.16726283974</v>
      </c>
      <c r="AD3439" s="36">
        <f t="shared" si="539"/>
        <v>128768.36637529684</v>
      </c>
    </row>
    <row r="3440" spans="1:30" ht="14.25" customHeight="1" x14ac:dyDescent="0.25">
      <c r="A3440" s="16">
        <v>3424</v>
      </c>
      <c r="B3440" s="34">
        <v>0.28551642990396398</v>
      </c>
      <c r="C3440" s="34">
        <v>4.6598882370812701E-2</v>
      </c>
      <c r="D3440" s="34">
        <v>2.9488593187871701E-2</v>
      </c>
      <c r="E3440" s="34">
        <v>2.1995668986211699E-2</v>
      </c>
      <c r="F3440" s="34">
        <v>9.3071540663073396E-3</v>
      </c>
      <c r="G3440" s="34">
        <v>0.18661458579422299</v>
      </c>
      <c r="H3440" s="35">
        <v>0.98218098343730298</v>
      </c>
      <c r="I3440" s="34">
        <v>9.03492906349804E-2</v>
      </c>
      <c r="J3440" s="34">
        <v>3.07107111236141E-2</v>
      </c>
      <c r="K3440" s="36">
        <f>Inputs!$B$12*(1+$B3440)^4</f>
        <v>163855.78424028819</v>
      </c>
      <c r="L3440" s="36">
        <f t="shared" si="530"/>
        <v>12921.402047185828</v>
      </c>
      <c r="M3440" s="36">
        <f t="shared" si="531"/>
        <v>194390.10139954841</v>
      </c>
      <c r="N3440" s="37">
        <f>M3440/Inputs!$B$6</f>
        <v>296.32637408467747</v>
      </c>
      <c r="O3440" s="38">
        <f>IF(N3440&gt;Inputs!$B$4,1,0)</f>
        <v>0</v>
      </c>
      <c r="P3440" s="34">
        <f t="shared" si="532"/>
        <v>5.9638579511366301E-2</v>
      </c>
      <c r="Q3440" s="36">
        <f>Inputs!$B$12*(1+$B3440)^0*$C3440+Inputs!$B$29*(1+$D3440)^0*Inputs!$B$19+Inputs!$B$30*(1+$E3440)^0*Inputs!$B$20+Inputs!$B$31*(1+$F3440)^0*Inputs!$B$21+Inputs!$B$22*(1+Inputs!$B$23)^0</f>
        <v>10817.976969675685</v>
      </c>
      <c r="R3440" s="36">
        <f>Inputs!$B$12*(1+$B3440)^1*$C3440+Inputs!$B$29*(1+$D3440)^1*Inputs!$B$19+Inputs!$B$30*(1+$E3440)^1*Inputs!$B$20+Inputs!$B$31*(1+$F3440)^1*Inputs!$B$21+Inputs!$B$22*(1+Inputs!$B$23)^1</f>
        <v>11741.75751380068</v>
      </c>
      <c r="S3440" s="36">
        <f>Inputs!$B$12*(1+$B3440)^2*$C3440+Inputs!$B$29*(1+$D3440)^2*Inputs!$B$19+Inputs!$B$30*(1+$E3440)^2*Inputs!$B$20+Inputs!$B$31*(1+$F3440)^2*Inputs!$B$21+Inputs!$B$22*(1+Inputs!$B$23)^2</f>
        <v>12895.865489002357</v>
      </c>
      <c r="T3440" s="36">
        <f>Inputs!$B$12*(1+$B3440)^3*$C3440+Inputs!$B$29*(1+$D3440)^3*Inputs!$B$19+Inputs!$B$30*(1+$E3440)^3*Inputs!$B$20+Inputs!$B$31*(1+$F3440)^3*Inputs!$B$21+Inputs!$B$22*(1+Inputs!$B$23)^3</f>
        <v>14345.429620085461</v>
      </c>
      <c r="U3440" s="36">
        <f>Inputs!$B$12*(1+$B3440)^4*$C3440+Inputs!$B$29*(1+$D3440)^4*Inputs!$B$19+Inputs!$B$30*(1+$E3440)^4*Inputs!$B$20+Inputs!$B$31*(1+$F3440)^4*Inputs!$B$21+Inputs!$B$22*(1+Inputs!$B$23)^4</f>
        <v>16174.160118331944</v>
      </c>
      <c r="V3440" s="35">
        <f>Inputs!$B$13/(Q3440*(1-$G3440))</f>
        <v>1.4387696659159721</v>
      </c>
      <c r="W3440" s="36">
        <f>Inputs!$B$13</f>
        <v>12660</v>
      </c>
      <c r="X3440" s="36">
        <f t="shared" si="533"/>
        <v>12650.90555927738</v>
      </c>
      <c r="Y3440" s="36">
        <f t="shared" si="534"/>
        <v>12697.049587057534</v>
      </c>
      <c r="Z3440" s="36">
        <f t="shared" si="535"/>
        <v>12792.355102715077</v>
      </c>
      <c r="AA3440" s="36">
        <f t="shared" si="536"/>
        <v>12921.402047185828</v>
      </c>
      <c r="AB3440" s="36">
        <f t="shared" si="537"/>
        <v>49482.585568389521</v>
      </c>
      <c r="AC3440" s="36">
        <f t="shared" si="538"/>
        <v>223315.63900227964</v>
      </c>
      <c r="AD3440" s="36">
        <f t="shared" si="539"/>
        <v>144907.51583115887</v>
      </c>
    </row>
    <row r="3441" spans="1:30" ht="14.25" customHeight="1" x14ac:dyDescent="0.25">
      <c r="A3441" s="16">
        <v>3425</v>
      </c>
      <c r="B3441" s="34">
        <v>0.109932370914615</v>
      </c>
      <c r="C3441" s="34">
        <v>0.116099106711298</v>
      </c>
      <c r="D3441" s="34">
        <v>3.3439454843656999E-2</v>
      </c>
      <c r="E3441" s="34">
        <v>3.7376597771991003E-2</v>
      </c>
      <c r="F3441" s="34">
        <v>1.15403895352115E-2</v>
      </c>
      <c r="G3441" s="34">
        <v>0.213277046029448</v>
      </c>
      <c r="H3441" s="35">
        <v>1.08234203210208</v>
      </c>
      <c r="I3441" s="34">
        <v>0.102743887474947</v>
      </c>
      <c r="J3441" s="34">
        <v>2.52327413613933E-2</v>
      </c>
      <c r="K3441" s="36">
        <f>Inputs!$B$12*(1+$B3441)^4</f>
        <v>91062.028636524818</v>
      </c>
      <c r="L3441" s="36">
        <f t="shared" si="530"/>
        <v>16500.688083288474</v>
      </c>
      <c r="M3441" s="36">
        <f t="shared" si="531"/>
        <v>187692.52727471231</v>
      </c>
      <c r="N3441" s="37">
        <f>M3441/Inputs!$B$6</f>
        <v>286.11665743096387</v>
      </c>
      <c r="O3441" s="38">
        <f>IF(N3441&gt;Inputs!$B$4,1,0)</f>
        <v>0</v>
      </c>
      <c r="P3441" s="34">
        <f t="shared" si="532"/>
        <v>7.7511146113553697E-2</v>
      </c>
      <c r="Q3441" s="36">
        <f>Inputs!$B$12*(1+$B3441)^0*$C3441+Inputs!$B$29*(1+$D3441)^0*Inputs!$B$19+Inputs!$B$30*(1+$E3441)^0*Inputs!$B$20+Inputs!$B$31*(1+$F3441)^0*Inputs!$B$21+Inputs!$B$22*(1+Inputs!$B$23)^0</f>
        <v>14987.990430104801</v>
      </c>
      <c r="R3441" s="36">
        <f>Inputs!$B$12*(1+$B3441)^1*$C3441+Inputs!$B$29*(1+$D3441)^1*Inputs!$B$19+Inputs!$B$30*(1+$E3441)^1*Inputs!$B$20+Inputs!$B$31*(1+$F3441)^1*Inputs!$B$21+Inputs!$B$22*(1+Inputs!$B$23)^1</f>
        <v>15940.991658644063</v>
      </c>
      <c r="S3441" s="36">
        <f>Inputs!$B$12*(1+$B3441)^2*$C3441+Inputs!$B$29*(1+$D3441)^2*Inputs!$B$19+Inputs!$B$30*(1+$E3441)^2*Inputs!$B$20+Inputs!$B$31*(1+$F3441)^2*Inputs!$B$21+Inputs!$B$22*(1+Inputs!$B$23)^2</f>
        <v>16983.903913623231</v>
      </c>
      <c r="T3441" s="36">
        <f>Inputs!$B$12*(1+$B3441)^3*$C3441+Inputs!$B$29*(1+$D3441)^3*Inputs!$B$19+Inputs!$B$30*(1+$E3441)^3*Inputs!$B$20+Inputs!$B$31*(1+$F3441)^3*Inputs!$B$21+Inputs!$B$22*(1+Inputs!$B$23)^3</f>
        <v>18126.181041377218</v>
      </c>
      <c r="U3441" s="36">
        <f>Inputs!$B$12*(1+$B3441)^4*$C3441+Inputs!$B$29*(1+$D3441)^4*Inputs!$B$19+Inputs!$B$30*(1+$E3441)^4*Inputs!$B$20+Inputs!$B$31*(1+$F3441)^4*Inputs!$B$21+Inputs!$B$22*(1+Inputs!$B$23)^4</f>
        <v>19378.301507606615</v>
      </c>
      <c r="V3441" s="35">
        <f>Inputs!$B$13/(Q3441*(1-$G3441))</f>
        <v>1.0736642113446198</v>
      </c>
      <c r="W3441" s="36">
        <f>Inputs!$B$13</f>
        <v>12660</v>
      </c>
      <c r="X3441" s="36">
        <f t="shared" si="533"/>
        <v>13492.184982516304</v>
      </c>
      <c r="Y3441" s="36">
        <f t="shared" si="534"/>
        <v>14403.875678617324</v>
      </c>
      <c r="Z3441" s="36">
        <f t="shared" si="535"/>
        <v>15403.566304085101</v>
      </c>
      <c r="AA3441" s="36">
        <f t="shared" si="536"/>
        <v>16500.688083288474</v>
      </c>
      <c r="AB3441" s="36">
        <f t="shared" si="537"/>
        <v>53852.176070382826</v>
      </c>
      <c r="AC3441" s="36">
        <f t="shared" si="538"/>
        <v>218253.07102536806</v>
      </c>
      <c r="AD3441" s="36">
        <f t="shared" si="539"/>
        <v>133840.35120432949</v>
      </c>
    </row>
    <row r="3442" spans="1:30" ht="14.25" customHeight="1" x14ac:dyDescent="0.25">
      <c r="A3442" s="16">
        <v>3426</v>
      </c>
      <c r="B3442" s="34">
        <v>0.439111457488013</v>
      </c>
      <c r="C3442" s="34">
        <v>9.6453000254275403E-2</v>
      </c>
      <c r="D3442" s="34">
        <v>1.4764566900158999E-2</v>
      </c>
      <c r="E3442" s="34">
        <v>4.3525613871839799E-2</v>
      </c>
      <c r="F3442" s="34">
        <v>1.50505181238335E-2</v>
      </c>
      <c r="G3442" s="34">
        <v>0.19979116208151901</v>
      </c>
      <c r="H3442" s="35">
        <v>1.0376847226030701</v>
      </c>
      <c r="I3442" s="34">
        <v>9.9383315966556598E-2</v>
      </c>
      <c r="J3442" s="34">
        <v>1.6345594493909599E-2</v>
      </c>
      <c r="K3442" s="36">
        <f>Inputs!$B$12*(1+$B3442)^4</f>
        <v>257352.84502821945</v>
      </c>
      <c r="L3442" s="36">
        <f t="shared" si="530"/>
        <v>27816.639298046954</v>
      </c>
      <c r="M3442" s="36">
        <f t="shared" si="531"/>
        <v>281439.92992333946</v>
      </c>
      <c r="N3442" s="37">
        <f>M3442/Inputs!$B$6</f>
        <v>429.02428341972478</v>
      </c>
      <c r="O3442" s="38">
        <f>IF(N3442&gt;Inputs!$B$4,1,0)</f>
        <v>1</v>
      </c>
      <c r="P3442" s="34">
        <f t="shared" si="532"/>
        <v>8.3037721472647E-2</v>
      </c>
      <c r="Q3442" s="36">
        <f>Inputs!$B$12*(1+$B3442)^0*$C3442+Inputs!$B$29*(1+$D3442)^0*Inputs!$B$19+Inputs!$B$30*(1+$E3442)^0*Inputs!$B$20+Inputs!$B$31*(1+$F3442)^0*Inputs!$B$21+Inputs!$B$22*(1+Inputs!$B$23)^0</f>
        <v>13809.224042683447</v>
      </c>
      <c r="R3442" s="36">
        <f>Inputs!$B$12*(1+$B3442)^1*$C3442+Inputs!$B$29*(1+$D3442)^1*Inputs!$B$19+Inputs!$B$30*(1+$E3442)^1*Inputs!$B$20+Inputs!$B$31*(1+$F3442)^1*Inputs!$B$21+Inputs!$B$22*(1+Inputs!$B$23)^1</f>
        <v>16507.331232889464</v>
      </c>
      <c r="S3442" s="36">
        <f>Inputs!$B$12*(1+$B3442)^2*$C3442+Inputs!$B$29*(1+$D3442)^2*Inputs!$B$19+Inputs!$B$30*(1+$E3442)^2*Inputs!$B$20+Inputs!$B$31*(1+$F3442)^2*Inputs!$B$21+Inputs!$B$22*(1+Inputs!$B$23)^2</f>
        <v>20325.743051154426</v>
      </c>
      <c r="T3442" s="36">
        <f>Inputs!$B$12*(1+$B3442)^3*$C3442+Inputs!$B$29*(1+$D3442)^3*Inputs!$B$19+Inputs!$B$30*(1+$E3442)^3*Inputs!$B$20+Inputs!$B$31*(1+$F3442)^3*Inputs!$B$21+Inputs!$B$22*(1+Inputs!$B$23)^3</f>
        <v>25754.625002095301</v>
      </c>
      <c r="U3442" s="36">
        <f>Inputs!$B$12*(1+$B3442)^4*$C3442+Inputs!$B$29*(1+$D3442)^4*Inputs!$B$19+Inputs!$B$30*(1+$E3442)^4*Inputs!$B$20+Inputs!$B$31*(1+$F3442)^4*Inputs!$B$21+Inputs!$B$22*(1+Inputs!$B$23)^4</f>
        <v>33499.312370698091</v>
      </c>
      <c r="V3442" s="35">
        <f>Inputs!$B$13/(Q3442*(1-$G3442))</f>
        <v>1.1456740765555464</v>
      </c>
      <c r="W3442" s="36">
        <f>Inputs!$B$13</f>
        <v>12660</v>
      </c>
      <c r="X3442" s="36">
        <f t="shared" si="533"/>
        <v>14776.950443987675</v>
      </c>
      <c r="Y3442" s="36">
        <f t="shared" si="534"/>
        <v>17755.989921360371</v>
      </c>
      <c r="Z3442" s="36">
        <f t="shared" si="535"/>
        <v>21942.116221366014</v>
      </c>
      <c r="AA3442" s="36">
        <f t="shared" si="536"/>
        <v>27816.639298046954</v>
      </c>
      <c r="AB3442" s="36">
        <f t="shared" si="537"/>
        <v>69445.263486980024</v>
      </c>
      <c r="AC3442" s="36">
        <f t="shared" si="538"/>
        <v>340463.56647091859</v>
      </c>
      <c r="AD3442" s="36">
        <f t="shared" si="539"/>
        <v>211994.66643635943</v>
      </c>
    </row>
    <row r="3443" spans="1:30" ht="14.25" customHeight="1" x14ac:dyDescent="0.25">
      <c r="A3443" s="16">
        <v>3427</v>
      </c>
      <c r="B3443" s="34">
        <v>0.311176539795055</v>
      </c>
      <c r="C3443" s="34">
        <v>5.9323101684608602E-2</v>
      </c>
      <c r="D3443" s="34">
        <v>3.3505909312390503E-2</v>
      </c>
      <c r="E3443" s="34">
        <v>4.55831391790361E-2</v>
      </c>
      <c r="F3443" s="34">
        <v>3.3921064711683602E-2</v>
      </c>
      <c r="G3443" s="34">
        <v>0.20944214041884199</v>
      </c>
      <c r="H3443" s="35">
        <v>1.11361633831441</v>
      </c>
      <c r="I3443" s="34">
        <v>9.1593260961531905E-2</v>
      </c>
      <c r="J3443" s="34">
        <v>2.1479099357434799E-2</v>
      </c>
      <c r="K3443" s="36">
        <f>Inputs!$B$12*(1+$B3443)^4</f>
        <v>177335.6007395839</v>
      </c>
      <c r="L3443" s="36">
        <f t="shared" si="530"/>
        <v>17477.689420251834</v>
      </c>
      <c r="M3443" s="36">
        <f t="shared" si="531"/>
        <v>220895.10277455772</v>
      </c>
      <c r="N3443" s="37">
        <f>M3443/Inputs!$B$6</f>
        <v>336.73033959536235</v>
      </c>
      <c r="O3443" s="38">
        <f>IF(N3443&gt;Inputs!$B$4,1,0)</f>
        <v>0</v>
      </c>
      <c r="P3443" s="34">
        <f t="shared" si="532"/>
        <v>7.0114161604097114E-2</v>
      </c>
      <c r="Q3443" s="36">
        <f>Inputs!$B$12*(1+$B3443)^0*$C3443+Inputs!$B$29*(1+$D3443)^0*Inputs!$B$19+Inputs!$B$30*(1+$E3443)^0*Inputs!$B$20+Inputs!$B$31*(1+$F3443)^0*Inputs!$B$21+Inputs!$B$22*(1+Inputs!$B$23)^0</f>
        <v>11581.430128503438</v>
      </c>
      <c r="R3443" s="36">
        <f>Inputs!$B$12*(1+$B3443)^1*$C3443+Inputs!$B$29*(1+$D3443)^1*Inputs!$B$19+Inputs!$B$30*(1+$E3443)^1*Inputs!$B$20+Inputs!$B$31*(1+$F3443)^1*Inputs!$B$21+Inputs!$B$22*(1+Inputs!$B$23)^1</f>
        <v>12998.068209059998</v>
      </c>
      <c r="S3443" s="36">
        <f>Inputs!$B$12*(1+$B3443)^2*$C3443+Inputs!$B$29*(1+$D3443)^2*Inputs!$B$19+Inputs!$B$30*(1+$E3443)^2*Inputs!$B$20+Inputs!$B$31*(1+$F3443)^2*Inputs!$B$21+Inputs!$B$22*(1+Inputs!$B$23)^2</f>
        <v>14771.406751310729</v>
      </c>
      <c r="T3443" s="36">
        <f>Inputs!$B$12*(1+$B3443)^3*$C3443+Inputs!$B$29*(1+$D3443)^3*Inputs!$B$19+Inputs!$B$30*(1+$E3443)^3*Inputs!$B$20+Inputs!$B$31*(1+$F3443)^3*Inputs!$B$21+Inputs!$B$22*(1+Inputs!$B$23)^3</f>
        <v>17009.171235368194</v>
      </c>
      <c r="U3443" s="36">
        <f>Inputs!$B$12*(1+$B3443)^4*$C3443+Inputs!$B$29*(1+$D3443)^4*Inputs!$B$19+Inputs!$B$30*(1+$E3443)^4*Inputs!$B$20+Inputs!$B$31*(1+$F3443)^4*Inputs!$B$21+Inputs!$B$22*(1+Inputs!$B$23)^4</f>
        <v>19852.479805215193</v>
      </c>
      <c r="V3443" s="35">
        <f>Inputs!$B$13/(Q3443*(1-$G3443))</f>
        <v>1.3827314903466139</v>
      </c>
      <c r="W3443" s="36">
        <f>Inputs!$B$13</f>
        <v>12660</v>
      </c>
      <c r="X3443" s="36">
        <f t="shared" si="533"/>
        <v>13517.230196118146</v>
      </c>
      <c r="Y3443" s="36">
        <f t="shared" si="534"/>
        <v>14575.740237968066</v>
      </c>
      <c r="Z3443" s="36">
        <f t="shared" si="535"/>
        <v>15879.182651555935</v>
      </c>
      <c r="AA3443" s="36">
        <f t="shared" si="536"/>
        <v>17477.689420251834</v>
      </c>
      <c r="AB3443" s="36">
        <f t="shared" si="537"/>
        <v>56607.978388639378</v>
      </c>
      <c r="AC3443" s="36">
        <f t="shared" si="538"/>
        <v>254628.93714191634</v>
      </c>
      <c r="AD3443" s="36">
        <f t="shared" si="539"/>
        <v>164287.12438591835</v>
      </c>
    </row>
    <row r="3444" spans="1:30" ht="14.25" customHeight="1" x14ac:dyDescent="0.25">
      <c r="A3444" s="16">
        <v>3428</v>
      </c>
      <c r="B3444" s="34">
        <v>0.27425707222005202</v>
      </c>
      <c r="C3444" s="34">
        <v>8.1438250851591301E-2</v>
      </c>
      <c r="D3444" s="34">
        <v>3.1708320088323402E-2</v>
      </c>
      <c r="E3444" s="34">
        <v>2.4423947571825901E-2</v>
      </c>
      <c r="F3444" s="34">
        <v>2.0564848433216799E-2</v>
      </c>
      <c r="G3444" s="34">
        <v>0.19798860894102999</v>
      </c>
      <c r="H3444" s="35">
        <v>1.0061475056940701</v>
      </c>
      <c r="I3444" s="34">
        <v>9.6957349712756297E-2</v>
      </c>
      <c r="J3444" s="34">
        <v>2.3371140120886199E-2</v>
      </c>
      <c r="K3444" s="36">
        <f>Inputs!$B$12*(1+$B3444)^4</f>
        <v>158190.15839859843</v>
      </c>
      <c r="L3444" s="36">
        <f t="shared" si="530"/>
        <v>17504.217048374121</v>
      </c>
      <c r="M3444" s="36">
        <f t="shared" si="531"/>
        <v>209124.97915535103</v>
      </c>
      <c r="N3444" s="37">
        <f>M3444/Inputs!$B$6</f>
        <v>318.78807798071801</v>
      </c>
      <c r="O3444" s="38">
        <f>IF(N3444&gt;Inputs!$B$4,1,0)</f>
        <v>0</v>
      </c>
      <c r="P3444" s="34">
        <f t="shared" si="532"/>
        <v>7.3586209591870094E-2</v>
      </c>
      <c r="Q3444" s="36">
        <f>Inputs!$B$12*(1+$B3444)^0*$C3444+Inputs!$B$29*(1+$D3444)^0*Inputs!$B$19+Inputs!$B$30*(1+$E3444)^0*Inputs!$B$20+Inputs!$B$31*(1+$F3444)^0*Inputs!$B$21+Inputs!$B$22*(1+Inputs!$B$23)^0</f>
        <v>12908.3390785224</v>
      </c>
      <c r="R3444" s="36">
        <f>Inputs!$B$12*(1+$B3444)^1*$C3444+Inputs!$B$29*(1+$D3444)^1*Inputs!$B$19+Inputs!$B$30*(1+$E3444)^1*Inputs!$B$20+Inputs!$B$31*(1+$F3444)^1*Inputs!$B$21+Inputs!$B$22*(1+Inputs!$B$23)^1</f>
        <v>14438.159086572923</v>
      </c>
      <c r="S3444" s="36">
        <f>Inputs!$B$12*(1+$B3444)^2*$C3444+Inputs!$B$29*(1+$D3444)^2*Inputs!$B$19+Inputs!$B$30*(1+$E3444)^2*Inputs!$B$20+Inputs!$B$31*(1+$F3444)^2*Inputs!$B$21+Inputs!$B$22*(1+Inputs!$B$23)^2</f>
        <v>16340.16399502811</v>
      </c>
      <c r="T3444" s="36">
        <f>Inputs!$B$12*(1+$B3444)^3*$C3444+Inputs!$B$29*(1+$D3444)^3*Inputs!$B$19+Inputs!$B$30*(1+$E3444)^3*Inputs!$B$20+Inputs!$B$31*(1+$F3444)^3*Inputs!$B$21+Inputs!$B$22*(1+Inputs!$B$23)^3</f>
        <v>18715.270990936457</v>
      </c>
      <c r="U3444" s="36">
        <f>Inputs!$B$12*(1+$B3444)^4*$C3444+Inputs!$B$29*(1+$D3444)^4*Inputs!$B$19+Inputs!$B$30*(1+$E3444)^4*Inputs!$B$20+Inputs!$B$31*(1+$F3444)^4*Inputs!$B$21+Inputs!$B$22*(1+Inputs!$B$23)^4</f>
        <v>21692.045079221407</v>
      </c>
      <c r="V3444" s="35">
        <f>Inputs!$B$13/(Q3444*(1-$G3444))</f>
        <v>1.2228770765791772</v>
      </c>
      <c r="W3444" s="36">
        <f>Inputs!$B$13</f>
        <v>12660</v>
      </c>
      <c r="X3444" s="36">
        <f t="shared" si="533"/>
        <v>13532.979625324495</v>
      </c>
      <c r="Y3444" s="36">
        <f t="shared" si="534"/>
        <v>14605.68096268812</v>
      </c>
      <c r="Z3444" s="36">
        <f t="shared" si="535"/>
        <v>15915.403881976345</v>
      </c>
      <c r="AA3444" s="36">
        <f t="shared" si="536"/>
        <v>17504.217048374121</v>
      </c>
      <c r="AB3444" s="36">
        <f t="shared" si="537"/>
        <v>55864.312404631666</v>
      </c>
      <c r="AC3444" s="36">
        <f t="shared" si="538"/>
        <v>243432.98366732517</v>
      </c>
      <c r="AD3444" s="36">
        <f t="shared" si="539"/>
        <v>153260.66675071936</v>
      </c>
    </row>
    <row r="3445" spans="1:30" ht="14.25" customHeight="1" x14ac:dyDescent="0.25">
      <c r="A3445" s="16">
        <v>3429</v>
      </c>
      <c r="B3445" s="34">
        <v>0.218853852512432</v>
      </c>
      <c r="C3445" s="34">
        <v>0.110190869468272</v>
      </c>
      <c r="D3445" s="34">
        <v>4.8930799034774902E-2</v>
      </c>
      <c r="E3445" s="34">
        <v>4.40589800490594E-2</v>
      </c>
      <c r="F3445" s="34">
        <v>1.8225947431675601E-2</v>
      </c>
      <c r="G3445" s="34">
        <v>0.18884745234241401</v>
      </c>
      <c r="H3445" s="35">
        <v>1.0698239193457399</v>
      </c>
      <c r="I3445" s="34">
        <v>8.6726616025148501E-2</v>
      </c>
      <c r="J3445" s="34">
        <v>2.2565544790155798E-2</v>
      </c>
      <c r="K3445" s="36">
        <f>Inputs!$B$12*(1+$B3445)^4</f>
        <v>132421.28193710526</v>
      </c>
      <c r="L3445" s="36">
        <f t="shared" si="530"/>
        <v>20679.639668991043</v>
      </c>
      <c r="M3445" s="36">
        <f t="shared" si="531"/>
        <v>280168.91430506908</v>
      </c>
      <c r="N3445" s="37">
        <f>M3445/Inputs!$B$6</f>
        <v>427.08675961138579</v>
      </c>
      <c r="O3445" s="38">
        <f>IF(N3445&gt;Inputs!$B$4,1,0)</f>
        <v>1</v>
      </c>
      <c r="P3445" s="34">
        <f t="shared" si="532"/>
        <v>6.4161071234992706E-2</v>
      </c>
      <c r="Q3445" s="36">
        <f>Inputs!$B$12*(1+$B3445)^0*$C3445+Inputs!$B$29*(1+$D3445)^0*Inputs!$B$19+Inputs!$B$30*(1+$E3445)^0*Inputs!$B$20+Inputs!$B$31*(1+$F3445)^0*Inputs!$B$21+Inputs!$B$22*(1+Inputs!$B$23)^0</f>
        <v>14633.496195523243</v>
      </c>
      <c r="R3445" s="36">
        <f>Inputs!$B$12*(1+$B3445)^1*$C3445+Inputs!$B$29*(1+$D3445)^1*Inputs!$B$19+Inputs!$B$30*(1+$E3445)^1*Inputs!$B$20+Inputs!$B$31*(1+$F3445)^1*Inputs!$B$21+Inputs!$B$22*(1+Inputs!$B$23)^1</f>
        <v>16365.705488895161</v>
      </c>
      <c r="S3445" s="36">
        <f>Inputs!$B$12*(1+$B3445)^2*$C3445+Inputs!$B$29*(1+$D3445)^2*Inputs!$B$19+Inputs!$B$30*(1+$E3445)^2*Inputs!$B$20+Inputs!$B$31*(1+$F3445)^2*Inputs!$B$21+Inputs!$B$22*(1+Inputs!$B$23)^2</f>
        <v>18426.783782313305</v>
      </c>
      <c r="T3445" s="36">
        <f>Inputs!$B$12*(1+$B3445)^3*$C3445+Inputs!$B$29*(1+$D3445)^3*Inputs!$B$19+Inputs!$B$30*(1+$E3445)^3*Inputs!$B$20+Inputs!$B$31*(1+$F3445)^3*Inputs!$B$21+Inputs!$B$22*(1+Inputs!$B$23)^3</f>
        <v>20886.601641139889</v>
      </c>
      <c r="U3445" s="36">
        <f>Inputs!$B$12*(1+$B3445)^4*$C3445+Inputs!$B$29*(1+$D3445)^4*Inputs!$B$19+Inputs!$B$30*(1+$E3445)^4*Inputs!$B$20+Inputs!$B$31*(1+$F3445)^4*Inputs!$B$21+Inputs!$B$22*(1+Inputs!$B$23)^4</f>
        <v>23830.224122401731</v>
      </c>
      <c r="V3445" s="35">
        <f>Inputs!$B$13/(Q3445*(1-$G3445))</f>
        <v>1.0665545435214001</v>
      </c>
      <c r="W3445" s="36">
        <f>Inputs!$B$13</f>
        <v>12660</v>
      </c>
      <c r="X3445" s="36">
        <f t="shared" si="533"/>
        <v>14169.451146924797</v>
      </c>
      <c r="Y3445" s="36">
        <f t="shared" si="534"/>
        <v>15966.152457135027</v>
      </c>
      <c r="Z3445" s="36">
        <f t="shared" si="535"/>
        <v>18111.344724003997</v>
      </c>
      <c r="AA3445" s="36">
        <f t="shared" si="536"/>
        <v>20679.639668991043</v>
      </c>
      <c r="AB3445" s="36">
        <f t="shared" si="537"/>
        <v>62718.120962064713</v>
      </c>
      <c r="AC3445" s="36">
        <f t="shared" si="538"/>
        <v>329581.26473195484</v>
      </c>
      <c r="AD3445" s="36">
        <f t="shared" si="539"/>
        <v>217450.79334300436</v>
      </c>
    </row>
    <row r="3446" spans="1:30" ht="14.25" customHeight="1" x14ac:dyDescent="0.25">
      <c r="A3446" s="16">
        <v>3430</v>
      </c>
      <c r="B3446" s="34">
        <v>0.51240770296036198</v>
      </c>
      <c r="C3446" s="34">
        <v>6.5935628076728994E-2</v>
      </c>
      <c r="D3446" s="34">
        <v>2.72428016534585E-2</v>
      </c>
      <c r="E3446" s="34">
        <v>4.9395458060288999E-2</v>
      </c>
      <c r="F3446" s="34">
        <v>1.01160318277353E-2</v>
      </c>
      <c r="G3446" s="34">
        <v>0.17038000623244301</v>
      </c>
      <c r="H3446" s="35">
        <v>0.99800450135611196</v>
      </c>
      <c r="I3446" s="34">
        <v>9.7347841313929803E-2</v>
      </c>
      <c r="J3446" s="34">
        <v>1.73563783747788E-2</v>
      </c>
      <c r="K3446" s="36">
        <f>Inputs!$B$12*(1+$B3446)^4</f>
        <v>313925.6288696737</v>
      </c>
      <c r="L3446" s="36">
        <f t="shared" si="530"/>
        <v>24446.528089507858</v>
      </c>
      <c r="M3446" s="36">
        <f t="shared" si="531"/>
        <v>260152.27706805608</v>
      </c>
      <c r="N3446" s="37">
        <f>M3446/Inputs!$B$6</f>
        <v>396.5735930915489</v>
      </c>
      <c r="O3446" s="38">
        <f>IF(N3446&gt;Inputs!$B$4,1,0)</f>
        <v>1</v>
      </c>
      <c r="P3446" s="34">
        <f t="shared" si="532"/>
        <v>7.9991462939151006E-2</v>
      </c>
      <c r="Q3446" s="36">
        <f>Inputs!$B$12*(1+$B3446)^0*$C3446+Inputs!$B$29*(1+$D3446)^0*Inputs!$B$19+Inputs!$B$30*(1+$E3446)^0*Inputs!$B$20+Inputs!$B$31*(1+$F3446)^0*Inputs!$B$21+Inputs!$B$22*(1+Inputs!$B$23)^0</f>
        <v>11978.181712030662</v>
      </c>
      <c r="R3446" s="36">
        <f>Inputs!$B$12*(1+$B3446)^1*$C3446+Inputs!$B$29*(1+$D3446)^1*Inputs!$B$19+Inputs!$B$30*(1+$E3446)^1*Inputs!$B$20+Inputs!$B$31*(1+$F3446)^1*Inputs!$B$21+Inputs!$B$22*(1+Inputs!$B$23)^1</f>
        <v>14195.856817863769</v>
      </c>
      <c r="S3446" s="36">
        <f>Inputs!$B$12*(1+$B3446)^2*$C3446+Inputs!$B$29*(1+$D3446)^2*Inputs!$B$19+Inputs!$B$30*(1+$E3446)^2*Inputs!$B$20+Inputs!$B$31*(1+$F3446)^2*Inputs!$B$21+Inputs!$B$22*(1+Inputs!$B$23)^2</f>
        <v>17459.227018704867</v>
      </c>
      <c r="T3446" s="36">
        <f>Inputs!$B$12*(1+$B3446)^3*$C3446+Inputs!$B$29*(1+$D3446)^3*Inputs!$B$19+Inputs!$B$30*(1+$E3446)^3*Inputs!$B$20+Inputs!$B$31*(1+$F3446)^3*Inputs!$B$21+Inputs!$B$22*(1+Inputs!$B$23)^3</f>
        <v>22300.857409401899</v>
      </c>
      <c r="U3446" s="36">
        <f>Inputs!$B$12*(1+$B3446)^4*$C3446+Inputs!$B$29*(1+$D3446)^4*Inputs!$B$19+Inputs!$B$30*(1+$E3446)^4*Inputs!$B$20+Inputs!$B$31*(1+$F3446)^4*Inputs!$B$21+Inputs!$B$22*(1+Inputs!$B$23)^4</f>
        <v>29526.058711528647</v>
      </c>
      <c r="V3446" s="35">
        <f>Inputs!$B$13/(Q3446*(1-$G3446))</f>
        <v>1.2739828994969329</v>
      </c>
      <c r="W3446" s="36">
        <f>Inputs!$B$13</f>
        <v>12660</v>
      </c>
      <c r="X3446" s="36">
        <f t="shared" si="533"/>
        <v>14191.348013636849</v>
      </c>
      <c r="Y3446" s="36">
        <f t="shared" si="534"/>
        <v>16454.327802342686</v>
      </c>
      <c r="Z3446" s="36">
        <f t="shared" si="535"/>
        <v>19740.803441771128</v>
      </c>
      <c r="AA3446" s="36">
        <f t="shared" si="536"/>
        <v>24446.528089507858</v>
      </c>
      <c r="AB3446" s="36">
        <f t="shared" si="537"/>
        <v>64752.036717779913</v>
      </c>
      <c r="AC3446" s="36">
        <f t="shared" si="538"/>
        <v>310918.57014664297</v>
      </c>
      <c r="AD3446" s="36">
        <f t="shared" si="539"/>
        <v>195400.24035027617</v>
      </c>
    </row>
    <row r="3447" spans="1:30" ht="14.25" customHeight="1" x14ac:dyDescent="0.25">
      <c r="A3447" s="16">
        <v>3431</v>
      </c>
      <c r="B3447" s="34">
        <v>0.311803513258197</v>
      </c>
      <c r="C3447" s="34">
        <v>5.9239687208560599E-2</v>
      </c>
      <c r="D3447" s="34">
        <v>4.0193732831681601E-2</v>
      </c>
      <c r="E3447" s="34">
        <v>3.7556300188991497E-2</v>
      </c>
      <c r="F3447" s="34">
        <v>-1.14943498361029E-2</v>
      </c>
      <c r="G3447" s="34">
        <v>0.19699372910070301</v>
      </c>
      <c r="H3447" s="35">
        <v>0.92553014002140199</v>
      </c>
      <c r="I3447" s="34">
        <v>9.7483064833505995E-2</v>
      </c>
      <c r="J3447" s="34">
        <v>2.2486477143951002E-2</v>
      </c>
      <c r="K3447" s="36">
        <f>Inputs!$B$12*(1+$B3447)^4</f>
        <v>177675.03478714716</v>
      </c>
      <c r="L3447" s="36">
        <f t="shared" si="530"/>
        <v>14133.518093067702</v>
      </c>
      <c r="M3447" s="36">
        <f t="shared" si="531"/>
        <v>171480.4285325986</v>
      </c>
      <c r="N3447" s="37">
        <f>M3447/Inputs!$B$6</f>
        <v>261.40309227530275</v>
      </c>
      <c r="O3447" s="38">
        <f>IF(N3447&gt;Inputs!$B$4,1,0)</f>
        <v>0</v>
      </c>
      <c r="P3447" s="34">
        <f t="shared" si="532"/>
        <v>7.4996587689555E-2</v>
      </c>
      <c r="Q3447" s="36">
        <f>Inputs!$B$12*(1+$B3447)^0*$C3447+Inputs!$B$29*(1+$D3447)^0*Inputs!$B$19+Inputs!$B$30*(1+$E3447)^0*Inputs!$B$20+Inputs!$B$31*(1+$F3447)^0*Inputs!$B$21+Inputs!$B$22*(1+Inputs!$B$23)^0</f>
        <v>11576.425259940559</v>
      </c>
      <c r="R3447" s="36">
        <f>Inputs!$B$12*(1+$B3447)^1*$C3447+Inputs!$B$29*(1+$D3447)^1*Inputs!$B$19+Inputs!$B$30*(1+$E3447)^1*Inputs!$B$20+Inputs!$B$31*(1+$F3447)^1*Inputs!$B$21+Inputs!$B$22*(1+Inputs!$B$23)^1</f>
        <v>12790.690289109272</v>
      </c>
      <c r="S3447" s="36">
        <f>Inputs!$B$12*(1+$B3447)^2*$C3447+Inputs!$B$29*(1+$D3447)^2*Inputs!$B$19+Inputs!$B$30*(1+$E3447)^2*Inputs!$B$20+Inputs!$B$31*(1+$F3447)^2*Inputs!$B$21+Inputs!$B$22*(1+Inputs!$B$23)^2</f>
        <v>14357.913677988632</v>
      </c>
      <c r="T3447" s="36">
        <f>Inputs!$B$12*(1+$B3447)^3*$C3447+Inputs!$B$29*(1+$D3447)^3*Inputs!$B$19+Inputs!$B$30*(1+$E3447)^3*Inputs!$B$20+Inputs!$B$31*(1+$F3447)^3*Inputs!$B$21+Inputs!$B$22*(1+Inputs!$B$23)^3</f>
        <v>16386.12111119349</v>
      </c>
      <c r="U3447" s="36">
        <f>Inputs!$B$12*(1+$B3447)^4*$C3447+Inputs!$B$29*(1+$D3447)^4*Inputs!$B$19+Inputs!$B$30*(1+$E3447)^4*Inputs!$B$20+Inputs!$B$31*(1+$F3447)^4*Inputs!$B$21+Inputs!$B$22*(1+Inputs!$B$23)^4</f>
        <v>19016.946127938721</v>
      </c>
      <c r="V3447" s="35">
        <f>Inputs!$B$13/(Q3447*(1-$G3447))</f>
        <v>1.3618845613843702</v>
      </c>
      <c r="W3447" s="36">
        <f>Inputs!$B$13</f>
        <v>12660</v>
      </c>
      <c r="X3447" s="36">
        <f t="shared" si="533"/>
        <v>12867.47291624432</v>
      </c>
      <c r="Y3447" s="36">
        <f t="shared" si="534"/>
        <v>13186.367861675257</v>
      </c>
      <c r="Z3447" s="36">
        <f t="shared" si="535"/>
        <v>13613.676929517667</v>
      </c>
      <c r="AA3447" s="36">
        <f t="shared" si="536"/>
        <v>14133.518093067702</v>
      </c>
      <c r="AB3447" s="36">
        <f t="shared" si="537"/>
        <v>50454.837695277456</v>
      </c>
      <c r="AC3447" s="36">
        <f t="shared" si="538"/>
        <v>192693.18204785159</v>
      </c>
      <c r="AD3447" s="36">
        <f t="shared" si="539"/>
        <v>121025.59083732114</v>
      </c>
    </row>
    <row r="3448" spans="1:30" ht="14.25" customHeight="1" x14ac:dyDescent="0.25">
      <c r="A3448" s="16">
        <v>3432</v>
      </c>
      <c r="B3448" s="34">
        <v>0.46715985578402802</v>
      </c>
      <c r="C3448" s="34">
        <v>6.5909015637580504E-2</v>
      </c>
      <c r="D3448" s="34">
        <v>2.3399268390952299E-2</v>
      </c>
      <c r="E3448" s="34">
        <v>4.2611096351801998E-2</v>
      </c>
      <c r="F3448" s="34">
        <v>1.3633878931333001E-2</v>
      </c>
      <c r="G3448" s="34">
        <v>0.189617205339946</v>
      </c>
      <c r="H3448" s="35">
        <v>1.08168401282861</v>
      </c>
      <c r="I3448" s="34">
        <v>9.5106959031975399E-2</v>
      </c>
      <c r="J3448" s="34">
        <v>3.04460167028913E-2</v>
      </c>
      <c r="K3448" s="36">
        <f>Inputs!$B$12*(1+$B3448)^4</f>
        <v>278010.36756030878</v>
      </c>
      <c r="L3448" s="36">
        <f t="shared" si="530"/>
        <v>23741.000372070699</v>
      </c>
      <c r="M3448" s="36">
        <f t="shared" si="531"/>
        <v>304593.01922369993</v>
      </c>
      <c r="N3448" s="37">
        <f>M3448/Inputs!$B$6</f>
        <v>464.31862686539625</v>
      </c>
      <c r="O3448" s="38">
        <f>IF(N3448&gt;Inputs!$B$4,1,0)</f>
        <v>1</v>
      </c>
      <c r="P3448" s="34">
        <f t="shared" si="532"/>
        <v>6.4660942329084092E-2</v>
      </c>
      <c r="Q3448" s="36">
        <f>Inputs!$B$12*(1+$B3448)^0*$C3448+Inputs!$B$29*(1+$D3448)^0*Inputs!$B$19+Inputs!$B$30*(1+$E3448)^0*Inputs!$B$20+Inputs!$B$31*(1+$F3448)^0*Inputs!$B$21+Inputs!$B$22*(1+Inputs!$B$23)^0</f>
        <v>11976.584965681752</v>
      </c>
      <c r="R3448" s="36">
        <f>Inputs!$B$12*(1+$B3448)^1*$C3448+Inputs!$B$29*(1+$D3448)^1*Inputs!$B$19+Inputs!$B$30*(1+$E3448)^1*Inputs!$B$20+Inputs!$B$31*(1+$F3448)^1*Inputs!$B$21+Inputs!$B$22*(1+Inputs!$B$23)^1</f>
        <v>14000.673238497346</v>
      </c>
      <c r="S3448" s="36">
        <f>Inputs!$B$12*(1+$B3448)^2*$C3448+Inputs!$B$29*(1+$D3448)^2*Inputs!$B$19+Inputs!$B$30*(1+$E3448)^2*Inputs!$B$20+Inputs!$B$31*(1+$F3448)^2*Inputs!$B$21+Inputs!$B$22*(1+Inputs!$B$23)^2</f>
        <v>16892.92696804976</v>
      </c>
      <c r="T3448" s="36">
        <f>Inputs!$B$12*(1+$B3448)^3*$C3448+Inputs!$B$29*(1+$D3448)^3*Inputs!$B$19+Inputs!$B$30*(1+$E3448)^3*Inputs!$B$20+Inputs!$B$31*(1+$F3448)^3*Inputs!$B$21+Inputs!$B$22*(1+Inputs!$B$23)^3</f>
        <v>21056.706073466186</v>
      </c>
      <c r="U3448" s="36">
        <f>Inputs!$B$12*(1+$B3448)^4*$C3448+Inputs!$B$29*(1+$D3448)^4*Inputs!$B$19+Inputs!$B$30*(1+$E3448)^4*Inputs!$B$20+Inputs!$B$31*(1+$F3448)^4*Inputs!$B$21+Inputs!$B$22*(1+Inputs!$B$23)^4</f>
        <v>27083.724785129638</v>
      </c>
      <c r="V3448" s="35">
        <f>Inputs!$B$13/(Q3448*(1-$G3448))</f>
        <v>1.3043991103707024</v>
      </c>
      <c r="W3448" s="36">
        <f>Inputs!$B$13</f>
        <v>12660</v>
      </c>
      <c r="X3448" s="36">
        <f t="shared" si="533"/>
        <v>14167.861936701609</v>
      </c>
      <c r="Y3448" s="36">
        <f t="shared" si="534"/>
        <v>16332.425645446952</v>
      </c>
      <c r="Z3448" s="36">
        <f t="shared" si="535"/>
        <v>19407.94985942317</v>
      </c>
      <c r="AA3448" s="36">
        <f t="shared" si="536"/>
        <v>23741.000372070699</v>
      </c>
      <c r="AB3448" s="36">
        <f t="shared" si="537"/>
        <v>64378.343744357771</v>
      </c>
      <c r="AC3448" s="36">
        <f t="shared" si="538"/>
        <v>378339.97440737014</v>
      </c>
      <c r="AD3448" s="36">
        <f t="shared" si="539"/>
        <v>240214.67547934217</v>
      </c>
    </row>
    <row r="3449" spans="1:30" ht="14.25" customHeight="1" x14ac:dyDescent="0.25">
      <c r="A3449" s="16">
        <v>3433</v>
      </c>
      <c r="B3449" s="34">
        <v>0.28644168218228</v>
      </c>
      <c r="C3449" s="34">
        <v>8.7839802683920304E-2</v>
      </c>
      <c r="D3449" s="34">
        <v>3.2469882698945601E-2</v>
      </c>
      <c r="E3449" s="34">
        <v>3.4786881317594699E-2</v>
      </c>
      <c r="F3449" s="34">
        <v>1.7446105559462601E-2</v>
      </c>
      <c r="G3449" s="34">
        <v>0.18329489671296401</v>
      </c>
      <c r="H3449" s="35">
        <v>0.98092216578466096</v>
      </c>
      <c r="I3449" s="34">
        <v>0.10188556345510499</v>
      </c>
      <c r="J3449" s="34">
        <v>2.5931784343600599E-2</v>
      </c>
      <c r="K3449" s="36">
        <f>Inputs!$B$12*(1+$B3449)^4</f>
        <v>164328.03552467341</v>
      </c>
      <c r="L3449" s="36">
        <f t="shared" si="530"/>
        <v>18673.332906577518</v>
      </c>
      <c r="M3449" s="36">
        <f t="shared" si="531"/>
        <v>212121.02013471286</v>
      </c>
      <c r="N3449" s="37">
        <f>M3449/Inputs!$B$6</f>
        <v>323.35521361998912</v>
      </c>
      <c r="O3449" s="38">
        <f>IF(N3449&gt;Inputs!$B$4,1,0)</f>
        <v>0</v>
      </c>
      <c r="P3449" s="34">
        <f t="shared" si="532"/>
        <v>7.5953779111504388E-2</v>
      </c>
      <c r="Q3449" s="36">
        <f>Inputs!$B$12*(1+$B3449)^0*$C3449+Inputs!$B$29*(1+$D3449)^0*Inputs!$B$19+Inputs!$B$30*(1+$E3449)^0*Inputs!$B$20+Inputs!$B$31*(1+$F3449)^0*Inputs!$B$21+Inputs!$B$22*(1+Inputs!$B$23)^0</f>
        <v>13292.432188462139</v>
      </c>
      <c r="R3449" s="36">
        <f>Inputs!$B$12*(1+$B3449)^1*$C3449+Inputs!$B$29*(1+$D3449)^1*Inputs!$B$19+Inputs!$B$30*(1+$E3449)^1*Inputs!$B$20+Inputs!$B$31*(1+$F3449)^1*Inputs!$B$21+Inputs!$B$22*(1+Inputs!$B$23)^1</f>
        <v>15006.261864618013</v>
      </c>
      <c r="S3449" s="36">
        <f>Inputs!$B$12*(1+$B3449)^2*$C3449+Inputs!$B$29*(1+$D3449)^2*Inputs!$B$19+Inputs!$B$30*(1+$E3449)^2*Inputs!$B$20+Inputs!$B$31*(1+$F3449)^2*Inputs!$B$21+Inputs!$B$22*(1+Inputs!$B$23)^2</f>
        <v>17158.340054563774</v>
      </c>
      <c r="T3449" s="36">
        <f>Inputs!$B$12*(1+$B3449)^3*$C3449+Inputs!$B$29*(1+$D3449)^3*Inputs!$B$19+Inputs!$B$30*(1+$E3449)^3*Inputs!$B$20+Inputs!$B$31*(1+$F3449)^3*Inputs!$B$21+Inputs!$B$22*(1+Inputs!$B$23)^3</f>
        <v>19872.712978289477</v>
      </c>
      <c r="U3449" s="36">
        <f>Inputs!$B$12*(1+$B3449)^4*$C3449+Inputs!$B$29*(1+$D3449)^4*Inputs!$B$19+Inputs!$B$30*(1+$E3449)^4*Inputs!$B$20+Inputs!$B$31*(1+$F3449)^4*Inputs!$B$21+Inputs!$B$22*(1+Inputs!$B$23)^4</f>
        <v>23308.913068487207</v>
      </c>
      <c r="V3449" s="35">
        <f>Inputs!$B$13/(Q3449*(1-$G3449))</f>
        <v>1.1661756872983351</v>
      </c>
      <c r="W3449" s="36">
        <f>Inputs!$B$13</f>
        <v>12660</v>
      </c>
      <c r="X3449" s="36">
        <f t="shared" si="533"/>
        <v>13724.685999832973</v>
      </c>
      <c r="Y3449" s="36">
        <f t="shared" si="534"/>
        <v>15043.967344648219</v>
      </c>
      <c r="Z3449" s="36">
        <f t="shared" si="535"/>
        <v>16672.18299901815</v>
      </c>
      <c r="AA3449" s="36">
        <f t="shared" si="536"/>
        <v>18673.332906577518</v>
      </c>
      <c r="AB3449" s="36">
        <f t="shared" si="537"/>
        <v>56843.540981810118</v>
      </c>
      <c r="AC3449" s="36">
        <f t="shared" si="538"/>
        <v>252226.63009779635</v>
      </c>
      <c r="AD3449" s="36">
        <f t="shared" si="539"/>
        <v>155277.47915290273</v>
      </c>
    </row>
    <row r="3450" spans="1:30" ht="14.25" customHeight="1" x14ac:dyDescent="0.25">
      <c r="A3450" s="16">
        <v>3434</v>
      </c>
      <c r="B3450" s="34">
        <v>0.25847120348722702</v>
      </c>
      <c r="C3450" s="34">
        <v>8.5157445485064903E-2</v>
      </c>
      <c r="D3450" s="34">
        <v>4.8534692112270003E-2</v>
      </c>
      <c r="E3450" s="34">
        <v>6.0957961276206798E-2</v>
      </c>
      <c r="F3450" s="34">
        <v>1.8935445104686501E-2</v>
      </c>
      <c r="G3450" s="34">
        <v>0.187980542129117</v>
      </c>
      <c r="H3450" s="35">
        <v>1.0826180571331701</v>
      </c>
      <c r="I3450" s="34">
        <v>0.104903936262771</v>
      </c>
      <c r="J3450" s="34">
        <v>2.3086620700413101E-2</v>
      </c>
      <c r="K3450" s="36">
        <f>Inputs!$B$12*(1+$B3450)^4</f>
        <v>150495.8000397555</v>
      </c>
      <c r="L3450" s="36">
        <f t="shared" si="530"/>
        <v>19568.752829753157</v>
      </c>
      <c r="M3450" s="36">
        <f t="shared" si="531"/>
        <v>206451.42001377084</v>
      </c>
      <c r="N3450" s="37">
        <f>M3450/Inputs!$B$6</f>
        <v>314.71253050879699</v>
      </c>
      <c r="O3450" s="38">
        <f>IF(N3450&gt;Inputs!$B$4,1,0)</f>
        <v>0</v>
      </c>
      <c r="P3450" s="34">
        <f t="shared" si="532"/>
        <v>8.1817315562357898E-2</v>
      </c>
      <c r="Q3450" s="36">
        <f>Inputs!$B$12*(1+$B3450)^0*$C3450+Inputs!$B$29*(1+$D3450)^0*Inputs!$B$19+Inputs!$B$30*(1+$E3450)^0*Inputs!$B$20+Inputs!$B$31*(1+$F3450)^0*Inputs!$B$21+Inputs!$B$22*(1+Inputs!$B$23)^0</f>
        <v>13131.490756530817</v>
      </c>
      <c r="R3450" s="36">
        <f>Inputs!$B$12*(1+$B3450)^1*$C3450+Inputs!$B$29*(1+$D3450)^1*Inputs!$B$19+Inputs!$B$30*(1+$E3450)^1*Inputs!$B$20+Inputs!$B$31*(1+$F3450)^1*Inputs!$B$21+Inputs!$B$22*(1+Inputs!$B$23)^1</f>
        <v>14781.720029417371</v>
      </c>
      <c r="S3450" s="36">
        <f>Inputs!$B$12*(1+$B3450)^2*$C3450+Inputs!$B$29*(1+$D3450)^2*Inputs!$B$19+Inputs!$B$30*(1+$E3450)^2*Inputs!$B$20+Inputs!$B$31*(1+$F3450)^2*Inputs!$B$21+Inputs!$B$22*(1+Inputs!$B$23)^2</f>
        <v>16789.944809207816</v>
      </c>
      <c r="T3450" s="36">
        <f>Inputs!$B$12*(1+$B3450)^3*$C3450+Inputs!$B$29*(1+$D3450)^3*Inputs!$B$19+Inputs!$B$30*(1+$E3450)^3*Inputs!$B$20+Inputs!$B$31*(1+$F3450)^3*Inputs!$B$21+Inputs!$B$22*(1+Inputs!$B$23)^3</f>
        <v>19245.308201063126</v>
      </c>
      <c r="U3450" s="36">
        <f>Inputs!$B$12*(1+$B3450)^4*$C3450+Inputs!$B$29*(1+$D3450)^4*Inputs!$B$19+Inputs!$B$30*(1+$E3450)^4*Inputs!$B$20+Inputs!$B$31*(1+$F3450)^4*Inputs!$B$21+Inputs!$B$22*(1+Inputs!$B$23)^4</f>
        <v>22259.80959785706</v>
      </c>
      <c r="V3450" s="35">
        <f>Inputs!$B$13/(Q3450*(1-$G3450))</f>
        <v>1.1872802330107766</v>
      </c>
      <c r="W3450" s="36">
        <f>Inputs!$B$13</f>
        <v>12660</v>
      </c>
      <c r="X3450" s="36">
        <f t="shared" si="533"/>
        <v>13936.911032163813</v>
      </c>
      <c r="Y3450" s="36">
        <f t="shared" si="534"/>
        <v>15473.626391699176</v>
      </c>
      <c r="Z3450" s="36">
        <f t="shared" si="535"/>
        <v>17327.58749999425</v>
      </c>
      <c r="AA3450" s="36">
        <f t="shared" si="536"/>
        <v>19568.752829753157</v>
      </c>
      <c r="AB3450" s="36">
        <f t="shared" si="537"/>
        <v>57855.213323560944</v>
      </c>
      <c r="AC3450" s="36">
        <f t="shared" si="538"/>
        <v>244697.94769366333</v>
      </c>
      <c r="AD3450" s="36">
        <f t="shared" si="539"/>
        <v>148596.20669020989</v>
      </c>
    </row>
    <row r="3451" spans="1:30" ht="14.25" customHeight="1" x14ac:dyDescent="0.25">
      <c r="A3451" s="16">
        <v>3435</v>
      </c>
      <c r="B3451" s="34">
        <v>0.18193096025778399</v>
      </c>
      <c r="C3451" s="34">
        <v>0.10682888624400699</v>
      </c>
      <c r="D3451" s="34">
        <v>3.4021708281066897E-2</v>
      </c>
      <c r="E3451" s="34">
        <v>4.6500425356910499E-2</v>
      </c>
      <c r="F3451" s="34">
        <v>1.57476109406284E-2</v>
      </c>
      <c r="G3451" s="34">
        <v>0.17360964493617001</v>
      </c>
      <c r="H3451" s="35">
        <v>1.08201785928644</v>
      </c>
      <c r="I3451" s="34">
        <v>9.6777318734806203E-2</v>
      </c>
      <c r="J3451" s="34">
        <v>1.9197873001199298E-2</v>
      </c>
      <c r="K3451" s="36">
        <f>Inputs!$B$12*(1+$B3451)^4</f>
        <v>117089.96773515809</v>
      </c>
      <c r="L3451" s="36">
        <f t="shared" si="530"/>
        <v>19229.904072423469</v>
      </c>
      <c r="M3451" s="36">
        <f t="shared" si="531"/>
        <v>218038.08028897774</v>
      </c>
      <c r="N3451" s="37">
        <f>M3451/Inputs!$B$6</f>
        <v>332.37512239173435</v>
      </c>
      <c r="O3451" s="38">
        <f>IF(N3451&gt;Inputs!$B$4,1,0)</f>
        <v>0</v>
      </c>
      <c r="P3451" s="34">
        <f t="shared" si="532"/>
        <v>7.7579445733606908E-2</v>
      </c>
      <c r="Q3451" s="36">
        <f>Inputs!$B$12*(1+$B3451)^0*$C3451+Inputs!$B$29*(1+$D3451)^0*Inputs!$B$19+Inputs!$B$30*(1+$E3451)^0*Inputs!$B$20+Inputs!$B$31*(1+$F3451)^0*Inputs!$B$21+Inputs!$B$22*(1+Inputs!$B$23)^0</f>
        <v>14431.77720206734</v>
      </c>
      <c r="R3451" s="36">
        <f>Inputs!$B$12*(1+$B3451)^1*$C3451+Inputs!$B$29*(1+$D3451)^1*Inputs!$B$19+Inputs!$B$30*(1+$E3451)^1*Inputs!$B$20+Inputs!$B$31*(1+$F3451)^1*Inputs!$B$21+Inputs!$B$22*(1+Inputs!$B$23)^1</f>
        <v>15828.93557996866</v>
      </c>
      <c r="S3451" s="36">
        <f>Inputs!$B$12*(1+$B3451)^2*$C3451+Inputs!$B$29*(1+$D3451)^2*Inputs!$B$19+Inputs!$B$30*(1+$E3451)^2*Inputs!$B$20+Inputs!$B$31*(1+$F3451)^2*Inputs!$B$21+Inputs!$B$22*(1+Inputs!$B$23)^2</f>
        <v>17446.544373876292</v>
      </c>
      <c r="T3451" s="36">
        <f>Inputs!$B$12*(1+$B3451)^3*$C3451+Inputs!$B$29*(1+$D3451)^3*Inputs!$B$19+Inputs!$B$30*(1+$E3451)^3*Inputs!$B$20+Inputs!$B$31*(1+$F3451)^3*Inputs!$B$21+Inputs!$B$22*(1+Inputs!$B$23)^3</f>
        <v>19323.538972119837</v>
      </c>
      <c r="U3451" s="36">
        <f>Inputs!$B$12*(1+$B3451)^4*$C3451+Inputs!$B$29*(1+$D3451)^4*Inputs!$B$19+Inputs!$B$30*(1+$E3451)^4*Inputs!$B$20+Inputs!$B$31*(1+$F3451)^4*Inputs!$B$21+Inputs!$B$22*(1+Inputs!$B$23)^4</f>
        <v>21505.891424210717</v>
      </c>
      <c r="V3451" s="35">
        <f>Inputs!$B$13/(Q3451*(1-$G3451))</f>
        <v>1.0615211467739829</v>
      </c>
      <c r="W3451" s="36">
        <f>Inputs!$B$13</f>
        <v>12660</v>
      </c>
      <c r="X3451" s="36">
        <f t="shared" si="533"/>
        <v>13952.659171438847</v>
      </c>
      <c r="Y3451" s="36">
        <f t="shared" si="534"/>
        <v>15452.404005728136</v>
      </c>
      <c r="Z3451" s="36">
        <f t="shared" si="535"/>
        <v>17196.684989288722</v>
      </c>
      <c r="AA3451" s="36">
        <f t="shared" si="536"/>
        <v>19229.904072423469</v>
      </c>
      <c r="AB3451" s="36">
        <f t="shared" si="537"/>
        <v>58855.093038440704</v>
      </c>
      <c r="AC3451" s="36">
        <f t="shared" si="538"/>
        <v>252632.34537574049</v>
      </c>
      <c r="AD3451" s="36">
        <f t="shared" si="539"/>
        <v>159182.98725053703</v>
      </c>
    </row>
    <row r="3452" spans="1:30" ht="14.25" customHeight="1" x14ac:dyDescent="0.25">
      <c r="A3452" s="16">
        <v>3436</v>
      </c>
      <c r="B3452" s="34">
        <v>0.30316488865460001</v>
      </c>
      <c r="C3452" s="34">
        <v>9.7110197578461802E-2</v>
      </c>
      <c r="D3452" s="34">
        <v>3.7198369154372198E-2</v>
      </c>
      <c r="E3452" s="34">
        <v>4.45538000510705E-2</v>
      </c>
      <c r="F3452" s="34">
        <v>5.1151498644584096E-3</v>
      </c>
      <c r="G3452" s="34">
        <v>0.18119128064492099</v>
      </c>
      <c r="H3452" s="35">
        <v>1.07779722032855</v>
      </c>
      <c r="I3452" s="34">
        <v>9.8942540306898405E-2</v>
      </c>
      <c r="J3452" s="34">
        <v>2.7947264826555199E-2</v>
      </c>
      <c r="K3452" s="36">
        <f>Inputs!$B$12*(1+$B3452)^4</f>
        <v>173040.88643746992</v>
      </c>
      <c r="L3452" s="36">
        <f t="shared" si="530"/>
        <v>22616.557143558715</v>
      </c>
      <c r="M3452" s="36">
        <f t="shared" si="531"/>
        <v>267319.79456287908</v>
      </c>
      <c r="N3452" s="37">
        <f>M3452/Inputs!$B$6</f>
        <v>407.49968683365711</v>
      </c>
      <c r="O3452" s="38">
        <f>IF(N3452&gt;Inputs!$B$4,1,0)</f>
        <v>1</v>
      </c>
      <c r="P3452" s="34">
        <f t="shared" si="532"/>
        <v>7.0995275480343206E-2</v>
      </c>
      <c r="Q3452" s="36">
        <f>Inputs!$B$12*(1+$B3452)^0*$C3452+Inputs!$B$29*(1+$D3452)^0*Inputs!$B$19+Inputs!$B$30*(1+$E3452)^0*Inputs!$B$20+Inputs!$B$31*(1+$F3452)^0*Inputs!$B$21+Inputs!$B$22*(1+Inputs!$B$23)^0</f>
        <v>13848.65588213463</v>
      </c>
      <c r="R3452" s="36">
        <f>Inputs!$B$12*(1+$B3452)^1*$C3452+Inputs!$B$29*(1+$D3452)^1*Inputs!$B$19+Inputs!$B$30*(1+$E3452)^1*Inputs!$B$20+Inputs!$B$31*(1+$F3452)^1*Inputs!$B$21+Inputs!$B$22*(1+Inputs!$B$23)^1</f>
        <v>15803.71860179531</v>
      </c>
      <c r="S3452" s="36">
        <f>Inputs!$B$12*(1+$B3452)^2*$C3452+Inputs!$B$29*(1+$D3452)^2*Inputs!$B$19+Inputs!$B$30*(1+$E3452)^2*Inputs!$B$20+Inputs!$B$31*(1+$F3452)^2*Inputs!$B$21+Inputs!$B$22*(1+Inputs!$B$23)^2</f>
        <v>18301.894874841764</v>
      </c>
      <c r="T3452" s="36">
        <f>Inputs!$B$12*(1+$B3452)^3*$C3452+Inputs!$B$29*(1+$D3452)^3*Inputs!$B$19+Inputs!$B$30*(1+$E3452)^3*Inputs!$B$20+Inputs!$B$31*(1+$F3452)^3*Inputs!$B$21+Inputs!$B$22*(1+Inputs!$B$23)^3</f>
        <v>21505.86520360133</v>
      </c>
      <c r="U3452" s="36">
        <f>Inputs!$B$12*(1+$B3452)^4*$C3452+Inputs!$B$29*(1+$D3452)^4*Inputs!$B$19+Inputs!$B$30*(1+$E3452)^4*Inputs!$B$20+Inputs!$B$31*(1+$F3452)^4*Inputs!$B$21+Inputs!$B$22*(1+Inputs!$B$23)^4</f>
        <v>25627.543314590352</v>
      </c>
      <c r="V3452" s="35">
        <f>Inputs!$B$13/(Q3452*(1-$G3452))</f>
        <v>1.1164611699479168</v>
      </c>
      <c r="W3452" s="36">
        <f>Inputs!$B$13</f>
        <v>12660</v>
      </c>
      <c r="X3452" s="36">
        <f t="shared" si="533"/>
        <v>14322.176022965354</v>
      </c>
      <c r="Y3452" s="36">
        <f t="shared" si="534"/>
        <v>16441.305047537237</v>
      </c>
      <c r="Z3452" s="36">
        <f t="shared" si="535"/>
        <v>19149.346184246093</v>
      </c>
      <c r="AA3452" s="36">
        <f t="shared" si="536"/>
        <v>22616.557143558715</v>
      </c>
      <c r="AB3452" s="36">
        <f t="shared" si="537"/>
        <v>63008.227874363729</v>
      </c>
      <c r="AC3452" s="36">
        <f t="shared" si="538"/>
        <v>327467.25607046386</v>
      </c>
      <c r="AD3452" s="36">
        <f t="shared" si="539"/>
        <v>204311.56668851536</v>
      </c>
    </row>
    <row r="3453" spans="1:30" ht="14.25" customHeight="1" x14ac:dyDescent="0.25">
      <c r="A3453" s="16">
        <v>3437</v>
      </c>
      <c r="B3453" s="34">
        <v>0.294490730467932</v>
      </c>
      <c r="C3453" s="34">
        <v>7.7280379615283903E-2</v>
      </c>
      <c r="D3453" s="34">
        <v>4.5059188287267099E-2</v>
      </c>
      <c r="E3453" s="34">
        <v>6.7518044722784401E-2</v>
      </c>
      <c r="F3453" s="34">
        <v>1.54451075185275E-3</v>
      </c>
      <c r="G3453" s="34">
        <v>0.16726482889809299</v>
      </c>
      <c r="H3453" s="35">
        <v>1.06449424200903</v>
      </c>
      <c r="I3453" s="34">
        <v>9.1038540278828697E-2</v>
      </c>
      <c r="J3453" s="34">
        <v>2.74947524753625E-2</v>
      </c>
      <c r="K3453" s="36">
        <f>Inputs!$B$12*(1+$B3453)^4</f>
        <v>168479.48643219864</v>
      </c>
      <c r="L3453" s="36">
        <f t="shared" si="530"/>
        <v>19649.952357283328</v>
      </c>
      <c r="M3453" s="36">
        <f t="shared" si="531"/>
        <v>265551.91257247265</v>
      </c>
      <c r="N3453" s="37">
        <f>M3453/Inputs!$B$6</f>
        <v>404.80474477511075</v>
      </c>
      <c r="O3453" s="38">
        <f>IF(N3453&gt;Inputs!$B$4,1,0)</f>
        <v>1</v>
      </c>
      <c r="P3453" s="34">
        <f t="shared" si="532"/>
        <v>6.3543787803466201E-2</v>
      </c>
      <c r="Q3453" s="36">
        <f>Inputs!$B$12*(1+$B3453)^0*$C3453+Inputs!$B$29*(1+$D3453)^0*Inputs!$B$19+Inputs!$B$30*(1+$E3453)^0*Inputs!$B$20+Inputs!$B$31*(1+$F3453)^0*Inputs!$B$21+Inputs!$B$22*(1+Inputs!$B$23)^0</f>
        <v>12658.866804343957</v>
      </c>
      <c r="R3453" s="36">
        <f>Inputs!$B$12*(1+$B3453)^1*$C3453+Inputs!$B$29*(1+$D3453)^1*Inputs!$B$19+Inputs!$B$30*(1+$E3453)^1*Inputs!$B$20+Inputs!$B$31*(1+$F3453)^1*Inputs!$B$21+Inputs!$B$22*(1+Inputs!$B$23)^1</f>
        <v>14280.471455603674</v>
      </c>
      <c r="S3453" s="36">
        <f>Inputs!$B$12*(1+$B3453)^2*$C3453+Inputs!$B$29*(1+$D3453)^2*Inputs!$B$19+Inputs!$B$30*(1+$E3453)^2*Inputs!$B$20+Inputs!$B$31*(1+$F3453)^2*Inputs!$B$21+Inputs!$B$22*(1+Inputs!$B$23)^2</f>
        <v>16320.285753099593</v>
      </c>
      <c r="T3453" s="36">
        <f>Inputs!$B$12*(1+$B3453)^3*$C3453+Inputs!$B$29*(1+$D3453)^3*Inputs!$B$19+Inputs!$B$30*(1+$E3453)^3*Inputs!$B$20+Inputs!$B$31*(1+$F3453)^3*Inputs!$B$21+Inputs!$B$22*(1+Inputs!$B$23)^3</f>
        <v>18897.744879163212</v>
      </c>
      <c r="U3453" s="36">
        <f>Inputs!$B$12*(1+$B3453)^4*$C3453+Inputs!$B$29*(1+$D3453)^4*Inputs!$B$19+Inputs!$B$30*(1+$E3453)^4*Inputs!$B$20+Inputs!$B$31*(1+$F3453)^4*Inputs!$B$21+Inputs!$B$22*(1+Inputs!$B$23)^4</f>
        <v>22167.22234163565</v>
      </c>
      <c r="V3453" s="35">
        <f>Inputs!$B$13/(Q3453*(1-$G3453))</f>
        <v>1.2009694710202106</v>
      </c>
      <c r="W3453" s="36">
        <f>Inputs!$B$13</f>
        <v>12660</v>
      </c>
      <c r="X3453" s="36">
        <f t="shared" si="533"/>
        <v>13876.014047241642</v>
      </c>
      <c r="Y3453" s="36">
        <f t="shared" si="534"/>
        <v>15394.3650526727</v>
      </c>
      <c r="Z3453" s="36">
        <f t="shared" si="535"/>
        <v>17288.672307230554</v>
      </c>
      <c r="AA3453" s="36">
        <f t="shared" si="536"/>
        <v>19649.952357283328</v>
      </c>
      <c r="AB3453" s="36">
        <f t="shared" si="537"/>
        <v>60025.541168677984</v>
      </c>
      <c r="AC3453" s="36">
        <f t="shared" si="538"/>
        <v>317737.16411029181</v>
      </c>
      <c r="AD3453" s="36">
        <f t="shared" si="539"/>
        <v>205526.37140379468</v>
      </c>
    </row>
    <row r="3454" spans="1:30" ht="14.25" customHeight="1" x14ac:dyDescent="0.25">
      <c r="A3454" s="16">
        <v>3438</v>
      </c>
      <c r="B3454" s="34">
        <v>0.200710427831124</v>
      </c>
      <c r="C3454" s="34">
        <v>0.100735222630103</v>
      </c>
      <c r="D3454" s="34">
        <v>4.8413967631490001E-2</v>
      </c>
      <c r="E3454" s="34">
        <v>4.9370084333258499E-2</v>
      </c>
      <c r="F3454" s="34">
        <v>-6.24509376381814E-3</v>
      </c>
      <c r="G3454" s="34">
        <v>0.181410685595463</v>
      </c>
      <c r="H3454" s="35">
        <v>1.12803822086126</v>
      </c>
      <c r="I3454" s="34">
        <v>0.109155464573504</v>
      </c>
      <c r="J3454" s="34">
        <v>1.5688183966023499E-2</v>
      </c>
      <c r="K3454" s="36">
        <f>Inputs!$B$12*(1+$B3454)^4</f>
        <v>124710.89037387724</v>
      </c>
      <c r="L3454" s="36">
        <f t="shared" si="530"/>
        <v>19765.271540333721</v>
      </c>
      <c r="M3454" s="36">
        <f t="shared" si="531"/>
        <v>185534.49679001526</v>
      </c>
      <c r="N3454" s="37">
        <f>M3454/Inputs!$B$6</f>
        <v>282.82697681404767</v>
      </c>
      <c r="O3454" s="38">
        <f>IF(N3454&gt;Inputs!$B$4,1,0)</f>
        <v>0</v>
      </c>
      <c r="P3454" s="34">
        <f t="shared" si="532"/>
        <v>9.3467280607480496E-2</v>
      </c>
      <c r="Q3454" s="36">
        <f>Inputs!$B$12*(1+$B3454)^0*$C3454+Inputs!$B$29*(1+$D3454)^0*Inputs!$B$19+Inputs!$B$30*(1+$E3454)^0*Inputs!$B$20+Inputs!$B$31*(1+$F3454)^0*Inputs!$B$21+Inputs!$B$22*(1+Inputs!$B$23)^0</f>
        <v>14066.157385233102</v>
      </c>
      <c r="R3454" s="36">
        <f>Inputs!$B$12*(1+$B3454)^1*$C3454+Inputs!$B$29*(1+$D3454)^1*Inputs!$B$19+Inputs!$B$30*(1+$E3454)^1*Inputs!$B$20+Inputs!$B$31*(1+$F3454)^1*Inputs!$B$21+Inputs!$B$22*(1+Inputs!$B$23)^1</f>
        <v>15465.733194015898</v>
      </c>
      <c r="S3454" s="36">
        <f>Inputs!$B$12*(1+$B3454)^2*$C3454+Inputs!$B$29*(1+$D3454)^2*Inputs!$B$19+Inputs!$B$30*(1+$E3454)^2*Inputs!$B$20+Inputs!$B$31*(1+$F3454)^2*Inputs!$B$21+Inputs!$B$22*(1+Inputs!$B$23)^2</f>
        <v>17120.750930605162</v>
      </c>
      <c r="T3454" s="36">
        <f>Inputs!$B$12*(1+$B3454)^3*$C3454+Inputs!$B$29*(1+$D3454)^3*Inputs!$B$19+Inputs!$B$30*(1+$E3454)^3*Inputs!$B$20+Inputs!$B$31*(1+$F3454)^3*Inputs!$B$21+Inputs!$B$22*(1+Inputs!$B$23)^3</f>
        <v>19080.693824825939</v>
      </c>
      <c r="U3454" s="36">
        <f>Inputs!$B$12*(1+$B3454)^4*$C3454+Inputs!$B$29*(1+$D3454)^4*Inputs!$B$19+Inputs!$B$30*(1+$E3454)^4*Inputs!$B$20+Inputs!$B$31*(1+$F3454)^4*Inputs!$B$21+Inputs!$B$22*(1+Inputs!$B$23)^4</f>
        <v>21404.88500764357</v>
      </c>
      <c r="V3454" s="35">
        <f>Inputs!$B$13/(Q3454*(1-$G3454))</f>
        <v>1.0994922236330251</v>
      </c>
      <c r="W3454" s="36">
        <f>Inputs!$B$13</f>
        <v>12660</v>
      </c>
      <c r="X3454" s="36">
        <f t="shared" si="533"/>
        <v>14010.01251404205</v>
      </c>
      <c r="Y3454" s="36">
        <f t="shared" si="534"/>
        <v>15609.267857519986</v>
      </c>
      <c r="Z3454" s="36">
        <f t="shared" si="535"/>
        <v>17507.646541856222</v>
      </c>
      <c r="AA3454" s="36">
        <f t="shared" si="536"/>
        <v>19765.271540333721</v>
      </c>
      <c r="AB3454" s="36">
        <f t="shared" si="537"/>
        <v>57584.151592505106</v>
      </c>
      <c r="AC3454" s="36">
        <f t="shared" si="538"/>
        <v>214784.81695326214</v>
      </c>
      <c r="AD3454" s="36">
        <f t="shared" si="539"/>
        <v>127950.34519751016</v>
      </c>
    </row>
    <row r="3455" spans="1:30" ht="14.25" customHeight="1" x14ac:dyDescent="0.25">
      <c r="A3455" s="16">
        <v>3439</v>
      </c>
      <c r="B3455" s="34">
        <v>0.230959028260114</v>
      </c>
      <c r="C3455" s="34">
        <v>7.7856604889700698E-2</v>
      </c>
      <c r="D3455" s="34">
        <v>1.9362199652041601E-2</v>
      </c>
      <c r="E3455" s="34">
        <v>3.4241064894777198E-2</v>
      </c>
      <c r="F3455" s="34">
        <v>1.8887138027419498E-2</v>
      </c>
      <c r="G3455" s="34">
        <v>0.183823488876977</v>
      </c>
      <c r="H3455" s="35">
        <v>0.95834080707948699</v>
      </c>
      <c r="I3455" s="34">
        <v>0.102700585630281</v>
      </c>
      <c r="J3455" s="34">
        <v>3.3852010882408801E-2</v>
      </c>
      <c r="K3455" s="36">
        <f>Inputs!$B$12*(1+$B3455)^4</f>
        <v>137760.79555860805</v>
      </c>
      <c r="L3455" s="36">
        <f t="shared" si="530"/>
        <v>15201.249052233439</v>
      </c>
      <c r="M3455" s="36">
        <f t="shared" si="531"/>
        <v>191623.12350692181</v>
      </c>
      <c r="N3455" s="37">
        <f>M3455/Inputs!$B$6</f>
        <v>292.10841998006373</v>
      </c>
      <c r="O3455" s="38">
        <f>IF(N3455&gt;Inputs!$B$4,1,0)</f>
        <v>0</v>
      </c>
      <c r="P3455" s="34">
        <f t="shared" si="532"/>
        <v>6.8848574747872204E-2</v>
      </c>
      <c r="Q3455" s="36">
        <f>Inputs!$B$12*(1+$B3455)^0*$C3455+Inputs!$B$29*(1+$D3455)^0*Inputs!$B$19+Inputs!$B$30*(1+$E3455)^0*Inputs!$B$20+Inputs!$B$31*(1+$F3455)^0*Inputs!$B$21+Inputs!$B$22*(1+Inputs!$B$23)^0</f>
        <v>12693.440320808964</v>
      </c>
      <c r="R3455" s="36">
        <f>Inputs!$B$12*(1+$B3455)^1*$C3455+Inputs!$B$29*(1+$D3455)^1*Inputs!$B$19+Inputs!$B$30*(1+$E3455)^1*Inputs!$B$20+Inputs!$B$31*(1+$F3455)^1*Inputs!$B$21+Inputs!$B$22*(1+Inputs!$B$23)^1</f>
        <v>13938.405600579419</v>
      </c>
      <c r="S3455" s="36">
        <f>Inputs!$B$12*(1+$B3455)^2*$C3455+Inputs!$B$29*(1+$D3455)^2*Inputs!$B$19+Inputs!$B$30*(1+$E3455)^2*Inputs!$B$20+Inputs!$B$31*(1+$F3455)^2*Inputs!$B$21+Inputs!$B$22*(1+Inputs!$B$23)^2</f>
        <v>15436.272630690451</v>
      </c>
      <c r="T3455" s="36">
        <f>Inputs!$B$12*(1+$B3455)^3*$C3455+Inputs!$B$29*(1+$D3455)^3*Inputs!$B$19+Inputs!$B$30*(1+$E3455)^3*Inputs!$B$20+Inputs!$B$31*(1+$F3455)^3*Inputs!$B$21+Inputs!$B$22*(1+Inputs!$B$23)^3</f>
        <v>17244.685264649772</v>
      </c>
      <c r="U3455" s="36">
        <f>Inputs!$B$12*(1+$B3455)^4*$C3455+Inputs!$B$29*(1+$D3455)^4*Inputs!$B$19+Inputs!$B$30*(1+$E3455)^4*Inputs!$B$20+Inputs!$B$31*(1+$F3455)^4*Inputs!$B$21+Inputs!$B$22*(1+Inputs!$B$23)^4</f>
        <v>19434.581863932304</v>
      </c>
      <c r="V3455" s="35">
        <f>Inputs!$B$13/(Q3455*(1-$G3455))</f>
        <v>1.2219973615477078</v>
      </c>
      <c r="W3455" s="36">
        <f>Inputs!$B$13</f>
        <v>12660</v>
      </c>
      <c r="X3455" s="36">
        <f t="shared" si="533"/>
        <v>13151.833097917062</v>
      </c>
      <c r="Y3455" s="36">
        <f t="shared" si="534"/>
        <v>13734.738469556616</v>
      </c>
      <c r="Z3455" s="36">
        <f t="shared" si="535"/>
        <v>14416.088310023344</v>
      </c>
      <c r="AA3455" s="36">
        <f t="shared" si="536"/>
        <v>15201.249052233439</v>
      </c>
      <c r="AB3455" s="36">
        <f t="shared" si="537"/>
        <v>51614.537076792629</v>
      </c>
      <c r="AC3455" s="36">
        <f t="shared" si="538"/>
        <v>228266.77179779319</v>
      </c>
      <c r="AD3455" s="36">
        <f t="shared" si="539"/>
        <v>140008.58643012919</v>
      </c>
    </row>
    <row r="3456" spans="1:30" ht="14.25" customHeight="1" x14ac:dyDescent="0.25">
      <c r="A3456" s="16">
        <v>3440</v>
      </c>
      <c r="B3456" s="34">
        <v>0.31292827827181602</v>
      </c>
      <c r="C3456" s="34">
        <v>7.9376751890258099E-2</v>
      </c>
      <c r="D3456" s="34">
        <v>1.87752085722778E-2</v>
      </c>
      <c r="E3456" s="34">
        <v>4.8328382222296497E-2</v>
      </c>
      <c r="F3456" s="34">
        <v>3.3380250145612099E-2</v>
      </c>
      <c r="G3456" s="34">
        <v>0.20614813111175201</v>
      </c>
      <c r="H3456" s="35">
        <v>1.1446091622782399</v>
      </c>
      <c r="I3456" s="34">
        <v>0.105627976168597</v>
      </c>
      <c r="J3456" s="34">
        <v>2.22891138433375E-2</v>
      </c>
      <c r="K3456" s="36">
        <f>Inputs!$B$12*(1+$B3456)^4</f>
        <v>178285.18663119324</v>
      </c>
      <c r="L3456" s="36">
        <f t="shared" si="530"/>
        <v>21166.915514467481</v>
      </c>
      <c r="M3456" s="36">
        <f t="shared" si="531"/>
        <v>216940.91764750754</v>
      </c>
      <c r="N3456" s="37">
        <f>M3456/Inputs!$B$6</f>
        <v>330.70261836510298</v>
      </c>
      <c r="O3456" s="38">
        <f>IF(N3456&gt;Inputs!$B$4,1,0)</f>
        <v>0</v>
      </c>
      <c r="P3456" s="34">
        <f t="shared" si="532"/>
        <v>8.33388623252595E-2</v>
      </c>
      <c r="Q3456" s="36">
        <f>Inputs!$B$12*(1+$B3456)^0*$C3456+Inputs!$B$29*(1+$D3456)^0*Inputs!$B$19+Inputs!$B$30*(1+$E3456)^0*Inputs!$B$20+Inputs!$B$31*(1+$F3456)^0*Inputs!$B$21+Inputs!$B$22*(1+Inputs!$B$23)^0</f>
        <v>12784.649140842408</v>
      </c>
      <c r="R3456" s="36">
        <f>Inputs!$B$12*(1+$B3456)^1*$C3456+Inputs!$B$29*(1+$D3456)^1*Inputs!$B$19+Inputs!$B$30*(1+$E3456)^1*Inputs!$B$20+Inputs!$B$31*(1+$F3456)^1*Inputs!$B$21+Inputs!$B$22*(1+Inputs!$B$23)^1</f>
        <v>14539.900524825673</v>
      </c>
      <c r="S3456" s="36">
        <f>Inputs!$B$12*(1+$B3456)^2*$C3456+Inputs!$B$29*(1+$D3456)^2*Inputs!$B$19+Inputs!$B$30*(1+$E3456)^2*Inputs!$B$20+Inputs!$B$31*(1+$F3456)^2*Inputs!$B$21+Inputs!$B$22*(1+Inputs!$B$23)^2</f>
        <v>16771.51026708708</v>
      </c>
      <c r="T3456" s="36">
        <f>Inputs!$B$12*(1+$B3456)^3*$C3456+Inputs!$B$29*(1+$D3456)^3*Inputs!$B$19+Inputs!$B$30*(1+$E3456)^3*Inputs!$B$20+Inputs!$B$31*(1+$F3456)^3*Inputs!$B$21+Inputs!$B$22*(1+Inputs!$B$23)^3</f>
        <v>19625.830876975415</v>
      </c>
      <c r="U3456" s="36">
        <f>Inputs!$B$12*(1+$B3456)^4*$C3456+Inputs!$B$29*(1+$D3456)^4*Inputs!$B$19+Inputs!$B$30*(1+$E3456)^4*Inputs!$B$20+Inputs!$B$31*(1+$F3456)^4*Inputs!$B$21+Inputs!$B$22*(1+Inputs!$B$23)^4</f>
        <v>23294.901951267064</v>
      </c>
      <c r="V3456" s="35">
        <f>Inputs!$B$13/(Q3456*(1-$G3456))</f>
        <v>1.2473990825677657</v>
      </c>
      <c r="W3456" s="36">
        <f>Inputs!$B$13</f>
        <v>12660</v>
      </c>
      <c r="X3456" s="36">
        <f t="shared" si="533"/>
        <v>14101.523983295343</v>
      </c>
      <c r="Y3456" s="36">
        <f t="shared" si="534"/>
        <v>15923.712230778738</v>
      </c>
      <c r="Z3456" s="36">
        <f t="shared" si="535"/>
        <v>18233.380437196265</v>
      </c>
      <c r="AA3456" s="36">
        <f t="shared" si="536"/>
        <v>21166.915514467481</v>
      </c>
      <c r="AB3456" s="36">
        <f t="shared" si="537"/>
        <v>59782.137782048812</v>
      </c>
      <c r="AC3456" s="36">
        <f t="shared" si="538"/>
        <v>259647.26059769109</v>
      </c>
      <c r="AD3456" s="36">
        <f t="shared" si="539"/>
        <v>157158.77986545872</v>
      </c>
    </row>
    <row r="3457" spans="1:30" ht="14.25" customHeight="1" x14ac:dyDescent="0.25">
      <c r="A3457" s="16">
        <v>3441</v>
      </c>
      <c r="B3457" s="34">
        <v>0.16292496680961199</v>
      </c>
      <c r="C3457" s="34">
        <v>8.9593254742913297E-2</v>
      </c>
      <c r="D3457" s="34">
        <v>3.15545614981209E-2</v>
      </c>
      <c r="E3457" s="34">
        <v>6.9633982376487102E-2</v>
      </c>
      <c r="F3457" s="34">
        <v>1.32046258238857E-2</v>
      </c>
      <c r="G3457" s="34">
        <v>0.18651114303268099</v>
      </c>
      <c r="H3457" s="35">
        <v>0.95448505219398305</v>
      </c>
      <c r="I3457" s="34">
        <v>0.10087717624593499</v>
      </c>
      <c r="J3457" s="34">
        <v>2.2244322808410301E-2</v>
      </c>
      <c r="K3457" s="36">
        <f>Inputs!$B$12*(1+$B3457)^4</f>
        <v>109738.24951713705</v>
      </c>
      <c r="L3457" s="36">
        <f t="shared" si="530"/>
        <v>14768.713305330719</v>
      </c>
      <c r="M3457" s="36">
        <f t="shared" si="531"/>
        <v>170087.26961669361</v>
      </c>
      <c r="N3457" s="37">
        <f>M3457/Inputs!$B$6</f>
        <v>259.27937441569145</v>
      </c>
      <c r="O3457" s="38">
        <f>IF(N3457&gt;Inputs!$B$4,1,0)</f>
        <v>0</v>
      </c>
      <c r="P3457" s="34">
        <f t="shared" si="532"/>
        <v>7.8632853437524686E-2</v>
      </c>
      <c r="Q3457" s="36">
        <f>Inputs!$B$12*(1+$B3457)^0*$C3457+Inputs!$B$29*(1+$D3457)^0*Inputs!$B$19+Inputs!$B$30*(1+$E3457)^0*Inputs!$B$20+Inputs!$B$31*(1+$F3457)^0*Inputs!$B$21+Inputs!$B$22*(1+Inputs!$B$23)^0</f>
        <v>13397.63931200172</v>
      </c>
      <c r="R3457" s="36">
        <f>Inputs!$B$12*(1+$B3457)^1*$C3457+Inputs!$B$29*(1+$D3457)^1*Inputs!$B$19+Inputs!$B$30*(1+$E3457)^1*Inputs!$B$20+Inputs!$B$31*(1+$F3457)^1*Inputs!$B$21+Inputs!$B$22*(1+Inputs!$B$23)^1</f>
        <v>14542.94492355231</v>
      </c>
      <c r="S3457" s="36">
        <f>Inputs!$B$12*(1+$B3457)^2*$C3457+Inputs!$B$29*(1+$D3457)^2*Inputs!$B$19+Inputs!$B$30*(1+$E3457)^2*Inputs!$B$20+Inputs!$B$31*(1+$F3457)^2*Inputs!$B$21+Inputs!$B$22*(1+Inputs!$B$23)^2</f>
        <v>15845.116966122972</v>
      </c>
      <c r="T3457" s="36">
        <f>Inputs!$B$12*(1+$B3457)^3*$C3457+Inputs!$B$29*(1+$D3457)^3*Inputs!$B$19+Inputs!$B$30*(1+$E3457)^3*Inputs!$B$20+Inputs!$B$31*(1+$F3457)^3*Inputs!$B$21+Inputs!$B$22*(1+Inputs!$B$23)^3</f>
        <v>17328.303182805306</v>
      </c>
      <c r="U3457" s="36">
        <f>Inputs!$B$12*(1+$B3457)^4*$C3457+Inputs!$B$29*(1+$D3457)^4*Inputs!$B$19+Inputs!$B$30*(1+$E3457)^4*Inputs!$B$20+Inputs!$B$31*(1+$F3457)^4*Inputs!$B$21+Inputs!$B$22*(1+Inputs!$B$23)^4</f>
        <v>19020.499596683665</v>
      </c>
      <c r="V3457" s="35">
        <f>Inputs!$B$13/(Q3457*(1-$G3457))</f>
        <v>1.1615925437097914</v>
      </c>
      <c r="W3457" s="36">
        <f>Inputs!$B$13</f>
        <v>12660</v>
      </c>
      <c r="X3457" s="36">
        <f t="shared" si="533"/>
        <v>13129.700532913346</v>
      </c>
      <c r="Y3457" s="36">
        <f t="shared" si="534"/>
        <v>13637.93610131582</v>
      </c>
      <c r="Z3457" s="36">
        <f t="shared" si="535"/>
        <v>14184.652034425066</v>
      </c>
      <c r="AA3457" s="36">
        <f t="shared" si="536"/>
        <v>14768.713305330719</v>
      </c>
      <c r="AB3457" s="36">
        <f t="shared" si="537"/>
        <v>51346.737131329239</v>
      </c>
      <c r="AC3457" s="36">
        <f t="shared" si="538"/>
        <v>191996.50873097722</v>
      </c>
      <c r="AD3457" s="36">
        <f t="shared" si="539"/>
        <v>118740.53248536438</v>
      </c>
    </row>
    <row r="3458" spans="1:30" ht="14.25" customHeight="1" x14ac:dyDescent="0.25">
      <c r="A3458" s="16">
        <v>3442</v>
      </c>
      <c r="B3458" s="34">
        <v>0.39511463170045003</v>
      </c>
      <c r="C3458" s="34">
        <v>6.5604782148255505E-2</v>
      </c>
      <c r="D3458" s="34">
        <v>5.7159133468719502E-2</v>
      </c>
      <c r="E3458" s="34">
        <v>1.70336574729885E-2</v>
      </c>
      <c r="F3458" s="34">
        <v>1.7858952103616901E-2</v>
      </c>
      <c r="G3458" s="34">
        <v>0.210907440659477</v>
      </c>
      <c r="H3458" s="35">
        <v>1.04929685638423</v>
      </c>
      <c r="I3458" s="34">
        <v>9.3984909718054802E-2</v>
      </c>
      <c r="J3458" s="34">
        <v>2.27592954240213E-2</v>
      </c>
      <c r="K3458" s="36">
        <f>Inputs!$B$12*(1+$B3458)^4</f>
        <v>227295.4931404299</v>
      </c>
      <c r="L3458" s="36">
        <f t="shared" si="530"/>
        <v>19849.479327847417</v>
      </c>
      <c r="M3458" s="36">
        <f t="shared" si="531"/>
        <v>241342.83058068607</v>
      </c>
      <c r="N3458" s="37">
        <f>M3458/Inputs!$B$6</f>
        <v>367.90065637299705</v>
      </c>
      <c r="O3458" s="38">
        <f>IF(N3458&gt;Inputs!$B$4,1,0)</f>
        <v>0</v>
      </c>
      <c r="P3458" s="34">
        <f t="shared" si="532"/>
        <v>7.1225614294033499E-2</v>
      </c>
      <c r="Q3458" s="36">
        <f>Inputs!$B$12*(1+$B3458)^0*$C3458+Inputs!$B$29*(1+$D3458)^0*Inputs!$B$19+Inputs!$B$30*(1+$E3458)^0*Inputs!$B$20+Inputs!$B$31*(1+$F3458)^0*Inputs!$B$21+Inputs!$B$22*(1+Inputs!$B$23)^0</f>
        <v>11958.33095632225</v>
      </c>
      <c r="R3458" s="36">
        <f>Inputs!$B$12*(1+$B3458)^1*$C3458+Inputs!$B$29*(1+$D3458)^1*Inputs!$B$19+Inputs!$B$30*(1+$E3458)^1*Inputs!$B$20+Inputs!$B$31*(1+$F3458)^1*Inputs!$B$21+Inputs!$B$22*(1+Inputs!$B$23)^1</f>
        <v>13756.52859825542</v>
      </c>
      <c r="S3458" s="36">
        <f>Inputs!$B$12*(1+$B3458)^2*$C3458+Inputs!$B$29*(1+$D3458)^2*Inputs!$B$19+Inputs!$B$30*(1+$E3458)^2*Inputs!$B$20+Inputs!$B$31*(1+$F3458)^2*Inputs!$B$21+Inputs!$B$22*(1+Inputs!$B$23)^2</f>
        <v>16180.11741288222</v>
      </c>
      <c r="T3458" s="36">
        <f>Inputs!$B$12*(1+$B3458)^3*$C3458+Inputs!$B$29*(1+$D3458)^3*Inputs!$B$19+Inputs!$B$30*(1+$E3458)^3*Inputs!$B$20+Inputs!$B$31*(1+$F3458)^3*Inputs!$B$21+Inputs!$B$22*(1+Inputs!$B$23)^3</f>
        <v>19472.493599273905</v>
      </c>
      <c r="U3458" s="36">
        <f>Inputs!$B$12*(1+$B3458)^4*$C3458+Inputs!$B$29*(1+$D3458)^4*Inputs!$B$19+Inputs!$B$30*(1+$E3458)^4*Inputs!$B$20+Inputs!$B$31*(1+$F3458)^4*Inputs!$B$21+Inputs!$B$22*(1+Inputs!$B$23)^4</f>
        <v>23973.022844639199</v>
      </c>
      <c r="V3458" s="35">
        <f>Inputs!$B$13/(Q3458*(1-$G3458))</f>
        <v>1.3416375000553817</v>
      </c>
      <c r="W3458" s="36">
        <f>Inputs!$B$13</f>
        <v>12660</v>
      </c>
      <c r="X3458" s="36">
        <f t="shared" si="533"/>
        <v>13770.356825158386</v>
      </c>
      <c r="Y3458" s="36">
        <f t="shared" si="534"/>
        <v>15263.259009847196</v>
      </c>
      <c r="Z3458" s="36">
        <f t="shared" si="535"/>
        <v>17246.072912917829</v>
      </c>
      <c r="AA3458" s="36">
        <f t="shared" si="536"/>
        <v>19849.479327847417</v>
      </c>
      <c r="AB3458" s="36">
        <f t="shared" si="537"/>
        <v>59444.089293379286</v>
      </c>
      <c r="AC3458" s="36">
        <f t="shared" si="538"/>
        <v>285027.2292222759</v>
      </c>
      <c r="AD3458" s="36">
        <f t="shared" si="539"/>
        <v>181898.7412873068</v>
      </c>
    </row>
    <row r="3459" spans="1:30" ht="14.25" customHeight="1" x14ac:dyDescent="0.25">
      <c r="A3459" s="16">
        <v>3443</v>
      </c>
      <c r="B3459" s="34">
        <v>0.292349832869296</v>
      </c>
      <c r="C3459" s="34">
        <v>8.2046557373909201E-2</v>
      </c>
      <c r="D3459" s="34">
        <v>2.9703100544545901E-2</v>
      </c>
      <c r="E3459" s="34">
        <v>4.7665108932157897E-2</v>
      </c>
      <c r="F3459" s="34">
        <v>1.8526848248179899E-2</v>
      </c>
      <c r="G3459" s="34">
        <v>0.21867177814473401</v>
      </c>
      <c r="H3459" s="35">
        <v>1.14122487025153</v>
      </c>
      <c r="I3459" s="34">
        <v>9.2444485373767898E-2</v>
      </c>
      <c r="J3459" s="34">
        <v>3.2232946868206797E-2</v>
      </c>
      <c r="K3459" s="36">
        <f>Inputs!$B$12*(1+$B3459)^4</f>
        <v>167367.68703493167</v>
      </c>
      <c r="L3459" s="36">
        <f t="shared" si="530"/>
        <v>20270.231904862674</v>
      </c>
      <c r="M3459" s="36">
        <f t="shared" si="531"/>
        <v>284071.79113805474</v>
      </c>
      <c r="N3459" s="37">
        <f>M3459/Inputs!$B$6</f>
        <v>433.03626697874199</v>
      </c>
      <c r="O3459" s="38">
        <f>IF(N3459&gt;Inputs!$B$4,1,0)</f>
        <v>1</v>
      </c>
      <c r="P3459" s="34">
        <f t="shared" si="532"/>
        <v>6.0211538505561102E-2</v>
      </c>
      <c r="Q3459" s="36">
        <f>Inputs!$B$12*(1+$B3459)^0*$C3459+Inputs!$B$29*(1+$D3459)^0*Inputs!$B$19+Inputs!$B$30*(1+$E3459)^0*Inputs!$B$20+Inputs!$B$31*(1+$F3459)^0*Inputs!$B$21+Inputs!$B$22*(1+Inputs!$B$23)^0</f>
        <v>12944.837469861475</v>
      </c>
      <c r="R3459" s="36">
        <f>Inputs!$B$12*(1+$B3459)^1*$C3459+Inputs!$B$29*(1+$D3459)^1*Inputs!$B$19+Inputs!$B$30*(1+$E3459)^1*Inputs!$B$20+Inputs!$B$31*(1+$F3459)^1*Inputs!$B$21+Inputs!$B$22*(1+Inputs!$B$23)^1</f>
        <v>14616.264693949455</v>
      </c>
      <c r="S3459" s="36">
        <f>Inputs!$B$12*(1+$B3459)^2*$C3459+Inputs!$B$29*(1+$D3459)^2*Inputs!$B$19+Inputs!$B$30*(1+$E3459)^2*Inputs!$B$20+Inputs!$B$31*(1+$F3459)^2*Inputs!$B$21+Inputs!$B$22*(1+Inputs!$B$23)^2</f>
        <v>16716.528141145103</v>
      </c>
      <c r="T3459" s="36">
        <f>Inputs!$B$12*(1+$B3459)^3*$C3459+Inputs!$B$29*(1+$D3459)^3*Inputs!$B$19+Inputs!$B$30*(1+$E3459)^3*Inputs!$B$20+Inputs!$B$31*(1+$F3459)^3*Inputs!$B$21+Inputs!$B$22*(1+Inputs!$B$23)^3</f>
        <v>19368.956972642554</v>
      </c>
      <c r="U3459" s="36">
        <f>Inputs!$B$12*(1+$B3459)^4*$C3459+Inputs!$B$29*(1+$D3459)^4*Inputs!$B$19+Inputs!$B$30*(1+$E3459)^4*Inputs!$B$20+Inputs!$B$31*(1+$F3459)^4*Inputs!$B$21+Inputs!$B$22*(1+Inputs!$B$23)^4</f>
        <v>22732.854819631852</v>
      </c>
      <c r="V3459" s="35">
        <f>Inputs!$B$13/(Q3459*(1-$G3459))</f>
        <v>1.2517096264184537</v>
      </c>
      <c r="W3459" s="36">
        <f>Inputs!$B$13</f>
        <v>12660</v>
      </c>
      <c r="X3459" s="36">
        <f t="shared" si="533"/>
        <v>13979.212490366128</v>
      </c>
      <c r="Y3459" s="36">
        <f t="shared" si="534"/>
        <v>15627.172643894006</v>
      </c>
      <c r="Z3459" s="36">
        <f t="shared" si="535"/>
        <v>17688.74669507963</v>
      </c>
      <c r="AA3459" s="36">
        <f t="shared" si="536"/>
        <v>20270.231904862674</v>
      </c>
      <c r="AB3459" s="36">
        <f t="shared" si="537"/>
        <v>60735.229205377247</v>
      </c>
      <c r="AC3459" s="36">
        <f t="shared" si="538"/>
        <v>347501.5210070716</v>
      </c>
      <c r="AD3459" s="36">
        <f t="shared" si="539"/>
        <v>223336.56193267752</v>
      </c>
    </row>
    <row r="3460" spans="1:30" ht="14.25" customHeight="1" x14ac:dyDescent="0.25">
      <c r="A3460" s="16">
        <v>3444</v>
      </c>
      <c r="B3460" s="34">
        <v>0.30122637307818201</v>
      </c>
      <c r="C3460" s="34">
        <v>6.3865707974561203E-2</v>
      </c>
      <c r="D3460" s="34">
        <v>2.4405510311939198E-2</v>
      </c>
      <c r="E3460" s="34">
        <v>2.81480968110032E-2</v>
      </c>
      <c r="F3460" s="34">
        <v>-1.5872755348956299E-3</v>
      </c>
      <c r="G3460" s="34">
        <v>0.16084298379192499</v>
      </c>
      <c r="H3460" s="35">
        <v>1.0100082617517501</v>
      </c>
      <c r="I3460" s="34">
        <v>9.6459056596068501E-2</v>
      </c>
      <c r="J3460" s="34">
        <v>2.9362752201151102E-2</v>
      </c>
      <c r="K3460" s="36">
        <f>Inputs!$B$12*(1+$B3460)^4</f>
        <v>172013.55760034904</v>
      </c>
      <c r="L3460" s="36">
        <f t="shared" si="530"/>
        <v>16374.244330653255</v>
      </c>
      <c r="M3460" s="36">
        <f t="shared" si="531"/>
        <v>212496.10221527796</v>
      </c>
      <c r="N3460" s="37">
        <f>M3460/Inputs!$B$6</f>
        <v>323.9269850842652</v>
      </c>
      <c r="O3460" s="38">
        <f>IF(N3460&gt;Inputs!$B$4,1,0)</f>
        <v>0</v>
      </c>
      <c r="P3460" s="34">
        <f t="shared" si="532"/>
        <v>6.70963043949174E-2</v>
      </c>
      <c r="Q3460" s="36">
        <f>Inputs!$B$12*(1+$B3460)^0*$C3460+Inputs!$B$29*(1+$D3460)^0*Inputs!$B$19+Inputs!$B$30*(1+$E3460)^0*Inputs!$B$20+Inputs!$B$31*(1+$F3460)^0*Inputs!$B$21+Inputs!$B$22*(1+Inputs!$B$23)^0</f>
        <v>11853.986505900593</v>
      </c>
      <c r="R3460" s="36">
        <f>Inputs!$B$12*(1+$B3460)^1*$C3460+Inputs!$B$29*(1+$D3460)^1*Inputs!$B$19+Inputs!$B$30*(1+$E3460)^1*Inputs!$B$20+Inputs!$B$31*(1+$F3460)^1*Inputs!$B$21+Inputs!$B$22*(1+Inputs!$B$23)^1</f>
        <v>13083.275057895604</v>
      </c>
      <c r="S3460" s="36">
        <f>Inputs!$B$12*(1+$B3460)^2*$C3460+Inputs!$B$29*(1+$D3460)^2*Inputs!$B$19+Inputs!$B$30*(1+$E3460)^2*Inputs!$B$20+Inputs!$B$31*(1+$F3460)^2*Inputs!$B$21+Inputs!$B$22*(1+Inputs!$B$23)^2</f>
        <v>14662.159026597525</v>
      </c>
      <c r="T3460" s="36">
        <f>Inputs!$B$12*(1+$B3460)^3*$C3460+Inputs!$B$29*(1+$D3460)^3*Inputs!$B$19+Inputs!$B$30*(1+$E3460)^3*Inputs!$B$20+Inputs!$B$31*(1+$F3460)^3*Inputs!$B$21+Inputs!$B$22*(1+Inputs!$B$23)^3</f>
        <v>16695.416709406607</v>
      </c>
      <c r="U3460" s="36">
        <f>Inputs!$B$12*(1+$B3460)^4*$C3460+Inputs!$B$29*(1+$D3460)^4*Inputs!$B$19+Inputs!$B$30*(1+$E3460)^4*Inputs!$B$20+Inputs!$B$31*(1+$F3460)^4*Inputs!$B$21+Inputs!$B$22*(1+Inputs!$B$23)^4</f>
        <v>19319.376675901036</v>
      </c>
      <c r="V3460" s="35">
        <f>Inputs!$B$13/(Q3460*(1-$G3460))</f>
        <v>1.2727000087397493</v>
      </c>
      <c r="W3460" s="36">
        <f>Inputs!$B$13</f>
        <v>12660</v>
      </c>
      <c r="X3460" s="36">
        <f t="shared" si="533"/>
        <v>13251.856147492941</v>
      </c>
      <c r="Y3460" s="36">
        <f t="shared" si="534"/>
        <v>14043.054208563064</v>
      </c>
      <c r="Z3460" s="36">
        <f t="shared" si="535"/>
        <v>15070.375418268693</v>
      </c>
      <c r="AA3460" s="36">
        <f t="shared" si="536"/>
        <v>16374.244330653255</v>
      </c>
      <c r="AB3460" s="36">
        <f t="shared" si="537"/>
        <v>53981.593234233311</v>
      </c>
      <c r="AC3460" s="36">
        <f t="shared" si="538"/>
        <v>251206.64038677086</v>
      </c>
      <c r="AD3460" s="36">
        <f t="shared" si="539"/>
        <v>158514.50898104464</v>
      </c>
    </row>
    <row r="3461" spans="1:30" ht="14.25" customHeight="1" x14ac:dyDescent="0.25">
      <c r="A3461" s="16">
        <v>3445</v>
      </c>
      <c r="B3461" s="34">
        <v>0.30941552101753</v>
      </c>
      <c r="C3461" s="34">
        <v>9.3868444430392606E-2</v>
      </c>
      <c r="D3461" s="34">
        <v>3.11394784329798E-2</v>
      </c>
      <c r="E3461" s="34">
        <v>5.7330342547490698E-2</v>
      </c>
      <c r="F3461" s="34">
        <v>6.9453893804895305E-5</v>
      </c>
      <c r="G3461" s="34">
        <v>0.189857426755008</v>
      </c>
      <c r="H3461" s="35">
        <v>1.11459335668074</v>
      </c>
      <c r="I3461" s="34">
        <v>8.9544208574813794E-2</v>
      </c>
      <c r="J3461" s="34">
        <v>2.6482824807759101E-2</v>
      </c>
      <c r="K3461" s="36">
        <f>Inputs!$B$12*(1+$B3461)^4</f>
        <v>176384.81272038966</v>
      </c>
      <c r="L3461" s="36">
        <f t="shared" si="530"/>
        <v>22889.785923858144</v>
      </c>
      <c r="M3461" s="36">
        <f t="shared" si="531"/>
        <v>307737.06081116095</v>
      </c>
      <c r="N3461" s="37">
        <f>M3461/Inputs!$B$6</f>
        <v>469.11137318774536</v>
      </c>
      <c r="O3461" s="38">
        <f>IF(N3461&gt;Inputs!$B$4,1,0)</f>
        <v>1</v>
      </c>
      <c r="P3461" s="34">
        <f t="shared" si="532"/>
        <v>6.3061383767054696E-2</v>
      </c>
      <c r="Q3461" s="36">
        <f>Inputs!$B$12*(1+$B3461)^0*$C3461+Inputs!$B$29*(1+$D3461)^0*Inputs!$B$19+Inputs!$B$30*(1+$E3461)^0*Inputs!$B$20+Inputs!$B$31*(1+$F3461)^0*Inputs!$B$21+Inputs!$B$22*(1+Inputs!$B$23)^0</f>
        <v>13654.150693250478</v>
      </c>
      <c r="R3461" s="36">
        <f>Inputs!$B$12*(1+$B3461)^1*$C3461+Inputs!$B$29*(1+$D3461)^1*Inputs!$B$19+Inputs!$B$30*(1+$E3461)^1*Inputs!$B$20+Inputs!$B$31*(1+$F3461)^1*Inputs!$B$21+Inputs!$B$22*(1+Inputs!$B$23)^1</f>
        <v>15574.765611318442</v>
      </c>
      <c r="S3461" s="36">
        <f>Inputs!$B$12*(1+$B3461)^2*$C3461+Inputs!$B$29*(1+$D3461)^2*Inputs!$B$19+Inputs!$B$30*(1+$E3461)^2*Inputs!$B$20+Inputs!$B$31*(1+$F3461)^2*Inputs!$B$21+Inputs!$B$22*(1+Inputs!$B$23)^2</f>
        <v>18043.966538413442</v>
      </c>
      <c r="T3461" s="36">
        <f>Inputs!$B$12*(1+$B3461)^3*$C3461+Inputs!$B$29*(1+$D3461)^3*Inputs!$B$19+Inputs!$B$30*(1+$E3461)^3*Inputs!$B$20+Inputs!$B$31*(1+$F3461)^3*Inputs!$B$21+Inputs!$B$22*(1+Inputs!$B$23)^3</f>
        <v>21229.10284173127</v>
      </c>
      <c r="U3461" s="36">
        <f>Inputs!$B$12*(1+$B3461)^4*$C3461+Inputs!$B$29*(1+$D3461)^4*Inputs!$B$19+Inputs!$B$30*(1+$E3461)^4*Inputs!$B$20+Inputs!$B$31*(1+$F3461)^4*Inputs!$B$21+Inputs!$B$22*(1+Inputs!$B$23)^4</f>
        <v>25349.174771707665</v>
      </c>
      <c r="V3461" s="35">
        <f>Inputs!$B$13/(Q3461*(1-$G3461))</f>
        <v>1.1444782904816202</v>
      </c>
      <c r="W3461" s="36">
        <f>Inputs!$B$13</f>
        <v>12660</v>
      </c>
      <c r="X3461" s="36">
        <f t="shared" si="533"/>
        <v>14346.505688651299</v>
      </c>
      <c r="Y3461" s="36">
        <f t="shared" si="534"/>
        <v>16511.764178776648</v>
      </c>
      <c r="Z3461" s="36">
        <f t="shared" si="535"/>
        <v>19297.940064183018</v>
      </c>
      <c r="AA3461" s="36">
        <f t="shared" si="536"/>
        <v>22889.785923858144</v>
      </c>
      <c r="AB3461" s="36">
        <f t="shared" si="537"/>
        <v>65072.900538465292</v>
      </c>
      <c r="AC3461" s="36">
        <f t="shared" si="538"/>
        <v>372588.9079941478</v>
      </c>
      <c r="AD3461" s="36">
        <f t="shared" si="539"/>
        <v>242664.16027269568</v>
      </c>
    </row>
    <row r="3462" spans="1:30" ht="14.25" customHeight="1" x14ac:dyDescent="0.25">
      <c r="A3462" s="16">
        <v>3446</v>
      </c>
      <c r="B3462" s="34">
        <v>0.21486078729896199</v>
      </c>
      <c r="C3462" s="34">
        <v>8.1104404210727996E-2</v>
      </c>
      <c r="D3462" s="34">
        <v>1.0766261812173401E-2</v>
      </c>
      <c r="E3462" s="34">
        <v>4.82811835497527E-2</v>
      </c>
      <c r="F3462" s="34">
        <v>9.0866288831997397E-4</v>
      </c>
      <c r="G3462" s="34">
        <v>0.17679852300166601</v>
      </c>
      <c r="H3462" s="35">
        <v>1.0646985268001801</v>
      </c>
      <c r="I3462" s="34">
        <v>9.7035893109588406E-2</v>
      </c>
      <c r="J3462" s="34">
        <v>2.4942473571352701E-2</v>
      </c>
      <c r="K3462" s="36">
        <f>Inputs!$B$12*(1+$B3462)^4</f>
        <v>130694.49883312114</v>
      </c>
      <c r="L3462" s="36">
        <f t="shared" si="530"/>
        <v>16666.027313216731</v>
      </c>
      <c r="M3462" s="36">
        <f t="shared" si="531"/>
        <v>203741.66583161074</v>
      </c>
      <c r="N3462" s="37">
        <f>M3462/Inputs!$B$6</f>
        <v>310.58180767013829</v>
      </c>
      <c r="O3462" s="38">
        <f>IF(N3462&gt;Inputs!$B$4,1,0)</f>
        <v>0</v>
      </c>
      <c r="P3462" s="34">
        <f t="shared" si="532"/>
        <v>7.2093419538235698E-2</v>
      </c>
      <c r="Q3462" s="36">
        <f>Inputs!$B$12*(1+$B3462)^0*$C3462+Inputs!$B$29*(1+$D3462)^0*Inputs!$B$19+Inputs!$B$30*(1+$E3462)^0*Inputs!$B$20+Inputs!$B$31*(1+$F3462)^0*Inputs!$B$21+Inputs!$B$22*(1+Inputs!$B$23)^0</f>
        <v>12888.3082800706</v>
      </c>
      <c r="R3462" s="36">
        <f>Inputs!$B$12*(1+$B3462)^1*$C3462+Inputs!$B$29*(1+$D3462)^1*Inputs!$B$19+Inputs!$B$30*(1+$E3462)^1*Inputs!$B$20+Inputs!$B$31*(1+$F3462)^1*Inputs!$B$21+Inputs!$B$22*(1+Inputs!$B$23)^1</f>
        <v>14025.695008755247</v>
      </c>
      <c r="S3462" s="36">
        <f>Inputs!$B$12*(1+$B3462)^2*$C3462+Inputs!$B$29*(1+$D3462)^2*Inputs!$B$19+Inputs!$B$30*(1+$E3462)^2*Inputs!$B$20+Inputs!$B$31*(1+$F3462)^2*Inputs!$B$21+Inputs!$B$22*(1+Inputs!$B$23)^2</f>
        <v>15391.901410493429</v>
      </c>
      <c r="T3462" s="36">
        <f>Inputs!$B$12*(1+$B3462)^3*$C3462+Inputs!$B$29*(1+$D3462)^3*Inputs!$B$19+Inputs!$B$30*(1+$E3462)^3*Inputs!$B$20+Inputs!$B$31*(1+$F3462)^3*Inputs!$B$21+Inputs!$B$22*(1+Inputs!$B$23)^3</f>
        <v>17035.420908184511</v>
      </c>
      <c r="U3462" s="36">
        <f>Inputs!$B$12*(1+$B3462)^4*$C3462+Inputs!$B$29*(1+$D3462)^4*Inputs!$B$19+Inputs!$B$30*(1+$E3462)^4*Inputs!$B$20+Inputs!$B$31*(1+$F3462)^4*Inputs!$B$21+Inputs!$B$22*(1+Inputs!$B$23)^4</f>
        <v>19015.129835315216</v>
      </c>
      <c r="V3462" s="35">
        <f>Inputs!$B$13/(Q3462*(1-$G3462))</f>
        <v>1.193250566245966</v>
      </c>
      <c r="W3462" s="36">
        <f>Inputs!$B$13</f>
        <v>12660</v>
      </c>
      <c r="X3462" s="36">
        <f t="shared" si="533"/>
        <v>13406.174048483726</v>
      </c>
      <c r="Y3462" s="36">
        <f t="shared" si="534"/>
        <v>14304.825503956581</v>
      </c>
      <c r="Z3462" s="36">
        <f t="shared" si="535"/>
        <v>15381.578925437791</v>
      </c>
      <c r="AA3462" s="36">
        <f t="shared" si="536"/>
        <v>16666.027313216731</v>
      </c>
      <c r="AB3462" s="36">
        <f t="shared" si="537"/>
        <v>54623.082690468262</v>
      </c>
      <c r="AC3462" s="36">
        <f t="shared" si="538"/>
        <v>236938.67440920271</v>
      </c>
      <c r="AD3462" s="36">
        <f t="shared" si="539"/>
        <v>149118.58314114247</v>
      </c>
    </row>
    <row r="3463" spans="1:30" ht="14.25" customHeight="1" x14ac:dyDescent="0.25">
      <c r="A3463" s="16">
        <v>3447</v>
      </c>
      <c r="B3463" s="34">
        <v>0.186711140534397</v>
      </c>
      <c r="C3463" s="34">
        <v>0.104582943310255</v>
      </c>
      <c r="D3463" s="34">
        <v>1.78597924556207E-2</v>
      </c>
      <c r="E3463" s="34">
        <v>6.6717326335213503E-2</v>
      </c>
      <c r="F3463" s="34">
        <v>2.9963182803598599E-2</v>
      </c>
      <c r="G3463" s="34">
        <v>0.205613579127673</v>
      </c>
      <c r="H3463" s="35">
        <v>1.1209643019925599</v>
      </c>
      <c r="I3463" s="34">
        <v>9.4616652275272398E-2</v>
      </c>
      <c r="J3463" s="34">
        <v>2.3087317125551898E-2</v>
      </c>
      <c r="K3463" s="36">
        <f>Inputs!$B$12*(1+$B3463)^4</f>
        <v>118995.71643391489</v>
      </c>
      <c r="L3463" s="36">
        <f t="shared" si="530"/>
        <v>19346.573442411391</v>
      </c>
      <c r="M3463" s="36">
        <f t="shared" si="531"/>
        <v>235481.40507630899</v>
      </c>
      <c r="N3463" s="37">
        <f>M3463/Inputs!$B$6</f>
        <v>358.96555651876372</v>
      </c>
      <c r="O3463" s="38">
        <f>IF(N3463&gt;Inputs!$B$4,1,0)</f>
        <v>0</v>
      </c>
      <c r="P3463" s="34">
        <f t="shared" si="532"/>
        <v>7.1529335149720499E-2</v>
      </c>
      <c r="Q3463" s="36">
        <f>Inputs!$B$12*(1+$B3463)^0*$C3463+Inputs!$B$29*(1+$D3463)^0*Inputs!$B$19+Inputs!$B$30*(1+$E3463)^0*Inputs!$B$20+Inputs!$B$31*(1+$F3463)^0*Inputs!$B$21+Inputs!$B$22*(1+Inputs!$B$23)^0</f>
        <v>14297.02062604222</v>
      </c>
      <c r="R3463" s="36">
        <f>Inputs!$B$12*(1+$B3463)^1*$C3463+Inputs!$B$29*(1+$D3463)^1*Inputs!$B$19+Inputs!$B$30*(1+$E3463)^1*Inputs!$B$20+Inputs!$B$31*(1+$F3463)^1*Inputs!$B$21+Inputs!$B$22*(1+Inputs!$B$23)^1</f>
        <v>15761.247445047764</v>
      </c>
      <c r="S3463" s="36">
        <f>Inputs!$B$12*(1+$B3463)^2*$C3463+Inputs!$B$29*(1+$D3463)^2*Inputs!$B$19+Inputs!$B$30*(1+$E3463)^2*Inputs!$B$20+Inputs!$B$31*(1+$F3463)^2*Inputs!$B$21+Inputs!$B$22*(1+Inputs!$B$23)^2</f>
        <v>17458.434329869531</v>
      </c>
      <c r="T3463" s="36">
        <f>Inputs!$B$12*(1+$B3463)^3*$C3463+Inputs!$B$29*(1+$D3463)^3*Inputs!$B$19+Inputs!$B$30*(1+$E3463)^3*Inputs!$B$20+Inputs!$B$31*(1+$F3463)^3*Inputs!$B$21+Inputs!$B$22*(1+Inputs!$B$23)^3</f>
        <v>19430.248352858383</v>
      </c>
      <c r="U3463" s="36">
        <f>Inputs!$B$12*(1+$B3463)^4*$C3463+Inputs!$B$29*(1+$D3463)^4*Inputs!$B$19+Inputs!$B$30*(1+$E3463)^4*Inputs!$B$20+Inputs!$B$31*(1+$F3463)^4*Inputs!$B$21+Inputs!$B$22*(1+Inputs!$B$23)^4</f>
        <v>21726.034367747539</v>
      </c>
      <c r="V3463" s="35">
        <f>Inputs!$B$13/(Q3463*(1-$G3463))</f>
        <v>1.1146957625152207</v>
      </c>
      <c r="W3463" s="36">
        <f>Inputs!$B$13</f>
        <v>12660</v>
      </c>
      <c r="X3463" s="36">
        <f t="shared" si="533"/>
        <v>13976.192988341803</v>
      </c>
      <c r="Y3463" s="36">
        <f t="shared" si="534"/>
        <v>15502.897615361189</v>
      </c>
      <c r="Z3463" s="36">
        <f t="shared" si="535"/>
        <v>17278.035698094307</v>
      </c>
      <c r="AA3463" s="36">
        <f t="shared" si="536"/>
        <v>19346.573442411391</v>
      </c>
      <c r="AB3463" s="36">
        <f t="shared" si="537"/>
        <v>59396.423916504136</v>
      </c>
      <c r="AC3463" s="36">
        <f t="shared" si="538"/>
        <v>276714.91531885799</v>
      </c>
      <c r="AD3463" s="36">
        <f t="shared" si="539"/>
        <v>176084.98115980485</v>
      </c>
    </row>
    <row r="3464" spans="1:30" ht="14.25" customHeight="1" x14ac:dyDescent="0.25">
      <c r="A3464" s="16">
        <v>3448</v>
      </c>
      <c r="B3464" s="34">
        <v>0.30425776960512402</v>
      </c>
      <c r="C3464" s="34">
        <v>6.6194852298121498E-2</v>
      </c>
      <c r="D3464" s="34">
        <v>1.63724387683606E-2</v>
      </c>
      <c r="E3464" s="34">
        <v>4.9583195662147597E-2</v>
      </c>
      <c r="F3464" s="34">
        <v>-1.4280023848980699E-2</v>
      </c>
      <c r="G3464" s="34">
        <v>0.185014578726485</v>
      </c>
      <c r="H3464" s="35">
        <v>0.94674966891040802</v>
      </c>
      <c r="I3464" s="34">
        <v>9.9899269600363896E-2</v>
      </c>
      <c r="J3464" s="34">
        <v>2.3186155374233401E-2</v>
      </c>
      <c r="K3464" s="36">
        <f>Inputs!$B$12*(1+$B3464)^4</f>
        <v>173622.09030104379</v>
      </c>
      <c r="L3464" s="36">
        <f t="shared" si="530"/>
        <v>15224.573077032606</v>
      </c>
      <c r="M3464" s="36">
        <f t="shared" si="531"/>
        <v>177884.04050011857</v>
      </c>
      <c r="N3464" s="37">
        <f>M3464/Inputs!$B$6</f>
        <v>271.1646958843271</v>
      </c>
      <c r="O3464" s="38">
        <f>IF(N3464&gt;Inputs!$B$4,1,0)</f>
        <v>0</v>
      </c>
      <c r="P3464" s="34">
        <f t="shared" si="532"/>
        <v>7.6713114226130502E-2</v>
      </c>
      <c r="Q3464" s="36">
        <f>Inputs!$B$12*(1+$B3464)^0*$C3464+Inputs!$B$29*(1+$D3464)^0*Inputs!$B$19+Inputs!$B$30*(1+$E3464)^0*Inputs!$B$20+Inputs!$B$31*(1+$F3464)^0*Inputs!$B$21+Inputs!$B$22*(1+Inputs!$B$23)^0</f>
        <v>11993.73516531421</v>
      </c>
      <c r="R3464" s="36">
        <f>Inputs!$B$12*(1+$B3464)^1*$C3464+Inputs!$B$29*(1+$D3464)^1*Inputs!$B$19+Inputs!$B$30*(1+$E3464)^1*Inputs!$B$20+Inputs!$B$31*(1+$F3464)^1*Inputs!$B$21+Inputs!$B$22*(1+Inputs!$B$23)^1</f>
        <v>13247.187252054024</v>
      </c>
      <c r="S3464" s="36">
        <f>Inputs!$B$12*(1+$B3464)^2*$C3464+Inputs!$B$29*(1+$D3464)^2*Inputs!$B$19+Inputs!$B$30*(1+$E3464)^2*Inputs!$B$20+Inputs!$B$31*(1+$F3464)^2*Inputs!$B$21+Inputs!$B$22*(1+Inputs!$B$23)^2</f>
        <v>14874.215990783603</v>
      </c>
      <c r="T3464" s="36">
        <f>Inputs!$B$12*(1+$B3464)^3*$C3464+Inputs!$B$29*(1+$D3464)^3*Inputs!$B$19+Inputs!$B$30*(1+$E3464)^3*Inputs!$B$20+Inputs!$B$31*(1+$F3464)^3*Inputs!$B$21+Inputs!$B$22*(1+Inputs!$B$23)^3</f>
        <v>16986.933240115453</v>
      </c>
      <c r="U3464" s="36">
        <f>Inputs!$B$12*(1+$B3464)^4*$C3464+Inputs!$B$29*(1+$D3464)^4*Inputs!$B$19+Inputs!$B$30*(1+$E3464)^4*Inputs!$B$20+Inputs!$B$31*(1+$F3464)^4*Inputs!$B$21+Inputs!$B$22*(1+Inputs!$B$23)^4</f>
        <v>19731.50088014721</v>
      </c>
      <c r="V3464" s="35">
        <f>Inputs!$B$13/(Q3464*(1-$G3464))</f>
        <v>1.295177856593801</v>
      </c>
      <c r="W3464" s="36">
        <f>Inputs!$B$13</f>
        <v>12660</v>
      </c>
      <c r="X3464" s="36">
        <f t="shared" si="533"/>
        <v>13042.651975788875</v>
      </c>
      <c r="Y3464" s="36">
        <f t="shared" si="534"/>
        <v>13588.624479117309</v>
      </c>
      <c r="Z3464" s="36">
        <f t="shared" si="535"/>
        <v>14312.81880211498</v>
      </c>
      <c r="AA3464" s="36">
        <f t="shared" si="536"/>
        <v>15224.573077032606</v>
      </c>
      <c r="AB3464" s="36">
        <f t="shared" si="537"/>
        <v>51740.331505158683</v>
      </c>
      <c r="AC3464" s="36">
        <f t="shared" si="538"/>
        <v>203062.70382902698</v>
      </c>
      <c r="AD3464" s="36">
        <f t="shared" si="539"/>
        <v>126143.7089949599</v>
      </c>
    </row>
    <row r="3465" spans="1:30" ht="14.25" customHeight="1" x14ac:dyDescent="0.25">
      <c r="A3465" s="16">
        <v>3449</v>
      </c>
      <c r="B3465" s="34">
        <v>0.32171313044539102</v>
      </c>
      <c r="C3465" s="34">
        <v>5.9670684981747601E-2</v>
      </c>
      <c r="D3465" s="34">
        <v>7.0885810376896596E-3</v>
      </c>
      <c r="E3465" s="34">
        <v>1.6013291580411999E-2</v>
      </c>
      <c r="F3465" s="34">
        <v>1.37113396844441E-2</v>
      </c>
      <c r="G3465" s="34">
        <v>0.163689575594409</v>
      </c>
      <c r="H3465" s="35">
        <v>1.0586400366133899</v>
      </c>
      <c r="I3465" s="34">
        <v>9.8152408710130604E-2</v>
      </c>
      <c r="J3465" s="34">
        <v>2.3070474207508702E-2</v>
      </c>
      <c r="K3465" s="36">
        <f>Inputs!$B$12*(1+$B3465)^4</f>
        <v>183104.94294668842</v>
      </c>
      <c r="L3465" s="36">
        <f t="shared" si="530"/>
        <v>16973.301425987331</v>
      </c>
      <c r="M3465" s="36">
        <f t="shared" si="531"/>
        <v>199358.08014691123</v>
      </c>
      <c r="N3465" s="37">
        <f>M3465/Inputs!$B$6</f>
        <v>303.89951241907198</v>
      </c>
      <c r="O3465" s="38">
        <f>IF(N3465&gt;Inputs!$B$4,1,0)</f>
        <v>0</v>
      </c>
      <c r="P3465" s="34">
        <f t="shared" si="532"/>
        <v>7.5081934502621905E-2</v>
      </c>
      <c r="Q3465" s="36">
        <f>Inputs!$B$12*(1+$B3465)^0*$C3465+Inputs!$B$29*(1+$D3465)^0*Inputs!$B$19+Inputs!$B$30*(1+$E3465)^0*Inputs!$B$20+Inputs!$B$31*(1+$F3465)^0*Inputs!$B$21+Inputs!$B$22*(1+Inputs!$B$23)^0</f>
        <v>11602.285126331779</v>
      </c>
      <c r="R3465" s="36">
        <f>Inputs!$B$12*(1+$B3465)^1*$C3465+Inputs!$B$29*(1+$D3465)^1*Inputs!$B$19+Inputs!$B$30*(1+$E3465)^1*Inputs!$B$20+Inputs!$B$31*(1+$F3465)^1*Inputs!$B$21+Inputs!$B$22*(1+Inputs!$B$23)^1</f>
        <v>12810.556123241149</v>
      </c>
      <c r="S3465" s="36">
        <f>Inputs!$B$12*(1+$B3465)^2*$C3465+Inputs!$B$29*(1+$D3465)^2*Inputs!$B$19+Inputs!$B$30*(1+$E3465)^2*Inputs!$B$20+Inputs!$B$31*(1+$F3465)^2*Inputs!$B$21+Inputs!$B$22*(1+Inputs!$B$23)^2</f>
        <v>14388.967604044621</v>
      </c>
      <c r="T3465" s="36">
        <f>Inputs!$B$12*(1+$B3465)^3*$C3465+Inputs!$B$29*(1+$D3465)^3*Inputs!$B$19+Inputs!$B$30*(1+$E3465)^3*Inputs!$B$20+Inputs!$B$31*(1+$F3465)^3*Inputs!$B$21+Inputs!$B$22*(1+Inputs!$B$23)^3</f>
        <v>16456.692216782249</v>
      </c>
      <c r="U3465" s="36">
        <f>Inputs!$B$12*(1+$B3465)^4*$C3465+Inputs!$B$29*(1+$D3465)^4*Inputs!$B$19+Inputs!$B$30*(1+$E3465)^4*Inputs!$B$20+Inputs!$B$31*(1+$F3465)^4*Inputs!$B$21+Inputs!$B$22*(1+Inputs!$B$23)^4</f>
        <v>19171.253026713857</v>
      </c>
      <c r="V3465" s="35">
        <f>Inputs!$B$13/(Q3465*(1-$G3465))</f>
        <v>1.3047360478276184</v>
      </c>
      <c r="W3465" s="36">
        <f>Inputs!$B$13</f>
        <v>12660</v>
      </c>
      <c r="X3465" s="36">
        <f t="shared" si="533"/>
        <v>13319.27858989127</v>
      </c>
      <c r="Y3465" s="36">
        <f t="shared" si="534"/>
        <v>14220.012750831833</v>
      </c>
      <c r="Z3465" s="36">
        <f t="shared" si="535"/>
        <v>15416.709301009847</v>
      </c>
      <c r="AA3465" s="36">
        <f t="shared" si="536"/>
        <v>16973.301425987331</v>
      </c>
      <c r="AB3465" s="36">
        <f t="shared" si="537"/>
        <v>54539.818953988084</v>
      </c>
      <c r="AC3465" s="36">
        <f t="shared" si="538"/>
        <v>231279.11732409411</v>
      </c>
      <c r="AD3465" s="36">
        <f t="shared" si="539"/>
        <v>144818.26119292315</v>
      </c>
    </row>
    <row r="3466" spans="1:30" ht="14.25" customHeight="1" x14ac:dyDescent="0.25">
      <c r="A3466" s="16">
        <v>3450</v>
      </c>
      <c r="B3466" s="34">
        <v>0.216454895680117</v>
      </c>
      <c r="C3466" s="34">
        <v>6.52278162719645E-2</v>
      </c>
      <c r="D3466" s="34">
        <v>3.7638920989395697E-2</v>
      </c>
      <c r="E3466" s="34">
        <v>4.2972858121674298E-2</v>
      </c>
      <c r="F3466" s="34">
        <v>8.1437916232949704E-3</v>
      </c>
      <c r="G3466" s="34">
        <v>0.17271598360441001</v>
      </c>
      <c r="H3466" s="35">
        <v>0.99213738778475702</v>
      </c>
      <c r="I3466" s="34">
        <v>9.2850479541992798E-2</v>
      </c>
      <c r="J3466" s="34">
        <v>2.9757857139800802E-2</v>
      </c>
      <c r="K3466" s="36">
        <f>Inputs!$B$12*(1+$B3466)^4</f>
        <v>131381.82573260256</v>
      </c>
      <c r="L3466" s="36">
        <f t="shared" si="530"/>
        <v>14312.311405966753</v>
      </c>
      <c r="M3466" s="36">
        <f t="shared" si="531"/>
        <v>201432.60994792421</v>
      </c>
      <c r="N3466" s="37">
        <f>M3466/Inputs!$B$6</f>
        <v>307.06190540842107</v>
      </c>
      <c r="O3466" s="38">
        <f>IF(N3466&gt;Inputs!$B$4,1,0)</f>
        <v>0</v>
      </c>
      <c r="P3466" s="34">
        <f t="shared" si="532"/>
        <v>6.3092622402191989E-2</v>
      </c>
      <c r="Q3466" s="36">
        <f>Inputs!$B$12*(1+$B3466)^0*$C3466+Inputs!$B$29*(1+$D3466)^0*Inputs!$B$19+Inputs!$B$30*(1+$E3466)^0*Inputs!$B$20+Inputs!$B$31*(1+$F3466)^0*Inputs!$B$21+Inputs!$B$22*(1+Inputs!$B$23)^0</f>
        <v>11935.713003744793</v>
      </c>
      <c r="R3466" s="36">
        <f>Inputs!$B$12*(1+$B3466)^1*$C3466+Inputs!$B$29*(1+$D3466)^1*Inputs!$B$19+Inputs!$B$30*(1+$E3466)^1*Inputs!$B$20+Inputs!$B$31*(1+$F3466)^1*Inputs!$B$21+Inputs!$B$22*(1+Inputs!$B$23)^1</f>
        <v>12982.637063220394</v>
      </c>
      <c r="S3466" s="36">
        <f>Inputs!$B$12*(1+$B3466)^2*$C3466+Inputs!$B$29*(1+$D3466)^2*Inputs!$B$19+Inputs!$B$30*(1+$E3466)^2*Inputs!$B$20+Inputs!$B$31*(1+$F3466)^2*Inputs!$B$21+Inputs!$B$22*(1+Inputs!$B$23)^2</f>
        <v>14220.465565417111</v>
      </c>
      <c r="T3466" s="36">
        <f>Inputs!$B$12*(1+$B3466)^3*$C3466+Inputs!$B$29*(1+$D3466)^3*Inputs!$B$19+Inputs!$B$30*(1+$E3466)^3*Inputs!$B$20+Inputs!$B$31*(1+$F3466)^3*Inputs!$B$21+Inputs!$B$22*(1+Inputs!$B$23)^3</f>
        <v>15689.204436608265</v>
      </c>
      <c r="U3466" s="36">
        <f>Inputs!$B$12*(1+$B3466)^4*$C3466+Inputs!$B$29*(1+$D3466)^4*Inputs!$B$19+Inputs!$B$30*(1+$E3466)^4*Inputs!$B$20+Inputs!$B$31*(1+$F3466)^4*Inputs!$B$21+Inputs!$B$22*(1+Inputs!$B$23)^4</f>
        <v>17437.464139516949</v>
      </c>
      <c r="V3466" s="35">
        <f>Inputs!$B$13/(Q3466*(1-$G3466))</f>
        <v>1.2821259919380488</v>
      </c>
      <c r="W3466" s="36">
        <f>Inputs!$B$13</f>
        <v>12660</v>
      </c>
      <c r="X3466" s="36">
        <f t="shared" si="533"/>
        <v>12991.810670484812</v>
      </c>
      <c r="Y3466" s="36">
        <f t="shared" si="534"/>
        <v>13377.630965333081</v>
      </c>
      <c r="Z3466" s="36">
        <f t="shared" si="535"/>
        <v>13818.347407238076</v>
      </c>
      <c r="AA3466" s="36">
        <f t="shared" si="536"/>
        <v>14312.311405966753</v>
      </c>
      <c r="AB3466" s="36">
        <f t="shared" si="537"/>
        <v>51580.598590503512</v>
      </c>
      <c r="AC3466" s="36">
        <f t="shared" si="538"/>
        <v>233596.4897793472</v>
      </c>
      <c r="AD3466" s="36">
        <f t="shared" si="539"/>
        <v>149852.01135742071</v>
      </c>
    </row>
    <row r="3467" spans="1:30" ht="14.25" customHeight="1" x14ac:dyDescent="0.25">
      <c r="A3467" s="16">
        <v>3451</v>
      </c>
      <c r="B3467" s="34">
        <v>0.213460209469264</v>
      </c>
      <c r="C3467" s="34">
        <v>0.107452002493702</v>
      </c>
      <c r="D3467" s="34">
        <v>2.4204424854792201E-2</v>
      </c>
      <c r="E3467" s="34">
        <v>6.3576558768797406E-2</v>
      </c>
      <c r="F3467" s="34">
        <v>1.73952550168152E-2</v>
      </c>
      <c r="G3467" s="34">
        <v>0.19388286658263301</v>
      </c>
      <c r="H3467" s="35">
        <v>0.92851463755208397</v>
      </c>
      <c r="I3467" s="34">
        <v>0.100002035346793</v>
      </c>
      <c r="J3467" s="34">
        <v>2.7016437400585298E-2</v>
      </c>
      <c r="K3467" s="36">
        <f>Inputs!$B$12*(1+$B3467)^4</f>
        <v>130092.84466215284</v>
      </c>
      <c r="L3467" s="36">
        <f t="shared" si="530"/>
        <v>17265.80591231873</v>
      </c>
      <c r="M3467" s="36">
        <f t="shared" si="531"/>
        <v>206123.24855020683</v>
      </c>
      <c r="N3467" s="37">
        <f>M3467/Inputs!$B$6</f>
        <v>314.21226913141282</v>
      </c>
      <c r="O3467" s="38">
        <f>IF(N3467&gt;Inputs!$B$4,1,0)</f>
        <v>0</v>
      </c>
      <c r="P3467" s="34">
        <f t="shared" si="532"/>
        <v>7.2985597946207709E-2</v>
      </c>
      <c r="Q3467" s="36">
        <f>Inputs!$B$12*(1+$B3467)^0*$C3467+Inputs!$B$29*(1+$D3467)^0*Inputs!$B$19+Inputs!$B$30*(1+$E3467)^0*Inputs!$B$20+Inputs!$B$31*(1+$F3467)^0*Inputs!$B$21+Inputs!$B$22*(1+Inputs!$B$23)^0</f>
        <v>14469.164177049042</v>
      </c>
      <c r="R3467" s="36">
        <f>Inputs!$B$12*(1+$B3467)^1*$C3467+Inputs!$B$29*(1+$D3467)^1*Inputs!$B$19+Inputs!$B$30*(1+$E3467)^1*Inputs!$B$20+Inputs!$B$31*(1+$F3467)^1*Inputs!$B$21+Inputs!$B$22*(1+Inputs!$B$23)^1</f>
        <v>16094.313963892062</v>
      </c>
      <c r="S3467" s="36">
        <f>Inputs!$B$12*(1+$B3467)^2*$C3467+Inputs!$B$29*(1+$D3467)^2*Inputs!$B$19+Inputs!$B$30*(1+$E3467)^2*Inputs!$B$20+Inputs!$B$31*(1+$F3467)^2*Inputs!$B$21+Inputs!$B$22*(1+Inputs!$B$23)^2</f>
        <v>18024.603294606022</v>
      </c>
      <c r="T3467" s="36">
        <f>Inputs!$B$12*(1+$B3467)^3*$C3467+Inputs!$B$29*(1+$D3467)^3*Inputs!$B$19+Inputs!$B$30*(1+$E3467)^3*Inputs!$B$20+Inputs!$B$31*(1+$F3467)^3*Inputs!$B$21+Inputs!$B$22*(1+Inputs!$B$23)^3</f>
        <v>20323.392766284225</v>
      </c>
      <c r="U3467" s="36">
        <f>Inputs!$B$12*(1+$B3467)^4*$C3467+Inputs!$B$29*(1+$D3467)^4*Inputs!$B$19+Inputs!$B$30*(1+$E3467)^4*Inputs!$B$20+Inputs!$B$31*(1+$F3467)^4*Inputs!$B$21+Inputs!$B$22*(1+Inputs!$B$23)^4</f>
        <v>23067.469136708387</v>
      </c>
      <c r="V3467" s="35">
        <f>Inputs!$B$13/(Q3467*(1-$G3467))</f>
        <v>1.085405728515743</v>
      </c>
      <c r="W3467" s="36">
        <f>Inputs!$B$13</f>
        <v>12660</v>
      </c>
      <c r="X3467" s="36">
        <f t="shared" si="533"/>
        <v>13573.07539012509</v>
      </c>
      <c r="Y3467" s="36">
        <f t="shared" si="534"/>
        <v>14631.072591415375</v>
      </c>
      <c r="Z3467" s="36">
        <f t="shared" si="535"/>
        <v>15854.475977902533</v>
      </c>
      <c r="AA3467" s="36">
        <f t="shared" si="536"/>
        <v>17265.80591231873</v>
      </c>
      <c r="AB3467" s="36">
        <f t="shared" si="537"/>
        <v>55268.274294274001</v>
      </c>
      <c r="AC3467" s="36">
        <f t="shared" si="538"/>
        <v>242955.69229957787</v>
      </c>
      <c r="AD3467" s="36">
        <f t="shared" si="539"/>
        <v>150854.97425593282</v>
      </c>
    </row>
    <row r="3468" spans="1:30" ht="14.25" customHeight="1" x14ac:dyDescent="0.25">
      <c r="A3468" s="16">
        <v>3452</v>
      </c>
      <c r="B3468" s="34">
        <v>0.244419118274221</v>
      </c>
      <c r="C3468" s="34">
        <v>9.1822064067959702E-2</v>
      </c>
      <c r="D3468" s="34">
        <v>1.74173867223462E-2</v>
      </c>
      <c r="E3468" s="34">
        <v>3.2087016746491399E-2</v>
      </c>
      <c r="F3468" s="34">
        <v>1.5182142849995801E-3</v>
      </c>
      <c r="G3468" s="34">
        <v>0.163823032076367</v>
      </c>
      <c r="H3468" s="35">
        <v>1.0816908514860899</v>
      </c>
      <c r="I3468" s="34">
        <v>9.3819196700106994E-2</v>
      </c>
      <c r="J3468" s="34">
        <v>2.4020035228617401E-2</v>
      </c>
      <c r="K3468" s="36">
        <f>Inputs!$B$12*(1+$B3468)^4</f>
        <v>143885.80436267142</v>
      </c>
      <c r="L3468" s="36">
        <f t="shared" si="530"/>
        <v>19488.639852645101</v>
      </c>
      <c r="M3468" s="36">
        <f t="shared" si="531"/>
        <v>241993.89672760951</v>
      </c>
      <c r="N3468" s="37">
        <f>M3468/Inputs!$B$6</f>
        <v>368.89313525550227</v>
      </c>
      <c r="O3468" s="38">
        <f>IF(N3468&gt;Inputs!$B$4,1,0)</f>
        <v>0</v>
      </c>
      <c r="P3468" s="34">
        <f t="shared" si="532"/>
        <v>6.9799161471489596E-2</v>
      </c>
      <c r="Q3468" s="36">
        <f>Inputs!$B$12*(1+$B3468)^0*$C3468+Inputs!$B$29*(1+$D3468)^0*Inputs!$B$19+Inputs!$B$30*(1+$E3468)^0*Inputs!$B$20+Inputs!$B$31*(1+$F3468)^0*Inputs!$B$21+Inputs!$B$22*(1+Inputs!$B$23)^0</f>
        <v>13531.367871504503</v>
      </c>
      <c r="R3468" s="36">
        <f>Inputs!$B$12*(1+$B3468)^1*$C3468+Inputs!$B$29*(1+$D3468)^1*Inputs!$B$19+Inputs!$B$30*(1+$E3468)^1*Inputs!$B$20+Inputs!$B$31*(1+$F3468)^1*Inputs!$B$21+Inputs!$B$22*(1+Inputs!$B$23)^1</f>
        <v>14953.808595885832</v>
      </c>
      <c r="S3468" s="36">
        <f>Inputs!$B$12*(1+$B3468)^2*$C3468+Inputs!$B$29*(1+$D3468)^2*Inputs!$B$19+Inputs!$B$30*(1+$E3468)^2*Inputs!$B$20+Inputs!$B$31*(1+$F3468)^2*Inputs!$B$21+Inputs!$B$22*(1+Inputs!$B$23)^2</f>
        <v>16706.905917452423</v>
      </c>
      <c r="T3468" s="36">
        <f>Inputs!$B$12*(1+$B3468)^3*$C3468+Inputs!$B$29*(1+$D3468)^3*Inputs!$B$19+Inputs!$B$30*(1+$E3468)^3*Inputs!$B$20+Inputs!$B$31*(1+$F3468)^3*Inputs!$B$21+Inputs!$B$22*(1+Inputs!$B$23)^3</f>
        <v>18871.143995655657</v>
      </c>
      <c r="U3468" s="36">
        <f>Inputs!$B$12*(1+$B3468)^4*$C3468+Inputs!$B$29*(1+$D3468)^4*Inputs!$B$19+Inputs!$B$30*(1+$E3468)^4*Inputs!$B$20+Inputs!$B$31*(1+$F3468)^4*Inputs!$B$21+Inputs!$B$22*(1+Inputs!$B$23)^4</f>
        <v>21546.67060324749</v>
      </c>
      <c r="V3468" s="35">
        <f>Inputs!$B$13/(Q3468*(1-$G3468))</f>
        <v>1.1189065174344479</v>
      </c>
      <c r="W3468" s="36">
        <f>Inputs!$B$13</f>
        <v>12660</v>
      </c>
      <c r="X3468" s="36">
        <f t="shared" si="533"/>
        <v>13874.504577178584</v>
      </c>
      <c r="Y3468" s="36">
        <f t="shared" si="534"/>
        <v>15371.095527767011</v>
      </c>
      <c r="Z3468" s="36">
        <f t="shared" si="535"/>
        <v>17215.478461209583</v>
      </c>
      <c r="AA3468" s="36">
        <f t="shared" si="536"/>
        <v>19488.639852645101</v>
      </c>
      <c r="AB3468" s="36">
        <f t="shared" si="537"/>
        <v>59389.145515757329</v>
      </c>
      <c r="AC3468" s="36">
        <f t="shared" si="538"/>
        <v>285916.86845142231</v>
      </c>
      <c r="AD3468" s="36">
        <f t="shared" si="539"/>
        <v>182604.75121185218</v>
      </c>
    </row>
    <row r="3469" spans="1:30" ht="14.25" customHeight="1" x14ac:dyDescent="0.25">
      <c r="A3469" s="16">
        <v>3453</v>
      </c>
      <c r="B3469" s="34">
        <v>0.234663807142659</v>
      </c>
      <c r="C3469" s="34">
        <v>9.7471607894290893E-2</v>
      </c>
      <c r="D3469" s="34">
        <v>3.0369589725184699E-2</v>
      </c>
      <c r="E3469" s="34">
        <v>2.3194030801000801E-2</v>
      </c>
      <c r="F3469" s="34">
        <v>3.2368239363480503E-2</v>
      </c>
      <c r="G3469" s="34">
        <v>0.180163402897493</v>
      </c>
      <c r="H3469" s="35">
        <v>1.0938669696237</v>
      </c>
      <c r="I3469" s="34">
        <v>9.2883404230780703E-2</v>
      </c>
      <c r="J3469" s="34">
        <v>3.38642138534666E-2</v>
      </c>
      <c r="K3469" s="36">
        <f>Inputs!$B$12*(1+$B3469)^4</f>
        <v>139426.75513231964</v>
      </c>
      <c r="L3469" s="36">
        <f t="shared" si="530"/>
        <v>20265.08080770036</v>
      </c>
      <c r="M3469" s="36">
        <f t="shared" si="531"/>
        <v>288597.63882742263</v>
      </c>
      <c r="N3469" s="37">
        <f>M3469/Inputs!$B$6</f>
        <v>439.93542504180277</v>
      </c>
      <c r="O3469" s="38">
        <f>IF(N3469&gt;Inputs!$B$4,1,0)</f>
        <v>1</v>
      </c>
      <c r="P3469" s="34">
        <f t="shared" si="532"/>
        <v>5.9019190377314103E-2</v>
      </c>
      <c r="Q3469" s="36">
        <f>Inputs!$B$12*(1+$B3469)^0*$C3469+Inputs!$B$29*(1+$D3469)^0*Inputs!$B$19+Inputs!$B$30*(1+$E3469)^0*Inputs!$B$20+Inputs!$B$31*(1+$F3469)^0*Inputs!$B$21+Inputs!$B$22*(1+Inputs!$B$23)^0</f>
        <v>13870.340501084374</v>
      </c>
      <c r="R3469" s="36">
        <f>Inputs!$B$12*(1+$B3469)^1*$C3469+Inputs!$B$29*(1+$D3469)^1*Inputs!$B$19+Inputs!$B$30*(1+$E3469)^1*Inputs!$B$20+Inputs!$B$31*(1+$F3469)^1*Inputs!$B$21+Inputs!$B$22*(1+Inputs!$B$23)^1</f>
        <v>15478.207127102149</v>
      </c>
      <c r="S3469" s="36">
        <f>Inputs!$B$12*(1+$B3469)^2*$C3469+Inputs!$B$29*(1+$D3469)^2*Inputs!$B$19+Inputs!$B$30*(1+$E3469)^2*Inputs!$B$20+Inputs!$B$31*(1+$F3469)^2*Inputs!$B$21+Inputs!$B$22*(1+Inputs!$B$23)^2</f>
        <v>17415.173683001245</v>
      </c>
      <c r="T3469" s="36">
        <f>Inputs!$B$12*(1+$B3469)^3*$C3469+Inputs!$B$29*(1+$D3469)^3*Inputs!$B$19+Inputs!$B$30*(1+$E3469)^3*Inputs!$B$20+Inputs!$B$31*(1+$F3469)^3*Inputs!$B$21+Inputs!$B$22*(1+Inputs!$B$23)^3</f>
        <v>19757.028018880912</v>
      </c>
      <c r="U3469" s="36">
        <f>Inputs!$B$12*(1+$B3469)^4*$C3469+Inputs!$B$29*(1+$D3469)^4*Inputs!$B$19+Inputs!$B$30*(1+$E3469)^4*Inputs!$B$20+Inputs!$B$31*(1+$F3469)^4*Inputs!$B$21+Inputs!$B$22*(1+Inputs!$B$23)^4</f>
        <v>22597.298899225541</v>
      </c>
      <c r="V3469" s="35">
        <f>Inputs!$B$13/(Q3469*(1-$G3469))</f>
        <v>1.1133181312179212</v>
      </c>
      <c r="W3469" s="36">
        <f>Inputs!$B$13</f>
        <v>12660</v>
      </c>
      <c r="X3469" s="36">
        <f t="shared" si="533"/>
        <v>14065.855624809066</v>
      </c>
      <c r="Y3469" s="36">
        <f t="shared" si="534"/>
        <v>15756.649389384282</v>
      </c>
      <c r="Z3469" s="36">
        <f t="shared" si="535"/>
        <v>17796.713325828987</v>
      </c>
      <c r="AA3469" s="36">
        <f t="shared" si="536"/>
        <v>20265.08080770036</v>
      </c>
      <c r="AB3469" s="36">
        <f t="shared" si="537"/>
        <v>60904.764457004567</v>
      </c>
      <c r="AC3469" s="36">
        <f t="shared" si="538"/>
        <v>354992.02384828747</v>
      </c>
      <c r="AD3469" s="36">
        <f t="shared" si="539"/>
        <v>227692.87437041805</v>
      </c>
    </row>
    <row r="3470" spans="1:30" ht="14.25" customHeight="1" x14ac:dyDescent="0.25">
      <c r="A3470" s="16">
        <v>3454</v>
      </c>
      <c r="B3470" s="34">
        <v>0.21712549684577301</v>
      </c>
      <c r="C3470" s="34">
        <v>8.7567529099162406E-2</v>
      </c>
      <c r="D3470" s="34">
        <v>2.4128819505929398E-2</v>
      </c>
      <c r="E3470" s="34">
        <v>5.1994394022288302E-2</v>
      </c>
      <c r="F3470" s="34">
        <v>6.3733236755207897E-3</v>
      </c>
      <c r="G3470" s="34">
        <v>0.20733918501217799</v>
      </c>
      <c r="H3470" s="35">
        <v>1.09106574452758</v>
      </c>
      <c r="I3470" s="34">
        <v>9.5233740747674003E-2</v>
      </c>
      <c r="J3470" s="34">
        <v>2.0957906029743099E-2</v>
      </c>
      <c r="K3470" s="36">
        <f>Inputs!$B$12*(1+$B3470)^4</f>
        <v>131671.77544644318</v>
      </c>
      <c r="L3470" s="36">
        <f t="shared" si="530"/>
        <v>17533.896304147682</v>
      </c>
      <c r="M3470" s="36">
        <f t="shared" si="531"/>
        <v>209236.31871856388</v>
      </c>
      <c r="N3470" s="37">
        <f>M3470/Inputs!$B$6</f>
        <v>318.95780292464008</v>
      </c>
      <c r="O3470" s="38">
        <f>IF(N3470&gt;Inputs!$B$4,1,0)</f>
        <v>0</v>
      </c>
      <c r="P3470" s="34">
        <f t="shared" si="532"/>
        <v>7.4275834717930908E-2</v>
      </c>
      <c r="Q3470" s="36">
        <f>Inputs!$B$12*(1+$B3470)^0*$C3470+Inputs!$B$29*(1+$D3470)^0*Inputs!$B$19+Inputs!$B$30*(1+$E3470)^0*Inputs!$B$20+Inputs!$B$31*(1+$F3470)^0*Inputs!$B$21+Inputs!$B$22*(1+Inputs!$B$23)^0</f>
        <v>13276.095773376666</v>
      </c>
      <c r="R3470" s="36">
        <f>Inputs!$B$12*(1+$B3470)^1*$C3470+Inputs!$B$29*(1+$D3470)^1*Inputs!$B$19+Inputs!$B$30*(1+$E3470)^1*Inputs!$B$20+Inputs!$B$31*(1+$F3470)^1*Inputs!$B$21+Inputs!$B$22*(1+Inputs!$B$23)^1</f>
        <v>14586.765197343819</v>
      </c>
      <c r="S3470" s="36">
        <f>Inputs!$B$12*(1+$B3470)^2*$C3470+Inputs!$B$29*(1+$D3470)^2*Inputs!$B$19+Inputs!$B$30*(1+$E3470)^2*Inputs!$B$20+Inputs!$B$31*(1+$F3470)^2*Inputs!$B$21+Inputs!$B$22*(1+Inputs!$B$23)^2</f>
        <v>16151.949207701371</v>
      </c>
      <c r="T3470" s="36">
        <f>Inputs!$B$12*(1+$B3470)^3*$C3470+Inputs!$B$29*(1+$D3470)^3*Inputs!$B$19+Inputs!$B$30*(1+$E3470)^3*Inputs!$B$20+Inputs!$B$31*(1+$F3470)^3*Inputs!$B$21+Inputs!$B$22*(1+Inputs!$B$23)^3</f>
        <v>18025.766815301897</v>
      </c>
      <c r="U3470" s="36">
        <f>Inputs!$B$12*(1+$B3470)^4*$C3470+Inputs!$B$29*(1+$D3470)^4*Inputs!$B$19+Inputs!$B$30*(1+$E3470)^4*Inputs!$B$20+Inputs!$B$31*(1+$F3470)^4*Inputs!$B$21+Inputs!$B$22*(1+Inputs!$B$23)^4</f>
        <v>20274.031811290166</v>
      </c>
      <c r="V3470" s="35">
        <f>Inputs!$B$13/(Q3470*(1-$G3470))</f>
        <v>1.2030285650500521</v>
      </c>
      <c r="W3470" s="36">
        <f>Inputs!$B$13</f>
        <v>12660</v>
      </c>
      <c r="X3470" s="36">
        <f t="shared" si="533"/>
        <v>13586.207447412653</v>
      </c>
      <c r="Y3470" s="36">
        <f t="shared" si="534"/>
        <v>14685.664477916733</v>
      </c>
      <c r="Z3470" s="36">
        <f t="shared" si="535"/>
        <v>15989.435548059357</v>
      </c>
      <c r="AA3470" s="36">
        <f t="shared" si="536"/>
        <v>17533.896304147682</v>
      </c>
      <c r="AB3470" s="36">
        <f t="shared" si="537"/>
        <v>56302.104421980017</v>
      </c>
      <c r="AC3470" s="36">
        <f t="shared" si="538"/>
        <v>241012.03471098395</v>
      </c>
      <c r="AD3470" s="36">
        <f t="shared" si="539"/>
        <v>152934.21429658387</v>
      </c>
    </row>
    <row r="3471" spans="1:30" ht="14.25" customHeight="1" x14ac:dyDescent="0.25">
      <c r="A3471" s="16">
        <v>3455</v>
      </c>
      <c r="B3471" s="34">
        <v>0.317881315203209</v>
      </c>
      <c r="C3471" s="34">
        <v>0.110837013882468</v>
      </c>
      <c r="D3471" s="34">
        <v>2.6597593639961899E-2</v>
      </c>
      <c r="E3471" s="34">
        <v>4.2677406138232302E-2</v>
      </c>
      <c r="F3471" s="34">
        <v>2.94591353497381E-2</v>
      </c>
      <c r="G3471" s="34">
        <v>0.15837158217029601</v>
      </c>
      <c r="H3471" s="35">
        <v>1.0891572698951799</v>
      </c>
      <c r="I3471" s="34">
        <v>9.12819864600211E-2</v>
      </c>
      <c r="J3471" s="34">
        <v>1.89160575283286E-2</v>
      </c>
      <c r="K3471" s="36">
        <f>Inputs!$B$12*(1+$B3471)^4</f>
        <v>180990.78053047598</v>
      </c>
      <c r="L3471" s="36">
        <f t="shared" si="530"/>
        <v>26740.580061579152</v>
      </c>
      <c r="M3471" s="36">
        <f t="shared" si="531"/>
        <v>313766.71159938886</v>
      </c>
      <c r="N3471" s="37">
        <f>M3471/Inputs!$B$6</f>
        <v>478.30291402345864</v>
      </c>
      <c r="O3471" s="38">
        <f>IF(N3471&gt;Inputs!$B$4,1,0)</f>
        <v>1</v>
      </c>
      <c r="P3471" s="34">
        <f t="shared" si="532"/>
        <v>7.2365928931692497E-2</v>
      </c>
      <c r="Q3471" s="36">
        <f>Inputs!$B$12*(1+$B3471)^0*$C3471+Inputs!$B$29*(1+$D3471)^0*Inputs!$B$19+Inputs!$B$30*(1+$E3471)^0*Inputs!$B$20+Inputs!$B$31*(1+$F3471)^0*Inputs!$B$21+Inputs!$B$22*(1+Inputs!$B$23)^0</f>
        <v>14672.264860375002</v>
      </c>
      <c r="R3471" s="36">
        <f>Inputs!$B$12*(1+$B3471)^1*$C3471+Inputs!$B$29*(1+$D3471)^1*Inputs!$B$19+Inputs!$B$30*(1+$E3471)^1*Inputs!$B$20+Inputs!$B$31*(1+$F3471)^1*Inputs!$B$21+Inputs!$B$22*(1+Inputs!$B$23)^1</f>
        <v>17045.066569157461</v>
      </c>
      <c r="S3471" s="36">
        <f>Inputs!$B$12*(1+$B3471)^2*$C3471+Inputs!$B$29*(1+$D3471)^2*Inputs!$B$19+Inputs!$B$30*(1+$E3471)^2*Inputs!$B$20+Inputs!$B$31*(1+$F3471)^2*Inputs!$B$21+Inputs!$B$22*(1+Inputs!$B$23)^2</f>
        <v>20098.615684264274</v>
      </c>
      <c r="T3471" s="36">
        <f>Inputs!$B$12*(1+$B3471)^3*$C3471+Inputs!$B$29*(1+$D3471)^3*Inputs!$B$19+Inputs!$B$30*(1+$E3471)^3*Inputs!$B$20+Inputs!$B$31*(1+$F3471)^3*Inputs!$B$21+Inputs!$B$22*(1+Inputs!$B$23)^3</f>
        <v>24046.837349643865</v>
      </c>
      <c r="U3471" s="36">
        <f>Inputs!$B$12*(1+$B3471)^4*$C3471+Inputs!$B$29*(1+$D3471)^4*Inputs!$B$19+Inputs!$B$30*(1+$E3471)^4*Inputs!$B$20+Inputs!$B$31*(1+$F3471)^4*Inputs!$B$21+Inputs!$B$22*(1+Inputs!$B$23)^4</f>
        <v>29171.572335295474</v>
      </c>
      <c r="V3471" s="35">
        <f>Inputs!$B$13/(Q3471*(1-$G3471))</f>
        <v>1.0252178436543322</v>
      </c>
      <c r="W3471" s="36">
        <f>Inputs!$B$13</f>
        <v>12660</v>
      </c>
      <c r="X3471" s="36">
        <f t="shared" si="533"/>
        <v>14936.690375859405</v>
      </c>
      <c r="Y3471" s="36">
        <f t="shared" si="534"/>
        <v>17882.926016717185</v>
      </c>
      <c r="Z3471" s="36">
        <f t="shared" si="535"/>
        <v>21719.401682041491</v>
      </c>
      <c r="AA3471" s="36">
        <f t="shared" si="536"/>
        <v>26740.580061579152</v>
      </c>
      <c r="AB3471" s="36">
        <f t="shared" si="537"/>
        <v>70495.814487386931</v>
      </c>
      <c r="AC3471" s="36">
        <f t="shared" si="538"/>
        <v>376508.76337237703</v>
      </c>
      <c r="AD3471" s="36">
        <f t="shared" si="539"/>
        <v>243270.89711200196</v>
      </c>
    </row>
    <row r="3472" spans="1:30" ht="14.25" customHeight="1" x14ac:dyDescent="0.25">
      <c r="A3472" s="16">
        <v>3456</v>
      </c>
      <c r="B3472" s="34">
        <v>0.37759518331485098</v>
      </c>
      <c r="C3472" s="34">
        <v>6.3878811986089495E-2</v>
      </c>
      <c r="D3472" s="34">
        <v>2.3831854118202E-2</v>
      </c>
      <c r="E3472" s="34">
        <v>1.99975021344771E-2</v>
      </c>
      <c r="F3472" s="34">
        <v>1.5176634705416799E-2</v>
      </c>
      <c r="G3472" s="34">
        <v>0.195140302400691</v>
      </c>
      <c r="H3472" s="35">
        <v>1.10511787420812</v>
      </c>
      <c r="I3472" s="34">
        <v>9.4016097622699593E-2</v>
      </c>
      <c r="J3472" s="34">
        <v>2.3580699287107799E-2</v>
      </c>
      <c r="K3472" s="36">
        <f>Inputs!$B$12*(1+$B3472)^4</f>
        <v>216091.51429149526</v>
      </c>
      <c r="L3472" s="36">
        <f t="shared" si="530"/>
        <v>19879.627241495098</v>
      </c>
      <c r="M3472" s="36">
        <f t="shared" si="531"/>
        <v>243725.27432095632</v>
      </c>
      <c r="N3472" s="37">
        <f>M3472/Inputs!$B$6</f>
        <v>371.53243036731146</v>
      </c>
      <c r="O3472" s="38">
        <f>IF(N3472&gt;Inputs!$B$4,1,0)</f>
        <v>0</v>
      </c>
      <c r="P3472" s="34">
        <f t="shared" si="532"/>
        <v>7.0435398335591787E-2</v>
      </c>
      <c r="Q3472" s="36">
        <f>Inputs!$B$12*(1+$B3472)^0*$C3472+Inputs!$B$29*(1+$D3472)^0*Inputs!$B$19+Inputs!$B$30*(1+$E3472)^0*Inputs!$B$20+Inputs!$B$31*(1+$F3472)^0*Inputs!$B$21+Inputs!$B$22*(1+Inputs!$B$23)^0</f>
        <v>11854.772746592291</v>
      </c>
      <c r="R3472" s="36">
        <f>Inputs!$B$12*(1+$B3472)^1*$C3472+Inputs!$B$29*(1+$D3472)^1*Inputs!$B$19+Inputs!$B$30*(1+$E3472)^1*Inputs!$B$20+Inputs!$B$31*(1+$F3472)^1*Inputs!$B$21+Inputs!$B$22*(1+Inputs!$B$23)^1</f>
        <v>13430.30036270343</v>
      </c>
      <c r="S3472" s="36">
        <f>Inputs!$B$12*(1+$B3472)^2*$C3472+Inputs!$B$29*(1+$D3472)^2*Inputs!$B$19+Inputs!$B$30*(1+$E3472)^2*Inputs!$B$20+Inputs!$B$31*(1+$F3472)^2*Inputs!$B$21+Inputs!$B$22*(1+Inputs!$B$23)^2</f>
        <v>15554.138163676707</v>
      </c>
      <c r="T3472" s="36">
        <f>Inputs!$B$12*(1+$B3472)^3*$C3472+Inputs!$B$29*(1+$D3472)^3*Inputs!$B$19+Inputs!$B$30*(1+$E3472)^3*Inputs!$B$20+Inputs!$B$31*(1+$F3472)^3*Inputs!$B$21+Inputs!$B$22*(1+Inputs!$B$23)^3</f>
        <v>18432.64644760971</v>
      </c>
      <c r="U3472" s="36">
        <f>Inputs!$B$12*(1+$B3472)^4*$C3472+Inputs!$B$29*(1+$D3472)^4*Inputs!$B$19+Inputs!$B$30*(1+$E3472)^4*Inputs!$B$20+Inputs!$B$31*(1+$F3472)^4*Inputs!$B$21+Inputs!$B$22*(1+Inputs!$B$23)^4</f>
        <v>22350.099060858527</v>
      </c>
      <c r="V3472" s="35">
        <f>Inputs!$B$13/(Q3472*(1-$G3472))</f>
        <v>1.3268453032398098</v>
      </c>
      <c r="W3472" s="36">
        <f>Inputs!$B$13</f>
        <v>12660</v>
      </c>
      <c r="X3472" s="36">
        <f t="shared" si="533"/>
        <v>13743.353165439516</v>
      </c>
      <c r="Y3472" s="36">
        <f t="shared" si="534"/>
        <v>15222.750620718984</v>
      </c>
      <c r="Z3472" s="36">
        <f t="shared" si="535"/>
        <v>17217.560973050116</v>
      </c>
      <c r="AA3472" s="36">
        <f t="shared" si="536"/>
        <v>19879.627241495098</v>
      </c>
      <c r="AB3472" s="36">
        <f t="shared" si="537"/>
        <v>59384.76284770621</v>
      </c>
      <c r="AC3472" s="36">
        <f t="shared" si="538"/>
        <v>288894.55066990532</v>
      </c>
      <c r="AD3472" s="36">
        <f t="shared" si="539"/>
        <v>184340.51147325011</v>
      </c>
    </row>
    <row r="3473" spans="1:30" ht="14.25" customHeight="1" x14ac:dyDescent="0.25">
      <c r="A3473" s="16">
        <v>3457</v>
      </c>
      <c r="B3473" s="34">
        <v>0.38342011645729202</v>
      </c>
      <c r="C3473" s="34">
        <v>0.10462954404556001</v>
      </c>
      <c r="D3473" s="34">
        <v>2.6777464117981502E-3</v>
      </c>
      <c r="E3473" s="34">
        <v>3.4245040485072202E-2</v>
      </c>
      <c r="F3473" s="34">
        <v>9.5020051494836798E-3</v>
      </c>
      <c r="G3473" s="34">
        <v>0.19397135433597901</v>
      </c>
      <c r="H3473" s="35">
        <v>1.0453669128560501</v>
      </c>
      <c r="I3473" s="34">
        <v>9.3059910210335495E-2</v>
      </c>
      <c r="J3473" s="34">
        <v>3.3094442390061103E-2</v>
      </c>
      <c r="K3473" s="36">
        <f>Inputs!$B$12*(1+$B3473)^4</f>
        <v>219769.5892204986</v>
      </c>
      <c r="L3473" s="36">
        <f t="shared" ref="L3473:L3536" si="540">AA3473</f>
        <v>26372.538343216627</v>
      </c>
      <c r="M3473" s="36">
        <f t="shared" ref="M3473:M3536" si="541">AB3473+AD3473</f>
        <v>360153.82568213838</v>
      </c>
      <c r="N3473" s="37">
        <f>M3473/Inputs!$B$6</f>
        <v>549.01497817399149</v>
      </c>
      <c r="O3473" s="38">
        <f>IF(N3473&gt;Inputs!$B$4,1,0)</f>
        <v>1</v>
      </c>
      <c r="P3473" s="34">
        <f t="shared" ref="P3473:P3536" si="542">I3473-J3473</f>
        <v>5.9965467820274392E-2</v>
      </c>
      <c r="Q3473" s="36">
        <f>Inputs!$B$12*(1+$B3473)^0*$C3473+Inputs!$B$29*(1+$D3473)^0*Inputs!$B$19+Inputs!$B$30*(1+$E3473)^0*Inputs!$B$20+Inputs!$B$31*(1+$F3473)^0*Inputs!$B$21+Inputs!$B$22*(1+Inputs!$B$23)^0</f>
        <v>14299.816670160522</v>
      </c>
      <c r="R3473" s="36">
        <f>Inputs!$B$12*(1+$B3473)^1*$C3473+Inputs!$B$29*(1+$D3473)^1*Inputs!$B$19+Inputs!$B$30*(1+$E3473)^1*Inputs!$B$20+Inputs!$B$31*(1+$F3473)^1*Inputs!$B$21+Inputs!$B$22*(1+Inputs!$B$23)^1</f>
        <v>16775.521849892513</v>
      </c>
      <c r="S3473" s="36">
        <f>Inputs!$B$12*(1+$B3473)^2*$C3473+Inputs!$B$29*(1+$D3473)^2*Inputs!$B$19+Inputs!$B$30*(1+$E3473)^2*Inputs!$B$20+Inputs!$B$31*(1+$F3473)^2*Inputs!$B$21+Inputs!$B$22*(1+Inputs!$B$23)^2</f>
        <v>20175.433588674696</v>
      </c>
      <c r="T3473" s="36">
        <f>Inputs!$B$12*(1+$B3473)^3*$C3473+Inputs!$B$29*(1+$D3473)^3*Inputs!$B$19+Inputs!$B$30*(1+$E3473)^3*Inputs!$B$20+Inputs!$B$31*(1+$F3473)^3*Inputs!$B$21+Inputs!$B$22*(1+Inputs!$B$23)^3</f>
        <v>24853.453553043088</v>
      </c>
      <c r="U3473" s="36">
        <f>Inputs!$B$12*(1+$B3473)^4*$C3473+Inputs!$B$29*(1+$D3473)^4*Inputs!$B$19+Inputs!$B$30*(1+$E3473)^4*Inputs!$B$20+Inputs!$B$31*(1+$F3473)^4*Inputs!$B$21+Inputs!$B$22*(1+Inputs!$B$23)^4</f>
        <v>31299.161701594698</v>
      </c>
      <c r="V3473" s="35">
        <f>Inputs!$B$13/(Q3473*(1-$G3473))</f>
        <v>1.0983803617833179</v>
      </c>
      <c r="W3473" s="36">
        <f>Inputs!$B$13</f>
        <v>12660</v>
      </c>
      <c r="X3473" s="36">
        <f t="shared" ref="X3473:X3536" si="543">R3473*(1-$G3473)*($V3473+($H3473-$V3473)*1/4)</f>
        <v>14672.600236251552</v>
      </c>
      <c r="Y3473" s="36">
        <f t="shared" ref="Y3473:Y3536" si="544">S3473*(1-$G3473)*($V3473+($H3473-$V3473)*2/4)</f>
        <v>17430.784877714748</v>
      </c>
      <c r="Z3473" s="36">
        <f t="shared" ref="Z3473:Z3536" si="545">T3473*(1-$G3473)*($V3473+($H3473-$V3473)*3/4)</f>
        <v>21206.911766802663</v>
      </c>
      <c r="AA3473" s="36">
        <f t="shared" ref="AA3473:AA3536" si="546">U3473*(1-$G3473)*$H3473</f>
        <v>26372.538343216627</v>
      </c>
      <c r="AB3473" s="36">
        <f t="shared" ref="AB3473:AB3536" si="547">W3473/(1+$I3473)^1+X3473/(1+$I3473)^2+Y3473/(1+$I3473)^3+Z3473/(1+$I3473)^4+AA3473/(1+$I3473)^5</f>
        <v>68967.550602710282</v>
      </c>
      <c r="AC3473" s="36">
        <f t="shared" ref="AC3473:AC3536" si="548">AA3473*(1+$J3473)/($I3473-$J3473)</f>
        <v>454350.20828577969</v>
      </c>
      <c r="AD3473" s="36">
        <f t="shared" ref="AD3473:AD3536" si="549">AC3473/(1+$I3473)^5</f>
        <v>291186.2750794281</v>
      </c>
    </row>
    <row r="3474" spans="1:30" ht="14.25" customHeight="1" x14ac:dyDescent="0.25">
      <c r="A3474" s="16">
        <v>3458</v>
      </c>
      <c r="B3474" s="34">
        <v>0.168139778673107</v>
      </c>
      <c r="C3474" s="34">
        <v>7.9039360255126201E-2</v>
      </c>
      <c r="D3474" s="34">
        <v>3.6314391626011903E-2</v>
      </c>
      <c r="E3474" s="34">
        <v>3.6194888051879502E-2</v>
      </c>
      <c r="F3474" s="34">
        <v>2.0020717853299199E-2</v>
      </c>
      <c r="G3474" s="34">
        <v>0.177744705496025</v>
      </c>
      <c r="H3474" s="35">
        <v>1.0250636476270401</v>
      </c>
      <c r="I3474" s="34">
        <v>8.7330767906486403E-2</v>
      </c>
      <c r="J3474" s="34">
        <v>1.7191751263550301E-2</v>
      </c>
      <c r="K3474" s="36">
        <f>Inputs!$B$12*(1+$B3474)^4</f>
        <v>111719.89098524462</v>
      </c>
      <c r="L3474" s="36">
        <f t="shared" si="540"/>
        <v>15024.573621129382</v>
      </c>
      <c r="M3474" s="36">
        <f t="shared" si="541"/>
        <v>196970.02783799038</v>
      </c>
      <c r="N3474" s="37">
        <f>M3474/Inputs!$B$6</f>
        <v>300.25918877742436</v>
      </c>
      <c r="O3474" s="38">
        <f>IF(N3474&gt;Inputs!$B$4,1,0)</f>
        <v>0</v>
      </c>
      <c r="P3474" s="34">
        <f t="shared" si="542"/>
        <v>7.0139016642936106E-2</v>
      </c>
      <c r="Q3474" s="36">
        <f>Inputs!$B$12*(1+$B3474)^0*$C3474+Inputs!$B$29*(1+$D3474)^0*Inputs!$B$19+Inputs!$B$30*(1+$E3474)^0*Inputs!$B$20+Inputs!$B$31*(1+$F3474)^0*Inputs!$B$21+Inputs!$B$22*(1+Inputs!$B$23)^0</f>
        <v>12764.405642734495</v>
      </c>
      <c r="R3474" s="36">
        <f>Inputs!$B$12*(1+$B3474)^1*$C3474+Inputs!$B$29*(1+$D3474)^1*Inputs!$B$19+Inputs!$B$30*(1+$E3474)^1*Inputs!$B$20+Inputs!$B$31*(1+$F3474)^1*Inputs!$B$21+Inputs!$B$22*(1+Inputs!$B$23)^1</f>
        <v>13793.791971252253</v>
      </c>
      <c r="S3474" s="36">
        <f>Inputs!$B$12*(1+$B3474)^2*$C3474+Inputs!$B$29*(1+$D3474)^2*Inputs!$B$19+Inputs!$B$30*(1+$E3474)^2*Inputs!$B$20+Inputs!$B$31*(1+$F3474)^2*Inputs!$B$21+Inputs!$B$22*(1+Inputs!$B$23)^2</f>
        <v>14964.627386913849</v>
      </c>
      <c r="T3474" s="36">
        <f>Inputs!$B$12*(1+$B3474)^3*$C3474+Inputs!$B$29*(1+$D3474)^3*Inputs!$B$19+Inputs!$B$30*(1+$E3474)^3*Inputs!$B$20+Inputs!$B$31*(1+$F3474)^3*Inputs!$B$21+Inputs!$B$22*(1+Inputs!$B$23)^3</f>
        <v>16299.705723686542</v>
      </c>
      <c r="U3474" s="36">
        <f>Inputs!$B$12*(1+$B3474)^4*$C3474+Inputs!$B$29*(1+$D3474)^4*Inputs!$B$19+Inputs!$B$30*(1+$E3474)^4*Inputs!$B$20+Inputs!$B$31*(1+$F3474)^4*Inputs!$B$21+Inputs!$B$22*(1+Inputs!$B$23)^4</f>
        <v>17825.620048739296</v>
      </c>
      <c r="V3474" s="35">
        <f>Inputs!$B$13/(Q3474*(1-$G3474))</f>
        <v>1.2062197353296613</v>
      </c>
      <c r="W3474" s="36">
        <f>Inputs!$B$13</f>
        <v>12660</v>
      </c>
      <c r="X3474" s="36">
        <f t="shared" si="543"/>
        <v>13167.297605019854</v>
      </c>
      <c r="Y3474" s="36">
        <f t="shared" si="544"/>
        <v>13727.685520005265</v>
      </c>
      <c r="Z3474" s="36">
        <f t="shared" si="545"/>
        <v>14345.42234376622</v>
      </c>
      <c r="AA3474" s="36">
        <f t="shared" si="546"/>
        <v>15024.573621129382</v>
      </c>
      <c r="AB3474" s="36">
        <f t="shared" si="547"/>
        <v>53607.078659188373</v>
      </c>
      <c r="AC3474" s="36">
        <f t="shared" si="548"/>
        <v>217894.02083389371</v>
      </c>
      <c r="AD3474" s="36">
        <f t="shared" si="549"/>
        <v>143362.949178802</v>
      </c>
    </row>
    <row r="3475" spans="1:30" ht="14.25" customHeight="1" x14ac:dyDescent="0.25">
      <c r="A3475" s="16">
        <v>3459</v>
      </c>
      <c r="B3475" s="34">
        <v>0.29124103080661101</v>
      </c>
      <c r="C3475" s="34">
        <v>7.3637294990697502E-2</v>
      </c>
      <c r="D3475" s="34">
        <v>1.41153413604244E-2</v>
      </c>
      <c r="E3475" s="34">
        <v>4.9504297653030001E-2</v>
      </c>
      <c r="F3475" s="34">
        <v>1.40798447173415E-2</v>
      </c>
      <c r="G3475" s="34">
        <v>0.16644749271329201</v>
      </c>
      <c r="H3475" s="35">
        <v>1.09847827957009</v>
      </c>
      <c r="I3475" s="34">
        <v>9.3672892945767999E-2</v>
      </c>
      <c r="J3475" s="34">
        <v>1.9024947503015401E-2</v>
      </c>
      <c r="K3475" s="36">
        <f>Inputs!$B$12*(1+$B3475)^4</f>
        <v>166794.03758676982</v>
      </c>
      <c r="L3475" s="36">
        <f t="shared" si="540"/>
        <v>19229.052832997055</v>
      </c>
      <c r="M3475" s="36">
        <f t="shared" si="541"/>
        <v>226639.58727777418</v>
      </c>
      <c r="N3475" s="37">
        <f>M3475/Inputs!$B$6</f>
        <v>345.4871757283143</v>
      </c>
      <c r="O3475" s="38">
        <f>IF(N3475&gt;Inputs!$B$4,1,0)</f>
        <v>0</v>
      </c>
      <c r="P3475" s="34">
        <f t="shared" si="542"/>
        <v>7.4647945442752606E-2</v>
      </c>
      <c r="Q3475" s="36">
        <f>Inputs!$B$12*(1+$B3475)^0*$C3475+Inputs!$B$29*(1+$D3475)^0*Inputs!$B$19+Inputs!$B$30*(1+$E3475)^0*Inputs!$B$20+Inputs!$B$31*(1+$F3475)^0*Inputs!$B$21+Inputs!$B$22*(1+Inputs!$B$23)^0</f>
        <v>12440.281726868772</v>
      </c>
      <c r="R3475" s="36">
        <f>Inputs!$B$12*(1+$B3475)^1*$C3475+Inputs!$B$29*(1+$D3475)^1*Inputs!$B$19+Inputs!$B$30*(1+$E3475)^1*Inputs!$B$20+Inputs!$B$31*(1+$F3475)^1*Inputs!$B$21+Inputs!$B$22*(1+Inputs!$B$23)^1</f>
        <v>13892.430073756837</v>
      </c>
      <c r="S3475" s="36">
        <f>Inputs!$B$12*(1+$B3475)^2*$C3475+Inputs!$B$29*(1+$D3475)^2*Inputs!$B$19+Inputs!$B$30*(1+$E3475)^2*Inputs!$B$20+Inputs!$B$31*(1+$F3475)^2*Inputs!$B$21+Inputs!$B$22*(1+Inputs!$B$23)^2</f>
        <v>15724.973125565135</v>
      </c>
      <c r="T3475" s="36">
        <f>Inputs!$B$12*(1+$B3475)^3*$C3475+Inputs!$B$29*(1+$D3475)^3*Inputs!$B$19+Inputs!$B$30*(1+$E3475)^3*Inputs!$B$20+Inputs!$B$31*(1+$F3475)^3*Inputs!$B$21+Inputs!$B$22*(1+Inputs!$B$23)^3</f>
        <v>18047.320936036762</v>
      </c>
      <c r="U3475" s="36">
        <f>Inputs!$B$12*(1+$B3475)^4*$C3475+Inputs!$B$29*(1+$D3475)^4*Inputs!$B$19+Inputs!$B$30*(1+$E3475)^4*Inputs!$B$20+Inputs!$B$31*(1+$F3475)^4*Inputs!$B$21+Inputs!$B$22*(1+Inputs!$B$23)^4</f>
        <v>21000.684796002235</v>
      </c>
      <c r="V3475" s="35">
        <f>Inputs!$B$13/(Q3475*(1-$G3475))</f>
        <v>1.2208731084414304</v>
      </c>
      <c r="W3475" s="36">
        <f>Inputs!$B$13</f>
        <v>12660</v>
      </c>
      <c r="X3475" s="36">
        <f t="shared" si="543"/>
        <v>13783.460790494926</v>
      </c>
      <c r="Y3475" s="36">
        <f t="shared" si="544"/>
        <v>15200.554429705224</v>
      </c>
      <c r="Z3475" s="36">
        <f t="shared" si="545"/>
        <v>16985.145018756721</v>
      </c>
      <c r="AA3475" s="36">
        <f t="shared" si="546"/>
        <v>19229.052832997055</v>
      </c>
      <c r="AB3475" s="36">
        <f t="shared" si="547"/>
        <v>58879.899361791737</v>
      </c>
      <c r="AC3475" s="36">
        <f t="shared" si="548"/>
        <v>262497.30568545678</v>
      </c>
      <c r="AD3475" s="36">
        <f t="shared" si="549"/>
        <v>167759.68791598245</v>
      </c>
    </row>
    <row r="3476" spans="1:30" ht="14.25" customHeight="1" x14ac:dyDescent="0.25">
      <c r="A3476" s="16">
        <v>3460</v>
      </c>
      <c r="B3476" s="34">
        <v>0.28239875989635999</v>
      </c>
      <c r="C3476" s="34">
        <v>6.16721545071824E-2</v>
      </c>
      <c r="D3476" s="34">
        <v>1.9860924316691401E-2</v>
      </c>
      <c r="E3476" s="34">
        <v>4.1535478918750902E-2</v>
      </c>
      <c r="F3476" s="34">
        <v>-2.9405948362853599E-3</v>
      </c>
      <c r="G3476" s="34">
        <v>0.16567729078163401</v>
      </c>
      <c r="H3476" s="35">
        <v>1.07748765786186</v>
      </c>
      <c r="I3476" s="34">
        <v>9.5860075255554303E-2</v>
      </c>
      <c r="J3476" s="34">
        <v>2.32637739244584E-2</v>
      </c>
      <c r="K3476" s="36">
        <f>Inputs!$B$12*(1+$B3476)^4</f>
        <v>162272.00710576205</v>
      </c>
      <c r="L3476" s="36">
        <f t="shared" si="540"/>
        <v>16542.845267293345</v>
      </c>
      <c r="M3476" s="36">
        <f t="shared" si="541"/>
        <v>201917.05008764088</v>
      </c>
      <c r="N3476" s="37">
        <f>M3476/Inputs!$B$6</f>
        <v>307.80038123115986</v>
      </c>
      <c r="O3476" s="38">
        <f>IF(N3476&gt;Inputs!$B$4,1,0)</f>
        <v>0</v>
      </c>
      <c r="P3476" s="34">
        <f t="shared" si="542"/>
        <v>7.2596301331095903E-2</v>
      </c>
      <c r="Q3476" s="36">
        <f>Inputs!$B$12*(1+$B3476)^0*$C3476+Inputs!$B$29*(1+$D3476)^0*Inputs!$B$19+Inputs!$B$30*(1+$E3476)^0*Inputs!$B$20+Inputs!$B$31*(1+$F3476)^0*Inputs!$B$21+Inputs!$B$22*(1+Inputs!$B$23)^0</f>
        <v>11722.373297857866</v>
      </c>
      <c r="R3476" s="36">
        <f>Inputs!$B$12*(1+$B3476)^1*$C3476+Inputs!$B$29*(1+$D3476)^1*Inputs!$B$19+Inputs!$B$30*(1+$E3476)^1*Inputs!$B$20+Inputs!$B$31*(1+$F3476)^1*Inputs!$B$21+Inputs!$B$22*(1+Inputs!$B$23)^1</f>
        <v>12854.855435296286</v>
      </c>
      <c r="S3476" s="36">
        <f>Inputs!$B$12*(1+$B3476)^2*$C3476+Inputs!$B$29*(1+$D3476)^2*Inputs!$B$19+Inputs!$B$30*(1+$E3476)^2*Inputs!$B$20+Inputs!$B$31*(1+$F3476)^2*Inputs!$B$21+Inputs!$B$22*(1+Inputs!$B$23)^2</f>
        <v>14286.036390809953</v>
      </c>
      <c r="T3476" s="36">
        <f>Inputs!$B$12*(1+$B3476)^3*$C3476+Inputs!$B$29*(1+$D3476)^3*Inputs!$B$19+Inputs!$B$30*(1+$E3476)^3*Inputs!$B$20+Inputs!$B$31*(1+$F3476)^3*Inputs!$B$21+Inputs!$B$22*(1+Inputs!$B$23)^3</f>
        <v>16099.394921316672</v>
      </c>
      <c r="U3476" s="36">
        <f>Inputs!$B$12*(1+$B3476)^4*$C3476+Inputs!$B$29*(1+$D3476)^4*Inputs!$B$19+Inputs!$B$30*(1+$E3476)^4*Inputs!$B$20+Inputs!$B$31*(1+$F3476)^4*Inputs!$B$21+Inputs!$B$22*(1+Inputs!$B$23)^4</f>
        <v>18401.949676194963</v>
      </c>
      <c r="V3476" s="35">
        <f>Inputs!$B$13/(Q3476*(1-$G3476))</f>
        <v>1.2944464644678531</v>
      </c>
      <c r="W3476" s="36">
        <f>Inputs!$B$13</f>
        <v>12660</v>
      </c>
      <c r="X3476" s="36">
        <f t="shared" si="543"/>
        <v>13301.338840029252</v>
      </c>
      <c r="Y3476" s="36">
        <f t="shared" si="544"/>
        <v>14135.736595091923</v>
      </c>
      <c r="Z3476" s="36">
        <f t="shared" si="545"/>
        <v>15201.464639714273</v>
      </c>
      <c r="AA3476" s="36">
        <f t="shared" si="546"/>
        <v>16542.845267293345</v>
      </c>
      <c r="AB3476" s="36">
        <f t="shared" si="547"/>
        <v>54377.726519485775</v>
      </c>
      <c r="AC3476" s="36">
        <f t="shared" si="548"/>
        <v>233175.71238864402</v>
      </c>
      <c r="AD3476" s="36">
        <f t="shared" si="549"/>
        <v>147539.32356815509</v>
      </c>
    </row>
    <row r="3477" spans="1:30" ht="14.25" customHeight="1" x14ac:dyDescent="0.25">
      <c r="A3477" s="16">
        <v>3461</v>
      </c>
      <c r="B3477" s="34">
        <v>0.45503331415662002</v>
      </c>
      <c r="C3477" s="34">
        <v>4.8623198206194998E-2</v>
      </c>
      <c r="D3477" s="34">
        <v>1.85086649549582E-2</v>
      </c>
      <c r="E3477" s="34">
        <v>4.2107163135640502E-2</v>
      </c>
      <c r="F3477" s="34">
        <v>1.8946111986177398E-2</v>
      </c>
      <c r="G3477" s="34">
        <v>0.21890550554718299</v>
      </c>
      <c r="H3477" s="35">
        <v>0.99486983968690701</v>
      </c>
      <c r="I3477" s="34">
        <v>0.102009498877071</v>
      </c>
      <c r="J3477" s="34">
        <v>3.3414154059429997E-2</v>
      </c>
      <c r="K3477" s="36">
        <f>Inputs!$B$12*(1+$B3477)^4</f>
        <v>268932.31987767341</v>
      </c>
      <c r="L3477" s="36">
        <f t="shared" si="540"/>
        <v>16989.411906528036</v>
      </c>
      <c r="M3477" s="36">
        <f t="shared" si="541"/>
        <v>211235.78598335126</v>
      </c>
      <c r="N3477" s="37">
        <f>M3477/Inputs!$B$6</f>
        <v>322.00577131608424</v>
      </c>
      <c r="O3477" s="38">
        <f>IF(N3477&gt;Inputs!$B$4,1,0)</f>
        <v>0</v>
      </c>
      <c r="P3477" s="34">
        <f t="shared" si="542"/>
        <v>6.8595344817641013E-2</v>
      </c>
      <c r="Q3477" s="36">
        <f>Inputs!$B$12*(1+$B3477)^0*$C3477+Inputs!$B$29*(1+$D3477)^0*Inputs!$B$19+Inputs!$B$30*(1+$E3477)^0*Inputs!$B$20+Inputs!$B$31*(1+$F3477)^0*Inputs!$B$21+Inputs!$B$22*(1+Inputs!$B$23)^0</f>
        <v>10939.43591979862</v>
      </c>
      <c r="R3477" s="36">
        <f>Inputs!$B$12*(1+$B3477)^1*$C3477+Inputs!$B$29*(1+$D3477)^1*Inputs!$B$19+Inputs!$B$30*(1+$E3477)^1*Inputs!$B$20+Inputs!$B$31*(1+$F3477)^1*Inputs!$B$21+Inputs!$B$22*(1+Inputs!$B$23)^1</f>
        <v>12450.207394110377</v>
      </c>
      <c r="S3477" s="36">
        <f>Inputs!$B$12*(1+$B3477)^2*$C3477+Inputs!$B$29*(1+$D3477)^2*Inputs!$B$19+Inputs!$B$30*(1+$E3477)^2*Inputs!$B$20+Inputs!$B$31*(1+$F3477)^2*Inputs!$B$21+Inputs!$B$22*(1+Inputs!$B$23)^2</f>
        <v>14570.171197626551</v>
      </c>
      <c r="T3477" s="36">
        <f>Inputs!$B$12*(1+$B3477)^3*$C3477+Inputs!$B$29*(1+$D3477)^3*Inputs!$B$19+Inputs!$B$30*(1+$E3477)^3*Inputs!$B$20+Inputs!$B$31*(1+$F3477)^3*Inputs!$B$21+Inputs!$B$22*(1+Inputs!$B$23)^3</f>
        <v>17574.372356867534</v>
      </c>
      <c r="U3477" s="36">
        <f>Inputs!$B$12*(1+$B3477)^4*$C3477+Inputs!$B$29*(1+$D3477)^4*Inputs!$B$19+Inputs!$B$30*(1+$E3477)^4*Inputs!$B$20+Inputs!$B$31*(1+$F3477)^4*Inputs!$B$21+Inputs!$B$22*(1+Inputs!$B$23)^4</f>
        <v>21862.937041320281</v>
      </c>
      <c r="V3477" s="35">
        <f>Inputs!$B$13/(Q3477*(1-$G3477))</f>
        <v>1.4816144341845328</v>
      </c>
      <c r="W3477" s="36">
        <f>Inputs!$B$13</f>
        <v>12660</v>
      </c>
      <c r="X3477" s="36">
        <f t="shared" si="543"/>
        <v>13225.014884699494</v>
      </c>
      <c r="Y3477" s="36">
        <f t="shared" si="544"/>
        <v>14092.038149162028</v>
      </c>
      <c r="Z3477" s="36">
        <f t="shared" si="545"/>
        <v>15327.238156456673</v>
      </c>
      <c r="AA3477" s="36">
        <f t="shared" si="546"/>
        <v>16989.411906528036</v>
      </c>
      <c r="AB3477" s="36">
        <f t="shared" si="547"/>
        <v>53753.606001354055</v>
      </c>
      <c r="AC3477" s="36">
        <f t="shared" si="548"/>
        <v>255951.75270314593</v>
      </c>
      <c r="AD3477" s="36">
        <f t="shared" si="549"/>
        <v>157482.17998199721</v>
      </c>
    </row>
    <row r="3478" spans="1:30" ht="14.25" customHeight="1" x14ac:dyDescent="0.25">
      <c r="A3478" s="16">
        <v>3462</v>
      </c>
      <c r="B3478" s="34">
        <v>0.29457424475400901</v>
      </c>
      <c r="C3478" s="34">
        <v>9.6207103273209998E-2</v>
      </c>
      <c r="D3478" s="34">
        <v>2.44225537546276E-2</v>
      </c>
      <c r="E3478" s="34">
        <v>5.6729640287799997E-2</v>
      </c>
      <c r="F3478" s="34">
        <v>1.48846272137634E-2</v>
      </c>
      <c r="G3478" s="34">
        <v>0.194050940940106</v>
      </c>
      <c r="H3478" s="35">
        <v>1.03995782829106</v>
      </c>
      <c r="I3478" s="34">
        <v>9.1717077523364707E-2</v>
      </c>
      <c r="J3478" s="34">
        <v>2.32879319688532E-2</v>
      </c>
      <c r="K3478" s="36">
        <f>Inputs!$B$12*(1+$B3478)^4</f>
        <v>168522.96856889044</v>
      </c>
      <c r="L3478" s="36">
        <f t="shared" si="540"/>
        <v>21100.888775845415</v>
      </c>
      <c r="M3478" s="36">
        <f t="shared" si="541"/>
        <v>265588.61766822491</v>
      </c>
      <c r="N3478" s="37">
        <f>M3478/Inputs!$B$6</f>
        <v>404.86069766497701</v>
      </c>
      <c r="O3478" s="38">
        <f>IF(N3478&gt;Inputs!$B$4,1,0)</f>
        <v>1</v>
      </c>
      <c r="P3478" s="34">
        <f t="shared" si="542"/>
        <v>6.8429145554511503E-2</v>
      </c>
      <c r="Q3478" s="36">
        <f>Inputs!$B$12*(1+$B3478)^0*$C3478+Inputs!$B$29*(1+$D3478)^0*Inputs!$B$19+Inputs!$B$30*(1+$E3478)^0*Inputs!$B$20+Inputs!$B$31*(1+$F3478)^0*Inputs!$B$21+Inputs!$B$22*(1+Inputs!$B$23)^0</f>
        <v>13794.47022381952</v>
      </c>
      <c r="R3478" s="36">
        <f>Inputs!$B$12*(1+$B3478)^1*$C3478+Inputs!$B$29*(1+$D3478)^1*Inputs!$B$19+Inputs!$B$30*(1+$E3478)^1*Inputs!$B$20+Inputs!$B$31*(1+$F3478)^1*Inputs!$B$21+Inputs!$B$22*(1+Inputs!$B$23)^1</f>
        <v>15716.025891405596</v>
      </c>
      <c r="S3478" s="36">
        <f>Inputs!$B$12*(1+$B3478)^2*$C3478+Inputs!$B$29*(1+$D3478)^2*Inputs!$B$19+Inputs!$B$30*(1+$E3478)^2*Inputs!$B$20+Inputs!$B$31*(1+$F3478)^2*Inputs!$B$21+Inputs!$B$22*(1+Inputs!$B$23)^2</f>
        <v>18147.454259398488</v>
      </c>
      <c r="T3478" s="36">
        <f>Inputs!$B$12*(1+$B3478)^3*$C3478+Inputs!$B$29*(1+$D3478)^3*Inputs!$B$19+Inputs!$B$30*(1+$E3478)^3*Inputs!$B$20+Inputs!$B$31*(1+$F3478)^3*Inputs!$B$21+Inputs!$B$22*(1+Inputs!$B$23)^3</f>
        <v>21236.765659368524</v>
      </c>
      <c r="U3478" s="36">
        <f>Inputs!$B$12*(1+$B3478)^4*$C3478+Inputs!$B$29*(1+$D3478)^4*Inputs!$B$19+Inputs!$B$30*(1+$E3478)^4*Inputs!$B$20+Inputs!$B$31*(1+$F3478)^4*Inputs!$B$21+Inputs!$B$22*(1+Inputs!$B$23)^4</f>
        <v>25175.460734133343</v>
      </c>
      <c r="V3478" s="35">
        <f>Inputs!$B$13/(Q3478*(1-$G3478))</f>
        <v>1.1387308513015018</v>
      </c>
      <c r="W3478" s="36">
        <f>Inputs!$B$13</f>
        <v>12660</v>
      </c>
      <c r="X3478" s="36">
        <f t="shared" si="543"/>
        <v>14110.7525322969</v>
      </c>
      <c r="Y3478" s="36">
        <f t="shared" si="544"/>
        <v>15932.667180214512</v>
      </c>
      <c r="Z3478" s="36">
        <f t="shared" si="545"/>
        <v>18222.303176452002</v>
      </c>
      <c r="AA3478" s="36">
        <f t="shared" si="546"/>
        <v>21100.888775845415</v>
      </c>
      <c r="AB3478" s="36">
        <f t="shared" si="547"/>
        <v>62115.535496528079</v>
      </c>
      <c r="AC3478" s="36">
        <f t="shared" si="548"/>
        <v>315542.2249272273</v>
      </c>
      <c r="AD3478" s="36">
        <f t="shared" si="549"/>
        <v>203473.08217169685</v>
      </c>
    </row>
    <row r="3479" spans="1:30" ht="14.25" customHeight="1" x14ac:dyDescent="0.25">
      <c r="A3479" s="16">
        <v>3463</v>
      </c>
      <c r="B3479" s="34">
        <v>0.30999058127190099</v>
      </c>
      <c r="C3479" s="34">
        <v>6.3805740879818704E-2</v>
      </c>
      <c r="D3479" s="34">
        <v>1.69810430508094E-2</v>
      </c>
      <c r="E3479" s="34">
        <v>3.4180072515463497E-2</v>
      </c>
      <c r="F3479" s="34">
        <v>1.44652646862907E-2</v>
      </c>
      <c r="G3479" s="34">
        <v>0.18003966449709299</v>
      </c>
      <c r="H3479" s="35">
        <v>0.99054153571471704</v>
      </c>
      <c r="I3479" s="34">
        <v>9.4046947606732906E-2</v>
      </c>
      <c r="J3479" s="34">
        <v>2.6976016166146401E-2</v>
      </c>
      <c r="K3479" s="36">
        <f>Inputs!$B$12*(1+$B3479)^4</f>
        <v>176694.87085691697</v>
      </c>
      <c r="L3479" s="36">
        <f t="shared" si="540"/>
        <v>16134.78605448334</v>
      </c>
      <c r="M3479" s="36">
        <f t="shared" si="541"/>
        <v>211645.84003735427</v>
      </c>
      <c r="N3479" s="37">
        <f>M3479/Inputs!$B$6</f>
        <v>322.63085371547908</v>
      </c>
      <c r="O3479" s="38">
        <f>IF(N3479&gt;Inputs!$B$4,1,0)</f>
        <v>0</v>
      </c>
      <c r="P3479" s="34">
        <f t="shared" si="542"/>
        <v>6.7070931440586512E-2</v>
      </c>
      <c r="Q3479" s="36">
        <f>Inputs!$B$12*(1+$B3479)^0*$C3479+Inputs!$B$29*(1+$D3479)^0*Inputs!$B$19+Inputs!$B$30*(1+$E3479)^0*Inputs!$B$20+Inputs!$B$31*(1+$F3479)^0*Inputs!$B$21+Inputs!$B$22*(1+Inputs!$B$23)^0</f>
        <v>11850.388480216043</v>
      </c>
      <c r="R3479" s="36">
        <f>Inputs!$B$12*(1+$B3479)^1*$C3479+Inputs!$B$29*(1+$D3479)^1*Inputs!$B$19+Inputs!$B$30*(1+$E3479)^1*Inputs!$B$20+Inputs!$B$31*(1+$F3479)^1*Inputs!$B$21+Inputs!$B$22*(1+Inputs!$B$23)^1</f>
        <v>13175.239669317467</v>
      </c>
      <c r="S3479" s="36">
        <f>Inputs!$B$12*(1+$B3479)^2*$C3479+Inputs!$B$29*(1+$D3479)^2*Inputs!$B$19+Inputs!$B$30*(1+$E3479)^2*Inputs!$B$20+Inputs!$B$31*(1+$F3479)^2*Inputs!$B$21+Inputs!$B$22*(1+Inputs!$B$23)^2</f>
        <v>14870.730676333944</v>
      </c>
      <c r="T3479" s="36">
        <f>Inputs!$B$12*(1+$B3479)^3*$C3479+Inputs!$B$29*(1+$D3479)^3*Inputs!$B$19+Inputs!$B$30*(1+$E3479)^3*Inputs!$B$20+Inputs!$B$31*(1+$F3479)^3*Inputs!$B$21+Inputs!$B$22*(1+Inputs!$B$23)^3</f>
        <v>17050.969269311492</v>
      </c>
      <c r="U3479" s="36">
        <f>Inputs!$B$12*(1+$B3479)^4*$C3479+Inputs!$B$29*(1+$D3479)^4*Inputs!$B$19+Inputs!$B$30*(1+$E3479)^4*Inputs!$B$20+Inputs!$B$31*(1+$F3479)^4*Inputs!$B$21+Inputs!$B$22*(1+Inputs!$B$23)^4</f>
        <v>19865.416519768893</v>
      </c>
      <c r="V3479" s="35">
        <f>Inputs!$B$13/(Q3479*(1-$G3479))</f>
        <v>1.3028915683576052</v>
      </c>
      <c r="W3479" s="36">
        <f>Inputs!$B$13</f>
        <v>12660</v>
      </c>
      <c r="X3479" s="36">
        <f t="shared" si="543"/>
        <v>13231.771304216572</v>
      </c>
      <c r="Y3479" s="36">
        <f t="shared" si="544"/>
        <v>13982.384286735094</v>
      </c>
      <c r="Z3479" s="36">
        <f t="shared" si="545"/>
        <v>14940.629276492327</v>
      </c>
      <c r="AA3479" s="36">
        <f t="shared" si="546"/>
        <v>16134.78605448334</v>
      </c>
      <c r="AB3479" s="36">
        <f t="shared" si="547"/>
        <v>54026.544983377462</v>
      </c>
      <c r="AC3479" s="36">
        <f t="shared" si="548"/>
        <v>247052.45548296347</v>
      </c>
      <c r="AD3479" s="36">
        <f t="shared" si="549"/>
        <v>157619.29505397682</v>
      </c>
    </row>
    <row r="3480" spans="1:30" ht="14.25" customHeight="1" x14ac:dyDescent="0.25">
      <c r="A3480" s="16">
        <v>3464</v>
      </c>
      <c r="B3480" s="34">
        <v>0.18935800221541799</v>
      </c>
      <c r="C3480" s="34">
        <v>8.6200285916465197E-2</v>
      </c>
      <c r="D3480" s="34">
        <v>2.4990274579090099E-2</v>
      </c>
      <c r="E3480" s="34">
        <v>4.9721355321132102E-2</v>
      </c>
      <c r="F3480" s="34">
        <v>2.01812884008165E-2</v>
      </c>
      <c r="G3480" s="34">
        <v>0.20419654624150399</v>
      </c>
      <c r="H3480" s="35">
        <v>1.10025358121707</v>
      </c>
      <c r="I3480" s="34">
        <v>8.7709881271263807E-2</v>
      </c>
      <c r="J3480" s="34">
        <v>2.9785215968850701E-2</v>
      </c>
      <c r="K3480" s="36">
        <f>Inputs!$B$12*(1+$B3480)^4</f>
        <v>120060.91423982652</v>
      </c>
      <c r="L3480" s="36">
        <f t="shared" si="540"/>
        <v>16932.261269989925</v>
      </c>
      <c r="M3480" s="36">
        <f t="shared" si="541"/>
        <v>254334.6442709495</v>
      </c>
      <c r="N3480" s="37">
        <f>M3480/Inputs!$B$6</f>
        <v>387.70525041303279</v>
      </c>
      <c r="O3480" s="38">
        <f>IF(N3480&gt;Inputs!$B$4,1,0)</f>
        <v>0</v>
      </c>
      <c r="P3480" s="34">
        <f t="shared" si="542"/>
        <v>5.7924665302413109E-2</v>
      </c>
      <c r="Q3480" s="36">
        <f>Inputs!$B$12*(1+$B3480)^0*$C3480+Inputs!$B$29*(1+$D3480)^0*Inputs!$B$19+Inputs!$B$30*(1+$E3480)^0*Inputs!$B$20+Inputs!$B$31*(1+$F3480)^0*Inputs!$B$21+Inputs!$B$22*(1+Inputs!$B$23)^0</f>
        <v>13194.061182414833</v>
      </c>
      <c r="R3480" s="36">
        <f>Inputs!$B$12*(1+$B3480)^1*$C3480+Inputs!$B$29*(1+$D3480)^1*Inputs!$B$19+Inputs!$B$30*(1+$E3480)^1*Inputs!$B$20+Inputs!$B$31*(1+$F3480)^1*Inputs!$B$21+Inputs!$B$22*(1+Inputs!$B$23)^1</f>
        <v>14402.754846348631</v>
      </c>
      <c r="S3480" s="36">
        <f>Inputs!$B$12*(1+$B3480)^2*$C3480+Inputs!$B$29*(1+$D3480)^2*Inputs!$B$19+Inputs!$B$30*(1+$E3480)^2*Inputs!$B$20+Inputs!$B$31*(1+$F3480)^2*Inputs!$B$21+Inputs!$B$22*(1+Inputs!$B$23)^2</f>
        <v>15804.932919119034</v>
      </c>
      <c r="T3480" s="36">
        <f>Inputs!$B$12*(1+$B3480)^3*$C3480+Inputs!$B$29*(1+$D3480)^3*Inputs!$B$19+Inputs!$B$30*(1+$E3480)^3*Inputs!$B$20+Inputs!$B$31*(1+$F3480)^3*Inputs!$B$21+Inputs!$B$22*(1+Inputs!$B$23)^3</f>
        <v>17436.046927945485</v>
      </c>
      <c r="U3480" s="36">
        <f>Inputs!$B$12*(1+$B3480)^4*$C3480+Inputs!$B$29*(1+$D3480)^4*Inputs!$B$19+Inputs!$B$30*(1+$E3480)^4*Inputs!$B$20+Inputs!$B$31*(1+$F3480)^4*Inputs!$B$21+Inputs!$B$22*(1+Inputs!$B$23)^4</f>
        <v>19338.213500882201</v>
      </c>
      <c r="V3480" s="35">
        <f>Inputs!$B$13/(Q3480*(1-$G3480))</f>
        <v>1.205728127695203</v>
      </c>
      <c r="W3480" s="36">
        <f>Inputs!$B$13</f>
        <v>12660</v>
      </c>
      <c r="X3480" s="36">
        <f t="shared" si="543"/>
        <v>13517.53785854436</v>
      </c>
      <c r="Y3480" s="36">
        <f t="shared" si="544"/>
        <v>14501.881065407817</v>
      </c>
      <c r="Z3480" s="36">
        <f t="shared" si="545"/>
        <v>15632.634014270818</v>
      </c>
      <c r="AA3480" s="36">
        <f t="shared" si="546"/>
        <v>16932.261269989925</v>
      </c>
      <c r="AB3480" s="36">
        <f t="shared" si="547"/>
        <v>56622.789060663868</v>
      </c>
      <c r="AC3480" s="36">
        <f t="shared" si="548"/>
        <v>301021.89175758924</v>
      </c>
      <c r="AD3480" s="36">
        <f t="shared" si="549"/>
        <v>197711.85521028563</v>
      </c>
    </row>
    <row r="3481" spans="1:30" ht="14.25" customHeight="1" x14ac:dyDescent="0.25">
      <c r="A3481" s="16">
        <v>3465</v>
      </c>
      <c r="B3481" s="34">
        <v>0.24214938174421499</v>
      </c>
      <c r="C3481" s="34">
        <v>8.7743655154054703E-2</v>
      </c>
      <c r="D3481" s="34">
        <v>2.0925482609821001E-2</v>
      </c>
      <c r="E3481" s="34">
        <v>3.7782554600690001E-2</v>
      </c>
      <c r="F3481" s="34">
        <v>1.72013219982914E-2</v>
      </c>
      <c r="G3481" s="34">
        <v>0.165748234578216</v>
      </c>
      <c r="H3481" s="35">
        <v>1.00545564313935</v>
      </c>
      <c r="I3481" s="34">
        <v>8.9333249708377804E-2</v>
      </c>
      <c r="J3481" s="34">
        <v>2.68828351870199E-2</v>
      </c>
      <c r="K3481" s="36">
        <f>Inputs!$B$12*(1+$B3481)^4</f>
        <v>142838.92088167014</v>
      </c>
      <c r="L3481" s="36">
        <f t="shared" si="540"/>
        <v>17842.631851691251</v>
      </c>
      <c r="M3481" s="36">
        <f t="shared" si="541"/>
        <v>248911.16005281976</v>
      </c>
      <c r="N3481" s="37">
        <f>M3481/Inputs!$B$6</f>
        <v>379.43774398295693</v>
      </c>
      <c r="O3481" s="38">
        <f>IF(N3481&gt;Inputs!$B$4,1,0)</f>
        <v>0</v>
      </c>
      <c r="P3481" s="34">
        <f t="shared" si="542"/>
        <v>6.2450414521357904E-2</v>
      </c>
      <c r="Q3481" s="36">
        <f>Inputs!$B$12*(1+$B3481)^0*$C3481+Inputs!$B$29*(1+$D3481)^0*Inputs!$B$19+Inputs!$B$30*(1+$E3481)^0*Inputs!$B$20+Inputs!$B$31*(1+$F3481)^0*Inputs!$B$21+Inputs!$B$22*(1+Inputs!$B$23)^0</f>
        <v>13286.663336670204</v>
      </c>
      <c r="R3481" s="36">
        <f>Inputs!$B$12*(1+$B3481)^1*$C3481+Inputs!$B$29*(1+$D3481)^1*Inputs!$B$19+Inputs!$B$30*(1+$E3481)^1*Inputs!$B$20+Inputs!$B$31*(1+$F3481)^1*Inputs!$B$21+Inputs!$B$22*(1+Inputs!$B$23)^1</f>
        <v>14733.99104021896</v>
      </c>
      <c r="S3481" s="36">
        <f>Inputs!$B$12*(1+$B3481)^2*$C3481+Inputs!$B$29*(1+$D3481)^2*Inputs!$B$19+Inputs!$B$30*(1+$E3481)^2*Inputs!$B$20+Inputs!$B$31*(1+$F3481)^2*Inputs!$B$21+Inputs!$B$22*(1+Inputs!$B$23)^2</f>
        <v>16494.309962414562</v>
      </c>
      <c r="T3481" s="36">
        <f>Inputs!$B$12*(1+$B3481)^3*$C3481+Inputs!$B$29*(1+$D3481)^3*Inputs!$B$19+Inputs!$B$30*(1+$E3481)^3*Inputs!$B$20+Inputs!$B$31*(1+$F3481)^3*Inputs!$B$21+Inputs!$B$22*(1+Inputs!$B$23)^3</f>
        <v>18642.497603324438</v>
      </c>
      <c r="U3481" s="36">
        <f>Inputs!$B$12*(1+$B3481)^4*$C3481+Inputs!$B$29*(1+$D3481)^4*Inputs!$B$19+Inputs!$B$30*(1+$E3481)^4*Inputs!$B$20+Inputs!$B$31*(1+$F3481)^4*Inputs!$B$21+Inputs!$B$22*(1+Inputs!$B$23)^4</f>
        <v>21271.536654062074</v>
      </c>
      <c r="V3481" s="35">
        <f>Inputs!$B$13/(Q3481*(1-$G3481))</f>
        <v>1.1421434158454669</v>
      </c>
      <c r="W3481" s="36">
        <f>Inputs!$B$13</f>
        <v>12660</v>
      </c>
      <c r="X3481" s="36">
        <f t="shared" si="543"/>
        <v>13619.028051105055</v>
      </c>
      <c r="Y3481" s="36">
        <f t="shared" si="544"/>
        <v>14775.918782952627</v>
      </c>
      <c r="Z3481" s="36">
        <f t="shared" si="545"/>
        <v>16168.846021513249</v>
      </c>
      <c r="AA3481" s="36">
        <f t="shared" si="546"/>
        <v>17842.631851691251</v>
      </c>
      <c r="AB3481" s="36">
        <f t="shared" si="547"/>
        <v>57643.878733176825</v>
      </c>
      <c r="AC3481" s="36">
        <f t="shared" si="548"/>
        <v>293389.44382501661</v>
      </c>
      <c r="AD3481" s="36">
        <f t="shared" si="549"/>
        <v>191267.28131964293</v>
      </c>
    </row>
    <row r="3482" spans="1:30" ht="14.25" customHeight="1" x14ac:dyDescent="0.25">
      <c r="A3482" s="16">
        <v>3466</v>
      </c>
      <c r="B3482" s="34">
        <v>0.18513850062099499</v>
      </c>
      <c r="C3482" s="34">
        <v>0.103025709634386</v>
      </c>
      <c r="D3482" s="34">
        <v>1.0497009274566701E-2</v>
      </c>
      <c r="E3482" s="34">
        <v>3.9640801268654498E-2</v>
      </c>
      <c r="F3482" s="34">
        <v>7.7328214088755497E-3</v>
      </c>
      <c r="G3482" s="34">
        <v>0.167453564852204</v>
      </c>
      <c r="H3482" s="35">
        <v>1.0696976689040101</v>
      </c>
      <c r="I3482" s="34">
        <v>9.4435503461887296E-2</v>
      </c>
      <c r="J3482" s="34">
        <v>1.9238354727040399E-2</v>
      </c>
      <c r="K3482" s="36">
        <f>Inputs!$B$12*(1+$B3482)^4</f>
        <v>118366.19256358928</v>
      </c>
      <c r="L3482" s="36">
        <f t="shared" si="540"/>
        <v>18374.659966409734</v>
      </c>
      <c r="M3482" s="36">
        <f t="shared" si="541"/>
        <v>216428.42858948035</v>
      </c>
      <c r="N3482" s="37">
        <f>M3482/Inputs!$B$6</f>
        <v>329.92138504493954</v>
      </c>
      <c r="O3482" s="38">
        <f>IF(N3482&gt;Inputs!$B$4,1,0)</f>
        <v>0</v>
      </c>
      <c r="P3482" s="34">
        <f t="shared" si="542"/>
        <v>7.5197148734846897E-2</v>
      </c>
      <c r="Q3482" s="36">
        <f>Inputs!$B$12*(1+$B3482)^0*$C3482+Inputs!$B$29*(1+$D3482)^0*Inputs!$B$19+Inputs!$B$30*(1+$E3482)^0*Inputs!$B$20+Inputs!$B$31*(1+$F3482)^0*Inputs!$B$21+Inputs!$B$22*(1+Inputs!$B$23)^0</f>
        <v>14203.58660549008</v>
      </c>
      <c r="R3482" s="36">
        <f>Inputs!$B$12*(1+$B3482)^1*$C3482+Inputs!$B$29*(1+$D3482)^1*Inputs!$B$19+Inputs!$B$30*(1+$E3482)^1*Inputs!$B$20+Inputs!$B$31*(1+$F3482)^1*Inputs!$B$21+Inputs!$B$22*(1+Inputs!$B$23)^1</f>
        <v>15448.064123322605</v>
      </c>
      <c r="S3482" s="36">
        <f>Inputs!$B$12*(1+$B3482)^2*$C3482+Inputs!$B$29*(1+$D3482)^2*Inputs!$B$19+Inputs!$B$30*(1+$E3482)^2*Inputs!$B$20+Inputs!$B$31*(1+$F3482)^2*Inputs!$B$21+Inputs!$B$22*(1+Inputs!$B$23)^2</f>
        <v>16906.929857421128</v>
      </c>
      <c r="T3482" s="36">
        <f>Inputs!$B$12*(1+$B3482)^3*$C3482+Inputs!$B$29*(1+$D3482)^3*Inputs!$B$19+Inputs!$B$30*(1+$E3482)^3*Inputs!$B$20+Inputs!$B$31*(1+$F3482)^3*Inputs!$B$21+Inputs!$B$22*(1+Inputs!$B$23)^3</f>
        <v>18619.511160814916</v>
      </c>
      <c r="U3482" s="36">
        <f>Inputs!$B$12*(1+$B3482)^4*$C3482+Inputs!$B$29*(1+$D3482)^4*Inputs!$B$19+Inputs!$B$30*(1+$E3482)^4*Inputs!$B$20+Inputs!$B$31*(1+$F3482)^4*Inputs!$B$21+Inputs!$B$22*(1+Inputs!$B$23)^4</f>
        <v>20632.402239714876</v>
      </c>
      <c r="V3482" s="35">
        <f>Inputs!$B$13/(Q3482*(1-$G3482))</f>
        <v>1.0705999442222045</v>
      </c>
      <c r="W3482" s="36">
        <f>Inputs!$B$13</f>
        <v>12660</v>
      </c>
      <c r="X3482" s="36">
        <f t="shared" si="543"/>
        <v>13766.331794212541</v>
      </c>
      <c r="Y3482" s="36">
        <f t="shared" si="544"/>
        <v>15063.20504687939</v>
      </c>
      <c r="Z3482" s="36">
        <f t="shared" si="545"/>
        <v>16585.53023747422</v>
      </c>
      <c r="AA3482" s="36">
        <f t="shared" si="546"/>
        <v>18374.659966409734</v>
      </c>
      <c r="AB3482" s="36">
        <f t="shared" si="547"/>
        <v>57813.949274977858</v>
      </c>
      <c r="AC3482" s="36">
        <f t="shared" si="548"/>
        <v>249054.09989506041</v>
      </c>
      <c r="AD3482" s="36">
        <f t="shared" si="549"/>
        <v>158614.4793145025</v>
      </c>
    </row>
    <row r="3483" spans="1:30" ht="14.25" customHeight="1" x14ac:dyDescent="0.25">
      <c r="A3483" s="16">
        <v>3467</v>
      </c>
      <c r="B3483" s="34">
        <v>0.3240010214963</v>
      </c>
      <c r="C3483" s="34">
        <v>7.9414893772895803E-2</v>
      </c>
      <c r="D3483" s="34">
        <v>4.47361000693038E-2</v>
      </c>
      <c r="E3483" s="34">
        <v>4.47370840241215E-2</v>
      </c>
      <c r="F3483" s="34">
        <v>5.8616785277325898E-3</v>
      </c>
      <c r="G3483" s="34">
        <v>0.17177501175874199</v>
      </c>
      <c r="H3483" s="35">
        <v>1.0908740711828799</v>
      </c>
      <c r="I3483" s="34">
        <v>9.6305955298634602E-2</v>
      </c>
      <c r="J3483" s="34">
        <v>2.0450400072979501E-2</v>
      </c>
      <c r="K3483" s="36">
        <f>Inputs!$B$12*(1+$B3483)^4</f>
        <v>184376.06039486284</v>
      </c>
      <c r="L3483" s="36">
        <f t="shared" si="540"/>
        <v>21316.658263009907</v>
      </c>
      <c r="M3483" s="36">
        <f t="shared" si="541"/>
        <v>242550.32371080361</v>
      </c>
      <c r="N3483" s="37">
        <f>M3483/Inputs!$B$6</f>
        <v>369.74134712012744</v>
      </c>
      <c r="O3483" s="38">
        <f>IF(N3483&gt;Inputs!$B$4,1,0)</f>
        <v>0</v>
      </c>
      <c r="P3483" s="34">
        <f t="shared" si="542"/>
        <v>7.5855555225655097E-2</v>
      </c>
      <c r="Q3483" s="36">
        <f>Inputs!$B$12*(1+$B3483)^0*$C3483+Inputs!$B$29*(1+$D3483)^0*Inputs!$B$19+Inputs!$B$30*(1+$E3483)^0*Inputs!$B$20+Inputs!$B$31*(1+$F3483)^0*Inputs!$B$21+Inputs!$B$22*(1+Inputs!$B$23)^0</f>
        <v>12786.937653800669</v>
      </c>
      <c r="R3483" s="36">
        <f>Inputs!$B$12*(1+$B3483)^1*$C3483+Inputs!$B$29*(1+$D3483)^1*Inputs!$B$19+Inputs!$B$30*(1+$E3483)^1*Inputs!$B$20+Inputs!$B$31*(1+$F3483)^1*Inputs!$B$21+Inputs!$B$22*(1+Inputs!$B$23)^1</f>
        <v>14548.101328568504</v>
      </c>
      <c r="S3483" s="36">
        <f>Inputs!$B$12*(1+$B3483)^2*$C3483+Inputs!$B$29*(1+$D3483)^2*Inputs!$B$19+Inputs!$B$30*(1+$E3483)^2*Inputs!$B$20+Inputs!$B$31*(1+$F3483)^2*Inputs!$B$21+Inputs!$B$22*(1+Inputs!$B$23)^2</f>
        <v>16819.178818699824</v>
      </c>
      <c r="T3483" s="36">
        <f>Inputs!$B$12*(1+$B3483)^3*$C3483+Inputs!$B$29*(1+$D3483)^3*Inputs!$B$19+Inputs!$B$30*(1+$E3483)^3*Inputs!$B$20+Inputs!$B$31*(1+$F3483)^3*Inputs!$B$21+Inputs!$B$22*(1+Inputs!$B$23)^3</f>
        <v>19762.695207866214</v>
      </c>
      <c r="U3483" s="36">
        <f>Inputs!$B$12*(1+$B3483)^4*$C3483+Inputs!$B$29*(1+$D3483)^4*Inputs!$B$19+Inputs!$B$30*(1+$E3483)^4*Inputs!$B$20+Inputs!$B$31*(1+$F3483)^4*Inputs!$B$21+Inputs!$B$22*(1+Inputs!$B$23)^4</f>
        <v>23593.706592203074</v>
      </c>
      <c r="V3483" s="35">
        <f>Inputs!$B$13/(Q3483*(1-$G3483))</f>
        <v>1.1954153512077794</v>
      </c>
      <c r="W3483" s="36">
        <f>Inputs!$B$13</f>
        <v>12660</v>
      </c>
      <c r="X3483" s="36">
        <f t="shared" si="543"/>
        <v>14088.773253783345</v>
      </c>
      <c r="Y3483" s="36">
        <f t="shared" si="544"/>
        <v>15924.079193230065</v>
      </c>
      <c r="Z3483" s="36">
        <f t="shared" si="545"/>
        <v>18283.162807459074</v>
      </c>
      <c r="AA3483" s="36">
        <f t="shared" si="546"/>
        <v>21316.658263009907</v>
      </c>
      <c r="AB3483" s="36">
        <f t="shared" si="547"/>
        <v>61472.708877514116</v>
      </c>
      <c r="AC3483" s="36">
        <f t="shared" si="548"/>
        <v>286763.3410367617</v>
      </c>
      <c r="AD3483" s="36">
        <f t="shared" si="549"/>
        <v>181077.6148332895</v>
      </c>
    </row>
    <row r="3484" spans="1:30" ht="14.25" customHeight="1" x14ac:dyDescent="0.25">
      <c r="A3484" s="16">
        <v>3468</v>
      </c>
      <c r="B3484" s="34">
        <v>0.458278037714766</v>
      </c>
      <c r="C3484" s="34">
        <v>5.9495126286475297E-2</v>
      </c>
      <c r="D3484" s="34">
        <v>2.3453059347933299E-2</v>
      </c>
      <c r="E3484" s="34">
        <v>5.08077245396392E-2</v>
      </c>
      <c r="F3484" s="34">
        <v>2.9503725035029201E-3</v>
      </c>
      <c r="G3484" s="34">
        <v>0.19924694498221901</v>
      </c>
      <c r="H3484" s="35">
        <v>1.18056242945573</v>
      </c>
      <c r="I3484" s="34">
        <v>0.100283943417784</v>
      </c>
      <c r="J3484" s="34">
        <v>2.2195117625359299E-2</v>
      </c>
      <c r="K3484" s="36">
        <f>Inputs!$B$12*(1+$B3484)^4</f>
        <v>271339.23180308304</v>
      </c>
      <c r="L3484" s="36">
        <f t="shared" si="540"/>
        <v>23445.489478833566</v>
      </c>
      <c r="M3484" s="36">
        <f t="shared" si="541"/>
        <v>253305.49027602872</v>
      </c>
      <c r="N3484" s="37">
        <f>M3484/Inputs!$B$6</f>
        <v>386.13641810370234</v>
      </c>
      <c r="O3484" s="38">
        <f>IF(N3484&gt;Inputs!$B$4,1,0)</f>
        <v>0</v>
      </c>
      <c r="P3484" s="34">
        <f t="shared" si="542"/>
        <v>7.808882579242471E-2</v>
      </c>
      <c r="Q3484" s="36">
        <f>Inputs!$B$12*(1+$B3484)^0*$C3484+Inputs!$B$29*(1+$D3484)^0*Inputs!$B$19+Inputs!$B$30*(1+$E3484)^0*Inputs!$B$20+Inputs!$B$31*(1+$F3484)^0*Inputs!$B$21+Inputs!$B$22*(1+Inputs!$B$23)^0</f>
        <v>11591.751604615438</v>
      </c>
      <c r="R3484" s="36">
        <f>Inputs!$B$12*(1+$B3484)^1*$C3484+Inputs!$B$29*(1+$D3484)^1*Inputs!$B$19+Inputs!$B$30*(1+$E3484)^1*Inputs!$B$20+Inputs!$B$31*(1+$F3484)^1*Inputs!$B$21+Inputs!$B$22*(1+Inputs!$B$23)^1</f>
        <v>13376.895393479244</v>
      </c>
      <c r="S3484" s="36">
        <f>Inputs!$B$12*(1+$B3484)^2*$C3484+Inputs!$B$29*(1+$D3484)^2*Inputs!$B$19+Inputs!$B$30*(1+$E3484)^2*Inputs!$B$20+Inputs!$B$31*(1+$F3484)^2*Inputs!$B$21+Inputs!$B$22*(1+Inputs!$B$23)^2</f>
        <v>15918.008700654253</v>
      </c>
      <c r="T3484" s="36">
        <f>Inputs!$B$12*(1+$B3484)^3*$C3484+Inputs!$B$29*(1+$D3484)^3*Inputs!$B$19+Inputs!$B$30*(1+$E3484)^3*Inputs!$B$20+Inputs!$B$31*(1+$F3484)^3*Inputs!$B$21+Inputs!$B$22*(1+Inputs!$B$23)^3</f>
        <v>19558.974932830664</v>
      </c>
      <c r="U3484" s="36">
        <f>Inputs!$B$12*(1+$B3484)^4*$C3484+Inputs!$B$29*(1+$D3484)^4*Inputs!$B$19+Inputs!$B$30*(1+$E3484)^4*Inputs!$B$20+Inputs!$B$31*(1+$F3484)^4*Inputs!$B$21+Inputs!$B$22*(1+Inputs!$B$23)^4</f>
        <v>24801.145591817916</v>
      </c>
      <c r="V3484" s="35">
        <f>Inputs!$B$13/(Q3484*(1-$G3484))</f>
        <v>1.363911010065106</v>
      </c>
      <c r="W3484" s="36">
        <f>Inputs!$B$13</f>
        <v>12660</v>
      </c>
      <c r="X3484" s="36">
        <f t="shared" si="543"/>
        <v>14118.666636880029</v>
      </c>
      <c r="Y3484" s="36">
        <f t="shared" si="544"/>
        <v>16216.430614548104</v>
      </c>
      <c r="Z3484" s="36">
        <f t="shared" si="545"/>
        <v>19207.758449891502</v>
      </c>
      <c r="AA3484" s="36">
        <f t="shared" si="546"/>
        <v>23445.489478833566</v>
      </c>
      <c r="AB3484" s="36">
        <f t="shared" si="547"/>
        <v>62987.283325231452</v>
      </c>
      <c r="AC3484" s="36">
        <f t="shared" si="548"/>
        <v>306905.17666773894</v>
      </c>
      <c r="AD3484" s="36">
        <f t="shared" si="549"/>
        <v>190318.20695079726</v>
      </c>
    </row>
    <row r="3485" spans="1:30" ht="14.25" customHeight="1" x14ac:dyDescent="0.25">
      <c r="A3485" s="16">
        <v>3469</v>
      </c>
      <c r="B3485" s="34">
        <v>0.24511306555763901</v>
      </c>
      <c r="C3485" s="34">
        <v>7.5730825506863303E-2</v>
      </c>
      <c r="D3485" s="34">
        <v>1.30961010792329E-2</v>
      </c>
      <c r="E3485" s="34">
        <v>6.7612374340425399E-2</v>
      </c>
      <c r="F3485" s="34">
        <v>1.47534948448678E-2</v>
      </c>
      <c r="G3485" s="34">
        <v>0.18137472713504199</v>
      </c>
      <c r="H3485" s="35">
        <v>1.0396116573562899</v>
      </c>
      <c r="I3485" s="34">
        <v>0.100576228478041</v>
      </c>
      <c r="J3485" s="34">
        <v>2.86120704569756E-2</v>
      </c>
      <c r="K3485" s="36">
        <f>Inputs!$B$12*(1+$B3485)^4</f>
        <v>144207.02319838334</v>
      </c>
      <c r="L3485" s="36">
        <f t="shared" si="540"/>
        <v>16896.556757351882</v>
      </c>
      <c r="M3485" s="36">
        <f t="shared" si="541"/>
        <v>204033.76371479742</v>
      </c>
      <c r="N3485" s="37">
        <f>M3485/Inputs!$B$6</f>
        <v>311.02707883353264</v>
      </c>
      <c r="O3485" s="38">
        <f>IF(N3485&gt;Inputs!$B$4,1,0)</f>
        <v>0</v>
      </c>
      <c r="P3485" s="34">
        <f t="shared" si="542"/>
        <v>7.19641580210654E-2</v>
      </c>
      <c r="Q3485" s="36">
        <f>Inputs!$B$12*(1+$B3485)^0*$C3485+Inputs!$B$29*(1+$D3485)^0*Inputs!$B$19+Inputs!$B$30*(1+$E3485)^0*Inputs!$B$20+Inputs!$B$31*(1+$F3485)^0*Inputs!$B$21+Inputs!$B$22*(1+Inputs!$B$23)^0</f>
        <v>12565.893557838721</v>
      </c>
      <c r="R3485" s="36">
        <f>Inputs!$B$12*(1+$B3485)^1*$C3485+Inputs!$B$29*(1+$D3485)^1*Inputs!$B$19+Inputs!$B$30*(1+$E3485)^1*Inputs!$B$20+Inputs!$B$31*(1+$F3485)^1*Inputs!$B$21+Inputs!$B$22*(1+Inputs!$B$23)^1</f>
        <v>13890.161430081269</v>
      </c>
      <c r="S3485" s="36">
        <f>Inputs!$B$12*(1+$B3485)^2*$C3485+Inputs!$B$29*(1+$D3485)^2*Inputs!$B$19+Inputs!$B$30*(1+$E3485)^2*Inputs!$B$20+Inputs!$B$31*(1+$F3485)^2*Inputs!$B$21+Inputs!$B$22*(1+Inputs!$B$23)^2</f>
        <v>15498.379463419787</v>
      </c>
      <c r="T3485" s="36">
        <f>Inputs!$B$12*(1+$B3485)^3*$C3485+Inputs!$B$29*(1+$D3485)^3*Inputs!$B$19+Inputs!$B$30*(1+$E3485)^3*Inputs!$B$20+Inputs!$B$31*(1+$F3485)^3*Inputs!$B$21+Inputs!$B$22*(1+Inputs!$B$23)^3</f>
        <v>17458.198336071117</v>
      </c>
      <c r="U3485" s="36">
        <f>Inputs!$B$12*(1+$B3485)^4*$C3485+Inputs!$B$29*(1+$D3485)^4*Inputs!$B$19+Inputs!$B$30*(1+$E3485)^4*Inputs!$B$20+Inputs!$B$31*(1+$F3485)^4*Inputs!$B$21+Inputs!$B$22*(1+Inputs!$B$23)^4</f>
        <v>19853.721369450959</v>
      </c>
      <c r="V3485" s="35">
        <f>Inputs!$B$13/(Q3485*(1-$G3485))</f>
        <v>1.230708445517938</v>
      </c>
      <c r="W3485" s="36">
        <f>Inputs!$B$13</f>
        <v>12660</v>
      </c>
      <c r="X3485" s="36">
        <f t="shared" si="543"/>
        <v>13450.952746904955</v>
      </c>
      <c r="Y3485" s="36">
        <f t="shared" si="544"/>
        <v>14402.190039049789</v>
      </c>
      <c r="Z3485" s="36">
        <f t="shared" si="545"/>
        <v>15540.616747276146</v>
      </c>
      <c r="AA3485" s="36">
        <f t="shared" si="546"/>
        <v>16896.556757351882</v>
      </c>
      <c r="AB3485" s="36">
        <f t="shared" si="547"/>
        <v>54467.743263023964</v>
      </c>
      <c r="AC3485" s="36">
        <f t="shared" si="548"/>
        <v>241509.14438109644</v>
      </c>
      <c r="AD3485" s="36">
        <f t="shared" si="549"/>
        <v>149566.02045177345</v>
      </c>
    </row>
    <row r="3486" spans="1:30" ht="14.25" customHeight="1" x14ac:dyDescent="0.25">
      <c r="A3486" s="16">
        <v>3470</v>
      </c>
      <c r="B3486" s="34">
        <v>0.29526863316315199</v>
      </c>
      <c r="C3486" s="34">
        <v>7.7870569429508193E-2</v>
      </c>
      <c r="D3486" s="34">
        <v>3.0652895919934801E-2</v>
      </c>
      <c r="E3486" s="34">
        <v>3.3768118170616201E-2</v>
      </c>
      <c r="F3486" s="34">
        <v>5.0951049847051001E-3</v>
      </c>
      <c r="G3486" s="34">
        <v>0.19218869461148499</v>
      </c>
      <c r="H3486" s="35">
        <v>1.12424198461747</v>
      </c>
      <c r="I3486" s="34">
        <v>0.104320389200853</v>
      </c>
      <c r="J3486" s="34">
        <v>2.87053892310167E-2</v>
      </c>
      <c r="K3486" s="36">
        <f>Inputs!$B$12*(1+$B3486)^4</f>
        <v>168884.83141894903</v>
      </c>
      <c r="L3486" s="36">
        <f t="shared" si="540"/>
        <v>19759.447810429996</v>
      </c>
      <c r="M3486" s="36">
        <f t="shared" si="541"/>
        <v>221596.33196594627</v>
      </c>
      <c r="N3486" s="37">
        <f>M3486/Inputs!$B$6</f>
        <v>337.79928653345468</v>
      </c>
      <c r="O3486" s="38">
        <f>IF(N3486&gt;Inputs!$B$4,1,0)</f>
        <v>0</v>
      </c>
      <c r="P3486" s="34">
        <f t="shared" si="542"/>
        <v>7.5614999969836297E-2</v>
      </c>
      <c r="Q3486" s="36">
        <f>Inputs!$B$12*(1+$B3486)^0*$C3486+Inputs!$B$29*(1+$D3486)^0*Inputs!$B$19+Inputs!$B$30*(1+$E3486)^0*Inputs!$B$20+Inputs!$B$31*(1+$F3486)^0*Inputs!$B$21+Inputs!$B$22*(1+Inputs!$B$23)^0</f>
        <v>12694.278193197413</v>
      </c>
      <c r="R3486" s="36">
        <f>Inputs!$B$12*(1+$B3486)^1*$C3486+Inputs!$B$29*(1+$D3486)^1*Inputs!$B$19+Inputs!$B$30*(1+$E3486)^1*Inputs!$B$20+Inputs!$B$31*(1+$F3486)^1*Inputs!$B$21+Inputs!$B$22*(1+Inputs!$B$23)^1</f>
        <v>14213.72281449155</v>
      </c>
      <c r="S3486" s="36">
        <f>Inputs!$B$12*(1+$B3486)^2*$C3486+Inputs!$B$29*(1+$D3486)^2*Inputs!$B$19+Inputs!$B$30*(1+$E3486)^2*Inputs!$B$20+Inputs!$B$31*(1+$F3486)^2*Inputs!$B$21+Inputs!$B$22*(1+Inputs!$B$23)^2</f>
        <v>16144.518661914433</v>
      </c>
      <c r="T3486" s="36">
        <f>Inputs!$B$12*(1+$B3486)^3*$C3486+Inputs!$B$29*(1+$D3486)^3*Inputs!$B$19+Inputs!$B$30*(1+$E3486)^3*Inputs!$B$20+Inputs!$B$31*(1+$F3486)^3*Inputs!$B$21+Inputs!$B$22*(1+Inputs!$B$23)^3</f>
        <v>18607.071229039713</v>
      </c>
      <c r="U3486" s="36">
        <f>Inputs!$B$12*(1+$B3486)^4*$C3486+Inputs!$B$29*(1+$D3486)^4*Inputs!$B$19+Inputs!$B$30*(1+$E3486)^4*Inputs!$B$20+Inputs!$B$31*(1+$F3486)^4*Inputs!$B$21+Inputs!$B$22*(1+Inputs!$B$23)^4</f>
        <v>21757.303856907874</v>
      </c>
      <c r="V3486" s="35">
        <f>Inputs!$B$13/(Q3486*(1-$G3486))</f>
        <v>1.2345701359223595</v>
      </c>
      <c r="W3486" s="36">
        <f>Inputs!$B$13</f>
        <v>12660</v>
      </c>
      <c r="X3486" s="36">
        <f t="shared" si="543"/>
        <v>13858.644561583018</v>
      </c>
      <c r="Y3486" s="36">
        <f t="shared" si="544"/>
        <v>15381.489141832119</v>
      </c>
      <c r="Z3486" s="36">
        <f t="shared" si="545"/>
        <v>17313.069759745151</v>
      </c>
      <c r="AA3486" s="36">
        <f t="shared" si="546"/>
        <v>19759.447810429996</v>
      </c>
      <c r="AB3486" s="36">
        <f t="shared" si="547"/>
        <v>57921.309514787805</v>
      </c>
      <c r="AC3486" s="36">
        <f t="shared" si="548"/>
        <v>268817.70097106247</v>
      </c>
      <c r="AD3486" s="36">
        <f t="shared" si="549"/>
        <v>163675.02245115847</v>
      </c>
    </row>
    <row r="3487" spans="1:30" ht="14.25" customHeight="1" x14ac:dyDescent="0.25">
      <c r="A3487" s="16">
        <v>3471</v>
      </c>
      <c r="B3487" s="34">
        <v>0.23519059967117101</v>
      </c>
      <c r="C3487" s="34">
        <v>5.5932714631058401E-2</v>
      </c>
      <c r="D3487" s="34">
        <v>1.4896171758671599E-2</v>
      </c>
      <c r="E3487" s="34">
        <v>2.4760249362675402E-2</v>
      </c>
      <c r="F3487" s="34">
        <v>-4.0978488003442001E-3</v>
      </c>
      <c r="G3487" s="34">
        <v>0.173619540766077</v>
      </c>
      <c r="H3487" s="35">
        <v>1.07710136999591</v>
      </c>
      <c r="I3487" s="34">
        <v>0.10411982497906901</v>
      </c>
      <c r="J3487" s="34">
        <v>2.0835247846958199E-2</v>
      </c>
      <c r="K3487" s="36">
        <f>Inputs!$B$12*(1+$B3487)^4</f>
        <v>139664.86365515387</v>
      </c>
      <c r="L3487" s="36">
        <f t="shared" si="540"/>
        <v>14179.839929228621</v>
      </c>
      <c r="M3487" s="36">
        <f t="shared" si="541"/>
        <v>155587.54956472429</v>
      </c>
      <c r="N3487" s="37">
        <f>M3487/Inputs!$B$6</f>
        <v>237.17614262915288</v>
      </c>
      <c r="O3487" s="38">
        <f>IF(N3487&gt;Inputs!$B$4,1,0)</f>
        <v>0</v>
      </c>
      <c r="P3487" s="34">
        <f t="shared" si="542"/>
        <v>8.3284577132110807E-2</v>
      </c>
      <c r="Q3487" s="36">
        <f>Inputs!$B$12*(1+$B3487)^0*$C3487+Inputs!$B$29*(1+$D3487)^0*Inputs!$B$19+Inputs!$B$30*(1+$E3487)^0*Inputs!$B$20+Inputs!$B$31*(1+$F3487)^0*Inputs!$B$21+Inputs!$B$22*(1+Inputs!$B$23)^0</f>
        <v>11378.006905290425</v>
      </c>
      <c r="R3487" s="36">
        <f>Inputs!$B$12*(1+$B3487)^1*$C3487+Inputs!$B$29*(1+$D3487)^1*Inputs!$B$19+Inputs!$B$30*(1+$E3487)^1*Inputs!$B$20+Inputs!$B$31*(1+$F3487)^1*Inputs!$B$21+Inputs!$B$22*(1+Inputs!$B$23)^1</f>
        <v>12191.100150285267</v>
      </c>
      <c r="S3487" s="36">
        <f>Inputs!$B$12*(1+$B3487)^2*$C3487+Inputs!$B$29*(1+$D3487)^2*Inputs!$B$19+Inputs!$B$30*(1+$E3487)^2*Inputs!$B$20+Inputs!$B$31*(1+$F3487)^2*Inputs!$B$21+Inputs!$B$22*(1+Inputs!$B$23)^2</f>
        <v>13190.103972053534</v>
      </c>
      <c r="T3487" s="36">
        <f>Inputs!$B$12*(1+$B3487)^3*$C3487+Inputs!$B$29*(1+$D3487)^3*Inputs!$B$19+Inputs!$B$30*(1+$E3487)^3*Inputs!$B$20+Inputs!$B$31*(1+$F3487)^3*Inputs!$B$21+Inputs!$B$22*(1+Inputs!$B$23)^3</f>
        <v>14418.664295828441</v>
      </c>
      <c r="U3487" s="36">
        <f>Inputs!$B$12*(1+$B3487)^4*$C3487+Inputs!$B$29*(1+$D3487)^4*Inputs!$B$19+Inputs!$B$30*(1+$E3487)^4*Inputs!$B$20+Inputs!$B$31*(1+$F3487)^4*Inputs!$B$21+Inputs!$B$22*(1+Inputs!$B$23)^4</f>
        <v>15930.694554108628</v>
      </c>
      <c r="V3487" s="35">
        <f>Inputs!$B$13/(Q3487*(1-$G3487))</f>
        <v>1.3464414518539787</v>
      </c>
      <c r="W3487" s="36">
        <f>Inputs!$B$13</f>
        <v>12660</v>
      </c>
      <c r="X3487" s="36">
        <f t="shared" si="543"/>
        <v>12886.341038874602</v>
      </c>
      <c r="Y3487" s="36">
        <f t="shared" si="544"/>
        <v>13208.361912439113</v>
      </c>
      <c r="Z3487" s="36">
        <f t="shared" si="545"/>
        <v>13636.305695451696</v>
      </c>
      <c r="AA3487" s="36">
        <f t="shared" si="546"/>
        <v>14179.839929228621</v>
      </c>
      <c r="AB3487" s="36">
        <f t="shared" si="547"/>
        <v>49666.72306650559</v>
      </c>
      <c r="AC3487" s="36">
        <f t="shared" si="548"/>
        <v>173805.05379312628</v>
      </c>
      <c r="AD3487" s="36">
        <f t="shared" si="549"/>
        <v>105920.82649821871</v>
      </c>
    </row>
    <row r="3488" spans="1:30" ht="14.25" customHeight="1" x14ac:dyDescent="0.25">
      <c r="A3488" s="16">
        <v>3472</v>
      </c>
      <c r="B3488" s="34">
        <v>0.26083552857236297</v>
      </c>
      <c r="C3488" s="34">
        <v>8.8427362829763698E-2</v>
      </c>
      <c r="D3488" s="34">
        <v>3.9790293486107298E-2</v>
      </c>
      <c r="E3488" s="34">
        <v>4.0007718038142501E-2</v>
      </c>
      <c r="F3488" s="34">
        <v>2.1945810409802001E-2</v>
      </c>
      <c r="G3488" s="34">
        <v>0.200153611907054</v>
      </c>
      <c r="H3488" s="35">
        <v>0.91949813242895395</v>
      </c>
      <c r="I3488" s="34">
        <v>9.0037352524553499E-2</v>
      </c>
      <c r="J3488" s="34">
        <v>2.3707548805416399E-2</v>
      </c>
      <c r="K3488" s="36">
        <f>Inputs!$B$12*(1+$B3488)^4</f>
        <v>151629.9538830996</v>
      </c>
      <c r="L3488" s="36">
        <f t="shared" si="540"/>
        <v>16573.313998557347</v>
      </c>
      <c r="M3488" s="36">
        <f t="shared" si="541"/>
        <v>221829.7046858723</v>
      </c>
      <c r="N3488" s="37">
        <f>M3488/Inputs!$B$6</f>
        <v>338.15503763090288</v>
      </c>
      <c r="O3488" s="38">
        <f>IF(N3488&gt;Inputs!$B$4,1,0)</f>
        <v>0</v>
      </c>
      <c r="P3488" s="34">
        <f t="shared" si="542"/>
        <v>6.6329803719137104E-2</v>
      </c>
      <c r="Q3488" s="36">
        <f>Inputs!$B$12*(1+$B3488)^0*$C3488+Inputs!$B$29*(1+$D3488)^0*Inputs!$B$19+Inputs!$B$30*(1+$E3488)^0*Inputs!$B$20+Inputs!$B$31*(1+$F3488)^0*Inputs!$B$21+Inputs!$B$22*(1+Inputs!$B$23)^0</f>
        <v>13327.685797212744</v>
      </c>
      <c r="R3488" s="36">
        <f>Inputs!$B$12*(1+$B3488)^1*$C3488+Inputs!$B$29*(1+$D3488)^1*Inputs!$B$19+Inputs!$B$30*(1+$E3488)^1*Inputs!$B$20+Inputs!$B$31*(1+$F3488)^1*Inputs!$B$21+Inputs!$B$22*(1+Inputs!$B$23)^1</f>
        <v>14973.317895159984</v>
      </c>
      <c r="S3488" s="36">
        <f>Inputs!$B$12*(1+$B3488)^2*$C3488+Inputs!$B$29*(1+$D3488)^2*Inputs!$B$19+Inputs!$B$30*(1+$E3488)^2*Inputs!$B$20+Inputs!$B$31*(1+$F3488)^2*Inputs!$B$21+Inputs!$B$22*(1+Inputs!$B$23)^2</f>
        <v>16989.264704751724</v>
      </c>
      <c r="T3488" s="36">
        <f>Inputs!$B$12*(1+$B3488)^3*$C3488+Inputs!$B$29*(1+$D3488)^3*Inputs!$B$19+Inputs!$B$30*(1+$E3488)^3*Inputs!$B$20+Inputs!$B$31*(1+$F3488)^3*Inputs!$B$21+Inputs!$B$22*(1+Inputs!$B$23)^3</f>
        <v>19470.034266459712</v>
      </c>
      <c r="U3488" s="36">
        <f>Inputs!$B$12*(1+$B3488)^4*$C3488+Inputs!$B$29*(1+$D3488)^4*Inputs!$B$19+Inputs!$B$30*(1+$E3488)^4*Inputs!$B$20+Inputs!$B$31*(1+$F3488)^4*Inputs!$B$21+Inputs!$B$22*(1+Inputs!$B$23)^4</f>
        <v>22534.707178933255</v>
      </c>
      <c r="V3488" s="35">
        <f>Inputs!$B$13/(Q3488*(1-$G3488))</f>
        <v>1.1876059700043258</v>
      </c>
      <c r="W3488" s="36">
        <f>Inputs!$B$13</f>
        <v>12660</v>
      </c>
      <c r="X3488" s="36">
        <f t="shared" si="543"/>
        <v>13420.451180734199</v>
      </c>
      <c r="Y3488" s="36">
        <f t="shared" si="544"/>
        <v>14316.510231687069</v>
      </c>
      <c r="Z3488" s="36">
        <f t="shared" si="545"/>
        <v>15363.191346063075</v>
      </c>
      <c r="AA3488" s="36">
        <f t="shared" si="546"/>
        <v>16573.313998557347</v>
      </c>
      <c r="AB3488" s="36">
        <f t="shared" si="547"/>
        <v>55614.920144385498</v>
      </c>
      <c r="AC3488" s="36">
        <f t="shared" si="548"/>
        <v>255785.87147470535</v>
      </c>
      <c r="AD3488" s="36">
        <f t="shared" si="549"/>
        <v>166214.78454148682</v>
      </c>
    </row>
    <row r="3489" spans="1:30" ht="14.25" customHeight="1" x14ac:dyDescent="0.25">
      <c r="A3489" s="16">
        <v>3473</v>
      </c>
      <c r="B3489" s="34">
        <v>0.32605031607581703</v>
      </c>
      <c r="C3489" s="34">
        <v>9.5565557994575806E-2</v>
      </c>
      <c r="D3489" s="34">
        <v>1.05280718952575E-2</v>
      </c>
      <c r="E3489" s="34">
        <v>4.4374233996859601E-2</v>
      </c>
      <c r="F3489" s="34">
        <v>9.5656719462629595E-4</v>
      </c>
      <c r="G3489" s="34">
        <v>0.20183372434418201</v>
      </c>
      <c r="H3489" s="35">
        <v>1.03269347777536</v>
      </c>
      <c r="I3489" s="34">
        <v>9.0292742669708104E-2</v>
      </c>
      <c r="J3489" s="34">
        <v>2.0287847738778599E-2</v>
      </c>
      <c r="K3489" s="36">
        <f>Inputs!$B$12*(1+$B3489)^4</f>
        <v>185520.2256822412</v>
      </c>
      <c r="L3489" s="36">
        <f t="shared" si="540"/>
        <v>21510.954212002347</v>
      </c>
      <c r="M3489" s="36">
        <f t="shared" si="541"/>
        <v>266195.26378892234</v>
      </c>
      <c r="N3489" s="37">
        <f>M3489/Inputs!$B$6</f>
        <v>405.78546309286941</v>
      </c>
      <c r="O3489" s="38">
        <f>IF(N3489&gt;Inputs!$B$4,1,0)</f>
        <v>1</v>
      </c>
      <c r="P3489" s="34">
        <f t="shared" si="542"/>
        <v>7.0004894930929512E-2</v>
      </c>
      <c r="Q3489" s="36">
        <f>Inputs!$B$12*(1+$B3489)^0*$C3489+Inputs!$B$29*(1+$D3489)^0*Inputs!$B$19+Inputs!$B$30*(1+$E3489)^0*Inputs!$B$20+Inputs!$B$31*(1+$F3489)^0*Inputs!$B$21+Inputs!$B$22*(1+Inputs!$B$23)^0</f>
        <v>13755.97750710147</v>
      </c>
      <c r="R3489" s="36">
        <f>Inputs!$B$12*(1+$B3489)^1*$C3489+Inputs!$B$29*(1+$D3489)^1*Inputs!$B$19+Inputs!$B$30*(1+$E3489)^1*Inputs!$B$20+Inputs!$B$31*(1+$F3489)^1*Inputs!$B$21+Inputs!$B$22*(1+Inputs!$B$23)^1</f>
        <v>15706.968479160627</v>
      </c>
      <c r="S3489" s="36">
        <f>Inputs!$B$12*(1+$B3489)^2*$C3489+Inputs!$B$29*(1+$D3489)^2*Inputs!$B$19+Inputs!$B$30*(1+$E3489)^2*Inputs!$B$20+Inputs!$B$31*(1+$F3489)^2*Inputs!$B$21+Inputs!$B$22*(1+Inputs!$B$23)^2</f>
        <v>18270.769842359485</v>
      </c>
      <c r="T3489" s="36">
        <f>Inputs!$B$12*(1+$B3489)^3*$C3489+Inputs!$B$29*(1+$D3489)^3*Inputs!$B$19+Inputs!$B$30*(1+$E3489)^3*Inputs!$B$20+Inputs!$B$31*(1+$F3489)^3*Inputs!$B$21+Inputs!$B$22*(1+Inputs!$B$23)^3</f>
        <v>21646.292411929055</v>
      </c>
      <c r="U3489" s="36">
        <f>Inputs!$B$12*(1+$B3489)^4*$C3489+Inputs!$B$29*(1+$D3489)^4*Inputs!$B$19+Inputs!$B$30*(1+$E3489)^4*Inputs!$B$20+Inputs!$B$31*(1+$F3489)^4*Inputs!$B$21+Inputs!$B$22*(1+Inputs!$B$23)^4</f>
        <v>26097.257322972462</v>
      </c>
      <c r="V3489" s="35">
        <f>Inputs!$B$13/(Q3489*(1-$G3489))</f>
        <v>1.1530519504477657</v>
      </c>
      <c r="W3489" s="36">
        <f>Inputs!$B$13</f>
        <v>12660</v>
      </c>
      <c r="X3489" s="36">
        <f t="shared" si="543"/>
        <v>14078.323322754446</v>
      </c>
      <c r="Y3489" s="36">
        <f t="shared" si="544"/>
        <v>15937.48553964806</v>
      </c>
      <c r="Z3489" s="36">
        <f t="shared" si="545"/>
        <v>18362.065528484429</v>
      </c>
      <c r="AA3489" s="36">
        <f t="shared" si="546"/>
        <v>21510.954212002347</v>
      </c>
      <c r="AB3489" s="36">
        <f t="shared" si="547"/>
        <v>62707.464371136972</v>
      </c>
      <c r="AC3489" s="36">
        <f t="shared" si="548"/>
        <v>313511.86509780079</v>
      </c>
      <c r="AD3489" s="36">
        <f t="shared" si="549"/>
        <v>203487.79941778534</v>
      </c>
    </row>
    <row r="3490" spans="1:30" ht="14.25" customHeight="1" x14ac:dyDescent="0.25">
      <c r="A3490" s="16">
        <v>3474</v>
      </c>
      <c r="B3490" s="34">
        <v>0.49668894165955302</v>
      </c>
      <c r="C3490" s="34">
        <v>7.2379099630384205E-2</v>
      </c>
      <c r="D3490" s="34">
        <v>2.8919624995833101E-2</v>
      </c>
      <c r="E3490" s="34">
        <v>3.1881671976390899E-2</v>
      </c>
      <c r="F3490" s="34">
        <v>-1.3924294204368901E-3</v>
      </c>
      <c r="G3490" s="34">
        <v>0.18155447975835301</v>
      </c>
      <c r="H3490" s="35">
        <v>1.0331740021953499</v>
      </c>
      <c r="I3490" s="34">
        <v>9.6263069416989699E-2</v>
      </c>
      <c r="J3490" s="34">
        <v>2.4727185063289199E-2</v>
      </c>
      <c r="K3490" s="36">
        <f>Inputs!$B$12*(1+$B3490)^4</f>
        <v>301076.90980057407</v>
      </c>
      <c r="L3490" s="36">
        <f t="shared" si="540"/>
        <v>25565.947932116935</v>
      </c>
      <c r="M3490" s="36">
        <f t="shared" si="541"/>
        <v>297755.43093993491</v>
      </c>
      <c r="N3490" s="37">
        <f>M3490/Inputs!$B$6</f>
        <v>453.89547399380325</v>
      </c>
      <c r="O3490" s="38">
        <f>IF(N3490&gt;Inputs!$B$4,1,0)</f>
        <v>1</v>
      </c>
      <c r="P3490" s="34">
        <f t="shared" si="542"/>
        <v>7.1535884353700507E-2</v>
      </c>
      <c r="Q3490" s="36">
        <f>Inputs!$B$12*(1+$B3490)^0*$C3490+Inputs!$B$29*(1+$D3490)^0*Inputs!$B$19+Inputs!$B$30*(1+$E3490)^0*Inputs!$B$20+Inputs!$B$31*(1+$F3490)^0*Inputs!$B$21+Inputs!$B$22*(1+Inputs!$B$23)^0</f>
        <v>12364.790005249975</v>
      </c>
      <c r="R3490" s="36">
        <f>Inputs!$B$12*(1+$B3490)^1*$C3490+Inputs!$B$29*(1+$D3490)^1*Inputs!$B$19+Inputs!$B$30*(1+$E3490)^1*Inputs!$B$20+Inputs!$B$31*(1+$F3490)^1*Inputs!$B$21+Inputs!$B$22*(1+Inputs!$B$23)^1</f>
        <v>14621.933302615995</v>
      </c>
      <c r="S3490" s="36">
        <f>Inputs!$B$12*(1+$B3490)^2*$C3490+Inputs!$B$29*(1+$D3490)^2*Inputs!$B$19+Inputs!$B$30*(1+$E3490)^2*Inputs!$B$20+Inputs!$B$31*(1+$F3490)^2*Inputs!$B$21+Inputs!$B$22*(1+Inputs!$B$23)^2</f>
        <v>17953.680896001359</v>
      </c>
      <c r="T3490" s="36">
        <f>Inputs!$B$12*(1+$B3490)^3*$C3490+Inputs!$B$29*(1+$D3490)^3*Inputs!$B$19+Inputs!$B$30*(1+$E3490)^3*Inputs!$B$20+Inputs!$B$31*(1+$F3490)^3*Inputs!$B$21+Inputs!$B$22*(1+Inputs!$B$23)^3</f>
        <v>22892.26200018316</v>
      </c>
      <c r="U3490" s="36">
        <f>Inputs!$B$12*(1+$B3490)^4*$C3490+Inputs!$B$29*(1+$D3490)^4*Inputs!$B$19+Inputs!$B$30*(1+$E3490)^4*Inputs!$B$20+Inputs!$B$31*(1+$F3490)^4*Inputs!$B$21+Inputs!$B$22*(1+Inputs!$B$23)^4</f>
        <v>30234.21204911438</v>
      </c>
      <c r="V3490" s="35">
        <f>Inputs!$B$13/(Q3490*(1-$G3490))</f>
        <v>1.25099964005149</v>
      </c>
      <c r="W3490" s="36">
        <f>Inputs!$B$13</f>
        <v>12660</v>
      </c>
      <c r="X3490" s="36">
        <f t="shared" si="543"/>
        <v>14319.338926725899</v>
      </c>
      <c r="Y3490" s="36">
        <f t="shared" si="544"/>
        <v>16781.949037859871</v>
      </c>
      <c r="Z3490" s="36">
        <f t="shared" si="545"/>
        <v>20377.918746330139</v>
      </c>
      <c r="AA3490" s="36">
        <f t="shared" si="546"/>
        <v>25565.947932116935</v>
      </c>
      <c r="AB3490" s="36">
        <f t="shared" si="547"/>
        <v>66457.212536059655</v>
      </c>
      <c r="AC3490" s="36">
        <f t="shared" si="548"/>
        <v>366223.49880263413</v>
      </c>
      <c r="AD3490" s="36">
        <f t="shared" si="549"/>
        <v>231298.21840387527</v>
      </c>
    </row>
    <row r="3491" spans="1:30" ht="14.25" customHeight="1" x14ac:dyDescent="0.25">
      <c r="A3491" s="16">
        <v>3475</v>
      </c>
      <c r="B3491" s="34">
        <v>0.45313324000449101</v>
      </c>
      <c r="C3491" s="34">
        <v>7.7115502229261501E-2</v>
      </c>
      <c r="D3491" s="34">
        <v>4.9944523592012201E-2</v>
      </c>
      <c r="E3491" s="34">
        <v>6.2489664968976302E-2</v>
      </c>
      <c r="F3491" s="34">
        <v>2.4950131536747001E-2</v>
      </c>
      <c r="G3491" s="34">
        <v>0.172411540987154</v>
      </c>
      <c r="H3491" s="35">
        <v>0.97336982861972299</v>
      </c>
      <c r="I3491" s="34">
        <v>9.7592447123030293E-2</v>
      </c>
      <c r="J3491" s="34">
        <v>2.3535695859412401E-2</v>
      </c>
      <c r="K3491" s="36">
        <f>Inputs!$B$12*(1+$B3491)^4</f>
        <v>267530.3140575423</v>
      </c>
      <c r="L3491" s="36">
        <f t="shared" si="540"/>
        <v>24352.155408842213</v>
      </c>
      <c r="M3491" s="36">
        <f t="shared" si="541"/>
        <v>276473.26650017023</v>
      </c>
      <c r="N3491" s="37">
        <f>M3491/Inputs!$B$6</f>
        <v>421.45315015269853</v>
      </c>
      <c r="O3491" s="38">
        <f>IF(N3491&gt;Inputs!$B$4,1,0)</f>
        <v>1</v>
      </c>
      <c r="P3491" s="34">
        <f t="shared" si="542"/>
        <v>7.4056751263617895E-2</v>
      </c>
      <c r="Q3491" s="36">
        <f>Inputs!$B$12*(1+$B3491)^0*$C3491+Inputs!$B$29*(1+$D3491)^0*Inputs!$B$19+Inputs!$B$30*(1+$E3491)^0*Inputs!$B$20+Inputs!$B$31*(1+$F3491)^0*Inputs!$B$21+Inputs!$B$22*(1+Inputs!$B$23)^0</f>
        <v>12648.97416118261</v>
      </c>
      <c r="R3491" s="36">
        <f>Inputs!$B$12*(1+$B3491)^1*$C3491+Inputs!$B$29*(1+$D3491)^1*Inputs!$B$19+Inputs!$B$30*(1+$E3491)^1*Inputs!$B$20+Inputs!$B$31*(1+$F3491)^1*Inputs!$B$21+Inputs!$B$22*(1+Inputs!$B$23)^1</f>
        <v>15110.814057775762</v>
      </c>
      <c r="S3491" s="36">
        <f>Inputs!$B$12*(1+$B3491)^2*$C3491+Inputs!$B$29*(1+$D3491)^2*Inputs!$B$19+Inputs!$B$30*(1+$E3491)^2*Inputs!$B$20+Inputs!$B$31*(1+$F3491)^2*Inputs!$B$21+Inputs!$B$22*(1+Inputs!$B$23)^2</f>
        <v>18541.471016826181</v>
      </c>
      <c r="T3491" s="36">
        <f>Inputs!$B$12*(1+$B3491)^3*$C3491+Inputs!$B$29*(1+$D3491)^3*Inputs!$B$19+Inputs!$B$30*(1+$E3491)^3*Inputs!$B$20+Inputs!$B$31*(1+$F3491)^3*Inputs!$B$21+Inputs!$B$22*(1+Inputs!$B$23)^3</f>
        <v>23372.47414852713</v>
      </c>
      <c r="U3491" s="36">
        <f>Inputs!$B$12*(1+$B3491)^4*$C3491+Inputs!$B$29*(1+$D3491)^4*Inputs!$B$19+Inputs!$B$30*(1+$E3491)^4*Inputs!$B$20+Inputs!$B$31*(1+$F3491)^4*Inputs!$B$21+Inputs!$B$22*(1+Inputs!$B$23)^4</f>
        <v>30230.484013542795</v>
      </c>
      <c r="V3491" s="35">
        <f>Inputs!$B$13/(Q3491*(1-$G3491))</f>
        <v>1.2093833204167392</v>
      </c>
      <c r="W3491" s="36">
        <f>Inputs!$B$13</f>
        <v>12660</v>
      </c>
      <c r="X3491" s="36">
        <f t="shared" si="543"/>
        <v>14386.117065054508</v>
      </c>
      <c r="Y3491" s="36">
        <f t="shared" si="544"/>
        <v>16746.854228277945</v>
      </c>
      <c r="Z3491" s="36">
        <f t="shared" si="545"/>
        <v>19968.977899067453</v>
      </c>
      <c r="AA3491" s="36">
        <f t="shared" si="546"/>
        <v>24352.155408842213</v>
      </c>
      <c r="AB3491" s="36">
        <f t="shared" si="547"/>
        <v>65187.522891464199</v>
      </c>
      <c r="AC3491" s="36">
        <f t="shared" si="548"/>
        <v>336570.26411190955</v>
      </c>
      <c r="AD3491" s="36">
        <f t="shared" si="549"/>
        <v>211285.74360870605</v>
      </c>
    </row>
    <row r="3492" spans="1:30" ht="14.25" customHeight="1" x14ac:dyDescent="0.25">
      <c r="A3492" s="16">
        <v>3476</v>
      </c>
      <c r="B3492" s="34">
        <v>0.47993036781846898</v>
      </c>
      <c r="C3492" s="34">
        <v>9.1397603621843598E-2</v>
      </c>
      <c r="D3492" s="34">
        <v>1.69158002052857E-2</v>
      </c>
      <c r="E3492" s="34">
        <v>5.6267567433209903E-2</v>
      </c>
      <c r="F3492" s="34">
        <v>1.8862166927346598E-2</v>
      </c>
      <c r="G3492" s="34">
        <v>0.19153184568261999</v>
      </c>
      <c r="H3492" s="35">
        <v>1.0402463841934</v>
      </c>
      <c r="I3492" s="34">
        <v>9.7720294981833294E-2</v>
      </c>
      <c r="J3492" s="34">
        <v>3.3743095265979801E-2</v>
      </c>
      <c r="K3492" s="36">
        <f>Inputs!$B$12*(1+$B3492)^4</f>
        <v>287816.95749147946</v>
      </c>
      <c r="L3492" s="36">
        <f t="shared" si="540"/>
        <v>29631.028962301705</v>
      </c>
      <c r="M3492" s="36">
        <f t="shared" si="541"/>
        <v>372424.21033939527</v>
      </c>
      <c r="N3492" s="37">
        <f>M3492/Inputs!$B$6</f>
        <v>567.71983283444399</v>
      </c>
      <c r="O3492" s="38">
        <f>IF(N3492&gt;Inputs!$B$4,1,0)</f>
        <v>1</v>
      </c>
      <c r="P3492" s="34">
        <f t="shared" si="542"/>
        <v>6.39771997158535E-2</v>
      </c>
      <c r="Q3492" s="36">
        <f>Inputs!$B$12*(1+$B3492)^0*$C3492+Inputs!$B$29*(1+$D3492)^0*Inputs!$B$19+Inputs!$B$30*(1+$E3492)^0*Inputs!$B$20+Inputs!$B$31*(1+$F3492)^0*Inputs!$B$21+Inputs!$B$22*(1+Inputs!$B$23)^0</f>
        <v>13505.900244737539</v>
      </c>
      <c r="R3492" s="36">
        <f>Inputs!$B$12*(1+$B3492)^1*$C3492+Inputs!$B$29*(1+$D3492)^1*Inputs!$B$19+Inputs!$B$30*(1+$E3492)^1*Inputs!$B$20+Inputs!$B$31*(1+$F3492)^1*Inputs!$B$21+Inputs!$B$22*(1+Inputs!$B$23)^1</f>
        <v>16350.943958692111</v>
      </c>
      <c r="S3492" s="36">
        <f>Inputs!$B$12*(1+$B3492)^2*$C3492+Inputs!$B$29*(1+$D3492)^2*Inputs!$B$19+Inputs!$B$30*(1+$E3492)^2*Inputs!$B$20+Inputs!$B$31*(1+$F3492)^2*Inputs!$B$21+Inputs!$B$22*(1+Inputs!$B$23)^2</f>
        <v>20467.528883319264</v>
      </c>
      <c r="T3492" s="36">
        <f>Inputs!$B$12*(1+$B3492)^3*$C3492+Inputs!$B$29*(1+$D3492)^3*Inputs!$B$19+Inputs!$B$30*(1+$E3492)^3*Inputs!$B$20+Inputs!$B$31*(1+$F3492)^3*Inputs!$B$21+Inputs!$B$22*(1+Inputs!$B$23)^3</f>
        <v>26462.29309981229</v>
      </c>
      <c r="U3492" s="36">
        <f>Inputs!$B$12*(1+$B3492)^4*$C3492+Inputs!$B$29*(1+$D3492)^4*Inputs!$B$19+Inputs!$B$30*(1+$E3492)^4*Inputs!$B$20+Inputs!$B$31*(1+$F3492)^4*Inputs!$B$21+Inputs!$B$22*(1+Inputs!$B$23)^4</f>
        <v>35232.835848691364</v>
      </c>
      <c r="V3492" s="35">
        <f>Inputs!$B$13/(Q3492*(1-$G3492))</f>
        <v>1.1594372532837505</v>
      </c>
      <c r="W3492" s="36">
        <f>Inputs!$B$13</f>
        <v>12660</v>
      </c>
      <c r="X3492" s="36">
        <f t="shared" si="543"/>
        <v>14932.950704639263</v>
      </c>
      <c r="Y3492" s="36">
        <f t="shared" si="544"/>
        <v>18199.462349755529</v>
      </c>
      <c r="Z3492" s="36">
        <f t="shared" si="545"/>
        <v>22892.43925300039</v>
      </c>
      <c r="AA3492" s="36">
        <f t="shared" si="546"/>
        <v>29631.028962301705</v>
      </c>
      <c r="AB3492" s="36">
        <f t="shared" si="547"/>
        <v>72040.996586081863</v>
      </c>
      <c r="AC3492" s="36">
        <f t="shared" si="548"/>
        <v>478777.93544338818</v>
      </c>
      <c r="AD3492" s="36">
        <f t="shared" si="549"/>
        <v>300383.21375331341</v>
      </c>
    </row>
    <row r="3493" spans="1:30" ht="14.25" customHeight="1" x14ac:dyDescent="0.25">
      <c r="A3493" s="16">
        <v>3477</v>
      </c>
      <c r="B3493" s="34">
        <v>0.41139794321268602</v>
      </c>
      <c r="C3493" s="34">
        <v>7.9936926887949303E-2</v>
      </c>
      <c r="D3493" s="34">
        <v>1.90384773138478E-2</v>
      </c>
      <c r="E3493" s="34">
        <v>4.23470978228523E-2</v>
      </c>
      <c r="F3493" s="34">
        <v>2.1271290716293099E-2</v>
      </c>
      <c r="G3493" s="34">
        <v>0.17479364665994301</v>
      </c>
      <c r="H3493" s="35">
        <v>0.97239255862615404</v>
      </c>
      <c r="I3493" s="34">
        <v>9.6120287429081602E-2</v>
      </c>
      <c r="J3493" s="34">
        <v>2.3817138656603301E-2</v>
      </c>
      <c r="K3493" s="36">
        <f>Inputs!$B$12*(1+$B3493)^4</f>
        <v>238094.39471423434</v>
      </c>
      <c r="L3493" s="36">
        <f t="shared" si="540"/>
        <v>22366.619123547931</v>
      </c>
      <c r="M3493" s="36">
        <f t="shared" si="541"/>
        <v>262803.09341570031</v>
      </c>
      <c r="N3493" s="37">
        <f>M3493/Inputs!$B$6</f>
        <v>400.61447167027484</v>
      </c>
      <c r="O3493" s="38">
        <f>IF(N3493&gt;Inputs!$B$4,1,0)</f>
        <v>1</v>
      </c>
      <c r="P3493" s="34">
        <f t="shared" si="542"/>
        <v>7.2303148772478301E-2</v>
      </c>
      <c r="Q3493" s="36">
        <f>Inputs!$B$12*(1+$B3493)^0*$C3493+Inputs!$B$29*(1+$D3493)^0*Inputs!$B$19+Inputs!$B$30*(1+$E3493)^0*Inputs!$B$20+Inputs!$B$31*(1+$F3493)^0*Inputs!$B$21+Inputs!$B$22*(1+Inputs!$B$23)^0</f>
        <v>12818.25964070388</v>
      </c>
      <c r="R3493" s="36">
        <f>Inputs!$B$12*(1+$B3493)^1*$C3493+Inputs!$B$29*(1+$D3493)^1*Inputs!$B$19+Inputs!$B$30*(1+$E3493)^1*Inputs!$B$20+Inputs!$B$31*(1+$F3493)^1*Inputs!$B$21+Inputs!$B$22*(1+Inputs!$B$23)^1</f>
        <v>14987.51726215642</v>
      </c>
      <c r="S3493" s="36">
        <f>Inputs!$B$12*(1+$B3493)^2*$C3493+Inputs!$B$29*(1+$D3493)^2*Inputs!$B$19+Inputs!$B$30*(1+$E3493)^2*Inputs!$B$20+Inputs!$B$31*(1+$F3493)^2*Inputs!$B$21+Inputs!$B$22*(1+Inputs!$B$23)^2</f>
        <v>17974.19539968238</v>
      </c>
      <c r="T3493" s="36">
        <f>Inputs!$B$12*(1+$B3493)^3*$C3493+Inputs!$B$29*(1+$D3493)^3*Inputs!$B$19+Inputs!$B$30*(1+$E3493)^3*Inputs!$B$20+Inputs!$B$31*(1+$F3493)^3*Inputs!$B$21+Inputs!$B$22*(1+Inputs!$B$23)^3</f>
        <v>22112.441553136276</v>
      </c>
      <c r="U3493" s="36">
        <f>Inputs!$B$12*(1+$B3493)^4*$C3493+Inputs!$B$29*(1+$D3493)^4*Inputs!$B$19+Inputs!$B$30*(1+$E3493)^4*Inputs!$B$20+Inputs!$B$31*(1+$F3493)^4*Inputs!$B$21+Inputs!$B$22*(1+Inputs!$B$23)^4</f>
        <v>27873.798271120228</v>
      </c>
      <c r="V3493" s="35">
        <f>Inputs!$B$13/(Q3493*(1-$G3493))</f>
        <v>1.1968564882811119</v>
      </c>
      <c r="W3493" s="36">
        <f>Inputs!$B$13</f>
        <v>12660</v>
      </c>
      <c r="X3493" s="36">
        <f t="shared" si="543"/>
        <v>14108.444115066968</v>
      </c>
      <c r="Y3493" s="36">
        <f t="shared" si="544"/>
        <v>16087.606734466995</v>
      </c>
      <c r="Z3493" s="36">
        <f t="shared" si="545"/>
        <v>18767.531935497787</v>
      </c>
      <c r="AA3493" s="36">
        <f t="shared" si="546"/>
        <v>22366.619123547931</v>
      </c>
      <c r="AB3493" s="36">
        <f t="shared" si="547"/>
        <v>62644.404790321474</v>
      </c>
      <c r="AC3493" s="36">
        <f t="shared" si="548"/>
        <v>316712.73493982852</v>
      </c>
      <c r="AD3493" s="36">
        <f t="shared" si="549"/>
        <v>200158.68862537885</v>
      </c>
    </row>
    <row r="3494" spans="1:30" ht="14.25" customHeight="1" x14ac:dyDescent="0.25">
      <c r="A3494" s="16">
        <v>3478</v>
      </c>
      <c r="B3494" s="34">
        <v>0.294120022323409</v>
      </c>
      <c r="C3494" s="34">
        <v>7.8719140365201404E-2</v>
      </c>
      <c r="D3494" s="34">
        <v>3.3182782405912999E-2</v>
      </c>
      <c r="E3494" s="34">
        <v>4.0759447156030602E-2</v>
      </c>
      <c r="F3494" s="34">
        <v>7.1248437202568E-3</v>
      </c>
      <c r="G3494" s="34">
        <v>0.16886540825201701</v>
      </c>
      <c r="H3494" s="35">
        <v>1.11393201530179</v>
      </c>
      <c r="I3494" s="34">
        <v>0.10734476684916899</v>
      </c>
      <c r="J3494" s="34">
        <v>1.8163231103373399E-2</v>
      </c>
      <c r="K3494" s="36">
        <f>Inputs!$B$12*(1+$B3494)^4</f>
        <v>168286.57691956169</v>
      </c>
      <c r="L3494" s="36">
        <f t="shared" si="540"/>
        <v>20373.633608122655</v>
      </c>
      <c r="M3494" s="36">
        <f t="shared" si="541"/>
        <v>198062.28524771862</v>
      </c>
      <c r="N3494" s="37">
        <f>M3494/Inputs!$B$6</f>
        <v>301.92421531664422</v>
      </c>
      <c r="O3494" s="38">
        <f>IF(N3494&gt;Inputs!$B$4,1,0)</f>
        <v>0</v>
      </c>
      <c r="P3494" s="34">
        <f t="shared" si="542"/>
        <v>8.9181535745795598E-2</v>
      </c>
      <c r="Q3494" s="36">
        <f>Inputs!$B$12*(1+$B3494)^0*$C3494+Inputs!$B$29*(1+$D3494)^0*Inputs!$B$19+Inputs!$B$30*(1+$E3494)^0*Inputs!$B$20+Inputs!$B$31*(1+$F3494)^0*Inputs!$B$21+Inputs!$B$22*(1+Inputs!$B$23)^0</f>
        <v>12745.192449339007</v>
      </c>
      <c r="R3494" s="36">
        <f>Inputs!$B$12*(1+$B3494)^1*$C3494+Inputs!$B$29*(1+$D3494)^1*Inputs!$B$19+Inputs!$B$30*(1+$E3494)^1*Inputs!$B$20+Inputs!$B$31*(1+$F3494)^1*Inputs!$B$21+Inputs!$B$22*(1+Inputs!$B$23)^1</f>
        <v>14309.301471715255</v>
      </c>
      <c r="S3494" s="36">
        <f>Inputs!$B$12*(1+$B3494)^2*$C3494+Inputs!$B$29*(1+$D3494)^2*Inputs!$B$19+Inputs!$B$30*(1+$E3494)^2*Inputs!$B$20+Inputs!$B$31*(1+$F3494)^2*Inputs!$B$21+Inputs!$B$22*(1+Inputs!$B$23)^2</f>
        <v>16287.955810872336</v>
      </c>
      <c r="T3494" s="36">
        <f>Inputs!$B$12*(1+$B3494)^3*$C3494+Inputs!$B$29*(1+$D3494)^3*Inputs!$B$19+Inputs!$B$30*(1+$E3494)^3*Inputs!$B$20+Inputs!$B$31*(1+$F3494)^3*Inputs!$B$21+Inputs!$B$22*(1+Inputs!$B$23)^3</f>
        <v>18801.558089089856</v>
      </c>
      <c r="U3494" s="36">
        <f>Inputs!$B$12*(1+$B3494)^4*$C3494+Inputs!$B$29*(1+$D3494)^4*Inputs!$B$19+Inputs!$B$30*(1+$E3494)^4*Inputs!$B$20+Inputs!$B$31*(1+$F3494)^4*Inputs!$B$21+Inputs!$B$22*(1+Inputs!$B$23)^4</f>
        <v>22005.865165514893</v>
      </c>
      <c r="V3494" s="35">
        <f>Inputs!$B$13/(Q3494*(1-$G3494))</f>
        <v>1.1951322069085359</v>
      </c>
      <c r="W3494" s="36">
        <f>Inputs!$B$13</f>
        <v>12660</v>
      </c>
      <c r="X3494" s="36">
        <f t="shared" si="543"/>
        <v>13972.226512897099</v>
      </c>
      <c r="Y3494" s="36">
        <f t="shared" si="544"/>
        <v>15629.459408091521</v>
      </c>
      <c r="Z3494" s="36">
        <f t="shared" si="545"/>
        <v>17724.21946241449</v>
      </c>
      <c r="AA3494" s="36">
        <f t="shared" si="546"/>
        <v>20373.633608122655</v>
      </c>
      <c r="AB3494" s="36">
        <f t="shared" si="547"/>
        <v>58362.201553919163</v>
      </c>
      <c r="AC3494" s="36">
        <f t="shared" si="548"/>
        <v>232600.66616132917</v>
      </c>
      <c r="AD3494" s="36">
        <f t="shared" si="549"/>
        <v>139700.08369379945</v>
      </c>
    </row>
    <row r="3495" spans="1:30" ht="14.25" customHeight="1" x14ac:dyDescent="0.25">
      <c r="A3495" s="16">
        <v>3479</v>
      </c>
      <c r="B3495" s="34">
        <v>0.28192542403866699</v>
      </c>
      <c r="C3495" s="34">
        <v>9.0618226215635103E-2</v>
      </c>
      <c r="D3495" s="34">
        <v>5.39781505226061E-2</v>
      </c>
      <c r="E3495" s="34">
        <v>1.9249683188071201E-2</v>
      </c>
      <c r="F3495" s="34">
        <v>1.6044923535566798E-2</v>
      </c>
      <c r="G3495" s="34">
        <v>0.190797834966763</v>
      </c>
      <c r="H3495" s="35">
        <v>1.02761416272218</v>
      </c>
      <c r="I3495" s="34">
        <v>9.6430121055209803E-2</v>
      </c>
      <c r="J3495" s="34">
        <v>2.52070239269939E-2</v>
      </c>
      <c r="K3495" s="36">
        <f>Inputs!$B$12*(1+$B3495)^4</f>
        <v>162032.56007286333</v>
      </c>
      <c r="L3495" s="36">
        <f t="shared" si="540"/>
        <v>19694.483424890783</v>
      </c>
      <c r="M3495" s="36">
        <f t="shared" si="541"/>
        <v>238164.72094650072</v>
      </c>
      <c r="N3495" s="37">
        <f>M3495/Inputs!$B$6</f>
        <v>363.05597705259254</v>
      </c>
      <c r="O3495" s="38">
        <f>IF(N3495&gt;Inputs!$B$4,1,0)</f>
        <v>0</v>
      </c>
      <c r="P3495" s="34">
        <f t="shared" si="542"/>
        <v>7.1223097128215895E-2</v>
      </c>
      <c r="Q3495" s="36">
        <f>Inputs!$B$12*(1+$B3495)^0*$C3495+Inputs!$B$29*(1+$D3495)^0*Inputs!$B$19+Inputs!$B$30*(1+$E3495)^0*Inputs!$B$20+Inputs!$B$31*(1+$F3495)^0*Inputs!$B$21+Inputs!$B$22*(1+Inputs!$B$23)^0</f>
        <v>13459.137600365029</v>
      </c>
      <c r="R3495" s="36">
        <f>Inputs!$B$12*(1+$B3495)^1*$C3495+Inputs!$B$29*(1+$D3495)^1*Inputs!$B$19+Inputs!$B$30*(1+$E3495)^1*Inputs!$B$20+Inputs!$B$31*(1+$F3495)^1*Inputs!$B$21+Inputs!$B$22*(1+Inputs!$B$23)^1</f>
        <v>15221.78847100303</v>
      </c>
      <c r="S3495" s="36">
        <f>Inputs!$B$12*(1+$B3495)^2*$C3495+Inputs!$B$29*(1+$D3495)^2*Inputs!$B$19+Inputs!$B$30*(1+$E3495)^2*Inputs!$B$20+Inputs!$B$31*(1+$F3495)^2*Inputs!$B$21+Inputs!$B$22*(1+Inputs!$B$23)^2</f>
        <v>17426.223668206207</v>
      </c>
      <c r="T3495" s="36">
        <f>Inputs!$B$12*(1+$B3495)^3*$C3495+Inputs!$B$29*(1+$D3495)^3*Inputs!$B$19+Inputs!$B$30*(1+$E3495)^3*Inputs!$B$20+Inputs!$B$31*(1+$F3495)^3*Inputs!$B$21+Inputs!$B$22*(1+Inputs!$B$23)^3</f>
        <v>20194.770742293324</v>
      </c>
      <c r="U3495" s="36">
        <f>Inputs!$B$12*(1+$B3495)^4*$C3495+Inputs!$B$29*(1+$D3495)^4*Inputs!$B$19+Inputs!$B$30*(1+$E3495)^4*Inputs!$B$20+Inputs!$B$31*(1+$F3495)^4*Inputs!$B$21+Inputs!$B$22*(1+Inputs!$B$23)^4</f>
        <v>23684.132212655462</v>
      </c>
      <c r="V3495" s="35">
        <f>Inputs!$B$13/(Q3495*(1-$G3495))</f>
        <v>1.1624102649004948</v>
      </c>
      <c r="W3495" s="36">
        <f>Inputs!$B$13</f>
        <v>12660</v>
      </c>
      <c r="X3495" s="36">
        <f t="shared" si="543"/>
        <v>13902.905416018601</v>
      </c>
      <c r="Y3495" s="36">
        <f t="shared" si="544"/>
        <v>15441.137254210129</v>
      </c>
      <c r="Z3495" s="36">
        <f t="shared" si="545"/>
        <v>17343.61100537215</v>
      </c>
      <c r="AA3495" s="36">
        <f t="shared" si="546"/>
        <v>19694.483424890783</v>
      </c>
      <c r="AB3495" s="36">
        <f t="shared" si="547"/>
        <v>59256.407253305428</v>
      </c>
      <c r="AC3495" s="36">
        <f t="shared" si="548"/>
        <v>283488.41252247244</v>
      </c>
      <c r="AD3495" s="36">
        <f t="shared" si="549"/>
        <v>178908.31369319529</v>
      </c>
    </row>
    <row r="3496" spans="1:30" ht="14.25" customHeight="1" x14ac:dyDescent="0.25">
      <c r="A3496" s="16">
        <v>3480</v>
      </c>
      <c r="B3496" s="34">
        <v>0.24563304251386101</v>
      </c>
      <c r="C3496" s="34">
        <v>8.0984994338697505E-2</v>
      </c>
      <c r="D3496" s="34">
        <v>2.6353450379676499E-2</v>
      </c>
      <c r="E3496" s="34">
        <v>4.3990157620083598E-2</v>
      </c>
      <c r="F3496" s="34">
        <v>2.9914930606498202E-2</v>
      </c>
      <c r="G3496" s="34">
        <v>0.18585971418993899</v>
      </c>
      <c r="H3496" s="35">
        <v>0.99077707841240403</v>
      </c>
      <c r="I3496" s="34">
        <v>0.105074719545658</v>
      </c>
      <c r="J3496" s="34">
        <v>3.06914577645039E-2</v>
      </c>
      <c r="K3496" s="36">
        <f>Inputs!$B$12*(1+$B3496)^4</f>
        <v>144448.06577011125</v>
      </c>
      <c r="L3496" s="36">
        <f t="shared" si="540"/>
        <v>16801.884371965105</v>
      </c>
      <c r="M3496" s="36">
        <f t="shared" si="541"/>
        <v>195017.0495797444</v>
      </c>
      <c r="N3496" s="37">
        <f>M3496/Inputs!$B$6</f>
        <v>297.28208777400062</v>
      </c>
      <c r="O3496" s="38">
        <f>IF(N3496&gt;Inputs!$B$4,1,0)</f>
        <v>0</v>
      </c>
      <c r="P3496" s="34">
        <f t="shared" si="542"/>
        <v>7.4383261781154106E-2</v>
      </c>
      <c r="Q3496" s="36">
        <f>Inputs!$B$12*(1+$B3496)^0*$C3496+Inputs!$B$29*(1+$D3496)^0*Inputs!$B$19+Inputs!$B$30*(1+$E3496)^0*Inputs!$B$20+Inputs!$B$31*(1+$F3496)^0*Inputs!$B$21+Inputs!$B$22*(1+Inputs!$B$23)^0</f>
        <v>12881.143687748772</v>
      </c>
      <c r="R3496" s="36">
        <f>Inputs!$B$12*(1+$B3496)^1*$C3496+Inputs!$B$29*(1+$D3496)^1*Inputs!$B$19+Inputs!$B$30*(1+$E3496)^1*Inputs!$B$20+Inputs!$B$31*(1+$F3496)^1*Inputs!$B$21+Inputs!$B$22*(1+Inputs!$B$23)^1</f>
        <v>14338.066883928841</v>
      </c>
      <c r="S3496" s="36">
        <f>Inputs!$B$12*(1+$B3496)^2*$C3496+Inputs!$B$29*(1+$D3496)^2*Inputs!$B$19+Inputs!$B$30*(1+$E3496)^2*Inputs!$B$20+Inputs!$B$31*(1+$F3496)^2*Inputs!$B$21+Inputs!$B$22*(1+Inputs!$B$23)^2</f>
        <v>16097.284186080084</v>
      </c>
      <c r="T3496" s="36">
        <f>Inputs!$B$12*(1+$B3496)^3*$C3496+Inputs!$B$29*(1+$D3496)^3*Inputs!$B$19+Inputs!$B$30*(1+$E3496)^3*Inputs!$B$20+Inputs!$B$31*(1+$F3496)^3*Inputs!$B$21+Inputs!$B$22*(1+Inputs!$B$23)^3</f>
        <v>18231.142254209633</v>
      </c>
      <c r="U3496" s="36">
        <f>Inputs!$B$12*(1+$B3496)^4*$C3496+Inputs!$B$29*(1+$D3496)^4*Inputs!$B$19+Inputs!$B$30*(1+$E3496)^4*Inputs!$B$20+Inputs!$B$31*(1+$F3496)^4*Inputs!$B$21+Inputs!$B$22*(1+Inputs!$B$23)^4</f>
        <v>20829.689477875578</v>
      </c>
      <c r="V3496" s="35">
        <f>Inputs!$B$13/(Q3496*(1-$G3496))</f>
        <v>1.207202248311172</v>
      </c>
      <c r="W3496" s="36">
        <f>Inputs!$B$13</f>
        <v>12660</v>
      </c>
      <c r="X3496" s="36">
        <f t="shared" si="543"/>
        <v>13460.317256551067</v>
      </c>
      <c r="Y3496" s="36">
        <f t="shared" si="544"/>
        <v>14402.751389005185</v>
      </c>
      <c r="Z3496" s="36">
        <f t="shared" si="545"/>
        <v>15508.898105139855</v>
      </c>
      <c r="AA3496" s="36">
        <f t="shared" si="546"/>
        <v>16801.884371965105</v>
      </c>
      <c r="AB3496" s="36">
        <f t="shared" si="547"/>
        <v>53745.980864795594</v>
      </c>
      <c r="AC3496" s="36">
        <f t="shared" si="548"/>
        <v>232815.26356671494</v>
      </c>
      <c r="AD3496" s="36">
        <f t="shared" si="549"/>
        <v>141271.06871494881</v>
      </c>
    </row>
    <row r="3497" spans="1:30" ht="14.25" customHeight="1" x14ac:dyDescent="0.25">
      <c r="A3497" s="16">
        <v>3481</v>
      </c>
      <c r="B3497" s="34">
        <v>0.128864177854288</v>
      </c>
      <c r="C3497" s="34">
        <v>0.11630400761237999</v>
      </c>
      <c r="D3497" s="34">
        <v>3.4851663414829398E-2</v>
      </c>
      <c r="E3497" s="34">
        <v>4.6356157579534499E-2</v>
      </c>
      <c r="F3497" s="34">
        <v>4.3652262688654896E-3</v>
      </c>
      <c r="G3497" s="34">
        <v>0.20056921311809001</v>
      </c>
      <c r="H3497" s="35">
        <v>1.0661419805743899</v>
      </c>
      <c r="I3497" s="34">
        <v>0.107895662298113</v>
      </c>
      <c r="J3497" s="34">
        <v>2.3596375625385E-2</v>
      </c>
      <c r="K3497" s="36">
        <f>Inputs!$B$12*(1+$B3497)^4</f>
        <v>97435.679389353332</v>
      </c>
      <c r="L3497" s="36">
        <f t="shared" si="540"/>
        <v>17155.38614717513</v>
      </c>
      <c r="M3497" s="36">
        <f t="shared" si="541"/>
        <v>178883.47646121678</v>
      </c>
      <c r="N3497" s="37">
        <f>M3497/Inputs!$B$6</f>
        <v>272.68822631283047</v>
      </c>
      <c r="O3497" s="38">
        <f>IF(N3497&gt;Inputs!$B$4,1,0)</f>
        <v>0</v>
      </c>
      <c r="P3497" s="34">
        <f t="shared" si="542"/>
        <v>8.4299286672727999E-2</v>
      </c>
      <c r="Q3497" s="36">
        <f>Inputs!$B$12*(1+$B3497)^0*$C3497+Inputs!$B$29*(1+$D3497)^0*Inputs!$B$19+Inputs!$B$30*(1+$E3497)^0*Inputs!$B$20+Inputs!$B$31*(1+$F3497)^0*Inputs!$B$21+Inputs!$B$22*(1+Inputs!$B$23)^0</f>
        <v>15000.284484169722</v>
      </c>
      <c r="R3497" s="36">
        <f>Inputs!$B$12*(1+$B3497)^1*$C3497+Inputs!$B$29*(1+$D3497)^1*Inputs!$B$19+Inputs!$B$30*(1+$E3497)^1*Inputs!$B$20+Inputs!$B$31*(1+$F3497)^1*Inputs!$B$21+Inputs!$B$22*(1+Inputs!$B$23)^1</f>
        <v>16081.567077141157</v>
      </c>
      <c r="S3497" s="36">
        <f>Inputs!$B$12*(1+$B3497)^2*$C3497+Inputs!$B$29*(1+$D3497)^2*Inputs!$B$19+Inputs!$B$30*(1+$E3497)^2*Inputs!$B$20+Inputs!$B$31*(1+$F3497)^2*Inputs!$B$21+Inputs!$B$22*(1+Inputs!$B$23)^2</f>
        <v>17286.147414550545</v>
      </c>
      <c r="T3497" s="36">
        <f>Inputs!$B$12*(1+$B3497)^3*$C3497+Inputs!$B$29*(1+$D3497)^3*Inputs!$B$19+Inputs!$B$30*(1+$E3497)^3*Inputs!$B$20+Inputs!$B$31*(1+$F3497)^3*Inputs!$B$21+Inputs!$B$22*(1+Inputs!$B$23)^3</f>
        <v>18629.286325672052</v>
      </c>
      <c r="U3497" s="36">
        <f>Inputs!$B$12*(1+$B3497)^4*$C3497+Inputs!$B$29*(1+$D3497)^4*Inputs!$B$19+Inputs!$B$30*(1+$E3497)^4*Inputs!$B$20+Inputs!$B$31*(1+$F3497)^4*Inputs!$B$21+Inputs!$B$22*(1+Inputs!$B$23)^4</f>
        <v>20128.183546049655</v>
      </c>
      <c r="V3497" s="35">
        <f>Inputs!$B$13/(Q3497*(1-$G3497))</f>
        <v>1.0557311616925482</v>
      </c>
      <c r="W3497" s="36">
        <f>Inputs!$B$13</f>
        <v>12660</v>
      </c>
      <c r="X3497" s="36">
        <f t="shared" si="543"/>
        <v>13606.045832427124</v>
      </c>
      <c r="Y3497" s="36">
        <f t="shared" si="544"/>
        <v>14661.165685505555</v>
      </c>
      <c r="Z3497" s="36">
        <f t="shared" si="545"/>
        <v>15839.104343975903</v>
      </c>
      <c r="AA3497" s="36">
        <f t="shared" si="546"/>
        <v>17155.38614717513</v>
      </c>
      <c r="AB3497" s="36">
        <f t="shared" si="547"/>
        <v>54084.498787948709</v>
      </c>
      <c r="AC3497" s="36">
        <f t="shared" si="548"/>
        <v>208307.70669360086</v>
      </c>
      <c r="AD3497" s="36">
        <f t="shared" si="549"/>
        <v>124798.97767326806</v>
      </c>
    </row>
    <row r="3498" spans="1:30" ht="14.25" customHeight="1" x14ac:dyDescent="0.25">
      <c r="A3498" s="16">
        <v>3482</v>
      </c>
      <c r="B3498" s="34">
        <v>0.29273705001546502</v>
      </c>
      <c r="C3498" s="34">
        <v>8.6763241283866296E-2</v>
      </c>
      <c r="D3498" s="34">
        <v>1.6558101129264199E-2</v>
      </c>
      <c r="E3498" s="34">
        <v>6.2580728719801706E-2</v>
      </c>
      <c r="F3498" s="34">
        <v>-7.9658651848870301E-3</v>
      </c>
      <c r="G3498" s="34">
        <v>0.17648665315693199</v>
      </c>
      <c r="H3498" s="35">
        <v>1.1199449909472701</v>
      </c>
      <c r="I3498" s="34">
        <v>9.5560755333939998E-2</v>
      </c>
      <c r="J3498" s="34">
        <v>2.8975000047766299E-2</v>
      </c>
      <c r="K3498" s="36">
        <f>Inputs!$B$12*(1+$B3498)^4</f>
        <v>167568.3657336809</v>
      </c>
      <c r="L3498" s="36">
        <f t="shared" si="540"/>
        <v>21253.15999556705</v>
      </c>
      <c r="M3498" s="36">
        <f t="shared" si="541"/>
        <v>269644.22366617754</v>
      </c>
      <c r="N3498" s="37">
        <f>M3498/Inputs!$B$6</f>
        <v>411.04302388136819</v>
      </c>
      <c r="O3498" s="38">
        <f>IF(N3498&gt;Inputs!$B$4,1,0)</f>
        <v>1</v>
      </c>
      <c r="P3498" s="34">
        <f t="shared" si="542"/>
        <v>6.6585755286173692E-2</v>
      </c>
      <c r="Q3498" s="36">
        <f>Inputs!$B$12*(1+$B3498)^0*$C3498+Inputs!$B$29*(1+$D3498)^0*Inputs!$B$19+Inputs!$B$30*(1+$E3498)^0*Inputs!$B$20+Inputs!$B$31*(1+$F3498)^0*Inputs!$B$21+Inputs!$B$22*(1+Inputs!$B$23)^0</f>
        <v>13227.838504458901</v>
      </c>
      <c r="R3498" s="36">
        <f>Inputs!$B$12*(1+$B3498)^1*$C3498+Inputs!$B$29*(1+$D3498)^1*Inputs!$B$19+Inputs!$B$30*(1+$E3498)^1*Inputs!$B$20+Inputs!$B$31*(1+$F3498)^1*Inputs!$B$21+Inputs!$B$22*(1+Inputs!$B$23)^1</f>
        <v>14858.537228451223</v>
      </c>
      <c r="S3498" s="36">
        <f>Inputs!$B$12*(1+$B3498)^2*$C3498+Inputs!$B$29*(1+$D3498)^2*Inputs!$B$19+Inputs!$B$30*(1+$E3498)^2*Inputs!$B$20+Inputs!$B$31*(1+$F3498)^2*Inputs!$B$21+Inputs!$B$22*(1+Inputs!$B$23)^2</f>
        <v>16944.298461617029</v>
      </c>
      <c r="T3498" s="36">
        <f>Inputs!$B$12*(1+$B3498)^3*$C3498+Inputs!$B$29*(1+$D3498)^3*Inputs!$B$19+Inputs!$B$30*(1+$E3498)^3*Inputs!$B$20+Inputs!$B$31*(1+$F3498)^3*Inputs!$B$21+Inputs!$B$22*(1+Inputs!$B$23)^3</f>
        <v>19616.281104081027</v>
      </c>
      <c r="U3498" s="36">
        <f>Inputs!$B$12*(1+$B3498)^4*$C3498+Inputs!$B$29*(1+$D3498)^4*Inputs!$B$19+Inputs!$B$30*(1+$E3498)^4*Inputs!$B$20+Inputs!$B$31*(1+$F3498)^4*Inputs!$B$21+Inputs!$B$22*(1+Inputs!$B$23)^4</f>
        <v>23043.910388495719</v>
      </c>
      <c r="V3498" s="35">
        <f>Inputs!$B$13/(Q3498*(1-$G3498))</f>
        <v>1.1621820925673605</v>
      </c>
      <c r="W3498" s="36">
        <f>Inputs!$B$13</f>
        <v>12660</v>
      </c>
      <c r="X3498" s="36">
        <f t="shared" si="543"/>
        <v>14091.491401925559</v>
      </c>
      <c r="Y3498" s="36">
        <f t="shared" si="544"/>
        <v>15922.236275542396</v>
      </c>
      <c r="Z3498" s="36">
        <f t="shared" si="545"/>
        <v>18262.470368695107</v>
      </c>
      <c r="AA3498" s="36">
        <f t="shared" si="546"/>
        <v>21253.15999556705</v>
      </c>
      <c r="AB3498" s="36">
        <f t="shared" si="547"/>
        <v>61547.774011537404</v>
      </c>
      <c r="AC3498" s="36">
        <f t="shared" si="548"/>
        <v>328433.16432268213</v>
      </c>
      <c r="AD3498" s="36">
        <f t="shared" si="549"/>
        <v>208096.44965464014</v>
      </c>
    </row>
    <row r="3499" spans="1:30" ht="14.25" customHeight="1" x14ac:dyDescent="0.25">
      <c r="A3499" s="16">
        <v>3483</v>
      </c>
      <c r="B3499" s="34">
        <v>0.459719391568983</v>
      </c>
      <c r="C3499" s="34">
        <v>6.9914311175803698E-2</v>
      </c>
      <c r="D3499" s="34">
        <v>3.4593600016447498E-2</v>
      </c>
      <c r="E3499" s="34">
        <v>4.2624534572665899E-2</v>
      </c>
      <c r="F3499" s="34">
        <v>-1.05682381187914E-3</v>
      </c>
      <c r="G3499" s="34">
        <v>0.17325351165219299</v>
      </c>
      <c r="H3499" s="35">
        <v>1.14588660119548</v>
      </c>
      <c r="I3499" s="34">
        <v>9.07828243169152E-2</v>
      </c>
      <c r="J3499" s="34">
        <v>2.4129424136505099E-2</v>
      </c>
      <c r="K3499" s="36">
        <f>Inputs!$B$12*(1+$B3499)^4</f>
        <v>272413.58403226483</v>
      </c>
      <c r="L3499" s="36">
        <f t="shared" si="540"/>
        <v>26238.775142572045</v>
      </c>
      <c r="M3499" s="36">
        <f t="shared" si="541"/>
        <v>329804.93977780786</v>
      </c>
      <c r="N3499" s="37">
        <f>M3499/Inputs!$B$6</f>
        <v>502.75143258812176</v>
      </c>
      <c r="O3499" s="38">
        <f>IF(N3499&gt;Inputs!$B$4,1,0)</f>
        <v>1</v>
      </c>
      <c r="P3499" s="34">
        <f t="shared" si="542"/>
        <v>6.6653400180410105E-2</v>
      </c>
      <c r="Q3499" s="36">
        <f>Inputs!$B$12*(1+$B3499)^0*$C3499+Inputs!$B$29*(1+$D3499)^0*Inputs!$B$19+Inputs!$B$30*(1+$E3499)^0*Inputs!$B$20+Inputs!$B$31*(1+$F3499)^0*Inputs!$B$21+Inputs!$B$22*(1+Inputs!$B$23)^0</f>
        <v>12216.902697975143</v>
      </c>
      <c r="R3499" s="36">
        <f>Inputs!$B$12*(1+$B3499)^1*$C3499+Inputs!$B$29*(1+$D3499)^1*Inputs!$B$19+Inputs!$B$30*(1+$E3499)^1*Inputs!$B$20+Inputs!$B$31*(1+$F3499)^1*Inputs!$B$21+Inputs!$B$22*(1+Inputs!$B$23)^1</f>
        <v>14292.709829166466</v>
      </c>
      <c r="S3499" s="36">
        <f>Inputs!$B$12*(1+$B3499)^2*$C3499+Inputs!$B$29*(1+$D3499)^2*Inputs!$B$19+Inputs!$B$30*(1+$E3499)^2*Inputs!$B$20+Inputs!$B$31*(1+$F3499)^2*Inputs!$B$21+Inputs!$B$22*(1+Inputs!$B$23)^2</f>
        <v>17261.510087563584</v>
      </c>
      <c r="T3499" s="36">
        <f>Inputs!$B$12*(1+$B3499)^3*$C3499+Inputs!$B$29*(1+$D3499)^3*Inputs!$B$19+Inputs!$B$30*(1+$E3499)^3*Inputs!$B$20+Inputs!$B$31*(1+$F3499)^3*Inputs!$B$21+Inputs!$B$22*(1+Inputs!$B$23)^3</f>
        <v>21531.136327242464</v>
      </c>
      <c r="U3499" s="36">
        <f>Inputs!$B$12*(1+$B3499)^4*$C3499+Inputs!$B$29*(1+$D3499)^4*Inputs!$B$19+Inputs!$B$30*(1+$E3499)^4*Inputs!$B$20+Inputs!$B$31*(1+$F3499)^4*Inputs!$B$21+Inputs!$B$22*(1+Inputs!$B$23)^4</f>
        <v>27696.797618675435</v>
      </c>
      <c r="V3499" s="35">
        <f>Inputs!$B$13/(Q3499*(1-$G3499))</f>
        <v>1.2534304237245211</v>
      </c>
      <c r="W3499" s="36">
        <f>Inputs!$B$13</f>
        <v>12660</v>
      </c>
      <c r="X3499" s="36">
        <f t="shared" si="543"/>
        <v>14493.39851016612</v>
      </c>
      <c r="Y3499" s="36">
        <f t="shared" si="544"/>
        <v>17120.198086075707</v>
      </c>
      <c r="Z3499" s="36">
        <f t="shared" si="545"/>
        <v>20876.279583555141</v>
      </c>
      <c r="AA3499" s="36">
        <f t="shared" si="546"/>
        <v>26238.775142572045</v>
      </c>
      <c r="AB3499" s="36">
        <f t="shared" si="547"/>
        <v>68718.306116418797</v>
      </c>
      <c r="AC3499" s="36">
        <f t="shared" si="548"/>
        <v>403158.75265291252</v>
      </c>
      <c r="AD3499" s="36">
        <f t="shared" si="549"/>
        <v>261086.63366138906</v>
      </c>
    </row>
    <row r="3500" spans="1:30" ht="14.25" customHeight="1" x14ac:dyDescent="0.25">
      <c r="A3500" s="16">
        <v>3484</v>
      </c>
      <c r="B3500" s="34">
        <v>0.45856078296823599</v>
      </c>
      <c r="C3500" s="34">
        <v>5.00572389527561E-2</v>
      </c>
      <c r="D3500" s="34">
        <v>2.1325846218117801E-2</v>
      </c>
      <c r="E3500" s="34">
        <v>2.8179455097006399E-2</v>
      </c>
      <c r="F3500" s="34">
        <v>2.7598363959383702E-2</v>
      </c>
      <c r="G3500" s="34">
        <v>0.19208023655408099</v>
      </c>
      <c r="H3500" s="35">
        <v>1.13102795765048</v>
      </c>
      <c r="I3500" s="34">
        <v>9.4026600273282496E-2</v>
      </c>
      <c r="J3500" s="34">
        <v>2.5708734325419199E-2</v>
      </c>
      <c r="K3500" s="36">
        <f>Inputs!$B$12*(1+$B3500)^4</f>
        <v>271549.7326638971</v>
      </c>
      <c r="L3500" s="36">
        <f t="shared" si="540"/>
        <v>20497.251716891649</v>
      </c>
      <c r="M3500" s="36">
        <f t="shared" si="541"/>
        <v>256319.7920463997</v>
      </c>
      <c r="N3500" s="37">
        <f>M3500/Inputs!$B$6</f>
        <v>390.7313903146337</v>
      </c>
      <c r="O3500" s="38">
        <f>IF(N3500&gt;Inputs!$B$4,1,0)</f>
        <v>0</v>
      </c>
      <c r="P3500" s="34">
        <f t="shared" si="542"/>
        <v>6.8317865947863293E-2</v>
      </c>
      <c r="Q3500" s="36">
        <f>Inputs!$B$12*(1+$B3500)^0*$C3500+Inputs!$B$29*(1+$D3500)^0*Inputs!$B$19+Inputs!$B$30*(1+$E3500)^0*Inputs!$B$20+Inputs!$B$31*(1+$F3500)^0*Inputs!$B$21+Inputs!$B$22*(1+Inputs!$B$23)^0</f>
        <v>11025.478364592287</v>
      </c>
      <c r="R3500" s="36">
        <f>Inputs!$B$12*(1+$B3500)^1*$C3500+Inputs!$B$29*(1+$D3500)^1*Inputs!$B$19+Inputs!$B$30*(1+$E3500)^1*Inputs!$B$20+Inputs!$B$31*(1+$F3500)^1*Inputs!$B$21+Inputs!$B$22*(1+Inputs!$B$23)^1</f>
        <v>12599.373951606874</v>
      </c>
      <c r="S3500" s="36">
        <f>Inputs!$B$12*(1+$B3500)^2*$C3500+Inputs!$B$29*(1+$D3500)^2*Inputs!$B$19+Inputs!$B$30*(1+$E3500)^2*Inputs!$B$20+Inputs!$B$31*(1+$F3500)^2*Inputs!$B$21+Inputs!$B$22*(1+Inputs!$B$23)^2</f>
        <v>14809.686698484133</v>
      </c>
      <c r="T3500" s="36">
        <f>Inputs!$B$12*(1+$B3500)^3*$C3500+Inputs!$B$29*(1+$D3500)^3*Inputs!$B$19+Inputs!$B$30*(1+$E3500)^3*Inputs!$B$20+Inputs!$B$31*(1+$F3500)^3*Inputs!$B$21+Inputs!$B$22*(1+Inputs!$B$23)^3</f>
        <v>17946.144416172217</v>
      </c>
      <c r="U3500" s="36">
        <f>Inputs!$B$12*(1+$B3500)^4*$C3500+Inputs!$B$29*(1+$D3500)^4*Inputs!$B$19+Inputs!$B$30*(1+$E3500)^4*Inputs!$B$20+Inputs!$B$31*(1+$F3500)^4*Inputs!$B$21+Inputs!$B$22*(1+Inputs!$B$23)^4</f>
        <v>22431.280292841846</v>
      </c>
      <c r="V3500" s="35">
        <f>Inputs!$B$13/(Q3500*(1-$G3500))</f>
        <v>1.4212419972777983</v>
      </c>
      <c r="W3500" s="36">
        <f>Inputs!$B$13</f>
        <v>12660</v>
      </c>
      <c r="X3500" s="36">
        <f t="shared" si="543"/>
        <v>13728.682091940156</v>
      </c>
      <c r="Y3500" s="36">
        <f t="shared" si="544"/>
        <v>15269.004231177243</v>
      </c>
      <c r="Z3500" s="36">
        <f t="shared" si="545"/>
        <v>17450.781560165597</v>
      </c>
      <c r="AA3500" s="36">
        <f t="shared" si="546"/>
        <v>20497.251716891649</v>
      </c>
      <c r="AB3500" s="36">
        <f t="shared" si="547"/>
        <v>59962.972800697251</v>
      </c>
      <c r="AC3500" s="36">
        <f t="shared" si="548"/>
        <v>307741.02533775079</v>
      </c>
      <c r="AD3500" s="36">
        <f t="shared" si="549"/>
        <v>196356.81924570244</v>
      </c>
    </row>
    <row r="3501" spans="1:30" ht="14.25" customHeight="1" x14ac:dyDescent="0.25">
      <c r="A3501" s="16">
        <v>3485</v>
      </c>
      <c r="B3501" s="34">
        <v>0.51952291000610895</v>
      </c>
      <c r="C3501" s="34">
        <v>7.3403727570810096E-2</v>
      </c>
      <c r="D3501" s="34">
        <v>3.36166282193575E-2</v>
      </c>
      <c r="E3501" s="34">
        <v>2.94452948696859E-2</v>
      </c>
      <c r="F3501" s="34">
        <v>4.3149187250619602E-3</v>
      </c>
      <c r="G3501" s="34">
        <v>0.195420245843485</v>
      </c>
      <c r="H3501" s="35">
        <v>1.12714649952809</v>
      </c>
      <c r="I3501" s="34">
        <v>9.4467574157429096E-2</v>
      </c>
      <c r="J3501" s="34">
        <v>2.50234555179383E-2</v>
      </c>
      <c r="K3501" s="36">
        <f>Inputs!$B$12*(1+$B3501)^4</f>
        <v>319874.9712479405</v>
      </c>
      <c r="L3501" s="36">
        <f t="shared" si="540"/>
        <v>29081.099750598525</v>
      </c>
      <c r="M3501" s="36">
        <f t="shared" si="541"/>
        <v>344831.15738038113</v>
      </c>
      <c r="N3501" s="37">
        <f>M3501/Inputs!$B$6</f>
        <v>525.65725210423955</v>
      </c>
      <c r="O3501" s="38">
        <f>IF(N3501&gt;Inputs!$B$4,1,0)</f>
        <v>1</v>
      </c>
      <c r="P3501" s="34">
        <f t="shared" si="542"/>
        <v>6.9444118639490793E-2</v>
      </c>
      <c r="Q3501" s="36">
        <f>Inputs!$B$12*(1+$B3501)^0*$C3501+Inputs!$B$29*(1+$D3501)^0*Inputs!$B$19+Inputs!$B$30*(1+$E3501)^0*Inputs!$B$20+Inputs!$B$31*(1+$F3501)^0*Inputs!$B$21+Inputs!$B$22*(1+Inputs!$B$23)^0</f>
        <v>12426.267681675527</v>
      </c>
      <c r="R3501" s="36">
        <f>Inputs!$B$12*(1+$B3501)^1*$C3501+Inputs!$B$29*(1+$D3501)^1*Inputs!$B$19+Inputs!$B$30*(1+$E3501)^1*Inputs!$B$20+Inputs!$B$31*(1+$F3501)^1*Inputs!$B$21+Inputs!$B$22*(1+Inputs!$B$23)^1</f>
        <v>14849.647446920604</v>
      </c>
      <c r="S3501" s="36">
        <f>Inputs!$B$12*(1+$B3501)^2*$C3501+Inputs!$B$29*(1+$D3501)^2*Inputs!$B$19+Inputs!$B$30*(1+$E3501)^2*Inputs!$B$20+Inputs!$B$31*(1+$F3501)^2*Inputs!$B$21+Inputs!$B$22*(1+Inputs!$B$23)^2</f>
        <v>18465.663472654011</v>
      </c>
      <c r="T3501" s="36">
        <f>Inputs!$B$12*(1+$B3501)^3*$C3501+Inputs!$B$29*(1+$D3501)^3*Inputs!$B$19+Inputs!$B$30*(1+$E3501)^3*Inputs!$B$20+Inputs!$B$31*(1+$F3501)^3*Inputs!$B$21+Inputs!$B$22*(1+Inputs!$B$23)^3</f>
        <v>23892.009569673966</v>
      </c>
      <c r="U3501" s="36">
        <f>Inputs!$B$12*(1+$B3501)^4*$C3501+Inputs!$B$29*(1+$D3501)^4*Inputs!$B$19+Inputs!$B$30*(1+$E3501)^4*Inputs!$B$20+Inputs!$B$31*(1+$F3501)^4*Inputs!$B$21+Inputs!$B$22*(1+Inputs!$B$23)^4</f>
        <v>32067.223545721237</v>
      </c>
      <c r="V3501" s="35">
        <f>Inputs!$B$13/(Q3501*(1-$G3501))</f>
        <v>1.2662629526198939</v>
      </c>
      <c r="W3501" s="36">
        <f>Inputs!$B$13</f>
        <v>12660</v>
      </c>
      <c r="X3501" s="36">
        <f t="shared" si="543"/>
        <v>14713.431106838289</v>
      </c>
      <c r="Y3501" s="36">
        <f t="shared" si="544"/>
        <v>17779.560561722312</v>
      </c>
      <c r="Z3501" s="36">
        <f t="shared" si="545"/>
        <v>22335.727642836999</v>
      </c>
      <c r="AA3501" s="36">
        <f t="shared" si="546"/>
        <v>29081.099750598525</v>
      </c>
      <c r="AB3501" s="36">
        <f t="shared" si="547"/>
        <v>71496.524193133329</v>
      </c>
      <c r="AC3501" s="36">
        <f t="shared" si="548"/>
        <v>429248.86859560449</v>
      </c>
      <c r="AD3501" s="36">
        <f t="shared" si="549"/>
        <v>273334.63318724779</v>
      </c>
    </row>
    <row r="3502" spans="1:30" ht="14.25" customHeight="1" x14ac:dyDescent="0.25">
      <c r="A3502" s="16">
        <v>3486</v>
      </c>
      <c r="B3502" s="34">
        <v>0.33336938840538499</v>
      </c>
      <c r="C3502" s="34">
        <v>9.84223303994054E-2</v>
      </c>
      <c r="D3502" s="34">
        <v>1.26329004805111E-2</v>
      </c>
      <c r="E3502" s="34">
        <v>2.8322706647741901E-2</v>
      </c>
      <c r="F3502" s="34">
        <v>1.21190146835242E-2</v>
      </c>
      <c r="G3502" s="34">
        <v>0.18155884031642699</v>
      </c>
      <c r="H3502" s="35">
        <v>1.0251491790258001</v>
      </c>
      <c r="I3502" s="34">
        <v>0.103528754909109</v>
      </c>
      <c r="J3502" s="34">
        <v>2.9983314166662799E-2</v>
      </c>
      <c r="K3502" s="36">
        <f>Inputs!$B$12*(1+$B3502)^4</f>
        <v>189650.14179150257</v>
      </c>
      <c r="L3502" s="36">
        <f t="shared" si="540"/>
        <v>22727.948966858799</v>
      </c>
      <c r="M3502" s="36">
        <f t="shared" si="541"/>
        <v>256633.82176151429</v>
      </c>
      <c r="N3502" s="37">
        <f>M3502/Inputs!$B$6</f>
        <v>391.21009414864983</v>
      </c>
      <c r="O3502" s="38">
        <f>IF(N3502&gt;Inputs!$B$4,1,0)</f>
        <v>0</v>
      </c>
      <c r="P3502" s="34">
        <f t="shared" si="542"/>
        <v>7.3545440742446205E-2</v>
      </c>
      <c r="Q3502" s="36">
        <f>Inputs!$B$12*(1+$B3502)^0*$C3502+Inputs!$B$29*(1+$D3502)^0*Inputs!$B$19+Inputs!$B$30*(1+$E3502)^0*Inputs!$B$20+Inputs!$B$31*(1+$F3502)^0*Inputs!$B$21+Inputs!$B$22*(1+Inputs!$B$23)^0</f>
        <v>13927.383851391245</v>
      </c>
      <c r="R3502" s="36">
        <f>Inputs!$B$12*(1+$B3502)^1*$C3502+Inputs!$B$29*(1+$D3502)^1*Inputs!$B$19+Inputs!$B$30*(1+$E3502)^1*Inputs!$B$20+Inputs!$B$31*(1+$F3502)^1*Inputs!$B$21+Inputs!$B$22*(1+Inputs!$B$23)^1</f>
        <v>15994.507888723369</v>
      </c>
      <c r="S3502" s="36">
        <f>Inputs!$B$12*(1+$B3502)^2*$C3502+Inputs!$B$29*(1+$D3502)^2*Inputs!$B$19+Inputs!$B$30*(1+$E3502)^2*Inputs!$B$20+Inputs!$B$31*(1+$F3502)^2*Inputs!$B$21+Inputs!$B$22*(1+Inputs!$B$23)^2</f>
        <v>18719.055731158256</v>
      </c>
      <c r="T3502" s="36">
        <f>Inputs!$B$12*(1+$B3502)^3*$C3502+Inputs!$B$29*(1+$D3502)^3*Inputs!$B$19+Inputs!$B$30*(1+$E3502)^3*Inputs!$B$20+Inputs!$B$31*(1+$F3502)^3*Inputs!$B$21+Inputs!$B$22*(1+Inputs!$B$23)^3</f>
        <v>22319.824265709074</v>
      </c>
      <c r="U3502" s="36">
        <f>Inputs!$B$12*(1+$B3502)^4*$C3502+Inputs!$B$29*(1+$D3502)^4*Inputs!$B$19+Inputs!$B$30*(1+$E3502)^4*Inputs!$B$20+Inputs!$B$31*(1+$F3502)^4*Inputs!$B$21+Inputs!$B$22*(1+Inputs!$B$23)^4</f>
        <v>27088.547291473813</v>
      </c>
      <c r="V3502" s="35">
        <f>Inputs!$B$13/(Q3502*(1-$G3502))</f>
        <v>1.1106486634149679</v>
      </c>
      <c r="W3502" s="36">
        <f>Inputs!$B$13</f>
        <v>12660</v>
      </c>
      <c r="X3502" s="36">
        <f t="shared" si="543"/>
        <v>14259.207839824752</v>
      </c>
      <c r="Y3502" s="36">
        <f t="shared" si="544"/>
        <v>16360.68741513177</v>
      </c>
      <c r="Z3502" s="36">
        <f t="shared" si="545"/>
        <v>19117.339213492916</v>
      </c>
      <c r="AA3502" s="36">
        <f t="shared" si="546"/>
        <v>22727.948966858799</v>
      </c>
      <c r="AB3502" s="36">
        <f t="shared" si="547"/>
        <v>62135.253406891374</v>
      </c>
      <c r="AC3502" s="36">
        <f t="shared" si="548"/>
        <v>318298.56432671344</v>
      </c>
      <c r="AD3502" s="36">
        <f t="shared" si="549"/>
        <v>194498.56835462293</v>
      </c>
    </row>
    <row r="3503" spans="1:30" ht="14.25" customHeight="1" x14ac:dyDescent="0.25">
      <c r="A3503" s="16">
        <v>3487</v>
      </c>
      <c r="B3503" s="34">
        <v>0.20447384596726301</v>
      </c>
      <c r="C3503" s="34">
        <v>8.3550292431218004E-2</v>
      </c>
      <c r="D3503" s="34">
        <v>3.0758663489327199E-2</v>
      </c>
      <c r="E3503" s="34">
        <v>6.6881221373754796E-2</v>
      </c>
      <c r="F3503" s="34">
        <v>1.35051452994866E-2</v>
      </c>
      <c r="G3503" s="34">
        <v>0.18277118535284001</v>
      </c>
      <c r="H3503" s="35">
        <v>1.0508154320982099</v>
      </c>
      <c r="I3503" s="34">
        <v>0.10621007487633299</v>
      </c>
      <c r="J3503" s="34">
        <v>2.5705358310836798E-2</v>
      </c>
      <c r="K3503" s="36">
        <f>Inputs!$B$12*(1+$B3503)^4</f>
        <v>126281.79514299126</v>
      </c>
      <c r="L3503" s="36">
        <f t="shared" si="540"/>
        <v>16917.512547929036</v>
      </c>
      <c r="M3503" s="36">
        <f t="shared" si="541"/>
        <v>183944.14155310541</v>
      </c>
      <c r="N3503" s="37">
        <f>M3503/Inputs!$B$6</f>
        <v>280.40265480656313</v>
      </c>
      <c r="O3503" s="38">
        <f>IF(N3503&gt;Inputs!$B$4,1,0)</f>
        <v>0</v>
      </c>
      <c r="P3503" s="34">
        <f t="shared" si="542"/>
        <v>8.0504716565496195E-2</v>
      </c>
      <c r="Q3503" s="36">
        <f>Inputs!$B$12*(1+$B3503)^0*$C3503+Inputs!$B$29*(1+$D3503)^0*Inputs!$B$19+Inputs!$B$30*(1+$E3503)^0*Inputs!$B$20+Inputs!$B$31*(1+$F3503)^0*Inputs!$B$21+Inputs!$B$22*(1+Inputs!$B$23)^0</f>
        <v>13035.061573300001</v>
      </c>
      <c r="R3503" s="36">
        <f>Inputs!$B$12*(1+$B3503)^1*$C3503+Inputs!$B$29*(1+$D3503)^1*Inputs!$B$19+Inputs!$B$30*(1+$E3503)^1*Inputs!$B$20+Inputs!$B$31*(1+$F3503)^1*Inputs!$B$21+Inputs!$B$22*(1+Inputs!$B$23)^1</f>
        <v>14321.399896759904</v>
      </c>
      <c r="S3503" s="36">
        <f>Inputs!$B$12*(1+$B3503)^2*$C3503+Inputs!$B$29*(1+$D3503)^2*Inputs!$B$19+Inputs!$B$30*(1+$E3503)^2*Inputs!$B$20+Inputs!$B$31*(1+$F3503)^2*Inputs!$B$21+Inputs!$B$22*(1+Inputs!$B$23)^2</f>
        <v>15830.433208464594</v>
      </c>
      <c r="T3503" s="36">
        <f>Inputs!$B$12*(1+$B3503)^3*$C3503+Inputs!$B$29*(1+$D3503)^3*Inputs!$B$19+Inputs!$B$30*(1+$E3503)^3*Inputs!$B$20+Inputs!$B$31*(1+$F3503)^3*Inputs!$B$21+Inputs!$B$22*(1+Inputs!$B$23)^3</f>
        <v>17605.813609917677</v>
      </c>
      <c r="U3503" s="36">
        <f>Inputs!$B$12*(1+$B3503)^4*$C3503+Inputs!$B$29*(1+$D3503)^4*Inputs!$B$19+Inputs!$B$30*(1+$E3503)^4*Inputs!$B$20+Inputs!$B$31*(1+$F3503)^4*Inputs!$B$21+Inputs!$B$22*(1+Inputs!$B$23)^4</f>
        <v>19700.007619380573</v>
      </c>
      <c r="V3503" s="35">
        <f>Inputs!$B$13/(Q3503*(1-$G3503))</f>
        <v>1.1884391435592978</v>
      </c>
      <c r="W3503" s="36">
        <f>Inputs!$B$13</f>
        <v>12660</v>
      </c>
      <c r="X3503" s="36">
        <f t="shared" si="543"/>
        <v>13506.643955476142</v>
      </c>
      <c r="Y3503" s="36">
        <f t="shared" si="544"/>
        <v>14484.714696786463</v>
      </c>
      <c r="Z3503" s="36">
        <f t="shared" si="545"/>
        <v>15614.141255581195</v>
      </c>
      <c r="AA3503" s="36">
        <f t="shared" si="546"/>
        <v>16917.512547929036</v>
      </c>
      <c r="AB3503" s="36">
        <f t="shared" si="547"/>
        <v>53822.432533695734</v>
      </c>
      <c r="AC3503" s="36">
        <f t="shared" si="548"/>
        <v>215544.92717931943</v>
      </c>
      <c r="AD3503" s="36">
        <f t="shared" si="549"/>
        <v>130121.70901940967</v>
      </c>
    </row>
    <row r="3504" spans="1:30" ht="14.25" customHeight="1" x14ac:dyDescent="0.25">
      <c r="A3504" s="16">
        <v>3488</v>
      </c>
      <c r="B3504" s="34">
        <v>0.45855271394006503</v>
      </c>
      <c r="C3504" s="34">
        <v>4.5202520553690603E-2</v>
      </c>
      <c r="D3504" s="34">
        <v>2.06719372679929E-2</v>
      </c>
      <c r="E3504" s="34">
        <v>5.5947763526215298E-2</v>
      </c>
      <c r="F3504" s="34">
        <v>3.2255352656609303E-2</v>
      </c>
      <c r="G3504" s="34">
        <v>0.16721940668151</v>
      </c>
      <c r="H3504" s="35">
        <v>1.0292628946850999</v>
      </c>
      <c r="I3504" s="34">
        <v>9.1512567071083198E-2</v>
      </c>
      <c r="J3504" s="34">
        <v>2.3707118017425002E-2</v>
      </c>
      <c r="K3504" s="36">
        <f>Inputs!$B$12*(1+$B3504)^4</f>
        <v>271543.72366026667</v>
      </c>
      <c r="L3504" s="36">
        <f t="shared" si="540"/>
        <v>18438.106532648457</v>
      </c>
      <c r="M3504" s="36">
        <f t="shared" si="541"/>
        <v>237186.73456357387</v>
      </c>
      <c r="N3504" s="37">
        <f>M3504/Inputs!$B$6</f>
        <v>361.56514415178947</v>
      </c>
      <c r="O3504" s="38">
        <f>IF(N3504&gt;Inputs!$B$4,1,0)</f>
        <v>0</v>
      </c>
      <c r="P3504" s="34">
        <f t="shared" si="542"/>
        <v>6.7805449053658193E-2</v>
      </c>
      <c r="Q3504" s="36">
        <f>Inputs!$B$12*(1+$B3504)^0*$C3504+Inputs!$B$29*(1+$D3504)^0*Inputs!$B$19+Inputs!$B$30*(1+$E3504)^0*Inputs!$B$20+Inputs!$B$31*(1+$F3504)^0*Inputs!$B$21+Inputs!$B$22*(1+Inputs!$B$23)^0</f>
        <v>10734.195260648357</v>
      </c>
      <c r="R3504" s="36">
        <f>Inputs!$B$12*(1+$B3504)^1*$C3504+Inputs!$B$29*(1+$D3504)^1*Inputs!$B$19+Inputs!$B$30*(1+$E3504)^1*Inputs!$B$20+Inputs!$B$31*(1+$F3504)^1*Inputs!$B$21+Inputs!$B$22*(1+Inputs!$B$23)^1</f>
        <v>12263.064526066313</v>
      </c>
      <c r="S3504" s="36">
        <f>Inputs!$B$12*(1+$B3504)^2*$C3504+Inputs!$B$29*(1+$D3504)^2*Inputs!$B$19+Inputs!$B$30*(1+$E3504)^2*Inputs!$B$20+Inputs!$B$31*(1+$F3504)^2*Inputs!$B$21+Inputs!$B$22*(1+Inputs!$B$23)^2</f>
        <v>14374.112045388632</v>
      </c>
      <c r="T3504" s="36">
        <f>Inputs!$B$12*(1+$B3504)^3*$C3504+Inputs!$B$29*(1+$D3504)^3*Inputs!$B$19+Inputs!$B$30*(1+$E3504)^3*Inputs!$B$20+Inputs!$B$31*(1+$F3504)^3*Inputs!$B$21+Inputs!$B$22*(1+Inputs!$B$23)^3</f>
        <v>17329.401955143032</v>
      </c>
      <c r="U3504" s="36">
        <f>Inputs!$B$12*(1+$B3504)^4*$C3504+Inputs!$B$29*(1+$D3504)^4*Inputs!$B$19+Inputs!$B$30*(1+$E3504)^4*Inputs!$B$20+Inputs!$B$31*(1+$F3504)^4*Inputs!$B$21+Inputs!$B$22*(1+Inputs!$B$23)^4</f>
        <v>21510.940911563608</v>
      </c>
      <c r="V3504" s="35">
        <f>Inputs!$B$13/(Q3504*(1-$G3504))</f>
        <v>1.4162294415743719</v>
      </c>
      <c r="W3504" s="36">
        <f>Inputs!$B$13</f>
        <v>12660</v>
      </c>
      <c r="X3504" s="36">
        <f t="shared" si="543"/>
        <v>13475.192877216077</v>
      </c>
      <c r="Y3504" s="36">
        <f t="shared" si="544"/>
        <v>14636.860455204973</v>
      </c>
      <c r="Z3504" s="36">
        <f t="shared" si="545"/>
        <v>16250.035332370355</v>
      </c>
      <c r="AA3504" s="36">
        <f t="shared" si="546"/>
        <v>18438.106532648457</v>
      </c>
      <c r="AB3504" s="36">
        <f t="shared" si="547"/>
        <v>57513.351599491441</v>
      </c>
      <c r="AC3504" s="36">
        <f t="shared" si="548"/>
        <v>278373.21577649028</v>
      </c>
      <c r="AD3504" s="36">
        <f t="shared" si="549"/>
        <v>179673.38296408244</v>
      </c>
    </row>
    <row r="3505" spans="1:30" ht="14.25" customHeight="1" x14ac:dyDescent="0.25">
      <c r="A3505" s="16">
        <v>3489</v>
      </c>
      <c r="B3505" s="34">
        <v>0.37013016686434602</v>
      </c>
      <c r="C3505" s="34">
        <v>8.0732235832810403E-2</v>
      </c>
      <c r="D3505" s="34">
        <v>3.6064162141110301E-2</v>
      </c>
      <c r="E3505" s="34">
        <v>5.7849269847161898E-2</v>
      </c>
      <c r="F3505" s="34">
        <v>5.1615963750276002E-3</v>
      </c>
      <c r="G3505" s="34">
        <v>0.18393131703292101</v>
      </c>
      <c r="H3505" s="35">
        <v>1.1408541931276699</v>
      </c>
      <c r="I3505" s="34">
        <v>8.7240180384735994E-2</v>
      </c>
      <c r="J3505" s="34">
        <v>2.8173511448422801E-2</v>
      </c>
      <c r="K3505" s="36">
        <f>Inputs!$B$12*(1+$B3505)^4</f>
        <v>211445.55723883075</v>
      </c>
      <c r="L3505" s="36">
        <f t="shared" si="540"/>
        <v>24237.351122404081</v>
      </c>
      <c r="M3505" s="36">
        <f t="shared" si="541"/>
        <v>344908.80400130979</v>
      </c>
      <c r="N3505" s="37">
        <f>M3505/Inputs!$B$6</f>
        <v>525.77561585565513</v>
      </c>
      <c r="O3505" s="38">
        <f>IF(N3505&gt;Inputs!$B$4,1,0)</f>
        <v>1</v>
      </c>
      <c r="P3505" s="34">
        <f t="shared" si="542"/>
        <v>5.9066668936313196E-2</v>
      </c>
      <c r="Q3505" s="36">
        <f>Inputs!$B$12*(1+$B3505)^0*$C3505+Inputs!$B$29*(1+$D3505)^0*Inputs!$B$19+Inputs!$B$30*(1+$E3505)^0*Inputs!$B$20+Inputs!$B$31*(1+$F3505)^0*Inputs!$B$21+Inputs!$B$22*(1+Inputs!$B$23)^0</f>
        <v>12865.978177395547</v>
      </c>
      <c r="R3505" s="36">
        <f>Inputs!$B$12*(1+$B3505)^1*$C3505+Inputs!$B$29*(1+$D3505)^1*Inputs!$B$19+Inputs!$B$30*(1+$E3505)^1*Inputs!$B$20+Inputs!$B$31*(1+$F3505)^1*Inputs!$B$21+Inputs!$B$22*(1+Inputs!$B$23)^1</f>
        <v>14877.346746560128</v>
      </c>
      <c r="S3505" s="36">
        <f>Inputs!$B$12*(1+$B3505)^2*$C3505+Inputs!$B$29*(1+$D3505)^2*Inputs!$B$19+Inputs!$B$30*(1+$E3505)^2*Inputs!$B$20+Inputs!$B$31*(1+$F3505)^2*Inputs!$B$21+Inputs!$B$22*(1+Inputs!$B$23)^2</f>
        <v>17563.0581644497</v>
      </c>
      <c r="T3505" s="36">
        <f>Inputs!$B$12*(1+$B3505)^3*$C3505+Inputs!$B$29*(1+$D3505)^3*Inputs!$B$19+Inputs!$B$30*(1+$E3505)^3*Inputs!$B$20+Inputs!$B$31*(1+$F3505)^3*Inputs!$B$21+Inputs!$B$22*(1+Inputs!$B$23)^3</f>
        <v>21169.310510506941</v>
      </c>
      <c r="U3505" s="36">
        <f>Inputs!$B$12*(1+$B3505)^4*$C3505+Inputs!$B$29*(1+$D3505)^4*Inputs!$B$19+Inputs!$B$30*(1+$E3505)^4*Inputs!$B$20+Inputs!$B$31*(1+$F3505)^4*Inputs!$B$21+Inputs!$B$22*(1+Inputs!$B$23)^4</f>
        <v>26033.244641479709</v>
      </c>
      <c r="V3505" s="35">
        <f>Inputs!$B$13/(Q3505*(1-$G3505))</f>
        <v>1.2057691922735954</v>
      </c>
      <c r="W3505" s="36">
        <f>Inputs!$B$13</f>
        <v>12660</v>
      </c>
      <c r="X3505" s="36">
        <f t="shared" si="543"/>
        <v>14442.135292252697</v>
      </c>
      <c r="Y3505" s="36">
        <f t="shared" si="544"/>
        <v>16816.67961309191</v>
      </c>
      <c r="Z3505" s="36">
        <f t="shared" si="545"/>
        <v>19989.315218757452</v>
      </c>
      <c r="AA3505" s="36">
        <f t="shared" si="546"/>
        <v>24237.351122404081</v>
      </c>
      <c r="AB3505" s="36">
        <f t="shared" si="547"/>
        <v>67205.135878848494</v>
      </c>
      <c r="AC3505" s="36">
        <f t="shared" si="548"/>
        <v>421899.5731518229</v>
      </c>
      <c r="AD3505" s="36">
        <f t="shared" si="549"/>
        <v>277703.6681224613</v>
      </c>
    </row>
    <row r="3506" spans="1:30" ht="14.25" customHeight="1" x14ac:dyDescent="0.25">
      <c r="A3506" s="16">
        <v>3490</v>
      </c>
      <c r="B3506" s="34">
        <v>0.49753903298938401</v>
      </c>
      <c r="C3506" s="34">
        <v>4.5088952504065999E-2</v>
      </c>
      <c r="D3506" s="34">
        <v>3.8688163305875503E-2</v>
      </c>
      <c r="E3506" s="34">
        <v>5.8862683535256199E-2</v>
      </c>
      <c r="F3506" s="34">
        <v>1.30896012529476E-2</v>
      </c>
      <c r="G3506" s="34">
        <v>0.217562639377853</v>
      </c>
      <c r="H3506" s="35">
        <v>0.96463109074970699</v>
      </c>
      <c r="I3506" s="34">
        <v>0.102031226481509</v>
      </c>
      <c r="J3506" s="34">
        <v>1.8172979856026599E-2</v>
      </c>
      <c r="K3506" s="36">
        <f>Inputs!$B$12*(1+$B3506)^4</f>
        <v>301761.51700847043</v>
      </c>
      <c r="L3506" s="36">
        <f t="shared" si="540"/>
        <v>17183.449231712853</v>
      </c>
      <c r="M3506" s="36">
        <f t="shared" si="541"/>
        <v>182377.29512447643</v>
      </c>
      <c r="N3506" s="37">
        <f>M3506/Inputs!$B$6</f>
        <v>278.01416939706775</v>
      </c>
      <c r="O3506" s="38">
        <f>IF(N3506&gt;Inputs!$B$4,1,0)</f>
        <v>0</v>
      </c>
      <c r="P3506" s="34">
        <f t="shared" si="542"/>
        <v>8.3858246625482399E-2</v>
      </c>
      <c r="Q3506" s="36">
        <f>Inputs!$B$12*(1+$B3506)^0*$C3506+Inputs!$B$29*(1+$D3506)^0*Inputs!$B$19+Inputs!$B$30*(1+$E3506)^0*Inputs!$B$20+Inputs!$B$31*(1+$F3506)^0*Inputs!$B$21+Inputs!$B$22*(1+Inputs!$B$23)^0</f>
        <v>10727.381177670883</v>
      </c>
      <c r="R3506" s="36">
        <f>Inputs!$B$12*(1+$B3506)^1*$C3506+Inputs!$B$29*(1+$D3506)^1*Inputs!$B$19+Inputs!$B$30*(1+$E3506)^1*Inputs!$B$20+Inputs!$B$31*(1+$F3506)^1*Inputs!$B$21+Inputs!$B$22*(1+Inputs!$B$23)^1</f>
        <v>12338.852951964047</v>
      </c>
      <c r="S3506" s="36">
        <f>Inputs!$B$12*(1+$B3506)^2*$C3506+Inputs!$B$29*(1+$D3506)^2*Inputs!$B$19+Inputs!$B$30*(1+$E3506)^2*Inputs!$B$20+Inputs!$B$31*(1+$F3506)^2*Inputs!$B$21+Inputs!$B$22*(1+Inputs!$B$23)^2</f>
        <v>14632.356225440391</v>
      </c>
      <c r="T3506" s="36">
        <f>Inputs!$B$12*(1+$B3506)^3*$C3506+Inputs!$B$29*(1+$D3506)^3*Inputs!$B$19+Inputs!$B$30*(1+$E3506)^3*Inputs!$B$20+Inputs!$B$31*(1+$F3506)^3*Inputs!$B$21+Inputs!$B$22*(1+Inputs!$B$23)^3</f>
        <v>17941.740389916951</v>
      </c>
      <c r="U3506" s="36">
        <f>Inputs!$B$12*(1+$B3506)^4*$C3506+Inputs!$B$29*(1+$D3506)^4*Inputs!$B$19+Inputs!$B$30*(1+$E3506)^4*Inputs!$B$20+Inputs!$B$31*(1+$F3506)^4*Inputs!$B$21+Inputs!$B$22*(1+Inputs!$B$23)^4</f>
        <v>22766.669828617603</v>
      </c>
      <c r="V3506" s="35">
        <f>Inputs!$B$13/(Q3506*(1-$G3506))</f>
        <v>1.5083093162247969</v>
      </c>
      <c r="W3506" s="36">
        <f>Inputs!$B$13</f>
        <v>12660</v>
      </c>
      <c r="X3506" s="36">
        <f t="shared" si="543"/>
        <v>13249.571614122126</v>
      </c>
      <c r="Y3506" s="36">
        <f t="shared" si="544"/>
        <v>14156.226414042203</v>
      </c>
      <c r="Z3506" s="36">
        <f t="shared" si="545"/>
        <v>15449.846938053019</v>
      </c>
      <c r="AA3506" s="36">
        <f t="shared" si="546"/>
        <v>17183.449231712853</v>
      </c>
      <c r="AB3506" s="36">
        <f t="shared" si="547"/>
        <v>54021.160175203346</v>
      </c>
      <c r="AC3506" s="36">
        <f t="shared" si="548"/>
        <v>208634.50420797756</v>
      </c>
      <c r="AD3506" s="36">
        <f t="shared" si="549"/>
        <v>128356.13494927308</v>
      </c>
    </row>
    <row r="3507" spans="1:30" ht="14.25" customHeight="1" x14ac:dyDescent="0.25">
      <c r="A3507" s="16">
        <v>3491</v>
      </c>
      <c r="B3507" s="34">
        <v>0.47224614897458</v>
      </c>
      <c r="C3507" s="34">
        <v>5.6619147285279003E-2</v>
      </c>
      <c r="D3507" s="34">
        <v>4.3466898506538898E-2</v>
      </c>
      <c r="E3507" s="34">
        <v>2.4171547178725501E-2</v>
      </c>
      <c r="F3507" s="34">
        <v>3.2074502718548802E-2</v>
      </c>
      <c r="G3507" s="34">
        <v>0.16651892214933001</v>
      </c>
      <c r="H3507" s="35">
        <v>1.0583821528175299</v>
      </c>
      <c r="I3507" s="34">
        <v>9.7135020205621897E-2</v>
      </c>
      <c r="J3507" s="34">
        <v>2.2382742457365601E-2</v>
      </c>
      <c r="K3507" s="36">
        <f>Inputs!$B$12*(1+$B3507)^4</f>
        <v>281885.64390120772</v>
      </c>
      <c r="L3507" s="36">
        <f t="shared" si="540"/>
        <v>22198.788811273909</v>
      </c>
      <c r="M3507" s="36">
        <f t="shared" si="541"/>
        <v>252935.60516162112</v>
      </c>
      <c r="N3507" s="37">
        <f>M3507/Inputs!$B$6</f>
        <v>385.57256884393462</v>
      </c>
      <c r="O3507" s="38">
        <f>IF(N3507&gt;Inputs!$B$4,1,0)</f>
        <v>0</v>
      </c>
      <c r="P3507" s="34">
        <f t="shared" si="542"/>
        <v>7.4752277748256296E-2</v>
      </c>
      <c r="Q3507" s="36">
        <f>Inputs!$B$12*(1+$B3507)^0*$C3507+Inputs!$B$29*(1+$D3507)^0*Inputs!$B$19+Inputs!$B$30*(1+$E3507)^0*Inputs!$B$20+Inputs!$B$31*(1+$F3507)^0*Inputs!$B$21+Inputs!$B$22*(1+Inputs!$B$23)^0</f>
        <v>11419.19286454366</v>
      </c>
      <c r="R3507" s="36">
        <f>Inputs!$B$12*(1+$B3507)^1*$C3507+Inputs!$B$29*(1+$D3507)^1*Inputs!$B$19+Inputs!$B$30*(1+$E3507)^1*Inputs!$B$20+Inputs!$B$31*(1+$F3507)^1*Inputs!$B$21+Inputs!$B$22*(1+Inputs!$B$23)^1</f>
        <v>13303.300258382495</v>
      </c>
      <c r="S3507" s="36">
        <f>Inputs!$B$12*(1+$B3507)^2*$C3507+Inputs!$B$29*(1+$D3507)^2*Inputs!$B$19+Inputs!$B$30*(1+$E3507)^2*Inputs!$B$20+Inputs!$B$31*(1+$F3507)^2*Inputs!$B$21+Inputs!$B$22*(1+Inputs!$B$23)^2</f>
        <v>15955.299781464444</v>
      </c>
      <c r="T3507" s="36">
        <f>Inputs!$B$12*(1+$B3507)^3*$C3507+Inputs!$B$29*(1+$D3507)^3*Inputs!$B$19+Inputs!$B$30*(1+$E3507)^3*Inputs!$B$20+Inputs!$B$31*(1+$F3507)^3*Inputs!$B$21+Inputs!$B$22*(1+Inputs!$B$23)^3</f>
        <v>19733.367738302441</v>
      </c>
      <c r="U3507" s="36">
        <f>Inputs!$B$12*(1+$B3507)^4*$C3507+Inputs!$B$29*(1+$D3507)^4*Inputs!$B$19+Inputs!$B$30*(1+$E3507)^4*Inputs!$B$20+Inputs!$B$31*(1+$F3507)^4*Inputs!$B$21+Inputs!$B$22*(1+Inputs!$B$23)^4</f>
        <v>25164.657681310207</v>
      </c>
      <c r="V3507" s="35">
        <f>Inputs!$B$13/(Q3507*(1-$G3507))</f>
        <v>1.3301559239758916</v>
      </c>
      <c r="W3507" s="36">
        <f>Inputs!$B$13</f>
        <v>12660</v>
      </c>
      <c r="X3507" s="36">
        <f t="shared" si="543"/>
        <v>13995.473888183036</v>
      </c>
      <c r="Y3507" s="36">
        <f t="shared" si="544"/>
        <v>15881.915699486859</v>
      </c>
      <c r="Z3507" s="36">
        <f t="shared" si="545"/>
        <v>18525.114774754809</v>
      </c>
      <c r="AA3507" s="36">
        <f t="shared" si="546"/>
        <v>22198.788811273909</v>
      </c>
      <c r="AB3507" s="36">
        <f t="shared" si="547"/>
        <v>61942.37660467939</v>
      </c>
      <c r="AC3507" s="36">
        <f t="shared" si="548"/>
        <v>303611.59910784807</v>
      </c>
      <c r="AD3507" s="36">
        <f t="shared" si="549"/>
        <v>190993.22855694173</v>
      </c>
    </row>
    <row r="3508" spans="1:30" ht="14.25" customHeight="1" x14ac:dyDescent="0.25">
      <c r="A3508" s="16">
        <v>3492</v>
      </c>
      <c r="B3508" s="34">
        <v>0.27166557701766603</v>
      </c>
      <c r="C3508" s="34">
        <v>6.3777648295605199E-2</v>
      </c>
      <c r="D3508" s="34">
        <v>5.6300224879043001E-2</v>
      </c>
      <c r="E3508" s="34">
        <v>5.1122590097249301E-2</v>
      </c>
      <c r="F3508" s="34">
        <v>5.62687619371161E-4</v>
      </c>
      <c r="G3508" s="34">
        <v>0.18842923910833101</v>
      </c>
      <c r="H3508" s="35">
        <v>1.0054075906679001</v>
      </c>
      <c r="I3508" s="34">
        <v>0.100340268760718</v>
      </c>
      <c r="J3508" s="34">
        <v>2.25687851740701E-2</v>
      </c>
      <c r="K3508" s="36">
        <f>Inputs!$B$12*(1+$B3508)^4</f>
        <v>156907.21431606528</v>
      </c>
      <c r="L3508" s="36">
        <f t="shared" si="540"/>
        <v>15595.262114670206</v>
      </c>
      <c r="M3508" s="36">
        <f t="shared" si="541"/>
        <v>179619.61804923904</v>
      </c>
      <c r="N3508" s="37">
        <f>M3508/Inputs!$B$6</f>
        <v>273.81039336774245</v>
      </c>
      <c r="O3508" s="38">
        <f>IF(N3508&gt;Inputs!$B$4,1,0)</f>
        <v>0</v>
      </c>
      <c r="P3508" s="34">
        <f t="shared" si="542"/>
        <v>7.7771483586647899E-2</v>
      </c>
      <c r="Q3508" s="36">
        <f>Inputs!$B$12*(1+$B3508)^0*$C3508+Inputs!$B$29*(1+$D3508)^0*Inputs!$B$19+Inputs!$B$30*(1+$E3508)^0*Inputs!$B$20+Inputs!$B$31*(1+$F3508)^0*Inputs!$B$21+Inputs!$B$22*(1+Inputs!$B$23)^0</f>
        <v>11848.702925163234</v>
      </c>
      <c r="R3508" s="36">
        <f>Inputs!$B$12*(1+$B3508)^1*$C3508+Inputs!$B$29*(1+$D3508)^1*Inputs!$B$19+Inputs!$B$30*(1+$E3508)^1*Inputs!$B$20+Inputs!$B$31*(1+$F3508)^1*Inputs!$B$21+Inputs!$B$22*(1+Inputs!$B$23)^1</f>
        <v>13135.871251846136</v>
      </c>
      <c r="S3508" s="36">
        <f>Inputs!$B$12*(1+$B3508)^2*$C3508+Inputs!$B$29*(1+$D3508)^2*Inputs!$B$19+Inputs!$B$30*(1+$E3508)^2*Inputs!$B$20+Inputs!$B$31*(1+$F3508)^2*Inputs!$B$21+Inputs!$B$22*(1+Inputs!$B$23)^2</f>
        <v>14720.403839648232</v>
      </c>
      <c r="T3508" s="36">
        <f>Inputs!$B$12*(1+$B3508)^3*$C3508+Inputs!$B$29*(1+$D3508)^3*Inputs!$B$19+Inputs!$B$30*(1+$E3508)^3*Inputs!$B$20+Inputs!$B$31*(1+$F3508)^3*Inputs!$B$21+Inputs!$B$22*(1+Inputs!$B$23)^3</f>
        <v>16679.885332245161</v>
      </c>
      <c r="U3508" s="36">
        <f>Inputs!$B$12*(1+$B3508)^4*$C3508+Inputs!$B$29*(1+$D3508)^4*Inputs!$B$19+Inputs!$B$30*(1+$E3508)^4*Inputs!$B$20+Inputs!$B$31*(1+$F3508)^4*Inputs!$B$21+Inputs!$B$22*(1+Inputs!$B$23)^4</f>
        <v>19112.79170307146</v>
      </c>
      <c r="V3508" s="35">
        <f>Inputs!$B$13/(Q3508*(1-$G3508))</f>
        <v>1.3165474095251419</v>
      </c>
      <c r="W3508" s="36">
        <f>Inputs!$B$13</f>
        <v>12660</v>
      </c>
      <c r="X3508" s="36">
        <f t="shared" si="543"/>
        <v>13206.061308857972</v>
      </c>
      <c r="Y3508" s="36">
        <f t="shared" si="544"/>
        <v>13869.791090827737</v>
      </c>
      <c r="Z3508" s="36">
        <f t="shared" si="545"/>
        <v>14663.076999798781</v>
      </c>
      <c r="AA3508" s="36">
        <f t="shared" si="546"/>
        <v>15595.262114670206</v>
      </c>
      <c r="AB3508" s="36">
        <f t="shared" si="547"/>
        <v>52494.961893400738</v>
      </c>
      <c r="AC3508" s="36">
        <f t="shared" si="548"/>
        <v>205052.3855225438</v>
      </c>
      <c r="AD3508" s="36">
        <f t="shared" si="549"/>
        <v>127124.6561558383</v>
      </c>
    </row>
    <row r="3509" spans="1:30" ht="14.25" customHeight="1" x14ac:dyDescent="0.25">
      <c r="A3509" s="16">
        <v>3493</v>
      </c>
      <c r="B3509" s="34">
        <v>0.211578310921891</v>
      </c>
      <c r="C3509" s="34">
        <v>9.4135539920040201E-2</v>
      </c>
      <c r="D3509" s="34">
        <v>2.87548013969114E-2</v>
      </c>
      <c r="E3509" s="34">
        <v>5.12274922028279E-2</v>
      </c>
      <c r="F3509" s="34">
        <v>1.54404387806098E-2</v>
      </c>
      <c r="G3509" s="34">
        <v>0.15664365403516001</v>
      </c>
      <c r="H3509" s="35">
        <v>1.1179441722966601</v>
      </c>
      <c r="I3509" s="34">
        <v>9.4105919925040596E-2</v>
      </c>
      <c r="J3509" s="34">
        <v>2.57148709531877E-2</v>
      </c>
      <c r="K3509" s="36">
        <f>Inputs!$B$12*(1+$B3509)^4</f>
        <v>129287.70050092293</v>
      </c>
      <c r="L3509" s="36">
        <f t="shared" si="540"/>
        <v>19931.872655035368</v>
      </c>
      <c r="M3509" s="36">
        <f t="shared" si="541"/>
        <v>250935.61963722573</v>
      </c>
      <c r="N3509" s="37">
        <f>M3509/Inputs!$B$6</f>
        <v>382.52381042260021</v>
      </c>
      <c r="O3509" s="38">
        <f>IF(N3509&gt;Inputs!$B$4,1,0)</f>
        <v>0</v>
      </c>
      <c r="P3509" s="34">
        <f t="shared" si="542"/>
        <v>6.83910489718529E-2</v>
      </c>
      <c r="Q3509" s="36">
        <f>Inputs!$B$12*(1+$B3509)^0*$C3509+Inputs!$B$29*(1+$D3509)^0*Inputs!$B$19+Inputs!$B$30*(1+$E3509)^0*Inputs!$B$20+Inputs!$B$31*(1+$F3509)^0*Inputs!$B$21+Inputs!$B$22*(1+Inputs!$B$23)^0</f>
        <v>13670.176422629334</v>
      </c>
      <c r="R3509" s="36">
        <f>Inputs!$B$12*(1+$B3509)^1*$C3509+Inputs!$B$29*(1+$D3509)^1*Inputs!$B$19+Inputs!$B$30*(1+$E3509)^1*Inputs!$B$20+Inputs!$B$31*(1+$F3509)^1*Inputs!$B$21+Inputs!$B$22*(1+Inputs!$B$23)^1</f>
        <v>15089.333822958688</v>
      </c>
      <c r="S3509" s="36">
        <f>Inputs!$B$12*(1+$B3509)^2*$C3509+Inputs!$B$29*(1+$D3509)^2*Inputs!$B$19+Inputs!$B$30*(1+$E3509)^2*Inputs!$B$20+Inputs!$B$31*(1+$F3509)^2*Inputs!$B$21+Inputs!$B$22*(1+Inputs!$B$23)^2</f>
        <v>16769.653220806362</v>
      </c>
      <c r="T3509" s="36">
        <f>Inputs!$B$12*(1+$B3509)^3*$C3509+Inputs!$B$29*(1+$D3509)^3*Inputs!$B$19+Inputs!$B$30*(1+$E3509)^3*Inputs!$B$20+Inputs!$B$31*(1+$F3509)^3*Inputs!$B$21+Inputs!$B$22*(1+Inputs!$B$23)^3</f>
        <v>18765.000660994003</v>
      </c>
      <c r="U3509" s="36">
        <f>Inputs!$B$12*(1+$B3509)^4*$C3509+Inputs!$B$29*(1+$D3509)^4*Inputs!$B$19+Inputs!$B$30*(1+$E3509)^4*Inputs!$B$20+Inputs!$B$31*(1+$F3509)^4*Inputs!$B$21+Inputs!$B$22*(1+Inputs!$B$23)^4</f>
        <v>21140.578639936644</v>
      </c>
      <c r="V3509" s="35">
        <f>Inputs!$B$13/(Q3509*(1-$G3509))</f>
        <v>1.0981166310837258</v>
      </c>
      <c r="W3509" s="36">
        <f>Inputs!$B$13</f>
        <v>12660</v>
      </c>
      <c r="X3509" s="36">
        <f t="shared" si="543"/>
        <v>14037.366582294277</v>
      </c>
      <c r="Y3509" s="36">
        <f t="shared" si="544"/>
        <v>15670.64512226895</v>
      </c>
      <c r="Z3509" s="36">
        <f t="shared" si="545"/>
        <v>17613.67200876242</v>
      </c>
      <c r="AA3509" s="36">
        <f t="shared" si="546"/>
        <v>19931.872655035368</v>
      </c>
      <c r="AB3509" s="36">
        <f t="shared" si="547"/>
        <v>60267.250709526656</v>
      </c>
      <c r="AC3509" s="36">
        <f t="shared" si="548"/>
        <v>298934.12216310797</v>
      </c>
      <c r="AD3509" s="36">
        <f t="shared" si="549"/>
        <v>190668.36892769908</v>
      </c>
    </row>
    <row r="3510" spans="1:30" ht="14.25" customHeight="1" x14ac:dyDescent="0.25">
      <c r="A3510" s="16">
        <v>3494</v>
      </c>
      <c r="B3510" s="34">
        <v>0.20940656286720299</v>
      </c>
      <c r="C3510" s="34">
        <v>9.9599958293209404E-2</v>
      </c>
      <c r="D3510" s="34">
        <v>3.56498449896758E-2</v>
      </c>
      <c r="E3510" s="34">
        <v>3.1728451087331702E-2</v>
      </c>
      <c r="F3510" s="34">
        <v>-8.4425700229031498E-3</v>
      </c>
      <c r="G3510" s="34">
        <v>0.17794454353109099</v>
      </c>
      <c r="H3510" s="35">
        <v>1.02355089964585</v>
      </c>
      <c r="I3510" s="34">
        <v>9.1295231793483395E-2</v>
      </c>
      <c r="J3510" s="34">
        <v>2.9241045458654399E-2</v>
      </c>
      <c r="K3510" s="36">
        <f>Inputs!$B$12*(1+$B3510)^4</f>
        <v>128363.1997391234</v>
      </c>
      <c r="L3510" s="36">
        <f t="shared" si="540"/>
        <v>17836.416686219472</v>
      </c>
      <c r="M3510" s="36">
        <f t="shared" si="541"/>
        <v>248499.88789048535</v>
      </c>
      <c r="N3510" s="37">
        <f>M3510/Inputs!$B$6</f>
        <v>378.81080471110573</v>
      </c>
      <c r="O3510" s="38">
        <f>IF(N3510&gt;Inputs!$B$4,1,0)</f>
        <v>0</v>
      </c>
      <c r="P3510" s="34">
        <f t="shared" si="542"/>
        <v>6.2054186334828995E-2</v>
      </c>
      <c r="Q3510" s="36">
        <f>Inputs!$B$12*(1+$B3510)^0*$C3510+Inputs!$B$29*(1+$D3510)^0*Inputs!$B$19+Inputs!$B$30*(1+$E3510)^0*Inputs!$B$20+Inputs!$B$31*(1+$F3510)^0*Inputs!$B$21+Inputs!$B$22*(1+Inputs!$B$23)^0</f>
        <v>13998.041525019486</v>
      </c>
      <c r="R3510" s="36">
        <f>Inputs!$B$12*(1+$B3510)^1*$C3510+Inputs!$B$29*(1+$D3510)^1*Inputs!$B$19+Inputs!$B$30*(1+$E3510)^1*Inputs!$B$20+Inputs!$B$31*(1+$F3510)^1*Inputs!$B$21+Inputs!$B$22*(1+Inputs!$B$23)^1</f>
        <v>15339.604390316752</v>
      </c>
      <c r="S3510" s="36">
        <f>Inputs!$B$12*(1+$B3510)^2*$C3510+Inputs!$B$29*(1+$D3510)^2*Inputs!$B$19+Inputs!$B$30*(1+$E3510)^2*Inputs!$B$20+Inputs!$B$31*(1+$F3510)^2*Inputs!$B$21+Inputs!$B$22*(1+Inputs!$B$23)^2</f>
        <v>16948.192652852798</v>
      </c>
      <c r="T3510" s="36">
        <f>Inputs!$B$12*(1+$B3510)^3*$C3510+Inputs!$B$29*(1+$D3510)^3*Inputs!$B$19+Inputs!$B$30*(1+$E3510)^3*Inputs!$B$20+Inputs!$B$31*(1+$F3510)^3*Inputs!$B$21+Inputs!$B$22*(1+Inputs!$B$23)^3</f>
        <v>18878.846991861232</v>
      </c>
      <c r="U3510" s="36">
        <f>Inputs!$B$12*(1+$B3510)^4*$C3510+Inputs!$B$29*(1+$D3510)^4*Inputs!$B$19+Inputs!$B$30*(1+$E3510)^4*Inputs!$B$20+Inputs!$B$31*(1+$F3510)^4*Inputs!$B$21+Inputs!$B$22*(1+Inputs!$B$23)^4</f>
        <v>21198.105482284427</v>
      </c>
      <c r="V3510" s="35">
        <f>Inputs!$B$13/(Q3510*(1-$G3510))</f>
        <v>1.1001839673513754</v>
      </c>
      <c r="W3510" s="36">
        <f>Inputs!$B$13</f>
        <v>12660</v>
      </c>
      <c r="X3510" s="36">
        <f t="shared" si="543"/>
        <v>13631.740016254444</v>
      </c>
      <c r="Y3510" s="36">
        <f t="shared" si="544"/>
        <v>14794.313247454191</v>
      </c>
      <c r="Z3510" s="36">
        <f t="shared" si="545"/>
        <v>16182.282348794854</v>
      </c>
      <c r="AA3510" s="36">
        <f t="shared" si="546"/>
        <v>17836.416686219472</v>
      </c>
      <c r="AB3510" s="36">
        <f t="shared" si="547"/>
        <v>57363.958247909104</v>
      </c>
      <c r="AC3510" s="36">
        <f t="shared" si="548"/>
        <v>295837.77085248783</v>
      </c>
      <c r="AD3510" s="36">
        <f t="shared" si="549"/>
        <v>191135.92964257626</v>
      </c>
    </row>
    <row r="3511" spans="1:30" ht="14.25" customHeight="1" x14ac:dyDescent="0.25">
      <c r="A3511" s="16">
        <v>3495</v>
      </c>
      <c r="B3511" s="34">
        <v>0.25109882027170699</v>
      </c>
      <c r="C3511" s="34">
        <v>6.5709279222038799E-2</v>
      </c>
      <c r="D3511" s="34">
        <v>5.7587055189355701E-3</v>
      </c>
      <c r="E3511" s="34">
        <v>4.2235786207970201E-2</v>
      </c>
      <c r="F3511" s="34">
        <v>3.4999547910616602E-3</v>
      </c>
      <c r="G3511" s="34">
        <v>0.19909008820065599</v>
      </c>
      <c r="H3511" s="35">
        <v>1.1216788023501301</v>
      </c>
      <c r="I3511" s="34">
        <v>9.3134192924904199E-2</v>
      </c>
      <c r="J3511" s="34">
        <v>2.5553479704674101E-2</v>
      </c>
      <c r="K3511" s="36">
        <f>Inputs!$B$12*(1+$B3511)^4</f>
        <v>147000.12656633591</v>
      </c>
      <c r="L3511" s="36">
        <f t="shared" si="540"/>
        <v>16156.655276161262</v>
      </c>
      <c r="M3511" s="36">
        <f t="shared" si="541"/>
        <v>211341.87992311543</v>
      </c>
      <c r="N3511" s="37">
        <f>M3511/Inputs!$B$6</f>
        <v>322.16749988279793</v>
      </c>
      <c r="O3511" s="38">
        <f>IF(N3511&gt;Inputs!$B$4,1,0)</f>
        <v>0</v>
      </c>
      <c r="P3511" s="34">
        <f t="shared" si="542"/>
        <v>6.7580713220230099E-2</v>
      </c>
      <c r="Q3511" s="36">
        <f>Inputs!$B$12*(1+$B3511)^0*$C3511+Inputs!$B$29*(1+$D3511)^0*Inputs!$B$19+Inputs!$B$30*(1+$E3511)^0*Inputs!$B$20+Inputs!$B$31*(1+$F3511)^0*Inputs!$B$21+Inputs!$B$22*(1+Inputs!$B$23)^0</f>
        <v>11964.60078074925</v>
      </c>
      <c r="R3511" s="36">
        <f>Inputs!$B$12*(1+$B3511)^1*$C3511+Inputs!$B$29*(1+$D3511)^1*Inputs!$B$19+Inputs!$B$30*(1+$E3511)^1*Inputs!$B$20+Inputs!$B$31*(1+$F3511)^1*Inputs!$B$21+Inputs!$B$22*(1+Inputs!$B$23)^1</f>
        <v>13026.388972207485</v>
      </c>
      <c r="S3511" s="36">
        <f>Inputs!$B$12*(1+$B3511)^2*$C3511+Inputs!$B$29*(1+$D3511)^2*Inputs!$B$19+Inputs!$B$30*(1+$E3511)^2*Inputs!$B$20+Inputs!$B$31*(1+$F3511)^2*Inputs!$B$21+Inputs!$B$22*(1+Inputs!$B$23)^2</f>
        <v>14339.330527353035</v>
      </c>
      <c r="T3511" s="36">
        <f>Inputs!$B$12*(1+$B3511)^3*$C3511+Inputs!$B$29*(1+$D3511)^3*Inputs!$B$19+Inputs!$B$30*(1+$E3511)^3*Inputs!$B$20+Inputs!$B$31*(1+$F3511)^3*Inputs!$B$21+Inputs!$B$22*(1+Inputs!$B$23)^3</f>
        <v>15965.971608407674</v>
      </c>
      <c r="U3511" s="36">
        <f>Inputs!$B$12*(1+$B3511)^4*$C3511+Inputs!$B$29*(1+$D3511)^4*Inputs!$B$19+Inputs!$B$30*(1+$E3511)^4*Inputs!$B$20+Inputs!$B$31*(1+$F3511)^4*Inputs!$B$21+Inputs!$B$22*(1+Inputs!$B$23)^4</f>
        <v>17984.537669847636</v>
      </c>
      <c r="V3511" s="35">
        <f>Inputs!$B$13/(Q3511*(1-$G3511))</f>
        <v>1.321149075152712</v>
      </c>
      <c r="W3511" s="36">
        <f>Inputs!$B$13</f>
        <v>12660</v>
      </c>
      <c r="X3511" s="36">
        <f t="shared" si="543"/>
        <v>13263.2342503007</v>
      </c>
      <c r="Y3511" s="36">
        <f t="shared" si="544"/>
        <v>14027.342972951559</v>
      </c>
      <c r="Z3511" s="36">
        <f t="shared" si="545"/>
        <v>14980.920659577083</v>
      </c>
      <c r="AA3511" s="36">
        <f t="shared" si="546"/>
        <v>16156.655276161262</v>
      </c>
      <c r="AB3511" s="36">
        <f t="shared" si="547"/>
        <v>54262.345671103598</v>
      </c>
      <c r="AC3511" s="36">
        <f t="shared" si="548"/>
        <v>245181.10640323971</v>
      </c>
      <c r="AD3511" s="36">
        <f t="shared" si="549"/>
        <v>157079.53425201183</v>
      </c>
    </row>
    <row r="3512" spans="1:30" ht="14.25" customHeight="1" x14ac:dyDescent="0.25">
      <c r="A3512" s="16">
        <v>3496</v>
      </c>
      <c r="B3512" s="34">
        <v>0.26399216863282399</v>
      </c>
      <c r="C3512" s="34">
        <v>8.7729379237340296E-2</v>
      </c>
      <c r="D3512" s="34">
        <v>4.6929294584881001E-2</v>
      </c>
      <c r="E3512" s="34">
        <v>4.92560001875448E-2</v>
      </c>
      <c r="F3512" s="34">
        <v>-7.9438242743958398E-3</v>
      </c>
      <c r="G3512" s="34">
        <v>0.18839044653092299</v>
      </c>
      <c r="H3512" s="35">
        <v>1.1430959676053201</v>
      </c>
      <c r="I3512" s="34">
        <v>8.8481355220960803E-2</v>
      </c>
      <c r="J3512" s="34">
        <v>2.4574244211282799E-2</v>
      </c>
      <c r="K3512" s="36">
        <f>Inputs!$B$12*(1+$B3512)^4</f>
        <v>153154.15485622786</v>
      </c>
      <c r="L3512" s="36">
        <f t="shared" si="540"/>
        <v>20618.593212519965</v>
      </c>
      <c r="M3512" s="36">
        <f t="shared" si="541"/>
        <v>278358.61301585828</v>
      </c>
      <c r="N3512" s="37">
        <f>M3512/Inputs!$B$6</f>
        <v>424.32715398758887</v>
      </c>
      <c r="O3512" s="38">
        <f>IF(N3512&gt;Inputs!$B$4,1,0)</f>
        <v>1</v>
      </c>
      <c r="P3512" s="34">
        <f t="shared" si="542"/>
        <v>6.3907111009677997E-2</v>
      </c>
      <c r="Q3512" s="36">
        <f>Inputs!$B$12*(1+$B3512)^0*$C3512+Inputs!$B$29*(1+$D3512)^0*Inputs!$B$19+Inputs!$B$30*(1+$E3512)^0*Inputs!$B$20+Inputs!$B$31*(1+$F3512)^0*Inputs!$B$21+Inputs!$B$22*(1+Inputs!$B$23)^0</f>
        <v>13285.806781667339</v>
      </c>
      <c r="R3512" s="36">
        <f>Inputs!$B$12*(1+$B3512)^1*$C3512+Inputs!$B$29*(1+$D3512)^1*Inputs!$B$19+Inputs!$B$30*(1+$E3512)^1*Inputs!$B$20+Inputs!$B$31*(1+$F3512)^1*Inputs!$B$21+Inputs!$B$22*(1+Inputs!$B$23)^1</f>
        <v>14849.007875748386</v>
      </c>
      <c r="S3512" s="36">
        <f>Inputs!$B$12*(1+$B3512)^2*$C3512+Inputs!$B$29*(1+$D3512)^2*Inputs!$B$19+Inputs!$B$30*(1+$E3512)^2*Inputs!$B$20+Inputs!$B$31*(1+$F3512)^2*Inputs!$B$21+Inputs!$B$22*(1+Inputs!$B$23)^2</f>
        <v>16790.62076575117</v>
      </c>
      <c r="T3512" s="36">
        <f>Inputs!$B$12*(1+$B3512)^3*$C3512+Inputs!$B$29*(1+$D3512)^3*Inputs!$B$19+Inputs!$B$30*(1+$E3512)^3*Inputs!$B$20+Inputs!$B$31*(1+$F3512)^3*Inputs!$B$21+Inputs!$B$22*(1+Inputs!$B$23)^3</f>
        <v>19208.065295595807</v>
      </c>
      <c r="U3512" s="36">
        <f>Inputs!$B$12*(1+$B3512)^4*$C3512+Inputs!$B$29*(1+$D3512)^4*Inputs!$B$19+Inputs!$B$30*(1+$E3512)^4*Inputs!$B$20+Inputs!$B$31*(1+$F3512)^4*Inputs!$B$21+Inputs!$B$22*(1+Inputs!$B$23)^4</f>
        <v>22224.356105336054</v>
      </c>
      <c r="V3512" s="35">
        <f>Inputs!$B$13/(Q3512*(1-$G3512))</f>
        <v>1.1740825223277469</v>
      </c>
      <c r="W3512" s="36">
        <f>Inputs!$B$13</f>
        <v>12660</v>
      </c>
      <c r="X3512" s="36">
        <f t="shared" si="543"/>
        <v>14056.209629880286</v>
      </c>
      <c r="Y3512" s="36">
        <f t="shared" si="544"/>
        <v>15788.591774747889</v>
      </c>
      <c r="Z3512" s="36">
        <f t="shared" si="545"/>
        <v>17941.002460170159</v>
      </c>
      <c r="AA3512" s="36">
        <f t="shared" si="546"/>
        <v>20618.593212519965</v>
      </c>
      <c r="AB3512" s="36">
        <f t="shared" si="547"/>
        <v>62012.893026567028</v>
      </c>
      <c r="AC3512" s="36">
        <f t="shared" si="548"/>
        <v>330562.2680114322</v>
      </c>
      <c r="AD3512" s="36">
        <f t="shared" si="549"/>
        <v>216345.71998929125</v>
      </c>
    </row>
    <row r="3513" spans="1:30" ht="14.25" customHeight="1" x14ac:dyDescent="0.25">
      <c r="A3513" s="16">
        <v>3497</v>
      </c>
      <c r="B3513" s="34">
        <v>0.28753106133342399</v>
      </c>
      <c r="C3513" s="34">
        <v>8.0510505320300699E-2</v>
      </c>
      <c r="D3513" s="34">
        <v>3.3700525897870898E-2</v>
      </c>
      <c r="E3513" s="34">
        <v>6.3045414288616902E-2</v>
      </c>
      <c r="F3513" s="34">
        <v>6.3309849813801104E-3</v>
      </c>
      <c r="G3513" s="34">
        <v>0.16395412442535301</v>
      </c>
      <c r="H3513" s="35">
        <v>0.98796899523828197</v>
      </c>
      <c r="I3513" s="34">
        <v>9.4821486966286894E-2</v>
      </c>
      <c r="J3513" s="34">
        <v>1.86141452269484E-2</v>
      </c>
      <c r="K3513" s="36">
        <f>Inputs!$B$12*(1+$B3513)^4</f>
        <v>164885.36527077376</v>
      </c>
      <c r="L3513" s="36">
        <f t="shared" si="540"/>
        <v>18408.702785060686</v>
      </c>
      <c r="M3513" s="36">
        <f t="shared" si="541"/>
        <v>213975.96160309267</v>
      </c>
      <c r="N3513" s="37">
        <f>M3513/Inputs!$B$6</f>
        <v>326.18286829739736</v>
      </c>
      <c r="O3513" s="38">
        <f>IF(N3513&gt;Inputs!$B$4,1,0)</f>
        <v>0</v>
      </c>
      <c r="P3513" s="34">
        <f t="shared" si="542"/>
        <v>7.6207341739338491E-2</v>
      </c>
      <c r="Q3513" s="36">
        <f>Inputs!$B$12*(1+$B3513)^0*$C3513+Inputs!$B$29*(1+$D3513)^0*Inputs!$B$19+Inputs!$B$30*(1+$E3513)^0*Inputs!$B$20+Inputs!$B$31*(1+$F3513)^0*Inputs!$B$21+Inputs!$B$22*(1+Inputs!$B$23)^0</f>
        <v>12852.674346644962</v>
      </c>
      <c r="R3513" s="36">
        <f>Inputs!$B$12*(1+$B3513)^1*$C3513+Inputs!$B$29*(1+$D3513)^1*Inputs!$B$19+Inputs!$B$30*(1+$E3513)^1*Inputs!$B$20+Inputs!$B$31*(1+$F3513)^1*Inputs!$B$21+Inputs!$B$22*(1+Inputs!$B$23)^1</f>
        <v>14470.63712350111</v>
      </c>
      <c r="S3513" s="36">
        <f>Inputs!$B$12*(1+$B3513)^2*$C3513+Inputs!$B$29*(1+$D3513)^2*Inputs!$B$19+Inputs!$B$30*(1+$E3513)^2*Inputs!$B$20+Inputs!$B$31*(1+$F3513)^2*Inputs!$B$21+Inputs!$B$22*(1+Inputs!$B$23)^2</f>
        <v>16499.803189757462</v>
      </c>
      <c r="T3513" s="36">
        <f>Inputs!$B$12*(1+$B3513)^3*$C3513+Inputs!$B$29*(1+$D3513)^3*Inputs!$B$19+Inputs!$B$30*(1+$E3513)^3*Inputs!$B$20+Inputs!$B$31*(1+$F3513)^3*Inputs!$B$21+Inputs!$B$22*(1+Inputs!$B$23)^3</f>
        <v>19055.697629690105</v>
      </c>
      <c r="U3513" s="36">
        <f>Inputs!$B$12*(1+$B3513)^4*$C3513+Inputs!$B$29*(1+$D3513)^4*Inputs!$B$19+Inputs!$B$30*(1+$E3513)^4*Inputs!$B$20+Inputs!$B$31*(1+$F3513)^4*Inputs!$B$21+Inputs!$B$22*(1+Inputs!$B$23)^4</f>
        <v>22286.904985945592</v>
      </c>
      <c r="V3513" s="35">
        <f>Inputs!$B$13/(Q3513*(1-$G3513))</f>
        <v>1.1781757869140843</v>
      </c>
      <c r="W3513" s="36">
        <f>Inputs!$B$13</f>
        <v>12660</v>
      </c>
      <c r="X3513" s="36">
        <f t="shared" si="543"/>
        <v>13678.421928325275</v>
      </c>
      <c r="Y3513" s="36">
        <f t="shared" si="544"/>
        <v>14940.542179560785</v>
      </c>
      <c r="Z3513" s="36">
        <f t="shared" si="545"/>
        <v>16497.333109276493</v>
      </c>
      <c r="AA3513" s="36">
        <f t="shared" si="546"/>
        <v>18408.702785060686</v>
      </c>
      <c r="AB3513" s="36">
        <f t="shared" si="547"/>
        <v>57546.152801862816</v>
      </c>
      <c r="AC3513" s="36">
        <f t="shared" si="548"/>
        <v>246057.19900687755</v>
      </c>
      <c r="AD3513" s="36">
        <f t="shared" si="549"/>
        <v>156429.80880122984</v>
      </c>
    </row>
    <row r="3514" spans="1:30" ht="14.25" customHeight="1" x14ac:dyDescent="0.25">
      <c r="A3514" s="16">
        <v>3498</v>
      </c>
      <c r="B3514" s="34">
        <v>0.384608603646378</v>
      </c>
      <c r="C3514" s="34">
        <v>8.8374263916481705E-2</v>
      </c>
      <c r="D3514" s="34">
        <v>2.7539443761481899E-2</v>
      </c>
      <c r="E3514" s="34">
        <v>2.5228052171993798E-2</v>
      </c>
      <c r="F3514" s="34">
        <v>8.2092688553285205E-4</v>
      </c>
      <c r="G3514" s="34">
        <v>0.18317399783518001</v>
      </c>
      <c r="H3514" s="35">
        <v>1.09483998339781</v>
      </c>
      <c r="I3514" s="34">
        <v>8.9980634458515799E-2</v>
      </c>
      <c r="J3514" s="34">
        <v>3.25526401148633E-2</v>
      </c>
      <c r="K3514" s="36">
        <f>Inputs!$B$12*(1+$B3514)^4</f>
        <v>220525.77344908455</v>
      </c>
      <c r="L3514" s="36">
        <f t="shared" si="540"/>
        <v>24931.803200728871</v>
      </c>
      <c r="M3514" s="36">
        <f t="shared" si="541"/>
        <v>358844.21049138857</v>
      </c>
      <c r="N3514" s="37">
        <f>M3514/Inputs!$B$6</f>
        <v>547.01861355394601</v>
      </c>
      <c r="O3514" s="38">
        <f>IF(N3514&gt;Inputs!$B$4,1,0)</f>
        <v>1</v>
      </c>
      <c r="P3514" s="34">
        <f t="shared" si="542"/>
        <v>5.7427994343652498E-2</v>
      </c>
      <c r="Q3514" s="36">
        <f>Inputs!$B$12*(1+$B3514)^0*$C3514+Inputs!$B$29*(1+$D3514)^0*Inputs!$B$19+Inputs!$B$30*(1+$E3514)^0*Inputs!$B$20+Inputs!$B$31*(1+$F3514)^0*Inputs!$B$21+Inputs!$B$22*(1+Inputs!$B$23)^0</f>
        <v>13324.499862415825</v>
      </c>
      <c r="R3514" s="36">
        <f>Inputs!$B$12*(1+$B3514)^1*$C3514+Inputs!$B$29*(1+$D3514)^1*Inputs!$B$19+Inputs!$B$30*(1+$E3514)^1*Inputs!$B$20+Inputs!$B$31*(1+$F3514)^1*Inputs!$B$21+Inputs!$B$22*(1+Inputs!$B$23)^1</f>
        <v>15452.752482736669</v>
      </c>
      <c r="S3514" s="36">
        <f>Inputs!$B$12*(1+$B3514)^2*$C3514+Inputs!$B$29*(1+$D3514)^2*Inputs!$B$19+Inputs!$B$30*(1+$E3514)^2*Inputs!$B$20+Inputs!$B$31*(1+$F3514)^2*Inputs!$B$21+Inputs!$B$22*(1+Inputs!$B$23)^2</f>
        <v>18367.397031514349</v>
      </c>
      <c r="T3514" s="36">
        <f>Inputs!$B$12*(1+$B3514)^3*$C3514+Inputs!$B$29*(1+$D3514)^3*Inputs!$B$19+Inputs!$B$30*(1+$E3514)^3*Inputs!$B$20+Inputs!$B$31*(1+$F3514)^3*Inputs!$B$21+Inputs!$B$22*(1+Inputs!$B$23)^3</f>
        <v>22370.151953739682</v>
      </c>
      <c r="U3514" s="36">
        <f>Inputs!$B$12*(1+$B3514)^4*$C3514+Inputs!$B$29*(1+$D3514)^4*Inputs!$B$19+Inputs!$B$30*(1+$E3514)^4*Inputs!$B$20+Inputs!$B$31*(1+$F3514)^4*Inputs!$B$21+Inputs!$B$22*(1+Inputs!$B$23)^4</f>
        <v>27878.762136685509</v>
      </c>
      <c r="V3514" s="35">
        <f>Inputs!$B$13/(Q3514*(1-$G3514))</f>
        <v>1.1631968963529011</v>
      </c>
      <c r="W3514" s="36">
        <f>Inputs!$B$13</f>
        <v>12660</v>
      </c>
      <c r="X3514" s="36">
        <f t="shared" si="543"/>
        <v>14466.411707272442</v>
      </c>
      <c r="Y3514" s="36">
        <f t="shared" si="544"/>
        <v>16938.626946154214</v>
      </c>
      <c r="Z3514" s="36">
        <f t="shared" si="545"/>
        <v>20317.750746557416</v>
      </c>
      <c r="AA3514" s="36">
        <f t="shared" si="546"/>
        <v>24931.803200728871</v>
      </c>
      <c r="AB3514" s="36">
        <f t="shared" si="547"/>
        <v>67471.863044163198</v>
      </c>
      <c r="AC3514" s="36">
        <f t="shared" si="548"/>
        <v>448272.6501588542</v>
      </c>
      <c r="AD3514" s="36">
        <f t="shared" si="549"/>
        <v>291372.34744722536</v>
      </c>
    </row>
    <row r="3515" spans="1:30" ht="14.25" customHeight="1" x14ac:dyDescent="0.25">
      <c r="A3515" s="16">
        <v>3499</v>
      </c>
      <c r="B3515" s="34">
        <v>0.28450469259296901</v>
      </c>
      <c r="C3515" s="34">
        <v>6.52025384648241E-2</v>
      </c>
      <c r="D3515" s="34">
        <v>2.7960023908594402E-2</v>
      </c>
      <c r="E3515" s="34">
        <v>6.2625905238504601E-2</v>
      </c>
      <c r="F3515" s="34">
        <v>2.26110260289266E-2</v>
      </c>
      <c r="G3515" s="34">
        <v>0.163776137248688</v>
      </c>
      <c r="H3515" s="35">
        <v>1.02549510618099</v>
      </c>
      <c r="I3515" s="34">
        <v>9.5819531881887895E-2</v>
      </c>
      <c r="J3515" s="34">
        <v>2.2688199062995799E-2</v>
      </c>
      <c r="K3515" s="36">
        <f>Inputs!$B$12*(1+$B3515)^4</f>
        <v>163340.55658457201</v>
      </c>
      <c r="L3515" s="36">
        <f t="shared" si="540"/>
        <v>17048.76703200219</v>
      </c>
      <c r="M3515" s="36">
        <f t="shared" si="541"/>
        <v>206244.30839832267</v>
      </c>
      <c r="N3515" s="37">
        <f>M3515/Inputs!$B$6</f>
        <v>314.39681158280894</v>
      </c>
      <c r="O3515" s="38">
        <f>IF(N3515&gt;Inputs!$B$4,1,0)</f>
        <v>0</v>
      </c>
      <c r="P3515" s="34">
        <f t="shared" si="542"/>
        <v>7.31313328188921E-2</v>
      </c>
      <c r="Q3515" s="36">
        <f>Inputs!$B$12*(1+$B3515)^0*$C3515+Inputs!$B$29*(1+$D3515)^0*Inputs!$B$19+Inputs!$B$30*(1+$E3515)^0*Inputs!$B$20+Inputs!$B$31*(1+$F3515)^0*Inputs!$B$21+Inputs!$B$22*(1+Inputs!$B$23)^0</f>
        <v>11934.196335316366</v>
      </c>
      <c r="R3515" s="36">
        <f>Inputs!$B$12*(1+$B3515)^1*$C3515+Inputs!$B$29*(1+$D3515)^1*Inputs!$B$19+Inputs!$B$30*(1+$E3515)^1*Inputs!$B$20+Inputs!$B$31*(1+$F3515)^1*Inputs!$B$21+Inputs!$B$22*(1+Inputs!$B$23)^1</f>
        <v>13329.709139103725</v>
      </c>
      <c r="S3515" s="36">
        <f>Inputs!$B$12*(1+$B3515)^2*$C3515+Inputs!$B$29*(1+$D3515)^2*Inputs!$B$19+Inputs!$B$30*(1+$E3515)^2*Inputs!$B$20+Inputs!$B$31*(1+$F3515)^2*Inputs!$B$21+Inputs!$B$22*(1+Inputs!$B$23)^2</f>
        <v>15054.544580579364</v>
      </c>
      <c r="T3515" s="36">
        <f>Inputs!$B$12*(1+$B3515)^3*$C3515+Inputs!$B$29*(1+$D3515)^3*Inputs!$B$19+Inputs!$B$30*(1+$E3515)^3*Inputs!$B$20+Inputs!$B$31*(1+$F3515)^3*Inputs!$B$21+Inputs!$B$22*(1+Inputs!$B$23)^3</f>
        <v>17199.472964809334</v>
      </c>
      <c r="U3515" s="36">
        <f>Inputs!$B$12*(1+$B3515)^4*$C3515+Inputs!$B$29*(1+$D3515)^4*Inputs!$B$19+Inputs!$B$30*(1+$E3515)^4*Inputs!$B$20+Inputs!$B$31*(1+$F3515)^4*Inputs!$B$21+Inputs!$B$22*(1+Inputs!$B$23)^4</f>
        <v>19880.936012025071</v>
      </c>
      <c r="V3515" s="35">
        <f>Inputs!$B$13/(Q3515*(1-$G3515))</f>
        <v>1.2685803230321888</v>
      </c>
      <c r="W3515" s="36">
        <f>Inputs!$B$13</f>
        <v>12660</v>
      </c>
      <c r="X3515" s="36">
        <f t="shared" si="543"/>
        <v>13462.989210895816</v>
      </c>
      <c r="Y3515" s="36">
        <f t="shared" si="544"/>
        <v>14440.022714069677</v>
      </c>
      <c r="Z3515" s="36">
        <f t="shared" si="545"/>
        <v>15623.345832551919</v>
      </c>
      <c r="AA3515" s="36">
        <f t="shared" si="546"/>
        <v>17048.76703200219</v>
      </c>
      <c r="AB3515" s="36">
        <f t="shared" si="547"/>
        <v>55362.268441569104</v>
      </c>
      <c r="AC3515" s="36">
        <f t="shared" si="548"/>
        <v>238414.53697256761</v>
      </c>
      <c r="AD3515" s="36">
        <f t="shared" si="549"/>
        <v>150882.03995675355</v>
      </c>
    </row>
    <row r="3516" spans="1:30" ht="14.25" customHeight="1" x14ac:dyDescent="0.25">
      <c r="A3516" s="16">
        <v>3500</v>
      </c>
      <c r="B3516" s="34">
        <v>0.32013461285327499</v>
      </c>
      <c r="C3516" s="34">
        <v>8.4207602220342501E-2</v>
      </c>
      <c r="D3516" s="34">
        <v>3.91287797062249E-2</v>
      </c>
      <c r="E3516" s="34">
        <v>6.5261000931635504E-2</v>
      </c>
      <c r="F3516" s="34">
        <v>1.1195038758495601E-2</v>
      </c>
      <c r="G3516" s="34">
        <v>0.17994112066244899</v>
      </c>
      <c r="H3516" s="35">
        <v>1.03471238872142</v>
      </c>
      <c r="I3516" s="34">
        <v>0.101322971322268</v>
      </c>
      <c r="J3516" s="34">
        <v>2.0092477844931001E-2</v>
      </c>
      <c r="K3516" s="36">
        <f>Inputs!$B$12*(1+$B3516)^4</f>
        <v>182231.78222836659</v>
      </c>
      <c r="L3516" s="36">
        <f t="shared" si="540"/>
        <v>20834.588363395058</v>
      </c>
      <c r="M3516" s="36">
        <f t="shared" si="541"/>
        <v>221492.89354609861</v>
      </c>
      <c r="N3516" s="37">
        <f>M3516/Inputs!$B$6</f>
        <v>337.64160601539425</v>
      </c>
      <c r="O3516" s="38">
        <f>IF(N3516&gt;Inputs!$B$4,1,0)</f>
        <v>0</v>
      </c>
      <c r="P3516" s="34">
        <f t="shared" si="542"/>
        <v>8.1230493477337004E-2</v>
      </c>
      <c r="Q3516" s="36">
        <f>Inputs!$B$12*(1+$B3516)^0*$C3516+Inputs!$B$29*(1+$D3516)^0*Inputs!$B$19+Inputs!$B$30*(1+$E3516)^0*Inputs!$B$20+Inputs!$B$31*(1+$F3516)^0*Inputs!$B$21+Inputs!$B$22*(1+Inputs!$B$23)^0</f>
        <v>13074.500160647473</v>
      </c>
      <c r="R3516" s="36">
        <f>Inputs!$B$12*(1+$B3516)^1*$C3516+Inputs!$B$29*(1+$D3516)^1*Inputs!$B$19+Inputs!$B$30*(1+$E3516)^1*Inputs!$B$20+Inputs!$B$31*(1+$F3516)^1*Inputs!$B$21+Inputs!$B$22*(1+Inputs!$B$23)^1</f>
        <v>14966.392456067773</v>
      </c>
      <c r="S3516" s="36">
        <f>Inputs!$B$12*(1+$B3516)^2*$C3516+Inputs!$B$29*(1+$D3516)^2*Inputs!$B$19+Inputs!$B$30*(1+$E3516)^2*Inputs!$B$20+Inputs!$B$31*(1+$F3516)^2*Inputs!$B$21+Inputs!$B$22*(1+Inputs!$B$23)^2</f>
        <v>17390.329323014423</v>
      </c>
      <c r="T3516" s="36">
        <f>Inputs!$B$12*(1+$B3516)^3*$C3516+Inputs!$B$29*(1+$D3516)^3*Inputs!$B$19+Inputs!$B$30*(1+$E3516)^3*Inputs!$B$20+Inputs!$B$31*(1+$F3516)^3*Inputs!$B$21+Inputs!$B$22*(1+Inputs!$B$23)^3</f>
        <v>20512.918257517558</v>
      </c>
      <c r="U3516" s="36">
        <f>Inputs!$B$12*(1+$B3516)^4*$C3516+Inputs!$B$29*(1+$D3516)^4*Inputs!$B$19+Inputs!$B$30*(1+$E3516)^4*Inputs!$B$20+Inputs!$B$31*(1+$F3516)^4*Inputs!$B$21+Inputs!$B$22*(1+Inputs!$B$23)^4</f>
        <v>24553.886275191246</v>
      </c>
      <c r="V3516" s="35">
        <f>Inputs!$B$13/(Q3516*(1-$G3516))</f>
        <v>1.1807652832124547</v>
      </c>
      <c r="W3516" s="36">
        <f>Inputs!$B$13</f>
        <v>12660</v>
      </c>
      <c r="X3516" s="36">
        <f t="shared" si="543"/>
        <v>14043.775149650712</v>
      </c>
      <c r="Y3516" s="36">
        <f t="shared" si="544"/>
        <v>15797.567640525269</v>
      </c>
      <c r="Z3516" s="36">
        <f t="shared" si="545"/>
        <v>18019.943817937386</v>
      </c>
      <c r="AA3516" s="36">
        <f t="shared" si="546"/>
        <v>20834.588363395058</v>
      </c>
      <c r="AB3516" s="36">
        <f t="shared" si="547"/>
        <v>60008.00472483968</v>
      </c>
      <c r="AC3516" s="36">
        <f t="shared" si="548"/>
        <v>261640.74547231934</v>
      </c>
      <c r="AD3516" s="36">
        <f t="shared" si="549"/>
        <v>161484.88882125894</v>
      </c>
    </row>
    <row r="3517" spans="1:30" ht="14.25" customHeight="1" x14ac:dyDescent="0.25">
      <c r="A3517" s="16">
        <v>3501</v>
      </c>
      <c r="B3517" s="34">
        <v>0.180523834125285</v>
      </c>
      <c r="C3517" s="34">
        <v>7.6886634500416204E-2</v>
      </c>
      <c r="D3517" s="34">
        <v>4.2686594972813997E-2</v>
      </c>
      <c r="E3517" s="34">
        <v>6.5374937179872805E-2</v>
      </c>
      <c r="F3517" s="34">
        <v>9.1633408388760301E-3</v>
      </c>
      <c r="G3517" s="34">
        <v>0.19959963190428001</v>
      </c>
      <c r="H3517" s="35">
        <v>1.01111776390053</v>
      </c>
      <c r="I3517" s="34">
        <v>8.8450735835230304E-2</v>
      </c>
      <c r="J3517" s="34">
        <v>2.9218452533088801E-2</v>
      </c>
      <c r="K3517" s="36">
        <f>Inputs!$B$12*(1+$B3517)^4</f>
        <v>116533.36548398029</v>
      </c>
      <c r="L3517" s="36">
        <f t="shared" si="540"/>
        <v>14717.075360115812</v>
      </c>
      <c r="M3517" s="36">
        <f t="shared" si="541"/>
        <v>220342.42745173469</v>
      </c>
      <c r="N3517" s="37">
        <f>M3517/Inputs!$B$6</f>
        <v>335.88784672520535</v>
      </c>
      <c r="O3517" s="38">
        <f>IF(N3517&gt;Inputs!$B$4,1,0)</f>
        <v>0</v>
      </c>
      <c r="P3517" s="34">
        <f t="shared" si="542"/>
        <v>5.9232283302141503E-2</v>
      </c>
      <c r="Q3517" s="36">
        <f>Inputs!$B$12*(1+$B3517)^0*$C3517+Inputs!$B$29*(1+$D3517)^0*Inputs!$B$19+Inputs!$B$30*(1+$E3517)^0*Inputs!$B$20+Inputs!$B$31*(1+$F3517)^0*Inputs!$B$21+Inputs!$B$22*(1+Inputs!$B$23)^0</f>
        <v>12635.242097451894</v>
      </c>
      <c r="R3517" s="36">
        <f>Inputs!$B$12*(1+$B3517)^1*$C3517+Inputs!$B$29*(1+$D3517)^1*Inputs!$B$19+Inputs!$B$30*(1+$E3517)^1*Inputs!$B$20+Inputs!$B$31*(1+$F3517)^1*Inputs!$B$21+Inputs!$B$22*(1+Inputs!$B$23)^1</f>
        <v>13745.314197285719</v>
      </c>
      <c r="S3517" s="36">
        <f>Inputs!$B$12*(1+$B3517)^2*$C3517+Inputs!$B$29*(1+$D3517)^2*Inputs!$B$19+Inputs!$B$30*(1+$E3517)^2*Inputs!$B$20+Inputs!$B$31*(1+$F3517)^2*Inputs!$B$21+Inputs!$B$22*(1+Inputs!$B$23)^2</f>
        <v>15020.773761911987</v>
      </c>
      <c r="T3517" s="36">
        <f>Inputs!$B$12*(1+$B3517)^3*$C3517+Inputs!$B$29*(1+$D3517)^3*Inputs!$B$19+Inputs!$B$30*(1+$E3517)^3*Inputs!$B$20+Inputs!$B$31*(1+$F3517)^3*Inputs!$B$21+Inputs!$B$22*(1+Inputs!$B$23)^3</f>
        <v>16489.659886041634</v>
      </c>
      <c r="U3517" s="36">
        <f>Inputs!$B$12*(1+$B3517)^4*$C3517+Inputs!$B$29*(1+$D3517)^4*Inputs!$B$19+Inputs!$B$30*(1+$E3517)^4*Inputs!$B$20+Inputs!$B$31*(1+$F3517)^4*Inputs!$B$21+Inputs!$B$22*(1+Inputs!$B$23)^4</f>
        <v>18184.966010135111</v>
      </c>
      <c r="V3517" s="35">
        <f>Inputs!$B$13/(Q3517*(1-$G3517))</f>
        <v>1.2518228030904497</v>
      </c>
      <c r="W3517" s="36">
        <f>Inputs!$B$13</f>
        <v>12660</v>
      </c>
      <c r="X3517" s="36">
        <f t="shared" si="543"/>
        <v>13110.202771441429</v>
      </c>
      <c r="Y3517" s="36">
        <f t="shared" si="544"/>
        <v>13603.251797021005</v>
      </c>
      <c r="Z3517" s="36">
        <f t="shared" si="545"/>
        <v>14139.291883130645</v>
      </c>
      <c r="AA3517" s="36">
        <f t="shared" si="546"/>
        <v>14717.075360115812</v>
      </c>
      <c r="AB3517" s="36">
        <f t="shared" si="547"/>
        <v>52953.503749234631</v>
      </c>
      <c r="AC3517" s="36">
        <f t="shared" si="548"/>
        <v>255723.47854102752</v>
      </c>
      <c r="AD3517" s="36">
        <f t="shared" si="549"/>
        <v>167388.92370250006</v>
      </c>
    </row>
    <row r="3518" spans="1:30" ht="14.25" customHeight="1" x14ac:dyDescent="0.25">
      <c r="A3518" s="16">
        <v>3502</v>
      </c>
      <c r="B3518" s="34">
        <v>0.245743472418573</v>
      </c>
      <c r="C3518" s="34">
        <v>8.0713617026911405E-2</v>
      </c>
      <c r="D3518" s="34">
        <v>4.1405017272574098E-2</v>
      </c>
      <c r="E3518" s="34">
        <v>1.3186420157617999E-2</v>
      </c>
      <c r="F3518" s="34">
        <v>1.8517092636996E-2</v>
      </c>
      <c r="G3518" s="34">
        <v>0.17489576622484199</v>
      </c>
      <c r="H3518" s="35">
        <v>1.06866074271156</v>
      </c>
      <c r="I3518" s="34">
        <v>0.103776429944009</v>
      </c>
      <c r="J3518" s="34">
        <v>3.0316947626941902E-2</v>
      </c>
      <c r="K3518" s="36">
        <f>Inputs!$B$12*(1+$B3518)^4</f>
        <v>144499.29597015373</v>
      </c>
      <c r="L3518" s="36">
        <f t="shared" si="540"/>
        <v>18037.543739492885</v>
      </c>
      <c r="M3518" s="36">
        <f t="shared" si="541"/>
        <v>210112.29456167328</v>
      </c>
      <c r="N3518" s="37">
        <f>M3518/Inputs!$B$6</f>
        <v>320.29313195377023</v>
      </c>
      <c r="O3518" s="38">
        <f>IF(N3518&gt;Inputs!$B$4,1,0)</f>
        <v>0</v>
      </c>
      <c r="P3518" s="34">
        <f t="shared" si="542"/>
        <v>7.3459482317067101E-2</v>
      </c>
      <c r="Q3518" s="36">
        <f>Inputs!$B$12*(1+$B3518)^0*$C3518+Inputs!$B$29*(1+$D3518)^0*Inputs!$B$19+Inputs!$B$30*(1+$E3518)^0*Inputs!$B$20+Inputs!$B$31*(1+$F3518)^0*Inputs!$B$21+Inputs!$B$22*(1+Inputs!$B$23)^0</f>
        <v>12864.861049041607</v>
      </c>
      <c r="R3518" s="36">
        <f>Inputs!$B$12*(1+$B3518)^1*$C3518+Inputs!$B$29*(1+$D3518)^1*Inputs!$B$19+Inputs!$B$30*(1+$E3518)^1*Inputs!$B$20+Inputs!$B$31*(1+$F3518)^1*Inputs!$B$21+Inputs!$B$22*(1+Inputs!$B$23)^1</f>
        <v>14239.207299876824</v>
      </c>
      <c r="S3518" s="36">
        <f>Inputs!$B$12*(1+$B3518)^2*$C3518+Inputs!$B$29*(1+$D3518)^2*Inputs!$B$19+Inputs!$B$30*(1+$E3518)^2*Inputs!$B$20+Inputs!$B$31*(1+$F3518)^2*Inputs!$B$21+Inputs!$B$22*(1+Inputs!$B$23)^2</f>
        <v>15911.579867859167</v>
      </c>
      <c r="T3518" s="36">
        <f>Inputs!$B$12*(1+$B3518)^3*$C3518+Inputs!$B$29*(1+$D3518)^3*Inputs!$B$19+Inputs!$B$30*(1+$E3518)^3*Inputs!$B$20+Inputs!$B$31*(1+$F3518)^3*Inputs!$B$21+Inputs!$B$22*(1+Inputs!$B$23)^3</f>
        <v>17954.054626460085</v>
      </c>
      <c r="U3518" s="36">
        <f>Inputs!$B$12*(1+$B3518)^4*$C3518+Inputs!$B$29*(1+$D3518)^4*Inputs!$B$19+Inputs!$B$30*(1+$E3518)^4*Inputs!$B$20+Inputs!$B$31*(1+$F3518)^4*Inputs!$B$21+Inputs!$B$22*(1+Inputs!$B$23)^4</f>
        <v>20456.377324560046</v>
      </c>
      <c r="V3518" s="35">
        <f>Inputs!$B$13/(Q3518*(1-$G3518))</f>
        <v>1.1926686130726638</v>
      </c>
      <c r="W3518" s="36">
        <f>Inputs!$B$13</f>
        <v>12660</v>
      </c>
      <c r="X3518" s="36">
        <f t="shared" si="543"/>
        <v>13648.224200151439</v>
      </c>
      <c r="Y3518" s="36">
        <f t="shared" si="544"/>
        <v>14844.170828536871</v>
      </c>
      <c r="Z3518" s="36">
        <f t="shared" si="545"/>
        <v>16290.366536010364</v>
      </c>
      <c r="AA3518" s="36">
        <f t="shared" si="546"/>
        <v>18037.543739492885</v>
      </c>
      <c r="AB3518" s="36">
        <f t="shared" si="547"/>
        <v>55695.405823243105</v>
      </c>
      <c r="AC3518" s="36">
        <f t="shared" si="548"/>
        <v>252988.265397073</v>
      </c>
      <c r="AD3518" s="36">
        <f t="shared" si="549"/>
        <v>154416.88873843016</v>
      </c>
    </row>
    <row r="3519" spans="1:30" ht="14.25" customHeight="1" x14ac:dyDescent="0.25">
      <c r="A3519" s="16">
        <v>3503</v>
      </c>
      <c r="B3519" s="34">
        <v>0.24176973151544801</v>
      </c>
      <c r="C3519" s="34">
        <v>9.5970327933837599E-2</v>
      </c>
      <c r="D3519" s="34">
        <v>3.03192381412579E-2</v>
      </c>
      <c r="E3519" s="34">
        <v>3.1542920479478202E-2</v>
      </c>
      <c r="F3519" s="34">
        <v>3.1100504108436702E-2</v>
      </c>
      <c r="G3519" s="34">
        <v>0.183240587615948</v>
      </c>
      <c r="H3519" s="35">
        <v>1.02426793923749</v>
      </c>
      <c r="I3519" s="34">
        <v>9.05487019448038E-2</v>
      </c>
      <c r="J3519" s="34">
        <v>2.2727776480723501E-2</v>
      </c>
      <c r="K3519" s="36">
        <f>Inputs!$B$12*(1+$B3519)^4</f>
        <v>142664.37191639142</v>
      </c>
      <c r="L3519" s="36">
        <f t="shared" si="540"/>
        <v>19043.703346858569</v>
      </c>
      <c r="M3519" s="36">
        <f t="shared" si="541"/>
        <v>245571.46225624578</v>
      </c>
      <c r="N3519" s="37">
        <f>M3519/Inputs!$B$6</f>
        <v>374.3467412442771</v>
      </c>
      <c r="O3519" s="38">
        <f>IF(N3519&gt;Inputs!$B$4,1,0)</f>
        <v>0</v>
      </c>
      <c r="P3519" s="34">
        <f t="shared" si="542"/>
        <v>6.7820925464080306E-2</v>
      </c>
      <c r="Q3519" s="36">
        <f>Inputs!$B$12*(1+$B3519)^0*$C3519+Inputs!$B$29*(1+$D3519)^0*Inputs!$B$19+Inputs!$B$30*(1+$E3519)^0*Inputs!$B$20+Inputs!$B$31*(1+$F3519)^0*Inputs!$B$21+Inputs!$B$22*(1+Inputs!$B$23)^0</f>
        <v>13780.263703457178</v>
      </c>
      <c r="R3519" s="36">
        <f>Inputs!$B$12*(1+$B3519)^1*$C3519+Inputs!$B$29*(1+$D3519)^1*Inputs!$B$19+Inputs!$B$30*(1+$E3519)^1*Inputs!$B$20+Inputs!$B$31*(1+$F3519)^1*Inputs!$B$21+Inputs!$B$22*(1+Inputs!$B$23)^1</f>
        <v>15422.98105352194</v>
      </c>
      <c r="S3519" s="36">
        <f>Inputs!$B$12*(1+$B3519)^2*$C3519+Inputs!$B$29*(1+$D3519)^2*Inputs!$B$19+Inputs!$B$30*(1+$E3519)^2*Inputs!$B$20+Inputs!$B$31*(1+$F3519)^2*Inputs!$B$21+Inputs!$B$22*(1+Inputs!$B$23)^2</f>
        <v>17410.106518500805</v>
      </c>
      <c r="T3519" s="36">
        <f>Inputs!$B$12*(1+$B3519)^3*$C3519+Inputs!$B$29*(1+$D3519)^3*Inputs!$B$19+Inputs!$B$30*(1+$E3519)^3*Inputs!$B$20+Inputs!$B$31*(1+$F3519)^3*Inputs!$B$21+Inputs!$B$22*(1+Inputs!$B$23)^3</f>
        <v>19823.260043920483</v>
      </c>
      <c r="U3519" s="36">
        <f>Inputs!$B$12*(1+$B3519)^4*$C3519+Inputs!$B$29*(1+$D3519)^4*Inputs!$B$19+Inputs!$B$30*(1+$E3519)^4*Inputs!$B$20+Inputs!$B$31*(1+$F3519)^4*Inputs!$B$21+Inputs!$B$22*(1+Inputs!$B$23)^4</f>
        <v>22763.743355409133</v>
      </c>
      <c r="V3519" s="35">
        <f>Inputs!$B$13/(Q3519*(1-$G3519))</f>
        <v>1.1248174085900087</v>
      </c>
      <c r="W3519" s="36">
        <f>Inputs!$B$13</f>
        <v>12660</v>
      </c>
      <c r="X3519" s="36">
        <f t="shared" si="543"/>
        <v>13852.520959596197</v>
      </c>
      <c r="Y3519" s="36">
        <f t="shared" si="544"/>
        <v>15279.85538056559</v>
      </c>
      <c r="Z3519" s="36">
        <f t="shared" si="545"/>
        <v>16990.747353610346</v>
      </c>
      <c r="AA3519" s="36">
        <f t="shared" si="546"/>
        <v>19043.703346858569</v>
      </c>
      <c r="AB3519" s="36">
        <f t="shared" si="547"/>
        <v>59396.008366728121</v>
      </c>
      <c r="AC3519" s="36">
        <f t="shared" si="548"/>
        <v>287175.73885373242</v>
      </c>
      <c r="AD3519" s="36">
        <f t="shared" si="549"/>
        <v>186175.45388951767</v>
      </c>
    </row>
    <row r="3520" spans="1:30" ht="14.25" customHeight="1" x14ac:dyDescent="0.25">
      <c r="A3520" s="16">
        <v>3504</v>
      </c>
      <c r="B3520" s="34">
        <v>0.16986345417760301</v>
      </c>
      <c r="C3520" s="34">
        <v>6.8291655459227205E-2</v>
      </c>
      <c r="D3520" s="34">
        <v>2.5846933040932701E-2</v>
      </c>
      <c r="E3520" s="34">
        <v>5.0597392307331603E-2</v>
      </c>
      <c r="F3520" s="34">
        <v>5.1642827281205899E-3</v>
      </c>
      <c r="G3520" s="34">
        <v>0.18529381114294699</v>
      </c>
      <c r="H3520" s="35">
        <v>1.0919616396379399</v>
      </c>
      <c r="I3520" s="34">
        <v>9.8641866702504896E-2</v>
      </c>
      <c r="J3520" s="34">
        <v>2.5498201710676401E-2</v>
      </c>
      <c r="K3520" s="36">
        <f>Inputs!$B$12*(1+$B3520)^4</f>
        <v>112380.755332079</v>
      </c>
      <c r="L3520" s="36">
        <f t="shared" si="540"/>
        <v>14593.844759649879</v>
      </c>
      <c r="M3520" s="36">
        <f t="shared" si="541"/>
        <v>179105.72126208502</v>
      </c>
      <c r="N3520" s="37">
        <f>M3520/Inputs!$B$6</f>
        <v>273.02701411903206</v>
      </c>
      <c r="O3520" s="38">
        <f>IF(N3520&gt;Inputs!$B$4,1,0)</f>
        <v>0</v>
      </c>
      <c r="P3520" s="34">
        <f t="shared" si="542"/>
        <v>7.3143664991828491E-2</v>
      </c>
      <c r="Q3520" s="36">
        <f>Inputs!$B$12*(1+$B3520)^0*$C3520+Inputs!$B$29*(1+$D3520)^0*Inputs!$B$19+Inputs!$B$30*(1+$E3520)^0*Inputs!$B$20+Inputs!$B$31*(1+$F3520)^0*Inputs!$B$21+Inputs!$B$22*(1+Inputs!$B$23)^0</f>
        <v>12119.543354980553</v>
      </c>
      <c r="R3520" s="36">
        <f>Inputs!$B$12*(1+$B3520)^1*$C3520+Inputs!$B$29*(1+$D3520)^1*Inputs!$B$19+Inputs!$B$30*(1+$E3520)^1*Inputs!$B$20+Inputs!$B$31*(1+$F3520)^1*Inputs!$B$21+Inputs!$B$22*(1+Inputs!$B$23)^1</f>
        <v>12982.14409306223</v>
      </c>
      <c r="S3520" s="36">
        <f>Inputs!$B$12*(1+$B3520)^2*$C3520+Inputs!$B$29*(1+$D3520)^2*Inputs!$B$19+Inputs!$B$30*(1+$E3520)^2*Inputs!$B$20+Inputs!$B$31*(1+$F3520)^2*Inputs!$B$21+Inputs!$B$22*(1+Inputs!$B$23)^2</f>
        <v>13969.653221711211</v>
      </c>
      <c r="T3520" s="36">
        <f>Inputs!$B$12*(1+$B3520)^3*$C3520+Inputs!$B$29*(1+$D3520)^3*Inputs!$B$19+Inputs!$B$30*(1+$E3520)^3*Inputs!$B$20+Inputs!$B$31*(1+$F3520)^3*Inputs!$B$21+Inputs!$B$22*(1+Inputs!$B$23)^3</f>
        <v>15102.473940246919</v>
      </c>
      <c r="U3520" s="36">
        <f>Inputs!$B$12*(1+$B3520)^4*$C3520+Inputs!$B$29*(1+$D3520)^4*Inputs!$B$19+Inputs!$B$30*(1+$E3520)^4*Inputs!$B$20+Inputs!$B$31*(1+$F3520)^4*Inputs!$B$21+Inputs!$B$22*(1+Inputs!$B$23)^4</f>
        <v>16404.436803725137</v>
      </c>
      <c r="V3520" s="35">
        <f>Inputs!$B$13/(Q3520*(1-$G3520))</f>
        <v>1.2821724283855849</v>
      </c>
      <c r="W3520" s="36">
        <f>Inputs!$B$13</f>
        <v>12660</v>
      </c>
      <c r="X3520" s="36">
        <f t="shared" si="543"/>
        <v>13058.11996090084</v>
      </c>
      <c r="Y3520" s="36">
        <f t="shared" si="544"/>
        <v>13510.203329941214</v>
      </c>
      <c r="Z3520" s="36">
        <f t="shared" si="545"/>
        <v>14020.674406167836</v>
      </c>
      <c r="AA3520" s="36">
        <f t="shared" si="546"/>
        <v>14593.844759649879</v>
      </c>
      <c r="AB3520" s="36">
        <f t="shared" si="547"/>
        <v>51271.484479755476</v>
      </c>
      <c r="AC3520" s="36">
        <f t="shared" si="548"/>
        <v>204610.49577892639</v>
      </c>
      <c r="AD3520" s="36">
        <f t="shared" si="549"/>
        <v>127834.23678232955</v>
      </c>
    </row>
    <row r="3521" spans="1:30" ht="14.25" customHeight="1" x14ac:dyDescent="0.25">
      <c r="A3521" s="16">
        <v>3505</v>
      </c>
      <c r="B3521" s="34">
        <v>0.28229332360396298</v>
      </c>
      <c r="C3521" s="34">
        <v>7.7825247089340396E-2</v>
      </c>
      <c r="D3521" s="34">
        <v>5.0099032903193903E-2</v>
      </c>
      <c r="E3521" s="34">
        <v>3.5993336455241401E-2</v>
      </c>
      <c r="F3521" s="34">
        <v>-8.1603547593284507E-3</v>
      </c>
      <c r="G3521" s="34">
        <v>0.20577404796007701</v>
      </c>
      <c r="H3521" s="35">
        <v>1.10016083526727</v>
      </c>
      <c r="I3521" s="34">
        <v>9.2754607424169203E-2</v>
      </c>
      <c r="J3521" s="34">
        <v>2.8419027091883799E-2</v>
      </c>
      <c r="K3521" s="36">
        <f>Inputs!$B$12*(1+$B3521)^4</f>
        <v>162218.64695167207</v>
      </c>
      <c r="L3521" s="36">
        <f t="shared" si="540"/>
        <v>18617.02368668943</v>
      </c>
      <c r="M3521" s="36">
        <f t="shared" si="541"/>
        <v>249107.17986012116</v>
      </c>
      <c r="N3521" s="37">
        <f>M3521/Inputs!$B$6</f>
        <v>379.73655466481887</v>
      </c>
      <c r="O3521" s="38">
        <f>IF(N3521&gt;Inputs!$B$4,1,0)</f>
        <v>0</v>
      </c>
      <c r="P3521" s="34">
        <f t="shared" si="542"/>
        <v>6.4335580332285397E-2</v>
      </c>
      <c r="Q3521" s="36">
        <f>Inputs!$B$12*(1+$B3521)^0*$C3521+Inputs!$B$29*(1+$D3521)^0*Inputs!$B$19+Inputs!$B$30*(1+$E3521)^0*Inputs!$B$20+Inputs!$B$31*(1+$F3521)^0*Inputs!$B$21+Inputs!$B$22*(1+Inputs!$B$23)^0</f>
        <v>12691.558852787344</v>
      </c>
      <c r="R3521" s="36">
        <f>Inputs!$B$12*(1+$B3521)^1*$C3521+Inputs!$B$29*(1+$D3521)^1*Inputs!$B$19+Inputs!$B$30*(1+$E3521)^1*Inputs!$B$20+Inputs!$B$31*(1+$F3521)^1*Inputs!$B$21+Inputs!$B$22*(1+Inputs!$B$23)^1</f>
        <v>14159.526447808676</v>
      </c>
      <c r="S3521" s="36">
        <f>Inputs!$B$12*(1+$B3521)^2*$C3521+Inputs!$B$29*(1+$D3521)^2*Inputs!$B$19+Inputs!$B$30*(1+$E3521)^2*Inputs!$B$20+Inputs!$B$31*(1+$F3521)^2*Inputs!$B$21+Inputs!$B$22*(1+Inputs!$B$23)^2</f>
        <v>16009.367853310087</v>
      </c>
      <c r="T3521" s="36">
        <f>Inputs!$B$12*(1+$B3521)^3*$C3521+Inputs!$B$29*(1+$D3521)^3*Inputs!$B$19+Inputs!$B$30*(1+$E3521)^3*Inputs!$B$20+Inputs!$B$31*(1+$F3521)^3*Inputs!$B$21+Inputs!$B$22*(1+Inputs!$B$23)^3</f>
        <v>18346.594942760741</v>
      </c>
      <c r="U3521" s="36">
        <f>Inputs!$B$12*(1+$B3521)^4*$C3521+Inputs!$B$29*(1+$D3521)^4*Inputs!$B$19+Inputs!$B$30*(1+$E3521)^4*Inputs!$B$20+Inputs!$B$31*(1+$F3521)^4*Inputs!$B$21+Inputs!$B$22*(1+Inputs!$B$23)^4</f>
        <v>21306.396120159028</v>
      </c>
      <c r="V3521" s="35">
        <f>Inputs!$B$13/(Q3521*(1-$G3521))</f>
        <v>1.2559566904879476</v>
      </c>
      <c r="W3521" s="36">
        <f>Inputs!$B$13</f>
        <v>12660</v>
      </c>
      <c r="X3521" s="36">
        <f t="shared" si="543"/>
        <v>13686.3026187018</v>
      </c>
      <c r="Y3521" s="36">
        <f t="shared" si="544"/>
        <v>14979.08246372201</v>
      </c>
      <c r="Z3521" s="36">
        <f t="shared" si="545"/>
        <v>16598.358270002271</v>
      </c>
      <c r="AA3521" s="36">
        <f t="shared" si="546"/>
        <v>18617.02368668943</v>
      </c>
      <c r="AB3521" s="36">
        <f t="shared" si="547"/>
        <v>58114.861667539852</v>
      </c>
      <c r="AC3521" s="36">
        <f t="shared" si="548"/>
        <v>297597.39926685096</v>
      </c>
      <c r="AD3521" s="36">
        <f t="shared" si="549"/>
        <v>190992.31819258133</v>
      </c>
    </row>
    <row r="3522" spans="1:30" ht="14.25" customHeight="1" x14ac:dyDescent="0.25">
      <c r="A3522" s="16">
        <v>3506</v>
      </c>
      <c r="B3522" s="34">
        <v>0.18099107685181101</v>
      </c>
      <c r="C3522" s="34">
        <v>8.1114986652834203E-2</v>
      </c>
      <c r="D3522" s="34">
        <v>3.4339897595418299E-2</v>
      </c>
      <c r="E3522" s="34">
        <v>2.1325851499261E-2</v>
      </c>
      <c r="F3522" s="34">
        <v>-4.8165105712215201E-3</v>
      </c>
      <c r="G3522" s="34">
        <v>0.16707653552132501</v>
      </c>
      <c r="H3522" s="35">
        <v>1.03334523854382</v>
      </c>
      <c r="I3522" s="34">
        <v>0.102374014127567</v>
      </c>
      <c r="J3522" s="34">
        <v>1.70833604295073E-2</v>
      </c>
      <c r="K3522" s="36">
        <f>Inputs!$B$12*(1+$B3522)^4</f>
        <v>116717.96726962659</v>
      </c>
      <c r="L3522" s="36">
        <f t="shared" si="540"/>
        <v>15331.362556692266</v>
      </c>
      <c r="M3522" s="36">
        <f t="shared" si="541"/>
        <v>164164.67277079937</v>
      </c>
      <c r="N3522" s="37">
        <f>M3522/Inputs!$B$6</f>
        <v>250.25102556524294</v>
      </c>
      <c r="O3522" s="38">
        <f>IF(N3522&gt;Inputs!$B$4,1,0)</f>
        <v>0</v>
      </c>
      <c r="P3522" s="34">
        <f t="shared" si="542"/>
        <v>8.5290653698059701E-2</v>
      </c>
      <c r="Q3522" s="36">
        <f>Inputs!$B$12*(1+$B3522)^0*$C3522+Inputs!$B$29*(1+$D3522)^0*Inputs!$B$19+Inputs!$B$30*(1+$E3522)^0*Inputs!$B$20+Inputs!$B$31*(1+$F3522)^0*Inputs!$B$21+Inputs!$B$22*(1+Inputs!$B$23)^0</f>
        <v>12888.943226596974</v>
      </c>
      <c r="R3522" s="36">
        <f>Inputs!$B$12*(1+$B3522)^1*$C3522+Inputs!$B$29*(1+$D3522)^1*Inputs!$B$19+Inputs!$B$30*(1+$E3522)^1*Inputs!$B$20+Inputs!$B$31*(1+$F3522)^1*Inputs!$B$21+Inputs!$B$22*(1+Inputs!$B$23)^1</f>
        <v>13845.887418342121</v>
      </c>
      <c r="S3522" s="36">
        <f>Inputs!$B$12*(1+$B3522)^2*$C3522+Inputs!$B$29*(1+$D3522)^2*Inputs!$B$19+Inputs!$B$30*(1+$E3522)^2*Inputs!$B$20+Inputs!$B$31*(1+$F3522)^2*Inputs!$B$21+Inputs!$B$22*(1+Inputs!$B$23)^2</f>
        <v>14965.326791512976</v>
      </c>
      <c r="T3522" s="36">
        <f>Inputs!$B$12*(1+$B3522)^3*$C3522+Inputs!$B$29*(1+$D3522)^3*Inputs!$B$19+Inputs!$B$30*(1+$E3522)^3*Inputs!$B$20+Inputs!$B$31*(1+$F3522)^3*Inputs!$B$21+Inputs!$B$22*(1+Inputs!$B$23)^3</f>
        <v>16276.211856666921</v>
      </c>
      <c r="U3522" s="36">
        <f>Inputs!$B$12*(1+$B3522)^4*$C3522+Inputs!$B$29*(1+$D3522)^4*Inputs!$B$19+Inputs!$B$30*(1+$E3522)^4*Inputs!$B$20+Inputs!$B$31*(1+$F3522)^4*Inputs!$B$21+Inputs!$B$22*(1+Inputs!$B$23)^4</f>
        <v>17812.718901044536</v>
      </c>
      <c r="V3522" s="35">
        <f>Inputs!$B$13/(Q3522*(1-$G3522))</f>
        <v>1.1792646986523792</v>
      </c>
      <c r="W3522" s="36">
        <f>Inputs!$B$13</f>
        <v>12660</v>
      </c>
      <c r="X3522" s="36">
        <f t="shared" si="543"/>
        <v>13179.239823137554</v>
      </c>
      <c r="Y3522" s="36">
        <f t="shared" si="544"/>
        <v>13790.06027808309</v>
      </c>
      <c r="Z3522" s="36">
        <f t="shared" si="545"/>
        <v>14503.446439331332</v>
      </c>
      <c r="AA3522" s="36">
        <f t="shared" si="546"/>
        <v>15331.362556692266</v>
      </c>
      <c r="AB3522" s="36">
        <f t="shared" si="547"/>
        <v>51861.759073380133</v>
      </c>
      <c r="AC3522" s="36">
        <f t="shared" si="548"/>
        <v>182825.11709109374</v>
      </c>
      <c r="AD3522" s="36">
        <f t="shared" si="549"/>
        <v>112302.91369741922</v>
      </c>
    </row>
    <row r="3523" spans="1:30" ht="14.25" customHeight="1" x14ac:dyDescent="0.25">
      <c r="A3523" s="16">
        <v>3507</v>
      </c>
      <c r="B3523" s="34">
        <v>0.276004130269693</v>
      </c>
      <c r="C3523" s="34">
        <v>7.5272697050899603E-2</v>
      </c>
      <c r="D3523" s="34">
        <v>3.1339506916132499E-2</v>
      </c>
      <c r="E3523" s="34">
        <v>5.4236417670245403E-2</v>
      </c>
      <c r="F3523" s="34">
        <v>2.5365196814818899E-2</v>
      </c>
      <c r="G3523" s="34">
        <v>0.187593328271285</v>
      </c>
      <c r="H3523" s="35">
        <v>0.914610999674773</v>
      </c>
      <c r="I3523" s="34">
        <v>8.6608727881494901E-2</v>
      </c>
      <c r="J3523" s="34">
        <v>3.3382755087714398E-2</v>
      </c>
      <c r="K3523" s="36">
        <f>Inputs!$B$12*(1+$B3523)^4</f>
        <v>159059.48463314475</v>
      </c>
      <c r="L3523" s="36">
        <f t="shared" si="540"/>
        <v>15756.618728518162</v>
      </c>
      <c r="M3523" s="36">
        <f t="shared" si="541"/>
        <v>256761.41576308414</v>
      </c>
      <c r="N3523" s="37">
        <f>M3523/Inputs!$B$6</f>
        <v>391.4045971998234</v>
      </c>
      <c r="O3523" s="38">
        <f>IF(N3523&gt;Inputs!$B$4,1,0)</f>
        <v>0</v>
      </c>
      <c r="P3523" s="34">
        <f t="shared" si="542"/>
        <v>5.3225972793780503E-2</v>
      </c>
      <c r="Q3523" s="36">
        <f>Inputs!$B$12*(1+$B3523)^0*$C3523+Inputs!$B$29*(1+$D3523)^0*Inputs!$B$19+Inputs!$B$30*(1+$E3523)^0*Inputs!$B$20+Inputs!$B$31*(1+$F3523)^0*Inputs!$B$21+Inputs!$B$22*(1+Inputs!$B$23)^0</f>
        <v>12538.405850480896</v>
      </c>
      <c r="R3523" s="36">
        <f>Inputs!$B$12*(1+$B3523)^1*$C3523+Inputs!$B$29*(1+$D3523)^1*Inputs!$B$19+Inputs!$B$30*(1+$E3523)^1*Inputs!$B$20+Inputs!$B$31*(1+$F3523)^1*Inputs!$B$21+Inputs!$B$22*(1+Inputs!$B$23)^1</f>
        <v>14069.94490051737</v>
      </c>
      <c r="S3523" s="36">
        <f>Inputs!$B$12*(1+$B3523)^2*$C3523+Inputs!$B$29*(1+$D3523)^2*Inputs!$B$19+Inputs!$B$30*(1+$E3523)^2*Inputs!$B$20+Inputs!$B$31*(1+$F3523)^2*Inputs!$B$21+Inputs!$B$22*(1+Inputs!$B$23)^2</f>
        <v>15956.990487168274</v>
      </c>
      <c r="T3523" s="36">
        <f>Inputs!$B$12*(1+$B3523)^3*$C3523+Inputs!$B$29*(1+$D3523)^3*Inputs!$B$19+Inputs!$B$30*(1+$E3523)^3*Inputs!$B$20+Inputs!$B$31*(1+$F3523)^3*Inputs!$B$21+Inputs!$B$22*(1+Inputs!$B$23)^3</f>
        <v>18295.015053095041</v>
      </c>
      <c r="U3523" s="36">
        <f>Inputs!$B$12*(1+$B3523)^4*$C3523+Inputs!$B$29*(1+$D3523)^4*Inputs!$B$19+Inputs!$B$30*(1+$E3523)^4*Inputs!$B$20+Inputs!$B$31*(1+$F3523)^4*Inputs!$B$21+Inputs!$B$22*(1+Inputs!$B$23)^4</f>
        <v>21205.724986163277</v>
      </c>
      <c r="V3523" s="35">
        <f>Inputs!$B$13/(Q3523*(1-$G3523))</f>
        <v>1.2428476662176615</v>
      </c>
      <c r="W3523" s="36">
        <f>Inputs!$B$13</f>
        <v>12660</v>
      </c>
      <c r="X3523" s="36">
        <f t="shared" si="543"/>
        <v>13268.412803282476</v>
      </c>
      <c r="Y3523" s="36">
        <f t="shared" si="544"/>
        <v>13984.178399464432</v>
      </c>
      <c r="Z3523" s="36">
        <f t="shared" si="545"/>
        <v>14813.500996062545</v>
      </c>
      <c r="AA3523" s="36">
        <f t="shared" si="546"/>
        <v>15756.618728518162</v>
      </c>
      <c r="AB3523" s="36">
        <f t="shared" si="547"/>
        <v>54815.681847061809</v>
      </c>
      <c r="AC3523" s="36">
        <f t="shared" si="548"/>
        <v>305914.89864597487</v>
      </c>
      <c r="AD3523" s="36">
        <f t="shared" si="549"/>
        <v>201945.73391602232</v>
      </c>
    </row>
    <row r="3524" spans="1:30" ht="14.25" customHeight="1" x14ac:dyDescent="0.25">
      <c r="A3524" s="16">
        <v>3508</v>
      </c>
      <c r="B3524" s="34">
        <v>0.32760502875793801</v>
      </c>
      <c r="C3524" s="34">
        <v>6.6888248733823902E-2</v>
      </c>
      <c r="D3524" s="34">
        <v>3.3110858653555501E-2</v>
      </c>
      <c r="E3524" s="34">
        <v>1.7748780818727699E-2</v>
      </c>
      <c r="F3524" s="34">
        <v>2.4794161873772001E-2</v>
      </c>
      <c r="G3524" s="34">
        <v>0.15859627658075001</v>
      </c>
      <c r="H3524" s="35">
        <v>0.95453127192198395</v>
      </c>
      <c r="I3524" s="34">
        <v>9.5269765694229194E-2</v>
      </c>
      <c r="J3524" s="34">
        <v>2.3049250851237699E-2</v>
      </c>
      <c r="K3524" s="36">
        <f>Inputs!$B$12*(1+$B3524)^4</f>
        <v>186391.80134305451</v>
      </c>
      <c r="L3524" s="36">
        <f t="shared" si="540"/>
        <v>17112.959505987608</v>
      </c>
      <c r="M3524" s="36">
        <f t="shared" si="541"/>
        <v>209164.67916545679</v>
      </c>
      <c r="N3524" s="37">
        <f>M3524/Inputs!$B$6</f>
        <v>318.84859628880611</v>
      </c>
      <c r="O3524" s="38">
        <f>IF(N3524&gt;Inputs!$B$4,1,0)</f>
        <v>0</v>
      </c>
      <c r="P3524" s="34">
        <f t="shared" si="542"/>
        <v>7.2220514842991496E-2</v>
      </c>
      <c r="Q3524" s="36">
        <f>Inputs!$B$12*(1+$B3524)^0*$C3524+Inputs!$B$29*(1+$D3524)^0*Inputs!$B$19+Inputs!$B$30*(1+$E3524)^0*Inputs!$B$20+Inputs!$B$31*(1+$F3524)^0*Inputs!$B$21+Inputs!$B$22*(1+Inputs!$B$23)^0</f>
        <v>12035.338951456357</v>
      </c>
      <c r="R3524" s="36">
        <f>Inputs!$B$12*(1+$B3524)^1*$C3524+Inputs!$B$29*(1+$D3524)^1*Inputs!$B$19+Inputs!$B$30*(1+$E3524)^1*Inputs!$B$20+Inputs!$B$31*(1+$F3524)^1*Inputs!$B$21+Inputs!$B$22*(1+Inputs!$B$23)^1</f>
        <v>13546.790112892035</v>
      </c>
      <c r="S3524" s="36">
        <f>Inputs!$B$12*(1+$B3524)^2*$C3524+Inputs!$B$29*(1+$D3524)^2*Inputs!$B$19+Inputs!$B$30*(1+$E3524)^2*Inputs!$B$20+Inputs!$B$31*(1+$F3524)^2*Inputs!$B$21+Inputs!$B$22*(1+Inputs!$B$23)^2</f>
        <v>15494.080072417295</v>
      </c>
      <c r="T3524" s="36">
        <f>Inputs!$B$12*(1+$B3524)^3*$C3524+Inputs!$B$29*(1+$D3524)^3*Inputs!$B$19+Inputs!$B$30*(1+$E3524)^3*Inputs!$B$20+Inputs!$B$31*(1+$F3524)^3*Inputs!$B$21+Inputs!$B$22*(1+Inputs!$B$23)^3</f>
        <v>18018.45766414229</v>
      </c>
      <c r="U3524" s="36">
        <f>Inputs!$B$12*(1+$B3524)^4*$C3524+Inputs!$B$29*(1+$D3524)^4*Inputs!$B$19+Inputs!$B$30*(1+$E3524)^4*Inputs!$B$20+Inputs!$B$31*(1+$F3524)^4*Inputs!$B$21+Inputs!$B$22*(1+Inputs!$B$23)^4</f>
        <v>21307.403588190729</v>
      </c>
      <c r="V3524" s="35">
        <f>Inputs!$B$13/(Q3524*(1-$G3524))</f>
        <v>1.250175403958113</v>
      </c>
      <c r="W3524" s="36">
        <f>Inputs!$B$13</f>
        <v>12660</v>
      </c>
      <c r="X3524" s="36">
        <f t="shared" si="543"/>
        <v>13407.437282828447</v>
      </c>
      <c r="Y3524" s="36">
        <f t="shared" si="544"/>
        <v>14371.134271415773</v>
      </c>
      <c r="Z3524" s="36">
        <f t="shared" si="545"/>
        <v>15592.005390644519</v>
      </c>
      <c r="AA3524" s="36">
        <f t="shared" si="546"/>
        <v>17112.959505987608</v>
      </c>
      <c r="AB3524" s="36">
        <f t="shared" si="547"/>
        <v>55364.944086122647</v>
      </c>
      <c r="AC3524" s="36">
        <f t="shared" si="548"/>
        <v>242415.89028421557</v>
      </c>
      <c r="AD3524" s="36">
        <f t="shared" si="549"/>
        <v>153799.73507933415</v>
      </c>
    </row>
    <row r="3525" spans="1:30" ht="14.25" customHeight="1" x14ac:dyDescent="0.25">
      <c r="A3525" s="16">
        <v>3509</v>
      </c>
      <c r="B3525" s="34">
        <v>0.46143277986856801</v>
      </c>
      <c r="C3525" s="34">
        <v>7.2444960079197498E-2</v>
      </c>
      <c r="D3525" s="34">
        <v>3.41883691862623E-2</v>
      </c>
      <c r="E3525" s="34">
        <v>4.06154816991499E-2</v>
      </c>
      <c r="F3525" s="34">
        <v>1.15953691942137E-2</v>
      </c>
      <c r="G3525" s="34">
        <v>0.16496692951358699</v>
      </c>
      <c r="H3525" s="35">
        <v>1.01100247798022</v>
      </c>
      <c r="I3525" s="34">
        <v>0.106220223066369</v>
      </c>
      <c r="J3525" s="34">
        <v>2.4795586391749901E-2</v>
      </c>
      <c r="K3525" s="36">
        <f>Inputs!$B$12*(1+$B3525)^4</f>
        <v>273694.85133913025</v>
      </c>
      <c r="L3525" s="36">
        <f t="shared" si="540"/>
        <v>24214.200617239523</v>
      </c>
      <c r="M3525" s="36">
        <f t="shared" si="541"/>
        <v>247083.43468799515</v>
      </c>
      <c r="N3525" s="37">
        <f>M3525/Inputs!$B$6</f>
        <v>376.65157726828528</v>
      </c>
      <c r="O3525" s="38">
        <f>IF(N3525&gt;Inputs!$B$4,1,0)</f>
        <v>0</v>
      </c>
      <c r="P3525" s="34">
        <f t="shared" si="542"/>
        <v>8.1424636674619091E-2</v>
      </c>
      <c r="Q3525" s="36">
        <f>Inputs!$B$12*(1+$B3525)^0*$C3525+Inputs!$B$29*(1+$D3525)^0*Inputs!$B$19+Inputs!$B$30*(1+$E3525)^0*Inputs!$B$20+Inputs!$B$31*(1+$F3525)^0*Inputs!$B$21+Inputs!$B$22*(1+Inputs!$B$23)^0</f>
        <v>12368.741632178771</v>
      </c>
      <c r="R3525" s="36">
        <f>Inputs!$B$12*(1+$B3525)^1*$C3525+Inputs!$B$29*(1+$D3525)^1*Inputs!$B$19+Inputs!$B$30*(1+$E3525)^1*Inputs!$B$20+Inputs!$B$31*(1+$F3525)^1*Inputs!$B$21+Inputs!$B$22*(1+Inputs!$B$23)^1</f>
        <v>14572.517866887283</v>
      </c>
      <c r="S3525" s="36">
        <f>Inputs!$B$12*(1+$B3525)^2*$C3525+Inputs!$B$29*(1+$D3525)^2*Inputs!$B$19+Inputs!$B$30*(1+$E3525)^2*Inputs!$B$20+Inputs!$B$31*(1+$F3525)^2*Inputs!$B$21+Inputs!$B$22*(1+Inputs!$B$23)^2</f>
        <v>17708.327494671612</v>
      </c>
      <c r="T3525" s="36">
        <f>Inputs!$B$12*(1+$B3525)^3*$C3525+Inputs!$B$29*(1+$D3525)^3*Inputs!$B$19+Inputs!$B$30*(1+$E3525)^3*Inputs!$B$20+Inputs!$B$31*(1+$F3525)^3*Inputs!$B$21+Inputs!$B$22*(1+Inputs!$B$23)^3</f>
        <v>22203.471396437541</v>
      </c>
      <c r="U3525" s="36">
        <f>Inputs!$B$12*(1+$B3525)^4*$C3525+Inputs!$B$29*(1+$D3525)^4*Inputs!$B$19+Inputs!$B$30*(1+$E3525)^4*Inputs!$B$20+Inputs!$B$31*(1+$F3525)^4*Inputs!$B$21+Inputs!$B$22*(1+Inputs!$B$23)^4</f>
        <v>28682.317614982279</v>
      </c>
      <c r="V3525" s="35">
        <f>Inputs!$B$13/(Q3525*(1-$G3525))</f>
        <v>1.2257573678462592</v>
      </c>
      <c r="W3525" s="36">
        <f>Inputs!$B$13</f>
        <v>12660</v>
      </c>
      <c r="X3525" s="36">
        <f t="shared" si="543"/>
        <v>14262.357559091766</v>
      </c>
      <c r="Y3525" s="36">
        <f t="shared" si="544"/>
        <v>16537.527627584914</v>
      </c>
      <c r="Z3525" s="36">
        <f t="shared" si="545"/>
        <v>19740.048694684556</v>
      </c>
      <c r="AA3525" s="36">
        <f t="shared" si="546"/>
        <v>24214.200617239523</v>
      </c>
      <c r="AB3525" s="36">
        <f t="shared" si="547"/>
        <v>63114.884840749299</v>
      </c>
      <c r="AC3525" s="36">
        <f t="shared" si="548"/>
        <v>304755.50071795925</v>
      </c>
      <c r="AD3525" s="36">
        <f t="shared" si="549"/>
        <v>183968.54984724586</v>
      </c>
    </row>
    <row r="3526" spans="1:30" ht="14.25" customHeight="1" x14ac:dyDescent="0.25">
      <c r="A3526" s="16">
        <v>3510</v>
      </c>
      <c r="B3526" s="34">
        <v>0.237411967235613</v>
      </c>
      <c r="C3526" s="34">
        <v>8.6394956739145601E-2</v>
      </c>
      <c r="D3526" s="34">
        <v>3.7274049885481698E-2</v>
      </c>
      <c r="E3526" s="34">
        <v>6.7884433736526001E-2</v>
      </c>
      <c r="F3526" s="34">
        <v>-2.3917569603760301E-3</v>
      </c>
      <c r="G3526" s="34">
        <v>0.17301597160875001</v>
      </c>
      <c r="H3526" s="35">
        <v>1.15444007190822</v>
      </c>
      <c r="I3526" s="34">
        <v>9.0312595530229897E-2</v>
      </c>
      <c r="J3526" s="34">
        <v>1.81801927171493E-2</v>
      </c>
      <c r="K3526" s="36">
        <f>Inputs!$B$12*(1+$B3526)^4</f>
        <v>140672.2706887371</v>
      </c>
      <c r="L3526" s="36">
        <f t="shared" si="540"/>
        <v>20161.433720366222</v>
      </c>
      <c r="M3526" s="36">
        <f t="shared" si="541"/>
        <v>245830.25182827096</v>
      </c>
      <c r="N3526" s="37">
        <f>M3526/Inputs!$B$6</f>
        <v>374.74123754309596</v>
      </c>
      <c r="O3526" s="38">
        <f>IF(N3526&gt;Inputs!$B$4,1,0)</f>
        <v>0</v>
      </c>
      <c r="P3526" s="34">
        <f t="shared" si="542"/>
        <v>7.2132402813080601E-2</v>
      </c>
      <c r="Q3526" s="36">
        <f>Inputs!$B$12*(1+$B3526)^0*$C3526+Inputs!$B$29*(1+$D3526)^0*Inputs!$B$19+Inputs!$B$30*(1+$E3526)^0*Inputs!$B$20+Inputs!$B$31*(1+$F3526)^0*Inputs!$B$21+Inputs!$B$22*(1+Inputs!$B$23)^0</f>
        <v>13205.741431775659</v>
      </c>
      <c r="R3526" s="36">
        <f>Inputs!$B$12*(1+$B3526)^1*$C3526+Inputs!$B$29*(1+$D3526)^1*Inputs!$B$19+Inputs!$B$30*(1+$E3526)^1*Inputs!$B$20+Inputs!$B$31*(1+$F3526)^1*Inputs!$B$21+Inputs!$B$22*(1+Inputs!$B$23)^1</f>
        <v>14649.990526322035</v>
      </c>
      <c r="S3526" s="36">
        <f>Inputs!$B$12*(1+$B3526)^2*$C3526+Inputs!$B$29*(1+$D3526)^2*Inputs!$B$19+Inputs!$B$30*(1+$E3526)^2*Inputs!$B$20+Inputs!$B$31*(1+$F3526)^2*Inputs!$B$21+Inputs!$B$22*(1+Inputs!$B$23)^2</f>
        <v>16400.523124986921</v>
      </c>
      <c r="T3526" s="36">
        <f>Inputs!$B$12*(1+$B3526)^3*$C3526+Inputs!$B$29*(1+$D3526)^3*Inputs!$B$19+Inputs!$B$30*(1+$E3526)^3*Inputs!$B$20+Inputs!$B$31*(1+$F3526)^3*Inputs!$B$21+Inputs!$B$22*(1+Inputs!$B$23)^3</f>
        <v>18527.599335043793</v>
      </c>
      <c r="U3526" s="36">
        <f>Inputs!$B$12*(1+$B3526)^4*$C3526+Inputs!$B$29*(1+$D3526)^4*Inputs!$B$19+Inputs!$B$30*(1+$E3526)^4*Inputs!$B$20+Inputs!$B$31*(1+$F3526)^4*Inputs!$B$21+Inputs!$B$22*(1+Inputs!$B$23)^4</f>
        <v>21118.005427823868</v>
      </c>
      <c r="V3526" s="35">
        <f>Inputs!$B$13/(Q3526*(1-$G3526))</f>
        <v>1.1592411634186319</v>
      </c>
      <c r="W3526" s="36">
        <f>Inputs!$B$13</f>
        <v>12660</v>
      </c>
      <c r="X3526" s="36">
        <f t="shared" si="543"/>
        <v>14030.022275511241</v>
      </c>
      <c r="Y3526" s="36">
        <f t="shared" si="544"/>
        <v>15690.195380682622</v>
      </c>
      <c r="Z3526" s="36">
        <f t="shared" si="545"/>
        <v>17706.754569571538</v>
      </c>
      <c r="AA3526" s="36">
        <f t="shared" si="546"/>
        <v>20161.433720366222</v>
      </c>
      <c r="AB3526" s="36">
        <f t="shared" si="547"/>
        <v>61132.966843418733</v>
      </c>
      <c r="AC3526" s="36">
        <f t="shared" si="548"/>
        <v>284587.3930479124</v>
      </c>
      <c r="AD3526" s="36">
        <f t="shared" si="549"/>
        <v>184697.28498485222</v>
      </c>
    </row>
    <row r="3527" spans="1:30" ht="14.25" customHeight="1" x14ac:dyDescent="0.25">
      <c r="A3527" s="16">
        <v>3511</v>
      </c>
      <c r="B3527" s="34">
        <v>0.32483716564700299</v>
      </c>
      <c r="C3527" s="34">
        <v>9.5918096991131602E-2</v>
      </c>
      <c r="D3527" s="34">
        <v>3.1640388773364697E-2</v>
      </c>
      <c r="E3527" s="34">
        <v>4.04102527643765E-2</v>
      </c>
      <c r="F3527" s="34">
        <v>1.3250980298923199E-2</v>
      </c>
      <c r="G3527" s="34">
        <v>0.19651652785776699</v>
      </c>
      <c r="H3527" s="35">
        <v>1.0331218234320101</v>
      </c>
      <c r="I3527" s="34">
        <v>0.100525910620185</v>
      </c>
      <c r="J3527" s="34">
        <v>1.8063930797482499E-2</v>
      </c>
      <c r="K3527" s="36">
        <f>Inputs!$B$12*(1+$B3527)^4</f>
        <v>184842.25660689498</v>
      </c>
      <c r="L3527" s="36">
        <f t="shared" si="540"/>
        <v>22060.526423795956</v>
      </c>
      <c r="M3527" s="36">
        <f t="shared" si="541"/>
        <v>230549.25285795747</v>
      </c>
      <c r="N3527" s="37">
        <f>M3527/Inputs!$B$6</f>
        <v>351.44703179566687</v>
      </c>
      <c r="O3527" s="38">
        <f>IF(N3527&gt;Inputs!$B$4,1,0)</f>
        <v>0</v>
      </c>
      <c r="P3527" s="34">
        <f t="shared" si="542"/>
        <v>8.2461979822702494E-2</v>
      </c>
      <c r="Q3527" s="36">
        <f>Inputs!$B$12*(1+$B3527)^0*$C3527+Inputs!$B$29*(1+$D3527)^0*Inputs!$B$19+Inputs!$B$30*(1+$E3527)^0*Inputs!$B$20+Inputs!$B$31*(1+$F3527)^0*Inputs!$B$21+Inputs!$B$22*(1+Inputs!$B$23)^0</f>
        <v>13777.129846894819</v>
      </c>
      <c r="R3527" s="36">
        <f>Inputs!$B$12*(1+$B3527)^1*$C3527+Inputs!$B$29*(1+$D3527)^1*Inputs!$B$19+Inputs!$B$30*(1+$E3527)^1*Inputs!$B$20+Inputs!$B$31*(1+$F3527)^1*Inputs!$B$21+Inputs!$B$22*(1+Inputs!$B$23)^1</f>
        <v>15843.214231840127</v>
      </c>
      <c r="S3527" s="36">
        <f>Inputs!$B$12*(1+$B3527)^2*$C3527+Inputs!$B$29*(1+$D3527)^2*Inputs!$B$19+Inputs!$B$30*(1+$E3527)^2*Inputs!$B$20+Inputs!$B$31*(1+$F3527)^2*Inputs!$B$21+Inputs!$B$22*(1+Inputs!$B$23)^2</f>
        <v>18522.694790563794</v>
      </c>
      <c r="T3527" s="36">
        <f>Inputs!$B$12*(1+$B3527)^3*$C3527+Inputs!$B$29*(1+$D3527)^3*Inputs!$B$19+Inputs!$B$30*(1+$E3527)^3*Inputs!$B$20+Inputs!$B$31*(1+$F3527)^3*Inputs!$B$21+Inputs!$B$22*(1+Inputs!$B$23)^3</f>
        <v>22013.05457190641</v>
      </c>
      <c r="U3527" s="36">
        <f>Inputs!$B$12*(1+$B3527)^4*$C3527+Inputs!$B$29*(1+$D3527)^4*Inputs!$B$19+Inputs!$B$30*(1+$E3527)^4*Inputs!$B$20+Inputs!$B$31*(1+$F3527)^4*Inputs!$B$21+Inputs!$B$22*(1+Inputs!$B$23)^4</f>
        <v>26575.863742998758</v>
      </c>
      <c r="V3527" s="35">
        <f>Inputs!$B$13/(Q3527*(1-$G3527))</f>
        <v>1.1436628301651188</v>
      </c>
      <c r="W3527" s="36">
        <f>Inputs!$B$13</f>
        <v>12660</v>
      </c>
      <c r="X3527" s="36">
        <f t="shared" si="543"/>
        <v>14206.764098952181</v>
      </c>
      <c r="Y3527" s="36">
        <f t="shared" si="544"/>
        <v>16198.193760498001</v>
      </c>
      <c r="Z3527" s="36">
        <f t="shared" si="545"/>
        <v>18761.7435336774</v>
      </c>
      <c r="AA3527" s="36">
        <f t="shared" si="546"/>
        <v>22060.526423795956</v>
      </c>
      <c r="AB3527" s="36">
        <f t="shared" si="547"/>
        <v>61841.203021295405</v>
      </c>
      <c r="AC3527" s="36">
        <f t="shared" si="548"/>
        <v>272356.13666758314</v>
      </c>
      <c r="AD3527" s="36">
        <f t="shared" si="549"/>
        <v>168708.04983666207</v>
      </c>
    </row>
    <row r="3528" spans="1:30" ht="14.25" customHeight="1" x14ac:dyDescent="0.25">
      <c r="A3528" s="16">
        <v>3512</v>
      </c>
      <c r="B3528" s="34">
        <v>0.257071043761676</v>
      </c>
      <c r="C3528" s="34">
        <v>9.5455597254792496E-2</v>
      </c>
      <c r="D3528" s="34">
        <v>4.5021336442241003E-2</v>
      </c>
      <c r="E3528" s="34">
        <v>6.4292816902062205E-2</v>
      </c>
      <c r="F3528" s="34">
        <v>1.7698269916208001E-2</v>
      </c>
      <c r="G3528" s="34">
        <v>0.15993283252003901</v>
      </c>
      <c r="H3528" s="35">
        <v>1.0927180700769501</v>
      </c>
      <c r="I3528" s="34">
        <v>9.9874868708817899E-2</v>
      </c>
      <c r="J3528" s="34">
        <v>1.9725542113467699E-2</v>
      </c>
      <c r="K3528" s="36">
        <f>Inputs!$B$12*(1+$B3528)^4</f>
        <v>149827.15778690067</v>
      </c>
      <c r="L3528" s="36">
        <f t="shared" si="540"/>
        <v>21764.047749881844</v>
      </c>
      <c r="M3528" s="36">
        <f t="shared" si="541"/>
        <v>233948.26538245566</v>
      </c>
      <c r="N3528" s="37">
        <f>M3528/Inputs!$B$6</f>
        <v>356.6284533269141</v>
      </c>
      <c r="O3528" s="38">
        <f>IF(N3528&gt;Inputs!$B$4,1,0)</f>
        <v>0</v>
      </c>
      <c r="P3528" s="34">
        <f t="shared" si="542"/>
        <v>8.0149326595350207E-2</v>
      </c>
      <c r="Q3528" s="36">
        <f>Inputs!$B$12*(1+$B3528)^0*$C3528+Inputs!$B$29*(1+$D3528)^0*Inputs!$B$19+Inputs!$B$30*(1+$E3528)^0*Inputs!$B$20+Inputs!$B$31*(1+$F3528)^0*Inputs!$B$21+Inputs!$B$22*(1+Inputs!$B$23)^0</f>
        <v>13749.379862714472</v>
      </c>
      <c r="R3528" s="36">
        <f>Inputs!$B$12*(1+$B3528)^1*$C3528+Inputs!$B$29*(1+$D3528)^1*Inputs!$B$19+Inputs!$B$30*(1+$E3528)^1*Inputs!$B$20+Inputs!$B$31*(1+$F3528)^1*Inputs!$B$21+Inputs!$B$22*(1+Inputs!$B$23)^1</f>
        <v>15542.494837981711</v>
      </c>
      <c r="S3528" s="36">
        <f>Inputs!$B$12*(1+$B3528)^2*$C3528+Inputs!$B$29*(1+$D3528)^2*Inputs!$B$19+Inputs!$B$30*(1+$E3528)^2*Inputs!$B$20+Inputs!$B$31*(1+$F3528)^2*Inputs!$B$21+Inputs!$B$22*(1+Inputs!$B$23)^2</f>
        <v>17730.510331769539</v>
      </c>
      <c r="T3528" s="36">
        <f>Inputs!$B$12*(1+$B3528)^3*$C3528+Inputs!$B$29*(1+$D3528)^3*Inputs!$B$19+Inputs!$B$30*(1+$E3528)^3*Inputs!$B$20+Inputs!$B$31*(1+$F3528)^3*Inputs!$B$21+Inputs!$B$22*(1+Inputs!$B$23)^3</f>
        <v>20411.657272052085</v>
      </c>
      <c r="U3528" s="36">
        <f>Inputs!$B$12*(1+$B3528)^4*$C3528+Inputs!$B$29*(1+$D3528)^4*Inputs!$B$19+Inputs!$B$30*(1+$E3528)^4*Inputs!$B$20+Inputs!$B$31*(1+$F3528)^4*Inputs!$B$21+Inputs!$B$22*(1+Inputs!$B$23)^4</f>
        <v>23709.234583321362</v>
      </c>
      <c r="V3528" s="35">
        <f>Inputs!$B$13/(Q3528*(1-$G3528))</f>
        <v>1.0960656907768358</v>
      </c>
      <c r="W3528" s="36">
        <f>Inputs!$B$13</f>
        <v>12660</v>
      </c>
      <c r="X3528" s="36">
        <f t="shared" si="543"/>
        <v>14300.117071487157</v>
      </c>
      <c r="Y3528" s="36">
        <f t="shared" si="544"/>
        <v>16300.769622328258</v>
      </c>
      <c r="Z3528" s="36">
        <f t="shared" si="545"/>
        <v>18751.365528323924</v>
      </c>
      <c r="AA3528" s="36">
        <f t="shared" si="546"/>
        <v>21764.047749881844</v>
      </c>
      <c r="AB3528" s="36">
        <f t="shared" si="547"/>
        <v>61917.272625272526</v>
      </c>
      <c r="AC3528" s="36">
        <f t="shared" si="548"/>
        <v>276900.08554131992</v>
      </c>
      <c r="AD3528" s="36">
        <f t="shared" si="549"/>
        <v>172030.99275718312</v>
      </c>
    </row>
    <row r="3529" spans="1:30" ht="14.25" customHeight="1" x14ac:dyDescent="0.25">
      <c r="A3529" s="16">
        <v>3513</v>
      </c>
      <c r="B3529" s="34">
        <v>0.31682179067417399</v>
      </c>
      <c r="C3529" s="34">
        <v>0.100847062689032</v>
      </c>
      <c r="D3529" s="34">
        <v>4.4109297866132199E-2</v>
      </c>
      <c r="E3529" s="34">
        <v>3.9307147873025201E-2</v>
      </c>
      <c r="F3529" s="34">
        <v>6.4139476274936999E-3</v>
      </c>
      <c r="G3529" s="34">
        <v>0.21517692553645701</v>
      </c>
      <c r="H3529" s="35">
        <v>1.14636704716865</v>
      </c>
      <c r="I3529" s="34">
        <v>9.3932731699499797E-2</v>
      </c>
      <c r="J3529" s="34">
        <v>2.3013998276835701E-2</v>
      </c>
      <c r="K3529" s="36">
        <f>Inputs!$B$12*(1+$B3529)^4</f>
        <v>180409.44429941027</v>
      </c>
      <c r="L3529" s="36">
        <f t="shared" si="540"/>
        <v>24367.622258807365</v>
      </c>
      <c r="M3529" s="36">
        <f t="shared" si="541"/>
        <v>290810.23704129527</v>
      </c>
      <c r="N3529" s="37">
        <f>M3529/Inputs!$B$6</f>
        <v>443.30828817270623</v>
      </c>
      <c r="O3529" s="38">
        <f>IF(N3529&gt;Inputs!$B$4,1,0)</f>
        <v>1</v>
      </c>
      <c r="P3529" s="34">
        <f t="shared" si="542"/>
        <v>7.0918733422664096E-2</v>
      </c>
      <c r="Q3529" s="36">
        <f>Inputs!$B$12*(1+$B3529)^0*$C3529+Inputs!$B$29*(1+$D3529)^0*Inputs!$B$19+Inputs!$B$30*(1+$E3529)^0*Inputs!$B$20+Inputs!$B$31*(1+$F3529)^0*Inputs!$B$21+Inputs!$B$22*(1+Inputs!$B$23)^0</f>
        <v>14072.867788768843</v>
      </c>
      <c r="R3529" s="36">
        <f>Inputs!$B$12*(1+$B3529)^1*$C3529+Inputs!$B$29*(1+$D3529)^1*Inputs!$B$19+Inputs!$B$30*(1+$E3529)^1*Inputs!$B$20+Inputs!$B$31*(1+$F3529)^1*Inputs!$B$21+Inputs!$B$22*(1+Inputs!$B$23)^1</f>
        <v>16194.027699162878</v>
      </c>
      <c r="S3529" s="36">
        <f>Inputs!$B$12*(1+$B3529)^2*$C3529+Inputs!$B$29*(1+$D3529)^2*Inputs!$B$19+Inputs!$B$30*(1+$E3529)^2*Inputs!$B$20+Inputs!$B$31*(1+$F3529)^2*Inputs!$B$21+Inputs!$B$22*(1+Inputs!$B$23)^2</f>
        <v>18930.957865106175</v>
      </c>
      <c r="T3529" s="36">
        <f>Inputs!$B$12*(1+$B3529)^3*$C3529+Inputs!$B$29*(1+$D3529)^3*Inputs!$B$19+Inputs!$B$30*(1+$E3529)^3*Inputs!$B$20+Inputs!$B$31*(1+$F3529)^3*Inputs!$B$21+Inputs!$B$22*(1+Inputs!$B$23)^3</f>
        <v>22476.457114307137</v>
      </c>
      <c r="U3529" s="36">
        <f>Inputs!$B$12*(1+$B3529)^4*$C3529+Inputs!$B$29*(1+$D3529)^4*Inputs!$B$19+Inputs!$B$30*(1+$E3529)^4*Inputs!$B$20+Inputs!$B$31*(1+$F3529)^4*Inputs!$B$21+Inputs!$B$22*(1+Inputs!$B$23)^4</f>
        <v>27084.305071415482</v>
      </c>
      <c r="V3529" s="35">
        <f>Inputs!$B$13/(Q3529*(1-$G3529))</f>
        <v>1.1462499636424426</v>
      </c>
      <c r="W3529" s="36">
        <f>Inputs!$B$13</f>
        <v>12660</v>
      </c>
      <c r="X3529" s="36">
        <f t="shared" si="543"/>
        <v>14568.574727671767</v>
      </c>
      <c r="Y3529" s="36">
        <f t="shared" si="544"/>
        <v>17031.224231575976</v>
      </c>
      <c r="Z3529" s="36">
        <f t="shared" si="545"/>
        <v>20221.446721071574</v>
      </c>
      <c r="AA3529" s="36">
        <f t="shared" si="546"/>
        <v>24367.622258807365</v>
      </c>
      <c r="AB3529" s="36">
        <f t="shared" si="547"/>
        <v>66432.029738675395</v>
      </c>
      <c r="AC3529" s="36">
        <f t="shared" si="548"/>
        <v>351506.82298445498</v>
      </c>
      <c r="AD3529" s="36">
        <f t="shared" si="549"/>
        <v>224378.20730261985</v>
      </c>
    </row>
    <row r="3530" spans="1:30" ht="14.25" customHeight="1" x14ac:dyDescent="0.25">
      <c r="A3530" s="16">
        <v>3514</v>
      </c>
      <c r="B3530" s="34">
        <v>0.44480161963290599</v>
      </c>
      <c r="C3530" s="34">
        <v>6.9813500594352804E-2</v>
      </c>
      <c r="D3530" s="34">
        <v>2.8214605089830799E-2</v>
      </c>
      <c r="E3530" s="34">
        <v>3.6982231729679398E-2</v>
      </c>
      <c r="F3530" s="34">
        <v>-6.8361152951061299E-3</v>
      </c>
      <c r="G3530" s="34">
        <v>0.18215307021916299</v>
      </c>
      <c r="H3530" s="35">
        <v>1.0239981620909799</v>
      </c>
      <c r="I3530" s="34">
        <v>8.8887627682445597E-2</v>
      </c>
      <c r="J3530" s="34">
        <v>3.1038465022420501E-2</v>
      </c>
      <c r="K3530" s="36">
        <f>Inputs!$B$12*(1+$B3530)^4</f>
        <v>261447.28102337086</v>
      </c>
      <c r="L3530" s="36">
        <f t="shared" si="540"/>
        <v>22314.147767902537</v>
      </c>
      <c r="M3530" s="36">
        <f t="shared" si="541"/>
        <v>323297.88684791233</v>
      </c>
      <c r="N3530" s="37">
        <f>M3530/Inputs!$B$6</f>
        <v>492.83214458523224</v>
      </c>
      <c r="O3530" s="38">
        <f>IF(N3530&gt;Inputs!$B$4,1,0)</f>
        <v>1</v>
      </c>
      <c r="P3530" s="34">
        <f t="shared" si="542"/>
        <v>5.78491626600251E-2</v>
      </c>
      <c r="Q3530" s="36">
        <f>Inputs!$B$12*(1+$B3530)^0*$C3530+Inputs!$B$29*(1+$D3530)^0*Inputs!$B$19+Inputs!$B$30*(1+$E3530)^0*Inputs!$B$20+Inputs!$B$31*(1+$F3530)^0*Inputs!$B$21+Inputs!$B$22*(1+Inputs!$B$23)^0</f>
        <v>12210.854063088089</v>
      </c>
      <c r="R3530" s="36">
        <f>Inputs!$B$12*(1+$B3530)^1*$C3530+Inputs!$B$29*(1+$D3530)^1*Inputs!$B$19+Inputs!$B$30*(1+$E3530)^1*Inputs!$B$20+Inputs!$B$31*(1+$F3530)^1*Inputs!$B$21+Inputs!$B$22*(1+Inputs!$B$23)^1</f>
        <v>14160.104280261909</v>
      </c>
      <c r="S3530" s="36">
        <f>Inputs!$B$12*(1+$B3530)^2*$C3530+Inputs!$B$29*(1+$D3530)^2*Inputs!$B$19+Inputs!$B$30*(1+$E3530)^2*Inputs!$B$20+Inputs!$B$31*(1+$F3530)^2*Inputs!$B$21+Inputs!$B$22*(1+Inputs!$B$23)^2</f>
        <v>16942.304480246759</v>
      </c>
      <c r="T3530" s="36">
        <f>Inputs!$B$12*(1+$B3530)^3*$C3530+Inputs!$B$29*(1+$D3530)^3*Inputs!$B$19+Inputs!$B$30*(1+$E3530)^3*Inputs!$B$20+Inputs!$B$31*(1+$F3530)^3*Inputs!$B$21+Inputs!$B$22*(1+Inputs!$B$23)^3</f>
        <v>20926.221396101726</v>
      </c>
      <c r="U3530" s="36">
        <f>Inputs!$B$12*(1+$B3530)^4*$C3530+Inputs!$B$29*(1+$D3530)^4*Inputs!$B$19+Inputs!$B$30*(1+$E3530)^4*Inputs!$B$20+Inputs!$B$31*(1+$F3530)^4*Inputs!$B$21+Inputs!$B$22*(1+Inputs!$B$23)^4</f>
        <v>26644.593563486967</v>
      </c>
      <c r="V3530" s="35">
        <f>Inputs!$B$13/(Q3530*(1-$G3530))</f>
        <v>1.2676975096532637</v>
      </c>
      <c r="W3530" s="36">
        <f>Inputs!$B$13</f>
        <v>12660</v>
      </c>
      <c r="X3530" s="36">
        <f t="shared" si="543"/>
        <v>13975.390327091163</v>
      </c>
      <c r="Y3530" s="36">
        <f t="shared" si="544"/>
        <v>15877.110192789476</v>
      </c>
      <c r="Z3530" s="36">
        <f t="shared" si="545"/>
        <v>18567.855994210619</v>
      </c>
      <c r="AA3530" s="36">
        <f t="shared" si="546"/>
        <v>22314.147767902537</v>
      </c>
      <c r="AB3530" s="36">
        <f t="shared" si="547"/>
        <v>63495.713806587766</v>
      </c>
      <c r="AC3530" s="36">
        <f t="shared" si="548"/>
        <v>397702.29343007953</v>
      </c>
      <c r="AD3530" s="36">
        <f t="shared" si="549"/>
        <v>259802.17304132457</v>
      </c>
    </row>
    <row r="3531" spans="1:30" ht="14.25" customHeight="1" x14ac:dyDescent="0.25">
      <c r="A3531" s="16">
        <v>3515</v>
      </c>
      <c r="B3531" s="34">
        <v>0.28891707223255397</v>
      </c>
      <c r="C3531" s="34">
        <v>8.8003553439763293E-2</v>
      </c>
      <c r="D3531" s="34">
        <v>1.7417376433492102E-2</v>
      </c>
      <c r="E3531" s="34">
        <v>2.50167867887225E-2</v>
      </c>
      <c r="F3531" s="34">
        <v>6.00148933482662E-3</v>
      </c>
      <c r="G3531" s="34">
        <v>0.20459542879003301</v>
      </c>
      <c r="H3531" s="35">
        <v>1.0594939426418</v>
      </c>
      <c r="I3531" s="34">
        <v>0.102088664185691</v>
      </c>
      <c r="J3531" s="34">
        <v>2.51555564038984E-2</v>
      </c>
      <c r="K3531" s="36">
        <f>Inputs!$B$12*(1+$B3531)^4</f>
        <v>165596.50057253908</v>
      </c>
      <c r="L3531" s="36">
        <f t="shared" si="540"/>
        <v>19308.929562122736</v>
      </c>
      <c r="M3531" s="36">
        <f t="shared" si="541"/>
        <v>215862.07211096902</v>
      </c>
      <c r="N3531" s="37">
        <f>M3531/Inputs!$B$6</f>
        <v>329.05803675452597</v>
      </c>
      <c r="O3531" s="38">
        <f>IF(N3531&gt;Inputs!$B$4,1,0)</f>
        <v>0</v>
      </c>
      <c r="P3531" s="34">
        <f t="shared" si="542"/>
        <v>7.6933107781792603E-2</v>
      </c>
      <c r="Q3531" s="36">
        <f>Inputs!$B$12*(1+$B3531)^0*$C3531+Inputs!$B$29*(1+$D3531)^0*Inputs!$B$19+Inputs!$B$30*(1+$E3531)^0*Inputs!$B$20+Inputs!$B$31*(1+$F3531)^0*Inputs!$B$21+Inputs!$B$22*(1+Inputs!$B$23)^0</f>
        <v>13302.257233812721</v>
      </c>
      <c r="R3531" s="36">
        <f>Inputs!$B$12*(1+$B3531)^1*$C3531+Inputs!$B$29*(1+$D3531)^1*Inputs!$B$19+Inputs!$B$30*(1+$E3531)^1*Inputs!$B$20+Inputs!$B$31*(1+$F3531)^1*Inputs!$B$21+Inputs!$B$22*(1+Inputs!$B$23)^1</f>
        <v>14906.141782831739</v>
      </c>
      <c r="S3531" s="36">
        <f>Inputs!$B$12*(1+$B3531)^2*$C3531+Inputs!$B$29*(1+$D3531)^2*Inputs!$B$19+Inputs!$B$30*(1+$E3531)^2*Inputs!$B$20+Inputs!$B$31*(1+$F3531)^2*Inputs!$B$21+Inputs!$B$22*(1+Inputs!$B$23)^2</f>
        <v>16951.446304700818</v>
      </c>
      <c r="T3531" s="36">
        <f>Inputs!$B$12*(1+$B3531)^3*$C3531+Inputs!$B$29*(1+$D3531)^3*Inputs!$B$19+Inputs!$B$30*(1+$E3531)^3*Inputs!$B$20+Inputs!$B$31*(1+$F3531)^3*Inputs!$B$21+Inputs!$B$22*(1+Inputs!$B$23)^3</f>
        <v>19565.50823442838</v>
      </c>
      <c r="U3531" s="36">
        <f>Inputs!$B$12*(1+$B3531)^4*$C3531+Inputs!$B$29*(1+$D3531)^4*Inputs!$B$19+Inputs!$B$30*(1+$E3531)^4*Inputs!$B$20+Inputs!$B$31*(1+$F3531)^4*Inputs!$B$21+Inputs!$B$22*(1+Inputs!$B$23)^4</f>
        <v>22912.455664375651</v>
      </c>
      <c r="V3531" s="35">
        <f>Inputs!$B$13/(Q3531*(1-$G3531))</f>
        <v>1.1965208789412087</v>
      </c>
      <c r="W3531" s="36">
        <f>Inputs!$B$13</f>
        <v>12660</v>
      </c>
      <c r="X3531" s="36">
        <f t="shared" si="543"/>
        <v>13780.284080611586</v>
      </c>
      <c r="Y3531" s="36">
        <f t="shared" si="544"/>
        <v>15209.21480955283</v>
      </c>
      <c r="Z3531" s="36">
        <f t="shared" si="545"/>
        <v>17021.489096082754</v>
      </c>
      <c r="AA3531" s="36">
        <f t="shared" si="546"/>
        <v>19308.929562122736</v>
      </c>
      <c r="AB3531" s="36">
        <f t="shared" si="547"/>
        <v>57609.049086875508</v>
      </c>
      <c r="AC3531" s="36">
        <f t="shared" si="548"/>
        <v>257296.98174894636</v>
      </c>
      <c r="AD3531" s="36">
        <f t="shared" si="549"/>
        <v>158253.02302409351</v>
      </c>
    </row>
    <row r="3532" spans="1:30" ht="14.25" customHeight="1" x14ac:dyDescent="0.25">
      <c r="A3532" s="16">
        <v>3516</v>
      </c>
      <c r="B3532" s="34">
        <v>0.29635673589147699</v>
      </c>
      <c r="C3532" s="34">
        <v>0.105166145755634</v>
      </c>
      <c r="D3532" s="34">
        <v>3.23952954152373E-2</v>
      </c>
      <c r="E3532" s="34">
        <v>3.7422452642991599E-2</v>
      </c>
      <c r="F3532" s="34">
        <v>1.8456113393963799E-2</v>
      </c>
      <c r="G3532" s="34">
        <v>0.17307599982090699</v>
      </c>
      <c r="H3532" s="35">
        <v>1.1184796273473001</v>
      </c>
      <c r="I3532" s="34">
        <v>0.104027521655764</v>
      </c>
      <c r="J3532" s="34">
        <v>2.3071486838639001E-2</v>
      </c>
      <c r="K3532" s="36">
        <f>Inputs!$B$12*(1+$B3532)^4</f>
        <v>169453.04014396155</v>
      </c>
      <c r="L3532" s="36">
        <f t="shared" si="540"/>
        <v>24734.240419197191</v>
      </c>
      <c r="M3532" s="36">
        <f t="shared" si="541"/>
        <v>255772.18367284539</v>
      </c>
      <c r="N3532" s="37">
        <f>M3532/Inputs!$B$6</f>
        <v>389.89662145250821</v>
      </c>
      <c r="O3532" s="38">
        <f>IF(N3532&gt;Inputs!$B$4,1,0)</f>
        <v>0</v>
      </c>
      <c r="P3532" s="34">
        <f t="shared" si="542"/>
        <v>8.0956034817124989E-2</v>
      </c>
      <c r="Q3532" s="36">
        <f>Inputs!$B$12*(1+$B3532)^0*$C3532+Inputs!$B$29*(1+$D3532)^0*Inputs!$B$19+Inputs!$B$30*(1+$E3532)^0*Inputs!$B$20+Inputs!$B$31*(1+$F3532)^0*Inputs!$B$21+Inputs!$B$22*(1+Inputs!$B$23)^0</f>
        <v>14332.012772764963</v>
      </c>
      <c r="R3532" s="36">
        <f>Inputs!$B$12*(1+$B3532)^1*$C3532+Inputs!$B$29*(1+$D3532)^1*Inputs!$B$19+Inputs!$B$30*(1+$E3532)^1*Inputs!$B$20+Inputs!$B$31*(1+$F3532)^1*Inputs!$B$21+Inputs!$B$22*(1+Inputs!$B$23)^1</f>
        <v>16417.113477315765</v>
      </c>
      <c r="S3532" s="36">
        <f>Inputs!$B$12*(1+$B3532)^2*$C3532+Inputs!$B$29*(1+$D3532)^2*Inputs!$B$19+Inputs!$B$30*(1+$E3532)^2*Inputs!$B$20+Inputs!$B$31*(1+$F3532)^2*Inputs!$B$21+Inputs!$B$22*(1+Inputs!$B$23)^2</f>
        <v>19062.846516687157</v>
      </c>
      <c r="T3532" s="36">
        <f>Inputs!$B$12*(1+$B3532)^3*$C3532+Inputs!$B$29*(1+$D3532)^3*Inputs!$B$19+Inputs!$B$30*(1+$E3532)^3*Inputs!$B$20+Inputs!$B$31*(1+$F3532)^3*Inputs!$B$21+Inputs!$B$22*(1+Inputs!$B$23)^3</f>
        <v>22433.659105088416</v>
      </c>
      <c r="U3532" s="36">
        <f>Inputs!$B$12*(1+$B3532)^4*$C3532+Inputs!$B$29*(1+$D3532)^4*Inputs!$B$19+Inputs!$B$30*(1+$E3532)^4*Inputs!$B$20+Inputs!$B$31*(1+$F3532)^4*Inputs!$B$21+Inputs!$B$22*(1+Inputs!$B$23)^4</f>
        <v>26742.678483743159</v>
      </c>
      <c r="V3532" s="35">
        <f>Inputs!$B$13/(Q3532*(1-$G3532))</f>
        <v>1.0682205347795855</v>
      </c>
      <c r="W3532" s="36">
        <f>Inputs!$B$13</f>
        <v>12660</v>
      </c>
      <c r="X3532" s="36">
        <f t="shared" si="543"/>
        <v>14672.422668693445</v>
      </c>
      <c r="Y3532" s="36">
        <f t="shared" si="544"/>
        <v>17235.051660641642</v>
      </c>
      <c r="Z3532" s="36">
        <f t="shared" si="545"/>
        <v>20515.750291400418</v>
      </c>
      <c r="AA3532" s="36">
        <f t="shared" si="546"/>
        <v>24734.240419197191</v>
      </c>
      <c r="AB3532" s="36">
        <f t="shared" si="547"/>
        <v>65201.614389599446</v>
      </c>
      <c r="AC3532" s="36">
        <f t="shared" si="548"/>
        <v>312575.78485229338</v>
      </c>
      <c r="AD3532" s="36">
        <f t="shared" si="549"/>
        <v>190570.56928324595</v>
      </c>
    </row>
    <row r="3533" spans="1:30" ht="14.25" customHeight="1" x14ac:dyDescent="0.25">
      <c r="A3533" s="16">
        <v>3517</v>
      </c>
      <c r="B3533" s="34">
        <v>0.32036595446912702</v>
      </c>
      <c r="C3533" s="34">
        <v>7.1218594099804106E-2</v>
      </c>
      <c r="D3533" s="34">
        <v>3.3872067434183202E-2</v>
      </c>
      <c r="E3533" s="34">
        <v>3.6602098207581202E-2</v>
      </c>
      <c r="F3533" s="34">
        <v>3.4303644431241197E-2</v>
      </c>
      <c r="G3533" s="34">
        <v>0.17847359639325899</v>
      </c>
      <c r="H3533" s="35">
        <v>1.0683409884414401</v>
      </c>
      <c r="I3533" s="34">
        <v>9.0653111773321401E-2</v>
      </c>
      <c r="J3533" s="34">
        <v>2.4498865290878601E-2</v>
      </c>
      <c r="K3533" s="36">
        <f>Inputs!$B$12*(1+$B3533)^4</f>
        <v>182359.553676827</v>
      </c>
      <c r="L3533" s="36">
        <f t="shared" si="540"/>
        <v>19511.474822956679</v>
      </c>
      <c r="M3533" s="36">
        <f t="shared" si="541"/>
        <v>255627.79575041239</v>
      </c>
      <c r="N3533" s="37">
        <f>M3533/Inputs!$B$6</f>
        <v>389.67651791221402</v>
      </c>
      <c r="O3533" s="38">
        <f>IF(N3533&gt;Inputs!$B$4,1,0)</f>
        <v>0</v>
      </c>
      <c r="P3533" s="34">
        <f t="shared" si="542"/>
        <v>6.6154246482442808E-2</v>
      </c>
      <c r="Q3533" s="36">
        <f>Inputs!$B$12*(1+$B3533)^0*$C3533+Inputs!$B$29*(1+$D3533)^0*Inputs!$B$19+Inputs!$B$30*(1+$E3533)^0*Inputs!$B$20+Inputs!$B$31*(1+$F3533)^0*Inputs!$B$21+Inputs!$B$22*(1+Inputs!$B$23)^0</f>
        <v>12295.159673415168</v>
      </c>
      <c r="R3533" s="36">
        <f>Inputs!$B$12*(1+$B3533)^1*$C3533+Inputs!$B$29*(1+$D3533)^1*Inputs!$B$19+Inputs!$B$30*(1+$E3533)^1*Inputs!$B$20+Inputs!$B$31*(1+$F3533)^1*Inputs!$B$21+Inputs!$B$22*(1+Inputs!$B$23)^1</f>
        <v>13953.550314659864</v>
      </c>
      <c r="S3533" s="36">
        <f>Inputs!$B$12*(1+$B3533)^2*$C3533+Inputs!$B$29*(1+$D3533)^2*Inputs!$B$19+Inputs!$B$30*(1+$E3533)^2*Inputs!$B$20+Inputs!$B$31*(1+$F3533)^2*Inputs!$B$21+Inputs!$B$22*(1+Inputs!$B$23)^2</f>
        <v>16060.897795772325</v>
      </c>
      <c r="T3533" s="36">
        <f>Inputs!$B$12*(1+$B3533)^3*$C3533+Inputs!$B$29*(1+$D3533)^3*Inputs!$B$19+Inputs!$B$30*(1+$E3533)^3*Inputs!$B$20+Inputs!$B$31*(1+$F3533)^3*Inputs!$B$21+Inputs!$B$22*(1+Inputs!$B$23)^3</f>
        <v>18758.075874217844</v>
      </c>
      <c r="U3533" s="36">
        <f>Inputs!$B$12*(1+$B3533)^4*$C3533+Inputs!$B$29*(1+$D3533)^4*Inputs!$B$19+Inputs!$B$30*(1+$E3533)^4*Inputs!$B$20+Inputs!$B$31*(1+$F3533)^4*Inputs!$B$21+Inputs!$B$22*(1+Inputs!$B$23)^4</f>
        <v>22230.983724405436</v>
      </c>
      <c r="V3533" s="35">
        <f>Inputs!$B$13/(Q3533*(1-$G3533))</f>
        <v>1.2533662799338259</v>
      </c>
      <c r="W3533" s="36">
        <f>Inputs!$B$13</f>
        <v>12660</v>
      </c>
      <c r="X3533" s="36">
        <f t="shared" si="543"/>
        <v>13837.354939989662</v>
      </c>
      <c r="Y3533" s="36">
        <f t="shared" si="544"/>
        <v>15316.82709661025</v>
      </c>
      <c r="Z3533" s="36">
        <f t="shared" si="545"/>
        <v>17176.228356682172</v>
      </c>
      <c r="AA3533" s="36">
        <f t="shared" si="546"/>
        <v>19511.474822956679</v>
      </c>
      <c r="AB3533" s="36">
        <f t="shared" si="547"/>
        <v>59828.719503596127</v>
      </c>
      <c r="AC3533" s="36">
        <f t="shared" si="548"/>
        <v>302164.78728354693</v>
      </c>
      <c r="AD3533" s="36">
        <f t="shared" si="549"/>
        <v>195799.07624681626</v>
      </c>
    </row>
    <row r="3534" spans="1:30" ht="14.25" customHeight="1" x14ac:dyDescent="0.25">
      <c r="A3534" s="16">
        <v>3518</v>
      </c>
      <c r="B3534" s="34">
        <v>0.27047188563323399</v>
      </c>
      <c r="C3534" s="34">
        <v>6.4011130671306302E-2</v>
      </c>
      <c r="D3534" s="34">
        <v>3.0709783768581099E-2</v>
      </c>
      <c r="E3534" s="34">
        <v>5.9271838497723897E-2</v>
      </c>
      <c r="F3534" s="34">
        <v>-2.0277617527809201E-5</v>
      </c>
      <c r="G3534" s="34">
        <v>0.19695553461056001</v>
      </c>
      <c r="H3534" s="35">
        <v>0.97106284108840202</v>
      </c>
      <c r="I3534" s="34">
        <v>0.10244589020685101</v>
      </c>
      <c r="J3534" s="34">
        <v>2.2280770978189798E-2</v>
      </c>
      <c r="K3534" s="36">
        <f>Inputs!$B$12*(1+$B3534)^4</f>
        <v>156318.89852971811</v>
      </c>
      <c r="L3534" s="36">
        <f t="shared" si="540"/>
        <v>14670.994658290976</v>
      </c>
      <c r="M3534" s="36">
        <f t="shared" si="541"/>
        <v>165644.69501462753</v>
      </c>
      <c r="N3534" s="37">
        <f>M3534/Inputs!$B$6</f>
        <v>252.50715703449319</v>
      </c>
      <c r="O3534" s="38">
        <f>IF(N3534&gt;Inputs!$B$4,1,0)</f>
        <v>0</v>
      </c>
      <c r="P3534" s="34">
        <f t="shared" si="542"/>
        <v>8.0165119228661208E-2</v>
      </c>
      <c r="Q3534" s="36">
        <f>Inputs!$B$12*(1+$B3534)^0*$C3534+Inputs!$B$29*(1+$D3534)^0*Inputs!$B$19+Inputs!$B$30*(1+$E3534)^0*Inputs!$B$20+Inputs!$B$31*(1+$F3534)^0*Inputs!$B$21+Inputs!$B$22*(1+Inputs!$B$23)^0</f>
        <v>11862.7118677053</v>
      </c>
      <c r="R3534" s="36">
        <f>Inputs!$B$12*(1+$B3534)^1*$C3534+Inputs!$B$29*(1+$D3534)^1*Inputs!$B$19+Inputs!$B$30*(1+$E3534)^1*Inputs!$B$20+Inputs!$B$31*(1+$F3534)^1*Inputs!$B$21+Inputs!$B$22*(1+Inputs!$B$23)^1</f>
        <v>13082.509564148415</v>
      </c>
      <c r="S3534" s="36">
        <f>Inputs!$B$12*(1+$B3534)^2*$C3534+Inputs!$B$29*(1+$D3534)^2*Inputs!$B$19+Inputs!$B$30*(1+$E3534)^2*Inputs!$B$20+Inputs!$B$31*(1+$F3534)^2*Inputs!$B$21+Inputs!$B$22*(1+Inputs!$B$23)^2</f>
        <v>14593.131654366884</v>
      </c>
      <c r="T3534" s="36">
        <f>Inputs!$B$12*(1+$B3534)^3*$C3534+Inputs!$B$29*(1+$D3534)^3*Inputs!$B$19+Inputs!$B$30*(1+$E3534)^3*Inputs!$B$20+Inputs!$B$31*(1+$F3534)^3*Inputs!$B$21+Inputs!$B$22*(1+Inputs!$B$23)^3</f>
        <v>16471.127223649608</v>
      </c>
      <c r="U3534" s="36">
        <f>Inputs!$B$12*(1+$B3534)^4*$C3534+Inputs!$B$29*(1+$D3534)^4*Inputs!$B$19+Inputs!$B$30*(1+$E3534)^4*Inputs!$B$20+Inputs!$B$31*(1+$F3534)^4*Inputs!$B$21+Inputs!$B$22*(1+Inputs!$B$23)^4</f>
        <v>18813.631359640385</v>
      </c>
      <c r="V3534" s="35">
        <f>Inputs!$B$13/(Q3534*(1-$G3534))</f>
        <v>1.3289545561556548</v>
      </c>
      <c r="W3534" s="36">
        <f>Inputs!$B$13</f>
        <v>12660</v>
      </c>
      <c r="X3534" s="36">
        <f t="shared" si="543"/>
        <v>13021.791816522627</v>
      </c>
      <c r="Y3534" s="36">
        <f t="shared" si="544"/>
        <v>13476.875587473611</v>
      </c>
      <c r="Z3534" s="36">
        <f t="shared" si="545"/>
        <v>14027.757062371611</v>
      </c>
      <c r="AA3534" s="36">
        <f t="shared" si="546"/>
        <v>14670.994658290976</v>
      </c>
      <c r="AB3534" s="36">
        <f t="shared" si="547"/>
        <v>50761.132638585957</v>
      </c>
      <c r="AC3534" s="36">
        <f t="shared" si="548"/>
        <v>187087.30024482339</v>
      </c>
      <c r="AD3534" s="36">
        <f t="shared" si="549"/>
        <v>114883.56237604158</v>
      </c>
    </row>
    <row r="3535" spans="1:30" ht="14.25" customHeight="1" x14ac:dyDescent="0.25">
      <c r="A3535" s="16">
        <v>3519</v>
      </c>
      <c r="B3535" s="34">
        <v>0.36971449432438502</v>
      </c>
      <c r="C3535" s="34">
        <v>6.1263087148910003E-2</v>
      </c>
      <c r="D3535" s="34">
        <v>4.59657584420511E-2</v>
      </c>
      <c r="E3535" s="34">
        <v>6.5025437829597896E-2</v>
      </c>
      <c r="F3535" s="34">
        <v>2.86789409259697E-2</v>
      </c>
      <c r="G3535" s="34">
        <v>0.18016816998746299</v>
      </c>
      <c r="H3535" s="35">
        <v>1.09817152466574</v>
      </c>
      <c r="I3535" s="34">
        <v>0.10209169799581699</v>
      </c>
      <c r="J3535" s="34">
        <v>2.6328428837092899E-2</v>
      </c>
      <c r="K3535" s="36">
        <f>Inputs!$B$12*(1+$B3535)^4</f>
        <v>211189.07905958765</v>
      </c>
      <c r="L3535" s="36">
        <f t="shared" si="540"/>
        <v>20329.985292499627</v>
      </c>
      <c r="M3535" s="36">
        <f t="shared" si="541"/>
        <v>228417.82057377911</v>
      </c>
      <c r="N3535" s="37">
        <f>M3535/Inputs!$B$6</f>
        <v>348.19789721612671</v>
      </c>
      <c r="O3535" s="38">
        <f>IF(N3535&gt;Inputs!$B$4,1,0)</f>
        <v>0</v>
      </c>
      <c r="P3535" s="34">
        <f t="shared" si="542"/>
        <v>7.5763269158724098E-2</v>
      </c>
      <c r="Q3535" s="36">
        <f>Inputs!$B$12*(1+$B3535)^0*$C3535+Inputs!$B$29*(1+$D3535)^0*Inputs!$B$19+Inputs!$B$30*(1+$E3535)^0*Inputs!$B$20+Inputs!$B$31*(1+$F3535)^0*Inputs!$B$21+Inputs!$B$22*(1+Inputs!$B$23)^0</f>
        <v>11697.829256361521</v>
      </c>
      <c r="R3535" s="36">
        <f>Inputs!$B$12*(1+$B3535)^1*$C3535+Inputs!$B$29*(1+$D3535)^1*Inputs!$B$19+Inputs!$B$30*(1+$E3535)^1*Inputs!$B$20+Inputs!$B$31*(1+$F3535)^1*Inputs!$B$21+Inputs!$B$22*(1+Inputs!$B$23)^1</f>
        <v>13432.112585264091</v>
      </c>
      <c r="S3535" s="36">
        <f>Inputs!$B$12*(1+$B3535)^2*$C3535+Inputs!$B$29*(1+$D3535)^2*Inputs!$B$19+Inputs!$B$30*(1+$E3535)^2*Inputs!$B$20+Inputs!$B$31*(1+$F3535)^2*Inputs!$B$21+Inputs!$B$22*(1+Inputs!$B$23)^2</f>
        <v>15688.060671570303</v>
      </c>
      <c r="T3535" s="36">
        <f>Inputs!$B$12*(1+$B3535)^3*$C3535+Inputs!$B$29*(1+$D3535)^3*Inputs!$B$19+Inputs!$B$30*(1+$E3535)^3*Inputs!$B$20+Inputs!$B$31*(1+$F3535)^3*Inputs!$B$21+Inputs!$B$22*(1+Inputs!$B$23)^3</f>
        <v>18652.487315511076</v>
      </c>
      <c r="U3535" s="36">
        <f>Inputs!$B$12*(1+$B3535)^4*$C3535+Inputs!$B$29*(1+$D3535)^4*Inputs!$B$19+Inputs!$B$30*(1+$E3535)^4*Inputs!$B$20+Inputs!$B$31*(1+$F3535)^4*Inputs!$B$21+Inputs!$B$22*(1+Inputs!$B$23)^4</f>
        <v>22580.944860854601</v>
      </c>
      <c r="V3535" s="35">
        <f>Inputs!$B$13/(Q3535*(1-$G3535))</f>
        <v>1.3200903363394667</v>
      </c>
      <c r="W3535" s="36">
        <f>Inputs!$B$13</f>
        <v>12660</v>
      </c>
      <c r="X3535" s="36">
        <f t="shared" si="543"/>
        <v>13925.985170401722</v>
      </c>
      <c r="Y3535" s="36">
        <f t="shared" si="544"/>
        <v>15551.323903092341</v>
      </c>
      <c r="Z3535" s="36">
        <f t="shared" si="545"/>
        <v>17641.522449040174</v>
      </c>
      <c r="AA3535" s="36">
        <f t="shared" si="546"/>
        <v>20329.985292499627</v>
      </c>
      <c r="AB3535" s="36">
        <f t="shared" si="547"/>
        <v>59032.385950186712</v>
      </c>
      <c r="AC3535" s="36">
        <f t="shared" si="548"/>
        <v>275400.49545406568</v>
      </c>
      <c r="AD3535" s="36">
        <f t="shared" si="549"/>
        <v>169385.43462359239</v>
      </c>
    </row>
    <row r="3536" spans="1:30" ht="14.25" customHeight="1" x14ac:dyDescent="0.25">
      <c r="A3536" s="16">
        <v>3520</v>
      </c>
      <c r="B3536" s="34">
        <v>0.42627505747255101</v>
      </c>
      <c r="C3536" s="34">
        <v>5.1542225100887303E-2</v>
      </c>
      <c r="D3536" s="34">
        <v>1.2939724210502299E-2</v>
      </c>
      <c r="E3536" s="34">
        <v>1.6786249338330599E-2</v>
      </c>
      <c r="F3536" s="34">
        <v>1.09662415329495E-2</v>
      </c>
      <c r="G3536" s="34">
        <v>0.18561477254021599</v>
      </c>
      <c r="H3536" s="35">
        <v>1.13430498358572</v>
      </c>
      <c r="I3536" s="34">
        <v>9.7405698882767705E-2</v>
      </c>
      <c r="J3536" s="34">
        <v>2.50719948972658E-2</v>
      </c>
      <c r="K3536" s="36">
        <f>Inputs!$B$12*(1+$B3536)^4</f>
        <v>248292.95657068971</v>
      </c>
      <c r="L3536" s="36">
        <f t="shared" si="540"/>
        <v>19472.070638391418</v>
      </c>
      <c r="M3536" s="36">
        <f t="shared" si="541"/>
        <v>231267.73982294355</v>
      </c>
      <c r="N3536" s="37">
        <f>M3536/Inputs!$B$6</f>
        <v>352.54228631546272</v>
      </c>
      <c r="O3536" s="38">
        <f>IF(N3536&gt;Inputs!$B$4,1,0)</f>
        <v>0</v>
      </c>
      <c r="P3536" s="34">
        <f t="shared" si="542"/>
        <v>7.2333703985501902E-2</v>
      </c>
      <c r="Q3536" s="36">
        <f>Inputs!$B$12*(1+$B3536)^0*$C3536+Inputs!$B$29*(1+$D3536)^0*Inputs!$B$19+Inputs!$B$30*(1+$E3536)^0*Inputs!$B$20+Inputs!$B$31*(1+$F3536)^0*Inputs!$B$21+Inputs!$B$22*(1+Inputs!$B$23)^0</f>
        <v>11114.577533480158</v>
      </c>
      <c r="R3536" s="36">
        <f>Inputs!$B$12*(1+$B3536)^1*$C3536+Inputs!$B$29*(1+$D3536)^1*Inputs!$B$19+Inputs!$B$30*(1+$E3536)^1*Inputs!$B$20+Inputs!$B$31*(1+$F3536)^1*Inputs!$B$21+Inputs!$B$22*(1+Inputs!$B$23)^1</f>
        <v>12498.161635026398</v>
      </c>
      <c r="S3536" s="36">
        <f>Inputs!$B$12*(1+$B3536)^2*$C3536+Inputs!$B$29*(1+$D3536)^2*Inputs!$B$19+Inputs!$B$30*(1+$E3536)^2*Inputs!$B$20+Inputs!$B$31*(1+$F3536)^2*Inputs!$B$21+Inputs!$B$22*(1+Inputs!$B$23)^2</f>
        <v>14443.423722195377</v>
      </c>
      <c r="T3536" s="36">
        <f>Inputs!$B$12*(1+$B3536)^3*$C3536+Inputs!$B$29*(1+$D3536)^3*Inputs!$B$19+Inputs!$B$30*(1+$E3536)^3*Inputs!$B$20+Inputs!$B$31*(1+$F3536)^3*Inputs!$B$21+Inputs!$B$22*(1+Inputs!$B$23)^3</f>
        <v>17189.870050401914</v>
      </c>
      <c r="U3536" s="36">
        <f>Inputs!$B$12*(1+$B3536)^4*$C3536+Inputs!$B$29*(1+$D3536)^4*Inputs!$B$19+Inputs!$B$30*(1+$E3536)^4*Inputs!$B$20+Inputs!$B$31*(1+$F3536)^4*Inputs!$B$21+Inputs!$B$22*(1+Inputs!$B$23)^4</f>
        <v>21079.116738454621</v>
      </c>
      <c r="V3536" s="35">
        <f>Inputs!$B$13/(Q3536*(1-$G3536))</f>
        <v>1.3986558261477389</v>
      </c>
      <c r="W3536" s="36">
        <f>Inputs!$B$13</f>
        <v>12660</v>
      </c>
      <c r="X3536" s="36">
        <f t="shared" si="543"/>
        <v>13563.302310762574</v>
      </c>
      <c r="Y3536" s="36">
        <f t="shared" si="544"/>
        <v>14896.989583723132</v>
      </c>
      <c r="Z3536" s="36">
        <f t="shared" si="545"/>
        <v>16804.508872878647</v>
      </c>
      <c r="AA3536" s="36">
        <f t="shared" si="546"/>
        <v>19472.070638391418</v>
      </c>
      <c r="AB3536" s="36">
        <f t="shared" si="547"/>
        <v>57891.434181198012</v>
      </c>
      <c r="AC3536" s="36">
        <f t="shared" si="548"/>
        <v>275947.07853032212</v>
      </c>
      <c r="AD3536" s="36">
        <f t="shared" si="549"/>
        <v>173376.30564174554</v>
      </c>
    </row>
    <row r="3537" spans="1:30" ht="14.25" customHeight="1" x14ac:dyDescent="0.25">
      <c r="A3537" s="16">
        <v>3521</v>
      </c>
      <c r="B3537" s="34">
        <v>0.32515639179712902</v>
      </c>
      <c r="C3537" s="34">
        <v>9.48616105329909E-2</v>
      </c>
      <c r="D3537" s="34">
        <v>2.2745401924418901E-2</v>
      </c>
      <c r="E3537" s="34">
        <v>2.4364486142869901E-2</v>
      </c>
      <c r="F3537" s="34">
        <v>1.7523950262028701E-2</v>
      </c>
      <c r="G3537" s="34">
        <v>0.20237770692193</v>
      </c>
      <c r="H3537" s="35">
        <v>1.09799466313711</v>
      </c>
      <c r="I3537" s="34">
        <v>0.10099025002491301</v>
      </c>
      <c r="J3537" s="34">
        <v>2.37011216003431E-2</v>
      </c>
      <c r="K3537" s="36">
        <f>Inputs!$B$12*(1+$B3537)^4</f>
        <v>185020.47567796241</v>
      </c>
      <c r="L3537" s="36">
        <f t="shared" ref="L3537:L3600" si="550">AA3537</f>
        <v>22922.558885058126</v>
      </c>
      <c r="M3537" s="36">
        <f t="shared" ref="M3537:M3600" si="551">AB3537+AD3537</f>
        <v>250609.95399371715</v>
      </c>
      <c r="N3537" s="37">
        <f>M3537/Inputs!$B$6</f>
        <v>382.02736889286149</v>
      </c>
      <c r="O3537" s="38">
        <f>IF(N3537&gt;Inputs!$B$4,1,0)</f>
        <v>0</v>
      </c>
      <c r="P3537" s="34">
        <f t="shared" ref="P3537:P3600" si="552">I3537-J3537</f>
        <v>7.7289128424569906E-2</v>
      </c>
      <c r="Q3537" s="36">
        <f>Inputs!$B$12*(1+$B3537)^0*$C3537+Inputs!$B$29*(1+$D3537)^0*Inputs!$B$19+Inputs!$B$30*(1+$E3537)^0*Inputs!$B$20+Inputs!$B$31*(1+$F3537)^0*Inputs!$B$21+Inputs!$B$22*(1+Inputs!$B$23)^0</f>
        <v>13713.740659406376</v>
      </c>
      <c r="R3537" s="36">
        <f>Inputs!$B$12*(1+$B3537)^1*$C3537+Inputs!$B$29*(1+$D3537)^1*Inputs!$B$19+Inputs!$B$30*(1+$E3537)^1*Inputs!$B$20+Inputs!$B$31*(1+$F3537)^1*Inputs!$B$21+Inputs!$B$22*(1+Inputs!$B$23)^1</f>
        <v>15710.711644746716</v>
      </c>
      <c r="S3537" s="36">
        <f>Inputs!$B$12*(1+$B3537)^2*$C3537+Inputs!$B$29*(1+$D3537)^2*Inputs!$B$19+Inputs!$B$30*(1+$E3537)^2*Inputs!$B$20+Inputs!$B$31*(1+$F3537)^2*Inputs!$B$21+Inputs!$B$22*(1+Inputs!$B$23)^2</f>
        <v>18311.959523862031</v>
      </c>
      <c r="T3537" s="36">
        <f>Inputs!$B$12*(1+$B3537)^3*$C3537+Inputs!$B$29*(1+$D3537)^3*Inputs!$B$19+Inputs!$B$30*(1+$E3537)^3*Inputs!$B$20+Inputs!$B$31*(1+$F3537)^3*Inputs!$B$21+Inputs!$B$22*(1+Inputs!$B$23)^3</f>
        <v>21713.189079461314</v>
      </c>
      <c r="U3537" s="36">
        <f>Inputs!$B$12*(1+$B3537)^4*$C3537+Inputs!$B$29*(1+$D3537)^4*Inputs!$B$19+Inputs!$B$30*(1+$E3537)^4*Inputs!$B$20+Inputs!$B$31*(1+$F3537)^4*Inputs!$B$21+Inputs!$B$22*(1+Inputs!$B$23)^4</f>
        <v>26173.727953137481</v>
      </c>
      <c r="V3537" s="35">
        <f>Inputs!$B$13/(Q3537*(1-$G3537))</f>
        <v>1.1573920360130698</v>
      </c>
      <c r="W3537" s="36">
        <f>Inputs!$B$13</f>
        <v>12660</v>
      </c>
      <c r="X3537" s="36">
        <f t="shared" ref="X3537:X3600" si="553">R3537*(1-$G3537)*($V3537+($H3537-$V3537)*1/4)</f>
        <v>14317.446813839491</v>
      </c>
      <c r="Y3537" s="36">
        <f t="shared" ref="Y3537:Y3600" si="554">S3537*(1-$G3537)*($V3537+($H3537-$V3537)*2/4)</f>
        <v>16471.119676455495</v>
      </c>
      <c r="Z3537" s="36">
        <f t="shared" ref="Z3537:Z3600" si="555">T3537*(1-$G3537)*($V3537+($H3537-$V3537)*3/4)</f>
        <v>19273.260395573463</v>
      </c>
      <c r="AA3537" s="36">
        <f t="shared" ref="AA3537:AA3600" si="556">U3537*(1-$G3537)*$H3537</f>
        <v>22922.558885058126</v>
      </c>
      <c r="AB3537" s="36">
        <f t="shared" ref="AB3537:AB3600" si="557">W3537/(1+$I3537)^1+X3537/(1+$I3537)^2+Y3537/(1+$I3537)^3+Z3537/(1+$I3537)^4+AA3537/(1+$I3537)^5</f>
        <v>62937.513701982753</v>
      </c>
      <c r="AC3537" s="36">
        <f t="shared" ref="AC3537:AC3600" si="558">AA3537*(1+$J3537)/($I3537-$J3537)</f>
        <v>303611.25450502831</v>
      </c>
      <c r="AD3537" s="36">
        <f t="shared" ref="AD3537:AD3600" si="559">AC3537/(1+$I3537)^5</f>
        <v>187672.44029173438</v>
      </c>
    </row>
    <row r="3538" spans="1:30" ht="14.25" customHeight="1" x14ac:dyDescent="0.25">
      <c r="A3538" s="16">
        <v>3522</v>
      </c>
      <c r="B3538" s="34">
        <v>0.13757666199736901</v>
      </c>
      <c r="C3538" s="34">
        <v>0.117078133816202</v>
      </c>
      <c r="D3538" s="34">
        <v>4.4457211427183098E-2</v>
      </c>
      <c r="E3538" s="34">
        <v>4.8393666898112198E-2</v>
      </c>
      <c r="F3538" s="34">
        <v>2.57013426315728E-2</v>
      </c>
      <c r="G3538" s="34">
        <v>0.19264201041008699</v>
      </c>
      <c r="H3538" s="35">
        <v>1.09447391325098</v>
      </c>
      <c r="I3538" s="34">
        <v>8.8141611090981398E-2</v>
      </c>
      <c r="J3538" s="34">
        <v>2.70769209081465E-2</v>
      </c>
      <c r="K3538" s="36">
        <f>Inputs!$B$12*(1+$B3538)^4</f>
        <v>100478.68557348549</v>
      </c>
      <c r="L3538" s="36">
        <f t="shared" si="550"/>
        <v>18669.958710770716</v>
      </c>
      <c r="M3538" s="36">
        <f t="shared" si="551"/>
        <v>265396.73751297878</v>
      </c>
      <c r="N3538" s="37">
        <f>M3538/Inputs!$B$6</f>
        <v>404.5681974283213</v>
      </c>
      <c r="O3538" s="38">
        <f>IF(N3538&gt;Inputs!$B$4,1,0)</f>
        <v>1</v>
      </c>
      <c r="P3538" s="34">
        <f t="shared" si="552"/>
        <v>6.1064690182834898E-2</v>
      </c>
      <c r="Q3538" s="36">
        <f>Inputs!$B$12*(1+$B3538)^0*$C3538+Inputs!$B$29*(1+$D3538)^0*Inputs!$B$19+Inputs!$B$30*(1+$E3538)^0*Inputs!$B$20+Inputs!$B$31*(1+$F3538)^0*Inputs!$B$21+Inputs!$B$22*(1+Inputs!$B$23)^0</f>
        <v>15046.73205639904</v>
      </c>
      <c r="R3538" s="36">
        <f>Inputs!$B$12*(1+$B3538)^1*$C3538+Inputs!$B$29*(1+$D3538)^1*Inputs!$B$19+Inputs!$B$30*(1+$E3538)^1*Inputs!$B$20+Inputs!$B$31*(1+$F3538)^1*Inputs!$B$21+Inputs!$B$22*(1+Inputs!$B$23)^1</f>
        <v>16328.292452080517</v>
      </c>
      <c r="S3538" s="36">
        <f>Inputs!$B$12*(1+$B3538)^2*$C3538+Inputs!$B$29*(1+$D3538)^2*Inputs!$B$19+Inputs!$B$30*(1+$E3538)^2*Inputs!$B$20+Inputs!$B$31*(1+$F3538)^2*Inputs!$B$21+Inputs!$B$22*(1+Inputs!$B$23)^2</f>
        <v>17756.121473745799</v>
      </c>
      <c r="T3538" s="36">
        <f>Inputs!$B$12*(1+$B3538)^3*$C3538+Inputs!$B$29*(1+$D3538)^3*Inputs!$B$19+Inputs!$B$30*(1+$E3538)^3*Inputs!$B$20+Inputs!$B$31*(1+$F3538)^3*Inputs!$B$21+Inputs!$B$22*(1+Inputs!$B$23)^3</f>
        <v>19349.100009226742</v>
      </c>
      <c r="U3538" s="36">
        <f>Inputs!$B$12*(1+$B3538)^4*$C3538+Inputs!$B$29*(1+$D3538)^4*Inputs!$B$19+Inputs!$B$30*(1+$E3538)^4*Inputs!$B$20+Inputs!$B$31*(1+$F3538)^4*Inputs!$B$21+Inputs!$B$22*(1+Inputs!$B$23)^4</f>
        <v>21128.652260291194</v>
      </c>
      <c r="V3538" s="35">
        <f>Inputs!$B$13/(Q3538*(1-$G3538))</f>
        <v>1.0421383331331207</v>
      </c>
      <c r="W3538" s="36">
        <f>Inputs!$B$13</f>
        <v>12660</v>
      </c>
      <c r="X3538" s="36">
        <f t="shared" si="553"/>
        <v>13910.759707155172</v>
      </c>
      <c r="Y3538" s="36">
        <f t="shared" si="554"/>
        <v>15314.752143668189</v>
      </c>
      <c r="Z3538" s="36">
        <f t="shared" si="555"/>
        <v>16893.096901352004</v>
      </c>
      <c r="AA3538" s="36">
        <f t="shared" si="556"/>
        <v>18669.958710770716</v>
      </c>
      <c r="AB3538" s="36">
        <f t="shared" si="557"/>
        <v>59557.066715143577</v>
      </c>
      <c r="AC3538" s="36">
        <f t="shared" si="558"/>
        <v>314019.17620030412</v>
      </c>
      <c r="AD3538" s="36">
        <f t="shared" si="559"/>
        <v>205839.67079783519</v>
      </c>
    </row>
    <row r="3539" spans="1:30" ht="14.25" customHeight="1" x14ac:dyDescent="0.25">
      <c r="A3539" s="16">
        <v>3523</v>
      </c>
      <c r="B3539" s="34">
        <v>0.27371901233030899</v>
      </c>
      <c r="C3539" s="34">
        <v>8.3558958636756595E-2</v>
      </c>
      <c r="D3539" s="34">
        <v>4.9557010171410197E-2</v>
      </c>
      <c r="E3539" s="34">
        <v>4.2016846979922598E-2</v>
      </c>
      <c r="F3539" s="34">
        <v>1.4215009395869E-2</v>
      </c>
      <c r="G3539" s="34">
        <v>0.20437782414158501</v>
      </c>
      <c r="H3539" s="35">
        <v>1.09514931794222</v>
      </c>
      <c r="I3539" s="34">
        <v>9.6254686982048601E-2</v>
      </c>
      <c r="J3539" s="34">
        <v>2.3850807534090201E-2</v>
      </c>
      <c r="K3539" s="36">
        <f>Inputs!$B$12*(1+$B3539)^4</f>
        <v>157923.14199971463</v>
      </c>
      <c r="L3539" s="36">
        <f t="shared" si="550"/>
        <v>19469.577844161347</v>
      </c>
      <c r="M3539" s="36">
        <f t="shared" si="551"/>
        <v>232882.83276954273</v>
      </c>
      <c r="N3539" s="37">
        <f>M3539/Inputs!$B$6</f>
        <v>355.00431824625417</v>
      </c>
      <c r="O3539" s="38">
        <f>IF(N3539&gt;Inputs!$B$4,1,0)</f>
        <v>0</v>
      </c>
      <c r="P3539" s="34">
        <f t="shared" si="552"/>
        <v>7.2403879447958397E-2</v>
      </c>
      <c r="Q3539" s="36">
        <f>Inputs!$B$12*(1+$B3539)^0*$C3539+Inputs!$B$29*(1+$D3539)^0*Inputs!$B$19+Inputs!$B$30*(1+$E3539)^0*Inputs!$B$20+Inputs!$B$31*(1+$F3539)^0*Inputs!$B$21+Inputs!$B$22*(1+Inputs!$B$23)^0</f>
        <v>13035.581545632318</v>
      </c>
      <c r="R3539" s="36">
        <f>Inputs!$B$12*(1+$B3539)^1*$C3539+Inputs!$B$29*(1+$D3539)^1*Inputs!$B$19+Inputs!$B$30*(1+$E3539)^1*Inputs!$B$20+Inputs!$B$31*(1+$F3539)^1*Inputs!$B$21+Inputs!$B$22*(1+Inputs!$B$23)^1</f>
        <v>14671.987918176957</v>
      </c>
      <c r="S3539" s="36">
        <f>Inputs!$B$12*(1+$B3539)^2*$C3539+Inputs!$B$29*(1+$D3539)^2*Inputs!$B$19+Inputs!$B$30*(1+$E3539)^2*Inputs!$B$20+Inputs!$B$31*(1+$F3539)^2*Inputs!$B$21+Inputs!$B$22*(1+Inputs!$B$23)^2</f>
        <v>16695.394234356037</v>
      </c>
      <c r="T3539" s="36">
        <f>Inputs!$B$12*(1+$B3539)^3*$C3539+Inputs!$B$29*(1+$D3539)^3*Inputs!$B$19+Inputs!$B$30*(1+$E3539)^3*Inputs!$B$20+Inputs!$B$31*(1+$F3539)^3*Inputs!$B$21+Inputs!$B$22*(1+Inputs!$B$23)^3</f>
        <v>19209.154688079339</v>
      </c>
      <c r="U3539" s="36">
        <f>Inputs!$B$12*(1+$B3539)^4*$C3539+Inputs!$B$29*(1+$D3539)^4*Inputs!$B$19+Inputs!$B$30*(1+$E3539)^4*Inputs!$B$20+Inputs!$B$31*(1+$F3539)^4*Inputs!$B$21+Inputs!$B$22*(1+Inputs!$B$23)^4</f>
        <v>22344.792109007409</v>
      </c>
      <c r="V3539" s="35">
        <f>Inputs!$B$13/(Q3539*(1-$G3539))</f>
        <v>1.2206647842081655</v>
      </c>
      <c r="W3539" s="36">
        <f>Inputs!$B$13</f>
        <v>12660</v>
      </c>
      <c r="X3539" s="36">
        <f t="shared" si="553"/>
        <v>13882.961412748004</v>
      </c>
      <c r="Y3539" s="36">
        <f t="shared" si="554"/>
        <v>15380.740916221444</v>
      </c>
      <c r="Z3539" s="36">
        <f t="shared" si="555"/>
        <v>17216.988724984349</v>
      </c>
      <c r="AA3539" s="36">
        <f t="shared" si="556"/>
        <v>19469.577844161347</v>
      </c>
      <c r="AB3539" s="36">
        <f t="shared" si="557"/>
        <v>58993.052168277274</v>
      </c>
      <c r="AC3539" s="36">
        <f t="shared" si="558"/>
        <v>275315.9519914994</v>
      </c>
      <c r="AD3539" s="36">
        <f t="shared" si="559"/>
        <v>173889.78060126546</v>
      </c>
    </row>
    <row r="3540" spans="1:30" ht="14.25" customHeight="1" x14ac:dyDescent="0.25">
      <c r="A3540" s="16">
        <v>3524</v>
      </c>
      <c r="B3540" s="34">
        <v>0.37130234119801903</v>
      </c>
      <c r="C3540" s="34">
        <v>8.3713465684228702E-2</v>
      </c>
      <c r="D3540" s="34">
        <v>2.76887185413956E-2</v>
      </c>
      <c r="E3540" s="34">
        <v>3.4968883307006399E-2</v>
      </c>
      <c r="F3540" s="34">
        <v>-8.6391502755116794E-3</v>
      </c>
      <c r="G3540" s="34">
        <v>0.16440718506173099</v>
      </c>
      <c r="H3540" s="35">
        <v>1.0679554979546899</v>
      </c>
      <c r="I3540" s="34">
        <v>0.10648175289785999</v>
      </c>
      <c r="J3540" s="34">
        <v>2.8779796910982001E-2</v>
      </c>
      <c r="K3540" s="36">
        <f>Inputs!$B$12*(1+$B3540)^4</f>
        <v>212170.07029625765</v>
      </c>
      <c r="L3540" s="36">
        <f t="shared" si="550"/>
        <v>23283.62498607087</v>
      </c>
      <c r="M3540" s="36">
        <f t="shared" si="551"/>
        <v>247999.11999134562</v>
      </c>
      <c r="N3540" s="37">
        <f>M3540/Inputs!$B$6</f>
        <v>378.04743901119758</v>
      </c>
      <c r="O3540" s="38">
        <f>IF(N3540&gt;Inputs!$B$4,1,0)</f>
        <v>0</v>
      </c>
      <c r="P3540" s="34">
        <f t="shared" si="552"/>
        <v>7.7701955986877985E-2</v>
      </c>
      <c r="Q3540" s="36">
        <f>Inputs!$B$12*(1+$B3540)^0*$C3540+Inputs!$B$29*(1+$D3540)^0*Inputs!$B$19+Inputs!$B$30*(1+$E3540)^0*Inputs!$B$20+Inputs!$B$31*(1+$F3540)^0*Inputs!$B$21+Inputs!$B$22*(1+Inputs!$B$23)^0</f>
        <v>13044.851968480645</v>
      </c>
      <c r="R3540" s="36">
        <f>Inputs!$B$12*(1+$B3540)^1*$C3540+Inputs!$B$29*(1+$D3540)^1*Inputs!$B$19+Inputs!$B$30*(1+$E3540)^1*Inputs!$B$20+Inputs!$B$31*(1+$F3540)^1*Inputs!$B$21+Inputs!$B$22*(1+Inputs!$B$23)^1</f>
        <v>14980.967160366912</v>
      </c>
      <c r="S3540" s="36">
        <f>Inputs!$B$12*(1+$B3540)^2*$C3540+Inputs!$B$29*(1+$D3540)^2*Inputs!$B$19+Inputs!$B$30*(1+$E3540)^2*Inputs!$B$20+Inputs!$B$31*(1+$F3540)^2*Inputs!$B$21+Inputs!$B$22*(1+Inputs!$B$23)^2</f>
        <v>17613.419492625009</v>
      </c>
      <c r="T3540" s="36">
        <f>Inputs!$B$12*(1+$B3540)^3*$C3540+Inputs!$B$29*(1+$D3540)^3*Inputs!$B$19+Inputs!$B$30*(1+$E3540)^3*Inputs!$B$20+Inputs!$B$31*(1+$F3540)^3*Inputs!$B$21+Inputs!$B$22*(1+Inputs!$B$23)^3</f>
        <v>21199.437640220633</v>
      </c>
      <c r="U3540" s="36">
        <f>Inputs!$B$12*(1+$B3540)^4*$C3540+Inputs!$B$29*(1+$D3540)^4*Inputs!$B$19+Inputs!$B$30*(1+$E3540)^4*Inputs!$B$20+Inputs!$B$31*(1+$F3540)^4*Inputs!$B$21+Inputs!$B$22*(1+Inputs!$B$23)^4</f>
        <v>26091.722022578244</v>
      </c>
      <c r="V3540" s="35">
        <f>Inputs!$B$13/(Q3540*(1-$G3540))</f>
        <v>1.1614482223494198</v>
      </c>
      <c r="W3540" s="36">
        <f>Inputs!$B$13</f>
        <v>12660</v>
      </c>
      <c r="X3540" s="36">
        <f t="shared" si="553"/>
        <v>14246.410301307978</v>
      </c>
      <c r="Y3540" s="36">
        <f t="shared" si="554"/>
        <v>16405.788236630717</v>
      </c>
      <c r="Z3540" s="36">
        <f t="shared" si="555"/>
        <v>19331.902923121521</v>
      </c>
      <c r="AA3540" s="36">
        <f t="shared" si="556"/>
        <v>23283.62498607087</v>
      </c>
      <c r="AB3540" s="36">
        <f t="shared" si="557"/>
        <v>62124.630063294171</v>
      </c>
      <c r="AC3540" s="36">
        <f t="shared" si="558"/>
        <v>308276.96266187524</v>
      </c>
      <c r="AD3540" s="36">
        <f t="shared" si="559"/>
        <v>185874.48992805145</v>
      </c>
    </row>
    <row r="3541" spans="1:30" ht="14.25" customHeight="1" x14ac:dyDescent="0.25">
      <c r="A3541" s="16">
        <v>3525</v>
      </c>
      <c r="B3541" s="34">
        <v>0.33997672246631799</v>
      </c>
      <c r="C3541" s="34">
        <v>9.0996431975217104E-2</v>
      </c>
      <c r="D3541" s="34">
        <v>1.8621470600188601E-2</v>
      </c>
      <c r="E3541" s="34">
        <v>3.3362466167001503E-2</v>
      </c>
      <c r="F3541" s="34">
        <v>3.6248854272796101E-3</v>
      </c>
      <c r="G3541" s="34">
        <v>0.19040557502126201</v>
      </c>
      <c r="H3541" s="35">
        <v>1.00560041154431</v>
      </c>
      <c r="I3541" s="34">
        <v>0.10081881268258</v>
      </c>
      <c r="J3541" s="34">
        <v>2.60380317200338E-2</v>
      </c>
      <c r="K3541" s="36">
        <f>Inputs!$B$12*(1+$B3541)^4</f>
        <v>193437.31999019571</v>
      </c>
      <c r="L3541" s="36">
        <f t="shared" si="550"/>
        <v>21172.287956636221</v>
      </c>
      <c r="M3541" s="36">
        <f t="shared" si="551"/>
        <v>240043.19535714912</v>
      </c>
      <c r="N3541" s="37">
        <f>M3541/Inputs!$B$6</f>
        <v>365.91950511760535</v>
      </c>
      <c r="O3541" s="38">
        <f>IF(N3541&gt;Inputs!$B$4,1,0)</f>
        <v>0</v>
      </c>
      <c r="P3541" s="34">
        <f t="shared" si="552"/>
        <v>7.4780780962546201E-2</v>
      </c>
      <c r="Q3541" s="36">
        <f>Inputs!$B$12*(1+$B3541)^0*$C3541+Inputs!$B$29*(1+$D3541)^0*Inputs!$B$19+Inputs!$B$30*(1+$E3541)^0*Inputs!$B$20+Inputs!$B$31*(1+$F3541)^0*Inputs!$B$21+Inputs!$B$22*(1+Inputs!$B$23)^0</f>
        <v>13481.82994593995</v>
      </c>
      <c r="R3541" s="36">
        <f>Inputs!$B$12*(1+$B3541)^1*$C3541+Inputs!$B$29*(1+$D3541)^1*Inputs!$B$19+Inputs!$B$30*(1+$E3541)^1*Inputs!$B$20+Inputs!$B$31*(1+$F3541)^1*Inputs!$B$21+Inputs!$B$22*(1+Inputs!$B$23)^1</f>
        <v>15430.56777745959</v>
      </c>
      <c r="S3541" s="36">
        <f>Inputs!$B$12*(1+$B3541)^2*$C3541+Inputs!$B$29*(1+$D3541)^2*Inputs!$B$19+Inputs!$B$30*(1+$E3541)^2*Inputs!$B$20+Inputs!$B$31*(1+$F3541)^2*Inputs!$B$21+Inputs!$B$22*(1+Inputs!$B$23)^2</f>
        <v>18012.297746436558</v>
      </c>
      <c r="T3541" s="36">
        <f>Inputs!$B$12*(1+$B3541)^3*$C3541+Inputs!$B$29*(1+$D3541)^3*Inputs!$B$19+Inputs!$B$30*(1+$E3541)^3*Inputs!$B$20+Inputs!$B$31*(1+$F3541)^3*Inputs!$B$21+Inputs!$B$22*(1+Inputs!$B$23)^3</f>
        <v>21441.619841073167</v>
      </c>
      <c r="U3541" s="36">
        <f>Inputs!$B$12*(1+$B3541)^4*$C3541+Inputs!$B$29*(1+$D3541)^4*Inputs!$B$19+Inputs!$B$30*(1+$E3541)^4*Inputs!$B$20+Inputs!$B$31*(1+$F3541)^4*Inputs!$B$21+Inputs!$B$22*(1+Inputs!$B$23)^4</f>
        <v>26006.076800171009</v>
      </c>
      <c r="V3541" s="35">
        <f>Inputs!$B$13/(Q3541*(1-$G3541))</f>
        <v>1.1598914630387549</v>
      </c>
      <c r="W3541" s="36">
        <f>Inputs!$B$13</f>
        <v>12660</v>
      </c>
      <c r="X3541" s="36">
        <f t="shared" si="553"/>
        <v>14008.075708499189</v>
      </c>
      <c r="Y3541" s="36">
        <f t="shared" si="554"/>
        <v>15789.311361969119</v>
      </c>
      <c r="Z3541" s="36">
        <f t="shared" si="555"/>
        <v>18125.818722295284</v>
      </c>
      <c r="AA3541" s="36">
        <f t="shared" si="556"/>
        <v>21172.287956636221</v>
      </c>
      <c r="AB3541" s="36">
        <f t="shared" si="557"/>
        <v>60337.417789037514</v>
      </c>
      <c r="AC3541" s="36">
        <f t="shared" si="558"/>
        <v>290496.7343536705</v>
      </c>
      <c r="AD3541" s="36">
        <f t="shared" si="559"/>
        <v>179705.7775681116</v>
      </c>
    </row>
    <row r="3542" spans="1:30" ht="14.25" customHeight="1" x14ac:dyDescent="0.25">
      <c r="A3542" s="16">
        <v>3526</v>
      </c>
      <c r="B3542" s="34">
        <v>0.36572095079274902</v>
      </c>
      <c r="C3542" s="34">
        <v>0.100757093982065</v>
      </c>
      <c r="D3542" s="34">
        <v>2.7506237360240399E-2</v>
      </c>
      <c r="E3542" s="34">
        <v>3.1721340612151497E-2</v>
      </c>
      <c r="F3542" s="34">
        <v>2.2805773966818599E-2</v>
      </c>
      <c r="G3542" s="34">
        <v>0.190060261027616</v>
      </c>
      <c r="H3542" s="35">
        <v>1.1366576255257499</v>
      </c>
      <c r="I3542" s="34">
        <v>9.3187404924779199E-2</v>
      </c>
      <c r="J3542" s="34">
        <v>2.13584080773143E-2</v>
      </c>
      <c r="K3542" s="36">
        <f>Inputs!$B$12*(1+$B3542)^4</f>
        <v>208736.8557657254</v>
      </c>
      <c r="L3542" s="36">
        <f t="shared" si="550"/>
        <v>27529.680592797136</v>
      </c>
      <c r="M3542" s="36">
        <f t="shared" si="551"/>
        <v>321578.94115028391</v>
      </c>
      <c r="N3542" s="37">
        <f>M3542/Inputs!$B$6</f>
        <v>490.21180053396938</v>
      </c>
      <c r="O3542" s="38">
        <f>IF(N3542&gt;Inputs!$B$4,1,0)</f>
        <v>1</v>
      </c>
      <c r="P3542" s="34">
        <f t="shared" si="552"/>
        <v>7.1828996847464896E-2</v>
      </c>
      <c r="Q3542" s="36">
        <f>Inputs!$B$12*(1+$B3542)^0*$C3542+Inputs!$B$29*(1+$D3542)^0*Inputs!$B$19+Inputs!$B$30*(1+$E3542)^0*Inputs!$B$20+Inputs!$B$31*(1+$F3542)^0*Inputs!$B$21+Inputs!$B$22*(1+Inputs!$B$23)^0</f>
        <v>14067.469666350822</v>
      </c>
      <c r="R3542" s="36">
        <f>Inputs!$B$12*(1+$B3542)^1*$C3542+Inputs!$B$29*(1+$D3542)^1*Inputs!$B$19+Inputs!$B$30*(1+$E3542)^1*Inputs!$B$20+Inputs!$B$31*(1+$F3542)^1*Inputs!$B$21+Inputs!$B$22*(1+Inputs!$B$23)^1</f>
        <v>16482.69746957289</v>
      </c>
      <c r="S3542" s="36">
        <f>Inputs!$B$12*(1+$B3542)^2*$C3542+Inputs!$B$29*(1+$D3542)^2*Inputs!$B$19+Inputs!$B$30*(1+$E3542)^2*Inputs!$B$20+Inputs!$B$31*(1+$F3542)^2*Inputs!$B$21+Inputs!$B$22*(1+Inputs!$B$23)^2</f>
        <v>19711.810944958404</v>
      </c>
      <c r="T3542" s="36">
        <f>Inputs!$B$12*(1+$B3542)^3*$C3542+Inputs!$B$29*(1+$D3542)^3*Inputs!$B$19+Inputs!$B$30*(1+$E3542)^3*Inputs!$B$20+Inputs!$B$31*(1+$F3542)^3*Inputs!$B$21+Inputs!$B$22*(1+Inputs!$B$23)^3</f>
        <v>24050.667377644328</v>
      </c>
      <c r="U3542" s="36">
        <f>Inputs!$B$12*(1+$B3542)^4*$C3542+Inputs!$B$29*(1+$D3542)^4*Inputs!$B$19+Inputs!$B$30*(1+$E3542)^4*Inputs!$B$20+Inputs!$B$31*(1+$F3542)^4*Inputs!$B$21+Inputs!$B$22*(1+Inputs!$B$23)^4</f>
        <v>29903.277771031924</v>
      </c>
      <c r="V3542" s="35">
        <f>Inputs!$B$13/(Q3542*(1-$G3542))</f>
        <v>1.1111303506572745</v>
      </c>
      <c r="W3542" s="36">
        <f>Inputs!$B$13</f>
        <v>12660</v>
      </c>
      <c r="X3542" s="36">
        <f t="shared" si="553"/>
        <v>14918.778170226446</v>
      </c>
      <c r="Y3542" s="36">
        <f t="shared" si="554"/>
        <v>17943.393488551501</v>
      </c>
      <c r="Z3542" s="36">
        <f t="shared" si="555"/>
        <v>22017.310725394091</v>
      </c>
      <c r="AA3542" s="36">
        <f t="shared" si="556"/>
        <v>27529.680592797136</v>
      </c>
      <c r="AB3542" s="36">
        <f t="shared" si="557"/>
        <v>70848.858920610859</v>
      </c>
      <c r="AC3542" s="36">
        <f t="shared" si="558"/>
        <v>391452.92262464046</v>
      </c>
      <c r="AD3542" s="36">
        <f t="shared" si="559"/>
        <v>250730.08222967305</v>
      </c>
    </row>
    <row r="3543" spans="1:30" ht="14.25" customHeight="1" x14ac:dyDescent="0.25">
      <c r="A3543" s="16">
        <v>3527</v>
      </c>
      <c r="B3543" s="34">
        <v>0.36606759634342501</v>
      </c>
      <c r="C3543" s="34">
        <v>0.103579625976167</v>
      </c>
      <c r="D3543" s="34">
        <v>2.8654835573833699E-2</v>
      </c>
      <c r="E3543" s="34">
        <v>4.3548147288824703E-2</v>
      </c>
      <c r="F3543" s="34">
        <v>1.4074519151325101E-2</v>
      </c>
      <c r="G3543" s="34">
        <v>0.19035651551618399</v>
      </c>
      <c r="H3543" s="35">
        <v>0.97616316771388101</v>
      </c>
      <c r="I3543" s="34">
        <v>9.8118257696675398E-2</v>
      </c>
      <c r="J3543" s="34">
        <v>2.0712966756162101E-2</v>
      </c>
      <c r="K3543" s="36">
        <f>Inputs!$B$12*(1+$B3543)^4</f>
        <v>208948.86175580049</v>
      </c>
      <c r="L3543" s="36">
        <f t="shared" si="550"/>
        <v>24103.168082767104</v>
      </c>
      <c r="M3543" s="36">
        <f t="shared" si="551"/>
        <v>264073.20099890645</v>
      </c>
      <c r="N3543" s="37">
        <f>M3543/Inputs!$B$6</f>
        <v>402.55061127882084</v>
      </c>
      <c r="O3543" s="38">
        <f>IF(N3543&gt;Inputs!$B$4,1,0)</f>
        <v>1</v>
      </c>
      <c r="P3543" s="34">
        <f t="shared" si="552"/>
        <v>7.7405290940513294E-2</v>
      </c>
      <c r="Q3543" s="36">
        <f>Inputs!$B$12*(1+$B3543)^0*$C3543+Inputs!$B$29*(1+$D3543)^0*Inputs!$B$19+Inputs!$B$30*(1+$E3543)^0*Inputs!$B$20+Inputs!$B$31*(1+$F3543)^0*Inputs!$B$21+Inputs!$B$22*(1+Inputs!$B$23)^0</f>
        <v>14236.821585996942</v>
      </c>
      <c r="R3543" s="36">
        <f>Inputs!$B$12*(1+$B3543)^1*$C3543+Inputs!$B$29*(1+$D3543)^1*Inputs!$B$19+Inputs!$B$30*(1+$E3543)^1*Inputs!$B$20+Inputs!$B$31*(1+$F3543)^1*Inputs!$B$21+Inputs!$B$22*(1+Inputs!$B$23)^1</f>
        <v>16710.21376202477</v>
      </c>
      <c r="S3543" s="36">
        <f>Inputs!$B$12*(1+$B3543)^2*$C3543+Inputs!$B$29*(1+$D3543)^2*Inputs!$B$19+Inputs!$B$30*(1+$E3543)^2*Inputs!$B$20+Inputs!$B$31*(1+$F3543)^2*Inputs!$B$21+Inputs!$B$22*(1+Inputs!$B$23)^2</f>
        <v>20022.713503088191</v>
      </c>
      <c r="T3543" s="36">
        <f>Inputs!$B$12*(1+$B3543)^3*$C3543+Inputs!$B$29*(1+$D3543)^3*Inputs!$B$19+Inputs!$B$30*(1+$E3543)^3*Inputs!$B$20+Inputs!$B$31*(1+$F3543)^3*Inputs!$B$21+Inputs!$B$22*(1+Inputs!$B$23)^3</f>
        <v>24479.422547431968</v>
      </c>
      <c r="U3543" s="36">
        <f>Inputs!$B$12*(1+$B3543)^4*$C3543+Inputs!$B$29*(1+$D3543)^4*Inputs!$B$19+Inputs!$B$30*(1+$E3543)^4*Inputs!$B$20+Inputs!$B$31*(1+$F3543)^4*Inputs!$B$21+Inputs!$B$22*(1+Inputs!$B$23)^4</f>
        <v>30497.0538815498</v>
      </c>
      <c r="V3543" s="35">
        <f>Inputs!$B$13/(Q3543*(1-$G3543))</f>
        <v>1.0983148050558926</v>
      </c>
      <c r="W3543" s="36">
        <f>Inputs!$B$13</f>
        <v>12660</v>
      </c>
      <c r="X3543" s="36">
        <f t="shared" si="553"/>
        <v>14446.290715902356</v>
      </c>
      <c r="Y3543" s="36">
        <f t="shared" si="554"/>
        <v>16814.950402360959</v>
      </c>
      <c r="Z3543" s="36">
        <f t="shared" si="555"/>
        <v>19952.417669443177</v>
      </c>
      <c r="AA3543" s="36">
        <f t="shared" si="556"/>
        <v>24103.168082767104</v>
      </c>
      <c r="AB3543" s="36">
        <f t="shared" si="557"/>
        <v>65023.489613365695</v>
      </c>
      <c r="AC3543" s="36">
        <f t="shared" si="558"/>
        <v>317838.94748087489</v>
      </c>
      <c r="AD3543" s="36">
        <f t="shared" si="559"/>
        <v>199049.71138554075</v>
      </c>
    </row>
    <row r="3544" spans="1:30" ht="14.25" customHeight="1" x14ac:dyDescent="0.25">
      <c r="A3544" s="16">
        <v>3528</v>
      </c>
      <c r="B3544" s="34">
        <v>0.406213751908652</v>
      </c>
      <c r="C3544" s="34">
        <v>4.7846000960553602E-2</v>
      </c>
      <c r="D3544" s="34">
        <v>3.0592940995274501E-2</v>
      </c>
      <c r="E3544" s="34">
        <v>1.6058701727518498E-2</v>
      </c>
      <c r="F3544" s="34">
        <v>6.2879430068179401E-3</v>
      </c>
      <c r="G3544" s="34">
        <v>0.18944436974686599</v>
      </c>
      <c r="H3544" s="35">
        <v>1.1118428028329701</v>
      </c>
      <c r="I3544" s="34">
        <v>9.2289544163179804E-2</v>
      </c>
      <c r="J3544" s="34">
        <v>2.2154806540339401E-2</v>
      </c>
      <c r="K3544" s="36">
        <f>Inputs!$B$12*(1+$B3544)^4</f>
        <v>234615.45287759133</v>
      </c>
      <c r="L3544" s="36">
        <f t="shared" si="550"/>
        <v>17718.815851928783</v>
      </c>
      <c r="M3544" s="36">
        <f t="shared" si="551"/>
        <v>222331.61918452499</v>
      </c>
      <c r="N3544" s="37">
        <f>M3544/Inputs!$B$6</f>
        <v>338.92015119592224</v>
      </c>
      <c r="O3544" s="38">
        <f>IF(N3544&gt;Inputs!$B$4,1,0)</f>
        <v>0</v>
      </c>
      <c r="P3544" s="34">
        <f t="shared" si="552"/>
        <v>7.0134737622840407E-2</v>
      </c>
      <c r="Q3544" s="36">
        <f>Inputs!$B$12*(1+$B3544)^0*$C3544+Inputs!$B$29*(1+$D3544)^0*Inputs!$B$19+Inputs!$B$30*(1+$E3544)^0*Inputs!$B$20+Inputs!$B$31*(1+$F3544)^0*Inputs!$B$21+Inputs!$B$22*(1+Inputs!$B$23)^0</f>
        <v>10892.804085060139</v>
      </c>
      <c r="R3544" s="36">
        <f>Inputs!$B$12*(1+$B3544)^1*$C3544+Inputs!$B$29*(1+$D3544)^1*Inputs!$B$19+Inputs!$B$30*(1+$E3544)^1*Inputs!$B$20+Inputs!$B$31*(1+$F3544)^1*Inputs!$B$21+Inputs!$B$22*(1+Inputs!$B$23)^1</f>
        <v>12159.555996384723</v>
      </c>
      <c r="S3544" s="36">
        <f>Inputs!$B$12*(1+$B3544)^2*$C3544+Inputs!$B$29*(1+$D3544)^2*Inputs!$B$19+Inputs!$B$30*(1+$E3544)^2*Inputs!$B$20+Inputs!$B$31*(1+$F3544)^2*Inputs!$B$21+Inputs!$B$22*(1+Inputs!$B$23)^2</f>
        <v>13901.854159458144</v>
      </c>
      <c r="T3544" s="36">
        <f>Inputs!$B$12*(1+$B3544)^3*$C3544+Inputs!$B$29*(1+$D3544)^3*Inputs!$B$19+Inputs!$B$30*(1+$E3544)^3*Inputs!$B$20+Inputs!$B$31*(1+$F3544)^3*Inputs!$B$21+Inputs!$B$22*(1+Inputs!$B$23)^3</f>
        <v>16312.167120813096</v>
      </c>
      <c r="U3544" s="36">
        <f>Inputs!$B$12*(1+$B3544)^4*$C3544+Inputs!$B$29*(1+$D3544)^4*Inputs!$B$19+Inputs!$B$30*(1+$E3544)^4*Inputs!$B$20+Inputs!$B$31*(1+$F3544)^4*Inputs!$B$21+Inputs!$B$22*(1+Inputs!$B$23)^4</f>
        <v>19661.130176610281</v>
      </c>
      <c r="V3544" s="35">
        <f>Inputs!$B$13/(Q3544*(1-$G3544))</f>
        <v>1.4338746483587814</v>
      </c>
      <c r="W3544" s="36">
        <f>Inputs!$B$13</f>
        <v>12660</v>
      </c>
      <c r="X3544" s="36">
        <f t="shared" si="553"/>
        <v>13338.777430549773</v>
      </c>
      <c r="Y3544" s="36">
        <f t="shared" si="554"/>
        <v>14342.859989625011</v>
      </c>
      <c r="Z3544" s="36">
        <f t="shared" si="555"/>
        <v>15765.165106471506</v>
      </c>
      <c r="AA3544" s="36">
        <f t="shared" si="556"/>
        <v>17718.815851928783</v>
      </c>
      <c r="AB3544" s="36">
        <f t="shared" si="557"/>
        <v>56247.039768161936</v>
      </c>
      <c r="AC3544" s="36">
        <f t="shared" si="558"/>
        <v>258236.83673914435</v>
      </c>
      <c r="AD3544" s="36">
        <f t="shared" si="559"/>
        <v>166084.57941636303</v>
      </c>
    </row>
    <row r="3545" spans="1:30" ht="14.25" customHeight="1" x14ac:dyDescent="0.25">
      <c r="A3545" s="16">
        <v>3529</v>
      </c>
      <c r="B3545" s="34">
        <v>0.52746867281538001</v>
      </c>
      <c r="C3545" s="34">
        <v>4.9997747255176903E-2</v>
      </c>
      <c r="D3545" s="34">
        <v>2.2222410857720001E-2</v>
      </c>
      <c r="E3545" s="34">
        <v>5.2960699974168801E-2</v>
      </c>
      <c r="F3545" s="34">
        <v>1.49990517597955E-2</v>
      </c>
      <c r="G3545" s="34">
        <v>0.19676375815364799</v>
      </c>
      <c r="H3545" s="35">
        <v>1.02716856073651</v>
      </c>
      <c r="I3545" s="34">
        <v>9.2451938816141194E-2</v>
      </c>
      <c r="J3545" s="34">
        <v>3.0956247007859199E-2</v>
      </c>
      <c r="K3545" s="36">
        <f>Inputs!$B$12*(1+$B3545)^4</f>
        <v>326618.28812571819</v>
      </c>
      <c r="L3545" s="36">
        <f t="shared" si="550"/>
        <v>20807.29712743366</v>
      </c>
      <c r="M3545" s="36">
        <f t="shared" si="551"/>
        <v>284596.01468075276</v>
      </c>
      <c r="N3545" s="37">
        <f>M3545/Inputs!$B$6</f>
        <v>433.83538823285483</v>
      </c>
      <c r="O3545" s="38">
        <f>IF(N3545&gt;Inputs!$B$4,1,0)</f>
        <v>1</v>
      </c>
      <c r="P3545" s="34">
        <f t="shared" si="552"/>
        <v>6.1495691808281995E-2</v>
      </c>
      <c r="Q3545" s="36">
        <f>Inputs!$B$12*(1+$B3545)^0*$C3545+Inputs!$B$29*(1+$D3545)^0*Inputs!$B$19+Inputs!$B$30*(1+$E3545)^0*Inputs!$B$20+Inputs!$B$31*(1+$F3545)^0*Inputs!$B$21+Inputs!$B$22*(1+Inputs!$B$23)^0</f>
        <v>11021.908862737535</v>
      </c>
      <c r="R3545" s="36">
        <f>Inputs!$B$12*(1+$B3545)^1*$C3545+Inputs!$B$29*(1+$D3545)^1*Inputs!$B$19+Inputs!$B$30*(1+$E3545)^1*Inputs!$B$20+Inputs!$B$31*(1+$F3545)^1*Inputs!$B$21+Inputs!$B$22*(1+Inputs!$B$23)^1</f>
        <v>12809.188486120795</v>
      </c>
      <c r="S3545" s="36">
        <f>Inputs!$B$12*(1+$B3545)^2*$C3545+Inputs!$B$29*(1+$D3545)^2*Inputs!$B$19+Inputs!$B$30*(1+$E3545)^2*Inputs!$B$20+Inputs!$B$31*(1+$F3545)^2*Inputs!$B$21+Inputs!$B$22*(1+Inputs!$B$23)^2</f>
        <v>15438.715463977867</v>
      </c>
      <c r="T3545" s="36">
        <f>Inputs!$B$12*(1+$B3545)^3*$C3545+Inputs!$B$29*(1+$D3545)^3*Inputs!$B$19+Inputs!$B$30*(1+$E3545)^3*Inputs!$B$20+Inputs!$B$31*(1+$F3545)^3*Inputs!$B$21+Inputs!$B$22*(1+Inputs!$B$23)^3</f>
        <v>19351.094254594434</v>
      </c>
      <c r="U3545" s="36">
        <f>Inputs!$B$12*(1+$B3545)^4*$C3545+Inputs!$B$29*(1+$D3545)^4*Inputs!$B$19+Inputs!$B$30*(1+$E3545)^4*Inputs!$B$20+Inputs!$B$31*(1+$F3545)^4*Inputs!$B$21+Inputs!$B$22*(1+Inputs!$B$23)^4</f>
        <v>25219.162220574101</v>
      </c>
      <c r="V3545" s="35">
        <f>Inputs!$B$13/(Q3545*(1-$G3545))</f>
        <v>1.4299919561691943</v>
      </c>
      <c r="W3545" s="36">
        <f>Inputs!$B$13</f>
        <v>12660</v>
      </c>
      <c r="X3545" s="36">
        <f t="shared" si="553"/>
        <v>13676.76477726775</v>
      </c>
      <c r="Y3545" s="36">
        <f t="shared" si="554"/>
        <v>15235.544895749459</v>
      </c>
      <c r="Z3545" s="36">
        <f t="shared" si="555"/>
        <v>17531.116138940073</v>
      </c>
      <c r="AA3545" s="36">
        <f t="shared" si="556"/>
        <v>20807.29712743366</v>
      </c>
      <c r="AB3545" s="36">
        <f t="shared" si="557"/>
        <v>60414.647671741433</v>
      </c>
      <c r="AC3545" s="36">
        <f t="shared" si="558"/>
        <v>348827.89876977081</v>
      </c>
      <c r="AD3545" s="36">
        <f t="shared" si="559"/>
        <v>224181.36700901136</v>
      </c>
    </row>
    <row r="3546" spans="1:30" ht="14.25" customHeight="1" x14ac:dyDescent="0.25">
      <c r="A3546" s="16">
        <v>3530</v>
      </c>
      <c r="B3546" s="34">
        <v>0.46293132397133002</v>
      </c>
      <c r="C3546" s="34">
        <v>6.5616474357212601E-2</v>
      </c>
      <c r="D3546" s="34">
        <v>2.3721916718728302E-2</v>
      </c>
      <c r="E3546" s="34">
        <v>3.5116027085718302E-2</v>
      </c>
      <c r="F3546" s="34">
        <v>3.7486257055095E-3</v>
      </c>
      <c r="G3546" s="34">
        <v>0.205022921044902</v>
      </c>
      <c r="H3546" s="35">
        <v>1.07884680797557</v>
      </c>
      <c r="I3546" s="34">
        <v>9.1880150057325E-2</v>
      </c>
      <c r="J3546" s="34">
        <v>2.9057155834934199E-2</v>
      </c>
      <c r="K3546" s="36">
        <f>Inputs!$B$12*(1+$B3546)^4</f>
        <v>274819.15915761411</v>
      </c>
      <c r="L3546" s="36">
        <f t="shared" si="550"/>
        <v>22753.714611859068</v>
      </c>
      <c r="M3546" s="36">
        <f t="shared" si="551"/>
        <v>303667.41910472396</v>
      </c>
      <c r="N3546" s="37">
        <f>M3546/Inputs!$B$6</f>
        <v>462.90765107427433</v>
      </c>
      <c r="O3546" s="38">
        <f>IF(N3546&gt;Inputs!$B$4,1,0)</f>
        <v>1</v>
      </c>
      <c r="P3546" s="34">
        <f t="shared" si="552"/>
        <v>6.2822994222390793E-2</v>
      </c>
      <c r="Q3546" s="36">
        <f>Inputs!$B$12*(1+$B3546)^0*$C3546+Inputs!$B$29*(1+$D3546)^0*Inputs!$B$19+Inputs!$B$30*(1+$E3546)^0*Inputs!$B$20+Inputs!$B$31*(1+$F3546)^0*Inputs!$B$21+Inputs!$B$22*(1+Inputs!$B$23)^0</f>
        <v>11959.032488859677</v>
      </c>
      <c r="R3546" s="36">
        <f>Inputs!$B$12*(1+$B3546)^1*$C3546+Inputs!$B$29*(1+$D3546)^1*Inputs!$B$19+Inputs!$B$30*(1+$E3546)^1*Inputs!$B$20+Inputs!$B$31*(1+$F3546)^1*Inputs!$B$21+Inputs!$B$22*(1+Inputs!$B$23)^1</f>
        <v>13895.911308025668</v>
      </c>
      <c r="S3546" s="36">
        <f>Inputs!$B$12*(1+$B3546)^2*$C3546+Inputs!$B$29*(1+$D3546)^2*Inputs!$B$19+Inputs!$B$30*(1+$E3546)^2*Inputs!$B$20+Inputs!$B$31*(1+$F3546)^2*Inputs!$B$21+Inputs!$B$22*(1+Inputs!$B$23)^2</f>
        <v>16679.453363971945</v>
      </c>
      <c r="T3546" s="36">
        <f>Inputs!$B$12*(1+$B3546)^3*$C3546+Inputs!$B$29*(1+$D3546)^3*Inputs!$B$19+Inputs!$B$30*(1+$E3546)^3*Inputs!$B$20+Inputs!$B$31*(1+$F3546)^3*Inputs!$B$21+Inputs!$B$22*(1+Inputs!$B$23)^3</f>
        <v>20700.332991862779</v>
      </c>
      <c r="U3546" s="36">
        <f>Inputs!$B$12*(1+$B3546)^4*$C3546+Inputs!$B$29*(1+$D3546)^4*Inputs!$B$19+Inputs!$B$30*(1+$E3546)^4*Inputs!$B$20+Inputs!$B$31*(1+$F3546)^4*Inputs!$B$21+Inputs!$B$22*(1+Inputs!$B$23)^4</f>
        <v>26530.040843949493</v>
      </c>
      <c r="V3546" s="35">
        <f>Inputs!$B$13/(Q3546*(1-$G3546))</f>
        <v>1.331628412084769</v>
      </c>
      <c r="W3546" s="36">
        <f>Inputs!$B$13</f>
        <v>12660</v>
      </c>
      <c r="X3546" s="36">
        <f t="shared" si="553"/>
        <v>14012.291927266928</v>
      </c>
      <c r="Y3546" s="36">
        <f t="shared" si="554"/>
        <v>15981.189309664855</v>
      </c>
      <c r="Z3546" s="36">
        <f t="shared" si="555"/>
        <v>18793.778075119713</v>
      </c>
      <c r="AA3546" s="36">
        <f t="shared" si="556"/>
        <v>22753.714611859068</v>
      </c>
      <c r="AB3546" s="36">
        <f t="shared" si="557"/>
        <v>63508.722298983179</v>
      </c>
      <c r="AC3546" s="36">
        <f t="shared" si="558"/>
        <v>372711.8252318856</v>
      </c>
      <c r="AD3546" s="36">
        <f t="shared" si="559"/>
        <v>240158.69680574076</v>
      </c>
    </row>
    <row r="3547" spans="1:30" ht="14.25" customHeight="1" x14ac:dyDescent="0.25">
      <c r="A3547" s="16">
        <v>3531</v>
      </c>
      <c r="B3547" s="34">
        <v>0.42257747539245999</v>
      </c>
      <c r="C3547" s="34">
        <v>5.9072664761188103E-2</v>
      </c>
      <c r="D3547" s="34">
        <v>3.51013602062877E-2</v>
      </c>
      <c r="E3547" s="34">
        <v>3.9939038855559501E-2</v>
      </c>
      <c r="F3547" s="34">
        <v>2.49714714475328E-3</v>
      </c>
      <c r="G3547" s="34">
        <v>0.17347413457307401</v>
      </c>
      <c r="H3547" s="35">
        <v>1.10634835821916</v>
      </c>
      <c r="I3547" s="34">
        <v>9.1891690564995299E-2</v>
      </c>
      <c r="J3547" s="34">
        <v>3.2642751400529101E-2</v>
      </c>
      <c r="K3547" s="36">
        <f>Inputs!$B$12*(1+$B3547)^4</f>
        <v>245728.17894066192</v>
      </c>
      <c r="L3547" s="36">
        <f t="shared" si="550"/>
        <v>21222.245661027038</v>
      </c>
      <c r="M3547" s="36">
        <f t="shared" si="551"/>
        <v>299838.9329323679</v>
      </c>
      <c r="N3547" s="37">
        <f>M3547/Inputs!$B$6</f>
        <v>457.07154410421936</v>
      </c>
      <c r="O3547" s="38">
        <f>IF(N3547&gt;Inputs!$B$4,1,0)</f>
        <v>1</v>
      </c>
      <c r="P3547" s="34">
        <f t="shared" si="552"/>
        <v>5.9248939164466198E-2</v>
      </c>
      <c r="Q3547" s="36">
        <f>Inputs!$B$12*(1+$B3547)^0*$C3547+Inputs!$B$29*(1+$D3547)^0*Inputs!$B$19+Inputs!$B$30*(1+$E3547)^0*Inputs!$B$20+Inputs!$B$31*(1+$F3547)^0*Inputs!$B$21+Inputs!$B$22*(1+Inputs!$B$23)^0</f>
        <v>11566.403913098209</v>
      </c>
      <c r="R3547" s="36">
        <f>Inputs!$B$12*(1+$B3547)^1*$C3547+Inputs!$B$29*(1+$D3547)^1*Inputs!$B$19+Inputs!$B$30*(1+$E3547)^1*Inputs!$B$20+Inputs!$B$31*(1+$F3547)^1*Inputs!$B$21+Inputs!$B$22*(1+Inputs!$B$23)^1</f>
        <v>13222.492189014632</v>
      </c>
      <c r="S3547" s="36">
        <f>Inputs!$B$12*(1+$B3547)^2*$C3547+Inputs!$B$29*(1+$D3547)^2*Inputs!$B$19+Inputs!$B$30*(1+$E3547)^2*Inputs!$B$20+Inputs!$B$31*(1+$F3547)^2*Inputs!$B$21+Inputs!$B$22*(1+Inputs!$B$23)^2</f>
        <v>15517.52980566107</v>
      </c>
      <c r="T3547" s="36">
        <f>Inputs!$B$12*(1+$B3547)^3*$C3547+Inputs!$B$29*(1+$D3547)^3*Inputs!$B$19+Inputs!$B$30*(1+$E3547)^3*Inputs!$B$20+Inputs!$B$31*(1+$F3547)^3*Inputs!$B$21+Inputs!$B$22*(1+Inputs!$B$23)^3</f>
        <v>18719.216100031976</v>
      </c>
      <c r="U3547" s="36">
        <f>Inputs!$B$12*(1+$B3547)^4*$C3547+Inputs!$B$29*(1+$D3547)^4*Inputs!$B$19+Inputs!$B$30*(1+$E3547)^4*Inputs!$B$20+Inputs!$B$31*(1+$F3547)^4*Inputs!$B$21+Inputs!$B$22*(1+Inputs!$B$23)^4</f>
        <v>23208.281993839912</v>
      </c>
      <c r="V3547" s="35">
        <f>Inputs!$B$13/(Q3547*(1-$G3547))</f>
        <v>1.3242772013967343</v>
      </c>
      <c r="W3547" s="36">
        <f>Inputs!$B$13</f>
        <v>12660</v>
      </c>
      <c r="X3547" s="36">
        <f t="shared" si="553"/>
        <v>13877.24889280171</v>
      </c>
      <c r="Y3547" s="36">
        <f t="shared" si="554"/>
        <v>15587.163899711644</v>
      </c>
      <c r="Z3547" s="36">
        <f t="shared" si="555"/>
        <v>17960.273387391826</v>
      </c>
      <c r="AA3547" s="36">
        <f t="shared" si="556"/>
        <v>21222.245661027038</v>
      </c>
      <c r="AB3547" s="36">
        <f t="shared" si="557"/>
        <v>61517.525674783385</v>
      </c>
      <c r="AC3547" s="36">
        <f t="shared" si="558"/>
        <v>369880.00898156414</v>
      </c>
      <c r="AD3547" s="36">
        <f t="shared" si="559"/>
        <v>238321.40725758453</v>
      </c>
    </row>
    <row r="3548" spans="1:30" ht="14.25" customHeight="1" x14ac:dyDescent="0.25">
      <c r="A3548" s="16">
        <v>3532</v>
      </c>
      <c r="B3548" s="34">
        <v>0.37709571638609302</v>
      </c>
      <c r="C3548" s="34">
        <v>6.8852711928377705E-2</v>
      </c>
      <c r="D3548" s="34">
        <v>3.3908420358168302E-2</v>
      </c>
      <c r="E3548" s="34">
        <v>4.3609701209769702E-2</v>
      </c>
      <c r="F3548" s="34">
        <v>2.3955983548573999E-2</v>
      </c>
      <c r="G3548" s="34">
        <v>0.165841501580103</v>
      </c>
      <c r="H3548" s="35">
        <v>1.1047976164000299</v>
      </c>
      <c r="I3548" s="34">
        <v>9.6297231938706998E-2</v>
      </c>
      <c r="J3548" s="34">
        <v>2.7849097912523001E-2</v>
      </c>
      <c r="K3548" s="36">
        <f>Inputs!$B$12*(1+$B3548)^4</f>
        <v>215778.29635112782</v>
      </c>
      <c r="L3548" s="36">
        <f t="shared" si="550"/>
        <v>22096.283573688313</v>
      </c>
      <c r="M3548" s="36">
        <f t="shared" si="551"/>
        <v>271924.55944039079</v>
      </c>
      <c r="N3548" s="37">
        <f>M3548/Inputs!$B$6</f>
        <v>414.51914548840057</v>
      </c>
      <c r="O3548" s="38">
        <f>IF(N3548&gt;Inputs!$B$4,1,0)</f>
        <v>1</v>
      </c>
      <c r="P3548" s="34">
        <f t="shared" si="552"/>
        <v>6.8448134026183993E-2</v>
      </c>
      <c r="Q3548" s="36">
        <f>Inputs!$B$12*(1+$B3548)^0*$C3548+Inputs!$B$29*(1+$D3548)^0*Inputs!$B$19+Inputs!$B$30*(1+$E3548)^0*Inputs!$B$20+Inputs!$B$31*(1+$F3548)^0*Inputs!$B$21+Inputs!$B$22*(1+Inputs!$B$23)^0</f>
        <v>12153.206743129584</v>
      </c>
      <c r="R3548" s="36">
        <f>Inputs!$B$12*(1+$B3548)^1*$C3548+Inputs!$B$29*(1+$D3548)^1*Inputs!$B$19+Inputs!$B$30*(1+$E3548)^1*Inputs!$B$20+Inputs!$B$31*(1+$F3548)^1*Inputs!$B$21+Inputs!$B$22*(1+Inputs!$B$23)^1</f>
        <v>13971.493379800733</v>
      </c>
      <c r="S3548" s="36">
        <f>Inputs!$B$12*(1+$B3548)^2*$C3548+Inputs!$B$29*(1+$D3548)^2*Inputs!$B$19+Inputs!$B$30*(1+$E3548)^2*Inputs!$B$20+Inputs!$B$31*(1+$F3548)^2*Inputs!$B$21+Inputs!$B$22*(1+Inputs!$B$23)^2</f>
        <v>16386.323178434148</v>
      </c>
      <c r="T3548" s="36">
        <f>Inputs!$B$12*(1+$B3548)^3*$C3548+Inputs!$B$29*(1+$D3548)^3*Inputs!$B$19+Inputs!$B$30*(1+$E3548)^3*Inputs!$B$20+Inputs!$B$31*(1+$F3548)^3*Inputs!$B$21+Inputs!$B$22*(1+Inputs!$B$23)^3</f>
        <v>19619.560113177162</v>
      </c>
      <c r="U3548" s="36">
        <f>Inputs!$B$12*(1+$B3548)^4*$C3548+Inputs!$B$29*(1+$D3548)^4*Inputs!$B$19+Inputs!$B$30*(1+$E3548)^4*Inputs!$B$20+Inputs!$B$31*(1+$F3548)^4*Inputs!$B$21+Inputs!$B$22*(1+Inputs!$B$23)^4</f>
        <v>23976.618187853197</v>
      </c>
      <c r="V3548" s="35">
        <f>Inputs!$B$13/(Q3548*(1-$G3548))</f>
        <v>1.2488038846117271</v>
      </c>
      <c r="W3548" s="36">
        <f>Inputs!$B$13</f>
        <v>12660</v>
      </c>
      <c r="X3548" s="36">
        <f t="shared" si="553"/>
        <v>14134.531767114844</v>
      </c>
      <c r="Y3548" s="36">
        <f t="shared" si="554"/>
        <v>16085.443197980956</v>
      </c>
      <c r="Z3548" s="36">
        <f t="shared" si="555"/>
        <v>18670.117290958784</v>
      </c>
      <c r="AA3548" s="36">
        <f t="shared" si="556"/>
        <v>22096.283573688313</v>
      </c>
      <c r="AB3548" s="36">
        <f t="shared" si="557"/>
        <v>62394.955129983195</v>
      </c>
      <c r="AC3548" s="36">
        <f t="shared" si="558"/>
        <v>331808.09764290683</v>
      </c>
      <c r="AD3548" s="36">
        <f t="shared" si="559"/>
        <v>209529.60431040762</v>
      </c>
    </row>
    <row r="3549" spans="1:30" ht="14.25" customHeight="1" x14ac:dyDescent="0.25">
      <c r="A3549" s="16">
        <v>3533</v>
      </c>
      <c r="B3549" s="34">
        <v>0.46980422041657599</v>
      </c>
      <c r="C3549" s="34">
        <v>7.0902027022470296E-2</v>
      </c>
      <c r="D3549" s="34">
        <v>3.5337975087345402E-2</v>
      </c>
      <c r="E3549" s="34">
        <v>3.1067870460206998E-2</v>
      </c>
      <c r="F3549" s="34">
        <v>8.9852026587003298E-3</v>
      </c>
      <c r="G3549" s="34">
        <v>0.16332444473402699</v>
      </c>
      <c r="H3549" s="35">
        <v>0.98515525534572401</v>
      </c>
      <c r="I3549" s="34">
        <v>9.3800545736430402E-2</v>
      </c>
      <c r="J3549" s="34">
        <v>3.08633649896005E-2</v>
      </c>
      <c r="K3549" s="36">
        <f>Inputs!$B$12*(1+$B3549)^4</f>
        <v>280020.1028109811</v>
      </c>
      <c r="L3549" s="36">
        <f t="shared" si="550"/>
        <v>23549.108781571882</v>
      </c>
      <c r="M3549" s="36">
        <f t="shared" si="551"/>
        <v>310735.03032476432</v>
      </c>
      <c r="N3549" s="37">
        <f>M3549/Inputs!$B$6</f>
        <v>473.68144866579928</v>
      </c>
      <c r="O3549" s="38">
        <f>IF(N3549&gt;Inputs!$B$4,1,0)</f>
        <v>1</v>
      </c>
      <c r="P3549" s="34">
        <f t="shared" si="552"/>
        <v>6.2937180746829899E-2</v>
      </c>
      <c r="Q3549" s="36">
        <f>Inputs!$B$12*(1+$B3549)^0*$C3549+Inputs!$B$29*(1+$D3549)^0*Inputs!$B$19+Inputs!$B$30*(1+$E3549)^0*Inputs!$B$20+Inputs!$B$31*(1+$F3549)^0*Inputs!$B$21+Inputs!$B$22*(1+Inputs!$B$23)^0</f>
        <v>12276.165648775139</v>
      </c>
      <c r="R3549" s="36">
        <f>Inputs!$B$12*(1+$B3549)^1*$C3549+Inputs!$B$29*(1+$D3549)^1*Inputs!$B$19+Inputs!$B$30*(1+$E3549)^1*Inputs!$B$20+Inputs!$B$31*(1+$F3549)^1*Inputs!$B$21+Inputs!$B$22*(1+Inputs!$B$23)^1</f>
        <v>14440.882808233469</v>
      </c>
      <c r="S3549" s="36">
        <f>Inputs!$B$12*(1+$B3549)^2*$C3549+Inputs!$B$29*(1+$D3549)^2*Inputs!$B$19+Inputs!$B$30*(1+$E3549)^2*Inputs!$B$20+Inputs!$B$31*(1+$F3549)^2*Inputs!$B$21+Inputs!$B$22*(1+Inputs!$B$23)^2</f>
        <v>17549.389494172381</v>
      </c>
      <c r="T3549" s="36">
        <f>Inputs!$B$12*(1+$B3549)^3*$C3549+Inputs!$B$29*(1+$D3549)^3*Inputs!$B$19+Inputs!$B$30*(1+$E3549)^3*Inputs!$B$20+Inputs!$B$31*(1+$F3549)^3*Inputs!$B$21+Inputs!$B$22*(1+Inputs!$B$23)^3</f>
        <v>22042.971686762219</v>
      </c>
      <c r="U3549" s="36">
        <f>Inputs!$B$12*(1+$B3549)^4*$C3549+Inputs!$B$29*(1+$D3549)^4*Inputs!$B$19+Inputs!$B$30*(1+$E3549)^4*Inputs!$B$20+Inputs!$B$31*(1+$F3549)^4*Inputs!$B$21+Inputs!$B$22*(1+Inputs!$B$23)^4</f>
        <v>28570.162911776744</v>
      </c>
      <c r="V3549" s="35">
        <f>Inputs!$B$13/(Q3549*(1-$G3549))</f>
        <v>1.2325765050822195</v>
      </c>
      <c r="W3549" s="36">
        <f>Inputs!$B$13</f>
        <v>12660</v>
      </c>
      <c r="X3549" s="36">
        <f t="shared" si="553"/>
        <v>14145.044051462739</v>
      </c>
      <c r="Y3549" s="36">
        <f t="shared" si="554"/>
        <v>16281.638726081206</v>
      </c>
      <c r="Z3549" s="36">
        <f t="shared" si="555"/>
        <v>19309.822807408171</v>
      </c>
      <c r="AA3549" s="36">
        <f t="shared" si="556"/>
        <v>23549.108781571882</v>
      </c>
      <c r="AB3549" s="36">
        <f t="shared" si="557"/>
        <v>64370.81961385809</v>
      </c>
      <c r="AC3549" s="36">
        <f t="shared" si="558"/>
        <v>385716.57060282445</v>
      </c>
      <c r="AD3549" s="36">
        <f t="shared" si="559"/>
        <v>246364.21071090625</v>
      </c>
    </row>
    <row r="3550" spans="1:30" ht="14.25" customHeight="1" x14ac:dyDescent="0.25">
      <c r="A3550" s="16">
        <v>3534</v>
      </c>
      <c r="B3550" s="34">
        <v>0.40982768445130002</v>
      </c>
      <c r="C3550" s="34">
        <v>4.5181176854970202E-2</v>
      </c>
      <c r="D3550" s="34">
        <v>2.6059796042096101E-2</v>
      </c>
      <c r="E3550" s="34">
        <v>6.1954707339208E-2</v>
      </c>
      <c r="F3550" s="34">
        <v>3.9870129056599297E-3</v>
      </c>
      <c r="G3550" s="34">
        <v>0.16949941265528901</v>
      </c>
      <c r="H3550" s="35">
        <v>1.06767960747432</v>
      </c>
      <c r="I3550" s="34">
        <v>0.10087502224417</v>
      </c>
      <c r="J3550" s="34">
        <v>2.3430343437339501E-2</v>
      </c>
      <c r="K3550" s="36">
        <f>Inputs!$B$12*(1+$B3550)^4</f>
        <v>237036.58859423397</v>
      </c>
      <c r="L3550" s="36">
        <f t="shared" si="550"/>
        <v>17339.809079455728</v>
      </c>
      <c r="M3550" s="36">
        <f t="shared" si="551"/>
        <v>196214.12403575977</v>
      </c>
      <c r="N3550" s="37">
        <f>M3550/Inputs!$B$6</f>
        <v>299.10689639597524</v>
      </c>
      <c r="O3550" s="38">
        <f>IF(N3550&gt;Inputs!$B$4,1,0)</f>
        <v>0</v>
      </c>
      <c r="P3550" s="34">
        <f t="shared" si="552"/>
        <v>7.7444678806830494E-2</v>
      </c>
      <c r="Q3550" s="36">
        <f>Inputs!$B$12*(1+$B3550)^0*$C3550+Inputs!$B$29*(1+$D3550)^0*Inputs!$B$19+Inputs!$B$30*(1+$E3550)^0*Inputs!$B$20+Inputs!$B$31*(1+$F3550)^0*Inputs!$B$21+Inputs!$B$22*(1+Inputs!$B$23)^0</f>
        <v>10732.914638725135</v>
      </c>
      <c r="R3550" s="36">
        <f>Inputs!$B$12*(1+$B3550)^1*$C3550+Inputs!$B$29*(1+$D3550)^1*Inputs!$B$19+Inputs!$B$30*(1+$E3550)^1*Inputs!$B$20+Inputs!$B$31*(1+$F3550)^1*Inputs!$B$21+Inputs!$B$22*(1+Inputs!$B$23)^1</f>
        <v>12034.389468075336</v>
      </c>
      <c r="S3550" s="36">
        <f>Inputs!$B$12*(1+$B3550)^2*$C3550+Inputs!$B$29*(1+$D3550)^2*Inputs!$B$19+Inputs!$B$30*(1+$E3550)^2*Inputs!$B$20+Inputs!$B$31*(1+$F3550)^2*Inputs!$B$21+Inputs!$B$22*(1+Inputs!$B$23)^2</f>
        <v>13801.056229691552</v>
      </c>
      <c r="T3550" s="36">
        <f>Inputs!$B$12*(1+$B3550)^3*$C3550+Inputs!$B$29*(1+$D3550)^3*Inputs!$B$19+Inputs!$B$30*(1+$E3550)^3*Inputs!$B$20+Inputs!$B$31*(1+$F3550)^3*Inputs!$B$21+Inputs!$B$22*(1+Inputs!$B$23)^3</f>
        <v>16220.108898693326</v>
      </c>
      <c r="U3550" s="36">
        <f>Inputs!$B$12*(1+$B3550)^4*$C3550+Inputs!$B$29*(1+$D3550)^4*Inputs!$B$19+Inputs!$B$30*(1+$E3550)^4*Inputs!$B$20+Inputs!$B$31*(1+$F3550)^4*Inputs!$B$21+Inputs!$B$22*(1+Inputs!$B$23)^4</f>
        <v>19555.252121377554</v>
      </c>
      <c r="V3550" s="35">
        <f>Inputs!$B$13/(Q3550*(1-$G3550))</f>
        <v>1.4202869165619778</v>
      </c>
      <c r="W3550" s="36">
        <f>Inputs!$B$13</f>
        <v>12660</v>
      </c>
      <c r="X3550" s="36">
        <f t="shared" si="553"/>
        <v>13314.114097764312</v>
      </c>
      <c r="Y3550" s="36">
        <f t="shared" si="554"/>
        <v>14258.269071937444</v>
      </c>
      <c r="Z3550" s="36">
        <f t="shared" si="555"/>
        <v>15569.985611536396</v>
      </c>
      <c r="AA3550" s="36">
        <f t="shared" si="556"/>
        <v>17339.809079455728</v>
      </c>
      <c r="AB3550" s="36">
        <f t="shared" si="557"/>
        <v>54497.457947775365</v>
      </c>
      <c r="AC3550" s="36">
        <f t="shared" si="558"/>
        <v>229145.33360760866</v>
      </c>
      <c r="AD3550" s="36">
        <f t="shared" si="559"/>
        <v>141716.6660879844</v>
      </c>
    </row>
    <row r="3551" spans="1:30" ht="14.25" customHeight="1" x14ac:dyDescent="0.25">
      <c r="A3551" s="16">
        <v>3535</v>
      </c>
      <c r="B3551" s="34">
        <v>0.30487573373779497</v>
      </c>
      <c r="C3551" s="34">
        <v>8.47481836169518E-2</v>
      </c>
      <c r="D3551" s="34">
        <v>2.4609394736559601E-2</v>
      </c>
      <c r="E3551" s="34">
        <v>5.0164804584168499E-2</v>
      </c>
      <c r="F3551" s="34">
        <v>9.31331621198336E-3</v>
      </c>
      <c r="G3551" s="34">
        <v>0.192902977530438</v>
      </c>
      <c r="H3551" s="35">
        <v>0.99826148372656898</v>
      </c>
      <c r="I3551" s="34">
        <v>0.103698563932029</v>
      </c>
      <c r="J3551" s="34">
        <v>2.6280921174784099E-2</v>
      </c>
      <c r="K3551" s="36">
        <f>Inputs!$B$12*(1+$B3551)^4</f>
        <v>173951.3764420498</v>
      </c>
      <c r="L3551" s="36">
        <f t="shared" si="550"/>
        <v>18954.542102176634</v>
      </c>
      <c r="M3551" s="36">
        <f t="shared" si="551"/>
        <v>210304.98614728259</v>
      </c>
      <c r="N3551" s="37">
        <f>M3551/Inputs!$B$6</f>
        <v>320.58686912695515</v>
      </c>
      <c r="O3551" s="38">
        <f>IF(N3551&gt;Inputs!$B$4,1,0)</f>
        <v>0</v>
      </c>
      <c r="P3551" s="34">
        <f t="shared" si="552"/>
        <v>7.7417642757244901E-2</v>
      </c>
      <c r="Q3551" s="36">
        <f>Inputs!$B$12*(1+$B3551)^0*$C3551+Inputs!$B$29*(1+$D3551)^0*Inputs!$B$19+Inputs!$B$30*(1+$E3551)^0*Inputs!$B$20+Inputs!$B$31*(1+$F3551)^0*Inputs!$B$21+Inputs!$B$22*(1+Inputs!$B$23)^0</f>
        <v>13106.935044444032</v>
      </c>
      <c r="R3551" s="36">
        <f>Inputs!$B$12*(1+$B3551)^1*$C3551+Inputs!$B$29*(1+$D3551)^1*Inputs!$B$19+Inputs!$B$30*(1+$E3551)^1*Inputs!$B$20+Inputs!$B$31*(1+$F3551)^1*Inputs!$B$21+Inputs!$B$22*(1+Inputs!$B$23)^1</f>
        <v>14837.336196728833</v>
      </c>
      <c r="S3551" s="36">
        <f>Inputs!$B$12*(1+$B3551)^2*$C3551+Inputs!$B$29*(1+$D3551)^2*Inputs!$B$19+Inputs!$B$30*(1+$E3551)^2*Inputs!$B$20+Inputs!$B$31*(1+$F3551)^2*Inputs!$B$21+Inputs!$B$22*(1+Inputs!$B$23)^2</f>
        <v>17047.010458157918</v>
      </c>
      <c r="T3551" s="36">
        <f>Inputs!$B$12*(1+$B3551)^3*$C3551+Inputs!$B$29*(1+$D3551)^3*Inputs!$B$19+Inputs!$B$30*(1+$E3551)^3*Inputs!$B$20+Inputs!$B$31*(1+$F3551)^3*Inputs!$B$21+Inputs!$B$22*(1+Inputs!$B$23)^3</f>
        <v>19880.360877514839</v>
      </c>
      <c r="U3551" s="36">
        <f>Inputs!$B$12*(1+$B3551)^4*$C3551+Inputs!$B$29*(1+$D3551)^4*Inputs!$B$19+Inputs!$B$30*(1+$E3551)^4*Inputs!$B$20+Inputs!$B$31*(1+$F3551)^4*Inputs!$B$21+Inputs!$B$22*(1+Inputs!$B$23)^4</f>
        <v>23525.736983508825</v>
      </c>
      <c r="V3551" s="35">
        <f>Inputs!$B$13/(Q3551*(1-$G3551))</f>
        <v>1.1967593064691409</v>
      </c>
      <c r="W3551" s="36">
        <f>Inputs!$B$13</f>
        <v>12660</v>
      </c>
      <c r="X3551" s="36">
        <f t="shared" si="553"/>
        <v>13737.13469706529</v>
      </c>
      <c r="Y3551" s="36">
        <f t="shared" si="554"/>
        <v>15100.197064512215</v>
      </c>
      <c r="Z3551" s="36">
        <f t="shared" si="555"/>
        <v>16813.728167733949</v>
      </c>
      <c r="AA3551" s="36">
        <f t="shared" si="556"/>
        <v>18954.542102176634</v>
      </c>
      <c r="AB3551" s="36">
        <f t="shared" si="557"/>
        <v>56883.133879124289</v>
      </c>
      <c r="AC3551" s="36">
        <f t="shared" si="558"/>
        <v>251269.40366894138</v>
      </c>
      <c r="AD3551" s="36">
        <f t="shared" si="559"/>
        <v>153421.85226815828</v>
      </c>
    </row>
    <row r="3552" spans="1:30" ht="14.25" customHeight="1" x14ac:dyDescent="0.25">
      <c r="A3552" s="16">
        <v>3536</v>
      </c>
      <c r="B3552" s="34">
        <v>0.33483272969982603</v>
      </c>
      <c r="C3552" s="34">
        <v>9.0877786523628407E-2</v>
      </c>
      <c r="D3552" s="34">
        <v>2.5154912270793001E-2</v>
      </c>
      <c r="E3552" s="34">
        <v>6.0942973941222299E-2</v>
      </c>
      <c r="F3552" s="34">
        <v>2.9088996079282E-2</v>
      </c>
      <c r="G3552" s="34">
        <v>0.18168844294331599</v>
      </c>
      <c r="H3552" s="35">
        <v>0.97102600055756905</v>
      </c>
      <c r="I3552" s="34">
        <v>9.6138059512628396E-2</v>
      </c>
      <c r="J3552" s="34">
        <v>2.3848772374754499E-2</v>
      </c>
      <c r="K3552" s="36">
        <f>Inputs!$B$12*(1+$B3552)^4</f>
        <v>190484.05948282441</v>
      </c>
      <c r="L3552" s="36">
        <f t="shared" si="550"/>
        <v>21142.336043760384</v>
      </c>
      <c r="M3552" s="36">
        <f t="shared" si="551"/>
        <v>250563.96699281852</v>
      </c>
      <c r="N3552" s="37">
        <f>M3552/Inputs!$B$6</f>
        <v>381.95726675734528</v>
      </c>
      <c r="O3552" s="38">
        <f>IF(N3552&gt;Inputs!$B$4,1,0)</f>
        <v>0</v>
      </c>
      <c r="P3552" s="34">
        <f t="shared" si="552"/>
        <v>7.22892871378739E-2</v>
      </c>
      <c r="Q3552" s="36">
        <f>Inputs!$B$12*(1+$B3552)^0*$C3552+Inputs!$B$29*(1+$D3552)^0*Inputs!$B$19+Inputs!$B$30*(1+$E3552)^0*Inputs!$B$20+Inputs!$B$31*(1+$F3552)^0*Inputs!$B$21+Inputs!$B$22*(1+Inputs!$B$23)^0</f>
        <v>13474.711218844626</v>
      </c>
      <c r="R3552" s="36">
        <f>Inputs!$B$12*(1+$B3552)^1*$C3552+Inputs!$B$29*(1+$D3552)^1*Inputs!$B$19+Inputs!$B$30*(1+$E3552)^1*Inputs!$B$20+Inputs!$B$31*(1+$F3552)^1*Inputs!$B$21+Inputs!$B$22*(1+Inputs!$B$23)^1</f>
        <v>15598.686121840739</v>
      </c>
      <c r="S3552" s="36">
        <f>Inputs!$B$12*(1+$B3552)^2*$C3552+Inputs!$B$29*(1+$D3552)^2*Inputs!$B$19+Inputs!$B$30*(1+$E3552)^2*Inputs!$B$20+Inputs!$B$31*(1+$F3552)^2*Inputs!$B$21+Inputs!$B$22*(1+Inputs!$B$23)^2</f>
        <v>18347.135160244437</v>
      </c>
      <c r="T3552" s="36">
        <f>Inputs!$B$12*(1+$B3552)^3*$C3552+Inputs!$B$29*(1+$D3552)^3*Inputs!$B$19+Inputs!$B$30*(1+$E3552)^3*Inputs!$B$20+Inputs!$B$31*(1+$F3552)^3*Inputs!$B$21+Inputs!$B$22*(1+Inputs!$B$23)^3</f>
        <v>21925.416170606521</v>
      </c>
      <c r="U3552" s="36">
        <f>Inputs!$B$12*(1+$B3552)^4*$C3552+Inputs!$B$29*(1+$D3552)^4*Inputs!$B$19+Inputs!$B$30*(1+$E3552)^4*Inputs!$B$20+Inputs!$B$31*(1+$F3552)^4*Inputs!$B$21+Inputs!$B$22*(1+Inputs!$B$23)^4</f>
        <v>26607.46059821171</v>
      </c>
      <c r="V3552" s="35">
        <f>Inputs!$B$13/(Q3552*(1-$G3552))</f>
        <v>1.1481418687712979</v>
      </c>
      <c r="W3552" s="36">
        <f>Inputs!$B$13</f>
        <v>12660</v>
      </c>
      <c r="X3552" s="36">
        <f t="shared" si="553"/>
        <v>14090.351979062527</v>
      </c>
      <c r="Y3552" s="36">
        <f t="shared" si="554"/>
        <v>15908.246436152735</v>
      </c>
      <c r="Z3552" s="36">
        <f t="shared" si="555"/>
        <v>18216.420441793398</v>
      </c>
      <c r="AA3552" s="36">
        <f t="shared" si="556"/>
        <v>21142.336043760384</v>
      </c>
      <c r="AB3552" s="36">
        <f t="shared" si="557"/>
        <v>61334.591346714136</v>
      </c>
      <c r="AC3552" s="36">
        <f t="shared" si="558"/>
        <v>299443.46749820828</v>
      </c>
      <c r="AD3552" s="36">
        <f t="shared" si="559"/>
        <v>189229.37564610437</v>
      </c>
    </row>
    <row r="3553" spans="1:30" ht="14.25" customHeight="1" x14ac:dyDescent="0.25">
      <c r="A3553" s="16">
        <v>3537</v>
      </c>
      <c r="B3553" s="34">
        <v>0.279303217441083</v>
      </c>
      <c r="C3553" s="34">
        <v>8.1538610952705495E-2</v>
      </c>
      <c r="D3553" s="34">
        <v>5.0625442617456697E-2</v>
      </c>
      <c r="E3553" s="34">
        <v>4.1675878284556302E-2</v>
      </c>
      <c r="F3553" s="34">
        <v>-5.1523031017025296E-4</v>
      </c>
      <c r="G3553" s="34">
        <v>0.178961614748325</v>
      </c>
      <c r="H3553" s="35">
        <v>1.0520481800883801</v>
      </c>
      <c r="I3553" s="34">
        <v>9.1915831837006703E-2</v>
      </c>
      <c r="J3553" s="34">
        <v>2.98012940753981E-2</v>
      </c>
      <c r="K3553" s="36">
        <f>Inputs!$B$12*(1+$B3553)^4</f>
        <v>160710.85771426361</v>
      </c>
      <c r="L3553" s="36">
        <f t="shared" si="550"/>
        <v>18997.860409870522</v>
      </c>
      <c r="M3553" s="36">
        <f t="shared" si="551"/>
        <v>261818.20960026575</v>
      </c>
      <c r="N3553" s="37">
        <f>M3553/Inputs!$B$6</f>
        <v>399.11312439064903</v>
      </c>
      <c r="O3553" s="38">
        <f>IF(N3553&gt;Inputs!$B$4,1,0)</f>
        <v>1</v>
      </c>
      <c r="P3553" s="34">
        <f t="shared" si="552"/>
        <v>6.2114537761608607E-2</v>
      </c>
      <c r="Q3553" s="36">
        <f>Inputs!$B$12*(1+$B3553)^0*$C3553+Inputs!$B$29*(1+$D3553)^0*Inputs!$B$19+Inputs!$B$30*(1+$E3553)^0*Inputs!$B$20+Inputs!$B$31*(1+$F3553)^0*Inputs!$B$21+Inputs!$B$22*(1+Inputs!$B$23)^0</f>
        <v>12914.36068458925</v>
      </c>
      <c r="R3553" s="36">
        <f>Inputs!$B$12*(1+$B3553)^1*$C3553+Inputs!$B$29*(1+$D3553)^1*Inputs!$B$19+Inputs!$B$30*(1+$E3553)^1*Inputs!$B$20+Inputs!$B$31*(1+$F3553)^1*Inputs!$B$21+Inputs!$B$22*(1+Inputs!$B$23)^1</f>
        <v>14481.098516112954</v>
      </c>
      <c r="S3553" s="36">
        <f>Inputs!$B$12*(1+$B3553)^2*$C3553+Inputs!$B$29*(1+$D3553)^2*Inputs!$B$19+Inputs!$B$30*(1+$E3553)^2*Inputs!$B$20+Inputs!$B$31*(1+$F3553)^2*Inputs!$B$21+Inputs!$B$22*(1+Inputs!$B$23)^2</f>
        <v>16440.23332240773</v>
      </c>
      <c r="T3553" s="36">
        <f>Inputs!$B$12*(1+$B3553)^3*$C3553+Inputs!$B$29*(1+$D3553)^3*Inputs!$B$19+Inputs!$B$30*(1+$E3553)^3*Inputs!$B$20+Inputs!$B$31*(1+$F3553)^3*Inputs!$B$21+Inputs!$B$22*(1+Inputs!$B$23)^3</f>
        <v>18898.909094171941</v>
      </c>
      <c r="U3553" s="36">
        <f>Inputs!$B$12*(1+$B3553)^4*$C3553+Inputs!$B$29*(1+$D3553)^4*Inputs!$B$19+Inputs!$B$30*(1+$E3553)^4*Inputs!$B$20+Inputs!$B$31*(1+$F3553)^4*Inputs!$B$21+Inputs!$B$22*(1+Inputs!$B$23)^4</f>
        <v>21994.069907105943</v>
      </c>
      <c r="V3553" s="35">
        <f>Inputs!$B$13/(Q3553*(1-$G3553))</f>
        <v>1.193980770252991</v>
      </c>
      <c r="W3553" s="36">
        <f>Inputs!$B$13</f>
        <v>12660</v>
      </c>
      <c r="X3553" s="36">
        <f t="shared" si="553"/>
        <v>13774.00120964334</v>
      </c>
      <c r="Y3553" s="36">
        <f t="shared" si="554"/>
        <v>15158.519709234193</v>
      </c>
      <c r="Z3553" s="36">
        <f t="shared" si="555"/>
        <v>16874.929766058536</v>
      </c>
      <c r="AA3553" s="36">
        <f t="shared" si="556"/>
        <v>18997.860409870522</v>
      </c>
      <c r="AB3553" s="36">
        <f t="shared" si="557"/>
        <v>58900.919786298939</v>
      </c>
      <c r="AC3553" s="36">
        <f t="shared" si="558"/>
        <v>314966.8650813087</v>
      </c>
      <c r="AD3553" s="36">
        <f t="shared" si="559"/>
        <v>202917.28981396681</v>
      </c>
    </row>
    <row r="3554" spans="1:30" ht="14.25" customHeight="1" x14ac:dyDescent="0.25">
      <c r="A3554" s="16">
        <v>3538</v>
      </c>
      <c r="B3554" s="34">
        <v>0.43441415894084101</v>
      </c>
      <c r="C3554" s="34">
        <v>4.3805999302905498E-2</v>
      </c>
      <c r="D3554" s="34">
        <v>2.6672854846449798E-2</v>
      </c>
      <c r="E3554" s="34">
        <v>4.0136348415760401E-2</v>
      </c>
      <c r="F3554" s="34">
        <v>-2.77382767848975E-4</v>
      </c>
      <c r="G3554" s="34">
        <v>0.21102116711094299</v>
      </c>
      <c r="H3554" s="35">
        <v>1.17630859440756</v>
      </c>
      <c r="I3554" s="34">
        <v>0.10913377629224399</v>
      </c>
      <c r="J3554" s="34">
        <v>3.4222024388438702E-2</v>
      </c>
      <c r="K3554" s="36">
        <f>Inputs!$B$12*(1+$B3554)^4</f>
        <v>254009.23362249424</v>
      </c>
      <c r="L3554" s="36">
        <f t="shared" si="550"/>
        <v>18236.566156499572</v>
      </c>
      <c r="M3554" s="36">
        <f t="shared" si="551"/>
        <v>204358.93504111125</v>
      </c>
      <c r="N3554" s="37">
        <f>M3554/Inputs!$B$6</f>
        <v>311.52276683096227</v>
      </c>
      <c r="O3554" s="38">
        <f>IF(N3554&gt;Inputs!$B$4,1,0)</f>
        <v>0</v>
      </c>
      <c r="P3554" s="34">
        <f t="shared" si="552"/>
        <v>7.4911751903805293E-2</v>
      </c>
      <c r="Q3554" s="36">
        <f>Inputs!$B$12*(1+$B3554)^0*$C3554+Inputs!$B$29*(1+$D3554)^0*Inputs!$B$19+Inputs!$B$30*(1+$E3554)^0*Inputs!$B$20+Inputs!$B$31*(1+$F3554)^0*Inputs!$B$21+Inputs!$B$22*(1+Inputs!$B$23)^0</f>
        <v>10650.40398560125</v>
      </c>
      <c r="R3554" s="36">
        <f>Inputs!$B$12*(1+$B3554)^1*$C3554+Inputs!$B$29*(1+$D3554)^1*Inputs!$B$19+Inputs!$B$30*(1+$E3554)^1*Inputs!$B$20+Inputs!$B$31*(1+$F3554)^1*Inputs!$B$21+Inputs!$B$22*(1+Inputs!$B$23)^1</f>
        <v>11910.692403240151</v>
      </c>
      <c r="S3554" s="36">
        <f>Inputs!$B$12*(1+$B3554)^2*$C3554+Inputs!$B$29*(1+$D3554)^2*Inputs!$B$19+Inputs!$B$30*(1+$E3554)^2*Inputs!$B$20+Inputs!$B$31*(1+$F3554)^2*Inputs!$B$21+Inputs!$B$22*(1+Inputs!$B$23)^2</f>
        <v>13671.314692853226</v>
      </c>
      <c r="T3554" s="36">
        <f>Inputs!$B$12*(1+$B3554)^3*$C3554+Inputs!$B$29*(1+$D3554)^3*Inputs!$B$19+Inputs!$B$30*(1+$E3554)^3*Inputs!$B$20+Inputs!$B$31*(1+$F3554)^3*Inputs!$B$21+Inputs!$B$22*(1+Inputs!$B$23)^3</f>
        <v>16147.908596305484</v>
      </c>
      <c r="U3554" s="36">
        <f>Inputs!$B$12*(1+$B3554)^4*$C3554+Inputs!$B$29*(1+$D3554)^4*Inputs!$B$19+Inputs!$B$30*(1+$E3554)^4*Inputs!$B$20+Inputs!$B$31*(1+$F3554)^4*Inputs!$B$21+Inputs!$B$22*(1+Inputs!$B$23)^4</f>
        <v>19649.723539165876</v>
      </c>
      <c r="V3554" s="35">
        <f>Inputs!$B$13/(Q3554*(1-$G3554))</f>
        <v>1.5066149488861835</v>
      </c>
      <c r="W3554" s="36">
        <f>Inputs!$B$13</f>
        <v>12660</v>
      </c>
      <c r="X3554" s="36">
        <f t="shared" si="553"/>
        <v>13382.093170607786</v>
      </c>
      <c r="Y3554" s="36">
        <f t="shared" si="554"/>
        <v>14469.513621373222</v>
      </c>
      <c r="Z3554" s="36">
        <f t="shared" si="555"/>
        <v>16038.648010744857</v>
      </c>
      <c r="AA3554" s="36">
        <f t="shared" si="556"/>
        <v>18236.566156499572</v>
      </c>
      <c r="AB3554" s="36">
        <f t="shared" si="557"/>
        <v>54360.323217544814</v>
      </c>
      <c r="AC3554" s="36">
        <f t="shared" si="558"/>
        <v>251771.68987434416</v>
      </c>
      <c r="AD3554" s="36">
        <f t="shared" si="559"/>
        <v>149998.61182356643</v>
      </c>
    </row>
    <row r="3555" spans="1:30" ht="14.25" customHeight="1" x14ac:dyDescent="0.25">
      <c r="A3555" s="16">
        <v>3539</v>
      </c>
      <c r="B3555" s="34">
        <v>0.37321206977188598</v>
      </c>
      <c r="C3555" s="34">
        <v>6.7983396161454795E-2</v>
      </c>
      <c r="D3555" s="34">
        <v>3.33736655434562E-2</v>
      </c>
      <c r="E3555" s="34">
        <v>3.23159000237319E-2</v>
      </c>
      <c r="F3555" s="34">
        <v>7.25630604232328E-3</v>
      </c>
      <c r="G3555" s="34">
        <v>0.21001759564411299</v>
      </c>
      <c r="H3555" s="35">
        <v>1.1712750470436799</v>
      </c>
      <c r="I3555" s="34">
        <v>8.8429002705902801E-2</v>
      </c>
      <c r="J3555" s="34">
        <v>2.7865858244853499E-2</v>
      </c>
      <c r="K3555" s="36">
        <f>Inputs!$B$12*(1+$B3555)^4</f>
        <v>213354.44645831926</v>
      </c>
      <c r="L3555" s="36">
        <f t="shared" si="550"/>
        <v>21442.437419114583</v>
      </c>
      <c r="M3555" s="36">
        <f t="shared" si="551"/>
        <v>300949.12135369942</v>
      </c>
      <c r="N3555" s="37">
        <f>M3555/Inputs!$B$6</f>
        <v>458.76390450259055</v>
      </c>
      <c r="O3555" s="38">
        <f>IF(N3555&gt;Inputs!$B$4,1,0)</f>
        <v>1</v>
      </c>
      <c r="P3555" s="34">
        <f t="shared" si="552"/>
        <v>6.0563144461049302E-2</v>
      </c>
      <c r="Q3555" s="36">
        <f>Inputs!$B$12*(1+$B3555)^0*$C3555+Inputs!$B$29*(1+$D3555)^0*Inputs!$B$19+Inputs!$B$30*(1+$E3555)^0*Inputs!$B$20+Inputs!$B$31*(1+$F3555)^0*Inputs!$B$21+Inputs!$B$22*(1+Inputs!$B$23)^0</f>
        <v>12101.04779711421</v>
      </c>
      <c r="R3555" s="36">
        <f>Inputs!$B$12*(1+$B3555)^1*$C3555+Inputs!$B$29*(1+$D3555)^1*Inputs!$B$19+Inputs!$B$30*(1+$E3555)^1*Inputs!$B$20+Inputs!$B$31*(1+$F3555)^1*Inputs!$B$21+Inputs!$B$22*(1+Inputs!$B$23)^1</f>
        <v>13778.344782663456</v>
      </c>
      <c r="S3555" s="36">
        <f>Inputs!$B$12*(1+$B3555)^2*$C3555+Inputs!$B$29*(1+$D3555)^2*Inputs!$B$19+Inputs!$B$30*(1+$E3555)^2*Inputs!$B$20+Inputs!$B$31*(1+$F3555)^2*Inputs!$B$21+Inputs!$B$22*(1+Inputs!$B$23)^2</f>
        <v>16028.258388766124</v>
      </c>
      <c r="T3555" s="36">
        <f>Inputs!$B$12*(1+$B3555)^3*$C3555+Inputs!$B$29*(1+$D3555)^3*Inputs!$B$19+Inputs!$B$30*(1+$E3555)^3*Inputs!$B$20+Inputs!$B$31*(1+$F3555)^3*Inputs!$B$21+Inputs!$B$22*(1+Inputs!$B$23)^3</f>
        <v>19062.977216947962</v>
      </c>
      <c r="U3555" s="36">
        <f>Inputs!$B$12*(1+$B3555)^4*$C3555+Inputs!$B$29*(1+$D3555)^4*Inputs!$B$19+Inputs!$B$30*(1+$E3555)^4*Inputs!$B$20+Inputs!$B$31*(1+$F3555)^4*Inputs!$B$21+Inputs!$B$22*(1+Inputs!$B$23)^4</f>
        <v>23173.831346522009</v>
      </c>
      <c r="V3555" s="35">
        <f>Inputs!$B$13/(Q3555*(1-$G3555))</f>
        <v>1.3243211384402851</v>
      </c>
      <c r="W3555" s="36">
        <f>Inputs!$B$13</f>
        <v>12660</v>
      </c>
      <c r="X3555" s="36">
        <f t="shared" si="553"/>
        <v>13998.308716976813</v>
      </c>
      <c r="Y3555" s="36">
        <f t="shared" si="554"/>
        <v>15799.671982093176</v>
      </c>
      <c r="Z3555" s="36">
        <f t="shared" si="555"/>
        <v>18214.915069953786</v>
      </c>
      <c r="AA3555" s="36">
        <f t="shared" si="556"/>
        <v>21442.437419114583</v>
      </c>
      <c r="AB3555" s="36">
        <f t="shared" si="557"/>
        <v>62716.270449973352</v>
      </c>
      <c r="AC3555" s="36">
        <f t="shared" si="558"/>
        <v>363916.85961475444</v>
      </c>
      <c r="AD3555" s="36">
        <f t="shared" si="559"/>
        <v>238232.85090372607</v>
      </c>
    </row>
    <row r="3556" spans="1:30" ht="14.25" customHeight="1" x14ac:dyDescent="0.25">
      <c r="A3556" s="16">
        <v>3540</v>
      </c>
      <c r="B3556" s="34">
        <v>0.227561974815368</v>
      </c>
      <c r="C3556" s="34">
        <v>9.1391497003754402E-2</v>
      </c>
      <c r="D3556" s="34">
        <v>3.0693306854914001E-2</v>
      </c>
      <c r="E3556" s="34">
        <v>4.4300602405374999E-2</v>
      </c>
      <c r="F3556" s="34">
        <v>-8.7340580307666005E-3</v>
      </c>
      <c r="G3556" s="34">
        <v>0.18705312831617499</v>
      </c>
      <c r="H3556" s="35">
        <v>1.0614469529913</v>
      </c>
      <c r="I3556" s="34">
        <v>9.70044821620238E-2</v>
      </c>
      <c r="J3556" s="34">
        <v>2.8389947610839201E-2</v>
      </c>
      <c r="K3556" s="36">
        <f>Inputs!$B$12*(1+$B3556)^4</f>
        <v>136246.37592337123</v>
      </c>
      <c r="L3556" s="36">
        <f t="shared" si="550"/>
        <v>18059.491498010437</v>
      </c>
      <c r="M3556" s="36">
        <f t="shared" si="551"/>
        <v>227135.00767610685</v>
      </c>
      <c r="N3556" s="37">
        <f>M3556/Inputs!$B$6</f>
        <v>346.24238975016289</v>
      </c>
      <c r="O3556" s="38">
        <f>IF(N3556&gt;Inputs!$B$4,1,0)</f>
        <v>0</v>
      </c>
      <c r="P3556" s="34">
        <f t="shared" si="552"/>
        <v>6.8614534551184603E-2</v>
      </c>
      <c r="Q3556" s="36">
        <f>Inputs!$B$12*(1+$B3556)^0*$C3556+Inputs!$B$29*(1+$D3556)^0*Inputs!$B$19+Inputs!$B$30*(1+$E3556)^0*Inputs!$B$20+Inputs!$B$31*(1+$F3556)^0*Inputs!$B$21+Inputs!$B$22*(1+Inputs!$B$23)^0</f>
        <v>13505.533847652187</v>
      </c>
      <c r="R3556" s="36">
        <f>Inputs!$B$12*(1+$B3556)^1*$C3556+Inputs!$B$29*(1+$D3556)^1*Inputs!$B$19+Inputs!$B$30*(1+$E3556)^1*Inputs!$B$20+Inputs!$B$31*(1+$F3556)^1*Inputs!$B$21+Inputs!$B$22*(1+Inputs!$B$23)^1</f>
        <v>14857.411238008688</v>
      </c>
      <c r="S3556" s="36">
        <f>Inputs!$B$12*(1+$B3556)^2*$C3556+Inputs!$B$29*(1+$D3556)^2*Inputs!$B$19+Inputs!$B$30*(1+$E3556)^2*Inputs!$B$20+Inputs!$B$31*(1+$F3556)^2*Inputs!$B$21+Inputs!$B$22*(1+Inputs!$B$23)^2</f>
        <v>16499.556743882924</v>
      </c>
      <c r="T3556" s="36">
        <f>Inputs!$B$12*(1+$B3556)^3*$C3556+Inputs!$B$29*(1+$D3556)^3*Inputs!$B$19+Inputs!$B$30*(1+$E3556)^3*Inputs!$B$20+Inputs!$B$31*(1+$F3556)^3*Inputs!$B$21+Inputs!$B$22*(1+Inputs!$B$23)^3</f>
        <v>18496.837284959562</v>
      </c>
      <c r="U3556" s="36">
        <f>Inputs!$B$12*(1+$B3556)^4*$C3556+Inputs!$B$29*(1+$D3556)^4*Inputs!$B$19+Inputs!$B$30*(1+$E3556)^4*Inputs!$B$20+Inputs!$B$31*(1+$F3556)^4*Inputs!$B$21+Inputs!$B$22*(1+Inputs!$B$23)^4</f>
        <v>20928.835228687894</v>
      </c>
      <c r="V3556" s="35">
        <f>Inputs!$B$13/(Q3556*(1-$G3556))</f>
        <v>1.1530809196736476</v>
      </c>
      <c r="W3556" s="36">
        <f>Inputs!$B$13</f>
        <v>12660</v>
      </c>
      <c r="X3556" s="36">
        <f t="shared" si="553"/>
        <v>13650.545800336153</v>
      </c>
      <c r="Y3556" s="36">
        <f t="shared" si="554"/>
        <v>14852.022431747137</v>
      </c>
      <c r="Z3556" s="36">
        <f t="shared" si="555"/>
        <v>16305.394273617447</v>
      </c>
      <c r="AA3556" s="36">
        <f t="shared" si="556"/>
        <v>18059.491498010437</v>
      </c>
      <c r="AB3556" s="36">
        <f t="shared" si="557"/>
        <v>56760.266635520122</v>
      </c>
      <c r="AC3556" s="36">
        <f t="shared" si="558"/>
        <v>270674.42251120985</v>
      </c>
      <c r="AD3556" s="36">
        <f t="shared" si="559"/>
        <v>170374.74104058673</v>
      </c>
    </row>
    <row r="3557" spans="1:30" ht="14.25" customHeight="1" x14ac:dyDescent="0.25">
      <c r="A3557" s="16">
        <v>3541</v>
      </c>
      <c r="B3557" s="34">
        <v>0.43884478342302902</v>
      </c>
      <c r="C3557" s="34">
        <v>8.2656916933468605E-2</v>
      </c>
      <c r="D3557" s="34">
        <v>4.5073488980678901E-2</v>
      </c>
      <c r="E3557" s="34">
        <v>4.6248822321141698E-2</v>
      </c>
      <c r="F3557" s="34">
        <v>-7.4566920369838301E-3</v>
      </c>
      <c r="G3557" s="34">
        <v>0.183459714388334</v>
      </c>
      <c r="H3557" s="35">
        <v>1.09874703646817</v>
      </c>
      <c r="I3557" s="34">
        <v>9.2410282997440196E-2</v>
      </c>
      <c r="J3557" s="34">
        <v>3.0120331538358702E-2</v>
      </c>
      <c r="K3557" s="36">
        <f>Inputs!$B$12*(1+$B3557)^4</f>
        <v>257162.14331344643</v>
      </c>
      <c r="L3557" s="36">
        <f t="shared" si="550"/>
        <v>26906.436227652601</v>
      </c>
      <c r="M3557" s="36">
        <f t="shared" si="551"/>
        <v>355555.12566703884</v>
      </c>
      <c r="N3557" s="37">
        <f>M3557/Inputs!$B$6</f>
        <v>542.00476473633967</v>
      </c>
      <c r="O3557" s="38">
        <f>IF(N3557&gt;Inputs!$B$4,1,0)</f>
        <v>1</v>
      </c>
      <c r="P3557" s="34">
        <f t="shared" si="552"/>
        <v>6.2289951459081491E-2</v>
      </c>
      <c r="Q3557" s="36">
        <f>Inputs!$B$12*(1+$B3557)^0*$C3557+Inputs!$B$29*(1+$D3557)^0*Inputs!$B$19+Inputs!$B$30*(1+$E3557)^0*Inputs!$B$20+Inputs!$B$31*(1+$F3557)^0*Inputs!$B$21+Inputs!$B$22*(1+Inputs!$B$23)^0</f>
        <v>12981.459043435039</v>
      </c>
      <c r="R3557" s="36">
        <f>Inputs!$B$12*(1+$B3557)^1*$C3557+Inputs!$B$29*(1+$D3557)^1*Inputs!$B$19+Inputs!$B$30*(1+$E3557)^1*Inputs!$B$20+Inputs!$B$31*(1+$F3557)^1*Inputs!$B$21+Inputs!$B$22*(1+Inputs!$B$23)^1</f>
        <v>15320.008885902844</v>
      </c>
      <c r="S3557" s="36">
        <f>Inputs!$B$12*(1+$B3557)^2*$C3557+Inputs!$B$29*(1+$D3557)^2*Inputs!$B$19+Inputs!$B$30*(1+$E3557)^2*Inputs!$B$20+Inputs!$B$31*(1+$F3557)^2*Inputs!$B$21+Inputs!$B$22*(1+Inputs!$B$23)^2</f>
        <v>18623.918697100809</v>
      </c>
      <c r="T3557" s="36">
        <f>Inputs!$B$12*(1+$B3557)^3*$C3557+Inputs!$B$29*(1+$D3557)^3*Inputs!$B$19+Inputs!$B$30*(1+$E3557)^3*Inputs!$B$20+Inputs!$B$31*(1+$F3557)^3*Inputs!$B$21+Inputs!$B$22*(1+Inputs!$B$23)^3</f>
        <v>23312.818934535775</v>
      </c>
      <c r="U3557" s="36">
        <f>Inputs!$B$12*(1+$B3557)^4*$C3557+Inputs!$B$29*(1+$D3557)^4*Inputs!$B$19+Inputs!$B$30*(1+$E3557)^4*Inputs!$B$20+Inputs!$B$31*(1+$F3557)^4*Inputs!$B$21+Inputs!$B$22*(1+Inputs!$B$23)^4</f>
        <v>29990.302473659271</v>
      </c>
      <c r="V3557" s="35">
        <f>Inputs!$B$13/(Q3557*(1-$G3557))</f>
        <v>1.1943526619323201</v>
      </c>
      <c r="W3557" s="36">
        <f>Inputs!$B$13</f>
        <v>12660</v>
      </c>
      <c r="X3557" s="36">
        <f t="shared" si="553"/>
        <v>14641.648122964483</v>
      </c>
      <c r="Y3557" s="36">
        <f t="shared" si="554"/>
        <v>17435.789812093131</v>
      </c>
      <c r="Z3557" s="36">
        <f t="shared" si="555"/>
        <v>21370.573906934362</v>
      </c>
      <c r="AA3557" s="36">
        <f t="shared" si="556"/>
        <v>26906.436227652601</v>
      </c>
      <c r="AB3557" s="36">
        <f t="shared" si="557"/>
        <v>69534.568868813367</v>
      </c>
      <c r="AC3557" s="36">
        <f t="shared" si="558"/>
        <v>444965.30111365585</v>
      </c>
      <c r="AD3557" s="36">
        <f t="shared" si="559"/>
        <v>286020.5567982255</v>
      </c>
    </row>
    <row r="3558" spans="1:30" ht="14.25" customHeight="1" x14ac:dyDescent="0.25">
      <c r="A3558" s="16">
        <v>3542</v>
      </c>
      <c r="B3558" s="34">
        <v>0.30040911684483601</v>
      </c>
      <c r="C3558" s="34">
        <v>9.2872936917298698E-2</v>
      </c>
      <c r="D3558" s="34">
        <v>2.5776156451322699E-2</v>
      </c>
      <c r="E3558" s="34">
        <v>3.96957756556022E-2</v>
      </c>
      <c r="F3558" s="34">
        <v>-1.51984349889253E-2</v>
      </c>
      <c r="G3558" s="34">
        <v>0.175476611225684</v>
      </c>
      <c r="H3558" s="35">
        <v>1.00599768155087</v>
      </c>
      <c r="I3558" s="34">
        <v>0.105164878139707</v>
      </c>
      <c r="J3558" s="34">
        <v>1.93664533699772E-2</v>
      </c>
      <c r="K3558" s="36">
        <f>Inputs!$B$12*(1+$B3558)^4</f>
        <v>171581.82098323049</v>
      </c>
      <c r="L3558" s="36">
        <f t="shared" si="550"/>
        <v>20054.045752358485</v>
      </c>
      <c r="M3558" s="36">
        <f t="shared" si="551"/>
        <v>202646.30860084441</v>
      </c>
      <c r="N3558" s="37">
        <f>M3558/Inputs!$B$6</f>
        <v>308.91205579397013</v>
      </c>
      <c r="O3558" s="38">
        <f>IF(N3558&gt;Inputs!$B$4,1,0)</f>
        <v>0</v>
      </c>
      <c r="P3558" s="34">
        <f t="shared" si="552"/>
        <v>8.5798424769729792E-2</v>
      </c>
      <c r="Q3558" s="36">
        <f>Inputs!$B$12*(1+$B3558)^0*$C3558+Inputs!$B$29*(1+$D3558)^0*Inputs!$B$19+Inputs!$B$30*(1+$E3558)^0*Inputs!$B$20+Inputs!$B$31*(1+$F3558)^0*Inputs!$B$21+Inputs!$B$22*(1+Inputs!$B$23)^0</f>
        <v>13594.420242464843</v>
      </c>
      <c r="R3558" s="36">
        <f>Inputs!$B$12*(1+$B3558)^1*$C3558+Inputs!$B$29*(1+$D3558)^1*Inputs!$B$19+Inputs!$B$30*(1+$E3558)^1*Inputs!$B$20+Inputs!$B$31*(1+$F3558)^1*Inputs!$B$21+Inputs!$B$22*(1+Inputs!$B$23)^1</f>
        <v>15315.50295312623</v>
      </c>
      <c r="S3558" s="36">
        <f>Inputs!$B$12*(1+$B3558)^2*$C3558+Inputs!$B$29*(1+$D3558)^2*Inputs!$B$19+Inputs!$B$30*(1+$E3558)^2*Inputs!$B$20+Inputs!$B$31*(1+$F3558)^2*Inputs!$B$21+Inputs!$B$22*(1+Inputs!$B$23)^2</f>
        <v>17544.588156224174</v>
      </c>
      <c r="T3558" s="36">
        <f>Inputs!$B$12*(1+$B3558)^3*$C3558+Inputs!$B$29*(1+$D3558)^3*Inputs!$B$19+Inputs!$B$30*(1+$E3558)^3*Inputs!$B$20+Inputs!$B$31*(1+$F3558)^3*Inputs!$B$21+Inputs!$B$22*(1+Inputs!$B$23)^3</f>
        <v>20432.881956249745</v>
      </c>
      <c r="U3558" s="36">
        <f>Inputs!$B$12*(1+$B3558)^4*$C3558+Inputs!$B$29*(1+$D3558)^4*Inputs!$B$19+Inputs!$B$30*(1+$E3558)^4*Inputs!$B$20+Inputs!$B$31*(1+$F3558)^4*Inputs!$B$21+Inputs!$B$22*(1+Inputs!$B$23)^4</f>
        <v>24176.979489601628</v>
      </c>
      <c r="V3558" s="35">
        <f>Inputs!$B$13/(Q3558*(1-$G3558))</f>
        <v>1.1294578678231642</v>
      </c>
      <c r="W3558" s="36">
        <f>Inputs!$B$13</f>
        <v>12660</v>
      </c>
      <c r="X3558" s="36">
        <f t="shared" si="553"/>
        <v>13873.019595588408</v>
      </c>
      <c r="Y3558" s="36">
        <f t="shared" si="554"/>
        <v>15445.668073849805</v>
      </c>
      <c r="Z3558" s="36">
        <f t="shared" si="555"/>
        <v>17468.429795904402</v>
      </c>
      <c r="AA3558" s="36">
        <f t="shared" si="556"/>
        <v>20054.045752358485</v>
      </c>
      <c r="AB3558" s="36">
        <f t="shared" si="557"/>
        <v>58129.736819102778</v>
      </c>
      <c r="AC3558" s="36">
        <f t="shared" si="558"/>
        <v>238261.03508503028</v>
      </c>
      <c r="AD3558" s="36">
        <f t="shared" si="559"/>
        <v>144516.57178174163</v>
      </c>
    </row>
    <row r="3559" spans="1:30" ht="14.25" customHeight="1" x14ac:dyDescent="0.25">
      <c r="A3559" s="16">
        <v>3543</v>
      </c>
      <c r="B3559" s="34">
        <v>0.40277112904055701</v>
      </c>
      <c r="C3559" s="34">
        <v>6.9229550445534999E-2</v>
      </c>
      <c r="D3559" s="34">
        <v>2.7954606057698402E-2</v>
      </c>
      <c r="E3559" s="34">
        <v>2.7472932686201899E-2</v>
      </c>
      <c r="F3559" s="34">
        <v>-2.4787878817832602E-3</v>
      </c>
      <c r="G3559" s="34">
        <v>0.18351998468159</v>
      </c>
      <c r="H3559" s="35">
        <v>1.0004803380901299</v>
      </c>
      <c r="I3559" s="34">
        <v>9.4013368368192102E-2</v>
      </c>
      <c r="J3559" s="34">
        <v>2.48162699962114E-2</v>
      </c>
      <c r="K3559" s="36">
        <f>Inputs!$B$12*(1+$B3559)^4</f>
        <v>232326.38030713081</v>
      </c>
      <c r="L3559" s="36">
        <f t="shared" si="550"/>
        <v>19968.204239466893</v>
      </c>
      <c r="M3559" s="36">
        <f t="shared" si="551"/>
        <v>248094.18231595651</v>
      </c>
      <c r="N3559" s="37">
        <f>M3559/Inputs!$B$6</f>
        <v>378.19235109139714</v>
      </c>
      <c r="O3559" s="38">
        <f>IF(N3559&gt;Inputs!$B$4,1,0)</f>
        <v>0</v>
      </c>
      <c r="P3559" s="34">
        <f t="shared" si="552"/>
        <v>6.9197098371980709E-2</v>
      </c>
      <c r="Q3559" s="36">
        <f>Inputs!$B$12*(1+$B3559)^0*$C3559+Inputs!$B$29*(1+$D3559)^0*Inputs!$B$19+Inputs!$B$30*(1+$E3559)^0*Inputs!$B$20+Inputs!$B$31*(1+$F3559)^0*Inputs!$B$21+Inputs!$B$22*(1+Inputs!$B$23)^0</f>
        <v>12175.817054159023</v>
      </c>
      <c r="R3559" s="36">
        <f>Inputs!$B$12*(1+$B3559)^1*$C3559+Inputs!$B$29*(1+$D3559)^1*Inputs!$B$19+Inputs!$B$30*(1+$E3559)^1*Inputs!$B$20+Inputs!$B$31*(1+$F3559)^1*Inputs!$B$21+Inputs!$B$22*(1+Inputs!$B$23)^1</f>
        <v>13929.832929146447</v>
      </c>
      <c r="S3559" s="36">
        <f>Inputs!$B$12*(1+$B3559)^2*$C3559+Inputs!$B$29*(1+$D3559)^2*Inputs!$B$19+Inputs!$B$30*(1+$E3559)^2*Inputs!$B$20+Inputs!$B$31*(1+$F3559)^2*Inputs!$B$21+Inputs!$B$22*(1+Inputs!$B$23)^2</f>
        <v>16360.123204992622</v>
      </c>
      <c r="T3559" s="36">
        <f>Inputs!$B$12*(1+$B3559)^3*$C3559+Inputs!$B$29*(1+$D3559)^3*Inputs!$B$19+Inputs!$B$30*(1+$E3559)^3*Inputs!$B$20+Inputs!$B$31*(1+$F3559)^3*Inputs!$B$21+Inputs!$B$22*(1+Inputs!$B$23)^3</f>
        <v>19738.154776252806</v>
      </c>
      <c r="U3559" s="36">
        <f>Inputs!$B$12*(1+$B3559)^4*$C3559+Inputs!$B$29*(1+$D3559)^4*Inputs!$B$19+Inputs!$B$30*(1+$E3559)^4*Inputs!$B$20+Inputs!$B$31*(1+$F3559)^4*Inputs!$B$21+Inputs!$B$22*(1+Inputs!$B$23)^4</f>
        <v>24444.71019604976</v>
      </c>
      <c r="V3559" s="35">
        <f>Inputs!$B$13/(Q3559*(1-$G3559))</f>
        <v>1.2734738531427403</v>
      </c>
      <c r="W3559" s="36">
        <f>Inputs!$B$13</f>
        <v>12660</v>
      </c>
      <c r="X3559" s="36">
        <f t="shared" si="553"/>
        <v>13707.547812182611</v>
      </c>
      <c r="Y3559" s="36">
        <f t="shared" si="554"/>
        <v>15187.414464194788</v>
      </c>
      <c r="Z3559" s="36">
        <f t="shared" si="555"/>
        <v>17223.427781788905</v>
      </c>
      <c r="AA3559" s="36">
        <f t="shared" si="556"/>
        <v>19968.204239466893</v>
      </c>
      <c r="AB3559" s="36">
        <f t="shared" si="557"/>
        <v>59388.927718464271</v>
      </c>
      <c r="AC3559" s="36">
        <f t="shared" si="558"/>
        <v>295731.1949296876</v>
      </c>
      <c r="AD3559" s="36">
        <f t="shared" si="559"/>
        <v>188705.25459749225</v>
      </c>
    </row>
    <row r="3560" spans="1:30" ht="14.25" customHeight="1" x14ac:dyDescent="0.25">
      <c r="A3560" s="16">
        <v>3544</v>
      </c>
      <c r="B3560" s="34">
        <v>0.24822838822802901</v>
      </c>
      <c r="C3560" s="34">
        <v>7.4265800406500104E-2</v>
      </c>
      <c r="D3560" s="34">
        <v>4.3178279511535703E-2</v>
      </c>
      <c r="E3560" s="34">
        <v>3.39482644636468E-2</v>
      </c>
      <c r="F3560" s="34">
        <v>1.6774605899913499E-2</v>
      </c>
      <c r="G3560" s="34">
        <v>0.181458024911407</v>
      </c>
      <c r="H3560" s="35">
        <v>1.08508064313105</v>
      </c>
      <c r="I3560" s="34">
        <v>0.10603341066981101</v>
      </c>
      <c r="J3560" s="34">
        <v>2.7685590188179302E-2</v>
      </c>
      <c r="K3560" s="36">
        <f>Inputs!$B$12*(1+$B3560)^4</f>
        <v>145655.69578151323</v>
      </c>
      <c r="L3560" s="36">
        <f t="shared" si="550"/>
        <v>17610.456722567742</v>
      </c>
      <c r="M3560" s="36">
        <f t="shared" si="551"/>
        <v>194312.79611045466</v>
      </c>
      <c r="N3560" s="37">
        <f>M3560/Inputs!$B$6</f>
        <v>296.20853065618087</v>
      </c>
      <c r="O3560" s="38">
        <f>IF(N3560&gt;Inputs!$B$4,1,0)</f>
        <v>0</v>
      </c>
      <c r="P3560" s="34">
        <f t="shared" si="552"/>
        <v>7.8347820481631705E-2</v>
      </c>
      <c r="Q3560" s="36">
        <f>Inputs!$B$12*(1+$B3560)^0*$C3560+Inputs!$B$29*(1+$D3560)^0*Inputs!$B$19+Inputs!$B$30*(1+$E3560)^0*Inputs!$B$20+Inputs!$B$31*(1+$F3560)^0*Inputs!$B$21+Inputs!$B$22*(1+Inputs!$B$23)^0</f>
        <v>12477.992051816927</v>
      </c>
      <c r="R3560" s="36">
        <f>Inputs!$B$12*(1+$B3560)^1*$C3560+Inputs!$B$29*(1+$D3560)^1*Inputs!$B$19+Inputs!$B$30*(1+$E3560)^1*Inputs!$B$20+Inputs!$B$31*(1+$F3560)^1*Inputs!$B$21+Inputs!$B$22*(1+Inputs!$B$23)^1</f>
        <v>13818.445055461321</v>
      </c>
      <c r="S3560" s="36">
        <f>Inputs!$B$12*(1+$B3560)^2*$C3560+Inputs!$B$29*(1+$D3560)^2*Inputs!$B$19+Inputs!$B$30*(1+$E3560)^2*Inputs!$B$20+Inputs!$B$31*(1+$F3560)^2*Inputs!$B$21+Inputs!$B$22*(1+Inputs!$B$23)^2</f>
        <v>15441.704851465543</v>
      </c>
      <c r="T3560" s="36">
        <f>Inputs!$B$12*(1+$B3560)^3*$C3560+Inputs!$B$29*(1+$D3560)^3*Inputs!$B$19+Inputs!$B$30*(1+$E3560)^3*Inputs!$B$20+Inputs!$B$31*(1+$F3560)^3*Inputs!$B$21+Inputs!$B$22*(1+Inputs!$B$23)^3</f>
        <v>17416.248899413738</v>
      </c>
      <c r="U3560" s="36">
        <f>Inputs!$B$12*(1+$B3560)^4*$C3560+Inputs!$B$29*(1+$D3560)^4*Inputs!$B$19+Inputs!$B$30*(1+$E3560)^4*Inputs!$B$20+Inputs!$B$31*(1+$F3560)^4*Inputs!$B$21+Inputs!$B$22*(1+Inputs!$B$23)^4</f>
        <v>19827.485832318067</v>
      </c>
      <c r="V3560" s="35">
        <f>Inputs!$B$13/(Q3560*(1-$G3560))</f>
        <v>1.2395043234497722</v>
      </c>
      <c r="W3560" s="36">
        <f>Inputs!$B$13</f>
        <v>12660</v>
      </c>
      <c r="X3560" s="36">
        <f t="shared" si="553"/>
        <v>13583.334590153465</v>
      </c>
      <c r="Y3560" s="36">
        <f t="shared" si="554"/>
        <v>14691.009225331545</v>
      </c>
      <c r="Z3560" s="36">
        <f t="shared" si="555"/>
        <v>16019.197855413515</v>
      </c>
      <c r="AA3560" s="36">
        <f t="shared" si="556"/>
        <v>17610.456722567742</v>
      </c>
      <c r="AB3560" s="36">
        <f t="shared" si="557"/>
        <v>54752.225636601986</v>
      </c>
      <c r="AC3560" s="36">
        <f t="shared" si="558"/>
        <v>230995.7379689767</v>
      </c>
      <c r="AD3560" s="36">
        <f t="shared" si="559"/>
        <v>139560.57047385268</v>
      </c>
    </row>
    <row r="3561" spans="1:30" ht="14.25" customHeight="1" x14ac:dyDescent="0.25">
      <c r="A3561" s="16">
        <v>3545</v>
      </c>
      <c r="B3561" s="34">
        <v>0.399604320850038</v>
      </c>
      <c r="C3561" s="34">
        <v>7.0138397755408297E-2</v>
      </c>
      <c r="D3561" s="34">
        <v>1.7021272139703E-2</v>
      </c>
      <c r="E3561" s="34">
        <v>1.5470664492223099E-2</v>
      </c>
      <c r="F3561" s="34">
        <v>3.0997008361921899E-4</v>
      </c>
      <c r="G3561" s="34">
        <v>0.154084655803256</v>
      </c>
      <c r="H3561" s="35">
        <v>1.1018673311562199</v>
      </c>
      <c r="I3561" s="34">
        <v>0.10680632969727499</v>
      </c>
      <c r="J3561" s="34">
        <v>2.6112242318313598E-2</v>
      </c>
      <c r="K3561" s="36">
        <f>Inputs!$B$12*(1+$B3561)^4</f>
        <v>230235.53198832777</v>
      </c>
      <c r="L3561" s="36">
        <f t="shared" si="550"/>
        <v>22627.993111708583</v>
      </c>
      <c r="M3561" s="36">
        <f t="shared" si="551"/>
        <v>234159.77343690343</v>
      </c>
      <c r="N3561" s="37">
        <f>M3561/Inputs!$B$6</f>
        <v>356.95087414162106</v>
      </c>
      <c r="O3561" s="38">
        <f>IF(N3561&gt;Inputs!$B$4,1,0)</f>
        <v>0</v>
      </c>
      <c r="P3561" s="34">
        <f t="shared" si="552"/>
        <v>8.0694087378961388E-2</v>
      </c>
      <c r="Q3561" s="36">
        <f>Inputs!$B$12*(1+$B3561)^0*$C3561+Inputs!$B$29*(1+$D3561)^0*Inputs!$B$19+Inputs!$B$30*(1+$E3561)^0*Inputs!$B$20+Inputs!$B$31*(1+$F3561)^0*Inputs!$B$21+Inputs!$B$22*(1+Inputs!$B$23)^0</f>
        <v>12230.347892751419</v>
      </c>
      <c r="R3561" s="36">
        <f>Inputs!$B$12*(1+$B3561)^1*$C3561+Inputs!$B$29*(1+$D3561)^1*Inputs!$B$19+Inputs!$B$30*(1+$E3561)^1*Inputs!$B$20+Inputs!$B$31*(1+$F3561)^1*Inputs!$B$21+Inputs!$B$22*(1+Inputs!$B$23)^1</f>
        <v>13939.389329338857</v>
      </c>
      <c r="S3561" s="36">
        <f>Inputs!$B$12*(1+$B3561)^2*$C3561+Inputs!$B$29*(1+$D3561)^2*Inputs!$B$19+Inputs!$B$30*(1+$E3561)^2*Inputs!$B$20+Inputs!$B$31*(1+$F3561)^2*Inputs!$B$21+Inputs!$B$22*(1+Inputs!$B$23)^2</f>
        <v>16319.914931954463</v>
      </c>
      <c r="T3561" s="36">
        <f>Inputs!$B$12*(1+$B3561)^3*$C3561+Inputs!$B$29*(1+$D3561)^3*Inputs!$B$19+Inputs!$B$30*(1+$E3561)^3*Inputs!$B$20+Inputs!$B$31*(1+$F3561)^3*Inputs!$B$21+Inputs!$B$22*(1+Inputs!$B$23)^3</f>
        <v>19640.421135287288</v>
      </c>
      <c r="U3561" s="36">
        <f>Inputs!$B$12*(1+$B3561)^4*$C3561+Inputs!$B$29*(1+$D3561)^4*Inputs!$B$19+Inputs!$B$30*(1+$E3561)^4*Inputs!$B$20+Inputs!$B$31*(1+$F3561)^4*Inputs!$B$21+Inputs!$B$22*(1+Inputs!$B$23)^4</f>
        <v>24276.709867418322</v>
      </c>
      <c r="V3561" s="35">
        <f>Inputs!$B$13/(Q3561*(1-$G3561))</f>
        <v>1.2236803669992986</v>
      </c>
      <c r="W3561" s="36">
        <f>Inputs!$B$13</f>
        <v>12660</v>
      </c>
      <c r="X3561" s="36">
        <f t="shared" si="553"/>
        <v>14069.989137922363</v>
      </c>
      <c r="Y3561" s="36">
        <f t="shared" si="554"/>
        <v>16052.402815663741</v>
      </c>
      <c r="Z3561" s="36">
        <f t="shared" si="555"/>
        <v>18812.525567698573</v>
      </c>
      <c r="AA3561" s="36">
        <f t="shared" si="556"/>
        <v>22627.993111708583</v>
      </c>
      <c r="AB3561" s="36">
        <f t="shared" si="557"/>
        <v>60922.626785376022</v>
      </c>
      <c r="AC3561" s="36">
        <f t="shared" si="558"/>
        <v>287739.30662325432</v>
      </c>
      <c r="AD3561" s="36">
        <f t="shared" si="559"/>
        <v>173237.14665152741</v>
      </c>
    </row>
    <row r="3562" spans="1:30" ht="14.25" customHeight="1" x14ac:dyDescent="0.25">
      <c r="A3562" s="16">
        <v>3546</v>
      </c>
      <c r="B3562" s="34">
        <v>0.21531028126630999</v>
      </c>
      <c r="C3562" s="34">
        <v>6.2112248524722601E-2</v>
      </c>
      <c r="D3562" s="34">
        <v>3.2976495160241301E-2</v>
      </c>
      <c r="E3562" s="34">
        <v>3.5888055400466502E-2</v>
      </c>
      <c r="F3562" s="34">
        <v>8.1666278677596897E-3</v>
      </c>
      <c r="G3562" s="34">
        <v>0.19892439224911401</v>
      </c>
      <c r="H3562" s="35">
        <v>1.0922162840287499</v>
      </c>
      <c r="I3562" s="34">
        <v>0.105375669203779</v>
      </c>
      <c r="J3562" s="34">
        <v>2.5411737568799199E-2</v>
      </c>
      <c r="K3562" s="36">
        <f>Inputs!$B$12*(1+$B3562)^4</f>
        <v>130888.03212143252</v>
      </c>
      <c r="L3562" s="36">
        <f t="shared" si="550"/>
        <v>14742.628226863892</v>
      </c>
      <c r="M3562" s="36">
        <f t="shared" si="551"/>
        <v>165096.96858967756</v>
      </c>
      <c r="N3562" s="37">
        <f>M3562/Inputs!$B$6</f>
        <v>251.67220821597189</v>
      </c>
      <c r="O3562" s="38">
        <f>IF(N3562&gt;Inputs!$B$4,1,0)</f>
        <v>0</v>
      </c>
      <c r="P3562" s="34">
        <f t="shared" si="552"/>
        <v>7.9963931634979807E-2</v>
      </c>
      <c r="Q3562" s="36">
        <f>Inputs!$B$12*(1+$B3562)^0*$C3562+Inputs!$B$29*(1+$D3562)^0*Inputs!$B$19+Inputs!$B$30*(1+$E3562)^0*Inputs!$B$20+Inputs!$B$31*(1+$F3562)^0*Inputs!$B$21+Inputs!$B$22*(1+Inputs!$B$23)^0</f>
        <v>11748.778938910276</v>
      </c>
      <c r="R3562" s="36">
        <f>Inputs!$B$12*(1+$B3562)^1*$C3562+Inputs!$B$29*(1+$D3562)^1*Inputs!$B$19+Inputs!$B$30*(1+$E3562)^1*Inputs!$B$20+Inputs!$B$31*(1+$F3562)^1*Inputs!$B$21+Inputs!$B$22*(1+Inputs!$B$23)^1</f>
        <v>12717.912065351142</v>
      </c>
      <c r="S3562" s="36">
        <f>Inputs!$B$12*(1+$B3562)^2*$C3562+Inputs!$B$29*(1+$D3562)^2*Inputs!$B$19+Inputs!$B$30*(1+$E3562)^2*Inputs!$B$20+Inputs!$B$31*(1+$F3562)^2*Inputs!$B$21+Inputs!$B$22*(1+Inputs!$B$23)^2</f>
        <v>13864.862532148956</v>
      </c>
      <c r="T3562" s="36">
        <f>Inputs!$B$12*(1+$B3562)^3*$C3562+Inputs!$B$29*(1+$D3562)^3*Inputs!$B$19+Inputs!$B$30*(1+$E3562)^3*Inputs!$B$20+Inputs!$B$31*(1+$F3562)^3*Inputs!$B$21+Inputs!$B$22*(1+Inputs!$B$23)^3</f>
        <v>15227.003300972867</v>
      </c>
      <c r="U3562" s="36">
        <f>Inputs!$B$12*(1+$B3562)^4*$C3562+Inputs!$B$29*(1+$D3562)^4*Inputs!$B$19+Inputs!$B$30*(1+$E3562)^4*Inputs!$B$20+Inputs!$B$31*(1+$F3562)^4*Inputs!$B$21+Inputs!$B$22*(1+Inputs!$B$23)^4</f>
        <v>16849.722726881886</v>
      </c>
      <c r="V3562" s="35">
        <f>Inputs!$B$13/(Q3562*(1-$G3562))</f>
        <v>1.3451399319787674</v>
      </c>
      <c r="W3562" s="36">
        <f>Inputs!$B$13</f>
        <v>12660</v>
      </c>
      <c r="X3562" s="36">
        <f t="shared" si="553"/>
        <v>13060.100808567913</v>
      </c>
      <c r="Y3562" s="36">
        <f t="shared" si="554"/>
        <v>13535.617884548354</v>
      </c>
      <c r="Z3562" s="36">
        <f t="shared" si="555"/>
        <v>14094.122855177442</v>
      </c>
      <c r="AA3562" s="36">
        <f t="shared" si="556"/>
        <v>14742.628226863892</v>
      </c>
      <c r="AB3562" s="36">
        <f t="shared" si="557"/>
        <v>50537.878827391789</v>
      </c>
      <c r="AC3562" s="36">
        <f t="shared" si="558"/>
        <v>189051.03485214777</v>
      </c>
      <c r="AD3562" s="36">
        <f t="shared" si="559"/>
        <v>114559.08976228577</v>
      </c>
    </row>
    <row r="3563" spans="1:30" ht="14.25" customHeight="1" x14ac:dyDescent="0.25">
      <c r="A3563" s="16">
        <v>3547</v>
      </c>
      <c r="B3563" s="34">
        <v>0.398971509465889</v>
      </c>
      <c r="C3563" s="34">
        <v>6.2875172590920597E-2</v>
      </c>
      <c r="D3563" s="34">
        <v>2.6829736744121199E-2</v>
      </c>
      <c r="E3563" s="34">
        <v>4.5738142702821498E-2</v>
      </c>
      <c r="F3563" s="34">
        <v>1.8985195800616701E-2</v>
      </c>
      <c r="G3563" s="34">
        <v>0.18261111059993301</v>
      </c>
      <c r="H3563" s="35">
        <v>0.96857725492955504</v>
      </c>
      <c r="I3563" s="34">
        <v>0.101183640150438</v>
      </c>
      <c r="J3563" s="34">
        <v>2.3784251860594699E-2</v>
      </c>
      <c r="K3563" s="36">
        <f>Inputs!$B$12*(1+$B3563)^4</f>
        <v>229819.42328696323</v>
      </c>
      <c r="L3563" s="36">
        <f t="shared" si="550"/>
        <v>18522.860849116631</v>
      </c>
      <c r="M3563" s="36">
        <f t="shared" si="551"/>
        <v>207663.12734688341</v>
      </c>
      <c r="N3563" s="37">
        <f>M3563/Inputs!$B$6</f>
        <v>316.55964534585888</v>
      </c>
      <c r="O3563" s="38">
        <f>IF(N3563&gt;Inputs!$B$4,1,0)</f>
        <v>0</v>
      </c>
      <c r="P3563" s="34">
        <f t="shared" si="552"/>
        <v>7.7399388289843302E-2</v>
      </c>
      <c r="Q3563" s="36">
        <f>Inputs!$B$12*(1+$B3563)^0*$C3563+Inputs!$B$29*(1+$D3563)^0*Inputs!$B$19+Inputs!$B$30*(1+$E3563)^0*Inputs!$B$20+Inputs!$B$31*(1+$F3563)^0*Inputs!$B$21+Inputs!$B$22*(1+Inputs!$B$23)^0</f>
        <v>11794.554382882157</v>
      </c>
      <c r="R3563" s="36">
        <f>Inputs!$B$12*(1+$B3563)^1*$C3563+Inputs!$B$29*(1+$D3563)^1*Inputs!$B$19+Inputs!$B$30*(1+$E3563)^1*Inputs!$B$20+Inputs!$B$31*(1+$F3563)^1*Inputs!$B$21+Inputs!$B$22*(1+Inputs!$B$23)^1</f>
        <v>13519.680431806861</v>
      </c>
      <c r="S3563" s="36">
        <f>Inputs!$B$12*(1+$B3563)^2*$C3563+Inputs!$B$29*(1+$D3563)^2*Inputs!$B$19+Inputs!$B$30*(1+$E3563)^2*Inputs!$B$20+Inputs!$B$31*(1+$F3563)^2*Inputs!$B$21+Inputs!$B$22*(1+Inputs!$B$23)^2</f>
        <v>15852.490875235548</v>
      </c>
      <c r="T3563" s="36">
        <f>Inputs!$B$12*(1+$B3563)^3*$C3563+Inputs!$B$29*(1+$D3563)^3*Inputs!$B$19+Inputs!$B$30*(1+$E3563)^3*Inputs!$B$20+Inputs!$B$31*(1+$F3563)^3*Inputs!$B$21+Inputs!$B$22*(1+Inputs!$B$23)^3</f>
        <v>19032.841450867971</v>
      </c>
      <c r="U3563" s="36">
        <f>Inputs!$B$12*(1+$B3563)^4*$C3563+Inputs!$B$29*(1+$D3563)^4*Inputs!$B$19+Inputs!$B$30*(1+$E3563)^4*Inputs!$B$20+Inputs!$B$31*(1+$F3563)^4*Inputs!$B$21+Inputs!$B$22*(1+Inputs!$B$23)^4</f>
        <v>23396.18612677501</v>
      </c>
      <c r="V3563" s="35">
        <f>Inputs!$B$13/(Q3563*(1-$G3563))</f>
        <v>1.3131775164367467</v>
      </c>
      <c r="W3563" s="36">
        <f>Inputs!$B$13</f>
        <v>12660</v>
      </c>
      <c r="X3563" s="36">
        <f t="shared" si="553"/>
        <v>13559.679832491725</v>
      </c>
      <c r="Y3563" s="36">
        <f t="shared" si="554"/>
        <v>14783.089754755125</v>
      </c>
      <c r="Z3563" s="36">
        <f t="shared" si="555"/>
        <v>16408.638816547991</v>
      </c>
      <c r="AA3563" s="36">
        <f t="shared" si="556"/>
        <v>18522.860849116631</v>
      </c>
      <c r="AB3563" s="36">
        <f t="shared" si="557"/>
        <v>56348.738705680895</v>
      </c>
      <c r="AC3563" s="36">
        <f t="shared" si="558"/>
        <v>245007.27532518798</v>
      </c>
      <c r="AD3563" s="36">
        <f t="shared" si="559"/>
        <v>151314.38864120253</v>
      </c>
    </row>
    <row r="3564" spans="1:30" ht="14.25" customHeight="1" x14ac:dyDescent="0.25">
      <c r="A3564" s="16">
        <v>3548</v>
      </c>
      <c r="B3564" s="34">
        <v>0.34582539749104801</v>
      </c>
      <c r="C3564" s="34">
        <v>9.4415281048835897E-2</v>
      </c>
      <c r="D3564" s="34">
        <v>5.4942807702431103E-2</v>
      </c>
      <c r="E3564" s="34">
        <v>6.8864070489789098E-2</v>
      </c>
      <c r="F3564" s="34">
        <v>-1.18251214257124E-2</v>
      </c>
      <c r="G3564" s="34">
        <v>0.17312657185501801</v>
      </c>
      <c r="H3564" s="35">
        <v>1.0266185803164101</v>
      </c>
      <c r="I3564" s="34">
        <v>0.100148901124502</v>
      </c>
      <c r="J3564" s="34">
        <v>2.1640031926665099E-2</v>
      </c>
      <c r="K3564" s="36">
        <f>Inputs!$B$12*(1+$B3564)^4</f>
        <v>196836.72446657642</v>
      </c>
      <c r="L3564" s="36">
        <f t="shared" si="550"/>
        <v>23481.18812990372</v>
      </c>
      <c r="M3564" s="36">
        <f t="shared" si="551"/>
        <v>253447.30154067083</v>
      </c>
      <c r="N3564" s="37">
        <f>M3564/Inputs!$B$6</f>
        <v>386.35259381199819</v>
      </c>
      <c r="O3564" s="38">
        <f>IF(N3564&gt;Inputs!$B$4,1,0)</f>
        <v>0</v>
      </c>
      <c r="P3564" s="34">
        <f t="shared" si="552"/>
        <v>7.8508869197836909E-2</v>
      </c>
      <c r="Q3564" s="36">
        <f>Inputs!$B$12*(1+$B3564)^0*$C3564+Inputs!$B$29*(1+$D3564)^0*Inputs!$B$19+Inputs!$B$30*(1+$E3564)^0*Inputs!$B$20+Inputs!$B$31*(1+$F3564)^0*Inputs!$B$21+Inputs!$B$22*(1+Inputs!$B$23)^0</f>
        <v>13686.960890357077</v>
      </c>
      <c r="R3564" s="36">
        <f>Inputs!$B$12*(1+$B3564)^1*$C3564+Inputs!$B$29*(1+$D3564)^1*Inputs!$B$19+Inputs!$B$30*(1+$E3564)^1*Inputs!$B$20+Inputs!$B$31*(1+$F3564)^1*Inputs!$B$21+Inputs!$B$22*(1+Inputs!$B$23)^1</f>
        <v>15877.783399193748</v>
      </c>
      <c r="S3564" s="36">
        <f>Inputs!$B$12*(1+$B3564)^2*$C3564+Inputs!$B$29*(1+$D3564)^2*Inputs!$B$19+Inputs!$B$30*(1+$E3564)^2*Inputs!$B$20+Inputs!$B$31*(1+$F3564)^2*Inputs!$B$21+Inputs!$B$22*(1+Inputs!$B$23)^2</f>
        <v>18766.52657298496</v>
      </c>
      <c r="T3564" s="36">
        <f>Inputs!$B$12*(1+$B3564)^3*$C3564+Inputs!$B$29*(1+$D3564)^3*Inputs!$B$19+Inputs!$B$30*(1+$E3564)^3*Inputs!$B$20+Inputs!$B$31*(1+$F3564)^3*Inputs!$B$21+Inputs!$B$22*(1+Inputs!$B$23)^3</f>
        <v>22588.783407992931</v>
      </c>
      <c r="U3564" s="36">
        <f>Inputs!$B$12*(1+$B3564)^4*$C3564+Inputs!$B$29*(1+$D3564)^4*Inputs!$B$19+Inputs!$B$30*(1+$E3564)^4*Inputs!$B$20+Inputs!$B$31*(1+$F3564)^4*Inputs!$B$21+Inputs!$B$22*(1+Inputs!$B$23)^4</f>
        <v>27661.25702162207</v>
      </c>
      <c r="V3564" s="35">
        <f>Inputs!$B$13/(Q3564*(1-$G3564))</f>
        <v>1.1186330423533268</v>
      </c>
      <c r="W3564" s="36">
        <f>Inputs!$B$13</f>
        <v>12660</v>
      </c>
      <c r="X3564" s="36">
        <f t="shared" si="553"/>
        <v>14384.428016658849</v>
      </c>
      <c r="Y3564" s="36">
        <f t="shared" si="554"/>
        <v>16644.51625120013</v>
      </c>
      <c r="Z3564" s="36">
        <f t="shared" si="555"/>
        <v>19604.911362060517</v>
      </c>
      <c r="AA3564" s="36">
        <f t="shared" si="556"/>
        <v>23481.18812990372</v>
      </c>
      <c r="AB3564" s="36">
        <f t="shared" si="557"/>
        <v>63845.743631773636</v>
      </c>
      <c r="AC3564" s="36">
        <f t="shared" si="558"/>
        <v>305561.93250293081</v>
      </c>
      <c r="AD3564" s="36">
        <f t="shared" si="559"/>
        <v>189601.5579088972</v>
      </c>
    </row>
    <row r="3565" spans="1:30" ht="14.25" customHeight="1" x14ac:dyDescent="0.25">
      <c r="A3565" s="16">
        <v>3549</v>
      </c>
      <c r="B3565" s="34">
        <v>0.192602359857101</v>
      </c>
      <c r="C3565" s="34">
        <v>8.8871938735489195E-2</v>
      </c>
      <c r="D3565" s="34">
        <v>3.7605612538877398E-2</v>
      </c>
      <c r="E3565" s="34">
        <v>2.9328302367714599E-2</v>
      </c>
      <c r="F3565" s="34">
        <v>9.52892908818292E-4</v>
      </c>
      <c r="G3565" s="34">
        <v>0.19346298738609299</v>
      </c>
      <c r="H3565" s="35">
        <v>0.94458819874188804</v>
      </c>
      <c r="I3565" s="34">
        <v>0.105791580759988</v>
      </c>
      <c r="J3565" s="34">
        <v>3.1060581248081E-2</v>
      </c>
      <c r="K3565" s="36">
        <f>Inputs!$B$12*(1+$B3565)^4</f>
        <v>121376.30374803851</v>
      </c>
      <c r="L3565" s="36">
        <f t="shared" si="550"/>
        <v>14757.069907194333</v>
      </c>
      <c r="M3565" s="36">
        <f t="shared" si="551"/>
        <v>173709.39046471208</v>
      </c>
      <c r="N3565" s="37">
        <f>M3565/Inputs!$B$6</f>
        <v>264.80090009864648</v>
      </c>
      <c r="O3565" s="38">
        <f>IF(N3565&gt;Inputs!$B$4,1,0)</f>
        <v>0</v>
      </c>
      <c r="P3565" s="34">
        <f t="shared" si="552"/>
        <v>7.4730999511906995E-2</v>
      </c>
      <c r="Q3565" s="36">
        <f>Inputs!$B$12*(1+$B3565)^0*$C3565+Inputs!$B$29*(1+$D3565)^0*Inputs!$B$19+Inputs!$B$30*(1+$E3565)^0*Inputs!$B$20+Inputs!$B$31*(1+$F3565)^0*Inputs!$B$21+Inputs!$B$22*(1+Inputs!$B$23)^0</f>
        <v>13354.360351556272</v>
      </c>
      <c r="R3565" s="36">
        <f>Inputs!$B$12*(1+$B3565)^1*$C3565+Inputs!$B$29*(1+$D3565)^1*Inputs!$B$19+Inputs!$B$30*(1+$E3565)^1*Inputs!$B$20+Inputs!$B$31*(1+$F3565)^1*Inputs!$B$21+Inputs!$B$22*(1+Inputs!$B$23)^1</f>
        <v>14514.354403017831</v>
      </c>
      <c r="S3565" s="36">
        <f>Inputs!$B$12*(1+$B3565)^2*$C3565+Inputs!$B$29*(1+$D3565)^2*Inputs!$B$19+Inputs!$B$30*(1+$E3565)^2*Inputs!$B$20+Inputs!$B$31*(1+$F3565)^2*Inputs!$B$21+Inputs!$B$22*(1+Inputs!$B$23)^2</f>
        <v>15876.91275732069</v>
      </c>
      <c r="T3565" s="36">
        <f>Inputs!$B$12*(1+$B3565)^3*$C3565+Inputs!$B$29*(1+$D3565)^3*Inputs!$B$19+Inputs!$B$30*(1+$E3565)^3*Inputs!$B$20+Inputs!$B$31*(1+$F3565)^3*Inputs!$B$21+Inputs!$B$22*(1+Inputs!$B$23)^3</f>
        <v>17480.309951892596</v>
      </c>
      <c r="U3565" s="36">
        <f>Inputs!$B$12*(1+$B3565)^4*$C3565+Inputs!$B$29*(1+$D3565)^4*Inputs!$B$19+Inputs!$B$30*(1+$E3565)^4*Inputs!$B$20+Inputs!$B$31*(1+$F3565)^4*Inputs!$B$21+Inputs!$B$22*(1+Inputs!$B$23)^4</f>
        <v>19370.164855793555</v>
      </c>
      <c r="V3565" s="35">
        <f>Inputs!$B$13/(Q3565*(1-$G3565))</f>
        <v>1.1754016943280763</v>
      </c>
      <c r="W3565" s="36">
        <f>Inputs!$B$13</f>
        <v>12660</v>
      </c>
      <c r="X3565" s="36">
        <f t="shared" si="553"/>
        <v>13084.183426124571</v>
      </c>
      <c r="Y3565" s="36">
        <f t="shared" si="554"/>
        <v>13573.572140684852</v>
      </c>
      <c r="Z3565" s="36">
        <f t="shared" si="555"/>
        <v>14130.824743891362</v>
      </c>
      <c r="AA3565" s="36">
        <f t="shared" si="556"/>
        <v>14757.069907194333</v>
      </c>
      <c r="AB3565" s="36">
        <f t="shared" si="557"/>
        <v>50564.291445276183</v>
      </c>
      <c r="AC3565" s="36">
        <f t="shared" si="558"/>
        <v>203602.69734658184</v>
      </c>
      <c r="AD3565" s="36">
        <f t="shared" si="559"/>
        <v>123145.09901943589</v>
      </c>
    </row>
    <row r="3566" spans="1:30" ht="14.25" customHeight="1" x14ac:dyDescent="0.25">
      <c r="A3566" s="16">
        <v>3550</v>
      </c>
      <c r="B3566" s="34">
        <v>0.29723309044452201</v>
      </c>
      <c r="C3566" s="34">
        <v>8.5047300030172204E-2</v>
      </c>
      <c r="D3566" s="34">
        <v>4.3590449700629096E-3</v>
      </c>
      <c r="E3566" s="34">
        <v>2.07923822257974E-2</v>
      </c>
      <c r="F3566" s="34">
        <v>3.7516518619653202E-2</v>
      </c>
      <c r="G3566" s="34">
        <v>0.182996524616415</v>
      </c>
      <c r="H3566" s="35">
        <v>1.1019046479399399</v>
      </c>
      <c r="I3566" s="34">
        <v>9.24777995759994E-2</v>
      </c>
      <c r="J3566" s="34">
        <v>2.77079191703162E-2</v>
      </c>
      <c r="K3566" s="36">
        <f>Inputs!$B$12*(1+$B3566)^4</f>
        <v>169911.71510576364</v>
      </c>
      <c r="L3566" s="36">
        <f t="shared" si="550"/>
        <v>20862.169550876308</v>
      </c>
      <c r="M3566" s="36">
        <f t="shared" si="551"/>
        <v>274254.34226646071</v>
      </c>
      <c r="N3566" s="37">
        <f>M3566/Inputs!$B$6</f>
        <v>418.07064369887303</v>
      </c>
      <c r="O3566" s="38">
        <f>IF(N3566&gt;Inputs!$B$4,1,0)</f>
        <v>1</v>
      </c>
      <c r="P3566" s="34">
        <f t="shared" si="552"/>
        <v>6.4769880405683197E-2</v>
      </c>
      <c r="Q3566" s="36">
        <f>Inputs!$B$12*(1+$B3566)^0*$C3566+Inputs!$B$29*(1+$D3566)^0*Inputs!$B$19+Inputs!$B$30*(1+$E3566)^0*Inputs!$B$20+Inputs!$B$31*(1+$F3566)^0*Inputs!$B$21+Inputs!$B$22*(1+Inputs!$B$23)^0</f>
        <v>13124.882029237255</v>
      </c>
      <c r="R3566" s="36">
        <f>Inputs!$B$12*(1+$B3566)^1*$C3566+Inputs!$B$29*(1+$D3566)^1*Inputs!$B$19+Inputs!$B$30*(1+$E3566)^1*Inputs!$B$20+Inputs!$B$31*(1+$F3566)^1*Inputs!$B$21+Inputs!$B$22*(1+Inputs!$B$23)^1</f>
        <v>14808.498427420509</v>
      </c>
      <c r="S3566" s="36">
        <f>Inputs!$B$12*(1+$B3566)^2*$C3566+Inputs!$B$29*(1+$D3566)^2*Inputs!$B$19+Inputs!$B$30*(1+$E3566)^2*Inputs!$B$20+Inputs!$B$31*(1+$F3566)^2*Inputs!$B$21+Inputs!$B$22*(1+Inputs!$B$23)^2</f>
        <v>16948.367691605818</v>
      </c>
      <c r="T3566" s="36">
        <f>Inputs!$B$12*(1+$B3566)^3*$C3566+Inputs!$B$29*(1+$D3566)^3*Inputs!$B$19+Inputs!$B$30*(1+$E3566)^3*Inputs!$B$20+Inputs!$B$31*(1+$F3566)^3*Inputs!$B$21+Inputs!$B$22*(1+Inputs!$B$23)^3</f>
        <v>19678.688383925881</v>
      </c>
      <c r="U3566" s="36">
        <f>Inputs!$B$12*(1+$B3566)^4*$C3566+Inputs!$B$29*(1+$D3566)^4*Inputs!$B$19+Inputs!$B$30*(1+$E3566)^4*Inputs!$B$20+Inputs!$B$31*(1+$F3566)^4*Inputs!$B$21+Inputs!$B$22*(1+Inputs!$B$23)^4</f>
        <v>23173.495706426485</v>
      </c>
      <c r="V3566" s="35">
        <f>Inputs!$B$13/(Q3566*(1-$G3566))</f>
        <v>1.1806315732063026</v>
      </c>
      <c r="W3566" s="36">
        <f>Inputs!$B$13</f>
        <v>12660</v>
      </c>
      <c r="X3566" s="36">
        <f t="shared" si="553"/>
        <v>14045.861581315397</v>
      </c>
      <c r="Y3566" s="36">
        <f t="shared" si="554"/>
        <v>15802.99721795812</v>
      </c>
      <c r="Z3566" s="36">
        <f t="shared" si="555"/>
        <v>18032.368719341248</v>
      </c>
      <c r="AA3566" s="36">
        <f t="shared" si="556"/>
        <v>20862.169550876308</v>
      </c>
      <c r="AB3566" s="36">
        <f t="shared" si="557"/>
        <v>61541.859448564726</v>
      </c>
      <c r="AC3566" s="36">
        <f t="shared" si="558"/>
        <v>331021.40569381323</v>
      </c>
      <c r="AD3566" s="36">
        <f t="shared" si="559"/>
        <v>212712.48281789597</v>
      </c>
    </row>
    <row r="3567" spans="1:30" ht="14.25" customHeight="1" x14ac:dyDescent="0.25">
      <c r="A3567" s="16">
        <v>3551</v>
      </c>
      <c r="B3567" s="34">
        <v>0.43995522897591499</v>
      </c>
      <c r="C3567" s="34">
        <v>5.0353928290323202E-2</v>
      </c>
      <c r="D3567" s="34">
        <v>4.3001559506941803E-2</v>
      </c>
      <c r="E3567" s="34">
        <v>3.4945013620562897E-2</v>
      </c>
      <c r="F3567" s="34">
        <v>1.5412253074541599E-2</v>
      </c>
      <c r="G3567" s="34">
        <v>0.177439972738278</v>
      </c>
      <c r="H3567" s="35">
        <v>1.0184423336669699</v>
      </c>
      <c r="I3567" s="34">
        <v>0.101556859230927</v>
      </c>
      <c r="J3567" s="34">
        <v>2.6208350593474001E-2</v>
      </c>
      <c r="K3567" s="36">
        <f>Inputs!$B$12*(1+$B3567)^4</f>
        <v>257956.93456149931</v>
      </c>
      <c r="L3567" s="36">
        <f t="shared" si="550"/>
        <v>18415.002547072996</v>
      </c>
      <c r="M3567" s="36">
        <f t="shared" si="551"/>
        <v>210568.1203499916</v>
      </c>
      <c r="N3567" s="37">
        <f>M3567/Inputs!$B$6</f>
        <v>320.98798833840181</v>
      </c>
      <c r="O3567" s="38">
        <f>IF(N3567&gt;Inputs!$B$4,1,0)</f>
        <v>0</v>
      </c>
      <c r="P3567" s="34">
        <f t="shared" si="552"/>
        <v>7.5348508637453002E-2</v>
      </c>
      <c r="Q3567" s="36">
        <f>Inputs!$B$12*(1+$B3567)^0*$C3567+Inputs!$B$29*(1+$D3567)^0*Inputs!$B$19+Inputs!$B$30*(1+$E3567)^0*Inputs!$B$20+Inputs!$B$31*(1+$F3567)^0*Inputs!$B$21+Inputs!$B$22*(1+Inputs!$B$23)^0</f>
        <v>11043.279724846314</v>
      </c>
      <c r="R3567" s="36">
        <f>Inputs!$B$12*(1+$B3567)^1*$C3567+Inputs!$B$29*(1+$D3567)^1*Inputs!$B$19+Inputs!$B$30*(1+$E3567)^1*Inputs!$B$20+Inputs!$B$31*(1+$F3567)^1*Inputs!$B$21+Inputs!$B$22*(1+Inputs!$B$23)^1</f>
        <v>12602.61936832275</v>
      </c>
      <c r="S3567" s="36">
        <f>Inputs!$B$12*(1+$B3567)^2*$C3567+Inputs!$B$29*(1+$D3567)^2*Inputs!$B$19+Inputs!$B$30*(1+$E3567)^2*Inputs!$B$20+Inputs!$B$31*(1+$F3567)^2*Inputs!$B$21+Inputs!$B$22*(1+Inputs!$B$23)^2</f>
        <v>14754.918627484651</v>
      </c>
      <c r="T3567" s="36">
        <f>Inputs!$B$12*(1+$B3567)^3*$C3567+Inputs!$B$29*(1+$D3567)^3*Inputs!$B$19+Inputs!$B$30*(1+$E3567)^3*Inputs!$B$20+Inputs!$B$31*(1+$F3567)^3*Inputs!$B$21+Inputs!$B$22*(1+Inputs!$B$23)^3</f>
        <v>17757.783742824518</v>
      </c>
      <c r="U3567" s="36">
        <f>Inputs!$B$12*(1+$B3567)^4*$C3567+Inputs!$B$29*(1+$D3567)^4*Inputs!$B$19+Inputs!$B$30*(1+$E3567)^4*Inputs!$B$20+Inputs!$B$31*(1+$F3567)^4*Inputs!$B$21+Inputs!$B$22*(1+Inputs!$B$23)^4</f>
        <v>21982.027101618172</v>
      </c>
      <c r="V3567" s="35">
        <f>Inputs!$B$13/(Q3567*(1-$G3567))</f>
        <v>1.3936959301911083</v>
      </c>
      <c r="W3567" s="36">
        <f>Inputs!$B$13</f>
        <v>12660</v>
      </c>
      <c r="X3567" s="36">
        <f t="shared" si="553"/>
        <v>13475.116479226739</v>
      </c>
      <c r="Y3567" s="36">
        <f t="shared" si="554"/>
        <v>14637.827400602439</v>
      </c>
      <c r="Z3567" s="36">
        <f t="shared" si="555"/>
        <v>16246.544953372075</v>
      </c>
      <c r="AA3567" s="36">
        <f t="shared" si="556"/>
        <v>18415.002547072996</v>
      </c>
      <c r="AB3567" s="36">
        <f t="shared" si="557"/>
        <v>55936.583869184855</v>
      </c>
      <c r="AC3567" s="36">
        <f t="shared" si="558"/>
        <v>250802.965204451</v>
      </c>
      <c r="AD3567" s="36">
        <f t="shared" si="559"/>
        <v>154631.53648080674</v>
      </c>
    </row>
    <row r="3568" spans="1:30" ht="14.25" customHeight="1" x14ac:dyDescent="0.25">
      <c r="A3568" s="16">
        <v>3552</v>
      </c>
      <c r="B3568" s="34">
        <v>0.37112621902990101</v>
      </c>
      <c r="C3568" s="34">
        <v>8.8739354276951607E-2</v>
      </c>
      <c r="D3568" s="34">
        <v>3.68855755236338E-2</v>
      </c>
      <c r="E3568" s="34">
        <v>2.8145940762442302E-2</v>
      </c>
      <c r="F3568" s="34">
        <v>1.7416144599447798E-2</v>
      </c>
      <c r="G3568" s="34">
        <v>0.17353605295511401</v>
      </c>
      <c r="H3568" s="35">
        <v>1.0390613773220601</v>
      </c>
      <c r="I3568" s="34">
        <v>9.0326534169873601E-2</v>
      </c>
      <c r="J3568" s="34">
        <v>1.91320902831957E-2</v>
      </c>
      <c r="K3568" s="36">
        <f>Inputs!$B$12*(1+$B3568)^4</f>
        <v>212061.09169010533</v>
      </c>
      <c r="L3568" s="36">
        <f t="shared" si="550"/>
        <v>23772.967768914776</v>
      </c>
      <c r="M3568" s="36">
        <f t="shared" si="551"/>
        <v>286781.11577294226</v>
      </c>
      <c r="N3568" s="37">
        <f>M3568/Inputs!$B$6</f>
        <v>437.16633501972905</v>
      </c>
      <c r="O3568" s="38">
        <f>IF(N3568&gt;Inputs!$B$4,1,0)</f>
        <v>1</v>
      </c>
      <c r="P3568" s="34">
        <f t="shared" si="552"/>
        <v>7.1194443886677894E-2</v>
      </c>
      <c r="Q3568" s="36">
        <f>Inputs!$B$12*(1+$B3568)^0*$C3568+Inputs!$B$29*(1+$D3568)^0*Inputs!$B$19+Inputs!$B$30*(1+$E3568)^0*Inputs!$B$20+Inputs!$B$31*(1+$F3568)^0*Inputs!$B$21+Inputs!$B$22*(1+Inputs!$B$23)^0</f>
        <v>13346.40528404402</v>
      </c>
      <c r="R3568" s="36">
        <f>Inputs!$B$12*(1+$B3568)^1*$C3568+Inputs!$B$29*(1+$D3568)^1*Inputs!$B$19+Inputs!$B$30*(1+$E3568)^1*Inputs!$B$20+Inputs!$B$31*(1+$F3568)^1*Inputs!$B$21+Inputs!$B$22*(1+Inputs!$B$23)^1</f>
        <v>15524.34668179732</v>
      </c>
      <c r="S3568" s="36">
        <f>Inputs!$B$12*(1+$B3568)^2*$C3568+Inputs!$B$29*(1+$D3568)^2*Inputs!$B$19+Inputs!$B$30*(1+$E3568)^2*Inputs!$B$20+Inputs!$B$31*(1+$F3568)^2*Inputs!$B$21+Inputs!$B$22*(1+Inputs!$B$23)^2</f>
        <v>18441.412929361442</v>
      </c>
      <c r="T3568" s="36">
        <f>Inputs!$B$12*(1+$B3568)^3*$C3568+Inputs!$B$29*(1+$D3568)^3*Inputs!$B$19+Inputs!$B$30*(1+$E3568)^3*Inputs!$B$20+Inputs!$B$31*(1+$F3568)^3*Inputs!$B$21+Inputs!$B$22*(1+Inputs!$B$23)^3</f>
        <v>22369.952383640746</v>
      </c>
      <c r="U3568" s="36">
        <f>Inputs!$B$12*(1+$B3568)^4*$C3568+Inputs!$B$29*(1+$D3568)^4*Inputs!$B$19+Inputs!$B$30*(1+$E3568)^4*Inputs!$B$20+Inputs!$B$31*(1+$F3568)^4*Inputs!$B$21+Inputs!$B$22*(1+Inputs!$B$23)^4</f>
        <v>27683.327238070742</v>
      </c>
      <c r="V3568" s="35">
        <f>Inputs!$B$13/(Q3568*(1-$G3568))</f>
        <v>1.1477451966844294</v>
      </c>
      <c r="W3568" s="36">
        <f>Inputs!$B$13</f>
        <v>12660</v>
      </c>
      <c r="X3568" s="36">
        <f t="shared" si="553"/>
        <v>14377.318076501922</v>
      </c>
      <c r="Y3568" s="36">
        <f t="shared" si="554"/>
        <v>16664.737633041765</v>
      </c>
      <c r="Z3568" s="36">
        <f t="shared" si="555"/>
        <v>19712.459793104954</v>
      </c>
      <c r="AA3568" s="36">
        <f t="shared" si="556"/>
        <v>23772.967768914776</v>
      </c>
      <c r="AB3568" s="36">
        <f t="shared" si="557"/>
        <v>65937.48915939506</v>
      </c>
      <c r="AC3568" s="36">
        <f t="shared" si="558"/>
        <v>340304.56608570728</v>
      </c>
      <c r="AD3568" s="36">
        <f t="shared" si="559"/>
        <v>220843.62661354718</v>
      </c>
    </row>
    <row r="3569" spans="1:30" ht="14.25" customHeight="1" x14ac:dyDescent="0.25">
      <c r="A3569" s="16">
        <v>3553</v>
      </c>
      <c r="B3569" s="34">
        <v>0.29582315616977101</v>
      </c>
      <c r="C3569" s="34">
        <v>7.7138444967501801E-2</v>
      </c>
      <c r="D3569" s="34">
        <v>3.1888252420896303E-2</v>
      </c>
      <c r="E3569" s="34">
        <v>5.0801595785100802E-2</v>
      </c>
      <c r="F3569" s="34">
        <v>1.29196114316399E-2</v>
      </c>
      <c r="G3569" s="34">
        <v>0.16191385753335499</v>
      </c>
      <c r="H3569" s="35">
        <v>1.0623409120018901</v>
      </c>
      <c r="I3569" s="34">
        <v>9.4511545168574199E-2</v>
      </c>
      <c r="J3569" s="34">
        <v>1.9725925449499099E-2</v>
      </c>
      <c r="K3569" s="36">
        <f>Inputs!$B$12*(1+$B3569)^4</f>
        <v>169174.2252294652</v>
      </c>
      <c r="L3569" s="36">
        <f t="shared" si="550"/>
        <v>19598.581703631953</v>
      </c>
      <c r="M3569" s="36">
        <f t="shared" si="551"/>
        <v>229477.44822701573</v>
      </c>
      <c r="N3569" s="37">
        <f>M3569/Inputs!$B$6</f>
        <v>349.81318327288983</v>
      </c>
      <c r="O3569" s="38">
        <f>IF(N3569&gt;Inputs!$B$4,1,0)</f>
        <v>0</v>
      </c>
      <c r="P3569" s="34">
        <f t="shared" si="552"/>
        <v>7.4785619719075103E-2</v>
      </c>
      <c r="Q3569" s="36">
        <f>Inputs!$B$12*(1+$B3569)^0*$C3569+Inputs!$B$29*(1+$D3569)^0*Inputs!$B$19+Inputs!$B$30*(1+$E3569)^0*Inputs!$B$20+Inputs!$B$31*(1+$F3569)^0*Inputs!$B$21+Inputs!$B$22*(1+Inputs!$B$23)^0</f>
        <v>12650.35072547703</v>
      </c>
      <c r="R3569" s="36">
        <f>Inputs!$B$12*(1+$B3569)^1*$C3569+Inputs!$B$29*(1+$D3569)^1*Inputs!$B$19+Inputs!$B$30*(1+$E3569)^1*Inputs!$B$20+Inputs!$B$31*(1+$F3569)^1*Inputs!$B$21+Inputs!$B$22*(1+Inputs!$B$23)^1</f>
        <v>14241.537350160954</v>
      </c>
      <c r="S3569" s="36">
        <f>Inputs!$B$12*(1+$B3569)^2*$C3569+Inputs!$B$29*(1+$D3569)^2*Inputs!$B$19+Inputs!$B$30*(1+$E3569)^2*Inputs!$B$20+Inputs!$B$31*(1+$F3569)^2*Inputs!$B$21+Inputs!$B$22*(1+Inputs!$B$23)^2</f>
        <v>16246.269622126303</v>
      </c>
      <c r="T3569" s="36">
        <f>Inputs!$B$12*(1+$B3569)^3*$C3569+Inputs!$B$29*(1+$D3569)^3*Inputs!$B$19+Inputs!$B$30*(1+$E3569)^3*Inputs!$B$20+Inputs!$B$31*(1+$F3569)^3*Inputs!$B$21+Inputs!$B$22*(1+Inputs!$B$23)^3</f>
        <v>18784.748316136254</v>
      </c>
      <c r="U3569" s="36">
        <f>Inputs!$B$12*(1+$B3569)^4*$C3569+Inputs!$B$29*(1+$D3569)^4*Inputs!$B$19+Inputs!$B$30*(1+$E3569)^4*Inputs!$B$20+Inputs!$B$31*(1+$F3569)^4*Inputs!$B$21+Inputs!$B$22*(1+Inputs!$B$23)^4</f>
        <v>22012.637259106217</v>
      </c>
      <c r="V3569" s="35">
        <f>Inputs!$B$13/(Q3569*(1-$G3569))</f>
        <v>1.1941048976259492</v>
      </c>
      <c r="W3569" s="36">
        <f>Inputs!$B$13</f>
        <v>12660</v>
      </c>
      <c r="X3569" s="36">
        <f t="shared" si="553"/>
        <v>13859.228616939876</v>
      </c>
      <c r="Y3569" s="36">
        <f t="shared" si="554"/>
        <v>15361.627458471588</v>
      </c>
      <c r="Z3569" s="36">
        <f t="shared" si="555"/>
        <v>17243.282943507191</v>
      </c>
      <c r="AA3569" s="36">
        <f t="shared" si="556"/>
        <v>19598.581703631953</v>
      </c>
      <c r="AB3569" s="36">
        <f t="shared" si="557"/>
        <v>59344.560693173044</v>
      </c>
      <c r="AC3569" s="36">
        <f t="shared" si="558"/>
        <v>267232.95120513946</v>
      </c>
      <c r="AD3569" s="36">
        <f t="shared" si="559"/>
        <v>170132.8875338427</v>
      </c>
    </row>
    <row r="3570" spans="1:30" ht="14.25" customHeight="1" x14ac:dyDescent="0.25">
      <c r="A3570" s="16">
        <v>3554</v>
      </c>
      <c r="B3570" s="34">
        <v>0.35505501774480502</v>
      </c>
      <c r="C3570" s="34">
        <v>7.9112575969372406E-2</v>
      </c>
      <c r="D3570" s="34">
        <v>2.0616286197852701E-2</v>
      </c>
      <c r="E3570" s="34">
        <v>1.34746576098945E-2</v>
      </c>
      <c r="F3570" s="34">
        <v>3.2847286800428803E-2</v>
      </c>
      <c r="G3570" s="34">
        <v>0.18541399774133399</v>
      </c>
      <c r="H3570" s="35">
        <v>0.90498627455779002</v>
      </c>
      <c r="I3570" s="34">
        <v>9.5022915835736702E-2</v>
      </c>
      <c r="J3570" s="34">
        <v>2.42989044364115E-2</v>
      </c>
      <c r="K3570" s="36">
        <f>Inputs!$B$12*(1+$B3570)^4</f>
        <v>202292.1197764111</v>
      </c>
      <c r="L3570" s="36">
        <f t="shared" si="550"/>
        <v>18266.560073568093</v>
      </c>
      <c r="M3570" s="36">
        <f t="shared" si="551"/>
        <v>225140.12652914179</v>
      </c>
      <c r="N3570" s="37">
        <f>M3570/Inputs!$B$6</f>
        <v>343.20141239198443</v>
      </c>
      <c r="O3570" s="38">
        <f>IF(N3570&gt;Inputs!$B$4,1,0)</f>
        <v>0</v>
      </c>
      <c r="P3570" s="34">
        <f t="shared" si="552"/>
        <v>7.0724011399325201E-2</v>
      </c>
      <c r="Q3570" s="36">
        <f>Inputs!$B$12*(1+$B3570)^0*$C3570+Inputs!$B$29*(1+$D3570)^0*Inputs!$B$19+Inputs!$B$30*(1+$E3570)^0*Inputs!$B$20+Inputs!$B$31*(1+$F3570)^0*Inputs!$B$21+Inputs!$B$22*(1+Inputs!$B$23)^0</f>
        <v>12768.798585589266</v>
      </c>
      <c r="R3570" s="36">
        <f>Inputs!$B$12*(1+$B3570)^1*$C3570+Inputs!$B$29*(1+$D3570)^1*Inputs!$B$19+Inputs!$B$30*(1+$E3570)^1*Inputs!$B$20+Inputs!$B$31*(1+$F3570)^1*Inputs!$B$21+Inputs!$B$22*(1+Inputs!$B$23)^1</f>
        <v>14635.22965814067</v>
      </c>
      <c r="S3570" s="36">
        <f>Inputs!$B$12*(1+$B3570)^2*$C3570+Inputs!$B$29*(1+$D3570)^2*Inputs!$B$19+Inputs!$B$30*(1+$E3570)^2*Inputs!$B$20+Inputs!$B$31*(1+$F3570)^2*Inputs!$B$21+Inputs!$B$22*(1+Inputs!$B$23)^2</f>
        <v>17104.71298546765</v>
      </c>
      <c r="T3570" s="36">
        <f>Inputs!$B$12*(1+$B3570)^3*$C3570+Inputs!$B$29*(1+$D3570)^3*Inputs!$B$19+Inputs!$B$30*(1+$E3570)^3*Inputs!$B$20+Inputs!$B$31*(1+$F3570)^3*Inputs!$B$21+Inputs!$B$22*(1+Inputs!$B$23)^3</f>
        <v>20389.844665495533</v>
      </c>
      <c r="U3570" s="36">
        <f>Inputs!$B$12*(1+$B3570)^4*$C3570+Inputs!$B$29*(1+$D3570)^4*Inputs!$B$19+Inputs!$B$30*(1+$E3570)^4*Inputs!$B$20+Inputs!$B$31*(1+$F3570)^4*Inputs!$B$21+Inputs!$B$22*(1+Inputs!$B$23)^4</f>
        <v>24778.66099443171</v>
      </c>
      <c r="V3570" s="35">
        <f>Inputs!$B$13/(Q3570*(1-$G3570))</f>
        <v>1.2171573507309206</v>
      </c>
      <c r="W3570" s="36">
        <f>Inputs!$B$13</f>
        <v>12660</v>
      </c>
      <c r="X3570" s="36">
        <f t="shared" si="553"/>
        <v>13580.129019998936</v>
      </c>
      <c r="Y3570" s="36">
        <f t="shared" si="554"/>
        <v>14784.189200850053</v>
      </c>
      <c r="Z3570" s="36">
        <f t="shared" si="555"/>
        <v>16327.406651206637</v>
      </c>
      <c r="AA3570" s="36">
        <f t="shared" si="556"/>
        <v>18266.560073568093</v>
      </c>
      <c r="AB3570" s="36">
        <f t="shared" si="557"/>
        <v>57104.816008923743</v>
      </c>
      <c r="AC3570" s="36">
        <f t="shared" si="558"/>
        <v>264555.37661083823</v>
      </c>
      <c r="AD3570" s="36">
        <f t="shared" si="559"/>
        <v>168035.31052021804</v>
      </c>
    </row>
    <row r="3571" spans="1:30" ht="14.25" customHeight="1" x14ac:dyDescent="0.25">
      <c r="A3571" s="16">
        <v>3555</v>
      </c>
      <c r="B3571" s="34">
        <v>0.37246544747986599</v>
      </c>
      <c r="C3571" s="34">
        <v>8.0989251337755502E-2</v>
      </c>
      <c r="D3571" s="34">
        <v>1.6394205401111799E-2</v>
      </c>
      <c r="E3571" s="34">
        <v>7.2680700741468707E-2</v>
      </c>
      <c r="F3571" s="34">
        <v>-2.59242283623367E-3</v>
      </c>
      <c r="G3571" s="34">
        <v>0.18001777296885099</v>
      </c>
      <c r="H3571" s="35">
        <v>1.0262355316665399</v>
      </c>
      <c r="I3571" s="34">
        <v>0.108676145254059</v>
      </c>
      <c r="J3571" s="34">
        <v>2.00145247684827E-2</v>
      </c>
      <c r="K3571" s="36">
        <f>Inputs!$B$12*(1+$B3571)^4</f>
        <v>212890.81721407647</v>
      </c>
      <c r="L3571" s="36">
        <f t="shared" si="550"/>
        <v>21848.256456869116</v>
      </c>
      <c r="M3571" s="36">
        <f t="shared" si="551"/>
        <v>209919.38845541707</v>
      </c>
      <c r="N3571" s="37">
        <f>M3571/Inputs!$B$6</f>
        <v>319.99906776740409</v>
      </c>
      <c r="O3571" s="38">
        <f>IF(N3571&gt;Inputs!$B$4,1,0)</f>
        <v>0</v>
      </c>
      <c r="P3571" s="34">
        <f t="shared" si="552"/>
        <v>8.8661620485576298E-2</v>
      </c>
      <c r="Q3571" s="36">
        <f>Inputs!$B$12*(1+$B3571)^0*$C3571+Inputs!$B$29*(1+$D3571)^0*Inputs!$B$19+Inputs!$B$30*(1+$E3571)^0*Inputs!$B$20+Inputs!$B$31*(1+$F3571)^0*Inputs!$B$21+Inputs!$B$22*(1+Inputs!$B$23)^0</f>
        <v>12881.39910769225</v>
      </c>
      <c r="R3571" s="36">
        <f>Inputs!$B$12*(1+$B3571)^1*$C3571+Inputs!$B$29*(1+$D3571)^1*Inputs!$B$19+Inputs!$B$30*(1+$E3571)^1*Inputs!$B$20+Inputs!$B$31*(1+$F3571)^1*Inputs!$B$21+Inputs!$B$22*(1+Inputs!$B$23)^1</f>
        <v>14847.174101631233</v>
      </c>
      <c r="S3571" s="36">
        <f>Inputs!$B$12*(1+$B3571)^2*$C3571+Inputs!$B$29*(1+$D3571)^2*Inputs!$B$19+Inputs!$B$30*(1+$E3571)^2*Inputs!$B$20+Inputs!$B$31*(1+$F3571)^2*Inputs!$B$21+Inputs!$B$22*(1+Inputs!$B$23)^2</f>
        <v>17499.197528553817</v>
      </c>
      <c r="T3571" s="36">
        <f>Inputs!$B$12*(1+$B3571)^3*$C3571+Inputs!$B$29*(1+$D3571)^3*Inputs!$B$19+Inputs!$B$30*(1+$E3571)^3*Inputs!$B$20+Inputs!$B$31*(1+$F3571)^3*Inputs!$B$21+Inputs!$B$22*(1+Inputs!$B$23)^3</f>
        <v>21089.479697578405</v>
      </c>
      <c r="U3571" s="36">
        <f>Inputs!$B$12*(1+$B3571)^4*$C3571+Inputs!$B$29*(1+$D3571)^4*Inputs!$B$19+Inputs!$B$30*(1+$E3571)^4*Inputs!$B$20+Inputs!$B$31*(1+$F3571)^4*Inputs!$B$21+Inputs!$B$22*(1+Inputs!$B$23)^4</f>
        <v>25963.623240229452</v>
      </c>
      <c r="V3571" s="35">
        <f>Inputs!$B$13/(Q3571*(1-$G3571))</f>
        <v>1.1985778019353774</v>
      </c>
      <c r="W3571" s="36">
        <f>Inputs!$B$13</f>
        <v>12660</v>
      </c>
      <c r="X3571" s="36">
        <f t="shared" si="553"/>
        <v>14067.446479533528</v>
      </c>
      <c r="Y3571" s="36">
        <f t="shared" si="554"/>
        <v>15961.957702840002</v>
      </c>
      <c r="Z3571" s="36">
        <f t="shared" si="555"/>
        <v>18491.768196450594</v>
      </c>
      <c r="AA3571" s="36">
        <f t="shared" si="556"/>
        <v>21848.256456869116</v>
      </c>
      <c r="AB3571" s="36">
        <f t="shared" si="557"/>
        <v>59859.727640744699</v>
      </c>
      <c r="AC3571" s="36">
        <f t="shared" si="558"/>
        <v>251354.96965678348</v>
      </c>
      <c r="AD3571" s="36">
        <f t="shared" si="559"/>
        <v>150059.66081467236</v>
      </c>
    </row>
    <row r="3572" spans="1:30" ht="14.25" customHeight="1" x14ac:dyDescent="0.25">
      <c r="A3572" s="16">
        <v>3556</v>
      </c>
      <c r="B3572" s="34">
        <v>0.22114085662324601</v>
      </c>
      <c r="C3572" s="34">
        <v>0.102126885494618</v>
      </c>
      <c r="D3572" s="34">
        <v>3.4137270313154403E-2</v>
      </c>
      <c r="E3572" s="34">
        <v>5.9896932839354697E-2</v>
      </c>
      <c r="F3572" s="34">
        <v>-8.1053431678693097E-3</v>
      </c>
      <c r="G3572" s="34">
        <v>0.15983819359130999</v>
      </c>
      <c r="H3572" s="35">
        <v>1.08921976711738</v>
      </c>
      <c r="I3572" s="34">
        <v>9.3957910822999993E-2</v>
      </c>
      <c r="J3572" s="34">
        <v>2.0457426927182099E-2</v>
      </c>
      <c r="K3572" s="36">
        <f>Inputs!$B$12*(1+$B3572)^4</f>
        <v>133417.96077088427</v>
      </c>
      <c r="L3572" s="36">
        <f t="shared" si="550"/>
        <v>20449.381901122022</v>
      </c>
      <c r="M3572" s="36">
        <f t="shared" si="551"/>
        <v>242205.32272255878</v>
      </c>
      <c r="N3572" s="37">
        <f>M3572/Inputs!$B$6</f>
        <v>369.2154309795103</v>
      </c>
      <c r="O3572" s="38">
        <f>IF(N3572&gt;Inputs!$B$4,1,0)</f>
        <v>0</v>
      </c>
      <c r="P3572" s="34">
        <f t="shared" si="552"/>
        <v>7.3500483895817897E-2</v>
      </c>
      <c r="Q3572" s="36">
        <f>Inputs!$B$12*(1+$B3572)^0*$C3572+Inputs!$B$29*(1+$D3572)^0*Inputs!$B$19+Inputs!$B$30*(1+$E3572)^0*Inputs!$B$20+Inputs!$B$31*(1+$F3572)^0*Inputs!$B$21+Inputs!$B$22*(1+Inputs!$B$23)^0</f>
        <v>14149.657157104</v>
      </c>
      <c r="R3572" s="36">
        <f>Inputs!$B$12*(1+$B3572)^1*$C3572+Inputs!$B$29*(1+$D3572)^1*Inputs!$B$19+Inputs!$B$30*(1+$E3572)^1*Inputs!$B$20+Inputs!$B$31*(1+$F3572)^1*Inputs!$B$21+Inputs!$B$22*(1+Inputs!$B$23)^1</f>
        <v>15662.116352358396</v>
      </c>
      <c r="S3572" s="36">
        <f>Inputs!$B$12*(1+$B3572)^2*$C3572+Inputs!$B$29*(1+$D3572)^2*Inputs!$B$19+Inputs!$B$30*(1+$E3572)^2*Inputs!$B$20+Inputs!$B$31*(1+$F3572)^2*Inputs!$B$21+Inputs!$B$22*(1+Inputs!$B$23)^2</f>
        <v>17485.312780652552</v>
      </c>
      <c r="T3572" s="36">
        <f>Inputs!$B$12*(1+$B3572)^3*$C3572+Inputs!$B$29*(1+$D3572)^3*Inputs!$B$19+Inputs!$B$30*(1+$E3572)^3*Inputs!$B$20+Inputs!$B$31*(1+$F3572)^3*Inputs!$B$21+Inputs!$B$22*(1+Inputs!$B$23)^3</f>
        <v>19686.119760913491</v>
      </c>
      <c r="U3572" s="36">
        <f>Inputs!$B$12*(1+$B3572)^4*$C3572+Inputs!$B$29*(1+$D3572)^4*Inputs!$B$19+Inputs!$B$30*(1+$E3572)^4*Inputs!$B$20+Inputs!$B$31*(1+$F3572)^4*Inputs!$B$21+Inputs!$B$22*(1+Inputs!$B$23)^4</f>
        <v>22346.099933726895</v>
      </c>
      <c r="V3572" s="35">
        <f>Inputs!$B$13/(Q3572*(1-$G3572))</f>
        <v>1.0649392988138879</v>
      </c>
      <c r="W3572" s="36">
        <f>Inputs!$B$13</f>
        <v>12660</v>
      </c>
      <c r="X3572" s="36">
        <f t="shared" si="553"/>
        <v>14093.104417403205</v>
      </c>
      <c r="Y3572" s="36">
        <f t="shared" si="554"/>
        <v>15822.828231605989</v>
      </c>
      <c r="Z3572" s="36">
        <f t="shared" si="555"/>
        <v>17914.781733229309</v>
      </c>
      <c r="AA3572" s="36">
        <f t="shared" si="556"/>
        <v>20449.381901122022</v>
      </c>
      <c r="AB3572" s="36">
        <f t="shared" si="557"/>
        <v>60995.467956487184</v>
      </c>
      <c r="AC3572" s="36">
        <f t="shared" si="558"/>
        <v>283912.73813447118</v>
      </c>
      <c r="AD3572" s="36">
        <f t="shared" si="559"/>
        <v>181209.8547660716</v>
      </c>
    </row>
    <row r="3573" spans="1:30" ht="14.25" customHeight="1" x14ac:dyDescent="0.25">
      <c r="A3573" s="16">
        <v>3557</v>
      </c>
      <c r="B3573" s="34">
        <v>0.43301491718611501</v>
      </c>
      <c r="C3573" s="34">
        <v>7.0691867640528594E-2</v>
      </c>
      <c r="D3573" s="34">
        <v>2.8140584412282101E-2</v>
      </c>
      <c r="E3573" s="34">
        <v>4.2235964964149601E-2</v>
      </c>
      <c r="F3573" s="34">
        <v>2.3394255547966002E-2</v>
      </c>
      <c r="G3573" s="34">
        <v>0.202607054203538</v>
      </c>
      <c r="H3573" s="35">
        <v>1.0134589697174099</v>
      </c>
      <c r="I3573" s="34">
        <v>9.7078122824115001E-2</v>
      </c>
      <c r="J3573" s="34">
        <v>1.9032830871698998E-2</v>
      </c>
      <c r="K3573" s="36">
        <f>Inputs!$B$12*(1+$B3573)^4</f>
        <v>253019.55960467385</v>
      </c>
      <c r="L3573" s="36">
        <f t="shared" si="550"/>
        <v>21735.47880722722</v>
      </c>
      <c r="M3573" s="36">
        <f t="shared" si="551"/>
        <v>240081.45468199777</v>
      </c>
      <c r="N3573" s="37">
        <f>M3573/Inputs!$B$6</f>
        <v>365.97782725914294</v>
      </c>
      <c r="O3573" s="38">
        <f>IF(N3573&gt;Inputs!$B$4,1,0)</f>
        <v>0</v>
      </c>
      <c r="P3573" s="34">
        <f t="shared" si="552"/>
        <v>7.8045291952415996E-2</v>
      </c>
      <c r="Q3573" s="36">
        <f>Inputs!$B$12*(1+$B3573)^0*$C3573+Inputs!$B$29*(1+$D3573)^0*Inputs!$B$19+Inputs!$B$30*(1+$E3573)^0*Inputs!$B$20+Inputs!$B$31*(1+$F3573)^0*Inputs!$B$21+Inputs!$B$22*(1+Inputs!$B$23)^0</f>
        <v>12263.556085858636</v>
      </c>
      <c r="R3573" s="36">
        <f>Inputs!$B$12*(1+$B3573)^1*$C3573+Inputs!$B$29*(1+$D3573)^1*Inputs!$B$19+Inputs!$B$30*(1+$E3573)^1*Inputs!$B$20+Inputs!$B$31*(1+$F3573)^1*Inputs!$B$21+Inputs!$B$22*(1+Inputs!$B$23)^1</f>
        <v>14335.626402585684</v>
      </c>
      <c r="S3573" s="36">
        <f>Inputs!$B$12*(1+$B3573)^2*$C3573+Inputs!$B$29*(1+$D3573)^2*Inputs!$B$19+Inputs!$B$30*(1+$E3573)^2*Inputs!$B$20+Inputs!$B$31*(1+$F3573)^2*Inputs!$B$21+Inputs!$B$22*(1+Inputs!$B$23)^2</f>
        <v>17210.478638788703</v>
      </c>
      <c r="T3573" s="36">
        <f>Inputs!$B$12*(1+$B3573)^3*$C3573+Inputs!$B$29*(1+$D3573)^3*Inputs!$B$19+Inputs!$B$30*(1+$E3573)^3*Inputs!$B$20+Inputs!$B$31*(1+$F3573)^3*Inputs!$B$21+Inputs!$B$22*(1+Inputs!$B$23)^3</f>
        <v>21232.744270751522</v>
      </c>
      <c r="U3573" s="36">
        <f>Inputs!$B$12*(1+$B3573)^4*$C3573+Inputs!$B$29*(1+$D3573)^4*Inputs!$B$19+Inputs!$B$30*(1+$E3573)^4*Inputs!$B$20+Inputs!$B$31*(1+$F3573)^4*Inputs!$B$21+Inputs!$B$22*(1+Inputs!$B$23)^4</f>
        <v>26896.18303034937</v>
      </c>
      <c r="V3573" s="35">
        <f>Inputs!$B$13/(Q3573*(1-$G3573))</f>
        <v>1.2946276992647867</v>
      </c>
      <c r="W3573" s="36">
        <f>Inputs!$B$13</f>
        <v>12660</v>
      </c>
      <c r="X3573" s="36">
        <f t="shared" si="553"/>
        <v>13995.535233367829</v>
      </c>
      <c r="Y3573" s="36">
        <f t="shared" si="554"/>
        <v>15837.530157951385</v>
      </c>
      <c r="Z3573" s="36">
        <f t="shared" si="555"/>
        <v>18348.817899482918</v>
      </c>
      <c r="AA3573" s="36">
        <f t="shared" si="556"/>
        <v>21735.47880722722</v>
      </c>
      <c r="AB3573" s="36">
        <f t="shared" si="557"/>
        <v>61505.531264064979</v>
      </c>
      <c r="AC3573" s="36">
        <f t="shared" si="558"/>
        <v>283798.88069077709</v>
      </c>
      <c r="AD3573" s="36">
        <f t="shared" si="559"/>
        <v>178575.92341793279</v>
      </c>
    </row>
    <row r="3574" spans="1:30" ht="14.25" customHeight="1" x14ac:dyDescent="0.25">
      <c r="A3574" s="16">
        <v>3558</v>
      </c>
      <c r="B3574" s="34">
        <v>0.177981256734071</v>
      </c>
      <c r="C3574" s="34">
        <v>8.9489076781328197E-2</v>
      </c>
      <c r="D3574" s="34">
        <v>4.4217622549692803E-2</v>
      </c>
      <c r="E3574" s="34">
        <v>6.5121768097631302E-2</v>
      </c>
      <c r="F3574" s="34">
        <v>-1.70670192621564E-2</v>
      </c>
      <c r="G3574" s="34">
        <v>0.202307709650485</v>
      </c>
      <c r="H3574" s="35">
        <v>1.0609729685982801</v>
      </c>
      <c r="I3574" s="34">
        <v>9.8276477624381298E-2</v>
      </c>
      <c r="J3574" s="34">
        <v>2.26688308323378E-2</v>
      </c>
      <c r="K3574" s="36">
        <f>Inputs!$B$12*(1+$B3574)^4</f>
        <v>115532.65973592806</v>
      </c>
      <c r="L3574" s="36">
        <f t="shared" si="550"/>
        <v>16178.363849061056</v>
      </c>
      <c r="M3574" s="36">
        <f t="shared" si="551"/>
        <v>190747.47564784446</v>
      </c>
      <c r="N3574" s="37">
        <f>M3574/Inputs!$B$6</f>
        <v>290.77359092659219</v>
      </c>
      <c r="O3574" s="38">
        <f>IF(N3574&gt;Inputs!$B$4,1,0)</f>
        <v>0</v>
      </c>
      <c r="P3574" s="34">
        <f t="shared" si="552"/>
        <v>7.5607646792043501E-2</v>
      </c>
      <c r="Q3574" s="36">
        <f>Inputs!$B$12*(1+$B3574)^0*$C3574+Inputs!$B$29*(1+$D3574)^0*Inputs!$B$19+Inputs!$B$30*(1+$E3574)^0*Inputs!$B$20+Inputs!$B$31*(1+$F3574)^0*Inputs!$B$21+Inputs!$B$22*(1+Inputs!$B$23)^0</f>
        <v>13391.388634306615</v>
      </c>
      <c r="R3574" s="36">
        <f>Inputs!$B$12*(1+$B3574)^1*$C3574+Inputs!$B$29*(1+$D3574)^1*Inputs!$B$19+Inputs!$B$30*(1+$E3574)^1*Inputs!$B$20+Inputs!$B$31*(1+$F3574)^1*Inputs!$B$21+Inputs!$B$22*(1+Inputs!$B$23)^1</f>
        <v>14510.350730104772</v>
      </c>
      <c r="S3574" s="36">
        <f>Inputs!$B$12*(1+$B3574)^2*$C3574+Inputs!$B$29*(1+$D3574)^2*Inputs!$B$19+Inputs!$B$30*(1+$E3574)^2*Inputs!$B$20+Inputs!$B$31*(1+$F3574)^2*Inputs!$B$21+Inputs!$B$22*(1+Inputs!$B$23)^2</f>
        <v>15815.73952142796</v>
      </c>
      <c r="T3574" s="36">
        <f>Inputs!$B$12*(1+$B3574)^3*$C3574+Inputs!$B$29*(1+$D3574)^3*Inputs!$B$19+Inputs!$B$30*(1+$E3574)^3*Inputs!$B$20+Inputs!$B$31*(1+$F3574)^3*Inputs!$B$21+Inputs!$B$22*(1+Inputs!$B$23)^3</f>
        <v>17338.721152025297</v>
      </c>
      <c r="U3574" s="36">
        <f>Inputs!$B$12*(1+$B3574)^4*$C3574+Inputs!$B$29*(1+$D3574)^4*Inputs!$B$19+Inputs!$B$30*(1+$E3574)^4*Inputs!$B$20+Inputs!$B$31*(1+$F3574)^4*Inputs!$B$21+Inputs!$B$22*(1+Inputs!$B$23)^4</f>
        <v>19115.90592904219</v>
      </c>
      <c r="V3574" s="35">
        <f>Inputs!$B$13/(Q3574*(1-$G3574))</f>
        <v>1.1851482977438559</v>
      </c>
      <c r="W3574" s="36">
        <f>Inputs!$B$13</f>
        <v>12660</v>
      </c>
      <c r="X3574" s="36">
        <f t="shared" si="553"/>
        <v>13358.522489698584</v>
      </c>
      <c r="Y3574" s="36">
        <f t="shared" si="554"/>
        <v>14168.637934511104</v>
      </c>
      <c r="Z3574" s="36">
        <f t="shared" si="555"/>
        <v>15103.645265174022</v>
      </c>
      <c r="AA3574" s="36">
        <f t="shared" si="556"/>
        <v>16178.363849061056</v>
      </c>
      <c r="AB3574" s="36">
        <f t="shared" si="557"/>
        <v>53802.694662560687</v>
      </c>
      <c r="AC3574" s="36">
        <f t="shared" si="558"/>
        <v>218828.50669597267</v>
      </c>
      <c r="AD3574" s="36">
        <f t="shared" si="559"/>
        <v>136944.78098528378</v>
      </c>
    </row>
    <row r="3575" spans="1:30" ht="14.25" customHeight="1" x14ac:dyDescent="0.25">
      <c r="A3575" s="16">
        <v>3559</v>
      </c>
      <c r="B3575" s="34">
        <v>0.33187270349102499</v>
      </c>
      <c r="C3575" s="34">
        <v>5.9671082871689901E-2</v>
      </c>
      <c r="D3575" s="34">
        <v>2.1731829801004101E-2</v>
      </c>
      <c r="E3575" s="34">
        <v>4.7728745475894098E-2</v>
      </c>
      <c r="F3575" s="34">
        <v>1.43406434155368E-2</v>
      </c>
      <c r="G3575" s="34">
        <v>0.18483477319261801</v>
      </c>
      <c r="H3575" s="35">
        <v>1.1679486612418</v>
      </c>
      <c r="I3575" s="34">
        <v>9.9008621509781597E-2</v>
      </c>
      <c r="J3575" s="34">
        <v>1.6490751166706601E-2</v>
      </c>
      <c r="K3575" s="36">
        <f>Inputs!$B$12*(1+$B3575)^4</f>
        <v>188800.05794596422</v>
      </c>
      <c r="L3575" s="36">
        <f t="shared" si="550"/>
        <v>19112.528391721447</v>
      </c>
      <c r="M3575" s="36">
        <f t="shared" si="551"/>
        <v>204535.18244522784</v>
      </c>
      <c r="N3575" s="37">
        <f>M3575/Inputs!$B$6</f>
        <v>311.7914366543107</v>
      </c>
      <c r="O3575" s="38">
        <f>IF(N3575&gt;Inputs!$B$4,1,0)</f>
        <v>0</v>
      </c>
      <c r="P3575" s="34">
        <f t="shared" si="552"/>
        <v>8.2517870343074992E-2</v>
      </c>
      <c r="Q3575" s="36">
        <f>Inputs!$B$12*(1+$B3575)^0*$C3575+Inputs!$B$29*(1+$D3575)^0*Inputs!$B$19+Inputs!$B$30*(1+$E3575)^0*Inputs!$B$20+Inputs!$B$31*(1+$F3575)^0*Inputs!$B$21+Inputs!$B$22*(1+Inputs!$B$23)^0</f>
        <v>11602.308999728317</v>
      </c>
      <c r="R3575" s="36">
        <f>Inputs!$B$12*(1+$B3575)^1*$C3575+Inputs!$B$29*(1+$D3575)^1*Inputs!$B$19+Inputs!$B$30*(1+$E3575)^1*Inputs!$B$20+Inputs!$B$31*(1+$F3575)^1*Inputs!$B$21+Inputs!$B$22*(1+Inputs!$B$23)^1</f>
        <v>12977.722605967345</v>
      </c>
      <c r="S3575" s="36">
        <f>Inputs!$B$12*(1+$B3575)^2*$C3575+Inputs!$B$29*(1+$D3575)^2*Inputs!$B$19+Inputs!$B$30*(1+$E3575)^2*Inputs!$B$20+Inputs!$B$31*(1+$F3575)^2*Inputs!$B$21+Inputs!$B$22*(1+Inputs!$B$23)^2</f>
        <v>14753.59938402272</v>
      </c>
      <c r="T3575" s="36">
        <f>Inputs!$B$12*(1+$B3575)^3*$C3575+Inputs!$B$29*(1+$D3575)^3*Inputs!$B$19+Inputs!$B$30*(1+$E3575)^3*Inputs!$B$20+Inputs!$B$31*(1+$F3575)^3*Inputs!$B$21+Inputs!$B$22*(1+Inputs!$B$23)^3</f>
        <v>17061.064226699964</v>
      </c>
      <c r="U3575" s="36">
        <f>Inputs!$B$12*(1+$B3575)^4*$C3575+Inputs!$B$29*(1+$D3575)^4*Inputs!$B$19+Inputs!$B$30*(1+$E3575)^4*Inputs!$B$20+Inputs!$B$31*(1+$F3575)^4*Inputs!$B$21+Inputs!$B$22*(1+Inputs!$B$23)^4</f>
        <v>20074.685264862073</v>
      </c>
      <c r="V3575" s="35">
        <f>Inputs!$B$13/(Q3575*(1-$G3575))</f>
        <v>1.338577845063522</v>
      </c>
      <c r="W3575" s="36">
        <f>Inputs!$B$13</f>
        <v>12660</v>
      </c>
      <c r="X3575" s="36">
        <f t="shared" si="553"/>
        <v>13709.528186184201</v>
      </c>
      <c r="Y3575" s="36">
        <f t="shared" si="554"/>
        <v>15072.5223946356</v>
      </c>
      <c r="Z3575" s="36">
        <f t="shared" si="555"/>
        <v>16836.606812827646</v>
      </c>
      <c r="AA3575" s="36">
        <f t="shared" si="556"/>
        <v>19112.528391721447</v>
      </c>
      <c r="AB3575" s="36">
        <f t="shared" si="557"/>
        <v>57687.171949506628</v>
      </c>
      <c r="AC3575" s="36">
        <f t="shared" si="558"/>
        <v>235436.37591255817</v>
      </c>
      <c r="AD3575" s="36">
        <f t="shared" si="559"/>
        <v>146848.01049572122</v>
      </c>
    </row>
    <row r="3576" spans="1:30" ht="14.25" customHeight="1" x14ac:dyDescent="0.25">
      <c r="A3576" s="16">
        <v>3560</v>
      </c>
      <c r="B3576" s="34">
        <v>0.27984291761603097</v>
      </c>
      <c r="C3576" s="34">
        <v>6.0429471404275403E-2</v>
      </c>
      <c r="D3576" s="34">
        <v>3.4456624450226798E-2</v>
      </c>
      <c r="E3576" s="34">
        <v>7.5821681525981399E-2</v>
      </c>
      <c r="F3576" s="34">
        <v>-1.8277788344012599E-2</v>
      </c>
      <c r="G3576" s="34">
        <v>0.204614996925225</v>
      </c>
      <c r="H3576" s="35">
        <v>0.97291798864214096</v>
      </c>
      <c r="I3576" s="34">
        <v>9.0480654234797994E-2</v>
      </c>
      <c r="J3576" s="34">
        <v>2.7682471047671301E-2</v>
      </c>
      <c r="K3576" s="36">
        <f>Inputs!$B$12*(1+$B3576)^4</f>
        <v>160982.22600007374</v>
      </c>
      <c r="L3576" s="36">
        <f t="shared" si="550"/>
        <v>14294.094865918101</v>
      </c>
      <c r="M3576" s="36">
        <f t="shared" si="551"/>
        <v>203417.61851393155</v>
      </c>
      <c r="N3576" s="37">
        <f>M3576/Inputs!$B$6</f>
        <v>310.08783310050541</v>
      </c>
      <c r="O3576" s="38">
        <f>IF(N3576&gt;Inputs!$B$4,1,0)</f>
        <v>0</v>
      </c>
      <c r="P3576" s="34">
        <f t="shared" si="552"/>
        <v>6.2798183187126697E-2</v>
      </c>
      <c r="Q3576" s="36">
        <f>Inputs!$B$12*(1+$B3576)^0*$C3576+Inputs!$B$29*(1+$D3576)^0*Inputs!$B$19+Inputs!$B$30*(1+$E3576)^0*Inputs!$B$20+Inputs!$B$31*(1+$F3576)^0*Inputs!$B$21+Inputs!$B$22*(1+Inputs!$B$23)^0</f>
        <v>11647.812311683447</v>
      </c>
      <c r="R3576" s="36">
        <f>Inputs!$B$12*(1+$B3576)^1*$C3576+Inputs!$B$29*(1+$D3576)^1*Inputs!$B$19+Inputs!$B$30*(1+$E3576)^1*Inputs!$B$20+Inputs!$B$31*(1+$F3576)^1*Inputs!$B$21+Inputs!$B$22*(1+Inputs!$B$23)^1</f>
        <v>12814.973575577635</v>
      </c>
      <c r="S3576" s="36">
        <f>Inputs!$B$12*(1+$B3576)^2*$C3576+Inputs!$B$29*(1+$D3576)^2*Inputs!$B$19+Inputs!$B$30*(1+$E3576)^2*Inputs!$B$20+Inputs!$B$31*(1+$F3576)^2*Inputs!$B$21+Inputs!$B$22*(1+Inputs!$B$23)^2</f>
        <v>14283.862020101769</v>
      </c>
      <c r="T3576" s="36">
        <f>Inputs!$B$12*(1+$B3576)^3*$C3576+Inputs!$B$29*(1+$D3576)^3*Inputs!$B$19+Inputs!$B$30*(1+$E3576)^3*Inputs!$B$20+Inputs!$B$31*(1+$F3576)^3*Inputs!$B$21+Inputs!$B$22*(1+Inputs!$B$23)^3</f>
        <v>16135.07615064044</v>
      </c>
      <c r="U3576" s="36">
        <f>Inputs!$B$12*(1+$B3576)^4*$C3576+Inputs!$B$29*(1+$D3576)^4*Inputs!$B$19+Inputs!$B$30*(1+$E3576)^4*Inputs!$B$20+Inputs!$B$31*(1+$F3576)^4*Inputs!$B$21+Inputs!$B$22*(1+Inputs!$B$23)^4</f>
        <v>18471.536763208813</v>
      </c>
      <c r="V3576" s="35">
        <f>Inputs!$B$13/(Q3576*(1-$G3576))</f>
        <v>1.3665072606621802</v>
      </c>
      <c r="W3576" s="36">
        <f>Inputs!$B$13</f>
        <v>12660</v>
      </c>
      <c r="X3576" s="36">
        <f t="shared" si="553"/>
        <v>12925.638954031612</v>
      </c>
      <c r="Y3576" s="36">
        <f t="shared" si="554"/>
        <v>13289.303554954387</v>
      </c>
      <c r="Z3576" s="36">
        <f t="shared" si="555"/>
        <v>13748.829541468935</v>
      </c>
      <c r="AA3576" s="36">
        <f t="shared" si="556"/>
        <v>14294.094865918101</v>
      </c>
      <c r="AB3576" s="36">
        <f t="shared" si="557"/>
        <v>51720.020950760641</v>
      </c>
      <c r="AC3576" s="36">
        <f t="shared" si="558"/>
        <v>233920.63253523991</v>
      </c>
      <c r="AD3576" s="36">
        <f t="shared" si="559"/>
        <v>151697.59756317092</v>
      </c>
    </row>
    <row r="3577" spans="1:30" ht="14.25" customHeight="1" x14ac:dyDescent="0.25">
      <c r="A3577" s="16">
        <v>3561</v>
      </c>
      <c r="B3577" s="34">
        <v>0.375126599809322</v>
      </c>
      <c r="C3577" s="34">
        <v>7.4958785228134803E-2</v>
      </c>
      <c r="D3577" s="34">
        <v>2.1164060715898401E-2</v>
      </c>
      <c r="E3577" s="34">
        <v>3.4175256419733797E-2</v>
      </c>
      <c r="F3577" s="34">
        <v>7.0428133697348202E-3</v>
      </c>
      <c r="G3577" s="34">
        <v>0.18443709986283699</v>
      </c>
      <c r="H3577" s="35">
        <v>1.00986738872341</v>
      </c>
      <c r="I3577" s="34">
        <v>9.7142020871074805E-2</v>
      </c>
      <c r="J3577" s="34">
        <v>2.6048377428180901E-2</v>
      </c>
      <c r="K3577" s="36">
        <f>Inputs!$B$12*(1+$B3577)^4</f>
        <v>214546.77075917961</v>
      </c>
      <c r="L3577" s="36">
        <f t="shared" si="550"/>
        <v>20255.410082783827</v>
      </c>
      <c r="M3577" s="36">
        <f t="shared" si="551"/>
        <v>243359.94434326541</v>
      </c>
      <c r="N3577" s="37">
        <f>M3577/Inputs!$B$6</f>
        <v>370.97552491351433</v>
      </c>
      <c r="O3577" s="38">
        <f>IF(N3577&gt;Inputs!$B$4,1,0)</f>
        <v>0</v>
      </c>
      <c r="P3577" s="34">
        <f t="shared" si="552"/>
        <v>7.10936434428939E-2</v>
      </c>
      <c r="Q3577" s="36">
        <f>Inputs!$B$12*(1+$B3577)^0*$C3577+Inputs!$B$29*(1+$D3577)^0*Inputs!$B$19+Inputs!$B$30*(1+$E3577)^0*Inputs!$B$20+Inputs!$B$31*(1+$F3577)^0*Inputs!$B$21+Inputs!$B$22*(1+Inputs!$B$23)^0</f>
        <v>12519.571141115011</v>
      </c>
      <c r="R3577" s="36">
        <f>Inputs!$B$12*(1+$B3577)^1*$C3577+Inputs!$B$29*(1+$D3577)^1*Inputs!$B$19+Inputs!$B$30*(1+$E3577)^1*Inputs!$B$20+Inputs!$B$31*(1+$F3577)^1*Inputs!$B$21+Inputs!$B$22*(1+Inputs!$B$23)^1</f>
        <v>14325.103627436572</v>
      </c>
      <c r="S3577" s="36">
        <f>Inputs!$B$12*(1+$B3577)^2*$C3577+Inputs!$B$29*(1+$D3577)^2*Inputs!$B$19+Inputs!$B$30*(1+$E3577)^2*Inputs!$B$20+Inputs!$B$31*(1+$F3577)^2*Inputs!$B$21+Inputs!$B$22*(1+Inputs!$B$23)^2</f>
        <v>16766.091330315205</v>
      </c>
      <c r="T3577" s="36">
        <f>Inputs!$B$12*(1+$B3577)^3*$C3577+Inputs!$B$29*(1+$D3577)^3*Inputs!$B$19+Inputs!$B$30*(1+$E3577)^3*Inputs!$B$20+Inputs!$B$31*(1+$F3577)^3*Inputs!$B$21+Inputs!$B$22*(1+Inputs!$B$23)^3</f>
        <v>20080.019769283172</v>
      </c>
      <c r="U3577" s="36">
        <f>Inputs!$B$12*(1+$B3577)^4*$C3577+Inputs!$B$29*(1+$D3577)^4*Inputs!$B$19+Inputs!$B$30*(1+$E3577)^4*Inputs!$B$20+Inputs!$B$31*(1+$F3577)^4*Inputs!$B$21+Inputs!$B$22*(1+Inputs!$B$23)^4</f>
        <v>24593.437219368017</v>
      </c>
      <c r="V3577" s="35">
        <f>Inputs!$B$13/(Q3577*(1-$G3577))</f>
        <v>1.2399003762653427</v>
      </c>
      <c r="W3577" s="36">
        <f>Inputs!$B$13</f>
        <v>12660</v>
      </c>
      <c r="X3577" s="36">
        <f t="shared" si="553"/>
        <v>13813.914512511312</v>
      </c>
      <c r="Y3577" s="36">
        <f t="shared" si="554"/>
        <v>15381.439560192286</v>
      </c>
      <c r="Z3577" s="36">
        <f t="shared" si="555"/>
        <v>17479.897545169388</v>
      </c>
      <c r="AA3577" s="36">
        <f t="shared" si="556"/>
        <v>20255.410082783827</v>
      </c>
      <c r="AB3577" s="36">
        <f t="shared" si="557"/>
        <v>59467.510237059963</v>
      </c>
      <c r="AC3577" s="36">
        <f t="shared" si="558"/>
        <v>292333.17696365877</v>
      </c>
      <c r="AD3577" s="36">
        <f t="shared" si="559"/>
        <v>183892.43410620544</v>
      </c>
    </row>
    <row r="3578" spans="1:30" ht="14.25" customHeight="1" x14ac:dyDescent="0.25">
      <c r="A3578" s="16">
        <v>3562</v>
      </c>
      <c r="B3578" s="34">
        <v>0.16701774713063899</v>
      </c>
      <c r="C3578" s="34">
        <v>9.8382143600115698E-2</v>
      </c>
      <c r="D3578" s="34">
        <v>3.44142762925869E-2</v>
      </c>
      <c r="E3578" s="34">
        <v>7.7056736391187097E-2</v>
      </c>
      <c r="F3578" s="34">
        <v>1.7116156438237599E-2</v>
      </c>
      <c r="G3578" s="34">
        <v>0.17013371903680799</v>
      </c>
      <c r="H3578" s="35">
        <v>1.08074604088423</v>
      </c>
      <c r="I3578" s="34">
        <v>9.8296181267436902E-2</v>
      </c>
      <c r="J3578" s="34">
        <v>2.50768458678884E-2</v>
      </c>
      <c r="K3578" s="36">
        <f>Inputs!$B$12*(1+$B3578)^4</f>
        <v>111291.26848140995</v>
      </c>
      <c r="L3578" s="36">
        <f t="shared" si="550"/>
        <v>18247.271694467254</v>
      </c>
      <c r="M3578" s="36">
        <f t="shared" si="551"/>
        <v>217012.48288711565</v>
      </c>
      <c r="N3578" s="37">
        <f>M3578/Inputs!$B$6</f>
        <v>330.81171171816408</v>
      </c>
      <c r="O3578" s="38">
        <f>IF(N3578&gt;Inputs!$B$4,1,0)</f>
        <v>0</v>
      </c>
      <c r="P3578" s="34">
        <f t="shared" si="552"/>
        <v>7.3219335399548502E-2</v>
      </c>
      <c r="Q3578" s="36">
        <f>Inputs!$B$12*(1+$B3578)^0*$C3578+Inputs!$B$29*(1+$D3578)^0*Inputs!$B$19+Inputs!$B$30*(1+$E3578)^0*Inputs!$B$20+Inputs!$B$31*(1+$F3578)^0*Inputs!$B$21+Inputs!$B$22*(1+Inputs!$B$23)^0</f>
        <v>13924.972643433863</v>
      </c>
      <c r="R3578" s="36">
        <f>Inputs!$B$12*(1+$B3578)^1*$C3578+Inputs!$B$29*(1+$D3578)^1*Inputs!$B$19+Inputs!$B$30*(1+$E3578)^1*Inputs!$B$20+Inputs!$B$31*(1+$F3578)^1*Inputs!$B$21+Inputs!$B$22*(1+Inputs!$B$23)^1</f>
        <v>15226.072918878366</v>
      </c>
      <c r="S3578" s="36">
        <f>Inputs!$B$12*(1+$B3578)^2*$C3578+Inputs!$B$29*(1+$D3578)^2*Inputs!$B$19+Inputs!$B$30*(1+$E3578)^2*Inputs!$B$20+Inputs!$B$31*(1+$F3578)^2*Inputs!$B$21+Inputs!$B$22*(1+Inputs!$B$23)^2</f>
        <v>16709.899575803571</v>
      </c>
      <c r="T3578" s="36">
        <f>Inputs!$B$12*(1+$B3578)^3*$C3578+Inputs!$B$29*(1+$D3578)^3*Inputs!$B$19+Inputs!$B$30*(1+$E3578)^3*Inputs!$B$20+Inputs!$B$31*(1+$F3578)^3*Inputs!$B$21+Inputs!$B$22*(1+Inputs!$B$23)^3</f>
        <v>18405.197609969895</v>
      </c>
      <c r="U3578" s="36">
        <f>Inputs!$B$12*(1+$B3578)^4*$C3578+Inputs!$B$29*(1+$D3578)^4*Inputs!$B$19+Inputs!$B$30*(1+$E3578)^4*Inputs!$B$20+Inputs!$B$31*(1+$F3578)^4*Inputs!$B$21+Inputs!$B$22*(1+Inputs!$B$23)^4</f>
        <v>20345.39690215977</v>
      </c>
      <c r="V3578" s="35">
        <f>Inputs!$B$13/(Q3578*(1-$G3578))</f>
        <v>1.0955475609160765</v>
      </c>
      <c r="W3578" s="36">
        <f>Inputs!$B$13</f>
        <v>12660</v>
      </c>
      <c r="X3578" s="36">
        <f t="shared" si="553"/>
        <v>13796.14915988929</v>
      </c>
      <c r="Y3578" s="36">
        <f t="shared" si="554"/>
        <v>15089.31233674145</v>
      </c>
      <c r="Z3578" s="36">
        <f t="shared" si="555"/>
        <v>16563.675100855322</v>
      </c>
      <c r="AA3578" s="36">
        <f t="shared" si="556"/>
        <v>18247.271694467254</v>
      </c>
      <c r="AB3578" s="36">
        <f t="shared" si="557"/>
        <v>57155.647184686299</v>
      </c>
      <c r="AC3578" s="36">
        <f t="shared" si="558"/>
        <v>255463.33645599076</v>
      </c>
      <c r="AD3578" s="36">
        <f t="shared" si="559"/>
        <v>159856.83570242935</v>
      </c>
    </row>
    <row r="3579" spans="1:30" ht="14.25" customHeight="1" x14ac:dyDescent="0.25">
      <c r="A3579" s="16">
        <v>3563</v>
      </c>
      <c r="B3579" s="34">
        <v>0.30754417040631499</v>
      </c>
      <c r="C3579" s="34">
        <v>8.6206542579836898E-2</v>
      </c>
      <c r="D3579" s="34">
        <v>9.3284701847775701E-3</v>
      </c>
      <c r="E3579" s="34">
        <v>2.94555728123423E-2</v>
      </c>
      <c r="F3579" s="34">
        <v>1.39025864992782E-2</v>
      </c>
      <c r="G3579" s="34">
        <v>0.18607270449616001</v>
      </c>
      <c r="H3579" s="35">
        <v>1.06556409797013</v>
      </c>
      <c r="I3579" s="34">
        <v>0.103979675725376</v>
      </c>
      <c r="J3579" s="34">
        <v>3.3380503664192998E-2</v>
      </c>
      <c r="K3579" s="36">
        <f>Inputs!$B$12*(1+$B3579)^4</f>
        <v>175378.65111662389</v>
      </c>
      <c r="L3579" s="36">
        <f t="shared" si="550"/>
        <v>20418.067575892284</v>
      </c>
      <c r="M3579" s="36">
        <f t="shared" si="551"/>
        <v>241107.39799754339</v>
      </c>
      <c r="N3579" s="37">
        <f>M3579/Inputs!$B$6</f>
        <v>367.54176524015759</v>
      </c>
      <c r="O3579" s="38">
        <f>IF(N3579&gt;Inputs!$B$4,1,0)</f>
        <v>0</v>
      </c>
      <c r="P3579" s="34">
        <f t="shared" si="552"/>
        <v>7.0599172061183005E-2</v>
      </c>
      <c r="Q3579" s="36">
        <f>Inputs!$B$12*(1+$B3579)^0*$C3579+Inputs!$B$29*(1+$D3579)^0*Inputs!$B$19+Inputs!$B$30*(1+$E3579)^0*Inputs!$B$20+Inputs!$B$31*(1+$F3579)^0*Inputs!$B$21+Inputs!$B$22*(1+Inputs!$B$23)^0</f>
        <v>13194.436582217135</v>
      </c>
      <c r="R3579" s="36">
        <f>Inputs!$B$12*(1+$B3579)^1*$C3579+Inputs!$B$29*(1+$D3579)^1*Inputs!$B$19+Inputs!$B$30*(1+$E3579)^1*Inputs!$B$20+Inputs!$B$31*(1+$F3579)^1*Inputs!$B$21+Inputs!$B$22*(1+Inputs!$B$23)^1</f>
        <v>14883.632539061487</v>
      </c>
      <c r="S3579" s="36">
        <f>Inputs!$B$12*(1+$B3579)^2*$C3579+Inputs!$B$29*(1+$D3579)^2*Inputs!$B$19+Inputs!$B$30*(1+$E3579)^2*Inputs!$B$20+Inputs!$B$31*(1+$F3579)^2*Inputs!$B$21+Inputs!$B$22*(1+Inputs!$B$23)^2</f>
        <v>17063.318408868479</v>
      </c>
      <c r="T3579" s="36">
        <f>Inputs!$B$12*(1+$B3579)^3*$C3579+Inputs!$B$29*(1+$D3579)^3*Inputs!$B$19+Inputs!$B$30*(1+$E3579)^3*Inputs!$B$20+Inputs!$B$31*(1+$F3579)^3*Inputs!$B$21+Inputs!$B$22*(1+Inputs!$B$23)^3</f>
        <v>19883.968597705221</v>
      </c>
      <c r="U3579" s="36">
        <f>Inputs!$B$12*(1+$B3579)^4*$C3579+Inputs!$B$29*(1+$D3579)^4*Inputs!$B$19+Inputs!$B$30*(1+$E3579)^4*Inputs!$B$20+Inputs!$B$31*(1+$F3579)^4*Inputs!$B$21+Inputs!$B$22*(1+Inputs!$B$23)^4</f>
        <v>23542.330073265843</v>
      </c>
      <c r="V3579" s="35">
        <f>Inputs!$B$13/(Q3579*(1-$G3579))</f>
        <v>1.1788464570248007</v>
      </c>
      <c r="W3579" s="36">
        <f>Inputs!$B$13</f>
        <v>12660</v>
      </c>
      <c r="X3579" s="36">
        <f t="shared" si="553"/>
        <v>13937.694455189641</v>
      </c>
      <c r="Y3579" s="36">
        <f t="shared" si="554"/>
        <v>15585.524234235267</v>
      </c>
      <c r="Z3579" s="36">
        <f t="shared" si="555"/>
        <v>17703.544408567988</v>
      </c>
      <c r="AA3579" s="36">
        <f t="shared" si="556"/>
        <v>20418.067575892284</v>
      </c>
      <c r="AB3579" s="36">
        <f t="shared" si="557"/>
        <v>58856.405531893295</v>
      </c>
      <c r="AC3579" s="36">
        <f t="shared" si="558"/>
        <v>298865.16143758211</v>
      </c>
      <c r="AD3579" s="36">
        <f t="shared" si="559"/>
        <v>182250.99246565008</v>
      </c>
    </row>
    <row r="3580" spans="1:30" ht="14.25" customHeight="1" x14ac:dyDescent="0.25">
      <c r="A3580" s="16">
        <v>3564</v>
      </c>
      <c r="B3580" s="34">
        <v>0.276898748949713</v>
      </c>
      <c r="C3580" s="34">
        <v>6.9420177071654598E-2</v>
      </c>
      <c r="D3580" s="34">
        <v>2.65532176631363E-2</v>
      </c>
      <c r="E3580" s="34">
        <v>3.72429545395132E-2</v>
      </c>
      <c r="F3580" s="34">
        <v>1.42886400171333E-2</v>
      </c>
      <c r="G3580" s="34">
        <v>0.177389061733459</v>
      </c>
      <c r="H3580" s="35">
        <v>1.16853815393351</v>
      </c>
      <c r="I3580" s="34">
        <v>0.105998127547947</v>
      </c>
      <c r="J3580" s="34">
        <v>2.4817221183645901E-2</v>
      </c>
      <c r="K3580" s="36">
        <f>Inputs!$B$12*(1+$B3580)^4</f>
        <v>159506.02646498356</v>
      </c>
      <c r="L3580" s="36">
        <f t="shared" si="550"/>
        <v>19061.427131843728</v>
      </c>
      <c r="M3580" s="36">
        <f t="shared" si="551"/>
        <v>202144.7070400368</v>
      </c>
      <c r="N3580" s="37">
        <f>M3580/Inputs!$B$6</f>
        <v>308.14741926834876</v>
      </c>
      <c r="O3580" s="38">
        <f>IF(N3580&gt;Inputs!$B$4,1,0)</f>
        <v>0</v>
      </c>
      <c r="P3580" s="34">
        <f t="shared" si="552"/>
        <v>8.11809063643011E-2</v>
      </c>
      <c r="Q3580" s="36">
        <f>Inputs!$B$12*(1+$B3580)^0*$C3580+Inputs!$B$29*(1+$D3580)^0*Inputs!$B$19+Inputs!$B$30*(1+$E3580)^0*Inputs!$B$20+Inputs!$B$31*(1+$F3580)^0*Inputs!$B$21+Inputs!$B$22*(1+Inputs!$B$23)^0</f>
        <v>12187.254651726198</v>
      </c>
      <c r="R3580" s="36">
        <f>Inputs!$B$12*(1+$B3580)^1*$C3580+Inputs!$B$29*(1+$D3580)^1*Inputs!$B$19+Inputs!$B$30*(1+$E3580)^1*Inputs!$B$20+Inputs!$B$31*(1+$F3580)^1*Inputs!$B$21+Inputs!$B$22*(1+Inputs!$B$23)^1</f>
        <v>13517.165232080733</v>
      </c>
      <c r="S3580" s="36">
        <f>Inputs!$B$12*(1+$B3580)^2*$C3580+Inputs!$B$29*(1+$D3580)^2*Inputs!$B$19+Inputs!$B$30*(1+$E3580)^2*Inputs!$B$20+Inputs!$B$31*(1+$F3580)^2*Inputs!$B$21+Inputs!$B$22*(1+Inputs!$B$23)^2</f>
        <v>15171.093843185343</v>
      </c>
      <c r="T3580" s="36">
        <f>Inputs!$B$12*(1+$B3580)^3*$C3580+Inputs!$B$29*(1+$D3580)^3*Inputs!$B$19+Inputs!$B$30*(1+$E3580)^3*Inputs!$B$20+Inputs!$B$31*(1+$F3580)^3*Inputs!$B$21+Inputs!$B$22*(1+Inputs!$B$23)^3</f>
        <v>17237.613052455723</v>
      </c>
      <c r="U3580" s="36">
        <f>Inputs!$B$12*(1+$B3580)^4*$C3580+Inputs!$B$29*(1+$D3580)^4*Inputs!$B$19+Inputs!$B$30*(1+$E3580)^4*Inputs!$B$20+Inputs!$B$31*(1+$F3580)^4*Inputs!$B$21+Inputs!$B$22*(1+Inputs!$B$23)^4</f>
        <v>19829.786396466432</v>
      </c>
      <c r="V3580" s="35">
        <f>Inputs!$B$13/(Q3580*(1-$G3580))</f>
        <v>1.2627964138046384</v>
      </c>
      <c r="W3580" s="36">
        <f>Inputs!$B$13</f>
        <v>12660</v>
      </c>
      <c r="X3580" s="36">
        <f t="shared" si="553"/>
        <v>13779.474932646735</v>
      </c>
      <c r="Y3580" s="36">
        <f t="shared" si="554"/>
        <v>15171.415546283031</v>
      </c>
      <c r="Z3580" s="36">
        <f t="shared" si="555"/>
        <v>16903.836602009509</v>
      </c>
      <c r="AA3580" s="36">
        <f t="shared" si="556"/>
        <v>19061.427131843728</v>
      </c>
      <c r="AB3580" s="36">
        <f t="shared" si="557"/>
        <v>56740.834374271624</v>
      </c>
      <c r="AC3580" s="36">
        <f t="shared" si="558"/>
        <v>240628.98112259601</v>
      </c>
      <c r="AD3580" s="36">
        <f t="shared" si="559"/>
        <v>145403.87266576517</v>
      </c>
    </row>
    <row r="3581" spans="1:30" ht="14.25" customHeight="1" x14ac:dyDescent="0.25">
      <c r="A3581" s="16">
        <v>3565</v>
      </c>
      <c r="B3581" s="34">
        <v>0.24084018050089601</v>
      </c>
      <c r="C3581" s="34">
        <v>7.6231303107593101E-2</v>
      </c>
      <c r="D3581" s="34">
        <v>1.76304880408443E-2</v>
      </c>
      <c r="E3581" s="34">
        <v>6.6542935868186701E-2</v>
      </c>
      <c r="F3581" s="34">
        <v>-1.82234860230801E-3</v>
      </c>
      <c r="G3581" s="34">
        <v>0.18319677825044201</v>
      </c>
      <c r="H3581" s="35">
        <v>0.93946035459878696</v>
      </c>
      <c r="I3581" s="34">
        <v>9.2665298486740794E-2</v>
      </c>
      <c r="J3581" s="34">
        <v>2.9894222640598399E-2</v>
      </c>
      <c r="K3581" s="36">
        <f>Inputs!$B$12*(1+$B3581)^4</f>
        <v>142237.67451316872</v>
      </c>
      <c r="L3581" s="36">
        <f t="shared" si="550"/>
        <v>14978.961229286964</v>
      </c>
      <c r="M3581" s="36">
        <f t="shared" si="551"/>
        <v>210398.22666163548</v>
      </c>
      <c r="N3581" s="37">
        <f>M3581/Inputs!$B$6</f>
        <v>320.72900405737113</v>
      </c>
      <c r="O3581" s="38">
        <f>IF(N3581&gt;Inputs!$B$4,1,0)</f>
        <v>0</v>
      </c>
      <c r="P3581" s="34">
        <f t="shared" si="552"/>
        <v>6.2771075846142388E-2</v>
      </c>
      <c r="Q3581" s="36">
        <f>Inputs!$B$12*(1+$B3581)^0*$C3581+Inputs!$B$29*(1+$D3581)^0*Inputs!$B$19+Inputs!$B$30*(1+$E3581)^0*Inputs!$B$20+Inputs!$B$31*(1+$F3581)^0*Inputs!$B$21+Inputs!$B$22*(1+Inputs!$B$23)^0</f>
        <v>12595.922213882506</v>
      </c>
      <c r="R3581" s="36">
        <f>Inputs!$B$12*(1+$B3581)^1*$C3581+Inputs!$B$29*(1+$D3581)^1*Inputs!$B$19+Inputs!$B$30*(1+$E3581)^1*Inputs!$B$20+Inputs!$B$31*(1+$F3581)^1*Inputs!$B$21+Inputs!$B$22*(1+Inputs!$B$23)^1</f>
        <v>13845.474845703073</v>
      </c>
      <c r="S3581" s="36">
        <f>Inputs!$B$12*(1+$B3581)^2*$C3581+Inputs!$B$29*(1+$D3581)^2*Inputs!$B$19+Inputs!$B$30*(1+$E3581)^2*Inputs!$B$20+Inputs!$B$31*(1+$F3581)^2*Inputs!$B$21+Inputs!$B$22*(1+Inputs!$B$23)^2</f>
        <v>15370.416604115664</v>
      </c>
      <c r="T3581" s="36">
        <f>Inputs!$B$12*(1+$B3581)^3*$C3581+Inputs!$B$29*(1+$D3581)^3*Inputs!$B$19+Inputs!$B$30*(1+$E3581)^3*Inputs!$B$20+Inputs!$B$31*(1+$F3581)^3*Inputs!$B$21+Inputs!$B$22*(1+Inputs!$B$23)^3</f>
        <v>17235.33877145929</v>
      </c>
      <c r="U3581" s="36">
        <f>Inputs!$B$12*(1+$B3581)^4*$C3581+Inputs!$B$29*(1+$D3581)^4*Inputs!$B$19+Inputs!$B$30*(1+$E3581)^4*Inputs!$B$20+Inputs!$B$31*(1+$F3581)^4*Inputs!$B$21+Inputs!$B$22*(1+Inputs!$B$23)^4</f>
        <v>19520.268949741723</v>
      </c>
      <c r="V3581" s="35">
        <f>Inputs!$B$13/(Q3581*(1-$G3581))</f>
        <v>1.2305132475028646</v>
      </c>
      <c r="W3581" s="36">
        <f>Inputs!$B$13</f>
        <v>12660</v>
      </c>
      <c r="X3581" s="36">
        <f t="shared" si="553"/>
        <v>13093.027974833505</v>
      </c>
      <c r="Y3581" s="36">
        <f t="shared" si="554"/>
        <v>13621.581587430035</v>
      </c>
      <c r="Z3581" s="36">
        <f t="shared" si="555"/>
        <v>14249.962301151847</v>
      </c>
      <c r="AA3581" s="36">
        <f t="shared" si="556"/>
        <v>14978.961229286964</v>
      </c>
      <c r="AB3581" s="36">
        <f t="shared" si="557"/>
        <v>52608.402269444079</v>
      </c>
      <c r="AC3581" s="36">
        <f t="shared" si="558"/>
        <v>245762.00779181349</v>
      </c>
      <c r="AD3581" s="36">
        <f t="shared" si="559"/>
        <v>157789.8243921914</v>
      </c>
    </row>
    <row r="3582" spans="1:30" ht="14.25" customHeight="1" x14ac:dyDescent="0.25">
      <c r="A3582" s="16">
        <v>3566</v>
      </c>
      <c r="B3582" s="34">
        <v>0.31461699165603002</v>
      </c>
      <c r="C3582" s="34">
        <v>7.9628099859718096E-2</v>
      </c>
      <c r="D3582" s="34">
        <v>3.3366960241126301E-2</v>
      </c>
      <c r="E3582" s="34">
        <v>3.7895139344208503E-2</v>
      </c>
      <c r="F3582" s="34">
        <v>4.8784781368830599E-3</v>
      </c>
      <c r="G3582" s="34">
        <v>0.21916854529528801</v>
      </c>
      <c r="H3582" s="35">
        <v>1.12590368562219</v>
      </c>
      <c r="I3582" s="34">
        <v>9.2254634025828397E-2</v>
      </c>
      <c r="J3582" s="34">
        <v>2.11542033147149E-2</v>
      </c>
      <c r="K3582" s="36">
        <f>Inputs!$B$12*(1+$B3582)^4</f>
        <v>179204.21306103433</v>
      </c>
      <c r="L3582" s="36">
        <f t="shared" si="550"/>
        <v>20182.692980611526</v>
      </c>
      <c r="M3582" s="36">
        <f t="shared" si="551"/>
        <v>246923.2418123087</v>
      </c>
      <c r="N3582" s="37">
        <f>M3582/Inputs!$B$6</f>
        <v>376.40738081144616</v>
      </c>
      <c r="O3582" s="38">
        <f>IF(N3582&gt;Inputs!$B$4,1,0)</f>
        <v>0</v>
      </c>
      <c r="P3582" s="34">
        <f t="shared" si="552"/>
        <v>7.1100430711113494E-2</v>
      </c>
      <c r="Q3582" s="36">
        <f>Inputs!$B$12*(1+$B3582)^0*$C3582+Inputs!$B$29*(1+$D3582)^0*Inputs!$B$19+Inputs!$B$30*(1+$E3582)^0*Inputs!$B$20+Inputs!$B$31*(1+$F3582)^0*Inputs!$B$21+Inputs!$B$22*(1+Inputs!$B$23)^0</f>
        <v>12799.730019010007</v>
      </c>
      <c r="R3582" s="36">
        <f>Inputs!$B$12*(1+$B3582)^1*$C3582+Inputs!$B$29*(1+$D3582)^1*Inputs!$B$19+Inputs!$B$30*(1+$E3582)^1*Inputs!$B$20+Inputs!$B$31*(1+$F3582)^1*Inputs!$B$21+Inputs!$B$22*(1+Inputs!$B$23)^1</f>
        <v>14461.087312120591</v>
      </c>
      <c r="S3582" s="36">
        <f>Inputs!$B$12*(1+$B3582)^2*$C3582+Inputs!$B$29*(1+$D3582)^2*Inputs!$B$19+Inputs!$B$30*(1+$E3582)^2*Inputs!$B$20+Inputs!$B$31*(1+$F3582)^2*Inputs!$B$21+Inputs!$B$22*(1+Inputs!$B$23)^2</f>
        <v>16600.673427628746</v>
      </c>
      <c r="T3582" s="36">
        <f>Inputs!$B$12*(1+$B3582)^3*$C3582+Inputs!$B$29*(1+$D3582)^3*Inputs!$B$19+Inputs!$B$30*(1+$E3582)^3*Inputs!$B$20+Inputs!$B$31*(1+$F3582)^3*Inputs!$B$21+Inputs!$B$22*(1+Inputs!$B$23)^3</f>
        <v>19367.472651076794</v>
      </c>
      <c r="U3582" s="36">
        <f>Inputs!$B$12*(1+$B3582)^4*$C3582+Inputs!$B$29*(1+$D3582)^4*Inputs!$B$19+Inputs!$B$30*(1+$E3582)^4*Inputs!$B$20+Inputs!$B$31*(1+$F3582)^4*Inputs!$B$21+Inputs!$B$22*(1+Inputs!$B$23)^4</f>
        <v>22957.287498835009</v>
      </c>
      <c r="V3582" s="35">
        <f>Inputs!$B$13/(Q3582*(1-$G3582))</f>
        <v>1.2667053255203025</v>
      </c>
      <c r="W3582" s="36">
        <f>Inputs!$B$13</f>
        <v>12660</v>
      </c>
      <c r="X3582" s="36">
        <f t="shared" si="553"/>
        <v>13905.749378811632</v>
      </c>
      <c r="Y3582" s="36">
        <f t="shared" si="554"/>
        <v>15506.891367048271</v>
      </c>
      <c r="Z3582" s="36">
        <f t="shared" si="555"/>
        <v>17559.065880788472</v>
      </c>
      <c r="AA3582" s="36">
        <f t="shared" si="556"/>
        <v>20182.692980611526</v>
      </c>
      <c r="AB3582" s="36">
        <f t="shared" si="557"/>
        <v>60466.224861712275</v>
      </c>
      <c r="AC3582" s="36">
        <f t="shared" si="558"/>
        <v>289866.62338376557</v>
      </c>
      <c r="AD3582" s="36">
        <f t="shared" si="559"/>
        <v>186457.01695059641</v>
      </c>
    </row>
    <row r="3583" spans="1:30" ht="14.25" customHeight="1" x14ac:dyDescent="0.25">
      <c r="A3583" s="16">
        <v>3567</v>
      </c>
      <c r="B3583" s="34">
        <v>0.29543164506769498</v>
      </c>
      <c r="C3583" s="34">
        <v>7.3176543830036703E-2</v>
      </c>
      <c r="D3583" s="34">
        <v>2.3876986738697099E-2</v>
      </c>
      <c r="E3583" s="34">
        <v>3.0991817259273201E-2</v>
      </c>
      <c r="F3583" s="34">
        <v>1.9144393322207898E-2</v>
      </c>
      <c r="G3583" s="34">
        <v>0.17921085570770201</v>
      </c>
      <c r="H3583" s="35">
        <v>1.0482718024775599</v>
      </c>
      <c r="I3583" s="34">
        <v>9.9109860722363496E-2</v>
      </c>
      <c r="J3583" s="34">
        <v>2.22774521628788E-2</v>
      </c>
      <c r="K3583" s="36">
        <f>Inputs!$B$12*(1+$B3583)^4</f>
        <v>168969.86531800166</v>
      </c>
      <c r="L3583" s="36">
        <f t="shared" si="550"/>
        <v>18159.933298556483</v>
      </c>
      <c r="M3583" s="36">
        <f t="shared" si="551"/>
        <v>207053.7365833699</v>
      </c>
      <c r="N3583" s="37">
        <f>M3583/Inputs!$B$6</f>
        <v>315.63069601123459</v>
      </c>
      <c r="O3583" s="38">
        <f>IF(N3583&gt;Inputs!$B$4,1,0)</f>
        <v>0</v>
      </c>
      <c r="P3583" s="34">
        <f t="shared" si="552"/>
        <v>7.6832408559484699E-2</v>
      </c>
      <c r="Q3583" s="36">
        <f>Inputs!$B$12*(1+$B3583)^0*$C3583+Inputs!$B$29*(1+$D3583)^0*Inputs!$B$19+Inputs!$B$30*(1+$E3583)^0*Inputs!$B$20+Inputs!$B$31*(1+$F3583)^0*Inputs!$B$21+Inputs!$B$22*(1+Inputs!$B$23)^0</f>
        <v>12412.636657229123</v>
      </c>
      <c r="R3583" s="36">
        <f>Inputs!$B$12*(1+$B3583)^1*$C3583+Inputs!$B$29*(1+$D3583)^1*Inputs!$B$19+Inputs!$B$30*(1+$E3583)^1*Inputs!$B$20+Inputs!$B$31*(1+$F3583)^1*Inputs!$B$21+Inputs!$B$22*(1+Inputs!$B$23)^1</f>
        <v>13883.718581720525</v>
      </c>
      <c r="S3583" s="36">
        <f>Inputs!$B$12*(1+$B3583)^2*$C3583+Inputs!$B$29*(1+$D3583)^2*Inputs!$B$19+Inputs!$B$30*(1+$E3583)^2*Inputs!$B$20+Inputs!$B$31*(1+$F3583)^2*Inputs!$B$21+Inputs!$B$22*(1+Inputs!$B$23)^2</f>
        <v>15741.886646006744</v>
      </c>
      <c r="T3583" s="36">
        <f>Inputs!$B$12*(1+$B3583)^3*$C3583+Inputs!$B$29*(1+$D3583)^3*Inputs!$B$19+Inputs!$B$30*(1+$E3583)^3*Inputs!$B$20+Inputs!$B$31*(1+$F3583)^3*Inputs!$B$21+Inputs!$B$22*(1+Inputs!$B$23)^3</f>
        <v>18100.442494210809</v>
      </c>
      <c r="U3583" s="36">
        <f>Inputs!$B$12*(1+$B3583)^4*$C3583+Inputs!$B$29*(1+$D3583)^4*Inputs!$B$19+Inputs!$B$30*(1+$E3583)^4*Inputs!$B$20+Inputs!$B$31*(1+$F3583)^4*Inputs!$B$21+Inputs!$B$22*(1+Inputs!$B$23)^4</f>
        <v>21106.136441585739</v>
      </c>
      <c r="V3583" s="35">
        <f>Inputs!$B$13/(Q3583*(1-$G3583))</f>
        <v>1.2426191977341203</v>
      </c>
      <c r="W3583" s="36">
        <f>Inputs!$B$13</f>
        <v>12660</v>
      </c>
      <c r="X3583" s="36">
        <f t="shared" si="553"/>
        <v>13606.721595707108</v>
      </c>
      <c r="Y3583" s="36">
        <f t="shared" si="554"/>
        <v>14800.037476087347</v>
      </c>
      <c r="Z3583" s="36">
        <f t="shared" si="555"/>
        <v>16295.641468808775</v>
      </c>
      <c r="AA3583" s="36">
        <f t="shared" si="556"/>
        <v>18159.933298556483</v>
      </c>
      <c r="AB3583" s="36">
        <f t="shared" si="557"/>
        <v>56416.249487991074</v>
      </c>
      <c r="AC3583" s="36">
        <f t="shared" si="558"/>
        <v>241623.17298075152</v>
      </c>
      <c r="AD3583" s="36">
        <f t="shared" si="559"/>
        <v>150637.48709537883</v>
      </c>
    </row>
    <row r="3584" spans="1:30" ht="14.25" customHeight="1" x14ac:dyDescent="0.25">
      <c r="A3584" s="16">
        <v>3568</v>
      </c>
      <c r="B3584" s="34">
        <v>0.28065952063498101</v>
      </c>
      <c r="C3584" s="34">
        <v>0.11416700069017199</v>
      </c>
      <c r="D3584" s="34">
        <v>3.9720915006296501E-2</v>
      </c>
      <c r="E3584" s="34">
        <v>2.11768923003571E-2</v>
      </c>
      <c r="F3584" s="34">
        <v>-1.30054276230855E-2</v>
      </c>
      <c r="G3584" s="34">
        <v>0.172762593037845</v>
      </c>
      <c r="H3584" s="35">
        <v>1.00104679680424</v>
      </c>
      <c r="I3584" s="34">
        <v>9.6163683544595896E-2</v>
      </c>
      <c r="J3584" s="34">
        <v>2.3105911268626801E-2</v>
      </c>
      <c r="K3584" s="36">
        <f>Inputs!$B$12*(1+$B3584)^4</f>
        <v>161393.47784687561</v>
      </c>
      <c r="L3584" s="36">
        <f t="shared" si="550"/>
        <v>22114.199671475031</v>
      </c>
      <c r="M3584" s="36">
        <f t="shared" si="551"/>
        <v>258462.05573978959</v>
      </c>
      <c r="N3584" s="37">
        <f>M3584/Inputs!$B$6</f>
        <v>393.99703618870365</v>
      </c>
      <c r="O3584" s="38">
        <f>IF(N3584&gt;Inputs!$B$4,1,0)</f>
        <v>0</v>
      </c>
      <c r="P3584" s="34">
        <f t="shared" si="552"/>
        <v>7.3057772275969102E-2</v>
      </c>
      <c r="Q3584" s="36">
        <f>Inputs!$B$12*(1+$B3584)^0*$C3584+Inputs!$B$29*(1+$D3584)^0*Inputs!$B$19+Inputs!$B$30*(1+$E3584)^0*Inputs!$B$20+Inputs!$B$31*(1+$F3584)^0*Inputs!$B$21+Inputs!$B$22*(1+Inputs!$B$23)^0</f>
        <v>14872.06406883724</v>
      </c>
      <c r="R3584" s="36">
        <f>Inputs!$B$12*(1+$B3584)^1*$C3584+Inputs!$B$29*(1+$D3584)^1*Inputs!$B$19+Inputs!$B$30*(1+$E3584)^1*Inputs!$B$20+Inputs!$B$31*(1+$F3584)^1*Inputs!$B$21+Inputs!$B$22*(1+Inputs!$B$23)^1</f>
        <v>16851.087374066155</v>
      </c>
      <c r="S3584" s="36">
        <f>Inputs!$B$12*(1+$B3584)^2*$C3584+Inputs!$B$29*(1+$D3584)^2*Inputs!$B$19+Inputs!$B$30*(1+$E3584)^2*Inputs!$B$20+Inputs!$B$31*(1+$F3584)^2*Inputs!$B$21+Inputs!$B$22*(1+Inputs!$B$23)^2</f>
        <v>19374.708960310738</v>
      </c>
      <c r="T3584" s="36">
        <f>Inputs!$B$12*(1+$B3584)^3*$C3584+Inputs!$B$29*(1+$D3584)^3*Inputs!$B$19+Inputs!$B$30*(1+$E3584)^3*Inputs!$B$20+Inputs!$B$31*(1+$F3584)^3*Inputs!$B$21+Inputs!$B$22*(1+Inputs!$B$23)^3</f>
        <v>22594.524091067418</v>
      </c>
      <c r="U3584" s="36">
        <f>Inputs!$B$12*(1+$B3584)^4*$C3584+Inputs!$B$29*(1+$D3584)^4*Inputs!$B$19+Inputs!$B$30*(1+$E3584)^4*Inputs!$B$20+Inputs!$B$31*(1+$F3584)^4*Inputs!$B$21+Inputs!$B$22*(1+Inputs!$B$23)^4</f>
        <v>26704.637168296722</v>
      </c>
      <c r="V3584" s="35">
        <f>Inputs!$B$13/(Q3584*(1-$G3584))</f>
        <v>1.0290400870240723</v>
      </c>
      <c r="W3584" s="36">
        <f>Inputs!$B$13</f>
        <v>12660</v>
      </c>
      <c r="X3584" s="36">
        <f t="shared" si="553"/>
        <v>14247.108710366552</v>
      </c>
      <c r="Y3584" s="36">
        <f t="shared" si="554"/>
        <v>16268.592525572603</v>
      </c>
      <c r="Z3584" s="36">
        <f t="shared" si="555"/>
        <v>18841.407132349104</v>
      </c>
      <c r="AA3584" s="36">
        <f t="shared" si="556"/>
        <v>22114.199671475031</v>
      </c>
      <c r="AB3584" s="36">
        <f t="shared" si="557"/>
        <v>62781.196227317596</v>
      </c>
      <c r="AC3584" s="36">
        <f t="shared" si="558"/>
        <v>309688.7258127213</v>
      </c>
      <c r="AD3584" s="36">
        <f t="shared" si="559"/>
        <v>195680.859512472</v>
      </c>
    </row>
    <row r="3585" spans="1:30" ht="14.25" customHeight="1" x14ac:dyDescent="0.25">
      <c r="A3585" s="16">
        <v>3569</v>
      </c>
      <c r="B3585" s="34">
        <v>0.240851495284409</v>
      </c>
      <c r="C3585" s="34">
        <v>7.5950991699413703E-2</v>
      </c>
      <c r="D3585" s="34">
        <v>1.43620976453314E-2</v>
      </c>
      <c r="E3585" s="34">
        <v>2.7686498817358501E-2</v>
      </c>
      <c r="F3585" s="34">
        <v>1.53611070073325E-2</v>
      </c>
      <c r="G3585" s="34">
        <v>0.16756484304515101</v>
      </c>
      <c r="H3585" s="35">
        <v>1.05050549248764</v>
      </c>
      <c r="I3585" s="34">
        <v>0.10019375590077501</v>
      </c>
      <c r="J3585" s="34">
        <v>3.3610113616744798E-2</v>
      </c>
      <c r="K3585" s="36">
        <f>Inputs!$B$12*(1+$B3585)^4</f>
        <v>142242.86264467219</v>
      </c>
      <c r="L3585" s="36">
        <f t="shared" si="550"/>
        <v>16880.925846916609</v>
      </c>
      <c r="M3585" s="36">
        <f t="shared" si="551"/>
        <v>217011.50111290309</v>
      </c>
      <c r="N3585" s="37">
        <f>M3585/Inputs!$B$6</f>
        <v>330.81021511113278</v>
      </c>
      <c r="O3585" s="38">
        <f>IF(N3585&gt;Inputs!$B$4,1,0)</f>
        <v>0</v>
      </c>
      <c r="P3585" s="34">
        <f t="shared" si="552"/>
        <v>6.6583642284030214E-2</v>
      </c>
      <c r="Q3585" s="36">
        <f>Inputs!$B$12*(1+$B3585)^0*$C3585+Inputs!$B$29*(1+$D3585)^0*Inputs!$B$19+Inputs!$B$30*(1+$E3585)^0*Inputs!$B$20+Inputs!$B$31*(1+$F3585)^0*Inputs!$B$21+Inputs!$B$22*(1+Inputs!$B$23)^0</f>
        <v>12579.103529391745</v>
      </c>
      <c r="R3585" s="36">
        <f>Inputs!$B$12*(1+$B3585)^1*$C3585+Inputs!$B$29*(1+$D3585)^1*Inputs!$B$19+Inputs!$B$30*(1+$E3585)^1*Inputs!$B$20+Inputs!$B$31*(1+$F3585)^1*Inputs!$B$21+Inputs!$B$22*(1+Inputs!$B$23)^1</f>
        <v>13793.881161324056</v>
      </c>
      <c r="S3585" s="36">
        <f>Inputs!$B$12*(1+$B3585)^2*$C3585+Inputs!$B$29*(1+$D3585)^2*Inputs!$B$19+Inputs!$B$30*(1+$E3585)^2*Inputs!$B$20+Inputs!$B$31*(1+$F3585)^2*Inputs!$B$21+Inputs!$B$22*(1+Inputs!$B$23)^2</f>
        <v>15274.610865263661</v>
      </c>
      <c r="T3585" s="36">
        <f>Inputs!$B$12*(1+$B3585)^3*$C3585+Inputs!$B$29*(1+$D3585)^3*Inputs!$B$19+Inputs!$B$30*(1+$E3585)^3*Inputs!$B$20+Inputs!$B$31*(1+$F3585)^3*Inputs!$B$21+Inputs!$B$22*(1+Inputs!$B$23)^3</f>
        <v>17084.979638316545</v>
      </c>
      <c r="U3585" s="36">
        <f>Inputs!$B$12*(1+$B3585)^4*$C3585+Inputs!$B$29*(1+$D3585)^4*Inputs!$B$19+Inputs!$B$30*(1+$E3585)^4*Inputs!$B$20+Inputs!$B$31*(1+$F3585)^4*Inputs!$B$21+Inputs!$B$22*(1+Inputs!$B$23)^4</f>
        <v>19304.009421447237</v>
      </c>
      <c r="V3585" s="35">
        <f>Inputs!$B$13/(Q3585*(1-$G3585))</f>
        <v>1.2090203205950785</v>
      </c>
      <c r="W3585" s="36">
        <f>Inputs!$B$13</f>
        <v>12660</v>
      </c>
      <c r="X3585" s="36">
        <f t="shared" si="553"/>
        <v>13427.552802287506</v>
      </c>
      <c r="Y3585" s="36">
        <f t="shared" si="554"/>
        <v>14365.074422635322</v>
      </c>
      <c r="Z3585" s="36">
        <f t="shared" si="555"/>
        <v>15504.038704379147</v>
      </c>
      <c r="AA3585" s="36">
        <f t="shared" si="556"/>
        <v>16880.925846916609</v>
      </c>
      <c r="AB3585" s="36">
        <f t="shared" si="557"/>
        <v>54441.808392505474</v>
      </c>
      <c r="AC3585" s="36">
        <f t="shared" si="558"/>
        <v>262050.78430760783</v>
      </c>
      <c r="AD3585" s="36">
        <f t="shared" si="559"/>
        <v>162569.69272039761</v>
      </c>
    </row>
    <row r="3586" spans="1:30" ht="14.25" customHeight="1" x14ac:dyDescent="0.25">
      <c r="A3586" s="16">
        <v>3570</v>
      </c>
      <c r="B3586" s="34">
        <v>0.54254423884756497</v>
      </c>
      <c r="C3586" s="34">
        <v>5.6721936215381102E-2</v>
      </c>
      <c r="D3586" s="34">
        <v>3.1736658379707398E-2</v>
      </c>
      <c r="E3586" s="34">
        <v>3.7312437179323497E-2</v>
      </c>
      <c r="F3586" s="34">
        <v>1.2952052817893999E-2</v>
      </c>
      <c r="G3586" s="34">
        <v>0.20845262923181401</v>
      </c>
      <c r="H3586" s="35">
        <v>1.0361940859699801</v>
      </c>
      <c r="I3586" s="34">
        <v>0.102461895415957</v>
      </c>
      <c r="J3586" s="34">
        <v>3.0701409122265402E-2</v>
      </c>
      <c r="K3586" s="36">
        <f>Inputs!$B$12*(1+$B3586)^4</f>
        <v>339704.8619788693</v>
      </c>
      <c r="L3586" s="36">
        <f t="shared" si="550"/>
        <v>23027.656045688695</v>
      </c>
      <c r="M3586" s="36">
        <f t="shared" si="551"/>
        <v>264794.40608699637</v>
      </c>
      <c r="N3586" s="37">
        <f>M3586/Inputs!$B$6</f>
        <v>403.6500092789579</v>
      </c>
      <c r="O3586" s="38">
        <f>IF(N3586&gt;Inputs!$B$4,1,0)</f>
        <v>1</v>
      </c>
      <c r="P3586" s="34">
        <f t="shared" si="552"/>
        <v>7.1760486293691597E-2</v>
      </c>
      <c r="Q3586" s="36">
        <f>Inputs!$B$12*(1+$B3586)^0*$C3586+Inputs!$B$29*(1+$D3586)^0*Inputs!$B$19+Inputs!$B$30*(1+$E3586)^0*Inputs!$B$20+Inputs!$B$31*(1+$F3586)^0*Inputs!$B$21+Inputs!$B$22*(1+Inputs!$B$23)^0</f>
        <v>11425.360200349787</v>
      </c>
      <c r="R3586" s="36">
        <f>Inputs!$B$12*(1+$B3586)^1*$C3586+Inputs!$B$29*(1+$D3586)^1*Inputs!$B$19+Inputs!$B$30*(1+$E3586)^1*Inputs!$B$20+Inputs!$B$31*(1+$F3586)^1*Inputs!$B$21+Inputs!$B$22*(1+Inputs!$B$23)^1</f>
        <v>13459.620462995375</v>
      </c>
      <c r="S3586" s="36">
        <f>Inputs!$B$12*(1+$B3586)^2*$C3586+Inputs!$B$29*(1+$D3586)^2*Inputs!$B$19+Inputs!$B$30*(1+$E3586)^2*Inputs!$B$20+Inputs!$B$31*(1+$F3586)^2*Inputs!$B$21+Inputs!$B$22*(1+Inputs!$B$23)^2</f>
        <v>16501.165891513599</v>
      </c>
      <c r="T3586" s="36">
        <f>Inputs!$B$12*(1+$B3586)^3*$C3586+Inputs!$B$29*(1+$D3586)^3*Inputs!$B$19+Inputs!$B$30*(1+$E3586)^3*Inputs!$B$20+Inputs!$B$31*(1+$F3586)^3*Inputs!$B$21+Inputs!$B$22*(1+Inputs!$B$23)^3</f>
        <v>21093.690327492659</v>
      </c>
      <c r="U3586" s="36">
        <f>Inputs!$B$12*(1+$B3586)^4*$C3586+Inputs!$B$29*(1+$D3586)^4*Inputs!$B$19+Inputs!$B$30*(1+$E3586)^4*Inputs!$B$20+Inputs!$B$31*(1+$F3586)^4*Inputs!$B$21+Inputs!$B$22*(1+Inputs!$B$23)^4</f>
        <v>28075.772462162335</v>
      </c>
      <c r="V3586" s="35">
        <f>Inputs!$B$13/(Q3586*(1-$G3586))</f>
        <v>1.3998673822109065</v>
      </c>
      <c r="W3586" s="36">
        <f>Inputs!$B$13</f>
        <v>12660</v>
      </c>
      <c r="X3586" s="36">
        <f t="shared" si="553"/>
        <v>13945.447959675772</v>
      </c>
      <c r="Y3586" s="36">
        <f t="shared" si="554"/>
        <v>15909.252983736569</v>
      </c>
      <c r="Z3586" s="36">
        <f t="shared" si="555"/>
        <v>18819.007190084129</v>
      </c>
      <c r="AA3586" s="36">
        <f t="shared" si="556"/>
        <v>23027.656045688695</v>
      </c>
      <c r="AB3586" s="36">
        <f t="shared" si="557"/>
        <v>61708.73068019902</v>
      </c>
      <c r="AC3586" s="36">
        <f t="shared" si="558"/>
        <v>330748.00298783212</v>
      </c>
      <c r="AD3586" s="36">
        <f t="shared" si="559"/>
        <v>203085.67540679735</v>
      </c>
    </row>
    <row r="3587" spans="1:30" ht="14.25" customHeight="1" x14ac:dyDescent="0.25">
      <c r="A3587" s="16">
        <v>3571</v>
      </c>
      <c r="B3587" s="34">
        <v>0.18684277115290099</v>
      </c>
      <c r="C3587" s="34">
        <v>0.103260533796422</v>
      </c>
      <c r="D3587" s="34">
        <v>3.2955964674164798E-2</v>
      </c>
      <c r="E3587" s="34">
        <v>3.9742012544283001E-2</v>
      </c>
      <c r="F3587" s="34">
        <v>6.87582839278563E-3</v>
      </c>
      <c r="G3587" s="34">
        <v>0.15598766678760301</v>
      </c>
      <c r="H3587" s="35">
        <v>0.98983353769079796</v>
      </c>
      <c r="I3587" s="34">
        <v>8.6634369307460296E-2</v>
      </c>
      <c r="J3587" s="34">
        <v>2.4472032118154699E-2</v>
      </c>
      <c r="K3587" s="36">
        <f>Inputs!$B$12*(1+$B3587)^4</f>
        <v>119048.52148651158</v>
      </c>
      <c r="L3587" s="36">
        <f t="shared" si="550"/>
        <v>17570.895143253027</v>
      </c>
      <c r="M3587" s="36">
        <f t="shared" si="551"/>
        <v>248944.46462392755</v>
      </c>
      <c r="N3587" s="37">
        <f>M3587/Inputs!$B$6</f>
        <v>379.48851314623101</v>
      </c>
      <c r="O3587" s="38">
        <f>IF(N3587&gt;Inputs!$B$4,1,0)</f>
        <v>0</v>
      </c>
      <c r="P3587" s="34">
        <f t="shared" si="552"/>
        <v>6.2162337189305597E-2</v>
      </c>
      <c r="Q3587" s="36">
        <f>Inputs!$B$12*(1+$B3587)^0*$C3587+Inputs!$B$29*(1+$D3587)^0*Inputs!$B$19+Inputs!$B$30*(1+$E3587)^0*Inputs!$B$20+Inputs!$B$31*(1+$F3587)^0*Inputs!$B$21+Inputs!$B$22*(1+Inputs!$B$23)^0</f>
        <v>14217.676055212243</v>
      </c>
      <c r="R3587" s="36">
        <f>Inputs!$B$12*(1+$B3587)^1*$C3587+Inputs!$B$29*(1+$D3587)^1*Inputs!$B$19+Inputs!$B$30*(1+$E3587)^1*Inputs!$B$20+Inputs!$B$31*(1+$F3587)^1*Inputs!$B$21+Inputs!$B$22*(1+Inputs!$B$23)^1</f>
        <v>15545.795523063047</v>
      </c>
      <c r="S3587" s="36">
        <f>Inputs!$B$12*(1+$B3587)^2*$C3587+Inputs!$B$29*(1+$D3587)^2*Inputs!$B$19+Inputs!$B$30*(1+$E3587)^2*Inputs!$B$20+Inputs!$B$31*(1+$F3587)^2*Inputs!$B$21+Inputs!$B$22*(1+Inputs!$B$23)^2</f>
        <v>17095.896911846248</v>
      </c>
      <c r="T3587" s="36">
        <f>Inputs!$B$12*(1+$B3587)^3*$C3587+Inputs!$B$29*(1+$D3587)^3*Inputs!$B$19+Inputs!$B$30*(1+$E3587)^3*Inputs!$B$20+Inputs!$B$31*(1+$F3587)^3*Inputs!$B$21+Inputs!$B$22*(1+Inputs!$B$23)^3</f>
        <v>18908.607623478201</v>
      </c>
      <c r="U3587" s="36">
        <f>Inputs!$B$12*(1+$B3587)^4*$C3587+Inputs!$B$29*(1+$D3587)^4*Inputs!$B$19+Inputs!$B$30*(1+$E3587)^4*Inputs!$B$20+Inputs!$B$31*(1+$F3587)^4*Inputs!$B$21+Inputs!$B$22*(1+Inputs!$B$23)^4</f>
        <v>21032.114123046715</v>
      </c>
      <c r="V3587" s="35">
        <f>Inputs!$B$13/(Q3587*(1-$G3587))</f>
        <v>1.055009324504939</v>
      </c>
      <c r="W3587" s="36">
        <f>Inputs!$B$13</f>
        <v>12660</v>
      </c>
      <c r="X3587" s="36">
        <f t="shared" si="553"/>
        <v>13628.821550729654</v>
      </c>
      <c r="Y3587" s="36">
        <f t="shared" si="554"/>
        <v>14752.669985042245</v>
      </c>
      <c r="Z3587" s="36">
        <f t="shared" si="555"/>
        <v>16056.887162265584</v>
      </c>
      <c r="AA3587" s="36">
        <f t="shared" si="556"/>
        <v>17570.895143253027</v>
      </c>
      <c r="AB3587" s="36">
        <f t="shared" si="557"/>
        <v>57805.392839107633</v>
      </c>
      <c r="AC3587" s="36">
        <f t="shared" si="558"/>
        <v>289578.72994261089</v>
      </c>
      <c r="AD3587" s="36">
        <f t="shared" si="559"/>
        <v>191139.07178481991</v>
      </c>
    </row>
    <row r="3588" spans="1:30" ht="14.25" customHeight="1" x14ac:dyDescent="0.25">
      <c r="A3588" s="16">
        <v>3572</v>
      </c>
      <c r="B3588" s="34">
        <v>0.2277735889808</v>
      </c>
      <c r="C3588" s="34">
        <v>0.10036754267513801</v>
      </c>
      <c r="D3588" s="34">
        <v>6.30772379675258E-3</v>
      </c>
      <c r="E3588" s="34">
        <v>4.4207028292926998E-2</v>
      </c>
      <c r="F3588" s="34">
        <v>6.5146780147824403E-3</v>
      </c>
      <c r="G3588" s="34">
        <v>0.210759805097647</v>
      </c>
      <c r="H3588" s="35">
        <v>0.99936200527168395</v>
      </c>
      <c r="I3588" s="34">
        <v>0.10325640585114899</v>
      </c>
      <c r="J3588" s="34">
        <v>2.9422471101513002E-2</v>
      </c>
      <c r="K3588" s="36">
        <f>Inputs!$B$12*(1+$B3588)^4</f>
        <v>136340.34794216458</v>
      </c>
      <c r="L3588" s="36">
        <f t="shared" si="550"/>
        <v>17426.74435720468</v>
      </c>
      <c r="M3588" s="36">
        <f t="shared" si="551"/>
        <v>203521.79267334973</v>
      </c>
      <c r="N3588" s="37">
        <f>M3588/Inputs!$B$6</f>
        <v>310.24663517278924</v>
      </c>
      <c r="O3588" s="38">
        <f>IF(N3588&gt;Inputs!$B$4,1,0)</f>
        <v>0</v>
      </c>
      <c r="P3588" s="34">
        <f t="shared" si="552"/>
        <v>7.3833934749635996E-2</v>
      </c>
      <c r="Q3588" s="36">
        <f>Inputs!$B$12*(1+$B3588)^0*$C3588+Inputs!$B$29*(1+$D3588)^0*Inputs!$B$19+Inputs!$B$30*(1+$E3588)^0*Inputs!$B$20+Inputs!$B$31*(1+$F3588)^0*Inputs!$B$21+Inputs!$B$22*(1+Inputs!$B$23)^0</f>
        <v>14044.096587935201</v>
      </c>
      <c r="R3588" s="36">
        <f>Inputs!$B$12*(1+$B3588)^1*$C3588+Inputs!$B$29*(1+$D3588)^1*Inputs!$B$19+Inputs!$B$30*(1+$E3588)^1*Inputs!$B$20+Inputs!$B$31*(1+$F3588)^1*Inputs!$B$21+Inputs!$B$22*(1+Inputs!$B$23)^1</f>
        <v>15507.942700056046</v>
      </c>
      <c r="S3588" s="36">
        <f>Inputs!$B$12*(1+$B3588)^2*$C3588+Inputs!$B$29*(1+$D3588)^2*Inputs!$B$19+Inputs!$B$30*(1+$E3588)^2*Inputs!$B$20+Inputs!$B$31*(1+$F3588)^2*Inputs!$B$21+Inputs!$B$22*(1+Inputs!$B$23)^2</f>
        <v>17287.376350488477</v>
      </c>
      <c r="T3588" s="36">
        <f>Inputs!$B$12*(1+$B3588)^3*$C3588+Inputs!$B$29*(1+$D3588)^3*Inputs!$B$19+Inputs!$B$30*(1+$E3588)^3*Inputs!$B$20+Inputs!$B$31*(1+$F3588)^3*Inputs!$B$21+Inputs!$B$22*(1+Inputs!$B$23)^3</f>
        <v>19453.717449479511</v>
      </c>
      <c r="U3588" s="36">
        <f>Inputs!$B$12*(1+$B3588)^4*$C3588+Inputs!$B$29*(1+$D3588)^4*Inputs!$B$19+Inputs!$B$30*(1+$E3588)^4*Inputs!$B$20+Inputs!$B$31*(1+$F3588)^4*Inputs!$B$21+Inputs!$B$22*(1+Inputs!$B$23)^4</f>
        <v>22094.502711252124</v>
      </c>
      <c r="V3588" s="35">
        <f>Inputs!$B$13/(Q3588*(1-$G3588))</f>
        <v>1.1421698789763328</v>
      </c>
      <c r="W3588" s="36">
        <f>Inputs!$B$13</f>
        <v>12660</v>
      </c>
      <c r="X3588" s="36">
        <f t="shared" si="553"/>
        <v>13542.604828658299</v>
      </c>
      <c r="Y3588" s="36">
        <f t="shared" si="554"/>
        <v>14609.415171657387</v>
      </c>
      <c r="Z3588" s="36">
        <f t="shared" si="555"/>
        <v>15892.015932835477</v>
      </c>
      <c r="AA3588" s="36">
        <f t="shared" si="556"/>
        <v>17426.74435720468</v>
      </c>
      <c r="AB3588" s="36">
        <f t="shared" si="557"/>
        <v>54869.503265155909</v>
      </c>
      <c r="AC3588" s="36">
        <f t="shared" si="558"/>
        <v>242970.69227421109</v>
      </c>
      <c r="AD3588" s="36">
        <f t="shared" si="559"/>
        <v>148652.28940819381</v>
      </c>
    </row>
    <row r="3589" spans="1:30" ht="14.25" customHeight="1" x14ac:dyDescent="0.25">
      <c r="A3589" s="16">
        <v>3573</v>
      </c>
      <c r="B3589" s="34">
        <v>0.29360075349190801</v>
      </c>
      <c r="C3589" s="34">
        <v>7.3109210101899996E-2</v>
      </c>
      <c r="D3589" s="34">
        <v>8.0482469849587502E-3</v>
      </c>
      <c r="E3589" s="34">
        <v>5.7153695806019401E-2</v>
      </c>
      <c r="F3589" s="34">
        <v>2.2633964951539701E-2</v>
      </c>
      <c r="G3589" s="34">
        <v>0.16217591302908901</v>
      </c>
      <c r="H3589" s="35">
        <v>1.0138699744297699</v>
      </c>
      <c r="I3589" s="34">
        <v>9.3146085163679199E-2</v>
      </c>
      <c r="J3589" s="34">
        <v>2.18293794829446E-2</v>
      </c>
      <c r="K3589" s="36">
        <f>Inputs!$B$12*(1+$B3589)^4</f>
        <v>168016.63783829773</v>
      </c>
      <c r="L3589" s="36">
        <f t="shared" si="550"/>
        <v>17984.514392152083</v>
      </c>
      <c r="M3589" s="36">
        <f t="shared" si="551"/>
        <v>222186.93285578859</v>
      </c>
      <c r="N3589" s="37">
        <f>M3589/Inputs!$B$6</f>
        <v>338.69959276797039</v>
      </c>
      <c r="O3589" s="38">
        <f>IF(N3589&gt;Inputs!$B$4,1,0)</f>
        <v>0</v>
      </c>
      <c r="P3589" s="34">
        <f t="shared" si="552"/>
        <v>7.1316705680734602E-2</v>
      </c>
      <c r="Q3589" s="36">
        <f>Inputs!$B$12*(1+$B3589)^0*$C3589+Inputs!$B$29*(1+$D3589)^0*Inputs!$B$19+Inputs!$B$30*(1+$E3589)^0*Inputs!$B$20+Inputs!$B$31*(1+$F3589)^0*Inputs!$B$21+Inputs!$B$22*(1+Inputs!$B$23)^0</f>
        <v>12408.596633540921</v>
      </c>
      <c r="R3589" s="36">
        <f>Inputs!$B$12*(1+$B3589)^1*$C3589+Inputs!$B$29*(1+$D3589)^1*Inputs!$B$19+Inputs!$B$30*(1+$E3589)^1*Inputs!$B$20+Inputs!$B$31*(1+$F3589)^1*Inputs!$B$21+Inputs!$B$22*(1+Inputs!$B$23)^1</f>
        <v>13899.660252856682</v>
      </c>
      <c r="S3589" s="36">
        <f>Inputs!$B$12*(1+$B3589)^2*$C3589+Inputs!$B$29*(1+$D3589)^2*Inputs!$B$19+Inputs!$B$30*(1+$E3589)^2*Inputs!$B$20+Inputs!$B$31*(1+$F3589)^2*Inputs!$B$21+Inputs!$B$22*(1+Inputs!$B$23)^2</f>
        <v>15777.506531593906</v>
      </c>
      <c r="T3589" s="36">
        <f>Inputs!$B$12*(1+$B3589)^3*$C3589+Inputs!$B$29*(1+$D3589)^3*Inputs!$B$19+Inputs!$B$30*(1+$E3589)^3*Inputs!$B$20+Inputs!$B$31*(1+$F3589)^3*Inputs!$B$21+Inputs!$B$22*(1+Inputs!$B$23)^3</f>
        <v>18153.614449008193</v>
      </c>
      <c r="U3589" s="36">
        <f>Inputs!$B$12*(1+$B3589)^4*$C3589+Inputs!$B$29*(1+$D3589)^4*Inputs!$B$19+Inputs!$B$30*(1+$E3589)^4*Inputs!$B$20+Inputs!$B$31*(1+$F3589)^4*Inputs!$B$21+Inputs!$B$22*(1+Inputs!$B$23)^4</f>
        <v>21172.08418195272</v>
      </c>
      <c r="V3589" s="35">
        <f>Inputs!$B$13/(Q3589*(1-$G3589))</f>
        <v>1.2177501635758412</v>
      </c>
      <c r="W3589" s="36">
        <f>Inputs!$B$13</f>
        <v>12660</v>
      </c>
      <c r="X3589" s="36">
        <f t="shared" si="553"/>
        <v>13587.703028176807</v>
      </c>
      <c r="Y3589" s="36">
        <f t="shared" si="554"/>
        <v>14749.642249915141</v>
      </c>
      <c r="Z3589" s="36">
        <f t="shared" si="555"/>
        <v>16195.722059897267</v>
      </c>
      <c r="AA3589" s="36">
        <f t="shared" si="556"/>
        <v>17984.514392152083</v>
      </c>
      <c r="AB3589" s="36">
        <f t="shared" si="557"/>
        <v>57106.800521096477</v>
      </c>
      <c r="AC3589" s="36">
        <f t="shared" si="558"/>
        <v>257683.03521904285</v>
      </c>
      <c r="AD3589" s="36">
        <f t="shared" si="559"/>
        <v>165080.13233469211</v>
      </c>
    </row>
    <row r="3590" spans="1:30" ht="14.25" customHeight="1" x14ac:dyDescent="0.25">
      <c r="A3590" s="16">
        <v>3574</v>
      </c>
      <c r="B3590" s="34">
        <v>0.47220931662474502</v>
      </c>
      <c r="C3590" s="34">
        <v>7.2478621367332394E-2</v>
      </c>
      <c r="D3590" s="34">
        <v>2.3554878691906599E-2</v>
      </c>
      <c r="E3590" s="34">
        <v>1.5307653400383901E-2</v>
      </c>
      <c r="F3590" s="34">
        <v>8.3230191149571402E-3</v>
      </c>
      <c r="G3590" s="34">
        <v>0.19854586565648</v>
      </c>
      <c r="H3590" s="35">
        <v>1.05804559927722</v>
      </c>
      <c r="I3590" s="34">
        <v>0.106612352992027</v>
      </c>
      <c r="J3590" s="34">
        <v>2.5973476339472799E-2</v>
      </c>
      <c r="K3590" s="36">
        <f>Inputs!$B$12*(1+$B3590)^4</f>
        <v>281857.43633267831</v>
      </c>
      <c r="L3590" s="36">
        <f t="shared" si="550"/>
        <v>24416.070306110287</v>
      </c>
      <c r="M3590" s="36">
        <f t="shared" si="551"/>
        <v>250291.16751605333</v>
      </c>
      <c r="N3590" s="37">
        <f>M3590/Inputs!$B$6</f>
        <v>381.54141389642274</v>
      </c>
      <c r="O3590" s="38">
        <f>IF(N3590&gt;Inputs!$B$4,1,0)</f>
        <v>0</v>
      </c>
      <c r="P3590" s="34">
        <f t="shared" si="552"/>
        <v>8.0638876652554203E-2</v>
      </c>
      <c r="Q3590" s="36">
        <f>Inputs!$B$12*(1+$B3590)^0*$C3590+Inputs!$B$29*(1+$D3590)^0*Inputs!$B$19+Inputs!$B$30*(1+$E3590)^0*Inputs!$B$20+Inputs!$B$31*(1+$F3590)^0*Inputs!$B$21+Inputs!$B$22*(1+Inputs!$B$23)^0</f>
        <v>12370.761309466867</v>
      </c>
      <c r="R3590" s="36">
        <f>Inputs!$B$12*(1+$B3590)^1*$C3590+Inputs!$B$29*(1+$D3590)^1*Inputs!$B$19+Inputs!$B$30*(1+$E3590)^1*Inputs!$B$20+Inputs!$B$31*(1+$F3590)^1*Inputs!$B$21+Inputs!$B$22*(1+Inputs!$B$23)^1</f>
        <v>14508.95734681001</v>
      </c>
      <c r="S3590" s="36">
        <f>Inputs!$B$12*(1+$B3590)^2*$C3590+Inputs!$B$29*(1+$D3590)^2*Inputs!$B$19+Inputs!$B$30*(1+$E3590)^2*Inputs!$B$20+Inputs!$B$31*(1+$F3590)^2*Inputs!$B$21+Inputs!$B$22*(1+Inputs!$B$23)^2</f>
        <v>17617.498626429948</v>
      </c>
      <c r="T3590" s="36">
        <f>Inputs!$B$12*(1+$B3590)^3*$C3590+Inputs!$B$29*(1+$D3590)^3*Inputs!$B$19+Inputs!$B$30*(1+$E3590)^3*Inputs!$B$20+Inputs!$B$31*(1+$F3590)^3*Inputs!$B$21+Inputs!$B$22*(1+Inputs!$B$23)^3</f>
        <v>22154.271635815952</v>
      </c>
      <c r="U3590" s="36">
        <f>Inputs!$B$12*(1+$B3590)^4*$C3590+Inputs!$B$29*(1+$D3590)^4*Inputs!$B$19+Inputs!$B$30*(1+$E3590)^4*Inputs!$B$20+Inputs!$B$31*(1+$F3590)^4*Inputs!$B$21+Inputs!$B$22*(1+Inputs!$B$23)^4</f>
        <v>28793.383925396967</v>
      </c>
      <c r="V3590" s="35">
        <f>Inputs!$B$13/(Q3590*(1-$G3590))</f>
        <v>1.2769050505038329</v>
      </c>
      <c r="W3590" s="36">
        <f>Inputs!$B$13</f>
        <v>12660</v>
      </c>
      <c r="X3590" s="36">
        <f t="shared" si="553"/>
        <v>14211.949978175073</v>
      </c>
      <c r="Y3590" s="36">
        <f t="shared" si="554"/>
        <v>16484.304573928675</v>
      </c>
      <c r="Z3590" s="36">
        <f t="shared" si="555"/>
        <v>19757.765931998569</v>
      </c>
      <c r="AA3590" s="36">
        <f t="shared" si="556"/>
        <v>24416.070306110287</v>
      </c>
      <c r="AB3590" s="36">
        <f t="shared" si="557"/>
        <v>63098.056640862902</v>
      </c>
      <c r="AC3590" s="36">
        <f t="shared" si="558"/>
        <v>310647.19116118154</v>
      </c>
      <c r="AD3590" s="36">
        <f t="shared" si="559"/>
        <v>187193.11087519044</v>
      </c>
    </row>
    <row r="3591" spans="1:30" ht="14.25" customHeight="1" x14ac:dyDescent="0.25">
      <c r="A3591" s="16">
        <v>3575</v>
      </c>
      <c r="B3591" s="34">
        <v>0.41364048057924302</v>
      </c>
      <c r="C3591" s="34">
        <v>7.5757042073578307E-2</v>
      </c>
      <c r="D3591" s="34">
        <v>3.3473330230529202E-2</v>
      </c>
      <c r="E3591" s="34">
        <v>5.8907943851905203E-2</v>
      </c>
      <c r="F3591" s="34">
        <v>-7.0498900104947401E-3</v>
      </c>
      <c r="G3591" s="34">
        <v>0.17654735922532799</v>
      </c>
      <c r="H3591" s="35">
        <v>0.96115121643199397</v>
      </c>
      <c r="I3591" s="34">
        <v>9.5383169045304403E-2</v>
      </c>
      <c r="J3591" s="34">
        <v>2.0689614279689302E-2</v>
      </c>
      <c r="K3591" s="36">
        <f>Inputs!$B$12*(1+$B3591)^4</f>
        <v>239611.21557879643</v>
      </c>
      <c r="L3591" s="36">
        <f t="shared" si="550"/>
        <v>21266.527612911941</v>
      </c>
      <c r="M3591" s="36">
        <f t="shared" si="551"/>
        <v>245403.80377106112</v>
      </c>
      <c r="N3591" s="37">
        <f>M3591/Inputs!$B$6</f>
        <v>374.09116428515415</v>
      </c>
      <c r="O3591" s="38">
        <f>IF(N3591&gt;Inputs!$B$4,1,0)</f>
        <v>0</v>
      </c>
      <c r="P3591" s="34">
        <f t="shared" si="552"/>
        <v>7.4693554765615094E-2</v>
      </c>
      <c r="Q3591" s="36">
        <f>Inputs!$B$12*(1+$B3591)^0*$C3591+Inputs!$B$29*(1+$D3591)^0*Inputs!$B$19+Inputs!$B$30*(1+$E3591)^0*Inputs!$B$20+Inputs!$B$31*(1+$F3591)^0*Inputs!$B$21+Inputs!$B$22*(1+Inputs!$B$23)^0</f>
        <v>12567.466551841619</v>
      </c>
      <c r="R3591" s="36">
        <f>Inputs!$B$12*(1+$B3591)^1*$C3591+Inputs!$B$29*(1+$D3591)^1*Inputs!$B$19+Inputs!$B$30*(1+$E3591)^1*Inputs!$B$20+Inputs!$B$31*(1+$F3591)^1*Inputs!$B$21+Inputs!$B$22*(1+Inputs!$B$23)^1</f>
        <v>14605.121181384744</v>
      </c>
      <c r="S3591" s="36">
        <f>Inputs!$B$12*(1+$B3591)^2*$C3591+Inputs!$B$29*(1+$D3591)^2*Inputs!$B$19+Inputs!$B$30*(1+$E3591)^2*Inputs!$B$20+Inputs!$B$31*(1+$F3591)^2*Inputs!$B$21+Inputs!$B$22*(1+Inputs!$B$23)^2</f>
        <v>17431.052186463177</v>
      </c>
      <c r="T3591" s="36">
        <f>Inputs!$B$12*(1+$B3591)^3*$C3591+Inputs!$B$29*(1+$D3591)^3*Inputs!$B$19+Inputs!$B$30*(1+$E3591)^3*Inputs!$B$20+Inputs!$B$31*(1+$F3591)^3*Inputs!$B$21+Inputs!$B$22*(1+Inputs!$B$23)^3</f>
        <v>21367.527062491376</v>
      </c>
      <c r="U3591" s="36">
        <f>Inputs!$B$12*(1+$B3591)^4*$C3591+Inputs!$B$29*(1+$D3591)^4*Inputs!$B$19+Inputs!$B$30*(1+$E3591)^4*Inputs!$B$20+Inputs!$B$31*(1+$F3591)^4*Inputs!$B$21+Inputs!$B$22*(1+Inputs!$B$23)^4</f>
        <v>26869.911607045728</v>
      </c>
      <c r="V3591" s="35">
        <f>Inputs!$B$13/(Q3591*(1-$G3591))</f>
        <v>1.2233404640664256</v>
      </c>
      <c r="W3591" s="36">
        <f>Inputs!$B$13</f>
        <v>12660</v>
      </c>
      <c r="X3591" s="36">
        <f t="shared" si="553"/>
        <v>13924.344769782072</v>
      </c>
      <c r="Y3591" s="36">
        <f t="shared" si="554"/>
        <v>15677.710086129759</v>
      </c>
      <c r="Z3591" s="36">
        <f t="shared" si="555"/>
        <v>18064.911106227715</v>
      </c>
      <c r="AA3591" s="36">
        <f t="shared" si="556"/>
        <v>21266.527612911941</v>
      </c>
      <c r="AB3591" s="36">
        <f t="shared" si="557"/>
        <v>61124.385024432697</v>
      </c>
      <c r="AC3591" s="36">
        <f t="shared" si="558"/>
        <v>290607.72290735808</v>
      </c>
      <c r="AD3591" s="36">
        <f t="shared" si="559"/>
        <v>184279.41874662842</v>
      </c>
    </row>
    <row r="3592" spans="1:30" ht="14.25" customHeight="1" x14ac:dyDescent="0.25">
      <c r="A3592" s="16">
        <v>3576</v>
      </c>
      <c r="B3592" s="34">
        <v>0.27190827587497102</v>
      </c>
      <c r="C3592" s="34">
        <v>9.1468466842857699E-2</v>
      </c>
      <c r="D3592" s="34">
        <v>5.1798414256497199E-2</v>
      </c>
      <c r="E3592" s="34">
        <v>4.5595031760873601E-2</v>
      </c>
      <c r="F3592" s="34">
        <v>3.24540844452701E-2</v>
      </c>
      <c r="G3592" s="34">
        <v>0.17449036092065101</v>
      </c>
      <c r="H3592" s="35">
        <v>0.96323009583435204</v>
      </c>
      <c r="I3592" s="34">
        <v>0.102561438609137</v>
      </c>
      <c r="J3592" s="34">
        <v>2.5782704047453701E-2</v>
      </c>
      <c r="K3592" s="36">
        <f>Inputs!$B$12*(1+$B3592)^4</f>
        <v>157027.03231053031</v>
      </c>
      <c r="L3592" s="36">
        <f t="shared" si="550"/>
        <v>19035.98879672421</v>
      </c>
      <c r="M3592" s="36">
        <f t="shared" si="551"/>
        <v>213549.14871506521</v>
      </c>
      <c r="N3592" s="37">
        <f>M3592/Inputs!$B$6</f>
        <v>325.53223889491647</v>
      </c>
      <c r="O3592" s="38">
        <f>IF(N3592&gt;Inputs!$B$4,1,0)</f>
        <v>0</v>
      </c>
      <c r="P3592" s="34">
        <f t="shared" si="552"/>
        <v>7.6778734561683298E-2</v>
      </c>
      <c r="Q3592" s="36">
        <f>Inputs!$B$12*(1+$B3592)^0*$C3592+Inputs!$B$29*(1+$D3592)^0*Inputs!$B$19+Inputs!$B$30*(1+$E3592)^0*Inputs!$B$20+Inputs!$B$31*(1+$F3592)^0*Inputs!$B$21+Inputs!$B$22*(1+Inputs!$B$23)^0</f>
        <v>13510.152037998385</v>
      </c>
      <c r="R3592" s="36">
        <f>Inputs!$B$12*(1+$B3592)^1*$C3592+Inputs!$B$29*(1+$D3592)^1*Inputs!$B$19+Inputs!$B$30*(1+$E3592)^1*Inputs!$B$20+Inputs!$B$31*(1+$F3592)^1*Inputs!$B$21+Inputs!$B$22*(1+Inputs!$B$23)^1</f>
        <v>15365.207690545321</v>
      </c>
      <c r="S3592" s="36">
        <f>Inputs!$B$12*(1+$B3592)^2*$C3592+Inputs!$B$29*(1+$D3592)^2*Inputs!$B$19+Inputs!$B$30*(1+$E3592)^2*Inputs!$B$20+Inputs!$B$31*(1+$F3592)^2*Inputs!$B$21+Inputs!$B$22*(1+Inputs!$B$23)^2</f>
        <v>17642.774706389238</v>
      </c>
      <c r="T3592" s="36">
        <f>Inputs!$B$12*(1+$B3592)^3*$C3592+Inputs!$B$29*(1+$D3592)^3*Inputs!$B$19+Inputs!$B$30*(1+$E3592)^3*Inputs!$B$20+Inputs!$B$31*(1+$F3592)^3*Inputs!$B$21+Inputs!$B$22*(1+Inputs!$B$23)^3</f>
        <v>20453.970725366758</v>
      </c>
      <c r="U3592" s="36">
        <f>Inputs!$B$12*(1+$B3592)^4*$C3592+Inputs!$B$29*(1+$D3592)^4*Inputs!$B$19+Inputs!$B$30*(1+$E3592)^4*Inputs!$B$20+Inputs!$B$31*(1+$F3592)^4*Inputs!$B$21+Inputs!$B$22*(1+Inputs!$B$23)^4</f>
        <v>23939.95051302456</v>
      </c>
      <c r="V3592" s="35">
        <f>Inputs!$B$13/(Q3592*(1-$G3592))</f>
        <v>1.1351449478130307</v>
      </c>
      <c r="W3592" s="36">
        <f>Inputs!$B$13</f>
        <v>12660</v>
      </c>
      <c r="X3592" s="36">
        <f t="shared" si="553"/>
        <v>13853.175287618482</v>
      </c>
      <c r="Y3592" s="36">
        <f t="shared" si="554"/>
        <v>15280.661449116056</v>
      </c>
      <c r="Z3592" s="36">
        <f t="shared" si="555"/>
        <v>16989.785417820269</v>
      </c>
      <c r="AA3592" s="36">
        <f t="shared" si="556"/>
        <v>19035.98879672421</v>
      </c>
      <c r="AB3592" s="36">
        <f t="shared" si="557"/>
        <v>57458.866274989603</v>
      </c>
      <c r="AC3592" s="36">
        <f t="shared" si="558"/>
        <v>254325.47402084572</v>
      </c>
      <c r="AD3592" s="36">
        <f t="shared" si="559"/>
        <v>156090.28244007562</v>
      </c>
    </row>
    <row r="3593" spans="1:30" ht="14.25" customHeight="1" x14ac:dyDescent="0.25">
      <c r="A3593" s="16">
        <v>3577</v>
      </c>
      <c r="B3593" s="34">
        <v>0.43710566471795798</v>
      </c>
      <c r="C3593" s="34">
        <v>6.9594729127810895E-2</v>
      </c>
      <c r="D3593" s="34">
        <v>1.27832045270188E-2</v>
      </c>
      <c r="E3593" s="34">
        <v>5.3887523349873602E-2</v>
      </c>
      <c r="F3593" s="34">
        <v>-3.4538387876363202E-3</v>
      </c>
      <c r="G3593" s="34">
        <v>0.170780879276798</v>
      </c>
      <c r="H3593" s="35">
        <v>1.02218255597964</v>
      </c>
      <c r="I3593" s="34">
        <v>9.2069927190067402E-2</v>
      </c>
      <c r="J3593" s="34">
        <v>2.16671997136933E-2</v>
      </c>
      <c r="K3593" s="36">
        <f>Inputs!$B$12*(1+$B3593)^4</f>
        <v>255921.07743131052</v>
      </c>
      <c r="L3593" s="36">
        <f t="shared" si="550"/>
        <v>22241.775105354125</v>
      </c>
      <c r="M3593" s="36">
        <f t="shared" si="551"/>
        <v>270652.68899231392</v>
      </c>
      <c r="N3593" s="37">
        <f>M3593/Inputs!$B$6</f>
        <v>412.5803185858444</v>
      </c>
      <c r="O3593" s="38">
        <f>IF(N3593&gt;Inputs!$B$4,1,0)</f>
        <v>1</v>
      </c>
      <c r="P3593" s="34">
        <f t="shared" si="552"/>
        <v>7.0402727476374105E-2</v>
      </c>
      <c r="Q3593" s="36">
        <f>Inputs!$B$12*(1+$B3593)^0*$C3593+Inputs!$B$29*(1+$D3593)^0*Inputs!$B$19+Inputs!$B$30*(1+$E3593)^0*Inputs!$B$20+Inputs!$B$31*(1+$F3593)^0*Inputs!$B$21+Inputs!$B$22*(1+Inputs!$B$23)^0</f>
        <v>12197.727775095576</v>
      </c>
      <c r="R3593" s="36">
        <f>Inputs!$B$12*(1+$B3593)^1*$C3593+Inputs!$B$29*(1+$D3593)^1*Inputs!$B$19+Inputs!$B$30*(1+$E3593)^1*Inputs!$B$20+Inputs!$B$31*(1+$F3593)^1*Inputs!$B$21+Inputs!$B$22*(1+Inputs!$B$23)^1</f>
        <v>14115.799699261966</v>
      </c>
      <c r="S3593" s="36">
        <f>Inputs!$B$12*(1+$B3593)^2*$C3593+Inputs!$B$29*(1+$D3593)^2*Inputs!$B$19+Inputs!$B$30*(1+$E3593)^2*Inputs!$B$20+Inputs!$B$31*(1+$F3593)^2*Inputs!$B$21+Inputs!$B$22*(1+Inputs!$B$23)^2</f>
        <v>16837.495945572919</v>
      </c>
      <c r="T3593" s="36">
        <f>Inputs!$B$12*(1+$B3593)^3*$C3593+Inputs!$B$29*(1+$D3593)^3*Inputs!$B$19+Inputs!$B$30*(1+$E3593)^3*Inputs!$B$20+Inputs!$B$31*(1+$F3593)^3*Inputs!$B$21+Inputs!$B$22*(1+Inputs!$B$23)^3</f>
        <v>20711.882005581436</v>
      </c>
      <c r="U3593" s="36">
        <f>Inputs!$B$12*(1+$B3593)^4*$C3593+Inputs!$B$29*(1+$D3593)^4*Inputs!$B$19+Inputs!$B$30*(1+$E3593)^4*Inputs!$B$20+Inputs!$B$31*(1+$F3593)^4*Inputs!$B$21+Inputs!$B$22*(1+Inputs!$B$23)^4</f>
        <v>26240.473778533851</v>
      </c>
      <c r="V3593" s="35">
        <f>Inputs!$B$13/(Q3593*(1-$G3593))</f>
        <v>1.2516573707766367</v>
      </c>
      <c r="W3593" s="36">
        <f>Inputs!$B$13</f>
        <v>12660</v>
      </c>
      <c r="X3593" s="36">
        <f t="shared" si="553"/>
        <v>13979.257546236491</v>
      </c>
      <c r="Y3593" s="36">
        <f t="shared" si="554"/>
        <v>15873.646494862414</v>
      </c>
      <c r="Z3593" s="36">
        <f t="shared" si="555"/>
        <v>18540.956696735531</v>
      </c>
      <c r="AA3593" s="36">
        <f t="shared" si="556"/>
        <v>22241.775105354125</v>
      </c>
      <c r="AB3593" s="36">
        <f t="shared" si="557"/>
        <v>62856.694488813082</v>
      </c>
      <c r="AC3593" s="36">
        <f t="shared" si="558"/>
        <v>322767.21233810933</v>
      </c>
      <c r="AD3593" s="36">
        <f t="shared" si="559"/>
        <v>207795.99450350087</v>
      </c>
    </row>
    <row r="3594" spans="1:30" ht="14.25" customHeight="1" x14ac:dyDescent="0.25">
      <c r="A3594" s="16">
        <v>3578</v>
      </c>
      <c r="B3594" s="34">
        <v>0.48653667974349502</v>
      </c>
      <c r="C3594" s="34">
        <v>7.4890076867000194E-2</v>
      </c>
      <c r="D3594" s="34">
        <v>3.6884918165393597E-2</v>
      </c>
      <c r="E3594" s="34">
        <v>5.3914406619382203E-2</v>
      </c>
      <c r="F3594" s="34">
        <v>2.2569588217798298E-2</v>
      </c>
      <c r="G3594" s="34">
        <v>0.16796764868542599</v>
      </c>
      <c r="H3594" s="35">
        <v>1.0852310584598699</v>
      </c>
      <c r="I3594" s="34">
        <v>9.6655857822784297E-2</v>
      </c>
      <c r="J3594" s="34">
        <v>2.5897859047937701E-2</v>
      </c>
      <c r="K3594" s="36">
        <f>Inputs!$B$12*(1+$B3594)^4</f>
        <v>292990.65543242608</v>
      </c>
      <c r="L3594" s="36">
        <f t="shared" si="550"/>
        <v>28170.090917536931</v>
      </c>
      <c r="M3594" s="36">
        <f t="shared" si="551"/>
        <v>327759.36434167507</v>
      </c>
      <c r="N3594" s="37">
        <f>M3594/Inputs!$B$6</f>
        <v>499.63317735011447</v>
      </c>
      <c r="O3594" s="38">
        <f>IF(N3594&gt;Inputs!$B$4,1,0)</f>
        <v>1</v>
      </c>
      <c r="P3594" s="34">
        <f t="shared" si="552"/>
        <v>7.0757998774846592E-2</v>
      </c>
      <c r="Q3594" s="36">
        <f>Inputs!$B$12*(1+$B3594)^0*$C3594+Inputs!$B$29*(1+$D3594)^0*Inputs!$B$19+Inputs!$B$30*(1+$E3594)^0*Inputs!$B$20+Inputs!$B$31*(1+$F3594)^0*Inputs!$B$21+Inputs!$B$22*(1+Inputs!$B$23)^0</f>
        <v>12515.448639446935</v>
      </c>
      <c r="R3594" s="36">
        <f>Inputs!$B$12*(1+$B3594)^1*$C3594+Inputs!$B$29*(1+$D3594)^1*Inputs!$B$19+Inputs!$B$30*(1+$E3594)^1*Inputs!$B$20+Inputs!$B$31*(1+$F3594)^1*Inputs!$B$21+Inputs!$B$22*(1+Inputs!$B$23)^1</f>
        <v>14991.527897947257</v>
      </c>
      <c r="S3594" s="36">
        <f>Inputs!$B$12*(1+$B3594)^2*$C3594+Inputs!$B$29*(1+$D3594)^2*Inputs!$B$19+Inputs!$B$30*(1+$E3594)^2*Inputs!$B$20+Inputs!$B$31*(1+$F3594)^2*Inputs!$B$21+Inputs!$B$22*(1+Inputs!$B$23)^2</f>
        <v>18543.290366543784</v>
      </c>
      <c r="T3594" s="36">
        <f>Inputs!$B$12*(1+$B3594)^3*$C3594+Inputs!$B$29*(1+$D3594)^3*Inputs!$B$19+Inputs!$B$30*(1+$E3594)^3*Inputs!$B$20+Inputs!$B$31*(1+$F3594)^3*Inputs!$B$21+Inputs!$B$22*(1+Inputs!$B$23)^3</f>
        <v>23688.798996330777</v>
      </c>
      <c r="U3594" s="36">
        <f>Inputs!$B$12*(1+$B3594)^4*$C3594+Inputs!$B$29*(1+$D3594)^4*Inputs!$B$19+Inputs!$B$30*(1+$E3594)^4*Inputs!$B$20+Inputs!$B$31*(1+$F3594)^4*Inputs!$B$21+Inputs!$B$22*(1+Inputs!$B$23)^4</f>
        <v>31197.93301313572</v>
      </c>
      <c r="V3594" s="35">
        <f>Inputs!$B$13/(Q3594*(1-$G3594))</f>
        <v>1.2157578162768856</v>
      </c>
      <c r="W3594" s="36">
        <f>Inputs!$B$13</f>
        <v>12660</v>
      </c>
      <c r="X3594" s="36">
        <f t="shared" si="553"/>
        <v>14757.648267434199</v>
      </c>
      <c r="Y3594" s="36">
        <f t="shared" si="554"/>
        <v>17750.538592528843</v>
      </c>
      <c r="Z3594" s="36">
        <f t="shared" si="555"/>
        <v>22032.903872295476</v>
      </c>
      <c r="AA3594" s="36">
        <f t="shared" si="556"/>
        <v>28170.090917536931</v>
      </c>
      <c r="AB3594" s="36">
        <f t="shared" si="557"/>
        <v>70266.60757366482</v>
      </c>
      <c r="AC3594" s="36">
        <f t="shared" si="558"/>
        <v>408429.2442109072</v>
      </c>
      <c r="AD3594" s="36">
        <f t="shared" si="559"/>
        <v>257492.75676801027</v>
      </c>
    </row>
    <row r="3595" spans="1:30" ht="14.25" customHeight="1" x14ac:dyDescent="0.25">
      <c r="A3595" s="16">
        <v>3579</v>
      </c>
      <c r="B3595" s="34">
        <v>0.33365123882388698</v>
      </c>
      <c r="C3595" s="34">
        <v>7.9505999441342207E-2</v>
      </c>
      <c r="D3595" s="34">
        <v>3.6481688407136802E-2</v>
      </c>
      <c r="E3595" s="34">
        <v>6.3536935341814399E-2</v>
      </c>
      <c r="F3595" s="34">
        <v>-1.4588807824604699E-2</v>
      </c>
      <c r="G3595" s="34">
        <v>0.162608061683511</v>
      </c>
      <c r="H3595" s="35">
        <v>1.1687546823284001</v>
      </c>
      <c r="I3595" s="34">
        <v>8.8977689318260694E-2</v>
      </c>
      <c r="J3595" s="34">
        <v>2.4259310067434901E-2</v>
      </c>
      <c r="K3595" s="36">
        <f>Inputs!$B$12*(1+$B3595)^4</f>
        <v>189810.54722210084</v>
      </c>
      <c r="L3595" s="36">
        <f t="shared" si="550"/>
        <v>23270.285131059514</v>
      </c>
      <c r="M3595" s="36">
        <f t="shared" si="551"/>
        <v>306036.79867956741</v>
      </c>
      <c r="N3595" s="37">
        <f>M3595/Inputs!$B$6</f>
        <v>466.51951018226737</v>
      </c>
      <c r="O3595" s="38">
        <f>IF(N3595&gt;Inputs!$B$4,1,0)</f>
        <v>1</v>
      </c>
      <c r="P3595" s="34">
        <f t="shared" si="552"/>
        <v>6.4718379250825797E-2</v>
      </c>
      <c r="Q3595" s="36">
        <f>Inputs!$B$12*(1+$B3595)^0*$C3595+Inputs!$B$29*(1+$D3595)^0*Inputs!$B$19+Inputs!$B$30*(1+$E3595)^0*Inputs!$B$20+Inputs!$B$31*(1+$F3595)^0*Inputs!$B$21+Inputs!$B$22*(1+Inputs!$B$23)^0</f>
        <v>12792.403993907454</v>
      </c>
      <c r="R3595" s="36">
        <f>Inputs!$B$12*(1+$B3595)^1*$C3595+Inputs!$B$29*(1+$D3595)^1*Inputs!$B$19+Inputs!$B$30*(1+$E3595)^1*Inputs!$B$20+Inputs!$B$31*(1+$F3595)^1*Inputs!$B$21+Inputs!$B$22*(1+Inputs!$B$23)^1</f>
        <v>14529.046053644073</v>
      </c>
      <c r="S3595" s="36">
        <f>Inputs!$B$12*(1+$B3595)^2*$C3595+Inputs!$B$29*(1+$D3595)^2*Inputs!$B$19+Inputs!$B$30*(1+$E3595)^2*Inputs!$B$20+Inputs!$B$31*(1+$F3595)^2*Inputs!$B$21+Inputs!$B$22*(1+Inputs!$B$23)^2</f>
        <v>16810.15451979333</v>
      </c>
      <c r="T3595" s="36">
        <f>Inputs!$B$12*(1+$B3595)^3*$C3595+Inputs!$B$29*(1+$D3595)^3*Inputs!$B$19+Inputs!$B$30*(1+$E3595)^3*Inputs!$B$20+Inputs!$B$31*(1+$F3595)^3*Inputs!$B$21+Inputs!$B$22*(1+Inputs!$B$23)^3</f>
        <v>19813.643321059222</v>
      </c>
      <c r="U3595" s="36">
        <f>Inputs!$B$12*(1+$B3595)^4*$C3595+Inputs!$B$29*(1+$D3595)^4*Inputs!$B$19+Inputs!$B$30*(1+$E3595)^4*Inputs!$B$20+Inputs!$B$31*(1+$F3595)^4*Inputs!$B$21+Inputs!$B$22*(1+Inputs!$B$23)^4</f>
        <v>23776.589805841119</v>
      </c>
      <c r="V3595" s="35">
        <f>Inputs!$B$13/(Q3595*(1-$G3595))</f>
        <v>1.1818238873440143</v>
      </c>
      <c r="W3595" s="36">
        <f>Inputs!$B$13</f>
        <v>12660</v>
      </c>
      <c r="X3595" s="36">
        <f t="shared" si="553"/>
        <v>14338.915819317446</v>
      </c>
      <c r="Y3595" s="36">
        <f t="shared" si="554"/>
        <v>16544.180427503834</v>
      </c>
      <c r="Z3595" s="36">
        <f t="shared" si="555"/>
        <v>19445.936984554664</v>
      </c>
      <c r="AA3595" s="36">
        <f t="shared" si="556"/>
        <v>23270.285131059514</v>
      </c>
      <c r="AB3595" s="36">
        <f t="shared" si="557"/>
        <v>65551.195835112288</v>
      </c>
      <c r="AC3595" s="36">
        <f t="shared" si="558"/>
        <v>368284.96741298382</v>
      </c>
      <c r="AD3595" s="36">
        <f t="shared" si="559"/>
        <v>240485.6028444551</v>
      </c>
    </row>
    <row r="3596" spans="1:30" ht="14.25" customHeight="1" x14ac:dyDescent="0.25">
      <c r="A3596" s="16">
        <v>3580</v>
      </c>
      <c r="B3596" s="34">
        <v>0.32614750566990502</v>
      </c>
      <c r="C3596" s="34">
        <v>5.8679431154271697E-2</v>
      </c>
      <c r="D3596" s="34">
        <v>3.5608477667563601E-2</v>
      </c>
      <c r="E3596" s="34">
        <v>2.4003515221262501E-2</v>
      </c>
      <c r="F3596" s="34">
        <v>7.6629117371171604E-3</v>
      </c>
      <c r="G3596" s="34">
        <v>0.16929007597463699</v>
      </c>
      <c r="H3596" s="35">
        <v>0.92324107544574696</v>
      </c>
      <c r="I3596" s="34">
        <v>0.10002834439196601</v>
      </c>
      <c r="J3596" s="34">
        <v>2.5606057578527699E-2</v>
      </c>
      <c r="K3596" s="36">
        <f>Inputs!$B$12*(1+$B3596)^4</f>
        <v>185574.62065526439</v>
      </c>
      <c r="L3596" s="36">
        <f t="shared" si="550"/>
        <v>14961.663025069349</v>
      </c>
      <c r="M3596" s="36">
        <f t="shared" si="551"/>
        <v>179391.31800166203</v>
      </c>
      <c r="N3596" s="37">
        <f>M3596/Inputs!$B$6</f>
        <v>273.46237500253358</v>
      </c>
      <c r="O3596" s="38">
        <f>IF(N3596&gt;Inputs!$B$4,1,0)</f>
        <v>0</v>
      </c>
      <c r="P3596" s="34">
        <f t="shared" si="552"/>
        <v>7.4422286813438307E-2</v>
      </c>
      <c r="Q3596" s="36">
        <f>Inputs!$B$12*(1+$B3596)^0*$C3596+Inputs!$B$29*(1+$D3596)^0*Inputs!$B$19+Inputs!$B$30*(1+$E3596)^0*Inputs!$B$20+Inputs!$B$31*(1+$F3596)^0*Inputs!$B$21+Inputs!$B$22*(1+Inputs!$B$23)^0</f>
        <v>11542.809896683222</v>
      </c>
      <c r="R3596" s="36">
        <f>Inputs!$B$12*(1+$B3596)^1*$C3596+Inputs!$B$29*(1+$D3596)^1*Inputs!$B$19+Inputs!$B$30*(1+$E3596)^1*Inputs!$B$20+Inputs!$B$31*(1+$F3596)^1*Inputs!$B$21+Inputs!$B$22*(1+Inputs!$B$23)^1</f>
        <v>12834.402989371782</v>
      </c>
      <c r="S3596" s="36">
        <f>Inputs!$B$12*(1+$B3596)^2*$C3596+Inputs!$B$29*(1+$D3596)^2*Inputs!$B$19+Inputs!$B$30*(1+$E3596)^2*Inputs!$B$20+Inputs!$B$31*(1+$F3596)^2*Inputs!$B$21+Inputs!$B$22*(1+Inputs!$B$23)^2</f>
        <v>14504.331814013902</v>
      </c>
      <c r="T3596" s="36">
        <f>Inputs!$B$12*(1+$B3596)^3*$C3596+Inputs!$B$29*(1+$D3596)^3*Inputs!$B$19+Inputs!$B$30*(1+$E3596)^3*Inputs!$B$20+Inputs!$B$31*(1+$F3596)^3*Inputs!$B$21+Inputs!$B$22*(1+Inputs!$B$23)^3</f>
        <v>16674.865983916592</v>
      </c>
      <c r="U3596" s="36">
        <f>Inputs!$B$12*(1+$B3596)^4*$C3596+Inputs!$B$29*(1+$D3596)^4*Inputs!$B$19+Inputs!$B$30*(1+$E3596)^4*Inputs!$B$20+Inputs!$B$31*(1+$F3596)^4*Inputs!$B$21+Inputs!$B$22*(1+Inputs!$B$23)^4</f>
        <v>19508.117022507016</v>
      </c>
      <c r="V3596" s="35">
        <f>Inputs!$B$13/(Q3596*(1-$G3596))</f>
        <v>1.3203004270981284</v>
      </c>
      <c r="W3596" s="36">
        <f>Inputs!$B$13</f>
        <v>12660</v>
      </c>
      <c r="X3596" s="36">
        <f t="shared" si="553"/>
        <v>13018.273543232383</v>
      </c>
      <c r="Y3596" s="36">
        <f t="shared" si="554"/>
        <v>13516.095056275133</v>
      </c>
      <c r="Z3596" s="36">
        <f t="shared" si="555"/>
        <v>14163.728041070328</v>
      </c>
      <c r="AA3596" s="36">
        <f t="shared" si="556"/>
        <v>14961.663025069349</v>
      </c>
      <c r="AB3596" s="36">
        <f t="shared" si="557"/>
        <v>51383.039549365523</v>
      </c>
      <c r="AC3596" s="36">
        <f t="shared" si="558"/>
        <v>206185.17499235223</v>
      </c>
      <c r="AD3596" s="36">
        <f t="shared" si="559"/>
        <v>128008.27845229652</v>
      </c>
    </row>
    <row r="3597" spans="1:30" ht="14.25" customHeight="1" x14ac:dyDescent="0.25">
      <c r="A3597" s="16">
        <v>3581</v>
      </c>
      <c r="B3597" s="34">
        <v>0.30446574316493402</v>
      </c>
      <c r="C3597" s="34">
        <v>8.1746165150135996E-2</v>
      </c>
      <c r="D3597" s="34">
        <v>3.0488395752822299E-2</v>
      </c>
      <c r="E3597" s="34">
        <v>4.5362488648835297E-2</v>
      </c>
      <c r="F3597" s="34">
        <v>1.28919313504705E-2</v>
      </c>
      <c r="G3597" s="34">
        <v>0.189427956383798</v>
      </c>
      <c r="H3597" s="35">
        <v>1.16472010476251</v>
      </c>
      <c r="I3597" s="34">
        <v>0.105340326088702</v>
      </c>
      <c r="J3597" s="34">
        <v>2.0677918380703299E-2</v>
      </c>
      <c r="K3597" s="36">
        <f>Inputs!$B$12*(1+$B3597)^4</f>
        <v>173732.85810374579</v>
      </c>
      <c r="L3597" s="36">
        <f t="shared" si="550"/>
        <v>21790.666311481491</v>
      </c>
      <c r="M3597" s="36">
        <f t="shared" si="551"/>
        <v>219919.02380851374</v>
      </c>
      <c r="N3597" s="37">
        <f>M3597/Inputs!$B$6</f>
        <v>335.24241434224655</v>
      </c>
      <c r="O3597" s="38">
        <f>IF(N3597&gt;Inputs!$B$4,1,0)</f>
        <v>0</v>
      </c>
      <c r="P3597" s="34">
        <f t="shared" si="552"/>
        <v>8.466240770799871E-2</v>
      </c>
      <c r="Q3597" s="36">
        <f>Inputs!$B$12*(1+$B3597)^0*$C3597+Inputs!$B$29*(1+$D3597)^0*Inputs!$B$19+Inputs!$B$30*(1+$E3597)^0*Inputs!$B$20+Inputs!$B$31*(1+$F3597)^0*Inputs!$B$21+Inputs!$B$22*(1+Inputs!$B$23)^0</f>
        <v>12926.813936435083</v>
      </c>
      <c r="R3597" s="36">
        <f>Inputs!$B$12*(1+$B3597)^1*$C3597+Inputs!$B$29*(1+$D3597)^1*Inputs!$B$19+Inputs!$B$30*(1+$E3597)^1*Inputs!$B$20+Inputs!$B$31*(1+$F3597)^1*Inputs!$B$21+Inputs!$B$22*(1+Inputs!$B$23)^1</f>
        <v>14623.778051423131</v>
      </c>
      <c r="S3597" s="36">
        <f>Inputs!$B$12*(1+$B3597)^2*$C3597+Inputs!$B$29*(1+$D3597)^2*Inputs!$B$19+Inputs!$B$30*(1+$E3597)^2*Inputs!$B$20+Inputs!$B$31*(1+$F3597)^2*Inputs!$B$21+Inputs!$B$22*(1+Inputs!$B$23)^2</f>
        <v>16782.323385502234</v>
      </c>
      <c r="T3597" s="36">
        <f>Inputs!$B$12*(1+$B3597)^3*$C3597+Inputs!$B$29*(1+$D3597)^3*Inputs!$B$19+Inputs!$B$30*(1+$E3597)^3*Inputs!$B$20+Inputs!$B$31*(1+$F3597)^3*Inputs!$B$21+Inputs!$B$22*(1+Inputs!$B$23)^3</f>
        <v>19541.156509733657</v>
      </c>
      <c r="U3597" s="36">
        <f>Inputs!$B$12*(1+$B3597)^4*$C3597+Inputs!$B$29*(1+$D3597)^4*Inputs!$B$19+Inputs!$B$30*(1+$E3597)^4*Inputs!$B$20+Inputs!$B$31*(1+$F3597)^4*Inputs!$B$21+Inputs!$B$22*(1+Inputs!$B$23)^4</f>
        <v>23081.143291111854</v>
      </c>
      <c r="V3597" s="35">
        <f>Inputs!$B$13/(Q3597*(1-$G3597))</f>
        <v>1.2082327041106851</v>
      </c>
      <c r="W3597" s="36">
        <f>Inputs!$B$13</f>
        <v>12660</v>
      </c>
      <c r="X3597" s="36">
        <f t="shared" si="553"/>
        <v>14192.99266929266</v>
      </c>
      <c r="Y3597" s="36">
        <f t="shared" si="554"/>
        <v>16139.973309547267</v>
      </c>
      <c r="Z3597" s="36">
        <f t="shared" si="555"/>
        <v>18620.906383697853</v>
      </c>
      <c r="AA3597" s="36">
        <f t="shared" si="556"/>
        <v>21790.666311481491</v>
      </c>
      <c r="AB3597" s="36">
        <f t="shared" si="557"/>
        <v>60702.352149235638</v>
      </c>
      <c r="AC3597" s="36">
        <f t="shared" si="558"/>
        <v>262705.1667091928</v>
      </c>
      <c r="AD3597" s="36">
        <f t="shared" si="559"/>
        <v>159216.6716592781</v>
      </c>
    </row>
    <row r="3598" spans="1:30" ht="14.25" customHeight="1" x14ac:dyDescent="0.25">
      <c r="A3598" s="16">
        <v>3582</v>
      </c>
      <c r="B3598" s="34">
        <v>0.27458707645709901</v>
      </c>
      <c r="C3598" s="34">
        <v>8.6681423247510894E-2</v>
      </c>
      <c r="D3598" s="34">
        <v>5.2272562591535197E-2</v>
      </c>
      <c r="E3598" s="34">
        <v>6.4040134070284194E-2</v>
      </c>
      <c r="F3598" s="34">
        <v>-1.2091573062299301E-2</v>
      </c>
      <c r="G3598" s="34">
        <v>0.188511621448154</v>
      </c>
      <c r="H3598" s="35">
        <v>1.0811381831334701</v>
      </c>
      <c r="I3598" s="34">
        <v>0.102330002585517</v>
      </c>
      <c r="J3598" s="34">
        <v>2.5065089063045901E-2</v>
      </c>
      <c r="K3598" s="36">
        <f>Inputs!$B$12*(1+$B3598)^4</f>
        <v>158354.09299690987</v>
      </c>
      <c r="L3598" s="36">
        <f t="shared" si="550"/>
        <v>19914.204398472419</v>
      </c>
      <c r="M3598" s="36">
        <f t="shared" si="551"/>
        <v>220920.5694222762</v>
      </c>
      <c r="N3598" s="37">
        <f>M3598/Inputs!$B$6</f>
        <v>336.76916070468934</v>
      </c>
      <c r="O3598" s="38">
        <f>IF(N3598&gt;Inputs!$B$4,1,0)</f>
        <v>0</v>
      </c>
      <c r="P3598" s="34">
        <f t="shared" si="552"/>
        <v>7.7264913522471099E-2</v>
      </c>
      <c r="Q3598" s="36">
        <f>Inputs!$B$12*(1+$B3598)^0*$C3598+Inputs!$B$29*(1+$D3598)^0*Inputs!$B$19+Inputs!$B$30*(1+$E3598)^0*Inputs!$B$20+Inputs!$B$31*(1+$F3598)^0*Inputs!$B$21+Inputs!$B$22*(1+Inputs!$B$23)^0</f>
        <v>13222.929422277575</v>
      </c>
      <c r="R3598" s="36">
        <f>Inputs!$B$12*(1+$B3598)^1*$C3598+Inputs!$B$29*(1+$D3598)^1*Inputs!$B$19+Inputs!$B$30*(1+$E3598)^1*Inputs!$B$20+Inputs!$B$31*(1+$F3598)^1*Inputs!$B$21+Inputs!$B$22*(1+Inputs!$B$23)^1</f>
        <v>14860.655029572023</v>
      </c>
      <c r="S3598" s="36">
        <f>Inputs!$B$12*(1+$B3598)^2*$C3598+Inputs!$B$29*(1+$D3598)^2*Inputs!$B$19+Inputs!$B$30*(1+$E3598)^2*Inputs!$B$20+Inputs!$B$31*(1+$F3598)^2*Inputs!$B$21+Inputs!$B$22*(1+Inputs!$B$23)^2</f>
        <v>16908.416011551213</v>
      </c>
      <c r="T3598" s="36">
        <f>Inputs!$B$12*(1+$B3598)^3*$C3598+Inputs!$B$29*(1+$D3598)^3*Inputs!$B$19+Inputs!$B$30*(1+$E3598)^3*Inputs!$B$20+Inputs!$B$31*(1+$F3598)^3*Inputs!$B$21+Inputs!$B$22*(1+Inputs!$B$23)^3</f>
        <v>19474.94842827072</v>
      </c>
      <c r="U3598" s="36">
        <f>Inputs!$B$12*(1+$B3598)^4*$C3598+Inputs!$B$29*(1+$D3598)^4*Inputs!$B$19+Inputs!$B$30*(1+$E3598)^4*Inputs!$B$20+Inputs!$B$31*(1+$F3598)^4*Inputs!$B$21+Inputs!$B$22*(1+Inputs!$B$23)^4</f>
        <v>22698.619770466779</v>
      </c>
      <c r="V3598" s="35">
        <f>Inputs!$B$13/(Q3598*(1-$G3598))</f>
        <v>1.1798416443034938</v>
      </c>
      <c r="W3598" s="36">
        <f>Inputs!$B$13</f>
        <v>12660</v>
      </c>
      <c r="X3598" s="36">
        <f t="shared" si="553"/>
        <v>13930.431596909724</v>
      </c>
      <c r="Y3598" s="36">
        <f t="shared" si="554"/>
        <v>15511.43299304432</v>
      </c>
      <c r="Z3598" s="36">
        <f t="shared" si="555"/>
        <v>17475.947198782029</v>
      </c>
      <c r="AA3598" s="36">
        <f t="shared" si="556"/>
        <v>19914.204398472419</v>
      </c>
      <c r="AB3598" s="36">
        <f t="shared" si="557"/>
        <v>58599.856809111785</v>
      </c>
      <c r="AC3598" s="36">
        <f t="shared" si="558"/>
        <v>264199.55416636786</v>
      </c>
      <c r="AD3598" s="36">
        <f t="shared" si="559"/>
        <v>162320.71261316442</v>
      </c>
    </row>
    <row r="3599" spans="1:30" ht="14.25" customHeight="1" x14ac:dyDescent="0.25">
      <c r="A3599" s="16">
        <v>3583</v>
      </c>
      <c r="B3599" s="34">
        <v>0.31485372479540202</v>
      </c>
      <c r="C3599" s="34">
        <v>8.9711889464667099E-2</v>
      </c>
      <c r="D3599" s="34">
        <v>3.0053301505501898E-2</v>
      </c>
      <c r="E3599" s="34">
        <v>5.19603437843296E-2</v>
      </c>
      <c r="F3599" s="34">
        <v>2.00282685051517E-2</v>
      </c>
      <c r="G3599" s="34">
        <v>0.17597266374916601</v>
      </c>
      <c r="H3599" s="35">
        <v>1.1332494426634101</v>
      </c>
      <c r="I3599" s="34">
        <v>9.90515938567713E-2</v>
      </c>
      <c r="J3599" s="34">
        <v>2.29544796037017E-2</v>
      </c>
      <c r="K3599" s="36">
        <f>Inputs!$B$12*(1+$B3599)^4</f>
        <v>179333.33062728692</v>
      </c>
      <c r="L3599" s="36">
        <f t="shared" si="550"/>
        <v>23507.166542050541</v>
      </c>
      <c r="M3599" s="36">
        <f t="shared" si="551"/>
        <v>261330.36714697551</v>
      </c>
      <c r="N3599" s="37">
        <f>M3599/Inputs!$B$6</f>
        <v>398.36946211429193</v>
      </c>
      <c r="O3599" s="38">
        <f>IF(N3599&gt;Inputs!$B$4,1,0)</f>
        <v>1</v>
      </c>
      <c r="P3599" s="34">
        <f t="shared" si="552"/>
        <v>7.60971142530696E-2</v>
      </c>
      <c r="Q3599" s="36">
        <f>Inputs!$B$12*(1+$B3599)^0*$C3599+Inputs!$B$29*(1+$D3599)^0*Inputs!$B$19+Inputs!$B$30*(1+$E3599)^0*Inputs!$B$20+Inputs!$B$31*(1+$F3599)^0*Inputs!$B$21+Inputs!$B$22*(1+Inputs!$B$23)^0</f>
        <v>13404.757395306948</v>
      </c>
      <c r="R3599" s="36">
        <f>Inputs!$B$12*(1+$B3599)^1*$C3599+Inputs!$B$29*(1+$D3599)^1*Inputs!$B$19+Inputs!$B$30*(1+$E3599)^1*Inputs!$B$20+Inputs!$B$31*(1+$F3599)^1*Inputs!$B$21+Inputs!$B$22*(1+Inputs!$B$23)^1</f>
        <v>15350.487543505282</v>
      </c>
      <c r="S3599" s="36">
        <f>Inputs!$B$12*(1+$B3599)^2*$C3599+Inputs!$B$29*(1+$D3599)^2*Inputs!$B$19+Inputs!$B$30*(1+$E3599)^2*Inputs!$B$20+Inputs!$B$31*(1+$F3599)^2*Inputs!$B$21+Inputs!$B$22*(1+Inputs!$B$23)^2</f>
        <v>17839.318801233356</v>
      </c>
      <c r="T3599" s="36">
        <f>Inputs!$B$12*(1+$B3599)^3*$C3599+Inputs!$B$29*(1+$D3599)^3*Inputs!$B$19+Inputs!$B$30*(1+$E3599)^3*Inputs!$B$20+Inputs!$B$31*(1+$F3599)^3*Inputs!$B$21+Inputs!$B$22*(1+Inputs!$B$23)^3</f>
        <v>21039.674179849084</v>
      </c>
      <c r="U3599" s="36">
        <f>Inputs!$B$12*(1+$B3599)^4*$C3599+Inputs!$B$29*(1+$D3599)^4*Inputs!$B$19+Inputs!$B$30*(1+$E3599)^4*Inputs!$B$20+Inputs!$B$31*(1+$F3599)^4*Inputs!$B$21+Inputs!$B$22*(1+Inputs!$B$23)^4</f>
        <v>25172.894219901627</v>
      </c>
      <c r="V3599" s="35">
        <f>Inputs!$B$13/(Q3599*(1-$G3599))</f>
        <v>1.1461280148170472</v>
      </c>
      <c r="W3599" s="36">
        <f>Inputs!$B$13</f>
        <v>12660</v>
      </c>
      <c r="X3599" s="36">
        <f t="shared" si="553"/>
        <v>14456.900989540933</v>
      </c>
      <c r="Y3599" s="36">
        <f t="shared" si="554"/>
        <v>16753.522727235475</v>
      </c>
      <c r="Z3599" s="36">
        <f t="shared" si="555"/>
        <v>19703.267601030904</v>
      </c>
      <c r="AA3599" s="36">
        <f t="shared" si="556"/>
        <v>23507.166542050541</v>
      </c>
      <c r="AB3599" s="36">
        <f t="shared" si="557"/>
        <v>64270.582969531912</v>
      </c>
      <c r="AC3599" s="36">
        <f t="shared" si="558"/>
        <v>316000.96209970099</v>
      </c>
      <c r="AD3599" s="36">
        <f t="shared" si="559"/>
        <v>197059.78417744359</v>
      </c>
    </row>
    <row r="3600" spans="1:30" ht="14.25" customHeight="1" x14ac:dyDescent="0.25">
      <c r="A3600" s="16">
        <v>3584</v>
      </c>
      <c r="B3600" s="34">
        <v>0.38108198668948901</v>
      </c>
      <c r="C3600" s="34">
        <v>7.4533281083829894E-2</v>
      </c>
      <c r="D3600" s="34">
        <v>4.2939365268507002E-2</v>
      </c>
      <c r="E3600" s="34">
        <v>2.4241780581891099E-2</v>
      </c>
      <c r="F3600" s="34">
        <v>3.39275810002469E-3</v>
      </c>
      <c r="G3600" s="34">
        <v>0.19421630932773201</v>
      </c>
      <c r="H3600" s="35">
        <v>1.05555356046629</v>
      </c>
      <c r="I3600" s="34">
        <v>9.0452937222654198E-2</v>
      </c>
      <c r="J3600" s="34">
        <v>2.0365469471109902E-2</v>
      </c>
      <c r="K3600" s="36">
        <f>Inputs!$B$12*(1+$B3600)^4</f>
        <v>218287.61397102545</v>
      </c>
      <c r="L3600" s="36">
        <f t="shared" si="550"/>
        <v>21196.657203489405</v>
      </c>
      <c r="M3600" s="36">
        <f t="shared" si="551"/>
        <v>262127.08755883231</v>
      </c>
      <c r="N3600" s="37">
        <f>M3600/Inputs!$B$6</f>
        <v>399.58397493724436</v>
      </c>
      <c r="O3600" s="38">
        <f>IF(N3600&gt;Inputs!$B$4,1,0)</f>
        <v>1</v>
      </c>
      <c r="P3600" s="34">
        <f t="shared" si="552"/>
        <v>7.00874677515443E-2</v>
      </c>
      <c r="Q3600" s="36">
        <f>Inputs!$B$12*(1+$B3600)^0*$C3600+Inputs!$B$29*(1+$D3600)^0*Inputs!$B$19+Inputs!$B$30*(1+$E3600)^0*Inputs!$B$20+Inputs!$B$31*(1+$F3600)^0*Inputs!$B$21+Inputs!$B$22*(1+Inputs!$B$23)^0</f>
        <v>12494.040892456716</v>
      </c>
      <c r="R3600" s="36">
        <f>Inputs!$B$12*(1+$B3600)^1*$C3600+Inputs!$B$29*(1+$D3600)^1*Inputs!$B$19+Inputs!$B$30*(1+$E3600)^1*Inputs!$B$20+Inputs!$B$31*(1+$F3600)^1*Inputs!$B$21+Inputs!$B$22*(1+Inputs!$B$23)^1</f>
        <v>14347.052907897276</v>
      </c>
      <c r="S3600" s="36">
        <f>Inputs!$B$12*(1+$B3600)^2*$C3600+Inputs!$B$29*(1+$D3600)^2*Inputs!$B$19+Inputs!$B$30*(1+$E3600)^2*Inputs!$B$20+Inputs!$B$31*(1+$F3600)^2*Inputs!$B$21+Inputs!$B$22*(1+Inputs!$B$23)^2</f>
        <v>16855.043354291502</v>
      </c>
      <c r="T3600" s="36">
        <f>Inputs!$B$12*(1+$B3600)^3*$C3600+Inputs!$B$29*(1+$D3600)^3*Inputs!$B$19+Inputs!$B$30*(1+$E3600)^3*Inputs!$B$20+Inputs!$B$31*(1+$F3600)^3*Inputs!$B$21+Inputs!$B$22*(1+Inputs!$B$23)^3</f>
        <v>20265.736725808958</v>
      </c>
      <c r="U3600" s="36">
        <f>Inputs!$B$12*(1+$B3600)^4*$C3600+Inputs!$B$29*(1+$D3600)^4*Inputs!$B$19+Inputs!$B$30*(1+$E3600)^4*Inputs!$B$20+Inputs!$B$31*(1+$F3600)^4*Inputs!$B$21+Inputs!$B$22*(1+Inputs!$B$23)^4</f>
        <v>24921.181520380989</v>
      </c>
      <c r="V3600" s="35">
        <f>Inputs!$B$13/(Q3600*(1-$G3600))</f>
        <v>1.257512497148219</v>
      </c>
      <c r="W3600" s="36">
        <f>Inputs!$B$13</f>
        <v>12660</v>
      </c>
      <c r="X3600" s="36">
        <f t="shared" si="553"/>
        <v>13953.932993735647</v>
      </c>
      <c r="Y3600" s="36">
        <f t="shared" si="554"/>
        <v>15707.475351669016</v>
      </c>
      <c r="Z3600" s="36">
        <f t="shared" si="555"/>
        <v>18061.465939990368</v>
      </c>
      <c r="AA3600" s="36">
        <f t="shared" si="556"/>
        <v>21196.657203489405</v>
      </c>
      <c r="AB3600" s="36">
        <f t="shared" si="557"/>
        <v>61980.528993637679</v>
      </c>
      <c r="AC3600" s="36">
        <f t="shared" si="558"/>
        <v>308590.64783632586</v>
      </c>
      <c r="AD3600" s="36">
        <f t="shared" si="559"/>
        <v>200146.55856519463</v>
      </c>
    </row>
    <row r="3601" spans="1:30" ht="14.25" customHeight="1" x14ac:dyDescent="0.25">
      <c r="A3601" s="16">
        <v>3585</v>
      </c>
      <c r="B3601" s="34">
        <v>0.18786430652543101</v>
      </c>
      <c r="C3601" s="34">
        <v>0.113230947727162</v>
      </c>
      <c r="D3601" s="34">
        <v>2.1737918142600399E-2</v>
      </c>
      <c r="E3601" s="34">
        <v>4.7122957408904903E-2</v>
      </c>
      <c r="F3601" s="34">
        <v>1.3711329780112301E-2</v>
      </c>
      <c r="G3601" s="34">
        <v>0.19964404662409499</v>
      </c>
      <c r="H3601" s="35">
        <v>1.0443338782468401</v>
      </c>
      <c r="I3601" s="34">
        <v>0.10754743418339099</v>
      </c>
      <c r="J3601" s="34">
        <v>2.50039420329039E-2</v>
      </c>
      <c r="K3601" s="36">
        <f>Inputs!$B$12*(1+$B3601)^4</f>
        <v>119458.91915464807</v>
      </c>
      <c r="L3601" s="36">
        <f t="shared" ref="L3601:L3664" si="560">AA3601</f>
        <v>18652.979636787171</v>
      </c>
      <c r="M3601" s="36">
        <f t="shared" ref="M3601:M3664" si="561">AB3601+AD3601</f>
        <v>195230.73147410035</v>
      </c>
      <c r="N3601" s="37">
        <f>M3601/Inputs!$B$6</f>
        <v>297.60782236905538</v>
      </c>
      <c r="O3601" s="38">
        <f>IF(N3601&gt;Inputs!$B$4,1,0)</f>
        <v>0</v>
      </c>
      <c r="P3601" s="34">
        <f t="shared" ref="P3601:P3664" si="562">I3601-J3601</f>
        <v>8.2543492150487091E-2</v>
      </c>
      <c r="Q3601" s="36">
        <f>Inputs!$B$12*(1+$B3601)^0*$C3601+Inputs!$B$29*(1+$D3601)^0*Inputs!$B$19+Inputs!$B$30*(1+$E3601)^0*Inputs!$B$20+Inputs!$B$31*(1+$F3601)^0*Inputs!$B$21+Inputs!$B$22*(1+Inputs!$B$23)^0</f>
        <v>14815.900891056641</v>
      </c>
      <c r="R3601" s="36">
        <f>Inputs!$B$12*(1+$B3601)^1*$C3601+Inputs!$B$29*(1+$D3601)^1*Inputs!$B$19+Inputs!$B$30*(1+$E3601)^1*Inputs!$B$20+Inputs!$B$31*(1+$F3601)^1*Inputs!$B$21+Inputs!$B$22*(1+Inputs!$B$23)^1</f>
        <v>16275.104815582123</v>
      </c>
      <c r="S3601" s="36">
        <f>Inputs!$B$12*(1+$B3601)^2*$C3601+Inputs!$B$29*(1+$D3601)^2*Inputs!$B$19+Inputs!$B$30*(1+$E3601)^2*Inputs!$B$20+Inputs!$B$31*(1+$F3601)^2*Inputs!$B$21+Inputs!$B$22*(1+Inputs!$B$23)^2</f>
        <v>17979.995885258155</v>
      </c>
      <c r="T3601" s="36">
        <f>Inputs!$B$12*(1+$B3601)^3*$C3601+Inputs!$B$29*(1+$D3601)^3*Inputs!$B$19+Inputs!$B$30*(1+$E3601)^3*Inputs!$B$20+Inputs!$B$31*(1+$F3601)^3*Inputs!$B$21+Inputs!$B$22*(1+Inputs!$B$23)^3</f>
        <v>19975.865469343626</v>
      </c>
      <c r="U3601" s="36">
        <f>Inputs!$B$12*(1+$B3601)^4*$C3601+Inputs!$B$29*(1+$D3601)^4*Inputs!$B$19+Inputs!$B$30*(1+$E3601)^4*Inputs!$B$20+Inputs!$B$31*(1+$F3601)^4*Inputs!$B$21+Inputs!$B$22*(1+Inputs!$B$23)^4</f>
        <v>22316.478747190326</v>
      </c>
      <c r="V3601" s="35">
        <f>Inputs!$B$13/(Q3601*(1-$G3601))</f>
        <v>1.0676341617783507</v>
      </c>
      <c r="W3601" s="36">
        <f>Inputs!$B$13</f>
        <v>12660</v>
      </c>
      <c r="X3601" s="36">
        <f t="shared" ref="X3601:X3664" si="563">R3601*(1-$G3601)*($V3601+($H3601-$V3601)*1/4)</f>
        <v>13830.994648368371</v>
      </c>
      <c r="Y3601" s="36">
        <f t="shared" ref="Y3601:Y3664" si="564">S3601*(1-$G3601)*($V3601+($H3601-$V3601)*2/4)</f>
        <v>15196.029007994528</v>
      </c>
      <c r="Z3601" s="36">
        <f t="shared" ref="Z3601:Z3664" si="565">T3601*(1-$G3601)*($V3601+($H3601-$V3601)*3/4)</f>
        <v>16789.734242186063</v>
      </c>
      <c r="AA3601" s="36">
        <f t="shared" ref="AA3601:AA3664" si="566">U3601*(1-$G3601)*$H3601</f>
        <v>18652.979636787171</v>
      </c>
      <c r="AB3601" s="36">
        <f t="shared" ref="AB3601:AB3664" si="567">W3601/(1+$I3601)^1+X3601/(1+$I3601)^2+Y3601/(1+$I3601)^3+Z3601/(1+$I3601)^4+AA3601/(1+$I3601)^5</f>
        <v>56242.113471858647</v>
      </c>
      <c r="AC3601" s="36">
        <f t="shared" ref="AC3601:AC3664" si="568">AA3601*(1+$J3601)/($I3601-$J3601)</f>
        <v>231627.92317423789</v>
      </c>
      <c r="AD3601" s="36">
        <f t="shared" ref="AD3601:AD3664" si="569">AC3601/(1+$I3601)^5</f>
        <v>138988.61800224171</v>
      </c>
    </row>
    <row r="3602" spans="1:30" ht="14.25" customHeight="1" x14ac:dyDescent="0.25">
      <c r="A3602" s="16">
        <v>3586</v>
      </c>
      <c r="B3602" s="34">
        <v>0.299806092753717</v>
      </c>
      <c r="C3602" s="34">
        <v>7.7588757454110494E-2</v>
      </c>
      <c r="D3602" s="34">
        <v>4.1327970082295301E-2</v>
      </c>
      <c r="E3602" s="34">
        <v>5.6328636409421699E-2</v>
      </c>
      <c r="F3602" s="34">
        <v>2.2350395148126E-2</v>
      </c>
      <c r="G3602" s="34">
        <v>0.22109493311681999</v>
      </c>
      <c r="H3602" s="35">
        <v>1.101674957338</v>
      </c>
      <c r="I3602" s="34">
        <v>9.4273112349716401E-2</v>
      </c>
      <c r="J3602" s="34">
        <v>2.0261733149611501E-2</v>
      </c>
      <c r="K3602" s="36">
        <f>Inputs!$B$12*(1+$B3602)^4</f>
        <v>171263.77946075748</v>
      </c>
      <c r="L3602" s="36">
        <f t="shared" si="560"/>
        <v>19422.247322700478</v>
      </c>
      <c r="M3602" s="36">
        <f t="shared" si="561"/>
        <v>229837.38662951859</v>
      </c>
      <c r="N3602" s="37">
        <f>M3602/Inputs!$B$6</f>
        <v>350.36186986207099</v>
      </c>
      <c r="O3602" s="38">
        <f>IF(N3602&gt;Inputs!$B$4,1,0)</f>
        <v>0</v>
      </c>
      <c r="P3602" s="34">
        <f t="shared" si="562"/>
        <v>7.4011379200104893E-2</v>
      </c>
      <c r="Q3602" s="36">
        <f>Inputs!$B$12*(1+$B3602)^0*$C3602+Inputs!$B$29*(1+$D3602)^0*Inputs!$B$19+Inputs!$B$30*(1+$E3602)^0*Inputs!$B$20+Inputs!$B$31*(1+$F3602)^0*Inputs!$B$21+Inputs!$B$22*(1+Inputs!$B$23)^0</f>
        <v>12677.369474673553</v>
      </c>
      <c r="R3602" s="36">
        <f>Inputs!$B$12*(1+$B3602)^1*$C3602+Inputs!$B$29*(1+$D3602)^1*Inputs!$B$19+Inputs!$B$30*(1+$E3602)^1*Inputs!$B$20+Inputs!$B$31*(1+$F3602)^1*Inputs!$B$21+Inputs!$B$22*(1+Inputs!$B$23)^1</f>
        <v>14382.665566483851</v>
      </c>
      <c r="S3602" s="36">
        <f>Inputs!$B$12*(1+$B3602)^2*$C3602+Inputs!$B$29*(1+$D3602)^2*Inputs!$B$19+Inputs!$B$30*(1+$E3602)^2*Inputs!$B$20+Inputs!$B$31*(1+$F3602)^2*Inputs!$B$21+Inputs!$B$22*(1+Inputs!$B$23)^2</f>
        <v>16520.183265912245</v>
      </c>
      <c r="T3602" s="36">
        <f>Inputs!$B$12*(1+$B3602)^3*$C3602+Inputs!$B$29*(1+$D3602)^3*Inputs!$B$19+Inputs!$B$30*(1+$E3602)^3*Inputs!$B$20+Inputs!$B$31*(1+$F3602)^3*Inputs!$B$21+Inputs!$B$22*(1+Inputs!$B$23)^3</f>
        <v>19216.042589596866</v>
      </c>
      <c r="U3602" s="36">
        <f>Inputs!$B$12*(1+$B3602)^4*$C3602+Inputs!$B$29*(1+$D3602)^4*Inputs!$B$19+Inputs!$B$30*(1+$E3602)^4*Inputs!$B$20+Inputs!$B$31*(1+$F3602)^4*Inputs!$B$21+Inputs!$B$22*(1+Inputs!$B$23)^4</f>
        <v>22634.008451987971</v>
      </c>
      <c r="V3602" s="35">
        <f>Inputs!$B$13/(Q3602*(1-$G3602))</f>
        <v>1.2820944757381658</v>
      </c>
      <c r="W3602" s="36">
        <f>Inputs!$B$13</f>
        <v>12660</v>
      </c>
      <c r="X3602" s="36">
        <f t="shared" si="563"/>
        <v>13857.661800503536</v>
      </c>
      <c r="Y3602" s="36">
        <f t="shared" si="564"/>
        <v>15336.760678624121</v>
      </c>
      <c r="Z3602" s="36">
        <f t="shared" si="565"/>
        <v>17164.396175764625</v>
      </c>
      <c r="AA3602" s="36">
        <f t="shared" si="566"/>
        <v>19422.247322700478</v>
      </c>
      <c r="AB3602" s="36">
        <f t="shared" si="567"/>
        <v>59196.169670973388</v>
      </c>
      <c r="AC3602" s="36">
        <f t="shared" si="568"/>
        <v>267739.581795156</v>
      </c>
      <c r="AD3602" s="36">
        <f t="shared" si="569"/>
        <v>170641.21695854521</v>
      </c>
    </row>
    <row r="3603" spans="1:30" ht="14.25" customHeight="1" x14ac:dyDescent="0.25">
      <c r="A3603" s="16">
        <v>3587</v>
      </c>
      <c r="B3603" s="34">
        <v>0.28148871330420899</v>
      </c>
      <c r="C3603" s="34">
        <v>7.3492750080307201E-2</v>
      </c>
      <c r="D3603" s="34">
        <v>5.7506472596918198E-2</v>
      </c>
      <c r="E3603" s="34">
        <v>3.4025189931444197E-2</v>
      </c>
      <c r="F3603" s="34">
        <v>1.52345144792581E-2</v>
      </c>
      <c r="G3603" s="34">
        <v>0.18266161458937299</v>
      </c>
      <c r="H3603" s="35">
        <v>1.0578732601385701</v>
      </c>
      <c r="I3603" s="34">
        <v>9.8265001987034195E-2</v>
      </c>
      <c r="J3603" s="34">
        <v>2.4244508829204901E-2</v>
      </c>
      <c r="K3603" s="36">
        <f>Inputs!$B$12*(1+$B3603)^4</f>
        <v>161811.87576151511</v>
      </c>
      <c r="L3603" s="36">
        <f t="shared" si="560"/>
        <v>18237.890476326942</v>
      </c>
      <c r="M3603" s="36">
        <f t="shared" si="561"/>
        <v>214735.87119983151</v>
      </c>
      <c r="N3603" s="37">
        <f>M3603/Inputs!$B$6</f>
        <v>327.34126707291387</v>
      </c>
      <c r="O3603" s="38">
        <f>IF(N3603&gt;Inputs!$B$4,1,0)</f>
        <v>0</v>
      </c>
      <c r="P3603" s="34">
        <f t="shared" si="562"/>
        <v>7.4020493157829298E-2</v>
      </c>
      <c r="Q3603" s="36">
        <f>Inputs!$B$12*(1+$B3603)^0*$C3603+Inputs!$B$29*(1+$D3603)^0*Inputs!$B$19+Inputs!$B$30*(1+$E3603)^0*Inputs!$B$20+Inputs!$B$31*(1+$F3603)^0*Inputs!$B$21+Inputs!$B$22*(1+Inputs!$B$23)^0</f>
        <v>12431.609032245353</v>
      </c>
      <c r="R3603" s="36">
        <f>Inputs!$B$12*(1+$B3603)^1*$C3603+Inputs!$B$29*(1+$D3603)^1*Inputs!$B$19+Inputs!$B$30*(1+$E3603)^1*Inputs!$B$20+Inputs!$B$31*(1+$F3603)^1*Inputs!$B$21+Inputs!$B$22*(1+Inputs!$B$23)^1</f>
        <v>13947.720840501112</v>
      </c>
      <c r="S3603" s="36">
        <f>Inputs!$B$12*(1+$B3603)^2*$C3603+Inputs!$B$29*(1+$D3603)^2*Inputs!$B$19+Inputs!$B$30*(1+$E3603)^2*Inputs!$B$20+Inputs!$B$31*(1+$F3603)^2*Inputs!$B$21+Inputs!$B$22*(1+Inputs!$B$23)^2</f>
        <v>15826.021262832375</v>
      </c>
      <c r="T3603" s="36">
        <f>Inputs!$B$12*(1+$B3603)^3*$C3603+Inputs!$B$29*(1+$D3603)^3*Inputs!$B$19+Inputs!$B$30*(1+$E3603)^3*Inputs!$B$20+Inputs!$B$31*(1+$F3603)^3*Inputs!$B$21+Inputs!$B$22*(1+Inputs!$B$23)^3</f>
        <v>18165.54137111664</v>
      </c>
      <c r="U3603" s="36">
        <f>Inputs!$B$12*(1+$B3603)^4*$C3603+Inputs!$B$29*(1+$D3603)^4*Inputs!$B$19+Inputs!$B$30*(1+$E3603)^4*Inputs!$B$20+Inputs!$B$31*(1+$F3603)^4*Inputs!$B$21+Inputs!$B$22*(1+Inputs!$B$23)^4</f>
        <v>21093.03475018809</v>
      </c>
      <c r="V3603" s="35">
        <f>Inputs!$B$13/(Q3603*(1-$G3603))</f>
        <v>1.2459610520968527</v>
      </c>
      <c r="W3603" s="36">
        <f>Inputs!$B$13</f>
        <v>12660</v>
      </c>
      <c r="X3603" s="36">
        <f t="shared" si="563"/>
        <v>13667.914937046327</v>
      </c>
      <c r="Y3603" s="36">
        <f t="shared" si="564"/>
        <v>14900.295692334985</v>
      </c>
      <c r="Z3603" s="36">
        <f t="shared" si="565"/>
        <v>16404.814764852006</v>
      </c>
      <c r="AA3603" s="36">
        <f t="shared" si="566"/>
        <v>18237.890476326942</v>
      </c>
      <c r="AB3603" s="36">
        <f t="shared" si="567"/>
        <v>56796.44648144114</v>
      </c>
      <c r="AC3603" s="36">
        <f t="shared" si="568"/>
        <v>252363.34393471273</v>
      </c>
      <c r="AD3603" s="36">
        <f t="shared" si="569"/>
        <v>157939.42471839036</v>
      </c>
    </row>
    <row r="3604" spans="1:30" ht="14.25" customHeight="1" x14ac:dyDescent="0.25">
      <c r="A3604" s="16">
        <v>3588</v>
      </c>
      <c r="B3604" s="34">
        <v>0.46696505115091902</v>
      </c>
      <c r="C3604" s="34">
        <v>8.5313519302936097E-2</v>
      </c>
      <c r="D3604" s="34">
        <v>4.7278159645427399E-2</v>
      </c>
      <c r="E3604" s="34">
        <v>4.7921674888591802E-2</v>
      </c>
      <c r="F3604" s="34">
        <v>1.0931987924074399E-2</v>
      </c>
      <c r="G3604" s="34">
        <v>0.179983558071936</v>
      </c>
      <c r="H3604" s="35">
        <v>1.1320400653882401</v>
      </c>
      <c r="I3604" s="34">
        <v>9.3261054525996701E-2</v>
      </c>
      <c r="J3604" s="34">
        <v>2.30391962282166E-2</v>
      </c>
      <c r="K3604" s="36">
        <f>Inputs!$B$12*(1+$B3604)^4</f>
        <v>277862.74377664982</v>
      </c>
      <c r="L3604" s="36">
        <f t="shared" si="560"/>
        <v>30471.931495217013</v>
      </c>
      <c r="M3604" s="36">
        <f t="shared" si="561"/>
        <v>358501.52341067314</v>
      </c>
      <c r="N3604" s="37">
        <f>M3604/Inputs!$B$6</f>
        <v>546.49622471139196</v>
      </c>
      <c r="O3604" s="38">
        <f>IF(N3604&gt;Inputs!$B$4,1,0)</f>
        <v>1</v>
      </c>
      <c r="P3604" s="34">
        <f t="shared" si="562"/>
        <v>7.0221858297780104E-2</v>
      </c>
      <c r="Q3604" s="36">
        <f>Inputs!$B$12*(1+$B3604)^0*$C3604+Inputs!$B$29*(1+$D3604)^0*Inputs!$B$19+Inputs!$B$30*(1+$E3604)^0*Inputs!$B$20+Inputs!$B$31*(1+$F3604)^0*Inputs!$B$21+Inputs!$B$22*(1+Inputs!$B$23)^0</f>
        <v>13140.855185603086</v>
      </c>
      <c r="R3604" s="36">
        <f>Inputs!$B$12*(1+$B3604)^1*$C3604+Inputs!$B$29*(1+$D3604)^1*Inputs!$B$19+Inputs!$B$30*(1+$E3604)^1*Inputs!$B$20+Inputs!$B$31*(1+$F3604)^1*Inputs!$B$21+Inputs!$B$22*(1+Inputs!$B$23)^1</f>
        <v>15787.756367851223</v>
      </c>
      <c r="S3604" s="36">
        <f>Inputs!$B$12*(1+$B3604)^2*$C3604+Inputs!$B$29*(1+$D3604)^2*Inputs!$B$19+Inputs!$B$30*(1+$E3604)^2*Inputs!$B$20+Inputs!$B$31*(1+$F3604)^2*Inputs!$B$21+Inputs!$B$22*(1+Inputs!$B$23)^2</f>
        <v>19562.454686912752</v>
      </c>
      <c r="T3604" s="36">
        <f>Inputs!$B$12*(1+$B3604)^3*$C3604+Inputs!$B$29*(1+$D3604)^3*Inputs!$B$19+Inputs!$B$30*(1+$E3604)^3*Inputs!$B$20+Inputs!$B$31*(1+$F3604)^3*Inputs!$B$21+Inputs!$B$22*(1+Inputs!$B$23)^3</f>
        <v>24986.740216341124</v>
      </c>
      <c r="U3604" s="36">
        <f>Inputs!$B$12*(1+$B3604)^4*$C3604+Inputs!$B$29*(1+$D3604)^4*Inputs!$B$19+Inputs!$B$30*(1+$E3604)^4*Inputs!$B$20+Inputs!$B$31*(1+$F3604)^4*Inputs!$B$21+Inputs!$B$22*(1+Inputs!$B$23)^4</f>
        <v>32825.823131612902</v>
      </c>
      <c r="V3604" s="35">
        <f>Inputs!$B$13/(Q3604*(1-$G3604))</f>
        <v>1.1748637823398838</v>
      </c>
      <c r="W3604" s="36">
        <f>Inputs!$B$13</f>
        <v>12660</v>
      </c>
      <c r="X3604" s="36">
        <f t="shared" si="563"/>
        <v>15071.443451405159</v>
      </c>
      <c r="Y3604" s="36">
        <f t="shared" si="564"/>
        <v>18503.138816616756</v>
      </c>
      <c r="Z3604" s="36">
        <f t="shared" si="565"/>
        <v>23414.337261358742</v>
      </c>
      <c r="AA3604" s="36">
        <f t="shared" si="566"/>
        <v>30471.931495217013</v>
      </c>
      <c r="AB3604" s="36">
        <f t="shared" si="567"/>
        <v>74251.47227237474</v>
      </c>
      <c r="AC3604" s="36">
        <f t="shared" si="568"/>
        <v>443935.56451031123</v>
      </c>
      <c r="AD3604" s="36">
        <f t="shared" si="569"/>
        <v>284250.05113829841</v>
      </c>
    </row>
    <row r="3605" spans="1:30" ht="14.25" customHeight="1" x14ac:dyDescent="0.25">
      <c r="A3605" s="16">
        <v>3589</v>
      </c>
      <c r="B3605" s="34">
        <v>0.35779529734258603</v>
      </c>
      <c r="C3605" s="34">
        <v>7.2458484471475196E-2</v>
      </c>
      <c r="D3605" s="34">
        <v>2.33950655855781E-2</v>
      </c>
      <c r="E3605" s="34">
        <v>5.8861272978336703E-2</v>
      </c>
      <c r="F3605" s="34">
        <v>6.5675734727750398E-3</v>
      </c>
      <c r="G3605" s="34">
        <v>0.21964140161221599</v>
      </c>
      <c r="H3605" s="35">
        <v>1.1306303009429099</v>
      </c>
      <c r="I3605" s="34">
        <v>0.101953000760202</v>
      </c>
      <c r="J3605" s="34">
        <v>2.5439823281619599E-2</v>
      </c>
      <c r="K3605" s="36">
        <f>Inputs!$B$12*(1+$B3605)^4</f>
        <v>203933.44283235443</v>
      </c>
      <c r="L3605" s="36">
        <f t="shared" si="560"/>
        <v>20817.640641507151</v>
      </c>
      <c r="M3605" s="36">
        <f t="shared" si="561"/>
        <v>231309.74342829315</v>
      </c>
      <c r="N3605" s="37">
        <f>M3605/Inputs!$B$6</f>
        <v>352.6063162016664</v>
      </c>
      <c r="O3605" s="38">
        <f>IF(N3605&gt;Inputs!$B$4,1,0)</f>
        <v>0</v>
      </c>
      <c r="P3605" s="34">
        <f t="shared" si="562"/>
        <v>7.6513177478582398E-2</v>
      </c>
      <c r="Q3605" s="36">
        <f>Inputs!$B$12*(1+$B3605)^0*$C3605+Inputs!$B$29*(1+$D3605)^0*Inputs!$B$19+Inputs!$B$30*(1+$E3605)^0*Inputs!$B$20+Inputs!$B$31*(1+$F3605)^0*Inputs!$B$21+Inputs!$B$22*(1+Inputs!$B$23)^0</f>
        <v>12369.553095715433</v>
      </c>
      <c r="R3605" s="36">
        <f>Inputs!$B$12*(1+$B3605)^1*$C3605+Inputs!$B$29*(1+$D3605)^1*Inputs!$B$19+Inputs!$B$30*(1+$E3605)^1*Inputs!$B$20+Inputs!$B$31*(1+$F3605)^1*Inputs!$B$21+Inputs!$B$22*(1+Inputs!$B$23)^1</f>
        <v>14110.646338272789</v>
      </c>
      <c r="S3605" s="36">
        <f>Inputs!$B$12*(1+$B3605)^2*$C3605+Inputs!$B$29*(1+$D3605)^2*Inputs!$B$19+Inputs!$B$30*(1+$E3605)^2*Inputs!$B$20+Inputs!$B$31*(1+$F3605)^2*Inputs!$B$21+Inputs!$B$22*(1+Inputs!$B$23)^2</f>
        <v>16416.924250923363</v>
      </c>
      <c r="T3605" s="36">
        <f>Inputs!$B$12*(1+$B3605)^3*$C3605+Inputs!$B$29*(1+$D3605)^3*Inputs!$B$19+Inputs!$B$30*(1+$E3605)^3*Inputs!$B$20+Inputs!$B$31*(1+$F3605)^3*Inputs!$B$21+Inputs!$B$22*(1+Inputs!$B$23)^3</f>
        <v>19488.013714288682</v>
      </c>
      <c r="U3605" s="36">
        <f>Inputs!$B$12*(1+$B3605)^4*$C3605+Inputs!$B$29*(1+$D3605)^4*Inputs!$B$19+Inputs!$B$30*(1+$E3605)^4*Inputs!$B$20+Inputs!$B$31*(1+$F3605)^4*Inputs!$B$21+Inputs!$B$22*(1+Inputs!$B$23)^4</f>
        <v>23594.819914558822</v>
      </c>
      <c r="V3605" s="35">
        <f>Inputs!$B$13/(Q3605*(1-$G3605))</f>
        <v>1.3115518867712395</v>
      </c>
      <c r="W3605" s="36">
        <f>Inputs!$B$13</f>
        <v>12660</v>
      </c>
      <c r="X3605" s="36">
        <f t="shared" si="563"/>
        <v>13943.927122718018</v>
      </c>
      <c r="Y3605" s="36">
        <f t="shared" si="564"/>
        <v>15643.505457329928</v>
      </c>
      <c r="Z3605" s="36">
        <f t="shared" si="565"/>
        <v>17882.065079652341</v>
      </c>
      <c r="AA3605" s="36">
        <f t="shared" si="566"/>
        <v>20817.640641507151</v>
      </c>
      <c r="AB3605" s="36">
        <f t="shared" si="567"/>
        <v>59601.917505067322</v>
      </c>
      <c r="AC3605" s="36">
        <f t="shared" si="568"/>
        <v>279000.80017645174</v>
      </c>
      <c r="AD3605" s="36">
        <f t="shared" si="569"/>
        <v>171707.82592322581</v>
      </c>
    </row>
    <row r="3606" spans="1:30" ht="14.25" customHeight="1" x14ac:dyDescent="0.25">
      <c r="A3606" s="16">
        <v>3590</v>
      </c>
      <c r="B3606" s="34">
        <v>0.37638858540624398</v>
      </c>
      <c r="C3606" s="34">
        <v>7.3590707207086201E-2</v>
      </c>
      <c r="D3606" s="34">
        <v>4.3359190420148401E-2</v>
      </c>
      <c r="E3606" s="34">
        <v>4.3487364879302902E-2</v>
      </c>
      <c r="F3606" s="34">
        <v>-1.02675295666536E-2</v>
      </c>
      <c r="G3606" s="34">
        <v>0.21478849738109701</v>
      </c>
      <c r="H3606" s="35">
        <v>1.05464009022299</v>
      </c>
      <c r="I3606" s="34">
        <v>9.4726514233199499E-2</v>
      </c>
      <c r="J3606" s="34">
        <v>2.4836685218909801E-2</v>
      </c>
      <c r="K3606" s="36">
        <f>Inputs!$B$12*(1+$B3606)^4</f>
        <v>215335.43379520718</v>
      </c>
      <c r="L3606" s="36">
        <f t="shared" si="560"/>
        <v>20267.274092594529</v>
      </c>
      <c r="M3606" s="36">
        <f t="shared" si="561"/>
        <v>248907.83413211931</v>
      </c>
      <c r="N3606" s="37">
        <f>M3606/Inputs!$B$6</f>
        <v>379.4326739818892</v>
      </c>
      <c r="O3606" s="38">
        <f>IF(N3606&gt;Inputs!$B$4,1,0)</f>
        <v>0</v>
      </c>
      <c r="P3606" s="34">
        <f t="shared" si="562"/>
        <v>6.9889829014289695E-2</v>
      </c>
      <c r="Q3606" s="36">
        <f>Inputs!$B$12*(1+$B3606)^0*$C3606+Inputs!$B$29*(1+$D3606)^0*Inputs!$B$19+Inputs!$B$30*(1+$E3606)^0*Inputs!$B$20+Inputs!$B$31*(1+$F3606)^0*Inputs!$B$21+Inputs!$B$22*(1+Inputs!$B$23)^0</f>
        <v>12437.486459852094</v>
      </c>
      <c r="R3606" s="36">
        <f>Inputs!$B$12*(1+$B3606)^1*$C3606+Inputs!$B$29*(1+$D3606)^1*Inputs!$B$19+Inputs!$B$30*(1+$E3606)^1*Inputs!$B$20+Inputs!$B$31*(1+$F3606)^1*Inputs!$B$21+Inputs!$B$22*(1+Inputs!$B$23)^1</f>
        <v>14236.27267208957</v>
      </c>
      <c r="S3606" s="36">
        <f>Inputs!$B$12*(1+$B3606)^2*$C3606+Inputs!$B$29*(1+$D3606)^2*Inputs!$B$19+Inputs!$B$30*(1+$E3606)^2*Inputs!$B$20+Inputs!$B$31*(1+$F3606)^2*Inputs!$B$21+Inputs!$B$22*(1+Inputs!$B$23)^2</f>
        <v>16669.942373752696</v>
      </c>
      <c r="T3606" s="36">
        <f>Inputs!$B$12*(1+$B3606)^3*$C3606+Inputs!$B$29*(1+$D3606)^3*Inputs!$B$19+Inputs!$B$30*(1+$E3606)^3*Inputs!$B$20+Inputs!$B$31*(1+$F3606)^3*Inputs!$B$21+Inputs!$B$22*(1+Inputs!$B$23)^3</f>
        <v>19974.345731974223</v>
      </c>
      <c r="U3606" s="36">
        <f>Inputs!$B$12*(1+$B3606)^4*$C3606+Inputs!$B$29*(1+$D3606)^4*Inputs!$B$19+Inputs!$B$30*(1+$E3606)^4*Inputs!$B$20+Inputs!$B$31*(1+$F3606)^4*Inputs!$B$21+Inputs!$B$22*(1+Inputs!$B$23)^4</f>
        <v>24473.969342687578</v>
      </c>
      <c r="V3606" s="35">
        <f>Inputs!$B$13/(Q3606*(1-$G3606))</f>
        <v>1.2963265973218423</v>
      </c>
      <c r="W3606" s="36">
        <f>Inputs!$B$13</f>
        <v>12660</v>
      </c>
      <c r="X3606" s="36">
        <f t="shared" si="563"/>
        <v>13815.545244569385</v>
      </c>
      <c r="Y3606" s="36">
        <f t="shared" si="564"/>
        <v>15386.407532057816</v>
      </c>
      <c r="Z3606" s="36">
        <f t="shared" si="565"/>
        <v>17488.723893727984</v>
      </c>
      <c r="AA3606" s="36">
        <f t="shared" si="566"/>
        <v>20267.274092594529</v>
      </c>
      <c r="AB3606" s="36">
        <f t="shared" si="567"/>
        <v>59887.797945085782</v>
      </c>
      <c r="AC3606" s="36">
        <f t="shared" si="568"/>
        <v>297191.25504271715</v>
      </c>
      <c r="AD3606" s="36">
        <f t="shared" si="569"/>
        <v>189020.03618703352</v>
      </c>
    </row>
    <row r="3607" spans="1:30" ht="14.25" customHeight="1" x14ac:dyDescent="0.25">
      <c r="A3607" s="16">
        <v>3591</v>
      </c>
      <c r="B3607" s="34">
        <v>0.29547647013052902</v>
      </c>
      <c r="C3607" s="34">
        <v>8.4552352341757703E-2</v>
      </c>
      <c r="D3607" s="34">
        <v>1.30943812931996E-2</v>
      </c>
      <c r="E3607" s="34">
        <v>3.01938882282584E-2</v>
      </c>
      <c r="F3607" s="34">
        <v>2.8577719323664898E-2</v>
      </c>
      <c r="G3607" s="34">
        <v>0.21290589062196</v>
      </c>
      <c r="H3607" s="35">
        <v>1.06150598877561</v>
      </c>
      <c r="I3607" s="34">
        <v>9.4882781781038095E-2</v>
      </c>
      <c r="J3607" s="34">
        <v>2.01880117449727E-2</v>
      </c>
      <c r="K3607" s="36">
        <f>Inputs!$B$12*(1+$B3607)^4</f>
        <v>168993.25359322334</v>
      </c>
      <c r="L3607" s="36">
        <f t="shared" si="560"/>
        <v>19261.706568832735</v>
      </c>
      <c r="M3607" s="36">
        <f t="shared" si="561"/>
        <v>225965.1527161182</v>
      </c>
      <c r="N3607" s="37">
        <f>M3607/Inputs!$B$6</f>
        <v>344.45907426237528</v>
      </c>
      <c r="O3607" s="38">
        <f>IF(N3607&gt;Inputs!$B$4,1,0)</f>
        <v>0</v>
      </c>
      <c r="P3607" s="34">
        <f t="shared" si="562"/>
        <v>7.4694770036065394E-2</v>
      </c>
      <c r="Q3607" s="36">
        <f>Inputs!$B$12*(1+$B3607)^0*$C3607+Inputs!$B$29*(1+$D3607)^0*Inputs!$B$19+Inputs!$B$30*(1+$E3607)^0*Inputs!$B$20+Inputs!$B$31*(1+$F3607)^0*Inputs!$B$21+Inputs!$B$22*(1+Inputs!$B$23)^0</f>
        <v>13095.185167932385</v>
      </c>
      <c r="R3607" s="36">
        <f>Inputs!$B$12*(1+$B3607)^1*$C3607+Inputs!$B$29*(1+$D3607)^1*Inputs!$B$19+Inputs!$B$30*(1+$E3607)^1*Inputs!$B$20+Inputs!$B$31*(1+$F3607)^1*Inputs!$B$21+Inputs!$B$22*(1+Inputs!$B$23)^1</f>
        <v>14773.139935025851</v>
      </c>
      <c r="S3607" s="36">
        <f>Inputs!$B$12*(1+$B3607)^2*$C3607+Inputs!$B$29*(1+$D3607)^2*Inputs!$B$19+Inputs!$B$30*(1+$E3607)^2*Inputs!$B$20+Inputs!$B$31*(1+$F3607)^2*Inputs!$B$21+Inputs!$B$22*(1+Inputs!$B$23)^2</f>
        <v>16898.481949889414</v>
      </c>
      <c r="T3607" s="36">
        <f>Inputs!$B$12*(1+$B3607)^3*$C3607+Inputs!$B$29*(1+$D3607)^3*Inputs!$B$19+Inputs!$B$30*(1+$E3607)^3*Inputs!$B$20+Inputs!$B$31*(1+$F3607)^3*Inputs!$B$21+Inputs!$B$22*(1+Inputs!$B$23)^3</f>
        <v>19602.202619382006</v>
      </c>
      <c r="U3607" s="36">
        <f>Inputs!$B$12*(1+$B3607)^4*$C3607+Inputs!$B$29*(1+$D3607)^4*Inputs!$B$19+Inputs!$B$30*(1+$E3607)^4*Inputs!$B$20+Inputs!$B$31*(1+$F3607)^4*Inputs!$B$21+Inputs!$B$22*(1+Inputs!$B$23)^4</f>
        <v>23053.966180514934</v>
      </c>
      <c r="V3607" s="35">
        <f>Inputs!$B$13/(Q3607*(1-$G3607))</f>
        <v>1.2282743985122275</v>
      </c>
      <c r="W3607" s="36">
        <f>Inputs!$B$13</f>
        <v>12660</v>
      </c>
      <c r="X3607" s="36">
        <f t="shared" si="563"/>
        <v>13797.402636251536</v>
      </c>
      <c r="Y3607" s="36">
        <f t="shared" si="564"/>
        <v>15227.835961299312</v>
      </c>
      <c r="Z3607" s="36">
        <f t="shared" si="565"/>
        <v>17020.998673784361</v>
      </c>
      <c r="AA3607" s="36">
        <f t="shared" si="566"/>
        <v>19261.706568832735</v>
      </c>
      <c r="AB3607" s="36">
        <f t="shared" si="567"/>
        <v>58761.15629458247</v>
      </c>
      <c r="AC3607" s="36">
        <f t="shared" si="568"/>
        <v>263078.15283164446</v>
      </c>
      <c r="AD3607" s="36">
        <f t="shared" si="569"/>
        <v>167203.99642153573</v>
      </c>
    </row>
    <row r="3608" spans="1:30" ht="14.25" customHeight="1" x14ac:dyDescent="0.25">
      <c r="A3608" s="16">
        <v>3592</v>
      </c>
      <c r="B3608" s="34">
        <v>0.272219180108562</v>
      </c>
      <c r="C3608" s="34">
        <v>8.5516227083002896E-2</v>
      </c>
      <c r="D3608" s="34">
        <v>3.59141868998262E-2</v>
      </c>
      <c r="E3608" s="34">
        <v>4.4490986241897498E-2</v>
      </c>
      <c r="F3608" s="34">
        <v>1.52592884733981E-2</v>
      </c>
      <c r="G3608" s="34">
        <v>0.19044172655744199</v>
      </c>
      <c r="H3608" s="35">
        <v>1.0432912828643399</v>
      </c>
      <c r="I3608" s="34">
        <v>8.6058303772423198E-2</v>
      </c>
      <c r="J3608" s="34">
        <v>2.2470129027369199E-2</v>
      </c>
      <c r="K3608" s="36">
        <f>Inputs!$B$12*(1+$B3608)^4</f>
        <v>157180.62285914025</v>
      </c>
      <c r="L3608" s="36">
        <f t="shared" si="560"/>
        <v>18948.02990419792</v>
      </c>
      <c r="M3608" s="36">
        <f t="shared" si="561"/>
        <v>261499.3868054924</v>
      </c>
      <c r="N3608" s="37">
        <f>M3608/Inputs!$B$6</f>
        <v>398.62711403276279</v>
      </c>
      <c r="O3608" s="38">
        <f>IF(N3608&gt;Inputs!$B$4,1,0)</f>
        <v>1</v>
      </c>
      <c r="P3608" s="34">
        <f t="shared" si="562"/>
        <v>6.3588174745054002E-2</v>
      </c>
      <c r="Q3608" s="36">
        <f>Inputs!$B$12*(1+$B3608)^0*$C3608+Inputs!$B$29*(1+$D3608)^0*Inputs!$B$19+Inputs!$B$30*(1+$E3608)^0*Inputs!$B$20+Inputs!$B$31*(1+$F3608)^0*Inputs!$B$21+Inputs!$B$22*(1+Inputs!$B$23)^0</f>
        <v>13153.017652407096</v>
      </c>
      <c r="R3608" s="36">
        <f>Inputs!$B$12*(1+$B3608)^1*$C3608+Inputs!$B$29*(1+$D3608)^1*Inputs!$B$19+Inputs!$B$30*(1+$E3608)^1*Inputs!$B$20+Inputs!$B$31*(1+$F3608)^1*Inputs!$B$21+Inputs!$B$22*(1+Inputs!$B$23)^1</f>
        <v>14779.791408184556</v>
      </c>
      <c r="S3608" s="36">
        <f>Inputs!$B$12*(1+$B3608)^2*$C3608+Inputs!$B$29*(1+$D3608)^2*Inputs!$B$19+Inputs!$B$30*(1+$E3608)^2*Inputs!$B$20+Inputs!$B$31*(1+$F3608)^2*Inputs!$B$21+Inputs!$B$22*(1+Inputs!$B$23)^2</f>
        <v>16794.991896755986</v>
      </c>
      <c r="T3608" s="36">
        <f>Inputs!$B$12*(1+$B3608)^3*$C3608+Inputs!$B$29*(1+$D3608)^3*Inputs!$B$19+Inputs!$B$30*(1+$E3608)^3*Inputs!$B$20+Inputs!$B$31*(1+$F3608)^3*Inputs!$B$21+Inputs!$B$22*(1+Inputs!$B$23)^3</f>
        <v>19302.450658364542</v>
      </c>
      <c r="U3608" s="36">
        <f>Inputs!$B$12*(1+$B3608)^4*$C3608+Inputs!$B$29*(1+$D3608)^4*Inputs!$B$19+Inputs!$B$30*(1+$E3608)^4*Inputs!$B$20+Inputs!$B$31*(1+$F3608)^4*Inputs!$B$21+Inputs!$B$22*(1+Inputs!$B$23)^4</f>
        <v>22434.188635987568</v>
      </c>
      <c r="V3608" s="35">
        <f>Inputs!$B$13/(Q3608*(1-$G3608))</f>
        <v>1.1889406810055687</v>
      </c>
      <c r="W3608" s="36">
        <f>Inputs!$B$13</f>
        <v>12660</v>
      </c>
      <c r="X3608" s="36">
        <f t="shared" si="563"/>
        <v>13790.119521367553</v>
      </c>
      <c r="Y3608" s="36">
        <f t="shared" si="564"/>
        <v>15175.298452176878</v>
      </c>
      <c r="Z3608" s="36">
        <f t="shared" si="565"/>
        <v>16871.944142405777</v>
      </c>
      <c r="AA3608" s="36">
        <f t="shared" si="566"/>
        <v>18948.02990419792</v>
      </c>
      <c r="AB3608" s="36">
        <f t="shared" si="567"/>
        <v>59861.271608377006</v>
      </c>
      <c r="AC3608" s="36">
        <f t="shared" si="568"/>
        <v>304676.06058257906</v>
      </c>
      <c r="AD3608" s="36">
        <f t="shared" si="569"/>
        <v>201638.1151971154</v>
      </c>
    </row>
    <row r="3609" spans="1:30" ht="14.25" customHeight="1" x14ac:dyDescent="0.25">
      <c r="A3609" s="16">
        <v>3593</v>
      </c>
      <c r="B3609" s="34">
        <v>0.33286485002305799</v>
      </c>
      <c r="C3609" s="34">
        <v>8.5157333265995297E-2</v>
      </c>
      <c r="D3609" s="34">
        <v>2.4816591614805501E-2</v>
      </c>
      <c r="E3609" s="34">
        <v>4.6035474577639901E-2</v>
      </c>
      <c r="F3609" s="34">
        <v>1.6490498298946402E-2</v>
      </c>
      <c r="G3609" s="34">
        <v>0.19089663884477101</v>
      </c>
      <c r="H3609" s="35">
        <v>1.08177681697103</v>
      </c>
      <c r="I3609" s="34">
        <v>9.7380599296353995E-2</v>
      </c>
      <c r="J3609" s="34">
        <v>2.5584489511642501E-2</v>
      </c>
      <c r="K3609" s="36">
        <f>Inputs!$B$12*(1+$B3609)^4</f>
        <v>189363.25511191593</v>
      </c>
      <c r="L3609" s="36">
        <f t="shared" si="560"/>
        <v>21881.02038220919</v>
      </c>
      <c r="M3609" s="36">
        <f t="shared" si="561"/>
        <v>258477.40884648592</v>
      </c>
      <c r="N3609" s="37">
        <f>M3609/Inputs!$B$6</f>
        <v>394.02044031476515</v>
      </c>
      <c r="O3609" s="38">
        <f>IF(N3609&gt;Inputs!$B$4,1,0)</f>
        <v>0</v>
      </c>
      <c r="P3609" s="34">
        <f t="shared" si="562"/>
        <v>7.1796109784711487E-2</v>
      </c>
      <c r="Q3609" s="36">
        <f>Inputs!$B$12*(1+$B3609)^0*$C3609+Inputs!$B$29*(1+$D3609)^0*Inputs!$B$19+Inputs!$B$30*(1+$E3609)^0*Inputs!$B$20+Inputs!$B$31*(1+$F3609)^0*Inputs!$B$21+Inputs!$B$22*(1+Inputs!$B$23)^0</f>
        <v>13131.484023386638</v>
      </c>
      <c r="R3609" s="36">
        <f>Inputs!$B$12*(1+$B3609)^1*$C3609+Inputs!$B$29*(1+$D3609)^1*Inputs!$B$19+Inputs!$B$30*(1+$E3609)^1*Inputs!$B$20+Inputs!$B$31*(1+$F3609)^1*Inputs!$B$21+Inputs!$B$22*(1+Inputs!$B$23)^1</f>
        <v>15035.085933173952</v>
      </c>
      <c r="S3609" s="36">
        <f>Inputs!$B$12*(1+$B3609)^2*$C3609+Inputs!$B$29*(1+$D3609)^2*Inputs!$B$19+Inputs!$B$30*(1+$E3609)^2*Inputs!$B$20+Inputs!$B$31*(1+$F3609)^2*Inputs!$B$21+Inputs!$B$22*(1+Inputs!$B$23)^2</f>
        <v>17511.317586070694</v>
      </c>
      <c r="T3609" s="36">
        <f>Inputs!$B$12*(1+$B3609)^3*$C3609+Inputs!$B$29*(1+$D3609)^3*Inputs!$B$19+Inputs!$B$30*(1+$E3609)^3*Inputs!$B$20+Inputs!$B$31*(1+$F3609)^3*Inputs!$B$21+Inputs!$B$22*(1+Inputs!$B$23)^3</f>
        <v>20748.874190265968</v>
      </c>
      <c r="U3609" s="36">
        <f>Inputs!$B$12*(1+$B3609)^4*$C3609+Inputs!$B$29*(1+$D3609)^4*Inputs!$B$19+Inputs!$B$30*(1+$E3609)^4*Inputs!$B$20+Inputs!$B$31*(1+$F3609)^4*Inputs!$B$21+Inputs!$B$22*(1+Inputs!$B$23)^4</f>
        <v>24999.18758306609</v>
      </c>
      <c r="V3609" s="35">
        <f>Inputs!$B$13/(Q3609*(1-$G3609))</f>
        <v>1.191559931368291</v>
      </c>
      <c r="W3609" s="36">
        <f>Inputs!$B$13</f>
        <v>12660</v>
      </c>
      <c r="X3609" s="36">
        <f t="shared" si="563"/>
        <v>14161.377149671578</v>
      </c>
      <c r="Y3609" s="36">
        <f t="shared" si="564"/>
        <v>16104.847118521124</v>
      </c>
      <c r="Z3609" s="36">
        <f t="shared" si="565"/>
        <v>18621.611017751558</v>
      </c>
      <c r="AA3609" s="36">
        <f t="shared" si="566"/>
        <v>21881.02038220919</v>
      </c>
      <c r="AB3609" s="36">
        <f t="shared" si="567"/>
        <v>62072.783208318579</v>
      </c>
      <c r="AC3609" s="36">
        <f t="shared" si="568"/>
        <v>312563.38520252926</v>
      </c>
      <c r="AD3609" s="36">
        <f t="shared" si="569"/>
        <v>196404.62563816734</v>
      </c>
    </row>
    <row r="3610" spans="1:30" ht="14.25" customHeight="1" x14ac:dyDescent="0.25">
      <c r="A3610" s="16">
        <v>3594</v>
      </c>
      <c r="B3610" s="34">
        <v>0.25528095900381198</v>
      </c>
      <c r="C3610" s="34">
        <v>9.4714700299522697E-2</v>
      </c>
      <c r="D3610" s="34">
        <v>3.5213030868459901E-2</v>
      </c>
      <c r="E3610" s="34">
        <v>3.9085921365697301E-2</v>
      </c>
      <c r="F3610" s="34">
        <v>1.0415065397949E-2</v>
      </c>
      <c r="G3610" s="34">
        <v>0.21302710334432801</v>
      </c>
      <c r="H3610" s="35">
        <v>1.08044258737951</v>
      </c>
      <c r="I3610" s="34">
        <v>9.2917252778837695E-2</v>
      </c>
      <c r="J3610" s="34">
        <v>2.92366616173532E-2</v>
      </c>
      <c r="K3610" s="36">
        <f>Inputs!$B$12*(1+$B3610)^4</f>
        <v>148975.55606015489</v>
      </c>
      <c r="L3610" s="36">
        <f t="shared" si="560"/>
        <v>19505.7165408484</v>
      </c>
      <c r="M3610" s="36">
        <f t="shared" si="561"/>
        <v>261795.51842136911</v>
      </c>
      <c r="N3610" s="37">
        <f>M3610/Inputs!$B$6</f>
        <v>399.0785341789163</v>
      </c>
      <c r="O3610" s="38">
        <f>IF(N3610&gt;Inputs!$B$4,1,0)</f>
        <v>1</v>
      </c>
      <c r="P3610" s="34">
        <f t="shared" si="562"/>
        <v>6.3680591161484501E-2</v>
      </c>
      <c r="Q3610" s="36">
        <f>Inputs!$B$12*(1+$B3610)^0*$C3610+Inputs!$B$29*(1+$D3610)^0*Inputs!$B$19+Inputs!$B$30*(1+$E3610)^0*Inputs!$B$20+Inputs!$B$31*(1+$F3610)^0*Inputs!$B$21+Inputs!$B$22*(1+Inputs!$B$23)^0</f>
        <v>13704.926045398282</v>
      </c>
      <c r="R3610" s="36">
        <f>Inputs!$B$12*(1+$B3610)^1*$C3610+Inputs!$B$29*(1+$D3610)^1*Inputs!$B$19+Inputs!$B$30*(1+$E3610)^1*Inputs!$B$20+Inputs!$B$31*(1+$F3610)^1*Inputs!$B$21+Inputs!$B$22*(1+Inputs!$B$23)^1</f>
        <v>15347.938970627933</v>
      </c>
      <c r="S3610" s="36">
        <f>Inputs!$B$12*(1+$B3610)^2*$C3610+Inputs!$B$29*(1+$D3610)^2*Inputs!$B$19+Inputs!$B$30*(1+$E3610)^2*Inputs!$B$20+Inputs!$B$31*(1+$F3610)^2*Inputs!$B$21+Inputs!$B$22*(1+Inputs!$B$23)^2</f>
        <v>17367.640987446048</v>
      </c>
      <c r="T3610" s="36">
        <f>Inputs!$B$12*(1+$B3610)^3*$C3610+Inputs!$B$29*(1+$D3610)^3*Inputs!$B$19+Inputs!$B$30*(1+$E3610)^3*Inputs!$B$20+Inputs!$B$31*(1+$F3610)^3*Inputs!$B$21+Inputs!$B$22*(1+Inputs!$B$23)^3</f>
        <v>19858.810833737378</v>
      </c>
      <c r="U3610" s="36">
        <f>Inputs!$B$12*(1+$B3610)^4*$C3610+Inputs!$B$29*(1+$D3610)^4*Inputs!$B$19+Inputs!$B$30*(1+$E3610)^4*Inputs!$B$20+Inputs!$B$31*(1+$F3610)^4*Inputs!$B$21+Inputs!$B$22*(1+Inputs!$B$23)^4</f>
        <v>22940.37109185485</v>
      </c>
      <c r="V3610" s="35">
        <f>Inputs!$B$13/(Q3610*(1-$G3610))</f>
        <v>1.1738084560613611</v>
      </c>
      <c r="W3610" s="36">
        <f>Inputs!$B$13</f>
        <v>12660</v>
      </c>
      <c r="X3610" s="36">
        <f t="shared" si="563"/>
        <v>13895.814272039714</v>
      </c>
      <c r="Y3610" s="36">
        <f t="shared" si="564"/>
        <v>15405.396917079195</v>
      </c>
      <c r="Z3610" s="36">
        <f t="shared" si="565"/>
        <v>17250.318987918006</v>
      </c>
      <c r="AA3610" s="36">
        <f t="shared" si="566"/>
        <v>19505.7165408484</v>
      </c>
      <c r="AB3610" s="36">
        <f t="shared" si="567"/>
        <v>59617.627917599719</v>
      </c>
      <c r="AC3610" s="36">
        <f t="shared" si="568"/>
        <v>315260.87005140149</v>
      </c>
      <c r="AD3610" s="36">
        <f t="shared" si="569"/>
        <v>202177.89050376939</v>
      </c>
    </row>
    <row r="3611" spans="1:30" ht="14.25" customHeight="1" x14ac:dyDescent="0.25">
      <c r="A3611" s="16">
        <v>3595</v>
      </c>
      <c r="B3611" s="34">
        <v>0.22811984694817</v>
      </c>
      <c r="C3611" s="34">
        <v>7.6857110010681406E-2</v>
      </c>
      <c r="D3611" s="34">
        <v>2.72405619186359E-2</v>
      </c>
      <c r="E3611" s="34">
        <v>5.0048815527216198E-2</v>
      </c>
      <c r="F3611" s="34">
        <v>7.9766961520420093E-3</v>
      </c>
      <c r="G3611" s="34">
        <v>0.18438504950127901</v>
      </c>
      <c r="H3611" s="35">
        <v>1.0746073928492099</v>
      </c>
      <c r="I3611" s="34">
        <v>0.104586460597097</v>
      </c>
      <c r="J3611" s="34">
        <v>1.8441451861156501E-2</v>
      </c>
      <c r="K3611" s="36">
        <f>Inputs!$B$12*(1+$B3611)^4</f>
        <v>136494.21639737484</v>
      </c>
      <c r="L3611" s="36">
        <f t="shared" si="560"/>
        <v>16903.175624696112</v>
      </c>
      <c r="M3611" s="36">
        <f t="shared" si="561"/>
        <v>175447.60087663904</v>
      </c>
      <c r="N3611" s="37">
        <f>M3611/Inputs!$B$6</f>
        <v>267.45061109243755</v>
      </c>
      <c r="O3611" s="38">
        <f>IF(N3611&gt;Inputs!$B$4,1,0)</f>
        <v>0</v>
      </c>
      <c r="P3611" s="34">
        <f t="shared" si="562"/>
        <v>8.6145008735940498E-2</v>
      </c>
      <c r="Q3611" s="36">
        <f>Inputs!$B$12*(1+$B3611)^0*$C3611+Inputs!$B$29*(1+$D3611)^0*Inputs!$B$19+Inputs!$B$30*(1+$E3611)^0*Inputs!$B$20+Inputs!$B$31*(1+$F3611)^0*Inputs!$B$21+Inputs!$B$22*(1+Inputs!$B$23)^0</f>
        <v>12633.470628067807</v>
      </c>
      <c r="R3611" s="36">
        <f>Inputs!$B$12*(1+$B3611)^1*$C3611+Inputs!$B$29*(1+$D3611)^1*Inputs!$B$19+Inputs!$B$30*(1+$E3611)^1*Inputs!$B$20+Inputs!$B$31*(1+$F3611)^1*Inputs!$B$21+Inputs!$B$22*(1+Inputs!$B$23)^1</f>
        <v>13867.926329413018</v>
      </c>
      <c r="S3611" s="36">
        <f>Inputs!$B$12*(1+$B3611)^2*$C3611+Inputs!$B$29*(1+$D3611)^2*Inputs!$B$19+Inputs!$B$30*(1+$E3611)^2*Inputs!$B$20+Inputs!$B$31*(1+$F3611)^2*Inputs!$B$21+Inputs!$B$22*(1+Inputs!$B$23)^2</f>
        <v>15349.307573684633</v>
      </c>
      <c r="T3611" s="36">
        <f>Inputs!$B$12*(1+$B3611)^3*$C3611+Inputs!$B$29*(1+$D3611)^3*Inputs!$B$19+Inputs!$B$30*(1+$E3611)^3*Inputs!$B$20+Inputs!$B$31*(1+$F3611)^3*Inputs!$B$21+Inputs!$B$22*(1+Inputs!$B$23)^3</f>
        <v>17132.678427578037</v>
      </c>
      <c r="U3611" s="36">
        <f>Inputs!$B$12*(1+$B3611)^4*$C3611+Inputs!$B$29*(1+$D3611)^4*Inputs!$B$19+Inputs!$B$30*(1+$E3611)^4*Inputs!$B$20+Inputs!$B$31*(1+$F3611)^4*Inputs!$B$21+Inputs!$B$22*(1+Inputs!$B$23)^4</f>
        <v>19285.606527803968</v>
      </c>
      <c r="V3611" s="35">
        <f>Inputs!$B$13/(Q3611*(1-$G3611))</f>
        <v>1.2286434019518992</v>
      </c>
      <c r="W3611" s="36">
        <f>Inputs!$B$13</f>
        <v>12660</v>
      </c>
      <c r="X3611" s="36">
        <f t="shared" si="563"/>
        <v>13461.476955245402</v>
      </c>
      <c r="Y3611" s="36">
        <f t="shared" si="564"/>
        <v>14417.342000240078</v>
      </c>
      <c r="Z3611" s="36">
        <f t="shared" si="565"/>
        <v>15554.319693970208</v>
      </c>
      <c r="AA3611" s="36">
        <f t="shared" si="566"/>
        <v>16903.175624696112</v>
      </c>
      <c r="AB3611" s="36">
        <f t="shared" si="567"/>
        <v>53919.790276817526</v>
      </c>
      <c r="AC3611" s="36">
        <f t="shared" si="568"/>
        <v>199836.24097187424</v>
      </c>
      <c r="AD3611" s="36">
        <f t="shared" si="569"/>
        <v>121527.81059982152</v>
      </c>
    </row>
    <row r="3612" spans="1:30" ht="14.25" customHeight="1" x14ac:dyDescent="0.25">
      <c r="A3612" s="16">
        <v>3596</v>
      </c>
      <c r="B3612" s="34">
        <v>0.26388588923779699</v>
      </c>
      <c r="C3612" s="34">
        <v>6.6634580872177607E-2</v>
      </c>
      <c r="D3612" s="34">
        <v>4.0323280726622902E-3</v>
      </c>
      <c r="E3612" s="34">
        <v>4.0166999926286001E-2</v>
      </c>
      <c r="F3612" s="34">
        <v>-1.010177007352E-2</v>
      </c>
      <c r="G3612" s="34">
        <v>0.17263494426262899</v>
      </c>
      <c r="H3612" s="35">
        <v>0.95296929459830304</v>
      </c>
      <c r="I3612" s="34">
        <v>0.100982306953169</v>
      </c>
      <c r="J3612" s="34">
        <v>1.9262996544780201E-2</v>
      </c>
      <c r="K3612" s="36">
        <f>Inputs!$B$12*(1+$B3612)^4</f>
        <v>153102.65112538351</v>
      </c>
      <c r="L3612" s="36">
        <f t="shared" si="560"/>
        <v>14379.42853291485</v>
      </c>
      <c r="M3612" s="36">
        <f t="shared" si="561"/>
        <v>161208.48761365912</v>
      </c>
      <c r="N3612" s="37">
        <f>M3612/Inputs!$B$6</f>
        <v>245.74464575252915</v>
      </c>
      <c r="O3612" s="38">
        <f>IF(N3612&gt;Inputs!$B$4,1,0)</f>
        <v>0</v>
      </c>
      <c r="P3612" s="34">
        <f t="shared" si="562"/>
        <v>8.1719310408388798E-2</v>
      </c>
      <c r="Q3612" s="36">
        <f>Inputs!$B$12*(1+$B3612)^0*$C3612+Inputs!$B$29*(1+$D3612)^0*Inputs!$B$19+Inputs!$B$30*(1+$E3612)^0*Inputs!$B$20+Inputs!$B$31*(1+$F3612)^0*Inputs!$B$21+Inputs!$B$22*(1+Inputs!$B$23)^0</f>
        <v>12020.118879757578</v>
      </c>
      <c r="R3612" s="36">
        <f>Inputs!$B$12*(1+$B3612)^1*$C3612+Inputs!$B$29*(1+$D3612)^1*Inputs!$B$19+Inputs!$B$30*(1+$E3612)^1*Inputs!$B$20+Inputs!$B$31*(1+$F3612)^1*Inputs!$B$21+Inputs!$B$22*(1+Inputs!$B$23)^1</f>
        <v>13074.699458438141</v>
      </c>
      <c r="S3612" s="36">
        <f>Inputs!$B$12*(1+$B3612)^2*$C3612+Inputs!$B$29*(1+$D3612)^2*Inputs!$B$19+Inputs!$B$30*(1+$E3612)^2*Inputs!$B$20+Inputs!$B$31*(1+$F3612)^2*Inputs!$B$21+Inputs!$B$22*(1+Inputs!$B$23)^2</f>
        <v>14410.183294509814</v>
      </c>
      <c r="T3612" s="36">
        <f>Inputs!$B$12*(1+$B3612)^3*$C3612+Inputs!$B$29*(1+$D3612)^3*Inputs!$B$19+Inputs!$B$30*(1+$E3612)^3*Inputs!$B$20+Inputs!$B$31*(1+$F3612)^3*Inputs!$B$21+Inputs!$B$22*(1+Inputs!$B$23)^3</f>
        <v>16100.134736854192</v>
      </c>
      <c r="U3612" s="36">
        <f>Inputs!$B$12*(1+$B3612)^4*$C3612+Inputs!$B$29*(1+$D3612)^4*Inputs!$B$19+Inputs!$B$30*(1+$E3612)^4*Inputs!$B$20+Inputs!$B$31*(1+$F3612)^4*Inputs!$B$21+Inputs!$B$22*(1+Inputs!$B$23)^4</f>
        <v>18237.510075996797</v>
      </c>
      <c r="V3612" s="35">
        <f>Inputs!$B$13/(Q3612*(1-$G3612))</f>
        <v>1.2729981383488458</v>
      </c>
      <c r="W3612" s="36">
        <f>Inputs!$B$13</f>
        <v>12660</v>
      </c>
      <c r="X3612" s="36">
        <f t="shared" si="563"/>
        <v>12905.238346114957</v>
      </c>
      <c r="Y3612" s="36">
        <f t="shared" si="564"/>
        <v>13269.528442420646</v>
      </c>
      <c r="Z3612" s="36">
        <f t="shared" si="565"/>
        <v>13759.95864433044</v>
      </c>
      <c r="AA3612" s="36">
        <f t="shared" si="566"/>
        <v>14379.42853291485</v>
      </c>
      <c r="AB3612" s="36">
        <f t="shared" si="567"/>
        <v>50341.692774005787</v>
      </c>
      <c r="AC3612" s="36">
        <f t="shared" si="568"/>
        <v>179350.74759950206</v>
      </c>
      <c r="AD3612" s="36">
        <f t="shared" si="569"/>
        <v>110866.79483965333</v>
      </c>
    </row>
    <row r="3613" spans="1:30" ht="14.25" customHeight="1" x14ac:dyDescent="0.25">
      <c r="A3613" s="16">
        <v>3597</v>
      </c>
      <c r="B3613" s="34">
        <v>0.41799355815392503</v>
      </c>
      <c r="C3613" s="34">
        <v>5.5784404825337898E-2</v>
      </c>
      <c r="D3613" s="34">
        <v>2.04033771049381E-2</v>
      </c>
      <c r="E3613" s="34">
        <v>6.1472567512807601E-2</v>
      </c>
      <c r="F3613" s="34">
        <v>-1.1616768382591901E-3</v>
      </c>
      <c r="G3613" s="34">
        <v>0.22232112575885599</v>
      </c>
      <c r="H3613" s="35">
        <v>1.1595181855655901</v>
      </c>
      <c r="I3613" s="34">
        <v>0.10576054340652701</v>
      </c>
      <c r="J3613" s="34">
        <v>2.8627026876609899E-2</v>
      </c>
      <c r="K3613" s="36">
        <f>Inputs!$B$12*(1+$B3613)^4</f>
        <v>242576.25219237784</v>
      </c>
      <c r="L3613" s="36">
        <f t="shared" si="560"/>
        <v>20017.149923604564</v>
      </c>
      <c r="M3613" s="36">
        <f t="shared" si="561"/>
        <v>218975.18941049781</v>
      </c>
      <c r="N3613" s="37">
        <f>M3613/Inputs!$B$6</f>
        <v>333.80364239405156</v>
      </c>
      <c r="O3613" s="38">
        <f>IF(N3613&gt;Inputs!$B$4,1,0)</f>
        <v>0</v>
      </c>
      <c r="P3613" s="34">
        <f t="shared" si="562"/>
        <v>7.7133516529917109E-2</v>
      </c>
      <c r="Q3613" s="36">
        <f>Inputs!$B$12*(1+$B3613)^0*$C3613+Inputs!$B$29*(1+$D3613)^0*Inputs!$B$19+Inputs!$B$30*(1+$E3613)^0*Inputs!$B$20+Inputs!$B$31*(1+$F3613)^0*Inputs!$B$21+Inputs!$B$22*(1+Inputs!$B$23)^0</f>
        <v>11369.108316947197</v>
      </c>
      <c r="R3613" s="36">
        <f>Inputs!$B$12*(1+$B3613)^1*$C3613+Inputs!$B$29*(1+$D3613)^1*Inputs!$B$19+Inputs!$B$30*(1+$E3613)^1*Inputs!$B$20+Inputs!$B$31*(1+$F3613)^1*Inputs!$B$21+Inputs!$B$22*(1+Inputs!$B$23)^1</f>
        <v>12915.539215426528</v>
      </c>
      <c r="S3613" s="36">
        <f>Inputs!$B$12*(1+$B3613)^2*$C3613+Inputs!$B$29*(1+$D3613)^2*Inputs!$B$19+Inputs!$B$30*(1+$E3613)^2*Inputs!$B$20+Inputs!$B$31*(1+$F3613)^2*Inputs!$B$21+Inputs!$B$22*(1+Inputs!$B$23)^2</f>
        <v>15055.560081319152</v>
      </c>
      <c r="T3613" s="36">
        <f>Inputs!$B$12*(1+$B3613)^3*$C3613+Inputs!$B$29*(1+$D3613)^3*Inputs!$B$19+Inputs!$B$30*(1+$E3613)^3*Inputs!$B$20+Inputs!$B$31*(1+$F3613)^3*Inputs!$B$21+Inputs!$B$22*(1+Inputs!$B$23)^3</f>
        <v>18034.160272474888</v>
      </c>
      <c r="U3613" s="36">
        <f>Inputs!$B$12*(1+$B3613)^4*$C3613+Inputs!$B$29*(1+$D3613)^4*Inputs!$B$19+Inputs!$B$30*(1+$E3613)^4*Inputs!$B$20+Inputs!$B$31*(1+$F3613)^4*Inputs!$B$21+Inputs!$B$22*(1+Inputs!$B$23)^4</f>
        <v>22198.53817613902</v>
      </c>
      <c r="V3613" s="35">
        <f>Inputs!$B$13/(Q3613*(1-$G3613))</f>
        <v>1.431881243061631</v>
      </c>
      <c r="W3613" s="36">
        <f>Inputs!$B$13</f>
        <v>12660</v>
      </c>
      <c r="X3613" s="36">
        <f t="shared" si="563"/>
        <v>13698.105222463631</v>
      </c>
      <c r="Y3613" s="36">
        <f t="shared" si="564"/>
        <v>15170.55889335031</v>
      </c>
      <c r="Z3613" s="36">
        <f t="shared" si="565"/>
        <v>17216.952149938803</v>
      </c>
      <c r="AA3613" s="36">
        <f t="shared" si="566"/>
        <v>20017.149923604564</v>
      </c>
      <c r="AB3613" s="36">
        <f t="shared" si="567"/>
        <v>57497.845801523603</v>
      </c>
      <c r="AC3613" s="36">
        <f t="shared" si="568"/>
        <v>266942.08093669097</v>
      </c>
      <c r="AD3613" s="36">
        <f t="shared" si="569"/>
        <v>161477.34360897422</v>
      </c>
    </row>
    <row r="3614" spans="1:30" ht="14.25" customHeight="1" x14ac:dyDescent="0.25">
      <c r="A3614" s="16">
        <v>3598</v>
      </c>
      <c r="B3614" s="34">
        <v>0.24767259142893899</v>
      </c>
      <c r="C3614" s="34">
        <v>0.103523968806465</v>
      </c>
      <c r="D3614" s="34">
        <v>8.73471345522959E-3</v>
      </c>
      <c r="E3614" s="34">
        <v>5.5845317411195597E-2</v>
      </c>
      <c r="F3614" s="34">
        <v>9.8940104485674505E-3</v>
      </c>
      <c r="G3614" s="34">
        <v>0.20486593770433101</v>
      </c>
      <c r="H3614" s="35">
        <v>1.0228906064824499</v>
      </c>
      <c r="I3614" s="34">
        <v>9.4870983885781898E-2</v>
      </c>
      <c r="J3614" s="34">
        <v>2.32441411535366E-2</v>
      </c>
      <c r="K3614" s="36">
        <f>Inputs!$B$12*(1+$B3614)^4</f>
        <v>145396.44541916662</v>
      </c>
      <c r="L3614" s="36">
        <f t="shared" si="560"/>
        <v>19270.302206646313</v>
      </c>
      <c r="M3614" s="36">
        <f t="shared" si="561"/>
        <v>233909.6848275766</v>
      </c>
      <c r="N3614" s="37">
        <f>M3614/Inputs!$B$6</f>
        <v>356.56964150545213</v>
      </c>
      <c r="O3614" s="38">
        <f>IF(N3614&gt;Inputs!$B$4,1,0)</f>
        <v>0</v>
      </c>
      <c r="P3614" s="34">
        <f t="shared" si="562"/>
        <v>7.1626842732245302E-2</v>
      </c>
      <c r="Q3614" s="36">
        <f>Inputs!$B$12*(1+$B3614)^0*$C3614+Inputs!$B$29*(1+$D3614)^0*Inputs!$B$19+Inputs!$B$30*(1+$E3614)^0*Inputs!$B$20+Inputs!$B$31*(1+$F3614)^0*Inputs!$B$21+Inputs!$B$22*(1+Inputs!$B$23)^0</f>
        <v>14233.482155814821</v>
      </c>
      <c r="R3614" s="36">
        <f>Inputs!$B$12*(1+$B3614)^1*$C3614+Inputs!$B$29*(1+$D3614)^1*Inputs!$B$19+Inputs!$B$30*(1+$E3614)^1*Inputs!$B$20+Inputs!$B$31*(1+$F3614)^1*Inputs!$B$21+Inputs!$B$22*(1+Inputs!$B$23)^1</f>
        <v>15916.539283181399</v>
      </c>
      <c r="S3614" s="36">
        <f>Inputs!$B$12*(1+$B3614)^2*$C3614+Inputs!$B$29*(1+$D3614)^2*Inputs!$B$19+Inputs!$B$30*(1+$E3614)^2*Inputs!$B$20+Inputs!$B$31*(1+$F3614)^2*Inputs!$B$21+Inputs!$B$22*(1+Inputs!$B$23)^2</f>
        <v>17987.069026291716</v>
      </c>
      <c r="T3614" s="36">
        <f>Inputs!$B$12*(1+$B3614)^3*$C3614+Inputs!$B$29*(1+$D3614)^3*Inputs!$B$19+Inputs!$B$30*(1+$E3614)^3*Inputs!$B$20+Inputs!$B$31*(1+$F3614)^3*Inputs!$B$21+Inputs!$B$22*(1+Inputs!$B$23)^3</f>
        <v>20539.821335316621</v>
      </c>
      <c r="U3614" s="36">
        <f>Inputs!$B$12*(1+$B3614)^4*$C3614+Inputs!$B$29*(1+$D3614)^4*Inputs!$B$19+Inputs!$B$30*(1+$E3614)^4*Inputs!$B$20+Inputs!$B$31*(1+$F3614)^4*Inputs!$B$21+Inputs!$B$22*(1+Inputs!$B$23)^4</f>
        <v>23692.941210654972</v>
      </c>
      <c r="V3614" s="35">
        <f>Inputs!$B$13/(Q3614*(1-$G3614))</f>
        <v>1.1186189857259363</v>
      </c>
      <c r="W3614" s="36">
        <f>Inputs!$B$13</f>
        <v>12660</v>
      </c>
      <c r="X3614" s="36">
        <f t="shared" si="563"/>
        <v>13854.119238537869</v>
      </c>
      <c r="Y3614" s="36">
        <f t="shared" si="564"/>
        <v>15314.075645084167</v>
      </c>
      <c r="Z3614" s="36">
        <f t="shared" si="565"/>
        <v>17096.61579450468</v>
      </c>
      <c r="AA3614" s="36">
        <f t="shared" si="566"/>
        <v>19270.302206646313</v>
      </c>
      <c r="AB3614" s="36">
        <f t="shared" si="567"/>
        <v>58934.181082354124</v>
      </c>
      <c r="AC3614" s="36">
        <f t="shared" si="568"/>
        <v>275290.98141208547</v>
      </c>
      <c r="AD3614" s="36">
        <f t="shared" si="569"/>
        <v>174975.50374522246</v>
      </c>
    </row>
    <row r="3615" spans="1:30" ht="14.25" customHeight="1" x14ac:dyDescent="0.25">
      <c r="A3615" s="16">
        <v>3599</v>
      </c>
      <c r="B3615" s="34">
        <v>0.25991471044100301</v>
      </c>
      <c r="C3615" s="34">
        <v>7.96922815432346E-2</v>
      </c>
      <c r="D3615" s="34">
        <v>2.7732397318654799E-2</v>
      </c>
      <c r="E3615" s="34">
        <v>5.6619692567838602E-2</v>
      </c>
      <c r="F3615" s="34">
        <v>2.5295303664942701E-3</v>
      </c>
      <c r="G3615" s="34">
        <v>0.16159866798050099</v>
      </c>
      <c r="H3615" s="35">
        <v>1.0052603757782199</v>
      </c>
      <c r="I3615" s="34">
        <v>9.8737174968719296E-2</v>
      </c>
      <c r="J3615" s="34">
        <v>2.2167408357865698E-2</v>
      </c>
      <c r="K3615" s="36">
        <f>Inputs!$B$12*(1+$B3615)^4</f>
        <v>151187.48307249346</v>
      </c>
      <c r="L3615" s="36">
        <f t="shared" si="560"/>
        <v>17553.905801017561</v>
      </c>
      <c r="M3615" s="36">
        <f t="shared" si="561"/>
        <v>202018.07456382914</v>
      </c>
      <c r="N3615" s="37">
        <f>M3615/Inputs!$B$6</f>
        <v>307.95438195705663</v>
      </c>
      <c r="O3615" s="38">
        <f>IF(N3615&gt;Inputs!$B$4,1,0)</f>
        <v>0</v>
      </c>
      <c r="P3615" s="34">
        <f t="shared" si="562"/>
        <v>7.6569766610853601E-2</v>
      </c>
      <c r="Q3615" s="36">
        <f>Inputs!$B$12*(1+$B3615)^0*$C3615+Inputs!$B$29*(1+$D3615)^0*Inputs!$B$19+Inputs!$B$30*(1+$E3615)^0*Inputs!$B$20+Inputs!$B$31*(1+$F3615)^0*Inputs!$B$21+Inputs!$B$22*(1+Inputs!$B$23)^0</f>
        <v>12803.580920020999</v>
      </c>
      <c r="R3615" s="36">
        <f>Inputs!$B$12*(1+$B3615)^1*$C3615+Inputs!$B$29*(1+$D3615)^1*Inputs!$B$19+Inputs!$B$30*(1+$E3615)^1*Inputs!$B$20+Inputs!$B$31*(1+$F3615)^1*Inputs!$B$21+Inputs!$B$22*(1+Inputs!$B$23)^1</f>
        <v>14222.405252788456</v>
      </c>
      <c r="S3615" s="36">
        <f>Inputs!$B$12*(1+$B3615)^2*$C3615+Inputs!$B$29*(1+$D3615)^2*Inputs!$B$19+Inputs!$B$30*(1+$E3615)^2*Inputs!$B$20+Inputs!$B$31*(1+$F3615)^2*Inputs!$B$21+Inputs!$B$22*(1+Inputs!$B$23)^2</f>
        <v>15972.792923430559</v>
      </c>
      <c r="T3615" s="36">
        <f>Inputs!$B$12*(1+$B3615)^3*$C3615+Inputs!$B$29*(1+$D3615)^3*Inputs!$B$19+Inputs!$B$30*(1+$E3615)^3*Inputs!$B$20+Inputs!$B$31*(1+$F3615)^3*Inputs!$B$21+Inputs!$B$22*(1+Inputs!$B$23)^3</f>
        <v>18139.165527157063</v>
      </c>
      <c r="U3615" s="36">
        <f>Inputs!$B$12*(1+$B3615)^4*$C3615+Inputs!$B$29*(1+$D3615)^4*Inputs!$B$19+Inputs!$B$30*(1+$E3615)^4*Inputs!$B$20+Inputs!$B$31*(1+$F3615)^4*Inputs!$B$21+Inputs!$B$22*(1+Inputs!$B$23)^4</f>
        <v>20827.792365361987</v>
      </c>
      <c r="V3615" s="35">
        <f>Inputs!$B$13/(Q3615*(1-$G3615))</f>
        <v>1.1793705951032256</v>
      </c>
      <c r="W3615" s="36">
        <f>Inputs!$B$13</f>
        <v>12660</v>
      </c>
      <c r="X3615" s="36">
        <f t="shared" si="563"/>
        <v>13543.887264704934</v>
      </c>
      <c r="Y3615" s="36">
        <f t="shared" si="564"/>
        <v>14627.863920733909</v>
      </c>
      <c r="Z3615" s="36">
        <f t="shared" si="565"/>
        <v>15949.862535936831</v>
      </c>
      <c r="AA3615" s="36">
        <f t="shared" si="566"/>
        <v>17553.905801017561</v>
      </c>
      <c r="AB3615" s="36">
        <f t="shared" si="567"/>
        <v>55675.943316291407</v>
      </c>
      <c r="AC3615" s="36">
        <f t="shared" si="568"/>
        <v>234335.7070731993</v>
      </c>
      <c r="AD3615" s="36">
        <f t="shared" si="569"/>
        <v>146342.13124753773</v>
      </c>
    </row>
    <row r="3616" spans="1:30" ht="14.25" customHeight="1" x14ac:dyDescent="0.25">
      <c r="A3616" s="16">
        <v>3600</v>
      </c>
      <c r="B3616" s="34">
        <v>0.218400120051083</v>
      </c>
      <c r="C3616" s="34">
        <v>0.10011459200784401</v>
      </c>
      <c r="D3616" s="34">
        <v>4.30332182223832E-2</v>
      </c>
      <c r="E3616" s="34">
        <v>4.3572191594404099E-2</v>
      </c>
      <c r="F3616" s="34">
        <v>-1.0339346082044801E-2</v>
      </c>
      <c r="G3616" s="34">
        <v>0.166429122425679</v>
      </c>
      <c r="H3616" s="35">
        <v>0.99745370083297602</v>
      </c>
      <c r="I3616" s="34">
        <v>9.5662138919011194E-2</v>
      </c>
      <c r="J3616" s="34">
        <v>2.1776861086929E-2</v>
      </c>
      <c r="K3616" s="36">
        <f>Inputs!$B$12*(1+$B3616)^4</f>
        <v>132224.21059164248</v>
      </c>
      <c r="L3616" s="36">
        <f t="shared" si="560"/>
        <v>18175.197870330598</v>
      </c>
      <c r="M3616" s="36">
        <f t="shared" si="561"/>
        <v>216387.75191830716</v>
      </c>
      <c r="N3616" s="37">
        <f>M3616/Inputs!$B$6</f>
        <v>329.85937792424869</v>
      </c>
      <c r="O3616" s="38">
        <f>IF(N3616&gt;Inputs!$B$4,1,0)</f>
        <v>0</v>
      </c>
      <c r="P3616" s="34">
        <f t="shared" si="562"/>
        <v>7.3885277832082194E-2</v>
      </c>
      <c r="Q3616" s="36">
        <f>Inputs!$B$12*(1+$B3616)^0*$C3616+Inputs!$B$29*(1+$D3616)^0*Inputs!$B$19+Inputs!$B$30*(1+$E3616)^0*Inputs!$B$20+Inputs!$B$31*(1+$F3616)^0*Inputs!$B$21+Inputs!$B$22*(1+Inputs!$B$23)^0</f>
        <v>14028.919547897563</v>
      </c>
      <c r="R3616" s="36">
        <f>Inputs!$B$12*(1+$B3616)^1*$C3616+Inputs!$B$29*(1+$D3616)^1*Inputs!$B$19+Inputs!$B$30*(1+$E3616)^1*Inputs!$B$20+Inputs!$B$31*(1+$F3616)^1*Inputs!$B$21+Inputs!$B$22*(1+Inputs!$B$23)^1</f>
        <v>15476.499481751103</v>
      </c>
      <c r="S3616" s="36">
        <f>Inputs!$B$12*(1+$B3616)^2*$C3616+Inputs!$B$29*(1+$D3616)^2*Inputs!$B$19+Inputs!$B$30*(1+$E3616)^2*Inputs!$B$20+Inputs!$B$31*(1+$F3616)^2*Inputs!$B$21+Inputs!$B$22*(1+Inputs!$B$23)^2</f>
        <v>17219.886330199071</v>
      </c>
      <c r="T3616" s="36">
        <f>Inputs!$B$12*(1+$B3616)^3*$C3616+Inputs!$B$29*(1+$D3616)^3*Inputs!$B$19+Inputs!$B$30*(1+$E3616)^3*Inputs!$B$20+Inputs!$B$31*(1+$F3616)^3*Inputs!$B$21+Inputs!$B$22*(1+Inputs!$B$23)^3</f>
        <v>19322.059474491231</v>
      </c>
      <c r="U3616" s="36">
        <f>Inputs!$B$12*(1+$B3616)^4*$C3616+Inputs!$B$29*(1+$D3616)^4*Inputs!$B$19+Inputs!$B$30*(1+$E3616)^4*Inputs!$B$20+Inputs!$B$31*(1+$F3616)^4*Inputs!$B$21+Inputs!$B$22*(1+Inputs!$B$23)^4</f>
        <v>21859.683434248931</v>
      </c>
      <c r="V3616" s="35">
        <f>Inputs!$B$13/(Q3616*(1-$G3616))</f>
        <v>1.0825973201780446</v>
      </c>
      <c r="W3616" s="36">
        <f>Inputs!$B$13</f>
        <v>12660</v>
      </c>
      <c r="X3616" s="36">
        <f t="shared" si="563"/>
        <v>13691.723063675996</v>
      </c>
      <c r="Y3616" s="36">
        <f t="shared" si="564"/>
        <v>14928.521768081788</v>
      </c>
      <c r="Z3616" s="36">
        <f t="shared" si="565"/>
        <v>16408.131897285319</v>
      </c>
      <c r="AA3616" s="36">
        <f t="shared" si="566"/>
        <v>18175.197870330598</v>
      </c>
      <c r="AB3616" s="36">
        <f t="shared" si="567"/>
        <v>57205.726230540058</v>
      </c>
      <c r="AC3616" s="36">
        <f t="shared" si="568"/>
        <v>251349.08028343914</v>
      </c>
      <c r="AD3616" s="36">
        <f t="shared" si="569"/>
        <v>159182.02568776711</v>
      </c>
    </row>
    <row r="3617" spans="1:30" ht="14.25" customHeight="1" x14ac:dyDescent="0.25">
      <c r="A3617" s="16">
        <v>3601</v>
      </c>
      <c r="B3617" s="34">
        <v>0.400536807062846</v>
      </c>
      <c r="C3617" s="34">
        <v>8.1381775097849801E-2</v>
      </c>
      <c r="D3617" s="34">
        <v>3.82835123962263E-2</v>
      </c>
      <c r="E3617" s="34">
        <v>3.0305920891218099E-2</v>
      </c>
      <c r="F3617" s="34">
        <v>1.3861917914663799E-2</v>
      </c>
      <c r="G3617" s="34">
        <v>0.20828525916433599</v>
      </c>
      <c r="H3617" s="35">
        <v>0.95583692491524297</v>
      </c>
      <c r="I3617" s="34">
        <v>0.104169180670759</v>
      </c>
      <c r="J3617" s="34">
        <v>3.2579573501117301E-2</v>
      </c>
      <c r="K3617" s="36">
        <f>Inputs!$B$12*(1+$B3617)^4</f>
        <v>230849.72303826999</v>
      </c>
      <c r="L3617" s="36">
        <f t="shared" si="560"/>
        <v>20908.369969240262</v>
      </c>
      <c r="M3617" s="36">
        <f t="shared" si="561"/>
        <v>243042.31849151867</v>
      </c>
      <c r="N3617" s="37">
        <f>M3617/Inputs!$B$6</f>
        <v>370.49133916390042</v>
      </c>
      <c r="O3617" s="38">
        <f>IF(N3617&gt;Inputs!$B$4,1,0)</f>
        <v>0</v>
      </c>
      <c r="P3617" s="34">
        <f t="shared" si="562"/>
        <v>7.1589607169641703E-2</v>
      </c>
      <c r="Q3617" s="36">
        <f>Inputs!$B$12*(1+$B3617)^0*$C3617+Inputs!$B$29*(1+$D3617)^0*Inputs!$B$19+Inputs!$B$30*(1+$E3617)^0*Inputs!$B$20+Inputs!$B$31*(1+$F3617)^0*Inputs!$B$21+Inputs!$B$22*(1+Inputs!$B$23)^0</f>
        <v>12904.95053329791</v>
      </c>
      <c r="R3617" s="36">
        <f>Inputs!$B$12*(1+$B3617)^1*$C3617+Inputs!$B$29*(1+$D3617)^1*Inputs!$B$19+Inputs!$B$30*(1+$E3617)^1*Inputs!$B$20+Inputs!$B$31*(1+$F3617)^1*Inputs!$B$21+Inputs!$B$22*(1+Inputs!$B$23)^1</f>
        <v>15056.659458455841</v>
      </c>
      <c r="S3617" s="36">
        <f>Inputs!$B$12*(1+$B3617)^2*$C3617+Inputs!$B$29*(1+$D3617)^2*Inputs!$B$19+Inputs!$B$30*(1+$E3617)^2*Inputs!$B$20+Inputs!$B$31*(1+$F3617)^2*Inputs!$B$21+Inputs!$B$22*(1+Inputs!$B$23)^2</f>
        <v>17997.669366500879</v>
      </c>
      <c r="T3617" s="36">
        <f>Inputs!$B$12*(1+$B3617)^3*$C3617+Inputs!$B$29*(1+$D3617)^3*Inputs!$B$19+Inputs!$B$30*(1+$E3617)^3*Inputs!$B$20+Inputs!$B$31*(1+$F3617)^3*Inputs!$B$21+Inputs!$B$22*(1+Inputs!$B$23)^3</f>
        <v>22041.951016816492</v>
      </c>
      <c r="U3617" s="36">
        <f>Inputs!$B$12*(1+$B3617)^4*$C3617+Inputs!$B$29*(1+$D3617)^4*Inputs!$B$19+Inputs!$B$30*(1+$E3617)^4*Inputs!$B$20+Inputs!$B$31*(1+$F3617)^4*Inputs!$B$21+Inputs!$B$22*(1+Inputs!$B$23)^4</f>
        <v>27629.157456333167</v>
      </c>
      <c r="V3617" s="35">
        <f>Inputs!$B$13/(Q3617*(1-$G3617))</f>
        <v>1.2391064864749455</v>
      </c>
      <c r="W3617" s="36">
        <f>Inputs!$B$13</f>
        <v>12660</v>
      </c>
      <c r="X3617" s="36">
        <f t="shared" si="563"/>
        <v>13926.68274628033</v>
      </c>
      <c r="Y3617" s="36">
        <f t="shared" si="564"/>
        <v>15637.896435493973</v>
      </c>
      <c r="Z3617" s="36">
        <f t="shared" si="565"/>
        <v>17916.080328267704</v>
      </c>
      <c r="AA3617" s="36">
        <f t="shared" si="566"/>
        <v>20908.369969240262</v>
      </c>
      <c r="AB3617" s="36">
        <f t="shared" si="567"/>
        <v>59297.279896801818</v>
      </c>
      <c r="AC3617" s="36">
        <f t="shared" si="568"/>
        <v>301573.8820061154</v>
      </c>
      <c r="AD3617" s="36">
        <f t="shared" si="569"/>
        <v>183745.03859471687</v>
      </c>
    </row>
    <row r="3618" spans="1:30" ht="14.25" customHeight="1" x14ac:dyDescent="0.25">
      <c r="A3618" s="16">
        <v>3602</v>
      </c>
      <c r="B3618" s="34">
        <v>0.36768647916080799</v>
      </c>
      <c r="C3618" s="34">
        <v>7.4242704756328506E-2</v>
      </c>
      <c r="D3618" s="34">
        <v>4.0507486956252101E-2</v>
      </c>
      <c r="E3618" s="34">
        <v>5.2221970795308902E-2</v>
      </c>
      <c r="F3618" s="34">
        <v>1.12192052949877E-2</v>
      </c>
      <c r="G3618" s="34">
        <v>0.176881369477915</v>
      </c>
      <c r="H3618" s="35">
        <v>1.0434111951379601</v>
      </c>
      <c r="I3618" s="34">
        <v>9.4003626701836498E-2</v>
      </c>
      <c r="J3618" s="34">
        <v>2.51080384392121E-2</v>
      </c>
      <c r="K3618" s="36">
        <f>Inputs!$B$12*(1+$B3618)^4</f>
        <v>209941.09814677213</v>
      </c>
      <c r="L3618" s="36">
        <f t="shared" si="560"/>
        <v>21179.867859184611</v>
      </c>
      <c r="M3618" s="36">
        <f t="shared" si="561"/>
        <v>262609.13373838394</v>
      </c>
      <c r="N3618" s="37">
        <f>M3618/Inputs!$B$6</f>
        <v>400.31880143046334</v>
      </c>
      <c r="O3618" s="38">
        <f>IF(N3618&gt;Inputs!$B$4,1,0)</f>
        <v>1</v>
      </c>
      <c r="P3618" s="34">
        <f t="shared" si="562"/>
        <v>6.8895588262624402E-2</v>
      </c>
      <c r="Q3618" s="36">
        <f>Inputs!$B$12*(1+$B3618)^0*$C3618+Inputs!$B$29*(1+$D3618)^0*Inputs!$B$19+Inputs!$B$30*(1+$E3618)^0*Inputs!$B$20+Inputs!$B$31*(1+$F3618)^0*Inputs!$B$21+Inputs!$B$22*(1+Inputs!$B$23)^0</f>
        <v>12476.606312806631</v>
      </c>
      <c r="R3618" s="36">
        <f>Inputs!$B$12*(1+$B3618)^1*$C3618+Inputs!$B$29*(1+$D3618)^1*Inputs!$B$19+Inputs!$B$30*(1+$E3618)^1*Inputs!$B$20+Inputs!$B$31*(1+$F3618)^1*Inputs!$B$21+Inputs!$B$22*(1+Inputs!$B$23)^1</f>
        <v>14360.839989233347</v>
      </c>
      <c r="S3618" s="36">
        <f>Inputs!$B$12*(1+$B3618)^2*$C3618+Inputs!$B$29*(1+$D3618)^2*Inputs!$B$19+Inputs!$B$30*(1+$E3618)^2*Inputs!$B$20+Inputs!$B$31*(1+$F3618)^2*Inputs!$B$21+Inputs!$B$22*(1+Inputs!$B$23)^2</f>
        <v>16858.05772575198</v>
      </c>
      <c r="T3618" s="36">
        <f>Inputs!$B$12*(1+$B3618)^3*$C3618+Inputs!$B$29*(1+$D3618)^3*Inputs!$B$19+Inputs!$B$30*(1+$E3618)^3*Inputs!$B$20+Inputs!$B$31*(1+$F3618)^3*Inputs!$B$21+Inputs!$B$22*(1+Inputs!$B$23)^3</f>
        <v>20190.211359791087</v>
      </c>
      <c r="U3618" s="36">
        <f>Inputs!$B$12*(1+$B3618)^4*$C3618+Inputs!$B$29*(1+$D3618)^4*Inputs!$B$19+Inputs!$B$30*(1+$E3618)^4*Inputs!$B$20+Inputs!$B$31*(1+$F3618)^4*Inputs!$B$21+Inputs!$B$22*(1+Inputs!$B$23)^4</f>
        <v>24660.695597583232</v>
      </c>
      <c r="V3618" s="35">
        <f>Inputs!$B$13/(Q3618*(1-$G3618))</f>
        <v>1.2327494075114838</v>
      </c>
      <c r="W3618" s="36">
        <f>Inputs!$B$13</f>
        <v>12660</v>
      </c>
      <c r="X3618" s="36">
        <f t="shared" si="563"/>
        <v>14012.403669151116</v>
      </c>
      <c r="Y3618" s="36">
        <f t="shared" si="564"/>
        <v>15792.208695841487</v>
      </c>
      <c r="Z3618" s="36">
        <f t="shared" si="565"/>
        <v>18127.037190079525</v>
      </c>
      <c r="AA3618" s="36">
        <f t="shared" si="566"/>
        <v>21179.867859184611</v>
      </c>
      <c r="AB3618" s="36">
        <f t="shared" si="567"/>
        <v>61511.174196012122</v>
      </c>
      <c r="AC3618" s="36">
        <f t="shared" si="568"/>
        <v>315138.5065872054</v>
      </c>
      <c r="AD3618" s="36">
        <f t="shared" si="569"/>
        <v>201097.9595423718</v>
      </c>
    </row>
    <row r="3619" spans="1:30" ht="14.25" customHeight="1" x14ac:dyDescent="0.25">
      <c r="A3619" s="16">
        <v>3603</v>
      </c>
      <c r="B3619" s="34">
        <v>0.26431903783340799</v>
      </c>
      <c r="C3619" s="34">
        <v>7.0335932336131002E-2</v>
      </c>
      <c r="D3619" s="34">
        <v>4.1370973397638601E-2</v>
      </c>
      <c r="E3619" s="34">
        <v>2.2030579300965001E-2</v>
      </c>
      <c r="F3619" s="34">
        <v>9.7469882702174195E-3</v>
      </c>
      <c r="G3619" s="34">
        <v>0.19515094213811399</v>
      </c>
      <c r="H3619" s="35">
        <v>0.94324925911734503</v>
      </c>
      <c r="I3619" s="34">
        <v>9.40626389389108E-2</v>
      </c>
      <c r="J3619" s="34">
        <v>2.0672642012733201E-2</v>
      </c>
      <c r="K3619" s="36">
        <f>Inputs!$B$12*(1+$B3619)^4</f>
        <v>153312.63937729274</v>
      </c>
      <c r="L3619" s="36">
        <f t="shared" si="560"/>
        <v>14807.411747887829</v>
      </c>
      <c r="M3619" s="36">
        <f t="shared" si="561"/>
        <v>183508.12131954043</v>
      </c>
      <c r="N3619" s="37">
        <f>M3619/Inputs!$B$6</f>
        <v>279.73798981637259</v>
      </c>
      <c r="O3619" s="38">
        <f>IF(N3619&gt;Inputs!$B$4,1,0)</f>
        <v>0</v>
      </c>
      <c r="P3619" s="34">
        <f t="shared" si="562"/>
        <v>7.3389996926177592E-2</v>
      </c>
      <c r="Q3619" s="36">
        <f>Inputs!$B$12*(1+$B3619)^0*$C3619+Inputs!$B$29*(1+$D3619)^0*Inputs!$B$19+Inputs!$B$30*(1+$E3619)^0*Inputs!$B$20+Inputs!$B$31*(1+$F3619)^0*Inputs!$B$21+Inputs!$B$22*(1+Inputs!$B$23)^0</f>
        <v>12242.199967594781</v>
      </c>
      <c r="R3619" s="36">
        <f>Inputs!$B$12*(1+$B3619)^1*$C3619+Inputs!$B$29*(1+$D3619)^1*Inputs!$B$19+Inputs!$B$30*(1+$E3619)^1*Inputs!$B$20+Inputs!$B$31*(1+$F3619)^1*Inputs!$B$21+Inputs!$B$22*(1+Inputs!$B$23)^1</f>
        <v>13524.433596913537</v>
      </c>
      <c r="S3619" s="36">
        <f>Inputs!$B$12*(1+$B3619)^2*$C3619+Inputs!$B$29*(1+$D3619)^2*Inputs!$B$19+Inputs!$B$30*(1+$E3619)^2*Inputs!$B$20+Inputs!$B$31*(1+$F3619)^2*Inputs!$B$21+Inputs!$B$22*(1+Inputs!$B$23)^2</f>
        <v>15106.729759927381</v>
      </c>
      <c r="T3619" s="36">
        <f>Inputs!$B$12*(1+$B3619)^3*$C3619+Inputs!$B$29*(1+$D3619)^3*Inputs!$B$19+Inputs!$B$30*(1+$E3619)^3*Inputs!$B$20+Inputs!$B$31*(1+$F3619)^3*Inputs!$B$21+Inputs!$B$22*(1+Inputs!$B$23)^3</f>
        <v>17067.222605112474</v>
      </c>
      <c r="U3619" s="36">
        <f>Inputs!$B$12*(1+$B3619)^4*$C3619+Inputs!$B$29*(1+$D3619)^4*Inputs!$B$19+Inputs!$B$30*(1+$E3619)^4*Inputs!$B$20+Inputs!$B$31*(1+$F3619)^4*Inputs!$B$21+Inputs!$B$22*(1+Inputs!$B$23)^4</f>
        <v>19504.653530579661</v>
      </c>
      <c r="V3619" s="35">
        <f>Inputs!$B$13/(Q3619*(1-$G3619))</f>
        <v>1.2848717973547201</v>
      </c>
      <c r="W3619" s="36">
        <f>Inputs!$B$13</f>
        <v>12660</v>
      </c>
      <c r="X3619" s="36">
        <f t="shared" si="563"/>
        <v>13056.342280199242</v>
      </c>
      <c r="Y3619" s="36">
        <f t="shared" si="564"/>
        <v>13545.45779798512</v>
      </c>
      <c r="Z3619" s="36">
        <f t="shared" si="565"/>
        <v>14130.157070895179</v>
      </c>
      <c r="AA3619" s="36">
        <f t="shared" si="566"/>
        <v>14807.411747887829</v>
      </c>
      <c r="AB3619" s="36">
        <f t="shared" si="567"/>
        <v>52131.581410727464</v>
      </c>
      <c r="AC3619" s="36">
        <f t="shared" si="568"/>
        <v>205934.33305753674</v>
      </c>
      <c r="AD3619" s="36">
        <f t="shared" si="569"/>
        <v>131376.53990881296</v>
      </c>
    </row>
    <row r="3620" spans="1:30" ht="14.25" customHeight="1" x14ac:dyDescent="0.25">
      <c r="A3620" s="16">
        <v>3604</v>
      </c>
      <c r="B3620" s="34">
        <v>0.44471018702288601</v>
      </c>
      <c r="C3620" s="34">
        <v>7.7868895725073994E-2</v>
      </c>
      <c r="D3620" s="34">
        <v>2.5874536101701501E-2</v>
      </c>
      <c r="E3620" s="34">
        <v>4.3246902460178503E-2</v>
      </c>
      <c r="F3620" s="34">
        <v>2.2009561597796899E-2</v>
      </c>
      <c r="G3620" s="34">
        <v>0.166815841301791</v>
      </c>
      <c r="H3620" s="35">
        <v>0.985092320967761</v>
      </c>
      <c r="I3620" s="34">
        <v>9.4564825162955293E-2</v>
      </c>
      <c r="J3620" s="34">
        <v>2.4011187895626299E-2</v>
      </c>
      <c r="K3620" s="36">
        <f>Inputs!$B$12*(1+$B3620)^4</f>
        <v>261381.10574262618</v>
      </c>
      <c r="L3620" s="36">
        <f t="shared" si="560"/>
        <v>24061.16728523522</v>
      </c>
      <c r="M3620" s="36">
        <f t="shared" si="561"/>
        <v>287466.11539581564</v>
      </c>
      <c r="N3620" s="37">
        <f>M3620/Inputs!$B$6</f>
        <v>438.2105417619141</v>
      </c>
      <c r="O3620" s="38">
        <f>IF(N3620&gt;Inputs!$B$4,1,0)</f>
        <v>1</v>
      </c>
      <c r="P3620" s="34">
        <f t="shared" si="562"/>
        <v>7.0553637267328995E-2</v>
      </c>
      <c r="Q3620" s="36">
        <f>Inputs!$B$12*(1+$B3620)^0*$C3620+Inputs!$B$29*(1+$D3620)^0*Inputs!$B$19+Inputs!$B$30*(1+$E3620)^0*Inputs!$B$20+Inputs!$B$31*(1+$F3620)^0*Inputs!$B$21+Inputs!$B$22*(1+Inputs!$B$23)^0</f>
        <v>12694.177770931361</v>
      </c>
      <c r="R3620" s="36">
        <f>Inputs!$B$12*(1+$B3620)^1*$C3620+Inputs!$B$29*(1+$D3620)^1*Inputs!$B$19+Inputs!$B$30*(1+$E3620)^1*Inputs!$B$20+Inputs!$B$31*(1+$F3620)^1*Inputs!$B$21+Inputs!$B$22*(1+Inputs!$B$23)^1</f>
        <v>14996.169049355958</v>
      </c>
      <c r="S3620" s="36">
        <f>Inputs!$B$12*(1+$B3620)^2*$C3620+Inputs!$B$29*(1+$D3620)^2*Inputs!$B$19+Inputs!$B$30*(1+$E3620)^2*Inputs!$B$20+Inputs!$B$31*(1+$F3620)^2*Inputs!$B$21+Inputs!$B$22*(1+Inputs!$B$23)^2</f>
        <v>18229.174604801898</v>
      </c>
      <c r="T3620" s="36">
        <f>Inputs!$B$12*(1+$B3620)^3*$C3620+Inputs!$B$29*(1+$D3620)^3*Inputs!$B$19+Inputs!$B$30*(1+$E3620)^3*Inputs!$B$20+Inputs!$B$31*(1+$F3620)^3*Inputs!$B$21+Inputs!$B$22*(1+Inputs!$B$23)^3</f>
        <v>22804.350444339558</v>
      </c>
      <c r="U3620" s="36">
        <f>Inputs!$B$12*(1+$B3620)^4*$C3620+Inputs!$B$29*(1+$D3620)^4*Inputs!$B$19+Inputs!$B$30*(1+$E3620)^4*Inputs!$B$20+Inputs!$B$31*(1+$F3620)^4*Inputs!$B$21+Inputs!$B$22*(1+Inputs!$B$23)^4</f>
        <v>29315.5978052225</v>
      </c>
      <c r="V3620" s="35">
        <f>Inputs!$B$13/(Q3620*(1-$G3620))</f>
        <v>1.1969833946211852</v>
      </c>
      <c r="W3620" s="36">
        <f>Inputs!$B$13</f>
        <v>12660</v>
      </c>
      <c r="X3620" s="36">
        <f t="shared" si="563"/>
        <v>14293.921413990622</v>
      </c>
      <c r="Y3620" s="36">
        <f t="shared" si="564"/>
        <v>16570.966115996118</v>
      </c>
      <c r="Z3620" s="36">
        <f t="shared" si="565"/>
        <v>19723.468746923256</v>
      </c>
      <c r="AA3620" s="36">
        <f t="shared" si="566"/>
        <v>24061.16728523522</v>
      </c>
      <c r="AB3620" s="36">
        <f t="shared" si="567"/>
        <v>65189.104318317812</v>
      </c>
      <c r="AC3620" s="36">
        <f t="shared" si="568"/>
        <v>349222.31437270704</v>
      </c>
      <c r="AD3620" s="36">
        <f t="shared" si="569"/>
        <v>222277.01107749782</v>
      </c>
    </row>
    <row r="3621" spans="1:30" ht="14.25" customHeight="1" x14ac:dyDescent="0.25">
      <c r="A3621" s="16">
        <v>3605</v>
      </c>
      <c r="B3621" s="34">
        <v>0.24820708243970999</v>
      </c>
      <c r="C3621" s="34">
        <v>8.4425164376602094E-2</v>
      </c>
      <c r="D3621" s="34">
        <v>3.01813198328316E-2</v>
      </c>
      <c r="E3621" s="34">
        <v>2.0547799349209601E-2</v>
      </c>
      <c r="F3621" s="34">
        <v>1.5490650112825801E-2</v>
      </c>
      <c r="G3621" s="34">
        <v>0.17023068989343701</v>
      </c>
      <c r="H3621" s="35">
        <v>0.91540722447523404</v>
      </c>
      <c r="I3621" s="34">
        <v>9.62766970716043E-2</v>
      </c>
      <c r="J3621" s="34">
        <v>2.2220048502600599E-2</v>
      </c>
      <c r="K3621" s="36">
        <f>Inputs!$B$12*(1+$B3621)^4</f>
        <v>145645.75135148043</v>
      </c>
      <c r="L3621" s="36">
        <f t="shared" si="560"/>
        <v>15909.454183810551</v>
      </c>
      <c r="M3621" s="36">
        <f t="shared" si="561"/>
        <v>192258.36314929771</v>
      </c>
      <c r="N3621" s="37">
        <f>M3621/Inputs!$B$6</f>
        <v>293.07677309344166</v>
      </c>
      <c r="O3621" s="38">
        <f>IF(N3621&gt;Inputs!$B$4,1,0)</f>
        <v>0</v>
      </c>
      <c r="P3621" s="34">
        <f t="shared" si="562"/>
        <v>7.4056648569003708E-2</v>
      </c>
      <c r="Q3621" s="36">
        <f>Inputs!$B$12*(1+$B3621)^0*$C3621+Inputs!$B$29*(1+$D3621)^0*Inputs!$B$19+Inputs!$B$30*(1+$E3621)^0*Inputs!$B$20+Inputs!$B$31*(1+$F3621)^0*Inputs!$B$21+Inputs!$B$22*(1+Inputs!$B$23)^0</f>
        <v>13087.553890023046</v>
      </c>
      <c r="R3621" s="36">
        <f>Inputs!$B$12*(1+$B3621)^1*$C3621+Inputs!$B$29*(1+$D3621)^1*Inputs!$B$19+Inputs!$B$30*(1+$E3621)^1*Inputs!$B$20+Inputs!$B$31*(1+$F3621)^1*Inputs!$B$21+Inputs!$B$22*(1+Inputs!$B$23)^1</f>
        <v>14496.901268559886</v>
      </c>
      <c r="S3621" s="36">
        <f>Inputs!$B$12*(1+$B3621)^2*$C3621+Inputs!$B$29*(1+$D3621)^2*Inputs!$B$19+Inputs!$B$30*(1+$E3621)^2*Inputs!$B$20+Inputs!$B$31*(1+$F3621)^2*Inputs!$B$21+Inputs!$B$22*(1+Inputs!$B$23)^2</f>
        <v>16221.396009270957</v>
      </c>
      <c r="T3621" s="36">
        <f>Inputs!$B$12*(1+$B3621)^3*$C3621+Inputs!$B$29*(1+$D3621)^3*Inputs!$B$19+Inputs!$B$30*(1+$E3621)^3*Inputs!$B$20+Inputs!$B$31*(1+$F3621)^3*Inputs!$B$21+Inputs!$B$22*(1+Inputs!$B$23)^3</f>
        <v>18338.563150412498</v>
      </c>
      <c r="U3621" s="36">
        <f>Inputs!$B$12*(1+$B3621)^4*$C3621+Inputs!$B$29*(1+$D3621)^4*Inputs!$B$19+Inputs!$B$30*(1+$E3621)^4*Inputs!$B$20+Inputs!$B$31*(1+$F3621)^4*Inputs!$B$21+Inputs!$B$22*(1+Inputs!$B$23)^4</f>
        <v>20945.154909236164</v>
      </c>
      <c r="V3621" s="35">
        <f>Inputs!$B$13/(Q3621*(1-$G3621))</f>
        <v>1.1657833672790543</v>
      </c>
      <c r="W3621" s="36">
        <f>Inputs!$B$13</f>
        <v>12660</v>
      </c>
      <c r="X3621" s="36">
        <f t="shared" si="563"/>
        <v>13270.356877430553</v>
      </c>
      <c r="Y3621" s="36">
        <f t="shared" si="564"/>
        <v>14006.429930974975</v>
      </c>
      <c r="Z3621" s="36">
        <f t="shared" si="565"/>
        <v>14882.026977822739</v>
      </c>
      <c r="AA3621" s="36">
        <f t="shared" si="566"/>
        <v>15909.454183810551</v>
      </c>
      <c r="AB3621" s="36">
        <f t="shared" si="567"/>
        <v>53571.697380139332</v>
      </c>
      <c r="AC3621" s="36">
        <f t="shared" si="568"/>
        <v>219601.66091328577</v>
      </c>
      <c r="AD3621" s="36">
        <f t="shared" si="569"/>
        <v>138686.6657691584</v>
      </c>
    </row>
    <row r="3622" spans="1:30" ht="14.25" customHeight="1" x14ac:dyDescent="0.25">
      <c r="A3622" s="16">
        <v>3606</v>
      </c>
      <c r="B3622" s="34">
        <v>0.28542928979967802</v>
      </c>
      <c r="C3622" s="34">
        <v>6.3906706757328194E-2</v>
      </c>
      <c r="D3622" s="34">
        <v>3.02546155875188E-2</v>
      </c>
      <c r="E3622" s="34">
        <v>4.3662310538500601E-2</v>
      </c>
      <c r="F3622" s="34">
        <v>-1.8276105719180698E-2</v>
      </c>
      <c r="G3622" s="34">
        <v>0.19821111569545899</v>
      </c>
      <c r="H3622" s="35">
        <v>0.98866035544501796</v>
      </c>
      <c r="I3622" s="34">
        <v>0.10351114229125399</v>
      </c>
      <c r="J3622" s="34">
        <v>2.08085014938597E-2</v>
      </c>
      <c r="K3622" s="36">
        <f>Inputs!$B$12*(1+$B3622)^4</f>
        <v>163811.3602001309</v>
      </c>
      <c r="L3622" s="36">
        <f t="shared" si="560"/>
        <v>14876.32344827843</v>
      </c>
      <c r="M3622" s="36">
        <f t="shared" si="561"/>
        <v>162976.62797309997</v>
      </c>
      <c r="N3622" s="37">
        <f>M3622/Inputs!$B$6</f>
        <v>248.43998166631093</v>
      </c>
      <c r="O3622" s="38">
        <f>IF(N3622&gt;Inputs!$B$4,1,0)</f>
        <v>0</v>
      </c>
      <c r="P3622" s="34">
        <f t="shared" si="562"/>
        <v>8.2702640797394297E-2</v>
      </c>
      <c r="Q3622" s="36">
        <f>Inputs!$B$12*(1+$B3622)^0*$C3622+Inputs!$B$29*(1+$D3622)^0*Inputs!$B$19+Inputs!$B$30*(1+$E3622)^0*Inputs!$B$20+Inputs!$B$31*(1+$F3622)^0*Inputs!$B$21+Inputs!$B$22*(1+Inputs!$B$23)^0</f>
        <v>11856.446432866614</v>
      </c>
      <c r="R3622" s="36">
        <f>Inputs!$B$12*(1+$B3622)^1*$C3622+Inputs!$B$29*(1+$D3622)^1*Inputs!$B$19+Inputs!$B$30*(1+$E3622)^1*Inputs!$B$20+Inputs!$B$31*(1+$F3622)^1*Inputs!$B$21+Inputs!$B$22*(1+Inputs!$B$23)^1</f>
        <v>13008.828828150878</v>
      </c>
      <c r="S3622" s="36">
        <f>Inputs!$B$12*(1+$B3622)^2*$C3622+Inputs!$B$29*(1+$D3622)^2*Inputs!$B$19+Inputs!$B$30*(1+$E3622)^2*Inputs!$B$20+Inputs!$B$31*(1+$F3622)^2*Inputs!$B$21+Inputs!$B$22*(1+Inputs!$B$23)^2</f>
        <v>14480.842103340139</v>
      </c>
      <c r="T3622" s="36">
        <f>Inputs!$B$12*(1+$B3622)^3*$C3622+Inputs!$B$29*(1+$D3622)^3*Inputs!$B$19+Inputs!$B$30*(1+$E3622)^3*Inputs!$B$20+Inputs!$B$31*(1+$F3622)^3*Inputs!$B$21+Inputs!$B$22*(1+Inputs!$B$23)^3</f>
        <v>16361.861687933711</v>
      </c>
      <c r="U3622" s="36">
        <f>Inputs!$B$12*(1+$B3622)^4*$C3622+Inputs!$B$29*(1+$D3622)^4*Inputs!$B$19+Inputs!$B$30*(1+$E3622)^4*Inputs!$B$20+Inputs!$B$31*(1+$F3622)^4*Inputs!$B$21+Inputs!$B$22*(1+Inputs!$B$23)^4</f>
        <v>18766.723776483243</v>
      </c>
      <c r="V3622" s="35">
        <f>Inputs!$B$13/(Q3622*(1-$G3622))</f>
        <v>1.3317390394212181</v>
      </c>
      <c r="W3622" s="36">
        <f>Inputs!$B$13</f>
        <v>12660</v>
      </c>
      <c r="X3622" s="36">
        <f t="shared" si="563"/>
        <v>12995.877105334501</v>
      </c>
      <c r="Y3622" s="36">
        <f t="shared" si="564"/>
        <v>13470.589353909992</v>
      </c>
      <c r="Z3622" s="36">
        <f t="shared" si="565"/>
        <v>14095.18839432295</v>
      </c>
      <c r="AA3622" s="36">
        <f t="shared" si="566"/>
        <v>14876.32344827843</v>
      </c>
      <c r="AB3622" s="36">
        <f t="shared" si="567"/>
        <v>50765.248825285489</v>
      </c>
      <c r="AC3622" s="36">
        <f t="shared" si="568"/>
        <v>183620.22422207263</v>
      </c>
      <c r="AD3622" s="36">
        <f t="shared" si="569"/>
        <v>112211.37914781447</v>
      </c>
    </row>
    <row r="3623" spans="1:30" ht="14.25" customHeight="1" x14ac:dyDescent="0.25">
      <c r="A3623" s="16">
        <v>3607</v>
      </c>
      <c r="B3623" s="34">
        <v>0.33018514947526301</v>
      </c>
      <c r="C3623" s="34">
        <v>7.0251527276409403E-2</v>
      </c>
      <c r="D3623" s="34">
        <v>1.4274989684231999E-2</v>
      </c>
      <c r="E3623" s="34">
        <v>5.0345018522361798E-2</v>
      </c>
      <c r="F3623" s="34">
        <v>2.1101980206159901E-2</v>
      </c>
      <c r="G3623" s="34">
        <v>0.22089872251084</v>
      </c>
      <c r="H3623" s="35">
        <v>1.1853728666927399</v>
      </c>
      <c r="I3623" s="34">
        <v>9.2201865940407496E-2</v>
      </c>
      <c r="J3623" s="34">
        <v>3.2930387247495099E-2</v>
      </c>
      <c r="K3623" s="36">
        <f>Inputs!$B$12*(1+$B3623)^4</f>
        <v>187844.99591332438</v>
      </c>
      <c r="L3623" s="36">
        <f t="shared" si="560"/>
        <v>20373.305132293641</v>
      </c>
      <c r="M3623" s="36">
        <f t="shared" si="561"/>
        <v>289157.88551506039</v>
      </c>
      <c r="N3623" s="37">
        <f>M3623/Inputs!$B$6</f>
        <v>440.78945962661646</v>
      </c>
      <c r="O3623" s="38">
        <f>IF(N3623&gt;Inputs!$B$4,1,0)</f>
        <v>1</v>
      </c>
      <c r="P3623" s="34">
        <f t="shared" si="562"/>
        <v>5.9271478692912397E-2</v>
      </c>
      <c r="Q3623" s="36">
        <f>Inputs!$B$12*(1+$B3623)^0*$C3623+Inputs!$B$29*(1+$D3623)^0*Inputs!$B$19+Inputs!$B$30*(1+$E3623)^0*Inputs!$B$20+Inputs!$B$31*(1+$F3623)^0*Inputs!$B$21+Inputs!$B$22*(1+Inputs!$B$23)^0</f>
        <v>12237.135664011486</v>
      </c>
      <c r="R3623" s="36">
        <f>Inputs!$B$12*(1+$B3623)^1*$C3623+Inputs!$B$29*(1+$D3623)^1*Inputs!$B$19+Inputs!$B$30*(1+$E3623)^1*Inputs!$B$20+Inputs!$B$31*(1+$F3623)^1*Inputs!$B$21+Inputs!$B$22*(1+Inputs!$B$23)^1</f>
        <v>13828.600033749253</v>
      </c>
      <c r="S3623" s="36">
        <f>Inputs!$B$12*(1+$B3623)^2*$C3623+Inputs!$B$29*(1+$D3623)^2*Inputs!$B$19+Inputs!$B$30*(1+$E3623)^2*Inputs!$B$20+Inputs!$B$31*(1+$F3623)^2*Inputs!$B$21+Inputs!$B$22*(1+Inputs!$B$23)^2</f>
        <v>15886.577582132013</v>
      </c>
      <c r="T3623" s="36">
        <f>Inputs!$B$12*(1+$B3623)^3*$C3623+Inputs!$B$29*(1+$D3623)^3*Inputs!$B$19+Inputs!$B$30*(1+$E3623)^3*Inputs!$B$20+Inputs!$B$31*(1+$F3623)^3*Inputs!$B$21+Inputs!$B$22*(1+Inputs!$B$23)^3</f>
        <v>18563.111395637854</v>
      </c>
      <c r="U3623" s="36">
        <f>Inputs!$B$12*(1+$B3623)^4*$C3623+Inputs!$B$29*(1+$D3623)^4*Inputs!$B$19+Inputs!$B$30*(1+$E3623)^4*Inputs!$B$20+Inputs!$B$31*(1+$F3623)^4*Inputs!$B$21+Inputs!$B$22*(1+Inputs!$B$23)^4</f>
        <v>22060.359792009236</v>
      </c>
      <c r="V3623" s="35">
        <f>Inputs!$B$13/(Q3623*(1-$G3623))</f>
        <v>1.3278836222200521</v>
      </c>
      <c r="W3623" s="36">
        <f>Inputs!$B$13</f>
        <v>12660</v>
      </c>
      <c r="X3623" s="36">
        <f t="shared" si="563"/>
        <v>13922.610293279231</v>
      </c>
      <c r="Y3623" s="36">
        <f t="shared" si="564"/>
        <v>15553.605569310179</v>
      </c>
      <c r="Z3623" s="36">
        <f t="shared" si="565"/>
        <v>17658.774017892385</v>
      </c>
      <c r="AA3623" s="36">
        <f t="shared" si="566"/>
        <v>20373.305132293641</v>
      </c>
      <c r="AB3623" s="36">
        <f t="shared" si="567"/>
        <v>60717.854353698509</v>
      </c>
      <c r="AC3623" s="36">
        <f t="shared" si="568"/>
        <v>355047.76367807889</v>
      </c>
      <c r="AD3623" s="36">
        <f t="shared" si="569"/>
        <v>228440.0311613619</v>
      </c>
    </row>
    <row r="3624" spans="1:30" ht="14.25" customHeight="1" x14ac:dyDescent="0.25">
      <c r="A3624" s="16">
        <v>3608</v>
      </c>
      <c r="B3624" s="34">
        <v>0.22384312490733599</v>
      </c>
      <c r="C3624" s="34">
        <v>6.4277387336149294E-2</v>
      </c>
      <c r="D3624" s="34">
        <v>3.3104941342895197E-2</v>
      </c>
      <c r="E3624" s="34">
        <v>3.9670124999408501E-2</v>
      </c>
      <c r="F3624" s="34">
        <v>1.1834476559511699E-2</v>
      </c>
      <c r="G3624" s="34">
        <v>0.185377082139631</v>
      </c>
      <c r="H3624" s="35">
        <v>1.05635257620815</v>
      </c>
      <c r="I3624" s="34">
        <v>9.8564986393309795E-2</v>
      </c>
      <c r="J3624" s="34">
        <v>2.4435033081308899E-2</v>
      </c>
      <c r="K3624" s="36">
        <f>Inputs!$B$12*(1+$B3624)^4</f>
        <v>134602.8515062599</v>
      </c>
      <c r="L3624" s="36">
        <f t="shared" si="560"/>
        <v>15045.854162797101</v>
      </c>
      <c r="M3624" s="36">
        <f t="shared" si="561"/>
        <v>181883.57007111012</v>
      </c>
      <c r="N3624" s="37">
        <f>M3624/Inputs!$B$6</f>
        <v>277.26153974254589</v>
      </c>
      <c r="O3624" s="38">
        <f>IF(N3624&gt;Inputs!$B$4,1,0)</f>
        <v>0</v>
      </c>
      <c r="P3624" s="34">
        <f t="shared" si="562"/>
        <v>7.4129953312000896E-2</v>
      </c>
      <c r="Q3624" s="36">
        <f>Inputs!$B$12*(1+$B3624)^0*$C3624+Inputs!$B$29*(1+$D3624)^0*Inputs!$B$19+Inputs!$B$30*(1+$E3624)^0*Inputs!$B$20+Inputs!$B$31*(1+$F3624)^0*Inputs!$B$21+Inputs!$B$22*(1+Inputs!$B$23)^0</f>
        <v>11878.68726759588</v>
      </c>
      <c r="R3624" s="36">
        <f>Inputs!$B$12*(1+$B3624)^1*$C3624+Inputs!$B$29*(1+$D3624)^1*Inputs!$B$19+Inputs!$B$30*(1+$E3624)^1*Inputs!$B$20+Inputs!$B$31*(1+$F3624)^1*Inputs!$B$21+Inputs!$B$22*(1+Inputs!$B$23)^1</f>
        <v>12935.169726222972</v>
      </c>
      <c r="S3624" s="36">
        <f>Inputs!$B$12*(1+$B3624)^2*$C3624+Inputs!$B$29*(1+$D3624)^2*Inputs!$B$19+Inputs!$B$30*(1+$E3624)^2*Inputs!$B$20+Inputs!$B$31*(1+$F3624)^2*Inputs!$B$21+Inputs!$B$22*(1+Inputs!$B$23)^2</f>
        <v>14191.020036346741</v>
      </c>
      <c r="T3624" s="36">
        <f>Inputs!$B$12*(1+$B3624)^3*$C3624+Inputs!$B$29*(1+$D3624)^3*Inputs!$B$19+Inputs!$B$30*(1+$E3624)^3*Inputs!$B$20+Inputs!$B$31*(1+$F3624)^3*Inputs!$B$21+Inputs!$B$22*(1+Inputs!$B$23)^3</f>
        <v>15689.715420982249</v>
      </c>
      <c r="U3624" s="36">
        <f>Inputs!$B$12*(1+$B3624)^4*$C3624+Inputs!$B$29*(1+$D3624)^4*Inputs!$B$19+Inputs!$B$30*(1+$E3624)^4*Inputs!$B$20+Inputs!$B$31*(1+$F3624)^4*Inputs!$B$21+Inputs!$B$22*(1+Inputs!$B$23)^4</f>
        <v>17484.423940943543</v>
      </c>
      <c r="V3624" s="35">
        <f>Inputs!$B$13/(Q3624*(1-$G3624))</f>
        <v>1.3083038908826861</v>
      </c>
      <c r="W3624" s="36">
        <f>Inputs!$B$13</f>
        <v>12660</v>
      </c>
      <c r="X3624" s="36">
        <f t="shared" si="563"/>
        <v>13122.251141066756</v>
      </c>
      <c r="Y3624" s="36">
        <f t="shared" si="564"/>
        <v>13668.104724770013</v>
      </c>
      <c r="Z3624" s="36">
        <f t="shared" si="565"/>
        <v>14306.515549088597</v>
      </c>
      <c r="AA3624" s="36">
        <f t="shared" si="566"/>
        <v>15045.854162797101</v>
      </c>
      <c r="AB3624" s="36">
        <f t="shared" si="567"/>
        <v>51932.823733821315</v>
      </c>
      <c r="AC3624" s="36">
        <f t="shared" si="568"/>
        <v>207925.39882129271</v>
      </c>
      <c r="AD3624" s="36">
        <f t="shared" si="569"/>
        <v>129950.74633728882</v>
      </c>
    </row>
    <row r="3625" spans="1:30" ht="14.25" customHeight="1" x14ac:dyDescent="0.25">
      <c r="A3625" s="16">
        <v>3609</v>
      </c>
      <c r="B3625" s="34">
        <v>0.17282765609561501</v>
      </c>
      <c r="C3625" s="34">
        <v>8.5917414468915307E-2</v>
      </c>
      <c r="D3625" s="34">
        <v>3.7557264030439699E-2</v>
      </c>
      <c r="E3625" s="34">
        <v>3.9588792637822702E-2</v>
      </c>
      <c r="F3625" s="34">
        <v>1.29440335121268E-2</v>
      </c>
      <c r="G3625" s="34">
        <v>0.16014882828448701</v>
      </c>
      <c r="H3625" s="35">
        <v>0.95496987042113601</v>
      </c>
      <c r="I3625" s="34">
        <v>9.3745817583577695E-2</v>
      </c>
      <c r="J3625" s="34">
        <v>2.7141836712781101E-2</v>
      </c>
      <c r="K3625" s="36">
        <f>Inputs!$B$12*(1+$B3625)^4</f>
        <v>113524.09381824304</v>
      </c>
      <c r="L3625" s="36">
        <f t="shared" si="560"/>
        <v>14974.963215161648</v>
      </c>
      <c r="M3625" s="36">
        <f t="shared" si="561"/>
        <v>200148.91121364333</v>
      </c>
      <c r="N3625" s="37">
        <f>M3625/Inputs!$B$6</f>
        <v>305.10504758177336</v>
      </c>
      <c r="O3625" s="38">
        <f>IF(N3625&gt;Inputs!$B$4,1,0)</f>
        <v>0</v>
      </c>
      <c r="P3625" s="34">
        <f t="shared" si="562"/>
        <v>6.6603980870796595E-2</v>
      </c>
      <c r="Q3625" s="36">
        <f>Inputs!$B$12*(1+$B3625)^0*$C3625+Inputs!$B$29*(1+$D3625)^0*Inputs!$B$19+Inputs!$B$30*(1+$E3625)^0*Inputs!$B$20+Inputs!$B$31*(1+$F3625)^0*Inputs!$B$21+Inputs!$B$22*(1+Inputs!$B$23)^0</f>
        <v>13177.088895561839</v>
      </c>
      <c r="R3625" s="36">
        <f>Inputs!$B$12*(1+$B3625)^1*$C3625+Inputs!$B$29*(1+$D3625)^1*Inputs!$B$19+Inputs!$B$30*(1+$E3625)^1*Inputs!$B$20+Inputs!$B$31*(1+$F3625)^1*Inputs!$B$21+Inputs!$B$22*(1+Inputs!$B$23)^1</f>
        <v>14280.713153289795</v>
      </c>
      <c r="S3625" s="36">
        <f>Inputs!$B$12*(1+$B3625)^2*$C3625+Inputs!$B$29*(1+$D3625)^2*Inputs!$B$19+Inputs!$B$30*(1+$E3625)^2*Inputs!$B$20+Inputs!$B$31*(1+$F3625)^2*Inputs!$B$21+Inputs!$B$22*(1+Inputs!$B$23)^2</f>
        <v>15545.589106783074</v>
      </c>
      <c r="T3625" s="36">
        <f>Inputs!$B$12*(1+$B3625)^3*$C3625+Inputs!$B$29*(1+$D3625)^3*Inputs!$B$19+Inputs!$B$30*(1+$E3625)^3*Inputs!$B$20+Inputs!$B$31*(1+$F3625)^3*Inputs!$B$21+Inputs!$B$22*(1+Inputs!$B$23)^3</f>
        <v>16998.60663066947</v>
      </c>
      <c r="U3625" s="36">
        <f>Inputs!$B$12*(1+$B3625)^4*$C3625+Inputs!$B$29*(1+$D3625)^4*Inputs!$B$19+Inputs!$B$30*(1+$E3625)^4*Inputs!$B$20+Inputs!$B$31*(1+$F3625)^4*Inputs!$B$21+Inputs!$B$22*(1+Inputs!$B$23)^4</f>
        <v>18671.265825896877</v>
      </c>
      <c r="V3625" s="35">
        <f>Inputs!$B$13/(Q3625*(1-$G3625))</f>
        <v>1.1439627877981626</v>
      </c>
      <c r="W3625" s="36">
        <f>Inputs!$B$13</f>
        <v>12660</v>
      </c>
      <c r="X3625" s="36">
        <f t="shared" si="563"/>
        <v>13153.6365284147</v>
      </c>
      <c r="Y3625" s="36">
        <f t="shared" si="564"/>
        <v>13701.812690531204</v>
      </c>
      <c r="Z3625" s="36">
        <f t="shared" si="565"/>
        <v>14307.96595330588</v>
      </c>
      <c r="AA3625" s="36">
        <f t="shared" si="566"/>
        <v>14974.963215161648</v>
      </c>
      <c r="AB3625" s="36">
        <f t="shared" si="567"/>
        <v>52607.487750936358</v>
      </c>
      <c r="AC3625" s="36">
        <f t="shared" si="568"/>
        <v>230938.3166055117</v>
      </c>
      <c r="AD3625" s="36">
        <f t="shared" si="569"/>
        <v>147541.42346270697</v>
      </c>
    </row>
    <row r="3626" spans="1:30" ht="14.25" customHeight="1" x14ac:dyDescent="0.25">
      <c r="A3626" s="16">
        <v>3610</v>
      </c>
      <c r="B3626" s="34">
        <v>0.30491931174894998</v>
      </c>
      <c r="C3626" s="34">
        <v>6.5768836811626097E-2</v>
      </c>
      <c r="D3626" s="34">
        <v>3.3537613002677401E-2</v>
      </c>
      <c r="E3626" s="34">
        <v>2.6058240425891499E-2</v>
      </c>
      <c r="F3626" s="34">
        <v>2.7129846550193699E-2</v>
      </c>
      <c r="G3626" s="34">
        <v>0.17371414877402599</v>
      </c>
      <c r="H3626" s="35">
        <v>1.05995216457819</v>
      </c>
      <c r="I3626" s="34">
        <v>8.9545911334673697E-2</v>
      </c>
      <c r="J3626" s="34">
        <v>3.0495847009349999E-2</v>
      </c>
      <c r="K3626" s="36">
        <f>Inputs!$B$12*(1+$B3626)^4</f>
        <v>173974.61493005016</v>
      </c>
      <c r="L3626" s="36">
        <f t="shared" si="560"/>
        <v>17886.836869659888</v>
      </c>
      <c r="M3626" s="36">
        <f t="shared" si="561"/>
        <v>260801.73336915119</v>
      </c>
      <c r="N3626" s="37">
        <f>M3626/Inputs!$B$6</f>
        <v>397.56361794077924</v>
      </c>
      <c r="O3626" s="38">
        <f>IF(N3626&gt;Inputs!$B$4,1,0)</f>
        <v>1</v>
      </c>
      <c r="P3626" s="34">
        <f t="shared" si="562"/>
        <v>5.9050064325323698E-2</v>
      </c>
      <c r="Q3626" s="36">
        <f>Inputs!$B$12*(1+$B3626)^0*$C3626+Inputs!$B$29*(1+$D3626)^0*Inputs!$B$19+Inputs!$B$30*(1+$E3626)^0*Inputs!$B$20+Inputs!$B$31*(1+$F3626)^0*Inputs!$B$21+Inputs!$B$22*(1+Inputs!$B$23)^0</f>
        <v>11968.174236124487</v>
      </c>
      <c r="R3626" s="36">
        <f>Inputs!$B$12*(1+$B3626)^1*$C3626+Inputs!$B$29*(1+$D3626)^1*Inputs!$B$19+Inputs!$B$30*(1+$E3626)^1*Inputs!$B$20+Inputs!$B$31*(1+$F3626)^1*Inputs!$B$21+Inputs!$B$22*(1+Inputs!$B$23)^1</f>
        <v>13400.908971399254</v>
      </c>
      <c r="S3626" s="36">
        <f>Inputs!$B$12*(1+$B3626)^2*$C3626+Inputs!$B$29*(1+$D3626)^2*Inputs!$B$19+Inputs!$B$30*(1+$E3626)^2*Inputs!$B$20+Inputs!$B$31*(1+$F3626)^2*Inputs!$B$21+Inputs!$B$22*(1+Inputs!$B$23)^2</f>
        <v>15207.204897205007</v>
      </c>
      <c r="T3626" s="36">
        <f>Inputs!$B$12*(1+$B3626)^3*$C3626+Inputs!$B$29*(1+$D3626)^3*Inputs!$B$19+Inputs!$B$30*(1+$E3626)^3*Inputs!$B$20+Inputs!$B$31*(1+$F3626)^3*Inputs!$B$21+Inputs!$B$22*(1+Inputs!$B$23)^3</f>
        <v>17499.132122646362</v>
      </c>
      <c r="U3626" s="36">
        <f>Inputs!$B$12*(1+$B3626)^4*$C3626+Inputs!$B$29*(1+$D3626)^4*Inputs!$B$19+Inputs!$B$30*(1+$E3626)^4*Inputs!$B$20+Inputs!$B$31*(1+$F3626)^4*Inputs!$B$21+Inputs!$B$22*(1+Inputs!$B$23)^4</f>
        <v>20422.878979866397</v>
      </c>
      <c r="V3626" s="35">
        <f>Inputs!$B$13/(Q3626*(1-$G3626))</f>
        <v>1.2801931123291965</v>
      </c>
      <c r="W3626" s="36">
        <f>Inputs!$B$13</f>
        <v>12660</v>
      </c>
      <c r="X3626" s="36">
        <f t="shared" si="563"/>
        <v>13565.873635625341</v>
      </c>
      <c r="Y3626" s="36">
        <f t="shared" si="564"/>
        <v>14702.545682970436</v>
      </c>
      <c r="Z3626" s="36">
        <f t="shared" si="565"/>
        <v>16122.282406126369</v>
      </c>
      <c r="AA3626" s="36">
        <f t="shared" si="566"/>
        <v>17886.836869659888</v>
      </c>
      <c r="AB3626" s="36">
        <f t="shared" si="567"/>
        <v>57504.372617514338</v>
      </c>
      <c r="AC3626" s="36">
        <f t="shared" si="568"/>
        <v>312147.18088653317</v>
      </c>
      <c r="AD3626" s="36">
        <f t="shared" si="569"/>
        <v>203297.36075163685</v>
      </c>
    </row>
    <row r="3627" spans="1:30" ht="14.25" customHeight="1" x14ac:dyDescent="0.25">
      <c r="A3627" s="16">
        <v>3611</v>
      </c>
      <c r="B3627" s="34">
        <v>0.37976243872080101</v>
      </c>
      <c r="C3627" s="34">
        <v>7.1357711217233902E-2</v>
      </c>
      <c r="D3627" s="34">
        <v>3.8616330587973001E-2</v>
      </c>
      <c r="E3627" s="34">
        <v>3.5177056442852003E-2</v>
      </c>
      <c r="F3627" s="34">
        <v>-4.8553220036154201E-3</v>
      </c>
      <c r="G3627" s="34">
        <v>0.172593855396632</v>
      </c>
      <c r="H3627" s="35">
        <v>1.06596869156268</v>
      </c>
      <c r="I3627" s="34">
        <v>0.10583123130288299</v>
      </c>
      <c r="J3627" s="34">
        <v>2.14128427457046E-2</v>
      </c>
      <c r="K3627" s="36">
        <f>Inputs!$B$12*(1+$B3627)^4</f>
        <v>217454.5615316653</v>
      </c>
      <c r="L3627" s="36">
        <f t="shared" si="560"/>
        <v>21234.378577642019</v>
      </c>
      <c r="M3627" s="36">
        <f t="shared" si="561"/>
        <v>214747.30516299122</v>
      </c>
      <c r="N3627" s="37">
        <f>M3627/Inputs!$B$6</f>
        <v>327.3586968948037</v>
      </c>
      <c r="O3627" s="38">
        <f>IF(N3627&gt;Inputs!$B$4,1,0)</f>
        <v>0</v>
      </c>
      <c r="P3627" s="34">
        <f t="shared" si="562"/>
        <v>8.4418388557178398E-2</v>
      </c>
      <c r="Q3627" s="36">
        <f>Inputs!$B$12*(1+$B3627)^0*$C3627+Inputs!$B$29*(1+$D3627)^0*Inputs!$B$19+Inputs!$B$30*(1+$E3627)^0*Inputs!$B$20+Inputs!$B$31*(1+$F3627)^0*Inputs!$B$21+Inputs!$B$22*(1+Inputs!$B$23)^0</f>
        <v>12303.506700460955</v>
      </c>
      <c r="R3627" s="36">
        <f>Inputs!$B$12*(1+$B3627)^1*$C3627+Inputs!$B$29*(1+$D3627)^1*Inputs!$B$19+Inputs!$B$30*(1+$E3627)^1*Inputs!$B$20+Inputs!$B$31*(1+$F3627)^1*Inputs!$B$21+Inputs!$B$22*(1+Inputs!$B$23)^1</f>
        <v>14054.227093005502</v>
      </c>
      <c r="S3627" s="36">
        <f>Inputs!$B$12*(1+$B3627)^2*$C3627+Inputs!$B$29*(1+$D3627)^2*Inputs!$B$19+Inputs!$B$30*(1+$E3627)^2*Inputs!$B$20+Inputs!$B$31*(1+$F3627)^2*Inputs!$B$21+Inputs!$B$22*(1+Inputs!$B$23)^2</f>
        <v>16428.479902321589</v>
      </c>
      <c r="T3627" s="36">
        <f>Inputs!$B$12*(1+$B3627)^3*$C3627+Inputs!$B$29*(1+$D3627)^3*Inputs!$B$19+Inputs!$B$30*(1+$E3627)^3*Inputs!$B$20+Inputs!$B$31*(1+$F3627)^3*Inputs!$B$21+Inputs!$B$22*(1+Inputs!$B$23)^3</f>
        <v>19660.993830077285</v>
      </c>
      <c r="U3627" s="36">
        <f>Inputs!$B$12*(1+$B3627)^4*$C3627+Inputs!$B$29*(1+$D3627)^4*Inputs!$B$19+Inputs!$B$30*(1+$E3627)^4*Inputs!$B$20+Inputs!$B$31*(1+$F3627)^4*Inputs!$B$21+Inputs!$B$22*(1+Inputs!$B$23)^4</f>
        <v>24075.558182386176</v>
      </c>
      <c r="V3627" s="35">
        <f>Inputs!$B$13/(Q3627*(1-$G3627))</f>
        <v>1.2436152923344796</v>
      </c>
      <c r="W3627" s="36">
        <f>Inputs!$B$13</f>
        <v>12660</v>
      </c>
      <c r="X3627" s="36">
        <f t="shared" si="563"/>
        <v>13945.004135040061</v>
      </c>
      <c r="Y3627" s="36">
        <f t="shared" si="564"/>
        <v>15697.116667724833</v>
      </c>
      <c r="Z3627" s="36">
        <f t="shared" si="565"/>
        <v>18063.253343309159</v>
      </c>
      <c r="AA3627" s="36">
        <f t="shared" si="566"/>
        <v>21234.378577642019</v>
      </c>
      <c r="AB3627" s="36">
        <f t="shared" si="567"/>
        <v>59380.027576637833</v>
      </c>
      <c r="AC3627" s="36">
        <f t="shared" si="568"/>
        <v>256923.48974699216</v>
      </c>
      <c r="AD3627" s="36">
        <f t="shared" si="569"/>
        <v>155367.27758635339</v>
      </c>
    </row>
    <row r="3628" spans="1:30" ht="14.25" customHeight="1" x14ac:dyDescent="0.25">
      <c r="A3628" s="16">
        <v>3612</v>
      </c>
      <c r="B3628" s="34">
        <v>0.37188219471991801</v>
      </c>
      <c r="C3628" s="34">
        <v>7.0281655985212702E-2</v>
      </c>
      <c r="D3628" s="34">
        <v>1.46288852146957E-2</v>
      </c>
      <c r="E3628" s="34">
        <v>4.0553408482329197E-2</v>
      </c>
      <c r="F3628" s="34">
        <v>1.5486855959855101E-2</v>
      </c>
      <c r="G3628" s="34">
        <v>0.21390928279337601</v>
      </c>
      <c r="H3628" s="35">
        <v>1.0573385414545899</v>
      </c>
      <c r="I3628" s="34">
        <v>0.101037141397867</v>
      </c>
      <c r="J3628" s="34">
        <v>2.0060000281515201E-2</v>
      </c>
      <c r="K3628" s="36">
        <f>Inputs!$B$12*(1+$B3628)^4</f>
        <v>212529.16139932437</v>
      </c>
      <c r="L3628" s="36">
        <f t="shared" si="560"/>
        <v>19604.136232107634</v>
      </c>
      <c r="M3628" s="36">
        <f t="shared" si="561"/>
        <v>210548.30600402408</v>
      </c>
      <c r="N3628" s="37">
        <f>M3628/Inputs!$B$6</f>
        <v>320.95778354271965</v>
      </c>
      <c r="O3628" s="38">
        <f>IF(N3628&gt;Inputs!$B$4,1,0)</f>
        <v>0</v>
      </c>
      <c r="P3628" s="34">
        <f t="shared" si="562"/>
        <v>8.0977141116351792E-2</v>
      </c>
      <c r="Q3628" s="36">
        <f>Inputs!$B$12*(1+$B3628)^0*$C3628+Inputs!$B$29*(1+$D3628)^0*Inputs!$B$19+Inputs!$B$30*(1+$E3628)^0*Inputs!$B$20+Inputs!$B$31*(1+$F3628)^0*Inputs!$B$21+Inputs!$B$22*(1+Inputs!$B$23)^0</f>
        <v>12238.943386539682</v>
      </c>
      <c r="R3628" s="36">
        <f>Inputs!$B$12*(1+$B3628)^1*$C3628+Inputs!$B$29*(1+$D3628)^1*Inputs!$B$19+Inputs!$B$30*(1+$E3628)^1*Inputs!$B$20+Inputs!$B$31*(1+$F3628)^1*Inputs!$B$21+Inputs!$B$22*(1+Inputs!$B$23)^1</f>
        <v>13958.083725808927</v>
      </c>
      <c r="S3628" s="36">
        <f>Inputs!$B$12*(1+$B3628)^2*$C3628+Inputs!$B$29*(1+$D3628)^2*Inputs!$B$19+Inputs!$B$30*(1+$E3628)^2*Inputs!$B$20+Inputs!$B$31*(1+$F3628)^2*Inputs!$B$21+Inputs!$B$22*(1+Inputs!$B$23)^2</f>
        <v>16264.252680167494</v>
      </c>
      <c r="T3628" s="36">
        <f>Inputs!$B$12*(1+$B3628)^3*$C3628+Inputs!$B$29*(1+$D3628)^3*Inputs!$B$19+Inputs!$B$30*(1+$E3628)^3*Inputs!$B$20+Inputs!$B$31*(1+$F3628)^3*Inputs!$B$21+Inputs!$B$22*(1+Inputs!$B$23)^3</f>
        <v>19374.457610830148</v>
      </c>
      <c r="U3628" s="36">
        <f>Inputs!$B$12*(1+$B3628)^4*$C3628+Inputs!$B$29*(1+$D3628)^4*Inputs!$B$19+Inputs!$B$30*(1+$E3628)^4*Inputs!$B$20+Inputs!$B$31*(1+$F3628)^4*Inputs!$B$21+Inputs!$B$22*(1+Inputs!$B$23)^4</f>
        <v>23586.363148615099</v>
      </c>
      <c r="V3628" s="35">
        <f>Inputs!$B$13/(Q3628*(1-$G3628))</f>
        <v>1.3158825022422334</v>
      </c>
      <c r="W3628" s="36">
        <f>Inputs!$B$13</f>
        <v>12660</v>
      </c>
      <c r="X3628" s="36">
        <f t="shared" si="563"/>
        <v>13729.07718766759</v>
      </c>
      <c r="Y3628" s="36">
        <f t="shared" si="564"/>
        <v>15171.0268027985</v>
      </c>
      <c r="Z3628" s="36">
        <f t="shared" si="565"/>
        <v>17087.763309781119</v>
      </c>
      <c r="AA3628" s="36">
        <f t="shared" si="566"/>
        <v>19604.136232107634</v>
      </c>
      <c r="AB3628" s="36">
        <f t="shared" si="567"/>
        <v>57931.927747391688</v>
      </c>
      <c r="AC3628" s="36">
        <f t="shared" si="568"/>
        <v>246951.11403981739</v>
      </c>
      <c r="AD3628" s="36">
        <f t="shared" si="569"/>
        <v>152616.37825663239</v>
      </c>
    </row>
    <row r="3629" spans="1:30" ht="14.25" customHeight="1" x14ac:dyDescent="0.25">
      <c r="A3629" s="16">
        <v>3613</v>
      </c>
      <c r="B3629" s="34">
        <v>0.239300342087853</v>
      </c>
      <c r="C3629" s="34">
        <v>8.6527597347921398E-2</v>
      </c>
      <c r="D3629" s="34">
        <v>3.9276489279118698E-2</v>
      </c>
      <c r="E3629" s="34">
        <v>6.0454514284997499E-2</v>
      </c>
      <c r="F3629" s="34">
        <v>4.3420507567100298E-3</v>
      </c>
      <c r="G3629" s="34">
        <v>0.181798339913496</v>
      </c>
      <c r="H3629" s="35">
        <v>1.02296121158335</v>
      </c>
      <c r="I3629" s="34">
        <v>0.105758191368124</v>
      </c>
      <c r="J3629" s="34">
        <v>2.2214672405948301E-2</v>
      </c>
      <c r="K3629" s="36">
        <f>Inputs!$B$12*(1+$B3629)^4</f>
        <v>141532.94016958936</v>
      </c>
      <c r="L3629" s="36">
        <f t="shared" si="560"/>
        <v>17805.01823309224</v>
      </c>
      <c r="M3629" s="36">
        <f t="shared" si="561"/>
        <v>186898.51703364812</v>
      </c>
      <c r="N3629" s="37">
        <f>M3629/Inputs!$B$6</f>
        <v>284.90627596592702</v>
      </c>
      <c r="O3629" s="38">
        <f>IF(N3629&gt;Inputs!$B$4,1,0)</f>
        <v>0</v>
      </c>
      <c r="P3629" s="34">
        <f t="shared" si="562"/>
        <v>8.3543518962175711E-2</v>
      </c>
      <c r="Q3629" s="36">
        <f>Inputs!$B$12*(1+$B3629)^0*$C3629+Inputs!$B$29*(1+$D3629)^0*Inputs!$B$19+Inputs!$B$30*(1+$E3629)^0*Inputs!$B$20+Inputs!$B$31*(1+$F3629)^0*Inputs!$B$21+Inputs!$B$22*(1+Inputs!$B$23)^0</f>
        <v>13213.699868302207</v>
      </c>
      <c r="R3629" s="36">
        <f>Inputs!$B$12*(1+$B3629)^1*$C3629+Inputs!$B$29*(1+$D3629)^1*Inputs!$B$19+Inputs!$B$30*(1+$E3629)^1*Inputs!$B$20+Inputs!$B$31*(1+$F3629)^1*Inputs!$B$21+Inputs!$B$22*(1+Inputs!$B$23)^1</f>
        <v>14687.985594042966</v>
      </c>
      <c r="S3629" s="36">
        <f>Inputs!$B$12*(1+$B3629)^2*$C3629+Inputs!$B$29*(1+$D3629)^2*Inputs!$B$19+Inputs!$B$30*(1+$E3629)^2*Inputs!$B$20+Inputs!$B$31*(1+$F3629)^2*Inputs!$B$21+Inputs!$B$22*(1+Inputs!$B$23)^2</f>
        <v>16471.848219230662</v>
      </c>
      <c r="T3629" s="36">
        <f>Inputs!$B$12*(1+$B3629)^3*$C3629+Inputs!$B$29*(1+$D3629)^3*Inputs!$B$19+Inputs!$B$30*(1+$E3629)^3*Inputs!$B$20+Inputs!$B$31*(1+$F3629)^3*Inputs!$B$21+Inputs!$B$22*(1+Inputs!$B$23)^3</f>
        <v>18637.124132710444</v>
      </c>
      <c r="U3629" s="36">
        <f>Inputs!$B$12*(1+$B3629)^4*$C3629+Inputs!$B$29*(1+$D3629)^4*Inputs!$B$19+Inputs!$B$30*(1+$E3629)^4*Inputs!$B$20+Inputs!$B$31*(1+$F3629)^4*Inputs!$B$21+Inputs!$B$22*(1+Inputs!$B$23)^4</f>
        <v>21272.713931387203</v>
      </c>
      <c r="V3629" s="35">
        <f>Inputs!$B$13/(Q3629*(1-$G3629))</f>
        <v>1.170978473061044</v>
      </c>
      <c r="W3629" s="36">
        <f>Inputs!$B$13</f>
        <v>12660</v>
      </c>
      <c r="X3629" s="36">
        <f t="shared" si="563"/>
        <v>13627.800012693415</v>
      </c>
      <c r="Y3629" s="36">
        <f t="shared" si="564"/>
        <v>14784.184588884425</v>
      </c>
      <c r="Z3629" s="36">
        <f t="shared" si="565"/>
        <v>16163.335781956383</v>
      </c>
      <c r="AA3629" s="36">
        <f t="shared" si="566"/>
        <v>17805.01823309224</v>
      </c>
      <c r="AB3629" s="36">
        <f t="shared" si="567"/>
        <v>55112.011495428276</v>
      </c>
      <c r="AC3629" s="36">
        <f t="shared" si="568"/>
        <v>217857.12532126653</v>
      </c>
      <c r="AD3629" s="36">
        <f t="shared" si="569"/>
        <v>131786.50553821985</v>
      </c>
    </row>
    <row r="3630" spans="1:30" ht="14.25" customHeight="1" x14ac:dyDescent="0.25">
      <c r="A3630" s="16">
        <v>3614</v>
      </c>
      <c r="B3630" s="34">
        <v>0.19644572561135001</v>
      </c>
      <c r="C3630" s="34">
        <v>9.7873737663226407E-2</v>
      </c>
      <c r="D3630" s="34">
        <v>1.9355934130474199E-2</v>
      </c>
      <c r="E3630" s="34">
        <v>6.3098631018447496E-2</v>
      </c>
      <c r="F3630" s="34">
        <v>-1.12196951649005E-2</v>
      </c>
      <c r="G3630" s="34">
        <v>0.21553249199414601</v>
      </c>
      <c r="H3630" s="35">
        <v>1.0758060197999699</v>
      </c>
      <c r="I3630" s="34">
        <v>9.5003371251449101E-2</v>
      </c>
      <c r="J3630" s="34">
        <v>2.74179807642712E-2</v>
      </c>
      <c r="K3630" s="36">
        <f>Inputs!$B$12*(1+$B3630)^4</f>
        <v>122948.50728167767</v>
      </c>
      <c r="L3630" s="36">
        <f t="shared" si="560"/>
        <v>17323.188808315634</v>
      </c>
      <c r="M3630" s="36">
        <f t="shared" si="561"/>
        <v>223297.20890821263</v>
      </c>
      <c r="N3630" s="37">
        <f>M3630/Inputs!$B$6</f>
        <v>340.39208675032415</v>
      </c>
      <c r="O3630" s="38">
        <f>IF(N3630&gt;Inputs!$B$4,1,0)</f>
        <v>0</v>
      </c>
      <c r="P3630" s="34">
        <f t="shared" si="562"/>
        <v>6.7585390487177904E-2</v>
      </c>
      <c r="Q3630" s="36">
        <f>Inputs!$B$12*(1+$B3630)^0*$C3630+Inputs!$B$29*(1+$D3630)^0*Inputs!$B$19+Inputs!$B$30*(1+$E3630)^0*Inputs!$B$20+Inputs!$B$31*(1+$F3630)^0*Inputs!$B$21+Inputs!$B$22*(1+Inputs!$B$23)^0</f>
        <v>13894.468287220505</v>
      </c>
      <c r="R3630" s="36">
        <f>Inputs!$B$12*(1+$B3630)^1*$C3630+Inputs!$B$29*(1+$D3630)^1*Inputs!$B$19+Inputs!$B$30*(1+$E3630)^1*Inputs!$B$20+Inputs!$B$31*(1+$F3630)^1*Inputs!$B$21+Inputs!$B$22*(1+Inputs!$B$23)^1</f>
        <v>15150.696082841758</v>
      </c>
      <c r="S3630" s="36">
        <f>Inputs!$B$12*(1+$B3630)^2*$C3630+Inputs!$B$29*(1+$D3630)^2*Inputs!$B$19+Inputs!$B$30*(1+$E3630)^2*Inputs!$B$20+Inputs!$B$31*(1+$F3630)^2*Inputs!$B$21+Inputs!$B$22*(1+Inputs!$B$23)^2</f>
        <v>16643.274795599318</v>
      </c>
      <c r="T3630" s="36">
        <f>Inputs!$B$12*(1+$B3630)^3*$C3630+Inputs!$B$29*(1+$D3630)^3*Inputs!$B$19+Inputs!$B$30*(1+$E3630)^3*Inputs!$B$20+Inputs!$B$31*(1+$F3630)^3*Inputs!$B$21+Inputs!$B$22*(1+Inputs!$B$23)^3</f>
        <v>18417.309498973933</v>
      </c>
      <c r="U3630" s="36">
        <f>Inputs!$B$12*(1+$B3630)^4*$C3630+Inputs!$B$29*(1+$D3630)^4*Inputs!$B$19+Inputs!$B$30*(1+$E3630)^4*Inputs!$B$20+Inputs!$B$31*(1+$F3630)^4*Inputs!$B$21+Inputs!$B$22*(1+Inputs!$B$23)^4</f>
        <v>20526.689293754414</v>
      </c>
      <c r="V3630" s="35">
        <f>Inputs!$B$13/(Q3630*(1-$G3630))</f>
        <v>1.1614935799785968</v>
      </c>
      <c r="W3630" s="36">
        <f>Inputs!$B$13</f>
        <v>12660</v>
      </c>
      <c r="X3630" s="36">
        <f t="shared" si="563"/>
        <v>13550.012884021038</v>
      </c>
      <c r="Y3630" s="36">
        <f t="shared" si="564"/>
        <v>14605.212941558151</v>
      </c>
      <c r="Z3630" s="36">
        <f t="shared" si="565"/>
        <v>15852.508424352507</v>
      </c>
      <c r="AA3630" s="36">
        <f t="shared" si="566"/>
        <v>17323.188808315634</v>
      </c>
      <c r="AB3630" s="36">
        <f t="shared" si="567"/>
        <v>56016.872890338032</v>
      </c>
      <c r="AC3630" s="36">
        <f t="shared" si="568"/>
        <v>263343.23938269587</v>
      </c>
      <c r="AD3630" s="36">
        <f t="shared" si="569"/>
        <v>167280.33601787459</v>
      </c>
    </row>
    <row r="3631" spans="1:30" ht="14.25" customHeight="1" x14ac:dyDescent="0.25">
      <c r="A3631" s="16">
        <v>3615</v>
      </c>
      <c r="B3631" s="34">
        <v>0.22526245084030599</v>
      </c>
      <c r="C3631" s="34">
        <v>0.10072951773402999</v>
      </c>
      <c r="D3631" s="34">
        <v>4.5110012797559502E-2</v>
      </c>
      <c r="E3631" s="34">
        <v>6.8599310793694898E-2</v>
      </c>
      <c r="F3631" s="34">
        <v>1.03067880419175E-2</v>
      </c>
      <c r="G3631" s="34">
        <v>0.20630060007151699</v>
      </c>
      <c r="H3631" s="35">
        <v>0.98010876164121596</v>
      </c>
      <c r="I3631" s="34">
        <v>0.10045367044591499</v>
      </c>
      <c r="J3631" s="34">
        <v>2.3740547268210701E-2</v>
      </c>
      <c r="K3631" s="36">
        <f>Inputs!$B$12*(1+$B3631)^4</f>
        <v>135228.34969966966</v>
      </c>
      <c r="L3631" s="36">
        <f t="shared" si="560"/>
        <v>17848.056360163675</v>
      </c>
      <c r="M3631" s="36">
        <f t="shared" si="561"/>
        <v>203665.92226155082</v>
      </c>
      <c r="N3631" s="37">
        <f>M3631/Inputs!$B$6</f>
        <v>310.46634491090066</v>
      </c>
      <c r="O3631" s="38">
        <f>IF(N3631&gt;Inputs!$B$4,1,0)</f>
        <v>0</v>
      </c>
      <c r="P3631" s="34">
        <f t="shared" si="562"/>
        <v>7.671312317770429E-2</v>
      </c>
      <c r="Q3631" s="36">
        <f>Inputs!$B$12*(1+$B3631)^0*$C3631+Inputs!$B$29*(1+$D3631)^0*Inputs!$B$19+Inputs!$B$30*(1+$E3631)^0*Inputs!$B$20+Inputs!$B$31*(1+$F3631)^0*Inputs!$B$21+Inputs!$B$22*(1+Inputs!$B$23)^0</f>
        <v>14065.815091468721</v>
      </c>
      <c r="R3631" s="36">
        <f>Inputs!$B$12*(1+$B3631)^1*$C3631+Inputs!$B$29*(1+$D3631)^1*Inputs!$B$19+Inputs!$B$30*(1+$E3631)^1*Inputs!$B$20+Inputs!$B$31*(1+$F3631)^1*Inputs!$B$21+Inputs!$B$22*(1+Inputs!$B$23)^1</f>
        <v>15725.778537166927</v>
      </c>
      <c r="S3631" s="36">
        <f>Inputs!$B$12*(1+$B3631)^2*$C3631+Inputs!$B$29*(1+$D3631)^2*Inputs!$B$19+Inputs!$B$30*(1+$E3631)^2*Inputs!$B$20+Inputs!$B$31*(1+$F3631)^2*Inputs!$B$21+Inputs!$B$22*(1+Inputs!$B$23)^2</f>
        <v>17709.357483540127</v>
      </c>
      <c r="T3631" s="36">
        <f>Inputs!$B$12*(1+$B3631)^3*$C3631+Inputs!$B$29*(1+$D3631)^3*Inputs!$B$19+Inputs!$B$30*(1+$E3631)^3*Inputs!$B$20+Inputs!$B$31*(1+$F3631)^3*Inputs!$B$21+Inputs!$B$22*(1+Inputs!$B$23)^3</f>
        <v>20086.691476237647</v>
      </c>
      <c r="U3631" s="36">
        <f>Inputs!$B$12*(1+$B3631)^4*$C3631+Inputs!$B$29*(1+$D3631)^4*Inputs!$B$19+Inputs!$B$30*(1+$E3631)^4*Inputs!$B$20+Inputs!$B$31*(1+$F3631)^4*Inputs!$B$21+Inputs!$B$22*(1+Inputs!$B$23)^4</f>
        <v>22943.549421703319</v>
      </c>
      <c r="V3631" s="35">
        <f>Inputs!$B$13/(Q3631*(1-$G3631))</f>
        <v>1.1339992042942</v>
      </c>
      <c r="W3631" s="36">
        <f>Inputs!$B$13</f>
        <v>12660</v>
      </c>
      <c r="X3631" s="36">
        <f t="shared" si="563"/>
        <v>13673.860082240541</v>
      </c>
      <c r="Y3631" s="36">
        <f t="shared" si="564"/>
        <v>14857.851852591379</v>
      </c>
      <c r="Z3631" s="36">
        <f t="shared" si="565"/>
        <v>16239.033980172679</v>
      </c>
      <c r="AA3631" s="36">
        <f t="shared" si="566"/>
        <v>17848.056360163675</v>
      </c>
      <c r="AB3631" s="36">
        <f t="shared" si="567"/>
        <v>56077.478754253651</v>
      </c>
      <c r="AC3631" s="36">
        <f t="shared" si="568"/>
        <v>238183.22379472994</v>
      </c>
      <c r="AD3631" s="36">
        <f t="shared" si="569"/>
        <v>147588.44350729717</v>
      </c>
    </row>
    <row r="3632" spans="1:30" ht="14.25" customHeight="1" x14ac:dyDescent="0.25">
      <c r="A3632" s="16">
        <v>3616</v>
      </c>
      <c r="B3632" s="34">
        <v>0.281867780764539</v>
      </c>
      <c r="C3632" s="34">
        <v>9.7712054770066697E-2</v>
      </c>
      <c r="D3632" s="34">
        <v>2.0997056037250401E-2</v>
      </c>
      <c r="E3632" s="34">
        <v>2.4510470838881498E-2</v>
      </c>
      <c r="F3632" s="34">
        <v>4.4046586744637996E-3</v>
      </c>
      <c r="G3632" s="34">
        <v>0.18313024025636301</v>
      </c>
      <c r="H3632" s="35">
        <v>0.99939986101557698</v>
      </c>
      <c r="I3632" s="34">
        <v>9.8562312656657797E-2</v>
      </c>
      <c r="J3632" s="34">
        <v>2.4890284062043602E-2</v>
      </c>
      <c r="K3632" s="36">
        <f>Inputs!$B$12*(1+$B3632)^4</f>
        <v>162003.41810519557</v>
      </c>
      <c r="L3632" s="36">
        <f t="shared" si="560"/>
        <v>19743.5855873295</v>
      </c>
      <c r="M3632" s="36">
        <f t="shared" si="561"/>
        <v>230527.97332439671</v>
      </c>
      <c r="N3632" s="37">
        <f>M3632/Inputs!$B$6</f>
        <v>351.41459348231206</v>
      </c>
      <c r="O3632" s="38">
        <f>IF(N3632&gt;Inputs!$B$4,1,0)</f>
        <v>0</v>
      </c>
      <c r="P3632" s="34">
        <f t="shared" si="562"/>
        <v>7.3672028594614192E-2</v>
      </c>
      <c r="Q3632" s="36">
        <f>Inputs!$B$12*(1+$B3632)^0*$C3632+Inputs!$B$29*(1+$D3632)^0*Inputs!$B$19+Inputs!$B$30*(1+$E3632)^0*Inputs!$B$20+Inputs!$B$31*(1+$F3632)^0*Inputs!$B$21+Inputs!$B$22*(1+Inputs!$B$23)^0</f>
        <v>13884.767313630924</v>
      </c>
      <c r="R3632" s="36">
        <f>Inputs!$B$12*(1+$B3632)^1*$C3632+Inputs!$B$29*(1+$D3632)^1*Inputs!$B$19+Inputs!$B$30*(1+$E3632)^1*Inputs!$B$20+Inputs!$B$31*(1+$F3632)^1*Inputs!$B$21+Inputs!$B$22*(1+Inputs!$B$23)^1</f>
        <v>15618.952236024634</v>
      </c>
      <c r="S3632" s="36">
        <f>Inputs!$B$12*(1+$B3632)^2*$C3632+Inputs!$B$29*(1+$D3632)^2*Inputs!$B$19+Inputs!$B$30*(1+$E3632)^2*Inputs!$B$20+Inputs!$B$31*(1+$F3632)^2*Inputs!$B$21+Inputs!$B$22*(1+Inputs!$B$23)^2</f>
        <v>17819.907300420378</v>
      </c>
      <c r="T3632" s="36">
        <f>Inputs!$B$12*(1+$B3632)^3*$C3632+Inputs!$B$29*(1+$D3632)^3*Inputs!$B$19+Inputs!$B$30*(1+$E3632)^3*Inputs!$B$20+Inputs!$B$31*(1+$F3632)^3*Inputs!$B$21+Inputs!$B$22*(1+Inputs!$B$23)^3</f>
        <v>20618.929520562568</v>
      </c>
      <c r="U3632" s="36">
        <f>Inputs!$B$12*(1+$B3632)^4*$C3632+Inputs!$B$29*(1+$D3632)^4*Inputs!$B$19+Inputs!$B$30*(1+$E3632)^4*Inputs!$B$20+Inputs!$B$31*(1+$F3632)^4*Inputs!$B$21+Inputs!$B$22*(1+Inputs!$B$23)^4</f>
        <v>24184.322362706767</v>
      </c>
      <c r="V3632" s="35">
        <f>Inputs!$B$13/(Q3632*(1-$G3632))</f>
        <v>1.1162006747035069</v>
      </c>
      <c r="W3632" s="36">
        <f>Inputs!$B$13</f>
        <v>12660</v>
      </c>
      <c r="X3632" s="36">
        <f t="shared" si="563"/>
        <v>13868.658302567217</v>
      </c>
      <c r="Y3632" s="36">
        <f t="shared" si="564"/>
        <v>15397.915502496893</v>
      </c>
      <c r="Z3632" s="36">
        <f t="shared" si="565"/>
        <v>17324.690317057357</v>
      </c>
      <c r="AA3632" s="36">
        <f t="shared" si="566"/>
        <v>19743.5855873295</v>
      </c>
      <c r="AB3632" s="36">
        <f t="shared" si="567"/>
        <v>58864.737676794568</v>
      </c>
      <c r="AC3632" s="36">
        <f t="shared" si="568"/>
        <v>274663.38890090893</v>
      </c>
      <c r="AD3632" s="36">
        <f t="shared" si="569"/>
        <v>171663.23564760215</v>
      </c>
    </row>
    <row r="3633" spans="1:30" ht="14.25" customHeight="1" x14ac:dyDescent="0.25">
      <c r="A3633" s="16">
        <v>3617</v>
      </c>
      <c r="B3633" s="34">
        <v>0.208498342491336</v>
      </c>
      <c r="C3633" s="34">
        <v>7.7141625103011702E-2</v>
      </c>
      <c r="D3633" s="34">
        <v>2.9758801902005302E-2</v>
      </c>
      <c r="E3633" s="34">
        <v>3.4940783942463902E-2</v>
      </c>
      <c r="F3633" s="34">
        <v>-1.8229345392368999E-2</v>
      </c>
      <c r="G3633" s="34">
        <v>0.15772425410930599</v>
      </c>
      <c r="H3633" s="35">
        <v>1.1845866162137599</v>
      </c>
      <c r="I3633" s="34">
        <v>9.8047236796722503E-2</v>
      </c>
      <c r="J3633" s="34">
        <v>1.70127619526418E-2</v>
      </c>
      <c r="K3633" s="36">
        <f>Inputs!$B$12*(1+$B3633)^4</f>
        <v>127978.04946965013</v>
      </c>
      <c r="L3633" s="36">
        <f t="shared" si="560"/>
        <v>18025.176272026281</v>
      </c>
      <c r="M3633" s="36">
        <f t="shared" si="561"/>
        <v>198279.5086008698</v>
      </c>
      <c r="N3633" s="37">
        <f>M3633/Inputs!$B$6</f>
        <v>302.25534847693569</v>
      </c>
      <c r="O3633" s="38">
        <f>IF(N3633&gt;Inputs!$B$4,1,0)</f>
        <v>0</v>
      </c>
      <c r="P3633" s="34">
        <f t="shared" si="562"/>
        <v>8.1034474844080703E-2</v>
      </c>
      <c r="Q3633" s="36">
        <f>Inputs!$B$12*(1+$B3633)^0*$C3633+Inputs!$B$29*(1+$D3633)^0*Inputs!$B$19+Inputs!$B$30*(1+$E3633)^0*Inputs!$B$20+Inputs!$B$31*(1+$F3633)^0*Inputs!$B$21+Inputs!$B$22*(1+Inputs!$B$23)^0</f>
        <v>12650.541533607622</v>
      </c>
      <c r="R3633" s="36">
        <f>Inputs!$B$12*(1+$B3633)^1*$C3633+Inputs!$B$29*(1+$D3633)^1*Inputs!$B$19+Inputs!$B$30*(1+$E3633)^1*Inputs!$B$20+Inputs!$B$31*(1+$F3633)^1*Inputs!$B$21+Inputs!$B$22*(1+Inputs!$B$23)^1</f>
        <v>13650.188922394977</v>
      </c>
      <c r="S3633" s="36">
        <f>Inputs!$B$12*(1+$B3633)^2*$C3633+Inputs!$B$29*(1+$D3633)^2*Inputs!$B$19+Inputs!$B$30*(1+$E3633)^2*Inputs!$B$20+Inputs!$B$31*(1+$F3633)^2*Inputs!$B$21+Inputs!$B$22*(1+Inputs!$B$23)^2</f>
        <v>14856.460113930174</v>
      </c>
      <c r="T3633" s="36">
        <f>Inputs!$B$12*(1+$B3633)^3*$C3633+Inputs!$B$29*(1+$D3633)^3*Inputs!$B$19+Inputs!$B$30*(1+$E3633)^3*Inputs!$B$20+Inputs!$B$31*(1+$F3633)^3*Inputs!$B$21+Inputs!$B$22*(1+Inputs!$B$23)^3</f>
        <v>16311.411225833037</v>
      </c>
      <c r="U3633" s="36">
        <f>Inputs!$B$12*(1+$B3633)^4*$C3633+Inputs!$B$29*(1+$D3633)^4*Inputs!$B$19+Inputs!$B$30*(1+$E3633)^4*Inputs!$B$20+Inputs!$B$31*(1+$F3633)^4*Inputs!$B$21+Inputs!$B$22*(1+Inputs!$B$23)^4</f>
        <v>18065.85016530133</v>
      </c>
      <c r="V3633" s="35">
        <f>Inputs!$B$13/(Q3633*(1-$G3633))</f>
        <v>1.1881473231640598</v>
      </c>
      <c r="W3633" s="36">
        <f>Inputs!$B$13</f>
        <v>12660</v>
      </c>
      <c r="X3633" s="36">
        <f t="shared" si="563"/>
        <v>13650.160237484264</v>
      </c>
      <c r="Y3633" s="36">
        <f t="shared" si="564"/>
        <v>14845.28990250537</v>
      </c>
      <c r="Z3633" s="36">
        <f t="shared" si="565"/>
        <v>16286.917195478834</v>
      </c>
      <c r="AA3633" s="36">
        <f t="shared" si="566"/>
        <v>18025.176272026281</v>
      </c>
      <c r="AB3633" s="36">
        <f t="shared" si="567"/>
        <v>56559.560622485566</v>
      </c>
      <c r="AC3633" s="36">
        <f t="shared" si="568"/>
        <v>226222.65820034189</v>
      </c>
      <c r="AD3633" s="36">
        <f t="shared" si="569"/>
        <v>141719.94797838424</v>
      </c>
    </row>
    <row r="3634" spans="1:30" ht="14.25" customHeight="1" x14ac:dyDescent="0.25">
      <c r="A3634" s="16">
        <v>3618</v>
      </c>
      <c r="B3634" s="34">
        <v>0.351108325934468</v>
      </c>
      <c r="C3634" s="34">
        <v>9.2821025758228898E-2</v>
      </c>
      <c r="D3634" s="34">
        <v>2.9615525218742E-2</v>
      </c>
      <c r="E3634" s="34">
        <v>4.1220574688494598E-2</v>
      </c>
      <c r="F3634" s="34">
        <v>1.21742829359334E-2</v>
      </c>
      <c r="G3634" s="34">
        <v>0.21959817689281999</v>
      </c>
      <c r="H3634" s="35">
        <v>1.0367532545938101</v>
      </c>
      <c r="I3634" s="34">
        <v>8.8172946496961793E-2</v>
      </c>
      <c r="J3634" s="34">
        <v>1.5922108139041099E-2</v>
      </c>
      <c r="K3634" s="36">
        <f>Inputs!$B$12*(1+$B3634)^4</f>
        <v>199945.6367665471</v>
      </c>
      <c r="L3634" s="36">
        <f t="shared" si="560"/>
        <v>22140.622009653231</v>
      </c>
      <c r="M3634" s="36">
        <f t="shared" si="561"/>
        <v>268074.88162696536</v>
      </c>
      <c r="N3634" s="37">
        <f>M3634/Inputs!$B$6</f>
        <v>408.6507341874472</v>
      </c>
      <c r="O3634" s="38">
        <f>IF(N3634&gt;Inputs!$B$4,1,0)</f>
        <v>1</v>
      </c>
      <c r="P3634" s="34">
        <f t="shared" si="562"/>
        <v>7.2250838357920691E-2</v>
      </c>
      <c r="Q3634" s="36">
        <f>Inputs!$B$12*(1+$B3634)^0*$C3634+Inputs!$B$29*(1+$D3634)^0*Inputs!$B$19+Inputs!$B$30*(1+$E3634)^0*Inputs!$B$20+Inputs!$B$31*(1+$F3634)^0*Inputs!$B$21+Inputs!$B$22*(1+Inputs!$B$23)^0</f>
        <v>13591.305572920657</v>
      </c>
      <c r="R3634" s="36">
        <f>Inputs!$B$12*(1+$B3634)^1*$C3634+Inputs!$B$29*(1+$D3634)^1*Inputs!$B$19+Inputs!$B$30*(1+$E3634)^1*Inputs!$B$20+Inputs!$B$31*(1+$F3634)^1*Inputs!$B$21+Inputs!$B$22*(1+Inputs!$B$23)^1</f>
        <v>15733.833753942563</v>
      </c>
      <c r="S3634" s="36">
        <f>Inputs!$B$12*(1+$B3634)^2*$C3634+Inputs!$B$29*(1+$D3634)^2*Inputs!$B$19+Inputs!$B$30*(1+$E3634)^2*Inputs!$B$20+Inputs!$B$31*(1+$F3634)^2*Inputs!$B$21+Inputs!$B$22*(1+Inputs!$B$23)^2</f>
        <v>18568.681658286638</v>
      </c>
      <c r="T3634" s="36">
        <f>Inputs!$B$12*(1+$B3634)^3*$C3634+Inputs!$B$29*(1+$D3634)^3*Inputs!$B$19+Inputs!$B$30*(1+$E3634)^3*Inputs!$B$20+Inputs!$B$31*(1+$F3634)^3*Inputs!$B$21+Inputs!$B$22*(1+Inputs!$B$23)^3</f>
        <v>22337.114531046944</v>
      </c>
      <c r="U3634" s="36">
        <f>Inputs!$B$12*(1+$B3634)^4*$C3634+Inputs!$B$29*(1+$D3634)^4*Inputs!$B$19+Inputs!$B$30*(1+$E3634)^4*Inputs!$B$20+Inputs!$B$31*(1+$F3634)^4*Inputs!$B$21+Inputs!$B$22*(1+Inputs!$B$23)^4</f>
        <v>27365.043002050719</v>
      </c>
      <c r="V3634" s="35">
        <f>Inputs!$B$13/(Q3634*(1-$G3634))</f>
        <v>1.1935874770166355</v>
      </c>
      <c r="W3634" s="36">
        <f>Inputs!$B$13</f>
        <v>12660</v>
      </c>
      <c r="X3634" s="36">
        <f t="shared" si="563"/>
        <v>14174.286945214879</v>
      </c>
      <c r="Y3634" s="36">
        <f t="shared" si="564"/>
        <v>16159.970592497239</v>
      </c>
      <c r="Z3634" s="36">
        <f t="shared" si="565"/>
        <v>18756.085473875526</v>
      </c>
      <c r="AA3634" s="36">
        <f t="shared" si="566"/>
        <v>22140.622009653231</v>
      </c>
      <c r="AB3634" s="36">
        <f t="shared" si="567"/>
        <v>64033.753729753254</v>
      </c>
      <c r="AC3634" s="36">
        <f t="shared" si="568"/>
        <v>311320.22684814548</v>
      </c>
      <c r="AD3634" s="36">
        <f t="shared" si="569"/>
        <v>204041.12789721214</v>
      </c>
    </row>
    <row r="3635" spans="1:30" ht="14.25" customHeight="1" x14ac:dyDescent="0.25">
      <c r="A3635" s="16">
        <v>3619</v>
      </c>
      <c r="B3635" s="34">
        <v>0.47667155363840102</v>
      </c>
      <c r="C3635" s="34">
        <v>6.43975611674657E-2</v>
      </c>
      <c r="D3635" s="34">
        <v>2.19984221412724E-2</v>
      </c>
      <c r="E3635" s="34">
        <v>4.83279730407438E-2</v>
      </c>
      <c r="F3635" s="34">
        <v>5.5608916185597001E-3</v>
      </c>
      <c r="G3635" s="34">
        <v>0.15491644566643101</v>
      </c>
      <c r="H3635" s="35">
        <v>0.98155141407785895</v>
      </c>
      <c r="I3635" s="34">
        <v>8.9234652290669403E-2</v>
      </c>
      <c r="J3635" s="34">
        <v>2.40230499429538E-2</v>
      </c>
      <c r="K3635" s="36">
        <f>Inputs!$B$12*(1+$B3635)^4</f>
        <v>285290.22104881232</v>
      </c>
      <c r="L3635" s="36">
        <f t="shared" si="560"/>
        <v>22419.68892166287</v>
      </c>
      <c r="M3635" s="36">
        <f t="shared" si="561"/>
        <v>293124.20923944784</v>
      </c>
      <c r="N3635" s="37">
        <f>M3635/Inputs!$B$6</f>
        <v>446.83568481623143</v>
      </c>
      <c r="O3635" s="38">
        <f>IF(N3635&gt;Inputs!$B$4,1,0)</f>
        <v>1</v>
      </c>
      <c r="P3635" s="34">
        <f t="shared" si="562"/>
        <v>6.52116023477156E-2</v>
      </c>
      <c r="Q3635" s="36">
        <f>Inputs!$B$12*(1+$B3635)^0*$C3635+Inputs!$B$29*(1+$D3635)^0*Inputs!$B$19+Inputs!$B$30*(1+$E3635)^0*Inputs!$B$20+Inputs!$B$31*(1+$F3635)^0*Inputs!$B$21+Inputs!$B$22*(1+Inputs!$B$23)^0</f>
        <v>11885.897697474862</v>
      </c>
      <c r="R3635" s="36">
        <f>Inputs!$B$12*(1+$B3635)^1*$C3635+Inputs!$B$29*(1+$D3635)^1*Inputs!$B$19+Inputs!$B$30*(1+$E3635)^1*Inputs!$B$20+Inputs!$B$31*(1+$F3635)^1*Inputs!$B$21+Inputs!$B$22*(1+Inputs!$B$23)^1</f>
        <v>13877.669579465164</v>
      </c>
      <c r="S3635" s="36">
        <f>Inputs!$B$12*(1+$B3635)^2*$C3635+Inputs!$B$29*(1+$D3635)^2*Inputs!$B$19+Inputs!$B$30*(1+$E3635)^2*Inputs!$B$20+Inputs!$B$31*(1+$F3635)^2*Inputs!$B$21+Inputs!$B$22*(1+Inputs!$B$23)^2</f>
        <v>16752.898963407701</v>
      </c>
      <c r="T3635" s="36">
        <f>Inputs!$B$12*(1+$B3635)^3*$C3635+Inputs!$B$29*(1+$D3635)^3*Inputs!$B$19+Inputs!$B$30*(1+$E3635)^3*Inputs!$B$20+Inputs!$B$31*(1+$F3635)^3*Inputs!$B$21+Inputs!$B$22*(1+Inputs!$B$23)^3</f>
        <v>20930.326529395978</v>
      </c>
      <c r="U3635" s="36">
        <f>Inputs!$B$12*(1+$B3635)^4*$C3635+Inputs!$B$29*(1+$D3635)^4*Inputs!$B$19+Inputs!$B$30*(1+$E3635)^4*Inputs!$B$20+Inputs!$B$31*(1+$F3635)^4*Inputs!$B$21+Inputs!$B$22*(1+Inputs!$B$23)^4</f>
        <v>27028.184762332596</v>
      </c>
      <c r="V3635" s="35">
        <f>Inputs!$B$13/(Q3635*(1-$G3635))</f>
        <v>1.2603816380335993</v>
      </c>
      <c r="W3635" s="36">
        <f>Inputs!$B$13</f>
        <v>12660</v>
      </c>
      <c r="X3635" s="36">
        <f t="shared" si="563"/>
        <v>13963.975990444498</v>
      </c>
      <c r="Y3635" s="36">
        <f t="shared" si="564"/>
        <v>15870.195018262288</v>
      </c>
      <c r="Z3635" s="36">
        <f t="shared" si="565"/>
        <v>18594.536978504217</v>
      </c>
      <c r="AA3635" s="36">
        <f t="shared" si="566"/>
        <v>22419.68892166287</v>
      </c>
      <c r="AB3635" s="36">
        <f t="shared" si="567"/>
        <v>63505.539444449496</v>
      </c>
      <c r="AC3635" s="36">
        <f t="shared" si="568"/>
        <v>352058.18292759231</v>
      </c>
      <c r="AD3635" s="36">
        <f t="shared" si="569"/>
        <v>229618.66979499834</v>
      </c>
    </row>
    <row r="3636" spans="1:30" ht="14.25" customHeight="1" x14ac:dyDescent="0.25">
      <c r="A3636" s="16">
        <v>3620</v>
      </c>
      <c r="B3636" s="34">
        <v>0.48902361784474202</v>
      </c>
      <c r="C3636" s="34">
        <v>5.8410694758864401E-2</v>
      </c>
      <c r="D3636" s="34">
        <v>2.5516215470858299E-2</v>
      </c>
      <c r="E3636" s="34">
        <v>5.1152743126574099E-2</v>
      </c>
      <c r="F3636" s="34">
        <v>1.01936895341863E-2</v>
      </c>
      <c r="G3636" s="34">
        <v>0.20601080840795499</v>
      </c>
      <c r="H3636" s="35">
        <v>0.99882380029421203</v>
      </c>
      <c r="I3636" s="34">
        <v>9.1986823192842099E-2</v>
      </c>
      <c r="J3636" s="34">
        <v>2.04838414333883E-2</v>
      </c>
      <c r="K3636" s="36">
        <f>Inputs!$B$12*(1+$B3636)^4</f>
        <v>294956.24482676556</v>
      </c>
      <c r="L3636" s="36">
        <f t="shared" si="560"/>
        <v>20661.492248483453</v>
      </c>
      <c r="M3636" s="36">
        <f t="shared" si="561"/>
        <v>250415.06548924305</v>
      </c>
      <c r="N3636" s="37">
        <f>M3636/Inputs!$B$6</f>
        <v>381.73028275799243</v>
      </c>
      <c r="O3636" s="38">
        <f>IF(N3636&gt;Inputs!$B$4,1,0)</f>
        <v>0</v>
      </c>
      <c r="P3636" s="34">
        <f t="shared" si="562"/>
        <v>7.1502981759453799E-2</v>
      </c>
      <c r="Q3636" s="36">
        <f>Inputs!$B$12*(1+$B3636)^0*$C3636+Inputs!$B$29*(1+$D3636)^0*Inputs!$B$19+Inputs!$B$30*(1+$E3636)^0*Inputs!$B$20+Inputs!$B$31*(1+$F3636)^0*Inputs!$B$21+Inputs!$B$22*(1+Inputs!$B$23)^0</f>
        <v>11526.685712958784</v>
      </c>
      <c r="R3636" s="36">
        <f>Inputs!$B$12*(1+$B3636)^1*$C3636+Inputs!$B$29*(1+$D3636)^1*Inputs!$B$19+Inputs!$B$30*(1+$E3636)^1*Inputs!$B$20+Inputs!$B$31*(1+$F3636)^1*Inputs!$B$21+Inputs!$B$22*(1+Inputs!$B$23)^1</f>
        <v>13430.124061099752</v>
      </c>
      <c r="S3636" s="36">
        <f>Inputs!$B$12*(1+$B3636)^2*$C3636+Inputs!$B$29*(1+$D3636)^2*Inputs!$B$19+Inputs!$B$30*(1+$E3636)^2*Inputs!$B$20+Inputs!$B$31*(1+$F3636)^2*Inputs!$B$21+Inputs!$B$22*(1+Inputs!$B$23)^2</f>
        <v>16178.791998137989</v>
      </c>
      <c r="T3636" s="36">
        <f>Inputs!$B$12*(1+$B3636)^3*$C3636+Inputs!$B$29*(1+$D3636)^3*Inputs!$B$19+Inputs!$B$30*(1+$E3636)^3*Inputs!$B$20+Inputs!$B$31*(1+$F3636)^3*Inputs!$B$21+Inputs!$B$22*(1+Inputs!$B$23)^3</f>
        <v>20182.880728749391</v>
      </c>
      <c r="U3636" s="36">
        <f>Inputs!$B$12*(1+$B3636)^4*$C3636+Inputs!$B$29*(1+$D3636)^4*Inputs!$B$19+Inputs!$B$30*(1+$E3636)^4*Inputs!$B$20+Inputs!$B$31*(1+$F3636)^4*Inputs!$B$21+Inputs!$B$22*(1+Inputs!$B$23)^4</f>
        <v>26053.028336347266</v>
      </c>
      <c r="V3636" s="35">
        <f>Inputs!$B$13/(Q3636*(1-$G3636))</f>
        <v>1.3832945419185936</v>
      </c>
      <c r="W3636" s="36">
        <f>Inputs!$B$13</f>
        <v>12660</v>
      </c>
      <c r="X3636" s="36">
        <f t="shared" si="563"/>
        <v>13725.647383649692</v>
      </c>
      <c r="Y3636" s="36">
        <f t="shared" si="564"/>
        <v>15300.0912009981</v>
      </c>
      <c r="Z3636" s="36">
        <f t="shared" si="565"/>
        <v>17546.425432413223</v>
      </c>
      <c r="AA3636" s="36">
        <f t="shared" si="566"/>
        <v>20661.492248483453</v>
      </c>
      <c r="AB3636" s="36">
        <f t="shared" si="567"/>
        <v>60501.199311599048</v>
      </c>
      <c r="AC3636" s="36">
        <f t="shared" si="568"/>
        <v>294878.87722515635</v>
      </c>
      <c r="AD3636" s="36">
        <f t="shared" si="569"/>
        <v>189913.866177644</v>
      </c>
    </row>
    <row r="3637" spans="1:30" ht="14.25" customHeight="1" x14ac:dyDescent="0.25">
      <c r="A3637" s="16">
        <v>3621</v>
      </c>
      <c r="B3637" s="34">
        <v>0.42633652157049801</v>
      </c>
      <c r="C3637" s="34">
        <v>5.5524375716836001E-2</v>
      </c>
      <c r="D3637" s="34">
        <v>1.82776953781396E-2</v>
      </c>
      <c r="E3637" s="34">
        <v>5.5522369561842103E-2</v>
      </c>
      <c r="F3637" s="34">
        <v>-1.5036593399433199E-2</v>
      </c>
      <c r="G3637" s="34">
        <v>0.18155340397629799</v>
      </c>
      <c r="H3637" s="35">
        <v>1.08858161989062</v>
      </c>
      <c r="I3637" s="34">
        <v>0.100310842891129</v>
      </c>
      <c r="J3637" s="34">
        <v>2.8536257970822199E-2</v>
      </c>
      <c r="K3637" s="36">
        <f>Inputs!$B$12*(1+$B3637)^4</f>
        <v>248335.7592237872</v>
      </c>
      <c r="L3637" s="36">
        <f t="shared" si="560"/>
        <v>19699.034157973401</v>
      </c>
      <c r="M3637" s="36">
        <f t="shared" si="561"/>
        <v>232789.95733423316</v>
      </c>
      <c r="N3637" s="37">
        <f>M3637/Inputs!$B$6</f>
        <v>354.86273983877004</v>
      </c>
      <c r="O3637" s="38">
        <f>IF(N3637&gt;Inputs!$B$4,1,0)</f>
        <v>0</v>
      </c>
      <c r="P3637" s="34">
        <f t="shared" si="562"/>
        <v>7.1774584920306805E-2</v>
      </c>
      <c r="Q3637" s="36">
        <f>Inputs!$B$12*(1+$B3637)^0*$C3637+Inputs!$B$29*(1+$D3637)^0*Inputs!$B$19+Inputs!$B$30*(1+$E3637)^0*Inputs!$B$20+Inputs!$B$31*(1+$F3637)^0*Inputs!$B$21+Inputs!$B$22*(1+Inputs!$B$23)^0</f>
        <v>11353.506570437083</v>
      </c>
      <c r="R3637" s="36">
        <f>Inputs!$B$12*(1+$B3637)^1*$C3637+Inputs!$B$29*(1+$D3637)^1*Inputs!$B$19+Inputs!$B$30*(1+$E3637)^1*Inputs!$B$20+Inputs!$B$31*(1+$F3637)^1*Inputs!$B$21+Inputs!$B$22*(1+Inputs!$B$23)^1</f>
        <v>12836.644838205724</v>
      </c>
      <c r="S3637" s="36">
        <f>Inputs!$B$12*(1+$B3637)^2*$C3637+Inputs!$B$29*(1+$D3637)^2*Inputs!$B$19+Inputs!$B$30*(1+$E3637)^2*Inputs!$B$20+Inputs!$B$31*(1+$F3637)^2*Inputs!$B$21+Inputs!$B$22*(1+Inputs!$B$23)^2</f>
        <v>14933.11019806804</v>
      </c>
      <c r="T3637" s="36">
        <f>Inputs!$B$12*(1+$B3637)^3*$C3637+Inputs!$B$29*(1+$D3637)^3*Inputs!$B$19+Inputs!$B$30*(1+$E3637)^3*Inputs!$B$20+Inputs!$B$31*(1+$F3637)^3*Inputs!$B$21+Inputs!$B$22*(1+Inputs!$B$23)^3</f>
        <v>17901.437153384606</v>
      </c>
      <c r="U3637" s="36">
        <f>Inputs!$B$12*(1+$B3637)^4*$C3637+Inputs!$B$29*(1+$D3637)^4*Inputs!$B$19+Inputs!$B$30*(1+$E3637)^4*Inputs!$B$20+Inputs!$B$31*(1+$F3637)^4*Inputs!$B$21+Inputs!$B$22*(1+Inputs!$B$23)^4</f>
        <v>22110.246746934994</v>
      </c>
      <c r="V3637" s="35">
        <f>Inputs!$B$13/(Q3637*(1-$G3637))</f>
        <v>1.3624273186454443</v>
      </c>
      <c r="W3637" s="36">
        <f>Inputs!$B$13</f>
        <v>12660</v>
      </c>
      <c r="X3637" s="36">
        <f t="shared" si="563"/>
        <v>13594.545782436695</v>
      </c>
      <c r="Y3637" s="36">
        <f t="shared" si="564"/>
        <v>14978.058281617727</v>
      </c>
      <c r="Z3637" s="36">
        <f t="shared" si="565"/>
        <v>16952.266101623882</v>
      </c>
      <c r="AA3637" s="36">
        <f t="shared" si="566"/>
        <v>19699.034157973401</v>
      </c>
      <c r="AB3637" s="36">
        <f t="shared" si="567"/>
        <v>57758.186656909136</v>
      </c>
      <c r="AC3637" s="36">
        <f t="shared" si="568"/>
        <v>282288.93139511533</v>
      </c>
      <c r="AD3637" s="36">
        <f t="shared" si="569"/>
        <v>175031.77067732401</v>
      </c>
    </row>
    <row r="3638" spans="1:30" ht="14.25" customHeight="1" x14ac:dyDescent="0.25">
      <c r="A3638" s="16">
        <v>3622</v>
      </c>
      <c r="B3638" s="34">
        <v>0.35523971688453998</v>
      </c>
      <c r="C3638" s="34">
        <v>4.5941671467783503E-2</v>
      </c>
      <c r="D3638" s="34">
        <v>3.2182402250111299E-2</v>
      </c>
      <c r="E3638" s="34">
        <v>4.2429355450943201E-2</v>
      </c>
      <c r="F3638" s="34">
        <v>9.0472410708292098E-3</v>
      </c>
      <c r="G3638" s="34">
        <v>0.17689128936534901</v>
      </c>
      <c r="H3638" s="35">
        <v>0.97232743767955798</v>
      </c>
      <c r="I3638" s="34">
        <v>0.10130392837008</v>
      </c>
      <c r="J3638" s="34">
        <v>3.1878625375669101E-2</v>
      </c>
      <c r="K3638" s="36">
        <f>Inputs!$B$12*(1+$B3638)^4</f>
        <v>202402.4350619679</v>
      </c>
      <c r="L3638" s="36">
        <f t="shared" si="560"/>
        <v>14483.720784227835</v>
      </c>
      <c r="M3638" s="36">
        <f t="shared" si="561"/>
        <v>183300.10866767057</v>
      </c>
      <c r="N3638" s="37">
        <f>M3638/Inputs!$B$6</f>
        <v>279.4208973592539</v>
      </c>
      <c r="O3638" s="38">
        <f>IF(N3638&gt;Inputs!$B$4,1,0)</f>
        <v>0</v>
      </c>
      <c r="P3638" s="34">
        <f t="shared" si="562"/>
        <v>6.9425302994410895E-2</v>
      </c>
      <c r="Q3638" s="36">
        <f>Inputs!$B$12*(1+$B3638)^0*$C3638+Inputs!$B$29*(1+$D3638)^0*Inputs!$B$19+Inputs!$B$30*(1+$E3638)^0*Inputs!$B$20+Inputs!$B$31*(1+$F3638)^0*Inputs!$B$21+Inputs!$B$22*(1+Inputs!$B$23)^0</f>
        <v>10778.544315493931</v>
      </c>
      <c r="R3638" s="36">
        <f>Inputs!$B$12*(1+$B3638)^1*$C3638+Inputs!$B$29*(1+$D3638)^1*Inputs!$B$19+Inputs!$B$30*(1+$E3638)^1*Inputs!$B$20+Inputs!$B$31*(1+$F3638)^1*Inputs!$B$21+Inputs!$B$22*(1+Inputs!$B$23)^1</f>
        <v>11942.266749138942</v>
      </c>
      <c r="S3638" s="36">
        <f>Inputs!$B$12*(1+$B3638)^2*$C3638+Inputs!$B$29*(1+$D3638)^2*Inputs!$B$19+Inputs!$B$30*(1+$E3638)^2*Inputs!$B$20+Inputs!$B$31*(1+$F3638)^2*Inputs!$B$21+Inputs!$B$22*(1+Inputs!$B$23)^2</f>
        <v>13460.081627920052</v>
      </c>
      <c r="T3638" s="36">
        <f>Inputs!$B$12*(1+$B3638)^3*$C3638+Inputs!$B$29*(1+$D3638)^3*Inputs!$B$19+Inputs!$B$30*(1+$E3638)^3*Inputs!$B$20+Inputs!$B$31*(1+$F3638)^3*Inputs!$B$21+Inputs!$B$22*(1+Inputs!$B$23)^3</f>
        <v>15455.80460935223</v>
      </c>
      <c r="U3638" s="36">
        <f>Inputs!$B$12*(1+$B3638)^4*$C3638+Inputs!$B$29*(1+$D3638)^4*Inputs!$B$19+Inputs!$B$30*(1+$E3638)^4*Inputs!$B$20+Inputs!$B$31*(1+$F3638)^4*Inputs!$B$21+Inputs!$B$22*(1+Inputs!$B$23)^4</f>
        <v>18097.159128684103</v>
      </c>
      <c r="V3638" s="35">
        <f>Inputs!$B$13/(Q3638*(1-$G3638))</f>
        <v>1.4269751045886103</v>
      </c>
      <c r="W3638" s="36">
        <f>Inputs!$B$13</f>
        <v>12660</v>
      </c>
      <c r="X3638" s="36">
        <f t="shared" si="563"/>
        <v>12909.584679899095</v>
      </c>
      <c r="Y3638" s="36">
        <f t="shared" si="564"/>
        <v>13291.068914936379</v>
      </c>
      <c r="Z3638" s="36">
        <f t="shared" si="565"/>
        <v>13815.747409367837</v>
      </c>
      <c r="AA3638" s="36">
        <f t="shared" si="566"/>
        <v>14483.720784227835</v>
      </c>
      <c r="AB3638" s="36">
        <f t="shared" si="567"/>
        <v>50421.511428087499</v>
      </c>
      <c r="AC3638" s="36">
        <f t="shared" si="568"/>
        <v>215273.70063271042</v>
      </c>
      <c r="AD3638" s="36">
        <f t="shared" si="569"/>
        <v>132878.59723958306</v>
      </c>
    </row>
    <row r="3639" spans="1:30" ht="14.25" customHeight="1" x14ac:dyDescent="0.25">
      <c r="A3639" s="16">
        <v>3623</v>
      </c>
      <c r="B3639" s="34">
        <v>0.20858930370436601</v>
      </c>
      <c r="C3639" s="34">
        <v>9.5459702117053596E-2</v>
      </c>
      <c r="D3639" s="34">
        <v>4.7488023561413802E-2</v>
      </c>
      <c r="E3639" s="34">
        <v>4.4764165208630399E-2</v>
      </c>
      <c r="F3639" s="34">
        <v>1.1430073583418901E-2</v>
      </c>
      <c r="G3639" s="34">
        <v>0.18135025632399901</v>
      </c>
      <c r="H3639" s="35">
        <v>1.02621041971097</v>
      </c>
      <c r="I3639" s="34">
        <v>9.8498166400900602E-2</v>
      </c>
      <c r="J3639" s="34">
        <v>3.1145121731488999E-2</v>
      </c>
      <c r="K3639" s="36">
        <f>Inputs!$B$12*(1+$B3639)^4</f>
        <v>128016.58441032328</v>
      </c>
      <c r="L3639" s="36">
        <f t="shared" si="560"/>
        <v>17908.522488285336</v>
      </c>
      <c r="M3639" s="36">
        <f t="shared" si="561"/>
        <v>227873.19905964832</v>
      </c>
      <c r="N3639" s="37">
        <f>M3639/Inputs!$B$6</f>
        <v>347.36768149336632</v>
      </c>
      <c r="O3639" s="38">
        <f>IF(N3639&gt;Inputs!$B$4,1,0)</f>
        <v>0</v>
      </c>
      <c r="P3639" s="34">
        <f t="shared" si="562"/>
        <v>6.735304466941161E-2</v>
      </c>
      <c r="Q3639" s="36">
        <f>Inputs!$B$12*(1+$B3639)^0*$C3639+Inputs!$B$29*(1+$D3639)^0*Inputs!$B$19+Inputs!$B$30*(1+$E3639)^0*Inputs!$B$20+Inputs!$B$31*(1+$F3639)^0*Inputs!$B$21+Inputs!$B$22*(1+Inputs!$B$23)^0</f>
        <v>13749.626154450136</v>
      </c>
      <c r="R3639" s="36">
        <f>Inputs!$B$12*(1+$B3639)^1*$C3639+Inputs!$B$29*(1+$D3639)^1*Inputs!$B$19+Inputs!$B$30*(1+$E3639)^1*Inputs!$B$20+Inputs!$B$31*(1+$F3639)^1*Inputs!$B$21+Inputs!$B$22*(1+Inputs!$B$23)^1</f>
        <v>15195.947583888654</v>
      </c>
      <c r="S3639" s="36">
        <f>Inputs!$B$12*(1+$B3639)^2*$C3639+Inputs!$B$29*(1+$D3639)^2*Inputs!$B$19+Inputs!$B$30*(1+$E3639)^2*Inputs!$B$20+Inputs!$B$31*(1+$F3639)^2*Inputs!$B$21+Inputs!$B$22*(1+Inputs!$B$23)^2</f>
        <v>16902.462261747216</v>
      </c>
      <c r="T3639" s="36">
        <f>Inputs!$B$12*(1+$B3639)^3*$C3639+Inputs!$B$29*(1+$D3639)^3*Inputs!$B$19+Inputs!$B$30*(1+$E3639)^3*Inputs!$B$20+Inputs!$B$31*(1+$F3639)^3*Inputs!$B$21+Inputs!$B$22*(1+Inputs!$B$23)^3</f>
        <v>18921.674609017995</v>
      </c>
      <c r="U3639" s="36">
        <f>Inputs!$B$12*(1+$B3639)^4*$C3639+Inputs!$B$29*(1+$D3639)^4*Inputs!$B$19+Inputs!$B$30*(1+$E3639)^4*Inputs!$B$20+Inputs!$B$31*(1+$F3639)^4*Inputs!$B$21+Inputs!$B$22*(1+Inputs!$B$23)^4</f>
        <v>21316.956867137404</v>
      </c>
      <c r="V3639" s="35">
        <f>Inputs!$B$13/(Q3639*(1-$G3639))</f>
        <v>1.124720692775125</v>
      </c>
      <c r="W3639" s="36">
        <f>Inputs!$B$13</f>
        <v>12660</v>
      </c>
      <c r="X3639" s="36">
        <f t="shared" si="563"/>
        <v>13685.332937572897</v>
      </c>
      <c r="Y3639" s="36">
        <f t="shared" si="564"/>
        <v>14881.428121097482</v>
      </c>
      <c r="Z3639" s="36">
        <f t="shared" si="565"/>
        <v>16277.715893553594</v>
      </c>
      <c r="AA3639" s="36">
        <f t="shared" si="566"/>
        <v>17908.522488285336</v>
      </c>
      <c r="AB3639" s="36">
        <f t="shared" si="567"/>
        <v>56467.351548379069</v>
      </c>
      <c r="AC3639" s="36">
        <f t="shared" si="568"/>
        <v>274171.50467142224</v>
      </c>
      <c r="AD3639" s="36">
        <f t="shared" si="569"/>
        <v>171405.84751126927</v>
      </c>
    </row>
    <row r="3640" spans="1:30" ht="14.25" customHeight="1" x14ac:dyDescent="0.25">
      <c r="A3640" s="16">
        <v>3624</v>
      </c>
      <c r="B3640" s="34">
        <v>0.192313296595786</v>
      </c>
      <c r="C3640" s="34">
        <v>9.6572847734596401E-2</v>
      </c>
      <c r="D3640" s="34">
        <v>2.38724449994334E-2</v>
      </c>
      <c r="E3640" s="34">
        <v>6.9492761035568201E-2</v>
      </c>
      <c r="F3640" s="34">
        <v>1.12832928119733E-2</v>
      </c>
      <c r="G3640" s="34">
        <v>0.17926743323988401</v>
      </c>
      <c r="H3640" s="35">
        <v>1.0215641541318401</v>
      </c>
      <c r="I3640" s="34">
        <v>9.1929442629127903E-2</v>
      </c>
      <c r="J3640" s="34">
        <v>2.4649329513165001E-2</v>
      </c>
      <c r="K3640" s="36">
        <f>Inputs!$B$12*(1+$B3640)^4</f>
        <v>121258.66964827079</v>
      </c>
      <c r="L3640" s="36">
        <f t="shared" si="560"/>
        <v>17398.488355497924</v>
      </c>
      <c r="M3640" s="36">
        <f t="shared" si="561"/>
        <v>227406.89043423772</v>
      </c>
      <c r="N3640" s="37">
        <f>M3640/Inputs!$B$6</f>
        <v>346.65684517414286</v>
      </c>
      <c r="O3640" s="38">
        <f>IF(N3640&gt;Inputs!$B$4,1,0)</f>
        <v>0</v>
      </c>
      <c r="P3640" s="34">
        <f t="shared" si="562"/>
        <v>6.7280113115962908E-2</v>
      </c>
      <c r="Q3640" s="36">
        <f>Inputs!$B$12*(1+$B3640)^0*$C3640+Inputs!$B$29*(1+$D3640)^0*Inputs!$B$19+Inputs!$B$30*(1+$E3640)^0*Inputs!$B$20+Inputs!$B$31*(1+$F3640)^0*Inputs!$B$21+Inputs!$B$22*(1+Inputs!$B$23)^0</f>
        <v>13816.414891502707</v>
      </c>
      <c r="R3640" s="36">
        <f>Inputs!$B$12*(1+$B3640)^1*$C3640+Inputs!$B$29*(1+$D3640)^1*Inputs!$B$19+Inputs!$B$30*(1+$E3640)^1*Inputs!$B$20+Inputs!$B$31*(1+$F3640)^1*Inputs!$B$21+Inputs!$B$22*(1+Inputs!$B$23)^1</f>
        <v>15165.869185380136</v>
      </c>
      <c r="S3640" s="36">
        <f>Inputs!$B$12*(1+$B3640)^2*$C3640+Inputs!$B$29*(1+$D3640)^2*Inputs!$B$19+Inputs!$B$30*(1+$E3640)^2*Inputs!$B$20+Inputs!$B$31*(1+$F3640)^2*Inputs!$B$21+Inputs!$B$22*(1+Inputs!$B$23)^2</f>
        <v>16742.132257801066</v>
      </c>
      <c r="T3640" s="36">
        <f>Inputs!$B$12*(1+$B3640)^3*$C3640+Inputs!$B$29*(1+$D3640)^3*Inputs!$B$19+Inputs!$B$30*(1+$E3640)^3*Inputs!$B$20+Inputs!$B$31*(1+$F3640)^3*Inputs!$B$21+Inputs!$B$22*(1+Inputs!$B$23)^3</f>
        <v>18587.248824697905</v>
      </c>
      <c r="U3640" s="36">
        <f>Inputs!$B$12*(1+$B3640)^4*$C3640+Inputs!$B$29*(1+$D3640)^4*Inputs!$B$19+Inputs!$B$30*(1+$E3640)^4*Inputs!$B$20+Inputs!$B$31*(1+$F3640)^4*Inputs!$B$21+Inputs!$B$22*(1+Inputs!$B$23)^4</f>
        <v>20751.247235815263</v>
      </c>
      <c r="V3640" s="35">
        <f>Inputs!$B$13/(Q3640*(1-$G3640))</f>
        <v>1.1164433029873959</v>
      </c>
      <c r="W3640" s="36">
        <f>Inputs!$B$13</f>
        <v>12660</v>
      </c>
      <c r="X3640" s="36">
        <f t="shared" si="563"/>
        <v>13601.263725722203</v>
      </c>
      <c r="Y3640" s="36">
        <f t="shared" si="564"/>
        <v>14688.980523911334</v>
      </c>
      <c r="Z3640" s="36">
        <f t="shared" si="565"/>
        <v>15945.974227347673</v>
      </c>
      <c r="AA3640" s="36">
        <f t="shared" si="566"/>
        <v>17398.488355497924</v>
      </c>
      <c r="AB3640" s="36">
        <f t="shared" si="567"/>
        <v>56709.381989434674</v>
      </c>
      <c r="AC3640" s="36">
        <f t="shared" si="568"/>
        <v>264972.04898090207</v>
      </c>
      <c r="AD3640" s="36">
        <f t="shared" si="569"/>
        <v>170697.50844480304</v>
      </c>
    </row>
    <row r="3641" spans="1:30" ht="14.25" customHeight="1" x14ac:dyDescent="0.25">
      <c r="A3641" s="16">
        <v>3625</v>
      </c>
      <c r="B3641" s="34">
        <v>0.40677289023662899</v>
      </c>
      <c r="C3641" s="34">
        <v>6.2908955820327794E-2</v>
      </c>
      <c r="D3641" s="34">
        <v>3.0242861320157501E-2</v>
      </c>
      <c r="E3641" s="34">
        <v>3.2451266947732801E-2</v>
      </c>
      <c r="F3641" s="34">
        <v>1.9393915707824099E-2</v>
      </c>
      <c r="G3641" s="34">
        <v>0.19473637920513001</v>
      </c>
      <c r="H3641" s="35">
        <v>1.0012874673327301</v>
      </c>
      <c r="I3641" s="34">
        <v>0.100867994404588</v>
      </c>
      <c r="J3641" s="34">
        <v>2.2574372599836402E-2</v>
      </c>
      <c r="K3641" s="36">
        <f>Inputs!$B$12*(1+$B3641)^4</f>
        <v>234988.82642403428</v>
      </c>
      <c r="L3641" s="36">
        <f t="shared" si="560"/>
        <v>19057.938556224071</v>
      </c>
      <c r="M3641" s="36">
        <f t="shared" si="561"/>
        <v>211048.29623880764</v>
      </c>
      <c r="N3641" s="37">
        <f>M3641/Inputs!$B$6</f>
        <v>321.71996377867021</v>
      </c>
      <c r="O3641" s="38">
        <f>IF(N3641&gt;Inputs!$B$4,1,0)</f>
        <v>0</v>
      </c>
      <c r="P3641" s="34">
        <f t="shared" si="562"/>
        <v>7.8293621804751606E-2</v>
      </c>
      <c r="Q3641" s="36">
        <f>Inputs!$B$12*(1+$B3641)^0*$C3641+Inputs!$B$29*(1+$D3641)^0*Inputs!$B$19+Inputs!$B$30*(1+$E3641)^0*Inputs!$B$20+Inputs!$B$31*(1+$F3641)^0*Inputs!$B$21+Inputs!$B$22*(1+Inputs!$B$23)^0</f>
        <v>11796.581376646591</v>
      </c>
      <c r="R3641" s="36">
        <f>Inputs!$B$12*(1+$B3641)^1*$C3641+Inputs!$B$29*(1+$D3641)^1*Inputs!$B$19+Inputs!$B$30*(1+$E3641)^1*Inputs!$B$20+Inputs!$B$31*(1+$F3641)^1*Inputs!$B$21+Inputs!$B$22*(1+Inputs!$B$23)^1</f>
        <v>13531.712338951291</v>
      </c>
      <c r="S3641" s="36">
        <f>Inputs!$B$12*(1+$B3641)^2*$C3641+Inputs!$B$29*(1+$D3641)^2*Inputs!$B$19+Inputs!$B$30*(1+$E3641)^2*Inputs!$B$20+Inputs!$B$31*(1+$F3641)^2*Inputs!$B$21+Inputs!$B$22*(1+Inputs!$B$23)^2</f>
        <v>15896.682227068941</v>
      </c>
      <c r="T3641" s="36">
        <f>Inputs!$B$12*(1+$B3641)^3*$C3641+Inputs!$B$29*(1+$D3641)^3*Inputs!$B$19+Inputs!$B$30*(1+$E3641)^3*Inputs!$B$20+Inputs!$B$31*(1+$F3641)^3*Inputs!$B$21+Inputs!$B$22*(1+Inputs!$B$23)^3</f>
        <v>19145.689207340482</v>
      </c>
      <c r="U3641" s="36">
        <f>Inputs!$B$12*(1+$B3641)^4*$C3641+Inputs!$B$29*(1+$D3641)^4*Inputs!$B$19+Inputs!$B$30*(1+$E3641)^4*Inputs!$B$20+Inputs!$B$31*(1+$F3641)^4*Inputs!$B$21+Inputs!$B$22*(1+Inputs!$B$23)^4</f>
        <v>23636.276544326156</v>
      </c>
      <c r="V3641" s="35">
        <f>Inputs!$B$13/(Q3641*(1-$G3641))</f>
        <v>1.3327216663923784</v>
      </c>
      <c r="W3641" s="36">
        <f>Inputs!$B$13</f>
        <v>12660</v>
      </c>
      <c r="X3641" s="36">
        <f t="shared" si="563"/>
        <v>13619.253029258229</v>
      </c>
      <c r="Y3641" s="36">
        <f t="shared" si="564"/>
        <v>14938.848670722144</v>
      </c>
      <c r="Z3641" s="36">
        <f t="shared" si="565"/>
        <v>16714.633676212372</v>
      </c>
      <c r="AA3641" s="36">
        <f t="shared" si="566"/>
        <v>19057.938556224071</v>
      </c>
      <c r="AB3641" s="36">
        <f t="shared" si="567"/>
        <v>57102.36504309778</v>
      </c>
      <c r="AC3641" s="36">
        <f t="shared" si="568"/>
        <v>248911.20263636002</v>
      </c>
      <c r="AD3641" s="36">
        <f t="shared" si="569"/>
        <v>153945.93119570985</v>
      </c>
    </row>
    <row r="3642" spans="1:30" ht="14.25" customHeight="1" x14ac:dyDescent="0.25">
      <c r="A3642" s="16">
        <v>3626</v>
      </c>
      <c r="B3642" s="34">
        <v>0.222333927378462</v>
      </c>
      <c r="C3642" s="34">
        <v>7.8840818890092396E-2</v>
      </c>
      <c r="D3642" s="34">
        <v>4.4232473289560301E-2</v>
      </c>
      <c r="E3642" s="34">
        <v>5.65591655454779E-2</v>
      </c>
      <c r="F3642" s="34">
        <v>3.6384735587650097E-2</v>
      </c>
      <c r="G3642" s="34">
        <v>0.188658647087415</v>
      </c>
      <c r="H3642" s="35">
        <v>1.04648450071848</v>
      </c>
      <c r="I3642" s="34">
        <v>9.0326079443777102E-2</v>
      </c>
      <c r="J3642" s="34">
        <v>2.48367550004122E-2</v>
      </c>
      <c r="K3642" s="36">
        <f>Inputs!$B$12*(1+$B3642)^4</f>
        <v>133940.1298408306</v>
      </c>
      <c r="L3642" s="36">
        <f t="shared" si="560"/>
        <v>17174.996324146694</v>
      </c>
      <c r="M3642" s="36">
        <f t="shared" si="561"/>
        <v>231063.03782570435</v>
      </c>
      <c r="N3642" s="37">
        <f>M3642/Inputs!$B$6</f>
        <v>352.23024058796392</v>
      </c>
      <c r="O3642" s="38">
        <f>IF(N3642&gt;Inputs!$B$4,1,0)</f>
        <v>0</v>
      </c>
      <c r="P3642" s="34">
        <f t="shared" si="562"/>
        <v>6.5489324443364902E-2</v>
      </c>
      <c r="Q3642" s="36">
        <f>Inputs!$B$12*(1+$B3642)^0*$C3642+Inputs!$B$29*(1+$D3642)^0*Inputs!$B$19+Inputs!$B$30*(1+$E3642)^0*Inputs!$B$20+Inputs!$B$31*(1+$F3642)^0*Inputs!$B$21+Inputs!$B$22*(1+Inputs!$B$23)^0</f>
        <v>12752.493160832466</v>
      </c>
      <c r="R3642" s="36">
        <f>Inputs!$B$12*(1+$B3642)^1*$C3642+Inputs!$B$29*(1+$D3642)^1*Inputs!$B$19+Inputs!$B$30*(1+$E3642)^1*Inputs!$B$20+Inputs!$B$31*(1+$F3642)^1*Inputs!$B$21+Inputs!$B$22*(1+Inputs!$B$23)^1</f>
        <v>14187.329634884598</v>
      </c>
      <c r="S3642" s="36">
        <f>Inputs!$B$12*(1+$B3642)^2*$C3642+Inputs!$B$29*(1+$D3642)^2*Inputs!$B$19+Inputs!$B$30*(1+$E3642)^2*Inputs!$B$20+Inputs!$B$31*(1+$F3642)^2*Inputs!$B$21+Inputs!$B$22*(1+Inputs!$B$23)^2</f>
        <v>15874.39236735212</v>
      </c>
      <c r="T3642" s="36">
        <f>Inputs!$B$12*(1+$B3642)^3*$C3642+Inputs!$B$29*(1+$D3642)^3*Inputs!$B$19+Inputs!$B$30*(1+$E3642)^3*Inputs!$B$20+Inputs!$B$31*(1+$F3642)^3*Inputs!$B$21+Inputs!$B$22*(1+Inputs!$B$23)^3</f>
        <v>17866.566282066982</v>
      </c>
      <c r="U3642" s="36">
        <f>Inputs!$B$12*(1+$B3642)^4*$C3642+Inputs!$B$29*(1+$D3642)^4*Inputs!$B$19+Inputs!$B$30*(1+$E3642)^4*Inputs!$B$20+Inputs!$B$31*(1+$F3642)^4*Inputs!$B$21+Inputs!$B$22*(1+Inputs!$B$23)^4</f>
        <v>20228.339800267175</v>
      </c>
      <c r="V3642" s="35">
        <f>Inputs!$B$13/(Q3642*(1-$G3642))</f>
        <v>1.2235873952889498</v>
      </c>
      <c r="W3642" s="36">
        <f>Inputs!$B$13</f>
        <v>12660</v>
      </c>
      <c r="X3642" s="36">
        <f t="shared" si="563"/>
        <v>13574.782132367094</v>
      </c>
      <c r="Y3642" s="36">
        <f t="shared" si="564"/>
        <v>14618.753356438168</v>
      </c>
      <c r="Z3642" s="36">
        <f t="shared" si="565"/>
        <v>15811.533748719557</v>
      </c>
      <c r="AA3642" s="36">
        <f t="shared" si="566"/>
        <v>17174.996324146694</v>
      </c>
      <c r="AB3642" s="36">
        <f t="shared" si="567"/>
        <v>56642.012717890524</v>
      </c>
      <c r="AC3642" s="36">
        <f t="shared" si="568"/>
        <v>268770.02701721748</v>
      </c>
      <c r="AD3642" s="36">
        <f t="shared" si="569"/>
        <v>174421.02510781382</v>
      </c>
    </row>
    <row r="3643" spans="1:30" ht="14.25" customHeight="1" x14ac:dyDescent="0.25">
      <c r="A3643" s="16">
        <v>3627</v>
      </c>
      <c r="B3643" s="34">
        <v>0.22262224363442101</v>
      </c>
      <c r="C3643" s="34">
        <v>8.4690205380313896E-2</v>
      </c>
      <c r="D3643" s="34">
        <v>2.8539416330784498E-2</v>
      </c>
      <c r="E3643" s="34">
        <v>5.15938474305455E-2</v>
      </c>
      <c r="F3643" s="34">
        <v>-1.23507556813688E-2</v>
      </c>
      <c r="G3643" s="34">
        <v>0.17483086078872101</v>
      </c>
      <c r="H3643" s="35">
        <v>0.97039713989644705</v>
      </c>
      <c r="I3643" s="34">
        <v>0.10369593579009199</v>
      </c>
      <c r="J3643" s="34">
        <v>1.95613975835102E-2</v>
      </c>
      <c r="K3643" s="36">
        <f>Inputs!$B$12*(1+$B3643)^4</f>
        <v>134066.54630093861</v>
      </c>
      <c r="L3643" s="36">
        <f t="shared" si="560"/>
        <v>15871.673478088805</v>
      </c>
      <c r="M3643" s="36">
        <f t="shared" si="561"/>
        <v>169885.86018390939</v>
      </c>
      <c r="N3643" s="37">
        <f>M3643/Inputs!$B$6</f>
        <v>258.9723478413253</v>
      </c>
      <c r="O3643" s="38">
        <f>IF(N3643&gt;Inputs!$B$4,1,0)</f>
        <v>0</v>
      </c>
      <c r="P3643" s="34">
        <f t="shared" si="562"/>
        <v>8.4134538206581788E-2</v>
      </c>
      <c r="Q3643" s="36">
        <f>Inputs!$B$12*(1+$B3643)^0*$C3643+Inputs!$B$29*(1+$D3643)^0*Inputs!$B$19+Inputs!$B$30*(1+$E3643)^0*Inputs!$B$20+Inputs!$B$31*(1+$F3643)^0*Inputs!$B$21+Inputs!$B$22*(1+Inputs!$B$23)^0</f>
        <v>13103.456350245757</v>
      </c>
      <c r="R3643" s="36">
        <f>Inputs!$B$12*(1+$B3643)^1*$C3643+Inputs!$B$29*(1+$D3643)^1*Inputs!$B$19+Inputs!$B$30*(1+$E3643)^1*Inputs!$B$20+Inputs!$B$31*(1+$F3643)^1*Inputs!$B$21+Inputs!$B$22*(1+Inputs!$B$23)^1</f>
        <v>14333.616536813021</v>
      </c>
      <c r="S3643" s="36">
        <f>Inputs!$B$12*(1+$B3643)^2*$C3643+Inputs!$B$29*(1+$D3643)^2*Inputs!$B$19+Inputs!$B$30*(1+$E3643)^2*Inputs!$B$20+Inputs!$B$31*(1+$F3643)^2*Inputs!$B$21+Inputs!$B$22*(1+Inputs!$B$23)^2</f>
        <v>15823.602430552935</v>
      </c>
      <c r="T3643" s="36">
        <f>Inputs!$B$12*(1+$B3643)^3*$C3643+Inputs!$B$29*(1+$D3643)^3*Inputs!$B$19+Inputs!$B$30*(1+$E3643)^3*Inputs!$B$20+Inputs!$B$31*(1+$F3643)^3*Inputs!$B$21+Inputs!$B$22*(1+Inputs!$B$23)^3</f>
        <v>17629.829651887194</v>
      </c>
      <c r="U3643" s="36">
        <f>Inputs!$B$12*(1+$B3643)^4*$C3643+Inputs!$B$29*(1+$D3643)^4*Inputs!$B$19+Inputs!$B$30*(1+$E3643)^4*Inputs!$B$20+Inputs!$B$31*(1+$F3643)^4*Inputs!$B$21+Inputs!$B$22*(1+Inputs!$B$23)^4</f>
        <v>19821.213305918485</v>
      </c>
      <c r="V3643" s="35">
        <f>Inputs!$B$13/(Q3643*(1-$G3643))</f>
        <v>1.1708597104241327</v>
      </c>
      <c r="W3643" s="36">
        <f>Inputs!$B$13</f>
        <v>12660</v>
      </c>
      <c r="X3643" s="36">
        <f t="shared" si="563"/>
        <v>13255.777561192117</v>
      </c>
      <c r="Y3643" s="36">
        <f t="shared" si="564"/>
        <v>13979.354225193942</v>
      </c>
      <c r="Z3643" s="36">
        <f t="shared" si="565"/>
        <v>14846.002936133398</v>
      </c>
      <c r="AA3643" s="36">
        <f t="shared" si="566"/>
        <v>15871.673478088805</v>
      </c>
      <c r="AB3643" s="36">
        <f t="shared" si="567"/>
        <v>52446.25776380187</v>
      </c>
      <c r="AC3643" s="36">
        <f t="shared" si="568"/>
        <v>192336.53548529773</v>
      </c>
      <c r="AD3643" s="36">
        <f t="shared" si="569"/>
        <v>117439.60242010752</v>
      </c>
    </row>
    <row r="3644" spans="1:30" ht="14.25" customHeight="1" x14ac:dyDescent="0.25">
      <c r="A3644" s="16">
        <v>3628</v>
      </c>
      <c r="B3644" s="34">
        <v>0.32267640518551599</v>
      </c>
      <c r="C3644" s="34">
        <v>7.2445986429745701E-2</v>
      </c>
      <c r="D3644" s="34">
        <v>4.2572108309501602E-2</v>
      </c>
      <c r="E3644" s="34">
        <v>2.7151928670823701E-2</v>
      </c>
      <c r="F3644" s="34">
        <v>8.8384423291518396E-3</v>
      </c>
      <c r="G3644" s="34">
        <v>0.18652592264965001</v>
      </c>
      <c r="H3644" s="35">
        <v>1.04333709021069</v>
      </c>
      <c r="I3644" s="34">
        <v>9.4807829956817496E-2</v>
      </c>
      <c r="J3644" s="34">
        <v>3.16512924600547E-2</v>
      </c>
      <c r="K3644" s="36">
        <f>Inputs!$B$12*(1+$B3644)^4</f>
        <v>183639.31996702356</v>
      </c>
      <c r="L3644" s="36">
        <f t="shared" si="560"/>
        <v>18741.246638308508</v>
      </c>
      <c r="M3644" s="36">
        <f t="shared" si="561"/>
        <v>252505.48506400234</v>
      </c>
      <c r="N3644" s="37">
        <f>M3644/Inputs!$B$6</f>
        <v>384.91689796341819</v>
      </c>
      <c r="O3644" s="38">
        <f>IF(N3644&gt;Inputs!$B$4,1,0)</f>
        <v>0</v>
      </c>
      <c r="P3644" s="34">
        <f t="shared" si="562"/>
        <v>6.3156537496762796E-2</v>
      </c>
      <c r="Q3644" s="36">
        <f>Inputs!$B$12*(1+$B3644)^0*$C3644+Inputs!$B$29*(1+$D3644)^0*Inputs!$B$19+Inputs!$B$30*(1+$E3644)^0*Inputs!$B$20+Inputs!$B$31*(1+$F3644)^0*Inputs!$B$21+Inputs!$B$22*(1+Inputs!$B$23)^0</f>
        <v>12368.803213211664</v>
      </c>
      <c r="R3644" s="36">
        <f>Inputs!$B$12*(1+$B3644)^1*$C3644+Inputs!$B$29*(1+$D3644)^1*Inputs!$B$19+Inputs!$B$30*(1+$E3644)^1*Inputs!$B$20+Inputs!$B$31*(1+$F3644)^1*Inputs!$B$21+Inputs!$B$22*(1+Inputs!$B$23)^1</f>
        <v>13950.884212639014</v>
      </c>
      <c r="S3644" s="36">
        <f>Inputs!$B$12*(1+$B3644)^2*$C3644+Inputs!$B$29*(1+$D3644)^2*Inputs!$B$19+Inputs!$B$30*(1+$E3644)^2*Inputs!$B$20+Inputs!$B$31*(1+$F3644)^2*Inputs!$B$21+Inputs!$B$22*(1+Inputs!$B$23)^2</f>
        <v>15991.661976500836</v>
      </c>
      <c r="T3644" s="36">
        <f>Inputs!$B$12*(1+$B3644)^3*$C3644+Inputs!$B$29*(1+$D3644)^3*Inputs!$B$19+Inputs!$B$30*(1+$E3644)^3*Inputs!$B$20+Inputs!$B$31*(1+$F3644)^3*Inputs!$B$21+Inputs!$B$22*(1+Inputs!$B$23)^3</f>
        <v>18637.420745066171</v>
      </c>
      <c r="U3644" s="36">
        <f>Inputs!$B$12*(1+$B3644)^4*$C3644+Inputs!$B$29*(1+$D3644)^4*Inputs!$B$19+Inputs!$B$30*(1+$E3644)^4*Inputs!$B$20+Inputs!$B$31*(1+$F3644)^4*Inputs!$B$21+Inputs!$B$22*(1+Inputs!$B$23)^4</f>
        <v>22081.578284836523</v>
      </c>
      <c r="V3644" s="35">
        <f>Inputs!$B$13/(Q3644*(1-$G3644))</f>
        <v>1.2582365819211889</v>
      </c>
      <c r="W3644" s="36">
        <f>Inputs!$B$13</f>
        <v>12660</v>
      </c>
      <c r="X3644" s="36">
        <f t="shared" si="563"/>
        <v>13669.621149353907</v>
      </c>
      <c r="Y3644" s="36">
        <f t="shared" si="564"/>
        <v>14970.358637336958</v>
      </c>
      <c r="Z3644" s="36">
        <f t="shared" si="565"/>
        <v>16632.620760100726</v>
      </c>
      <c r="AA3644" s="36">
        <f t="shared" si="566"/>
        <v>18741.246638308508</v>
      </c>
      <c r="AB3644" s="36">
        <f t="shared" si="567"/>
        <v>57869.28523281611</v>
      </c>
      <c r="AC3644" s="36">
        <f t="shared" si="568"/>
        <v>306135.07457901171</v>
      </c>
      <c r="AD3644" s="36">
        <f t="shared" si="569"/>
        <v>194636.19983118624</v>
      </c>
    </row>
    <row r="3645" spans="1:30" ht="14.25" customHeight="1" x14ac:dyDescent="0.25">
      <c r="A3645" s="16">
        <v>3629</v>
      </c>
      <c r="B3645" s="34">
        <v>0.47726159177148297</v>
      </c>
      <c r="C3645" s="34">
        <v>5.4210156391706801E-2</v>
      </c>
      <c r="D3645" s="34">
        <v>2.8346131963740102E-2</v>
      </c>
      <c r="E3645" s="34">
        <v>6.5653458242861895E-2</v>
      </c>
      <c r="F3645" s="34">
        <v>2.5339718636903999E-2</v>
      </c>
      <c r="G3645" s="34">
        <v>0.18121271023641899</v>
      </c>
      <c r="H3645" s="35">
        <v>0.93831338451308299</v>
      </c>
      <c r="I3645" s="34">
        <v>9.9883572057927902E-2</v>
      </c>
      <c r="J3645" s="34">
        <v>2.6892002711785701E-2</v>
      </c>
      <c r="K3645" s="36">
        <f>Inputs!$B$12*(1+$B3645)^4</f>
        <v>285746.47153277427</v>
      </c>
      <c r="L3645" s="36">
        <f t="shared" si="560"/>
        <v>19065.716984473751</v>
      </c>
      <c r="M3645" s="36">
        <f t="shared" si="561"/>
        <v>223800.66282276667</v>
      </c>
      <c r="N3645" s="37">
        <f>M3645/Inputs!$B$6</f>
        <v>341.15954698592481</v>
      </c>
      <c r="O3645" s="38">
        <f>IF(N3645&gt;Inputs!$B$4,1,0)</f>
        <v>0</v>
      </c>
      <c r="P3645" s="34">
        <f t="shared" si="562"/>
        <v>7.2991569346142204E-2</v>
      </c>
      <c r="Q3645" s="36">
        <f>Inputs!$B$12*(1+$B3645)^0*$C3645+Inputs!$B$29*(1+$D3645)^0*Inputs!$B$19+Inputs!$B$30*(1+$E3645)^0*Inputs!$B$20+Inputs!$B$31*(1+$F3645)^0*Inputs!$B$21+Inputs!$B$22*(1+Inputs!$B$23)^0</f>
        <v>11274.653410929328</v>
      </c>
      <c r="R3645" s="36">
        <f>Inputs!$B$12*(1+$B3645)^1*$C3645+Inputs!$B$29*(1+$D3645)^1*Inputs!$B$19+Inputs!$B$30*(1+$E3645)^1*Inputs!$B$20+Inputs!$B$31*(1+$F3645)^1*Inputs!$B$21+Inputs!$B$22*(1+Inputs!$B$23)^1</f>
        <v>13130.674226669496</v>
      </c>
      <c r="S3645" s="36">
        <f>Inputs!$B$12*(1+$B3645)^2*$C3645+Inputs!$B$29*(1+$D3645)^2*Inputs!$B$19+Inputs!$B$30*(1+$E3645)^2*Inputs!$B$20+Inputs!$B$31*(1+$F3645)^2*Inputs!$B$21+Inputs!$B$22*(1+Inputs!$B$23)^2</f>
        <v>15741.868684014738</v>
      </c>
      <c r="T3645" s="36">
        <f>Inputs!$B$12*(1+$B3645)^3*$C3645+Inputs!$B$29*(1+$D3645)^3*Inputs!$B$19+Inputs!$B$30*(1+$E3645)^3*Inputs!$B$20+Inputs!$B$31*(1+$F3645)^3*Inputs!$B$21+Inputs!$B$22*(1+Inputs!$B$23)^3</f>
        <v>19462.624775033451</v>
      </c>
      <c r="U3645" s="36">
        <f>Inputs!$B$12*(1+$B3645)^4*$C3645+Inputs!$B$29*(1+$D3645)^4*Inputs!$B$19+Inputs!$B$30*(1+$E3645)^4*Inputs!$B$20+Inputs!$B$31*(1+$F3645)^4*Inputs!$B$21+Inputs!$B$22*(1+Inputs!$B$23)^4</f>
        <v>24816.134726508088</v>
      </c>
      <c r="V3645" s="35">
        <f>Inputs!$B$13/(Q3645*(1-$G3645))</f>
        <v>1.3713850571138915</v>
      </c>
      <c r="W3645" s="36">
        <f>Inputs!$B$13</f>
        <v>12660</v>
      </c>
      <c r="X3645" s="36">
        <f t="shared" si="563"/>
        <v>13580.06182048825</v>
      </c>
      <c r="Y3645" s="36">
        <f t="shared" si="564"/>
        <v>14885.131075493542</v>
      </c>
      <c r="Z3645" s="36">
        <f t="shared" si="565"/>
        <v>16678.057775427074</v>
      </c>
      <c r="AA3645" s="36">
        <f t="shared" si="566"/>
        <v>19065.716984473751</v>
      </c>
      <c r="AB3645" s="36">
        <f t="shared" si="567"/>
        <v>57163.587290578027</v>
      </c>
      <c r="AC3645" s="36">
        <f t="shared" si="568"/>
        <v>268228.68000655103</v>
      </c>
      <c r="AD3645" s="36">
        <f t="shared" si="569"/>
        <v>166637.07553218864</v>
      </c>
    </row>
    <row r="3646" spans="1:30" ht="14.25" customHeight="1" x14ac:dyDescent="0.25">
      <c r="A3646" s="16">
        <v>3630</v>
      </c>
      <c r="B3646" s="34">
        <v>0.45392558278981598</v>
      </c>
      <c r="C3646" s="34">
        <v>5.2418923822241802E-2</v>
      </c>
      <c r="D3646" s="34">
        <v>2.8150247602455901E-2</v>
      </c>
      <c r="E3646" s="34">
        <v>5.9875319559159597E-2</v>
      </c>
      <c r="F3646" s="34">
        <v>1.6304961317250101E-2</v>
      </c>
      <c r="G3646" s="34">
        <v>0.212183856300735</v>
      </c>
      <c r="H3646" s="35">
        <v>1.16346763547663</v>
      </c>
      <c r="I3646" s="34">
        <v>9.15095133547352E-2</v>
      </c>
      <c r="J3646" s="34">
        <v>2.25703150584717E-2</v>
      </c>
      <c r="K3646" s="36">
        <f>Inputs!$B$12*(1+$B3646)^4</f>
        <v>268114.29120655224</v>
      </c>
      <c r="L3646" s="36">
        <f t="shared" si="560"/>
        <v>21204.66863955748</v>
      </c>
      <c r="M3646" s="36">
        <f t="shared" si="561"/>
        <v>264525.87473871314</v>
      </c>
      <c r="N3646" s="37">
        <f>M3646/Inputs!$B$6</f>
        <v>403.24066271145296</v>
      </c>
      <c r="O3646" s="38">
        <f>IF(N3646&gt;Inputs!$B$4,1,0)</f>
        <v>1</v>
      </c>
      <c r="P3646" s="34">
        <f t="shared" si="562"/>
        <v>6.8939198296263493E-2</v>
      </c>
      <c r="Q3646" s="36">
        <f>Inputs!$B$12*(1+$B3646)^0*$C3646+Inputs!$B$29*(1+$D3646)^0*Inputs!$B$19+Inputs!$B$30*(1+$E3646)^0*Inputs!$B$20+Inputs!$B$31*(1+$F3646)^0*Inputs!$B$21+Inputs!$B$22*(1+Inputs!$B$23)^0</f>
        <v>11167.179456761431</v>
      </c>
      <c r="R3646" s="36">
        <f>Inputs!$B$12*(1+$B3646)^1*$C3646+Inputs!$B$29*(1+$D3646)^1*Inputs!$B$19+Inputs!$B$30*(1+$E3646)^1*Inputs!$B$20+Inputs!$B$31*(1+$F3646)^1*Inputs!$B$21+Inputs!$B$22*(1+Inputs!$B$23)^1</f>
        <v>12842.587920490101</v>
      </c>
      <c r="S3646" s="36">
        <f>Inputs!$B$12*(1+$B3646)^2*$C3646+Inputs!$B$29*(1+$D3646)^2*Inputs!$B$19+Inputs!$B$30*(1+$E3646)^2*Inputs!$B$20+Inputs!$B$31*(1+$F3646)^2*Inputs!$B$21+Inputs!$B$22*(1+Inputs!$B$23)^2</f>
        <v>15176.790081697502</v>
      </c>
      <c r="T3646" s="36">
        <f>Inputs!$B$12*(1+$B3646)^3*$C3646+Inputs!$B$29*(1+$D3646)^3*Inputs!$B$19+Inputs!$B$30*(1+$E3646)^3*Inputs!$B$20+Inputs!$B$31*(1+$F3646)^3*Inputs!$B$21+Inputs!$B$22*(1+Inputs!$B$23)^3</f>
        <v>18464.522423215101</v>
      </c>
      <c r="U3646" s="36">
        <f>Inputs!$B$12*(1+$B3646)^4*$C3646+Inputs!$B$29*(1+$D3646)^4*Inputs!$B$19+Inputs!$B$30*(1+$E3646)^4*Inputs!$B$20+Inputs!$B$31*(1+$F3646)^4*Inputs!$B$21+Inputs!$B$22*(1+Inputs!$B$23)^4</f>
        <v>23134.083955338501</v>
      </c>
      <c r="V3646" s="35">
        <f>Inputs!$B$13/(Q3646*(1-$G3646))</f>
        <v>1.4390150444314684</v>
      </c>
      <c r="W3646" s="36">
        <f>Inputs!$B$13</f>
        <v>12660</v>
      </c>
      <c r="X3646" s="36">
        <f t="shared" si="563"/>
        <v>13862.406381260498</v>
      </c>
      <c r="Y3646" s="36">
        <f t="shared" si="564"/>
        <v>15558.318412945249</v>
      </c>
      <c r="Z3646" s="36">
        <f t="shared" si="565"/>
        <v>17926.627992386639</v>
      </c>
      <c r="AA3646" s="36">
        <f t="shared" si="566"/>
        <v>21204.66863955748</v>
      </c>
      <c r="AB3646" s="36">
        <f t="shared" si="567"/>
        <v>61514.292356879188</v>
      </c>
      <c r="AC3646" s="36">
        <f t="shared" si="568"/>
        <v>314527.3694405295</v>
      </c>
      <c r="AD3646" s="36">
        <f t="shared" si="569"/>
        <v>203011.58238183393</v>
      </c>
    </row>
    <row r="3647" spans="1:30" ht="14.25" customHeight="1" x14ac:dyDescent="0.25">
      <c r="A3647" s="16">
        <v>3631</v>
      </c>
      <c r="B3647" s="34">
        <v>0.31981192361086802</v>
      </c>
      <c r="C3647" s="34">
        <v>9.5885913399018002E-2</v>
      </c>
      <c r="D3647" s="34">
        <v>1.6823552892383201E-2</v>
      </c>
      <c r="E3647" s="34">
        <v>5.5152727073395601E-2</v>
      </c>
      <c r="F3647" s="34">
        <v>3.5040386670816201E-2</v>
      </c>
      <c r="G3647" s="34">
        <v>0.209251798803853</v>
      </c>
      <c r="H3647" s="35">
        <v>1.0666557907213501</v>
      </c>
      <c r="I3647" s="34">
        <v>9.3864007660437607E-2</v>
      </c>
      <c r="J3647" s="34">
        <v>2.8061014174432301E-2</v>
      </c>
      <c r="K3647" s="36">
        <f>Inputs!$B$12*(1+$B3647)^4</f>
        <v>182053.6710635573</v>
      </c>
      <c r="L3647" s="36">
        <f t="shared" si="560"/>
        <v>22507.885044558072</v>
      </c>
      <c r="M3647" s="36">
        <f t="shared" si="561"/>
        <v>288314.62411184522</v>
      </c>
      <c r="N3647" s="37">
        <f>M3647/Inputs!$B$6</f>
        <v>439.50400017049577</v>
      </c>
      <c r="O3647" s="38">
        <f>IF(N3647&gt;Inputs!$B$4,1,0)</f>
        <v>1</v>
      </c>
      <c r="P3647" s="34">
        <f t="shared" si="562"/>
        <v>6.580299348600531E-2</v>
      </c>
      <c r="Q3647" s="36">
        <f>Inputs!$B$12*(1+$B3647)^0*$C3647+Inputs!$B$29*(1+$D3647)^0*Inputs!$B$19+Inputs!$B$30*(1+$E3647)^0*Inputs!$B$20+Inputs!$B$31*(1+$F3647)^0*Inputs!$B$21+Inputs!$B$22*(1+Inputs!$B$23)^0</f>
        <v>13775.198831368001</v>
      </c>
      <c r="R3647" s="36">
        <f>Inputs!$B$12*(1+$B3647)^1*$C3647+Inputs!$B$29*(1+$D3647)^1*Inputs!$B$19+Inputs!$B$30*(1+$E3647)^1*Inputs!$B$20+Inputs!$B$31*(1+$F3647)^1*Inputs!$B$21+Inputs!$B$22*(1+Inputs!$B$23)^1</f>
        <v>15898.209043746654</v>
      </c>
      <c r="S3647" s="36">
        <f>Inputs!$B$12*(1+$B3647)^2*$C3647+Inputs!$B$29*(1+$D3647)^2*Inputs!$B$19+Inputs!$B$30*(1+$E3647)^2*Inputs!$B$20+Inputs!$B$31*(1+$F3647)^2*Inputs!$B$21+Inputs!$B$22*(1+Inputs!$B$23)^2</f>
        <v>18621.690694453351</v>
      </c>
      <c r="T3647" s="36">
        <f>Inputs!$B$12*(1+$B3647)^3*$C3647+Inputs!$B$29*(1+$D3647)^3*Inputs!$B$19+Inputs!$B$30*(1+$E3647)^3*Inputs!$B$20+Inputs!$B$31*(1+$F3647)^3*Inputs!$B$21+Inputs!$B$22*(1+Inputs!$B$23)^3</f>
        <v>22134.399866569962</v>
      </c>
      <c r="U3647" s="36">
        <f>Inputs!$B$12*(1+$B3647)^4*$C3647+Inputs!$B$29*(1+$D3647)^4*Inputs!$B$19+Inputs!$B$30*(1+$E3647)^4*Inputs!$B$20+Inputs!$B$31*(1+$F3647)^4*Inputs!$B$21+Inputs!$B$22*(1+Inputs!$B$23)^4</f>
        <v>26685.30557639851</v>
      </c>
      <c r="V3647" s="35">
        <f>Inputs!$B$13/(Q3647*(1-$G3647))</f>
        <v>1.1622448135637133</v>
      </c>
      <c r="W3647" s="36">
        <f>Inputs!$B$13</f>
        <v>12660</v>
      </c>
      <c r="X3647" s="36">
        <f t="shared" si="563"/>
        <v>14310.713788347566</v>
      </c>
      <c r="Y3647" s="36">
        <f t="shared" si="564"/>
        <v>16410.356949593592</v>
      </c>
      <c r="Z3647" s="36">
        <f t="shared" si="565"/>
        <v>19087.663024340767</v>
      </c>
      <c r="AA3647" s="36">
        <f t="shared" si="566"/>
        <v>22507.885044558072</v>
      </c>
      <c r="AB3647" s="36">
        <f t="shared" si="567"/>
        <v>63775.89262287489</v>
      </c>
      <c r="AC3647" s="36">
        <f t="shared" si="568"/>
        <v>351647.81873868877</v>
      </c>
      <c r="AD3647" s="36">
        <f t="shared" si="569"/>
        <v>224538.73148897034</v>
      </c>
    </row>
    <row r="3648" spans="1:30" ht="14.25" customHeight="1" x14ac:dyDescent="0.25">
      <c r="A3648" s="16">
        <v>3632</v>
      </c>
      <c r="B3648" s="34">
        <v>0.42955439029105502</v>
      </c>
      <c r="C3648" s="34">
        <v>6.22167928697041E-2</v>
      </c>
      <c r="D3648" s="34">
        <v>1.49987294117837E-2</v>
      </c>
      <c r="E3648" s="34">
        <v>2.6316388260962501E-2</v>
      </c>
      <c r="F3648" s="34">
        <v>1.92665467316229E-2</v>
      </c>
      <c r="G3648" s="34">
        <v>0.19087690760023199</v>
      </c>
      <c r="H3648" s="35">
        <v>0.95812191804991498</v>
      </c>
      <c r="I3648" s="34">
        <v>9.62423634486404E-2</v>
      </c>
      <c r="J3648" s="34">
        <v>2.2000053265222402E-2</v>
      </c>
      <c r="K3648" s="36">
        <f>Inputs!$B$12*(1+$B3648)^4</f>
        <v>250584.3735410177</v>
      </c>
      <c r="L3648" s="36">
        <f t="shared" si="560"/>
        <v>18729.126749402829</v>
      </c>
      <c r="M3648" s="36">
        <f t="shared" si="561"/>
        <v>220051.70836019871</v>
      </c>
      <c r="N3648" s="37">
        <f>M3648/Inputs!$B$6</f>
        <v>335.44467737835168</v>
      </c>
      <c r="O3648" s="38">
        <f>IF(N3648&gt;Inputs!$B$4,1,0)</f>
        <v>0</v>
      </c>
      <c r="P3648" s="34">
        <f t="shared" si="562"/>
        <v>7.4242310183417995E-2</v>
      </c>
      <c r="Q3648" s="36">
        <f>Inputs!$B$12*(1+$B3648)^0*$C3648+Inputs!$B$29*(1+$D3648)^0*Inputs!$B$19+Inputs!$B$30*(1+$E3648)^0*Inputs!$B$20+Inputs!$B$31*(1+$F3648)^0*Inputs!$B$21+Inputs!$B$22*(1+Inputs!$B$23)^0</f>
        <v>11755.051599609167</v>
      </c>
      <c r="R3648" s="36">
        <f>Inputs!$B$12*(1+$B3648)^1*$C3648+Inputs!$B$29*(1+$D3648)^1*Inputs!$B$19+Inputs!$B$30*(1+$E3648)^1*Inputs!$B$20+Inputs!$B$31*(1+$F3648)^1*Inputs!$B$21+Inputs!$B$22*(1+Inputs!$B$23)^1</f>
        <v>13492.070095069568</v>
      </c>
      <c r="S3648" s="36">
        <f>Inputs!$B$12*(1+$B3648)^2*$C3648+Inputs!$B$29*(1+$D3648)^2*Inputs!$B$19+Inputs!$B$30*(1+$E3648)^2*Inputs!$B$20+Inputs!$B$31*(1+$F3648)^2*Inputs!$B$21+Inputs!$B$22*(1+Inputs!$B$23)^2</f>
        <v>15919.977676256996</v>
      </c>
      <c r="T3648" s="36">
        <f>Inputs!$B$12*(1+$B3648)^3*$C3648+Inputs!$B$29*(1+$D3648)^3*Inputs!$B$19+Inputs!$B$30*(1+$E3648)^3*Inputs!$B$20+Inputs!$B$31*(1+$F3648)^3*Inputs!$B$21+Inputs!$B$22*(1+Inputs!$B$23)^3</f>
        <v>19334.67986588442</v>
      </c>
      <c r="U3648" s="36">
        <f>Inputs!$B$12*(1+$B3648)^4*$C3648+Inputs!$B$29*(1+$D3648)^4*Inputs!$B$19+Inputs!$B$30*(1+$E3648)^4*Inputs!$B$20+Inputs!$B$31*(1+$F3648)^4*Inputs!$B$21+Inputs!$B$22*(1+Inputs!$B$23)^4</f>
        <v>24159.178210187045</v>
      </c>
      <c r="V3648" s="35">
        <f>Inputs!$B$13/(Q3648*(1-$G3648))</f>
        <v>1.3310506128502397</v>
      </c>
      <c r="W3648" s="36">
        <f>Inputs!$B$13</f>
        <v>12660</v>
      </c>
      <c r="X3648" s="36">
        <f t="shared" si="563"/>
        <v>13512.948848421511</v>
      </c>
      <c r="Y3648" s="36">
        <f t="shared" si="564"/>
        <v>14743.669289350808</v>
      </c>
      <c r="Z3648" s="36">
        <f t="shared" si="565"/>
        <v>16447.526357270319</v>
      </c>
      <c r="AA3648" s="36">
        <f t="shared" si="566"/>
        <v>18729.126749402829</v>
      </c>
      <c r="AB3648" s="36">
        <f t="shared" si="567"/>
        <v>57203.095086627392</v>
      </c>
      <c r="AC3648" s="36">
        <f t="shared" si="568"/>
        <v>257820.21718090301</v>
      </c>
      <c r="AD3648" s="36">
        <f t="shared" si="569"/>
        <v>162848.61327357133</v>
      </c>
    </row>
    <row r="3649" spans="1:30" ht="14.25" customHeight="1" x14ac:dyDescent="0.25">
      <c r="A3649" s="16">
        <v>3633</v>
      </c>
      <c r="B3649" s="34">
        <v>0.36955570876420901</v>
      </c>
      <c r="C3649" s="34">
        <v>7.9074477960869999E-2</v>
      </c>
      <c r="D3649" s="34">
        <v>3.3555608150877797E-2</v>
      </c>
      <c r="E3649" s="34">
        <v>2.7126240547621201E-2</v>
      </c>
      <c r="F3649" s="34">
        <v>1.9662128551313999E-2</v>
      </c>
      <c r="G3649" s="34">
        <v>0.218230175814035</v>
      </c>
      <c r="H3649" s="35">
        <v>0.99264246609942497</v>
      </c>
      <c r="I3649" s="34">
        <v>9.6257115309794999E-2</v>
      </c>
      <c r="J3649" s="34">
        <v>2.7949556061113601E-2</v>
      </c>
      <c r="K3649" s="36">
        <f>Inputs!$B$12*(1+$B3649)^4</f>
        <v>211091.16684312228</v>
      </c>
      <c r="L3649" s="36">
        <f t="shared" si="560"/>
        <v>19819.550489056652</v>
      </c>
      <c r="M3649" s="36">
        <f t="shared" si="561"/>
        <v>247517.28943556768</v>
      </c>
      <c r="N3649" s="37">
        <f>M3649/Inputs!$B$6</f>
        <v>377.31294121275562</v>
      </c>
      <c r="O3649" s="38">
        <f>IF(N3649&gt;Inputs!$B$4,1,0)</f>
        <v>0</v>
      </c>
      <c r="P3649" s="34">
        <f t="shared" si="562"/>
        <v>6.8307559248681399E-2</v>
      </c>
      <c r="Q3649" s="36">
        <f>Inputs!$B$12*(1+$B3649)^0*$C3649+Inputs!$B$29*(1+$D3649)^0*Inputs!$B$19+Inputs!$B$30*(1+$E3649)^0*Inputs!$B$20+Inputs!$B$31*(1+$F3649)^0*Inputs!$B$21+Inputs!$B$22*(1+Inputs!$B$23)^0</f>
        <v>12766.512705079123</v>
      </c>
      <c r="R3649" s="36">
        <f>Inputs!$B$12*(1+$B3649)^1*$C3649+Inputs!$B$29*(1+$D3649)^1*Inputs!$B$19+Inputs!$B$30*(1+$E3649)^1*Inputs!$B$20+Inputs!$B$31*(1+$F3649)^1*Inputs!$B$21+Inputs!$B$22*(1+Inputs!$B$23)^1</f>
        <v>14718.380771182077</v>
      </c>
      <c r="S3649" s="36">
        <f>Inputs!$B$12*(1+$B3649)^2*$C3649+Inputs!$B$29*(1+$D3649)^2*Inputs!$B$19+Inputs!$B$30*(1+$E3649)^2*Inputs!$B$20+Inputs!$B$31*(1+$F3649)^2*Inputs!$B$21+Inputs!$B$22*(1+Inputs!$B$23)^2</f>
        <v>17323.443925052565</v>
      </c>
      <c r="T3649" s="36">
        <f>Inputs!$B$12*(1+$B3649)^3*$C3649+Inputs!$B$29*(1+$D3649)^3*Inputs!$B$19+Inputs!$B$30*(1+$E3649)^3*Inputs!$B$20+Inputs!$B$31*(1+$F3649)^3*Inputs!$B$21+Inputs!$B$22*(1+Inputs!$B$23)^3</f>
        <v>20821.306002444835</v>
      </c>
      <c r="U3649" s="36">
        <f>Inputs!$B$12*(1+$B3649)^4*$C3649+Inputs!$B$29*(1+$D3649)^4*Inputs!$B$19+Inputs!$B$30*(1+$E3649)^4*Inputs!$B$20+Inputs!$B$31*(1+$F3649)^4*Inputs!$B$21+Inputs!$B$22*(1+Inputs!$B$23)^4</f>
        <v>25540.067851339514</v>
      </c>
      <c r="V3649" s="35">
        <f>Inputs!$B$13/(Q3649*(1-$G3649))</f>
        <v>1.2684767779158741</v>
      </c>
      <c r="W3649" s="36">
        <f>Inputs!$B$13</f>
        <v>12660</v>
      </c>
      <c r="X3649" s="36">
        <f t="shared" si="563"/>
        <v>13802.119360157292</v>
      </c>
      <c r="Y3649" s="36">
        <f t="shared" si="564"/>
        <v>15311.10758455826</v>
      </c>
      <c r="Z3649" s="36">
        <f t="shared" si="565"/>
        <v>17280.177801346061</v>
      </c>
      <c r="AA3649" s="36">
        <f t="shared" si="566"/>
        <v>19819.550489056652</v>
      </c>
      <c r="AB3649" s="36">
        <f t="shared" si="567"/>
        <v>59137.325141773268</v>
      </c>
      <c r="AC3649" s="36">
        <f t="shared" si="568"/>
        <v>298261.25176548306</v>
      </c>
      <c r="AD3649" s="36">
        <f t="shared" si="569"/>
        <v>188379.96429379442</v>
      </c>
    </row>
    <row r="3650" spans="1:30" ht="14.25" customHeight="1" x14ac:dyDescent="0.25">
      <c r="A3650" s="16">
        <v>3634</v>
      </c>
      <c r="B3650" s="34">
        <v>0.26283658679442101</v>
      </c>
      <c r="C3650" s="34">
        <v>9.2447493080399401E-2</v>
      </c>
      <c r="D3650" s="34">
        <v>4.2370489071494301E-2</v>
      </c>
      <c r="E3650" s="34">
        <v>5.0216710775268798E-2</v>
      </c>
      <c r="F3650" s="34">
        <v>-7.3596868808914803E-3</v>
      </c>
      <c r="G3650" s="34">
        <v>0.18000508218269301</v>
      </c>
      <c r="H3650" s="35">
        <v>1.0910974372750299</v>
      </c>
      <c r="I3650" s="34">
        <v>8.9929496736831802E-2</v>
      </c>
      <c r="J3650" s="34">
        <v>2.3964620604730501E-2</v>
      </c>
      <c r="K3650" s="36">
        <f>Inputs!$B$12*(1+$B3650)^4</f>
        <v>152594.84884776763</v>
      </c>
      <c r="L3650" s="36">
        <f t="shared" si="560"/>
        <v>20442.096494808335</v>
      </c>
      <c r="M3650" s="36">
        <f t="shared" si="561"/>
        <v>267793.81422599364</v>
      </c>
      <c r="N3650" s="37">
        <f>M3650/Inputs!$B$6</f>
        <v>408.22227778352692</v>
      </c>
      <c r="O3650" s="38">
        <f>IF(N3650&gt;Inputs!$B$4,1,0)</f>
        <v>1</v>
      </c>
      <c r="P3650" s="34">
        <f t="shared" si="562"/>
        <v>6.5964876132101308E-2</v>
      </c>
      <c r="Q3650" s="36">
        <f>Inputs!$B$12*(1+$B3650)^0*$C3650+Inputs!$B$29*(1+$D3650)^0*Inputs!$B$19+Inputs!$B$30*(1+$E3650)^0*Inputs!$B$20+Inputs!$B$31*(1+$F3650)^0*Inputs!$B$21+Inputs!$B$22*(1+Inputs!$B$23)^0</f>
        <v>13568.893612250886</v>
      </c>
      <c r="R3650" s="36">
        <f>Inputs!$B$12*(1+$B3650)^1*$C3650+Inputs!$B$29*(1+$D3650)^1*Inputs!$B$19+Inputs!$B$30*(1+$E3650)^1*Inputs!$B$20+Inputs!$B$31*(1+$F3650)^1*Inputs!$B$21+Inputs!$B$22*(1+Inputs!$B$23)^1</f>
        <v>15190.426776100008</v>
      </c>
      <c r="S3650" s="36">
        <f>Inputs!$B$12*(1+$B3650)^2*$C3650+Inputs!$B$29*(1+$D3650)^2*Inputs!$B$19+Inputs!$B$30*(1+$E3650)^2*Inputs!$B$20+Inputs!$B$31*(1+$F3650)^2*Inputs!$B$21+Inputs!$B$22*(1+Inputs!$B$23)^2</f>
        <v>17205.580303899209</v>
      </c>
      <c r="T3650" s="36">
        <f>Inputs!$B$12*(1+$B3650)^3*$C3650+Inputs!$B$29*(1+$D3650)^3*Inputs!$B$19+Inputs!$B$30*(1+$E3650)^3*Inputs!$B$20+Inputs!$B$31*(1+$F3650)^3*Inputs!$B$21+Inputs!$B$22*(1+Inputs!$B$23)^3</f>
        <v>19715.576357450751</v>
      </c>
      <c r="U3650" s="36">
        <f>Inputs!$B$12*(1+$B3650)^4*$C3650+Inputs!$B$29*(1+$D3650)^4*Inputs!$B$19+Inputs!$B$30*(1+$E3650)^4*Inputs!$B$20+Inputs!$B$31*(1+$F3650)^4*Inputs!$B$21+Inputs!$B$22*(1+Inputs!$B$23)^4</f>
        <v>22848.134021321093</v>
      </c>
      <c r="V3650" s="35">
        <f>Inputs!$B$13/(Q3650*(1-$G3650))</f>
        <v>1.1378319058108268</v>
      </c>
      <c r="W3650" s="36">
        <f>Inputs!$B$13</f>
        <v>12660</v>
      </c>
      <c r="X3650" s="36">
        <f t="shared" si="563"/>
        <v>14027.385017666627</v>
      </c>
      <c r="Y3650" s="36">
        <f t="shared" si="564"/>
        <v>15723.41189880313</v>
      </c>
      <c r="Z3650" s="36">
        <f t="shared" si="565"/>
        <v>17828.30005204165</v>
      </c>
      <c r="AA3650" s="36">
        <f t="shared" si="566"/>
        <v>20442.096494808335</v>
      </c>
      <c r="AB3650" s="36">
        <f t="shared" si="567"/>
        <v>61490.785468823284</v>
      </c>
      <c r="AC3650" s="36">
        <f t="shared" si="568"/>
        <v>317320.1377616977</v>
      </c>
      <c r="AD3650" s="36">
        <f t="shared" si="569"/>
        <v>206303.02875717037</v>
      </c>
    </row>
    <row r="3651" spans="1:30" ht="14.25" customHeight="1" x14ac:dyDescent="0.25">
      <c r="A3651" s="16">
        <v>3635</v>
      </c>
      <c r="B3651" s="34">
        <v>0.49069128803744999</v>
      </c>
      <c r="C3651" s="34">
        <v>6.9010618480156494E-2</v>
      </c>
      <c r="D3651" s="34">
        <v>1.56119081578886E-2</v>
      </c>
      <c r="E3651" s="34">
        <v>2.5008898423139098E-2</v>
      </c>
      <c r="F3651" s="34">
        <v>4.0423579444674703E-3</v>
      </c>
      <c r="G3651" s="34">
        <v>0.16453026711334601</v>
      </c>
      <c r="H3651" s="35">
        <v>1.09011471223796</v>
      </c>
      <c r="I3651" s="34">
        <v>9.6985377217527799E-2</v>
      </c>
      <c r="J3651" s="34">
        <v>2.9783222501794201E-2</v>
      </c>
      <c r="K3651" s="36">
        <f>Inputs!$B$12*(1+$B3651)^4</f>
        <v>296279.84159369511</v>
      </c>
      <c r="L3651" s="36">
        <f t="shared" si="560"/>
        <v>26161.355504174375</v>
      </c>
      <c r="M3651" s="36">
        <f t="shared" si="561"/>
        <v>319426.2212634834</v>
      </c>
      <c r="N3651" s="37">
        <f>M3651/Inputs!$B$6</f>
        <v>486.93021534067589</v>
      </c>
      <c r="O3651" s="38">
        <f>IF(N3651&gt;Inputs!$B$4,1,0)</f>
        <v>1</v>
      </c>
      <c r="P3651" s="34">
        <f t="shared" si="562"/>
        <v>6.7202154715733597E-2</v>
      </c>
      <c r="Q3651" s="36">
        <f>Inputs!$B$12*(1+$B3651)^0*$C3651+Inputs!$B$29*(1+$D3651)^0*Inputs!$B$19+Inputs!$B$30*(1+$E3651)^0*Inputs!$B$20+Inputs!$B$31*(1+$F3651)^0*Inputs!$B$21+Inputs!$B$22*(1+Inputs!$B$23)^0</f>
        <v>12162.681136236311</v>
      </c>
      <c r="R3651" s="36">
        <f>Inputs!$B$12*(1+$B3651)^1*$C3651+Inputs!$B$29*(1+$D3651)^1*Inputs!$B$19+Inputs!$B$30*(1+$E3651)^1*Inputs!$B$20+Inputs!$B$31*(1+$F3651)^1*Inputs!$B$21+Inputs!$B$22*(1+Inputs!$B$23)^1</f>
        <v>14257.979392062807</v>
      </c>
      <c r="S3651" s="36">
        <f>Inputs!$B$12*(1+$B3651)^2*$C3651+Inputs!$B$29*(1+$D3651)^2*Inputs!$B$19+Inputs!$B$30*(1+$E3651)^2*Inputs!$B$20+Inputs!$B$31*(1+$F3651)^2*Inputs!$B$21+Inputs!$B$22*(1+Inputs!$B$23)^2</f>
        <v>17350.629552190549</v>
      </c>
      <c r="T3651" s="36">
        <f>Inputs!$B$12*(1+$B3651)^3*$C3651+Inputs!$B$29*(1+$D3651)^3*Inputs!$B$19+Inputs!$B$30*(1+$E3651)^3*Inputs!$B$20+Inputs!$B$31*(1+$F3651)^3*Inputs!$B$21+Inputs!$B$22*(1+Inputs!$B$23)^3</f>
        <v>21929.828125091066</v>
      </c>
      <c r="U3651" s="36">
        <f>Inputs!$B$12*(1+$B3651)^4*$C3651+Inputs!$B$29*(1+$D3651)^4*Inputs!$B$19+Inputs!$B$30*(1+$E3651)^4*Inputs!$B$20+Inputs!$B$31*(1+$F3651)^4*Inputs!$B$21+Inputs!$B$22*(1+Inputs!$B$23)^4</f>
        <v>28724.820299318766</v>
      </c>
      <c r="V3651" s="35">
        <f>Inputs!$B$13/(Q3651*(1-$G3651))</f>
        <v>1.2458726826117805</v>
      </c>
      <c r="W3651" s="36">
        <f>Inputs!$B$13</f>
        <v>12660</v>
      </c>
      <c r="X3651" s="36">
        <f t="shared" si="563"/>
        <v>14377.121204801037</v>
      </c>
      <c r="Y3651" s="36">
        <f t="shared" si="564"/>
        <v>16931.15001640276</v>
      </c>
      <c r="Z3651" s="36">
        <f t="shared" si="565"/>
        <v>20686.20105731794</v>
      </c>
      <c r="AA3651" s="36">
        <f t="shared" si="566"/>
        <v>26161.355504174375</v>
      </c>
      <c r="AB3651" s="36">
        <f t="shared" si="567"/>
        <v>67067.2991311605</v>
      </c>
      <c r="AC3651" s="36">
        <f t="shared" si="568"/>
        <v>400887.8151312659</v>
      </c>
      <c r="AD3651" s="36">
        <f t="shared" si="569"/>
        <v>252358.92213232288</v>
      </c>
    </row>
    <row r="3652" spans="1:30" ht="14.25" customHeight="1" x14ac:dyDescent="0.25">
      <c r="A3652" s="16">
        <v>3636</v>
      </c>
      <c r="B3652" s="34">
        <v>0.37075917258703101</v>
      </c>
      <c r="C3652" s="34">
        <v>8.2892117337865001E-2</v>
      </c>
      <c r="D3652" s="34">
        <v>4.7278722666044E-2</v>
      </c>
      <c r="E3652" s="34">
        <v>2.5426042019777498E-2</v>
      </c>
      <c r="F3652" s="34">
        <v>1.5014295361676399E-2</v>
      </c>
      <c r="G3652" s="34">
        <v>0.160694182028917</v>
      </c>
      <c r="H3652" s="35">
        <v>1.02815714234139</v>
      </c>
      <c r="I3652" s="34">
        <v>8.9333529621212104E-2</v>
      </c>
      <c r="J3652" s="34">
        <v>3.3571019507416103E-2</v>
      </c>
      <c r="K3652" s="36">
        <f>Inputs!$B$12*(1+$B3652)^4</f>
        <v>211834.1103398425</v>
      </c>
      <c r="L3652" s="36">
        <f t="shared" si="560"/>
        <v>22871.894907425802</v>
      </c>
      <c r="M3652" s="36">
        <f t="shared" si="561"/>
        <v>341179.82181100152</v>
      </c>
      <c r="N3652" s="37">
        <f>M3652/Inputs!$B$6</f>
        <v>520.0911917850633</v>
      </c>
      <c r="O3652" s="38">
        <f>IF(N3652&gt;Inputs!$B$4,1,0)</f>
        <v>1</v>
      </c>
      <c r="P3652" s="34">
        <f t="shared" si="562"/>
        <v>5.5762510113796002E-2</v>
      </c>
      <c r="Q3652" s="36">
        <f>Inputs!$B$12*(1+$B3652)^0*$C3652+Inputs!$B$29*(1+$D3652)^0*Inputs!$B$19+Inputs!$B$30*(1+$E3652)^0*Inputs!$B$20+Inputs!$B$31*(1+$F3652)^0*Inputs!$B$21+Inputs!$B$22*(1+Inputs!$B$23)^0</f>
        <v>12995.57106769882</v>
      </c>
      <c r="R3652" s="36">
        <f>Inputs!$B$12*(1+$B3652)^1*$C3652+Inputs!$B$29*(1+$D3652)^1*Inputs!$B$19+Inputs!$B$30*(1+$E3652)^1*Inputs!$B$20+Inputs!$B$31*(1+$F3652)^1*Inputs!$B$21+Inputs!$B$22*(1+Inputs!$B$23)^1</f>
        <v>15058.101073872909</v>
      </c>
      <c r="S3652" s="36">
        <f>Inputs!$B$12*(1+$B3652)^2*$C3652+Inputs!$B$29*(1+$D3652)^2*Inputs!$B$19+Inputs!$B$30*(1+$E3652)^2*Inputs!$B$20+Inputs!$B$31*(1+$F3652)^2*Inputs!$B$21+Inputs!$B$22*(1+Inputs!$B$23)^2</f>
        <v>17812.247844967715</v>
      </c>
      <c r="T3652" s="36">
        <f>Inputs!$B$12*(1+$B3652)^3*$C3652+Inputs!$B$29*(1+$D3652)^3*Inputs!$B$19+Inputs!$B$30*(1+$E3652)^3*Inputs!$B$20+Inputs!$B$31*(1+$F3652)^3*Inputs!$B$21+Inputs!$B$22*(1+Inputs!$B$23)^3</f>
        <v>21511.83239697379</v>
      </c>
      <c r="U3652" s="36">
        <f>Inputs!$B$12*(1+$B3652)^4*$C3652+Inputs!$B$29*(1+$D3652)^4*Inputs!$B$19+Inputs!$B$30*(1+$E3652)^4*Inputs!$B$20+Inputs!$B$31*(1+$F3652)^4*Inputs!$B$21+Inputs!$B$22*(1+Inputs!$B$23)^4</f>
        <v>26504.67092100887</v>
      </c>
      <c r="V3652" s="35">
        <f>Inputs!$B$13/(Q3652*(1-$G3652))</f>
        <v>1.160694973012103</v>
      </c>
      <c r="W3652" s="36">
        <f>Inputs!$B$13</f>
        <v>12660</v>
      </c>
      <c r="X3652" s="36">
        <f t="shared" si="563"/>
        <v>14250.506512572152</v>
      </c>
      <c r="Y3652" s="36">
        <f t="shared" si="564"/>
        <v>16361.585562248507</v>
      </c>
      <c r="Z3652" s="36">
        <f t="shared" si="565"/>
        <v>19161.626297183269</v>
      </c>
      <c r="AA3652" s="36">
        <f t="shared" si="566"/>
        <v>22871.894907425802</v>
      </c>
      <c r="AB3652" s="36">
        <f t="shared" si="567"/>
        <v>64806.703691178547</v>
      </c>
      <c r="AC3652" s="36">
        <f t="shared" si="568"/>
        <v>423935.86101652094</v>
      </c>
      <c r="AD3652" s="36">
        <f t="shared" si="569"/>
        <v>276373.11811982299</v>
      </c>
    </row>
    <row r="3653" spans="1:30" ht="14.25" customHeight="1" x14ac:dyDescent="0.25">
      <c r="A3653" s="16">
        <v>3637</v>
      </c>
      <c r="B3653" s="34">
        <v>0.18050455735736901</v>
      </c>
      <c r="C3653" s="34">
        <v>9.8413553523025998E-2</v>
      </c>
      <c r="D3653" s="34">
        <v>2.5416208280461601E-2</v>
      </c>
      <c r="E3653" s="34">
        <v>3.8992876376855598E-2</v>
      </c>
      <c r="F3653" s="34">
        <v>1.31213620229141E-2</v>
      </c>
      <c r="G3653" s="34">
        <v>0.20418878029941301</v>
      </c>
      <c r="H3653" s="35">
        <v>0.98172928932158798</v>
      </c>
      <c r="I3653" s="34">
        <v>0.10465023301321701</v>
      </c>
      <c r="J3653" s="34">
        <v>2.3002566756369702E-2</v>
      </c>
      <c r="K3653" s="36">
        <f>Inputs!$B$12*(1+$B3653)^4</f>
        <v>116525.75417938914</v>
      </c>
      <c r="L3653" s="36">
        <f t="shared" si="560"/>
        <v>15786.41920613205</v>
      </c>
      <c r="M3653" s="36">
        <f t="shared" si="561"/>
        <v>172593.98162423651</v>
      </c>
      <c r="N3653" s="37">
        <f>M3653/Inputs!$B$6</f>
        <v>263.10058174426297</v>
      </c>
      <c r="O3653" s="38">
        <f>IF(N3653&gt;Inputs!$B$4,1,0)</f>
        <v>0</v>
      </c>
      <c r="P3653" s="34">
        <f t="shared" si="562"/>
        <v>8.1647666256847301E-2</v>
      </c>
      <c r="Q3653" s="36">
        <f>Inputs!$B$12*(1+$B3653)^0*$C3653+Inputs!$B$29*(1+$D3653)^0*Inputs!$B$19+Inputs!$B$30*(1+$E3653)^0*Inputs!$B$20+Inputs!$B$31*(1+$F3653)^0*Inputs!$B$21+Inputs!$B$22*(1+Inputs!$B$23)^0</f>
        <v>13926.857238808483</v>
      </c>
      <c r="R3653" s="36">
        <f>Inputs!$B$12*(1+$B3653)^1*$C3653+Inputs!$B$29*(1+$D3653)^1*Inputs!$B$19+Inputs!$B$30*(1+$E3653)^1*Inputs!$B$20+Inputs!$B$31*(1+$F3653)^1*Inputs!$B$21+Inputs!$B$22*(1+Inputs!$B$23)^1</f>
        <v>15164.646135763953</v>
      </c>
      <c r="S3653" s="36">
        <f>Inputs!$B$12*(1+$B3653)^2*$C3653+Inputs!$B$29*(1+$D3653)^2*Inputs!$B$19+Inputs!$B$30*(1+$E3653)^2*Inputs!$B$20+Inputs!$B$31*(1+$F3653)^2*Inputs!$B$21+Inputs!$B$22*(1+Inputs!$B$23)^2</f>
        <v>16599.479794741168</v>
      </c>
      <c r="T3653" s="36">
        <f>Inputs!$B$12*(1+$B3653)^3*$C3653+Inputs!$B$29*(1+$D3653)^3*Inputs!$B$19+Inputs!$B$30*(1+$E3653)^3*Inputs!$B$20+Inputs!$B$31*(1+$F3653)^3*Inputs!$B$21+Inputs!$B$22*(1+Inputs!$B$23)^3</f>
        <v>18266.236572597161</v>
      </c>
      <c r="U3653" s="36">
        <f>Inputs!$B$12*(1+$B3653)^4*$C3653+Inputs!$B$29*(1+$D3653)^4*Inputs!$B$19+Inputs!$B$30*(1+$E3653)^4*Inputs!$B$20+Inputs!$B$31*(1+$F3653)^4*Inputs!$B$21+Inputs!$B$22*(1+Inputs!$B$23)^4</f>
        <v>20206.068707752282</v>
      </c>
      <c r="V3653" s="35">
        <f>Inputs!$B$13/(Q3653*(1-$G3653))</f>
        <v>1.142274611594146</v>
      </c>
      <c r="W3653" s="36">
        <f>Inputs!$B$13</f>
        <v>12660</v>
      </c>
      <c r="X3653" s="36">
        <f t="shared" si="563"/>
        <v>13300.820284929367</v>
      </c>
      <c r="Y3653" s="36">
        <f t="shared" si="564"/>
        <v>14029.101267733167</v>
      </c>
      <c r="Z3653" s="36">
        <f t="shared" si="565"/>
        <v>14854.32506506525</v>
      </c>
      <c r="AA3653" s="36">
        <f t="shared" si="566"/>
        <v>15786.41920613205</v>
      </c>
      <c r="AB3653" s="36">
        <f t="shared" si="567"/>
        <v>52341.890757573157</v>
      </c>
      <c r="AC3653" s="36">
        <f t="shared" si="568"/>
        <v>197795.57834466302</v>
      </c>
      <c r="AD3653" s="36">
        <f t="shared" si="569"/>
        <v>120252.09086666335</v>
      </c>
    </row>
    <row r="3654" spans="1:30" ht="14.25" customHeight="1" x14ac:dyDescent="0.25">
      <c r="A3654" s="16">
        <v>3638</v>
      </c>
      <c r="B3654" s="34">
        <v>0.217970554710921</v>
      </c>
      <c r="C3654" s="34">
        <v>7.75316840582502E-2</v>
      </c>
      <c r="D3654" s="34">
        <v>2.7667001495237601E-2</v>
      </c>
      <c r="E3654" s="34">
        <v>1.33605901905478E-2</v>
      </c>
      <c r="F3654" s="34">
        <v>2.1129047179048802E-2</v>
      </c>
      <c r="G3654" s="34">
        <v>0.18034078625703201</v>
      </c>
      <c r="H3654" s="35">
        <v>1.0554895424948501</v>
      </c>
      <c r="I3654" s="34">
        <v>9.5274606922730196E-2</v>
      </c>
      <c r="J3654" s="34">
        <v>2.5525548777849402E-2</v>
      </c>
      <c r="K3654" s="36">
        <f>Inputs!$B$12*(1+$B3654)^4</f>
        <v>132037.83862354324</v>
      </c>
      <c r="L3654" s="36">
        <f t="shared" si="560"/>
        <v>16335.20719427871</v>
      </c>
      <c r="M3654" s="36">
        <f t="shared" si="561"/>
        <v>206784.20659646502</v>
      </c>
      <c r="N3654" s="37">
        <f>M3654/Inputs!$B$6</f>
        <v>315.21982712875769</v>
      </c>
      <c r="O3654" s="38">
        <f>IF(N3654&gt;Inputs!$B$4,1,0)</f>
        <v>0</v>
      </c>
      <c r="P3654" s="34">
        <f t="shared" si="562"/>
        <v>6.9749058144880791E-2</v>
      </c>
      <c r="Q3654" s="36">
        <f>Inputs!$B$12*(1+$B3654)^0*$C3654+Inputs!$B$29*(1+$D3654)^0*Inputs!$B$19+Inputs!$B$30*(1+$E3654)^0*Inputs!$B$20+Inputs!$B$31*(1+$F3654)^0*Inputs!$B$21+Inputs!$B$22*(1+Inputs!$B$23)^0</f>
        <v>12673.945070921935</v>
      </c>
      <c r="R3654" s="36">
        <f>Inputs!$B$12*(1+$B3654)^1*$C3654+Inputs!$B$29*(1+$D3654)^1*Inputs!$B$19+Inputs!$B$30*(1+$E3654)^1*Inputs!$B$20+Inputs!$B$31*(1+$F3654)^1*Inputs!$B$21+Inputs!$B$22*(1+Inputs!$B$23)^1</f>
        <v>13839.083725784167</v>
      </c>
      <c r="S3654" s="36">
        <f>Inputs!$B$12*(1+$B3654)^2*$C3654+Inputs!$B$29*(1+$D3654)^2*Inputs!$B$19+Inputs!$B$30*(1+$E3654)^2*Inputs!$B$20+Inputs!$B$31*(1+$F3654)^2*Inputs!$B$21+Inputs!$B$22*(1+Inputs!$B$23)^2</f>
        <v>15228.157564189623</v>
      </c>
      <c r="T3654" s="36">
        <f>Inputs!$B$12*(1+$B3654)^3*$C3654+Inputs!$B$29*(1+$D3654)^3*Inputs!$B$19+Inputs!$B$30*(1+$E3654)^3*Inputs!$B$20+Inputs!$B$31*(1+$F3654)^3*Inputs!$B$21+Inputs!$B$22*(1+Inputs!$B$23)^3</f>
        <v>16889.398152600566</v>
      </c>
      <c r="U3654" s="36">
        <f>Inputs!$B$12*(1+$B3654)^4*$C3654+Inputs!$B$29*(1+$D3654)^4*Inputs!$B$19+Inputs!$B$30*(1+$E3654)^4*Inputs!$B$20+Inputs!$B$31*(1+$F3654)^4*Inputs!$B$21+Inputs!$B$22*(1+Inputs!$B$23)^4</f>
        <v>18881.538892261044</v>
      </c>
      <c r="V3654" s="35">
        <f>Inputs!$B$13/(Q3654*(1-$G3654))</f>
        <v>1.2186768462321309</v>
      </c>
      <c r="W3654" s="36">
        <f>Inputs!$B$13</f>
        <v>12660</v>
      </c>
      <c r="X3654" s="36">
        <f t="shared" si="563"/>
        <v>13361.084698382581</v>
      </c>
      <c r="Y3654" s="36">
        <f t="shared" si="564"/>
        <v>14192.958332361739</v>
      </c>
      <c r="Z3654" s="36">
        <f t="shared" si="565"/>
        <v>15176.49604404606</v>
      </c>
      <c r="AA3654" s="36">
        <f t="shared" si="566"/>
        <v>16335.20719427871</v>
      </c>
      <c r="AB3654" s="36">
        <f t="shared" si="567"/>
        <v>54407.813488274624</v>
      </c>
      <c r="AC3654" s="36">
        <f t="shared" si="568"/>
        <v>240177.75677365283</v>
      </c>
      <c r="AD3654" s="36">
        <f t="shared" si="569"/>
        <v>152376.39310819039</v>
      </c>
    </row>
    <row r="3655" spans="1:30" ht="14.25" customHeight="1" x14ac:dyDescent="0.25">
      <c r="A3655" s="16">
        <v>3639</v>
      </c>
      <c r="B3655" s="34">
        <v>0.50849668870520104</v>
      </c>
      <c r="C3655" s="34">
        <v>5.6458934787685697E-2</v>
      </c>
      <c r="D3655" s="34">
        <v>4.6216536125945402E-2</v>
      </c>
      <c r="E3655" s="34">
        <v>5.2074268637774E-2</v>
      </c>
      <c r="F3655" s="34">
        <v>3.691561003985E-2</v>
      </c>
      <c r="G3655" s="34">
        <v>0.20635883157200999</v>
      </c>
      <c r="H3655" s="35">
        <v>1.0115252290688801</v>
      </c>
      <c r="I3655" s="34">
        <v>9.5496711773095003E-2</v>
      </c>
      <c r="J3655" s="34">
        <v>2.1898286536937501E-2</v>
      </c>
      <c r="K3655" s="36">
        <f>Inputs!$B$12*(1+$B3655)^4</f>
        <v>310691.01590300107</v>
      </c>
      <c r="L3655" s="36">
        <f t="shared" si="560"/>
        <v>21833.801910358739</v>
      </c>
      <c r="M3655" s="36">
        <f t="shared" si="561"/>
        <v>253900.39827223204</v>
      </c>
      <c r="N3655" s="37">
        <f>M3655/Inputs!$B$6</f>
        <v>387.04329004913421</v>
      </c>
      <c r="O3655" s="38">
        <f>IF(N3655&gt;Inputs!$B$4,1,0)</f>
        <v>0</v>
      </c>
      <c r="P3655" s="34">
        <f t="shared" si="562"/>
        <v>7.3598425236157505E-2</v>
      </c>
      <c r="Q3655" s="36">
        <f>Inputs!$B$12*(1+$B3655)^0*$C3655+Inputs!$B$29*(1+$D3655)^0*Inputs!$B$19+Inputs!$B$30*(1+$E3655)^0*Inputs!$B$20+Inputs!$B$31*(1+$F3655)^0*Inputs!$B$21+Inputs!$B$22*(1+Inputs!$B$23)^0</f>
        <v>11409.580114688062</v>
      </c>
      <c r="R3655" s="36">
        <f>Inputs!$B$12*(1+$B3655)^1*$C3655+Inputs!$B$29*(1+$D3655)^1*Inputs!$B$19+Inputs!$B$30*(1+$E3655)^1*Inputs!$B$20+Inputs!$B$31*(1+$F3655)^1*Inputs!$B$21+Inputs!$B$22*(1+Inputs!$B$23)^1</f>
        <v>13512.910500863527</v>
      </c>
      <c r="S3655" s="36">
        <f>Inputs!$B$12*(1+$B3655)^2*$C3655+Inputs!$B$29*(1+$D3655)^2*Inputs!$B$19+Inputs!$B$30*(1+$E3655)^2*Inputs!$B$20+Inputs!$B$31*(1+$F3655)^2*Inputs!$B$21+Inputs!$B$22*(1+Inputs!$B$23)^2</f>
        <v>16510.085787294953</v>
      </c>
      <c r="T3655" s="36">
        <f>Inputs!$B$12*(1+$B3655)^3*$C3655+Inputs!$B$29*(1+$D3655)^3*Inputs!$B$19+Inputs!$B$30*(1+$E3655)^3*Inputs!$B$20+Inputs!$B$31*(1+$F3655)^3*Inputs!$B$21+Inputs!$B$22*(1+Inputs!$B$23)^3</f>
        <v>20847.34909652466</v>
      </c>
      <c r="U3655" s="36">
        <f>Inputs!$B$12*(1+$B3655)^4*$C3655+Inputs!$B$29*(1+$D3655)^4*Inputs!$B$19+Inputs!$B$30*(1+$E3655)^4*Inputs!$B$20+Inputs!$B$31*(1+$F3655)^4*Inputs!$B$21+Inputs!$B$22*(1+Inputs!$B$23)^4</f>
        <v>27197.467016053357</v>
      </c>
      <c r="V3655" s="35">
        <f>Inputs!$B$13/(Q3655*(1-$G3655))</f>
        <v>1.3981052150480031</v>
      </c>
      <c r="W3655" s="36">
        <f>Inputs!$B$13</f>
        <v>12660</v>
      </c>
      <c r="X3655" s="36">
        <f t="shared" si="563"/>
        <v>13957.382673286274</v>
      </c>
      <c r="Y3655" s="36">
        <f t="shared" si="564"/>
        <v>15786.794788117491</v>
      </c>
      <c r="Z3655" s="36">
        <f t="shared" si="565"/>
        <v>18335.024896601932</v>
      </c>
      <c r="AA3655" s="36">
        <f t="shared" si="566"/>
        <v>21833.801910358739</v>
      </c>
      <c r="AB3655" s="36">
        <f t="shared" si="567"/>
        <v>61762.461353250641</v>
      </c>
      <c r="AC3655" s="36">
        <f t="shared" si="568"/>
        <v>303157.63807703165</v>
      </c>
      <c r="AD3655" s="36">
        <f t="shared" si="569"/>
        <v>192137.9369189814</v>
      </c>
    </row>
    <row r="3656" spans="1:30" ht="14.25" customHeight="1" x14ac:dyDescent="0.25">
      <c r="A3656" s="16">
        <v>3640</v>
      </c>
      <c r="B3656" s="34">
        <v>0.243748899568455</v>
      </c>
      <c r="C3656" s="34">
        <v>0.10244382440366499</v>
      </c>
      <c r="D3656" s="34">
        <v>4.6337409124859598E-2</v>
      </c>
      <c r="E3656" s="34">
        <v>4.41193587137787E-2</v>
      </c>
      <c r="F3656" s="34">
        <v>8.3960065547949297E-4</v>
      </c>
      <c r="G3656" s="34">
        <v>0.18346980291847201</v>
      </c>
      <c r="H3656" s="35">
        <v>0.96600292155386203</v>
      </c>
      <c r="I3656" s="34">
        <v>9.7405261918447797E-2</v>
      </c>
      <c r="J3656" s="34">
        <v>2.8681198297335401E-2</v>
      </c>
      <c r="K3656" s="36">
        <f>Inputs!$B$12*(1+$B3656)^4</f>
        <v>143576.07887778955</v>
      </c>
      <c r="L3656" s="36">
        <f t="shared" si="560"/>
        <v>18603.544011641767</v>
      </c>
      <c r="M3656" s="36">
        <f t="shared" si="561"/>
        <v>232528.84478857619</v>
      </c>
      <c r="N3656" s="37">
        <f>M3656/Inputs!$B$6</f>
        <v>354.46470242161001</v>
      </c>
      <c r="O3656" s="38">
        <f>IF(N3656&gt;Inputs!$B$4,1,0)</f>
        <v>0</v>
      </c>
      <c r="P3656" s="34">
        <f t="shared" si="562"/>
        <v>6.87240636211124E-2</v>
      </c>
      <c r="Q3656" s="36">
        <f>Inputs!$B$12*(1+$B3656)^0*$C3656+Inputs!$B$29*(1+$D3656)^0*Inputs!$B$19+Inputs!$B$30*(1+$E3656)^0*Inputs!$B$20+Inputs!$B$31*(1+$F3656)^0*Inputs!$B$21+Inputs!$B$22*(1+Inputs!$B$23)^0</f>
        <v>14168.673491646823</v>
      </c>
      <c r="R3656" s="36">
        <f>Inputs!$B$12*(1+$B3656)^1*$C3656+Inputs!$B$29*(1+$D3656)^1*Inputs!$B$19+Inputs!$B$30*(1+$E3656)^1*Inputs!$B$20+Inputs!$B$31*(1+$F3656)^1*Inputs!$B$21+Inputs!$B$22*(1+Inputs!$B$23)^1</f>
        <v>15865.30842798798</v>
      </c>
      <c r="S3656" s="36">
        <f>Inputs!$B$12*(1+$B3656)^2*$C3656+Inputs!$B$29*(1+$D3656)^2*Inputs!$B$19+Inputs!$B$30*(1+$E3656)^2*Inputs!$B$20+Inputs!$B$31*(1+$F3656)^2*Inputs!$B$21+Inputs!$B$22*(1+Inputs!$B$23)^2</f>
        <v>17937.038902969598</v>
      </c>
      <c r="T3656" s="36">
        <f>Inputs!$B$12*(1+$B3656)^3*$C3656+Inputs!$B$29*(1+$D3656)^3*Inputs!$B$19+Inputs!$B$30*(1+$E3656)^3*Inputs!$B$20+Inputs!$B$31*(1+$F3656)^3*Inputs!$B$21+Inputs!$B$22*(1+Inputs!$B$23)^3</f>
        <v>20473.361988079036</v>
      </c>
      <c r="U3656" s="36">
        <f>Inputs!$B$12*(1+$B3656)^4*$C3656+Inputs!$B$29*(1+$D3656)^4*Inputs!$B$19+Inputs!$B$30*(1+$E3656)^4*Inputs!$B$20+Inputs!$B$31*(1+$F3656)^4*Inputs!$B$21+Inputs!$B$22*(1+Inputs!$B$23)^4</f>
        <v>23585.495011280178</v>
      </c>
      <c r="V3656" s="35">
        <f>Inputs!$B$13/(Q3656*(1-$G3656))</f>
        <v>1.0942895773890922</v>
      </c>
      <c r="W3656" s="36">
        <f>Inputs!$B$13</f>
        <v>12660</v>
      </c>
      <c r="X3656" s="36">
        <f t="shared" si="563"/>
        <v>13760.50558962437</v>
      </c>
      <c r="Y3656" s="36">
        <f t="shared" si="564"/>
        <v>15087.659917159415</v>
      </c>
      <c r="Z3656" s="36">
        <f t="shared" si="565"/>
        <v>16684.930917288235</v>
      </c>
      <c r="AA3656" s="36">
        <f t="shared" si="566"/>
        <v>18603.544011641767</v>
      </c>
      <c r="AB3656" s="36">
        <f t="shared" si="567"/>
        <v>57571.384541882027</v>
      </c>
      <c r="AC3656" s="36">
        <f t="shared" si="568"/>
        <v>278463.10212357476</v>
      </c>
      <c r="AD3656" s="36">
        <f t="shared" si="569"/>
        <v>174957.46024669416</v>
      </c>
    </row>
    <row r="3657" spans="1:30" ht="14.25" customHeight="1" x14ac:dyDescent="0.25">
      <c r="A3657" s="16">
        <v>3641</v>
      </c>
      <c r="B3657" s="34">
        <v>0.22429089280600301</v>
      </c>
      <c r="C3657" s="34">
        <v>7.9059538928520107E-2</v>
      </c>
      <c r="D3657" s="34">
        <v>3.0755273611142001E-2</v>
      </c>
      <c r="E3657" s="34">
        <v>2.28127168606337E-2</v>
      </c>
      <c r="F3657" s="34">
        <v>9.9939686635595795E-3</v>
      </c>
      <c r="G3657" s="34">
        <v>0.15517847928259401</v>
      </c>
      <c r="H3657" s="35">
        <v>1.024779543165</v>
      </c>
      <c r="I3657" s="34">
        <v>0.100951686343779</v>
      </c>
      <c r="J3657" s="34">
        <v>2.4919160498797201E-2</v>
      </c>
      <c r="K3657" s="36">
        <f>Inputs!$B$12*(1+$B3657)^4</f>
        <v>134799.94840465047</v>
      </c>
      <c r="L3657" s="36">
        <f t="shared" si="560"/>
        <v>16653.405755591593</v>
      </c>
      <c r="M3657" s="36">
        <f t="shared" si="561"/>
        <v>192834.40616892691</v>
      </c>
      <c r="N3657" s="37">
        <f>M3657/Inputs!$B$6</f>
        <v>293.95488745263248</v>
      </c>
      <c r="O3657" s="38">
        <f>IF(N3657&gt;Inputs!$B$4,1,0)</f>
        <v>0</v>
      </c>
      <c r="P3657" s="34">
        <f t="shared" si="562"/>
        <v>7.6032525844981796E-2</v>
      </c>
      <c r="Q3657" s="36">
        <f>Inputs!$B$12*(1+$B3657)^0*$C3657+Inputs!$B$29*(1+$D3657)^0*Inputs!$B$19+Inputs!$B$30*(1+$E3657)^0*Inputs!$B$20+Inputs!$B$31*(1+$F3657)^0*Inputs!$B$21+Inputs!$B$22*(1+Inputs!$B$23)^0</f>
        <v>12765.616363138128</v>
      </c>
      <c r="R3657" s="36">
        <f>Inputs!$B$12*(1+$B3657)^1*$C3657+Inputs!$B$29*(1+$D3657)^1*Inputs!$B$19+Inputs!$B$30*(1+$E3657)^1*Inputs!$B$20+Inputs!$B$31*(1+$F3657)^1*Inputs!$B$21+Inputs!$B$22*(1+Inputs!$B$23)^1</f>
        <v>13964.381314816856</v>
      </c>
      <c r="S3657" s="36">
        <f>Inputs!$B$12*(1+$B3657)^2*$C3657+Inputs!$B$29*(1+$D3657)^2*Inputs!$B$19+Inputs!$B$30*(1+$E3657)^2*Inputs!$B$20+Inputs!$B$31*(1+$F3657)^2*Inputs!$B$21+Inputs!$B$22*(1+Inputs!$B$23)^2</f>
        <v>15404.585802942485</v>
      </c>
      <c r="T3657" s="36">
        <f>Inputs!$B$12*(1+$B3657)^3*$C3657+Inputs!$B$29*(1+$D3657)^3*Inputs!$B$19+Inputs!$B$30*(1+$E3657)^3*Inputs!$B$20+Inputs!$B$31*(1+$F3657)^3*Inputs!$B$21+Inputs!$B$22*(1+Inputs!$B$23)^3</f>
        <v>17139.821000801727</v>
      </c>
      <c r="U3657" s="36">
        <f>Inputs!$B$12*(1+$B3657)^4*$C3657+Inputs!$B$29*(1+$D3657)^4*Inputs!$B$19+Inputs!$B$30*(1+$E3657)^4*Inputs!$B$20+Inputs!$B$31*(1+$F3657)^4*Inputs!$B$21+Inputs!$B$22*(1+Inputs!$B$23)^4</f>
        <v>19235.684616460981</v>
      </c>
      <c r="V3657" s="35">
        <f>Inputs!$B$13/(Q3657*(1-$G3657))</f>
        <v>1.1738887715897861</v>
      </c>
      <c r="W3657" s="36">
        <f>Inputs!$B$13</f>
        <v>12660</v>
      </c>
      <c r="X3657" s="36">
        <f t="shared" si="563"/>
        <v>13409.07129611152</v>
      </c>
      <c r="Y3657" s="36">
        <f t="shared" si="564"/>
        <v>14306.872804946852</v>
      </c>
      <c r="Z3657" s="36">
        <f t="shared" si="565"/>
        <v>15378.678397593314</v>
      </c>
      <c r="AA3657" s="36">
        <f t="shared" si="566"/>
        <v>16653.405755591593</v>
      </c>
      <c r="AB3657" s="36">
        <f t="shared" si="567"/>
        <v>54046.394948263282</v>
      </c>
      <c r="AC3657" s="36">
        <f t="shared" si="568"/>
        <v>224488.06555850204</v>
      </c>
      <c r="AD3657" s="36">
        <f t="shared" si="569"/>
        <v>138788.01122066364</v>
      </c>
    </row>
    <row r="3658" spans="1:30" ht="14.25" customHeight="1" x14ac:dyDescent="0.25">
      <c r="A3658" s="16">
        <v>3642</v>
      </c>
      <c r="B3658" s="34">
        <v>0.44088956443189298</v>
      </c>
      <c r="C3658" s="34">
        <v>6.7921786146774493E-2</v>
      </c>
      <c r="D3658" s="34">
        <v>2.2319876792133399E-2</v>
      </c>
      <c r="E3658" s="34">
        <v>4.42513174465766E-2</v>
      </c>
      <c r="F3658" s="34">
        <v>2.58670584505119E-2</v>
      </c>
      <c r="G3658" s="34">
        <v>0.18657873360986099</v>
      </c>
      <c r="H3658" s="35">
        <v>1.0941490006658401</v>
      </c>
      <c r="I3658" s="34">
        <v>8.9169377610511205E-2</v>
      </c>
      <c r="J3658" s="34">
        <v>3.3199745056680101E-2</v>
      </c>
      <c r="K3658" s="36">
        <f>Inputs!$B$12*(1+$B3658)^4</f>
        <v>258627.10260271822</v>
      </c>
      <c r="L3658" s="36">
        <f t="shared" si="560"/>
        <v>23642.42454417409</v>
      </c>
      <c r="M3658" s="36">
        <f t="shared" si="561"/>
        <v>350310.23831072077</v>
      </c>
      <c r="N3658" s="37">
        <f>M3658/Inputs!$B$6</f>
        <v>534.00950962000115</v>
      </c>
      <c r="O3658" s="38">
        <f>IF(N3658&gt;Inputs!$B$4,1,0)</f>
        <v>1</v>
      </c>
      <c r="P3658" s="34">
        <f t="shared" si="562"/>
        <v>5.5969632553831104E-2</v>
      </c>
      <c r="Q3658" s="36">
        <f>Inputs!$B$12*(1+$B3658)^0*$C3658+Inputs!$B$29*(1+$D3658)^0*Inputs!$B$19+Inputs!$B$30*(1+$E3658)^0*Inputs!$B$20+Inputs!$B$31*(1+$F3658)^0*Inputs!$B$21+Inputs!$B$22*(1+Inputs!$B$23)^0</f>
        <v>12097.351196233391</v>
      </c>
      <c r="R3658" s="36">
        <f>Inputs!$B$12*(1+$B3658)^1*$C3658+Inputs!$B$29*(1+$D3658)^1*Inputs!$B$19+Inputs!$B$30*(1+$E3658)^1*Inputs!$B$20+Inputs!$B$31*(1+$F3658)^1*Inputs!$B$21+Inputs!$B$22*(1+Inputs!$B$23)^1</f>
        <v>14126.561222854951</v>
      </c>
      <c r="S3658" s="36">
        <f>Inputs!$B$12*(1+$B3658)^2*$C3658+Inputs!$B$29*(1+$D3658)^2*Inputs!$B$19+Inputs!$B$30*(1+$E3658)^2*Inputs!$B$20+Inputs!$B$31*(1+$F3658)^2*Inputs!$B$21+Inputs!$B$22*(1+Inputs!$B$23)^2</f>
        <v>16955.452806998612</v>
      </c>
      <c r="T3658" s="36">
        <f>Inputs!$B$12*(1+$B3658)^3*$C3658+Inputs!$B$29*(1+$D3658)^3*Inputs!$B$19+Inputs!$B$30*(1+$E3658)^3*Inputs!$B$20+Inputs!$B$31*(1+$F3658)^3*Inputs!$B$21+Inputs!$B$22*(1+Inputs!$B$23)^3</f>
        <v>20933.556930814266</v>
      </c>
      <c r="U3658" s="36">
        <f>Inputs!$B$12*(1+$B3658)^4*$C3658+Inputs!$B$29*(1+$D3658)^4*Inputs!$B$19+Inputs!$B$30*(1+$E3658)^4*Inputs!$B$20+Inputs!$B$31*(1+$F3658)^4*Inputs!$B$21+Inputs!$B$22*(1+Inputs!$B$23)^4</f>
        <v>26564.400606964504</v>
      </c>
      <c r="V3658" s="35">
        <f>Inputs!$B$13/(Q3658*(1-$G3658))</f>
        <v>1.2865536295558158</v>
      </c>
      <c r="W3658" s="36">
        <f>Inputs!$B$13</f>
        <v>12660</v>
      </c>
      <c r="X3658" s="36">
        <f t="shared" si="563"/>
        <v>14230.865795298656</v>
      </c>
      <c r="Y3658" s="36">
        <f t="shared" si="564"/>
        <v>16417.237126413736</v>
      </c>
      <c r="Z3658" s="36">
        <f t="shared" si="565"/>
        <v>19450.007682498472</v>
      </c>
      <c r="AA3658" s="36">
        <f t="shared" si="566"/>
        <v>23642.42454417409</v>
      </c>
      <c r="AB3658" s="36">
        <f t="shared" si="567"/>
        <v>65571.383656250633</v>
      </c>
      <c r="AC3658" s="36">
        <f t="shared" si="568"/>
        <v>436439.29568536038</v>
      </c>
      <c r="AD3658" s="36">
        <f t="shared" si="569"/>
        <v>284738.85465447017</v>
      </c>
    </row>
    <row r="3659" spans="1:30" ht="14.25" customHeight="1" x14ac:dyDescent="0.25">
      <c r="A3659" s="16">
        <v>3643</v>
      </c>
      <c r="B3659" s="34">
        <v>0.17298789331939199</v>
      </c>
      <c r="C3659" s="34">
        <v>0.10052985545667099</v>
      </c>
      <c r="D3659" s="34">
        <v>1.7592357721713001E-2</v>
      </c>
      <c r="E3659" s="34">
        <v>2.0657604470121299E-2</v>
      </c>
      <c r="F3659" s="34">
        <v>2.4418723335464E-2</v>
      </c>
      <c r="G3659" s="34">
        <v>0.18972823258813701</v>
      </c>
      <c r="H3659" s="35">
        <v>1.02623906960374</v>
      </c>
      <c r="I3659" s="34">
        <v>9.9446174486451405E-2</v>
      </c>
      <c r="J3659" s="34">
        <v>3.0243824490708698E-2</v>
      </c>
      <c r="K3659" s="36">
        <f>Inputs!$B$12*(1+$B3659)^4</f>
        <v>113586.14731377961</v>
      </c>
      <c r="L3659" s="36">
        <f t="shared" si="560"/>
        <v>16681.922978230894</v>
      </c>
      <c r="M3659" s="36">
        <f t="shared" si="561"/>
        <v>209059.2225307824</v>
      </c>
      <c r="N3659" s="37">
        <f>M3659/Inputs!$B$6</f>
        <v>318.68783922375366</v>
      </c>
      <c r="O3659" s="38">
        <f>IF(N3659&gt;Inputs!$B$4,1,0)</f>
        <v>0</v>
      </c>
      <c r="P3659" s="34">
        <f t="shared" si="562"/>
        <v>6.9202349995742707E-2</v>
      </c>
      <c r="Q3659" s="36">
        <f>Inputs!$B$12*(1+$B3659)^0*$C3659+Inputs!$B$29*(1+$D3659)^0*Inputs!$B$19+Inputs!$B$30*(1+$E3659)^0*Inputs!$B$20+Inputs!$B$31*(1+$F3659)^0*Inputs!$B$21+Inputs!$B$22*(1+Inputs!$B$23)^0</f>
        <v>14053.835354827181</v>
      </c>
      <c r="R3659" s="36">
        <f>Inputs!$B$12*(1+$B3659)^1*$C3659+Inputs!$B$29*(1+$D3659)^1*Inputs!$B$19+Inputs!$B$30*(1+$E3659)^1*Inputs!$B$20+Inputs!$B$31*(1+$F3659)^1*Inputs!$B$21+Inputs!$B$22*(1+Inputs!$B$23)^1</f>
        <v>15248.352889614016</v>
      </c>
      <c r="S3659" s="36">
        <f>Inputs!$B$12*(1+$B3659)^2*$C3659+Inputs!$B$29*(1+$D3659)^2*Inputs!$B$19+Inputs!$B$30*(1+$E3659)^2*Inputs!$B$20+Inputs!$B$31*(1+$F3659)^2*Inputs!$B$21+Inputs!$B$22*(1+Inputs!$B$23)^2</f>
        <v>16626.083773313156</v>
      </c>
      <c r="T3659" s="36">
        <f>Inputs!$B$12*(1+$B3659)^3*$C3659+Inputs!$B$29*(1+$D3659)^3*Inputs!$B$19+Inputs!$B$30*(1+$E3659)^3*Inputs!$B$20+Inputs!$B$31*(1+$F3659)^3*Inputs!$B$21+Inputs!$B$22*(1+Inputs!$B$23)^3</f>
        <v>18218.296057699808</v>
      </c>
      <c r="U3659" s="36">
        <f>Inputs!$B$12*(1+$B3659)^4*$C3659+Inputs!$B$29*(1+$D3659)^4*Inputs!$B$19+Inputs!$B$30*(1+$E3659)^4*Inputs!$B$20+Inputs!$B$31*(1+$F3659)^4*Inputs!$B$21+Inputs!$B$22*(1+Inputs!$B$23)^4</f>
        <v>20061.659744117296</v>
      </c>
      <c r="V3659" s="35">
        <f>Inputs!$B$13/(Q3659*(1-$G3659))</f>
        <v>1.1117525581990366</v>
      </c>
      <c r="W3659" s="36">
        <f>Inputs!$B$13</f>
        <v>12660</v>
      </c>
      <c r="X3659" s="36">
        <f t="shared" si="563"/>
        <v>13471.910916716621</v>
      </c>
      <c r="Y3659" s="36">
        <f t="shared" si="564"/>
        <v>14401.133484106009</v>
      </c>
      <c r="Z3659" s="36">
        <f t="shared" si="565"/>
        <v>15464.688714086325</v>
      </c>
      <c r="AA3659" s="36">
        <f t="shared" si="566"/>
        <v>16681.922978230894</v>
      </c>
      <c r="AB3659" s="36">
        <f t="shared" si="567"/>
        <v>54464.228598185553</v>
      </c>
      <c r="AC3659" s="36">
        <f t="shared" si="568"/>
        <v>248350.64315025907</v>
      </c>
      <c r="AD3659" s="36">
        <f t="shared" si="569"/>
        <v>154594.99393259684</v>
      </c>
    </row>
    <row r="3660" spans="1:30" ht="14.25" customHeight="1" x14ac:dyDescent="0.25">
      <c r="A3660" s="16">
        <v>3644</v>
      </c>
      <c r="B3660" s="34">
        <v>0.27643486547374901</v>
      </c>
      <c r="C3660" s="34">
        <v>0.104965486767904</v>
      </c>
      <c r="D3660" s="34">
        <v>2.2109818754910301E-2</v>
      </c>
      <c r="E3660" s="34">
        <v>2.2184491068415101E-2</v>
      </c>
      <c r="F3660" s="34">
        <v>2.3440717051794398E-2</v>
      </c>
      <c r="G3660" s="34">
        <v>0.183160225257951</v>
      </c>
      <c r="H3660" s="35">
        <v>0.94283817078733401</v>
      </c>
      <c r="I3660" s="34">
        <v>0.104207683265211</v>
      </c>
      <c r="J3660" s="34">
        <v>2.2385016993528E-2</v>
      </c>
      <c r="K3660" s="36">
        <f>Inputs!$B$12*(1+$B3660)^4</f>
        <v>159274.36550058136</v>
      </c>
      <c r="L3660" s="36">
        <f t="shared" si="560"/>
        <v>19578.532036740646</v>
      </c>
      <c r="M3660" s="36">
        <f t="shared" si="561"/>
        <v>206861.29314272373</v>
      </c>
      <c r="N3660" s="37">
        <f>M3660/Inputs!$B$6</f>
        <v>315.33733710781058</v>
      </c>
      <c r="O3660" s="38">
        <f>IF(N3660&gt;Inputs!$B$4,1,0)</f>
        <v>0</v>
      </c>
      <c r="P3660" s="34">
        <f t="shared" si="562"/>
        <v>8.1822666271682998E-2</v>
      </c>
      <c r="Q3660" s="36">
        <f>Inputs!$B$12*(1+$B3660)^0*$C3660+Inputs!$B$29*(1+$D3660)^0*Inputs!$B$19+Inputs!$B$30*(1+$E3660)^0*Inputs!$B$20+Inputs!$B$31*(1+$F3660)^0*Inputs!$B$21+Inputs!$B$22*(1+Inputs!$B$23)^0</f>
        <v>14319.973233501161</v>
      </c>
      <c r="R3660" s="36">
        <f>Inputs!$B$12*(1+$B3660)^1*$C3660+Inputs!$B$29*(1+$D3660)^1*Inputs!$B$19+Inputs!$B$30*(1+$E3660)^1*Inputs!$B$20+Inputs!$B$31*(1+$F3660)^1*Inputs!$B$21+Inputs!$B$22*(1+Inputs!$B$23)^1</f>
        <v>16226.352658483258</v>
      </c>
      <c r="S3660" s="36">
        <f>Inputs!$B$12*(1+$B3660)^2*$C3660+Inputs!$B$29*(1+$D3660)^2*Inputs!$B$19+Inputs!$B$30*(1+$E3660)^2*Inputs!$B$20+Inputs!$B$31*(1+$F3660)^2*Inputs!$B$21+Inputs!$B$22*(1+Inputs!$B$23)^2</f>
        <v>18617.253881309411</v>
      </c>
      <c r="T3660" s="36">
        <f>Inputs!$B$12*(1+$B3660)^3*$C3660+Inputs!$B$29*(1+$D3660)^3*Inputs!$B$19+Inputs!$B$30*(1+$E3660)^3*Inputs!$B$20+Inputs!$B$31*(1+$F3660)^3*Inputs!$B$21+Inputs!$B$22*(1+Inputs!$B$23)^3</f>
        <v>21625.77414968759</v>
      </c>
      <c r="U3660" s="36">
        <f>Inputs!$B$12*(1+$B3660)^4*$C3660+Inputs!$B$29*(1+$D3660)^4*Inputs!$B$19+Inputs!$B$30*(1+$E3660)^4*Inputs!$B$20+Inputs!$B$31*(1+$F3660)^4*Inputs!$B$21+Inputs!$B$22*(1+Inputs!$B$23)^4</f>
        <v>25421.787992880807</v>
      </c>
      <c r="V3660" s="35">
        <f>Inputs!$B$13/(Q3660*(1-$G3660))</f>
        <v>1.0823173554009264</v>
      </c>
      <c r="W3660" s="36">
        <f>Inputs!$B$13</f>
        <v>12660</v>
      </c>
      <c r="X3660" s="36">
        <f t="shared" si="563"/>
        <v>13883.215870284595</v>
      </c>
      <c r="Y3660" s="36">
        <f t="shared" si="564"/>
        <v>15398.587452806951</v>
      </c>
      <c r="Z3660" s="36">
        <f t="shared" si="565"/>
        <v>17271.008346991322</v>
      </c>
      <c r="AA3660" s="36">
        <f t="shared" si="566"/>
        <v>19578.532036740646</v>
      </c>
      <c r="AB3660" s="36">
        <f t="shared" si="567"/>
        <v>57833.540767000435</v>
      </c>
      <c r="AC3660" s="36">
        <f t="shared" si="568"/>
        <v>244636.342485197</v>
      </c>
      <c r="AD3660" s="36">
        <f t="shared" si="569"/>
        <v>149027.7523757233</v>
      </c>
    </row>
    <row r="3661" spans="1:30" ht="14.25" customHeight="1" x14ac:dyDescent="0.25">
      <c r="A3661" s="16">
        <v>3645</v>
      </c>
      <c r="B3661" s="34">
        <v>0.25651702098989199</v>
      </c>
      <c r="C3661" s="34">
        <v>9.9877819356639794E-2</v>
      </c>
      <c r="D3661" s="34">
        <v>4.0128646642093702E-2</v>
      </c>
      <c r="E3661" s="34">
        <v>4.2043516132603501E-2</v>
      </c>
      <c r="F3661" s="34">
        <v>1.6137695598962901E-2</v>
      </c>
      <c r="G3661" s="34">
        <v>0.20454684920919999</v>
      </c>
      <c r="H3661" s="35">
        <v>0.97360623500209298</v>
      </c>
      <c r="I3661" s="34">
        <v>9.5498233712831296E-2</v>
      </c>
      <c r="J3661" s="34">
        <v>1.9888738062020302E-2</v>
      </c>
      <c r="K3661" s="36">
        <f>Inputs!$B$12*(1+$B3661)^4</f>
        <v>149563.2019876141</v>
      </c>
      <c r="L3661" s="36">
        <f t="shared" si="560"/>
        <v>18572.7838169022</v>
      </c>
      <c r="M3661" s="36">
        <f t="shared" si="561"/>
        <v>216614.07154352931</v>
      </c>
      <c r="N3661" s="37">
        <f>M3661/Inputs!$B$6</f>
        <v>330.20437735294104</v>
      </c>
      <c r="O3661" s="38">
        <f>IF(N3661&gt;Inputs!$B$4,1,0)</f>
        <v>0</v>
      </c>
      <c r="P3661" s="34">
        <f t="shared" si="562"/>
        <v>7.5609495650810987E-2</v>
      </c>
      <c r="Q3661" s="36">
        <f>Inputs!$B$12*(1+$B3661)^0*$C3661+Inputs!$B$29*(1+$D3661)^0*Inputs!$B$19+Inputs!$B$30*(1+$E3661)^0*Inputs!$B$20+Inputs!$B$31*(1+$F3661)^0*Inputs!$B$21+Inputs!$B$22*(1+Inputs!$B$23)^0</f>
        <v>14014.71318882531</v>
      </c>
      <c r="R3661" s="36">
        <f>Inputs!$B$12*(1+$B3661)^1*$C3661+Inputs!$B$29*(1+$D3661)^1*Inputs!$B$19+Inputs!$B$30*(1+$E3661)^1*Inputs!$B$20+Inputs!$B$31*(1+$F3661)^1*Inputs!$B$21+Inputs!$B$22*(1+Inputs!$B$23)^1</f>
        <v>15793.682138016164</v>
      </c>
      <c r="S3661" s="36">
        <f>Inputs!$B$12*(1+$B3661)^2*$C3661+Inputs!$B$29*(1+$D3661)^2*Inputs!$B$19+Inputs!$B$30*(1+$E3661)^2*Inputs!$B$20+Inputs!$B$31*(1+$F3661)^2*Inputs!$B$21+Inputs!$B$22*(1+Inputs!$B$23)^2</f>
        <v>17975.829355319136</v>
      </c>
      <c r="T3661" s="36">
        <f>Inputs!$B$12*(1+$B3661)^3*$C3661+Inputs!$B$29*(1+$D3661)^3*Inputs!$B$19+Inputs!$B$30*(1+$E3661)^3*Inputs!$B$20+Inputs!$B$31*(1+$F3661)^3*Inputs!$B$21+Inputs!$B$22*(1+Inputs!$B$23)^3</f>
        <v>20662.662130808429</v>
      </c>
      <c r="U3661" s="36">
        <f>Inputs!$B$12*(1+$B3661)^4*$C3661+Inputs!$B$29*(1+$D3661)^4*Inputs!$B$19+Inputs!$B$30*(1+$E3661)^4*Inputs!$B$20+Inputs!$B$31*(1+$F3661)^4*Inputs!$B$21+Inputs!$B$22*(1+Inputs!$B$23)^4</f>
        <v>23981.649470102886</v>
      </c>
      <c r="V3661" s="35">
        <f>Inputs!$B$13/(Q3661*(1-$G3661))</f>
        <v>1.1356248437930523</v>
      </c>
      <c r="W3661" s="36">
        <f>Inputs!$B$13</f>
        <v>12660</v>
      </c>
      <c r="X3661" s="36">
        <f t="shared" si="563"/>
        <v>13758.141953248241</v>
      </c>
      <c r="Y3661" s="36">
        <f t="shared" si="564"/>
        <v>15079.873878918675</v>
      </c>
      <c r="Z3661" s="36">
        <f t="shared" si="565"/>
        <v>16668.108773359196</v>
      </c>
      <c r="AA3661" s="36">
        <f t="shared" si="566"/>
        <v>18572.7838169022</v>
      </c>
      <c r="AB3661" s="36">
        <f t="shared" si="567"/>
        <v>57834.344748682081</v>
      </c>
      <c r="AC3661" s="36">
        <f t="shared" si="568"/>
        <v>250526.37749099865</v>
      </c>
      <c r="AD3661" s="36">
        <f t="shared" si="569"/>
        <v>158779.72679484723</v>
      </c>
    </row>
    <row r="3662" spans="1:30" ht="14.25" customHeight="1" x14ac:dyDescent="0.25">
      <c r="A3662" s="16">
        <v>3646</v>
      </c>
      <c r="B3662" s="34">
        <v>0.48471005451514498</v>
      </c>
      <c r="C3662" s="34">
        <v>5.2078534429629099E-2</v>
      </c>
      <c r="D3662" s="34">
        <v>2.4171542027445599E-2</v>
      </c>
      <c r="E3662" s="34">
        <v>4.2576813356473897E-2</v>
      </c>
      <c r="F3662" s="34">
        <v>3.6804729626103899E-2</v>
      </c>
      <c r="G3662" s="34">
        <v>0.19226450788628999</v>
      </c>
      <c r="H3662" s="35">
        <v>1.0652245283983801</v>
      </c>
      <c r="I3662" s="34">
        <v>8.6821082011224501E-2</v>
      </c>
      <c r="J3662" s="34">
        <v>2.6280527799804301E-2</v>
      </c>
      <c r="K3662" s="36">
        <f>Inputs!$B$12*(1+$B3662)^4</f>
        <v>291553.22437975847</v>
      </c>
      <c r="L3662" s="36">
        <f t="shared" si="560"/>
        <v>20998.821766112414</v>
      </c>
      <c r="M3662" s="36">
        <f t="shared" si="561"/>
        <v>296734.58738365781</v>
      </c>
      <c r="N3662" s="37">
        <f>M3662/Inputs!$B$6</f>
        <v>452.33931003606375</v>
      </c>
      <c r="O3662" s="38">
        <f>IF(N3662&gt;Inputs!$B$4,1,0)</f>
        <v>1</v>
      </c>
      <c r="P3662" s="34">
        <f t="shared" si="562"/>
        <v>6.0540554211420197E-2</v>
      </c>
      <c r="Q3662" s="36">
        <f>Inputs!$B$12*(1+$B3662)^0*$C3662+Inputs!$B$29*(1+$D3662)^0*Inputs!$B$19+Inputs!$B$30*(1+$E3662)^0*Inputs!$B$20+Inputs!$B$31*(1+$F3662)^0*Inputs!$B$21+Inputs!$B$22*(1+Inputs!$B$23)^0</f>
        <v>11146.756093204669</v>
      </c>
      <c r="R3662" s="36">
        <f>Inputs!$B$12*(1+$B3662)^1*$C3662+Inputs!$B$29*(1+$D3662)^1*Inputs!$B$19+Inputs!$B$30*(1+$E3662)^1*Inputs!$B$20+Inputs!$B$31*(1+$F3662)^1*Inputs!$B$21+Inputs!$B$22*(1+Inputs!$B$23)^1</f>
        <v>12945.050690411728</v>
      </c>
      <c r="S3662" s="36">
        <f>Inputs!$B$12*(1+$B3662)^2*$C3662+Inputs!$B$29*(1+$D3662)^2*Inputs!$B$19+Inputs!$B$30*(1+$E3662)^2*Inputs!$B$20+Inputs!$B$31*(1+$F3662)^2*Inputs!$B$21+Inputs!$B$22*(1+Inputs!$B$23)^2</f>
        <v>15487.9983075733</v>
      </c>
      <c r="T3662" s="36">
        <f>Inputs!$B$12*(1+$B3662)^3*$C3662+Inputs!$B$29*(1+$D3662)^3*Inputs!$B$19+Inputs!$B$30*(1+$E3662)^3*Inputs!$B$20+Inputs!$B$31*(1+$F3662)^3*Inputs!$B$21+Inputs!$B$22*(1+Inputs!$B$23)^3</f>
        <v>19131.843262639915</v>
      </c>
      <c r="U3662" s="36">
        <f>Inputs!$B$12*(1+$B3662)^4*$C3662+Inputs!$B$29*(1+$D3662)^4*Inputs!$B$19+Inputs!$B$30*(1+$E3662)^4*Inputs!$B$20+Inputs!$B$31*(1+$F3662)^4*Inputs!$B$21+Inputs!$B$22*(1+Inputs!$B$23)^4</f>
        <v>24405.325418619021</v>
      </c>
      <c r="V3662" s="35">
        <f>Inputs!$B$13/(Q3662*(1-$G3662))</f>
        <v>1.4060994588910591</v>
      </c>
      <c r="W3662" s="36">
        <f>Inputs!$B$13</f>
        <v>12660</v>
      </c>
      <c r="X3662" s="36">
        <f t="shared" si="563"/>
        <v>13811.362524259359</v>
      </c>
      <c r="Y3662" s="36">
        <f t="shared" si="564"/>
        <v>15458.386006330662</v>
      </c>
      <c r="Z3662" s="36">
        <f t="shared" si="565"/>
        <v>17778.339078090754</v>
      </c>
      <c r="AA3662" s="36">
        <f t="shared" si="566"/>
        <v>20998.821766112414</v>
      </c>
      <c r="AB3662" s="36">
        <f t="shared" si="567"/>
        <v>61974.451174918948</v>
      </c>
      <c r="AC3662" s="36">
        <f t="shared" si="568"/>
        <v>355971.00432943529</v>
      </c>
      <c r="AD3662" s="36">
        <f t="shared" si="569"/>
        <v>234760.13620873884</v>
      </c>
    </row>
    <row r="3663" spans="1:30" ht="14.25" customHeight="1" x14ac:dyDescent="0.25">
      <c r="A3663" s="16">
        <v>3647</v>
      </c>
      <c r="B3663" s="34">
        <v>0.29520667606445899</v>
      </c>
      <c r="C3663" s="34">
        <v>8.5405062668582707E-2</v>
      </c>
      <c r="D3663" s="34">
        <v>3.6552412274594603E-2</v>
      </c>
      <c r="E3663" s="34">
        <v>3.6681248529177299E-2</v>
      </c>
      <c r="F3663" s="34">
        <v>7.4152739074256797E-3</v>
      </c>
      <c r="G3663" s="34">
        <v>0.17958672281958299</v>
      </c>
      <c r="H3663" s="35">
        <v>1.05336056610428</v>
      </c>
      <c r="I3663" s="34">
        <v>9.2863976779169605E-2</v>
      </c>
      <c r="J3663" s="34">
        <v>2.2975589604954699E-2</v>
      </c>
      <c r="K3663" s="36">
        <f>Inputs!$B$12*(1+$B3663)^4</f>
        <v>168852.52039663686</v>
      </c>
      <c r="L3663" s="36">
        <f t="shared" si="560"/>
        <v>20038.941177600147</v>
      </c>
      <c r="M3663" s="36">
        <f t="shared" si="561"/>
        <v>248407.2864306939</v>
      </c>
      <c r="N3663" s="37">
        <f>M3663/Inputs!$B$6</f>
        <v>378.66964394922849</v>
      </c>
      <c r="O3663" s="38">
        <f>IF(N3663&gt;Inputs!$B$4,1,0)</f>
        <v>0</v>
      </c>
      <c r="P3663" s="34">
        <f t="shared" si="562"/>
        <v>6.9888387174214903E-2</v>
      </c>
      <c r="Q3663" s="36">
        <f>Inputs!$B$12*(1+$B3663)^0*$C3663+Inputs!$B$29*(1+$D3663)^0*Inputs!$B$19+Inputs!$B$30*(1+$E3663)^0*Inputs!$B$20+Inputs!$B$31*(1+$F3663)^0*Inputs!$B$21+Inputs!$B$22*(1+Inputs!$B$23)^0</f>
        <v>13146.347787541883</v>
      </c>
      <c r="R3663" s="36">
        <f>Inputs!$B$12*(1+$B3663)^1*$C3663+Inputs!$B$29*(1+$D3663)^1*Inputs!$B$19+Inputs!$B$30*(1+$E3663)^1*Inputs!$B$20+Inputs!$B$31*(1+$F3663)^1*Inputs!$B$21+Inputs!$B$22*(1+Inputs!$B$23)^1</f>
        <v>14836.201892841087</v>
      </c>
      <c r="S3663" s="36">
        <f>Inputs!$B$12*(1+$B3663)^2*$C3663+Inputs!$B$29*(1+$D3663)^2*Inputs!$B$19+Inputs!$B$30*(1+$E3663)^2*Inputs!$B$20+Inputs!$B$31*(1+$F3663)^2*Inputs!$B$21+Inputs!$B$22*(1+Inputs!$B$23)^2</f>
        <v>16978.586883942105</v>
      </c>
      <c r="T3663" s="36">
        <f>Inputs!$B$12*(1+$B3663)^3*$C3663+Inputs!$B$29*(1+$D3663)^3*Inputs!$B$19+Inputs!$B$30*(1+$E3663)^3*Inputs!$B$20+Inputs!$B$31*(1+$F3663)^3*Inputs!$B$21+Inputs!$B$22*(1+Inputs!$B$23)^3</f>
        <v>19705.557239885537</v>
      </c>
      <c r="U3663" s="36">
        <f>Inputs!$B$12*(1+$B3663)^4*$C3663+Inputs!$B$29*(1+$D3663)^4*Inputs!$B$19+Inputs!$B$30*(1+$E3663)^4*Inputs!$B$20+Inputs!$B$31*(1+$F3663)^4*Inputs!$B$21+Inputs!$B$22*(1+Inputs!$B$23)^4</f>
        <v>23188.093042668123</v>
      </c>
      <c r="V3663" s="35">
        <f>Inputs!$B$13/(Q3663*(1-$G3663))</f>
        <v>1.1738048729695199</v>
      </c>
      <c r="W3663" s="36">
        <f>Inputs!$B$13</f>
        <v>12660</v>
      </c>
      <c r="X3663" s="36">
        <f t="shared" si="563"/>
        <v>13920.83161011809</v>
      </c>
      <c r="Y3663" s="36">
        <f t="shared" si="564"/>
        <v>15511.603840855223</v>
      </c>
      <c r="Z3663" s="36">
        <f t="shared" si="565"/>
        <v>17516.161868091611</v>
      </c>
      <c r="AA3663" s="36">
        <f t="shared" si="566"/>
        <v>20038.941177600147</v>
      </c>
      <c r="AB3663" s="36">
        <f t="shared" si="567"/>
        <v>60257.179993921724</v>
      </c>
      <c r="AC3663" s="36">
        <f t="shared" si="568"/>
        <v>293315.50626736577</v>
      </c>
      <c r="AD3663" s="36">
        <f t="shared" si="569"/>
        <v>188150.10643677218</v>
      </c>
    </row>
    <row r="3664" spans="1:30" ht="14.25" customHeight="1" x14ac:dyDescent="0.25">
      <c r="A3664" s="16">
        <v>3648</v>
      </c>
      <c r="B3664" s="34">
        <v>0.23268919454984599</v>
      </c>
      <c r="C3664" s="34">
        <v>8.9776213523891604E-2</v>
      </c>
      <c r="D3664" s="34">
        <v>1.87446387029272E-2</v>
      </c>
      <c r="E3664" s="34">
        <v>4.7457106509609999E-2</v>
      </c>
      <c r="F3664" s="34">
        <v>-4.3724866762178101E-3</v>
      </c>
      <c r="G3664" s="34">
        <v>0.19647403323016199</v>
      </c>
      <c r="H3664" s="35">
        <v>1.0790405932907401</v>
      </c>
      <c r="I3664" s="34">
        <v>0.10529811156162699</v>
      </c>
      <c r="J3664" s="34">
        <v>2.2123230543504398E-2</v>
      </c>
      <c r="K3664" s="36">
        <f>Inputs!$B$12*(1+$B3664)^4</f>
        <v>138536.94509741524</v>
      </c>
      <c r="L3664" s="36">
        <f t="shared" si="560"/>
        <v>18084.833760692207</v>
      </c>
      <c r="M3664" s="36">
        <f t="shared" si="561"/>
        <v>190230.18750019494</v>
      </c>
      <c r="N3664" s="37">
        <f>M3664/Inputs!$B$6</f>
        <v>289.98504192102888</v>
      </c>
      <c r="O3664" s="38">
        <f>IF(N3664&gt;Inputs!$B$4,1,0)</f>
        <v>0</v>
      </c>
      <c r="P3664" s="34">
        <f t="shared" si="562"/>
        <v>8.3174881018122593E-2</v>
      </c>
      <c r="Q3664" s="36">
        <f>Inputs!$B$12*(1+$B3664)^0*$C3664+Inputs!$B$29*(1+$D3664)^0*Inputs!$B$19+Inputs!$B$30*(1+$E3664)^0*Inputs!$B$20+Inputs!$B$31*(1+$F3664)^0*Inputs!$B$21+Inputs!$B$22*(1+Inputs!$B$23)^0</f>
        <v>13408.616838860416</v>
      </c>
      <c r="R3664" s="36">
        <f>Inputs!$B$12*(1+$B3664)^1*$C3664+Inputs!$B$29*(1+$D3664)^1*Inputs!$B$19+Inputs!$B$30*(1+$E3664)^1*Inputs!$B$20+Inputs!$B$31*(1+$F3664)^1*Inputs!$B$21+Inputs!$B$22*(1+Inputs!$B$23)^1</f>
        <v>14754.24855920074</v>
      </c>
      <c r="S3664" s="36">
        <f>Inputs!$B$12*(1+$B3664)^2*$C3664+Inputs!$B$29*(1+$D3664)^2*Inputs!$B$19+Inputs!$B$30*(1+$E3664)^2*Inputs!$B$20+Inputs!$B$31*(1+$F3664)^2*Inputs!$B$21+Inputs!$B$22*(1+Inputs!$B$23)^2</f>
        <v>16396.361304909478</v>
      </c>
      <c r="T3664" s="36">
        <f>Inputs!$B$12*(1+$B3664)^3*$C3664+Inputs!$B$29*(1+$D3664)^3*Inputs!$B$19+Inputs!$B$30*(1+$E3664)^3*Inputs!$B$20+Inputs!$B$31*(1+$F3664)^3*Inputs!$B$21+Inputs!$B$22*(1+Inputs!$B$23)^3</f>
        <v>18403.046901945847</v>
      </c>
      <c r="U3664" s="36">
        <f>Inputs!$B$12*(1+$B3664)^4*$C3664+Inputs!$B$29*(1+$D3664)^4*Inputs!$B$19+Inputs!$B$30*(1+$E3664)^4*Inputs!$B$20+Inputs!$B$31*(1+$F3664)^4*Inputs!$B$21+Inputs!$B$22*(1+Inputs!$B$23)^4</f>
        <v>20858.199737611318</v>
      </c>
      <c r="V3664" s="35">
        <f>Inputs!$B$13/(Q3664*(1-$G3664))</f>
        <v>1.1750323110702618</v>
      </c>
      <c r="W3664" s="36">
        <f>Inputs!$B$13</f>
        <v>12660</v>
      </c>
      <c r="X3664" s="36">
        <f t="shared" si="563"/>
        <v>13645.998143628254</v>
      </c>
      <c r="Y3664" s="36">
        <f t="shared" si="564"/>
        <v>14848.594885710694</v>
      </c>
      <c r="Z3664" s="36">
        <f t="shared" si="565"/>
        <v>16310.99028514866</v>
      </c>
      <c r="AA3664" s="36">
        <f t="shared" si="566"/>
        <v>18084.833760692207</v>
      </c>
      <c r="AB3664" s="36">
        <f t="shared" si="567"/>
        <v>55511.311240163799</v>
      </c>
      <c r="AC3664" s="36">
        <f t="shared" si="568"/>
        <v>222241.72107073237</v>
      </c>
      <c r="AD3664" s="36">
        <f t="shared" si="569"/>
        <v>134718.87626003113</v>
      </c>
    </row>
    <row r="3665" spans="1:30" ht="14.25" customHeight="1" x14ac:dyDescent="0.25">
      <c r="A3665" s="16">
        <v>3649</v>
      </c>
      <c r="B3665" s="34">
        <v>0.29233267504945898</v>
      </c>
      <c r="C3665" s="34">
        <v>7.5919867221055204E-2</v>
      </c>
      <c r="D3665" s="34">
        <v>2.93480244452675E-2</v>
      </c>
      <c r="E3665" s="34">
        <v>3.8521091240958198E-2</v>
      </c>
      <c r="F3665" s="34">
        <v>-3.31540209834842E-3</v>
      </c>
      <c r="G3665" s="34">
        <v>0.17769606919056799</v>
      </c>
      <c r="H3665" s="35">
        <v>1.06117912195968</v>
      </c>
      <c r="I3665" s="34">
        <v>9.0431840124961096E-2</v>
      </c>
      <c r="J3665" s="34">
        <v>2.5461859468198698E-2</v>
      </c>
      <c r="K3665" s="36">
        <f>Inputs!$B$12*(1+$B3665)^4</f>
        <v>167358.79901603816</v>
      </c>
      <c r="L3665" s="36">
        <f t="shared" ref="L3665:L3728" si="570">AA3665</f>
        <v>18494.174896430322</v>
      </c>
      <c r="M3665" s="36">
        <f t="shared" ref="M3665:M3728" si="571">AB3665+AD3665</f>
        <v>247572.01333257434</v>
      </c>
      <c r="N3665" s="37">
        <f>M3665/Inputs!$B$6</f>
        <v>377.39636178746088</v>
      </c>
      <c r="O3665" s="38">
        <f>IF(N3665&gt;Inputs!$B$4,1,0)</f>
        <v>0</v>
      </c>
      <c r="P3665" s="34">
        <f t="shared" ref="P3665:P3728" si="572">I3665-J3665</f>
        <v>6.4969980656762405E-2</v>
      </c>
      <c r="Q3665" s="36">
        <f>Inputs!$B$12*(1+$B3665)^0*$C3665+Inputs!$B$29*(1+$D3665)^0*Inputs!$B$19+Inputs!$B$30*(1+$E3665)^0*Inputs!$B$20+Inputs!$B$31*(1+$F3665)^0*Inputs!$B$21+Inputs!$B$22*(1+Inputs!$B$23)^0</f>
        <v>12577.236060690233</v>
      </c>
      <c r="R3665" s="36">
        <f>Inputs!$B$12*(1+$B3665)^1*$C3665+Inputs!$B$29*(1+$D3665)^1*Inputs!$B$19+Inputs!$B$30*(1+$E3665)^1*Inputs!$B$20+Inputs!$B$31*(1+$F3665)^1*Inputs!$B$21+Inputs!$B$22*(1+Inputs!$B$23)^1</f>
        <v>14018.418915657334</v>
      </c>
      <c r="S3665" s="36">
        <f>Inputs!$B$12*(1+$B3665)^2*$C3665+Inputs!$B$29*(1+$D3665)^2*Inputs!$B$19+Inputs!$B$30*(1+$E3665)^2*Inputs!$B$20+Inputs!$B$31*(1+$F3665)^2*Inputs!$B$21+Inputs!$B$22*(1+Inputs!$B$23)^2</f>
        <v>15853.427041084276</v>
      </c>
      <c r="T3665" s="36">
        <f>Inputs!$B$12*(1+$B3665)^3*$C3665+Inputs!$B$29*(1+$D3665)^3*Inputs!$B$19+Inputs!$B$30*(1+$E3665)^3*Inputs!$B$20+Inputs!$B$31*(1+$F3665)^3*Inputs!$B$21+Inputs!$B$22*(1+Inputs!$B$23)^3</f>
        <v>18196.224134803379</v>
      </c>
      <c r="U3665" s="36">
        <f>Inputs!$B$12*(1+$B3665)^4*$C3665+Inputs!$B$29*(1+$D3665)^4*Inputs!$B$19+Inputs!$B$30*(1+$E3665)^4*Inputs!$B$20+Inputs!$B$31*(1+$F3665)^4*Inputs!$B$21+Inputs!$B$22*(1+Inputs!$B$23)^4</f>
        <v>21194.047197927408</v>
      </c>
      <c r="V3665" s="35">
        <f>Inputs!$B$13/(Q3665*(1-$G3665))</f>
        <v>1.2240978275253447</v>
      </c>
      <c r="W3665" s="36">
        <f>Inputs!$B$13</f>
        <v>12660</v>
      </c>
      <c r="X3665" s="36">
        <f t="shared" ref="X3665:X3728" si="573">R3665*(1-$G3665)*($V3665+($H3665-$V3665)*1/4)</f>
        <v>13641.15918280798</v>
      </c>
      <c r="Y3665" s="36">
        <f t="shared" ref="Y3665:Y3728" si="574">S3665*(1-$G3665)*($V3665+($H3665-$V3665)*2/4)</f>
        <v>14895.818366475669</v>
      </c>
      <c r="Z3665" s="36">
        <f t="shared" ref="Z3665:Z3728" si="575">T3665*(1-$G3665)*($V3665+($H3665-$V3665)*3/4)</f>
        <v>16487.670313934883</v>
      </c>
      <c r="AA3665" s="36">
        <f t="shared" ref="AA3665:AA3728" si="576">U3665*(1-$G3665)*$H3665</f>
        <v>18494.174896430322</v>
      </c>
      <c r="AB3665" s="36">
        <f t="shared" ref="AB3665:AB3728" si="577">W3665/(1+$I3665)^1+X3665/(1+$I3665)^2+Y3665/(1+$I3665)^3+Z3665/(1+$I3665)^4+AA3665/(1+$I3665)^5</f>
        <v>58229.074383718005</v>
      </c>
      <c r="AC3665" s="36">
        <f t="shared" ref="AC3665:AC3728" si="578">AA3665*(1+$J3665)/($I3665-$J3665)</f>
        <v>291905.13506255043</v>
      </c>
      <c r="AD3665" s="36">
        <f t="shared" ref="AD3665:AD3728" si="579">AC3665/(1+$I3665)^5</f>
        <v>189342.93894885635</v>
      </c>
    </row>
    <row r="3666" spans="1:30" ht="14.25" customHeight="1" x14ac:dyDescent="0.25">
      <c r="A3666" s="16">
        <v>3650</v>
      </c>
      <c r="B3666" s="34">
        <v>0.31750382351371997</v>
      </c>
      <c r="C3666" s="34">
        <v>7.8208645819889802E-2</v>
      </c>
      <c r="D3666" s="34">
        <v>2.5175209808577199E-2</v>
      </c>
      <c r="E3666" s="34">
        <v>4.59924952581987E-2</v>
      </c>
      <c r="F3666" s="34">
        <v>1.02481907623896E-2</v>
      </c>
      <c r="G3666" s="34">
        <v>0.20458721859700299</v>
      </c>
      <c r="H3666" s="35">
        <v>1.0495837368921199</v>
      </c>
      <c r="I3666" s="34">
        <v>8.6844829297834006E-2</v>
      </c>
      <c r="J3666" s="34">
        <v>2.53896132856711E-2</v>
      </c>
      <c r="K3666" s="36">
        <f>Inputs!$B$12*(1+$B3666)^4</f>
        <v>180783.49884262282</v>
      </c>
      <c r="L3666" s="36">
        <f t="shared" si="570"/>
        <v>19117.85664569795</v>
      </c>
      <c r="M3666" s="36">
        <f t="shared" si="571"/>
        <v>270116.0548333039</v>
      </c>
      <c r="N3666" s="37">
        <f>M3666/Inputs!$B$6</f>
        <v>411.76227870930472</v>
      </c>
      <c r="O3666" s="38">
        <f>IF(N3666&gt;Inputs!$B$4,1,0)</f>
        <v>1</v>
      </c>
      <c r="P3666" s="34">
        <f t="shared" si="572"/>
        <v>6.1455216012162903E-2</v>
      </c>
      <c r="Q3666" s="36">
        <f>Inputs!$B$12*(1+$B3666)^0*$C3666+Inputs!$B$29*(1+$D3666)^0*Inputs!$B$19+Inputs!$B$30*(1+$E3666)^0*Inputs!$B$20+Inputs!$B$31*(1+$F3666)^0*Inputs!$B$21+Inputs!$B$22*(1+Inputs!$B$23)^0</f>
        <v>12714.562776620311</v>
      </c>
      <c r="R3666" s="36">
        <f>Inputs!$B$12*(1+$B3666)^1*$C3666+Inputs!$B$29*(1+$D3666)^1*Inputs!$B$19+Inputs!$B$30*(1+$E3666)^1*Inputs!$B$20+Inputs!$B$31*(1+$F3666)^1*Inputs!$B$21+Inputs!$B$22*(1+Inputs!$B$23)^1</f>
        <v>14380.208435486606</v>
      </c>
      <c r="S3666" s="36">
        <f>Inputs!$B$12*(1+$B3666)^2*$C3666+Inputs!$B$29*(1+$D3666)^2*Inputs!$B$19+Inputs!$B$30*(1+$E3666)^2*Inputs!$B$20+Inputs!$B$31*(1+$F3666)^2*Inputs!$B$21+Inputs!$B$22*(1+Inputs!$B$23)^2</f>
        <v>16524.705519160721</v>
      </c>
      <c r="T3666" s="36">
        <f>Inputs!$B$12*(1+$B3666)^3*$C3666+Inputs!$B$29*(1+$D3666)^3*Inputs!$B$19+Inputs!$B$30*(1+$E3666)^3*Inputs!$B$20+Inputs!$B$31*(1+$F3666)^3*Inputs!$B$21+Inputs!$B$22*(1+Inputs!$B$23)^3</f>
        <v>19298.487752072266</v>
      </c>
      <c r="U3666" s="36">
        <f>Inputs!$B$12*(1+$B3666)^4*$C3666+Inputs!$B$29*(1+$D3666)^4*Inputs!$B$19+Inputs!$B$30*(1+$E3666)^4*Inputs!$B$20+Inputs!$B$31*(1+$F3666)^4*Inputs!$B$21+Inputs!$B$22*(1+Inputs!$B$23)^4</f>
        <v>22899.686806501384</v>
      </c>
      <c r="V3666" s="35">
        <f>Inputs!$B$13/(Q3666*(1-$G3666))</f>
        <v>1.251813727983639</v>
      </c>
      <c r="W3666" s="36">
        <f>Inputs!$B$13</f>
        <v>12660</v>
      </c>
      <c r="X3666" s="36">
        <f t="shared" si="573"/>
        <v>13740.210920982925</v>
      </c>
      <c r="Y3666" s="36">
        <f t="shared" si="574"/>
        <v>15124.740388287133</v>
      </c>
      <c r="Z3666" s="36">
        <f t="shared" si="575"/>
        <v>16887.458191090456</v>
      </c>
      <c r="AA3666" s="36">
        <f t="shared" si="576"/>
        <v>19117.85664569795</v>
      </c>
      <c r="AB3666" s="36">
        <f t="shared" si="577"/>
        <v>59771.319120626751</v>
      </c>
      <c r="AC3666" s="36">
        <f t="shared" si="578"/>
        <v>318984.34184827114</v>
      </c>
      <c r="AD3666" s="36">
        <f t="shared" si="579"/>
        <v>210344.73571267712</v>
      </c>
    </row>
    <row r="3667" spans="1:30" ht="14.25" customHeight="1" x14ac:dyDescent="0.25">
      <c r="A3667" s="16">
        <v>3651</v>
      </c>
      <c r="B3667" s="34">
        <v>0.32880403119952201</v>
      </c>
      <c r="C3667" s="34">
        <v>6.7702088559854601E-2</v>
      </c>
      <c r="D3667" s="34">
        <v>3.0108566143063901E-2</v>
      </c>
      <c r="E3667" s="34">
        <v>3.7102552804841697E-2</v>
      </c>
      <c r="F3667" s="34">
        <v>2.28951754524644E-2</v>
      </c>
      <c r="G3667" s="34">
        <v>0.17592776294267701</v>
      </c>
      <c r="H3667" s="35">
        <v>1.04622040630557</v>
      </c>
      <c r="I3667" s="34">
        <v>0.105095666527218</v>
      </c>
      <c r="J3667" s="34">
        <v>2.5383361291596501E-2</v>
      </c>
      <c r="K3667" s="36">
        <f>Inputs!$B$12*(1+$B3667)^4</f>
        <v>187066.05959298811</v>
      </c>
      <c r="L3667" s="36">
        <f t="shared" si="570"/>
        <v>18653.071134851496</v>
      </c>
      <c r="M3667" s="36">
        <f t="shared" si="571"/>
        <v>201742.1282194416</v>
      </c>
      <c r="N3667" s="37">
        <f>M3667/Inputs!$B$6</f>
        <v>307.53373204183168</v>
      </c>
      <c r="O3667" s="38">
        <f>IF(N3667&gt;Inputs!$B$4,1,0)</f>
        <v>0</v>
      </c>
      <c r="P3667" s="34">
        <f t="shared" si="572"/>
        <v>7.9712305235621492E-2</v>
      </c>
      <c r="Q3667" s="36">
        <f>Inputs!$B$12*(1+$B3667)^0*$C3667+Inputs!$B$29*(1+$D3667)^0*Inputs!$B$19+Inputs!$B$30*(1+$E3667)^0*Inputs!$B$20+Inputs!$B$31*(1+$F3667)^0*Inputs!$B$21+Inputs!$B$22*(1+Inputs!$B$23)^0</f>
        <v>12084.169341018198</v>
      </c>
      <c r="R3667" s="36">
        <f>Inputs!$B$12*(1+$B3667)^1*$C3667+Inputs!$B$29*(1+$D3667)^1*Inputs!$B$19+Inputs!$B$30*(1+$E3667)^1*Inputs!$B$20+Inputs!$B$31*(1+$F3667)^1*Inputs!$B$21+Inputs!$B$22*(1+Inputs!$B$23)^1</f>
        <v>13646.598079759791</v>
      </c>
      <c r="S3667" s="36">
        <f>Inputs!$B$12*(1+$B3667)^2*$C3667+Inputs!$B$29*(1+$D3667)^2*Inputs!$B$19+Inputs!$B$30*(1+$E3667)^2*Inputs!$B$20+Inputs!$B$31*(1+$F3667)^2*Inputs!$B$21+Inputs!$B$22*(1+Inputs!$B$23)^2</f>
        <v>15654.933454051243</v>
      </c>
      <c r="T3667" s="36">
        <f>Inputs!$B$12*(1+$B3667)^3*$C3667+Inputs!$B$29*(1+$D3667)^3*Inputs!$B$19+Inputs!$B$30*(1+$E3667)^3*Inputs!$B$20+Inputs!$B$31*(1+$F3667)^3*Inputs!$B$21+Inputs!$B$22*(1+Inputs!$B$23)^3</f>
        <v>18253.784955426017</v>
      </c>
      <c r="U3667" s="36">
        <f>Inputs!$B$12*(1+$B3667)^4*$C3667+Inputs!$B$29*(1+$D3667)^4*Inputs!$B$19+Inputs!$B$30*(1+$E3667)^4*Inputs!$B$20+Inputs!$B$31*(1+$F3667)^4*Inputs!$B$21+Inputs!$B$22*(1+Inputs!$B$23)^4</f>
        <v>21635.247951900619</v>
      </c>
      <c r="V3667" s="35">
        <f>Inputs!$B$13/(Q3667*(1-$G3667))</f>
        <v>1.2713104593375109</v>
      </c>
      <c r="W3667" s="36">
        <f>Inputs!$B$13</f>
        <v>12660</v>
      </c>
      <c r="X3667" s="36">
        <f t="shared" si="573"/>
        <v>13664.052601850095</v>
      </c>
      <c r="Y3667" s="36">
        <f t="shared" si="574"/>
        <v>14948.996498300017</v>
      </c>
      <c r="Z3667" s="36">
        <f t="shared" si="575"/>
        <v>16584.180729764797</v>
      </c>
      <c r="AA3667" s="36">
        <f t="shared" si="576"/>
        <v>18653.071134851496</v>
      </c>
      <c r="AB3667" s="36">
        <f t="shared" si="577"/>
        <v>56158.72612226606</v>
      </c>
      <c r="AC3667" s="36">
        <f t="shared" si="578"/>
        <v>239944.74532042627</v>
      </c>
      <c r="AD3667" s="36">
        <f t="shared" si="579"/>
        <v>145583.40209717554</v>
      </c>
    </row>
    <row r="3668" spans="1:30" ht="14.25" customHeight="1" x14ac:dyDescent="0.25">
      <c r="A3668" s="16">
        <v>3652</v>
      </c>
      <c r="B3668" s="34">
        <v>0.26138455418886303</v>
      </c>
      <c r="C3668" s="34">
        <v>8.0628632443118894E-2</v>
      </c>
      <c r="D3668" s="34">
        <v>3.2177374740264303E-2</v>
      </c>
      <c r="E3668" s="34">
        <v>5.17494690500361E-2</v>
      </c>
      <c r="F3668" s="34">
        <v>1.08379169706835E-2</v>
      </c>
      <c r="G3668" s="34">
        <v>0.193482118285071</v>
      </c>
      <c r="H3668" s="35">
        <v>1.1583970852544201</v>
      </c>
      <c r="I3668" s="34">
        <v>0.10283303746971199</v>
      </c>
      <c r="J3668" s="34">
        <v>2.2671226290758299E-2</v>
      </c>
      <c r="K3668" s="36">
        <f>Inputs!$B$12*(1+$B3668)^4</f>
        <v>151894.23298463708</v>
      </c>
      <c r="L3668" s="36">
        <f t="shared" si="570"/>
        <v>19793.535082707316</v>
      </c>
      <c r="M3668" s="36">
        <f t="shared" si="571"/>
        <v>213201.19151362995</v>
      </c>
      <c r="N3668" s="37">
        <f>M3668/Inputs!$B$6</f>
        <v>325.00181633175299</v>
      </c>
      <c r="O3668" s="38">
        <f>IF(N3668&gt;Inputs!$B$4,1,0)</f>
        <v>0</v>
      </c>
      <c r="P3668" s="34">
        <f t="shared" si="572"/>
        <v>8.0161811178953699E-2</v>
      </c>
      <c r="Q3668" s="36">
        <f>Inputs!$B$12*(1+$B3668)^0*$C3668+Inputs!$B$29*(1+$D3668)^0*Inputs!$B$19+Inputs!$B$30*(1+$E3668)^0*Inputs!$B$20+Inputs!$B$31*(1+$F3668)^0*Inputs!$B$21+Inputs!$B$22*(1+Inputs!$B$23)^0</f>
        <v>12859.761974014054</v>
      </c>
      <c r="R3668" s="36">
        <f>Inputs!$B$12*(1+$B3668)^1*$C3668+Inputs!$B$29*(1+$D3668)^1*Inputs!$B$19+Inputs!$B$30*(1+$E3668)^1*Inputs!$B$20+Inputs!$B$31*(1+$F3668)^1*Inputs!$B$21+Inputs!$B$22*(1+Inputs!$B$23)^1</f>
        <v>14340.231746193371</v>
      </c>
      <c r="S3668" s="36">
        <f>Inputs!$B$12*(1+$B3668)^2*$C3668+Inputs!$B$29*(1+$D3668)^2*Inputs!$B$19+Inputs!$B$30*(1+$E3668)^2*Inputs!$B$20+Inputs!$B$31*(1+$F3668)^2*Inputs!$B$21+Inputs!$B$22*(1+Inputs!$B$23)^2</f>
        <v>16159.821784242195</v>
      </c>
      <c r="T3668" s="36">
        <f>Inputs!$B$12*(1+$B3668)^3*$C3668+Inputs!$B$29*(1+$D3668)^3*Inputs!$B$19+Inputs!$B$30*(1+$E3668)^3*Inputs!$B$20+Inputs!$B$31*(1+$F3668)^3*Inputs!$B$21+Inputs!$B$22*(1+Inputs!$B$23)^3</f>
        <v>18405.326876989668</v>
      </c>
      <c r="U3668" s="36">
        <f>Inputs!$B$12*(1+$B3668)^4*$C3668+Inputs!$B$29*(1+$D3668)^4*Inputs!$B$19+Inputs!$B$30*(1+$E3668)^4*Inputs!$B$20+Inputs!$B$31*(1+$F3668)^4*Inputs!$B$21+Inputs!$B$22*(1+Inputs!$B$23)^4</f>
        <v>21186.143438987652</v>
      </c>
      <c r="V3668" s="35">
        <f>Inputs!$B$13/(Q3668*(1-$G3668))</f>
        <v>1.2206376873821263</v>
      </c>
      <c r="W3668" s="36">
        <f>Inputs!$B$13</f>
        <v>12660</v>
      </c>
      <c r="X3668" s="36">
        <f t="shared" si="573"/>
        <v>13937.509028475277</v>
      </c>
      <c r="Y3668" s="36">
        <f t="shared" si="574"/>
        <v>15503.200435327597</v>
      </c>
      <c r="Z3668" s="36">
        <f t="shared" si="575"/>
        <v>17426.485636128153</v>
      </c>
      <c r="AA3668" s="36">
        <f t="shared" si="576"/>
        <v>19793.535082707316</v>
      </c>
      <c r="AB3668" s="36">
        <f t="shared" si="577"/>
        <v>58411.140906931767</v>
      </c>
      <c r="AC3668" s="36">
        <f t="shared" si="578"/>
        <v>252517.7325456439</v>
      </c>
      <c r="AD3668" s="36">
        <f t="shared" si="579"/>
        <v>154790.05060669818</v>
      </c>
    </row>
    <row r="3669" spans="1:30" ht="14.25" customHeight="1" x14ac:dyDescent="0.25">
      <c r="A3669" s="16">
        <v>3653</v>
      </c>
      <c r="B3669" s="34">
        <v>0.308632857425648</v>
      </c>
      <c r="C3669" s="34">
        <v>7.1761931059979203E-2</v>
      </c>
      <c r="D3669" s="34">
        <v>5.5960561467481101E-2</v>
      </c>
      <c r="E3669" s="34">
        <v>4.5678011842068197E-2</v>
      </c>
      <c r="F3669" s="34">
        <v>1.5856155526945501E-2</v>
      </c>
      <c r="G3669" s="34">
        <v>0.181630259147572</v>
      </c>
      <c r="H3669" s="35">
        <v>1.12127934747776</v>
      </c>
      <c r="I3669" s="34">
        <v>9.5774917152663994E-2</v>
      </c>
      <c r="J3669" s="34">
        <v>2.0574370974125501E-2</v>
      </c>
      <c r="K3669" s="36">
        <f>Inputs!$B$12*(1+$B3669)^4</f>
        <v>175963.47588613379</v>
      </c>
      <c r="L3669" s="36">
        <f t="shared" si="570"/>
        <v>20139.72975368343</v>
      </c>
      <c r="M3669" s="36">
        <f t="shared" si="571"/>
        <v>232970.96999409495</v>
      </c>
      <c r="N3669" s="37">
        <f>M3669/Inputs!$B$6</f>
        <v>355.1386737714862</v>
      </c>
      <c r="O3669" s="38">
        <f>IF(N3669&gt;Inputs!$B$4,1,0)</f>
        <v>0</v>
      </c>
      <c r="P3669" s="34">
        <f t="shared" si="572"/>
        <v>7.5200546178538497E-2</v>
      </c>
      <c r="Q3669" s="36">
        <f>Inputs!$B$12*(1+$B3669)^0*$C3669+Inputs!$B$29*(1+$D3669)^0*Inputs!$B$19+Inputs!$B$30*(1+$E3669)^0*Inputs!$B$20+Inputs!$B$31*(1+$F3669)^0*Inputs!$B$21+Inputs!$B$22*(1+Inputs!$B$23)^0</f>
        <v>12327.759891025675</v>
      </c>
      <c r="R3669" s="36">
        <f>Inputs!$B$12*(1+$B3669)^1*$C3669+Inputs!$B$29*(1+$D3669)^1*Inputs!$B$19+Inputs!$B$30*(1+$E3669)^1*Inputs!$B$20+Inputs!$B$31*(1+$F3669)^1*Inputs!$B$21+Inputs!$B$22*(1+Inputs!$B$23)^1</f>
        <v>13958.4722552696</v>
      </c>
      <c r="S3669" s="36">
        <f>Inputs!$B$12*(1+$B3669)^2*$C3669+Inputs!$B$29*(1+$D3669)^2*Inputs!$B$19+Inputs!$B$30*(1+$E3669)^2*Inputs!$B$20+Inputs!$B$31*(1+$F3669)^2*Inputs!$B$21+Inputs!$B$22*(1+Inputs!$B$23)^2</f>
        <v>16013.95516756914</v>
      </c>
      <c r="T3669" s="36">
        <f>Inputs!$B$12*(1+$B3669)^3*$C3669+Inputs!$B$29*(1+$D3669)^3*Inputs!$B$19+Inputs!$B$30*(1+$E3669)^3*Inputs!$B$20+Inputs!$B$31*(1+$F3669)^3*Inputs!$B$21+Inputs!$B$22*(1+Inputs!$B$23)^3</f>
        <v>18621.563837109847</v>
      </c>
      <c r="U3669" s="36">
        <f>Inputs!$B$12*(1+$B3669)^4*$C3669+Inputs!$B$29*(1+$D3669)^4*Inputs!$B$19+Inputs!$B$30*(1+$E3669)^4*Inputs!$B$20+Inputs!$B$31*(1+$F3669)^4*Inputs!$B$21+Inputs!$B$22*(1+Inputs!$B$23)^4</f>
        <v>21947.762529328935</v>
      </c>
      <c r="V3669" s="35">
        <f>Inputs!$B$13/(Q3669*(1-$G3669))</f>
        <v>1.2548735796669597</v>
      </c>
      <c r="W3669" s="36">
        <f>Inputs!$B$13</f>
        <v>12660</v>
      </c>
      <c r="X3669" s="36">
        <f t="shared" si="573"/>
        <v>13953.142867299577</v>
      </c>
      <c r="Y3669" s="36">
        <f t="shared" si="574"/>
        <v>15570.141653354649</v>
      </c>
      <c r="Z3669" s="36">
        <f t="shared" si="575"/>
        <v>17596.511147065197</v>
      </c>
      <c r="AA3669" s="36">
        <f t="shared" si="576"/>
        <v>20139.72975368343</v>
      </c>
      <c r="AB3669" s="36">
        <f t="shared" si="577"/>
        <v>59961.240616427851</v>
      </c>
      <c r="AC3669" s="36">
        <f t="shared" si="578"/>
        <v>273323.70666770882</v>
      </c>
      <c r="AD3669" s="36">
        <f t="shared" si="579"/>
        <v>173009.7293776671</v>
      </c>
    </row>
    <row r="3670" spans="1:30" ht="14.25" customHeight="1" x14ac:dyDescent="0.25">
      <c r="A3670" s="16">
        <v>3654</v>
      </c>
      <c r="B3670" s="34">
        <v>0.34515472947699399</v>
      </c>
      <c r="C3670" s="34">
        <v>5.0778905918193701E-2</v>
      </c>
      <c r="D3670" s="34">
        <v>4.6576553532738499E-2</v>
      </c>
      <c r="E3670" s="34">
        <v>2.8332797068878399E-2</v>
      </c>
      <c r="F3670" s="34">
        <v>7.4197990847602799E-3</v>
      </c>
      <c r="G3670" s="34">
        <v>0.16558332000158399</v>
      </c>
      <c r="H3670" s="35">
        <v>1.0312613166308999</v>
      </c>
      <c r="I3670" s="34">
        <v>8.6161357181755202E-2</v>
      </c>
      <c r="J3670" s="34">
        <v>2.1060733846835399E-2</v>
      </c>
      <c r="K3670" s="36">
        <f>Inputs!$B$12*(1+$B3670)^4</f>
        <v>196444.65741444152</v>
      </c>
      <c r="L3670" s="36">
        <f t="shared" si="570"/>
        <v>16177.215879256244</v>
      </c>
      <c r="M3670" s="36">
        <f t="shared" si="571"/>
        <v>223005.18305707013</v>
      </c>
      <c r="N3670" s="37">
        <f>M3670/Inputs!$B$6</f>
        <v>339.9469253918752</v>
      </c>
      <c r="O3670" s="38">
        <f>IF(N3670&gt;Inputs!$B$4,1,0)</f>
        <v>0</v>
      </c>
      <c r="P3670" s="34">
        <f t="shared" si="572"/>
        <v>6.510062333491981E-2</v>
      </c>
      <c r="Q3670" s="36">
        <f>Inputs!$B$12*(1+$B3670)^0*$C3670+Inputs!$B$29*(1+$D3670)^0*Inputs!$B$19+Inputs!$B$30*(1+$E3670)^0*Inputs!$B$20+Inputs!$B$31*(1+$F3670)^0*Inputs!$B$21+Inputs!$B$22*(1+Inputs!$B$23)^0</f>
        <v>11068.778382518543</v>
      </c>
      <c r="R3670" s="36">
        <f>Inputs!$B$12*(1+$B3670)^1*$C3670+Inputs!$B$29*(1+$D3670)^1*Inputs!$B$19+Inputs!$B$30*(1+$E3670)^1*Inputs!$B$20+Inputs!$B$31*(1+$F3670)^1*Inputs!$B$21+Inputs!$B$22*(1+Inputs!$B$23)^1</f>
        <v>12309.629561888205</v>
      </c>
      <c r="S3670" s="36">
        <f>Inputs!$B$12*(1+$B3670)^2*$C3670+Inputs!$B$29*(1+$D3670)^2*Inputs!$B$19+Inputs!$B$30*(1+$E3670)^2*Inputs!$B$20+Inputs!$B$31*(1+$F3670)^2*Inputs!$B$21+Inputs!$B$22*(1+Inputs!$B$23)^2</f>
        <v>13920.793610087385</v>
      </c>
      <c r="T3670" s="36">
        <f>Inputs!$B$12*(1+$B3670)^3*$C3670+Inputs!$B$29*(1+$D3670)^3*Inputs!$B$19+Inputs!$B$30*(1+$E3670)^3*Inputs!$B$20+Inputs!$B$31*(1+$F3670)^3*Inputs!$B$21+Inputs!$B$22*(1+Inputs!$B$23)^3</f>
        <v>16027.879048692996</v>
      </c>
      <c r="U3670" s="36">
        <f>Inputs!$B$12*(1+$B3670)^4*$C3670+Inputs!$B$29*(1+$D3670)^4*Inputs!$B$19+Inputs!$B$30*(1+$E3670)^4*Inputs!$B$20+Inputs!$B$31*(1+$F3670)^4*Inputs!$B$21+Inputs!$B$22*(1+Inputs!$B$23)^4</f>
        <v>18799.750112526195</v>
      </c>
      <c r="V3670" s="35">
        <f>Inputs!$B$13/(Q3670*(1-$G3670))</f>
        <v>1.3707272179824632</v>
      </c>
      <c r="W3670" s="36">
        <f>Inputs!$B$13</f>
        <v>12660</v>
      </c>
      <c r="X3670" s="36">
        <f t="shared" si="573"/>
        <v>13207.538894656454</v>
      </c>
      <c r="Y3670" s="36">
        <f t="shared" si="574"/>
        <v>13950.440017385039</v>
      </c>
      <c r="Z3670" s="36">
        <f t="shared" si="575"/>
        <v>14927.014540317883</v>
      </c>
      <c r="AA3670" s="36">
        <f t="shared" si="576"/>
        <v>16177.215879256244</v>
      </c>
      <c r="AB3670" s="36">
        <f t="shared" si="577"/>
        <v>55164.023591603749</v>
      </c>
      <c r="AC3670" s="36">
        <f t="shared" si="578"/>
        <v>253729.05927940458</v>
      </c>
      <c r="AD3670" s="36">
        <f t="shared" si="579"/>
        <v>167841.15946546639</v>
      </c>
    </row>
    <row r="3671" spans="1:30" ht="14.25" customHeight="1" x14ac:dyDescent="0.25">
      <c r="A3671" s="16">
        <v>3655</v>
      </c>
      <c r="B3671" s="34">
        <v>0.24467112826922199</v>
      </c>
      <c r="C3671" s="34">
        <v>7.9700301388441794E-2</v>
      </c>
      <c r="D3671" s="34">
        <v>3.6602556967556099E-2</v>
      </c>
      <c r="E3671" s="34">
        <v>5.0361389953265598E-2</v>
      </c>
      <c r="F3671" s="34">
        <v>1.9317804910168001E-2</v>
      </c>
      <c r="G3671" s="34">
        <v>0.191513886359576</v>
      </c>
      <c r="H3671" s="35">
        <v>1.07512489444926</v>
      </c>
      <c r="I3671" s="34">
        <v>9.7506559697185094E-2</v>
      </c>
      <c r="J3671" s="34">
        <v>2.7518604113241699E-2</v>
      </c>
      <c r="K3671" s="36">
        <f>Inputs!$B$12*(1+$B3671)^4</f>
        <v>144002.39426917289</v>
      </c>
      <c r="L3671" s="36">
        <f t="shared" si="570"/>
        <v>17927.477753246287</v>
      </c>
      <c r="M3671" s="36">
        <f t="shared" si="571"/>
        <v>221842.52851203515</v>
      </c>
      <c r="N3671" s="37">
        <f>M3671/Inputs!$B$6</f>
        <v>338.17458614639503</v>
      </c>
      <c r="O3671" s="38">
        <f>IF(N3671&gt;Inputs!$B$4,1,0)</f>
        <v>0</v>
      </c>
      <c r="P3671" s="34">
        <f t="shared" si="572"/>
        <v>6.9987955583943398E-2</v>
      </c>
      <c r="Q3671" s="36">
        <f>Inputs!$B$12*(1+$B3671)^0*$C3671+Inputs!$B$29*(1+$D3671)^0*Inputs!$B$19+Inputs!$B$30*(1+$E3671)^0*Inputs!$B$20+Inputs!$B$31*(1+$F3671)^0*Inputs!$B$21+Inputs!$B$22*(1+Inputs!$B$23)^0</f>
        <v>12804.06211073343</v>
      </c>
      <c r="R3671" s="36">
        <f>Inputs!$B$12*(1+$B3671)^1*$C3671+Inputs!$B$29*(1+$D3671)^1*Inputs!$B$19+Inputs!$B$30*(1+$E3671)^1*Inputs!$B$20+Inputs!$B$31*(1+$F3671)^1*Inputs!$B$21+Inputs!$B$22*(1+Inputs!$B$23)^1</f>
        <v>14239.431296091425</v>
      </c>
      <c r="S3671" s="36">
        <f>Inputs!$B$12*(1+$B3671)^2*$C3671+Inputs!$B$29*(1+$D3671)^2*Inputs!$B$19+Inputs!$B$30*(1+$E3671)^2*Inputs!$B$20+Inputs!$B$31*(1+$F3671)^2*Inputs!$B$21+Inputs!$B$22*(1+Inputs!$B$23)^2</f>
        <v>15971.471545330991</v>
      </c>
      <c r="T3671" s="36">
        <f>Inputs!$B$12*(1+$B3671)^3*$C3671+Inputs!$B$29*(1+$D3671)^3*Inputs!$B$19+Inputs!$B$30*(1+$E3671)^3*Inputs!$B$20+Inputs!$B$31*(1+$F3671)^3*Inputs!$B$21+Inputs!$B$22*(1+Inputs!$B$23)^3</f>
        <v>18070.677838826858</v>
      </c>
      <c r="U3671" s="36">
        <f>Inputs!$B$12*(1+$B3671)^4*$C3671+Inputs!$B$29*(1+$D3671)^4*Inputs!$B$19+Inputs!$B$30*(1+$E3671)^4*Inputs!$B$20+Inputs!$B$31*(1+$F3671)^4*Inputs!$B$21+Inputs!$B$22*(1+Inputs!$B$23)^4</f>
        <v>20624.703280213598</v>
      </c>
      <c r="V3671" s="35">
        <f>Inputs!$B$13/(Q3671*(1-$G3671))</f>
        <v>1.2229631425184708</v>
      </c>
      <c r="W3671" s="36">
        <f>Inputs!$B$13</f>
        <v>12660</v>
      </c>
      <c r="X3671" s="36">
        <f t="shared" si="573"/>
        <v>13653.726828364641</v>
      </c>
      <c r="Y3671" s="36">
        <f t="shared" si="574"/>
        <v>14837.275587711994</v>
      </c>
      <c r="Z3671" s="36">
        <f t="shared" si="575"/>
        <v>16247.433911461878</v>
      </c>
      <c r="AA3671" s="36">
        <f t="shared" si="576"/>
        <v>17927.477753246287</v>
      </c>
      <c r="AB3671" s="36">
        <f t="shared" si="577"/>
        <v>56551.243759957666</v>
      </c>
      <c r="AC3671" s="36">
        <f t="shared" si="578"/>
        <v>263199.81434795499</v>
      </c>
      <c r="AD3671" s="36">
        <f t="shared" si="579"/>
        <v>165291.28475207748</v>
      </c>
    </row>
    <row r="3672" spans="1:30" ht="14.25" customHeight="1" x14ac:dyDescent="0.25">
      <c r="A3672" s="16">
        <v>3656</v>
      </c>
      <c r="B3672" s="34">
        <v>0.23280449203645201</v>
      </c>
      <c r="C3672" s="34">
        <v>0.109107275425673</v>
      </c>
      <c r="D3672" s="34">
        <v>1.6635451510396498E-2</v>
      </c>
      <c r="E3672" s="34">
        <v>5.5403670661939901E-2</v>
      </c>
      <c r="F3672" s="34">
        <v>-2.0668607000353199E-3</v>
      </c>
      <c r="G3672" s="34">
        <v>0.18032319679304701</v>
      </c>
      <c r="H3672" s="35">
        <v>0.93032286631134498</v>
      </c>
      <c r="I3672" s="34">
        <v>0.10171059142721101</v>
      </c>
      <c r="J3672" s="34">
        <v>2.46751936683995E-2</v>
      </c>
      <c r="K3672" s="36">
        <f>Inputs!$B$12*(1+$B3672)^4</f>
        <v>138588.7836396459</v>
      </c>
      <c r="L3672" s="36">
        <f t="shared" si="570"/>
        <v>18032.015041727696</v>
      </c>
      <c r="M3672" s="36">
        <f t="shared" si="571"/>
        <v>203798.34131029923</v>
      </c>
      <c r="N3672" s="37">
        <f>M3672/Inputs!$B$6</f>
        <v>310.66820321691955</v>
      </c>
      <c r="O3672" s="38">
        <f>IF(N3672&gt;Inputs!$B$4,1,0)</f>
        <v>0</v>
      </c>
      <c r="P3672" s="34">
        <f t="shared" si="572"/>
        <v>7.7035397758811505E-2</v>
      </c>
      <c r="Q3672" s="36">
        <f>Inputs!$B$12*(1+$B3672)^0*$C3672+Inputs!$B$29*(1+$D3672)^0*Inputs!$B$19+Inputs!$B$30*(1+$E3672)^0*Inputs!$B$20+Inputs!$B$31*(1+$F3672)^0*Inputs!$B$21+Inputs!$B$22*(1+Inputs!$B$23)^0</f>
        <v>14568.480552967303</v>
      </c>
      <c r="R3672" s="36">
        <f>Inputs!$B$12*(1+$B3672)^1*$C3672+Inputs!$B$29*(1+$D3672)^1*Inputs!$B$19+Inputs!$B$30*(1+$E3672)^1*Inputs!$B$20+Inputs!$B$31*(1+$F3672)^1*Inputs!$B$21+Inputs!$B$22*(1+Inputs!$B$23)^1</f>
        <v>16208.150451011315</v>
      </c>
      <c r="S3672" s="36">
        <f>Inputs!$B$12*(1+$B3672)^2*$C3672+Inputs!$B$29*(1+$D3672)^2*Inputs!$B$19+Inputs!$B$30*(1+$E3672)^2*Inputs!$B$20+Inputs!$B$31*(1+$F3672)^2*Inputs!$B$21+Inputs!$B$22*(1+Inputs!$B$23)^2</f>
        <v>18209.191419104041</v>
      </c>
      <c r="T3672" s="36">
        <f>Inputs!$B$12*(1+$B3672)^3*$C3672+Inputs!$B$29*(1+$D3672)^3*Inputs!$B$19+Inputs!$B$30*(1+$E3672)^3*Inputs!$B$20+Inputs!$B$31*(1+$F3672)^3*Inputs!$B$21+Inputs!$B$22*(1+Inputs!$B$23)^3</f>
        <v>20654.583226950017</v>
      </c>
      <c r="U3672" s="36">
        <f>Inputs!$B$12*(1+$B3672)^4*$C3672+Inputs!$B$29*(1+$D3672)^4*Inputs!$B$19+Inputs!$B$30*(1+$E3672)^4*Inputs!$B$20+Inputs!$B$31*(1+$F3672)^4*Inputs!$B$21+Inputs!$B$22*(1+Inputs!$B$23)^4</f>
        <v>23646.557292673246</v>
      </c>
      <c r="V3672" s="35">
        <f>Inputs!$B$13/(Q3672*(1-$G3672))</f>
        <v>1.0601731531341929</v>
      </c>
      <c r="W3672" s="36">
        <f>Inputs!$B$13</f>
        <v>12660</v>
      </c>
      <c r="X3672" s="36">
        <f t="shared" si="573"/>
        <v>13653.592351615867</v>
      </c>
      <c r="Y3672" s="36">
        <f t="shared" si="574"/>
        <v>14854.725259105597</v>
      </c>
      <c r="Z3672" s="36">
        <f t="shared" si="575"/>
        <v>16300.037137123471</v>
      </c>
      <c r="AA3672" s="36">
        <f t="shared" si="576"/>
        <v>18032.015041727696</v>
      </c>
      <c r="AB3672" s="36">
        <f t="shared" si="577"/>
        <v>56022.809413986077</v>
      </c>
      <c r="AC3672" s="36">
        <f t="shared" si="578"/>
        <v>239850.23823675109</v>
      </c>
      <c r="AD3672" s="36">
        <f t="shared" si="579"/>
        <v>147775.53189631316</v>
      </c>
    </row>
    <row r="3673" spans="1:30" ht="14.25" customHeight="1" x14ac:dyDescent="0.25">
      <c r="A3673" s="16">
        <v>3657</v>
      </c>
      <c r="B3673" s="34">
        <v>0.31462049467634001</v>
      </c>
      <c r="C3673" s="34">
        <v>8.0070190867620794E-2</v>
      </c>
      <c r="D3673" s="34">
        <v>4.7927361572986299E-2</v>
      </c>
      <c r="E3673" s="34">
        <v>2.1761613099731399E-2</v>
      </c>
      <c r="F3673" s="34">
        <v>1.3049096788871501E-2</v>
      </c>
      <c r="G3673" s="34">
        <v>0.191751517573052</v>
      </c>
      <c r="H3673" s="35">
        <v>0.93070480942659295</v>
      </c>
      <c r="I3673" s="34">
        <v>9.3456813592225907E-2</v>
      </c>
      <c r="J3673" s="34">
        <v>2.4688840910742402E-2</v>
      </c>
      <c r="K3673" s="36">
        <f>Inputs!$B$12*(1+$B3673)^4</f>
        <v>179206.12314894929</v>
      </c>
      <c r="L3673" s="36">
        <f t="shared" si="570"/>
        <v>17472.86035275396</v>
      </c>
      <c r="M3673" s="36">
        <f t="shared" si="571"/>
        <v>222835.13898630009</v>
      </c>
      <c r="N3673" s="37">
        <f>M3673/Inputs!$B$6</f>
        <v>339.68771186935987</v>
      </c>
      <c r="O3673" s="38">
        <f>IF(N3673&gt;Inputs!$B$4,1,0)</f>
        <v>0</v>
      </c>
      <c r="P3673" s="34">
        <f t="shared" si="572"/>
        <v>6.8767972681483505E-2</v>
      </c>
      <c r="Q3673" s="36">
        <f>Inputs!$B$12*(1+$B3673)^0*$C3673+Inputs!$B$29*(1+$D3673)^0*Inputs!$B$19+Inputs!$B$30*(1+$E3673)^0*Inputs!$B$20+Inputs!$B$31*(1+$F3673)^0*Inputs!$B$21+Inputs!$B$22*(1+Inputs!$B$23)^0</f>
        <v>12826.255479484171</v>
      </c>
      <c r="R3673" s="36">
        <f>Inputs!$B$12*(1+$B3673)^1*$C3673+Inputs!$B$29*(1+$D3673)^1*Inputs!$B$19+Inputs!$B$30*(1+$E3673)^1*Inputs!$B$20+Inputs!$B$31*(1+$F3673)^1*Inputs!$B$21+Inputs!$B$22*(1+Inputs!$B$23)^1</f>
        <v>14540.380197494367</v>
      </c>
      <c r="S3673" s="36">
        <f>Inputs!$B$12*(1+$B3673)^2*$C3673+Inputs!$B$29*(1+$D3673)^2*Inputs!$B$19+Inputs!$B$30*(1+$E3673)^2*Inputs!$B$20+Inputs!$B$31*(1+$F3673)^2*Inputs!$B$21+Inputs!$B$22*(1+Inputs!$B$23)^2</f>
        <v>16737.519593554214</v>
      </c>
      <c r="T3673" s="36">
        <f>Inputs!$B$12*(1+$B3673)^3*$C3673+Inputs!$B$29*(1+$D3673)^3*Inputs!$B$19+Inputs!$B$30*(1+$E3673)^3*Inputs!$B$20+Inputs!$B$31*(1+$F3673)^3*Inputs!$B$21+Inputs!$B$22*(1+Inputs!$B$23)^3</f>
        <v>19567.628392179467</v>
      </c>
      <c r="U3673" s="36">
        <f>Inputs!$B$12*(1+$B3673)^4*$C3673+Inputs!$B$29*(1+$D3673)^4*Inputs!$B$19+Inputs!$B$30*(1+$E3673)^4*Inputs!$B$20+Inputs!$B$31*(1+$F3673)^4*Inputs!$B$21+Inputs!$B$22*(1+Inputs!$B$23)^4</f>
        <v>23227.750367483277</v>
      </c>
      <c r="V3673" s="35">
        <f>Inputs!$B$13/(Q3673*(1-$G3673))</f>
        <v>1.2212059782973244</v>
      </c>
      <c r="W3673" s="36">
        <f>Inputs!$B$13</f>
        <v>12660</v>
      </c>
      <c r="X3673" s="36">
        <f t="shared" si="573"/>
        <v>13498.396144664262</v>
      </c>
      <c r="Y3673" s="36">
        <f t="shared" si="574"/>
        <v>14555.605061551239</v>
      </c>
      <c r="Z3673" s="36">
        <f t="shared" si="575"/>
        <v>15868.173195051566</v>
      </c>
      <c r="AA3673" s="36">
        <f t="shared" si="576"/>
        <v>17472.86035275396</v>
      </c>
      <c r="AB3673" s="36">
        <f t="shared" si="577"/>
        <v>56278.627604937719</v>
      </c>
      <c r="AC3673" s="36">
        <f t="shared" si="578"/>
        <v>260357.31931762511</v>
      </c>
      <c r="AD3673" s="36">
        <f t="shared" si="579"/>
        <v>166556.51138136236</v>
      </c>
    </row>
    <row r="3674" spans="1:30" ht="14.25" customHeight="1" x14ac:dyDescent="0.25">
      <c r="A3674" s="16">
        <v>3658</v>
      </c>
      <c r="B3674" s="34">
        <v>0.268231795507891</v>
      </c>
      <c r="C3674" s="34">
        <v>8.1588639317918196E-2</v>
      </c>
      <c r="D3674" s="34">
        <v>4.60951421177489E-2</v>
      </c>
      <c r="E3674" s="34">
        <v>4.6952907341820602E-2</v>
      </c>
      <c r="F3674" s="34">
        <v>-2.82697781439814E-4</v>
      </c>
      <c r="G3674" s="34">
        <v>0.18710028344670299</v>
      </c>
      <c r="H3674" s="35">
        <v>1.01973198534475</v>
      </c>
      <c r="I3674" s="34">
        <v>9.1571443125398597E-2</v>
      </c>
      <c r="J3674" s="34">
        <v>3.2843499852454099E-2</v>
      </c>
      <c r="K3674" s="36">
        <f>Inputs!$B$12*(1+$B3674)^4</f>
        <v>155219.327921049</v>
      </c>
      <c r="L3674" s="36">
        <f t="shared" si="570"/>
        <v>17863.428084883617</v>
      </c>
      <c r="M3674" s="36">
        <f t="shared" si="571"/>
        <v>259972.89486562402</v>
      </c>
      <c r="N3674" s="37">
        <f>M3674/Inputs!$B$6</f>
        <v>396.30014461223175</v>
      </c>
      <c r="O3674" s="38">
        <f>IF(N3674&gt;Inputs!$B$4,1,0)</f>
        <v>1</v>
      </c>
      <c r="P3674" s="34">
        <f t="shared" si="572"/>
        <v>5.8727943272944498E-2</v>
      </c>
      <c r="Q3674" s="36">
        <f>Inputs!$B$12*(1+$B3674)^0*$C3674+Inputs!$B$29*(1+$D3674)^0*Inputs!$B$19+Inputs!$B$30*(1+$E3674)^0*Inputs!$B$20+Inputs!$B$31*(1+$F3674)^0*Inputs!$B$21+Inputs!$B$22*(1+Inputs!$B$23)^0</f>
        <v>12917.362386502013</v>
      </c>
      <c r="R3674" s="36">
        <f>Inputs!$B$12*(1+$B3674)^1*$C3674+Inputs!$B$29*(1+$D3674)^1*Inputs!$B$19+Inputs!$B$30*(1+$E3674)^1*Inputs!$B$20+Inputs!$B$31*(1+$F3674)^1*Inputs!$B$21+Inputs!$B$22*(1+Inputs!$B$23)^1</f>
        <v>14430.092236762834</v>
      </c>
      <c r="S3674" s="36">
        <f>Inputs!$B$12*(1+$B3674)^2*$C3674+Inputs!$B$29*(1+$D3674)^2*Inputs!$B$19+Inputs!$B$30*(1+$E3674)^2*Inputs!$B$20+Inputs!$B$31*(1+$F3674)^2*Inputs!$B$21+Inputs!$B$22*(1+Inputs!$B$23)^2</f>
        <v>16305.505623620291</v>
      </c>
      <c r="T3674" s="36">
        <f>Inputs!$B$12*(1+$B3674)^3*$C3674+Inputs!$B$29*(1+$D3674)^3*Inputs!$B$19+Inputs!$B$30*(1+$E3674)^3*Inputs!$B$20+Inputs!$B$31*(1+$F3674)^3*Inputs!$B$21+Inputs!$B$22*(1+Inputs!$B$23)^3</f>
        <v>18638.597253047068</v>
      </c>
      <c r="U3674" s="36">
        <f>Inputs!$B$12*(1+$B3674)^4*$C3674+Inputs!$B$29*(1+$D3674)^4*Inputs!$B$19+Inputs!$B$30*(1+$E3674)^4*Inputs!$B$20+Inputs!$B$31*(1+$F3674)^4*Inputs!$B$21+Inputs!$B$22*(1+Inputs!$B$23)^4</f>
        <v>21549.727957434872</v>
      </c>
      <c r="V3674" s="35">
        <f>Inputs!$B$13/(Q3674*(1-$G3674))</f>
        <v>1.2056545515476214</v>
      </c>
      <c r="W3674" s="36">
        <f>Inputs!$B$13</f>
        <v>12660</v>
      </c>
      <c r="X3674" s="36">
        <f t="shared" si="573"/>
        <v>13597.362535626498</v>
      </c>
      <c r="Y3674" s="36">
        <f t="shared" si="574"/>
        <v>14748.460974093554</v>
      </c>
      <c r="Z3674" s="36">
        <f t="shared" si="575"/>
        <v>16154.518488031632</v>
      </c>
      <c r="AA3674" s="36">
        <f t="shared" si="576"/>
        <v>17863.428084883617</v>
      </c>
      <c r="AB3674" s="36">
        <f t="shared" si="577"/>
        <v>57254.243776242227</v>
      </c>
      <c r="AC3674" s="36">
        <f t="shared" si="578"/>
        <v>314162.63799337996</v>
      </c>
      <c r="AD3674" s="36">
        <f t="shared" si="579"/>
        <v>202718.6510893818</v>
      </c>
    </row>
    <row r="3675" spans="1:30" ht="14.25" customHeight="1" x14ac:dyDescent="0.25">
      <c r="A3675" s="16">
        <v>3659</v>
      </c>
      <c r="B3675" s="34">
        <v>0.200459566803213</v>
      </c>
      <c r="C3675" s="34">
        <v>8.5923546984315494E-2</v>
      </c>
      <c r="D3675" s="34">
        <v>4.5719459888842802E-2</v>
      </c>
      <c r="E3675" s="34">
        <v>5.5776107596767301E-2</v>
      </c>
      <c r="F3675" s="34">
        <v>1.1369467433790499E-2</v>
      </c>
      <c r="G3675" s="34">
        <v>0.15999141129896399</v>
      </c>
      <c r="H3675" s="35">
        <v>1.09495008378935</v>
      </c>
      <c r="I3675" s="34">
        <v>0.104020620484402</v>
      </c>
      <c r="J3675" s="34">
        <v>3.0949006813897201E-2</v>
      </c>
      <c r="K3675" s="36">
        <f>Inputs!$B$12*(1+$B3675)^4</f>
        <v>124606.70105951843</v>
      </c>
      <c r="L3675" s="36">
        <f t="shared" si="570"/>
        <v>18306.500845695769</v>
      </c>
      <c r="M3675" s="36">
        <f t="shared" si="571"/>
        <v>213727.91359984607</v>
      </c>
      <c r="N3675" s="37">
        <f>M3675/Inputs!$B$6</f>
        <v>325.80474634122879</v>
      </c>
      <c r="O3675" s="38">
        <f>IF(N3675&gt;Inputs!$B$4,1,0)</f>
        <v>0</v>
      </c>
      <c r="P3675" s="34">
        <f t="shared" si="572"/>
        <v>7.3071613670504798E-2</v>
      </c>
      <c r="Q3675" s="36">
        <f>Inputs!$B$12*(1+$B3675)^0*$C3675+Inputs!$B$29*(1+$D3675)^0*Inputs!$B$19+Inputs!$B$30*(1+$E3675)^0*Inputs!$B$20+Inputs!$B$31*(1+$F3675)^0*Inputs!$B$21+Inputs!$B$22*(1+Inputs!$B$23)^0</f>
        <v>13177.456846485853</v>
      </c>
      <c r="R3675" s="36">
        <f>Inputs!$B$12*(1+$B3675)^1*$C3675+Inputs!$B$29*(1+$D3675)^1*Inputs!$B$19+Inputs!$B$30*(1+$E3675)^1*Inputs!$B$20+Inputs!$B$31*(1+$F3675)^1*Inputs!$B$21+Inputs!$B$22*(1+Inputs!$B$23)^1</f>
        <v>14484.053450497395</v>
      </c>
      <c r="S3675" s="36">
        <f>Inputs!$B$12*(1+$B3675)^2*$C3675+Inputs!$B$29*(1+$D3675)^2*Inputs!$B$19+Inputs!$B$30*(1+$E3675)^2*Inputs!$B$20+Inputs!$B$31*(1+$F3675)^2*Inputs!$B$21+Inputs!$B$22*(1+Inputs!$B$23)^2</f>
        <v>16011.033637191318</v>
      </c>
      <c r="T3675" s="36">
        <f>Inputs!$B$12*(1+$B3675)^3*$C3675+Inputs!$B$29*(1+$D3675)^3*Inputs!$B$19+Inputs!$B$30*(1+$E3675)^3*Inputs!$B$20+Inputs!$B$31*(1+$F3675)^3*Inputs!$B$21+Inputs!$B$22*(1+Inputs!$B$23)^3</f>
        <v>17800.621044568761</v>
      </c>
      <c r="U3675" s="36">
        <f>Inputs!$B$12*(1+$B3675)^4*$C3675+Inputs!$B$29*(1+$D3675)^4*Inputs!$B$19+Inputs!$B$30*(1+$E3675)^4*Inputs!$B$20+Inputs!$B$31*(1+$F3675)^4*Inputs!$B$21+Inputs!$B$22*(1+Inputs!$B$23)^4</f>
        <v>19903.400969920065</v>
      </c>
      <c r="V3675" s="35">
        <f>Inputs!$B$13/(Q3675*(1-$G3675))</f>
        <v>1.1437164734127194</v>
      </c>
      <c r="W3675" s="36">
        <f>Inputs!$B$13</f>
        <v>12660</v>
      </c>
      <c r="X3675" s="36">
        <f t="shared" si="573"/>
        <v>13766.956859901749</v>
      </c>
      <c r="Y3675" s="36">
        <f t="shared" si="574"/>
        <v>15054.367454898815</v>
      </c>
      <c r="Z3675" s="36">
        <f t="shared" si="575"/>
        <v>16554.729252549951</v>
      </c>
      <c r="AA3675" s="36">
        <f t="shared" si="576"/>
        <v>18306.500845695769</v>
      </c>
      <c r="AB3675" s="36">
        <f t="shared" si="577"/>
        <v>56254.260972710334</v>
      </c>
      <c r="AC3675" s="36">
        <f t="shared" si="578"/>
        <v>258281.81310201302</v>
      </c>
      <c r="AD3675" s="36">
        <f t="shared" si="579"/>
        <v>157473.65262713574</v>
      </c>
    </row>
    <row r="3676" spans="1:30" ht="14.25" customHeight="1" x14ac:dyDescent="0.25">
      <c r="A3676" s="16">
        <v>3660</v>
      </c>
      <c r="B3676" s="34">
        <v>0.225275456519727</v>
      </c>
      <c r="C3676" s="34">
        <v>8.1594382043116101E-2</v>
      </c>
      <c r="D3676" s="34">
        <v>2.9363759225199699E-2</v>
      </c>
      <c r="E3676" s="34">
        <v>2.5516800099732801E-2</v>
      </c>
      <c r="F3676" s="34">
        <v>1.00672155543117E-2</v>
      </c>
      <c r="G3676" s="34">
        <v>0.17217989810662301</v>
      </c>
      <c r="H3676" s="35">
        <v>1.1420831249586501</v>
      </c>
      <c r="I3676" s="34">
        <v>0.10067113975033901</v>
      </c>
      <c r="J3676" s="34">
        <v>1.8604282692780399E-2</v>
      </c>
      <c r="K3676" s="36">
        <f>Inputs!$B$12*(1+$B3676)^4</f>
        <v>135234.09137425132</v>
      </c>
      <c r="L3676" s="36">
        <f t="shared" si="570"/>
        <v>18552.61073819669</v>
      </c>
      <c r="M3676" s="36">
        <f t="shared" si="571"/>
        <v>199526.49311162884</v>
      </c>
      <c r="N3676" s="37">
        <f>M3676/Inputs!$B$6</f>
        <v>304.15623949943421</v>
      </c>
      <c r="O3676" s="38">
        <f>IF(N3676&gt;Inputs!$B$4,1,0)</f>
        <v>0</v>
      </c>
      <c r="P3676" s="34">
        <f t="shared" si="572"/>
        <v>8.2066857057558604E-2</v>
      </c>
      <c r="Q3676" s="36">
        <f>Inputs!$B$12*(1+$B3676)^0*$C3676+Inputs!$B$29*(1+$D3676)^0*Inputs!$B$19+Inputs!$B$30*(1+$E3676)^0*Inputs!$B$20+Inputs!$B$31*(1+$F3676)^0*Inputs!$B$21+Inputs!$B$22*(1+Inputs!$B$23)^0</f>
        <v>12917.70695001389</v>
      </c>
      <c r="R3676" s="36">
        <f>Inputs!$B$12*(1+$B3676)^1*$C3676+Inputs!$B$29*(1+$D3676)^1*Inputs!$B$19+Inputs!$B$30*(1+$E3676)^1*Inputs!$B$20+Inputs!$B$31*(1+$F3676)^1*Inputs!$B$21+Inputs!$B$22*(1+Inputs!$B$23)^1</f>
        <v>14157.932827536912</v>
      </c>
      <c r="S3676" s="36">
        <f>Inputs!$B$12*(1+$B3676)^2*$C3676+Inputs!$B$29*(1+$D3676)^2*Inputs!$B$19+Inputs!$B$30*(1+$E3676)^2*Inputs!$B$20+Inputs!$B$31*(1+$F3676)^2*Inputs!$B$21+Inputs!$B$22*(1+Inputs!$B$23)^2</f>
        <v>15649.475052573573</v>
      </c>
      <c r="T3676" s="36">
        <f>Inputs!$B$12*(1+$B3676)^3*$C3676+Inputs!$B$29*(1+$D3676)^3*Inputs!$B$19+Inputs!$B$30*(1+$E3676)^3*Inputs!$B$20+Inputs!$B$31*(1+$F3676)^3*Inputs!$B$21+Inputs!$B$22*(1+Inputs!$B$23)^3</f>
        <v>17448.371077967568</v>
      </c>
      <c r="U3676" s="36">
        <f>Inputs!$B$12*(1+$B3676)^4*$C3676+Inputs!$B$29*(1+$D3676)^4*Inputs!$B$19+Inputs!$B$30*(1+$E3676)^4*Inputs!$B$20+Inputs!$B$31*(1+$F3676)^4*Inputs!$B$21+Inputs!$B$22*(1+Inputs!$B$23)^4</f>
        <v>19623.268661101938</v>
      </c>
      <c r="V3676" s="35">
        <f>Inputs!$B$13/(Q3676*(1-$G3676))</f>
        <v>1.1838926098523084</v>
      </c>
      <c r="W3676" s="36">
        <f>Inputs!$B$13</f>
        <v>12660</v>
      </c>
      <c r="X3676" s="36">
        <f t="shared" si="573"/>
        <v>13752.979391578028</v>
      </c>
      <c r="Y3676" s="36">
        <f t="shared" si="574"/>
        <v>15066.449710757222</v>
      </c>
      <c r="Z3676" s="36">
        <f t="shared" si="575"/>
        <v>16647.35216383194</v>
      </c>
      <c r="AA3676" s="36">
        <f t="shared" si="576"/>
        <v>18552.61073819669</v>
      </c>
      <c r="AB3676" s="36">
        <f t="shared" si="577"/>
        <v>56980.559391960931</v>
      </c>
      <c r="AC3676" s="36">
        <f t="shared" si="578"/>
        <v>230272.84619666904</v>
      </c>
      <c r="AD3676" s="36">
        <f t="shared" si="579"/>
        <v>142545.9337196679</v>
      </c>
    </row>
    <row r="3677" spans="1:30" ht="14.25" customHeight="1" x14ac:dyDescent="0.25">
      <c r="A3677" s="16">
        <v>3661</v>
      </c>
      <c r="B3677" s="34">
        <v>0.12170570961636799</v>
      </c>
      <c r="C3677" s="34">
        <v>8.2969018504091399E-2</v>
      </c>
      <c r="D3677" s="34">
        <v>1.7529177958760699E-2</v>
      </c>
      <c r="E3677" s="34">
        <v>6.3405626714397603E-2</v>
      </c>
      <c r="F3677" s="34">
        <v>1.5645189593176199E-2</v>
      </c>
      <c r="G3677" s="34">
        <v>0.19538330360530501</v>
      </c>
      <c r="H3677" s="35">
        <v>1.08055927857672</v>
      </c>
      <c r="I3677" s="34">
        <v>9.5613564084342101E-2</v>
      </c>
      <c r="J3677" s="34">
        <v>2.8638679621867801E-2</v>
      </c>
      <c r="K3677" s="36">
        <f>Inputs!$B$12*(1+$B3677)^4</f>
        <v>94987.612601394678</v>
      </c>
      <c r="L3677" s="36">
        <f t="shared" si="570"/>
        <v>14641.999494602087</v>
      </c>
      <c r="M3677" s="36">
        <f t="shared" si="571"/>
        <v>194299.94687420336</v>
      </c>
      <c r="N3677" s="37">
        <f>M3677/Inputs!$B$6</f>
        <v>296.18894340579783</v>
      </c>
      <c r="O3677" s="38">
        <f>IF(N3677&gt;Inputs!$B$4,1,0)</f>
        <v>0</v>
      </c>
      <c r="P3677" s="34">
        <f t="shared" si="572"/>
        <v>6.6974884462474293E-2</v>
      </c>
      <c r="Q3677" s="36">
        <f>Inputs!$B$12*(1+$B3677)^0*$C3677+Inputs!$B$29*(1+$D3677)^0*Inputs!$B$19+Inputs!$B$30*(1+$E3677)^0*Inputs!$B$20+Inputs!$B$31*(1+$F3677)^0*Inputs!$B$21+Inputs!$B$22*(1+Inputs!$B$23)^0</f>
        <v>13000.185137672404</v>
      </c>
      <c r="R3677" s="36">
        <f>Inputs!$B$12*(1+$B3677)^1*$C3677+Inputs!$B$29*(1+$D3677)^1*Inputs!$B$19+Inputs!$B$30*(1+$E3677)^1*Inputs!$B$20+Inputs!$B$31*(1+$F3677)^1*Inputs!$B$21+Inputs!$B$22*(1+Inputs!$B$23)^1</f>
        <v>13824.652114589366</v>
      </c>
      <c r="S3677" s="36">
        <f>Inputs!$B$12*(1+$B3677)^2*$C3677+Inputs!$B$29*(1+$D3677)^2*Inputs!$B$19+Inputs!$B$30*(1+$E3677)^2*Inputs!$B$20+Inputs!$B$31*(1+$F3677)^2*Inputs!$B$21+Inputs!$B$22*(1+Inputs!$B$23)^2</f>
        <v>14732.99711402526</v>
      </c>
      <c r="T3677" s="36">
        <f>Inputs!$B$12*(1+$B3677)^3*$C3677+Inputs!$B$29*(1+$D3677)^3*Inputs!$B$19+Inputs!$B$30*(1+$E3677)^3*Inputs!$B$20+Inputs!$B$31*(1+$F3677)^3*Inputs!$B$21+Inputs!$B$22*(1+Inputs!$B$23)^3</f>
        <v>15734.807273694119</v>
      </c>
      <c r="U3677" s="36">
        <f>Inputs!$B$12*(1+$B3677)^4*$C3677+Inputs!$B$29*(1+$D3677)^4*Inputs!$B$19+Inputs!$B$30*(1+$E3677)^4*Inputs!$B$20+Inputs!$B$31*(1+$F3677)^4*Inputs!$B$21+Inputs!$B$22*(1+Inputs!$B$23)^4</f>
        <v>16840.801245532479</v>
      </c>
      <c r="V3677" s="35">
        <f>Inputs!$B$13/(Q3677*(1-$G3677))</f>
        <v>1.210305838188658</v>
      </c>
      <c r="W3677" s="36">
        <f>Inputs!$B$13</f>
        <v>12660</v>
      </c>
      <c r="X3677" s="36">
        <f t="shared" si="573"/>
        <v>13102.082106929924</v>
      </c>
      <c r="Y3677" s="36">
        <f t="shared" si="574"/>
        <v>13578.433435213765</v>
      </c>
      <c r="Z3677" s="36">
        <f t="shared" si="575"/>
        <v>14091.072190032884</v>
      </c>
      <c r="AA3677" s="36">
        <f t="shared" si="576"/>
        <v>14641.999494602087</v>
      </c>
      <c r="AB3677" s="36">
        <f t="shared" si="577"/>
        <v>51849.353140488558</v>
      </c>
      <c r="AC3677" s="36">
        <f t="shared" si="578"/>
        <v>224880.22410236983</v>
      </c>
      <c r="AD3677" s="36">
        <f t="shared" si="579"/>
        <v>142450.59373371481</v>
      </c>
    </row>
    <row r="3678" spans="1:30" ht="14.25" customHeight="1" x14ac:dyDescent="0.25">
      <c r="A3678" s="16">
        <v>3662</v>
      </c>
      <c r="B3678" s="34">
        <v>0.46024594293002402</v>
      </c>
      <c r="C3678" s="34">
        <v>7.7357203257220605E-2</v>
      </c>
      <c r="D3678" s="34">
        <v>3.8974439054904102E-2</v>
      </c>
      <c r="E3678" s="34">
        <v>3.95140212633045E-2</v>
      </c>
      <c r="F3678" s="34">
        <v>1.27115422377291E-2</v>
      </c>
      <c r="G3678" s="34">
        <v>0.18385483066076</v>
      </c>
      <c r="H3678" s="35">
        <v>1.0850544726339599</v>
      </c>
      <c r="I3678" s="34">
        <v>0.104031795963514</v>
      </c>
      <c r="J3678" s="34">
        <v>2.2041585748530601E-2</v>
      </c>
      <c r="K3678" s="36">
        <f>Inputs!$B$12*(1+$B3678)^4</f>
        <v>272806.85790534836</v>
      </c>
      <c r="L3678" s="36">
        <f t="shared" si="570"/>
        <v>26599.510328170691</v>
      </c>
      <c r="M3678" s="36">
        <f t="shared" si="571"/>
        <v>268898.63119195646</v>
      </c>
      <c r="N3678" s="37">
        <f>M3678/Inputs!$B$6</f>
        <v>409.90644998773848</v>
      </c>
      <c r="O3678" s="38">
        <f>IF(N3678&gt;Inputs!$B$4,1,0)</f>
        <v>1</v>
      </c>
      <c r="P3678" s="34">
        <f t="shared" si="572"/>
        <v>8.19902102149834E-2</v>
      </c>
      <c r="Q3678" s="36">
        <f>Inputs!$B$12*(1+$B3678)^0*$C3678+Inputs!$B$29*(1+$D3678)^0*Inputs!$B$19+Inputs!$B$30*(1+$E3678)^0*Inputs!$B$20+Inputs!$B$31*(1+$F3678)^0*Inputs!$B$21+Inputs!$B$22*(1+Inputs!$B$23)^0</f>
        <v>12663.476222860158</v>
      </c>
      <c r="R3678" s="36">
        <f>Inputs!$B$12*(1+$B3678)^1*$C3678+Inputs!$B$29*(1+$D3678)^1*Inputs!$B$19+Inputs!$B$30*(1+$E3678)^1*Inputs!$B$20+Inputs!$B$31*(1+$F3678)^1*Inputs!$B$21+Inputs!$B$22*(1+Inputs!$B$23)^1</f>
        <v>15015.804577163846</v>
      </c>
      <c r="S3678" s="36">
        <f>Inputs!$B$12*(1+$B3678)^2*$C3678+Inputs!$B$29*(1+$D3678)^2*Inputs!$B$19+Inputs!$B$30*(1+$E3678)^2*Inputs!$B$20+Inputs!$B$31*(1+$F3678)^2*Inputs!$B$21+Inputs!$B$22*(1+Inputs!$B$23)^2</f>
        <v>18358.900094805653</v>
      </c>
      <c r="T3678" s="36">
        <f>Inputs!$B$12*(1+$B3678)^3*$C3678+Inputs!$B$29*(1+$D3678)^3*Inputs!$B$19+Inputs!$B$30*(1+$E3678)^3*Inputs!$B$20+Inputs!$B$31*(1+$F3678)^3*Inputs!$B$21+Inputs!$B$22*(1+Inputs!$B$23)^3</f>
        <v>23145.56359118886</v>
      </c>
      <c r="U3678" s="36">
        <f>Inputs!$B$12*(1+$B3678)^4*$C3678+Inputs!$B$29*(1+$D3678)^4*Inputs!$B$19+Inputs!$B$30*(1+$E3678)^4*Inputs!$B$20+Inputs!$B$31*(1+$F3678)^4*Inputs!$B$21+Inputs!$B$22*(1+Inputs!$B$23)^4</f>
        <v>30036.870755642823</v>
      </c>
      <c r="V3678" s="35">
        <f>Inputs!$B$13/(Q3678*(1-$G3678))</f>
        <v>1.224935868970831</v>
      </c>
      <c r="W3678" s="36">
        <f>Inputs!$B$13</f>
        <v>12660</v>
      </c>
      <c r="X3678" s="36">
        <f t="shared" si="573"/>
        <v>14583.118323156465</v>
      </c>
      <c r="Y3678" s="36">
        <f t="shared" si="574"/>
        <v>17305.902050489014</v>
      </c>
      <c r="Z3678" s="36">
        <f t="shared" si="575"/>
        <v>21157.425592302283</v>
      </c>
      <c r="AA3678" s="36">
        <f t="shared" si="576"/>
        <v>26599.510328170691</v>
      </c>
      <c r="AB3678" s="36">
        <f t="shared" si="577"/>
        <v>66749.302705948852</v>
      </c>
      <c r="AC3678" s="36">
        <f t="shared" si="578"/>
        <v>331573.80185579625</v>
      </c>
      <c r="AD3678" s="36">
        <f t="shared" si="579"/>
        <v>202149.32848600764</v>
      </c>
    </row>
    <row r="3679" spans="1:30" ht="14.25" customHeight="1" x14ac:dyDescent="0.25">
      <c r="A3679" s="16">
        <v>3663</v>
      </c>
      <c r="B3679" s="34">
        <v>0.44739628235179302</v>
      </c>
      <c r="C3679" s="34">
        <v>8.7477340168096607E-2</v>
      </c>
      <c r="D3679" s="34">
        <v>2.6444792874642901E-2</v>
      </c>
      <c r="E3679" s="34">
        <v>5.2906670545619698E-2</v>
      </c>
      <c r="F3679" s="34">
        <v>3.3967727878684802E-2</v>
      </c>
      <c r="G3679" s="34">
        <v>0.183803437847538</v>
      </c>
      <c r="H3679" s="35">
        <v>0.93801745394832203</v>
      </c>
      <c r="I3679" s="34">
        <v>9.7878056760975898E-2</v>
      </c>
      <c r="J3679" s="34">
        <v>2.7547473831459598E-2</v>
      </c>
      <c r="K3679" s="36">
        <f>Inputs!$B$12*(1+$B3679)^4</f>
        <v>263330.43805504957</v>
      </c>
      <c r="L3679" s="36">
        <f t="shared" si="570"/>
        <v>24768.827872813432</v>
      </c>
      <c r="M3679" s="36">
        <f t="shared" si="571"/>
        <v>292600.80929816735</v>
      </c>
      <c r="N3679" s="37">
        <f>M3679/Inputs!$B$6</f>
        <v>446.03781905208439</v>
      </c>
      <c r="O3679" s="38">
        <f>IF(N3679&gt;Inputs!$B$4,1,0)</f>
        <v>1</v>
      </c>
      <c r="P3679" s="34">
        <f t="shared" si="572"/>
        <v>7.03305829295163E-2</v>
      </c>
      <c r="Q3679" s="36">
        <f>Inputs!$B$12*(1+$B3679)^0*$C3679+Inputs!$B$29*(1+$D3679)^0*Inputs!$B$19+Inputs!$B$30*(1+$E3679)^0*Inputs!$B$20+Inputs!$B$31*(1+$F3679)^0*Inputs!$B$21+Inputs!$B$22*(1+Inputs!$B$23)^0</f>
        <v>13270.684437512718</v>
      </c>
      <c r="R3679" s="36">
        <f>Inputs!$B$12*(1+$B3679)^1*$C3679+Inputs!$B$29*(1+$D3679)^1*Inputs!$B$19+Inputs!$B$30*(1+$E3679)^1*Inputs!$B$20+Inputs!$B$31*(1+$F3679)^1*Inputs!$B$21+Inputs!$B$22*(1+Inputs!$B$23)^1</f>
        <v>15923.248897439375</v>
      </c>
      <c r="S3679" s="36">
        <f>Inputs!$B$12*(1+$B3679)^2*$C3679+Inputs!$B$29*(1+$D3679)^2*Inputs!$B$19+Inputs!$B$30*(1+$E3679)^2*Inputs!$B$20+Inputs!$B$31*(1+$F3679)^2*Inputs!$B$21+Inputs!$B$22*(1+Inputs!$B$23)^2</f>
        <v>19638.869878948284</v>
      </c>
      <c r="T3679" s="36">
        <f>Inputs!$B$12*(1+$B3679)^3*$C3679+Inputs!$B$29*(1+$D3679)^3*Inputs!$B$19+Inputs!$B$30*(1+$E3679)^3*Inputs!$B$20+Inputs!$B$31*(1+$F3679)^3*Inputs!$B$21+Inputs!$B$22*(1+Inputs!$B$23)^3</f>
        <v>24888.123136151131</v>
      </c>
      <c r="U3679" s="36">
        <f>Inputs!$B$12*(1+$B3679)^4*$C3679+Inputs!$B$29*(1+$D3679)^4*Inputs!$B$19+Inputs!$B$30*(1+$E3679)^4*Inputs!$B$20+Inputs!$B$31*(1+$F3679)^4*Inputs!$B$21+Inputs!$B$22*(1+Inputs!$B$23)^4</f>
        <v>32351.898727777654</v>
      </c>
      <c r="V3679" s="35">
        <f>Inputs!$B$13/(Q3679*(1-$G3679))</f>
        <v>1.1688145849325873</v>
      </c>
      <c r="W3679" s="36">
        <f>Inputs!$B$13</f>
        <v>12660</v>
      </c>
      <c r="X3679" s="36">
        <f t="shared" si="573"/>
        <v>14440.611145302457</v>
      </c>
      <c r="Y3679" s="36">
        <f t="shared" si="574"/>
        <v>16885.392967679945</v>
      </c>
      <c r="Z3679" s="36">
        <f t="shared" si="575"/>
        <v>20226.592042346645</v>
      </c>
      <c r="AA3679" s="36">
        <f t="shared" si="576"/>
        <v>24768.827872813432</v>
      </c>
      <c r="AB3679" s="36">
        <f t="shared" si="577"/>
        <v>65722.692200554695</v>
      </c>
      <c r="AC3679" s="36">
        <f t="shared" si="578"/>
        <v>361878.79369608301</v>
      </c>
      <c r="AD3679" s="36">
        <f t="shared" si="579"/>
        <v>226878.11709761265</v>
      </c>
    </row>
    <row r="3680" spans="1:30" ht="14.25" customHeight="1" x14ac:dyDescent="0.25">
      <c r="A3680" s="16">
        <v>3664</v>
      </c>
      <c r="B3680" s="34">
        <v>0.38213477086615599</v>
      </c>
      <c r="C3680" s="34">
        <v>6.5547372966482997E-2</v>
      </c>
      <c r="D3680" s="34">
        <v>2.4904275164036101E-2</v>
      </c>
      <c r="E3680" s="34">
        <v>6.31874918921045E-2</v>
      </c>
      <c r="F3680" s="34">
        <v>2.7771647400329499E-2</v>
      </c>
      <c r="G3680" s="34">
        <v>0.152399299993597</v>
      </c>
      <c r="H3680" s="35">
        <v>1.1439390508782299</v>
      </c>
      <c r="I3680" s="34">
        <v>0.105421050639997</v>
      </c>
      <c r="J3680" s="34">
        <v>2.08880387103349E-2</v>
      </c>
      <c r="K3680" s="36">
        <f>Inputs!$B$12*(1+$B3680)^4</f>
        <v>218953.96876831449</v>
      </c>
      <c r="L3680" s="36">
        <f t="shared" si="570"/>
        <v>22927.36142548198</v>
      </c>
      <c r="M3680" s="36">
        <f t="shared" si="571"/>
        <v>229732.02650990034</v>
      </c>
      <c r="N3680" s="37">
        <f>M3680/Inputs!$B$6</f>
        <v>350.20125992362858</v>
      </c>
      <c r="O3680" s="38">
        <f>IF(N3680&gt;Inputs!$B$4,1,0)</f>
        <v>0</v>
      </c>
      <c r="P3680" s="34">
        <f t="shared" si="572"/>
        <v>8.4533011929662102E-2</v>
      </c>
      <c r="Q3680" s="36">
        <f>Inputs!$B$12*(1+$B3680)^0*$C3680+Inputs!$B$29*(1+$D3680)^0*Inputs!$B$19+Inputs!$B$30*(1+$E3680)^0*Inputs!$B$20+Inputs!$B$31*(1+$F3680)^0*Inputs!$B$21+Inputs!$B$22*(1+Inputs!$B$23)^0</f>
        <v>11954.886405415902</v>
      </c>
      <c r="R3680" s="36">
        <f>Inputs!$B$12*(1+$B3680)^1*$C3680+Inputs!$B$29*(1+$D3680)^1*Inputs!$B$19+Inputs!$B$30*(1+$E3680)^1*Inputs!$B$20+Inputs!$B$31*(1+$F3680)^1*Inputs!$B$21+Inputs!$B$22*(1+Inputs!$B$23)^1</f>
        <v>13754.868230843735</v>
      </c>
      <c r="S3680" s="36">
        <f>Inputs!$B$12*(1+$B3680)^2*$C3680+Inputs!$B$29*(1+$D3680)^2*Inputs!$B$19+Inputs!$B$30*(1+$E3680)^2*Inputs!$B$20+Inputs!$B$31*(1+$F3680)^2*Inputs!$B$21+Inputs!$B$22*(1+Inputs!$B$23)^2</f>
        <v>16142.630631858567</v>
      </c>
      <c r="T3680" s="36">
        <f>Inputs!$B$12*(1+$B3680)^3*$C3680+Inputs!$B$29*(1+$D3680)^3*Inputs!$B$19+Inputs!$B$30*(1+$E3680)^3*Inputs!$B$20+Inputs!$B$31*(1+$F3680)^3*Inputs!$B$21+Inputs!$B$22*(1+Inputs!$B$23)^3</f>
        <v>19338.352864688088</v>
      </c>
      <c r="U3680" s="36">
        <f>Inputs!$B$12*(1+$B3680)^4*$C3680+Inputs!$B$29*(1+$D3680)^4*Inputs!$B$19+Inputs!$B$30*(1+$E3680)^4*Inputs!$B$20+Inputs!$B$31*(1+$F3680)^4*Inputs!$B$21+Inputs!$B$22*(1+Inputs!$B$23)^4</f>
        <v>23646.119751839109</v>
      </c>
      <c r="V3680" s="35">
        <f>Inputs!$B$13/(Q3680*(1-$G3680))</f>
        <v>1.2493868917891915</v>
      </c>
      <c r="W3680" s="36">
        <f>Inputs!$B$13</f>
        <v>12660</v>
      </c>
      <c r="X3680" s="36">
        <f t="shared" si="573"/>
        <v>14258.802423791234</v>
      </c>
      <c r="Y3680" s="36">
        <f t="shared" si="574"/>
        <v>16373.347116719655</v>
      </c>
      <c r="Z3680" s="36">
        <f t="shared" si="575"/>
        <v>19182.639601013274</v>
      </c>
      <c r="AA3680" s="36">
        <f t="shared" si="576"/>
        <v>22927.36142548198</v>
      </c>
      <c r="AB3680" s="36">
        <f t="shared" si="577"/>
        <v>61980.223695900015</v>
      </c>
      <c r="AC3680" s="36">
        <f t="shared" si="578"/>
        <v>276889.09343416139</v>
      </c>
      <c r="AD3680" s="36">
        <f t="shared" si="579"/>
        <v>167751.80281400032</v>
      </c>
    </row>
    <row r="3681" spans="1:30" ht="14.25" customHeight="1" x14ac:dyDescent="0.25">
      <c r="A3681" s="16">
        <v>3665</v>
      </c>
      <c r="B3681" s="34">
        <v>0.21611568119809099</v>
      </c>
      <c r="C3681" s="34">
        <v>0.104667611883589</v>
      </c>
      <c r="D3681" s="34">
        <v>2.6521832942062999E-2</v>
      </c>
      <c r="E3681" s="34">
        <v>7.4613351917638696E-2</v>
      </c>
      <c r="F3681" s="34">
        <v>4.85083046215962E-3</v>
      </c>
      <c r="G3681" s="34">
        <v>0.17695766446681599</v>
      </c>
      <c r="H3681" s="35">
        <v>0.96249563529222104</v>
      </c>
      <c r="I3681" s="34">
        <v>9.0078410331425093E-2</v>
      </c>
      <c r="J3681" s="34">
        <v>2.03920688434201E-2</v>
      </c>
      <c r="K3681" s="36">
        <f>Inputs!$B$12*(1+$B3681)^4</f>
        <v>131235.34112342153</v>
      </c>
      <c r="L3681" s="36">
        <f t="shared" si="570"/>
        <v>18029.191721606188</v>
      </c>
      <c r="M3681" s="36">
        <f t="shared" si="571"/>
        <v>229455.58596119485</v>
      </c>
      <c r="N3681" s="37">
        <f>M3681/Inputs!$B$6</f>
        <v>349.77985664816288</v>
      </c>
      <c r="O3681" s="38">
        <f>IF(N3681&gt;Inputs!$B$4,1,0)</f>
        <v>0</v>
      </c>
      <c r="P3681" s="34">
        <f t="shared" si="572"/>
        <v>6.9686341488004996E-2</v>
      </c>
      <c r="Q3681" s="36">
        <f>Inputs!$B$12*(1+$B3681)^0*$C3681+Inputs!$B$29*(1+$D3681)^0*Inputs!$B$19+Inputs!$B$30*(1+$E3681)^0*Inputs!$B$20+Inputs!$B$31*(1+$F3681)^0*Inputs!$B$21+Inputs!$B$22*(1+Inputs!$B$23)^0</f>
        <v>14302.100740442263</v>
      </c>
      <c r="R3681" s="36">
        <f>Inputs!$B$12*(1+$B3681)^1*$C3681+Inputs!$B$29*(1+$D3681)^1*Inputs!$B$19+Inputs!$B$30*(1+$E3681)^1*Inputs!$B$20+Inputs!$B$31*(1+$F3681)^1*Inputs!$B$21+Inputs!$B$22*(1+Inputs!$B$23)^1</f>
        <v>15887.00411896464</v>
      </c>
      <c r="S3681" s="36">
        <f>Inputs!$B$12*(1+$B3681)^2*$C3681+Inputs!$B$29*(1+$D3681)^2*Inputs!$B$19+Inputs!$B$30*(1+$E3681)^2*Inputs!$B$20+Inputs!$B$31*(1+$F3681)^2*Inputs!$B$21+Inputs!$B$22*(1+Inputs!$B$23)^2</f>
        <v>17779.555630408584</v>
      </c>
      <c r="T3681" s="36">
        <f>Inputs!$B$12*(1+$B3681)^3*$C3681+Inputs!$B$29*(1+$D3681)^3*Inputs!$B$19+Inputs!$B$30*(1+$E3681)^3*Inputs!$B$20+Inputs!$B$31*(1+$F3681)^3*Inputs!$B$21+Inputs!$B$22*(1+Inputs!$B$23)^3</f>
        <v>20044.188215370326</v>
      </c>
      <c r="U3681" s="36">
        <f>Inputs!$B$12*(1+$B3681)^4*$C3681+Inputs!$B$29*(1+$D3681)^4*Inputs!$B$19+Inputs!$B$30*(1+$E3681)^4*Inputs!$B$20+Inputs!$B$31*(1+$F3681)^4*Inputs!$B$21+Inputs!$B$22*(1+Inputs!$B$23)^4</f>
        <v>22759.112013866623</v>
      </c>
      <c r="V3681" s="35">
        <f>Inputs!$B$13/(Q3681*(1-$G3681))</f>
        <v>1.0755031777996005</v>
      </c>
      <c r="W3681" s="36">
        <f>Inputs!$B$13</f>
        <v>12660</v>
      </c>
      <c r="X3681" s="36">
        <f t="shared" si="573"/>
        <v>13693.519607785998</v>
      </c>
      <c r="Y3681" s="36">
        <f t="shared" si="574"/>
        <v>14911.351519410988</v>
      </c>
      <c r="Z3681" s="36">
        <f t="shared" si="575"/>
        <v>16344.575341498279</v>
      </c>
      <c r="AA3681" s="36">
        <f t="shared" si="576"/>
        <v>18029.191721606188</v>
      </c>
      <c r="AB3681" s="36">
        <f t="shared" si="577"/>
        <v>57938.663600397325</v>
      </c>
      <c r="AC3681" s="36">
        <f t="shared" si="578"/>
        <v>263994.97875133855</v>
      </c>
      <c r="AD3681" s="36">
        <f t="shared" si="579"/>
        <v>171516.92236079753</v>
      </c>
    </row>
    <row r="3682" spans="1:30" ht="14.25" customHeight="1" x14ac:dyDescent="0.25">
      <c r="A3682" s="16">
        <v>3666</v>
      </c>
      <c r="B3682" s="34">
        <v>0.319014856295399</v>
      </c>
      <c r="C3682" s="34">
        <v>0.11224977390037399</v>
      </c>
      <c r="D3682" s="34">
        <v>3.1827797449231303E-2</v>
      </c>
      <c r="E3682" s="34">
        <v>4.5867759805245899E-2</v>
      </c>
      <c r="F3682" s="34">
        <v>-4.0478436427866596E-3</v>
      </c>
      <c r="G3682" s="34">
        <v>0.19363880987670301</v>
      </c>
      <c r="H3682" s="35">
        <v>1.1511212426227599</v>
      </c>
      <c r="I3682" s="34">
        <v>9.5462311014081799E-2</v>
      </c>
      <c r="J3682" s="34">
        <v>3.1512947366796898E-2</v>
      </c>
      <c r="K3682" s="36">
        <f>Inputs!$B$12*(1+$B3682)^4</f>
        <v>181614.28230293567</v>
      </c>
      <c r="L3682" s="36">
        <f t="shared" si="570"/>
        <v>26900.358056494795</v>
      </c>
      <c r="M3682" s="36">
        <f t="shared" si="571"/>
        <v>344793.1393395341</v>
      </c>
      <c r="N3682" s="37">
        <f>M3682/Inputs!$B$6</f>
        <v>525.59929777368006</v>
      </c>
      <c r="O3682" s="38">
        <f>IF(N3682&gt;Inputs!$B$4,1,0)</f>
        <v>1</v>
      </c>
      <c r="P3682" s="34">
        <f t="shared" si="572"/>
        <v>6.3949363647284901E-2</v>
      </c>
      <c r="Q3682" s="36">
        <f>Inputs!$B$12*(1+$B3682)^0*$C3682+Inputs!$B$29*(1+$D3682)^0*Inputs!$B$19+Inputs!$B$30*(1+$E3682)^0*Inputs!$B$20+Inputs!$B$31*(1+$F3682)^0*Inputs!$B$21+Inputs!$B$22*(1+Inputs!$B$23)^0</f>
        <v>14757.030461449362</v>
      </c>
      <c r="R3682" s="36">
        <f>Inputs!$B$12*(1+$B3682)^1*$C3682+Inputs!$B$29*(1+$D3682)^1*Inputs!$B$19+Inputs!$B$30*(1+$E3682)^1*Inputs!$B$20+Inputs!$B$31*(1+$F3682)^1*Inputs!$B$21+Inputs!$B$22*(1+Inputs!$B$23)^1</f>
        <v>17038.45984744102</v>
      </c>
      <c r="S3682" s="36">
        <f>Inputs!$B$12*(1+$B3682)^2*$C3682+Inputs!$B$29*(1+$D3682)^2*Inputs!$B$19+Inputs!$B$30*(1+$E3682)^2*Inputs!$B$20+Inputs!$B$31*(1+$F3682)^2*Inputs!$B$21+Inputs!$B$22*(1+Inputs!$B$23)^2</f>
        <v>20011.939016016484</v>
      </c>
      <c r="T3682" s="36">
        <f>Inputs!$B$12*(1+$B3682)^3*$C3682+Inputs!$B$29*(1+$D3682)^3*Inputs!$B$19+Inputs!$B$30*(1+$E3682)^3*Inputs!$B$20+Inputs!$B$31*(1+$F3682)^3*Inputs!$B$21+Inputs!$B$22*(1+Inputs!$B$23)^3</f>
        <v>23896.41422354817</v>
      </c>
      <c r="U3682" s="36">
        <f>Inputs!$B$12*(1+$B3682)^4*$C3682+Inputs!$B$29*(1+$D3682)^4*Inputs!$B$19+Inputs!$B$30*(1+$E3682)^4*Inputs!$B$20+Inputs!$B$31*(1+$F3682)^4*Inputs!$B$21+Inputs!$B$22*(1+Inputs!$B$23)^4</f>
        <v>28980.600166505683</v>
      </c>
      <c r="V3682" s="35">
        <f>Inputs!$B$13/(Q3682*(1-$G3682))</f>
        <v>1.063910548241755</v>
      </c>
      <c r="W3682" s="36">
        <f>Inputs!$B$13</f>
        <v>12660</v>
      </c>
      <c r="X3682" s="36">
        <f t="shared" si="573"/>
        <v>14916.779808859565</v>
      </c>
      <c r="Y3682" s="36">
        <f t="shared" si="574"/>
        <v>17871.818942226415</v>
      </c>
      <c r="Z3682" s="36">
        <f t="shared" si="575"/>
        <v>21760.998755167384</v>
      </c>
      <c r="AA3682" s="36">
        <f t="shared" si="576"/>
        <v>26900.358056494795</v>
      </c>
      <c r="AB3682" s="36">
        <f t="shared" si="577"/>
        <v>69744.617717893241</v>
      </c>
      <c r="AC3682" s="36">
        <f t="shared" si="578"/>
        <v>433906.86070189235</v>
      </c>
      <c r="AD3682" s="36">
        <f t="shared" si="579"/>
        <v>275048.52162164089</v>
      </c>
    </row>
    <row r="3683" spans="1:30" ht="14.25" customHeight="1" x14ac:dyDescent="0.25">
      <c r="A3683" s="16">
        <v>3667</v>
      </c>
      <c r="B3683" s="34">
        <v>0.27937871174200901</v>
      </c>
      <c r="C3683" s="34">
        <v>0.10972900552857801</v>
      </c>
      <c r="D3683" s="34">
        <v>2.4501712089964E-2</v>
      </c>
      <c r="E3683" s="34">
        <v>5.1224437447876602E-2</v>
      </c>
      <c r="F3683" s="34">
        <v>-8.3390104849466393E-3</v>
      </c>
      <c r="G3683" s="34">
        <v>0.20873858791139799</v>
      </c>
      <c r="H3683" s="35">
        <v>0.97985476460363397</v>
      </c>
      <c r="I3683" s="34">
        <v>9.9032150738528807E-2</v>
      </c>
      <c r="J3683" s="34">
        <v>2.5601116041862E-2</v>
      </c>
      <c r="K3683" s="36">
        <f>Inputs!$B$12*(1+$B3683)^4</f>
        <v>160748.79657879277</v>
      </c>
      <c r="L3683" s="36">
        <f t="shared" si="570"/>
        <v>20246.854146396559</v>
      </c>
      <c r="M3683" s="36">
        <f t="shared" si="571"/>
        <v>235939.62002595674</v>
      </c>
      <c r="N3683" s="37">
        <f>M3683/Inputs!$B$6</f>
        <v>359.66405491761697</v>
      </c>
      <c r="O3683" s="38">
        <f>IF(N3683&gt;Inputs!$B$4,1,0)</f>
        <v>0</v>
      </c>
      <c r="P3683" s="34">
        <f t="shared" si="572"/>
        <v>7.3431034696666814E-2</v>
      </c>
      <c r="Q3683" s="36">
        <f>Inputs!$B$12*(1+$B3683)^0*$C3683+Inputs!$B$29*(1+$D3683)^0*Inputs!$B$19+Inputs!$B$30*(1+$E3683)^0*Inputs!$B$20+Inputs!$B$31*(1+$F3683)^0*Inputs!$B$21+Inputs!$B$22*(1+Inputs!$B$23)^0</f>
        <v>14605.784359141602</v>
      </c>
      <c r="R3683" s="36">
        <f>Inputs!$B$12*(1+$B3683)^1*$C3683+Inputs!$B$29*(1+$D3683)^1*Inputs!$B$19+Inputs!$B$30*(1+$E3683)^1*Inputs!$B$20+Inputs!$B$31*(1+$F3683)^1*Inputs!$B$21+Inputs!$B$22*(1+Inputs!$B$23)^1</f>
        <v>16547.923751155402</v>
      </c>
      <c r="S3683" s="36">
        <f>Inputs!$B$12*(1+$B3683)^2*$C3683+Inputs!$B$29*(1+$D3683)^2*Inputs!$B$19+Inputs!$B$30*(1+$E3683)^2*Inputs!$B$20+Inputs!$B$31*(1+$F3683)^2*Inputs!$B$21+Inputs!$B$22*(1+Inputs!$B$23)^2</f>
        <v>19010.751426971994</v>
      </c>
      <c r="T3683" s="36">
        <f>Inputs!$B$12*(1+$B3683)^3*$C3683+Inputs!$B$29*(1+$D3683)^3*Inputs!$B$19+Inputs!$B$30*(1+$E3683)^3*Inputs!$B$20+Inputs!$B$31*(1+$F3683)^3*Inputs!$B$21+Inputs!$B$22*(1+Inputs!$B$23)^3</f>
        <v>22138.154942031164</v>
      </c>
      <c r="U3683" s="36">
        <f>Inputs!$B$12*(1+$B3683)^4*$C3683+Inputs!$B$29*(1+$D3683)^4*Inputs!$B$19+Inputs!$B$30*(1+$E3683)^4*Inputs!$B$20+Inputs!$B$31*(1+$F3683)^4*Inputs!$B$21+Inputs!$B$22*(1+Inputs!$B$23)^4</f>
        <v>26114.147861919457</v>
      </c>
      <c r="V3683" s="35">
        <f>Inputs!$B$13/(Q3683*(1-$G3683))</f>
        <v>1.095440603814029</v>
      </c>
      <c r="W3683" s="36">
        <f>Inputs!$B$13</f>
        <v>12660</v>
      </c>
      <c r="X3683" s="36">
        <f t="shared" si="573"/>
        <v>13965.044803108171</v>
      </c>
      <c r="Y3683" s="36">
        <f t="shared" si="574"/>
        <v>15608.78833055705</v>
      </c>
      <c r="Z3683" s="36">
        <f t="shared" si="575"/>
        <v>17670.363531203857</v>
      </c>
      <c r="AA3683" s="36">
        <f t="shared" si="576"/>
        <v>20246.854146396559</v>
      </c>
      <c r="AB3683" s="36">
        <f t="shared" si="577"/>
        <v>59577.867951893924</v>
      </c>
      <c r="AC3683" s="36">
        <f t="shared" si="578"/>
        <v>282785.01446505822</v>
      </c>
      <c r="AD3683" s="36">
        <f t="shared" si="579"/>
        <v>176361.75207406282</v>
      </c>
    </row>
    <row r="3684" spans="1:30" ht="14.25" customHeight="1" x14ac:dyDescent="0.25">
      <c r="A3684" s="16">
        <v>3668</v>
      </c>
      <c r="B3684" s="34">
        <v>0.298477712680079</v>
      </c>
      <c r="C3684" s="34">
        <v>0.100251710831247</v>
      </c>
      <c r="D3684" s="34">
        <v>3.6374951847596398E-2</v>
      </c>
      <c r="E3684" s="34">
        <v>3.29906353902319E-2</v>
      </c>
      <c r="F3684" s="34">
        <v>3.9085524129223197E-4</v>
      </c>
      <c r="G3684" s="34">
        <v>0.18872080742265401</v>
      </c>
      <c r="H3684" s="35">
        <v>0.938759556657911</v>
      </c>
      <c r="I3684" s="34">
        <v>9.5099044377440003E-2</v>
      </c>
      <c r="J3684" s="34">
        <v>2.3362312890930801E-2</v>
      </c>
      <c r="K3684" s="36">
        <f>Inputs!$B$12*(1+$B3684)^4</f>
        <v>170564.73712265992</v>
      </c>
      <c r="L3684" s="36">
        <f t="shared" si="570"/>
        <v>19568.960236940227</v>
      </c>
      <c r="M3684" s="36">
        <f t="shared" si="571"/>
        <v>236429.35197522608</v>
      </c>
      <c r="N3684" s="37">
        <f>M3684/Inputs!$B$6</f>
        <v>360.41059752321047</v>
      </c>
      <c r="O3684" s="38">
        <f>IF(N3684&gt;Inputs!$B$4,1,0)</f>
        <v>0</v>
      </c>
      <c r="P3684" s="34">
        <f t="shared" si="572"/>
        <v>7.1736731486509206E-2</v>
      </c>
      <c r="Q3684" s="36">
        <f>Inputs!$B$12*(1+$B3684)^0*$C3684+Inputs!$B$29*(1+$D3684)^0*Inputs!$B$19+Inputs!$B$30*(1+$E3684)^0*Inputs!$B$20+Inputs!$B$31*(1+$F3684)^0*Inputs!$B$21+Inputs!$B$22*(1+Inputs!$B$23)^0</f>
        <v>14037.146677301742</v>
      </c>
      <c r="R3684" s="36">
        <f>Inputs!$B$12*(1+$B3684)^1*$C3684+Inputs!$B$29*(1+$D3684)^1*Inputs!$B$19+Inputs!$B$30*(1+$E3684)^1*Inputs!$B$20+Inputs!$B$31*(1+$F3684)^1*Inputs!$B$21+Inputs!$B$22*(1+Inputs!$B$23)^1</f>
        <v>15968.095543524578</v>
      </c>
      <c r="S3684" s="36">
        <f>Inputs!$B$12*(1+$B3684)^2*$C3684+Inputs!$B$29*(1+$D3684)^2*Inputs!$B$19+Inputs!$B$30*(1+$E3684)^2*Inputs!$B$20+Inputs!$B$31*(1+$F3684)^2*Inputs!$B$21+Inputs!$B$22*(1+Inputs!$B$23)^2</f>
        <v>18439.951206332171</v>
      </c>
      <c r="T3684" s="36">
        <f>Inputs!$B$12*(1+$B3684)^3*$C3684+Inputs!$B$29*(1+$D3684)^3*Inputs!$B$19+Inputs!$B$30*(1+$E3684)^3*Inputs!$B$20+Inputs!$B$31*(1+$F3684)^3*Inputs!$B$21+Inputs!$B$22*(1+Inputs!$B$23)^3</f>
        <v>21612.848453606472</v>
      </c>
      <c r="U3684" s="36">
        <f>Inputs!$B$12*(1+$B3684)^4*$C3684+Inputs!$B$29*(1+$D3684)^4*Inputs!$B$19+Inputs!$B$30*(1+$E3684)^4*Inputs!$B$20+Inputs!$B$31*(1+$F3684)^4*Inputs!$B$21+Inputs!$B$22*(1+Inputs!$B$23)^4</f>
        <v>25694.669867095112</v>
      </c>
      <c r="V3684" s="35">
        <f>Inputs!$B$13/(Q3684*(1-$G3684))</f>
        <v>1.1116921275812708</v>
      </c>
      <c r="W3684" s="36">
        <f>Inputs!$B$13</f>
        <v>12660</v>
      </c>
      <c r="X3684" s="36">
        <f t="shared" si="573"/>
        <v>13841.44130604121</v>
      </c>
      <c r="Y3684" s="36">
        <f t="shared" si="574"/>
        <v>15337.326030514003</v>
      </c>
      <c r="Z3684" s="36">
        <f t="shared" si="575"/>
        <v>17218.313257055459</v>
      </c>
      <c r="AA3684" s="36">
        <f t="shared" si="576"/>
        <v>19568.960236940227</v>
      </c>
      <c r="AB3684" s="36">
        <f t="shared" si="577"/>
        <v>59178.396491974228</v>
      </c>
      <c r="AC3684" s="36">
        <f t="shared" si="578"/>
        <v>279161.53961812321</v>
      </c>
      <c r="AD3684" s="36">
        <f t="shared" si="579"/>
        <v>177250.95548325186</v>
      </c>
    </row>
    <row r="3685" spans="1:30" ht="14.25" customHeight="1" x14ac:dyDescent="0.25">
      <c r="A3685" s="16">
        <v>3669</v>
      </c>
      <c r="B3685" s="34">
        <v>0.47894568095447099</v>
      </c>
      <c r="C3685" s="34">
        <v>5.0771448347982001E-2</v>
      </c>
      <c r="D3685" s="34">
        <v>3.4818713939486601E-2</v>
      </c>
      <c r="E3685" s="34">
        <v>3.4679898330206203E-2</v>
      </c>
      <c r="F3685" s="34">
        <v>1.5968877277039899E-3</v>
      </c>
      <c r="G3685" s="34">
        <v>0.18713487703416501</v>
      </c>
      <c r="H3685" s="35">
        <v>1.0598659490515401</v>
      </c>
      <c r="I3685" s="34">
        <v>9.4351015068926306E-2</v>
      </c>
      <c r="J3685" s="34">
        <v>3.0333498702099001E-2</v>
      </c>
      <c r="K3685" s="36">
        <f>Inputs!$B$12*(1+$B3685)^4</f>
        <v>287051.71378901252</v>
      </c>
      <c r="L3685" s="36">
        <f t="shared" si="570"/>
        <v>19976.308476224742</v>
      </c>
      <c r="M3685" s="36">
        <f t="shared" si="571"/>
        <v>263839.3542193452</v>
      </c>
      <c r="N3685" s="37">
        <f>M3685/Inputs!$B$6</f>
        <v>402.19413752948964</v>
      </c>
      <c r="O3685" s="38">
        <f>IF(N3685&gt;Inputs!$B$4,1,0)</f>
        <v>1</v>
      </c>
      <c r="P3685" s="34">
        <f t="shared" si="572"/>
        <v>6.4017516366827301E-2</v>
      </c>
      <c r="Q3685" s="36">
        <f>Inputs!$B$12*(1+$B3685)^0*$C3685+Inputs!$B$29*(1+$D3685)^0*Inputs!$B$19+Inputs!$B$30*(1+$E3685)^0*Inputs!$B$20+Inputs!$B$31*(1+$F3685)^0*Inputs!$B$21+Inputs!$B$22*(1+Inputs!$B$23)^0</f>
        <v>11068.330928305841</v>
      </c>
      <c r="R3685" s="36">
        <f>Inputs!$B$12*(1+$B3685)^1*$C3685+Inputs!$B$29*(1+$D3685)^1*Inputs!$B$19+Inputs!$B$30*(1+$E3685)^1*Inputs!$B$20+Inputs!$B$31*(1+$F3685)^1*Inputs!$B$21+Inputs!$B$22*(1+Inputs!$B$23)^1</f>
        <v>12667.461234351522</v>
      </c>
      <c r="S3685" s="36">
        <f>Inputs!$B$12*(1+$B3685)^2*$C3685+Inputs!$B$29*(1+$D3685)^2*Inputs!$B$19+Inputs!$B$30*(1+$E3685)^2*Inputs!$B$20+Inputs!$B$31*(1+$F3685)^2*Inputs!$B$21+Inputs!$B$22*(1+Inputs!$B$23)^2</f>
        <v>14970.336079339308</v>
      </c>
      <c r="T3685" s="36">
        <f>Inputs!$B$12*(1+$B3685)^3*$C3685+Inputs!$B$29*(1+$D3685)^3*Inputs!$B$19+Inputs!$B$30*(1+$E3685)^3*Inputs!$B$20+Inputs!$B$31*(1+$F3685)^3*Inputs!$B$21+Inputs!$B$22*(1+Inputs!$B$23)^3</f>
        <v>18311.817201458864</v>
      </c>
      <c r="U3685" s="36">
        <f>Inputs!$B$12*(1+$B3685)^4*$C3685+Inputs!$B$29*(1+$D3685)^4*Inputs!$B$19+Inputs!$B$30*(1+$E3685)^4*Inputs!$B$20+Inputs!$B$31*(1+$F3685)^4*Inputs!$B$21+Inputs!$B$22*(1+Inputs!$B$23)^4</f>
        <v>23187.066431960389</v>
      </c>
      <c r="V3685" s="35">
        <f>Inputs!$B$13/(Q3685*(1-$G3685))</f>
        <v>1.4071262996156799</v>
      </c>
      <c r="W3685" s="36">
        <f>Inputs!$B$13</f>
        <v>12660</v>
      </c>
      <c r="X3685" s="36">
        <f t="shared" si="573"/>
        <v>13595.161943014056</v>
      </c>
      <c r="Y3685" s="36">
        <f t="shared" si="574"/>
        <v>15010.246677720979</v>
      </c>
      <c r="Z3685" s="36">
        <f t="shared" si="575"/>
        <v>17068.390278941657</v>
      </c>
      <c r="AA3685" s="36">
        <f t="shared" si="576"/>
        <v>19976.308476224742</v>
      </c>
      <c r="AB3685" s="36">
        <f t="shared" si="577"/>
        <v>59001.126668143806</v>
      </c>
      <c r="AC3685" s="36">
        <f t="shared" si="578"/>
        <v>321509.81436896825</v>
      </c>
      <c r="AD3685" s="36">
        <f t="shared" si="579"/>
        <v>204838.22755120142</v>
      </c>
    </row>
    <row r="3686" spans="1:30" ht="14.25" customHeight="1" x14ac:dyDescent="0.25">
      <c r="A3686" s="16">
        <v>3670</v>
      </c>
      <c r="B3686" s="34">
        <v>0.26806396666356702</v>
      </c>
      <c r="C3686" s="34">
        <v>6.6834360035794099E-2</v>
      </c>
      <c r="D3686" s="34">
        <v>3.0267067162629599E-2</v>
      </c>
      <c r="E3686" s="34">
        <v>5.95587279096252E-2</v>
      </c>
      <c r="F3686" s="34">
        <v>2.7078005329436598E-2</v>
      </c>
      <c r="G3686" s="34">
        <v>0.183970216765621</v>
      </c>
      <c r="H3686" s="35">
        <v>0.97151345829131897</v>
      </c>
      <c r="I3686" s="34">
        <v>9.9312809274592906E-2</v>
      </c>
      <c r="J3686" s="34">
        <v>2.2613552913707601E-2</v>
      </c>
      <c r="K3686" s="36">
        <f>Inputs!$B$12*(1+$B3686)^4</f>
        <v>155137.18170769967</v>
      </c>
      <c r="L3686" s="36">
        <f t="shared" si="570"/>
        <v>15603.884735482712</v>
      </c>
      <c r="M3686" s="36">
        <f t="shared" si="571"/>
        <v>182319.84366558562</v>
      </c>
      <c r="N3686" s="37">
        <f>M3686/Inputs!$B$6</f>
        <v>277.92659095363661</v>
      </c>
      <c r="O3686" s="38">
        <f>IF(N3686&gt;Inputs!$B$4,1,0)</f>
        <v>0</v>
      </c>
      <c r="P3686" s="34">
        <f t="shared" si="572"/>
        <v>7.6699256360885301E-2</v>
      </c>
      <c r="Q3686" s="36">
        <f>Inputs!$B$12*(1+$B3686)^0*$C3686+Inputs!$B$29*(1+$D3686)^0*Inputs!$B$19+Inputs!$B$30*(1+$E3686)^0*Inputs!$B$20+Inputs!$B$31*(1+$F3686)^0*Inputs!$B$21+Inputs!$B$22*(1+Inputs!$B$23)^0</f>
        <v>12032.105629574566</v>
      </c>
      <c r="R3686" s="36">
        <f>Inputs!$B$12*(1+$B3686)^1*$C3686+Inputs!$B$29*(1+$D3686)^1*Inputs!$B$19+Inputs!$B$30*(1+$E3686)^1*Inputs!$B$20+Inputs!$B$31*(1+$F3686)^1*Inputs!$B$21+Inputs!$B$22*(1+Inputs!$B$23)^1</f>
        <v>13409.615824387562</v>
      </c>
      <c r="S3686" s="36">
        <f>Inputs!$B$12*(1+$B3686)^2*$C3686+Inputs!$B$29*(1+$D3686)^2*Inputs!$B$19+Inputs!$B$30*(1+$E3686)^2*Inputs!$B$20+Inputs!$B$31*(1+$F3686)^2*Inputs!$B$21+Inputs!$B$22*(1+Inputs!$B$23)^2</f>
        <v>15088.447851690329</v>
      </c>
      <c r="T3686" s="36">
        <f>Inputs!$B$12*(1+$B3686)^3*$C3686+Inputs!$B$29*(1+$D3686)^3*Inputs!$B$19+Inputs!$B$30*(1+$E3686)^3*Inputs!$B$20+Inputs!$B$31*(1+$F3686)^3*Inputs!$B$21+Inputs!$B$22*(1+Inputs!$B$23)^3</f>
        <v>17146.495316706416</v>
      </c>
      <c r="U3686" s="36">
        <f>Inputs!$B$12*(1+$B3686)^4*$C3686+Inputs!$B$29*(1+$D3686)^4*Inputs!$B$19+Inputs!$B$30*(1+$E3686)^4*Inputs!$B$20+Inputs!$B$31*(1+$F3686)^4*Inputs!$B$21+Inputs!$B$22*(1+Inputs!$B$23)^4</f>
        <v>19682.393153086003</v>
      </c>
      <c r="V3686" s="35">
        <f>Inputs!$B$13/(Q3686*(1-$G3686))</f>
        <v>1.2893952320929949</v>
      </c>
      <c r="W3686" s="36">
        <f>Inputs!$B$13</f>
        <v>12660</v>
      </c>
      <c r="X3686" s="36">
        <f t="shared" si="573"/>
        <v>13239.778521010317</v>
      </c>
      <c r="Y3686" s="36">
        <f t="shared" si="574"/>
        <v>13918.857978612185</v>
      </c>
      <c r="Z3686" s="36">
        <f t="shared" si="575"/>
        <v>14705.42020255551</v>
      </c>
      <c r="AA3686" s="36">
        <f t="shared" si="576"/>
        <v>15603.884735482712</v>
      </c>
      <c r="AB3686" s="36">
        <f t="shared" si="577"/>
        <v>52737.245812200737</v>
      </c>
      <c r="AC3686" s="36">
        <f t="shared" si="578"/>
        <v>208043.00805119</v>
      </c>
      <c r="AD3686" s="36">
        <f t="shared" si="579"/>
        <v>129582.59785338488</v>
      </c>
    </row>
    <row r="3687" spans="1:30" ht="14.25" customHeight="1" x14ac:dyDescent="0.25">
      <c r="A3687" s="16">
        <v>3671</v>
      </c>
      <c r="B3687" s="34">
        <v>0.199208392734812</v>
      </c>
      <c r="C3687" s="34">
        <v>9.9520786208925099E-2</v>
      </c>
      <c r="D3687" s="34">
        <v>9.8565621305753207E-3</v>
      </c>
      <c r="E3687" s="34">
        <v>3.8919062876758503E-2</v>
      </c>
      <c r="F3687" s="34">
        <v>2.9382152749579699E-2</v>
      </c>
      <c r="G3687" s="34">
        <v>0.19413810511921101</v>
      </c>
      <c r="H3687" s="35">
        <v>0.93600946513772798</v>
      </c>
      <c r="I3687" s="34">
        <v>9.7839933978204299E-2</v>
      </c>
      <c r="J3687" s="34">
        <v>1.8574721948689098E-2</v>
      </c>
      <c r="K3687" s="36">
        <f>Inputs!$B$12*(1+$B3687)^4</f>
        <v>124088.02934338622</v>
      </c>
      <c r="L3687" s="36">
        <f t="shared" si="570"/>
        <v>15978.330459290146</v>
      </c>
      <c r="M3687" s="36">
        <f t="shared" si="571"/>
        <v>182336.5591335776</v>
      </c>
      <c r="N3687" s="37">
        <f>M3687/Inputs!$B$6</f>
        <v>277.95207184996588</v>
      </c>
      <c r="O3687" s="38">
        <f>IF(N3687&gt;Inputs!$B$4,1,0)</f>
        <v>0</v>
      </c>
      <c r="P3687" s="34">
        <f t="shared" si="572"/>
        <v>7.9265212029515197E-2</v>
      </c>
      <c r="Q3687" s="36">
        <f>Inputs!$B$12*(1+$B3687)^0*$C3687+Inputs!$B$29*(1+$D3687)^0*Inputs!$B$19+Inputs!$B$30*(1+$E3687)^0*Inputs!$B$20+Inputs!$B$31*(1+$F3687)^0*Inputs!$B$21+Inputs!$B$22*(1+Inputs!$B$23)^0</f>
        <v>13993.291199962427</v>
      </c>
      <c r="R3687" s="36">
        <f>Inputs!$B$12*(1+$B3687)^1*$C3687+Inputs!$B$29*(1+$D3687)^1*Inputs!$B$19+Inputs!$B$30*(1+$E3687)^1*Inputs!$B$20+Inputs!$B$31*(1+$F3687)^1*Inputs!$B$21+Inputs!$B$22*(1+Inputs!$B$23)^1</f>
        <v>15376.62696402843</v>
      </c>
      <c r="S3687" s="36">
        <f>Inputs!$B$12*(1+$B3687)^2*$C3687+Inputs!$B$29*(1+$D3687)^2*Inputs!$B$19+Inputs!$B$30*(1+$E3687)^2*Inputs!$B$20+Inputs!$B$31*(1+$F3687)^2*Inputs!$B$21+Inputs!$B$22*(1+Inputs!$B$23)^2</f>
        <v>17002.874493952422</v>
      </c>
      <c r="T3687" s="36">
        <f>Inputs!$B$12*(1+$B3687)^3*$C3687+Inputs!$B$29*(1+$D3687)^3*Inputs!$B$19+Inputs!$B$30*(1+$E3687)^3*Inputs!$B$20+Inputs!$B$31*(1+$F3687)^3*Inputs!$B$21+Inputs!$B$22*(1+Inputs!$B$23)^3</f>
        <v>18919.4423005973</v>
      </c>
      <c r="U3687" s="36">
        <f>Inputs!$B$12*(1+$B3687)^4*$C3687+Inputs!$B$29*(1+$D3687)^4*Inputs!$B$19+Inputs!$B$30*(1+$E3687)^4*Inputs!$B$20+Inputs!$B$31*(1+$F3687)^4*Inputs!$B$21+Inputs!$B$22*(1+Inputs!$B$23)^4</f>
        <v>21183.149816767618</v>
      </c>
      <c r="V3687" s="35">
        <f>Inputs!$B$13/(Q3687*(1-$G3687))</f>
        <v>1.1226728320357366</v>
      </c>
      <c r="W3687" s="36">
        <f>Inputs!$B$13</f>
        <v>12660</v>
      </c>
      <c r="X3687" s="36">
        <f t="shared" si="573"/>
        <v>13333.273630513573</v>
      </c>
      <c r="Y3687" s="36">
        <f t="shared" si="574"/>
        <v>14104.000156445287</v>
      </c>
      <c r="Z3687" s="36">
        <f t="shared" si="575"/>
        <v>14982.317422700185</v>
      </c>
      <c r="AA3687" s="36">
        <f t="shared" si="576"/>
        <v>15978.330459290146</v>
      </c>
      <c r="AB3687" s="36">
        <f t="shared" si="577"/>
        <v>53586.764144622823</v>
      </c>
      <c r="AC3687" s="36">
        <f t="shared" si="578"/>
        <v>205324.92234696256</v>
      </c>
      <c r="AD3687" s="36">
        <f t="shared" si="579"/>
        <v>128749.79498895477</v>
      </c>
    </row>
    <row r="3688" spans="1:30" ht="14.25" customHeight="1" x14ac:dyDescent="0.25">
      <c r="A3688" s="16">
        <v>3672</v>
      </c>
      <c r="B3688" s="34">
        <v>0.29489824665395697</v>
      </c>
      <c r="C3688" s="34">
        <v>8.0070344702409701E-2</v>
      </c>
      <c r="D3688" s="34">
        <v>4.9312475883915401E-2</v>
      </c>
      <c r="E3688" s="34">
        <v>5.7702356007831399E-2</v>
      </c>
      <c r="F3688" s="34">
        <v>1.9997185120063298E-3</v>
      </c>
      <c r="G3688" s="34">
        <v>0.20158388922156201</v>
      </c>
      <c r="H3688" s="35">
        <v>1.0777389438679701</v>
      </c>
      <c r="I3688" s="34">
        <v>9.3404450511559003E-2</v>
      </c>
      <c r="J3688" s="34">
        <v>2.3885966045087501E-2</v>
      </c>
      <c r="K3688" s="36">
        <f>Inputs!$B$12*(1+$B3688)^4</f>
        <v>168691.74147310777</v>
      </c>
      <c r="L3688" s="36">
        <f t="shared" si="570"/>
        <v>19454.44409600283</v>
      </c>
      <c r="M3688" s="36">
        <f t="shared" si="571"/>
        <v>242680.88485302756</v>
      </c>
      <c r="N3688" s="37">
        <f>M3688/Inputs!$B$6</f>
        <v>369.94037325156637</v>
      </c>
      <c r="O3688" s="38">
        <f>IF(N3688&gt;Inputs!$B$4,1,0)</f>
        <v>0</v>
      </c>
      <c r="P3688" s="34">
        <f t="shared" si="572"/>
        <v>6.9518484466471506E-2</v>
      </c>
      <c r="Q3688" s="36">
        <f>Inputs!$B$12*(1+$B3688)^0*$C3688+Inputs!$B$29*(1+$D3688)^0*Inputs!$B$19+Inputs!$B$30*(1+$E3688)^0*Inputs!$B$20+Inputs!$B$31*(1+$F3688)^0*Inputs!$B$21+Inputs!$B$22*(1+Inputs!$B$23)^0</f>
        <v>12826.264709571504</v>
      </c>
      <c r="R3688" s="36">
        <f>Inputs!$B$12*(1+$B3688)^1*$C3688+Inputs!$B$29*(1+$D3688)^1*Inputs!$B$19+Inputs!$B$30*(1+$E3688)^1*Inputs!$B$20+Inputs!$B$31*(1+$F3688)^1*Inputs!$B$21+Inputs!$B$22*(1+Inputs!$B$23)^1</f>
        <v>14490.56898066332</v>
      </c>
      <c r="S3688" s="36">
        <f>Inputs!$B$12*(1+$B3688)^2*$C3688+Inputs!$B$29*(1+$D3688)^2*Inputs!$B$19+Inputs!$B$30*(1+$E3688)^2*Inputs!$B$20+Inputs!$B$31*(1+$F3688)^2*Inputs!$B$21+Inputs!$B$22*(1+Inputs!$B$23)^2</f>
        <v>16587.000257538213</v>
      </c>
      <c r="T3688" s="36">
        <f>Inputs!$B$12*(1+$B3688)^3*$C3688+Inputs!$B$29*(1+$D3688)^3*Inputs!$B$19+Inputs!$B$30*(1+$E3688)^3*Inputs!$B$20+Inputs!$B$31*(1+$F3688)^3*Inputs!$B$21+Inputs!$B$22*(1+Inputs!$B$23)^3</f>
        <v>19239.582513978254</v>
      </c>
      <c r="U3688" s="36">
        <f>Inputs!$B$12*(1+$B3688)^4*$C3688+Inputs!$B$29*(1+$D3688)^4*Inputs!$B$19+Inputs!$B$30*(1+$E3688)^4*Inputs!$B$20+Inputs!$B$31*(1+$F3688)^4*Inputs!$B$21+Inputs!$B$22*(1+Inputs!$B$23)^4</f>
        <v>22608.719071212214</v>
      </c>
      <c r="V3688" s="35">
        <f>Inputs!$B$13/(Q3688*(1-$G3688))</f>
        <v>1.2362440525293106</v>
      </c>
      <c r="W3688" s="36">
        <f>Inputs!$B$13</f>
        <v>12660</v>
      </c>
      <c r="X3688" s="36">
        <f t="shared" si="573"/>
        <v>13844.273813672324</v>
      </c>
      <c r="Y3688" s="36">
        <f t="shared" si="574"/>
        <v>15322.418175870036</v>
      </c>
      <c r="Z3688" s="36">
        <f t="shared" si="575"/>
        <v>17164.062413787462</v>
      </c>
      <c r="AA3688" s="36">
        <f t="shared" si="576"/>
        <v>19454.44409600283</v>
      </c>
      <c r="AB3688" s="36">
        <f t="shared" si="577"/>
        <v>59337.209223881895</v>
      </c>
      <c r="AC3688" s="36">
        <f t="shared" si="578"/>
        <v>286530.01341985416</v>
      </c>
      <c r="AD3688" s="36">
        <f t="shared" si="579"/>
        <v>183343.67562914567</v>
      </c>
    </row>
    <row r="3689" spans="1:30" ht="14.25" customHeight="1" x14ac:dyDescent="0.25">
      <c r="A3689" s="16">
        <v>3673</v>
      </c>
      <c r="B3689" s="34">
        <v>0.36968037920542701</v>
      </c>
      <c r="C3689" s="34">
        <v>4.9104273327071297E-2</v>
      </c>
      <c r="D3689" s="34">
        <v>2.72222943488734E-2</v>
      </c>
      <c r="E3689" s="34">
        <v>2.0307924647122302E-2</v>
      </c>
      <c r="F3689" s="34">
        <v>2.09762425104334E-2</v>
      </c>
      <c r="G3689" s="34">
        <v>0.173013928864861</v>
      </c>
      <c r="H3689" s="35">
        <v>1.09147163282971</v>
      </c>
      <c r="I3689" s="34">
        <v>9.5560495814473706E-2</v>
      </c>
      <c r="J3689" s="34">
        <v>2.73486275310772E-2</v>
      </c>
      <c r="K3689" s="36">
        <f>Inputs!$B$12*(1+$B3689)^4</f>
        <v>211168.03972206381</v>
      </c>
      <c r="L3689" s="36">
        <f t="shared" si="570"/>
        <v>17220.15623031151</v>
      </c>
      <c r="M3689" s="36">
        <f t="shared" si="571"/>
        <v>219561.89375203237</v>
      </c>
      <c r="N3689" s="37">
        <f>M3689/Inputs!$B$6</f>
        <v>334.69800876834205</v>
      </c>
      <c r="O3689" s="38">
        <f>IF(N3689&gt;Inputs!$B$4,1,0)</f>
        <v>0</v>
      </c>
      <c r="P3689" s="34">
        <f t="shared" si="572"/>
        <v>6.821186828339651E-2</v>
      </c>
      <c r="Q3689" s="36">
        <f>Inputs!$B$12*(1+$B3689)^0*$C3689+Inputs!$B$29*(1+$D3689)^0*Inputs!$B$19+Inputs!$B$30*(1+$E3689)^0*Inputs!$B$20+Inputs!$B$31*(1+$F3689)^0*Inputs!$B$21+Inputs!$B$22*(1+Inputs!$B$23)^0</f>
        <v>10968.300427051199</v>
      </c>
      <c r="R3689" s="36">
        <f>Inputs!$B$12*(1+$B3689)^1*$C3689+Inputs!$B$29*(1+$D3689)^1*Inputs!$B$19+Inputs!$B$30*(1+$E3689)^1*Inputs!$B$20+Inputs!$B$31*(1+$F3689)^1*Inputs!$B$21+Inputs!$B$22*(1+Inputs!$B$23)^1</f>
        <v>12223.918178717387</v>
      </c>
      <c r="S3689" s="36">
        <f>Inputs!$B$12*(1+$B3689)^2*$C3689+Inputs!$B$29*(1+$D3689)^2*Inputs!$B$19+Inputs!$B$30*(1+$E3689)^2*Inputs!$B$20+Inputs!$B$31*(1+$F3689)^2*Inputs!$B$21+Inputs!$B$22*(1+Inputs!$B$23)^2</f>
        <v>13885.577461042221</v>
      </c>
      <c r="T3689" s="36">
        <f>Inputs!$B$12*(1+$B3689)^3*$C3689+Inputs!$B$29*(1+$D3689)^3*Inputs!$B$19+Inputs!$B$30*(1+$E3689)^3*Inputs!$B$20+Inputs!$B$31*(1+$F3689)^3*Inputs!$B$21+Inputs!$B$22*(1+Inputs!$B$23)^3</f>
        <v>16102.195707887809</v>
      </c>
      <c r="U3689" s="36">
        <f>Inputs!$B$12*(1+$B3689)^4*$C3689+Inputs!$B$29*(1+$D3689)^4*Inputs!$B$19+Inputs!$B$30*(1+$E3689)^4*Inputs!$B$20+Inputs!$B$31*(1+$F3689)^4*Inputs!$B$21+Inputs!$B$22*(1+Inputs!$B$23)^4</f>
        <v>19077.718641210096</v>
      </c>
      <c r="V3689" s="35">
        <f>Inputs!$B$13/(Q3689*(1-$G3689))</f>
        <v>1.3957131598482313</v>
      </c>
      <c r="W3689" s="36">
        <f>Inputs!$B$13</f>
        <v>12660</v>
      </c>
      <c r="X3689" s="36">
        <f t="shared" si="573"/>
        <v>13340.383220665472</v>
      </c>
      <c r="Y3689" s="36">
        <f t="shared" si="574"/>
        <v>14280.394276675956</v>
      </c>
      <c r="Z3689" s="36">
        <f t="shared" si="575"/>
        <v>15547.196717811454</v>
      </c>
      <c r="AA3689" s="36">
        <f t="shared" si="576"/>
        <v>17220.15623031151</v>
      </c>
      <c r="AB3689" s="36">
        <f t="shared" si="577"/>
        <v>55233.288886154507</v>
      </c>
      <c r="AC3689" s="36">
        <f t="shared" si="578"/>
        <v>259355.21653769835</v>
      </c>
      <c r="AD3689" s="36">
        <f t="shared" si="579"/>
        <v>164328.60486587786</v>
      </c>
    </row>
    <row r="3690" spans="1:30" ht="14.25" customHeight="1" x14ac:dyDescent="0.25">
      <c r="A3690" s="16">
        <v>3674</v>
      </c>
      <c r="B3690" s="34">
        <v>0.44441878907656102</v>
      </c>
      <c r="C3690" s="34">
        <v>6.1954884984419499E-2</v>
      </c>
      <c r="D3690" s="34">
        <v>2.84432021705468E-2</v>
      </c>
      <c r="E3690" s="34">
        <v>3.14086941630057E-2</v>
      </c>
      <c r="F3690" s="34">
        <v>2.4304329828134501E-2</v>
      </c>
      <c r="G3690" s="34">
        <v>0.19617553648204999</v>
      </c>
      <c r="H3690" s="35">
        <v>1.0148145369364401</v>
      </c>
      <c r="I3690" s="34">
        <v>9.9516105661352106E-2</v>
      </c>
      <c r="J3690" s="34">
        <v>2.67785817905377E-2</v>
      </c>
      <c r="K3690" s="36">
        <f>Inputs!$B$12*(1+$B3690)^4</f>
        <v>261170.28733153309</v>
      </c>
      <c r="L3690" s="36">
        <f t="shared" si="570"/>
        <v>20467.816864246892</v>
      </c>
      <c r="M3690" s="36">
        <f t="shared" si="571"/>
        <v>238984.51157967065</v>
      </c>
      <c r="N3690" s="37">
        <f>M3690/Inputs!$B$6</f>
        <v>364.30565789583943</v>
      </c>
      <c r="O3690" s="38">
        <f>IF(N3690&gt;Inputs!$B$4,1,0)</f>
        <v>0</v>
      </c>
      <c r="P3690" s="34">
        <f t="shared" si="572"/>
        <v>7.2737523870814405E-2</v>
      </c>
      <c r="Q3690" s="36">
        <f>Inputs!$B$12*(1+$B3690)^0*$C3690+Inputs!$B$29*(1+$D3690)^0*Inputs!$B$19+Inputs!$B$30*(1+$E3690)^0*Inputs!$B$20+Inputs!$B$31*(1+$F3690)^0*Inputs!$B$21+Inputs!$B$22*(1+Inputs!$B$23)^0</f>
        <v>11739.33712649209</v>
      </c>
      <c r="R3690" s="36">
        <f>Inputs!$B$12*(1+$B3690)^1*$C3690+Inputs!$B$29*(1+$D3690)^1*Inputs!$B$19+Inputs!$B$30*(1+$E3690)^1*Inputs!$B$20+Inputs!$B$31*(1+$F3690)^1*Inputs!$B$21+Inputs!$B$22*(1+Inputs!$B$23)^1</f>
        <v>13604.729910795284</v>
      </c>
      <c r="S3690" s="36">
        <f>Inputs!$B$12*(1+$B3690)^2*$C3690+Inputs!$B$29*(1+$D3690)^2*Inputs!$B$19+Inputs!$B$30*(1+$E3690)^2*Inputs!$B$20+Inputs!$B$31*(1+$F3690)^2*Inputs!$B$21+Inputs!$B$22*(1+Inputs!$B$23)^2</f>
        <v>16210.059056133046</v>
      </c>
      <c r="T3690" s="36">
        <f>Inputs!$B$12*(1+$B3690)^3*$C3690+Inputs!$B$29*(1+$D3690)^3*Inputs!$B$19+Inputs!$B$30*(1+$E3690)^3*Inputs!$B$20+Inputs!$B$31*(1+$F3690)^3*Inputs!$B$21+Inputs!$B$22*(1+Inputs!$B$23)^3</f>
        <v>19881.771151059489</v>
      </c>
      <c r="U3690" s="36">
        <f>Inputs!$B$12*(1+$B3690)^4*$C3690+Inputs!$B$29*(1+$D3690)^4*Inputs!$B$19+Inputs!$B$30*(1+$E3690)^4*Inputs!$B$20+Inputs!$B$31*(1+$F3690)^4*Inputs!$B$21+Inputs!$B$22*(1+Inputs!$B$23)^4</f>
        <v>25091.326596979317</v>
      </c>
      <c r="V3690" s="35">
        <f>Inputs!$B$13/(Q3690*(1-$G3690))</f>
        <v>1.3416181087728112</v>
      </c>
      <c r="W3690" s="36">
        <f>Inputs!$B$13</f>
        <v>12660</v>
      </c>
      <c r="X3690" s="36">
        <f t="shared" si="573"/>
        <v>13778.221237009977</v>
      </c>
      <c r="Y3690" s="36">
        <f t="shared" si="574"/>
        <v>15352.208200618539</v>
      </c>
      <c r="Z3690" s="36">
        <f t="shared" si="575"/>
        <v>17523.910935279386</v>
      </c>
      <c r="AA3690" s="36">
        <f t="shared" si="576"/>
        <v>20467.816864246892</v>
      </c>
      <c r="AB3690" s="36">
        <f t="shared" si="577"/>
        <v>59187.762781410667</v>
      </c>
      <c r="AC3690" s="36">
        <f t="shared" si="578"/>
        <v>288928.11926819541</v>
      </c>
      <c r="AD3690" s="36">
        <f t="shared" si="579"/>
        <v>179796.74879825997</v>
      </c>
    </row>
    <row r="3691" spans="1:30" ht="14.25" customHeight="1" x14ac:dyDescent="0.25">
      <c r="A3691" s="16">
        <v>3675</v>
      </c>
      <c r="B3691" s="34">
        <v>0.36714020524463697</v>
      </c>
      <c r="C3691" s="34">
        <v>8.2383302009568504E-2</v>
      </c>
      <c r="D3691" s="34">
        <v>2.8650628649956301E-2</v>
      </c>
      <c r="E3691" s="34">
        <v>2.8899671606600001E-2</v>
      </c>
      <c r="F3691" s="34">
        <v>8.1562110716798704E-3</v>
      </c>
      <c r="G3691" s="34">
        <v>0.17419197228450201</v>
      </c>
      <c r="H3691" s="35">
        <v>1.05511338934919</v>
      </c>
      <c r="I3691" s="34">
        <v>9.8171631189592698E-2</v>
      </c>
      <c r="J3691" s="34">
        <v>2.4733544252555001E-2</v>
      </c>
      <c r="K3691" s="36">
        <f>Inputs!$B$12*(1+$B3691)^4</f>
        <v>209605.88490779634</v>
      </c>
      <c r="L3691" s="36">
        <f t="shared" si="570"/>
        <v>22521.966615085999</v>
      </c>
      <c r="M3691" s="36">
        <f t="shared" si="571"/>
        <v>259377.57760521059</v>
      </c>
      <c r="N3691" s="37">
        <f>M3691/Inputs!$B$6</f>
        <v>395.39264878843079</v>
      </c>
      <c r="O3691" s="38">
        <f>IF(N3691&gt;Inputs!$B$4,1,0)</f>
        <v>0</v>
      </c>
      <c r="P3691" s="34">
        <f t="shared" si="572"/>
        <v>7.3438086937037697E-2</v>
      </c>
      <c r="Q3691" s="36">
        <f>Inputs!$B$12*(1+$B3691)^0*$C3691+Inputs!$B$29*(1+$D3691)^0*Inputs!$B$19+Inputs!$B$30*(1+$E3691)^0*Inputs!$B$20+Inputs!$B$31*(1+$F3691)^0*Inputs!$B$21+Inputs!$B$22*(1+Inputs!$B$23)^0</f>
        <v>12965.042148001034</v>
      </c>
      <c r="R3691" s="36">
        <f>Inputs!$B$12*(1+$B3691)^1*$C3691+Inputs!$B$29*(1+$D3691)^1*Inputs!$B$19+Inputs!$B$30*(1+$E3691)^1*Inputs!$B$20+Inputs!$B$31*(1+$F3691)^1*Inputs!$B$21+Inputs!$B$22*(1+Inputs!$B$23)^1</f>
        <v>14914.684031165507</v>
      </c>
      <c r="S3691" s="36">
        <f>Inputs!$B$12*(1+$B3691)^2*$C3691+Inputs!$B$29*(1+$D3691)^2*Inputs!$B$19+Inputs!$B$30*(1+$E3691)^2*Inputs!$B$20+Inputs!$B$31*(1+$F3691)^2*Inputs!$B$21+Inputs!$B$22*(1+Inputs!$B$23)^2</f>
        <v>17533.636836248759</v>
      </c>
      <c r="T3691" s="36">
        <f>Inputs!$B$12*(1+$B3691)^3*$C3691+Inputs!$B$29*(1+$D3691)^3*Inputs!$B$19+Inputs!$B$30*(1+$E3691)^3*Inputs!$B$20+Inputs!$B$31*(1+$F3691)^3*Inputs!$B$21+Inputs!$B$22*(1+Inputs!$B$23)^3</f>
        <v>21066.595886629715</v>
      </c>
      <c r="U3691" s="36">
        <f>Inputs!$B$12*(1+$B3691)^4*$C3691+Inputs!$B$29*(1+$D3691)^4*Inputs!$B$19+Inputs!$B$30*(1+$E3691)^4*Inputs!$B$20+Inputs!$B$31*(1+$F3691)^4*Inputs!$B$21+Inputs!$B$22*(1+Inputs!$B$23)^4</f>
        <v>25848.067299437007</v>
      </c>
      <c r="V3691" s="35">
        <f>Inputs!$B$13/(Q3691*(1-$G3691))</f>
        <v>1.1824442462976072</v>
      </c>
      <c r="W3691" s="36">
        <f>Inputs!$B$13</f>
        <v>12660</v>
      </c>
      <c r="X3691" s="36">
        <f t="shared" si="573"/>
        <v>14171.697710360622</v>
      </c>
      <c r="Y3691" s="36">
        <f t="shared" si="574"/>
        <v>16199.26621369746</v>
      </c>
      <c r="Z3691" s="36">
        <f t="shared" si="575"/>
        <v>18909.562233832239</v>
      </c>
      <c r="AA3691" s="36">
        <f t="shared" si="576"/>
        <v>22521.966615085999</v>
      </c>
      <c r="AB3691" s="36">
        <f t="shared" si="577"/>
        <v>62613.956759096225</v>
      </c>
      <c r="AC3691" s="36">
        <f t="shared" si="578"/>
        <v>314264.9221350447</v>
      </c>
      <c r="AD3691" s="36">
        <f t="shared" si="579"/>
        <v>196763.62084611435</v>
      </c>
    </row>
    <row r="3692" spans="1:30" ht="14.25" customHeight="1" x14ac:dyDescent="0.25">
      <c r="A3692" s="16">
        <v>3676</v>
      </c>
      <c r="B3692" s="34">
        <v>0.45208596083906399</v>
      </c>
      <c r="C3692" s="34">
        <v>6.4752315402856905E-2</v>
      </c>
      <c r="D3692" s="34">
        <v>2.56329928964459E-2</v>
      </c>
      <c r="E3692" s="34">
        <v>4.3610288750346997E-2</v>
      </c>
      <c r="F3692" s="34">
        <v>2.6121641346027701E-2</v>
      </c>
      <c r="G3692" s="34">
        <v>0.15873507408510601</v>
      </c>
      <c r="H3692" s="35">
        <v>1.0635156875652001</v>
      </c>
      <c r="I3692" s="34">
        <v>9.5678158865297305E-2</v>
      </c>
      <c r="J3692" s="34">
        <v>2.5102189595265001E-2</v>
      </c>
      <c r="K3692" s="36">
        <f>Inputs!$B$12*(1+$B3692)^4</f>
        <v>266759.90657484782</v>
      </c>
      <c r="L3692" s="36">
        <f t="shared" si="570"/>
        <v>23544.782420615469</v>
      </c>
      <c r="M3692" s="36">
        <f t="shared" si="571"/>
        <v>280729.59615831944</v>
      </c>
      <c r="N3692" s="37">
        <f>M3692/Inputs!$B$6</f>
        <v>427.94145755841379</v>
      </c>
      <c r="O3692" s="38">
        <f>IF(N3692&gt;Inputs!$B$4,1,0)</f>
        <v>1</v>
      </c>
      <c r="P3692" s="34">
        <f t="shared" si="572"/>
        <v>7.0575969270032304E-2</v>
      </c>
      <c r="Q3692" s="36">
        <f>Inputs!$B$12*(1+$B3692)^0*$C3692+Inputs!$B$29*(1+$D3692)^0*Inputs!$B$19+Inputs!$B$30*(1+$E3692)^0*Inputs!$B$20+Inputs!$B$31*(1+$F3692)^0*Inputs!$B$21+Inputs!$B$22*(1+Inputs!$B$23)^0</f>
        <v>11907.182951598337</v>
      </c>
      <c r="R3692" s="36">
        <f>Inputs!$B$12*(1+$B3692)^1*$C3692+Inputs!$B$29*(1+$D3692)^1*Inputs!$B$19+Inputs!$B$30*(1+$E3692)^1*Inputs!$B$20+Inputs!$B$31*(1+$F3692)^1*Inputs!$B$21+Inputs!$B$22*(1+Inputs!$B$23)^1</f>
        <v>13906.518420168924</v>
      </c>
      <c r="S3692" s="36">
        <f>Inputs!$B$12*(1+$B3692)^2*$C3692+Inputs!$B$29*(1+$D3692)^2*Inputs!$B$19+Inputs!$B$30*(1+$E3692)^2*Inputs!$B$20+Inputs!$B$31*(1+$F3692)^2*Inputs!$B$21+Inputs!$B$22*(1+Inputs!$B$23)^2</f>
        <v>16707.85633406532</v>
      </c>
      <c r="T3692" s="36">
        <f>Inputs!$B$12*(1+$B3692)^3*$C3692+Inputs!$B$29*(1+$D3692)^3*Inputs!$B$19+Inputs!$B$30*(1+$E3692)^3*Inputs!$B$20+Inputs!$B$31*(1+$F3692)^3*Inputs!$B$21+Inputs!$B$22*(1+Inputs!$B$23)^3</f>
        <v>20670.458268671086</v>
      </c>
      <c r="U3692" s="36">
        <f>Inputs!$B$12*(1+$B3692)^4*$C3692+Inputs!$B$29*(1+$D3692)^4*Inputs!$B$19+Inputs!$B$30*(1+$E3692)^4*Inputs!$B$20+Inputs!$B$31*(1+$F3692)^4*Inputs!$B$21+Inputs!$B$22*(1+Inputs!$B$23)^4</f>
        <v>26315.886121199961</v>
      </c>
      <c r="V3692" s="35">
        <f>Inputs!$B$13/(Q3692*(1-$G3692))</f>
        <v>1.263839418030021</v>
      </c>
      <c r="W3692" s="36">
        <f>Inputs!$B$13</f>
        <v>12660</v>
      </c>
      <c r="X3692" s="36">
        <f t="shared" si="573"/>
        <v>14199.840857682455</v>
      </c>
      <c r="Y3692" s="36">
        <f t="shared" si="574"/>
        <v>16356.341586578914</v>
      </c>
      <c r="Z3692" s="36">
        <f t="shared" si="575"/>
        <v>19364.700834635118</v>
      </c>
      <c r="AA3692" s="36">
        <f t="shared" si="576"/>
        <v>23544.782420615469</v>
      </c>
      <c r="AB3692" s="36">
        <f t="shared" si="577"/>
        <v>64163.749065477125</v>
      </c>
      <c r="AC3692" s="36">
        <f t="shared" si="578"/>
        <v>341983.37284707295</v>
      </c>
      <c r="AD3692" s="36">
        <f t="shared" si="579"/>
        <v>216565.8470928423</v>
      </c>
    </row>
    <row r="3693" spans="1:30" ht="14.25" customHeight="1" x14ac:dyDescent="0.25">
      <c r="A3693" s="16">
        <v>3677</v>
      </c>
      <c r="B3693" s="34">
        <v>0.13894253692609601</v>
      </c>
      <c r="C3693" s="34">
        <v>9.8100313023947394E-2</v>
      </c>
      <c r="D3693" s="34">
        <v>3.57978975936473E-2</v>
      </c>
      <c r="E3693" s="34">
        <v>2.3004389638461398E-2</v>
      </c>
      <c r="F3693" s="34">
        <v>3.5874277336936301E-2</v>
      </c>
      <c r="G3693" s="34">
        <v>0.16338774486082</v>
      </c>
      <c r="H3693" s="35">
        <v>0.98507723647255596</v>
      </c>
      <c r="I3693" s="34">
        <v>9.3062331939212303E-2</v>
      </c>
      <c r="J3693" s="34">
        <v>2.5299158079330499E-2</v>
      </c>
      <c r="K3693" s="36">
        <f>Inputs!$B$12*(1+$B3693)^4</f>
        <v>100962.12970893036</v>
      </c>
      <c r="L3693" s="36">
        <f t="shared" si="570"/>
        <v>15706.632427694885</v>
      </c>
      <c r="M3693" s="36">
        <f t="shared" si="571"/>
        <v>206265.25868600988</v>
      </c>
      <c r="N3693" s="37">
        <f>M3693/Inputs!$B$6</f>
        <v>314.42874799696631</v>
      </c>
      <c r="O3693" s="38">
        <f>IF(N3693&gt;Inputs!$B$4,1,0)</f>
        <v>0</v>
      </c>
      <c r="P3693" s="34">
        <f t="shared" si="572"/>
        <v>6.7763173859881801E-2</v>
      </c>
      <c r="Q3693" s="36">
        <f>Inputs!$B$12*(1+$B3693)^0*$C3693+Inputs!$B$29*(1+$D3693)^0*Inputs!$B$19+Inputs!$B$30*(1+$E3693)^0*Inputs!$B$20+Inputs!$B$31*(1+$F3693)^0*Inputs!$B$21+Inputs!$B$22*(1+Inputs!$B$23)^0</f>
        <v>13908.062808863764</v>
      </c>
      <c r="R3693" s="36">
        <f>Inputs!$B$12*(1+$B3693)^1*$C3693+Inputs!$B$29*(1+$D3693)^1*Inputs!$B$19+Inputs!$B$30*(1+$E3693)^1*Inputs!$B$20+Inputs!$B$31*(1+$F3693)^1*Inputs!$B$21+Inputs!$B$22*(1+Inputs!$B$23)^1</f>
        <v>14994.617686021407</v>
      </c>
      <c r="S3693" s="36">
        <f>Inputs!$B$12*(1+$B3693)^2*$C3693+Inputs!$B$29*(1+$D3693)^2*Inputs!$B$19+Inputs!$B$30*(1+$E3693)^2*Inputs!$B$20+Inputs!$B$31*(1+$F3693)^2*Inputs!$B$21+Inputs!$B$22*(1+Inputs!$B$23)^2</f>
        <v>16204.096144572068</v>
      </c>
      <c r="T3693" s="36">
        <f>Inputs!$B$12*(1+$B3693)^3*$C3693+Inputs!$B$29*(1+$D3693)^3*Inputs!$B$19+Inputs!$B$30*(1+$E3693)^3*Inputs!$B$20+Inputs!$B$31*(1+$F3693)^3*Inputs!$B$21+Inputs!$B$22*(1+Inputs!$B$23)^3</f>
        <v>17552.614340562708</v>
      </c>
      <c r="U3693" s="36">
        <f>Inputs!$B$12*(1+$B3693)^4*$C3693+Inputs!$B$29*(1+$D3693)^4*Inputs!$B$19+Inputs!$B$30*(1+$E3693)^4*Inputs!$B$20+Inputs!$B$31*(1+$F3693)^4*Inputs!$B$21+Inputs!$B$22*(1+Inputs!$B$23)^4</f>
        <v>19058.493787843563</v>
      </c>
      <c r="V3693" s="35">
        <f>Inputs!$B$13/(Q3693*(1-$G3693))</f>
        <v>1.08803493565348</v>
      </c>
      <c r="W3693" s="36">
        <f>Inputs!$B$13</f>
        <v>12660</v>
      </c>
      <c r="X3693" s="36">
        <f t="shared" si="573"/>
        <v>13326.158223546157</v>
      </c>
      <c r="Y3693" s="36">
        <f t="shared" si="574"/>
        <v>14052.119659020243</v>
      </c>
      <c r="Z3693" s="36">
        <f t="shared" si="575"/>
        <v>14843.57204178726</v>
      </c>
      <c r="AA3693" s="36">
        <f t="shared" si="576"/>
        <v>15706.632427694885</v>
      </c>
      <c r="AB3693" s="36">
        <f t="shared" si="577"/>
        <v>53959.859090411781</v>
      </c>
      <c r="AC3693" s="36">
        <f t="shared" si="578"/>
        <v>237651.1619375493</v>
      </c>
      <c r="AD3693" s="36">
        <f t="shared" si="579"/>
        <v>152305.39959559811</v>
      </c>
    </row>
    <row r="3694" spans="1:30" ht="14.25" customHeight="1" x14ac:dyDescent="0.25">
      <c r="A3694" s="16">
        <v>3678</v>
      </c>
      <c r="B3694" s="34">
        <v>0.33250933682067901</v>
      </c>
      <c r="C3694" s="34">
        <v>6.1140398762815198E-2</v>
      </c>
      <c r="D3694" s="34">
        <v>5.0051825623975699E-3</v>
      </c>
      <c r="E3694" s="34">
        <v>3.6872437898053598E-2</v>
      </c>
      <c r="F3694" s="34">
        <v>3.3049660247589201E-2</v>
      </c>
      <c r="G3694" s="34">
        <v>0.160568806623061</v>
      </c>
      <c r="H3694" s="35">
        <v>1.04072258957758</v>
      </c>
      <c r="I3694" s="34">
        <v>9.0352304421012303E-2</v>
      </c>
      <c r="J3694" s="34">
        <v>2.3654699608627799E-2</v>
      </c>
      <c r="K3694" s="36">
        <f>Inputs!$B$12*(1+$B3694)^4</f>
        <v>189161.30153105679</v>
      </c>
      <c r="L3694" s="36">
        <f t="shared" si="570"/>
        <v>17807.22613782977</v>
      </c>
      <c r="M3694" s="36">
        <f t="shared" si="571"/>
        <v>234446.77156643249</v>
      </c>
      <c r="N3694" s="37">
        <f>M3694/Inputs!$B$6</f>
        <v>357.38837129029343</v>
      </c>
      <c r="O3694" s="38">
        <f>IF(N3694&gt;Inputs!$B$4,1,0)</f>
        <v>0</v>
      </c>
      <c r="P3694" s="34">
        <f t="shared" si="572"/>
        <v>6.6697604812384501E-2</v>
      </c>
      <c r="Q3694" s="36">
        <f>Inputs!$B$12*(1+$B3694)^0*$C3694+Inputs!$B$29*(1+$D3694)^0*Inputs!$B$19+Inputs!$B$30*(1+$E3694)^0*Inputs!$B$20+Inputs!$B$31*(1+$F3694)^0*Inputs!$B$21+Inputs!$B$22*(1+Inputs!$B$23)^0</f>
        <v>11690.467953195832</v>
      </c>
      <c r="R3694" s="36">
        <f>Inputs!$B$12*(1+$B3694)^1*$C3694+Inputs!$B$29*(1+$D3694)^1*Inputs!$B$19+Inputs!$B$30*(1+$E3694)^1*Inputs!$B$20+Inputs!$B$31*(1+$F3694)^1*Inputs!$B$21+Inputs!$B$22*(1+Inputs!$B$23)^1</f>
        <v>13099.476087190213</v>
      </c>
      <c r="S3694" s="36">
        <f>Inputs!$B$12*(1+$B3694)^2*$C3694+Inputs!$B$29*(1+$D3694)^2*Inputs!$B$19+Inputs!$B$30*(1+$E3694)^2*Inputs!$B$20+Inputs!$B$31*(1+$F3694)^2*Inputs!$B$21+Inputs!$B$22*(1+Inputs!$B$23)^2</f>
        <v>14920.429165627131</v>
      </c>
      <c r="T3694" s="36">
        <f>Inputs!$B$12*(1+$B3694)^3*$C3694+Inputs!$B$29*(1+$D3694)^3*Inputs!$B$19+Inputs!$B$30*(1+$E3694)^3*Inputs!$B$20+Inputs!$B$31*(1+$F3694)^3*Inputs!$B$21+Inputs!$B$22*(1+Inputs!$B$23)^3</f>
        <v>17288.416712392667</v>
      </c>
      <c r="U3694" s="36">
        <f>Inputs!$B$12*(1+$B3694)^4*$C3694+Inputs!$B$29*(1+$D3694)^4*Inputs!$B$19+Inputs!$B$30*(1+$E3694)^4*Inputs!$B$20+Inputs!$B$31*(1+$F3694)^4*Inputs!$B$21+Inputs!$B$22*(1+Inputs!$B$23)^4</f>
        <v>20383.379439355183</v>
      </c>
      <c r="V3694" s="35">
        <f>Inputs!$B$13/(Q3694*(1-$G3694))</f>
        <v>1.2900801897989009</v>
      </c>
      <c r="W3694" s="36">
        <f>Inputs!$B$13</f>
        <v>12660</v>
      </c>
      <c r="X3694" s="36">
        <f t="shared" si="573"/>
        <v>13500.371356831522</v>
      </c>
      <c r="Y3694" s="36">
        <f t="shared" si="574"/>
        <v>14596.272088986996</v>
      </c>
      <c r="Z3694" s="36">
        <f t="shared" si="575"/>
        <v>16008.116829144359</v>
      </c>
      <c r="AA3694" s="36">
        <f t="shared" si="576"/>
        <v>17807.22613782977</v>
      </c>
      <c r="AB3694" s="36">
        <f t="shared" si="577"/>
        <v>57107.34840836074</v>
      </c>
      <c r="AC3694" s="36">
        <f t="shared" si="578"/>
        <v>273299.92994888406</v>
      </c>
      <c r="AD3694" s="36">
        <f t="shared" si="579"/>
        <v>177339.42315807176</v>
      </c>
    </row>
    <row r="3695" spans="1:30" ht="14.25" customHeight="1" x14ac:dyDescent="0.25">
      <c r="A3695" s="16">
        <v>3679</v>
      </c>
      <c r="B3695" s="34">
        <v>0.32716734415586601</v>
      </c>
      <c r="C3695" s="34">
        <v>7.1287126697908001E-2</v>
      </c>
      <c r="D3695" s="34">
        <v>4.4910765187035601E-2</v>
      </c>
      <c r="E3695" s="34">
        <v>7.3794059908577098E-2</v>
      </c>
      <c r="F3695" s="34">
        <v>2.0324132627777599E-2</v>
      </c>
      <c r="G3695" s="34">
        <v>0.17593099564502701</v>
      </c>
      <c r="H3695" s="35">
        <v>1.07218608051567</v>
      </c>
      <c r="I3695" s="34">
        <v>0.10225827406126101</v>
      </c>
      <c r="J3695" s="34">
        <v>1.9073434593712101E-2</v>
      </c>
      <c r="K3695" s="36">
        <f>Inputs!$B$12*(1+$B3695)^4</f>
        <v>186146.12439796005</v>
      </c>
      <c r="L3695" s="36">
        <f t="shared" si="570"/>
        <v>20182.410208368288</v>
      </c>
      <c r="M3695" s="36">
        <f t="shared" si="571"/>
        <v>210899.02060280257</v>
      </c>
      <c r="N3695" s="37">
        <f>M3695/Inputs!$B$6</f>
        <v>321.49240945549172</v>
      </c>
      <c r="O3695" s="38">
        <f>IF(N3695&gt;Inputs!$B$4,1,0)</f>
        <v>0</v>
      </c>
      <c r="P3695" s="34">
        <f t="shared" si="572"/>
        <v>8.3184839467548899E-2</v>
      </c>
      <c r="Q3695" s="36">
        <f>Inputs!$B$12*(1+$B3695)^0*$C3695+Inputs!$B$29*(1+$D3695)^0*Inputs!$B$19+Inputs!$B$30*(1+$E3695)^0*Inputs!$B$20+Inputs!$B$31*(1+$F3695)^0*Inputs!$B$21+Inputs!$B$22*(1+Inputs!$B$23)^0</f>
        <v>12299.271629301402</v>
      </c>
      <c r="R3695" s="36">
        <f>Inputs!$B$12*(1+$B3695)^1*$C3695+Inputs!$B$29*(1+$D3695)^1*Inputs!$B$19+Inputs!$B$30*(1+$E3695)^1*Inputs!$B$20+Inputs!$B$31*(1+$F3695)^1*Inputs!$B$21+Inputs!$B$22*(1+Inputs!$B$23)^1</f>
        <v>14054.760224025937</v>
      </c>
      <c r="S3695" s="36">
        <f>Inputs!$B$12*(1+$B3695)^2*$C3695+Inputs!$B$29*(1+$D3695)^2*Inputs!$B$19+Inputs!$B$30*(1+$E3695)^2*Inputs!$B$20+Inputs!$B$31*(1+$F3695)^2*Inputs!$B$21+Inputs!$B$22*(1+Inputs!$B$23)^2</f>
        <v>16288.19455833016</v>
      </c>
      <c r="T3695" s="36">
        <f>Inputs!$B$12*(1+$B3695)^3*$C3695+Inputs!$B$29*(1+$D3695)^3*Inputs!$B$19+Inputs!$B$30*(1+$E3695)^3*Inputs!$B$20+Inputs!$B$31*(1+$F3695)^3*Inputs!$B$21+Inputs!$B$22*(1+Inputs!$B$23)^3</f>
        <v>19150.644346958536</v>
      </c>
      <c r="U3695" s="36">
        <f>Inputs!$B$12*(1+$B3695)^4*$C3695+Inputs!$B$29*(1+$D3695)^4*Inputs!$B$19+Inputs!$B$30*(1+$E3695)^4*Inputs!$B$20+Inputs!$B$31*(1+$F3695)^4*Inputs!$B$21+Inputs!$B$22*(1+Inputs!$B$23)^4</f>
        <v>22842.271271793947</v>
      </c>
      <c r="V3695" s="35">
        <f>Inputs!$B$13/(Q3695*(1-$G3695))</f>
        <v>1.2490813768834728</v>
      </c>
      <c r="W3695" s="36">
        <f>Inputs!$B$13</f>
        <v>12660</v>
      </c>
      <c r="X3695" s="36">
        <f t="shared" si="573"/>
        <v>13954.771341723042</v>
      </c>
      <c r="Y3695" s="36">
        <f t="shared" si="574"/>
        <v>15578.717960491535</v>
      </c>
      <c r="Z3695" s="36">
        <f t="shared" si="575"/>
        <v>17618.569790507619</v>
      </c>
      <c r="AA3695" s="36">
        <f t="shared" si="576"/>
        <v>20182.410208368288</v>
      </c>
      <c r="AB3695" s="36">
        <f t="shared" si="577"/>
        <v>58943.147943083604</v>
      </c>
      <c r="AC3695" s="36">
        <f t="shared" si="578"/>
        <v>247248.87637061038</v>
      </c>
      <c r="AD3695" s="36">
        <f t="shared" si="579"/>
        <v>151955.87265971897</v>
      </c>
    </row>
    <row r="3696" spans="1:30" ht="14.25" customHeight="1" x14ac:dyDescent="0.25">
      <c r="A3696" s="16">
        <v>3680</v>
      </c>
      <c r="B3696" s="34">
        <v>0.18983776860791499</v>
      </c>
      <c r="C3696" s="34">
        <v>0.100546573184083</v>
      </c>
      <c r="D3696" s="34">
        <v>1.3579036986664701E-2</v>
      </c>
      <c r="E3696" s="34">
        <v>5.5995999974192703E-2</v>
      </c>
      <c r="F3696" s="34">
        <v>7.9372836738015595E-3</v>
      </c>
      <c r="G3696" s="34">
        <v>0.16747042992779501</v>
      </c>
      <c r="H3696" s="35">
        <v>1.12827943251175</v>
      </c>
      <c r="I3696" s="34">
        <v>0.101791321048848</v>
      </c>
      <c r="J3696" s="34">
        <v>2.0618053639994E-2</v>
      </c>
      <c r="K3696" s="36">
        <f>Inputs!$B$12*(1+$B3696)^4</f>
        <v>120254.75345040491</v>
      </c>
      <c r="L3696" s="36">
        <f t="shared" si="570"/>
        <v>19503.901192195237</v>
      </c>
      <c r="M3696" s="36">
        <f t="shared" si="571"/>
        <v>209429.9520829501</v>
      </c>
      <c r="N3696" s="37">
        <f>M3696/Inputs!$B$6</f>
        <v>319.25297573620441</v>
      </c>
      <c r="O3696" s="38">
        <f>IF(N3696&gt;Inputs!$B$4,1,0)</f>
        <v>0</v>
      </c>
      <c r="P3696" s="34">
        <f t="shared" si="572"/>
        <v>8.1173267408854E-2</v>
      </c>
      <c r="Q3696" s="36">
        <f>Inputs!$B$12*(1+$B3696)^0*$C3696+Inputs!$B$29*(1+$D3696)^0*Inputs!$B$19+Inputs!$B$30*(1+$E3696)^0*Inputs!$B$20+Inputs!$B$31*(1+$F3696)^0*Inputs!$B$21+Inputs!$B$22*(1+Inputs!$B$23)^0</f>
        <v>14054.838418471903</v>
      </c>
      <c r="R3696" s="36">
        <f>Inputs!$B$12*(1+$B3696)^1*$C3696+Inputs!$B$29*(1+$D3696)^1*Inputs!$B$19+Inputs!$B$30*(1+$E3696)^1*Inputs!$B$20+Inputs!$B$31*(1+$F3696)^1*Inputs!$B$21+Inputs!$B$22*(1+Inputs!$B$23)^1</f>
        <v>15352.273016459076</v>
      </c>
      <c r="S3696" s="36">
        <f>Inputs!$B$12*(1+$B3696)^2*$C3696+Inputs!$B$29*(1+$D3696)^2*Inputs!$B$19+Inputs!$B$30*(1+$E3696)^2*Inputs!$B$20+Inputs!$B$31*(1+$F3696)^2*Inputs!$B$21+Inputs!$B$22*(1+Inputs!$B$23)^2</f>
        <v>16873.813535189947</v>
      </c>
      <c r="T3696" s="36">
        <f>Inputs!$B$12*(1+$B3696)^3*$C3696+Inputs!$B$29*(1+$D3696)^3*Inputs!$B$19+Inputs!$B$30*(1+$E3696)^3*Inputs!$B$20+Inputs!$B$31*(1+$F3696)^3*Inputs!$B$21+Inputs!$B$22*(1+Inputs!$B$23)^3</f>
        <v>18661.122180330567</v>
      </c>
      <c r="U3696" s="36">
        <f>Inputs!$B$12*(1+$B3696)^4*$C3696+Inputs!$B$29*(1+$D3696)^4*Inputs!$B$19+Inputs!$B$30*(1+$E3696)^4*Inputs!$B$20+Inputs!$B$31*(1+$F3696)^4*Inputs!$B$21+Inputs!$B$22*(1+Inputs!$B$23)^4</f>
        <v>20763.719285702067</v>
      </c>
      <c r="V3696" s="35">
        <f>Inputs!$B$13/(Q3696*(1-$G3696))</f>
        <v>1.0819524650240493</v>
      </c>
      <c r="W3696" s="36">
        <f>Inputs!$B$13</f>
        <v>12660</v>
      </c>
      <c r="X3696" s="36">
        <f t="shared" si="573"/>
        <v>13976.702647180875</v>
      </c>
      <c r="Y3696" s="36">
        <f t="shared" si="574"/>
        <v>15524.612186709435</v>
      </c>
      <c r="Z3696" s="36">
        <f t="shared" si="575"/>
        <v>17348.943882000887</v>
      </c>
      <c r="AA3696" s="36">
        <f t="shared" si="576"/>
        <v>19503.901192195237</v>
      </c>
      <c r="AB3696" s="36">
        <f t="shared" si="577"/>
        <v>58395.866186394785</v>
      </c>
      <c r="AC3696" s="36">
        <f t="shared" si="578"/>
        <v>245228.93199435019</v>
      </c>
      <c r="AD3696" s="36">
        <f t="shared" si="579"/>
        <v>151034.08589655531</v>
      </c>
    </row>
    <row r="3697" spans="1:30" ht="14.25" customHeight="1" x14ac:dyDescent="0.25">
      <c r="A3697" s="16">
        <v>3681</v>
      </c>
      <c r="B3697" s="34">
        <v>0.26056884475805597</v>
      </c>
      <c r="C3697" s="34">
        <v>7.6404647296421505E-2</v>
      </c>
      <c r="D3697" s="34">
        <v>5.9282096934587601E-2</v>
      </c>
      <c r="E3697" s="34">
        <v>5.4108996855584998E-2</v>
      </c>
      <c r="F3697" s="34">
        <v>1.83372444344656E-3</v>
      </c>
      <c r="G3697" s="34">
        <v>0.16429998987125899</v>
      </c>
      <c r="H3697" s="35">
        <v>1.0372908892156001</v>
      </c>
      <c r="I3697" s="34">
        <v>9.79579283751323E-2</v>
      </c>
      <c r="J3697" s="34">
        <v>2.75740019128441E-2</v>
      </c>
      <c r="K3697" s="36">
        <f>Inputs!$B$12*(1+$B3697)^4</f>
        <v>151501.70741219679</v>
      </c>
      <c r="L3697" s="36">
        <f t="shared" si="570"/>
        <v>18018.309539740454</v>
      </c>
      <c r="M3697" s="36">
        <f t="shared" si="571"/>
        <v>221426.60163109936</v>
      </c>
      <c r="N3697" s="37">
        <f>M3697/Inputs!$B$6</f>
        <v>337.54055126691975</v>
      </c>
      <c r="O3697" s="38">
        <f>IF(N3697&gt;Inputs!$B$4,1,0)</f>
        <v>0</v>
      </c>
      <c r="P3697" s="34">
        <f t="shared" si="572"/>
        <v>7.0383926462288193E-2</v>
      </c>
      <c r="Q3697" s="36">
        <f>Inputs!$B$12*(1+$B3697)^0*$C3697+Inputs!$B$29*(1+$D3697)^0*Inputs!$B$19+Inputs!$B$30*(1+$E3697)^0*Inputs!$B$20+Inputs!$B$31*(1+$F3697)^0*Inputs!$B$21+Inputs!$B$22*(1+Inputs!$B$23)^0</f>
        <v>12606.322865212212</v>
      </c>
      <c r="R3697" s="36">
        <f>Inputs!$B$12*(1+$B3697)^1*$C3697+Inputs!$B$29*(1+$D3697)^1*Inputs!$B$19+Inputs!$B$30*(1+$E3697)^1*Inputs!$B$20+Inputs!$B$31*(1+$F3697)^1*Inputs!$B$21+Inputs!$B$22*(1+Inputs!$B$23)^1</f>
        <v>14071.509469167726</v>
      </c>
      <c r="S3697" s="36">
        <f>Inputs!$B$12*(1+$B3697)^2*$C3697+Inputs!$B$29*(1+$D3697)^2*Inputs!$B$19+Inputs!$B$30*(1+$E3697)^2*Inputs!$B$20+Inputs!$B$31*(1+$F3697)^2*Inputs!$B$21+Inputs!$B$22*(1+Inputs!$B$23)^2</f>
        <v>15864.838891117353</v>
      </c>
      <c r="T3697" s="36">
        <f>Inputs!$B$12*(1+$B3697)^3*$C3697+Inputs!$B$29*(1+$D3697)^3*Inputs!$B$19+Inputs!$B$30*(1+$E3697)^3*Inputs!$B$20+Inputs!$B$31*(1+$F3697)^3*Inputs!$B$21+Inputs!$B$22*(1+Inputs!$B$23)^3</f>
        <v>18068.437305343701</v>
      </c>
      <c r="U3697" s="36">
        <f>Inputs!$B$12*(1+$B3697)^4*$C3697+Inputs!$B$29*(1+$D3697)^4*Inputs!$B$19+Inputs!$B$30*(1+$E3697)^4*Inputs!$B$20+Inputs!$B$31*(1+$F3697)^4*Inputs!$B$21+Inputs!$B$22*(1+Inputs!$B$23)^4</f>
        <v>20785.62427561645</v>
      </c>
      <c r="V3697" s="35">
        <f>Inputs!$B$13/(Q3697*(1-$G3697))</f>
        <v>1.20169671076614</v>
      </c>
      <c r="W3697" s="36">
        <f>Inputs!$B$13</f>
        <v>12660</v>
      </c>
      <c r="X3697" s="36">
        <f t="shared" si="573"/>
        <v>13648.090244555291</v>
      </c>
      <c r="Y3697" s="36">
        <f t="shared" si="574"/>
        <v>14842.524220379948</v>
      </c>
      <c r="Z3697" s="36">
        <f t="shared" si="575"/>
        <v>16283.501434122301</v>
      </c>
      <c r="AA3697" s="36">
        <f t="shared" si="576"/>
        <v>18018.309539740454</v>
      </c>
      <c r="AB3697" s="36">
        <f t="shared" si="577"/>
        <v>56562.855112199839</v>
      </c>
      <c r="AC3697" s="36">
        <f t="shared" si="578"/>
        <v>263059.30021360656</v>
      </c>
      <c r="AD3697" s="36">
        <f t="shared" si="579"/>
        <v>164863.74651889951</v>
      </c>
    </row>
    <row r="3698" spans="1:30" ht="14.25" customHeight="1" x14ac:dyDescent="0.25">
      <c r="A3698" s="16">
        <v>3682</v>
      </c>
      <c r="B3698" s="34">
        <v>0.27019101712150101</v>
      </c>
      <c r="C3698" s="34">
        <v>0.101352905786708</v>
      </c>
      <c r="D3698" s="34">
        <v>3.4126243653425502E-2</v>
      </c>
      <c r="E3698" s="34">
        <v>2.6844609488650702E-2</v>
      </c>
      <c r="F3698" s="34">
        <v>3.6729694586293403E-2</v>
      </c>
      <c r="G3698" s="34">
        <v>0.168820447867919</v>
      </c>
      <c r="H3698" s="35">
        <v>1.0836814986857599</v>
      </c>
      <c r="I3698" s="34">
        <v>9.7321408045213498E-2</v>
      </c>
      <c r="J3698" s="34">
        <v>2.88364702066062E-2</v>
      </c>
      <c r="K3698" s="36">
        <f>Inputs!$B$12*(1+$B3698)^4</f>
        <v>156180.71208225001</v>
      </c>
      <c r="L3698" s="36">
        <f t="shared" si="570"/>
        <v>22534.28573848497</v>
      </c>
      <c r="M3698" s="36">
        <f t="shared" si="571"/>
        <v>276201.6498269079</v>
      </c>
      <c r="N3698" s="37">
        <f>M3698/Inputs!$B$6</f>
        <v>421.0391003458962</v>
      </c>
      <c r="O3698" s="38">
        <f>IF(N3698&gt;Inputs!$B$4,1,0)</f>
        <v>1</v>
      </c>
      <c r="P3698" s="34">
        <f t="shared" si="572"/>
        <v>6.848493783860729E-2</v>
      </c>
      <c r="Q3698" s="36">
        <f>Inputs!$B$12*(1+$B3698)^0*$C3698+Inputs!$B$29*(1+$D3698)^0*Inputs!$B$19+Inputs!$B$30*(1+$E3698)^0*Inputs!$B$20+Inputs!$B$31*(1+$F3698)^0*Inputs!$B$21+Inputs!$B$22*(1+Inputs!$B$23)^0</f>
        <v>14103.218374629403</v>
      </c>
      <c r="R3698" s="36">
        <f>Inputs!$B$12*(1+$B3698)^1*$C3698+Inputs!$B$29*(1+$D3698)^1*Inputs!$B$19+Inputs!$B$30*(1+$E3698)^1*Inputs!$B$20+Inputs!$B$31*(1+$F3698)^1*Inputs!$B$21+Inputs!$B$22*(1+Inputs!$B$23)^1</f>
        <v>16023.019652914787</v>
      </c>
      <c r="S3698" s="36">
        <f>Inputs!$B$12*(1+$B3698)^2*$C3698+Inputs!$B$29*(1+$D3698)^2*Inputs!$B$19+Inputs!$B$30*(1+$E3698)^2*Inputs!$B$20+Inputs!$B$31*(1+$F3698)^2*Inputs!$B$21+Inputs!$B$22*(1+Inputs!$B$23)^2</f>
        <v>18396.435091503197</v>
      </c>
      <c r="T3698" s="36">
        <f>Inputs!$B$12*(1+$B3698)^3*$C3698+Inputs!$B$29*(1+$D3698)^3*Inputs!$B$19+Inputs!$B$30*(1+$E3698)^3*Inputs!$B$20+Inputs!$B$31*(1+$F3698)^3*Inputs!$B$21+Inputs!$B$22*(1+Inputs!$B$23)^3</f>
        <v>21343.755856510979</v>
      </c>
      <c r="U3698" s="36">
        <f>Inputs!$B$12*(1+$B3698)^4*$C3698+Inputs!$B$29*(1+$D3698)^4*Inputs!$B$19+Inputs!$B$30*(1+$E3698)^4*Inputs!$B$20+Inputs!$B$31*(1+$F3698)^4*Inputs!$B$21+Inputs!$B$22*(1+Inputs!$B$23)^4</f>
        <v>25017.694648941637</v>
      </c>
      <c r="V3698" s="35">
        <f>Inputs!$B$13/(Q3698*(1-$G3698))</f>
        <v>1.0799922139194</v>
      </c>
      <c r="W3698" s="36">
        <f>Inputs!$B$13</f>
        <v>12660</v>
      </c>
      <c r="X3698" s="36">
        <f t="shared" si="573"/>
        <v>14395.626587195049</v>
      </c>
      <c r="Y3698" s="36">
        <f t="shared" si="574"/>
        <v>16542.086827986637</v>
      </c>
      <c r="Z3698" s="36">
        <f t="shared" si="575"/>
        <v>19208.682078539321</v>
      </c>
      <c r="AA3698" s="36">
        <f t="shared" si="576"/>
        <v>22534.28573848497</v>
      </c>
      <c r="AB3698" s="36">
        <f t="shared" si="577"/>
        <v>63424.091326122274</v>
      </c>
      <c r="AC3698" s="36">
        <f t="shared" si="578"/>
        <v>338528.37907871004</v>
      </c>
      <c r="AD3698" s="36">
        <f t="shared" si="579"/>
        <v>212777.55850078561</v>
      </c>
    </row>
    <row r="3699" spans="1:30" ht="14.25" customHeight="1" x14ac:dyDescent="0.25">
      <c r="A3699" s="16">
        <v>3683</v>
      </c>
      <c r="B3699" s="34">
        <v>0.30898994571080501</v>
      </c>
      <c r="C3699" s="34">
        <v>7.9104964925666807E-2</v>
      </c>
      <c r="D3699" s="34">
        <v>1.09198742386729E-2</v>
      </c>
      <c r="E3699" s="34">
        <v>3.7669010170626398E-2</v>
      </c>
      <c r="F3699" s="34">
        <v>4.0824938227036704E-3</v>
      </c>
      <c r="G3699" s="34">
        <v>0.159574754589944</v>
      </c>
      <c r="H3699" s="35">
        <v>1.05025232359238</v>
      </c>
      <c r="I3699" s="34">
        <v>9.0838017244632904E-2</v>
      </c>
      <c r="J3699" s="34">
        <v>2.3893977346726099E-2</v>
      </c>
      <c r="K3699" s="36">
        <f>Inputs!$B$12*(1+$B3699)^4</f>
        <v>176155.61600784291</v>
      </c>
      <c r="L3699" s="36">
        <f t="shared" si="570"/>
        <v>19673.516218425586</v>
      </c>
      <c r="M3699" s="36">
        <f t="shared" si="571"/>
        <v>254692.65766708931</v>
      </c>
      <c r="N3699" s="37">
        <f>M3699/Inputs!$B$6</f>
        <v>388.25100254129467</v>
      </c>
      <c r="O3699" s="38">
        <f>IF(N3699&gt;Inputs!$B$4,1,0)</f>
        <v>0</v>
      </c>
      <c r="P3699" s="34">
        <f t="shared" si="572"/>
        <v>6.6944039897906801E-2</v>
      </c>
      <c r="Q3699" s="36">
        <f>Inputs!$B$12*(1+$B3699)^0*$C3699+Inputs!$B$29*(1+$D3699)^0*Inputs!$B$19+Inputs!$B$30*(1+$E3699)^0*Inputs!$B$20+Inputs!$B$31*(1+$F3699)^0*Inputs!$B$21+Inputs!$B$22*(1+Inputs!$B$23)^0</f>
        <v>12768.341922966931</v>
      </c>
      <c r="R3699" s="36">
        <f>Inputs!$B$12*(1+$B3699)^1*$C3699+Inputs!$B$29*(1+$D3699)^1*Inputs!$B$19+Inputs!$B$30*(1+$E3699)^1*Inputs!$B$20+Inputs!$B$31*(1+$F3699)^1*Inputs!$B$21+Inputs!$B$22*(1+Inputs!$B$23)^1</f>
        <v>14314.907750241066</v>
      </c>
      <c r="S3699" s="36">
        <f>Inputs!$B$12*(1+$B3699)^2*$C3699+Inputs!$B$29*(1+$D3699)^2*Inputs!$B$19+Inputs!$B$30*(1+$E3699)^2*Inputs!$B$20+Inputs!$B$31*(1+$F3699)^2*Inputs!$B$21+Inputs!$B$22*(1+Inputs!$B$23)^2</f>
        <v>16316.585949970806</v>
      </c>
      <c r="T3699" s="36">
        <f>Inputs!$B$12*(1+$B3699)^3*$C3699+Inputs!$B$29*(1+$D3699)^3*Inputs!$B$19+Inputs!$B$30*(1+$E3699)^3*Inputs!$B$20+Inputs!$B$31*(1+$F3699)^3*Inputs!$B$21+Inputs!$B$22*(1+Inputs!$B$23)^3</f>
        <v>18913.472545731711</v>
      </c>
      <c r="U3699" s="36">
        <f>Inputs!$B$12*(1+$B3699)^4*$C3699+Inputs!$B$29*(1+$D3699)^4*Inputs!$B$19+Inputs!$B$30*(1+$E3699)^4*Inputs!$B$20+Inputs!$B$31*(1+$F3699)^4*Inputs!$B$21+Inputs!$B$22*(1+Inputs!$B$23)^4</f>
        <v>22288.931369922</v>
      </c>
      <c r="V3699" s="35">
        <f>Inputs!$B$13/(Q3699*(1-$G3699))</f>
        <v>1.1797775070995327</v>
      </c>
      <c r="W3699" s="36">
        <f>Inputs!$B$13</f>
        <v>12660</v>
      </c>
      <c r="X3699" s="36">
        <f t="shared" si="573"/>
        <v>13803.876170937008</v>
      </c>
      <c r="Y3699" s="36">
        <f t="shared" si="574"/>
        <v>15290.05541986452</v>
      </c>
      <c r="Z3699" s="36">
        <f t="shared" si="575"/>
        <v>17208.850919321161</v>
      </c>
      <c r="AA3699" s="36">
        <f t="shared" si="576"/>
        <v>19673.516218425586</v>
      </c>
      <c r="AB3699" s="36">
        <f t="shared" si="577"/>
        <v>59877.056845705105</v>
      </c>
      <c r="AC3699" s="36">
        <f t="shared" si="578"/>
        <v>300901.98918378912</v>
      </c>
      <c r="AD3699" s="36">
        <f t="shared" si="579"/>
        <v>194815.6008213842</v>
      </c>
    </row>
    <row r="3700" spans="1:30" ht="14.25" customHeight="1" x14ac:dyDescent="0.25">
      <c r="A3700" s="16">
        <v>3684</v>
      </c>
      <c r="B3700" s="34">
        <v>0.27226850872949099</v>
      </c>
      <c r="C3700" s="34">
        <v>8.8982665625691099E-2</v>
      </c>
      <c r="D3700" s="34">
        <v>3.1935551082700998E-2</v>
      </c>
      <c r="E3700" s="34">
        <v>5.00942533884257E-2</v>
      </c>
      <c r="F3700" s="34">
        <v>1.0341451237098301E-2</v>
      </c>
      <c r="G3700" s="34">
        <v>0.178714525424641</v>
      </c>
      <c r="H3700" s="35">
        <v>1.08519073483041</v>
      </c>
      <c r="I3700" s="34">
        <v>9.5595984133163101E-2</v>
      </c>
      <c r="J3700" s="34">
        <v>2.3115075038562201E-2</v>
      </c>
      <c r="K3700" s="36">
        <f>Inputs!$B$12*(1+$B3700)^4</f>
        <v>157205.00216246495</v>
      </c>
      <c r="L3700" s="36">
        <f t="shared" si="570"/>
        <v>20405.727101267687</v>
      </c>
      <c r="M3700" s="36">
        <f t="shared" si="571"/>
        <v>242945.58484816685</v>
      </c>
      <c r="N3700" s="37">
        <f>M3700/Inputs!$B$6</f>
        <v>370.34387934171775</v>
      </c>
      <c r="O3700" s="38">
        <f>IF(N3700&gt;Inputs!$B$4,1,0)</f>
        <v>0</v>
      </c>
      <c r="P3700" s="34">
        <f t="shared" si="572"/>
        <v>7.2480909094600893E-2</v>
      </c>
      <c r="Q3700" s="36">
        <f>Inputs!$B$12*(1+$B3700)^0*$C3700+Inputs!$B$29*(1+$D3700)^0*Inputs!$B$19+Inputs!$B$30*(1+$E3700)^0*Inputs!$B$20+Inputs!$B$31*(1+$F3700)^0*Inputs!$B$21+Inputs!$B$22*(1+Inputs!$B$23)^0</f>
        <v>13361.003964968386</v>
      </c>
      <c r="R3700" s="36">
        <f>Inputs!$B$12*(1+$B3700)^1*$C3700+Inputs!$B$29*(1+$D3700)^1*Inputs!$B$19+Inputs!$B$30*(1+$E3700)^1*Inputs!$B$20+Inputs!$B$31*(1+$F3700)^1*Inputs!$B$21+Inputs!$B$22*(1+Inputs!$B$23)^1</f>
        <v>15023.406302157589</v>
      </c>
      <c r="S3700" s="36">
        <f>Inputs!$B$12*(1+$B3700)^2*$C3700+Inputs!$B$29*(1+$D3700)^2*Inputs!$B$19+Inputs!$B$30*(1+$E3700)^2*Inputs!$B$20+Inputs!$B$31*(1+$F3700)^2*Inputs!$B$21+Inputs!$B$22*(1+Inputs!$B$23)^2</f>
        <v>17089.662978504803</v>
      </c>
      <c r="T3700" s="36">
        <f>Inputs!$B$12*(1+$B3700)^3*$C3700+Inputs!$B$29*(1+$D3700)^3*Inputs!$B$19+Inputs!$B$30*(1+$E3700)^3*Inputs!$B$20+Inputs!$B$31*(1+$F3700)^3*Inputs!$B$21+Inputs!$B$22*(1+Inputs!$B$23)^3</f>
        <v>19667.897741136592</v>
      </c>
      <c r="U3700" s="36">
        <f>Inputs!$B$12*(1+$B3700)^4*$C3700+Inputs!$B$29*(1+$D3700)^4*Inputs!$B$19+Inputs!$B$30*(1+$E3700)^4*Inputs!$B$20+Inputs!$B$31*(1+$F3700)^4*Inputs!$B$21+Inputs!$B$22*(1+Inputs!$B$23)^4</f>
        <v>22895.590833068905</v>
      </c>
      <c r="V3700" s="35">
        <f>Inputs!$B$13/(Q3700*(1-$G3700))</f>
        <v>1.1537201318802499</v>
      </c>
      <c r="W3700" s="36">
        <f>Inputs!$B$13</f>
        <v>12660</v>
      </c>
      <c r="X3700" s="36">
        <f t="shared" si="573"/>
        <v>14023.794464541044</v>
      </c>
      <c r="Y3700" s="36">
        <f t="shared" si="574"/>
        <v>15712.107745222174</v>
      </c>
      <c r="Z3700" s="36">
        <f t="shared" si="575"/>
        <v>17805.779284730877</v>
      </c>
      <c r="AA3700" s="36">
        <f t="shared" si="576"/>
        <v>20405.727101267687</v>
      </c>
      <c r="AB3700" s="36">
        <f t="shared" si="577"/>
        <v>60471.679200117127</v>
      </c>
      <c r="AC3700" s="36">
        <f t="shared" si="578"/>
        <v>288040.0822122838</v>
      </c>
      <c r="AD3700" s="36">
        <f t="shared" si="579"/>
        <v>182473.90564804972</v>
      </c>
    </row>
    <row r="3701" spans="1:30" ht="14.25" customHeight="1" x14ac:dyDescent="0.25">
      <c r="A3701" s="16">
        <v>3685</v>
      </c>
      <c r="B3701" s="34">
        <v>0.45015282058028999</v>
      </c>
      <c r="C3701" s="34">
        <v>7.5696566633420101E-2</v>
      </c>
      <c r="D3701" s="34">
        <v>2.4420360899014299E-2</v>
      </c>
      <c r="E3701" s="34">
        <v>1.6738916694182499E-2</v>
      </c>
      <c r="F3701" s="34">
        <v>3.5512531924482499E-3</v>
      </c>
      <c r="G3701" s="34">
        <v>0.20337790457525401</v>
      </c>
      <c r="H3701" s="35">
        <v>1.10255428155836</v>
      </c>
      <c r="I3701" s="34">
        <v>9.6087756581119593E-2</v>
      </c>
      <c r="J3701" s="34">
        <v>2.61420929310709E-2</v>
      </c>
      <c r="K3701" s="36">
        <f>Inputs!$B$12*(1+$B3701)^4</f>
        <v>265342.2069119637</v>
      </c>
      <c r="L3701" s="36">
        <f t="shared" si="570"/>
        <v>24935.385231840231</v>
      </c>
      <c r="M3701" s="36">
        <f t="shared" si="571"/>
        <v>297069.84623732493</v>
      </c>
      <c r="N3701" s="37">
        <f>M3701/Inputs!$B$6</f>
        <v>452.85037536177583</v>
      </c>
      <c r="O3701" s="38">
        <f>IF(N3701&gt;Inputs!$B$4,1,0)</f>
        <v>1</v>
      </c>
      <c r="P3701" s="34">
        <f t="shared" si="572"/>
        <v>6.9945663650048701E-2</v>
      </c>
      <c r="Q3701" s="36">
        <f>Inputs!$B$12*(1+$B3701)^0*$C3701+Inputs!$B$29*(1+$D3701)^0*Inputs!$B$19+Inputs!$B$30*(1+$E3701)^0*Inputs!$B$20+Inputs!$B$31*(1+$F3701)^0*Inputs!$B$21+Inputs!$B$22*(1+Inputs!$B$23)^0</f>
        <v>12563.838025432127</v>
      </c>
      <c r="R3701" s="36">
        <f>Inputs!$B$12*(1+$B3701)^1*$C3701+Inputs!$B$29*(1+$D3701)^1*Inputs!$B$19+Inputs!$B$30*(1+$E3701)^1*Inputs!$B$20+Inputs!$B$31*(1+$F3701)^1*Inputs!$B$21+Inputs!$B$22*(1+Inputs!$B$23)^1</f>
        <v>14677.944001813008</v>
      </c>
      <c r="S3701" s="36">
        <f>Inputs!$B$12*(1+$B3701)^2*$C3701+Inputs!$B$29*(1+$D3701)^2*Inputs!$B$19+Inputs!$B$30*(1+$E3701)^2*Inputs!$B$20+Inputs!$B$31*(1+$F3701)^2*Inputs!$B$21+Inputs!$B$22*(1+Inputs!$B$23)^2</f>
        <v>17713.045582183404</v>
      </c>
      <c r="T3701" s="36">
        <f>Inputs!$B$12*(1+$B3701)^3*$C3701+Inputs!$B$29*(1+$D3701)^3*Inputs!$B$19+Inputs!$B$30*(1+$E3701)^3*Inputs!$B$20+Inputs!$B$31*(1+$F3701)^3*Inputs!$B$21+Inputs!$B$22*(1+Inputs!$B$23)^3</f>
        <v>22083.433458102241</v>
      </c>
      <c r="U3701" s="36">
        <f>Inputs!$B$12*(1+$B3701)^4*$C3701+Inputs!$B$29*(1+$D3701)^4*Inputs!$B$19+Inputs!$B$30*(1+$E3701)^4*Inputs!$B$20+Inputs!$B$31*(1+$F3701)^4*Inputs!$B$21+Inputs!$B$22*(1+Inputs!$B$23)^4</f>
        <v>28389.892890153806</v>
      </c>
      <c r="V3701" s="35">
        <f>Inputs!$B$13/(Q3701*(1-$G3701))</f>
        <v>1.2649082609185653</v>
      </c>
      <c r="W3701" s="36">
        <f>Inputs!$B$13</f>
        <v>12660</v>
      </c>
      <c r="X3701" s="36">
        <f t="shared" si="573"/>
        <v>14315.694949526796</v>
      </c>
      <c r="Y3701" s="36">
        <f t="shared" si="574"/>
        <v>16703.16260483117</v>
      </c>
      <c r="Z3701" s="36">
        <f t="shared" si="575"/>
        <v>20110.340377617507</v>
      </c>
      <c r="AA3701" s="36">
        <f t="shared" si="576"/>
        <v>24935.385231840231</v>
      </c>
      <c r="AB3701" s="36">
        <f t="shared" si="577"/>
        <v>65844.117614777831</v>
      </c>
      <c r="AC3701" s="36">
        <f t="shared" si="578"/>
        <v>365816.07857580518</v>
      </c>
      <c r="AD3701" s="36">
        <f t="shared" si="579"/>
        <v>231225.72862254709</v>
      </c>
    </row>
    <row r="3702" spans="1:30" ht="14.25" customHeight="1" x14ac:dyDescent="0.25">
      <c r="A3702" s="16">
        <v>3686</v>
      </c>
      <c r="B3702" s="34">
        <v>0.383613794228016</v>
      </c>
      <c r="C3702" s="34">
        <v>8.0748935463748797E-2</v>
      </c>
      <c r="D3702" s="34">
        <v>5.0806404491561603E-2</v>
      </c>
      <c r="E3702" s="34">
        <v>4.01896266625539E-2</v>
      </c>
      <c r="F3702" s="34">
        <v>1.2277695161954399E-2</v>
      </c>
      <c r="G3702" s="34">
        <v>0.18775209276083099</v>
      </c>
      <c r="H3702" s="35">
        <v>1.05465494878678</v>
      </c>
      <c r="I3702" s="34">
        <v>9.5788406464868706E-2</v>
      </c>
      <c r="J3702" s="34">
        <v>1.70867256948906E-2</v>
      </c>
      <c r="K3702" s="36">
        <f>Inputs!$B$12*(1+$B3702)^4</f>
        <v>219892.68537309725</v>
      </c>
      <c r="L3702" s="36">
        <f t="shared" si="570"/>
        <v>23015.389149200662</v>
      </c>
      <c r="M3702" s="36">
        <f t="shared" si="571"/>
        <v>252065.1897815805</v>
      </c>
      <c r="N3702" s="37">
        <f>M3702/Inputs!$B$6</f>
        <v>384.24571613045805</v>
      </c>
      <c r="O3702" s="38">
        <f>IF(N3702&gt;Inputs!$B$4,1,0)</f>
        <v>0</v>
      </c>
      <c r="P3702" s="34">
        <f t="shared" si="572"/>
        <v>7.8701680769978105E-2</v>
      </c>
      <c r="Q3702" s="36">
        <f>Inputs!$B$12*(1+$B3702)^0*$C3702+Inputs!$B$29*(1+$D3702)^0*Inputs!$B$19+Inputs!$B$30*(1+$E3702)^0*Inputs!$B$20+Inputs!$B$31*(1+$F3702)^0*Inputs!$B$21+Inputs!$B$22*(1+Inputs!$B$23)^0</f>
        <v>12866.980155251851</v>
      </c>
      <c r="R3702" s="36">
        <f>Inputs!$B$12*(1+$B3702)^1*$C3702+Inputs!$B$29*(1+$D3702)^1*Inputs!$B$19+Inputs!$B$30*(1+$E3702)^1*Inputs!$B$20+Inputs!$B$31*(1+$F3702)^1*Inputs!$B$21+Inputs!$B$22*(1+Inputs!$B$23)^1</f>
        <v>14980.462002560118</v>
      </c>
      <c r="S3702" s="36">
        <f>Inputs!$B$12*(1+$B3702)^2*$C3702+Inputs!$B$29*(1+$D3702)^2*Inputs!$B$19+Inputs!$B$30*(1+$E3702)^2*Inputs!$B$20+Inputs!$B$31*(1+$F3702)^2*Inputs!$B$21+Inputs!$B$22*(1+Inputs!$B$23)^2</f>
        <v>17818.102585972061</v>
      </c>
      <c r="T3702" s="36">
        <f>Inputs!$B$12*(1+$B3702)^3*$C3702+Inputs!$B$29*(1+$D3702)^3*Inputs!$B$19+Inputs!$B$30*(1+$E3702)^3*Inputs!$B$20+Inputs!$B$31*(1+$F3702)^3*Inputs!$B$21+Inputs!$B$22*(1+Inputs!$B$23)^3</f>
        <v>21653.952160843466</v>
      </c>
      <c r="U3702" s="36">
        <f>Inputs!$B$12*(1+$B3702)^4*$C3702+Inputs!$B$29*(1+$D3702)^4*Inputs!$B$19+Inputs!$B$30*(1+$E3702)^4*Inputs!$B$20+Inputs!$B$31*(1+$F3702)^4*Inputs!$B$21+Inputs!$B$22*(1+Inputs!$B$23)^4</f>
        <v>26867.009354518694</v>
      </c>
      <c r="V3702" s="35">
        <f>Inputs!$B$13/(Q3702*(1-$G3702))</f>
        <v>1.2113467361338397</v>
      </c>
      <c r="W3702" s="36">
        <f>Inputs!$B$13</f>
        <v>12660</v>
      </c>
      <c r="X3702" s="36">
        <f t="shared" si="573"/>
        <v>14262.833565666031</v>
      </c>
      <c r="Y3702" s="36">
        <f t="shared" si="574"/>
        <v>16397.600028462901</v>
      </c>
      <c r="Z3702" s="36">
        <f t="shared" si="575"/>
        <v>19238.657758043231</v>
      </c>
      <c r="AA3702" s="36">
        <f t="shared" si="576"/>
        <v>23015.389149200662</v>
      </c>
      <c r="AB3702" s="36">
        <f t="shared" si="577"/>
        <v>63804.868685564994</v>
      </c>
      <c r="AC3702" s="36">
        <f t="shared" si="578"/>
        <v>297435.15718261228</v>
      </c>
      <c r="AD3702" s="36">
        <f t="shared" si="579"/>
        <v>188260.32109601551</v>
      </c>
    </row>
    <row r="3703" spans="1:30" ht="14.25" customHeight="1" x14ac:dyDescent="0.25">
      <c r="A3703" s="16">
        <v>3687</v>
      </c>
      <c r="B3703" s="34">
        <v>0.18682187324171601</v>
      </c>
      <c r="C3703" s="34">
        <v>7.6428518525592196E-2</v>
      </c>
      <c r="D3703" s="34">
        <v>3.9020195630258901E-2</v>
      </c>
      <c r="E3703" s="34">
        <v>6.5859682104838294E-2</v>
      </c>
      <c r="F3703" s="34">
        <v>-4.7750134713598199E-3</v>
      </c>
      <c r="G3703" s="34">
        <v>0.162486788517412</v>
      </c>
      <c r="H3703" s="35">
        <v>0.95243694935933298</v>
      </c>
      <c r="I3703" s="34">
        <v>9.2779646393740103E-2</v>
      </c>
      <c r="J3703" s="34">
        <v>2.5721277101335101E-2</v>
      </c>
      <c r="K3703" s="36">
        <f>Inputs!$B$12*(1+$B3703)^4</f>
        <v>119040.13688905511</v>
      </c>
      <c r="L3703" s="36">
        <f t="shared" si="570"/>
        <v>14375.141769110274</v>
      </c>
      <c r="M3703" s="36">
        <f t="shared" si="571"/>
        <v>192831.78462768134</v>
      </c>
      <c r="N3703" s="37">
        <f>M3703/Inputs!$B$6</f>
        <v>293.95089120073374</v>
      </c>
      <c r="O3703" s="38">
        <f>IF(N3703&gt;Inputs!$B$4,1,0)</f>
        <v>0</v>
      </c>
      <c r="P3703" s="34">
        <f t="shared" si="572"/>
        <v>6.7058369292404996E-2</v>
      </c>
      <c r="Q3703" s="36">
        <f>Inputs!$B$12*(1+$B3703)^0*$C3703+Inputs!$B$29*(1+$D3703)^0*Inputs!$B$19+Inputs!$B$30*(1+$E3703)^0*Inputs!$B$20+Inputs!$B$31*(1+$F3703)^0*Inputs!$B$21+Inputs!$B$22*(1+Inputs!$B$23)^0</f>
        <v>12607.755138962453</v>
      </c>
      <c r="R3703" s="36">
        <f>Inputs!$B$12*(1+$B3703)^1*$C3703+Inputs!$B$29*(1+$D3703)^1*Inputs!$B$19+Inputs!$B$30*(1+$E3703)^1*Inputs!$B$20+Inputs!$B$31*(1+$F3703)^1*Inputs!$B$21+Inputs!$B$22*(1+Inputs!$B$23)^1</f>
        <v>13667.965579684362</v>
      </c>
      <c r="S3703" s="36">
        <f>Inputs!$B$12*(1+$B3703)^2*$C3703+Inputs!$B$29*(1+$D3703)^2*Inputs!$B$19+Inputs!$B$30*(1+$E3703)^2*Inputs!$B$20+Inputs!$B$31*(1+$F3703)^2*Inputs!$B$21+Inputs!$B$22*(1+Inputs!$B$23)^2</f>
        <v>14902.172455828048</v>
      </c>
      <c r="T3703" s="36">
        <f>Inputs!$B$12*(1+$B3703)^3*$C3703+Inputs!$B$29*(1+$D3703)^3*Inputs!$B$19+Inputs!$B$30*(1+$E3703)^3*Inputs!$B$20+Inputs!$B$31*(1+$F3703)^3*Inputs!$B$21+Inputs!$B$22*(1+Inputs!$B$23)^3</f>
        <v>16341.127558799913</v>
      </c>
      <c r="U3703" s="36">
        <f>Inputs!$B$12*(1+$B3703)^4*$C3703+Inputs!$B$29*(1+$D3703)^4*Inputs!$B$19+Inputs!$B$30*(1+$E3703)^4*Inputs!$B$20+Inputs!$B$31*(1+$F3703)^4*Inputs!$B$21+Inputs!$B$22*(1+Inputs!$B$23)^4</f>
        <v>18021.221909635173</v>
      </c>
      <c r="V3703" s="35">
        <f>Inputs!$B$13/(Q3703*(1-$G3703))</f>
        <v>1.1989588382347971</v>
      </c>
      <c r="W3703" s="36">
        <f>Inputs!$B$13</f>
        <v>12660</v>
      </c>
      <c r="X3703" s="36">
        <f t="shared" si="573"/>
        <v>13019.113525618832</v>
      </c>
      <c r="Y3703" s="36">
        <f t="shared" si="574"/>
        <v>13425.534034305456</v>
      </c>
      <c r="Z3703" s="36">
        <f t="shared" si="575"/>
        <v>13878.435689777572</v>
      </c>
      <c r="AA3703" s="36">
        <f t="shared" si="576"/>
        <v>14375.141769110274</v>
      </c>
      <c r="AB3703" s="36">
        <f t="shared" si="577"/>
        <v>51732.268163342138</v>
      </c>
      <c r="AC3703" s="36">
        <f t="shared" si="578"/>
        <v>219881.40972575868</v>
      </c>
      <c r="AD3703" s="36">
        <f t="shared" si="579"/>
        <v>141099.51646433919</v>
      </c>
    </row>
    <row r="3704" spans="1:30" ht="14.25" customHeight="1" x14ac:dyDescent="0.25">
      <c r="A3704" s="16">
        <v>3688</v>
      </c>
      <c r="B3704" s="34">
        <v>0.29414218718610002</v>
      </c>
      <c r="C3704" s="34">
        <v>6.8953822636319606E-2</v>
      </c>
      <c r="D3704" s="34">
        <v>3.0211183366356899E-2</v>
      </c>
      <c r="E3704" s="34">
        <v>2.3149661383061401E-2</v>
      </c>
      <c r="F3704" s="34">
        <v>2.3076194749211999E-2</v>
      </c>
      <c r="G3704" s="34">
        <v>0.17999693105126399</v>
      </c>
      <c r="H3704" s="35">
        <v>1.1251213096403501</v>
      </c>
      <c r="I3704" s="34">
        <v>9.05635351056812E-2</v>
      </c>
      <c r="J3704" s="34">
        <v>2.4685421677900301E-2</v>
      </c>
      <c r="K3704" s="36">
        <f>Inputs!$B$12*(1+$B3704)^4</f>
        <v>168298.10643656398</v>
      </c>
      <c r="L3704" s="36">
        <f t="shared" si="570"/>
        <v>18846.10435892679</v>
      </c>
      <c r="M3704" s="36">
        <f t="shared" si="571"/>
        <v>248844.11892813188</v>
      </c>
      <c r="N3704" s="37">
        <f>M3704/Inputs!$B$6</f>
        <v>379.33554714654252</v>
      </c>
      <c r="O3704" s="38">
        <f>IF(N3704&gt;Inputs!$B$4,1,0)</f>
        <v>0</v>
      </c>
      <c r="P3704" s="34">
        <f t="shared" si="572"/>
        <v>6.5878113427780896E-2</v>
      </c>
      <c r="Q3704" s="36">
        <f>Inputs!$B$12*(1+$B3704)^0*$C3704+Inputs!$B$29*(1+$D3704)^0*Inputs!$B$19+Inputs!$B$30*(1+$E3704)^0*Inputs!$B$20+Inputs!$B$31*(1+$F3704)^0*Inputs!$B$21+Inputs!$B$22*(1+Inputs!$B$23)^0</f>
        <v>12159.273385606099</v>
      </c>
      <c r="R3704" s="36">
        <f>Inputs!$B$12*(1+$B3704)^1*$C3704+Inputs!$B$29*(1+$D3704)^1*Inputs!$B$19+Inputs!$B$30*(1+$E3704)^1*Inputs!$B$20+Inputs!$B$31*(1+$F3704)^1*Inputs!$B$21+Inputs!$B$22*(1+Inputs!$B$23)^1</f>
        <v>13569.121991236141</v>
      </c>
      <c r="S3704" s="36">
        <f>Inputs!$B$12*(1+$B3704)^2*$C3704+Inputs!$B$29*(1+$D3704)^2*Inputs!$B$19+Inputs!$B$30*(1+$E3704)^2*Inputs!$B$20+Inputs!$B$31*(1+$F3704)^2*Inputs!$B$21+Inputs!$B$22*(1+Inputs!$B$23)^2</f>
        <v>15341.611484036886</v>
      </c>
      <c r="T3704" s="36">
        <f>Inputs!$B$12*(1+$B3704)^3*$C3704+Inputs!$B$29*(1+$D3704)^3*Inputs!$B$19+Inputs!$B$30*(1+$E3704)^3*Inputs!$B$20+Inputs!$B$31*(1+$F3704)^3*Inputs!$B$21+Inputs!$B$22*(1+Inputs!$B$23)^3</f>
        <v>17582.145973750179</v>
      </c>
      <c r="U3704" s="36">
        <f>Inputs!$B$12*(1+$B3704)^4*$C3704+Inputs!$B$29*(1+$D3704)^4*Inputs!$B$19+Inputs!$B$30*(1+$E3704)^4*Inputs!$B$20+Inputs!$B$31*(1+$F3704)^4*Inputs!$B$21+Inputs!$B$22*(1+Inputs!$B$23)^4</f>
        <v>20427.102289150826</v>
      </c>
      <c r="V3704" s="35">
        <f>Inputs!$B$13/(Q3704*(1-$G3704))</f>
        <v>1.2697277311264921</v>
      </c>
      <c r="W3704" s="36">
        <f>Inputs!$B$13</f>
        <v>12660</v>
      </c>
      <c r="X3704" s="36">
        <f t="shared" si="573"/>
        <v>13725.6582171296</v>
      </c>
      <c r="Y3704" s="36">
        <f t="shared" si="574"/>
        <v>15063.802231891636</v>
      </c>
      <c r="Z3704" s="36">
        <f t="shared" si="575"/>
        <v>16742.551984605368</v>
      </c>
      <c r="AA3704" s="36">
        <f t="shared" si="576"/>
        <v>18846.10435892679</v>
      </c>
      <c r="AB3704" s="36">
        <f t="shared" si="577"/>
        <v>58816.75908135299</v>
      </c>
      <c r="AC3704" s="36">
        <f t="shared" si="578"/>
        <v>293137.24068893871</v>
      </c>
      <c r="AD3704" s="36">
        <f t="shared" si="579"/>
        <v>190027.35984677888</v>
      </c>
    </row>
    <row r="3705" spans="1:30" ht="14.25" customHeight="1" x14ac:dyDescent="0.25">
      <c r="A3705" s="16">
        <v>3689</v>
      </c>
      <c r="B3705" s="34">
        <v>0.213661106350683</v>
      </c>
      <c r="C3705" s="34">
        <v>5.9661232217496203E-2</v>
      </c>
      <c r="D3705" s="34">
        <v>2.7813653465761298E-2</v>
      </c>
      <c r="E3705" s="34">
        <v>6.3798955230504495E-2</v>
      </c>
      <c r="F3705" s="34">
        <v>1.2568772681025501E-2</v>
      </c>
      <c r="G3705" s="34">
        <v>0.182243730557172</v>
      </c>
      <c r="H3705" s="35">
        <v>1.0660026856301399</v>
      </c>
      <c r="I3705" s="34">
        <v>0.10492720949616</v>
      </c>
      <c r="J3705" s="34">
        <v>2.4401372225633398E-2</v>
      </c>
      <c r="K3705" s="36">
        <f>Inputs!$B$12*(1+$B3705)^4</f>
        <v>130179.01720447811</v>
      </c>
      <c r="L3705" s="36">
        <f t="shared" si="570"/>
        <v>14661.107907656113</v>
      </c>
      <c r="M3705" s="36">
        <f t="shared" si="571"/>
        <v>163773.54379226381</v>
      </c>
      <c r="N3705" s="37">
        <f>M3705/Inputs!$B$6</f>
        <v>249.6547923662558</v>
      </c>
      <c r="O3705" s="38">
        <f>IF(N3705&gt;Inputs!$B$4,1,0)</f>
        <v>0</v>
      </c>
      <c r="P3705" s="34">
        <f t="shared" si="572"/>
        <v>8.052583727052659E-2</v>
      </c>
      <c r="Q3705" s="36">
        <f>Inputs!$B$12*(1+$B3705)^0*$C3705+Inputs!$B$29*(1+$D3705)^0*Inputs!$B$19+Inputs!$B$30*(1+$E3705)^0*Inputs!$B$20+Inputs!$B$31*(1+$F3705)^0*Inputs!$B$21+Inputs!$B$22*(1+Inputs!$B$23)^0</f>
        <v>11601.717960476693</v>
      </c>
      <c r="R3705" s="36">
        <f>Inputs!$B$12*(1+$B3705)^1*$C3705+Inputs!$B$29*(1+$D3705)^1*Inputs!$B$19+Inputs!$B$30*(1+$E3705)^1*Inputs!$B$20+Inputs!$B$31*(1+$F3705)^1*Inputs!$B$21+Inputs!$B$22*(1+Inputs!$B$23)^1</f>
        <v>12606.184142618287</v>
      </c>
      <c r="S3705" s="36">
        <f>Inputs!$B$12*(1+$B3705)^2*$C3705+Inputs!$B$29*(1+$D3705)^2*Inputs!$B$19+Inputs!$B$30*(1+$E3705)^2*Inputs!$B$20+Inputs!$B$31*(1+$F3705)^2*Inputs!$B$21+Inputs!$B$22*(1+Inputs!$B$23)^2</f>
        <v>13785.478880895094</v>
      </c>
      <c r="T3705" s="36">
        <f>Inputs!$B$12*(1+$B3705)^3*$C3705+Inputs!$B$29*(1+$D3705)^3*Inputs!$B$19+Inputs!$B$30*(1+$E3705)^3*Inputs!$B$20+Inputs!$B$31*(1+$F3705)^3*Inputs!$B$21+Inputs!$B$22*(1+Inputs!$B$23)^3</f>
        <v>15175.187526312891</v>
      </c>
      <c r="U3705" s="36">
        <f>Inputs!$B$12*(1+$B3705)^4*$C3705+Inputs!$B$29*(1+$D3705)^4*Inputs!$B$19+Inputs!$B$30*(1+$E3705)^4*Inputs!$B$20+Inputs!$B$31*(1+$F3705)^4*Inputs!$B$21+Inputs!$B$22*(1+Inputs!$B$23)^4</f>
        <v>16818.397355226127</v>
      </c>
      <c r="V3705" s="35">
        <f>Inputs!$B$13/(Q3705*(1-$G3705))</f>
        <v>1.3344045673926361</v>
      </c>
      <c r="W3705" s="36">
        <f>Inputs!$B$13</f>
        <v>12660</v>
      </c>
      <c r="X3705" s="36">
        <f t="shared" si="573"/>
        <v>13064.366879886422</v>
      </c>
      <c r="Y3705" s="36">
        <f t="shared" si="574"/>
        <v>13530.089653154402</v>
      </c>
      <c r="Z3705" s="36">
        <f t="shared" si="575"/>
        <v>14061.362296046165</v>
      </c>
      <c r="AA3705" s="36">
        <f t="shared" si="576"/>
        <v>14661.107907656113</v>
      </c>
      <c r="AB3705" s="36">
        <f t="shared" si="577"/>
        <v>50524.811211130407</v>
      </c>
      <c r="AC3705" s="36">
        <f t="shared" si="578"/>
        <v>186509.81558248369</v>
      </c>
      <c r="AD3705" s="36">
        <f t="shared" si="579"/>
        <v>113248.7325811334</v>
      </c>
    </row>
    <row r="3706" spans="1:30" ht="14.25" customHeight="1" x14ac:dyDescent="0.25">
      <c r="A3706" s="16">
        <v>3690</v>
      </c>
      <c r="B3706" s="34">
        <v>0.189531758355686</v>
      </c>
      <c r="C3706" s="34">
        <v>8.5744453958213507E-2</v>
      </c>
      <c r="D3706" s="34">
        <v>5.7273089370948403E-2</v>
      </c>
      <c r="E3706" s="34">
        <v>3.0211269418178002E-2</v>
      </c>
      <c r="F3706" s="34">
        <v>9.6808847917013198E-3</v>
      </c>
      <c r="G3706" s="34">
        <v>0.17034176611109</v>
      </c>
      <c r="H3706" s="35">
        <v>1.0659437719657301</v>
      </c>
      <c r="I3706" s="34">
        <v>9.7101521148761999E-2</v>
      </c>
      <c r="J3706" s="34">
        <v>1.55372164666318E-2</v>
      </c>
      <c r="K3706" s="36">
        <f>Inputs!$B$12*(1+$B3706)^4</f>
        <v>120131.0895545149</v>
      </c>
      <c r="L3706" s="36">
        <f t="shared" si="570"/>
        <v>17114.1464105862</v>
      </c>
      <c r="M3706" s="36">
        <f t="shared" si="571"/>
        <v>189543.20549943141</v>
      </c>
      <c r="N3706" s="37">
        <f>M3706/Inputs!$B$6</f>
        <v>288.93781326132836</v>
      </c>
      <c r="O3706" s="38">
        <f>IF(N3706&gt;Inputs!$B$4,1,0)</f>
        <v>0</v>
      </c>
      <c r="P3706" s="34">
        <f t="shared" si="572"/>
        <v>8.1564304682130204E-2</v>
      </c>
      <c r="Q3706" s="36">
        <f>Inputs!$B$12*(1+$B3706)^0*$C3706+Inputs!$B$29*(1+$D3706)^0*Inputs!$B$19+Inputs!$B$30*(1+$E3706)^0*Inputs!$B$20+Inputs!$B$31*(1+$F3706)^0*Inputs!$B$21+Inputs!$B$22*(1+Inputs!$B$23)^0</f>
        <v>13166.711264919733</v>
      </c>
      <c r="R3706" s="36">
        <f>Inputs!$B$12*(1+$B3706)^1*$C3706+Inputs!$B$29*(1+$D3706)^1*Inputs!$B$19+Inputs!$B$30*(1+$E3706)^1*Inputs!$B$20+Inputs!$B$31*(1+$F3706)^1*Inputs!$B$21+Inputs!$B$22*(1+Inputs!$B$23)^1</f>
        <v>14381.25101783721</v>
      </c>
      <c r="S3706" s="36">
        <f>Inputs!$B$12*(1+$B3706)^2*$C3706+Inputs!$B$29*(1+$D3706)^2*Inputs!$B$19+Inputs!$B$30*(1+$E3706)^2*Inputs!$B$20+Inputs!$B$31*(1+$F3706)^2*Inputs!$B$21+Inputs!$B$22*(1+Inputs!$B$23)^2</f>
        <v>15792.063935027101</v>
      </c>
      <c r="T3706" s="36">
        <f>Inputs!$B$12*(1+$B3706)^3*$C3706+Inputs!$B$29*(1+$D3706)^3*Inputs!$B$19+Inputs!$B$30*(1+$E3706)^3*Inputs!$B$20+Inputs!$B$31*(1+$F3706)^3*Inputs!$B$21+Inputs!$B$22*(1+Inputs!$B$23)^3</f>
        <v>17434.807997377502</v>
      </c>
      <c r="U3706" s="36">
        <f>Inputs!$B$12*(1+$B3706)^4*$C3706+Inputs!$B$29*(1+$D3706)^4*Inputs!$B$19+Inputs!$B$30*(1+$E3706)^4*Inputs!$B$20+Inputs!$B$31*(1+$F3706)^4*Inputs!$B$21+Inputs!$B$22*(1+Inputs!$B$23)^4</f>
        <v>19351.81568189901</v>
      </c>
      <c r="V3706" s="35">
        <f>Inputs!$B$13/(Q3706*(1-$G3706))</f>
        <v>1.1589298957234138</v>
      </c>
      <c r="W3706" s="36">
        <f>Inputs!$B$13</f>
        <v>12660</v>
      </c>
      <c r="X3706" s="36">
        <f t="shared" si="573"/>
        <v>13550.432551705786</v>
      </c>
      <c r="Y3706" s="36">
        <f t="shared" si="574"/>
        <v>14575.165055626203</v>
      </c>
      <c r="Z3706" s="36">
        <f t="shared" si="575"/>
        <v>15755.06367888641</v>
      </c>
      <c r="AA3706" s="36">
        <f t="shared" si="576"/>
        <v>17114.1464105862</v>
      </c>
      <c r="AB3706" s="36">
        <f t="shared" si="577"/>
        <v>55477.757943940858</v>
      </c>
      <c r="AC3706" s="36">
        <f t="shared" si="578"/>
        <v>213084.05283097908</v>
      </c>
      <c r="AD3706" s="36">
        <f t="shared" si="579"/>
        <v>134065.44755549054</v>
      </c>
    </row>
    <row r="3707" spans="1:30" ht="14.25" customHeight="1" x14ac:dyDescent="0.25">
      <c r="A3707" s="16">
        <v>3691</v>
      </c>
      <c r="B3707" s="34">
        <v>0.30635389620363801</v>
      </c>
      <c r="C3707" s="34">
        <v>6.6834287318783298E-2</v>
      </c>
      <c r="D3707" s="34">
        <v>3.5531476401903003E-2</v>
      </c>
      <c r="E3707" s="34">
        <v>2.9927999624214101E-2</v>
      </c>
      <c r="F3707" s="34">
        <v>7.6152794683121E-3</v>
      </c>
      <c r="G3707" s="34">
        <v>0.17992036943165099</v>
      </c>
      <c r="H3707" s="35">
        <v>1.05142653285988</v>
      </c>
      <c r="I3707" s="34">
        <v>0.10282110899022701</v>
      </c>
      <c r="J3707" s="34">
        <v>3.16196717973245E-2</v>
      </c>
      <c r="K3707" s="36">
        <f>Inputs!$B$12*(1+$B3707)^4</f>
        <v>174740.92484507986</v>
      </c>
      <c r="L3707" s="36">
        <f t="shared" si="570"/>
        <v>17555.320626003839</v>
      </c>
      <c r="M3707" s="36">
        <f t="shared" si="571"/>
        <v>210819.651702495</v>
      </c>
      <c r="N3707" s="37">
        <f>M3707/Inputs!$B$6</f>
        <v>321.37142027819363</v>
      </c>
      <c r="O3707" s="38">
        <f>IF(N3707&gt;Inputs!$B$4,1,0)</f>
        <v>0</v>
      </c>
      <c r="P3707" s="34">
        <f t="shared" si="572"/>
        <v>7.1201437192902506E-2</v>
      </c>
      <c r="Q3707" s="36">
        <f>Inputs!$B$12*(1+$B3707)^0*$C3707+Inputs!$B$29*(1+$D3707)^0*Inputs!$B$19+Inputs!$B$30*(1+$E3707)^0*Inputs!$B$20+Inputs!$B$31*(1+$F3707)^0*Inputs!$B$21+Inputs!$B$22*(1+Inputs!$B$23)^0</f>
        <v>12032.10126655392</v>
      </c>
      <c r="R3707" s="36">
        <f>Inputs!$B$12*(1+$B3707)^1*$C3707+Inputs!$B$29*(1+$D3707)^1*Inputs!$B$19+Inputs!$B$30*(1+$E3707)^1*Inputs!$B$20+Inputs!$B$31*(1+$F3707)^1*Inputs!$B$21+Inputs!$B$22*(1+Inputs!$B$23)^1</f>
        <v>13418.305333283271</v>
      </c>
      <c r="S3707" s="36">
        <f>Inputs!$B$12*(1+$B3707)^2*$C3707+Inputs!$B$29*(1+$D3707)^2*Inputs!$B$19+Inputs!$B$30*(1+$E3707)^2*Inputs!$B$20+Inputs!$B$31*(1+$F3707)^2*Inputs!$B$21+Inputs!$B$22*(1+Inputs!$B$23)^2</f>
        <v>15185.469005501389</v>
      </c>
      <c r="T3707" s="36">
        <f>Inputs!$B$12*(1+$B3707)^3*$C3707+Inputs!$B$29*(1+$D3707)^3*Inputs!$B$19+Inputs!$B$30*(1+$E3707)^3*Inputs!$B$20+Inputs!$B$31*(1+$F3707)^3*Inputs!$B$21+Inputs!$B$22*(1+Inputs!$B$23)^3</f>
        <v>17449.0451862259</v>
      </c>
      <c r="U3707" s="36">
        <f>Inputs!$B$12*(1+$B3707)^4*$C3707+Inputs!$B$29*(1+$D3707)^4*Inputs!$B$19+Inputs!$B$30*(1+$E3707)^4*Inputs!$B$20+Inputs!$B$31*(1+$F3707)^4*Inputs!$B$21+Inputs!$B$22*(1+Inputs!$B$23)^4</f>
        <v>20359.814114412187</v>
      </c>
      <c r="V3707" s="35">
        <f>Inputs!$B$13/(Q3707*(1-$G3707))</f>
        <v>1.2830282012456935</v>
      </c>
      <c r="W3707" s="36">
        <f>Inputs!$B$13</f>
        <v>12660</v>
      </c>
      <c r="X3707" s="36">
        <f t="shared" si="573"/>
        <v>13481.402775558932</v>
      </c>
      <c r="Y3707" s="36">
        <f t="shared" si="574"/>
        <v>14535.825347360687</v>
      </c>
      <c r="Z3707" s="36">
        <f t="shared" si="575"/>
        <v>15874.032167100599</v>
      </c>
      <c r="AA3707" s="36">
        <f t="shared" si="576"/>
        <v>17555.320626003839</v>
      </c>
      <c r="AB3707" s="36">
        <f t="shared" si="577"/>
        <v>54895.184280136229</v>
      </c>
      <c r="AC3707" s="36">
        <f t="shared" si="578"/>
        <v>254354.61440798221</v>
      </c>
      <c r="AD3707" s="36">
        <f t="shared" si="579"/>
        <v>155924.46742235878</v>
      </c>
    </row>
    <row r="3708" spans="1:30" ht="14.25" customHeight="1" x14ac:dyDescent="0.25">
      <c r="A3708" s="16">
        <v>3692</v>
      </c>
      <c r="B3708" s="34">
        <v>0.32041029829367301</v>
      </c>
      <c r="C3708" s="34">
        <v>7.0809427022983498E-2</v>
      </c>
      <c r="D3708" s="34">
        <v>3.04208441010267E-2</v>
      </c>
      <c r="E3708" s="34">
        <v>3.02587145052059E-2</v>
      </c>
      <c r="F3708" s="34">
        <v>1.4893366988723801E-2</v>
      </c>
      <c r="G3708" s="34">
        <v>0.17842907098800301</v>
      </c>
      <c r="H3708" s="35">
        <v>0.98847996053904397</v>
      </c>
      <c r="I3708" s="34">
        <v>9.8909211417047393E-2</v>
      </c>
      <c r="J3708" s="34">
        <v>2.08887559493049E-2</v>
      </c>
      <c r="K3708" s="36">
        <f>Inputs!$B$12*(1+$B3708)^4</f>
        <v>182384.05272546364</v>
      </c>
      <c r="L3708" s="36">
        <f t="shared" si="570"/>
        <v>17590.88084351247</v>
      </c>
      <c r="M3708" s="36">
        <f t="shared" si="571"/>
        <v>199164.31074863556</v>
      </c>
      <c r="N3708" s="37">
        <f>M3708/Inputs!$B$6</f>
        <v>303.60413223877373</v>
      </c>
      <c r="O3708" s="38">
        <f>IF(N3708&gt;Inputs!$B$4,1,0)</f>
        <v>0</v>
      </c>
      <c r="P3708" s="34">
        <f t="shared" si="572"/>
        <v>7.80204554677425E-2</v>
      </c>
      <c r="Q3708" s="36">
        <f>Inputs!$B$12*(1+$B3708)^0*$C3708+Inputs!$B$29*(1+$D3708)^0*Inputs!$B$19+Inputs!$B$30*(1+$E3708)^0*Inputs!$B$20+Inputs!$B$31*(1+$F3708)^0*Inputs!$B$21+Inputs!$B$22*(1+Inputs!$B$23)^0</f>
        <v>12270.60964880593</v>
      </c>
      <c r="R3708" s="36">
        <f>Inputs!$B$12*(1+$B3708)^1*$C3708+Inputs!$B$29*(1+$D3708)^1*Inputs!$B$19+Inputs!$B$30*(1+$E3708)^1*Inputs!$B$20+Inputs!$B$31*(1+$F3708)^1*Inputs!$B$21+Inputs!$B$22*(1+Inputs!$B$23)^1</f>
        <v>13806.417846403696</v>
      </c>
      <c r="S3708" s="36">
        <f>Inputs!$B$12*(1+$B3708)^2*$C3708+Inputs!$B$29*(1+$D3708)^2*Inputs!$B$19+Inputs!$B$30*(1+$E3708)^2*Inputs!$B$20+Inputs!$B$31*(1+$F3708)^2*Inputs!$B$21+Inputs!$B$22*(1+Inputs!$B$23)^2</f>
        <v>15782.677762703155</v>
      </c>
      <c r="T3708" s="36">
        <f>Inputs!$B$12*(1+$B3708)^3*$C3708+Inputs!$B$29*(1+$D3708)^3*Inputs!$B$19+Inputs!$B$30*(1+$E3708)^3*Inputs!$B$20+Inputs!$B$31*(1+$F3708)^3*Inputs!$B$21+Inputs!$B$22*(1+Inputs!$B$23)^3</f>
        <v>18339.257812349271</v>
      </c>
      <c r="U3708" s="36">
        <f>Inputs!$B$12*(1+$B3708)^4*$C3708+Inputs!$B$29*(1+$D3708)^4*Inputs!$B$19+Inputs!$B$30*(1+$E3708)^4*Inputs!$B$20+Inputs!$B$31*(1+$F3708)^4*Inputs!$B$21+Inputs!$B$22*(1+Inputs!$B$23)^4</f>
        <v>21660.808059835163</v>
      </c>
      <c r="V3708" s="35">
        <f>Inputs!$B$13/(Q3708*(1-$G3708))</f>
        <v>1.2558058492510349</v>
      </c>
      <c r="W3708" s="36">
        <f>Inputs!$B$13</f>
        <v>12660</v>
      </c>
      <c r="X3708" s="36">
        <f t="shared" si="573"/>
        <v>13486.478737158104</v>
      </c>
      <c r="Y3708" s="36">
        <f t="shared" si="574"/>
        <v>14550.366107153934</v>
      </c>
      <c r="Z3708" s="36">
        <f t="shared" si="575"/>
        <v>15900.378494671322</v>
      </c>
      <c r="AA3708" s="36">
        <f t="shared" si="576"/>
        <v>17590.88084351247</v>
      </c>
      <c r="AB3708" s="36">
        <f t="shared" si="577"/>
        <v>55533.220503393924</v>
      </c>
      <c r="AC3708" s="36">
        <f t="shared" si="578"/>
        <v>230174.66833182954</v>
      </c>
      <c r="AD3708" s="36">
        <f t="shared" si="579"/>
        <v>143631.09024524165</v>
      </c>
    </row>
    <row r="3709" spans="1:30" ht="14.25" customHeight="1" x14ac:dyDescent="0.25">
      <c r="A3709" s="16">
        <v>3693</v>
      </c>
      <c r="B3709" s="34">
        <v>0.42552246657638498</v>
      </c>
      <c r="C3709" s="34">
        <v>6.6276469804085802E-2</v>
      </c>
      <c r="D3709" s="34">
        <v>2.67637704996238E-2</v>
      </c>
      <c r="E3709" s="34">
        <v>6.6126176822843399E-2</v>
      </c>
      <c r="F3709" s="34">
        <v>2.1829476904316698E-2</v>
      </c>
      <c r="G3709" s="34">
        <v>0.18500259348081299</v>
      </c>
      <c r="H3709" s="35">
        <v>1.04791161313435</v>
      </c>
      <c r="I3709" s="34">
        <v>0.101791210911855</v>
      </c>
      <c r="J3709" s="34">
        <v>1.9753840133252699E-2</v>
      </c>
      <c r="K3709" s="36">
        <f>Inputs!$B$12*(1+$B3709)^4</f>
        <v>247769.3123576935</v>
      </c>
      <c r="L3709" s="36">
        <f t="shared" si="570"/>
        <v>21916.669438946214</v>
      </c>
      <c r="M3709" s="36">
        <f t="shared" si="571"/>
        <v>228791.16125026322</v>
      </c>
      <c r="N3709" s="37">
        <f>M3709/Inputs!$B$6</f>
        <v>348.767014101011</v>
      </c>
      <c r="O3709" s="38">
        <f>IF(N3709&gt;Inputs!$B$4,1,0)</f>
        <v>0</v>
      </c>
      <c r="P3709" s="34">
        <f t="shared" si="572"/>
        <v>8.2037370778602306E-2</v>
      </c>
      <c r="Q3709" s="36">
        <f>Inputs!$B$12*(1+$B3709)^0*$C3709+Inputs!$B$29*(1+$D3709)^0*Inputs!$B$19+Inputs!$B$30*(1+$E3709)^0*Inputs!$B$20+Inputs!$B$31*(1+$F3709)^0*Inputs!$B$21+Inputs!$B$22*(1+Inputs!$B$23)^0</f>
        <v>11998.632215672071</v>
      </c>
      <c r="R3709" s="36">
        <f>Inputs!$B$12*(1+$B3709)^1*$C3709+Inputs!$B$29*(1+$D3709)^1*Inputs!$B$19+Inputs!$B$30*(1+$E3709)^1*Inputs!$B$20+Inputs!$B$31*(1+$F3709)^1*Inputs!$B$21+Inputs!$B$22*(1+Inputs!$B$23)^1</f>
        <v>13974.560426785662</v>
      </c>
      <c r="S3709" s="36">
        <f>Inputs!$B$12*(1+$B3709)^2*$C3709+Inputs!$B$29*(1+$D3709)^2*Inputs!$B$19+Inputs!$B$30*(1+$E3709)^2*Inputs!$B$20+Inputs!$B$31*(1+$F3709)^2*Inputs!$B$21+Inputs!$B$22*(1+Inputs!$B$23)^2</f>
        <v>16683.947178159022</v>
      </c>
      <c r="T3709" s="36">
        <f>Inputs!$B$12*(1+$B3709)^3*$C3709+Inputs!$B$29*(1+$D3709)^3*Inputs!$B$19+Inputs!$B$30*(1+$E3709)^3*Inputs!$B$20+Inputs!$B$31*(1+$F3709)^3*Inputs!$B$21+Inputs!$B$22*(1+Inputs!$B$23)^3</f>
        <v>20433.958887398017</v>
      </c>
      <c r="U3709" s="36">
        <f>Inputs!$B$12*(1+$B3709)^4*$C3709+Inputs!$B$29*(1+$D3709)^4*Inputs!$B$19+Inputs!$B$30*(1+$E3709)^4*Inputs!$B$20+Inputs!$B$31*(1+$F3709)^4*Inputs!$B$21+Inputs!$B$22*(1+Inputs!$B$23)^4</f>
        <v>25662.187708215206</v>
      </c>
      <c r="V3709" s="35">
        <f>Inputs!$B$13/(Q3709*(1-$G3709))</f>
        <v>1.2946302114668264</v>
      </c>
      <c r="W3709" s="36">
        <f>Inputs!$B$13</f>
        <v>12660</v>
      </c>
      <c r="X3709" s="36">
        <f t="shared" si="573"/>
        <v>14042.358150656486</v>
      </c>
      <c r="Y3709" s="36">
        <f t="shared" si="574"/>
        <v>15926.208275888672</v>
      </c>
      <c r="Z3709" s="36">
        <f t="shared" si="575"/>
        <v>18478.715126132545</v>
      </c>
      <c r="AA3709" s="36">
        <f t="shared" si="576"/>
        <v>21916.669438946214</v>
      </c>
      <c r="AB3709" s="36">
        <f t="shared" si="577"/>
        <v>61002.868388618153</v>
      </c>
      <c r="AC3709" s="36">
        <f t="shared" si="578"/>
        <v>272432.03446405329</v>
      </c>
      <c r="AD3709" s="36">
        <f t="shared" si="579"/>
        <v>167788.29286164508</v>
      </c>
    </row>
    <row r="3710" spans="1:30" ht="14.25" customHeight="1" x14ac:dyDescent="0.25">
      <c r="A3710" s="16">
        <v>3694</v>
      </c>
      <c r="B3710" s="34">
        <v>0.38462174529862703</v>
      </c>
      <c r="C3710" s="34">
        <v>7.4765177327185406E-2</v>
      </c>
      <c r="D3710" s="34">
        <v>2.41712462110047E-2</v>
      </c>
      <c r="E3710" s="34">
        <v>4.66906317127187E-2</v>
      </c>
      <c r="F3710" s="34">
        <v>2.7910394882339502E-2</v>
      </c>
      <c r="G3710" s="34">
        <v>0.19520299764885801</v>
      </c>
      <c r="H3710" s="35">
        <v>1.0556291492907299</v>
      </c>
      <c r="I3710" s="34">
        <v>9.2348428303377306E-2</v>
      </c>
      <c r="J3710" s="34">
        <v>2.3784465868547499E-2</v>
      </c>
      <c r="K3710" s="36">
        <f>Inputs!$B$12*(1+$B3710)^4</f>
        <v>220534.14582024756</v>
      </c>
      <c r="L3710" s="36">
        <f t="shared" si="570"/>
        <v>21732.237858697583</v>
      </c>
      <c r="M3710" s="36">
        <f t="shared" si="571"/>
        <v>271199.26845311705</v>
      </c>
      <c r="N3710" s="37">
        <f>M3710/Inputs!$B$6</f>
        <v>413.41351898341014</v>
      </c>
      <c r="O3710" s="38">
        <f>IF(N3710&gt;Inputs!$B$4,1,0)</f>
        <v>1</v>
      </c>
      <c r="P3710" s="34">
        <f t="shared" si="572"/>
        <v>6.8563962434829803E-2</v>
      </c>
      <c r="Q3710" s="36">
        <f>Inputs!$B$12*(1+$B3710)^0*$C3710+Inputs!$B$29*(1+$D3710)^0*Inputs!$B$19+Inputs!$B$30*(1+$E3710)^0*Inputs!$B$20+Inputs!$B$31*(1+$F3710)^0*Inputs!$B$21+Inputs!$B$22*(1+Inputs!$B$23)^0</f>
        <v>12507.954667058046</v>
      </c>
      <c r="R3710" s="36">
        <f>Inputs!$B$12*(1+$B3710)^1*$C3710+Inputs!$B$29*(1+$D3710)^1*Inputs!$B$19+Inputs!$B$30*(1+$E3710)^1*Inputs!$B$20+Inputs!$B$31*(1+$F3710)^1*Inputs!$B$21+Inputs!$B$22*(1+Inputs!$B$23)^1</f>
        <v>14487.235243216957</v>
      </c>
      <c r="S3710" s="36">
        <f>Inputs!$B$12*(1+$B3710)^2*$C3710+Inputs!$B$29*(1+$D3710)^2*Inputs!$B$19+Inputs!$B$30*(1+$E3710)^2*Inputs!$B$20+Inputs!$B$31*(1+$F3710)^2*Inputs!$B$21+Inputs!$B$22*(1+Inputs!$B$23)^2</f>
        <v>17138.979380738245</v>
      </c>
      <c r="T3710" s="36">
        <f>Inputs!$B$12*(1+$B3710)^3*$C3710+Inputs!$B$29*(1+$D3710)^3*Inputs!$B$19+Inputs!$B$30*(1+$E3710)^3*Inputs!$B$20+Inputs!$B$31*(1+$F3710)^3*Inputs!$B$21+Inputs!$B$22*(1+Inputs!$B$23)^3</f>
        <v>20718.767189607672</v>
      </c>
      <c r="U3710" s="36">
        <f>Inputs!$B$12*(1+$B3710)^4*$C3710+Inputs!$B$29*(1+$D3710)^4*Inputs!$B$19+Inputs!$B$30*(1+$E3710)^4*Inputs!$B$20+Inputs!$B$31*(1+$F3710)^4*Inputs!$B$21+Inputs!$B$22*(1+Inputs!$B$23)^4</f>
        <v>25580.364330976696</v>
      </c>
      <c r="V3710" s="35">
        <f>Inputs!$B$13/(Q3710*(1-$G3710))</f>
        <v>1.2576536542671133</v>
      </c>
      <c r="W3710" s="36">
        <f>Inputs!$B$13</f>
        <v>12660</v>
      </c>
      <c r="X3710" s="36">
        <f t="shared" si="573"/>
        <v>14074.475250832846</v>
      </c>
      <c r="Y3710" s="36">
        <f t="shared" si="574"/>
        <v>15954.016619499294</v>
      </c>
      <c r="Z3710" s="36">
        <f t="shared" si="575"/>
        <v>18444.143948239303</v>
      </c>
      <c r="AA3710" s="36">
        <f t="shared" si="576"/>
        <v>21732.237858697583</v>
      </c>
      <c r="AB3710" s="36">
        <f t="shared" si="577"/>
        <v>62552.752883343026</v>
      </c>
      <c r="AC3710" s="36">
        <f t="shared" si="578"/>
        <v>324501.77525026759</v>
      </c>
      <c r="AD3710" s="36">
        <f t="shared" si="579"/>
        <v>208646.51556977403</v>
      </c>
    </row>
    <row r="3711" spans="1:30" ht="14.25" customHeight="1" x14ac:dyDescent="0.25">
      <c r="A3711" s="16">
        <v>3695</v>
      </c>
      <c r="B3711" s="34">
        <v>0.185089550122498</v>
      </c>
      <c r="C3711" s="34">
        <v>8.9008450100373698E-2</v>
      </c>
      <c r="D3711" s="34">
        <v>3.6972949881561801E-2</v>
      </c>
      <c r="E3711" s="34">
        <v>5.3584266938645202E-2</v>
      </c>
      <c r="F3711" s="34">
        <v>2.45817479317838E-2</v>
      </c>
      <c r="G3711" s="34">
        <v>0.18434200862436301</v>
      </c>
      <c r="H3711" s="35">
        <v>1.0314132629218999</v>
      </c>
      <c r="I3711" s="34">
        <v>9.0148645310865597E-2</v>
      </c>
      <c r="J3711" s="34">
        <v>2.8348246161903401E-2</v>
      </c>
      <c r="K3711" s="36">
        <f>Inputs!$B$12*(1+$B3711)^4</f>
        <v>118346.6379708961</v>
      </c>
      <c r="L3711" s="36">
        <f t="shared" si="570"/>
        <v>16679.277408994556</v>
      </c>
      <c r="M3711" s="36">
        <f t="shared" si="571"/>
        <v>236156.93064632959</v>
      </c>
      <c r="N3711" s="37">
        <f>M3711/Inputs!$B$6</f>
        <v>359.99532110720975</v>
      </c>
      <c r="O3711" s="38">
        <f>IF(N3711&gt;Inputs!$B$4,1,0)</f>
        <v>0</v>
      </c>
      <c r="P3711" s="34">
        <f t="shared" si="572"/>
        <v>6.1800399148962196E-2</v>
      </c>
      <c r="Q3711" s="36">
        <f>Inputs!$B$12*(1+$B3711)^0*$C3711+Inputs!$B$29*(1+$D3711)^0*Inputs!$B$19+Inputs!$B$30*(1+$E3711)^0*Inputs!$B$20+Inputs!$B$31*(1+$F3711)^0*Inputs!$B$21+Inputs!$B$22*(1+Inputs!$B$23)^0</f>
        <v>13362.551033449345</v>
      </c>
      <c r="R3711" s="36">
        <f>Inputs!$B$12*(1+$B3711)^1*$C3711+Inputs!$B$29*(1+$D3711)^1*Inputs!$B$19+Inputs!$B$30*(1+$E3711)^1*Inputs!$B$20+Inputs!$B$31*(1+$F3711)^1*Inputs!$B$21+Inputs!$B$22*(1+Inputs!$B$23)^1</f>
        <v>14649.438535290268</v>
      </c>
      <c r="S3711" s="36">
        <f>Inputs!$B$12*(1+$B3711)^2*$C3711+Inputs!$B$29*(1+$D3711)^2*Inputs!$B$19+Inputs!$B$30*(1+$E3711)^2*Inputs!$B$20+Inputs!$B$31*(1+$F3711)^2*Inputs!$B$21+Inputs!$B$22*(1+Inputs!$B$23)^2</f>
        <v>16131.656132072476</v>
      </c>
      <c r="T3711" s="36">
        <f>Inputs!$B$12*(1+$B3711)^3*$C3711+Inputs!$B$29*(1+$D3711)^3*Inputs!$B$19+Inputs!$B$30*(1+$E3711)^3*Inputs!$B$20+Inputs!$B$31*(1+$F3711)^3*Inputs!$B$21+Inputs!$B$22*(1+Inputs!$B$23)^3</f>
        <v>17843.624925565389</v>
      </c>
      <c r="U3711" s="36">
        <f>Inputs!$B$12*(1+$B3711)^4*$C3711+Inputs!$B$29*(1+$D3711)^4*Inputs!$B$19+Inputs!$B$30*(1+$E3711)^4*Inputs!$B$20+Inputs!$B$31*(1+$F3711)^4*Inputs!$B$21+Inputs!$B$22*(1+Inputs!$B$23)^4</f>
        <v>19826.060389572143</v>
      </c>
      <c r="V3711" s="35">
        <f>Inputs!$B$13/(Q3711*(1-$G3711))</f>
        <v>1.1615455178496665</v>
      </c>
      <c r="W3711" s="36">
        <f>Inputs!$B$13</f>
        <v>12660</v>
      </c>
      <c r="X3711" s="36">
        <f t="shared" si="573"/>
        <v>13490.492601628044</v>
      </c>
      <c r="Y3711" s="36">
        <f t="shared" si="574"/>
        <v>14427.381782703367</v>
      </c>
      <c r="Z3711" s="36">
        <f t="shared" si="575"/>
        <v>15484.988984920434</v>
      </c>
      <c r="AA3711" s="36">
        <f t="shared" si="576"/>
        <v>16679.277408994556</v>
      </c>
      <c r="AB3711" s="36">
        <f t="shared" si="577"/>
        <v>55897.677919376103</v>
      </c>
      <c r="AC3711" s="36">
        <f t="shared" si="578"/>
        <v>277540.37040188664</v>
      </c>
      <c r="AD3711" s="36">
        <f t="shared" si="579"/>
        <v>180259.25272695351</v>
      </c>
    </row>
    <row r="3712" spans="1:30" ht="14.25" customHeight="1" x14ac:dyDescent="0.25">
      <c r="A3712" s="16">
        <v>3696</v>
      </c>
      <c r="B3712" s="34">
        <v>0.19872651371189701</v>
      </c>
      <c r="C3712" s="34">
        <v>8.7132383490026596E-2</v>
      </c>
      <c r="D3712" s="34">
        <v>3.2763882927826303E-2</v>
      </c>
      <c r="E3712" s="34">
        <v>3.7739069428836501E-2</v>
      </c>
      <c r="F3712" s="34">
        <v>1.05872137650821E-2</v>
      </c>
      <c r="G3712" s="34">
        <v>0.16332252689009399</v>
      </c>
      <c r="H3712" s="35">
        <v>0.98191235323477</v>
      </c>
      <c r="I3712" s="34">
        <v>9.79667692540689E-2</v>
      </c>
      <c r="J3712" s="34">
        <v>2.8144344119813001E-2</v>
      </c>
      <c r="K3712" s="36">
        <f>Inputs!$B$12*(1+$B3712)^4</f>
        <v>123888.69989613155</v>
      </c>
      <c r="L3712" s="36">
        <f t="shared" si="570"/>
        <v>16083.572299636255</v>
      </c>
      <c r="M3712" s="36">
        <f t="shared" si="571"/>
        <v>202121.2662472722</v>
      </c>
      <c r="N3712" s="37">
        <f>M3712/Inputs!$B$6</f>
        <v>308.1116863525491</v>
      </c>
      <c r="O3712" s="38">
        <f>IF(N3712&gt;Inputs!$B$4,1,0)</f>
        <v>0</v>
      </c>
      <c r="P3712" s="34">
        <f t="shared" si="572"/>
        <v>6.9822425134255905E-2</v>
      </c>
      <c r="Q3712" s="36">
        <f>Inputs!$B$12*(1+$B3712)^0*$C3712+Inputs!$B$29*(1+$D3712)^0*Inputs!$B$19+Inputs!$B$30*(1+$E3712)^0*Inputs!$B$20+Inputs!$B$31*(1+$F3712)^0*Inputs!$B$21+Inputs!$B$22*(1+Inputs!$B$23)^0</f>
        <v>13249.987036828519</v>
      </c>
      <c r="R3712" s="36">
        <f>Inputs!$B$12*(1+$B3712)^1*$C3712+Inputs!$B$29*(1+$D3712)^1*Inputs!$B$19+Inputs!$B$30*(1+$E3712)^1*Inputs!$B$20+Inputs!$B$31*(1+$F3712)^1*Inputs!$B$21+Inputs!$B$22*(1+Inputs!$B$23)^1</f>
        <v>14470.515874018391</v>
      </c>
      <c r="S3712" s="36">
        <f>Inputs!$B$12*(1+$B3712)^2*$C3712+Inputs!$B$29*(1+$D3712)^2*Inputs!$B$19+Inputs!$B$30*(1+$E3712)^2*Inputs!$B$20+Inputs!$B$31*(1+$F3712)^2*Inputs!$B$21+Inputs!$B$22*(1+Inputs!$B$23)^2</f>
        <v>15903.060134775085</v>
      </c>
      <c r="T3712" s="36">
        <f>Inputs!$B$12*(1+$B3712)^3*$C3712+Inputs!$B$29*(1+$D3712)^3*Inputs!$B$19+Inputs!$B$30*(1+$E3712)^3*Inputs!$B$20+Inputs!$B$31*(1+$F3712)^3*Inputs!$B$21+Inputs!$B$22*(1+Inputs!$B$23)^3</f>
        <v>17588.843719933539</v>
      </c>
      <c r="U3712" s="36">
        <f>Inputs!$B$12*(1+$B3712)^4*$C3712+Inputs!$B$29*(1+$D3712)^4*Inputs!$B$19+Inputs!$B$30*(1+$E3712)^4*Inputs!$B$20+Inputs!$B$31*(1+$F3712)^4*Inputs!$B$21+Inputs!$B$22*(1+Inputs!$B$23)^4</f>
        <v>19577.251305627236</v>
      </c>
      <c r="V3712" s="35">
        <f>Inputs!$B$13/(Q3712*(1-$G3712))</f>
        <v>1.1419844128835501</v>
      </c>
      <c r="W3712" s="36">
        <f>Inputs!$B$13</f>
        <v>12660</v>
      </c>
      <c r="X3712" s="36">
        <f t="shared" si="573"/>
        <v>13341.677606032117</v>
      </c>
      <c r="Y3712" s="36">
        <f t="shared" si="574"/>
        <v>14130.000761521605</v>
      </c>
      <c r="Z3712" s="36">
        <f t="shared" si="575"/>
        <v>15038.920767994592</v>
      </c>
      <c r="AA3712" s="36">
        <f t="shared" si="576"/>
        <v>16083.572299636255</v>
      </c>
      <c r="AB3712" s="36">
        <f t="shared" si="577"/>
        <v>53700.148808626727</v>
      </c>
      <c r="AC3712" s="36">
        <f t="shared" si="578"/>
        <v>236832.70613011392</v>
      </c>
      <c r="AD3712" s="36">
        <f t="shared" si="579"/>
        <v>148421.11743864548</v>
      </c>
    </row>
    <row r="3713" spans="1:30" ht="14.25" customHeight="1" x14ac:dyDescent="0.25">
      <c r="A3713" s="16">
        <v>3697</v>
      </c>
      <c r="B3713" s="34">
        <v>0.243278291570691</v>
      </c>
      <c r="C3713" s="34">
        <v>9.0550007364549004E-2</v>
      </c>
      <c r="D3713" s="34">
        <v>4.34692015784802E-2</v>
      </c>
      <c r="E3713" s="34">
        <v>6.1161279786692301E-2</v>
      </c>
      <c r="F3713" s="34">
        <v>2.4219888933172801E-2</v>
      </c>
      <c r="G3713" s="34">
        <v>0.16151298806289599</v>
      </c>
      <c r="H3713" s="35">
        <v>1.09656239051633</v>
      </c>
      <c r="I3713" s="34">
        <v>9.7000190058699198E-2</v>
      </c>
      <c r="J3713" s="34">
        <v>2.5118799861736402E-2</v>
      </c>
      <c r="K3713" s="36">
        <f>Inputs!$B$12*(1+$B3713)^4</f>
        <v>143358.89770482315</v>
      </c>
      <c r="L3713" s="36">
        <f t="shared" si="570"/>
        <v>20644.271017552277</v>
      </c>
      <c r="M3713" s="36">
        <f t="shared" si="571"/>
        <v>246130.28421352713</v>
      </c>
      <c r="N3713" s="37">
        <f>M3713/Inputs!$B$6</f>
        <v>375.19860398403529</v>
      </c>
      <c r="O3713" s="38">
        <f>IF(N3713&gt;Inputs!$B$4,1,0)</f>
        <v>0</v>
      </c>
      <c r="P3713" s="34">
        <f t="shared" si="572"/>
        <v>7.1881390196962797E-2</v>
      </c>
      <c r="Q3713" s="36">
        <f>Inputs!$B$12*(1+$B3713)^0*$C3713+Inputs!$B$29*(1+$D3713)^0*Inputs!$B$19+Inputs!$B$30*(1+$E3713)^0*Inputs!$B$20+Inputs!$B$31*(1+$F3713)^0*Inputs!$B$21+Inputs!$B$22*(1+Inputs!$B$23)^0</f>
        <v>13455.044469299861</v>
      </c>
      <c r="R3713" s="36">
        <f>Inputs!$B$12*(1+$B3713)^1*$C3713+Inputs!$B$29*(1+$D3713)^1*Inputs!$B$19+Inputs!$B$30*(1+$E3713)^1*Inputs!$B$20+Inputs!$B$31*(1+$F3713)^1*Inputs!$B$21+Inputs!$B$22*(1+Inputs!$B$23)^1</f>
        <v>15114.008527959002</v>
      </c>
      <c r="S3713" s="36">
        <f>Inputs!$B$12*(1+$B3713)^2*$C3713+Inputs!$B$29*(1+$D3713)^2*Inputs!$B$19+Inputs!$B$30*(1+$E3713)^2*Inputs!$B$20+Inputs!$B$31*(1+$F3713)^2*Inputs!$B$21+Inputs!$B$22*(1+Inputs!$B$23)^2</f>
        <v>17110.722021000925</v>
      </c>
      <c r="T3713" s="36">
        <f>Inputs!$B$12*(1+$B3713)^3*$C3713+Inputs!$B$29*(1+$D3713)^3*Inputs!$B$19+Inputs!$B$30*(1+$E3713)^3*Inputs!$B$20+Inputs!$B$31*(1+$F3713)^3*Inputs!$B$21+Inputs!$B$22*(1+Inputs!$B$23)^3</f>
        <v>19524.258011971193</v>
      </c>
      <c r="U3713" s="36">
        <f>Inputs!$B$12*(1+$B3713)^4*$C3713+Inputs!$B$29*(1+$D3713)^4*Inputs!$B$19+Inputs!$B$30*(1+$E3713)^4*Inputs!$B$20+Inputs!$B$31*(1+$F3713)^4*Inputs!$B$21+Inputs!$B$22*(1+Inputs!$B$23)^4</f>
        <v>22452.766789245954</v>
      </c>
      <c r="V3713" s="35">
        <f>Inputs!$B$13/(Q3713*(1-$G3713))</f>
        <v>1.122153396728252</v>
      </c>
      <c r="W3713" s="36">
        <f>Inputs!$B$13</f>
        <v>12660</v>
      </c>
      <c r="X3713" s="36">
        <f t="shared" si="573"/>
        <v>14139.859547262875</v>
      </c>
      <c r="Y3713" s="36">
        <f t="shared" si="574"/>
        <v>15916.088803132985</v>
      </c>
      <c r="Z3713" s="36">
        <f t="shared" si="575"/>
        <v>18056.380439426764</v>
      </c>
      <c r="AA3713" s="36">
        <f t="shared" si="576"/>
        <v>20644.271017552277</v>
      </c>
      <c r="AB3713" s="36">
        <f t="shared" si="577"/>
        <v>60809.654128404858</v>
      </c>
      <c r="AC3713" s="36">
        <f t="shared" si="578"/>
        <v>294413.20307725226</v>
      </c>
      <c r="AD3713" s="36">
        <f t="shared" si="579"/>
        <v>185320.63008512228</v>
      </c>
    </row>
    <row r="3714" spans="1:30" ht="14.25" customHeight="1" x14ac:dyDescent="0.25">
      <c r="A3714" s="16">
        <v>3698</v>
      </c>
      <c r="B3714" s="34">
        <v>0.18987018959187901</v>
      </c>
      <c r="C3714" s="34">
        <v>9.0179564592584999E-2</v>
      </c>
      <c r="D3714" s="34">
        <v>3.1652324644621602E-2</v>
      </c>
      <c r="E3714" s="34">
        <v>4.5786318241993099E-2</v>
      </c>
      <c r="F3714" s="34">
        <v>1.3318048070723201E-2</v>
      </c>
      <c r="G3714" s="34">
        <v>0.20883015645467301</v>
      </c>
      <c r="H3714" s="35">
        <v>1.0433405954922601</v>
      </c>
      <c r="I3714" s="34">
        <v>8.9910782281148502E-2</v>
      </c>
      <c r="J3714" s="34">
        <v>2.5504662067605599E-2</v>
      </c>
      <c r="K3714" s="36">
        <f>Inputs!$B$12*(1+$B3714)^4</f>
        <v>120267.86090720692</v>
      </c>
      <c r="L3714" s="36">
        <f t="shared" si="570"/>
        <v>16306.582952452527</v>
      </c>
      <c r="M3714" s="36">
        <f t="shared" si="571"/>
        <v>224089.69635167328</v>
      </c>
      <c r="N3714" s="37">
        <f>M3714/Inputs!$B$6</f>
        <v>341.60014687755074</v>
      </c>
      <c r="O3714" s="38">
        <f>IF(N3714&gt;Inputs!$B$4,1,0)</f>
        <v>0</v>
      </c>
      <c r="P3714" s="34">
        <f t="shared" si="572"/>
        <v>6.4406120213542903E-2</v>
      </c>
      <c r="Q3714" s="36">
        <f>Inputs!$B$12*(1+$B3714)^0*$C3714+Inputs!$B$29*(1+$D3714)^0*Inputs!$B$19+Inputs!$B$30*(1+$E3714)^0*Inputs!$B$20+Inputs!$B$31*(1+$F3714)^0*Inputs!$B$21+Inputs!$B$22*(1+Inputs!$B$23)^0</f>
        <v>13432.81790298202</v>
      </c>
      <c r="R3714" s="36">
        <f>Inputs!$B$12*(1+$B3714)^1*$C3714+Inputs!$B$29*(1+$D3714)^1*Inputs!$B$19+Inputs!$B$30*(1+$E3714)^1*Inputs!$B$20+Inputs!$B$31*(1+$F3714)^1*Inputs!$B$21+Inputs!$B$22*(1+Inputs!$B$23)^1</f>
        <v>14670.618822473691</v>
      </c>
      <c r="S3714" s="36">
        <f>Inputs!$B$12*(1+$B3714)^2*$C3714+Inputs!$B$29*(1+$D3714)^2*Inputs!$B$19+Inputs!$B$30*(1+$E3714)^2*Inputs!$B$20+Inputs!$B$31*(1+$F3714)^2*Inputs!$B$21+Inputs!$B$22*(1+Inputs!$B$23)^2</f>
        <v>16110.779888444482</v>
      </c>
      <c r="T3714" s="36">
        <f>Inputs!$B$12*(1+$B3714)^3*$C3714+Inputs!$B$29*(1+$D3714)^3*Inputs!$B$19+Inputs!$B$30*(1+$E3714)^3*Inputs!$B$20+Inputs!$B$31*(1+$F3714)^3*Inputs!$B$21+Inputs!$B$22*(1+Inputs!$B$23)^3</f>
        <v>17790.631708782275</v>
      </c>
      <c r="U3714" s="36">
        <f>Inputs!$B$12*(1+$B3714)^4*$C3714+Inputs!$B$29*(1+$D3714)^4*Inputs!$B$19+Inputs!$B$30*(1+$E3714)^4*Inputs!$B$20+Inputs!$B$31*(1+$F3714)^4*Inputs!$B$21+Inputs!$B$22*(1+Inputs!$B$23)^4</f>
        <v>19754.549637927925</v>
      </c>
      <c r="V3714" s="35">
        <f>Inputs!$B$13/(Q3714*(1-$G3714))</f>
        <v>1.1912333761244753</v>
      </c>
      <c r="W3714" s="36">
        <f>Inputs!$B$13</f>
        <v>12660</v>
      </c>
      <c r="X3714" s="36">
        <f t="shared" si="573"/>
        <v>13397.441590837072</v>
      </c>
      <c r="Y3714" s="36">
        <f t="shared" si="574"/>
        <v>14241.345723918452</v>
      </c>
      <c r="Z3714" s="36">
        <f t="shared" si="575"/>
        <v>15205.860942525613</v>
      </c>
      <c r="AA3714" s="36">
        <f t="shared" si="576"/>
        <v>16306.582952452527</v>
      </c>
      <c r="AB3714" s="36">
        <f t="shared" si="577"/>
        <v>55271.70839507952</v>
      </c>
      <c r="AC3714" s="36">
        <f t="shared" si="578"/>
        <v>259641.1146128301</v>
      </c>
      <c r="AD3714" s="36">
        <f t="shared" si="579"/>
        <v>168817.98795659377</v>
      </c>
    </row>
    <row r="3715" spans="1:30" ht="14.25" customHeight="1" x14ac:dyDescent="0.25">
      <c r="A3715" s="16">
        <v>3699</v>
      </c>
      <c r="B3715" s="34">
        <v>0.37140541452487702</v>
      </c>
      <c r="C3715" s="34">
        <v>8.6668371230176303E-2</v>
      </c>
      <c r="D3715" s="34">
        <v>3.2580964682127497E-2</v>
      </c>
      <c r="E3715" s="34">
        <v>4.65266944114913E-2</v>
      </c>
      <c r="F3715" s="34">
        <v>1.67033744336103E-2</v>
      </c>
      <c r="G3715" s="34">
        <v>0.19505799452874401</v>
      </c>
      <c r="H3715" s="35">
        <v>1.0839387467169901</v>
      </c>
      <c r="I3715" s="34">
        <v>9.7926713811680596E-2</v>
      </c>
      <c r="J3715" s="34">
        <v>2.4541586395349702E-2</v>
      </c>
      <c r="K3715" s="36">
        <f>Inputs!$B$12*(1+$B3715)^4</f>
        <v>212233.86816238967</v>
      </c>
      <c r="L3715" s="36">
        <f t="shared" si="570"/>
        <v>23896.85432252226</v>
      </c>
      <c r="M3715" s="36">
        <f t="shared" si="571"/>
        <v>273834.62254356529</v>
      </c>
      <c r="N3715" s="37">
        <f>M3715/Inputs!$B$6</f>
        <v>417.43082704811781</v>
      </c>
      <c r="O3715" s="38">
        <f>IF(N3715&gt;Inputs!$B$4,1,0)</f>
        <v>1</v>
      </c>
      <c r="P3715" s="34">
        <f t="shared" si="572"/>
        <v>7.3385127416330895E-2</v>
      </c>
      <c r="Q3715" s="36">
        <f>Inputs!$B$12*(1+$B3715)^0*$C3715+Inputs!$B$29*(1+$D3715)^0*Inputs!$B$19+Inputs!$B$30*(1+$E3715)^0*Inputs!$B$20+Inputs!$B$31*(1+$F3715)^0*Inputs!$B$21+Inputs!$B$22*(1+Inputs!$B$23)^0</f>
        <v>13222.146301237499</v>
      </c>
      <c r="R3715" s="36">
        <f>Inputs!$B$12*(1+$B3715)^1*$C3715+Inputs!$B$29*(1+$D3715)^1*Inputs!$B$19+Inputs!$B$30*(1+$E3715)^1*Inputs!$B$20+Inputs!$B$31*(1+$F3715)^1*Inputs!$B$21+Inputs!$B$22*(1+Inputs!$B$23)^1</f>
        <v>15384.148393557662</v>
      </c>
      <c r="S3715" s="36">
        <f>Inputs!$B$12*(1+$B3715)^2*$C3715+Inputs!$B$29*(1+$D3715)^2*Inputs!$B$19+Inputs!$B$30*(1+$E3715)^2*Inputs!$B$20+Inputs!$B$31*(1+$F3715)^2*Inputs!$B$21+Inputs!$B$22*(1+Inputs!$B$23)^2</f>
        <v>18271.587922647079</v>
      </c>
      <c r="T3715" s="36">
        <f>Inputs!$B$12*(1+$B3715)^3*$C3715+Inputs!$B$29*(1+$D3715)^3*Inputs!$B$19+Inputs!$B$30*(1+$E3715)^3*Inputs!$B$20+Inputs!$B$31*(1+$F3715)^3*Inputs!$B$21+Inputs!$B$22*(1+Inputs!$B$23)^3</f>
        <v>22151.204458098488</v>
      </c>
      <c r="U3715" s="36">
        <f>Inputs!$B$12*(1+$B3715)^4*$C3715+Inputs!$B$29*(1+$D3715)^4*Inputs!$B$19+Inputs!$B$30*(1+$E3715)^4*Inputs!$B$20+Inputs!$B$31*(1+$F3715)^4*Inputs!$B$21+Inputs!$B$22*(1+Inputs!$B$23)^4</f>
        <v>27388.699034517649</v>
      </c>
      <c r="V3715" s="35">
        <f>Inputs!$B$13/(Q3715*(1-$G3715))</f>
        <v>1.1895074215172723</v>
      </c>
      <c r="W3715" s="36">
        <f>Inputs!$B$13</f>
        <v>12660</v>
      </c>
      <c r="X3715" s="36">
        <f t="shared" si="573"/>
        <v>14403.260079477417</v>
      </c>
      <c r="Y3715" s="36">
        <f t="shared" si="574"/>
        <v>16718.432767956296</v>
      </c>
      <c r="Z3715" s="36">
        <f t="shared" si="575"/>
        <v>19797.683149331817</v>
      </c>
      <c r="AA3715" s="36">
        <f t="shared" si="576"/>
        <v>23896.85432252226</v>
      </c>
      <c r="AB3715" s="36">
        <f t="shared" si="577"/>
        <v>64714.649515236226</v>
      </c>
      <c r="AC3715" s="36">
        <f t="shared" si="578"/>
        <v>333627.83304246311</v>
      </c>
      <c r="AD3715" s="36">
        <f t="shared" si="579"/>
        <v>209119.97302832908</v>
      </c>
    </row>
    <row r="3716" spans="1:30" ht="14.25" customHeight="1" x14ac:dyDescent="0.25">
      <c r="A3716" s="16">
        <v>3700</v>
      </c>
      <c r="B3716" s="34">
        <v>0.24147270938242599</v>
      </c>
      <c r="C3716" s="34">
        <v>8.4731666939278694E-2</v>
      </c>
      <c r="D3716" s="34">
        <v>2.9312824679954101E-2</v>
      </c>
      <c r="E3716" s="34">
        <v>5.3665591820182899E-2</v>
      </c>
      <c r="F3716" s="34">
        <v>1.79056705275852E-2</v>
      </c>
      <c r="G3716" s="34">
        <v>0.192969161888917</v>
      </c>
      <c r="H3716" s="35">
        <v>0.94597934643675297</v>
      </c>
      <c r="I3716" s="34">
        <v>9.1743499208401594E-2</v>
      </c>
      <c r="J3716" s="34">
        <v>1.7249214477302599E-2</v>
      </c>
      <c r="K3716" s="36">
        <f>Inputs!$B$12*(1+$B3716)^4</f>
        <v>142527.92383294975</v>
      </c>
      <c r="L3716" s="36">
        <f t="shared" si="570"/>
        <v>16131.345959710681</v>
      </c>
      <c r="M3716" s="36">
        <f t="shared" si="571"/>
        <v>196691.66228820209</v>
      </c>
      <c r="N3716" s="37">
        <f>M3716/Inputs!$B$6</f>
        <v>299.83485104908857</v>
      </c>
      <c r="O3716" s="38">
        <f>IF(N3716&gt;Inputs!$B$4,1,0)</f>
        <v>0</v>
      </c>
      <c r="P3716" s="34">
        <f t="shared" si="572"/>
        <v>7.4494284731098995E-2</v>
      </c>
      <c r="Q3716" s="36">
        <f>Inputs!$B$12*(1+$B3716)^0*$C3716+Inputs!$B$29*(1+$D3716)^0*Inputs!$B$19+Inputs!$B$30*(1+$E3716)^0*Inputs!$B$20+Inputs!$B$31*(1+$F3716)^0*Inputs!$B$21+Inputs!$B$22*(1+Inputs!$B$23)^0</f>
        <v>13105.944043783642</v>
      </c>
      <c r="R3716" s="36">
        <f>Inputs!$B$12*(1+$B3716)^1*$C3716+Inputs!$B$29*(1+$D3716)^1*Inputs!$B$19+Inputs!$B$30*(1+$E3716)^1*Inputs!$B$20+Inputs!$B$31*(1+$F3716)^1*Inputs!$B$21+Inputs!$B$22*(1+Inputs!$B$23)^1</f>
        <v>14576.788840307887</v>
      </c>
      <c r="S3716" s="36">
        <f>Inputs!$B$12*(1+$B3716)^2*$C3716+Inputs!$B$29*(1+$D3716)^2*Inputs!$B$19+Inputs!$B$30*(1+$E3716)^2*Inputs!$B$20+Inputs!$B$31*(1+$F3716)^2*Inputs!$B$21+Inputs!$B$22*(1+Inputs!$B$23)^2</f>
        <v>16353.512177439108</v>
      </c>
      <c r="T3716" s="36">
        <f>Inputs!$B$12*(1+$B3716)^3*$C3716+Inputs!$B$29*(1+$D3716)^3*Inputs!$B$19+Inputs!$B$30*(1+$E3716)^3*Inputs!$B$20+Inputs!$B$31*(1+$F3716)^3*Inputs!$B$21+Inputs!$B$22*(1+Inputs!$B$23)^3</f>
        <v>18508.130495837198</v>
      </c>
      <c r="U3716" s="36">
        <f>Inputs!$B$12*(1+$B3716)^4*$C3716+Inputs!$B$29*(1+$D3716)^4*Inputs!$B$19+Inputs!$B$30*(1+$E3716)^4*Inputs!$B$20+Inputs!$B$31*(1+$F3716)^4*Inputs!$B$21+Inputs!$B$22*(1+Inputs!$B$23)^4</f>
        <v>21129.967087529953</v>
      </c>
      <c r="V3716" s="35">
        <f>Inputs!$B$13/(Q3716*(1-$G3716))</f>
        <v>1.1969479522355349</v>
      </c>
      <c r="W3716" s="36">
        <f>Inputs!$B$13</f>
        <v>12660</v>
      </c>
      <c r="X3716" s="36">
        <f t="shared" si="573"/>
        <v>13342.704165732624</v>
      </c>
      <c r="Y3716" s="36">
        <f t="shared" si="574"/>
        <v>14140.950777901262</v>
      </c>
      <c r="Z3716" s="36">
        <f t="shared" si="575"/>
        <v>15066.901870918411</v>
      </c>
      <c r="AA3716" s="36">
        <f t="shared" si="576"/>
        <v>16131.345959710681</v>
      </c>
      <c r="AB3716" s="36">
        <f t="shared" si="577"/>
        <v>54664.326315696526</v>
      </c>
      <c r="AC3716" s="36">
        <f t="shared" si="578"/>
        <v>220279.97268798278</v>
      </c>
      <c r="AD3716" s="36">
        <f t="shared" si="579"/>
        <v>142027.33597250556</v>
      </c>
    </row>
    <row r="3717" spans="1:30" ht="14.25" customHeight="1" x14ac:dyDescent="0.25">
      <c r="A3717" s="16">
        <v>3701</v>
      </c>
      <c r="B3717" s="34">
        <v>0.33083848112153302</v>
      </c>
      <c r="C3717" s="34">
        <v>0.10046022503253201</v>
      </c>
      <c r="D3717" s="34">
        <v>3.93291921619865E-2</v>
      </c>
      <c r="E3717" s="34">
        <v>5.48246021947945E-2</v>
      </c>
      <c r="F3717" s="34">
        <v>8.9712245426765095E-3</v>
      </c>
      <c r="G3717" s="34">
        <v>0.211366833568815</v>
      </c>
      <c r="H3717" s="35">
        <v>1.0506581868594</v>
      </c>
      <c r="I3717" s="34">
        <v>9.0200169248292397E-2</v>
      </c>
      <c r="J3717" s="34">
        <v>2.2454657084490501E-2</v>
      </c>
      <c r="K3717" s="36">
        <f>Inputs!$B$12*(1+$B3717)^4</f>
        <v>188214.31450410181</v>
      </c>
      <c r="L3717" s="36">
        <f t="shared" si="570"/>
        <v>23161.7412307347</v>
      </c>
      <c r="M3717" s="36">
        <f t="shared" si="571"/>
        <v>292316.59651810233</v>
      </c>
      <c r="N3717" s="37">
        <f>M3717/Inputs!$B$6</f>
        <v>445.60456786296089</v>
      </c>
      <c r="O3717" s="38">
        <f>IF(N3717&gt;Inputs!$B$4,1,0)</f>
        <v>1</v>
      </c>
      <c r="P3717" s="34">
        <f t="shared" si="572"/>
        <v>6.7745512163801896E-2</v>
      </c>
      <c r="Q3717" s="36">
        <f>Inputs!$B$12*(1+$B3717)^0*$C3717+Inputs!$B$29*(1+$D3717)^0*Inputs!$B$19+Inputs!$B$30*(1+$E3717)^0*Inputs!$B$20+Inputs!$B$31*(1+$F3717)^0*Inputs!$B$21+Inputs!$B$22*(1+Inputs!$B$23)^0</f>
        <v>14049.657529378841</v>
      </c>
      <c r="R3717" s="36">
        <f>Inputs!$B$12*(1+$B3717)^1*$C3717+Inputs!$B$29*(1+$D3717)^1*Inputs!$B$19+Inputs!$B$30*(1+$E3717)^1*Inputs!$B$20+Inputs!$B$31*(1+$F3717)^1*Inputs!$B$21+Inputs!$B$22*(1+Inputs!$B$23)^1</f>
        <v>16282.676857917402</v>
      </c>
      <c r="S3717" s="36">
        <f>Inputs!$B$12*(1+$B3717)^2*$C3717+Inputs!$B$29*(1+$D3717)^2*Inputs!$B$19+Inputs!$B$30*(1+$E3717)^2*Inputs!$B$20+Inputs!$B$31*(1+$F3717)^2*Inputs!$B$21+Inputs!$B$22*(1+Inputs!$B$23)^2</f>
        <v>19186.384301770184</v>
      </c>
      <c r="T3717" s="36">
        <f>Inputs!$B$12*(1+$B3717)^3*$C3717+Inputs!$B$29*(1+$D3717)^3*Inputs!$B$19+Inputs!$B$30*(1+$E3717)^3*Inputs!$B$20+Inputs!$B$31*(1+$F3717)^3*Inputs!$B$21+Inputs!$B$22*(1+Inputs!$B$23)^3</f>
        <v>22979.605068863224</v>
      </c>
      <c r="U3717" s="36">
        <f>Inputs!$B$12*(1+$B3717)^4*$C3717+Inputs!$B$29*(1+$D3717)^4*Inputs!$B$19+Inputs!$B$30*(1+$E3717)^4*Inputs!$B$20+Inputs!$B$31*(1+$F3717)^4*Inputs!$B$21+Inputs!$B$22*(1+Inputs!$B$23)^4</f>
        <v>27953.405121295113</v>
      </c>
      <c r="V3717" s="35">
        <f>Inputs!$B$13/(Q3717*(1-$G3717))</f>
        <v>1.1425966066258579</v>
      </c>
      <c r="W3717" s="36">
        <f>Inputs!$B$13</f>
        <v>12660</v>
      </c>
      <c r="X3717" s="36">
        <f t="shared" si="573"/>
        <v>14377.003780179597</v>
      </c>
      <c r="Y3717" s="36">
        <f t="shared" si="574"/>
        <v>16593.089980716515</v>
      </c>
      <c r="Z3717" s="36">
        <f t="shared" si="575"/>
        <v>19457.068635265874</v>
      </c>
      <c r="AA3717" s="36">
        <f t="shared" si="576"/>
        <v>23161.7412307347</v>
      </c>
      <c r="AB3717" s="36">
        <f t="shared" si="577"/>
        <v>65328.27855719981</v>
      </c>
      <c r="AC3717" s="36">
        <f t="shared" si="578"/>
        <v>349570.46498209721</v>
      </c>
      <c r="AD3717" s="36">
        <f t="shared" si="579"/>
        <v>226988.31796090252</v>
      </c>
    </row>
    <row r="3718" spans="1:30" ht="14.25" customHeight="1" x14ac:dyDescent="0.25">
      <c r="A3718" s="16">
        <v>3702</v>
      </c>
      <c r="B3718" s="34">
        <v>0.17895149701070101</v>
      </c>
      <c r="C3718" s="34">
        <v>7.6762912616751305E-2</v>
      </c>
      <c r="D3718" s="34">
        <v>2.7331043100791701E-2</v>
      </c>
      <c r="E3718" s="34">
        <v>5.0154028754982899E-2</v>
      </c>
      <c r="F3718" s="34">
        <v>1.19485768541791E-2</v>
      </c>
      <c r="G3718" s="34">
        <v>0.187175047654147</v>
      </c>
      <c r="H3718" s="35">
        <v>0.95762007969961005</v>
      </c>
      <c r="I3718" s="34">
        <v>0.10764643028864999</v>
      </c>
      <c r="J3718" s="34">
        <v>2.3819829557556401E-2</v>
      </c>
      <c r="K3718" s="36">
        <f>Inputs!$B$12*(1+$B3718)^4</f>
        <v>115913.76259123848</v>
      </c>
      <c r="L3718" s="36">
        <f t="shared" si="570"/>
        <v>13831.234928832097</v>
      </c>
      <c r="M3718" s="36">
        <f t="shared" si="571"/>
        <v>150275.62983036428</v>
      </c>
      <c r="N3718" s="37">
        <f>M3718/Inputs!$B$6</f>
        <v>229.07870400970165</v>
      </c>
      <c r="O3718" s="38">
        <f>IF(N3718&gt;Inputs!$B$4,1,0)</f>
        <v>0</v>
      </c>
      <c r="P3718" s="34">
        <f t="shared" si="572"/>
        <v>8.382660073109359E-2</v>
      </c>
      <c r="Q3718" s="36">
        <f>Inputs!$B$12*(1+$B3718)^0*$C3718+Inputs!$B$29*(1+$D3718)^0*Inputs!$B$19+Inputs!$B$30*(1+$E3718)^0*Inputs!$B$20+Inputs!$B$31*(1+$F3718)^0*Inputs!$B$21+Inputs!$B$22*(1+Inputs!$B$23)^0</f>
        <v>12627.818784432002</v>
      </c>
      <c r="R3718" s="36">
        <f>Inputs!$B$12*(1+$B3718)^1*$C3718+Inputs!$B$29*(1+$D3718)^1*Inputs!$B$19+Inputs!$B$30*(1+$E3718)^1*Inputs!$B$20+Inputs!$B$31*(1+$F3718)^1*Inputs!$B$21+Inputs!$B$22*(1+Inputs!$B$23)^1</f>
        <v>13653.014225114643</v>
      </c>
      <c r="S3718" s="36">
        <f>Inputs!$B$12*(1+$B3718)^2*$C3718+Inputs!$B$29*(1+$D3718)^2*Inputs!$B$19+Inputs!$B$30*(1+$E3718)^2*Inputs!$B$20+Inputs!$B$31*(1+$F3718)^2*Inputs!$B$21+Inputs!$B$22*(1+Inputs!$B$23)^2</f>
        <v>14833.056301612145</v>
      </c>
      <c r="T3718" s="36">
        <f>Inputs!$B$12*(1+$B3718)^3*$C3718+Inputs!$B$29*(1+$D3718)^3*Inputs!$B$19+Inputs!$B$30*(1+$E3718)^3*Inputs!$B$20+Inputs!$B$31*(1+$F3718)^3*Inputs!$B$21+Inputs!$B$22*(1+Inputs!$B$23)^3</f>
        <v>16194.668870479547</v>
      </c>
      <c r="U3718" s="36">
        <f>Inputs!$B$12*(1+$B3718)^4*$C3718+Inputs!$B$29*(1+$D3718)^4*Inputs!$B$19+Inputs!$B$30*(1+$E3718)^4*Inputs!$B$20+Inputs!$B$31*(1+$F3718)^4*Inputs!$B$21+Inputs!$B$22*(1+Inputs!$B$23)^4</f>
        <v>17769.315025392141</v>
      </c>
      <c r="V3718" s="35">
        <f>Inputs!$B$13/(Q3718*(1-$G3718))</f>
        <v>1.2334124774225588</v>
      </c>
      <c r="W3718" s="36">
        <f>Inputs!$B$13</f>
        <v>12660</v>
      </c>
      <c r="X3718" s="36">
        <f t="shared" si="573"/>
        <v>12922.655821062443</v>
      </c>
      <c r="Y3718" s="36">
        <f t="shared" si="574"/>
        <v>13208.287322758495</v>
      </c>
      <c r="Z3718" s="36">
        <f t="shared" si="575"/>
        <v>13513.159344431127</v>
      </c>
      <c r="AA3718" s="36">
        <f t="shared" si="576"/>
        <v>13831.234928832097</v>
      </c>
      <c r="AB3718" s="36">
        <f t="shared" si="577"/>
        <v>48955.23383341993</v>
      </c>
      <c r="AC3718" s="36">
        <f t="shared" si="578"/>
        <v>168928.38864876944</v>
      </c>
      <c r="AD3718" s="36">
        <f t="shared" si="579"/>
        <v>101320.39599694435</v>
      </c>
    </row>
    <row r="3719" spans="1:30" ht="14.25" customHeight="1" x14ac:dyDescent="0.25">
      <c r="A3719" s="16">
        <v>3703</v>
      </c>
      <c r="B3719" s="34">
        <v>0.53316244967829496</v>
      </c>
      <c r="C3719" s="34">
        <v>5.1906899746886399E-2</v>
      </c>
      <c r="D3719" s="34">
        <v>4.36749054677728E-2</v>
      </c>
      <c r="E3719" s="34">
        <v>2.5802242263404801E-2</v>
      </c>
      <c r="F3719" s="34">
        <v>1.8526376503364399E-2</v>
      </c>
      <c r="G3719" s="34">
        <v>0.16330172735971499</v>
      </c>
      <c r="H3719" s="35">
        <v>1.09049758691495</v>
      </c>
      <c r="I3719" s="34">
        <v>9.7092391149067994E-2</v>
      </c>
      <c r="J3719" s="34">
        <v>2.5560211060082601E-2</v>
      </c>
      <c r="K3719" s="36">
        <f>Inputs!$B$12*(1+$B3719)^4</f>
        <v>331515.5820641818</v>
      </c>
      <c r="L3719" s="36">
        <f t="shared" si="570"/>
        <v>23877.614535208231</v>
      </c>
      <c r="M3719" s="36">
        <f t="shared" si="571"/>
        <v>279236.35366606747</v>
      </c>
      <c r="N3719" s="37">
        <f>M3719/Inputs!$B$6</f>
        <v>425.6651732714443</v>
      </c>
      <c r="O3719" s="38">
        <f>IF(N3719&gt;Inputs!$B$4,1,0)</f>
        <v>1</v>
      </c>
      <c r="P3719" s="34">
        <f t="shared" si="572"/>
        <v>7.1532180088985389E-2</v>
      </c>
      <c r="Q3719" s="36">
        <f>Inputs!$B$12*(1+$B3719)^0*$C3719+Inputs!$B$29*(1+$D3719)^0*Inputs!$B$19+Inputs!$B$30*(1+$E3719)^0*Inputs!$B$20+Inputs!$B$31*(1+$F3719)^0*Inputs!$B$21+Inputs!$B$22*(1+Inputs!$B$23)^0</f>
        <v>11136.458012240106</v>
      </c>
      <c r="R3719" s="36">
        <f>Inputs!$B$12*(1+$B3719)^1*$C3719+Inputs!$B$29*(1+$D3719)^1*Inputs!$B$19+Inputs!$B$30*(1+$E3719)^1*Inputs!$B$20+Inputs!$B$31*(1+$F3719)^1*Inputs!$B$21+Inputs!$B$22*(1+Inputs!$B$23)^1</f>
        <v>13020.401643616842</v>
      </c>
      <c r="S3719" s="36">
        <f>Inputs!$B$12*(1+$B3719)^2*$C3719+Inputs!$B$29*(1+$D3719)^2*Inputs!$B$19+Inputs!$B$30*(1+$E3719)^2*Inputs!$B$20+Inputs!$B$31*(1+$F3719)^2*Inputs!$B$21+Inputs!$B$22*(1+Inputs!$B$23)^2</f>
        <v>15797.09812363992</v>
      </c>
      <c r="T3719" s="36">
        <f>Inputs!$B$12*(1+$B3719)^3*$C3719+Inputs!$B$29*(1+$D3719)^3*Inputs!$B$19+Inputs!$B$30*(1+$E3719)^3*Inputs!$B$20+Inputs!$B$31*(1+$F3719)^3*Inputs!$B$21+Inputs!$B$22*(1+Inputs!$B$23)^3</f>
        <v>19938.846130003083</v>
      </c>
      <c r="U3719" s="36">
        <f>Inputs!$B$12*(1+$B3719)^4*$C3719+Inputs!$B$29*(1+$D3719)^4*Inputs!$B$19+Inputs!$B$30*(1+$E3719)^4*Inputs!$B$20+Inputs!$B$31*(1+$F3719)^4*Inputs!$B$21+Inputs!$B$22*(1+Inputs!$B$23)^4</f>
        <v>26169.616337482679</v>
      </c>
      <c r="V3719" s="35">
        <f>Inputs!$B$13/(Q3719*(1-$G3719))</f>
        <v>1.3586817730567537</v>
      </c>
      <c r="W3719" s="36">
        <f>Inputs!$B$13</f>
        <v>12660</v>
      </c>
      <c r="X3719" s="36">
        <f t="shared" si="573"/>
        <v>14071.270204040959</v>
      </c>
      <c r="Y3719" s="36">
        <f t="shared" si="574"/>
        <v>16185.897407465047</v>
      </c>
      <c r="Z3719" s="36">
        <f t="shared" si="575"/>
        <v>19311.066746635835</v>
      </c>
      <c r="AA3719" s="36">
        <f t="shared" si="576"/>
        <v>23877.614535208231</v>
      </c>
      <c r="AB3719" s="36">
        <f t="shared" si="577"/>
        <v>63841.846722351547</v>
      </c>
      <c r="AC3719" s="36">
        <f t="shared" si="578"/>
        <v>342334.47620185319</v>
      </c>
      <c r="AD3719" s="36">
        <f t="shared" si="579"/>
        <v>215394.50694371591</v>
      </c>
    </row>
    <row r="3720" spans="1:30" ht="14.25" customHeight="1" x14ac:dyDescent="0.25">
      <c r="A3720" s="16">
        <v>3704</v>
      </c>
      <c r="B3720" s="34">
        <v>0.15136275571469299</v>
      </c>
      <c r="C3720" s="34">
        <v>8.5553060689323807E-2</v>
      </c>
      <c r="D3720" s="34">
        <v>2.4262740366220802E-2</v>
      </c>
      <c r="E3720" s="34">
        <v>6.0682506882440201E-2</v>
      </c>
      <c r="F3720" s="34">
        <v>5.4293003123323498E-3</v>
      </c>
      <c r="G3720" s="34">
        <v>0.19619968765840601</v>
      </c>
      <c r="H3720" s="35">
        <v>1.0626801234468799</v>
      </c>
      <c r="I3720" s="34">
        <v>9.4079747746741493E-2</v>
      </c>
      <c r="J3720" s="34">
        <v>2.67419572041196E-2</v>
      </c>
      <c r="K3720" s="36">
        <f>Inputs!$B$12*(1+$B3720)^4</f>
        <v>105438.67932892572</v>
      </c>
      <c r="L3720" s="36">
        <f t="shared" si="570"/>
        <v>15248.737884939746</v>
      </c>
      <c r="M3720" s="36">
        <f t="shared" si="571"/>
        <v>201315.00093885092</v>
      </c>
      <c r="N3720" s="37">
        <f>M3720/Inputs!$B$6</f>
        <v>306.88262338239468</v>
      </c>
      <c r="O3720" s="38">
        <f>IF(N3720&gt;Inputs!$B$4,1,0)</f>
        <v>0</v>
      </c>
      <c r="P3720" s="34">
        <f t="shared" si="572"/>
        <v>6.73377905426219E-2</v>
      </c>
      <c r="Q3720" s="36">
        <f>Inputs!$B$12*(1+$B3720)^0*$C3720+Inputs!$B$29*(1+$D3720)^0*Inputs!$B$19+Inputs!$B$30*(1+$E3720)^0*Inputs!$B$20+Inputs!$B$31*(1+$F3720)^0*Inputs!$B$21+Inputs!$B$22*(1+Inputs!$B$23)^0</f>
        <v>13155.227668786349</v>
      </c>
      <c r="R3720" s="36">
        <f>Inputs!$B$12*(1+$B3720)^1*$C3720+Inputs!$B$29*(1+$D3720)^1*Inputs!$B$19+Inputs!$B$30*(1+$E3720)^1*Inputs!$B$20+Inputs!$B$31*(1+$F3720)^1*Inputs!$B$21+Inputs!$B$22*(1+Inputs!$B$23)^1</f>
        <v>14120.072655210395</v>
      </c>
      <c r="S3720" s="36">
        <f>Inputs!$B$12*(1+$B3720)^2*$C3720+Inputs!$B$29*(1+$D3720)^2*Inputs!$B$19+Inputs!$B$30*(1+$E3720)^2*Inputs!$B$20+Inputs!$B$31*(1+$F3720)^2*Inputs!$B$21+Inputs!$B$22*(1+Inputs!$B$23)^2</f>
        <v>15211.77124781485</v>
      </c>
      <c r="T3720" s="36">
        <f>Inputs!$B$12*(1+$B3720)^3*$C3720+Inputs!$B$29*(1+$D3720)^3*Inputs!$B$19+Inputs!$B$30*(1+$E3720)^3*Inputs!$B$20+Inputs!$B$31*(1+$F3720)^3*Inputs!$B$21+Inputs!$B$22*(1+Inputs!$B$23)^3</f>
        <v>16448.671106457405</v>
      </c>
      <c r="U3720" s="36">
        <f>Inputs!$B$12*(1+$B3720)^4*$C3720+Inputs!$B$29*(1+$D3720)^4*Inputs!$B$19+Inputs!$B$30*(1+$E3720)^4*Inputs!$B$20+Inputs!$B$31*(1+$F3720)^4*Inputs!$B$21+Inputs!$B$22*(1+Inputs!$B$23)^4</f>
        <v>17851.847619653141</v>
      </c>
      <c r="V3720" s="35">
        <f>Inputs!$B$13/(Q3720*(1-$G3720))</f>
        <v>1.1972563979817452</v>
      </c>
      <c r="W3720" s="36">
        <f>Inputs!$B$13</f>
        <v>12660</v>
      </c>
      <c r="X3720" s="36">
        <f t="shared" si="573"/>
        <v>13206.672742582379</v>
      </c>
      <c r="Y3720" s="36">
        <f t="shared" si="574"/>
        <v>13816.377839262155</v>
      </c>
      <c r="Z3720" s="36">
        <f t="shared" si="575"/>
        <v>14494.992170782838</v>
      </c>
      <c r="AA3720" s="36">
        <f t="shared" si="576"/>
        <v>15248.737884939746</v>
      </c>
      <c r="AB3720" s="36">
        <f t="shared" si="577"/>
        <v>52997.823669461577</v>
      </c>
      <c r="AC3720" s="36">
        <f t="shared" si="578"/>
        <v>232507.16803613782</v>
      </c>
      <c r="AD3720" s="36">
        <f t="shared" si="579"/>
        <v>148317.17726938933</v>
      </c>
    </row>
    <row r="3721" spans="1:30" ht="14.25" customHeight="1" x14ac:dyDescent="0.25">
      <c r="A3721" s="16">
        <v>3705</v>
      </c>
      <c r="B3721" s="34">
        <v>0.115909975927665</v>
      </c>
      <c r="C3721" s="34">
        <v>0.105855884111295</v>
      </c>
      <c r="D3721" s="34">
        <v>3.6478203374013703E-2</v>
      </c>
      <c r="E3721" s="34">
        <v>3.3407010569037901E-2</v>
      </c>
      <c r="F3721" s="34">
        <v>2.05159023193352E-2</v>
      </c>
      <c r="G3721" s="34">
        <v>0.16973457502192099</v>
      </c>
      <c r="H3721" s="35">
        <v>1.0425222782260399</v>
      </c>
      <c r="I3721" s="34">
        <v>8.9951156920611897E-2</v>
      </c>
      <c r="J3721" s="34">
        <v>3.3427558203055902E-2</v>
      </c>
      <c r="K3721" s="36">
        <f>Inputs!$B$12*(1+$B3721)^4</f>
        <v>93039.612015383551</v>
      </c>
      <c r="L3721" s="36">
        <f t="shared" si="570"/>
        <v>16294.378260184254</v>
      </c>
      <c r="M3721" s="36">
        <f t="shared" si="571"/>
        <v>249063.08552117733</v>
      </c>
      <c r="N3721" s="37">
        <f>M3721/Inputs!$B$6</f>
        <v>379.66933768472154</v>
      </c>
      <c r="O3721" s="38">
        <f>IF(N3721&gt;Inputs!$B$4,1,0)</f>
        <v>0</v>
      </c>
      <c r="P3721" s="34">
        <f t="shared" si="572"/>
        <v>5.6523598717555995E-2</v>
      </c>
      <c r="Q3721" s="36">
        <f>Inputs!$B$12*(1+$B3721)^0*$C3721+Inputs!$B$29*(1+$D3721)^0*Inputs!$B$19+Inputs!$B$30*(1+$E3721)^0*Inputs!$B$20+Inputs!$B$31*(1+$F3721)^0*Inputs!$B$21+Inputs!$B$22*(1+Inputs!$B$23)^0</f>
        <v>14373.397074104621</v>
      </c>
      <c r="R3721" s="36">
        <f>Inputs!$B$12*(1+$B3721)^1*$C3721+Inputs!$B$29*(1+$D3721)^1*Inputs!$B$19+Inputs!$B$30*(1+$E3721)^1*Inputs!$B$20+Inputs!$B$31*(1+$F3721)^1*Inputs!$B$21+Inputs!$B$22*(1+Inputs!$B$23)^1</f>
        <v>15337.365623899852</v>
      </c>
      <c r="S3721" s="36">
        <f>Inputs!$B$12*(1+$B3721)^2*$C3721+Inputs!$B$29*(1+$D3721)^2*Inputs!$B$19+Inputs!$B$30*(1+$E3721)^2*Inputs!$B$20+Inputs!$B$31*(1+$F3721)^2*Inputs!$B$21+Inputs!$B$22*(1+Inputs!$B$23)^2</f>
        <v>16393.686052033889</v>
      </c>
      <c r="T3721" s="36">
        <f>Inputs!$B$12*(1+$B3721)^3*$C3721+Inputs!$B$29*(1+$D3721)^3*Inputs!$B$19+Inputs!$B$30*(1+$E3721)^3*Inputs!$B$20+Inputs!$B$31*(1+$F3721)^3*Inputs!$B$21+Inputs!$B$22*(1+Inputs!$B$23)^3</f>
        <v>17552.479683409059</v>
      </c>
      <c r="U3721" s="36">
        <f>Inputs!$B$12*(1+$B3721)^4*$C3721+Inputs!$B$29*(1+$D3721)^4*Inputs!$B$19+Inputs!$B$30*(1+$E3721)^4*Inputs!$B$20+Inputs!$B$31*(1+$F3721)^4*Inputs!$B$21+Inputs!$B$22*(1+Inputs!$B$23)^4</f>
        <v>18825.022182339544</v>
      </c>
      <c r="V3721" s="35">
        <f>Inputs!$B$13/(Q3721*(1-$G3721))</f>
        <v>1.060858179974725</v>
      </c>
      <c r="W3721" s="36">
        <f>Inputs!$B$13</f>
        <v>12660</v>
      </c>
      <c r="X3721" s="36">
        <f t="shared" si="573"/>
        <v>13450.684857207307</v>
      </c>
      <c r="Y3721" s="36">
        <f t="shared" si="574"/>
        <v>14314.672148218893</v>
      </c>
      <c r="Z3721" s="36">
        <f t="shared" si="575"/>
        <v>15259.706660633083</v>
      </c>
      <c r="AA3721" s="36">
        <f t="shared" si="576"/>
        <v>16294.378260184254</v>
      </c>
      <c r="AB3721" s="36">
        <f t="shared" si="577"/>
        <v>55397.325521599108</v>
      </c>
      <c r="AC3721" s="36">
        <f t="shared" si="578"/>
        <v>297912.02117194689</v>
      </c>
      <c r="AD3721" s="36">
        <f t="shared" si="579"/>
        <v>193665.75999957824</v>
      </c>
    </row>
    <row r="3722" spans="1:30" ht="14.25" customHeight="1" x14ac:dyDescent="0.25">
      <c r="A3722" s="16">
        <v>3706</v>
      </c>
      <c r="B3722" s="34">
        <v>0.39665041905083598</v>
      </c>
      <c r="C3722" s="34">
        <v>5.8034462972909498E-2</v>
      </c>
      <c r="D3722" s="34">
        <v>4.6120072708381102E-2</v>
      </c>
      <c r="E3722" s="34">
        <v>7.6735592451940907E-2</v>
      </c>
      <c r="F3722" s="34">
        <v>7.2693344400673104E-3</v>
      </c>
      <c r="G3722" s="34">
        <v>0.193459311623986</v>
      </c>
      <c r="H3722" s="35">
        <v>1.1650414885829099</v>
      </c>
      <c r="I3722" s="34">
        <v>0.104411701457542</v>
      </c>
      <c r="J3722" s="34">
        <v>2.5073970233170401E-2</v>
      </c>
      <c r="K3722" s="36">
        <f>Inputs!$B$12*(1+$B3722)^4</f>
        <v>228298.00396541794</v>
      </c>
      <c r="L3722" s="36">
        <f t="shared" si="570"/>
        <v>21265.293034164828</v>
      </c>
      <c r="M3722" s="36">
        <f t="shared" si="571"/>
        <v>226978.01834027207</v>
      </c>
      <c r="N3722" s="37">
        <f>M3722/Inputs!$B$6</f>
        <v>346.00307673821965</v>
      </c>
      <c r="O3722" s="38">
        <f>IF(N3722&gt;Inputs!$B$4,1,0)</f>
        <v>0</v>
      </c>
      <c r="P3722" s="34">
        <f t="shared" si="572"/>
        <v>7.9337731224371599E-2</v>
      </c>
      <c r="Q3722" s="36">
        <f>Inputs!$B$12*(1+$B3722)^0*$C3722+Inputs!$B$29*(1+$D3722)^0*Inputs!$B$19+Inputs!$B$30*(1+$E3722)^0*Inputs!$B$20+Inputs!$B$31*(1+$F3722)^0*Inputs!$B$21+Inputs!$B$22*(1+Inputs!$B$23)^0</f>
        <v>11504.111805801491</v>
      </c>
      <c r="R3722" s="36">
        <f>Inputs!$B$12*(1+$B3722)^1*$C3722+Inputs!$B$29*(1+$D3722)^1*Inputs!$B$19+Inputs!$B$30*(1+$E3722)^1*Inputs!$B$20+Inputs!$B$31*(1+$F3722)^1*Inputs!$B$21+Inputs!$B$22*(1+Inputs!$B$23)^1</f>
        <v>13193.853015286018</v>
      </c>
      <c r="S3722" s="36">
        <f>Inputs!$B$12*(1+$B3722)^2*$C3722+Inputs!$B$29*(1+$D3722)^2*Inputs!$B$19+Inputs!$B$30*(1+$E3722)^2*Inputs!$B$20+Inputs!$B$31*(1+$F3722)^2*Inputs!$B$21+Inputs!$B$22*(1+Inputs!$B$23)^2</f>
        <v>15451.400205090034</v>
      </c>
      <c r="T3722" s="36">
        <f>Inputs!$B$12*(1+$B3722)^3*$C3722+Inputs!$B$29*(1+$D3722)^3*Inputs!$B$19+Inputs!$B$30*(1+$E3722)^3*Inputs!$B$20+Inputs!$B$31*(1+$F3722)^3*Inputs!$B$21+Inputs!$B$22*(1+Inputs!$B$23)^3</f>
        <v>18495.451520635077</v>
      </c>
      <c r="U3722" s="36">
        <f>Inputs!$B$12*(1+$B3722)^4*$C3722+Inputs!$B$29*(1+$D3722)^4*Inputs!$B$19+Inputs!$B$30*(1+$E3722)^4*Inputs!$B$20+Inputs!$B$31*(1+$F3722)^4*Inputs!$B$21+Inputs!$B$22*(1+Inputs!$B$23)^4</f>
        <v>22630.997604669832</v>
      </c>
      <c r="V3722" s="35">
        <f>Inputs!$B$13/(Q3722*(1-$G3722))</f>
        <v>1.3644396466144355</v>
      </c>
      <c r="W3722" s="36">
        <f>Inputs!$B$13</f>
        <v>12660</v>
      </c>
      <c r="X3722" s="36">
        <f t="shared" si="573"/>
        <v>13989.051944915387</v>
      </c>
      <c r="Y3722" s="36">
        <f t="shared" si="574"/>
        <v>15761.428347549532</v>
      </c>
      <c r="Z3722" s="36">
        <f t="shared" si="575"/>
        <v>18122.935484164806</v>
      </c>
      <c r="AA3722" s="36">
        <f t="shared" si="576"/>
        <v>21265.293034164828</v>
      </c>
      <c r="AB3722" s="36">
        <f t="shared" si="577"/>
        <v>59756.638374875976</v>
      </c>
      <c r="AC3722" s="36">
        <f t="shared" si="578"/>
        <v>274755.75646416878</v>
      </c>
      <c r="AD3722" s="36">
        <f t="shared" si="579"/>
        <v>167221.3799653961</v>
      </c>
    </row>
    <row r="3723" spans="1:30" ht="14.25" customHeight="1" x14ac:dyDescent="0.25">
      <c r="A3723" s="16">
        <v>3707</v>
      </c>
      <c r="B3723" s="34">
        <v>0.26941872815282902</v>
      </c>
      <c r="C3723" s="34">
        <v>9.67410841027177E-2</v>
      </c>
      <c r="D3723" s="34">
        <v>3.9612085801951601E-2</v>
      </c>
      <c r="E3723" s="34">
        <v>3.84528848574981E-2</v>
      </c>
      <c r="F3723" s="34">
        <v>1.50647683373086E-2</v>
      </c>
      <c r="G3723" s="34">
        <v>0.181039104495895</v>
      </c>
      <c r="H3723" s="35">
        <v>1.02112285831701</v>
      </c>
      <c r="I3723" s="34">
        <v>0.10535965408311899</v>
      </c>
      <c r="J3723" s="34">
        <v>2.6899453170370399E-2</v>
      </c>
      <c r="K3723" s="36">
        <f>Inputs!$B$12*(1+$B3723)^4</f>
        <v>155801.22055754473</v>
      </c>
      <c r="L3723" s="36">
        <f t="shared" si="570"/>
        <v>20109.907476522199</v>
      </c>
      <c r="M3723" s="36">
        <f t="shared" si="571"/>
        <v>217973.43726717043</v>
      </c>
      <c r="N3723" s="37">
        <f>M3723/Inputs!$B$6</f>
        <v>332.27658119995493</v>
      </c>
      <c r="O3723" s="38">
        <f>IF(N3723&gt;Inputs!$B$4,1,0)</f>
        <v>0</v>
      </c>
      <c r="P3723" s="34">
        <f t="shared" si="572"/>
        <v>7.8460200912748593E-2</v>
      </c>
      <c r="Q3723" s="36">
        <f>Inputs!$B$12*(1+$B3723)^0*$C3723+Inputs!$B$29*(1+$D3723)^0*Inputs!$B$19+Inputs!$B$30*(1+$E3723)^0*Inputs!$B$20+Inputs!$B$31*(1+$F3723)^0*Inputs!$B$21+Inputs!$B$22*(1+Inputs!$B$23)^0</f>
        <v>13826.509073589983</v>
      </c>
      <c r="R3723" s="36">
        <f>Inputs!$B$12*(1+$B3723)^1*$C3723+Inputs!$B$29*(1+$D3723)^1*Inputs!$B$19+Inputs!$B$30*(1+$E3723)^1*Inputs!$B$20+Inputs!$B$31*(1+$F3723)^1*Inputs!$B$21+Inputs!$B$22*(1+Inputs!$B$23)^1</f>
        <v>15616.528299790007</v>
      </c>
      <c r="S3723" s="36">
        <f>Inputs!$B$12*(1+$B3723)^2*$C3723+Inputs!$B$29*(1+$D3723)^2*Inputs!$B$19+Inputs!$B$30*(1+$E3723)^2*Inputs!$B$20+Inputs!$B$31*(1+$F3723)^2*Inputs!$B$21+Inputs!$B$22*(1+Inputs!$B$23)^2</f>
        <v>17835.715269335516</v>
      </c>
      <c r="T3723" s="36">
        <f>Inputs!$B$12*(1+$B3723)^3*$C3723+Inputs!$B$29*(1+$D3723)^3*Inputs!$B$19+Inputs!$B$30*(1+$E3723)^3*Inputs!$B$20+Inputs!$B$31*(1+$F3723)^3*Inputs!$B$21+Inputs!$B$22*(1+Inputs!$B$23)^3</f>
        <v>20597.884067403524</v>
      </c>
      <c r="U3723" s="36">
        <f>Inputs!$B$12*(1+$B3723)^4*$C3723+Inputs!$B$29*(1+$D3723)^4*Inputs!$B$19+Inputs!$B$30*(1+$E3723)^4*Inputs!$B$20+Inputs!$B$31*(1+$F3723)^4*Inputs!$B$21+Inputs!$B$22*(1+Inputs!$B$23)^4</f>
        <v>24047.443283188513</v>
      </c>
      <c r="V3723" s="35">
        <f>Inputs!$B$13/(Q3723*(1-$G3723))</f>
        <v>1.1180416887887124</v>
      </c>
      <c r="W3723" s="36">
        <f>Inputs!$B$13</f>
        <v>12660</v>
      </c>
      <c r="X3723" s="36">
        <f t="shared" si="573"/>
        <v>13989.118011059831</v>
      </c>
      <c r="Y3723" s="36">
        <f t="shared" si="574"/>
        <v>15623.124456175761</v>
      </c>
      <c r="Z3723" s="36">
        <f t="shared" si="575"/>
        <v>17633.907738445123</v>
      </c>
      <c r="AA3723" s="36">
        <f t="shared" si="576"/>
        <v>20109.907476522199</v>
      </c>
      <c r="AB3723" s="36">
        <f t="shared" si="577"/>
        <v>58469.820277889819</v>
      </c>
      <c r="AC3723" s="36">
        <f t="shared" si="578"/>
        <v>263201.63281141862</v>
      </c>
      <c r="AD3723" s="36">
        <f t="shared" si="579"/>
        <v>159503.61698928062</v>
      </c>
    </row>
    <row r="3724" spans="1:30" ht="14.25" customHeight="1" x14ac:dyDescent="0.25">
      <c r="A3724" s="16">
        <v>3708</v>
      </c>
      <c r="B3724" s="34">
        <v>0.16003042026768499</v>
      </c>
      <c r="C3724" s="34">
        <v>7.3206379320763598E-2</v>
      </c>
      <c r="D3724" s="34">
        <v>2.4833337603486001E-2</v>
      </c>
      <c r="E3724" s="34">
        <v>2.5874329118351701E-2</v>
      </c>
      <c r="F3724" s="34">
        <v>2.4393401294900901E-2</v>
      </c>
      <c r="G3724" s="34">
        <v>0.15823054930476799</v>
      </c>
      <c r="H3724" s="35">
        <v>1.0379493872930099</v>
      </c>
      <c r="I3724" s="34">
        <v>9.3014913343915095E-2</v>
      </c>
      <c r="J3724" s="34">
        <v>3.2194420512495797E-2</v>
      </c>
      <c r="K3724" s="36">
        <f>Inputs!$B$12*(1+$B3724)^4</f>
        <v>108649.75793807847</v>
      </c>
      <c r="L3724" s="36">
        <f t="shared" si="570"/>
        <v>14638.29979538832</v>
      </c>
      <c r="M3724" s="36">
        <f t="shared" si="571"/>
        <v>211398.0372752384</v>
      </c>
      <c r="N3724" s="37">
        <f>M3724/Inputs!$B$6</f>
        <v>322.25310560249756</v>
      </c>
      <c r="O3724" s="38">
        <f>IF(N3724&gt;Inputs!$B$4,1,0)</f>
        <v>0</v>
      </c>
      <c r="P3724" s="34">
        <f t="shared" si="572"/>
        <v>6.0820492831419298E-2</v>
      </c>
      <c r="Q3724" s="36">
        <f>Inputs!$B$12*(1+$B3724)^0*$C3724+Inputs!$B$29*(1+$D3724)^0*Inputs!$B$19+Inputs!$B$30*(1+$E3724)^0*Inputs!$B$20+Inputs!$B$31*(1+$F3724)^0*Inputs!$B$21+Inputs!$B$22*(1+Inputs!$B$23)^0</f>
        <v>12414.426786672739</v>
      </c>
      <c r="R3724" s="36">
        <f>Inputs!$B$12*(1+$B3724)^1*$C3724+Inputs!$B$29*(1+$D3724)^1*Inputs!$B$19+Inputs!$B$30*(1+$E3724)^1*Inputs!$B$20+Inputs!$B$31*(1+$F3724)^1*Inputs!$B$21+Inputs!$B$22*(1+Inputs!$B$23)^1</f>
        <v>13305.300263692889</v>
      </c>
      <c r="S3724" s="36">
        <f>Inputs!$B$12*(1+$B3724)^2*$C3724+Inputs!$B$29*(1+$D3724)^2*Inputs!$B$19+Inputs!$B$30*(1+$E3724)^2*Inputs!$B$20+Inputs!$B$31*(1+$F3724)^2*Inputs!$B$21+Inputs!$B$22*(1+Inputs!$B$23)^2</f>
        <v>14312.991825610978</v>
      </c>
      <c r="T3724" s="36">
        <f>Inputs!$B$12*(1+$B3724)^3*$C3724+Inputs!$B$29*(1+$D3724)^3*Inputs!$B$19+Inputs!$B$30*(1+$E3724)^3*Inputs!$B$20+Inputs!$B$31*(1+$F3724)^3*Inputs!$B$21+Inputs!$B$22*(1+Inputs!$B$23)^3</f>
        <v>15455.600345510929</v>
      </c>
      <c r="U3724" s="36">
        <f>Inputs!$B$12*(1+$B3724)^4*$C3724+Inputs!$B$29*(1+$D3724)^4*Inputs!$B$19+Inputs!$B$30*(1+$E3724)^4*Inputs!$B$20+Inputs!$B$31*(1+$F3724)^4*Inputs!$B$21+Inputs!$B$22*(1+Inputs!$B$23)^4</f>
        <v>16754.107592857614</v>
      </c>
      <c r="V3724" s="35">
        <f>Inputs!$B$13/(Q3724*(1-$G3724))</f>
        <v>1.2114733743519641</v>
      </c>
      <c r="W3724" s="36">
        <f>Inputs!$B$13</f>
        <v>12660</v>
      </c>
      <c r="X3724" s="36">
        <f t="shared" si="573"/>
        <v>13082.629132289167</v>
      </c>
      <c r="Y3724" s="36">
        <f t="shared" si="574"/>
        <v>13550.791822298455</v>
      </c>
      <c r="Z3724" s="36">
        <f t="shared" si="575"/>
        <v>14068.164756100892</v>
      </c>
      <c r="AA3724" s="36">
        <f t="shared" si="576"/>
        <v>14638.29979538832</v>
      </c>
      <c r="AB3724" s="36">
        <f t="shared" si="577"/>
        <v>52150.849525027785</v>
      </c>
      <c r="AC3724" s="36">
        <f t="shared" si="578"/>
        <v>248428.95332119984</v>
      </c>
      <c r="AD3724" s="36">
        <f t="shared" si="579"/>
        <v>159247.18775021061</v>
      </c>
    </row>
    <row r="3725" spans="1:30" ht="14.25" customHeight="1" x14ac:dyDescent="0.25">
      <c r="A3725" s="16">
        <v>3709</v>
      </c>
      <c r="B3725" s="34">
        <v>0.29204179598805502</v>
      </c>
      <c r="C3725" s="34">
        <v>6.8762947696202906E-2</v>
      </c>
      <c r="D3725" s="34">
        <v>3.7008919236177502E-2</v>
      </c>
      <c r="E3725" s="34">
        <v>3.5763960398923801E-2</v>
      </c>
      <c r="F3725" s="34">
        <v>-1.3019288635486201E-2</v>
      </c>
      <c r="G3725" s="34">
        <v>0.16154430372368001</v>
      </c>
      <c r="H3725" s="35">
        <v>1.0913208969292301</v>
      </c>
      <c r="I3725" s="34">
        <v>9.5444396465283202E-2</v>
      </c>
      <c r="J3725" s="34">
        <v>2.2465764263450799E-2</v>
      </c>
      <c r="K3725" s="36">
        <f>Inputs!$B$12*(1+$B3725)^4</f>
        <v>167208.1729798853</v>
      </c>
      <c r="L3725" s="36">
        <f t="shared" si="570"/>
        <v>18204.956003858453</v>
      </c>
      <c r="M3725" s="36">
        <f t="shared" si="571"/>
        <v>218637.93585229124</v>
      </c>
      <c r="N3725" s="37">
        <f>M3725/Inputs!$B$6</f>
        <v>333.28953636020003</v>
      </c>
      <c r="O3725" s="38">
        <f>IF(N3725&gt;Inputs!$B$4,1,0)</f>
        <v>0</v>
      </c>
      <c r="P3725" s="34">
        <f t="shared" si="572"/>
        <v>7.29786322018324E-2</v>
      </c>
      <c r="Q3725" s="36">
        <f>Inputs!$B$12*(1+$B3725)^0*$C3725+Inputs!$B$29*(1+$D3725)^0*Inputs!$B$19+Inputs!$B$30*(1+$E3725)^0*Inputs!$B$20+Inputs!$B$31*(1+$F3725)^0*Inputs!$B$21+Inputs!$B$22*(1+Inputs!$B$23)^0</f>
        <v>12147.820889199094</v>
      </c>
      <c r="R3725" s="36">
        <f>Inputs!$B$12*(1+$B3725)^1*$C3725+Inputs!$B$29*(1+$D3725)^1*Inputs!$B$19+Inputs!$B$30*(1+$E3725)^1*Inputs!$B$20+Inputs!$B$31*(1+$F3725)^1*Inputs!$B$21+Inputs!$B$22*(1+Inputs!$B$23)^1</f>
        <v>13436.829286203316</v>
      </c>
      <c r="S3725" s="36">
        <f>Inputs!$B$12*(1+$B3725)^2*$C3725+Inputs!$B$29*(1+$D3725)^2*Inputs!$B$19+Inputs!$B$30*(1+$E3725)^2*Inputs!$B$20+Inputs!$B$31*(1+$F3725)^2*Inputs!$B$21+Inputs!$B$22*(1+Inputs!$B$23)^2</f>
        <v>15084.142674706985</v>
      </c>
      <c r="T3725" s="36">
        <f>Inputs!$B$12*(1+$B3725)^3*$C3725+Inputs!$B$29*(1+$D3725)^3*Inputs!$B$19+Inputs!$B$30*(1+$E3725)^3*Inputs!$B$20+Inputs!$B$31*(1+$F3725)^3*Inputs!$B$21+Inputs!$B$22*(1+Inputs!$B$23)^3</f>
        <v>17192.734988515447</v>
      </c>
      <c r="U3725" s="36">
        <f>Inputs!$B$12*(1+$B3725)^4*$C3725+Inputs!$B$29*(1+$D3725)^4*Inputs!$B$19+Inputs!$B$30*(1+$E3725)^4*Inputs!$B$20+Inputs!$B$31*(1+$F3725)^4*Inputs!$B$21+Inputs!$B$22*(1+Inputs!$B$23)^4</f>
        <v>19895.600090460001</v>
      </c>
      <c r="V3725" s="35">
        <f>Inputs!$B$13/(Q3725*(1-$G3725))</f>
        <v>1.2429544289301273</v>
      </c>
      <c r="W3725" s="36">
        <f>Inputs!$B$13</f>
        <v>12660</v>
      </c>
      <c r="X3725" s="36">
        <f t="shared" si="573"/>
        <v>13576.272958179487</v>
      </c>
      <c r="Y3725" s="36">
        <f t="shared" si="574"/>
        <v>14761.23977846454</v>
      </c>
      <c r="Z3725" s="36">
        <f t="shared" si="575"/>
        <v>16278.231444892201</v>
      </c>
      <c r="AA3725" s="36">
        <f t="shared" si="576"/>
        <v>18204.956003858453</v>
      </c>
      <c r="AB3725" s="36">
        <f t="shared" si="577"/>
        <v>56945.017788142388</v>
      </c>
      <c r="AC3725" s="36">
        <f t="shared" si="578"/>
        <v>255060.19628304651</v>
      </c>
      <c r="AD3725" s="36">
        <f t="shared" si="579"/>
        <v>161692.91806414886</v>
      </c>
    </row>
    <row r="3726" spans="1:30" ht="14.25" customHeight="1" x14ac:dyDescent="0.25">
      <c r="A3726" s="16">
        <v>3710</v>
      </c>
      <c r="B3726" s="34">
        <v>0.28600721120795802</v>
      </c>
      <c r="C3726" s="34">
        <v>6.1925626386783401E-2</v>
      </c>
      <c r="D3726" s="34">
        <v>1.9302141495128301E-2</v>
      </c>
      <c r="E3726" s="34">
        <v>4.5444188362620597E-2</v>
      </c>
      <c r="F3726" s="34">
        <v>2.4658428483454301E-3</v>
      </c>
      <c r="G3726" s="34">
        <v>0.18071040246285999</v>
      </c>
      <c r="H3726" s="35">
        <v>1.0538059797221599</v>
      </c>
      <c r="I3726" s="34">
        <v>9.8470921163883895E-2</v>
      </c>
      <c r="J3726" s="34">
        <v>2.4526098365693302E-2</v>
      </c>
      <c r="K3726" s="36">
        <f>Inputs!$B$12*(1+$B3726)^4</f>
        <v>164106.15340747268</v>
      </c>
      <c r="L3726" s="36">
        <f t="shared" si="570"/>
        <v>16137.263934355866</v>
      </c>
      <c r="M3726" s="36">
        <f t="shared" si="571"/>
        <v>193209.59238221406</v>
      </c>
      <c r="N3726" s="37">
        <f>M3726/Inputs!$B$6</f>
        <v>294.52681765581411</v>
      </c>
      <c r="O3726" s="38">
        <f>IF(N3726&gt;Inputs!$B$4,1,0)</f>
        <v>0</v>
      </c>
      <c r="P3726" s="34">
        <f t="shared" si="572"/>
        <v>7.394482279819059E-2</v>
      </c>
      <c r="Q3726" s="36">
        <f>Inputs!$B$12*(1+$B3726)^0*$C3726+Inputs!$B$29*(1+$D3726)^0*Inputs!$B$19+Inputs!$B$30*(1+$E3726)^0*Inputs!$B$20+Inputs!$B$31*(1+$F3726)^0*Inputs!$B$21+Inputs!$B$22*(1+Inputs!$B$23)^0</f>
        <v>11737.581610633926</v>
      </c>
      <c r="R3726" s="36">
        <f>Inputs!$B$12*(1+$B3726)^1*$C3726+Inputs!$B$29*(1+$D3726)^1*Inputs!$B$19+Inputs!$B$30*(1+$E3726)^1*Inputs!$B$20+Inputs!$B$31*(1+$F3726)^1*Inputs!$B$21+Inputs!$B$22*(1+Inputs!$B$23)^1</f>
        <v>12920.133473120972</v>
      </c>
      <c r="S3726" s="36">
        <f>Inputs!$B$12*(1+$B3726)^2*$C3726+Inputs!$B$29*(1+$D3726)^2*Inputs!$B$19+Inputs!$B$30*(1+$E3726)^2*Inputs!$B$20+Inputs!$B$31*(1+$F3726)^2*Inputs!$B$21+Inputs!$B$22*(1+Inputs!$B$23)^2</f>
        <v>14410.987489894662</v>
      </c>
      <c r="T3726" s="36">
        <f>Inputs!$B$12*(1+$B3726)^3*$C3726+Inputs!$B$29*(1+$D3726)^3*Inputs!$B$19+Inputs!$B$30*(1+$E3726)^3*Inputs!$B$20+Inputs!$B$31*(1+$F3726)^3*Inputs!$B$21+Inputs!$B$22*(1+Inputs!$B$23)^3</f>
        <v>16297.267527963815</v>
      </c>
      <c r="U3726" s="36">
        <f>Inputs!$B$12*(1+$B3726)^4*$C3726+Inputs!$B$29*(1+$D3726)^4*Inputs!$B$19+Inputs!$B$30*(1+$E3726)^4*Inputs!$B$20+Inputs!$B$31*(1+$F3726)^4*Inputs!$B$21+Inputs!$B$22*(1+Inputs!$B$23)^4</f>
        <v>18690.968385346227</v>
      </c>
      <c r="V3726" s="35">
        <f>Inputs!$B$13/(Q3726*(1-$G3726))</f>
        <v>1.3164902289112965</v>
      </c>
      <c r="W3726" s="36">
        <f>Inputs!$B$13</f>
        <v>12660</v>
      </c>
      <c r="X3726" s="36">
        <f t="shared" si="573"/>
        <v>13240.334841364494</v>
      </c>
      <c r="Y3726" s="36">
        <f t="shared" si="574"/>
        <v>13992.773620660306</v>
      </c>
      <c r="Z3726" s="36">
        <f t="shared" si="575"/>
        <v>14947.460934407389</v>
      </c>
      <c r="AA3726" s="36">
        <f t="shared" si="576"/>
        <v>16137.263934355866</v>
      </c>
      <c r="AB3726" s="36">
        <f t="shared" si="577"/>
        <v>53411.15019075192</v>
      </c>
      <c r="AC3726" s="36">
        <f t="shared" si="578"/>
        <v>223586.28273523416</v>
      </c>
      <c r="AD3726" s="36">
        <f t="shared" si="579"/>
        <v>139798.44219146215</v>
      </c>
    </row>
    <row r="3727" spans="1:30" ht="14.25" customHeight="1" x14ac:dyDescent="0.25">
      <c r="A3727" s="16">
        <v>3711</v>
      </c>
      <c r="B3727" s="34">
        <v>0.333887711204225</v>
      </c>
      <c r="C3727" s="34">
        <v>7.3739815361214905E-2</v>
      </c>
      <c r="D3727" s="34">
        <v>1.0232162186618101E-2</v>
      </c>
      <c r="E3727" s="34">
        <v>3.8671189375836502E-2</v>
      </c>
      <c r="F3727" s="34">
        <v>1.4328590325577701E-2</v>
      </c>
      <c r="G3727" s="34">
        <v>0.18972808071404099</v>
      </c>
      <c r="H3727" s="35">
        <v>1.07603811411443</v>
      </c>
      <c r="I3727" s="34">
        <v>9.0271546003646397E-2</v>
      </c>
      <c r="J3727" s="34">
        <v>2.7529770746550001E-2</v>
      </c>
      <c r="K3727" s="36">
        <f>Inputs!$B$12*(1+$B3727)^4</f>
        <v>189945.20578944022</v>
      </c>
      <c r="L3727" s="36">
        <f t="shared" si="570"/>
        <v>19663.313866444099</v>
      </c>
      <c r="M3727" s="36">
        <f t="shared" si="571"/>
        <v>268930.29714628169</v>
      </c>
      <c r="N3727" s="37">
        <f>M3727/Inputs!$B$6</f>
        <v>409.95472125957576</v>
      </c>
      <c r="O3727" s="38">
        <f>IF(N3727&gt;Inputs!$B$4,1,0)</f>
        <v>1</v>
      </c>
      <c r="P3727" s="34">
        <f t="shared" si="572"/>
        <v>6.2741775257096399E-2</v>
      </c>
      <c r="Q3727" s="36">
        <f>Inputs!$B$12*(1+$B3727)^0*$C3727+Inputs!$B$29*(1+$D3727)^0*Inputs!$B$19+Inputs!$B$30*(1+$E3727)^0*Inputs!$B$20+Inputs!$B$31*(1+$F3727)^0*Inputs!$B$21+Inputs!$B$22*(1+Inputs!$B$23)^0</f>
        <v>12446.432949099817</v>
      </c>
      <c r="R3727" s="36">
        <f>Inputs!$B$12*(1+$B3727)^1*$C3727+Inputs!$B$29*(1+$D3727)^1*Inputs!$B$19+Inputs!$B$30*(1+$E3727)^1*Inputs!$B$20+Inputs!$B$31*(1+$F3727)^1*Inputs!$B$21+Inputs!$B$22*(1+Inputs!$B$23)^1</f>
        <v>14050.176509163153</v>
      </c>
      <c r="S3727" s="36">
        <f>Inputs!$B$12*(1+$B3727)^2*$C3727+Inputs!$B$29*(1+$D3727)^2*Inputs!$B$19+Inputs!$B$30*(1+$E3727)^2*Inputs!$B$20+Inputs!$B$31*(1+$F3727)^2*Inputs!$B$21+Inputs!$B$22*(1+Inputs!$B$23)^2</f>
        <v>16150.111375202003</v>
      </c>
      <c r="T3727" s="36">
        <f>Inputs!$B$12*(1+$B3727)^3*$C3727+Inputs!$B$29*(1+$D3727)^3*Inputs!$B$19+Inputs!$B$30*(1+$E3727)^3*Inputs!$B$20+Inputs!$B$31*(1+$F3727)^3*Inputs!$B$21+Inputs!$B$22*(1+Inputs!$B$23)^3</f>
        <v>18911.022642895798</v>
      </c>
      <c r="U3727" s="36">
        <f>Inputs!$B$12*(1+$B3727)^4*$C3727+Inputs!$B$29*(1+$D3727)^4*Inputs!$B$19+Inputs!$B$30*(1+$E3727)^4*Inputs!$B$20+Inputs!$B$31*(1+$F3727)^4*Inputs!$B$21+Inputs!$B$22*(1+Inputs!$B$23)^4</f>
        <v>22552.685753652928</v>
      </c>
      <c r="V3727" s="35">
        <f>Inputs!$B$13/(Q3727*(1-$G3727))</f>
        <v>1.2553303057640415</v>
      </c>
      <c r="W3727" s="36">
        <f>Inputs!$B$13</f>
        <v>12660</v>
      </c>
      <c r="X3727" s="36">
        <f t="shared" si="573"/>
        <v>13780.97567701737</v>
      </c>
      <c r="Y3727" s="36">
        <f t="shared" si="574"/>
        <v>15254.122286648588</v>
      </c>
      <c r="Z3727" s="36">
        <f t="shared" si="575"/>
        <v>17175.034732567718</v>
      </c>
      <c r="AA3727" s="36">
        <f t="shared" si="576"/>
        <v>19663.313866444099</v>
      </c>
      <c r="AB3727" s="36">
        <f t="shared" si="577"/>
        <v>59894.371239038708</v>
      </c>
      <c r="AC3727" s="36">
        <f t="shared" si="578"/>
        <v>322028.50981682289</v>
      </c>
      <c r="AD3727" s="36">
        <f t="shared" si="579"/>
        <v>209035.92590724301</v>
      </c>
    </row>
    <row r="3728" spans="1:30" ht="14.25" customHeight="1" x14ac:dyDescent="0.25">
      <c r="A3728" s="16">
        <v>3712</v>
      </c>
      <c r="B3728" s="34">
        <v>0.36892901004132</v>
      </c>
      <c r="C3728" s="34">
        <v>7.5899293517325495E-2</v>
      </c>
      <c r="D3728" s="34">
        <v>4.0621845582221497E-2</v>
      </c>
      <c r="E3728" s="34">
        <v>5.8098144578913401E-2</v>
      </c>
      <c r="F3728" s="34">
        <v>-5.0730068564432303E-3</v>
      </c>
      <c r="G3728" s="34">
        <v>0.17025224208484699</v>
      </c>
      <c r="H3728" s="35">
        <v>1.1673288438740801</v>
      </c>
      <c r="I3728" s="34">
        <v>9.6822707982016407E-2</v>
      </c>
      <c r="J3728" s="34">
        <v>2.56744161552897E-2</v>
      </c>
      <c r="K3728" s="36">
        <f>Inputs!$B$12*(1+$B3728)^4</f>
        <v>210705.05684051078</v>
      </c>
      <c r="L3728" s="36">
        <f t="shared" si="570"/>
        <v>24060.359636404719</v>
      </c>
      <c r="M3728" s="36">
        <f t="shared" si="571"/>
        <v>283583.95022074413</v>
      </c>
      <c r="N3728" s="37">
        <f>M3728/Inputs!$B$6</f>
        <v>432.29260704381727</v>
      </c>
      <c r="O3728" s="38">
        <f>IF(N3728&gt;Inputs!$B$4,1,0)</f>
        <v>1</v>
      </c>
      <c r="P3728" s="34">
        <f t="shared" si="572"/>
        <v>7.1148291826726703E-2</v>
      </c>
      <c r="Q3728" s="36">
        <f>Inputs!$B$12*(1+$B3728)^0*$C3728+Inputs!$B$29*(1+$D3728)^0*Inputs!$B$19+Inputs!$B$30*(1+$E3728)^0*Inputs!$B$20+Inputs!$B$31*(1+$F3728)^0*Inputs!$B$21+Inputs!$B$22*(1+Inputs!$B$23)^0</f>
        <v>12576.001638466452</v>
      </c>
      <c r="R3728" s="36">
        <f>Inputs!$B$12*(1+$B3728)^1*$C3728+Inputs!$B$29*(1+$D3728)^1*Inputs!$B$19+Inputs!$B$30*(1+$E3728)^1*Inputs!$B$20+Inputs!$B$31*(1+$F3728)^1*Inputs!$B$21+Inputs!$B$22*(1+Inputs!$B$23)^1</f>
        <v>14444.042866968874</v>
      </c>
      <c r="S3728" s="36">
        <f>Inputs!$B$12*(1+$B3728)^2*$C3728+Inputs!$B$29*(1+$D3728)^2*Inputs!$B$19+Inputs!$B$30*(1+$E3728)^2*Inputs!$B$20+Inputs!$B$31*(1+$F3728)^2*Inputs!$B$21+Inputs!$B$22*(1+Inputs!$B$23)^2</f>
        <v>16943.879869642544</v>
      </c>
      <c r="T3728" s="36">
        <f>Inputs!$B$12*(1+$B3728)^3*$C3728+Inputs!$B$29*(1+$D3728)^3*Inputs!$B$19+Inputs!$B$30*(1+$E3728)^3*Inputs!$B$20+Inputs!$B$31*(1+$F3728)^3*Inputs!$B$21+Inputs!$B$22*(1+Inputs!$B$23)^3</f>
        <v>20304.837687644707</v>
      </c>
      <c r="U3728" s="36">
        <f>Inputs!$B$12*(1+$B3728)^4*$C3728+Inputs!$B$29*(1+$D3728)^4*Inputs!$B$19+Inputs!$B$30*(1+$E3728)^4*Inputs!$B$20+Inputs!$B$31*(1+$F3728)^4*Inputs!$B$21+Inputs!$B$22*(1+Inputs!$B$23)^4</f>
        <v>24840.641677149848</v>
      </c>
      <c r="V3728" s="35">
        <f>Inputs!$B$13/(Q3728*(1-$G3728))</f>
        <v>1.2132352857294806</v>
      </c>
      <c r="W3728" s="36">
        <f>Inputs!$B$13</f>
        <v>12660</v>
      </c>
      <c r="X3728" s="36">
        <f t="shared" si="573"/>
        <v>14402.972189536262</v>
      </c>
      <c r="Y3728" s="36">
        <f t="shared" si="574"/>
        <v>16734.349725664717</v>
      </c>
      <c r="Z3728" s="36">
        <f t="shared" si="575"/>
        <v>19860.388806311501</v>
      </c>
      <c r="AA3728" s="36">
        <f t="shared" si="576"/>
        <v>24060.359636404719</v>
      </c>
      <c r="AB3728" s="36">
        <f t="shared" si="577"/>
        <v>65077.131849620098</v>
      </c>
      <c r="AC3728" s="36">
        <f t="shared" si="578"/>
        <v>346854.36134793382</v>
      </c>
      <c r="AD3728" s="36">
        <f t="shared" si="579"/>
        <v>218506.81837112401</v>
      </c>
    </row>
    <row r="3729" spans="1:30" ht="14.25" customHeight="1" x14ac:dyDescent="0.25">
      <c r="A3729" s="16">
        <v>3713</v>
      </c>
      <c r="B3729" s="34">
        <v>0.333114846074341</v>
      </c>
      <c r="C3729" s="34">
        <v>5.5658561054544899E-2</v>
      </c>
      <c r="D3729" s="34">
        <v>4.1410121232697598E-2</v>
      </c>
      <c r="E3729" s="34">
        <v>5.0170109406458302E-2</v>
      </c>
      <c r="F3729" s="34">
        <v>7.7892302847116699E-4</v>
      </c>
      <c r="G3729" s="34">
        <v>0.16600623994340699</v>
      </c>
      <c r="H3729" s="35">
        <v>1.08297632019694</v>
      </c>
      <c r="I3729" s="34">
        <v>9.2393273835594397E-2</v>
      </c>
      <c r="J3729" s="34">
        <v>3.0377633073945198E-2</v>
      </c>
      <c r="K3729" s="36">
        <f>Inputs!$B$12*(1+$B3729)^4</f>
        <v>189505.36520376432</v>
      </c>
      <c r="L3729" s="36">
        <f t="shared" ref="L3729:L3792" si="580">AA3729</f>
        <v>17539.43944777461</v>
      </c>
      <c r="M3729" s="36">
        <f t="shared" ref="M3729:M3792" si="581">AB3729+AD3729</f>
        <v>243696.29271069274</v>
      </c>
      <c r="N3729" s="37">
        <f>M3729/Inputs!$B$6</f>
        <v>371.48825108337309</v>
      </c>
      <c r="O3729" s="38">
        <f>IF(N3729&gt;Inputs!$B$4,1,0)</f>
        <v>0</v>
      </c>
      <c r="P3729" s="34">
        <f t="shared" ref="P3729:P3792" si="582">I3729-J3729</f>
        <v>6.2015640761649199E-2</v>
      </c>
      <c r="Q3729" s="36">
        <f>Inputs!$B$12*(1+$B3729)^0*$C3729+Inputs!$B$29*(1+$D3729)^0*Inputs!$B$19+Inputs!$B$30*(1+$E3729)^0*Inputs!$B$20+Inputs!$B$31*(1+$F3729)^0*Inputs!$B$21+Inputs!$B$22*(1+Inputs!$B$23)^0</f>
        <v>11361.557690699614</v>
      </c>
      <c r="R3729" s="36">
        <f>Inputs!$B$12*(1+$B3729)^1*$C3729+Inputs!$B$29*(1+$D3729)^1*Inputs!$B$19+Inputs!$B$30*(1+$E3729)^1*Inputs!$B$20+Inputs!$B$31*(1+$F3729)^1*Inputs!$B$21+Inputs!$B$22*(1+Inputs!$B$23)^1</f>
        <v>12671.061267894336</v>
      </c>
      <c r="S3729" s="36">
        <f>Inputs!$B$12*(1+$B3729)^2*$C3729+Inputs!$B$29*(1+$D3729)^2*Inputs!$B$19+Inputs!$B$30*(1+$E3729)^2*Inputs!$B$20+Inputs!$B$31*(1+$F3729)^2*Inputs!$B$21+Inputs!$B$22*(1+Inputs!$B$23)^2</f>
        <v>14361.043737993881</v>
      </c>
      <c r="T3729" s="36">
        <f>Inputs!$B$12*(1+$B3729)^3*$C3729+Inputs!$B$29*(1+$D3729)^3*Inputs!$B$19+Inputs!$B$30*(1+$E3729)^3*Inputs!$B$20+Inputs!$B$31*(1+$F3729)^3*Inputs!$B$21+Inputs!$B$22*(1+Inputs!$B$23)^3</f>
        <v>16555.436891112047</v>
      </c>
      <c r="U3729" s="36">
        <f>Inputs!$B$12*(1+$B3729)^4*$C3729+Inputs!$B$29*(1+$D3729)^4*Inputs!$B$19+Inputs!$B$30*(1+$E3729)^4*Inputs!$B$20+Inputs!$B$31*(1+$F3729)^4*Inputs!$B$21+Inputs!$B$22*(1+Inputs!$B$23)^4</f>
        <v>19419.316833661585</v>
      </c>
      <c r="V3729" s="35">
        <f>Inputs!$B$13/(Q3729*(1-$G3729))</f>
        <v>1.3360817331637158</v>
      </c>
      <c r="W3729" s="36">
        <f>Inputs!$B$13</f>
        <v>12660</v>
      </c>
      <c r="X3729" s="36">
        <f t="shared" ref="X3729:X3792" si="583">R3729*(1-$G3729)*($V3729+($H3729-$V3729)*1/4)</f>
        <v>13450.480352687511</v>
      </c>
      <c r="Y3729" s="36">
        <f t="shared" ref="Y3729:Y3792" si="584">S3729*(1-$G3729)*($V3729+($H3729-$V3729)*2/4)</f>
        <v>14486.554389841163</v>
      </c>
      <c r="Z3729" s="36">
        <f t="shared" ref="Z3729:Z3792" si="585">T3729*(1-$G3729)*($V3729+($H3729-$V3729)*3/4)</f>
        <v>15826.460892562258</v>
      </c>
      <c r="AA3729" s="36">
        <f t="shared" ref="AA3729:AA3792" si="586">U3729*(1-$G3729)*$H3729</f>
        <v>17539.43944777461</v>
      </c>
      <c r="AB3729" s="36">
        <f t="shared" ref="AB3729:AB3792" si="587">W3729/(1+$I3729)^1+X3729/(1+$I3729)^2+Y3729/(1+$I3729)^3+Z3729/(1+$I3729)^4+AA3729/(1+$I3729)^5</f>
        <v>56362.636341428224</v>
      </c>
      <c r="AC3729" s="36">
        <f t="shared" ref="AC3729:AC3792" si="588">AA3729*(1+$J3729)/($I3729-$J3729)</f>
        <v>291414.32518774777</v>
      </c>
      <c r="AD3729" s="36">
        <f t="shared" ref="AD3729:AD3792" si="589">AC3729/(1+$I3729)^5</f>
        <v>187333.6563692645</v>
      </c>
    </row>
    <row r="3730" spans="1:30" ht="14.25" customHeight="1" x14ac:dyDescent="0.25">
      <c r="A3730" s="16">
        <v>3714</v>
      </c>
      <c r="B3730" s="34">
        <v>0.36290525514696198</v>
      </c>
      <c r="C3730" s="34">
        <v>6.8841071822583796E-2</v>
      </c>
      <c r="D3730" s="34">
        <v>6.4246159455702504E-3</v>
      </c>
      <c r="E3730" s="34">
        <v>3.1171825329162701E-2</v>
      </c>
      <c r="F3730" s="34">
        <v>2.0599850392980099E-2</v>
      </c>
      <c r="G3730" s="34">
        <v>0.180049241130146</v>
      </c>
      <c r="H3730" s="35">
        <v>0.98235224290712098</v>
      </c>
      <c r="I3730" s="34">
        <v>9.2504396289090796E-2</v>
      </c>
      <c r="J3730" s="34">
        <v>2.56842045568457E-2</v>
      </c>
      <c r="K3730" s="36">
        <f>Inputs!$B$12*(1+$B3730)^4</f>
        <v>207020.76772856992</v>
      </c>
      <c r="L3730" s="36">
        <f t="shared" si="580"/>
        <v>18350.421308679648</v>
      </c>
      <c r="M3730" s="36">
        <f t="shared" si="581"/>
        <v>238438.39992688422</v>
      </c>
      <c r="N3730" s="37">
        <f>M3730/Inputs!$B$6</f>
        <v>363.47317062025036</v>
      </c>
      <c r="O3730" s="38">
        <f>IF(N3730&gt;Inputs!$B$4,1,0)</f>
        <v>0</v>
      </c>
      <c r="P3730" s="34">
        <f t="shared" si="582"/>
        <v>6.6820191732245099E-2</v>
      </c>
      <c r="Q3730" s="36">
        <f>Inputs!$B$12*(1+$B3730)^0*$C3730+Inputs!$B$29*(1+$D3730)^0*Inputs!$B$19+Inputs!$B$30*(1+$E3730)^0*Inputs!$B$20+Inputs!$B$31*(1+$F3730)^0*Inputs!$B$21+Inputs!$B$22*(1+Inputs!$B$23)^0</f>
        <v>12152.50833678195</v>
      </c>
      <c r="R3730" s="36">
        <f>Inputs!$B$12*(1+$B3730)^1*$C3730+Inputs!$B$29*(1+$D3730)^1*Inputs!$B$19+Inputs!$B$30*(1+$E3730)^1*Inputs!$B$20+Inputs!$B$31*(1+$F3730)^1*Inputs!$B$21+Inputs!$B$22*(1+Inputs!$B$23)^1</f>
        <v>13774.885598274668</v>
      </c>
      <c r="S3730" s="36">
        <f>Inputs!$B$12*(1+$B3730)^2*$C3730+Inputs!$B$29*(1+$D3730)^2*Inputs!$B$19+Inputs!$B$30*(1+$E3730)^2*Inputs!$B$20+Inputs!$B$31*(1+$F3730)^2*Inputs!$B$21+Inputs!$B$22*(1+Inputs!$B$23)^2</f>
        <v>15943.666396641613</v>
      </c>
      <c r="T3730" s="36">
        <f>Inputs!$B$12*(1+$B3730)^3*$C3730+Inputs!$B$29*(1+$D3730)^3*Inputs!$B$19+Inputs!$B$30*(1+$E3730)^3*Inputs!$B$20+Inputs!$B$31*(1+$F3730)^3*Inputs!$B$21+Inputs!$B$22*(1+Inputs!$B$23)^3</f>
        <v>18856.319308891667</v>
      </c>
      <c r="U3730" s="36">
        <f>Inputs!$B$12*(1+$B3730)^4*$C3730+Inputs!$B$29*(1+$D3730)^4*Inputs!$B$19+Inputs!$B$30*(1+$E3730)^4*Inputs!$B$20+Inputs!$B$31*(1+$F3730)^4*Inputs!$B$21+Inputs!$B$22*(1+Inputs!$B$23)^4</f>
        <v>22781.956930507222</v>
      </c>
      <c r="V3730" s="35">
        <f>Inputs!$B$13/(Q3730*(1-$G3730))</f>
        <v>1.2705156115839635</v>
      </c>
      <c r="W3730" s="36">
        <f>Inputs!$B$13</f>
        <v>12660</v>
      </c>
      <c r="X3730" s="36">
        <f t="shared" si="583"/>
        <v>13536.446415136294</v>
      </c>
      <c r="Y3730" s="36">
        <f t="shared" si="584"/>
        <v>14725.894792742069</v>
      </c>
      <c r="Z3730" s="36">
        <f t="shared" si="585"/>
        <v>16302.238594410332</v>
      </c>
      <c r="AA3730" s="36">
        <f t="shared" si="586"/>
        <v>18350.421308679648</v>
      </c>
      <c r="AB3730" s="36">
        <f t="shared" si="587"/>
        <v>57456.133153401868</v>
      </c>
      <c r="AC3730" s="36">
        <f t="shared" si="588"/>
        <v>281677.39114991738</v>
      </c>
      <c r="AD3730" s="36">
        <f t="shared" si="589"/>
        <v>180982.26677348235</v>
      </c>
    </row>
    <row r="3731" spans="1:30" ht="14.25" customHeight="1" x14ac:dyDescent="0.25">
      <c r="A3731" s="16">
        <v>3715</v>
      </c>
      <c r="B3731" s="34">
        <v>0.29760029261746901</v>
      </c>
      <c r="C3731" s="34">
        <v>9.5939115223581006E-2</v>
      </c>
      <c r="D3731" s="34">
        <v>5.0306240407661899E-2</v>
      </c>
      <c r="E3731" s="34">
        <v>4.4066578981360897E-2</v>
      </c>
      <c r="F3731" s="34">
        <v>-1.26360068941654E-2</v>
      </c>
      <c r="G3731" s="34">
        <v>0.202012912157925</v>
      </c>
      <c r="H3731" s="35">
        <v>0.997059892456859</v>
      </c>
      <c r="I3731" s="34">
        <v>9.7799513362396298E-2</v>
      </c>
      <c r="J3731" s="34">
        <v>3.1059449755534398E-2</v>
      </c>
      <c r="K3731" s="36">
        <f>Inputs!$B$12*(1+$B3731)^4</f>
        <v>170104.18151133362</v>
      </c>
      <c r="L3731" s="36">
        <f t="shared" si="580"/>
        <v>19904.866336378611</v>
      </c>
      <c r="M3731" s="36">
        <f t="shared" si="581"/>
        <v>252080.39556615325</v>
      </c>
      <c r="N3731" s="37">
        <f>M3731/Inputs!$B$6</f>
        <v>384.26889568011165</v>
      </c>
      <c r="O3731" s="38">
        <f>IF(N3731&gt;Inputs!$B$4,1,0)</f>
        <v>0</v>
      </c>
      <c r="P3731" s="34">
        <f t="shared" si="582"/>
        <v>6.6740063606861896E-2</v>
      </c>
      <c r="Q3731" s="36">
        <f>Inputs!$B$12*(1+$B3731)^0*$C3731+Inputs!$B$29*(1+$D3731)^0*Inputs!$B$19+Inputs!$B$30*(1+$E3731)^0*Inputs!$B$20+Inputs!$B$31*(1+$F3731)^0*Inputs!$B$21+Inputs!$B$22*(1+Inputs!$B$23)^0</f>
        <v>13778.390940841782</v>
      </c>
      <c r="R3731" s="36">
        <f>Inputs!$B$12*(1+$B3731)^1*$C3731+Inputs!$B$29*(1+$D3731)^1*Inputs!$B$19+Inputs!$B$30*(1+$E3731)^1*Inputs!$B$20+Inputs!$B$31*(1+$F3731)^1*Inputs!$B$21+Inputs!$B$22*(1+Inputs!$B$23)^1</f>
        <v>15642.027820751027</v>
      </c>
      <c r="S3731" s="36">
        <f>Inputs!$B$12*(1+$B3731)^2*$C3731+Inputs!$B$29*(1+$D3731)^2*Inputs!$B$19+Inputs!$B$30*(1+$E3731)^2*Inputs!$B$20+Inputs!$B$31*(1+$F3731)^2*Inputs!$B$21+Inputs!$B$22*(1+Inputs!$B$23)^2</f>
        <v>18027.354558388535</v>
      </c>
      <c r="T3731" s="36">
        <f>Inputs!$B$12*(1+$B3731)^3*$C3731+Inputs!$B$29*(1+$D3731)^3*Inputs!$B$19+Inputs!$B$30*(1+$E3731)^3*Inputs!$B$20+Inputs!$B$31*(1+$F3731)^3*Inputs!$B$21+Inputs!$B$22*(1+Inputs!$B$23)^3</f>
        <v>21086.656196604832</v>
      </c>
      <c r="U3731" s="36">
        <f>Inputs!$B$12*(1+$B3731)^4*$C3731+Inputs!$B$29*(1+$D3731)^4*Inputs!$B$19+Inputs!$B$30*(1+$E3731)^4*Inputs!$B$20+Inputs!$B$31*(1+$F3731)^4*Inputs!$B$21+Inputs!$B$22*(1+Inputs!$B$23)^4</f>
        <v>25017.398975324602</v>
      </c>
      <c r="V3731" s="35">
        <f>Inputs!$B$13/(Q3731*(1-$G3731))</f>
        <v>1.1514347667247942</v>
      </c>
      <c r="W3731" s="36">
        <f>Inputs!$B$13</f>
        <v>12660</v>
      </c>
      <c r="X3731" s="36">
        <f t="shared" si="583"/>
        <v>13890.633563912546</v>
      </c>
      <c r="Y3731" s="36">
        <f t="shared" si="584"/>
        <v>15453.688265408775</v>
      </c>
      <c r="Z3731" s="36">
        <f t="shared" si="585"/>
        <v>17426.818382482219</v>
      </c>
      <c r="AA3731" s="36">
        <f t="shared" si="586"/>
        <v>19904.866336378611</v>
      </c>
      <c r="AB3731" s="36">
        <f t="shared" si="587"/>
        <v>59220.82887816857</v>
      </c>
      <c r="AC3731" s="36">
        <f t="shared" si="588"/>
        <v>307507.95583799685</v>
      </c>
      <c r="AD3731" s="36">
        <f t="shared" si="589"/>
        <v>192859.56668798468</v>
      </c>
    </row>
    <row r="3732" spans="1:30" ht="14.25" customHeight="1" x14ac:dyDescent="0.25">
      <c r="A3732" s="16">
        <v>3716</v>
      </c>
      <c r="B3732" s="34">
        <v>0.24571982293062</v>
      </c>
      <c r="C3732" s="34">
        <v>0.104937311221622</v>
      </c>
      <c r="D3732" s="34">
        <v>2.8330543383940001E-2</v>
      </c>
      <c r="E3732" s="34">
        <v>5.56092148661642E-2</v>
      </c>
      <c r="F3732" s="34">
        <v>1.58143666511836E-2</v>
      </c>
      <c r="G3732" s="34">
        <v>0.20060649856493501</v>
      </c>
      <c r="H3732" s="35">
        <v>1.1234724796862201</v>
      </c>
      <c r="I3732" s="34">
        <v>9.3804471558647101E-2</v>
      </c>
      <c r="J3732" s="34">
        <v>2.0450849975025501E-2</v>
      </c>
      <c r="K3732" s="36">
        <f>Inputs!$B$12*(1+$B3732)^4</f>
        <v>144488.32344772696</v>
      </c>
      <c r="L3732" s="36">
        <f t="shared" si="580"/>
        <v>21720.142765588058</v>
      </c>
      <c r="M3732" s="36">
        <f t="shared" si="581"/>
        <v>255906.56797434943</v>
      </c>
      <c r="N3732" s="37">
        <f>M3732/Inputs!$B$6</f>
        <v>390.1014755706546</v>
      </c>
      <c r="O3732" s="38">
        <f>IF(N3732&gt;Inputs!$B$4,1,0)</f>
        <v>0</v>
      </c>
      <c r="P3732" s="34">
        <f t="shared" si="582"/>
        <v>7.3353621583621603E-2</v>
      </c>
      <c r="Q3732" s="36">
        <f>Inputs!$B$12*(1+$B3732)^0*$C3732+Inputs!$B$29*(1+$D3732)^0*Inputs!$B$19+Inputs!$B$30*(1+$E3732)^0*Inputs!$B$20+Inputs!$B$31*(1+$F3732)^0*Inputs!$B$21+Inputs!$B$22*(1+Inputs!$B$23)^0</f>
        <v>14318.282700724241</v>
      </c>
      <c r="R3732" s="36">
        <f>Inputs!$B$12*(1+$B3732)^1*$C3732+Inputs!$B$29*(1+$D3732)^1*Inputs!$B$19+Inputs!$B$30*(1+$E3732)^1*Inputs!$B$20+Inputs!$B$31*(1+$F3732)^1*Inputs!$B$21+Inputs!$B$22*(1+Inputs!$B$23)^1</f>
        <v>16100.815883934243</v>
      </c>
      <c r="S3732" s="36">
        <f>Inputs!$B$12*(1+$B3732)^2*$C3732+Inputs!$B$29*(1+$D3732)^2*Inputs!$B$19+Inputs!$B$30*(1+$E3732)^2*Inputs!$B$20+Inputs!$B$31*(1+$F3732)^2*Inputs!$B$21+Inputs!$B$22*(1+Inputs!$B$23)^2</f>
        <v>18272.974015477215</v>
      </c>
      <c r="T3732" s="36">
        <f>Inputs!$B$12*(1+$B3732)^3*$C3732+Inputs!$B$29*(1+$D3732)^3*Inputs!$B$19+Inputs!$B$30*(1+$E3732)^3*Inputs!$B$20+Inputs!$B$31*(1+$F3732)^3*Inputs!$B$21+Inputs!$B$22*(1+Inputs!$B$23)^3</f>
        <v>20928.631345535898</v>
      </c>
      <c r="U3732" s="36">
        <f>Inputs!$B$12*(1+$B3732)^4*$C3732+Inputs!$B$29*(1+$D3732)^4*Inputs!$B$19+Inputs!$B$30*(1+$E3732)^4*Inputs!$B$20+Inputs!$B$31*(1+$F3732)^4*Inputs!$B$21+Inputs!$B$22*(1+Inputs!$B$23)^4</f>
        <v>24184.639806521507</v>
      </c>
      <c r="V3732" s="35">
        <f>Inputs!$B$13/(Q3732*(1-$G3732))</f>
        <v>1.1060688445038587</v>
      </c>
      <c r="W3732" s="36">
        <f>Inputs!$B$13</f>
        <v>12660</v>
      </c>
      <c r="X3732" s="36">
        <f t="shared" si="583"/>
        <v>14292.08781734647</v>
      </c>
      <c r="Y3732" s="36">
        <f t="shared" si="584"/>
        <v>16283.785791230986</v>
      </c>
      <c r="Z3732" s="36">
        <f t="shared" si="585"/>
        <v>18723.141013406315</v>
      </c>
      <c r="AA3732" s="36">
        <f t="shared" si="586"/>
        <v>21720.142765588058</v>
      </c>
      <c r="AB3732" s="36">
        <f t="shared" si="587"/>
        <v>62916.59983946423</v>
      </c>
      <c r="AC3732" s="36">
        <f t="shared" si="588"/>
        <v>302157.38048402086</v>
      </c>
      <c r="AD3732" s="36">
        <f t="shared" si="589"/>
        <v>192989.96813488519</v>
      </c>
    </row>
    <row r="3733" spans="1:30" ht="14.25" customHeight="1" x14ac:dyDescent="0.25">
      <c r="A3733" s="16">
        <v>3717</v>
      </c>
      <c r="B3733" s="34">
        <v>0.45857216279521401</v>
      </c>
      <c r="C3733" s="34">
        <v>7.6400785197987001E-2</v>
      </c>
      <c r="D3733" s="34">
        <v>4.6942047074051002E-2</v>
      </c>
      <c r="E3733" s="34">
        <v>6.2548768076355801E-2</v>
      </c>
      <c r="F3733" s="34">
        <v>-1.1530654431949099E-2</v>
      </c>
      <c r="G3733" s="34">
        <v>0.194455106095684</v>
      </c>
      <c r="H3733" s="35">
        <v>0.94646325227579797</v>
      </c>
      <c r="I3733" s="34">
        <v>9.70147142885108E-2</v>
      </c>
      <c r="J3733" s="34">
        <v>2.8731467490565699E-2</v>
      </c>
      <c r="K3733" s="36">
        <f>Inputs!$B$12*(1+$B3733)^4</f>
        <v>271558.20738822769</v>
      </c>
      <c r="L3733" s="36">
        <f t="shared" si="580"/>
        <v>22590.431314312475</v>
      </c>
      <c r="M3733" s="36">
        <f t="shared" si="581"/>
        <v>276810.18433304218</v>
      </c>
      <c r="N3733" s="37">
        <f>M3733/Inputs!$B$6</f>
        <v>421.96674441012527</v>
      </c>
      <c r="O3733" s="38">
        <f>IF(N3733&gt;Inputs!$B$4,1,0)</f>
        <v>1</v>
      </c>
      <c r="P3733" s="34">
        <f t="shared" si="582"/>
        <v>6.8283246797945105E-2</v>
      </c>
      <c r="Q3733" s="36">
        <f>Inputs!$B$12*(1+$B3733)^0*$C3733+Inputs!$B$29*(1+$D3733)^0*Inputs!$B$19+Inputs!$B$30*(1+$E3733)^0*Inputs!$B$20+Inputs!$B$31*(1+$F3733)^0*Inputs!$B$21+Inputs!$B$22*(1+Inputs!$B$23)^0</f>
        <v>12606.091139306143</v>
      </c>
      <c r="R3733" s="36">
        <f>Inputs!$B$12*(1+$B3733)^1*$C3733+Inputs!$B$29*(1+$D3733)^1*Inputs!$B$19+Inputs!$B$30*(1+$E3733)^1*Inputs!$B$20+Inputs!$B$31*(1+$F3733)^1*Inputs!$B$21+Inputs!$B$22*(1+Inputs!$B$23)^1</f>
        <v>14899.040447133877</v>
      </c>
      <c r="S3733" s="36">
        <f>Inputs!$B$12*(1+$B3733)^2*$C3733+Inputs!$B$29*(1+$D3733)^2*Inputs!$B$19+Inputs!$B$30*(1+$E3733)^2*Inputs!$B$20+Inputs!$B$31*(1+$F3733)^2*Inputs!$B$21+Inputs!$B$22*(1+Inputs!$B$23)^2</f>
        <v>18171.582164617972</v>
      </c>
      <c r="T3733" s="36">
        <f>Inputs!$B$12*(1+$B3733)^3*$C3733+Inputs!$B$29*(1+$D3733)^3*Inputs!$B$19+Inputs!$B$30*(1+$E3733)^3*Inputs!$B$20+Inputs!$B$31*(1+$F3733)^3*Inputs!$B$21+Inputs!$B$22*(1+Inputs!$B$23)^3</f>
        <v>22866.653558845319</v>
      </c>
      <c r="U3733" s="36">
        <f>Inputs!$B$12*(1+$B3733)^4*$C3733+Inputs!$B$29*(1+$D3733)^4*Inputs!$B$19+Inputs!$B$30*(1+$E3733)^4*Inputs!$B$20+Inputs!$B$31*(1+$F3733)^4*Inputs!$B$21+Inputs!$B$22*(1+Inputs!$B$23)^4</f>
        <v>29629.956725872555</v>
      </c>
      <c r="V3733" s="35">
        <f>Inputs!$B$13/(Q3733*(1-$G3733))</f>
        <v>1.2467044621435814</v>
      </c>
      <c r="W3733" s="36">
        <f>Inputs!$B$13</f>
        <v>12660</v>
      </c>
      <c r="X3733" s="36">
        <f t="shared" si="583"/>
        <v>14061.892719993686</v>
      </c>
      <c r="Y3733" s="36">
        <f t="shared" si="584"/>
        <v>16051.822165214666</v>
      </c>
      <c r="Z3733" s="36">
        <f t="shared" si="585"/>
        <v>18816.582390423497</v>
      </c>
      <c r="AA3733" s="36">
        <f t="shared" si="586"/>
        <v>22590.431314312475</v>
      </c>
      <c r="AB3733" s="36">
        <f t="shared" si="587"/>
        <v>62595.06500705536</v>
      </c>
      <c r="AC3733" s="36">
        <f t="shared" si="588"/>
        <v>340339.52172755887</v>
      </c>
      <c r="AD3733" s="36">
        <f t="shared" si="589"/>
        <v>214215.1193259868</v>
      </c>
    </row>
    <row r="3734" spans="1:30" ht="14.25" customHeight="1" x14ac:dyDescent="0.25">
      <c r="A3734" s="16">
        <v>3718</v>
      </c>
      <c r="B3734" s="34">
        <v>0.22126454368598</v>
      </c>
      <c r="C3734" s="34">
        <v>5.4994406612310198E-2</v>
      </c>
      <c r="D3734" s="34">
        <v>4.0473457709077898E-2</v>
      </c>
      <c r="E3734" s="34">
        <v>3.8799012193248703E-2</v>
      </c>
      <c r="F3734" s="34">
        <v>-4.3974436823353202E-3</v>
      </c>
      <c r="G3734" s="34">
        <v>0.182056567165396</v>
      </c>
      <c r="H3734" s="35">
        <v>1.05138286072909</v>
      </c>
      <c r="I3734" s="34">
        <v>9.3097981196766905E-2</v>
      </c>
      <c r="J3734" s="34">
        <v>2.1530993562091202E-2</v>
      </c>
      <c r="K3734" s="36">
        <f>Inputs!$B$12*(1+$B3734)^4</f>
        <v>133472.02360224345</v>
      </c>
      <c r="L3734" s="36">
        <f t="shared" si="580"/>
        <v>13738.004277376436</v>
      </c>
      <c r="M3734" s="36">
        <f t="shared" si="581"/>
        <v>176188.30157804393</v>
      </c>
      <c r="N3734" s="37">
        <f>M3734/Inputs!$B$6</f>
        <v>268.57972801531088</v>
      </c>
      <c r="O3734" s="38">
        <f>IF(N3734&gt;Inputs!$B$4,1,0)</f>
        <v>0</v>
      </c>
      <c r="P3734" s="34">
        <f t="shared" si="582"/>
        <v>7.1566987634675699E-2</v>
      </c>
      <c r="Q3734" s="36">
        <f>Inputs!$B$12*(1+$B3734)^0*$C3734+Inputs!$B$29*(1+$D3734)^0*Inputs!$B$19+Inputs!$B$30*(1+$E3734)^0*Inputs!$B$20+Inputs!$B$31*(1+$F3734)^0*Inputs!$B$21+Inputs!$B$22*(1+Inputs!$B$23)^0</f>
        <v>11321.708424165532</v>
      </c>
      <c r="R3734" s="36">
        <f>Inputs!$B$12*(1+$B3734)^1*$C3734+Inputs!$B$29*(1+$D3734)^1*Inputs!$B$19+Inputs!$B$30*(1+$E3734)^1*Inputs!$B$20+Inputs!$B$31*(1+$F3734)^1*Inputs!$B$21+Inputs!$B$22*(1+Inputs!$B$23)^1</f>
        <v>12193.873764016334</v>
      </c>
      <c r="S3734" s="36">
        <f>Inputs!$B$12*(1+$B3734)^2*$C3734+Inputs!$B$29*(1+$D3734)^2*Inputs!$B$19+Inputs!$B$30*(1+$E3734)^2*Inputs!$B$20+Inputs!$B$31*(1+$F3734)^2*Inputs!$B$21+Inputs!$B$22*(1+Inputs!$B$23)^2</f>
        <v>13234.784053287452</v>
      </c>
      <c r="T3734" s="36">
        <f>Inputs!$B$12*(1+$B3734)^3*$C3734+Inputs!$B$29*(1+$D3734)^3*Inputs!$B$19+Inputs!$B$30*(1+$E3734)^3*Inputs!$B$20+Inputs!$B$31*(1+$F3734)^3*Inputs!$B$21+Inputs!$B$22*(1+Inputs!$B$23)^3</f>
        <v>14480.486309633759</v>
      </c>
      <c r="U3734" s="36">
        <f>Inputs!$B$12*(1+$B3734)^4*$C3734+Inputs!$B$29*(1+$D3734)^4*Inputs!$B$19+Inputs!$B$30*(1+$E3734)^4*Inputs!$B$20+Inputs!$B$31*(1+$F3734)^4*Inputs!$B$21+Inputs!$B$22*(1+Inputs!$B$23)^4</f>
        <v>15974.94914807484</v>
      </c>
      <c r="V3734" s="35">
        <f>Inputs!$B$13/(Q3734*(1-$G3734))</f>
        <v>1.3670942914048112</v>
      </c>
      <c r="W3734" s="36">
        <f>Inputs!$B$13</f>
        <v>12660</v>
      </c>
      <c r="X3734" s="36">
        <f t="shared" si="583"/>
        <v>12848.041861591864</v>
      </c>
      <c r="Y3734" s="36">
        <f t="shared" si="584"/>
        <v>13090.376042576268</v>
      </c>
      <c r="Z3734" s="36">
        <f t="shared" si="585"/>
        <v>13387.647326428876</v>
      </c>
      <c r="AA3734" s="36">
        <f t="shared" si="586"/>
        <v>13738.004277376436</v>
      </c>
      <c r="AB3734" s="36">
        <f t="shared" si="587"/>
        <v>50536.998604190267</v>
      </c>
      <c r="AC3734" s="36">
        <f t="shared" si="588"/>
        <v>196093.16561801103</v>
      </c>
      <c r="AD3734" s="36">
        <f t="shared" si="589"/>
        <v>125651.30297385367</v>
      </c>
    </row>
    <row r="3735" spans="1:30" ht="14.25" customHeight="1" x14ac:dyDescent="0.25">
      <c r="A3735" s="16">
        <v>3719</v>
      </c>
      <c r="B3735" s="34">
        <v>0.42435287640092201</v>
      </c>
      <c r="C3735" s="34">
        <v>7.0346621412379601E-2</v>
      </c>
      <c r="D3735" s="34">
        <v>4.6627503974787703E-2</v>
      </c>
      <c r="E3735" s="34">
        <v>6.5457002249330806E-2</v>
      </c>
      <c r="F3735" s="34">
        <v>8.6306768624496502E-3</v>
      </c>
      <c r="G3735" s="34">
        <v>0.182753311244818</v>
      </c>
      <c r="H3735" s="35">
        <v>1.1349461714823501</v>
      </c>
      <c r="I3735" s="34">
        <v>9.6139391542549996E-2</v>
      </c>
      <c r="J3735" s="34">
        <v>1.8134338478674201E-2</v>
      </c>
      <c r="K3735" s="36">
        <f>Inputs!$B$12*(1+$B3735)^4</f>
        <v>246957.16912283839</v>
      </c>
      <c r="L3735" s="36">
        <f t="shared" si="580"/>
        <v>24716.953937527269</v>
      </c>
      <c r="M3735" s="36">
        <f t="shared" si="581"/>
        <v>269804.89352661127</v>
      </c>
      <c r="N3735" s="37">
        <f>M3735/Inputs!$B$6</f>
        <v>411.28794744910255</v>
      </c>
      <c r="O3735" s="38">
        <f>IF(N3735&gt;Inputs!$B$4,1,0)</f>
        <v>1</v>
      </c>
      <c r="P3735" s="34">
        <f t="shared" si="582"/>
        <v>7.8005053063875798E-2</v>
      </c>
      <c r="Q3735" s="36">
        <f>Inputs!$B$12*(1+$B3735)^0*$C3735+Inputs!$B$29*(1+$D3735)^0*Inputs!$B$19+Inputs!$B$30*(1+$E3735)^0*Inputs!$B$20+Inputs!$B$31*(1+$F3735)^0*Inputs!$B$21+Inputs!$B$22*(1+Inputs!$B$23)^0</f>
        <v>12242.841312169698</v>
      </c>
      <c r="R3735" s="36">
        <f>Inputs!$B$12*(1+$B3735)^1*$C3735+Inputs!$B$29*(1+$D3735)^1*Inputs!$B$19+Inputs!$B$30*(1+$E3735)^1*Inputs!$B$20+Inputs!$B$31*(1+$F3735)^1*Inputs!$B$21+Inputs!$B$22*(1+Inputs!$B$23)^1</f>
        <v>14322.031136352274</v>
      </c>
      <c r="S3735" s="36">
        <f>Inputs!$B$12*(1+$B3735)^2*$C3735+Inputs!$B$29*(1+$D3735)^2*Inputs!$B$19+Inputs!$B$30*(1+$E3735)^2*Inputs!$B$20+Inputs!$B$31*(1+$F3735)^2*Inputs!$B$21+Inputs!$B$22*(1+Inputs!$B$23)^2</f>
        <v>17177.47647991906</v>
      </c>
      <c r="T3735" s="36">
        <f>Inputs!$B$12*(1+$B3735)^3*$C3735+Inputs!$B$29*(1+$D3735)^3*Inputs!$B$19+Inputs!$B$30*(1+$E3735)^3*Inputs!$B$20+Inputs!$B$31*(1+$F3735)^3*Inputs!$B$21+Inputs!$B$22*(1+Inputs!$B$23)^3</f>
        <v>21132.690924213894</v>
      </c>
      <c r="U3735" s="36">
        <f>Inputs!$B$12*(1+$B3735)^4*$C3735+Inputs!$B$29*(1+$D3735)^4*Inputs!$B$19+Inputs!$B$30*(1+$E3735)^4*Inputs!$B$20+Inputs!$B$31*(1+$F3735)^4*Inputs!$B$21+Inputs!$B$22*(1+Inputs!$B$23)^4</f>
        <v>26648.116259858056</v>
      </c>
      <c r="V3735" s="35">
        <f>Inputs!$B$13/(Q3735*(1-$G3735))</f>
        <v>1.2653140070596223</v>
      </c>
      <c r="W3735" s="36">
        <f>Inputs!$B$13</f>
        <v>12660</v>
      </c>
      <c r="X3735" s="36">
        <f t="shared" si="583"/>
        <v>14428.55857607524</v>
      </c>
      <c r="Y3735" s="36">
        <f t="shared" si="584"/>
        <v>16847.709153118467</v>
      </c>
      <c r="Z3735" s="36">
        <f t="shared" si="585"/>
        <v>20164.109349395861</v>
      </c>
      <c r="AA3735" s="36">
        <f t="shared" si="586"/>
        <v>24716.953937527269</v>
      </c>
      <c r="AB3735" s="36">
        <f t="shared" si="587"/>
        <v>65937.218005560761</v>
      </c>
      <c r="AC3735" s="36">
        <f t="shared" si="588"/>
        <v>322609.60742870392</v>
      </c>
      <c r="AD3735" s="36">
        <f t="shared" si="589"/>
        <v>203867.67552105052</v>
      </c>
    </row>
    <row r="3736" spans="1:30" ht="14.25" customHeight="1" x14ac:dyDescent="0.25">
      <c r="A3736" s="16">
        <v>3720</v>
      </c>
      <c r="B3736" s="34">
        <v>0.243271964538223</v>
      </c>
      <c r="C3736" s="34">
        <v>0.102773992633638</v>
      </c>
      <c r="D3736" s="34">
        <v>4.2681690025026198E-2</v>
      </c>
      <c r="E3736" s="34">
        <v>1.8691137163852001E-2</v>
      </c>
      <c r="F3736" s="34">
        <v>3.2730408301933099E-2</v>
      </c>
      <c r="G3736" s="34">
        <v>0.17328658994704199</v>
      </c>
      <c r="H3736" s="35">
        <v>1.0996518622420699</v>
      </c>
      <c r="I3736" s="34">
        <v>0.10495885438713599</v>
      </c>
      <c r="J3736" s="34">
        <v>1.9725478883675401E-2</v>
      </c>
      <c r="K3736" s="36">
        <f>Inputs!$B$12*(1+$B3736)^4</f>
        <v>143355.97951833933</v>
      </c>
      <c r="L3736" s="36">
        <f t="shared" si="580"/>
        <v>21709.621045968164</v>
      </c>
      <c r="M3736" s="36">
        <f t="shared" si="581"/>
        <v>218687.22545639556</v>
      </c>
      <c r="N3736" s="37">
        <f>M3736/Inputs!$B$6</f>
        <v>333.36467295182251</v>
      </c>
      <c r="O3736" s="38">
        <f>IF(N3736&gt;Inputs!$B$4,1,0)</f>
        <v>0</v>
      </c>
      <c r="P3736" s="34">
        <f t="shared" si="582"/>
        <v>8.5233375503460593E-2</v>
      </c>
      <c r="Q3736" s="36">
        <f>Inputs!$B$12*(1+$B3736)^0*$C3736+Inputs!$B$29*(1+$D3736)^0*Inputs!$B$19+Inputs!$B$30*(1+$E3736)^0*Inputs!$B$20+Inputs!$B$31*(1+$F3736)^0*Inputs!$B$21+Inputs!$B$22*(1+Inputs!$B$23)^0</f>
        <v>14188.483585445203</v>
      </c>
      <c r="R3736" s="36">
        <f>Inputs!$B$12*(1+$B3736)^1*$C3736+Inputs!$B$29*(1+$D3736)^1*Inputs!$B$19+Inputs!$B$30*(1+$E3736)^1*Inputs!$B$20+Inputs!$B$31*(1+$F3736)^1*Inputs!$B$21+Inputs!$B$22*(1+Inputs!$B$23)^1</f>
        <v>15955.034653271487</v>
      </c>
      <c r="S3736" s="36">
        <f>Inputs!$B$12*(1+$B3736)^2*$C3736+Inputs!$B$29*(1+$D3736)^2*Inputs!$B$19+Inputs!$B$30*(1+$E3736)^2*Inputs!$B$20+Inputs!$B$31*(1+$F3736)^2*Inputs!$B$21+Inputs!$B$22*(1+Inputs!$B$23)^2</f>
        <v>18096.174448246118</v>
      </c>
      <c r="T3736" s="36">
        <f>Inputs!$B$12*(1+$B3736)^3*$C3736+Inputs!$B$29*(1+$D3736)^3*Inputs!$B$19+Inputs!$B$30*(1+$E3736)^3*Inputs!$B$20+Inputs!$B$31*(1+$F3736)^3*Inputs!$B$21+Inputs!$B$22*(1+Inputs!$B$23)^3</f>
        <v>20701.051083270133</v>
      </c>
      <c r="U3736" s="36">
        <f>Inputs!$B$12*(1+$B3736)^4*$C3736+Inputs!$B$29*(1+$D3736)^4*Inputs!$B$19+Inputs!$B$30*(1+$E3736)^4*Inputs!$B$20+Inputs!$B$31*(1+$F3736)^4*Inputs!$B$21+Inputs!$B$22*(1+Inputs!$B$23)^4</f>
        <v>23880.424704048564</v>
      </c>
      <c r="V3736" s="35">
        <f>Inputs!$B$13/(Q3736*(1-$G3736))</f>
        <v>1.079301402109518</v>
      </c>
      <c r="W3736" s="36">
        <f>Inputs!$B$13</f>
        <v>12660</v>
      </c>
      <c r="X3736" s="36">
        <f t="shared" si="583"/>
        <v>14303.352588505488</v>
      </c>
      <c r="Y3736" s="36">
        <f t="shared" si="584"/>
        <v>16298.951828980395</v>
      </c>
      <c r="Z3736" s="36">
        <f t="shared" si="585"/>
        <v>18732.193601305131</v>
      </c>
      <c r="AA3736" s="36">
        <f t="shared" si="586"/>
        <v>21709.621045968164</v>
      </c>
      <c r="AB3736" s="36">
        <f t="shared" si="587"/>
        <v>61000.442422390246</v>
      </c>
      <c r="AC3736" s="36">
        <f t="shared" si="588"/>
        <v>259732.21859064093</v>
      </c>
      <c r="AD3736" s="36">
        <f t="shared" si="589"/>
        <v>157686.78303400532</v>
      </c>
    </row>
    <row r="3737" spans="1:30" ht="14.25" customHeight="1" x14ac:dyDescent="0.25">
      <c r="A3737" s="16">
        <v>3721</v>
      </c>
      <c r="B3737" s="34">
        <v>0.23229460985224601</v>
      </c>
      <c r="C3737" s="34">
        <v>7.8660740108721303E-2</v>
      </c>
      <c r="D3737" s="34">
        <v>5.3158338305373698E-2</v>
      </c>
      <c r="E3737" s="34">
        <v>4.9912384044317401E-2</v>
      </c>
      <c r="F3737" s="34">
        <v>1.3856754931143399E-2</v>
      </c>
      <c r="G3737" s="34">
        <v>0.16814227114376701</v>
      </c>
      <c r="H3737" s="35">
        <v>0.97214581880147899</v>
      </c>
      <c r="I3737" s="34">
        <v>9.6099352813811406E-2</v>
      </c>
      <c r="J3737" s="34">
        <v>2.5842543149674001E-2</v>
      </c>
      <c r="K3737" s="36">
        <f>Inputs!$B$12*(1+$B3737)^4</f>
        <v>138359.64714694011</v>
      </c>
      <c r="L3737" s="36">
        <f t="shared" si="580"/>
        <v>16312.492614535733</v>
      </c>
      <c r="M3737" s="36">
        <f t="shared" si="581"/>
        <v>204884.86552864278</v>
      </c>
      <c r="N3737" s="37">
        <f>M3737/Inputs!$B$6</f>
        <v>312.32449013512621</v>
      </c>
      <c r="O3737" s="38">
        <f>IF(N3737&gt;Inputs!$B$4,1,0)</f>
        <v>0</v>
      </c>
      <c r="P3737" s="34">
        <f t="shared" si="582"/>
        <v>7.0256809664137401E-2</v>
      </c>
      <c r="Q3737" s="36">
        <f>Inputs!$B$12*(1+$B3737)^0*$C3737+Inputs!$B$29*(1+$D3737)^0*Inputs!$B$19+Inputs!$B$30*(1+$E3737)^0*Inputs!$B$20+Inputs!$B$31*(1+$F3737)^0*Inputs!$B$21+Inputs!$B$22*(1+Inputs!$B$23)^0</f>
        <v>12741.688433950199</v>
      </c>
      <c r="R3737" s="36">
        <f>Inputs!$B$12*(1+$B3737)^1*$C3737+Inputs!$B$29*(1+$D3737)^1*Inputs!$B$19+Inputs!$B$30*(1+$E3737)^1*Inputs!$B$20+Inputs!$B$31*(1+$F3737)^1*Inputs!$B$21+Inputs!$B$22*(1+Inputs!$B$23)^1</f>
        <v>14132.225806164875</v>
      </c>
      <c r="S3737" s="36">
        <f>Inputs!$B$12*(1+$B3737)^2*$C3737+Inputs!$B$29*(1+$D3737)^2*Inputs!$B$19+Inputs!$B$30*(1+$E3737)^2*Inputs!$B$20+Inputs!$B$31*(1+$F3737)^2*Inputs!$B$21+Inputs!$B$22*(1+Inputs!$B$23)^2</f>
        <v>15791.81103874027</v>
      </c>
      <c r="T3737" s="36">
        <f>Inputs!$B$12*(1+$B3737)^3*$C3737+Inputs!$B$29*(1+$D3737)^3*Inputs!$B$19+Inputs!$B$30*(1+$E3737)^3*Inputs!$B$20+Inputs!$B$31*(1+$F3737)^3*Inputs!$B$21+Inputs!$B$22*(1+Inputs!$B$23)^3</f>
        <v>17780.361510347531</v>
      </c>
      <c r="U3737" s="36">
        <f>Inputs!$B$12*(1+$B3737)^4*$C3737+Inputs!$B$29*(1+$D3737)^4*Inputs!$B$19+Inputs!$B$30*(1+$E3737)^4*Inputs!$B$20+Inputs!$B$31*(1+$F3737)^4*Inputs!$B$21+Inputs!$B$22*(1+Inputs!$B$23)^4</f>
        <v>20171.577326467461</v>
      </c>
      <c r="V3737" s="35">
        <f>Inputs!$B$13/(Q3737*(1-$G3737))</f>
        <v>1.1944216543421347</v>
      </c>
      <c r="W3737" s="36">
        <f>Inputs!$B$13</f>
        <v>12660</v>
      </c>
      <c r="X3737" s="36">
        <f t="shared" si="583"/>
        <v>13388.353725935058</v>
      </c>
      <c r="Y3737" s="36">
        <f t="shared" si="584"/>
        <v>14230.600207469479</v>
      </c>
      <c r="Z3737" s="36">
        <f t="shared" si="585"/>
        <v>15200.652969726008</v>
      </c>
      <c r="AA3737" s="36">
        <f t="shared" si="586"/>
        <v>16312.492614535733</v>
      </c>
      <c r="AB3737" s="36">
        <f t="shared" si="587"/>
        <v>54341.021026040544</v>
      </c>
      <c r="AC3737" s="36">
        <f t="shared" si="588"/>
        <v>238184.01360384445</v>
      </c>
      <c r="AD3737" s="36">
        <f t="shared" si="589"/>
        <v>150543.84450260224</v>
      </c>
    </row>
    <row r="3738" spans="1:30" ht="14.25" customHeight="1" x14ac:dyDescent="0.25">
      <c r="A3738" s="16">
        <v>3722</v>
      </c>
      <c r="B3738" s="34">
        <v>0.36634041895243402</v>
      </c>
      <c r="C3738" s="34">
        <v>5.7545047993722398E-2</v>
      </c>
      <c r="D3738" s="34">
        <v>3.4161691276254499E-2</v>
      </c>
      <c r="E3738" s="34">
        <v>5.5292861063209603E-2</v>
      </c>
      <c r="F3738" s="34">
        <v>5.6060688544773999E-3</v>
      </c>
      <c r="G3738" s="34">
        <v>0.156165865544487</v>
      </c>
      <c r="H3738" s="35">
        <v>1.0919302350861699</v>
      </c>
      <c r="I3738" s="34">
        <v>9.6325452223642E-2</v>
      </c>
      <c r="J3738" s="34">
        <v>2.2626784414714302E-2</v>
      </c>
      <c r="K3738" s="36">
        <f>Inputs!$B$12*(1+$B3738)^4</f>
        <v>209115.83168719543</v>
      </c>
      <c r="L3738" s="36">
        <f t="shared" si="580"/>
        <v>19300.168975151064</v>
      </c>
      <c r="M3738" s="36">
        <f t="shared" si="581"/>
        <v>227362.30543392192</v>
      </c>
      <c r="N3738" s="37">
        <f>M3738/Inputs!$B$6</f>
        <v>346.58888023463709</v>
      </c>
      <c r="O3738" s="38">
        <f>IF(N3738&gt;Inputs!$B$4,1,0)</f>
        <v>0</v>
      </c>
      <c r="P3738" s="34">
        <f t="shared" si="582"/>
        <v>7.3698667808927698E-2</v>
      </c>
      <c r="Q3738" s="36">
        <f>Inputs!$B$12*(1+$B3738)^0*$C3738+Inputs!$B$29*(1+$D3738)^0*Inputs!$B$19+Inputs!$B$30*(1+$E3738)^0*Inputs!$B$20+Inputs!$B$31*(1+$F3738)^0*Inputs!$B$21+Inputs!$B$22*(1+Inputs!$B$23)^0</f>
        <v>11474.746907050267</v>
      </c>
      <c r="R3738" s="36">
        <f>Inputs!$B$12*(1+$B3738)^1*$C3738+Inputs!$B$29*(1+$D3738)^1*Inputs!$B$19+Inputs!$B$30*(1+$E3738)^1*Inputs!$B$20+Inputs!$B$31*(1+$F3738)^1*Inputs!$B$21+Inputs!$B$22*(1+Inputs!$B$23)^1</f>
        <v>12947.406535114544</v>
      </c>
      <c r="S3738" s="36">
        <f>Inputs!$B$12*(1+$B3738)^2*$C3738+Inputs!$B$29*(1+$D3738)^2*Inputs!$B$19+Inputs!$B$30*(1+$E3738)^2*Inputs!$B$20+Inputs!$B$31*(1+$F3738)^2*Inputs!$B$21+Inputs!$B$22*(1+Inputs!$B$23)^2</f>
        <v>14893.033587167432</v>
      </c>
      <c r="T3738" s="36">
        <f>Inputs!$B$12*(1+$B3738)^3*$C3738+Inputs!$B$29*(1+$D3738)^3*Inputs!$B$19+Inputs!$B$30*(1+$E3738)^3*Inputs!$B$20+Inputs!$B$31*(1+$F3738)^3*Inputs!$B$21+Inputs!$B$22*(1+Inputs!$B$23)^3</f>
        <v>17481.874172577009</v>
      </c>
      <c r="U3738" s="36">
        <f>Inputs!$B$12*(1+$B3738)^4*$C3738+Inputs!$B$29*(1+$D3738)^4*Inputs!$B$19+Inputs!$B$30*(1+$E3738)^4*Inputs!$B$20+Inputs!$B$31*(1+$F3738)^4*Inputs!$B$21+Inputs!$B$22*(1+Inputs!$B$23)^4</f>
        <v>20946.387348931548</v>
      </c>
      <c r="V3738" s="35">
        <f>Inputs!$B$13/(Q3738*(1-$G3738))</f>
        <v>1.3074753237102525</v>
      </c>
      <c r="W3738" s="36">
        <f>Inputs!$B$13</f>
        <v>12660</v>
      </c>
      <c r="X3738" s="36">
        <f t="shared" si="583"/>
        <v>13696.041535820175</v>
      </c>
      <c r="Y3738" s="36">
        <f t="shared" si="584"/>
        <v>15076.964882093709</v>
      </c>
      <c r="Z3738" s="36">
        <f t="shared" si="585"/>
        <v>16902.858427732714</v>
      </c>
      <c r="AA3738" s="36">
        <f t="shared" si="586"/>
        <v>19300.168975151064</v>
      </c>
      <c r="AB3738" s="36">
        <f t="shared" si="587"/>
        <v>58271.048146851623</v>
      </c>
      <c r="AC3738" s="36">
        <f t="shared" si="588"/>
        <v>267804.97293233953</v>
      </c>
      <c r="AD3738" s="36">
        <f t="shared" si="589"/>
        <v>169091.2572870703</v>
      </c>
    </row>
    <row r="3739" spans="1:30" ht="14.25" customHeight="1" x14ac:dyDescent="0.25">
      <c r="A3739" s="16">
        <v>3723</v>
      </c>
      <c r="B3739" s="34">
        <v>0.30270702552490603</v>
      </c>
      <c r="C3739" s="34">
        <v>9.6063898543200799E-2</v>
      </c>
      <c r="D3739" s="34">
        <v>2.0225378233657401E-2</v>
      </c>
      <c r="E3739" s="34">
        <v>3.9879707149641203E-2</v>
      </c>
      <c r="F3739" s="34">
        <v>9.3902253828680206E-3</v>
      </c>
      <c r="G3739" s="34">
        <v>0.206348365058969</v>
      </c>
      <c r="H3739" s="35">
        <v>1.0311223860276699</v>
      </c>
      <c r="I3739" s="34">
        <v>9.6209243646170894E-2</v>
      </c>
      <c r="J3739" s="34">
        <v>2.0365789479553899E-2</v>
      </c>
      <c r="K3739" s="36">
        <f>Inputs!$B$12*(1+$B3739)^4</f>
        <v>172797.82495856142</v>
      </c>
      <c r="L3739" s="36">
        <f t="shared" si="580"/>
        <v>20626.596470985558</v>
      </c>
      <c r="M3739" s="36">
        <f t="shared" si="581"/>
        <v>235838.04245601635</v>
      </c>
      <c r="N3739" s="37">
        <f>M3739/Inputs!$B$6</f>
        <v>359.50921106100054</v>
      </c>
      <c r="O3739" s="38">
        <f>IF(N3739&gt;Inputs!$B$4,1,0)</f>
        <v>0</v>
      </c>
      <c r="P3739" s="34">
        <f t="shared" si="582"/>
        <v>7.5843454166617003E-2</v>
      </c>
      <c r="Q3739" s="36">
        <f>Inputs!$B$12*(1+$B3739)^0*$C3739+Inputs!$B$29*(1+$D3739)^0*Inputs!$B$19+Inputs!$B$30*(1+$E3739)^0*Inputs!$B$20+Inputs!$B$31*(1+$F3739)^0*Inputs!$B$21+Inputs!$B$22*(1+Inputs!$B$23)^0</f>
        <v>13785.877940018971</v>
      </c>
      <c r="R3739" s="36">
        <f>Inputs!$B$12*(1+$B3739)^1*$C3739+Inputs!$B$29*(1+$D3739)^1*Inputs!$B$19+Inputs!$B$30*(1+$E3739)^1*Inputs!$B$20+Inputs!$B$31*(1+$F3739)^1*Inputs!$B$21+Inputs!$B$22*(1+Inputs!$B$23)^1</f>
        <v>15670.83848087877</v>
      </c>
      <c r="S3739" s="36">
        <f>Inputs!$B$12*(1+$B3739)^2*$C3739+Inputs!$B$29*(1+$D3739)^2*Inputs!$B$19+Inputs!$B$30*(1+$E3739)^2*Inputs!$B$20+Inputs!$B$31*(1+$F3739)^2*Inputs!$B$21+Inputs!$B$22*(1+Inputs!$B$23)^2</f>
        <v>18087.617758281856</v>
      </c>
      <c r="T3739" s="36">
        <f>Inputs!$B$12*(1+$B3739)^3*$C3739+Inputs!$B$29*(1+$D3739)^3*Inputs!$B$19+Inputs!$B$30*(1+$E3739)^3*Inputs!$B$20+Inputs!$B$31*(1+$F3739)^3*Inputs!$B$21+Inputs!$B$22*(1+Inputs!$B$23)^3</f>
        <v>21196.218328266637</v>
      </c>
      <c r="U3739" s="36">
        <f>Inputs!$B$12*(1+$B3739)^4*$C3739+Inputs!$B$29*(1+$D3739)^4*Inputs!$B$19+Inputs!$B$30*(1+$E3739)^4*Inputs!$B$20+Inputs!$B$31*(1+$F3739)^4*Inputs!$B$21+Inputs!$B$22*(1+Inputs!$B$23)^4</f>
        <v>25205.042928069484</v>
      </c>
      <c r="V3739" s="35">
        <f>Inputs!$B$13/(Q3739*(1-$G3739))</f>
        <v>1.1570959180340772</v>
      </c>
      <c r="W3739" s="36">
        <f>Inputs!$B$13</f>
        <v>12660</v>
      </c>
      <c r="X3739" s="36">
        <f t="shared" si="583"/>
        <v>13999.328744522674</v>
      </c>
      <c r="Y3739" s="36">
        <f t="shared" si="584"/>
        <v>15706.229448808515</v>
      </c>
      <c r="Z3739" s="36">
        <f t="shared" si="585"/>
        <v>17875.761678431918</v>
      </c>
      <c r="AA3739" s="36">
        <f t="shared" si="586"/>
        <v>20626.596470985558</v>
      </c>
      <c r="AB3739" s="36">
        <f t="shared" si="587"/>
        <v>60531.526692102299</v>
      </c>
      <c r="AC3739" s="36">
        <f t="shared" si="588"/>
        <v>277501.51445050078</v>
      </c>
      <c r="AD3739" s="36">
        <f t="shared" si="589"/>
        <v>175306.51576391407</v>
      </c>
    </row>
    <row r="3740" spans="1:30" ht="14.25" customHeight="1" x14ac:dyDescent="0.25">
      <c r="A3740" s="16">
        <v>3724</v>
      </c>
      <c r="B3740" s="34">
        <v>0.33356283081688898</v>
      </c>
      <c r="C3740" s="34">
        <v>9.5639500781597706E-2</v>
      </c>
      <c r="D3740" s="34">
        <v>2.6480438729737401E-2</v>
      </c>
      <c r="E3740" s="34">
        <v>1.4800666560961601E-2</v>
      </c>
      <c r="F3740" s="34">
        <v>1.45604055529595E-2</v>
      </c>
      <c r="G3740" s="34">
        <v>0.18510833535327501</v>
      </c>
      <c r="H3740" s="35">
        <v>1.13335029077106</v>
      </c>
      <c r="I3740" s="34">
        <v>0.102665895051652</v>
      </c>
      <c r="J3740" s="34">
        <v>2.6387107384880801E-2</v>
      </c>
      <c r="K3740" s="36">
        <f>Inputs!$B$12*(1+$B3740)^4</f>
        <v>189760.22191014132</v>
      </c>
      <c r="L3740" s="36">
        <f t="shared" si="580"/>
        <v>24627.658010050211</v>
      </c>
      <c r="M3740" s="36">
        <f t="shared" si="581"/>
        <v>268271.25041112956</v>
      </c>
      <c r="N3740" s="37">
        <f>M3740/Inputs!$B$6</f>
        <v>408.95007684623408</v>
      </c>
      <c r="O3740" s="38">
        <f>IF(N3740&gt;Inputs!$B$4,1,0)</f>
        <v>1</v>
      </c>
      <c r="P3740" s="34">
        <f t="shared" si="582"/>
        <v>7.6278787666771194E-2</v>
      </c>
      <c r="Q3740" s="36">
        <f>Inputs!$B$12*(1+$B3740)^0*$C3740+Inputs!$B$29*(1+$D3740)^0*Inputs!$B$19+Inputs!$B$30*(1+$E3740)^0*Inputs!$B$20+Inputs!$B$31*(1+$F3740)^0*Inputs!$B$21+Inputs!$B$22*(1+Inputs!$B$23)^0</f>
        <v>13760.414074322784</v>
      </c>
      <c r="R3740" s="36">
        <f>Inputs!$B$12*(1+$B3740)^1*$C3740+Inputs!$B$29*(1+$D3740)^1*Inputs!$B$19+Inputs!$B$30*(1+$E3740)^1*Inputs!$B$20+Inputs!$B$31*(1+$F3740)^1*Inputs!$B$21+Inputs!$B$22*(1+Inputs!$B$23)^1</f>
        <v>15795.739265175565</v>
      </c>
      <c r="S3740" s="36">
        <f>Inputs!$B$12*(1+$B3740)^2*$C3740+Inputs!$B$29*(1+$D3740)^2*Inputs!$B$19+Inputs!$B$30*(1+$E3740)^2*Inputs!$B$20+Inputs!$B$31*(1+$F3740)^2*Inputs!$B$21+Inputs!$B$22*(1+Inputs!$B$23)^2</f>
        <v>18471.289235148499</v>
      </c>
      <c r="T3740" s="36">
        <f>Inputs!$B$12*(1+$B3740)^3*$C3740+Inputs!$B$29*(1+$D3740)^3*Inputs!$B$19+Inputs!$B$30*(1+$E3740)^3*Inputs!$B$20+Inputs!$B$31*(1+$F3740)^3*Inputs!$B$21+Inputs!$B$22*(1+Inputs!$B$23)^3</f>
        <v>22000.056714691746</v>
      </c>
      <c r="U3740" s="36">
        <f>Inputs!$B$12*(1+$B3740)^4*$C3740+Inputs!$B$29*(1+$D3740)^4*Inputs!$B$19+Inputs!$B$30*(1+$E3740)^4*Inputs!$B$20+Inputs!$B$31*(1+$F3740)^4*Inputs!$B$21+Inputs!$B$22*(1+Inputs!$B$23)^4</f>
        <v>26666.073895262973</v>
      </c>
      <c r="V3740" s="35">
        <f>Inputs!$B$13/(Q3740*(1-$G3740))</f>
        <v>1.1290217992541403</v>
      </c>
      <c r="W3740" s="36">
        <f>Inputs!$B$13</f>
        <v>12660</v>
      </c>
      <c r="X3740" s="36">
        <f t="shared" si="583"/>
        <v>14546.490045067263</v>
      </c>
      <c r="Y3740" s="36">
        <f t="shared" si="584"/>
        <v>17026.725052990343</v>
      </c>
      <c r="Z3740" s="36">
        <f t="shared" si="585"/>
        <v>20298.921956795966</v>
      </c>
      <c r="AA3740" s="36">
        <f t="shared" si="586"/>
        <v>24627.658010050211</v>
      </c>
      <c r="AB3740" s="36">
        <f t="shared" si="587"/>
        <v>64983.687660833821</v>
      </c>
      <c r="AC3740" s="36">
        <f t="shared" si="588"/>
        <v>331383.22513758292</v>
      </c>
      <c r="AD3740" s="36">
        <f t="shared" si="589"/>
        <v>203287.56275029574</v>
      </c>
    </row>
    <row r="3741" spans="1:30" ht="14.25" customHeight="1" x14ac:dyDescent="0.25">
      <c r="A3741" s="16">
        <v>3725</v>
      </c>
      <c r="B3741" s="34">
        <v>0.42977488689458698</v>
      </c>
      <c r="C3741" s="34">
        <v>6.8382672867156005E-2</v>
      </c>
      <c r="D3741" s="34">
        <v>3.8866676728785597E-2</v>
      </c>
      <c r="E3741" s="34">
        <v>5.0397609028231101E-2</v>
      </c>
      <c r="F3741" s="34">
        <v>1.6107004789101199E-2</v>
      </c>
      <c r="G3741" s="34">
        <v>0.152702435623598</v>
      </c>
      <c r="H3741" s="35">
        <v>1.06134864454811</v>
      </c>
      <c r="I3741" s="34">
        <v>9.9075356162132699E-2</v>
      </c>
      <c r="J3741" s="34">
        <v>2.4878843964437701E-2</v>
      </c>
      <c r="K3741" s="36">
        <f>Inputs!$B$12*(1+$B3741)^4</f>
        <v>250739.01134539203</v>
      </c>
      <c r="L3741" s="36">
        <f t="shared" si="580"/>
        <v>23620.966128542947</v>
      </c>
      <c r="M3741" s="36">
        <f t="shared" si="581"/>
        <v>267242.02636305854</v>
      </c>
      <c r="N3741" s="37">
        <f>M3741/Inputs!$B$6</f>
        <v>407.38113774856487</v>
      </c>
      <c r="O3741" s="38">
        <f>IF(N3741&gt;Inputs!$B$4,1,0)</f>
        <v>1</v>
      </c>
      <c r="P3741" s="34">
        <f t="shared" si="582"/>
        <v>7.4196512197694992E-2</v>
      </c>
      <c r="Q3741" s="36">
        <f>Inputs!$B$12*(1+$B3741)^0*$C3741+Inputs!$B$29*(1+$D3741)^0*Inputs!$B$19+Inputs!$B$30*(1+$E3741)^0*Inputs!$B$20+Inputs!$B$31*(1+$F3741)^0*Inputs!$B$21+Inputs!$B$22*(1+Inputs!$B$23)^0</f>
        <v>12125.00439945628</v>
      </c>
      <c r="R3741" s="36">
        <f>Inputs!$B$12*(1+$B3741)^1*$C3741+Inputs!$B$29*(1+$D3741)^1*Inputs!$B$19+Inputs!$B$30*(1+$E3741)^1*Inputs!$B$20+Inputs!$B$31*(1+$F3741)^1*Inputs!$B$21+Inputs!$B$22*(1+Inputs!$B$23)^1</f>
        <v>14146.77089575048</v>
      </c>
      <c r="S3741" s="36">
        <f>Inputs!$B$12*(1+$B3741)^2*$C3741+Inputs!$B$29*(1+$D3741)^2*Inputs!$B$19+Inputs!$B$30*(1+$E3741)^2*Inputs!$B$20+Inputs!$B$31*(1+$F3741)^2*Inputs!$B$21+Inputs!$B$22*(1+Inputs!$B$23)^2</f>
        <v>16936.840695854786</v>
      </c>
      <c r="T3741" s="36">
        <f>Inputs!$B$12*(1+$B3741)^3*$C3741+Inputs!$B$29*(1+$D3741)^3*Inputs!$B$19+Inputs!$B$30*(1+$E3741)^3*Inputs!$B$20+Inputs!$B$31*(1+$F3741)^3*Inputs!$B$21+Inputs!$B$22*(1+Inputs!$B$23)^3</f>
        <v>20821.387575550129</v>
      </c>
      <c r="U3741" s="36">
        <f>Inputs!$B$12*(1+$B3741)^4*$C3741+Inputs!$B$29*(1+$D3741)^4*Inputs!$B$19+Inputs!$B$30*(1+$E3741)^4*Inputs!$B$20+Inputs!$B$31*(1+$F3741)^4*Inputs!$B$21+Inputs!$B$22*(1+Inputs!$B$23)^4</f>
        <v>26266.586014205939</v>
      </c>
      <c r="V3741" s="35">
        <f>Inputs!$B$13/(Q3741*(1-$G3741))</f>
        <v>1.2322982814864132</v>
      </c>
      <c r="W3741" s="36">
        <f>Inputs!$B$13</f>
        <v>12660</v>
      </c>
      <c r="X3741" s="36">
        <f t="shared" si="583"/>
        <v>14258.700567752405</v>
      </c>
      <c r="Y3741" s="36">
        <f t="shared" si="584"/>
        <v>16457.540416978296</v>
      </c>
      <c r="Z3741" s="36">
        <f t="shared" si="585"/>
        <v>19478.187874763185</v>
      </c>
      <c r="AA3741" s="36">
        <f t="shared" si="586"/>
        <v>23620.966128542947</v>
      </c>
      <c r="AB3741" s="36">
        <f t="shared" si="587"/>
        <v>63795.937984412172</v>
      </c>
      <c r="AC3741" s="36">
        <f t="shared" si="588"/>
        <v>326277.17586833285</v>
      </c>
      <c r="AD3741" s="36">
        <f t="shared" si="589"/>
        <v>203446.08837864635</v>
      </c>
    </row>
    <row r="3742" spans="1:30" ht="14.25" customHeight="1" x14ac:dyDescent="0.25">
      <c r="A3742" s="16">
        <v>3726</v>
      </c>
      <c r="B3742" s="34">
        <v>0.12958662885477801</v>
      </c>
      <c r="C3742" s="34">
        <v>8.1275886521036206E-2</v>
      </c>
      <c r="D3742" s="34">
        <v>1.6809066061072801E-2</v>
      </c>
      <c r="E3742" s="34">
        <v>3.6821351743150099E-2</v>
      </c>
      <c r="F3742" s="34">
        <v>3.7191252997783998E-3</v>
      </c>
      <c r="G3742" s="34">
        <v>0.186602921980068</v>
      </c>
      <c r="H3742" s="35">
        <v>1.05750359668297</v>
      </c>
      <c r="I3742" s="34">
        <v>8.7767006307281306E-2</v>
      </c>
      <c r="J3742" s="34">
        <v>2.37239449372386E-2</v>
      </c>
      <c r="K3742" s="36">
        <f>Inputs!$B$12*(1+$B3742)^4</f>
        <v>97685.346653193919</v>
      </c>
      <c r="L3742" s="36">
        <f t="shared" si="580"/>
        <v>14071.064637171696</v>
      </c>
      <c r="M3742" s="36">
        <f t="shared" si="581"/>
        <v>199613.78250269065</v>
      </c>
      <c r="N3742" s="37">
        <f>M3742/Inputs!$B$6</f>
        <v>304.289302595565</v>
      </c>
      <c r="O3742" s="38">
        <f>IF(N3742&gt;Inputs!$B$4,1,0)</f>
        <v>0</v>
      </c>
      <c r="P3742" s="34">
        <f t="shared" si="582"/>
        <v>6.4043061370042703E-2</v>
      </c>
      <c r="Q3742" s="36">
        <f>Inputs!$B$12*(1+$B3742)^0*$C3742+Inputs!$B$29*(1+$D3742)^0*Inputs!$B$19+Inputs!$B$30*(1+$E3742)^0*Inputs!$B$20+Inputs!$B$31*(1+$F3742)^0*Inputs!$B$21+Inputs!$B$22*(1+Inputs!$B$23)^0</f>
        <v>12898.597218689094</v>
      </c>
      <c r="R3742" s="36">
        <f>Inputs!$B$12*(1+$B3742)^1*$C3742+Inputs!$B$29*(1+$D3742)^1*Inputs!$B$19+Inputs!$B$30*(1+$E3742)^1*Inputs!$B$20+Inputs!$B$31*(1+$F3742)^1*Inputs!$B$21+Inputs!$B$22*(1+Inputs!$B$23)^1</f>
        <v>13626.200407017961</v>
      </c>
      <c r="S3742" s="36">
        <f>Inputs!$B$12*(1+$B3742)^2*$C3742+Inputs!$B$29*(1+$D3742)^2*Inputs!$B$19+Inputs!$B$30*(1+$E3742)^2*Inputs!$B$20+Inputs!$B$31*(1+$F3742)^2*Inputs!$B$21+Inputs!$B$22*(1+Inputs!$B$23)^2</f>
        <v>14438.022055763042</v>
      </c>
      <c r="T3742" s="36">
        <f>Inputs!$B$12*(1+$B3742)^3*$C3742+Inputs!$B$29*(1+$D3742)^3*Inputs!$B$19+Inputs!$B$30*(1+$E3742)^3*Inputs!$B$20+Inputs!$B$31*(1+$F3742)^3*Inputs!$B$21+Inputs!$B$22*(1+Inputs!$B$23)^3</f>
        <v>15344.753195566844</v>
      </c>
      <c r="U3742" s="36">
        <f>Inputs!$B$12*(1+$B3742)^4*$C3742+Inputs!$B$29*(1+$D3742)^4*Inputs!$B$19+Inputs!$B$30*(1+$E3742)^4*Inputs!$B$20+Inputs!$B$31*(1+$F3742)^4*Inputs!$B$21+Inputs!$B$22*(1+Inputs!$B$23)^4</f>
        <v>16358.46303439316</v>
      </c>
      <c r="V3742" s="35">
        <f>Inputs!$B$13/(Q3742*(1-$G3742))</f>
        <v>1.2066702802145906</v>
      </c>
      <c r="W3742" s="36">
        <f>Inputs!$B$13</f>
        <v>12660</v>
      </c>
      <c r="X3742" s="36">
        <f t="shared" si="583"/>
        <v>12960.821376153775</v>
      </c>
      <c r="Y3742" s="36">
        <f t="shared" si="584"/>
        <v>13295.053477943819</v>
      </c>
      <c r="Z3742" s="36">
        <f t="shared" si="585"/>
        <v>13664.552923592306</v>
      </c>
      <c r="AA3742" s="36">
        <f t="shared" si="586"/>
        <v>14071.064637171696</v>
      </c>
      <c r="AB3742" s="36">
        <f t="shared" si="587"/>
        <v>51921.32170257211</v>
      </c>
      <c r="AC3742" s="36">
        <f t="shared" si="588"/>
        <v>224925.00345354239</v>
      </c>
      <c r="AD3742" s="36">
        <f t="shared" si="589"/>
        <v>147692.46080011854</v>
      </c>
    </row>
    <row r="3743" spans="1:30" ht="14.25" customHeight="1" x14ac:dyDescent="0.25">
      <c r="A3743" s="16">
        <v>3727</v>
      </c>
      <c r="B3743" s="34">
        <v>0.39174037415978602</v>
      </c>
      <c r="C3743" s="34">
        <v>5.0887347509571898E-2</v>
      </c>
      <c r="D3743" s="34">
        <v>4.8762393721180498E-2</v>
      </c>
      <c r="E3743" s="34">
        <v>2.7855173055848E-2</v>
      </c>
      <c r="F3743" s="34">
        <v>3.5481072644077602E-4</v>
      </c>
      <c r="G3743" s="34">
        <v>0.17489934469388099</v>
      </c>
      <c r="H3743" s="35">
        <v>0.91979930290327505</v>
      </c>
      <c r="I3743" s="34">
        <v>9.0430334196786796E-2</v>
      </c>
      <c r="J3743" s="34">
        <v>2.53637172088725E-2</v>
      </c>
      <c r="K3743" s="36">
        <f>Inputs!$B$12*(1+$B3743)^4</f>
        <v>225104.48878875829</v>
      </c>
      <c r="L3743" s="36">
        <f t="shared" si="580"/>
        <v>15313.934013188304</v>
      </c>
      <c r="M3743" s="36">
        <f t="shared" si="581"/>
        <v>209636.45478387753</v>
      </c>
      <c r="N3743" s="37">
        <f>M3743/Inputs!$B$6</f>
        <v>319.56776643883768</v>
      </c>
      <c r="O3743" s="38">
        <f>IF(N3743&gt;Inputs!$B$4,1,0)</f>
        <v>0</v>
      </c>
      <c r="P3743" s="34">
        <f t="shared" si="582"/>
        <v>6.50666169879143E-2</v>
      </c>
      <c r="Q3743" s="36">
        <f>Inputs!$B$12*(1+$B3743)^0*$C3743+Inputs!$B$29*(1+$D3743)^0*Inputs!$B$19+Inputs!$B$30*(1+$E3743)^0*Inputs!$B$20+Inputs!$B$31*(1+$F3743)^0*Inputs!$B$21+Inputs!$B$22*(1+Inputs!$B$23)^0</f>
        <v>11075.284878001235</v>
      </c>
      <c r="R3743" s="36">
        <f>Inputs!$B$12*(1+$B3743)^1*$C3743+Inputs!$B$29*(1+$D3743)^1*Inputs!$B$19+Inputs!$B$30*(1+$E3743)^1*Inputs!$B$20+Inputs!$B$31*(1+$F3743)^1*Inputs!$B$21+Inputs!$B$22*(1+Inputs!$B$23)^1</f>
        <v>12434.746957233468</v>
      </c>
      <c r="S3743" s="36">
        <f>Inputs!$B$12*(1+$B3743)^2*$C3743+Inputs!$B$29*(1+$D3743)^2*Inputs!$B$19+Inputs!$B$30*(1+$E3743)^2*Inputs!$B$20+Inputs!$B$31*(1+$F3743)^2*Inputs!$B$21+Inputs!$B$22*(1+Inputs!$B$23)^2</f>
        <v>14270.483133392307</v>
      </c>
      <c r="T3743" s="36">
        <f>Inputs!$B$12*(1+$B3743)^3*$C3743+Inputs!$B$29*(1+$D3743)^3*Inputs!$B$19+Inputs!$B$30*(1+$E3743)^3*Inputs!$B$20+Inputs!$B$31*(1+$F3743)^3*Inputs!$B$21+Inputs!$B$22*(1+Inputs!$B$23)^3</f>
        <v>16766.418754558341</v>
      </c>
      <c r="U3743" s="36">
        <f>Inputs!$B$12*(1+$B3743)^4*$C3743+Inputs!$B$29*(1+$D3743)^4*Inputs!$B$19+Inputs!$B$30*(1+$E3743)^4*Inputs!$B$20+Inputs!$B$31*(1+$F3743)^4*Inputs!$B$21+Inputs!$B$22*(1+Inputs!$B$23)^4</f>
        <v>20178.401691236089</v>
      </c>
      <c r="V3743" s="35">
        <f>Inputs!$B$13/(Q3743*(1-$G3743))</f>
        <v>1.3853894232714574</v>
      </c>
      <c r="W3743" s="36">
        <f>Inputs!$B$13</f>
        <v>12660</v>
      </c>
      <c r="X3743" s="36">
        <f t="shared" si="583"/>
        <v>13019.752592807117</v>
      </c>
      <c r="Y3743" s="36">
        <f t="shared" si="584"/>
        <v>13571.32028128532</v>
      </c>
      <c r="Z3743" s="36">
        <f t="shared" si="585"/>
        <v>14334.729477508801</v>
      </c>
      <c r="AA3743" s="36">
        <f t="shared" si="586"/>
        <v>15313.934013188304</v>
      </c>
      <c r="AB3743" s="36">
        <f t="shared" si="587"/>
        <v>53099.504692986258</v>
      </c>
      <c r="AC3743" s="36">
        <f t="shared" si="588"/>
        <v>241327.32008751517</v>
      </c>
      <c r="AD3743" s="36">
        <f t="shared" si="589"/>
        <v>156536.95009089127</v>
      </c>
    </row>
    <row r="3744" spans="1:30" ht="14.25" customHeight="1" x14ac:dyDescent="0.25">
      <c r="A3744" s="16">
        <v>3728</v>
      </c>
      <c r="B3744" s="34">
        <v>0.28296316101354202</v>
      </c>
      <c r="C3744" s="34">
        <v>8.5846202434571001E-2</v>
      </c>
      <c r="D3744" s="34">
        <v>1.9222435967693501E-2</v>
      </c>
      <c r="E3744" s="34">
        <v>2.81639321371558E-2</v>
      </c>
      <c r="F3744" s="34">
        <v>1.2251350034666E-2</v>
      </c>
      <c r="G3744" s="34">
        <v>0.18214031534221201</v>
      </c>
      <c r="H3744" s="35">
        <v>1.00599305063426</v>
      </c>
      <c r="I3744" s="34">
        <v>9.7418581652625694E-2</v>
      </c>
      <c r="J3744" s="34">
        <v>2.97353160853242E-2</v>
      </c>
      <c r="K3744" s="36">
        <f>Inputs!$B$12*(1+$B3744)^4</f>
        <v>162557.86821356093</v>
      </c>
      <c r="L3744" s="36">
        <f t="shared" si="580"/>
        <v>18487.139564417997</v>
      </c>
      <c r="M3744" s="36">
        <f t="shared" si="581"/>
        <v>233892.08524338773</v>
      </c>
      <c r="N3744" s="37">
        <f>M3744/Inputs!$B$6</f>
        <v>356.54281287101787</v>
      </c>
      <c r="O3744" s="38">
        <f>IF(N3744&gt;Inputs!$B$4,1,0)</f>
        <v>0</v>
      </c>
      <c r="P3744" s="34">
        <f t="shared" si="582"/>
        <v>6.768326556730149E-2</v>
      </c>
      <c r="Q3744" s="36">
        <f>Inputs!$B$12*(1+$B3744)^0*$C3744+Inputs!$B$29*(1+$D3744)^0*Inputs!$B$19+Inputs!$B$30*(1+$E3744)^0*Inputs!$B$20+Inputs!$B$31*(1+$F3744)^0*Inputs!$B$21+Inputs!$B$22*(1+Inputs!$B$23)^0</f>
        <v>13172.816173501182</v>
      </c>
      <c r="R3744" s="36">
        <f>Inputs!$B$12*(1+$B3744)^1*$C3744+Inputs!$B$29*(1+$D3744)^1*Inputs!$B$19+Inputs!$B$30*(1+$E3744)^1*Inputs!$B$20+Inputs!$B$31*(1+$F3744)^1*Inputs!$B$21+Inputs!$B$22*(1+Inputs!$B$23)^1</f>
        <v>14750.69574256046</v>
      </c>
      <c r="S3744" s="36">
        <f>Inputs!$B$12*(1+$B3744)^2*$C3744+Inputs!$B$29*(1+$D3744)^2*Inputs!$B$19+Inputs!$B$30*(1+$E3744)^2*Inputs!$B$20+Inputs!$B$31*(1+$F3744)^2*Inputs!$B$21+Inputs!$B$22*(1+Inputs!$B$23)^2</f>
        <v>16742.805594405036</v>
      </c>
      <c r="T3744" s="36">
        <f>Inputs!$B$12*(1+$B3744)^3*$C3744+Inputs!$B$29*(1+$D3744)^3*Inputs!$B$19+Inputs!$B$30*(1+$E3744)^3*Inputs!$B$20+Inputs!$B$31*(1+$F3744)^3*Inputs!$B$21+Inputs!$B$22*(1+Inputs!$B$23)^3</f>
        <v>19265.869067548963</v>
      </c>
      <c r="U3744" s="36">
        <f>Inputs!$B$12*(1+$B3744)^4*$C3744+Inputs!$B$29*(1+$D3744)^4*Inputs!$B$19+Inputs!$B$30*(1+$E3744)^4*Inputs!$B$20+Inputs!$B$31*(1+$F3744)^4*Inputs!$B$21+Inputs!$B$22*(1+Inputs!$B$23)^4</f>
        <v>22469.630899081429</v>
      </c>
      <c r="V3744" s="35">
        <f>Inputs!$B$13/(Q3744*(1-$G3744))</f>
        <v>1.1751039163129182</v>
      </c>
      <c r="W3744" s="36">
        <f>Inputs!$B$13</f>
        <v>12660</v>
      </c>
      <c r="X3744" s="36">
        <f t="shared" si="583"/>
        <v>13666.414560125075</v>
      </c>
      <c r="Y3744" s="36">
        <f t="shared" si="584"/>
        <v>14933.170147000119</v>
      </c>
      <c r="Z3744" s="36">
        <f t="shared" si="585"/>
        <v>16517.369341305694</v>
      </c>
      <c r="AA3744" s="36">
        <f t="shared" si="586"/>
        <v>18487.139564417997</v>
      </c>
      <c r="AB3744" s="36">
        <f t="shared" si="587"/>
        <v>57185.605188791313</v>
      </c>
      <c r="AC3744" s="36">
        <f t="shared" si="588"/>
        <v>281263.91868533572</v>
      </c>
      <c r="AD3744" s="36">
        <f t="shared" si="589"/>
        <v>176706.48005459641</v>
      </c>
    </row>
    <row r="3745" spans="1:30" ht="14.25" customHeight="1" x14ac:dyDescent="0.25">
      <c r="A3745" s="16">
        <v>3729</v>
      </c>
      <c r="B3745" s="34">
        <v>0.46072855453938999</v>
      </c>
      <c r="C3745" s="34">
        <v>5.74564538959636E-2</v>
      </c>
      <c r="D3745" s="34">
        <v>4.5058598751231499E-2</v>
      </c>
      <c r="E3745" s="34">
        <v>5.4576769605884097E-2</v>
      </c>
      <c r="F3745" s="34">
        <v>1.69192044189472E-2</v>
      </c>
      <c r="G3745" s="34">
        <v>0.193801163557526</v>
      </c>
      <c r="H3745" s="35">
        <v>1.03628625258753</v>
      </c>
      <c r="I3745" s="34">
        <v>0.100516742686323</v>
      </c>
      <c r="J3745" s="34">
        <v>2.75796320781313E-2</v>
      </c>
      <c r="K3745" s="36">
        <f>Inputs!$B$12*(1+$B3745)^4</f>
        <v>273167.68764674466</v>
      </c>
      <c r="L3745" s="36">
        <f t="shared" si="580"/>
        <v>20863.245369517965</v>
      </c>
      <c r="M3745" s="36">
        <f t="shared" si="581"/>
        <v>241673.15345310036</v>
      </c>
      <c r="N3745" s="37">
        <f>M3745/Inputs!$B$6</f>
        <v>368.40419733704323</v>
      </c>
      <c r="O3745" s="38">
        <f>IF(N3745&gt;Inputs!$B$4,1,0)</f>
        <v>0</v>
      </c>
      <c r="P3745" s="34">
        <f t="shared" si="582"/>
        <v>7.2937110608191705E-2</v>
      </c>
      <c r="Q3745" s="36">
        <f>Inputs!$B$12*(1+$B3745)^0*$C3745+Inputs!$B$29*(1+$D3745)^0*Inputs!$B$19+Inputs!$B$30*(1+$E3745)^0*Inputs!$B$20+Inputs!$B$31*(1+$F3745)^0*Inputs!$B$21+Inputs!$B$22*(1+Inputs!$B$23)^0</f>
        <v>11469.431261184738</v>
      </c>
      <c r="R3745" s="36">
        <f>Inputs!$B$12*(1+$B3745)^1*$C3745+Inputs!$B$29*(1+$D3745)^1*Inputs!$B$19+Inputs!$B$30*(1+$E3745)^1*Inputs!$B$20+Inputs!$B$31*(1+$F3745)^1*Inputs!$B$21+Inputs!$B$22*(1+Inputs!$B$23)^1</f>
        <v>13350.740538649268</v>
      </c>
      <c r="S3745" s="36">
        <f>Inputs!$B$12*(1+$B3745)^2*$C3745+Inputs!$B$29*(1+$D3745)^2*Inputs!$B$19+Inputs!$B$30*(1+$E3745)^2*Inputs!$B$20+Inputs!$B$31*(1+$F3745)^2*Inputs!$B$21+Inputs!$B$22*(1+Inputs!$B$23)^2</f>
        <v>15977.226106616767</v>
      </c>
      <c r="T3745" s="36">
        <f>Inputs!$B$12*(1+$B3745)^3*$C3745+Inputs!$B$29*(1+$D3745)^3*Inputs!$B$19+Inputs!$B$30*(1+$E3745)^3*Inputs!$B$20+Inputs!$B$31*(1+$F3745)^3*Inputs!$B$21+Inputs!$B$22*(1+Inputs!$B$23)^3</f>
        <v>19686.709367950541</v>
      </c>
      <c r="U3745" s="36">
        <f>Inputs!$B$12*(1+$B3745)^4*$C3745+Inputs!$B$29*(1+$D3745)^4*Inputs!$B$19+Inputs!$B$30*(1+$E3745)^4*Inputs!$B$20+Inputs!$B$31*(1+$F3745)^4*Inputs!$B$21+Inputs!$B$22*(1+Inputs!$B$23)^4</f>
        <v>24972.381554390209</v>
      </c>
      <c r="V3745" s="35">
        <f>Inputs!$B$13/(Q3745*(1-$G3745))</f>
        <v>1.369145665188122</v>
      </c>
      <c r="W3745" s="36">
        <f>Inputs!$B$13</f>
        <v>12660</v>
      </c>
      <c r="X3745" s="36">
        <f t="shared" si="583"/>
        <v>13840.925319091051</v>
      </c>
      <c r="Y3745" s="36">
        <f t="shared" si="584"/>
        <v>15491.969096619476</v>
      </c>
      <c r="Z3745" s="36">
        <f t="shared" si="585"/>
        <v>17768.052296636113</v>
      </c>
      <c r="AA3745" s="36">
        <f t="shared" si="586"/>
        <v>20863.245369517965</v>
      </c>
      <c r="AB3745" s="36">
        <f t="shared" si="587"/>
        <v>59591.776906801635</v>
      </c>
      <c r="AC3745" s="36">
        <f t="shared" si="588"/>
        <v>293933.30530915264</v>
      </c>
      <c r="AD3745" s="36">
        <f t="shared" si="589"/>
        <v>182081.37654629874</v>
      </c>
    </row>
    <row r="3746" spans="1:30" ht="14.25" customHeight="1" x14ac:dyDescent="0.25">
      <c r="A3746" s="16">
        <v>3730</v>
      </c>
      <c r="B3746" s="34">
        <v>0.25295700682584799</v>
      </c>
      <c r="C3746" s="34">
        <v>8.2474836071822002E-2</v>
      </c>
      <c r="D3746" s="34">
        <v>2.95076786736852E-2</v>
      </c>
      <c r="E3746" s="34">
        <v>2.98372828493755E-2</v>
      </c>
      <c r="F3746" s="34">
        <v>2.34129565751078E-2</v>
      </c>
      <c r="G3746" s="34">
        <v>0.202413352899803</v>
      </c>
      <c r="H3746" s="35">
        <v>1.0885384264432401</v>
      </c>
      <c r="I3746" s="34">
        <v>9.0408490222960505E-2</v>
      </c>
      <c r="J3746" s="34">
        <v>2.49517348321452E-2</v>
      </c>
      <c r="K3746" s="36">
        <f>Inputs!$B$12*(1+$B3746)^4</f>
        <v>147875.39814869527</v>
      </c>
      <c r="L3746" s="36">
        <f t="shared" si="580"/>
        <v>18308.08073850354</v>
      </c>
      <c r="M3746" s="36">
        <f t="shared" si="581"/>
        <v>244160.54924166677</v>
      </c>
      <c r="N3746" s="37">
        <f>M3746/Inputs!$B$6</f>
        <v>372.1959592098579</v>
      </c>
      <c r="O3746" s="38">
        <f>IF(N3746&gt;Inputs!$B$4,1,0)</f>
        <v>0</v>
      </c>
      <c r="P3746" s="34">
        <f t="shared" si="582"/>
        <v>6.5456755390815302E-2</v>
      </c>
      <c r="Q3746" s="36">
        <f>Inputs!$B$12*(1+$B3746)^0*$C3746+Inputs!$B$29*(1+$D3746)^0*Inputs!$B$19+Inputs!$B$30*(1+$E3746)^0*Inputs!$B$20+Inputs!$B$31*(1+$F3746)^0*Inputs!$B$21+Inputs!$B$22*(1+Inputs!$B$23)^0</f>
        <v>12970.534191736242</v>
      </c>
      <c r="R3746" s="36">
        <f>Inputs!$B$12*(1+$B3746)^1*$C3746+Inputs!$B$29*(1+$D3746)^1*Inputs!$B$19+Inputs!$B$30*(1+$E3746)^1*Inputs!$B$20+Inputs!$B$31*(1+$F3746)^1*Inputs!$B$21+Inputs!$B$22*(1+Inputs!$B$23)^1</f>
        <v>14431.191420052375</v>
      </c>
      <c r="S3746" s="36">
        <f>Inputs!$B$12*(1+$B3746)^2*$C3746+Inputs!$B$29*(1+$D3746)^2*Inputs!$B$19+Inputs!$B$30*(1+$E3746)^2*Inputs!$B$20+Inputs!$B$31*(1+$F3746)^2*Inputs!$B$21+Inputs!$B$22*(1+Inputs!$B$23)^2</f>
        <v>16213.999868540031</v>
      </c>
      <c r="T3746" s="36">
        <f>Inputs!$B$12*(1+$B3746)^3*$C3746+Inputs!$B$29*(1+$D3746)^3*Inputs!$B$19+Inputs!$B$30*(1+$E3746)^3*Inputs!$B$20+Inputs!$B$31*(1+$F3746)^3*Inputs!$B$21+Inputs!$B$22*(1+Inputs!$B$23)^3</f>
        <v>18399.203166313011</v>
      </c>
      <c r="U3746" s="36">
        <f>Inputs!$B$12*(1+$B3746)^4*$C3746+Inputs!$B$29*(1+$D3746)^4*Inputs!$B$19+Inputs!$B$30*(1+$E3746)^4*Inputs!$B$20+Inputs!$B$31*(1+$F3746)^4*Inputs!$B$21+Inputs!$B$22*(1+Inputs!$B$23)^4</f>
        <v>21087.309864933173</v>
      </c>
      <c r="V3746" s="35">
        <f>Inputs!$B$13/(Q3746*(1-$G3746))</f>
        <v>1.2237648313015645</v>
      </c>
      <c r="W3746" s="36">
        <f>Inputs!$B$13</f>
        <v>12660</v>
      </c>
      <c r="X3746" s="36">
        <f t="shared" si="583"/>
        <v>13696.568661328822</v>
      </c>
      <c r="Y3746" s="36">
        <f t="shared" si="584"/>
        <v>14951.433553824325</v>
      </c>
      <c r="Z3746" s="36">
        <f t="shared" si="585"/>
        <v>16470.366998439109</v>
      </c>
      <c r="AA3746" s="36">
        <f t="shared" si="586"/>
        <v>18308.08073850354</v>
      </c>
      <c r="AB3746" s="36">
        <f t="shared" si="587"/>
        <v>58189.373012892996</v>
      </c>
      <c r="AC3746" s="36">
        <f t="shared" si="588"/>
        <v>286676.27966492856</v>
      </c>
      <c r="AD3746" s="36">
        <f t="shared" si="589"/>
        <v>185971.17622877378</v>
      </c>
    </row>
    <row r="3747" spans="1:30" ht="14.25" customHeight="1" x14ac:dyDescent="0.25">
      <c r="A3747" s="16">
        <v>3731</v>
      </c>
      <c r="B3747" s="34">
        <v>0.34796530667882702</v>
      </c>
      <c r="C3747" s="34">
        <v>7.2560858452624596E-2</v>
      </c>
      <c r="D3747" s="34">
        <v>4.3062357515534E-2</v>
      </c>
      <c r="E3747" s="34">
        <v>4.1993095821917702E-2</v>
      </c>
      <c r="F3747" s="34">
        <v>1.52854895666575E-2</v>
      </c>
      <c r="G3747" s="34">
        <v>0.19538681161187299</v>
      </c>
      <c r="H3747" s="35">
        <v>1.0530382202070701</v>
      </c>
      <c r="I3747" s="34">
        <v>9.6345119039732793E-2</v>
      </c>
      <c r="J3747" s="34">
        <v>2.9043256254122601E-2</v>
      </c>
      <c r="K3747" s="36">
        <f>Inputs!$B$12*(1+$B3747)^4</f>
        <v>198091.62245141939</v>
      </c>
      <c r="L3747" s="36">
        <f t="shared" si="580"/>
        <v>19864.129708266373</v>
      </c>
      <c r="M3747" s="36">
        <f t="shared" si="581"/>
        <v>251022.7224010583</v>
      </c>
      <c r="N3747" s="37">
        <f>M3747/Inputs!$B$6</f>
        <v>382.65658902600353</v>
      </c>
      <c r="O3747" s="38">
        <f>IF(N3747&gt;Inputs!$B$4,1,0)</f>
        <v>0</v>
      </c>
      <c r="P3747" s="34">
        <f t="shared" si="582"/>
        <v>6.7301862785610192E-2</v>
      </c>
      <c r="Q3747" s="36">
        <f>Inputs!$B$12*(1+$B3747)^0*$C3747+Inputs!$B$29*(1+$D3747)^0*Inputs!$B$19+Inputs!$B$30*(1+$E3747)^0*Inputs!$B$20+Inputs!$B$31*(1+$F3747)^0*Inputs!$B$21+Inputs!$B$22*(1+Inputs!$B$23)^0</f>
        <v>12375.695534584396</v>
      </c>
      <c r="R3747" s="36">
        <f>Inputs!$B$12*(1+$B3747)^1*$C3747+Inputs!$B$29*(1+$D3747)^1*Inputs!$B$19+Inputs!$B$30*(1+$E3747)^1*Inputs!$B$20+Inputs!$B$31*(1+$F3747)^1*Inputs!$B$21+Inputs!$B$22*(1+Inputs!$B$23)^1</f>
        <v>14138.067778172688</v>
      </c>
      <c r="S3747" s="36">
        <f>Inputs!$B$12*(1+$B3747)^2*$C3747+Inputs!$B$29*(1+$D3747)^2*Inputs!$B$19+Inputs!$B$30*(1+$E3747)^2*Inputs!$B$20+Inputs!$B$31*(1+$F3747)^2*Inputs!$B$21+Inputs!$B$22*(1+Inputs!$B$23)^2</f>
        <v>16437.107880192911</v>
      </c>
      <c r="T3747" s="36">
        <f>Inputs!$B$12*(1+$B3747)^3*$C3747+Inputs!$B$29*(1+$D3747)^3*Inputs!$B$19+Inputs!$B$30*(1+$E3747)^3*Inputs!$B$20+Inputs!$B$31*(1+$F3747)^3*Inputs!$B$21+Inputs!$B$22*(1+Inputs!$B$23)^3</f>
        <v>19456.645426540941</v>
      </c>
      <c r="U3747" s="36">
        <f>Inputs!$B$12*(1+$B3747)^4*$C3747+Inputs!$B$29*(1+$D3747)^4*Inputs!$B$19+Inputs!$B$30*(1+$E3747)^4*Inputs!$B$20+Inputs!$B$31*(1+$F3747)^4*Inputs!$B$21+Inputs!$B$22*(1+Inputs!$B$23)^4</f>
        <v>23444.353509245502</v>
      </c>
      <c r="V3747" s="35">
        <f>Inputs!$B$13/(Q3747*(1-$G3747))</f>
        <v>1.2713845880184313</v>
      </c>
      <c r="W3747" s="36">
        <f>Inputs!$B$13</f>
        <v>12660</v>
      </c>
      <c r="X3747" s="36">
        <f t="shared" si="583"/>
        <v>13841.899508379818</v>
      </c>
      <c r="Y3747" s="36">
        <f t="shared" si="584"/>
        <v>15370.842939624406</v>
      </c>
      <c r="Z3747" s="36">
        <f t="shared" si="585"/>
        <v>17339.9478580635</v>
      </c>
      <c r="AA3747" s="36">
        <f t="shared" si="586"/>
        <v>19864.129708266373</v>
      </c>
      <c r="AB3747" s="36">
        <f t="shared" si="587"/>
        <v>59270.833307084322</v>
      </c>
      <c r="AC3747" s="36">
        <f t="shared" si="588"/>
        <v>303721.88631336339</v>
      </c>
      <c r="AD3747" s="36">
        <f t="shared" si="589"/>
        <v>191751.88909397399</v>
      </c>
    </row>
    <row r="3748" spans="1:30" ht="14.25" customHeight="1" x14ac:dyDescent="0.25">
      <c r="A3748" s="16">
        <v>3732</v>
      </c>
      <c r="B3748" s="34">
        <v>0.421389841450519</v>
      </c>
      <c r="C3748" s="34">
        <v>5.7697423114146003E-2</v>
      </c>
      <c r="D3748" s="34">
        <v>5.1335835612132098E-2</v>
      </c>
      <c r="E3748" s="34">
        <v>7.0894518521152403E-2</v>
      </c>
      <c r="F3748" s="34">
        <v>1.85209666526867E-2</v>
      </c>
      <c r="G3748" s="34">
        <v>0.20963322688401301</v>
      </c>
      <c r="H3748" s="35">
        <v>1.1185399004466201</v>
      </c>
      <c r="I3748" s="34">
        <v>9.8421386787800699E-2</v>
      </c>
      <c r="J3748" s="34">
        <v>2.9756972815492201E-2</v>
      </c>
      <c r="K3748" s="36">
        <f>Inputs!$B$12*(1+$B3748)^4</f>
        <v>244908.62463767311</v>
      </c>
      <c r="L3748" s="36">
        <f t="shared" si="580"/>
        <v>20978.913805666623</v>
      </c>
      <c r="M3748" s="36">
        <f t="shared" si="581"/>
        <v>257098.16258565246</v>
      </c>
      <c r="N3748" s="37">
        <f>M3748/Inputs!$B$6</f>
        <v>391.91793077081167</v>
      </c>
      <c r="O3748" s="38">
        <f>IF(N3748&gt;Inputs!$B$4,1,0)</f>
        <v>0</v>
      </c>
      <c r="P3748" s="34">
        <f t="shared" si="582"/>
        <v>6.8664413972308491E-2</v>
      </c>
      <c r="Q3748" s="36">
        <f>Inputs!$B$12*(1+$B3748)^0*$C3748+Inputs!$B$29*(1+$D3748)^0*Inputs!$B$19+Inputs!$B$30*(1+$E3748)^0*Inputs!$B$20+Inputs!$B$31*(1+$F3748)^0*Inputs!$B$21+Inputs!$B$22*(1+Inputs!$B$23)^0</f>
        <v>11483.88941427568</v>
      </c>
      <c r="R3748" s="36">
        <f>Inputs!$B$12*(1+$B3748)^1*$C3748+Inputs!$B$29*(1+$D3748)^1*Inputs!$B$19+Inputs!$B$30*(1+$E3748)^1*Inputs!$B$20+Inputs!$B$31*(1+$F3748)^1*Inputs!$B$21+Inputs!$B$22*(1+Inputs!$B$23)^1</f>
        <v>13304.57410245869</v>
      </c>
      <c r="S3748" s="36">
        <f>Inputs!$B$12*(1+$B3748)^2*$C3748+Inputs!$B$29*(1+$D3748)^2*Inputs!$B$19+Inputs!$B$30*(1+$E3748)^2*Inputs!$B$20+Inputs!$B$31*(1+$F3748)^2*Inputs!$B$21+Inputs!$B$22*(1+Inputs!$B$23)^2</f>
        <v>15760.765131342501</v>
      </c>
      <c r="T3748" s="36">
        <f>Inputs!$B$12*(1+$B3748)^3*$C3748+Inputs!$B$29*(1+$D3748)^3*Inputs!$B$19+Inputs!$B$30*(1+$E3748)^3*Inputs!$B$20+Inputs!$B$31*(1+$F3748)^3*Inputs!$B$21+Inputs!$B$22*(1+Inputs!$B$23)^3</f>
        <v>19112.80567151522</v>
      </c>
      <c r="U3748" s="36">
        <f>Inputs!$B$12*(1+$B3748)^4*$C3748+Inputs!$B$29*(1+$D3748)^4*Inputs!$B$19+Inputs!$B$30*(1+$E3748)^4*Inputs!$B$20+Inputs!$B$31*(1+$F3748)^4*Inputs!$B$21+Inputs!$B$22*(1+Inputs!$B$23)^4</f>
        <v>23730.278955853166</v>
      </c>
      <c r="V3748" s="35">
        <f>Inputs!$B$13/(Q3748*(1-$G3748))</f>
        <v>1.3948131386952189</v>
      </c>
      <c r="W3748" s="36">
        <f>Inputs!$B$13</f>
        <v>12660</v>
      </c>
      <c r="X3748" s="36">
        <f t="shared" si="583"/>
        <v>13940.860869640925</v>
      </c>
      <c r="Y3748" s="36">
        <f t="shared" si="584"/>
        <v>15654.149317741339</v>
      </c>
      <c r="Z3748" s="36">
        <f t="shared" si="585"/>
        <v>17940.159904834531</v>
      </c>
      <c r="AA3748" s="36">
        <f t="shared" si="586"/>
        <v>20978.913805666623</v>
      </c>
      <c r="AB3748" s="36">
        <f t="shared" si="587"/>
        <v>60336.211214389543</v>
      </c>
      <c r="AC3748" s="36">
        <f t="shared" si="588"/>
        <v>314619.77935459692</v>
      </c>
      <c r="AD3748" s="36">
        <f t="shared" si="589"/>
        <v>196761.95137126293</v>
      </c>
    </row>
    <row r="3749" spans="1:30" ht="14.25" customHeight="1" x14ac:dyDescent="0.25">
      <c r="A3749" s="16">
        <v>3733</v>
      </c>
      <c r="B3749" s="34">
        <v>0.32445619913709201</v>
      </c>
      <c r="C3749" s="34">
        <v>8.3384904870122706E-2</v>
      </c>
      <c r="D3749" s="34">
        <v>2.7565656417656799E-2</v>
      </c>
      <c r="E3749" s="34">
        <v>5.40133179115024E-2</v>
      </c>
      <c r="F3749" s="34">
        <v>1.18803458002008E-2</v>
      </c>
      <c r="G3749" s="34">
        <v>0.17373585344846501</v>
      </c>
      <c r="H3749" s="35">
        <v>0.93931617403408796</v>
      </c>
      <c r="I3749" s="34">
        <v>9.5010032032088104E-2</v>
      </c>
      <c r="J3749" s="34">
        <v>2.3675076661320502E-2</v>
      </c>
      <c r="K3749" s="36">
        <f>Inputs!$B$12*(1+$B3749)^4</f>
        <v>184629.73738440528</v>
      </c>
      <c r="L3749" s="36">
        <f t="shared" si="580"/>
        <v>18870.645607526538</v>
      </c>
      <c r="M3749" s="36">
        <f t="shared" si="581"/>
        <v>230119.84528933308</v>
      </c>
      <c r="N3749" s="37">
        <f>M3749/Inputs!$B$6</f>
        <v>350.79244708739799</v>
      </c>
      <c r="O3749" s="38">
        <f>IF(N3749&gt;Inputs!$B$4,1,0)</f>
        <v>0</v>
      </c>
      <c r="P3749" s="34">
        <f t="shared" si="582"/>
        <v>7.1334955370767603E-2</v>
      </c>
      <c r="Q3749" s="36">
        <f>Inputs!$B$12*(1+$B3749)^0*$C3749+Inputs!$B$29*(1+$D3749)^0*Inputs!$B$19+Inputs!$B$30*(1+$E3749)^0*Inputs!$B$20+Inputs!$B$31*(1+$F3749)^0*Inputs!$B$21+Inputs!$B$22*(1+Inputs!$B$23)^0</f>
        <v>13025.138319634283</v>
      </c>
      <c r="R3749" s="36">
        <f>Inputs!$B$12*(1+$B3749)^1*$C3749+Inputs!$B$29*(1+$D3749)^1*Inputs!$B$19+Inputs!$B$30*(1+$E3749)^1*Inputs!$B$20+Inputs!$B$31*(1+$F3749)^1*Inputs!$B$21+Inputs!$B$22*(1+Inputs!$B$23)^1</f>
        <v>14859.562468208023</v>
      </c>
      <c r="S3749" s="36">
        <f>Inputs!$B$12*(1+$B3749)^2*$C3749+Inputs!$B$29*(1+$D3749)^2*Inputs!$B$19+Inputs!$B$30*(1+$E3749)^2*Inputs!$B$20+Inputs!$B$31*(1+$F3749)^2*Inputs!$B$21+Inputs!$B$22*(1+Inputs!$B$23)^2</f>
        <v>17229.068779627356</v>
      </c>
      <c r="T3749" s="36">
        <f>Inputs!$B$12*(1+$B3749)^3*$C3749+Inputs!$B$29*(1+$D3749)^3*Inputs!$B$19+Inputs!$B$30*(1+$E3749)^3*Inputs!$B$20+Inputs!$B$31*(1+$F3749)^3*Inputs!$B$21+Inputs!$B$22*(1+Inputs!$B$23)^3</f>
        <v>20304.953565140851</v>
      </c>
      <c r="U3749" s="36">
        <f>Inputs!$B$12*(1+$B3749)^4*$C3749+Inputs!$B$29*(1+$D3749)^4*Inputs!$B$19+Inputs!$B$30*(1+$E3749)^4*Inputs!$B$20+Inputs!$B$31*(1+$F3749)^4*Inputs!$B$21+Inputs!$B$22*(1+Inputs!$B$23)^4</f>
        <v>24313.979711287822</v>
      </c>
      <c r="V3749" s="35">
        <f>Inputs!$B$13/(Q3749*(1-$G3749))</f>
        <v>1.1763388857896688</v>
      </c>
      <c r="W3749" s="36">
        <f>Inputs!$B$13</f>
        <v>12660</v>
      </c>
      <c r="X3749" s="36">
        <f t="shared" si="583"/>
        <v>13715.462393574244</v>
      </c>
      <c r="Y3749" s="36">
        <f t="shared" si="584"/>
        <v>15058.980753024896</v>
      </c>
      <c r="Z3749" s="36">
        <f t="shared" si="585"/>
        <v>16753.294724459458</v>
      </c>
      <c r="AA3749" s="36">
        <f t="shared" si="586"/>
        <v>18870.645607526538</v>
      </c>
      <c r="AB3749" s="36">
        <f t="shared" si="587"/>
        <v>58108.930978913028</v>
      </c>
      <c r="AC3749" s="36">
        <f t="shared" si="588"/>
        <v>270798.64967364143</v>
      </c>
      <c r="AD3749" s="36">
        <f t="shared" si="589"/>
        <v>172010.91431042005</v>
      </c>
    </row>
    <row r="3750" spans="1:30" ht="14.25" customHeight="1" x14ac:dyDescent="0.25">
      <c r="A3750" s="16">
        <v>3734</v>
      </c>
      <c r="B3750" s="34">
        <v>0.27608045686592902</v>
      </c>
      <c r="C3750" s="34">
        <v>9.4765843944359399E-2</v>
      </c>
      <c r="D3750" s="34">
        <v>3.6630964368468799E-2</v>
      </c>
      <c r="E3750" s="34">
        <v>4.4393009343687201E-2</v>
      </c>
      <c r="F3750" s="34">
        <v>1.4497977351789501E-2</v>
      </c>
      <c r="G3750" s="34">
        <v>0.19319701892848801</v>
      </c>
      <c r="H3750" s="35">
        <v>1.0205405052646099</v>
      </c>
      <c r="I3750" s="34">
        <v>9.9279234528465196E-2</v>
      </c>
      <c r="J3750" s="34">
        <v>2.0473320719126799E-2</v>
      </c>
      <c r="K3750" s="36">
        <f>Inputs!$B$12*(1+$B3750)^4</f>
        <v>159097.54582158179</v>
      </c>
      <c r="L3750" s="36">
        <f t="shared" si="580"/>
        <v>19814.313667852111</v>
      </c>
      <c r="M3750" s="36">
        <f t="shared" si="581"/>
        <v>218836.1699509946</v>
      </c>
      <c r="N3750" s="37">
        <f>M3750/Inputs!$B$6</f>
        <v>333.59172248627226</v>
      </c>
      <c r="O3750" s="38">
        <f>IF(N3750&gt;Inputs!$B$4,1,0)</f>
        <v>0</v>
      </c>
      <c r="P3750" s="34">
        <f t="shared" si="582"/>
        <v>7.8805913809338393E-2</v>
      </c>
      <c r="Q3750" s="36">
        <f>Inputs!$B$12*(1+$B3750)^0*$C3750+Inputs!$B$29*(1+$D3750)^0*Inputs!$B$19+Inputs!$B$30*(1+$E3750)^0*Inputs!$B$20+Inputs!$B$31*(1+$F3750)^0*Inputs!$B$21+Inputs!$B$22*(1+Inputs!$B$23)^0</f>
        <v>13707.994664088485</v>
      </c>
      <c r="R3750" s="36">
        <f>Inputs!$B$12*(1+$B3750)^1*$C3750+Inputs!$B$29*(1+$D3750)^1*Inputs!$B$19+Inputs!$B$30*(1+$E3750)^1*Inputs!$B$20+Inputs!$B$31*(1+$F3750)^1*Inputs!$B$21+Inputs!$B$22*(1+Inputs!$B$23)^1</f>
        <v>15506.481661275022</v>
      </c>
      <c r="S3750" s="36">
        <f>Inputs!$B$12*(1+$B3750)^2*$C3750+Inputs!$B$29*(1+$D3750)^2*Inputs!$B$19+Inputs!$B$30*(1+$E3750)^2*Inputs!$B$20+Inputs!$B$31*(1+$F3750)^2*Inputs!$B$21+Inputs!$B$22*(1+Inputs!$B$23)^2</f>
        <v>17746.606378416625</v>
      </c>
      <c r="T3750" s="36">
        <f>Inputs!$B$12*(1+$B3750)^3*$C3750+Inputs!$B$29*(1+$D3750)^3*Inputs!$B$19+Inputs!$B$30*(1+$E3750)^3*Inputs!$B$20+Inputs!$B$31*(1+$F3750)^3*Inputs!$B$21+Inputs!$B$22*(1+Inputs!$B$23)^3</f>
        <v>20548.351509622284</v>
      </c>
      <c r="U3750" s="36">
        <f>Inputs!$B$12*(1+$B3750)^4*$C3750+Inputs!$B$29*(1+$D3750)^4*Inputs!$B$19+Inputs!$B$30*(1+$E3750)^4*Inputs!$B$20+Inputs!$B$31*(1+$F3750)^4*Inputs!$B$21+Inputs!$B$22*(1+Inputs!$B$23)^4</f>
        <v>24064.746601627456</v>
      </c>
      <c r="V3750" s="35">
        <f>Inputs!$B$13/(Q3750*(1-$G3750))</f>
        <v>1.1447015865474954</v>
      </c>
      <c r="W3750" s="36">
        <f>Inputs!$B$13</f>
        <v>12660</v>
      </c>
      <c r="X3750" s="36">
        <f t="shared" si="583"/>
        <v>13932.655489267569</v>
      </c>
      <c r="Y3750" s="36">
        <f t="shared" si="584"/>
        <v>15500.984298825086</v>
      </c>
      <c r="Z3750" s="36">
        <f t="shared" si="585"/>
        <v>17433.60165937254</v>
      </c>
      <c r="AA3750" s="36">
        <f t="shared" si="586"/>
        <v>19814.313667852111</v>
      </c>
      <c r="AB3750" s="36">
        <f t="shared" si="587"/>
        <v>58997.53628815875</v>
      </c>
      <c r="AC3750" s="36">
        <f t="shared" si="588"/>
        <v>256579.45563988097</v>
      </c>
      <c r="AD3750" s="36">
        <f t="shared" si="589"/>
        <v>159838.63366283584</v>
      </c>
    </row>
    <row r="3751" spans="1:30" ht="14.25" customHeight="1" x14ac:dyDescent="0.25">
      <c r="A3751" s="16">
        <v>3735</v>
      </c>
      <c r="B3751" s="34">
        <v>0.32731360160504502</v>
      </c>
      <c r="C3751" s="34">
        <v>8.8744209513958006E-2</v>
      </c>
      <c r="D3751" s="34">
        <v>2.0201279319311299E-2</v>
      </c>
      <c r="E3751" s="34">
        <v>4.3656788630443803E-2</v>
      </c>
      <c r="F3751" s="34">
        <v>1.6615632328826398E-2</v>
      </c>
      <c r="G3751" s="34">
        <v>0.209007741489491</v>
      </c>
      <c r="H3751" s="35">
        <v>1.06543229086167</v>
      </c>
      <c r="I3751" s="34">
        <v>9.4255084522196303E-2</v>
      </c>
      <c r="J3751" s="34">
        <v>1.97967568536517E-2</v>
      </c>
      <c r="K3751" s="36">
        <f>Inputs!$B$12*(1+$B3751)^4</f>
        <v>186228.19319878047</v>
      </c>
      <c r="L3751" s="36">
        <f t="shared" si="580"/>
        <v>21330.149439966517</v>
      </c>
      <c r="M3751" s="36">
        <f t="shared" si="581"/>
        <v>248036.74474845344</v>
      </c>
      <c r="N3751" s="37">
        <f>M3751/Inputs!$B$6</f>
        <v>378.10479382386194</v>
      </c>
      <c r="O3751" s="38">
        <f>IF(N3751&gt;Inputs!$B$4,1,0)</f>
        <v>0</v>
      </c>
      <c r="P3751" s="34">
        <f t="shared" si="582"/>
        <v>7.4458327668544599E-2</v>
      </c>
      <c r="Q3751" s="36">
        <f>Inputs!$B$12*(1+$B3751)^0*$C3751+Inputs!$B$29*(1+$D3751)^0*Inputs!$B$19+Inputs!$B$30*(1+$E3751)^0*Inputs!$B$20+Inputs!$B$31*(1+$F3751)^0*Inputs!$B$21+Inputs!$B$22*(1+Inputs!$B$23)^0</f>
        <v>13346.696598264403</v>
      </c>
      <c r="R3751" s="36">
        <f>Inputs!$B$12*(1+$B3751)^1*$C3751+Inputs!$B$29*(1+$D3751)^1*Inputs!$B$19+Inputs!$B$30*(1+$E3751)^1*Inputs!$B$20+Inputs!$B$31*(1+$F3751)^1*Inputs!$B$21+Inputs!$B$22*(1+Inputs!$B$23)^1</f>
        <v>15271.745169539689</v>
      </c>
      <c r="S3751" s="36">
        <f>Inputs!$B$12*(1+$B3751)^2*$C3751+Inputs!$B$29*(1+$D3751)^2*Inputs!$B$19+Inputs!$B$30*(1+$E3751)^2*Inputs!$B$20+Inputs!$B$31*(1+$F3751)^2*Inputs!$B$21+Inputs!$B$22*(1+Inputs!$B$23)^2</f>
        <v>17772.552681702618</v>
      </c>
      <c r="T3751" s="36">
        <f>Inputs!$B$12*(1+$B3751)^3*$C3751+Inputs!$B$29*(1+$D3751)^3*Inputs!$B$19+Inputs!$B$30*(1+$E3751)^3*Inputs!$B$20+Inputs!$B$31*(1+$F3751)^3*Inputs!$B$21+Inputs!$B$22*(1+Inputs!$B$23)^3</f>
        <v>21036.03062175087</v>
      </c>
      <c r="U3751" s="36">
        <f>Inputs!$B$12*(1+$B3751)^4*$C3751+Inputs!$B$29*(1+$D3751)^4*Inputs!$B$19+Inputs!$B$30*(1+$E3751)^4*Inputs!$B$20+Inputs!$B$31*(1+$F3751)^4*Inputs!$B$21+Inputs!$B$22*(1+Inputs!$B$23)^4</f>
        <v>25310.213579502815</v>
      </c>
      <c r="V3751" s="35">
        <f>Inputs!$B$13/(Q3751*(1-$G3751))</f>
        <v>1.1991891337787786</v>
      </c>
      <c r="W3751" s="36">
        <f>Inputs!$B$13</f>
        <v>12660</v>
      </c>
      <c r="X3751" s="36">
        <f t="shared" si="583"/>
        <v>14082.063461157773</v>
      </c>
      <c r="Y3751" s="36">
        <f t="shared" si="584"/>
        <v>15917.969173197593</v>
      </c>
      <c r="Z3751" s="36">
        <f t="shared" si="585"/>
        <v>18284.493643002905</v>
      </c>
      <c r="AA3751" s="36">
        <f t="shared" si="586"/>
        <v>21330.149439966517</v>
      </c>
      <c r="AB3751" s="36">
        <f t="shared" si="587"/>
        <v>61827.439149530626</v>
      </c>
      <c r="AC3751" s="36">
        <f t="shared" si="588"/>
        <v>292142.16734646109</v>
      </c>
      <c r="AD3751" s="36">
        <f t="shared" si="589"/>
        <v>186209.3055989228</v>
      </c>
    </row>
    <row r="3752" spans="1:30" ht="14.25" customHeight="1" x14ac:dyDescent="0.25">
      <c r="A3752" s="16">
        <v>3736</v>
      </c>
      <c r="B3752" s="34">
        <v>0.33184224049137101</v>
      </c>
      <c r="C3752" s="34">
        <v>8.1606373421274206E-2</v>
      </c>
      <c r="D3752" s="34">
        <v>4.1063640529958499E-2</v>
      </c>
      <c r="E3752" s="34">
        <v>2.8745336146569801E-2</v>
      </c>
      <c r="F3752" s="34">
        <v>2.2776931616094202E-3</v>
      </c>
      <c r="G3752" s="34">
        <v>0.177210288395273</v>
      </c>
      <c r="H3752" s="35">
        <v>1.0760807515389901</v>
      </c>
      <c r="I3752" s="34">
        <v>9.8110173255374397E-2</v>
      </c>
      <c r="J3752" s="34">
        <v>2.6501238308886101E-2</v>
      </c>
      <c r="K3752" s="36">
        <f>Inputs!$B$12*(1+$B3752)^4</f>
        <v>188782.78536799012</v>
      </c>
      <c r="L3752" s="36">
        <f t="shared" si="580"/>
        <v>21300.648273723888</v>
      </c>
      <c r="M3752" s="36">
        <f t="shared" si="581"/>
        <v>252269.49626867875</v>
      </c>
      <c r="N3752" s="37">
        <f>M3752/Inputs!$B$6</f>
        <v>384.55715894615662</v>
      </c>
      <c r="O3752" s="38">
        <f>IF(N3752&gt;Inputs!$B$4,1,0)</f>
        <v>0</v>
      </c>
      <c r="P3752" s="34">
        <f t="shared" si="582"/>
        <v>7.160893494648829E-2</v>
      </c>
      <c r="Q3752" s="36">
        <f>Inputs!$B$12*(1+$B3752)^0*$C3752+Inputs!$B$29*(1+$D3752)^0*Inputs!$B$19+Inputs!$B$30*(1+$E3752)^0*Inputs!$B$20+Inputs!$B$31*(1+$F3752)^0*Inputs!$B$21+Inputs!$B$22*(1+Inputs!$B$23)^0</f>
        <v>12918.426432703374</v>
      </c>
      <c r="R3752" s="36">
        <f>Inputs!$B$12*(1+$B3752)^1*$C3752+Inputs!$B$29*(1+$D3752)^1*Inputs!$B$19+Inputs!$B$30*(1+$E3752)^1*Inputs!$B$20+Inputs!$B$31*(1+$F3752)^1*Inputs!$B$21+Inputs!$B$22*(1+Inputs!$B$23)^1</f>
        <v>14692.152963662076</v>
      </c>
      <c r="S3752" s="36">
        <f>Inputs!$B$12*(1+$B3752)^2*$C3752+Inputs!$B$29*(1+$D3752)^2*Inputs!$B$19+Inputs!$B$30*(1+$E3752)^2*Inputs!$B$20+Inputs!$B$31*(1+$F3752)^2*Inputs!$B$21+Inputs!$B$22*(1+Inputs!$B$23)^2</f>
        <v>17010.655763566901</v>
      </c>
      <c r="T3752" s="36">
        <f>Inputs!$B$12*(1+$B3752)^3*$C3752+Inputs!$B$29*(1+$D3752)^3*Inputs!$B$19+Inputs!$B$30*(1+$E3752)^3*Inputs!$B$20+Inputs!$B$31*(1+$F3752)^3*Inputs!$B$21+Inputs!$B$22*(1+Inputs!$B$23)^3</f>
        <v>20053.085541826105</v>
      </c>
      <c r="U3752" s="36">
        <f>Inputs!$B$12*(1+$B3752)^4*$C3752+Inputs!$B$29*(1+$D3752)^4*Inputs!$B$19+Inputs!$B$30*(1+$E3752)^4*Inputs!$B$20+Inputs!$B$31*(1+$F3752)^4*Inputs!$B$21+Inputs!$B$22*(1+Inputs!$B$23)^4</f>
        <v>24057.977016251643</v>
      </c>
      <c r="V3752" s="35">
        <f>Inputs!$B$13/(Q3752*(1-$G3752))</f>
        <v>1.1910643799922984</v>
      </c>
      <c r="W3752" s="36">
        <f>Inputs!$B$13</f>
        <v>12660</v>
      </c>
      <c r="X3752" s="36">
        <f t="shared" si="583"/>
        <v>14050.747648449073</v>
      </c>
      <c r="Y3752" s="36">
        <f t="shared" si="584"/>
        <v>15865.699899754305</v>
      </c>
      <c r="Z3752" s="36">
        <f t="shared" si="585"/>
        <v>18229.057038273182</v>
      </c>
      <c r="AA3752" s="36">
        <f t="shared" si="586"/>
        <v>21300.648273723888</v>
      </c>
      <c r="AB3752" s="36">
        <f t="shared" si="587"/>
        <v>61039.723363290264</v>
      </c>
      <c r="AC3752" s="36">
        <f t="shared" si="588"/>
        <v>305340.97240936378</v>
      </c>
      <c r="AD3752" s="36">
        <f t="shared" si="589"/>
        <v>191229.77290538847</v>
      </c>
    </row>
    <row r="3753" spans="1:30" ht="14.25" customHeight="1" x14ac:dyDescent="0.25">
      <c r="A3753" s="16">
        <v>3737</v>
      </c>
      <c r="B3753" s="34">
        <v>0.25401588020577598</v>
      </c>
      <c r="C3753" s="34">
        <v>7.3841601930474801E-2</v>
      </c>
      <c r="D3753" s="34">
        <v>4.1996282847966998E-2</v>
      </c>
      <c r="E3753" s="34">
        <v>4.0629782957707299E-2</v>
      </c>
      <c r="F3753" s="34">
        <v>3.00557169436367E-2</v>
      </c>
      <c r="G3753" s="34">
        <v>0.20167697791176101</v>
      </c>
      <c r="H3753" s="35">
        <v>1.05036182246308</v>
      </c>
      <c r="I3753" s="34">
        <v>0.100626706708333</v>
      </c>
      <c r="J3753" s="34">
        <v>3.1430545720015197E-2</v>
      </c>
      <c r="K3753" s="36">
        <f>Inputs!$B$12*(1+$B3753)^4</f>
        <v>148375.90989442461</v>
      </c>
      <c r="L3753" s="36">
        <f t="shared" si="580"/>
        <v>17005.989180982007</v>
      </c>
      <c r="M3753" s="36">
        <f t="shared" si="581"/>
        <v>211649.69435553835</v>
      </c>
      <c r="N3753" s="37">
        <f>M3753/Inputs!$B$6</f>
        <v>322.63672920051579</v>
      </c>
      <c r="O3753" s="38">
        <f>IF(N3753&gt;Inputs!$B$4,1,0)</f>
        <v>0</v>
      </c>
      <c r="P3753" s="34">
        <f t="shared" si="582"/>
        <v>6.9196160988317795E-2</v>
      </c>
      <c r="Q3753" s="36">
        <f>Inputs!$B$12*(1+$B3753)^0*$C3753+Inputs!$B$29*(1+$D3753)^0*Inputs!$B$19+Inputs!$B$30*(1+$E3753)^0*Inputs!$B$20+Inputs!$B$31*(1+$F3753)^0*Inputs!$B$21+Inputs!$B$22*(1+Inputs!$B$23)^0</f>
        <v>12452.54014325541</v>
      </c>
      <c r="R3753" s="36">
        <f>Inputs!$B$12*(1+$B3753)^1*$C3753+Inputs!$B$29*(1+$D3753)^1*Inputs!$B$19+Inputs!$B$30*(1+$E3753)^1*Inputs!$B$20+Inputs!$B$31*(1+$F3753)^1*Inputs!$B$21+Inputs!$B$22*(1+Inputs!$B$23)^1</f>
        <v>13885.126825353707</v>
      </c>
      <c r="S3753" s="36">
        <f>Inputs!$B$12*(1+$B3753)^2*$C3753+Inputs!$B$29*(1+$D3753)^2*Inputs!$B$19+Inputs!$B$30*(1+$E3753)^2*Inputs!$B$20+Inputs!$B$31*(1+$F3753)^2*Inputs!$B$21+Inputs!$B$22*(1+Inputs!$B$23)^2</f>
        <v>15615.555910992451</v>
      </c>
      <c r="T3753" s="36">
        <f>Inputs!$B$12*(1+$B3753)^3*$C3753+Inputs!$B$29*(1+$D3753)^3*Inputs!$B$19+Inputs!$B$30*(1+$E3753)^3*Inputs!$B$20+Inputs!$B$31*(1+$F3753)^3*Inputs!$B$21+Inputs!$B$22*(1+Inputs!$B$23)^3</f>
        <v>17716.916977032357</v>
      </c>
      <c r="U3753" s="36">
        <f>Inputs!$B$12*(1+$B3753)^4*$C3753+Inputs!$B$29*(1+$D3753)^4*Inputs!$B$19+Inputs!$B$30*(1+$E3753)^4*Inputs!$B$20+Inputs!$B$31*(1+$F3753)^4*Inputs!$B$21+Inputs!$B$22*(1+Inputs!$B$23)^4</f>
        <v>20280.764251445489</v>
      </c>
      <c r="V3753" s="35">
        <f>Inputs!$B$13/(Q3753*(1-$G3753))</f>
        <v>1.2734945818564758</v>
      </c>
      <c r="W3753" s="36">
        <f>Inputs!$B$13</f>
        <v>12660</v>
      </c>
      <c r="X3753" s="36">
        <f t="shared" si="583"/>
        <v>13498.107219916956</v>
      </c>
      <c r="Y3753" s="36">
        <f t="shared" si="584"/>
        <v>14484.896497471756</v>
      </c>
      <c r="Z3753" s="36">
        <f t="shared" si="585"/>
        <v>15645.118938151765</v>
      </c>
      <c r="AA3753" s="36">
        <f t="shared" si="586"/>
        <v>17005.989180982007</v>
      </c>
      <c r="AB3753" s="36">
        <f t="shared" si="587"/>
        <v>54700.296772886191</v>
      </c>
      <c r="AC3753" s="36">
        <f t="shared" si="588"/>
        <v>253489.44870525785</v>
      </c>
      <c r="AD3753" s="36">
        <f t="shared" si="589"/>
        <v>156949.39758265216</v>
      </c>
    </row>
    <row r="3754" spans="1:30" ht="14.25" customHeight="1" x14ac:dyDescent="0.25">
      <c r="A3754" s="16">
        <v>3738</v>
      </c>
      <c r="B3754" s="34">
        <v>0.43855426574961998</v>
      </c>
      <c r="C3754" s="34">
        <v>7.6540325704903794E-2</v>
      </c>
      <c r="D3754" s="34">
        <v>2.3053031628378799E-2</v>
      </c>
      <c r="E3754" s="34">
        <v>2.7443889279724999E-2</v>
      </c>
      <c r="F3754" s="34">
        <v>6.9297543341737197E-3</v>
      </c>
      <c r="G3754" s="34">
        <v>0.21453592161669399</v>
      </c>
      <c r="H3754" s="35">
        <v>1.0339715075107501</v>
      </c>
      <c r="I3754" s="34">
        <v>0.105929537274757</v>
      </c>
      <c r="J3754" s="34">
        <v>1.7776556902755501E-2</v>
      </c>
      <c r="K3754" s="36">
        <f>Inputs!$B$12*(1+$B3754)^4</f>
        <v>256954.51140112104</v>
      </c>
      <c r="L3754" s="36">
        <f t="shared" si="580"/>
        <v>22845.019428519019</v>
      </c>
      <c r="M3754" s="36">
        <f t="shared" si="581"/>
        <v>220768.87351309002</v>
      </c>
      <c r="N3754" s="37">
        <f>M3754/Inputs!$B$6</f>
        <v>336.53791694068599</v>
      </c>
      <c r="O3754" s="38">
        <f>IF(N3754&gt;Inputs!$B$4,1,0)</f>
        <v>0</v>
      </c>
      <c r="P3754" s="34">
        <f t="shared" si="582"/>
        <v>8.8152980372001505E-2</v>
      </c>
      <c r="Q3754" s="36">
        <f>Inputs!$B$12*(1+$B3754)^0*$C3754+Inputs!$B$29*(1+$D3754)^0*Inputs!$B$19+Inputs!$B$30*(1+$E3754)^0*Inputs!$B$20+Inputs!$B$31*(1+$F3754)^0*Inputs!$B$21+Inputs!$B$22*(1+Inputs!$B$23)^0</f>
        <v>12614.463569721149</v>
      </c>
      <c r="R3754" s="36">
        <f>Inputs!$B$12*(1+$B3754)^1*$C3754+Inputs!$B$29*(1+$D3754)^1*Inputs!$B$19+Inputs!$B$30*(1+$E3754)^1*Inputs!$B$20+Inputs!$B$31*(1+$F3754)^1*Inputs!$B$21+Inputs!$B$22*(1+Inputs!$B$23)^1</f>
        <v>14735.702496819122</v>
      </c>
      <c r="S3754" s="36">
        <f>Inputs!$B$12*(1+$B3754)^2*$C3754+Inputs!$B$29*(1+$D3754)^2*Inputs!$B$19+Inputs!$B$30*(1+$E3754)^2*Inputs!$B$20+Inputs!$B$31*(1+$F3754)^2*Inputs!$B$21+Inputs!$B$22*(1+Inputs!$B$23)^2</f>
        <v>17741.991286884957</v>
      </c>
      <c r="T3754" s="36">
        <f>Inputs!$B$12*(1+$B3754)^3*$C3754+Inputs!$B$29*(1+$D3754)^3*Inputs!$B$19+Inputs!$B$30*(1+$E3754)^3*Inputs!$B$20+Inputs!$B$31*(1+$F3754)^3*Inputs!$B$21+Inputs!$B$22*(1+Inputs!$B$23)^3</f>
        <v>22020.718793109307</v>
      </c>
      <c r="U3754" s="36">
        <f>Inputs!$B$12*(1+$B3754)^4*$C3754+Inputs!$B$29*(1+$D3754)^4*Inputs!$B$19+Inputs!$B$30*(1+$E3754)^4*Inputs!$B$20+Inputs!$B$31*(1+$F3754)^4*Inputs!$B$21+Inputs!$B$22*(1+Inputs!$B$23)^4</f>
        <v>28129.151501738397</v>
      </c>
      <c r="V3754" s="35">
        <f>Inputs!$B$13/(Q3754*(1-$G3754))</f>
        <v>1.2777285254133253</v>
      </c>
      <c r="W3754" s="36">
        <f>Inputs!$B$13</f>
        <v>12660</v>
      </c>
      <c r="X3754" s="36">
        <f t="shared" si="583"/>
        <v>14083.563126791067</v>
      </c>
      <c r="Y3754" s="36">
        <f t="shared" si="584"/>
        <v>16107.575415957164</v>
      </c>
      <c r="Z3754" s="36">
        <f t="shared" si="585"/>
        <v>18938.106029585328</v>
      </c>
      <c r="AA3754" s="36">
        <f t="shared" si="586"/>
        <v>22845.019428519019</v>
      </c>
      <c r="AB3754" s="36">
        <f t="shared" si="587"/>
        <v>61339.00495490904</v>
      </c>
      <c r="AC3754" s="36">
        <f t="shared" si="588"/>
        <v>263758.81017540157</v>
      </c>
      <c r="AD3754" s="36">
        <f t="shared" si="589"/>
        <v>159429.86855818098</v>
      </c>
    </row>
    <row r="3755" spans="1:30" ht="14.25" customHeight="1" x14ac:dyDescent="0.25">
      <c r="A3755" s="16">
        <v>3739</v>
      </c>
      <c r="B3755" s="34">
        <v>0.217407811572847</v>
      </c>
      <c r="C3755" s="34">
        <v>8.9878438808696198E-2</v>
      </c>
      <c r="D3755" s="34">
        <v>6.59191720573323E-3</v>
      </c>
      <c r="E3755" s="34">
        <v>2.32484882905632E-2</v>
      </c>
      <c r="F3755" s="34">
        <v>1.5649069893945301E-2</v>
      </c>
      <c r="G3755" s="34">
        <v>0.19225755072809</v>
      </c>
      <c r="H3755" s="35">
        <v>0.95674519178669404</v>
      </c>
      <c r="I3755" s="34">
        <v>9.8363234355974702E-2</v>
      </c>
      <c r="J3755" s="34">
        <v>2.4972521341542701E-2</v>
      </c>
      <c r="K3755" s="36">
        <f>Inputs!$B$12*(1+$B3755)^4</f>
        <v>131793.98409931516</v>
      </c>
      <c r="L3755" s="36">
        <f t="shared" si="580"/>
        <v>15608.75010655491</v>
      </c>
      <c r="M3755" s="36">
        <f t="shared" si="581"/>
        <v>189177.7514667348</v>
      </c>
      <c r="N3755" s="37">
        <f>M3755/Inputs!$B$6</f>
        <v>288.38071869929087</v>
      </c>
      <c r="O3755" s="38">
        <f>IF(N3755&gt;Inputs!$B$4,1,0)</f>
        <v>0</v>
      </c>
      <c r="P3755" s="34">
        <f t="shared" si="582"/>
        <v>7.3390713014432007E-2</v>
      </c>
      <c r="Q3755" s="36">
        <f>Inputs!$B$12*(1+$B3755)^0*$C3755+Inputs!$B$29*(1+$D3755)^0*Inputs!$B$19+Inputs!$B$30*(1+$E3755)^0*Inputs!$B$20+Inputs!$B$31*(1+$F3755)^0*Inputs!$B$21+Inputs!$B$22*(1+Inputs!$B$23)^0</f>
        <v>13414.750355948694</v>
      </c>
      <c r="R3755" s="36">
        <f>Inputs!$B$12*(1+$B3755)^1*$C3755+Inputs!$B$29*(1+$D3755)^1*Inputs!$B$19+Inputs!$B$30*(1+$E3755)^1*Inputs!$B$20+Inputs!$B$31*(1+$F3755)^1*Inputs!$B$21+Inputs!$B$22*(1+Inputs!$B$23)^1</f>
        <v>14668.896274090665</v>
      </c>
      <c r="S3755" s="36">
        <f>Inputs!$B$12*(1+$B3755)^2*$C3755+Inputs!$B$29*(1+$D3755)^2*Inputs!$B$19+Inputs!$B$30*(1+$E3755)^2*Inputs!$B$20+Inputs!$B$31*(1+$F3755)^2*Inputs!$B$21+Inputs!$B$22*(1+Inputs!$B$23)^2</f>
        <v>16178.470025924646</v>
      </c>
      <c r="T3755" s="36">
        <f>Inputs!$B$12*(1+$B3755)^3*$C3755+Inputs!$B$29*(1+$D3755)^3*Inputs!$B$19+Inputs!$B$30*(1+$E3755)^3*Inputs!$B$20+Inputs!$B$31*(1+$F3755)^3*Inputs!$B$21+Inputs!$B$22*(1+Inputs!$B$23)^3</f>
        <v>17998.874916027271</v>
      </c>
      <c r="U3755" s="36">
        <f>Inputs!$B$12*(1+$B3755)^4*$C3755+Inputs!$B$29*(1+$D3755)^4*Inputs!$B$19+Inputs!$B$30*(1+$E3755)^4*Inputs!$B$20+Inputs!$B$31*(1+$F3755)^4*Inputs!$B$21+Inputs!$B$22*(1+Inputs!$B$23)^4</f>
        <v>20197.561185071005</v>
      </c>
      <c r="V3755" s="35">
        <f>Inputs!$B$13/(Q3755*(1-$G3755))</f>
        <v>1.1683640990966213</v>
      </c>
      <c r="W3755" s="36">
        <f>Inputs!$B$13</f>
        <v>12660</v>
      </c>
      <c r="X3755" s="36">
        <f t="shared" si="583"/>
        <v>13216.732537778385</v>
      </c>
      <c r="Y3755" s="36">
        <f t="shared" si="584"/>
        <v>13885.503425629533</v>
      </c>
      <c r="Z3755" s="36">
        <f t="shared" si="585"/>
        <v>14678.750219316467</v>
      </c>
      <c r="AA3755" s="36">
        <f t="shared" si="586"/>
        <v>15608.75010655491</v>
      </c>
      <c r="AB3755" s="36">
        <f t="shared" si="587"/>
        <v>52810.745071367695</v>
      </c>
      <c r="AC3755" s="36">
        <f t="shared" si="588"/>
        <v>217991.34106463313</v>
      </c>
      <c r="AD3755" s="36">
        <f t="shared" si="589"/>
        <v>136367.00639536712</v>
      </c>
    </row>
    <row r="3756" spans="1:30" ht="14.25" customHeight="1" x14ac:dyDescent="0.25">
      <c r="A3756" s="16">
        <v>3740</v>
      </c>
      <c r="B3756" s="34">
        <v>0.12814827109567201</v>
      </c>
      <c r="C3756" s="34">
        <v>9.0292606508468001E-2</v>
      </c>
      <c r="D3756" s="34">
        <v>2.7859817896097001E-2</v>
      </c>
      <c r="E3756" s="34">
        <v>2.5138962828225499E-2</v>
      </c>
      <c r="F3756" s="34">
        <v>1.43220605206647E-2</v>
      </c>
      <c r="G3756" s="34">
        <v>0.169855350624665</v>
      </c>
      <c r="H3756" s="35">
        <v>1.08308511352077</v>
      </c>
      <c r="I3756" s="34">
        <v>9.43752257538054E-2</v>
      </c>
      <c r="J3756" s="34">
        <v>2.1232940008303801E-2</v>
      </c>
      <c r="K3756" s="36">
        <f>Inputs!$B$12*(1+$B3756)^4</f>
        <v>97188.746109779473</v>
      </c>
      <c r="L3756" s="36">
        <f t="shared" si="580"/>
        <v>15661.10985870241</v>
      </c>
      <c r="M3756" s="36">
        <f t="shared" si="581"/>
        <v>192956.74193525486</v>
      </c>
      <c r="N3756" s="37">
        <f>M3756/Inputs!$B$6</f>
        <v>294.14137490130315</v>
      </c>
      <c r="O3756" s="38">
        <f>IF(N3756&gt;Inputs!$B$4,1,0)</f>
        <v>0</v>
      </c>
      <c r="P3756" s="34">
        <f t="shared" si="582"/>
        <v>7.3142285745501606E-2</v>
      </c>
      <c r="Q3756" s="36">
        <f>Inputs!$B$12*(1+$B3756)^0*$C3756+Inputs!$B$29*(1+$D3756)^0*Inputs!$B$19+Inputs!$B$30*(1+$E3756)^0*Inputs!$B$20+Inputs!$B$31*(1+$F3756)^0*Inputs!$B$21+Inputs!$B$22*(1+Inputs!$B$23)^0</f>
        <v>13439.600417935002</v>
      </c>
      <c r="R3756" s="36">
        <f>Inputs!$B$12*(1+$B3756)^1*$C3756+Inputs!$B$29*(1+$D3756)^1*Inputs!$B$19+Inputs!$B$30*(1+$E3756)^1*Inputs!$B$20+Inputs!$B$31*(1+$F3756)^1*Inputs!$B$21+Inputs!$B$22*(1+Inputs!$B$23)^1</f>
        <v>14284.496150096104</v>
      </c>
      <c r="S3756" s="36">
        <f>Inputs!$B$12*(1+$B3756)^2*$C3756+Inputs!$B$29*(1+$D3756)^2*Inputs!$B$19+Inputs!$B$30*(1+$E3756)^2*Inputs!$B$20+Inputs!$B$31*(1+$F3756)^2*Inputs!$B$21+Inputs!$B$22*(1+Inputs!$B$23)^2</f>
        <v>15221.361450456603</v>
      </c>
      <c r="T3756" s="36">
        <f>Inputs!$B$12*(1+$B3756)^3*$C3756+Inputs!$B$29*(1+$D3756)^3*Inputs!$B$19+Inputs!$B$30*(1+$E3756)^3*Inputs!$B$20+Inputs!$B$31*(1+$F3756)^3*Inputs!$B$21+Inputs!$B$22*(1+Inputs!$B$23)^3</f>
        <v>16261.659658697145</v>
      </c>
      <c r="U3756" s="36">
        <f>Inputs!$B$12*(1+$B3756)^4*$C3756+Inputs!$B$29*(1+$D3756)^4*Inputs!$B$19+Inputs!$B$30*(1+$E3756)^4*Inputs!$B$20+Inputs!$B$31*(1+$F3756)^4*Inputs!$B$21+Inputs!$B$22*(1+Inputs!$B$23)^4</f>
        <v>17418.316445516448</v>
      </c>
      <c r="V3756" s="35">
        <f>Inputs!$B$13/(Q3756*(1-$G3756))</f>
        <v>1.1347327150942494</v>
      </c>
      <c r="W3756" s="36">
        <f>Inputs!$B$13</f>
        <v>12660</v>
      </c>
      <c r="X3756" s="36">
        <f t="shared" si="583"/>
        <v>13302.773395119622</v>
      </c>
      <c r="Y3756" s="36">
        <f t="shared" si="584"/>
        <v>14012.09737401872</v>
      </c>
      <c r="Z3756" s="36">
        <f t="shared" si="585"/>
        <v>14795.444301415744</v>
      </c>
      <c r="AA3756" s="36">
        <f t="shared" si="586"/>
        <v>15661.10985870241</v>
      </c>
      <c r="AB3756" s="36">
        <f t="shared" si="587"/>
        <v>53657.883508704304</v>
      </c>
      <c r="AC3756" s="36">
        <f t="shared" si="588"/>
        <v>218664.77239234123</v>
      </c>
      <c r="AD3756" s="36">
        <f t="shared" si="589"/>
        <v>139298.85842655055</v>
      </c>
    </row>
    <row r="3757" spans="1:30" ht="14.25" customHeight="1" x14ac:dyDescent="0.25">
      <c r="A3757" s="16">
        <v>3741</v>
      </c>
      <c r="B3757" s="34">
        <v>0.41241265799993099</v>
      </c>
      <c r="C3757" s="34">
        <v>6.7898139434809199E-2</v>
      </c>
      <c r="D3757" s="34">
        <v>1.7492883171203701E-2</v>
      </c>
      <c r="E3757" s="34">
        <v>4.6811315763124597E-2</v>
      </c>
      <c r="F3757" s="34">
        <v>2.51682169784577E-2</v>
      </c>
      <c r="G3757" s="34">
        <v>0.17502127915669499</v>
      </c>
      <c r="H3757" s="35">
        <v>1.1341796473314001</v>
      </c>
      <c r="I3757" s="34">
        <v>9.9775775771122802E-2</v>
      </c>
      <c r="J3757" s="34">
        <v>2.5320260687990401E-2</v>
      </c>
      <c r="K3757" s="36">
        <f>Inputs!$B$12*(1+$B3757)^4</f>
        <v>238779.83873617221</v>
      </c>
      <c r="L3757" s="36">
        <f t="shared" si="580"/>
        <v>23540.523181675831</v>
      </c>
      <c r="M3757" s="36">
        <f t="shared" si="581"/>
        <v>265082.80029414338</v>
      </c>
      <c r="N3757" s="37">
        <f>M3757/Inputs!$B$6</f>
        <v>404.08963459473074</v>
      </c>
      <c r="O3757" s="38">
        <f>IF(N3757&gt;Inputs!$B$4,1,0)</f>
        <v>1</v>
      </c>
      <c r="P3757" s="34">
        <f t="shared" si="582"/>
        <v>7.4455515083132404E-2</v>
      </c>
      <c r="Q3757" s="36">
        <f>Inputs!$B$12*(1+$B3757)^0*$C3757+Inputs!$B$29*(1+$D3757)^0*Inputs!$B$19+Inputs!$B$30*(1+$E3757)^0*Inputs!$B$20+Inputs!$B$31*(1+$F3757)^0*Inputs!$B$21+Inputs!$B$22*(1+Inputs!$B$23)^0</f>
        <v>12095.932393515472</v>
      </c>
      <c r="R3757" s="36">
        <f>Inputs!$B$12*(1+$B3757)^1*$C3757+Inputs!$B$29*(1+$D3757)^1*Inputs!$B$19+Inputs!$B$30*(1+$E3757)^1*Inputs!$B$20+Inputs!$B$31*(1+$F3757)^1*Inputs!$B$21+Inputs!$B$22*(1+Inputs!$B$23)^1</f>
        <v>13995.854373092028</v>
      </c>
      <c r="S3757" s="36">
        <f>Inputs!$B$12*(1+$B3757)^2*$C3757+Inputs!$B$29*(1+$D3757)^2*Inputs!$B$19+Inputs!$B$30*(1+$E3757)^2*Inputs!$B$20+Inputs!$B$31*(1+$F3757)^2*Inputs!$B$21+Inputs!$B$22*(1+Inputs!$B$23)^2</f>
        <v>16595.979340203114</v>
      </c>
      <c r="T3757" s="36">
        <f>Inputs!$B$12*(1+$B3757)^3*$C3757+Inputs!$B$29*(1+$D3757)^3*Inputs!$B$19+Inputs!$B$30*(1+$E3757)^3*Inputs!$B$20+Inputs!$B$31*(1+$F3757)^3*Inputs!$B$21+Inputs!$B$22*(1+Inputs!$B$23)^3</f>
        <v>20182.354701054734</v>
      </c>
      <c r="U3757" s="36">
        <f>Inputs!$B$12*(1+$B3757)^4*$C3757+Inputs!$B$29*(1+$D3757)^4*Inputs!$B$19+Inputs!$B$30*(1+$E3757)^4*Inputs!$B$20+Inputs!$B$31*(1+$F3757)^4*Inputs!$B$21+Inputs!$B$22*(1+Inputs!$B$23)^4</f>
        <v>25158.892203121384</v>
      </c>
      <c r="V3757" s="35">
        <f>Inputs!$B$13/(Q3757*(1-$G3757))</f>
        <v>1.2686785822256341</v>
      </c>
      <c r="W3757" s="36">
        <f>Inputs!$B$13</f>
        <v>12660</v>
      </c>
      <c r="X3757" s="36">
        <f t="shared" si="583"/>
        <v>14260.280066703239</v>
      </c>
      <c r="Y3757" s="36">
        <f t="shared" si="584"/>
        <v>16449.16225043227</v>
      </c>
      <c r="Z3757" s="36">
        <f t="shared" si="585"/>
        <v>19443.958318571935</v>
      </c>
      <c r="AA3757" s="36">
        <f t="shared" si="586"/>
        <v>23540.523181675831</v>
      </c>
      <c r="AB3757" s="36">
        <f t="shared" si="587"/>
        <v>63590.697028019305</v>
      </c>
      <c r="AC3757" s="36">
        <f t="shared" si="588"/>
        <v>324174.44615644845</v>
      </c>
      <c r="AD3757" s="36">
        <f t="shared" si="589"/>
        <v>201492.10326612406</v>
      </c>
    </row>
    <row r="3758" spans="1:30" ht="14.25" customHeight="1" x14ac:dyDescent="0.25">
      <c r="A3758" s="16">
        <v>3742</v>
      </c>
      <c r="B3758" s="34">
        <v>0.32423419644093299</v>
      </c>
      <c r="C3758" s="34">
        <v>4.3252795884367201E-2</v>
      </c>
      <c r="D3758" s="34">
        <v>4.1927699219080398E-2</v>
      </c>
      <c r="E3758" s="34">
        <v>3.0160884499443399E-2</v>
      </c>
      <c r="F3758" s="34">
        <v>-4.5543149181498403E-3</v>
      </c>
      <c r="G3758" s="34">
        <v>0.19422180811598</v>
      </c>
      <c r="H3758" s="35">
        <v>1.10725147815778</v>
      </c>
      <c r="I3758" s="34">
        <v>0.10143728018548299</v>
      </c>
      <c r="J3758" s="34">
        <v>2.9645781381975999E-2</v>
      </c>
      <c r="K3758" s="36">
        <f>Inputs!$B$12*(1+$B3758)^4</f>
        <v>184505.97943724573</v>
      </c>
      <c r="L3758" s="36">
        <f t="shared" si="580"/>
        <v>14755.166911015282</v>
      </c>
      <c r="M3758" s="36">
        <f t="shared" si="581"/>
        <v>181306.10764120446</v>
      </c>
      <c r="N3758" s="37">
        <f>M3758/Inputs!$B$6</f>
        <v>276.38126164817754</v>
      </c>
      <c r="O3758" s="38">
        <f>IF(N3758&gt;Inputs!$B$4,1,0)</f>
        <v>0</v>
      </c>
      <c r="P3758" s="34">
        <f t="shared" si="582"/>
        <v>7.1791498803506992E-2</v>
      </c>
      <c r="Q3758" s="36">
        <f>Inputs!$B$12*(1+$B3758)^0*$C3758+Inputs!$B$29*(1+$D3758)^0*Inputs!$B$19+Inputs!$B$30*(1+$E3758)^0*Inputs!$B$20+Inputs!$B$31*(1+$F3758)^0*Inputs!$B$21+Inputs!$B$22*(1+Inputs!$B$23)^0</f>
        <v>10617.211780488953</v>
      </c>
      <c r="R3758" s="36">
        <f>Inputs!$B$12*(1+$B3758)^1*$C3758+Inputs!$B$29*(1+$D3758)^1*Inputs!$B$19+Inputs!$B$30*(1+$E3758)^1*Inputs!$B$20+Inputs!$B$31*(1+$F3758)^1*Inputs!$B$21+Inputs!$B$22*(1+Inputs!$B$23)^1</f>
        <v>11583.125455781974</v>
      </c>
      <c r="S3758" s="36">
        <f>Inputs!$B$12*(1+$B3758)^2*$C3758+Inputs!$B$29*(1+$D3758)^2*Inputs!$B$19+Inputs!$B$30*(1+$E3758)^2*Inputs!$B$20+Inputs!$B$31*(1+$F3758)^2*Inputs!$B$21+Inputs!$B$22*(1+Inputs!$B$23)^2</f>
        <v>12827.969715105119</v>
      </c>
      <c r="T3758" s="36">
        <f>Inputs!$B$12*(1+$B3758)^3*$C3758+Inputs!$B$29*(1+$D3758)^3*Inputs!$B$19+Inputs!$B$30*(1+$E3758)^3*Inputs!$B$20+Inputs!$B$31*(1+$F3758)^3*Inputs!$B$21+Inputs!$B$22*(1+Inputs!$B$23)^3</f>
        <v>14440.453021226835</v>
      </c>
      <c r="U3758" s="36">
        <f>Inputs!$B$12*(1+$B3758)^4*$C3758+Inputs!$B$29*(1+$D3758)^4*Inputs!$B$19+Inputs!$B$30*(1+$E3758)^4*Inputs!$B$20+Inputs!$B$31*(1+$F3758)^4*Inputs!$B$21+Inputs!$B$22*(1+Inputs!$B$23)^4</f>
        <v>16537.975671273787</v>
      </c>
      <c r="V3758" s="35">
        <f>Inputs!$B$13/(Q3758*(1-$G3758))</f>
        <v>1.4798159916877087</v>
      </c>
      <c r="W3758" s="36">
        <f>Inputs!$B$13</f>
        <v>12660</v>
      </c>
      <c r="X3758" s="36">
        <f t="shared" si="583"/>
        <v>12942.432611512362</v>
      </c>
      <c r="Y3758" s="36">
        <f t="shared" si="584"/>
        <v>13370.60917774737</v>
      </c>
      <c r="Z3758" s="36">
        <f t="shared" si="585"/>
        <v>13967.530842531991</v>
      </c>
      <c r="AA3758" s="36">
        <f t="shared" si="586"/>
        <v>14755.166911015282</v>
      </c>
      <c r="AB3758" s="36">
        <f t="shared" si="587"/>
        <v>50761.153102881144</v>
      </c>
      <c r="AC3758" s="36">
        <f t="shared" si="588"/>
        <v>211621.09186626499</v>
      </c>
      <c r="AD3758" s="36">
        <f t="shared" si="589"/>
        <v>130544.95453832332</v>
      </c>
    </row>
    <row r="3759" spans="1:30" ht="14.25" customHeight="1" x14ac:dyDescent="0.25">
      <c r="A3759" s="16">
        <v>3743</v>
      </c>
      <c r="B3759" s="34">
        <v>0.27683095704410299</v>
      </c>
      <c r="C3759" s="34">
        <v>8.6464732089909596E-2</v>
      </c>
      <c r="D3759" s="34">
        <v>2.1678909115333302E-2</v>
      </c>
      <c r="E3759" s="34">
        <v>2.77094771656669E-2</v>
      </c>
      <c r="F3759" s="34">
        <v>2.68222355943907E-2</v>
      </c>
      <c r="G3759" s="34">
        <v>0.20686348470879301</v>
      </c>
      <c r="H3759" s="35">
        <v>1.08404893203412</v>
      </c>
      <c r="I3759" s="34">
        <v>9.5184083116524904E-2</v>
      </c>
      <c r="J3759" s="34">
        <v>2.8472184132155701E-2</v>
      </c>
      <c r="K3759" s="36">
        <f>Inputs!$B$12*(1+$B3759)^4</f>
        <v>159472.15578760378</v>
      </c>
      <c r="L3759" s="36">
        <f t="shared" si="580"/>
        <v>19441.445282218847</v>
      </c>
      <c r="M3759" s="36">
        <f t="shared" si="581"/>
        <v>249293.74815593151</v>
      </c>
      <c r="N3759" s="37">
        <f>M3759/Inputs!$B$6</f>
        <v>380.02095755477364</v>
      </c>
      <c r="O3759" s="38">
        <f>IF(N3759&gt;Inputs!$B$4,1,0)</f>
        <v>0</v>
      </c>
      <c r="P3759" s="34">
        <f t="shared" si="582"/>
        <v>6.6711898984369203E-2</v>
      </c>
      <c r="Q3759" s="36">
        <f>Inputs!$B$12*(1+$B3759)^0*$C3759+Inputs!$B$29*(1+$D3759)^0*Inputs!$B$19+Inputs!$B$30*(1+$E3759)^0*Inputs!$B$20+Inputs!$B$31*(1+$F3759)^0*Inputs!$B$21+Inputs!$B$22*(1+Inputs!$B$23)^0</f>
        <v>13209.927952821497</v>
      </c>
      <c r="R3759" s="36">
        <f>Inputs!$B$12*(1+$B3759)^1*$C3759+Inputs!$B$29*(1+$D3759)^1*Inputs!$B$19+Inputs!$B$30*(1+$E3759)^1*Inputs!$B$20+Inputs!$B$31*(1+$F3759)^1*Inputs!$B$21+Inputs!$B$22*(1+Inputs!$B$23)^1</f>
        <v>14839.215502622523</v>
      </c>
      <c r="S3759" s="36">
        <f>Inputs!$B$12*(1+$B3759)^2*$C3759+Inputs!$B$29*(1+$D3759)^2*Inputs!$B$19+Inputs!$B$30*(1+$E3759)^2*Inputs!$B$20+Inputs!$B$31*(1+$F3759)^2*Inputs!$B$21+Inputs!$B$22*(1+Inputs!$B$23)^2</f>
        <v>16870.73305740553</v>
      </c>
      <c r="T3759" s="36">
        <f>Inputs!$B$12*(1+$B3759)^3*$C3759+Inputs!$B$29*(1+$D3759)^3*Inputs!$B$19+Inputs!$B$30*(1+$E3759)^3*Inputs!$B$20+Inputs!$B$31*(1+$F3759)^3*Inputs!$B$21+Inputs!$B$22*(1+Inputs!$B$23)^3</f>
        <v>19414.653813119694</v>
      </c>
      <c r="U3759" s="36">
        <f>Inputs!$B$12*(1+$B3759)^4*$C3759+Inputs!$B$29*(1+$D3759)^4*Inputs!$B$19+Inputs!$B$30*(1+$E3759)^4*Inputs!$B$20+Inputs!$B$31*(1+$F3759)^4*Inputs!$B$21+Inputs!$B$22*(1+Inputs!$B$23)^4</f>
        <v>22611.621992262742</v>
      </c>
      <c r="V3759" s="35">
        <f>Inputs!$B$13/(Q3759*(1-$G3759))</f>
        <v>1.208329314760614</v>
      </c>
      <c r="W3759" s="36">
        <f>Inputs!$B$13</f>
        <v>12660</v>
      </c>
      <c r="X3759" s="36">
        <f t="shared" si="583"/>
        <v>13855.780248684798</v>
      </c>
      <c r="Y3759" s="36">
        <f t="shared" si="584"/>
        <v>15336.921035283987</v>
      </c>
      <c r="Z3759" s="36">
        <f t="shared" si="585"/>
        <v>17171.12786589274</v>
      </c>
      <c r="AA3759" s="36">
        <f t="shared" si="586"/>
        <v>19441.445282218847</v>
      </c>
      <c r="AB3759" s="36">
        <f t="shared" si="587"/>
        <v>59062.359685724623</v>
      </c>
      <c r="AC3759" s="36">
        <f t="shared" si="588"/>
        <v>299721.42895788798</v>
      </c>
      <c r="AD3759" s="36">
        <f t="shared" si="589"/>
        <v>190231.38847020688</v>
      </c>
    </row>
    <row r="3760" spans="1:30" ht="14.25" customHeight="1" x14ac:dyDescent="0.25">
      <c r="A3760" s="16">
        <v>3744</v>
      </c>
      <c r="B3760" s="34">
        <v>0.36000797782729599</v>
      </c>
      <c r="C3760" s="34">
        <v>8.85933720235174E-2</v>
      </c>
      <c r="D3760" s="34">
        <v>4.9932578611369703E-2</v>
      </c>
      <c r="E3760" s="34">
        <v>6.0711835076181199E-2</v>
      </c>
      <c r="F3760" s="34">
        <v>-3.0373467127737699E-3</v>
      </c>
      <c r="G3760" s="34">
        <v>0.15755089741995901</v>
      </c>
      <c r="H3760" s="35">
        <v>1.07169271308998</v>
      </c>
      <c r="I3760" s="34">
        <v>9.4520596360150005E-2</v>
      </c>
      <c r="J3760" s="34">
        <v>3.2603744430111402E-2</v>
      </c>
      <c r="K3760" s="36">
        <f>Inputs!$B$12*(1+$B3760)^4</f>
        <v>205266.02593202834</v>
      </c>
      <c r="L3760" s="36">
        <f t="shared" si="580"/>
        <v>24594.721757527012</v>
      </c>
      <c r="M3760" s="36">
        <f t="shared" si="581"/>
        <v>327528.92978149094</v>
      </c>
      <c r="N3760" s="37">
        <f>M3760/Inputs!$B$6</f>
        <v>499.28190515471181</v>
      </c>
      <c r="O3760" s="38">
        <f>IF(N3760&gt;Inputs!$B$4,1,0)</f>
        <v>1</v>
      </c>
      <c r="P3760" s="34">
        <f t="shared" si="582"/>
        <v>6.1916851930038604E-2</v>
      </c>
      <c r="Q3760" s="36">
        <f>Inputs!$B$12*(1+$B3760)^0*$C3760+Inputs!$B$29*(1+$D3760)^0*Inputs!$B$19+Inputs!$B$30*(1+$E3760)^0*Inputs!$B$20+Inputs!$B$31*(1+$F3760)^0*Inputs!$B$21+Inputs!$B$22*(1+Inputs!$B$23)^0</f>
        <v>13337.646348837967</v>
      </c>
      <c r="R3760" s="36">
        <f>Inputs!$B$12*(1+$B3760)^1*$C3760+Inputs!$B$29*(1+$D3760)^1*Inputs!$B$19+Inputs!$B$30*(1+$E3760)^1*Inputs!$B$20+Inputs!$B$31*(1+$F3760)^1*Inputs!$B$21+Inputs!$B$22*(1+Inputs!$B$23)^1</f>
        <v>15485.722058855834</v>
      </c>
      <c r="S3760" s="36">
        <f>Inputs!$B$12*(1+$B3760)^2*$C3760+Inputs!$B$29*(1+$D3760)^2*Inputs!$B$19+Inputs!$B$30*(1+$E3760)^2*Inputs!$B$20+Inputs!$B$31*(1+$F3760)^2*Inputs!$B$21+Inputs!$B$22*(1+Inputs!$B$23)^2</f>
        <v>18338.179623134529</v>
      </c>
      <c r="T3760" s="36">
        <f>Inputs!$B$12*(1+$B3760)^3*$C3760+Inputs!$B$29*(1+$D3760)^3*Inputs!$B$19+Inputs!$B$30*(1+$E3760)^3*Inputs!$B$20+Inputs!$B$31*(1+$F3760)^3*Inputs!$B$21+Inputs!$B$22*(1+Inputs!$B$23)^3</f>
        <v>22143.950486786278</v>
      </c>
      <c r="U3760" s="36">
        <f>Inputs!$B$12*(1+$B3760)^4*$C3760+Inputs!$B$29*(1+$D3760)^4*Inputs!$B$19+Inputs!$B$30*(1+$E3760)^4*Inputs!$B$20+Inputs!$B$31*(1+$F3760)^4*Inputs!$B$21+Inputs!$B$22*(1+Inputs!$B$23)^4</f>
        <v>27241.308465632344</v>
      </c>
      <c r="V3760" s="35">
        <f>Inputs!$B$13/(Q3760*(1-$G3760))</f>
        <v>1.1267065936647891</v>
      </c>
      <c r="W3760" s="36">
        <f>Inputs!$B$13</f>
        <v>12660</v>
      </c>
      <c r="X3760" s="36">
        <f t="shared" si="583"/>
        <v>14519.511493495647</v>
      </c>
      <c r="Y3760" s="36">
        <f t="shared" si="584"/>
        <v>16981.516721767359</v>
      </c>
      <c r="Z3760" s="36">
        <f t="shared" si="585"/>
        <v>20249.162684153427</v>
      </c>
      <c r="AA3760" s="36">
        <f t="shared" si="586"/>
        <v>24594.721757527012</v>
      </c>
      <c r="AB3760" s="36">
        <f t="shared" si="587"/>
        <v>66404.77330858483</v>
      </c>
      <c r="AC3760" s="36">
        <f t="shared" si="588"/>
        <v>410172.69109119725</v>
      </c>
      <c r="AD3760" s="36">
        <f t="shared" si="589"/>
        <v>261124.15647290609</v>
      </c>
    </row>
    <row r="3761" spans="1:30" ht="14.25" customHeight="1" x14ac:dyDescent="0.25">
      <c r="A3761" s="16">
        <v>3745</v>
      </c>
      <c r="B3761" s="34">
        <v>0.29366464012162102</v>
      </c>
      <c r="C3761" s="34">
        <v>7.6929819386490003E-2</v>
      </c>
      <c r="D3761" s="34">
        <v>5.2876526825936701E-2</v>
      </c>
      <c r="E3761" s="34">
        <v>2.6007099137331301E-2</v>
      </c>
      <c r="F3761" s="34">
        <v>-2.5783527736363398E-3</v>
      </c>
      <c r="G3761" s="34">
        <v>0.177985626439433</v>
      </c>
      <c r="H3761" s="35">
        <v>1.0987173880294701</v>
      </c>
      <c r="I3761" s="34">
        <v>9.1173896557953202E-2</v>
      </c>
      <c r="J3761" s="34">
        <v>2.4844079917146201E-2</v>
      </c>
      <c r="K3761" s="36">
        <f>Inputs!$B$12*(1+$B3761)^4</f>
        <v>168049.83142418685</v>
      </c>
      <c r="L3761" s="36">
        <f t="shared" si="580"/>
        <v>19545.856699191008</v>
      </c>
      <c r="M3761" s="36">
        <f t="shared" si="581"/>
        <v>254980.05861078261</v>
      </c>
      <c r="N3761" s="37">
        <f>M3761/Inputs!$B$6</f>
        <v>388.68911373594909</v>
      </c>
      <c r="O3761" s="38">
        <f>IF(N3761&gt;Inputs!$B$4,1,0)</f>
        <v>0</v>
      </c>
      <c r="P3761" s="34">
        <f t="shared" si="582"/>
        <v>6.6329816640807004E-2</v>
      </c>
      <c r="Q3761" s="36">
        <f>Inputs!$B$12*(1+$B3761)^0*$C3761+Inputs!$B$29*(1+$D3761)^0*Inputs!$B$19+Inputs!$B$30*(1+$E3761)^0*Inputs!$B$20+Inputs!$B$31*(1+$F3761)^0*Inputs!$B$21+Inputs!$B$22*(1+Inputs!$B$23)^0</f>
        <v>12637.833190616322</v>
      </c>
      <c r="R3761" s="36">
        <f>Inputs!$B$12*(1+$B3761)^1*$C3761+Inputs!$B$29*(1+$D3761)^1*Inputs!$B$19+Inputs!$B$30*(1+$E3761)^1*Inputs!$B$20+Inputs!$B$31*(1+$F3761)^1*Inputs!$B$21+Inputs!$B$22*(1+Inputs!$B$23)^1</f>
        <v>14152.407000519444</v>
      </c>
      <c r="S3761" s="36">
        <f>Inputs!$B$12*(1+$B3761)^2*$C3761+Inputs!$B$29*(1+$D3761)^2*Inputs!$B$19+Inputs!$B$30*(1+$E3761)^2*Inputs!$B$20+Inputs!$B$31*(1+$F3761)^2*Inputs!$B$21+Inputs!$B$22*(1+Inputs!$B$23)^2</f>
        <v>16073.92262464434</v>
      </c>
      <c r="T3761" s="36">
        <f>Inputs!$B$12*(1+$B3761)^3*$C3761+Inputs!$B$29*(1+$D3761)^3*Inputs!$B$19+Inputs!$B$30*(1+$E3761)^3*Inputs!$B$20+Inputs!$B$31*(1+$F3761)^3*Inputs!$B$21+Inputs!$B$22*(1+Inputs!$B$23)^3</f>
        <v>18519.746081153127</v>
      </c>
      <c r="U3761" s="36">
        <f>Inputs!$B$12*(1+$B3761)^4*$C3761+Inputs!$B$29*(1+$D3761)^4*Inputs!$B$19+Inputs!$B$30*(1+$E3761)^4*Inputs!$B$20+Inputs!$B$31*(1+$F3761)^4*Inputs!$B$21+Inputs!$B$22*(1+Inputs!$B$23)^4</f>
        <v>21641.596784481877</v>
      </c>
      <c r="V3761" s="35">
        <f>Inputs!$B$13/(Q3761*(1-$G3761))</f>
        <v>1.2186575273795737</v>
      </c>
      <c r="W3761" s="36">
        <f>Inputs!$B$13</f>
        <v>12660</v>
      </c>
      <c r="X3761" s="36">
        <f t="shared" si="583"/>
        <v>13828.400016054706</v>
      </c>
      <c r="Y3761" s="36">
        <f t="shared" si="584"/>
        <v>15309.732091510361</v>
      </c>
      <c r="Z3761" s="36">
        <f t="shared" si="585"/>
        <v>17182.798482736005</v>
      </c>
      <c r="AA3761" s="36">
        <f t="shared" si="586"/>
        <v>19545.856699191008</v>
      </c>
      <c r="AB3761" s="36">
        <f t="shared" si="587"/>
        <v>59755.76057736847</v>
      </c>
      <c r="AC3761" s="36">
        <f t="shared" si="588"/>
        <v>301997.75213536731</v>
      </c>
      <c r="AD3761" s="36">
        <f t="shared" si="589"/>
        <v>195224.29803341415</v>
      </c>
    </row>
    <row r="3762" spans="1:30" ht="14.25" customHeight="1" x14ac:dyDescent="0.25">
      <c r="A3762" s="16">
        <v>3746</v>
      </c>
      <c r="B3762" s="34">
        <v>0.19070265801910699</v>
      </c>
      <c r="C3762" s="34">
        <v>8.6462047831059499E-2</v>
      </c>
      <c r="D3762" s="34">
        <v>4.7190029794212301E-2</v>
      </c>
      <c r="E3762" s="34">
        <v>5.1290738758105199E-2</v>
      </c>
      <c r="F3762" s="34">
        <v>2.56257956545657E-2</v>
      </c>
      <c r="G3762" s="34">
        <v>0.17367631415769599</v>
      </c>
      <c r="H3762" s="35">
        <v>1.09976490205021</v>
      </c>
      <c r="I3762" s="34">
        <v>9.8992610094171193E-2</v>
      </c>
      <c r="J3762" s="34">
        <v>2.6795103014737399E-2</v>
      </c>
      <c r="K3762" s="36">
        <f>Inputs!$B$12*(1+$B3762)^4</f>
        <v>120604.78611616069</v>
      </c>
      <c r="L3762" s="36">
        <f t="shared" si="580"/>
        <v>18053.433645825928</v>
      </c>
      <c r="M3762" s="36">
        <f t="shared" si="581"/>
        <v>216862.14961220504</v>
      </c>
      <c r="N3762" s="37">
        <f>M3762/Inputs!$B$6</f>
        <v>330.58254514055648</v>
      </c>
      <c r="O3762" s="38">
        <f>IF(N3762&gt;Inputs!$B$4,1,0)</f>
        <v>0</v>
      </c>
      <c r="P3762" s="34">
        <f t="shared" si="582"/>
        <v>7.2197507079433787E-2</v>
      </c>
      <c r="Q3762" s="36">
        <f>Inputs!$B$12*(1+$B3762)^0*$C3762+Inputs!$B$29*(1+$D3762)^0*Inputs!$B$19+Inputs!$B$30*(1+$E3762)^0*Inputs!$B$20+Inputs!$B$31*(1+$F3762)^0*Inputs!$B$21+Inputs!$B$22*(1+Inputs!$B$23)^0</f>
        <v>13209.76689729049</v>
      </c>
      <c r="R3762" s="36">
        <f>Inputs!$B$12*(1+$B3762)^1*$C3762+Inputs!$B$29*(1+$D3762)^1*Inputs!$B$19+Inputs!$B$30*(1+$E3762)^1*Inputs!$B$20+Inputs!$B$31*(1+$F3762)^1*Inputs!$B$21+Inputs!$B$22*(1+Inputs!$B$23)^1</f>
        <v>14530.153370626093</v>
      </c>
      <c r="S3762" s="36">
        <f>Inputs!$B$12*(1+$B3762)^2*$C3762+Inputs!$B$29*(1+$D3762)^2*Inputs!$B$19+Inputs!$B$30*(1+$E3762)^2*Inputs!$B$20+Inputs!$B$31*(1+$F3762)^2*Inputs!$B$21+Inputs!$B$22*(1+Inputs!$B$23)^2</f>
        <v>16054.048022283081</v>
      </c>
      <c r="T3762" s="36">
        <f>Inputs!$B$12*(1+$B3762)^3*$C3762+Inputs!$B$29*(1+$D3762)^3*Inputs!$B$19+Inputs!$B$30*(1+$E3762)^3*Inputs!$B$20+Inputs!$B$31*(1+$F3762)^3*Inputs!$B$21+Inputs!$B$22*(1+Inputs!$B$23)^3</f>
        <v>17818.128909586303</v>
      </c>
      <c r="U3762" s="36">
        <f>Inputs!$B$12*(1+$B3762)^4*$C3762+Inputs!$B$29*(1+$D3762)^4*Inputs!$B$19+Inputs!$B$30*(1+$E3762)^4*Inputs!$B$20+Inputs!$B$31*(1+$F3762)^4*Inputs!$B$21+Inputs!$B$22*(1+Inputs!$B$23)^4</f>
        <v>19865.969163423801</v>
      </c>
      <c r="V3762" s="35">
        <f>Inputs!$B$13/(Q3762*(1-$G3762))</f>
        <v>1.1598140087848969</v>
      </c>
      <c r="W3762" s="36">
        <f>Inputs!$B$13</f>
        <v>12660</v>
      </c>
      <c r="X3762" s="36">
        <f t="shared" si="583"/>
        <v>13745.187797670726</v>
      </c>
      <c r="Y3762" s="36">
        <f t="shared" si="584"/>
        <v>14987.606301170495</v>
      </c>
      <c r="Z3762" s="36">
        <f t="shared" si="585"/>
        <v>16413.468561991431</v>
      </c>
      <c r="AA3762" s="36">
        <f t="shared" si="586"/>
        <v>18053.433645825928</v>
      </c>
      <c r="AB3762" s="36">
        <f t="shared" si="587"/>
        <v>56704.554019436189</v>
      </c>
      <c r="AC3762" s="36">
        <f t="shared" si="588"/>
        <v>256756.47276491721</v>
      </c>
      <c r="AD3762" s="36">
        <f t="shared" si="589"/>
        <v>160157.59559276886</v>
      </c>
    </row>
    <row r="3763" spans="1:30" ht="14.25" customHeight="1" x14ac:dyDescent="0.25">
      <c r="A3763" s="16">
        <v>3747</v>
      </c>
      <c r="B3763" s="34">
        <v>0.19653796165682699</v>
      </c>
      <c r="C3763" s="34">
        <v>6.1568580500584197E-2</v>
      </c>
      <c r="D3763" s="34">
        <v>3.3154256573361802E-2</v>
      </c>
      <c r="E3763" s="34">
        <v>3.9592238011166597E-2</v>
      </c>
      <c r="F3763" s="34">
        <v>3.2360496519924301E-3</v>
      </c>
      <c r="G3763" s="34">
        <v>0.181919276938762</v>
      </c>
      <c r="H3763" s="35">
        <v>0.91767256813745102</v>
      </c>
      <c r="I3763" s="34">
        <v>9.5571762146123798E-2</v>
      </c>
      <c r="J3763" s="34">
        <v>3.04947094427238E-2</v>
      </c>
      <c r="K3763" s="36">
        <f>Inputs!$B$12*(1+$B3763)^4</f>
        <v>122986.42490818222</v>
      </c>
      <c r="L3763" s="36">
        <f t="shared" si="580"/>
        <v>12196.129539315356</v>
      </c>
      <c r="M3763" s="36">
        <f t="shared" si="581"/>
        <v>170180.74375160545</v>
      </c>
      <c r="N3763" s="37">
        <f>M3763/Inputs!$B$6</f>
        <v>259.4218654750083</v>
      </c>
      <c r="O3763" s="38">
        <f>IF(N3763&gt;Inputs!$B$4,1,0)</f>
        <v>0</v>
      </c>
      <c r="P3763" s="34">
        <f t="shared" si="582"/>
        <v>6.5077052703400001E-2</v>
      </c>
      <c r="Q3763" s="36">
        <f>Inputs!$B$12*(1+$B3763)^0*$C3763+Inputs!$B$29*(1+$D3763)^0*Inputs!$B$19+Inputs!$B$30*(1+$E3763)^0*Inputs!$B$20+Inputs!$B$31*(1+$F3763)^0*Inputs!$B$21+Inputs!$B$22*(1+Inputs!$B$23)^0</f>
        <v>11716.158857461975</v>
      </c>
      <c r="R3763" s="36">
        <f>Inputs!$B$12*(1+$B3763)^1*$C3763+Inputs!$B$29*(1+$D3763)^1*Inputs!$B$19+Inputs!$B$30*(1+$E3763)^1*Inputs!$B$20+Inputs!$B$31*(1+$F3763)^1*Inputs!$B$21+Inputs!$B$22*(1+Inputs!$B$23)^1</f>
        <v>12596.555180498137</v>
      </c>
      <c r="S3763" s="36">
        <f>Inputs!$B$12*(1+$B3763)^2*$C3763+Inputs!$B$29*(1+$D3763)^2*Inputs!$B$19+Inputs!$B$30*(1+$E3763)^2*Inputs!$B$20+Inputs!$B$31*(1+$F3763)^2*Inputs!$B$21+Inputs!$B$22*(1+Inputs!$B$23)^2</f>
        <v>13625.183061587297</v>
      </c>
      <c r="T3763" s="36">
        <f>Inputs!$B$12*(1+$B3763)^3*$C3763+Inputs!$B$29*(1+$D3763)^3*Inputs!$B$19+Inputs!$B$30*(1+$E3763)^3*Inputs!$B$20+Inputs!$B$31*(1+$F3763)^3*Inputs!$B$21+Inputs!$B$22*(1+Inputs!$B$23)^3</f>
        <v>14830.301201034161</v>
      </c>
      <c r="U3763" s="36">
        <f>Inputs!$B$12*(1+$B3763)^4*$C3763+Inputs!$B$29*(1+$D3763)^4*Inputs!$B$19+Inputs!$B$30*(1+$E3763)^4*Inputs!$B$20+Inputs!$B$31*(1+$F3763)^4*Inputs!$B$21+Inputs!$B$22*(1+Inputs!$B$23)^4</f>
        <v>16245.688425422471</v>
      </c>
      <c r="V3763" s="35">
        <f>Inputs!$B$13/(Q3763*(1-$G3763))</f>
        <v>1.3208463331550826</v>
      </c>
      <c r="W3763" s="36">
        <f>Inputs!$B$13</f>
        <v>12660</v>
      </c>
      <c r="X3763" s="36">
        <f t="shared" si="583"/>
        <v>12572.643794556077</v>
      </c>
      <c r="Y3763" s="36">
        <f t="shared" si="584"/>
        <v>12475.825031085662</v>
      </c>
      <c r="Z3763" s="36">
        <f t="shared" si="585"/>
        <v>12356.420237964119</v>
      </c>
      <c r="AA3763" s="36">
        <f t="shared" si="586"/>
        <v>12196.129539315356</v>
      </c>
      <c r="AB3763" s="36">
        <f t="shared" si="587"/>
        <v>47821.785943720584</v>
      </c>
      <c r="AC3763" s="36">
        <f t="shared" si="588"/>
        <v>193125.63252093885</v>
      </c>
      <c r="AD3763" s="36">
        <f t="shared" si="589"/>
        <v>122358.95780788486</v>
      </c>
    </row>
    <row r="3764" spans="1:30" ht="14.25" customHeight="1" x14ac:dyDescent="0.25">
      <c r="A3764" s="16">
        <v>3748</v>
      </c>
      <c r="B3764" s="34">
        <v>0.21181636674665999</v>
      </c>
      <c r="C3764" s="34">
        <v>0.109230352638277</v>
      </c>
      <c r="D3764" s="34">
        <v>2.1940155131052502E-2</v>
      </c>
      <c r="E3764" s="34">
        <v>4.5669594609761499E-2</v>
      </c>
      <c r="F3764" s="34">
        <v>1.5868686454848499E-2</v>
      </c>
      <c r="G3764" s="34">
        <v>0.199568291856529</v>
      </c>
      <c r="H3764" s="35">
        <v>1.02689830327458</v>
      </c>
      <c r="I3764" s="34">
        <v>9.0764301262425906E-2</v>
      </c>
      <c r="J3764" s="34">
        <v>2.7223336861469698E-2</v>
      </c>
      <c r="K3764" s="36">
        <f>Inputs!$B$12*(1+$B3764)^4</f>
        <v>129389.34234140228</v>
      </c>
      <c r="L3764" s="36">
        <f t="shared" si="580"/>
        <v>18864.109175953166</v>
      </c>
      <c r="M3764" s="36">
        <f t="shared" si="581"/>
        <v>256652.47263305925</v>
      </c>
      <c r="N3764" s="37">
        <f>M3764/Inputs!$B$6</f>
        <v>391.23852535527323</v>
      </c>
      <c r="O3764" s="38">
        <f>IF(N3764&gt;Inputs!$B$4,1,0)</f>
        <v>0</v>
      </c>
      <c r="P3764" s="34">
        <f t="shared" si="582"/>
        <v>6.3540964400956204E-2</v>
      </c>
      <c r="Q3764" s="36">
        <f>Inputs!$B$12*(1+$B3764)^0*$C3764+Inputs!$B$29*(1+$D3764)^0*Inputs!$B$19+Inputs!$B$30*(1+$E3764)^0*Inputs!$B$20+Inputs!$B$31*(1+$F3764)^0*Inputs!$B$21+Inputs!$B$22*(1+Inputs!$B$23)^0</f>
        <v>14575.865185723542</v>
      </c>
      <c r="R3764" s="36">
        <f>Inputs!$B$12*(1+$B3764)^1*$C3764+Inputs!$B$29*(1+$D3764)^1*Inputs!$B$19+Inputs!$B$30*(1+$E3764)^1*Inputs!$B$20+Inputs!$B$31*(1+$F3764)^1*Inputs!$B$21+Inputs!$B$22*(1+Inputs!$B$23)^1</f>
        <v>16153.707218417978</v>
      </c>
      <c r="S3764" s="36">
        <f>Inputs!$B$12*(1+$B3764)^2*$C3764+Inputs!$B$29*(1+$D3764)^2*Inputs!$B$19+Inputs!$B$30*(1+$E3764)^2*Inputs!$B$20+Inputs!$B$31*(1+$F3764)^2*Inputs!$B$21+Inputs!$B$22*(1+Inputs!$B$23)^2</f>
        <v>18031.484283533275</v>
      </c>
      <c r="T3764" s="36">
        <f>Inputs!$B$12*(1+$B3764)^3*$C3764+Inputs!$B$29*(1+$D3764)^3*Inputs!$B$19+Inputs!$B$30*(1+$E3764)^3*Inputs!$B$20+Inputs!$B$31*(1+$F3764)^3*Inputs!$B$21+Inputs!$B$22*(1+Inputs!$B$23)^3</f>
        <v>20271.709787778855</v>
      </c>
      <c r="U3764" s="36">
        <f>Inputs!$B$12*(1+$B3764)^4*$C3764+Inputs!$B$29*(1+$D3764)^4*Inputs!$B$19+Inputs!$B$30*(1+$E3764)^4*Inputs!$B$20+Inputs!$B$31*(1+$F3764)^4*Inputs!$B$21+Inputs!$B$22*(1+Inputs!$B$23)^4</f>
        <v>22950.099914074683</v>
      </c>
      <c r="V3764" s="35">
        <f>Inputs!$B$13/(Q3764*(1-$G3764))</f>
        <v>1.0851132799053338</v>
      </c>
      <c r="W3764" s="36">
        <f>Inputs!$B$13</f>
        <v>12660</v>
      </c>
      <c r="X3764" s="36">
        <f t="shared" si="583"/>
        <v>13842.269987349673</v>
      </c>
      <c r="Y3764" s="36">
        <f t="shared" si="584"/>
        <v>15241.301774149135</v>
      </c>
      <c r="Z3764" s="36">
        <f t="shared" si="585"/>
        <v>16898.725158971611</v>
      </c>
      <c r="AA3764" s="36">
        <f t="shared" si="586"/>
        <v>18864.109175953166</v>
      </c>
      <c r="AB3764" s="36">
        <f t="shared" si="587"/>
        <v>59140.786157422801</v>
      </c>
      <c r="AC3764" s="36">
        <f t="shared" si="588"/>
        <v>304963.15813472407</v>
      </c>
      <c r="AD3764" s="36">
        <f t="shared" si="589"/>
        <v>197511.68647563647</v>
      </c>
    </row>
    <row r="3765" spans="1:30" ht="14.25" customHeight="1" x14ac:dyDescent="0.25">
      <c r="A3765" s="16">
        <v>3749</v>
      </c>
      <c r="B3765" s="34">
        <v>0.288156276246606</v>
      </c>
      <c r="C3765" s="34">
        <v>8.3388902734676501E-2</v>
      </c>
      <c r="D3765" s="34">
        <v>4.1373812700916598E-2</v>
      </c>
      <c r="E3765" s="34">
        <v>1.7003311391314599E-2</v>
      </c>
      <c r="F3765" s="34">
        <v>1.12022843668269E-2</v>
      </c>
      <c r="G3765" s="34">
        <v>0.18540428285398899</v>
      </c>
      <c r="H3765" s="35">
        <v>1.1229442623331201</v>
      </c>
      <c r="I3765" s="34">
        <v>9.7176056375993206E-2</v>
      </c>
      <c r="J3765" s="34">
        <v>3.2324074579487203E-2</v>
      </c>
      <c r="K3765" s="36">
        <f>Inputs!$B$12*(1+$B3765)^4</f>
        <v>165205.86674959582</v>
      </c>
      <c r="L3765" s="36">
        <f t="shared" si="580"/>
        <v>20555.481413086076</v>
      </c>
      <c r="M3765" s="36">
        <f t="shared" si="581"/>
        <v>266111.39372016687</v>
      </c>
      <c r="N3765" s="37">
        <f>M3765/Inputs!$B$6</f>
        <v>405.65761237830316</v>
      </c>
      <c r="O3765" s="38">
        <f>IF(N3765&gt;Inputs!$B$4,1,0)</f>
        <v>1</v>
      </c>
      <c r="P3765" s="34">
        <f t="shared" si="582"/>
        <v>6.4851981796506003E-2</v>
      </c>
      <c r="Q3765" s="36">
        <f>Inputs!$B$12*(1+$B3765)^0*$C3765+Inputs!$B$29*(1+$D3765)^0*Inputs!$B$19+Inputs!$B$30*(1+$E3765)^0*Inputs!$B$20+Inputs!$B$31*(1+$F3765)^0*Inputs!$B$21+Inputs!$B$22*(1+Inputs!$B$23)^0</f>
        <v>13025.378191507512</v>
      </c>
      <c r="R3765" s="36">
        <f>Inputs!$B$12*(1+$B3765)^1*$C3765+Inputs!$B$29*(1+$D3765)^1*Inputs!$B$19+Inputs!$B$30*(1+$E3765)^1*Inputs!$B$20+Inputs!$B$31*(1+$F3765)^1*Inputs!$B$21+Inputs!$B$22*(1+Inputs!$B$23)^1</f>
        <v>14627.843404648207</v>
      </c>
      <c r="S3765" s="36">
        <f>Inputs!$B$12*(1+$B3765)^2*$C3765+Inputs!$B$29*(1+$D3765)^2*Inputs!$B$19+Inputs!$B$30*(1+$E3765)^2*Inputs!$B$20+Inputs!$B$31*(1+$F3765)^2*Inputs!$B$21+Inputs!$B$22*(1+Inputs!$B$23)^2</f>
        <v>16650.624641146911</v>
      </c>
      <c r="T3765" s="36">
        <f>Inputs!$B$12*(1+$B3765)^3*$C3765+Inputs!$B$29*(1+$D3765)^3*Inputs!$B$19+Inputs!$B$30*(1+$E3765)^3*Inputs!$B$20+Inputs!$B$31*(1+$F3765)^3*Inputs!$B$21+Inputs!$B$22*(1+Inputs!$B$23)^3</f>
        <v>19213.625792620085</v>
      </c>
      <c r="U3765" s="36">
        <f>Inputs!$B$12*(1+$B3765)^4*$C3765+Inputs!$B$29*(1+$D3765)^4*Inputs!$B$19+Inputs!$B$30*(1+$E3765)^4*Inputs!$B$20+Inputs!$B$31*(1+$F3765)^4*Inputs!$B$21+Inputs!$B$22*(1+Inputs!$B$23)^4</f>
        <v>22471.255081383228</v>
      </c>
      <c r="V3765" s="35">
        <f>Inputs!$B$13/(Q3765*(1-$G3765))</f>
        <v>1.1931670221032693</v>
      </c>
      <c r="W3765" s="36">
        <f>Inputs!$B$13</f>
        <v>12660</v>
      </c>
      <c r="X3765" s="36">
        <f t="shared" si="583"/>
        <v>14008.324340169336</v>
      </c>
      <c r="Y3765" s="36">
        <f t="shared" si="584"/>
        <v>15707.319573478382</v>
      </c>
      <c r="Z3765" s="36">
        <f t="shared" si="585"/>
        <v>17850.349422617448</v>
      </c>
      <c r="AA3765" s="36">
        <f t="shared" si="586"/>
        <v>20555.481413086076</v>
      </c>
      <c r="AB3765" s="36">
        <f t="shared" si="587"/>
        <v>60314.484177023754</v>
      </c>
      <c r="AC3765" s="36">
        <f t="shared" si="588"/>
        <v>327205.39510857617</v>
      </c>
      <c r="AD3765" s="36">
        <f t="shared" si="589"/>
        <v>205796.90954314309</v>
      </c>
    </row>
    <row r="3766" spans="1:30" ht="14.25" customHeight="1" x14ac:dyDescent="0.25">
      <c r="A3766" s="16">
        <v>3750</v>
      </c>
      <c r="B3766" s="34">
        <v>0.26535474126849401</v>
      </c>
      <c r="C3766" s="34">
        <v>5.6552127243270002E-2</v>
      </c>
      <c r="D3766" s="34">
        <v>3.6823971137712699E-2</v>
      </c>
      <c r="E3766" s="34">
        <v>1.0201004937291199E-2</v>
      </c>
      <c r="F3766" s="34">
        <v>3.0070215451073801E-2</v>
      </c>
      <c r="G3766" s="34">
        <v>0.18610424749103399</v>
      </c>
      <c r="H3766" s="35">
        <v>1.1180564857033299</v>
      </c>
      <c r="I3766" s="34">
        <v>0.10805180652347</v>
      </c>
      <c r="J3766" s="34">
        <v>2.20078410255845E-2</v>
      </c>
      <c r="K3766" s="36">
        <f>Inputs!$B$12*(1+$B3766)^4</f>
        <v>153815.61889683458</v>
      </c>
      <c r="L3766" s="36">
        <f t="shared" si="580"/>
        <v>16031.311328594755</v>
      </c>
      <c r="M3766" s="36">
        <f t="shared" si="581"/>
        <v>166044.47672122502</v>
      </c>
      <c r="N3766" s="37">
        <f>M3766/Inputs!$B$6</f>
        <v>253.11658036772107</v>
      </c>
      <c r="O3766" s="38">
        <f>IF(N3766&gt;Inputs!$B$4,1,0)</f>
        <v>0</v>
      </c>
      <c r="P3766" s="34">
        <f t="shared" si="582"/>
        <v>8.6043965497885511E-2</v>
      </c>
      <c r="Q3766" s="36">
        <f>Inputs!$B$12*(1+$B3766)^0*$C3766+Inputs!$B$29*(1+$D3766)^0*Inputs!$B$19+Inputs!$B$30*(1+$E3766)^0*Inputs!$B$20+Inputs!$B$31*(1+$F3766)^0*Inputs!$B$21+Inputs!$B$22*(1+Inputs!$B$23)^0</f>
        <v>11415.17166202312</v>
      </c>
      <c r="R3766" s="36">
        <f>Inputs!$B$12*(1+$B3766)^1*$C3766+Inputs!$B$29*(1+$D3766)^1*Inputs!$B$19+Inputs!$B$30*(1+$E3766)^1*Inputs!$B$20+Inputs!$B$31*(1+$F3766)^1*Inputs!$B$21+Inputs!$B$22*(1+Inputs!$B$23)^1</f>
        <v>12529.341745501019</v>
      </c>
      <c r="S3766" s="36">
        <f>Inputs!$B$12*(1+$B3766)^2*$C3766+Inputs!$B$29*(1+$D3766)^2*Inputs!$B$19+Inputs!$B$30*(1+$E3766)^2*Inputs!$B$20+Inputs!$B$31*(1+$F3766)^2*Inputs!$B$21+Inputs!$B$22*(1+Inputs!$B$23)^2</f>
        <v>13889.177689694836</v>
      </c>
      <c r="T3766" s="36">
        <f>Inputs!$B$12*(1+$B3766)^3*$C3766+Inputs!$B$29*(1+$D3766)^3*Inputs!$B$19+Inputs!$B$30*(1+$E3766)^3*Inputs!$B$20+Inputs!$B$31*(1+$F3766)^3*Inputs!$B$21+Inputs!$B$22*(1+Inputs!$B$23)^3</f>
        <v>15558.30624526051</v>
      </c>
      <c r="U3766" s="36">
        <f>Inputs!$B$12*(1+$B3766)^4*$C3766+Inputs!$B$29*(1+$D3766)^4*Inputs!$B$19+Inputs!$B$30*(1+$E3766)^4*Inputs!$B$20+Inputs!$B$31*(1+$F3766)^4*Inputs!$B$21+Inputs!$B$22*(1+Inputs!$B$23)^4</f>
        <v>17617.185243630018</v>
      </c>
      <c r="V3766" s="35">
        <f>Inputs!$B$13/(Q3766*(1-$G3766))</f>
        <v>1.3626442151207909</v>
      </c>
      <c r="W3766" s="36">
        <f>Inputs!$B$13</f>
        <v>12660</v>
      </c>
      <c r="X3766" s="36">
        <f t="shared" si="583"/>
        <v>13272.120094756719</v>
      </c>
      <c r="Y3766" s="36">
        <f t="shared" si="584"/>
        <v>14021.345463213951</v>
      </c>
      <c r="Z3766" s="36">
        <f t="shared" si="585"/>
        <v>14932.063466536621</v>
      </c>
      <c r="AA3766" s="36">
        <f t="shared" si="586"/>
        <v>16031.311328594755</v>
      </c>
      <c r="AB3766" s="36">
        <f t="shared" si="587"/>
        <v>52045.086613536019</v>
      </c>
      <c r="AC3766" s="36">
        <f t="shared" si="588"/>
        <v>190415.74600776334</v>
      </c>
      <c r="AD3766" s="36">
        <f t="shared" si="589"/>
        <v>113999.39010768899</v>
      </c>
    </row>
    <row r="3767" spans="1:30" ht="14.25" customHeight="1" x14ac:dyDescent="0.25">
      <c r="A3767" s="16">
        <v>3751</v>
      </c>
      <c r="B3767" s="34">
        <v>0.409845297200294</v>
      </c>
      <c r="C3767" s="34">
        <v>4.5131940948881802E-2</v>
      </c>
      <c r="D3767" s="34">
        <v>5.3589307735546203E-2</v>
      </c>
      <c r="E3767" s="34">
        <v>5.7379122988995099E-2</v>
      </c>
      <c r="F3767" s="34">
        <v>2.1920342428881998E-2</v>
      </c>
      <c r="G3767" s="34">
        <v>0.19045387201751099</v>
      </c>
      <c r="H3767" s="35">
        <v>1.0857546242150899</v>
      </c>
      <c r="I3767" s="34">
        <v>8.8582236311906495E-2</v>
      </c>
      <c r="J3767" s="34">
        <v>2.0195593686417601E-2</v>
      </c>
      <c r="K3767" s="36">
        <f>Inputs!$B$12*(1+$B3767)^4</f>
        <v>237048.43385509204</v>
      </c>
      <c r="L3767" s="36">
        <f t="shared" si="580"/>
        <v>17785.421550245512</v>
      </c>
      <c r="M3767" s="36">
        <f t="shared" si="581"/>
        <v>230826.89752703105</v>
      </c>
      <c r="N3767" s="37">
        <f>M3767/Inputs!$B$6</f>
        <v>351.87027062047417</v>
      </c>
      <c r="O3767" s="38">
        <f>IF(N3767&gt;Inputs!$B$4,1,0)</f>
        <v>0</v>
      </c>
      <c r="P3767" s="34">
        <f t="shared" si="582"/>
        <v>6.8386642625488894E-2</v>
      </c>
      <c r="Q3767" s="36">
        <f>Inputs!$B$12*(1+$B3767)^0*$C3767+Inputs!$B$29*(1+$D3767)^0*Inputs!$B$19+Inputs!$B$30*(1+$E3767)^0*Inputs!$B$20+Inputs!$B$31*(1+$F3767)^0*Inputs!$B$21+Inputs!$B$22*(1+Inputs!$B$23)^0</f>
        <v>10729.960484359828</v>
      </c>
      <c r="R3767" s="36">
        <f>Inputs!$B$12*(1+$B3767)^1*$C3767+Inputs!$B$29*(1+$D3767)^1*Inputs!$B$19+Inputs!$B$30*(1+$E3767)^1*Inputs!$B$20+Inputs!$B$31*(1+$F3767)^1*Inputs!$B$21+Inputs!$B$22*(1+Inputs!$B$23)^1</f>
        <v>12190.532578232876</v>
      </c>
      <c r="S3767" s="36">
        <f>Inputs!$B$12*(1+$B3767)^2*$C3767+Inputs!$B$29*(1+$D3767)^2*Inputs!$B$19+Inputs!$B$30*(1+$E3767)^2*Inputs!$B$20+Inputs!$B$31*(1+$F3767)^2*Inputs!$B$21+Inputs!$B$22*(1+Inputs!$B$23)^2</f>
        <v>14123.798872991509</v>
      </c>
      <c r="T3767" s="36">
        <f>Inputs!$B$12*(1+$B3767)^3*$C3767+Inputs!$B$29*(1+$D3767)^3*Inputs!$B$19+Inputs!$B$30*(1+$E3767)^3*Inputs!$B$20+Inputs!$B$31*(1+$F3767)^3*Inputs!$B$21+Inputs!$B$22*(1+Inputs!$B$23)^3</f>
        <v>16717.147841978709</v>
      </c>
      <c r="U3767" s="36">
        <f>Inputs!$B$12*(1+$B3767)^4*$C3767+Inputs!$B$29*(1+$D3767)^4*Inputs!$B$19+Inputs!$B$30*(1+$E3767)^4*Inputs!$B$20+Inputs!$B$31*(1+$F3767)^4*Inputs!$B$21+Inputs!$B$22*(1+Inputs!$B$23)^4</f>
        <v>20234.4253770826</v>
      </c>
      <c r="V3767" s="35">
        <f>Inputs!$B$13/(Q3767*(1-$G3767))</f>
        <v>1.4574510692659763</v>
      </c>
      <c r="W3767" s="36">
        <f>Inputs!$B$13</f>
        <v>12660</v>
      </c>
      <c r="X3767" s="36">
        <f t="shared" si="583"/>
        <v>13466.241523694864</v>
      </c>
      <c r="Y3767" s="36">
        <f t="shared" si="584"/>
        <v>14539.337432298633</v>
      </c>
      <c r="Z3767" s="36">
        <f t="shared" si="585"/>
        <v>15951.415649328455</v>
      </c>
      <c r="AA3767" s="36">
        <f t="shared" si="586"/>
        <v>17785.421550245512</v>
      </c>
      <c r="AB3767" s="36">
        <f t="shared" si="587"/>
        <v>57258.718137917807</v>
      </c>
      <c r="AC3767" s="36">
        <f t="shared" si="588"/>
        <v>265323.87028827635</v>
      </c>
      <c r="AD3767" s="36">
        <f t="shared" si="589"/>
        <v>173568.17938911324</v>
      </c>
    </row>
    <row r="3768" spans="1:30" ht="14.25" customHeight="1" x14ac:dyDescent="0.25">
      <c r="A3768" s="16">
        <v>3752</v>
      </c>
      <c r="B3768" s="34">
        <v>0.26142069710556698</v>
      </c>
      <c r="C3768" s="34">
        <v>8.1627777430169607E-2</v>
      </c>
      <c r="D3768" s="34">
        <v>2.6058657163584398E-2</v>
      </c>
      <c r="E3768" s="34">
        <v>4.1675533191280402E-2</v>
      </c>
      <c r="F3768" s="34">
        <v>6.5233280972297001E-3</v>
      </c>
      <c r="G3768" s="34">
        <v>0.18598517191149999</v>
      </c>
      <c r="H3768" s="35">
        <v>1.0179329072681</v>
      </c>
      <c r="I3768" s="34">
        <v>9.6521105021816003E-2</v>
      </c>
      <c r="J3768" s="34">
        <v>2.046123595464E-2</v>
      </c>
      <c r="K3768" s="36">
        <f>Inputs!$B$12*(1+$B3768)^4</f>
        <v>151911.64285874108</v>
      </c>
      <c r="L3768" s="36">
        <f t="shared" si="580"/>
        <v>17446.761012514085</v>
      </c>
      <c r="M3768" s="36">
        <f t="shared" si="581"/>
        <v>203495.83854103598</v>
      </c>
      <c r="N3768" s="37">
        <f>M3768/Inputs!$B$6</f>
        <v>310.20707094670121</v>
      </c>
      <c r="O3768" s="38">
        <f>IF(N3768&gt;Inputs!$B$4,1,0)</f>
        <v>0</v>
      </c>
      <c r="P3768" s="34">
        <f t="shared" si="582"/>
        <v>7.6059869067176003E-2</v>
      </c>
      <c r="Q3768" s="36">
        <f>Inputs!$B$12*(1+$B3768)^0*$C3768+Inputs!$B$29*(1+$D3768)^0*Inputs!$B$19+Inputs!$B$30*(1+$E3768)^0*Inputs!$B$20+Inputs!$B$31*(1+$F3768)^0*Inputs!$B$21+Inputs!$B$22*(1+Inputs!$B$23)^0</f>
        <v>12919.710673237099</v>
      </c>
      <c r="R3768" s="36">
        <f>Inputs!$B$12*(1+$B3768)^1*$C3768+Inputs!$B$29*(1+$D3768)^1*Inputs!$B$19+Inputs!$B$30*(1+$E3768)^1*Inputs!$B$20+Inputs!$B$31*(1+$F3768)^1*Inputs!$B$21+Inputs!$B$22*(1+Inputs!$B$23)^1</f>
        <v>14351.082518010255</v>
      </c>
      <c r="S3768" s="36">
        <f>Inputs!$B$12*(1+$B3768)^2*$C3768+Inputs!$B$29*(1+$D3768)^2*Inputs!$B$19+Inputs!$B$30*(1+$E3768)^2*Inputs!$B$20+Inputs!$B$31*(1+$F3768)^2*Inputs!$B$21+Inputs!$B$22*(1+Inputs!$B$23)^2</f>
        <v>16121.886871200066</v>
      </c>
      <c r="T3768" s="36">
        <f>Inputs!$B$12*(1+$B3768)^3*$C3768+Inputs!$B$29*(1+$D3768)^3*Inputs!$B$19+Inputs!$B$30*(1+$E3768)^3*Inputs!$B$20+Inputs!$B$31*(1+$F3768)^3*Inputs!$B$21+Inputs!$B$22*(1+Inputs!$B$23)^3</f>
        <v>18319.803181915973</v>
      </c>
      <c r="U3768" s="36">
        <f>Inputs!$B$12*(1+$B3768)^4*$C3768+Inputs!$B$29*(1+$D3768)^4*Inputs!$B$19+Inputs!$B$30*(1+$E3768)^4*Inputs!$B$20+Inputs!$B$31*(1+$F3768)^4*Inputs!$B$21+Inputs!$B$22*(1+Inputs!$B$23)^4</f>
        <v>21055.392505867967</v>
      </c>
      <c r="V3768" s="35">
        <f>Inputs!$B$13/(Q3768*(1-$G3768))</f>
        <v>1.2037840967196884</v>
      </c>
      <c r="W3768" s="36">
        <f>Inputs!$B$13</f>
        <v>12660</v>
      </c>
      <c r="X3768" s="36">
        <f t="shared" si="583"/>
        <v>13519.820439028979</v>
      </c>
      <c r="Y3768" s="36">
        <f t="shared" si="584"/>
        <v>14578.301528872065</v>
      </c>
      <c r="Z3768" s="36">
        <f t="shared" si="585"/>
        <v>15872.898271250087</v>
      </c>
      <c r="AA3768" s="36">
        <f t="shared" si="586"/>
        <v>17446.761012514085</v>
      </c>
      <c r="AB3768" s="36">
        <f t="shared" si="587"/>
        <v>55833.148741544421</v>
      </c>
      <c r="AC3768" s="36">
        <f t="shared" si="588"/>
        <v>234075.38725199617</v>
      </c>
      <c r="AD3768" s="36">
        <f t="shared" si="589"/>
        <v>147662.68979949155</v>
      </c>
    </row>
    <row r="3769" spans="1:30" ht="14.25" customHeight="1" x14ac:dyDescent="0.25">
      <c r="A3769" s="16">
        <v>3753</v>
      </c>
      <c r="B3769" s="34">
        <v>0.33553261040501497</v>
      </c>
      <c r="C3769" s="34">
        <v>6.5284386870451405E-2</v>
      </c>
      <c r="D3769" s="34">
        <v>1.02850570490346E-2</v>
      </c>
      <c r="E3769" s="34">
        <v>2.2237016243484599E-2</v>
      </c>
      <c r="F3769" s="34">
        <v>2.32716145388858E-2</v>
      </c>
      <c r="G3769" s="34">
        <v>0.19468775510560599</v>
      </c>
      <c r="H3769" s="35">
        <v>1.1046378431636199</v>
      </c>
      <c r="I3769" s="34">
        <v>0.105094350305508</v>
      </c>
      <c r="J3769" s="34">
        <v>2.9566967811524E-2</v>
      </c>
      <c r="K3769" s="36">
        <f>Inputs!$B$12*(1+$B3769)^4</f>
        <v>190883.87288927147</v>
      </c>
      <c r="L3769" s="36">
        <f t="shared" si="580"/>
        <v>18680.046069038399</v>
      </c>
      <c r="M3769" s="36">
        <f t="shared" si="581"/>
        <v>210552.94303504226</v>
      </c>
      <c r="N3769" s="37">
        <f>M3769/Inputs!$B$6</f>
        <v>320.96485218756442</v>
      </c>
      <c r="O3769" s="38">
        <f>IF(N3769&gt;Inputs!$B$4,1,0)</f>
        <v>0</v>
      </c>
      <c r="P3769" s="34">
        <f t="shared" si="582"/>
        <v>7.5527382493983997E-2</v>
      </c>
      <c r="Q3769" s="36">
        <f>Inputs!$B$12*(1+$B3769)^0*$C3769+Inputs!$B$29*(1+$D3769)^0*Inputs!$B$19+Inputs!$B$30*(1+$E3769)^0*Inputs!$B$20+Inputs!$B$31*(1+$F3769)^0*Inputs!$B$21+Inputs!$B$22*(1+Inputs!$B$23)^0</f>
        <v>11939.107239654008</v>
      </c>
      <c r="R3769" s="36">
        <f>Inputs!$B$12*(1+$B3769)^1*$C3769+Inputs!$B$29*(1+$D3769)^1*Inputs!$B$19+Inputs!$B$30*(1+$E3769)^1*Inputs!$B$20+Inputs!$B$31*(1+$F3769)^1*Inputs!$B$21+Inputs!$B$22*(1+Inputs!$B$23)^1</f>
        <v>13379.182930601437</v>
      </c>
      <c r="S3769" s="36">
        <f>Inputs!$B$12*(1+$B3769)^2*$C3769+Inputs!$B$29*(1+$D3769)^2*Inputs!$B$19+Inputs!$B$30*(1+$E3769)^2*Inputs!$B$20+Inputs!$B$31*(1+$F3769)^2*Inputs!$B$21+Inputs!$B$22*(1+Inputs!$B$23)^2</f>
        <v>15262.21427232934</v>
      </c>
      <c r="T3769" s="36">
        <f>Inputs!$B$12*(1+$B3769)^3*$C3769+Inputs!$B$29*(1+$D3769)^3*Inputs!$B$19+Inputs!$B$30*(1+$E3769)^3*Inputs!$B$20+Inputs!$B$31*(1+$F3769)^3*Inputs!$B$21+Inputs!$B$22*(1+Inputs!$B$23)^3</f>
        <v>17736.194206160908</v>
      </c>
      <c r="U3769" s="36">
        <f>Inputs!$B$12*(1+$B3769)^4*$C3769+Inputs!$B$29*(1+$D3769)^4*Inputs!$B$19+Inputs!$B$30*(1+$E3769)^4*Inputs!$B$20+Inputs!$B$31*(1+$F3769)^4*Inputs!$B$21+Inputs!$B$22*(1+Inputs!$B$23)^4</f>
        <v>20998.763529188571</v>
      </c>
      <c r="V3769" s="35">
        <f>Inputs!$B$13/(Q3769*(1-$G3769))</f>
        <v>1.3167324842179247</v>
      </c>
      <c r="W3769" s="36">
        <f>Inputs!$B$13</f>
        <v>12660</v>
      </c>
      <c r="X3769" s="36">
        <f t="shared" si="583"/>
        <v>13615.729425675583</v>
      </c>
      <c r="Y3769" s="36">
        <f t="shared" si="584"/>
        <v>14880.347368431889</v>
      </c>
      <c r="Z3769" s="36">
        <f t="shared" si="585"/>
        <v>16535.081117256013</v>
      </c>
      <c r="AA3769" s="36">
        <f t="shared" si="586"/>
        <v>18680.046069038399</v>
      </c>
      <c r="AB3769" s="36">
        <f t="shared" si="587"/>
        <v>56051.935339366406</v>
      </c>
      <c r="AC3769" s="36">
        <f t="shared" si="588"/>
        <v>254640.87003692155</v>
      </c>
      <c r="AD3769" s="36">
        <f t="shared" si="589"/>
        <v>154501.00769567586</v>
      </c>
    </row>
    <row r="3770" spans="1:30" ht="14.25" customHeight="1" x14ac:dyDescent="0.25">
      <c r="A3770" s="16">
        <v>3754</v>
      </c>
      <c r="B3770" s="34">
        <v>0.15452580721264</v>
      </c>
      <c r="C3770" s="34">
        <v>8.1538803990307995E-2</v>
      </c>
      <c r="D3770" s="34">
        <v>5.82957089186713E-2</v>
      </c>
      <c r="E3770" s="34">
        <v>3.6856243532932001E-2</v>
      </c>
      <c r="F3770" s="34">
        <v>1.7751194479813999E-3</v>
      </c>
      <c r="G3770" s="34">
        <v>0.16602777740441499</v>
      </c>
      <c r="H3770" s="35">
        <v>1.0020782210891901</v>
      </c>
      <c r="I3770" s="34">
        <v>0.106084998399958</v>
      </c>
      <c r="J3770" s="34">
        <v>1.8250793524769798E-2</v>
      </c>
      <c r="K3770" s="36">
        <f>Inputs!$B$12*(1+$B3770)^4</f>
        <v>106602.1174249685</v>
      </c>
      <c r="L3770" s="36">
        <f t="shared" si="580"/>
        <v>14781.877273190139</v>
      </c>
      <c r="M3770" s="36">
        <f t="shared" si="581"/>
        <v>154145.11347715955</v>
      </c>
      <c r="N3770" s="37">
        <f>M3770/Inputs!$B$6</f>
        <v>234.97730712981638</v>
      </c>
      <c r="O3770" s="38">
        <f>IF(N3770&gt;Inputs!$B$4,1,0)</f>
        <v>0</v>
      </c>
      <c r="P3770" s="34">
        <f t="shared" si="582"/>
        <v>8.7834204875188199E-2</v>
      </c>
      <c r="Q3770" s="36">
        <f>Inputs!$B$12*(1+$B3770)^0*$C3770+Inputs!$B$29*(1+$D3770)^0*Inputs!$B$19+Inputs!$B$30*(1+$E3770)^0*Inputs!$B$20+Inputs!$B$31*(1+$F3770)^0*Inputs!$B$21+Inputs!$B$22*(1+Inputs!$B$23)^0</f>
        <v>12914.372266845403</v>
      </c>
      <c r="R3770" s="36">
        <f>Inputs!$B$12*(1+$B3770)^1*$C3770+Inputs!$B$29*(1+$D3770)^1*Inputs!$B$19+Inputs!$B$30*(1+$E3770)^1*Inputs!$B$20+Inputs!$B$31*(1+$F3770)^1*Inputs!$B$21+Inputs!$B$22*(1+Inputs!$B$23)^1</f>
        <v>13894.20144594862</v>
      </c>
      <c r="S3770" s="36">
        <f>Inputs!$B$12*(1+$B3770)^2*$C3770+Inputs!$B$29*(1+$D3770)^2*Inputs!$B$19+Inputs!$B$30*(1+$E3770)^2*Inputs!$B$20+Inputs!$B$31*(1+$F3770)^2*Inputs!$B$21+Inputs!$B$22*(1+Inputs!$B$23)^2</f>
        <v>15003.415573595092</v>
      </c>
      <c r="T3770" s="36">
        <f>Inputs!$B$12*(1+$B3770)^3*$C3770+Inputs!$B$29*(1+$D3770)^3*Inputs!$B$19+Inputs!$B$30*(1+$E3770)^3*Inputs!$B$20+Inputs!$B$31*(1+$F3770)^3*Inputs!$B$21+Inputs!$B$22*(1+Inputs!$B$23)^3</f>
        <v>16260.783508831782</v>
      </c>
      <c r="U3770" s="36">
        <f>Inputs!$B$12*(1+$B3770)^4*$C3770+Inputs!$B$29*(1+$D3770)^4*Inputs!$B$19+Inputs!$B$30*(1+$E3770)^4*Inputs!$B$20+Inputs!$B$31*(1+$F3770)^4*Inputs!$B$21+Inputs!$B$22*(1+Inputs!$B$23)^4</f>
        <v>17687.90443494487</v>
      </c>
      <c r="V3770" s="35">
        <f>Inputs!$B$13/(Q3770*(1-$G3770))</f>
        <v>1.1754626088064024</v>
      </c>
      <c r="W3770" s="36">
        <f>Inputs!$B$13</f>
        <v>12660</v>
      </c>
      <c r="X3770" s="36">
        <f t="shared" si="583"/>
        <v>13118.262032298166</v>
      </c>
      <c r="Y3770" s="36">
        <f t="shared" si="584"/>
        <v>13623.165598207699</v>
      </c>
      <c r="Z3770" s="36">
        <f t="shared" si="585"/>
        <v>14177.042837756357</v>
      </c>
      <c r="AA3770" s="36">
        <f t="shared" si="586"/>
        <v>14781.877273190139</v>
      </c>
      <c r="AB3770" s="36">
        <f t="shared" si="587"/>
        <v>50636.101140185754</v>
      </c>
      <c r="AC3770" s="36">
        <f t="shared" si="588"/>
        <v>171364.42783992775</v>
      </c>
      <c r="AD3770" s="36">
        <f t="shared" si="589"/>
        <v>103509.0123369738</v>
      </c>
    </row>
    <row r="3771" spans="1:30" ht="14.25" customHeight="1" x14ac:dyDescent="0.25">
      <c r="A3771" s="16">
        <v>3755</v>
      </c>
      <c r="B3771" s="34">
        <v>0.242934036764583</v>
      </c>
      <c r="C3771" s="34">
        <v>7.2787834977562596E-2</v>
      </c>
      <c r="D3771" s="34">
        <v>4.2937601311362303E-2</v>
      </c>
      <c r="E3771" s="34">
        <v>4.2821947623661101E-2</v>
      </c>
      <c r="F3771" s="34">
        <v>1.5986608478585799E-2</v>
      </c>
      <c r="G3771" s="34">
        <v>0.157397483548187</v>
      </c>
      <c r="H3771" s="35">
        <v>1.0004213989394699</v>
      </c>
      <c r="I3771" s="34">
        <v>9.4242862976821898E-2</v>
      </c>
      <c r="J3771" s="34">
        <v>2.88342626514786E-2</v>
      </c>
      <c r="K3771" s="36">
        <f>Inputs!$B$12*(1+$B3771)^4</f>
        <v>143200.18345448846</v>
      </c>
      <c r="L3771" s="36">
        <f t="shared" si="580"/>
        <v>16450.068928900797</v>
      </c>
      <c r="M3771" s="36">
        <f t="shared" si="581"/>
        <v>219693.77527761747</v>
      </c>
      <c r="N3771" s="37">
        <f>M3771/Inputs!$B$6</f>
        <v>334.89904767929494</v>
      </c>
      <c r="O3771" s="38">
        <f>IF(N3771&gt;Inputs!$B$4,1,0)</f>
        <v>0</v>
      </c>
      <c r="P3771" s="34">
        <f t="shared" si="582"/>
        <v>6.5408600325343291E-2</v>
      </c>
      <c r="Q3771" s="36">
        <f>Inputs!$B$12*(1+$B3771)^0*$C3771+Inputs!$B$29*(1+$D3771)^0*Inputs!$B$19+Inputs!$B$30*(1+$E3771)^0*Inputs!$B$20+Inputs!$B$31*(1+$F3771)^0*Inputs!$B$21+Inputs!$B$22*(1+Inputs!$B$23)^0</f>
        <v>12389.314126080677</v>
      </c>
      <c r="R3771" s="36">
        <f>Inputs!$B$12*(1+$B3771)^1*$C3771+Inputs!$B$29*(1+$D3771)^1*Inputs!$B$19+Inputs!$B$30*(1+$E3771)^1*Inputs!$B$20+Inputs!$B$31*(1+$F3771)^1*Inputs!$B$21+Inputs!$B$22*(1+Inputs!$B$23)^1</f>
        <v>13702.55846466497</v>
      </c>
      <c r="S3771" s="36">
        <f>Inputs!$B$12*(1+$B3771)^2*$C3771+Inputs!$B$29*(1+$D3771)^2*Inputs!$B$19+Inputs!$B$30*(1+$E3771)^2*Inputs!$B$20+Inputs!$B$31*(1+$F3771)^2*Inputs!$B$21+Inputs!$B$22*(1+Inputs!$B$23)^2</f>
        <v>15283.31414189643</v>
      </c>
      <c r="T3771" s="36">
        <f>Inputs!$B$12*(1+$B3771)^3*$C3771+Inputs!$B$29*(1+$D3771)^3*Inputs!$B$19+Inputs!$B$30*(1+$E3771)^3*Inputs!$B$20+Inputs!$B$31*(1+$F3771)^3*Inputs!$B$21+Inputs!$B$22*(1+Inputs!$B$23)^3</f>
        <v>17194.610287015304</v>
      </c>
      <c r="U3771" s="36">
        <f>Inputs!$B$12*(1+$B3771)^4*$C3771+Inputs!$B$29*(1+$D3771)^4*Inputs!$B$19+Inputs!$B$30*(1+$E3771)^4*Inputs!$B$20+Inputs!$B$31*(1+$F3771)^4*Inputs!$B$21+Inputs!$B$22*(1+Inputs!$B$23)^4</f>
        <v>19514.705316174823</v>
      </c>
      <c r="V3771" s="35">
        <f>Inputs!$B$13/(Q3771*(1-$G3771))</f>
        <v>1.2127287945596794</v>
      </c>
      <c r="W3771" s="36">
        <f>Inputs!$B$13</f>
        <v>12660</v>
      </c>
      <c r="X3771" s="36">
        <f t="shared" si="583"/>
        <v>13389.121313793232</v>
      </c>
      <c r="Y3771" s="36">
        <f t="shared" si="584"/>
        <v>14250.207362305397</v>
      </c>
      <c r="Z3771" s="36">
        <f t="shared" si="585"/>
        <v>15263.316383132698</v>
      </c>
      <c r="AA3771" s="36">
        <f t="shared" si="586"/>
        <v>16450.068928900797</v>
      </c>
      <c r="AB3771" s="36">
        <f t="shared" si="587"/>
        <v>54759.97272792241</v>
      </c>
      <c r="AC3771" s="36">
        <f t="shared" si="588"/>
        <v>258748.76473199969</v>
      </c>
      <c r="AD3771" s="36">
        <f t="shared" si="589"/>
        <v>164933.80254969507</v>
      </c>
    </row>
    <row r="3772" spans="1:30" ht="14.25" customHeight="1" x14ac:dyDescent="0.25">
      <c r="A3772" s="16">
        <v>3756</v>
      </c>
      <c r="B3772" s="34">
        <v>0.41333993827716298</v>
      </c>
      <c r="C3772" s="34">
        <v>5.3203785570175001E-2</v>
      </c>
      <c r="D3772" s="34">
        <v>1.9967008762891598E-2</v>
      </c>
      <c r="E3772" s="34">
        <v>2.68682038575155E-2</v>
      </c>
      <c r="F3772" s="34">
        <v>2.0696519940355599E-2</v>
      </c>
      <c r="G3772" s="34">
        <v>0.20367813907205801</v>
      </c>
      <c r="H3772" s="35">
        <v>1.05545938629546</v>
      </c>
      <c r="I3772" s="34">
        <v>9.1549925727248599E-2</v>
      </c>
      <c r="J3772" s="34">
        <v>2.46343697054257E-2</v>
      </c>
      <c r="K3772" s="36">
        <f>Inputs!$B$12*(1+$B3772)^4</f>
        <v>239407.51358990694</v>
      </c>
      <c r="L3772" s="36">
        <f t="shared" si="580"/>
        <v>17993.49087576105</v>
      </c>
      <c r="M3772" s="36">
        <f t="shared" si="581"/>
        <v>234673.0595088808</v>
      </c>
      <c r="N3772" s="37">
        <f>M3772/Inputs!$B$6</f>
        <v>357.73332242207442</v>
      </c>
      <c r="O3772" s="38">
        <f>IF(N3772&gt;Inputs!$B$4,1,0)</f>
        <v>0</v>
      </c>
      <c r="P3772" s="34">
        <f t="shared" si="582"/>
        <v>6.6915556021822892E-2</v>
      </c>
      <c r="Q3772" s="36">
        <f>Inputs!$B$12*(1+$B3772)^0*$C3772+Inputs!$B$29*(1+$D3772)^0*Inputs!$B$19+Inputs!$B$30*(1+$E3772)^0*Inputs!$B$20+Inputs!$B$31*(1+$F3772)^0*Inputs!$B$21+Inputs!$B$22*(1+Inputs!$B$23)^0</f>
        <v>11214.271161637422</v>
      </c>
      <c r="R3772" s="36">
        <f>Inputs!$B$12*(1+$B3772)^1*$C3772+Inputs!$B$29*(1+$D3772)^1*Inputs!$B$19+Inputs!$B$30*(1+$E3772)^1*Inputs!$B$20+Inputs!$B$31*(1+$F3772)^1*Inputs!$B$21+Inputs!$B$22*(1+Inputs!$B$23)^1</f>
        <v>12691.462839617403</v>
      </c>
      <c r="S3772" s="36">
        <f>Inputs!$B$12*(1+$B3772)^2*$C3772+Inputs!$B$29*(1+$D3772)^2*Inputs!$B$19+Inputs!$B$30*(1+$E3772)^2*Inputs!$B$20+Inputs!$B$31*(1+$F3772)^2*Inputs!$B$21+Inputs!$B$22*(1+Inputs!$B$23)^2</f>
        <v>14717.036679614412</v>
      </c>
      <c r="T3772" s="36">
        <f>Inputs!$B$12*(1+$B3772)^3*$C3772+Inputs!$B$29*(1+$D3772)^3*Inputs!$B$19+Inputs!$B$30*(1+$E3772)^3*Inputs!$B$20+Inputs!$B$31*(1+$F3772)^3*Inputs!$B$21+Inputs!$B$22*(1+Inputs!$B$23)^3</f>
        <v>17516.477712545071</v>
      </c>
      <c r="U3772" s="36">
        <f>Inputs!$B$12*(1+$B3772)^4*$C3772+Inputs!$B$29*(1+$D3772)^4*Inputs!$B$19+Inputs!$B$30*(1+$E3772)^4*Inputs!$B$20+Inputs!$B$31*(1+$F3772)^4*Inputs!$B$21+Inputs!$B$22*(1+Inputs!$B$23)^4</f>
        <v>21408.451887033916</v>
      </c>
      <c r="V3772" s="35">
        <f>Inputs!$B$13/(Q3772*(1-$G3772))</f>
        <v>1.4176662952858665</v>
      </c>
      <c r="W3772" s="36">
        <f>Inputs!$B$13</f>
        <v>12660</v>
      </c>
      <c r="X3772" s="36">
        <f t="shared" si="583"/>
        <v>13412.469190169344</v>
      </c>
      <c r="Y3772" s="36">
        <f t="shared" si="584"/>
        <v>14491.895784105176</v>
      </c>
      <c r="Z3772" s="36">
        <f t="shared" si="585"/>
        <v>15985.427251864061</v>
      </c>
      <c r="AA3772" s="36">
        <f t="shared" si="586"/>
        <v>17993.49087576105</v>
      </c>
      <c r="AB3772" s="36">
        <f t="shared" si="587"/>
        <v>56869.998106243169</v>
      </c>
      <c r="AC3772" s="36">
        <f t="shared" si="588"/>
        <v>275522.61803328741</v>
      </c>
      <c r="AD3772" s="36">
        <f t="shared" si="589"/>
        <v>177803.06140263763</v>
      </c>
    </row>
    <row r="3773" spans="1:30" ht="14.25" customHeight="1" x14ac:dyDescent="0.25">
      <c r="A3773" s="16">
        <v>3757</v>
      </c>
      <c r="B3773" s="34">
        <v>0.34277318149873598</v>
      </c>
      <c r="C3773" s="34">
        <v>7.7347392251471497E-2</v>
      </c>
      <c r="D3773" s="34">
        <v>3.7776817478573803E-2</v>
      </c>
      <c r="E3773" s="34">
        <v>4.4359380748605202E-2</v>
      </c>
      <c r="F3773" s="34">
        <v>1.8898761056979501E-2</v>
      </c>
      <c r="G3773" s="34">
        <v>0.184345116533397</v>
      </c>
      <c r="H3773" s="35">
        <v>1.0611127943601</v>
      </c>
      <c r="I3773" s="34">
        <v>9.5261362341631003E-2</v>
      </c>
      <c r="J3773" s="34">
        <v>2.7141649673257599E-2</v>
      </c>
      <c r="K3773" s="36">
        <f>Inputs!$B$12*(1+$B3773)^4</f>
        <v>195057.1548909095</v>
      </c>
      <c r="L3773" s="36">
        <f t="shared" si="580"/>
        <v>20923.39460056361</v>
      </c>
      <c r="M3773" s="36">
        <f t="shared" si="581"/>
        <v>261209.38472500656</v>
      </c>
      <c r="N3773" s="37">
        <f>M3773/Inputs!$B$6</f>
        <v>398.18503769055877</v>
      </c>
      <c r="O3773" s="38">
        <f>IF(N3773&gt;Inputs!$B$4,1,0)</f>
        <v>1</v>
      </c>
      <c r="P3773" s="34">
        <f t="shared" si="582"/>
        <v>6.8119712668373411E-2</v>
      </c>
      <c r="Q3773" s="36">
        <f>Inputs!$B$12*(1+$B3773)^0*$C3773+Inputs!$B$29*(1+$D3773)^0*Inputs!$B$19+Inputs!$B$30*(1+$E3773)^0*Inputs!$B$20+Inputs!$B$31*(1+$F3773)^0*Inputs!$B$21+Inputs!$B$22*(1+Inputs!$B$23)^0</f>
        <v>12662.88756251521</v>
      </c>
      <c r="R3773" s="36">
        <f>Inputs!$B$12*(1+$B3773)^1*$C3773+Inputs!$B$29*(1+$D3773)^1*Inputs!$B$19+Inputs!$B$30*(1+$E3773)^1*Inputs!$B$20+Inputs!$B$31*(1+$F3773)^1*Inputs!$B$21+Inputs!$B$22*(1+Inputs!$B$23)^1</f>
        <v>14505.907339215089</v>
      </c>
      <c r="S3773" s="36">
        <f>Inputs!$B$12*(1+$B3773)^2*$C3773+Inputs!$B$29*(1+$D3773)^2*Inputs!$B$19+Inputs!$B$30*(1+$E3773)^2*Inputs!$B$20+Inputs!$B$31*(1+$F3773)^2*Inputs!$B$21+Inputs!$B$22*(1+Inputs!$B$23)^2</f>
        <v>16903.385071997825</v>
      </c>
      <c r="T3773" s="36">
        <f>Inputs!$B$12*(1+$B3773)^3*$C3773+Inputs!$B$29*(1+$D3773)^3*Inputs!$B$19+Inputs!$B$30*(1+$E3773)^3*Inputs!$B$20+Inputs!$B$31*(1+$F3773)^3*Inputs!$B$21+Inputs!$B$22*(1+Inputs!$B$23)^3</f>
        <v>20042.589584980589</v>
      </c>
      <c r="U3773" s="36">
        <f>Inputs!$B$12*(1+$B3773)^4*$C3773+Inputs!$B$29*(1+$D3773)^4*Inputs!$B$19+Inputs!$B$30*(1+$E3773)^4*Inputs!$B$20+Inputs!$B$31*(1+$F3773)^4*Inputs!$B$21+Inputs!$B$22*(1+Inputs!$B$23)^4</f>
        <v>24174.870360487763</v>
      </c>
      <c r="V3773" s="35">
        <f>Inputs!$B$13/(Q3773*(1-$G3773))</f>
        <v>1.2257291493864271</v>
      </c>
      <c r="W3773" s="36">
        <f>Inputs!$B$13</f>
        <v>12660</v>
      </c>
      <c r="X3773" s="36">
        <f t="shared" si="583"/>
        <v>14015.671976351532</v>
      </c>
      <c r="Y3773" s="36">
        <f t="shared" si="584"/>
        <v>15764.720645727668</v>
      </c>
      <c r="Z3773" s="36">
        <f t="shared" si="585"/>
        <v>18019.678313123513</v>
      </c>
      <c r="AA3773" s="36">
        <f t="shared" si="586"/>
        <v>20923.39460056361</v>
      </c>
      <c r="AB3773" s="36">
        <f t="shared" si="587"/>
        <v>61038.530922235142</v>
      </c>
      <c r="AC3773" s="36">
        <f t="shared" si="588"/>
        <v>315492.96385634056</v>
      </c>
      <c r="AD3773" s="36">
        <f t="shared" si="589"/>
        <v>200170.85380277142</v>
      </c>
    </row>
    <row r="3774" spans="1:30" ht="14.25" customHeight="1" x14ac:dyDescent="0.25">
      <c r="A3774" s="16">
        <v>3758</v>
      </c>
      <c r="B3774" s="34">
        <v>0.41235380348044398</v>
      </c>
      <c r="C3774" s="34">
        <v>6.7786532485501802E-2</v>
      </c>
      <c r="D3774" s="34">
        <v>1.11459190585647E-3</v>
      </c>
      <c r="E3774" s="34">
        <v>4.3675105169379197E-2</v>
      </c>
      <c r="F3774" s="34">
        <v>1.73068954216343E-2</v>
      </c>
      <c r="G3774" s="34">
        <v>0.17676447463183401</v>
      </c>
      <c r="H3774" s="35">
        <v>1.0257369017621401</v>
      </c>
      <c r="I3774" s="34">
        <v>9.3923690203105495E-2</v>
      </c>
      <c r="J3774" s="34">
        <v>2.7866299563761899E-2</v>
      </c>
      <c r="K3774" s="36">
        <f>Inputs!$B$12*(1+$B3774)^4</f>
        <v>238740.04188437338</v>
      </c>
      <c r="L3774" s="36">
        <f t="shared" si="580"/>
        <v>20874.321263135938</v>
      </c>
      <c r="M3774" s="36">
        <f t="shared" si="581"/>
        <v>268060.28959348757</v>
      </c>
      <c r="N3774" s="37">
        <f>M3774/Inputs!$B$6</f>
        <v>408.62849023397496</v>
      </c>
      <c r="O3774" s="38">
        <f>IF(N3774&gt;Inputs!$B$4,1,0)</f>
        <v>1</v>
      </c>
      <c r="P3774" s="34">
        <f t="shared" si="582"/>
        <v>6.6057390639343599E-2</v>
      </c>
      <c r="Q3774" s="36">
        <f>Inputs!$B$12*(1+$B3774)^0*$C3774+Inputs!$B$29*(1+$D3774)^0*Inputs!$B$19+Inputs!$B$30*(1+$E3774)^0*Inputs!$B$20+Inputs!$B$31*(1+$F3774)^0*Inputs!$B$21+Inputs!$B$22*(1+Inputs!$B$23)^0</f>
        <v>12089.235976557029</v>
      </c>
      <c r="R3774" s="36">
        <f>Inputs!$B$12*(1+$B3774)^1*$C3774+Inputs!$B$29*(1+$D3774)^1*Inputs!$B$19+Inputs!$B$30*(1+$E3774)^1*Inputs!$B$20+Inputs!$B$31*(1+$F3774)^1*Inputs!$B$21+Inputs!$B$22*(1+Inputs!$B$23)^1</f>
        <v>13888.777596289925</v>
      </c>
      <c r="S3774" s="36">
        <f>Inputs!$B$12*(1+$B3774)^2*$C3774+Inputs!$B$29*(1+$D3774)^2*Inputs!$B$19+Inputs!$B$30*(1+$E3774)^2*Inputs!$B$20+Inputs!$B$31*(1+$F3774)^2*Inputs!$B$21+Inputs!$B$22*(1+Inputs!$B$23)^2</f>
        <v>16383.961181751933</v>
      </c>
      <c r="T3774" s="36">
        <f>Inputs!$B$12*(1+$B3774)^3*$C3774+Inputs!$B$29*(1+$D3774)^3*Inputs!$B$19+Inputs!$B$30*(1+$E3774)^3*Inputs!$B$20+Inputs!$B$31*(1+$F3774)^3*Inputs!$B$21+Inputs!$B$22*(1+Inputs!$B$23)^3</f>
        <v>19860.127725087135</v>
      </c>
      <c r="U3774" s="36">
        <f>Inputs!$B$12*(1+$B3774)^4*$C3774+Inputs!$B$29*(1+$D3774)^4*Inputs!$B$19+Inputs!$B$30*(1+$E3774)^4*Inputs!$B$20+Inputs!$B$31*(1+$F3774)^4*Inputs!$B$21+Inputs!$B$22*(1+Inputs!$B$23)^4</f>
        <v>24720.217058098879</v>
      </c>
      <c r="V3774" s="35">
        <f>Inputs!$B$13/(Q3774*(1-$G3774))</f>
        <v>1.2720692292282256</v>
      </c>
      <c r="W3774" s="36">
        <f>Inputs!$B$13</f>
        <v>12660</v>
      </c>
      <c r="X3774" s="36">
        <f t="shared" si="583"/>
        <v>13840.377976819651</v>
      </c>
      <c r="Y3774" s="36">
        <f t="shared" si="584"/>
        <v>15496.242426918147</v>
      </c>
      <c r="Z3774" s="36">
        <f t="shared" si="585"/>
        <v>17777.206227337654</v>
      </c>
      <c r="AA3774" s="36">
        <f t="shared" si="586"/>
        <v>20874.321263135938</v>
      </c>
      <c r="AB3774" s="36">
        <f t="shared" si="587"/>
        <v>60715.828698253696</v>
      </c>
      <c r="AC3774" s="36">
        <f t="shared" si="588"/>
        <v>324808.64207593375</v>
      </c>
      <c r="AD3774" s="36">
        <f t="shared" si="589"/>
        <v>207344.46089523387</v>
      </c>
    </row>
    <row r="3775" spans="1:30" ht="14.25" customHeight="1" x14ac:dyDescent="0.25">
      <c r="A3775" s="16">
        <v>3759</v>
      </c>
      <c r="B3775" s="34">
        <v>0.39468161468974799</v>
      </c>
      <c r="C3775" s="34">
        <v>6.8641434576920707E-2</v>
      </c>
      <c r="D3775" s="34">
        <v>3.1787525882873098E-2</v>
      </c>
      <c r="E3775" s="34">
        <v>4.6652413367139003E-2</v>
      </c>
      <c r="F3775" s="34">
        <v>2.4029816720570599E-2</v>
      </c>
      <c r="G3775" s="34">
        <v>0.18327977565077999</v>
      </c>
      <c r="H3775" s="35">
        <v>1.0664705431043899</v>
      </c>
      <c r="I3775" s="34">
        <v>9.6070523866174803E-2</v>
      </c>
      <c r="J3775" s="34">
        <v>2.4213010766844598E-2</v>
      </c>
      <c r="K3775" s="36">
        <f>Inputs!$B$12*(1+$B3775)^4</f>
        <v>227013.43172588959</v>
      </c>
      <c r="L3775" s="36">
        <f t="shared" si="580"/>
        <v>21520.605543560945</v>
      </c>
      <c r="M3775" s="36">
        <f t="shared" si="581"/>
        <v>255436.98937983109</v>
      </c>
      <c r="N3775" s="37">
        <f>M3775/Inputs!$B$6</f>
        <v>389.38565454242547</v>
      </c>
      <c r="O3775" s="38">
        <f>IF(N3775&gt;Inputs!$B$4,1,0)</f>
        <v>0</v>
      </c>
      <c r="P3775" s="34">
        <f t="shared" si="582"/>
        <v>7.1857513099330209E-2</v>
      </c>
      <c r="Q3775" s="36">
        <f>Inputs!$B$12*(1+$B3775)^0*$C3775+Inputs!$B$29*(1+$D3775)^0*Inputs!$B$19+Inputs!$B$30*(1+$E3775)^0*Inputs!$B$20+Inputs!$B$31*(1+$F3775)^0*Inputs!$B$21+Inputs!$B$22*(1+Inputs!$B$23)^0</f>
        <v>12140.530102042165</v>
      </c>
      <c r="R3775" s="36">
        <f>Inputs!$B$12*(1+$B3775)^1*$C3775+Inputs!$B$29*(1+$D3775)^1*Inputs!$B$19+Inputs!$B$30*(1+$E3775)^1*Inputs!$B$20+Inputs!$B$31*(1+$F3775)^1*Inputs!$B$21+Inputs!$B$22*(1+Inputs!$B$23)^1</f>
        <v>14027.438630410288</v>
      </c>
      <c r="S3775" s="36">
        <f>Inputs!$B$12*(1+$B3775)^2*$C3775+Inputs!$B$29*(1+$D3775)^2*Inputs!$B$19+Inputs!$B$30*(1+$E3775)^2*Inputs!$B$20+Inputs!$B$31*(1+$F3775)^2*Inputs!$B$21+Inputs!$B$22*(1+Inputs!$B$23)^2</f>
        <v>16565.231205613542</v>
      </c>
      <c r="T3775" s="36">
        <f>Inputs!$B$12*(1+$B3775)^3*$C3775+Inputs!$B$29*(1+$D3775)^3*Inputs!$B$19+Inputs!$B$30*(1+$E3775)^3*Inputs!$B$20+Inputs!$B$31*(1+$F3775)^3*Inputs!$B$21+Inputs!$B$22*(1+Inputs!$B$23)^3</f>
        <v>20007.477697831855</v>
      </c>
      <c r="U3775" s="36">
        <f>Inputs!$B$12*(1+$B3775)^4*$C3775+Inputs!$B$29*(1+$D3775)^4*Inputs!$B$19+Inputs!$B$30*(1+$E3775)^4*Inputs!$B$20+Inputs!$B$31*(1+$F3775)^4*Inputs!$B$21+Inputs!$B$22*(1+Inputs!$B$23)^4</f>
        <v>24707.699620217089</v>
      </c>
      <c r="V3775" s="35">
        <f>Inputs!$B$13/(Q3775*(1-$G3775))</f>
        <v>1.2767996220851667</v>
      </c>
      <c r="W3775" s="36">
        <f>Inputs!$B$13</f>
        <v>12660</v>
      </c>
      <c r="X3775" s="36">
        <f t="shared" si="583"/>
        <v>14025.237313658346</v>
      </c>
      <c r="Y3775" s="36">
        <f t="shared" si="584"/>
        <v>15851.237728544789</v>
      </c>
      <c r="Z3775" s="36">
        <f t="shared" si="585"/>
        <v>18285.89555223061</v>
      </c>
      <c r="AA3775" s="36">
        <f t="shared" si="586"/>
        <v>21520.605543560945</v>
      </c>
      <c r="AB3775" s="36">
        <f t="shared" si="587"/>
        <v>61535.966587084695</v>
      </c>
      <c r="AC3775" s="36">
        <f t="shared" si="588"/>
        <v>306741.53956354572</v>
      </c>
      <c r="AD3775" s="36">
        <f t="shared" si="589"/>
        <v>193901.0227927464</v>
      </c>
    </row>
    <row r="3776" spans="1:30" ht="14.25" customHeight="1" x14ac:dyDescent="0.25">
      <c r="A3776" s="16">
        <v>3760</v>
      </c>
      <c r="B3776" s="34">
        <v>0.35673802084013101</v>
      </c>
      <c r="C3776" s="34">
        <v>5.3429241677589001E-2</v>
      </c>
      <c r="D3776" s="34">
        <v>2.5555994087550798E-2</v>
      </c>
      <c r="E3776" s="34">
        <v>5.69507712648607E-2</v>
      </c>
      <c r="F3776" s="34">
        <v>1.41765669659508E-2</v>
      </c>
      <c r="G3776" s="34">
        <v>0.19258832120039099</v>
      </c>
      <c r="H3776" s="35">
        <v>1.0855886791148801</v>
      </c>
      <c r="I3776" s="34">
        <v>9.7690858995171895E-2</v>
      </c>
      <c r="J3776" s="34">
        <v>2.0405253256212001E-2</v>
      </c>
      <c r="K3776" s="36">
        <f>Inputs!$B$12*(1+$B3776)^4</f>
        <v>203298.99571196284</v>
      </c>
      <c r="L3776" s="36">
        <f t="shared" si="580"/>
        <v>17381.195609587405</v>
      </c>
      <c r="M3776" s="36">
        <f t="shared" si="581"/>
        <v>199276.39512182295</v>
      </c>
      <c r="N3776" s="37">
        <f>M3776/Inputs!$B$6</f>
        <v>303.77499256375449</v>
      </c>
      <c r="O3776" s="38">
        <f>IF(N3776&gt;Inputs!$B$4,1,0)</f>
        <v>0</v>
      </c>
      <c r="P3776" s="34">
        <f t="shared" si="582"/>
        <v>7.72856057389599E-2</v>
      </c>
      <c r="Q3776" s="36">
        <f>Inputs!$B$12*(1+$B3776)^0*$C3776+Inputs!$B$29*(1+$D3776)^0*Inputs!$B$19+Inputs!$B$30*(1+$E3776)^0*Inputs!$B$20+Inputs!$B$31*(1+$F3776)^0*Inputs!$B$21+Inputs!$B$22*(1+Inputs!$B$23)^0</f>
        <v>11227.798528082261</v>
      </c>
      <c r="R3776" s="36">
        <f>Inputs!$B$12*(1+$B3776)^1*$C3776+Inputs!$B$29*(1+$D3776)^1*Inputs!$B$19+Inputs!$B$30*(1+$E3776)^1*Inputs!$B$20+Inputs!$B$31*(1+$F3776)^1*Inputs!$B$21+Inputs!$B$22*(1+Inputs!$B$23)^1</f>
        <v>12593.659319142855</v>
      </c>
      <c r="S3776" s="36">
        <f>Inputs!$B$12*(1+$B3776)^2*$C3776+Inputs!$B$29*(1+$D3776)^2*Inputs!$B$19+Inputs!$B$30*(1+$E3776)^2*Inputs!$B$20+Inputs!$B$31*(1+$F3776)^2*Inputs!$B$21+Inputs!$B$22*(1+Inputs!$B$23)^2</f>
        <v>14376.624273817568</v>
      </c>
      <c r="T3776" s="36">
        <f>Inputs!$B$12*(1+$B3776)^3*$C3776+Inputs!$B$29*(1+$D3776)^3*Inputs!$B$19+Inputs!$B$30*(1+$E3776)^3*Inputs!$B$20+Inputs!$B$31*(1+$F3776)^3*Inputs!$B$21+Inputs!$B$22*(1+Inputs!$B$23)^3</f>
        <v>16722.701586682488</v>
      </c>
      <c r="U3776" s="36">
        <f>Inputs!$B$12*(1+$B3776)^4*$C3776+Inputs!$B$29*(1+$D3776)^4*Inputs!$B$19+Inputs!$B$30*(1+$E3776)^4*Inputs!$B$20+Inputs!$B$31*(1+$F3776)^4*Inputs!$B$21+Inputs!$B$22*(1+Inputs!$B$23)^4</f>
        <v>19829.844769725361</v>
      </c>
      <c r="V3776" s="35">
        <f>Inputs!$B$13/(Q3776*(1-$G3776))</f>
        <v>1.396510057134845</v>
      </c>
      <c r="W3776" s="36">
        <f>Inputs!$B$13</f>
        <v>12660</v>
      </c>
      <c r="X3776" s="36">
        <f t="shared" si="583"/>
        <v>13409.705040746772</v>
      </c>
      <c r="Y3776" s="36">
        <f t="shared" si="584"/>
        <v>14405.920294431729</v>
      </c>
      <c r="Z3776" s="36">
        <f t="shared" si="585"/>
        <v>15707.255096074914</v>
      </c>
      <c r="AA3776" s="36">
        <f t="shared" si="586"/>
        <v>17381.195609587405</v>
      </c>
      <c r="AB3776" s="36">
        <f t="shared" si="587"/>
        <v>55279.383372544115</v>
      </c>
      <c r="AC3776" s="36">
        <f t="shared" si="588"/>
        <v>229484.6904325432</v>
      </c>
      <c r="AD3776" s="36">
        <f t="shared" si="589"/>
        <v>143997.01174927884</v>
      </c>
    </row>
    <row r="3777" spans="1:30" ht="14.25" customHeight="1" x14ac:dyDescent="0.25">
      <c r="A3777" s="16">
        <v>3761</v>
      </c>
      <c r="B3777" s="34">
        <v>0.119364322723694</v>
      </c>
      <c r="C3777" s="34">
        <v>0.106600889859603</v>
      </c>
      <c r="D3777" s="34">
        <v>2.6199226595984299E-2</v>
      </c>
      <c r="E3777" s="34">
        <v>3.9442070377478697E-2</v>
      </c>
      <c r="F3777" s="34">
        <v>2.96328335122167E-2</v>
      </c>
      <c r="G3777" s="34">
        <v>0.16709055114806401</v>
      </c>
      <c r="H3777" s="35">
        <v>0.99005444676842902</v>
      </c>
      <c r="I3777" s="34">
        <v>0.100677452414647</v>
      </c>
      <c r="J3777" s="34">
        <v>2.6247627368757499E-2</v>
      </c>
      <c r="K3777" s="36">
        <f>Inputs!$B$12*(1+$B3777)^4</f>
        <v>94197.004616488048</v>
      </c>
      <c r="L3777" s="36">
        <f t="shared" si="580"/>
        <v>15761.616889661389</v>
      </c>
      <c r="M3777" s="36">
        <f t="shared" si="581"/>
        <v>187506.12168535666</v>
      </c>
      <c r="N3777" s="37">
        <f>M3777/Inputs!$B$6</f>
        <v>285.83250256914124</v>
      </c>
      <c r="O3777" s="38">
        <f>IF(N3777&gt;Inputs!$B$4,1,0)</f>
        <v>0</v>
      </c>
      <c r="P3777" s="34">
        <f t="shared" si="582"/>
        <v>7.4429825045889492E-2</v>
      </c>
      <c r="Q3777" s="36">
        <f>Inputs!$B$12*(1+$B3777)^0*$C3777+Inputs!$B$29*(1+$D3777)^0*Inputs!$B$19+Inputs!$B$30*(1+$E3777)^0*Inputs!$B$20+Inputs!$B$31*(1+$F3777)^0*Inputs!$B$21+Inputs!$B$22*(1+Inputs!$B$23)^0</f>
        <v>14418.097419003101</v>
      </c>
      <c r="R3777" s="36">
        <f>Inputs!$B$12*(1+$B3777)^1*$C3777+Inputs!$B$29*(1+$D3777)^1*Inputs!$B$19+Inputs!$B$30*(1+$E3777)^1*Inputs!$B$20+Inputs!$B$31*(1+$F3777)^1*Inputs!$B$21+Inputs!$B$22*(1+Inputs!$B$23)^1</f>
        <v>15431.726815151131</v>
      </c>
      <c r="S3777" s="36">
        <f>Inputs!$B$12*(1+$B3777)^2*$C3777+Inputs!$B$29*(1+$D3777)^2*Inputs!$B$19+Inputs!$B$30*(1+$E3777)^2*Inputs!$B$20+Inputs!$B$31*(1+$F3777)^2*Inputs!$B$21+Inputs!$B$22*(1+Inputs!$B$23)^2</f>
        <v>16544.548519340417</v>
      </c>
      <c r="T3777" s="36">
        <f>Inputs!$B$12*(1+$B3777)^3*$C3777+Inputs!$B$29*(1+$D3777)^3*Inputs!$B$19+Inputs!$B$30*(1+$E3777)^3*Inputs!$B$20+Inputs!$B$31*(1+$F3777)^3*Inputs!$B$21+Inputs!$B$22*(1+Inputs!$B$23)^3</f>
        <v>17767.708879895057</v>
      </c>
      <c r="U3777" s="36">
        <f>Inputs!$B$12*(1+$B3777)^4*$C3777+Inputs!$B$29*(1+$D3777)^4*Inputs!$B$19+Inputs!$B$30*(1+$E3777)^4*Inputs!$B$20+Inputs!$B$31*(1+$F3777)^4*Inputs!$B$21+Inputs!$B$22*(1+Inputs!$B$23)^4</f>
        <v>19113.661896565296</v>
      </c>
      <c r="V3777" s="35">
        <f>Inputs!$B$13/(Q3777*(1-$G3777))</f>
        <v>1.0542120138777906</v>
      </c>
      <c r="W3777" s="36">
        <f>Inputs!$B$13</f>
        <v>12660</v>
      </c>
      <c r="X3777" s="36">
        <f t="shared" si="583"/>
        <v>13343.872609091919</v>
      </c>
      <c r="Y3777" s="36">
        <f t="shared" si="584"/>
        <v>14085.109154713269</v>
      </c>
      <c r="Z3777" s="36">
        <f t="shared" si="585"/>
        <v>14889.074672739698</v>
      </c>
      <c r="AA3777" s="36">
        <f t="shared" si="586"/>
        <v>15761.616889661389</v>
      </c>
      <c r="AB3777" s="36">
        <f t="shared" si="587"/>
        <v>52980.321123341149</v>
      </c>
      <c r="AC3777" s="36">
        <f t="shared" si="588"/>
        <v>217323.12183372039</v>
      </c>
      <c r="AD3777" s="36">
        <f t="shared" si="589"/>
        <v>134525.8005620155</v>
      </c>
    </row>
    <row r="3778" spans="1:30" ht="14.25" customHeight="1" x14ac:dyDescent="0.25">
      <c r="A3778" s="16">
        <v>3762</v>
      </c>
      <c r="B3778" s="34">
        <v>0.35639897663096998</v>
      </c>
      <c r="C3778" s="34">
        <v>8.10127106631401E-2</v>
      </c>
      <c r="D3778" s="34">
        <v>2.09794101706825E-2</v>
      </c>
      <c r="E3778" s="34">
        <v>6.23355747245544E-2</v>
      </c>
      <c r="F3778" s="34">
        <v>-2.5615218425440499E-3</v>
      </c>
      <c r="G3778" s="34">
        <v>0.18634734835936401</v>
      </c>
      <c r="H3778" s="35">
        <v>1.01396352323492</v>
      </c>
      <c r="I3778" s="34">
        <v>9.82871447270839E-2</v>
      </c>
      <c r="J3778" s="34">
        <v>3.2051253408669399E-2</v>
      </c>
      <c r="K3778" s="36">
        <f>Inputs!$B$12*(1+$B3778)^4</f>
        <v>203095.85696769145</v>
      </c>
      <c r="L3778" s="36">
        <f t="shared" si="580"/>
        <v>20718.779580809667</v>
      </c>
      <c r="M3778" s="36">
        <f t="shared" si="581"/>
        <v>262081.14906234934</v>
      </c>
      <c r="N3778" s="37">
        <f>M3778/Inputs!$B$6</f>
        <v>399.51394674138618</v>
      </c>
      <c r="O3778" s="38">
        <f>IF(N3778&gt;Inputs!$B$4,1,0)</f>
        <v>1</v>
      </c>
      <c r="P3778" s="34">
        <f t="shared" si="582"/>
        <v>6.6235891318414508E-2</v>
      </c>
      <c r="Q3778" s="36">
        <f>Inputs!$B$12*(1+$B3778)^0*$C3778+Inputs!$B$29*(1+$D3778)^0*Inputs!$B$19+Inputs!$B$30*(1+$E3778)^0*Inputs!$B$20+Inputs!$B$31*(1+$F3778)^0*Inputs!$B$21+Inputs!$B$22*(1+Inputs!$B$23)^0</f>
        <v>12882.806667215329</v>
      </c>
      <c r="R3778" s="36">
        <f>Inputs!$B$12*(1+$B3778)^1*$C3778+Inputs!$B$29*(1+$D3778)^1*Inputs!$B$19+Inputs!$B$30*(1+$E3778)^1*Inputs!$B$20+Inputs!$B$31*(1+$F3778)^1*Inputs!$B$21+Inputs!$B$22*(1+Inputs!$B$23)^1</f>
        <v>14760.306335680842</v>
      </c>
      <c r="S3778" s="36">
        <f>Inputs!$B$12*(1+$B3778)^2*$C3778+Inputs!$B$29*(1+$D3778)^2*Inputs!$B$19+Inputs!$B$30*(1+$E3778)^2*Inputs!$B$20+Inputs!$B$31*(1+$F3778)^2*Inputs!$B$21+Inputs!$B$22*(1+Inputs!$B$23)^2</f>
        <v>17264.387104292189</v>
      </c>
      <c r="T3778" s="36">
        <f>Inputs!$B$12*(1+$B3778)^3*$C3778+Inputs!$B$29*(1+$D3778)^3*Inputs!$B$19+Inputs!$B$30*(1+$E3778)^3*Inputs!$B$20+Inputs!$B$31*(1+$F3778)^3*Inputs!$B$21+Inputs!$B$22*(1+Inputs!$B$23)^3</f>
        <v>20615.671444444917</v>
      </c>
      <c r="U3778" s="36">
        <f>Inputs!$B$12*(1+$B3778)^4*$C3778+Inputs!$B$29*(1+$D3778)^4*Inputs!$B$19+Inputs!$B$30*(1+$E3778)^4*Inputs!$B$20+Inputs!$B$31*(1+$F3778)^4*Inputs!$B$21+Inputs!$B$22*(1+Inputs!$B$23)^4</f>
        <v>25113.242726490171</v>
      </c>
      <c r="V3778" s="35">
        <f>Inputs!$B$13/(Q3778*(1-$G3778))</f>
        <v>1.2077698173070044</v>
      </c>
      <c r="W3778" s="36">
        <f>Inputs!$B$13</f>
        <v>12660</v>
      </c>
      <c r="X3778" s="36">
        <f t="shared" si="583"/>
        <v>13923.136641201989</v>
      </c>
      <c r="Y3778" s="36">
        <f t="shared" si="584"/>
        <v>15604.582227520912</v>
      </c>
      <c r="Z3778" s="36">
        <f t="shared" si="585"/>
        <v>17820.946302928394</v>
      </c>
      <c r="AA3778" s="36">
        <f t="shared" si="586"/>
        <v>20718.779580809667</v>
      </c>
      <c r="AB3778" s="36">
        <f t="shared" si="587"/>
        <v>60061.994411278749</v>
      </c>
      <c r="AC3778" s="36">
        <f t="shared" si="588"/>
        <v>322828.63580229098</v>
      </c>
      <c r="AD3778" s="36">
        <f t="shared" si="589"/>
        <v>202019.1546510706</v>
      </c>
    </row>
    <row r="3779" spans="1:30" ht="14.25" customHeight="1" x14ac:dyDescent="0.25">
      <c r="A3779" s="16">
        <v>3763</v>
      </c>
      <c r="B3779" s="34">
        <v>0.26426610951850898</v>
      </c>
      <c r="C3779" s="34">
        <v>0.105271382650155</v>
      </c>
      <c r="D3779" s="34">
        <v>2.2242333244064601E-2</v>
      </c>
      <c r="E3779" s="34">
        <v>4.1647509965425003E-2</v>
      </c>
      <c r="F3779" s="34">
        <v>7.3310820516535001E-3</v>
      </c>
      <c r="G3779" s="34">
        <v>0.166300293033533</v>
      </c>
      <c r="H3779" s="35">
        <v>1.0837791555195799</v>
      </c>
      <c r="I3779" s="34">
        <v>0.103637640669297</v>
      </c>
      <c r="J3779" s="34">
        <v>1.7260397145911498E-2</v>
      </c>
      <c r="K3779" s="36">
        <f>Inputs!$B$12*(1+$B3779)^4</f>
        <v>153286.96841964941</v>
      </c>
      <c r="L3779" s="36">
        <f t="shared" si="580"/>
        <v>22364.929664559051</v>
      </c>
      <c r="M3779" s="36">
        <f t="shared" si="581"/>
        <v>222856.63425792818</v>
      </c>
      <c r="N3779" s="37">
        <f>M3779/Inputs!$B$6</f>
        <v>339.72047905171979</v>
      </c>
      <c r="O3779" s="38">
        <f>IF(N3779&gt;Inputs!$B$4,1,0)</f>
        <v>0</v>
      </c>
      <c r="P3779" s="34">
        <f t="shared" si="582"/>
        <v>8.6377243523385494E-2</v>
      </c>
      <c r="Q3779" s="36">
        <f>Inputs!$B$12*(1+$B3779)^0*$C3779+Inputs!$B$29*(1+$D3779)^0*Inputs!$B$19+Inputs!$B$30*(1+$E3779)^0*Inputs!$B$20+Inputs!$B$31*(1+$F3779)^0*Inputs!$B$21+Inputs!$B$22*(1+Inputs!$B$23)^0</f>
        <v>14338.326986436223</v>
      </c>
      <c r="R3779" s="36">
        <f>Inputs!$B$12*(1+$B3779)^1*$C3779+Inputs!$B$29*(1+$D3779)^1*Inputs!$B$19+Inputs!$B$30*(1+$E3779)^1*Inputs!$B$20+Inputs!$B$31*(1+$F3779)^1*Inputs!$B$21+Inputs!$B$22*(1+Inputs!$B$23)^1</f>
        <v>16149.512571605104</v>
      </c>
      <c r="S3779" s="36">
        <f>Inputs!$B$12*(1+$B3779)^2*$C3779+Inputs!$B$29*(1+$D3779)^2*Inputs!$B$19+Inputs!$B$30*(1+$E3779)^2*Inputs!$B$20+Inputs!$B$31*(1+$F3779)^2*Inputs!$B$21+Inputs!$B$22*(1+Inputs!$B$23)^2</f>
        <v>18405.964445979283</v>
      </c>
      <c r="T3779" s="36">
        <f>Inputs!$B$12*(1+$B3779)^3*$C3779+Inputs!$B$29*(1+$D3779)^3*Inputs!$B$19+Inputs!$B$30*(1+$E3779)^3*Inputs!$B$20+Inputs!$B$31*(1+$F3779)^3*Inputs!$B$21+Inputs!$B$22*(1+Inputs!$B$23)^3</f>
        <v>21224.409711174405</v>
      </c>
      <c r="U3779" s="36">
        <f>Inputs!$B$12*(1+$B3779)^4*$C3779+Inputs!$B$29*(1+$D3779)^4*Inputs!$B$19+Inputs!$B$30*(1+$E3779)^4*Inputs!$B$20+Inputs!$B$31*(1+$F3779)^4*Inputs!$B$21+Inputs!$B$22*(1+Inputs!$B$23)^4</f>
        <v>24752.387421842861</v>
      </c>
      <c r="V3779" s="35">
        <f>Inputs!$B$13/(Q3779*(1-$G3779))</f>
        <v>1.0590722203270371</v>
      </c>
      <c r="W3779" s="36">
        <f>Inputs!$B$13</f>
        <v>12660</v>
      </c>
      <c r="X3779" s="36">
        <f t="shared" si="583"/>
        <v>14342.345631486589</v>
      </c>
      <c r="Y3779" s="36">
        <f t="shared" si="584"/>
        <v>16441.077715027321</v>
      </c>
      <c r="Z3779" s="36">
        <f t="shared" si="585"/>
        <v>19067.942259143787</v>
      </c>
      <c r="AA3779" s="36">
        <f t="shared" si="586"/>
        <v>22364.929664559051</v>
      </c>
      <c r="AB3779" s="36">
        <f t="shared" si="587"/>
        <v>61989.319388781951</v>
      </c>
      <c r="AC3779" s="36">
        <f t="shared" si="588"/>
        <v>263390.63744897343</v>
      </c>
      <c r="AD3779" s="36">
        <f t="shared" si="589"/>
        <v>160867.31486914624</v>
      </c>
    </row>
    <row r="3780" spans="1:30" ht="14.25" customHeight="1" x14ac:dyDescent="0.25">
      <c r="A3780" s="16">
        <v>3764</v>
      </c>
      <c r="B3780" s="34">
        <v>0.270446990588114</v>
      </c>
      <c r="C3780" s="34">
        <v>8.8472183919834899E-2</v>
      </c>
      <c r="D3780" s="34">
        <v>2.8607754105156001E-2</v>
      </c>
      <c r="E3780" s="34">
        <v>4.1013041921689697E-2</v>
      </c>
      <c r="F3780" s="34">
        <v>2.1958049375791901E-2</v>
      </c>
      <c r="G3780" s="34">
        <v>0.20629931311894001</v>
      </c>
      <c r="H3780" s="35">
        <v>1.14278376815942</v>
      </c>
      <c r="I3780" s="34">
        <v>0.10004466695575701</v>
      </c>
      <c r="J3780" s="34">
        <v>2.17373917137468E-2</v>
      </c>
      <c r="K3780" s="36">
        <f>Inputs!$B$12*(1+$B3780)^4</f>
        <v>156306.64654147977</v>
      </c>
      <c r="L3780" s="36">
        <f t="shared" si="580"/>
        <v>20683.550155437759</v>
      </c>
      <c r="M3780" s="36">
        <f t="shared" si="581"/>
        <v>227702.84270789224</v>
      </c>
      <c r="N3780" s="37">
        <f>M3780/Inputs!$B$6</f>
        <v>347.10799193276256</v>
      </c>
      <c r="O3780" s="38">
        <f>IF(N3780&gt;Inputs!$B$4,1,0)</f>
        <v>0</v>
      </c>
      <c r="P3780" s="34">
        <f t="shared" si="582"/>
        <v>7.8307275242010199E-2</v>
      </c>
      <c r="Q3780" s="36">
        <f>Inputs!$B$12*(1+$B3780)^0*$C3780+Inputs!$B$29*(1+$D3780)^0*Inputs!$B$19+Inputs!$B$30*(1+$E3780)^0*Inputs!$B$20+Inputs!$B$31*(1+$F3780)^0*Inputs!$B$21+Inputs!$B$22*(1+Inputs!$B$23)^0</f>
        <v>13330.375062617015</v>
      </c>
      <c r="R3780" s="36">
        <f>Inputs!$B$12*(1+$B3780)^1*$C3780+Inputs!$B$29*(1+$D3780)^1*Inputs!$B$19+Inputs!$B$30*(1+$E3780)^1*Inputs!$B$20+Inputs!$B$31*(1+$F3780)^1*Inputs!$B$21+Inputs!$B$22*(1+Inputs!$B$23)^1</f>
        <v>14993.419244121094</v>
      </c>
      <c r="S3780" s="36">
        <f>Inputs!$B$12*(1+$B3780)^2*$C3780+Inputs!$B$29*(1+$D3780)^2*Inputs!$B$19+Inputs!$B$30*(1+$E3780)^2*Inputs!$B$20+Inputs!$B$31*(1+$F3780)^2*Inputs!$B$21+Inputs!$B$22*(1+Inputs!$B$23)^2</f>
        <v>17051.75132521398</v>
      </c>
      <c r="T3780" s="36">
        <f>Inputs!$B$12*(1+$B3780)^3*$C3780+Inputs!$B$29*(1+$D3780)^3*Inputs!$B$19+Inputs!$B$30*(1+$E3780)^3*Inputs!$B$20+Inputs!$B$31*(1+$F3780)^3*Inputs!$B$21+Inputs!$B$22*(1+Inputs!$B$23)^3</f>
        <v>19610.611062449781</v>
      </c>
      <c r="U3780" s="36">
        <f>Inputs!$B$12*(1+$B3780)^4*$C3780+Inputs!$B$29*(1+$D3780)^4*Inputs!$B$19+Inputs!$B$30*(1+$E3780)^4*Inputs!$B$20+Inputs!$B$31*(1+$F3780)^4*Inputs!$B$21+Inputs!$B$22*(1+Inputs!$B$23)^4</f>
        <v>22803.644635783683</v>
      </c>
      <c r="V3780" s="35">
        <f>Inputs!$B$13/(Q3780*(1-$G3780))</f>
        <v>1.1965602755570932</v>
      </c>
      <c r="W3780" s="36">
        <f>Inputs!$B$13</f>
        <v>12660</v>
      </c>
      <c r="X3780" s="36">
        <f t="shared" si="583"/>
        <v>14079.421904682464</v>
      </c>
      <c r="Y3780" s="36">
        <f t="shared" si="584"/>
        <v>15830.325633215261</v>
      </c>
      <c r="Z3780" s="36">
        <f t="shared" si="585"/>
        <v>17996.635699474304</v>
      </c>
      <c r="AA3780" s="36">
        <f t="shared" si="586"/>
        <v>20683.550155437759</v>
      </c>
      <c r="AB3780" s="36">
        <f t="shared" si="587"/>
        <v>60165.87189594072</v>
      </c>
      <c r="AC3780" s="36">
        <f t="shared" si="588"/>
        <v>269874.75329571863</v>
      </c>
      <c r="AD3780" s="36">
        <f t="shared" si="589"/>
        <v>167536.97081195153</v>
      </c>
    </row>
    <row r="3781" spans="1:30" ht="14.25" customHeight="1" x14ac:dyDescent="0.25">
      <c r="A3781" s="16">
        <v>3765</v>
      </c>
      <c r="B3781" s="34">
        <v>0.373776066786216</v>
      </c>
      <c r="C3781" s="34">
        <v>9.9494701461527502E-2</v>
      </c>
      <c r="D3781" s="34">
        <v>2.11343574271847E-2</v>
      </c>
      <c r="E3781" s="34">
        <v>4.8950361604861499E-2</v>
      </c>
      <c r="F3781" s="34">
        <v>5.4345628320344704E-3</v>
      </c>
      <c r="G3781" s="34">
        <v>0.18816144884824901</v>
      </c>
      <c r="H3781" s="35">
        <v>1.1278882367258101</v>
      </c>
      <c r="I3781" s="34">
        <v>9.6564702746246803E-2</v>
      </c>
      <c r="J3781" s="34">
        <v>2.99881449421842E-2</v>
      </c>
      <c r="K3781" s="36">
        <f>Inputs!$B$12*(1+$B3781)^4</f>
        <v>213705.17283569387</v>
      </c>
      <c r="L3781" s="36">
        <f t="shared" si="580"/>
        <v>27388.817813969832</v>
      </c>
      <c r="M3781" s="36">
        <f t="shared" si="581"/>
        <v>337075.05118169938</v>
      </c>
      <c r="N3781" s="37">
        <f>M3781/Inputs!$B$6</f>
        <v>513.83391948429789</v>
      </c>
      <c r="O3781" s="38">
        <f>IF(N3781&gt;Inputs!$B$4,1,0)</f>
        <v>1</v>
      </c>
      <c r="P3781" s="34">
        <f t="shared" si="582"/>
        <v>6.6576557804062603E-2</v>
      </c>
      <c r="Q3781" s="36">
        <f>Inputs!$B$12*(1+$B3781)^0*$C3781+Inputs!$B$29*(1+$D3781)^0*Inputs!$B$19+Inputs!$B$30*(1+$E3781)^0*Inputs!$B$20+Inputs!$B$31*(1+$F3781)^0*Inputs!$B$21+Inputs!$B$22*(1+Inputs!$B$23)^0</f>
        <v>13991.72611511857</v>
      </c>
      <c r="R3781" s="36">
        <f>Inputs!$B$12*(1+$B3781)^1*$C3781+Inputs!$B$29*(1+$D3781)^1*Inputs!$B$19+Inputs!$B$30*(1+$E3781)^1*Inputs!$B$20+Inputs!$B$31*(1+$F3781)^1*Inputs!$B$21+Inputs!$B$22*(1+Inputs!$B$23)^1</f>
        <v>16371.175044851439</v>
      </c>
      <c r="S3781" s="36">
        <f>Inputs!$B$12*(1+$B3781)^2*$C3781+Inputs!$B$29*(1+$D3781)^2*Inputs!$B$19+Inputs!$B$30*(1+$E3781)^2*Inputs!$B$20+Inputs!$B$31*(1+$F3781)^2*Inputs!$B$21+Inputs!$B$22*(1+Inputs!$B$23)^2</f>
        <v>19590.191379412856</v>
      </c>
      <c r="T3781" s="36">
        <f>Inputs!$B$12*(1+$B3781)^3*$C3781+Inputs!$B$29*(1+$D3781)^3*Inputs!$B$19+Inputs!$B$30*(1+$E3781)^3*Inputs!$B$20+Inputs!$B$31*(1+$F3781)^3*Inputs!$B$21+Inputs!$B$22*(1+Inputs!$B$23)^3</f>
        <v>23960.77439946348</v>
      </c>
      <c r="U3781" s="36">
        <f>Inputs!$B$12*(1+$B3781)^4*$C3781+Inputs!$B$29*(1+$D3781)^4*Inputs!$B$19+Inputs!$B$30*(1+$E3781)^4*Inputs!$B$20+Inputs!$B$31*(1+$F3781)^4*Inputs!$B$21+Inputs!$B$22*(1+Inputs!$B$23)^4</f>
        <v>29911.455708582616</v>
      </c>
      <c r="V3781" s="35">
        <f>Inputs!$B$13/(Q3781*(1-$G3781))</f>
        <v>1.114532507049921</v>
      </c>
      <c r="W3781" s="36">
        <f>Inputs!$B$13</f>
        <v>12660</v>
      </c>
      <c r="X3781" s="36">
        <f t="shared" si="583"/>
        <v>14857.350984482331</v>
      </c>
      <c r="Y3781" s="36">
        <f t="shared" si="584"/>
        <v>17831.811138958787</v>
      </c>
      <c r="Z3781" s="36">
        <f t="shared" si="585"/>
        <v>21875.048360564931</v>
      </c>
      <c r="AA3781" s="36">
        <f t="shared" si="586"/>
        <v>27388.817813969832</v>
      </c>
      <c r="AB3781" s="36">
        <f t="shared" si="587"/>
        <v>69828.035250464905</v>
      </c>
      <c r="AC3781" s="36">
        <f t="shared" si="588"/>
        <v>423725.08556831407</v>
      </c>
      <c r="AD3781" s="36">
        <f t="shared" si="589"/>
        <v>267247.01593123446</v>
      </c>
    </row>
    <row r="3782" spans="1:30" ht="14.25" customHeight="1" x14ac:dyDescent="0.25">
      <c r="A3782" s="16">
        <v>3766</v>
      </c>
      <c r="B3782" s="34">
        <v>0.28386122682026899</v>
      </c>
      <c r="C3782" s="34">
        <v>7.0942521486081003E-2</v>
      </c>
      <c r="D3782" s="34">
        <v>2.8975712318508901E-2</v>
      </c>
      <c r="E3782" s="34">
        <v>4.7274771244640502E-2</v>
      </c>
      <c r="F3782" s="34">
        <v>1.04990676134596E-2</v>
      </c>
      <c r="G3782" s="34">
        <v>0.20249433654937801</v>
      </c>
      <c r="H3782" s="35">
        <v>0.97638142557691898</v>
      </c>
      <c r="I3782" s="34">
        <v>9.0461209606692294E-2</v>
      </c>
      <c r="J3782" s="34">
        <v>1.8735534848019101E-2</v>
      </c>
      <c r="K3782" s="36">
        <f>Inputs!$B$12*(1+$B3782)^4</f>
        <v>163013.50411848625</v>
      </c>
      <c r="L3782" s="36">
        <f t="shared" si="580"/>
        <v>15884.247117081355</v>
      </c>
      <c r="M3782" s="36">
        <f t="shared" si="581"/>
        <v>200628.94853615231</v>
      </c>
      <c r="N3782" s="37">
        <f>M3782/Inputs!$B$6</f>
        <v>305.83681179291511</v>
      </c>
      <c r="O3782" s="38">
        <f>IF(N3782&gt;Inputs!$B$4,1,0)</f>
        <v>0</v>
      </c>
      <c r="P3782" s="34">
        <f t="shared" si="582"/>
        <v>7.1725674758673197E-2</v>
      </c>
      <c r="Q3782" s="36">
        <f>Inputs!$B$12*(1+$B3782)^0*$C3782+Inputs!$B$29*(1+$D3782)^0*Inputs!$B$19+Inputs!$B$30*(1+$E3782)^0*Inputs!$B$20+Inputs!$B$31*(1+$F3782)^0*Inputs!$B$21+Inputs!$B$22*(1+Inputs!$B$23)^0</f>
        <v>12278.595316591782</v>
      </c>
      <c r="R3782" s="36">
        <f>Inputs!$B$12*(1+$B3782)^1*$C3782+Inputs!$B$29*(1+$D3782)^1*Inputs!$B$19+Inputs!$B$30*(1+$E3782)^1*Inputs!$B$20+Inputs!$B$31*(1+$F3782)^1*Inputs!$B$21+Inputs!$B$22*(1+Inputs!$B$23)^1</f>
        <v>13679.506445693631</v>
      </c>
      <c r="S3782" s="36">
        <f>Inputs!$B$12*(1+$B3782)^2*$C3782+Inputs!$B$29*(1+$D3782)^2*Inputs!$B$19+Inputs!$B$30*(1+$E3782)^2*Inputs!$B$20+Inputs!$B$31*(1+$F3782)^2*Inputs!$B$21+Inputs!$B$22*(1+Inputs!$B$23)^2</f>
        <v>15430.205962963519</v>
      </c>
      <c r="T3782" s="36">
        <f>Inputs!$B$12*(1+$B3782)^3*$C3782+Inputs!$B$29*(1+$D3782)^3*Inputs!$B$19+Inputs!$B$30*(1+$E3782)^3*Inputs!$B$20+Inputs!$B$31*(1+$F3782)^3*Inputs!$B$21+Inputs!$B$22*(1+Inputs!$B$23)^3</f>
        <v>17628.341468147293</v>
      </c>
      <c r="U3782" s="36">
        <f>Inputs!$B$12*(1+$B3782)^4*$C3782+Inputs!$B$29*(1+$D3782)^4*Inputs!$B$19+Inputs!$B$30*(1+$E3782)^4*Inputs!$B$20+Inputs!$B$31*(1+$F3782)^4*Inputs!$B$21+Inputs!$B$22*(1+Inputs!$B$23)^4</f>
        <v>20399.210061401547</v>
      </c>
      <c r="V3782" s="35">
        <f>Inputs!$B$13/(Q3782*(1-$G3782))</f>
        <v>1.292859240682291</v>
      </c>
      <c r="W3782" s="36">
        <f>Inputs!$B$13</f>
        <v>12660</v>
      </c>
      <c r="X3782" s="36">
        <f t="shared" si="583"/>
        <v>13241.274619920378</v>
      </c>
      <c r="Y3782" s="36">
        <f t="shared" si="584"/>
        <v>13962.270932829419</v>
      </c>
      <c r="Z3782" s="36">
        <f t="shared" si="585"/>
        <v>14838.972490428458</v>
      </c>
      <c r="AA3782" s="36">
        <f t="shared" si="586"/>
        <v>15884.247117081355</v>
      </c>
      <c r="AB3782" s="36">
        <f t="shared" si="587"/>
        <v>54309.403785418865</v>
      </c>
      <c r="AC3782" s="36">
        <f t="shared" si="588"/>
        <v>225607.45558578719</v>
      </c>
      <c r="AD3782" s="36">
        <f t="shared" si="589"/>
        <v>146319.54475073345</v>
      </c>
    </row>
    <row r="3783" spans="1:30" ht="14.25" customHeight="1" x14ac:dyDescent="0.25">
      <c r="A3783" s="16">
        <v>3767</v>
      </c>
      <c r="B3783" s="34">
        <v>0.17768073558990699</v>
      </c>
      <c r="C3783" s="34">
        <v>0.111915800215712</v>
      </c>
      <c r="D3783" s="34">
        <v>3.2417866236036402E-2</v>
      </c>
      <c r="E3783" s="34">
        <v>1.4900344007694201E-2</v>
      </c>
      <c r="F3783" s="34">
        <v>2.1542463235603201E-2</v>
      </c>
      <c r="G3783" s="34">
        <v>0.19659373844262301</v>
      </c>
      <c r="H3783" s="35">
        <v>1.0608513059538001</v>
      </c>
      <c r="I3783" s="34">
        <v>0.101421380267494</v>
      </c>
      <c r="J3783" s="34">
        <v>1.6423577250432898E-2</v>
      </c>
      <c r="K3783" s="36">
        <f>Inputs!$B$12*(1+$B3783)^4</f>
        <v>115414.80820733625</v>
      </c>
      <c r="L3783" s="36">
        <f t="shared" si="580"/>
        <v>18455.374414227448</v>
      </c>
      <c r="M3783" s="36">
        <f t="shared" si="581"/>
        <v>193063.83202610764</v>
      </c>
      <c r="N3783" s="37">
        <f>M3783/Inputs!$B$6</f>
        <v>294.30462199101777</v>
      </c>
      <c r="O3783" s="38">
        <f>IF(N3783&gt;Inputs!$B$4,1,0)</f>
        <v>0</v>
      </c>
      <c r="P3783" s="34">
        <f t="shared" si="582"/>
        <v>8.4997803017061113E-2</v>
      </c>
      <c r="Q3783" s="36">
        <f>Inputs!$B$12*(1+$B3783)^0*$C3783+Inputs!$B$29*(1+$D3783)^0*Inputs!$B$19+Inputs!$B$30*(1+$E3783)^0*Inputs!$B$20+Inputs!$B$31*(1+$F3783)^0*Inputs!$B$21+Inputs!$B$22*(1+Inputs!$B$23)^0</f>
        <v>14736.992040369641</v>
      </c>
      <c r="R3783" s="36">
        <f>Inputs!$B$12*(1+$B3783)^1*$C3783+Inputs!$B$29*(1+$D3783)^1*Inputs!$B$19+Inputs!$B$30*(1+$E3783)^1*Inputs!$B$20+Inputs!$B$31*(1+$F3783)^1*Inputs!$B$21+Inputs!$B$22*(1+Inputs!$B$23)^1</f>
        <v>16102.673333610379</v>
      </c>
      <c r="S3783" s="36">
        <f>Inputs!$B$12*(1+$B3783)^2*$C3783+Inputs!$B$29*(1+$D3783)^2*Inputs!$B$19+Inputs!$B$30*(1+$E3783)^2*Inputs!$B$20+Inputs!$B$31*(1+$F3783)^2*Inputs!$B$21+Inputs!$B$22*(1+Inputs!$B$23)^2</f>
        <v>17684.396983349681</v>
      </c>
      <c r="T3783" s="36">
        <f>Inputs!$B$12*(1+$B3783)^3*$C3783+Inputs!$B$29*(1+$D3783)^3*Inputs!$B$19+Inputs!$B$30*(1+$E3783)^3*Inputs!$B$20+Inputs!$B$31*(1+$F3783)^3*Inputs!$B$21+Inputs!$B$22*(1+Inputs!$B$23)^3</f>
        <v>19519.933927297468</v>
      </c>
      <c r="U3783" s="36">
        <f>Inputs!$B$12*(1+$B3783)^4*$C3783+Inputs!$B$29*(1+$D3783)^4*Inputs!$B$19+Inputs!$B$30*(1+$E3783)^4*Inputs!$B$20+Inputs!$B$31*(1+$F3783)^4*Inputs!$B$21+Inputs!$B$22*(1+Inputs!$B$23)^4</f>
        <v>21653.750720301523</v>
      </c>
      <c r="V3783" s="35">
        <f>Inputs!$B$13/(Q3783*(1-$G3783))</f>
        <v>1.0692755700684999</v>
      </c>
      <c r="W3783" s="36">
        <f>Inputs!$B$13</f>
        <v>12660</v>
      </c>
      <c r="X3783" s="36">
        <f t="shared" si="583"/>
        <v>13805.959690994127</v>
      </c>
      <c r="Y3783" s="36">
        <f t="shared" si="584"/>
        <v>15132.160672465465</v>
      </c>
      <c r="Z3783" s="36">
        <f t="shared" si="585"/>
        <v>16669.762171141479</v>
      </c>
      <c r="AA3783" s="36">
        <f t="shared" si="586"/>
        <v>18455.374414227448</v>
      </c>
      <c r="AB3783" s="36">
        <f t="shared" si="587"/>
        <v>56912.348524802175</v>
      </c>
      <c r="AC3783" s="36">
        <f t="shared" si="588"/>
        <v>220693.6769629198</v>
      </c>
      <c r="AD3783" s="36">
        <f t="shared" si="589"/>
        <v>136151.48350130548</v>
      </c>
    </row>
    <row r="3784" spans="1:30" ht="14.25" customHeight="1" x14ac:dyDescent="0.25">
      <c r="A3784" s="16">
        <v>3768</v>
      </c>
      <c r="B3784" s="34">
        <v>0.35536740534950201</v>
      </c>
      <c r="C3784" s="34">
        <v>8.0750369665292504E-2</v>
      </c>
      <c r="D3784" s="34">
        <v>3.7196503801708802E-2</v>
      </c>
      <c r="E3784" s="34">
        <v>7.2986131782514396E-2</v>
      </c>
      <c r="F3784" s="34">
        <v>1.36302942427356E-2</v>
      </c>
      <c r="G3784" s="34">
        <v>0.202815858633041</v>
      </c>
      <c r="H3784" s="35">
        <v>1.1051733112064599</v>
      </c>
      <c r="I3784" s="34">
        <v>9.9646847724027598E-2</v>
      </c>
      <c r="J3784" s="34">
        <v>3.0056389578501801E-2</v>
      </c>
      <c r="K3784" s="36">
        <f>Inputs!$B$12*(1+$B3784)^4</f>
        <v>202478.72594594501</v>
      </c>
      <c r="L3784" s="36">
        <f t="shared" si="580"/>
        <v>22616.570798263958</v>
      </c>
      <c r="M3784" s="36">
        <f t="shared" si="581"/>
        <v>270910.25093590398</v>
      </c>
      <c r="N3784" s="37">
        <f>M3784/Inputs!$B$6</f>
        <v>412.97294349985361</v>
      </c>
      <c r="O3784" s="38">
        <f>IF(N3784&gt;Inputs!$B$4,1,0)</f>
        <v>1</v>
      </c>
      <c r="P3784" s="34">
        <f t="shared" si="582"/>
        <v>6.9590458145525794E-2</v>
      </c>
      <c r="Q3784" s="36">
        <f>Inputs!$B$12*(1+$B3784)^0*$C3784+Inputs!$B$29*(1+$D3784)^0*Inputs!$B$19+Inputs!$B$30*(1+$E3784)^0*Inputs!$B$20+Inputs!$B$31*(1+$F3784)^0*Inputs!$B$21+Inputs!$B$22*(1+Inputs!$B$23)^0</f>
        <v>12867.066207344473</v>
      </c>
      <c r="R3784" s="36">
        <f>Inputs!$B$12*(1+$B3784)^1*$C3784+Inputs!$B$29*(1+$D3784)^1*Inputs!$B$19+Inputs!$B$30*(1+$E3784)^1*Inputs!$B$20+Inputs!$B$31*(1+$F3784)^1*Inputs!$B$21+Inputs!$B$22*(1+Inputs!$B$23)^1</f>
        <v>14887.263750758095</v>
      </c>
      <c r="S3784" s="36">
        <f>Inputs!$B$12*(1+$B3784)^2*$C3784+Inputs!$B$29*(1+$D3784)^2*Inputs!$B$19+Inputs!$B$30*(1+$E3784)^2*Inputs!$B$20+Inputs!$B$31*(1+$F3784)^2*Inputs!$B$21+Inputs!$B$22*(1+Inputs!$B$23)^2</f>
        <v>17536.024695427965</v>
      </c>
      <c r="T3784" s="36">
        <f>Inputs!$B$12*(1+$B3784)^3*$C3784+Inputs!$B$29*(1+$D3784)^3*Inputs!$B$19+Inputs!$B$30*(1+$E3784)^3*Inputs!$B$20+Inputs!$B$31*(1+$F3784)^3*Inputs!$B$21+Inputs!$B$22*(1+Inputs!$B$23)^3</f>
        <v>21031.878682447801</v>
      </c>
      <c r="U3784" s="36">
        <f>Inputs!$B$12*(1+$B3784)^4*$C3784+Inputs!$B$29*(1+$D3784)^4*Inputs!$B$19+Inputs!$B$30*(1+$E3784)^4*Inputs!$B$20+Inputs!$B$31*(1+$F3784)^4*Inputs!$B$21+Inputs!$B$22*(1+Inputs!$B$23)^4</f>
        <v>25670.700344857389</v>
      </c>
      <c r="V3784" s="35">
        <f>Inputs!$B$13/(Q3784*(1-$G3784))</f>
        <v>1.2342283546689372</v>
      </c>
      <c r="W3784" s="36">
        <f>Inputs!$B$13</f>
        <v>12660</v>
      </c>
      <c r="X3784" s="36">
        <f t="shared" si="583"/>
        <v>14264.784268815018</v>
      </c>
      <c r="Y3784" s="36">
        <f t="shared" si="584"/>
        <v>16351.763535849295</v>
      </c>
      <c r="Z3784" s="36">
        <f t="shared" si="585"/>
        <v>19070.588601992662</v>
      </c>
      <c r="AA3784" s="36">
        <f t="shared" si="586"/>
        <v>22616.570798263958</v>
      </c>
      <c r="AB3784" s="36">
        <f t="shared" si="587"/>
        <v>62714.484958061192</v>
      </c>
      <c r="AC3784" s="36">
        <f t="shared" si="588"/>
        <v>334763.47019284783</v>
      </c>
      <c r="AD3784" s="36">
        <f t="shared" si="589"/>
        <v>208195.76597784282</v>
      </c>
    </row>
    <row r="3785" spans="1:30" ht="14.25" customHeight="1" x14ac:dyDescent="0.25">
      <c r="A3785" s="16">
        <v>3769</v>
      </c>
      <c r="B3785" s="34">
        <v>0.53985737788422095</v>
      </c>
      <c r="C3785" s="34">
        <v>5.6802224946844802E-2</v>
      </c>
      <c r="D3785" s="34">
        <v>3.5893199532685202E-2</v>
      </c>
      <c r="E3785" s="34">
        <v>6.7332799883340802E-2</v>
      </c>
      <c r="F3785" s="34">
        <v>-1.5064406505075801E-4</v>
      </c>
      <c r="G3785" s="34">
        <v>0.178641539196499</v>
      </c>
      <c r="H3785" s="35">
        <v>1.0033426091600901</v>
      </c>
      <c r="I3785" s="34">
        <v>9.4167458818238001E-2</v>
      </c>
      <c r="J3785" s="34">
        <v>2.81899483991053E-2</v>
      </c>
      <c r="K3785" s="36">
        <f>Inputs!$B$12*(1+$B3785)^4</f>
        <v>337344.19649706798</v>
      </c>
      <c r="L3785" s="36">
        <f t="shared" si="580"/>
        <v>23190.119060303005</v>
      </c>
      <c r="M3785" s="36">
        <f t="shared" si="581"/>
        <v>293896.93891738134</v>
      </c>
      <c r="N3785" s="37">
        <f>M3785/Inputs!$B$6</f>
        <v>448.01362639844717</v>
      </c>
      <c r="O3785" s="38">
        <f>IF(N3785&gt;Inputs!$B$4,1,0)</f>
        <v>1</v>
      </c>
      <c r="P3785" s="34">
        <f t="shared" si="582"/>
        <v>6.5977510419132704E-2</v>
      </c>
      <c r="Q3785" s="36">
        <f>Inputs!$B$12*(1+$B3785)^0*$C3785+Inputs!$B$29*(1+$D3785)^0*Inputs!$B$19+Inputs!$B$30*(1+$E3785)^0*Inputs!$B$20+Inputs!$B$31*(1+$F3785)^0*Inputs!$B$21+Inputs!$B$22*(1+Inputs!$B$23)^0</f>
        <v>11430.17752423761</v>
      </c>
      <c r="R3785" s="36">
        <f>Inputs!$B$12*(1+$B3785)^1*$C3785+Inputs!$B$29*(1+$D3785)^1*Inputs!$B$19+Inputs!$B$30*(1+$E3785)^1*Inputs!$B$20+Inputs!$B$31*(1+$F3785)^1*Inputs!$B$21+Inputs!$B$22*(1+Inputs!$B$23)^1</f>
        <v>13487.834860046285</v>
      </c>
      <c r="S3785" s="36">
        <f>Inputs!$B$12*(1+$B3785)^2*$C3785+Inputs!$B$29*(1+$D3785)^2*Inputs!$B$19+Inputs!$B$30*(1+$E3785)^2*Inputs!$B$20+Inputs!$B$31*(1+$F3785)^2*Inputs!$B$21+Inputs!$B$22*(1+Inputs!$B$23)^2</f>
        <v>16552.340075245258</v>
      </c>
      <c r="T3785" s="36">
        <f>Inputs!$B$12*(1+$B3785)^3*$C3785+Inputs!$B$29*(1+$D3785)^3*Inputs!$B$19+Inputs!$B$30*(1+$E3785)^3*Inputs!$B$20+Inputs!$B$31*(1+$F3785)^3*Inputs!$B$21+Inputs!$B$22*(1+Inputs!$B$23)^3</f>
        <v>21160.7831553293</v>
      </c>
      <c r="U3785" s="36">
        <f>Inputs!$B$12*(1+$B3785)^4*$C3785+Inputs!$B$29*(1+$D3785)^4*Inputs!$B$19+Inputs!$B$30*(1+$E3785)^4*Inputs!$B$20+Inputs!$B$31*(1+$F3785)^4*Inputs!$B$21+Inputs!$B$22*(1+Inputs!$B$23)^4</f>
        <v>28139.798759892183</v>
      </c>
      <c r="V3785" s="35">
        <f>Inputs!$B$13/(Q3785*(1-$G3785))</f>
        <v>1.3484908220821996</v>
      </c>
      <c r="W3785" s="36">
        <f>Inputs!$B$13</f>
        <v>12660</v>
      </c>
      <c r="X3785" s="36">
        <f t="shared" si="583"/>
        <v>13983.131689740627</v>
      </c>
      <c r="Y3785" s="36">
        <f t="shared" si="584"/>
        <v>15987.063485849234</v>
      </c>
      <c r="Z3785" s="36">
        <f t="shared" si="585"/>
        <v>18938.40454171117</v>
      </c>
      <c r="AA3785" s="36">
        <f t="shared" si="586"/>
        <v>23190.119060303005</v>
      </c>
      <c r="AB3785" s="36">
        <f t="shared" si="587"/>
        <v>63455.04494247181</v>
      </c>
      <c r="AC3785" s="36">
        <f t="shared" si="588"/>
        <v>361393.55923723395</v>
      </c>
      <c r="AD3785" s="36">
        <f t="shared" si="589"/>
        <v>230441.89397490956</v>
      </c>
    </row>
    <row r="3786" spans="1:30" ht="14.25" customHeight="1" x14ac:dyDescent="0.25">
      <c r="A3786" s="16">
        <v>3770</v>
      </c>
      <c r="B3786" s="34">
        <v>0.19314662732295201</v>
      </c>
      <c r="C3786" s="34">
        <v>8.6320837414290502E-2</v>
      </c>
      <c r="D3786" s="34">
        <v>2.0870569987140802E-2</v>
      </c>
      <c r="E3786" s="34">
        <v>3.4304330462754301E-2</v>
      </c>
      <c r="F3786" s="34">
        <v>-8.3855638762173805E-4</v>
      </c>
      <c r="G3786" s="34">
        <v>0.16829508672353999</v>
      </c>
      <c r="H3786" s="35">
        <v>1.07328607351167</v>
      </c>
      <c r="I3786" s="34">
        <v>9.2615071710714897E-2</v>
      </c>
      <c r="J3786" s="34">
        <v>2.21257250593715E-2</v>
      </c>
      <c r="K3786" s="36">
        <f>Inputs!$B$12*(1+$B3786)^4</f>
        <v>121598.02529315013</v>
      </c>
      <c r="L3786" s="36">
        <f t="shared" si="580"/>
        <v>16836.788452348988</v>
      </c>
      <c r="M3786" s="36">
        <f t="shared" si="581"/>
        <v>212397.98076198413</v>
      </c>
      <c r="N3786" s="37">
        <f>M3786/Inputs!$B$6</f>
        <v>323.77740969814653</v>
      </c>
      <c r="O3786" s="38">
        <f>IF(N3786&gt;Inputs!$B$4,1,0)</f>
        <v>0</v>
      </c>
      <c r="P3786" s="34">
        <f t="shared" si="582"/>
        <v>7.0489346651343404E-2</v>
      </c>
      <c r="Q3786" s="36">
        <f>Inputs!$B$12*(1+$B3786)^0*$C3786+Inputs!$B$29*(1+$D3786)^0*Inputs!$B$19+Inputs!$B$30*(1+$E3786)^0*Inputs!$B$20+Inputs!$B$31*(1+$F3786)^0*Inputs!$B$21+Inputs!$B$22*(1+Inputs!$B$23)^0</f>
        <v>13201.294272284351</v>
      </c>
      <c r="R3786" s="36">
        <f>Inputs!$B$12*(1+$B3786)^1*$C3786+Inputs!$B$29*(1+$D3786)^1*Inputs!$B$19+Inputs!$B$30*(1+$E3786)^1*Inputs!$B$20+Inputs!$B$31*(1+$F3786)^1*Inputs!$B$21+Inputs!$B$22*(1+Inputs!$B$23)^1</f>
        <v>14283.827267888551</v>
      </c>
      <c r="S3786" s="36">
        <f>Inputs!$B$12*(1+$B3786)^2*$C3786+Inputs!$B$29*(1+$D3786)^2*Inputs!$B$19+Inputs!$B$30*(1+$E3786)^2*Inputs!$B$20+Inputs!$B$31*(1+$F3786)^2*Inputs!$B$21+Inputs!$B$22*(1+Inputs!$B$23)^2</f>
        <v>15561.899576496595</v>
      </c>
      <c r="T3786" s="36">
        <f>Inputs!$B$12*(1+$B3786)^3*$C3786+Inputs!$B$29*(1+$D3786)^3*Inputs!$B$19+Inputs!$B$30*(1+$E3786)^3*Inputs!$B$20+Inputs!$B$31*(1+$F3786)^3*Inputs!$B$21+Inputs!$B$22*(1+Inputs!$B$23)^3</f>
        <v>17072.899275380012</v>
      </c>
      <c r="U3786" s="36">
        <f>Inputs!$B$12*(1+$B3786)^4*$C3786+Inputs!$B$29*(1+$D3786)^4*Inputs!$B$19+Inputs!$B$30*(1+$E3786)^4*Inputs!$B$20+Inputs!$B$31*(1+$F3786)^4*Inputs!$B$21+Inputs!$B$22*(1+Inputs!$B$23)^4</f>
        <v>18861.42469155684</v>
      </c>
      <c r="V3786" s="35">
        <f>Inputs!$B$13/(Q3786*(1-$G3786))</f>
        <v>1.1530494328530208</v>
      </c>
      <c r="W3786" s="36">
        <f>Inputs!$B$13</f>
        <v>12660</v>
      </c>
      <c r="X3786" s="36">
        <f t="shared" si="583"/>
        <v>13461.249995909464</v>
      </c>
      <c r="Y3786" s="36">
        <f t="shared" si="584"/>
        <v>14407.628193908173</v>
      </c>
      <c r="Z3786" s="36">
        <f t="shared" si="585"/>
        <v>15523.400414836869</v>
      </c>
      <c r="AA3786" s="36">
        <f t="shared" si="586"/>
        <v>16836.788452348988</v>
      </c>
      <c r="AB3786" s="36">
        <f t="shared" si="587"/>
        <v>55613.109379395741</v>
      </c>
      <c r="AC3786" s="36">
        <f t="shared" si="588"/>
        <v>244140.64567302223</v>
      </c>
      <c r="AD3786" s="36">
        <f t="shared" si="589"/>
        <v>156784.87138258838</v>
      </c>
    </row>
    <row r="3787" spans="1:30" ht="14.25" customHeight="1" x14ac:dyDescent="0.25">
      <c r="A3787" s="16">
        <v>3771</v>
      </c>
      <c r="B3787" s="34">
        <v>0.22179929890857999</v>
      </c>
      <c r="C3787" s="34">
        <v>8.0086266038642898E-2</v>
      </c>
      <c r="D3787" s="34">
        <v>8.3988846146737604E-3</v>
      </c>
      <c r="E3787" s="34">
        <v>4.4843682679553999E-2</v>
      </c>
      <c r="F3787" s="34">
        <v>5.1512985154376304E-3</v>
      </c>
      <c r="G3787" s="34">
        <v>0.20917739885522299</v>
      </c>
      <c r="H3787" s="35">
        <v>1.03872169474048</v>
      </c>
      <c r="I3787" s="34">
        <v>9.8676565448489101E-2</v>
      </c>
      <c r="J3787" s="34">
        <v>3.24100007386268E-2</v>
      </c>
      <c r="K3787" s="36">
        <f>Inputs!$B$12*(1+$B3787)^4</f>
        <v>133705.95082177682</v>
      </c>
      <c r="L3787" s="36">
        <f t="shared" si="580"/>
        <v>15713.261479525838</v>
      </c>
      <c r="M3787" s="36">
        <f t="shared" si="581"/>
        <v>205824.86341778358</v>
      </c>
      <c r="N3787" s="37">
        <f>M3787/Inputs!$B$6</f>
        <v>313.7574137466213</v>
      </c>
      <c r="O3787" s="38">
        <f>IF(N3787&gt;Inputs!$B$4,1,0)</f>
        <v>0</v>
      </c>
      <c r="P3787" s="34">
        <f t="shared" si="582"/>
        <v>6.6266564709862308E-2</v>
      </c>
      <c r="Q3787" s="36">
        <f>Inputs!$B$12*(1+$B3787)^0*$C3787+Inputs!$B$29*(1+$D3787)^0*Inputs!$B$19+Inputs!$B$30*(1+$E3787)^0*Inputs!$B$20+Inputs!$B$31*(1+$F3787)^0*Inputs!$B$21+Inputs!$B$22*(1+Inputs!$B$23)^0</f>
        <v>12827.219989745496</v>
      </c>
      <c r="R3787" s="36">
        <f>Inputs!$B$12*(1+$B3787)^1*$C3787+Inputs!$B$29*(1+$D3787)^1*Inputs!$B$19+Inputs!$B$30*(1+$E3787)^1*Inputs!$B$20+Inputs!$B$31*(1+$F3787)^1*Inputs!$B$21+Inputs!$B$22*(1+Inputs!$B$23)^1</f>
        <v>13987.529960745102</v>
      </c>
      <c r="S3787" s="36">
        <f>Inputs!$B$12*(1+$B3787)^2*$C3787+Inputs!$B$29*(1+$D3787)^2*Inputs!$B$19+Inputs!$B$30*(1+$E3787)^2*Inputs!$B$20+Inputs!$B$31*(1+$F3787)^2*Inputs!$B$21+Inputs!$B$22*(1+Inputs!$B$23)^2</f>
        <v>15387.560802116765</v>
      </c>
      <c r="T3787" s="36">
        <f>Inputs!$B$12*(1+$B3787)^3*$C3787+Inputs!$B$29*(1+$D3787)^3*Inputs!$B$19+Inputs!$B$30*(1+$E3787)^3*Inputs!$B$20+Inputs!$B$31*(1+$F3787)^3*Inputs!$B$21+Inputs!$B$22*(1+Inputs!$B$23)^3</f>
        <v>17079.910562286845</v>
      </c>
      <c r="U3787" s="36">
        <f>Inputs!$B$12*(1+$B3787)^4*$C3787+Inputs!$B$29*(1+$D3787)^4*Inputs!$B$19+Inputs!$B$30*(1+$E3787)^4*Inputs!$B$20+Inputs!$B$31*(1+$F3787)^4*Inputs!$B$21+Inputs!$B$22*(1+Inputs!$B$23)^4</f>
        <v>19128.81480137377</v>
      </c>
      <c r="V3787" s="35">
        <f>Inputs!$B$13/(Q3787*(1-$G3787))</f>
        <v>1.2480215657113132</v>
      </c>
      <c r="W3787" s="36">
        <f>Inputs!$B$13</f>
        <v>12660</v>
      </c>
      <c r="X3787" s="36">
        <f t="shared" si="583"/>
        <v>13226.383044722596</v>
      </c>
      <c r="Y3787" s="36">
        <f t="shared" si="584"/>
        <v>13913.495976973229</v>
      </c>
      <c r="Z3787" s="36">
        <f t="shared" si="585"/>
        <v>14736.96289284985</v>
      </c>
      <c r="AA3787" s="36">
        <f t="shared" si="586"/>
        <v>15713.261479525838</v>
      </c>
      <c r="AB3787" s="36">
        <f t="shared" si="587"/>
        <v>52901.170483619106</v>
      </c>
      <c r="AC3787" s="36">
        <f t="shared" si="588"/>
        <v>244807.14168165025</v>
      </c>
      <c r="AD3787" s="36">
        <f t="shared" si="589"/>
        <v>152923.69293416446</v>
      </c>
    </row>
    <row r="3788" spans="1:30" ht="14.25" customHeight="1" x14ac:dyDescent="0.25">
      <c r="A3788" s="16">
        <v>3772</v>
      </c>
      <c r="B3788" s="34">
        <v>0.27585862840854902</v>
      </c>
      <c r="C3788" s="34">
        <v>7.2592821702635493E-2</v>
      </c>
      <c r="D3788" s="34">
        <v>4.2645673708485099E-2</v>
      </c>
      <c r="E3788" s="34">
        <v>5.4649624974194497E-2</v>
      </c>
      <c r="F3788" s="34">
        <v>5.22551086136355E-3</v>
      </c>
      <c r="G3788" s="34">
        <v>0.208518805070813</v>
      </c>
      <c r="H3788" s="35">
        <v>1.0768046722812801</v>
      </c>
      <c r="I3788" s="34">
        <v>8.9588728044880606E-2</v>
      </c>
      <c r="J3788" s="34">
        <v>2.7416115725540799E-2</v>
      </c>
      <c r="K3788" s="36">
        <f>Inputs!$B$12*(1+$B3788)^4</f>
        <v>158986.94727295503</v>
      </c>
      <c r="L3788" s="36">
        <f t="shared" si="580"/>
        <v>17526.862361210304</v>
      </c>
      <c r="M3788" s="36">
        <f t="shared" si="581"/>
        <v>245633.87559290775</v>
      </c>
      <c r="N3788" s="37">
        <f>M3788/Inputs!$B$6</f>
        <v>374.44188352577402</v>
      </c>
      <c r="O3788" s="38">
        <f>IF(N3788&gt;Inputs!$B$4,1,0)</f>
        <v>0</v>
      </c>
      <c r="P3788" s="34">
        <f t="shared" si="582"/>
        <v>6.2172612319339807E-2</v>
      </c>
      <c r="Q3788" s="36">
        <f>Inputs!$B$12*(1+$B3788)^0*$C3788+Inputs!$B$29*(1+$D3788)^0*Inputs!$B$19+Inputs!$B$30*(1+$E3788)^0*Inputs!$B$20+Inputs!$B$31*(1+$F3788)^0*Inputs!$B$21+Inputs!$B$22*(1+Inputs!$B$23)^0</f>
        <v>12377.613329585052</v>
      </c>
      <c r="R3788" s="36">
        <f>Inputs!$B$12*(1+$B3788)^1*$C3788+Inputs!$B$29*(1+$D3788)^1*Inputs!$B$19+Inputs!$B$30*(1+$E3788)^1*Inputs!$B$20+Inputs!$B$31*(1+$F3788)^1*Inputs!$B$21+Inputs!$B$22*(1+Inputs!$B$23)^1</f>
        <v>13811.584630498222</v>
      </c>
      <c r="S3788" s="36">
        <f>Inputs!$B$12*(1+$B3788)^2*$C3788+Inputs!$B$29*(1+$D3788)^2*Inputs!$B$19+Inputs!$B$30*(1+$E3788)^2*Inputs!$B$20+Inputs!$B$31*(1+$F3788)^2*Inputs!$B$21+Inputs!$B$22*(1+Inputs!$B$23)^2</f>
        <v>15588.555842920458</v>
      </c>
      <c r="T3788" s="36">
        <f>Inputs!$B$12*(1+$B3788)^3*$C3788+Inputs!$B$29*(1+$D3788)^3*Inputs!$B$19+Inputs!$B$30*(1+$E3788)^3*Inputs!$B$20+Inputs!$B$31*(1+$F3788)^3*Inputs!$B$21+Inputs!$B$22*(1+Inputs!$B$23)^3</f>
        <v>17800.564433740939</v>
      </c>
      <c r="U3788" s="36">
        <f>Inputs!$B$12*(1+$B3788)^4*$C3788+Inputs!$B$29*(1+$D3788)^4*Inputs!$B$19+Inputs!$B$30*(1+$E3788)^4*Inputs!$B$20+Inputs!$B$31*(1+$F3788)^4*Inputs!$B$21+Inputs!$B$22*(1+Inputs!$B$23)^4</f>
        <v>20564.901991499497</v>
      </c>
      <c r="V3788" s="35">
        <f>Inputs!$B$13/(Q3788*(1-$G3788))</f>
        <v>1.2922787219100254</v>
      </c>
      <c r="W3788" s="36">
        <f>Inputs!$B$13</f>
        <v>12660</v>
      </c>
      <c r="X3788" s="36">
        <f t="shared" si="583"/>
        <v>13537.816820030044</v>
      </c>
      <c r="Y3788" s="36">
        <f t="shared" si="584"/>
        <v>14614.933271241762</v>
      </c>
      <c r="Z3788" s="36">
        <f t="shared" si="585"/>
        <v>15929.841942050087</v>
      </c>
      <c r="AA3788" s="36">
        <f t="shared" si="586"/>
        <v>17526.862361210304</v>
      </c>
      <c r="AB3788" s="36">
        <f t="shared" si="587"/>
        <v>57035.292581609938</v>
      </c>
      <c r="AC3788" s="36">
        <f t="shared" si="588"/>
        <v>289635.26183392137</v>
      </c>
      <c r="AD3788" s="36">
        <f t="shared" si="589"/>
        <v>188598.5830112978</v>
      </c>
    </row>
    <row r="3789" spans="1:30" ht="14.25" customHeight="1" x14ac:dyDescent="0.25">
      <c r="A3789" s="16">
        <v>3773</v>
      </c>
      <c r="B3789" s="34">
        <v>0.18578488822199801</v>
      </c>
      <c r="C3789" s="34">
        <v>0.11173898357433899</v>
      </c>
      <c r="D3789" s="34">
        <v>4.4839627885050699E-2</v>
      </c>
      <c r="E3789" s="34">
        <v>6.5077195554262696E-2</v>
      </c>
      <c r="F3789" s="34">
        <v>-3.0584372984549801E-3</v>
      </c>
      <c r="G3789" s="34">
        <v>0.20839193222743399</v>
      </c>
      <c r="H3789" s="35">
        <v>0.938010294228946</v>
      </c>
      <c r="I3789" s="34">
        <v>0.101067984890225</v>
      </c>
      <c r="J3789" s="34">
        <v>1.9880602788518002E-2</v>
      </c>
      <c r="K3789" s="36">
        <f>Inputs!$B$12*(1+$B3789)^4</f>
        <v>118624.63680931805</v>
      </c>
      <c r="L3789" s="36">
        <f t="shared" si="580"/>
        <v>16548.270753498426</v>
      </c>
      <c r="M3789" s="36">
        <f t="shared" si="581"/>
        <v>182494.37993802218</v>
      </c>
      <c r="N3789" s="37">
        <f>M3789/Inputs!$B$6</f>
        <v>278.19265234454599</v>
      </c>
      <c r="O3789" s="38">
        <f>IF(N3789&gt;Inputs!$B$4,1,0)</f>
        <v>0</v>
      </c>
      <c r="P3789" s="34">
        <f t="shared" si="582"/>
        <v>8.1187382101707006E-2</v>
      </c>
      <c r="Q3789" s="36">
        <f>Inputs!$B$12*(1+$B3789)^0*$C3789+Inputs!$B$29*(1+$D3789)^0*Inputs!$B$19+Inputs!$B$30*(1+$E3789)^0*Inputs!$B$20+Inputs!$B$31*(1+$F3789)^0*Inputs!$B$21+Inputs!$B$22*(1+Inputs!$B$23)^0</f>
        <v>14726.38304188726</v>
      </c>
      <c r="R3789" s="36">
        <f>Inputs!$B$12*(1+$B3789)^1*$C3789+Inputs!$B$29*(1+$D3789)^1*Inputs!$B$19+Inputs!$B$30*(1+$E3789)^1*Inputs!$B$20+Inputs!$B$31*(1+$F3789)^1*Inputs!$B$21+Inputs!$B$22*(1+Inputs!$B$23)^1</f>
        <v>16200.426922567065</v>
      </c>
      <c r="S3789" s="36">
        <f>Inputs!$B$12*(1+$B3789)^2*$C3789+Inputs!$B$29*(1+$D3789)^2*Inputs!$B$19+Inputs!$B$30*(1+$E3789)^2*Inputs!$B$20+Inputs!$B$31*(1+$F3789)^2*Inputs!$B$21+Inputs!$B$22*(1+Inputs!$B$23)^2</f>
        <v>17921.113983676521</v>
      </c>
      <c r="T3789" s="36">
        <f>Inputs!$B$12*(1+$B3789)^3*$C3789+Inputs!$B$29*(1+$D3789)^3*Inputs!$B$19+Inputs!$B$30*(1+$E3789)^3*Inputs!$B$20+Inputs!$B$31*(1+$F3789)^3*Inputs!$B$21+Inputs!$B$22*(1+Inputs!$B$23)^3</f>
        <v>19932.363199033556</v>
      </c>
      <c r="U3789" s="36">
        <f>Inputs!$B$12*(1+$B3789)^4*$C3789+Inputs!$B$29*(1+$D3789)^4*Inputs!$B$19+Inputs!$B$30*(1+$E3789)^4*Inputs!$B$20+Inputs!$B$31*(1+$F3789)^4*Inputs!$B$21+Inputs!$B$22*(1+Inputs!$B$23)^4</f>
        <v>22286.137293346139</v>
      </c>
      <c r="V3789" s="35">
        <f>Inputs!$B$13/(Q3789*(1-$G3789))</f>
        <v>1.0859939389509217</v>
      </c>
      <c r="W3789" s="36">
        <f>Inputs!$B$13</f>
        <v>12660</v>
      </c>
      <c r="X3789" s="36">
        <f t="shared" si="583"/>
        <v>13452.758404635359</v>
      </c>
      <c r="Y3789" s="36">
        <f t="shared" si="584"/>
        <v>14356.766420905222</v>
      </c>
      <c r="Z3789" s="36">
        <f t="shared" si="585"/>
        <v>15384.251942969262</v>
      </c>
      <c r="AA3789" s="36">
        <f t="shared" si="586"/>
        <v>16548.270753498426</v>
      </c>
      <c r="AB3789" s="36">
        <f t="shared" si="587"/>
        <v>54041.828000404807</v>
      </c>
      <c r="AC3789" s="36">
        <f t="shared" si="588"/>
        <v>207880.33699673542</v>
      </c>
      <c r="AD3789" s="36">
        <f t="shared" si="589"/>
        <v>128452.55193761738</v>
      </c>
    </row>
    <row r="3790" spans="1:30" ht="14.25" customHeight="1" x14ac:dyDescent="0.25">
      <c r="A3790" s="16">
        <v>3774</v>
      </c>
      <c r="B3790" s="34">
        <v>0.34255265851673999</v>
      </c>
      <c r="C3790" s="34">
        <v>7.1975927767872594E-2</v>
      </c>
      <c r="D3790" s="34">
        <v>5.3835678100544099E-2</v>
      </c>
      <c r="E3790" s="34">
        <v>4.59491349940798E-2</v>
      </c>
      <c r="F3790" s="34">
        <v>2.4251698292108801E-2</v>
      </c>
      <c r="G3790" s="34">
        <v>0.223449199012761</v>
      </c>
      <c r="H3790" s="35">
        <v>1.0186713294763501</v>
      </c>
      <c r="I3790" s="34">
        <v>9.2531346094853195E-2</v>
      </c>
      <c r="J3790" s="34">
        <v>2.4597112247320699E-2</v>
      </c>
      <c r="K3790" s="36">
        <f>Inputs!$B$12*(1+$B3790)^4</f>
        <v>194929.04988907481</v>
      </c>
      <c r="L3790" s="36">
        <f t="shared" si="580"/>
        <v>18575.073725378108</v>
      </c>
      <c r="M3790" s="36">
        <f t="shared" si="581"/>
        <v>238098.23778645217</v>
      </c>
      <c r="N3790" s="37">
        <f>M3790/Inputs!$B$6</f>
        <v>362.95463077203073</v>
      </c>
      <c r="O3790" s="38">
        <f>IF(N3790&gt;Inputs!$B$4,1,0)</f>
        <v>0</v>
      </c>
      <c r="P3790" s="34">
        <f t="shared" si="582"/>
        <v>6.7934233847532499E-2</v>
      </c>
      <c r="Q3790" s="36">
        <f>Inputs!$B$12*(1+$B3790)^0*$C3790+Inputs!$B$29*(1+$D3790)^0*Inputs!$B$19+Inputs!$B$30*(1+$E3790)^0*Inputs!$B$20+Inputs!$B$31*(1+$F3790)^0*Inputs!$B$21+Inputs!$B$22*(1+Inputs!$B$23)^0</f>
        <v>12340.599693499276</v>
      </c>
      <c r="R3790" s="36">
        <f>Inputs!$B$12*(1+$B3790)^1*$C3790+Inputs!$B$29*(1+$D3790)^1*Inputs!$B$19+Inputs!$B$30*(1+$E3790)^1*Inputs!$B$20+Inputs!$B$31*(1+$F3790)^1*Inputs!$B$21+Inputs!$B$22*(1+Inputs!$B$23)^1</f>
        <v>14153.318823852343</v>
      </c>
      <c r="S3790" s="36">
        <f>Inputs!$B$12*(1+$B3790)^2*$C3790+Inputs!$B$29*(1+$D3790)^2*Inputs!$B$19+Inputs!$B$30*(1+$E3790)^2*Inputs!$B$20+Inputs!$B$31*(1+$F3790)^2*Inputs!$B$21+Inputs!$B$22*(1+Inputs!$B$23)^2</f>
        <v>16488.232522755876</v>
      </c>
      <c r="T3790" s="36">
        <f>Inputs!$B$12*(1+$B3790)^3*$C3790+Inputs!$B$29*(1+$D3790)^3*Inputs!$B$19+Inputs!$B$30*(1+$E3790)^3*Inputs!$B$20+Inputs!$B$31*(1+$F3790)^3*Inputs!$B$21+Inputs!$B$22*(1+Inputs!$B$23)^3</f>
        <v>19519.689650509841</v>
      </c>
      <c r="U3790" s="36">
        <f>Inputs!$B$12*(1+$B3790)^4*$C3790+Inputs!$B$29*(1+$D3790)^4*Inputs!$B$19+Inputs!$B$30*(1+$E3790)^4*Inputs!$B$20+Inputs!$B$31*(1+$F3790)^4*Inputs!$B$21+Inputs!$B$22*(1+Inputs!$B$23)^4</f>
        <v>23481.540813020409</v>
      </c>
      <c r="V3790" s="35">
        <f>Inputs!$B$13/(Q3790*(1-$G3790))</f>
        <v>1.3210752883776335</v>
      </c>
      <c r="W3790" s="36">
        <f>Inputs!$B$13</f>
        <v>12660</v>
      </c>
      <c r="X3790" s="36">
        <f t="shared" si="583"/>
        <v>13688.722889172472</v>
      </c>
      <c r="Y3790" s="36">
        <f t="shared" si="584"/>
        <v>14978.999555533523</v>
      </c>
      <c r="Z3790" s="36">
        <f t="shared" si="585"/>
        <v>16587.013335440475</v>
      </c>
      <c r="AA3790" s="36">
        <f t="shared" si="586"/>
        <v>18575.073725378108</v>
      </c>
      <c r="AB3790" s="36">
        <f t="shared" si="587"/>
        <v>58117.735104545645</v>
      </c>
      <c r="AC3790" s="36">
        <f t="shared" si="588"/>
        <v>280152.81575880712</v>
      </c>
      <c r="AD3790" s="36">
        <f t="shared" si="589"/>
        <v>179980.50268190654</v>
      </c>
    </row>
    <row r="3791" spans="1:30" ht="14.25" customHeight="1" x14ac:dyDescent="0.25">
      <c r="A3791" s="16">
        <v>3775</v>
      </c>
      <c r="B3791" s="34">
        <v>0.391136645941281</v>
      </c>
      <c r="C3791" s="34">
        <v>7.8069591705684005E-2</v>
      </c>
      <c r="D3791" s="34">
        <v>5.1484179606469997E-2</v>
      </c>
      <c r="E3791" s="34">
        <v>1.63066852759737E-2</v>
      </c>
      <c r="F3791" s="34">
        <v>4.3621821379552402E-3</v>
      </c>
      <c r="G3791" s="34">
        <v>0.18980883179263799</v>
      </c>
      <c r="H3791" s="35">
        <v>1.0175999229310699</v>
      </c>
      <c r="I3791" s="34">
        <v>9.7653065426141605E-2</v>
      </c>
      <c r="J3791" s="34">
        <v>2.9805077025617702E-2</v>
      </c>
      <c r="K3791" s="36">
        <f>Inputs!$B$12*(1+$B3791)^4</f>
        <v>224714.14722798526</v>
      </c>
      <c r="L3791" s="36">
        <f t="shared" si="580"/>
        <v>21647.925003627395</v>
      </c>
      <c r="M3791" s="36">
        <f t="shared" si="581"/>
        <v>267583.44273337594</v>
      </c>
      <c r="N3791" s="37">
        <f>M3791/Inputs!$B$6</f>
        <v>407.90158953258526</v>
      </c>
      <c r="O3791" s="38">
        <f>IF(N3791&gt;Inputs!$B$4,1,0)</f>
        <v>1</v>
      </c>
      <c r="P3791" s="34">
        <f t="shared" si="582"/>
        <v>6.7847988400523904E-2</v>
      </c>
      <c r="Q3791" s="36">
        <f>Inputs!$B$12*(1+$B3791)^0*$C3791+Inputs!$B$29*(1+$D3791)^0*Inputs!$B$19+Inputs!$B$30*(1+$E3791)^0*Inputs!$B$20+Inputs!$B$31*(1+$F3791)^0*Inputs!$B$21+Inputs!$B$22*(1+Inputs!$B$23)^0</f>
        <v>12706.219529767961</v>
      </c>
      <c r="R3791" s="36">
        <f>Inputs!$B$12*(1+$B3791)^1*$C3791+Inputs!$B$29*(1+$D3791)^1*Inputs!$B$19+Inputs!$B$30*(1+$E3791)^1*Inputs!$B$20+Inputs!$B$31*(1+$F3791)^1*Inputs!$B$21+Inputs!$B$22*(1+Inputs!$B$23)^1</f>
        <v>14699.829914617061</v>
      </c>
      <c r="S3791" s="36">
        <f>Inputs!$B$12*(1+$B3791)^2*$C3791+Inputs!$B$29*(1+$D3791)^2*Inputs!$B$19+Inputs!$B$30*(1+$E3791)^2*Inputs!$B$20+Inputs!$B$31*(1+$F3791)^2*Inputs!$B$21+Inputs!$B$22*(1+Inputs!$B$23)^2</f>
        <v>17417.489647120274</v>
      </c>
      <c r="T3791" s="36">
        <f>Inputs!$B$12*(1+$B3791)^3*$C3791+Inputs!$B$29*(1+$D3791)^3*Inputs!$B$19+Inputs!$B$30*(1+$E3791)^3*Inputs!$B$20+Inputs!$B$31*(1+$F3791)^3*Inputs!$B$21+Inputs!$B$22*(1+Inputs!$B$23)^3</f>
        <v>21139.895208313799</v>
      </c>
      <c r="U3791" s="36">
        <f>Inputs!$B$12*(1+$B3791)^4*$C3791+Inputs!$B$29*(1+$D3791)^4*Inputs!$B$19+Inputs!$B$30*(1+$E3791)^4*Inputs!$B$20+Inputs!$B$31*(1+$F3791)^4*Inputs!$B$21+Inputs!$B$22*(1+Inputs!$B$23)^4</f>
        <v>26257.399058835865</v>
      </c>
      <c r="V3791" s="35">
        <f>Inputs!$B$13/(Q3791*(1-$G3791))</f>
        <v>1.229786854574489</v>
      </c>
      <c r="W3791" s="36">
        <f>Inputs!$B$13</f>
        <v>12660</v>
      </c>
      <c r="X3791" s="36">
        <f t="shared" si="583"/>
        <v>14014.589314792935</v>
      </c>
      <c r="Y3791" s="36">
        <f t="shared" si="584"/>
        <v>15856.995080234652</v>
      </c>
      <c r="Z3791" s="36">
        <f t="shared" si="585"/>
        <v>18337.34684729662</v>
      </c>
      <c r="AA3791" s="36">
        <f t="shared" si="586"/>
        <v>21647.925003627395</v>
      </c>
      <c r="AB3791" s="36">
        <f t="shared" si="587"/>
        <v>61373.85481062498</v>
      </c>
      <c r="AC3791" s="36">
        <f t="shared" si="588"/>
        <v>328574.85684326</v>
      </c>
      <c r="AD3791" s="36">
        <f t="shared" si="589"/>
        <v>206209.58792275097</v>
      </c>
    </row>
    <row r="3792" spans="1:30" ht="14.25" customHeight="1" x14ac:dyDescent="0.25">
      <c r="A3792" s="16">
        <v>3776</v>
      </c>
      <c r="B3792" s="34">
        <v>0.34016270399942</v>
      </c>
      <c r="C3792" s="34">
        <v>8.58253879018782E-2</v>
      </c>
      <c r="D3792" s="34">
        <v>3.4326380232763701E-2</v>
      </c>
      <c r="E3792" s="34">
        <v>5.0098465810334898E-2</v>
      </c>
      <c r="F3792" s="34">
        <v>2.2777043049786401E-2</v>
      </c>
      <c r="G3792" s="34">
        <v>0.18584103863134799</v>
      </c>
      <c r="H3792" s="35">
        <v>1.0372599484828</v>
      </c>
      <c r="I3792" s="34">
        <v>9.37115150726609E-2</v>
      </c>
      <c r="J3792" s="34">
        <v>2.68481736227686E-2</v>
      </c>
      <c r="K3792" s="36">
        <f>Inputs!$B$12*(1+$B3792)^4</f>
        <v>193544.73457220881</v>
      </c>
      <c r="L3792" s="36">
        <f t="shared" si="580"/>
        <v>21778.490500679567</v>
      </c>
      <c r="M3792" s="36">
        <f t="shared" si="581"/>
        <v>276331.15206104302</v>
      </c>
      <c r="N3792" s="37">
        <f>M3792/Inputs!$B$6</f>
        <v>421.23651228817533</v>
      </c>
      <c r="O3792" s="38">
        <f>IF(N3792&gt;Inputs!$B$4,1,0)</f>
        <v>1</v>
      </c>
      <c r="P3792" s="34">
        <f t="shared" si="582"/>
        <v>6.6863341449892297E-2</v>
      </c>
      <c r="Q3792" s="36">
        <f>Inputs!$B$12*(1+$B3792)^0*$C3792+Inputs!$B$29*(1+$D3792)^0*Inputs!$B$19+Inputs!$B$30*(1+$E3792)^0*Inputs!$B$20+Inputs!$B$31*(1+$F3792)^0*Inputs!$B$21+Inputs!$B$22*(1+Inputs!$B$23)^0</f>
        <v>13171.567301539613</v>
      </c>
      <c r="R3792" s="36">
        <f>Inputs!$B$12*(1+$B3792)^1*$C3792+Inputs!$B$29*(1+$D3792)^1*Inputs!$B$19+Inputs!$B$30*(1+$E3792)^1*Inputs!$B$20+Inputs!$B$31*(1+$F3792)^1*Inputs!$B$21+Inputs!$B$22*(1+Inputs!$B$23)^1</f>
        <v>15196.033054685813</v>
      </c>
      <c r="S3792" s="36">
        <f>Inputs!$B$12*(1+$B3792)^2*$C3792+Inputs!$B$29*(1+$D3792)^2*Inputs!$B$19+Inputs!$B$30*(1+$E3792)^2*Inputs!$B$20+Inputs!$B$31*(1+$F3792)^2*Inputs!$B$21+Inputs!$B$22*(1+Inputs!$B$23)^2</f>
        <v>17826.812356691331</v>
      </c>
      <c r="T3792" s="36">
        <f>Inputs!$B$12*(1+$B3792)^3*$C3792+Inputs!$B$29*(1+$D3792)^3*Inputs!$B$19+Inputs!$B$30*(1+$E3792)^3*Inputs!$B$20+Inputs!$B$31*(1+$F3792)^3*Inputs!$B$21+Inputs!$B$22*(1+Inputs!$B$23)^3</f>
        <v>21267.033075079089</v>
      </c>
      <c r="U3792" s="36">
        <f>Inputs!$B$12*(1+$B3792)^4*$C3792+Inputs!$B$29*(1+$D3792)^4*Inputs!$B$19+Inputs!$B$30*(1+$E3792)^4*Inputs!$B$20+Inputs!$B$31*(1+$F3792)^4*Inputs!$B$21+Inputs!$B$22*(1+Inputs!$B$23)^4</f>
        <v>25788.789573489397</v>
      </c>
      <c r="V3792" s="35">
        <f>Inputs!$B$13/(Q3792*(1-$G3792))</f>
        <v>1.1805572236151023</v>
      </c>
      <c r="W3792" s="36">
        <f>Inputs!$B$13</f>
        <v>12660</v>
      </c>
      <c r="X3792" s="36">
        <f t="shared" si="583"/>
        <v>14162.620031782708</v>
      </c>
      <c r="Y3792" s="36">
        <f t="shared" si="584"/>
        <v>16094.542898217813</v>
      </c>
      <c r="Z3792" s="36">
        <f t="shared" si="585"/>
        <v>18580.181051932155</v>
      </c>
      <c r="AA3792" s="36">
        <f t="shared" si="586"/>
        <v>21778.490500679567</v>
      </c>
      <c r="AB3792" s="36">
        <f t="shared" si="587"/>
        <v>62617.625608278067</v>
      </c>
      <c r="AC3792" s="36">
        <f t="shared" si="588"/>
        <v>334461.34623174224</v>
      </c>
      <c r="AD3792" s="36">
        <f t="shared" si="589"/>
        <v>213713.52645276496</v>
      </c>
    </row>
    <row r="3793" spans="1:30" ht="14.25" customHeight="1" x14ac:dyDescent="0.25">
      <c r="A3793" s="16">
        <v>3777</v>
      </c>
      <c r="B3793" s="34">
        <v>0.32581972117583302</v>
      </c>
      <c r="C3793" s="34">
        <v>8.6928389153324195E-2</v>
      </c>
      <c r="D3793" s="34">
        <v>4.6204677136610403E-2</v>
      </c>
      <c r="E3793" s="34">
        <v>2.3980842059331799E-2</v>
      </c>
      <c r="F3793" s="34">
        <v>3.368931645138E-2</v>
      </c>
      <c r="G3793" s="34">
        <v>0.20152762553628301</v>
      </c>
      <c r="H3793" s="35">
        <v>0.97179282502563402</v>
      </c>
      <c r="I3793" s="34">
        <v>9.5998751521665704E-2</v>
      </c>
      <c r="J3793" s="34">
        <v>2.58983953582578E-2</v>
      </c>
      <c r="K3793" s="36">
        <f>Inputs!$B$12*(1+$B3793)^4</f>
        <v>185391.21440793967</v>
      </c>
      <c r="L3793" s="36">
        <f t="shared" ref="L3793:L3856" si="590">AA3793</f>
        <v>19702.576488576851</v>
      </c>
      <c r="M3793" s="36">
        <f t="shared" ref="M3793:M3856" si="591">AB3793+AD3793</f>
        <v>241607.26755252801</v>
      </c>
      <c r="N3793" s="37">
        <f>M3793/Inputs!$B$6</f>
        <v>368.30376151299998</v>
      </c>
      <c r="O3793" s="38">
        <f>IF(N3793&gt;Inputs!$B$4,1,0)</f>
        <v>0</v>
      </c>
      <c r="P3793" s="34">
        <f t="shared" ref="P3793:P3856" si="592">I3793-J3793</f>
        <v>7.0100356163407901E-2</v>
      </c>
      <c r="Q3793" s="36">
        <f>Inputs!$B$12*(1+$B3793)^0*$C3793+Inputs!$B$29*(1+$D3793)^0*Inputs!$B$19+Inputs!$B$30*(1+$E3793)^0*Inputs!$B$20+Inputs!$B$31*(1+$F3793)^0*Inputs!$B$21+Inputs!$B$22*(1+Inputs!$B$23)^0</f>
        <v>13237.747376626372</v>
      </c>
      <c r="R3793" s="36">
        <f>Inputs!$B$12*(1+$B3793)^1*$C3793+Inputs!$B$29*(1+$D3793)^1*Inputs!$B$19+Inputs!$B$30*(1+$E3793)^1*Inputs!$B$20+Inputs!$B$31*(1+$F3793)^1*Inputs!$B$21+Inputs!$B$22*(1+Inputs!$B$23)^1</f>
        <v>15232.783542254798</v>
      </c>
      <c r="S3793" s="36">
        <f>Inputs!$B$12*(1+$B3793)^2*$C3793+Inputs!$B$29*(1+$D3793)^2*Inputs!$B$19+Inputs!$B$30*(1+$E3793)^2*Inputs!$B$20+Inputs!$B$31*(1+$F3793)^2*Inputs!$B$21+Inputs!$B$22*(1+Inputs!$B$23)^2</f>
        <v>17793.049108264546</v>
      </c>
      <c r="T3793" s="36">
        <f>Inputs!$B$12*(1+$B3793)^3*$C3793+Inputs!$B$29*(1+$D3793)^3*Inputs!$B$19+Inputs!$B$30*(1+$E3793)^3*Inputs!$B$20+Inputs!$B$31*(1+$F3793)^3*Inputs!$B$21+Inputs!$B$22*(1+Inputs!$B$23)^3</f>
        <v>21099.418061234363</v>
      </c>
      <c r="U3793" s="36">
        <f>Inputs!$B$12*(1+$B3793)^4*$C3793+Inputs!$B$29*(1+$D3793)^4*Inputs!$B$19+Inputs!$B$30*(1+$E3793)^4*Inputs!$B$20+Inputs!$B$31*(1+$F3793)^4*Inputs!$B$21+Inputs!$B$22*(1+Inputs!$B$23)^4</f>
        <v>25391.563224863519</v>
      </c>
      <c r="V3793" s="35">
        <f>Inputs!$B$13/(Q3793*(1-$G3793))</f>
        <v>1.1977321899888429</v>
      </c>
      <c r="W3793" s="36">
        <f>Inputs!$B$13</f>
        <v>12660</v>
      </c>
      <c r="X3793" s="36">
        <f t="shared" ref="X3793:X3856" si="593">R3793*(1-$G3793)*($V3793+($H3793-$V3793)*1/4)</f>
        <v>13880.942251923339</v>
      </c>
      <c r="Y3793" s="36">
        <f t="shared" ref="Y3793:Y3856" si="594">S3793*(1-$G3793)*($V3793+($H3793-$V3793)*2/4)</f>
        <v>15411.500997753481</v>
      </c>
      <c r="Z3793" s="36">
        <f t="shared" ref="Z3793:Z3856" si="595">T3793*(1-$G3793)*($V3793+($H3793-$V3793)*3/4)</f>
        <v>17323.704835020621</v>
      </c>
      <c r="AA3793" s="36">
        <f t="shared" ref="AA3793:AA3856" si="596">U3793*(1-$G3793)*$H3793</f>
        <v>19702.576488576851</v>
      </c>
      <c r="AB3793" s="36">
        <f t="shared" ref="AB3793:AB3856" si="597">W3793/(1+$I3793)^1+X3793/(1+$I3793)^2+Y3793/(1+$I3793)^3+Z3793/(1+$I3793)^4+AA3793/(1+$I3793)^5</f>
        <v>59277.805335193843</v>
      </c>
      <c r="AC3793" s="36">
        <f t="shared" ref="AC3793:AC3856" si="598">AA3793*(1+$J3793)/($I3793-$J3793)</f>
        <v>288341.49653872015</v>
      </c>
      <c r="AD3793" s="36">
        <f t="shared" ref="AD3793:AD3856" si="599">AC3793/(1+$I3793)^5</f>
        <v>182329.46221733416</v>
      </c>
    </row>
    <row r="3794" spans="1:30" ht="14.25" customHeight="1" x14ac:dyDescent="0.25">
      <c r="A3794" s="16">
        <v>3778</v>
      </c>
      <c r="B3794" s="34">
        <v>0.39065677966407603</v>
      </c>
      <c r="C3794" s="34">
        <v>7.3752028982978807E-2</v>
      </c>
      <c r="D3794" s="34">
        <v>2.8397449793573001E-2</v>
      </c>
      <c r="E3794" s="34">
        <v>4.9656924445687402E-2</v>
      </c>
      <c r="F3794" s="34">
        <v>6.4030103024601201E-3</v>
      </c>
      <c r="G3794" s="34">
        <v>0.16625800855854</v>
      </c>
      <c r="H3794" s="35">
        <v>1.0401707984398001</v>
      </c>
      <c r="I3794" s="34">
        <v>0.10135338496572401</v>
      </c>
      <c r="J3794" s="34">
        <v>2.4132358155563999E-2</v>
      </c>
      <c r="K3794" s="36">
        <f>Inputs!$B$12*(1+$B3794)^4</f>
        <v>224404.25111594755</v>
      </c>
      <c r="L3794" s="36">
        <f t="shared" si="590"/>
        <v>21965.583227514544</v>
      </c>
      <c r="M3794" s="36">
        <f t="shared" si="591"/>
        <v>240959.94139227655</v>
      </c>
      <c r="N3794" s="37">
        <f>M3794/Inputs!$B$6</f>
        <v>367.31698382968989</v>
      </c>
      <c r="O3794" s="38">
        <f>IF(N3794&gt;Inputs!$B$4,1,0)</f>
        <v>0</v>
      </c>
      <c r="P3794" s="34">
        <f t="shared" si="592"/>
        <v>7.7221026810160007E-2</v>
      </c>
      <c r="Q3794" s="36">
        <f>Inputs!$B$12*(1+$B3794)^0*$C3794+Inputs!$B$29*(1+$D3794)^0*Inputs!$B$19+Inputs!$B$30*(1+$E3794)^0*Inputs!$B$20+Inputs!$B$31*(1+$F3794)^0*Inputs!$B$21+Inputs!$B$22*(1+Inputs!$B$23)^0</f>
        <v>12447.165766405651</v>
      </c>
      <c r="R3794" s="36">
        <f>Inputs!$B$12*(1+$B3794)^1*$C3794+Inputs!$B$29*(1+$D3794)^1*Inputs!$B$19+Inputs!$B$30*(1+$E3794)^1*Inputs!$B$20+Inputs!$B$31*(1+$F3794)^1*Inputs!$B$21+Inputs!$B$22*(1+Inputs!$B$23)^1</f>
        <v>14354.098013881467</v>
      </c>
      <c r="S3794" s="36">
        <f>Inputs!$B$12*(1+$B3794)^2*$C3794+Inputs!$B$29*(1+$D3794)^2*Inputs!$B$19+Inputs!$B$30*(1+$E3794)^2*Inputs!$B$20+Inputs!$B$31*(1+$F3794)^2*Inputs!$B$21+Inputs!$B$22*(1+Inputs!$B$23)^2</f>
        <v>16943.325308528914</v>
      </c>
      <c r="T3794" s="36">
        <f>Inputs!$B$12*(1+$B3794)^3*$C3794+Inputs!$B$29*(1+$D3794)^3*Inputs!$B$19+Inputs!$B$30*(1+$E3794)^3*Inputs!$B$20+Inputs!$B$31*(1+$F3794)^3*Inputs!$B$21+Inputs!$B$22*(1+Inputs!$B$23)^3</f>
        <v>20478.991841493713</v>
      </c>
      <c r="U3794" s="36">
        <f>Inputs!$B$12*(1+$B3794)^4*$C3794+Inputs!$B$29*(1+$D3794)^4*Inputs!$B$19+Inputs!$B$30*(1+$E3794)^4*Inputs!$B$20+Inputs!$B$31*(1+$F3794)^4*Inputs!$B$21+Inputs!$B$22*(1+Inputs!$B$23)^4</f>
        <v>25328.321283884874</v>
      </c>
      <c r="V3794" s="35">
        <f>Inputs!$B$13/(Q3794*(1-$G3794))</f>
        <v>1.2199205775680435</v>
      </c>
      <c r="W3794" s="36">
        <f>Inputs!$B$13</f>
        <v>12660</v>
      </c>
      <c r="X3794" s="36">
        <f t="shared" si="593"/>
        <v>14061.744899230285</v>
      </c>
      <c r="Y3794" s="36">
        <f t="shared" si="594"/>
        <v>15963.434221614532</v>
      </c>
      <c r="Z3794" s="36">
        <f t="shared" si="595"/>
        <v>18527.350219019991</v>
      </c>
      <c r="AA3794" s="36">
        <f t="shared" si="596"/>
        <v>21965.583227514544</v>
      </c>
      <c r="AB3794" s="36">
        <f t="shared" si="597"/>
        <v>61184.733138656055</v>
      </c>
      <c r="AC3794" s="36">
        <f t="shared" si="598"/>
        <v>291315.27355055849</v>
      </c>
      <c r="AD3794" s="36">
        <f t="shared" si="599"/>
        <v>179775.20825362051</v>
      </c>
    </row>
    <row r="3795" spans="1:30" ht="14.25" customHeight="1" x14ac:dyDescent="0.25">
      <c r="A3795" s="16">
        <v>3779</v>
      </c>
      <c r="B3795" s="34">
        <v>0.29274433068039102</v>
      </c>
      <c r="C3795" s="34">
        <v>0.103506688248758</v>
      </c>
      <c r="D3795" s="34">
        <v>4.0434830731758999E-2</v>
      </c>
      <c r="E3795" s="34">
        <v>4.6011726811821897E-2</v>
      </c>
      <c r="F3795" s="34">
        <v>3.33176718651279E-2</v>
      </c>
      <c r="G3795" s="34">
        <v>0.200541355462833</v>
      </c>
      <c r="H3795" s="35">
        <v>1.0563595502463099</v>
      </c>
      <c r="I3795" s="34">
        <v>9.34709503255335E-2</v>
      </c>
      <c r="J3795" s="34">
        <v>2.2043353740959001E-2</v>
      </c>
      <c r="K3795" s="36">
        <f>Inputs!$B$12*(1+$B3795)^4</f>
        <v>167572.14073008788</v>
      </c>
      <c r="L3795" s="36">
        <f t="shared" si="590"/>
        <v>22609.429839198801</v>
      </c>
      <c r="M3795" s="36">
        <f t="shared" si="591"/>
        <v>271119.07538492151</v>
      </c>
      <c r="N3795" s="37">
        <f>M3795/Inputs!$B$6</f>
        <v>413.29127345262424</v>
      </c>
      <c r="O3795" s="38">
        <f>IF(N3795&gt;Inputs!$B$4,1,0)</f>
        <v>1</v>
      </c>
      <c r="P3795" s="34">
        <f t="shared" si="592"/>
        <v>7.1427596584574496E-2</v>
      </c>
      <c r="Q3795" s="36">
        <f>Inputs!$B$12*(1+$B3795)^0*$C3795+Inputs!$B$29*(1+$D3795)^0*Inputs!$B$19+Inputs!$B$30*(1+$E3795)^0*Inputs!$B$20+Inputs!$B$31*(1+$F3795)^0*Inputs!$B$21+Inputs!$B$22*(1+Inputs!$B$23)^0</f>
        <v>14232.445322352403</v>
      </c>
      <c r="R3795" s="36">
        <f>Inputs!$B$12*(1+$B3795)^1*$C3795+Inputs!$B$29*(1+$D3795)^1*Inputs!$B$19+Inputs!$B$30*(1+$E3795)^1*Inputs!$B$20+Inputs!$B$31*(1+$F3795)^1*Inputs!$B$21+Inputs!$B$22*(1+Inputs!$B$23)^1</f>
        <v>16380.755760262145</v>
      </c>
      <c r="S3795" s="36">
        <f>Inputs!$B$12*(1+$B3795)^2*$C3795+Inputs!$B$29*(1+$D3795)^2*Inputs!$B$19+Inputs!$B$30*(1+$E3795)^2*Inputs!$B$20+Inputs!$B$31*(1+$F3795)^2*Inputs!$B$21+Inputs!$B$22*(1+Inputs!$B$23)^2</f>
        <v>19074.940538002476</v>
      </c>
      <c r="T3795" s="36">
        <f>Inputs!$B$12*(1+$B3795)^3*$C3795+Inputs!$B$29*(1+$D3795)^3*Inputs!$B$19+Inputs!$B$30*(1+$E3795)^3*Inputs!$B$20+Inputs!$B$31*(1+$F3795)^3*Inputs!$B$21+Inputs!$B$22*(1+Inputs!$B$23)^3</f>
        <v>22471.373426481259</v>
      </c>
      <c r="U3795" s="36">
        <f>Inputs!$B$12*(1+$B3795)^4*$C3795+Inputs!$B$29*(1+$D3795)^4*Inputs!$B$19+Inputs!$B$30*(1+$E3795)^4*Inputs!$B$20+Inputs!$B$31*(1+$F3795)^4*Inputs!$B$21+Inputs!$B$22*(1+Inputs!$B$23)^4</f>
        <v>26772.063388691575</v>
      </c>
      <c r="V3795" s="35">
        <f>Inputs!$B$13/(Q3795*(1-$G3795))</f>
        <v>1.1126489918281326</v>
      </c>
      <c r="W3795" s="36">
        <f>Inputs!$B$13</f>
        <v>12660</v>
      </c>
      <c r="X3795" s="36">
        <f t="shared" si="593"/>
        <v>14386.670416130712</v>
      </c>
      <c r="Y3795" s="36">
        <f t="shared" si="594"/>
        <v>16538.284644912437</v>
      </c>
      <c r="Z3795" s="36">
        <f t="shared" si="595"/>
        <v>19230.238348313949</v>
      </c>
      <c r="AA3795" s="36">
        <f t="shared" si="596"/>
        <v>22609.429839198801</v>
      </c>
      <c r="AB3795" s="36">
        <f t="shared" si="597"/>
        <v>64173.263091446082</v>
      </c>
      <c r="AC3795" s="36">
        <f t="shared" si="598"/>
        <v>323513.86024398333</v>
      </c>
      <c r="AD3795" s="36">
        <f t="shared" si="599"/>
        <v>206945.81229347541</v>
      </c>
    </row>
    <row r="3796" spans="1:30" ht="14.25" customHeight="1" x14ac:dyDescent="0.25">
      <c r="A3796" s="16">
        <v>3780</v>
      </c>
      <c r="B3796" s="34">
        <v>0.26873770427438398</v>
      </c>
      <c r="C3796" s="34">
        <v>8.8155503707192204E-2</v>
      </c>
      <c r="D3796" s="34">
        <v>5.10335166348279E-2</v>
      </c>
      <c r="E3796" s="34">
        <v>4.8280525826575701E-2</v>
      </c>
      <c r="F3796" s="34">
        <v>3.8005838228567103E-5</v>
      </c>
      <c r="G3796" s="34">
        <v>0.202593856590569</v>
      </c>
      <c r="H3796" s="35">
        <v>0.93463596467726495</v>
      </c>
      <c r="I3796" s="34">
        <v>8.7876225403660899E-2</v>
      </c>
      <c r="J3796" s="34">
        <v>2.6209078407642899E-2</v>
      </c>
      <c r="K3796" s="36">
        <f>Inputs!$B$12*(1+$B3796)^4</f>
        <v>155467.14955445388</v>
      </c>
      <c r="L3796" s="36">
        <f t="shared" si="590"/>
        <v>16908.35754405622</v>
      </c>
      <c r="M3796" s="36">
        <f t="shared" si="591"/>
        <v>241066.03671793948</v>
      </c>
      <c r="N3796" s="37">
        <f>M3796/Inputs!$B$6</f>
        <v>367.4787145090541</v>
      </c>
      <c r="O3796" s="38">
        <f>IF(N3796&gt;Inputs!$B$4,1,0)</f>
        <v>0</v>
      </c>
      <c r="P3796" s="34">
        <f t="shared" si="592"/>
        <v>6.1667146996017996E-2</v>
      </c>
      <c r="Q3796" s="36">
        <f>Inputs!$B$12*(1+$B3796)^0*$C3796+Inputs!$B$29*(1+$D3796)^0*Inputs!$B$19+Inputs!$B$30*(1+$E3796)^0*Inputs!$B$20+Inputs!$B$31*(1+$F3796)^0*Inputs!$B$21+Inputs!$B$22*(1+Inputs!$B$23)^0</f>
        <v>13311.374249858454</v>
      </c>
      <c r="R3796" s="36">
        <f>Inputs!$B$12*(1+$B3796)^1*$C3796+Inputs!$B$29*(1+$D3796)^1*Inputs!$B$19+Inputs!$B$30*(1+$E3796)^1*Inputs!$B$20+Inputs!$B$31*(1+$F3796)^1*Inputs!$B$21+Inputs!$B$22*(1+Inputs!$B$23)^1</f>
        <v>14953.537345318506</v>
      </c>
      <c r="S3796" s="36">
        <f>Inputs!$B$12*(1+$B3796)^2*$C3796+Inputs!$B$29*(1+$D3796)^2*Inputs!$B$19+Inputs!$B$30*(1+$E3796)^2*Inputs!$B$20+Inputs!$B$31*(1+$F3796)^2*Inputs!$B$21+Inputs!$B$22*(1+Inputs!$B$23)^2</f>
        <v>16990.068680717333</v>
      </c>
      <c r="T3796" s="36">
        <f>Inputs!$B$12*(1+$B3796)^3*$C3796+Inputs!$B$29*(1+$D3796)^3*Inputs!$B$19+Inputs!$B$30*(1+$E3796)^3*Inputs!$B$20+Inputs!$B$31*(1+$F3796)^3*Inputs!$B$21+Inputs!$B$22*(1+Inputs!$B$23)^3</f>
        <v>19524.283635116823</v>
      </c>
      <c r="U3796" s="36">
        <f>Inputs!$B$12*(1+$B3796)^4*$C3796+Inputs!$B$29*(1+$D3796)^4*Inputs!$B$19+Inputs!$B$30*(1+$E3796)^4*Inputs!$B$20+Inputs!$B$31*(1+$F3796)^4*Inputs!$B$21+Inputs!$B$22*(1+Inputs!$B$23)^4</f>
        <v>22687.119414950172</v>
      </c>
      <c r="V3796" s="35">
        <f>Inputs!$B$13/(Q3796*(1-$G3796))</f>
        <v>1.1927000421909206</v>
      </c>
      <c r="W3796" s="36">
        <f>Inputs!$B$13</f>
        <v>12660</v>
      </c>
      <c r="X3796" s="36">
        <f t="shared" si="593"/>
        <v>13452.514286446878</v>
      </c>
      <c r="Y3796" s="36">
        <f t="shared" si="594"/>
        <v>14410.558307558687</v>
      </c>
      <c r="Z3796" s="36">
        <f t="shared" si="595"/>
        <v>15555.581139485254</v>
      </c>
      <c r="AA3796" s="36">
        <f t="shared" si="596"/>
        <v>16908.35754405622</v>
      </c>
      <c r="AB3796" s="36">
        <f t="shared" si="597"/>
        <v>56400.441539066553</v>
      </c>
      <c r="AC3796" s="36">
        <f t="shared" si="598"/>
        <v>281373.64638894808</v>
      </c>
      <c r="AD3796" s="36">
        <f t="shared" si="599"/>
        <v>184665.59517887293</v>
      </c>
    </row>
    <row r="3797" spans="1:30" ht="14.25" customHeight="1" x14ac:dyDescent="0.25">
      <c r="A3797" s="16">
        <v>3781</v>
      </c>
      <c r="B3797" s="34">
        <v>0.35457625118800201</v>
      </c>
      <c r="C3797" s="34">
        <v>6.54441728077505E-2</v>
      </c>
      <c r="D3797" s="34">
        <v>4.08506241087025E-2</v>
      </c>
      <c r="E3797" s="34">
        <v>2.9935926561595799E-2</v>
      </c>
      <c r="F3797" s="34">
        <v>1.7003912540086898E-2</v>
      </c>
      <c r="G3797" s="34">
        <v>0.188875409102993</v>
      </c>
      <c r="H3797" s="35">
        <v>1.01636657049007</v>
      </c>
      <c r="I3797" s="34">
        <v>8.9398652042551693E-2</v>
      </c>
      <c r="J3797" s="34">
        <v>2.0546882815214901E-2</v>
      </c>
      <c r="K3797" s="36">
        <f>Inputs!$B$12*(1+$B3797)^4</f>
        <v>202006.37673661008</v>
      </c>
      <c r="L3797" s="36">
        <f t="shared" si="590"/>
        <v>18265.171496154457</v>
      </c>
      <c r="M3797" s="36">
        <f t="shared" si="591"/>
        <v>234391.3537372727</v>
      </c>
      <c r="N3797" s="37">
        <f>M3797/Inputs!$B$6</f>
        <v>357.30389289218397</v>
      </c>
      <c r="O3797" s="38">
        <f>IF(N3797&gt;Inputs!$B$4,1,0)</f>
        <v>0</v>
      </c>
      <c r="P3797" s="34">
        <f t="shared" si="592"/>
        <v>6.8851769227336795E-2</v>
      </c>
      <c r="Q3797" s="36">
        <f>Inputs!$B$12*(1+$B3797)^0*$C3797+Inputs!$B$29*(1+$D3797)^0*Inputs!$B$19+Inputs!$B$30*(1+$E3797)^0*Inputs!$B$20+Inputs!$B$31*(1+$F3797)^0*Inputs!$B$21+Inputs!$B$22*(1+Inputs!$B$23)^0</f>
        <v>11948.694395891951</v>
      </c>
      <c r="R3797" s="36">
        <f>Inputs!$B$12*(1+$B3797)^1*$C3797+Inputs!$B$29*(1+$D3797)^1*Inputs!$B$19+Inputs!$B$30*(1+$E3797)^1*Inputs!$B$20+Inputs!$B$31*(1+$F3797)^1*Inputs!$B$21+Inputs!$B$22*(1+Inputs!$B$23)^1</f>
        <v>13558.635700931351</v>
      </c>
      <c r="S3797" s="36">
        <f>Inputs!$B$12*(1+$B3797)^2*$C3797+Inputs!$B$29*(1+$D3797)^2*Inputs!$B$19+Inputs!$B$30*(1+$E3797)^2*Inputs!$B$20+Inputs!$B$31*(1+$F3797)^2*Inputs!$B$21+Inputs!$B$22*(1+Inputs!$B$23)^2</f>
        <v>15669.241889931422</v>
      </c>
      <c r="T3797" s="36">
        <f>Inputs!$B$12*(1+$B3797)^3*$C3797+Inputs!$B$29*(1+$D3797)^3*Inputs!$B$19+Inputs!$B$30*(1+$E3797)^3*Inputs!$B$20+Inputs!$B$31*(1+$F3797)^3*Inputs!$B$21+Inputs!$B$22*(1+Inputs!$B$23)^3</f>
        <v>18455.81086326755</v>
      </c>
      <c r="U3797" s="36">
        <f>Inputs!$B$12*(1+$B3797)^4*$C3797+Inputs!$B$29*(1+$D3797)^4*Inputs!$B$19+Inputs!$B$30*(1+$E3797)^4*Inputs!$B$20+Inputs!$B$31*(1+$F3797)^4*Inputs!$B$21+Inputs!$B$22*(1+Inputs!$B$23)^4</f>
        <v>22155.71724603646</v>
      </c>
      <c r="V3797" s="35">
        <f>Inputs!$B$13/(Q3797*(1-$G3797))</f>
        <v>1.306248136708978</v>
      </c>
      <c r="W3797" s="36">
        <f>Inputs!$B$13</f>
        <v>12660</v>
      </c>
      <c r="X3797" s="36">
        <f t="shared" si="593"/>
        <v>13568.77035803513</v>
      </c>
      <c r="Y3797" s="36">
        <f t="shared" si="594"/>
        <v>14759.876686200112</v>
      </c>
      <c r="Z3797" s="36">
        <f t="shared" si="595"/>
        <v>16299.847985357088</v>
      </c>
      <c r="AA3797" s="36">
        <f t="shared" si="596"/>
        <v>18265.171496154457</v>
      </c>
      <c r="AB3797" s="36">
        <f t="shared" si="597"/>
        <v>57947.131178003146</v>
      </c>
      <c r="AC3797" s="36">
        <f t="shared" si="598"/>
        <v>270733.25847209699</v>
      </c>
      <c r="AD3797" s="36">
        <f t="shared" si="599"/>
        <v>176444.22255926955</v>
      </c>
    </row>
    <row r="3798" spans="1:30" ht="14.25" customHeight="1" x14ac:dyDescent="0.25">
      <c r="A3798" s="16">
        <v>3782</v>
      </c>
      <c r="B3798" s="34">
        <v>0.23734510420647201</v>
      </c>
      <c r="C3798" s="34">
        <v>7.9253946258105806E-2</v>
      </c>
      <c r="D3798" s="34">
        <v>2.73564920761643E-2</v>
      </c>
      <c r="E3798" s="34">
        <v>4.2345088180603598E-2</v>
      </c>
      <c r="F3798" s="34">
        <v>3.6362724059037399E-2</v>
      </c>
      <c r="G3798" s="34">
        <v>0.18051949104922399</v>
      </c>
      <c r="H3798" s="35">
        <v>0.98932023186940599</v>
      </c>
      <c r="I3798" s="34">
        <v>8.9314945978943003E-2</v>
      </c>
      <c r="J3798" s="34">
        <v>2.8834185200813399E-2</v>
      </c>
      <c r="K3798" s="36">
        <f>Inputs!$B$12*(1+$B3798)^4</f>
        <v>140641.86848783595</v>
      </c>
      <c r="L3798" s="36">
        <f t="shared" si="590"/>
        <v>16540.420884903564</v>
      </c>
      <c r="M3798" s="36">
        <f t="shared" si="591"/>
        <v>239148.12248258831</v>
      </c>
      <c r="N3798" s="37">
        <f>M3798/Inputs!$B$6</f>
        <v>364.55506476004314</v>
      </c>
      <c r="O3798" s="38">
        <f>IF(N3798&gt;Inputs!$B$4,1,0)</f>
        <v>0</v>
      </c>
      <c r="P3798" s="34">
        <f t="shared" si="592"/>
        <v>6.0480760778129604E-2</v>
      </c>
      <c r="Q3798" s="36">
        <f>Inputs!$B$12*(1+$B3798)^0*$C3798+Inputs!$B$29*(1+$D3798)^0*Inputs!$B$19+Inputs!$B$30*(1+$E3798)^0*Inputs!$B$20+Inputs!$B$31*(1+$F3798)^0*Inputs!$B$21+Inputs!$B$22*(1+Inputs!$B$23)^0</f>
        <v>12777.280802913268</v>
      </c>
      <c r="R3798" s="36">
        <f>Inputs!$B$12*(1+$B3798)^1*$C3798+Inputs!$B$29*(1+$D3798)^1*Inputs!$B$19+Inputs!$B$30*(1+$E3798)^1*Inputs!$B$20+Inputs!$B$31*(1+$F3798)^1*Inputs!$B$21+Inputs!$B$22*(1+Inputs!$B$23)^1</f>
        <v>14197.558327756196</v>
      </c>
      <c r="S3798" s="36">
        <f>Inputs!$B$12*(1+$B3798)^2*$C3798+Inputs!$B$29*(1+$D3798)^2*Inputs!$B$19+Inputs!$B$30*(1+$E3798)^2*Inputs!$B$20+Inputs!$B$31*(1+$F3798)^2*Inputs!$B$21+Inputs!$B$22*(1+Inputs!$B$23)^2</f>
        <v>15896.578383026797</v>
      </c>
      <c r="T3798" s="36">
        <f>Inputs!$B$12*(1+$B3798)^3*$C3798+Inputs!$B$29*(1+$D3798)^3*Inputs!$B$19+Inputs!$B$30*(1+$E3798)^3*Inputs!$B$20+Inputs!$B$31*(1+$F3798)^3*Inputs!$B$21+Inputs!$B$22*(1+Inputs!$B$23)^3</f>
        <v>17938.332890516802</v>
      </c>
      <c r="U3798" s="36">
        <f>Inputs!$B$12*(1+$B3798)^4*$C3798+Inputs!$B$29*(1+$D3798)^4*Inputs!$B$19+Inputs!$B$30*(1+$E3798)^4*Inputs!$B$20+Inputs!$B$31*(1+$F3798)^4*Inputs!$B$21+Inputs!$B$22*(1+Inputs!$B$23)^4</f>
        <v>20401.919857532124</v>
      </c>
      <c r="V3798" s="35">
        <f>Inputs!$B$13/(Q3798*(1-$G3798))</f>
        <v>1.2090844560169229</v>
      </c>
      <c r="W3798" s="36">
        <f>Inputs!$B$13</f>
        <v>12660</v>
      </c>
      <c r="X3798" s="36">
        <f t="shared" si="593"/>
        <v>13428.022566837442</v>
      </c>
      <c r="Y3798" s="36">
        <f t="shared" si="594"/>
        <v>14319.238743771382</v>
      </c>
      <c r="Z3798" s="36">
        <f t="shared" si="595"/>
        <v>15350.760152243323</v>
      </c>
      <c r="AA3798" s="36">
        <f t="shared" si="596"/>
        <v>16540.420884903564</v>
      </c>
      <c r="AB3798" s="36">
        <f t="shared" si="597"/>
        <v>55702.486400355869</v>
      </c>
      <c r="AC3798" s="36">
        <f t="shared" si="598"/>
        <v>281367.99579002493</v>
      </c>
      <c r="AD3798" s="36">
        <f t="shared" si="599"/>
        <v>183445.63608223244</v>
      </c>
    </row>
    <row r="3799" spans="1:30" ht="14.25" customHeight="1" x14ac:dyDescent="0.25">
      <c r="A3799" s="16">
        <v>3783</v>
      </c>
      <c r="B3799" s="34">
        <v>0.26737823133494898</v>
      </c>
      <c r="C3799" s="34">
        <v>6.0809488952650703E-2</v>
      </c>
      <c r="D3799" s="34">
        <v>2.6076170054672099E-2</v>
      </c>
      <c r="E3799" s="34">
        <v>4.72934108245271E-2</v>
      </c>
      <c r="F3799" s="34">
        <v>2.3045881674517401E-2</v>
      </c>
      <c r="G3799" s="34">
        <v>0.19291777056586301</v>
      </c>
      <c r="H3799" s="35">
        <v>1.1646067806893301</v>
      </c>
      <c r="I3799" s="34">
        <v>9.5756841534264905E-2</v>
      </c>
      <c r="J3799" s="34">
        <v>2.14741859224311E-2</v>
      </c>
      <c r="K3799" s="36">
        <f>Inputs!$B$12*(1+$B3799)^4</f>
        <v>154801.87753854433</v>
      </c>
      <c r="L3799" s="36">
        <f t="shared" si="590"/>
        <v>17336.922293650001</v>
      </c>
      <c r="M3799" s="36">
        <f t="shared" si="591"/>
        <v>206722.15432754849</v>
      </c>
      <c r="N3799" s="37">
        <f>M3799/Inputs!$B$6</f>
        <v>315.12523525540928</v>
      </c>
      <c r="O3799" s="38">
        <f>IF(N3799&gt;Inputs!$B$4,1,0)</f>
        <v>0</v>
      </c>
      <c r="P3799" s="34">
        <f t="shared" si="592"/>
        <v>7.4282655611833809E-2</v>
      </c>
      <c r="Q3799" s="36">
        <f>Inputs!$B$12*(1+$B3799)^0*$C3799+Inputs!$B$29*(1+$D3799)^0*Inputs!$B$19+Inputs!$B$30*(1+$E3799)^0*Inputs!$B$20+Inputs!$B$31*(1+$F3799)^0*Inputs!$B$21+Inputs!$B$22*(1+Inputs!$B$23)^0</f>
        <v>11670.613364585963</v>
      </c>
      <c r="R3799" s="36">
        <f>Inputs!$B$12*(1+$B3799)^1*$C3799+Inputs!$B$29*(1+$D3799)^1*Inputs!$B$19+Inputs!$B$30*(1+$E3799)^1*Inputs!$B$20+Inputs!$B$31*(1+$F3799)^1*Inputs!$B$21+Inputs!$B$22*(1+Inputs!$B$23)^1</f>
        <v>12885.907163519427</v>
      </c>
      <c r="S3799" s="36">
        <f>Inputs!$B$12*(1+$B3799)^2*$C3799+Inputs!$B$29*(1+$D3799)^2*Inputs!$B$19+Inputs!$B$30*(1+$E3799)^2*Inputs!$B$20+Inputs!$B$31*(1+$F3799)^2*Inputs!$B$21+Inputs!$B$22*(1+Inputs!$B$23)^2</f>
        <v>14370.225945301729</v>
      </c>
      <c r="T3799" s="36">
        <f>Inputs!$B$12*(1+$B3799)^3*$C3799+Inputs!$B$29*(1+$D3799)^3*Inputs!$B$19+Inputs!$B$30*(1+$E3799)^3*Inputs!$B$20+Inputs!$B$31*(1+$F3799)^3*Inputs!$B$21+Inputs!$B$22*(1+Inputs!$B$23)^3</f>
        <v>16193.629897448964</v>
      </c>
      <c r="U3799" s="36">
        <f>Inputs!$B$12*(1+$B3799)^4*$C3799+Inputs!$B$29*(1+$D3799)^4*Inputs!$B$19+Inputs!$B$30*(1+$E3799)^4*Inputs!$B$20+Inputs!$B$31*(1+$F3799)^4*Inputs!$B$21+Inputs!$B$22*(1+Inputs!$B$23)^4</f>
        <v>18444.840466028276</v>
      </c>
      <c r="V3799" s="35">
        <f>Inputs!$B$13/(Q3799*(1-$G3799))</f>
        <v>1.3440710877883131</v>
      </c>
      <c r="W3799" s="36">
        <f>Inputs!$B$13</f>
        <v>12660</v>
      </c>
      <c r="X3799" s="36">
        <f t="shared" si="593"/>
        <v>13511.714811487858</v>
      </c>
      <c r="Y3799" s="36">
        <f t="shared" si="594"/>
        <v>14547.765251440265</v>
      </c>
      <c r="Z3799" s="36">
        <f t="shared" si="595"/>
        <v>15807.315476218731</v>
      </c>
      <c r="AA3799" s="36">
        <f t="shared" si="596"/>
        <v>17336.922293650001</v>
      </c>
      <c r="AB3799" s="36">
        <f t="shared" si="597"/>
        <v>55804.160830872286</v>
      </c>
      <c r="AC3799" s="36">
        <f t="shared" si="598"/>
        <v>238403.1432431094</v>
      </c>
      <c r="AD3799" s="36">
        <f t="shared" si="599"/>
        <v>150917.99349667621</v>
      </c>
    </row>
    <row r="3800" spans="1:30" ht="14.25" customHeight="1" x14ac:dyDescent="0.25">
      <c r="A3800" s="16">
        <v>3784</v>
      </c>
      <c r="B3800" s="34">
        <v>0.25219301156336199</v>
      </c>
      <c r="C3800" s="34">
        <v>8.7744671405002403E-2</v>
      </c>
      <c r="D3800" s="34">
        <v>2.29080107721552E-2</v>
      </c>
      <c r="E3800" s="34">
        <v>3.5112051170100397E-2</v>
      </c>
      <c r="F3800" s="34">
        <v>1.9629609156096199E-3</v>
      </c>
      <c r="G3800" s="34">
        <v>0.21156282934916101</v>
      </c>
      <c r="H3800" s="35">
        <v>0.97654887104572197</v>
      </c>
      <c r="I3800" s="34">
        <v>8.9562919227048496E-2</v>
      </c>
      <c r="J3800" s="34">
        <v>1.9910477604794599E-2</v>
      </c>
      <c r="K3800" s="36">
        <f>Inputs!$B$12*(1+$B3800)^4</f>
        <v>147515.0575668595</v>
      </c>
      <c r="L3800" s="36">
        <f t="shared" si="590"/>
        <v>16474.544149808855</v>
      </c>
      <c r="M3800" s="36">
        <f t="shared" si="591"/>
        <v>212484.48425154647</v>
      </c>
      <c r="N3800" s="37">
        <f>M3800/Inputs!$B$6</f>
        <v>323.90927477369888</v>
      </c>
      <c r="O3800" s="38">
        <f>IF(N3800&gt;Inputs!$B$4,1,0)</f>
        <v>0</v>
      </c>
      <c r="P3800" s="34">
        <f t="shared" si="592"/>
        <v>6.9652441622253897E-2</v>
      </c>
      <c r="Q3800" s="36">
        <f>Inputs!$B$12*(1+$B3800)^0*$C3800+Inputs!$B$29*(1+$D3800)^0*Inputs!$B$19+Inputs!$B$30*(1+$E3800)^0*Inputs!$B$20+Inputs!$B$31*(1+$F3800)^0*Inputs!$B$21+Inputs!$B$22*(1+Inputs!$B$23)^0</f>
        <v>13286.724311727066</v>
      </c>
      <c r="R3800" s="36">
        <f>Inputs!$B$12*(1+$B3800)^1*$C3800+Inputs!$B$29*(1+$D3800)^1*Inputs!$B$19+Inputs!$B$30*(1+$E3800)^1*Inputs!$B$20+Inputs!$B$31*(1+$F3800)^1*Inputs!$B$21+Inputs!$B$22*(1+Inputs!$B$23)^1</f>
        <v>14718.009957669638</v>
      </c>
      <c r="S3800" s="36">
        <f>Inputs!$B$12*(1+$B3800)^2*$C3800+Inputs!$B$29*(1+$D3800)^2*Inputs!$B$19+Inputs!$B$30*(1+$E3800)^2*Inputs!$B$20+Inputs!$B$31*(1+$F3800)^2*Inputs!$B$21+Inputs!$B$22*(1+Inputs!$B$23)^2</f>
        <v>16486.909574858524</v>
      </c>
      <c r="T3800" s="36">
        <f>Inputs!$B$12*(1+$B3800)^3*$C3800+Inputs!$B$29*(1+$D3800)^3*Inputs!$B$19+Inputs!$B$30*(1+$E3800)^3*Inputs!$B$20+Inputs!$B$31*(1+$F3800)^3*Inputs!$B$21+Inputs!$B$22*(1+Inputs!$B$23)^3</f>
        <v>18677.953877683642</v>
      </c>
      <c r="U3800" s="36">
        <f>Inputs!$B$12*(1+$B3800)^4*$C3800+Inputs!$B$29*(1+$D3800)^4*Inputs!$B$19+Inputs!$B$30*(1+$E3800)^4*Inputs!$B$20+Inputs!$B$31*(1+$F3800)^4*Inputs!$B$21+Inputs!$B$22*(1+Inputs!$B$23)^4</f>
        <v>21396.972743410428</v>
      </c>
      <c r="V3800" s="35">
        <f>Inputs!$B$13/(Q3800*(1-$G3800))</f>
        <v>1.208505666372143</v>
      </c>
      <c r="W3800" s="36">
        <f>Inputs!$B$13</f>
        <v>12660</v>
      </c>
      <c r="X3800" s="36">
        <f t="shared" si="593"/>
        <v>13350.853254059812</v>
      </c>
      <c r="Y3800" s="36">
        <f t="shared" si="594"/>
        <v>14201.644342252224</v>
      </c>
      <c r="Z3800" s="36">
        <f t="shared" si="595"/>
        <v>15235.01430310282</v>
      </c>
      <c r="AA3800" s="36">
        <f t="shared" si="596"/>
        <v>16474.544149808855</v>
      </c>
      <c r="AB3800" s="36">
        <f t="shared" si="597"/>
        <v>55383.993428927497</v>
      </c>
      <c r="AC3800" s="36">
        <f t="shared" si="598"/>
        <v>241234.33150094227</v>
      </c>
      <c r="AD3800" s="36">
        <f t="shared" si="599"/>
        <v>157100.49082261897</v>
      </c>
    </row>
    <row r="3801" spans="1:30" ht="14.25" customHeight="1" x14ac:dyDescent="0.25">
      <c r="A3801" s="16">
        <v>3785</v>
      </c>
      <c r="B3801" s="34">
        <v>0.44247676041092998</v>
      </c>
      <c r="C3801" s="34">
        <v>7.5070310362364404E-2</v>
      </c>
      <c r="D3801" s="34">
        <v>2.5704364294121099E-2</v>
      </c>
      <c r="E3801" s="34">
        <v>2.9529691471944602E-2</v>
      </c>
      <c r="F3801" s="34">
        <v>3.2464743427968101E-3</v>
      </c>
      <c r="G3801" s="34">
        <v>0.169470861220547</v>
      </c>
      <c r="H3801" s="35">
        <v>1.0705152320567</v>
      </c>
      <c r="I3801" s="34">
        <v>9.5159210202623995E-2</v>
      </c>
      <c r="J3801" s="34">
        <v>1.8795503405988401E-2</v>
      </c>
      <c r="K3801" s="36">
        <f>Inputs!$B$12*(1+$B3801)^4</f>
        <v>259768.53818505461</v>
      </c>
      <c r="L3801" s="36">
        <f t="shared" si="590"/>
        <v>24855.1202657715</v>
      </c>
      <c r="M3801" s="36">
        <f t="shared" si="591"/>
        <v>276484.71621375089</v>
      </c>
      <c r="N3801" s="37">
        <f>M3801/Inputs!$B$6</f>
        <v>421.47060398437634</v>
      </c>
      <c r="O3801" s="38">
        <f>IF(N3801&gt;Inputs!$B$4,1,0)</f>
        <v>1</v>
      </c>
      <c r="P3801" s="34">
        <f t="shared" si="592"/>
        <v>7.6363706796635594E-2</v>
      </c>
      <c r="Q3801" s="36">
        <f>Inputs!$B$12*(1+$B3801)^0*$C3801+Inputs!$B$29*(1+$D3801)^0*Inputs!$B$19+Inputs!$B$30*(1+$E3801)^0*Inputs!$B$20+Inputs!$B$31*(1+$F3801)^0*Inputs!$B$21+Inputs!$B$22*(1+Inputs!$B$23)^0</f>
        <v>12526.262649168784</v>
      </c>
      <c r="R3801" s="36">
        <f>Inputs!$B$12*(1+$B3801)^1*$C3801+Inputs!$B$29*(1+$D3801)^1*Inputs!$B$19+Inputs!$B$30*(1+$E3801)^1*Inputs!$B$20+Inputs!$B$31*(1+$F3801)^1*Inputs!$B$21+Inputs!$B$22*(1+Inputs!$B$23)^1</f>
        <v>14623.848369035586</v>
      </c>
      <c r="S3801" s="36">
        <f>Inputs!$B$12*(1+$B3801)^2*$C3801+Inputs!$B$29*(1+$D3801)^2*Inputs!$B$19+Inputs!$B$30*(1+$E3801)^2*Inputs!$B$20+Inputs!$B$31*(1+$F3801)^2*Inputs!$B$21+Inputs!$B$22*(1+Inputs!$B$23)^2</f>
        <v>17605.641744998175</v>
      </c>
      <c r="T3801" s="36">
        <f>Inputs!$B$12*(1+$B3801)^3*$C3801+Inputs!$B$29*(1+$D3801)^3*Inputs!$B$19+Inputs!$B$30*(1+$E3801)^3*Inputs!$B$20+Inputs!$B$31*(1+$F3801)^3*Inputs!$B$21+Inputs!$B$22*(1+Inputs!$B$23)^3</f>
        <v>21861.904725592547</v>
      </c>
      <c r="U3801" s="36">
        <f>Inputs!$B$12*(1+$B3801)^4*$C3801+Inputs!$B$29*(1+$D3801)^4*Inputs!$B$19+Inputs!$B$30*(1+$E3801)^4*Inputs!$B$20+Inputs!$B$31*(1+$F3801)^4*Inputs!$B$21+Inputs!$B$22*(1+Inputs!$B$23)^4</f>
        <v>27955.556606486774</v>
      </c>
      <c r="V3801" s="35">
        <f>Inputs!$B$13/(Q3801*(1-$G3801))</f>
        <v>1.2169067998976975</v>
      </c>
      <c r="W3801" s="36">
        <f>Inputs!$B$13</f>
        <v>12660</v>
      </c>
      <c r="X3801" s="36">
        <f t="shared" si="593"/>
        <v>14335.479837358702</v>
      </c>
      <c r="Y3801" s="36">
        <f t="shared" si="594"/>
        <v>16723.340732755034</v>
      </c>
      <c r="Z3801" s="36">
        <f t="shared" si="595"/>
        <v>20101.796423529635</v>
      </c>
      <c r="AA3801" s="36">
        <f t="shared" si="596"/>
        <v>24855.1202657715</v>
      </c>
      <c r="AB3801" s="36">
        <f t="shared" si="597"/>
        <v>65995.627727442625</v>
      </c>
      <c r="AC3801" s="36">
        <f t="shared" si="598"/>
        <v>331601.04224404541</v>
      </c>
      <c r="AD3801" s="36">
        <f t="shared" si="599"/>
        <v>210489.08848630829</v>
      </c>
    </row>
    <row r="3802" spans="1:30" ht="14.25" customHeight="1" x14ac:dyDescent="0.25">
      <c r="A3802" s="16">
        <v>3786</v>
      </c>
      <c r="B3802" s="34">
        <v>0.12049576363811899</v>
      </c>
      <c r="C3802" s="34">
        <v>0.10930261715631499</v>
      </c>
      <c r="D3802" s="34">
        <v>4.2028856219649399E-2</v>
      </c>
      <c r="E3802" s="34">
        <v>3.1624743967530101E-2</v>
      </c>
      <c r="F3802" s="34">
        <v>3.4756101946042698E-3</v>
      </c>
      <c r="G3802" s="34">
        <v>0.17732483666479101</v>
      </c>
      <c r="H3802" s="35">
        <v>1.0344744819538501</v>
      </c>
      <c r="I3802" s="34">
        <v>9.9355552559741406E-2</v>
      </c>
      <c r="J3802" s="34">
        <v>2.8915765077642399E-2</v>
      </c>
      <c r="K3802" s="36">
        <f>Inputs!$B$12*(1+$B3802)^4</f>
        <v>94578.43555576606</v>
      </c>
      <c r="L3802" s="36">
        <f t="shared" si="590"/>
        <v>16218.697303710353</v>
      </c>
      <c r="M3802" s="36">
        <f t="shared" si="591"/>
        <v>201389.7935161911</v>
      </c>
      <c r="N3802" s="37">
        <f>M3802/Inputs!$B$6</f>
        <v>306.99663645760836</v>
      </c>
      <c r="O3802" s="38">
        <f>IF(N3802&gt;Inputs!$B$4,1,0)</f>
        <v>0</v>
      </c>
      <c r="P3802" s="34">
        <f t="shared" si="592"/>
        <v>7.0439787482099003E-2</v>
      </c>
      <c r="Q3802" s="36">
        <f>Inputs!$B$12*(1+$B3802)^0*$C3802+Inputs!$B$29*(1+$D3802)^0*Inputs!$B$19+Inputs!$B$30*(1+$E3802)^0*Inputs!$B$20+Inputs!$B$31*(1+$F3802)^0*Inputs!$B$21+Inputs!$B$22*(1+Inputs!$B$23)^0</f>
        <v>14580.201056805821</v>
      </c>
      <c r="R3802" s="36">
        <f>Inputs!$B$12*(1+$B3802)^1*$C3802+Inputs!$B$29*(1+$D3802)^1*Inputs!$B$19+Inputs!$B$30*(1+$E3802)^1*Inputs!$B$20+Inputs!$B$31*(1+$F3802)^1*Inputs!$B$21+Inputs!$B$22*(1+Inputs!$B$23)^1</f>
        <v>15535.149597357933</v>
      </c>
      <c r="S3802" s="36">
        <f>Inputs!$B$12*(1+$B3802)^2*$C3802+Inputs!$B$29*(1+$D3802)^2*Inputs!$B$19+Inputs!$B$30*(1+$E3802)^2*Inputs!$B$20+Inputs!$B$31*(1+$F3802)^2*Inputs!$B$21+Inputs!$B$22*(1+Inputs!$B$23)^2</f>
        <v>16591.639764616921</v>
      </c>
      <c r="T3802" s="36">
        <f>Inputs!$B$12*(1+$B3802)^3*$C3802+Inputs!$B$29*(1+$D3802)^3*Inputs!$B$19+Inputs!$B$30*(1+$E3802)^3*Inputs!$B$20+Inputs!$B$31*(1+$F3802)^3*Inputs!$B$21+Inputs!$B$22*(1+Inputs!$B$23)^3</f>
        <v>17761.407484790536</v>
      </c>
      <c r="U3802" s="36">
        <f>Inputs!$B$12*(1+$B3802)^4*$C3802+Inputs!$B$29*(1+$D3802)^4*Inputs!$B$19+Inputs!$B$30*(1+$E3802)^4*Inputs!$B$20+Inputs!$B$31*(1+$F3802)^4*Inputs!$B$21+Inputs!$B$22*(1+Inputs!$B$23)^4</f>
        <v>19057.582137869682</v>
      </c>
      <c r="V3802" s="35">
        <f>Inputs!$B$13/(Q3802*(1-$G3802))</f>
        <v>1.0554600674909063</v>
      </c>
      <c r="W3802" s="36">
        <f>Inputs!$B$13</f>
        <v>12660</v>
      </c>
      <c r="X3802" s="36">
        <f t="shared" si="593"/>
        <v>13422.13161737359</v>
      </c>
      <c r="Y3802" s="36">
        <f t="shared" si="594"/>
        <v>14263.312116599025</v>
      </c>
      <c r="Z3802" s="36">
        <f t="shared" si="595"/>
        <v>15192.265066654067</v>
      </c>
      <c r="AA3802" s="36">
        <f t="shared" si="596"/>
        <v>16218.697303710353</v>
      </c>
      <c r="AB3802" s="36">
        <f t="shared" si="597"/>
        <v>53857.572112279006</v>
      </c>
      <c r="AC3802" s="36">
        <f t="shared" si="598"/>
        <v>236906.92350613212</v>
      </c>
      <c r="AD3802" s="36">
        <f t="shared" si="599"/>
        <v>147532.22140391209</v>
      </c>
    </row>
    <row r="3803" spans="1:30" ht="14.25" customHeight="1" x14ac:dyDescent="0.25">
      <c r="A3803" s="16">
        <v>3787</v>
      </c>
      <c r="B3803" s="34">
        <v>0.26110038280197501</v>
      </c>
      <c r="C3803" s="34">
        <v>8.99421294720264E-2</v>
      </c>
      <c r="D3803" s="34">
        <v>3.6820279945466099E-2</v>
      </c>
      <c r="E3803" s="34">
        <v>6.0061260659394301E-2</v>
      </c>
      <c r="F3803" s="34">
        <v>3.0752781843708901E-2</v>
      </c>
      <c r="G3803" s="34">
        <v>0.19374647333369499</v>
      </c>
      <c r="H3803" s="35">
        <v>1.0137097495054801</v>
      </c>
      <c r="I3803" s="34">
        <v>0.10328812587121</v>
      </c>
      <c r="J3803" s="34">
        <v>2.4672631926942901E-2</v>
      </c>
      <c r="K3803" s="36">
        <f>Inputs!$B$12*(1+$B3803)^4</f>
        <v>151757.40108646572</v>
      </c>
      <c r="L3803" s="36">
        <f t="shared" si="590"/>
        <v>18910.047367404946</v>
      </c>
      <c r="M3803" s="36">
        <f t="shared" si="591"/>
        <v>207936.25953851189</v>
      </c>
      <c r="N3803" s="37">
        <f>M3803/Inputs!$B$6</f>
        <v>316.97600539407301</v>
      </c>
      <c r="O3803" s="38">
        <f>IF(N3803&gt;Inputs!$B$4,1,0)</f>
        <v>0</v>
      </c>
      <c r="P3803" s="34">
        <f t="shared" si="592"/>
        <v>7.8615493944267104E-2</v>
      </c>
      <c r="Q3803" s="36">
        <f>Inputs!$B$12*(1+$B3803)^0*$C3803+Inputs!$B$29*(1+$D3803)^0*Inputs!$B$19+Inputs!$B$30*(1+$E3803)^0*Inputs!$B$20+Inputs!$B$31*(1+$F3803)^0*Inputs!$B$21+Inputs!$B$22*(1+Inputs!$B$23)^0</f>
        <v>13418.571795748507</v>
      </c>
      <c r="R3803" s="36">
        <f>Inputs!$B$12*(1+$B3803)^1*$C3803+Inputs!$B$29*(1+$D3803)^1*Inputs!$B$19+Inputs!$B$30*(1+$E3803)^1*Inputs!$B$20+Inputs!$B$31*(1+$F3803)^1*Inputs!$B$21+Inputs!$B$22*(1+Inputs!$B$23)^1</f>
        <v>15169.627747755745</v>
      </c>
      <c r="S3803" s="36">
        <f>Inputs!$B$12*(1+$B3803)^2*$C3803+Inputs!$B$29*(1+$D3803)^2*Inputs!$B$19+Inputs!$B$30*(1+$E3803)^2*Inputs!$B$20+Inputs!$B$31*(1+$F3803)^2*Inputs!$B$21+Inputs!$B$22*(1+Inputs!$B$23)^2</f>
        <v>17304.309310290471</v>
      </c>
      <c r="T3803" s="36">
        <f>Inputs!$B$12*(1+$B3803)^3*$C3803+Inputs!$B$29*(1+$D3803)^3*Inputs!$B$19+Inputs!$B$30*(1+$E3803)^3*Inputs!$B$20+Inputs!$B$31*(1+$F3803)^3*Inputs!$B$21+Inputs!$B$22*(1+Inputs!$B$23)^3</f>
        <v>19919.452950536732</v>
      </c>
      <c r="U3803" s="36">
        <f>Inputs!$B$12*(1+$B3803)^4*$C3803+Inputs!$B$29*(1+$D3803)^4*Inputs!$B$19+Inputs!$B$30*(1+$E3803)^4*Inputs!$B$20+Inputs!$B$31*(1+$F3803)^4*Inputs!$B$21+Inputs!$B$22*(1+Inputs!$B$23)^4</f>
        <v>23137.017016062848</v>
      </c>
      <c r="V3803" s="35">
        <f>Inputs!$B$13/(Q3803*(1-$G3803))</f>
        <v>1.1701883878722596</v>
      </c>
      <c r="W3803" s="36">
        <f>Inputs!$B$13</f>
        <v>12660</v>
      </c>
      <c r="X3803" s="36">
        <f t="shared" si="593"/>
        <v>13833.610584555121</v>
      </c>
      <c r="Y3803" s="36">
        <f t="shared" si="594"/>
        <v>15234.502589120304</v>
      </c>
      <c r="Z3803" s="36">
        <f t="shared" si="595"/>
        <v>16908.576325799251</v>
      </c>
      <c r="AA3803" s="36">
        <f t="shared" si="596"/>
        <v>18910.047367404946</v>
      </c>
      <c r="AB3803" s="36">
        <f t="shared" si="597"/>
        <v>57162.805041596184</v>
      </c>
      <c r="AC3803" s="36">
        <f t="shared" si="598"/>
        <v>246473.14458850367</v>
      </c>
      <c r="AD3803" s="36">
        <f t="shared" si="599"/>
        <v>150773.45449691571</v>
      </c>
    </row>
    <row r="3804" spans="1:30" ht="14.25" customHeight="1" x14ac:dyDescent="0.25">
      <c r="A3804" s="16">
        <v>3788</v>
      </c>
      <c r="B3804" s="34">
        <v>0.31149552722114299</v>
      </c>
      <c r="C3804" s="34">
        <v>7.4960675559286205E-2</v>
      </c>
      <c r="D3804" s="34">
        <v>2.12080768382026E-2</v>
      </c>
      <c r="E3804" s="34">
        <v>4.1279486790927002E-2</v>
      </c>
      <c r="F3804" s="34">
        <v>2.7016364216024902E-3</v>
      </c>
      <c r="G3804" s="34">
        <v>0.204171108860567</v>
      </c>
      <c r="H3804" s="35">
        <v>1.11896546336763</v>
      </c>
      <c r="I3804" s="34">
        <v>9.2440291861757298E-2</v>
      </c>
      <c r="J3804" s="34">
        <v>2.3929298861009599E-2</v>
      </c>
      <c r="K3804" s="36">
        <f>Inputs!$B$12*(1+$B3804)^4</f>
        <v>177508.2349241667</v>
      </c>
      <c r="L3804" s="36">
        <f t="shared" si="590"/>
        <v>19429.243157672605</v>
      </c>
      <c r="M3804" s="36">
        <f t="shared" si="591"/>
        <v>245887.06318825268</v>
      </c>
      <c r="N3804" s="37">
        <f>M3804/Inputs!$B$6</f>
        <v>374.82784022599492</v>
      </c>
      <c r="O3804" s="38">
        <f>IF(N3804&gt;Inputs!$B$4,1,0)</f>
        <v>0</v>
      </c>
      <c r="P3804" s="34">
        <f t="shared" si="592"/>
        <v>6.85109930007477E-2</v>
      </c>
      <c r="Q3804" s="36">
        <f>Inputs!$B$12*(1+$B3804)^0*$C3804+Inputs!$B$29*(1+$D3804)^0*Inputs!$B$19+Inputs!$B$30*(1+$E3804)^0*Inputs!$B$20+Inputs!$B$31*(1+$F3804)^0*Inputs!$B$21+Inputs!$B$22*(1+Inputs!$B$23)^0</f>
        <v>12519.684560984093</v>
      </c>
      <c r="R3804" s="36">
        <f>Inputs!$B$12*(1+$B3804)^1*$C3804+Inputs!$B$29*(1+$D3804)^1*Inputs!$B$19+Inputs!$B$30*(1+$E3804)^1*Inputs!$B$20+Inputs!$B$31*(1+$F3804)^1*Inputs!$B$21+Inputs!$B$22*(1+Inputs!$B$23)^1</f>
        <v>14037.45753840245</v>
      </c>
      <c r="S3804" s="36">
        <f>Inputs!$B$12*(1+$B3804)^2*$C3804+Inputs!$B$29*(1+$D3804)^2*Inputs!$B$19+Inputs!$B$30*(1+$E3804)^2*Inputs!$B$20+Inputs!$B$31*(1+$F3804)^2*Inputs!$B$21+Inputs!$B$22*(1+Inputs!$B$23)^2</f>
        <v>15995.358409980618</v>
      </c>
      <c r="T3804" s="36">
        <f>Inputs!$B$12*(1+$B3804)^3*$C3804+Inputs!$B$29*(1+$D3804)^3*Inputs!$B$19+Inputs!$B$30*(1+$E3804)^3*Inputs!$B$20+Inputs!$B$31*(1+$F3804)^3*Inputs!$B$21+Inputs!$B$22*(1+Inputs!$B$23)^3</f>
        <v>18529.470991972565</v>
      </c>
      <c r="U3804" s="36">
        <f>Inputs!$B$12*(1+$B3804)^4*$C3804+Inputs!$B$29*(1+$D3804)^4*Inputs!$B$19+Inputs!$B$30*(1+$E3804)^4*Inputs!$B$20+Inputs!$B$31*(1+$F3804)^4*Inputs!$B$21+Inputs!$B$22*(1+Inputs!$B$23)^4</f>
        <v>21818.229205995154</v>
      </c>
      <c r="V3804" s="35">
        <f>Inputs!$B$13/(Q3804*(1-$G3804))</f>
        <v>1.2706344253988604</v>
      </c>
      <c r="W3804" s="36">
        <f>Inputs!$B$13</f>
        <v>12660</v>
      </c>
      <c r="X3804" s="36">
        <f t="shared" si="593"/>
        <v>13771.194346719083</v>
      </c>
      <c r="Y3804" s="36">
        <f t="shared" si="594"/>
        <v>15209.287552770611</v>
      </c>
      <c r="Z3804" s="36">
        <f t="shared" si="595"/>
        <v>17059.725941878201</v>
      </c>
      <c r="AA3804" s="36">
        <f t="shared" si="596"/>
        <v>19429.243157672605</v>
      </c>
      <c r="AB3804" s="36">
        <f t="shared" si="597"/>
        <v>59258.959436508332</v>
      </c>
      <c r="AC3804" s="36">
        <f t="shared" si="598"/>
        <v>290379.25816691434</v>
      </c>
      <c r="AD3804" s="36">
        <f t="shared" si="599"/>
        <v>186628.10375174435</v>
      </c>
    </row>
    <row r="3805" spans="1:30" ht="14.25" customHeight="1" x14ac:dyDescent="0.25">
      <c r="A3805" s="16">
        <v>3789</v>
      </c>
      <c r="B3805" s="34">
        <v>0.30336167833177402</v>
      </c>
      <c r="C3805" s="34">
        <v>7.8113445754082203E-2</v>
      </c>
      <c r="D3805" s="34">
        <v>3.72132325997949E-2</v>
      </c>
      <c r="E3805" s="34">
        <v>4.9194244945698101E-2</v>
      </c>
      <c r="F3805" s="34">
        <v>1.2713791581079201E-2</v>
      </c>
      <c r="G3805" s="34">
        <v>0.192694186448709</v>
      </c>
      <c r="H3805" s="35">
        <v>1.0770525440846199</v>
      </c>
      <c r="I3805" s="34">
        <v>0.103199298854168</v>
      </c>
      <c r="J3805" s="34">
        <v>2.5214182255029301E-2</v>
      </c>
      <c r="K3805" s="36">
        <f>Inputs!$B$12*(1+$B3805)^4</f>
        <v>173145.43306742376</v>
      </c>
      <c r="L3805" s="36">
        <f t="shared" si="590"/>
        <v>19601.421283747266</v>
      </c>
      <c r="M3805" s="36">
        <f t="shared" si="591"/>
        <v>215628.52798967497</v>
      </c>
      <c r="N3805" s="37">
        <f>M3805/Inputs!$B$6</f>
        <v>328.7020243745045</v>
      </c>
      <c r="O3805" s="38">
        <f>IF(N3805&gt;Inputs!$B$4,1,0)</f>
        <v>0</v>
      </c>
      <c r="P3805" s="34">
        <f t="shared" si="592"/>
        <v>7.798511659913869E-2</v>
      </c>
      <c r="Q3805" s="36">
        <f>Inputs!$B$12*(1+$B3805)^0*$C3805+Inputs!$B$29*(1+$D3805)^0*Inputs!$B$19+Inputs!$B$30*(1+$E3805)^0*Inputs!$B$20+Inputs!$B$31*(1+$F3805)^0*Inputs!$B$21+Inputs!$B$22*(1+Inputs!$B$23)^0</f>
        <v>12708.850772671853</v>
      </c>
      <c r="R3805" s="36">
        <f>Inputs!$B$12*(1+$B3805)^1*$C3805+Inputs!$B$29*(1+$D3805)^1*Inputs!$B$19+Inputs!$B$30*(1+$E3805)^1*Inputs!$B$20+Inputs!$B$31*(1+$F3805)^1*Inputs!$B$21+Inputs!$B$22*(1+Inputs!$B$23)^1</f>
        <v>14365.27697654946</v>
      </c>
      <c r="S3805" s="36">
        <f>Inputs!$B$12*(1+$B3805)^2*$C3805+Inputs!$B$29*(1+$D3805)^2*Inputs!$B$19+Inputs!$B$30*(1+$E3805)^2*Inputs!$B$20+Inputs!$B$31*(1+$F3805)^2*Inputs!$B$21+Inputs!$B$22*(1+Inputs!$B$23)^2</f>
        <v>16462.324958750822</v>
      </c>
      <c r="T3805" s="36">
        <f>Inputs!$B$12*(1+$B3805)^3*$C3805+Inputs!$B$29*(1+$D3805)^3*Inputs!$B$19+Inputs!$B$30*(1+$E3805)^3*Inputs!$B$20+Inputs!$B$31*(1+$F3805)^3*Inputs!$B$21+Inputs!$B$22*(1+Inputs!$B$23)^3</f>
        <v>19131.256379334285</v>
      </c>
      <c r="U3805" s="36">
        <f>Inputs!$B$12*(1+$B3805)^4*$C3805+Inputs!$B$29*(1+$D3805)^4*Inputs!$B$19+Inputs!$B$30*(1+$E3805)^4*Inputs!$B$20+Inputs!$B$31*(1+$F3805)^4*Inputs!$B$21+Inputs!$B$22*(1+Inputs!$B$23)^4</f>
        <v>22543.045729794059</v>
      </c>
      <c r="V3805" s="35">
        <f>Inputs!$B$13/(Q3805*(1-$G3805))</f>
        <v>1.2339266540137195</v>
      </c>
      <c r="W3805" s="36">
        <f>Inputs!$B$13</f>
        <v>12660</v>
      </c>
      <c r="X3805" s="36">
        <f t="shared" si="593"/>
        <v>13855.23517494413</v>
      </c>
      <c r="Y3805" s="36">
        <f t="shared" si="594"/>
        <v>15356.607728880943</v>
      </c>
      <c r="Z3805" s="36">
        <f t="shared" si="595"/>
        <v>17240.554976286552</v>
      </c>
      <c r="AA3805" s="36">
        <f t="shared" si="596"/>
        <v>19601.421283747266</v>
      </c>
      <c r="AB3805" s="36">
        <f t="shared" si="597"/>
        <v>57932.571869831481</v>
      </c>
      <c r="AC3805" s="36">
        <f t="shared" si="598"/>
        <v>257685.77350149438</v>
      </c>
      <c r="AD3805" s="36">
        <f t="shared" si="599"/>
        <v>157695.9561198435</v>
      </c>
    </row>
    <row r="3806" spans="1:30" ht="14.25" customHeight="1" x14ac:dyDescent="0.25">
      <c r="A3806" s="16">
        <v>3790</v>
      </c>
      <c r="B3806" s="34">
        <v>0.44970801372061597</v>
      </c>
      <c r="C3806" s="34">
        <v>6.6209751916474102E-2</v>
      </c>
      <c r="D3806" s="34">
        <v>2.6132581940405099E-2</v>
      </c>
      <c r="E3806" s="34">
        <v>4.31447265593808E-2</v>
      </c>
      <c r="F3806" s="34">
        <v>7.1065955006011702E-3</v>
      </c>
      <c r="G3806" s="34">
        <v>0.18954471635418699</v>
      </c>
      <c r="H3806" s="35">
        <v>1.0692850001016101</v>
      </c>
      <c r="I3806" s="34">
        <v>0.107133211464519</v>
      </c>
      <c r="J3806" s="34">
        <v>2.5914976822312599E-2</v>
      </c>
      <c r="K3806" s="36">
        <f>Inputs!$B$12*(1+$B3806)^4</f>
        <v>265016.80192055739</v>
      </c>
      <c r="L3806" s="36">
        <f t="shared" si="590"/>
        <v>22731.456677605453</v>
      </c>
      <c r="M3806" s="36">
        <f t="shared" si="591"/>
        <v>233542.1017036085</v>
      </c>
      <c r="N3806" s="37">
        <f>M3806/Inputs!$B$6</f>
        <v>356.00930137745195</v>
      </c>
      <c r="O3806" s="38">
        <f>IF(N3806&gt;Inputs!$B$4,1,0)</f>
        <v>0</v>
      </c>
      <c r="P3806" s="34">
        <f t="shared" si="592"/>
        <v>8.1218234642206399E-2</v>
      </c>
      <c r="Q3806" s="36">
        <f>Inputs!$B$12*(1+$B3806)^0*$C3806+Inputs!$B$29*(1+$D3806)^0*Inputs!$B$19+Inputs!$B$30*(1+$E3806)^0*Inputs!$B$20+Inputs!$B$31*(1+$F3806)^0*Inputs!$B$21+Inputs!$B$22*(1+Inputs!$B$23)^0</f>
        <v>11994.629142415368</v>
      </c>
      <c r="R3806" s="36">
        <f>Inputs!$B$12*(1+$B3806)^1*$C3806+Inputs!$B$29*(1+$D3806)^1*Inputs!$B$19+Inputs!$B$30*(1+$E3806)^1*Inputs!$B$20+Inputs!$B$31*(1+$F3806)^1*Inputs!$B$21+Inputs!$B$22*(1+Inputs!$B$23)^1</f>
        <v>13938.717154863436</v>
      </c>
      <c r="S3806" s="36">
        <f>Inputs!$B$12*(1+$B3806)^2*$C3806+Inputs!$B$29*(1+$D3806)^2*Inputs!$B$19+Inputs!$B$30*(1+$E3806)^2*Inputs!$B$20+Inputs!$B$31*(1+$F3806)^2*Inputs!$B$21+Inputs!$B$22*(1+Inputs!$B$23)^2</f>
        <v>16691.29362389374</v>
      </c>
      <c r="T3806" s="36">
        <f>Inputs!$B$12*(1+$B3806)^3*$C3806+Inputs!$B$29*(1+$D3806)^3*Inputs!$B$19+Inputs!$B$30*(1+$E3806)^3*Inputs!$B$20+Inputs!$B$31*(1+$F3806)^3*Inputs!$B$21+Inputs!$B$22*(1+Inputs!$B$23)^3</f>
        <v>20613.856161949938</v>
      </c>
      <c r="U3806" s="36">
        <f>Inputs!$B$12*(1+$B3806)^4*$C3806+Inputs!$B$29*(1+$D3806)^4*Inputs!$B$19+Inputs!$B$30*(1+$E3806)^4*Inputs!$B$20+Inputs!$B$31*(1+$F3806)^4*Inputs!$B$21+Inputs!$B$22*(1+Inputs!$B$23)^4</f>
        <v>26230.389198268793</v>
      </c>
      <c r="V3806" s="35">
        <f>Inputs!$B$13/(Q3806*(1-$G3806))</f>
        <v>1.3023203384897752</v>
      </c>
      <c r="W3806" s="36">
        <f>Inputs!$B$13</f>
        <v>12660</v>
      </c>
      <c r="X3806" s="36">
        <f t="shared" si="593"/>
        <v>14053.798256415534</v>
      </c>
      <c r="Y3806" s="36">
        <f t="shared" si="594"/>
        <v>16041.001470126419</v>
      </c>
      <c r="Z3806" s="36">
        <f t="shared" si="595"/>
        <v>18837.433573875274</v>
      </c>
      <c r="AA3806" s="36">
        <f t="shared" si="596"/>
        <v>22731.456677605453</v>
      </c>
      <c r="AB3806" s="36">
        <f t="shared" si="597"/>
        <v>60924.253899339936</v>
      </c>
      <c r="AC3806" s="36">
        <f t="shared" si="598"/>
        <v>287134.31107284978</v>
      </c>
      <c r="AD3806" s="36">
        <f t="shared" si="599"/>
        <v>172617.84780426856</v>
      </c>
    </row>
    <row r="3807" spans="1:30" ht="14.25" customHeight="1" x14ac:dyDescent="0.25">
      <c r="A3807" s="16">
        <v>3791</v>
      </c>
      <c r="B3807" s="34">
        <v>0.42502104120466599</v>
      </c>
      <c r="C3807" s="34">
        <v>8.2380760232446296E-2</v>
      </c>
      <c r="D3807" s="34">
        <v>3.17863599063496E-2</v>
      </c>
      <c r="E3807" s="34">
        <v>5.8449044226471798E-2</v>
      </c>
      <c r="F3807" s="34">
        <v>7.5438875348866697E-3</v>
      </c>
      <c r="G3807" s="34">
        <v>0.16434499489502899</v>
      </c>
      <c r="H3807" s="35">
        <v>0.96491988320906796</v>
      </c>
      <c r="I3807" s="34">
        <v>9.8152654992548799E-2</v>
      </c>
      <c r="J3807" s="34">
        <v>3.0115782748260898E-2</v>
      </c>
      <c r="K3807" s="36">
        <f>Inputs!$B$12*(1+$B3807)^4</f>
        <v>247420.88632546045</v>
      </c>
      <c r="L3807" s="36">
        <f t="shared" si="590"/>
        <v>23653.23653347545</v>
      </c>
      <c r="M3807" s="36">
        <f t="shared" si="591"/>
        <v>288300.95005918143</v>
      </c>
      <c r="N3807" s="37">
        <f>M3807/Inputs!$B$6</f>
        <v>439.48315557802044</v>
      </c>
      <c r="O3807" s="38">
        <f>IF(N3807&gt;Inputs!$B$4,1,0)</f>
        <v>1</v>
      </c>
      <c r="P3807" s="34">
        <f t="shared" si="592"/>
        <v>6.8036872244287894E-2</v>
      </c>
      <c r="Q3807" s="36">
        <f>Inputs!$B$12*(1+$B3807)^0*$C3807+Inputs!$B$29*(1+$D3807)^0*Inputs!$B$19+Inputs!$B$30*(1+$E3807)^0*Inputs!$B$20+Inputs!$B$31*(1+$F3807)^0*Inputs!$B$21+Inputs!$B$22*(1+Inputs!$B$23)^0</f>
        <v>12964.889641373698</v>
      </c>
      <c r="R3807" s="36">
        <f>Inputs!$B$12*(1+$B3807)^1*$C3807+Inputs!$B$29*(1+$D3807)^1*Inputs!$B$19+Inputs!$B$30*(1+$E3807)^1*Inputs!$B$20+Inputs!$B$31*(1+$F3807)^1*Inputs!$B$21+Inputs!$B$22*(1+Inputs!$B$23)^1</f>
        <v>15282.330487892756</v>
      </c>
      <c r="S3807" s="36">
        <f>Inputs!$B$12*(1+$B3807)^2*$C3807+Inputs!$B$29*(1+$D3807)^2*Inputs!$B$19+Inputs!$B$30*(1+$E3807)^2*Inputs!$B$20+Inputs!$B$31*(1+$F3807)^2*Inputs!$B$21+Inputs!$B$22*(1+Inputs!$B$23)^2</f>
        <v>18502.757040267556</v>
      </c>
      <c r="T3807" s="36">
        <f>Inputs!$B$12*(1+$B3807)^3*$C3807+Inputs!$B$29*(1+$D3807)^3*Inputs!$B$19+Inputs!$B$30*(1+$E3807)^3*Inputs!$B$20+Inputs!$B$31*(1+$F3807)^3*Inputs!$B$21+Inputs!$B$22*(1+Inputs!$B$23)^3</f>
        <v>23006.213329470418</v>
      </c>
      <c r="U3807" s="36">
        <f>Inputs!$B$12*(1+$B3807)^4*$C3807+Inputs!$B$29*(1+$D3807)^4*Inputs!$B$19+Inputs!$B$30*(1+$E3807)^4*Inputs!$B$20+Inputs!$B$31*(1+$F3807)^4*Inputs!$B$21+Inputs!$B$22*(1+Inputs!$B$23)^4</f>
        <v>29334.06841050971</v>
      </c>
      <c r="V3807" s="35">
        <f>Inputs!$B$13/(Q3807*(1-$G3807))</f>
        <v>1.1685246079306963</v>
      </c>
      <c r="W3807" s="36">
        <f>Inputs!$B$13</f>
        <v>12660</v>
      </c>
      <c r="X3807" s="36">
        <f t="shared" si="593"/>
        <v>14272.896040303403</v>
      </c>
      <c r="Y3807" s="36">
        <f t="shared" si="594"/>
        <v>16493.575654177061</v>
      </c>
      <c r="Z3807" s="36">
        <f t="shared" si="595"/>
        <v>19529.421351205638</v>
      </c>
      <c r="AA3807" s="36">
        <f t="shared" si="596"/>
        <v>23653.23653347545</v>
      </c>
      <c r="AB3807" s="36">
        <f t="shared" si="597"/>
        <v>64058.052656101732</v>
      </c>
      <c r="AC3807" s="36">
        <f t="shared" si="598"/>
        <v>358123.0509645667</v>
      </c>
      <c r="AD3807" s="36">
        <f t="shared" si="599"/>
        <v>224242.89740307967</v>
      </c>
    </row>
    <row r="3808" spans="1:30" ht="14.25" customHeight="1" x14ac:dyDescent="0.25">
      <c r="A3808" s="16">
        <v>3792</v>
      </c>
      <c r="B3808" s="34">
        <v>0.381501347159375</v>
      </c>
      <c r="C3808" s="34">
        <v>4.9165292215811202E-2</v>
      </c>
      <c r="D3808" s="34">
        <v>2.5819850715773401E-2</v>
      </c>
      <c r="E3808" s="34">
        <v>4.2902636589811402E-2</v>
      </c>
      <c r="F3808" s="34">
        <v>9.2789606555813506E-3</v>
      </c>
      <c r="G3808" s="34">
        <v>0.182406579424853</v>
      </c>
      <c r="H3808" s="35">
        <v>1.0079519269050199</v>
      </c>
      <c r="I3808" s="34">
        <v>0.100073153300877</v>
      </c>
      <c r="J3808" s="34">
        <v>2.3292133915216201E-2</v>
      </c>
      <c r="K3808" s="36">
        <f>Inputs!$B$12*(1+$B3808)^4</f>
        <v>218552.86368077621</v>
      </c>
      <c r="L3808" s="36">
        <f t="shared" si="590"/>
        <v>16038.435051277256</v>
      </c>
      <c r="M3808" s="36">
        <f t="shared" si="591"/>
        <v>185488.79970177036</v>
      </c>
      <c r="N3808" s="37">
        <f>M3808/Inputs!$B$6</f>
        <v>282.75731661855235</v>
      </c>
      <c r="O3808" s="38">
        <f>IF(N3808&gt;Inputs!$B$4,1,0)</f>
        <v>0</v>
      </c>
      <c r="P3808" s="34">
        <f t="shared" si="592"/>
        <v>7.6781019385660801E-2</v>
      </c>
      <c r="Q3808" s="36">
        <f>Inputs!$B$12*(1+$B3808)^0*$C3808+Inputs!$B$29*(1+$D3808)^0*Inputs!$B$19+Inputs!$B$30*(1+$E3808)^0*Inputs!$B$20+Inputs!$B$31*(1+$F3808)^0*Inputs!$B$21+Inputs!$B$22*(1+Inputs!$B$23)^0</f>
        <v>10971.961560375592</v>
      </c>
      <c r="R3808" s="36">
        <f>Inputs!$B$12*(1+$B3808)^1*$C3808+Inputs!$B$29*(1+$D3808)^1*Inputs!$B$19+Inputs!$B$30*(1+$E3808)^1*Inputs!$B$20+Inputs!$B$31*(1+$F3808)^1*Inputs!$B$21+Inputs!$B$22*(1+Inputs!$B$23)^1</f>
        <v>12263.1080738169</v>
      </c>
      <c r="S3808" s="36">
        <f>Inputs!$B$12*(1+$B3808)^2*$C3808+Inputs!$B$29*(1+$D3808)^2*Inputs!$B$19+Inputs!$B$30*(1+$E3808)^2*Inputs!$B$20+Inputs!$B$31*(1+$F3808)^2*Inputs!$B$21+Inputs!$B$22*(1+Inputs!$B$23)^2</f>
        <v>13988.73358310913</v>
      </c>
      <c r="T3808" s="36">
        <f>Inputs!$B$12*(1+$B3808)^3*$C3808+Inputs!$B$29*(1+$D3808)^3*Inputs!$B$19+Inputs!$B$30*(1+$E3808)^3*Inputs!$B$20+Inputs!$B$31*(1+$F3808)^3*Inputs!$B$21+Inputs!$B$22*(1+Inputs!$B$23)^3</f>
        <v>16312.828654234914</v>
      </c>
      <c r="U3808" s="36">
        <f>Inputs!$B$12*(1+$B3808)^4*$C3808+Inputs!$B$29*(1+$D3808)^4*Inputs!$B$19+Inputs!$B$30*(1+$E3808)^4*Inputs!$B$20+Inputs!$B$31*(1+$F3808)^4*Inputs!$B$21+Inputs!$B$22*(1+Inputs!$B$23)^4</f>
        <v>19461.879642585245</v>
      </c>
      <c r="V3808" s="35">
        <f>Inputs!$B$13/(Q3808*(1-$G3808))</f>
        <v>1.4112762740517788</v>
      </c>
      <c r="W3808" s="36">
        <f>Inputs!$B$13</f>
        <v>12660</v>
      </c>
      <c r="X3808" s="36">
        <f t="shared" si="593"/>
        <v>13138.833337606917</v>
      </c>
      <c r="Y3808" s="36">
        <f t="shared" si="594"/>
        <v>13834.473242988455</v>
      </c>
      <c r="Z3808" s="36">
        <f t="shared" si="595"/>
        <v>14788.128865838202</v>
      </c>
      <c r="AA3808" s="36">
        <f t="shared" si="596"/>
        <v>16038.435051277256</v>
      </c>
      <c r="AB3808" s="36">
        <f t="shared" si="597"/>
        <v>52810.492669101484</v>
      </c>
      <c r="AC3808" s="36">
        <f t="shared" si="598"/>
        <v>213750.80142980127</v>
      </c>
      <c r="AD3808" s="36">
        <f t="shared" si="599"/>
        <v>132678.30703266888</v>
      </c>
    </row>
    <row r="3809" spans="1:30" ht="14.25" customHeight="1" x14ac:dyDescent="0.25">
      <c r="A3809" s="16">
        <v>3793</v>
      </c>
      <c r="B3809" s="34">
        <v>0.42810448107212501</v>
      </c>
      <c r="C3809" s="34">
        <v>6.1805973466759603E-2</v>
      </c>
      <c r="D3809" s="34">
        <v>3.0656054034852599E-2</v>
      </c>
      <c r="E3809" s="34">
        <v>2.39993984561989E-2</v>
      </c>
      <c r="F3809" s="34">
        <v>6.9182908602208196E-3</v>
      </c>
      <c r="G3809" s="34">
        <v>0.20904048653023899</v>
      </c>
      <c r="H3809" s="35">
        <v>1.0115443893198099</v>
      </c>
      <c r="I3809" s="34">
        <v>9.6076604264975399E-2</v>
      </c>
      <c r="J3809" s="34">
        <v>2.1117212700981301E-2</v>
      </c>
      <c r="K3809" s="36">
        <f>Inputs!$B$12*(1+$B3809)^4</f>
        <v>249569.30976254324</v>
      </c>
      <c r="L3809" s="36">
        <f t="shared" si="590"/>
        <v>19168.359075213401</v>
      </c>
      <c r="M3809" s="36">
        <f t="shared" si="591"/>
        <v>222889.24645907656</v>
      </c>
      <c r="N3809" s="37">
        <f>M3809/Inputs!$B$6</f>
        <v>339.77019277298257</v>
      </c>
      <c r="O3809" s="38">
        <f>IF(N3809&gt;Inputs!$B$4,1,0)</f>
        <v>0</v>
      </c>
      <c r="P3809" s="34">
        <f t="shared" si="592"/>
        <v>7.4959391563994102E-2</v>
      </c>
      <c r="Q3809" s="36">
        <f>Inputs!$B$12*(1+$B3809)^0*$C3809+Inputs!$B$29*(1+$D3809)^0*Inputs!$B$19+Inputs!$B$30*(1+$E3809)^0*Inputs!$B$20+Inputs!$B$31*(1+$F3809)^0*Inputs!$B$21+Inputs!$B$22*(1+Inputs!$B$23)^0</f>
        <v>11730.402435432497</v>
      </c>
      <c r="R3809" s="36">
        <f>Inputs!$B$12*(1+$B3809)^1*$C3809+Inputs!$B$29*(1+$D3809)^1*Inputs!$B$19+Inputs!$B$30*(1+$E3809)^1*Inputs!$B$20+Inputs!$B$31*(1+$F3809)^1*Inputs!$B$21+Inputs!$B$22*(1+Inputs!$B$23)^1</f>
        <v>13441.563506187946</v>
      </c>
      <c r="S3809" s="36">
        <f>Inputs!$B$12*(1+$B3809)^2*$C3809+Inputs!$B$29*(1+$D3809)^2*Inputs!$B$19+Inputs!$B$30*(1+$E3809)^2*Inputs!$B$20+Inputs!$B$31*(1+$F3809)^2*Inputs!$B$21+Inputs!$B$22*(1+Inputs!$B$23)^2</f>
        <v>15835.060274341678</v>
      </c>
      <c r="T3809" s="36">
        <f>Inputs!$B$12*(1+$B3809)^3*$C3809+Inputs!$B$29*(1+$D3809)^3*Inputs!$B$19+Inputs!$B$30*(1+$E3809)^3*Inputs!$B$20+Inputs!$B$31*(1+$F3809)^3*Inputs!$B$21+Inputs!$B$22*(1+Inputs!$B$23)^3</f>
        <v>19201.920356456467</v>
      </c>
      <c r="U3809" s="36">
        <f>Inputs!$B$12*(1+$B3809)^4*$C3809+Inputs!$B$29*(1+$D3809)^4*Inputs!$B$19+Inputs!$B$30*(1+$E3809)^4*Inputs!$B$20+Inputs!$B$31*(1+$F3809)^4*Inputs!$B$21+Inputs!$B$22*(1+Inputs!$B$23)^4</f>
        <v>23957.733892835335</v>
      </c>
      <c r="V3809" s="35">
        <f>Inputs!$B$13/(Q3809*(1-$G3809))</f>
        <v>1.3644780068372926</v>
      </c>
      <c r="W3809" s="36">
        <f>Inputs!$B$13</f>
        <v>12660</v>
      </c>
      <c r="X3809" s="36">
        <f t="shared" si="593"/>
        <v>13568.691257627534</v>
      </c>
      <c r="Y3809" s="36">
        <f t="shared" si="594"/>
        <v>14879.711440304522</v>
      </c>
      <c r="Z3809" s="36">
        <f t="shared" si="595"/>
        <v>16703.360884794518</v>
      </c>
      <c r="AA3809" s="36">
        <f t="shared" si="596"/>
        <v>19168.359075213401</v>
      </c>
      <c r="AB3809" s="36">
        <f t="shared" si="597"/>
        <v>57833.768947101686</v>
      </c>
      <c r="AC3809" s="36">
        <f t="shared" si="598"/>
        <v>261116.59903513949</v>
      </c>
      <c r="AD3809" s="36">
        <f t="shared" si="599"/>
        <v>165055.47751197487</v>
      </c>
    </row>
    <row r="3810" spans="1:30" ht="14.25" customHeight="1" x14ac:dyDescent="0.25">
      <c r="A3810" s="16">
        <v>3794</v>
      </c>
      <c r="B3810" s="34">
        <v>0.38668592646703498</v>
      </c>
      <c r="C3810" s="34">
        <v>5.79482517256278E-2</v>
      </c>
      <c r="D3810" s="34">
        <v>3.7946587818810898E-2</v>
      </c>
      <c r="E3810" s="34">
        <v>3.0390386372494801E-2</v>
      </c>
      <c r="F3810" s="34">
        <v>1.5502884626056901E-2</v>
      </c>
      <c r="G3810" s="34">
        <v>0.179460780148196</v>
      </c>
      <c r="H3810" s="35">
        <v>1.03981090378454</v>
      </c>
      <c r="I3810" s="34">
        <v>8.9325736250519094E-2</v>
      </c>
      <c r="J3810" s="34">
        <v>2.9882468546293402E-2</v>
      </c>
      <c r="K3810" s="36">
        <f>Inputs!$B$12*(1+$B3810)^4</f>
        <v>221852.17049075416</v>
      </c>
      <c r="L3810" s="36">
        <f t="shared" si="590"/>
        <v>18535.928811718652</v>
      </c>
      <c r="M3810" s="36">
        <f t="shared" si="591"/>
        <v>267571.39432203159</v>
      </c>
      <c r="N3810" s="37">
        <f>M3810/Inputs!$B$6</f>
        <v>407.88322305187739</v>
      </c>
      <c r="O3810" s="38">
        <f>IF(N3810&gt;Inputs!$B$4,1,0)</f>
        <v>1</v>
      </c>
      <c r="P3810" s="34">
        <f t="shared" si="592"/>
        <v>5.9443267704225693E-2</v>
      </c>
      <c r="Q3810" s="36">
        <f>Inputs!$B$12*(1+$B3810)^0*$C3810+Inputs!$B$29*(1+$D3810)^0*Inputs!$B$19+Inputs!$B$30*(1+$E3810)^0*Inputs!$B$20+Inputs!$B$31*(1+$F3810)^0*Inputs!$B$21+Inputs!$B$22*(1+Inputs!$B$23)^0</f>
        <v>11498.939130964591</v>
      </c>
      <c r="R3810" s="36">
        <f>Inputs!$B$12*(1+$B3810)^1*$C3810+Inputs!$B$29*(1+$D3810)^1*Inputs!$B$19+Inputs!$B$30*(1+$E3810)^1*Inputs!$B$20+Inputs!$B$31*(1+$F3810)^1*Inputs!$B$21+Inputs!$B$22*(1+Inputs!$B$23)^1</f>
        <v>13045.836815989525</v>
      </c>
      <c r="S3810" s="36">
        <f>Inputs!$B$12*(1+$B3810)^2*$C3810+Inputs!$B$29*(1+$D3810)^2*Inputs!$B$19+Inputs!$B$30*(1+$E3810)^2*Inputs!$B$20+Inputs!$B$31*(1+$F3810)^2*Inputs!$B$21+Inputs!$B$22*(1+Inputs!$B$23)^2</f>
        <v>15118.7039363939</v>
      </c>
      <c r="T3810" s="36">
        <f>Inputs!$B$12*(1+$B3810)^3*$C3810+Inputs!$B$29*(1+$D3810)^3*Inputs!$B$19+Inputs!$B$30*(1+$E3810)^3*Inputs!$B$20+Inputs!$B$31*(1+$F3810)^3*Inputs!$B$21+Inputs!$B$22*(1+Inputs!$B$23)^3</f>
        <v>17918.77860756671</v>
      </c>
      <c r="U3810" s="36">
        <f>Inputs!$B$12*(1+$B3810)^4*$C3810+Inputs!$B$29*(1+$D3810)^4*Inputs!$B$19+Inputs!$B$30*(1+$E3810)^4*Inputs!$B$20+Inputs!$B$31*(1+$F3810)^4*Inputs!$B$21+Inputs!$B$22*(1+Inputs!$B$23)^4</f>
        <v>21725.042836209032</v>
      </c>
      <c r="V3810" s="35">
        <f>Inputs!$B$13/(Q3810*(1-$G3810))</f>
        <v>1.3417653935321672</v>
      </c>
      <c r="W3810" s="36">
        <f>Inputs!$B$13</f>
        <v>12660</v>
      </c>
      <c r="X3810" s="36">
        <f t="shared" si="593"/>
        <v>13555.012615958389</v>
      </c>
      <c r="Y3810" s="36">
        <f t="shared" si="594"/>
        <v>14772.309914367232</v>
      </c>
      <c r="Z3810" s="36">
        <f t="shared" si="595"/>
        <v>16398.316542766246</v>
      </c>
      <c r="AA3810" s="36">
        <f t="shared" si="596"/>
        <v>18535.928811718652</v>
      </c>
      <c r="AB3810" s="36">
        <f t="shared" si="597"/>
        <v>58203.289853186907</v>
      </c>
      <c r="AC3810" s="36">
        <f t="shared" si="598"/>
        <v>321143.65274125256</v>
      </c>
      <c r="AD3810" s="36">
        <f t="shared" si="599"/>
        <v>209368.10446884466</v>
      </c>
    </row>
    <row r="3811" spans="1:30" ht="14.25" customHeight="1" x14ac:dyDescent="0.25">
      <c r="A3811" s="16">
        <v>3795</v>
      </c>
      <c r="B3811" s="34">
        <v>0.203050801924962</v>
      </c>
      <c r="C3811" s="34">
        <v>0.11382046706099</v>
      </c>
      <c r="D3811" s="34">
        <v>3.8000799358087999E-2</v>
      </c>
      <c r="E3811" s="34">
        <v>1.52780083233398E-2</v>
      </c>
      <c r="F3811" s="34">
        <v>9.89130886162661E-3</v>
      </c>
      <c r="G3811" s="34">
        <v>0.18024080368554801</v>
      </c>
      <c r="H3811" s="35">
        <v>1.14055309202555</v>
      </c>
      <c r="I3811" s="34">
        <v>0.106124140338745</v>
      </c>
      <c r="J3811" s="34">
        <v>2.4803857932677101E-2</v>
      </c>
      <c r="K3811" s="36">
        <f>Inputs!$B$12*(1+$B3811)^4</f>
        <v>125686.06170949349</v>
      </c>
      <c r="L3811" s="36">
        <f t="shared" si="590"/>
        <v>21418.446303027205</v>
      </c>
      <c r="M3811" s="36">
        <f t="shared" si="591"/>
        <v>223512.03357910705</v>
      </c>
      <c r="N3811" s="37">
        <f>M3811/Inputs!$B$6</f>
        <v>340.71956338278517</v>
      </c>
      <c r="O3811" s="38">
        <f>IF(N3811&gt;Inputs!$B$4,1,0)</f>
        <v>0</v>
      </c>
      <c r="P3811" s="34">
        <f t="shared" si="592"/>
        <v>8.1320282406067895E-2</v>
      </c>
      <c r="Q3811" s="36">
        <f>Inputs!$B$12*(1+$B3811)^0*$C3811+Inputs!$B$29*(1+$D3811)^0*Inputs!$B$19+Inputs!$B$30*(1+$E3811)^0*Inputs!$B$20+Inputs!$B$31*(1+$F3811)^0*Inputs!$B$21+Inputs!$B$22*(1+Inputs!$B$23)^0</f>
        <v>14851.272051086322</v>
      </c>
      <c r="R3811" s="36">
        <f>Inputs!$B$12*(1+$B3811)^1*$C3811+Inputs!$B$29*(1+$D3811)^1*Inputs!$B$19+Inputs!$B$30*(1+$E3811)^1*Inputs!$B$20+Inputs!$B$31*(1+$F3811)^1*Inputs!$B$21+Inputs!$B$22*(1+Inputs!$B$23)^1</f>
        <v>16377.301035152072</v>
      </c>
      <c r="S3811" s="36">
        <f>Inputs!$B$12*(1+$B3811)^2*$C3811+Inputs!$B$29*(1+$D3811)^2*Inputs!$B$19+Inputs!$B$30*(1+$E3811)^2*Inputs!$B$20+Inputs!$B$31*(1+$F3811)^2*Inputs!$B$21+Inputs!$B$22*(1+Inputs!$B$23)^2</f>
        <v>18188.617722806441</v>
      </c>
      <c r="T3811" s="36">
        <f>Inputs!$B$12*(1+$B3811)^3*$C3811+Inputs!$B$29*(1+$D3811)^3*Inputs!$B$19+Inputs!$B$30*(1+$E3811)^3*Inputs!$B$20+Inputs!$B$31*(1+$F3811)^3*Inputs!$B$21+Inputs!$B$22*(1+Inputs!$B$23)^3</f>
        <v>20342.526667568098</v>
      </c>
      <c r="U3811" s="36">
        <f>Inputs!$B$12*(1+$B3811)^4*$C3811+Inputs!$B$29*(1+$D3811)^4*Inputs!$B$19+Inputs!$B$30*(1+$E3811)^4*Inputs!$B$20+Inputs!$B$31*(1+$F3811)^4*Inputs!$B$21+Inputs!$B$22*(1+Inputs!$B$23)^4</f>
        <v>22907.946502397128</v>
      </c>
      <c r="V3811" s="35">
        <f>Inputs!$B$13/(Q3811*(1-$G3811))</f>
        <v>1.0398812667118376</v>
      </c>
      <c r="W3811" s="36">
        <f>Inputs!$B$13</f>
        <v>12660</v>
      </c>
      <c r="X3811" s="36">
        <f t="shared" si="593"/>
        <v>14298.75777923854</v>
      </c>
      <c r="Y3811" s="36">
        <f t="shared" si="594"/>
        <v>16255.450651346213</v>
      </c>
      <c r="Z3811" s="36">
        <f t="shared" si="595"/>
        <v>18600.132755498893</v>
      </c>
      <c r="AA3811" s="36">
        <f t="shared" si="596"/>
        <v>21418.446303027205</v>
      </c>
      <c r="AB3811" s="36">
        <f t="shared" si="597"/>
        <v>60503.445988810679</v>
      </c>
      <c r="AC3811" s="36">
        <f t="shared" si="598"/>
        <v>269916.75081330433</v>
      </c>
      <c r="AD3811" s="36">
        <f t="shared" si="599"/>
        <v>163008.58759029637</v>
      </c>
    </row>
    <row r="3812" spans="1:30" ht="14.25" customHeight="1" x14ac:dyDescent="0.25">
      <c r="A3812" s="16">
        <v>3796</v>
      </c>
      <c r="B3812" s="34">
        <v>0.223433832820849</v>
      </c>
      <c r="C3812" s="34">
        <v>0.10405320849135299</v>
      </c>
      <c r="D3812" s="34">
        <v>3.8922254455041203E-2</v>
      </c>
      <c r="E3812" s="34">
        <v>5.8280607572200299E-2</v>
      </c>
      <c r="F3812" s="34">
        <v>1.04322902294184E-2</v>
      </c>
      <c r="G3812" s="34">
        <v>0.17929399194572901</v>
      </c>
      <c r="H3812" s="35">
        <v>1.0347752624790401</v>
      </c>
      <c r="I3812" s="34">
        <v>0.105469545011904</v>
      </c>
      <c r="J3812" s="34">
        <v>2.5829424538660301E-2</v>
      </c>
      <c r="K3812" s="36">
        <f>Inputs!$B$12*(1+$B3812)^4</f>
        <v>134422.87990609984</v>
      </c>
      <c r="L3812" s="36">
        <f t="shared" si="590"/>
        <v>19612.9512984065</v>
      </c>
      <c r="M3812" s="36">
        <f t="shared" si="591"/>
        <v>210925.16236250481</v>
      </c>
      <c r="N3812" s="37">
        <f>M3812/Inputs!$B$6</f>
        <v>321.53225969894027</v>
      </c>
      <c r="O3812" s="38">
        <f>IF(N3812&gt;Inputs!$B$4,1,0)</f>
        <v>0</v>
      </c>
      <c r="P3812" s="34">
        <f t="shared" si="592"/>
        <v>7.9640120473243703E-2</v>
      </c>
      <c r="Q3812" s="36">
        <f>Inputs!$B$12*(1+$B3812)^0*$C3812+Inputs!$B$29*(1+$D3812)^0*Inputs!$B$19+Inputs!$B$30*(1+$E3812)^0*Inputs!$B$20+Inputs!$B$31*(1+$F3812)^0*Inputs!$B$21+Inputs!$B$22*(1+Inputs!$B$23)^0</f>
        <v>14265.236536908102</v>
      </c>
      <c r="R3812" s="36">
        <f>Inputs!$B$12*(1+$B3812)^1*$C3812+Inputs!$B$29*(1+$D3812)^1*Inputs!$B$19+Inputs!$B$30*(1+$E3812)^1*Inputs!$B$20+Inputs!$B$31*(1+$F3812)^1*Inputs!$B$21+Inputs!$B$22*(1+Inputs!$B$23)^1</f>
        <v>15912.956709893824</v>
      </c>
      <c r="S3812" s="36">
        <f>Inputs!$B$12*(1+$B3812)^2*$C3812+Inputs!$B$29*(1+$D3812)^2*Inputs!$B$19+Inputs!$B$30*(1+$E3812)^2*Inputs!$B$20+Inputs!$B$31*(1+$F3812)^2*Inputs!$B$21+Inputs!$B$22*(1+Inputs!$B$23)^2</f>
        <v>17884.299026377445</v>
      </c>
      <c r="T3812" s="36">
        <f>Inputs!$B$12*(1+$B3812)^3*$C3812+Inputs!$B$29*(1+$D3812)^3*Inputs!$B$19+Inputs!$B$30*(1+$E3812)^3*Inputs!$B$20+Inputs!$B$31*(1+$F3812)^3*Inputs!$B$21+Inputs!$B$22*(1+Inputs!$B$23)^3</f>
        <v>20249.537121099289</v>
      </c>
      <c r="U3812" s="36">
        <f>Inputs!$B$12*(1+$B3812)^4*$C3812+Inputs!$B$29*(1+$D3812)^4*Inputs!$B$19+Inputs!$B$30*(1+$E3812)^4*Inputs!$B$20+Inputs!$B$31*(1+$F3812)^4*Inputs!$B$21+Inputs!$B$22*(1+Inputs!$B$23)^4</f>
        <v>23094.539096634366</v>
      </c>
      <c r="V3812" s="35">
        <f>Inputs!$B$13/(Q3812*(1-$G3812))</f>
        <v>1.0813520694373817</v>
      </c>
      <c r="W3812" s="36">
        <f>Inputs!$B$13</f>
        <v>12660</v>
      </c>
      <c r="X3812" s="36">
        <f t="shared" si="593"/>
        <v>13970.23411342956</v>
      </c>
      <c r="Y3812" s="36">
        <f t="shared" si="594"/>
        <v>15529.995730236637</v>
      </c>
      <c r="Z3812" s="36">
        <f t="shared" si="595"/>
        <v>17390.357988221644</v>
      </c>
      <c r="AA3812" s="36">
        <f t="shared" si="596"/>
        <v>19612.9512984065</v>
      </c>
      <c r="AB3812" s="36">
        <f t="shared" si="597"/>
        <v>57903.723628195432</v>
      </c>
      <c r="AC3812" s="36">
        <f t="shared" si="598"/>
        <v>252630.73968739883</v>
      </c>
      <c r="AD3812" s="36">
        <f t="shared" si="599"/>
        <v>153021.43873430937</v>
      </c>
    </row>
    <row r="3813" spans="1:30" ht="14.25" customHeight="1" x14ac:dyDescent="0.25">
      <c r="A3813" s="16">
        <v>3797</v>
      </c>
      <c r="B3813" s="34">
        <v>0.32428431013753301</v>
      </c>
      <c r="C3813" s="34">
        <v>7.0678455001601997E-2</v>
      </c>
      <c r="D3813" s="34">
        <v>2.65305452616857E-2</v>
      </c>
      <c r="E3813" s="34">
        <v>4.9294364251191901E-2</v>
      </c>
      <c r="F3813" s="34">
        <v>1.2597351971000099E-2</v>
      </c>
      <c r="G3813" s="34">
        <v>0.179505872088778</v>
      </c>
      <c r="H3813" s="35">
        <v>1.0214946316715401</v>
      </c>
      <c r="I3813" s="34">
        <v>9.3982970282178793E-2</v>
      </c>
      <c r="J3813" s="34">
        <v>2.0624198457865998E-2</v>
      </c>
      <c r="K3813" s="36">
        <f>Inputs!$B$12*(1+$B3813)^4</f>
        <v>184533.91045301355</v>
      </c>
      <c r="L3813" s="36">
        <f t="shared" si="590"/>
        <v>18359.021026011465</v>
      </c>
      <c r="M3813" s="36">
        <f t="shared" si="591"/>
        <v>220450.92291805297</v>
      </c>
      <c r="N3813" s="37">
        <f>M3813/Inputs!$B$6</f>
        <v>336.05323615556853</v>
      </c>
      <c r="O3813" s="38">
        <f>IF(N3813&gt;Inputs!$B$4,1,0)</f>
        <v>0</v>
      </c>
      <c r="P3813" s="34">
        <f t="shared" si="592"/>
        <v>7.3358771824312802E-2</v>
      </c>
      <c r="Q3813" s="36">
        <f>Inputs!$B$12*(1+$B3813)^0*$C3813+Inputs!$B$29*(1+$D3813)^0*Inputs!$B$19+Inputs!$B$30*(1+$E3813)^0*Inputs!$B$20+Inputs!$B$31*(1+$F3813)^0*Inputs!$B$21+Inputs!$B$22*(1+Inputs!$B$23)^0</f>
        <v>12262.751327523041</v>
      </c>
      <c r="R3813" s="36">
        <f>Inputs!$B$12*(1+$B3813)^1*$C3813+Inputs!$B$29*(1+$D3813)^1*Inputs!$B$19+Inputs!$B$30*(1+$E3813)^1*Inputs!$B$20+Inputs!$B$31*(1+$F3813)^1*Inputs!$B$21+Inputs!$B$22*(1+Inputs!$B$23)^1</f>
        <v>13837.060475532064</v>
      </c>
      <c r="S3813" s="36">
        <f>Inputs!$B$12*(1+$B3813)^2*$C3813+Inputs!$B$29*(1+$D3813)^2*Inputs!$B$19+Inputs!$B$30*(1+$E3813)^2*Inputs!$B$20+Inputs!$B$31*(1+$F3813)^2*Inputs!$B$21+Inputs!$B$22*(1+Inputs!$B$23)^2</f>
        <v>15864.391728275914</v>
      </c>
      <c r="T3813" s="36">
        <f>Inputs!$B$12*(1+$B3813)^3*$C3813+Inputs!$B$29*(1+$D3813)^3*Inputs!$B$19+Inputs!$B$30*(1+$E3813)^3*Inputs!$B$20+Inputs!$B$31*(1+$F3813)^3*Inputs!$B$21+Inputs!$B$22*(1+Inputs!$B$23)^3</f>
        <v>18489.670221015462</v>
      </c>
      <c r="U3813" s="36">
        <f>Inputs!$B$12*(1+$B3813)^4*$C3813+Inputs!$B$29*(1+$D3813)^4*Inputs!$B$19+Inputs!$B$30*(1+$E3813)^4*Inputs!$B$20+Inputs!$B$31*(1+$F3813)^4*Inputs!$B$21+Inputs!$B$22*(1+Inputs!$B$23)^4</f>
        <v>21904.732470525996</v>
      </c>
      <c r="V3813" s="35">
        <f>Inputs!$B$13/(Q3813*(1-$G3813))</f>
        <v>1.2582597576901775</v>
      </c>
      <c r="W3813" s="36">
        <f>Inputs!$B$13</f>
        <v>12660</v>
      </c>
      <c r="X3813" s="36">
        <f t="shared" si="593"/>
        <v>13613.296440073322</v>
      </c>
      <c r="Y3813" s="36">
        <f t="shared" si="594"/>
        <v>14837.371379103699</v>
      </c>
      <c r="Z3813" s="36">
        <f t="shared" si="595"/>
        <v>16394.724870420505</v>
      </c>
      <c r="AA3813" s="36">
        <f t="shared" si="596"/>
        <v>18359.021026011465</v>
      </c>
      <c r="AB3813" s="36">
        <f t="shared" si="597"/>
        <v>57442.321632607731</v>
      </c>
      <c r="AC3813" s="36">
        <f t="shared" si="598"/>
        <v>255424.95673208588</v>
      </c>
      <c r="AD3813" s="36">
        <f t="shared" si="599"/>
        <v>163008.60128544524</v>
      </c>
    </row>
    <row r="3814" spans="1:30" ht="14.25" customHeight="1" x14ac:dyDescent="0.25">
      <c r="A3814" s="16">
        <v>3798</v>
      </c>
      <c r="B3814" s="34">
        <v>0.30862624051038601</v>
      </c>
      <c r="C3814" s="34">
        <v>5.9421840665369E-2</v>
      </c>
      <c r="D3814" s="34">
        <v>3.6396860319949702E-2</v>
      </c>
      <c r="E3814" s="34">
        <v>5.4033971631007302E-2</v>
      </c>
      <c r="F3814" s="34">
        <v>7.3491297863617E-3</v>
      </c>
      <c r="G3814" s="34">
        <v>0.181204868255749</v>
      </c>
      <c r="H3814" s="35">
        <v>0.95649919180820697</v>
      </c>
      <c r="I3814" s="34">
        <v>9.1995374343313896E-2</v>
      </c>
      <c r="J3814" s="34">
        <v>2.9749079829302201E-2</v>
      </c>
      <c r="K3814" s="36">
        <f>Inputs!$B$12*(1+$B3814)^4</f>
        <v>175959.91697632463</v>
      </c>
      <c r="L3814" s="36">
        <f t="shared" si="590"/>
        <v>15208.235413509863</v>
      </c>
      <c r="M3814" s="36">
        <f t="shared" si="591"/>
        <v>215012.64099512112</v>
      </c>
      <c r="N3814" s="37">
        <f>M3814/Inputs!$B$6</f>
        <v>327.76317224866023</v>
      </c>
      <c r="O3814" s="38">
        <f>IF(N3814&gt;Inputs!$B$4,1,0)</f>
        <v>0</v>
      </c>
      <c r="P3814" s="34">
        <f t="shared" si="592"/>
        <v>6.2246294514011695E-2</v>
      </c>
      <c r="Q3814" s="36">
        <f>Inputs!$B$12*(1+$B3814)^0*$C3814+Inputs!$B$29*(1+$D3814)^0*Inputs!$B$19+Inputs!$B$30*(1+$E3814)^0*Inputs!$B$20+Inputs!$B$31*(1+$F3814)^0*Inputs!$B$21+Inputs!$B$22*(1+Inputs!$B$23)^0</f>
        <v>11587.354467349061</v>
      </c>
      <c r="R3814" s="36">
        <f>Inputs!$B$12*(1+$B3814)^1*$C3814+Inputs!$B$29*(1+$D3814)^1*Inputs!$B$19+Inputs!$B$30*(1+$E3814)^1*Inputs!$B$20+Inputs!$B$31*(1+$F3814)^1*Inputs!$B$21+Inputs!$B$22*(1+Inputs!$B$23)^1</f>
        <v>12907.577330380351</v>
      </c>
      <c r="S3814" s="36">
        <f>Inputs!$B$12*(1+$B3814)^2*$C3814+Inputs!$B$29*(1+$D3814)^2*Inputs!$B$19+Inputs!$B$30*(1+$E3814)^2*Inputs!$B$20+Inputs!$B$31*(1+$F3814)^2*Inputs!$B$21+Inputs!$B$22*(1+Inputs!$B$23)^2</f>
        <v>14577.269630704694</v>
      </c>
      <c r="T3814" s="36">
        <f>Inputs!$B$12*(1+$B3814)^3*$C3814+Inputs!$B$29*(1+$D3814)^3*Inputs!$B$19+Inputs!$B$30*(1+$E3814)^3*Inputs!$B$20+Inputs!$B$31*(1+$F3814)^3*Inputs!$B$21+Inputs!$B$22*(1+Inputs!$B$23)^3</f>
        <v>16701.734498436403</v>
      </c>
      <c r="U3814" s="36">
        <f>Inputs!$B$12*(1+$B3814)^4*$C3814+Inputs!$B$29*(1+$D3814)^4*Inputs!$B$19+Inputs!$B$30*(1+$E3814)^4*Inputs!$B$20+Inputs!$B$31*(1+$F3814)^4*Inputs!$B$21+Inputs!$B$22*(1+Inputs!$B$23)^4</f>
        <v>19418.647010036064</v>
      </c>
      <c r="V3814" s="35">
        <f>Inputs!$B$13/(Q3814*(1-$G3814))</f>
        <v>1.3343635227309836</v>
      </c>
      <c r="W3814" s="36">
        <f>Inputs!$B$13</f>
        <v>12660</v>
      </c>
      <c r="X3814" s="36">
        <f t="shared" si="593"/>
        <v>13104.056314184176</v>
      </c>
      <c r="Y3814" s="36">
        <f t="shared" si="594"/>
        <v>13671.636624847493</v>
      </c>
      <c r="Z3814" s="36">
        <f t="shared" si="595"/>
        <v>14372.264261794044</v>
      </c>
      <c r="AA3814" s="36">
        <f t="shared" si="596"/>
        <v>15208.235413509863</v>
      </c>
      <c r="AB3814" s="36">
        <f t="shared" si="597"/>
        <v>52983.64451011645</v>
      </c>
      <c r="AC3814" s="36">
        <f t="shared" si="598"/>
        <v>251591.94688069279</v>
      </c>
      <c r="AD3814" s="36">
        <f t="shared" si="599"/>
        <v>162028.99648500467</v>
      </c>
    </row>
    <row r="3815" spans="1:30" ht="14.25" customHeight="1" x14ac:dyDescent="0.25">
      <c r="A3815" s="16">
        <v>3799</v>
      </c>
      <c r="B3815" s="34">
        <v>0.31153136277967802</v>
      </c>
      <c r="C3815" s="34">
        <v>6.2197688140864599E-2</v>
      </c>
      <c r="D3815" s="34">
        <v>2.0728746624066499E-2</v>
      </c>
      <c r="E3815" s="34">
        <v>5.1752109054825003E-2</v>
      </c>
      <c r="F3815" s="34">
        <v>2.08124877519093E-2</v>
      </c>
      <c r="G3815" s="34">
        <v>0.19989114563516699</v>
      </c>
      <c r="H3815" s="35">
        <v>1.03161726617753</v>
      </c>
      <c r="I3815" s="34">
        <v>8.9046130141228197E-2</v>
      </c>
      <c r="J3815" s="34">
        <v>3.1489193986917803E-2</v>
      </c>
      <c r="K3815" s="36">
        <f>Inputs!$B$12*(1+$B3815)^4</f>
        <v>177527.63679732283</v>
      </c>
      <c r="L3815" s="36">
        <f t="shared" si="590"/>
        <v>16513.34217668834</v>
      </c>
      <c r="M3815" s="36">
        <f t="shared" si="591"/>
        <v>248615.47992446317</v>
      </c>
      <c r="N3815" s="37">
        <f>M3815/Inputs!$B$6</f>
        <v>378.98701207997436</v>
      </c>
      <c r="O3815" s="38">
        <f>IF(N3815&gt;Inputs!$B$4,1,0)</f>
        <v>0</v>
      </c>
      <c r="P3815" s="34">
        <f t="shared" si="592"/>
        <v>5.7556936154310394E-2</v>
      </c>
      <c r="Q3815" s="36">
        <f>Inputs!$B$12*(1+$B3815)^0*$C3815+Inputs!$B$29*(1+$D3815)^0*Inputs!$B$19+Inputs!$B$30*(1+$E3815)^0*Inputs!$B$20+Inputs!$B$31*(1+$F3815)^0*Inputs!$B$21+Inputs!$B$22*(1+Inputs!$B$23)^0</f>
        <v>11753.905315878797</v>
      </c>
      <c r="R3815" s="36">
        <f>Inputs!$B$12*(1+$B3815)^1*$C3815+Inputs!$B$29*(1+$D3815)^1*Inputs!$B$19+Inputs!$B$30*(1+$E3815)^1*Inputs!$B$20+Inputs!$B$31*(1+$F3815)^1*Inputs!$B$21+Inputs!$B$22*(1+Inputs!$B$23)^1</f>
        <v>13139.716369180911</v>
      </c>
      <c r="S3815" s="36">
        <f>Inputs!$B$12*(1+$B3815)^2*$C3815+Inputs!$B$29*(1+$D3815)^2*Inputs!$B$19+Inputs!$B$30*(1+$E3815)^2*Inputs!$B$20+Inputs!$B$31*(1+$F3815)^2*Inputs!$B$21+Inputs!$B$22*(1+Inputs!$B$23)^2</f>
        <v>14895.73680873495</v>
      </c>
      <c r="T3815" s="36">
        <f>Inputs!$B$12*(1+$B3815)^3*$C3815+Inputs!$B$29*(1+$D3815)^3*Inputs!$B$19+Inputs!$B$30*(1+$E3815)^3*Inputs!$B$20+Inputs!$B$31*(1+$F3815)^3*Inputs!$B$21+Inputs!$B$22*(1+Inputs!$B$23)^3</f>
        <v>17135.154165000356</v>
      </c>
      <c r="U3815" s="36">
        <f>Inputs!$B$12*(1+$B3815)^4*$C3815+Inputs!$B$29*(1+$D3815)^4*Inputs!$B$19+Inputs!$B$30*(1+$E3815)^4*Inputs!$B$20+Inputs!$B$31*(1+$F3815)^4*Inputs!$B$21+Inputs!$B$22*(1+Inputs!$B$23)^4</f>
        <v>20006.324156007366</v>
      </c>
      <c r="V3815" s="35">
        <f>Inputs!$B$13/(Q3815*(1-$G3815))</f>
        <v>1.3461778525790813</v>
      </c>
      <c r="W3815" s="36">
        <f>Inputs!$B$13</f>
        <v>12660</v>
      </c>
      <c r="X3815" s="36">
        <f t="shared" si="593"/>
        <v>13325.88173384346</v>
      </c>
      <c r="Y3815" s="36">
        <f t="shared" si="594"/>
        <v>14169.53186657046</v>
      </c>
      <c r="Z3815" s="36">
        <f t="shared" si="595"/>
        <v>15221.616437081384</v>
      </c>
      <c r="AA3815" s="36">
        <f t="shared" si="596"/>
        <v>16513.34217668834</v>
      </c>
      <c r="AB3815" s="36">
        <f t="shared" si="597"/>
        <v>55431.720025108989</v>
      </c>
      <c r="AC3815" s="36">
        <f t="shared" si="598"/>
        <v>295938.85897949792</v>
      </c>
      <c r="AD3815" s="36">
        <f t="shared" si="599"/>
        <v>193183.75989935419</v>
      </c>
    </row>
    <row r="3816" spans="1:30" ht="14.25" customHeight="1" x14ac:dyDescent="0.25">
      <c r="A3816" s="16">
        <v>3800</v>
      </c>
      <c r="B3816" s="34">
        <v>0.27653099651276902</v>
      </c>
      <c r="C3816" s="34">
        <v>9.6083841455656696E-2</v>
      </c>
      <c r="D3816" s="34">
        <v>2.9315032948229101E-2</v>
      </c>
      <c r="E3816" s="34">
        <v>5.7831173428950999E-2</v>
      </c>
      <c r="F3816" s="34">
        <v>1.25163488837584E-2</v>
      </c>
      <c r="G3816" s="34">
        <v>0.183312218163459</v>
      </c>
      <c r="H3816" s="35">
        <v>0.94853957708546399</v>
      </c>
      <c r="I3816" s="34">
        <v>9.6277101434648599E-2</v>
      </c>
      <c r="J3816" s="34">
        <v>2.4461267340159201E-2</v>
      </c>
      <c r="K3816" s="36">
        <f>Inputs!$B$12*(1+$B3816)^4</f>
        <v>159322.3520933197</v>
      </c>
      <c r="L3816" s="36">
        <f t="shared" si="590"/>
        <v>18831.304031450858</v>
      </c>
      <c r="M3816" s="36">
        <f t="shared" si="591"/>
        <v>227676.7923582462</v>
      </c>
      <c r="N3816" s="37">
        <f>M3816/Inputs!$B$6</f>
        <v>347.06828103391189</v>
      </c>
      <c r="O3816" s="38">
        <f>IF(N3816&gt;Inputs!$B$4,1,0)</f>
        <v>0</v>
      </c>
      <c r="P3816" s="34">
        <f t="shared" si="592"/>
        <v>7.1815834094489397E-2</v>
      </c>
      <c r="Q3816" s="36">
        <f>Inputs!$B$12*(1+$B3816)^0*$C3816+Inputs!$B$29*(1+$D3816)^0*Inputs!$B$19+Inputs!$B$30*(1+$E3816)^0*Inputs!$B$20+Inputs!$B$31*(1+$F3816)^0*Inputs!$B$21+Inputs!$B$22*(1+Inputs!$B$23)^0</f>
        <v>13787.074514766322</v>
      </c>
      <c r="R3816" s="36">
        <f>Inputs!$B$12*(1+$B3816)^1*$C3816+Inputs!$B$29*(1+$D3816)^1*Inputs!$B$19+Inputs!$B$30*(1+$E3816)^1*Inputs!$B$20+Inputs!$B$31*(1+$F3816)^1*Inputs!$B$21+Inputs!$B$22*(1+Inputs!$B$23)^1</f>
        <v>15610.648430376797</v>
      </c>
      <c r="S3816" s="36">
        <f>Inputs!$B$12*(1+$B3816)^2*$C3816+Inputs!$B$29*(1+$D3816)^2*Inputs!$B$19+Inputs!$B$30*(1+$E3816)^2*Inputs!$B$20+Inputs!$B$31*(1+$F3816)^2*Inputs!$B$21+Inputs!$B$22*(1+Inputs!$B$23)^2</f>
        <v>17884.938210497749</v>
      </c>
      <c r="T3816" s="36">
        <f>Inputs!$B$12*(1+$B3816)^3*$C3816+Inputs!$B$29*(1+$D3816)^3*Inputs!$B$19+Inputs!$B$30*(1+$E3816)^3*Inputs!$B$20+Inputs!$B$31*(1+$F3816)^3*Inputs!$B$21+Inputs!$B$22*(1+Inputs!$B$23)^3</f>
        <v>20732.367477268512</v>
      </c>
      <c r="U3816" s="36">
        <f>Inputs!$B$12*(1+$B3816)^4*$C3816+Inputs!$B$29*(1+$D3816)^4*Inputs!$B$19+Inputs!$B$30*(1+$E3816)^4*Inputs!$B$20+Inputs!$B$31*(1+$F3816)^4*Inputs!$B$21+Inputs!$B$22*(1+Inputs!$B$23)^4</f>
        <v>24309.100022741834</v>
      </c>
      <c r="V3816" s="35">
        <f>Inputs!$B$13/(Q3816*(1-$G3816))</f>
        <v>1.1243603565074627</v>
      </c>
      <c r="W3816" s="36">
        <f>Inputs!$B$13</f>
        <v>12660</v>
      </c>
      <c r="X3816" s="36">
        <f t="shared" si="593"/>
        <v>13774.113323175372</v>
      </c>
      <c r="Y3816" s="36">
        <f t="shared" si="594"/>
        <v>15138.813693717391</v>
      </c>
      <c r="Z3816" s="36">
        <f t="shared" si="595"/>
        <v>16804.793652353972</v>
      </c>
      <c r="AA3816" s="36">
        <f t="shared" si="596"/>
        <v>18831.304031450858</v>
      </c>
      <c r="AB3816" s="36">
        <f t="shared" si="597"/>
        <v>58026.733246560558</v>
      </c>
      <c r="AC3816" s="36">
        <f t="shared" si="598"/>
        <v>268630.75305015937</v>
      </c>
      <c r="AD3816" s="36">
        <f t="shared" si="599"/>
        <v>169650.05911168564</v>
      </c>
    </row>
    <row r="3817" spans="1:30" ht="14.25" customHeight="1" x14ac:dyDescent="0.25">
      <c r="A3817" s="16">
        <v>3801</v>
      </c>
      <c r="B3817" s="34">
        <v>0.33795439349272499</v>
      </c>
      <c r="C3817" s="34">
        <v>5.4888564929889902E-2</v>
      </c>
      <c r="D3817" s="34">
        <v>3.2606432328845802E-2</v>
      </c>
      <c r="E3817" s="34">
        <v>7.3959686161159194E-2</v>
      </c>
      <c r="F3817" s="34">
        <v>1.2700816153536401E-2</v>
      </c>
      <c r="G3817" s="34">
        <v>0.190355864980298</v>
      </c>
      <c r="H3817" s="35">
        <v>1.0281959464644801</v>
      </c>
      <c r="I3817" s="34">
        <v>0.104688536027225</v>
      </c>
      <c r="J3817" s="34">
        <v>1.7007436957305101E-2</v>
      </c>
      <c r="K3817" s="36">
        <f>Inputs!$B$12*(1+$B3817)^4</f>
        <v>192272.1976999219</v>
      </c>
      <c r="L3817" s="36">
        <f t="shared" si="590"/>
        <v>16484.229545198417</v>
      </c>
      <c r="M3817" s="36">
        <f t="shared" si="591"/>
        <v>169301.45384492964</v>
      </c>
      <c r="N3817" s="37">
        <f>M3817/Inputs!$B$6</f>
        <v>258.08148451970982</v>
      </c>
      <c r="O3817" s="38">
        <f>IF(N3817&gt;Inputs!$B$4,1,0)</f>
        <v>0</v>
      </c>
      <c r="P3817" s="34">
        <f t="shared" si="592"/>
        <v>8.7681099069919902E-2</v>
      </c>
      <c r="Q3817" s="36">
        <f>Inputs!$B$12*(1+$B3817)^0*$C3817+Inputs!$B$29*(1+$D3817)^0*Inputs!$B$19+Inputs!$B$30*(1+$E3817)^0*Inputs!$B$20+Inputs!$B$31*(1+$F3817)^0*Inputs!$B$21+Inputs!$B$22*(1+Inputs!$B$23)^0</f>
        <v>11315.357923220316</v>
      </c>
      <c r="R3817" s="36">
        <f>Inputs!$B$12*(1+$B3817)^1*$C3817+Inputs!$B$29*(1+$D3817)^1*Inputs!$B$19+Inputs!$B$30*(1+$E3817)^1*Inputs!$B$20+Inputs!$B$31*(1+$F3817)^1*Inputs!$B$21+Inputs!$B$22*(1+Inputs!$B$23)^1</f>
        <v>12709.88988233035</v>
      </c>
      <c r="S3817" s="36">
        <f>Inputs!$B$12*(1+$B3817)^2*$C3817+Inputs!$B$29*(1+$D3817)^2*Inputs!$B$19+Inputs!$B$30*(1+$E3817)^2*Inputs!$B$20+Inputs!$B$31*(1+$F3817)^2*Inputs!$B$21+Inputs!$B$22*(1+Inputs!$B$23)^2</f>
        <v>14496.45836648377</v>
      </c>
      <c r="T3817" s="36">
        <f>Inputs!$B$12*(1+$B3817)^3*$C3817+Inputs!$B$29*(1+$D3817)^3*Inputs!$B$19+Inputs!$B$30*(1+$E3817)^3*Inputs!$B$20+Inputs!$B$31*(1+$F3817)^3*Inputs!$B$21+Inputs!$B$22*(1+Inputs!$B$23)^3</f>
        <v>16803.258563296833</v>
      </c>
      <c r="U3817" s="36">
        <f>Inputs!$B$12*(1+$B3817)^4*$C3817+Inputs!$B$29*(1+$D3817)^4*Inputs!$B$19+Inputs!$B$30*(1+$E3817)^4*Inputs!$B$20+Inputs!$B$31*(1+$F3817)^4*Inputs!$B$21+Inputs!$B$22*(1+Inputs!$B$23)^4</f>
        <v>19801.522878096072</v>
      </c>
      <c r="V3817" s="35">
        <f>Inputs!$B$13/(Q3817*(1-$G3817))</f>
        <v>1.3818828769940315</v>
      </c>
      <c r="W3817" s="36">
        <f>Inputs!$B$13</f>
        <v>12660</v>
      </c>
      <c r="X3817" s="36">
        <f t="shared" si="593"/>
        <v>13310.346125795222</v>
      </c>
      <c r="Y3817" s="36">
        <f t="shared" si="594"/>
        <v>14143.51443083421</v>
      </c>
      <c r="Z3817" s="36">
        <f t="shared" si="595"/>
        <v>15191.203589356519</v>
      </c>
      <c r="AA3817" s="36">
        <f t="shared" si="596"/>
        <v>16484.229545198417</v>
      </c>
      <c r="AB3817" s="36">
        <f t="shared" si="597"/>
        <v>53079.663386228371</v>
      </c>
      <c r="AC3817" s="36">
        <f t="shared" si="598"/>
        <v>191199.51982592591</v>
      </c>
      <c r="AD3817" s="36">
        <f t="shared" si="599"/>
        <v>116221.79045870127</v>
      </c>
    </row>
    <row r="3818" spans="1:30" ht="14.25" customHeight="1" x14ac:dyDescent="0.25">
      <c r="A3818" s="16">
        <v>3802</v>
      </c>
      <c r="B3818" s="34">
        <v>0.40103514877445501</v>
      </c>
      <c r="C3818" s="34">
        <v>7.0531086197329895E-2</v>
      </c>
      <c r="D3818" s="34">
        <v>3.6244325669214199E-2</v>
      </c>
      <c r="E3818" s="34">
        <v>4.8850677756163002E-2</v>
      </c>
      <c r="F3818" s="34">
        <v>9.9225573362560909E-4</v>
      </c>
      <c r="G3818" s="34">
        <v>0.182773749104645</v>
      </c>
      <c r="H3818" s="35">
        <v>1.1619250435389401</v>
      </c>
      <c r="I3818" s="34">
        <v>8.8199272208567797E-2</v>
      </c>
      <c r="J3818" s="34">
        <v>1.73261936690354E-2</v>
      </c>
      <c r="K3818" s="36">
        <f>Inputs!$B$12*(1+$B3818)^4</f>
        <v>231178.46402333822</v>
      </c>
      <c r="L3818" s="36">
        <f t="shared" si="590"/>
        <v>23823.513804304708</v>
      </c>
      <c r="M3818" s="36">
        <f t="shared" si="591"/>
        <v>290257.48994294158</v>
      </c>
      <c r="N3818" s="37">
        <f>M3818/Inputs!$B$6</f>
        <v>442.46568588863045</v>
      </c>
      <c r="O3818" s="38">
        <f>IF(N3818&gt;Inputs!$B$4,1,0)</f>
        <v>1</v>
      </c>
      <c r="P3818" s="34">
        <f t="shared" si="592"/>
        <v>7.0873078539532397E-2</v>
      </c>
      <c r="Q3818" s="36">
        <f>Inputs!$B$12*(1+$B3818)^0*$C3818+Inputs!$B$29*(1+$D3818)^0*Inputs!$B$19+Inputs!$B$30*(1+$E3818)^0*Inputs!$B$20+Inputs!$B$31*(1+$F3818)^0*Inputs!$B$21+Inputs!$B$22*(1+Inputs!$B$23)^0</f>
        <v>12253.909199266716</v>
      </c>
      <c r="R3818" s="36">
        <f>Inputs!$B$12*(1+$B3818)^1*$C3818+Inputs!$B$29*(1+$D3818)^1*Inputs!$B$19+Inputs!$B$30*(1+$E3818)^1*Inputs!$B$20+Inputs!$B$31*(1+$F3818)^1*Inputs!$B$21+Inputs!$B$22*(1+Inputs!$B$23)^1</f>
        <v>14128.707454014126</v>
      </c>
      <c r="S3818" s="36">
        <f>Inputs!$B$12*(1+$B3818)^2*$C3818+Inputs!$B$29*(1+$D3818)^2*Inputs!$B$19+Inputs!$B$30*(1+$E3818)^2*Inputs!$B$20+Inputs!$B$31*(1+$F3818)^2*Inputs!$B$21+Inputs!$B$22*(1+Inputs!$B$23)^2</f>
        <v>16692.371667561059</v>
      </c>
      <c r="T3818" s="36">
        <f>Inputs!$B$12*(1+$B3818)^3*$C3818+Inputs!$B$29*(1+$D3818)^3*Inputs!$B$19+Inputs!$B$30*(1+$E3818)^3*Inputs!$B$20+Inputs!$B$31*(1+$F3818)^3*Inputs!$B$21+Inputs!$B$22*(1+Inputs!$B$23)^3</f>
        <v>20218.236962432573</v>
      </c>
      <c r="U3818" s="36">
        <f>Inputs!$B$12*(1+$B3818)^4*$C3818+Inputs!$B$29*(1+$D3818)^4*Inputs!$B$19+Inputs!$B$30*(1+$E3818)^4*Inputs!$B$20+Inputs!$B$31*(1+$F3818)^4*Inputs!$B$21+Inputs!$B$22*(1+Inputs!$B$23)^4</f>
        <v>25089.118131980678</v>
      </c>
      <c r="V3818" s="35">
        <f>Inputs!$B$13/(Q3818*(1-$G3818))</f>
        <v>1.2642027747305671</v>
      </c>
      <c r="W3818" s="36">
        <f>Inputs!$B$13</f>
        <v>12660</v>
      </c>
      <c r="X3818" s="36">
        <f t="shared" si="593"/>
        <v>14301.694858848346</v>
      </c>
      <c r="Y3818" s="36">
        <f t="shared" si="594"/>
        <v>16547.943768736004</v>
      </c>
      <c r="Z3818" s="36">
        <f t="shared" si="595"/>
        <v>19620.821599330404</v>
      </c>
      <c r="AA3818" s="36">
        <f t="shared" si="596"/>
        <v>23823.513804304708</v>
      </c>
      <c r="AB3818" s="36">
        <f t="shared" si="597"/>
        <v>66157.111135438114</v>
      </c>
      <c r="AC3818" s="36">
        <f t="shared" si="598"/>
        <v>341967.43132635672</v>
      </c>
      <c r="AD3818" s="36">
        <f t="shared" si="599"/>
        <v>224100.37880750344</v>
      </c>
    </row>
    <row r="3819" spans="1:30" ht="14.25" customHeight="1" x14ac:dyDescent="0.25">
      <c r="A3819" s="16">
        <v>3803</v>
      </c>
      <c r="B3819" s="34">
        <v>0.262622537556573</v>
      </c>
      <c r="C3819" s="34">
        <v>9.4588086766361407E-2</v>
      </c>
      <c r="D3819" s="34">
        <v>4.74140071967942E-2</v>
      </c>
      <c r="E3819" s="34">
        <v>3.3016467283597702E-2</v>
      </c>
      <c r="F3819" s="34">
        <v>-1.19528147557015E-2</v>
      </c>
      <c r="G3819" s="34">
        <v>0.20753528141628</v>
      </c>
      <c r="H3819" s="35">
        <v>1.0586590430865099</v>
      </c>
      <c r="I3819" s="34">
        <v>9.7930635413365497E-2</v>
      </c>
      <c r="J3819" s="34">
        <v>2.2775614267441301E-2</v>
      </c>
      <c r="K3819" s="36">
        <f>Inputs!$B$12*(1+$B3819)^4</f>
        <v>152491.41659717815</v>
      </c>
      <c r="L3819" s="36">
        <f t="shared" si="590"/>
        <v>19266.638871704661</v>
      </c>
      <c r="M3819" s="36">
        <f t="shared" si="591"/>
        <v>222680.48131624539</v>
      </c>
      <c r="N3819" s="37">
        <f>M3819/Inputs!$B$6</f>
        <v>339.45195322598386</v>
      </c>
      <c r="O3819" s="38">
        <f>IF(N3819&gt;Inputs!$B$4,1,0)</f>
        <v>0</v>
      </c>
      <c r="P3819" s="34">
        <f t="shared" si="592"/>
        <v>7.5155021145924192E-2</v>
      </c>
      <c r="Q3819" s="36">
        <f>Inputs!$B$12*(1+$B3819)^0*$C3819+Inputs!$B$29*(1+$D3819)^0*Inputs!$B$19+Inputs!$B$30*(1+$E3819)^0*Inputs!$B$20+Inputs!$B$31*(1+$F3819)^0*Inputs!$B$21+Inputs!$B$22*(1+Inputs!$B$23)^0</f>
        <v>13697.329233408607</v>
      </c>
      <c r="R3819" s="36">
        <f>Inputs!$B$12*(1+$B3819)^1*$C3819+Inputs!$B$29*(1+$D3819)^1*Inputs!$B$19+Inputs!$B$30*(1+$E3819)^1*Inputs!$B$20+Inputs!$B$31*(1+$F3819)^1*Inputs!$B$21+Inputs!$B$22*(1+Inputs!$B$23)^1</f>
        <v>15304.136436256442</v>
      </c>
      <c r="S3819" s="36">
        <f>Inputs!$B$12*(1+$B3819)^2*$C3819+Inputs!$B$29*(1+$D3819)^2*Inputs!$B$19+Inputs!$B$30*(1+$E3819)^2*Inputs!$B$20+Inputs!$B$31*(1+$F3819)^2*Inputs!$B$21+Inputs!$B$22*(1+Inputs!$B$23)^2</f>
        <v>17311.098687732825</v>
      </c>
      <c r="T3819" s="36">
        <f>Inputs!$B$12*(1+$B3819)^3*$C3819+Inputs!$B$29*(1+$D3819)^3*Inputs!$B$19+Inputs!$B$30*(1+$E3819)^3*Inputs!$B$20+Inputs!$B$31*(1+$F3819)^3*Inputs!$B$21+Inputs!$B$22*(1+Inputs!$B$23)^3</f>
        <v>19821.385917344283</v>
      </c>
      <c r="U3819" s="36">
        <f>Inputs!$B$12*(1+$B3819)^4*$C3819+Inputs!$B$29*(1+$D3819)^4*Inputs!$B$19+Inputs!$B$30*(1+$E3819)^4*Inputs!$B$20+Inputs!$B$31*(1+$F3819)^4*Inputs!$B$21+Inputs!$B$22*(1+Inputs!$B$23)^4</f>
        <v>22965.182948397705</v>
      </c>
      <c r="V3819" s="35">
        <f>Inputs!$B$13/(Q3819*(1-$G3819))</f>
        <v>1.1663204080925798</v>
      </c>
      <c r="W3819" s="36">
        <f>Inputs!$B$13</f>
        <v>12660</v>
      </c>
      <c r="X3819" s="36">
        <f t="shared" si="593"/>
        <v>13818.691176186299</v>
      </c>
      <c r="Y3819" s="36">
        <f t="shared" si="594"/>
        <v>15261.617932987006</v>
      </c>
      <c r="Z3819" s="36">
        <f t="shared" si="595"/>
        <v>17051.929964045081</v>
      </c>
      <c r="AA3819" s="36">
        <f t="shared" si="596"/>
        <v>19266.638871704661</v>
      </c>
      <c r="AB3819" s="36">
        <f t="shared" si="597"/>
        <v>58336.499912220759</v>
      </c>
      <c r="AC3819" s="36">
        <f t="shared" si="598"/>
        <v>262197.36361481104</v>
      </c>
      <c r="AD3819" s="36">
        <f t="shared" si="599"/>
        <v>164343.98140402464</v>
      </c>
    </row>
    <row r="3820" spans="1:30" ht="14.25" customHeight="1" x14ac:dyDescent="0.25">
      <c r="A3820" s="16">
        <v>3804</v>
      </c>
      <c r="B3820" s="34">
        <v>0.29754576362478502</v>
      </c>
      <c r="C3820" s="34">
        <v>6.2277908302080798E-2</v>
      </c>
      <c r="D3820" s="34">
        <v>2.34218604250735E-2</v>
      </c>
      <c r="E3820" s="34">
        <v>2.4591747278536299E-2</v>
      </c>
      <c r="F3820" s="34">
        <v>2.3085883828223901E-2</v>
      </c>
      <c r="G3820" s="34">
        <v>0.17071226986042201</v>
      </c>
      <c r="H3820" s="35">
        <v>0.99694933434472699</v>
      </c>
      <c r="I3820" s="34">
        <v>0.10214734127894801</v>
      </c>
      <c r="J3820" s="34">
        <v>2.4917921369751898E-2</v>
      </c>
      <c r="K3820" s="36">
        <f>Inputs!$B$12*(1+$B3820)^4</f>
        <v>170075.59019533114</v>
      </c>
      <c r="L3820" s="36">
        <f t="shared" si="590"/>
        <v>15983.706195131645</v>
      </c>
      <c r="M3820" s="36">
        <f t="shared" si="591"/>
        <v>183138.62448639632</v>
      </c>
      <c r="N3820" s="37">
        <f>M3820/Inputs!$B$6</f>
        <v>279.17473244877488</v>
      </c>
      <c r="O3820" s="38">
        <f>IF(N3820&gt;Inputs!$B$4,1,0)</f>
        <v>0</v>
      </c>
      <c r="P3820" s="34">
        <f t="shared" si="592"/>
        <v>7.7229419909196101E-2</v>
      </c>
      <c r="Q3820" s="36">
        <f>Inputs!$B$12*(1+$B3820)^0*$C3820+Inputs!$B$29*(1+$D3820)^0*Inputs!$B$19+Inputs!$B$30*(1+$E3820)^0*Inputs!$B$20+Inputs!$B$31*(1+$F3820)^0*Inputs!$B$21+Inputs!$B$22*(1+Inputs!$B$23)^0</f>
        <v>11758.718525551769</v>
      </c>
      <c r="R3820" s="36">
        <f>Inputs!$B$12*(1+$B3820)^1*$C3820+Inputs!$B$29*(1+$D3820)^1*Inputs!$B$19+Inputs!$B$30*(1+$E3820)^1*Inputs!$B$20+Inputs!$B$31*(1+$F3820)^1*Inputs!$B$21+Inputs!$B$22*(1+Inputs!$B$23)^1</f>
        <v>13044.732210282129</v>
      </c>
      <c r="S3820" s="36">
        <f>Inputs!$B$12*(1+$B3820)^2*$C3820+Inputs!$B$29*(1+$D3820)^2*Inputs!$B$19+Inputs!$B$30*(1+$E3820)^2*Inputs!$B$20+Inputs!$B$31*(1+$F3820)^2*Inputs!$B$21+Inputs!$B$22*(1+Inputs!$B$23)^2</f>
        <v>14665.229689543812</v>
      </c>
      <c r="T3820" s="36">
        <f>Inputs!$B$12*(1+$B3820)^3*$C3820+Inputs!$B$29*(1+$D3820)^3*Inputs!$B$19+Inputs!$B$30*(1+$E3820)^3*Inputs!$B$20+Inputs!$B$31*(1+$F3820)^3*Inputs!$B$21+Inputs!$B$22*(1+Inputs!$B$23)^3</f>
        <v>16718.71843688166</v>
      </c>
      <c r="U3820" s="36">
        <f>Inputs!$B$12*(1+$B3820)^4*$C3820+Inputs!$B$29*(1+$D3820)^4*Inputs!$B$19+Inputs!$B$30*(1+$E3820)^4*Inputs!$B$20+Inputs!$B$31*(1+$F3820)^4*Inputs!$B$21+Inputs!$B$22*(1+Inputs!$B$23)^4</f>
        <v>19332.995972926929</v>
      </c>
      <c r="V3820" s="35">
        <f>Inputs!$B$13/(Q3820*(1-$G3820))</f>
        <v>1.2982803124574669</v>
      </c>
      <c r="W3820" s="36">
        <f>Inputs!$B$13</f>
        <v>12660</v>
      </c>
      <c r="X3820" s="36">
        <f t="shared" si="593"/>
        <v>13229.646672764604</v>
      </c>
      <c r="Y3820" s="36">
        <f t="shared" si="594"/>
        <v>13956.941506984629</v>
      </c>
      <c r="Z3820" s="36">
        <f t="shared" si="595"/>
        <v>14866.792202583993</v>
      </c>
      <c r="AA3820" s="36">
        <f t="shared" si="596"/>
        <v>15983.706195131645</v>
      </c>
      <c r="AB3820" s="36">
        <f t="shared" si="597"/>
        <v>52706.215433066587</v>
      </c>
      <c r="AC3820" s="36">
        <f t="shared" si="598"/>
        <v>212121.06666812429</v>
      </c>
      <c r="AD3820" s="36">
        <f t="shared" si="599"/>
        <v>130432.40905332974</v>
      </c>
    </row>
    <row r="3821" spans="1:30" ht="14.25" customHeight="1" x14ac:dyDescent="0.25">
      <c r="A3821" s="16">
        <v>3805</v>
      </c>
      <c r="B3821" s="34">
        <v>0.48970546875277698</v>
      </c>
      <c r="C3821" s="34">
        <v>6.20660830083219E-2</v>
      </c>
      <c r="D3821" s="34">
        <v>4.3312119558222097E-2</v>
      </c>
      <c r="E3821" s="34">
        <v>4.6107437386722003E-2</v>
      </c>
      <c r="F3821" s="34">
        <v>2.5276643412879499E-2</v>
      </c>
      <c r="G3821" s="34">
        <v>0.167174564907899</v>
      </c>
      <c r="H3821" s="35">
        <v>1.01603832091243</v>
      </c>
      <c r="I3821" s="34">
        <v>9.4742978268803096E-2</v>
      </c>
      <c r="J3821" s="34">
        <v>2.4303857061390901E-2</v>
      </c>
      <c r="K3821" s="36">
        <f>Inputs!$B$12*(1+$B3821)^4</f>
        <v>295496.87928077922</v>
      </c>
      <c r="L3821" s="36">
        <f t="shared" si="590"/>
        <v>23399.745776581873</v>
      </c>
      <c r="M3821" s="36">
        <f t="shared" si="591"/>
        <v>280448.31764465116</v>
      </c>
      <c r="N3821" s="37">
        <f>M3821/Inputs!$B$6</f>
        <v>427.51267933635847</v>
      </c>
      <c r="O3821" s="38">
        <f>IF(N3821&gt;Inputs!$B$4,1,0)</f>
        <v>1</v>
      </c>
      <c r="P3821" s="34">
        <f t="shared" si="592"/>
        <v>7.0439121207412192E-2</v>
      </c>
      <c r="Q3821" s="36">
        <f>Inputs!$B$12*(1+$B3821)^0*$C3821+Inputs!$B$29*(1+$D3821)^0*Inputs!$B$19+Inputs!$B$30*(1+$E3821)^0*Inputs!$B$20+Inputs!$B$31*(1+$F3821)^0*Inputs!$B$21+Inputs!$B$22*(1+Inputs!$B$23)^0</f>
        <v>11746.009007926237</v>
      </c>
      <c r="R3821" s="36">
        <f>Inputs!$B$12*(1+$B3821)^1*$C3821+Inputs!$B$29*(1+$D3821)^1*Inputs!$B$19+Inputs!$B$30*(1+$E3821)^1*Inputs!$B$20+Inputs!$B$31*(1+$F3821)^1*Inputs!$B$21+Inputs!$B$22*(1+Inputs!$B$23)^1</f>
        <v>13873.349066169445</v>
      </c>
      <c r="S3821" s="36">
        <f>Inputs!$B$12*(1+$B3821)^2*$C3821+Inputs!$B$29*(1+$D3821)^2*Inputs!$B$19+Inputs!$B$30*(1+$E3821)^2*Inputs!$B$20+Inputs!$B$31*(1+$F3821)^2*Inputs!$B$21+Inputs!$B$22*(1+Inputs!$B$23)^2</f>
        <v>16906.076928103979</v>
      </c>
      <c r="T3821" s="36">
        <f>Inputs!$B$12*(1+$B3821)^3*$C3821+Inputs!$B$29*(1+$D3821)^3*Inputs!$B$19+Inputs!$B$30*(1+$E3821)^3*Inputs!$B$20+Inputs!$B$31*(1+$F3821)^3*Inputs!$B$21+Inputs!$B$22*(1+Inputs!$B$23)^3</f>
        <v>21282.048654630235</v>
      </c>
      <c r="U3821" s="36">
        <f>Inputs!$B$12*(1+$B3821)^4*$C3821+Inputs!$B$29*(1+$D3821)^4*Inputs!$B$19+Inputs!$B$30*(1+$E3821)^4*Inputs!$B$20+Inputs!$B$31*(1+$F3821)^4*Inputs!$B$21+Inputs!$B$22*(1+Inputs!$B$23)^4</f>
        <v>27653.306714660142</v>
      </c>
      <c r="V3821" s="35">
        <f>Inputs!$B$13/(Q3821*(1-$G3821))</f>
        <v>1.2941642411946963</v>
      </c>
      <c r="W3821" s="36">
        <f>Inputs!$B$13</f>
        <v>12660</v>
      </c>
      <c r="X3821" s="36">
        <f t="shared" si="593"/>
        <v>14149.502409359788</v>
      </c>
      <c r="Y3821" s="36">
        <f t="shared" si="594"/>
        <v>16263.607576797003</v>
      </c>
      <c r="Z3821" s="36">
        <f t="shared" si="595"/>
        <v>19240.890386523326</v>
      </c>
      <c r="AA3821" s="36">
        <f t="shared" si="596"/>
        <v>23399.745776581873</v>
      </c>
      <c r="AB3821" s="36">
        <f t="shared" si="597"/>
        <v>64044.371140168209</v>
      </c>
      <c r="AC3821" s="36">
        <f t="shared" si="598"/>
        <v>340271.84670053271</v>
      </c>
      <c r="AD3821" s="36">
        <f t="shared" si="599"/>
        <v>216403.94650448294</v>
      </c>
    </row>
    <row r="3822" spans="1:30" ht="14.25" customHeight="1" x14ac:dyDescent="0.25">
      <c r="A3822" s="16">
        <v>3806</v>
      </c>
      <c r="B3822" s="34">
        <v>0.30525805090747199</v>
      </c>
      <c r="C3822" s="34">
        <v>7.2542857977023603E-2</v>
      </c>
      <c r="D3822" s="34">
        <v>2.3664818900993E-2</v>
      </c>
      <c r="E3822" s="34">
        <v>5.4664644695332901E-2</v>
      </c>
      <c r="F3822" s="34">
        <v>2.5081823560850901E-3</v>
      </c>
      <c r="G3822" s="34">
        <v>0.18132664269187301</v>
      </c>
      <c r="H3822" s="35">
        <v>1.0610737575726299</v>
      </c>
      <c r="I3822" s="34">
        <v>9.7937300923262305E-2</v>
      </c>
      <c r="J3822" s="34">
        <v>2.5714262710476801E-2</v>
      </c>
      <c r="K3822" s="36">
        <f>Inputs!$B$12*(1+$B3822)^4</f>
        <v>174155.33097899045</v>
      </c>
      <c r="L3822" s="36">
        <f t="shared" si="590"/>
        <v>18530.217615920337</v>
      </c>
      <c r="M3822" s="36">
        <f t="shared" si="591"/>
        <v>222035.20513737583</v>
      </c>
      <c r="N3822" s="37">
        <f>M3822/Inputs!$B$6</f>
        <v>338.46830051429242</v>
      </c>
      <c r="O3822" s="38">
        <f>IF(N3822&gt;Inputs!$B$4,1,0)</f>
        <v>0</v>
      </c>
      <c r="P3822" s="34">
        <f t="shared" si="592"/>
        <v>7.2223038212785501E-2</v>
      </c>
      <c r="Q3822" s="36">
        <f>Inputs!$B$12*(1+$B3822)^0*$C3822+Inputs!$B$29*(1+$D3822)^0*Inputs!$B$19+Inputs!$B$30*(1+$E3822)^0*Inputs!$B$20+Inputs!$B$31*(1+$F3822)^0*Inputs!$B$21+Inputs!$B$22*(1+Inputs!$B$23)^0</f>
        <v>12374.615506048336</v>
      </c>
      <c r="R3822" s="36">
        <f>Inputs!$B$12*(1+$B3822)^1*$C3822+Inputs!$B$29*(1+$D3822)^1*Inputs!$B$19+Inputs!$B$30*(1+$E3822)^1*Inputs!$B$20+Inputs!$B$31*(1+$F3822)^1*Inputs!$B$21+Inputs!$B$22*(1+Inputs!$B$23)^1</f>
        <v>13860.883249751954</v>
      </c>
      <c r="S3822" s="36">
        <f>Inputs!$B$12*(1+$B3822)^2*$C3822+Inputs!$B$29*(1+$D3822)^2*Inputs!$B$19+Inputs!$B$30*(1+$E3822)^2*Inputs!$B$20+Inputs!$B$31*(1+$F3822)^2*Inputs!$B$21+Inputs!$B$22*(1+Inputs!$B$23)^2</f>
        <v>15760.041559887548</v>
      </c>
      <c r="T3822" s="36">
        <f>Inputs!$B$12*(1+$B3822)^3*$C3822+Inputs!$B$29*(1+$D3822)^3*Inputs!$B$19+Inputs!$B$30*(1+$E3822)^3*Inputs!$B$20+Inputs!$B$31*(1+$F3822)^3*Inputs!$B$21+Inputs!$B$22*(1+Inputs!$B$23)^3</f>
        <v>18196.28978246895</v>
      </c>
      <c r="U3822" s="36">
        <f>Inputs!$B$12*(1+$B3822)^4*$C3822+Inputs!$B$29*(1+$D3822)^4*Inputs!$B$19+Inputs!$B$30*(1+$E3822)^4*Inputs!$B$20+Inputs!$B$31*(1+$F3822)^4*Inputs!$B$21+Inputs!$B$22*(1+Inputs!$B$23)^4</f>
        <v>21331.642116637879</v>
      </c>
      <c r="V3822" s="35">
        <f>Inputs!$B$13/(Q3822*(1-$G3822))</f>
        <v>1.2496584634886689</v>
      </c>
      <c r="W3822" s="36">
        <f>Inputs!$B$13</f>
        <v>12660</v>
      </c>
      <c r="X3822" s="36">
        <f t="shared" si="593"/>
        <v>13645.551257242116</v>
      </c>
      <c r="Y3822" s="36">
        <f t="shared" si="594"/>
        <v>14906.910363564757</v>
      </c>
      <c r="Z3822" s="36">
        <f t="shared" si="595"/>
        <v>16508.950270077679</v>
      </c>
      <c r="AA3822" s="36">
        <f t="shared" si="596"/>
        <v>18530.217615920337</v>
      </c>
      <c r="AB3822" s="36">
        <f t="shared" si="597"/>
        <v>57088.569933221464</v>
      </c>
      <c r="AC3822" s="36">
        <f t="shared" si="598"/>
        <v>263166.83665093576</v>
      </c>
      <c r="AD3822" s="36">
        <f t="shared" si="599"/>
        <v>164946.63520415436</v>
      </c>
    </row>
    <row r="3823" spans="1:30" ht="14.25" customHeight="1" x14ac:dyDescent="0.25">
      <c r="A3823" s="16">
        <v>3807</v>
      </c>
      <c r="B3823" s="34">
        <v>0.43429227085230498</v>
      </c>
      <c r="C3823" s="34">
        <v>6.0364901912940201E-2</v>
      </c>
      <c r="D3823" s="34">
        <v>3.1599946377930697E-2</v>
      </c>
      <c r="E3823" s="34">
        <v>4.4962888243514999E-2</v>
      </c>
      <c r="F3823" s="34">
        <v>7.4966876759448896E-3</v>
      </c>
      <c r="G3823" s="34">
        <v>0.21985853621430401</v>
      </c>
      <c r="H3823" s="35">
        <v>0.92945920945227101</v>
      </c>
      <c r="I3823" s="34">
        <v>9.5558045930651203E-2</v>
      </c>
      <c r="J3823" s="34">
        <v>2.21747617671758E-2</v>
      </c>
      <c r="K3823" s="36">
        <f>Inputs!$B$12*(1+$B3823)^4</f>
        <v>253922.90777664349</v>
      </c>
      <c r="L3823" s="36">
        <f t="shared" si="590"/>
        <v>17488.392059229929</v>
      </c>
      <c r="M3823" s="36">
        <f t="shared" si="591"/>
        <v>209942.89187105189</v>
      </c>
      <c r="N3823" s="37">
        <f>M3823/Inputs!$B$6</f>
        <v>320.03489614489615</v>
      </c>
      <c r="O3823" s="38">
        <f>IF(N3823&gt;Inputs!$B$4,1,0)</f>
        <v>0</v>
      </c>
      <c r="P3823" s="34">
        <f t="shared" si="592"/>
        <v>7.3383284163475407E-2</v>
      </c>
      <c r="Q3823" s="36">
        <f>Inputs!$B$12*(1+$B3823)^0*$C3823+Inputs!$B$29*(1+$D3823)^0*Inputs!$B$19+Inputs!$B$30*(1+$E3823)^0*Inputs!$B$20+Inputs!$B$31*(1+$F3823)^0*Inputs!$B$21+Inputs!$B$22*(1+Inputs!$B$23)^0</f>
        <v>11643.938142203333</v>
      </c>
      <c r="R3823" s="36">
        <f>Inputs!$B$12*(1+$B3823)^1*$C3823+Inputs!$B$29*(1+$D3823)^1*Inputs!$B$19+Inputs!$B$30*(1+$E3823)^1*Inputs!$B$20+Inputs!$B$31*(1+$F3823)^1*Inputs!$B$21+Inputs!$B$22*(1+Inputs!$B$23)^1</f>
        <v>13398.843829669237</v>
      </c>
      <c r="S3823" s="36">
        <f>Inputs!$B$12*(1+$B3823)^2*$C3823+Inputs!$B$29*(1+$D3823)^2*Inputs!$B$19+Inputs!$B$30*(1+$E3823)^2*Inputs!$B$20+Inputs!$B$31*(1+$F3823)^2*Inputs!$B$21+Inputs!$B$22*(1+Inputs!$B$23)^2</f>
        <v>15843.426832921516</v>
      </c>
      <c r="T3823" s="36">
        <f>Inputs!$B$12*(1+$B3823)^3*$C3823+Inputs!$B$29*(1+$D3823)^3*Inputs!$B$19+Inputs!$B$30*(1+$E3823)^3*Inputs!$B$20+Inputs!$B$31*(1+$F3823)^3*Inputs!$B$21+Inputs!$B$22*(1+Inputs!$B$23)^3</f>
        <v>19274.634982704229</v>
      </c>
      <c r="U3823" s="36">
        <f>Inputs!$B$12*(1+$B3823)^4*$C3823+Inputs!$B$29*(1+$D3823)^4*Inputs!$B$19+Inputs!$B$30*(1+$E3823)^4*Inputs!$B$20+Inputs!$B$31*(1+$F3823)^4*Inputs!$B$21+Inputs!$B$22*(1+Inputs!$B$23)^4</f>
        <v>24118.271795844736</v>
      </c>
      <c r="V3823" s="35">
        <f>Inputs!$B$13/(Q3823*(1-$G3823))</f>
        <v>1.3936716162459519</v>
      </c>
      <c r="W3823" s="36">
        <f>Inputs!$B$13</f>
        <v>12660</v>
      </c>
      <c r="X3823" s="36">
        <f t="shared" si="593"/>
        <v>13354.938204757658</v>
      </c>
      <c r="Y3823" s="36">
        <f t="shared" si="594"/>
        <v>14357.081154534126</v>
      </c>
      <c r="Z3823" s="36">
        <f t="shared" si="595"/>
        <v>15721.307930095189</v>
      </c>
      <c r="AA3823" s="36">
        <f t="shared" si="596"/>
        <v>17488.392059229929</v>
      </c>
      <c r="AB3823" s="36">
        <f t="shared" si="597"/>
        <v>55594.92013572732</v>
      </c>
      <c r="AC3823" s="36">
        <f t="shared" si="598"/>
        <v>243600.34019480046</v>
      </c>
      <c r="AD3823" s="36">
        <f t="shared" si="599"/>
        <v>154347.97173532457</v>
      </c>
    </row>
    <row r="3824" spans="1:30" ht="14.25" customHeight="1" x14ac:dyDescent="0.25">
      <c r="A3824" s="16">
        <v>3808</v>
      </c>
      <c r="B3824" s="34">
        <v>0.17420108547610899</v>
      </c>
      <c r="C3824" s="34">
        <v>8.0805837086721705E-2</v>
      </c>
      <c r="D3824" s="34">
        <v>4.2409653936452497E-2</v>
      </c>
      <c r="E3824" s="34">
        <v>3.5248069488881602E-2</v>
      </c>
      <c r="F3824" s="34">
        <v>7.4196576465492999E-3</v>
      </c>
      <c r="G3824" s="34">
        <v>0.19534722918863701</v>
      </c>
      <c r="H3824" s="35">
        <v>1.1327742804777201</v>
      </c>
      <c r="I3824" s="34">
        <v>8.9043500403549206E-2</v>
      </c>
      <c r="J3824" s="34">
        <v>2.1476767601353398E-2</v>
      </c>
      <c r="K3824" s="36">
        <f>Inputs!$B$12*(1+$B3824)^4</f>
        <v>114056.79414229668</v>
      </c>
      <c r="L3824" s="36">
        <f t="shared" si="590"/>
        <v>16456.566024482767</v>
      </c>
      <c r="M3824" s="36">
        <f t="shared" si="591"/>
        <v>218061.73087049561</v>
      </c>
      <c r="N3824" s="37">
        <f>M3824/Inputs!$B$6</f>
        <v>332.41117510746284</v>
      </c>
      <c r="O3824" s="38">
        <f>IF(N3824&gt;Inputs!$B$4,1,0)</f>
        <v>0</v>
      </c>
      <c r="P3824" s="34">
        <f t="shared" si="592"/>
        <v>6.75667328021958E-2</v>
      </c>
      <c r="Q3824" s="36">
        <f>Inputs!$B$12*(1+$B3824)^0*$C3824+Inputs!$B$29*(1+$D3824)^0*Inputs!$B$19+Inputs!$B$30*(1+$E3824)^0*Inputs!$B$20+Inputs!$B$31*(1+$F3824)^0*Inputs!$B$21+Inputs!$B$22*(1+Inputs!$B$23)^0</f>
        <v>12870.394252630223</v>
      </c>
      <c r="R3824" s="36">
        <f>Inputs!$B$12*(1+$B3824)^1*$C3824+Inputs!$B$29*(1+$D3824)^1*Inputs!$B$19+Inputs!$B$30*(1+$E3824)^1*Inputs!$B$20+Inputs!$B$31*(1+$F3824)^1*Inputs!$B$21+Inputs!$B$22*(1+Inputs!$B$23)^1</f>
        <v>13907.851552238213</v>
      </c>
      <c r="S3824" s="36">
        <f>Inputs!$B$12*(1+$B3824)^2*$C3824+Inputs!$B$29*(1+$D3824)^2*Inputs!$B$19+Inputs!$B$30*(1+$E3824)^2*Inputs!$B$20+Inputs!$B$31*(1+$F3824)^2*Inputs!$B$21+Inputs!$B$22*(1+Inputs!$B$23)^2</f>
        <v>15099.667468467604</v>
      </c>
      <c r="T3824" s="36">
        <f>Inputs!$B$12*(1+$B3824)^3*$C3824+Inputs!$B$29*(1+$D3824)^3*Inputs!$B$19+Inputs!$B$30*(1+$E3824)^3*Inputs!$B$20+Inputs!$B$31*(1+$F3824)^3*Inputs!$B$21+Inputs!$B$22*(1+Inputs!$B$23)^3</f>
        <v>16471.773181821125</v>
      </c>
      <c r="U3824" s="36">
        <f>Inputs!$B$12*(1+$B3824)^4*$C3824+Inputs!$B$29*(1+$D3824)^4*Inputs!$B$19+Inputs!$B$30*(1+$E3824)^4*Inputs!$B$20+Inputs!$B$31*(1+$F3824)^4*Inputs!$B$21+Inputs!$B$22*(1+Inputs!$B$23)^4</f>
        <v>18054.577322462072</v>
      </c>
      <c r="V3824" s="35">
        <f>Inputs!$B$13/(Q3824*(1-$G3824))</f>
        <v>1.2224563024879183</v>
      </c>
      <c r="W3824" s="36">
        <f>Inputs!$B$13</f>
        <v>12660</v>
      </c>
      <c r="X3824" s="36">
        <f t="shared" si="593"/>
        <v>13429.590148801295</v>
      </c>
      <c r="Y3824" s="36">
        <f t="shared" si="594"/>
        <v>14308.013151974261</v>
      </c>
      <c r="Z3824" s="36">
        <f t="shared" si="595"/>
        <v>15311.018614889239</v>
      </c>
      <c r="AA3824" s="36">
        <f t="shared" si="596"/>
        <v>16456.566024482767</v>
      </c>
      <c r="AB3824" s="36">
        <f t="shared" si="597"/>
        <v>55653.268780399863</v>
      </c>
      <c r="AC3824" s="36">
        <f t="shared" si="598"/>
        <v>248791.07175004052</v>
      </c>
      <c r="AD3824" s="36">
        <f t="shared" si="599"/>
        <v>162408.46209009574</v>
      </c>
    </row>
    <row r="3825" spans="1:30" ht="14.25" customHeight="1" x14ac:dyDescent="0.25">
      <c r="A3825" s="16">
        <v>3809</v>
      </c>
      <c r="B3825" s="34">
        <v>0.448103934873537</v>
      </c>
      <c r="C3825" s="34">
        <v>7.85535510199422E-2</v>
      </c>
      <c r="D3825" s="34">
        <v>3.7676677879075499E-2</v>
      </c>
      <c r="E3825" s="34">
        <v>5.1986745532445901E-2</v>
      </c>
      <c r="F3825" s="34">
        <v>1.8235774832271699E-2</v>
      </c>
      <c r="G3825" s="34">
        <v>0.190821937455569</v>
      </c>
      <c r="H3825" s="35">
        <v>1.06221834299951</v>
      </c>
      <c r="I3825" s="34">
        <v>9.6368157236055393E-2</v>
      </c>
      <c r="J3825" s="34">
        <v>3.2725305311633701E-2</v>
      </c>
      <c r="K3825" s="36">
        <f>Inputs!$B$12*(1+$B3825)^4</f>
        <v>263845.79976072081</v>
      </c>
      <c r="L3825" s="36">
        <f t="shared" si="590"/>
        <v>25689.282114202015</v>
      </c>
      <c r="M3825" s="36">
        <f t="shared" si="591"/>
        <v>330294.20809216209</v>
      </c>
      <c r="N3825" s="37">
        <f>M3825/Inputs!$B$6</f>
        <v>503.49726843317393</v>
      </c>
      <c r="O3825" s="38">
        <f>IF(N3825&gt;Inputs!$B$4,1,0)</f>
        <v>1</v>
      </c>
      <c r="P3825" s="34">
        <f t="shared" si="592"/>
        <v>6.3642851924421692E-2</v>
      </c>
      <c r="Q3825" s="36">
        <f>Inputs!$B$12*(1+$B3825)^0*$C3825+Inputs!$B$29*(1+$D3825)^0*Inputs!$B$19+Inputs!$B$30*(1+$E3825)^0*Inputs!$B$20+Inputs!$B$31*(1+$F3825)^0*Inputs!$B$21+Inputs!$B$22*(1+Inputs!$B$23)^0</f>
        <v>12735.257088623453</v>
      </c>
      <c r="R3825" s="36">
        <f>Inputs!$B$12*(1+$B3825)^1*$C3825+Inputs!$B$29*(1+$D3825)^1*Inputs!$B$19+Inputs!$B$30*(1+$E3825)^1*Inputs!$B$20+Inputs!$B$31*(1+$F3825)^1*Inputs!$B$21+Inputs!$B$22*(1+Inputs!$B$23)^1</f>
        <v>15115.354187181038</v>
      </c>
      <c r="S3825" s="36">
        <f>Inputs!$B$12*(1+$B3825)^2*$C3825+Inputs!$B$29*(1+$D3825)^2*Inputs!$B$19+Inputs!$B$30*(1+$E3825)^2*Inputs!$B$20+Inputs!$B$31*(1+$F3825)^2*Inputs!$B$21+Inputs!$B$22*(1+Inputs!$B$23)^2</f>
        <v>18452.748904013544</v>
      </c>
      <c r="T3825" s="36">
        <f>Inputs!$B$12*(1+$B3825)^3*$C3825+Inputs!$B$29*(1+$D3825)^3*Inputs!$B$19+Inputs!$B$30*(1+$E3825)^3*Inputs!$B$20+Inputs!$B$31*(1+$F3825)^3*Inputs!$B$21+Inputs!$B$22*(1+Inputs!$B$23)^3</f>
        <v>23172.021060764739</v>
      </c>
      <c r="U3825" s="36">
        <f>Inputs!$B$12*(1+$B3825)^4*$C3825+Inputs!$B$29*(1+$D3825)^4*Inputs!$B$19+Inputs!$B$30*(1+$E3825)^4*Inputs!$B$20+Inputs!$B$31*(1+$F3825)^4*Inputs!$B$21+Inputs!$B$22*(1+Inputs!$B$23)^4</f>
        <v>29887.808445119903</v>
      </c>
      <c r="V3825" s="35">
        <f>Inputs!$B$13/(Q3825*(1-$G3825))</f>
        <v>1.2285190321375714</v>
      </c>
      <c r="W3825" s="36">
        <f>Inputs!$B$13</f>
        <v>12660</v>
      </c>
      <c r="X3825" s="36">
        <f t="shared" si="593"/>
        <v>14517.525798953096</v>
      </c>
      <c r="Y3825" s="36">
        <f t="shared" si="594"/>
        <v>17102.140830155935</v>
      </c>
      <c r="Z3825" s="36">
        <f t="shared" si="595"/>
        <v>20696.449733802241</v>
      </c>
      <c r="AA3825" s="36">
        <f t="shared" si="596"/>
        <v>25689.282114202015</v>
      </c>
      <c r="AB3825" s="36">
        <f t="shared" si="597"/>
        <v>67143.170419228074</v>
      </c>
      <c r="AC3825" s="36">
        <f t="shared" si="598"/>
        <v>416857.05326548399</v>
      </c>
      <c r="AD3825" s="36">
        <f t="shared" si="599"/>
        <v>263151.03767293401</v>
      </c>
    </row>
    <row r="3826" spans="1:30" ht="14.25" customHeight="1" x14ac:dyDescent="0.25">
      <c r="A3826" s="16">
        <v>3810</v>
      </c>
      <c r="B3826" s="34">
        <v>0.28958374254970698</v>
      </c>
      <c r="C3826" s="34">
        <v>0.10160866299605099</v>
      </c>
      <c r="D3826" s="34">
        <v>4.4289029437338798E-2</v>
      </c>
      <c r="E3826" s="34">
        <v>4.0684900979331903E-2</v>
      </c>
      <c r="F3826" s="34">
        <v>-1.7084386158020299E-4</v>
      </c>
      <c r="G3826" s="34">
        <v>0.18061719187400499</v>
      </c>
      <c r="H3826" s="35">
        <v>1.0488380937685899</v>
      </c>
      <c r="I3826" s="34">
        <v>8.9718523805738706E-2</v>
      </c>
      <c r="J3826" s="34">
        <v>2.2491202918399698E-2</v>
      </c>
      <c r="K3826" s="36">
        <f>Inputs!$B$12*(1+$B3826)^4</f>
        <v>165939.37431019821</v>
      </c>
      <c r="L3826" s="36">
        <f t="shared" si="590"/>
        <v>22043.347766386807</v>
      </c>
      <c r="M3826" s="36">
        <f t="shared" si="591"/>
        <v>282061.66151163151</v>
      </c>
      <c r="N3826" s="37">
        <f>M3826/Inputs!$B$6</f>
        <v>429.97204498724318</v>
      </c>
      <c r="O3826" s="38">
        <f>IF(N3826&gt;Inputs!$B$4,1,0)</f>
        <v>1</v>
      </c>
      <c r="P3826" s="34">
        <f t="shared" si="592"/>
        <v>6.7227320887339015E-2</v>
      </c>
      <c r="Q3826" s="36">
        <f>Inputs!$B$12*(1+$B3826)^0*$C3826+Inputs!$B$29*(1+$D3826)^0*Inputs!$B$19+Inputs!$B$30*(1+$E3826)^0*Inputs!$B$20+Inputs!$B$31*(1+$F3826)^0*Inputs!$B$21+Inputs!$B$22*(1+Inputs!$B$23)^0</f>
        <v>14118.563807189981</v>
      </c>
      <c r="R3826" s="36">
        <f>Inputs!$B$12*(1+$B3826)^1*$C3826+Inputs!$B$29*(1+$D3826)^1*Inputs!$B$19+Inputs!$B$30*(1+$E3826)^1*Inputs!$B$20+Inputs!$B$31*(1+$F3826)^1*Inputs!$B$21+Inputs!$B$22*(1+Inputs!$B$23)^1</f>
        <v>16062.478757921264</v>
      </c>
      <c r="S3826" s="36">
        <f>Inputs!$B$12*(1+$B3826)^2*$C3826+Inputs!$B$29*(1+$D3826)^2*Inputs!$B$19+Inputs!$B$30*(1+$E3826)^2*Inputs!$B$20+Inputs!$B$31*(1+$F3826)^2*Inputs!$B$21+Inputs!$B$22*(1+Inputs!$B$23)^2</f>
        <v>18526.196231738453</v>
      </c>
      <c r="T3826" s="36">
        <f>Inputs!$B$12*(1+$B3826)^3*$C3826+Inputs!$B$29*(1+$D3826)^3*Inputs!$B$19+Inputs!$B$30*(1+$E3826)^3*Inputs!$B$20+Inputs!$B$31*(1+$F3826)^3*Inputs!$B$21+Inputs!$B$22*(1+Inputs!$B$23)^3</f>
        <v>21658.158435765356</v>
      </c>
      <c r="U3826" s="36">
        <f>Inputs!$B$12*(1+$B3826)^4*$C3826+Inputs!$B$29*(1+$D3826)^4*Inputs!$B$19+Inputs!$B$30*(1+$E3826)^4*Inputs!$B$20+Inputs!$B$31*(1+$F3826)^4*Inputs!$B$21+Inputs!$B$22*(1+Inputs!$B$23)^4</f>
        <v>25649.697773056465</v>
      </c>
      <c r="V3826" s="35">
        <f>Inputs!$B$13/(Q3826*(1-$G3826))</f>
        <v>1.0943502392571256</v>
      </c>
      <c r="W3826" s="36">
        <f>Inputs!$B$13</f>
        <v>12660</v>
      </c>
      <c r="X3826" s="36">
        <f t="shared" si="593"/>
        <v>14253.342576293917</v>
      </c>
      <c r="Y3826" s="36">
        <f t="shared" si="594"/>
        <v>16266.84948281335</v>
      </c>
      <c r="Z3826" s="36">
        <f t="shared" si="595"/>
        <v>18814.937553828942</v>
      </c>
      <c r="AA3826" s="36">
        <f t="shared" si="596"/>
        <v>22043.347766386807</v>
      </c>
      <c r="AB3826" s="36">
        <f t="shared" si="597"/>
        <v>63879.288356025718</v>
      </c>
      <c r="AC3826" s="36">
        <f t="shared" si="598"/>
        <v>335267.40135566343</v>
      </c>
      <c r="AD3826" s="36">
        <f t="shared" si="599"/>
        <v>218182.37315560578</v>
      </c>
    </row>
    <row r="3827" spans="1:30" ht="14.25" customHeight="1" x14ac:dyDescent="0.25">
      <c r="A3827" s="16">
        <v>3811</v>
      </c>
      <c r="B3827" s="34">
        <v>0.39010833665295602</v>
      </c>
      <c r="C3827" s="34">
        <v>6.76296120210063E-2</v>
      </c>
      <c r="D3827" s="34">
        <v>4.1745853800560097E-2</v>
      </c>
      <c r="E3827" s="34">
        <v>3.4532368673119998E-2</v>
      </c>
      <c r="F3827" s="34">
        <v>3.4349342828908301E-2</v>
      </c>
      <c r="G3827" s="34">
        <v>0.17661512210090999</v>
      </c>
      <c r="H3827" s="35">
        <v>1.0869978890143901</v>
      </c>
      <c r="I3827" s="34">
        <v>9.9130940747152799E-2</v>
      </c>
      <c r="J3827" s="34">
        <v>3.1729681633237097E-2</v>
      </c>
      <c r="K3827" s="36">
        <f>Inputs!$B$12*(1+$B3827)^4</f>
        <v>224050.46099770506</v>
      </c>
      <c r="L3827" s="36">
        <f t="shared" si="590"/>
        <v>21918.986403773375</v>
      </c>
      <c r="M3827" s="36">
        <f t="shared" si="591"/>
        <v>270806.06363721029</v>
      </c>
      <c r="N3827" s="37">
        <f>M3827/Inputs!$B$6</f>
        <v>412.81412139818644</v>
      </c>
      <c r="O3827" s="38">
        <f>IF(N3827&gt;Inputs!$B$4,1,0)</f>
        <v>1</v>
      </c>
      <c r="P3827" s="34">
        <f t="shared" si="592"/>
        <v>6.7401259113915701E-2</v>
      </c>
      <c r="Q3827" s="36">
        <f>Inputs!$B$12*(1+$B3827)^0*$C3827+Inputs!$B$29*(1+$D3827)^0*Inputs!$B$19+Inputs!$B$30*(1+$E3827)^0*Inputs!$B$20+Inputs!$B$31*(1+$F3827)^0*Inputs!$B$21+Inputs!$B$22*(1+Inputs!$B$23)^0</f>
        <v>12079.8207486873</v>
      </c>
      <c r="R3827" s="36">
        <f>Inputs!$B$12*(1+$B3827)^1*$C3827+Inputs!$B$29*(1+$D3827)^1*Inputs!$B$19+Inputs!$B$30*(1+$E3827)^1*Inputs!$B$20+Inputs!$B$31*(1+$F3827)^1*Inputs!$B$21+Inputs!$B$22*(1+Inputs!$B$23)^1</f>
        <v>13973.207860943945</v>
      </c>
      <c r="S3827" s="36">
        <f>Inputs!$B$12*(1+$B3827)^2*$C3827+Inputs!$B$29*(1+$D3827)^2*Inputs!$B$19+Inputs!$B$30*(1+$E3827)^2*Inputs!$B$20+Inputs!$B$31*(1+$F3827)^2*Inputs!$B$21+Inputs!$B$22*(1+Inputs!$B$23)^2</f>
        <v>16496.122846869686</v>
      </c>
      <c r="T3827" s="36">
        <f>Inputs!$B$12*(1+$B3827)^3*$C3827+Inputs!$B$29*(1+$D3827)^3*Inputs!$B$19+Inputs!$B$30*(1+$E3827)^3*Inputs!$B$20+Inputs!$B$31*(1+$F3827)^3*Inputs!$B$21+Inputs!$B$22*(1+Inputs!$B$23)^3</f>
        <v>19889.933776803722</v>
      </c>
      <c r="U3827" s="36">
        <f>Inputs!$B$12*(1+$B3827)^4*$C3827+Inputs!$B$29*(1+$D3827)^4*Inputs!$B$19+Inputs!$B$30*(1+$E3827)^4*Inputs!$B$20+Inputs!$B$31*(1+$F3827)^4*Inputs!$B$21+Inputs!$B$22*(1+Inputs!$B$23)^4</f>
        <v>24490.005350742558</v>
      </c>
      <c r="V3827" s="35">
        <f>Inputs!$B$13/(Q3827*(1-$G3827))</f>
        <v>1.2728297841420309</v>
      </c>
      <c r="W3827" s="36">
        <f>Inputs!$B$13</f>
        <v>12660</v>
      </c>
      <c r="X3827" s="36">
        <f t="shared" si="593"/>
        <v>14109.809987554809</v>
      </c>
      <c r="Y3827" s="36">
        <f t="shared" si="594"/>
        <v>16026.366225073703</v>
      </c>
      <c r="Z3827" s="36">
        <f t="shared" si="595"/>
        <v>18562.686793809589</v>
      </c>
      <c r="AA3827" s="36">
        <f t="shared" si="596"/>
        <v>21918.986403773375</v>
      </c>
      <c r="AB3827" s="36">
        <f t="shared" si="597"/>
        <v>61649.636278951642</v>
      </c>
      <c r="AC3827" s="36">
        <f t="shared" si="598"/>
        <v>335519.97635336994</v>
      </c>
      <c r="AD3827" s="36">
        <f t="shared" si="599"/>
        <v>209156.42735825863</v>
      </c>
    </row>
    <row r="3828" spans="1:30" ht="14.25" customHeight="1" x14ac:dyDescent="0.25">
      <c r="A3828" s="16">
        <v>3812</v>
      </c>
      <c r="B3828" s="34">
        <v>0.297661971881586</v>
      </c>
      <c r="C3828" s="34">
        <v>8.4181468270443399E-2</v>
      </c>
      <c r="D3828" s="34">
        <v>2.2303028302949501E-2</v>
      </c>
      <c r="E3828" s="34">
        <v>5.89058436164977E-2</v>
      </c>
      <c r="F3828" s="34">
        <v>-8.6022327634133408E-3</v>
      </c>
      <c r="G3828" s="34">
        <v>0.21682093515227699</v>
      </c>
      <c r="H3828" s="35">
        <v>0.994930236752262</v>
      </c>
      <c r="I3828" s="34">
        <v>9.3804793335279302E-2</v>
      </c>
      <c r="J3828" s="34">
        <v>2.5742737055163101E-2</v>
      </c>
      <c r="K3828" s="36">
        <f>Inputs!$B$12*(1+$B3828)^4</f>
        <v>170136.52629083075</v>
      </c>
      <c r="L3828" s="36">
        <f t="shared" si="590"/>
        <v>17806.897335967111</v>
      </c>
      <c r="M3828" s="36">
        <f t="shared" si="591"/>
        <v>228072.35256991046</v>
      </c>
      <c r="N3828" s="37">
        <f>M3828/Inputs!$B$6</f>
        <v>347.67126916144889</v>
      </c>
      <c r="O3828" s="38">
        <f>IF(N3828&gt;Inputs!$B$4,1,0)</f>
        <v>0</v>
      </c>
      <c r="P3828" s="34">
        <f t="shared" si="592"/>
        <v>6.8062056280116204E-2</v>
      </c>
      <c r="Q3828" s="36">
        <f>Inputs!$B$12*(1+$B3828)^0*$C3828+Inputs!$B$29*(1+$D3828)^0*Inputs!$B$19+Inputs!$B$30*(1+$E3828)^0*Inputs!$B$20+Inputs!$B$31*(1+$F3828)^0*Inputs!$B$21+Inputs!$B$22*(1+Inputs!$B$23)^0</f>
        <v>13072.932123653525</v>
      </c>
      <c r="R3828" s="36">
        <f>Inputs!$B$12*(1+$B3828)^1*$C3828+Inputs!$B$29*(1+$D3828)^1*Inputs!$B$19+Inputs!$B$30*(1+$E3828)^1*Inputs!$B$20+Inputs!$B$31*(1+$F3828)^1*Inputs!$B$21+Inputs!$B$22*(1+Inputs!$B$23)^1</f>
        <v>14690.013699942527</v>
      </c>
      <c r="S3828" s="36">
        <f>Inputs!$B$12*(1+$B3828)^2*$C3828+Inputs!$B$29*(1+$D3828)^2*Inputs!$B$19+Inputs!$B$30*(1+$E3828)^2*Inputs!$B$20+Inputs!$B$31*(1+$F3828)^2*Inputs!$B$21+Inputs!$B$22*(1+Inputs!$B$23)^2</f>
        <v>16763.232726944287</v>
      </c>
      <c r="T3828" s="36">
        <f>Inputs!$B$12*(1+$B3828)^3*$C3828+Inputs!$B$29*(1+$D3828)^3*Inputs!$B$19+Inputs!$B$30*(1+$E3828)^3*Inputs!$B$20+Inputs!$B$31*(1+$F3828)^3*Inputs!$B$21+Inputs!$B$22*(1+Inputs!$B$23)^3</f>
        <v>19426.284231029233</v>
      </c>
      <c r="U3828" s="36">
        <f>Inputs!$B$12*(1+$B3828)^4*$C3828+Inputs!$B$29*(1+$D3828)^4*Inputs!$B$19+Inputs!$B$30*(1+$E3828)^4*Inputs!$B$20+Inputs!$B$31*(1+$F3828)^4*Inputs!$B$21+Inputs!$B$22*(1+Inputs!$B$23)^4</f>
        <v>22852.544082044318</v>
      </c>
      <c r="V3828" s="35">
        <f>Inputs!$B$13/(Q3828*(1-$G3828))</f>
        <v>1.2365156846957461</v>
      </c>
      <c r="W3828" s="36">
        <f>Inputs!$B$13</f>
        <v>12660</v>
      </c>
      <c r="X3828" s="36">
        <f t="shared" si="593"/>
        <v>13531.148359114881</v>
      </c>
      <c r="Y3828" s="36">
        <f t="shared" si="594"/>
        <v>14647.894889477664</v>
      </c>
      <c r="Z3828" s="36">
        <f t="shared" si="595"/>
        <v>16056.01232681675</v>
      </c>
      <c r="AA3828" s="36">
        <f t="shared" si="596"/>
        <v>17806.897335967111</v>
      </c>
      <c r="AB3828" s="36">
        <f t="shared" si="597"/>
        <v>56667.730676117855</v>
      </c>
      <c r="AC3828" s="36">
        <f t="shared" si="598"/>
        <v>268362.38295067876</v>
      </c>
      <c r="AD3828" s="36">
        <f t="shared" si="599"/>
        <v>171404.62189379262</v>
      </c>
    </row>
    <row r="3829" spans="1:30" ht="14.25" customHeight="1" x14ac:dyDescent="0.25">
      <c r="A3829" s="16">
        <v>3813</v>
      </c>
      <c r="B3829" s="34">
        <v>0.23507877014921</v>
      </c>
      <c r="C3829" s="34">
        <v>8.5153512782378496E-2</v>
      </c>
      <c r="D3829" s="34">
        <v>5.6434331630852402E-2</v>
      </c>
      <c r="E3829" s="34">
        <v>4.5565316716005402E-2</v>
      </c>
      <c r="F3829" s="34">
        <v>3.3727141080680603E-2</v>
      </c>
      <c r="G3829" s="34">
        <v>0.18212180410319601</v>
      </c>
      <c r="H3829" s="35">
        <v>0.93120823629919602</v>
      </c>
      <c r="I3829" s="34">
        <v>0.101394107651537</v>
      </c>
      <c r="J3829" s="34">
        <v>1.8741401632240501E-2</v>
      </c>
      <c r="K3829" s="36">
        <f>Inputs!$B$12*(1+$B3829)^4</f>
        <v>139614.29159287346</v>
      </c>
      <c r="L3829" s="36">
        <f t="shared" si="590"/>
        <v>16422.111511002029</v>
      </c>
      <c r="M3829" s="36">
        <f t="shared" si="591"/>
        <v>178727.27523560531</v>
      </c>
      <c r="N3829" s="37">
        <f>M3829/Inputs!$B$6</f>
        <v>272.45011468842273</v>
      </c>
      <c r="O3829" s="38">
        <f>IF(N3829&gt;Inputs!$B$4,1,0)</f>
        <v>0</v>
      </c>
      <c r="P3829" s="34">
        <f t="shared" si="592"/>
        <v>8.2652706019296501E-2</v>
      </c>
      <c r="Q3829" s="36">
        <f>Inputs!$B$12*(1+$B3829)^0*$C3829+Inputs!$B$29*(1+$D3829)^0*Inputs!$B$19+Inputs!$B$30*(1+$E3829)^0*Inputs!$B$20+Inputs!$B$31*(1+$F3829)^0*Inputs!$B$21+Inputs!$B$22*(1+Inputs!$B$23)^0</f>
        <v>13131.25479436963</v>
      </c>
      <c r="R3829" s="36">
        <f>Inputs!$B$12*(1+$B3829)^1*$C3829+Inputs!$B$29*(1+$D3829)^1*Inputs!$B$19+Inputs!$B$30*(1+$E3829)^1*Inputs!$B$20+Inputs!$B$31*(1+$F3829)^1*Inputs!$B$21+Inputs!$B$22*(1+Inputs!$B$23)^1</f>
        <v>14716.079076594448</v>
      </c>
      <c r="S3829" s="36">
        <f>Inputs!$B$12*(1+$B3829)^2*$C3829+Inputs!$B$29*(1+$D3829)^2*Inputs!$B$19+Inputs!$B$30*(1+$E3829)^2*Inputs!$B$20+Inputs!$B$31*(1+$F3829)^2*Inputs!$B$21+Inputs!$B$22*(1+Inputs!$B$23)^2</f>
        <v>16602.030317952034</v>
      </c>
      <c r="T3829" s="36">
        <f>Inputs!$B$12*(1+$B3829)^3*$C3829+Inputs!$B$29*(1+$D3829)^3*Inputs!$B$19+Inputs!$B$30*(1+$E3829)^3*Inputs!$B$20+Inputs!$B$31*(1+$F3829)^3*Inputs!$B$21+Inputs!$B$22*(1+Inputs!$B$23)^3</f>
        <v>18856.423346124349</v>
      </c>
      <c r="U3829" s="36">
        <f>Inputs!$B$12*(1+$B3829)^4*$C3829+Inputs!$B$29*(1+$D3829)^4*Inputs!$B$19+Inputs!$B$30*(1+$E3829)^4*Inputs!$B$20+Inputs!$B$31*(1+$F3829)^4*Inputs!$B$21+Inputs!$B$22*(1+Inputs!$B$23)^4</f>
        <v>21562.224223292593</v>
      </c>
      <c r="V3829" s="35">
        <f>Inputs!$B$13/(Q3829*(1-$G3829))</f>
        <v>1.1787965253159112</v>
      </c>
      <c r="W3829" s="36">
        <f>Inputs!$B$13</f>
        <v>12660</v>
      </c>
      <c r="X3829" s="36">
        <f t="shared" si="593"/>
        <v>13442.957370975219</v>
      </c>
      <c r="Y3829" s="36">
        <f t="shared" si="594"/>
        <v>14325.285055576735</v>
      </c>
      <c r="Z3829" s="36">
        <f t="shared" si="595"/>
        <v>15315.925800470673</v>
      </c>
      <c r="AA3829" s="36">
        <f t="shared" si="596"/>
        <v>16422.111511002029</v>
      </c>
      <c r="AB3829" s="36">
        <f t="shared" si="597"/>
        <v>53838.866337039741</v>
      </c>
      <c r="AC3829" s="36">
        <f t="shared" si="598"/>
        <v>202411.82296648968</v>
      </c>
      <c r="AD3829" s="36">
        <f t="shared" si="599"/>
        <v>124888.40889856557</v>
      </c>
    </row>
    <row r="3830" spans="1:30" ht="14.25" customHeight="1" x14ac:dyDescent="0.25">
      <c r="A3830" s="16">
        <v>3814</v>
      </c>
      <c r="B3830" s="34">
        <v>0.34355349374000699</v>
      </c>
      <c r="C3830" s="34">
        <v>5.2197156178939802E-2</v>
      </c>
      <c r="D3830" s="34">
        <v>4.9350923888558697E-2</v>
      </c>
      <c r="E3830" s="34">
        <v>3.4397557163806602E-2</v>
      </c>
      <c r="F3830" s="34">
        <v>-7.9815814415895095E-3</v>
      </c>
      <c r="G3830" s="34">
        <v>0.19600499696170501</v>
      </c>
      <c r="H3830" s="35">
        <v>1.06841345711289</v>
      </c>
      <c r="I3830" s="34">
        <v>9.7555665044306697E-2</v>
      </c>
      <c r="J3830" s="34">
        <v>2.6000125925791699E-2</v>
      </c>
      <c r="K3830" s="36">
        <f>Inputs!$B$12*(1+$B3830)^4</f>
        <v>195510.95666078178</v>
      </c>
      <c r="L3830" s="36">
        <f t="shared" si="590"/>
        <v>16201.376523350056</v>
      </c>
      <c r="M3830" s="36">
        <f t="shared" si="591"/>
        <v>199331.76667795519</v>
      </c>
      <c r="N3830" s="37">
        <f>M3830/Inputs!$B$6</f>
        <v>303.8594004237122</v>
      </c>
      <c r="O3830" s="38">
        <f>IF(N3830&gt;Inputs!$B$4,1,0)</f>
        <v>0</v>
      </c>
      <c r="P3830" s="34">
        <f t="shared" si="592"/>
        <v>7.1555539118515005E-2</v>
      </c>
      <c r="Q3830" s="36">
        <f>Inputs!$B$12*(1+$B3830)^0*$C3830+Inputs!$B$29*(1+$D3830)^0*Inputs!$B$19+Inputs!$B$30*(1+$E3830)^0*Inputs!$B$20+Inputs!$B$31*(1+$F3830)^0*Inputs!$B$21+Inputs!$B$22*(1+Inputs!$B$23)^0</f>
        <v>11153.873398163309</v>
      </c>
      <c r="R3830" s="36">
        <f>Inputs!$B$12*(1+$B3830)^1*$C3830+Inputs!$B$29*(1+$D3830)^1*Inputs!$B$19+Inputs!$B$30*(1+$E3830)^1*Inputs!$B$20+Inputs!$B$31*(1+$F3830)^1*Inputs!$B$21+Inputs!$B$22*(1+Inputs!$B$23)^1</f>
        <v>12373.952072679804</v>
      </c>
      <c r="S3830" s="36">
        <f>Inputs!$B$12*(1+$B3830)^2*$C3830+Inputs!$B$29*(1+$D3830)^2*Inputs!$B$19+Inputs!$B$30*(1+$E3830)^2*Inputs!$B$20+Inputs!$B$31*(1+$F3830)^2*Inputs!$B$21+Inputs!$B$22*(1+Inputs!$B$23)^2</f>
        <v>13972.899426583419</v>
      </c>
      <c r="T3830" s="36">
        <f>Inputs!$B$12*(1+$B3830)^3*$C3830+Inputs!$B$29*(1+$D3830)^3*Inputs!$B$19+Inputs!$B$30*(1+$E3830)^3*Inputs!$B$20+Inputs!$B$31*(1+$F3830)^3*Inputs!$B$21+Inputs!$B$22*(1+Inputs!$B$23)^3</f>
        <v>16078.143147062341</v>
      </c>
      <c r="U3830" s="36">
        <f>Inputs!$B$12*(1+$B3830)^4*$C3830+Inputs!$B$29*(1+$D3830)^4*Inputs!$B$19+Inputs!$B$30*(1+$E3830)^4*Inputs!$B$20+Inputs!$B$31*(1+$F3830)^4*Inputs!$B$21+Inputs!$B$22*(1+Inputs!$B$23)^4</f>
        <v>18860.761189863162</v>
      </c>
      <c r="V3830" s="35">
        <f>Inputs!$B$13/(Q3830*(1-$G3830))</f>
        <v>1.4117397571474302</v>
      </c>
      <c r="W3830" s="36">
        <f>Inputs!$B$13</f>
        <v>12660</v>
      </c>
      <c r="X3830" s="36">
        <f t="shared" si="593"/>
        <v>13190.924352268778</v>
      </c>
      <c r="Y3830" s="36">
        <f t="shared" si="594"/>
        <v>13931.195848318965</v>
      </c>
      <c r="Z3830" s="36">
        <f t="shared" si="595"/>
        <v>14920.633215802067</v>
      </c>
      <c r="AA3830" s="36">
        <f t="shared" si="596"/>
        <v>16201.376523350056</v>
      </c>
      <c r="AB3830" s="36">
        <f t="shared" si="597"/>
        <v>53476.104728834958</v>
      </c>
      <c r="AC3830" s="36">
        <f t="shared" si="598"/>
        <v>232303.67009878648</v>
      </c>
      <c r="AD3830" s="36">
        <f t="shared" si="599"/>
        <v>145855.66194912023</v>
      </c>
    </row>
    <row r="3831" spans="1:30" ht="14.25" customHeight="1" x14ac:dyDescent="0.25">
      <c r="A3831" s="16">
        <v>3815</v>
      </c>
      <c r="B3831" s="34">
        <v>0.29555786757506503</v>
      </c>
      <c r="C3831" s="34">
        <v>7.4834512575062198E-2</v>
      </c>
      <c r="D3831" s="34">
        <v>2.78265038808134E-2</v>
      </c>
      <c r="E3831" s="34">
        <v>3.6269166375614802E-2</v>
      </c>
      <c r="F3831" s="34">
        <v>5.8220730162121198E-3</v>
      </c>
      <c r="G3831" s="34">
        <v>0.20246370716100601</v>
      </c>
      <c r="H3831" s="35">
        <v>0.98485345289359605</v>
      </c>
      <c r="I3831" s="34">
        <v>0.105064063125042</v>
      </c>
      <c r="J3831" s="34">
        <v>3.3299762801912103E-2</v>
      </c>
      <c r="K3831" s="36">
        <f>Inputs!$B$12*(1+$B3831)^4</f>
        <v>169035.73036774903</v>
      </c>
      <c r="L3831" s="36">
        <f t="shared" si="590"/>
        <v>16695.954247692029</v>
      </c>
      <c r="M3831" s="36">
        <f t="shared" si="591"/>
        <v>199238.58012460268</v>
      </c>
      <c r="N3831" s="37">
        <f>M3831/Inputs!$B$6</f>
        <v>303.71734775091875</v>
      </c>
      <c r="O3831" s="38">
        <f>IF(N3831&gt;Inputs!$B$4,1,0)</f>
        <v>0</v>
      </c>
      <c r="P3831" s="34">
        <f t="shared" si="592"/>
        <v>7.1764300323129901E-2</v>
      </c>
      <c r="Q3831" s="36">
        <f>Inputs!$B$12*(1+$B3831)^0*$C3831+Inputs!$B$29*(1+$D3831)^0*Inputs!$B$19+Inputs!$B$30*(1+$E3831)^0*Inputs!$B$20+Inputs!$B$31*(1+$F3831)^0*Inputs!$B$21+Inputs!$B$22*(1+Inputs!$B$23)^0</f>
        <v>12512.114781930653</v>
      </c>
      <c r="R3831" s="36">
        <f>Inputs!$B$12*(1+$B3831)^1*$C3831+Inputs!$B$29*(1+$D3831)^1*Inputs!$B$19+Inputs!$B$30*(1+$E3831)^1*Inputs!$B$20+Inputs!$B$31*(1+$F3831)^1*Inputs!$B$21+Inputs!$B$22*(1+Inputs!$B$23)^1</f>
        <v>13979.306363264433</v>
      </c>
      <c r="S3831" s="36">
        <f>Inputs!$B$12*(1+$B3831)^2*$C3831+Inputs!$B$29*(1+$D3831)^2*Inputs!$B$19+Inputs!$B$30*(1+$E3831)^2*Inputs!$B$20+Inputs!$B$31*(1+$F3831)^2*Inputs!$B$21+Inputs!$B$22*(1+Inputs!$B$23)^2</f>
        <v>15842.665103820666</v>
      </c>
      <c r="T3831" s="36">
        <f>Inputs!$B$12*(1+$B3831)^3*$C3831+Inputs!$B$29*(1+$D3831)^3*Inputs!$B$19+Inputs!$B$30*(1+$E3831)^3*Inputs!$B$20+Inputs!$B$31*(1+$F3831)^3*Inputs!$B$21+Inputs!$B$22*(1+Inputs!$B$23)^3</f>
        <v>18218.246615020471</v>
      </c>
      <c r="U3831" s="36">
        <f>Inputs!$B$12*(1+$B3831)^4*$C3831+Inputs!$B$29*(1+$D3831)^4*Inputs!$B$19+Inputs!$B$30*(1+$E3831)^4*Inputs!$B$20+Inputs!$B$31*(1+$F3831)^4*Inputs!$B$21+Inputs!$B$22*(1+Inputs!$B$23)^4</f>
        <v>21256.373806235231</v>
      </c>
      <c r="V3831" s="35">
        <f>Inputs!$B$13/(Q3831*(1-$G3831))</f>
        <v>1.2686812768407045</v>
      </c>
      <c r="W3831" s="36">
        <f>Inputs!$B$13</f>
        <v>12660</v>
      </c>
      <c r="X3831" s="36">
        <f t="shared" si="593"/>
        <v>13353.433451805246</v>
      </c>
      <c r="Y3831" s="36">
        <f t="shared" si="594"/>
        <v>14236.818777571767</v>
      </c>
      <c r="Z3831" s="36">
        <f t="shared" si="595"/>
        <v>15340.622083412316</v>
      </c>
      <c r="AA3831" s="36">
        <f t="shared" si="596"/>
        <v>16695.954247692029</v>
      </c>
      <c r="AB3831" s="36">
        <f t="shared" si="597"/>
        <v>53359.894508914069</v>
      </c>
      <c r="AC3831" s="36">
        <f t="shared" si="598"/>
        <v>240397.04262721544</v>
      </c>
      <c r="AD3831" s="36">
        <f t="shared" si="599"/>
        <v>145878.68561568862</v>
      </c>
    </row>
    <row r="3832" spans="1:30" ht="14.25" customHeight="1" x14ac:dyDescent="0.25">
      <c r="A3832" s="16">
        <v>3816</v>
      </c>
      <c r="B3832" s="34">
        <v>0.419250705229406</v>
      </c>
      <c r="C3832" s="34">
        <v>4.6973613691999198E-2</v>
      </c>
      <c r="D3832" s="34">
        <v>9.2183000732226801E-3</v>
      </c>
      <c r="E3832" s="34">
        <v>4.5368544978261899E-2</v>
      </c>
      <c r="F3832" s="34">
        <v>2.9446252073951E-3</v>
      </c>
      <c r="G3832" s="34">
        <v>0.192987727520778</v>
      </c>
      <c r="H3832" s="35">
        <v>0.923469089056977</v>
      </c>
      <c r="I3832" s="34">
        <v>0.100083013876252</v>
      </c>
      <c r="J3832" s="34">
        <v>2.9337402025324401E-2</v>
      </c>
      <c r="K3832" s="36">
        <f>Inputs!$B$12*(1+$B3832)^4</f>
        <v>243437.63779609173</v>
      </c>
      <c r="L3832" s="36">
        <f t="shared" si="590"/>
        <v>14780.372180389819</v>
      </c>
      <c r="M3832" s="36">
        <f t="shared" si="591"/>
        <v>184267.14373027935</v>
      </c>
      <c r="N3832" s="37">
        <f>M3832/Inputs!$B$6</f>
        <v>280.89503617420633</v>
      </c>
      <c r="O3832" s="38">
        <f>IF(N3832&gt;Inputs!$B$4,1,0)</f>
        <v>0</v>
      </c>
      <c r="P3832" s="34">
        <f t="shared" si="592"/>
        <v>7.0745611850927592E-2</v>
      </c>
      <c r="Q3832" s="36">
        <f>Inputs!$B$12*(1+$B3832)^0*$C3832+Inputs!$B$29*(1+$D3832)^0*Inputs!$B$19+Inputs!$B$30*(1+$E3832)^0*Inputs!$B$20+Inputs!$B$31*(1+$F3832)^0*Inputs!$B$21+Inputs!$B$22*(1+Inputs!$B$23)^0</f>
        <v>10840.460848946874</v>
      </c>
      <c r="R3832" s="36">
        <f>Inputs!$B$12*(1+$B3832)^1*$C3832+Inputs!$B$29*(1+$D3832)^1*Inputs!$B$19+Inputs!$B$30*(1+$E3832)^1*Inputs!$B$20+Inputs!$B$31*(1+$F3832)^1*Inputs!$B$21+Inputs!$B$22*(1+Inputs!$B$23)^1</f>
        <v>12110.671523573263</v>
      </c>
      <c r="S3832" s="36">
        <f>Inputs!$B$12*(1+$B3832)^2*$C3832+Inputs!$B$29*(1+$D3832)^2*Inputs!$B$19+Inputs!$B$30*(1+$E3832)^2*Inputs!$B$20+Inputs!$B$31*(1+$F3832)^2*Inputs!$B$21+Inputs!$B$22*(1+Inputs!$B$23)^2</f>
        <v>13879.695013056607</v>
      </c>
      <c r="T3832" s="36">
        <f>Inputs!$B$12*(1+$B3832)^3*$C3832+Inputs!$B$29*(1+$D3832)^3*Inputs!$B$19+Inputs!$B$30*(1+$E3832)^3*Inputs!$B$20+Inputs!$B$31*(1+$F3832)^3*Inputs!$B$21+Inputs!$B$22*(1+Inputs!$B$23)^3</f>
        <v>16355.401615577995</v>
      </c>
      <c r="U3832" s="36">
        <f>Inputs!$B$12*(1+$B3832)^4*$C3832+Inputs!$B$29*(1+$D3832)^4*Inputs!$B$19+Inputs!$B$30*(1+$E3832)^4*Inputs!$B$20+Inputs!$B$31*(1+$F3832)^4*Inputs!$B$21+Inputs!$B$22*(1+Inputs!$B$23)^4</f>
        <v>19832.746818447034</v>
      </c>
      <c r="V3832" s="35">
        <f>Inputs!$B$13/(Q3832*(1-$G3832))</f>
        <v>1.4471242498376271</v>
      </c>
      <c r="W3832" s="36">
        <f>Inputs!$B$13</f>
        <v>12660</v>
      </c>
      <c r="X3832" s="36">
        <f t="shared" si="593"/>
        <v>12863.930999507018</v>
      </c>
      <c r="Y3832" s="36">
        <f t="shared" si="594"/>
        <v>13276.60781282222</v>
      </c>
      <c r="Z3832" s="36">
        <f t="shared" si="595"/>
        <v>13916.809982664041</v>
      </c>
      <c r="AA3832" s="36">
        <f t="shared" si="596"/>
        <v>14780.372180389819</v>
      </c>
      <c r="AB3832" s="36">
        <f t="shared" si="597"/>
        <v>50787.105553759269</v>
      </c>
      <c r="AC3832" s="36">
        <f t="shared" si="598"/>
        <v>215052.06475828018</v>
      </c>
      <c r="AD3832" s="36">
        <f t="shared" si="599"/>
        <v>133480.03817652009</v>
      </c>
    </row>
    <row r="3833" spans="1:30" ht="14.25" customHeight="1" x14ac:dyDescent="0.25">
      <c r="A3833" s="16">
        <v>3817</v>
      </c>
      <c r="B3833" s="34">
        <v>0.27784052192369402</v>
      </c>
      <c r="C3833" s="34">
        <v>7.3899594254360504E-2</v>
      </c>
      <c r="D3833" s="34">
        <v>2.33729333148502E-2</v>
      </c>
      <c r="E3833" s="34">
        <v>3.9801670211300197E-2</v>
      </c>
      <c r="F3833" s="34">
        <v>3.35020318724683E-3</v>
      </c>
      <c r="G3833" s="34">
        <v>0.17362739723634299</v>
      </c>
      <c r="H3833" s="35">
        <v>1.1434425307662399</v>
      </c>
      <c r="I3833" s="34">
        <v>9.9842247826429198E-2</v>
      </c>
      <c r="J3833" s="34">
        <v>2.2791598644910101E-2</v>
      </c>
      <c r="K3833" s="36">
        <f>Inputs!$B$12*(1+$B3833)^4</f>
        <v>159977.12015680945</v>
      </c>
      <c r="L3833" s="36">
        <f t="shared" si="590"/>
        <v>19238.313276661022</v>
      </c>
      <c r="M3833" s="36">
        <f t="shared" si="591"/>
        <v>216596.5237401294</v>
      </c>
      <c r="N3833" s="37">
        <f>M3833/Inputs!$B$6</f>
        <v>330.17762765263626</v>
      </c>
      <c r="O3833" s="38">
        <f>IF(N3833&gt;Inputs!$B$4,1,0)</f>
        <v>0</v>
      </c>
      <c r="P3833" s="34">
        <f t="shared" si="592"/>
        <v>7.7050649181519104E-2</v>
      </c>
      <c r="Q3833" s="36">
        <f>Inputs!$B$12*(1+$B3833)^0*$C3833+Inputs!$B$29*(1+$D3833)^0*Inputs!$B$19+Inputs!$B$30*(1+$E3833)^0*Inputs!$B$20+Inputs!$B$31*(1+$F3833)^0*Inputs!$B$21+Inputs!$B$22*(1+Inputs!$B$23)^0</f>
        <v>12456.019682688551</v>
      </c>
      <c r="R3833" s="36">
        <f>Inputs!$B$12*(1+$B3833)^1*$C3833+Inputs!$B$29*(1+$D3833)^1*Inputs!$B$19+Inputs!$B$30*(1+$E3833)^1*Inputs!$B$20+Inputs!$B$31*(1+$F3833)^1*Inputs!$B$21+Inputs!$B$22*(1+Inputs!$B$23)^1</f>
        <v>13811.094469444797</v>
      </c>
      <c r="S3833" s="36">
        <f>Inputs!$B$12*(1+$B3833)^2*$C3833+Inputs!$B$29*(1+$D3833)^2*Inputs!$B$19+Inputs!$B$30*(1+$E3833)^2*Inputs!$B$20+Inputs!$B$31*(1+$F3833)^2*Inputs!$B$21+Inputs!$B$22*(1+Inputs!$B$23)^2</f>
        <v>15512.211123525001</v>
      </c>
      <c r="T3833" s="36">
        <f>Inputs!$B$12*(1+$B3833)^3*$C3833+Inputs!$B$29*(1+$D3833)^3*Inputs!$B$19+Inputs!$B$30*(1+$E3833)^3*Inputs!$B$20+Inputs!$B$31*(1+$F3833)^3*Inputs!$B$21+Inputs!$B$22*(1+Inputs!$B$23)^3</f>
        <v>17654.608017939616</v>
      </c>
      <c r="U3833" s="36">
        <f>Inputs!$B$12*(1+$B3833)^4*$C3833+Inputs!$B$29*(1+$D3833)^4*Inputs!$B$19+Inputs!$B$30*(1+$E3833)^4*Inputs!$B$20+Inputs!$B$31*(1+$F3833)^4*Inputs!$B$21+Inputs!$B$22*(1+Inputs!$B$23)^4</f>
        <v>20359.951553637795</v>
      </c>
      <c r="V3833" s="35">
        <f>Inputs!$B$13/(Q3833*(1-$G3833))</f>
        <v>1.2299246609485552</v>
      </c>
      <c r="W3833" s="36">
        <f>Inputs!$B$13</f>
        <v>12660</v>
      </c>
      <c r="X3833" s="36">
        <f t="shared" si="593"/>
        <v>13790.50803208841</v>
      </c>
      <c r="Y3833" s="36">
        <f t="shared" si="594"/>
        <v>15211.938332875381</v>
      </c>
      <c r="Z3833" s="36">
        <f t="shared" si="595"/>
        <v>16997.436349608754</v>
      </c>
      <c r="AA3833" s="36">
        <f t="shared" si="596"/>
        <v>19238.313276661022</v>
      </c>
      <c r="AB3833" s="36">
        <f t="shared" si="597"/>
        <v>57915.186368272844</v>
      </c>
      <c r="AC3833" s="36">
        <f t="shared" si="598"/>
        <v>255374.68406154943</v>
      </c>
      <c r="AD3833" s="36">
        <f t="shared" si="599"/>
        <v>158681.33737185656</v>
      </c>
    </row>
    <row r="3834" spans="1:30" ht="14.25" customHeight="1" x14ac:dyDescent="0.25">
      <c r="A3834" s="16">
        <v>3818</v>
      </c>
      <c r="B3834" s="34">
        <v>0.41231431838910998</v>
      </c>
      <c r="C3834" s="34">
        <v>6.9094463831270894E-2</v>
      </c>
      <c r="D3834" s="34">
        <v>4.2826606481931699E-2</v>
      </c>
      <c r="E3834" s="34">
        <v>2.8360014925980899E-2</v>
      </c>
      <c r="F3834" s="34">
        <v>3.7172320728992597E-2</v>
      </c>
      <c r="G3834" s="34">
        <v>0.176289938599894</v>
      </c>
      <c r="H3834" s="35">
        <v>1.10242359752476</v>
      </c>
      <c r="I3834" s="34">
        <v>9.3726580101688606E-2</v>
      </c>
      <c r="J3834" s="34">
        <v>1.93704944792071E-2</v>
      </c>
      <c r="K3834" s="36">
        <f>Inputs!$B$12*(1+$B3834)^4</f>
        <v>238713.34523929303</v>
      </c>
      <c r="L3834" s="36">
        <f t="shared" si="590"/>
        <v>23461.170381584707</v>
      </c>
      <c r="M3834" s="36">
        <f t="shared" si="591"/>
        <v>270217.45378746092</v>
      </c>
      <c r="N3834" s="37">
        <f>M3834/Inputs!$B$6</f>
        <v>411.91685028576359</v>
      </c>
      <c r="O3834" s="38">
        <f>IF(N3834&gt;Inputs!$B$4,1,0)</f>
        <v>1</v>
      </c>
      <c r="P3834" s="34">
        <f t="shared" si="592"/>
        <v>7.4356085622481499E-2</v>
      </c>
      <c r="Q3834" s="36">
        <f>Inputs!$B$12*(1+$B3834)^0*$C3834+Inputs!$B$29*(1+$D3834)^0*Inputs!$B$19+Inputs!$B$30*(1+$E3834)^0*Inputs!$B$20+Inputs!$B$31*(1+$F3834)^0*Inputs!$B$21+Inputs!$B$22*(1+Inputs!$B$23)^0</f>
        <v>12167.711857303177</v>
      </c>
      <c r="R3834" s="36">
        <f>Inputs!$B$12*(1+$B3834)^1*$C3834+Inputs!$B$29*(1+$D3834)^1*Inputs!$B$19+Inputs!$B$30*(1+$E3834)^1*Inputs!$B$20+Inputs!$B$31*(1+$F3834)^1*Inputs!$B$21+Inputs!$B$22*(1+Inputs!$B$23)^1</f>
        <v>14188.255201151973</v>
      </c>
      <c r="S3834" s="36">
        <f>Inputs!$B$12*(1+$B3834)^2*$C3834+Inputs!$B$29*(1+$D3834)^2*Inputs!$B$19+Inputs!$B$30*(1+$E3834)^2*Inputs!$B$20+Inputs!$B$31*(1+$F3834)^2*Inputs!$B$21+Inputs!$B$22*(1+Inputs!$B$23)^2</f>
        <v>16925.81021733992</v>
      </c>
      <c r="T3834" s="36">
        <f>Inputs!$B$12*(1+$B3834)^3*$C3834+Inputs!$B$29*(1+$D3834)^3*Inputs!$B$19+Inputs!$B$30*(1+$E3834)^3*Inputs!$B$20+Inputs!$B$31*(1+$F3834)^3*Inputs!$B$21+Inputs!$B$22*(1+Inputs!$B$23)^3</f>
        <v>20671.452374629327</v>
      </c>
      <c r="U3834" s="36">
        <f>Inputs!$B$12*(1+$B3834)^4*$C3834+Inputs!$B$29*(1+$D3834)^4*Inputs!$B$19+Inputs!$B$30*(1+$E3834)^4*Inputs!$B$20+Inputs!$B$31*(1+$F3834)^4*Inputs!$B$21+Inputs!$B$22*(1+Inputs!$B$23)^4</f>
        <v>25836.090782279647</v>
      </c>
      <c r="V3834" s="35">
        <f>Inputs!$B$13/(Q3834*(1-$G3834))</f>
        <v>1.2631368879004106</v>
      </c>
      <c r="W3834" s="36">
        <f>Inputs!$B$13</f>
        <v>12660</v>
      </c>
      <c r="X3834" s="36">
        <f t="shared" si="593"/>
        <v>14292.727224810487</v>
      </c>
      <c r="Y3834" s="36">
        <f t="shared" si="594"/>
        <v>16490.275037749667</v>
      </c>
      <c r="Z3834" s="36">
        <f t="shared" si="595"/>
        <v>19455.406598395162</v>
      </c>
      <c r="AA3834" s="36">
        <f t="shared" si="596"/>
        <v>23461.170381584707</v>
      </c>
      <c r="AB3834" s="36">
        <f t="shared" si="597"/>
        <v>64712.932853264108</v>
      </c>
      <c r="AC3834" s="36">
        <f t="shared" si="598"/>
        <v>321636.41553645825</v>
      </c>
      <c r="AD3834" s="36">
        <f t="shared" si="599"/>
        <v>205504.5209341968</v>
      </c>
    </row>
    <row r="3835" spans="1:30" ht="14.25" customHeight="1" x14ac:dyDescent="0.25">
      <c r="A3835" s="16">
        <v>3819</v>
      </c>
      <c r="B3835" s="34">
        <v>0.48614884531386399</v>
      </c>
      <c r="C3835" s="34">
        <v>7.23067548844335E-2</v>
      </c>
      <c r="D3835" s="34">
        <v>5.05961048016208E-2</v>
      </c>
      <c r="E3835" s="34">
        <v>4.6974491838850101E-2</v>
      </c>
      <c r="F3835" s="34">
        <v>1.10248074740009E-2</v>
      </c>
      <c r="G3835" s="34">
        <v>0.15742690602491399</v>
      </c>
      <c r="H3835" s="35">
        <v>0.97168716107333697</v>
      </c>
      <c r="I3835" s="34">
        <v>9.5533445302677503E-2</v>
      </c>
      <c r="J3835" s="34">
        <v>2.4596244780942599E-2</v>
      </c>
      <c r="K3835" s="36">
        <f>Inputs!$B$12*(1+$B3835)^4</f>
        <v>292685.01238027209</v>
      </c>
      <c r="L3835" s="36">
        <f t="shared" si="590"/>
        <v>24827.449618581897</v>
      </c>
      <c r="M3835" s="36">
        <f t="shared" si="591"/>
        <v>293141.40834363893</v>
      </c>
      <c r="N3835" s="37">
        <f>M3835/Inputs!$B$6</f>
        <v>446.86190296286424</v>
      </c>
      <c r="O3835" s="38">
        <f>IF(N3835&gt;Inputs!$B$4,1,0)</f>
        <v>1</v>
      </c>
      <c r="P3835" s="34">
        <f t="shared" si="592"/>
        <v>7.0937200521734911E-2</v>
      </c>
      <c r="Q3835" s="36">
        <f>Inputs!$B$12*(1+$B3835)^0*$C3835+Inputs!$B$29*(1+$D3835)^0*Inputs!$B$19+Inputs!$B$30*(1+$E3835)^0*Inputs!$B$20+Inputs!$B$31*(1+$F3835)^0*Inputs!$B$21+Inputs!$B$22*(1+Inputs!$B$23)^0</f>
        <v>12360.449320492931</v>
      </c>
      <c r="R3835" s="36">
        <f>Inputs!$B$12*(1+$B3835)^1*$C3835+Inputs!$B$29*(1+$D3835)^1*Inputs!$B$19+Inputs!$B$30*(1+$E3835)^1*Inputs!$B$20+Inputs!$B$31*(1+$F3835)^1*Inputs!$B$21+Inputs!$B$22*(1+Inputs!$B$23)^1</f>
        <v>14735.141755661156</v>
      </c>
      <c r="S3835" s="36">
        <f>Inputs!$B$12*(1+$B3835)^2*$C3835+Inputs!$B$29*(1+$D3835)^2*Inputs!$B$19+Inputs!$B$30*(1+$E3835)^2*Inputs!$B$20+Inputs!$B$31*(1+$F3835)^2*Inputs!$B$21+Inputs!$B$22*(1+Inputs!$B$23)^2</f>
        <v>18147.638568857452</v>
      </c>
      <c r="T3835" s="36">
        <f>Inputs!$B$12*(1+$B3835)^3*$C3835+Inputs!$B$29*(1+$D3835)^3*Inputs!$B$19+Inputs!$B$30*(1+$E3835)^3*Inputs!$B$20+Inputs!$B$31*(1+$F3835)^3*Inputs!$B$21+Inputs!$B$22*(1+Inputs!$B$23)^3</f>
        <v>23097.03989214811</v>
      </c>
      <c r="U3835" s="36">
        <f>Inputs!$B$12*(1+$B3835)^4*$C3835+Inputs!$B$29*(1+$D3835)^4*Inputs!$B$19+Inputs!$B$30*(1+$E3835)^4*Inputs!$B$20+Inputs!$B$31*(1+$F3835)^4*Inputs!$B$21+Inputs!$B$22*(1+Inputs!$B$23)^4</f>
        <v>30324.807887805531</v>
      </c>
      <c r="V3835" s="35">
        <f>Inputs!$B$13/(Q3835*(1-$G3835))</f>
        <v>1.2156032731138375</v>
      </c>
      <c r="W3835" s="36">
        <f>Inputs!$B$13</f>
        <v>12660</v>
      </c>
      <c r="X3835" s="36">
        <f t="shared" si="593"/>
        <v>14335.161085902148</v>
      </c>
      <c r="Y3835" s="36">
        <f t="shared" si="594"/>
        <v>16722.614019933957</v>
      </c>
      <c r="Z3835" s="36">
        <f t="shared" si="595"/>
        <v>20096.659251917092</v>
      </c>
      <c r="AA3835" s="36">
        <f t="shared" si="596"/>
        <v>24827.449618581897</v>
      </c>
      <c r="AB3835" s="36">
        <f t="shared" si="597"/>
        <v>65902.538444559337</v>
      </c>
      <c r="AC3835" s="36">
        <f t="shared" si="598"/>
        <v>358600.44461287855</v>
      </c>
      <c r="AD3835" s="36">
        <f t="shared" si="599"/>
        <v>227238.86989907958</v>
      </c>
    </row>
    <row r="3836" spans="1:30" ht="14.25" customHeight="1" x14ac:dyDescent="0.25">
      <c r="A3836" s="16">
        <v>3820</v>
      </c>
      <c r="B3836" s="34">
        <v>0.27513967814263401</v>
      </c>
      <c r="C3836" s="34">
        <v>8.5018038029440399E-2</v>
      </c>
      <c r="D3836" s="34">
        <v>4.2593378204481801E-2</v>
      </c>
      <c r="E3836" s="34">
        <v>5.0495901724443203E-2</v>
      </c>
      <c r="F3836" s="34">
        <v>-4.1578983019073899E-3</v>
      </c>
      <c r="G3836" s="34">
        <v>0.218932671602667</v>
      </c>
      <c r="H3836" s="35">
        <v>1.13170497084355</v>
      </c>
      <c r="I3836" s="34">
        <v>0.10023210630483601</v>
      </c>
      <c r="J3836" s="34">
        <v>1.94428863416286E-2</v>
      </c>
      <c r="K3836" s="36">
        <f>Inputs!$B$12*(1+$B3836)^4</f>
        <v>158628.89152593361</v>
      </c>
      <c r="L3836" s="36">
        <f t="shared" si="590"/>
        <v>19703.702872032078</v>
      </c>
      <c r="M3836" s="36">
        <f t="shared" si="591"/>
        <v>212828.56543500291</v>
      </c>
      <c r="N3836" s="37">
        <f>M3836/Inputs!$B$6</f>
        <v>324.43378877287029</v>
      </c>
      <c r="O3836" s="38">
        <f>IF(N3836&gt;Inputs!$B$4,1,0)</f>
        <v>0</v>
      </c>
      <c r="P3836" s="34">
        <f t="shared" si="592"/>
        <v>8.0789219963207398E-2</v>
      </c>
      <c r="Q3836" s="36">
        <f>Inputs!$B$12*(1+$B3836)^0*$C3836+Inputs!$B$29*(1+$D3836)^0*Inputs!$B$19+Inputs!$B$30*(1+$E3836)^0*Inputs!$B$20+Inputs!$B$31*(1+$F3836)^0*Inputs!$B$21+Inputs!$B$22*(1+Inputs!$B$23)^0</f>
        <v>13123.126309193347</v>
      </c>
      <c r="R3836" s="36">
        <f>Inputs!$B$12*(1+$B3836)^1*$C3836+Inputs!$B$29*(1+$D3836)^1*Inputs!$B$19+Inputs!$B$30*(1+$E3836)^1*Inputs!$B$20+Inputs!$B$31*(1+$F3836)^1*Inputs!$B$21+Inputs!$B$22*(1+Inputs!$B$23)^1</f>
        <v>14706.140142134729</v>
      </c>
      <c r="S3836" s="36">
        <f>Inputs!$B$12*(1+$B3836)^2*$C3836+Inputs!$B$29*(1+$D3836)^2*Inputs!$B$19+Inputs!$B$30*(1+$E3836)^2*Inputs!$B$20+Inputs!$B$31*(1+$F3836)^2*Inputs!$B$21+Inputs!$B$22*(1+Inputs!$B$23)^2</f>
        <v>16685.708894722287</v>
      </c>
      <c r="T3836" s="36">
        <f>Inputs!$B$12*(1+$B3836)^3*$C3836+Inputs!$B$29*(1+$D3836)^3*Inputs!$B$19+Inputs!$B$30*(1+$E3836)^3*Inputs!$B$20+Inputs!$B$31*(1+$F3836)^3*Inputs!$B$21+Inputs!$B$22*(1+Inputs!$B$23)^3</f>
        <v>19168.596572363633</v>
      </c>
      <c r="U3836" s="36">
        <f>Inputs!$B$12*(1+$B3836)^4*$C3836+Inputs!$B$29*(1+$D3836)^4*Inputs!$B$19+Inputs!$B$30*(1+$E3836)^4*Inputs!$B$20+Inputs!$B$31*(1+$F3836)^4*Inputs!$B$21+Inputs!$B$22*(1+Inputs!$B$23)^4</f>
        <v>22290.825621397184</v>
      </c>
      <c r="V3836" s="35">
        <f>Inputs!$B$13/(Q3836*(1-$G3836))</f>
        <v>1.235116503868624</v>
      </c>
      <c r="W3836" s="36">
        <f>Inputs!$B$13</f>
        <v>12660</v>
      </c>
      <c r="X3836" s="36">
        <f t="shared" si="593"/>
        <v>13890.189154916961</v>
      </c>
      <c r="Y3836" s="36">
        <f t="shared" si="594"/>
        <v>15422.992228570671</v>
      </c>
      <c r="Z3836" s="36">
        <f t="shared" si="595"/>
        <v>17330.915114371423</v>
      </c>
      <c r="AA3836" s="36">
        <f t="shared" si="596"/>
        <v>19703.702872032078</v>
      </c>
      <c r="AB3836" s="36">
        <f t="shared" si="597"/>
        <v>58610.317794781753</v>
      </c>
      <c r="AC3836" s="36">
        <f t="shared" si="598"/>
        <v>248632.17811274872</v>
      </c>
      <c r="AD3836" s="36">
        <f t="shared" si="599"/>
        <v>154218.24764022115</v>
      </c>
    </row>
    <row r="3837" spans="1:30" ht="14.25" customHeight="1" x14ac:dyDescent="0.25">
      <c r="A3837" s="16">
        <v>3821</v>
      </c>
      <c r="B3837" s="34">
        <v>0.2804104465901</v>
      </c>
      <c r="C3837" s="34">
        <v>9.4654088716344606E-2</v>
      </c>
      <c r="D3837" s="34">
        <v>2.6723357309445101E-2</v>
      </c>
      <c r="E3837" s="34">
        <v>1.04779876517364E-2</v>
      </c>
      <c r="F3837" s="34">
        <v>3.4844415401606099E-2</v>
      </c>
      <c r="G3837" s="34">
        <v>0.20428253510737701</v>
      </c>
      <c r="H3837" s="35">
        <v>0.95514368774325598</v>
      </c>
      <c r="I3837" s="34">
        <v>9.9789864615118504E-2</v>
      </c>
      <c r="J3837" s="34">
        <v>2.2715842029116799E-2</v>
      </c>
      <c r="K3837" s="36">
        <f>Inputs!$B$12*(1+$B3837)^4</f>
        <v>161267.95751972852</v>
      </c>
      <c r="L3837" s="36">
        <f t="shared" si="590"/>
        <v>18342.871449409955</v>
      </c>
      <c r="M3837" s="36">
        <f t="shared" si="591"/>
        <v>207993.66070995276</v>
      </c>
      <c r="N3837" s="37">
        <f>M3837/Inputs!$B$6</f>
        <v>317.06350717980604</v>
      </c>
      <c r="O3837" s="38">
        <f>IF(N3837&gt;Inputs!$B$4,1,0)</f>
        <v>0</v>
      </c>
      <c r="P3837" s="34">
        <f t="shared" si="592"/>
        <v>7.7074022586001711E-2</v>
      </c>
      <c r="Q3837" s="36">
        <f>Inputs!$B$12*(1+$B3837)^0*$C3837+Inputs!$B$29*(1+$D3837)^0*Inputs!$B$19+Inputs!$B$30*(1+$E3837)^0*Inputs!$B$20+Inputs!$B$31*(1+$F3837)^0*Inputs!$B$21+Inputs!$B$22*(1+Inputs!$B$23)^0</f>
        <v>13701.289350407598</v>
      </c>
      <c r="R3837" s="36">
        <f>Inputs!$B$12*(1+$B3837)^1*$C3837+Inputs!$B$29*(1+$D3837)^1*Inputs!$B$19+Inputs!$B$30*(1+$E3837)^1*Inputs!$B$20+Inputs!$B$31*(1+$F3837)^1*Inputs!$B$21+Inputs!$B$22*(1+Inputs!$B$23)^1</f>
        <v>15496.517512058283</v>
      </c>
      <c r="S3837" s="36">
        <f>Inputs!$B$12*(1+$B3837)^2*$C3837+Inputs!$B$29*(1+$D3837)^2*Inputs!$B$19+Inputs!$B$30*(1+$E3837)^2*Inputs!$B$20+Inputs!$B$31*(1+$F3837)^2*Inputs!$B$21+Inputs!$B$22*(1+Inputs!$B$23)^2</f>
        <v>17744.345535851884</v>
      </c>
      <c r="T3837" s="36">
        <f>Inputs!$B$12*(1+$B3837)^3*$C3837+Inputs!$B$29*(1+$D3837)^3*Inputs!$B$19+Inputs!$B$30*(1+$E3837)^3*Inputs!$B$20+Inputs!$B$31*(1+$F3837)^3*Inputs!$B$21+Inputs!$B$22*(1+Inputs!$B$23)^3</f>
        <v>20570.187942114717</v>
      </c>
      <c r="U3837" s="36">
        <f>Inputs!$B$12*(1+$B3837)^4*$C3837+Inputs!$B$29*(1+$D3837)^4*Inputs!$B$19+Inputs!$B$30*(1+$E3837)^4*Inputs!$B$20+Inputs!$B$31*(1+$F3837)^4*Inputs!$B$21+Inputs!$B$22*(1+Inputs!$B$23)^4</f>
        <v>24134.578708828551</v>
      </c>
      <c r="V3837" s="35">
        <f>Inputs!$B$13/(Q3837*(1-$G3837))</f>
        <v>1.1612169788664604</v>
      </c>
      <c r="W3837" s="36">
        <f>Inputs!$B$13</f>
        <v>12660</v>
      </c>
      <c r="X3837" s="36">
        <f t="shared" si="593"/>
        <v>13683.527262094203</v>
      </c>
      <c r="Y3837" s="36">
        <f t="shared" si="594"/>
        <v>14940.962026942299</v>
      </c>
      <c r="Z3837" s="36">
        <f t="shared" si="595"/>
        <v>16477.101974997386</v>
      </c>
      <c r="AA3837" s="36">
        <f t="shared" si="596"/>
        <v>18342.871449409955</v>
      </c>
      <c r="AB3837" s="36">
        <f t="shared" si="597"/>
        <v>56719.164690650723</v>
      </c>
      <c r="AC3837" s="36">
        <f t="shared" si="598"/>
        <v>243396.47251034071</v>
      </c>
      <c r="AD3837" s="36">
        <f t="shared" si="599"/>
        <v>151274.49601930202</v>
      </c>
    </row>
    <row r="3838" spans="1:30" ht="14.25" customHeight="1" x14ac:dyDescent="0.25">
      <c r="A3838" s="16">
        <v>3822</v>
      </c>
      <c r="B3838" s="34">
        <v>0.19069611485841501</v>
      </c>
      <c r="C3838" s="34">
        <v>7.6781664908032607E-2</v>
      </c>
      <c r="D3838" s="34">
        <v>1.00878986630218E-2</v>
      </c>
      <c r="E3838" s="34">
        <v>4.3989363863734303E-2</v>
      </c>
      <c r="F3838" s="34">
        <v>2.5742708402599701E-3</v>
      </c>
      <c r="G3838" s="34">
        <v>0.18117425020581601</v>
      </c>
      <c r="H3838" s="35">
        <v>1.1058434268947801</v>
      </c>
      <c r="I3838" s="34">
        <v>9.92579669786154E-2</v>
      </c>
      <c r="J3838" s="34">
        <v>3.0953094356916701E-2</v>
      </c>
      <c r="K3838" s="36">
        <f>Inputs!$B$12*(1+$B3838)^4</f>
        <v>120602.13514369237</v>
      </c>
      <c r="L3838" s="36">
        <f t="shared" si="590"/>
        <v>15979.158351295988</v>
      </c>
      <c r="M3838" s="36">
        <f t="shared" si="591"/>
        <v>203546.0034255973</v>
      </c>
      <c r="N3838" s="37">
        <f>M3838/Inputs!$B$6</f>
        <v>310.28354180731299</v>
      </c>
      <c r="O3838" s="38">
        <f>IF(N3838&gt;Inputs!$B$4,1,0)</f>
        <v>0</v>
      </c>
      <c r="P3838" s="34">
        <f t="shared" si="592"/>
        <v>6.8304872621698695E-2</v>
      </c>
      <c r="Q3838" s="36">
        <f>Inputs!$B$12*(1+$B3838)^0*$C3838+Inputs!$B$29*(1+$D3838)^0*Inputs!$B$19+Inputs!$B$30*(1+$E3838)^0*Inputs!$B$20+Inputs!$B$31*(1+$F3838)^0*Inputs!$B$21+Inputs!$B$22*(1+Inputs!$B$23)^0</f>
        <v>12628.943921908878</v>
      </c>
      <c r="R3838" s="36">
        <f>Inputs!$B$12*(1+$B3838)^1*$C3838+Inputs!$B$29*(1+$D3838)^1*Inputs!$B$19+Inputs!$B$30*(1+$E3838)^1*Inputs!$B$20+Inputs!$B$31*(1+$F3838)^1*Inputs!$B$21+Inputs!$B$22*(1+Inputs!$B$23)^1</f>
        <v>13593.784358151419</v>
      </c>
      <c r="S3838" s="36">
        <f>Inputs!$B$12*(1+$B3838)^2*$C3838+Inputs!$B$29*(1+$D3838)^2*Inputs!$B$19+Inputs!$B$30*(1+$E3838)^2*Inputs!$B$20+Inputs!$B$31*(1+$F3838)^2*Inputs!$B$21+Inputs!$B$22*(1+Inputs!$B$23)^2</f>
        <v>14729.307970994771</v>
      </c>
      <c r="T3838" s="36">
        <f>Inputs!$B$12*(1+$B3838)^3*$C3838+Inputs!$B$29*(1+$D3838)^3*Inputs!$B$19+Inputs!$B$30*(1+$E3838)^3*Inputs!$B$20+Inputs!$B$31*(1+$F3838)^3*Inputs!$B$21+Inputs!$B$22*(1+Inputs!$B$23)^3</f>
        <v>16067.617118307766</v>
      </c>
      <c r="U3838" s="36">
        <f>Inputs!$B$12*(1+$B3838)^4*$C3838+Inputs!$B$29*(1+$D3838)^4*Inputs!$B$19+Inputs!$B$30*(1+$E3838)^4*Inputs!$B$20+Inputs!$B$31*(1+$F3838)^4*Inputs!$B$21+Inputs!$B$22*(1+Inputs!$B$23)^4</f>
        <v>17646.913957212229</v>
      </c>
      <c r="V3838" s="35">
        <f>Inputs!$B$13/(Q3838*(1-$G3838))</f>
        <v>1.2242642826286896</v>
      </c>
      <c r="W3838" s="36">
        <f>Inputs!$B$13</f>
        <v>12660</v>
      </c>
      <c r="X3838" s="36">
        <f t="shared" si="593"/>
        <v>13297.679214050522</v>
      </c>
      <c r="Y3838" s="36">
        <f t="shared" si="594"/>
        <v>14051.407717541892</v>
      </c>
      <c r="Z3838" s="36">
        <f t="shared" si="595"/>
        <v>14938.619328270819</v>
      </c>
      <c r="AA3838" s="36">
        <f t="shared" si="596"/>
        <v>15979.158351295988</v>
      </c>
      <c r="AB3838" s="36">
        <f t="shared" si="597"/>
        <v>53286.132375454275</v>
      </c>
      <c r="AC3838" s="36">
        <f t="shared" si="598"/>
        <v>241179.90584253689</v>
      </c>
      <c r="AD3838" s="36">
        <f t="shared" si="599"/>
        <v>150259.87105014303</v>
      </c>
    </row>
    <row r="3839" spans="1:30" ht="14.25" customHeight="1" x14ac:dyDescent="0.25">
      <c r="A3839" s="16">
        <v>3823</v>
      </c>
      <c r="B3839" s="34">
        <v>0.35899089104086301</v>
      </c>
      <c r="C3839" s="34">
        <v>9.3018173378830907E-2</v>
      </c>
      <c r="D3839" s="34">
        <v>3.0532206041462399E-2</v>
      </c>
      <c r="E3839" s="34">
        <v>4.5591456637503303E-2</v>
      </c>
      <c r="F3839" s="34">
        <v>-7.6570348791841899E-3</v>
      </c>
      <c r="G3839" s="34">
        <v>0.20925592311941199</v>
      </c>
      <c r="H3839" s="35">
        <v>1.03656947249681</v>
      </c>
      <c r="I3839" s="34">
        <v>8.6409882432789395E-2</v>
      </c>
      <c r="J3839" s="34">
        <v>2.6675981073089401E-2</v>
      </c>
      <c r="K3839" s="36">
        <f>Inputs!$B$12*(1+$B3839)^4</f>
        <v>204652.6787018</v>
      </c>
      <c r="L3839" s="36">
        <f t="shared" si="590"/>
        <v>22577.504264083283</v>
      </c>
      <c r="M3839" s="36">
        <f t="shared" si="591"/>
        <v>321279.87331296806</v>
      </c>
      <c r="N3839" s="37">
        <f>M3839/Inputs!$B$6</f>
        <v>489.7559044405001</v>
      </c>
      <c r="O3839" s="38">
        <f>IF(N3839&gt;Inputs!$B$4,1,0)</f>
        <v>1</v>
      </c>
      <c r="P3839" s="34">
        <f t="shared" si="592"/>
        <v>5.9733901359699998E-2</v>
      </c>
      <c r="Q3839" s="36">
        <f>Inputs!$B$12*(1+$B3839)^0*$C3839+Inputs!$B$29*(1+$D3839)^0*Inputs!$B$19+Inputs!$B$30*(1+$E3839)^0*Inputs!$B$20+Inputs!$B$31*(1+$F3839)^0*Inputs!$B$21+Inputs!$B$22*(1+Inputs!$B$23)^0</f>
        <v>13603.134430156777</v>
      </c>
      <c r="R3839" s="36">
        <f>Inputs!$B$12*(1+$B3839)^1*$C3839+Inputs!$B$29*(1+$D3839)^1*Inputs!$B$19+Inputs!$B$30*(1+$E3839)^1*Inputs!$B$20+Inputs!$B$31*(1+$F3839)^1*Inputs!$B$21+Inputs!$B$22*(1+Inputs!$B$23)^1</f>
        <v>15718.308188500105</v>
      </c>
      <c r="S3839" s="36">
        <f>Inputs!$B$12*(1+$B3839)^2*$C3839+Inputs!$B$29*(1+$D3839)^2*Inputs!$B$19+Inputs!$B$30*(1+$E3839)^2*Inputs!$B$20+Inputs!$B$31*(1+$F3839)^2*Inputs!$B$21+Inputs!$B$22*(1+Inputs!$B$23)^2</f>
        <v>18559.229639143734</v>
      </c>
      <c r="T3839" s="36">
        <f>Inputs!$B$12*(1+$B3839)^3*$C3839+Inputs!$B$29*(1+$D3839)^3*Inputs!$B$19+Inputs!$B$30*(1+$E3839)^3*Inputs!$B$20+Inputs!$B$31*(1+$F3839)^3*Inputs!$B$21+Inputs!$B$22*(1+Inputs!$B$23)^3</f>
        <v>22384.374232014721</v>
      </c>
      <c r="U3839" s="36">
        <f>Inputs!$B$12*(1+$B3839)^4*$C3839+Inputs!$B$29*(1+$D3839)^4*Inputs!$B$19+Inputs!$B$30*(1+$E3839)^4*Inputs!$B$20+Inputs!$B$31*(1+$F3839)^4*Inputs!$B$21+Inputs!$B$22*(1+Inputs!$B$23)^4</f>
        <v>27544.923527512678</v>
      </c>
      <c r="V3839" s="35">
        <f>Inputs!$B$13/(Q3839*(1-$G3839))</f>
        <v>1.176952046204274</v>
      </c>
      <c r="W3839" s="36">
        <f>Inputs!$B$13</f>
        <v>12660</v>
      </c>
      <c r="X3839" s="36">
        <f t="shared" si="593"/>
        <v>14192.314897921278</v>
      </c>
      <c r="Y3839" s="36">
        <f t="shared" si="594"/>
        <v>16242.379205549289</v>
      </c>
      <c r="Z3839" s="36">
        <f t="shared" si="595"/>
        <v>18968.806202613188</v>
      </c>
      <c r="AA3839" s="36">
        <f t="shared" si="596"/>
        <v>22577.504264083283</v>
      </c>
      <c r="AB3839" s="36">
        <f t="shared" si="597"/>
        <v>64878.753839213852</v>
      </c>
      <c r="AC3839" s="36">
        <f t="shared" si="598"/>
        <v>388050.68500260403</v>
      </c>
      <c r="AD3839" s="36">
        <f t="shared" si="599"/>
        <v>256401.11947375422</v>
      </c>
    </row>
    <row r="3840" spans="1:30" ht="14.25" customHeight="1" x14ac:dyDescent="0.25">
      <c r="A3840" s="16">
        <v>3824</v>
      </c>
      <c r="B3840" s="34">
        <v>0.13528510603201499</v>
      </c>
      <c r="C3840" s="34">
        <v>0.113714958298333</v>
      </c>
      <c r="D3840" s="34">
        <v>2.6028609566276902E-2</v>
      </c>
      <c r="E3840" s="34">
        <v>3.6407092113309898E-2</v>
      </c>
      <c r="F3840" s="34">
        <v>-1.28740388668519E-2</v>
      </c>
      <c r="G3840" s="34">
        <v>0.16920502259296399</v>
      </c>
      <c r="H3840" s="35">
        <v>1.0527524103621599</v>
      </c>
      <c r="I3840" s="34">
        <v>8.7080954482355893E-2</v>
      </c>
      <c r="J3840" s="34">
        <v>2.8418774527176598E-2</v>
      </c>
      <c r="K3840" s="36">
        <f>Inputs!$B$12*(1+$B3840)^4</f>
        <v>99671.504008443022</v>
      </c>
      <c r="L3840" s="36">
        <f t="shared" si="590"/>
        <v>17127.439385670295</v>
      </c>
      <c r="M3840" s="36">
        <f t="shared" si="591"/>
        <v>254885.90642944255</v>
      </c>
      <c r="N3840" s="37">
        <f>M3840/Inputs!$B$6</f>
        <v>388.54558906927218</v>
      </c>
      <c r="O3840" s="38">
        <f>IF(N3840&gt;Inputs!$B$4,1,0)</f>
        <v>0</v>
      </c>
      <c r="P3840" s="34">
        <f t="shared" si="592"/>
        <v>5.8662179955179292E-2</v>
      </c>
      <c r="Q3840" s="36">
        <f>Inputs!$B$12*(1+$B3840)^0*$C3840+Inputs!$B$29*(1+$D3840)^0*Inputs!$B$19+Inputs!$B$30*(1+$E3840)^0*Inputs!$B$20+Inputs!$B$31*(1+$F3840)^0*Inputs!$B$21+Inputs!$B$22*(1+Inputs!$B$23)^0</f>
        <v>14844.941525326904</v>
      </c>
      <c r="R3840" s="36">
        <f>Inputs!$B$12*(1+$B3840)^1*$C3840+Inputs!$B$29*(1+$D3840)^1*Inputs!$B$19+Inputs!$B$30*(1+$E3840)^1*Inputs!$B$20+Inputs!$B$31*(1+$F3840)^1*Inputs!$B$21+Inputs!$B$22*(1+Inputs!$B$23)^1</f>
        <v>15818.135025130352</v>
      </c>
      <c r="S3840" s="36">
        <f>Inputs!$B$12*(1+$B3840)^2*$C3840+Inputs!$B$29*(1+$D3840)^2*Inputs!$B$19+Inputs!$B$30*(1+$E3840)^2*Inputs!$B$20+Inputs!$B$31*(1+$F3840)^2*Inputs!$B$21+Inputs!$B$22*(1+Inputs!$B$23)^2</f>
        <v>16920.44184395358</v>
      </c>
      <c r="T3840" s="36">
        <f>Inputs!$B$12*(1+$B3840)^3*$C3840+Inputs!$B$29*(1+$D3840)^3*Inputs!$B$19+Inputs!$B$30*(1+$E3840)^3*Inputs!$B$20+Inputs!$B$31*(1+$F3840)^3*Inputs!$B$21+Inputs!$B$22*(1+Inputs!$B$23)^3</f>
        <v>18168.863030970679</v>
      </c>
      <c r="U3840" s="36">
        <f>Inputs!$B$12*(1+$B3840)^4*$C3840+Inputs!$B$29*(1+$D3840)^4*Inputs!$B$19+Inputs!$B$30*(1+$E3840)^4*Inputs!$B$20+Inputs!$B$31*(1+$F3840)^4*Inputs!$B$21+Inputs!$B$22*(1+Inputs!$B$23)^4</f>
        <v>19582.689255352991</v>
      </c>
      <c r="V3840" s="35">
        <f>Inputs!$B$13/(Q3840*(1-$G3840))</f>
        <v>1.0265056688970149</v>
      </c>
      <c r="W3840" s="36">
        <f>Inputs!$B$13</f>
        <v>12660</v>
      </c>
      <c r="X3840" s="36">
        <f t="shared" si="593"/>
        <v>13576.185970755803</v>
      </c>
      <c r="Y3840" s="36">
        <f t="shared" si="594"/>
        <v>14614.500078417837</v>
      </c>
      <c r="Z3840" s="36">
        <f t="shared" si="595"/>
        <v>15791.830675839428</v>
      </c>
      <c r="AA3840" s="36">
        <f t="shared" si="596"/>
        <v>17127.439385670295</v>
      </c>
      <c r="AB3840" s="36">
        <f t="shared" si="597"/>
        <v>57100.24561612252</v>
      </c>
      <c r="AC3840" s="36">
        <f t="shared" si="598"/>
        <v>300264.67201283039</v>
      </c>
      <c r="AD3840" s="36">
        <f t="shared" si="599"/>
        <v>197785.66081332002</v>
      </c>
    </row>
    <row r="3841" spans="1:30" ht="14.25" customHeight="1" x14ac:dyDescent="0.25">
      <c r="A3841" s="16">
        <v>3825</v>
      </c>
      <c r="B3841" s="34">
        <v>0.299962234354548</v>
      </c>
      <c r="C3841" s="34">
        <v>5.2876174796410699E-2</v>
      </c>
      <c r="D3841" s="34">
        <v>1.48778458427473E-2</v>
      </c>
      <c r="E3841" s="34">
        <v>3.6670876325686802E-2</v>
      </c>
      <c r="F3841" s="34">
        <v>1.1189495023648801E-2</v>
      </c>
      <c r="G3841" s="34">
        <v>0.160044431308107</v>
      </c>
      <c r="H3841" s="35">
        <v>1.0778312155601399</v>
      </c>
      <c r="I3841" s="34">
        <v>8.9106910378933799E-2</v>
      </c>
      <c r="J3841" s="34">
        <v>2.5414437651614202E-2</v>
      </c>
      <c r="K3841" s="36">
        <f>Inputs!$B$12*(1+$B3841)^4</f>
        <v>171346.08779817616</v>
      </c>
      <c r="L3841" s="36">
        <f t="shared" si="590"/>
        <v>15923.512332282478</v>
      </c>
      <c r="M3841" s="36">
        <f t="shared" si="591"/>
        <v>221677.82397062363</v>
      </c>
      <c r="N3841" s="37">
        <f>M3841/Inputs!$B$6</f>
        <v>337.92351215034091</v>
      </c>
      <c r="O3841" s="38">
        <f>IF(N3841&gt;Inputs!$B$4,1,0)</f>
        <v>0</v>
      </c>
      <c r="P3841" s="34">
        <f t="shared" si="592"/>
        <v>6.3692472727319593E-2</v>
      </c>
      <c r="Q3841" s="36">
        <f>Inputs!$B$12*(1+$B3841)^0*$C3841+Inputs!$B$29*(1+$D3841)^0*Inputs!$B$19+Inputs!$B$30*(1+$E3841)^0*Inputs!$B$20+Inputs!$B$31*(1+$F3841)^0*Inputs!$B$21+Inputs!$B$22*(1+Inputs!$B$23)^0</f>
        <v>11194.614515211564</v>
      </c>
      <c r="R3841" s="36">
        <f>Inputs!$B$12*(1+$B3841)^1*$C3841+Inputs!$B$29*(1+$D3841)^1*Inputs!$B$19+Inputs!$B$30*(1+$E3841)^1*Inputs!$B$20+Inputs!$B$31*(1+$F3841)^1*Inputs!$B$21+Inputs!$B$22*(1+Inputs!$B$23)^1</f>
        <v>12268.897661588762</v>
      </c>
      <c r="S3841" s="36">
        <f>Inputs!$B$12*(1+$B3841)^2*$C3841+Inputs!$B$29*(1+$D3841)^2*Inputs!$B$19+Inputs!$B$30*(1+$E3841)^2*Inputs!$B$20+Inputs!$B$31*(1+$F3841)^2*Inputs!$B$21+Inputs!$B$22*(1+Inputs!$B$23)^2</f>
        <v>13631.241248233342</v>
      </c>
      <c r="T3841" s="36">
        <f>Inputs!$B$12*(1+$B3841)^3*$C3841+Inputs!$B$29*(1+$D3841)^3*Inputs!$B$19+Inputs!$B$30*(1+$E3841)^3*Inputs!$B$20+Inputs!$B$31*(1+$F3841)^3*Inputs!$B$21+Inputs!$B$22*(1+Inputs!$B$23)^3</f>
        <v>15367.351210398278</v>
      </c>
      <c r="U3841" s="36">
        <f>Inputs!$B$12*(1+$B3841)^4*$C3841+Inputs!$B$29*(1+$D3841)^4*Inputs!$B$19+Inputs!$B$30*(1+$E3841)^4*Inputs!$B$20+Inputs!$B$31*(1+$F3841)^4*Inputs!$B$21+Inputs!$B$22*(1+Inputs!$B$23)^4</f>
        <v>17588.621275721907</v>
      </c>
      <c r="V3841" s="35">
        <f>Inputs!$B$13/(Q3841*(1-$G3841))</f>
        <v>1.3463818506216549</v>
      </c>
      <c r="W3841" s="36">
        <f>Inputs!$B$13</f>
        <v>12660</v>
      </c>
      <c r="X3841" s="36">
        <f t="shared" si="593"/>
        <v>13183.032156564037</v>
      </c>
      <c r="Y3841" s="36">
        <f t="shared" si="594"/>
        <v>13878.179802717799</v>
      </c>
      <c r="Z3841" s="36">
        <f t="shared" si="595"/>
        <v>14779.134831023124</v>
      </c>
      <c r="AA3841" s="36">
        <f t="shared" si="596"/>
        <v>15923.512332282478</v>
      </c>
      <c r="AB3841" s="36">
        <f t="shared" si="597"/>
        <v>54377.177753284464</v>
      </c>
      <c r="AC3841" s="36">
        <f t="shared" si="598"/>
        <v>256359.95502247676</v>
      </c>
      <c r="AD3841" s="36">
        <f t="shared" si="599"/>
        <v>167300.64621733918</v>
      </c>
    </row>
    <row r="3842" spans="1:30" ht="14.25" customHeight="1" x14ac:dyDescent="0.25">
      <c r="A3842" s="16">
        <v>3826</v>
      </c>
      <c r="B3842" s="34">
        <v>0.11099106129052</v>
      </c>
      <c r="C3842" s="34">
        <v>8.0655415054078597E-2</v>
      </c>
      <c r="D3842" s="34">
        <v>1.3803478673884701E-2</v>
      </c>
      <c r="E3842" s="34">
        <v>3.58279626159628E-2</v>
      </c>
      <c r="F3842" s="34">
        <v>2.89319627891346E-2</v>
      </c>
      <c r="G3842" s="34">
        <v>0.168019542025205</v>
      </c>
      <c r="H3842" s="35">
        <v>0.96666536113020796</v>
      </c>
      <c r="I3842" s="34">
        <v>8.7809959034927804E-2</v>
      </c>
      <c r="J3842" s="34">
        <v>2.07987430836503E-2</v>
      </c>
      <c r="K3842" s="36">
        <f>Inputs!$B$12*(1+$B3842)^4</f>
        <v>91409.957995697303</v>
      </c>
      <c r="L3842" s="36">
        <f t="shared" si="590"/>
        <v>13042.437985920278</v>
      </c>
      <c r="M3842" s="36">
        <f t="shared" si="591"/>
        <v>180684.77017251286</v>
      </c>
      <c r="N3842" s="37">
        <f>M3842/Inputs!$B$6</f>
        <v>275.43410087273304</v>
      </c>
      <c r="O3842" s="38">
        <f>IF(N3842&gt;Inputs!$B$4,1,0)</f>
        <v>0</v>
      </c>
      <c r="P3842" s="34">
        <f t="shared" si="592"/>
        <v>6.70112159512775E-2</v>
      </c>
      <c r="Q3842" s="36">
        <f>Inputs!$B$12*(1+$B3842)^0*$C3842+Inputs!$B$29*(1+$D3842)^0*Inputs!$B$19+Inputs!$B$30*(1+$E3842)^0*Inputs!$B$20+Inputs!$B$31*(1+$F3842)^0*Inputs!$B$21+Inputs!$B$22*(1+Inputs!$B$23)^0</f>
        <v>12861.368930671637</v>
      </c>
      <c r="R3842" s="36">
        <f>Inputs!$B$12*(1+$B3842)^1*$C3842+Inputs!$B$29*(1+$D3842)^1*Inputs!$B$19+Inputs!$B$30*(1+$E3842)^1*Inputs!$B$20+Inputs!$B$31*(1+$F3842)^1*Inputs!$B$21+Inputs!$B$22*(1+Inputs!$B$23)^1</f>
        <v>13595.532795534318</v>
      </c>
      <c r="S3842" s="36">
        <f>Inputs!$B$12*(1+$B3842)^2*$C3842+Inputs!$B$29*(1+$D3842)^2*Inputs!$B$19+Inputs!$B$30*(1+$E3842)^2*Inputs!$B$20+Inputs!$B$31*(1+$F3842)^2*Inputs!$B$21+Inputs!$B$22*(1+Inputs!$B$23)^2</f>
        <v>14394.870843250083</v>
      </c>
      <c r="T3842" s="36">
        <f>Inputs!$B$12*(1+$B3842)^3*$C3842+Inputs!$B$29*(1+$D3842)^3*Inputs!$B$19+Inputs!$B$30*(1+$E3842)^3*Inputs!$B$20+Inputs!$B$31*(1+$F3842)^3*Inputs!$B$21+Inputs!$B$22*(1+Inputs!$B$23)^3</f>
        <v>15266.171204577919</v>
      </c>
      <c r="U3842" s="36">
        <f>Inputs!$B$12*(1+$B3842)^4*$C3842+Inputs!$B$29*(1+$D3842)^4*Inputs!$B$19+Inputs!$B$30*(1+$E3842)^4*Inputs!$B$20+Inputs!$B$31*(1+$F3842)^4*Inputs!$B$21+Inputs!$B$22*(1+Inputs!$B$23)^4</f>
        <v>16216.961972410027</v>
      </c>
      <c r="V3842" s="35">
        <f>Inputs!$B$13/(Q3842*(1-$G3842))</f>
        <v>1.1831324990343139</v>
      </c>
      <c r="W3842" s="36">
        <f>Inputs!$B$13</f>
        <v>12660</v>
      </c>
      <c r="X3842" s="36">
        <f t="shared" si="593"/>
        <v>12770.542423039851</v>
      </c>
      <c r="Y3842" s="36">
        <f t="shared" si="594"/>
        <v>12873.259640677057</v>
      </c>
      <c r="Z3842" s="36">
        <f t="shared" si="595"/>
        <v>12965.113385958266</v>
      </c>
      <c r="AA3842" s="36">
        <f t="shared" si="596"/>
        <v>13042.437985920278</v>
      </c>
      <c r="AB3842" s="36">
        <f t="shared" si="597"/>
        <v>50252.138781380476</v>
      </c>
      <c r="AC3842" s="36">
        <f t="shared" si="598"/>
        <v>198678.74524846705</v>
      </c>
      <c r="AD3842" s="36">
        <f t="shared" si="599"/>
        <v>130432.63139113238</v>
      </c>
    </row>
    <row r="3843" spans="1:30" ht="14.25" customHeight="1" x14ac:dyDescent="0.25">
      <c r="A3843" s="16">
        <v>3827</v>
      </c>
      <c r="B3843" s="34">
        <v>0.31097214276045199</v>
      </c>
      <c r="C3843" s="34">
        <v>7.6782093730408105E-2</v>
      </c>
      <c r="D3843" s="34">
        <v>1.6597180199689698E-2</v>
      </c>
      <c r="E3843" s="34">
        <v>4.05908461308589E-2</v>
      </c>
      <c r="F3843" s="34">
        <v>-1.40320023489792E-2</v>
      </c>
      <c r="G3843" s="34">
        <v>0.20840549563500699</v>
      </c>
      <c r="H3843" s="35">
        <v>1.1355720638264999</v>
      </c>
      <c r="I3843" s="34">
        <v>0.100770611991958</v>
      </c>
      <c r="J3843" s="34">
        <v>2.0484452451217699E-2</v>
      </c>
      <c r="K3843" s="36">
        <f>Inputs!$B$12*(1+$B3843)^4</f>
        <v>177225.048437864</v>
      </c>
      <c r="L3843" s="36">
        <f t="shared" si="590"/>
        <v>19551.940989689352</v>
      </c>
      <c r="M3843" s="36">
        <f t="shared" si="591"/>
        <v>211764.42978049858</v>
      </c>
      <c r="N3843" s="37">
        <f>M3843/Inputs!$B$6</f>
        <v>322.81163076295513</v>
      </c>
      <c r="O3843" s="38">
        <f>IF(N3843&gt;Inputs!$B$4,1,0)</f>
        <v>0</v>
      </c>
      <c r="P3843" s="34">
        <f t="shared" si="592"/>
        <v>8.0286159540740296E-2</v>
      </c>
      <c r="Q3843" s="36">
        <f>Inputs!$B$12*(1+$B3843)^0*$C3843+Inputs!$B$29*(1+$D3843)^0*Inputs!$B$19+Inputs!$B$30*(1+$E3843)^0*Inputs!$B$20+Inputs!$B$31*(1+$F3843)^0*Inputs!$B$21+Inputs!$B$22*(1+Inputs!$B$23)^0</f>
        <v>12628.969651251409</v>
      </c>
      <c r="R3843" s="36">
        <f>Inputs!$B$12*(1+$B3843)^1*$C3843+Inputs!$B$29*(1+$D3843)^1*Inputs!$B$19+Inputs!$B$30*(1+$E3843)^1*Inputs!$B$20+Inputs!$B$31*(1+$F3843)^1*Inputs!$B$21+Inputs!$B$22*(1+Inputs!$B$23)^1</f>
        <v>14085.916476747552</v>
      </c>
      <c r="S3843" s="36">
        <f>Inputs!$B$12*(1+$B3843)^2*$C3843+Inputs!$B$29*(1+$D3843)^2*Inputs!$B$19+Inputs!$B$30*(1+$E3843)^2*Inputs!$B$20+Inputs!$B$31*(1+$F3843)^2*Inputs!$B$21+Inputs!$B$22*(1+Inputs!$B$23)^2</f>
        <v>15992.233256471009</v>
      </c>
      <c r="T3843" s="36">
        <f>Inputs!$B$12*(1+$B3843)^3*$C3843+Inputs!$B$29*(1+$D3843)^3*Inputs!$B$19+Inputs!$B$30*(1+$E3843)^3*Inputs!$B$20+Inputs!$B$31*(1+$F3843)^3*Inputs!$B$21+Inputs!$B$22*(1+Inputs!$B$23)^3</f>
        <v>18486.568540719214</v>
      </c>
      <c r="U3843" s="36">
        <f>Inputs!$B$12*(1+$B3843)^4*$C3843+Inputs!$B$29*(1+$D3843)^4*Inputs!$B$19+Inputs!$B$30*(1+$E3843)^4*Inputs!$B$20+Inputs!$B$31*(1+$F3843)^4*Inputs!$B$21+Inputs!$B$22*(1+Inputs!$B$23)^4</f>
        <v>21750.658384546568</v>
      </c>
      <c r="V3843" s="35">
        <f>Inputs!$B$13/(Q3843*(1-$G3843))</f>
        <v>1.2663770040150424</v>
      </c>
      <c r="W3843" s="36">
        <f>Inputs!$B$13</f>
        <v>12660</v>
      </c>
      <c r="X3843" s="36">
        <f t="shared" si="593"/>
        <v>13755.896960446751</v>
      </c>
      <c r="Y3843" s="36">
        <f t="shared" si="594"/>
        <v>15203.573729607426</v>
      </c>
      <c r="Z3843" s="36">
        <f t="shared" si="595"/>
        <v>17096.354978826828</v>
      </c>
      <c r="AA3843" s="36">
        <f t="shared" si="596"/>
        <v>19551.940989689352</v>
      </c>
      <c r="AB3843" s="36">
        <f t="shared" si="597"/>
        <v>57994.486504593449</v>
      </c>
      <c r="AC3843" s="36">
        <f t="shared" si="598"/>
        <v>248516.70461453591</v>
      </c>
      <c r="AD3843" s="36">
        <f t="shared" si="599"/>
        <v>153769.94327590513</v>
      </c>
    </row>
    <row r="3844" spans="1:30" ht="14.25" customHeight="1" x14ac:dyDescent="0.25">
      <c r="A3844" s="16">
        <v>3828</v>
      </c>
      <c r="B3844" s="34">
        <v>0.37789129784874798</v>
      </c>
      <c r="C3844" s="34">
        <v>6.4481039392047496E-2</v>
      </c>
      <c r="D3844" s="34">
        <v>1.9247924877564101E-2</v>
      </c>
      <c r="E3844" s="34">
        <v>5.7052923079530103E-2</v>
      </c>
      <c r="F3844" s="34">
        <v>1.9696420181247301E-2</v>
      </c>
      <c r="G3844" s="34">
        <v>0.16962594774284201</v>
      </c>
      <c r="H3844" s="35">
        <v>0.98039800596627302</v>
      </c>
      <c r="I3844" s="34">
        <v>9.6964873858317299E-2</v>
      </c>
      <c r="J3844" s="34">
        <v>2.8155475751763699E-2</v>
      </c>
      <c r="K3844" s="36">
        <f>Inputs!$B$12*(1+$B3844)^4</f>
        <v>216277.36997123444</v>
      </c>
      <c r="L3844" s="36">
        <f t="shared" si="590"/>
        <v>18667.709192262988</v>
      </c>
      <c r="M3844" s="36">
        <f t="shared" si="591"/>
        <v>232885.8164275196</v>
      </c>
      <c r="N3844" s="37">
        <f>M3844/Inputs!$B$6</f>
        <v>355.00886650536523</v>
      </c>
      <c r="O3844" s="38">
        <f>IF(N3844&gt;Inputs!$B$4,1,0)</f>
        <v>0</v>
      </c>
      <c r="P3844" s="34">
        <f t="shared" si="592"/>
        <v>6.8809398106553593E-2</v>
      </c>
      <c r="Q3844" s="36">
        <f>Inputs!$B$12*(1+$B3844)^0*$C3844+Inputs!$B$29*(1+$D3844)^0*Inputs!$B$19+Inputs!$B$30*(1+$E3844)^0*Inputs!$B$20+Inputs!$B$31*(1+$F3844)^0*Inputs!$B$21+Inputs!$B$22*(1+Inputs!$B$23)^0</f>
        <v>11890.906390949771</v>
      </c>
      <c r="R3844" s="36">
        <f>Inputs!$B$12*(1+$B3844)^1*$C3844+Inputs!$B$29*(1+$D3844)^1*Inputs!$B$19+Inputs!$B$30*(1+$E3844)^1*Inputs!$B$20+Inputs!$B$31*(1+$F3844)^1*Inputs!$B$21+Inputs!$B$22*(1+Inputs!$B$23)^1</f>
        <v>13579.520041125117</v>
      </c>
      <c r="S3844" s="36">
        <f>Inputs!$B$12*(1+$B3844)^2*$C3844+Inputs!$B$29*(1+$D3844)^2*Inputs!$B$19+Inputs!$B$30*(1+$E3844)^2*Inputs!$B$20+Inputs!$B$31*(1+$F3844)^2*Inputs!$B$21+Inputs!$B$22*(1+Inputs!$B$23)^2</f>
        <v>15829.688414839722</v>
      </c>
      <c r="T3844" s="36">
        <f>Inputs!$B$12*(1+$B3844)^3*$C3844+Inputs!$B$29*(1+$D3844)^3*Inputs!$B$19+Inputs!$B$30*(1+$E3844)^3*Inputs!$B$20+Inputs!$B$31*(1+$F3844)^3*Inputs!$B$21+Inputs!$B$22*(1+Inputs!$B$23)^3</f>
        <v>18850.651233175056</v>
      </c>
      <c r="U3844" s="36">
        <f>Inputs!$B$12*(1+$B3844)^4*$C3844+Inputs!$B$29*(1+$D3844)^4*Inputs!$B$19+Inputs!$B$30*(1+$E3844)^4*Inputs!$B$20+Inputs!$B$31*(1+$F3844)^4*Inputs!$B$21+Inputs!$B$22*(1+Inputs!$B$23)^4</f>
        <v>22930.56933127196</v>
      </c>
      <c r="V3844" s="35">
        <f>Inputs!$B$13/(Q3844*(1-$G3844))</f>
        <v>1.2821681240344749</v>
      </c>
      <c r="W3844" s="36">
        <f>Inputs!$B$13</f>
        <v>12660</v>
      </c>
      <c r="X3844" s="36">
        <f t="shared" si="593"/>
        <v>13607.13565022593</v>
      </c>
      <c r="Y3844" s="36">
        <f t="shared" si="594"/>
        <v>14870.220970056695</v>
      </c>
      <c r="Z3844" s="36">
        <f t="shared" si="595"/>
        <v>16527.168672005122</v>
      </c>
      <c r="AA3844" s="36">
        <f t="shared" si="596"/>
        <v>18667.709192262988</v>
      </c>
      <c r="AB3844" s="36">
        <f t="shared" si="597"/>
        <v>57280.178611953066</v>
      </c>
      <c r="AC3844" s="36">
        <f t="shared" si="598"/>
        <v>278934.38910837827</v>
      </c>
      <c r="AD3844" s="36">
        <f t="shared" si="599"/>
        <v>175605.63781556653</v>
      </c>
    </row>
    <row r="3845" spans="1:30" ht="14.25" customHeight="1" x14ac:dyDescent="0.25">
      <c r="A3845" s="16">
        <v>3829</v>
      </c>
      <c r="B3845" s="34">
        <v>0.20978612727346799</v>
      </c>
      <c r="C3845" s="34">
        <v>8.1014001252102494E-2</v>
      </c>
      <c r="D3845" s="34">
        <v>3.8948053222037898E-2</v>
      </c>
      <c r="E3845" s="34">
        <v>4.1441900823046302E-2</v>
      </c>
      <c r="F3845" s="34">
        <v>3.3855905778806699E-3</v>
      </c>
      <c r="G3845" s="34">
        <v>0.16278683153020401</v>
      </c>
      <c r="H3845" s="35">
        <v>1.1487290514623201</v>
      </c>
      <c r="I3845" s="34">
        <v>9.6374136076438396E-2</v>
      </c>
      <c r="J3845" s="34">
        <v>2.4266165599945402E-2</v>
      </c>
      <c r="K3845" s="36">
        <f>Inputs!$B$12*(1+$B3845)^4</f>
        <v>128524.41944691975</v>
      </c>
      <c r="L3845" s="36">
        <f t="shared" si="590"/>
        <v>18459.983151674409</v>
      </c>
      <c r="M3845" s="36">
        <f t="shared" si="591"/>
        <v>223114.73281240856</v>
      </c>
      <c r="N3845" s="37">
        <f>M3845/Inputs!$B$6</f>
        <v>340.11392197013498</v>
      </c>
      <c r="O3845" s="38">
        <f>IF(N3845&gt;Inputs!$B$4,1,0)</f>
        <v>0</v>
      </c>
      <c r="P3845" s="34">
        <f t="shared" si="592"/>
        <v>7.2107970476492991E-2</v>
      </c>
      <c r="Q3845" s="36">
        <f>Inputs!$B$12*(1+$B3845)^0*$C3845+Inputs!$B$29*(1+$D3845)^0*Inputs!$B$19+Inputs!$B$30*(1+$E3845)^0*Inputs!$B$20+Inputs!$B$31*(1+$F3845)^0*Inputs!$B$21+Inputs!$B$22*(1+Inputs!$B$23)^0</f>
        <v>12882.884102553071</v>
      </c>
      <c r="R3845" s="36">
        <f>Inputs!$B$12*(1+$B3845)^1*$C3845+Inputs!$B$29*(1+$D3845)^1*Inputs!$B$19+Inputs!$B$30*(1+$E3845)^1*Inputs!$B$20+Inputs!$B$31*(1+$F3845)^1*Inputs!$B$21+Inputs!$B$22*(1+Inputs!$B$23)^1</f>
        <v>14081.414185501511</v>
      </c>
      <c r="S3845" s="36">
        <f>Inputs!$B$12*(1+$B3845)^2*$C3845+Inputs!$B$29*(1+$D3845)^2*Inputs!$B$19+Inputs!$B$30*(1+$E3845)^2*Inputs!$B$20+Inputs!$B$31*(1+$F3845)^2*Inputs!$B$21+Inputs!$B$22*(1+Inputs!$B$23)^2</f>
        <v>15501.168055665286</v>
      </c>
      <c r="T3845" s="36">
        <f>Inputs!$B$12*(1+$B3845)^3*$C3845+Inputs!$B$29*(1+$D3845)^3*Inputs!$B$19+Inputs!$B$30*(1+$E3845)^3*Inputs!$B$20+Inputs!$B$31*(1+$F3845)^3*Inputs!$B$21+Inputs!$B$22*(1+Inputs!$B$23)^3</f>
        <v>17187.336198147255</v>
      </c>
      <c r="U3845" s="36">
        <f>Inputs!$B$12*(1+$B3845)^4*$C3845+Inputs!$B$29*(1+$D3845)^4*Inputs!$B$19+Inputs!$B$30*(1+$E3845)^4*Inputs!$B$20+Inputs!$B$31*(1+$F3845)^4*Inputs!$B$21+Inputs!$B$22*(1+Inputs!$B$23)^4</f>
        <v>19194.537189202594</v>
      </c>
      <c r="V3845" s="35">
        <f>Inputs!$B$13/(Q3845*(1-$G3845))</f>
        <v>1.1737741887883164</v>
      </c>
      <c r="W3845" s="36">
        <f>Inputs!$B$13</f>
        <v>12660</v>
      </c>
      <c r="X3845" s="36">
        <f t="shared" si="593"/>
        <v>13763.979371582333</v>
      </c>
      <c r="Y3845" s="36">
        <f t="shared" si="594"/>
        <v>15070.470399686745</v>
      </c>
      <c r="Z3845" s="36">
        <f t="shared" si="595"/>
        <v>16619.692083638663</v>
      </c>
      <c r="AA3845" s="36">
        <f t="shared" si="596"/>
        <v>18459.983151674409</v>
      </c>
      <c r="AB3845" s="36">
        <f t="shared" si="597"/>
        <v>57588.456196584128</v>
      </c>
      <c r="AC3845" s="36">
        <f t="shared" si="598"/>
        <v>262217.00645380223</v>
      </c>
      <c r="AD3845" s="36">
        <f t="shared" si="599"/>
        <v>165526.27661582443</v>
      </c>
    </row>
    <row r="3846" spans="1:30" ht="14.25" customHeight="1" x14ac:dyDescent="0.25">
      <c r="A3846" s="16">
        <v>3830</v>
      </c>
      <c r="B3846" s="34">
        <v>0.31603030014265898</v>
      </c>
      <c r="C3846" s="34">
        <v>8.0775442974334297E-2</v>
      </c>
      <c r="D3846" s="34">
        <v>2.6211948552163699E-2</v>
      </c>
      <c r="E3846" s="34">
        <v>7.5782936887710803E-2</v>
      </c>
      <c r="F3846" s="34">
        <v>1.44823949857718E-3</v>
      </c>
      <c r="G3846" s="34">
        <v>0.17110242895317301</v>
      </c>
      <c r="H3846" s="35">
        <v>0.96416173306003305</v>
      </c>
      <c r="I3846" s="34">
        <v>8.9625997574826796E-2</v>
      </c>
      <c r="J3846" s="34">
        <v>2.4999992725632799E-2</v>
      </c>
      <c r="K3846" s="36">
        <f>Inputs!$B$12*(1+$B3846)^4</f>
        <v>179976.08671339793</v>
      </c>
      <c r="L3846" s="36">
        <f t="shared" si="590"/>
        <v>18788.062594519022</v>
      </c>
      <c r="M3846" s="36">
        <f t="shared" si="591"/>
        <v>252861.59682830819</v>
      </c>
      <c r="N3846" s="37">
        <f>M3846/Inputs!$B$6</f>
        <v>385.45975126266489</v>
      </c>
      <c r="O3846" s="38">
        <f>IF(N3846&gt;Inputs!$B$4,1,0)</f>
        <v>0</v>
      </c>
      <c r="P3846" s="34">
        <f t="shared" si="592"/>
        <v>6.4626004849193994E-2</v>
      </c>
      <c r="Q3846" s="36">
        <f>Inputs!$B$12*(1+$B3846)^0*$C3846+Inputs!$B$29*(1+$D3846)^0*Inputs!$B$19+Inputs!$B$30*(1+$E3846)^0*Inputs!$B$20+Inputs!$B$31*(1+$F3846)^0*Inputs!$B$21+Inputs!$B$22*(1+Inputs!$B$23)^0</f>
        <v>12868.57060588698</v>
      </c>
      <c r="R3846" s="36">
        <f>Inputs!$B$12*(1+$B3846)^1*$C3846+Inputs!$B$29*(1+$D3846)^1*Inputs!$B$19+Inputs!$B$30*(1+$E3846)^1*Inputs!$B$20+Inputs!$B$31*(1+$F3846)^1*Inputs!$B$21+Inputs!$B$22*(1+Inputs!$B$23)^1</f>
        <v>14614.462645753509</v>
      </c>
      <c r="S3846" s="36">
        <f>Inputs!$B$12*(1+$B3846)^2*$C3846+Inputs!$B$29*(1+$D3846)^2*Inputs!$B$19+Inputs!$B$30*(1+$E3846)^2*Inputs!$B$20+Inputs!$B$31*(1+$F3846)^2*Inputs!$B$21+Inputs!$B$22*(1+Inputs!$B$23)^2</f>
        <v>16859.025072565531</v>
      </c>
      <c r="T3846" s="36">
        <f>Inputs!$B$12*(1+$B3846)^3*$C3846+Inputs!$B$29*(1+$D3846)^3*Inputs!$B$19+Inputs!$B$30*(1+$E3846)^3*Inputs!$B$20+Inputs!$B$31*(1+$F3846)^3*Inputs!$B$21+Inputs!$B$22*(1+Inputs!$B$23)^3</f>
        <v>19756.321459921281</v>
      </c>
      <c r="U3846" s="36">
        <f>Inputs!$B$12*(1+$B3846)^4*$C3846+Inputs!$B$29*(1+$D3846)^4*Inputs!$B$19+Inputs!$B$30*(1+$E3846)^4*Inputs!$B$20+Inputs!$B$31*(1+$F3846)^4*Inputs!$B$21+Inputs!$B$22*(1+Inputs!$B$23)^4</f>
        <v>23508.842196549085</v>
      </c>
      <c r="V3846" s="35">
        <f>Inputs!$B$13/(Q3846*(1-$G3846))</f>
        <v>1.1868682958930954</v>
      </c>
      <c r="W3846" s="36">
        <f>Inputs!$B$13</f>
        <v>12660</v>
      </c>
      <c r="X3846" s="36">
        <f t="shared" si="593"/>
        <v>13703.134208730638</v>
      </c>
      <c r="Y3846" s="36">
        <f t="shared" si="594"/>
        <v>15029.682323673955</v>
      </c>
      <c r="Z3846" s="36">
        <f t="shared" si="595"/>
        <v>16700.839422552213</v>
      </c>
      <c r="AA3846" s="36">
        <f t="shared" si="596"/>
        <v>18788.062594519022</v>
      </c>
      <c r="AB3846" s="36">
        <f t="shared" si="597"/>
        <v>58857.33572473604</v>
      </c>
      <c r="AC3846" s="36">
        <f t="shared" si="598"/>
        <v>297987.84665165504</v>
      </c>
      <c r="AD3846" s="36">
        <f t="shared" si="599"/>
        <v>194004.26110357215</v>
      </c>
    </row>
    <row r="3847" spans="1:30" ht="14.25" customHeight="1" x14ac:dyDescent="0.25">
      <c r="A3847" s="16">
        <v>3831</v>
      </c>
      <c r="B3847" s="34">
        <v>0.239106825152268</v>
      </c>
      <c r="C3847" s="34">
        <v>9.9220090100228697E-2</v>
      </c>
      <c r="D3847" s="34">
        <v>2.80444046888381E-2</v>
      </c>
      <c r="E3847" s="34">
        <v>3.8105750603930698E-2</v>
      </c>
      <c r="F3847" s="34">
        <v>1.89212115636265E-2</v>
      </c>
      <c r="G3847" s="34">
        <v>0.18162903863830801</v>
      </c>
      <c r="H3847" s="35">
        <v>0.98797941021366598</v>
      </c>
      <c r="I3847" s="34">
        <v>0.100806726909046</v>
      </c>
      <c r="J3847" s="34">
        <v>2.0981859694458999E-2</v>
      </c>
      <c r="K3847" s="36">
        <f>Inputs!$B$12*(1+$B3847)^4</f>
        <v>141444.55931337815</v>
      </c>
      <c r="L3847" s="36">
        <f t="shared" si="590"/>
        <v>18523.397598704811</v>
      </c>
      <c r="M3847" s="36">
        <f t="shared" si="591"/>
        <v>203509.07881958253</v>
      </c>
      <c r="N3847" s="37">
        <f>M3847/Inputs!$B$6</f>
        <v>310.22725429814409</v>
      </c>
      <c r="O3847" s="38">
        <f>IF(N3847&gt;Inputs!$B$4,1,0)</f>
        <v>0</v>
      </c>
      <c r="P3847" s="34">
        <f t="shared" si="592"/>
        <v>7.9824867214587009E-2</v>
      </c>
      <c r="Q3847" s="36">
        <f>Inputs!$B$12*(1+$B3847)^0*$C3847+Inputs!$B$29*(1+$D3847)^0*Inputs!$B$19+Inputs!$B$30*(1+$E3847)^0*Inputs!$B$20+Inputs!$B$31*(1+$F3847)^0*Inputs!$B$21+Inputs!$B$22*(1+Inputs!$B$23)^0</f>
        <v>13975.249433440644</v>
      </c>
      <c r="R3847" s="36">
        <f>Inputs!$B$12*(1+$B3847)^1*$C3847+Inputs!$B$29*(1+$D3847)^1*Inputs!$B$19+Inputs!$B$30*(1+$E3847)^1*Inputs!$B$20+Inputs!$B$31*(1+$F3847)^1*Inputs!$B$21+Inputs!$B$22*(1+Inputs!$B$23)^1</f>
        <v>15603.261908789602</v>
      </c>
      <c r="S3847" s="36">
        <f>Inputs!$B$12*(1+$B3847)^2*$C3847+Inputs!$B$29*(1+$D3847)^2*Inputs!$B$19+Inputs!$B$30*(1+$E3847)^2*Inputs!$B$20+Inputs!$B$31*(1+$F3847)^2*Inputs!$B$21+Inputs!$B$22*(1+Inputs!$B$23)^2</f>
        <v>17577.416734545157</v>
      </c>
      <c r="T3847" s="36">
        <f>Inputs!$B$12*(1+$B3847)^3*$C3847+Inputs!$B$29*(1+$D3847)^3*Inputs!$B$19+Inputs!$B$30*(1+$E3847)^3*Inputs!$B$20+Inputs!$B$31*(1+$F3847)^3*Inputs!$B$21+Inputs!$B$22*(1+Inputs!$B$23)^3</f>
        <v>19979.275746280662</v>
      </c>
      <c r="U3847" s="36">
        <f>Inputs!$B$12*(1+$B3847)^4*$C3847+Inputs!$B$29*(1+$D3847)^4*Inputs!$B$19+Inputs!$B$30*(1+$E3847)^4*Inputs!$B$20+Inputs!$B$31*(1+$F3847)^4*Inputs!$B$21+Inputs!$B$22*(1+Inputs!$B$23)^4</f>
        <v>22909.865749575492</v>
      </c>
      <c r="V3847" s="35">
        <f>Inputs!$B$13/(Q3847*(1-$G3847))</f>
        <v>1.1069396067631463</v>
      </c>
      <c r="W3847" s="36">
        <f>Inputs!$B$13</f>
        <v>12660</v>
      </c>
      <c r="X3847" s="36">
        <f t="shared" si="593"/>
        <v>13755.037397722172</v>
      </c>
      <c r="Y3847" s="36">
        <f t="shared" si="594"/>
        <v>15067.54522007525</v>
      </c>
      <c r="Z3847" s="36">
        <f t="shared" si="595"/>
        <v>16640.180395183619</v>
      </c>
      <c r="AA3847" s="36">
        <f t="shared" si="596"/>
        <v>18523.397598704811</v>
      </c>
      <c r="AB3847" s="36">
        <f t="shared" si="597"/>
        <v>56939.076159808334</v>
      </c>
      <c r="AC3847" s="36">
        <f t="shared" si="598"/>
        <v>236919.31584860277</v>
      </c>
      <c r="AD3847" s="36">
        <f t="shared" si="599"/>
        <v>146570.00265977418</v>
      </c>
    </row>
    <row r="3848" spans="1:30" ht="14.25" customHeight="1" x14ac:dyDescent="0.25">
      <c r="A3848" s="16">
        <v>3832</v>
      </c>
      <c r="B3848" s="34">
        <v>0.255065266266501</v>
      </c>
      <c r="C3848" s="34">
        <v>7.0354233180488501E-2</v>
      </c>
      <c r="D3848" s="34">
        <v>3.3112947409015103E-2</v>
      </c>
      <c r="E3848" s="34">
        <v>5.0981631976771198E-2</v>
      </c>
      <c r="F3848" s="34">
        <v>2.05528895917724E-2</v>
      </c>
      <c r="G3848" s="34">
        <v>0.18511932209996099</v>
      </c>
      <c r="H3848" s="35">
        <v>0.95089210724202</v>
      </c>
      <c r="I3848" s="34">
        <v>8.9817788526230305E-2</v>
      </c>
      <c r="J3848" s="34">
        <v>2.3504968561427898E-2</v>
      </c>
      <c r="K3848" s="36">
        <f>Inputs!$B$12*(1+$B3848)^4</f>
        <v>148873.18960848413</v>
      </c>
      <c r="L3848" s="36">
        <f t="shared" si="590"/>
        <v>15188.392699304328</v>
      </c>
      <c r="M3848" s="36">
        <f t="shared" si="591"/>
        <v>205916.62873537641</v>
      </c>
      <c r="N3848" s="37">
        <f>M3848/Inputs!$B$6</f>
        <v>313.8972999014884</v>
      </c>
      <c r="O3848" s="38">
        <f>IF(N3848&gt;Inputs!$B$4,1,0)</f>
        <v>0</v>
      </c>
      <c r="P3848" s="34">
        <f t="shared" si="592"/>
        <v>6.63128199648024E-2</v>
      </c>
      <c r="Q3848" s="36">
        <f>Inputs!$B$12*(1+$B3848)^0*$C3848+Inputs!$B$29*(1+$D3848)^0*Inputs!$B$19+Inputs!$B$30*(1+$E3848)^0*Inputs!$B$20+Inputs!$B$31*(1+$F3848)^0*Inputs!$B$21+Inputs!$B$22*(1+Inputs!$B$23)^0</f>
        <v>12243.298018256231</v>
      </c>
      <c r="R3848" s="36">
        <f>Inputs!$B$12*(1+$B3848)^1*$C3848+Inputs!$B$29*(1+$D3848)^1*Inputs!$B$19+Inputs!$B$30*(1+$E3848)^1*Inputs!$B$20+Inputs!$B$31*(1+$F3848)^1*Inputs!$B$21+Inputs!$B$22*(1+Inputs!$B$23)^1</f>
        <v>13580.959988108447</v>
      </c>
      <c r="S3848" s="36">
        <f>Inputs!$B$12*(1+$B3848)^2*$C3848+Inputs!$B$29*(1+$D3848)^2*Inputs!$B$19+Inputs!$B$30*(1+$E3848)^2*Inputs!$B$20+Inputs!$B$31*(1+$F3848)^2*Inputs!$B$21+Inputs!$B$22*(1+Inputs!$B$23)^2</f>
        <v>15203.227533438614</v>
      </c>
      <c r="T3848" s="36">
        <f>Inputs!$B$12*(1+$B3848)^3*$C3848+Inputs!$B$29*(1+$D3848)^3*Inputs!$B$19+Inputs!$B$30*(1+$E3848)^3*Inputs!$B$20+Inputs!$B$31*(1+$F3848)^3*Inputs!$B$21+Inputs!$B$22*(1+Inputs!$B$23)^3</f>
        <v>17180.578095087265</v>
      </c>
      <c r="U3848" s="36">
        <f>Inputs!$B$12*(1+$B3848)^4*$C3848+Inputs!$B$29*(1+$D3848)^4*Inputs!$B$19+Inputs!$B$30*(1+$E3848)^4*Inputs!$B$20+Inputs!$B$31*(1+$F3848)^4*Inputs!$B$21+Inputs!$B$22*(1+Inputs!$B$23)^4</f>
        <v>19601.375780327915</v>
      </c>
      <c r="V3848" s="35">
        <f>Inputs!$B$13/(Q3848*(1-$G3848))</f>
        <v>1.2689405172756985</v>
      </c>
      <c r="W3848" s="36">
        <f>Inputs!$B$13</f>
        <v>12660</v>
      </c>
      <c r="X3848" s="36">
        <f t="shared" si="593"/>
        <v>13163.239984331198</v>
      </c>
      <c r="Y3848" s="36">
        <f t="shared" si="594"/>
        <v>13750.5493661194</v>
      </c>
      <c r="Z3848" s="36">
        <f t="shared" si="595"/>
        <v>14425.783744050445</v>
      </c>
      <c r="AA3848" s="36">
        <f t="shared" si="596"/>
        <v>15188.392699304328</v>
      </c>
      <c r="AB3848" s="36">
        <f t="shared" si="597"/>
        <v>53428.928722141703</v>
      </c>
      <c r="AC3848" s="36">
        <f t="shared" si="598"/>
        <v>234425.18958553267</v>
      </c>
      <c r="AD3848" s="36">
        <f t="shared" si="599"/>
        <v>152487.70001323469</v>
      </c>
    </row>
    <row r="3849" spans="1:30" ht="14.25" customHeight="1" x14ac:dyDescent="0.25">
      <c r="A3849" s="16">
        <v>3833</v>
      </c>
      <c r="B3849" s="34">
        <v>0.26260288200304499</v>
      </c>
      <c r="C3849" s="34">
        <v>9.9681777019599405E-2</v>
      </c>
      <c r="D3849" s="34">
        <v>5.1528887875705399E-2</v>
      </c>
      <c r="E3849" s="34">
        <v>4.4462750245610402E-2</v>
      </c>
      <c r="F3849" s="34">
        <v>1.42626916034944E-2</v>
      </c>
      <c r="G3849" s="34">
        <v>0.17379498092604601</v>
      </c>
      <c r="H3849" s="35">
        <v>1.0337920853771201</v>
      </c>
      <c r="I3849" s="34">
        <v>9.2446705932396803E-2</v>
      </c>
      <c r="J3849" s="34">
        <v>2.0142540622062801E-2</v>
      </c>
      <c r="K3849" s="36">
        <f>Inputs!$B$12*(1+$B3849)^4</f>
        <v>152481.92133434731</v>
      </c>
      <c r="L3849" s="36">
        <f t="shared" si="590"/>
        <v>20847.052729614548</v>
      </c>
      <c r="M3849" s="36">
        <f t="shared" si="591"/>
        <v>250817.67996295632</v>
      </c>
      <c r="N3849" s="37">
        <f>M3849/Inputs!$B$6</f>
        <v>382.34402433377488</v>
      </c>
      <c r="O3849" s="38">
        <f>IF(N3849&gt;Inputs!$B$4,1,0)</f>
        <v>0</v>
      </c>
      <c r="P3849" s="34">
        <f t="shared" si="592"/>
        <v>7.2304165310333998E-2</v>
      </c>
      <c r="Q3849" s="36">
        <f>Inputs!$B$12*(1+$B3849)^0*$C3849+Inputs!$B$29*(1+$D3849)^0*Inputs!$B$19+Inputs!$B$30*(1+$E3849)^0*Inputs!$B$20+Inputs!$B$31*(1+$F3849)^0*Inputs!$B$21+Inputs!$B$22*(1+Inputs!$B$23)^0</f>
        <v>14002.950648602888</v>
      </c>
      <c r="R3849" s="36">
        <f>Inputs!$B$12*(1+$B3849)^1*$C3849+Inputs!$B$29*(1+$D3849)^1*Inputs!$B$19+Inputs!$B$30*(1+$E3849)^1*Inputs!$B$20+Inputs!$B$31*(1+$F3849)^1*Inputs!$B$21+Inputs!$B$22*(1+Inputs!$B$23)^1</f>
        <v>15850.519816650274</v>
      </c>
      <c r="S3849" s="36">
        <f>Inputs!$B$12*(1+$B3849)^2*$C3849+Inputs!$B$29*(1+$D3849)^2*Inputs!$B$19+Inputs!$B$30*(1+$E3849)^2*Inputs!$B$20+Inputs!$B$31*(1+$F3849)^2*Inputs!$B$21+Inputs!$B$22*(1+Inputs!$B$23)^2</f>
        <v>18123.103797516997</v>
      </c>
      <c r="T3849" s="36">
        <f>Inputs!$B$12*(1+$B3849)^3*$C3849+Inputs!$B$29*(1+$D3849)^3*Inputs!$B$19+Inputs!$B$30*(1+$E3849)^3*Inputs!$B$20+Inputs!$B$31*(1+$F3849)^3*Inputs!$B$21+Inputs!$B$22*(1+Inputs!$B$23)^3</f>
        <v>20929.634822033448</v>
      </c>
      <c r="U3849" s="36">
        <f>Inputs!$B$12*(1+$B3849)^4*$C3849+Inputs!$B$29*(1+$D3849)^4*Inputs!$B$19+Inputs!$B$30*(1+$E3849)^4*Inputs!$B$20+Inputs!$B$31*(1+$F3849)^4*Inputs!$B$21+Inputs!$B$22*(1+Inputs!$B$23)^4</f>
        <v>24407.518830253357</v>
      </c>
      <c r="V3849" s="35">
        <f>Inputs!$B$13/(Q3849*(1-$G3849))</f>
        <v>1.0942745998398606</v>
      </c>
      <c r="W3849" s="36">
        <f>Inputs!$B$13</f>
        <v>12660</v>
      </c>
      <c r="X3849" s="36">
        <f t="shared" si="593"/>
        <v>14132.361943744378</v>
      </c>
      <c r="Y3849" s="36">
        <f t="shared" si="594"/>
        <v>15932.196127295265</v>
      </c>
      <c r="Z3849" s="36">
        <f t="shared" si="595"/>
        <v>18137.976270461946</v>
      </c>
      <c r="AA3849" s="36">
        <f t="shared" si="596"/>
        <v>20847.052729614548</v>
      </c>
      <c r="AB3849" s="36">
        <f t="shared" si="597"/>
        <v>61783.25136204686</v>
      </c>
      <c r="AC3849" s="36">
        <f t="shared" si="598"/>
        <v>294131.95276913786</v>
      </c>
      <c r="AD3849" s="36">
        <f t="shared" si="599"/>
        <v>189034.42860090945</v>
      </c>
    </row>
    <row r="3850" spans="1:30" ht="14.25" customHeight="1" x14ac:dyDescent="0.25">
      <c r="A3850" s="16">
        <v>3834</v>
      </c>
      <c r="B3850" s="34">
        <v>0.30061562344598403</v>
      </c>
      <c r="C3850" s="34">
        <v>6.8803539095695906E-2</v>
      </c>
      <c r="D3850" s="34">
        <v>3.90630539003562E-2</v>
      </c>
      <c r="E3850" s="34">
        <v>5.42009329459988E-2</v>
      </c>
      <c r="F3850" s="34">
        <v>6.0913422491546895E-4</v>
      </c>
      <c r="G3850" s="34">
        <v>0.20212289403515901</v>
      </c>
      <c r="H3850" s="35">
        <v>1.0643127707453</v>
      </c>
      <c r="I3850" s="34">
        <v>0.101759305491525</v>
      </c>
      <c r="J3850" s="34">
        <v>2.1395688847170899E-2</v>
      </c>
      <c r="K3850" s="36">
        <f>Inputs!$B$12*(1+$B3850)^4</f>
        <v>171690.8365822729</v>
      </c>
      <c r="L3850" s="36">
        <f t="shared" si="590"/>
        <v>17573.046699349045</v>
      </c>
      <c r="M3850" s="36">
        <f t="shared" si="591"/>
        <v>192715.31145694118</v>
      </c>
      <c r="N3850" s="37">
        <f>M3850/Inputs!$B$6</f>
        <v>293.77334063558106</v>
      </c>
      <c r="O3850" s="38">
        <f>IF(N3850&gt;Inputs!$B$4,1,0)</f>
        <v>0</v>
      </c>
      <c r="P3850" s="34">
        <f t="shared" si="592"/>
        <v>8.0363616644354097E-2</v>
      </c>
      <c r="Q3850" s="36">
        <f>Inputs!$B$12*(1+$B3850)^0*$C3850+Inputs!$B$29*(1+$D3850)^0*Inputs!$B$19+Inputs!$B$30*(1+$E3850)^0*Inputs!$B$20+Inputs!$B$31*(1+$F3850)^0*Inputs!$B$21+Inputs!$B$22*(1+Inputs!$B$23)^0</f>
        <v>12150.256373168675</v>
      </c>
      <c r="R3850" s="36">
        <f>Inputs!$B$12*(1+$B3850)^1*$C3850+Inputs!$B$29*(1+$D3850)^1*Inputs!$B$19+Inputs!$B$30*(1+$E3850)^1*Inputs!$B$20+Inputs!$B$31*(1+$F3850)^1*Inputs!$B$21+Inputs!$B$22*(1+Inputs!$B$23)^1</f>
        <v>13589.933337589093</v>
      </c>
      <c r="S3850" s="36">
        <f>Inputs!$B$12*(1+$B3850)^2*$C3850+Inputs!$B$29*(1+$D3850)^2*Inputs!$B$19+Inputs!$B$30*(1+$E3850)^2*Inputs!$B$20+Inputs!$B$31*(1+$F3850)^2*Inputs!$B$21+Inputs!$B$22*(1+Inputs!$B$23)^2</f>
        <v>15413.015880229632</v>
      </c>
      <c r="T3850" s="36">
        <f>Inputs!$B$12*(1+$B3850)^3*$C3850+Inputs!$B$29*(1+$D3850)^3*Inputs!$B$19+Inputs!$B$30*(1+$E3850)^3*Inputs!$B$20+Inputs!$B$31*(1+$F3850)^3*Inputs!$B$21+Inputs!$B$22*(1+Inputs!$B$23)^3</f>
        <v>17732.187574476404</v>
      </c>
      <c r="U3850" s="36">
        <f>Inputs!$B$12*(1+$B3850)^4*$C3850+Inputs!$B$29*(1+$D3850)^4*Inputs!$B$19+Inputs!$B$30*(1+$E3850)^4*Inputs!$B$20+Inputs!$B$31*(1+$F3850)^4*Inputs!$B$21+Inputs!$B$22*(1+Inputs!$B$23)^4</f>
        <v>20693.873316432757</v>
      </c>
      <c r="V3850" s="35">
        <f>Inputs!$B$13/(Q3850*(1-$G3850))</f>
        <v>1.3059070312167289</v>
      </c>
      <c r="W3850" s="36">
        <f>Inputs!$B$13</f>
        <v>12660</v>
      </c>
      <c r="X3850" s="36">
        <f t="shared" si="593"/>
        <v>13505.168715724523</v>
      </c>
      <c r="Y3850" s="36">
        <f t="shared" si="594"/>
        <v>14574.11714654917</v>
      </c>
      <c r="Z3850" s="36">
        <f t="shared" si="595"/>
        <v>15912.535766440527</v>
      </c>
      <c r="AA3850" s="36">
        <f t="shared" si="596"/>
        <v>17573.046699349045</v>
      </c>
      <c r="AB3850" s="36">
        <f t="shared" si="597"/>
        <v>55137.633863570911</v>
      </c>
      <c r="AC3850" s="36">
        <f t="shared" si="598"/>
        <v>223347.76467388019</v>
      </c>
      <c r="AD3850" s="36">
        <f t="shared" si="599"/>
        <v>137577.67759337029</v>
      </c>
    </row>
    <row r="3851" spans="1:30" ht="14.25" customHeight="1" x14ac:dyDescent="0.25">
      <c r="A3851" s="16">
        <v>3835</v>
      </c>
      <c r="B3851" s="34">
        <v>0.40881063515578803</v>
      </c>
      <c r="C3851" s="34">
        <v>0.102832528296791</v>
      </c>
      <c r="D3851" s="34">
        <v>3.4746934938232998E-2</v>
      </c>
      <c r="E3851" s="34">
        <v>6.2320090306433602E-2</v>
      </c>
      <c r="F3851" s="34">
        <v>-1.63603438719628E-2</v>
      </c>
      <c r="G3851" s="34">
        <v>0.21732631519642301</v>
      </c>
      <c r="H3851" s="35">
        <v>1.0701091254211601</v>
      </c>
      <c r="I3851" s="34">
        <v>9.9262981488486501E-2</v>
      </c>
      <c r="J3851" s="34">
        <v>3.02859033086131E-2</v>
      </c>
      <c r="K3851" s="36">
        <f>Inputs!$B$12*(1+$B3851)^4</f>
        <v>236353.33587265466</v>
      </c>
      <c r="L3851" s="36">
        <f t="shared" si="590"/>
        <v>27571.778278268146</v>
      </c>
      <c r="M3851" s="36">
        <f t="shared" si="591"/>
        <v>325860.67004119675</v>
      </c>
      <c r="N3851" s="37">
        <f>M3851/Inputs!$B$6</f>
        <v>496.73882628231212</v>
      </c>
      <c r="O3851" s="38">
        <f>IF(N3851&gt;Inputs!$B$4,1,0)</f>
        <v>1</v>
      </c>
      <c r="P3851" s="34">
        <f t="shared" si="592"/>
        <v>6.8977078179873405E-2</v>
      </c>
      <c r="Q3851" s="36">
        <f>Inputs!$B$12*(1+$B3851)^0*$C3851+Inputs!$B$29*(1+$D3851)^0*Inputs!$B$19+Inputs!$B$30*(1+$E3851)^0*Inputs!$B$20+Inputs!$B$31*(1+$F3851)^0*Inputs!$B$21+Inputs!$B$22*(1+Inputs!$B$23)^0</f>
        <v>14191.995725234381</v>
      </c>
      <c r="R3851" s="36">
        <f>Inputs!$B$12*(1+$B3851)^1*$C3851+Inputs!$B$29*(1+$D3851)^1*Inputs!$B$19+Inputs!$B$30*(1+$E3851)^1*Inputs!$B$20+Inputs!$B$31*(1+$F3851)^1*Inputs!$B$21+Inputs!$B$22*(1+Inputs!$B$23)^1</f>
        <v>16842.5710573326</v>
      </c>
      <c r="S3851" s="36">
        <f>Inputs!$B$12*(1+$B3851)^2*$C3851+Inputs!$B$29*(1+$D3851)^2*Inputs!$B$19+Inputs!$B$30*(1+$E3851)^2*Inputs!$B$20+Inputs!$B$31*(1+$F3851)^2*Inputs!$B$21+Inputs!$B$22*(1+Inputs!$B$23)^2</f>
        <v>20537.176851927357</v>
      </c>
      <c r="T3851" s="36">
        <f>Inputs!$B$12*(1+$B3851)^3*$C3851+Inputs!$B$29*(1+$D3851)^3*Inputs!$B$19+Inputs!$B$30*(1+$E3851)^3*Inputs!$B$20+Inputs!$B$31*(1+$F3851)^3*Inputs!$B$21+Inputs!$B$22*(1+Inputs!$B$23)^3</f>
        <v>25698.026478386826</v>
      </c>
      <c r="U3851" s="36">
        <f>Inputs!$B$12*(1+$B3851)^4*$C3851+Inputs!$B$29*(1+$D3851)^4*Inputs!$B$19+Inputs!$B$30*(1+$E3851)^4*Inputs!$B$20+Inputs!$B$31*(1+$F3851)^4*Inputs!$B$21+Inputs!$B$22*(1+Inputs!$B$23)^4</f>
        <v>32919.70825657728</v>
      </c>
      <c r="V3851" s="35">
        <f>Inputs!$B$13/(Q3851*(1-$G3851))</f>
        <v>1.1397497401760797</v>
      </c>
      <c r="W3851" s="36">
        <f>Inputs!$B$13</f>
        <v>12660</v>
      </c>
      <c r="X3851" s="36">
        <f t="shared" si="593"/>
        <v>14794.946593041153</v>
      </c>
      <c r="Y3851" s="36">
        <f t="shared" si="594"/>
        <v>17760.533919093101</v>
      </c>
      <c r="Z3851" s="36">
        <f t="shared" si="595"/>
        <v>21873.459134167417</v>
      </c>
      <c r="AA3851" s="36">
        <f t="shared" si="596"/>
        <v>27571.778278268146</v>
      </c>
      <c r="AB3851" s="36">
        <f t="shared" si="597"/>
        <v>69288.394480119343</v>
      </c>
      <c r="AC3851" s="36">
        <f t="shared" si="598"/>
        <v>411829.77358323405</v>
      </c>
      <c r="AD3851" s="36">
        <f t="shared" si="599"/>
        <v>256572.27556107743</v>
      </c>
    </row>
    <row r="3852" spans="1:30" ht="14.25" customHeight="1" x14ac:dyDescent="0.25">
      <c r="A3852" s="16">
        <v>3836</v>
      </c>
      <c r="B3852" s="34">
        <v>0.33341805216523002</v>
      </c>
      <c r="C3852" s="34">
        <v>9.5436702055472403E-2</v>
      </c>
      <c r="D3852" s="34">
        <v>3.8526710556928502E-2</v>
      </c>
      <c r="E3852" s="34">
        <v>4.3023158879332203E-2</v>
      </c>
      <c r="F3852" s="34">
        <v>2.0148468307654301E-2</v>
      </c>
      <c r="G3852" s="34">
        <v>0.176419817938994</v>
      </c>
      <c r="H3852" s="35">
        <v>1.11215555236222</v>
      </c>
      <c r="I3852" s="34">
        <v>8.9811788947636403E-2</v>
      </c>
      <c r="J3852" s="34">
        <v>2.7472555151861301E-2</v>
      </c>
      <c r="K3852" s="36">
        <f>Inputs!$B$12*(1+$B3852)^4</f>
        <v>189677.8298254293</v>
      </c>
      <c r="L3852" s="36">
        <f t="shared" si="590"/>
        <v>24922.66700189971</v>
      </c>
      <c r="M3852" s="36">
        <f t="shared" si="591"/>
        <v>335206.7736671624</v>
      </c>
      <c r="N3852" s="37">
        <f>M3852/Inputs!$B$6</f>
        <v>510.98593546823537</v>
      </c>
      <c r="O3852" s="38">
        <f>IF(N3852&gt;Inputs!$B$4,1,0)</f>
        <v>1</v>
      </c>
      <c r="P3852" s="34">
        <f t="shared" si="592"/>
        <v>6.2339233795775106E-2</v>
      </c>
      <c r="Q3852" s="36">
        <f>Inputs!$B$12*(1+$B3852)^0*$C3852+Inputs!$B$29*(1+$D3852)^0*Inputs!$B$19+Inputs!$B$30*(1+$E3852)^0*Inputs!$B$20+Inputs!$B$31*(1+$F3852)^0*Inputs!$B$21+Inputs!$B$22*(1+Inputs!$B$23)^0</f>
        <v>13748.246150755265</v>
      </c>
      <c r="R3852" s="36">
        <f>Inputs!$B$12*(1+$B3852)^1*$C3852+Inputs!$B$29*(1+$D3852)^1*Inputs!$B$19+Inputs!$B$30*(1+$E3852)^1*Inputs!$B$20+Inputs!$B$31*(1+$F3852)^1*Inputs!$B$21+Inputs!$B$22*(1+Inputs!$B$23)^1</f>
        <v>15914.487637628728</v>
      </c>
      <c r="S3852" s="36">
        <f>Inputs!$B$12*(1+$B3852)^2*$C3852+Inputs!$B$29*(1+$D3852)^2*Inputs!$B$19+Inputs!$B$30*(1+$E3852)^2*Inputs!$B$20+Inputs!$B$31*(1+$F3852)^2*Inputs!$B$21+Inputs!$B$22*(1+Inputs!$B$23)^2</f>
        <v>18726.602343385217</v>
      </c>
      <c r="T3852" s="36">
        <f>Inputs!$B$12*(1+$B3852)^3*$C3852+Inputs!$B$29*(1+$D3852)^3*Inputs!$B$19+Inputs!$B$30*(1+$E3852)^3*Inputs!$B$20+Inputs!$B$31*(1+$F3852)^3*Inputs!$B$21+Inputs!$B$22*(1+Inputs!$B$23)^3</f>
        <v>22397.196942446411</v>
      </c>
      <c r="U3852" s="36">
        <f>Inputs!$B$12*(1+$B3852)^4*$C3852+Inputs!$B$29*(1+$D3852)^4*Inputs!$B$19+Inputs!$B$30*(1+$E3852)^4*Inputs!$B$20+Inputs!$B$31*(1+$F3852)^4*Inputs!$B$21+Inputs!$B$22*(1+Inputs!$B$23)^4</f>
        <v>27209.658608564045</v>
      </c>
      <c r="V3852" s="35">
        <f>Inputs!$B$13/(Q3852*(1-$G3852))</f>
        <v>1.1180996689707274</v>
      </c>
      <c r="W3852" s="36">
        <f>Inputs!$B$13</f>
        <v>12660</v>
      </c>
      <c r="X3852" s="36">
        <f t="shared" si="593"/>
        <v>14635.294883744989</v>
      </c>
      <c r="Y3852" s="36">
        <f t="shared" si="594"/>
        <v>17198.455423855132</v>
      </c>
      <c r="Z3852" s="36">
        <f t="shared" si="595"/>
        <v>20542.107367488064</v>
      </c>
      <c r="AA3852" s="36">
        <f t="shared" si="596"/>
        <v>24922.66700189971</v>
      </c>
      <c r="AB3852" s="36">
        <f t="shared" si="597"/>
        <v>68001.03734577322</v>
      </c>
      <c r="AC3852" s="36">
        <f t="shared" si="598"/>
        <v>410774.3195806868</v>
      </c>
      <c r="AD3852" s="36">
        <f t="shared" si="599"/>
        <v>267205.73632138915</v>
      </c>
    </row>
    <row r="3853" spans="1:30" ht="14.25" customHeight="1" x14ac:dyDescent="0.25">
      <c r="A3853" s="16">
        <v>3837</v>
      </c>
      <c r="B3853" s="34">
        <v>0.420060302413375</v>
      </c>
      <c r="C3853" s="34">
        <v>6.0396739782317001E-2</v>
      </c>
      <c r="D3853" s="34">
        <v>3.7521711319885999E-2</v>
      </c>
      <c r="E3853" s="34">
        <v>4.2377424140553697E-2</v>
      </c>
      <c r="F3853" s="34">
        <v>1.54933017643875E-2</v>
      </c>
      <c r="G3853" s="34">
        <v>0.21339730208983301</v>
      </c>
      <c r="H3853" s="35">
        <v>1.054319158849</v>
      </c>
      <c r="I3853" s="34">
        <v>8.9298081443316801E-2</v>
      </c>
      <c r="J3853" s="34">
        <v>2.95582138419146E-2</v>
      </c>
      <c r="K3853" s="36">
        <f>Inputs!$B$12*(1+$B3853)^4</f>
        <v>243993.57940211936</v>
      </c>
      <c r="L3853" s="36">
        <f t="shared" si="590"/>
        <v>19682.544633186466</v>
      </c>
      <c r="M3853" s="36">
        <f t="shared" si="591"/>
        <v>281026.8347607911</v>
      </c>
      <c r="N3853" s="37">
        <f>M3853/Inputs!$B$6</f>
        <v>428.39456518413277</v>
      </c>
      <c r="O3853" s="38">
        <f>IF(N3853&gt;Inputs!$B$4,1,0)</f>
        <v>1</v>
      </c>
      <c r="P3853" s="34">
        <f t="shared" si="592"/>
        <v>5.9739867601402201E-2</v>
      </c>
      <c r="Q3853" s="36">
        <f>Inputs!$B$12*(1+$B3853)^0*$C3853+Inputs!$B$29*(1+$D3853)^0*Inputs!$B$19+Inputs!$B$30*(1+$E3853)^0*Inputs!$B$20+Inputs!$B$31*(1+$F3853)^0*Inputs!$B$21+Inputs!$B$22*(1+Inputs!$B$23)^0</f>
        <v>11645.848414365941</v>
      </c>
      <c r="R3853" s="36">
        <f>Inputs!$B$12*(1+$B3853)^1*$C3853+Inputs!$B$29*(1+$D3853)^1*Inputs!$B$19+Inputs!$B$30*(1+$E3853)^1*Inputs!$B$20+Inputs!$B$31*(1+$F3853)^1*Inputs!$B$21+Inputs!$B$22*(1+Inputs!$B$23)^1</f>
        <v>13399.142412088191</v>
      </c>
      <c r="S3853" s="36">
        <f>Inputs!$B$12*(1+$B3853)^2*$C3853+Inputs!$B$29*(1+$D3853)^2*Inputs!$B$19+Inputs!$B$30*(1+$E3853)^2*Inputs!$B$20+Inputs!$B$31*(1+$F3853)^2*Inputs!$B$21+Inputs!$B$22*(1+Inputs!$B$23)^2</f>
        <v>15800.024829051676</v>
      </c>
      <c r="T3853" s="36">
        <f>Inputs!$B$12*(1+$B3853)^3*$C3853+Inputs!$B$29*(1+$D3853)^3*Inputs!$B$19+Inputs!$B$30*(1+$E3853)^3*Inputs!$B$20+Inputs!$B$31*(1+$F3853)^3*Inputs!$B$21+Inputs!$B$22*(1+Inputs!$B$23)^3</f>
        <v>19117.411734170761</v>
      </c>
      <c r="U3853" s="36">
        <f>Inputs!$B$12*(1+$B3853)^4*$C3853+Inputs!$B$29*(1+$D3853)^4*Inputs!$B$19+Inputs!$B$30*(1+$E3853)^4*Inputs!$B$20+Inputs!$B$31*(1+$F3853)^4*Inputs!$B$21+Inputs!$B$22*(1+Inputs!$B$23)^4</f>
        <v>23733.058778130671</v>
      </c>
      <c r="V3853" s="35">
        <f>Inputs!$B$13/(Q3853*(1-$G3853))</f>
        <v>1.3819971300099605</v>
      </c>
      <c r="W3853" s="36">
        <f>Inputs!$B$13</f>
        <v>12660</v>
      </c>
      <c r="X3853" s="36">
        <f t="shared" si="593"/>
        <v>13702.560323230828</v>
      </c>
      <c r="Y3853" s="36">
        <f t="shared" si="594"/>
        <v>15139.686221011936</v>
      </c>
      <c r="Z3853" s="36">
        <f t="shared" si="595"/>
        <v>17086.538284617291</v>
      </c>
      <c r="AA3853" s="36">
        <f t="shared" si="596"/>
        <v>19682.544633186466</v>
      </c>
      <c r="AB3853" s="36">
        <f t="shared" si="597"/>
        <v>59852.768053903063</v>
      </c>
      <c r="AC3853" s="36">
        <f t="shared" si="598"/>
        <v>339209.41424938105</v>
      </c>
      <c r="AD3853" s="36">
        <f t="shared" si="599"/>
        <v>221174.06670688803</v>
      </c>
    </row>
    <row r="3854" spans="1:30" ht="14.25" customHeight="1" x14ac:dyDescent="0.25">
      <c r="A3854" s="16">
        <v>3838</v>
      </c>
      <c r="B3854" s="34">
        <v>0.315362465736927</v>
      </c>
      <c r="C3854" s="34">
        <v>5.9115398154011498E-2</v>
      </c>
      <c r="D3854" s="34">
        <v>3.6387475141139602E-2</v>
      </c>
      <c r="E3854" s="34">
        <v>6.7335612280961105E-2</v>
      </c>
      <c r="F3854" s="34">
        <v>9.7883717529081808E-3</v>
      </c>
      <c r="G3854" s="34">
        <v>0.20301255688098199</v>
      </c>
      <c r="H3854" s="35">
        <v>1.05152449048587</v>
      </c>
      <c r="I3854" s="34">
        <v>9.50814336418873E-2</v>
      </c>
      <c r="J3854" s="34">
        <v>2.9983495996741698E-2</v>
      </c>
      <c r="K3854" s="36">
        <f>Inputs!$B$12*(1+$B3854)^4</f>
        <v>179611.04112749599</v>
      </c>
      <c r="L3854" s="36">
        <f t="shared" si="590"/>
        <v>16580.848577820689</v>
      </c>
      <c r="M3854" s="36">
        <f t="shared" si="591"/>
        <v>221238.71825674523</v>
      </c>
      <c r="N3854" s="37">
        <f>M3854/Inputs!$B$6</f>
        <v>337.25414368406285</v>
      </c>
      <c r="O3854" s="38">
        <f>IF(N3854&gt;Inputs!$B$4,1,0)</f>
        <v>0</v>
      </c>
      <c r="P3854" s="34">
        <f t="shared" si="592"/>
        <v>6.5097937645145598E-2</v>
      </c>
      <c r="Q3854" s="36">
        <f>Inputs!$B$12*(1+$B3854)^0*$C3854+Inputs!$B$29*(1+$D3854)^0*Inputs!$B$19+Inputs!$B$30*(1+$E3854)^0*Inputs!$B$20+Inputs!$B$31*(1+$F3854)^0*Inputs!$B$21+Inputs!$B$22*(1+Inputs!$B$23)^0</f>
        <v>11568.967916667611</v>
      </c>
      <c r="R3854" s="36">
        <f>Inputs!$B$12*(1+$B3854)^1*$C3854+Inputs!$B$29*(1+$D3854)^1*Inputs!$B$19+Inputs!$B$30*(1+$E3854)^1*Inputs!$B$20+Inputs!$B$31*(1+$F3854)^1*Inputs!$B$21+Inputs!$B$22*(1+Inputs!$B$23)^1</f>
        <v>12951.777478425469</v>
      </c>
      <c r="S3854" s="36">
        <f>Inputs!$B$12*(1+$B3854)^2*$C3854+Inputs!$B$29*(1+$D3854)^2*Inputs!$B$19+Inputs!$B$30*(1+$E3854)^2*Inputs!$B$20+Inputs!$B$31*(1+$F3854)^2*Inputs!$B$21+Inputs!$B$22*(1+Inputs!$B$23)^2</f>
        <v>14701.453121500032</v>
      </c>
      <c r="T3854" s="36">
        <f>Inputs!$B$12*(1+$B3854)^3*$C3854+Inputs!$B$29*(1+$D3854)^3*Inputs!$B$19+Inputs!$B$30*(1+$E3854)^3*Inputs!$B$20+Inputs!$B$31*(1+$F3854)^3*Inputs!$B$21+Inputs!$B$22*(1+Inputs!$B$23)^3</f>
        <v>16930.107674962244</v>
      </c>
      <c r="U3854" s="36">
        <f>Inputs!$B$12*(1+$B3854)^4*$C3854+Inputs!$B$29*(1+$D3854)^4*Inputs!$B$19+Inputs!$B$30*(1+$E3854)^4*Inputs!$B$20+Inputs!$B$31*(1+$F3854)^4*Inputs!$B$21+Inputs!$B$22*(1+Inputs!$B$23)^4</f>
        <v>19784.992144959517</v>
      </c>
      <c r="V3854" s="35">
        <f>Inputs!$B$13/(Q3854*(1-$G3854))</f>
        <v>1.3730539758907343</v>
      </c>
      <c r="W3854" s="36">
        <f>Inputs!$B$13</f>
        <v>12660</v>
      </c>
      <c r="X3854" s="36">
        <f t="shared" si="593"/>
        <v>13343.478562554963</v>
      </c>
      <c r="Y3854" s="36">
        <f t="shared" si="594"/>
        <v>14204.239631216371</v>
      </c>
      <c r="Z3854" s="36">
        <f t="shared" si="595"/>
        <v>15272.913492656871</v>
      </c>
      <c r="AA3854" s="36">
        <f t="shared" si="596"/>
        <v>16580.848577820689</v>
      </c>
      <c r="AB3854" s="36">
        <f t="shared" si="597"/>
        <v>54653.021465436708</v>
      </c>
      <c r="AC3854" s="36">
        <f t="shared" si="598"/>
        <v>262343.18632135465</v>
      </c>
      <c r="AD3854" s="36">
        <f t="shared" si="599"/>
        <v>166585.69679130852</v>
      </c>
    </row>
    <row r="3855" spans="1:30" ht="14.25" customHeight="1" x14ac:dyDescent="0.25">
      <c r="A3855" s="16">
        <v>3839</v>
      </c>
      <c r="B3855" s="34">
        <v>0.29414627333659499</v>
      </c>
      <c r="C3855" s="34">
        <v>7.03988282697426E-2</v>
      </c>
      <c r="D3855" s="34">
        <v>2.9892019254305E-2</v>
      </c>
      <c r="E3855" s="34">
        <v>6.6370869556865997E-2</v>
      </c>
      <c r="F3855" s="34">
        <v>1.17834032131309E-3</v>
      </c>
      <c r="G3855" s="34">
        <v>0.20864774256268401</v>
      </c>
      <c r="H3855" s="35">
        <v>1.0211468793311</v>
      </c>
      <c r="I3855" s="34">
        <v>9.7804617961750301E-2</v>
      </c>
      <c r="J3855" s="34">
        <v>2.59401583183816E-2</v>
      </c>
      <c r="K3855" s="36">
        <f>Inputs!$B$12*(1+$B3855)^4</f>
        <v>168300.23199789634</v>
      </c>
      <c r="L3855" s="36">
        <f t="shared" si="590"/>
        <v>16768.67096146223</v>
      </c>
      <c r="M3855" s="36">
        <f t="shared" si="591"/>
        <v>204688.71833914489</v>
      </c>
      <c r="N3855" s="37">
        <f>M3855/Inputs!$B$6</f>
        <v>312.0254852730867</v>
      </c>
      <c r="O3855" s="38">
        <f>IF(N3855&gt;Inputs!$B$4,1,0)</f>
        <v>0</v>
      </c>
      <c r="P3855" s="34">
        <f t="shared" si="592"/>
        <v>7.1864459643368697E-2</v>
      </c>
      <c r="Q3855" s="36">
        <f>Inputs!$B$12*(1+$B3855)^0*$C3855+Inputs!$B$29*(1+$D3855)^0*Inputs!$B$19+Inputs!$B$30*(1+$E3855)^0*Inputs!$B$20+Inputs!$B$31*(1+$F3855)^0*Inputs!$B$21+Inputs!$B$22*(1+Inputs!$B$23)^0</f>
        <v>12245.973723611478</v>
      </c>
      <c r="R3855" s="36">
        <f>Inputs!$B$12*(1+$B3855)^1*$C3855+Inputs!$B$29*(1+$D3855)^1*Inputs!$B$19+Inputs!$B$30*(1+$E3855)^1*Inputs!$B$20+Inputs!$B$31*(1+$F3855)^1*Inputs!$B$21+Inputs!$B$22*(1+Inputs!$B$23)^1</f>
        <v>13689.964313426455</v>
      </c>
      <c r="S3855" s="36">
        <f>Inputs!$B$12*(1+$B3855)^2*$C3855+Inputs!$B$29*(1+$D3855)^2*Inputs!$B$19+Inputs!$B$30*(1+$E3855)^2*Inputs!$B$20+Inputs!$B$31*(1+$F3855)^2*Inputs!$B$21+Inputs!$B$22*(1+Inputs!$B$23)^2</f>
        <v>15511.359888048431</v>
      </c>
      <c r="T3855" s="36">
        <f>Inputs!$B$12*(1+$B3855)^3*$C3855+Inputs!$B$29*(1+$D3855)^3*Inputs!$B$19+Inputs!$B$30*(1+$E3855)^3*Inputs!$B$20+Inputs!$B$31*(1+$F3855)^3*Inputs!$B$21+Inputs!$B$22*(1+Inputs!$B$23)^3</f>
        <v>17818.419974827484</v>
      </c>
      <c r="U3855" s="36">
        <f>Inputs!$B$12*(1+$B3855)^4*$C3855+Inputs!$B$29*(1+$D3855)^4*Inputs!$B$19+Inputs!$B$30*(1+$E3855)^4*Inputs!$B$20+Inputs!$B$31*(1+$F3855)^4*Inputs!$B$21+Inputs!$B$22*(1+Inputs!$B$23)^4</f>
        <v>20751.074182368189</v>
      </c>
      <c r="V3855" s="35">
        <f>Inputs!$B$13/(Q3855*(1-$G3855))</f>
        <v>1.3063830499181035</v>
      </c>
      <c r="W3855" s="36">
        <f>Inputs!$B$13</f>
        <v>12660</v>
      </c>
      <c r="X3855" s="36">
        <f t="shared" si="593"/>
        <v>13380.278206130828</v>
      </c>
      <c r="Y3855" s="36">
        <f t="shared" si="594"/>
        <v>14285.156360713723</v>
      </c>
      <c r="Z3855" s="36">
        <f t="shared" si="595"/>
        <v>15404.335177992538</v>
      </c>
      <c r="AA3855" s="36">
        <f t="shared" si="596"/>
        <v>16768.67096146223</v>
      </c>
      <c r="AB3855" s="36">
        <f t="shared" si="597"/>
        <v>54553.962630389884</v>
      </c>
      <c r="AC3855" s="36">
        <f t="shared" si="598"/>
        <v>239390.2775637008</v>
      </c>
      <c r="AD3855" s="36">
        <f t="shared" si="599"/>
        <v>150134.75570875499</v>
      </c>
    </row>
    <row r="3856" spans="1:30" ht="14.25" customHeight="1" x14ac:dyDescent="0.25">
      <c r="A3856" s="16">
        <v>3840</v>
      </c>
      <c r="B3856" s="34">
        <v>0.27583072970834299</v>
      </c>
      <c r="C3856" s="34">
        <v>7.0262674378253301E-2</v>
      </c>
      <c r="D3856" s="34">
        <v>3.2077334372448599E-2</v>
      </c>
      <c r="E3856" s="34">
        <v>7.7100145324509595E-2</v>
      </c>
      <c r="F3856" s="34">
        <v>2.1102952390853101E-2</v>
      </c>
      <c r="G3856" s="34">
        <v>0.16196983886195501</v>
      </c>
      <c r="H3856" s="35">
        <v>1.0746993536918501</v>
      </c>
      <c r="I3856" s="34">
        <v>9.28543105260628E-2</v>
      </c>
      <c r="J3856" s="34">
        <v>2.28000974797604E-2</v>
      </c>
      <c r="K3856" s="36">
        <f>Inputs!$B$12*(1+$B3856)^4</f>
        <v>158973.04170819401</v>
      </c>
      <c r="L3856" s="36">
        <f t="shared" si="590"/>
        <v>18561.001003358873</v>
      </c>
      <c r="M3856" s="36">
        <f t="shared" si="591"/>
        <v>232027.15560882943</v>
      </c>
      <c r="N3856" s="37">
        <f>M3856/Inputs!$B$6</f>
        <v>353.69993233053265</v>
      </c>
      <c r="O3856" s="38">
        <f>IF(N3856&gt;Inputs!$B$4,1,0)</f>
        <v>0</v>
      </c>
      <c r="P3856" s="34">
        <f t="shared" si="592"/>
        <v>7.0054213046302397E-2</v>
      </c>
      <c r="Q3856" s="36">
        <f>Inputs!$B$12*(1+$B3856)^0*$C3856+Inputs!$B$29*(1+$D3856)^0*Inputs!$B$19+Inputs!$B$30*(1+$E3856)^0*Inputs!$B$20+Inputs!$B$31*(1+$F3856)^0*Inputs!$B$21+Inputs!$B$22*(1+Inputs!$B$23)^0</f>
        <v>12237.804490122118</v>
      </c>
      <c r="R3856" s="36">
        <f>Inputs!$B$12*(1+$B3856)^1*$C3856+Inputs!$B$29*(1+$D3856)^1*Inputs!$B$19+Inputs!$B$30*(1+$E3856)^1*Inputs!$B$20+Inputs!$B$31*(1+$F3856)^1*Inputs!$B$21+Inputs!$B$22*(1+Inputs!$B$23)^1</f>
        <v>13726.239142597908</v>
      </c>
      <c r="S3856" s="36">
        <f>Inputs!$B$12*(1+$B3856)^2*$C3856+Inputs!$B$29*(1+$D3856)^2*Inputs!$B$19+Inputs!$B$30*(1+$E3856)^2*Inputs!$B$20+Inputs!$B$31*(1+$F3856)^2*Inputs!$B$21+Inputs!$B$22*(1+Inputs!$B$23)^2</f>
        <v>15553.676237190426</v>
      </c>
      <c r="T3856" s="36">
        <f>Inputs!$B$12*(1+$B3856)^3*$C3856+Inputs!$B$29*(1+$D3856)^3*Inputs!$B$19+Inputs!$B$30*(1+$E3856)^3*Inputs!$B$20+Inputs!$B$31*(1+$F3856)^3*Inputs!$B$21+Inputs!$B$22*(1+Inputs!$B$23)^3</f>
        <v>17809.827081747404</v>
      </c>
      <c r="U3856" s="36">
        <f>Inputs!$B$12*(1+$B3856)^4*$C3856+Inputs!$B$29*(1+$D3856)^4*Inputs!$B$19+Inputs!$B$30*(1+$E3856)^4*Inputs!$B$20+Inputs!$B$31*(1+$F3856)^4*Inputs!$B$21+Inputs!$B$22*(1+Inputs!$B$23)^4</f>
        <v>20608.89739919627</v>
      </c>
      <c r="V3856" s="35">
        <f>Inputs!$B$13/(Q3856*(1-$G3856))</f>
        <v>1.2344415909847783</v>
      </c>
      <c r="W3856" s="36">
        <f>Inputs!$B$13</f>
        <v>12660</v>
      </c>
      <c r="X3856" s="36">
        <f t="shared" si="593"/>
        <v>13740.405749603346</v>
      </c>
      <c r="Y3856" s="36">
        <f t="shared" si="594"/>
        <v>15049.190866114244</v>
      </c>
      <c r="Z3856" s="36">
        <f t="shared" si="595"/>
        <v>16636.118082821129</v>
      </c>
      <c r="AA3856" s="36">
        <f t="shared" si="596"/>
        <v>18561.001003358873</v>
      </c>
      <c r="AB3856" s="36">
        <f t="shared" si="597"/>
        <v>58188.422526153714</v>
      </c>
      <c r="AC3856" s="36">
        <f t="shared" si="598"/>
        <v>270992.88979250635</v>
      </c>
      <c r="AD3856" s="36">
        <f t="shared" si="599"/>
        <v>173838.73308267572</v>
      </c>
    </row>
    <row r="3857" spans="1:30" ht="14.25" customHeight="1" x14ac:dyDescent="0.25">
      <c r="A3857" s="16">
        <v>3841</v>
      </c>
      <c r="B3857" s="34">
        <v>0.28663257706533002</v>
      </c>
      <c r="C3857" s="34">
        <v>8.8663923697057001E-2</v>
      </c>
      <c r="D3857" s="34">
        <v>2.8821600226359802E-2</v>
      </c>
      <c r="E3857" s="34">
        <v>2.8127311496864899E-2</v>
      </c>
      <c r="F3857" s="34">
        <v>-7.7983580454474297E-3</v>
      </c>
      <c r="G3857" s="34">
        <v>0.20423505712565199</v>
      </c>
      <c r="H3857" s="35">
        <v>1.1358423930677</v>
      </c>
      <c r="I3857" s="34">
        <v>9.7527638016706705E-2</v>
      </c>
      <c r="J3857" s="34">
        <v>2.49252064984056E-2</v>
      </c>
      <c r="K3857" s="36">
        <f>Inputs!$B$12*(1+$B3857)^4</f>
        <v>164425.5956849049</v>
      </c>
      <c r="L3857" s="36">
        <f t="shared" ref="L3857:L3920" si="600">AA3857</f>
        <v>20666.38761513447</v>
      </c>
      <c r="M3857" s="36">
        <f t="shared" ref="M3857:M3920" si="601">AB3857+AD3857</f>
        <v>243541.61849805777</v>
      </c>
      <c r="N3857" s="37">
        <f>M3857/Inputs!$B$6</f>
        <v>371.25246722264905</v>
      </c>
      <c r="O3857" s="38">
        <f>IF(N3857&gt;Inputs!$B$4,1,0)</f>
        <v>0</v>
      </c>
      <c r="P3857" s="34">
        <f t="shared" ref="P3857:P3920" si="602">I3857-J3857</f>
        <v>7.2602431518301105E-2</v>
      </c>
      <c r="Q3857" s="36">
        <f>Inputs!$B$12*(1+$B3857)^0*$C3857+Inputs!$B$29*(1+$D3857)^0*Inputs!$B$19+Inputs!$B$30*(1+$E3857)^0*Inputs!$B$20+Inputs!$B$31*(1+$F3857)^0*Inputs!$B$21+Inputs!$B$22*(1+Inputs!$B$23)^0</f>
        <v>13341.87944925034</v>
      </c>
      <c r="R3857" s="36">
        <f>Inputs!$B$12*(1+$B3857)^1*$C3857+Inputs!$B$29*(1+$D3857)^1*Inputs!$B$19+Inputs!$B$30*(1+$E3857)^1*Inputs!$B$20+Inputs!$B$31*(1+$F3857)^1*Inputs!$B$21+Inputs!$B$22*(1+Inputs!$B$23)^1</f>
        <v>14928.209554558449</v>
      </c>
      <c r="S3857" s="36">
        <f>Inputs!$B$12*(1+$B3857)^2*$C3857+Inputs!$B$29*(1+$D3857)^2*Inputs!$B$19+Inputs!$B$30*(1+$E3857)^2*Inputs!$B$20+Inputs!$B$31*(1+$F3857)^2*Inputs!$B$21+Inputs!$B$22*(1+Inputs!$B$23)^2</f>
        <v>16954.538689238365</v>
      </c>
      <c r="T3857" s="36">
        <f>Inputs!$B$12*(1+$B3857)^3*$C3857+Inputs!$B$29*(1+$D3857)^3*Inputs!$B$19+Inputs!$B$30*(1+$E3857)^3*Inputs!$B$20+Inputs!$B$31*(1+$F3857)^3*Inputs!$B$21+Inputs!$B$22*(1+Inputs!$B$23)^3</f>
        <v>19546.21546230642</v>
      </c>
      <c r="U3857" s="36">
        <f>Inputs!$B$12*(1+$B3857)^4*$C3857+Inputs!$B$29*(1+$D3857)^4*Inputs!$B$19+Inputs!$B$30*(1+$E3857)^4*Inputs!$B$20+Inputs!$B$31*(1+$F3857)^4*Inputs!$B$21+Inputs!$B$22*(1+Inputs!$B$23)^4</f>
        <v>22864.499242513528</v>
      </c>
      <c r="V3857" s="35">
        <f>Inputs!$B$13/(Q3857*(1-$G3857))</f>
        <v>1.1924272463224808</v>
      </c>
      <c r="W3857" s="36">
        <f>Inputs!$B$13</f>
        <v>12660</v>
      </c>
      <c r="X3857" s="36">
        <f t="shared" ref="X3857:X3920" si="603">R3857*(1-$G3857)*($V3857+($H3857-$V3857)*1/4)</f>
        <v>13997.207868263766</v>
      </c>
      <c r="Y3857" s="36">
        <f t="shared" ref="Y3857:Y3920" si="604">S3857*(1-$G3857)*($V3857+($H3857-$V3857)*2/4)</f>
        <v>15706.306187460445</v>
      </c>
      <c r="Z3857" s="36">
        <f t="shared" ref="Z3857:Z3920" si="605">T3857*(1-$G3857)*($V3857+($H3857-$V3857)*3/4)</f>
        <v>17887.144766844664</v>
      </c>
      <c r="AA3857" s="36">
        <f t="shared" ref="AA3857:AA3920" si="606">U3857*(1-$G3857)*$H3857</f>
        <v>20666.38761513447</v>
      </c>
      <c r="AB3857" s="36">
        <f t="shared" ref="AB3857:AB3920" si="607">W3857/(1+$I3857)^1+X3857/(1+$I3857)^2+Y3857/(1+$I3857)^3+Z3857/(1+$I3857)^4+AA3857/(1+$I3857)^5</f>
        <v>60340.444884184028</v>
      </c>
      <c r="AC3857" s="36">
        <f t="shared" ref="AC3857:AC3920" si="608">AA3857*(1+$J3857)/($I3857-$J3857)</f>
        <v>291746.44913481316</v>
      </c>
      <c r="AD3857" s="36">
        <f t="shared" ref="AD3857:AD3920" si="609">AC3857/(1+$I3857)^5</f>
        <v>183201.17361387375</v>
      </c>
    </row>
    <row r="3858" spans="1:30" ht="14.25" customHeight="1" x14ac:dyDescent="0.25">
      <c r="A3858" s="16">
        <v>3842</v>
      </c>
      <c r="B3858" s="34">
        <v>0.30180615990061899</v>
      </c>
      <c r="C3858" s="34">
        <v>5.2960516390592398E-2</v>
      </c>
      <c r="D3858" s="34">
        <v>2.6663182381039902E-2</v>
      </c>
      <c r="E3858" s="34">
        <v>1.27375755029008E-2</v>
      </c>
      <c r="F3858" s="34">
        <v>1.68494839758952E-2</v>
      </c>
      <c r="G3858" s="34">
        <v>0.18930233865444701</v>
      </c>
      <c r="H3858" s="35">
        <v>1.0264456933727799</v>
      </c>
      <c r="I3858" s="34">
        <v>9.4478964053166095E-2</v>
      </c>
      <c r="J3858" s="34">
        <v>1.6942159265764398E-2</v>
      </c>
      <c r="K3858" s="36">
        <f>Inputs!$B$12*(1+$B3858)^4</f>
        <v>172320.33856211175</v>
      </c>
      <c r="L3858" s="36">
        <f t="shared" si="600"/>
        <v>14702.198391898684</v>
      </c>
      <c r="M3858" s="36">
        <f t="shared" si="601"/>
        <v>174508.29364375709</v>
      </c>
      <c r="N3858" s="37">
        <f>M3858/Inputs!$B$6</f>
        <v>266.01874031060532</v>
      </c>
      <c r="O3858" s="38">
        <f>IF(N3858&gt;Inputs!$B$4,1,0)</f>
        <v>0</v>
      </c>
      <c r="P3858" s="34">
        <f t="shared" si="602"/>
        <v>7.75368047874017E-2</v>
      </c>
      <c r="Q3858" s="36">
        <f>Inputs!$B$12*(1+$B3858)^0*$C3858+Inputs!$B$29*(1+$D3858)^0*Inputs!$B$19+Inputs!$B$30*(1+$E3858)^0*Inputs!$B$20+Inputs!$B$31*(1+$F3858)^0*Inputs!$B$21+Inputs!$B$22*(1+Inputs!$B$23)^0</f>
        <v>11199.675010862466</v>
      </c>
      <c r="R3858" s="36">
        <f>Inputs!$B$12*(1+$B3858)^1*$C3858+Inputs!$B$29*(1+$D3858)^1*Inputs!$B$19+Inputs!$B$30*(1+$E3858)^1*Inputs!$B$20+Inputs!$B$31*(1+$F3858)^1*Inputs!$B$21+Inputs!$B$22*(1+Inputs!$B$23)^1</f>
        <v>12285.676117527331</v>
      </c>
      <c r="S3858" s="36">
        <f>Inputs!$B$12*(1+$B3858)^2*$C3858+Inputs!$B$29*(1+$D3858)^2*Inputs!$B$19+Inputs!$B$30*(1+$E3858)^2*Inputs!$B$20+Inputs!$B$31*(1+$F3858)^2*Inputs!$B$21+Inputs!$B$22*(1+Inputs!$B$23)^2</f>
        <v>13663.081702713549</v>
      </c>
      <c r="T3858" s="36">
        <f>Inputs!$B$12*(1+$B3858)^3*$C3858+Inputs!$B$29*(1+$D3858)^3*Inputs!$B$19+Inputs!$B$30*(1+$E3858)^3*Inputs!$B$20+Inputs!$B$31*(1+$F3858)^3*Inputs!$B$21+Inputs!$B$22*(1+Inputs!$B$23)^3</f>
        <v>15419.273971659919</v>
      </c>
      <c r="U3858" s="36">
        <f>Inputs!$B$12*(1+$B3858)^4*$C3858+Inputs!$B$29*(1+$D3858)^4*Inputs!$B$19+Inputs!$B$30*(1+$E3858)^4*Inputs!$B$20+Inputs!$B$31*(1+$F3858)^4*Inputs!$B$21+Inputs!$B$22*(1+Inputs!$B$23)^4</f>
        <v>17667.999640315949</v>
      </c>
      <c r="V3858" s="35">
        <f>Inputs!$B$13/(Q3858*(1-$G3858))</f>
        <v>1.3943421785361356</v>
      </c>
      <c r="W3858" s="36">
        <f>Inputs!$B$13</f>
        <v>12660</v>
      </c>
      <c r="X3858" s="36">
        <f t="shared" si="603"/>
        <v>12971.54534199517</v>
      </c>
      <c r="Y3858" s="36">
        <f t="shared" si="604"/>
        <v>13407.083825801634</v>
      </c>
      <c r="Z3858" s="36">
        <f t="shared" si="605"/>
        <v>13980.660769943777</v>
      </c>
      <c r="AA3858" s="36">
        <f t="shared" si="606"/>
        <v>14702.198391898684</v>
      </c>
      <c r="AB3858" s="36">
        <f t="shared" si="607"/>
        <v>51726.623460291521</v>
      </c>
      <c r="AC3858" s="36">
        <f t="shared" si="608"/>
        <v>192828.23711405252</v>
      </c>
      <c r="AD3858" s="36">
        <f t="shared" si="609"/>
        <v>122781.67018346557</v>
      </c>
    </row>
    <row r="3859" spans="1:30" ht="14.25" customHeight="1" x14ac:dyDescent="0.25">
      <c r="A3859" s="16">
        <v>3843</v>
      </c>
      <c r="B3859" s="34">
        <v>0.24318434425052801</v>
      </c>
      <c r="C3859" s="34">
        <v>6.2002548542378397E-2</v>
      </c>
      <c r="D3859" s="34">
        <v>2.2076741814888699E-2</v>
      </c>
      <c r="E3859" s="34">
        <v>4.0307038984282E-2</v>
      </c>
      <c r="F3859" s="34">
        <v>1.8380509391853501E-2</v>
      </c>
      <c r="G3859" s="34">
        <v>0.15958230649989899</v>
      </c>
      <c r="H3859" s="35">
        <v>1.02663317855896</v>
      </c>
      <c r="I3859" s="34">
        <v>9.7579722019391302E-2</v>
      </c>
      <c r="J3859" s="34">
        <v>2.89558567542928E-2</v>
      </c>
      <c r="K3859" s="36">
        <f>Inputs!$B$12*(1+$B3859)^4</f>
        <v>143315.5714186315</v>
      </c>
      <c r="L3859" s="36">
        <f t="shared" si="600"/>
        <v>15264.090844046999</v>
      </c>
      <c r="M3859" s="36">
        <f t="shared" si="601"/>
        <v>196050.8671869543</v>
      </c>
      <c r="N3859" s="37">
        <f>M3859/Inputs!$B$6</f>
        <v>298.85802924840596</v>
      </c>
      <c r="O3859" s="38">
        <f>IF(N3859&gt;Inputs!$B$4,1,0)</f>
        <v>0</v>
      </c>
      <c r="P3859" s="34">
        <f t="shared" si="602"/>
        <v>6.8623865265098505E-2</v>
      </c>
      <c r="Q3859" s="36">
        <f>Inputs!$B$12*(1+$B3859)^0*$C3859+Inputs!$B$29*(1+$D3859)^0*Inputs!$B$19+Inputs!$B$30*(1+$E3859)^0*Inputs!$B$20+Inputs!$B$31*(1+$F3859)^0*Inputs!$B$21+Inputs!$B$22*(1+Inputs!$B$23)^0</f>
        <v>11742.196939969625</v>
      </c>
      <c r="R3859" s="36">
        <f>Inputs!$B$12*(1+$B3859)^1*$C3859+Inputs!$B$29*(1+$D3859)^1*Inputs!$B$19+Inputs!$B$30*(1+$E3859)^1*Inputs!$B$20+Inputs!$B$31*(1+$F3859)^1*Inputs!$B$21+Inputs!$B$22*(1+Inputs!$B$23)^1</f>
        <v>12834.839886512487</v>
      </c>
      <c r="S3859" s="36">
        <f>Inputs!$B$12*(1+$B3859)^2*$C3859+Inputs!$B$29*(1+$D3859)^2*Inputs!$B$19+Inputs!$B$30*(1+$E3859)^2*Inputs!$B$20+Inputs!$B$31*(1+$F3859)^2*Inputs!$B$21+Inputs!$B$22*(1+Inputs!$B$23)^2</f>
        <v>14152.628399446825</v>
      </c>
      <c r="T3859" s="36">
        <f>Inputs!$B$12*(1+$B3859)^3*$C3859+Inputs!$B$29*(1+$D3859)^3*Inputs!$B$19+Inputs!$B$30*(1+$E3859)^3*Inputs!$B$20+Inputs!$B$31*(1+$F3859)^3*Inputs!$B$21+Inputs!$B$22*(1+Inputs!$B$23)^3</f>
        <v>15749.229991190839</v>
      </c>
      <c r="U3859" s="36">
        <f>Inputs!$B$12*(1+$B3859)^4*$C3859+Inputs!$B$29*(1+$D3859)^4*Inputs!$B$19+Inputs!$B$30*(1+$E3859)^4*Inputs!$B$20+Inputs!$B$31*(1+$F3859)^4*Inputs!$B$21+Inputs!$B$22*(1+Inputs!$B$23)^4</f>
        <v>17691.329013094095</v>
      </c>
      <c r="V3859" s="35">
        <f>Inputs!$B$13/(Q3859*(1-$G3859))</f>
        <v>1.2828892278437609</v>
      </c>
      <c r="W3859" s="36">
        <f>Inputs!$B$13</f>
        <v>12660</v>
      </c>
      <c r="X3859" s="36">
        <f t="shared" si="603"/>
        <v>13147.012409900506</v>
      </c>
      <c r="Y3859" s="36">
        <f t="shared" si="604"/>
        <v>13734.86753285793</v>
      </c>
      <c r="Z3859" s="36">
        <f t="shared" si="605"/>
        <v>14436.393353285772</v>
      </c>
      <c r="AA3859" s="36">
        <f t="shared" si="606"/>
        <v>15264.090844046999</v>
      </c>
      <c r="AB3859" s="36">
        <f t="shared" si="607"/>
        <v>52365.634539609091</v>
      </c>
      <c r="AC3859" s="36">
        <f t="shared" si="608"/>
        <v>228871.91811971148</v>
      </c>
      <c r="AD3859" s="36">
        <f t="shared" si="609"/>
        <v>143685.23264734523</v>
      </c>
    </row>
    <row r="3860" spans="1:30" ht="14.25" customHeight="1" x14ac:dyDescent="0.25">
      <c r="A3860" s="16">
        <v>3844</v>
      </c>
      <c r="B3860" s="34">
        <v>0.33691759830017698</v>
      </c>
      <c r="C3860" s="34">
        <v>8.3168825608807007E-2</v>
      </c>
      <c r="D3860" s="34">
        <v>2.52860388806215E-2</v>
      </c>
      <c r="E3860" s="34">
        <v>5.2675147894419197E-2</v>
      </c>
      <c r="F3860" s="34">
        <v>1.65272058543615E-3</v>
      </c>
      <c r="G3860" s="34">
        <v>0.19860894364141299</v>
      </c>
      <c r="H3860" s="35">
        <v>1.0242964410325199</v>
      </c>
      <c r="I3860" s="34">
        <v>9.9854406964477296E-2</v>
      </c>
      <c r="J3860" s="34">
        <v>2.8717193558047201E-2</v>
      </c>
      <c r="K3860" s="36">
        <f>Inputs!$B$12*(1+$B3860)^4</f>
        <v>191676.91494043448</v>
      </c>
      <c r="L3860" s="36">
        <f t="shared" si="600"/>
        <v>20212.540092526426</v>
      </c>
      <c r="M3860" s="36">
        <f t="shared" si="601"/>
        <v>240780.16056794455</v>
      </c>
      <c r="N3860" s="37">
        <f>M3860/Inputs!$B$6</f>
        <v>367.04292769503741</v>
      </c>
      <c r="O3860" s="38">
        <f>IF(N3860&gt;Inputs!$B$4,1,0)</f>
        <v>0</v>
      </c>
      <c r="P3860" s="34">
        <f t="shared" si="602"/>
        <v>7.1137213406430089E-2</v>
      </c>
      <c r="Q3860" s="36">
        <f>Inputs!$B$12*(1+$B3860)^0*$C3860+Inputs!$B$29*(1+$D3860)^0*Inputs!$B$19+Inputs!$B$30*(1+$E3860)^0*Inputs!$B$20+Inputs!$B$31*(1+$F3860)^0*Inputs!$B$21+Inputs!$B$22*(1+Inputs!$B$23)^0</f>
        <v>13012.173563955341</v>
      </c>
      <c r="R3860" s="36">
        <f>Inputs!$B$12*(1+$B3860)^1*$C3860+Inputs!$B$29*(1+$D3860)^1*Inputs!$B$19+Inputs!$B$30*(1+$E3860)^1*Inputs!$B$20+Inputs!$B$31*(1+$F3860)^1*Inputs!$B$21+Inputs!$B$22*(1+Inputs!$B$23)^1</f>
        <v>14847.53949559015</v>
      </c>
      <c r="S3860" s="36">
        <f>Inputs!$B$12*(1+$B3860)^2*$C3860+Inputs!$B$29*(1+$D3860)^2*Inputs!$B$19+Inputs!$B$30*(1+$E3860)^2*Inputs!$B$20+Inputs!$B$31*(1+$F3860)^2*Inputs!$B$21+Inputs!$B$22*(1+Inputs!$B$23)^2</f>
        <v>17256.369157027093</v>
      </c>
      <c r="T3860" s="36">
        <f>Inputs!$B$12*(1+$B3860)^3*$C3860+Inputs!$B$29*(1+$D3860)^3*Inputs!$B$19+Inputs!$B$30*(1+$E3860)^3*Inputs!$B$20+Inputs!$B$31*(1+$F3860)^3*Inputs!$B$21+Inputs!$B$22*(1+Inputs!$B$23)^3</f>
        <v>20429.866631974117</v>
      </c>
      <c r="U3860" s="36">
        <f>Inputs!$B$12*(1+$B3860)^4*$C3860+Inputs!$B$29*(1+$D3860)^4*Inputs!$B$19+Inputs!$B$30*(1+$E3860)^4*Inputs!$B$20+Inputs!$B$31*(1+$F3860)^4*Inputs!$B$21+Inputs!$B$22*(1+Inputs!$B$23)^4</f>
        <v>24623.554169324896</v>
      </c>
      <c r="V3860" s="35">
        <f>Inputs!$B$13/(Q3860*(1-$G3860))</f>
        <v>1.214057809215463</v>
      </c>
      <c r="W3860" s="36">
        <f>Inputs!$B$13</f>
        <v>12660</v>
      </c>
      <c r="X3860" s="36">
        <f t="shared" si="603"/>
        <v>13881.214178145652</v>
      </c>
      <c r="Y3860" s="36">
        <f t="shared" si="604"/>
        <v>15477.212277711495</v>
      </c>
      <c r="Z3860" s="36">
        <f t="shared" si="605"/>
        <v>17546.809424695955</v>
      </c>
      <c r="AA3860" s="36">
        <f t="shared" si="606"/>
        <v>20212.540092526426</v>
      </c>
      <c r="AB3860" s="36">
        <f t="shared" si="607"/>
        <v>59168.36703346049</v>
      </c>
      <c r="AC3860" s="36">
        <f t="shared" si="608"/>
        <v>292294.09647895792</v>
      </c>
      <c r="AD3860" s="36">
        <f t="shared" si="609"/>
        <v>181611.79353448405</v>
      </c>
    </row>
    <row r="3861" spans="1:30" ht="14.25" customHeight="1" x14ac:dyDescent="0.25">
      <c r="A3861" s="16">
        <v>3845</v>
      </c>
      <c r="B3861" s="34">
        <v>0.33819602292613998</v>
      </c>
      <c r="C3861" s="34">
        <v>6.41860773854568E-2</v>
      </c>
      <c r="D3861" s="34">
        <v>2.7773248120401401E-2</v>
      </c>
      <c r="E3861" s="34">
        <v>2.2369220722037401E-2</v>
      </c>
      <c r="F3861" s="34">
        <v>1.18587871373457E-2</v>
      </c>
      <c r="G3861" s="34">
        <v>0.17408560176785701</v>
      </c>
      <c r="H3861" s="35">
        <v>1.00116124218838</v>
      </c>
      <c r="I3861" s="34">
        <v>0.102330958090666</v>
      </c>
      <c r="J3861" s="34">
        <v>2.5083658004160299E-2</v>
      </c>
      <c r="K3861" s="36">
        <f>Inputs!$B$12*(1+$B3861)^4</f>
        <v>192411.12981691063</v>
      </c>
      <c r="L3861" s="36">
        <f t="shared" si="600"/>
        <v>17294.629488009727</v>
      </c>
      <c r="M3861" s="36">
        <f t="shared" si="601"/>
        <v>195468.68672768853</v>
      </c>
      <c r="N3861" s="37">
        <f>M3861/Inputs!$B$6</f>
        <v>297.97055903611056</v>
      </c>
      <c r="O3861" s="38">
        <f>IF(N3861&gt;Inputs!$B$4,1,0)</f>
        <v>0</v>
      </c>
      <c r="P3861" s="34">
        <f t="shared" si="602"/>
        <v>7.724730008650571E-2</v>
      </c>
      <c r="Q3861" s="36">
        <f>Inputs!$B$12*(1+$B3861)^0*$C3861+Inputs!$B$29*(1+$D3861)^0*Inputs!$B$19+Inputs!$B$30*(1+$E3861)^0*Inputs!$B$20+Inputs!$B$31*(1+$F3861)^0*Inputs!$B$21+Inputs!$B$22*(1+Inputs!$B$23)^0</f>
        <v>11873.20867055433</v>
      </c>
      <c r="R3861" s="36">
        <f>Inputs!$B$12*(1+$B3861)^1*$C3861+Inputs!$B$29*(1+$D3861)^1*Inputs!$B$19+Inputs!$B$30*(1+$E3861)^1*Inputs!$B$20+Inputs!$B$31*(1+$F3861)^1*Inputs!$B$21+Inputs!$B$22*(1+Inputs!$B$23)^1</f>
        <v>13307.947435776647</v>
      </c>
      <c r="S3861" s="36">
        <f>Inputs!$B$12*(1+$B3861)^2*$C3861+Inputs!$B$29*(1+$D3861)^2*Inputs!$B$19+Inputs!$B$30*(1+$E3861)^2*Inputs!$B$20+Inputs!$B$31*(1+$F3861)^2*Inputs!$B$21+Inputs!$B$22*(1+Inputs!$B$23)^2</f>
        <v>15185.534446205755</v>
      </c>
      <c r="T3861" s="36">
        <f>Inputs!$B$12*(1+$B3861)^3*$C3861+Inputs!$B$29*(1+$D3861)^3*Inputs!$B$19+Inputs!$B$30*(1+$E3861)^3*Inputs!$B$20+Inputs!$B$31*(1+$F3861)^3*Inputs!$B$21+Inputs!$B$22*(1+Inputs!$B$23)^3</f>
        <v>17654.983470231717</v>
      </c>
      <c r="U3861" s="36">
        <f>Inputs!$B$12*(1+$B3861)^4*$C3861+Inputs!$B$29*(1+$D3861)^4*Inputs!$B$19+Inputs!$B$30*(1+$E3861)^4*Inputs!$B$20+Inputs!$B$31*(1+$F3861)^4*Inputs!$B$21+Inputs!$B$22*(1+Inputs!$B$23)^4</f>
        <v>20915.690011050054</v>
      </c>
      <c r="V3861" s="35">
        <f>Inputs!$B$13/(Q3861*(1-$G3861))</f>
        <v>1.2910128584732663</v>
      </c>
      <c r="W3861" s="36">
        <f>Inputs!$B$13</f>
        <v>12660</v>
      </c>
      <c r="X3861" s="36">
        <f t="shared" si="603"/>
        <v>13393.357207707157</v>
      </c>
      <c r="Y3861" s="36">
        <f t="shared" si="604"/>
        <v>14374.168250422415</v>
      </c>
      <c r="Z3861" s="36">
        <f t="shared" si="605"/>
        <v>15655.055908999197</v>
      </c>
      <c r="AA3861" s="36">
        <f t="shared" si="606"/>
        <v>17294.629488009727</v>
      </c>
      <c r="AB3861" s="36">
        <f t="shared" si="607"/>
        <v>54466.047641752826</v>
      </c>
      <c r="AC3861" s="36">
        <f t="shared" si="608"/>
        <v>229502.41677757486</v>
      </c>
      <c r="AD3861" s="36">
        <f t="shared" si="609"/>
        <v>141002.63908593572</v>
      </c>
    </row>
    <row r="3862" spans="1:30" ht="14.25" customHeight="1" x14ac:dyDescent="0.25">
      <c r="A3862" s="16">
        <v>3846</v>
      </c>
      <c r="B3862" s="34">
        <v>0.33720327407542899</v>
      </c>
      <c r="C3862" s="34">
        <v>6.8879322922557398E-2</v>
      </c>
      <c r="D3862" s="34">
        <v>3.2484239588411797E-2</v>
      </c>
      <c r="E3862" s="34">
        <v>3.8010059399510597E-2</v>
      </c>
      <c r="F3862" s="34">
        <v>1.30517575287451E-2</v>
      </c>
      <c r="G3862" s="34">
        <v>0.20150970085377401</v>
      </c>
      <c r="H3862" s="35">
        <v>1.0603646747487701</v>
      </c>
      <c r="I3862" s="34">
        <v>9.1997262667888699E-2</v>
      </c>
      <c r="J3862" s="34">
        <v>2.3689626356065099E-2</v>
      </c>
      <c r="K3862" s="36">
        <f>Inputs!$B$12*(1+$B3862)^4</f>
        <v>191840.79940092712</v>
      </c>
      <c r="L3862" s="36">
        <f t="shared" si="600"/>
        <v>18662.305887010938</v>
      </c>
      <c r="M3862" s="36">
        <f t="shared" si="601"/>
        <v>238277.01907152904</v>
      </c>
      <c r="N3862" s="37">
        <f>M3862/Inputs!$B$6</f>
        <v>363.22716321879426</v>
      </c>
      <c r="O3862" s="38">
        <f>IF(N3862&gt;Inputs!$B$4,1,0)</f>
        <v>0</v>
      </c>
      <c r="P3862" s="34">
        <f t="shared" si="602"/>
        <v>6.83076363118236E-2</v>
      </c>
      <c r="Q3862" s="36">
        <f>Inputs!$B$12*(1+$B3862)^0*$C3862+Inputs!$B$29*(1+$D3862)^0*Inputs!$B$19+Inputs!$B$30*(1+$E3862)^0*Inputs!$B$20+Inputs!$B$31*(1+$F3862)^0*Inputs!$B$21+Inputs!$B$22*(1+Inputs!$B$23)^0</f>
        <v>12154.803402780366</v>
      </c>
      <c r="R3862" s="36">
        <f>Inputs!$B$12*(1+$B3862)^1*$C3862+Inputs!$B$29*(1+$D3862)^1*Inputs!$B$19+Inputs!$B$30*(1+$E3862)^1*Inputs!$B$20+Inputs!$B$31*(1+$F3862)^1*Inputs!$B$21+Inputs!$B$22*(1+Inputs!$B$23)^1</f>
        <v>13740.861413317729</v>
      </c>
      <c r="S3862" s="36">
        <f>Inputs!$B$12*(1+$B3862)^2*$C3862+Inputs!$B$29*(1+$D3862)^2*Inputs!$B$19+Inputs!$B$30*(1+$E3862)^2*Inputs!$B$20+Inputs!$B$31*(1+$F3862)^2*Inputs!$B$21+Inputs!$B$22*(1+Inputs!$B$23)^2</f>
        <v>15802.645728631105</v>
      </c>
      <c r="T3862" s="36">
        <f>Inputs!$B$12*(1+$B3862)^3*$C3862+Inputs!$B$29*(1+$D3862)^3*Inputs!$B$19+Inputs!$B$30*(1+$E3862)^3*Inputs!$B$20+Inputs!$B$31*(1+$F3862)^3*Inputs!$B$21+Inputs!$B$22*(1+Inputs!$B$23)^3</f>
        <v>18498.813688630697</v>
      </c>
      <c r="U3862" s="36">
        <f>Inputs!$B$12*(1+$B3862)^4*$C3862+Inputs!$B$29*(1+$D3862)^4*Inputs!$B$19+Inputs!$B$30*(1+$E3862)^4*Inputs!$B$20+Inputs!$B$31*(1+$F3862)^4*Inputs!$B$21+Inputs!$B$22*(1+Inputs!$B$23)^4</f>
        <v>22041.462530392964</v>
      </c>
      <c r="V3862" s="35">
        <f>Inputs!$B$13/(Q3862*(1-$G3862))</f>
        <v>1.3044160162754339</v>
      </c>
      <c r="W3862" s="36">
        <f>Inputs!$B$13</f>
        <v>12660</v>
      </c>
      <c r="X3862" s="36">
        <f t="shared" si="603"/>
        <v>13642.550742181695</v>
      </c>
      <c r="Y3862" s="36">
        <f t="shared" si="604"/>
        <v>14919.70799140917</v>
      </c>
      <c r="Z3862" s="36">
        <f t="shared" si="605"/>
        <v>16564.005441165951</v>
      </c>
      <c r="AA3862" s="36">
        <f t="shared" si="606"/>
        <v>18662.305887010938</v>
      </c>
      <c r="AB3862" s="36">
        <f t="shared" si="607"/>
        <v>58159.233139239557</v>
      </c>
      <c r="AC3862" s="36">
        <f t="shared" si="608"/>
        <v>279681.89168785478</v>
      </c>
      <c r="AD3862" s="36">
        <f t="shared" si="609"/>
        <v>180117.78593228949</v>
      </c>
    </row>
    <row r="3863" spans="1:30" ht="14.25" customHeight="1" x14ac:dyDescent="0.25">
      <c r="A3863" s="16">
        <v>3847</v>
      </c>
      <c r="B3863" s="34">
        <v>0.20712696180076001</v>
      </c>
      <c r="C3863" s="34">
        <v>9.9846379951144995E-2</v>
      </c>
      <c r="D3863" s="34">
        <v>2.9996252682050601E-2</v>
      </c>
      <c r="E3863" s="34">
        <v>4.5766778343329803E-2</v>
      </c>
      <c r="F3863" s="34">
        <v>1.5239605927729501E-2</v>
      </c>
      <c r="G3863" s="34">
        <v>0.191321279200733</v>
      </c>
      <c r="H3863" s="35">
        <v>0.96892662937661</v>
      </c>
      <c r="I3863" s="34">
        <v>8.9613037654660804E-2</v>
      </c>
      <c r="J3863" s="34">
        <v>2.08753964160091E-2</v>
      </c>
      <c r="K3863" s="36">
        <f>Inputs!$B$12*(1+$B3863)^4</f>
        <v>127398.12940415392</v>
      </c>
      <c r="L3863" s="36">
        <f t="shared" si="600"/>
        <v>16956.909092504335</v>
      </c>
      <c r="M3863" s="36">
        <f t="shared" si="601"/>
        <v>220308.23405530606</v>
      </c>
      <c r="N3863" s="37">
        <f>M3863/Inputs!$B$6</f>
        <v>335.83572264528362</v>
      </c>
      <c r="O3863" s="38">
        <f>IF(N3863&gt;Inputs!$B$4,1,0)</f>
        <v>0</v>
      </c>
      <c r="P3863" s="34">
        <f t="shared" si="602"/>
        <v>6.8737641238651698E-2</v>
      </c>
      <c r="Q3863" s="36">
        <f>Inputs!$B$12*(1+$B3863)^0*$C3863+Inputs!$B$29*(1+$D3863)^0*Inputs!$B$19+Inputs!$B$30*(1+$E3863)^0*Inputs!$B$20+Inputs!$B$31*(1+$F3863)^0*Inputs!$B$21+Inputs!$B$22*(1+Inputs!$B$23)^0</f>
        <v>14012.82682449562</v>
      </c>
      <c r="R3863" s="36">
        <f>Inputs!$B$12*(1+$B3863)^1*$C3863+Inputs!$B$29*(1+$D3863)^1*Inputs!$B$19+Inputs!$B$30*(1+$E3863)^1*Inputs!$B$20+Inputs!$B$31*(1+$F3863)^1*Inputs!$B$21+Inputs!$B$22*(1+Inputs!$B$23)^1</f>
        <v>15467.295438267251</v>
      </c>
      <c r="S3863" s="36">
        <f>Inputs!$B$12*(1+$B3863)^2*$C3863+Inputs!$B$29*(1+$D3863)^2*Inputs!$B$19+Inputs!$B$30*(1+$E3863)^2*Inputs!$B$20+Inputs!$B$31*(1+$F3863)^2*Inputs!$B$21+Inputs!$B$22*(1+Inputs!$B$23)^2</f>
        <v>17185.98247613238</v>
      </c>
      <c r="T3863" s="36">
        <f>Inputs!$B$12*(1+$B3863)^3*$C3863+Inputs!$B$29*(1+$D3863)^3*Inputs!$B$19+Inputs!$B$30*(1+$E3863)^3*Inputs!$B$20+Inputs!$B$31*(1+$F3863)^3*Inputs!$B$21+Inputs!$B$22*(1+Inputs!$B$23)^3</f>
        <v>19222.406027952573</v>
      </c>
      <c r="U3863" s="36">
        <f>Inputs!$B$12*(1+$B3863)^4*$C3863+Inputs!$B$29*(1+$D3863)^4*Inputs!$B$19+Inputs!$B$30*(1+$E3863)^4*Inputs!$B$20+Inputs!$B$31*(1+$F3863)^4*Inputs!$B$21+Inputs!$B$22*(1+Inputs!$B$23)^4</f>
        <v>21641.122556143502</v>
      </c>
      <c r="V3863" s="35">
        <f>Inputs!$B$13/(Q3863*(1-$G3863))</f>
        <v>1.117202593911351</v>
      </c>
      <c r="W3863" s="36">
        <f>Inputs!$B$13</f>
        <v>12660</v>
      </c>
      <c r="X3863" s="36">
        <f t="shared" si="603"/>
        <v>13510.389617636209</v>
      </c>
      <c r="Y3863" s="36">
        <f t="shared" si="604"/>
        <v>14496.447641072962</v>
      </c>
      <c r="Z3863" s="36">
        <f t="shared" si="605"/>
        <v>15637.951143597289</v>
      </c>
      <c r="AA3863" s="36">
        <f t="shared" si="606"/>
        <v>16956.909092504335</v>
      </c>
      <c r="AB3863" s="36">
        <f t="shared" si="607"/>
        <v>56338.629784404722</v>
      </c>
      <c r="AC3863" s="36">
        <f t="shared" si="608"/>
        <v>251840.05415167703</v>
      </c>
      <c r="AD3863" s="36">
        <f t="shared" si="609"/>
        <v>163969.60427090136</v>
      </c>
    </row>
    <row r="3864" spans="1:30" ht="14.25" customHeight="1" x14ac:dyDescent="0.25">
      <c r="A3864" s="16">
        <v>3848</v>
      </c>
      <c r="B3864" s="34">
        <v>0.39751901637223003</v>
      </c>
      <c r="C3864" s="34">
        <v>8.5019766755977305E-2</v>
      </c>
      <c r="D3864" s="34">
        <v>1.3939444669679901E-2</v>
      </c>
      <c r="E3864" s="34">
        <v>3.1126987305516302E-2</v>
      </c>
      <c r="F3864" s="34">
        <v>2.78255165024455E-2</v>
      </c>
      <c r="G3864" s="34">
        <v>0.18493701167971999</v>
      </c>
      <c r="H3864" s="35">
        <v>1.11377860154219</v>
      </c>
      <c r="I3864" s="34">
        <v>9.0440132557573202E-2</v>
      </c>
      <c r="J3864" s="34">
        <v>1.8888043355358E-2</v>
      </c>
      <c r="K3864" s="36">
        <f>Inputs!$B$12*(1+$B3864)^4</f>
        <v>228866.46145866276</v>
      </c>
      <c r="L3864" s="36">
        <f t="shared" si="600"/>
        <v>25627.612005469844</v>
      </c>
      <c r="M3864" s="36">
        <f t="shared" si="601"/>
        <v>305115.22618568694</v>
      </c>
      <c r="N3864" s="37">
        <f>M3864/Inputs!$B$6</f>
        <v>465.11467406354717</v>
      </c>
      <c r="O3864" s="38">
        <f>IF(N3864&gt;Inputs!$B$4,1,0)</f>
        <v>1</v>
      </c>
      <c r="P3864" s="34">
        <f t="shared" si="602"/>
        <v>7.1552089202215202E-2</v>
      </c>
      <c r="Q3864" s="36">
        <f>Inputs!$B$12*(1+$B3864)^0*$C3864+Inputs!$B$29*(1+$D3864)^0*Inputs!$B$19+Inputs!$B$30*(1+$E3864)^0*Inputs!$B$20+Inputs!$B$31*(1+$F3864)^0*Inputs!$B$21+Inputs!$B$22*(1+Inputs!$B$23)^0</f>
        <v>13123.230032785559</v>
      </c>
      <c r="R3864" s="36">
        <f>Inputs!$B$12*(1+$B3864)^1*$C3864+Inputs!$B$29*(1+$D3864)^1*Inputs!$B$19+Inputs!$B$30*(1+$E3864)^1*Inputs!$B$20+Inputs!$B$31*(1+$F3864)^1*Inputs!$B$21+Inputs!$B$22*(1+Inputs!$B$23)^1</f>
        <v>15331.74484858619</v>
      </c>
      <c r="S3864" s="36">
        <f>Inputs!$B$12*(1+$B3864)^2*$C3864+Inputs!$B$29*(1+$D3864)^2*Inputs!$B$19+Inputs!$B$30*(1+$E3864)^2*Inputs!$B$20+Inputs!$B$31*(1+$F3864)^2*Inputs!$B$21+Inputs!$B$22*(1+Inputs!$B$23)^2</f>
        <v>18350.853427669681</v>
      </c>
      <c r="T3864" s="36">
        <f>Inputs!$B$12*(1+$B3864)^3*$C3864+Inputs!$B$29*(1+$D3864)^3*Inputs!$B$19+Inputs!$B$30*(1+$E3864)^3*Inputs!$B$20+Inputs!$B$31*(1+$F3864)^3*Inputs!$B$21+Inputs!$B$22*(1+Inputs!$B$23)^3</f>
        <v>22501.114184822567</v>
      </c>
      <c r="U3864" s="36">
        <f>Inputs!$B$12*(1+$B3864)^4*$C3864+Inputs!$B$29*(1+$D3864)^4*Inputs!$B$19+Inputs!$B$30*(1+$E3864)^4*Inputs!$B$20+Inputs!$B$31*(1+$F3864)^4*Inputs!$B$21+Inputs!$B$22*(1+Inputs!$B$23)^4</f>
        <v>28230.469313372931</v>
      </c>
      <c r="V3864" s="35">
        <f>Inputs!$B$13/(Q3864*(1-$G3864))</f>
        <v>1.1835913749940552</v>
      </c>
      <c r="W3864" s="36">
        <f>Inputs!$B$13</f>
        <v>12660</v>
      </c>
      <c r="X3864" s="36">
        <f t="shared" si="603"/>
        <v>14572.456607015905</v>
      </c>
      <c r="Y3864" s="36">
        <f t="shared" si="604"/>
        <v>17180.997884072236</v>
      </c>
      <c r="Z3864" s="36">
        <f t="shared" si="605"/>
        <v>20746.593569309352</v>
      </c>
      <c r="AA3864" s="36">
        <f t="shared" si="606"/>
        <v>25627.612005469844</v>
      </c>
      <c r="AB3864" s="36">
        <f t="shared" si="607"/>
        <v>68412.558426923191</v>
      </c>
      <c r="AC3864" s="36">
        <f t="shared" si="608"/>
        <v>364932.28560145316</v>
      </c>
      <c r="AD3864" s="36">
        <f t="shared" si="609"/>
        <v>236702.66775876377</v>
      </c>
    </row>
    <row r="3865" spans="1:30" ht="14.25" customHeight="1" x14ac:dyDescent="0.25">
      <c r="A3865" s="16">
        <v>3849</v>
      </c>
      <c r="B3865" s="34">
        <v>0.25631069455754102</v>
      </c>
      <c r="C3865" s="34">
        <v>0.101751971069009</v>
      </c>
      <c r="D3865" s="34">
        <v>2.47376753116187E-2</v>
      </c>
      <c r="E3865" s="34">
        <v>5.2562755127000503E-2</v>
      </c>
      <c r="F3865" s="34">
        <v>1.38743518022351E-2</v>
      </c>
      <c r="G3865" s="34">
        <v>0.15749135428239999</v>
      </c>
      <c r="H3865" s="35">
        <v>0.97873293291724905</v>
      </c>
      <c r="I3865" s="34">
        <v>9.1430005699608602E-2</v>
      </c>
      <c r="J3865" s="34">
        <v>2.3061886259135501E-2</v>
      </c>
      <c r="K3865" s="36">
        <f>Inputs!$B$12*(1+$B3865)^4</f>
        <v>149464.99005278945</v>
      </c>
      <c r="L3865" s="36">
        <f t="shared" si="600"/>
        <v>19878.469168201766</v>
      </c>
      <c r="M3865" s="36">
        <f t="shared" si="601"/>
        <v>252520.80427458111</v>
      </c>
      <c r="N3865" s="37">
        <f>M3865/Inputs!$B$6</f>
        <v>384.94025041856878</v>
      </c>
      <c r="O3865" s="38">
        <f>IF(N3865&gt;Inputs!$B$4,1,0)</f>
        <v>0</v>
      </c>
      <c r="P3865" s="34">
        <f t="shared" si="602"/>
        <v>6.8368119440473107E-2</v>
      </c>
      <c r="Q3865" s="36">
        <f>Inputs!$B$12*(1+$B3865)^0*$C3865+Inputs!$B$29*(1+$D3865)^0*Inputs!$B$19+Inputs!$B$30*(1+$E3865)^0*Inputs!$B$20+Inputs!$B$31*(1+$F3865)^0*Inputs!$B$21+Inputs!$B$22*(1+Inputs!$B$23)^0</f>
        <v>14127.162291567463</v>
      </c>
      <c r="R3865" s="36">
        <f>Inputs!$B$12*(1+$B3865)^1*$C3865+Inputs!$B$29*(1+$D3865)^1*Inputs!$B$19+Inputs!$B$30*(1+$E3865)^1*Inputs!$B$20+Inputs!$B$31*(1+$F3865)^1*Inputs!$B$21+Inputs!$B$22*(1+Inputs!$B$23)^1</f>
        <v>15899.1370335219</v>
      </c>
      <c r="S3865" s="36">
        <f>Inputs!$B$12*(1+$B3865)^2*$C3865+Inputs!$B$29*(1+$D3865)^2*Inputs!$B$19+Inputs!$B$30*(1+$E3865)^2*Inputs!$B$20+Inputs!$B$31*(1+$F3865)^2*Inputs!$B$21+Inputs!$B$22*(1+Inputs!$B$23)^2</f>
        <v>18079.941608339414</v>
      </c>
      <c r="T3865" s="36">
        <f>Inputs!$B$12*(1+$B3865)^3*$C3865+Inputs!$B$29*(1+$D3865)^3*Inputs!$B$19+Inputs!$B$30*(1+$E3865)^3*Inputs!$B$20+Inputs!$B$31*(1+$F3865)^3*Inputs!$B$21+Inputs!$B$22*(1+Inputs!$B$23)^3</f>
        <v>20772.740733311322</v>
      </c>
      <c r="U3865" s="36">
        <f>Inputs!$B$12*(1+$B3865)^4*$C3865+Inputs!$B$29*(1+$D3865)^4*Inputs!$B$19+Inputs!$B$30*(1+$E3865)^4*Inputs!$B$20+Inputs!$B$31*(1+$F3865)^4*Inputs!$B$21+Inputs!$B$22*(1+Inputs!$B$23)^4</f>
        <v>24107.06663638676</v>
      </c>
      <c r="V3865" s="35">
        <f>Inputs!$B$13/(Q3865*(1-$G3865))</f>
        <v>1.0636638639209806</v>
      </c>
      <c r="W3865" s="36">
        <f>Inputs!$B$13</f>
        <v>12660</v>
      </c>
      <c r="X3865" s="36">
        <f t="shared" si="603"/>
        <v>13963.532218599723</v>
      </c>
      <c r="Y3865" s="36">
        <f t="shared" si="604"/>
        <v>15555.411873927913</v>
      </c>
      <c r="Z3865" s="36">
        <f t="shared" si="605"/>
        <v>17500.612770587821</v>
      </c>
      <c r="AA3865" s="36">
        <f t="shared" si="606"/>
        <v>19878.469168201766</v>
      </c>
      <c r="AB3865" s="36">
        <f t="shared" si="607"/>
        <v>60454.242760431989</v>
      </c>
      <c r="AC3865" s="36">
        <f t="shared" si="608"/>
        <v>297461.80426787282</v>
      </c>
      <c r="AD3865" s="36">
        <f t="shared" si="609"/>
        <v>192066.56151414913</v>
      </c>
    </row>
    <row r="3866" spans="1:30" ht="14.25" customHeight="1" x14ac:dyDescent="0.25">
      <c r="A3866" s="16">
        <v>3850</v>
      </c>
      <c r="B3866" s="34">
        <v>0.26724848492987102</v>
      </c>
      <c r="C3866" s="34">
        <v>9.2623714844158503E-2</v>
      </c>
      <c r="D3866" s="34">
        <v>2.6022072236525199E-2</v>
      </c>
      <c r="E3866" s="34">
        <v>3.1955160565322202E-2</v>
      </c>
      <c r="F3866" s="34">
        <v>-8.1101402862094E-3</v>
      </c>
      <c r="G3866" s="34">
        <v>0.20899283282313599</v>
      </c>
      <c r="H3866" s="35">
        <v>0.98846945794077601</v>
      </c>
      <c r="I3866" s="34">
        <v>9.4004923311061195E-2</v>
      </c>
      <c r="J3866" s="34">
        <v>3.14637472142337E-2</v>
      </c>
      <c r="K3866" s="36">
        <f>Inputs!$B$12*(1+$B3866)^4</f>
        <v>154738.49660755676</v>
      </c>
      <c r="L3866" s="36">
        <f t="shared" si="600"/>
        <v>17682.1912759886</v>
      </c>
      <c r="M3866" s="36">
        <f t="shared" si="601"/>
        <v>242597.07397409709</v>
      </c>
      <c r="N3866" s="37">
        <f>M3866/Inputs!$B$6</f>
        <v>369.81261276539192</v>
      </c>
      <c r="O3866" s="38">
        <f>IF(N3866&gt;Inputs!$B$4,1,0)</f>
        <v>0</v>
      </c>
      <c r="P3866" s="34">
        <f t="shared" si="602"/>
        <v>6.2541176096827494E-2</v>
      </c>
      <c r="Q3866" s="36">
        <f>Inputs!$B$12*(1+$B3866)^0*$C3866+Inputs!$B$29*(1+$D3866)^0*Inputs!$B$19+Inputs!$B$30*(1+$E3866)^0*Inputs!$B$20+Inputs!$B$31*(1+$F3866)^0*Inputs!$B$21+Inputs!$B$22*(1+Inputs!$B$23)^0</f>
        <v>13579.466918076432</v>
      </c>
      <c r="R3866" s="36">
        <f>Inputs!$B$12*(1+$B3866)^1*$C3866+Inputs!$B$29*(1+$D3866)^1*Inputs!$B$19+Inputs!$B$30*(1+$E3866)^1*Inputs!$B$20+Inputs!$B$31*(1+$F3866)^1*Inputs!$B$21+Inputs!$B$22*(1+Inputs!$B$23)^1</f>
        <v>15125.138656560375</v>
      </c>
      <c r="S3866" s="36">
        <f>Inputs!$B$12*(1+$B3866)^2*$C3866+Inputs!$B$29*(1+$D3866)^2*Inputs!$B$19+Inputs!$B$30*(1+$E3866)^2*Inputs!$B$20+Inputs!$B$31*(1+$F3866)^2*Inputs!$B$21+Inputs!$B$22*(1+Inputs!$B$23)^2</f>
        <v>17070.75525711579</v>
      </c>
      <c r="T3866" s="36">
        <f>Inputs!$B$12*(1+$B3866)^3*$C3866+Inputs!$B$29*(1+$D3866)^3*Inputs!$B$19+Inputs!$B$30*(1+$E3866)^3*Inputs!$B$20+Inputs!$B$31*(1+$F3866)^3*Inputs!$B$21+Inputs!$B$22*(1+Inputs!$B$23)^3</f>
        <v>19522.468757347386</v>
      </c>
      <c r="U3866" s="36">
        <f>Inputs!$B$12*(1+$B3866)^4*$C3866+Inputs!$B$29*(1+$D3866)^4*Inputs!$B$19+Inputs!$B$30*(1+$E3866)^4*Inputs!$B$20+Inputs!$B$31*(1+$F3866)^4*Inputs!$B$21+Inputs!$B$22*(1+Inputs!$B$23)^4</f>
        <v>22614.782266685957</v>
      </c>
      <c r="V3866" s="35">
        <f>Inputs!$B$13/(Q3866*(1-$G3866))</f>
        <v>1.1786112052529207</v>
      </c>
      <c r="W3866" s="36">
        <f>Inputs!$B$13</f>
        <v>12660</v>
      </c>
      <c r="X3866" s="36">
        <f t="shared" si="603"/>
        <v>13532.295776097777</v>
      </c>
      <c r="Y3866" s="36">
        <f t="shared" si="604"/>
        <v>14631.142353424337</v>
      </c>
      <c r="Z3866" s="36">
        <f t="shared" si="605"/>
        <v>15998.415152578031</v>
      </c>
      <c r="AA3866" s="36">
        <f t="shared" si="606"/>
        <v>17682.1912759886</v>
      </c>
      <c r="AB3866" s="36">
        <f t="shared" si="607"/>
        <v>56505.106939053047</v>
      </c>
      <c r="AC3866" s="36">
        <f t="shared" si="608"/>
        <v>291624.50102077972</v>
      </c>
      <c r="AD3866" s="36">
        <f t="shared" si="609"/>
        <v>186091.96703504404</v>
      </c>
    </row>
    <row r="3867" spans="1:30" ht="14.25" customHeight="1" x14ac:dyDescent="0.25">
      <c r="A3867" s="16">
        <v>3851</v>
      </c>
      <c r="B3867" s="34">
        <v>0.26560057264262299</v>
      </c>
      <c r="C3867" s="34">
        <v>7.8626632917640604E-2</v>
      </c>
      <c r="D3867" s="34">
        <v>3.7031907724052598E-2</v>
      </c>
      <c r="E3867" s="34">
        <v>5.8878485911249001E-2</v>
      </c>
      <c r="F3867" s="34">
        <v>6.91544168044357E-3</v>
      </c>
      <c r="G3867" s="34">
        <v>0.16881899319584401</v>
      </c>
      <c r="H3867" s="35">
        <v>0.95555034423631202</v>
      </c>
      <c r="I3867" s="34">
        <v>8.76756097643107E-2</v>
      </c>
      <c r="J3867" s="34">
        <v>1.8708249323462701E-2</v>
      </c>
      <c r="K3867" s="36">
        <f>Inputs!$B$12*(1+$B3867)^4</f>
        <v>153935.18608048622</v>
      </c>
      <c r="L3867" s="36">
        <f t="shared" si="600"/>
        <v>16778.131418025976</v>
      </c>
      <c r="M3867" s="36">
        <f t="shared" si="601"/>
        <v>219010.57367048133</v>
      </c>
      <c r="N3867" s="37">
        <f>M3867/Inputs!$B$6</f>
        <v>333.85758181475813</v>
      </c>
      <c r="O3867" s="38">
        <f>IF(N3867&gt;Inputs!$B$4,1,0)</f>
        <v>0</v>
      </c>
      <c r="P3867" s="34">
        <f t="shared" si="602"/>
        <v>6.8967360440848002E-2</v>
      </c>
      <c r="Q3867" s="36">
        <f>Inputs!$B$12*(1+$B3867)^0*$C3867+Inputs!$B$29*(1+$D3867)^0*Inputs!$B$19+Inputs!$B$30*(1+$E3867)^0*Inputs!$B$20+Inputs!$B$31*(1+$F3867)^0*Inputs!$B$21+Inputs!$B$22*(1+Inputs!$B$23)^0</f>
        <v>12739.642002485358</v>
      </c>
      <c r="R3867" s="36">
        <f>Inputs!$B$12*(1+$B3867)^1*$C3867+Inputs!$B$29*(1+$D3867)^1*Inputs!$B$19+Inputs!$B$30*(1+$E3867)^1*Inputs!$B$20+Inputs!$B$31*(1+$F3867)^1*Inputs!$B$21+Inputs!$B$22*(1+Inputs!$B$23)^1</f>
        <v>14224.812168535143</v>
      </c>
      <c r="S3867" s="36">
        <f>Inputs!$B$12*(1+$B3867)^2*$C3867+Inputs!$B$29*(1+$D3867)^2*Inputs!$B$19+Inputs!$B$30*(1+$E3867)^2*Inputs!$B$20+Inputs!$B$31*(1+$F3867)^2*Inputs!$B$21+Inputs!$B$22*(1+Inputs!$B$23)^2</f>
        <v>16054.15110477585</v>
      </c>
      <c r="T3867" s="36">
        <f>Inputs!$B$12*(1+$B3867)^3*$C3867+Inputs!$B$29*(1+$D3867)^3*Inputs!$B$19+Inputs!$B$30*(1+$E3867)^3*Inputs!$B$20+Inputs!$B$31*(1+$F3867)^3*Inputs!$B$21+Inputs!$B$22*(1+Inputs!$B$23)^3</f>
        <v>18316.669097322134</v>
      </c>
      <c r="U3867" s="36">
        <f>Inputs!$B$12*(1+$B3867)^4*$C3867+Inputs!$B$29*(1+$D3867)^4*Inputs!$B$19+Inputs!$B$30*(1+$E3867)^4*Inputs!$B$20+Inputs!$B$31*(1+$F3867)^4*Inputs!$B$21+Inputs!$B$22*(1+Inputs!$B$23)^4</f>
        <v>21124.887646918429</v>
      </c>
      <c r="V3867" s="35">
        <f>Inputs!$B$13/(Q3867*(1-$G3867))</f>
        <v>1.1955861378218391</v>
      </c>
      <c r="W3867" s="36">
        <f>Inputs!$B$13</f>
        <v>12660</v>
      </c>
      <c r="X3867" s="36">
        <f t="shared" si="603"/>
        <v>13426.376187138429</v>
      </c>
      <c r="Y3867" s="36">
        <f t="shared" si="604"/>
        <v>14352.280944133743</v>
      </c>
      <c r="Z3867" s="36">
        <f t="shared" si="605"/>
        <v>15461.349406022908</v>
      </c>
      <c r="AA3867" s="36">
        <f t="shared" si="606"/>
        <v>16778.131418025976</v>
      </c>
      <c r="AB3867" s="36">
        <f t="shared" si="607"/>
        <v>56211.151037544616</v>
      </c>
      <c r="AC3867" s="36">
        <f t="shared" si="608"/>
        <v>247827.67927497721</v>
      </c>
      <c r="AD3867" s="36">
        <f t="shared" si="609"/>
        <v>162799.42263293671</v>
      </c>
    </row>
    <row r="3868" spans="1:30" ht="14.25" customHeight="1" x14ac:dyDescent="0.25">
      <c r="A3868" s="16">
        <v>3852</v>
      </c>
      <c r="B3868" s="34">
        <v>0.126384915624775</v>
      </c>
      <c r="C3868" s="34">
        <v>9.5168503698081594E-2</v>
      </c>
      <c r="D3868" s="34">
        <v>2.44786795362785E-2</v>
      </c>
      <c r="E3868" s="34">
        <v>3.7043927398285E-2</v>
      </c>
      <c r="F3868" s="34">
        <v>1.6388356056407101E-2</v>
      </c>
      <c r="G3868" s="34">
        <v>0.20389979690880899</v>
      </c>
      <c r="H3868" s="35">
        <v>1.0309985599621101</v>
      </c>
      <c r="I3868" s="34">
        <v>0.102075480968238</v>
      </c>
      <c r="J3868" s="34">
        <v>3.1810613769907597E-2</v>
      </c>
      <c r="K3868" s="36">
        <f>Inputs!$B$12*(1+$B3868)^4</f>
        <v>96582.524675843917</v>
      </c>
      <c r="L3868" s="36">
        <f t="shared" si="600"/>
        <v>14738.209240667795</v>
      </c>
      <c r="M3868" s="36">
        <f t="shared" si="601"/>
        <v>184247.30005877861</v>
      </c>
      <c r="N3868" s="37">
        <f>M3868/Inputs!$B$6</f>
        <v>280.86478667496738</v>
      </c>
      <c r="O3868" s="38">
        <f>IF(N3868&gt;Inputs!$B$4,1,0)</f>
        <v>0</v>
      </c>
      <c r="P3868" s="34">
        <f t="shared" si="602"/>
        <v>7.0264867198330402E-2</v>
      </c>
      <c r="Q3868" s="36">
        <f>Inputs!$B$12*(1+$B3868)^0*$C3868+Inputs!$B$29*(1+$D3868)^0*Inputs!$B$19+Inputs!$B$30*(1+$E3868)^0*Inputs!$B$20+Inputs!$B$31*(1+$F3868)^0*Inputs!$B$21+Inputs!$B$22*(1+Inputs!$B$23)^0</f>
        <v>13732.154249311818</v>
      </c>
      <c r="R3868" s="36">
        <f>Inputs!$B$12*(1+$B3868)^1*$C3868+Inputs!$B$29*(1+$D3868)^1*Inputs!$B$19+Inputs!$B$30*(1+$E3868)^1*Inputs!$B$20+Inputs!$B$31*(1+$F3868)^1*Inputs!$B$21+Inputs!$B$22*(1+Inputs!$B$23)^1</f>
        <v>14632.52773720591</v>
      </c>
      <c r="S3868" s="36">
        <f>Inputs!$B$12*(1+$B3868)^2*$C3868+Inputs!$B$29*(1+$D3868)^2*Inputs!$B$19+Inputs!$B$30*(1+$E3868)^2*Inputs!$B$20+Inputs!$B$31*(1+$F3868)^2*Inputs!$B$21+Inputs!$B$22*(1+Inputs!$B$23)^2</f>
        <v>15628.67317408204</v>
      </c>
      <c r="T3868" s="36">
        <f>Inputs!$B$12*(1+$B3868)^3*$C3868+Inputs!$B$29*(1+$D3868)^3*Inputs!$B$19+Inputs!$B$30*(1+$E3868)^3*Inputs!$B$20+Inputs!$B$31*(1+$F3868)^3*Inputs!$B$21+Inputs!$B$22*(1+Inputs!$B$23)^3</f>
        <v>16732.251687847172</v>
      </c>
      <c r="U3868" s="36">
        <f>Inputs!$B$12*(1+$B3868)^4*$C3868+Inputs!$B$29*(1+$D3868)^4*Inputs!$B$19+Inputs!$B$30*(1+$E3868)^4*Inputs!$B$20+Inputs!$B$31*(1+$F3868)^4*Inputs!$B$21+Inputs!$B$22*(1+Inputs!$B$23)^4</f>
        <v>17956.385666123642</v>
      </c>
      <c r="V3868" s="35">
        <f>Inputs!$B$13/(Q3868*(1-$G3868))</f>
        <v>1.1580499652764666</v>
      </c>
      <c r="W3868" s="36">
        <f>Inputs!$B$13</f>
        <v>12660</v>
      </c>
      <c r="X3868" s="36">
        <f t="shared" si="603"/>
        <v>13120.071627953454</v>
      </c>
      <c r="Y3868" s="36">
        <f t="shared" si="604"/>
        <v>13618.059807606029</v>
      </c>
      <c r="Z3868" s="36">
        <f t="shared" si="605"/>
        <v>14156.565419195564</v>
      </c>
      <c r="AA3868" s="36">
        <f t="shared" si="606"/>
        <v>14738.209240667795</v>
      </c>
      <c r="AB3868" s="36">
        <f t="shared" si="607"/>
        <v>51125.317242360572</v>
      </c>
      <c r="AC3868" s="36">
        <f t="shared" si="608"/>
        <v>216424.5280583709</v>
      </c>
      <c r="AD3868" s="36">
        <f t="shared" si="609"/>
        <v>133121.98281641802</v>
      </c>
    </row>
    <row r="3869" spans="1:30" ht="14.25" customHeight="1" x14ac:dyDescent="0.25">
      <c r="A3869" s="16">
        <v>3853</v>
      </c>
      <c r="B3869" s="34">
        <v>0.321598079807696</v>
      </c>
      <c r="C3869" s="34">
        <v>7.1050609199871995E-2</v>
      </c>
      <c r="D3869" s="34">
        <v>3.78423942851773E-3</v>
      </c>
      <c r="E3869" s="34">
        <v>4.6477107116358697E-2</v>
      </c>
      <c r="F3869" s="34">
        <v>6.4498685932539296E-3</v>
      </c>
      <c r="G3869" s="34">
        <v>0.194682158569079</v>
      </c>
      <c r="H3869" s="35">
        <v>1.09556838880781</v>
      </c>
      <c r="I3869" s="34">
        <v>0.102476415178062</v>
      </c>
      <c r="J3869" s="34">
        <v>2.52910314098145E-2</v>
      </c>
      <c r="K3869" s="36">
        <f>Inputs!$B$12*(1+$B3869)^4</f>
        <v>183041.19661778997</v>
      </c>
      <c r="L3869" s="36">
        <f t="shared" si="600"/>
        <v>18886.619046001131</v>
      </c>
      <c r="M3869" s="36">
        <f t="shared" si="601"/>
        <v>210808.34252060263</v>
      </c>
      <c r="N3869" s="37">
        <f>M3869/Inputs!$B$6</f>
        <v>321.35418067165034</v>
      </c>
      <c r="O3869" s="38">
        <f>IF(N3869&gt;Inputs!$B$4,1,0)</f>
        <v>0</v>
      </c>
      <c r="P3869" s="34">
        <f t="shared" si="602"/>
        <v>7.718538376824749E-2</v>
      </c>
      <c r="Q3869" s="36">
        <f>Inputs!$B$12*(1+$B3869)^0*$C3869+Inputs!$B$29*(1+$D3869)^0*Inputs!$B$19+Inputs!$B$30*(1+$E3869)^0*Inputs!$B$20+Inputs!$B$31*(1+$F3869)^0*Inputs!$B$21+Inputs!$B$22*(1+Inputs!$B$23)^0</f>
        <v>12285.080579419242</v>
      </c>
      <c r="R3869" s="36">
        <f>Inputs!$B$12*(1+$B3869)^1*$C3869+Inputs!$B$29*(1+$D3869)^1*Inputs!$B$19+Inputs!$B$30*(1+$E3869)^1*Inputs!$B$20+Inputs!$B$31*(1+$F3869)^1*Inputs!$B$21+Inputs!$B$22*(1+Inputs!$B$23)^1</f>
        <v>13745.328156368105</v>
      </c>
      <c r="S3869" s="36">
        <f>Inputs!$B$12*(1+$B3869)^2*$C3869+Inputs!$B$29*(1+$D3869)^2*Inputs!$B$19+Inputs!$B$30*(1+$E3869)^2*Inputs!$B$20+Inputs!$B$31*(1+$F3869)^2*Inputs!$B$21+Inputs!$B$22*(1+Inputs!$B$23)^2</f>
        <v>15650.069230946319</v>
      </c>
      <c r="T3869" s="36">
        <f>Inputs!$B$12*(1+$B3869)^3*$C3869+Inputs!$B$29*(1+$D3869)^3*Inputs!$B$19+Inputs!$B$30*(1+$E3869)^3*Inputs!$B$20+Inputs!$B$31*(1+$F3869)^3*Inputs!$B$21+Inputs!$B$22*(1+Inputs!$B$23)^3</f>
        <v>18141.289622317992</v>
      </c>
      <c r="U3869" s="36">
        <f>Inputs!$B$12*(1+$B3869)^4*$C3869+Inputs!$B$29*(1+$D3869)^4*Inputs!$B$19+Inputs!$B$30*(1+$E3869)^4*Inputs!$B$20+Inputs!$B$31*(1+$F3869)^4*Inputs!$B$21+Inputs!$B$22*(1+Inputs!$B$23)^4</f>
        <v>21406.585848728588</v>
      </c>
      <c r="V3869" s="35">
        <f>Inputs!$B$13/(Q3869*(1-$G3869))</f>
        <v>1.2796416745816919</v>
      </c>
      <c r="W3869" s="36">
        <f>Inputs!$B$13</f>
        <v>12660</v>
      </c>
      <c r="X3869" s="36">
        <f t="shared" si="603"/>
        <v>13655.418533844346</v>
      </c>
      <c r="Y3869" s="36">
        <f t="shared" si="604"/>
        <v>14967.718709785624</v>
      </c>
      <c r="Z3869" s="36">
        <f t="shared" si="605"/>
        <v>16678.015837416198</v>
      </c>
      <c r="AA3869" s="36">
        <f t="shared" si="606"/>
        <v>18886.619046001131</v>
      </c>
      <c r="AB3869" s="36">
        <f t="shared" si="607"/>
        <v>56773.214703759862</v>
      </c>
      <c r="AC3869" s="36">
        <f t="shared" si="608"/>
        <v>250880.15601063607</v>
      </c>
      <c r="AD3869" s="36">
        <f t="shared" si="609"/>
        <v>154035.12781684278</v>
      </c>
    </row>
    <row r="3870" spans="1:30" ht="14.25" customHeight="1" x14ac:dyDescent="0.25">
      <c r="A3870" s="16">
        <v>3854</v>
      </c>
      <c r="B3870" s="34">
        <v>0.48331479209814499</v>
      </c>
      <c r="C3870" s="34">
        <v>4.9123374021545999E-2</v>
      </c>
      <c r="D3870" s="34">
        <v>1.23209545894007E-2</v>
      </c>
      <c r="E3870" s="34">
        <v>4.4273696243244197E-2</v>
      </c>
      <c r="F3870" s="34">
        <v>2.1342838966623999E-2</v>
      </c>
      <c r="G3870" s="34">
        <v>0.16292186316636101</v>
      </c>
      <c r="H3870" s="35">
        <v>1.13639367950282</v>
      </c>
      <c r="I3870" s="34">
        <v>9.9628558492917102E-2</v>
      </c>
      <c r="J3870" s="34">
        <v>2.4390192099441699E-2</v>
      </c>
      <c r="K3870" s="36">
        <f>Inputs!$B$12*(1+$B3870)^4</f>
        <v>290458.81490634504</v>
      </c>
      <c r="L3870" s="36">
        <f t="shared" si="600"/>
        <v>21916.855292679709</v>
      </c>
      <c r="M3870" s="36">
        <f t="shared" si="601"/>
        <v>246457.87194900872</v>
      </c>
      <c r="N3870" s="37">
        <f>M3870/Inputs!$B$6</f>
        <v>375.69797553202551</v>
      </c>
      <c r="O3870" s="38">
        <f>IF(N3870&gt;Inputs!$B$4,1,0)</f>
        <v>0</v>
      </c>
      <c r="P3870" s="34">
        <f t="shared" si="602"/>
        <v>7.5238366393475406E-2</v>
      </c>
      <c r="Q3870" s="36">
        <f>Inputs!$B$12*(1+$B3870)^0*$C3870+Inputs!$B$29*(1+$D3870)^0*Inputs!$B$19+Inputs!$B$30*(1+$E3870)^0*Inputs!$B$20+Inputs!$B$31*(1+$F3870)^0*Inputs!$B$21+Inputs!$B$22*(1+Inputs!$B$23)^0</f>
        <v>10969.446468719681</v>
      </c>
      <c r="R3870" s="36">
        <f>Inputs!$B$12*(1+$B3870)^1*$C3870+Inputs!$B$29*(1+$D3870)^1*Inputs!$B$19+Inputs!$B$30*(1+$E3870)^1*Inputs!$B$20+Inputs!$B$31*(1+$F3870)^1*Inputs!$B$21+Inputs!$B$22*(1+Inputs!$B$23)^1</f>
        <v>12573.073452080513</v>
      </c>
      <c r="S3870" s="36">
        <f>Inputs!$B$12*(1+$B3870)^2*$C3870+Inputs!$B$29*(1+$D3870)^2*Inputs!$B$19+Inputs!$B$30*(1+$E3870)^2*Inputs!$B$20+Inputs!$B$31*(1+$F3870)^2*Inputs!$B$21+Inputs!$B$22*(1+Inputs!$B$23)^2</f>
        <v>14870.60066969951</v>
      </c>
      <c r="T3870" s="36">
        <f>Inputs!$B$12*(1+$B3870)^3*$C3870+Inputs!$B$29*(1+$D3870)^3*Inputs!$B$19+Inputs!$B$30*(1+$E3870)^3*Inputs!$B$20+Inputs!$B$31*(1+$F3870)^3*Inputs!$B$21+Inputs!$B$22*(1+Inputs!$B$23)^3</f>
        <v>18194.992835584897</v>
      </c>
      <c r="U3870" s="36">
        <f>Inputs!$B$12*(1+$B3870)^4*$C3870+Inputs!$B$29*(1+$D3870)^4*Inputs!$B$19+Inputs!$B$30*(1+$E3870)^4*Inputs!$B$20+Inputs!$B$31*(1+$F3870)^4*Inputs!$B$21+Inputs!$B$22*(1+Inputs!$B$23)^4</f>
        <v>23040.050764476488</v>
      </c>
      <c r="V3870" s="35">
        <f>Inputs!$B$13/(Q3870*(1-$G3870))</f>
        <v>1.378741962132864</v>
      </c>
      <c r="W3870" s="36">
        <f>Inputs!$B$13</f>
        <v>12660</v>
      </c>
      <c r="X3870" s="36">
        <f t="shared" si="603"/>
        <v>13873.112155369834</v>
      </c>
      <c r="Y3870" s="36">
        <f t="shared" si="604"/>
        <v>15654.021511689112</v>
      </c>
      <c r="Z3870" s="36">
        <f t="shared" si="605"/>
        <v>18230.771763708759</v>
      </c>
      <c r="AA3870" s="36">
        <f t="shared" si="606"/>
        <v>21916.855292679709</v>
      </c>
      <c r="AB3870" s="36">
        <f t="shared" si="607"/>
        <v>60859.465719782282</v>
      </c>
      <c r="AC3870" s="36">
        <f t="shared" si="608"/>
        <v>298403.76233143191</v>
      </c>
      <c r="AD3870" s="36">
        <f t="shared" si="609"/>
        <v>185598.40622922644</v>
      </c>
    </row>
    <row r="3871" spans="1:30" ht="14.25" customHeight="1" x14ac:dyDescent="0.25">
      <c r="A3871" s="16">
        <v>3855</v>
      </c>
      <c r="B3871" s="34">
        <v>0.260582571150413</v>
      </c>
      <c r="C3871" s="34">
        <v>6.9361202911269196E-2</v>
      </c>
      <c r="D3871" s="34">
        <v>2.99098169895172E-2</v>
      </c>
      <c r="E3871" s="34">
        <v>3.4950713508895302E-2</v>
      </c>
      <c r="F3871" s="34">
        <v>-2.9988663048367799E-5</v>
      </c>
      <c r="G3871" s="34">
        <v>0.187208183005283</v>
      </c>
      <c r="H3871" s="35">
        <v>1.03979497540384</v>
      </c>
      <c r="I3871" s="34">
        <v>9.4440369163669505E-2</v>
      </c>
      <c r="J3871" s="34">
        <v>1.99589980585771E-2</v>
      </c>
      <c r="K3871" s="36">
        <f>Inputs!$B$12*(1+$B3871)^4</f>
        <v>151508.30635633037</v>
      </c>
      <c r="L3871" s="36">
        <f t="shared" si="600"/>
        <v>16078.002187432881</v>
      </c>
      <c r="M3871" s="36">
        <f t="shared" si="601"/>
        <v>194200.62285945634</v>
      </c>
      <c r="N3871" s="37">
        <f>M3871/Inputs!$B$6</f>
        <v>296.03753484673223</v>
      </c>
      <c r="O3871" s="38">
        <f>IF(N3871&gt;Inputs!$B$4,1,0)</f>
        <v>0</v>
      </c>
      <c r="P3871" s="34">
        <f t="shared" si="602"/>
        <v>7.4481371105092398E-2</v>
      </c>
      <c r="Q3871" s="36">
        <f>Inputs!$B$12*(1+$B3871)^0*$C3871+Inputs!$B$29*(1+$D3871)^0*Inputs!$B$19+Inputs!$B$30*(1+$E3871)^0*Inputs!$B$20+Inputs!$B$31*(1+$F3871)^0*Inputs!$B$21+Inputs!$B$22*(1+Inputs!$B$23)^0</f>
        <v>12183.716202103074</v>
      </c>
      <c r="R3871" s="36">
        <f>Inputs!$B$12*(1+$B3871)^1*$C3871+Inputs!$B$29*(1+$D3871)^1*Inputs!$B$19+Inputs!$B$30*(1+$E3871)^1*Inputs!$B$20+Inputs!$B$31*(1+$F3871)^1*Inputs!$B$21+Inputs!$B$22*(1+Inputs!$B$23)^1</f>
        <v>13385.444123543768</v>
      </c>
      <c r="S3871" s="36">
        <f>Inputs!$B$12*(1+$B3871)^2*$C3871+Inputs!$B$29*(1+$D3871)^2*Inputs!$B$19+Inputs!$B$30*(1+$E3871)^2*Inputs!$B$20+Inputs!$B$31*(1+$F3871)^2*Inputs!$B$21+Inputs!$B$22*(1+Inputs!$B$23)^2</f>
        <v>14873.710808982229</v>
      </c>
      <c r="T3871" s="36">
        <f>Inputs!$B$12*(1+$B3871)^3*$C3871+Inputs!$B$29*(1+$D3871)^3*Inputs!$B$19+Inputs!$B$30*(1+$E3871)^3*Inputs!$B$20+Inputs!$B$31*(1+$F3871)^3*Inputs!$B$21+Inputs!$B$22*(1+Inputs!$B$23)^3</f>
        <v>16722.287936244626</v>
      </c>
      <c r="U3871" s="36">
        <f>Inputs!$B$12*(1+$B3871)^4*$C3871+Inputs!$B$29*(1+$D3871)^4*Inputs!$B$19+Inputs!$B$30*(1+$E3871)^4*Inputs!$B$20+Inputs!$B$31*(1+$F3871)^4*Inputs!$B$21+Inputs!$B$22*(1+Inputs!$B$23)^4</f>
        <v>19024.140572793363</v>
      </c>
      <c r="V3871" s="35">
        <f>Inputs!$B$13/(Q3871*(1-$G3871))</f>
        <v>1.2784230982343483</v>
      </c>
      <c r="W3871" s="36">
        <f>Inputs!$B$13</f>
        <v>12660</v>
      </c>
      <c r="X3871" s="36">
        <f t="shared" si="603"/>
        <v>13259.662263177268</v>
      </c>
      <c r="Y3871" s="36">
        <f t="shared" si="604"/>
        <v>14012.736244106411</v>
      </c>
      <c r="Z3871" s="36">
        <f t="shared" si="605"/>
        <v>14943.46448581527</v>
      </c>
      <c r="AA3871" s="36">
        <f t="shared" si="606"/>
        <v>16078.002187432881</v>
      </c>
      <c r="AB3871" s="36">
        <f t="shared" si="607"/>
        <v>53981.703858945468</v>
      </c>
      <c r="AC3871" s="36">
        <f t="shared" si="608"/>
        <v>220174.5585314075</v>
      </c>
      <c r="AD3871" s="36">
        <f t="shared" si="609"/>
        <v>140218.91900051088</v>
      </c>
    </row>
    <row r="3872" spans="1:30" ht="14.25" customHeight="1" x14ac:dyDescent="0.25">
      <c r="A3872" s="16">
        <v>3856</v>
      </c>
      <c r="B3872" s="34">
        <v>0.26056390141736102</v>
      </c>
      <c r="C3872" s="34">
        <v>9.9217670301456007E-2</v>
      </c>
      <c r="D3872" s="34">
        <v>1.8419878058506998E-2</v>
      </c>
      <c r="E3872" s="34">
        <v>4.03692107909292E-2</v>
      </c>
      <c r="F3872" s="34">
        <v>-2.6705239466765099E-3</v>
      </c>
      <c r="G3872" s="34">
        <v>0.21763129206683099</v>
      </c>
      <c r="H3872" s="35">
        <v>1.00286468769752</v>
      </c>
      <c r="I3872" s="34">
        <v>9.9513380465676995E-2</v>
      </c>
      <c r="J3872" s="34">
        <v>1.87782573629342E-2</v>
      </c>
      <c r="K3872" s="36">
        <f>Inputs!$B$12*(1+$B3872)^4</f>
        <v>151499.33096079275</v>
      </c>
      <c r="L3872" s="36">
        <f t="shared" si="600"/>
        <v>18357.67061430202</v>
      </c>
      <c r="M3872" s="36">
        <f t="shared" si="601"/>
        <v>200882.11755913973</v>
      </c>
      <c r="N3872" s="37">
        <f>M3872/Inputs!$B$6</f>
        <v>306.22274018161545</v>
      </c>
      <c r="O3872" s="38">
        <f>IF(N3872&gt;Inputs!$B$4,1,0)</f>
        <v>0</v>
      </c>
      <c r="P3872" s="34">
        <f t="shared" si="602"/>
        <v>8.0735123102742792E-2</v>
      </c>
      <c r="Q3872" s="36">
        <f>Inputs!$B$12*(1+$B3872)^0*$C3872+Inputs!$B$29*(1+$D3872)^0*Inputs!$B$19+Inputs!$B$30*(1+$E3872)^0*Inputs!$B$20+Inputs!$B$31*(1+$F3872)^0*Inputs!$B$21+Inputs!$B$22*(1+Inputs!$B$23)^0</f>
        <v>13975.104245514282</v>
      </c>
      <c r="R3872" s="36">
        <f>Inputs!$B$12*(1+$B3872)^1*$C3872+Inputs!$B$29*(1+$D3872)^1*Inputs!$B$19+Inputs!$B$30*(1+$E3872)^1*Inputs!$B$20+Inputs!$B$31*(1+$F3872)^1*Inputs!$B$21+Inputs!$B$22*(1+Inputs!$B$23)^1</f>
        <v>15607.307953489733</v>
      </c>
      <c r="S3872" s="36">
        <f>Inputs!$B$12*(1+$B3872)^2*$C3872+Inputs!$B$29*(1+$D3872)^2*Inputs!$B$19+Inputs!$B$30*(1+$E3872)^2*Inputs!$B$20+Inputs!$B$31*(1+$F3872)^2*Inputs!$B$21+Inputs!$B$22*(1+Inputs!$B$23)^2</f>
        <v>17646.858464227458</v>
      </c>
      <c r="T3872" s="36">
        <f>Inputs!$B$12*(1+$B3872)^3*$C3872+Inputs!$B$29*(1+$D3872)^3*Inputs!$B$19+Inputs!$B$30*(1+$E3872)^3*Inputs!$B$20+Inputs!$B$31*(1+$F3872)^3*Inputs!$B$21+Inputs!$B$22*(1+Inputs!$B$23)^3</f>
        <v>20199.192609508231</v>
      </c>
      <c r="U3872" s="36">
        <f>Inputs!$B$12*(1+$B3872)^4*$C3872+Inputs!$B$29*(1+$D3872)^4*Inputs!$B$19+Inputs!$B$30*(1+$E3872)^4*Inputs!$B$20+Inputs!$B$31*(1+$F3872)^4*Inputs!$B$21+Inputs!$B$22*(1+Inputs!$B$23)^4</f>
        <v>23397.193236680541</v>
      </c>
      <c r="V3872" s="35">
        <f>Inputs!$B$13/(Q3872*(1-$G3872))</f>
        <v>1.1578896654091997</v>
      </c>
      <c r="W3872" s="36">
        <f>Inputs!$B$13</f>
        <v>12660</v>
      </c>
      <c r="X3872" s="36">
        <f t="shared" si="603"/>
        <v>13665.368170963182</v>
      </c>
      <c r="Y3872" s="36">
        <f t="shared" si="604"/>
        <v>14916.065275649184</v>
      </c>
      <c r="Z3872" s="36">
        <f t="shared" si="605"/>
        <v>16460.960812983387</v>
      </c>
      <c r="AA3872" s="36">
        <f t="shared" si="606"/>
        <v>18357.67061430202</v>
      </c>
      <c r="AB3872" s="36">
        <f t="shared" si="607"/>
        <v>56726.312824336404</v>
      </c>
      <c r="AC3872" s="36">
        <f t="shared" si="608"/>
        <v>231651.29325288645</v>
      </c>
      <c r="AD3872" s="36">
        <f t="shared" si="609"/>
        <v>144155.80473480333</v>
      </c>
    </row>
    <row r="3873" spans="1:30" ht="14.25" customHeight="1" x14ac:dyDescent="0.25">
      <c r="A3873" s="16">
        <v>3857</v>
      </c>
      <c r="B3873" s="34">
        <v>0.46144939952838299</v>
      </c>
      <c r="C3873" s="34">
        <v>5.5800620229988399E-2</v>
      </c>
      <c r="D3873" s="34">
        <v>2.98382362129972E-2</v>
      </c>
      <c r="E3873" s="34">
        <v>5.9232830171112402E-2</v>
      </c>
      <c r="F3873" s="34">
        <v>2.0265432245864098E-3</v>
      </c>
      <c r="G3873" s="34">
        <v>0.212428300461147</v>
      </c>
      <c r="H3873" s="35">
        <v>1.0888895097450599</v>
      </c>
      <c r="I3873" s="34">
        <v>9.7369777564878704E-2</v>
      </c>
      <c r="J3873" s="34">
        <v>2.54549671800266E-2</v>
      </c>
      <c r="K3873" s="36">
        <f>Inputs!$B$12*(1+$B3873)^4</f>
        <v>273707.30156736862</v>
      </c>
      <c r="L3873" s="36">
        <f t="shared" si="600"/>
        <v>20671.533984089336</v>
      </c>
      <c r="M3873" s="36">
        <f t="shared" si="601"/>
        <v>244889.98079634723</v>
      </c>
      <c r="N3873" s="37">
        <f>M3873/Inputs!$B$6</f>
        <v>373.30789755540735</v>
      </c>
      <c r="O3873" s="38">
        <f>IF(N3873&gt;Inputs!$B$4,1,0)</f>
        <v>0</v>
      </c>
      <c r="P3873" s="34">
        <f t="shared" si="602"/>
        <v>7.1914810384852104E-2</v>
      </c>
      <c r="Q3873" s="36">
        <f>Inputs!$B$12*(1+$B3873)^0*$C3873+Inputs!$B$29*(1+$D3873)^0*Inputs!$B$19+Inputs!$B$30*(1+$E3873)^0*Inputs!$B$20+Inputs!$B$31*(1+$F3873)^0*Inputs!$B$21+Inputs!$B$22*(1+Inputs!$B$23)^0</f>
        <v>11370.081241226224</v>
      </c>
      <c r="R3873" s="36">
        <f>Inputs!$B$12*(1+$B3873)^1*$C3873+Inputs!$B$29*(1+$D3873)^1*Inputs!$B$19+Inputs!$B$30*(1+$E3873)^1*Inputs!$B$20+Inputs!$B$31*(1+$F3873)^1*Inputs!$B$21+Inputs!$B$22*(1+Inputs!$B$23)^1</f>
        <v>13102.300172265159</v>
      </c>
      <c r="S3873" s="36">
        <f>Inputs!$B$12*(1+$B3873)^2*$C3873+Inputs!$B$29*(1+$D3873)^2*Inputs!$B$19+Inputs!$B$30*(1+$E3873)^2*Inputs!$B$20+Inputs!$B$31*(1+$F3873)^2*Inputs!$B$21+Inputs!$B$22*(1+Inputs!$B$23)^2</f>
        <v>15557.128271903071</v>
      </c>
      <c r="T3873" s="36">
        <f>Inputs!$B$12*(1+$B3873)^3*$C3873+Inputs!$B$29*(1+$D3873)^3*Inputs!$B$19+Inputs!$B$30*(1+$E3873)^3*Inputs!$B$20+Inputs!$B$31*(1+$F3873)^3*Inputs!$B$21+Inputs!$B$22*(1+Inputs!$B$23)^3</f>
        <v>19064.087530119541</v>
      </c>
      <c r="U3873" s="36">
        <f>Inputs!$B$12*(1+$B3873)^4*$C3873+Inputs!$B$29*(1+$D3873)^4*Inputs!$B$19+Inputs!$B$30*(1+$E3873)^4*Inputs!$B$20+Inputs!$B$31*(1+$F3873)^4*Inputs!$B$21+Inputs!$B$22*(1+Inputs!$B$23)^4</f>
        <v>24104.536779350557</v>
      </c>
      <c r="V3873" s="35">
        <f>Inputs!$B$13/(Q3873*(1-$G3873))</f>
        <v>1.4137741480426802</v>
      </c>
      <c r="W3873" s="36">
        <f>Inputs!$B$13</f>
        <v>12660</v>
      </c>
      <c r="X3873" s="36">
        <f t="shared" si="603"/>
        <v>13750.615373420613</v>
      </c>
      <c r="Y3873" s="36">
        <f t="shared" si="604"/>
        <v>15331.760480320891</v>
      </c>
      <c r="Z3873" s="36">
        <f t="shared" si="605"/>
        <v>17568.434531343832</v>
      </c>
      <c r="AA3873" s="36">
        <f t="shared" si="606"/>
        <v>20671.533984089336</v>
      </c>
      <c r="AB3873" s="36">
        <f t="shared" si="607"/>
        <v>59662.259880470781</v>
      </c>
      <c r="AC3873" s="36">
        <f t="shared" si="608"/>
        <v>294761.63657771604</v>
      </c>
      <c r="AD3873" s="36">
        <f t="shared" si="609"/>
        <v>185227.72091587645</v>
      </c>
    </row>
    <row r="3874" spans="1:30" ht="14.25" customHeight="1" x14ac:dyDescent="0.25">
      <c r="A3874" s="16">
        <v>3858</v>
      </c>
      <c r="B3874" s="34">
        <v>0.245380143961339</v>
      </c>
      <c r="C3874" s="34">
        <v>6.7027699097597801E-2</v>
      </c>
      <c r="D3874" s="34">
        <v>3.2315521853482999E-2</v>
      </c>
      <c r="E3874" s="34">
        <v>4.4438279003295E-2</v>
      </c>
      <c r="F3874" s="34">
        <v>2.63664937725764E-2</v>
      </c>
      <c r="G3874" s="34">
        <v>0.16873809181848401</v>
      </c>
      <c r="H3874" s="35">
        <v>1.0815368120059501</v>
      </c>
      <c r="I3874" s="34">
        <v>9.8747425671479899E-2</v>
      </c>
      <c r="J3874" s="34">
        <v>2.6040238887464699E-2</v>
      </c>
      <c r="K3874" s="36">
        <f>Inputs!$B$12*(1+$B3874)^4</f>
        <v>144330.79340540885</v>
      </c>
      <c r="L3874" s="36">
        <f t="shared" si="600"/>
        <v>16926.260977823917</v>
      </c>
      <c r="M3874" s="36">
        <f t="shared" si="601"/>
        <v>203986.49308841341</v>
      </c>
      <c r="N3874" s="37">
        <f>M3874/Inputs!$B$6</f>
        <v>310.95501995184969</v>
      </c>
      <c r="O3874" s="38">
        <f>IF(N3874&gt;Inputs!$B$4,1,0)</f>
        <v>0</v>
      </c>
      <c r="P3874" s="34">
        <f t="shared" si="602"/>
        <v>7.2707186784015193E-2</v>
      </c>
      <c r="Q3874" s="36">
        <f>Inputs!$B$12*(1+$B3874)^0*$C3874+Inputs!$B$29*(1+$D3874)^0*Inputs!$B$19+Inputs!$B$30*(1+$E3874)^0*Inputs!$B$20+Inputs!$B$31*(1+$F3874)^0*Inputs!$B$21+Inputs!$B$22*(1+Inputs!$B$23)^0</f>
        <v>12043.705973282791</v>
      </c>
      <c r="R3874" s="36">
        <f>Inputs!$B$12*(1+$B3874)^1*$C3874+Inputs!$B$29*(1+$D3874)^1*Inputs!$B$19+Inputs!$B$30*(1+$E3874)^1*Inputs!$B$20+Inputs!$B$31*(1+$F3874)^1*Inputs!$B$21+Inputs!$B$22*(1+Inputs!$B$23)^1</f>
        <v>13298.688589132984</v>
      </c>
      <c r="S3874" s="36">
        <f>Inputs!$B$12*(1+$B3874)^2*$C3874+Inputs!$B$29*(1+$D3874)^2*Inputs!$B$19+Inputs!$B$30*(1+$E3874)^2*Inputs!$B$20+Inputs!$B$31*(1+$F3874)^2*Inputs!$B$21+Inputs!$B$22*(1+Inputs!$B$23)^2</f>
        <v>14805.290697070712</v>
      </c>
      <c r="T3874" s="36">
        <f>Inputs!$B$12*(1+$B3874)^3*$C3874+Inputs!$B$29*(1+$D3874)^3*Inputs!$B$19+Inputs!$B$30*(1+$E3874)^3*Inputs!$B$20+Inputs!$B$31*(1+$F3874)^3*Inputs!$B$21+Inputs!$B$22*(1+Inputs!$B$23)^3</f>
        <v>16623.283325942924</v>
      </c>
      <c r="U3874" s="36">
        <f>Inputs!$B$12*(1+$B3874)^4*$C3874+Inputs!$B$29*(1+$D3874)^4*Inputs!$B$19+Inputs!$B$30*(1+$E3874)^4*Inputs!$B$20+Inputs!$B$31*(1+$F3874)^4*Inputs!$B$21+Inputs!$B$22*(1+Inputs!$B$23)^4</f>
        <v>18827.031401115855</v>
      </c>
      <c r="V3874" s="35">
        <f>Inputs!$B$13/(Q3874*(1-$G3874))</f>
        <v>1.2645490552849545</v>
      </c>
      <c r="W3874" s="36">
        <f>Inputs!$B$13</f>
        <v>12660</v>
      </c>
      <c r="X3874" s="36">
        <f t="shared" si="603"/>
        <v>13473.415856693626</v>
      </c>
      <c r="Y3874" s="36">
        <f t="shared" si="604"/>
        <v>14436.726419502158</v>
      </c>
      <c r="Z3874" s="36">
        <f t="shared" si="605"/>
        <v>15577.232149731743</v>
      </c>
      <c r="AA3874" s="36">
        <f t="shared" si="606"/>
        <v>16926.260977823917</v>
      </c>
      <c r="AB3874" s="36">
        <f t="shared" si="607"/>
        <v>54824.309601120302</v>
      </c>
      <c r="AC3874" s="36">
        <f t="shared" si="608"/>
        <v>238862.56125888499</v>
      </c>
      <c r="AD3874" s="36">
        <f t="shared" si="609"/>
        <v>149162.18348729311</v>
      </c>
    </row>
    <row r="3875" spans="1:30" ht="14.25" customHeight="1" x14ac:dyDescent="0.25">
      <c r="A3875" s="16">
        <v>3859</v>
      </c>
      <c r="B3875" s="34">
        <v>0.44622440908323402</v>
      </c>
      <c r="C3875" s="34">
        <v>8.32397519380359E-2</v>
      </c>
      <c r="D3875" s="34">
        <v>4.9054143460872397E-2</v>
      </c>
      <c r="E3875" s="34">
        <v>2.08042870073601E-2</v>
      </c>
      <c r="F3875" s="34">
        <v>1.8123118402811299E-2</v>
      </c>
      <c r="G3875" s="34">
        <v>0.170387256307197</v>
      </c>
      <c r="H3875" s="35">
        <v>1.0803087876814399</v>
      </c>
      <c r="I3875" s="34">
        <v>8.9687315917813995E-2</v>
      </c>
      <c r="J3875" s="34">
        <v>2.4317687754240501E-2</v>
      </c>
      <c r="K3875" s="36">
        <f>Inputs!$B$12*(1+$B3875)^4</f>
        <v>262478.65935146005</v>
      </c>
      <c r="L3875" s="36">
        <f t="shared" si="600"/>
        <v>27631.180081417955</v>
      </c>
      <c r="M3875" s="36">
        <f t="shared" si="601"/>
        <v>352976.04093941068</v>
      </c>
      <c r="N3875" s="37">
        <f>M3875/Inputs!$B$6</f>
        <v>538.07323313934558</v>
      </c>
      <c r="O3875" s="38">
        <f>IF(N3875&gt;Inputs!$B$4,1,0)</f>
        <v>1</v>
      </c>
      <c r="P3875" s="34">
        <f t="shared" si="602"/>
        <v>6.5369628163573501E-2</v>
      </c>
      <c r="Q3875" s="36">
        <f>Inputs!$B$12*(1+$B3875)^0*$C3875+Inputs!$B$29*(1+$D3875)^0*Inputs!$B$19+Inputs!$B$30*(1+$E3875)^0*Inputs!$B$20+Inputs!$B$31*(1+$F3875)^0*Inputs!$B$21+Inputs!$B$22*(1+Inputs!$B$23)^0</f>
        <v>13016.429143709076</v>
      </c>
      <c r="R3875" s="36">
        <f>Inputs!$B$12*(1+$B3875)^1*$C3875+Inputs!$B$29*(1+$D3875)^1*Inputs!$B$19+Inputs!$B$30*(1+$E3875)^1*Inputs!$B$20+Inputs!$B$31*(1+$F3875)^1*Inputs!$B$21+Inputs!$B$22*(1+Inputs!$B$23)^1</f>
        <v>15471.879540720056</v>
      </c>
      <c r="S3875" s="36">
        <f>Inputs!$B$12*(1+$B3875)^2*$C3875+Inputs!$B$29*(1+$D3875)^2*Inputs!$B$19+Inputs!$B$30*(1+$E3875)^2*Inputs!$B$20+Inputs!$B$31*(1+$F3875)^2*Inputs!$B$21+Inputs!$B$22*(1+Inputs!$B$23)^2</f>
        <v>18930.22976792312</v>
      </c>
      <c r="T3875" s="36">
        <f>Inputs!$B$12*(1+$B3875)^3*$C3875+Inputs!$B$29*(1+$D3875)^3*Inputs!$B$19+Inputs!$B$30*(1+$E3875)^3*Inputs!$B$20+Inputs!$B$31*(1+$F3875)^3*Inputs!$B$21+Inputs!$B$22*(1+Inputs!$B$23)^3</f>
        <v>23835.610292420388</v>
      </c>
      <c r="U3875" s="36">
        <f>Inputs!$B$12*(1+$B3875)^4*$C3875+Inputs!$B$29*(1+$D3875)^4*Inputs!$B$19+Inputs!$B$30*(1+$E3875)^4*Inputs!$B$20+Inputs!$B$31*(1+$F3875)^4*Inputs!$B$21+Inputs!$B$22*(1+Inputs!$B$23)^4</f>
        <v>30830.183513626405</v>
      </c>
      <c r="V3875" s="35">
        <f>Inputs!$B$13/(Q3875*(1-$G3875))</f>
        <v>1.1723746857512358</v>
      </c>
      <c r="W3875" s="36">
        <f>Inputs!$B$13</f>
        <v>12660</v>
      </c>
      <c r="X3875" s="36">
        <f t="shared" si="603"/>
        <v>14752.780913431534</v>
      </c>
      <c r="Y3875" s="36">
        <f t="shared" si="604"/>
        <v>17688.926491485341</v>
      </c>
      <c r="Z3875" s="36">
        <f t="shared" si="605"/>
        <v>21817.513476446195</v>
      </c>
      <c r="AA3875" s="36">
        <f t="shared" si="606"/>
        <v>27631.180081417955</v>
      </c>
      <c r="AB3875" s="36">
        <f t="shared" si="607"/>
        <v>71171.094198678707</v>
      </c>
      <c r="AC3875" s="36">
        <f t="shared" si="608"/>
        <v>432970.28430537501</v>
      </c>
      <c r="AD3875" s="36">
        <f t="shared" si="609"/>
        <v>281804.94674073195</v>
      </c>
    </row>
    <row r="3876" spans="1:30" ht="14.25" customHeight="1" x14ac:dyDescent="0.25">
      <c r="A3876" s="16">
        <v>3860</v>
      </c>
      <c r="B3876" s="34">
        <v>0.30302291517232599</v>
      </c>
      <c r="C3876" s="34">
        <v>5.8620299603570999E-2</v>
      </c>
      <c r="D3876" s="34">
        <v>3.5101081626461701E-2</v>
      </c>
      <c r="E3876" s="34">
        <v>5.1653755355950702E-2</v>
      </c>
      <c r="F3876" s="34">
        <v>1.30469691225887E-2</v>
      </c>
      <c r="G3876" s="34">
        <v>0.169202131680322</v>
      </c>
      <c r="H3876" s="35">
        <v>1.0412588089986601</v>
      </c>
      <c r="I3876" s="34">
        <v>0.10314571617021701</v>
      </c>
      <c r="J3876" s="34">
        <v>2.25806364223523E-2</v>
      </c>
      <c r="K3876" s="36">
        <f>Inputs!$B$12*(1+$B3876)^4</f>
        <v>172965.49090460897</v>
      </c>
      <c r="L3876" s="36">
        <f t="shared" si="600"/>
        <v>16575.902065992163</v>
      </c>
      <c r="M3876" s="36">
        <f t="shared" si="601"/>
        <v>182257.88592981623</v>
      </c>
      <c r="N3876" s="37">
        <f>M3876/Inputs!$B$6</f>
        <v>277.83214318569549</v>
      </c>
      <c r="O3876" s="38">
        <f>IF(N3876&gt;Inputs!$B$4,1,0)</f>
        <v>0</v>
      </c>
      <c r="P3876" s="34">
        <f t="shared" si="602"/>
        <v>8.0565079747864699E-2</v>
      </c>
      <c r="Q3876" s="36">
        <f>Inputs!$B$12*(1+$B3876)^0*$C3876+Inputs!$B$29*(1+$D3876)^0*Inputs!$B$19+Inputs!$B$30*(1+$E3876)^0*Inputs!$B$20+Inputs!$B$31*(1+$F3876)^0*Inputs!$B$21+Inputs!$B$22*(1+Inputs!$B$23)^0</f>
        <v>11539.262003641183</v>
      </c>
      <c r="R3876" s="36">
        <f>Inputs!$B$12*(1+$B3876)^1*$C3876+Inputs!$B$29*(1+$D3876)^1*Inputs!$B$19+Inputs!$B$30*(1+$E3876)^1*Inputs!$B$20+Inputs!$B$31*(1+$F3876)^1*Inputs!$B$21+Inputs!$B$22*(1+Inputs!$B$23)^1</f>
        <v>12840.398439621624</v>
      </c>
      <c r="S3876" s="36">
        <f>Inputs!$B$12*(1+$B3876)^2*$C3876+Inputs!$B$29*(1+$D3876)^2*Inputs!$B$19+Inputs!$B$30*(1+$E3876)^2*Inputs!$B$20+Inputs!$B$31*(1+$F3876)^2*Inputs!$B$21+Inputs!$B$22*(1+Inputs!$B$23)^2</f>
        <v>14473.95639557192</v>
      </c>
      <c r="T3876" s="36">
        <f>Inputs!$B$12*(1+$B3876)^3*$C3876+Inputs!$B$29*(1+$D3876)^3*Inputs!$B$19+Inputs!$B$30*(1+$E3876)^3*Inputs!$B$20+Inputs!$B$31*(1+$F3876)^3*Inputs!$B$21+Inputs!$B$22*(1+Inputs!$B$23)^3</f>
        <v>16538.23704236011</v>
      </c>
      <c r="U3876" s="36">
        <f>Inputs!$B$12*(1+$B3876)^4*$C3876+Inputs!$B$29*(1+$D3876)^4*Inputs!$B$19+Inputs!$B$30*(1+$E3876)^4*Inputs!$B$20+Inputs!$B$31*(1+$F3876)^4*Inputs!$B$21+Inputs!$B$22*(1+Inputs!$B$23)^4</f>
        <v>19161.217918241593</v>
      </c>
      <c r="V3876" s="35">
        <f>Inputs!$B$13/(Q3876*(1-$G3876))</f>
        <v>1.3205665666084736</v>
      </c>
      <c r="W3876" s="36">
        <f>Inputs!$B$13</f>
        <v>12660</v>
      </c>
      <c r="X3876" s="36">
        <f t="shared" si="603"/>
        <v>13342.609742116154</v>
      </c>
      <c r="Y3876" s="36">
        <f t="shared" si="604"/>
        <v>14200.394910004154</v>
      </c>
      <c r="Z3876" s="36">
        <f t="shared" si="605"/>
        <v>15266.242718707601</v>
      </c>
      <c r="AA3876" s="36">
        <f t="shared" si="606"/>
        <v>16575.902065992163</v>
      </c>
      <c r="AB3876" s="36">
        <f t="shared" si="607"/>
        <v>53473.419987467976</v>
      </c>
      <c r="AC3876" s="36">
        <f t="shared" si="608"/>
        <v>210391.35735934149</v>
      </c>
      <c r="AD3876" s="36">
        <f t="shared" si="609"/>
        <v>128784.46594234824</v>
      </c>
    </row>
    <row r="3877" spans="1:30" ht="14.25" customHeight="1" x14ac:dyDescent="0.25">
      <c r="A3877" s="16">
        <v>3861</v>
      </c>
      <c r="B3877" s="34">
        <v>0.19278863181852801</v>
      </c>
      <c r="C3877" s="34">
        <v>9.2404130571403301E-2</v>
      </c>
      <c r="D3877" s="34">
        <v>7.4748445294988497E-3</v>
      </c>
      <c r="E3877" s="34">
        <v>2.9574224004338099E-2</v>
      </c>
      <c r="F3877" s="34">
        <v>5.1139064991458302E-3</v>
      </c>
      <c r="G3877" s="34">
        <v>0.19877017284012799</v>
      </c>
      <c r="H3877" s="35">
        <v>1.06013728791382</v>
      </c>
      <c r="I3877" s="34">
        <v>9.4336488132210697E-2</v>
      </c>
      <c r="J3877" s="34">
        <v>1.66268060425179E-2</v>
      </c>
      <c r="K3877" s="36">
        <f>Inputs!$B$12*(1+$B3877)^4</f>
        <v>121452.15233065297</v>
      </c>
      <c r="L3877" s="36">
        <f t="shared" si="600"/>
        <v>16528.926888841626</v>
      </c>
      <c r="M3877" s="36">
        <f t="shared" si="601"/>
        <v>192634.09759378963</v>
      </c>
      <c r="N3877" s="37">
        <f>M3877/Inputs!$B$6</f>
        <v>293.64953901492322</v>
      </c>
      <c r="O3877" s="38">
        <f>IF(N3877&gt;Inputs!$B$4,1,0)</f>
        <v>0</v>
      </c>
      <c r="P3877" s="34">
        <f t="shared" si="602"/>
        <v>7.7709682089692797E-2</v>
      </c>
      <c r="Q3877" s="36">
        <f>Inputs!$B$12*(1+$B3877)^0*$C3877+Inputs!$B$29*(1+$D3877)^0*Inputs!$B$19+Inputs!$B$30*(1+$E3877)^0*Inputs!$B$20+Inputs!$B$31*(1+$F3877)^0*Inputs!$B$21+Inputs!$B$22*(1+Inputs!$B$23)^0</f>
        <v>13566.291861711121</v>
      </c>
      <c r="R3877" s="36">
        <f>Inputs!$B$12*(1+$B3877)^1*$C3877+Inputs!$B$29*(1+$D3877)^1*Inputs!$B$19+Inputs!$B$30*(1+$E3877)^1*Inputs!$B$20+Inputs!$B$31*(1+$F3877)^1*Inputs!$B$21+Inputs!$B$22*(1+Inputs!$B$23)^1</f>
        <v>14688.137064922888</v>
      </c>
      <c r="S3877" s="36">
        <f>Inputs!$B$12*(1+$B3877)^2*$C3877+Inputs!$B$29*(1+$D3877)^2*Inputs!$B$19+Inputs!$B$30*(1+$E3877)^2*Inputs!$B$20+Inputs!$B$31*(1+$F3877)^2*Inputs!$B$21+Inputs!$B$22*(1+Inputs!$B$23)^2</f>
        <v>16016.475800917353</v>
      </c>
      <c r="T3877" s="36">
        <f>Inputs!$B$12*(1+$B3877)^3*$C3877+Inputs!$B$29*(1+$D3877)^3*Inputs!$B$19+Inputs!$B$30*(1+$E3877)^3*Inputs!$B$20+Inputs!$B$31*(1+$F3877)^3*Inputs!$B$21+Inputs!$B$22*(1+Inputs!$B$23)^3</f>
        <v>17591.039987544289</v>
      </c>
      <c r="U3877" s="36">
        <f>Inputs!$B$12*(1+$B3877)^4*$C3877+Inputs!$B$29*(1+$D3877)^4*Inputs!$B$19+Inputs!$B$30*(1+$E3877)^4*Inputs!$B$20+Inputs!$B$31*(1+$F3877)^4*Inputs!$B$21+Inputs!$B$22*(1+Inputs!$B$23)^4</f>
        <v>19459.220547274563</v>
      </c>
      <c r="V3877" s="35">
        <f>Inputs!$B$13/(Q3877*(1-$G3877))</f>
        <v>1.1647036628328151</v>
      </c>
      <c r="W3877" s="36">
        <f>Inputs!$B$13</f>
        <v>12660</v>
      </c>
      <c r="X3877" s="36">
        <f t="shared" si="603"/>
        <v>13399.251419404816</v>
      </c>
      <c r="Y3877" s="36">
        <f t="shared" si="604"/>
        <v>14275.556398325043</v>
      </c>
      <c r="Z3877" s="36">
        <f t="shared" si="605"/>
        <v>15310.520686481248</v>
      </c>
      <c r="AA3877" s="36">
        <f t="shared" si="606"/>
        <v>16528.926888841626</v>
      </c>
      <c r="AB3877" s="36">
        <f t="shared" si="607"/>
        <v>54857.110556892811</v>
      </c>
      <c r="AC3877" s="36">
        <f t="shared" si="608"/>
        <v>216237.53563833146</v>
      </c>
      <c r="AD3877" s="36">
        <f t="shared" si="609"/>
        <v>137776.98703689681</v>
      </c>
    </row>
    <row r="3878" spans="1:30" ht="14.25" customHeight="1" x14ac:dyDescent="0.25">
      <c r="A3878" s="16">
        <v>3862</v>
      </c>
      <c r="B3878" s="34">
        <v>0.36894472307259801</v>
      </c>
      <c r="C3878" s="34">
        <v>4.7390833841164201E-2</v>
      </c>
      <c r="D3878" s="34">
        <v>2.6178520449267599E-2</v>
      </c>
      <c r="E3878" s="34">
        <v>4.2065526731206303E-2</v>
      </c>
      <c r="F3878" s="34">
        <v>2.8949491410586999E-2</v>
      </c>
      <c r="G3878" s="34">
        <v>0.16964203284492299</v>
      </c>
      <c r="H3878" s="35">
        <v>0.95280634598840197</v>
      </c>
      <c r="I3878" s="34">
        <v>9.3204043057509497E-2</v>
      </c>
      <c r="J3878" s="34">
        <v>2.2303108650217601E-2</v>
      </c>
      <c r="K3878" s="36">
        <f>Inputs!$B$12*(1+$B3878)^4</f>
        <v>210714.7311833837</v>
      </c>
      <c r="L3878" s="36">
        <f t="shared" si="600"/>
        <v>15090.841612705008</v>
      </c>
      <c r="M3878" s="36">
        <f t="shared" si="601"/>
        <v>191872.15154813585</v>
      </c>
      <c r="N3878" s="37">
        <f>M3878/Inputs!$B$6</f>
        <v>292.48803589654858</v>
      </c>
      <c r="O3878" s="38">
        <f>IF(N3878&gt;Inputs!$B$4,1,0)</f>
        <v>0</v>
      </c>
      <c r="P3878" s="34">
        <f t="shared" si="602"/>
        <v>7.0900934407291893E-2</v>
      </c>
      <c r="Q3878" s="36">
        <f>Inputs!$B$12*(1+$B3878)^0*$C3878+Inputs!$B$29*(1+$D3878)^0*Inputs!$B$19+Inputs!$B$30*(1+$E3878)^0*Inputs!$B$20+Inputs!$B$31*(1+$F3878)^0*Inputs!$B$21+Inputs!$B$22*(1+Inputs!$B$23)^0</f>
        <v>10865.494057896773</v>
      </c>
      <c r="R3878" s="36">
        <f>Inputs!$B$12*(1+$B3878)^1*$C3878+Inputs!$B$29*(1+$D3878)^1*Inputs!$B$19+Inputs!$B$30*(1+$E3878)^1*Inputs!$B$20+Inputs!$B$31*(1+$F3878)^1*Inputs!$B$21+Inputs!$B$22*(1+Inputs!$B$23)^1</f>
        <v>12168.1722719758</v>
      </c>
      <c r="S3878" s="36">
        <f>Inputs!$B$12*(1+$B3878)^2*$C3878+Inputs!$B$29*(1+$D3878)^2*Inputs!$B$19+Inputs!$B$30*(1+$E3878)^2*Inputs!$B$20+Inputs!$B$31*(1+$F3878)^2*Inputs!$B$21+Inputs!$B$22*(1+Inputs!$B$23)^2</f>
        <v>13866.316396254397</v>
      </c>
      <c r="T3878" s="36">
        <f>Inputs!$B$12*(1+$B3878)^3*$C3878+Inputs!$B$29*(1+$D3878)^3*Inputs!$B$19+Inputs!$B$30*(1+$E3878)^3*Inputs!$B$20+Inputs!$B$31*(1+$F3878)^3*Inputs!$B$21+Inputs!$B$22*(1+Inputs!$B$23)^3</f>
        <v>16103.020288708283</v>
      </c>
      <c r="U3878" s="36">
        <f>Inputs!$B$12*(1+$B3878)^4*$C3878+Inputs!$B$29*(1+$D3878)^4*Inputs!$B$19+Inputs!$B$30*(1+$E3878)^4*Inputs!$B$20+Inputs!$B$31*(1+$F3878)^4*Inputs!$B$21+Inputs!$B$22*(1+Inputs!$B$23)^4</f>
        <v>19074.073987991156</v>
      </c>
      <c r="V3878" s="35">
        <f>Inputs!$B$13/(Q3878*(1-$G3878))</f>
        <v>1.4031977189883016</v>
      </c>
      <c r="W3878" s="36">
        <f>Inputs!$B$13</f>
        <v>12660</v>
      </c>
      <c r="X3878" s="36">
        <f t="shared" si="603"/>
        <v>13040.142149100982</v>
      </c>
      <c r="Y3878" s="36">
        <f t="shared" si="604"/>
        <v>13563.522817267269</v>
      </c>
      <c r="Z3878" s="36">
        <f t="shared" si="605"/>
        <v>14245.808343387263</v>
      </c>
      <c r="AA3878" s="36">
        <f t="shared" si="606"/>
        <v>15090.841612705008</v>
      </c>
      <c r="AB3878" s="36">
        <f t="shared" si="607"/>
        <v>52513.146332095217</v>
      </c>
      <c r="AC3878" s="36">
        <f t="shared" si="608"/>
        <v>217591.12798419961</v>
      </c>
      <c r="AD3878" s="36">
        <f t="shared" si="609"/>
        <v>139359.00521604062</v>
      </c>
    </row>
    <row r="3879" spans="1:30" ht="14.25" customHeight="1" x14ac:dyDescent="0.25">
      <c r="A3879" s="16">
        <v>3863</v>
      </c>
      <c r="B3879" s="34">
        <v>0.28346361929384101</v>
      </c>
      <c r="C3879" s="34">
        <v>0.105410315600941</v>
      </c>
      <c r="D3879" s="34">
        <v>4.0718468613898197E-2</v>
      </c>
      <c r="E3879" s="34">
        <v>4.1424215704407498E-2</v>
      </c>
      <c r="F3879" s="34">
        <v>2.7083522344836498E-2</v>
      </c>
      <c r="G3879" s="34">
        <v>0.162449720167613</v>
      </c>
      <c r="H3879" s="35">
        <v>1.0060687054014601</v>
      </c>
      <c r="I3879" s="34">
        <v>9.48845117934492E-2</v>
      </c>
      <c r="J3879" s="34">
        <v>2.7447810788236E-2</v>
      </c>
      <c r="K3879" s="36">
        <f>Inputs!$B$12*(1+$B3879)^4</f>
        <v>162811.65896157167</v>
      </c>
      <c r="L3879" s="36">
        <f t="shared" si="600"/>
        <v>22260.72596835564</v>
      </c>
      <c r="M3879" s="36">
        <f t="shared" si="601"/>
        <v>278966.30363959738</v>
      </c>
      <c r="N3879" s="37">
        <f>M3879/Inputs!$B$6</f>
        <v>425.25351164572771</v>
      </c>
      <c r="O3879" s="38">
        <f>IF(N3879&gt;Inputs!$B$4,1,0)</f>
        <v>1</v>
      </c>
      <c r="P3879" s="34">
        <f t="shared" si="602"/>
        <v>6.7436701005213207E-2</v>
      </c>
      <c r="Q3879" s="36">
        <f>Inputs!$B$12*(1+$B3879)^0*$C3879+Inputs!$B$29*(1+$D3879)^0*Inputs!$B$19+Inputs!$B$30*(1+$E3879)^0*Inputs!$B$20+Inputs!$B$31*(1+$F3879)^0*Inputs!$B$21+Inputs!$B$22*(1+Inputs!$B$23)^0</f>
        <v>14346.662963483381</v>
      </c>
      <c r="R3879" s="36">
        <f>Inputs!$B$12*(1+$B3879)^1*$C3879+Inputs!$B$29*(1+$D3879)^1*Inputs!$B$19+Inputs!$B$30*(1+$E3879)^1*Inputs!$B$20+Inputs!$B$31*(1+$F3879)^1*Inputs!$B$21+Inputs!$B$22*(1+Inputs!$B$23)^1</f>
        <v>16430.998372841539</v>
      </c>
      <c r="S3879" s="36">
        <f>Inputs!$B$12*(1+$B3879)^2*$C3879+Inputs!$B$29*(1+$D3879)^2*Inputs!$B$19+Inputs!$B$30*(1+$E3879)^2*Inputs!$B$20+Inputs!$B$31*(1+$F3879)^2*Inputs!$B$21+Inputs!$B$22*(1+Inputs!$B$23)^2</f>
        <v>19034.544503540263</v>
      </c>
      <c r="T3879" s="36">
        <f>Inputs!$B$12*(1+$B3879)^3*$C3879+Inputs!$B$29*(1+$D3879)^3*Inputs!$B$19+Inputs!$B$30*(1+$E3879)^3*Inputs!$B$20+Inputs!$B$31*(1+$F3879)^3*Inputs!$B$21+Inputs!$B$22*(1+Inputs!$B$23)^3</f>
        <v>22301.784395806462</v>
      </c>
      <c r="U3879" s="36">
        <f>Inputs!$B$12*(1+$B3879)^4*$C3879+Inputs!$B$29*(1+$D3879)^4*Inputs!$B$19+Inputs!$B$30*(1+$E3879)^4*Inputs!$B$20+Inputs!$B$31*(1+$F3879)^4*Inputs!$B$21+Inputs!$B$22*(1+Inputs!$B$23)^4</f>
        <v>26418.052279652358</v>
      </c>
      <c r="V3879" s="35">
        <f>Inputs!$B$13/(Q3879*(1-$G3879))</f>
        <v>1.0535906837617128</v>
      </c>
      <c r="W3879" s="36">
        <f>Inputs!$B$13</f>
        <v>12660</v>
      </c>
      <c r="X3879" s="36">
        <f t="shared" si="603"/>
        <v>14335.794036100406</v>
      </c>
      <c r="Y3879" s="36">
        <f t="shared" si="604"/>
        <v>16417.94464261314</v>
      </c>
      <c r="Z3879" s="36">
        <f t="shared" si="605"/>
        <v>19014.136458636694</v>
      </c>
      <c r="AA3879" s="36">
        <f t="shared" si="606"/>
        <v>22260.72596835564</v>
      </c>
      <c r="AB3879" s="36">
        <f t="shared" si="607"/>
        <v>63409.7573349909</v>
      </c>
      <c r="AC3879" s="36">
        <f t="shared" si="608"/>
        <v>339158.55642131332</v>
      </c>
      <c r="AD3879" s="36">
        <f t="shared" si="609"/>
        <v>215556.54630460645</v>
      </c>
    </row>
    <row r="3880" spans="1:30" ht="14.25" customHeight="1" x14ac:dyDescent="0.25">
      <c r="A3880" s="16">
        <v>3864</v>
      </c>
      <c r="B3880" s="34">
        <v>0.29300652574462699</v>
      </c>
      <c r="C3880" s="34">
        <v>0.10293069821424</v>
      </c>
      <c r="D3880" s="34">
        <v>2.1656694595017699E-2</v>
      </c>
      <c r="E3880" s="34">
        <v>4.2081184089436299E-2</v>
      </c>
      <c r="F3880" s="34">
        <v>8.9610247539968005E-3</v>
      </c>
      <c r="G3880" s="34">
        <v>0.180617093025533</v>
      </c>
      <c r="H3880" s="35">
        <v>1.14266353743529</v>
      </c>
      <c r="I3880" s="34">
        <v>9.2862856915522804E-2</v>
      </c>
      <c r="J3880" s="34">
        <v>2.6123229310114401E-2</v>
      </c>
      <c r="K3880" s="36">
        <f>Inputs!$B$12*(1+$B3880)^4</f>
        <v>167708.1303633948</v>
      </c>
      <c r="L3880" s="36">
        <f t="shared" si="600"/>
        <v>24254.116135539469</v>
      </c>
      <c r="M3880" s="36">
        <f t="shared" si="601"/>
        <v>305778.13351334183</v>
      </c>
      <c r="N3880" s="37">
        <f>M3880/Inputs!$B$6</f>
        <v>466.12520352643571</v>
      </c>
      <c r="O3880" s="38">
        <f>IF(N3880&gt;Inputs!$B$4,1,0)</f>
        <v>1</v>
      </c>
      <c r="P3880" s="34">
        <f t="shared" si="602"/>
        <v>6.67396276054084E-2</v>
      </c>
      <c r="Q3880" s="36">
        <f>Inputs!$B$12*(1+$B3880)^0*$C3880+Inputs!$B$29*(1+$D3880)^0*Inputs!$B$19+Inputs!$B$30*(1+$E3880)^0*Inputs!$B$20+Inputs!$B$31*(1+$F3880)^0*Inputs!$B$21+Inputs!$B$22*(1+Inputs!$B$23)^0</f>
        <v>14197.885920281322</v>
      </c>
      <c r="R3880" s="36">
        <f>Inputs!$B$12*(1+$B3880)^1*$C3880+Inputs!$B$29*(1+$D3880)^1*Inputs!$B$19+Inputs!$B$30*(1+$E3880)^1*Inputs!$B$20+Inputs!$B$31*(1+$F3880)^1*Inputs!$B$21+Inputs!$B$22*(1+Inputs!$B$23)^1</f>
        <v>16155.966504855165</v>
      </c>
      <c r="S3880" s="36">
        <f>Inputs!$B$12*(1+$B3880)^2*$C3880+Inputs!$B$29*(1+$D3880)^2*Inputs!$B$19+Inputs!$B$30*(1+$E3880)^2*Inputs!$B$20+Inputs!$B$31*(1+$F3880)^2*Inputs!$B$21+Inputs!$B$22*(1+Inputs!$B$23)^2</f>
        <v>18648.5454518152</v>
      </c>
      <c r="T3880" s="36">
        <f>Inputs!$B$12*(1+$B3880)^3*$C3880+Inputs!$B$29*(1+$D3880)^3*Inputs!$B$19+Inputs!$B$30*(1+$E3880)^3*Inputs!$B$20+Inputs!$B$31*(1+$F3880)^3*Inputs!$B$21+Inputs!$B$22*(1+Inputs!$B$23)^3</f>
        <v>21831.140485998098</v>
      </c>
      <c r="U3880" s="36">
        <f>Inputs!$B$12*(1+$B3880)^4*$C3880+Inputs!$B$29*(1+$D3880)^4*Inputs!$B$19+Inputs!$B$30*(1+$E3880)^4*Inputs!$B$20+Inputs!$B$31*(1+$F3880)^4*Inputs!$B$21+Inputs!$B$22*(1+Inputs!$B$23)^4</f>
        <v>25904.796419490853</v>
      </c>
      <c r="V3880" s="35">
        <f>Inputs!$B$13/(Q3880*(1-$G3880))</f>
        <v>1.0882360869207373</v>
      </c>
      <c r="W3880" s="36">
        <f>Inputs!$B$13</f>
        <v>12660</v>
      </c>
      <c r="X3880" s="36">
        <f t="shared" si="603"/>
        <v>14586.11190356181</v>
      </c>
      <c r="Y3880" s="36">
        <f t="shared" si="604"/>
        <v>17044.40707696274</v>
      </c>
      <c r="Z3880" s="36">
        <f t="shared" si="605"/>
        <v>20196.63732918114</v>
      </c>
      <c r="AA3880" s="36">
        <f t="shared" si="606"/>
        <v>24254.116135539469</v>
      </c>
      <c r="AB3880" s="36">
        <f t="shared" si="607"/>
        <v>66571.695744969868</v>
      </c>
      <c r="AC3880" s="36">
        <f t="shared" si="608"/>
        <v>372907.56430659915</v>
      </c>
      <c r="AD3880" s="36">
        <f t="shared" si="609"/>
        <v>239206.43776837195</v>
      </c>
    </row>
    <row r="3881" spans="1:30" ht="14.25" customHeight="1" x14ac:dyDescent="0.25">
      <c r="A3881" s="16">
        <v>3865</v>
      </c>
      <c r="B3881" s="34">
        <v>0.37958181866374102</v>
      </c>
      <c r="C3881" s="34">
        <v>5.6998673197887498E-2</v>
      </c>
      <c r="D3881" s="34">
        <v>4.8378964275953402E-2</v>
      </c>
      <c r="E3881" s="34">
        <v>1.8070279628648999E-2</v>
      </c>
      <c r="F3881" s="34">
        <v>2.0740865972379102E-2</v>
      </c>
      <c r="G3881" s="34">
        <v>0.21849164184752801</v>
      </c>
      <c r="H3881" s="35">
        <v>0.94335997228347401</v>
      </c>
      <c r="I3881" s="34">
        <v>0.10852131498619801</v>
      </c>
      <c r="J3881" s="34">
        <v>2.0623085903338501E-2</v>
      </c>
      <c r="K3881" s="36">
        <f>Inputs!$B$12*(1+$B3881)^4</f>
        <v>217340.7189091364</v>
      </c>
      <c r="L3881" s="36">
        <f t="shared" si="600"/>
        <v>15762.536065342812</v>
      </c>
      <c r="M3881" s="36">
        <f t="shared" si="601"/>
        <v>160767.25784573753</v>
      </c>
      <c r="N3881" s="37">
        <f>M3881/Inputs!$B$6</f>
        <v>245.07203939899014</v>
      </c>
      <c r="O3881" s="38">
        <f>IF(N3881&gt;Inputs!$B$4,1,0)</f>
        <v>0</v>
      </c>
      <c r="P3881" s="34">
        <f t="shared" si="602"/>
        <v>8.7898229082859505E-2</v>
      </c>
      <c r="Q3881" s="36">
        <f>Inputs!$B$12*(1+$B3881)^0*$C3881+Inputs!$B$29*(1+$D3881)^0*Inputs!$B$19+Inputs!$B$30*(1+$E3881)^0*Inputs!$B$20+Inputs!$B$31*(1+$F3881)^0*Inputs!$B$21+Inputs!$B$22*(1+Inputs!$B$23)^0</f>
        <v>11441.964419300173</v>
      </c>
      <c r="R3881" s="36">
        <f>Inputs!$B$12*(1+$B3881)^1*$C3881+Inputs!$B$29*(1+$D3881)^1*Inputs!$B$19+Inputs!$B$30*(1+$E3881)^1*Inputs!$B$20+Inputs!$B$31*(1+$F3881)^1*Inputs!$B$21+Inputs!$B$22*(1+Inputs!$B$23)^1</f>
        <v>12969.661062278301</v>
      </c>
      <c r="S3881" s="36">
        <f>Inputs!$B$12*(1+$B3881)^2*$C3881+Inputs!$B$29*(1+$D3881)^2*Inputs!$B$19+Inputs!$B$30*(1+$E3881)^2*Inputs!$B$20+Inputs!$B$31*(1+$F3881)^2*Inputs!$B$21+Inputs!$B$22*(1+Inputs!$B$23)^2</f>
        <v>14998.519935626697</v>
      </c>
      <c r="T3881" s="36">
        <f>Inputs!$B$12*(1+$B3881)^3*$C3881+Inputs!$B$29*(1+$D3881)^3*Inputs!$B$19+Inputs!$B$30*(1+$E3881)^3*Inputs!$B$20+Inputs!$B$31*(1+$F3881)^3*Inputs!$B$21+Inputs!$B$22*(1+Inputs!$B$23)^3</f>
        <v>17715.946562881938</v>
      </c>
      <c r="U3881" s="36">
        <f>Inputs!$B$12*(1+$B3881)^4*$C3881+Inputs!$B$29*(1+$D3881)^4*Inputs!$B$19+Inputs!$B$30*(1+$E3881)^4*Inputs!$B$20+Inputs!$B$31*(1+$F3881)^4*Inputs!$B$21+Inputs!$B$22*(1+Inputs!$B$23)^4</f>
        <v>21380.360387430381</v>
      </c>
      <c r="V3881" s="35">
        <f>Inputs!$B$13/(Q3881*(1-$G3881))</f>
        <v>1.4157921031695802</v>
      </c>
      <c r="W3881" s="36">
        <f>Inputs!$B$13</f>
        <v>12660</v>
      </c>
      <c r="X3881" s="36">
        <f t="shared" si="603"/>
        <v>13153.194052423747</v>
      </c>
      <c r="Y3881" s="36">
        <f t="shared" si="604"/>
        <v>13826.363593224227</v>
      </c>
      <c r="Z3881" s="36">
        <f t="shared" si="605"/>
        <v>14696.194694795558</v>
      </c>
      <c r="AA3881" s="36">
        <f t="shared" si="606"/>
        <v>15762.536065342812</v>
      </c>
      <c r="AB3881" s="36">
        <f t="shared" si="607"/>
        <v>51424.22538798998</v>
      </c>
      <c r="AC3881" s="36">
        <f t="shared" si="608"/>
        <v>183025.39617160495</v>
      </c>
      <c r="AD3881" s="36">
        <f t="shared" si="609"/>
        <v>109343.03245774755</v>
      </c>
    </row>
    <row r="3882" spans="1:30" ht="14.25" customHeight="1" x14ac:dyDescent="0.25">
      <c r="A3882" s="16">
        <v>3866</v>
      </c>
      <c r="B3882" s="34">
        <v>0.28611771446099299</v>
      </c>
      <c r="C3882" s="34">
        <v>7.81680597373203E-2</v>
      </c>
      <c r="D3882" s="34">
        <v>3.0883325660620999E-2</v>
      </c>
      <c r="E3882" s="34">
        <v>3.3916853687786602E-2</v>
      </c>
      <c r="F3882" s="34">
        <v>2.8613423415710201E-2</v>
      </c>
      <c r="G3882" s="34">
        <v>0.17719970024941201</v>
      </c>
      <c r="H3882" s="35">
        <v>1.0164989248495999</v>
      </c>
      <c r="I3882" s="34">
        <v>9.84817755610259E-2</v>
      </c>
      <c r="J3882" s="34">
        <v>2.8572531207457699E-2</v>
      </c>
      <c r="K3882" s="36">
        <f>Inputs!$B$12*(1+$B3882)^4</f>
        <v>164162.56553678447</v>
      </c>
      <c r="L3882" s="36">
        <f t="shared" si="600"/>
        <v>18308.120417261951</v>
      </c>
      <c r="M3882" s="36">
        <f t="shared" si="601"/>
        <v>225262.87580054224</v>
      </c>
      <c r="N3882" s="37">
        <f>M3882/Inputs!$B$6</f>
        <v>343.3885301837534</v>
      </c>
      <c r="O3882" s="38">
        <f>IF(N3882&gt;Inputs!$B$4,1,0)</f>
        <v>0</v>
      </c>
      <c r="P3882" s="34">
        <f t="shared" si="602"/>
        <v>6.9909244353568198E-2</v>
      </c>
      <c r="Q3882" s="36">
        <f>Inputs!$B$12*(1+$B3882)^0*$C3882+Inputs!$B$29*(1+$D3882)^0*Inputs!$B$19+Inputs!$B$30*(1+$E3882)^0*Inputs!$B$20+Inputs!$B$31*(1+$F3882)^0*Inputs!$B$21+Inputs!$B$22*(1+Inputs!$B$23)^0</f>
        <v>12712.127611666139</v>
      </c>
      <c r="R3882" s="36">
        <f>Inputs!$B$12*(1+$B3882)^1*$C3882+Inputs!$B$29*(1+$D3882)^1*Inputs!$B$19+Inputs!$B$30*(1+$E3882)^1*Inputs!$B$20+Inputs!$B$31*(1+$F3882)^1*Inputs!$B$21+Inputs!$B$22*(1+Inputs!$B$23)^1</f>
        <v>14301.19386199319</v>
      </c>
      <c r="S3882" s="36">
        <f>Inputs!$B$12*(1+$B3882)^2*$C3882+Inputs!$B$29*(1+$D3882)^2*Inputs!$B$19+Inputs!$B$30*(1+$E3882)^2*Inputs!$B$20+Inputs!$B$31*(1+$F3882)^2*Inputs!$B$21+Inputs!$B$22*(1+Inputs!$B$23)^2</f>
        <v>16281.864988672609</v>
      </c>
      <c r="T3882" s="36">
        <f>Inputs!$B$12*(1+$B3882)^3*$C3882+Inputs!$B$29*(1+$D3882)^3*Inputs!$B$19+Inputs!$B$30*(1+$E3882)^3*Inputs!$B$20+Inputs!$B$31*(1+$F3882)^3*Inputs!$B$21+Inputs!$B$22*(1+Inputs!$B$23)^3</f>
        <v>18764.233460947486</v>
      </c>
      <c r="U3882" s="36">
        <f>Inputs!$B$12*(1+$B3882)^4*$C3882+Inputs!$B$29*(1+$D3882)^4*Inputs!$B$19+Inputs!$B$30*(1+$E3882)^4*Inputs!$B$20+Inputs!$B$31*(1+$F3882)^4*Inputs!$B$21+Inputs!$B$22*(1+Inputs!$B$23)^4</f>
        <v>21889.830332328431</v>
      </c>
      <c r="V3882" s="35">
        <f>Inputs!$B$13/(Q3882*(1-$G3882))</f>
        <v>1.2103779978641369</v>
      </c>
      <c r="W3882" s="36">
        <f>Inputs!$B$13</f>
        <v>12660</v>
      </c>
      <c r="X3882" s="36">
        <f t="shared" si="603"/>
        <v>13672.205040448445</v>
      </c>
      <c r="Y3882" s="36">
        <f t="shared" si="604"/>
        <v>14916.427082124153</v>
      </c>
      <c r="Z3882" s="36">
        <f t="shared" si="605"/>
        <v>16442.282661844209</v>
      </c>
      <c r="AA3882" s="36">
        <f t="shared" si="606"/>
        <v>18308.120417261951</v>
      </c>
      <c r="AB3882" s="36">
        <f t="shared" si="607"/>
        <v>56848.254248274621</v>
      </c>
      <c r="AC3882" s="36">
        <f t="shared" si="608"/>
        <v>269366.80453867477</v>
      </c>
      <c r="AD3882" s="36">
        <f t="shared" si="609"/>
        <v>168414.62155226764</v>
      </c>
    </row>
    <row r="3883" spans="1:30" ht="14.25" customHeight="1" x14ac:dyDescent="0.25">
      <c r="A3883" s="16">
        <v>3867</v>
      </c>
      <c r="B3883" s="34">
        <v>0.223845436285841</v>
      </c>
      <c r="C3883" s="34">
        <v>7.1662935073454698E-2</v>
      </c>
      <c r="D3883" s="34">
        <v>1.2899838963334799E-2</v>
      </c>
      <c r="E3883" s="34">
        <v>2.0322039174004301E-2</v>
      </c>
      <c r="F3883" s="34">
        <v>5.6523324904258704E-3</v>
      </c>
      <c r="G3883" s="34">
        <v>0.19678771569516401</v>
      </c>
      <c r="H3883" s="35">
        <v>1.0009900689712501</v>
      </c>
      <c r="I3883" s="34">
        <v>0.10376736494173899</v>
      </c>
      <c r="J3883" s="34">
        <v>2.0449551729591099E-2</v>
      </c>
      <c r="K3883" s="36">
        <f>Inputs!$B$12*(1+$B3883)^4</f>
        <v>134603.86836540708</v>
      </c>
      <c r="L3883" s="36">
        <f t="shared" si="600"/>
        <v>14364.628883884665</v>
      </c>
      <c r="M3883" s="36">
        <f t="shared" si="601"/>
        <v>157477.45950821319</v>
      </c>
      <c r="N3883" s="37">
        <f>M3883/Inputs!$B$6</f>
        <v>240.05710290886157</v>
      </c>
      <c r="O3883" s="38">
        <f>IF(N3883&gt;Inputs!$B$4,1,0)</f>
        <v>0</v>
      </c>
      <c r="P3883" s="34">
        <f t="shared" si="602"/>
        <v>8.3317813212147901E-2</v>
      </c>
      <c r="Q3883" s="36">
        <f>Inputs!$B$12*(1+$B3883)^0*$C3883+Inputs!$B$29*(1+$D3883)^0*Inputs!$B$19+Inputs!$B$30*(1+$E3883)^0*Inputs!$B$20+Inputs!$B$31*(1+$F3883)^0*Inputs!$B$21+Inputs!$B$22*(1+Inputs!$B$23)^0</f>
        <v>12321.820131834203</v>
      </c>
      <c r="R3883" s="36">
        <f>Inputs!$B$12*(1+$B3883)^1*$C3883+Inputs!$B$29*(1+$D3883)^1*Inputs!$B$19+Inputs!$B$30*(1+$E3883)^1*Inputs!$B$20+Inputs!$B$31*(1+$F3883)^1*Inputs!$B$21+Inputs!$B$22*(1+Inputs!$B$23)^1</f>
        <v>13334.382697724315</v>
      </c>
      <c r="S3883" s="36">
        <f>Inputs!$B$12*(1+$B3883)^2*$C3883+Inputs!$B$29*(1+$D3883)^2*Inputs!$B$19+Inputs!$B$30*(1+$E3883)^2*Inputs!$B$20+Inputs!$B$31*(1+$F3883)^2*Inputs!$B$21+Inputs!$B$22*(1+Inputs!$B$23)^2</f>
        <v>14562.053041739466</v>
      </c>
      <c r="T3883" s="36">
        <f>Inputs!$B$12*(1+$B3883)^3*$C3883+Inputs!$B$29*(1+$D3883)^3*Inputs!$B$19+Inputs!$B$30*(1+$E3883)^3*Inputs!$B$20+Inputs!$B$31*(1+$F3883)^3*Inputs!$B$21+Inputs!$B$22*(1+Inputs!$B$23)^3</f>
        <v>16053.025064844585</v>
      </c>
      <c r="U3883" s="36">
        <f>Inputs!$B$12*(1+$B3883)^4*$C3883+Inputs!$B$29*(1+$D3883)^4*Inputs!$B$19+Inputs!$B$30*(1+$E3883)^4*Inputs!$B$20+Inputs!$B$31*(1+$F3883)^4*Inputs!$B$21+Inputs!$B$22*(1+Inputs!$B$23)^4</f>
        <v>17866.28673112316</v>
      </c>
      <c r="V3883" s="35">
        <f>Inputs!$B$13/(Q3883*(1-$G3883))</f>
        <v>1.2791706874282882</v>
      </c>
      <c r="W3883" s="36">
        <f>Inputs!$B$13</f>
        <v>12660</v>
      </c>
      <c r="X3883" s="36">
        <f t="shared" si="603"/>
        <v>12955.500712709658</v>
      </c>
      <c r="Y3883" s="36">
        <f t="shared" si="604"/>
        <v>13334.85880929339</v>
      </c>
      <c r="Z3883" s="36">
        <f t="shared" si="605"/>
        <v>13803.467183517609</v>
      </c>
      <c r="AA3883" s="36">
        <f t="shared" si="606"/>
        <v>14364.628883884665</v>
      </c>
      <c r="AB3883" s="36">
        <f t="shared" si="607"/>
        <v>50088.32530273492</v>
      </c>
      <c r="AC3883" s="36">
        <f t="shared" si="608"/>
        <v>175933.31534036016</v>
      </c>
      <c r="AD3883" s="36">
        <f t="shared" si="609"/>
        <v>107389.13420547827</v>
      </c>
    </row>
    <row r="3884" spans="1:30" ht="14.25" customHeight="1" x14ac:dyDescent="0.25">
      <c r="A3884" s="16">
        <v>3868</v>
      </c>
      <c r="B3884" s="34">
        <v>0.46387400780912502</v>
      </c>
      <c r="C3884" s="34">
        <v>5.2389474541892002E-2</v>
      </c>
      <c r="D3884" s="34">
        <v>2.08568207626307E-2</v>
      </c>
      <c r="E3884" s="34">
        <v>3.9519638810525302E-2</v>
      </c>
      <c r="F3884" s="34">
        <v>6.2737230254319796E-3</v>
      </c>
      <c r="G3884" s="34">
        <v>0.16858780750921101</v>
      </c>
      <c r="H3884" s="35">
        <v>0.97655554673219203</v>
      </c>
      <c r="I3884" s="34">
        <v>0.10571454213383601</v>
      </c>
      <c r="J3884" s="34">
        <v>2.8604100221657901E-2</v>
      </c>
      <c r="K3884" s="36">
        <f>Inputs!$B$12*(1+$B3884)^4</f>
        <v>275528.19611645053</v>
      </c>
      <c r="L3884" s="36">
        <f t="shared" si="600"/>
        <v>18663.925852037595</v>
      </c>
      <c r="M3884" s="36">
        <f t="shared" si="601"/>
        <v>206079.33037218021</v>
      </c>
      <c r="N3884" s="37">
        <f>M3884/Inputs!$B$6</f>
        <v>314.14532068929907</v>
      </c>
      <c r="O3884" s="38">
        <f>IF(N3884&gt;Inputs!$B$4,1,0)</f>
        <v>0</v>
      </c>
      <c r="P3884" s="34">
        <f t="shared" si="602"/>
        <v>7.7110441912178113E-2</v>
      </c>
      <c r="Q3884" s="36">
        <f>Inputs!$B$12*(1+$B3884)^0*$C3884+Inputs!$B$29*(1+$D3884)^0*Inputs!$B$19+Inputs!$B$30*(1+$E3884)^0*Inputs!$B$20+Inputs!$B$31*(1+$F3884)^0*Inputs!$B$21+Inputs!$B$22*(1+Inputs!$B$23)^0</f>
        <v>11165.412499940441</v>
      </c>
      <c r="R3884" s="36">
        <f>Inputs!$B$12*(1+$B3884)^1*$C3884+Inputs!$B$29*(1+$D3884)^1*Inputs!$B$19+Inputs!$B$30*(1+$E3884)^1*Inputs!$B$20+Inputs!$B$31*(1+$F3884)^1*Inputs!$B$21+Inputs!$B$22*(1+Inputs!$B$23)^1</f>
        <v>12750.861551387323</v>
      </c>
      <c r="S3884" s="36">
        <f>Inputs!$B$12*(1+$B3884)^2*$C3884+Inputs!$B$29*(1+$D3884)^2*Inputs!$B$19+Inputs!$B$30*(1+$E3884)^2*Inputs!$B$20+Inputs!$B$31*(1+$F3884)^2*Inputs!$B$21+Inputs!$B$22*(1+Inputs!$B$23)^2</f>
        <v>15016.161027038594</v>
      </c>
      <c r="T3884" s="36">
        <f>Inputs!$B$12*(1+$B3884)^3*$C3884+Inputs!$B$29*(1+$D3884)^3*Inputs!$B$19+Inputs!$B$30*(1+$E3884)^3*Inputs!$B$20+Inputs!$B$31*(1+$F3884)^3*Inputs!$B$21+Inputs!$B$22*(1+Inputs!$B$23)^3</f>
        <v>18275.193245598952</v>
      </c>
      <c r="U3884" s="36">
        <f>Inputs!$B$12*(1+$B3884)^4*$C3884+Inputs!$B$29*(1+$D3884)^4*Inputs!$B$19+Inputs!$B$30*(1+$E3884)^4*Inputs!$B$20+Inputs!$B$31*(1+$F3884)^4*Inputs!$B$21+Inputs!$B$22*(1+Inputs!$B$23)^4</f>
        <v>22987.389799321099</v>
      </c>
      <c r="V3884" s="35">
        <f>Inputs!$B$13/(Q3884*(1-$G3884))</f>
        <v>1.3637744323362346</v>
      </c>
      <c r="W3884" s="36">
        <f>Inputs!$B$13</f>
        <v>12660</v>
      </c>
      <c r="X3884" s="36">
        <f t="shared" si="603"/>
        <v>13431.426867035199</v>
      </c>
      <c r="Y3884" s="36">
        <f t="shared" si="604"/>
        <v>14609.064485406743</v>
      </c>
      <c r="Z3884" s="36">
        <f t="shared" si="605"/>
        <v>16308.870426614862</v>
      </c>
      <c r="AA3884" s="36">
        <f t="shared" si="606"/>
        <v>18663.925852037595</v>
      </c>
      <c r="AB3884" s="36">
        <f t="shared" si="607"/>
        <v>55445.34980834341</v>
      </c>
      <c r="AC3884" s="36">
        <f t="shared" si="608"/>
        <v>248964.8636627376</v>
      </c>
      <c r="AD3884" s="36">
        <f t="shared" si="609"/>
        <v>150633.98056383681</v>
      </c>
    </row>
    <row r="3885" spans="1:30" ht="14.25" customHeight="1" x14ac:dyDescent="0.25">
      <c r="A3885" s="16">
        <v>3869</v>
      </c>
      <c r="B3885" s="34">
        <v>0.42431306873837898</v>
      </c>
      <c r="C3885" s="34">
        <v>6.2419520061563601E-2</v>
      </c>
      <c r="D3885" s="34">
        <v>4.7013028003402499E-2</v>
      </c>
      <c r="E3885" s="34">
        <v>4.7438409688736097E-2</v>
      </c>
      <c r="F3885" s="34">
        <v>1.38554754033214E-2</v>
      </c>
      <c r="G3885" s="34">
        <v>0.19107164896032799</v>
      </c>
      <c r="H3885" s="35">
        <v>1.1416547381300399</v>
      </c>
      <c r="I3885" s="34">
        <v>9.7468648293960097E-2</v>
      </c>
      <c r="J3885" s="34">
        <v>2.51270240095261E-2</v>
      </c>
      <c r="K3885" s="36">
        <f>Inputs!$B$12*(1+$B3885)^4</f>
        <v>246929.56254950434</v>
      </c>
      <c r="L3885" s="36">
        <f t="shared" si="600"/>
        <v>22698.902319523753</v>
      </c>
      <c r="M3885" s="36">
        <f t="shared" si="601"/>
        <v>264844.17620812519</v>
      </c>
      <c r="N3885" s="37">
        <f>M3885/Inputs!$B$6</f>
        <v>403.72587836604453</v>
      </c>
      <c r="O3885" s="38">
        <f>IF(N3885&gt;Inputs!$B$4,1,0)</f>
        <v>1</v>
      </c>
      <c r="P3885" s="34">
        <f t="shared" si="602"/>
        <v>7.2341624284433997E-2</v>
      </c>
      <c r="Q3885" s="36">
        <f>Inputs!$B$12*(1+$B3885)^0*$C3885+Inputs!$B$29*(1+$D3885)^0*Inputs!$B$19+Inputs!$B$30*(1+$E3885)^0*Inputs!$B$20+Inputs!$B$31*(1+$F3885)^0*Inputs!$B$21+Inputs!$B$22*(1+Inputs!$B$23)^0</f>
        <v>11767.215231120739</v>
      </c>
      <c r="R3885" s="36">
        <f>Inputs!$B$12*(1+$B3885)^1*$C3885+Inputs!$B$29*(1+$D3885)^1*Inputs!$B$19+Inputs!$B$30*(1+$E3885)^1*Inputs!$B$20+Inputs!$B$31*(1+$F3885)^1*Inputs!$B$21+Inputs!$B$22*(1+Inputs!$B$23)^1</f>
        <v>13624.041288126318</v>
      </c>
      <c r="S3885" s="36">
        <f>Inputs!$B$12*(1+$B3885)^2*$C3885+Inputs!$B$29*(1+$D3885)^2*Inputs!$B$19+Inputs!$B$30*(1+$E3885)^2*Inputs!$B$20+Inputs!$B$31*(1+$F3885)^2*Inputs!$B$21+Inputs!$B$22*(1+Inputs!$B$23)^2</f>
        <v>16166.890578427352</v>
      </c>
      <c r="T3885" s="36">
        <f>Inputs!$B$12*(1+$B3885)^3*$C3885+Inputs!$B$29*(1+$D3885)^3*Inputs!$B$19+Inputs!$B$30*(1+$E3885)^3*Inputs!$B$20+Inputs!$B$31*(1+$F3885)^3*Inputs!$B$21+Inputs!$B$22*(1+Inputs!$B$23)^3</f>
        <v>19682.432364786546</v>
      </c>
      <c r="U3885" s="36">
        <f>Inputs!$B$12*(1+$B3885)^4*$C3885+Inputs!$B$29*(1+$D3885)^4*Inputs!$B$19+Inputs!$B$30*(1+$E3885)^4*Inputs!$B$20+Inputs!$B$31*(1+$F3885)^4*Inputs!$B$21+Inputs!$B$22*(1+Inputs!$B$23)^4</f>
        <v>24578.762655892031</v>
      </c>
      <c r="V3885" s="35">
        <f>Inputs!$B$13/(Q3885*(1-$G3885))</f>
        <v>1.3299948273487752</v>
      </c>
      <c r="W3885" s="36">
        <f>Inputs!$B$13</f>
        <v>12660</v>
      </c>
      <c r="X3885" s="36">
        <f t="shared" si="603"/>
        <v>14138.786357320461</v>
      </c>
      <c r="Y3885" s="36">
        <f t="shared" si="604"/>
        <v>16161.938719262158</v>
      </c>
      <c r="Z3885" s="36">
        <f t="shared" si="605"/>
        <v>18926.731165179739</v>
      </c>
      <c r="AA3885" s="36">
        <f t="shared" si="606"/>
        <v>22698.902319523753</v>
      </c>
      <c r="AB3885" s="36">
        <f t="shared" si="607"/>
        <v>62805.892664416213</v>
      </c>
      <c r="AC3885" s="36">
        <f t="shared" si="608"/>
        <v>321657.94469316665</v>
      </c>
      <c r="AD3885" s="36">
        <f t="shared" si="609"/>
        <v>202038.283543709</v>
      </c>
    </row>
    <row r="3886" spans="1:30" ht="14.25" customHeight="1" x14ac:dyDescent="0.25">
      <c r="A3886" s="16">
        <v>3870</v>
      </c>
      <c r="B3886" s="34">
        <v>0.31041579169519001</v>
      </c>
      <c r="C3886" s="34">
        <v>8.6660730869719302E-2</v>
      </c>
      <c r="D3886" s="34">
        <v>5.6079228661941302E-2</v>
      </c>
      <c r="E3886" s="34">
        <v>4.8877782083951597E-2</v>
      </c>
      <c r="F3886" s="34">
        <v>9.28429334366313E-3</v>
      </c>
      <c r="G3886" s="34">
        <v>0.189069128640455</v>
      </c>
      <c r="H3886" s="35">
        <v>0.975268337001445</v>
      </c>
      <c r="I3886" s="34">
        <v>0.101350978665528</v>
      </c>
      <c r="J3886" s="34">
        <v>2.74758617324329E-2</v>
      </c>
      <c r="K3886" s="36">
        <f>Inputs!$B$12*(1+$B3886)^4</f>
        <v>176924.39644514275</v>
      </c>
      <c r="L3886" s="36">
        <f t="shared" si="600"/>
        <v>19430.432505558627</v>
      </c>
      <c r="M3886" s="36">
        <f t="shared" si="601"/>
        <v>224803.88660926512</v>
      </c>
      <c r="N3886" s="37">
        <f>M3886/Inputs!$B$6</f>
        <v>342.68885153851392</v>
      </c>
      <c r="O3886" s="38">
        <f>IF(N3886&gt;Inputs!$B$4,1,0)</f>
        <v>0</v>
      </c>
      <c r="P3886" s="34">
        <f t="shared" si="602"/>
        <v>7.3875116933095106E-2</v>
      </c>
      <c r="Q3886" s="36">
        <f>Inputs!$B$12*(1+$B3886)^0*$C3886+Inputs!$B$29*(1+$D3886)^0*Inputs!$B$19+Inputs!$B$30*(1+$E3886)^0*Inputs!$B$20+Inputs!$B$31*(1+$F3886)^0*Inputs!$B$21+Inputs!$B$22*(1+Inputs!$B$23)^0</f>
        <v>13221.687879610079</v>
      </c>
      <c r="R3886" s="36">
        <f>Inputs!$B$12*(1+$B3886)^1*$C3886+Inputs!$B$29*(1+$D3886)^1*Inputs!$B$19+Inputs!$B$30*(1+$E3886)^1*Inputs!$B$20+Inputs!$B$31*(1+$F3886)^1*Inputs!$B$21+Inputs!$B$22*(1+Inputs!$B$23)^1</f>
        <v>15116.331999104426</v>
      </c>
      <c r="S3886" s="36">
        <f>Inputs!$B$12*(1+$B3886)^2*$C3886+Inputs!$B$29*(1+$D3886)^2*Inputs!$B$19+Inputs!$B$30*(1+$E3886)^2*Inputs!$B$20+Inputs!$B$31*(1+$F3886)^2*Inputs!$B$21+Inputs!$B$22*(1+Inputs!$B$23)^2</f>
        <v>17526.693813068028</v>
      </c>
      <c r="T3886" s="36">
        <f>Inputs!$B$12*(1+$B3886)^3*$C3886+Inputs!$B$29*(1+$D3886)^3*Inputs!$B$19+Inputs!$B$30*(1+$E3886)^3*Inputs!$B$20+Inputs!$B$31*(1+$F3886)^3*Inputs!$B$21+Inputs!$B$22*(1+Inputs!$B$23)^3</f>
        <v>20609.116472849499</v>
      </c>
      <c r="U3886" s="36">
        <f>Inputs!$B$12*(1+$B3886)^4*$C3886+Inputs!$B$29*(1+$D3886)^4*Inputs!$B$19+Inputs!$B$30*(1+$E3886)^4*Inputs!$B$20+Inputs!$B$31*(1+$F3886)^4*Inputs!$B$21+Inputs!$B$22*(1+Inputs!$B$23)^4</f>
        <v>24568.266204601397</v>
      </c>
      <c r="V3886" s="35">
        <f>Inputs!$B$13/(Q3886*(1-$G3886))</f>
        <v>1.1807636397449792</v>
      </c>
      <c r="W3886" s="36">
        <f>Inputs!$B$13</f>
        <v>12660</v>
      </c>
      <c r="X3886" s="36">
        <f t="shared" si="603"/>
        <v>13844.399473677022</v>
      </c>
      <c r="Y3886" s="36">
        <f t="shared" si="604"/>
        <v>15321.773420324662</v>
      </c>
      <c r="Z3886" s="36">
        <f t="shared" si="605"/>
        <v>17157.827755618895</v>
      </c>
      <c r="AA3886" s="36">
        <f t="shared" si="606"/>
        <v>19430.432505558627</v>
      </c>
      <c r="AB3886" s="36">
        <f t="shared" si="607"/>
        <v>58030.324829421617</v>
      </c>
      <c r="AC3886" s="36">
        <f t="shared" si="608"/>
        <v>270243.90906295774</v>
      </c>
      <c r="AD3886" s="36">
        <f t="shared" si="609"/>
        <v>166773.5617798435</v>
      </c>
    </row>
    <row r="3887" spans="1:30" ht="14.25" customHeight="1" x14ac:dyDescent="0.25">
      <c r="A3887" s="16">
        <v>3871</v>
      </c>
      <c r="B3887" s="34">
        <v>0.25724511117056298</v>
      </c>
      <c r="C3887" s="34">
        <v>9.2215196472393401E-2</v>
      </c>
      <c r="D3887" s="34">
        <v>4.4297408068132101E-2</v>
      </c>
      <c r="E3887" s="34">
        <v>2.1642628899222201E-2</v>
      </c>
      <c r="F3887" s="34">
        <v>2.10849098218889E-2</v>
      </c>
      <c r="G3887" s="34">
        <v>0.21042176439208299</v>
      </c>
      <c r="H3887" s="35">
        <v>1.0483971363045901</v>
      </c>
      <c r="I3887" s="34">
        <v>0.104040429759586</v>
      </c>
      <c r="J3887" s="34">
        <v>1.9074818539667499E-2</v>
      </c>
      <c r="K3887" s="36">
        <f>Inputs!$B$12*(1+$B3887)^4</f>
        <v>149910.16166402394</v>
      </c>
      <c r="L3887" s="36">
        <f t="shared" si="600"/>
        <v>18872.972982176627</v>
      </c>
      <c r="M3887" s="36">
        <f t="shared" si="601"/>
        <v>194909.23588888132</v>
      </c>
      <c r="N3887" s="37">
        <f>M3887/Inputs!$B$6</f>
        <v>297.11773763548979</v>
      </c>
      <c r="O3887" s="38">
        <f>IF(N3887&gt;Inputs!$B$4,1,0)</f>
        <v>0</v>
      </c>
      <c r="P3887" s="34">
        <f t="shared" si="602"/>
        <v>8.4965611219918497E-2</v>
      </c>
      <c r="Q3887" s="36">
        <f>Inputs!$B$12*(1+$B3887)^0*$C3887+Inputs!$B$29*(1+$D3887)^0*Inputs!$B$19+Inputs!$B$30*(1+$E3887)^0*Inputs!$B$20+Inputs!$B$31*(1+$F3887)^0*Inputs!$B$21+Inputs!$B$22*(1+Inputs!$B$23)^0</f>
        <v>13554.955815770525</v>
      </c>
      <c r="R3887" s="36">
        <f>Inputs!$B$12*(1+$B3887)^1*$C3887+Inputs!$B$29*(1+$D3887)^1*Inputs!$B$19+Inputs!$B$30*(1+$E3887)^1*Inputs!$B$20+Inputs!$B$31*(1+$F3887)^1*Inputs!$B$21+Inputs!$B$22*(1+Inputs!$B$23)^1</f>
        <v>15204.883423414998</v>
      </c>
      <c r="S3887" s="36">
        <f>Inputs!$B$12*(1+$B3887)^2*$C3887+Inputs!$B$29*(1+$D3887)^2*Inputs!$B$19+Inputs!$B$30*(1+$E3887)^2*Inputs!$B$20+Inputs!$B$31*(1+$F3887)^2*Inputs!$B$21+Inputs!$B$22*(1+Inputs!$B$23)^2</f>
        <v>17228.537021919779</v>
      </c>
      <c r="T3887" s="36">
        <f>Inputs!$B$12*(1+$B3887)^3*$C3887+Inputs!$B$29*(1+$D3887)^3*Inputs!$B$19+Inputs!$B$30*(1+$E3887)^3*Inputs!$B$20+Inputs!$B$31*(1+$F3887)^3*Inputs!$B$21+Inputs!$B$22*(1+Inputs!$B$23)^3</f>
        <v>19720.396910321506</v>
      </c>
      <c r="U3887" s="36">
        <f>Inputs!$B$12*(1+$B3887)^4*$C3887+Inputs!$B$29*(1+$D3887)^4*Inputs!$B$19+Inputs!$B$30*(1+$E3887)^4*Inputs!$B$20+Inputs!$B$31*(1+$F3887)^4*Inputs!$B$21+Inputs!$B$22*(1+Inputs!$B$23)^4</f>
        <v>22799.185047384079</v>
      </c>
      <c r="V3887" s="35">
        <f>Inputs!$B$13/(Q3887*(1-$G3887))</f>
        <v>1.182879296934787</v>
      </c>
      <c r="W3887" s="36">
        <f>Inputs!$B$13</f>
        <v>12660</v>
      </c>
      <c r="X3887" s="36">
        <f t="shared" si="603"/>
        <v>13797.362825234864</v>
      </c>
      <c r="Y3887" s="36">
        <f t="shared" si="604"/>
        <v>15176.336656233469</v>
      </c>
      <c r="Z3887" s="36">
        <f t="shared" si="605"/>
        <v>16847.876722759978</v>
      </c>
      <c r="AA3887" s="36">
        <f t="shared" si="606"/>
        <v>18872.972982176627</v>
      </c>
      <c r="AB3887" s="36">
        <f t="shared" si="607"/>
        <v>56909.480963290611</v>
      </c>
      <c r="AC3887" s="36">
        <f t="shared" si="608"/>
        <v>226361.83322844037</v>
      </c>
      <c r="AD3887" s="36">
        <f t="shared" si="609"/>
        <v>137999.75492559071</v>
      </c>
    </row>
    <row r="3888" spans="1:30" ht="14.25" customHeight="1" x14ac:dyDescent="0.25">
      <c r="A3888" s="16">
        <v>3872</v>
      </c>
      <c r="B3888" s="34">
        <v>0.14280344686420901</v>
      </c>
      <c r="C3888" s="34">
        <v>0.103012735188533</v>
      </c>
      <c r="D3888" s="34">
        <v>2.4025362273511298E-2</v>
      </c>
      <c r="E3888" s="34">
        <v>2.5800858218032699E-2</v>
      </c>
      <c r="F3888" s="34">
        <v>1.35790643162742E-2</v>
      </c>
      <c r="G3888" s="34">
        <v>0.19632848068654901</v>
      </c>
      <c r="H3888" s="35">
        <v>1.1150172188416501</v>
      </c>
      <c r="I3888" s="34">
        <v>9.1123904867397895E-2</v>
      </c>
      <c r="J3888" s="34">
        <v>2.7802607823853999E-2</v>
      </c>
      <c r="K3888" s="36">
        <f>Inputs!$B$12*(1+$B3888)^4</f>
        <v>102338.11583077921</v>
      </c>
      <c r="L3888" s="36">
        <f t="shared" si="600"/>
        <v>17136.774653448738</v>
      </c>
      <c r="M3888" s="36">
        <f t="shared" si="601"/>
        <v>236362.1964877935</v>
      </c>
      <c r="N3888" s="37">
        <f>M3888/Inputs!$B$6</f>
        <v>360.30822635334374</v>
      </c>
      <c r="O3888" s="38">
        <f>IF(N3888&gt;Inputs!$B$4,1,0)</f>
        <v>0</v>
      </c>
      <c r="P3888" s="34">
        <f t="shared" si="602"/>
        <v>6.3321297043543889E-2</v>
      </c>
      <c r="Q3888" s="36">
        <f>Inputs!$B$12*(1+$B3888)^0*$C3888+Inputs!$B$29*(1+$D3888)^0*Inputs!$B$19+Inputs!$B$30*(1+$E3888)^0*Inputs!$B$20+Inputs!$B$31*(1+$F3888)^0*Inputs!$B$21+Inputs!$B$22*(1+Inputs!$B$23)^0</f>
        <v>14202.808138738903</v>
      </c>
      <c r="R3888" s="36">
        <f>Inputs!$B$12*(1+$B3888)^1*$C3888+Inputs!$B$29*(1+$D3888)^1*Inputs!$B$19+Inputs!$B$30*(1+$E3888)^1*Inputs!$B$20+Inputs!$B$31*(1+$F3888)^1*Inputs!$B$21+Inputs!$B$22*(1+Inputs!$B$23)^1</f>
        <v>15221.747134029327</v>
      </c>
      <c r="S3888" s="36">
        <f>Inputs!$B$12*(1+$B3888)^2*$C3888+Inputs!$B$29*(1+$D3888)^2*Inputs!$B$19+Inputs!$B$30*(1+$E3888)^2*Inputs!$B$20+Inputs!$B$31*(1+$F3888)^2*Inputs!$B$21+Inputs!$B$22*(1+Inputs!$B$23)^2</f>
        <v>16369.066717010854</v>
      </c>
      <c r="T3888" s="36">
        <f>Inputs!$B$12*(1+$B3888)^3*$C3888+Inputs!$B$29*(1+$D3888)^3*Inputs!$B$19+Inputs!$B$30*(1+$E3888)^3*Inputs!$B$20+Inputs!$B$31*(1+$F3888)^3*Inputs!$B$21+Inputs!$B$22*(1+Inputs!$B$23)^3</f>
        <v>17662.804358808615</v>
      </c>
      <c r="U3888" s="36">
        <f>Inputs!$B$12*(1+$B3888)^4*$C3888+Inputs!$B$29*(1+$D3888)^4*Inputs!$B$19+Inputs!$B$30*(1+$E3888)^4*Inputs!$B$20+Inputs!$B$31*(1+$F3888)^4*Inputs!$B$21+Inputs!$B$22*(1+Inputs!$B$23)^4</f>
        <v>19123.568410107364</v>
      </c>
      <c r="V3888" s="35">
        <f>Inputs!$B$13/(Q3888*(1-$G3888))</f>
        <v>1.1091260543247723</v>
      </c>
      <c r="W3888" s="36">
        <f>Inputs!$B$13</f>
        <v>12660</v>
      </c>
      <c r="X3888" s="36">
        <f t="shared" si="603"/>
        <v>13586.271803747202</v>
      </c>
      <c r="Y3888" s="36">
        <f t="shared" si="604"/>
        <v>14629.694627161804</v>
      </c>
      <c r="Z3888" s="36">
        <f t="shared" si="605"/>
        <v>15806.866504313573</v>
      </c>
      <c r="AA3888" s="36">
        <f t="shared" si="606"/>
        <v>17136.774653448738</v>
      </c>
      <c r="AB3888" s="36">
        <f t="shared" si="607"/>
        <v>56508.799119000381</v>
      </c>
      <c r="AC3888" s="36">
        <f t="shared" si="608"/>
        <v>278156.36288044328</v>
      </c>
      <c r="AD3888" s="36">
        <f t="shared" si="609"/>
        <v>179853.39736879311</v>
      </c>
    </row>
    <row r="3889" spans="1:30" ht="14.25" customHeight="1" x14ac:dyDescent="0.25">
      <c r="A3889" s="16">
        <v>3873</v>
      </c>
      <c r="B3889" s="34">
        <v>0.124708531827755</v>
      </c>
      <c r="C3889" s="34">
        <v>9.6786958237629103E-2</v>
      </c>
      <c r="D3889" s="34">
        <v>3.9600838804455203E-2</v>
      </c>
      <c r="E3889" s="34">
        <v>4.9213947642739897E-2</v>
      </c>
      <c r="F3889" s="34">
        <v>1.0925689071468801E-3</v>
      </c>
      <c r="G3889" s="34">
        <v>0.167025965214707</v>
      </c>
      <c r="H3889" s="35">
        <v>0.91320001812726204</v>
      </c>
      <c r="I3889" s="34">
        <v>9.3203025687513694E-2</v>
      </c>
      <c r="J3889" s="34">
        <v>2.7536201793656699E-2</v>
      </c>
      <c r="K3889" s="36">
        <f>Inputs!$B$12*(1+$B3889)^4</f>
        <v>96008.83699835802</v>
      </c>
      <c r="L3889" s="36">
        <f t="shared" si="600"/>
        <v>13792.353231967232</v>
      </c>
      <c r="M3889" s="36">
        <f t="shared" si="601"/>
        <v>189011.76209375463</v>
      </c>
      <c r="N3889" s="37">
        <f>M3889/Inputs!$B$6</f>
        <v>288.1276861185284</v>
      </c>
      <c r="O3889" s="38">
        <f>IF(N3889&gt;Inputs!$B$4,1,0)</f>
        <v>0</v>
      </c>
      <c r="P3889" s="34">
        <f t="shared" si="602"/>
        <v>6.5666823893857001E-2</v>
      </c>
      <c r="Q3889" s="36">
        <f>Inputs!$B$12*(1+$B3889)^0*$C3889+Inputs!$B$29*(1+$D3889)^0*Inputs!$B$19+Inputs!$B$30*(1+$E3889)^0*Inputs!$B$20+Inputs!$B$31*(1+$F3889)^0*Inputs!$B$21+Inputs!$B$22*(1+Inputs!$B$23)^0</f>
        <v>13829.261521684668</v>
      </c>
      <c r="R3889" s="36">
        <f>Inputs!$B$12*(1+$B3889)^1*$C3889+Inputs!$B$29*(1+$D3889)^1*Inputs!$B$19+Inputs!$B$30*(1+$E3889)^1*Inputs!$B$20+Inputs!$B$31*(1+$F3889)^1*Inputs!$B$21+Inputs!$B$22*(1+Inputs!$B$23)^1</f>
        <v>14743.579799114341</v>
      </c>
      <c r="S3889" s="36">
        <f>Inputs!$B$12*(1+$B3889)^2*$C3889+Inputs!$B$29*(1+$D3889)^2*Inputs!$B$19+Inputs!$B$30*(1+$E3889)^2*Inputs!$B$20+Inputs!$B$31*(1+$F3889)^2*Inputs!$B$21+Inputs!$B$22*(1+Inputs!$B$23)^2</f>
        <v>15757.401864277505</v>
      </c>
      <c r="T3889" s="36">
        <f>Inputs!$B$12*(1+$B3889)^3*$C3889+Inputs!$B$29*(1+$D3889)^3*Inputs!$B$19+Inputs!$B$30*(1+$E3889)^3*Inputs!$B$20+Inputs!$B$31*(1+$F3889)^3*Inputs!$B$21+Inputs!$B$22*(1+Inputs!$B$23)^3</f>
        <v>16882.432775476598</v>
      </c>
      <c r="U3889" s="36">
        <f>Inputs!$B$12*(1+$B3889)^4*$C3889+Inputs!$B$29*(1+$D3889)^4*Inputs!$B$19+Inputs!$B$30*(1+$E3889)^4*Inputs!$B$20+Inputs!$B$31*(1+$F3889)^4*Inputs!$B$21+Inputs!$B$22*(1+Inputs!$B$23)^4</f>
        <v>18131.803167049664</v>
      </c>
      <c r="V3889" s="35">
        <f>Inputs!$B$13/(Q3889*(1-$G3889))</f>
        <v>1.0990140693912382</v>
      </c>
      <c r="W3889" s="36">
        <f>Inputs!$B$13</f>
        <v>12660</v>
      </c>
      <c r="X3889" s="36">
        <f t="shared" si="603"/>
        <v>12926.516354411073</v>
      </c>
      <c r="Y3889" s="36">
        <f t="shared" si="604"/>
        <v>13205.664651841702</v>
      </c>
      <c r="Z3889" s="36">
        <f t="shared" si="605"/>
        <v>13495.250754631928</v>
      </c>
      <c r="AA3889" s="36">
        <f t="shared" si="606"/>
        <v>13792.353231967232</v>
      </c>
      <c r="AB3889" s="36">
        <f t="shared" si="607"/>
        <v>50787.154241369026</v>
      </c>
      <c r="AC3889" s="36">
        <f t="shared" si="608"/>
        <v>215818.90844423574</v>
      </c>
      <c r="AD3889" s="36">
        <f t="shared" si="609"/>
        <v>138224.60785238561</v>
      </c>
    </row>
    <row r="3890" spans="1:30" ht="14.25" customHeight="1" x14ac:dyDescent="0.25">
      <c r="A3890" s="16">
        <v>3874</v>
      </c>
      <c r="B3890" s="34">
        <v>0.401323897888272</v>
      </c>
      <c r="C3890" s="34">
        <v>7.9505992416108798E-2</v>
      </c>
      <c r="D3890" s="34">
        <v>2.0000243960343601E-2</v>
      </c>
      <c r="E3890" s="34">
        <v>4.3769148764478502E-2</v>
      </c>
      <c r="F3890" s="34">
        <v>7.3571427798940102E-3</v>
      </c>
      <c r="G3890" s="34">
        <v>0.18120655489957399</v>
      </c>
      <c r="H3890" s="35">
        <v>0.96988380020399401</v>
      </c>
      <c r="I3890" s="34">
        <v>9.5020194694519999E-2</v>
      </c>
      <c r="J3890" s="34">
        <v>2.0920359890815001E-2</v>
      </c>
      <c r="K3890" s="36">
        <f>Inputs!$B$12*(1+$B3890)^4</f>
        <v>231369.10368222473</v>
      </c>
      <c r="L3890" s="36">
        <f t="shared" si="600"/>
        <v>21444.82359043953</v>
      </c>
      <c r="M3890" s="36">
        <f t="shared" si="601"/>
        <v>249157.57721353011</v>
      </c>
      <c r="N3890" s="37">
        <f>M3890/Inputs!$B$6</f>
        <v>379.81337989867393</v>
      </c>
      <c r="O3890" s="38">
        <f>IF(N3890&gt;Inputs!$B$4,1,0)</f>
        <v>0</v>
      </c>
      <c r="P3890" s="34">
        <f t="shared" si="602"/>
        <v>7.4099834803704995E-2</v>
      </c>
      <c r="Q3890" s="36">
        <f>Inputs!$B$12*(1+$B3890)^0*$C3890+Inputs!$B$29*(1+$D3890)^0*Inputs!$B$19+Inputs!$B$30*(1+$E3890)^0*Inputs!$B$20+Inputs!$B$31*(1+$F3890)^0*Inputs!$B$21+Inputs!$B$22*(1+Inputs!$B$23)^0</f>
        <v>12792.40357239345</v>
      </c>
      <c r="R3890" s="36">
        <f>Inputs!$B$12*(1+$B3890)^1*$C3890+Inputs!$B$29*(1+$D3890)^1*Inputs!$B$19+Inputs!$B$30*(1+$E3890)^1*Inputs!$B$20+Inputs!$B$31*(1+$F3890)^1*Inputs!$B$21+Inputs!$B$22*(1+Inputs!$B$23)^1</f>
        <v>14846.916269529538</v>
      </c>
      <c r="S3890" s="36">
        <f>Inputs!$B$12*(1+$B3890)^2*$C3890+Inputs!$B$29*(1+$D3890)^2*Inputs!$B$19+Inputs!$B$30*(1+$E3890)^2*Inputs!$B$20+Inputs!$B$31*(1+$F3890)^2*Inputs!$B$21+Inputs!$B$22*(1+Inputs!$B$23)^2</f>
        <v>17674.050158571983</v>
      </c>
      <c r="T3890" s="36">
        <f>Inputs!$B$12*(1+$B3890)^3*$C3890+Inputs!$B$29*(1+$D3890)^3*Inputs!$B$19+Inputs!$B$30*(1+$E3890)^3*Inputs!$B$20+Inputs!$B$31*(1+$F3890)^3*Inputs!$B$21+Inputs!$B$22*(1+Inputs!$B$23)^3</f>
        <v>21582.326298539359</v>
      </c>
      <c r="U3890" s="36">
        <f>Inputs!$B$12*(1+$B3890)^4*$C3890+Inputs!$B$29*(1+$D3890)^4*Inputs!$B$19+Inputs!$B$30*(1+$E3890)^4*Inputs!$B$20+Inputs!$B$31*(1+$F3890)^4*Inputs!$B$21+Inputs!$B$22*(1+Inputs!$B$23)^4</f>
        <v>27004.019648197907</v>
      </c>
      <c r="V3890" s="35">
        <f>Inputs!$B$13/(Q3890*(1-$G3890))</f>
        <v>1.2086684795817388</v>
      </c>
      <c r="W3890" s="36">
        <f>Inputs!$B$13</f>
        <v>12660</v>
      </c>
      <c r="X3890" s="36">
        <f t="shared" si="603"/>
        <v>13967.548203664255</v>
      </c>
      <c r="Y3890" s="36">
        <f t="shared" si="604"/>
        <v>15763.346829292563</v>
      </c>
      <c r="Z3890" s="36">
        <f t="shared" si="605"/>
        <v>18194.188776804887</v>
      </c>
      <c r="AA3890" s="36">
        <f t="shared" si="606"/>
        <v>21444.82359043953</v>
      </c>
      <c r="AB3890" s="36">
        <f t="shared" si="607"/>
        <v>61491.204481111221</v>
      </c>
      <c r="AC3890" s="36">
        <f t="shared" si="608"/>
        <v>295458.91803596693</v>
      </c>
      <c r="AD3890" s="36">
        <f t="shared" si="609"/>
        <v>187666.37273241888</v>
      </c>
    </row>
    <row r="3891" spans="1:30" ht="14.25" customHeight="1" x14ac:dyDescent="0.25">
      <c r="A3891" s="16">
        <v>3875</v>
      </c>
      <c r="B3891" s="34">
        <v>0.193469697802679</v>
      </c>
      <c r="C3891" s="34">
        <v>7.1661626101467202E-2</v>
      </c>
      <c r="D3891" s="34">
        <v>2.6308555973421101E-2</v>
      </c>
      <c r="E3891" s="34">
        <v>5.8402630323115899E-2</v>
      </c>
      <c r="F3891" s="34">
        <v>1.7793212268199601E-2</v>
      </c>
      <c r="G3891" s="34">
        <v>0.151155542228913</v>
      </c>
      <c r="H3891" s="35">
        <v>1.0240372487329801</v>
      </c>
      <c r="I3891" s="34">
        <v>9.8107391805800206E-2</v>
      </c>
      <c r="J3891" s="34">
        <v>2.0244800133798001E-2</v>
      </c>
      <c r="K3891" s="36">
        <f>Inputs!$B$12*(1+$B3891)^4</f>
        <v>121729.78006710098</v>
      </c>
      <c r="L3891" s="36">
        <f t="shared" si="600"/>
        <v>15461.778990122704</v>
      </c>
      <c r="M3891" s="36">
        <f t="shared" si="601"/>
        <v>179624.40481228824</v>
      </c>
      <c r="N3891" s="37">
        <f>M3891/Inputs!$B$6</f>
        <v>273.81769026263453</v>
      </c>
      <c r="O3891" s="38">
        <f>IF(N3891&gt;Inputs!$B$4,1,0)</f>
        <v>0</v>
      </c>
      <c r="P3891" s="34">
        <f t="shared" si="602"/>
        <v>7.7862591672002213E-2</v>
      </c>
      <c r="Q3891" s="36">
        <f>Inputs!$B$12*(1+$B3891)^0*$C3891+Inputs!$B$29*(1+$D3891)^0*Inputs!$B$19+Inputs!$B$30*(1+$E3891)^0*Inputs!$B$20+Inputs!$B$31*(1+$F3891)^0*Inputs!$B$21+Inputs!$B$22*(1+Inputs!$B$23)^0</f>
        <v>12321.741593514955</v>
      </c>
      <c r="R3891" s="36">
        <f>Inputs!$B$12*(1+$B3891)^1*$C3891+Inputs!$B$29*(1+$D3891)^1*Inputs!$B$19+Inputs!$B$30*(1+$E3891)^1*Inputs!$B$20+Inputs!$B$31*(1+$F3891)^1*Inputs!$B$21+Inputs!$B$22*(1+Inputs!$B$23)^1</f>
        <v>13398.297869421818</v>
      </c>
      <c r="S3891" s="36">
        <f>Inputs!$B$12*(1+$B3891)^2*$C3891+Inputs!$B$29*(1+$D3891)^2*Inputs!$B$19+Inputs!$B$30*(1+$E3891)^2*Inputs!$B$20+Inputs!$B$31*(1+$F3891)^2*Inputs!$B$21+Inputs!$B$22*(1+Inputs!$B$23)^2</f>
        <v>14645.998437643888</v>
      </c>
      <c r="T3891" s="36">
        <f>Inputs!$B$12*(1+$B3891)^3*$C3891+Inputs!$B$29*(1+$D3891)^3*Inputs!$B$19+Inputs!$B$30*(1+$E3891)^3*Inputs!$B$20+Inputs!$B$31*(1+$F3891)^3*Inputs!$B$21+Inputs!$B$22*(1+Inputs!$B$23)^3</f>
        <v>16096.503752662587</v>
      </c>
      <c r="U3891" s="36">
        <f>Inputs!$B$12*(1+$B3891)^4*$C3891+Inputs!$B$29*(1+$D3891)^4*Inputs!$B$19+Inputs!$B$30*(1+$E3891)^4*Inputs!$B$20+Inputs!$B$31*(1+$F3891)^4*Inputs!$B$21+Inputs!$B$22*(1+Inputs!$B$23)^4</f>
        <v>17787.52770963349</v>
      </c>
      <c r="V3891" s="35">
        <f>Inputs!$B$13/(Q3891*(1-$G3891))</f>
        <v>1.210412755079757</v>
      </c>
      <c r="W3891" s="36">
        <f>Inputs!$B$13</f>
        <v>12660</v>
      </c>
      <c r="X3891" s="36">
        <f t="shared" si="603"/>
        <v>13236.194608250848</v>
      </c>
      <c r="Y3891" s="36">
        <f t="shared" si="604"/>
        <v>13889.536293775049</v>
      </c>
      <c r="Z3891" s="36">
        <f t="shared" si="605"/>
        <v>14628.491295299189</v>
      </c>
      <c r="AA3891" s="36">
        <f t="shared" si="606"/>
        <v>15461.778990122704</v>
      </c>
      <c r="AB3891" s="36">
        <f t="shared" si="607"/>
        <v>52739.218664548607</v>
      </c>
      <c r="AC3891" s="36">
        <f t="shared" si="608"/>
        <v>202597.92638218834</v>
      </c>
      <c r="AD3891" s="36">
        <f t="shared" si="609"/>
        <v>126885.18614773962</v>
      </c>
    </row>
    <row r="3892" spans="1:30" ht="14.25" customHeight="1" x14ac:dyDescent="0.25">
      <c r="A3892" s="16">
        <v>3876</v>
      </c>
      <c r="B3892" s="34">
        <v>0.24864836148597599</v>
      </c>
      <c r="C3892" s="34">
        <v>8.67788801169707E-2</v>
      </c>
      <c r="D3892" s="34">
        <v>3.66526796287295E-2</v>
      </c>
      <c r="E3892" s="34">
        <v>3.0755687200141501E-2</v>
      </c>
      <c r="F3892" s="34">
        <v>-9.4069875850574698E-3</v>
      </c>
      <c r="G3892" s="34">
        <v>0.17404979185056599</v>
      </c>
      <c r="H3892" s="35">
        <v>0.98147499717514897</v>
      </c>
      <c r="I3892" s="34">
        <v>0.100678595405456</v>
      </c>
      <c r="J3892" s="34">
        <v>2.79105152239577E-2</v>
      </c>
      <c r="K3892" s="36">
        <f>Inputs!$B$12*(1+$B3892)^4</f>
        <v>145851.82135220154</v>
      </c>
      <c r="L3892" s="36">
        <f t="shared" si="600"/>
        <v>17069.890336925848</v>
      </c>
      <c r="M3892" s="36">
        <f t="shared" si="601"/>
        <v>203884.91431980615</v>
      </c>
      <c r="N3892" s="37">
        <f>M3892/Inputs!$B$6</f>
        <v>310.80017426799719</v>
      </c>
      <c r="O3892" s="38">
        <f>IF(N3892&gt;Inputs!$B$4,1,0)</f>
        <v>0</v>
      </c>
      <c r="P3892" s="34">
        <f t="shared" si="602"/>
        <v>7.2768080181498301E-2</v>
      </c>
      <c r="Q3892" s="36">
        <f>Inputs!$B$12*(1+$B3892)^0*$C3892+Inputs!$B$29*(1+$D3892)^0*Inputs!$B$19+Inputs!$B$30*(1+$E3892)^0*Inputs!$B$20+Inputs!$B$31*(1+$F3892)^0*Inputs!$B$21+Inputs!$B$22*(1+Inputs!$B$23)^0</f>
        <v>13228.776834445165</v>
      </c>
      <c r="R3892" s="36">
        <f>Inputs!$B$12*(1+$B3892)^1*$C3892+Inputs!$B$29*(1+$D3892)^1*Inputs!$B$19+Inputs!$B$30*(1+$E3892)^1*Inputs!$B$20+Inputs!$B$31*(1+$F3892)^1*Inputs!$B$21+Inputs!$B$22*(1+Inputs!$B$23)^1</f>
        <v>14610.086069376703</v>
      </c>
      <c r="S3892" s="36">
        <f>Inputs!$B$12*(1+$B3892)^2*$C3892+Inputs!$B$29*(1+$D3892)^2*Inputs!$B$19+Inputs!$B$30*(1+$E3892)^2*Inputs!$B$20+Inputs!$B$31*(1+$F3892)^2*Inputs!$B$21+Inputs!$B$22*(1+Inputs!$B$23)^2</f>
        <v>16318.442382376328</v>
      </c>
      <c r="T3892" s="36">
        <f>Inputs!$B$12*(1+$B3892)^3*$C3892+Inputs!$B$29*(1+$D3892)^3*Inputs!$B$19+Inputs!$B$30*(1+$E3892)^3*Inputs!$B$20+Inputs!$B$31*(1+$F3892)^3*Inputs!$B$21+Inputs!$B$22*(1+Inputs!$B$23)^3</f>
        <v>18434.058147975433</v>
      </c>
      <c r="U3892" s="36">
        <f>Inputs!$B$12*(1+$B3892)^4*$C3892+Inputs!$B$29*(1+$D3892)^4*Inputs!$B$19+Inputs!$B$30*(1+$E3892)^4*Inputs!$B$20+Inputs!$B$31*(1+$F3892)^4*Inputs!$B$21+Inputs!$B$22*(1+Inputs!$B$23)^4</f>
        <v>21057.054615778074</v>
      </c>
      <c r="V3892" s="35">
        <f>Inputs!$B$13/(Q3892*(1-$G3892))</f>
        <v>1.15867103025032</v>
      </c>
      <c r="W3892" s="36">
        <f>Inputs!$B$13</f>
        <v>12660</v>
      </c>
      <c r="X3892" s="36">
        <f t="shared" si="603"/>
        <v>13447.354108918231</v>
      </c>
      <c r="Y3892" s="36">
        <f t="shared" si="604"/>
        <v>14422.680439113832</v>
      </c>
      <c r="Z3892" s="36">
        <f t="shared" si="605"/>
        <v>15618.039226718625</v>
      </c>
      <c r="AA3892" s="36">
        <f t="shared" si="606"/>
        <v>17069.890336925848</v>
      </c>
      <c r="AB3892" s="36">
        <f t="shared" si="607"/>
        <v>54625.230305071484</v>
      </c>
      <c r="AC3892" s="36">
        <f t="shared" si="608"/>
        <v>241126.60011480079</v>
      </c>
      <c r="AD3892" s="36">
        <f t="shared" si="609"/>
        <v>149259.68401473467</v>
      </c>
    </row>
    <row r="3893" spans="1:30" ht="14.25" customHeight="1" x14ac:dyDescent="0.25">
      <c r="A3893" s="16">
        <v>3877</v>
      </c>
      <c r="B3893" s="34">
        <v>0.14355707632832199</v>
      </c>
      <c r="C3893" s="34">
        <v>9.6183301849614503E-2</v>
      </c>
      <c r="D3893" s="34">
        <v>5.2518182742956797E-2</v>
      </c>
      <c r="E3893" s="34">
        <v>2.5897131939768399E-2</v>
      </c>
      <c r="F3893" s="34">
        <v>6.8058028755663101E-3</v>
      </c>
      <c r="G3893" s="34">
        <v>0.21929039597643599</v>
      </c>
      <c r="H3893" s="35">
        <v>0.990662461766316</v>
      </c>
      <c r="I3893" s="34">
        <v>9.4287145071941303E-2</v>
      </c>
      <c r="J3893" s="34">
        <v>2.41231197011899E-2</v>
      </c>
      <c r="K3893" s="36">
        <f>Inputs!$B$12*(1+$B3893)^4</f>
        <v>102608.33323018703</v>
      </c>
      <c r="L3893" s="36">
        <f t="shared" si="600"/>
        <v>14498.938225522366</v>
      </c>
      <c r="M3893" s="36">
        <f t="shared" si="601"/>
        <v>186660.02304018312</v>
      </c>
      <c r="N3893" s="37">
        <f>M3893/Inputs!$B$6</f>
        <v>284.54271804905966</v>
      </c>
      <c r="O3893" s="38">
        <f>IF(N3893&gt;Inputs!$B$4,1,0)</f>
        <v>0</v>
      </c>
      <c r="P3893" s="34">
        <f t="shared" si="602"/>
        <v>7.0164025370751407E-2</v>
      </c>
      <c r="Q3893" s="36">
        <f>Inputs!$B$12*(1+$B3893)^0*$C3893+Inputs!$B$29*(1+$D3893)^0*Inputs!$B$19+Inputs!$B$30*(1+$E3893)^0*Inputs!$B$20+Inputs!$B$31*(1+$F3893)^0*Inputs!$B$21+Inputs!$B$22*(1+Inputs!$B$23)^0</f>
        <v>13793.042138403791</v>
      </c>
      <c r="R3893" s="36">
        <f>Inputs!$B$12*(1+$B3893)^1*$C3893+Inputs!$B$29*(1+$D3893)^1*Inputs!$B$19+Inputs!$B$30*(1+$E3893)^1*Inputs!$B$20+Inputs!$B$31*(1+$F3893)^1*Inputs!$B$21+Inputs!$B$22*(1+Inputs!$B$23)^1</f>
        <v>14821.481292110126</v>
      </c>
      <c r="S3893" s="36">
        <f>Inputs!$B$12*(1+$B3893)^2*$C3893+Inputs!$B$29*(1+$D3893)^2*Inputs!$B$19+Inputs!$B$30*(1+$E3893)^2*Inputs!$B$20+Inputs!$B$31*(1+$F3893)^2*Inputs!$B$21+Inputs!$B$22*(1+Inputs!$B$23)^2</f>
        <v>15977.7740884423</v>
      </c>
      <c r="T3893" s="36">
        <f>Inputs!$B$12*(1+$B3893)^3*$C3893+Inputs!$B$29*(1+$D3893)^3*Inputs!$B$19+Inputs!$B$30*(1+$E3893)^3*Inputs!$B$20+Inputs!$B$31*(1+$F3893)^3*Inputs!$B$21+Inputs!$B$22*(1+Inputs!$B$23)^3</f>
        <v>17279.454880306657</v>
      </c>
      <c r="U3893" s="36">
        <f>Inputs!$B$12*(1+$B3893)^4*$C3893+Inputs!$B$29*(1+$D3893)^4*Inputs!$B$19+Inputs!$B$30*(1+$E3893)^4*Inputs!$B$20+Inputs!$B$31*(1+$F3893)^4*Inputs!$B$21+Inputs!$B$22*(1+Inputs!$B$23)^4</f>
        <v>18746.53342602048</v>
      </c>
      <c r="V3893" s="35">
        <f>Inputs!$B$13/(Q3893*(1-$G3893))</f>
        <v>1.1756664387110858</v>
      </c>
      <c r="W3893" s="36">
        <f>Inputs!$B$13</f>
        <v>12660</v>
      </c>
      <c r="X3893" s="36">
        <f t="shared" si="603"/>
        <v>13068.77420194247</v>
      </c>
      <c r="Y3893" s="36">
        <f t="shared" si="604"/>
        <v>13511.395173906431</v>
      </c>
      <c r="Z3893" s="36">
        <f t="shared" si="605"/>
        <v>13988.207624325898</v>
      </c>
      <c r="AA3893" s="36">
        <f t="shared" si="606"/>
        <v>14498.938225522366</v>
      </c>
      <c r="AB3893" s="36">
        <f t="shared" si="607"/>
        <v>51789.393161362343</v>
      </c>
      <c r="AC3893" s="36">
        <f t="shared" si="608"/>
        <v>211628.36324477234</v>
      </c>
      <c r="AD3893" s="36">
        <f t="shared" si="609"/>
        <v>134870.62987882079</v>
      </c>
    </row>
    <row r="3894" spans="1:30" ht="14.25" customHeight="1" x14ac:dyDescent="0.25">
      <c r="A3894" s="16">
        <v>3878</v>
      </c>
      <c r="B3894" s="34">
        <v>0.343855814461755</v>
      </c>
      <c r="C3894" s="34">
        <v>7.10477256192735E-2</v>
      </c>
      <c r="D3894" s="34">
        <v>2.8116843674326802E-2</v>
      </c>
      <c r="E3894" s="34">
        <v>3.7572644176582501E-2</v>
      </c>
      <c r="F3894" s="34">
        <v>-1.4186065502026E-2</v>
      </c>
      <c r="G3894" s="34">
        <v>0.18334130120484099</v>
      </c>
      <c r="H3894" s="35">
        <v>1.0643608153923301</v>
      </c>
      <c r="I3894" s="34">
        <v>0.102319395773756</v>
      </c>
      <c r="J3894" s="34">
        <v>2.66057898996096E-2</v>
      </c>
      <c r="K3894" s="36">
        <f>Inputs!$B$12*(1+$B3894)^4</f>
        <v>195686.9882570249</v>
      </c>
      <c r="L3894" s="36">
        <f t="shared" si="600"/>
        <v>19272.189778162789</v>
      </c>
      <c r="M3894" s="36">
        <f t="shared" si="601"/>
        <v>217783.29474387993</v>
      </c>
      <c r="N3894" s="37">
        <f>M3894/Inputs!$B$6</f>
        <v>331.98672979249989</v>
      </c>
      <c r="O3894" s="38">
        <f>IF(N3894&gt;Inputs!$B$4,1,0)</f>
        <v>0</v>
      </c>
      <c r="P3894" s="34">
        <f t="shared" si="602"/>
        <v>7.5713605874146397E-2</v>
      </c>
      <c r="Q3894" s="36">
        <f>Inputs!$B$12*(1+$B3894)^0*$C3894+Inputs!$B$29*(1+$D3894)^0*Inputs!$B$19+Inputs!$B$30*(1+$E3894)^0*Inputs!$B$20+Inputs!$B$31*(1+$F3894)^0*Inputs!$B$21+Inputs!$B$22*(1+Inputs!$B$23)^0</f>
        <v>12284.907564583333</v>
      </c>
      <c r="R3894" s="36">
        <f>Inputs!$B$12*(1+$B3894)^1*$C3894+Inputs!$B$29*(1+$D3894)^1*Inputs!$B$19+Inputs!$B$30*(1+$E3894)^1*Inputs!$B$20+Inputs!$B$31*(1+$F3894)^1*Inputs!$B$21+Inputs!$B$22*(1+Inputs!$B$23)^1</f>
        <v>13804.768584553531</v>
      </c>
      <c r="S3894" s="36">
        <f>Inputs!$B$12*(1+$B3894)^2*$C3894+Inputs!$B$29*(1+$D3894)^2*Inputs!$B$19+Inputs!$B$30*(1+$E3894)^2*Inputs!$B$20+Inputs!$B$31*(1+$F3894)^2*Inputs!$B$21+Inputs!$B$22*(1+Inputs!$B$23)^2</f>
        <v>15833.646951707713</v>
      </c>
      <c r="T3894" s="36">
        <f>Inputs!$B$12*(1+$B3894)^3*$C3894+Inputs!$B$29*(1+$D3894)^3*Inputs!$B$19+Inputs!$B$30*(1+$E3894)^3*Inputs!$B$20+Inputs!$B$31*(1+$F3894)^3*Inputs!$B$21+Inputs!$B$22*(1+Inputs!$B$23)^3</f>
        <v>18544.986922302829</v>
      </c>
      <c r="U3894" s="36">
        <f>Inputs!$B$12*(1+$B3894)^4*$C3894+Inputs!$B$29*(1+$D3894)^4*Inputs!$B$19+Inputs!$B$30*(1+$E3894)^4*Inputs!$B$20+Inputs!$B$31*(1+$F3894)^4*Inputs!$B$21+Inputs!$B$22*(1+Inputs!$B$23)^4</f>
        <v>22171.832738387748</v>
      </c>
      <c r="V3894" s="35">
        <f>Inputs!$B$13/(Q3894*(1-$G3894))</f>
        <v>1.2618891907135317</v>
      </c>
      <c r="W3894" s="36">
        <f>Inputs!$B$13</f>
        <v>12660</v>
      </c>
      <c r="X3894" s="36">
        <f t="shared" si="603"/>
        <v>13669.543532414702</v>
      </c>
      <c r="Y3894" s="36">
        <f t="shared" si="604"/>
        <v>15040.003631162099</v>
      </c>
      <c r="Z3894" s="36">
        <f t="shared" si="605"/>
        <v>16867.552705990198</v>
      </c>
      <c r="AA3894" s="36">
        <f t="shared" si="606"/>
        <v>19272.189778162789</v>
      </c>
      <c r="AB3894" s="36">
        <f t="shared" si="607"/>
        <v>57228.382508975614</v>
      </c>
      <c r="AC3894" s="36">
        <f t="shared" si="608"/>
        <v>261312.89590398272</v>
      </c>
      <c r="AD3894" s="36">
        <f t="shared" si="609"/>
        <v>160554.91223490433</v>
      </c>
    </row>
    <row r="3895" spans="1:30" ht="14.25" customHeight="1" x14ac:dyDescent="0.25">
      <c r="A3895" s="16">
        <v>3879</v>
      </c>
      <c r="B3895" s="34">
        <v>0.36638626223389797</v>
      </c>
      <c r="C3895" s="34">
        <v>7.6423753313443796E-2</v>
      </c>
      <c r="D3895" s="34">
        <v>2.98748315118262E-2</v>
      </c>
      <c r="E3895" s="34">
        <v>4.8121919411312698E-2</v>
      </c>
      <c r="F3895" s="34">
        <v>2.3607941998688198E-2</v>
      </c>
      <c r="G3895" s="34">
        <v>0.20698501690155099</v>
      </c>
      <c r="H3895" s="35">
        <v>0.987626505140343</v>
      </c>
      <c r="I3895" s="34">
        <v>9.8615159739128003E-2</v>
      </c>
      <c r="J3895" s="34">
        <v>1.6345431485732601E-2</v>
      </c>
      <c r="K3895" s="36">
        <f>Inputs!$B$12*(1+$B3895)^4</f>
        <v>209143.89801174766</v>
      </c>
      <c r="L3895" s="36">
        <f t="shared" si="600"/>
        <v>19650.45150631676</v>
      </c>
      <c r="M3895" s="36">
        <f t="shared" si="601"/>
        <v>210261.97728153906</v>
      </c>
      <c r="N3895" s="37">
        <f>M3895/Inputs!$B$6</f>
        <v>320.52130683161442</v>
      </c>
      <c r="O3895" s="38">
        <f>IF(N3895&gt;Inputs!$B$4,1,0)</f>
        <v>0</v>
      </c>
      <c r="P3895" s="34">
        <f t="shared" si="602"/>
        <v>8.2269728253395402E-2</v>
      </c>
      <c r="Q3895" s="36">
        <f>Inputs!$B$12*(1+$B3895)^0*$C3895+Inputs!$B$29*(1+$D3895)^0*Inputs!$B$19+Inputs!$B$30*(1+$E3895)^0*Inputs!$B$20+Inputs!$B$31*(1+$F3895)^0*Inputs!$B$21+Inputs!$B$22*(1+Inputs!$B$23)^0</f>
        <v>12607.469226233548</v>
      </c>
      <c r="R3895" s="36">
        <f>Inputs!$B$12*(1+$B3895)^1*$C3895+Inputs!$B$29*(1+$D3895)^1*Inputs!$B$19+Inputs!$B$30*(1+$E3895)^1*Inputs!$B$20+Inputs!$B$31*(1+$F3895)^1*Inputs!$B$21+Inputs!$B$22*(1+Inputs!$B$23)^1</f>
        <v>14544.399228415881</v>
      </c>
      <c r="S3895" s="36">
        <f>Inputs!$B$12*(1+$B3895)^2*$C3895+Inputs!$B$29*(1+$D3895)^2*Inputs!$B$19+Inputs!$B$30*(1+$E3895)^2*Inputs!$B$20+Inputs!$B$31*(1+$F3895)^2*Inputs!$B$21+Inputs!$B$22*(1+Inputs!$B$23)^2</f>
        <v>17106.074224778735</v>
      </c>
      <c r="T3895" s="36">
        <f>Inputs!$B$12*(1+$B3895)^3*$C3895+Inputs!$B$29*(1+$D3895)^3*Inputs!$B$19+Inputs!$B$30*(1+$E3895)^3*Inputs!$B$20+Inputs!$B$31*(1+$F3895)^3*Inputs!$B$21+Inputs!$B$22*(1+Inputs!$B$23)^3</f>
        <v>20518.385473434115</v>
      </c>
      <c r="U3895" s="36">
        <f>Inputs!$B$12*(1+$B3895)^4*$C3895+Inputs!$B$29*(1+$D3895)^4*Inputs!$B$19+Inputs!$B$30*(1+$E3895)^4*Inputs!$B$20+Inputs!$B$31*(1+$F3895)^4*Inputs!$B$21+Inputs!$B$22*(1+Inputs!$B$23)^4</f>
        <v>25089.869591619488</v>
      </c>
      <c r="V3895" s="35">
        <f>Inputs!$B$13/(Q3895*(1-$G3895))</f>
        <v>1.2662643965940856</v>
      </c>
      <c r="W3895" s="36">
        <f>Inputs!$B$13</f>
        <v>12660</v>
      </c>
      <c r="X3895" s="36">
        <f t="shared" si="603"/>
        <v>13801.553249778424</v>
      </c>
      <c r="Y3895" s="36">
        <f t="shared" si="604"/>
        <v>15287.435574506761</v>
      </c>
      <c r="Z3895" s="36">
        <f t="shared" si="605"/>
        <v>17203.50943346418</v>
      </c>
      <c r="AA3895" s="36">
        <f t="shared" si="606"/>
        <v>19650.45150631676</v>
      </c>
      <c r="AB3895" s="36">
        <f t="shared" si="607"/>
        <v>58575.846859193647</v>
      </c>
      <c r="AC3895" s="36">
        <f t="shared" si="608"/>
        <v>242758.14493471003</v>
      </c>
      <c r="AD3895" s="36">
        <f t="shared" si="609"/>
        <v>151686.13042234542</v>
      </c>
    </row>
    <row r="3896" spans="1:30" ht="14.25" customHeight="1" x14ac:dyDescent="0.25">
      <c r="A3896" s="16">
        <v>3880</v>
      </c>
      <c r="B3896" s="34">
        <v>0.262673143905721</v>
      </c>
      <c r="C3896" s="34">
        <v>5.4954248719245799E-2</v>
      </c>
      <c r="D3896" s="34">
        <v>1.9907369291594E-2</v>
      </c>
      <c r="E3896" s="34">
        <v>4.2062001578825899E-2</v>
      </c>
      <c r="F3896" s="34">
        <v>-4.3124617396265103E-3</v>
      </c>
      <c r="G3896" s="34">
        <v>0.157546500599962</v>
      </c>
      <c r="H3896" s="35">
        <v>1.07251715964591</v>
      </c>
      <c r="I3896" s="34">
        <v>9.46439370694903E-2</v>
      </c>
      <c r="J3896" s="34">
        <v>2.1060509282089E-2</v>
      </c>
      <c r="K3896" s="36">
        <f>Inputs!$B$12*(1+$B3896)^4</f>
        <v>152515.86570245022</v>
      </c>
      <c r="L3896" s="36">
        <f t="shared" si="600"/>
        <v>15141.451473862808</v>
      </c>
      <c r="M3896" s="36">
        <f t="shared" si="601"/>
        <v>186095.90381419199</v>
      </c>
      <c r="N3896" s="37">
        <f>M3896/Inputs!$B$6</f>
        <v>283.68278020456097</v>
      </c>
      <c r="O3896" s="38">
        <f>IF(N3896&gt;Inputs!$B$4,1,0)</f>
        <v>0</v>
      </c>
      <c r="P3896" s="34">
        <f t="shared" si="602"/>
        <v>7.3583427787401304E-2</v>
      </c>
      <c r="Q3896" s="36">
        <f>Inputs!$B$12*(1+$B3896)^0*$C3896+Inputs!$B$29*(1+$D3896)^0*Inputs!$B$19+Inputs!$B$30*(1+$E3896)^0*Inputs!$B$20+Inputs!$B$31*(1+$F3896)^0*Inputs!$B$21+Inputs!$B$22*(1+Inputs!$B$23)^0</f>
        <v>11319.298950581669</v>
      </c>
      <c r="R3896" s="36">
        <f>Inputs!$B$12*(1+$B3896)^1*$C3896+Inputs!$B$29*(1+$D3896)^1*Inputs!$B$19+Inputs!$B$30*(1+$E3896)^1*Inputs!$B$20+Inputs!$B$31*(1+$F3896)^1*Inputs!$B$21+Inputs!$B$22*(1+Inputs!$B$23)^1</f>
        <v>12268.196829413744</v>
      </c>
      <c r="S3896" s="36">
        <f>Inputs!$B$12*(1+$B3896)^2*$C3896+Inputs!$B$29*(1+$D3896)^2*Inputs!$B$19+Inputs!$B$30*(1+$E3896)^2*Inputs!$B$20+Inputs!$B$31*(1+$F3896)^2*Inputs!$B$21+Inputs!$B$22*(1+Inputs!$B$23)^2</f>
        <v>13448.358531375294</v>
      </c>
      <c r="T3896" s="36">
        <f>Inputs!$B$12*(1+$B3896)^3*$C3896+Inputs!$B$29*(1+$D3896)^3*Inputs!$B$19+Inputs!$B$30*(1+$E3896)^3*Inputs!$B$20+Inputs!$B$31*(1+$F3896)^3*Inputs!$B$21+Inputs!$B$22*(1+Inputs!$B$23)^3</f>
        <v>14919.692908717972</v>
      </c>
      <c r="U3896" s="36">
        <f>Inputs!$B$12*(1+$B3896)^4*$C3896+Inputs!$B$29*(1+$D3896)^4*Inputs!$B$19+Inputs!$B$30*(1+$E3896)^4*Inputs!$B$20+Inputs!$B$31*(1+$F3896)^4*Inputs!$B$21+Inputs!$B$22*(1+Inputs!$B$23)^4</f>
        <v>16757.812275700329</v>
      </c>
      <c r="V3896" s="35">
        <f>Inputs!$B$13/(Q3896*(1-$G3896))</f>
        <v>1.3276030362578544</v>
      </c>
      <c r="W3896" s="36">
        <f>Inputs!$B$13</f>
        <v>12660</v>
      </c>
      <c r="X3896" s="36">
        <f t="shared" si="603"/>
        <v>13062.18626386198</v>
      </c>
      <c r="Y3896" s="36">
        <f t="shared" si="604"/>
        <v>13596.220933891806</v>
      </c>
      <c r="Z3896" s="36">
        <f t="shared" si="605"/>
        <v>14282.179378995306</v>
      </c>
      <c r="AA3896" s="36">
        <f t="shared" si="606"/>
        <v>15141.451473862808</v>
      </c>
      <c r="AB3896" s="36">
        <f t="shared" si="607"/>
        <v>52413.392995184156</v>
      </c>
      <c r="AC3896" s="36">
        <f t="shared" si="608"/>
        <v>210106.25106838881</v>
      </c>
      <c r="AD3896" s="36">
        <f t="shared" si="609"/>
        <v>133682.51081900782</v>
      </c>
    </row>
    <row r="3897" spans="1:30" ht="14.25" customHeight="1" x14ac:dyDescent="0.25">
      <c r="A3897" s="16">
        <v>3881</v>
      </c>
      <c r="B3897" s="34">
        <v>0.32576797309148497</v>
      </c>
      <c r="C3897" s="34">
        <v>6.2831547401886095E-2</v>
      </c>
      <c r="D3897" s="34">
        <v>2.69406929559887E-2</v>
      </c>
      <c r="E3897" s="34">
        <v>2.43890881853434E-2</v>
      </c>
      <c r="F3897" s="34">
        <v>-7.2669754658255701E-3</v>
      </c>
      <c r="G3897" s="34">
        <v>0.20809637838710501</v>
      </c>
      <c r="H3897" s="35">
        <v>1.1383423416268601</v>
      </c>
      <c r="I3897" s="34">
        <v>9.9057773519406006E-2</v>
      </c>
      <c r="J3897" s="34">
        <v>2.78715276781984E-2</v>
      </c>
      <c r="K3897" s="36">
        <f>Inputs!$B$12*(1+$B3897)^4</f>
        <v>185362.27207622529</v>
      </c>
      <c r="L3897" s="36">
        <f t="shared" si="600"/>
        <v>17915.8633508782</v>
      </c>
      <c r="M3897" s="36">
        <f t="shared" si="601"/>
        <v>217103.6651153175</v>
      </c>
      <c r="N3897" s="37">
        <f>M3897/Inputs!$B$6</f>
        <v>330.95070901725228</v>
      </c>
      <c r="O3897" s="38">
        <f>IF(N3897&gt;Inputs!$B$4,1,0)</f>
        <v>0</v>
      </c>
      <c r="P3897" s="34">
        <f t="shared" si="602"/>
        <v>7.1186245841207613E-2</v>
      </c>
      <c r="Q3897" s="36">
        <f>Inputs!$B$12*(1+$B3897)^0*$C3897+Inputs!$B$29*(1+$D3897)^0*Inputs!$B$19+Inputs!$B$30*(1+$E3897)^0*Inputs!$B$20+Inputs!$B$31*(1+$F3897)^0*Inputs!$B$21+Inputs!$B$22*(1+Inputs!$B$23)^0</f>
        <v>11791.936871540089</v>
      </c>
      <c r="R3897" s="36">
        <f>Inputs!$B$12*(1+$B3897)^1*$C3897+Inputs!$B$29*(1+$D3897)^1*Inputs!$B$19+Inputs!$B$30*(1+$E3897)^1*Inputs!$B$20+Inputs!$B$31*(1+$F3897)^1*Inputs!$B$21+Inputs!$B$22*(1+Inputs!$B$23)^1</f>
        <v>13068.348417018162</v>
      </c>
      <c r="S3897" s="36">
        <f>Inputs!$B$12*(1+$B3897)^2*$C3897+Inputs!$B$29*(1+$D3897)^2*Inputs!$B$19+Inputs!$B$30*(1+$E3897)^2*Inputs!$B$20+Inputs!$B$31*(1+$F3897)^2*Inputs!$B$21+Inputs!$B$22*(1+Inputs!$B$23)^2</f>
        <v>14746.894787974103</v>
      </c>
      <c r="T3897" s="36">
        <f>Inputs!$B$12*(1+$B3897)^3*$C3897+Inputs!$B$29*(1+$D3897)^3*Inputs!$B$19+Inputs!$B$30*(1+$E3897)^3*Inputs!$B$20+Inputs!$B$31*(1+$F3897)^3*Inputs!$B$21+Inputs!$B$22*(1+Inputs!$B$23)^3</f>
        <v>16957.946005263344</v>
      </c>
      <c r="U3897" s="36">
        <f>Inputs!$B$12*(1+$B3897)^4*$C3897+Inputs!$B$29*(1+$D3897)^4*Inputs!$B$19+Inputs!$B$30*(1+$E3897)^4*Inputs!$B$20+Inputs!$B$31*(1+$F3897)^4*Inputs!$B$21+Inputs!$B$22*(1+Inputs!$B$23)^4</f>
        <v>19874.331160155198</v>
      </c>
      <c r="V3897" s="35">
        <f>Inputs!$B$13/(Q3897*(1-$G3897))</f>
        <v>1.355739442136026</v>
      </c>
      <c r="W3897" s="36">
        <f>Inputs!$B$13</f>
        <v>12660</v>
      </c>
      <c r="X3897" s="36">
        <f t="shared" si="603"/>
        <v>13467.920832960173</v>
      </c>
      <c r="Y3897" s="36">
        <f t="shared" si="604"/>
        <v>14563.092419779428</v>
      </c>
      <c r="Z3897" s="36">
        <f t="shared" si="605"/>
        <v>16016.72591926506</v>
      </c>
      <c r="AA3897" s="36">
        <f t="shared" si="606"/>
        <v>17915.8633508782</v>
      </c>
      <c r="AB3897" s="36">
        <f t="shared" si="607"/>
        <v>55787.505001286358</v>
      </c>
      <c r="AC3897" s="36">
        <f t="shared" si="608"/>
        <v>258690.504247395</v>
      </c>
      <c r="AD3897" s="36">
        <f t="shared" si="609"/>
        <v>161316.16011403114</v>
      </c>
    </row>
    <row r="3898" spans="1:30" ht="14.25" customHeight="1" x14ac:dyDescent="0.25">
      <c r="A3898" s="16">
        <v>3882</v>
      </c>
      <c r="B3898" s="34">
        <v>0.25917436033596902</v>
      </c>
      <c r="C3898" s="34">
        <v>9.0564286449743403E-2</v>
      </c>
      <c r="D3898" s="34">
        <v>1.06505161307873E-2</v>
      </c>
      <c r="E3898" s="34">
        <v>2.22357421820456E-2</v>
      </c>
      <c r="F3898" s="34">
        <v>2.21083685763264E-2</v>
      </c>
      <c r="G3898" s="34">
        <v>0.208966318527331</v>
      </c>
      <c r="H3898" s="35">
        <v>1.00160851991311</v>
      </c>
      <c r="I3898" s="34">
        <v>0.102551036836038</v>
      </c>
      <c r="J3898" s="34">
        <v>2.1306600414054602E-2</v>
      </c>
      <c r="K3898" s="36">
        <f>Inputs!$B$12*(1+$B3898)^4</f>
        <v>150832.43349052119</v>
      </c>
      <c r="L3898" s="36">
        <f t="shared" si="600"/>
        <v>17572.999904265835</v>
      </c>
      <c r="M3898" s="36">
        <f t="shared" si="601"/>
        <v>190710.72818111771</v>
      </c>
      <c r="N3898" s="37">
        <f>M3898/Inputs!$B$6</f>
        <v>290.71757344682578</v>
      </c>
      <c r="O3898" s="38">
        <f>IF(N3898&gt;Inputs!$B$4,1,0)</f>
        <v>0</v>
      </c>
      <c r="P3898" s="34">
        <f t="shared" si="602"/>
        <v>8.1244436421983396E-2</v>
      </c>
      <c r="Q3898" s="36">
        <f>Inputs!$B$12*(1+$B3898)^0*$C3898+Inputs!$B$29*(1+$D3898)^0*Inputs!$B$19+Inputs!$B$30*(1+$E3898)^0*Inputs!$B$20+Inputs!$B$31*(1+$F3898)^0*Inputs!$B$21+Inputs!$B$22*(1+Inputs!$B$23)^0</f>
        <v>13455.901214411526</v>
      </c>
      <c r="R3898" s="36">
        <f>Inputs!$B$12*(1+$B3898)^1*$C3898+Inputs!$B$29*(1+$D3898)^1*Inputs!$B$19+Inputs!$B$30*(1+$E3898)^1*Inputs!$B$20+Inputs!$B$31*(1+$F3898)^1*Inputs!$B$21+Inputs!$B$22*(1+Inputs!$B$23)^1</f>
        <v>14985.943666909981</v>
      </c>
      <c r="S3898" s="36">
        <f>Inputs!$B$12*(1+$B3898)^2*$C3898+Inputs!$B$29*(1+$D3898)^2*Inputs!$B$19+Inputs!$B$30*(1+$E3898)^2*Inputs!$B$20+Inputs!$B$31*(1+$F3898)^2*Inputs!$B$21+Inputs!$B$22*(1+Inputs!$B$23)^2</f>
        <v>16882.736826726374</v>
      </c>
      <c r="T3898" s="36">
        <f>Inputs!$B$12*(1+$B3898)^3*$C3898+Inputs!$B$29*(1+$D3898)^3*Inputs!$B$19+Inputs!$B$30*(1+$E3898)^3*Inputs!$B$20+Inputs!$B$31*(1+$F3898)^3*Inputs!$B$21+Inputs!$B$22*(1+Inputs!$B$23)^3</f>
        <v>19240.89746129288</v>
      </c>
      <c r="U3898" s="36">
        <f>Inputs!$B$12*(1+$B3898)^4*$C3898+Inputs!$B$29*(1+$D3898)^4*Inputs!$B$19+Inputs!$B$30*(1+$E3898)^4*Inputs!$B$20+Inputs!$B$31*(1+$F3898)^4*Inputs!$B$21+Inputs!$B$22*(1+Inputs!$B$23)^4</f>
        <v>22179.559719336845</v>
      </c>
      <c r="V3898" s="35">
        <f>Inputs!$B$13/(Q3898*(1-$G3898))</f>
        <v>1.1893945381043576</v>
      </c>
      <c r="W3898" s="36">
        <f>Inputs!$B$13</f>
        <v>12660</v>
      </c>
      <c r="X3898" s="36">
        <f t="shared" si="603"/>
        <v>13543.020190846088</v>
      </c>
      <c r="Y3898" s="36">
        <f t="shared" si="604"/>
        <v>14630.218570949744</v>
      </c>
      <c r="Z3898" s="36">
        <f t="shared" si="605"/>
        <v>15959.215037583926</v>
      </c>
      <c r="AA3898" s="36">
        <f t="shared" si="606"/>
        <v>17572.999904265835</v>
      </c>
      <c r="AB3898" s="36">
        <f t="shared" si="607"/>
        <v>55124.710585172397</v>
      </c>
      <c r="AC3898" s="36">
        <f t="shared" si="608"/>
        <v>220906.45934305442</v>
      </c>
      <c r="AD3898" s="36">
        <f t="shared" si="609"/>
        <v>135586.0175959453</v>
      </c>
    </row>
    <row r="3899" spans="1:30" ht="14.25" customHeight="1" x14ac:dyDescent="0.25">
      <c r="A3899" s="16">
        <v>3883</v>
      </c>
      <c r="B3899" s="34">
        <v>0.45620936503217402</v>
      </c>
      <c r="C3899" s="34">
        <v>6.5330576159753698E-2</v>
      </c>
      <c r="D3899" s="34">
        <v>4.4045521385150499E-2</v>
      </c>
      <c r="E3899" s="34">
        <v>4.9959063863534499E-2</v>
      </c>
      <c r="F3899" s="34">
        <v>-6.2899886404615196E-3</v>
      </c>
      <c r="G3899" s="34">
        <v>0.19276735888010199</v>
      </c>
      <c r="H3899" s="35">
        <v>0.997738555431118</v>
      </c>
      <c r="I3899" s="34">
        <v>9.4164488543073105E-2</v>
      </c>
      <c r="J3899" s="34">
        <v>1.90070440427751E-2</v>
      </c>
      <c r="K3899" s="36">
        <f>Inputs!$B$12*(1+$B3899)^4</f>
        <v>269802.84771528363</v>
      </c>
      <c r="L3899" s="36">
        <f t="shared" si="600"/>
        <v>21269.604567864506</v>
      </c>
      <c r="M3899" s="36">
        <f t="shared" si="601"/>
        <v>245017.40922379191</v>
      </c>
      <c r="N3899" s="37">
        <f>M3899/Inputs!$B$6</f>
        <v>373.50214820699989</v>
      </c>
      <c r="O3899" s="38">
        <f>IF(N3899&gt;Inputs!$B$4,1,0)</f>
        <v>0</v>
      </c>
      <c r="P3899" s="34">
        <f t="shared" si="602"/>
        <v>7.5157444500298001E-2</v>
      </c>
      <c r="Q3899" s="36">
        <f>Inputs!$B$12*(1+$B3899)^0*$C3899+Inputs!$B$29*(1+$D3899)^0*Inputs!$B$19+Inputs!$B$30*(1+$E3899)^0*Inputs!$B$20+Inputs!$B$31*(1+$F3899)^0*Inputs!$B$21+Inputs!$B$22*(1+Inputs!$B$23)^0</f>
        <v>11941.878597012143</v>
      </c>
      <c r="R3899" s="36">
        <f>Inputs!$B$12*(1+$B3899)^1*$C3899+Inputs!$B$29*(1+$D3899)^1*Inputs!$B$19+Inputs!$B$30*(1+$E3899)^1*Inputs!$B$20+Inputs!$B$31*(1+$F3899)^1*Inputs!$B$21+Inputs!$B$22*(1+Inputs!$B$23)^1</f>
        <v>13903.468296326662</v>
      </c>
      <c r="S3899" s="36">
        <f>Inputs!$B$12*(1+$B3899)^2*$C3899+Inputs!$B$29*(1+$D3899)^2*Inputs!$B$19+Inputs!$B$30*(1+$E3899)^2*Inputs!$B$20+Inputs!$B$31*(1+$F3899)^2*Inputs!$B$21+Inputs!$B$22*(1+Inputs!$B$23)^2</f>
        <v>16691.655121054093</v>
      </c>
      <c r="T3899" s="36">
        <f>Inputs!$B$12*(1+$B3899)^3*$C3899+Inputs!$B$29*(1+$D3899)^3*Inputs!$B$19+Inputs!$B$30*(1+$E3899)^3*Inputs!$B$20+Inputs!$B$31*(1+$F3899)^3*Inputs!$B$21+Inputs!$B$22*(1+Inputs!$B$23)^3</f>
        <v>20679.156998288243</v>
      </c>
      <c r="U3899" s="36">
        <f>Inputs!$B$12*(1+$B3899)^4*$C3899+Inputs!$B$29*(1+$D3899)^4*Inputs!$B$19+Inputs!$B$30*(1+$E3899)^4*Inputs!$B$20+Inputs!$B$31*(1+$F3899)^4*Inputs!$B$21+Inputs!$B$22*(1+Inputs!$B$23)^4</f>
        <v>26408.512906669501</v>
      </c>
      <c r="V3899" s="35">
        <f>Inputs!$B$13/(Q3899*(1-$G3899))</f>
        <v>1.3132951465552927</v>
      </c>
      <c r="W3899" s="36">
        <f>Inputs!$B$13</f>
        <v>12660</v>
      </c>
      <c r="X3899" s="36">
        <f t="shared" si="603"/>
        <v>13854.150116643064</v>
      </c>
      <c r="Y3899" s="36">
        <f t="shared" si="604"/>
        <v>15569.490495005368</v>
      </c>
      <c r="Z3899" s="36">
        <f t="shared" si="605"/>
        <v>17972.028380370273</v>
      </c>
      <c r="AA3899" s="36">
        <f t="shared" si="606"/>
        <v>21269.604567864506</v>
      </c>
      <c r="AB3899" s="36">
        <f t="shared" si="607"/>
        <v>61130.200898953233</v>
      </c>
      <c r="AC3899" s="36">
        <f t="shared" si="608"/>
        <v>288379.641202042</v>
      </c>
      <c r="AD3899" s="36">
        <f t="shared" si="609"/>
        <v>183887.20832483866</v>
      </c>
    </row>
    <row r="3900" spans="1:30" ht="14.25" customHeight="1" x14ac:dyDescent="0.25">
      <c r="A3900" s="16">
        <v>3884</v>
      </c>
      <c r="B3900" s="34">
        <v>0.369448583035976</v>
      </c>
      <c r="C3900" s="34">
        <v>5.3308705679418103E-2</v>
      </c>
      <c r="D3900" s="34">
        <v>6.48091510402356E-3</v>
      </c>
      <c r="E3900" s="34">
        <v>3.4972649918963698E-2</v>
      </c>
      <c r="F3900" s="34">
        <v>1.8237505062870699E-2</v>
      </c>
      <c r="G3900" s="34">
        <v>0.166703358113964</v>
      </c>
      <c r="H3900" s="35">
        <v>0.92264313582082502</v>
      </c>
      <c r="I3900" s="34">
        <v>9.4835928715149301E-2</v>
      </c>
      <c r="J3900" s="34">
        <v>2.0917756984276299E-2</v>
      </c>
      <c r="K3900" s="36">
        <f>Inputs!$B$12*(1+$B3900)^4</f>
        <v>211025.12895427953</v>
      </c>
      <c r="L3900" s="36">
        <f t="shared" si="600"/>
        <v>15205.689074416763</v>
      </c>
      <c r="M3900" s="36">
        <f t="shared" si="601"/>
        <v>185827.08059219568</v>
      </c>
      <c r="N3900" s="37">
        <f>M3900/Inputs!$B$6</f>
        <v>283.27298870761535</v>
      </c>
      <c r="O3900" s="38">
        <f>IF(N3900&gt;Inputs!$B$4,1,0)</f>
        <v>0</v>
      </c>
      <c r="P3900" s="34">
        <f t="shared" si="602"/>
        <v>7.3918171730873006E-2</v>
      </c>
      <c r="Q3900" s="36">
        <f>Inputs!$B$12*(1+$B3900)^0*$C3900+Inputs!$B$29*(1+$D3900)^0*Inputs!$B$19+Inputs!$B$30*(1+$E3900)^0*Inputs!$B$20+Inputs!$B$31*(1+$F3900)^0*Inputs!$B$21+Inputs!$B$22*(1+Inputs!$B$23)^0</f>
        <v>11220.566368192009</v>
      </c>
      <c r="R3900" s="36">
        <f>Inputs!$B$12*(1+$B3900)^1*$C3900+Inputs!$B$29*(1+$D3900)^1*Inputs!$B$19+Inputs!$B$30*(1+$E3900)^1*Inputs!$B$20+Inputs!$B$31*(1+$F3900)^1*Inputs!$B$21+Inputs!$B$22*(1+Inputs!$B$23)^1</f>
        <v>12524.731864168496</v>
      </c>
      <c r="S3900" s="36">
        <f>Inputs!$B$12*(1+$B3900)^2*$C3900+Inputs!$B$29*(1+$D3900)^2*Inputs!$B$19+Inputs!$B$30*(1+$E3900)^2*Inputs!$B$20+Inputs!$B$31*(1+$F3900)^2*Inputs!$B$21+Inputs!$B$22*(1+Inputs!$B$23)^2</f>
        <v>14268.11079963723</v>
      </c>
      <c r="T3900" s="36">
        <f>Inputs!$B$12*(1+$B3900)^3*$C3900+Inputs!$B$29*(1+$D3900)^3*Inputs!$B$19+Inputs!$B$30*(1+$E3900)^3*Inputs!$B$20+Inputs!$B$31*(1+$F3900)^3*Inputs!$B$21+Inputs!$B$22*(1+Inputs!$B$23)^3</f>
        <v>16612.068196534361</v>
      </c>
      <c r="U3900" s="36">
        <f>Inputs!$B$12*(1+$B3900)^4*$C3900+Inputs!$B$29*(1+$D3900)^4*Inputs!$B$19+Inputs!$B$30*(1+$E3900)^4*Inputs!$B$20+Inputs!$B$31*(1+$F3900)^4*Inputs!$B$21+Inputs!$B$22*(1+Inputs!$B$23)^4</f>
        <v>19777.560379751769</v>
      </c>
      <c r="V3900" s="35">
        <f>Inputs!$B$13/(Q3900*(1-$G3900))</f>
        <v>1.3540019666281435</v>
      </c>
      <c r="W3900" s="36">
        <f>Inputs!$B$13</f>
        <v>12660</v>
      </c>
      <c r="X3900" s="36">
        <f t="shared" si="603"/>
        <v>13005.967452377592</v>
      </c>
      <c r="Y3900" s="36">
        <f t="shared" si="604"/>
        <v>13534.164306900177</v>
      </c>
      <c r="Z3900" s="36">
        <f t="shared" si="605"/>
        <v>14264.747959211496</v>
      </c>
      <c r="AA3900" s="36">
        <f t="shared" si="606"/>
        <v>15205.689074416763</v>
      </c>
      <c r="AB3900" s="36">
        <f t="shared" si="607"/>
        <v>52321.185839917409</v>
      </c>
      <c r="AC3900" s="36">
        <f t="shared" si="608"/>
        <v>210012.74273630543</v>
      </c>
      <c r="AD3900" s="36">
        <f t="shared" si="609"/>
        <v>133505.89475227828</v>
      </c>
    </row>
    <row r="3901" spans="1:30" ht="14.25" customHeight="1" x14ac:dyDescent="0.25">
      <c r="A3901" s="16">
        <v>3885</v>
      </c>
      <c r="B3901" s="34">
        <v>0.33706721326608902</v>
      </c>
      <c r="C3901" s="34">
        <v>7.4726149836799802E-2</v>
      </c>
      <c r="D3901" s="34">
        <v>3.6132537886654797E-2</v>
      </c>
      <c r="E3901" s="34">
        <v>4.9578805395713799E-2</v>
      </c>
      <c r="F3901" s="34">
        <v>8.2438224943901794E-3</v>
      </c>
      <c r="G3901" s="34">
        <v>0.207730386523058</v>
      </c>
      <c r="H3901" s="35">
        <v>0.92569022574142101</v>
      </c>
      <c r="I3901" s="34">
        <v>9.9250010208738998E-2</v>
      </c>
      <c r="J3901" s="34">
        <v>2.92103808563451E-2</v>
      </c>
      <c r="K3901" s="36">
        <f>Inputs!$B$12*(1+$B3901)^4</f>
        <v>191762.73189578071</v>
      </c>
      <c r="L3901" s="36">
        <f t="shared" si="600"/>
        <v>17053.714741765398</v>
      </c>
      <c r="M3901" s="36">
        <f t="shared" si="601"/>
        <v>210870.33249856555</v>
      </c>
      <c r="N3901" s="37">
        <f>M3901/Inputs!$B$6</f>
        <v>321.44867758927677</v>
      </c>
      <c r="O3901" s="38">
        <f>IF(N3901&gt;Inputs!$B$4,1,0)</f>
        <v>0</v>
      </c>
      <c r="P3901" s="34">
        <f t="shared" si="602"/>
        <v>7.0039629352393898E-2</v>
      </c>
      <c r="Q3901" s="36">
        <f>Inputs!$B$12*(1+$B3901)^0*$C3901+Inputs!$B$29*(1+$D3901)^0*Inputs!$B$19+Inputs!$B$30*(1+$E3901)^0*Inputs!$B$20+Inputs!$B$31*(1+$F3901)^0*Inputs!$B$21+Inputs!$B$22*(1+Inputs!$B$23)^0</f>
        <v>12505.613017634911</v>
      </c>
      <c r="R3901" s="36">
        <f>Inputs!$B$12*(1+$B3901)^1*$C3901+Inputs!$B$29*(1+$D3901)^1*Inputs!$B$19+Inputs!$B$30*(1+$E3901)^1*Inputs!$B$20+Inputs!$B$31*(1+$F3901)^1*Inputs!$B$21+Inputs!$B$22*(1+Inputs!$B$23)^1</f>
        <v>14228.733505693021</v>
      </c>
      <c r="S3901" s="36">
        <f>Inputs!$B$12*(1+$B3901)^2*$C3901+Inputs!$B$29*(1+$D3901)^2*Inputs!$B$19+Inputs!$B$30*(1+$E3901)^2*Inputs!$B$20+Inputs!$B$31*(1+$F3901)^2*Inputs!$B$21+Inputs!$B$22*(1+Inputs!$B$23)^2</f>
        <v>16469.965562196143</v>
      </c>
      <c r="T3901" s="36">
        <f>Inputs!$B$12*(1+$B3901)^3*$C3901+Inputs!$B$29*(1+$D3901)^3*Inputs!$B$19+Inputs!$B$30*(1+$E3901)^3*Inputs!$B$20+Inputs!$B$31*(1+$F3901)^3*Inputs!$B$21+Inputs!$B$22*(1+Inputs!$B$23)^3</f>
        <v>19401.412379410394</v>
      </c>
      <c r="U3901" s="36">
        <f>Inputs!$B$12*(1+$B3901)^4*$C3901+Inputs!$B$29*(1+$D3901)^4*Inputs!$B$19+Inputs!$B$30*(1+$E3901)^4*Inputs!$B$20+Inputs!$B$31*(1+$F3901)^4*Inputs!$B$21+Inputs!$B$22*(1+Inputs!$B$23)^4</f>
        <v>23253.070950354566</v>
      </c>
      <c r="V3901" s="35">
        <f>Inputs!$B$13/(Q3901*(1-$G3901))</f>
        <v>1.2777789249594989</v>
      </c>
      <c r="W3901" s="36">
        <f>Inputs!$B$13</f>
        <v>12660</v>
      </c>
      <c r="X3901" s="36">
        <f t="shared" si="603"/>
        <v>13412.119747990413</v>
      </c>
      <c r="Y3901" s="36">
        <f t="shared" si="604"/>
        <v>14376.152447217697</v>
      </c>
      <c r="Z3901" s="36">
        <f t="shared" si="605"/>
        <v>15581.924845355967</v>
      </c>
      <c r="AA3901" s="36">
        <f t="shared" si="606"/>
        <v>17053.714741765398</v>
      </c>
      <c r="AB3901" s="36">
        <f t="shared" si="607"/>
        <v>54736.535485740584</v>
      </c>
      <c r="AC3901" s="36">
        <f t="shared" si="608"/>
        <v>250598.98812539797</v>
      </c>
      <c r="AD3901" s="36">
        <f t="shared" si="609"/>
        <v>156133.79701282497</v>
      </c>
    </row>
    <row r="3902" spans="1:30" ht="14.25" customHeight="1" x14ac:dyDescent="0.25">
      <c r="A3902" s="16">
        <v>3886</v>
      </c>
      <c r="B3902" s="34">
        <v>0.43901355890268701</v>
      </c>
      <c r="C3902" s="34">
        <v>5.9762091889718399E-2</v>
      </c>
      <c r="D3902" s="34">
        <v>2.21765430718474E-2</v>
      </c>
      <c r="E3902" s="34">
        <v>3.4886165925288197E-2</v>
      </c>
      <c r="F3902" s="34">
        <v>2.3646076567942799E-2</v>
      </c>
      <c r="G3902" s="34">
        <v>0.20998639440573</v>
      </c>
      <c r="H3902" s="35">
        <v>1.03359713785519</v>
      </c>
      <c r="I3902" s="34">
        <v>9.5377528121523794E-2</v>
      </c>
      <c r="J3902" s="34">
        <v>2.3325029689662699E-2</v>
      </c>
      <c r="K3902" s="36">
        <f>Inputs!$B$12*(1+$B3902)^4</f>
        <v>257282.82429818573</v>
      </c>
      <c r="L3902" s="36">
        <f t="shared" si="600"/>
        <v>19779.374409771055</v>
      </c>
      <c r="M3902" s="36">
        <f t="shared" si="601"/>
        <v>237013.4983338867</v>
      </c>
      <c r="N3902" s="37">
        <f>M3902/Inputs!$B$6</f>
        <v>361.3010645333639</v>
      </c>
      <c r="O3902" s="38">
        <f>IF(N3902&gt;Inputs!$B$4,1,0)</f>
        <v>0</v>
      </c>
      <c r="P3902" s="34">
        <f t="shared" si="602"/>
        <v>7.2052498431861095E-2</v>
      </c>
      <c r="Q3902" s="36">
        <f>Inputs!$B$12*(1+$B3902)^0*$C3902+Inputs!$B$29*(1+$D3902)^0*Inputs!$B$19+Inputs!$B$30*(1+$E3902)^0*Inputs!$B$20+Inputs!$B$31*(1+$F3902)^0*Inputs!$B$21+Inputs!$B$22*(1+Inputs!$B$23)^0</f>
        <v>11607.769540810026</v>
      </c>
      <c r="R3902" s="36">
        <f>Inputs!$B$12*(1+$B3902)^1*$C3902+Inputs!$B$29*(1+$D3902)^1*Inputs!$B$19+Inputs!$B$30*(1+$E3902)^1*Inputs!$B$20+Inputs!$B$31*(1+$F3902)^1*Inputs!$B$21+Inputs!$B$22*(1+Inputs!$B$23)^1</f>
        <v>13380.395900064726</v>
      </c>
      <c r="S3902" s="36">
        <f>Inputs!$B$12*(1+$B3902)^2*$C3902+Inputs!$B$29*(1+$D3902)^2*Inputs!$B$19+Inputs!$B$30*(1+$E3902)^2*Inputs!$B$20+Inputs!$B$31*(1+$F3902)^2*Inputs!$B$21+Inputs!$B$22*(1+Inputs!$B$23)^2</f>
        <v>15849.240407087862</v>
      </c>
      <c r="T3902" s="36">
        <f>Inputs!$B$12*(1+$B3902)^3*$C3902+Inputs!$B$29*(1+$D3902)^3*Inputs!$B$19+Inputs!$B$30*(1+$E3902)^3*Inputs!$B$20+Inputs!$B$31*(1+$F3902)^3*Inputs!$B$21+Inputs!$B$22*(1+Inputs!$B$23)^3</f>
        <v>19317.839882588778</v>
      </c>
      <c r="U3902" s="36">
        <f>Inputs!$B$12*(1+$B3902)^4*$C3902+Inputs!$B$29*(1+$D3902)^4*Inputs!$B$19+Inputs!$B$30*(1+$E3902)^4*Inputs!$B$20+Inputs!$B$31*(1+$F3902)^4*Inputs!$B$21+Inputs!$B$22*(1+Inputs!$B$23)^4</f>
        <v>24222.930473090593</v>
      </c>
      <c r="V3902" s="35">
        <f>Inputs!$B$13/(Q3902*(1-$G3902))</f>
        <v>1.3805443338414647</v>
      </c>
      <c r="W3902" s="36">
        <f>Inputs!$B$13</f>
        <v>12660</v>
      </c>
      <c r="X3902" s="36">
        <f t="shared" si="603"/>
        <v>13676.44459280384</v>
      </c>
      <c r="Y3902" s="36">
        <f t="shared" si="604"/>
        <v>15113.872172571329</v>
      </c>
      <c r="Z3902" s="36">
        <f t="shared" si="605"/>
        <v>17097.815427778216</v>
      </c>
      <c r="AA3902" s="36">
        <f t="shared" si="606"/>
        <v>19779.374409771055</v>
      </c>
      <c r="AB3902" s="36">
        <f t="shared" si="607"/>
        <v>58874.925638545821</v>
      </c>
      <c r="AC3902" s="36">
        <f t="shared" si="608"/>
        <v>280916.4060322385</v>
      </c>
      <c r="AD3902" s="36">
        <f t="shared" si="609"/>
        <v>178138.57269534087</v>
      </c>
    </row>
    <row r="3903" spans="1:30" ht="14.25" customHeight="1" x14ac:dyDescent="0.25">
      <c r="A3903" s="16">
        <v>3887</v>
      </c>
      <c r="B3903" s="34">
        <v>0.29080813324384802</v>
      </c>
      <c r="C3903" s="34">
        <v>9.6786398577706295E-2</v>
      </c>
      <c r="D3903" s="34">
        <v>2.9274510715974301E-2</v>
      </c>
      <c r="E3903" s="34">
        <v>3.5711239660339997E-2</v>
      </c>
      <c r="F3903" s="34">
        <v>-4.0439757442215998E-4</v>
      </c>
      <c r="G3903" s="34">
        <v>0.171966157386617</v>
      </c>
      <c r="H3903" s="35">
        <v>1.04834720623709</v>
      </c>
      <c r="I3903" s="34">
        <v>9.1664607061486797E-2</v>
      </c>
      <c r="J3903" s="34">
        <v>2.5305419376925101E-2</v>
      </c>
      <c r="K3903" s="36">
        <f>Inputs!$B$12*(1+$B3903)^4</f>
        <v>166570.47458640809</v>
      </c>
      <c r="L3903" s="36">
        <f t="shared" si="600"/>
        <v>21380.20267210728</v>
      </c>
      <c r="M3903" s="36">
        <f t="shared" si="601"/>
        <v>275530.72135782859</v>
      </c>
      <c r="N3903" s="37">
        <f>M3903/Inputs!$B$6</f>
        <v>420.01634353327529</v>
      </c>
      <c r="O3903" s="38">
        <f>IF(N3903&gt;Inputs!$B$4,1,0)</f>
        <v>1</v>
      </c>
      <c r="P3903" s="34">
        <f t="shared" si="602"/>
        <v>6.6359187684561699E-2</v>
      </c>
      <c r="Q3903" s="36">
        <f>Inputs!$B$12*(1+$B3903)^0*$C3903+Inputs!$B$29*(1+$D3903)^0*Inputs!$B$19+Inputs!$B$30*(1+$E3903)^0*Inputs!$B$20+Inputs!$B$31*(1+$F3903)^0*Inputs!$B$21+Inputs!$B$22*(1+Inputs!$B$23)^0</f>
        <v>13829.227942089299</v>
      </c>
      <c r="R3903" s="36">
        <f>Inputs!$B$12*(1+$B3903)^1*$C3903+Inputs!$B$29*(1+$D3903)^1*Inputs!$B$19+Inputs!$B$30*(1+$E3903)^1*Inputs!$B$20+Inputs!$B$31*(1+$F3903)^1*Inputs!$B$21+Inputs!$B$22*(1+Inputs!$B$23)^1</f>
        <v>15633.396664037482</v>
      </c>
      <c r="S3903" s="36">
        <f>Inputs!$B$12*(1+$B3903)^2*$C3903+Inputs!$B$29*(1+$D3903)^2*Inputs!$B$19+Inputs!$B$30*(1+$E3903)^2*Inputs!$B$20+Inputs!$B$31*(1+$F3903)^2*Inputs!$B$21+Inputs!$B$22*(1+Inputs!$B$23)^2</f>
        <v>17932.634464083469</v>
      </c>
      <c r="T3903" s="36">
        <f>Inputs!$B$12*(1+$B3903)^3*$C3903+Inputs!$B$29*(1+$D3903)^3*Inputs!$B$19+Inputs!$B$30*(1+$E3903)^3*Inputs!$B$20+Inputs!$B$31*(1+$F3903)^3*Inputs!$B$21+Inputs!$B$22*(1+Inputs!$B$23)^3</f>
        <v>20869.895077876849</v>
      </c>
      <c r="U3903" s="36">
        <f>Inputs!$B$12*(1+$B3903)^4*$C3903+Inputs!$B$29*(1+$D3903)^4*Inputs!$B$19+Inputs!$B$30*(1+$E3903)^4*Inputs!$B$20+Inputs!$B$31*(1+$F3903)^4*Inputs!$B$21+Inputs!$B$22*(1+Inputs!$B$23)^4</f>
        <v>24629.669737497854</v>
      </c>
      <c r="V3903" s="35">
        <f>Inputs!$B$13/(Q3903*(1-$G3903))</f>
        <v>1.1055736606585982</v>
      </c>
      <c r="W3903" s="36">
        <f>Inputs!$B$13</f>
        <v>12660</v>
      </c>
      <c r="X3903" s="36">
        <f t="shared" si="603"/>
        <v>14126.431749656018</v>
      </c>
      <c r="Y3903" s="36">
        <f t="shared" si="604"/>
        <v>15991.600479747525</v>
      </c>
      <c r="Z3903" s="36">
        <f t="shared" si="605"/>
        <v>18363.698787321013</v>
      </c>
      <c r="AA3903" s="36">
        <f t="shared" si="606"/>
        <v>21380.20267210728</v>
      </c>
      <c r="AB3903" s="36">
        <f t="shared" si="607"/>
        <v>62462.903358618649</v>
      </c>
      <c r="AC3903" s="36">
        <f t="shared" si="608"/>
        <v>330342.16409174836</v>
      </c>
      <c r="AD3903" s="36">
        <f t="shared" si="609"/>
        <v>213067.81799920995</v>
      </c>
    </row>
    <row r="3904" spans="1:30" ht="14.25" customHeight="1" x14ac:dyDescent="0.25">
      <c r="A3904" s="16">
        <v>3888</v>
      </c>
      <c r="B3904" s="34">
        <v>0.30428727036966002</v>
      </c>
      <c r="C3904" s="34">
        <v>6.2467899862699898E-2</v>
      </c>
      <c r="D3904" s="34">
        <v>2.25123342232556E-2</v>
      </c>
      <c r="E3904" s="34">
        <v>3.09907345266437E-2</v>
      </c>
      <c r="F3904" s="34">
        <v>-6.6855020946775499E-3</v>
      </c>
      <c r="G3904" s="34">
        <v>0.21452921048934401</v>
      </c>
      <c r="H3904" s="35">
        <v>0.99069997512154295</v>
      </c>
      <c r="I3904" s="34">
        <v>0.102604882663498</v>
      </c>
      <c r="J3904" s="34">
        <v>2.58075672489778E-2</v>
      </c>
      <c r="K3904" s="36">
        <f>Inputs!$B$12*(1+$B3904)^4</f>
        <v>173637.79933741988</v>
      </c>
      <c r="L3904" s="36">
        <f t="shared" si="600"/>
        <v>14858.201161592624</v>
      </c>
      <c r="M3904" s="36">
        <f t="shared" si="601"/>
        <v>172608.28757344472</v>
      </c>
      <c r="N3904" s="37">
        <f>M3904/Inputs!$B$6</f>
        <v>263.12238959366573</v>
      </c>
      <c r="O3904" s="38">
        <f>IF(N3904&gt;Inputs!$B$4,1,0)</f>
        <v>0</v>
      </c>
      <c r="P3904" s="34">
        <f t="shared" si="602"/>
        <v>7.6797315414520201E-2</v>
      </c>
      <c r="Q3904" s="36">
        <f>Inputs!$B$12*(1+$B3904)^0*$C3904+Inputs!$B$29*(1+$D3904)^0*Inputs!$B$19+Inputs!$B$30*(1+$E3904)^0*Inputs!$B$20+Inputs!$B$31*(1+$F3904)^0*Inputs!$B$21+Inputs!$B$22*(1+Inputs!$B$23)^0</f>
        <v>11770.118019188914</v>
      </c>
      <c r="R3904" s="36">
        <f>Inputs!$B$12*(1+$B3904)^1*$C3904+Inputs!$B$29*(1+$D3904)^1*Inputs!$B$19+Inputs!$B$30*(1+$E3904)^1*Inputs!$B$20+Inputs!$B$31*(1+$F3904)^1*Inputs!$B$21+Inputs!$B$22*(1+Inputs!$B$23)^1</f>
        <v>12963.49841667807</v>
      </c>
      <c r="S3904" s="36">
        <f>Inputs!$B$12*(1+$B3904)^2*$C3904+Inputs!$B$29*(1+$D3904)^2*Inputs!$B$19+Inputs!$B$30*(1+$E3904)^2*Inputs!$B$20+Inputs!$B$31*(1+$F3904)^2*Inputs!$B$21+Inputs!$B$22*(1+Inputs!$B$23)^2</f>
        <v>14506.130300582849</v>
      </c>
      <c r="T3904" s="36">
        <f>Inputs!$B$12*(1+$B3904)^3*$C3904+Inputs!$B$29*(1+$D3904)^3*Inputs!$B$19+Inputs!$B$30*(1+$E3904)^3*Inputs!$B$20+Inputs!$B$31*(1+$F3904)^3*Inputs!$B$21+Inputs!$B$22*(1+Inputs!$B$23)^3</f>
        <v>16503.661505231503</v>
      </c>
      <c r="U3904" s="36">
        <f>Inputs!$B$12*(1+$B3904)^4*$C3904+Inputs!$B$29*(1+$D3904)^4*Inputs!$B$19+Inputs!$B$30*(1+$E3904)^4*Inputs!$B$20+Inputs!$B$31*(1+$F3904)^4*Inputs!$B$21+Inputs!$B$22*(1+Inputs!$B$23)^4</f>
        <v>19093.873583341843</v>
      </c>
      <c r="V3904" s="35">
        <f>Inputs!$B$13/(Q3904*(1-$G3904))</f>
        <v>1.3693764325230662</v>
      </c>
      <c r="W3904" s="36">
        <f>Inputs!$B$13</f>
        <v>12660</v>
      </c>
      <c r="X3904" s="36">
        <f t="shared" si="603"/>
        <v>12979.642685736288</v>
      </c>
      <c r="Y3904" s="36">
        <f t="shared" si="604"/>
        <v>13445.522411294805</v>
      </c>
      <c r="Z3904" s="36">
        <f t="shared" si="605"/>
        <v>14069.795835064291</v>
      </c>
      <c r="AA3904" s="36">
        <f t="shared" si="606"/>
        <v>14858.201161592624</v>
      </c>
      <c r="AB3904" s="36">
        <f t="shared" si="607"/>
        <v>50825.32440589348</v>
      </c>
      <c r="AC3904" s="36">
        <f t="shared" si="608"/>
        <v>198465.98940341992</v>
      </c>
      <c r="AD3904" s="36">
        <f t="shared" si="609"/>
        <v>121782.96316755122</v>
      </c>
    </row>
    <row r="3905" spans="1:30" ht="14.25" customHeight="1" x14ac:dyDescent="0.25">
      <c r="A3905" s="16">
        <v>3889</v>
      </c>
      <c r="B3905" s="34">
        <v>0.52544173029064101</v>
      </c>
      <c r="C3905" s="34">
        <v>4.6160878400672303E-2</v>
      </c>
      <c r="D3905" s="34">
        <v>2.68351859029974E-2</v>
      </c>
      <c r="E3905" s="34">
        <v>7.3247777570649805E-2</v>
      </c>
      <c r="F3905" s="34">
        <v>1.9010422060833599E-3</v>
      </c>
      <c r="G3905" s="34">
        <v>0.20818638152425001</v>
      </c>
      <c r="H3905" s="35">
        <v>1.02055894244374</v>
      </c>
      <c r="I3905" s="34">
        <v>9.2098317454445994E-2</v>
      </c>
      <c r="J3905" s="34">
        <v>2.3632944857181599E-2</v>
      </c>
      <c r="K3905" s="36">
        <f>Inputs!$B$12*(1+$B3905)^4</f>
        <v>324888.05326974596</v>
      </c>
      <c r="L3905" s="36">
        <f t="shared" si="600"/>
        <v>19356.918715932803</v>
      </c>
      <c r="M3905" s="36">
        <f t="shared" si="601"/>
        <v>244700.80599194753</v>
      </c>
      <c r="N3905" s="37">
        <f>M3905/Inputs!$B$6</f>
        <v>373.01952132918831</v>
      </c>
      <c r="O3905" s="38">
        <f>IF(N3905&gt;Inputs!$B$4,1,0)</f>
        <v>0</v>
      </c>
      <c r="P3905" s="34">
        <f t="shared" si="602"/>
        <v>6.8465372597264401E-2</v>
      </c>
      <c r="Q3905" s="36">
        <f>Inputs!$B$12*(1+$B3905)^0*$C3905+Inputs!$B$29*(1+$D3905)^0*Inputs!$B$19+Inputs!$B$30*(1+$E3905)^0*Inputs!$B$20+Inputs!$B$31*(1+$F3905)^0*Inputs!$B$21+Inputs!$B$22*(1+Inputs!$B$23)^0</f>
        <v>10791.696731467258</v>
      </c>
      <c r="R3905" s="36">
        <f>Inputs!$B$12*(1+$B3905)^1*$C3905+Inputs!$B$29*(1+$D3905)^1*Inputs!$B$19+Inputs!$B$30*(1+$E3905)^1*Inputs!$B$20+Inputs!$B$31*(1+$F3905)^1*Inputs!$B$21+Inputs!$B$22*(1+Inputs!$B$23)^1</f>
        <v>12458.966000640445</v>
      </c>
      <c r="S3905" s="36">
        <f>Inputs!$B$12*(1+$B3905)^2*$C3905+Inputs!$B$29*(1+$D3905)^2*Inputs!$B$19+Inputs!$B$30*(1+$E3905)^2*Inputs!$B$20+Inputs!$B$31*(1+$F3905)^2*Inputs!$B$21+Inputs!$B$22*(1+Inputs!$B$23)^2</f>
        <v>14904.69623235644</v>
      </c>
      <c r="T3905" s="36">
        <f>Inputs!$B$12*(1+$B3905)^3*$C3905+Inputs!$B$29*(1+$D3905)^3*Inputs!$B$19+Inputs!$B$30*(1+$E3905)^3*Inputs!$B$20+Inputs!$B$31*(1+$F3905)^3*Inputs!$B$21+Inputs!$B$22*(1+Inputs!$B$23)^3</f>
        <v>18531.665521815456</v>
      </c>
      <c r="U3905" s="36">
        <f>Inputs!$B$12*(1+$B3905)^4*$C3905+Inputs!$B$29*(1+$D3905)^4*Inputs!$B$19+Inputs!$B$30*(1+$E3905)^4*Inputs!$B$20+Inputs!$B$31*(1+$F3905)^4*Inputs!$B$21+Inputs!$B$22*(1+Inputs!$B$23)^4</f>
        <v>23953.841245260744</v>
      </c>
      <c r="V3905" s="35">
        <f>Inputs!$B$13/(Q3905*(1-$G3905))</f>
        <v>1.4815660118942022</v>
      </c>
      <c r="W3905" s="36">
        <f>Inputs!$B$13</f>
        <v>12660</v>
      </c>
      <c r="X3905" s="36">
        <f t="shared" si="603"/>
        <v>13478.93452619671</v>
      </c>
      <c r="Y3905" s="36">
        <f t="shared" si="604"/>
        <v>14764.715900881165</v>
      </c>
      <c r="Z3905" s="36">
        <f t="shared" si="605"/>
        <v>16666.460577984762</v>
      </c>
      <c r="AA3905" s="36">
        <f t="shared" si="606"/>
        <v>19356.918715932803</v>
      </c>
      <c r="AB3905" s="36">
        <f t="shared" si="607"/>
        <v>58405.970599551409</v>
      </c>
      <c r="AC3905" s="36">
        <f t="shared" si="608"/>
        <v>289407.31579898088</v>
      </c>
      <c r="AD3905" s="36">
        <f t="shared" si="609"/>
        <v>186294.83539239611</v>
      </c>
    </row>
    <row r="3906" spans="1:30" ht="14.25" customHeight="1" x14ac:dyDescent="0.25">
      <c r="A3906" s="16">
        <v>3890</v>
      </c>
      <c r="B3906" s="34">
        <v>0.30678861022042803</v>
      </c>
      <c r="C3906" s="34">
        <v>8.3517158112546799E-2</v>
      </c>
      <c r="D3906" s="34">
        <v>3.1437790623873002E-2</v>
      </c>
      <c r="E3906" s="34">
        <v>1.5809269248061902E-2</v>
      </c>
      <c r="F3906" s="34">
        <v>2.9910527873841401E-2</v>
      </c>
      <c r="G3906" s="34">
        <v>0.17217438759088499</v>
      </c>
      <c r="H3906" s="35">
        <v>0.979460353680493</v>
      </c>
      <c r="I3906" s="34">
        <v>9.2847655526607897E-2</v>
      </c>
      <c r="J3906" s="34">
        <v>1.9328925922317101E-2</v>
      </c>
      <c r="K3906" s="36">
        <f>Inputs!$B$12*(1+$B3906)^4</f>
        <v>174973.63438826668</v>
      </c>
      <c r="L3906" s="36">
        <f t="shared" si="600"/>
        <v>19061.359384967513</v>
      </c>
      <c r="M3906" s="36">
        <f t="shared" si="601"/>
        <v>228328.08583375593</v>
      </c>
      <c r="N3906" s="37">
        <f>M3906/Inputs!$B$6</f>
        <v>348.06110645389623</v>
      </c>
      <c r="O3906" s="38">
        <f>IF(N3906&gt;Inputs!$B$4,1,0)</f>
        <v>0</v>
      </c>
      <c r="P3906" s="34">
        <f t="shared" si="602"/>
        <v>7.3518729604290789E-2</v>
      </c>
      <c r="Q3906" s="36">
        <f>Inputs!$B$12*(1+$B3906)^0*$C3906+Inputs!$B$29*(1+$D3906)^0*Inputs!$B$19+Inputs!$B$30*(1+$E3906)^0*Inputs!$B$20+Inputs!$B$31*(1+$F3906)^0*Inputs!$B$21+Inputs!$B$22*(1+Inputs!$B$23)^0</f>
        <v>13033.07351417973</v>
      </c>
      <c r="R3906" s="36">
        <f>Inputs!$B$12*(1+$B3906)^1*$C3906+Inputs!$B$29*(1+$D3906)^1*Inputs!$B$19+Inputs!$B$30*(1+$E3906)^1*Inputs!$B$20+Inputs!$B$31*(1+$F3906)^1*Inputs!$B$21+Inputs!$B$22*(1+Inputs!$B$23)^1</f>
        <v>14779.777689973333</v>
      </c>
      <c r="S3906" s="36">
        <f>Inputs!$B$12*(1+$B3906)^2*$C3906+Inputs!$B$29*(1+$D3906)^2*Inputs!$B$19+Inputs!$B$30*(1+$E3906)^2*Inputs!$B$20+Inputs!$B$31*(1+$F3906)^2*Inputs!$B$21+Inputs!$B$22*(1+Inputs!$B$23)^2</f>
        <v>17003.971388146201</v>
      </c>
      <c r="T3906" s="36">
        <f>Inputs!$B$12*(1+$B3906)^3*$C3906+Inputs!$B$29*(1+$D3906)^3*Inputs!$B$19+Inputs!$B$30*(1+$E3906)^3*Inputs!$B$20+Inputs!$B$31*(1+$F3906)^3*Inputs!$B$21+Inputs!$B$22*(1+Inputs!$B$23)^3</f>
        <v>19850.517731971202</v>
      </c>
      <c r="U3906" s="36">
        <f>Inputs!$B$12*(1+$B3906)^4*$C3906+Inputs!$B$29*(1+$D3906)^4*Inputs!$B$19+Inputs!$B$30*(1+$E3906)^4*Inputs!$B$20+Inputs!$B$31*(1+$F3906)^4*Inputs!$B$21+Inputs!$B$22*(1+Inputs!$B$23)^4</f>
        <v>23508.674844240511</v>
      </c>
      <c r="V3906" s="35">
        <f>Inputs!$B$13/(Q3906*(1-$G3906))</f>
        <v>1.1734051815894382</v>
      </c>
      <c r="W3906" s="36">
        <f>Inputs!$B$13</f>
        <v>12660</v>
      </c>
      <c r="X3906" s="36">
        <f t="shared" si="603"/>
        <v>13763.471980175225</v>
      </c>
      <c r="Y3906" s="36">
        <f t="shared" si="604"/>
        <v>15152.215354916163</v>
      </c>
      <c r="Z3906" s="36">
        <f t="shared" si="605"/>
        <v>16892.006317793988</v>
      </c>
      <c r="AA3906" s="36">
        <f t="shared" si="606"/>
        <v>19061.359384967513</v>
      </c>
      <c r="AB3906" s="36">
        <f t="shared" si="607"/>
        <v>58788.116706264416</v>
      </c>
      <c r="AC3906" s="36">
        <f t="shared" si="608"/>
        <v>264283.60627390695</v>
      </c>
      <c r="AD3906" s="36">
        <f t="shared" si="609"/>
        <v>169539.96912749152</v>
      </c>
    </row>
    <row r="3907" spans="1:30" ht="14.25" customHeight="1" x14ac:dyDescent="0.25">
      <c r="A3907" s="16">
        <v>3891</v>
      </c>
      <c r="B3907" s="34">
        <v>0.33933225553265201</v>
      </c>
      <c r="C3907" s="34">
        <v>7.2739025490338005E-2</v>
      </c>
      <c r="D3907" s="34">
        <v>3.4575762363011797E-2</v>
      </c>
      <c r="E3907" s="34">
        <v>2.6347174407506401E-2</v>
      </c>
      <c r="F3907" s="34">
        <v>2.39900487117067E-2</v>
      </c>
      <c r="G3907" s="34">
        <v>0.18075858336753101</v>
      </c>
      <c r="H3907" s="35">
        <v>1.08023406851757</v>
      </c>
      <c r="I3907" s="34">
        <v>0.102959459638336</v>
      </c>
      <c r="J3907" s="34">
        <v>2.2166649190904601E-2</v>
      </c>
      <c r="K3907" s="36">
        <f>Inputs!$B$12*(1+$B3907)^4</f>
        <v>193065.45069782721</v>
      </c>
      <c r="L3907" s="36">
        <f t="shared" si="600"/>
        <v>20337.825797708778</v>
      </c>
      <c r="M3907" s="36">
        <f t="shared" si="601"/>
        <v>216509.75300556474</v>
      </c>
      <c r="N3907" s="37">
        <f>M3907/Inputs!$B$6</f>
        <v>330.04535519140967</v>
      </c>
      <c r="O3907" s="38">
        <f>IF(N3907&gt;Inputs!$B$4,1,0)</f>
        <v>0</v>
      </c>
      <c r="P3907" s="34">
        <f t="shared" si="602"/>
        <v>8.079281044743139E-2</v>
      </c>
      <c r="Q3907" s="36">
        <f>Inputs!$B$12*(1+$B3907)^0*$C3907+Inputs!$B$29*(1+$D3907)^0*Inputs!$B$19+Inputs!$B$30*(1+$E3907)^0*Inputs!$B$20+Inputs!$B$31*(1+$F3907)^0*Inputs!$B$21+Inputs!$B$22*(1+Inputs!$B$23)^0</f>
        <v>12386.385556847203</v>
      </c>
      <c r="R3907" s="36">
        <f>Inputs!$B$12*(1+$B3907)^1*$C3907+Inputs!$B$29*(1+$D3907)^1*Inputs!$B$19+Inputs!$B$30*(1+$E3907)^1*Inputs!$B$20+Inputs!$B$31*(1+$F3907)^1*Inputs!$B$21+Inputs!$B$22*(1+Inputs!$B$23)^1</f>
        <v>14086.811154673313</v>
      </c>
      <c r="S3907" s="36">
        <f>Inputs!$B$12*(1+$B3907)^2*$C3907+Inputs!$B$29*(1+$D3907)^2*Inputs!$B$19+Inputs!$B$30*(1+$E3907)^2*Inputs!$B$20+Inputs!$B$31*(1+$F3907)^2*Inputs!$B$21+Inputs!$B$22*(1+Inputs!$B$23)^2</f>
        <v>16295.988433233848</v>
      </c>
      <c r="T3907" s="36">
        <f>Inputs!$B$12*(1+$B3907)^3*$C3907+Inputs!$B$29*(1+$D3907)^3*Inputs!$B$19+Inputs!$B$30*(1+$E3907)^3*Inputs!$B$20+Inputs!$B$31*(1+$F3907)^3*Inputs!$B$21+Inputs!$B$22*(1+Inputs!$B$23)^3</f>
        <v>19184.627265528463</v>
      </c>
      <c r="U3907" s="36">
        <f>Inputs!$B$12*(1+$B3907)^4*$C3907+Inputs!$B$29*(1+$D3907)^4*Inputs!$B$19+Inputs!$B$30*(1+$E3907)^4*Inputs!$B$20+Inputs!$B$31*(1+$F3907)^4*Inputs!$B$21+Inputs!$B$22*(1+Inputs!$B$23)^4</f>
        <v>22981.308526530134</v>
      </c>
      <c r="V3907" s="35">
        <f>Inputs!$B$13/(Q3907*(1-$G3907))</f>
        <v>1.2476053011337567</v>
      </c>
      <c r="W3907" s="36">
        <f>Inputs!$B$13</f>
        <v>12660</v>
      </c>
      <c r="X3907" s="36">
        <f t="shared" si="603"/>
        <v>13915.100996623367</v>
      </c>
      <c r="Y3907" s="36">
        <f t="shared" si="604"/>
        <v>15538.733592402474</v>
      </c>
      <c r="Z3907" s="36">
        <f t="shared" si="605"/>
        <v>17635.504105685086</v>
      </c>
      <c r="AA3907" s="36">
        <f t="shared" si="606"/>
        <v>20337.825797708778</v>
      </c>
      <c r="AB3907" s="36">
        <f t="shared" si="607"/>
        <v>58873.622676153223</v>
      </c>
      <c r="AC3907" s="36">
        <f t="shared" si="608"/>
        <v>257308.13338890651</v>
      </c>
      <c r="AD3907" s="36">
        <f t="shared" si="609"/>
        <v>157636.13032941151</v>
      </c>
    </row>
    <row r="3908" spans="1:30" ht="14.25" customHeight="1" x14ac:dyDescent="0.25">
      <c r="A3908" s="16">
        <v>3892</v>
      </c>
      <c r="B3908" s="34">
        <v>0.29596878490466</v>
      </c>
      <c r="C3908" s="34">
        <v>7.5737146864071597E-2</v>
      </c>
      <c r="D3908" s="34">
        <v>4.9632505489676397E-2</v>
      </c>
      <c r="E3908" s="34">
        <v>5.8590014167142997E-2</v>
      </c>
      <c r="F3908" s="34">
        <v>4.4980273820260999E-3</v>
      </c>
      <c r="G3908" s="34">
        <v>0.17842585282033599</v>
      </c>
      <c r="H3908" s="35">
        <v>1.0329746831859601</v>
      </c>
      <c r="I3908" s="34">
        <v>9.84126568223367E-2</v>
      </c>
      <c r="J3908" s="34">
        <v>2.0618031966875599E-2</v>
      </c>
      <c r="K3908" s="36">
        <f>Inputs!$B$12*(1+$B3908)^4</f>
        <v>169250.28740416552</v>
      </c>
      <c r="L3908" s="36">
        <f t="shared" si="600"/>
        <v>18654.535674781837</v>
      </c>
      <c r="M3908" s="36">
        <f t="shared" si="601"/>
        <v>210403.82551005721</v>
      </c>
      <c r="N3908" s="37">
        <f>M3908/Inputs!$B$6</f>
        <v>320.73753888728231</v>
      </c>
      <c r="O3908" s="38">
        <f>IF(N3908&gt;Inputs!$B$4,1,0)</f>
        <v>0</v>
      </c>
      <c r="P3908" s="34">
        <f t="shared" si="602"/>
        <v>7.7794624855461098E-2</v>
      </c>
      <c r="Q3908" s="36">
        <f>Inputs!$B$12*(1+$B3908)^0*$C3908+Inputs!$B$29*(1+$D3908)^0*Inputs!$B$19+Inputs!$B$30*(1+$E3908)^0*Inputs!$B$20+Inputs!$B$31*(1+$F3908)^0*Inputs!$B$21+Inputs!$B$22*(1+Inputs!$B$23)^0</f>
        <v>12566.272839271216</v>
      </c>
      <c r="R3908" s="36">
        <f>Inputs!$B$12*(1+$B3908)^1*$C3908+Inputs!$B$29*(1+$D3908)^1*Inputs!$B$19+Inputs!$B$30*(1+$E3908)^1*Inputs!$B$20+Inputs!$B$31*(1+$F3908)^1*Inputs!$B$21+Inputs!$B$22*(1+Inputs!$B$23)^1</f>
        <v>14173.32942011203</v>
      </c>
      <c r="S3908" s="36">
        <f>Inputs!$B$12*(1+$B3908)^2*$C3908+Inputs!$B$29*(1+$D3908)^2*Inputs!$B$19+Inputs!$B$30*(1+$E3908)^2*Inputs!$B$20+Inputs!$B$31*(1+$F3908)^2*Inputs!$B$21+Inputs!$B$22*(1+Inputs!$B$23)^2</f>
        <v>16193.214104575542</v>
      </c>
      <c r="T3908" s="36">
        <f>Inputs!$B$12*(1+$B3908)^3*$C3908+Inputs!$B$29*(1+$D3908)^3*Inputs!$B$19+Inputs!$B$30*(1+$E3908)^3*Inputs!$B$20+Inputs!$B$31*(1+$F3908)^3*Inputs!$B$21+Inputs!$B$22*(1+Inputs!$B$23)^3</f>
        <v>18744.587697285468</v>
      </c>
      <c r="U3908" s="36">
        <f>Inputs!$B$12*(1+$B3908)^4*$C3908+Inputs!$B$29*(1+$D3908)^4*Inputs!$B$19+Inputs!$B$30*(1+$E3908)^4*Inputs!$B$20+Inputs!$B$31*(1+$F3908)^4*Inputs!$B$21+Inputs!$B$22*(1+Inputs!$B$23)^4</f>
        <v>21981.028089575921</v>
      </c>
      <c r="V3908" s="35">
        <f>Inputs!$B$13/(Q3908*(1-$G3908))</f>
        <v>1.2262540538279274</v>
      </c>
      <c r="W3908" s="36">
        <f>Inputs!$B$13</f>
        <v>12660</v>
      </c>
      <c r="X3908" s="36">
        <f t="shared" si="603"/>
        <v>13716.385460366133</v>
      </c>
      <c r="Y3908" s="36">
        <f t="shared" si="604"/>
        <v>15028.306044039588</v>
      </c>
      <c r="Z3908" s="36">
        <f t="shared" si="605"/>
        <v>16652.009930668941</v>
      </c>
      <c r="AA3908" s="36">
        <f t="shared" si="606"/>
        <v>18654.535674781837</v>
      </c>
      <c r="AB3908" s="36">
        <f t="shared" si="607"/>
        <v>57340.745917473731</v>
      </c>
      <c r="AC3908" s="36">
        <f t="shared" si="608"/>
        <v>244736.13084484439</v>
      </c>
      <c r="AD3908" s="36">
        <f t="shared" si="609"/>
        <v>153063.07959258347</v>
      </c>
    </row>
    <row r="3909" spans="1:30" ht="14.25" customHeight="1" x14ac:dyDescent="0.25">
      <c r="A3909" s="16">
        <v>3893</v>
      </c>
      <c r="B3909" s="34">
        <v>0.209088359284783</v>
      </c>
      <c r="C3909" s="34">
        <v>0.114715271433972</v>
      </c>
      <c r="D3909" s="34">
        <v>2.4453253836579002E-2</v>
      </c>
      <c r="E3909" s="34">
        <v>2.70334858888923E-2</v>
      </c>
      <c r="F3909" s="34">
        <v>8.0479984286764604E-4</v>
      </c>
      <c r="G3909" s="34">
        <v>0.18519939250964301</v>
      </c>
      <c r="H3909" s="35">
        <v>1.09066123745083</v>
      </c>
      <c r="I3909" s="34">
        <v>9.5400446604793396E-2</v>
      </c>
      <c r="J3909" s="34">
        <v>3.0746062778569599E-2</v>
      </c>
      <c r="K3909" s="36">
        <f>Inputs!$B$12*(1+$B3909)^4</f>
        <v>128228.15991407385</v>
      </c>
      <c r="L3909" s="36">
        <f t="shared" si="600"/>
        <v>20506.094003350405</v>
      </c>
      <c r="M3909" s="36">
        <f t="shared" si="601"/>
        <v>268155.93349776568</v>
      </c>
      <c r="N3909" s="37">
        <f>M3909/Inputs!$B$6</f>
        <v>408.77428886854523</v>
      </c>
      <c r="O3909" s="38">
        <f>IF(N3909&gt;Inputs!$B$4,1,0)</f>
        <v>1</v>
      </c>
      <c r="P3909" s="34">
        <f t="shared" si="602"/>
        <v>6.4654383826223794E-2</v>
      </c>
      <c r="Q3909" s="36">
        <f>Inputs!$B$12*(1+$B3909)^0*$C3909+Inputs!$B$29*(1+$D3909)^0*Inputs!$B$19+Inputs!$B$30*(1+$E3909)^0*Inputs!$B$20+Inputs!$B$31*(1+$F3909)^0*Inputs!$B$21+Inputs!$B$22*(1+Inputs!$B$23)^0</f>
        <v>14904.960313465243</v>
      </c>
      <c r="R3909" s="36">
        <f>Inputs!$B$12*(1+$B3909)^1*$C3909+Inputs!$B$29*(1+$D3909)^1*Inputs!$B$19+Inputs!$B$30*(1+$E3909)^1*Inputs!$B$20+Inputs!$B$31*(1+$F3909)^1*Inputs!$B$21+Inputs!$B$22*(1+Inputs!$B$23)^1</f>
        <v>16427.259128898469</v>
      </c>
      <c r="S3909" s="36">
        <f>Inputs!$B$12*(1+$B3909)^2*$C3909+Inputs!$B$29*(1+$D3909)^2*Inputs!$B$19+Inputs!$B$30*(1+$E3909)^2*Inputs!$B$20+Inputs!$B$31*(1+$F3909)^2*Inputs!$B$21+Inputs!$B$22*(1+Inputs!$B$23)^2</f>
        <v>18252.204923969599</v>
      </c>
      <c r="T3909" s="36">
        <f>Inputs!$B$12*(1+$B3909)^3*$C3909+Inputs!$B$29*(1+$D3909)^3*Inputs!$B$19+Inputs!$B$30*(1+$E3909)^3*Inputs!$B$20+Inputs!$B$31*(1+$F3909)^3*Inputs!$B$21+Inputs!$B$22*(1+Inputs!$B$23)^3</f>
        <v>20442.7495684471</v>
      </c>
      <c r="U3909" s="36">
        <f>Inputs!$B$12*(1+$B3909)^4*$C3909+Inputs!$B$29*(1+$D3909)^4*Inputs!$B$19+Inputs!$B$30*(1+$E3909)^4*Inputs!$B$20+Inputs!$B$31*(1+$F3909)^4*Inputs!$B$21+Inputs!$B$22*(1+Inputs!$B$23)^4</f>
        <v>23075.000621254963</v>
      </c>
      <c r="V3909" s="35">
        <f>Inputs!$B$13/(Q3909*(1-$G3909))</f>
        <v>1.0424411281333803</v>
      </c>
      <c r="W3909" s="36">
        <f>Inputs!$B$13</f>
        <v>12660</v>
      </c>
      <c r="X3909" s="36">
        <f t="shared" si="603"/>
        <v>14114.368527835437</v>
      </c>
      <c r="Y3909" s="36">
        <f t="shared" si="604"/>
        <v>15861.650705242799</v>
      </c>
      <c r="Z3909" s="36">
        <f t="shared" si="605"/>
        <v>17966.089918373902</v>
      </c>
      <c r="AA3909" s="36">
        <f t="shared" si="606"/>
        <v>20506.094003350405</v>
      </c>
      <c r="AB3909" s="36">
        <f t="shared" si="607"/>
        <v>60868.92543300445</v>
      </c>
      <c r="AC3909" s="36">
        <f t="shared" si="608"/>
        <v>326916.35750069097</v>
      </c>
      <c r="AD3909" s="36">
        <f t="shared" si="609"/>
        <v>207287.00806476126</v>
      </c>
    </row>
    <row r="3910" spans="1:30" ht="14.25" customHeight="1" x14ac:dyDescent="0.25">
      <c r="A3910" s="16">
        <v>3894</v>
      </c>
      <c r="B3910" s="34">
        <v>0.292781016344629</v>
      </c>
      <c r="C3910" s="34">
        <v>8.9093006597584096E-2</v>
      </c>
      <c r="D3910" s="34">
        <v>3.2664007670339702E-2</v>
      </c>
      <c r="E3910" s="34">
        <v>3.4278868859076897E-2</v>
      </c>
      <c r="F3910" s="34">
        <v>-1.85150241636084E-3</v>
      </c>
      <c r="G3910" s="34">
        <v>0.20892871926432099</v>
      </c>
      <c r="H3910" s="35">
        <v>1.05774701295493</v>
      </c>
      <c r="I3910" s="34">
        <v>9.4769971299014502E-2</v>
      </c>
      <c r="J3910" s="34">
        <v>2.77901123373991E-2</v>
      </c>
      <c r="K3910" s="36">
        <f>Inputs!$B$12*(1+$B3910)^4</f>
        <v>167591.16307451011</v>
      </c>
      <c r="L3910" s="36">
        <f t="shared" si="600"/>
        <v>19618.638080854314</v>
      </c>
      <c r="M3910" s="36">
        <f t="shared" si="601"/>
        <v>250699.04780790233</v>
      </c>
      <c r="N3910" s="37">
        <f>M3910/Inputs!$B$6</f>
        <v>382.16318263399745</v>
      </c>
      <c r="O3910" s="38">
        <f>IF(N3910&gt;Inputs!$B$4,1,0)</f>
        <v>0</v>
      </c>
      <c r="P3910" s="34">
        <f t="shared" si="602"/>
        <v>6.6979858961615402E-2</v>
      </c>
      <c r="Q3910" s="36">
        <f>Inputs!$B$12*(1+$B3910)^0*$C3910+Inputs!$B$29*(1+$D3910)^0*Inputs!$B$19+Inputs!$B$30*(1+$E3910)^0*Inputs!$B$20+Inputs!$B$31*(1+$F3910)^0*Inputs!$B$21+Inputs!$B$22*(1+Inputs!$B$23)^0</f>
        <v>13367.624423281966</v>
      </c>
      <c r="R3910" s="36">
        <f>Inputs!$B$12*(1+$B3910)^1*$C3910+Inputs!$B$29*(1+$D3910)^1*Inputs!$B$19+Inputs!$B$30*(1+$E3910)^1*Inputs!$B$20+Inputs!$B$31*(1+$F3910)^1*Inputs!$B$21+Inputs!$B$22*(1+Inputs!$B$23)^1</f>
        <v>15049.156243422942</v>
      </c>
      <c r="S3910" s="36">
        <f>Inputs!$B$12*(1+$B3910)^2*$C3910+Inputs!$B$29*(1+$D3910)^2*Inputs!$B$19+Inputs!$B$30*(1+$E3910)^2*Inputs!$B$20+Inputs!$B$31*(1+$F3910)^2*Inputs!$B$21+Inputs!$B$22*(1+Inputs!$B$23)^2</f>
        <v>17193.329897218675</v>
      </c>
      <c r="T3910" s="36">
        <f>Inputs!$B$12*(1+$B3910)^3*$C3910+Inputs!$B$29*(1+$D3910)^3*Inputs!$B$19+Inputs!$B$30*(1+$E3910)^3*Inputs!$B$20+Inputs!$B$31*(1+$F3910)^3*Inputs!$B$21+Inputs!$B$22*(1+Inputs!$B$23)^3</f>
        <v>19934.459506513289</v>
      </c>
      <c r="U3910" s="36">
        <f>Inputs!$B$12*(1+$B3910)^4*$C3910+Inputs!$B$29*(1+$D3910)^4*Inputs!$B$19+Inputs!$B$30*(1+$E3910)^4*Inputs!$B$20+Inputs!$B$31*(1+$F3910)^4*Inputs!$B$21+Inputs!$B$22*(1+Inputs!$B$23)^4</f>
        <v>23446.144103093655</v>
      </c>
      <c r="V3910" s="35">
        <f>Inputs!$B$13/(Q3910*(1-$G3910))</f>
        <v>1.1971921279474318</v>
      </c>
      <c r="W3910" s="36">
        <f>Inputs!$B$13</f>
        <v>12660</v>
      </c>
      <c r="X3910" s="36">
        <f t="shared" si="603"/>
        <v>13837.496807568959</v>
      </c>
      <c r="Y3910" s="36">
        <f t="shared" si="604"/>
        <v>15334.882186553792</v>
      </c>
      <c r="Z3910" s="36">
        <f t="shared" si="605"/>
        <v>17229.972130258433</v>
      </c>
      <c r="AA3910" s="36">
        <f t="shared" si="606"/>
        <v>19618.638080854314</v>
      </c>
      <c r="AB3910" s="36">
        <f t="shared" si="607"/>
        <v>59266.984887617742</v>
      </c>
      <c r="AC3910" s="36">
        <f t="shared" si="608"/>
        <v>301043.36661239405</v>
      </c>
      <c r="AD3910" s="36">
        <f t="shared" si="609"/>
        <v>191432.06292028457</v>
      </c>
    </row>
    <row r="3911" spans="1:30" ht="14.25" customHeight="1" x14ac:dyDescent="0.25">
      <c r="A3911" s="16">
        <v>3895</v>
      </c>
      <c r="B3911" s="34">
        <v>0.28222215428403502</v>
      </c>
      <c r="C3911" s="34">
        <v>7.5275498137018601E-2</v>
      </c>
      <c r="D3911" s="34">
        <v>4.6699618989474001E-2</v>
      </c>
      <c r="E3911" s="34">
        <v>3.34914544756829E-2</v>
      </c>
      <c r="F3911" s="34">
        <v>1.55289197905998E-3</v>
      </c>
      <c r="G3911" s="34">
        <v>0.20758102200213399</v>
      </c>
      <c r="H3911" s="35">
        <v>1.0303014249673501</v>
      </c>
      <c r="I3911" s="34">
        <v>9.1768241582642601E-2</v>
      </c>
      <c r="J3911" s="34">
        <v>2.9051085287041801E-2</v>
      </c>
      <c r="K3911" s="36">
        <f>Inputs!$B$12*(1+$B3911)^4</f>
        <v>162182.63637762264</v>
      </c>
      <c r="L3911" s="36">
        <f t="shared" si="600"/>
        <v>17132.105388784465</v>
      </c>
      <c r="M3911" s="36">
        <f t="shared" si="601"/>
        <v>237250.26545998003</v>
      </c>
      <c r="N3911" s="37">
        <f>M3911/Inputs!$B$6</f>
        <v>361.66199003045739</v>
      </c>
      <c r="O3911" s="38">
        <f>IF(N3911&gt;Inputs!$B$4,1,0)</f>
        <v>0</v>
      </c>
      <c r="P3911" s="34">
        <f t="shared" si="602"/>
        <v>6.2717156295600804E-2</v>
      </c>
      <c r="Q3911" s="36">
        <f>Inputs!$B$12*(1+$B3911)^0*$C3911+Inputs!$B$29*(1+$D3911)^0*Inputs!$B$19+Inputs!$B$30*(1+$E3911)^0*Inputs!$B$20+Inputs!$B$31*(1+$F3911)^0*Inputs!$B$21+Inputs!$B$22*(1+Inputs!$B$23)^0</f>
        <v>12538.573915648038</v>
      </c>
      <c r="R3911" s="36">
        <f>Inputs!$B$12*(1+$B3911)^1*$C3911+Inputs!$B$29*(1+$D3911)^1*Inputs!$B$19+Inputs!$B$30*(1+$E3911)^1*Inputs!$B$20+Inputs!$B$31*(1+$F3911)^1*Inputs!$B$21+Inputs!$B$22*(1+Inputs!$B$23)^1</f>
        <v>13989.374030759984</v>
      </c>
      <c r="S3911" s="36">
        <f>Inputs!$B$12*(1+$B3911)^2*$C3911+Inputs!$B$29*(1+$D3911)^2*Inputs!$B$19+Inputs!$B$30*(1+$E3911)^2*Inputs!$B$20+Inputs!$B$31*(1+$F3911)^2*Inputs!$B$21+Inputs!$B$22*(1+Inputs!$B$23)^2</f>
        <v>15807.863662026546</v>
      </c>
      <c r="T3911" s="36">
        <f>Inputs!$B$12*(1+$B3911)^3*$C3911+Inputs!$B$29*(1+$D3911)^3*Inputs!$B$19+Inputs!$B$30*(1+$E3911)^3*Inputs!$B$20+Inputs!$B$31*(1+$F3911)^3*Inputs!$B$21+Inputs!$B$22*(1+Inputs!$B$23)^3</f>
        <v>18095.937213220248</v>
      </c>
      <c r="U3911" s="36">
        <f>Inputs!$B$12*(1+$B3911)^4*$C3911+Inputs!$B$29*(1+$D3911)^4*Inputs!$B$19+Inputs!$B$30*(1+$E3911)^4*Inputs!$B$20+Inputs!$B$31*(1+$F3911)^4*Inputs!$B$21+Inputs!$B$22*(1+Inputs!$B$23)^4</f>
        <v>20984.159020253934</v>
      </c>
      <c r="V3911" s="35">
        <f>Inputs!$B$13/(Q3911*(1-$G3911))</f>
        <v>1.2741797334176888</v>
      </c>
      <c r="W3911" s="36">
        <f>Inputs!$B$13</f>
        <v>12660</v>
      </c>
      <c r="X3911" s="36">
        <f t="shared" si="603"/>
        <v>13448.975034142246</v>
      </c>
      <c r="Y3911" s="36">
        <f t="shared" si="604"/>
        <v>14433.485348343353</v>
      </c>
      <c r="Z3911" s="36">
        <f t="shared" si="605"/>
        <v>15648.350454692154</v>
      </c>
      <c r="AA3911" s="36">
        <f t="shared" si="606"/>
        <v>17132.105388784465</v>
      </c>
      <c r="AB3911" s="36">
        <f t="shared" si="607"/>
        <v>56029.054133006466</v>
      </c>
      <c r="AC3911" s="36">
        <f t="shared" si="608"/>
        <v>281100.30308911257</v>
      </c>
      <c r="AD3911" s="36">
        <f t="shared" si="609"/>
        <v>181221.21132697357</v>
      </c>
    </row>
    <row r="3912" spans="1:30" ht="14.25" customHeight="1" x14ac:dyDescent="0.25">
      <c r="A3912" s="16">
        <v>3896</v>
      </c>
      <c r="B3912" s="34">
        <v>0.27086706534400801</v>
      </c>
      <c r="C3912" s="34">
        <v>5.9263962490991098E-2</v>
      </c>
      <c r="D3912" s="34">
        <v>2.2856448856080298E-2</v>
      </c>
      <c r="E3912" s="34">
        <v>5.08720002458471E-2</v>
      </c>
      <c r="F3912" s="34">
        <v>7.5071760660167701E-4</v>
      </c>
      <c r="G3912" s="34">
        <v>0.17053325456653301</v>
      </c>
      <c r="H3912" s="35">
        <v>1.0703331218180101</v>
      </c>
      <c r="I3912" s="34">
        <v>8.9120564308466793E-2</v>
      </c>
      <c r="J3912" s="34">
        <v>2.8872178405895999E-2</v>
      </c>
      <c r="K3912" s="36">
        <f>Inputs!$B$12*(1+$B3912)^4</f>
        <v>156513.48098675552</v>
      </c>
      <c r="L3912" s="36">
        <f t="shared" si="600"/>
        <v>15879.099160667916</v>
      </c>
      <c r="M3912" s="36">
        <f t="shared" si="601"/>
        <v>231364.21165831728</v>
      </c>
      <c r="N3912" s="37">
        <f>M3912/Inputs!$B$6</f>
        <v>352.68934704011781</v>
      </c>
      <c r="O3912" s="38">
        <f>IF(N3912&gt;Inputs!$B$4,1,0)</f>
        <v>0</v>
      </c>
      <c r="P3912" s="34">
        <f t="shared" si="602"/>
        <v>6.0248385902570797E-2</v>
      </c>
      <c r="Q3912" s="36">
        <f>Inputs!$B$12*(1+$B3912)^0*$C3912+Inputs!$B$29*(1+$D3912)^0*Inputs!$B$19+Inputs!$B$30*(1+$E3912)^0*Inputs!$B$20+Inputs!$B$31*(1+$F3912)^0*Inputs!$B$21+Inputs!$B$22*(1+Inputs!$B$23)^0</f>
        <v>11577.881776886388</v>
      </c>
      <c r="R3912" s="36">
        <f>Inputs!$B$12*(1+$B3912)^1*$C3912+Inputs!$B$29*(1+$D3912)^1*Inputs!$B$19+Inputs!$B$30*(1+$E3912)^1*Inputs!$B$20+Inputs!$B$31*(1+$F3912)^1*Inputs!$B$21+Inputs!$B$22*(1+Inputs!$B$23)^1</f>
        <v>12678.532695093243</v>
      </c>
      <c r="S3912" s="36">
        <f>Inputs!$B$12*(1+$B3912)^2*$C3912+Inputs!$B$29*(1+$D3912)^2*Inputs!$B$19+Inputs!$B$30*(1+$E3912)^2*Inputs!$B$20+Inputs!$B$31*(1+$F3912)^2*Inputs!$B$21+Inputs!$B$22*(1+Inputs!$B$23)^2</f>
        <v>14046.224239982588</v>
      </c>
      <c r="T3912" s="36">
        <f>Inputs!$B$12*(1+$B3912)^3*$C3912+Inputs!$B$29*(1+$D3912)^3*Inputs!$B$19+Inputs!$B$30*(1+$E3912)^3*Inputs!$B$20+Inputs!$B$31*(1+$F3912)^3*Inputs!$B$21+Inputs!$B$22*(1+Inputs!$B$23)^3</f>
        <v>15751.930203117272</v>
      </c>
      <c r="U3912" s="36">
        <f>Inputs!$B$12*(1+$B3912)^4*$C3912+Inputs!$B$29*(1+$D3912)^4*Inputs!$B$19+Inputs!$B$30*(1+$E3912)^4*Inputs!$B$20+Inputs!$B$31*(1+$F3912)^4*Inputs!$B$21+Inputs!$B$22*(1+Inputs!$B$23)^4</f>
        <v>17885.781319838112</v>
      </c>
      <c r="V3912" s="35">
        <f>Inputs!$B$13/(Q3912*(1-$G3912))</f>
        <v>1.3182737850631121</v>
      </c>
      <c r="W3912" s="36">
        <f>Inputs!$B$13</f>
        <v>12660</v>
      </c>
      <c r="X3912" s="36">
        <f t="shared" si="603"/>
        <v>13211.660333480917</v>
      </c>
      <c r="Y3912" s="36">
        <f t="shared" si="604"/>
        <v>13914.681330103851</v>
      </c>
      <c r="Z3912" s="36">
        <f t="shared" si="605"/>
        <v>14794.533632221905</v>
      </c>
      <c r="AA3912" s="36">
        <f t="shared" si="606"/>
        <v>15879.099160667916</v>
      </c>
      <c r="AB3912" s="36">
        <f t="shared" si="607"/>
        <v>54409.52204598533</v>
      </c>
      <c r="AC3912" s="36">
        <f t="shared" si="608"/>
        <v>271170.14173590514</v>
      </c>
      <c r="AD3912" s="36">
        <f t="shared" si="609"/>
        <v>176954.68961233195</v>
      </c>
    </row>
    <row r="3913" spans="1:30" ht="14.25" customHeight="1" x14ac:dyDescent="0.25">
      <c r="A3913" s="16">
        <v>3897</v>
      </c>
      <c r="B3913" s="34">
        <v>0.29813538594989702</v>
      </c>
      <c r="C3913" s="34">
        <v>7.3161567444946701E-2</v>
      </c>
      <c r="D3913" s="34">
        <v>4.4414428660644698E-2</v>
      </c>
      <c r="E3913" s="34">
        <v>3.9385752906529903E-2</v>
      </c>
      <c r="F3913" s="34">
        <v>2.7049393942354099E-2</v>
      </c>
      <c r="G3913" s="34">
        <v>0.187627029006006</v>
      </c>
      <c r="H3913" s="35">
        <v>0.91796133705291105</v>
      </c>
      <c r="I3913" s="34">
        <v>0.10417189841334699</v>
      </c>
      <c r="J3913" s="34">
        <v>1.5659510240256299E-2</v>
      </c>
      <c r="K3913" s="36">
        <f>Inputs!$B$12*(1+$B3913)^4</f>
        <v>170384.93955806579</v>
      </c>
      <c r="L3913" s="36">
        <f t="shared" si="600"/>
        <v>16221.948267711556</v>
      </c>
      <c r="M3913" s="36">
        <f t="shared" si="601"/>
        <v>166378.99800203394</v>
      </c>
      <c r="N3913" s="37">
        <f>M3913/Inputs!$B$6</f>
        <v>253.62652134456394</v>
      </c>
      <c r="O3913" s="38">
        <f>IF(N3913&gt;Inputs!$B$4,1,0)</f>
        <v>0</v>
      </c>
      <c r="P3913" s="34">
        <f t="shared" si="602"/>
        <v>8.8512388173090692E-2</v>
      </c>
      <c r="Q3913" s="36">
        <f>Inputs!$B$12*(1+$B3913)^0*$C3913+Inputs!$B$29*(1+$D3913)^0*Inputs!$B$19+Inputs!$B$30*(1+$E3913)^0*Inputs!$B$20+Inputs!$B$31*(1+$F3913)^0*Inputs!$B$21+Inputs!$B$22*(1+Inputs!$B$23)^0</f>
        <v>12411.738074123725</v>
      </c>
      <c r="R3913" s="36">
        <f>Inputs!$B$12*(1+$B3913)^1*$C3913+Inputs!$B$29*(1+$D3913)^1*Inputs!$B$19+Inputs!$B$30*(1+$E3913)^1*Inputs!$B$20+Inputs!$B$31*(1+$F3913)^1*Inputs!$B$21+Inputs!$B$22*(1+Inputs!$B$23)^1</f>
        <v>14018.91832492128</v>
      </c>
      <c r="S3913" s="36">
        <f>Inputs!$B$12*(1+$B3913)^2*$C3913+Inputs!$B$29*(1+$D3913)^2*Inputs!$B$19+Inputs!$B$30*(1+$E3913)^2*Inputs!$B$20+Inputs!$B$31*(1+$F3913)^2*Inputs!$B$21+Inputs!$B$22*(1+Inputs!$B$23)^2</f>
        <v>16027.908680810193</v>
      </c>
      <c r="T3913" s="36">
        <f>Inputs!$B$12*(1+$B3913)^3*$C3913+Inputs!$B$29*(1+$D3913)^3*Inputs!$B$19+Inputs!$B$30*(1+$E3913)^3*Inputs!$B$20+Inputs!$B$31*(1+$F3913)^3*Inputs!$B$21+Inputs!$B$22*(1+Inputs!$B$23)^3</f>
        <v>18555.504224540571</v>
      </c>
      <c r="U3913" s="36">
        <f>Inputs!$B$12*(1+$B3913)^4*$C3913+Inputs!$B$29*(1+$D3913)^4*Inputs!$B$19+Inputs!$B$30*(1+$E3913)^4*Inputs!$B$20+Inputs!$B$31*(1+$F3913)^4*Inputs!$B$21+Inputs!$B$22*(1+Inputs!$B$23)^4</f>
        <v>21753.20020915872</v>
      </c>
      <c r="V3913" s="35">
        <f>Inputs!$B$13/(Q3913*(1-$G3913))</f>
        <v>1.2555836112532177</v>
      </c>
      <c r="W3913" s="36">
        <f>Inputs!$B$13</f>
        <v>12660</v>
      </c>
      <c r="X3913" s="36">
        <f t="shared" si="603"/>
        <v>13338.066931530991</v>
      </c>
      <c r="Y3913" s="36">
        <f t="shared" si="604"/>
        <v>14150.472923818432</v>
      </c>
      <c r="Z3913" s="36">
        <f t="shared" si="605"/>
        <v>15109.668806797295</v>
      </c>
      <c r="AA3913" s="36">
        <f t="shared" si="606"/>
        <v>16221.948267711556</v>
      </c>
      <c r="AB3913" s="36">
        <f t="shared" si="607"/>
        <v>52965.787956673812</v>
      </c>
      <c r="AC3913" s="36">
        <f t="shared" si="608"/>
        <v>186143.16450830636</v>
      </c>
      <c r="AD3913" s="36">
        <f t="shared" si="609"/>
        <v>113413.21004536013</v>
      </c>
    </row>
    <row r="3914" spans="1:30" ht="14.25" customHeight="1" x14ac:dyDescent="0.25">
      <c r="A3914" s="16">
        <v>3898</v>
      </c>
      <c r="B3914" s="34">
        <v>0.43347499975839499</v>
      </c>
      <c r="C3914" s="34">
        <v>5.2111326788569799E-2</v>
      </c>
      <c r="D3914" s="34">
        <v>5.1259243368090401E-2</v>
      </c>
      <c r="E3914" s="34">
        <v>5.88729061006198E-2</v>
      </c>
      <c r="F3914" s="34">
        <v>-1.3521542809839001E-2</v>
      </c>
      <c r="G3914" s="34">
        <v>0.186827517160574</v>
      </c>
      <c r="H3914" s="35">
        <v>1.0819593304553199</v>
      </c>
      <c r="I3914" s="34">
        <v>8.8344041754305894E-2</v>
      </c>
      <c r="J3914" s="34">
        <v>2.7914908200922801E-2</v>
      </c>
      <c r="K3914" s="36">
        <f>Inputs!$B$12*(1+$B3914)^4</f>
        <v>253344.65311798383</v>
      </c>
      <c r="L3914" s="36">
        <f t="shared" si="600"/>
        <v>19419.328588283366</v>
      </c>
      <c r="M3914" s="36">
        <f t="shared" si="601"/>
        <v>275759.05475177889</v>
      </c>
      <c r="N3914" s="37">
        <f>M3914/Inputs!$B$6</f>
        <v>420.36441273137029</v>
      </c>
      <c r="O3914" s="38">
        <f>IF(N3914&gt;Inputs!$B$4,1,0)</f>
        <v>1</v>
      </c>
      <c r="P3914" s="34">
        <f t="shared" si="602"/>
        <v>6.0429133553383092E-2</v>
      </c>
      <c r="Q3914" s="36">
        <f>Inputs!$B$12*(1+$B3914)^0*$C3914+Inputs!$B$29*(1+$D3914)^0*Inputs!$B$19+Inputs!$B$30*(1+$E3914)^0*Inputs!$B$20+Inputs!$B$31*(1+$F3914)^0*Inputs!$B$21+Inputs!$B$22*(1+Inputs!$B$23)^0</f>
        <v>11148.723634741109</v>
      </c>
      <c r="R3914" s="36">
        <f>Inputs!$B$12*(1+$B3914)^1*$C3914+Inputs!$B$29*(1+$D3914)^1*Inputs!$B$19+Inputs!$B$30*(1+$E3914)^1*Inputs!$B$20+Inputs!$B$31*(1+$F3914)^1*Inputs!$B$21+Inputs!$B$22*(1+Inputs!$B$23)^1</f>
        <v>12690.923331826989</v>
      </c>
      <c r="S3914" s="36">
        <f>Inputs!$B$12*(1+$B3914)^2*$C3914+Inputs!$B$29*(1+$D3914)^2*Inputs!$B$19+Inputs!$B$30*(1+$E3914)^2*Inputs!$B$20+Inputs!$B$31*(1+$F3914)^2*Inputs!$B$21+Inputs!$B$22*(1+Inputs!$B$23)^2</f>
        <v>14836.751480218074</v>
      </c>
      <c r="T3914" s="36">
        <f>Inputs!$B$12*(1+$B3914)^3*$C3914+Inputs!$B$29*(1+$D3914)^3*Inputs!$B$19+Inputs!$B$30*(1+$E3914)^3*Inputs!$B$20+Inputs!$B$31*(1+$F3914)^3*Inputs!$B$21+Inputs!$B$22*(1+Inputs!$B$23)^3</f>
        <v>17841.760046720308</v>
      </c>
      <c r="U3914" s="36">
        <f>Inputs!$B$12*(1+$B3914)^4*$C3914+Inputs!$B$29*(1+$D3914)^4*Inputs!$B$19+Inputs!$B$30*(1+$E3914)^4*Inputs!$B$20+Inputs!$B$31*(1+$F3914)^4*Inputs!$B$21+Inputs!$B$22*(1+Inputs!$B$23)^4</f>
        <v>22071.94472572254</v>
      </c>
      <c r="V3914" s="35">
        <f>Inputs!$B$13/(Q3914*(1-$G3914))</f>
        <v>1.3964515801373176</v>
      </c>
      <c r="W3914" s="36">
        <f>Inputs!$B$13</f>
        <v>12660</v>
      </c>
      <c r="X3914" s="36">
        <f t="shared" si="603"/>
        <v>13599.871217614833</v>
      </c>
      <c r="Y3914" s="36">
        <f t="shared" si="604"/>
        <v>14950.813114501956</v>
      </c>
      <c r="Z3914" s="36">
        <f t="shared" si="605"/>
        <v>16838.226451173752</v>
      </c>
      <c r="AA3914" s="36">
        <f t="shared" si="606"/>
        <v>19419.328588283366</v>
      </c>
      <c r="AB3914" s="36">
        <f t="shared" si="607"/>
        <v>59430.430780256953</v>
      </c>
      <c r="AC3914" s="36">
        <f t="shared" si="608"/>
        <v>330327.71097925707</v>
      </c>
      <c r="AD3914" s="36">
        <f t="shared" si="609"/>
        <v>216328.62397152194</v>
      </c>
    </row>
    <row r="3915" spans="1:30" ht="14.25" customHeight="1" x14ac:dyDescent="0.25">
      <c r="A3915" s="16">
        <v>3899</v>
      </c>
      <c r="B3915" s="34">
        <v>0.25928842284280301</v>
      </c>
      <c r="C3915" s="34">
        <v>6.9568296622143894E-2</v>
      </c>
      <c r="D3915" s="34">
        <v>4.3431616558289199E-2</v>
      </c>
      <c r="E3915" s="34">
        <v>5.3406695355210303E-2</v>
      </c>
      <c r="F3915" s="34">
        <v>2.65904423792486E-2</v>
      </c>
      <c r="G3915" s="34">
        <v>0.18311282841580601</v>
      </c>
      <c r="H3915" s="35">
        <v>1.0292175722618899</v>
      </c>
      <c r="I3915" s="34">
        <v>8.8926799822621E-2</v>
      </c>
      <c r="J3915" s="34">
        <v>2.48189177132263E-2</v>
      </c>
      <c r="K3915" s="36">
        <f>Inputs!$B$12*(1+$B3915)^4</f>
        <v>150887.09363559322</v>
      </c>
      <c r="L3915" s="36">
        <f t="shared" si="600"/>
        <v>16749.614923246561</v>
      </c>
      <c r="M3915" s="36">
        <f t="shared" si="601"/>
        <v>230941.35480862003</v>
      </c>
      <c r="N3915" s="37">
        <f>M3915/Inputs!$B$6</f>
        <v>352.044748183872</v>
      </c>
      <c r="O3915" s="38">
        <f>IF(N3915&gt;Inputs!$B$4,1,0)</f>
        <v>0</v>
      </c>
      <c r="P3915" s="34">
        <f t="shared" si="602"/>
        <v>6.4107882109394693E-2</v>
      </c>
      <c r="Q3915" s="36">
        <f>Inputs!$B$12*(1+$B3915)^0*$C3915+Inputs!$B$29*(1+$D3915)^0*Inputs!$B$19+Inputs!$B$30*(1+$E3915)^0*Inputs!$B$20+Inputs!$B$31*(1+$F3915)^0*Inputs!$B$21+Inputs!$B$22*(1+Inputs!$B$23)^0</f>
        <v>12196.141824755556</v>
      </c>
      <c r="R3915" s="36">
        <f>Inputs!$B$12*(1+$B3915)^1*$C3915+Inputs!$B$29*(1+$D3915)^1*Inputs!$B$19+Inputs!$B$30*(1+$E3915)^1*Inputs!$B$20+Inputs!$B$31*(1+$F3915)^1*Inputs!$B$21+Inputs!$B$22*(1+Inputs!$B$23)^1</f>
        <v>13606.77777326783</v>
      </c>
      <c r="S3915" s="36">
        <f>Inputs!$B$12*(1+$B3915)^2*$C3915+Inputs!$B$29*(1+$D3915)^2*Inputs!$B$19+Inputs!$B$30*(1+$E3915)^2*Inputs!$B$20+Inputs!$B$31*(1+$F3915)^2*Inputs!$B$21+Inputs!$B$22*(1+Inputs!$B$23)^2</f>
        <v>15312.543878021446</v>
      </c>
      <c r="T3915" s="36">
        <f>Inputs!$B$12*(1+$B3915)^3*$C3915+Inputs!$B$29*(1+$D3915)^3*Inputs!$B$19+Inputs!$B$30*(1+$E3915)^3*Inputs!$B$20+Inputs!$B$31*(1+$F3915)^3*Inputs!$B$21+Inputs!$B$22*(1+Inputs!$B$23)^3</f>
        <v>17386.878773708253</v>
      </c>
      <c r="U3915" s="36">
        <f>Inputs!$B$12*(1+$B3915)^4*$C3915+Inputs!$B$29*(1+$D3915)^4*Inputs!$B$19+Inputs!$B$30*(1+$E3915)^4*Inputs!$B$20+Inputs!$B$31*(1+$F3915)^4*Inputs!$B$21+Inputs!$B$22*(1+Inputs!$B$23)^4</f>
        <v>19922.120312762279</v>
      </c>
      <c r="V3915" s="35">
        <f>Inputs!$B$13/(Q3915*(1-$G3915))</f>
        <v>1.2707179470763419</v>
      </c>
      <c r="W3915" s="36">
        <f>Inputs!$B$13</f>
        <v>12660</v>
      </c>
      <c r="X3915" s="36">
        <f t="shared" si="603"/>
        <v>13453.205558157235</v>
      </c>
      <c r="Y3915" s="36">
        <f t="shared" si="604"/>
        <v>14384.510474948247</v>
      </c>
      <c r="Z3915" s="36">
        <f t="shared" si="605"/>
        <v>15475.61345085498</v>
      </c>
      <c r="AA3915" s="36">
        <f t="shared" si="606"/>
        <v>16749.614923246561</v>
      </c>
      <c r="AB3915" s="36">
        <f t="shared" si="607"/>
        <v>56058.554509736226</v>
      </c>
      <c r="AC3915" s="36">
        <f t="shared" si="608"/>
        <v>267756.81356098567</v>
      </c>
      <c r="AD3915" s="36">
        <f t="shared" si="609"/>
        <v>174882.80029888381</v>
      </c>
    </row>
    <row r="3916" spans="1:30" ht="14.25" customHeight="1" x14ac:dyDescent="0.25">
      <c r="A3916" s="16">
        <v>3900</v>
      </c>
      <c r="B3916" s="34">
        <v>0.45840390180558499</v>
      </c>
      <c r="C3916" s="34">
        <v>5.4021438418257399E-2</v>
      </c>
      <c r="D3916" s="34">
        <v>3.2174632121297599E-2</v>
      </c>
      <c r="E3916" s="34">
        <v>4.3765813482042802E-2</v>
      </c>
      <c r="F3916" s="34">
        <v>-1.0673055832277401E-2</v>
      </c>
      <c r="G3916" s="34">
        <v>0.19621892822244599</v>
      </c>
      <c r="H3916" s="35">
        <v>1.0520504628721701</v>
      </c>
      <c r="I3916" s="34">
        <v>0.100358324889286</v>
      </c>
      <c r="J3916" s="34">
        <v>2.82863685675038E-2</v>
      </c>
      <c r="K3916" s="36">
        <f>Inputs!$B$12*(1+$B3916)^4</f>
        <v>271432.92117249197</v>
      </c>
      <c r="L3916" s="36">
        <f t="shared" si="600"/>
        <v>19552.06039339324</v>
      </c>
      <c r="M3916" s="36">
        <f t="shared" si="601"/>
        <v>230403.48152683367</v>
      </c>
      <c r="N3916" s="37">
        <f>M3916/Inputs!$B$6</f>
        <v>351.22481940066109</v>
      </c>
      <c r="O3916" s="38">
        <f>IF(N3916&gt;Inputs!$B$4,1,0)</f>
        <v>0</v>
      </c>
      <c r="P3916" s="34">
        <f t="shared" si="602"/>
        <v>7.2071956321782205E-2</v>
      </c>
      <c r="Q3916" s="36">
        <f>Inputs!$B$12*(1+$B3916)^0*$C3916+Inputs!$B$29*(1+$D3916)^0*Inputs!$B$19+Inputs!$B$30*(1+$E3916)^0*Inputs!$B$20+Inputs!$B$31*(1+$F3916)^0*Inputs!$B$21+Inputs!$B$22*(1+Inputs!$B$23)^0</f>
        <v>11263.330332522364</v>
      </c>
      <c r="R3916" s="36">
        <f>Inputs!$B$12*(1+$B3916)^1*$C3916+Inputs!$B$29*(1+$D3916)^1*Inputs!$B$19+Inputs!$B$30*(1+$E3916)^1*Inputs!$B$20+Inputs!$B$31*(1+$F3916)^1*Inputs!$B$21+Inputs!$B$22*(1+Inputs!$B$23)^1</f>
        <v>12847.985824232306</v>
      </c>
      <c r="S3916" s="36">
        <f>Inputs!$B$12*(1+$B3916)^2*$C3916+Inputs!$B$29*(1+$D3916)^2*Inputs!$B$19+Inputs!$B$30*(1+$E3916)^2*Inputs!$B$20+Inputs!$B$31*(1+$F3916)^2*Inputs!$B$21+Inputs!$B$22*(1+Inputs!$B$23)^2</f>
        <v>15120.413621330681</v>
      </c>
      <c r="T3916" s="36">
        <f>Inputs!$B$12*(1+$B3916)^3*$C3916+Inputs!$B$29*(1+$D3916)^3*Inputs!$B$19+Inputs!$B$30*(1+$E3916)^3*Inputs!$B$20+Inputs!$B$31*(1+$F3916)^3*Inputs!$B$21+Inputs!$B$22*(1+Inputs!$B$23)^3</f>
        <v>18393.08759805216</v>
      </c>
      <c r="U3916" s="36">
        <f>Inputs!$B$12*(1+$B3916)^4*$C3916+Inputs!$B$29*(1+$D3916)^4*Inputs!$B$19+Inputs!$B$30*(1+$E3916)^4*Inputs!$B$20+Inputs!$B$31*(1+$F3916)^4*Inputs!$B$21+Inputs!$B$22*(1+Inputs!$B$23)^4</f>
        <v>23121.615960273353</v>
      </c>
      <c r="V3916" s="35">
        <f>Inputs!$B$13/(Q3916*(1-$G3916))</f>
        <v>1.3983925756752449</v>
      </c>
      <c r="W3916" s="36">
        <f>Inputs!$B$13</f>
        <v>12660</v>
      </c>
      <c r="X3916" s="36">
        <f t="shared" si="603"/>
        <v>13546.989160050256</v>
      </c>
      <c r="Y3916" s="36">
        <f t="shared" si="604"/>
        <v>14890.732511179576</v>
      </c>
      <c r="Z3916" s="36">
        <f t="shared" si="605"/>
        <v>16833.612326319355</v>
      </c>
      <c r="AA3916" s="36">
        <f t="shared" si="606"/>
        <v>19552.06039339324</v>
      </c>
      <c r="AB3916" s="36">
        <f t="shared" si="607"/>
        <v>57473.764653191683</v>
      </c>
      <c r="AC3916" s="36">
        <f t="shared" si="608"/>
        <v>278958.94888950745</v>
      </c>
      <c r="AD3916" s="36">
        <f t="shared" si="609"/>
        <v>172929.71687364197</v>
      </c>
    </row>
    <row r="3917" spans="1:30" ht="14.25" customHeight="1" x14ac:dyDescent="0.25">
      <c r="A3917" s="16">
        <v>3901</v>
      </c>
      <c r="B3917" s="34">
        <v>0.370326586257124</v>
      </c>
      <c r="C3917" s="34">
        <v>8.7796760377228306E-2</v>
      </c>
      <c r="D3917" s="34">
        <v>3.7635026760309602E-2</v>
      </c>
      <c r="E3917" s="34">
        <v>3.2869843217653599E-2</v>
      </c>
      <c r="F3917" s="34">
        <v>2.38833082107467E-2</v>
      </c>
      <c r="G3917" s="34">
        <v>0.192368615171813</v>
      </c>
      <c r="H3917" s="35">
        <v>1.0535535597049199</v>
      </c>
      <c r="I3917" s="34">
        <v>0.103687628390708</v>
      </c>
      <c r="J3917" s="34">
        <v>3.2166038913106203E-2</v>
      </c>
      <c r="K3917" s="36">
        <f>Inputs!$B$12*(1+$B3917)^4</f>
        <v>211566.83313143565</v>
      </c>
      <c r="L3917" s="36">
        <f t="shared" si="600"/>
        <v>23507.442804740196</v>
      </c>
      <c r="M3917" s="36">
        <f t="shared" si="601"/>
        <v>270304.64483681537</v>
      </c>
      <c r="N3917" s="37">
        <f>M3917/Inputs!$B$6</f>
        <v>412.04976347075512</v>
      </c>
      <c r="O3917" s="38">
        <f>IF(N3917&gt;Inputs!$B$4,1,0)</f>
        <v>1</v>
      </c>
      <c r="P3917" s="34">
        <f t="shared" si="602"/>
        <v>7.1521589477601788E-2</v>
      </c>
      <c r="Q3917" s="36">
        <f>Inputs!$B$12*(1+$B3917)^0*$C3917+Inputs!$B$29*(1+$D3917)^0*Inputs!$B$19+Inputs!$B$30*(1+$E3917)^0*Inputs!$B$20+Inputs!$B$31*(1+$F3917)^0*Inputs!$B$21+Inputs!$B$22*(1+Inputs!$B$23)^0</f>
        <v>13289.84965006062</v>
      </c>
      <c r="R3917" s="36">
        <f>Inputs!$B$12*(1+$B3917)^1*$C3917+Inputs!$B$29*(1+$D3917)^1*Inputs!$B$19+Inputs!$B$30*(1+$E3917)^1*Inputs!$B$20+Inputs!$B$31*(1+$F3917)^1*Inputs!$B$21+Inputs!$B$22*(1+Inputs!$B$23)^1</f>
        <v>15486.106017971713</v>
      </c>
      <c r="S3917" s="36">
        <f>Inputs!$B$12*(1+$B3917)^2*$C3917+Inputs!$B$29*(1+$D3917)^2*Inputs!$B$19+Inputs!$B$30*(1+$E3917)^2*Inputs!$B$20+Inputs!$B$31*(1+$F3917)^2*Inputs!$B$21+Inputs!$B$22*(1+Inputs!$B$23)^2</f>
        <v>18412.68748304469</v>
      </c>
      <c r="T3917" s="36">
        <f>Inputs!$B$12*(1+$B3917)^3*$C3917+Inputs!$B$29*(1+$D3917)^3*Inputs!$B$19+Inputs!$B$30*(1+$E3917)^3*Inputs!$B$20+Inputs!$B$31*(1+$F3917)^3*Inputs!$B$21+Inputs!$B$22*(1+Inputs!$B$23)^3</f>
        <v>22337.395770274248</v>
      </c>
      <c r="U3917" s="36">
        <f>Inputs!$B$12*(1+$B3917)^4*$C3917+Inputs!$B$29*(1+$D3917)^4*Inputs!$B$19+Inputs!$B$30*(1+$E3917)^4*Inputs!$B$20+Inputs!$B$31*(1+$F3917)^4*Inputs!$B$21+Inputs!$B$22*(1+Inputs!$B$23)^4</f>
        <v>27627.117950928881</v>
      </c>
      <c r="V3917" s="35">
        <f>Inputs!$B$13/(Q3917*(1-$G3917))</f>
        <v>1.1795068041457175</v>
      </c>
      <c r="W3917" s="36">
        <f>Inputs!$B$13</f>
        <v>12660</v>
      </c>
      <c r="X3917" s="36">
        <f t="shared" si="603"/>
        <v>14358.342199328301</v>
      </c>
      <c r="Y3917" s="36">
        <f t="shared" si="604"/>
        <v>16603.545505443672</v>
      </c>
      <c r="Z3917" s="36">
        <f t="shared" si="605"/>
        <v>19574.56970464539</v>
      </c>
      <c r="AA3917" s="36">
        <f t="shared" si="606"/>
        <v>23507.442804740196</v>
      </c>
      <c r="AB3917" s="36">
        <f t="shared" si="607"/>
        <v>63153.697405101069</v>
      </c>
      <c r="AC3917" s="36">
        <f t="shared" si="608"/>
        <v>339248.39061838307</v>
      </c>
      <c r="AD3917" s="36">
        <f t="shared" si="609"/>
        <v>207150.94743171427</v>
      </c>
    </row>
    <row r="3918" spans="1:30" ht="14.25" customHeight="1" x14ac:dyDescent="0.25">
      <c r="A3918" s="16">
        <v>3902</v>
      </c>
      <c r="B3918" s="34">
        <v>0.29942942659785998</v>
      </c>
      <c r="C3918" s="34">
        <v>5.9189109250714501E-2</v>
      </c>
      <c r="D3918" s="34">
        <v>2.9426494242296E-2</v>
      </c>
      <c r="E3918" s="34">
        <v>5.5891343187578602E-2</v>
      </c>
      <c r="F3918" s="34">
        <v>9.9009898920977505E-3</v>
      </c>
      <c r="G3918" s="34">
        <v>0.17569548709777999</v>
      </c>
      <c r="H3918" s="35">
        <v>1.0590338920760101</v>
      </c>
      <c r="I3918" s="34">
        <v>9.9566507476923402E-2</v>
      </c>
      <c r="J3918" s="34">
        <v>2.34583284893548E-2</v>
      </c>
      <c r="K3918" s="36">
        <f>Inputs!$B$12*(1+$B3918)^4</f>
        <v>171065.34606562924</v>
      </c>
      <c r="L3918" s="36">
        <f t="shared" si="600"/>
        <v>16635.069444961264</v>
      </c>
      <c r="M3918" s="36">
        <f t="shared" si="601"/>
        <v>193232.21023740861</v>
      </c>
      <c r="N3918" s="37">
        <f>M3918/Inputs!$B$6</f>
        <v>294.56129609361068</v>
      </c>
      <c r="O3918" s="38">
        <f>IF(N3918&gt;Inputs!$B$4,1,0)</f>
        <v>0</v>
      </c>
      <c r="P3918" s="34">
        <f t="shared" si="602"/>
        <v>7.6108178987568609E-2</v>
      </c>
      <c r="Q3918" s="36">
        <f>Inputs!$B$12*(1+$B3918)^0*$C3918+Inputs!$B$29*(1+$D3918)^0*Inputs!$B$19+Inputs!$B$30*(1+$E3918)^0*Inputs!$B$20+Inputs!$B$31*(1+$F3918)^0*Inputs!$B$21+Inputs!$B$22*(1+Inputs!$B$23)^0</f>
        <v>11573.39058246979</v>
      </c>
      <c r="R3918" s="36">
        <f>Inputs!$B$12*(1+$B3918)^1*$C3918+Inputs!$B$29*(1+$D3918)^1*Inputs!$B$19+Inputs!$B$30*(1+$E3918)^1*Inputs!$B$20+Inputs!$B$31*(1+$F3918)^1*Inputs!$B$21+Inputs!$B$22*(1+Inputs!$B$23)^1</f>
        <v>12849.827740672961</v>
      </c>
      <c r="S3918" s="36">
        <f>Inputs!$B$12*(1+$B3918)^2*$C3918+Inputs!$B$29*(1+$D3918)^2*Inputs!$B$19+Inputs!$B$30*(1+$E3918)^2*Inputs!$B$20+Inputs!$B$31*(1+$F3918)^2*Inputs!$B$21+Inputs!$B$22*(1+Inputs!$B$23)^2</f>
        <v>14453.742179189034</v>
      </c>
      <c r="T3918" s="36">
        <f>Inputs!$B$12*(1+$B3918)^3*$C3918+Inputs!$B$29*(1+$D3918)^3*Inputs!$B$19+Inputs!$B$30*(1+$E3918)^3*Inputs!$B$20+Inputs!$B$31*(1+$F3918)^3*Inputs!$B$21+Inputs!$B$22*(1+Inputs!$B$23)^3</f>
        <v>16480.938819396542</v>
      </c>
      <c r="U3918" s="36">
        <f>Inputs!$B$12*(1+$B3918)^4*$C3918+Inputs!$B$29*(1+$D3918)^4*Inputs!$B$19+Inputs!$B$30*(1+$E3918)^4*Inputs!$B$20+Inputs!$B$31*(1+$F3918)^4*Inputs!$B$21+Inputs!$B$22*(1+Inputs!$B$23)^4</f>
        <v>19055.795422938492</v>
      </c>
      <c r="V3918" s="35">
        <f>Inputs!$B$13/(Q3918*(1-$G3918))</f>
        <v>1.3270442913019607</v>
      </c>
      <c r="W3918" s="36">
        <f>Inputs!$B$13</f>
        <v>12660</v>
      </c>
      <c r="X3918" s="36">
        <f t="shared" si="603"/>
        <v>13346.57705923176</v>
      </c>
      <c r="Y3918" s="36">
        <f t="shared" si="604"/>
        <v>14214.207643130465</v>
      </c>
      <c r="Z3918" s="36">
        <f t="shared" si="605"/>
        <v>15297.557342269556</v>
      </c>
      <c r="AA3918" s="36">
        <f t="shared" si="606"/>
        <v>16635.069444961264</v>
      </c>
      <c r="AB3918" s="36">
        <f t="shared" si="607"/>
        <v>54058.906277391441</v>
      </c>
      <c r="AC3918" s="36">
        <f t="shared" si="608"/>
        <v>223698.69565825874</v>
      </c>
      <c r="AD3918" s="36">
        <f t="shared" si="609"/>
        <v>139173.30396001716</v>
      </c>
    </row>
    <row r="3919" spans="1:30" ht="14.25" customHeight="1" x14ac:dyDescent="0.25">
      <c r="A3919" s="16">
        <v>3903</v>
      </c>
      <c r="B3919" s="34">
        <v>0.18810994043493801</v>
      </c>
      <c r="C3919" s="34">
        <v>0.10336800860958401</v>
      </c>
      <c r="D3919" s="34">
        <v>3.3075298479082901E-2</v>
      </c>
      <c r="E3919" s="34">
        <v>6.0629237275332197E-2</v>
      </c>
      <c r="F3919" s="34">
        <v>-7.2669067113801502E-3</v>
      </c>
      <c r="G3919" s="34">
        <v>0.17890694393338</v>
      </c>
      <c r="H3919" s="35">
        <v>1.0842735687157901</v>
      </c>
      <c r="I3919" s="34">
        <v>9.2779403691235704E-2</v>
      </c>
      <c r="J3919" s="34">
        <v>2.61093919563745E-2</v>
      </c>
      <c r="K3919" s="36">
        <f>Inputs!$B$12*(1+$B3919)^4</f>
        <v>119557.7596167139</v>
      </c>
      <c r="L3919" s="36">
        <f t="shared" si="600"/>
        <v>18773.593510512525</v>
      </c>
      <c r="M3919" s="36">
        <f t="shared" si="601"/>
        <v>244129.86622240051</v>
      </c>
      <c r="N3919" s="37">
        <f>M3919/Inputs!$B$6</f>
        <v>372.1491863146349</v>
      </c>
      <c r="O3919" s="38">
        <f>IF(N3919&gt;Inputs!$B$4,1,0)</f>
        <v>0</v>
      </c>
      <c r="P3919" s="34">
        <f t="shared" si="602"/>
        <v>6.6670011734861201E-2</v>
      </c>
      <c r="Q3919" s="36">
        <f>Inputs!$B$12*(1+$B3919)^0*$C3919+Inputs!$B$29*(1+$D3919)^0*Inputs!$B$19+Inputs!$B$30*(1+$E3919)^0*Inputs!$B$20+Inputs!$B$31*(1+$F3919)^0*Inputs!$B$21+Inputs!$B$22*(1+Inputs!$B$23)^0</f>
        <v>14224.124544001963</v>
      </c>
      <c r="R3919" s="36">
        <f>Inputs!$B$12*(1+$B3919)^1*$C3919+Inputs!$B$29*(1+$D3919)^1*Inputs!$B$19+Inputs!$B$30*(1+$E3919)^1*Inputs!$B$20+Inputs!$B$31*(1+$F3919)^1*Inputs!$B$21+Inputs!$B$22*(1+Inputs!$B$23)^1</f>
        <v>15550.30998194731</v>
      </c>
      <c r="S3919" s="36">
        <f>Inputs!$B$12*(1+$B3919)^2*$C3919+Inputs!$B$29*(1+$D3919)^2*Inputs!$B$19+Inputs!$B$30*(1+$E3919)^2*Inputs!$B$20+Inputs!$B$31*(1+$F3919)^2*Inputs!$B$21+Inputs!$B$22*(1+Inputs!$B$23)^2</f>
        <v>17106.963006573529</v>
      </c>
      <c r="T3919" s="36">
        <f>Inputs!$B$12*(1+$B3919)^3*$C3919+Inputs!$B$29*(1+$D3919)^3*Inputs!$B$19+Inputs!$B$30*(1+$E3919)^3*Inputs!$B$20+Inputs!$B$31*(1+$F3919)^3*Inputs!$B$21+Inputs!$B$22*(1+Inputs!$B$23)^3</f>
        <v>18935.981746839811</v>
      </c>
      <c r="U3919" s="36">
        <f>Inputs!$B$12*(1+$B3919)^4*$C3919+Inputs!$B$29*(1+$D3919)^4*Inputs!$B$19+Inputs!$B$30*(1+$E3919)^4*Inputs!$B$20+Inputs!$B$31*(1+$F3919)^4*Inputs!$B$21+Inputs!$B$22*(1+Inputs!$B$23)^4</f>
        <v>21087.066116743375</v>
      </c>
      <c r="V3919" s="35">
        <f>Inputs!$B$13/(Q3919*(1-$G3919))</f>
        <v>1.0839662992128993</v>
      </c>
      <c r="W3919" s="36">
        <f>Inputs!$B$13</f>
        <v>12660</v>
      </c>
      <c r="X3919" s="36">
        <f t="shared" si="603"/>
        <v>13841.33519916198</v>
      </c>
      <c r="Y3919" s="36">
        <f t="shared" si="604"/>
        <v>15227.991493493722</v>
      </c>
      <c r="Z3919" s="36">
        <f t="shared" si="605"/>
        <v>16857.311314193645</v>
      </c>
      <c r="AA3919" s="36">
        <f t="shared" si="606"/>
        <v>18773.593510512525</v>
      </c>
      <c r="AB3919" s="36">
        <f t="shared" si="607"/>
        <v>58713.512444588028</v>
      </c>
      <c r="AC3919" s="36">
        <f t="shared" si="608"/>
        <v>288941.91137265513</v>
      </c>
      <c r="AD3919" s="36">
        <f t="shared" si="609"/>
        <v>185416.35377781247</v>
      </c>
    </row>
    <row r="3920" spans="1:30" ht="14.25" customHeight="1" x14ac:dyDescent="0.25">
      <c r="A3920" s="16">
        <v>3904</v>
      </c>
      <c r="B3920" s="34">
        <v>0.19662029787632601</v>
      </c>
      <c r="C3920" s="34">
        <v>9.5548796753314694E-2</v>
      </c>
      <c r="D3920" s="34">
        <v>5.3221602000538E-2</v>
      </c>
      <c r="E3920" s="34">
        <v>5.8589512642260901E-2</v>
      </c>
      <c r="F3920" s="34">
        <v>2.2636469563729101E-2</v>
      </c>
      <c r="G3920" s="34">
        <v>0.20886881732749499</v>
      </c>
      <c r="H3920" s="35">
        <v>0.97056256655596496</v>
      </c>
      <c r="I3920" s="34">
        <v>9.3225724332242604E-2</v>
      </c>
      <c r="J3920" s="34">
        <v>2.28051594492234E-2</v>
      </c>
      <c r="K3920" s="36">
        <f>Inputs!$B$12*(1+$B3920)^4</f>
        <v>123020.28019020324</v>
      </c>
      <c r="L3920" s="36">
        <f t="shared" si="600"/>
        <v>16364.978090541934</v>
      </c>
      <c r="M3920" s="36">
        <f t="shared" si="601"/>
        <v>207185.81334460515</v>
      </c>
      <c r="N3920" s="37">
        <f>M3920/Inputs!$B$6</f>
        <v>315.83203253750787</v>
      </c>
      <c r="O3920" s="38">
        <f>IF(N3920&gt;Inputs!$B$4,1,0)</f>
        <v>0</v>
      </c>
      <c r="P3920" s="34">
        <f t="shared" si="602"/>
        <v>7.0420564883019204E-2</v>
      </c>
      <c r="Q3920" s="36">
        <f>Inputs!$B$12*(1+$B3920)^0*$C3920+Inputs!$B$29*(1+$D3920)^0*Inputs!$B$19+Inputs!$B$30*(1+$E3920)^0*Inputs!$B$20+Inputs!$B$31*(1+$F3920)^0*Inputs!$B$21+Inputs!$B$22*(1+Inputs!$B$23)^0</f>
        <v>13754.971832625804</v>
      </c>
      <c r="R3920" s="36">
        <f>Inputs!$B$12*(1+$B3920)^1*$C3920+Inputs!$B$29*(1+$D3920)^1*Inputs!$B$19+Inputs!$B$30*(1+$E3920)^1*Inputs!$B$20+Inputs!$B$31*(1+$F3920)^1*Inputs!$B$21+Inputs!$B$22*(1+Inputs!$B$23)^1</f>
        <v>15237.984360670613</v>
      </c>
      <c r="S3920" s="36">
        <f>Inputs!$B$12*(1+$B3920)^2*$C3920+Inputs!$B$29*(1+$D3920)^2*Inputs!$B$19+Inputs!$B$30*(1+$E3920)^2*Inputs!$B$20+Inputs!$B$31*(1+$F3920)^2*Inputs!$B$21+Inputs!$B$22*(1+Inputs!$B$23)^2</f>
        <v>16960.832949584466</v>
      </c>
      <c r="T3920" s="36">
        <f>Inputs!$B$12*(1+$B3920)^3*$C3920+Inputs!$B$29*(1+$D3920)^3*Inputs!$B$19+Inputs!$B$30*(1+$E3920)^3*Inputs!$B$20+Inputs!$B$31*(1+$F3920)^3*Inputs!$B$21+Inputs!$B$22*(1+Inputs!$B$23)^3</f>
        <v>18968.087448364276</v>
      </c>
      <c r="U3920" s="36">
        <f>Inputs!$B$12*(1+$B3920)^4*$C3920+Inputs!$B$29*(1+$D3920)^4*Inputs!$B$19+Inputs!$B$30*(1+$E3920)^4*Inputs!$B$20+Inputs!$B$31*(1+$F3920)^4*Inputs!$B$21+Inputs!$B$22*(1+Inputs!$B$23)^4</f>
        <v>21312.941281273444</v>
      </c>
      <c r="V3920" s="35">
        <f>Inputs!$B$13/(Q3920*(1-$G3920))</f>
        <v>1.1633904584340453</v>
      </c>
      <c r="W3920" s="36">
        <f>Inputs!$B$13</f>
        <v>12660</v>
      </c>
      <c r="X3920" s="36">
        <f t="shared" si="603"/>
        <v>13443.809678668105</v>
      </c>
      <c r="Y3920" s="36">
        <f t="shared" si="604"/>
        <v>14316.9510060911</v>
      </c>
      <c r="Z3920" s="36">
        <f t="shared" si="605"/>
        <v>15287.905773276576</v>
      </c>
      <c r="AA3920" s="36">
        <f t="shared" si="606"/>
        <v>16364.978090541934</v>
      </c>
      <c r="AB3920" s="36">
        <f t="shared" si="607"/>
        <v>54970.05280359913</v>
      </c>
      <c r="AC3920" s="36">
        <f t="shared" si="608"/>
        <v>237688.86337513509</v>
      </c>
      <c r="AD3920" s="36">
        <f t="shared" si="609"/>
        <v>152215.76054100602</v>
      </c>
    </row>
    <row r="3921" spans="1:30" ht="14.25" customHeight="1" x14ac:dyDescent="0.25">
      <c r="A3921" s="16">
        <v>3905</v>
      </c>
      <c r="B3921" s="34">
        <v>0.32388264269547001</v>
      </c>
      <c r="C3921" s="34">
        <v>8.2347969358966794E-2</v>
      </c>
      <c r="D3921" s="34">
        <v>2.1260691453477702E-2</v>
      </c>
      <c r="E3921" s="34">
        <v>2.0421080173578701E-2</v>
      </c>
      <c r="F3921" s="34">
        <v>3.20610669752629E-3</v>
      </c>
      <c r="G3921" s="34">
        <v>0.17796162644087299</v>
      </c>
      <c r="H3921" s="35">
        <v>1.04833745044388</v>
      </c>
      <c r="I3921" s="34">
        <v>0.106194308309356</v>
      </c>
      <c r="J3921" s="34">
        <v>3.0391460827559499E-2</v>
      </c>
      <c r="K3921" s="36">
        <f>Inputs!$B$12*(1+$B3921)^4</f>
        <v>184310.12905634689</v>
      </c>
      <c r="L3921" s="36">
        <f t="shared" ref="L3921:L3984" si="610">AA3921</f>
        <v>20225.9366377222</v>
      </c>
      <c r="M3921" s="36">
        <f t="shared" ref="M3921:M3984" si="611">AB3921+AD3921</f>
        <v>224101.90440849715</v>
      </c>
      <c r="N3921" s="37">
        <f>M3921/Inputs!$B$6</f>
        <v>341.61875672027003</v>
      </c>
      <c r="O3921" s="38">
        <f>IF(N3921&gt;Inputs!$B$4,1,0)</f>
        <v>0</v>
      </c>
      <c r="P3921" s="34">
        <f t="shared" ref="P3921:P3984" si="612">I3921-J3921</f>
        <v>7.5802847481796498E-2</v>
      </c>
      <c r="Q3921" s="36">
        <f>Inputs!$B$12*(1+$B3921)^0*$C3921+Inputs!$B$29*(1+$D3921)^0*Inputs!$B$19+Inputs!$B$30*(1+$E3921)^0*Inputs!$B$20+Inputs!$B$31*(1+$F3921)^0*Inputs!$B$21+Inputs!$B$22*(1+Inputs!$B$23)^0</f>
        <v>12962.922188964931</v>
      </c>
      <c r="R3921" s="36">
        <f>Inputs!$B$12*(1+$B3921)^1*$C3921+Inputs!$B$29*(1+$D3921)^1*Inputs!$B$19+Inputs!$B$30*(1+$E3921)^1*Inputs!$B$20+Inputs!$B$31*(1+$F3921)^1*Inputs!$B$21+Inputs!$B$22*(1+Inputs!$B$23)^1</f>
        <v>14630.054059406018</v>
      </c>
      <c r="S3921" s="36">
        <f>Inputs!$B$12*(1+$B3921)^2*$C3921+Inputs!$B$29*(1+$D3921)^2*Inputs!$B$19+Inputs!$B$30*(1+$E3921)^2*Inputs!$B$20+Inputs!$B$31*(1+$F3921)^2*Inputs!$B$21+Inputs!$B$22*(1+Inputs!$B$23)^2</f>
        <v>16815.998241386595</v>
      </c>
      <c r="T3921" s="36">
        <f>Inputs!$B$12*(1+$B3921)^3*$C3921+Inputs!$B$29*(1+$D3921)^3*Inputs!$B$19+Inputs!$B$30*(1+$E3921)^3*Inputs!$B$20+Inputs!$B$31*(1+$F3921)^3*Inputs!$B$21+Inputs!$B$22*(1+Inputs!$B$23)^3</f>
        <v>19688.613574197836</v>
      </c>
      <c r="U3921" s="36">
        <f>Inputs!$B$12*(1+$B3921)^4*$C3921+Inputs!$B$29*(1+$D3921)^4*Inputs!$B$19+Inputs!$B$30*(1+$E3921)^4*Inputs!$B$20+Inputs!$B$31*(1+$F3921)^4*Inputs!$B$21+Inputs!$B$22*(1+Inputs!$B$23)^4</f>
        <v>23470.127582879642</v>
      </c>
      <c r="V3921" s="35">
        <f>Inputs!$B$13/(Q3921*(1-$G3921))</f>
        <v>1.1880608919988218</v>
      </c>
      <c r="W3921" s="36">
        <f>Inputs!$B$13</f>
        <v>12660</v>
      </c>
      <c r="X3921" s="36">
        <f t="shared" ref="X3921:X3984" si="613">R3921*(1-$G3921)*($V3921+($H3921-$V3921)*1/4)</f>
        <v>13868.078938937242</v>
      </c>
      <c r="Y3921" s="36">
        <f t="shared" ref="Y3921:Y3984" si="614">S3921*(1-$G3921)*($V3921+($H3921-$V3921)*2/4)</f>
        <v>15457.309776362534</v>
      </c>
      <c r="Z3921" s="36">
        <f t="shared" ref="Z3921:Z3984" si="615">T3921*(1-$G3921)*($V3921+($H3921-$V3921)*3/4)</f>
        <v>17532.476494279981</v>
      </c>
      <c r="AA3921" s="36">
        <f t="shared" ref="AA3921:AA3984" si="616">U3921*(1-$G3921)*$H3921</f>
        <v>20225.9366377222</v>
      </c>
      <c r="AB3921" s="36">
        <f t="shared" ref="AB3921:AB3984" si="617">W3921/(1+$I3921)^1+X3921/(1+$I3921)^2+Y3921/(1+$I3921)^3+Z3921/(1+$I3921)^4+AA3921/(1+$I3921)^5</f>
        <v>58117.121212170561</v>
      </c>
      <c r="AC3921" s="36">
        <f t="shared" ref="AC3921:AC3984" si="618">AA3921*(1+$J3921)/($I3921-$J3921)</f>
        <v>274932.05190943467</v>
      </c>
      <c r="AD3921" s="36">
        <f t="shared" ref="AD3921:AD3984" si="619">AC3921/(1+$I3921)^5</f>
        <v>165984.78319632658</v>
      </c>
    </row>
    <row r="3922" spans="1:30" ht="14.25" customHeight="1" x14ac:dyDescent="0.25">
      <c r="A3922" s="16">
        <v>3906</v>
      </c>
      <c r="B3922" s="34">
        <v>0.36067540186147201</v>
      </c>
      <c r="C3922" s="34">
        <v>6.0367539896627798E-2</v>
      </c>
      <c r="D3922" s="34">
        <v>4.0676046485596203E-2</v>
      </c>
      <c r="E3922" s="34">
        <v>5.0918808690069602E-2</v>
      </c>
      <c r="F3922" s="34">
        <v>2.6473806113002402E-2</v>
      </c>
      <c r="G3922" s="34">
        <v>0.18284431388501099</v>
      </c>
      <c r="H3922" s="35">
        <v>0.96117095191618196</v>
      </c>
      <c r="I3922" s="34">
        <v>9.9394856911650106E-2</v>
      </c>
      <c r="J3922" s="34">
        <v>2.2127734082092301E-2</v>
      </c>
      <c r="K3922" s="36">
        <f>Inputs!$B$12*(1+$B3922)^4</f>
        <v>205669.25992212241</v>
      </c>
      <c r="L3922" s="36">
        <f t="shared" si="610"/>
        <v>17097.466381285441</v>
      </c>
      <c r="M3922" s="36">
        <f t="shared" si="611"/>
        <v>195594.33451170116</v>
      </c>
      <c r="N3922" s="37">
        <f>M3922/Inputs!$B$6</f>
        <v>298.16209529222738</v>
      </c>
      <c r="O3922" s="38">
        <f>IF(N3922&gt;Inputs!$B$4,1,0)</f>
        <v>0</v>
      </c>
      <c r="P3922" s="34">
        <f t="shared" si="612"/>
        <v>7.7267122829557805E-2</v>
      </c>
      <c r="Q3922" s="36">
        <f>Inputs!$B$12*(1+$B3922)^0*$C3922+Inputs!$B$29*(1+$D3922)^0*Inputs!$B$19+Inputs!$B$30*(1+$E3922)^0*Inputs!$B$20+Inputs!$B$31*(1+$F3922)^0*Inputs!$B$21+Inputs!$B$22*(1+Inputs!$B$23)^0</f>
        <v>11644.096421224589</v>
      </c>
      <c r="R3922" s="36">
        <f>Inputs!$B$12*(1+$B3922)^1*$C3922+Inputs!$B$29*(1+$D3922)^1*Inputs!$B$19+Inputs!$B$30*(1+$E3922)^1*Inputs!$B$20+Inputs!$B$31*(1+$F3922)^1*Inputs!$B$21+Inputs!$B$22*(1+Inputs!$B$23)^1</f>
        <v>13262.960490297697</v>
      </c>
      <c r="S3922" s="36">
        <f>Inputs!$B$12*(1+$B3922)^2*$C3922+Inputs!$B$29*(1+$D3922)^2*Inputs!$B$19+Inputs!$B$30*(1+$E3922)^2*Inputs!$B$20+Inputs!$B$31*(1+$F3922)^2*Inputs!$B$21+Inputs!$B$22*(1+Inputs!$B$23)^2</f>
        <v>15366.06506869186</v>
      </c>
      <c r="T3922" s="36">
        <f>Inputs!$B$12*(1+$B3922)^3*$C3922+Inputs!$B$29*(1+$D3922)^3*Inputs!$B$19+Inputs!$B$30*(1+$E3922)^3*Inputs!$B$20+Inputs!$B$31*(1+$F3922)^3*Inputs!$B$21+Inputs!$B$22*(1+Inputs!$B$23)^3</f>
        <v>18123.928608793904</v>
      </c>
      <c r="U3922" s="36">
        <f>Inputs!$B$12*(1+$B3922)^4*$C3922+Inputs!$B$29*(1+$D3922)^4*Inputs!$B$19+Inputs!$B$30*(1+$E3922)^4*Inputs!$B$20+Inputs!$B$31*(1+$F3922)^4*Inputs!$B$21+Inputs!$B$22*(1+Inputs!$B$23)^4</f>
        <v>21768.390226029325</v>
      </c>
      <c r="V3922" s="35">
        <f>Inputs!$B$13/(Q3922*(1-$G3922))</f>
        <v>1.3305252034509958</v>
      </c>
      <c r="W3922" s="36">
        <f>Inputs!$B$13</f>
        <v>12660</v>
      </c>
      <c r="X3922" s="36">
        <f t="shared" si="613"/>
        <v>13419.347423726436</v>
      </c>
      <c r="Y3922" s="36">
        <f t="shared" si="614"/>
        <v>14387.804083312205</v>
      </c>
      <c r="Z3922" s="36">
        <f t="shared" si="615"/>
        <v>15602.5510477648</v>
      </c>
      <c r="AA3922" s="36">
        <f t="shared" si="616"/>
        <v>17097.466381285441</v>
      </c>
      <c r="AB3922" s="36">
        <f t="shared" si="617"/>
        <v>54771.304275018083</v>
      </c>
      <c r="AC3922" s="36">
        <f t="shared" si="618"/>
        <v>226173.74545442293</v>
      </c>
      <c r="AD3922" s="36">
        <f t="shared" si="619"/>
        <v>140823.03023668309</v>
      </c>
    </row>
    <row r="3923" spans="1:30" ht="14.25" customHeight="1" x14ac:dyDescent="0.25">
      <c r="A3923" s="16">
        <v>3907</v>
      </c>
      <c r="B3923" s="34">
        <v>0.221730952876768</v>
      </c>
      <c r="C3923" s="34">
        <v>9.8022744088001906E-2</v>
      </c>
      <c r="D3923" s="34">
        <v>3.0187580936103901E-2</v>
      </c>
      <c r="E3923" s="34">
        <v>5.1208129299918997E-2</v>
      </c>
      <c r="F3923" s="34">
        <v>2.0722720142910898E-2</v>
      </c>
      <c r="G3923" s="34">
        <v>0.21958782673830801</v>
      </c>
      <c r="H3923" s="35">
        <v>1.00264939033885</v>
      </c>
      <c r="I3923" s="34">
        <v>0.101964248892864</v>
      </c>
      <c r="J3923" s="34">
        <v>2.3381537822325701E-2</v>
      </c>
      <c r="K3923" s="36">
        <f>Inputs!$B$12*(1+$B3923)^4</f>
        <v>133676.03591045318</v>
      </c>
      <c r="L3923" s="36">
        <f t="shared" si="610"/>
        <v>17366.611247704113</v>
      </c>
      <c r="M3923" s="36">
        <f t="shared" si="611"/>
        <v>194288.65087447493</v>
      </c>
      <c r="N3923" s="37">
        <f>M3923/Inputs!$B$6</f>
        <v>296.17172389401668</v>
      </c>
      <c r="O3923" s="38">
        <f>IF(N3923&gt;Inputs!$B$4,1,0)</f>
        <v>0</v>
      </c>
      <c r="P3923" s="34">
        <f t="shared" si="612"/>
        <v>7.8582711070538297E-2</v>
      </c>
      <c r="Q3923" s="36">
        <f>Inputs!$B$12*(1+$B3923)^0*$C3923+Inputs!$B$29*(1+$D3923)^0*Inputs!$B$19+Inputs!$B$30*(1+$E3923)^0*Inputs!$B$20+Inputs!$B$31*(1+$F3923)^0*Inputs!$B$21+Inputs!$B$22*(1+Inputs!$B$23)^0</f>
        <v>13903.408672707035</v>
      </c>
      <c r="R3923" s="36">
        <f>Inputs!$B$12*(1+$B3923)^1*$C3923+Inputs!$B$29*(1+$D3923)^1*Inputs!$B$19+Inputs!$B$30*(1+$E3923)^1*Inputs!$B$20+Inputs!$B$31*(1+$F3923)^1*Inputs!$B$21+Inputs!$B$22*(1+Inputs!$B$23)^1</f>
        <v>15460.140730773073</v>
      </c>
      <c r="S3923" s="36">
        <f>Inputs!$B$12*(1+$B3923)^2*$C3923+Inputs!$B$29*(1+$D3923)^2*Inputs!$B$19+Inputs!$B$30*(1+$E3923)^2*Inputs!$B$20+Inputs!$B$31*(1+$F3923)^2*Inputs!$B$21+Inputs!$B$22*(1+Inputs!$B$23)^2</f>
        <v>17315.484701778445</v>
      </c>
      <c r="T3923" s="36">
        <f>Inputs!$B$12*(1+$B3923)^3*$C3923+Inputs!$B$29*(1+$D3923)^3*Inputs!$B$19+Inputs!$B$30*(1+$E3923)^3*Inputs!$B$20+Inputs!$B$31*(1+$F3923)^3*Inputs!$B$21+Inputs!$B$22*(1+Inputs!$B$23)^3</f>
        <v>19533.961104537928</v>
      </c>
      <c r="U3923" s="36">
        <f>Inputs!$B$12*(1+$B3923)^4*$C3923+Inputs!$B$29*(1+$D3923)^4*Inputs!$B$19+Inputs!$B$30*(1+$E3923)^4*Inputs!$B$20+Inputs!$B$31*(1+$F3923)^4*Inputs!$B$21+Inputs!$B$22*(1+Inputs!$B$23)^4</f>
        <v>22194.325624194178</v>
      </c>
      <c r="V3923" s="35">
        <f>Inputs!$B$13/(Q3923*(1-$G3923))</f>
        <v>1.1667784038842184</v>
      </c>
      <c r="W3923" s="36">
        <f>Inputs!$B$13</f>
        <v>12660</v>
      </c>
      <c r="X3923" s="36">
        <f t="shared" si="613"/>
        <v>13582.444796154685</v>
      </c>
      <c r="Y3923" s="36">
        <f t="shared" si="614"/>
        <v>14657.972156348567</v>
      </c>
      <c r="Z3923" s="36">
        <f t="shared" si="615"/>
        <v>15910.447648377871</v>
      </c>
      <c r="AA3923" s="36">
        <f t="shared" si="616"/>
        <v>17366.611247704113</v>
      </c>
      <c r="AB3923" s="36">
        <f t="shared" si="617"/>
        <v>55105.030685596801</v>
      </c>
      <c r="AC3923" s="36">
        <f t="shared" si="618"/>
        <v>226165.13331392483</v>
      </c>
      <c r="AD3923" s="36">
        <f t="shared" si="619"/>
        <v>139183.62018887812</v>
      </c>
    </row>
    <row r="3924" spans="1:30" ht="14.25" customHeight="1" x14ac:dyDescent="0.25">
      <c r="A3924" s="16">
        <v>3908</v>
      </c>
      <c r="B3924" s="34">
        <v>0.25430669534381201</v>
      </c>
      <c r="C3924" s="34">
        <v>4.7363719545672402E-2</v>
      </c>
      <c r="D3924" s="34">
        <v>1.7842977783357E-2</v>
      </c>
      <c r="E3924" s="34">
        <v>6.7375084622433301E-2</v>
      </c>
      <c r="F3924" s="34">
        <v>3.47708231480418E-2</v>
      </c>
      <c r="G3924" s="34">
        <v>0.20610697611885101</v>
      </c>
      <c r="H3924" s="35">
        <v>0.99228706886849805</v>
      </c>
      <c r="I3924" s="34">
        <v>9.5591248501671694E-2</v>
      </c>
      <c r="J3924" s="34">
        <v>3.0265986062624001E-2</v>
      </c>
      <c r="K3924" s="36">
        <f>Inputs!$B$12*(1+$B3924)^4</f>
        <v>148513.59546568478</v>
      </c>
      <c r="L3924" s="36">
        <f t="shared" si="610"/>
        <v>12934.035877030745</v>
      </c>
      <c r="M3924" s="36">
        <f t="shared" si="611"/>
        <v>178311.23736981215</v>
      </c>
      <c r="N3924" s="37">
        <f>M3924/Inputs!$B$6</f>
        <v>271.81591062471364</v>
      </c>
      <c r="O3924" s="38">
        <f>IF(N3924&gt;Inputs!$B$4,1,0)</f>
        <v>0</v>
      </c>
      <c r="P3924" s="34">
        <f t="shared" si="612"/>
        <v>6.5325262439047696E-2</v>
      </c>
      <c r="Q3924" s="36">
        <f>Inputs!$B$12*(1+$B3924)^0*$C3924+Inputs!$B$29*(1+$D3924)^0*Inputs!$B$19+Inputs!$B$30*(1+$E3924)^0*Inputs!$B$20+Inputs!$B$31*(1+$F3924)^0*Inputs!$B$21+Inputs!$B$22*(1+Inputs!$B$23)^0</f>
        <v>10863.867200167264</v>
      </c>
      <c r="R3924" s="36">
        <f>Inputs!$B$12*(1+$B3924)^1*$C3924+Inputs!$B$29*(1+$D3924)^1*Inputs!$B$19+Inputs!$B$30*(1+$E3924)^1*Inputs!$B$20+Inputs!$B$31*(1+$F3924)^1*Inputs!$B$21+Inputs!$B$22*(1+Inputs!$B$23)^1</f>
        <v>11902.472851329288</v>
      </c>
      <c r="S3924" s="36">
        <f>Inputs!$B$12*(1+$B3924)^2*$C3924+Inputs!$B$29*(1+$D3924)^2*Inputs!$B$19+Inputs!$B$30*(1+$E3924)^2*Inputs!$B$20+Inputs!$B$31*(1+$F3924)^2*Inputs!$B$21+Inputs!$B$22*(1+Inputs!$B$23)^2</f>
        <v>13140.696317441441</v>
      </c>
      <c r="T3924" s="36">
        <f>Inputs!$B$12*(1+$B3924)^3*$C3924+Inputs!$B$29*(1+$D3924)^3*Inputs!$B$19+Inputs!$B$30*(1+$E3924)^3*Inputs!$B$20+Inputs!$B$31*(1+$F3924)^3*Inputs!$B$21+Inputs!$B$22*(1+Inputs!$B$23)^3</f>
        <v>14626.189746707621</v>
      </c>
      <c r="U3924" s="36">
        <f>Inputs!$B$12*(1+$B3924)^4*$C3924+Inputs!$B$29*(1+$D3924)^4*Inputs!$B$19+Inputs!$B$30*(1+$E3924)^4*Inputs!$B$20+Inputs!$B$31*(1+$F3924)^4*Inputs!$B$21+Inputs!$B$22*(1+Inputs!$B$23)^4</f>
        <v>16418.547877960315</v>
      </c>
      <c r="V3924" s="35">
        <f>Inputs!$B$13/(Q3924*(1-$G3924))</f>
        <v>1.4678689091457293</v>
      </c>
      <c r="W3924" s="36">
        <f>Inputs!$B$13</f>
        <v>12660</v>
      </c>
      <c r="X3924" s="36">
        <f t="shared" si="613"/>
        <v>12746.841543322262</v>
      </c>
      <c r="Y3924" s="36">
        <f t="shared" si="614"/>
        <v>12832.551381765074</v>
      </c>
      <c r="Z3924" s="36">
        <f t="shared" si="615"/>
        <v>12902.640395016258</v>
      </c>
      <c r="AA3924" s="36">
        <f t="shared" si="616"/>
        <v>12934.035877030745</v>
      </c>
      <c r="AB3924" s="36">
        <f t="shared" si="617"/>
        <v>49082.384965292411</v>
      </c>
      <c r="AC3924" s="36">
        <f t="shared" si="618"/>
        <v>203986.89158044956</v>
      </c>
      <c r="AD3924" s="36">
        <f t="shared" si="619"/>
        <v>129228.85240451976</v>
      </c>
    </row>
    <row r="3925" spans="1:30" ht="14.25" customHeight="1" x14ac:dyDescent="0.25">
      <c r="A3925" s="16">
        <v>3909</v>
      </c>
      <c r="B3925" s="34">
        <v>0.37955079569973499</v>
      </c>
      <c r="C3925" s="34">
        <v>5.7620819124691199E-2</v>
      </c>
      <c r="D3925" s="34">
        <v>3.4669458854339502E-2</v>
      </c>
      <c r="E3925" s="34">
        <v>3.3522426960901998E-2</v>
      </c>
      <c r="F3925" s="34">
        <v>2.4119487915887399E-2</v>
      </c>
      <c r="G3925" s="34">
        <v>0.19529916075763301</v>
      </c>
      <c r="H3925" s="35">
        <v>1.06561964581508</v>
      </c>
      <c r="I3925" s="34">
        <v>0.100845558977392</v>
      </c>
      <c r="J3925" s="34">
        <v>1.9491108222660501E-2</v>
      </c>
      <c r="K3925" s="36">
        <f>Inputs!$B$12*(1+$B3925)^4</f>
        <v>217321.17001169521</v>
      </c>
      <c r="L3925" s="36">
        <f t="shared" si="610"/>
        <v>18473.00216325279</v>
      </c>
      <c r="M3925" s="36">
        <f t="shared" si="611"/>
        <v>199556.67756484263</v>
      </c>
      <c r="N3925" s="37">
        <f>M3925/Inputs!$B$6</f>
        <v>304.20225238543082</v>
      </c>
      <c r="O3925" s="38">
        <f>IF(N3925&gt;Inputs!$B$4,1,0)</f>
        <v>0</v>
      </c>
      <c r="P3925" s="34">
        <f t="shared" si="612"/>
        <v>8.1354450754731494E-2</v>
      </c>
      <c r="Q3925" s="36">
        <f>Inputs!$B$12*(1+$B3925)^0*$C3925+Inputs!$B$29*(1+$D3925)^0*Inputs!$B$19+Inputs!$B$30*(1+$E3925)^0*Inputs!$B$20+Inputs!$B$31*(1+$F3925)^0*Inputs!$B$21+Inputs!$B$22*(1+Inputs!$B$23)^0</f>
        <v>11479.293174908395</v>
      </c>
      <c r="R3925" s="36">
        <f>Inputs!$B$12*(1+$B3925)^1*$C3925+Inputs!$B$29*(1+$D3925)^1*Inputs!$B$19+Inputs!$B$30*(1+$E3925)^1*Inputs!$B$20+Inputs!$B$31*(1+$F3925)^1*Inputs!$B$21+Inputs!$B$22*(1+Inputs!$B$23)^1</f>
        <v>13029.86392937549</v>
      </c>
      <c r="S3925" s="36">
        <f>Inputs!$B$12*(1+$B3925)^2*$C3925+Inputs!$B$29*(1+$D3925)^2*Inputs!$B$19+Inputs!$B$30*(1+$E3925)^2*Inputs!$B$20+Inputs!$B$31*(1+$F3925)^2*Inputs!$B$21+Inputs!$B$22*(1+Inputs!$B$23)^2</f>
        <v>15085.823307782302</v>
      </c>
      <c r="T3925" s="36">
        <f>Inputs!$B$12*(1+$B3925)^3*$C3925+Inputs!$B$29*(1+$D3925)^3*Inputs!$B$19+Inputs!$B$30*(1+$E3925)^3*Inputs!$B$20+Inputs!$B$31*(1+$F3925)^3*Inputs!$B$21+Inputs!$B$22*(1+Inputs!$B$23)^3</f>
        <v>17836.438771802968</v>
      </c>
      <c r="U3925" s="36">
        <f>Inputs!$B$12*(1+$B3925)^4*$C3925+Inputs!$B$29*(1+$D3925)^4*Inputs!$B$19+Inputs!$B$30*(1+$E3925)^4*Inputs!$B$20+Inputs!$B$31*(1+$F3925)^4*Inputs!$B$21+Inputs!$B$22*(1+Inputs!$B$23)^4</f>
        <v>21542.73346662151</v>
      </c>
      <c r="V3925" s="35">
        <f>Inputs!$B$13/(Q3925*(1-$G3925))</f>
        <v>1.3705159801151865</v>
      </c>
      <c r="W3925" s="36">
        <f>Inputs!$B$13</f>
        <v>12660</v>
      </c>
      <c r="X3925" s="36">
        <f t="shared" si="613"/>
        <v>13570.834893102978</v>
      </c>
      <c r="Y3925" s="36">
        <f t="shared" si="614"/>
        <v>14786.825176451463</v>
      </c>
      <c r="Z3925" s="36">
        <f t="shared" si="615"/>
        <v>16388.879906455702</v>
      </c>
      <c r="AA3925" s="36">
        <f t="shared" si="616"/>
        <v>18473.00216325279</v>
      </c>
      <c r="AB3925" s="36">
        <f t="shared" si="617"/>
        <v>56368.34479501289</v>
      </c>
      <c r="AC3925" s="36">
        <f t="shared" si="618"/>
        <v>231493.92900939571</v>
      </c>
      <c r="AD3925" s="36">
        <f t="shared" si="619"/>
        <v>143188.33276982972</v>
      </c>
    </row>
    <row r="3926" spans="1:30" ht="14.25" customHeight="1" x14ac:dyDescent="0.25">
      <c r="A3926" s="16">
        <v>3910</v>
      </c>
      <c r="B3926" s="34">
        <v>0.360203661800444</v>
      </c>
      <c r="C3926" s="34">
        <v>9.56010642237453E-2</v>
      </c>
      <c r="D3926" s="34">
        <v>4.0670448317747701E-2</v>
      </c>
      <c r="E3926" s="34">
        <v>5.5541282180535098E-2</v>
      </c>
      <c r="F3926" s="34">
        <v>2.4948649082088999E-3</v>
      </c>
      <c r="G3926" s="34">
        <v>0.17701211822339799</v>
      </c>
      <c r="H3926" s="35">
        <v>1.0668624279191801</v>
      </c>
      <c r="I3926" s="34">
        <v>0.10731472790397401</v>
      </c>
      <c r="J3926" s="34">
        <v>2.4939972752887899E-2</v>
      </c>
      <c r="K3926" s="36">
        <f>Inputs!$B$12*(1+$B3926)^4</f>
        <v>205384.1897727139</v>
      </c>
      <c r="L3926" s="36">
        <f t="shared" si="610"/>
        <v>25102.207373837606</v>
      </c>
      <c r="M3926" s="36">
        <f t="shared" si="611"/>
        <v>252332.12730351201</v>
      </c>
      <c r="N3926" s="37">
        <f>M3926/Inputs!$B$6</f>
        <v>384.65263308462198</v>
      </c>
      <c r="O3926" s="38">
        <f>IF(N3926&gt;Inputs!$B$4,1,0)</f>
        <v>0</v>
      </c>
      <c r="P3926" s="34">
        <f t="shared" si="612"/>
        <v>8.237475515108611E-2</v>
      </c>
      <c r="Q3926" s="36">
        <f>Inputs!$B$12*(1+$B3926)^0*$C3926+Inputs!$B$29*(1+$D3926)^0*Inputs!$B$19+Inputs!$B$30*(1+$E3926)^0*Inputs!$B$20+Inputs!$B$31*(1+$F3926)^0*Inputs!$B$21+Inputs!$B$22*(1+Inputs!$B$23)^0</f>
        <v>13758.107880851639</v>
      </c>
      <c r="R3926" s="36">
        <f>Inputs!$B$12*(1+$B3926)^1*$C3926+Inputs!$B$29*(1+$D3926)^1*Inputs!$B$19+Inputs!$B$30*(1+$E3926)^1*Inputs!$B$20+Inputs!$B$31*(1+$F3926)^1*Inputs!$B$21+Inputs!$B$22*(1+Inputs!$B$23)^1</f>
        <v>16040.108260791923</v>
      </c>
      <c r="S3926" s="36">
        <f>Inputs!$B$12*(1+$B3926)^2*$C3926+Inputs!$B$29*(1+$D3926)^2*Inputs!$B$19+Inputs!$B$30*(1+$E3926)^2*Inputs!$B$20+Inputs!$B$31*(1+$F3926)^2*Inputs!$B$21+Inputs!$B$22*(1+Inputs!$B$23)^2</f>
        <v>19077.5023689921</v>
      </c>
      <c r="T3926" s="36">
        <f>Inputs!$B$12*(1+$B3926)^3*$C3926+Inputs!$B$29*(1+$D3926)^3*Inputs!$B$19+Inputs!$B$30*(1+$E3926)^3*Inputs!$B$20+Inputs!$B$31*(1+$F3926)^3*Inputs!$B$21+Inputs!$B$22*(1+Inputs!$B$23)^3</f>
        <v>23138.95645513737</v>
      </c>
      <c r="U3926" s="36">
        <f>Inputs!$B$12*(1+$B3926)^4*$C3926+Inputs!$B$29*(1+$D3926)^4*Inputs!$B$19+Inputs!$B$30*(1+$E3926)^4*Inputs!$B$20+Inputs!$B$31*(1+$F3926)^4*Inputs!$B$21+Inputs!$B$22*(1+Inputs!$B$23)^4</f>
        <v>28589.729868928087</v>
      </c>
      <c r="V3926" s="35">
        <f>Inputs!$B$13/(Q3926*(1-$G3926))</f>
        <v>1.118102335734152</v>
      </c>
      <c r="W3926" s="36">
        <f>Inputs!$B$13</f>
        <v>12660</v>
      </c>
      <c r="X3926" s="36">
        <f t="shared" si="613"/>
        <v>14590.759640815495</v>
      </c>
      <c r="Y3926" s="36">
        <f t="shared" si="614"/>
        <v>17152.577826118719</v>
      </c>
      <c r="Z3926" s="36">
        <f t="shared" si="615"/>
        <v>20560.288799835944</v>
      </c>
      <c r="AA3926" s="36">
        <f t="shared" si="616"/>
        <v>25102.207373837606</v>
      </c>
      <c r="AB3926" s="36">
        <f t="shared" si="617"/>
        <v>64720.035478990365</v>
      </c>
      <c r="AC3926" s="36">
        <f t="shared" si="618"/>
        <v>312331.80231722037</v>
      </c>
      <c r="AD3926" s="36">
        <f t="shared" si="619"/>
        <v>187612.09182452166</v>
      </c>
    </row>
    <row r="3927" spans="1:30" ht="14.25" customHeight="1" x14ac:dyDescent="0.25">
      <c r="A3927" s="16">
        <v>3911</v>
      </c>
      <c r="B3927" s="34">
        <v>0.31442046083035702</v>
      </c>
      <c r="C3927" s="34">
        <v>9.3399029286865498E-2</v>
      </c>
      <c r="D3927" s="34">
        <v>3.2138924550227203E-2</v>
      </c>
      <c r="E3927" s="34">
        <v>5.04952580159473E-2</v>
      </c>
      <c r="F3927" s="34">
        <v>9.3147048553550004E-3</v>
      </c>
      <c r="G3927" s="34">
        <v>0.19146430179702401</v>
      </c>
      <c r="H3927" s="35">
        <v>1.1127674039684201</v>
      </c>
      <c r="I3927" s="34">
        <v>9.4443517834899099E-2</v>
      </c>
      <c r="J3927" s="34">
        <v>2.5848885948514502E-2</v>
      </c>
      <c r="K3927" s="36">
        <f>Inputs!$B$12*(1+$B3927)^4</f>
        <v>179097.07537682637</v>
      </c>
      <c r="L3927" s="36">
        <f t="shared" si="610"/>
        <v>23053.408016028454</v>
      </c>
      <c r="M3927" s="36">
        <f t="shared" si="611"/>
        <v>283978.29159721895</v>
      </c>
      <c r="N3927" s="37">
        <f>M3927/Inputs!$B$6</f>
        <v>432.89373719088258</v>
      </c>
      <c r="O3927" s="38">
        <f>IF(N3927&gt;Inputs!$B$4,1,0)</f>
        <v>1</v>
      </c>
      <c r="P3927" s="34">
        <f t="shared" si="612"/>
        <v>6.8594631886384594E-2</v>
      </c>
      <c r="Q3927" s="36">
        <f>Inputs!$B$12*(1+$B3927)^0*$C3927+Inputs!$B$29*(1+$D3927)^0*Inputs!$B$19+Inputs!$B$30*(1+$E3927)^0*Inputs!$B$20+Inputs!$B$31*(1+$F3927)^0*Inputs!$B$21+Inputs!$B$22*(1+Inputs!$B$23)^0</f>
        <v>13625.985784638851</v>
      </c>
      <c r="R3927" s="36">
        <f>Inputs!$B$12*(1+$B3927)^1*$C3927+Inputs!$B$29*(1+$D3927)^1*Inputs!$B$19+Inputs!$B$30*(1+$E3927)^1*Inputs!$B$20+Inputs!$B$31*(1+$F3927)^1*Inputs!$B$21+Inputs!$B$22*(1+Inputs!$B$23)^1</f>
        <v>15593.795323009985</v>
      </c>
      <c r="S3927" s="36">
        <f>Inputs!$B$12*(1+$B3927)^2*$C3927+Inputs!$B$29*(1+$D3927)^2*Inputs!$B$19+Inputs!$B$30*(1+$E3927)^2*Inputs!$B$20+Inputs!$B$31*(1+$F3927)^2*Inputs!$B$21+Inputs!$B$22*(1+Inputs!$B$23)^2</f>
        <v>18123.741463828166</v>
      </c>
      <c r="T3927" s="36">
        <f>Inputs!$B$12*(1+$B3927)^3*$C3927+Inputs!$B$29*(1+$D3927)^3*Inputs!$B$19+Inputs!$B$30*(1+$E3927)^3*Inputs!$B$20+Inputs!$B$31*(1+$F3927)^3*Inputs!$B$21+Inputs!$B$22*(1+Inputs!$B$23)^3</f>
        <v>21390.389590070983</v>
      </c>
      <c r="U3927" s="36">
        <f>Inputs!$B$12*(1+$B3927)^4*$C3927+Inputs!$B$29*(1+$D3927)^4*Inputs!$B$19+Inputs!$B$30*(1+$E3927)^4*Inputs!$B$20+Inputs!$B$31*(1+$F3927)^4*Inputs!$B$21+Inputs!$B$22*(1+Inputs!$B$23)^4</f>
        <v>25623.09234792232</v>
      </c>
      <c r="V3927" s="35">
        <f>Inputs!$B$13/(Q3927*(1-$G3927))</f>
        <v>1.1491231519030856</v>
      </c>
      <c r="W3927" s="36">
        <f>Inputs!$B$13</f>
        <v>12660</v>
      </c>
      <c r="X3927" s="36">
        <f t="shared" si="613"/>
        <v>14373.711202102162</v>
      </c>
      <c r="Y3927" s="36">
        <f t="shared" si="614"/>
        <v>16572.523724798077</v>
      </c>
      <c r="Z3927" s="36">
        <f t="shared" si="615"/>
        <v>19402.386031105038</v>
      </c>
      <c r="AA3927" s="36">
        <f t="shared" si="616"/>
        <v>23053.408016028454</v>
      </c>
      <c r="AB3927" s="36">
        <f t="shared" si="617"/>
        <v>64414.040221489209</v>
      </c>
      <c r="AC3927" s="36">
        <f t="shared" si="618"/>
        <v>344769.15000769199</v>
      </c>
      <c r="AD3927" s="36">
        <f t="shared" si="619"/>
        <v>219564.25137572977</v>
      </c>
    </row>
    <row r="3928" spans="1:30" ht="14.25" customHeight="1" x14ac:dyDescent="0.25">
      <c r="A3928" s="16">
        <v>3912</v>
      </c>
      <c r="B3928" s="34">
        <v>0.32779621733813002</v>
      </c>
      <c r="C3928" s="34">
        <v>0.101296879340027</v>
      </c>
      <c r="D3928" s="34">
        <v>4.28938327432761E-2</v>
      </c>
      <c r="E3928" s="34">
        <v>6.1572724545631403E-2</v>
      </c>
      <c r="F3928" s="34">
        <v>1.8667992411685201E-2</v>
      </c>
      <c r="G3928" s="34">
        <v>0.19215929323906999</v>
      </c>
      <c r="H3928" s="35">
        <v>1.0533121437742401</v>
      </c>
      <c r="I3928" s="34">
        <v>9.3951576889996002E-2</v>
      </c>
      <c r="J3928" s="34">
        <v>2.5824142156144699E-2</v>
      </c>
      <c r="K3928" s="36">
        <f>Inputs!$B$12*(1+$B3928)^4</f>
        <v>186499.19377300012</v>
      </c>
      <c r="L3928" s="36">
        <f t="shared" si="610"/>
        <v>24040.644524603969</v>
      </c>
      <c r="M3928" s="36">
        <f t="shared" si="611"/>
        <v>297046.95601476851</v>
      </c>
      <c r="N3928" s="37">
        <f>M3928/Inputs!$B$6</f>
        <v>452.81548172983003</v>
      </c>
      <c r="O3928" s="38">
        <f>IF(N3928&gt;Inputs!$B$4,1,0)</f>
        <v>1</v>
      </c>
      <c r="P3928" s="34">
        <f t="shared" si="612"/>
        <v>6.81274347338513E-2</v>
      </c>
      <c r="Q3928" s="36">
        <f>Inputs!$B$12*(1+$B3928)^0*$C3928+Inputs!$B$29*(1+$D3928)^0*Inputs!$B$19+Inputs!$B$30*(1+$E3928)^0*Inputs!$B$20+Inputs!$B$31*(1+$F3928)^0*Inputs!$B$21+Inputs!$B$22*(1+Inputs!$B$23)^0</f>
        <v>14099.856787828543</v>
      </c>
      <c r="R3928" s="36">
        <f>Inputs!$B$12*(1+$B3928)^1*$C3928+Inputs!$B$29*(1+$D3928)^1*Inputs!$B$19+Inputs!$B$30*(1+$E3928)^1*Inputs!$B$20+Inputs!$B$31*(1+$F3928)^1*Inputs!$B$21+Inputs!$B$22*(1+Inputs!$B$23)^1</f>
        <v>16403.453363233097</v>
      </c>
      <c r="S3928" s="36">
        <f>Inputs!$B$12*(1+$B3928)^2*$C3928+Inputs!$B$29*(1+$D3928)^2*Inputs!$B$19+Inputs!$B$30*(1+$E3928)^2*Inputs!$B$20+Inputs!$B$31*(1+$F3928)^2*Inputs!$B$21+Inputs!$B$22*(1+Inputs!$B$23)^2</f>
        <v>19375.202346076239</v>
      </c>
      <c r="T3928" s="36">
        <f>Inputs!$B$12*(1+$B3928)^3*$C3928+Inputs!$B$29*(1+$D3928)^3*Inputs!$B$19+Inputs!$B$30*(1+$E3928)^3*Inputs!$B$20+Inputs!$B$31*(1+$F3928)^3*Inputs!$B$21+Inputs!$B$22*(1+Inputs!$B$23)^3</f>
        <v>23229.988966639663</v>
      </c>
      <c r="U3928" s="36">
        <f>Inputs!$B$12*(1+$B3928)^4*$C3928+Inputs!$B$29*(1+$D3928)^4*Inputs!$B$19+Inputs!$B$30*(1+$E3928)^4*Inputs!$B$20+Inputs!$B$31*(1+$F3928)^4*Inputs!$B$21+Inputs!$B$22*(1+Inputs!$B$23)^4</f>
        <v>28252.916261255526</v>
      </c>
      <c r="V3928" s="35">
        <f>Inputs!$B$13/(Q3928*(1-$G3928))</f>
        <v>1.1114585494339315</v>
      </c>
      <c r="W3928" s="36">
        <f>Inputs!$B$13</f>
        <v>12660</v>
      </c>
      <c r="X3928" s="36">
        <f t="shared" si="613"/>
        <v>14535.726665773098</v>
      </c>
      <c r="Y3928" s="36">
        <f t="shared" si="614"/>
        <v>16941.578958534556</v>
      </c>
      <c r="Z3928" s="36">
        <f t="shared" si="615"/>
        <v>20039.389125239282</v>
      </c>
      <c r="AA3928" s="36">
        <f t="shared" si="616"/>
        <v>24040.644524603969</v>
      </c>
      <c r="AB3928" s="36">
        <f t="shared" si="617"/>
        <v>65996.679291490567</v>
      </c>
      <c r="AC3928" s="36">
        <f t="shared" si="618"/>
        <v>361990.34416422609</v>
      </c>
      <c r="AD3928" s="36">
        <f t="shared" si="619"/>
        <v>231050.27672327796</v>
      </c>
    </row>
    <row r="3929" spans="1:30" ht="14.25" customHeight="1" x14ac:dyDescent="0.25">
      <c r="A3929" s="16">
        <v>3913</v>
      </c>
      <c r="B3929" s="34">
        <v>0.213878961389707</v>
      </c>
      <c r="C3929" s="34">
        <v>8.7127860943469707E-2</v>
      </c>
      <c r="D3929" s="34">
        <v>2.5662492189118698E-2</v>
      </c>
      <c r="E3929" s="34">
        <v>5.06957764968861E-2</v>
      </c>
      <c r="F3929" s="34">
        <v>5.7630822724392501E-3</v>
      </c>
      <c r="G3929" s="34">
        <v>0.18148452377496599</v>
      </c>
      <c r="H3929" s="35">
        <v>1.09281106964409</v>
      </c>
      <c r="I3929" s="34">
        <v>8.8276724132357404E-2</v>
      </c>
      <c r="J3929" s="34">
        <v>1.99004852972781E-2</v>
      </c>
      <c r="K3929" s="36">
        <f>Inputs!$B$12*(1+$B3929)^4</f>
        <v>130272.51214045614</v>
      </c>
      <c r="L3929" s="36">
        <f t="shared" si="610"/>
        <v>17969.837659978664</v>
      </c>
      <c r="M3929" s="36">
        <f t="shared" si="611"/>
        <v>233677.3908592267</v>
      </c>
      <c r="N3929" s="37">
        <f>M3929/Inputs!$B$6</f>
        <v>356.21553484638218</v>
      </c>
      <c r="O3929" s="38">
        <f>IF(N3929&gt;Inputs!$B$4,1,0)</f>
        <v>0</v>
      </c>
      <c r="P3929" s="34">
        <f t="shared" si="612"/>
        <v>6.8376238835079303E-2</v>
      </c>
      <c r="Q3929" s="36">
        <f>Inputs!$B$12*(1+$B3929)^0*$C3929+Inputs!$B$29*(1+$D3929)^0*Inputs!$B$19+Inputs!$B$30*(1+$E3929)^0*Inputs!$B$20+Inputs!$B$31*(1+$F3929)^0*Inputs!$B$21+Inputs!$B$22*(1+Inputs!$B$23)^0</f>
        <v>13249.715684035105</v>
      </c>
      <c r="R3929" s="36">
        <f>Inputs!$B$12*(1+$B3929)^1*$C3929+Inputs!$B$29*(1+$D3929)^1*Inputs!$B$19+Inputs!$B$30*(1+$E3929)^1*Inputs!$B$20+Inputs!$B$31*(1+$F3929)^1*Inputs!$B$21+Inputs!$B$22*(1+Inputs!$B$23)^1</f>
        <v>14536.730891293675</v>
      </c>
      <c r="S3929" s="36">
        <f>Inputs!$B$12*(1+$B3929)^2*$C3929+Inputs!$B$29*(1+$D3929)^2*Inputs!$B$19+Inputs!$B$30*(1+$E3929)^2*Inputs!$B$20+Inputs!$B$31*(1+$F3929)^2*Inputs!$B$21+Inputs!$B$22*(1+Inputs!$B$23)^2</f>
        <v>16069.585827749383</v>
      </c>
      <c r="T3929" s="36">
        <f>Inputs!$B$12*(1+$B3929)^3*$C3929+Inputs!$B$29*(1+$D3929)^3*Inputs!$B$19+Inputs!$B$30*(1+$E3929)^3*Inputs!$B$20+Inputs!$B$31*(1+$F3929)^3*Inputs!$B$21+Inputs!$B$22*(1+Inputs!$B$23)^3</f>
        <v>17899.748177392423</v>
      </c>
      <c r="U3929" s="36">
        <f>Inputs!$B$12*(1+$B3929)^4*$C3929+Inputs!$B$29*(1+$D3929)^4*Inputs!$B$19+Inputs!$B$30*(1+$E3929)^4*Inputs!$B$20+Inputs!$B$31*(1+$F3929)^4*Inputs!$B$21+Inputs!$B$22*(1+Inputs!$B$23)^4</f>
        <v>20089.640852251316</v>
      </c>
      <c r="V3929" s="35">
        <f>Inputs!$B$13/(Q3929*(1-$G3929))</f>
        <v>1.167347751674457</v>
      </c>
      <c r="W3929" s="36">
        <f>Inputs!$B$13</f>
        <v>12660</v>
      </c>
      <c r="X3929" s="36">
        <f t="shared" si="613"/>
        <v>13668.013584554488</v>
      </c>
      <c r="Y3929" s="36">
        <f t="shared" si="614"/>
        <v>14864.165811745968</v>
      </c>
      <c r="Z3929" s="36">
        <f t="shared" si="615"/>
        <v>16284.029735857688</v>
      </c>
      <c r="AA3929" s="36">
        <f t="shared" si="616"/>
        <v>17969.837659978664</v>
      </c>
      <c r="AB3929" s="36">
        <f t="shared" si="617"/>
        <v>58087.284897881662</v>
      </c>
      <c r="AC3929" s="36">
        <f t="shared" si="618"/>
        <v>268038.23173618247</v>
      </c>
      <c r="AD3929" s="36">
        <f t="shared" si="619"/>
        <v>175590.10596134505</v>
      </c>
    </row>
    <row r="3930" spans="1:30" ht="14.25" customHeight="1" x14ac:dyDescent="0.25">
      <c r="A3930" s="16">
        <v>3914</v>
      </c>
      <c r="B3930" s="34">
        <v>0.38215333703398802</v>
      </c>
      <c r="C3930" s="34">
        <v>6.9367405432984502E-2</v>
      </c>
      <c r="D3930" s="34">
        <v>4.75413860392657E-2</v>
      </c>
      <c r="E3930" s="34">
        <v>5.9674466866860502E-2</v>
      </c>
      <c r="F3930" s="34">
        <v>1.3877095494775799E-2</v>
      </c>
      <c r="G3930" s="34">
        <v>0.15931044492319199</v>
      </c>
      <c r="H3930" s="35">
        <v>1.12934951607199</v>
      </c>
      <c r="I3930" s="34">
        <v>0.100069413366314</v>
      </c>
      <c r="J3930" s="34">
        <v>1.78103612338791E-2</v>
      </c>
      <c r="K3930" s="36">
        <f>Inputs!$B$12*(1+$B3930)^4</f>
        <v>218965.73380925931</v>
      </c>
      <c r="L3930" s="36">
        <f t="shared" si="610"/>
        <v>23267.476750794536</v>
      </c>
      <c r="M3930" s="36">
        <f t="shared" si="611"/>
        <v>242112.59797968756</v>
      </c>
      <c r="N3930" s="37">
        <f>M3930/Inputs!$B$6</f>
        <v>369.0740822861091</v>
      </c>
      <c r="O3930" s="38">
        <f>IF(N3930&gt;Inputs!$B$4,1,0)</f>
        <v>0</v>
      </c>
      <c r="P3930" s="34">
        <f t="shared" si="612"/>
        <v>8.2259052132434896E-2</v>
      </c>
      <c r="Q3930" s="36">
        <f>Inputs!$B$12*(1+$B3930)^0*$C3930+Inputs!$B$29*(1+$D3930)^0*Inputs!$B$19+Inputs!$B$30*(1+$E3930)^0*Inputs!$B$20+Inputs!$B$31*(1+$F3930)^0*Inputs!$B$21+Inputs!$B$22*(1+Inputs!$B$23)^0</f>
        <v>12184.08835340599</v>
      </c>
      <c r="R3930" s="36">
        <f>Inputs!$B$12*(1+$B3930)^1*$C3930+Inputs!$B$29*(1+$D3930)^1*Inputs!$B$19+Inputs!$B$30*(1+$E3930)^1*Inputs!$B$20+Inputs!$B$31*(1+$F3930)^1*Inputs!$B$21+Inputs!$B$22*(1+Inputs!$B$23)^1</f>
        <v>14074.885277108802</v>
      </c>
      <c r="S3930" s="36">
        <f>Inputs!$B$12*(1+$B3930)^2*$C3930+Inputs!$B$29*(1+$D3930)^2*Inputs!$B$19+Inputs!$B$30*(1+$E3930)^2*Inputs!$B$20+Inputs!$B$31*(1+$F3930)^2*Inputs!$B$21+Inputs!$B$22*(1+Inputs!$B$23)^2</f>
        <v>16588.706348799547</v>
      </c>
      <c r="T3930" s="36">
        <f>Inputs!$B$12*(1+$B3930)^3*$C3930+Inputs!$B$29*(1+$D3930)^3*Inputs!$B$19+Inputs!$B$30*(1+$E3930)^3*Inputs!$B$20+Inputs!$B$31*(1+$F3930)^3*Inputs!$B$21+Inputs!$B$22*(1+Inputs!$B$23)^3</f>
        <v>19958.673642664122</v>
      </c>
      <c r="U3930" s="36">
        <f>Inputs!$B$12*(1+$B3930)^4*$C3930+Inputs!$B$29*(1+$D3930)^4*Inputs!$B$19+Inputs!$B$30*(1+$E3930)^4*Inputs!$B$20+Inputs!$B$31*(1+$F3930)^4*Inputs!$B$21+Inputs!$B$22*(1+Inputs!$B$23)^4</f>
        <v>24506.724404455126</v>
      </c>
      <c r="V3930" s="35">
        <f>Inputs!$B$13/(Q3930*(1-$G3930))</f>
        <v>1.2359617037738631</v>
      </c>
      <c r="W3930" s="36">
        <f>Inputs!$B$13</f>
        <v>12660</v>
      </c>
      <c r="X3930" s="36">
        <f t="shared" si="613"/>
        <v>14309.276546830983</v>
      </c>
      <c r="Y3930" s="36">
        <f t="shared" si="614"/>
        <v>16493.258557352972</v>
      </c>
      <c r="Z3930" s="36">
        <f t="shared" si="615"/>
        <v>19396.623029706705</v>
      </c>
      <c r="AA3930" s="36">
        <f t="shared" si="616"/>
        <v>23267.476750794536</v>
      </c>
      <c r="AB3930" s="36">
        <f t="shared" si="617"/>
        <v>63409.530469434736</v>
      </c>
      <c r="AC3930" s="36">
        <f t="shared" si="618"/>
        <v>287893.89499164023</v>
      </c>
      <c r="AD3930" s="36">
        <f t="shared" si="619"/>
        <v>178703.06751025282</v>
      </c>
    </row>
    <row r="3931" spans="1:30" ht="14.25" customHeight="1" x14ac:dyDescent="0.25">
      <c r="A3931" s="16">
        <v>3915</v>
      </c>
      <c r="B3931" s="34">
        <v>0.43159709039826699</v>
      </c>
      <c r="C3931" s="34">
        <v>6.1880755149270598E-2</v>
      </c>
      <c r="D3931" s="34">
        <v>3.4840035373144701E-2</v>
      </c>
      <c r="E3931" s="34">
        <v>3.7479232681748798E-2</v>
      </c>
      <c r="F3931" s="34">
        <v>2.3396273363108602E-3</v>
      </c>
      <c r="G3931" s="34">
        <v>0.17965920333247301</v>
      </c>
      <c r="H3931" s="35">
        <v>0.97751863345776902</v>
      </c>
      <c r="I3931" s="34">
        <v>9.2756769917639204E-2</v>
      </c>
      <c r="J3931" s="34">
        <v>2.4128438948359299E-2</v>
      </c>
      <c r="K3931" s="36">
        <f>Inputs!$B$12*(1+$B3931)^4</f>
        <v>252019.6932316726</v>
      </c>
      <c r="L3931" s="36">
        <f t="shared" si="610"/>
        <v>19448.654993428107</v>
      </c>
      <c r="M3931" s="36">
        <f t="shared" si="611"/>
        <v>245060.26582053851</v>
      </c>
      <c r="N3931" s="37">
        <f>M3931/Inputs!$B$6</f>
        <v>373.56747838496722</v>
      </c>
      <c r="O3931" s="38">
        <f>IF(N3931&gt;Inputs!$B$4,1,0)</f>
        <v>0</v>
      </c>
      <c r="P3931" s="34">
        <f t="shared" si="612"/>
        <v>6.8628330969279908E-2</v>
      </c>
      <c r="Q3931" s="36">
        <f>Inputs!$B$12*(1+$B3931)^0*$C3931+Inputs!$B$29*(1+$D3931)^0*Inputs!$B$19+Inputs!$B$30*(1+$E3931)^0*Inputs!$B$20+Inputs!$B$31*(1+$F3931)^0*Inputs!$B$21+Inputs!$B$22*(1+Inputs!$B$23)^0</f>
        <v>11734.889336383156</v>
      </c>
      <c r="R3931" s="36">
        <f>Inputs!$B$12*(1+$B3931)^1*$C3931+Inputs!$B$29*(1+$D3931)^1*Inputs!$B$19+Inputs!$B$30*(1+$E3931)^1*Inputs!$B$20+Inputs!$B$31*(1+$F3931)^1*Inputs!$B$21+Inputs!$B$22*(1+Inputs!$B$23)^1</f>
        <v>13487.916379334227</v>
      </c>
      <c r="S3931" s="36">
        <f>Inputs!$B$12*(1+$B3931)^2*$C3931+Inputs!$B$29*(1+$D3931)^2*Inputs!$B$19+Inputs!$B$30*(1+$E3931)^2*Inputs!$B$20+Inputs!$B$31*(1+$F3931)^2*Inputs!$B$21+Inputs!$B$22*(1+Inputs!$B$23)^2</f>
        <v>15938.042684518354</v>
      </c>
      <c r="T3931" s="36">
        <f>Inputs!$B$12*(1+$B3931)^3*$C3931+Inputs!$B$29*(1+$D3931)^3*Inputs!$B$19+Inputs!$B$30*(1+$E3931)^3*Inputs!$B$20+Inputs!$B$31*(1+$F3931)^3*Inputs!$B$21+Inputs!$B$22*(1+Inputs!$B$23)^3</f>
        <v>19383.976531688866</v>
      </c>
      <c r="U3931" s="36">
        <f>Inputs!$B$12*(1+$B3931)^4*$C3931+Inputs!$B$29*(1+$D3931)^4*Inputs!$B$19+Inputs!$B$30*(1+$E3931)^4*Inputs!$B$20+Inputs!$B$31*(1+$F3931)^4*Inputs!$B$21+Inputs!$B$22*(1+Inputs!$B$23)^4</f>
        <v>24253.265302779353</v>
      </c>
      <c r="V3931" s="35">
        <f>Inputs!$B$13/(Q3931*(1-$G3931))</f>
        <v>1.3151049035992561</v>
      </c>
      <c r="W3931" s="36">
        <f>Inputs!$B$13</f>
        <v>12660</v>
      </c>
      <c r="X3931" s="36">
        <f t="shared" si="613"/>
        <v>13617.403841244075</v>
      </c>
      <c r="Y3931" s="36">
        <f t="shared" si="614"/>
        <v>14987.598378683375</v>
      </c>
      <c r="Z3931" s="36">
        <f t="shared" si="615"/>
        <v>16886.009260538834</v>
      </c>
      <c r="AA3931" s="36">
        <f t="shared" si="616"/>
        <v>19448.654993428107</v>
      </c>
      <c r="AB3931" s="36">
        <f t="shared" si="617"/>
        <v>58798.792987521156</v>
      </c>
      <c r="AC3931" s="36">
        <f t="shared" si="618"/>
        <v>290228.83693587995</v>
      </c>
      <c r="AD3931" s="36">
        <f t="shared" si="619"/>
        <v>186261.47283301735</v>
      </c>
    </row>
    <row r="3932" spans="1:30" ht="14.25" customHeight="1" x14ac:dyDescent="0.25">
      <c r="A3932" s="16">
        <v>3916</v>
      </c>
      <c r="B3932" s="34">
        <v>0.50345691221793398</v>
      </c>
      <c r="C3932" s="34">
        <v>9.2443595406552795E-2</v>
      </c>
      <c r="D3932" s="34">
        <v>4.1176790520126898E-2</v>
      </c>
      <c r="E3932" s="34">
        <v>2.8193715495670901E-2</v>
      </c>
      <c r="F3932" s="34">
        <v>1.7515033725396499E-2</v>
      </c>
      <c r="G3932" s="34">
        <v>0.18564387179216199</v>
      </c>
      <c r="H3932" s="35">
        <v>1.0879447471041099</v>
      </c>
      <c r="I3932" s="34">
        <v>9.2967296102442198E-2</v>
      </c>
      <c r="J3932" s="34">
        <v>2.45274240524655E-2</v>
      </c>
      <c r="K3932" s="36">
        <f>Inputs!$B$12*(1+$B3932)^4</f>
        <v>306559.7934731195</v>
      </c>
      <c r="L3932" s="36">
        <f t="shared" si="610"/>
        <v>33020.773984398489</v>
      </c>
      <c r="M3932" s="36">
        <f t="shared" si="611"/>
        <v>394426.8180433684</v>
      </c>
      <c r="N3932" s="37">
        <f>M3932/Inputs!$B$6</f>
        <v>601.26039335879329</v>
      </c>
      <c r="O3932" s="38">
        <f>IF(N3932&gt;Inputs!$B$4,1,0)</f>
        <v>1</v>
      </c>
      <c r="P3932" s="34">
        <f t="shared" si="612"/>
        <v>6.8439872049976702E-2</v>
      </c>
      <c r="Q3932" s="36">
        <f>Inputs!$B$12*(1+$B3932)^0*$C3932+Inputs!$B$29*(1+$D3932)^0*Inputs!$B$19+Inputs!$B$30*(1+$E3932)^0*Inputs!$B$20+Inputs!$B$31*(1+$F3932)^0*Inputs!$B$21+Inputs!$B$22*(1+Inputs!$B$23)^0</f>
        <v>13568.659751820091</v>
      </c>
      <c r="R3932" s="36">
        <f>Inputs!$B$12*(1+$B3932)^1*$C3932+Inputs!$B$29*(1+$D3932)^1*Inputs!$B$19+Inputs!$B$30*(1+$E3932)^1*Inputs!$B$20+Inputs!$B$31*(1+$F3932)^1*Inputs!$B$21+Inputs!$B$22*(1+Inputs!$B$23)^1</f>
        <v>16577.795236277492</v>
      </c>
      <c r="S3932" s="36">
        <f>Inputs!$B$12*(1+$B3932)^2*$C3932+Inputs!$B$29*(1+$D3932)^2*Inputs!$B$19+Inputs!$B$30*(1+$E3932)^2*Inputs!$B$20+Inputs!$B$31*(1+$F3932)^2*Inputs!$B$21+Inputs!$B$22*(1+Inputs!$B$23)^2</f>
        <v>20999.728195674903</v>
      </c>
      <c r="T3932" s="36">
        <f>Inputs!$B$12*(1+$B3932)^3*$C3932+Inputs!$B$29*(1+$D3932)^3*Inputs!$B$19+Inputs!$B$30*(1+$E3932)^3*Inputs!$B$20+Inputs!$B$31*(1+$F3932)^3*Inputs!$B$21+Inputs!$B$22*(1+Inputs!$B$23)^3</f>
        <v>27542.514590621373</v>
      </c>
      <c r="U3932" s="36">
        <f>Inputs!$B$12*(1+$B3932)^4*$C3932+Inputs!$B$29*(1+$D3932)^4*Inputs!$B$19+Inputs!$B$30*(1+$E3932)^4*Inputs!$B$20+Inputs!$B$31*(1+$F3932)^4*Inputs!$B$21+Inputs!$B$22*(1+Inputs!$B$23)^4</f>
        <v>37270.570461817326</v>
      </c>
      <c r="V3932" s="35">
        <f>Inputs!$B$13/(Q3932*(1-$G3932))</f>
        <v>1.1457302630003345</v>
      </c>
      <c r="W3932" s="36">
        <f>Inputs!$B$13</f>
        <v>12660</v>
      </c>
      <c r="X3932" s="36">
        <f t="shared" si="613"/>
        <v>15272.591659953712</v>
      </c>
      <c r="Y3932" s="36">
        <f t="shared" si="614"/>
        <v>19099.325588508342</v>
      </c>
      <c r="Z3932" s="36">
        <f t="shared" si="615"/>
        <v>24725.98865786213</v>
      </c>
      <c r="AA3932" s="36">
        <f t="shared" si="616"/>
        <v>33020.773984398489</v>
      </c>
      <c r="AB3932" s="36">
        <f t="shared" si="617"/>
        <v>77495.021927618538</v>
      </c>
      <c r="AC3932" s="36">
        <f t="shared" si="618"/>
        <v>494312.56221154745</v>
      </c>
      <c r="AD3932" s="36">
        <f t="shared" si="619"/>
        <v>316931.79611574986</v>
      </c>
    </row>
    <row r="3933" spans="1:30" ht="14.25" customHeight="1" x14ac:dyDescent="0.25">
      <c r="A3933" s="16">
        <v>3917</v>
      </c>
      <c r="B3933" s="34">
        <v>0.34082013198329902</v>
      </c>
      <c r="C3933" s="34">
        <v>8.3609198646314498E-2</v>
      </c>
      <c r="D3933" s="34">
        <v>2.2166939904843801E-2</v>
      </c>
      <c r="E3933" s="34">
        <v>3.7623165509340903E-2</v>
      </c>
      <c r="F3933" s="34">
        <v>6.8045026193749901E-3</v>
      </c>
      <c r="G3933" s="34">
        <v>0.21587798532917099</v>
      </c>
      <c r="H3933" s="35">
        <v>1.0214789050725199</v>
      </c>
      <c r="I3933" s="34">
        <v>9.8252774791539502E-2</v>
      </c>
      <c r="J3933" s="34">
        <v>3.1613679709750299E-2</v>
      </c>
      <c r="K3933" s="36">
        <f>Inputs!$B$12*(1+$B3933)^4</f>
        <v>193924.79405041135</v>
      </c>
      <c r="L3933" s="36">
        <f t="shared" si="610"/>
        <v>19842.583345732062</v>
      </c>
      <c r="M3933" s="36">
        <f t="shared" si="611"/>
        <v>251117.3169280478</v>
      </c>
      <c r="N3933" s="37">
        <f>M3933/Inputs!$B$6</f>
        <v>382.80078800007288</v>
      </c>
      <c r="O3933" s="38">
        <f>IF(N3933&gt;Inputs!$B$4,1,0)</f>
        <v>0</v>
      </c>
      <c r="P3933" s="34">
        <f t="shared" si="612"/>
        <v>6.6639095081789196E-2</v>
      </c>
      <c r="Q3933" s="36">
        <f>Inputs!$B$12*(1+$B3933)^0*$C3933+Inputs!$B$29*(1+$D3933)^0*Inputs!$B$19+Inputs!$B$30*(1+$E3933)^0*Inputs!$B$20+Inputs!$B$31*(1+$F3933)^0*Inputs!$B$21+Inputs!$B$22*(1+Inputs!$B$23)^0</f>
        <v>13038.595946205791</v>
      </c>
      <c r="R3933" s="36">
        <f>Inputs!$B$12*(1+$B3933)^1*$C3933+Inputs!$B$29*(1+$D3933)^1*Inputs!$B$19+Inputs!$B$30*(1+$E3933)^1*Inputs!$B$20+Inputs!$B$31*(1+$F3933)^1*Inputs!$B$21+Inputs!$B$22*(1+Inputs!$B$23)^1</f>
        <v>14877.616420803228</v>
      </c>
      <c r="S3933" s="36">
        <f>Inputs!$B$12*(1+$B3933)^2*$C3933+Inputs!$B$29*(1+$D3933)^2*Inputs!$B$19+Inputs!$B$30*(1+$E3933)^2*Inputs!$B$20+Inputs!$B$31*(1+$F3933)^2*Inputs!$B$21+Inputs!$B$22*(1+Inputs!$B$23)^2</f>
        <v>17302.66460394454</v>
      </c>
      <c r="T3933" s="36">
        <f>Inputs!$B$12*(1+$B3933)^3*$C3933+Inputs!$B$29*(1+$D3933)^3*Inputs!$B$19+Inputs!$B$30*(1+$E3933)^3*Inputs!$B$20+Inputs!$B$31*(1+$F3933)^3*Inputs!$B$21+Inputs!$B$22*(1+Inputs!$B$23)^3</f>
        <v>20512.450254892174</v>
      </c>
      <c r="U3933" s="36">
        <f>Inputs!$B$12*(1+$B3933)^4*$C3933+Inputs!$B$29*(1+$D3933)^4*Inputs!$B$19+Inputs!$B$30*(1+$E3933)^4*Inputs!$B$20+Inputs!$B$31*(1+$F3933)^4*Inputs!$B$21+Inputs!$B$22*(1+Inputs!$B$23)^4</f>
        <v>24773.374262740766</v>
      </c>
      <c r="V3933" s="35">
        <f>Inputs!$B$13/(Q3933*(1-$G3933))</f>
        <v>1.2382810633132666</v>
      </c>
      <c r="W3933" s="36">
        <f>Inputs!$B$13</f>
        <v>12660</v>
      </c>
      <c r="X3933" s="36">
        <f t="shared" si="613"/>
        <v>13813.325388032412</v>
      </c>
      <c r="Y3933" s="36">
        <f t="shared" si="614"/>
        <v>15329.533955624302</v>
      </c>
      <c r="Z3933" s="36">
        <f t="shared" si="615"/>
        <v>17301.511972902135</v>
      </c>
      <c r="AA3933" s="36">
        <f t="shared" si="616"/>
        <v>19842.583345732062</v>
      </c>
      <c r="AB3933" s="36">
        <f t="shared" si="617"/>
        <v>58863.633797300383</v>
      </c>
      <c r="AC3933" s="36">
        <f t="shared" si="618"/>
        <v>307175.24592905183</v>
      </c>
      <c r="AD3933" s="36">
        <f t="shared" si="619"/>
        <v>192253.68313074743</v>
      </c>
    </row>
    <row r="3934" spans="1:30" ht="14.25" customHeight="1" x14ac:dyDescent="0.25">
      <c r="A3934" s="16">
        <v>3918</v>
      </c>
      <c r="B3934" s="34">
        <v>0.43542167191367798</v>
      </c>
      <c r="C3934" s="34">
        <v>5.2088525928087298E-2</v>
      </c>
      <c r="D3934" s="34">
        <v>2.8337800927828699E-2</v>
      </c>
      <c r="E3934" s="34">
        <v>5.7243566377102997E-2</v>
      </c>
      <c r="F3934" s="34">
        <v>-9.2355269284620997E-3</v>
      </c>
      <c r="G3934" s="34">
        <v>0.19698460934602099</v>
      </c>
      <c r="H3934" s="35">
        <v>1.0118609349827701</v>
      </c>
      <c r="I3934" s="34">
        <v>0.100103569338263</v>
      </c>
      <c r="J3934" s="34">
        <v>2.8009484891210999E-2</v>
      </c>
      <c r="K3934" s="36">
        <f>Inputs!$B$12*(1+$B3934)^4</f>
        <v>254723.6363696522</v>
      </c>
      <c r="L3934" s="36">
        <f t="shared" si="610"/>
        <v>17756.689817623235</v>
      </c>
      <c r="M3934" s="36">
        <f t="shared" si="611"/>
        <v>212235.25640408354</v>
      </c>
      <c r="N3934" s="37">
        <f>M3934/Inputs!$B$6</f>
        <v>323.52935427451757</v>
      </c>
      <c r="O3934" s="38">
        <f>IF(N3934&gt;Inputs!$B$4,1,0)</f>
        <v>0</v>
      </c>
      <c r="P3934" s="34">
        <f t="shared" si="612"/>
        <v>7.2094084447052009E-2</v>
      </c>
      <c r="Q3934" s="36">
        <f>Inputs!$B$12*(1+$B3934)^0*$C3934+Inputs!$B$29*(1+$D3934)^0*Inputs!$B$19+Inputs!$B$30*(1+$E3934)^0*Inputs!$B$20+Inputs!$B$31*(1+$F3934)^0*Inputs!$B$21+Inputs!$B$22*(1+Inputs!$B$23)^0</f>
        <v>11147.355583112159</v>
      </c>
      <c r="R3934" s="36">
        <f>Inputs!$B$12*(1+$B3934)^1*$C3934+Inputs!$B$29*(1+$D3934)^1*Inputs!$B$19+Inputs!$B$30*(1+$E3934)^1*Inputs!$B$20+Inputs!$B$31*(1+$F3934)^1*Inputs!$B$21+Inputs!$B$22*(1+Inputs!$B$23)^1</f>
        <v>12634.684978060825</v>
      </c>
      <c r="S3934" s="36">
        <f>Inputs!$B$12*(1+$B3934)^2*$C3934+Inputs!$B$29*(1+$D3934)^2*Inputs!$B$19+Inputs!$B$30*(1+$E3934)^2*Inputs!$B$20+Inputs!$B$31*(1+$F3934)^2*Inputs!$B$21+Inputs!$B$22*(1+Inputs!$B$23)^2</f>
        <v>14723.738370761657</v>
      </c>
      <c r="T3934" s="36">
        <f>Inputs!$B$12*(1+$B3934)^3*$C3934+Inputs!$B$29*(1+$D3934)^3*Inputs!$B$19+Inputs!$B$30*(1+$E3934)^3*Inputs!$B$20+Inputs!$B$31*(1+$F3934)^3*Inputs!$B$21+Inputs!$B$22*(1+Inputs!$B$23)^3</f>
        <v>17672.99827020349</v>
      </c>
      <c r="U3934" s="36">
        <f>Inputs!$B$12*(1+$B3934)^4*$C3934+Inputs!$B$29*(1+$D3934)^4*Inputs!$B$19+Inputs!$B$30*(1+$E3934)^4*Inputs!$B$20+Inputs!$B$31*(1+$F3934)^4*Inputs!$B$21+Inputs!$B$22*(1+Inputs!$B$23)^4</f>
        <v>21853.314194625687</v>
      </c>
      <c r="V3934" s="35">
        <f>Inputs!$B$13/(Q3934*(1-$G3934))</f>
        <v>1.4142884085915814</v>
      </c>
      <c r="W3934" s="36">
        <f>Inputs!$B$13</f>
        <v>12660</v>
      </c>
      <c r="X3934" s="36">
        <f t="shared" si="613"/>
        <v>13328.411248037082</v>
      </c>
      <c r="Y3934" s="36">
        <f t="shared" si="614"/>
        <v>14342.653147928117</v>
      </c>
      <c r="Z3934" s="36">
        <f t="shared" si="615"/>
        <v>15787.797766729729</v>
      </c>
      <c r="AA3934" s="36">
        <f t="shared" si="616"/>
        <v>17756.689817623235</v>
      </c>
      <c r="AB3934" s="36">
        <f t="shared" si="617"/>
        <v>55093.49016860783</v>
      </c>
      <c r="AC3934" s="36">
        <f t="shared" si="618"/>
        <v>253197.55001804864</v>
      </c>
      <c r="AD3934" s="36">
        <f t="shared" si="619"/>
        <v>157141.76623547572</v>
      </c>
    </row>
    <row r="3935" spans="1:30" ht="14.25" customHeight="1" x14ac:dyDescent="0.25">
      <c r="A3935" s="16">
        <v>3919</v>
      </c>
      <c r="B3935" s="34">
        <v>0.19234936834393401</v>
      </c>
      <c r="C3935" s="34">
        <v>0.10791455857498</v>
      </c>
      <c r="D3935" s="34">
        <v>4.7245053552925499E-2</v>
      </c>
      <c r="E3935" s="34">
        <v>2.6627235282063798E-2</v>
      </c>
      <c r="F3935" s="34">
        <v>3.30473813220932E-2</v>
      </c>
      <c r="G3935" s="34">
        <v>0.16609422149904199</v>
      </c>
      <c r="H3935" s="35">
        <v>1.1591860160701499</v>
      </c>
      <c r="I3935" s="34">
        <v>9.5093745332320206E-2</v>
      </c>
      <c r="J3935" s="34">
        <v>2.60404863496018E-2</v>
      </c>
      <c r="K3935" s="36">
        <f>Inputs!$B$12*(1+$B3935)^4</f>
        <v>121273.34435064344</v>
      </c>
      <c r="L3935" s="36">
        <f t="shared" si="610"/>
        <v>21647.745641296711</v>
      </c>
      <c r="M3935" s="36">
        <f t="shared" si="611"/>
        <v>267122.27774323162</v>
      </c>
      <c r="N3935" s="37">
        <f>M3935/Inputs!$B$6</f>
        <v>407.19859412077989</v>
      </c>
      <c r="O3935" s="38">
        <f>IF(N3935&gt;Inputs!$B$4,1,0)</f>
        <v>1</v>
      </c>
      <c r="P3935" s="34">
        <f t="shared" si="612"/>
        <v>6.9053258982718413E-2</v>
      </c>
      <c r="Q3935" s="36">
        <f>Inputs!$B$12*(1+$B3935)^0*$C3935+Inputs!$B$29*(1+$D3935)^0*Inputs!$B$19+Inputs!$B$30*(1+$E3935)^0*Inputs!$B$20+Inputs!$B$31*(1+$F3935)^0*Inputs!$B$21+Inputs!$B$22*(1+Inputs!$B$23)^0</f>
        <v>14496.917541925723</v>
      </c>
      <c r="R3935" s="36">
        <f>Inputs!$B$12*(1+$B3935)^1*$C3935+Inputs!$B$29*(1+$D3935)^1*Inputs!$B$19+Inputs!$B$30*(1+$E3935)^1*Inputs!$B$20+Inputs!$B$31*(1+$F3935)^1*Inputs!$B$21+Inputs!$B$22*(1+Inputs!$B$23)^1</f>
        <v>16045.190799952798</v>
      </c>
      <c r="S3935" s="36">
        <f>Inputs!$B$12*(1+$B3935)^2*$C3935+Inputs!$B$29*(1+$D3935)^2*Inputs!$B$19+Inputs!$B$30*(1+$E3935)^2*Inputs!$B$20+Inputs!$B$31*(1+$F3935)^2*Inputs!$B$21+Inputs!$B$22*(1+Inputs!$B$23)^2</f>
        <v>17845.025029646014</v>
      </c>
      <c r="T3935" s="36">
        <f>Inputs!$B$12*(1+$B3935)^3*$C3935+Inputs!$B$29*(1+$D3935)^3*Inputs!$B$19+Inputs!$B$30*(1+$E3935)^3*Inputs!$B$20+Inputs!$B$31*(1+$F3935)^3*Inputs!$B$21+Inputs!$B$22*(1+Inputs!$B$23)^3</f>
        <v>19942.995338236833</v>
      </c>
      <c r="U3935" s="36">
        <f>Inputs!$B$12*(1+$B3935)^4*$C3935+Inputs!$B$29*(1+$D3935)^4*Inputs!$B$19+Inputs!$B$30*(1+$E3935)^4*Inputs!$B$20+Inputs!$B$31*(1+$F3935)^4*Inputs!$B$21+Inputs!$B$22*(1+Inputs!$B$23)^4</f>
        <v>22394.561327652507</v>
      </c>
      <c r="V3935" s="35">
        <f>Inputs!$B$13/(Q3935*(1-$G3935))</f>
        <v>1.0472275375485103</v>
      </c>
      <c r="W3935" s="36">
        <f>Inputs!$B$13</f>
        <v>12660</v>
      </c>
      <c r="X3935" s="36">
        <f t="shared" si="613"/>
        <v>14386.596226184774</v>
      </c>
      <c r="Y3935" s="36">
        <f t="shared" si="614"/>
        <v>16416.896707225296</v>
      </c>
      <c r="Z3935" s="36">
        <f t="shared" si="615"/>
        <v>18812.451095655932</v>
      </c>
      <c r="AA3935" s="36">
        <f t="shared" si="616"/>
        <v>21647.745641296711</v>
      </c>
      <c r="AB3935" s="36">
        <f t="shared" si="617"/>
        <v>62884.299927609703</v>
      </c>
      <c r="AC3935" s="36">
        <f t="shared" si="618"/>
        <v>321656.99046481343</v>
      </c>
      <c r="AD3935" s="36">
        <f t="shared" si="619"/>
        <v>204237.97781562194</v>
      </c>
    </row>
    <row r="3936" spans="1:30" ht="14.25" customHeight="1" x14ac:dyDescent="0.25">
      <c r="A3936" s="16">
        <v>3920</v>
      </c>
      <c r="B3936" s="34">
        <v>0.33998748071169099</v>
      </c>
      <c r="C3936" s="34">
        <v>7.2165598825288502E-2</v>
      </c>
      <c r="D3936" s="34">
        <v>9.5714153030461904E-3</v>
      </c>
      <c r="E3936" s="34">
        <v>4.8160504118724197E-2</v>
      </c>
      <c r="F3936" s="34">
        <v>2.4698214265080402E-2</v>
      </c>
      <c r="G3936" s="34">
        <v>0.17689634787060199</v>
      </c>
      <c r="H3936" s="35">
        <v>0.99638752173341505</v>
      </c>
      <c r="I3936" s="34">
        <v>0.105439643394646</v>
      </c>
      <c r="J3936" s="34">
        <v>2.1482493438281E-2</v>
      </c>
      <c r="K3936" s="36">
        <f>Inputs!$B$12*(1+$B3936)^4</f>
        <v>193443.53225099121</v>
      </c>
      <c r="L3936" s="36">
        <f t="shared" si="610"/>
        <v>18702.053210000628</v>
      </c>
      <c r="M3936" s="36">
        <f t="shared" si="611"/>
        <v>193968.92690943426</v>
      </c>
      <c r="N3936" s="37">
        <f>M3936/Inputs!$B$6</f>
        <v>295.68433980096688</v>
      </c>
      <c r="O3936" s="38">
        <f>IF(N3936&gt;Inputs!$B$4,1,0)</f>
        <v>0</v>
      </c>
      <c r="P3936" s="34">
        <f t="shared" si="612"/>
        <v>8.3957149956364996E-2</v>
      </c>
      <c r="Q3936" s="36">
        <f>Inputs!$B$12*(1+$B3936)^0*$C3936+Inputs!$B$29*(1+$D3936)^0*Inputs!$B$19+Inputs!$B$30*(1+$E3936)^0*Inputs!$B$20+Inputs!$B$31*(1+$F3936)^0*Inputs!$B$21+Inputs!$B$22*(1+Inputs!$B$23)^0</f>
        <v>12351.979956944233</v>
      </c>
      <c r="R3936" s="36">
        <f>Inputs!$B$12*(1+$B3936)^1*$C3936+Inputs!$B$29*(1+$D3936)^1*Inputs!$B$19+Inputs!$B$30*(1+$E3936)^1*Inputs!$B$20+Inputs!$B$31*(1+$F3936)^1*Inputs!$B$21+Inputs!$B$22*(1+Inputs!$B$23)^1</f>
        <v>14019.037172960139</v>
      </c>
      <c r="S3936" s="36">
        <f>Inputs!$B$12*(1+$B3936)^2*$C3936+Inputs!$B$29*(1+$D3936)^2*Inputs!$B$19+Inputs!$B$30*(1+$E3936)^2*Inputs!$B$20+Inputs!$B$31*(1+$F3936)^2*Inputs!$B$21+Inputs!$B$22*(1+Inputs!$B$23)^2</f>
        <v>16193.405722104966</v>
      </c>
      <c r="T3936" s="36">
        <f>Inputs!$B$12*(1+$B3936)^3*$C3936+Inputs!$B$29*(1+$D3936)^3*Inputs!$B$19+Inputs!$B$30*(1+$E3936)^3*Inputs!$B$20+Inputs!$B$31*(1+$F3936)^3*Inputs!$B$21+Inputs!$B$22*(1+Inputs!$B$23)^3</f>
        <v>19045.539806172666</v>
      </c>
      <c r="U3936" s="36">
        <f>Inputs!$B$12*(1+$B3936)^4*$C3936+Inputs!$B$29*(1+$D3936)^4*Inputs!$B$19+Inputs!$B$30*(1+$E3936)^4*Inputs!$B$20+Inputs!$B$31*(1+$F3936)^4*Inputs!$B$21+Inputs!$B$22*(1+Inputs!$B$23)^4</f>
        <v>22803.760946568931</v>
      </c>
      <c r="V3936" s="35">
        <f>Inputs!$B$13/(Q3936*(1-$G3936))</f>
        <v>1.2452099971003814</v>
      </c>
      <c r="W3936" s="36">
        <f>Inputs!$B$13</f>
        <v>12660</v>
      </c>
      <c r="X3936" s="36">
        <f t="shared" si="613"/>
        <v>13650.830305097603</v>
      </c>
      <c r="Y3936" s="36">
        <f t="shared" si="614"/>
        <v>14938.960102675432</v>
      </c>
      <c r="Z3936" s="36">
        <f t="shared" si="615"/>
        <v>16594.986007337298</v>
      </c>
      <c r="AA3936" s="36">
        <f t="shared" si="616"/>
        <v>18702.053210000628</v>
      </c>
      <c r="AB3936" s="36">
        <f t="shared" si="617"/>
        <v>56125.090217192992</v>
      </c>
      <c r="AC3936" s="36">
        <f t="shared" si="618"/>
        <v>227542.50180354697</v>
      </c>
      <c r="AD3936" s="36">
        <f t="shared" si="619"/>
        <v>137843.83669224128</v>
      </c>
    </row>
    <row r="3937" spans="1:30" ht="14.25" customHeight="1" x14ac:dyDescent="0.25">
      <c r="A3937" s="16">
        <v>3921</v>
      </c>
      <c r="B3937" s="34">
        <v>0.313883958052253</v>
      </c>
      <c r="C3937" s="34">
        <v>4.73198505234846E-2</v>
      </c>
      <c r="D3937" s="34">
        <v>2.6966035756368099E-2</v>
      </c>
      <c r="E3937" s="34">
        <v>7.4097200199648203E-2</v>
      </c>
      <c r="F3937" s="34">
        <v>5.2548059283478599E-3</v>
      </c>
      <c r="G3937" s="34">
        <v>0.18625912127818101</v>
      </c>
      <c r="H3937" s="35">
        <v>1.1379910236172599</v>
      </c>
      <c r="I3937" s="34">
        <v>9.1358296401445493E-2</v>
      </c>
      <c r="J3937" s="34">
        <v>3.0560376856540401E-2</v>
      </c>
      <c r="K3937" s="36">
        <f>Inputs!$B$12*(1+$B3937)^4</f>
        <v>178804.84844141625</v>
      </c>
      <c r="L3937" s="36">
        <f t="shared" si="610"/>
        <v>16197.522564231766</v>
      </c>
      <c r="M3937" s="36">
        <f t="shared" si="611"/>
        <v>231859.99971824954</v>
      </c>
      <c r="N3937" s="37">
        <f>M3937/Inputs!$B$6</f>
        <v>353.44512152172189</v>
      </c>
      <c r="O3937" s="38">
        <f>IF(N3937&gt;Inputs!$B$4,1,0)</f>
        <v>0</v>
      </c>
      <c r="P3937" s="34">
        <f t="shared" si="612"/>
        <v>6.0797919544905092E-2</v>
      </c>
      <c r="Q3937" s="36">
        <f>Inputs!$B$12*(1+$B3937)^0*$C3937+Inputs!$B$29*(1+$D3937)^0*Inputs!$B$19+Inputs!$B$30*(1+$E3937)^0*Inputs!$B$20+Inputs!$B$31*(1+$F3937)^0*Inputs!$B$21+Inputs!$B$22*(1+Inputs!$B$23)^0</f>
        <v>10861.235058835999</v>
      </c>
      <c r="R3937" s="36">
        <f>Inputs!$B$12*(1+$B3937)^1*$C3937+Inputs!$B$29*(1+$D3937)^1*Inputs!$B$19+Inputs!$B$30*(1+$E3937)^1*Inputs!$B$20+Inputs!$B$31*(1+$F3937)^1*Inputs!$B$21+Inputs!$B$22*(1+Inputs!$B$23)^1</f>
        <v>11982.08897170208</v>
      </c>
      <c r="S3937" s="36">
        <f>Inputs!$B$12*(1+$B3937)^2*$C3937+Inputs!$B$29*(1+$D3937)^2*Inputs!$B$19+Inputs!$B$30*(1+$E3937)^2*Inputs!$B$20+Inputs!$B$31*(1+$F3937)^2*Inputs!$B$21+Inputs!$B$22*(1+Inputs!$B$23)^2</f>
        <v>13396.904896415344</v>
      </c>
      <c r="T3937" s="36">
        <f>Inputs!$B$12*(1+$B3937)^3*$C3937+Inputs!$B$29*(1+$D3937)^3*Inputs!$B$19+Inputs!$B$30*(1+$E3937)^3*Inputs!$B$20+Inputs!$B$31*(1+$F3937)^3*Inputs!$B$21+Inputs!$B$22*(1+Inputs!$B$23)^3</f>
        <v>15194.508833480804</v>
      </c>
      <c r="U3937" s="36">
        <f>Inputs!$B$12*(1+$B3937)^4*$C3937+Inputs!$B$29*(1+$D3937)^4*Inputs!$B$19+Inputs!$B$30*(1+$E3937)^4*Inputs!$B$20+Inputs!$B$31*(1+$F3937)^4*Inputs!$B$21+Inputs!$B$22*(1+Inputs!$B$23)^4</f>
        <v>17491.361824952684</v>
      </c>
      <c r="V3937" s="35">
        <f>Inputs!$B$13/(Q3937*(1-$G3937))</f>
        <v>1.4324133478947538</v>
      </c>
      <c r="W3937" s="36">
        <f>Inputs!$B$13</f>
        <v>12660</v>
      </c>
      <c r="X3937" s="36">
        <f t="shared" si="613"/>
        <v>13248.80457817621</v>
      </c>
      <c r="Y3937" s="36">
        <f t="shared" si="614"/>
        <v>14010.77192398196</v>
      </c>
      <c r="Z3937" s="36">
        <f t="shared" si="615"/>
        <v>14980.656541345887</v>
      </c>
      <c r="AA3937" s="36">
        <f t="shared" si="616"/>
        <v>16197.522564231766</v>
      </c>
      <c r="AB3937" s="36">
        <f t="shared" si="617"/>
        <v>54524.148205403639</v>
      </c>
      <c r="AC3937" s="36">
        <f t="shared" si="618"/>
        <v>274557.50267257047</v>
      </c>
      <c r="AD3937" s="36">
        <f t="shared" si="619"/>
        <v>177335.8515128459</v>
      </c>
    </row>
    <row r="3938" spans="1:30" ht="14.25" customHeight="1" x14ac:dyDescent="0.25">
      <c r="A3938" s="16">
        <v>3922</v>
      </c>
      <c r="B3938" s="34">
        <v>0.295445857719074</v>
      </c>
      <c r="C3938" s="34">
        <v>6.8436887751114103E-2</v>
      </c>
      <c r="D3938" s="34">
        <v>4.0114668333087897E-2</v>
      </c>
      <c r="E3938" s="34">
        <v>6.2854786447160402E-2</v>
      </c>
      <c r="F3938" s="34">
        <v>-3.50114911882979E-3</v>
      </c>
      <c r="G3938" s="34">
        <v>0.18314342204265899</v>
      </c>
      <c r="H3938" s="35">
        <v>1.1109339646778</v>
      </c>
      <c r="I3938" s="34">
        <v>9.6686707641663705E-2</v>
      </c>
      <c r="J3938" s="34">
        <v>2.1221380799648699E-2</v>
      </c>
      <c r="K3938" s="36">
        <f>Inputs!$B$12*(1+$B3938)^4</f>
        <v>168977.28075924245</v>
      </c>
      <c r="L3938" s="36">
        <f t="shared" si="610"/>
        <v>18594.131301606056</v>
      </c>
      <c r="M3938" s="36">
        <f t="shared" si="611"/>
        <v>216053.78350475116</v>
      </c>
      <c r="N3938" s="37">
        <f>M3938/Inputs!$B$6</f>
        <v>329.35027973285236</v>
      </c>
      <c r="O3938" s="38">
        <f>IF(N3938&gt;Inputs!$B$4,1,0)</f>
        <v>0</v>
      </c>
      <c r="P3938" s="34">
        <f t="shared" si="612"/>
        <v>7.5465326842015013E-2</v>
      </c>
      <c r="Q3938" s="36">
        <f>Inputs!$B$12*(1+$B3938)^0*$C3938+Inputs!$B$29*(1+$D3938)^0*Inputs!$B$19+Inputs!$B$30*(1+$E3938)^0*Inputs!$B$20+Inputs!$B$31*(1+$F3938)^0*Inputs!$B$21+Inputs!$B$22*(1+Inputs!$B$23)^0</f>
        <v>12128.257292493767</v>
      </c>
      <c r="R3938" s="36">
        <f>Inputs!$B$12*(1+$B3938)^1*$C3938+Inputs!$B$29*(1+$D3938)^1*Inputs!$B$19+Inputs!$B$30*(1+$E3938)^1*Inputs!$B$20+Inputs!$B$31*(1+$F3938)^1*Inputs!$B$21+Inputs!$B$22*(1+Inputs!$B$23)^1</f>
        <v>13546.736382197403</v>
      </c>
      <c r="S3938" s="36">
        <f>Inputs!$B$12*(1+$B3938)^2*$C3938+Inputs!$B$29*(1+$D3938)^2*Inputs!$B$19+Inputs!$B$30*(1+$E3938)^2*Inputs!$B$20+Inputs!$B$31*(1+$F3938)^2*Inputs!$B$21+Inputs!$B$22*(1+Inputs!$B$23)^2</f>
        <v>15336.850930487046</v>
      </c>
      <c r="T3938" s="36">
        <f>Inputs!$B$12*(1+$B3938)^3*$C3938+Inputs!$B$29*(1+$D3938)^3*Inputs!$B$19+Inputs!$B$30*(1+$E3938)^3*Inputs!$B$20+Inputs!$B$31*(1+$F3938)^3*Inputs!$B$21+Inputs!$B$22*(1+Inputs!$B$23)^3</f>
        <v>17605.269895914615</v>
      </c>
      <c r="U3938" s="36">
        <f>Inputs!$B$12*(1+$B3938)^4*$C3938+Inputs!$B$29*(1+$D3938)^4*Inputs!$B$19+Inputs!$B$30*(1+$E3938)^4*Inputs!$B$20+Inputs!$B$31*(1+$F3938)^4*Inputs!$B$21+Inputs!$B$22*(1+Inputs!$B$23)^4</f>
        <v>20489.994320437007</v>
      </c>
      <c r="V3938" s="35">
        <f>Inputs!$B$13/(Q3938*(1-$G3938))</f>
        <v>1.2778782942429465</v>
      </c>
      <c r="W3938" s="36">
        <f>Inputs!$B$13</f>
        <v>12660</v>
      </c>
      <c r="X3938" s="36">
        <f t="shared" si="613"/>
        <v>13678.829213912148</v>
      </c>
      <c r="Y3938" s="36">
        <f t="shared" si="614"/>
        <v>14963.529028810126</v>
      </c>
      <c r="Z3938" s="36">
        <f t="shared" si="615"/>
        <v>16576.525494262238</v>
      </c>
      <c r="AA3938" s="36">
        <f t="shared" si="616"/>
        <v>18594.131301606056</v>
      </c>
      <c r="AB3938" s="36">
        <f t="shared" si="617"/>
        <v>57442.004350295683</v>
      </c>
      <c r="AC3938" s="36">
        <f t="shared" si="618"/>
        <v>251621.8406149433</v>
      </c>
      <c r="AD3938" s="36">
        <f t="shared" si="619"/>
        <v>158611.77915445549</v>
      </c>
    </row>
    <row r="3939" spans="1:30" ht="14.25" customHeight="1" x14ac:dyDescent="0.25">
      <c r="A3939" s="16">
        <v>3923</v>
      </c>
      <c r="B3939" s="34">
        <v>0.40797816452756203</v>
      </c>
      <c r="C3939" s="34">
        <v>8.4830091416545503E-2</v>
      </c>
      <c r="D3939" s="34">
        <v>3.8525979471007402E-2</v>
      </c>
      <c r="E3939" s="34">
        <v>4.9657180739441198E-2</v>
      </c>
      <c r="F3939" s="34">
        <v>2.0071107905806001E-2</v>
      </c>
      <c r="G3939" s="34">
        <v>0.15350634641121</v>
      </c>
      <c r="H3939" s="35">
        <v>1.12609777015738</v>
      </c>
      <c r="I3939" s="34">
        <v>9.8020793468173398E-2</v>
      </c>
      <c r="J3939" s="34">
        <v>3.1755781236542997E-2</v>
      </c>
      <c r="K3939" s="36">
        <f>Inputs!$B$12*(1+$B3939)^4</f>
        <v>235795.18312422224</v>
      </c>
      <c r="L3939" s="36">
        <f t="shared" si="610"/>
        <v>27819.939509078926</v>
      </c>
      <c r="M3939" s="36">
        <f t="shared" si="611"/>
        <v>341409.59727311617</v>
      </c>
      <c r="N3939" s="37">
        <f>M3939/Inputs!$B$6</f>
        <v>520.44145925779901</v>
      </c>
      <c r="O3939" s="38">
        <f>IF(N3939&gt;Inputs!$B$4,1,0)</f>
        <v>1</v>
      </c>
      <c r="P3939" s="34">
        <f t="shared" si="612"/>
        <v>6.6265012231630394E-2</v>
      </c>
      <c r="Q3939" s="36">
        <f>Inputs!$B$12*(1+$B3939)^0*$C3939+Inputs!$B$29*(1+$D3939)^0*Inputs!$B$19+Inputs!$B$30*(1+$E3939)^0*Inputs!$B$20+Inputs!$B$31*(1+$F3939)^0*Inputs!$B$21+Inputs!$B$22*(1+Inputs!$B$23)^0</f>
        <v>13111.849512419652</v>
      </c>
      <c r="R3939" s="36">
        <f>Inputs!$B$12*(1+$B3939)^1*$C3939+Inputs!$B$29*(1+$D3939)^1*Inputs!$B$19+Inputs!$B$30*(1+$E3939)^1*Inputs!$B$20+Inputs!$B$31*(1+$F3939)^1*Inputs!$B$21+Inputs!$B$22*(1+Inputs!$B$23)^1</f>
        <v>15461.703261288974</v>
      </c>
      <c r="S3939" s="36">
        <f>Inputs!$B$12*(1+$B3939)^2*$C3939+Inputs!$B$29*(1+$D3939)^2*Inputs!$B$19+Inputs!$B$30*(1+$E3939)^2*Inputs!$B$20+Inputs!$B$31*(1+$F3939)^2*Inputs!$B$21+Inputs!$B$22*(1+Inputs!$B$23)^2</f>
        <v>18669.570010367577</v>
      </c>
      <c r="T3939" s="36">
        <f>Inputs!$B$12*(1+$B3939)^3*$C3939+Inputs!$B$29*(1+$D3939)^3*Inputs!$B$19+Inputs!$B$30*(1+$E3939)^3*Inputs!$B$20+Inputs!$B$31*(1+$F3939)^3*Inputs!$B$21+Inputs!$B$22*(1+Inputs!$B$23)^3</f>
        <v>23081.550570045481</v>
      </c>
      <c r="U3939" s="36">
        <f>Inputs!$B$12*(1+$B3939)^4*$C3939+Inputs!$B$29*(1+$D3939)^4*Inputs!$B$19+Inputs!$B$30*(1+$E3939)^4*Inputs!$B$20+Inputs!$B$31*(1+$F3939)^4*Inputs!$B$21+Inputs!$B$22*(1+Inputs!$B$23)^4</f>
        <v>29184.776810624047</v>
      </c>
      <c r="V3939" s="35">
        <f>Inputs!$B$13/(Q3939*(1-$G3939))</f>
        <v>1.140633291591409</v>
      </c>
      <c r="W3939" s="36">
        <f>Inputs!$B$13</f>
        <v>12660</v>
      </c>
      <c r="X3939" s="36">
        <f t="shared" si="613"/>
        <v>14881.313993189375</v>
      </c>
      <c r="Y3939" s="36">
        <f t="shared" si="614"/>
        <v>17911.337705603961</v>
      </c>
      <c r="Z3939" s="36">
        <f t="shared" si="615"/>
        <v>22073.133146138447</v>
      </c>
      <c r="AA3939" s="36">
        <f t="shared" si="616"/>
        <v>27819.939509078926</v>
      </c>
      <c r="AB3939" s="36">
        <f t="shared" si="617"/>
        <v>70018.256073769458</v>
      </c>
      <c r="AC3939" s="36">
        <f t="shared" si="618"/>
        <v>433160.46365176793</v>
      </c>
      <c r="AD3939" s="36">
        <f t="shared" si="619"/>
        <v>271391.3411993467</v>
      </c>
    </row>
    <row r="3940" spans="1:30" ht="14.25" customHeight="1" x14ac:dyDescent="0.25">
      <c r="A3940" s="16">
        <v>3924</v>
      </c>
      <c r="B3940" s="34">
        <v>0.37186031840185602</v>
      </c>
      <c r="C3940" s="34">
        <v>7.8499558386391097E-2</v>
      </c>
      <c r="D3940" s="34">
        <v>4.3657451097973102E-2</v>
      </c>
      <c r="E3940" s="34">
        <v>5.5903629217636398E-2</v>
      </c>
      <c r="F3940" s="34">
        <v>1.5270258450276199E-3</v>
      </c>
      <c r="G3940" s="34">
        <v>0.213887893012813</v>
      </c>
      <c r="H3940" s="35">
        <v>1.0635055177527999</v>
      </c>
      <c r="I3940" s="34">
        <v>9.8021602493848198E-2</v>
      </c>
      <c r="J3940" s="34">
        <v>3.1711700392094103E-2</v>
      </c>
      <c r="K3940" s="36">
        <f>Inputs!$B$12*(1+$B3940)^4</f>
        <v>212515.60558719444</v>
      </c>
      <c r="L3940" s="36">
        <f t="shared" si="610"/>
        <v>21459.737680219416</v>
      </c>
      <c r="M3940" s="36">
        <f t="shared" si="611"/>
        <v>270385.70875747921</v>
      </c>
      <c r="N3940" s="37">
        <f>M3940/Inputs!$B$6</f>
        <v>412.17333652054759</v>
      </c>
      <c r="O3940" s="38">
        <f>IF(N3940&gt;Inputs!$B$4,1,0)</f>
        <v>1</v>
      </c>
      <c r="P3940" s="34">
        <f t="shared" si="612"/>
        <v>6.6309902101754095E-2</v>
      </c>
      <c r="Q3940" s="36">
        <f>Inputs!$B$12*(1+$B3940)^0*$C3940+Inputs!$B$29*(1+$D3940)^0*Inputs!$B$19+Inputs!$B$30*(1+$E3940)^0*Inputs!$B$20+Inputs!$B$31*(1+$F3940)^0*Inputs!$B$21+Inputs!$B$22*(1+Inputs!$B$23)^0</f>
        <v>12732.017530610388</v>
      </c>
      <c r="R3940" s="36">
        <f>Inputs!$B$12*(1+$B3940)^1*$C3940+Inputs!$B$29*(1+$D3940)^1*Inputs!$B$19+Inputs!$B$30*(1+$E3940)^1*Inputs!$B$20+Inputs!$B$31*(1+$F3940)^1*Inputs!$B$21+Inputs!$B$22*(1+Inputs!$B$23)^1</f>
        <v>14705.714337818416</v>
      </c>
      <c r="S3940" s="36">
        <f>Inputs!$B$12*(1+$B3940)^2*$C3940+Inputs!$B$29*(1+$D3940)^2*Inputs!$B$19+Inputs!$B$30*(1+$E3940)^2*Inputs!$B$20+Inputs!$B$31*(1+$F3940)^2*Inputs!$B$21+Inputs!$B$22*(1+Inputs!$B$23)^2</f>
        <v>17342.779967916344</v>
      </c>
      <c r="T3940" s="36">
        <f>Inputs!$B$12*(1+$B3940)^3*$C3940+Inputs!$B$29*(1+$D3940)^3*Inputs!$B$19+Inputs!$B$30*(1+$E3940)^3*Inputs!$B$20+Inputs!$B$31*(1+$F3940)^3*Inputs!$B$21+Inputs!$B$22*(1+Inputs!$B$23)^3</f>
        <v>20886.056395016734</v>
      </c>
      <c r="U3940" s="36">
        <f>Inputs!$B$12*(1+$B3940)^4*$C3940+Inputs!$B$29*(1+$D3940)^4*Inputs!$B$19+Inputs!$B$30*(1+$E3940)^4*Inputs!$B$20+Inputs!$B$31*(1+$F3940)^4*Inputs!$B$21+Inputs!$B$22*(1+Inputs!$B$23)^4</f>
        <v>25668.481449079183</v>
      </c>
      <c r="V3940" s="35">
        <f>Inputs!$B$13/(Q3940*(1-$G3940))</f>
        <v>1.2648877680979183</v>
      </c>
      <c r="W3940" s="36">
        <f>Inputs!$B$13</f>
        <v>12660</v>
      </c>
      <c r="X3940" s="36">
        <f t="shared" si="613"/>
        <v>14040.520940694241</v>
      </c>
      <c r="Y3940" s="36">
        <f t="shared" si="614"/>
        <v>15871.922772677264</v>
      </c>
      <c r="Z3940" s="36">
        <f t="shared" si="615"/>
        <v>18288.077845046271</v>
      </c>
      <c r="AA3940" s="36">
        <f t="shared" si="616"/>
        <v>21459.737680219416</v>
      </c>
      <c r="AB3940" s="36">
        <f t="shared" si="617"/>
        <v>61191.356513281724</v>
      </c>
      <c r="AC3940" s="36">
        <f t="shared" si="618"/>
        <v>333890.74256289378</v>
      </c>
      <c r="AD3940" s="36">
        <f t="shared" si="619"/>
        <v>209194.35224419748</v>
      </c>
    </row>
    <row r="3941" spans="1:30" ht="14.25" customHeight="1" x14ac:dyDescent="0.25">
      <c r="A3941" s="16">
        <v>3925</v>
      </c>
      <c r="B3941" s="34">
        <v>0.177740835790584</v>
      </c>
      <c r="C3941" s="34">
        <v>0.100669077801583</v>
      </c>
      <c r="D3941" s="34">
        <v>3.8341343587880099E-2</v>
      </c>
      <c r="E3941" s="34">
        <v>2.5639710788176499E-2</v>
      </c>
      <c r="F3941" s="34">
        <v>1.5672671963379101E-2</v>
      </c>
      <c r="G3941" s="34">
        <v>0.21040814335175601</v>
      </c>
      <c r="H3941" s="35">
        <v>1.0632950668253001</v>
      </c>
      <c r="I3941" s="34">
        <v>9.8656247822994397E-2</v>
      </c>
      <c r="J3941" s="34">
        <v>3.2897247442452801E-2</v>
      </c>
      <c r="K3941" s="36">
        <f>Inputs!$B$12*(1+$B3941)^4</f>
        <v>115438.36971741774</v>
      </c>
      <c r="L3941" s="36">
        <f t="shared" si="610"/>
        <v>17166.992856378129</v>
      </c>
      <c r="M3941" s="36">
        <f t="shared" si="611"/>
        <v>223802.57296091728</v>
      </c>
      <c r="N3941" s="37">
        <f>M3941/Inputs!$B$6</f>
        <v>341.16245878188613</v>
      </c>
      <c r="O3941" s="38">
        <f>IF(N3941&gt;Inputs!$B$4,1,0)</f>
        <v>0</v>
      </c>
      <c r="P3941" s="34">
        <f t="shared" si="612"/>
        <v>6.5759000380541596E-2</v>
      </c>
      <c r="Q3941" s="36">
        <f>Inputs!$B$12*(1+$B3941)^0*$C3941+Inputs!$B$29*(1+$D3941)^0*Inputs!$B$19+Inputs!$B$30*(1+$E3941)^0*Inputs!$B$20+Inputs!$B$31*(1+$F3941)^0*Inputs!$B$21+Inputs!$B$22*(1+Inputs!$B$23)^0</f>
        <v>14062.188695521902</v>
      </c>
      <c r="R3941" s="36">
        <f>Inputs!$B$12*(1+$B3941)^1*$C3941+Inputs!$B$29*(1+$D3941)^1*Inputs!$B$19+Inputs!$B$30*(1+$E3941)^1*Inputs!$B$20+Inputs!$B$31*(1+$F3941)^1*Inputs!$B$21+Inputs!$B$22*(1+Inputs!$B$23)^1</f>
        <v>15328.343129866713</v>
      </c>
      <c r="S3941" s="36">
        <f>Inputs!$B$12*(1+$B3941)^2*$C3941+Inputs!$B$29*(1+$D3941)^2*Inputs!$B$19+Inputs!$B$30*(1+$E3941)^2*Inputs!$B$20+Inputs!$B$31*(1+$F3941)^2*Inputs!$B$21+Inputs!$B$22*(1+Inputs!$B$23)^2</f>
        <v>16790.85486866652</v>
      </c>
      <c r="T3941" s="36">
        <f>Inputs!$B$12*(1+$B3941)^3*$C3941+Inputs!$B$29*(1+$D3941)^3*Inputs!$B$19+Inputs!$B$30*(1+$E3941)^3*Inputs!$B$20+Inputs!$B$31*(1+$F3941)^3*Inputs!$B$21+Inputs!$B$22*(1+Inputs!$B$23)^3</f>
        <v>18483.823773194184</v>
      </c>
      <c r="U3941" s="36">
        <f>Inputs!$B$12*(1+$B3941)^4*$C3941+Inputs!$B$29*(1+$D3941)^4*Inputs!$B$19+Inputs!$B$30*(1+$E3941)^4*Inputs!$B$20+Inputs!$B$31*(1+$F3941)^4*Inputs!$B$21+Inputs!$B$22*(1+Inputs!$B$23)^4</f>
        <v>20447.384646677856</v>
      </c>
      <c r="V3941" s="35">
        <f>Inputs!$B$13/(Q3941*(1-$G3941))</f>
        <v>1.1401923524380779</v>
      </c>
      <c r="W3941" s="36">
        <f>Inputs!$B$13</f>
        <v>12660</v>
      </c>
      <c r="X3941" s="36">
        <f t="shared" si="613"/>
        <v>13567.227310816626</v>
      </c>
      <c r="Y3941" s="36">
        <f t="shared" si="614"/>
        <v>14606.832464266952</v>
      </c>
      <c r="Z3941" s="36">
        <f t="shared" si="615"/>
        <v>15799.020526273029</v>
      </c>
      <c r="AA3941" s="36">
        <f t="shared" si="616"/>
        <v>17166.992856378129</v>
      </c>
      <c r="AB3941" s="36">
        <f t="shared" si="617"/>
        <v>55346.374895262736</v>
      </c>
      <c r="AC3941" s="36">
        <f t="shared" si="618"/>
        <v>269647.34204603458</v>
      </c>
      <c r="AD3941" s="36">
        <f t="shared" si="619"/>
        <v>168456.19806565455</v>
      </c>
    </row>
    <row r="3942" spans="1:30" ht="14.25" customHeight="1" x14ac:dyDescent="0.25">
      <c r="A3942" s="16">
        <v>3926</v>
      </c>
      <c r="B3942" s="34">
        <v>0.37748556103915099</v>
      </c>
      <c r="C3942" s="34">
        <v>9.1696014419422905E-2</v>
      </c>
      <c r="D3942" s="34">
        <v>5.0241202353989101E-2</v>
      </c>
      <c r="E3942" s="34">
        <v>4.2539814936895903E-2</v>
      </c>
      <c r="F3942" s="34">
        <v>2.1796118340157902E-2</v>
      </c>
      <c r="G3942" s="34">
        <v>0.21253512902300101</v>
      </c>
      <c r="H3942" s="35">
        <v>1.0345964106346199</v>
      </c>
      <c r="I3942" s="34">
        <v>9.8282757540483698E-2</v>
      </c>
      <c r="J3942" s="34">
        <v>2.25235459384566E-2</v>
      </c>
      <c r="K3942" s="36">
        <f>Inputs!$B$12*(1+$B3942)^4</f>
        <v>216022.74048485729</v>
      </c>
      <c r="L3942" s="36">
        <f t="shared" si="610"/>
        <v>23722.756220034957</v>
      </c>
      <c r="M3942" s="36">
        <f t="shared" si="611"/>
        <v>264850.99309633777</v>
      </c>
      <c r="N3942" s="37">
        <f>M3942/Inputs!$B$6</f>
        <v>403.73626996392954</v>
      </c>
      <c r="O3942" s="38">
        <f>IF(N3942&gt;Inputs!$B$4,1,0)</f>
        <v>1</v>
      </c>
      <c r="P3942" s="34">
        <f t="shared" si="612"/>
        <v>7.5759211602027102E-2</v>
      </c>
      <c r="Q3942" s="36">
        <f>Inputs!$B$12*(1+$B3942)^0*$C3942+Inputs!$B$29*(1+$D3942)^0*Inputs!$B$19+Inputs!$B$30*(1+$E3942)^0*Inputs!$B$20+Inputs!$B$31*(1+$F3942)^0*Inputs!$B$21+Inputs!$B$22*(1+Inputs!$B$23)^0</f>
        <v>13523.804892592296</v>
      </c>
      <c r="R3942" s="36">
        <f>Inputs!$B$12*(1+$B3942)^1*$C3942+Inputs!$B$29*(1+$D3942)^1*Inputs!$B$19+Inputs!$B$30*(1+$E3942)^1*Inputs!$B$20+Inputs!$B$31*(1+$F3942)^1*Inputs!$B$21+Inputs!$B$22*(1+Inputs!$B$23)^1</f>
        <v>15902.528793514095</v>
      </c>
      <c r="S3942" s="36">
        <f>Inputs!$B$12*(1+$B3942)^2*$C3942+Inputs!$B$29*(1+$D3942)^2*Inputs!$B$19+Inputs!$B$30*(1+$E3942)^2*Inputs!$B$20+Inputs!$B$31*(1+$F3942)^2*Inputs!$B$21+Inputs!$B$22*(1+Inputs!$B$23)^2</f>
        <v>19078.171524199573</v>
      </c>
      <c r="T3942" s="36">
        <f>Inputs!$B$12*(1+$B3942)^3*$C3942+Inputs!$B$29*(1+$D3942)^3*Inputs!$B$19+Inputs!$B$30*(1+$E3942)^3*Inputs!$B$20+Inputs!$B$31*(1+$F3942)^3*Inputs!$B$21+Inputs!$B$22*(1+Inputs!$B$23)^3</f>
        <v>23347.268678853354</v>
      </c>
      <c r="U3942" s="36">
        <f>Inputs!$B$12*(1+$B3942)^4*$C3942+Inputs!$B$29*(1+$D3942)^4*Inputs!$B$19+Inputs!$B$30*(1+$E3942)^4*Inputs!$B$20+Inputs!$B$31*(1+$F3942)^4*Inputs!$B$21+Inputs!$B$22*(1+Inputs!$B$23)^4</f>
        <v>29118.097084824676</v>
      </c>
      <c r="V3942" s="35">
        <f>Inputs!$B$13/(Q3942*(1-$G3942))</f>
        <v>1.188785831141739</v>
      </c>
      <c r="W3942" s="36">
        <f>Inputs!$B$13</f>
        <v>12660</v>
      </c>
      <c r="X3942" s="36">
        <f t="shared" si="613"/>
        <v>14404.071561768547</v>
      </c>
      <c r="Y3942" s="36">
        <f t="shared" si="614"/>
        <v>16701.369132770349</v>
      </c>
      <c r="Z3942" s="36">
        <f t="shared" si="615"/>
        <v>19729.913309513715</v>
      </c>
      <c r="AA3942" s="36">
        <f t="shared" si="616"/>
        <v>23722.756220034957</v>
      </c>
      <c r="AB3942" s="36">
        <f t="shared" si="617"/>
        <v>64481.227736588531</v>
      </c>
      <c r="AC3942" s="36">
        <f t="shared" si="618"/>
        <v>320186.50005189161</v>
      </c>
      <c r="AD3942" s="36">
        <f t="shared" si="619"/>
        <v>200369.76535974926</v>
      </c>
    </row>
    <row r="3943" spans="1:30" ht="14.25" customHeight="1" x14ac:dyDescent="0.25">
      <c r="A3943" s="16">
        <v>3927</v>
      </c>
      <c r="B3943" s="34">
        <v>0.50616681316791701</v>
      </c>
      <c r="C3943" s="34">
        <v>4.4025185597118002E-2</v>
      </c>
      <c r="D3943" s="34">
        <v>2.9947741144034298E-2</v>
      </c>
      <c r="E3943" s="34">
        <v>4.37971656519048E-2</v>
      </c>
      <c r="F3943" s="34">
        <v>3.9184053211083897E-3</v>
      </c>
      <c r="G3943" s="34">
        <v>0.18219016208861799</v>
      </c>
      <c r="H3943" s="35">
        <v>1.0343181764226099</v>
      </c>
      <c r="I3943" s="34">
        <v>0.101161927128522</v>
      </c>
      <c r="J3943" s="34">
        <v>2.0243769555791501E-2</v>
      </c>
      <c r="K3943" s="36">
        <f>Inputs!$B$12*(1+$B3943)^4</f>
        <v>308776.00714403612</v>
      </c>
      <c r="L3943" s="36">
        <f t="shared" si="610"/>
        <v>18847.160455029643</v>
      </c>
      <c r="M3943" s="36">
        <f t="shared" si="611"/>
        <v>202980.89391819714</v>
      </c>
      <c r="N3943" s="37">
        <f>M3943/Inputs!$B$6</f>
        <v>309.42209438749563</v>
      </c>
      <c r="O3943" s="38">
        <f>IF(N3943&gt;Inputs!$B$4,1,0)</f>
        <v>0</v>
      </c>
      <c r="P3943" s="34">
        <f t="shared" si="612"/>
        <v>8.0918157572730492E-2</v>
      </c>
      <c r="Q3943" s="36">
        <f>Inputs!$B$12*(1+$B3943)^0*$C3943+Inputs!$B$29*(1+$D3943)^0*Inputs!$B$19+Inputs!$B$30*(1+$E3943)^0*Inputs!$B$20+Inputs!$B$31*(1+$F3943)^0*Inputs!$B$21+Inputs!$B$22*(1+Inputs!$B$23)^0</f>
        <v>10663.555163254001</v>
      </c>
      <c r="R3943" s="36">
        <f>Inputs!$B$12*(1+$B3943)^1*$C3943+Inputs!$B$29*(1+$D3943)^1*Inputs!$B$19+Inputs!$B$30*(1+$E3943)^1*Inputs!$B$20+Inputs!$B$31*(1+$F3943)^1*Inputs!$B$21+Inputs!$B$22*(1+Inputs!$B$23)^1</f>
        <v>12158.020357821697</v>
      </c>
      <c r="S3943" s="36">
        <f>Inputs!$B$12*(1+$B3943)^2*$C3943+Inputs!$B$29*(1+$D3943)^2*Inputs!$B$19+Inputs!$B$30*(1+$E3943)^2*Inputs!$B$20+Inputs!$B$31*(1+$F3943)^2*Inputs!$B$21+Inputs!$B$22*(1+Inputs!$B$23)^2</f>
        <v>14335.026641962362</v>
      </c>
      <c r="T3943" s="36">
        <f>Inputs!$B$12*(1+$B3943)^3*$C3943+Inputs!$B$29*(1+$D3943)^3*Inputs!$B$19+Inputs!$B$30*(1+$E3943)^3*Inputs!$B$20+Inputs!$B$31*(1+$F3943)^3*Inputs!$B$21+Inputs!$B$22*(1+Inputs!$B$23)^3</f>
        <v>17537.369159136601</v>
      </c>
      <c r="U3943" s="36">
        <f>Inputs!$B$12*(1+$B3943)^4*$C3943+Inputs!$B$29*(1+$D3943)^4*Inputs!$B$19+Inputs!$B$30*(1+$E3943)^4*Inputs!$B$20+Inputs!$B$31*(1+$F3943)^4*Inputs!$B$21+Inputs!$B$22*(1+Inputs!$B$23)^4</f>
        <v>22281.244305898406</v>
      </c>
      <c r="V3943" s="35">
        <f>Inputs!$B$13/(Q3943*(1-$G3943))</f>
        <v>1.4517082841409734</v>
      </c>
      <c r="W3943" s="36">
        <f>Inputs!$B$13</f>
        <v>12660</v>
      </c>
      <c r="X3943" s="36">
        <f t="shared" si="613"/>
        <v>13396.738832963527</v>
      </c>
      <c r="Y3943" s="36">
        <f t="shared" si="614"/>
        <v>14572.24909035066</v>
      </c>
      <c r="Z3943" s="36">
        <f t="shared" si="615"/>
        <v>16331.008860092035</v>
      </c>
      <c r="AA3943" s="36">
        <f t="shared" si="616"/>
        <v>18847.160455029643</v>
      </c>
      <c r="AB3943" s="36">
        <f t="shared" si="617"/>
        <v>56207.290177362185</v>
      </c>
      <c r="AC3943" s="36">
        <f t="shared" si="618"/>
        <v>237631.43656328606</v>
      </c>
      <c r="AD3943" s="36">
        <f t="shared" si="619"/>
        <v>146773.60374083495</v>
      </c>
    </row>
    <row r="3944" spans="1:30" ht="14.25" customHeight="1" x14ac:dyDescent="0.25">
      <c r="A3944" s="16">
        <v>3928</v>
      </c>
      <c r="B3944" s="34">
        <v>0.27718590244615898</v>
      </c>
      <c r="C3944" s="34">
        <v>7.0252688216919698E-2</v>
      </c>
      <c r="D3944" s="34">
        <v>3.3994648749457797E-2</v>
      </c>
      <c r="E3944" s="34">
        <v>5.5333182754003001E-2</v>
      </c>
      <c r="F3944" s="34">
        <v>4.4486591403841104E-3</v>
      </c>
      <c r="G3944" s="34">
        <v>0.20418337798459599</v>
      </c>
      <c r="H3944" s="35">
        <v>1.11802453989884</v>
      </c>
      <c r="I3944" s="34">
        <v>0.101650196642265</v>
      </c>
      <c r="J3944" s="34">
        <v>2.6383478016366299E-2</v>
      </c>
      <c r="K3944" s="36">
        <f>Inputs!$B$12*(1+$B3944)^4</f>
        <v>159649.55598436465</v>
      </c>
      <c r="L3944" s="36">
        <f t="shared" si="610"/>
        <v>17888.669981011804</v>
      </c>
      <c r="M3944" s="36">
        <f t="shared" si="611"/>
        <v>206029.13457929937</v>
      </c>
      <c r="N3944" s="37">
        <f>M3944/Inputs!$B$6</f>
        <v>314.06880271234661</v>
      </c>
      <c r="O3944" s="38">
        <f>IF(N3944&gt;Inputs!$B$4,1,0)</f>
        <v>0</v>
      </c>
      <c r="P3944" s="34">
        <f t="shared" si="612"/>
        <v>7.5266718625898704E-2</v>
      </c>
      <c r="Q3944" s="36">
        <f>Inputs!$B$12*(1+$B3944)^0*$C3944+Inputs!$B$29*(1+$D3944)^0*Inputs!$B$19+Inputs!$B$30*(1+$E3944)^0*Inputs!$B$20+Inputs!$B$31*(1+$F3944)^0*Inputs!$B$21+Inputs!$B$22*(1+Inputs!$B$23)^0</f>
        <v>12237.205320442103</v>
      </c>
      <c r="R3944" s="36">
        <f>Inputs!$B$12*(1+$B3944)^1*$C3944+Inputs!$B$29*(1+$D3944)^1*Inputs!$B$19+Inputs!$B$30*(1+$E3944)^1*Inputs!$B$20+Inputs!$B$31*(1+$F3944)^1*Inputs!$B$21+Inputs!$B$22*(1+Inputs!$B$23)^1</f>
        <v>13607.710495409781</v>
      </c>
      <c r="S3944" s="36">
        <f>Inputs!$B$12*(1+$B3944)^2*$C3944+Inputs!$B$29*(1+$D3944)^2*Inputs!$B$19+Inputs!$B$30*(1+$E3944)^2*Inputs!$B$20+Inputs!$B$31*(1+$F3944)^2*Inputs!$B$21+Inputs!$B$22*(1+Inputs!$B$23)^2</f>
        <v>15311.592557272292</v>
      </c>
      <c r="T3944" s="36">
        <f>Inputs!$B$12*(1+$B3944)^3*$C3944+Inputs!$B$29*(1+$D3944)^3*Inputs!$B$19+Inputs!$B$30*(1+$E3944)^3*Inputs!$B$20+Inputs!$B$31*(1+$F3944)^3*Inputs!$B$21+Inputs!$B$22*(1+Inputs!$B$23)^3</f>
        <v>17439.113941242569</v>
      </c>
      <c r="U3944" s="36">
        <f>Inputs!$B$12*(1+$B3944)^4*$C3944+Inputs!$B$29*(1+$D3944)^4*Inputs!$B$19+Inputs!$B$30*(1+$E3944)^4*Inputs!$B$20+Inputs!$B$31*(1+$F3944)^4*Inputs!$B$21+Inputs!$B$22*(1+Inputs!$B$23)^4</f>
        <v>20105.445930955422</v>
      </c>
      <c r="V3944" s="35">
        <f>Inputs!$B$13/(Q3944*(1-$G3944))</f>
        <v>1.2999853344680414</v>
      </c>
      <c r="W3944" s="36">
        <f>Inputs!$B$13</f>
        <v>12660</v>
      </c>
      <c r="X3944" s="36">
        <f t="shared" si="613"/>
        <v>13585.231664353754</v>
      </c>
      <c r="Y3944" s="36">
        <f t="shared" si="614"/>
        <v>14731.990979390754</v>
      </c>
      <c r="Z3944" s="36">
        <f t="shared" si="615"/>
        <v>16147.649352341155</v>
      </c>
      <c r="AA3944" s="36">
        <f t="shared" si="616"/>
        <v>17888.669981011804</v>
      </c>
      <c r="AB3944" s="36">
        <f t="shared" si="617"/>
        <v>55692.04432546976</v>
      </c>
      <c r="AC3944" s="36">
        <f t="shared" si="618"/>
        <v>243940.9562074373</v>
      </c>
      <c r="AD3944" s="36">
        <f t="shared" si="619"/>
        <v>150337.09025382961</v>
      </c>
    </row>
    <row r="3945" spans="1:30" ht="14.25" customHeight="1" x14ac:dyDescent="0.25">
      <c r="A3945" s="16">
        <v>3929</v>
      </c>
      <c r="B3945" s="34">
        <v>0.32966858350605799</v>
      </c>
      <c r="C3945" s="34">
        <v>7.6329548775830994E-2</v>
      </c>
      <c r="D3945" s="34">
        <v>4.3443139349756202E-2</v>
      </c>
      <c r="E3945" s="34">
        <v>3.4360747648508001E-2</v>
      </c>
      <c r="F3945" s="34">
        <v>-8.6251771092044297E-3</v>
      </c>
      <c r="G3945" s="34">
        <v>0.19585544089419399</v>
      </c>
      <c r="H3945" s="35">
        <v>1.0320945958227401</v>
      </c>
      <c r="I3945" s="34">
        <v>0.10709208912594</v>
      </c>
      <c r="J3945" s="34">
        <v>2.41960127440345E-2</v>
      </c>
      <c r="K3945" s="36">
        <f>Inputs!$B$12*(1+$B3945)^4</f>
        <v>187553.37388349979</v>
      </c>
      <c r="L3945" s="36">
        <f t="shared" si="610"/>
        <v>18981.406367532592</v>
      </c>
      <c r="M3945" s="36">
        <f t="shared" si="611"/>
        <v>197238.93417050736</v>
      </c>
      <c r="N3945" s="37">
        <f>M3945/Inputs!$B$6</f>
        <v>300.66910696723681</v>
      </c>
      <c r="O3945" s="38">
        <f>IF(N3945&gt;Inputs!$B$4,1,0)</f>
        <v>0</v>
      </c>
      <c r="P3945" s="34">
        <f t="shared" si="612"/>
        <v>8.2896076381905492E-2</v>
      </c>
      <c r="Q3945" s="36">
        <f>Inputs!$B$12*(1+$B3945)^0*$C3945+Inputs!$B$29*(1+$D3945)^0*Inputs!$B$19+Inputs!$B$30*(1+$E3945)^0*Inputs!$B$20+Inputs!$B$31*(1+$F3945)^0*Inputs!$B$21+Inputs!$B$22*(1+Inputs!$B$23)^0</f>
        <v>12601.81695397678</v>
      </c>
      <c r="R3945" s="36">
        <f>Inputs!$B$12*(1+$B3945)^1*$C3945+Inputs!$B$29*(1+$D3945)^1*Inputs!$B$19+Inputs!$B$30*(1+$E3945)^1*Inputs!$B$20+Inputs!$B$31*(1+$F3945)^1*Inputs!$B$21+Inputs!$B$22*(1+Inputs!$B$23)^1</f>
        <v>14233.266385480892</v>
      </c>
      <c r="S3945" s="36">
        <f>Inputs!$B$12*(1+$B3945)^2*$C3945+Inputs!$B$29*(1+$D3945)^2*Inputs!$B$19+Inputs!$B$30*(1+$E3945)^2*Inputs!$B$20+Inputs!$B$31*(1+$F3945)^2*Inputs!$B$21+Inputs!$B$22*(1+Inputs!$B$23)^2</f>
        <v>16369.907264071742</v>
      </c>
      <c r="T3945" s="36">
        <f>Inputs!$B$12*(1+$B3945)^3*$C3945+Inputs!$B$29*(1+$D3945)^3*Inputs!$B$19+Inputs!$B$30*(1+$E3945)^3*Inputs!$B$20+Inputs!$B$31*(1+$F3945)^3*Inputs!$B$21+Inputs!$B$22*(1+Inputs!$B$23)^3</f>
        <v>19176.134832818454</v>
      </c>
      <c r="U3945" s="36">
        <f>Inputs!$B$12*(1+$B3945)^4*$C3945+Inputs!$B$29*(1+$D3945)^4*Inputs!$B$19+Inputs!$B$30*(1+$E3945)^4*Inputs!$B$20+Inputs!$B$31*(1+$F3945)^4*Inputs!$B$21+Inputs!$B$22*(1+Inputs!$B$23)^4</f>
        <v>22870.452381030271</v>
      </c>
      <c r="V3945" s="35">
        <f>Inputs!$B$13/(Q3945*(1-$G3945))</f>
        <v>1.2492990531371242</v>
      </c>
      <c r="W3945" s="36">
        <f>Inputs!$B$13</f>
        <v>12660</v>
      </c>
      <c r="X3945" s="36">
        <f t="shared" si="613"/>
        <v>13677.472856433902</v>
      </c>
      <c r="Y3945" s="36">
        <f t="shared" si="614"/>
        <v>15015.872758275609</v>
      </c>
      <c r="Z3945" s="36">
        <f t="shared" si="615"/>
        <v>16752.639559352843</v>
      </c>
      <c r="AA3945" s="36">
        <f t="shared" si="616"/>
        <v>18981.406367532592</v>
      </c>
      <c r="AB3945" s="36">
        <f t="shared" si="617"/>
        <v>56226.063031457321</v>
      </c>
      <c r="AC3945" s="36">
        <f t="shared" si="618"/>
        <v>234518.70783771633</v>
      </c>
      <c r="AD3945" s="36">
        <f t="shared" si="619"/>
        <v>141012.87113905002</v>
      </c>
    </row>
    <row r="3946" spans="1:30" ht="14.25" customHeight="1" x14ac:dyDescent="0.25">
      <c r="A3946" s="16">
        <v>3930</v>
      </c>
      <c r="B3946" s="34">
        <v>0.29149792905671801</v>
      </c>
      <c r="C3946" s="34">
        <v>9.6228034047676006E-2</v>
      </c>
      <c r="D3946" s="34">
        <v>3.6827682673962601E-2</v>
      </c>
      <c r="E3946" s="34">
        <v>2.4953899208153899E-2</v>
      </c>
      <c r="F3946" s="34">
        <v>5.9168117410080701E-3</v>
      </c>
      <c r="G3946" s="34">
        <v>0.185807011537936</v>
      </c>
      <c r="H3946" s="35">
        <v>1.0479910791534299</v>
      </c>
      <c r="I3946" s="34">
        <v>0.10524467607424599</v>
      </c>
      <c r="J3946" s="34">
        <v>2.3814753410475498E-2</v>
      </c>
      <c r="K3946" s="36">
        <f>Inputs!$B$12*(1+$B3946)^4</f>
        <v>166926.81492141305</v>
      </c>
      <c r="L3946" s="36">
        <f t="shared" si="610"/>
        <v>21056.698776339777</v>
      </c>
      <c r="M3946" s="36">
        <f t="shared" si="611"/>
        <v>220213.6454344973</v>
      </c>
      <c r="N3946" s="37">
        <f>M3946/Inputs!$B$6</f>
        <v>335.69153267453856</v>
      </c>
      <c r="O3946" s="38">
        <f>IF(N3946&gt;Inputs!$B$4,1,0)</f>
        <v>0</v>
      </c>
      <c r="P3946" s="34">
        <f t="shared" si="612"/>
        <v>8.1429922663770499E-2</v>
      </c>
      <c r="Q3946" s="36">
        <f>Inputs!$B$12*(1+$B3946)^0*$C3946+Inputs!$B$29*(1+$D3946)^0*Inputs!$B$19+Inputs!$B$30*(1+$E3946)^0*Inputs!$B$20+Inputs!$B$31*(1+$F3946)^0*Inputs!$B$21+Inputs!$B$22*(1+Inputs!$B$23)^0</f>
        <v>13795.726070287481</v>
      </c>
      <c r="R3946" s="36">
        <f>Inputs!$B$12*(1+$B3946)^1*$C3946+Inputs!$B$29*(1+$D3946)^1*Inputs!$B$19+Inputs!$B$30*(1+$E3946)^1*Inputs!$B$20+Inputs!$B$31*(1+$F3946)^1*Inputs!$B$21+Inputs!$B$22*(1+Inputs!$B$23)^1</f>
        <v>15620.574191641317</v>
      </c>
      <c r="S3946" s="36">
        <f>Inputs!$B$12*(1+$B3946)^2*$C3946+Inputs!$B$29*(1+$D3946)^2*Inputs!$B$19+Inputs!$B$30*(1+$E3946)^2*Inputs!$B$20+Inputs!$B$31*(1+$F3946)^2*Inputs!$B$21+Inputs!$B$22*(1+Inputs!$B$23)^2</f>
        <v>17940.143358130415</v>
      </c>
      <c r="T3946" s="36">
        <f>Inputs!$B$12*(1+$B3946)^3*$C3946+Inputs!$B$29*(1+$D3946)^3*Inputs!$B$19+Inputs!$B$30*(1+$E3946)^3*Inputs!$B$20+Inputs!$B$31*(1+$F3946)^3*Inputs!$B$21+Inputs!$B$22*(1+Inputs!$B$23)^3</f>
        <v>20897.583837363651</v>
      </c>
      <c r="U3946" s="36">
        <f>Inputs!$B$12*(1+$B3946)^4*$C3946+Inputs!$B$29*(1+$D3946)^4*Inputs!$B$19+Inputs!$B$30*(1+$E3946)^4*Inputs!$B$20+Inputs!$B$31*(1+$F3946)^4*Inputs!$B$21+Inputs!$B$22*(1+Inputs!$B$23)^4</f>
        <v>24677.737516198053</v>
      </c>
      <c r="V3946" s="35">
        <f>Inputs!$B$13/(Q3946*(1-$G3946))</f>
        <v>1.1270982753405847</v>
      </c>
      <c r="W3946" s="36">
        <f>Inputs!$B$13</f>
        <v>12660</v>
      </c>
      <c r="X3946" s="36">
        <f t="shared" si="613"/>
        <v>14083.093902300578</v>
      </c>
      <c r="Y3946" s="36">
        <f t="shared" si="614"/>
        <v>15885.481179819362</v>
      </c>
      <c r="Z3946" s="36">
        <f t="shared" si="615"/>
        <v>18167.714065290431</v>
      </c>
      <c r="AA3946" s="36">
        <f t="shared" si="616"/>
        <v>21056.698776339777</v>
      </c>
      <c r="AB3946" s="36">
        <f t="shared" si="617"/>
        <v>59691.303347296634</v>
      </c>
      <c r="AC3946" s="36">
        <f t="shared" si="618"/>
        <v>264744.92619073245</v>
      </c>
      <c r="AD3946" s="36">
        <f t="shared" si="619"/>
        <v>160522.34208720067</v>
      </c>
    </row>
    <row r="3947" spans="1:30" ht="14.25" customHeight="1" x14ac:dyDescent="0.25">
      <c r="A3947" s="16">
        <v>3931</v>
      </c>
      <c r="B3947" s="34">
        <v>0.21037318080907799</v>
      </c>
      <c r="C3947" s="34">
        <v>7.1873133663676203E-2</v>
      </c>
      <c r="D3947" s="34">
        <v>1.35536745560975E-2</v>
      </c>
      <c r="E3947" s="34">
        <v>5.0926279206886298E-2</v>
      </c>
      <c r="F3947" s="34">
        <v>1.54271817387025E-2</v>
      </c>
      <c r="G3947" s="34">
        <v>0.16360577925084599</v>
      </c>
      <c r="H3947" s="35">
        <v>1.1872594533029299</v>
      </c>
      <c r="I3947" s="34">
        <v>9.6582579151806597E-2</v>
      </c>
      <c r="J3947" s="34">
        <v>2.5579898163585899E-2</v>
      </c>
      <c r="K3947" s="36">
        <f>Inputs!$B$12*(1+$B3947)^4</f>
        <v>128774.06903391605</v>
      </c>
      <c r="L3947" s="36">
        <f t="shared" si="610"/>
        <v>17882.297968492618</v>
      </c>
      <c r="M3947" s="36">
        <f t="shared" si="611"/>
        <v>219549.69045071158</v>
      </c>
      <c r="N3947" s="37">
        <f>M3947/Inputs!$B$6</f>
        <v>334.67940617486522</v>
      </c>
      <c r="O3947" s="38">
        <f>IF(N3947&gt;Inputs!$B$4,1,0)</f>
        <v>0</v>
      </c>
      <c r="P3947" s="34">
        <f t="shared" si="612"/>
        <v>7.1002680988220698E-2</v>
      </c>
      <c r="Q3947" s="36">
        <f>Inputs!$B$12*(1+$B3947)^0*$C3947+Inputs!$B$29*(1+$D3947)^0*Inputs!$B$19+Inputs!$B$30*(1+$E3947)^0*Inputs!$B$20+Inputs!$B$31*(1+$F3947)^0*Inputs!$B$21+Inputs!$B$22*(1+Inputs!$B$23)^0</f>
        <v>12334.432047247494</v>
      </c>
      <c r="R3947" s="36">
        <f>Inputs!$B$12*(1+$B3947)^1*$C3947+Inputs!$B$29*(1+$D3947)^1*Inputs!$B$19+Inputs!$B$30*(1+$E3947)^1*Inputs!$B$20+Inputs!$B$31*(1+$F3947)^1*Inputs!$B$21+Inputs!$B$22*(1+Inputs!$B$23)^1</f>
        <v>13414.816283741164</v>
      </c>
      <c r="S3947" s="36">
        <f>Inputs!$B$12*(1+$B3947)^2*$C3947+Inputs!$B$29*(1+$D3947)^2*Inputs!$B$19+Inputs!$B$30*(1+$E3947)^2*Inputs!$B$20+Inputs!$B$31*(1+$F3947)^2*Inputs!$B$21+Inputs!$B$22*(1+Inputs!$B$23)^2</f>
        <v>14692.173857887563</v>
      </c>
      <c r="T3947" s="36">
        <f>Inputs!$B$12*(1+$B3947)^3*$C3947+Inputs!$B$29*(1+$D3947)^3*Inputs!$B$19+Inputs!$B$30*(1+$E3947)^3*Inputs!$B$20+Inputs!$B$31*(1+$F3947)^3*Inputs!$B$21+Inputs!$B$22*(1+Inputs!$B$23)^3</f>
        <v>16206.949320711019</v>
      </c>
      <c r="U3947" s="36">
        <f>Inputs!$B$12*(1+$B3947)^4*$C3947+Inputs!$B$29*(1+$D3947)^4*Inputs!$B$19+Inputs!$B$30*(1+$E3947)^4*Inputs!$B$20+Inputs!$B$31*(1+$F3947)^4*Inputs!$B$21+Inputs!$B$22*(1+Inputs!$B$23)^4</f>
        <v>18008.049161323979</v>
      </c>
      <c r="V3947" s="35">
        <f>Inputs!$B$13/(Q3947*(1-$G3947))</f>
        <v>1.2271665976535202</v>
      </c>
      <c r="W3947" s="36">
        <f>Inputs!$B$13</f>
        <v>12660</v>
      </c>
      <c r="X3947" s="36">
        <f t="shared" si="613"/>
        <v>13656.960746334858</v>
      </c>
      <c r="Y3947" s="36">
        <f t="shared" si="614"/>
        <v>14834.776063899444</v>
      </c>
      <c r="Z3947" s="36">
        <f t="shared" si="615"/>
        <v>16229.014620276317</v>
      </c>
      <c r="AA3947" s="36">
        <f t="shared" si="616"/>
        <v>17882.297968492618</v>
      </c>
      <c r="AB3947" s="36">
        <f t="shared" si="617"/>
        <v>56653.334701081658</v>
      </c>
      <c r="AC3947" s="36">
        <f t="shared" si="618"/>
        <v>258296.23718715791</v>
      </c>
      <c r="AD3947" s="36">
        <f t="shared" si="619"/>
        <v>162896.35574962993</v>
      </c>
    </row>
    <row r="3948" spans="1:30" ht="14.25" customHeight="1" x14ac:dyDescent="0.25">
      <c r="A3948" s="16">
        <v>3932</v>
      </c>
      <c r="B3948" s="34">
        <v>0.21729364786358499</v>
      </c>
      <c r="C3948" s="34">
        <v>8.1082383483765105E-2</v>
      </c>
      <c r="D3948" s="34">
        <v>2.5702015770569901E-2</v>
      </c>
      <c r="E3948" s="34">
        <v>4.2307342396691199E-2</v>
      </c>
      <c r="F3948" s="34">
        <v>-1.91206659802644E-3</v>
      </c>
      <c r="G3948" s="34">
        <v>0.170070993716186</v>
      </c>
      <c r="H3948" s="35">
        <v>1.02627004233579</v>
      </c>
      <c r="I3948" s="34">
        <v>9.9499063770424001E-2</v>
      </c>
      <c r="J3948" s="34">
        <v>2.7119189837449001E-2</v>
      </c>
      <c r="K3948" s="36">
        <f>Inputs!$B$12*(1+$B3948)^4</f>
        <v>131744.55457002213</v>
      </c>
      <c r="L3948" s="36">
        <f t="shared" si="610"/>
        <v>16341.4101646243</v>
      </c>
      <c r="M3948" s="36">
        <f t="shared" si="611"/>
        <v>198092.53609294852</v>
      </c>
      <c r="N3948" s="37">
        <f>M3948/Inputs!$B$6</f>
        <v>301.97032940998247</v>
      </c>
      <c r="O3948" s="38">
        <f>IF(N3948&gt;Inputs!$B$4,1,0)</f>
        <v>0</v>
      </c>
      <c r="P3948" s="34">
        <f t="shared" si="612"/>
        <v>7.2379873932975E-2</v>
      </c>
      <c r="Q3948" s="36">
        <f>Inputs!$B$12*(1+$B3948)^0*$C3948+Inputs!$B$29*(1+$D3948)^0*Inputs!$B$19+Inputs!$B$30*(1+$E3948)^0*Inputs!$B$20+Inputs!$B$31*(1+$F3948)^0*Inputs!$B$21+Inputs!$B$22*(1+Inputs!$B$23)^0</f>
        <v>12886.987036452829</v>
      </c>
      <c r="R3948" s="36">
        <f>Inputs!$B$12*(1+$B3948)^1*$C3948+Inputs!$B$29*(1+$D3948)^1*Inputs!$B$19+Inputs!$B$30*(1+$E3948)^1*Inputs!$B$20+Inputs!$B$31*(1+$F3948)^1*Inputs!$B$21+Inputs!$B$22*(1+Inputs!$B$23)^1</f>
        <v>14057.469940015268</v>
      </c>
      <c r="S3948" s="36">
        <f>Inputs!$B$12*(1+$B3948)^2*$C3948+Inputs!$B$29*(1+$D3948)^2*Inputs!$B$19+Inputs!$B$30*(1+$E3948)^2*Inputs!$B$20+Inputs!$B$31*(1+$F3948)^2*Inputs!$B$21+Inputs!$B$22*(1+Inputs!$B$23)^2</f>
        <v>15462.277474718292</v>
      </c>
      <c r="T3948" s="36">
        <f>Inputs!$B$12*(1+$B3948)^3*$C3948+Inputs!$B$29*(1+$D3948)^3*Inputs!$B$19+Inputs!$B$30*(1+$E3948)^3*Inputs!$B$20+Inputs!$B$31*(1+$F3948)^3*Inputs!$B$21+Inputs!$B$22*(1+Inputs!$B$23)^3</f>
        <v>17151.507209766387</v>
      </c>
      <c r="U3948" s="36">
        <f>Inputs!$B$12*(1+$B3948)^4*$C3948+Inputs!$B$29*(1+$D3948)^4*Inputs!$B$19+Inputs!$B$30*(1+$E3948)^4*Inputs!$B$20+Inputs!$B$31*(1+$F3948)^4*Inputs!$B$21+Inputs!$B$22*(1+Inputs!$B$23)^4</f>
        <v>19186.110240561284</v>
      </c>
      <c r="V3948" s="35">
        <f>Inputs!$B$13/(Q3948*(1-$G3948))</f>
        <v>1.1836992445866301</v>
      </c>
      <c r="W3948" s="36">
        <f>Inputs!$B$13</f>
        <v>12660</v>
      </c>
      <c r="X3948" s="36">
        <f t="shared" si="613"/>
        <v>13350.696513607239</v>
      </c>
      <c r="Y3948" s="36">
        <f t="shared" si="614"/>
        <v>14179.817736116975</v>
      </c>
      <c r="Z3948" s="36">
        <f t="shared" si="615"/>
        <v>15168.707935038803</v>
      </c>
      <c r="AA3948" s="36">
        <f t="shared" si="616"/>
        <v>16341.4101646243</v>
      </c>
      <c r="AB3948" s="36">
        <f t="shared" si="617"/>
        <v>53775.290218058544</v>
      </c>
      <c r="AC3948" s="36">
        <f t="shared" si="618"/>
        <v>231895.62314840683</v>
      </c>
      <c r="AD3948" s="36">
        <f t="shared" si="619"/>
        <v>144317.24587488998</v>
      </c>
    </row>
    <row r="3949" spans="1:30" ht="14.25" customHeight="1" x14ac:dyDescent="0.25">
      <c r="A3949" s="16">
        <v>3933</v>
      </c>
      <c r="B3949" s="34">
        <v>0.19932344565037999</v>
      </c>
      <c r="C3949" s="34">
        <v>8.8048506731929099E-2</v>
      </c>
      <c r="D3949" s="34">
        <v>3.1621547558003997E-2</v>
      </c>
      <c r="E3949" s="34">
        <v>5.8986275132961501E-2</v>
      </c>
      <c r="F3949" s="34">
        <v>3.1610970940909901E-2</v>
      </c>
      <c r="G3949" s="34">
        <v>0.17391149215214899</v>
      </c>
      <c r="H3949" s="35">
        <v>1.1106502700443699</v>
      </c>
      <c r="I3949" s="34">
        <v>9.5030389063964604E-2</v>
      </c>
      <c r="J3949" s="34">
        <v>2.3150147524186399E-2</v>
      </c>
      <c r="K3949" s="36">
        <f>Inputs!$B$12*(1+$B3949)^4</f>
        <v>124135.65657599988</v>
      </c>
      <c r="L3949" s="36">
        <f t="shared" si="610"/>
        <v>18667.228808960848</v>
      </c>
      <c r="M3949" s="36">
        <f t="shared" si="611"/>
        <v>227015.53779164446</v>
      </c>
      <c r="N3949" s="37">
        <f>M3949/Inputs!$B$6</f>
        <v>346.06027102384826</v>
      </c>
      <c r="O3949" s="38">
        <f>IF(N3949&gt;Inputs!$B$4,1,0)</f>
        <v>0</v>
      </c>
      <c r="P3949" s="34">
        <f t="shared" si="612"/>
        <v>7.1880241539778206E-2</v>
      </c>
      <c r="Q3949" s="36">
        <f>Inputs!$B$12*(1+$B3949)^0*$C3949+Inputs!$B$29*(1+$D3949)^0*Inputs!$B$19+Inputs!$B$30*(1+$E3949)^0*Inputs!$B$20+Inputs!$B$31*(1+$F3949)^0*Inputs!$B$21+Inputs!$B$22*(1+Inputs!$B$23)^0</f>
        <v>13304.954431342667</v>
      </c>
      <c r="R3949" s="36">
        <f>Inputs!$B$12*(1+$B3949)^1*$C3949+Inputs!$B$29*(1+$D3949)^1*Inputs!$B$19+Inputs!$B$30*(1+$E3949)^1*Inputs!$B$20+Inputs!$B$31*(1+$F3949)^1*Inputs!$B$21+Inputs!$B$22*(1+Inputs!$B$23)^1</f>
        <v>14684.007569840775</v>
      </c>
      <c r="S3949" s="36">
        <f>Inputs!$B$12*(1+$B3949)^2*$C3949+Inputs!$B$29*(1+$D3949)^2*Inputs!$B$19+Inputs!$B$30*(1+$E3949)^2*Inputs!$B$20+Inputs!$B$31*(1+$F3949)^2*Inputs!$B$21+Inputs!$B$22*(1+Inputs!$B$23)^2</f>
        <v>16287.422305792486</v>
      </c>
      <c r="T3949" s="36">
        <f>Inputs!$B$12*(1+$B3949)^3*$C3949+Inputs!$B$29*(1+$D3949)^3*Inputs!$B$19+Inputs!$B$30*(1+$E3949)^3*Inputs!$B$20+Inputs!$B$31*(1+$F3949)^3*Inputs!$B$21+Inputs!$B$22*(1+Inputs!$B$23)^3</f>
        <v>18157.734432632722</v>
      </c>
      <c r="U3949" s="36">
        <f>Inputs!$B$12*(1+$B3949)^4*$C3949+Inputs!$B$29*(1+$D3949)^4*Inputs!$B$19+Inputs!$B$30*(1+$E3949)^4*Inputs!$B$20+Inputs!$B$31*(1+$F3949)^4*Inputs!$B$21+Inputs!$B$22*(1+Inputs!$B$23)^4</f>
        <v>20345.854937380307</v>
      </c>
      <c r="V3949" s="35">
        <f>Inputs!$B$13/(Q3949*(1-$G3949))</f>
        <v>1.151844183863729</v>
      </c>
      <c r="W3949" s="36">
        <f>Inputs!$B$13</f>
        <v>12660</v>
      </c>
      <c r="X3949" s="36">
        <f t="shared" si="613"/>
        <v>13847.280343673638</v>
      </c>
      <c r="Y3949" s="36">
        <f t="shared" si="614"/>
        <v>15220.764454448976</v>
      </c>
      <c r="Z3949" s="36">
        <f t="shared" si="615"/>
        <v>16814.114361128049</v>
      </c>
      <c r="AA3949" s="36">
        <f t="shared" si="616"/>
        <v>18667.228808960848</v>
      </c>
      <c r="AB3949" s="36">
        <f t="shared" si="617"/>
        <v>58251.916739860048</v>
      </c>
      <c r="AC3949" s="36">
        <f t="shared" si="618"/>
        <v>265711.09807952616</v>
      </c>
      <c r="AD3949" s="36">
        <f t="shared" si="619"/>
        <v>168763.6210517844</v>
      </c>
    </row>
    <row r="3950" spans="1:30" ht="14.25" customHeight="1" x14ac:dyDescent="0.25">
      <c r="A3950" s="16">
        <v>3934</v>
      </c>
      <c r="B3950" s="34">
        <v>0.297699563767786</v>
      </c>
      <c r="C3950" s="34">
        <v>6.7738152788647005E-2</v>
      </c>
      <c r="D3950" s="34">
        <v>3.8987898223900197E-2</v>
      </c>
      <c r="E3950" s="34">
        <v>4.1897127954815802E-2</v>
      </c>
      <c r="F3950" s="34">
        <v>1.9594696768506E-2</v>
      </c>
      <c r="G3950" s="34">
        <v>0.20959516571557699</v>
      </c>
      <c r="H3950" s="35">
        <v>1.01168660488108</v>
      </c>
      <c r="I3950" s="34">
        <v>9.8554166435152399E-2</v>
      </c>
      <c r="J3950" s="34">
        <v>2.3186757156519099E-2</v>
      </c>
      <c r="K3950" s="36">
        <f>Inputs!$B$12*(1+$B3950)^4</f>
        <v>170156.2418438668</v>
      </c>
      <c r="L3950" s="36">
        <f t="shared" si="610"/>
        <v>16486.146019425032</v>
      </c>
      <c r="M3950" s="36">
        <f t="shared" si="611"/>
        <v>193963.23192127486</v>
      </c>
      <c r="N3950" s="37">
        <f>M3950/Inputs!$B$6</f>
        <v>295.67565841657751</v>
      </c>
      <c r="O3950" s="38">
        <f>IF(N3950&gt;Inputs!$B$4,1,0)</f>
        <v>0</v>
      </c>
      <c r="P3950" s="34">
        <f t="shared" si="612"/>
        <v>7.5367409278633307E-2</v>
      </c>
      <c r="Q3950" s="36">
        <f>Inputs!$B$12*(1+$B3950)^0*$C3950+Inputs!$B$29*(1+$D3950)^0*Inputs!$B$19+Inputs!$B$30*(1+$E3950)^0*Inputs!$B$20+Inputs!$B$31*(1+$F3950)^0*Inputs!$B$21+Inputs!$B$22*(1+Inputs!$B$23)^0</f>
        <v>12086.333194745741</v>
      </c>
      <c r="R3950" s="36">
        <f>Inputs!$B$12*(1+$B3950)^1*$C3950+Inputs!$B$29*(1+$D3950)^1*Inputs!$B$19+Inputs!$B$30*(1+$E3950)^1*Inputs!$B$20+Inputs!$B$31*(1+$F3950)^1*Inputs!$B$21+Inputs!$B$22*(1+Inputs!$B$23)^1</f>
        <v>13549.488192943425</v>
      </c>
      <c r="S3950" s="36">
        <f>Inputs!$B$12*(1+$B3950)^2*$C3950+Inputs!$B$29*(1+$D3950)^2*Inputs!$B$19+Inputs!$B$30*(1+$E3950)^2*Inputs!$B$20+Inputs!$B$31*(1+$F3950)^2*Inputs!$B$21+Inputs!$B$22*(1+Inputs!$B$23)^2</f>
        <v>15381.924589820315</v>
      </c>
      <c r="T3950" s="36">
        <f>Inputs!$B$12*(1+$B3950)^3*$C3950+Inputs!$B$29*(1+$D3950)^3*Inputs!$B$19+Inputs!$B$30*(1+$E3950)^3*Inputs!$B$20+Inputs!$B$31*(1+$F3950)^3*Inputs!$B$21+Inputs!$B$22*(1+Inputs!$B$23)^3</f>
        <v>17691.225071960995</v>
      </c>
      <c r="U3950" s="36">
        <f>Inputs!$B$12*(1+$B3950)^4*$C3950+Inputs!$B$29*(1+$D3950)^4*Inputs!$B$19+Inputs!$B$30*(1+$E3950)^4*Inputs!$B$20+Inputs!$B$31*(1+$F3950)^4*Inputs!$B$21+Inputs!$B$22*(1+Inputs!$B$23)^4</f>
        <v>20616.909021992942</v>
      </c>
      <c r="V3950" s="35">
        <f>Inputs!$B$13/(Q3950*(1-$G3950))</f>
        <v>1.325224801848699</v>
      </c>
      <c r="W3950" s="36">
        <f>Inputs!$B$13</f>
        <v>12660</v>
      </c>
      <c r="X3950" s="36">
        <f t="shared" si="613"/>
        <v>13353.136641676147</v>
      </c>
      <c r="Y3950" s="36">
        <f t="shared" si="614"/>
        <v>14206.023163477941</v>
      </c>
      <c r="Z3950" s="36">
        <f t="shared" si="615"/>
        <v>15242.715469662444</v>
      </c>
      <c r="AA3950" s="36">
        <f t="shared" si="616"/>
        <v>16486.146019425032</v>
      </c>
      <c r="AB3950" s="36">
        <f t="shared" si="617"/>
        <v>54074.385749718829</v>
      </c>
      <c r="AC3950" s="36">
        <f t="shared" si="618"/>
        <v>223815.65778998533</v>
      </c>
      <c r="AD3950" s="36">
        <f t="shared" si="619"/>
        <v>139888.84617155601</v>
      </c>
    </row>
    <row r="3951" spans="1:30" ht="14.25" customHeight="1" x14ac:dyDescent="0.25">
      <c r="A3951" s="16">
        <v>3935</v>
      </c>
      <c r="B3951" s="34">
        <v>0.403366740352886</v>
      </c>
      <c r="C3951" s="34">
        <v>6.9586503105550507E-2</v>
      </c>
      <c r="D3951" s="34">
        <v>3.1336811480113198E-2</v>
      </c>
      <c r="E3951" s="34">
        <v>5.9252908197227297E-2</v>
      </c>
      <c r="F3951" s="34">
        <v>6.9279737652757495E-4</v>
      </c>
      <c r="G3951" s="34">
        <v>0.19341411414899901</v>
      </c>
      <c r="H3951" s="35">
        <v>0.93359037564897396</v>
      </c>
      <c r="I3951" s="34">
        <v>8.6364223861730302E-2</v>
      </c>
      <c r="J3951" s="34">
        <v>2.6172314728633302E-2</v>
      </c>
      <c r="K3951" s="36">
        <f>Inputs!$B$12*(1+$B3951)^4</f>
        <v>232721.2112909609</v>
      </c>
      <c r="L3951" s="36">
        <f t="shared" si="610"/>
        <v>18843.189725288888</v>
      </c>
      <c r="M3951" s="36">
        <f t="shared" si="611"/>
        <v>271472.19753840909</v>
      </c>
      <c r="N3951" s="37">
        <f>M3951/Inputs!$B$6</f>
        <v>413.82956941830656</v>
      </c>
      <c r="O3951" s="38">
        <f>IF(N3951&gt;Inputs!$B$4,1,0)</f>
        <v>1</v>
      </c>
      <c r="P3951" s="34">
        <f t="shared" si="612"/>
        <v>6.0191909133097E-2</v>
      </c>
      <c r="Q3951" s="36">
        <f>Inputs!$B$12*(1+$B3951)^0*$C3951+Inputs!$B$29*(1+$D3951)^0*Inputs!$B$19+Inputs!$B$30*(1+$E3951)^0*Inputs!$B$20+Inputs!$B$31*(1+$F3951)^0*Inputs!$B$21+Inputs!$B$22*(1+Inputs!$B$23)^0</f>
        <v>12197.234213759952</v>
      </c>
      <c r="R3951" s="36">
        <f>Inputs!$B$12*(1+$B3951)^1*$C3951+Inputs!$B$29*(1+$D3951)^1*Inputs!$B$19+Inputs!$B$30*(1+$E3951)^1*Inputs!$B$20+Inputs!$B$31*(1+$F3951)^1*Inputs!$B$21+Inputs!$B$22*(1+Inputs!$B$23)^1</f>
        <v>14067.611070308925</v>
      </c>
      <c r="S3951" s="36">
        <f>Inputs!$B$12*(1+$B3951)^2*$C3951+Inputs!$B$29*(1+$D3951)^2*Inputs!$B$19+Inputs!$B$30*(1+$E3951)^2*Inputs!$B$20+Inputs!$B$31*(1+$F3951)^2*Inputs!$B$21+Inputs!$B$22*(1+Inputs!$B$23)^2</f>
        <v>16627.296159885729</v>
      </c>
      <c r="T3951" s="36">
        <f>Inputs!$B$12*(1+$B3951)^3*$C3951+Inputs!$B$29*(1+$D3951)^3*Inputs!$B$19+Inputs!$B$30*(1+$E3951)^3*Inputs!$B$20+Inputs!$B$31*(1+$F3951)^3*Inputs!$B$21+Inputs!$B$22*(1+Inputs!$B$23)^3</f>
        <v>20150.867497522668</v>
      </c>
      <c r="U3951" s="36">
        <f>Inputs!$B$12*(1+$B3951)^4*$C3951+Inputs!$B$29*(1+$D3951)^4*Inputs!$B$19+Inputs!$B$30*(1+$E3951)^4*Inputs!$B$20+Inputs!$B$31*(1+$F3951)^4*Inputs!$B$21+Inputs!$B$22*(1+Inputs!$B$23)^4</f>
        <v>25023.464452370798</v>
      </c>
      <c r="V3951" s="35">
        <f>Inputs!$B$13/(Q3951*(1-$G3951))</f>
        <v>1.2868316210619248</v>
      </c>
      <c r="W3951" s="36">
        <f>Inputs!$B$13</f>
        <v>12660</v>
      </c>
      <c r="X3951" s="36">
        <f t="shared" si="613"/>
        <v>13599.30553518769</v>
      </c>
      <c r="Y3951" s="36">
        <f t="shared" si="614"/>
        <v>14889.41983788678</v>
      </c>
      <c r="Z3951" s="36">
        <f t="shared" si="615"/>
        <v>16609.366053595164</v>
      </c>
      <c r="AA3951" s="36">
        <f t="shared" si="616"/>
        <v>18843.189725288888</v>
      </c>
      <c r="AB3951" s="36">
        <f t="shared" si="617"/>
        <v>59167.63803525667</v>
      </c>
      <c r="AC3951" s="36">
        <f t="shared" si="618"/>
        <v>321245.16227776941</v>
      </c>
      <c r="AD3951" s="36">
        <f t="shared" si="619"/>
        <v>212304.55950315244</v>
      </c>
    </row>
    <row r="3952" spans="1:30" ht="14.25" customHeight="1" x14ac:dyDescent="0.25">
      <c r="A3952" s="16">
        <v>3936</v>
      </c>
      <c r="B3952" s="34">
        <v>0.42273361862082798</v>
      </c>
      <c r="C3952" s="34">
        <v>6.6024734937709398E-2</v>
      </c>
      <c r="D3952" s="34">
        <v>3.9989718504999099E-2</v>
      </c>
      <c r="E3952" s="34">
        <v>4.2877742594119798E-2</v>
      </c>
      <c r="F3952" s="34">
        <v>1.33810576848404E-2</v>
      </c>
      <c r="G3952" s="34">
        <v>0.221761308927795</v>
      </c>
      <c r="H3952" s="35">
        <v>1.0647382309851401</v>
      </c>
      <c r="I3952" s="34">
        <v>9.4586353465295495E-2</v>
      </c>
      <c r="J3952" s="34">
        <v>1.87765077620216E-2</v>
      </c>
      <c r="K3952" s="36">
        <f>Inputs!$B$12*(1+$B3952)^4</f>
        <v>245836.08198107991</v>
      </c>
      <c r="L3952" s="36">
        <f t="shared" si="610"/>
        <v>20906.338725215239</v>
      </c>
      <c r="M3952" s="36">
        <f t="shared" si="611"/>
        <v>239560.87298912299</v>
      </c>
      <c r="N3952" s="37">
        <f>M3952/Inputs!$B$6</f>
        <v>365.18425760537042</v>
      </c>
      <c r="O3952" s="38">
        <f>IF(N3952&gt;Inputs!$B$4,1,0)</f>
        <v>0</v>
      </c>
      <c r="P3952" s="34">
        <f t="shared" si="612"/>
        <v>7.5809845703273898E-2</v>
      </c>
      <c r="Q3952" s="36">
        <f>Inputs!$B$12*(1+$B3952)^0*$C3952+Inputs!$B$29*(1+$D3952)^0*Inputs!$B$19+Inputs!$B$30*(1+$E3952)^0*Inputs!$B$20+Inputs!$B$31*(1+$F3952)^0*Inputs!$B$21+Inputs!$B$22*(1+Inputs!$B$23)^0</f>
        <v>11983.528123689484</v>
      </c>
      <c r="R3952" s="36">
        <f>Inputs!$B$12*(1+$B3952)^1*$C3952+Inputs!$B$29*(1+$D3952)^1*Inputs!$B$19+Inputs!$B$30*(1+$E3952)^1*Inputs!$B$20+Inputs!$B$31*(1+$F3952)^1*Inputs!$B$21+Inputs!$B$22*(1+Inputs!$B$23)^1</f>
        <v>13889.123319324055</v>
      </c>
      <c r="S3952" s="36">
        <f>Inputs!$B$12*(1+$B3952)^2*$C3952+Inputs!$B$29*(1+$D3952)^2*Inputs!$B$19+Inputs!$B$30*(1+$E3952)^2*Inputs!$B$20+Inputs!$B$31*(1+$F3952)^2*Inputs!$B$21+Inputs!$B$22*(1+Inputs!$B$23)^2</f>
        <v>16511.279074892806</v>
      </c>
      <c r="T3952" s="36">
        <f>Inputs!$B$12*(1+$B3952)^3*$C3952+Inputs!$B$29*(1+$D3952)^3*Inputs!$B$19+Inputs!$B$30*(1+$E3952)^3*Inputs!$B$20+Inputs!$B$31*(1+$F3952)^3*Inputs!$B$21+Inputs!$B$22*(1+Inputs!$B$23)^3</f>
        <v>20149.619573763666</v>
      </c>
      <c r="U3952" s="36">
        <f>Inputs!$B$12*(1+$B3952)^4*$C3952+Inputs!$B$29*(1+$D3952)^4*Inputs!$B$19+Inputs!$B$30*(1+$E3952)^4*Inputs!$B$20+Inputs!$B$31*(1+$F3952)^4*Inputs!$B$21+Inputs!$B$22*(1+Inputs!$B$23)^4</f>
        <v>25230.294263476422</v>
      </c>
      <c r="V3952" s="35">
        <f>Inputs!$B$13/(Q3952*(1-$G3952))</f>
        <v>1.3574885894602342</v>
      </c>
      <c r="W3952" s="36">
        <f>Inputs!$B$13</f>
        <v>12660</v>
      </c>
      <c r="X3952" s="36">
        <f t="shared" si="613"/>
        <v>13882.077770672953</v>
      </c>
      <c r="Y3952" s="36">
        <f t="shared" si="614"/>
        <v>15562.463625751283</v>
      </c>
      <c r="Z3952" s="36">
        <f t="shared" si="615"/>
        <v>17844.057811387778</v>
      </c>
      <c r="AA3952" s="36">
        <f t="shared" si="616"/>
        <v>20906.338725215239</v>
      </c>
      <c r="AB3952" s="36">
        <f t="shared" si="617"/>
        <v>60755.261200567897</v>
      </c>
      <c r="AC3952" s="36">
        <f t="shared" si="618"/>
        <v>280951.45899558126</v>
      </c>
      <c r="AD3952" s="36">
        <f t="shared" si="619"/>
        <v>178805.61178855508</v>
      </c>
    </row>
    <row r="3953" spans="1:30" ht="14.25" customHeight="1" x14ac:dyDescent="0.25">
      <c r="A3953" s="16">
        <v>3937</v>
      </c>
      <c r="B3953" s="34">
        <v>0.31055108060183201</v>
      </c>
      <c r="C3953" s="34">
        <v>6.9806307667595102E-2</v>
      </c>
      <c r="D3953" s="34">
        <v>4.29031306267268E-2</v>
      </c>
      <c r="E3953" s="34">
        <v>5.5333338845805699E-2</v>
      </c>
      <c r="F3953" s="34">
        <v>8.6709932958978393E-3</v>
      </c>
      <c r="G3953" s="34">
        <v>0.18835540760488101</v>
      </c>
      <c r="H3953" s="35">
        <v>1.0468692241499999</v>
      </c>
      <c r="I3953" s="34">
        <v>0.104338788860408</v>
      </c>
      <c r="J3953" s="34">
        <v>2.7253342937295599E-2</v>
      </c>
      <c r="K3953" s="36">
        <f>Inputs!$B$12*(1+$B3953)^4</f>
        <v>176997.47131288558</v>
      </c>
      <c r="L3953" s="36">
        <f t="shared" si="610"/>
        <v>18229.622485839238</v>
      </c>
      <c r="M3953" s="36">
        <f t="shared" si="611"/>
        <v>203643.81147450677</v>
      </c>
      <c r="N3953" s="37">
        <f>M3953/Inputs!$B$6</f>
        <v>310.4326394428457</v>
      </c>
      <c r="O3953" s="38">
        <f>IF(N3953&gt;Inputs!$B$4,1,0)</f>
        <v>0</v>
      </c>
      <c r="P3953" s="34">
        <f t="shared" si="612"/>
        <v>7.7085445923112395E-2</v>
      </c>
      <c r="Q3953" s="36">
        <f>Inputs!$B$12*(1+$B3953)^0*$C3953+Inputs!$B$29*(1+$D3953)^0*Inputs!$B$19+Inputs!$B$30*(1+$E3953)^0*Inputs!$B$20+Inputs!$B$31*(1+$F3953)^0*Inputs!$B$21+Inputs!$B$22*(1+Inputs!$B$23)^0</f>
        <v>12210.422487482629</v>
      </c>
      <c r="R3953" s="36">
        <f>Inputs!$B$12*(1+$B3953)^1*$C3953+Inputs!$B$29*(1+$D3953)^1*Inputs!$B$19+Inputs!$B$30*(1+$E3953)^1*Inputs!$B$20+Inputs!$B$31*(1+$F3953)^1*Inputs!$B$21+Inputs!$B$22*(1+Inputs!$B$23)^1</f>
        <v>13761.69269759029</v>
      </c>
      <c r="S3953" s="36">
        <f>Inputs!$B$12*(1+$B3953)^2*$C3953+Inputs!$B$29*(1+$D3953)^2*Inputs!$B$19+Inputs!$B$30*(1+$E3953)^2*Inputs!$B$20+Inputs!$B$31*(1+$F3953)^2*Inputs!$B$21+Inputs!$B$22*(1+Inputs!$B$23)^2</f>
        <v>15728.925769876361</v>
      </c>
      <c r="T3953" s="36">
        <f>Inputs!$B$12*(1+$B3953)^3*$C3953+Inputs!$B$29*(1+$D3953)^3*Inputs!$B$19+Inputs!$B$30*(1+$E3953)^3*Inputs!$B$20+Inputs!$B$31*(1+$F3953)^3*Inputs!$B$21+Inputs!$B$22*(1+Inputs!$B$23)^3</f>
        <v>18238.190950832541</v>
      </c>
      <c r="U3953" s="36">
        <f>Inputs!$B$12*(1+$B3953)^4*$C3953+Inputs!$B$29*(1+$D3953)^4*Inputs!$B$19+Inputs!$B$30*(1+$E3953)^4*Inputs!$B$20+Inputs!$B$31*(1+$F3953)^4*Inputs!$B$21+Inputs!$B$22*(1+Inputs!$B$23)^4</f>
        <v>21454.546694452358</v>
      </c>
      <c r="V3953" s="35">
        <f>Inputs!$B$13/(Q3953*(1-$G3953))</f>
        <v>1.2774300116116792</v>
      </c>
      <c r="W3953" s="36">
        <f>Inputs!$B$13</f>
        <v>12660</v>
      </c>
      <c r="X3953" s="36">
        <f t="shared" si="613"/>
        <v>13624.568535509652</v>
      </c>
      <c r="Y3953" s="36">
        <f t="shared" si="614"/>
        <v>14836.34781402859</v>
      </c>
      <c r="Z3953" s="36">
        <f t="shared" si="615"/>
        <v>16349.974605738451</v>
      </c>
      <c r="AA3953" s="36">
        <f t="shared" si="616"/>
        <v>18229.622485839238</v>
      </c>
      <c r="AB3953" s="36">
        <f t="shared" si="617"/>
        <v>55742.775472285539</v>
      </c>
      <c r="AC3953" s="36">
        <f t="shared" si="618"/>
        <v>242930.9503864274</v>
      </c>
      <c r="AD3953" s="36">
        <f t="shared" si="619"/>
        <v>147901.03600222123</v>
      </c>
    </row>
    <row r="3954" spans="1:30" ht="14.25" customHeight="1" x14ac:dyDescent="0.25">
      <c r="A3954" s="16">
        <v>3938</v>
      </c>
      <c r="B3954" s="34">
        <v>0.31216338966698298</v>
      </c>
      <c r="C3954" s="34">
        <v>8.8966652902982293E-2</v>
      </c>
      <c r="D3954" s="34">
        <v>2.18456148123903E-2</v>
      </c>
      <c r="E3954" s="34">
        <v>5.2037283768835103E-2</v>
      </c>
      <c r="F3954" s="34">
        <v>8.3362246936006107E-3</v>
      </c>
      <c r="G3954" s="34">
        <v>0.164258025862866</v>
      </c>
      <c r="H3954" s="35">
        <v>1.1020217773380301</v>
      </c>
      <c r="I3954" s="34">
        <v>9.8960357886461195E-2</v>
      </c>
      <c r="J3954" s="34">
        <v>2.86598350263466E-2</v>
      </c>
      <c r="K3954" s="36">
        <f>Inputs!$B$12*(1+$B3954)^4</f>
        <v>177870.08646896901</v>
      </c>
      <c r="L3954" s="36">
        <f t="shared" si="610"/>
        <v>22631.725368201605</v>
      </c>
      <c r="M3954" s="36">
        <f t="shared" si="611"/>
        <v>269550.0351885545</v>
      </c>
      <c r="N3954" s="37">
        <f>M3954/Inputs!$B$6</f>
        <v>410.89944388499163</v>
      </c>
      <c r="O3954" s="38">
        <f>IF(N3954&gt;Inputs!$B$4,1,0)</f>
        <v>1</v>
      </c>
      <c r="P3954" s="34">
        <f t="shared" si="612"/>
        <v>7.0300522860114595E-2</v>
      </c>
      <c r="Q3954" s="36">
        <f>Inputs!$B$12*(1+$B3954)^0*$C3954+Inputs!$B$29*(1+$D3954)^0*Inputs!$B$19+Inputs!$B$30*(1+$E3954)^0*Inputs!$B$20+Inputs!$B$31*(1+$F3954)^0*Inputs!$B$21+Inputs!$B$22*(1+Inputs!$B$23)^0</f>
        <v>13360.043201605858</v>
      </c>
      <c r="R3954" s="36">
        <f>Inputs!$B$12*(1+$B3954)^1*$C3954+Inputs!$B$29*(1+$D3954)^1*Inputs!$B$19+Inputs!$B$30*(1+$E3954)^1*Inputs!$B$20+Inputs!$B$31*(1+$F3954)^1*Inputs!$B$21+Inputs!$B$22*(1+Inputs!$B$23)^1</f>
        <v>15197.686165120867</v>
      </c>
      <c r="S3954" s="36">
        <f>Inputs!$B$12*(1+$B3954)^2*$C3954+Inputs!$B$29*(1+$D3954)^2*Inputs!$B$19+Inputs!$B$30*(1+$E3954)^2*Inputs!$B$20+Inputs!$B$31*(1+$F3954)^2*Inputs!$B$21+Inputs!$B$22*(1+Inputs!$B$23)^2</f>
        <v>17562.111225836154</v>
      </c>
      <c r="T3954" s="36">
        <f>Inputs!$B$12*(1+$B3954)^3*$C3954+Inputs!$B$29*(1+$D3954)^3*Inputs!$B$19+Inputs!$B$30*(1+$E3954)^3*Inputs!$B$20+Inputs!$B$31*(1+$F3954)^3*Inputs!$B$21+Inputs!$B$22*(1+Inputs!$B$23)^3</f>
        <v>20616.023978940968</v>
      </c>
      <c r="U3954" s="36">
        <f>Inputs!$B$12*(1+$B3954)^4*$C3954+Inputs!$B$29*(1+$D3954)^4*Inputs!$B$19+Inputs!$B$30*(1+$E3954)^4*Inputs!$B$20+Inputs!$B$31*(1+$F3954)^4*Inputs!$B$21+Inputs!$B$22*(1+Inputs!$B$23)^4</f>
        <v>24572.835479043119</v>
      </c>
      <c r="V3954" s="35">
        <f>Inputs!$B$13/(Q3954*(1-$G3954))</f>
        <v>1.133844841504134</v>
      </c>
      <c r="W3954" s="36">
        <f>Inputs!$B$13</f>
        <v>12660</v>
      </c>
      <c r="X3954" s="36">
        <f t="shared" si="613"/>
        <v>14300.304721203167</v>
      </c>
      <c r="Y3954" s="36">
        <f t="shared" si="614"/>
        <v>16408.347095722071</v>
      </c>
      <c r="Z3954" s="36">
        <f t="shared" si="615"/>
        <v>19124.55408240336</v>
      </c>
      <c r="AA3954" s="36">
        <f t="shared" si="616"/>
        <v>22631.725368201605</v>
      </c>
      <c r="AB3954" s="36">
        <f t="shared" si="617"/>
        <v>62954.582252885026</v>
      </c>
      <c r="AC3954" s="36">
        <f t="shared" si="618"/>
        <v>331154.67618839123</v>
      </c>
      <c r="AD3954" s="36">
        <f t="shared" si="619"/>
        <v>206595.45293566945</v>
      </c>
    </row>
    <row r="3955" spans="1:30" ht="14.25" customHeight="1" x14ac:dyDescent="0.25">
      <c r="A3955" s="16">
        <v>3939</v>
      </c>
      <c r="B3955" s="34">
        <v>0.27503495714663601</v>
      </c>
      <c r="C3955" s="34">
        <v>8.9621116698335598E-2</v>
      </c>
      <c r="D3955" s="34">
        <v>3.3712678183044298E-2</v>
      </c>
      <c r="E3955" s="34">
        <v>3.3638386890781601E-2</v>
      </c>
      <c r="F3955" s="34">
        <v>1.4292495087716401E-2</v>
      </c>
      <c r="G3955" s="34">
        <v>0.18429499684525899</v>
      </c>
      <c r="H3955" s="35">
        <v>0.91366988119753001</v>
      </c>
      <c r="I3955" s="34">
        <v>8.7078447344934806E-2</v>
      </c>
      <c r="J3955" s="34">
        <v>3.0095965341869198E-2</v>
      </c>
      <c r="K3955" s="36">
        <f>Inputs!$B$12*(1+$B3955)^4</f>
        <v>158576.78827937826</v>
      </c>
      <c r="L3955" s="36">
        <f t="shared" si="610"/>
        <v>17165.28900505745</v>
      </c>
      <c r="M3955" s="36">
        <f t="shared" si="611"/>
        <v>261298.95853228212</v>
      </c>
      <c r="N3955" s="37">
        <f>M3955/Inputs!$B$6</f>
        <v>398.32158312847884</v>
      </c>
      <c r="O3955" s="38">
        <f>IF(N3955&gt;Inputs!$B$4,1,0)</f>
        <v>1</v>
      </c>
      <c r="P3955" s="34">
        <f t="shared" si="612"/>
        <v>5.6982482003065604E-2</v>
      </c>
      <c r="Q3955" s="36">
        <f>Inputs!$B$12*(1+$B3955)^0*$C3955+Inputs!$B$29*(1+$D3955)^0*Inputs!$B$19+Inputs!$B$30*(1+$E3955)^0*Inputs!$B$20+Inputs!$B$31*(1+$F3955)^0*Inputs!$B$21+Inputs!$B$22*(1+Inputs!$B$23)^0</f>
        <v>13399.311029327058</v>
      </c>
      <c r="R3955" s="36">
        <f>Inputs!$B$12*(1+$B3955)^1*$C3955+Inputs!$B$29*(1+$D3955)^1*Inputs!$B$19+Inputs!$B$30*(1+$E3955)^1*Inputs!$B$20+Inputs!$B$31*(1+$F3955)^1*Inputs!$B$21+Inputs!$B$22*(1+Inputs!$B$23)^1</f>
        <v>15069.402931571127</v>
      </c>
      <c r="S3955" s="36">
        <f>Inputs!$B$12*(1+$B3955)^2*$C3955+Inputs!$B$29*(1+$D3955)^2*Inputs!$B$19+Inputs!$B$30*(1+$E3955)^2*Inputs!$B$20+Inputs!$B$31*(1+$F3955)^2*Inputs!$B$21+Inputs!$B$22*(1+Inputs!$B$23)^2</f>
        <v>17151.695689133292</v>
      </c>
      <c r="T3955" s="36">
        <f>Inputs!$B$12*(1+$B3955)^3*$C3955+Inputs!$B$29*(1+$D3955)^3*Inputs!$B$19+Inputs!$B$30*(1+$E3955)^3*Inputs!$B$20+Inputs!$B$31*(1+$F3955)^3*Inputs!$B$21+Inputs!$B$22*(1+Inputs!$B$23)^3</f>
        <v>19758.235327321847</v>
      </c>
      <c r="U3955" s="36">
        <f>Inputs!$B$12*(1+$B3955)^4*$C3955+Inputs!$B$29*(1+$D3955)^4*Inputs!$B$19+Inputs!$B$30*(1+$E3955)^4*Inputs!$B$20+Inputs!$B$31*(1+$F3955)^4*Inputs!$B$21+Inputs!$B$22*(1+Inputs!$B$23)^4</f>
        <v>23031.84265833797</v>
      </c>
      <c r="V3955" s="35">
        <f>Inputs!$B$13/(Q3955*(1-$G3955))</f>
        <v>1.1582921455584632</v>
      </c>
      <c r="W3955" s="36">
        <f>Inputs!$B$13</f>
        <v>12660</v>
      </c>
      <c r="X3955" s="36">
        <f t="shared" si="613"/>
        <v>13486.208400737316</v>
      </c>
      <c r="Y3955" s="36">
        <f t="shared" si="614"/>
        <v>14494.124413129441</v>
      </c>
      <c r="Z3955" s="36">
        <f t="shared" si="615"/>
        <v>15711.155877646612</v>
      </c>
      <c r="AA3955" s="36">
        <f t="shared" si="616"/>
        <v>17165.28900505745</v>
      </c>
      <c r="AB3955" s="36">
        <f t="shared" si="617"/>
        <v>56897.958177654393</v>
      </c>
      <c r="AC3955" s="36">
        <f t="shared" si="618"/>
        <v>310304.05006025458</v>
      </c>
      <c r="AD3955" s="36">
        <f t="shared" si="619"/>
        <v>204401.00035462773</v>
      </c>
    </row>
    <row r="3956" spans="1:30" ht="14.25" customHeight="1" x14ac:dyDescent="0.25">
      <c r="A3956" s="16">
        <v>3940</v>
      </c>
      <c r="B3956" s="34">
        <v>0.23688075749822901</v>
      </c>
      <c r="C3956" s="34">
        <v>9.7253321056274405E-2</v>
      </c>
      <c r="D3956" s="34">
        <v>3.1765246228546803E-2</v>
      </c>
      <c r="E3956" s="34">
        <v>3.5489929044287001E-2</v>
      </c>
      <c r="F3956" s="34">
        <v>-4.9296189870529196E-3</v>
      </c>
      <c r="G3956" s="34">
        <v>0.166379337208862</v>
      </c>
      <c r="H3956" s="35">
        <v>0.95634906792377605</v>
      </c>
      <c r="I3956" s="34">
        <v>9.6621193466963698E-2</v>
      </c>
      <c r="J3956" s="34">
        <v>2.7983347362971301E-2</v>
      </c>
      <c r="K3956" s="36">
        <f>Inputs!$B$12*(1+$B3956)^4</f>
        <v>140430.8688706955</v>
      </c>
      <c r="L3956" s="36">
        <f t="shared" si="610"/>
        <v>17632.981770413404</v>
      </c>
      <c r="M3956" s="36">
        <f t="shared" si="611"/>
        <v>222673.26577134634</v>
      </c>
      <c r="N3956" s="37">
        <f>M3956/Inputs!$B$6</f>
        <v>339.44095391973525</v>
      </c>
      <c r="O3956" s="38">
        <f>IF(N3956&gt;Inputs!$B$4,1,0)</f>
        <v>0</v>
      </c>
      <c r="P3956" s="34">
        <f t="shared" si="612"/>
        <v>6.86378461039924E-2</v>
      </c>
      <c r="Q3956" s="36">
        <f>Inputs!$B$12*(1+$B3956)^0*$C3956+Inputs!$B$29*(1+$D3956)^0*Inputs!$B$19+Inputs!$B$30*(1+$E3956)^0*Inputs!$B$20+Inputs!$B$31*(1+$F3956)^0*Inputs!$B$21+Inputs!$B$22*(1+Inputs!$B$23)^0</f>
        <v>13857.243290803384</v>
      </c>
      <c r="R3956" s="36">
        <f>Inputs!$B$12*(1+$B3956)^1*$C3956+Inputs!$B$29*(1+$D3956)^1*Inputs!$B$19+Inputs!$B$30*(1+$E3956)^1*Inputs!$B$20+Inputs!$B$31*(1+$F3956)^1*Inputs!$B$21+Inputs!$B$22*(1+Inputs!$B$23)^1</f>
        <v>15342.121065809544</v>
      </c>
      <c r="S3956" s="36">
        <f>Inputs!$B$12*(1+$B3956)^2*$C3956+Inputs!$B$29*(1+$D3956)^2*Inputs!$B$19+Inputs!$B$30*(1+$E3956)^2*Inputs!$B$20+Inputs!$B$31*(1+$F3956)^2*Inputs!$B$21+Inputs!$B$22*(1+Inputs!$B$23)^2</f>
        <v>17158.956517127903</v>
      </c>
      <c r="T3956" s="36">
        <f>Inputs!$B$12*(1+$B3956)^3*$C3956+Inputs!$B$29*(1+$D3956)^3*Inputs!$B$19+Inputs!$B$30*(1+$E3956)^3*Inputs!$B$20+Inputs!$B$31*(1+$F3956)^3*Inputs!$B$21+Inputs!$B$22*(1+Inputs!$B$23)^3</f>
        <v>19385.46624399555</v>
      </c>
      <c r="U3956" s="36">
        <f>Inputs!$B$12*(1+$B3956)^4*$C3956+Inputs!$B$29*(1+$D3956)^4*Inputs!$B$19+Inputs!$B$30*(1+$E3956)^4*Inputs!$B$20+Inputs!$B$31*(1+$F3956)^4*Inputs!$B$21+Inputs!$B$22*(1+Inputs!$B$23)^4</f>
        <v>22117.745104253951</v>
      </c>
      <c r="V3956" s="35">
        <f>Inputs!$B$13/(Q3956*(1-$G3956))</f>
        <v>1.0959440745759359</v>
      </c>
      <c r="W3956" s="36">
        <f>Inputs!$B$13</f>
        <v>12660</v>
      </c>
      <c r="X3956" s="36">
        <f t="shared" si="613"/>
        <v>13570.248846332006</v>
      </c>
      <c r="Y3956" s="36">
        <f t="shared" si="614"/>
        <v>14678.062846987896</v>
      </c>
      <c r="Z3956" s="36">
        <f t="shared" si="615"/>
        <v>16018.688887419916</v>
      </c>
      <c r="AA3956" s="36">
        <f t="shared" si="616"/>
        <v>17632.981770413404</v>
      </c>
      <c r="AB3956" s="36">
        <f t="shared" si="617"/>
        <v>56153.796907120493</v>
      </c>
      <c r="AC3956" s="36">
        <f t="shared" si="618"/>
        <v>264087.71039925568</v>
      </c>
      <c r="AD3956" s="36">
        <f t="shared" si="619"/>
        <v>166519.46886422584</v>
      </c>
    </row>
    <row r="3957" spans="1:30" ht="14.25" customHeight="1" x14ac:dyDescent="0.25">
      <c r="A3957" s="16">
        <v>3941</v>
      </c>
      <c r="B3957" s="34">
        <v>0.25902520448553101</v>
      </c>
      <c r="C3957" s="34">
        <v>9.6601104383799902E-2</v>
      </c>
      <c r="D3957" s="34">
        <v>2.02279770312991E-2</v>
      </c>
      <c r="E3957" s="34">
        <v>6.3199626880745804E-2</v>
      </c>
      <c r="F3957" s="34">
        <v>1.26402159253858E-3</v>
      </c>
      <c r="G3957" s="34">
        <v>0.21013679529985799</v>
      </c>
      <c r="H3957" s="35">
        <v>1.1205364937139599</v>
      </c>
      <c r="I3957" s="34">
        <v>9.4564104251168304E-2</v>
      </c>
      <c r="J3957" s="34">
        <v>2.50676642812931E-2</v>
      </c>
      <c r="K3957" s="36">
        <f>Inputs!$B$12*(1+$B3957)^4</f>
        <v>150760.97859599165</v>
      </c>
      <c r="L3957" s="36">
        <f t="shared" si="610"/>
        <v>20615.391470526822</v>
      </c>
      <c r="M3957" s="36">
        <f t="shared" si="611"/>
        <v>254522.39394787382</v>
      </c>
      <c r="N3957" s="37">
        <f>M3957/Inputs!$B$6</f>
        <v>387.99145418883205</v>
      </c>
      <c r="O3957" s="38">
        <f>IF(N3957&gt;Inputs!$B$4,1,0)</f>
        <v>0</v>
      </c>
      <c r="P3957" s="34">
        <f t="shared" si="612"/>
        <v>6.9496439969875201E-2</v>
      </c>
      <c r="Q3957" s="36">
        <f>Inputs!$B$12*(1+$B3957)^0*$C3957+Inputs!$B$29*(1+$D3957)^0*Inputs!$B$19+Inputs!$B$30*(1+$E3957)^0*Inputs!$B$20+Inputs!$B$31*(1+$F3957)^0*Inputs!$B$21+Inputs!$B$22*(1+Inputs!$B$23)^0</f>
        <v>13818.110290454915</v>
      </c>
      <c r="R3957" s="36">
        <f>Inputs!$B$12*(1+$B3957)^1*$C3957+Inputs!$B$29*(1+$D3957)^1*Inputs!$B$19+Inputs!$B$30*(1+$E3957)^1*Inputs!$B$20+Inputs!$B$31*(1+$F3957)^1*Inputs!$B$21+Inputs!$B$22*(1+Inputs!$B$23)^1</f>
        <v>15481.520954516531</v>
      </c>
      <c r="S3957" s="36">
        <f>Inputs!$B$12*(1+$B3957)^2*$C3957+Inputs!$B$29*(1+$D3957)^2*Inputs!$B$19+Inputs!$B$30*(1+$E3957)^2*Inputs!$B$20+Inputs!$B$31*(1+$F3957)^2*Inputs!$B$21+Inputs!$B$22*(1+Inputs!$B$23)^2</f>
        <v>17543.126869093296</v>
      </c>
      <c r="T3957" s="36">
        <f>Inputs!$B$12*(1+$B3957)^3*$C3957+Inputs!$B$29*(1+$D3957)^3*Inputs!$B$19+Inputs!$B$30*(1+$E3957)^3*Inputs!$B$20+Inputs!$B$31*(1+$F3957)^3*Inputs!$B$21+Inputs!$B$22*(1+Inputs!$B$23)^3</f>
        <v>20104.257063350109</v>
      </c>
      <c r="U3957" s="36">
        <f>Inputs!$B$12*(1+$B3957)^4*$C3957+Inputs!$B$29*(1+$D3957)^4*Inputs!$B$19+Inputs!$B$30*(1+$E3957)^4*Inputs!$B$20+Inputs!$B$31*(1+$F3957)^4*Inputs!$B$21+Inputs!$B$22*(1+Inputs!$B$23)^4</f>
        <v>23292.370948090647</v>
      </c>
      <c r="V3957" s="35">
        <f>Inputs!$B$13/(Q3957*(1-$G3957))</f>
        <v>1.1599337044540368</v>
      </c>
      <c r="W3957" s="36">
        <f>Inputs!$B$13</f>
        <v>12660</v>
      </c>
      <c r="X3957" s="36">
        <f t="shared" si="613"/>
        <v>14063.558406762804</v>
      </c>
      <c r="Y3957" s="36">
        <f t="shared" si="614"/>
        <v>15799.86195710334</v>
      </c>
      <c r="Z3957" s="36">
        <f t="shared" si="615"/>
        <v>17950.088888234397</v>
      </c>
      <c r="AA3957" s="36">
        <f t="shared" si="616"/>
        <v>20615.391470526822</v>
      </c>
      <c r="AB3957" s="36">
        <f t="shared" si="617"/>
        <v>60980.246973365014</v>
      </c>
      <c r="AC3957" s="36">
        <f t="shared" si="618"/>
        <v>304075.59282313794</v>
      </c>
      <c r="AD3957" s="36">
        <f t="shared" si="619"/>
        <v>193542.1469745088</v>
      </c>
    </row>
    <row r="3958" spans="1:30" ht="14.25" customHeight="1" x14ac:dyDescent="0.25">
      <c r="A3958" s="16">
        <v>3942</v>
      </c>
      <c r="B3958" s="34">
        <v>0.31866689309030499</v>
      </c>
      <c r="C3958" s="34">
        <v>0.10111190073416999</v>
      </c>
      <c r="D3958" s="34">
        <v>2.9694790125984999E-2</v>
      </c>
      <c r="E3958" s="34">
        <v>3.2025325605380003E-2</v>
      </c>
      <c r="F3958" s="34">
        <v>-2.2706841700097799E-3</v>
      </c>
      <c r="G3958" s="34">
        <v>0.175850384524711</v>
      </c>
      <c r="H3958" s="35">
        <v>1.0470965480291401</v>
      </c>
      <c r="I3958" s="34">
        <v>0.101531870910023</v>
      </c>
      <c r="J3958" s="34">
        <v>2.9976343450732398E-2</v>
      </c>
      <c r="K3958" s="36">
        <f>Inputs!$B$12*(1+$B3958)^4</f>
        <v>181422.7148310405</v>
      </c>
      <c r="L3958" s="36">
        <f t="shared" si="610"/>
        <v>23113.206022155598</v>
      </c>
      <c r="M3958" s="36">
        <f t="shared" si="611"/>
        <v>268251.55146949616</v>
      </c>
      <c r="N3958" s="37">
        <f>M3958/Inputs!$B$6</f>
        <v>408.92004797179294</v>
      </c>
      <c r="O3958" s="38">
        <f>IF(N3958&gt;Inputs!$B$4,1,0)</f>
        <v>1</v>
      </c>
      <c r="P3958" s="34">
        <f t="shared" si="612"/>
        <v>7.1555527459290599E-2</v>
      </c>
      <c r="Q3958" s="36">
        <f>Inputs!$B$12*(1+$B3958)^0*$C3958+Inputs!$B$29*(1+$D3958)^0*Inputs!$B$19+Inputs!$B$30*(1+$E3958)^0*Inputs!$B$20+Inputs!$B$31*(1+$F3958)^0*Inputs!$B$21+Inputs!$B$22*(1+Inputs!$B$23)^0</f>
        <v>14088.758071477121</v>
      </c>
      <c r="R3958" s="36">
        <f>Inputs!$B$12*(1+$B3958)^1*$C3958+Inputs!$B$29*(1+$D3958)^1*Inputs!$B$19+Inputs!$B$30*(1+$E3958)^1*Inputs!$B$20+Inputs!$B$31*(1+$F3958)^1*Inputs!$B$21+Inputs!$B$22*(1+Inputs!$B$23)^1</f>
        <v>16121.122626403845</v>
      </c>
      <c r="S3958" s="36">
        <f>Inputs!$B$12*(1+$B3958)^2*$C3958+Inputs!$B$29*(1+$D3958)^2*Inputs!$B$19+Inputs!$B$30*(1+$E3958)^2*Inputs!$B$20+Inputs!$B$31*(1+$F3958)^2*Inputs!$B$21+Inputs!$B$22*(1+Inputs!$B$23)^2</f>
        <v>18772.990156653912</v>
      </c>
      <c r="T3958" s="36">
        <f>Inputs!$B$12*(1+$B3958)^3*$C3958+Inputs!$B$29*(1+$D3958)^3*Inputs!$B$19+Inputs!$B$30*(1+$E3958)^3*Inputs!$B$20+Inputs!$B$31*(1+$F3958)^3*Inputs!$B$21+Inputs!$B$22*(1+Inputs!$B$23)^3</f>
        <v>22240.787257439762</v>
      </c>
      <c r="U3958" s="36">
        <f>Inputs!$B$12*(1+$B3958)^4*$C3958+Inputs!$B$29*(1+$D3958)^4*Inputs!$B$19+Inputs!$B$30*(1+$E3958)^4*Inputs!$B$20+Inputs!$B$31*(1+$F3958)^4*Inputs!$B$21+Inputs!$B$22*(1+Inputs!$B$23)^4</f>
        <v>26783.504524854405</v>
      </c>
      <c r="V3958" s="35">
        <f>Inputs!$B$13/(Q3958*(1-$G3958))</f>
        <v>1.0903223981383443</v>
      </c>
      <c r="W3958" s="36">
        <f>Inputs!$B$13</f>
        <v>12660</v>
      </c>
      <c r="X3958" s="36">
        <f t="shared" si="613"/>
        <v>14342.682990146943</v>
      </c>
      <c r="Y3958" s="36">
        <f t="shared" si="614"/>
        <v>16534.808589056236</v>
      </c>
      <c r="Z3958" s="36">
        <f t="shared" si="615"/>
        <v>19391.083178598685</v>
      </c>
      <c r="AA3958" s="36">
        <f t="shared" si="616"/>
        <v>23113.206022155598</v>
      </c>
      <c r="AB3958" s="36">
        <f t="shared" si="617"/>
        <v>63107.505416054693</v>
      </c>
      <c r="AC3958" s="36">
        <f t="shared" si="618"/>
        <v>332693.45177655242</v>
      </c>
      <c r="AD3958" s="36">
        <f t="shared" si="619"/>
        <v>205144.04605344147</v>
      </c>
    </row>
    <row r="3959" spans="1:30" ht="14.25" customHeight="1" x14ac:dyDescent="0.25">
      <c r="A3959" s="16">
        <v>3943</v>
      </c>
      <c r="B3959" s="34">
        <v>0.20574146852181499</v>
      </c>
      <c r="C3959" s="34">
        <v>6.6005741984799901E-2</v>
      </c>
      <c r="D3959" s="34">
        <v>3.1494262195545498E-2</v>
      </c>
      <c r="E3959" s="34">
        <v>5.0896762336994798E-2</v>
      </c>
      <c r="F3959" s="34">
        <v>-8.8570408961592001E-4</v>
      </c>
      <c r="G3959" s="34">
        <v>0.171758854176674</v>
      </c>
      <c r="H3959" s="35">
        <v>1.0509590813252201</v>
      </c>
      <c r="I3959" s="34">
        <v>9.0358274884689602E-2</v>
      </c>
      <c r="J3959" s="34">
        <v>2.49094685446479E-2</v>
      </c>
      <c r="K3959" s="36">
        <f>Inputs!$B$12*(1+$B3959)^4</f>
        <v>126814.24517518967</v>
      </c>
      <c r="L3959" s="36">
        <f t="shared" si="610"/>
        <v>14862.824300073609</v>
      </c>
      <c r="M3959" s="36">
        <f t="shared" si="611"/>
        <v>203798.81078333838</v>
      </c>
      <c r="N3959" s="37">
        <f>M3959/Inputs!$B$6</f>
        <v>310.6689188770402</v>
      </c>
      <c r="O3959" s="38">
        <f>IF(N3959&gt;Inputs!$B$4,1,0)</f>
        <v>0</v>
      </c>
      <c r="P3959" s="34">
        <f t="shared" si="612"/>
        <v>6.5448806340041701E-2</v>
      </c>
      <c r="Q3959" s="36">
        <f>Inputs!$B$12*(1+$B3959)^0*$C3959+Inputs!$B$29*(1+$D3959)^0*Inputs!$B$19+Inputs!$B$30*(1+$E3959)^0*Inputs!$B$20+Inputs!$B$31*(1+$F3959)^0*Inputs!$B$21+Inputs!$B$22*(1+Inputs!$B$23)^0</f>
        <v>11982.388546514914</v>
      </c>
      <c r="R3959" s="36">
        <f>Inputs!$B$12*(1+$B3959)^1*$C3959+Inputs!$B$29*(1+$D3959)^1*Inputs!$B$19+Inputs!$B$30*(1+$E3959)^1*Inputs!$B$20+Inputs!$B$31*(1+$F3959)^1*Inputs!$B$21+Inputs!$B$22*(1+Inputs!$B$23)^1</f>
        <v>12955.858873015957</v>
      </c>
      <c r="S3959" s="36">
        <f>Inputs!$B$12*(1+$B3959)^2*$C3959+Inputs!$B$29*(1+$D3959)^2*Inputs!$B$19+Inputs!$B$30*(1+$E3959)^2*Inputs!$B$20+Inputs!$B$31*(1+$F3959)^2*Inputs!$B$21+Inputs!$B$22*(1+Inputs!$B$23)^2</f>
        <v>14104.67731289018</v>
      </c>
      <c r="T3959" s="36">
        <f>Inputs!$B$12*(1+$B3959)^3*$C3959+Inputs!$B$29*(1+$D3959)^3*Inputs!$B$19+Inputs!$B$30*(1+$E3959)^3*Inputs!$B$20+Inputs!$B$31*(1+$F3959)^3*Inputs!$B$21+Inputs!$B$22*(1+Inputs!$B$23)^3</f>
        <v>15463.706210286522</v>
      </c>
      <c r="U3959" s="36">
        <f>Inputs!$B$12*(1+$B3959)^4*$C3959+Inputs!$B$29*(1+$D3959)^4*Inputs!$B$19+Inputs!$B$30*(1+$E3959)^4*Inputs!$B$20+Inputs!$B$31*(1+$F3959)^4*Inputs!$B$21+Inputs!$B$22*(1+Inputs!$B$23)^4</f>
        <v>17074.922247044313</v>
      </c>
      <c r="V3959" s="35">
        <f>Inputs!$B$13/(Q3959*(1-$G3959))</f>
        <v>1.2756557934007047</v>
      </c>
      <c r="W3959" s="36">
        <f>Inputs!$B$13</f>
        <v>12660</v>
      </c>
      <c r="X3959" s="36">
        <f t="shared" si="613"/>
        <v>13085.739420466234</v>
      </c>
      <c r="Y3959" s="36">
        <f t="shared" si="614"/>
        <v>13589.843683304109</v>
      </c>
      <c r="Z3959" s="36">
        <f t="shared" si="615"/>
        <v>14179.806012299605</v>
      </c>
      <c r="AA3959" s="36">
        <f t="shared" si="616"/>
        <v>14862.824300073609</v>
      </c>
      <c r="AB3959" s="36">
        <f t="shared" si="617"/>
        <v>52777.234226997156</v>
      </c>
      <c r="AC3959" s="36">
        <f t="shared" si="618"/>
        <v>232747.55043380085</v>
      </c>
      <c r="AD3959" s="36">
        <f t="shared" si="619"/>
        <v>151021.57655634123</v>
      </c>
    </row>
    <row r="3960" spans="1:30" ht="14.25" customHeight="1" x14ac:dyDescent="0.25">
      <c r="A3960" s="16">
        <v>3944</v>
      </c>
      <c r="B3960" s="34">
        <v>0.25555964014569299</v>
      </c>
      <c r="C3960" s="34">
        <v>6.2849532039943798E-2</v>
      </c>
      <c r="D3960" s="34">
        <v>4.1867481569582102E-2</v>
      </c>
      <c r="E3960" s="34">
        <v>2.7457155472594599E-2</v>
      </c>
      <c r="F3960" s="34">
        <v>1.7258543847596401E-2</v>
      </c>
      <c r="G3960" s="34">
        <v>0.18580188261919001</v>
      </c>
      <c r="H3960" s="35">
        <v>1.0006469700992899</v>
      </c>
      <c r="I3960" s="34">
        <v>9.78149122004906E-2</v>
      </c>
      <c r="J3960" s="34">
        <v>2.8474447451930299E-2</v>
      </c>
      <c r="K3960" s="36">
        <f>Inputs!$B$12*(1+$B3960)^4</f>
        <v>149107.89457867545</v>
      </c>
      <c r="L3960" s="36">
        <f t="shared" si="610"/>
        <v>14909.32902480938</v>
      </c>
      <c r="M3960" s="36">
        <f t="shared" si="611"/>
        <v>190483.01342079893</v>
      </c>
      <c r="N3960" s="37">
        <f>M3960/Inputs!$B$6</f>
        <v>290.37044728780324</v>
      </c>
      <c r="O3960" s="38">
        <f>IF(N3960&gt;Inputs!$B$4,1,0)</f>
        <v>0</v>
      </c>
      <c r="P3960" s="34">
        <f t="shared" si="612"/>
        <v>6.9340464748560302E-2</v>
      </c>
      <c r="Q3960" s="36">
        <f>Inputs!$B$12*(1+$B3960)^0*$C3960+Inputs!$B$29*(1+$D3960)^0*Inputs!$B$19+Inputs!$B$30*(1+$E3960)^0*Inputs!$B$20+Inputs!$B$31*(1+$F3960)^0*Inputs!$B$21+Inputs!$B$22*(1+Inputs!$B$23)^0</f>
        <v>11793.015949823548</v>
      </c>
      <c r="R3960" s="36">
        <f>Inputs!$B$12*(1+$B3960)^1*$C3960+Inputs!$B$29*(1+$D3960)^1*Inputs!$B$19+Inputs!$B$30*(1+$E3960)^1*Inputs!$B$20+Inputs!$B$31*(1+$F3960)^1*Inputs!$B$21+Inputs!$B$22*(1+Inputs!$B$23)^1</f>
        <v>12972.649583511444</v>
      </c>
      <c r="S3960" s="36">
        <f>Inputs!$B$12*(1+$B3960)^2*$C3960+Inputs!$B$29*(1+$D3960)^2*Inputs!$B$19+Inputs!$B$30*(1+$E3960)^2*Inputs!$B$20+Inputs!$B$31*(1+$F3960)^2*Inputs!$B$21+Inputs!$B$22*(1+Inputs!$B$23)^2</f>
        <v>14405.517305681005</v>
      </c>
      <c r="T3960" s="36">
        <f>Inputs!$B$12*(1+$B3960)^3*$C3960+Inputs!$B$29*(1+$D3960)^3*Inputs!$B$19+Inputs!$B$30*(1+$E3960)^3*Inputs!$B$20+Inputs!$B$31*(1+$F3960)^3*Inputs!$B$21+Inputs!$B$22*(1+Inputs!$B$23)^3</f>
        <v>16154.814762199176</v>
      </c>
      <c r="U3960" s="36">
        <f>Inputs!$B$12*(1+$B3960)^4*$C3960+Inputs!$B$29*(1+$D3960)^4*Inputs!$B$19+Inputs!$B$30*(1+$E3960)^4*Inputs!$B$20+Inputs!$B$31*(1+$F3960)^4*Inputs!$B$21+Inputs!$B$22*(1+Inputs!$B$23)^4</f>
        <v>18299.832747376255</v>
      </c>
      <c r="V3960" s="35">
        <f>Inputs!$B$13/(Q3960*(1-$G3960))</f>
        <v>1.3184957247224631</v>
      </c>
      <c r="W3960" s="36">
        <f>Inputs!$B$13</f>
        <v>12660</v>
      </c>
      <c r="X3960" s="36">
        <f t="shared" si="613"/>
        <v>13087.052428095583</v>
      </c>
      <c r="Y3960" s="36">
        <f t="shared" si="614"/>
        <v>13600.548638739276</v>
      </c>
      <c r="Z3960" s="36">
        <f t="shared" si="615"/>
        <v>14206.913136394745</v>
      </c>
      <c r="AA3960" s="36">
        <f t="shared" si="616"/>
        <v>14909.32902480938</v>
      </c>
      <c r="AB3960" s="36">
        <f t="shared" si="617"/>
        <v>51801.290575432562</v>
      </c>
      <c r="AC3960" s="36">
        <f t="shared" si="618"/>
        <v>221138.75334226436</v>
      </c>
      <c r="AD3960" s="36">
        <f t="shared" si="619"/>
        <v>138681.72284536637</v>
      </c>
    </row>
    <row r="3961" spans="1:30" ht="14.25" customHeight="1" x14ac:dyDescent="0.25">
      <c r="A3961" s="16">
        <v>3945</v>
      </c>
      <c r="B3961" s="34">
        <v>0.18662319304532801</v>
      </c>
      <c r="C3961" s="34">
        <v>0.10015325412927099</v>
      </c>
      <c r="D3961" s="34">
        <v>2.88059173496715E-2</v>
      </c>
      <c r="E3961" s="34">
        <v>5.3816864960396303E-2</v>
      </c>
      <c r="F3961" s="34">
        <v>3.7601527910708102E-2</v>
      </c>
      <c r="G3961" s="34">
        <v>0.20222136252499401</v>
      </c>
      <c r="H3961" s="35">
        <v>1.1422630949010599</v>
      </c>
      <c r="I3961" s="34">
        <v>9.9608961549981501E-2</v>
      </c>
      <c r="J3961" s="34">
        <v>1.8566839243056701E-2</v>
      </c>
      <c r="K3961" s="36">
        <f>Inputs!$B$12*(1+$B3961)^4</f>
        <v>118960.44513399118</v>
      </c>
      <c r="L3961" s="36">
        <f t="shared" si="610"/>
        <v>19453.961305522585</v>
      </c>
      <c r="M3961" s="36">
        <f t="shared" si="611"/>
        <v>210862.37645532947</v>
      </c>
      <c r="N3961" s="37">
        <f>M3961/Inputs!$B$6</f>
        <v>321.43654947458759</v>
      </c>
      <c r="O3961" s="38">
        <f>IF(N3961&gt;Inputs!$B$4,1,0)</f>
        <v>0</v>
      </c>
      <c r="P3961" s="34">
        <f t="shared" si="612"/>
        <v>8.1042122306924799E-2</v>
      </c>
      <c r="Q3961" s="36">
        <f>Inputs!$B$12*(1+$B3961)^0*$C3961+Inputs!$B$29*(1+$D3961)^0*Inputs!$B$19+Inputs!$B$30*(1+$E3961)^0*Inputs!$B$20+Inputs!$B$31*(1+$F3961)^0*Inputs!$B$21+Inputs!$B$22*(1+Inputs!$B$23)^0</f>
        <v>14031.239275183183</v>
      </c>
      <c r="R3961" s="36">
        <f>Inputs!$B$12*(1+$B3961)^1*$C3961+Inputs!$B$29*(1+$D3961)^1*Inputs!$B$19+Inputs!$B$30*(1+$E3961)^1*Inputs!$B$20+Inputs!$B$31*(1+$F3961)^1*Inputs!$B$21+Inputs!$B$22*(1+Inputs!$B$23)^1</f>
        <v>15483.509563238251</v>
      </c>
      <c r="S3961" s="36">
        <f>Inputs!$B$12*(1+$B3961)^2*$C3961+Inputs!$B$29*(1+$D3961)^2*Inputs!$B$19+Inputs!$B$30*(1+$E3961)^2*Inputs!$B$20+Inputs!$B$31*(1+$F3961)^2*Inputs!$B$21+Inputs!$B$22*(1+Inputs!$B$23)^2</f>
        <v>17159.38789864906</v>
      </c>
      <c r="T3961" s="36">
        <f>Inputs!$B$12*(1+$B3961)^3*$C3961+Inputs!$B$29*(1+$D3961)^3*Inputs!$B$19+Inputs!$B$30*(1+$E3961)^3*Inputs!$B$20+Inputs!$B$31*(1+$F3961)^3*Inputs!$B$21+Inputs!$B$22*(1+Inputs!$B$23)^3</f>
        <v>19098.580515659916</v>
      </c>
      <c r="U3961" s="36">
        <f>Inputs!$B$12*(1+$B3961)^4*$C3961+Inputs!$B$29*(1+$D3961)^4*Inputs!$B$19+Inputs!$B$30*(1+$E3961)^4*Inputs!$B$20+Inputs!$B$31*(1+$F3961)^4*Inputs!$B$21+Inputs!$B$22*(1+Inputs!$B$23)^4</f>
        <v>21348.113317338182</v>
      </c>
      <c r="V3961" s="35">
        <f>Inputs!$B$13/(Q3961*(1-$G3961))</f>
        <v>1.1309809039656251</v>
      </c>
      <c r="W3961" s="36">
        <f>Inputs!$B$13</f>
        <v>12660</v>
      </c>
      <c r="X3961" s="36">
        <f t="shared" si="613"/>
        <v>14005.183975851363</v>
      </c>
      <c r="Y3961" s="36">
        <f t="shared" si="614"/>
        <v>15559.665353724673</v>
      </c>
      <c r="Z3961" s="36">
        <f t="shared" si="615"/>
        <v>17361.047480914272</v>
      </c>
      <c r="AA3961" s="36">
        <f t="shared" si="616"/>
        <v>19453.961305522585</v>
      </c>
      <c r="AB3961" s="36">
        <f t="shared" si="617"/>
        <v>58774.210691047141</v>
      </c>
      <c r="AC3961" s="36">
        <f t="shared" si="618"/>
        <v>244504.45414889787</v>
      </c>
      <c r="AD3961" s="36">
        <f t="shared" si="619"/>
        <v>152088.16576428234</v>
      </c>
    </row>
    <row r="3962" spans="1:30" ht="14.25" customHeight="1" x14ac:dyDescent="0.25">
      <c r="A3962" s="16">
        <v>3946</v>
      </c>
      <c r="B3962" s="34">
        <v>0.31243411880350402</v>
      </c>
      <c r="C3962" s="34">
        <v>7.0840142160782105E-2</v>
      </c>
      <c r="D3962" s="34">
        <v>1.2068503157256501E-2</v>
      </c>
      <c r="E3962" s="34">
        <v>3.16542994372154E-2</v>
      </c>
      <c r="F3962" s="34">
        <v>1.7123356298131699E-2</v>
      </c>
      <c r="G3962" s="34">
        <v>0.185743837994401</v>
      </c>
      <c r="H3962" s="35">
        <v>1.1379429830519501</v>
      </c>
      <c r="I3962" s="34">
        <v>9.76831651882034E-2</v>
      </c>
      <c r="J3962" s="34">
        <v>2.7371584830658501E-2</v>
      </c>
      <c r="K3962" s="36">
        <f>Inputs!$B$12*(1+$B3962)^4</f>
        <v>178016.92647514385</v>
      </c>
      <c r="L3962" s="36">
        <f t="shared" si="610"/>
        <v>19603.284090777179</v>
      </c>
      <c r="M3962" s="36">
        <f t="shared" si="611"/>
        <v>238403.79046996712</v>
      </c>
      <c r="N3962" s="37">
        <f>M3962/Inputs!$B$6</f>
        <v>363.42041230177915</v>
      </c>
      <c r="O3962" s="38">
        <f>IF(N3962&gt;Inputs!$B$4,1,0)</f>
        <v>0</v>
      </c>
      <c r="P3962" s="34">
        <f t="shared" si="612"/>
        <v>7.0311580357544895E-2</v>
      </c>
      <c r="Q3962" s="36">
        <f>Inputs!$B$12*(1+$B3962)^0*$C3962+Inputs!$B$29*(1+$D3962)^0*Inputs!$B$19+Inputs!$B$30*(1+$E3962)^0*Inputs!$B$20+Inputs!$B$31*(1+$F3962)^0*Inputs!$B$21+Inputs!$B$22*(1+Inputs!$B$23)^0</f>
        <v>12272.452557073848</v>
      </c>
      <c r="R3962" s="36">
        <f>Inputs!$B$12*(1+$B3962)^1*$C3962+Inputs!$B$29*(1+$D3962)^1*Inputs!$B$19+Inputs!$B$30*(1+$E3962)^1*Inputs!$B$20+Inputs!$B$31*(1+$F3962)^1*Inputs!$B$21+Inputs!$B$22*(1+Inputs!$B$23)^1</f>
        <v>13727.97540150569</v>
      </c>
      <c r="S3962" s="36">
        <f>Inputs!$B$12*(1+$B3962)^2*$C3962+Inputs!$B$29*(1+$D3962)^2*Inputs!$B$19+Inputs!$B$30*(1+$E3962)^2*Inputs!$B$20+Inputs!$B$31*(1+$F3962)^2*Inputs!$B$21+Inputs!$B$22*(1+Inputs!$B$23)^2</f>
        <v>15600.651224759356</v>
      </c>
      <c r="T3962" s="36">
        <f>Inputs!$B$12*(1+$B3962)^3*$C3962+Inputs!$B$29*(1+$D3962)^3*Inputs!$B$19+Inputs!$B$30*(1+$E3962)^3*Inputs!$B$20+Inputs!$B$31*(1+$F3962)^3*Inputs!$B$21+Inputs!$B$22*(1+Inputs!$B$23)^3</f>
        <v>18020.156158094578</v>
      </c>
      <c r="U3962" s="36">
        <f>Inputs!$B$12*(1+$B3962)^4*$C3962+Inputs!$B$29*(1+$D3962)^4*Inputs!$B$19+Inputs!$B$30*(1+$E3962)^4*Inputs!$B$20+Inputs!$B$31*(1+$F3962)^4*Inputs!$B$21+Inputs!$B$22*(1+Inputs!$B$23)^4</f>
        <v>21156.668330993591</v>
      </c>
      <c r="V3962" s="35">
        <f>Inputs!$B$13/(Q3962*(1-$G3962))</f>
        <v>1.2668969481508761</v>
      </c>
      <c r="W3962" s="36">
        <f>Inputs!$B$13</f>
        <v>12660</v>
      </c>
      <c r="X3962" s="36">
        <f t="shared" si="613"/>
        <v>13801.121575447178</v>
      </c>
      <c r="Y3962" s="36">
        <f t="shared" si="614"/>
        <v>15274.25231417625</v>
      </c>
      <c r="Z3962" s="36">
        <f t="shared" si="615"/>
        <v>17170.099911681191</v>
      </c>
      <c r="AA3962" s="36">
        <f t="shared" si="616"/>
        <v>19603.284090777179</v>
      </c>
      <c r="AB3962" s="36">
        <f t="shared" si="617"/>
        <v>58663.886235223858</v>
      </c>
      <c r="AC3962" s="36">
        <f t="shared" si="618"/>
        <v>286437.26882276294</v>
      </c>
      <c r="AD3962" s="36">
        <f t="shared" si="619"/>
        <v>179739.90423474327</v>
      </c>
    </row>
    <row r="3963" spans="1:30" ht="14.25" customHeight="1" x14ac:dyDescent="0.25">
      <c r="A3963" s="16">
        <v>3947</v>
      </c>
      <c r="B3963" s="34">
        <v>0.27732815741262001</v>
      </c>
      <c r="C3963" s="34">
        <v>7.2320071880588602E-2</v>
      </c>
      <c r="D3963" s="34">
        <v>2.9616426604470201E-2</v>
      </c>
      <c r="E3963" s="34">
        <v>4.6286249744409702E-2</v>
      </c>
      <c r="F3963" s="34">
        <v>3.5213068110427598E-2</v>
      </c>
      <c r="G3963" s="34">
        <v>0.159577046895123</v>
      </c>
      <c r="H3963" s="35">
        <v>1.0525253299066799</v>
      </c>
      <c r="I3963" s="34">
        <v>9.3283040948435494E-2</v>
      </c>
      <c r="J3963" s="34">
        <v>1.9101241796379301E-2</v>
      </c>
      <c r="K3963" s="36">
        <f>Inputs!$B$12*(1+$B3963)^4</f>
        <v>159720.6959392947</v>
      </c>
      <c r="L3963" s="36">
        <f t="shared" si="610"/>
        <v>18452.906357976743</v>
      </c>
      <c r="M3963" s="36">
        <f t="shared" si="611"/>
        <v>220247.49746808846</v>
      </c>
      <c r="N3963" s="37">
        <f>M3963/Inputs!$B$6</f>
        <v>335.74313638428117</v>
      </c>
      <c r="O3963" s="38">
        <f>IF(N3963&gt;Inputs!$B$4,1,0)</f>
        <v>0</v>
      </c>
      <c r="P3963" s="34">
        <f t="shared" si="612"/>
        <v>7.4181799152056194E-2</v>
      </c>
      <c r="Q3963" s="36">
        <f>Inputs!$B$12*(1+$B3963)^0*$C3963+Inputs!$B$29*(1+$D3963)^0*Inputs!$B$19+Inputs!$B$30*(1+$E3963)^0*Inputs!$B$20+Inputs!$B$31*(1+$F3963)^0*Inputs!$B$21+Inputs!$B$22*(1+Inputs!$B$23)^0</f>
        <v>12361.248340262238</v>
      </c>
      <c r="R3963" s="36">
        <f>Inputs!$B$12*(1+$B3963)^1*$C3963+Inputs!$B$29*(1+$D3963)^1*Inputs!$B$19+Inputs!$B$30*(1+$E3963)^1*Inputs!$B$20+Inputs!$B$31*(1+$F3963)^1*Inputs!$B$21+Inputs!$B$22*(1+Inputs!$B$23)^1</f>
        <v>13868.437566804139</v>
      </c>
      <c r="S3963" s="36">
        <f>Inputs!$B$12*(1+$B3963)^2*$C3963+Inputs!$B$29*(1+$D3963)^2*Inputs!$B$19+Inputs!$B$30*(1+$E3963)^2*Inputs!$B$20+Inputs!$B$31*(1+$F3963)^2*Inputs!$B$21+Inputs!$B$22*(1+Inputs!$B$23)^2</f>
        <v>15721.156402421664</v>
      </c>
      <c r="T3963" s="36">
        <f>Inputs!$B$12*(1+$B3963)^3*$C3963+Inputs!$B$29*(1+$D3963)^3*Inputs!$B$19+Inputs!$B$30*(1+$E3963)^3*Inputs!$B$20+Inputs!$B$31*(1+$F3963)^3*Inputs!$B$21+Inputs!$B$22*(1+Inputs!$B$23)^3</f>
        <v>18012.427741599153</v>
      </c>
      <c r="U3963" s="36">
        <f>Inputs!$B$12*(1+$B3963)^4*$C3963+Inputs!$B$29*(1+$D3963)^4*Inputs!$B$19+Inputs!$B$30*(1+$E3963)^4*Inputs!$B$20+Inputs!$B$31*(1+$F3963)^4*Inputs!$B$21+Inputs!$B$22*(1+Inputs!$B$23)^4</f>
        <v>20860.961256084851</v>
      </c>
      <c r="V3963" s="35">
        <f>Inputs!$B$13/(Q3963*(1-$G3963))</f>
        <v>1.2186345000491132</v>
      </c>
      <c r="W3963" s="36">
        <f>Inputs!$B$13</f>
        <v>12660</v>
      </c>
      <c r="X3963" s="36">
        <f t="shared" si="613"/>
        <v>13719.600322393038</v>
      </c>
      <c r="Y3963" s="36">
        <f t="shared" si="614"/>
        <v>15003.759563742055</v>
      </c>
      <c r="Z3963" s="36">
        <f t="shared" si="615"/>
        <v>16561.831741978644</v>
      </c>
      <c r="AA3963" s="36">
        <f t="shared" si="616"/>
        <v>18452.906357976743</v>
      </c>
      <c r="AB3963" s="36">
        <f t="shared" si="617"/>
        <v>57946.312873395756</v>
      </c>
      <c r="AC3963" s="36">
        <f t="shared" si="618"/>
        <v>253503.95918033147</v>
      </c>
      <c r="AD3963" s="36">
        <f t="shared" si="619"/>
        <v>162301.18459469272</v>
      </c>
    </row>
    <row r="3964" spans="1:30" ht="14.25" customHeight="1" x14ac:dyDescent="0.25">
      <c r="A3964" s="16">
        <v>3948</v>
      </c>
      <c r="B3964" s="34">
        <v>0.47542591439544202</v>
      </c>
      <c r="C3964" s="34">
        <v>5.4183782603889299E-2</v>
      </c>
      <c r="D3964" s="34">
        <v>4.29211153724132E-2</v>
      </c>
      <c r="E3964" s="34">
        <v>4.5069809128258503E-2</v>
      </c>
      <c r="F3964" s="34">
        <v>1.4809703341720199E-2</v>
      </c>
      <c r="G3964" s="34">
        <v>0.19793478679784701</v>
      </c>
      <c r="H3964" s="35">
        <v>0.99900535134911095</v>
      </c>
      <c r="I3964" s="34">
        <v>0.10119354717469201</v>
      </c>
      <c r="J3964" s="34">
        <v>1.7353859972751299E-2</v>
      </c>
      <c r="K3964" s="36">
        <f>Inputs!$B$12*(1+$B3964)^4</f>
        <v>284328.81756660459</v>
      </c>
      <c r="L3964" s="36">
        <f t="shared" si="610"/>
        <v>19631.594039563661</v>
      </c>
      <c r="M3964" s="36">
        <f t="shared" si="611"/>
        <v>204769.11276386684</v>
      </c>
      <c r="N3964" s="37">
        <f>M3964/Inputs!$B$6</f>
        <v>312.14803774979703</v>
      </c>
      <c r="O3964" s="38">
        <f>IF(N3964&gt;Inputs!$B$4,1,0)</f>
        <v>0</v>
      </c>
      <c r="P3964" s="34">
        <f t="shared" si="612"/>
        <v>8.383968720194071E-2</v>
      </c>
      <c r="Q3964" s="36">
        <f>Inputs!$B$12*(1+$B3964)^0*$C3964+Inputs!$B$29*(1+$D3964)^0*Inputs!$B$19+Inputs!$B$30*(1+$E3964)^0*Inputs!$B$20+Inputs!$B$31*(1+$F3964)^0*Inputs!$B$21+Inputs!$B$22*(1+Inputs!$B$23)^0</f>
        <v>11273.07098366028</v>
      </c>
      <c r="R3964" s="36">
        <f>Inputs!$B$12*(1+$B3964)^1*$C3964+Inputs!$B$29*(1+$D3964)^1*Inputs!$B$19+Inputs!$B$30*(1+$E3964)^1*Inputs!$B$20+Inputs!$B$31*(1+$F3964)^1*Inputs!$B$21+Inputs!$B$22*(1+Inputs!$B$23)^1</f>
        <v>13071.256397052193</v>
      </c>
      <c r="S3964" s="36">
        <f>Inputs!$B$12*(1+$B3964)^2*$C3964+Inputs!$B$29*(1+$D3964)^2*Inputs!$B$19+Inputs!$B$30*(1+$E3964)^2*Inputs!$B$20+Inputs!$B$31*(1+$F3964)^2*Inputs!$B$21+Inputs!$B$22*(1+Inputs!$B$23)^2</f>
        <v>15614.366898593998</v>
      </c>
      <c r="T3964" s="36">
        <f>Inputs!$B$12*(1+$B3964)^3*$C3964+Inputs!$B$29*(1+$D3964)^3*Inputs!$B$19+Inputs!$B$30*(1+$E3964)^3*Inputs!$B$20+Inputs!$B$31*(1+$F3964)^3*Inputs!$B$21+Inputs!$B$22*(1+Inputs!$B$23)^3</f>
        <v>19252.202439587731</v>
      </c>
      <c r="U3964" s="36">
        <f>Inputs!$B$12*(1+$B3964)^4*$C3964+Inputs!$B$29*(1+$D3964)^4*Inputs!$B$19+Inputs!$B$30*(1+$E3964)^4*Inputs!$B$20+Inputs!$B$31*(1+$F3964)^4*Inputs!$B$21+Inputs!$B$22*(1+Inputs!$B$23)^4</f>
        <v>24500.67612459783</v>
      </c>
      <c r="V3964" s="35">
        <f>Inputs!$B$13/(Q3964*(1-$G3964))</f>
        <v>1.4001732725779401</v>
      </c>
      <c r="W3964" s="36">
        <f>Inputs!$B$13</f>
        <v>12660</v>
      </c>
      <c r="X3964" s="36">
        <f t="shared" si="613"/>
        <v>13627.955531758729</v>
      </c>
      <c r="Y3964" s="36">
        <f t="shared" si="614"/>
        <v>15023.345268243278</v>
      </c>
      <c r="Z3964" s="36">
        <f t="shared" si="615"/>
        <v>16974.823771165538</v>
      </c>
      <c r="AA3964" s="36">
        <f t="shared" si="616"/>
        <v>19631.594039563661</v>
      </c>
      <c r="AB3964" s="36">
        <f t="shared" si="617"/>
        <v>57653.195664675812</v>
      </c>
      <c r="AC3964" s="36">
        <f t="shared" si="618"/>
        <v>238219.85315214578</v>
      </c>
      <c r="AD3964" s="36">
        <f t="shared" si="619"/>
        <v>147115.91709919102</v>
      </c>
    </row>
    <row r="3965" spans="1:30" ht="14.25" customHeight="1" x14ac:dyDescent="0.25">
      <c r="A3965" s="16">
        <v>3949</v>
      </c>
      <c r="B3965" s="34">
        <v>0.19151808863448799</v>
      </c>
      <c r="C3965" s="34">
        <v>0.102157376482928</v>
      </c>
      <c r="D3965" s="34">
        <v>3.2219787873192601E-2</v>
      </c>
      <c r="E3965" s="34">
        <v>3.0673169359592301E-2</v>
      </c>
      <c r="F3965" s="34">
        <v>4.3915579891737298E-3</v>
      </c>
      <c r="G3965" s="34">
        <v>0.15904274329479101</v>
      </c>
      <c r="H3965" s="35">
        <v>1.17217222427268</v>
      </c>
      <c r="I3965" s="34">
        <v>0.101202153094377</v>
      </c>
      <c r="J3965" s="34">
        <v>2.50224496291412E-2</v>
      </c>
      <c r="K3965" s="36">
        <f>Inputs!$B$12*(1+$B3965)^4</f>
        <v>120935.5014459065</v>
      </c>
      <c r="L3965" s="36">
        <f t="shared" si="610"/>
        <v>20637.816478234476</v>
      </c>
      <c r="M3965" s="36">
        <f t="shared" si="611"/>
        <v>231700.58060042158</v>
      </c>
      <c r="N3965" s="37">
        <f>M3965/Inputs!$B$6</f>
        <v>353.20210457381341</v>
      </c>
      <c r="O3965" s="38">
        <f>IF(N3965&gt;Inputs!$B$4,1,0)</f>
        <v>0</v>
      </c>
      <c r="P3965" s="34">
        <f t="shared" si="612"/>
        <v>7.6179703465235796E-2</v>
      </c>
      <c r="Q3965" s="36">
        <f>Inputs!$B$12*(1+$B3965)^0*$C3965+Inputs!$B$29*(1+$D3965)^0*Inputs!$B$19+Inputs!$B$30*(1+$E3965)^0*Inputs!$B$20+Inputs!$B$31*(1+$F3965)^0*Inputs!$B$21+Inputs!$B$22*(1+Inputs!$B$23)^0</f>
        <v>14151.486616402603</v>
      </c>
      <c r="R3965" s="36">
        <f>Inputs!$B$12*(1+$B3965)^1*$C3965+Inputs!$B$29*(1+$D3965)^1*Inputs!$B$19+Inputs!$B$30*(1+$E3965)^1*Inputs!$B$20+Inputs!$B$31*(1+$F3965)^1*Inputs!$B$21+Inputs!$B$22*(1+Inputs!$B$23)^1</f>
        <v>15459.490719823527</v>
      </c>
      <c r="S3965" s="36">
        <f>Inputs!$B$12*(1+$B3965)^2*$C3965+Inputs!$B$29*(1+$D3965)^2*Inputs!$B$19+Inputs!$B$30*(1+$E3965)^2*Inputs!$B$20+Inputs!$B$31*(1+$F3965)^2*Inputs!$B$21+Inputs!$B$22*(1+Inputs!$B$23)^2</f>
        <v>16996.121130682648</v>
      </c>
      <c r="T3965" s="36">
        <f>Inputs!$B$12*(1+$B3965)^3*$C3965+Inputs!$B$29*(1+$D3965)^3*Inputs!$B$19+Inputs!$B$30*(1+$E3965)^3*Inputs!$B$20+Inputs!$B$31*(1+$F3965)^3*Inputs!$B$21+Inputs!$B$22*(1+Inputs!$B$23)^3</f>
        <v>18804.556568936656</v>
      </c>
      <c r="U3965" s="36">
        <f>Inputs!$B$12*(1+$B3965)^4*$C3965+Inputs!$B$29*(1+$D3965)^4*Inputs!$B$19+Inputs!$B$30*(1+$E3965)^4*Inputs!$B$20+Inputs!$B$31*(1+$F3965)^4*Inputs!$B$21+Inputs!$B$22*(1+Inputs!$B$23)^4</f>
        <v>20936.22599025349</v>
      </c>
      <c r="V3965" s="35">
        <f>Inputs!$B$13/(Q3965*(1-$G3965))</f>
        <v>1.0637944451271955</v>
      </c>
      <c r="W3965" s="36">
        <f>Inputs!$B$13</f>
        <v>12660</v>
      </c>
      <c r="X3965" s="36">
        <f t="shared" si="613"/>
        <v>14182.396541451406</v>
      </c>
      <c r="Y3965" s="36">
        <f t="shared" si="614"/>
        <v>15979.34854864575</v>
      </c>
      <c r="Z3965" s="36">
        <f t="shared" si="615"/>
        <v>18108.063401549869</v>
      </c>
      <c r="AA3965" s="36">
        <f t="shared" si="616"/>
        <v>20637.816478234476</v>
      </c>
      <c r="AB3965" s="36">
        <f t="shared" si="617"/>
        <v>60216.982933656589</v>
      </c>
      <c r="AC3965" s="36">
        <f t="shared" si="618"/>
        <v>277688.46870308672</v>
      </c>
      <c r="AD3965" s="36">
        <f t="shared" si="619"/>
        <v>171483.59766676501</v>
      </c>
    </row>
    <row r="3966" spans="1:30" ht="14.25" customHeight="1" x14ac:dyDescent="0.25">
      <c r="A3966" s="16">
        <v>3950</v>
      </c>
      <c r="B3966" s="34">
        <v>0.29316578590657999</v>
      </c>
      <c r="C3966" s="34">
        <v>0.10952159463442999</v>
      </c>
      <c r="D3966" s="34">
        <v>2.3957408245968401E-2</v>
      </c>
      <c r="E3966" s="34">
        <v>4.2263138699037701E-2</v>
      </c>
      <c r="F3966" s="34">
        <v>2.6160102805860602E-2</v>
      </c>
      <c r="G3966" s="34">
        <v>0.19021952178229301</v>
      </c>
      <c r="H3966" s="35">
        <v>1.1304337615996101</v>
      </c>
      <c r="I3966" s="34">
        <v>9.4499074145563494E-2</v>
      </c>
      <c r="J3966" s="34">
        <v>1.9887693618375502E-2</v>
      </c>
      <c r="K3966" s="36">
        <f>Inputs!$B$12*(1+$B3966)^4</f>
        <v>167790.77235647212</v>
      </c>
      <c r="L3966" s="36">
        <f t="shared" si="610"/>
        <v>25064.551117156214</v>
      </c>
      <c r="M3966" s="36">
        <f t="shared" si="611"/>
        <v>285665.49444618827</v>
      </c>
      <c r="N3966" s="37">
        <f>M3966/Inputs!$B$6</f>
        <v>435.46569275333576</v>
      </c>
      <c r="O3966" s="38">
        <f>IF(N3966&gt;Inputs!$B$4,1,0)</f>
        <v>1</v>
      </c>
      <c r="P3966" s="34">
        <f t="shared" si="612"/>
        <v>7.4611380527187993E-2</v>
      </c>
      <c r="Q3966" s="36">
        <f>Inputs!$B$12*(1+$B3966)^0*$C3966+Inputs!$B$29*(1+$D3966)^0*Inputs!$B$19+Inputs!$B$30*(1+$E3966)^0*Inputs!$B$20+Inputs!$B$31*(1+$F3966)^0*Inputs!$B$21+Inputs!$B$22*(1+Inputs!$B$23)^0</f>
        <v>14593.339705492723</v>
      </c>
      <c r="R3966" s="36">
        <f>Inputs!$B$12*(1+$B3966)^1*$C3966+Inputs!$B$29*(1+$D3966)^1*Inputs!$B$19+Inputs!$B$30*(1+$E3966)^1*Inputs!$B$20+Inputs!$B$31*(1+$F3966)^1*Inputs!$B$21+Inputs!$B$22*(1+Inputs!$B$23)^1</f>
        <v>16754.001841292673</v>
      </c>
      <c r="S3966" s="36">
        <f>Inputs!$B$12*(1+$B3966)^2*$C3966+Inputs!$B$29*(1+$D3966)^2*Inputs!$B$19+Inputs!$B$30*(1+$E3966)^2*Inputs!$B$20+Inputs!$B$31*(1+$F3966)^2*Inputs!$B$21+Inputs!$B$22*(1+Inputs!$B$23)^2</f>
        <v>19486.837373490838</v>
      </c>
      <c r="T3966" s="36">
        <f>Inputs!$B$12*(1+$B3966)^3*$C3966+Inputs!$B$29*(1+$D3966)^3*Inputs!$B$19+Inputs!$B$30*(1+$E3966)^3*Inputs!$B$20+Inputs!$B$31*(1+$F3966)^3*Inputs!$B$21+Inputs!$B$22*(1+Inputs!$B$23)^3</f>
        <v>22957.67336987039</v>
      </c>
      <c r="U3966" s="36">
        <f>Inputs!$B$12*(1+$B3966)^4*$C3966+Inputs!$B$29*(1+$D3966)^4*Inputs!$B$19+Inputs!$B$30*(1+$E3966)^4*Inputs!$B$20+Inputs!$B$31*(1+$F3966)^4*Inputs!$B$21+Inputs!$B$22*(1+Inputs!$B$23)^4</f>
        <v>27380.886733318577</v>
      </c>
      <c r="V3966" s="35">
        <f>Inputs!$B$13/(Q3966*(1-$G3966))</f>
        <v>1.0713014944080406</v>
      </c>
      <c r="W3966" s="36">
        <f>Inputs!$B$13</f>
        <v>12660</v>
      </c>
      <c r="X3966" s="36">
        <f t="shared" si="613"/>
        <v>14734.978341950062</v>
      </c>
      <c r="Y3966" s="36">
        <f t="shared" si="614"/>
        <v>17371.757758362506</v>
      </c>
      <c r="Z3966" s="36">
        <f t="shared" si="615"/>
        <v>20740.700284096376</v>
      </c>
      <c r="AA3966" s="36">
        <f t="shared" si="616"/>
        <v>25064.551117156214</v>
      </c>
      <c r="AB3966" s="36">
        <f t="shared" si="617"/>
        <v>67528.053357149751</v>
      </c>
      <c r="AC3966" s="36">
        <f t="shared" si="618"/>
        <v>342615.65795771993</v>
      </c>
      <c r="AD3966" s="36">
        <f t="shared" si="619"/>
        <v>218137.4410890385</v>
      </c>
    </row>
    <row r="3967" spans="1:30" ht="14.25" customHeight="1" x14ac:dyDescent="0.25">
      <c r="A3967" s="16">
        <v>3951</v>
      </c>
      <c r="B3967" s="34">
        <v>0.264144875481643</v>
      </c>
      <c r="C3967" s="34">
        <v>9.6023513630622406E-2</v>
      </c>
      <c r="D3967" s="34">
        <v>4.8073043404609203E-2</v>
      </c>
      <c r="E3967" s="34">
        <v>6.1612353909218799E-2</v>
      </c>
      <c r="F3967" s="34">
        <v>-8.1213931843998506E-3</v>
      </c>
      <c r="G3967" s="34">
        <v>0.190855829089246</v>
      </c>
      <c r="H3967" s="35">
        <v>1.05324679015889</v>
      </c>
      <c r="I3967" s="34">
        <v>9.31650384147132E-2</v>
      </c>
      <c r="J3967" s="34">
        <v>2.3063721260602101E-2</v>
      </c>
      <c r="K3967" s="36">
        <f>Inputs!$B$12*(1+$B3967)^4</f>
        <v>153228.18040038308</v>
      </c>
      <c r="L3967" s="36">
        <f t="shared" si="610"/>
        <v>20165.294347841194</v>
      </c>
      <c r="M3967" s="36">
        <f t="shared" si="611"/>
        <v>249062.18587174837</v>
      </c>
      <c r="N3967" s="37">
        <f>M3967/Inputs!$B$6</f>
        <v>379.66796626790909</v>
      </c>
      <c r="O3967" s="38">
        <f>IF(N3967&gt;Inputs!$B$4,1,0)</f>
        <v>0</v>
      </c>
      <c r="P3967" s="34">
        <f t="shared" si="612"/>
        <v>7.0101317154111095E-2</v>
      </c>
      <c r="Q3967" s="36">
        <f>Inputs!$B$12*(1+$B3967)^0*$C3967+Inputs!$B$29*(1+$D3967)^0*Inputs!$B$19+Inputs!$B$30*(1+$E3967)^0*Inputs!$B$20+Inputs!$B$31*(1+$F3967)^0*Inputs!$B$21+Inputs!$B$22*(1+Inputs!$B$23)^0</f>
        <v>13783.454845264267</v>
      </c>
      <c r="R3967" s="36">
        <f>Inputs!$B$12*(1+$B3967)^1*$C3967+Inputs!$B$29*(1+$D3967)^1*Inputs!$B$19+Inputs!$B$30*(1+$E3967)^1*Inputs!$B$20+Inputs!$B$31*(1+$F3967)^1*Inputs!$B$21+Inputs!$B$22*(1+Inputs!$B$23)^1</f>
        <v>15512.900879165049</v>
      </c>
      <c r="S3967" s="36">
        <f>Inputs!$B$12*(1+$B3967)^2*$C3967+Inputs!$B$29*(1+$D3967)^2*Inputs!$B$19+Inputs!$B$30*(1+$E3967)^2*Inputs!$B$20+Inputs!$B$31*(1+$F3967)^2*Inputs!$B$21+Inputs!$B$22*(1+Inputs!$B$23)^2</f>
        <v>17659.715654268904</v>
      </c>
      <c r="T3967" s="36">
        <f>Inputs!$B$12*(1+$B3967)^3*$C3967+Inputs!$B$29*(1+$D3967)^3*Inputs!$B$19+Inputs!$B$30*(1+$E3967)^3*Inputs!$B$20+Inputs!$B$31*(1+$F3967)^3*Inputs!$B$21+Inputs!$B$22*(1+Inputs!$B$23)^3</f>
        <v>20330.971371817512</v>
      </c>
      <c r="U3967" s="36">
        <f>Inputs!$B$12*(1+$B3967)^4*$C3967+Inputs!$B$29*(1+$D3967)^4*Inputs!$B$19+Inputs!$B$30*(1+$E3967)^4*Inputs!$B$20+Inputs!$B$31*(1+$F3967)^4*Inputs!$B$21+Inputs!$B$22*(1+Inputs!$B$23)^4</f>
        <v>23661.83990468147</v>
      </c>
      <c r="V3967" s="35">
        <f>Inputs!$B$13/(Q3967*(1-$G3967))</f>
        <v>1.1351407330292405</v>
      </c>
      <c r="W3967" s="36">
        <f>Inputs!$B$13</f>
        <v>12660</v>
      </c>
      <c r="X3967" s="36">
        <f t="shared" si="613"/>
        <v>13991.496482709445</v>
      </c>
      <c r="Y3967" s="36">
        <f t="shared" si="614"/>
        <v>15635.214752879827</v>
      </c>
      <c r="Z3967" s="36">
        <f t="shared" si="615"/>
        <v>17663.436156574291</v>
      </c>
      <c r="AA3967" s="36">
        <f t="shared" si="616"/>
        <v>20165.294347841194</v>
      </c>
      <c r="AB3967" s="36">
        <f t="shared" si="617"/>
        <v>60544.368118995262</v>
      </c>
      <c r="AC3967" s="36">
        <f t="shared" si="618"/>
        <v>294293.77240464493</v>
      </c>
      <c r="AD3967" s="36">
        <f t="shared" si="619"/>
        <v>188517.81775275309</v>
      </c>
    </row>
    <row r="3968" spans="1:30" ht="14.25" customHeight="1" x14ac:dyDescent="0.25">
      <c r="A3968" s="16">
        <v>3952</v>
      </c>
      <c r="B3968" s="34">
        <v>0.42468829639975902</v>
      </c>
      <c r="C3968" s="34">
        <v>6.1196098228634199E-2</v>
      </c>
      <c r="D3968" s="34">
        <v>1.67383539312237E-2</v>
      </c>
      <c r="E3968" s="34">
        <v>5.0091509145824102E-2</v>
      </c>
      <c r="F3968" s="34">
        <v>-5.3337574454356803E-3</v>
      </c>
      <c r="G3968" s="34">
        <v>0.17237066258852299</v>
      </c>
      <c r="H3968" s="35">
        <v>1.0703386500883301</v>
      </c>
      <c r="I3968" s="34">
        <v>9.8773275313482595E-2</v>
      </c>
      <c r="J3968" s="34">
        <v>2.82805043951911E-2</v>
      </c>
      <c r="K3968" s="36">
        <f>Inputs!$B$12*(1+$B3968)^4</f>
        <v>247189.87448475155</v>
      </c>
      <c r="L3968" s="36">
        <f t="shared" si="610"/>
        <v>20846.948488834783</v>
      </c>
      <c r="M3968" s="36">
        <f t="shared" si="611"/>
        <v>249586.72111427441</v>
      </c>
      <c r="N3968" s="37">
        <f>M3968/Inputs!$B$6</f>
        <v>380.4675626741988</v>
      </c>
      <c r="O3968" s="38">
        <f>IF(N3968&gt;Inputs!$B$4,1,0)</f>
        <v>0</v>
      </c>
      <c r="P3968" s="34">
        <f t="shared" si="612"/>
        <v>7.0492770918291495E-2</v>
      </c>
      <c r="Q3968" s="36">
        <f>Inputs!$B$12*(1+$B3968)^0*$C3968+Inputs!$B$29*(1+$D3968)^0*Inputs!$B$19+Inputs!$B$30*(1+$E3968)^0*Inputs!$B$20+Inputs!$B$31*(1+$F3968)^0*Inputs!$B$21+Inputs!$B$22*(1+Inputs!$B$23)^0</f>
        <v>11693.809921144973</v>
      </c>
      <c r="R3968" s="36">
        <f>Inputs!$B$12*(1+$B3968)^1*$C3968+Inputs!$B$29*(1+$D3968)^1*Inputs!$B$19+Inputs!$B$30*(1+$E3968)^1*Inputs!$B$20+Inputs!$B$31*(1+$F3968)^1*Inputs!$B$21+Inputs!$B$22*(1+Inputs!$B$23)^1</f>
        <v>13341.057026313265</v>
      </c>
      <c r="S3968" s="36">
        <f>Inputs!$B$12*(1+$B3968)^2*$C3968+Inputs!$B$29*(1+$D3968)^2*Inputs!$B$19+Inputs!$B$30*(1+$E3968)^2*Inputs!$B$20+Inputs!$B$31*(1+$F3968)^2*Inputs!$B$21+Inputs!$B$22*(1+Inputs!$B$23)^2</f>
        <v>15655.82576860199</v>
      </c>
      <c r="T3968" s="36">
        <f>Inputs!$B$12*(1+$B3968)^3*$C3968+Inputs!$B$29*(1+$D3968)^3*Inputs!$B$19+Inputs!$B$30*(1+$E3968)^3*Inputs!$B$20+Inputs!$B$31*(1+$F3968)^3*Inputs!$B$21+Inputs!$B$22*(1+Inputs!$B$23)^3</f>
        <v>18919.630029294174</v>
      </c>
      <c r="U3968" s="36">
        <f>Inputs!$B$12*(1+$B3968)^4*$C3968+Inputs!$B$29*(1+$D3968)^4*Inputs!$B$19+Inputs!$B$30*(1+$E3968)^4*Inputs!$B$20+Inputs!$B$31*(1+$F3968)^4*Inputs!$B$21+Inputs!$B$22*(1+Inputs!$B$23)^4</f>
        <v>23533.439643040329</v>
      </c>
      <c r="V3968" s="35">
        <f>Inputs!$B$13/(Q3968*(1-$G3968))</f>
        <v>1.3081025687601364</v>
      </c>
      <c r="W3968" s="36">
        <f>Inputs!$B$13</f>
        <v>12660</v>
      </c>
      <c r="X3968" s="36">
        <f t="shared" si="613"/>
        <v>13787.034736452018</v>
      </c>
      <c r="Y3968" s="36">
        <f t="shared" si="614"/>
        <v>15408.99390621458</v>
      </c>
      <c r="Z3968" s="36">
        <f t="shared" si="615"/>
        <v>17690.587523263257</v>
      </c>
      <c r="AA3968" s="36">
        <f t="shared" si="616"/>
        <v>20846.948488834783</v>
      </c>
      <c r="AB3968" s="36">
        <f t="shared" si="617"/>
        <v>59711.158407585281</v>
      </c>
      <c r="AC3968" s="36">
        <f t="shared" si="618"/>
        <v>304095.16363098787</v>
      </c>
      <c r="AD3968" s="36">
        <f t="shared" si="619"/>
        <v>189875.56270668912</v>
      </c>
    </row>
    <row r="3969" spans="1:30" ht="14.25" customHeight="1" x14ac:dyDescent="0.25">
      <c r="A3969" s="16">
        <v>3953</v>
      </c>
      <c r="B3969" s="34">
        <v>0.24348809815030101</v>
      </c>
      <c r="C3969" s="34">
        <v>9.6346749690886496E-2</v>
      </c>
      <c r="D3969" s="34">
        <v>2.4256540859898899E-2</v>
      </c>
      <c r="E3969" s="34">
        <v>7.5464839305786902E-2</v>
      </c>
      <c r="F3969" s="34">
        <v>3.11364010309172E-2</v>
      </c>
      <c r="G3969" s="34">
        <v>0.18295004084828501</v>
      </c>
      <c r="H3969" s="35">
        <v>1.04065934451932</v>
      </c>
      <c r="I3969" s="34">
        <v>9.4589309628250406E-2</v>
      </c>
      <c r="J3969" s="34">
        <v>2.5516156140467601E-2</v>
      </c>
      <c r="K3969" s="36">
        <f>Inputs!$B$12*(1+$B3969)^4</f>
        <v>143455.69101190323</v>
      </c>
      <c r="L3969" s="36">
        <f t="shared" si="610"/>
        <v>19831.346063893805</v>
      </c>
      <c r="M3969" s="36">
        <f t="shared" si="611"/>
        <v>247369.14199874975</v>
      </c>
      <c r="N3969" s="37">
        <f>M3969/Inputs!$B$6</f>
        <v>377.0871067054112</v>
      </c>
      <c r="O3969" s="38">
        <f>IF(N3969&gt;Inputs!$B$4,1,0)</f>
        <v>0</v>
      </c>
      <c r="P3969" s="34">
        <f t="shared" si="612"/>
        <v>6.9073153487782812E-2</v>
      </c>
      <c r="Q3969" s="36">
        <f>Inputs!$B$12*(1+$B3969)^0*$C3969+Inputs!$B$29*(1+$D3969)^0*Inputs!$B$19+Inputs!$B$30*(1+$E3969)^0*Inputs!$B$20+Inputs!$B$31*(1+$F3969)^0*Inputs!$B$21+Inputs!$B$22*(1+Inputs!$B$23)^0</f>
        <v>13802.849008880112</v>
      </c>
      <c r="R3969" s="36">
        <f>Inputs!$B$12*(1+$B3969)^1*$C3969+Inputs!$B$29*(1+$D3969)^1*Inputs!$B$19+Inputs!$B$30*(1+$E3969)^1*Inputs!$B$20+Inputs!$B$31*(1+$F3969)^1*Inputs!$B$21+Inputs!$B$22*(1+Inputs!$B$23)^1</f>
        <v>15551.380289484783</v>
      </c>
      <c r="S3969" s="36">
        <f>Inputs!$B$12*(1+$B3969)^2*$C3969+Inputs!$B$29*(1+$D3969)^2*Inputs!$B$19+Inputs!$B$30*(1+$E3969)^2*Inputs!$B$20+Inputs!$B$31*(1+$F3969)^2*Inputs!$B$21+Inputs!$B$22*(1+Inputs!$B$23)^2</f>
        <v>17661.177191024581</v>
      </c>
      <c r="T3969" s="36">
        <f>Inputs!$B$12*(1+$B3969)^3*$C3969+Inputs!$B$29*(1+$D3969)^3*Inputs!$B$19+Inputs!$B$30*(1+$E3969)^3*Inputs!$B$20+Inputs!$B$31*(1+$F3969)^3*Inputs!$B$21+Inputs!$B$22*(1+Inputs!$B$23)^3</f>
        <v>20216.88884777858</v>
      </c>
      <c r="U3969" s="36">
        <f>Inputs!$B$12*(1+$B3969)^4*$C3969+Inputs!$B$29*(1+$D3969)^4*Inputs!$B$19+Inputs!$B$30*(1+$E3969)^4*Inputs!$B$20+Inputs!$B$31*(1+$F3969)^4*Inputs!$B$21+Inputs!$B$22*(1+Inputs!$B$23)^4</f>
        <v>23323.568186704822</v>
      </c>
      <c r="V3969" s="35">
        <f>Inputs!$B$13/(Q3969*(1-$G3969))</f>
        <v>1.1225775582099569</v>
      </c>
      <c r="W3969" s="36">
        <f>Inputs!$B$13</f>
        <v>12660</v>
      </c>
      <c r="X3969" s="36">
        <f t="shared" si="613"/>
        <v>14003.537876346903</v>
      </c>
      <c r="Y3969" s="36">
        <f t="shared" si="614"/>
        <v>15607.823587636167</v>
      </c>
      <c r="Z3969" s="36">
        <f t="shared" si="615"/>
        <v>17528.113253019808</v>
      </c>
      <c r="AA3969" s="36">
        <f t="shared" si="616"/>
        <v>19831.346063893805</v>
      </c>
      <c r="AB3969" s="36">
        <f t="shared" si="617"/>
        <v>59986.479847485818</v>
      </c>
      <c r="AC3969" s="36">
        <f t="shared" si="618"/>
        <v>294432.27592226409</v>
      </c>
      <c r="AD3969" s="36">
        <f t="shared" si="619"/>
        <v>187382.66215126394</v>
      </c>
    </row>
    <row r="3970" spans="1:30" ht="14.25" customHeight="1" x14ac:dyDescent="0.25">
      <c r="A3970" s="16">
        <v>3954</v>
      </c>
      <c r="B3970" s="34">
        <v>0.371669555910418</v>
      </c>
      <c r="C3970" s="34">
        <v>5.3557035175245002E-2</v>
      </c>
      <c r="D3970" s="34">
        <v>2.8050711989773901E-2</v>
      </c>
      <c r="E3970" s="34">
        <v>5.5438891124164398E-2</v>
      </c>
      <c r="F3970" s="34">
        <v>1.70931843991932E-2</v>
      </c>
      <c r="G3970" s="34">
        <v>0.153854936129242</v>
      </c>
      <c r="H3970" s="35">
        <v>0.99629433984242999</v>
      </c>
      <c r="I3970" s="34">
        <v>9.4291788178617303E-2</v>
      </c>
      <c r="J3970" s="34">
        <v>2.7697645078080799E-2</v>
      </c>
      <c r="K3970" s="36">
        <f>Inputs!$B$12*(1+$B3970)^4</f>
        <v>212397.42576738601</v>
      </c>
      <c r="L3970" s="36">
        <f t="shared" si="610"/>
        <v>17210.898196037851</v>
      </c>
      <c r="M3970" s="36">
        <f t="shared" si="611"/>
        <v>224790.88592175004</v>
      </c>
      <c r="N3970" s="37">
        <f>M3970/Inputs!$B$6</f>
        <v>342.66903341730188</v>
      </c>
      <c r="O3970" s="38">
        <f>IF(N3970&gt;Inputs!$B$4,1,0)</f>
        <v>0</v>
      </c>
      <c r="P3970" s="34">
        <f t="shared" si="612"/>
        <v>6.6594143100536504E-2</v>
      </c>
      <c r="Q3970" s="36">
        <f>Inputs!$B$12*(1+$B3970)^0*$C3970+Inputs!$B$29*(1+$D3970)^0*Inputs!$B$19+Inputs!$B$30*(1+$E3970)^0*Inputs!$B$20+Inputs!$B$31*(1+$F3970)^0*Inputs!$B$21+Inputs!$B$22*(1+Inputs!$B$23)^0</f>
        <v>11235.466137941621</v>
      </c>
      <c r="R3970" s="36">
        <f>Inputs!$B$12*(1+$B3970)^1*$C3970+Inputs!$B$29*(1+$D3970)^1*Inputs!$B$19+Inputs!$B$30*(1+$E3970)^1*Inputs!$B$20+Inputs!$B$31*(1+$F3970)^1*Inputs!$B$21+Inputs!$B$22*(1+Inputs!$B$23)^1</f>
        <v>12669.640364604566</v>
      </c>
      <c r="S3970" s="36">
        <f>Inputs!$B$12*(1+$B3970)^2*$C3970+Inputs!$B$29*(1+$D3970)^2*Inputs!$B$19+Inputs!$B$30*(1+$E3970)^2*Inputs!$B$20+Inputs!$B$31*(1+$F3970)^2*Inputs!$B$21+Inputs!$B$22*(1+Inputs!$B$23)^2</f>
        <v>14557.270708920074</v>
      </c>
      <c r="T3970" s="36">
        <f>Inputs!$B$12*(1+$B3970)^3*$C3970+Inputs!$B$29*(1+$D3970)^3*Inputs!$B$19+Inputs!$B$30*(1+$E3970)^3*Inputs!$B$20+Inputs!$B$31*(1+$F3970)^3*Inputs!$B$21+Inputs!$B$22*(1+Inputs!$B$23)^3</f>
        <v>17063.800978552412</v>
      </c>
      <c r="U3970" s="36">
        <f>Inputs!$B$12*(1+$B3970)^4*$C3970+Inputs!$B$29*(1+$D3970)^4*Inputs!$B$19+Inputs!$B$30*(1+$E3970)^4*Inputs!$B$20+Inputs!$B$31*(1+$F3970)^4*Inputs!$B$21+Inputs!$B$22*(1+Inputs!$B$23)^4</f>
        <v>20416.018353177591</v>
      </c>
      <c r="V3970" s="35">
        <f>Inputs!$B$13/(Q3970*(1-$G3970))</f>
        <v>1.3316735851786448</v>
      </c>
      <c r="W3970" s="36">
        <f>Inputs!$B$13</f>
        <v>12660</v>
      </c>
      <c r="X3970" s="36">
        <f t="shared" si="613"/>
        <v>13377.165757157711</v>
      </c>
      <c r="Y3970" s="36">
        <f t="shared" si="614"/>
        <v>14337.445502620649</v>
      </c>
      <c r="Z3970" s="36">
        <f t="shared" si="615"/>
        <v>15595.536173824066</v>
      </c>
      <c r="AA3970" s="36">
        <f t="shared" si="616"/>
        <v>17210.898196037851</v>
      </c>
      <c r="AB3970" s="36">
        <f t="shared" si="617"/>
        <v>55525.887646406693</v>
      </c>
      <c r="AC3970" s="36">
        <f t="shared" si="618"/>
        <v>265602.93026135798</v>
      </c>
      <c r="AD3970" s="36">
        <f t="shared" si="619"/>
        <v>169264.99827534336</v>
      </c>
    </row>
    <row r="3971" spans="1:30" ht="14.25" customHeight="1" x14ac:dyDescent="0.25">
      <c r="A3971" s="16">
        <v>3955</v>
      </c>
      <c r="B3971" s="34">
        <v>0.20798666268379001</v>
      </c>
      <c r="C3971" s="34">
        <v>5.1984774598026397E-2</v>
      </c>
      <c r="D3971" s="34">
        <v>3.8282730334284101E-2</v>
      </c>
      <c r="E3971" s="34">
        <v>4.8403721992114498E-2</v>
      </c>
      <c r="F3971" s="34">
        <v>2.9677356726661702E-2</v>
      </c>
      <c r="G3971" s="34">
        <v>0.17609272791143599</v>
      </c>
      <c r="H3971" s="35">
        <v>1.0802723419443101</v>
      </c>
      <c r="I3971" s="34">
        <v>9.5645886814327993E-2</v>
      </c>
      <c r="J3971" s="34">
        <v>2.8420527034738401E-2</v>
      </c>
      <c r="K3971" s="36">
        <f>Inputs!$B$12*(1+$B3971)^4</f>
        <v>127761.44277925474</v>
      </c>
      <c r="L3971" s="36">
        <f t="shared" si="610"/>
        <v>14233.991307654342</v>
      </c>
      <c r="M3971" s="36">
        <f t="shared" si="611"/>
        <v>189071.47108709969</v>
      </c>
      <c r="N3971" s="37">
        <f>M3971/Inputs!$B$6</f>
        <v>288.21870592545685</v>
      </c>
      <c r="O3971" s="38">
        <f>IF(N3971&gt;Inputs!$B$4,1,0)</f>
        <v>0</v>
      </c>
      <c r="P3971" s="34">
        <f t="shared" si="612"/>
        <v>6.72253597795896E-2</v>
      </c>
      <c r="Q3971" s="36">
        <f>Inputs!$B$12*(1+$B3971)^0*$C3971+Inputs!$B$29*(1+$D3971)^0*Inputs!$B$19+Inputs!$B$30*(1+$E3971)^0*Inputs!$B$20+Inputs!$B$31*(1+$F3971)^0*Inputs!$B$21+Inputs!$B$22*(1+Inputs!$B$23)^0</f>
        <v>11141.130503308505</v>
      </c>
      <c r="R3971" s="36">
        <f>Inputs!$B$12*(1+$B3971)^1*$C3971+Inputs!$B$29*(1+$D3971)^1*Inputs!$B$19+Inputs!$B$30*(1+$E3971)^1*Inputs!$B$20+Inputs!$B$31*(1+$F3971)^1*Inputs!$B$21+Inputs!$B$22*(1+Inputs!$B$23)^1</f>
        <v>12102.58637725028</v>
      </c>
      <c r="S3971" s="36">
        <f>Inputs!$B$12*(1+$B3971)^2*$C3971+Inputs!$B$29*(1+$D3971)^2*Inputs!$B$19+Inputs!$B$30*(1+$E3971)^2*Inputs!$B$20+Inputs!$B$31*(1+$F3971)^2*Inputs!$B$21+Inputs!$B$22*(1+Inputs!$B$23)^2</f>
        <v>13211.589927778852</v>
      </c>
      <c r="T3971" s="36">
        <f>Inputs!$B$12*(1+$B3971)^3*$C3971+Inputs!$B$29*(1+$D3971)^3*Inputs!$B$19+Inputs!$B$30*(1+$E3971)^3*Inputs!$B$20+Inputs!$B$31*(1+$F3971)^3*Inputs!$B$21+Inputs!$B$22*(1+Inputs!$B$23)^3</f>
        <v>14496.729767548966</v>
      </c>
      <c r="U3971" s="36">
        <f>Inputs!$B$12*(1+$B3971)^4*$C3971+Inputs!$B$29*(1+$D3971)^4*Inputs!$B$19+Inputs!$B$30*(1+$E3971)^4*Inputs!$B$20+Inputs!$B$31*(1+$F3971)^4*Inputs!$B$21+Inputs!$B$22*(1+Inputs!$B$23)^4</f>
        <v>15992.453738947876</v>
      </c>
      <c r="V3971" s="35">
        <f>Inputs!$B$13/(Q3971*(1-$G3971))</f>
        <v>1.3791963785988584</v>
      </c>
      <c r="W3971" s="36">
        <f>Inputs!$B$13</f>
        <v>12660</v>
      </c>
      <c r="X3971" s="36">
        <f t="shared" si="613"/>
        <v>13007.357630135486</v>
      </c>
      <c r="Y3971" s="36">
        <f t="shared" si="614"/>
        <v>13385.812249685918</v>
      </c>
      <c r="Z3971" s="36">
        <f t="shared" si="615"/>
        <v>13795.315069422122</v>
      </c>
      <c r="AA3971" s="36">
        <f t="shared" si="616"/>
        <v>14233.991307654342</v>
      </c>
      <c r="AB3971" s="36">
        <f t="shared" si="617"/>
        <v>51155.921569706414</v>
      </c>
      <c r="AC3971" s="36">
        <f t="shared" si="618"/>
        <v>217753.07548253823</v>
      </c>
      <c r="AD3971" s="36">
        <f t="shared" si="619"/>
        <v>137915.54951739329</v>
      </c>
    </row>
    <row r="3972" spans="1:30" ht="14.25" customHeight="1" x14ac:dyDescent="0.25">
      <c r="A3972" s="16">
        <v>3956</v>
      </c>
      <c r="B3972" s="34">
        <v>0.37385616322263798</v>
      </c>
      <c r="C3972" s="34">
        <v>6.8982049523933997E-2</v>
      </c>
      <c r="D3972" s="34">
        <v>4.2805356235919599E-2</v>
      </c>
      <c r="E3972" s="34">
        <v>4.5028093841415699E-2</v>
      </c>
      <c r="F3972" s="34">
        <v>-3.2948603048835001E-3</v>
      </c>
      <c r="G3972" s="34">
        <v>0.19097955570275199</v>
      </c>
      <c r="H3972" s="35">
        <v>1.0779796585047301</v>
      </c>
      <c r="I3972" s="34">
        <v>9.5744613712687901E-2</v>
      </c>
      <c r="J3972" s="34">
        <v>2.4800555702910201E-2</v>
      </c>
      <c r="K3972" s="36">
        <f>Inputs!$B$12*(1+$B3972)^4</f>
        <v>213755.01653364053</v>
      </c>
      <c r="L3972" s="36">
        <f t="shared" si="610"/>
        <v>20499.055888832008</v>
      </c>
      <c r="M3972" s="36">
        <f t="shared" si="611"/>
        <v>247541.97731572215</v>
      </c>
      <c r="N3972" s="37">
        <f>M3972/Inputs!$B$6</f>
        <v>377.3505751764057</v>
      </c>
      <c r="O3972" s="38">
        <f>IF(N3972&gt;Inputs!$B$4,1,0)</f>
        <v>0</v>
      </c>
      <c r="P3972" s="34">
        <f t="shared" si="612"/>
        <v>7.0944058009777697E-2</v>
      </c>
      <c r="Q3972" s="36">
        <f>Inputs!$B$12*(1+$B3972)^0*$C3972+Inputs!$B$29*(1+$D3972)^0*Inputs!$B$19+Inputs!$B$30*(1+$E3972)^0*Inputs!$B$20+Inputs!$B$31*(1+$F3972)^0*Inputs!$B$21+Inputs!$B$22*(1+Inputs!$B$23)^0</f>
        <v>12160.966998862961</v>
      </c>
      <c r="R3972" s="36">
        <f>Inputs!$B$12*(1+$B3972)^1*$C3972+Inputs!$B$29*(1+$D3972)^1*Inputs!$B$19+Inputs!$B$30*(1+$E3972)^1*Inputs!$B$20+Inputs!$B$31*(1+$F3972)^1*Inputs!$B$21+Inputs!$B$22*(1+Inputs!$B$23)^1</f>
        <v>13878.700759929907</v>
      </c>
      <c r="S3972" s="36">
        <f>Inputs!$B$12*(1+$B3972)^2*$C3972+Inputs!$B$29*(1+$D3972)^2*Inputs!$B$19+Inputs!$B$30*(1+$E3972)^2*Inputs!$B$20+Inputs!$B$31*(1+$F3972)^2*Inputs!$B$21+Inputs!$B$22*(1+Inputs!$B$23)^2</f>
        <v>16184.038419853125</v>
      </c>
      <c r="T3972" s="36">
        <f>Inputs!$B$12*(1+$B3972)^3*$C3972+Inputs!$B$29*(1+$D3972)^3*Inputs!$B$19+Inputs!$B$30*(1+$E3972)^3*Inputs!$B$20+Inputs!$B$31*(1+$F3972)^3*Inputs!$B$21+Inputs!$B$22*(1+Inputs!$B$23)^3</f>
        <v>19293.677970346434</v>
      </c>
      <c r="U3972" s="36">
        <f>Inputs!$B$12*(1+$B3972)^4*$C3972+Inputs!$B$29*(1+$D3972)^4*Inputs!$B$19+Inputs!$B$30*(1+$E3972)^4*Inputs!$B$20+Inputs!$B$31*(1+$F3972)^4*Inputs!$B$21+Inputs!$B$22*(1+Inputs!$B$23)^4</f>
        <v>23505.191682370503</v>
      </c>
      <c r="V3972" s="35">
        <f>Inputs!$B$13/(Q3972*(1-$G3972))</f>
        <v>1.2867853243808698</v>
      </c>
      <c r="W3972" s="36">
        <f>Inputs!$B$13</f>
        <v>12660</v>
      </c>
      <c r="X3972" s="36">
        <f t="shared" si="613"/>
        <v>13862.096583523318</v>
      </c>
      <c r="Y3972" s="36">
        <f t="shared" si="614"/>
        <v>15481.191664216525</v>
      </c>
      <c r="Z3972" s="36">
        <f t="shared" si="615"/>
        <v>17640.973709408583</v>
      </c>
      <c r="AA3972" s="36">
        <f t="shared" si="616"/>
        <v>20499.055888832008</v>
      </c>
      <c r="AB3972" s="36">
        <f t="shared" si="617"/>
        <v>60081.178763787</v>
      </c>
      <c r="AC3972" s="36">
        <f t="shared" si="618"/>
        <v>296112.80289837322</v>
      </c>
      <c r="AD3972" s="36">
        <f t="shared" si="619"/>
        <v>187460.79855193515</v>
      </c>
    </row>
    <row r="3973" spans="1:30" ht="14.25" customHeight="1" x14ac:dyDescent="0.25">
      <c r="A3973" s="16">
        <v>3957</v>
      </c>
      <c r="B3973" s="34">
        <v>0.29799856832841998</v>
      </c>
      <c r="C3973" s="34">
        <v>5.5264515891907201E-2</v>
      </c>
      <c r="D3973" s="34">
        <v>1.0266881573358101E-2</v>
      </c>
      <c r="E3973" s="34">
        <v>6.6763694204213894E-2</v>
      </c>
      <c r="F3973" s="34">
        <v>2.1355736279930201E-2</v>
      </c>
      <c r="G3973" s="34">
        <v>0.17611525408891901</v>
      </c>
      <c r="H3973" s="35">
        <v>1.0572753497556</v>
      </c>
      <c r="I3973" s="34">
        <v>0.102006776976742</v>
      </c>
      <c r="J3973" s="34">
        <v>3.3305380174805901E-2</v>
      </c>
      <c r="K3973" s="36">
        <f>Inputs!$B$12*(1+$B3973)^4</f>
        <v>170313.11969317109</v>
      </c>
      <c r="L3973" s="36">
        <f t="shared" si="610"/>
        <v>16046.749394276114</v>
      </c>
      <c r="M3973" s="36">
        <f t="shared" si="611"/>
        <v>201338.90686986514</v>
      </c>
      <c r="N3973" s="37">
        <f>M3973/Inputs!$B$6</f>
        <v>306.9190653504042</v>
      </c>
      <c r="O3973" s="38">
        <f>IF(N3973&gt;Inputs!$B$4,1,0)</f>
        <v>0</v>
      </c>
      <c r="P3973" s="34">
        <f t="shared" si="612"/>
        <v>6.8701396801936099E-2</v>
      </c>
      <c r="Q3973" s="36">
        <f>Inputs!$B$12*(1+$B3973)^0*$C3973+Inputs!$B$29*(1+$D3973)^0*Inputs!$B$19+Inputs!$B$30*(1+$E3973)^0*Inputs!$B$20+Inputs!$B$31*(1+$F3973)^0*Inputs!$B$21+Inputs!$B$22*(1+Inputs!$B$23)^0</f>
        <v>11337.914980941354</v>
      </c>
      <c r="R3973" s="36">
        <f>Inputs!$B$12*(1+$B3973)^1*$C3973+Inputs!$B$29*(1+$D3973)^1*Inputs!$B$19+Inputs!$B$30*(1+$E3973)^1*Inputs!$B$20+Inputs!$B$31*(1+$F3973)^1*Inputs!$B$21+Inputs!$B$22*(1+Inputs!$B$23)^1</f>
        <v>12554.882640282183</v>
      </c>
      <c r="S3973" s="36">
        <f>Inputs!$B$12*(1+$B3973)^2*$C3973+Inputs!$B$29*(1+$D3973)^2*Inputs!$B$19+Inputs!$B$30*(1+$E3973)^2*Inputs!$B$20+Inputs!$B$31*(1+$F3973)^2*Inputs!$B$21+Inputs!$B$22*(1+Inputs!$B$23)^2</f>
        <v>14077.835429417893</v>
      </c>
      <c r="T3973" s="36">
        <f>Inputs!$B$12*(1+$B3973)^3*$C3973+Inputs!$B$29*(1+$D3973)^3*Inputs!$B$19+Inputs!$B$30*(1+$E3973)^3*Inputs!$B$20+Inputs!$B$31*(1+$F3973)^3*Inputs!$B$21+Inputs!$B$22*(1+Inputs!$B$23)^3</f>
        <v>15995.254411994514</v>
      </c>
      <c r="U3973" s="36">
        <f>Inputs!$B$12*(1+$B3973)^4*$C3973+Inputs!$B$29*(1+$D3973)^4*Inputs!$B$19+Inputs!$B$30*(1+$E3973)^4*Inputs!$B$20+Inputs!$B$31*(1+$F3973)^4*Inputs!$B$21+Inputs!$B$22*(1+Inputs!$B$23)^4</f>
        <v>18421.818594257817</v>
      </c>
      <c r="V3973" s="35">
        <f>Inputs!$B$13/(Q3973*(1-$G3973))</f>
        <v>1.3552956599553938</v>
      </c>
      <c r="W3973" s="36">
        <f>Inputs!$B$13</f>
        <v>12660</v>
      </c>
      <c r="X3973" s="36">
        <f t="shared" si="613"/>
        <v>13248.211263905305</v>
      </c>
      <c r="Y3973" s="36">
        <f t="shared" si="614"/>
        <v>13991.11915411245</v>
      </c>
      <c r="Z3973" s="36">
        <f t="shared" si="615"/>
        <v>14914.881021446356</v>
      </c>
      <c r="AA3973" s="36">
        <f t="shared" si="616"/>
        <v>16046.749394276114</v>
      </c>
      <c r="AB3973" s="36">
        <f t="shared" si="617"/>
        <v>52838.081527550836</v>
      </c>
      <c r="AC3973" s="36">
        <f t="shared" si="618"/>
        <v>241351.60644877946</v>
      </c>
      <c r="AD3973" s="36">
        <f t="shared" si="619"/>
        <v>148500.82534231429</v>
      </c>
    </row>
    <row r="3974" spans="1:30" ht="14.25" customHeight="1" x14ac:dyDescent="0.25">
      <c r="A3974" s="16">
        <v>3958</v>
      </c>
      <c r="B3974" s="34">
        <v>0.210667027196624</v>
      </c>
      <c r="C3974" s="34">
        <v>7.9918568145119606E-2</v>
      </c>
      <c r="D3974" s="34">
        <v>4.0652247593957302E-2</v>
      </c>
      <c r="E3974" s="34">
        <v>4.3608210054836297E-2</v>
      </c>
      <c r="F3974" s="34">
        <v>2.2058989061918299E-3</v>
      </c>
      <c r="G3974" s="34">
        <v>0.160691788743062</v>
      </c>
      <c r="H3974" s="35">
        <v>1.1086220409435401</v>
      </c>
      <c r="I3974" s="34">
        <v>0.10579371225346899</v>
      </c>
      <c r="J3974" s="34">
        <v>2.1357603103870099E-2</v>
      </c>
      <c r="K3974" s="36">
        <f>Inputs!$B$12*(1+$B3974)^4</f>
        <v>128899.16624382825</v>
      </c>
      <c r="L3974" s="36">
        <f t="shared" si="610"/>
        <v>17783.388663371556</v>
      </c>
      <c r="M3974" s="36">
        <f t="shared" si="611"/>
        <v>185218.31893932575</v>
      </c>
      <c r="N3974" s="37">
        <f>M3974/Inputs!$B$6</f>
        <v>282.34499838311854</v>
      </c>
      <c r="O3974" s="38">
        <f>IF(N3974&gt;Inputs!$B$4,1,0)</f>
        <v>0</v>
      </c>
      <c r="P3974" s="34">
        <f t="shared" si="612"/>
        <v>8.4436109149598898E-2</v>
      </c>
      <c r="Q3974" s="36">
        <f>Inputs!$B$12*(1+$B3974)^0*$C3974+Inputs!$B$29*(1+$D3974)^0*Inputs!$B$19+Inputs!$B$30*(1+$E3974)^0*Inputs!$B$20+Inputs!$B$31*(1+$F3974)^0*Inputs!$B$21+Inputs!$B$22*(1+Inputs!$B$23)^0</f>
        <v>12817.158116134098</v>
      </c>
      <c r="R3974" s="36">
        <f>Inputs!$B$12*(1+$B3974)^1*$C3974+Inputs!$B$29*(1+$D3974)^1*Inputs!$B$19+Inputs!$B$30*(1+$E3974)^1*Inputs!$B$20+Inputs!$B$31*(1+$F3974)^1*Inputs!$B$21+Inputs!$B$22*(1+Inputs!$B$23)^1</f>
        <v>14011.859885826871</v>
      </c>
      <c r="S3974" s="36">
        <f>Inputs!$B$12*(1+$B3974)^2*$C3974+Inputs!$B$29*(1+$D3974)^2*Inputs!$B$19+Inputs!$B$30*(1+$E3974)^2*Inputs!$B$20+Inputs!$B$31*(1+$F3974)^2*Inputs!$B$21+Inputs!$B$22*(1+Inputs!$B$23)^2</f>
        <v>15427.549070220419</v>
      </c>
      <c r="T3974" s="36">
        <f>Inputs!$B$12*(1+$B3974)^3*$C3974+Inputs!$B$29*(1+$D3974)^3*Inputs!$B$19+Inputs!$B$30*(1+$E3974)^3*Inputs!$B$20+Inputs!$B$31*(1+$F3974)^3*Inputs!$B$21+Inputs!$B$22*(1+Inputs!$B$23)^3</f>
        <v>17109.425470579874</v>
      </c>
      <c r="U3974" s="36">
        <f>Inputs!$B$12*(1+$B3974)^4*$C3974+Inputs!$B$29*(1+$D3974)^4*Inputs!$B$19+Inputs!$B$30*(1+$E3974)^4*Inputs!$B$20+Inputs!$B$31*(1+$F3974)^4*Inputs!$B$21+Inputs!$B$22*(1+Inputs!$B$23)^4</f>
        <v>19112.149748614182</v>
      </c>
      <c r="V3974" s="35">
        <f>Inputs!$B$13/(Q3974*(1-$G3974))</f>
        <v>1.1768483201448161</v>
      </c>
      <c r="W3974" s="36">
        <f>Inputs!$B$13</f>
        <v>12660</v>
      </c>
      <c r="X3974" s="36">
        <f t="shared" si="613"/>
        <v>13639.46303432141</v>
      </c>
      <c r="Y3974" s="36">
        <f t="shared" si="614"/>
        <v>14796.670619624558</v>
      </c>
      <c r="Z3974" s="36">
        <f t="shared" si="615"/>
        <v>16164.836353708861</v>
      </c>
      <c r="AA3974" s="36">
        <f t="shared" si="616"/>
        <v>17783.388663371556</v>
      </c>
      <c r="AB3974" s="36">
        <f t="shared" si="617"/>
        <v>55113.44891422525</v>
      </c>
      <c r="AC3974" s="36">
        <f t="shared" si="618"/>
        <v>215111.7502122845</v>
      </c>
      <c r="AD3974" s="36">
        <f t="shared" si="619"/>
        <v>130104.87002510049</v>
      </c>
    </row>
    <row r="3975" spans="1:30" ht="14.25" customHeight="1" x14ac:dyDescent="0.25">
      <c r="A3975" s="16">
        <v>3959</v>
      </c>
      <c r="B3975" s="34">
        <v>0.25020632344830901</v>
      </c>
      <c r="C3975" s="34">
        <v>8.5500450521177995E-2</v>
      </c>
      <c r="D3975" s="34">
        <v>3.75712494206921E-2</v>
      </c>
      <c r="E3975" s="34">
        <v>3.9079422592878603E-2</v>
      </c>
      <c r="F3975" s="34">
        <v>6.85225850893636E-3</v>
      </c>
      <c r="G3975" s="34">
        <v>0.193903689948309</v>
      </c>
      <c r="H3975" s="35">
        <v>1.0425925904650899</v>
      </c>
      <c r="I3975" s="34">
        <v>9.9634122705211506E-2</v>
      </c>
      <c r="J3975" s="34">
        <v>1.91208995019072E-2</v>
      </c>
      <c r="K3975" s="36">
        <f>Inputs!$B$12*(1+$B3975)^4</f>
        <v>146581.11306429785</v>
      </c>
      <c r="L3975" s="36">
        <f t="shared" si="610"/>
        <v>17927.649010032623</v>
      </c>
      <c r="M3975" s="36">
        <f t="shared" si="611"/>
        <v>197288.7370775805</v>
      </c>
      <c r="N3975" s="37">
        <f>M3975/Inputs!$B$6</f>
        <v>300.7450260328971</v>
      </c>
      <c r="O3975" s="38">
        <f>IF(N3975&gt;Inputs!$B$4,1,0)</f>
        <v>0</v>
      </c>
      <c r="P3975" s="34">
        <f t="shared" si="612"/>
        <v>8.0513223203304313E-2</v>
      </c>
      <c r="Q3975" s="36">
        <f>Inputs!$B$12*(1+$B3975)^0*$C3975+Inputs!$B$29*(1+$D3975)^0*Inputs!$B$19+Inputs!$B$30*(1+$E3975)^0*Inputs!$B$20+Inputs!$B$31*(1+$F3975)^0*Inputs!$B$21+Inputs!$B$22*(1+Inputs!$B$23)^0</f>
        <v>13152.071058697602</v>
      </c>
      <c r="R3975" s="36">
        <f>Inputs!$B$12*(1+$B3975)^1*$C3975+Inputs!$B$29*(1+$D3975)^1*Inputs!$B$19+Inputs!$B$30*(1+$E3975)^1*Inputs!$B$20+Inputs!$B$31*(1+$F3975)^1*Inputs!$B$21+Inputs!$B$22*(1+Inputs!$B$23)^1</f>
        <v>14619.601956627146</v>
      </c>
      <c r="S3975" s="36">
        <f>Inputs!$B$12*(1+$B3975)^2*$C3975+Inputs!$B$29*(1+$D3975)^2*Inputs!$B$19+Inputs!$B$30*(1+$E3975)^2*Inputs!$B$20+Inputs!$B$31*(1+$F3975)^2*Inputs!$B$21+Inputs!$B$22*(1+Inputs!$B$23)^2</f>
        <v>16414.921231183784</v>
      </c>
      <c r="T3975" s="36">
        <f>Inputs!$B$12*(1+$B3975)^3*$C3975+Inputs!$B$29*(1+$D3975)^3*Inputs!$B$19+Inputs!$B$30*(1+$E3975)^3*Inputs!$B$20+Inputs!$B$31*(1+$F3975)^3*Inputs!$B$21+Inputs!$B$22*(1+Inputs!$B$23)^3</f>
        <v>18618.648303933303</v>
      </c>
      <c r="U3975" s="36">
        <f>Inputs!$B$12*(1+$B3975)^4*$C3975+Inputs!$B$29*(1+$D3975)^4*Inputs!$B$19+Inputs!$B$30*(1+$E3975)^4*Inputs!$B$20+Inputs!$B$31*(1+$F3975)^4*Inputs!$B$21+Inputs!$B$22*(1+Inputs!$B$23)^4</f>
        <v>21331.518574381698</v>
      </c>
      <c r="V3975" s="35">
        <f>Inputs!$B$13/(Q3975*(1-$G3975))</f>
        <v>1.194132795466921</v>
      </c>
      <c r="W3975" s="36">
        <f>Inputs!$B$13</f>
        <v>12660</v>
      </c>
      <c r="X3975" s="36">
        <f t="shared" si="613"/>
        <v>13626.156731384706</v>
      </c>
      <c r="Y3975" s="36">
        <f t="shared" si="614"/>
        <v>14798.183467510016</v>
      </c>
      <c r="Z3975" s="36">
        <f t="shared" si="615"/>
        <v>16216.266240868677</v>
      </c>
      <c r="AA3975" s="36">
        <f t="shared" si="616"/>
        <v>17927.649010032623</v>
      </c>
      <c r="AB3975" s="36">
        <f t="shared" si="617"/>
        <v>56151.765018415281</v>
      </c>
      <c r="AC3975" s="36">
        <f t="shared" si="618"/>
        <v>226924.73432499586</v>
      </c>
      <c r="AD3975" s="36">
        <f t="shared" si="619"/>
        <v>141136.97205916521</v>
      </c>
    </row>
    <row r="3976" spans="1:30" ht="14.25" customHeight="1" x14ac:dyDescent="0.25">
      <c r="A3976" s="16">
        <v>3960</v>
      </c>
      <c r="B3976" s="34">
        <v>0.37258445902330101</v>
      </c>
      <c r="C3976" s="34">
        <v>0.10698066885362</v>
      </c>
      <c r="D3976" s="34">
        <v>4.6229529734292597E-2</v>
      </c>
      <c r="E3976" s="34">
        <v>5.8472854862604E-2</v>
      </c>
      <c r="F3976" s="34">
        <v>2.7690940923529299E-2</v>
      </c>
      <c r="G3976" s="34">
        <v>0.197899855988697</v>
      </c>
      <c r="H3976" s="35">
        <v>1.1208877545154901</v>
      </c>
      <c r="I3976" s="34">
        <v>8.9696658818457495E-2</v>
      </c>
      <c r="J3976" s="34">
        <v>2.2981041447400201E-2</v>
      </c>
      <c r="K3976" s="36">
        <f>Inputs!$B$12*(1+$B3976)^4</f>
        <v>212964.66901268988</v>
      </c>
      <c r="L3976" s="36">
        <f t="shared" si="610"/>
        <v>29068.362621536897</v>
      </c>
      <c r="M3976" s="36">
        <f t="shared" si="611"/>
        <v>364008.10752830241</v>
      </c>
      <c r="N3976" s="37">
        <f>M3976/Inputs!$B$6</f>
        <v>554.8904078175342</v>
      </c>
      <c r="O3976" s="38">
        <f>IF(N3976&gt;Inputs!$B$4,1,0)</f>
        <v>1</v>
      </c>
      <c r="P3976" s="34">
        <f t="shared" si="612"/>
        <v>6.6715617371057301E-2</v>
      </c>
      <c r="Q3976" s="36">
        <f>Inputs!$B$12*(1+$B3976)^0*$C3976+Inputs!$B$29*(1+$D3976)^0*Inputs!$B$19+Inputs!$B$30*(1+$E3976)^0*Inputs!$B$20+Inputs!$B$31*(1+$F3976)^0*Inputs!$B$21+Inputs!$B$22*(1+Inputs!$B$23)^0</f>
        <v>14440.884158644123</v>
      </c>
      <c r="R3976" s="36">
        <f>Inputs!$B$12*(1+$B3976)^1*$C3976+Inputs!$B$29*(1+$D3976)^1*Inputs!$B$19+Inputs!$B$30*(1+$E3976)^1*Inputs!$B$20+Inputs!$B$31*(1+$F3976)^1*Inputs!$B$21+Inputs!$B$22*(1+Inputs!$B$23)^1</f>
        <v>17187.698837506738</v>
      </c>
      <c r="S3976" s="36">
        <f>Inputs!$B$12*(1+$B3976)^2*$C3976+Inputs!$B$29*(1+$D3976)^2*Inputs!$B$19+Inputs!$B$30*(1+$E3976)^2*Inputs!$B$20+Inputs!$B$31*(1+$F3976)^2*Inputs!$B$21+Inputs!$B$22*(1+Inputs!$B$23)^2</f>
        <v>20842.595149183449</v>
      </c>
      <c r="T3976" s="36">
        <f>Inputs!$B$12*(1+$B3976)^3*$C3976+Inputs!$B$29*(1+$D3976)^3*Inputs!$B$19+Inputs!$B$30*(1+$E3976)^3*Inputs!$B$20+Inputs!$B$31*(1+$F3976)^3*Inputs!$B$21+Inputs!$B$22*(1+Inputs!$B$23)^3</f>
        <v>25738.429016446957</v>
      </c>
      <c r="U3976" s="36">
        <f>Inputs!$B$12*(1+$B3976)^4*$C3976+Inputs!$B$29*(1+$D3976)^4*Inputs!$B$19+Inputs!$B$30*(1+$E3976)^4*Inputs!$B$20+Inputs!$B$31*(1+$F3976)^4*Inputs!$B$21+Inputs!$B$22*(1+Inputs!$B$23)^4</f>
        <v>32331.797521971494</v>
      </c>
      <c r="V3976" s="35">
        <f>Inputs!$B$13/(Q3976*(1-$G3976))</f>
        <v>1.0929777655182817</v>
      </c>
      <c r="W3976" s="36">
        <f>Inputs!$B$13</f>
        <v>12660</v>
      </c>
      <c r="X3976" s="36">
        <f t="shared" si="613"/>
        <v>15164.264525139793</v>
      </c>
      <c r="Y3976" s="36">
        <f t="shared" si="614"/>
        <v>18505.534259941767</v>
      </c>
      <c r="Z3976" s="36">
        <f t="shared" si="615"/>
        <v>22996.451828901041</v>
      </c>
      <c r="AA3976" s="36">
        <f t="shared" si="616"/>
        <v>29068.362621536897</v>
      </c>
      <c r="AB3976" s="36">
        <f t="shared" si="617"/>
        <v>73918.247300261035</v>
      </c>
      <c r="AC3976" s="36">
        <f t="shared" si="618"/>
        <v>445718.48450960731</v>
      </c>
      <c r="AD3976" s="36">
        <f t="shared" si="619"/>
        <v>290089.86022804136</v>
      </c>
    </row>
    <row r="3977" spans="1:30" ht="14.25" customHeight="1" x14ac:dyDescent="0.25">
      <c r="A3977" s="16">
        <v>3961</v>
      </c>
      <c r="B3977" s="34">
        <v>0.31094284268171102</v>
      </c>
      <c r="C3977" s="34">
        <v>9.5662008312073901E-2</v>
      </c>
      <c r="D3977" s="34">
        <v>4.6613341846673498E-2</v>
      </c>
      <c r="E3977" s="34">
        <v>6.7064945805176704E-2</v>
      </c>
      <c r="F3977" s="34">
        <v>9.38768846780569E-3</v>
      </c>
      <c r="G3977" s="34">
        <v>0.20658942770447999</v>
      </c>
      <c r="H3977" s="35">
        <v>0.99882219317962495</v>
      </c>
      <c r="I3977" s="34">
        <v>9.4189464018028898E-2</v>
      </c>
      <c r="J3977" s="34">
        <v>2.8108118369121901E-2</v>
      </c>
      <c r="K3977" s="36">
        <f>Inputs!$B$12*(1+$B3977)^4</f>
        <v>177209.20513006917</v>
      </c>
      <c r="L3977" s="36">
        <f t="shared" si="610"/>
        <v>20811.292699989266</v>
      </c>
      <c r="M3977" s="36">
        <f t="shared" si="611"/>
        <v>267708.09175651829</v>
      </c>
      <c r="N3977" s="37">
        <f>M3977/Inputs!$B$6</f>
        <v>408.09160328737545</v>
      </c>
      <c r="O3977" s="38">
        <f>IF(N3977&gt;Inputs!$B$4,1,0)</f>
        <v>1</v>
      </c>
      <c r="P3977" s="34">
        <f t="shared" si="612"/>
        <v>6.6081345648906997E-2</v>
      </c>
      <c r="Q3977" s="36">
        <f>Inputs!$B$12*(1+$B3977)^0*$C3977+Inputs!$B$29*(1+$D3977)^0*Inputs!$B$19+Inputs!$B$30*(1+$E3977)^0*Inputs!$B$20+Inputs!$B$31*(1+$F3977)^0*Inputs!$B$21+Inputs!$B$22*(1+Inputs!$B$23)^0</f>
        <v>13761.764526151357</v>
      </c>
      <c r="R3977" s="36">
        <f>Inputs!$B$12*(1+$B3977)^1*$C3977+Inputs!$B$29*(1+$D3977)^1*Inputs!$B$19+Inputs!$B$30*(1+$E3977)^1*Inputs!$B$20+Inputs!$B$31*(1+$F3977)^1*Inputs!$B$21+Inputs!$B$22*(1+Inputs!$B$23)^1</f>
        <v>15841.977942620215</v>
      </c>
      <c r="S3977" s="36">
        <f>Inputs!$B$12*(1+$B3977)^2*$C3977+Inputs!$B$29*(1+$D3977)^2*Inputs!$B$19+Inputs!$B$30*(1+$E3977)^2*Inputs!$B$20+Inputs!$B$31*(1+$F3977)^2*Inputs!$B$21+Inputs!$B$22*(1+Inputs!$B$23)^2</f>
        <v>18493.924856936283</v>
      </c>
      <c r="T3977" s="36">
        <f>Inputs!$B$12*(1+$B3977)^3*$C3977+Inputs!$B$29*(1+$D3977)^3*Inputs!$B$19+Inputs!$B$30*(1+$E3977)^3*Inputs!$B$20+Inputs!$B$31*(1+$F3977)^3*Inputs!$B$21+Inputs!$B$22*(1+Inputs!$B$23)^3</f>
        <v>21891.195161147742</v>
      </c>
      <c r="U3977" s="36">
        <f>Inputs!$B$12*(1+$B3977)^4*$C3977+Inputs!$B$29*(1+$D3977)^4*Inputs!$B$19+Inputs!$B$30*(1+$E3977)^4*Inputs!$B$20+Inputs!$B$31*(1+$F3977)^4*Inputs!$B$21+Inputs!$B$22*(1+Inputs!$B$23)^4</f>
        <v>26261.098621687732</v>
      </c>
      <c r="V3977" s="35">
        <f>Inputs!$B$13/(Q3977*(1-$G3977))</f>
        <v>1.1594755632086269</v>
      </c>
      <c r="W3977" s="36">
        <f>Inputs!$B$13</f>
        <v>12660</v>
      </c>
      <c r="X3977" s="36">
        <f t="shared" si="613"/>
        <v>14068.85108943854</v>
      </c>
      <c r="Y3977" s="36">
        <f t="shared" si="614"/>
        <v>15834.648800365056</v>
      </c>
      <c r="Z3977" s="36">
        <f t="shared" si="615"/>
        <v>18045.833976202135</v>
      </c>
      <c r="AA3977" s="36">
        <f t="shared" si="616"/>
        <v>20811.292699989266</v>
      </c>
      <c r="AB3977" s="36">
        <f t="shared" si="617"/>
        <v>61266.915644384688</v>
      </c>
      <c r="AC3977" s="36">
        <f t="shared" si="618"/>
        <v>323786.67184373393</v>
      </c>
      <c r="AD3977" s="36">
        <f t="shared" si="619"/>
        <v>206441.1761121336</v>
      </c>
    </row>
    <row r="3978" spans="1:30" ht="14.25" customHeight="1" x14ac:dyDescent="0.25">
      <c r="A3978" s="16">
        <v>3962</v>
      </c>
      <c r="B3978" s="34">
        <v>0.23525878120896701</v>
      </c>
      <c r="C3978" s="34">
        <v>6.0507819511886302E-2</v>
      </c>
      <c r="D3978" s="34">
        <v>3.9988653358377098E-2</v>
      </c>
      <c r="E3978" s="34">
        <v>4.1802713412082297E-2</v>
      </c>
      <c r="F3978" s="34">
        <v>1.7769500577362901E-2</v>
      </c>
      <c r="G3978" s="34">
        <v>0.207688205994812</v>
      </c>
      <c r="H3978" s="35">
        <v>1.1585421327374901</v>
      </c>
      <c r="I3978" s="34">
        <v>9.1885013932271206E-2</v>
      </c>
      <c r="J3978" s="34">
        <v>1.9387256322021498E-2</v>
      </c>
      <c r="K3978" s="36">
        <f>Inputs!$B$12*(1+$B3978)^4</f>
        <v>139695.70376572033</v>
      </c>
      <c r="L3978" s="36">
        <f t="shared" si="610"/>
        <v>16084.325422708433</v>
      </c>
      <c r="M3978" s="36">
        <f t="shared" si="611"/>
        <v>200246.80138933848</v>
      </c>
      <c r="N3978" s="37">
        <f>M3978/Inputs!$B$6</f>
        <v>305.25427041057696</v>
      </c>
      <c r="O3978" s="38">
        <f>IF(N3978&gt;Inputs!$B$4,1,0)</f>
        <v>0</v>
      </c>
      <c r="P3978" s="34">
        <f t="shared" si="612"/>
        <v>7.2497757610249708E-2</v>
      </c>
      <c r="Q3978" s="36">
        <f>Inputs!$B$12*(1+$B3978)^0*$C3978+Inputs!$B$29*(1+$D3978)^0*Inputs!$B$19+Inputs!$B$30*(1+$E3978)^0*Inputs!$B$20+Inputs!$B$31*(1+$F3978)^0*Inputs!$B$21+Inputs!$B$22*(1+Inputs!$B$23)^0</f>
        <v>11652.513198140099</v>
      </c>
      <c r="R3978" s="36">
        <f>Inputs!$B$12*(1+$B3978)^1*$C3978+Inputs!$B$29*(1+$D3978)^1*Inputs!$B$19+Inputs!$B$30*(1+$E3978)^1*Inputs!$B$20+Inputs!$B$31*(1+$F3978)^1*Inputs!$B$21+Inputs!$B$22*(1+Inputs!$B$23)^1</f>
        <v>12754.658164305052</v>
      </c>
      <c r="S3978" s="36">
        <f>Inputs!$B$12*(1+$B3978)^2*$C3978+Inputs!$B$29*(1+$D3978)^2*Inputs!$B$19+Inputs!$B$30*(1+$E3978)^2*Inputs!$B$20+Inputs!$B$31*(1+$F3978)^2*Inputs!$B$21+Inputs!$B$22*(1+Inputs!$B$23)^2</f>
        <v>14066.754365714703</v>
      </c>
      <c r="T3978" s="36">
        <f>Inputs!$B$12*(1+$B3978)^3*$C3978+Inputs!$B$29*(1+$D3978)^3*Inputs!$B$19+Inputs!$B$30*(1+$E3978)^3*Inputs!$B$20+Inputs!$B$31*(1+$F3978)^3*Inputs!$B$21+Inputs!$B$22*(1+Inputs!$B$23)^3</f>
        <v>15636.430940967608</v>
      </c>
      <c r="U3978" s="36">
        <f>Inputs!$B$12*(1+$B3978)^4*$C3978+Inputs!$B$29*(1+$D3978)^4*Inputs!$B$19+Inputs!$B$30*(1+$E3978)^4*Inputs!$B$20+Inputs!$B$31*(1+$F3978)^4*Inputs!$B$21+Inputs!$B$22*(1+Inputs!$B$23)^4</f>
        <v>17522.452775047183</v>
      </c>
      <c r="V3978" s="35">
        <f>Inputs!$B$13/(Q3978*(1-$G3978))</f>
        <v>1.3712542337953484</v>
      </c>
      <c r="W3978" s="36">
        <f>Inputs!$B$13</f>
        <v>12660</v>
      </c>
      <c r="X3978" s="36">
        <f t="shared" si="613"/>
        <v>13320.038047332473</v>
      </c>
      <c r="Y3978" s="36">
        <f t="shared" si="614"/>
        <v>14097.613291473644</v>
      </c>
      <c r="Z3978" s="36">
        <f t="shared" si="615"/>
        <v>15011.914582072402</v>
      </c>
      <c r="AA3978" s="36">
        <f t="shared" si="616"/>
        <v>16084.325422708433</v>
      </c>
      <c r="AB3978" s="36">
        <f t="shared" si="617"/>
        <v>54522.174956054369</v>
      </c>
      <c r="AC3978" s="36">
        <f t="shared" si="618"/>
        <v>226160.87590724605</v>
      </c>
      <c r="AD3978" s="36">
        <f t="shared" si="619"/>
        <v>145724.62643328411</v>
      </c>
    </row>
    <row r="3979" spans="1:30" ht="14.25" customHeight="1" x14ac:dyDescent="0.25">
      <c r="A3979" s="16">
        <v>3963</v>
      </c>
      <c r="B3979" s="34">
        <v>0.280575586387945</v>
      </c>
      <c r="C3979" s="34">
        <v>5.7836100066601101E-2</v>
      </c>
      <c r="D3979" s="34">
        <v>1.85031032984912E-2</v>
      </c>
      <c r="E3979" s="34">
        <v>2.6976480777430398E-2</v>
      </c>
      <c r="F3979" s="34">
        <v>2.6996695856928099E-2</v>
      </c>
      <c r="G3979" s="34">
        <v>0.185114225871403</v>
      </c>
      <c r="H3979" s="35">
        <v>0.99606566470294</v>
      </c>
      <c r="I3979" s="34">
        <v>9.8762758031655296E-2</v>
      </c>
      <c r="J3979" s="34">
        <v>2.4661686981097601E-2</v>
      </c>
      <c r="K3979" s="36">
        <f>Inputs!$B$12*(1+$B3979)^4</f>
        <v>161351.17118181183</v>
      </c>
      <c r="L3979" s="36">
        <f t="shared" si="610"/>
        <v>14696.090397947264</v>
      </c>
      <c r="M3979" s="36">
        <f t="shared" si="611"/>
        <v>178152.22007053901</v>
      </c>
      <c r="N3979" s="37">
        <f>M3979/Inputs!$B$6</f>
        <v>271.57350620508998</v>
      </c>
      <c r="O3979" s="38">
        <f>IF(N3979&gt;Inputs!$B$4,1,0)</f>
        <v>0</v>
      </c>
      <c r="P3979" s="34">
        <f t="shared" si="612"/>
        <v>7.4101071050557688E-2</v>
      </c>
      <c r="Q3979" s="36">
        <f>Inputs!$B$12*(1+$B3979)^0*$C3979+Inputs!$B$29*(1+$D3979)^0*Inputs!$B$19+Inputs!$B$30*(1+$E3979)^0*Inputs!$B$20+Inputs!$B$31*(1+$F3979)^0*Inputs!$B$21+Inputs!$B$22*(1+Inputs!$B$23)^0</f>
        <v>11492.210031422987</v>
      </c>
      <c r="R3979" s="36">
        <f>Inputs!$B$12*(1+$B3979)^1*$C3979+Inputs!$B$29*(1+$D3979)^1*Inputs!$B$19+Inputs!$B$30*(1+$E3979)^1*Inputs!$B$20+Inputs!$B$31*(1+$F3979)^1*Inputs!$B$21+Inputs!$B$22*(1+Inputs!$B$23)^1</f>
        <v>12647.445458938688</v>
      </c>
      <c r="S3979" s="36">
        <f>Inputs!$B$12*(1+$B3979)^2*$C3979+Inputs!$B$29*(1+$D3979)^2*Inputs!$B$19+Inputs!$B$30*(1+$E3979)^2*Inputs!$B$20+Inputs!$B$31*(1+$F3979)^2*Inputs!$B$21+Inputs!$B$22*(1+Inputs!$B$23)^2</f>
        <v>14080.036924936841</v>
      </c>
      <c r="T3979" s="36">
        <f>Inputs!$B$12*(1+$B3979)^3*$C3979+Inputs!$B$29*(1+$D3979)^3*Inputs!$B$19+Inputs!$B$30*(1+$E3979)^3*Inputs!$B$20+Inputs!$B$31*(1+$F3979)^3*Inputs!$B$21+Inputs!$B$22*(1+Inputs!$B$23)^3</f>
        <v>15866.729137771328</v>
      </c>
      <c r="U3979" s="36">
        <f>Inputs!$B$12*(1+$B3979)^4*$C3979+Inputs!$B$29*(1+$D3979)^4*Inputs!$B$19+Inputs!$B$30*(1+$E3979)^4*Inputs!$B$20+Inputs!$B$31*(1+$F3979)^4*Inputs!$B$21+Inputs!$B$22*(1+Inputs!$B$23)^4</f>
        <v>18105.774567147168</v>
      </c>
      <c r="V3979" s="35">
        <f>Inputs!$B$13/(Q3979*(1-$G3979))</f>
        <v>1.3518652823952839</v>
      </c>
      <c r="W3979" s="36">
        <f>Inputs!$B$13</f>
        <v>12660</v>
      </c>
      <c r="X3979" s="36">
        <f t="shared" si="613"/>
        <v>13015.887999910112</v>
      </c>
      <c r="Y3979" s="36">
        <f t="shared" si="614"/>
        <v>13469.635837241702</v>
      </c>
      <c r="Z3979" s="36">
        <f t="shared" si="615"/>
        <v>14028.786766242578</v>
      </c>
      <c r="AA3979" s="36">
        <f t="shared" si="616"/>
        <v>14696.090397947264</v>
      </c>
      <c r="AB3979" s="36">
        <f t="shared" si="617"/>
        <v>51259.071612659078</v>
      </c>
      <c r="AC3979" s="36">
        <f t="shared" si="618"/>
        <v>203215.96659396766</v>
      </c>
      <c r="AD3979" s="36">
        <f t="shared" si="619"/>
        <v>126893.14845787993</v>
      </c>
    </row>
    <row r="3980" spans="1:30" ht="14.25" customHeight="1" x14ac:dyDescent="0.25">
      <c r="A3980" s="16">
        <v>3964</v>
      </c>
      <c r="B3980" s="34">
        <v>0.31422155077588698</v>
      </c>
      <c r="C3980" s="34">
        <v>6.6310575962651205E-2</v>
      </c>
      <c r="D3980" s="34">
        <v>2.37690704904692E-2</v>
      </c>
      <c r="E3980" s="34">
        <v>4.68857114072199E-2</v>
      </c>
      <c r="F3980" s="34">
        <v>2.6082776590056499E-2</v>
      </c>
      <c r="G3980" s="34">
        <v>0.181311565363965</v>
      </c>
      <c r="H3980" s="35">
        <v>0.98488439446459197</v>
      </c>
      <c r="I3980" s="34">
        <v>9.7724120686825802E-2</v>
      </c>
      <c r="J3980" s="34">
        <v>2.5740874987425302E-2</v>
      </c>
      <c r="K3980" s="36">
        <f>Inputs!$B$12*(1+$B3980)^4</f>
        <v>178988.6895918299</v>
      </c>
      <c r="L3980" s="36">
        <f t="shared" si="610"/>
        <v>16869.485266748718</v>
      </c>
      <c r="M3980" s="36">
        <f t="shared" si="611"/>
        <v>205532.82117299453</v>
      </c>
      <c r="N3980" s="37">
        <f>M3980/Inputs!$B$6</f>
        <v>313.3122273978575</v>
      </c>
      <c r="O3980" s="38">
        <f>IF(N3980&gt;Inputs!$B$4,1,0)</f>
        <v>0</v>
      </c>
      <c r="P3980" s="34">
        <f t="shared" si="612"/>
        <v>7.1983245699400497E-2</v>
      </c>
      <c r="Q3980" s="36">
        <f>Inputs!$B$12*(1+$B3980)^0*$C3980+Inputs!$B$29*(1+$D3980)^0*Inputs!$B$19+Inputs!$B$30*(1+$E3980)^0*Inputs!$B$20+Inputs!$B$31*(1+$F3980)^0*Inputs!$B$21+Inputs!$B$22*(1+Inputs!$B$23)^0</f>
        <v>12000.678585185993</v>
      </c>
      <c r="R3980" s="36">
        <f>Inputs!$B$12*(1+$B3980)^1*$C3980+Inputs!$B$29*(1+$D3980)^1*Inputs!$B$19+Inputs!$B$30*(1+$E3980)^1*Inputs!$B$20+Inputs!$B$31*(1+$F3980)^1*Inputs!$B$21+Inputs!$B$22*(1+Inputs!$B$23)^1</f>
        <v>13495.668213876546</v>
      </c>
      <c r="S3980" s="36">
        <f>Inputs!$B$12*(1+$B3980)^2*$C3980+Inputs!$B$29*(1+$D3980)^2*Inputs!$B$19+Inputs!$B$30*(1+$E3980)^2*Inputs!$B$20+Inputs!$B$31*(1+$F3980)^2*Inputs!$B$21+Inputs!$B$22*(1+Inputs!$B$23)^2</f>
        <v>15391.87131018889</v>
      </c>
      <c r="T3980" s="36">
        <f>Inputs!$B$12*(1+$B3980)^3*$C3980+Inputs!$B$29*(1+$D3980)^3*Inputs!$B$19+Inputs!$B$30*(1+$E3980)^3*Inputs!$B$20+Inputs!$B$31*(1+$F3980)^3*Inputs!$B$21+Inputs!$B$22*(1+Inputs!$B$23)^3</f>
        <v>17813.044915870887</v>
      </c>
      <c r="U3980" s="36">
        <f>Inputs!$B$12*(1+$B3980)^4*$C3980+Inputs!$B$29*(1+$D3980)^4*Inputs!$B$19+Inputs!$B$30*(1+$E3980)^4*Inputs!$B$20+Inputs!$B$31*(1+$F3980)^4*Inputs!$B$21+Inputs!$B$22*(1+Inputs!$B$23)^4</f>
        <v>20921.745743602081</v>
      </c>
      <c r="V3980" s="35">
        <f>Inputs!$B$13/(Q3980*(1-$G3980))</f>
        <v>1.2885736499927998</v>
      </c>
      <c r="W3980" s="36">
        <f>Inputs!$B$13</f>
        <v>12660</v>
      </c>
      <c r="X3980" s="36">
        <f t="shared" si="613"/>
        <v>13398.278399290806</v>
      </c>
      <c r="Y3980" s="36">
        <f t="shared" si="614"/>
        <v>14324.089541300955</v>
      </c>
      <c r="Z3980" s="36">
        <f t="shared" si="615"/>
        <v>15470.098386917627</v>
      </c>
      <c r="AA3980" s="36">
        <f t="shared" si="616"/>
        <v>16869.485266748718</v>
      </c>
      <c r="AB3980" s="36">
        <f t="shared" si="617"/>
        <v>54718.691421375755</v>
      </c>
      <c r="AC3980" s="36">
        <f t="shared" si="618"/>
        <v>240385.38982198769</v>
      </c>
      <c r="AD3980" s="36">
        <f t="shared" si="619"/>
        <v>150814.12975161878</v>
      </c>
    </row>
    <row r="3981" spans="1:30" ht="14.25" customHeight="1" x14ac:dyDescent="0.25">
      <c r="A3981" s="16">
        <v>3965</v>
      </c>
      <c r="B3981" s="34">
        <v>0.147750506679138</v>
      </c>
      <c r="C3981" s="34">
        <v>0.115140931208544</v>
      </c>
      <c r="D3981" s="34">
        <v>4.9293714833206402E-2</v>
      </c>
      <c r="E3981" s="34">
        <v>5.3064342098277602E-2</v>
      </c>
      <c r="F3981" s="34">
        <v>-1.5675045314808001E-2</v>
      </c>
      <c r="G3981" s="34">
        <v>0.189299394870282</v>
      </c>
      <c r="H3981" s="35">
        <v>1.0664069156547</v>
      </c>
      <c r="I3981" s="34">
        <v>0.10743490685880799</v>
      </c>
      <c r="J3981" s="34">
        <v>2.8802635180748801E-2</v>
      </c>
      <c r="K3981" s="36">
        <f>Inputs!$B$12*(1+$B3981)^4</f>
        <v>104121.69347363693</v>
      </c>
      <c r="L3981" s="36">
        <f t="shared" si="610"/>
        <v>17915.419614188795</v>
      </c>
      <c r="M3981" s="36">
        <f t="shared" si="611"/>
        <v>195958.91885468454</v>
      </c>
      <c r="N3981" s="37">
        <f>M3981/Inputs!$B$6</f>
        <v>298.71786410775081</v>
      </c>
      <c r="O3981" s="38">
        <f>IF(N3981&gt;Inputs!$B$4,1,0)</f>
        <v>0</v>
      </c>
      <c r="P3981" s="34">
        <f t="shared" si="612"/>
        <v>7.8632271678059196E-2</v>
      </c>
      <c r="Q3981" s="36">
        <f>Inputs!$B$12*(1+$B3981)^0*$C3981+Inputs!$B$29*(1+$D3981)^0*Inputs!$B$19+Inputs!$B$30*(1+$E3981)^0*Inputs!$B$20+Inputs!$B$31*(1+$F3981)^0*Inputs!$B$21+Inputs!$B$22*(1+Inputs!$B$23)^0</f>
        <v>14930.499899939561</v>
      </c>
      <c r="R3981" s="36">
        <f>Inputs!$B$12*(1+$B3981)^1*$C3981+Inputs!$B$29*(1+$D3981)^1*Inputs!$B$19+Inputs!$B$30*(1+$E3981)^1*Inputs!$B$20+Inputs!$B$31*(1+$F3981)^1*Inputs!$B$21+Inputs!$B$22*(1+Inputs!$B$23)^1</f>
        <v>16107.306215052118</v>
      </c>
      <c r="S3981" s="36">
        <f>Inputs!$B$12*(1+$B3981)^2*$C3981+Inputs!$B$29*(1+$D3981)^2*Inputs!$B$19+Inputs!$B$30*(1+$E3981)^2*Inputs!$B$20+Inputs!$B$31*(1+$F3981)^2*Inputs!$B$21+Inputs!$B$22*(1+Inputs!$B$23)^2</f>
        <v>17449.048724725777</v>
      </c>
      <c r="T3981" s="36">
        <f>Inputs!$B$12*(1+$B3981)^3*$C3981+Inputs!$B$29*(1+$D3981)^3*Inputs!$B$19+Inputs!$B$30*(1+$E3981)^3*Inputs!$B$20+Inputs!$B$31*(1+$F3981)^3*Inputs!$B$21+Inputs!$B$22*(1+Inputs!$B$23)^3</f>
        <v>18978.700866533218</v>
      </c>
      <c r="U3981" s="36">
        <f>Inputs!$B$12*(1+$B3981)^4*$C3981+Inputs!$B$29*(1+$D3981)^4*Inputs!$B$19+Inputs!$B$30*(1+$E3981)^4*Inputs!$B$20+Inputs!$B$31*(1+$F3981)^4*Inputs!$B$21+Inputs!$B$22*(1+Inputs!$B$23)^4</f>
        <v>20722.566149556995</v>
      </c>
      <c r="V3981" s="35">
        <f>Inputs!$B$13/(Q3981*(1-$G3981))</f>
        <v>1.0459209439296631</v>
      </c>
      <c r="W3981" s="36">
        <f>Inputs!$B$13</f>
        <v>12660</v>
      </c>
      <c r="X3981" s="36">
        <f t="shared" si="613"/>
        <v>13724.725392365768</v>
      </c>
      <c r="Y3981" s="36">
        <f t="shared" si="614"/>
        <v>14940.446747595674</v>
      </c>
      <c r="Z3981" s="36">
        <f t="shared" si="615"/>
        <v>16328.984504636463</v>
      </c>
      <c r="AA3981" s="36">
        <f t="shared" si="616"/>
        <v>17915.419614188795</v>
      </c>
      <c r="AB3981" s="36">
        <f t="shared" si="617"/>
        <v>55235.23766802199</v>
      </c>
      <c r="AC3981" s="36">
        <f t="shared" si="618"/>
        <v>234400.33609749109</v>
      </c>
      <c r="AD3981" s="36">
        <f t="shared" si="619"/>
        <v>140723.68118666255</v>
      </c>
    </row>
    <row r="3982" spans="1:30" ht="14.25" customHeight="1" x14ac:dyDescent="0.25">
      <c r="A3982" s="16">
        <v>3966</v>
      </c>
      <c r="B3982" s="34">
        <v>0.26306313222533501</v>
      </c>
      <c r="C3982" s="34">
        <v>5.8722312179030803E-2</v>
      </c>
      <c r="D3982" s="34">
        <v>3.31059846757117E-2</v>
      </c>
      <c r="E3982" s="34">
        <v>3.8011350818645401E-2</v>
      </c>
      <c r="F3982" s="34">
        <v>-1.7722168402478299E-3</v>
      </c>
      <c r="G3982" s="34">
        <v>0.201202020209336</v>
      </c>
      <c r="H3982" s="35">
        <v>0.96471937015710096</v>
      </c>
      <c r="I3982" s="34">
        <v>9.5608549420428096E-2</v>
      </c>
      <c r="J3982" s="34">
        <v>2.9448320156157001E-2</v>
      </c>
      <c r="K3982" s="36">
        <f>Inputs!$B$12*(1+$B3982)^4</f>
        <v>152704.37677767611</v>
      </c>
      <c r="L3982" s="36">
        <f t="shared" si="610"/>
        <v>13510.159574987258</v>
      </c>
      <c r="M3982" s="36">
        <f t="shared" si="611"/>
        <v>182981.66336494609</v>
      </c>
      <c r="N3982" s="37">
        <f>M3982/Inputs!$B$6</f>
        <v>278.93546244656415</v>
      </c>
      <c r="O3982" s="38">
        <f>IF(N3982&gt;Inputs!$B$4,1,0)</f>
        <v>0</v>
      </c>
      <c r="P3982" s="34">
        <f t="shared" si="612"/>
        <v>6.6160229264271092E-2</v>
      </c>
      <c r="Q3982" s="36">
        <f>Inputs!$B$12*(1+$B3982)^0*$C3982+Inputs!$B$29*(1+$D3982)^0*Inputs!$B$19+Inputs!$B$30*(1+$E3982)^0*Inputs!$B$20+Inputs!$B$31*(1+$F3982)^0*Inputs!$B$21+Inputs!$B$22*(1+Inputs!$B$23)^0</f>
        <v>11545.382758168769</v>
      </c>
      <c r="R3982" s="36">
        <f>Inputs!$B$12*(1+$B3982)^1*$C3982+Inputs!$B$29*(1+$D3982)^1*Inputs!$B$19+Inputs!$B$30*(1+$E3982)^1*Inputs!$B$20+Inputs!$B$31*(1+$F3982)^1*Inputs!$B$21+Inputs!$B$22*(1+Inputs!$B$23)^1</f>
        <v>12599.87613647919</v>
      </c>
      <c r="S3982" s="36">
        <f>Inputs!$B$12*(1+$B3982)^2*$C3982+Inputs!$B$29*(1+$D3982)^2*Inputs!$B$19+Inputs!$B$30*(1+$E3982)^2*Inputs!$B$20+Inputs!$B$31*(1+$F3982)^2*Inputs!$B$21+Inputs!$B$22*(1+Inputs!$B$23)^2</f>
        <v>13903.379094190823</v>
      </c>
      <c r="T3982" s="36">
        <f>Inputs!$B$12*(1+$B3982)^3*$C3982+Inputs!$B$29*(1+$D3982)^3*Inputs!$B$19+Inputs!$B$30*(1+$E3982)^3*Inputs!$B$20+Inputs!$B$31*(1+$F3982)^3*Inputs!$B$21+Inputs!$B$22*(1+Inputs!$B$23)^3</f>
        <v>15520.227868667875</v>
      </c>
      <c r="U3982" s="36">
        <f>Inputs!$B$12*(1+$B3982)^4*$C3982+Inputs!$B$29*(1+$D3982)^4*Inputs!$B$19+Inputs!$B$30*(1+$E3982)^4*Inputs!$B$20+Inputs!$B$31*(1+$F3982)^4*Inputs!$B$21+Inputs!$B$22*(1+Inputs!$B$23)^4</f>
        <v>17531.639116754446</v>
      </c>
      <c r="V3982" s="35">
        <f>Inputs!$B$13/(Q3982*(1-$G3982))</f>
        <v>1.3727403910494342</v>
      </c>
      <c r="W3982" s="36">
        <f>Inputs!$B$13</f>
        <v>12660</v>
      </c>
      <c r="X3982" s="36">
        <f t="shared" si="613"/>
        <v>12789.638578786409</v>
      </c>
      <c r="Y3982" s="36">
        <f t="shared" si="614"/>
        <v>12979.903690505373</v>
      </c>
      <c r="Z3982" s="36">
        <f t="shared" si="615"/>
        <v>13224.746989904614</v>
      </c>
      <c r="AA3982" s="36">
        <f t="shared" si="616"/>
        <v>13510.159574987258</v>
      </c>
      <c r="AB3982" s="36">
        <f t="shared" si="617"/>
        <v>49816.396504800869</v>
      </c>
      <c r="AC3982" s="36">
        <f t="shared" si="618"/>
        <v>210217.0931717596</v>
      </c>
      <c r="AD3982" s="36">
        <f t="shared" si="619"/>
        <v>133165.2668601452</v>
      </c>
    </row>
    <row r="3983" spans="1:30" ht="14.25" customHeight="1" x14ac:dyDescent="0.25">
      <c r="A3983" s="16">
        <v>3967</v>
      </c>
      <c r="B3983" s="34">
        <v>0.405911361232901</v>
      </c>
      <c r="C3983" s="34">
        <v>5.9802686951702197E-2</v>
      </c>
      <c r="D3983" s="34">
        <v>3.11862762194943E-2</v>
      </c>
      <c r="E3983" s="34">
        <v>5.3430483654777802E-2</v>
      </c>
      <c r="F3983" s="34">
        <v>2.8951581955026201E-2</v>
      </c>
      <c r="G3983" s="34">
        <v>0.18418874273115499</v>
      </c>
      <c r="H3983" s="35">
        <v>0.98693045560582604</v>
      </c>
      <c r="I3983" s="34">
        <v>9.0134651929104997E-2</v>
      </c>
      <c r="J3983" s="34">
        <v>2.1912806855084999E-2</v>
      </c>
      <c r="K3983" s="36">
        <f>Inputs!$B$12*(1+$B3983)^4</f>
        <v>234413.71215517688</v>
      </c>
      <c r="L3983" s="36">
        <f t="shared" si="610"/>
        <v>18767.965877477312</v>
      </c>
      <c r="M3983" s="36">
        <f t="shared" si="611"/>
        <v>241116.49418621953</v>
      </c>
      <c r="N3983" s="37">
        <f>M3983/Inputs!$B$6</f>
        <v>367.55563138143219</v>
      </c>
      <c r="O3983" s="38">
        <f>IF(N3983&gt;Inputs!$B$4,1,0)</f>
        <v>0</v>
      </c>
      <c r="P3983" s="34">
        <f t="shared" si="612"/>
        <v>6.8221845074020002E-2</v>
      </c>
      <c r="Q3983" s="36">
        <f>Inputs!$B$12*(1+$B3983)^0*$C3983+Inputs!$B$29*(1+$D3983)^0*Inputs!$B$19+Inputs!$B$30*(1+$E3983)^0*Inputs!$B$20+Inputs!$B$31*(1+$F3983)^0*Inputs!$B$21+Inputs!$B$22*(1+Inputs!$B$23)^0</f>
        <v>11610.205244529054</v>
      </c>
      <c r="R3983" s="36">
        <f>Inputs!$B$12*(1+$B3983)^1*$C3983+Inputs!$B$29*(1+$D3983)^1*Inputs!$B$19+Inputs!$B$30*(1+$E3983)^1*Inputs!$B$20+Inputs!$B$31*(1+$F3983)^1*Inputs!$B$21+Inputs!$B$22*(1+Inputs!$B$23)^1</f>
        <v>13365.341630387982</v>
      </c>
      <c r="S3983" s="36">
        <f>Inputs!$B$12*(1+$B3983)^2*$C3983+Inputs!$B$29*(1+$D3983)^2*Inputs!$B$19+Inputs!$B$30*(1+$E3983)^2*Inputs!$B$20+Inputs!$B$31*(1+$F3983)^2*Inputs!$B$21+Inputs!$B$22*(1+Inputs!$B$23)^2</f>
        <v>15723.76548130007</v>
      </c>
      <c r="T3983" s="36">
        <f>Inputs!$B$12*(1+$B3983)^3*$C3983+Inputs!$B$29*(1+$D3983)^3*Inputs!$B$19+Inputs!$B$30*(1+$E3983)^3*Inputs!$B$20+Inputs!$B$31*(1+$F3983)^3*Inputs!$B$21+Inputs!$B$22*(1+Inputs!$B$23)^3</f>
        <v>18925.981939733392</v>
      </c>
      <c r="U3983" s="36">
        <f>Inputs!$B$12*(1+$B3983)^4*$C3983+Inputs!$B$29*(1+$D3983)^4*Inputs!$B$19+Inputs!$B$30*(1+$E3983)^4*Inputs!$B$20+Inputs!$B$31*(1+$F3983)^4*Inputs!$B$21+Inputs!$B$22*(1+Inputs!$B$23)^4</f>
        <v>23309.929517395889</v>
      </c>
      <c r="V3983" s="35">
        <f>Inputs!$B$13/(Q3983*(1-$G3983))</f>
        <v>1.3366081799539504</v>
      </c>
      <c r="W3983" s="36">
        <f>Inputs!$B$13</f>
        <v>12660</v>
      </c>
      <c r="X3983" s="36">
        <f t="shared" si="613"/>
        <v>13620.649644404168</v>
      </c>
      <c r="Y3983" s="36">
        <f t="shared" si="614"/>
        <v>14902.741012892922</v>
      </c>
      <c r="Z3983" s="36">
        <f t="shared" si="615"/>
        <v>16587.99353700452</v>
      </c>
      <c r="AA3983" s="36">
        <f t="shared" si="616"/>
        <v>18767.965877477312</v>
      </c>
      <c r="AB3983" s="36">
        <f t="shared" si="617"/>
        <v>58513.933835012649</v>
      </c>
      <c r="AC3983" s="36">
        <f t="shared" si="618"/>
        <v>281130.254803341</v>
      </c>
      <c r="AD3983" s="36">
        <f t="shared" si="619"/>
        <v>182602.56035120689</v>
      </c>
    </row>
    <row r="3984" spans="1:30" ht="14.25" customHeight="1" x14ac:dyDescent="0.25">
      <c r="A3984" s="16">
        <v>3968</v>
      </c>
      <c r="B3984" s="34">
        <v>0.425481926179333</v>
      </c>
      <c r="C3984" s="34">
        <v>5.8250402230050499E-2</v>
      </c>
      <c r="D3984" s="34">
        <v>4.7682410628665899E-2</v>
      </c>
      <c r="E3984" s="34">
        <v>4.3763882098083601E-2</v>
      </c>
      <c r="F3984" s="34">
        <v>1.4366747350844099E-2</v>
      </c>
      <c r="G3984" s="34">
        <v>0.225603085348764</v>
      </c>
      <c r="H3984" s="35">
        <v>1.08957605223555</v>
      </c>
      <c r="I3984" s="34">
        <v>9.7727980387987398E-2</v>
      </c>
      <c r="J3984" s="34">
        <v>2.2403983339181199E-2</v>
      </c>
      <c r="K3984" s="36">
        <f>Inputs!$B$12*(1+$B3984)^4</f>
        <v>247741.12833940145</v>
      </c>
      <c r="L3984" s="36">
        <f t="shared" si="610"/>
        <v>19891.029664471942</v>
      </c>
      <c r="M3984" s="36">
        <f t="shared" si="611"/>
        <v>228154.60554082284</v>
      </c>
      <c r="N3984" s="37">
        <f>M3984/Inputs!$B$6</f>
        <v>347.79665478783971</v>
      </c>
      <c r="O3984" s="38">
        <f>IF(N3984&gt;Inputs!$B$4,1,0)</f>
        <v>0</v>
      </c>
      <c r="P3984" s="34">
        <f t="shared" si="612"/>
        <v>7.5323997048806199E-2</v>
      </c>
      <c r="Q3984" s="36">
        <f>Inputs!$B$12*(1+$B3984)^0*$C3984+Inputs!$B$29*(1+$D3984)^0*Inputs!$B$19+Inputs!$B$30*(1+$E3984)^0*Inputs!$B$20+Inputs!$B$31*(1+$F3984)^0*Inputs!$B$21+Inputs!$B$22*(1+Inputs!$B$23)^0</f>
        <v>11517.068161229952</v>
      </c>
      <c r="R3984" s="36">
        <f>Inputs!$B$12*(1+$B3984)^1*$C3984+Inputs!$B$29*(1+$D3984)^1*Inputs!$B$19+Inputs!$B$30*(1+$E3984)^1*Inputs!$B$20+Inputs!$B$31*(1+$F3984)^1*Inputs!$B$21+Inputs!$B$22*(1+Inputs!$B$23)^1</f>
        <v>13267.130025469753</v>
      </c>
      <c r="S3984" s="36">
        <f>Inputs!$B$12*(1+$B3984)^2*$C3984+Inputs!$B$29*(1+$D3984)^2*Inputs!$B$19+Inputs!$B$30*(1+$E3984)^2*Inputs!$B$20+Inputs!$B$31*(1+$F3984)^2*Inputs!$B$21+Inputs!$B$22*(1+Inputs!$B$23)^2</f>
        <v>15661.082771771598</v>
      </c>
      <c r="T3984" s="36">
        <f>Inputs!$B$12*(1+$B3984)^3*$C3984+Inputs!$B$29*(1+$D3984)^3*Inputs!$B$19+Inputs!$B$30*(1+$E3984)^3*Inputs!$B$20+Inputs!$B$31*(1+$F3984)^3*Inputs!$B$21+Inputs!$B$22*(1+Inputs!$B$23)^3</f>
        <v>18968.657176346445</v>
      </c>
      <c r="U3984" s="36">
        <f>Inputs!$B$12*(1+$B3984)^4*$C3984+Inputs!$B$29*(1+$D3984)^4*Inputs!$B$19+Inputs!$B$30*(1+$E3984)^4*Inputs!$B$20+Inputs!$B$31*(1+$F3984)^4*Inputs!$B$21+Inputs!$B$22*(1+Inputs!$B$23)^4</f>
        <v>23574.153212552181</v>
      </c>
      <c r="V3984" s="35">
        <f>Inputs!$B$13/(Q3984*(1-$G3984))</f>
        <v>1.4194763286276302</v>
      </c>
      <c r="W3984" s="36">
        <f>Inputs!$B$13</f>
        <v>12660</v>
      </c>
      <c r="X3984" s="36">
        <f t="shared" si="613"/>
        <v>13736.383774484882</v>
      </c>
      <c r="Y3984" s="36">
        <f t="shared" si="614"/>
        <v>15214.760881783264</v>
      </c>
      <c r="Z3984" s="36">
        <f t="shared" si="615"/>
        <v>17216.574897390077</v>
      </c>
      <c r="AA3984" s="36">
        <f t="shared" si="616"/>
        <v>19891.029664471942</v>
      </c>
      <c r="AB3984" s="36">
        <f t="shared" si="617"/>
        <v>58770.455558070746</v>
      </c>
      <c r="AC3984" s="36">
        <f t="shared" si="618"/>
        <v>269989.22997271083</v>
      </c>
      <c r="AD3984" s="36">
        <f t="shared" si="619"/>
        <v>169384.1499827521</v>
      </c>
    </row>
    <row r="3985" spans="1:30" ht="14.25" customHeight="1" x14ac:dyDescent="0.25">
      <c r="A3985" s="16">
        <v>3969</v>
      </c>
      <c r="B3985" s="34">
        <v>0.26274524458709603</v>
      </c>
      <c r="C3985" s="34">
        <v>8.7988423157940504E-2</v>
      </c>
      <c r="D3985" s="34">
        <v>4.4951991273905902E-2</v>
      </c>
      <c r="E3985" s="34">
        <v>3.5156467833552703E-2</v>
      </c>
      <c r="F3985" s="34">
        <v>1.1755629054504099E-2</v>
      </c>
      <c r="G3985" s="34">
        <v>0.19192195451476701</v>
      </c>
      <c r="H3985" s="35">
        <v>1.0177574576750601</v>
      </c>
      <c r="I3985" s="34">
        <v>9.4577891245070697E-2</v>
      </c>
      <c r="J3985" s="34">
        <v>2.70497082434762E-2</v>
      </c>
      <c r="K3985" s="36">
        <f>Inputs!$B$12*(1+$B3985)^4</f>
        <v>152550.7042980229</v>
      </c>
      <c r="L3985" s="36">
        <f t="shared" ref="L3985:L4048" si="620">AA3985</f>
        <v>18404.67703220289</v>
      </c>
      <c r="M3985" s="36">
        <f t="shared" ref="M3985:M4048" si="621">AB3985+AD3985</f>
        <v>235818.3107291341</v>
      </c>
      <c r="N3985" s="37">
        <f>M3985/Inputs!$B$6</f>
        <v>359.47913220904587</v>
      </c>
      <c r="O3985" s="38">
        <f>IF(N3985&gt;Inputs!$B$4,1,0)</f>
        <v>0</v>
      </c>
      <c r="P3985" s="34">
        <f t="shared" ref="P3985:P4048" si="622">I3985-J3985</f>
        <v>6.7528183001594494E-2</v>
      </c>
      <c r="Q3985" s="36">
        <f>Inputs!$B$12*(1+$B3985)^0*$C3985+Inputs!$B$29*(1+$D3985)^0*Inputs!$B$19+Inputs!$B$30*(1+$E3985)^0*Inputs!$B$20+Inputs!$B$31*(1+$F3985)^0*Inputs!$B$21+Inputs!$B$22*(1+Inputs!$B$23)^0</f>
        <v>13301.349416903351</v>
      </c>
      <c r="R3985" s="36">
        <f>Inputs!$B$12*(1+$B3985)^1*$C3985+Inputs!$B$29*(1+$D3985)^1*Inputs!$B$19+Inputs!$B$30*(1+$E3985)^1*Inputs!$B$20+Inputs!$B$31*(1+$F3985)^1*Inputs!$B$21+Inputs!$B$22*(1+Inputs!$B$23)^1</f>
        <v>14909.055872720488</v>
      </c>
      <c r="S3985" s="36">
        <f>Inputs!$B$12*(1+$B3985)^2*$C3985+Inputs!$B$29*(1+$D3985)^2*Inputs!$B$19+Inputs!$B$30*(1+$E3985)^2*Inputs!$B$20+Inputs!$B$31*(1+$F3985)^2*Inputs!$B$21+Inputs!$B$22*(1+Inputs!$B$23)^2</f>
        <v>16889.541710200643</v>
      </c>
      <c r="T3985" s="36">
        <f>Inputs!$B$12*(1+$B3985)^3*$C3985+Inputs!$B$29*(1+$D3985)^3*Inputs!$B$19+Inputs!$B$30*(1+$E3985)^3*Inputs!$B$20+Inputs!$B$31*(1+$F3985)^3*Inputs!$B$21+Inputs!$B$22*(1+Inputs!$B$23)^3</f>
        <v>19338.920275316887</v>
      </c>
      <c r="U3985" s="36">
        <f>Inputs!$B$12*(1+$B3985)^4*$C3985+Inputs!$B$29*(1+$D3985)^4*Inputs!$B$19+Inputs!$B$30*(1+$E3985)^4*Inputs!$B$20+Inputs!$B$31*(1+$F3985)^4*Inputs!$B$21+Inputs!$B$22*(1+Inputs!$B$23)^4</f>
        <v>22378.480766434863</v>
      </c>
      <c r="V3985" s="35">
        <f>Inputs!$B$13/(Q3985*(1-$G3985))</f>
        <v>1.1778356518008875</v>
      </c>
      <c r="W3985" s="36">
        <f>Inputs!$B$13</f>
        <v>12660</v>
      </c>
      <c r="X3985" s="36">
        <f t="shared" ref="X3985:X4048" si="623">R3985*(1-$G3985)*($V3985+($H3985-$V3985)*1/4)</f>
        <v>13708.045141253799</v>
      </c>
      <c r="Y3985" s="36">
        <f t="shared" ref="Y3985:Y4048" si="624">S3985*(1-$G3985)*($V3985+($H3985-$V3985)*2/4)</f>
        <v>14982.801869302866</v>
      </c>
      <c r="Z3985" s="36">
        <f t="shared" ref="Z3985:Z4048" si="625">T3985*(1-$G3985)*($V3985+($H3985-$V3985)*3/4)</f>
        <v>16530.258794352663</v>
      </c>
      <c r="AA3985" s="36">
        <f t="shared" ref="AA3985:AA4048" si="626">U3985*(1-$G3985)*$H3985</f>
        <v>18404.67703220289</v>
      </c>
      <c r="AB3985" s="36">
        <f t="shared" ref="AB3985:AB4048" si="627">W3985/(1+$I3985)^1+X3985/(1+$I3985)^2+Y3985/(1+$I3985)^3+Z3985/(1+$I3985)^4+AA3985/(1+$I3985)^5</f>
        <v>57661.987581351095</v>
      </c>
      <c r="AC3985" s="36">
        <f t="shared" ref="AC3985:AC4048" si="628">AA3985*(1+$J3985)/($I3985-$J3985)</f>
        <v>279920.43227037595</v>
      </c>
      <c r="AD3985" s="36">
        <f t="shared" ref="AD3985:AD4048" si="629">AC3985/(1+$I3985)^5</f>
        <v>178156.323147783</v>
      </c>
    </row>
    <row r="3986" spans="1:30" ht="14.25" customHeight="1" x14ac:dyDescent="0.25">
      <c r="A3986" s="16">
        <v>3970</v>
      </c>
      <c r="B3986" s="34">
        <v>0.373624883140521</v>
      </c>
      <c r="C3986" s="34">
        <v>8.4195787926459806E-2</v>
      </c>
      <c r="D3986" s="34">
        <v>3.7852609092028103E-2</v>
      </c>
      <c r="E3986" s="34">
        <v>4.7792228261488101E-2</v>
      </c>
      <c r="F3986" s="34">
        <v>-8.2935273302446409E-3</v>
      </c>
      <c r="G3986" s="34">
        <v>0.177192935703609</v>
      </c>
      <c r="H3986" s="35">
        <v>1.10516044429428</v>
      </c>
      <c r="I3986" s="34">
        <v>9.1670530994132998E-2</v>
      </c>
      <c r="J3986" s="34">
        <v>2.97043228098215E-2</v>
      </c>
      <c r="K3986" s="36">
        <f>Inputs!$B$12*(1+$B3986)^4</f>
        <v>213611.11560189346</v>
      </c>
      <c r="L3986" s="36">
        <f t="shared" si="620"/>
        <v>24201.585015296987</v>
      </c>
      <c r="M3986" s="36">
        <f t="shared" si="621"/>
        <v>325572.33842006593</v>
      </c>
      <c r="N3986" s="37">
        <f>M3986/Inputs!$B$6</f>
        <v>496.29929637205174</v>
      </c>
      <c r="O3986" s="38">
        <f>IF(N3986&gt;Inputs!$B$4,1,0)</f>
        <v>1</v>
      </c>
      <c r="P3986" s="34">
        <f t="shared" si="622"/>
        <v>6.1966208184311498E-2</v>
      </c>
      <c r="Q3986" s="36">
        <f>Inputs!$B$12*(1+$B3986)^0*$C3986+Inputs!$B$29*(1+$D3986)^0*Inputs!$B$19+Inputs!$B$30*(1+$E3986)^0*Inputs!$B$20+Inputs!$B$31*(1+$F3986)^0*Inputs!$B$21+Inputs!$B$22*(1+Inputs!$B$23)^0</f>
        <v>13073.79130301451</v>
      </c>
      <c r="R3986" s="36">
        <f>Inputs!$B$12*(1+$B3986)^1*$C3986+Inputs!$B$29*(1+$D3986)^1*Inputs!$B$19+Inputs!$B$30*(1+$E3986)^1*Inputs!$B$20+Inputs!$B$31*(1+$F3986)^1*Inputs!$B$21+Inputs!$B$22*(1+Inputs!$B$23)^1</f>
        <v>15099.663748447201</v>
      </c>
      <c r="S3986" s="36">
        <f>Inputs!$B$12*(1+$B3986)^2*$C3986+Inputs!$B$29*(1+$D3986)^2*Inputs!$B$19+Inputs!$B$30*(1+$E3986)^2*Inputs!$B$20+Inputs!$B$31*(1+$F3986)^2*Inputs!$B$21+Inputs!$B$22*(1+Inputs!$B$23)^2</f>
        <v>17839.438457803284</v>
      </c>
      <c r="T3986" s="36">
        <f>Inputs!$B$12*(1+$B3986)^3*$C3986+Inputs!$B$29*(1+$D3986)^3*Inputs!$B$19+Inputs!$B$30*(1+$E3986)^3*Inputs!$B$20+Inputs!$B$31*(1+$F3986)^3*Inputs!$B$21+Inputs!$B$22*(1+Inputs!$B$23)^3</f>
        <v>21556.984513351839</v>
      </c>
      <c r="U3986" s="36">
        <f>Inputs!$B$12*(1+$B3986)^4*$C3986+Inputs!$B$29*(1+$D3986)^4*Inputs!$B$19+Inputs!$B$30*(1+$E3986)^4*Inputs!$B$20+Inputs!$B$31*(1+$F3986)^4*Inputs!$B$21+Inputs!$B$22*(1+Inputs!$B$23)^4</f>
        <v>26614.632012075876</v>
      </c>
      <c r="V3986" s="35">
        <f>Inputs!$B$13/(Q3986*(1-$G3986))</f>
        <v>1.1768853206912275</v>
      </c>
      <c r="W3986" s="36">
        <f>Inputs!$B$13</f>
        <v>12660</v>
      </c>
      <c r="X3986" s="36">
        <f t="shared" si="623"/>
        <v>14398.973243967388</v>
      </c>
      <c r="Y3986" s="36">
        <f t="shared" si="624"/>
        <v>16748.408518957433</v>
      </c>
      <c r="Z3986" s="36">
        <f t="shared" si="625"/>
        <v>19920.545412574411</v>
      </c>
      <c r="AA3986" s="36">
        <f t="shared" si="626"/>
        <v>24201.585015296987</v>
      </c>
      <c r="AB3986" s="36">
        <f t="shared" si="627"/>
        <v>66188.155640491852</v>
      </c>
      <c r="AC3986" s="36">
        <f t="shared" si="628"/>
        <v>402162.36299270665</v>
      </c>
      <c r="AD3986" s="36">
        <f t="shared" si="629"/>
        <v>259384.18277957407</v>
      </c>
    </row>
    <row r="3987" spans="1:30" ht="14.25" customHeight="1" x14ac:dyDescent="0.25">
      <c r="A3987" s="16">
        <v>3971</v>
      </c>
      <c r="B3987" s="34">
        <v>0.30449587980168002</v>
      </c>
      <c r="C3987" s="34">
        <v>8.6723006262464E-2</v>
      </c>
      <c r="D3987" s="34">
        <v>4.5441639772528603E-2</v>
      </c>
      <c r="E3987" s="34">
        <v>3.85795361681118E-2</v>
      </c>
      <c r="F3987" s="34">
        <v>-1.27467451465809E-2</v>
      </c>
      <c r="G3987" s="34">
        <v>0.201274339930931</v>
      </c>
      <c r="H3987" s="35">
        <v>0.98366527187992603</v>
      </c>
      <c r="I3987" s="34">
        <v>9.4630532758274294E-2</v>
      </c>
      <c r="J3987" s="34">
        <v>2.0802732233878098E-2</v>
      </c>
      <c r="K3987" s="36">
        <f>Inputs!$B$12*(1+$B3987)^4</f>
        <v>173748.91342909122</v>
      </c>
      <c r="L3987" s="36">
        <f t="shared" si="620"/>
        <v>18563.849227459912</v>
      </c>
      <c r="M3987" s="36">
        <f t="shared" si="621"/>
        <v>220994.84288047213</v>
      </c>
      <c r="N3987" s="37">
        <f>M3987/Inputs!$B$6</f>
        <v>336.88238243974411</v>
      </c>
      <c r="O3987" s="38">
        <f>IF(N3987&gt;Inputs!$B$4,1,0)</f>
        <v>0</v>
      </c>
      <c r="P3987" s="34">
        <f t="shared" si="622"/>
        <v>7.3827800524396192E-2</v>
      </c>
      <c r="Q3987" s="36">
        <f>Inputs!$B$12*(1+$B3987)^0*$C3987+Inputs!$B$29*(1+$D3987)^0*Inputs!$B$19+Inputs!$B$30*(1+$E3987)^0*Inputs!$B$20+Inputs!$B$31*(1+$F3987)^0*Inputs!$B$21+Inputs!$B$22*(1+Inputs!$B$23)^0</f>
        <v>13225.424403174762</v>
      </c>
      <c r="R3987" s="36">
        <f>Inputs!$B$12*(1+$B3987)^1*$C3987+Inputs!$B$29*(1+$D3987)^1*Inputs!$B$19+Inputs!$B$30*(1+$E3987)^1*Inputs!$B$20+Inputs!$B$31*(1+$F3987)^1*Inputs!$B$21+Inputs!$B$22*(1+Inputs!$B$23)^1</f>
        <v>14930.057302943951</v>
      </c>
      <c r="S3987" s="36">
        <f>Inputs!$B$12*(1+$B3987)^2*$C3987+Inputs!$B$29*(1+$D3987)^2*Inputs!$B$19+Inputs!$B$30*(1+$E3987)^2*Inputs!$B$20+Inputs!$B$31*(1+$F3987)^2*Inputs!$B$21+Inputs!$B$22*(1+Inputs!$B$23)^2</f>
        <v>17126.347289181751</v>
      </c>
      <c r="T3987" s="36">
        <f>Inputs!$B$12*(1+$B3987)^3*$C3987+Inputs!$B$29*(1+$D3987)^3*Inputs!$B$19+Inputs!$B$30*(1+$E3987)^3*Inputs!$B$20+Inputs!$B$31*(1+$F3987)^3*Inputs!$B$21+Inputs!$B$22*(1+Inputs!$B$23)^3</f>
        <v>19961.579321573008</v>
      </c>
      <c r="U3987" s="36">
        <f>Inputs!$B$12*(1+$B3987)^4*$C3987+Inputs!$B$29*(1+$D3987)^4*Inputs!$B$19+Inputs!$B$30*(1+$E3987)^4*Inputs!$B$20+Inputs!$B$31*(1+$F3987)^4*Inputs!$B$21+Inputs!$B$22*(1+Inputs!$B$23)^4</f>
        <v>23627.787515943593</v>
      </c>
      <c r="V3987" s="35">
        <f>Inputs!$B$13/(Q3987*(1-$G3987))</f>
        <v>1.1984680243250889</v>
      </c>
      <c r="W3987" s="36">
        <f>Inputs!$B$13</f>
        <v>12660</v>
      </c>
      <c r="X3987" s="36">
        <f t="shared" si="623"/>
        <v>13651.373235642101</v>
      </c>
      <c r="Y3987" s="36">
        <f t="shared" si="624"/>
        <v>14924.976766307116</v>
      </c>
      <c r="Z3987" s="36">
        <f t="shared" si="625"/>
        <v>16539.581969855055</v>
      </c>
      <c r="AA3987" s="36">
        <f t="shared" si="626"/>
        <v>18563.849227459912</v>
      </c>
      <c r="AB3987" s="36">
        <f t="shared" si="627"/>
        <v>57670.042165659797</v>
      </c>
      <c r="AC3987" s="36">
        <f t="shared" si="628"/>
        <v>256678.75620792556</v>
      </c>
      <c r="AD3987" s="36">
        <f t="shared" si="629"/>
        <v>163324.80071481233</v>
      </c>
    </row>
    <row r="3988" spans="1:30" ht="14.25" customHeight="1" x14ac:dyDescent="0.25">
      <c r="A3988" s="16">
        <v>3972</v>
      </c>
      <c r="B3988" s="34">
        <v>0.38986282884351497</v>
      </c>
      <c r="C3988" s="34">
        <v>7.43371583252007E-2</v>
      </c>
      <c r="D3988" s="34">
        <v>1.43144318417418E-2</v>
      </c>
      <c r="E3988" s="34">
        <v>5.5568696536506798E-2</v>
      </c>
      <c r="F3988" s="34">
        <v>3.1640700120617302E-2</v>
      </c>
      <c r="G3988" s="34">
        <v>0.16902206910088299</v>
      </c>
      <c r="H3988" s="35">
        <v>1.03167598543078</v>
      </c>
      <c r="I3988" s="34">
        <v>9.27166001079614E-2</v>
      </c>
      <c r="J3988" s="34">
        <v>2.7552040524823702E-2</v>
      </c>
      <c r="K3988" s="36">
        <f>Inputs!$B$12*(1+$B3988)^4</f>
        <v>223892.22421528344</v>
      </c>
      <c r="L3988" s="36">
        <f t="shared" si="620"/>
        <v>22096.863815906152</v>
      </c>
      <c r="M3988" s="36">
        <f t="shared" si="621"/>
        <v>286654.75665000931</v>
      </c>
      <c r="N3988" s="37">
        <f>M3988/Inputs!$B$6</f>
        <v>436.97371440550199</v>
      </c>
      <c r="O3988" s="38">
        <f>IF(N3988&gt;Inputs!$B$4,1,0)</f>
        <v>1</v>
      </c>
      <c r="P3988" s="34">
        <f t="shared" si="622"/>
        <v>6.5164559583137702E-2</v>
      </c>
      <c r="Q3988" s="36">
        <f>Inputs!$B$12*(1+$B3988)^0*$C3988+Inputs!$B$29*(1+$D3988)^0*Inputs!$B$19+Inputs!$B$30*(1+$E3988)^0*Inputs!$B$20+Inputs!$B$31*(1+$F3988)^0*Inputs!$B$21+Inputs!$B$22*(1+Inputs!$B$23)^0</f>
        <v>12482.273526938963</v>
      </c>
      <c r="R3988" s="36">
        <f>Inputs!$B$12*(1+$B3988)^1*$C3988+Inputs!$B$29*(1+$D3988)^1*Inputs!$B$19+Inputs!$B$30*(1+$E3988)^1*Inputs!$B$20+Inputs!$B$31*(1+$F3988)^1*Inputs!$B$21+Inputs!$B$22*(1+Inputs!$B$23)^1</f>
        <v>14481.658499951358</v>
      </c>
      <c r="S3988" s="36">
        <f>Inputs!$B$12*(1+$B3988)^2*$C3988+Inputs!$B$29*(1+$D3988)^2*Inputs!$B$19+Inputs!$B$30*(1+$E3988)^2*Inputs!$B$20+Inputs!$B$31*(1+$F3988)^2*Inputs!$B$21+Inputs!$B$22*(1+Inputs!$B$23)^2</f>
        <v>17169.842760092753</v>
      </c>
      <c r="T3988" s="36">
        <f>Inputs!$B$12*(1+$B3988)^3*$C3988+Inputs!$B$29*(1+$D3988)^3*Inputs!$B$19+Inputs!$B$30*(1+$E3988)^3*Inputs!$B$20+Inputs!$B$31*(1+$F3988)^3*Inputs!$B$21+Inputs!$B$22*(1+Inputs!$B$23)^3</f>
        <v>20811.644860470988</v>
      </c>
      <c r="U3988" s="36">
        <f>Inputs!$B$12*(1+$B3988)^4*$C3988+Inputs!$B$29*(1+$D3988)^4*Inputs!$B$19+Inputs!$B$30*(1+$E3988)^4*Inputs!$B$20+Inputs!$B$31*(1+$F3988)^4*Inputs!$B$21+Inputs!$B$22*(1+Inputs!$B$23)^4</f>
        <v>25774.949774202185</v>
      </c>
      <c r="V3988" s="35">
        <f>Inputs!$B$13/(Q3988*(1-$G3988))</f>
        <v>1.2205357949135716</v>
      </c>
      <c r="W3988" s="36">
        <f>Inputs!$B$13</f>
        <v>12660</v>
      </c>
      <c r="X3988" s="36">
        <f t="shared" si="623"/>
        <v>14119.670996359575</v>
      </c>
      <c r="Y3988" s="36">
        <f t="shared" si="624"/>
        <v>16067.009037992784</v>
      </c>
      <c r="Z3988" s="36">
        <f t="shared" si="625"/>
        <v>18658.358850378503</v>
      </c>
      <c r="AA3988" s="36">
        <f t="shared" si="626"/>
        <v>22096.863815906152</v>
      </c>
      <c r="AB3988" s="36">
        <f t="shared" si="627"/>
        <v>62996.31379339972</v>
      </c>
      <c r="AC3988" s="36">
        <f t="shared" si="628"/>
        <v>348435.98496611248</v>
      </c>
      <c r="AD3988" s="36">
        <f t="shared" si="629"/>
        <v>223658.44285660962</v>
      </c>
    </row>
    <row r="3989" spans="1:30" ht="14.25" customHeight="1" x14ac:dyDescent="0.25">
      <c r="A3989" s="16">
        <v>3973</v>
      </c>
      <c r="B3989" s="34">
        <v>0.29973785058670599</v>
      </c>
      <c r="C3989" s="34">
        <v>5.8248695030032299E-2</v>
      </c>
      <c r="D3989" s="34">
        <v>3.9109311640825102E-2</v>
      </c>
      <c r="E3989" s="34">
        <v>1.25432378232094E-2</v>
      </c>
      <c r="F3989" s="34">
        <v>1.1545003935019201E-2</v>
      </c>
      <c r="G3989" s="34">
        <v>0.21397341626778901</v>
      </c>
      <c r="H3989" s="35">
        <v>1.0318444448813</v>
      </c>
      <c r="I3989" s="34">
        <v>9.2021618825189194E-2</v>
      </c>
      <c r="J3989" s="34">
        <v>2.1894509621550401E-2</v>
      </c>
      <c r="K3989" s="36">
        <f>Inputs!$B$12*(1+$B3989)^4</f>
        <v>171227.81566239407</v>
      </c>
      <c r="L3989" s="36">
        <f t="shared" si="620"/>
        <v>15081.349845775298</v>
      </c>
      <c r="M3989" s="36">
        <f t="shared" si="621"/>
        <v>194216.48443071349</v>
      </c>
      <c r="N3989" s="37">
        <f>M3989/Inputs!$B$6</f>
        <v>296.06171407120956</v>
      </c>
      <c r="O3989" s="38">
        <f>IF(N3989&gt;Inputs!$B$4,1,0)</f>
        <v>0</v>
      </c>
      <c r="P3989" s="34">
        <f t="shared" si="622"/>
        <v>7.0127109203638793E-2</v>
      </c>
      <c r="Q3989" s="36">
        <f>Inputs!$B$12*(1+$B3989)^0*$C3989+Inputs!$B$29*(1+$D3989)^0*Inputs!$B$19+Inputs!$B$30*(1+$E3989)^0*Inputs!$B$20+Inputs!$B$31*(1+$F3989)^0*Inputs!$B$21+Inputs!$B$22*(1+Inputs!$B$23)^0</f>
        <v>11516.965729228861</v>
      </c>
      <c r="R3989" s="36">
        <f>Inputs!$B$12*(1+$B3989)^1*$C3989+Inputs!$B$29*(1+$D3989)^1*Inputs!$B$19+Inputs!$B$30*(1+$E3989)^1*Inputs!$B$20+Inputs!$B$31*(1+$F3989)^1*Inputs!$B$21+Inputs!$B$22*(1+Inputs!$B$23)^1</f>
        <v>12708.129452287576</v>
      </c>
      <c r="S3989" s="36">
        <f>Inputs!$B$12*(1+$B3989)^2*$C3989+Inputs!$B$29*(1+$D3989)^2*Inputs!$B$19+Inputs!$B$30*(1+$E3989)^2*Inputs!$B$20+Inputs!$B$31*(1+$F3989)^2*Inputs!$B$21+Inputs!$B$22*(1+Inputs!$B$23)^2</f>
        <v>14217.258782330442</v>
      </c>
      <c r="T3989" s="36">
        <f>Inputs!$B$12*(1+$B3989)^3*$C3989+Inputs!$B$29*(1+$D3989)^3*Inputs!$B$19+Inputs!$B$30*(1+$E3989)^3*Inputs!$B$20+Inputs!$B$31*(1+$F3989)^3*Inputs!$B$21+Inputs!$B$22*(1+Inputs!$B$23)^3</f>
        <v>16138.61658043934</v>
      </c>
      <c r="U3989" s="36">
        <f>Inputs!$B$12*(1+$B3989)^4*$C3989+Inputs!$B$29*(1+$D3989)^4*Inputs!$B$19+Inputs!$B$30*(1+$E3989)^4*Inputs!$B$20+Inputs!$B$31*(1+$F3989)^4*Inputs!$B$21+Inputs!$B$22*(1+Inputs!$B$23)^4</f>
        <v>18594.681751244898</v>
      </c>
      <c r="V3989" s="35">
        <f>Inputs!$B$13/(Q3989*(1-$G3989))</f>
        <v>1.3984868816066205</v>
      </c>
      <c r="W3989" s="36">
        <f>Inputs!$B$13</f>
        <v>12660</v>
      </c>
      <c r="X3989" s="36">
        <f t="shared" si="623"/>
        <v>13053.792993601593</v>
      </c>
      <c r="Y3989" s="36">
        <f t="shared" si="624"/>
        <v>13579.650481614244</v>
      </c>
      <c r="Z3989" s="36">
        <f t="shared" si="625"/>
        <v>14252.090404225646</v>
      </c>
      <c r="AA3989" s="36">
        <f t="shared" si="626"/>
        <v>15081.349845775298</v>
      </c>
      <c r="AB3989" s="36">
        <f t="shared" si="627"/>
        <v>52700.93476281668</v>
      </c>
      <c r="AC3989" s="36">
        <f t="shared" si="628"/>
        <v>219765.91905887245</v>
      </c>
      <c r="AD3989" s="36">
        <f t="shared" si="629"/>
        <v>141515.54966789682</v>
      </c>
    </row>
    <row r="3990" spans="1:30" ht="14.25" customHeight="1" x14ac:dyDescent="0.25">
      <c r="A3990" s="16">
        <v>3974</v>
      </c>
      <c r="B3990" s="34">
        <v>0.37426029921013698</v>
      </c>
      <c r="C3990" s="34">
        <v>7.3309190930402293E-2</v>
      </c>
      <c r="D3990" s="34">
        <v>5.2135673198191901E-2</v>
      </c>
      <c r="E3990" s="34">
        <v>5.7436727291221103E-2</v>
      </c>
      <c r="F3990" s="34">
        <v>2.2101004867784001E-2</v>
      </c>
      <c r="G3990" s="34">
        <v>0.178580493800965</v>
      </c>
      <c r="H3990" s="35">
        <v>1.0470300986674499</v>
      </c>
      <c r="I3990" s="34">
        <v>9.6084724406333602E-2</v>
      </c>
      <c r="J3990" s="34">
        <v>2.1011101757883E-2</v>
      </c>
      <c r="K3990" s="36">
        <f>Inputs!$B$12*(1+$B3990)^4</f>
        <v>214006.64176693978</v>
      </c>
      <c r="L3990" s="36">
        <f t="shared" si="620"/>
        <v>21678.789791521536</v>
      </c>
      <c r="M3990" s="36">
        <f t="shared" si="621"/>
        <v>248326.34218531934</v>
      </c>
      <c r="N3990" s="37">
        <f>M3990/Inputs!$B$6</f>
        <v>378.5462533312795</v>
      </c>
      <c r="O3990" s="38">
        <f>IF(N3990&gt;Inputs!$B$4,1,0)</f>
        <v>0</v>
      </c>
      <c r="P3990" s="34">
        <f t="shared" si="622"/>
        <v>7.5073622648450605E-2</v>
      </c>
      <c r="Q3990" s="36">
        <f>Inputs!$B$12*(1+$B3990)^0*$C3990+Inputs!$B$29*(1+$D3990)^0*Inputs!$B$19+Inputs!$B$30*(1+$E3990)^0*Inputs!$B$20+Inputs!$B$31*(1+$F3990)^0*Inputs!$B$21+Inputs!$B$22*(1+Inputs!$B$23)^0</f>
        <v>12420.595483251058</v>
      </c>
      <c r="R3990" s="36">
        <f>Inputs!$B$12*(1+$B3990)^1*$C3990+Inputs!$B$29*(1+$D3990)^1*Inputs!$B$19+Inputs!$B$30*(1+$E3990)^1*Inputs!$B$20+Inputs!$B$31*(1+$F3990)^1*Inputs!$B$21+Inputs!$B$22*(1+Inputs!$B$23)^1</f>
        <v>14413.70858789446</v>
      </c>
      <c r="S3990" s="36">
        <f>Inputs!$B$12*(1+$B3990)^2*$C3990+Inputs!$B$29*(1+$D3990)^2*Inputs!$B$19+Inputs!$B$30*(1+$E3990)^2*Inputs!$B$20+Inputs!$B$31*(1+$F3990)^2*Inputs!$B$21+Inputs!$B$22*(1+Inputs!$B$23)^2</f>
        <v>17040.312599201752</v>
      </c>
      <c r="T3990" s="36">
        <f>Inputs!$B$12*(1+$B3990)^3*$C3990+Inputs!$B$29*(1+$D3990)^3*Inputs!$B$19+Inputs!$B$30*(1+$E3990)^3*Inputs!$B$20+Inputs!$B$31*(1+$F3990)^3*Inputs!$B$21+Inputs!$B$22*(1+Inputs!$B$23)^3</f>
        <v>20531.922225165516</v>
      </c>
      <c r="U3990" s="36">
        <f>Inputs!$B$12*(1+$B3990)^4*$C3990+Inputs!$B$29*(1+$D3990)^4*Inputs!$B$19+Inputs!$B$30*(1+$E3990)^4*Inputs!$B$20+Inputs!$B$31*(1+$F3990)^4*Inputs!$B$21+Inputs!$B$22*(1+Inputs!$B$23)^4</f>
        <v>25206.401872639028</v>
      </c>
      <c r="V3990" s="35">
        <f>Inputs!$B$13/(Q3990*(1-$G3990))</f>
        <v>1.2408699746643463</v>
      </c>
      <c r="W3990" s="36">
        <f>Inputs!$B$13</f>
        <v>12660</v>
      </c>
      <c r="X3990" s="36">
        <f t="shared" si="623"/>
        <v>14117.778402435521</v>
      </c>
      <c r="Y3990" s="36">
        <f t="shared" si="624"/>
        <v>16012.149114819773</v>
      </c>
      <c r="Z3990" s="36">
        <f t="shared" si="625"/>
        <v>18475.792098699942</v>
      </c>
      <c r="AA3990" s="36">
        <f t="shared" si="626"/>
        <v>21678.789791521536</v>
      </c>
      <c r="AB3990" s="36">
        <f t="shared" si="627"/>
        <v>61964.283518497454</v>
      </c>
      <c r="AC3990" s="36">
        <f t="shared" si="628"/>
        <v>294834.38082464458</v>
      </c>
      <c r="AD3990" s="36">
        <f t="shared" si="629"/>
        <v>186362.05866682189</v>
      </c>
    </row>
    <row r="3991" spans="1:30" ht="14.25" customHeight="1" x14ac:dyDescent="0.25">
      <c r="A3991" s="16">
        <v>3975</v>
      </c>
      <c r="B3991" s="34">
        <v>0.27481989526743</v>
      </c>
      <c r="C3991" s="34">
        <v>0.10155290787071</v>
      </c>
      <c r="D3991" s="34">
        <v>9.3892612119659304E-3</v>
      </c>
      <c r="E3991" s="34">
        <v>3.5373373500868902E-2</v>
      </c>
      <c r="F3991" s="34">
        <v>1.4942533258054101E-3</v>
      </c>
      <c r="G3991" s="34">
        <v>0.19450620686174799</v>
      </c>
      <c r="H3991" s="35">
        <v>1.03589572899463</v>
      </c>
      <c r="I3991" s="34">
        <v>0.101559267349833</v>
      </c>
      <c r="J3991" s="34">
        <v>2.3216504416898699E-2</v>
      </c>
      <c r="K3991" s="36">
        <f>Inputs!$B$12*(1+$B3991)^4</f>
        <v>158469.82589577336</v>
      </c>
      <c r="L3991" s="36">
        <f t="shared" si="620"/>
        <v>20320.842382819152</v>
      </c>
      <c r="M3991" s="36">
        <f t="shared" si="621"/>
        <v>222868.41833941976</v>
      </c>
      <c r="N3991" s="37">
        <f>M3991/Inputs!$B$6</f>
        <v>339.73844259057893</v>
      </c>
      <c r="O3991" s="38">
        <f>IF(N3991&gt;Inputs!$B$4,1,0)</f>
        <v>0</v>
      </c>
      <c r="P3991" s="34">
        <f t="shared" si="622"/>
        <v>7.8342762932934309E-2</v>
      </c>
      <c r="Q3991" s="36">
        <f>Inputs!$B$12*(1+$B3991)^0*$C3991+Inputs!$B$29*(1+$D3991)^0*Inputs!$B$19+Inputs!$B$30*(1+$E3991)^0*Inputs!$B$20+Inputs!$B$31*(1+$F3991)^0*Inputs!$B$21+Inputs!$B$22*(1+Inputs!$B$23)^0</f>
        <v>14115.218499669521</v>
      </c>
      <c r="R3991" s="36">
        <f>Inputs!$B$12*(1+$B3991)^1*$C3991+Inputs!$B$29*(1+$D3991)^1*Inputs!$B$19+Inputs!$B$30*(1+$E3991)^1*Inputs!$B$20+Inputs!$B$31*(1+$F3991)^1*Inputs!$B$21+Inputs!$B$22*(1+Inputs!$B$23)^1</f>
        <v>15847.259077170333</v>
      </c>
      <c r="S3991" s="36">
        <f>Inputs!$B$12*(1+$B3991)^2*$C3991+Inputs!$B$29*(1+$D3991)^2*Inputs!$B$19+Inputs!$B$30*(1+$E3991)^2*Inputs!$B$20+Inputs!$B$31*(1+$F3991)^2*Inputs!$B$21+Inputs!$B$22*(1+Inputs!$B$23)^2</f>
        <v>18040.864580400375</v>
      </c>
      <c r="T3991" s="36">
        <f>Inputs!$B$12*(1+$B3991)^3*$C3991+Inputs!$B$29*(1+$D3991)^3*Inputs!$B$19+Inputs!$B$30*(1+$E3991)^3*Inputs!$B$20+Inputs!$B$31*(1+$F3991)^3*Inputs!$B$21+Inputs!$B$22*(1+Inputs!$B$23)^3</f>
        <v>20822.556942009978</v>
      </c>
      <c r="U3991" s="36">
        <f>Inputs!$B$12*(1+$B3991)^4*$C3991+Inputs!$B$29*(1+$D3991)^4*Inputs!$B$19+Inputs!$B$30*(1+$E3991)^4*Inputs!$B$20+Inputs!$B$31*(1+$F3991)^4*Inputs!$B$21+Inputs!$B$22*(1+Inputs!$B$23)^4</f>
        <v>24353.616708224719</v>
      </c>
      <c r="V3991" s="35">
        <f>Inputs!$B$13/(Q3991*(1-$G3991))</f>
        <v>1.1134837980789583</v>
      </c>
      <c r="W3991" s="36">
        <f>Inputs!$B$13</f>
        <v>12660</v>
      </c>
      <c r="X3991" s="36">
        <f t="shared" si="623"/>
        <v>13965.874240085552</v>
      </c>
      <c r="Y3991" s="36">
        <f t="shared" si="624"/>
        <v>15617.181479923056</v>
      </c>
      <c r="Z3991" s="36">
        <f t="shared" si="625"/>
        <v>17699.834663916368</v>
      </c>
      <c r="AA3991" s="36">
        <f t="shared" si="626"/>
        <v>20320.842382819152</v>
      </c>
      <c r="AB3991" s="36">
        <f t="shared" si="627"/>
        <v>59235.371317411555</v>
      </c>
      <c r="AC3991" s="36">
        <f t="shared" si="628"/>
        <v>265405.76986740431</v>
      </c>
      <c r="AD3991" s="36">
        <f t="shared" si="629"/>
        <v>163633.04702200822</v>
      </c>
    </row>
    <row r="3992" spans="1:30" ht="14.25" customHeight="1" x14ac:dyDescent="0.25">
      <c r="A3992" s="16">
        <v>3976</v>
      </c>
      <c r="B3992" s="34">
        <v>0.18306797661108101</v>
      </c>
      <c r="C3992" s="34">
        <v>0.11234657907774</v>
      </c>
      <c r="D3992" s="34">
        <v>2.0037020068441901E-2</v>
      </c>
      <c r="E3992" s="34">
        <v>6.9367708513398699E-2</v>
      </c>
      <c r="F3992" s="34">
        <v>2.31257717597032E-3</v>
      </c>
      <c r="G3992" s="34">
        <v>0.19128608461882499</v>
      </c>
      <c r="H3992" s="35">
        <v>1.03192936526211</v>
      </c>
      <c r="I3992" s="34">
        <v>0.103452042508311</v>
      </c>
      <c r="J3992" s="34">
        <v>2.85915059435638E-2</v>
      </c>
      <c r="K3992" s="36">
        <f>Inputs!$B$12*(1+$B3992)^4</f>
        <v>117541.1800203188</v>
      </c>
      <c r="L3992" s="36">
        <f t="shared" si="620"/>
        <v>18381.05166815329</v>
      </c>
      <c r="M3992" s="36">
        <f t="shared" si="621"/>
        <v>210837.93060505521</v>
      </c>
      <c r="N3992" s="37">
        <f>M3992/Inputs!$B$6</f>
        <v>321.39928445892565</v>
      </c>
      <c r="O3992" s="38">
        <f>IF(N3992&gt;Inputs!$B$4,1,0)</f>
        <v>0</v>
      </c>
      <c r="P3992" s="34">
        <f t="shared" si="622"/>
        <v>7.4860536564747199E-2</v>
      </c>
      <c r="Q3992" s="36">
        <f>Inputs!$B$12*(1+$B3992)^0*$C3992+Inputs!$B$29*(1+$D3992)^0*Inputs!$B$19+Inputs!$B$30*(1+$E3992)^0*Inputs!$B$20+Inputs!$B$31*(1+$F3992)^0*Inputs!$B$21+Inputs!$B$22*(1+Inputs!$B$23)^0</f>
        <v>14762.838772091323</v>
      </c>
      <c r="R3992" s="36">
        <f>Inputs!$B$12*(1+$B3992)^1*$C3992+Inputs!$B$29*(1+$D3992)^1*Inputs!$B$19+Inputs!$B$30*(1+$E3992)^1*Inputs!$B$20+Inputs!$B$31*(1+$F3992)^1*Inputs!$B$21+Inputs!$B$22*(1+Inputs!$B$23)^1</f>
        <v>16178.53175824659</v>
      </c>
      <c r="S3992" s="36">
        <f>Inputs!$B$12*(1+$B3992)^2*$C3992+Inputs!$B$29*(1+$D3992)^2*Inputs!$B$19+Inputs!$B$30*(1+$E3992)^2*Inputs!$B$20+Inputs!$B$31*(1+$F3992)^2*Inputs!$B$21+Inputs!$B$22*(1+Inputs!$B$23)^2</f>
        <v>17831.492817256418</v>
      </c>
      <c r="T3992" s="36">
        <f>Inputs!$B$12*(1+$B3992)^3*$C3992+Inputs!$B$29*(1+$D3992)^3*Inputs!$B$19+Inputs!$B$30*(1+$E3992)^3*Inputs!$B$20+Inputs!$B$31*(1+$F3992)^3*Inputs!$B$21+Inputs!$B$22*(1+Inputs!$B$23)^3</f>
        <v>19763.88128197605</v>
      </c>
      <c r="U3992" s="36">
        <f>Inputs!$B$12*(1+$B3992)^4*$C3992+Inputs!$B$29*(1+$D3992)^4*Inputs!$B$19+Inputs!$B$30*(1+$E3992)^4*Inputs!$B$20+Inputs!$B$31*(1+$F3992)^4*Inputs!$B$21+Inputs!$B$22*(1+Inputs!$B$23)^4</f>
        <v>22025.484406999822</v>
      </c>
      <c r="V3992" s="35">
        <f>Inputs!$B$13/(Q3992*(1-$G3992))</f>
        <v>1.0603980316878052</v>
      </c>
      <c r="W3992" s="36">
        <f>Inputs!$B$13</f>
        <v>12660</v>
      </c>
      <c r="X3992" s="36">
        <f t="shared" si="623"/>
        <v>13780.920146395556</v>
      </c>
      <c r="Y3992" s="36">
        <f t="shared" si="624"/>
        <v>15086.283512868458</v>
      </c>
      <c r="Z3992" s="36">
        <f t="shared" si="625"/>
        <v>16607.419255463454</v>
      </c>
      <c r="AA3992" s="36">
        <f t="shared" si="626"/>
        <v>18381.05166815329</v>
      </c>
      <c r="AB3992" s="36">
        <f t="shared" si="627"/>
        <v>56457.21866669631</v>
      </c>
      <c r="AC3992" s="36">
        <f t="shared" si="628"/>
        <v>252557.54879368053</v>
      </c>
      <c r="AD3992" s="36">
        <f t="shared" si="629"/>
        <v>154380.7119383589</v>
      </c>
    </row>
    <row r="3993" spans="1:30" ht="14.25" customHeight="1" x14ac:dyDescent="0.25">
      <c r="A3993" s="16">
        <v>3977</v>
      </c>
      <c r="B3993" s="34">
        <v>0.310731187748293</v>
      </c>
      <c r="C3993" s="34">
        <v>8.2655369058761502E-2</v>
      </c>
      <c r="D3993" s="34">
        <v>4.0742354763828301E-2</v>
      </c>
      <c r="E3993" s="34">
        <v>5.4031974070950603E-2</v>
      </c>
      <c r="F3993" s="34">
        <v>1.4300673066688301E-2</v>
      </c>
      <c r="G3993" s="34">
        <v>0.16516889616111699</v>
      </c>
      <c r="H3993" s="35">
        <v>1.02157175252569</v>
      </c>
      <c r="I3993" s="34">
        <v>9.3067151530697195E-2</v>
      </c>
      <c r="J3993" s="34">
        <v>2.7824362744450801E-2</v>
      </c>
      <c r="K3993" s="36">
        <f>Inputs!$B$12*(1+$B3993)^4</f>
        <v>177094.78940170925</v>
      </c>
      <c r="L3993" s="36">
        <f t="shared" si="620"/>
        <v>20292.846064246231</v>
      </c>
      <c r="M3993" s="36">
        <f t="shared" si="621"/>
        <v>265505.06509236124</v>
      </c>
      <c r="N3993" s="37">
        <f>M3993/Inputs!$B$6</f>
        <v>404.73333093347748</v>
      </c>
      <c r="O3993" s="38">
        <f>IF(N3993&gt;Inputs!$B$4,1,0)</f>
        <v>1</v>
      </c>
      <c r="P3993" s="34">
        <f t="shared" si="622"/>
        <v>6.5242788786246397E-2</v>
      </c>
      <c r="Q3993" s="36">
        <f>Inputs!$B$12*(1+$B3993)^0*$C3993+Inputs!$B$29*(1+$D3993)^0*Inputs!$B$19+Inputs!$B$30*(1+$E3993)^0*Inputs!$B$20+Inputs!$B$31*(1+$F3993)^0*Inputs!$B$21+Inputs!$B$22*(1+Inputs!$B$23)^0</f>
        <v>12981.366170952613</v>
      </c>
      <c r="R3993" s="36">
        <f>Inputs!$B$12*(1+$B3993)^1*$C3993+Inputs!$B$29*(1+$D3993)^1*Inputs!$B$19+Inputs!$B$30*(1+$E3993)^1*Inputs!$B$20+Inputs!$B$31*(1+$F3993)^1*Inputs!$B$21+Inputs!$B$22*(1+Inputs!$B$23)^1</f>
        <v>14787.958459942918</v>
      </c>
      <c r="S3993" s="36">
        <f>Inputs!$B$12*(1+$B3993)^2*$C3993+Inputs!$B$29*(1+$D3993)^2*Inputs!$B$19+Inputs!$B$30*(1+$E3993)^2*Inputs!$B$20+Inputs!$B$31*(1+$F3993)^2*Inputs!$B$21+Inputs!$B$22*(1+Inputs!$B$23)^2</f>
        <v>17085.049999291925</v>
      </c>
      <c r="T3993" s="36">
        <f>Inputs!$B$12*(1+$B3993)^3*$C3993+Inputs!$B$29*(1+$D3993)^3*Inputs!$B$19+Inputs!$B$30*(1+$E3993)^3*Inputs!$B$20+Inputs!$B$31*(1+$F3993)^3*Inputs!$B$21+Inputs!$B$22*(1+Inputs!$B$23)^3</f>
        <v>20022.00203778076</v>
      </c>
      <c r="U3993" s="36">
        <f>Inputs!$B$12*(1+$B3993)^4*$C3993+Inputs!$B$29*(1+$D3993)^4*Inputs!$B$19+Inputs!$B$30*(1+$E3993)^4*Inputs!$B$20+Inputs!$B$31*(1+$F3993)^4*Inputs!$B$21+Inputs!$B$22*(1+Inputs!$B$23)^4</f>
        <v>23794.43866003861</v>
      </c>
      <c r="V3993" s="35">
        <f>Inputs!$B$13/(Q3993*(1-$G3993))</f>
        <v>1.168193226559608</v>
      </c>
      <c r="W3993" s="36">
        <f>Inputs!$B$13</f>
        <v>12660</v>
      </c>
      <c r="X3993" s="36">
        <f t="shared" si="623"/>
        <v>13969.341429757202</v>
      </c>
      <c r="Y3993" s="36">
        <f t="shared" si="624"/>
        <v>15616.452542241568</v>
      </c>
      <c r="Z3993" s="36">
        <f t="shared" si="625"/>
        <v>17688.255811705312</v>
      </c>
      <c r="AA3993" s="36">
        <f t="shared" si="626"/>
        <v>20292.846064246231</v>
      </c>
      <c r="AB3993" s="36">
        <f t="shared" si="627"/>
        <v>60627.154763826773</v>
      </c>
      <c r="AC3993" s="36">
        <f t="shared" si="628"/>
        <v>319690.22113064566</v>
      </c>
      <c r="AD3993" s="36">
        <f t="shared" si="629"/>
        <v>204877.91032853449</v>
      </c>
    </row>
    <row r="3994" spans="1:30" ht="14.25" customHeight="1" x14ac:dyDescent="0.25">
      <c r="A3994" s="16">
        <v>3978</v>
      </c>
      <c r="B3994" s="34">
        <v>0.27656858417296099</v>
      </c>
      <c r="C3994" s="34">
        <v>5.7255856338439499E-2</v>
      </c>
      <c r="D3994" s="34">
        <v>3.0607567231941701E-2</v>
      </c>
      <c r="E3994" s="34">
        <v>3.2498546575460301E-2</v>
      </c>
      <c r="F3994" s="34">
        <v>2.6363239170265701E-2</v>
      </c>
      <c r="G3994" s="34">
        <v>0.19663053540472</v>
      </c>
      <c r="H3994" s="35">
        <v>0.92611089182457496</v>
      </c>
      <c r="I3994" s="34">
        <v>9.5617822848734296E-2</v>
      </c>
      <c r="J3994" s="34">
        <v>2.4784687842593099E-2</v>
      </c>
      <c r="K3994" s="36">
        <f>Inputs!$B$12*(1+$B3994)^4</f>
        <v>159341.1180111203</v>
      </c>
      <c r="L3994" s="36">
        <f t="shared" si="620"/>
        <v>13479.228449367831</v>
      </c>
      <c r="M3994" s="36">
        <f t="shared" si="621"/>
        <v>173410.7935366556</v>
      </c>
      <c r="N3994" s="37">
        <f>M3994/Inputs!$B$6</f>
        <v>264.34572185465794</v>
      </c>
      <c r="O3994" s="38">
        <f>IF(N3994&gt;Inputs!$B$4,1,0)</f>
        <v>0</v>
      </c>
      <c r="P3994" s="34">
        <f t="shared" si="622"/>
        <v>7.083313500614119E-2</v>
      </c>
      <c r="Q3994" s="36">
        <f>Inputs!$B$12*(1+$B3994)^0*$C3994+Inputs!$B$29*(1+$D3994)^0*Inputs!$B$19+Inputs!$B$30*(1+$E3994)^0*Inputs!$B$20+Inputs!$B$31*(1+$F3994)^0*Inputs!$B$21+Inputs!$B$22*(1+Inputs!$B$23)^0</f>
        <v>11457.395407733293</v>
      </c>
      <c r="R3994" s="36">
        <f>Inputs!$B$12*(1+$B3994)^1*$C3994+Inputs!$B$29*(1+$D3994)^1*Inputs!$B$19+Inputs!$B$30*(1+$E3994)^1*Inputs!$B$20+Inputs!$B$31*(1+$F3994)^1*Inputs!$B$21+Inputs!$B$22*(1+Inputs!$B$23)^1</f>
        <v>12640.030959592161</v>
      </c>
      <c r="S3994" s="36">
        <f>Inputs!$B$12*(1+$B3994)^2*$C3994+Inputs!$B$29*(1+$D3994)^2*Inputs!$B$19+Inputs!$B$30*(1+$E3994)^2*Inputs!$B$20+Inputs!$B$31*(1+$F3994)^2*Inputs!$B$21+Inputs!$B$22*(1+Inputs!$B$23)^2</f>
        <v>14092.245417298604</v>
      </c>
      <c r="T3994" s="36">
        <f>Inputs!$B$12*(1+$B3994)^3*$C3994+Inputs!$B$29*(1+$D3994)^3*Inputs!$B$19+Inputs!$B$30*(1+$E3994)^3*Inputs!$B$20+Inputs!$B$31*(1+$F3994)^3*Inputs!$B$21+Inputs!$B$22*(1+Inputs!$B$23)^3</f>
        <v>15886.914230528617</v>
      </c>
      <c r="U3994" s="36">
        <f>Inputs!$B$12*(1+$B3994)^4*$C3994+Inputs!$B$29*(1+$D3994)^4*Inputs!$B$19+Inputs!$B$30*(1+$E3994)^4*Inputs!$B$20+Inputs!$B$31*(1+$F3994)^4*Inputs!$B$21+Inputs!$B$22*(1+Inputs!$B$23)^4</f>
        <v>18117.018236153104</v>
      </c>
      <c r="V3994" s="35">
        <f>Inputs!$B$13/(Q3994*(1-$G3994))</f>
        <v>1.3754109697824286</v>
      </c>
      <c r="W3994" s="36">
        <f>Inputs!$B$13</f>
        <v>12660</v>
      </c>
      <c r="X3994" s="36">
        <f t="shared" si="623"/>
        <v>12826.151416478315</v>
      </c>
      <c r="Y3994" s="36">
        <f t="shared" si="624"/>
        <v>13028.086314641725</v>
      </c>
      <c r="Z3994" s="36">
        <f t="shared" si="625"/>
        <v>13253.621690101478</v>
      </c>
      <c r="AA3994" s="36">
        <f t="shared" si="626"/>
        <v>13479.228449367831</v>
      </c>
      <c r="AB3994" s="36">
        <f t="shared" si="627"/>
        <v>49882.695264464957</v>
      </c>
      <c r="AC3994" s="36">
        <f t="shared" si="628"/>
        <v>195011.93781196902</v>
      </c>
      <c r="AD3994" s="36">
        <f t="shared" si="629"/>
        <v>123528.09827219065</v>
      </c>
    </row>
    <row r="3995" spans="1:30" ht="14.25" customHeight="1" x14ac:dyDescent="0.25">
      <c r="A3995" s="16">
        <v>3979</v>
      </c>
      <c r="B3995" s="34">
        <v>0.30000892483927699</v>
      </c>
      <c r="C3995" s="34">
        <v>8.4023267754737799E-2</v>
      </c>
      <c r="D3995" s="34">
        <v>1.24865142523552E-2</v>
      </c>
      <c r="E3995" s="34">
        <v>7.2295303020114707E-2</v>
      </c>
      <c r="F3995" s="34">
        <v>4.6174301008381196E-3</v>
      </c>
      <c r="G3995" s="34">
        <v>0.17735625742835001</v>
      </c>
      <c r="H3995" s="35">
        <v>1.06864767761635</v>
      </c>
      <c r="I3995" s="34">
        <v>0.102324344535523</v>
      </c>
      <c r="J3995" s="34">
        <v>2.7439409477124602E-2</v>
      </c>
      <c r="K3995" s="36">
        <f>Inputs!$B$12*(1+$B3995)^4</f>
        <v>171370.70593771493</v>
      </c>
      <c r="L3995" s="36">
        <f t="shared" si="620"/>
        <v>20389.192147223599</v>
      </c>
      <c r="M3995" s="36">
        <f t="shared" si="621"/>
        <v>231044.1529816676</v>
      </c>
      <c r="N3995" s="37">
        <f>M3995/Inputs!$B$6</f>
        <v>352.20145271595669</v>
      </c>
      <c r="O3995" s="38">
        <f>IF(N3995&gt;Inputs!$B$4,1,0)</f>
        <v>0</v>
      </c>
      <c r="P3995" s="34">
        <f t="shared" si="622"/>
        <v>7.4884935058398397E-2</v>
      </c>
      <c r="Q3995" s="36">
        <f>Inputs!$B$12*(1+$B3995)^0*$C3995+Inputs!$B$29*(1+$D3995)^0*Inputs!$B$19+Inputs!$B$30*(1+$E3995)^0*Inputs!$B$20+Inputs!$B$31*(1+$F3995)^0*Inputs!$B$21+Inputs!$B$22*(1+Inputs!$B$23)^0</f>
        <v>13063.440092711189</v>
      </c>
      <c r="R3995" s="36">
        <f>Inputs!$B$12*(1+$B3995)^1*$C3995+Inputs!$B$29*(1+$D3995)^1*Inputs!$B$19+Inputs!$B$30*(1+$E3995)^1*Inputs!$B$20+Inputs!$B$31*(1+$F3995)^1*Inputs!$B$21+Inputs!$B$22*(1+Inputs!$B$23)^1</f>
        <v>14750.416322847843</v>
      </c>
      <c r="S3995" s="36">
        <f>Inputs!$B$12*(1+$B3995)^2*$C3995+Inputs!$B$29*(1+$D3995)^2*Inputs!$B$19+Inputs!$B$30*(1+$E3995)^2*Inputs!$B$20+Inputs!$B$31*(1+$F3995)^2*Inputs!$B$21+Inputs!$B$22*(1+Inputs!$B$23)^2</f>
        <v>16902.806157141171</v>
      </c>
      <c r="T3995" s="36">
        <f>Inputs!$B$12*(1+$B3995)^3*$C3995+Inputs!$B$29*(1+$D3995)^3*Inputs!$B$19+Inputs!$B$30*(1+$E3995)^3*Inputs!$B$20+Inputs!$B$31*(1+$F3995)^3*Inputs!$B$21+Inputs!$B$22*(1+Inputs!$B$23)^3</f>
        <v>19657.632748846889</v>
      </c>
      <c r="U3995" s="36">
        <f>Inputs!$B$12*(1+$B3995)^4*$C3995+Inputs!$B$29*(1+$D3995)^4*Inputs!$B$19+Inputs!$B$30*(1+$E3995)^4*Inputs!$B$20+Inputs!$B$31*(1+$F3995)^4*Inputs!$B$21+Inputs!$B$22*(1+Inputs!$B$23)^4</f>
        <v>23192.826213427325</v>
      </c>
      <c r="V3995" s="35">
        <f>Inputs!$B$13/(Q3995*(1-$G3995))</f>
        <v>1.1780516966489822</v>
      </c>
      <c r="W3995" s="36">
        <f>Inputs!$B$13</f>
        <v>12660</v>
      </c>
      <c r="X3995" s="36">
        <f t="shared" si="623"/>
        <v>13962.990773583857</v>
      </c>
      <c r="Y3995" s="36">
        <f t="shared" si="624"/>
        <v>15620.163601558352</v>
      </c>
      <c r="Z3995" s="36">
        <f t="shared" si="625"/>
        <v>17723.645210150033</v>
      </c>
      <c r="AA3995" s="36">
        <f t="shared" si="626"/>
        <v>20389.192147223599</v>
      </c>
      <c r="AB3995" s="36">
        <f t="shared" si="627"/>
        <v>59168.331407847436</v>
      </c>
      <c r="AC3995" s="36">
        <f t="shared" si="628"/>
        <v>279744.64454195497</v>
      </c>
      <c r="AD3995" s="36">
        <f t="shared" si="629"/>
        <v>171875.82157382017</v>
      </c>
    </row>
    <row r="3996" spans="1:30" ht="14.25" customHeight="1" x14ac:dyDescent="0.25">
      <c r="A3996" s="16">
        <v>3980</v>
      </c>
      <c r="B3996" s="34">
        <v>0.38247989543139899</v>
      </c>
      <c r="C3996" s="34">
        <v>6.9230979883668595E-2</v>
      </c>
      <c r="D3996" s="34">
        <v>2.1961886359801602E-2</v>
      </c>
      <c r="E3996" s="34">
        <v>4.2567736611190898E-2</v>
      </c>
      <c r="F3996" s="34">
        <v>6.2769854794499803E-3</v>
      </c>
      <c r="G3996" s="34">
        <v>0.18024784986933101</v>
      </c>
      <c r="H3996" s="35">
        <v>1.0459695568052301</v>
      </c>
      <c r="I3996" s="34">
        <v>0.107939419203762</v>
      </c>
      <c r="J3996" s="34">
        <v>2.40093875035437E-2</v>
      </c>
      <c r="K3996" s="36">
        <f>Inputs!$B$12*(1+$B3996)^4</f>
        <v>219172.74541276219</v>
      </c>
      <c r="L3996" s="36">
        <f t="shared" si="620"/>
        <v>20386.63939453803</v>
      </c>
      <c r="M3996" s="36">
        <f t="shared" si="621"/>
        <v>206857.5035988458</v>
      </c>
      <c r="N3996" s="37">
        <f>M3996/Inputs!$B$6</f>
        <v>315.33156036409423</v>
      </c>
      <c r="O3996" s="38">
        <f>IF(N3996&gt;Inputs!$B$4,1,0)</f>
        <v>0</v>
      </c>
      <c r="P3996" s="34">
        <f t="shared" si="622"/>
        <v>8.3930031700218302E-2</v>
      </c>
      <c r="Q3996" s="36">
        <f>Inputs!$B$12*(1+$B3996)^0*$C3996+Inputs!$B$29*(1+$D3996)^0*Inputs!$B$19+Inputs!$B$30*(1+$E3996)^0*Inputs!$B$20+Inputs!$B$31*(1+$F3996)^0*Inputs!$B$21+Inputs!$B$22*(1+Inputs!$B$23)^0</f>
        <v>12175.902820447038</v>
      </c>
      <c r="R3996" s="36">
        <f>Inputs!$B$12*(1+$B3996)^1*$C3996+Inputs!$B$29*(1+$D3996)^1*Inputs!$B$19+Inputs!$B$30*(1+$E3996)^1*Inputs!$B$20+Inputs!$B$31*(1+$F3996)^1*Inputs!$B$21+Inputs!$B$22*(1+Inputs!$B$23)^1</f>
        <v>13903.304216425076</v>
      </c>
      <c r="S3996" s="36">
        <f>Inputs!$B$12*(1+$B3996)^2*$C3996+Inputs!$B$29*(1+$D3996)^2*Inputs!$B$19+Inputs!$B$30*(1+$E3996)^2*Inputs!$B$20+Inputs!$B$31*(1+$F3996)^2*Inputs!$B$21+Inputs!$B$22*(1+Inputs!$B$23)^2</f>
        <v>16242.62485336883</v>
      </c>
      <c r="T3996" s="36">
        <f>Inputs!$B$12*(1+$B3996)^3*$C3996+Inputs!$B$29*(1+$D3996)^3*Inputs!$B$19+Inputs!$B$30*(1+$E3996)^3*Inputs!$B$20+Inputs!$B$31*(1+$F3996)^3*Inputs!$B$21+Inputs!$B$22*(1+Inputs!$B$23)^3</f>
        <v>19426.454496387239</v>
      </c>
      <c r="U3996" s="36">
        <f>Inputs!$B$12*(1+$B3996)^4*$C3996+Inputs!$B$29*(1+$D3996)^4*Inputs!$B$19+Inputs!$B$30*(1+$E3996)^4*Inputs!$B$20+Inputs!$B$31*(1+$F3996)^4*Inputs!$B$21+Inputs!$B$22*(1+Inputs!$B$23)^4</f>
        <v>23776.286874320969</v>
      </c>
      <c r="V3996" s="35">
        <f>Inputs!$B$13/(Q3996*(1-$G3996))</f>
        <v>1.2683817016037833</v>
      </c>
      <c r="W3996" s="36">
        <f>Inputs!$B$13</f>
        <v>12660</v>
      </c>
      <c r="X3996" s="36">
        <f t="shared" si="623"/>
        <v>13822.358047515429</v>
      </c>
      <c r="Y3996" s="36">
        <f t="shared" si="624"/>
        <v>15407.708620918522</v>
      </c>
      <c r="Z3996" s="36">
        <f t="shared" si="625"/>
        <v>17542.408978610962</v>
      </c>
      <c r="AA3996" s="36">
        <f t="shared" si="626"/>
        <v>20386.63939453803</v>
      </c>
      <c r="AB3996" s="36">
        <f t="shared" si="627"/>
        <v>57869.218882469599</v>
      </c>
      <c r="AC3996" s="36">
        <f t="shared" si="628"/>
        <v>248732.30352422476</v>
      </c>
      <c r="AD3996" s="36">
        <f t="shared" si="629"/>
        <v>148988.28471637619</v>
      </c>
    </row>
    <row r="3997" spans="1:30" ht="14.25" customHeight="1" x14ac:dyDescent="0.25">
      <c r="A3997" s="16">
        <v>3981</v>
      </c>
      <c r="B3997" s="34">
        <v>0.13571168899341901</v>
      </c>
      <c r="C3997" s="34">
        <v>7.3700339210387697E-2</v>
      </c>
      <c r="D3997" s="34">
        <v>2.4151755212836301E-2</v>
      </c>
      <c r="E3997" s="34">
        <v>4.3451219341007701E-2</v>
      </c>
      <c r="F3997" s="34">
        <v>1.40046973675889E-2</v>
      </c>
      <c r="G3997" s="34">
        <v>0.165220338662808</v>
      </c>
      <c r="H3997" s="35">
        <v>1.02960601529213</v>
      </c>
      <c r="I3997" s="34">
        <v>0.102498302195119</v>
      </c>
      <c r="J3997" s="34">
        <v>2.1488595387419599E-2</v>
      </c>
      <c r="K3997" s="36">
        <f>Inputs!$B$12*(1+$B3997)^4</f>
        <v>99821.394588007854</v>
      </c>
      <c r="L3997" s="36">
        <f t="shared" si="620"/>
        <v>13876.024321647968</v>
      </c>
      <c r="M3997" s="36">
        <f t="shared" si="621"/>
        <v>157098.20173770285</v>
      </c>
      <c r="N3997" s="37">
        <f>M3997/Inputs!$B$6</f>
        <v>239.47896606357142</v>
      </c>
      <c r="O3997" s="38">
        <f>IF(N3997&gt;Inputs!$B$4,1,0)</f>
        <v>0</v>
      </c>
      <c r="P3997" s="34">
        <f t="shared" si="622"/>
        <v>8.1009706807699408E-2</v>
      </c>
      <c r="Q3997" s="36">
        <f>Inputs!$B$12*(1+$B3997)^0*$C3997+Inputs!$B$29*(1+$D3997)^0*Inputs!$B$19+Inputs!$B$30*(1+$E3997)^0*Inputs!$B$20+Inputs!$B$31*(1+$F3997)^0*Inputs!$B$21+Inputs!$B$22*(1+Inputs!$B$23)^0</f>
        <v>12444.064380050182</v>
      </c>
      <c r="R3997" s="36">
        <f>Inputs!$B$12*(1+$B3997)^1*$C3997+Inputs!$B$29*(1+$D3997)^1*Inputs!$B$19+Inputs!$B$30*(1+$E3997)^1*Inputs!$B$20+Inputs!$B$31*(1+$F3997)^1*Inputs!$B$21+Inputs!$B$22*(1+Inputs!$B$23)^1</f>
        <v>13227.134486100435</v>
      </c>
      <c r="S3997" s="36">
        <f>Inputs!$B$12*(1+$B3997)^2*$C3997+Inputs!$B$29*(1+$D3997)^2*Inputs!$B$19+Inputs!$B$30*(1+$E3997)^2*Inputs!$B$20+Inputs!$B$31*(1+$F3997)^2*Inputs!$B$21+Inputs!$B$22*(1+Inputs!$B$23)^2</f>
        <v>14097.126705542432</v>
      </c>
      <c r="T3997" s="36">
        <f>Inputs!$B$12*(1+$B3997)^3*$C3997+Inputs!$B$29*(1+$D3997)^3*Inputs!$B$19+Inputs!$B$30*(1+$E3997)^3*Inputs!$B$20+Inputs!$B$31*(1+$F3997)^3*Inputs!$B$21+Inputs!$B$22*(1+Inputs!$B$23)^3</f>
        <v>15065.296549013567</v>
      </c>
      <c r="U3997" s="36">
        <f>Inputs!$B$12*(1+$B3997)^4*$C3997+Inputs!$B$29*(1+$D3997)^4*Inputs!$B$19+Inputs!$B$30*(1+$E3997)^4*Inputs!$B$20+Inputs!$B$31*(1+$F3997)^4*Inputs!$B$21+Inputs!$B$22*(1+Inputs!$B$23)^4</f>
        <v>16144.40790317639</v>
      </c>
      <c r="V3997" s="35">
        <f>Inputs!$B$13/(Q3997*(1-$G3997))</f>
        <v>1.2187078178107054</v>
      </c>
      <c r="W3997" s="36">
        <f>Inputs!$B$13</f>
        <v>12660</v>
      </c>
      <c r="X3997" s="36">
        <f t="shared" si="623"/>
        <v>12934.654960794478</v>
      </c>
      <c r="Y3997" s="36">
        <f t="shared" si="624"/>
        <v>13229.072587696834</v>
      </c>
      <c r="Z3997" s="36">
        <f t="shared" si="625"/>
        <v>13543.080085118812</v>
      </c>
      <c r="AA3997" s="36">
        <f t="shared" si="626"/>
        <v>13876.024321647968</v>
      </c>
      <c r="AB3997" s="36">
        <f t="shared" si="627"/>
        <v>49681.486535503696</v>
      </c>
      <c r="AC3997" s="36">
        <f t="shared" si="628"/>
        <v>174969.1629859682</v>
      </c>
      <c r="AD3997" s="36">
        <f t="shared" si="629"/>
        <v>107416.71520219915</v>
      </c>
    </row>
    <row r="3998" spans="1:30" ht="14.25" customHeight="1" x14ac:dyDescent="0.25">
      <c r="A3998" s="16">
        <v>3982</v>
      </c>
      <c r="B3998" s="34">
        <v>0.50246647249446197</v>
      </c>
      <c r="C3998" s="34">
        <v>4.8247768711838897E-2</v>
      </c>
      <c r="D3998" s="34">
        <v>2.40398190368128E-2</v>
      </c>
      <c r="E3998" s="34">
        <v>6.4083052285781206E-2</v>
      </c>
      <c r="F3998" s="34">
        <v>-1.0834210306131201E-2</v>
      </c>
      <c r="G3998" s="34">
        <v>0.20243802180564099</v>
      </c>
      <c r="H3998" s="35">
        <v>0.99753801961576605</v>
      </c>
      <c r="I3998" s="34">
        <v>9.6225512087519102E-2</v>
      </c>
      <c r="J3998" s="34">
        <v>2.93966839007192E-2</v>
      </c>
      <c r="K3998" s="36">
        <f>Inputs!$B$12*(1+$B3998)^4</f>
        <v>305752.77574856387</v>
      </c>
      <c r="L3998" s="36">
        <f t="shared" si="620"/>
        <v>18561.063136843513</v>
      </c>
      <c r="M3998" s="36">
        <f t="shared" si="621"/>
        <v>237176.6960931127</v>
      </c>
      <c r="N3998" s="37">
        <f>M3998/Inputs!$B$6</f>
        <v>361.54984160535474</v>
      </c>
      <c r="O3998" s="38">
        <f>IF(N3998&gt;Inputs!$B$4,1,0)</f>
        <v>0</v>
      </c>
      <c r="P3998" s="34">
        <f t="shared" si="622"/>
        <v>6.6828828186799902E-2</v>
      </c>
      <c r="Q3998" s="36">
        <f>Inputs!$B$12*(1+$B3998)^0*$C3998+Inputs!$B$29*(1+$D3998)^0*Inputs!$B$19+Inputs!$B$30*(1+$E3998)^0*Inputs!$B$20+Inputs!$B$31*(1+$F3998)^0*Inputs!$B$21+Inputs!$B$22*(1+Inputs!$B$23)^0</f>
        <v>10916.910150137257</v>
      </c>
      <c r="R3998" s="36">
        <f>Inputs!$B$12*(1+$B3998)^1*$C3998+Inputs!$B$29*(1+$D3998)^1*Inputs!$B$19+Inputs!$B$30*(1+$E3998)^1*Inputs!$B$20+Inputs!$B$31*(1+$F3998)^1*Inputs!$B$21+Inputs!$B$22*(1+Inputs!$B$23)^1</f>
        <v>12493.760594601004</v>
      </c>
      <c r="S3998" s="36">
        <f>Inputs!$B$12*(1+$B3998)^2*$C3998+Inputs!$B$29*(1+$D3998)^2*Inputs!$B$19+Inputs!$B$30*(1+$E3998)^2*Inputs!$B$20+Inputs!$B$31*(1+$F3998)^2*Inputs!$B$21+Inputs!$B$22*(1+Inputs!$B$23)^2</f>
        <v>14812.160376751122</v>
      </c>
      <c r="T3998" s="36">
        <f>Inputs!$B$12*(1+$B3998)^3*$C3998+Inputs!$B$29*(1+$D3998)^3*Inputs!$B$19+Inputs!$B$30*(1+$E3998)^3*Inputs!$B$20+Inputs!$B$31*(1+$F3998)^3*Inputs!$B$21+Inputs!$B$22*(1+Inputs!$B$23)^3</f>
        <v>18239.987921415093</v>
      </c>
      <c r="U3998" s="36">
        <f>Inputs!$B$12*(1+$B3998)^4*$C3998+Inputs!$B$29*(1+$D3998)^4*Inputs!$B$19+Inputs!$B$30*(1+$E3998)^4*Inputs!$B$20+Inputs!$B$31*(1+$F3998)^4*Inputs!$B$21+Inputs!$B$22*(1+Inputs!$B$23)^4</f>
        <v>23329.688979209932</v>
      </c>
      <c r="V3998" s="35">
        <f>Inputs!$B$13/(Q3998*(1-$G3998))</f>
        <v>1.4540171461773241</v>
      </c>
      <c r="W3998" s="36">
        <f>Inputs!$B$13</f>
        <v>12660</v>
      </c>
      <c r="X3998" s="36">
        <f t="shared" si="623"/>
        <v>13351.472159947585</v>
      </c>
      <c r="Y3998" s="36">
        <f t="shared" si="624"/>
        <v>14480.865581676437</v>
      </c>
      <c r="Z3998" s="36">
        <f t="shared" si="625"/>
        <v>16171.865040555156</v>
      </c>
      <c r="AA3998" s="36">
        <f t="shared" si="626"/>
        <v>18561.063136843513</v>
      </c>
      <c r="AB3998" s="36">
        <f t="shared" si="627"/>
        <v>56574.8265688881</v>
      </c>
      <c r="AC3998" s="36">
        <f t="shared" si="628"/>
        <v>285905.01077366737</v>
      </c>
      <c r="AD3998" s="36">
        <f t="shared" si="629"/>
        <v>180601.8695242246</v>
      </c>
    </row>
    <row r="3999" spans="1:30" ht="14.25" customHeight="1" x14ac:dyDescent="0.25">
      <c r="A3999" s="16">
        <v>3983</v>
      </c>
      <c r="B3999" s="34">
        <v>0.45705879705314101</v>
      </c>
      <c r="C3999" s="34">
        <v>5.3380909921172802E-2</v>
      </c>
      <c r="D3999" s="34">
        <v>4.5161231487886103E-2</v>
      </c>
      <c r="E3999" s="34">
        <v>6.4884729210133205E-2</v>
      </c>
      <c r="F3999" s="34">
        <v>8.2028458017106998E-3</v>
      </c>
      <c r="G3999" s="34">
        <v>0.206358688493223</v>
      </c>
      <c r="H3999" s="35">
        <v>1.1300897272711099</v>
      </c>
      <c r="I3999" s="34">
        <v>0.103021531567038</v>
      </c>
      <c r="J3999" s="34">
        <v>1.8279948285736199E-2</v>
      </c>
      <c r="K3999" s="36">
        <f>Inputs!$B$12*(1+$B3999)^4</f>
        <v>270432.92135151773</v>
      </c>
      <c r="L3999" s="36">
        <f t="shared" si="620"/>
        <v>21233.297280214891</v>
      </c>
      <c r="M3999" s="36">
        <f t="shared" si="621"/>
        <v>215906.2882727597</v>
      </c>
      <c r="N3999" s="37">
        <f>M3999/Inputs!$B$6</f>
        <v>329.12543944018245</v>
      </c>
      <c r="O3999" s="38">
        <f>IF(N3999&gt;Inputs!$B$4,1,0)</f>
        <v>0</v>
      </c>
      <c r="P3999" s="34">
        <f t="shared" si="622"/>
        <v>8.4741583281301797E-2</v>
      </c>
      <c r="Q3999" s="36">
        <f>Inputs!$B$12*(1+$B3999)^0*$C3999+Inputs!$B$29*(1+$D3999)^0*Inputs!$B$19+Inputs!$B$30*(1+$E3999)^0*Inputs!$B$20+Inputs!$B$31*(1+$F3999)^0*Inputs!$B$21+Inputs!$B$22*(1+Inputs!$B$23)^0</f>
        <v>11224.898622697288</v>
      </c>
      <c r="R3999" s="36">
        <f>Inputs!$B$12*(1+$B3999)^1*$C3999+Inputs!$B$29*(1+$D3999)^1*Inputs!$B$19+Inputs!$B$30*(1+$E3999)^1*Inputs!$B$20+Inputs!$B$31*(1+$F3999)^1*Inputs!$B$21+Inputs!$B$22*(1+Inputs!$B$23)^1</f>
        <v>12968.669537836728</v>
      </c>
      <c r="S3999" s="36">
        <f>Inputs!$B$12*(1+$B3999)^2*$C3999+Inputs!$B$29*(1+$D3999)^2*Inputs!$B$19+Inputs!$B$30*(1+$E3999)^2*Inputs!$B$20+Inputs!$B$31*(1+$F3999)^2*Inputs!$B$21+Inputs!$B$22*(1+Inputs!$B$23)^2</f>
        <v>15397.055753017106</v>
      </c>
      <c r="T3999" s="36">
        <f>Inputs!$B$12*(1+$B3999)^3*$C3999+Inputs!$B$29*(1+$D3999)^3*Inputs!$B$19+Inputs!$B$30*(1+$E3999)^3*Inputs!$B$20+Inputs!$B$31*(1+$F3999)^3*Inputs!$B$21+Inputs!$B$22*(1+Inputs!$B$23)^3</f>
        <v>18816.79847599705</v>
      </c>
      <c r="U3999" s="36">
        <f>Inputs!$B$12*(1+$B3999)^4*$C3999+Inputs!$B$29*(1+$D3999)^4*Inputs!$B$19+Inputs!$B$30*(1+$E3999)^4*Inputs!$B$20+Inputs!$B$31*(1+$F3999)^4*Inputs!$B$21+Inputs!$B$22*(1+Inputs!$B$23)^4</f>
        <v>23674.469003807437</v>
      </c>
      <c r="V3999" s="35">
        <f>Inputs!$B$13/(Q3999*(1-$G3999))</f>
        <v>1.4211077641080889</v>
      </c>
      <c r="W3999" s="36">
        <f>Inputs!$B$13</f>
        <v>12660</v>
      </c>
      <c r="X3999" s="36">
        <f t="shared" si="623"/>
        <v>13877.887988003138</v>
      </c>
      <c r="Y3999" s="36">
        <f t="shared" si="624"/>
        <v>15587.484405854839</v>
      </c>
      <c r="Z3999" s="36">
        <f t="shared" si="625"/>
        <v>17963.021571404148</v>
      </c>
      <c r="AA3999" s="36">
        <f t="shared" si="626"/>
        <v>21233.297280214891</v>
      </c>
      <c r="AB3999" s="36">
        <f t="shared" si="627"/>
        <v>59638.988724294657</v>
      </c>
      <c r="AC3999" s="36">
        <f t="shared" si="628"/>
        <v>255145.58519233667</v>
      </c>
      <c r="AD3999" s="36">
        <f t="shared" si="629"/>
        <v>156267.29954846506</v>
      </c>
    </row>
    <row r="4000" spans="1:30" ht="14.25" customHeight="1" x14ac:dyDescent="0.25">
      <c r="A4000" s="16">
        <v>3984</v>
      </c>
      <c r="B4000" s="34">
        <v>0.29617625457871499</v>
      </c>
      <c r="C4000" s="34">
        <v>8.9202214856558201E-2</v>
      </c>
      <c r="D4000" s="34">
        <v>3.5335564536046499E-2</v>
      </c>
      <c r="E4000" s="34">
        <v>5.0867046353082798E-2</v>
      </c>
      <c r="F4000" s="34">
        <v>1.4178854109632801E-2</v>
      </c>
      <c r="G4000" s="34">
        <v>0.167951088176376</v>
      </c>
      <c r="H4000" s="35">
        <v>1.00346604320894</v>
      </c>
      <c r="I4000" s="34">
        <v>9.9511207365314394E-2</v>
      </c>
      <c r="J4000" s="34">
        <v>3.0550761830813001E-2</v>
      </c>
      <c r="K4000" s="36">
        <f>Inputs!$B$12*(1+$B4000)^4</f>
        <v>169358.69351815039</v>
      </c>
      <c r="L4000" s="36">
        <f t="shared" si="620"/>
        <v>20159.146584215829</v>
      </c>
      <c r="M4000" s="36">
        <f t="shared" si="621"/>
        <v>246870.55150546361</v>
      </c>
      <c r="N4000" s="37">
        <f>M4000/Inputs!$B$6</f>
        <v>376.3270602217433</v>
      </c>
      <c r="O4000" s="38">
        <f>IF(N4000&gt;Inputs!$B$4,1,0)</f>
        <v>0</v>
      </c>
      <c r="P4000" s="34">
        <f t="shared" si="622"/>
        <v>6.8960445534501397E-2</v>
      </c>
      <c r="Q4000" s="36">
        <f>Inputs!$B$12*(1+$B4000)^0*$C4000+Inputs!$B$29*(1+$D4000)^0*Inputs!$B$19+Inputs!$B$30*(1+$E4000)^0*Inputs!$B$20+Inputs!$B$31*(1+$F4000)^0*Inputs!$B$21+Inputs!$B$22*(1+Inputs!$B$23)^0</f>
        <v>13374.176918820413</v>
      </c>
      <c r="R4000" s="36">
        <f>Inputs!$B$12*(1+$B4000)^1*$C4000+Inputs!$B$29*(1+$D4000)^1*Inputs!$B$19+Inputs!$B$30*(1+$E4000)^1*Inputs!$B$20+Inputs!$B$31*(1+$F4000)^1*Inputs!$B$21+Inputs!$B$22*(1+Inputs!$B$23)^1</f>
        <v>15198.597123065534</v>
      </c>
      <c r="S4000" s="36">
        <f>Inputs!$B$12*(1+$B4000)^2*$C4000+Inputs!$B$29*(1+$D4000)^2*Inputs!$B$19+Inputs!$B$30*(1+$E4000)^2*Inputs!$B$20+Inputs!$B$31*(1+$F4000)^2*Inputs!$B$21+Inputs!$B$22*(1+Inputs!$B$23)^2</f>
        <v>17501.959925391049</v>
      </c>
      <c r="T4000" s="36">
        <f>Inputs!$B$12*(1+$B4000)^3*$C4000+Inputs!$B$29*(1+$D4000)^3*Inputs!$B$19+Inputs!$B$30*(1+$E4000)^3*Inputs!$B$20+Inputs!$B$31*(1+$F4000)^3*Inputs!$B$21+Inputs!$B$22*(1+Inputs!$B$23)^3</f>
        <v>20423.744146322708</v>
      </c>
      <c r="U4000" s="36">
        <f>Inputs!$B$12*(1+$B4000)^4*$C4000+Inputs!$B$29*(1+$D4000)^4*Inputs!$B$19+Inputs!$B$30*(1+$E4000)^4*Inputs!$B$20+Inputs!$B$31*(1+$F4000)^4*Inputs!$B$21+Inputs!$B$22*(1+Inputs!$B$23)^4</f>
        <v>24144.632809589664</v>
      </c>
      <c r="V4000" s="35">
        <f>Inputs!$B$13/(Q4000*(1-$G4000))</f>
        <v>1.1376738737966929</v>
      </c>
      <c r="W4000" s="36">
        <f>Inputs!$B$13</f>
        <v>12660</v>
      </c>
      <c r="X4000" s="36">
        <f t="shared" si="623"/>
        <v>13962.699470759431</v>
      </c>
      <c r="Y4000" s="36">
        <f t="shared" si="624"/>
        <v>15590.160793574378</v>
      </c>
      <c r="Z4000" s="36">
        <f t="shared" si="625"/>
        <v>17622.62149224554</v>
      </c>
      <c r="AA4000" s="36">
        <f t="shared" si="626"/>
        <v>20159.146584215829</v>
      </c>
      <c r="AB4000" s="36">
        <f t="shared" si="627"/>
        <v>59395.634391481559</v>
      </c>
      <c r="AC4000" s="36">
        <f t="shared" si="628"/>
        <v>301260.00070328376</v>
      </c>
      <c r="AD4000" s="36">
        <f t="shared" si="629"/>
        <v>187474.91711398205</v>
      </c>
    </row>
    <row r="4001" spans="1:30" ht="14.25" customHeight="1" x14ac:dyDescent="0.25">
      <c r="A4001" s="16">
        <v>3985</v>
      </c>
      <c r="B4001" s="34">
        <v>0.23617906237497599</v>
      </c>
      <c r="C4001" s="34">
        <v>0.108488795302198</v>
      </c>
      <c r="D4001" s="34">
        <v>3.8156261791172798E-2</v>
      </c>
      <c r="E4001" s="34">
        <v>7.2232052444455505E-2</v>
      </c>
      <c r="F4001" s="34">
        <v>-1.6816246752915501E-2</v>
      </c>
      <c r="G4001" s="34">
        <v>0.20262207387133399</v>
      </c>
      <c r="H4001" s="35">
        <v>1.1403476929346801</v>
      </c>
      <c r="I4001" s="34">
        <v>9.0327181118879704E-2</v>
      </c>
      <c r="J4001" s="34">
        <v>2.8501946465204799E-2</v>
      </c>
      <c r="K4001" s="36">
        <f>Inputs!$B$12*(1+$B4001)^4</f>
        <v>140112.46846509675</v>
      </c>
      <c r="L4001" s="36">
        <f t="shared" si="620"/>
        <v>21803.629272309383</v>
      </c>
      <c r="M4001" s="36">
        <f t="shared" si="621"/>
        <v>299028.95118346263</v>
      </c>
      <c r="N4001" s="37">
        <f>M4001/Inputs!$B$6</f>
        <v>455.83681582844912</v>
      </c>
      <c r="O4001" s="38">
        <f>IF(N4001&gt;Inputs!$B$4,1,0)</f>
        <v>1</v>
      </c>
      <c r="P4001" s="34">
        <f t="shared" si="622"/>
        <v>6.1825234653674906E-2</v>
      </c>
      <c r="Q4001" s="36">
        <f>Inputs!$B$12*(1+$B4001)^0*$C4001+Inputs!$B$29*(1+$D4001)^0*Inputs!$B$19+Inputs!$B$30*(1+$E4001)^0*Inputs!$B$20+Inputs!$B$31*(1+$F4001)^0*Inputs!$B$21+Inputs!$B$22*(1+Inputs!$B$23)^0</f>
        <v>14531.371745558801</v>
      </c>
      <c r="R4001" s="36">
        <f>Inputs!$B$12*(1+$B4001)^1*$C4001+Inputs!$B$29*(1+$D4001)^1*Inputs!$B$19+Inputs!$B$30*(1+$E4001)^1*Inputs!$B$20+Inputs!$B$31*(1+$F4001)^1*Inputs!$B$21+Inputs!$B$22*(1+Inputs!$B$23)^1</f>
        <v>16231.04350063231</v>
      </c>
      <c r="S4001" s="36">
        <f>Inputs!$B$12*(1+$B4001)^2*$C4001+Inputs!$B$29*(1+$D4001)^2*Inputs!$B$19+Inputs!$B$30*(1+$E4001)^2*Inputs!$B$20+Inputs!$B$31*(1+$F4001)^2*Inputs!$B$21+Inputs!$B$22*(1+Inputs!$B$23)^2</f>
        <v>18310.915534218533</v>
      </c>
      <c r="T4001" s="36">
        <f>Inputs!$B$12*(1+$B4001)^3*$C4001+Inputs!$B$29*(1+$D4001)^3*Inputs!$B$19+Inputs!$B$30*(1+$E4001)^3*Inputs!$B$20+Inputs!$B$31*(1+$F4001)^3*Inputs!$B$21+Inputs!$B$22*(1+Inputs!$B$23)^3</f>
        <v>20857.788768649836</v>
      </c>
      <c r="U4001" s="36">
        <f>Inputs!$B$12*(1+$B4001)^4*$C4001+Inputs!$B$29*(1+$D4001)^4*Inputs!$B$19+Inputs!$B$30*(1+$E4001)^4*Inputs!$B$20+Inputs!$B$31*(1+$F4001)^4*Inputs!$B$21+Inputs!$B$22*(1+Inputs!$B$23)^4</f>
        <v>23978.791528079793</v>
      </c>
      <c r="V4001" s="35">
        <f>Inputs!$B$13/(Q4001*(1-$G4001))</f>
        <v>1.0926042453271079</v>
      </c>
      <c r="W4001" s="36">
        <f>Inputs!$B$13</f>
        <v>12660</v>
      </c>
      <c r="X4001" s="36">
        <f t="shared" si="623"/>
        <v>14295.262705926183</v>
      </c>
      <c r="Y4001" s="36">
        <f t="shared" si="624"/>
        <v>16301.352849218089</v>
      </c>
      <c r="Z4001" s="36">
        <f t="shared" si="625"/>
        <v>18767.226901468686</v>
      </c>
      <c r="AA4001" s="36">
        <f t="shared" si="626"/>
        <v>21803.629272309383</v>
      </c>
      <c r="AB4001" s="36">
        <f t="shared" si="627"/>
        <v>63641.156959258813</v>
      </c>
      <c r="AC4001" s="36">
        <f t="shared" si="628"/>
        <v>362717.18614889181</v>
      </c>
      <c r="AD4001" s="36">
        <f t="shared" si="629"/>
        <v>235387.7942242038</v>
      </c>
    </row>
    <row r="4002" spans="1:30" ht="14.25" customHeight="1" x14ac:dyDescent="0.25">
      <c r="A4002" s="16">
        <v>3986</v>
      </c>
      <c r="B4002" s="34">
        <v>0.32009897607030202</v>
      </c>
      <c r="C4002" s="34">
        <v>8.4052118164115994E-2</v>
      </c>
      <c r="D4002" s="34">
        <v>4.9422828732674602E-3</v>
      </c>
      <c r="E4002" s="34">
        <v>3.6279795473587201E-2</v>
      </c>
      <c r="F4002" s="34">
        <v>1.66977528068416E-2</v>
      </c>
      <c r="G4002" s="34">
        <v>0.209800951001648</v>
      </c>
      <c r="H4002" s="35">
        <v>0.99887810281279599</v>
      </c>
      <c r="I4002" s="34">
        <v>8.9586434576428606E-2</v>
      </c>
      <c r="J4002" s="34">
        <v>2.7564687696149E-2</v>
      </c>
      <c r="K4002" s="36">
        <f>Inputs!$B$12*(1+$B4002)^4</f>
        <v>182212.10577582053</v>
      </c>
      <c r="L4002" s="36">
        <f t="shared" si="620"/>
        <v>18791.989187064493</v>
      </c>
      <c r="M4002" s="36">
        <f t="shared" si="621"/>
        <v>261508.61467204033</v>
      </c>
      <c r="N4002" s="37">
        <f>M4002/Inputs!$B$6</f>
        <v>398.64118090250054</v>
      </c>
      <c r="O4002" s="38">
        <f>IF(N4002&gt;Inputs!$B$4,1,0)</f>
        <v>1</v>
      </c>
      <c r="P4002" s="34">
        <f t="shared" si="622"/>
        <v>6.2021746880279602E-2</v>
      </c>
      <c r="Q4002" s="36">
        <f>Inputs!$B$12*(1+$B4002)^0*$C4002+Inputs!$B$29*(1+$D4002)^0*Inputs!$B$19+Inputs!$B$30*(1+$E4002)^0*Inputs!$B$20+Inputs!$B$31*(1+$F4002)^0*Inputs!$B$21+Inputs!$B$22*(1+Inputs!$B$23)^0</f>
        <v>13065.17111727388</v>
      </c>
      <c r="R4002" s="36">
        <f>Inputs!$B$12*(1+$B4002)^1*$C4002+Inputs!$B$29*(1+$D4002)^1*Inputs!$B$19+Inputs!$B$30*(1+$E4002)^1*Inputs!$B$20+Inputs!$B$31*(1+$F4002)^1*Inputs!$B$21+Inputs!$B$22*(1+Inputs!$B$23)^1</f>
        <v>14793.203785533919</v>
      </c>
      <c r="S4002" s="36">
        <f>Inputs!$B$12*(1+$B4002)^2*$C4002+Inputs!$B$29*(1+$D4002)^2*Inputs!$B$19+Inputs!$B$30*(1+$E4002)^2*Inputs!$B$20+Inputs!$B$31*(1+$F4002)^2*Inputs!$B$21+Inputs!$B$22*(1+Inputs!$B$23)^2</f>
        <v>17040.545149284419</v>
      </c>
      <c r="T4002" s="36">
        <f>Inputs!$B$12*(1+$B4002)^3*$C4002+Inputs!$B$29*(1+$D4002)^3*Inputs!$B$19+Inputs!$B$30*(1+$E4002)^3*Inputs!$B$20+Inputs!$B$31*(1+$F4002)^3*Inputs!$B$21+Inputs!$B$22*(1+Inputs!$B$23)^3</f>
        <v>19972.680964642364</v>
      </c>
      <c r="U4002" s="36">
        <f>Inputs!$B$12*(1+$B4002)^4*$C4002+Inputs!$B$29*(1+$D4002)^4*Inputs!$B$19+Inputs!$B$30*(1+$E4002)^4*Inputs!$B$20+Inputs!$B$31*(1+$F4002)^4*Inputs!$B$21+Inputs!$B$22*(1+Inputs!$B$23)^4</f>
        <v>23808.046301609043</v>
      </c>
      <c r="V4002" s="35">
        <f>Inputs!$B$13/(Q4002*(1-$G4002))</f>
        <v>1.2262586978857537</v>
      </c>
      <c r="W4002" s="36">
        <f>Inputs!$B$13</f>
        <v>12660</v>
      </c>
      <c r="X4002" s="36">
        <f t="shared" si="623"/>
        <v>13669.948046767449</v>
      </c>
      <c r="Y4002" s="36">
        <f t="shared" si="624"/>
        <v>14981.203650265074</v>
      </c>
      <c r="Z4002" s="36">
        <f t="shared" si="625"/>
        <v>16661.839787993762</v>
      </c>
      <c r="AA4002" s="36">
        <f t="shared" si="626"/>
        <v>18791.989187064493</v>
      </c>
      <c r="AB4002" s="36">
        <f t="shared" si="627"/>
        <v>58773.259192222715</v>
      </c>
      <c r="AC4002" s="36">
        <f t="shared" si="628"/>
        <v>311342.15773492068</v>
      </c>
      <c r="AD4002" s="36">
        <f t="shared" si="629"/>
        <v>202735.35547981763</v>
      </c>
    </row>
    <row r="4003" spans="1:30" ht="14.25" customHeight="1" x14ac:dyDescent="0.25">
      <c r="A4003" s="16">
        <v>3987</v>
      </c>
      <c r="B4003" s="34">
        <v>0.28842792420930502</v>
      </c>
      <c r="C4003" s="34">
        <v>9.0567465065680003E-2</v>
      </c>
      <c r="D4003" s="34">
        <v>2.7740252438086699E-2</v>
      </c>
      <c r="E4003" s="34">
        <v>3.20886130674621E-2</v>
      </c>
      <c r="F4003" s="34">
        <v>-9.6550469249512393E-3</v>
      </c>
      <c r="G4003" s="34">
        <v>0.16528091114695501</v>
      </c>
      <c r="H4003" s="35">
        <v>1.16414153311859</v>
      </c>
      <c r="I4003" s="34">
        <v>0.105111140787763</v>
      </c>
      <c r="J4003" s="34">
        <v>2.5716937196115099E-2</v>
      </c>
      <c r="K4003" s="36">
        <f>Inputs!$B$12*(1+$B4003)^4</f>
        <v>165345.26609357758</v>
      </c>
      <c r="L4003" s="36">
        <f t="shared" si="620"/>
        <v>22598.677579665036</v>
      </c>
      <c r="M4003" s="36">
        <f t="shared" si="621"/>
        <v>238992.76202325404</v>
      </c>
      <c r="N4003" s="37">
        <f>M4003/Inputs!$B$6</f>
        <v>364.31823479154576</v>
      </c>
      <c r="O4003" s="38">
        <f>IF(N4003&gt;Inputs!$B$4,1,0)</f>
        <v>0</v>
      </c>
      <c r="P4003" s="34">
        <f t="shared" si="622"/>
        <v>7.9394203591647894E-2</v>
      </c>
      <c r="Q4003" s="36">
        <f>Inputs!$B$12*(1+$B4003)^0*$C4003+Inputs!$B$29*(1+$D4003)^0*Inputs!$B$19+Inputs!$B$30*(1+$E4003)^0*Inputs!$B$20+Inputs!$B$31*(1+$F4003)^0*Inputs!$B$21+Inputs!$B$22*(1+Inputs!$B$23)^0</f>
        <v>13456.091931367722</v>
      </c>
      <c r="R4003" s="36">
        <f>Inputs!$B$12*(1+$B4003)^1*$C4003+Inputs!$B$29*(1+$D4003)^1*Inputs!$B$19+Inputs!$B$30*(1+$E4003)^1*Inputs!$B$20+Inputs!$B$31*(1+$F4003)^1*Inputs!$B$21+Inputs!$B$22*(1+Inputs!$B$23)^1</f>
        <v>15082.91289950956</v>
      </c>
      <c r="S4003" s="36">
        <f>Inputs!$B$12*(1+$B4003)^2*$C4003+Inputs!$B$29*(1+$D4003)^2*Inputs!$B$19+Inputs!$B$30*(1+$E4003)^2*Inputs!$B$20+Inputs!$B$31*(1+$F4003)^2*Inputs!$B$21+Inputs!$B$22*(1+Inputs!$B$23)^2</f>
        <v>17165.269955719261</v>
      </c>
      <c r="T4003" s="36">
        <f>Inputs!$B$12*(1+$B4003)^3*$C4003+Inputs!$B$29*(1+$D4003)^3*Inputs!$B$19+Inputs!$B$30*(1+$E4003)^3*Inputs!$B$20+Inputs!$B$31*(1+$F4003)^3*Inputs!$B$21+Inputs!$B$22*(1+Inputs!$B$23)^3</f>
        <v>19833.637625203024</v>
      </c>
      <c r="U4003" s="36">
        <f>Inputs!$B$12*(1+$B4003)^4*$C4003+Inputs!$B$29*(1+$D4003)^4*Inputs!$B$19+Inputs!$B$30*(1+$E4003)^4*Inputs!$B$20+Inputs!$B$31*(1+$F4003)^4*Inputs!$B$21+Inputs!$B$22*(1+Inputs!$B$23)^4</f>
        <v>23256.1005698675</v>
      </c>
      <c r="V4003" s="35">
        <f>Inputs!$B$13/(Q4003*(1-$G4003))</f>
        <v>1.1271310526113238</v>
      </c>
      <c r="W4003" s="36">
        <f>Inputs!$B$13</f>
        <v>12660</v>
      </c>
      <c r="X4003" s="36">
        <f t="shared" si="623"/>
        <v>14307.065113234339</v>
      </c>
      <c r="Y4003" s="36">
        <f t="shared" si="624"/>
        <v>16414.881297216631</v>
      </c>
      <c r="Z4003" s="36">
        <f t="shared" si="625"/>
        <v>19119.781793125341</v>
      </c>
      <c r="AA4003" s="36">
        <f t="shared" si="626"/>
        <v>22598.677579665036</v>
      </c>
      <c r="AB4003" s="36">
        <f t="shared" si="627"/>
        <v>61862.824000048473</v>
      </c>
      <c r="AC4003" s="36">
        <f t="shared" si="628"/>
        <v>291958.92524999153</v>
      </c>
      <c r="AD4003" s="36">
        <f t="shared" si="629"/>
        <v>177129.93802320556</v>
      </c>
    </row>
    <row r="4004" spans="1:30" ht="14.25" customHeight="1" x14ac:dyDescent="0.25">
      <c r="A4004" s="16">
        <v>3988</v>
      </c>
      <c r="B4004" s="34">
        <v>0.46978729683618797</v>
      </c>
      <c r="C4004" s="34">
        <v>6.2650980361839095E-2</v>
      </c>
      <c r="D4004" s="34">
        <v>2.3918133926331901E-2</v>
      </c>
      <c r="E4004" s="34">
        <v>1.7838310726115199E-2</v>
      </c>
      <c r="F4004" s="34">
        <v>1.95045951393387E-2</v>
      </c>
      <c r="G4004" s="34">
        <v>0.22679245304653101</v>
      </c>
      <c r="H4004" s="35">
        <v>1.0374525786475199</v>
      </c>
      <c r="I4004" s="34">
        <v>0.104677019888906</v>
      </c>
      <c r="J4004" s="34">
        <v>2.8835804507698699E-2</v>
      </c>
      <c r="K4004" s="36">
        <f>Inputs!$B$12*(1+$B4004)^4</f>
        <v>280007.20623385219</v>
      </c>
      <c r="L4004" s="36">
        <f t="shared" si="620"/>
        <v>20976.40891016163</v>
      </c>
      <c r="M4004" s="36">
        <f t="shared" si="621"/>
        <v>231837.4688499656</v>
      </c>
      <c r="N4004" s="37">
        <f>M4004/Inputs!$B$6</f>
        <v>353.41077568592317</v>
      </c>
      <c r="O4004" s="38">
        <f>IF(N4004&gt;Inputs!$B$4,1,0)</f>
        <v>0</v>
      </c>
      <c r="P4004" s="34">
        <f t="shared" si="622"/>
        <v>7.5841215381207305E-2</v>
      </c>
      <c r="Q4004" s="36">
        <f>Inputs!$B$12*(1+$B4004)^0*$C4004+Inputs!$B$29*(1+$D4004)^0*Inputs!$B$19+Inputs!$B$30*(1+$E4004)^0*Inputs!$B$20+Inputs!$B$31*(1+$F4004)^0*Inputs!$B$21+Inputs!$B$22*(1+Inputs!$B$23)^0</f>
        <v>11781.102849137267</v>
      </c>
      <c r="R4004" s="36">
        <f>Inputs!$B$12*(1+$B4004)^1*$C4004+Inputs!$B$29*(1+$D4004)^1*Inputs!$B$19+Inputs!$B$30*(1+$E4004)^1*Inputs!$B$20+Inputs!$B$31*(1+$F4004)^1*Inputs!$B$21+Inputs!$B$22*(1+Inputs!$B$23)^1</f>
        <v>13689.764768197205</v>
      </c>
      <c r="S4004" s="36">
        <f>Inputs!$B$12*(1+$B4004)^2*$C4004+Inputs!$B$29*(1+$D4004)^2*Inputs!$B$19+Inputs!$B$30*(1+$E4004)^2*Inputs!$B$20+Inputs!$B$31*(1+$F4004)^2*Inputs!$B$21+Inputs!$B$22*(1+Inputs!$B$23)^2</f>
        <v>16430.384177655982</v>
      </c>
      <c r="T4004" s="36">
        <f>Inputs!$B$12*(1+$B4004)^3*$C4004+Inputs!$B$29*(1+$D4004)^3*Inputs!$B$19+Inputs!$B$30*(1+$E4004)^3*Inputs!$B$20+Inputs!$B$31*(1+$F4004)^3*Inputs!$B$21+Inputs!$B$22*(1+Inputs!$B$23)^3</f>
        <v>20392.738983711715</v>
      </c>
      <c r="U4004" s="36">
        <f>Inputs!$B$12*(1+$B4004)^4*$C4004+Inputs!$B$29*(1+$D4004)^4*Inputs!$B$19+Inputs!$B$30*(1+$E4004)^4*Inputs!$B$20+Inputs!$B$31*(1+$F4004)^4*Inputs!$B$21+Inputs!$B$22*(1+Inputs!$B$23)^4</f>
        <v>26149.705468526066</v>
      </c>
      <c r="V4004" s="35">
        <f>Inputs!$B$13/(Q4004*(1-$G4004))</f>
        <v>1.3897979730167207</v>
      </c>
      <c r="W4004" s="36">
        <f>Inputs!$B$13</f>
        <v>12660</v>
      </c>
      <c r="X4004" s="36">
        <f t="shared" si="623"/>
        <v>13778.655860137911</v>
      </c>
      <c r="Y4004" s="36">
        <f t="shared" si="624"/>
        <v>15418.013281053243</v>
      </c>
      <c r="Z4004" s="36">
        <f t="shared" si="625"/>
        <v>17747.294853456337</v>
      </c>
      <c r="AA4004" s="36">
        <f t="shared" si="626"/>
        <v>20976.40891016163</v>
      </c>
      <c r="AB4004" s="36">
        <f t="shared" si="627"/>
        <v>58857.693887329428</v>
      </c>
      <c r="AC4004" s="36">
        <f t="shared" si="628"/>
        <v>284558.73799348716</v>
      </c>
      <c r="AD4004" s="36">
        <f t="shared" si="629"/>
        <v>172979.77496263618</v>
      </c>
    </row>
    <row r="4005" spans="1:30" ht="14.25" customHeight="1" x14ac:dyDescent="0.25">
      <c r="A4005" s="16">
        <v>3989</v>
      </c>
      <c r="B4005" s="34">
        <v>0.48139176340455903</v>
      </c>
      <c r="C4005" s="34">
        <v>5.51138169913944E-2</v>
      </c>
      <c r="D4005" s="34">
        <v>4.3674122505430603E-2</v>
      </c>
      <c r="E4005" s="34">
        <v>3.6968951978216598E-2</v>
      </c>
      <c r="F4005" s="34">
        <v>2.2752324544463701E-2</v>
      </c>
      <c r="G4005" s="34">
        <v>0.153304666471479</v>
      </c>
      <c r="H4005" s="35">
        <v>1.0549906314616699</v>
      </c>
      <c r="I4005" s="34">
        <v>9.5748232120048807E-2</v>
      </c>
      <c r="J4005" s="34">
        <v>1.7375703271288099E-2</v>
      </c>
      <c r="K4005" s="36">
        <f>Inputs!$B$12*(1+$B4005)^4</f>
        <v>288955.49176474818</v>
      </c>
      <c r="L4005" s="36">
        <f t="shared" si="620"/>
        <v>22412.88253073805</v>
      </c>
      <c r="M4005" s="36">
        <f t="shared" si="621"/>
        <v>246605.63513188376</v>
      </c>
      <c r="N4005" s="37">
        <f>M4005/Inputs!$B$6</f>
        <v>375.92322428640819</v>
      </c>
      <c r="O4005" s="38">
        <f>IF(N4005&gt;Inputs!$B$4,1,0)</f>
        <v>0</v>
      </c>
      <c r="P4005" s="34">
        <f t="shared" si="622"/>
        <v>7.8372528848760711E-2</v>
      </c>
      <c r="Q4005" s="36">
        <f>Inputs!$B$12*(1+$B4005)^0*$C4005+Inputs!$B$29*(1+$D4005)^0*Inputs!$B$19+Inputs!$B$30*(1+$E4005)^0*Inputs!$B$20+Inputs!$B$31*(1+$F4005)^0*Inputs!$B$21+Inputs!$B$22*(1+Inputs!$B$23)^0</f>
        <v>11328.873046910587</v>
      </c>
      <c r="R4005" s="36">
        <f>Inputs!$B$12*(1+$B4005)^1*$C4005+Inputs!$B$29*(1+$D4005)^1*Inputs!$B$19+Inputs!$B$30*(1+$E4005)^1*Inputs!$B$20+Inputs!$B$31*(1+$F4005)^1*Inputs!$B$21+Inputs!$B$22*(1+Inputs!$B$23)^1</f>
        <v>13191.309035527018</v>
      </c>
      <c r="S4005" s="36">
        <f>Inputs!$B$12*(1+$B4005)^2*$C4005+Inputs!$B$29*(1+$D4005)^2*Inputs!$B$19+Inputs!$B$30*(1+$E4005)^2*Inputs!$B$20+Inputs!$B$31*(1+$F4005)^2*Inputs!$B$21+Inputs!$B$22*(1+Inputs!$B$23)^2</f>
        <v>15830.052362911982</v>
      </c>
      <c r="T4005" s="36">
        <f>Inputs!$B$12*(1+$B4005)^3*$C4005+Inputs!$B$29*(1+$D4005)^3*Inputs!$B$19+Inputs!$B$30*(1+$E4005)^3*Inputs!$B$20+Inputs!$B$31*(1+$F4005)^3*Inputs!$B$21+Inputs!$B$22*(1+Inputs!$B$23)^3</f>
        <v>19614.394920029546</v>
      </c>
      <c r="U4005" s="36">
        <f>Inputs!$B$12*(1+$B4005)^4*$C4005+Inputs!$B$29*(1+$D4005)^4*Inputs!$B$19+Inputs!$B$30*(1+$E4005)^4*Inputs!$B$20+Inputs!$B$31*(1+$F4005)^4*Inputs!$B$21+Inputs!$B$22*(1+Inputs!$B$23)^4</f>
        <v>25091.22966852814</v>
      </c>
      <c r="V4005" s="35">
        <f>Inputs!$B$13/(Q4005*(1-$G4005))</f>
        <v>1.3198355726010054</v>
      </c>
      <c r="W4005" s="36">
        <f>Inputs!$B$13</f>
        <v>12660</v>
      </c>
      <c r="X4005" s="36">
        <f t="shared" si="623"/>
        <v>14001.755049650608</v>
      </c>
      <c r="Y4005" s="36">
        <f t="shared" si="624"/>
        <v>15915.172651324947</v>
      </c>
      <c r="Z4005" s="36">
        <f t="shared" si="625"/>
        <v>18620.266548442989</v>
      </c>
      <c r="AA4005" s="36">
        <f t="shared" si="626"/>
        <v>22412.88253073805</v>
      </c>
      <c r="AB4005" s="36">
        <f t="shared" si="627"/>
        <v>62417.638980043324</v>
      </c>
      <c r="AC4005" s="36">
        <f t="shared" si="628"/>
        <v>290947.89286497497</v>
      </c>
      <c r="AD4005" s="36">
        <f t="shared" si="629"/>
        <v>184187.99615184043</v>
      </c>
    </row>
    <row r="4006" spans="1:30" ht="14.25" customHeight="1" x14ac:dyDescent="0.25">
      <c r="A4006" s="16">
        <v>3990</v>
      </c>
      <c r="B4006" s="34">
        <v>0.39182110382027302</v>
      </c>
      <c r="C4006" s="34">
        <v>7.8282360686566396E-2</v>
      </c>
      <c r="D4006" s="34">
        <v>5.0887666438048498E-2</v>
      </c>
      <c r="E4006" s="34">
        <v>4.6643941498939599E-2</v>
      </c>
      <c r="F4006" s="34">
        <v>2.4449827547933099E-2</v>
      </c>
      <c r="G4006" s="34">
        <v>0.20489268521687301</v>
      </c>
      <c r="H4006" s="35">
        <v>1.0159589286594299</v>
      </c>
      <c r="I4006" s="34">
        <v>9.8738752276097005E-2</v>
      </c>
      <c r="J4006" s="34">
        <v>2.5955810104558202E-2</v>
      </c>
      <c r="K4006" s="36">
        <f>Inputs!$B$12*(1+$B4006)^4</f>
        <v>225156.72321563947</v>
      </c>
      <c r="L4006" s="36">
        <f t="shared" si="620"/>
        <v>21845.755174486763</v>
      </c>
      <c r="M4006" s="36">
        <f t="shared" si="621"/>
        <v>253988.41553313483</v>
      </c>
      <c r="N4006" s="37">
        <f>M4006/Inputs!$B$6</f>
        <v>387.17746270294941</v>
      </c>
      <c r="O4006" s="38">
        <f>IF(N4006&gt;Inputs!$B$4,1,0)</f>
        <v>0</v>
      </c>
      <c r="P4006" s="34">
        <f t="shared" si="622"/>
        <v>7.27829421715388E-2</v>
      </c>
      <c r="Q4006" s="36">
        <f>Inputs!$B$12*(1+$B4006)^0*$C4006+Inputs!$B$29*(1+$D4006)^0*Inputs!$B$19+Inputs!$B$30*(1+$E4006)^0*Inputs!$B$20+Inputs!$B$31*(1+$F4006)^0*Inputs!$B$21+Inputs!$B$22*(1+Inputs!$B$23)^0</f>
        <v>12718.985668620906</v>
      </c>
      <c r="R4006" s="36">
        <f>Inputs!$B$12*(1+$B4006)^1*$C4006+Inputs!$B$29*(1+$D4006)^1*Inputs!$B$19+Inputs!$B$30*(1+$E4006)^1*Inputs!$B$20+Inputs!$B$31*(1+$F4006)^1*Inputs!$B$21+Inputs!$B$22*(1+Inputs!$B$23)^1</f>
        <v>14885.646316357834</v>
      </c>
      <c r="S4006" s="36">
        <f>Inputs!$B$12*(1+$B4006)^2*$C4006+Inputs!$B$29*(1+$D4006)^2*Inputs!$B$19+Inputs!$B$30*(1+$E4006)^2*Inputs!$B$20+Inputs!$B$31*(1+$F4006)^2*Inputs!$B$21+Inputs!$B$22*(1+Inputs!$B$23)^2</f>
        <v>17788.031015047796</v>
      </c>
      <c r="T4006" s="36">
        <f>Inputs!$B$12*(1+$B4006)^3*$C4006+Inputs!$B$29*(1+$D4006)^3*Inputs!$B$19+Inputs!$B$30*(1+$E4006)^3*Inputs!$B$20+Inputs!$B$31*(1+$F4006)^3*Inputs!$B$21+Inputs!$B$22*(1+Inputs!$B$23)^3</f>
        <v>21709.372231150781</v>
      </c>
      <c r="U4006" s="36">
        <f>Inputs!$B$12*(1+$B4006)^4*$C4006+Inputs!$B$29*(1+$D4006)^4*Inputs!$B$19+Inputs!$B$30*(1+$E4006)^4*Inputs!$B$20+Inputs!$B$31*(1+$F4006)^4*Inputs!$B$21+Inputs!$B$22*(1+Inputs!$B$23)^4</f>
        <v>27043.640986449267</v>
      </c>
      <c r="V4006" s="35">
        <f>Inputs!$B$13/(Q4006*(1-$G4006))</f>
        <v>1.2518591812420261</v>
      </c>
      <c r="W4006" s="36">
        <f>Inputs!$B$13</f>
        <v>12660</v>
      </c>
      <c r="X4006" s="36">
        <f t="shared" si="623"/>
        <v>14118.602179937057</v>
      </c>
      <c r="Y4006" s="36">
        <f t="shared" si="624"/>
        <v>16037.32204316561</v>
      </c>
      <c r="Z4006" s="36">
        <f t="shared" si="625"/>
        <v>18554.737323884594</v>
      </c>
      <c r="AA4006" s="36">
        <f t="shared" si="626"/>
        <v>21845.755174486763</v>
      </c>
      <c r="AB4006" s="36">
        <f t="shared" si="627"/>
        <v>61681.944326735291</v>
      </c>
      <c r="AC4006" s="36">
        <f t="shared" si="628"/>
        <v>307940.00322991551</v>
      </c>
      <c r="AD4006" s="36">
        <f t="shared" si="629"/>
        <v>192306.47120639955</v>
      </c>
    </row>
    <row r="4007" spans="1:30" ht="14.25" customHeight="1" x14ac:dyDescent="0.25">
      <c r="A4007" s="16">
        <v>3991</v>
      </c>
      <c r="B4007" s="34">
        <v>0.21329877032608799</v>
      </c>
      <c r="C4007" s="34">
        <v>9.0856418039702305E-2</v>
      </c>
      <c r="D4007" s="34">
        <v>2.7604592539224499E-2</v>
      </c>
      <c r="E4007" s="34">
        <v>3.5323822871456897E-2</v>
      </c>
      <c r="F4007" s="34">
        <v>1.78659122672024E-2</v>
      </c>
      <c r="G4007" s="34">
        <v>0.187966237634308</v>
      </c>
      <c r="H4007" s="35">
        <v>1.1476849948833301</v>
      </c>
      <c r="I4007" s="34">
        <v>9.3729146214072703E-2</v>
      </c>
      <c r="J4007" s="34">
        <v>2.2225513938292599E-2</v>
      </c>
      <c r="K4007" s="36">
        <f>Inputs!$B$12*(1+$B4007)^4</f>
        <v>130023.62809815326</v>
      </c>
      <c r="L4007" s="36">
        <f t="shared" si="620"/>
        <v>19227.858354853215</v>
      </c>
      <c r="M4007" s="36">
        <f t="shared" si="621"/>
        <v>234842.78448607479</v>
      </c>
      <c r="N4007" s="37">
        <f>M4007/Inputs!$B$6</f>
        <v>357.99204952145544</v>
      </c>
      <c r="O4007" s="38">
        <f>IF(N4007&gt;Inputs!$B$4,1,0)</f>
        <v>0</v>
      </c>
      <c r="P4007" s="34">
        <f t="shared" si="622"/>
        <v>7.1503632275780105E-2</v>
      </c>
      <c r="Q4007" s="36">
        <f>Inputs!$B$12*(1+$B4007)^0*$C4007+Inputs!$B$29*(1+$D4007)^0*Inputs!$B$19+Inputs!$B$30*(1+$E4007)^0*Inputs!$B$20+Inputs!$B$31*(1+$F4007)^0*Inputs!$B$21+Inputs!$B$22*(1+Inputs!$B$23)^0</f>
        <v>13473.429109809062</v>
      </c>
      <c r="R4007" s="36">
        <f>Inputs!$B$12*(1+$B4007)^1*$C4007+Inputs!$B$29*(1+$D4007)^1*Inputs!$B$19+Inputs!$B$30*(1+$E4007)^1*Inputs!$B$20+Inputs!$B$31*(1+$F4007)^1*Inputs!$B$21+Inputs!$B$22*(1+Inputs!$B$23)^1</f>
        <v>14827.566433465297</v>
      </c>
      <c r="S4007" s="36">
        <f>Inputs!$B$12*(1+$B4007)^2*$C4007+Inputs!$B$29*(1+$D4007)^2*Inputs!$B$19+Inputs!$B$30*(1+$E4007)^2*Inputs!$B$20+Inputs!$B$31*(1+$F4007)^2*Inputs!$B$21+Inputs!$B$22*(1+Inputs!$B$23)^2</f>
        <v>16434.73848388395</v>
      </c>
      <c r="T4007" s="36">
        <f>Inputs!$B$12*(1+$B4007)^3*$C4007+Inputs!$B$29*(1+$D4007)^3*Inputs!$B$19+Inputs!$B$30*(1+$E4007)^3*Inputs!$B$20+Inputs!$B$31*(1+$F4007)^3*Inputs!$B$21+Inputs!$B$22*(1+Inputs!$B$23)^3</f>
        <v>18347.99091078213</v>
      </c>
      <c r="U4007" s="36">
        <f>Inputs!$B$12*(1+$B4007)^4*$C4007+Inputs!$B$29*(1+$D4007)^4*Inputs!$B$19+Inputs!$B$30*(1+$E4007)^4*Inputs!$B$20+Inputs!$B$31*(1+$F4007)^4*Inputs!$B$21+Inputs!$B$22*(1+Inputs!$B$23)^4</f>
        <v>20631.657711574633</v>
      </c>
      <c r="V4007" s="35">
        <f>Inputs!$B$13/(Q4007*(1-$G4007))</f>
        <v>1.157128199281507</v>
      </c>
      <c r="W4007" s="36">
        <f>Inputs!$B$13</f>
        <v>12660</v>
      </c>
      <c r="X4007" s="36">
        <f t="shared" si="623"/>
        <v>13903.959025538485</v>
      </c>
      <c r="Y4007" s="36">
        <f t="shared" si="624"/>
        <v>15379.514295084044</v>
      </c>
      <c r="Z4007" s="36">
        <f t="shared" si="625"/>
        <v>17134.748627766683</v>
      </c>
      <c r="AA4007" s="36">
        <f t="shared" si="626"/>
        <v>19227.858354853215</v>
      </c>
      <c r="AB4007" s="36">
        <f t="shared" si="627"/>
        <v>59212.017086857435</v>
      </c>
      <c r="AC4007" s="36">
        <f t="shared" si="628"/>
        <v>274884.0410360549</v>
      </c>
      <c r="AD4007" s="36">
        <f t="shared" si="629"/>
        <v>175630.76739921735</v>
      </c>
    </row>
    <row r="4008" spans="1:30" ht="14.25" customHeight="1" x14ac:dyDescent="0.25">
      <c r="A4008" s="16">
        <v>3992</v>
      </c>
      <c r="B4008" s="34">
        <v>0.31352714260494802</v>
      </c>
      <c r="C4008" s="34">
        <v>6.5314811280455395E-2</v>
      </c>
      <c r="D4008" s="34">
        <v>5.3036459681192201E-2</v>
      </c>
      <c r="E4008" s="34">
        <v>4.5691644166032497E-2</v>
      </c>
      <c r="F4008" s="34">
        <v>1.43409124749726E-2</v>
      </c>
      <c r="G4008" s="34">
        <v>0.21692844233487399</v>
      </c>
      <c r="H4008" s="35">
        <v>1.01276386013722</v>
      </c>
      <c r="I4008" s="34">
        <v>9.9418152529122006E-2</v>
      </c>
      <c r="J4008" s="34">
        <v>2.6506103597363401E-2</v>
      </c>
      <c r="K4008" s="36">
        <f>Inputs!$B$12*(1+$B4008)^4</f>
        <v>178610.69325254438</v>
      </c>
      <c r="L4008" s="36">
        <f t="shared" si="620"/>
        <v>16585.013238068965</v>
      </c>
      <c r="M4008" s="36">
        <f t="shared" si="621"/>
        <v>199457.27253465165</v>
      </c>
      <c r="N4008" s="37">
        <f>M4008/Inputs!$B$6</f>
        <v>304.0507203272129</v>
      </c>
      <c r="O4008" s="38">
        <f>IF(N4008&gt;Inputs!$B$4,1,0)</f>
        <v>0</v>
      </c>
      <c r="P4008" s="34">
        <f t="shared" si="622"/>
        <v>7.2912048931758608E-2</v>
      </c>
      <c r="Q4008" s="36">
        <f>Inputs!$B$12*(1+$B4008)^0*$C4008+Inputs!$B$29*(1+$D4008)^0*Inputs!$B$19+Inputs!$B$30*(1+$E4008)^0*Inputs!$B$20+Inputs!$B$31*(1+$F4008)^0*Inputs!$B$21+Inputs!$B$22*(1+Inputs!$B$23)^0</f>
        <v>11940.932704254246</v>
      </c>
      <c r="R4008" s="36">
        <f>Inputs!$B$12*(1+$B4008)^1*$C4008+Inputs!$B$29*(1+$D4008)^1*Inputs!$B$19+Inputs!$B$30*(1+$E4008)^1*Inputs!$B$20+Inputs!$B$31*(1+$F4008)^1*Inputs!$B$21+Inputs!$B$22*(1+Inputs!$B$23)^1</f>
        <v>13454.987632392291</v>
      </c>
      <c r="S4008" s="36">
        <f>Inputs!$B$12*(1+$B4008)^2*$C4008+Inputs!$B$29*(1+$D4008)^2*Inputs!$B$19+Inputs!$B$30*(1+$E4008)^2*Inputs!$B$20+Inputs!$B$31*(1+$F4008)^2*Inputs!$B$21+Inputs!$B$22*(1+Inputs!$B$23)^2</f>
        <v>15367.644548006279</v>
      </c>
      <c r="T4008" s="36">
        <f>Inputs!$B$12*(1+$B4008)^3*$C4008+Inputs!$B$29*(1+$D4008)^3*Inputs!$B$19+Inputs!$B$30*(1+$E4008)^3*Inputs!$B$20+Inputs!$B$31*(1+$F4008)^3*Inputs!$B$21+Inputs!$B$22*(1+Inputs!$B$23)^3</f>
        <v>17800.364402007843</v>
      </c>
      <c r="U4008" s="36">
        <f>Inputs!$B$12*(1+$B4008)^4*$C4008+Inputs!$B$29*(1+$D4008)^4*Inputs!$B$19+Inputs!$B$30*(1+$E4008)^4*Inputs!$B$20+Inputs!$B$31*(1+$F4008)^4*Inputs!$B$21+Inputs!$B$22*(1+Inputs!$B$23)^4</f>
        <v>20912.510742671966</v>
      </c>
      <c r="V4008" s="35">
        <f>Inputs!$B$13/(Q4008*(1-$G4008))</f>
        <v>1.3539231213118019</v>
      </c>
      <c r="W4008" s="36">
        <f>Inputs!$B$13</f>
        <v>12660</v>
      </c>
      <c r="X4008" s="36">
        <f t="shared" si="623"/>
        <v>13366.597231150297</v>
      </c>
      <c r="Y4008" s="36">
        <f t="shared" si="624"/>
        <v>14240.314569084176</v>
      </c>
      <c r="Z4008" s="36">
        <f t="shared" si="625"/>
        <v>15305.725248691677</v>
      </c>
      <c r="AA4008" s="36">
        <f t="shared" si="626"/>
        <v>16585.013238068965</v>
      </c>
      <c r="AB4008" s="36">
        <f t="shared" si="627"/>
        <v>54091.038596789993</v>
      </c>
      <c r="AC4008" s="36">
        <f t="shared" si="628"/>
        <v>233495.25306928222</v>
      </c>
      <c r="AD4008" s="36">
        <f t="shared" si="629"/>
        <v>145366.23393786166</v>
      </c>
    </row>
    <row r="4009" spans="1:30" ht="14.25" customHeight="1" x14ac:dyDescent="0.25">
      <c r="A4009" s="16">
        <v>3993</v>
      </c>
      <c r="B4009" s="34">
        <v>0.34870616273874899</v>
      </c>
      <c r="C4009" s="34">
        <v>7.6697643857148307E-2</v>
      </c>
      <c r="D4009" s="34">
        <v>5.0839519351369399E-3</v>
      </c>
      <c r="E4009" s="34">
        <v>2.00801825154172E-2</v>
      </c>
      <c r="F4009" s="34">
        <v>5.41415231408482E-3</v>
      </c>
      <c r="G4009" s="34">
        <v>0.178485782484745</v>
      </c>
      <c r="H4009" s="35">
        <v>1.0898162068778701</v>
      </c>
      <c r="I4009" s="34">
        <v>9.5588862789719897E-2</v>
      </c>
      <c r="J4009" s="34">
        <v>2.6934321422210299E-2</v>
      </c>
      <c r="K4009" s="36">
        <f>Inputs!$B$12*(1+$B4009)^4</f>
        <v>198527.47465516833</v>
      </c>
      <c r="L4009" s="36">
        <f t="shared" si="620"/>
        <v>20890.808271279922</v>
      </c>
      <c r="M4009" s="36">
        <f t="shared" si="621"/>
        <v>258609.40650638909</v>
      </c>
      <c r="N4009" s="37">
        <f>M4009/Inputs!$B$6</f>
        <v>394.22165625973946</v>
      </c>
      <c r="O4009" s="38">
        <f>IF(N4009&gt;Inputs!$B$4,1,0)</f>
        <v>0</v>
      </c>
      <c r="P4009" s="34">
        <f t="shared" si="622"/>
        <v>6.8654541367509592E-2</v>
      </c>
      <c r="Q4009" s="36">
        <f>Inputs!$B$12*(1+$B4009)^0*$C4009+Inputs!$B$29*(1+$D4009)^0*Inputs!$B$19+Inputs!$B$30*(1+$E4009)^0*Inputs!$B$20+Inputs!$B$31*(1+$F4009)^0*Inputs!$B$21+Inputs!$B$22*(1+Inputs!$B$23)^0</f>
        <v>12623.902658855819</v>
      </c>
      <c r="R4009" s="36">
        <f>Inputs!$B$12*(1+$B4009)^1*$C4009+Inputs!$B$29*(1+$D4009)^1*Inputs!$B$19+Inputs!$B$30*(1+$E4009)^1*Inputs!$B$20+Inputs!$B$31*(1+$F4009)^1*Inputs!$B$21+Inputs!$B$22*(1+Inputs!$B$23)^1</f>
        <v>14251.211260554621</v>
      </c>
      <c r="S4009" s="36">
        <f>Inputs!$B$12*(1+$B4009)^2*$C4009+Inputs!$B$29*(1+$D4009)^2*Inputs!$B$19+Inputs!$B$30*(1+$E4009)^2*Inputs!$B$20+Inputs!$B$31*(1+$F4009)^2*Inputs!$B$21+Inputs!$B$22*(1+Inputs!$B$23)^2</f>
        <v>16437.247150908704</v>
      </c>
      <c r="T4009" s="36">
        <f>Inputs!$B$12*(1+$B4009)^3*$C4009+Inputs!$B$29*(1+$D4009)^3*Inputs!$B$19+Inputs!$B$30*(1+$E4009)^3*Inputs!$B$20+Inputs!$B$31*(1+$F4009)^3*Inputs!$B$21+Inputs!$B$22*(1+Inputs!$B$23)^3</f>
        <v>19377.094356579728</v>
      </c>
      <c r="U4009" s="36">
        <f>Inputs!$B$12*(1+$B4009)^4*$C4009+Inputs!$B$29*(1+$D4009)^4*Inputs!$B$19+Inputs!$B$30*(1+$E4009)^4*Inputs!$B$20+Inputs!$B$31*(1+$F4009)^4*Inputs!$B$21+Inputs!$B$22*(1+Inputs!$B$23)^4</f>
        <v>23333.876624085333</v>
      </c>
      <c r="V4009" s="35">
        <f>Inputs!$B$13/(Q4009*(1-$G4009))</f>
        <v>1.2207450857136128</v>
      </c>
      <c r="W4009" s="36">
        <f>Inputs!$B$13</f>
        <v>12660</v>
      </c>
      <c r="X4009" s="36">
        <f t="shared" si="623"/>
        <v>13908.74695850733</v>
      </c>
      <c r="Y4009" s="36">
        <f t="shared" si="624"/>
        <v>15600.253915368086</v>
      </c>
      <c r="Z4009" s="36">
        <f t="shared" si="625"/>
        <v>17869.352806758216</v>
      </c>
      <c r="AA4009" s="36">
        <f t="shared" si="626"/>
        <v>20890.808271279922</v>
      </c>
      <c r="AB4009" s="36">
        <f t="shared" si="627"/>
        <v>60643.411150381893</v>
      </c>
      <c r="AC4009" s="36">
        <f t="shared" si="628"/>
        <v>312484.61629344005</v>
      </c>
      <c r="AD4009" s="36">
        <f t="shared" si="629"/>
        <v>197965.99535600719</v>
      </c>
    </row>
    <row r="4010" spans="1:30" ht="14.25" customHeight="1" x14ac:dyDescent="0.25">
      <c r="A4010" s="16">
        <v>3994</v>
      </c>
      <c r="B4010" s="34">
        <v>0.30606370356085</v>
      </c>
      <c r="C4010" s="34">
        <v>7.7184490442728099E-2</v>
      </c>
      <c r="D4010" s="34">
        <v>2.4213527780467901E-2</v>
      </c>
      <c r="E4010" s="34">
        <v>3.7268869352378498E-2</v>
      </c>
      <c r="F4010" s="34">
        <v>9.8611588688373893E-3</v>
      </c>
      <c r="G4010" s="34">
        <v>0.17942847431623299</v>
      </c>
      <c r="H4010" s="35">
        <v>0.93036589442779805</v>
      </c>
      <c r="I4010" s="34">
        <v>9.4333844903178005E-2</v>
      </c>
      <c r="J4010" s="34">
        <v>2.1553494867164898E-2</v>
      </c>
      <c r="K4010" s="36">
        <f>Inputs!$B$12*(1+$B4010)^4</f>
        <v>174585.7092120384</v>
      </c>
      <c r="L4010" s="36">
        <f t="shared" si="620"/>
        <v>16884.294279095782</v>
      </c>
      <c r="M4010" s="36">
        <f t="shared" si="621"/>
        <v>206205.9729277704</v>
      </c>
      <c r="N4010" s="37">
        <f>M4010/Inputs!$B$6</f>
        <v>314.33837336550368</v>
      </c>
      <c r="O4010" s="38">
        <f>IF(N4010&gt;Inputs!$B$4,1,0)</f>
        <v>0</v>
      </c>
      <c r="P4010" s="34">
        <f t="shared" si="622"/>
        <v>7.2780350036013103E-2</v>
      </c>
      <c r="Q4010" s="36">
        <f>Inputs!$B$12*(1+$B4010)^0*$C4010+Inputs!$B$29*(1+$D4010)^0*Inputs!$B$19+Inputs!$B$30*(1+$E4010)^0*Inputs!$B$20+Inputs!$B$31*(1+$F4010)^0*Inputs!$B$21+Inputs!$B$22*(1+Inputs!$B$23)^0</f>
        <v>12653.113453990609</v>
      </c>
      <c r="R4010" s="36">
        <f>Inputs!$B$12*(1+$B4010)^1*$C4010+Inputs!$B$29*(1+$D4010)^1*Inputs!$B$19+Inputs!$B$30*(1+$E4010)^1*Inputs!$B$20+Inputs!$B$31*(1+$F4010)^1*Inputs!$B$21+Inputs!$B$22*(1+Inputs!$B$23)^1</f>
        <v>14219.450666517401</v>
      </c>
      <c r="S4010" s="36">
        <f>Inputs!$B$12*(1+$B4010)^2*$C4010+Inputs!$B$29*(1+$D4010)^2*Inputs!$B$19+Inputs!$B$30*(1+$E4010)^2*Inputs!$B$20+Inputs!$B$31*(1+$F4010)^2*Inputs!$B$21+Inputs!$B$22*(1+Inputs!$B$23)^2</f>
        <v>16223.392931203787</v>
      </c>
      <c r="T4010" s="36">
        <f>Inputs!$B$12*(1+$B4010)^3*$C4010+Inputs!$B$29*(1+$D4010)^3*Inputs!$B$19+Inputs!$B$30*(1+$E4010)^3*Inputs!$B$20+Inputs!$B$31*(1+$F4010)^3*Inputs!$B$21+Inputs!$B$22*(1+Inputs!$B$23)^3</f>
        <v>18797.834396817838</v>
      </c>
      <c r="U4010" s="36">
        <f>Inputs!$B$12*(1+$B4010)^4*$C4010+Inputs!$B$29*(1+$D4010)^4*Inputs!$B$19+Inputs!$B$30*(1+$E4010)^4*Inputs!$B$20+Inputs!$B$31*(1+$F4010)^4*Inputs!$B$21+Inputs!$B$22*(1+Inputs!$B$23)^4</f>
        <v>22116.311020862122</v>
      </c>
      <c r="V4010" s="35">
        <f>Inputs!$B$13/(Q4010*(1-$G4010))</f>
        <v>1.2193260742274232</v>
      </c>
      <c r="W4010" s="36">
        <f>Inputs!$B$13</f>
        <v>12660</v>
      </c>
      <c r="X4010" s="36">
        <f t="shared" si="623"/>
        <v>13384.287344173694</v>
      </c>
      <c r="Y4010" s="36">
        <f t="shared" si="624"/>
        <v>14308.838034425993</v>
      </c>
      <c r="Z4010" s="36">
        <f t="shared" si="625"/>
        <v>15465.164181147984</v>
      </c>
      <c r="AA4010" s="36">
        <f t="shared" si="626"/>
        <v>16884.294279095782</v>
      </c>
      <c r="AB4010" s="36">
        <f t="shared" si="627"/>
        <v>55204.657116319097</v>
      </c>
      <c r="AC4010" s="36">
        <f t="shared" si="628"/>
        <v>236989.92682284757</v>
      </c>
      <c r="AD4010" s="36">
        <f t="shared" si="629"/>
        <v>151001.31581145132</v>
      </c>
    </row>
    <row r="4011" spans="1:30" ht="14.25" customHeight="1" x14ac:dyDescent="0.25">
      <c r="A4011" s="16">
        <v>3995</v>
      </c>
      <c r="B4011" s="34">
        <v>0.30447138102562399</v>
      </c>
      <c r="C4011" s="34">
        <v>7.3141055056373694E-2</v>
      </c>
      <c r="D4011" s="34">
        <v>3.9872310621283699E-2</v>
      </c>
      <c r="E4011" s="34">
        <v>5.3437126250082498E-2</v>
      </c>
      <c r="F4011" s="34">
        <v>-6.4789896914683896E-3</v>
      </c>
      <c r="G4011" s="34">
        <v>0.20473166845730401</v>
      </c>
      <c r="H4011" s="35">
        <v>1.0590828022897201</v>
      </c>
      <c r="I4011" s="34">
        <v>9.5516445016099197E-2</v>
      </c>
      <c r="J4011" s="34">
        <v>2.05642878482056E-2</v>
      </c>
      <c r="K4011" s="36">
        <f>Inputs!$B$12*(1+$B4011)^4</f>
        <v>173735.8615954245</v>
      </c>
      <c r="L4011" s="36">
        <f t="shared" si="620"/>
        <v>18078.453867046086</v>
      </c>
      <c r="M4011" s="36">
        <f t="shared" si="621"/>
        <v>212802.98897070729</v>
      </c>
      <c r="N4011" s="37">
        <f>M4011/Inputs!$B$6</f>
        <v>324.39480026022454</v>
      </c>
      <c r="O4011" s="38">
        <f>IF(N4011&gt;Inputs!$B$4,1,0)</f>
        <v>0</v>
      </c>
      <c r="P4011" s="34">
        <f t="shared" si="622"/>
        <v>7.4952157167893593E-2</v>
      </c>
      <c r="Q4011" s="36">
        <f>Inputs!$B$12*(1+$B4011)^0*$C4011+Inputs!$B$29*(1+$D4011)^0*Inputs!$B$19+Inputs!$B$30*(1+$E4011)^0*Inputs!$B$20+Inputs!$B$31*(1+$F4011)^0*Inputs!$B$21+Inputs!$B$22*(1+Inputs!$B$23)^0</f>
        <v>12410.507330809345</v>
      </c>
      <c r="R4011" s="36">
        <f>Inputs!$B$12*(1+$B4011)^1*$C4011+Inputs!$B$29*(1+$D4011)^1*Inputs!$B$19+Inputs!$B$30*(1+$E4011)^1*Inputs!$B$20+Inputs!$B$31*(1+$F4011)^1*Inputs!$B$21+Inputs!$B$22*(1+Inputs!$B$23)^1</f>
        <v>13914.104701209504</v>
      </c>
      <c r="S4011" s="36">
        <f>Inputs!$B$12*(1+$B4011)^2*$C4011+Inputs!$B$29*(1+$D4011)^2*Inputs!$B$19+Inputs!$B$30*(1+$E4011)^2*Inputs!$B$20+Inputs!$B$31*(1+$F4011)^2*Inputs!$B$21+Inputs!$B$22*(1+Inputs!$B$23)^2</f>
        <v>15835.057157644769</v>
      </c>
      <c r="T4011" s="36">
        <f>Inputs!$B$12*(1+$B4011)^3*$C4011+Inputs!$B$29*(1+$D4011)^3*Inputs!$B$19+Inputs!$B$30*(1+$E4011)^3*Inputs!$B$20+Inputs!$B$31*(1+$F4011)^3*Inputs!$B$21+Inputs!$B$22*(1+Inputs!$B$23)^3</f>
        <v>18297.759472310056</v>
      </c>
      <c r="U4011" s="36">
        <f>Inputs!$B$12*(1+$B4011)^4*$C4011+Inputs!$B$29*(1+$D4011)^4*Inputs!$B$19+Inputs!$B$30*(1+$E4011)^4*Inputs!$B$20+Inputs!$B$31*(1+$F4011)^4*Inputs!$B$21+Inputs!$B$22*(1+Inputs!$B$23)^4</f>
        <v>21464.347002927519</v>
      </c>
      <c r="V4011" s="35">
        <f>Inputs!$B$13/(Q4011*(1-$G4011))</f>
        <v>1.2827159101040526</v>
      </c>
      <c r="W4011" s="36">
        <f>Inputs!$B$13</f>
        <v>12660</v>
      </c>
      <c r="X4011" s="36">
        <f t="shared" si="623"/>
        <v>13575.174636051373</v>
      </c>
      <c r="Y4011" s="36">
        <f t="shared" si="624"/>
        <v>14745.275498250301</v>
      </c>
      <c r="Z4011" s="36">
        <f t="shared" si="625"/>
        <v>16224.936129323945</v>
      </c>
      <c r="AA4011" s="36">
        <f t="shared" si="626"/>
        <v>18078.453867046086</v>
      </c>
      <c r="AB4011" s="36">
        <f t="shared" si="627"/>
        <v>56803.559593859325</v>
      </c>
      <c r="AC4011" s="36">
        <f t="shared" si="628"/>
        <v>246160.01851540894</v>
      </c>
      <c r="AD4011" s="36">
        <f t="shared" si="629"/>
        <v>155999.42937684795</v>
      </c>
    </row>
    <row r="4012" spans="1:30" ht="14.25" customHeight="1" x14ac:dyDescent="0.25">
      <c r="A4012" s="16">
        <v>3996</v>
      </c>
      <c r="B4012" s="34">
        <v>0.32640550562813397</v>
      </c>
      <c r="C4012" s="34">
        <v>6.7247132892031006E-2</v>
      </c>
      <c r="D4012" s="34">
        <v>2.5459366348262898E-2</v>
      </c>
      <c r="E4012" s="34">
        <v>2.4801567700788701E-2</v>
      </c>
      <c r="F4012" s="34">
        <v>1.9039378255784101E-2</v>
      </c>
      <c r="G4012" s="34">
        <v>0.19598153435503199</v>
      </c>
      <c r="H4012" s="35">
        <v>1.0921616999456201</v>
      </c>
      <c r="I4012" s="34">
        <v>9.5711290752579295E-2</v>
      </c>
      <c r="J4012" s="34">
        <v>2.59165802637761E-2</v>
      </c>
      <c r="K4012" s="36">
        <f>Inputs!$B$12*(1+$B4012)^4</f>
        <v>185719.07583221301</v>
      </c>
      <c r="L4012" s="36">
        <f t="shared" si="620"/>
        <v>18601.643902108961</v>
      </c>
      <c r="M4012" s="36">
        <f t="shared" si="621"/>
        <v>230597.30603652765</v>
      </c>
      <c r="N4012" s="37">
        <f>M4012/Inputs!$B$6</f>
        <v>351.52028359226773</v>
      </c>
      <c r="O4012" s="38">
        <f>IF(N4012&gt;Inputs!$B$4,1,0)</f>
        <v>0</v>
      </c>
      <c r="P4012" s="34">
        <f t="shared" si="622"/>
        <v>6.9794710488803202E-2</v>
      </c>
      <c r="Q4012" s="36">
        <f>Inputs!$B$12*(1+$B4012)^0*$C4012+Inputs!$B$29*(1+$D4012)^0*Inputs!$B$19+Inputs!$B$30*(1+$E4012)^0*Inputs!$B$20+Inputs!$B$31*(1+$F4012)^0*Inputs!$B$21+Inputs!$B$22*(1+Inputs!$B$23)^0</f>
        <v>12056.872000948781</v>
      </c>
      <c r="R4012" s="36">
        <f>Inputs!$B$12*(1+$B4012)^1*$C4012+Inputs!$B$29*(1+$D4012)^1*Inputs!$B$19+Inputs!$B$30*(1+$E4012)^1*Inputs!$B$20+Inputs!$B$31*(1+$F4012)^1*Inputs!$B$21+Inputs!$B$22*(1+Inputs!$B$23)^1</f>
        <v>13537.030588496666</v>
      </c>
      <c r="S4012" s="36">
        <f>Inputs!$B$12*(1+$B4012)^2*$C4012+Inputs!$B$29*(1+$D4012)^2*Inputs!$B$19+Inputs!$B$30*(1+$E4012)^2*Inputs!$B$20+Inputs!$B$31*(1+$F4012)^2*Inputs!$B$21+Inputs!$B$22*(1+Inputs!$B$23)^2</f>
        <v>15450.310267251312</v>
      </c>
      <c r="T4012" s="36">
        <f>Inputs!$B$12*(1+$B4012)^3*$C4012+Inputs!$B$29*(1+$D4012)^3*Inputs!$B$19+Inputs!$B$30*(1+$E4012)^3*Inputs!$B$20+Inputs!$B$31*(1+$F4012)^3*Inputs!$B$21+Inputs!$B$22*(1+Inputs!$B$23)^3</f>
        <v>17937.085670242108</v>
      </c>
      <c r="U4012" s="36">
        <f>Inputs!$B$12*(1+$B4012)^4*$C4012+Inputs!$B$29*(1+$D4012)^4*Inputs!$B$19+Inputs!$B$30*(1+$E4012)^4*Inputs!$B$20+Inputs!$B$31*(1+$F4012)^4*Inputs!$B$21+Inputs!$B$22*(1+Inputs!$B$23)^4</f>
        <v>21183.531383455196</v>
      </c>
      <c r="V4012" s="35">
        <f>Inputs!$B$13/(Q4012*(1-$G4012))</f>
        <v>1.3059694932288455</v>
      </c>
      <c r="W4012" s="36">
        <f>Inputs!$B$13</f>
        <v>12660</v>
      </c>
      <c r="X4012" s="36">
        <f t="shared" si="623"/>
        <v>13632.429219522957</v>
      </c>
      <c r="Y4012" s="36">
        <f t="shared" si="624"/>
        <v>14895.194233787479</v>
      </c>
      <c r="Z4012" s="36">
        <f t="shared" si="625"/>
        <v>16521.751453765934</v>
      </c>
      <c r="AA4012" s="36">
        <f t="shared" si="626"/>
        <v>18601.643902108961</v>
      </c>
      <c r="AB4012" s="36">
        <f t="shared" si="627"/>
        <v>57472.148922074986</v>
      </c>
      <c r="AC4012" s="36">
        <f t="shared" si="628"/>
        <v>273426.66465244029</v>
      </c>
      <c r="AD4012" s="36">
        <f t="shared" si="629"/>
        <v>173125.15711445265</v>
      </c>
    </row>
    <row r="4013" spans="1:30" ht="14.25" customHeight="1" x14ac:dyDescent="0.25">
      <c r="A4013" s="16">
        <v>3997</v>
      </c>
      <c r="B4013" s="34">
        <v>0.52893527741072399</v>
      </c>
      <c r="C4013" s="34">
        <v>4.3889454425808903E-2</v>
      </c>
      <c r="D4013" s="34">
        <v>4.8072393143645697E-2</v>
      </c>
      <c r="E4013" s="34">
        <v>5.1743051754222398E-2</v>
      </c>
      <c r="F4013" s="34">
        <v>-1.2800196330982E-2</v>
      </c>
      <c r="G4013" s="34">
        <v>0.190025929302783</v>
      </c>
      <c r="H4013" s="35">
        <v>1.0455654381967701</v>
      </c>
      <c r="I4013" s="34">
        <v>0.105366950540131</v>
      </c>
      <c r="J4013" s="34">
        <v>3.1552588712339E-2</v>
      </c>
      <c r="K4013" s="36">
        <f>Inputs!$B$12*(1+$B4013)^4</f>
        <v>327874.51087269385</v>
      </c>
      <c r="L4013" s="36">
        <f t="shared" si="620"/>
        <v>19596.647229846123</v>
      </c>
      <c r="M4013" s="36">
        <f t="shared" si="621"/>
        <v>222456.70526336992</v>
      </c>
      <c r="N4013" s="37">
        <f>M4013/Inputs!$B$6</f>
        <v>339.11083119416145</v>
      </c>
      <c r="O4013" s="38">
        <f>IF(N4013&gt;Inputs!$B$4,1,0)</f>
        <v>0</v>
      </c>
      <c r="P4013" s="34">
        <f t="shared" si="622"/>
        <v>7.3814361827791997E-2</v>
      </c>
      <c r="Q4013" s="36">
        <f>Inputs!$B$12*(1+$B4013)^0*$C4013+Inputs!$B$29*(1+$D4013)^0*Inputs!$B$19+Inputs!$B$30*(1+$E4013)^0*Inputs!$B$20+Inputs!$B$31*(1+$F4013)^0*Inputs!$B$21+Inputs!$B$22*(1+Inputs!$B$23)^0</f>
        <v>10655.411292975456</v>
      </c>
      <c r="R4013" s="36">
        <f>Inputs!$B$12*(1+$B4013)^1*$C4013+Inputs!$B$29*(1+$D4013)^1*Inputs!$B$19+Inputs!$B$30*(1+$E4013)^1*Inputs!$B$20+Inputs!$B$31*(1+$F4013)^1*Inputs!$B$21+Inputs!$B$22*(1+Inputs!$B$23)^1</f>
        <v>12209.998803597953</v>
      </c>
      <c r="S4013" s="36">
        <f>Inputs!$B$12*(1+$B4013)^2*$C4013+Inputs!$B$29*(1+$D4013)^2*Inputs!$B$19+Inputs!$B$30*(1+$E4013)^2*Inputs!$B$20+Inputs!$B$31*(1+$F4013)^2*Inputs!$B$21+Inputs!$B$22*(1+Inputs!$B$23)^2</f>
        <v>14514.343920623265</v>
      </c>
      <c r="T4013" s="36">
        <f>Inputs!$B$12*(1+$B4013)^3*$C4013+Inputs!$B$29*(1+$D4013)^3*Inputs!$B$19+Inputs!$B$30*(1+$E4013)^3*Inputs!$B$20+Inputs!$B$31*(1+$F4013)^3*Inputs!$B$21+Inputs!$B$22*(1+Inputs!$B$23)^3</f>
        <v>17958.779112726123</v>
      </c>
      <c r="U4013" s="36">
        <f>Inputs!$B$12*(1+$B4013)^4*$C4013+Inputs!$B$29*(1+$D4013)^4*Inputs!$B$19+Inputs!$B$30*(1+$E4013)^4*Inputs!$B$20+Inputs!$B$31*(1+$F4013)^4*Inputs!$B$21+Inputs!$B$22*(1+Inputs!$B$23)^4</f>
        <v>23139.79139813186</v>
      </c>
      <c r="V4013" s="35">
        <f>Inputs!$B$13/(Q4013*(1-$G4013))</f>
        <v>1.466872516089889</v>
      </c>
      <c r="W4013" s="36">
        <f>Inputs!$B$13</f>
        <v>12660</v>
      </c>
      <c r="X4013" s="36">
        <f t="shared" si="623"/>
        <v>13465.391208192001</v>
      </c>
      <c r="Y4013" s="36">
        <f t="shared" si="624"/>
        <v>14768.414587821177</v>
      </c>
      <c r="Z4013" s="36">
        <f t="shared" si="625"/>
        <v>16741.045418605754</v>
      </c>
      <c r="AA4013" s="36">
        <f t="shared" si="626"/>
        <v>19596.647229846123</v>
      </c>
      <c r="AB4013" s="36">
        <f t="shared" si="627"/>
        <v>56498.052169094881</v>
      </c>
      <c r="AC4013" s="36">
        <f t="shared" si="628"/>
        <v>273862.31729797431</v>
      </c>
      <c r="AD4013" s="36">
        <f t="shared" si="629"/>
        <v>165958.65309427504</v>
      </c>
    </row>
    <row r="4014" spans="1:30" ht="14.25" customHeight="1" x14ac:dyDescent="0.25">
      <c r="A4014" s="16">
        <v>3998</v>
      </c>
      <c r="B4014" s="34">
        <v>0.25856428863418102</v>
      </c>
      <c r="C4014" s="34">
        <v>7.5184847141187006E-2</v>
      </c>
      <c r="D4014" s="34">
        <v>1.9830199355947899E-2</v>
      </c>
      <c r="E4014" s="34">
        <v>5.4256478803912003E-2</v>
      </c>
      <c r="F4014" s="34">
        <v>9.4655371159014998E-3</v>
      </c>
      <c r="G4014" s="34">
        <v>0.19228446504025401</v>
      </c>
      <c r="H4014" s="35">
        <v>1.0733085251104599</v>
      </c>
      <c r="I4014" s="34">
        <v>0.10343247825933199</v>
      </c>
      <c r="J4014" s="34">
        <v>2.6795674408186001E-2</v>
      </c>
      <c r="K4014" s="36">
        <f>Inputs!$B$12*(1+$B4014)^4</f>
        <v>150540.33177951837</v>
      </c>
      <c r="L4014" s="36">
        <f t="shared" si="620"/>
        <v>17412.55476224688</v>
      </c>
      <c r="M4014" s="36">
        <f t="shared" si="621"/>
        <v>197380.9051474852</v>
      </c>
      <c r="N4014" s="37">
        <f>M4014/Inputs!$B$6</f>
        <v>300.88552613945916</v>
      </c>
      <c r="O4014" s="38">
        <f>IF(N4014&gt;Inputs!$B$4,1,0)</f>
        <v>0</v>
      </c>
      <c r="P4014" s="34">
        <f t="shared" si="622"/>
        <v>7.663680385114599E-2</v>
      </c>
      <c r="Q4014" s="36">
        <f>Inputs!$B$12*(1+$B4014)^0*$C4014+Inputs!$B$29*(1+$D4014)^0*Inputs!$B$19+Inputs!$B$30*(1+$E4014)^0*Inputs!$B$20+Inputs!$B$31*(1+$F4014)^0*Inputs!$B$21+Inputs!$B$22*(1+Inputs!$B$23)^0</f>
        <v>12533.134855898141</v>
      </c>
      <c r="R4014" s="36">
        <f>Inputs!$B$12*(1+$B4014)^1*$C4014+Inputs!$B$29*(1+$D4014)^1*Inputs!$B$19+Inputs!$B$30*(1+$E4014)^1*Inputs!$B$20+Inputs!$B$31*(1+$F4014)^1*Inputs!$B$21+Inputs!$B$22*(1+Inputs!$B$23)^1</f>
        <v>13874.875782070645</v>
      </c>
      <c r="S4014" s="36">
        <f>Inputs!$B$12*(1+$B4014)^2*$C4014+Inputs!$B$29*(1+$D4014)^2*Inputs!$B$19+Inputs!$B$30*(1+$E4014)^2*Inputs!$B$20+Inputs!$B$31*(1+$F4014)^2*Inputs!$B$21+Inputs!$B$22*(1+Inputs!$B$23)^2</f>
        <v>15525.229223153274</v>
      </c>
      <c r="T4014" s="36">
        <f>Inputs!$B$12*(1+$B4014)^3*$C4014+Inputs!$B$29*(1+$D4014)^3*Inputs!$B$19+Inputs!$B$30*(1+$E4014)^3*Inputs!$B$20+Inputs!$B$31*(1+$F4014)^3*Inputs!$B$21+Inputs!$B$22*(1+Inputs!$B$23)^3</f>
        <v>17562.544285614124</v>
      </c>
      <c r="U4014" s="36">
        <f>Inputs!$B$12*(1+$B4014)^4*$C4014+Inputs!$B$29*(1+$D4014)^4*Inputs!$B$19+Inputs!$B$30*(1+$E4014)^4*Inputs!$B$20+Inputs!$B$31*(1+$F4014)^4*Inputs!$B$21+Inputs!$B$22*(1+Inputs!$B$23)^4</f>
        <v>20085.353540453219</v>
      </c>
      <c r="V4014" s="35">
        <f>Inputs!$B$13/(Q4014*(1-$G4014))</f>
        <v>1.2505917436542653</v>
      </c>
      <c r="W4014" s="36">
        <f>Inputs!$B$13</f>
        <v>12660</v>
      </c>
      <c r="X4014" s="36">
        <f t="shared" si="623"/>
        <v>13518.621374833992</v>
      </c>
      <c r="Y4014" s="36">
        <f t="shared" si="624"/>
        <v>14570.81846409221</v>
      </c>
      <c r="Z4014" s="36">
        <f t="shared" si="625"/>
        <v>15854.175397897738</v>
      </c>
      <c r="AA4014" s="36">
        <f t="shared" si="626"/>
        <v>17412.55476224688</v>
      </c>
      <c r="AB4014" s="36">
        <f t="shared" si="627"/>
        <v>54760.939413693646</v>
      </c>
      <c r="AC4014" s="36">
        <f t="shared" si="628"/>
        <v>233296.99324358502</v>
      </c>
      <c r="AD4014" s="36">
        <f t="shared" si="629"/>
        <v>142619.96573379156</v>
      </c>
    </row>
    <row r="4015" spans="1:30" ht="14.25" customHeight="1" x14ac:dyDescent="0.25">
      <c r="A4015" s="16">
        <v>3999</v>
      </c>
      <c r="B4015" s="34">
        <v>0.50180048906152097</v>
      </c>
      <c r="C4015" s="34">
        <v>4.6534678935062697E-2</v>
      </c>
      <c r="D4015" s="34">
        <v>4.0821890322312801E-2</v>
      </c>
      <c r="E4015" s="34">
        <v>4.5251362983956399E-2</v>
      </c>
      <c r="F4015" s="34">
        <v>1.2604332128018401E-2</v>
      </c>
      <c r="G4015" s="34">
        <v>0.19437069287060199</v>
      </c>
      <c r="H4015" s="35">
        <v>1.09783620893756</v>
      </c>
      <c r="I4015" s="34">
        <v>9.1971979399334894E-2</v>
      </c>
      <c r="J4015" s="34">
        <v>2.4840315694412401E-2</v>
      </c>
      <c r="K4015" s="36">
        <f>Inputs!$B$12*(1+$B4015)^4</f>
        <v>305211.02406799135</v>
      </c>
      <c r="L4015" s="36">
        <f t="shared" si="620"/>
        <v>20542.961519323158</v>
      </c>
      <c r="M4015" s="36">
        <f t="shared" si="621"/>
        <v>262223.23721966177</v>
      </c>
      <c r="N4015" s="37">
        <f>M4015/Inputs!$B$6</f>
        <v>399.73054454216731</v>
      </c>
      <c r="O4015" s="38">
        <f>IF(N4015&gt;Inputs!$B$4,1,0)</f>
        <v>1</v>
      </c>
      <c r="P4015" s="34">
        <f t="shared" si="622"/>
        <v>6.713166370492249E-2</v>
      </c>
      <c r="Q4015" s="36">
        <f>Inputs!$B$12*(1+$B4015)^0*$C4015+Inputs!$B$29*(1+$D4015)^0*Inputs!$B$19+Inputs!$B$30*(1+$E4015)^0*Inputs!$B$20+Inputs!$B$31*(1+$F4015)^0*Inputs!$B$21+Inputs!$B$22*(1+Inputs!$B$23)^0</f>
        <v>10814.124763530683</v>
      </c>
      <c r="R4015" s="36">
        <f>Inputs!$B$12*(1+$B4015)^1*$C4015+Inputs!$B$29*(1+$D4015)^1*Inputs!$B$19+Inputs!$B$30*(1+$E4015)^1*Inputs!$B$20+Inputs!$B$31*(1+$F4015)^1*Inputs!$B$21+Inputs!$B$22*(1+Inputs!$B$23)^1</f>
        <v>12451.333332679196</v>
      </c>
      <c r="S4015" s="36">
        <f>Inputs!$B$12*(1+$B4015)^2*$C4015+Inputs!$B$29*(1+$D4015)^2*Inputs!$B$19+Inputs!$B$30*(1+$E4015)^2*Inputs!$B$20+Inputs!$B$31*(1+$F4015)^2*Inputs!$B$21+Inputs!$B$22*(1+Inputs!$B$23)^2</f>
        <v>14800.882768693598</v>
      </c>
      <c r="T4015" s="36">
        <f>Inputs!$B$12*(1+$B4015)^3*$C4015+Inputs!$B$29*(1+$D4015)^3*Inputs!$B$19+Inputs!$B$30*(1+$E4015)^3*Inputs!$B$20+Inputs!$B$31*(1+$F4015)^3*Inputs!$B$21+Inputs!$B$22*(1+Inputs!$B$23)^3</f>
        <v>18215.971040851793</v>
      </c>
      <c r="U4015" s="36">
        <f>Inputs!$B$12*(1+$B4015)^4*$C4015+Inputs!$B$29*(1+$D4015)^4*Inputs!$B$19+Inputs!$B$30*(1+$E4015)^4*Inputs!$B$20+Inputs!$B$31*(1+$F4015)^4*Inputs!$B$21+Inputs!$B$22*(1+Inputs!$B$23)^4</f>
        <v>23226.846266768909</v>
      </c>
      <c r="V4015" s="35">
        <f>Inputs!$B$13/(Q4015*(1-$G4015))</f>
        <v>1.4531387143513101</v>
      </c>
      <c r="W4015" s="36">
        <f>Inputs!$B$13</f>
        <v>12660</v>
      </c>
      <c r="X4015" s="36">
        <f t="shared" si="623"/>
        <v>13685.641573759705</v>
      </c>
      <c r="Y4015" s="36">
        <f t="shared" si="624"/>
        <v>15208.944290354329</v>
      </c>
      <c r="Z4015" s="36">
        <f t="shared" si="625"/>
        <v>17414.642316967718</v>
      </c>
      <c r="AA4015" s="36">
        <f t="shared" si="626"/>
        <v>20542.961519323158</v>
      </c>
      <c r="AB4015" s="36">
        <f t="shared" si="627"/>
        <v>60231.142716170012</v>
      </c>
      <c r="AC4015" s="36">
        <f t="shared" si="628"/>
        <v>313611.40193547093</v>
      </c>
      <c r="AD4015" s="36">
        <f t="shared" si="629"/>
        <v>201992.09450349174</v>
      </c>
    </row>
    <row r="4016" spans="1:30" ht="14.25" customHeight="1" x14ac:dyDescent="0.25">
      <c r="A4016" s="16">
        <v>4000</v>
      </c>
      <c r="B4016" s="34">
        <v>0.35584348779285602</v>
      </c>
      <c r="C4016" s="34">
        <v>7.7610073849571401E-2</v>
      </c>
      <c r="D4016" s="34">
        <v>1.90542397991771E-2</v>
      </c>
      <c r="E4016" s="34">
        <v>6.2140692863347599E-2</v>
      </c>
      <c r="F4016" s="34">
        <v>1.7090051877081899E-2</v>
      </c>
      <c r="G4016" s="34">
        <v>0.160715407153704</v>
      </c>
      <c r="H4016" s="35">
        <v>1.05003570429024</v>
      </c>
      <c r="I4016" s="34">
        <v>9.3343679214990205E-2</v>
      </c>
      <c r="J4016" s="34">
        <v>3.1408044739451801E-2</v>
      </c>
      <c r="K4016" s="36">
        <f>Inputs!$B$12*(1+$B4016)^4</f>
        <v>202763.36424566855</v>
      </c>
      <c r="L4016" s="36">
        <f t="shared" si="620"/>
        <v>21793.704868405006</v>
      </c>
      <c r="M4016" s="36">
        <f t="shared" si="621"/>
        <v>294849.54122984805</v>
      </c>
      <c r="N4016" s="37">
        <f>M4016/Inputs!$B$6</f>
        <v>449.46576406989033</v>
      </c>
      <c r="O4016" s="38">
        <f>IF(N4016&gt;Inputs!$B$4,1,0)</f>
        <v>1</v>
      </c>
      <c r="P4016" s="34">
        <f t="shared" si="622"/>
        <v>6.1935634475538404E-2</v>
      </c>
      <c r="Q4016" s="36">
        <f>Inputs!$B$12*(1+$B4016)^0*$C4016+Inputs!$B$29*(1+$D4016)^0*Inputs!$B$19+Inputs!$B$30*(1+$E4016)^0*Inputs!$B$20+Inputs!$B$31*(1+$F4016)^0*Inputs!$B$21+Inputs!$B$22*(1+Inputs!$B$23)^0</f>
        <v>12678.648458401207</v>
      </c>
      <c r="R4016" s="36">
        <f>Inputs!$B$12*(1+$B4016)^1*$C4016+Inputs!$B$29*(1+$D4016)^1*Inputs!$B$19+Inputs!$B$30*(1+$E4016)^1*Inputs!$B$20+Inputs!$B$31*(1+$F4016)^1*Inputs!$B$21+Inputs!$B$22*(1+Inputs!$B$23)^1</f>
        <v>14562.645667035038</v>
      </c>
      <c r="S4016" s="36">
        <f>Inputs!$B$12*(1+$B4016)^2*$C4016+Inputs!$B$29*(1+$D4016)^2*Inputs!$B$19+Inputs!$B$30*(1+$E4016)^2*Inputs!$B$20+Inputs!$B$31*(1+$F4016)^2*Inputs!$B$21+Inputs!$B$22*(1+Inputs!$B$23)^2</f>
        <v>17046.422738243771</v>
      </c>
      <c r="T4016" s="36">
        <f>Inputs!$B$12*(1+$B4016)^3*$C4016+Inputs!$B$29*(1+$D4016)^3*Inputs!$B$19+Inputs!$B$30*(1+$E4016)^3*Inputs!$B$20+Inputs!$B$31*(1+$F4016)^3*Inputs!$B$21+Inputs!$B$22*(1+Inputs!$B$23)^3</f>
        <v>20340.385052081569</v>
      </c>
      <c r="U4016" s="36">
        <f>Inputs!$B$12*(1+$B4016)^4*$C4016+Inputs!$B$29*(1+$D4016)^4*Inputs!$B$19+Inputs!$B$30*(1+$E4016)^4*Inputs!$B$20+Inputs!$B$31*(1+$F4016)^4*Inputs!$B$21+Inputs!$B$22*(1+Inputs!$B$23)^4</f>
        <v>24729.637376476632</v>
      </c>
      <c r="V4016" s="35">
        <f>Inputs!$B$13/(Q4016*(1-$G4016))</f>
        <v>1.1897384428628286</v>
      </c>
      <c r="W4016" s="36">
        <f>Inputs!$B$13</f>
        <v>12660</v>
      </c>
      <c r="X4016" s="36">
        <f t="shared" si="623"/>
        <v>14114.357273770363</v>
      </c>
      <c r="Y4016" s="36">
        <f t="shared" si="624"/>
        <v>16022.000347683545</v>
      </c>
      <c r="Z4016" s="36">
        <f t="shared" si="625"/>
        <v>18521.779244775651</v>
      </c>
      <c r="AA4016" s="36">
        <f t="shared" si="626"/>
        <v>21793.704868405006</v>
      </c>
      <c r="AB4016" s="36">
        <f t="shared" si="627"/>
        <v>62555.806704880444</v>
      </c>
      <c r="AC4016" s="36">
        <f t="shared" si="628"/>
        <v>362928.42910696409</v>
      </c>
      <c r="AD4016" s="36">
        <f t="shared" si="629"/>
        <v>232293.73452496761</v>
      </c>
    </row>
    <row r="4017" spans="1:30" ht="14.25" customHeight="1" x14ac:dyDescent="0.25">
      <c r="A4017" s="16">
        <v>4001</v>
      </c>
      <c r="B4017" s="34">
        <v>0.34616003350843699</v>
      </c>
      <c r="C4017" s="34">
        <v>9.4331266210585005E-2</v>
      </c>
      <c r="D4017" s="34">
        <v>1.8835839556842399E-2</v>
      </c>
      <c r="E4017" s="34">
        <v>6.8720719625429305E-2</v>
      </c>
      <c r="F4017" s="34">
        <v>6.8461854264921804E-3</v>
      </c>
      <c r="G4017" s="34">
        <v>0.166813092195533</v>
      </c>
      <c r="H4017" s="35">
        <v>0.99906633811553702</v>
      </c>
      <c r="I4017" s="34">
        <v>9.3651225626113693E-2</v>
      </c>
      <c r="J4017" s="34">
        <v>2.8981965700165001E-2</v>
      </c>
      <c r="K4017" s="36">
        <f>Inputs!$B$12*(1+$B4017)^4</f>
        <v>197032.56927335382</v>
      </c>
      <c r="L4017" s="36">
        <f t="shared" si="620"/>
        <v>22861.868601008413</v>
      </c>
      <c r="M4017" s="36">
        <f t="shared" si="621"/>
        <v>296616.76692744822</v>
      </c>
      <c r="N4017" s="37">
        <f>M4017/Inputs!$B$6</f>
        <v>452.1597056820857</v>
      </c>
      <c r="O4017" s="38">
        <f>IF(N4017&gt;Inputs!$B$4,1,0)</f>
        <v>1</v>
      </c>
      <c r="P4017" s="34">
        <f t="shared" si="622"/>
        <v>6.4669259925948686E-2</v>
      </c>
      <c r="Q4017" s="36">
        <f>Inputs!$B$12*(1+$B4017)^0*$C4017+Inputs!$B$29*(1+$D4017)^0*Inputs!$B$19+Inputs!$B$30*(1+$E4017)^0*Inputs!$B$20+Inputs!$B$31*(1+$F4017)^0*Inputs!$B$21+Inputs!$B$22*(1+Inputs!$B$23)^0</f>
        <v>13681.920000062022</v>
      </c>
      <c r="R4017" s="36">
        <f>Inputs!$B$12*(1+$B4017)^1*$C4017+Inputs!$B$29*(1+$D4017)^1*Inputs!$B$19+Inputs!$B$30*(1+$E4017)^1*Inputs!$B$20+Inputs!$B$31*(1+$F4017)^1*Inputs!$B$21+Inputs!$B$22*(1+Inputs!$B$23)^1</f>
        <v>15837.685391195842</v>
      </c>
      <c r="S4017" s="36">
        <f>Inputs!$B$12*(1+$B4017)^2*$C4017+Inputs!$B$29*(1+$D4017)^2*Inputs!$B$19+Inputs!$B$30*(1+$E4017)^2*Inputs!$B$20+Inputs!$B$31*(1+$F4017)^2*Inputs!$B$21+Inputs!$B$22*(1+Inputs!$B$23)^2</f>
        <v>18682.822369969872</v>
      </c>
      <c r="T4017" s="36">
        <f>Inputs!$B$12*(1+$B4017)^3*$C4017+Inputs!$B$29*(1+$D4017)^3*Inputs!$B$19+Inputs!$B$30*(1+$E4017)^3*Inputs!$B$20+Inputs!$B$31*(1+$F4017)^3*Inputs!$B$21+Inputs!$B$22*(1+Inputs!$B$23)^3</f>
        <v>22452.874360349</v>
      </c>
      <c r="U4017" s="36">
        <f>Inputs!$B$12*(1+$B4017)^4*$C4017+Inputs!$B$29*(1+$D4017)^4*Inputs!$B$19+Inputs!$B$30*(1+$E4017)^4*Inputs!$B$20+Inputs!$B$31*(1+$F4017)^4*Inputs!$B$21+Inputs!$B$22*(1+Inputs!$B$23)^4</f>
        <v>27464.706406038378</v>
      </c>
      <c r="V4017" s="35">
        <f>Inputs!$B$13/(Q4017*(1-$G4017))</f>
        <v>1.1105656125029419</v>
      </c>
      <c r="W4017" s="36">
        <f>Inputs!$B$13</f>
        <v>12660</v>
      </c>
      <c r="X4017" s="36">
        <f t="shared" si="623"/>
        <v>14286.91933668513</v>
      </c>
      <c r="Y4017" s="36">
        <f t="shared" si="624"/>
        <v>16419.563984052293</v>
      </c>
      <c r="Z4017" s="36">
        <f t="shared" si="625"/>
        <v>19211.441058202297</v>
      </c>
      <c r="AA4017" s="36">
        <f t="shared" si="626"/>
        <v>22861.868601008413</v>
      </c>
      <c r="AB4017" s="36">
        <f t="shared" si="627"/>
        <v>64114.400970123126</v>
      </c>
      <c r="AC4017" s="36">
        <f t="shared" si="628"/>
        <v>363765.57454935834</v>
      </c>
      <c r="AD4017" s="36">
        <f t="shared" si="629"/>
        <v>232502.36595732506</v>
      </c>
    </row>
    <row r="4018" spans="1:30" ht="14.25" customHeight="1" x14ac:dyDescent="0.25">
      <c r="A4018" s="16">
        <v>4002</v>
      </c>
      <c r="B4018" s="34">
        <v>0.43773776824474803</v>
      </c>
      <c r="C4018" s="34">
        <v>6.11017169022837E-2</v>
      </c>
      <c r="D4018" s="34">
        <v>2.8325762921585999E-2</v>
      </c>
      <c r="E4018" s="34">
        <v>1.8533622572084799E-2</v>
      </c>
      <c r="F4018" s="34">
        <v>1.0493514869020899E-2</v>
      </c>
      <c r="G4018" s="34">
        <v>0.17085704597226001</v>
      </c>
      <c r="H4018" s="35">
        <v>1.0336216320592899</v>
      </c>
      <c r="I4018" s="34">
        <v>8.6700770091688403E-2</v>
      </c>
      <c r="J4018" s="34">
        <v>2.7689720902161801E-2</v>
      </c>
      <c r="K4018" s="36">
        <f>Inputs!$B$12*(1+$B4018)^4</f>
        <v>256371.63685929726</v>
      </c>
      <c r="L4018" s="36">
        <f t="shared" si="620"/>
        <v>20715.749065133554</v>
      </c>
      <c r="M4018" s="36">
        <f t="shared" si="621"/>
        <v>299636.20681205409</v>
      </c>
      <c r="N4018" s="37">
        <f>M4018/Inputs!$B$6</f>
        <v>456.76251038422879</v>
      </c>
      <c r="O4018" s="38">
        <f>IF(N4018&gt;Inputs!$B$4,1,0)</f>
        <v>1</v>
      </c>
      <c r="P4018" s="34">
        <f t="shared" si="622"/>
        <v>5.9011049189526599E-2</v>
      </c>
      <c r="Q4018" s="36">
        <f>Inputs!$B$12*(1+$B4018)^0*$C4018+Inputs!$B$29*(1+$D4018)^0*Inputs!$B$19+Inputs!$B$30*(1+$E4018)^0*Inputs!$B$20+Inputs!$B$31*(1+$F4018)^0*Inputs!$B$21+Inputs!$B$22*(1+Inputs!$B$23)^0</f>
        <v>11688.147041563945</v>
      </c>
      <c r="R4018" s="36">
        <f>Inputs!$B$12*(1+$B4018)^1*$C4018+Inputs!$B$29*(1+$D4018)^1*Inputs!$B$19+Inputs!$B$30*(1+$E4018)^1*Inputs!$B$20+Inputs!$B$31*(1+$F4018)^1*Inputs!$B$21+Inputs!$B$22*(1+Inputs!$B$23)^1</f>
        <v>13411.261727647467</v>
      </c>
      <c r="S4018" s="36">
        <f>Inputs!$B$12*(1+$B4018)^2*$C4018+Inputs!$B$29*(1+$D4018)^2*Inputs!$B$19+Inputs!$B$30*(1+$E4018)^2*Inputs!$B$20+Inputs!$B$31*(1+$F4018)^2*Inputs!$B$21+Inputs!$B$22*(1+Inputs!$B$23)^2</f>
        <v>15838.790386714336</v>
      </c>
      <c r="T4018" s="36">
        <f>Inputs!$B$12*(1+$B4018)^3*$C4018+Inputs!$B$29*(1+$D4018)^3*Inputs!$B$19+Inputs!$B$30*(1+$E4018)^3*Inputs!$B$20+Inputs!$B$31*(1+$F4018)^3*Inputs!$B$21+Inputs!$B$22*(1+Inputs!$B$23)^3</f>
        <v>19278.268221487335</v>
      </c>
      <c r="U4018" s="36">
        <f>Inputs!$B$12*(1+$B4018)^4*$C4018+Inputs!$B$29*(1+$D4018)^4*Inputs!$B$19+Inputs!$B$30*(1+$E4018)^4*Inputs!$B$20+Inputs!$B$31*(1+$F4018)^4*Inputs!$B$21+Inputs!$B$22*(1+Inputs!$B$23)^4</f>
        <v>24171.835906547687</v>
      </c>
      <c r="V4018" s="35">
        <f>Inputs!$B$13/(Q4018*(1-$G4018))</f>
        <v>1.3063472176705466</v>
      </c>
      <c r="W4018" s="36">
        <f>Inputs!$B$13</f>
        <v>12660</v>
      </c>
      <c r="X4018" s="36">
        <f t="shared" si="623"/>
        <v>13768.222127781781</v>
      </c>
      <c r="Y4018" s="36">
        <f t="shared" si="624"/>
        <v>15364.962553522746</v>
      </c>
      <c r="Z4018" s="36">
        <f t="shared" si="625"/>
        <v>17611.704688616079</v>
      </c>
      <c r="AA4018" s="36">
        <f t="shared" si="626"/>
        <v>20715.749065133554</v>
      </c>
      <c r="AB4018" s="36">
        <f t="shared" si="627"/>
        <v>61580.035801900201</v>
      </c>
      <c r="AC4018" s="36">
        <f t="shared" si="628"/>
        <v>360769.08761020302</v>
      </c>
      <c r="AD4018" s="36">
        <f t="shared" si="629"/>
        <v>238056.17101015389</v>
      </c>
    </row>
    <row r="4019" spans="1:30" ht="14.25" customHeight="1" x14ac:dyDescent="0.25">
      <c r="A4019" s="16">
        <v>4003</v>
      </c>
      <c r="B4019" s="34">
        <v>0.33183349293020498</v>
      </c>
      <c r="C4019" s="34">
        <v>5.1037135825174197E-2</v>
      </c>
      <c r="D4019" s="34">
        <v>5.0044753091690701E-2</v>
      </c>
      <c r="E4019" s="34">
        <v>5.0023883964020903E-2</v>
      </c>
      <c r="F4019" s="34">
        <v>1.5121575972584201E-2</v>
      </c>
      <c r="G4019" s="34">
        <v>0.17059826793544899</v>
      </c>
      <c r="H4019" s="35">
        <v>1.0899320907474499</v>
      </c>
      <c r="I4019" s="34">
        <v>9.6730160265689299E-2</v>
      </c>
      <c r="J4019" s="34">
        <v>2.4352991297355998E-2</v>
      </c>
      <c r="K4019" s="36">
        <f>Inputs!$B$12*(1+$B4019)^4</f>
        <v>188777.82570342187</v>
      </c>
      <c r="L4019" s="36">
        <f t="shared" si="620"/>
        <v>17085.568091298006</v>
      </c>
      <c r="M4019" s="36">
        <f t="shared" si="621"/>
        <v>207522.47747165975</v>
      </c>
      <c r="N4019" s="37">
        <f>M4019/Inputs!$B$6</f>
        <v>316.34524004826181</v>
      </c>
      <c r="O4019" s="38">
        <f>IF(N4019&gt;Inputs!$B$4,1,0)</f>
        <v>0</v>
      </c>
      <c r="P4019" s="34">
        <f t="shared" si="622"/>
        <v>7.2377168968333294E-2</v>
      </c>
      <c r="Q4019" s="36">
        <f>Inputs!$B$12*(1+$B4019)^0*$C4019+Inputs!$B$29*(1+$D4019)^0*Inputs!$B$19+Inputs!$B$30*(1+$E4019)^0*Inputs!$B$20+Inputs!$B$31*(1+$F4019)^0*Inputs!$B$21+Inputs!$B$22*(1+Inputs!$B$23)^0</f>
        <v>11084.272176937375</v>
      </c>
      <c r="R4019" s="36">
        <f>Inputs!$B$12*(1+$B4019)^1*$C4019+Inputs!$B$29*(1+$D4019)^1*Inputs!$B$19+Inputs!$B$30*(1+$E4019)^1*Inputs!$B$20+Inputs!$B$31*(1+$F4019)^1*Inputs!$B$21+Inputs!$B$22*(1+Inputs!$B$23)^1</f>
        <v>12390.328258444773</v>
      </c>
      <c r="S4019" s="36">
        <f>Inputs!$B$12*(1+$B4019)^2*$C4019+Inputs!$B$29*(1+$D4019)^2*Inputs!$B$19+Inputs!$B$30*(1+$E4019)^2*Inputs!$B$20+Inputs!$B$31*(1+$F4019)^2*Inputs!$B$21+Inputs!$B$22*(1+Inputs!$B$23)^2</f>
        <v>14047.082406649533</v>
      </c>
      <c r="T4019" s="36">
        <f>Inputs!$B$12*(1+$B4019)^3*$C4019+Inputs!$B$29*(1+$D4019)^3*Inputs!$B$19+Inputs!$B$30*(1+$E4019)^3*Inputs!$B$20+Inputs!$B$31*(1+$F4019)^3*Inputs!$B$21+Inputs!$B$22*(1+Inputs!$B$23)^3</f>
        <v>16167.107608954901</v>
      </c>
      <c r="U4019" s="36">
        <f>Inputs!$B$12*(1+$B4019)^4*$C4019+Inputs!$B$29*(1+$D4019)^4*Inputs!$B$19+Inputs!$B$30*(1+$E4019)^4*Inputs!$B$20+Inputs!$B$31*(1+$F4019)^4*Inputs!$B$21+Inputs!$B$22*(1+Inputs!$B$23)^4</f>
        <v>18900.14107832218</v>
      </c>
      <c r="V4019" s="35">
        <f>Inputs!$B$13/(Q4019*(1-$G4019))</f>
        <v>1.3770876588470933</v>
      </c>
      <c r="W4019" s="36">
        <f>Inputs!$B$13</f>
        <v>12660</v>
      </c>
      <c r="X4019" s="36">
        <f t="shared" si="623"/>
        <v>13413.980727605229</v>
      </c>
      <c r="Y4019" s="36">
        <f t="shared" si="624"/>
        <v>14371.222017313588</v>
      </c>
      <c r="Z4019" s="36">
        <f t="shared" si="625"/>
        <v>15577.548086428684</v>
      </c>
      <c r="AA4019" s="36">
        <f t="shared" si="626"/>
        <v>17085.568091298006</v>
      </c>
      <c r="AB4019" s="36">
        <f t="shared" si="627"/>
        <v>55124.733534913124</v>
      </c>
      <c r="AC4019" s="36">
        <f t="shared" si="628"/>
        <v>241811.78998577784</v>
      </c>
      <c r="AD4019" s="36">
        <f t="shared" si="629"/>
        <v>152397.74393674661</v>
      </c>
    </row>
    <row r="4020" spans="1:30" ht="14.25" customHeight="1" x14ac:dyDescent="0.25">
      <c r="A4020" s="16">
        <v>4004</v>
      </c>
      <c r="B4020" s="34">
        <v>0.32238217599964197</v>
      </c>
      <c r="C4020" s="34">
        <v>6.5405388879424098E-2</v>
      </c>
      <c r="D4020" s="34">
        <v>3.2683684937829298E-2</v>
      </c>
      <c r="E4020" s="34">
        <v>3.2317402518985301E-2</v>
      </c>
      <c r="F4020" s="34">
        <v>2.9265112308561599E-2</v>
      </c>
      <c r="G4020" s="34">
        <v>0.204932625349701</v>
      </c>
      <c r="H4020" s="35">
        <v>1.0104497044254499</v>
      </c>
      <c r="I4020" s="34">
        <v>9.6071947668017493E-2</v>
      </c>
      <c r="J4020" s="34">
        <v>2.49135661784523E-2</v>
      </c>
      <c r="K4020" s="36">
        <f>Inputs!$B$12*(1+$B4020)^4</f>
        <v>183475.97231543547</v>
      </c>
      <c r="L4020" s="36">
        <f t="shared" si="620"/>
        <v>16934.417021075496</v>
      </c>
      <c r="M4020" s="36">
        <f t="shared" si="621"/>
        <v>209232.58619118403</v>
      </c>
      <c r="N4020" s="37">
        <f>M4020/Inputs!$B$6</f>
        <v>318.95211309631713</v>
      </c>
      <c r="O4020" s="38">
        <f>IF(N4020&gt;Inputs!$B$4,1,0)</f>
        <v>0</v>
      </c>
      <c r="P4020" s="34">
        <f t="shared" si="622"/>
        <v>7.1158381489565187E-2</v>
      </c>
      <c r="Q4020" s="36">
        <f>Inputs!$B$12*(1+$B4020)^0*$C4020+Inputs!$B$29*(1+$D4020)^0*Inputs!$B$19+Inputs!$B$30*(1+$E4020)^0*Inputs!$B$20+Inputs!$B$31*(1+$F4020)^0*Inputs!$B$21+Inputs!$B$22*(1+Inputs!$B$23)^0</f>
        <v>11946.367360192366</v>
      </c>
      <c r="R4020" s="36">
        <f>Inputs!$B$12*(1+$B4020)^1*$C4020+Inputs!$B$29*(1+$D4020)^1*Inputs!$B$19+Inputs!$B$30*(1+$E4020)^1*Inputs!$B$20+Inputs!$B$31*(1+$F4020)^1*Inputs!$B$21+Inputs!$B$22*(1+Inputs!$B$23)^1</f>
        <v>13463.51445979619</v>
      </c>
      <c r="S4020" s="36">
        <f>Inputs!$B$12*(1+$B4020)^2*$C4020+Inputs!$B$29*(1+$D4020)^2*Inputs!$B$19+Inputs!$B$30*(1+$E4020)^2*Inputs!$B$20+Inputs!$B$31*(1+$F4020)^2*Inputs!$B$21+Inputs!$B$22*(1+Inputs!$B$23)^2</f>
        <v>15396.458282475207</v>
      </c>
      <c r="T4020" s="36">
        <f>Inputs!$B$12*(1+$B4020)^3*$C4020+Inputs!$B$29*(1+$D4020)^3*Inputs!$B$19+Inputs!$B$30*(1+$E4020)^3*Inputs!$B$20+Inputs!$B$31*(1+$F4020)^3*Inputs!$B$21+Inputs!$B$22*(1+Inputs!$B$23)^3</f>
        <v>17876.935239235274</v>
      </c>
      <c r="U4020" s="36">
        <f>Inputs!$B$12*(1+$B4020)^4*$C4020+Inputs!$B$29*(1+$D4020)^4*Inputs!$B$19+Inputs!$B$30*(1+$E4020)^4*Inputs!$B$20+Inputs!$B$31*(1+$F4020)^4*Inputs!$B$21+Inputs!$B$22*(1+Inputs!$B$23)^4</f>
        <v>21079.078271215396</v>
      </c>
      <c r="V4020" s="35">
        <f>Inputs!$B$13/(Q4020*(1-$G4020))</f>
        <v>1.3328887656325998</v>
      </c>
      <c r="W4020" s="36">
        <f>Inputs!$B$13</f>
        <v>12660</v>
      </c>
      <c r="X4020" s="36">
        <f t="shared" si="623"/>
        <v>13404.896702532538</v>
      </c>
      <c r="Y4020" s="36">
        <f t="shared" si="624"/>
        <v>14342.662824707893</v>
      </c>
      <c r="Z4020" s="36">
        <f t="shared" si="625"/>
        <v>15507.629717606504</v>
      </c>
      <c r="AA4020" s="36">
        <f t="shared" si="626"/>
        <v>16934.417021075496</v>
      </c>
      <c r="AB4020" s="36">
        <f t="shared" si="627"/>
        <v>55049.719289067136</v>
      </c>
      <c r="AC4020" s="36">
        <f t="shared" si="628"/>
        <v>243911.02463128304</v>
      </c>
      <c r="AD4020" s="36">
        <f t="shared" si="629"/>
        <v>154182.86690211689</v>
      </c>
    </row>
    <row r="4021" spans="1:30" ht="14.25" customHeight="1" x14ac:dyDescent="0.25">
      <c r="A4021" s="16">
        <v>4005</v>
      </c>
      <c r="B4021" s="34">
        <v>0.29582267306308402</v>
      </c>
      <c r="C4021" s="34">
        <v>5.5509545925756201E-2</v>
      </c>
      <c r="D4021" s="34">
        <v>3.43691438061942E-2</v>
      </c>
      <c r="E4021" s="34">
        <v>3.9277721033409298E-2</v>
      </c>
      <c r="F4021" s="34">
        <v>1.7817984689308501E-2</v>
      </c>
      <c r="G4021" s="34">
        <v>0.180786579634474</v>
      </c>
      <c r="H4021" s="35">
        <v>1.07132039063632</v>
      </c>
      <c r="I4021" s="34">
        <v>9.0581279735213696E-2</v>
      </c>
      <c r="J4021" s="34">
        <v>2.2274885753776001E-2</v>
      </c>
      <c r="K4021" s="36">
        <f>Inputs!$B$12*(1+$B4021)^4</f>
        <v>169173.97294456535</v>
      </c>
      <c r="L4021" s="36">
        <f t="shared" si="620"/>
        <v>16104.84034642288</v>
      </c>
      <c r="M4021" s="36">
        <f t="shared" si="621"/>
        <v>210810.4305228029</v>
      </c>
      <c r="N4021" s="37">
        <f>M4021/Inputs!$B$6</f>
        <v>321.3573636018337</v>
      </c>
      <c r="O4021" s="38">
        <f>IF(N4021&gt;Inputs!$B$4,1,0)</f>
        <v>0</v>
      </c>
      <c r="P4021" s="34">
        <f t="shared" si="622"/>
        <v>6.8306393981437702E-2</v>
      </c>
      <c r="Q4021" s="36">
        <f>Inputs!$B$12*(1+$B4021)^0*$C4021+Inputs!$B$29*(1+$D4021)^0*Inputs!$B$19+Inputs!$B$30*(1+$E4021)^0*Inputs!$B$20+Inputs!$B$31*(1+$F4021)^0*Inputs!$B$21+Inputs!$B$22*(1+Inputs!$B$23)^0</f>
        <v>11352.616782972294</v>
      </c>
      <c r="R4021" s="36">
        <f>Inputs!$B$12*(1+$B4021)^1*$C4021+Inputs!$B$29*(1+$D4021)^1*Inputs!$B$19+Inputs!$B$30*(1+$E4021)^1*Inputs!$B$20+Inputs!$B$31*(1+$F4021)^1*Inputs!$B$21+Inputs!$B$22*(1+Inputs!$B$23)^1</f>
        <v>12561.263513144864</v>
      </c>
      <c r="S4021" s="36">
        <f>Inputs!$B$12*(1+$B4021)^2*$C4021+Inputs!$B$29*(1+$D4021)^2*Inputs!$B$19+Inputs!$B$30*(1+$E4021)^2*Inputs!$B$20+Inputs!$B$31*(1+$F4021)^2*Inputs!$B$21+Inputs!$B$22*(1+Inputs!$B$23)^2</f>
        <v>14068.504377688008</v>
      </c>
      <c r="T4021" s="36">
        <f>Inputs!$B$12*(1+$B4021)^3*$C4021+Inputs!$B$29*(1+$D4021)^3*Inputs!$B$19+Inputs!$B$30*(1+$E4021)^3*Inputs!$B$20+Inputs!$B$31*(1+$F4021)^3*Inputs!$B$21+Inputs!$B$22*(1+Inputs!$B$23)^3</f>
        <v>15960.809892016039</v>
      </c>
      <c r="U4021" s="36">
        <f>Inputs!$B$12*(1+$B4021)^4*$C4021+Inputs!$B$29*(1+$D4021)^4*Inputs!$B$19+Inputs!$B$30*(1+$E4021)^4*Inputs!$B$20+Inputs!$B$31*(1+$F4021)^4*Inputs!$B$21+Inputs!$B$22*(1+Inputs!$B$23)^4</f>
        <v>18350.165881813286</v>
      </c>
      <c r="V4021" s="35">
        <f>Inputs!$B$13/(Q4021*(1-$G4021))</f>
        <v>1.3612587026080758</v>
      </c>
      <c r="W4021" s="36">
        <f>Inputs!$B$13</f>
        <v>12660</v>
      </c>
      <c r="X4021" s="36">
        <f t="shared" si="623"/>
        <v>13261.944090574956</v>
      </c>
      <c r="Y4021" s="36">
        <f t="shared" si="624"/>
        <v>14017.867886231921</v>
      </c>
      <c r="Z4021" s="36">
        <f t="shared" si="625"/>
        <v>14955.604159411558</v>
      </c>
      <c r="AA4021" s="36">
        <f t="shared" si="626"/>
        <v>16104.84034642288</v>
      </c>
      <c r="AB4021" s="36">
        <f t="shared" si="627"/>
        <v>54577.505485416907</v>
      </c>
      <c r="AC4021" s="36">
        <f t="shared" si="628"/>
        <v>241025.36915791858</v>
      </c>
      <c r="AD4021" s="36">
        <f t="shared" si="629"/>
        <v>156232.92503738598</v>
      </c>
    </row>
    <row r="4022" spans="1:30" ht="14.25" customHeight="1" x14ac:dyDescent="0.25">
      <c r="A4022" s="16">
        <v>4006</v>
      </c>
      <c r="B4022" s="34">
        <v>0.35362436327153002</v>
      </c>
      <c r="C4022" s="34">
        <v>5.1507161072160801E-2</v>
      </c>
      <c r="D4022" s="34">
        <v>4.1855478068598302E-3</v>
      </c>
      <c r="E4022" s="34">
        <v>4.7516650280907902E-2</v>
      </c>
      <c r="F4022" s="34">
        <v>3.11519511917758E-3</v>
      </c>
      <c r="G4022" s="34">
        <v>0.18480814534606599</v>
      </c>
      <c r="H4022" s="35">
        <v>0.98168928564227997</v>
      </c>
      <c r="I4022" s="34">
        <v>0.10808664686970799</v>
      </c>
      <c r="J4022" s="34">
        <v>2.8948272535859298E-2</v>
      </c>
      <c r="K4022" s="36">
        <f>Inputs!$B$12*(1+$B4022)^4</f>
        <v>201439.15923967815</v>
      </c>
      <c r="L4022" s="36">
        <f t="shared" si="620"/>
        <v>14991.551373662076</v>
      </c>
      <c r="M4022" s="36">
        <f t="shared" si="621"/>
        <v>166845.88367962575</v>
      </c>
      <c r="N4022" s="37">
        <f>M4022/Inputs!$B$6</f>
        <v>254.33823731650267</v>
      </c>
      <c r="O4022" s="38">
        <f>IF(N4022&gt;Inputs!$B$4,1,0)</f>
        <v>0</v>
      </c>
      <c r="P4022" s="34">
        <f t="shared" si="622"/>
        <v>7.9138374333848696E-2</v>
      </c>
      <c r="Q4022" s="36">
        <f>Inputs!$B$12*(1+$B4022)^0*$C4022+Inputs!$B$29*(1+$D4022)^0*Inputs!$B$19+Inputs!$B$30*(1+$E4022)^0*Inputs!$B$20+Inputs!$B$31*(1+$F4022)^0*Inputs!$B$21+Inputs!$B$22*(1+Inputs!$B$23)^0</f>
        <v>11112.473691756568</v>
      </c>
      <c r="R4022" s="36">
        <f>Inputs!$B$12*(1+$B4022)^1*$C4022+Inputs!$B$29*(1+$D4022)^1*Inputs!$B$19+Inputs!$B$30*(1+$E4022)^1*Inputs!$B$20+Inputs!$B$31*(1+$F4022)^1*Inputs!$B$21+Inputs!$B$22*(1+Inputs!$B$23)^1</f>
        <v>12283.472421028004</v>
      </c>
      <c r="S4022" s="36">
        <f>Inputs!$B$12*(1+$B4022)^2*$C4022+Inputs!$B$29*(1+$D4022)^2*Inputs!$B$19+Inputs!$B$30*(1+$E4022)^2*Inputs!$B$20+Inputs!$B$31*(1+$F4022)^2*Inputs!$B$21+Inputs!$B$22*(1+Inputs!$B$23)^2</f>
        <v>13844.629413768103</v>
      </c>
      <c r="T4022" s="36">
        <f>Inputs!$B$12*(1+$B4022)^3*$C4022+Inputs!$B$29*(1+$D4022)^3*Inputs!$B$19+Inputs!$B$30*(1+$E4022)^3*Inputs!$B$20+Inputs!$B$31*(1+$F4022)^3*Inputs!$B$21+Inputs!$B$22*(1+Inputs!$B$23)^3</f>
        <v>15932.813519294426</v>
      </c>
      <c r="U4022" s="36">
        <f>Inputs!$B$12*(1+$B4022)^4*$C4022+Inputs!$B$29*(1+$D4022)^4*Inputs!$B$19+Inputs!$B$30*(1+$E4022)^4*Inputs!$B$20+Inputs!$B$31*(1+$F4022)^4*Inputs!$B$21+Inputs!$B$22*(1+Inputs!$B$23)^4</f>
        <v>18733.231271123677</v>
      </c>
      <c r="V4022" s="35">
        <f>Inputs!$B$13/(Q4022*(1-$G4022))</f>
        <v>1.3975364000928727</v>
      </c>
      <c r="W4022" s="36">
        <f>Inputs!$B$13</f>
        <v>12660</v>
      </c>
      <c r="X4022" s="36">
        <f t="shared" si="623"/>
        <v>12953.06286425054</v>
      </c>
      <c r="Y4022" s="36">
        <f t="shared" si="624"/>
        <v>13426.005196605216</v>
      </c>
      <c r="Z4022" s="36">
        <f t="shared" si="625"/>
        <v>14100.76150360785</v>
      </c>
      <c r="AA4022" s="36">
        <f t="shared" si="626"/>
        <v>14991.551373662076</v>
      </c>
      <c r="AB4022" s="36">
        <f t="shared" si="627"/>
        <v>50169.116320923342</v>
      </c>
      <c r="AC4022" s="36">
        <f t="shared" si="628"/>
        <v>194918.47057015484</v>
      </c>
      <c r="AD4022" s="36">
        <f t="shared" si="629"/>
        <v>116676.76735870242</v>
      </c>
    </row>
    <row r="4023" spans="1:30" ht="14.25" customHeight="1" x14ac:dyDescent="0.25">
      <c r="A4023" s="16">
        <v>4007</v>
      </c>
      <c r="B4023" s="34">
        <v>0.32724644408665698</v>
      </c>
      <c r="C4023" s="34">
        <v>5.8924784022167401E-2</v>
      </c>
      <c r="D4023" s="34">
        <v>1.00949179460349E-2</v>
      </c>
      <c r="E4023" s="34">
        <v>5.1616243323184499E-2</v>
      </c>
      <c r="F4023" s="34">
        <v>2.4863799383564401E-2</v>
      </c>
      <c r="G4023" s="34">
        <v>0.164647596580099</v>
      </c>
      <c r="H4023" s="35">
        <v>1.1439928173671601</v>
      </c>
      <c r="I4023" s="34">
        <v>0.100538603327454</v>
      </c>
      <c r="J4023" s="34">
        <v>2.25453866610098E-2</v>
      </c>
      <c r="K4023" s="36">
        <f>Inputs!$B$12*(1+$B4023)^4</f>
        <v>186190.50602632135</v>
      </c>
      <c r="L4023" s="36">
        <f t="shared" si="620"/>
        <v>18984.224258064591</v>
      </c>
      <c r="M4023" s="36">
        <f t="shared" si="621"/>
        <v>211460.70431098732</v>
      </c>
      <c r="N4023" s="37">
        <f>M4023/Inputs!$B$6</f>
        <v>322.34863462040749</v>
      </c>
      <c r="O4023" s="38">
        <f>IF(N4023&gt;Inputs!$B$4,1,0)</f>
        <v>0</v>
      </c>
      <c r="P4023" s="34">
        <f t="shared" si="622"/>
        <v>7.7993216666444196E-2</v>
      </c>
      <c r="Q4023" s="36">
        <f>Inputs!$B$12*(1+$B4023)^0*$C4023+Inputs!$B$29*(1+$D4023)^0*Inputs!$B$19+Inputs!$B$30*(1+$E4023)^0*Inputs!$B$20+Inputs!$B$31*(1+$F4023)^0*Inputs!$B$21+Inputs!$B$22*(1+Inputs!$B$23)^0</f>
        <v>11557.531068756965</v>
      </c>
      <c r="R4023" s="36">
        <f>Inputs!$B$12*(1+$B4023)^1*$C4023+Inputs!$B$29*(1+$D4023)^1*Inputs!$B$19+Inputs!$B$30*(1+$E4023)^1*Inputs!$B$20+Inputs!$B$31*(1+$F4023)^1*Inputs!$B$21+Inputs!$B$22*(1+Inputs!$B$23)^1</f>
        <v>12920.589026481744</v>
      </c>
      <c r="S4023" s="36">
        <f>Inputs!$B$12*(1+$B4023)^2*$C4023+Inputs!$B$29*(1+$D4023)^2*Inputs!$B$19+Inputs!$B$30*(1+$E4023)^2*Inputs!$B$20+Inputs!$B$31*(1+$F4023)^2*Inputs!$B$21+Inputs!$B$22*(1+Inputs!$B$23)^2</f>
        <v>14670.007283073879</v>
      </c>
      <c r="T4023" s="36">
        <f>Inputs!$B$12*(1+$B4023)^3*$C4023+Inputs!$B$29*(1+$D4023)^3*Inputs!$B$19+Inputs!$B$30*(1+$E4023)^3*Inputs!$B$20+Inputs!$B$31*(1+$F4023)^3*Inputs!$B$21+Inputs!$B$22*(1+Inputs!$B$23)^3</f>
        <v>16930.042497966562</v>
      </c>
      <c r="U4023" s="36">
        <f>Inputs!$B$12*(1+$B4023)^4*$C4023+Inputs!$B$29*(1+$D4023)^4*Inputs!$B$19+Inputs!$B$30*(1+$E4023)^4*Inputs!$B$20+Inputs!$B$31*(1+$F4023)^4*Inputs!$B$21+Inputs!$B$22*(1+Inputs!$B$23)^4</f>
        <v>19865.515136513699</v>
      </c>
      <c r="V4023" s="35">
        <f>Inputs!$B$13/(Q4023*(1-$G4023))</f>
        <v>1.3112904842390511</v>
      </c>
      <c r="W4023" s="36">
        <f>Inputs!$B$13</f>
        <v>12660</v>
      </c>
      <c r="X4023" s="36">
        <f t="shared" si="623"/>
        <v>13701.65840891767</v>
      </c>
      <c r="Y4023" s="36">
        <f t="shared" si="624"/>
        <v>15044.289098773992</v>
      </c>
      <c r="Z4023" s="36">
        <f t="shared" si="625"/>
        <v>16770.481528745131</v>
      </c>
      <c r="AA4023" s="36">
        <f t="shared" si="626"/>
        <v>18984.224258064591</v>
      </c>
      <c r="AB4023" s="36">
        <f t="shared" si="627"/>
        <v>57293.423325754724</v>
      </c>
      <c r="AC4023" s="36">
        <f t="shared" si="628"/>
        <v>248896.40104783489</v>
      </c>
      <c r="AD4023" s="36">
        <f t="shared" si="629"/>
        <v>154167.28098523259</v>
      </c>
    </row>
    <row r="4024" spans="1:30" ht="14.25" customHeight="1" x14ac:dyDescent="0.25">
      <c r="A4024" s="16">
        <v>4008</v>
      </c>
      <c r="B4024" s="34">
        <v>0.23341143528094199</v>
      </c>
      <c r="C4024" s="34">
        <v>0.103339803864874</v>
      </c>
      <c r="D4024" s="34">
        <v>1.0976394954166101E-2</v>
      </c>
      <c r="E4024" s="34">
        <v>5.8846622096591097E-2</v>
      </c>
      <c r="F4024" s="34">
        <v>-9.2466102653625103E-3</v>
      </c>
      <c r="G4024" s="34">
        <v>0.20724856689757401</v>
      </c>
      <c r="H4024" s="35">
        <v>1.0663371429063699</v>
      </c>
      <c r="I4024" s="34">
        <v>9.1765477782688301E-2</v>
      </c>
      <c r="J4024" s="34">
        <v>2.7302605125866498E-2</v>
      </c>
      <c r="K4024" s="36">
        <f>Inputs!$B$12*(1+$B4024)^4</f>
        <v>138861.90939632567</v>
      </c>
      <c r="L4024" s="36">
        <f t="shared" si="620"/>
        <v>19198.596429489819</v>
      </c>
      <c r="M4024" s="36">
        <f t="shared" si="621"/>
        <v>256567.39780915901</v>
      </c>
      <c r="N4024" s="37">
        <f>M4024/Inputs!$B$6</f>
        <v>391.10883812371799</v>
      </c>
      <c r="O4024" s="38">
        <f>IF(N4024&gt;Inputs!$B$4,1,0)</f>
        <v>0</v>
      </c>
      <c r="P4024" s="34">
        <f t="shared" si="622"/>
        <v>6.4462872656821796E-2</v>
      </c>
      <c r="Q4024" s="36">
        <f>Inputs!$B$12*(1+$B4024)^0*$C4024+Inputs!$B$29*(1+$D4024)^0*Inputs!$B$19+Inputs!$B$30*(1+$E4024)^0*Inputs!$B$20+Inputs!$B$31*(1+$F4024)^0*Inputs!$B$21+Inputs!$B$22*(1+Inputs!$B$23)^0</f>
        <v>14222.432259319361</v>
      </c>
      <c r="R4024" s="36">
        <f>Inputs!$B$12*(1+$B4024)^1*$C4024+Inputs!$B$29*(1+$D4024)^1*Inputs!$B$19+Inputs!$B$30*(1+$E4024)^1*Inputs!$B$20+Inputs!$B$31*(1+$F4024)^1*Inputs!$B$21+Inputs!$B$22*(1+Inputs!$B$23)^1</f>
        <v>15742.876910530151</v>
      </c>
      <c r="S4024" s="36">
        <f>Inputs!$B$12*(1+$B4024)^2*$C4024+Inputs!$B$29*(1+$D4024)^2*Inputs!$B$19+Inputs!$B$30*(1+$E4024)^2*Inputs!$B$20+Inputs!$B$31*(1+$F4024)^2*Inputs!$B$21+Inputs!$B$22*(1+Inputs!$B$23)^2</f>
        <v>17608.530596542092</v>
      </c>
      <c r="T4024" s="36">
        <f>Inputs!$B$12*(1+$B4024)^3*$C4024+Inputs!$B$29*(1+$D4024)^3*Inputs!$B$19+Inputs!$B$30*(1+$E4024)^3*Inputs!$B$20+Inputs!$B$31*(1+$F4024)^3*Inputs!$B$21+Inputs!$B$22*(1+Inputs!$B$23)^3</f>
        <v>19898.690584291144</v>
      </c>
      <c r="U4024" s="36">
        <f>Inputs!$B$12*(1+$B4024)^4*$C4024+Inputs!$B$29*(1+$D4024)^4*Inputs!$B$19+Inputs!$B$30*(1+$E4024)^4*Inputs!$B$20+Inputs!$B$31*(1+$F4024)^4*Inputs!$B$21+Inputs!$B$22*(1+Inputs!$B$23)^4</f>
        <v>22711.08625740065</v>
      </c>
      <c r="V4024" s="35">
        <f>Inputs!$B$13/(Q4024*(1-$G4024))</f>
        <v>1.1228527215338073</v>
      </c>
      <c r="W4024" s="36">
        <f>Inputs!$B$13</f>
        <v>12660</v>
      </c>
      <c r="X4024" s="36">
        <f t="shared" si="623"/>
        <v>13837.082056703155</v>
      </c>
      <c r="Y4024" s="36">
        <f t="shared" si="624"/>
        <v>15279.656295196204</v>
      </c>
      <c r="Z4024" s="36">
        <f t="shared" si="625"/>
        <v>17044.044325725037</v>
      </c>
      <c r="AA4024" s="36">
        <f t="shared" si="626"/>
        <v>19198.596429489819</v>
      </c>
      <c r="AB4024" s="36">
        <f t="shared" si="627"/>
        <v>59319.934790508276</v>
      </c>
      <c r="AC4024" s="36">
        <f t="shared" si="628"/>
        <v>305955.46419056278</v>
      </c>
      <c r="AD4024" s="36">
        <f t="shared" si="629"/>
        <v>197247.46301865074</v>
      </c>
    </row>
    <row r="4025" spans="1:30" ht="14.25" customHeight="1" x14ac:dyDescent="0.25">
      <c r="A4025" s="16">
        <v>4009</v>
      </c>
      <c r="B4025" s="34">
        <v>0.37305922014727699</v>
      </c>
      <c r="C4025" s="34">
        <v>9.0510497269692403E-2</v>
      </c>
      <c r="D4025" s="34">
        <v>4.1982117615829997E-2</v>
      </c>
      <c r="E4025" s="34">
        <v>5.1278638110181102E-2</v>
      </c>
      <c r="F4025" s="34">
        <v>3.9129260059869303E-3</v>
      </c>
      <c r="G4025" s="34">
        <v>0.15496311233158</v>
      </c>
      <c r="H4025" s="35">
        <v>1.0451625866995899</v>
      </c>
      <c r="I4025" s="34">
        <v>9.9488067102791997E-2</v>
      </c>
      <c r="J4025" s="34">
        <v>2.99992018845875E-2</v>
      </c>
      <c r="K4025" s="36">
        <f>Inputs!$B$12*(1+$B4025)^4</f>
        <v>213259.47000611815</v>
      </c>
      <c r="L4025" s="36">
        <f t="shared" si="620"/>
        <v>24952.509763309732</v>
      </c>
      <c r="M4025" s="36">
        <f t="shared" si="621"/>
        <v>296077.33039971121</v>
      </c>
      <c r="N4025" s="37">
        <f>M4025/Inputs!$B$6</f>
        <v>451.33739390199878</v>
      </c>
      <c r="O4025" s="38">
        <f>IF(N4025&gt;Inputs!$B$4,1,0)</f>
        <v>1</v>
      </c>
      <c r="P4025" s="34">
        <f t="shared" si="622"/>
        <v>6.9488865218204493E-2</v>
      </c>
      <c r="Q4025" s="36">
        <f>Inputs!$B$12*(1+$B4025)^0*$C4025+Inputs!$B$29*(1+$D4025)^0*Inputs!$B$19+Inputs!$B$30*(1+$E4025)^0*Inputs!$B$20+Inputs!$B$31*(1+$F4025)^0*Inputs!$B$21+Inputs!$B$22*(1+Inputs!$B$23)^0</f>
        <v>13452.673863608466</v>
      </c>
      <c r="R4025" s="36">
        <f>Inputs!$B$12*(1+$B4025)^1*$C4025+Inputs!$B$29*(1+$D4025)^1*Inputs!$B$19+Inputs!$B$30*(1+$E4025)^1*Inputs!$B$20+Inputs!$B$31*(1+$F4025)^1*Inputs!$B$21+Inputs!$B$22*(1+Inputs!$B$23)^1</f>
        <v>15694.495560262771</v>
      </c>
      <c r="S4025" s="36">
        <f>Inputs!$B$12*(1+$B4025)^2*$C4025+Inputs!$B$29*(1+$D4025)^2*Inputs!$B$19+Inputs!$B$30*(1+$E4025)^2*Inputs!$B$20+Inputs!$B$31*(1+$F4025)^2*Inputs!$B$21+Inputs!$B$22*(1+Inputs!$B$23)^2</f>
        <v>18702.529396678194</v>
      </c>
      <c r="T4025" s="36">
        <f>Inputs!$B$12*(1+$B4025)^3*$C4025+Inputs!$B$29*(1+$D4025)^3*Inputs!$B$19+Inputs!$B$30*(1+$E4025)^3*Inputs!$B$20+Inputs!$B$31*(1+$F4025)^3*Inputs!$B$21+Inputs!$B$22*(1+Inputs!$B$23)^3</f>
        <v>22759.253541450948</v>
      </c>
      <c r="U4025" s="36">
        <f>Inputs!$B$12*(1+$B4025)^4*$C4025+Inputs!$B$29*(1+$D4025)^4*Inputs!$B$19+Inputs!$B$30*(1+$E4025)^4*Inputs!$B$20+Inputs!$B$31*(1+$F4025)^4*Inputs!$B$21+Inputs!$B$22*(1+Inputs!$B$23)^4</f>
        <v>28252.358722636189</v>
      </c>
      <c r="V4025" s="35">
        <f>Inputs!$B$13/(Q4025*(1-$G4025))</f>
        <v>1.1136518037525232</v>
      </c>
      <c r="W4025" s="36">
        <f>Inputs!$B$13</f>
        <v>12660</v>
      </c>
      <c r="X4025" s="36">
        <f t="shared" si="623"/>
        <v>14542.643187904474</v>
      </c>
      <c r="Y4025" s="36">
        <f t="shared" si="624"/>
        <v>17059.304530895133</v>
      </c>
      <c r="Z4025" s="36">
        <f t="shared" si="625"/>
        <v>20430.297262034539</v>
      </c>
      <c r="AA4025" s="36">
        <f t="shared" si="626"/>
        <v>24952.509763309732</v>
      </c>
      <c r="AB4025" s="36">
        <f t="shared" si="627"/>
        <v>65889.00073470363</v>
      </c>
      <c r="AC4025" s="36">
        <f t="shared" si="628"/>
        <v>369858.75450004201</v>
      </c>
      <c r="AD4025" s="36">
        <f t="shared" si="629"/>
        <v>230188.32966500756</v>
      </c>
    </row>
    <row r="4026" spans="1:30" ht="14.25" customHeight="1" x14ac:dyDescent="0.25">
      <c r="A4026" s="16">
        <v>4010</v>
      </c>
      <c r="B4026" s="34">
        <v>0.46824505376680098</v>
      </c>
      <c r="C4026" s="34">
        <v>5.4359995590219E-2</v>
      </c>
      <c r="D4026" s="34">
        <v>2.0647852652636901E-2</v>
      </c>
      <c r="E4026" s="34">
        <v>5.50343672785421E-2</v>
      </c>
      <c r="F4026" s="34">
        <v>-4.9295406029078804E-3</v>
      </c>
      <c r="G4026" s="34">
        <v>0.164138976181461</v>
      </c>
      <c r="H4026" s="35">
        <v>1.1079051393234001</v>
      </c>
      <c r="I4026" s="34">
        <v>9.4228130781325706E-2</v>
      </c>
      <c r="J4026" s="34">
        <v>2.5536017428153399E-2</v>
      </c>
      <c r="K4026" s="36">
        <f>Inputs!$B$12*(1+$B4026)^4</f>
        <v>278833.81207461847</v>
      </c>
      <c r="L4026" s="36">
        <f t="shared" si="620"/>
        <v>21932.111339081817</v>
      </c>
      <c r="M4026" s="36">
        <f t="shared" si="621"/>
        <v>270542.05123679905</v>
      </c>
      <c r="N4026" s="37">
        <f>M4026/Inputs!$B$6</f>
        <v>412.41166347073028</v>
      </c>
      <c r="O4026" s="38">
        <f>IF(N4026&gt;Inputs!$B$4,1,0)</f>
        <v>1</v>
      </c>
      <c r="P4026" s="34">
        <f t="shared" si="622"/>
        <v>6.869211335317231E-2</v>
      </c>
      <c r="Q4026" s="36">
        <f>Inputs!$B$12*(1+$B4026)^0*$C4026+Inputs!$B$29*(1+$D4026)^0*Inputs!$B$19+Inputs!$B$30*(1+$E4026)^0*Inputs!$B$20+Inputs!$B$31*(1+$F4026)^0*Inputs!$B$21+Inputs!$B$22*(1+Inputs!$B$23)^0</f>
        <v>11283.64376284006</v>
      </c>
      <c r="R4026" s="36">
        <f>Inputs!$B$12*(1+$B4026)^1*$C4026+Inputs!$B$29*(1+$D4026)^1*Inputs!$B$19+Inputs!$B$30*(1+$E4026)^1*Inputs!$B$20+Inputs!$B$31*(1+$F4026)^1*Inputs!$B$21+Inputs!$B$22*(1+Inputs!$B$23)^1</f>
        <v>12925.891819974357</v>
      </c>
      <c r="S4026" s="36">
        <f>Inputs!$B$12*(1+$B4026)^2*$C4026+Inputs!$B$29*(1+$D4026)^2*Inputs!$B$19+Inputs!$B$30*(1+$E4026)^2*Inputs!$B$20+Inputs!$B$31*(1+$F4026)^2*Inputs!$B$21+Inputs!$B$22*(1+Inputs!$B$23)^2</f>
        <v>15290.306050459691</v>
      </c>
      <c r="T4026" s="36">
        <f>Inputs!$B$12*(1+$B4026)^3*$C4026+Inputs!$B$29*(1+$D4026)^3*Inputs!$B$19+Inputs!$B$30*(1+$E4026)^3*Inputs!$B$20+Inputs!$B$31*(1+$F4026)^3*Inputs!$B$21+Inputs!$B$22*(1+Inputs!$B$23)^3</f>
        <v>18712.121254612881</v>
      </c>
      <c r="U4026" s="36">
        <f>Inputs!$B$12*(1+$B4026)^4*$C4026+Inputs!$B$29*(1+$D4026)^4*Inputs!$B$19+Inputs!$B$30*(1+$E4026)^4*Inputs!$B$20+Inputs!$B$31*(1+$F4026)^4*Inputs!$B$21+Inputs!$B$22*(1+Inputs!$B$23)^4</f>
        <v>23683.38584052075</v>
      </c>
      <c r="V4026" s="35">
        <f>Inputs!$B$13/(Q4026*(1-$G4026))</f>
        <v>1.3423020843852687</v>
      </c>
      <c r="W4026" s="36">
        <f>Inputs!$B$13</f>
        <v>12660</v>
      </c>
      <c r="X4026" s="36">
        <f t="shared" si="623"/>
        <v>13869.445431853172</v>
      </c>
      <c r="Y4026" s="36">
        <f t="shared" si="624"/>
        <v>15657.523534196422</v>
      </c>
      <c r="Z4026" s="36">
        <f t="shared" si="625"/>
        <v>18244.983283258425</v>
      </c>
      <c r="AA4026" s="36">
        <f t="shared" si="626"/>
        <v>21932.111339081817</v>
      </c>
      <c r="AB4026" s="36">
        <f t="shared" si="627"/>
        <v>61811.940358307867</v>
      </c>
      <c r="AC4026" s="36">
        <f t="shared" si="628"/>
        <v>327434.5338719163</v>
      </c>
      <c r="AD4026" s="36">
        <f t="shared" si="629"/>
        <v>208730.11087849116</v>
      </c>
    </row>
    <row r="4027" spans="1:30" ht="14.25" customHeight="1" x14ac:dyDescent="0.25">
      <c r="A4027" s="16">
        <v>4011</v>
      </c>
      <c r="B4027" s="34">
        <v>0.46321978721713603</v>
      </c>
      <c r="C4027" s="34">
        <v>4.7805953800484101E-2</v>
      </c>
      <c r="D4027" s="34">
        <v>2.4329174510240501E-2</v>
      </c>
      <c r="E4027" s="34">
        <v>4.6494766949122003E-2</v>
      </c>
      <c r="F4027" s="34">
        <v>1.06395356509126E-2</v>
      </c>
      <c r="G4027" s="34">
        <v>0.20258535956214299</v>
      </c>
      <c r="H4027" s="35">
        <v>1.1044630822605099</v>
      </c>
      <c r="I4027" s="34">
        <v>9.8266196021576296E-2</v>
      </c>
      <c r="J4027" s="34">
        <v>2.0594800072998899E-2</v>
      </c>
      <c r="K4027" s="36">
        <f>Inputs!$B$12*(1+$B4027)^4</f>
        <v>275035.98048306123</v>
      </c>
      <c r="L4027" s="36">
        <f t="shared" si="620"/>
        <v>19296.697353730418</v>
      </c>
      <c r="M4027" s="36">
        <f t="shared" si="621"/>
        <v>216185.85363155726</v>
      </c>
      <c r="N4027" s="37">
        <f>M4027/Inputs!$B$6</f>
        <v>329.55160614566654</v>
      </c>
      <c r="O4027" s="38">
        <f>IF(N4027&gt;Inputs!$B$4,1,0)</f>
        <v>0</v>
      </c>
      <c r="P4027" s="34">
        <f t="shared" si="622"/>
        <v>7.7671395948577401E-2</v>
      </c>
      <c r="Q4027" s="36">
        <f>Inputs!$B$12*(1+$B4027)^0*$C4027+Inputs!$B$29*(1+$D4027)^0*Inputs!$B$19+Inputs!$B$30*(1+$E4027)^0*Inputs!$B$20+Inputs!$B$31*(1+$F4027)^0*Inputs!$B$21+Inputs!$B$22*(1+Inputs!$B$23)^0</f>
        <v>10890.401255455967</v>
      </c>
      <c r="R4027" s="36">
        <f>Inputs!$B$12*(1+$B4027)^1*$C4027+Inputs!$B$29*(1+$D4027)^1*Inputs!$B$19+Inputs!$B$30*(1+$E4027)^1*Inputs!$B$20+Inputs!$B$31*(1+$F4027)^1*Inputs!$B$21+Inputs!$B$22*(1+Inputs!$B$23)^1</f>
        <v>12395.070148765251</v>
      </c>
      <c r="S4027" s="36">
        <f>Inputs!$B$12*(1+$B4027)^2*$C4027+Inputs!$B$29*(1+$D4027)^2*Inputs!$B$19+Inputs!$B$30*(1+$E4027)^2*Inputs!$B$20+Inputs!$B$31*(1+$F4027)^2*Inputs!$B$21+Inputs!$B$22*(1+Inputs!$B$23)^2</f>
        <v>14521.029982178839</v>
      </c>
      <c r="T4027" s="36">
        <f>Inputs!$B$12*(1+$B4027)^3*$C4027+Inputs!$B$29*(1+$D4027)^3*Inputs!$B$19+Inputs!$B$30*(1+$E4027)^3*Inputs!$B$20+Inputs!$B$31*(1+$F4027)^3*Inputs!$B$21+Inputs!$B$22*(1+Inputs!$B$23)^3</f>
        <v>17553.622155491692</v>
      </c>
      <c r="U4027" s="36">
        <f>Inputs!$B$12*(1+$B4027)^4*$C4027+Inputs!$B$29*(1+$D4027)^4*Inputs!$B$19+Inputs!$B$30*(1+$E4027)^4*Inputs!$B$20+Inputs!$B$31*(1+$F4027)^4*Inputs!$B$21+Inputs!$B$22*(1+Inputs!$B$23)^4</f>
        <v>21910.262299358332</v>
      </c>
      <c r="V4027" s="35">
        <f>Inputs!$B$13/(Q4027*(1-$G4027))</f>
        <v>1.4578257569854147</v>
      </c>
      <c r="W4027" s="36">
        <f>Inputs!$B$13</f>
        <v>12660</v>
      </c>
      <c r="X4027" s="36">
        <f t="shared" si="623"/>
        <v>13536.004863495622</v>
      </c>
      <c r="Y4027" s="36">
        <f t="shared" si="624"/>
        <v>14834.73239202239</v>
      </c>
      <c r="Z4027" s="36">
        <f t="shared" si="625"/>
        <v>16696.288753112003</v>
      </c>
      <c r="AA4027" s="36">
        <f t="shared" si="626"/>
        <v>19296.697353730418</v>
      </c>
      <c r="AB4027" s="36">
        <f t="shared" si="627"/>
        <v>57500.390470331462</v>
      </c>
      <c r="AC4027" s="36">
        <f t="shared" si="628"/>
        <v>253556.77900830071</v>
      </c>
      <c r="AD4027" s="36">
        <f t="shared" si="629"/>
        <v>158685.46316122578</v>
      </c>
    </row>
    <row r="4028" spans="1:30" ht="14.25" customHeight="1" x14ac:dyDescent="0.25">
      <c r="A4028" s="16">
        <v>4012</v>
      </c>
      <c r="B4028" s="34">
        <v>0.38991288962494702</v>
      </c>
      <c r="C4028" s="34">
        <v>6.4350715606947703E-2</v>
      </c>
      <c r="D4028" s="34">
        <v>3.3503113419349903E-2</v>
      </c>
      <c r="E4028" s="34">
        <v>2.5678777880160601E-2</v>
      </c>
      <c r="F4028" s="34">
        <v>1.6663136160364099E-2</v>
      </c>
      <c r="G4028" s="34">
        <v>0.16770403711482801</v>
      </c>
      <c r="H4028" s="35">
        <v>0.96617806879014501</v>
      </c>
      <c r="I4028" s="34">
        <v>9.5908658242674902E-2</v>
      </c>
      <c r="J4028" s="34">
        <v>1.7230690420091298E-2</v>
      </c>
      <c r="K4028" s="36">
        <f>Inputs!$B$12*(1+$B4028)^4</f>
        <v>223924.48301100827</v>
      </c>
      <c r="L4028" s="36">
        <f t="shared" si="620"/>
        <v>18643.502748138751</v>
      </c>
      <c r="M4028" s="36">
        <f t="shared" si="621"/>
        <v>209804.05987745634</v>
      </c>
      <c r="N4028" s="37">
        <f>M4028/Inputs!$B$6</f>
        <v>319.82326200831761</v>
      </c>
      <c r="O4028" s="38">
        <f>IF(N4028&gt;Inputs!$B$4,1,0)</f>
        <v>0</v>
      </c>
      <c r="P4028" s="34">
        <f t="shared" si="622"/>
        <v>7.86779678225836E-2</v>
      </c>
      <c r="Q4028" s="36">
        <f>Inputs!$B$12*(1+$B4028)^0*$C4028+Inputs!$B$29*(1+$D4028)^0*Inputs!$B$19+Inputs!$B$30*(1+$E4028)^0*Inputs!$B$20+Inputs!$B$31*(1+$F4028)^0*Inputs!$B$21+Inputs!$B$22*(1+Inputs!$B$23)^0</f>
        <v>11883.086963843783</v>
      </c>
      <c r="R4028" s="36">
        <f>Inputs!$B$12*(1+$B4028)^1*$C4028+Inputs!$B$29*(1+$D4028)^1*Inputs!$B$19+Inputs!$B$30*(1+$E4028)^1*Inputs!$B$20+Inputs!$B$31*(1+$F4028)^1*Inputs!$B$21+Inputs!$B$22*(1+Inputs!$B$23)^1</f>
        <v>13569.738986917109</v>
      </c>
      <c r="S4028" s="36">
        <f>Inputs!$B$12*(1+$B4028)^2*$C4028+Inputs!$B$29*(1+$D4028)^2*Inputs!$B$19+Inputs!$B$30*(1+$E4028)^2*Inputs!$B$20+Inputs!$B$31*(1+$F4028)^2*Inputs!$B$21+Inputs!$B$22*(1+Inputs!$B$23)^2</f>
        <v>15847.934463701098</v>
      </c>
      <c r="T4028" s="36">
        <f>Inputs!$B$12*(1+$B4028)^3*$C4028+Inputs!$B$29*(1+$D4028)^3*Inputs!$B$19+Inputs!$B$30*(1+$E4028)^3*Inputs!$B$20+Inputs!$B$31*(1+$F4028)^3*Inputs!$B$21+Inputs!$B$22*(1+Inputs!$B$23)^3</f>
        <v>18946.678504474046</v>
      </c>
      <c r="U4028" s="36">
        <f>Inputs!$B$12*(1+$B4028)^4*$C4028+Inputs!$B$29*(1+$D4028)^4*Inputs!$B$19+Inputs!$B$30*(1+$E4028)^4*Inputs!$B$20+Inputs!$B$31*(1+$F4028)^4*Inputs!$B$21+Inputs!$B$22*(1+Inputs!$B$23)^4</f>
        <v>23184.223124537919</v>
      </c>
      <c r="V4028" s="35">
        <f>Inputs!$B$13/(Q4028*(1-$G4028))</f>
        <v>1.2800491400880936</v>
      </c>
      <c r="W4028" s="36">
        <f>Inputs!$B$13</f>
        <v>12660</v>
      </c>
      <c r="X4028" s="36">
        <f t="shared" si="623"/>
        <v>13570.70685144104</v>
      </c>
      <c r="Y4028" s="36">
        <f t="shared" si="624"/>
        <v>14814.061476812351</v>
      </c>
      <c r="Z4028" s="36">
        <f t="shared" si="625"/>
        <v>16473.275121827952</v>
      </c>
      <c r="AA4028" s="36">
        <f t="shared" si="626"/>
        <v>18643.502748138751</v>
      </c>
      <c r="AB4028" s="36">
        <f t="shared" si="627"/>
        <v>57320.844502960616</v>
      </c>
      <c r="AC4028" s="36">
        <f t="shared" si="628"/>
        <v>241042.61583246492</v>
      </c>
      <c r="AD4028" s="36">
        <f t="shared" si="629"/>
        <v>152483.21537449572</v>
      </c>
    </row>
    <row r="4029" spans="1:30" ht="14.25" customHeight="1" x14ac:dyDescent="0.25">
      <c r="A4029" s="16">
        <v>4013</v>
      </c>
      <c r="B4029" s="34">
        <v>0.22589561819196799</v>
      </c>
      <c r="C4029" s="34">
        <v>9.6051784482943103E-2</v>
      </c>
      <c r="D4029" s="34">
        <v>3.2634287361297802E-2</v>
      </c>
      <c r="E4029" s="34">
        <v>1.6708476821091101E-2</v>
      </c>
      <c r="F4029" s="34">
        <v>1.3392965946034599E-2</v>
      </c>
      <c r="G4029" s="34">
        <v>0.20124988618283901</v>
      </c>
      <c r="H4029" s="35">
        <v>1.0175493776941</v>
      </c>
      <c r="I4029" s="34">
        <v>9.0891898536526905E-2</v>
      </c>
      <c r="J4029" s="34">
        <v>2.6915929735858199E-2</v>
      </c>
      <c r="K4029" s="36">
        <f>Inputs!$B$12*(1+$B4029)^4</f>
        <v>135508.08917298046</v>
      </c>
      <c r="L4029" s="36">
        <f t="shared" si="620"/>
        <v>17572.052411627785</v>
      </c>
      <c r="M4029" s="36">
        <f t="shared" si="621"/>
        <v>239578.2208720273</v>
      </c>
      <c r="N4029" s="37">
        <f>M4029/Inputs!$B$6</f>
        <v>365.2107025488221</v>
      </c>
      <c r="O4029" s="38">
        <f>IF(N4029&gt;Inputs!$B$4,1,0)</f>
        <v>0</v>
      </c>
      <c r="P4029" s="34">
        <f t="shared" si="622"/>
        <v>6.3975968800668706E-2</v>
      </c>
      <c r="Q4029" s="36">
        <f>Inputs!$B$12*(1+$B4029)^0*$C4029+Inputs!$B$29*(1+$D4029)^0*Inputs!$B$19+Inputs!$B$30*(1+$E4029)^0*Inputs!$B$20+Inputs!$B$31*(1+$F4029)^0*Inputs!$B$21+Inputs!$B$22*(1+Inputs!$B$23)^0</f>
        <v>13785.151096403508</v>
      </c>
      <c r="R4029" s="36">
        <f>Inputs!$B$12*(1+$B4029)^1*$C4029+Inputs!$B$29*(1+$D4029)^1*Inputs!$B$19+Inputs!$B$30*(1+$E4029)^1*Inputs!$B$20+Inputs!$B$31*(1+$F4029)^1*Inputs!$B$21+Inputs!$B$22*(1+Inputs!$B$23)^1</f>
        <v>15228.050991405657</v>
      </c>
      <c r="S4029" s="36">
        <f>Inputs!$B$12*(1+$B4029)^2*$C4029+Inputs!$B$29*(1+$D4029)^2*Inputs!$B$19+Inputs!$B$30*(1+$E4029)^2*Inputs!$B$20+Inputs!$B$31*(1+$F4029)^2*Inputs!$B$21+Inputs!$B$22*(1+Inputs!$B$23)^2</f>
        <v>16967.989024756891</v>
      </c>
      <c r="T4029" s="36">
        <f>Inputs!$B$12*(1+$B4029)^3*$C4029+Inputs!$B$29*(1+$D4029)^3*Inputs!$B$19+Inputs!$B$30*(1+$E4029)^3*Inputs!$B$20+Inputs!$B$31*(1+$F4029)^3*Inputs!$B$21+Inputs!$B$22*(1+Inputs!$B$23)^3</f>
        <v>19071.472724390973</v>
      </c>
      <c r="U4029" s="36">
        <f>Inputs!$B$12*(1+$B4029)^4*$C4029+Inputs!$B$29*(1+$D4029)^4*Inputs!$B$19+Inputs!$B$30*(1+$E4029)^4*Inputs!$B$20+Inputs!$B$31*(1+$F4029)^4*Inputs!$B$21+Inputs!$B$22*(1+Inputs!$B$23)^4</f>
        <v>21620.018631463718</v>
      </c>
      <c r="V4029" s="35">
        <f>Inputs!$B$13/(Q4029*(1-$G4029))</f>
        <v>1.1497707126223244</v>
      </c>
      <c r="W4029" s="36">
        <f>Inputs!$B$13</f>
        <v>12660</v>
      </c>
      <c r="X4029" s="36">
        <f t="shared" si="623"/>
        <v>13583.064173192737</v>
      </c>
      <c r="Y4029" s="36">
        <f t="shared" si="624"/>
        <v>14687.04308037533</v>
      </c>
      <c r="Z4029" s="36">
        <f t="shared" si="625"/>
        <v>16004.219835098416</v>
      </c>
      <c r="AA4029" s="36">
        <f t="shared" si="626"/>
        <v>17572.052411627785</v>
      </c>
      <c r="AB4029" s="36">
        <f t="shared" si="627"/>
        <v>57007.165087280329</v>
      </c>
      <c r="AC4029" s="36">
        <f t="shared" si="628"/>
        <v>282059.35569146648</v>
      </c>
      <c r="AD4029" s="36">
        <f t="shared" si="629"/>
        <v>182571.05578474698</v>
      </c>
    </row>
    <row r="4030" spans="1:30" ht="14.25" customHeight="1" x14ac:dyDescent="0.25">
      <c r="A4030" s="16">
        <v>4014</v>
      </c>
      <c r="B4030" s="34">
        <v>0.41075757155947501</v>
      </c>
      <c r="C4030" s="34">
        <v>8.3286090437910298E-2</v>
      </c>
      <c r="D4030" s="34">
        <v>2.7183691721750999E-2</v>
      </c>
      <c r="E4030" s="34">
        <v>4.3714914041445098E-2</v>
      </c>
      <c r="F4030" s="34">
        <v>2.31742252245845E-2</v>
      </c>
      <c r="G4030" s="34">
        <v>0.17900003714129401</v>
      </c>
      <c r="H4030" s="35">
        <v>1.0436522789018801</v>
      </c>
      <c r="I4030" s="34">
        <v>9.5770893022093698E-2</v>
      </c>
      <c r="J4030" s="34">
        <v>2.1702758605194099E-2</v>
      </c>
      <c r="K4030" s="36">
        <f>Inputs!$B$12*(1+$B4030)^4</f>
        <v>237662.58122814572</v>
      </c>
      <c r="L4030" s="36">
        <f t="shared" si="620"/>
        <v>24679.205391699194</v>
      </c>
      <c r="M4030" s="36">
        <f t="shared" si="621"/>
        <v>281510.53604276583</v>
      </c>
      <c r="N4030" s="37">
        <f>M4030/Inputs!$B$6</f>
        <v>429.13191469933815</v>
      </c>
      <c r="O4030" s="38">
        <f>IF(N4030&gt;Inputs!$B$4,1,0)</f>
        <v>1</v>
      </c>
      <c r="P4030" s="34">
        <f t="shared" si="622"/>
        <v>7.4068134416899606E-2</v>
      </c>
      <c r="Q4030" s="36">
        <f>Inputs!$B$12*(1+$B4030)^0*$C4030+Inputs!$B$29*(1+$D4030)^0*Inputs!$B$19+Inputs!$B$30*(1+$E4030)^0*Inputs!$B$20+Inputs!$B$31*(1+$F4030)^0*Inputs!$B$21+Inputs!$B$22*(1+Inputs!$B$23)^0</f>
        <v>13019.20945370154</v>
      </c>
      <c r="R4030" s="36">
        <f>Inputs!$B$12*(1+$B4030)^1*$C4030+Inputs!$B$29*(1+$D4030)^1*Inputs!$B$19+Inputs!$B$30*(1+$E4030)^1*Inputs!$B$20+Inputs!$B$31*(1+$F4030)^1*Inputs!$B$21+Inputs!$B$22*(1+Inputs!$B$23)^1</f>
        <v>15306.828344844285</v>
      </c>
      <c r="S4030" s="36">
        <f>Inputs!$B$12*(1+$B4030)^2*$C4030+Inputs!$B$29*(1+$D4030)^2*Inputs!$B$19+Inputs!$B$30*(1+$E4030)^2*Inputs!$B$20+Inputs!$B$31*(1+$F4030)^2*Inputs!$B$21+Inputs!$B$22*(1+Inputs!$B$23)^2</f>
        <v>18445.166390136699</v>
      </c>
      <c r="T4030" s="36">
        <f>Inputs!$B$12*(1+$B4030)^3*$C4030+Inputs!$B$29*(1+$D4030)^3*Inputs!$B$19+Inputs!$B$30*(1+$E4030)^3*Inputs!$B$20+Inputs!$B$31*(1+$F4030)^3*Inputs!$B$21+Inputs!$B$22*(1+Inputs!$B$23)^3</f>
        <v>22780.815930856734</v>
      </c>
      <c r="U4030" s="36">
        <f>Inputs!$B$12*(1+$B4030)^4*$C4030+Inputs!$B$29*(1+$D4030)^4*Inputs!$B$19+Inputs!$B$30*(1+$E4030)^4*Inputs!$B$20+Inputs!$B$31*(1+$F4030)^4*Inputs!$B$21+Inputs!$B$22*(1+Inputs!$B$23)^4</f>
        <v>28802.634223286692</v>
      </c>
      <c r="V4030" s="35">
        <f>Inputs!$B$13/(Q4030*(1-$G4030))</f>
        <v>1.1844206053567978</v>
      </c>
      <c r="W4030" s="36">
        <f>Inputs!$B$13</f>
        <v>12660</v>
      </c>
      <c r="X4030" s="36">
        <f t="shared" si="623"/>
        <v>14442.246258773648</v>
      </c>
      <c r="Y4030" s="36">
        <f t="shared" si="624"/>
        <v>16870.389606934892</v>
      </c>
      <c r="Z4030" s="36">
        <f t="shared" si="625"/>
        <v>20177.678973833179</v>
      </c>
      <c r="AA4030" s="36">
        <f t="shared" si="626"/>
        <v>24679.205391699194</v>
      </c>
      <c r="AB4030" s="36">
        <f t="shared" si="627"/>
        <v>66021.324589933734</v>
      </c>
      <c r="AC4030" s="36">
        <f t="shared" si="628"/>
        <v>340427.26237654715</v>
      </c>
      <c r="AD4030" s="36">
        <f t="shared" si="629"/>
        <v>215489.2114528321</v>
      </c>
    </row>
    <row r="4031" spans="1:30" ht="14.25" customHeight="1" x14ac:dyDescent="0.25">
      <c r="A4031" s="16">
        <v>4015</v>
      </c>
      <c r="B4031" s="34">
        <v>0.33394316392050999</v>
      </c>
      <c r="C4031" s="34">
        <v>7.7689665399121699E-2</v>
      </c>
      <c r="D4031" s="34">
        <v>2.7821521997743598E-3</v>
      </c>
      <c r="E4031" s="34">
        <v>5.1777933000310597E-2</v>
      </c>
      <c r="F4031" s="34">
        <v>1.4521372294679299E-2</v>
      </c>
      <c r="G4031" s="34">
        <v>0.20007328286367801</v>
      </c>
      <c r="H4031" s="35">
        <v>1.0237913492064501</v>
      </c>
      <c r="I4031" s="34">
        <v>0.106209576017421</v>
      </c>
      <c r="J4031" s="34">
        <v>1.7795246268350801E-2</v>
      </c>
      <c r="K4031" s="36">
        <f>Inputs!$B$12*(1+$B4031)^4</f>
        <v>189976.79355910156</v>
      </c>
      <c r="L4031" s="36">
        <f t="shared" si="620"/>
        <v>19130.106119405358</v>
      </c>
      <c r="M4031" s="36">
        <f t="shared" si="621"/>
        <v>189528.15792135836</v>
      </c>
      <c r="N4031" s="37">
        <f>M4031/Inputs!$B$6</f>
        <v>288.91487488011944</v>
      </c>
      <c r="O4031" s="38">
        <f>IF(N4031&gt;Inputs!$B$4,1,0)</f>
        <v>0</v>
      </c>
      <c r="P4031" s="34">
        <f t="shared" si="622"/>
        <v>8.8414329749070195E-2</v>
      </c>
      <c r="Q4031" s="36">
        <f>Inputs!$B$12*(1+$B4031)^0*$C4031+Inputs!$B$29*(1+$D4031)^0*Inputs!$B$19+Inputs!$B$30*(1+$E4031)^0*Inputs!$B$20+Inputs!$B$31*(1+$F4031)^0*Inputs!$B$21+Inputs!$B$22*(1+Inputs!$B$23)^0</f>
        <v>12683.423951374225</v>
      </c>
      <c r="R4031" s="36">
        <f>Inputs!$B$12*(1+$B4031)^1*$C4031+Inputs!$B$29*(1+$D4031)^1*Inputs!$B$19+Inputs!$B$30*(1+$E4031)^1*Inputs!$B$20+Inputs!$B$31*(1+$F4031)^1*Inputs!$B$21+Inputs!$B$22*(1+Inputs!$B$23)^1</f>
        <v>14375.750197420406</v>
      </c>
      <c r="S4031" s="36">
        <f>Inputs!$B$12*(1+$B4031)^2*$C4031+Inputs!$B$29*(1+$D4031)^2*Inputs!$B$19+Inputs!$B$30*(1+$E4031)^2*Inputs!$B$20+Inputs!$B$31*(1+$F4031)^2*Inputs!$B$21+Inputs!$B$22*(1+Inputs!$B$23)^2</f>
        <v>16593.541583317176</v>
      </c>
      <c r="T4031" s="36">
        <f>Inputs!$B$12*(1+$B4031)^3*$C4031+Inputs!$B$29*(1+$D4031)^3*Inputs!$B$19+Inputs!$B$30*(1+$E4031)^3*Inputs!$B$20+Inputs!$B$31*(1+$F4031)^3*Inputs!$B$21+Inputs!$B$22*(1+Inputs!$B$23)^3</f>
        <v>19510.691352310896</v>
      </c>
      <c r="U4031" s="36">
        <f>Inputs!$B$12*(1+$B4031)^4*$C4031+Inputs!$B$29*(1+$D4031)^4*Inputs!$B$19+Inputs!$B$30*(1+$E4031)^4*Inputs!$B$20+Inputs!$B$31*(1+$F4031)^4*Inputs!$B$21+Inputs!$B$22*(1+Inputs!$B$23)^4</f>
        <v>23359.079319449229</v>
      </c>
      <c r="V4031" s="35">
        <f>Inputs!$B$13/(Q4031*(1-$G4031))</f>
        <v>1.2478057833693652</v>
      </c>
      <c r="W4031" s="36">
        <f>Inputs!$B$13</f>
        <v>12660</v>
      </c>
      <c r="X4031" s="36">
        <f t="shared" si="623"/>
        <v>13705.18472106988</v>
      </c>
      <c r="Y4031" s="36">
        <f t="shared" si="624"/>
        <v>15076.155435653001</v>
      </c>
      <c r="Z4031" s="36">
        <f t="shared" si="625"/>
        <v>16852.493025397303</v>
      </c>
      <c r="AA4031" s="36">
        <f t="shared" si="626"/>
        <v>19130.106119405358</v>
      </c>
      <c r="AB4031" s="36">
        <f t="shared" si="627"/>
        <v>56584.363518637139</v>
      </c>
      <c r="AC4031" s="36">
        <f t="shared" si="628"/>
        <v>220219.17854491933</v>
      </c>
      <c r="AD4031" s="36">
        <f t="shared" si="629"/>
        <v>132943.79440272122</v>
      </c>
    </row>
    <row r="4032" spans="1:30" ht="14.25" customHeight="1" x14ac:dyDescent="0.25">
      <c r="A4032" s="16">
        <v>4016</v>
      </c>
      <c r="B4032" s="34">
        <v>0.36655082184793297</v>
      </c>
      <c r="C4032" s="34">
        <v>7.7567400696997996E-2</v>
      </c>
      <c r="D4032" s="34">
        <v>2.8447928485066699E-2</v>
      </c>
      <c r="E4032" s="34">
        <v>2.51201103080252E-2</v>
      </c>
      <c r="F4032" s="34">
        <v>2.1043115056699402E-3</v>
      </c>
      <c r="G4032" s="34">
        <v>0.16099330805088399</v>
      </c>
      <c r="H4032" s="35">
        <v>1.01949281327368</v>
      </c>
      <c r="I4032" s="34">
        <v>0.100281407179331</v>
      </c>
      <c r="J4032" s="34">
        <v>2.3285919607106301E-2</v>
      </c>
      <c r="K4032" s="36">
        <f>Inputs!$B$12*(1+$B4032)^4</f>
        <v>209244.66851272527</v>
      </c>
      <c r="L4032" s="36">
        <f t="shared" si="620"/>
        <v>21089.487298386557</v>
      </c>
      <c r="M4032" s="36">
        <f t="shared" si="621"/>
        <v>233963.49422319105</v>
      </c>
      <c r="N4032" s="37">
        <f>M4032/Inputs!$B$6</f>
        <v>356.65166802315707</v>
      </c>
      <c r="O4032" s="38">
        <f>IF(N4032&gt;Inputs!$B$4,1,0)</f>
        <v>0</v>
      </c>
      <c r="P4032" s="34">
        <f t="shared" si="622"/>
        <v>7.69954875722247E-2</v>
      </c>
      <c r="Q4032" s="36">
        <f>Inputs!$B$12*(1+$B4032)^0*$C4032+Inputs!$B$29*(1+$D4032)^0*Inputs!$B$19+Inputs!$B$30*(1+$E4032)^0*Inputs!$B$20+Inputs!$B$31*(1+$F4032)^0*Inputs!$B$21+Inputs!$B$22*(1+Inputs!$B$23)^0</f>
        <v>12676.088069246802</v>
      </c>
      <c r="R4032" s="36">
        <f>Inputs!$B$12*(1+$B4032)^1*$C4032+Inputs!$B$29*(1+$D4032)^1*Inputs!$B$19+Inputs!$B$30*(1+$E4032)^1*Inputs!$B$20+Inputs!$B$31*(1+$F4032)^1*Inputs!$B$21+Inputs!$B$22*(1+Inputs!$B$23)^1</f>
        <v>14479.431990150213</v>
      </c>
      <c r="S4032" s="36">
        <f>Inputs!$B$12*(1+$B4032)^2*$C4032+Inputs!$B$29*(1+$D4032)^2*Inputs!$B$19+Inputs!$B$30*(1+$E4032)^2*Inputs!$B$20+Inputs!$B$31*(1+$F4032)^2*Inputs!$B$21+Inputs!$B$22*(1+Inputs!$B$23)^2</f>
        <v>16910.294682865751</v>
      </c>
      <c r="T4032" s="36">
        <f>Inputs!$B$12*(1+$B4032)^3*$C4032+Inputs!$B$29*(1+$D4032)^3*Inputs!$B$19+Inputs!$B$30*(1+$E4032)^3*Inputs!$B$20+Inputs!$B$31*(1+$F4032)^3*Inputs!$B$21+Inputs!$B$22*(1+Inputs!$B$23)^3</f>
        <v>20197.939574771335</v>
      </c>
      <c r="U4032" s="36">
        <f>Inputs!$B$12*(1+$B4032)^4*$C4032+Inputs!$B$29*(1+$D4032)^4*Inputs!$B$19+Inputs!$B$30*(1+$E4032)^4*Inputs!$B$20+Inputs!$B$31*(1+$F4032)^4*Inputs!$B$21+Inputs!$B$22*(1+Inputs!$B$23)^4</f>
        <v>24655.64841151586</v>
      </c>
      <c r="V4032" s="35">
        <f>Inputs!$B$13/(Q4032*(1-$G4032))</f>
        <v>1.1903729050713612</v>
      </c>
      <c r="W4032" s="36">
        <f>Inputs!$B$13</f>
        <v>12660</v>
      </c>
      <c r="X4032" s="36">
        <f t="shared" si="623"/>
        <v>13942.077798871991</v>
      </c>
      <c r="Y4032" s="36">
        <f t="shared" si="624"/>
        <v>15676.622109924163</v>
      </c>
      <c r="Z4032" s="36">
        <f t="shared" si="625"/>
        <v>18000.478034339965</v>
      </c>
      <c r="AA4032" s="36">
        <f t="shared" si="626"/>
        <v>21089.487298386557</v>
      </c>
      <c r="AB4032" s="36">
        <f t="shared" si="627"/>
        <v>60151.846931562453</v>
      </c>
      <c r="AC4032" s="36">
        <f t="shared" si="628"/>
        <v>280283.63849152165</v>
      </c>
      <c r="AD4032" s="36">
        <f t="shared" si="629"/>
        <v>173811.64729162861</v>
      </c>
    </row>
    <row r="4033" spans="1:30" ht="14.25" customHeight="1" x14ac:dyDescent="0.25">
      <c r="A4033" s="16">
        <v>4017</v>
      </c>
      <c r="B4033" s="34">
        <v>0.36809409966572998</v>
      </c>
      <c r="C4033" s="34">
        <v>7.6013448890940596E-2</v>
      </c>
      <c r="D4033" s="34">
        <v>3.8320256189153003E-2</v>
      </c>
      <c r="E4033" s="34">
        <v>4.0025366218709703E-2</v>
      </c>
      <c r="F4033" s="34">
        <v>1.3563162968553699E-2</v>
      </c>
      <c r="G4033" s="34">
        <v>0.17861867999327899</v>
      </c>
      <c r="H4033" s="35">
        <v>1.0258910774686201</v>
      </c>
      <c r="I4033" s="34">
        <v>9.8166502566406896E-2</v>
      </c>
      <c r="J4033" s="34">
        <v>2.5858038456650599E-2</v>
      </c>
      <c r="K4033" s="36">
        <f>Inputs!$B$12*(1+$B4033)^4</f>
        <v>210191.49050679916</v>
      </c>
      <c r="L4033" s="36">
        <f t="shared" si="620"/>
        <v>21001.109845951079</v>
      </c>
      <c r="M4033" s="36">
        <f t="shared" si="621"/>
        <v>247070.00916182541</v>
      </c>
      <c r="N4033" s="37">
        <f>M4033/Inputs!$B$6</f>
        <v>376.63111152717289</v>
      </c>
      <c r="O4033" s="38">
        <f>IF(N4033&gt;Inputs!$B$4,1,0)</f>
        <v>0</v>
      </c>
      <c r="P4033" s="34">
        <f t="shared" si="622"/>
        <v>7.2308464109756304E-2</v>
      </c>
      <c r="Q4033" s="36">
        <f>Inputs!$B$12*(1+$B4033)^0*$C4033+Inputs!$B$29*(1+$D4033)^0*Inputs!$B$19+Inputs!$B$30*(1+$E4033)^0*Inputs!$B$20+Inputs!$B$31*(1+$F4033)^0*Inputs!$B$21+Inputs!$B$22*(1+Inputs!$B$23)^0</f>
        <v>12582.850960883359</v>
      </c>
      <c r="R4033" s="36">
        <f>Inputs!$B$12*(1+$B4033)^1*$C4033+Inputs!$B$29*(1+$D4033)^1*Inputs!$B$19+Inputs!$B$30*(1+$E4033)^1*Inputs!$B$20+Inputs!$B$31*(1+$F4033)^1*Inputs!$B$21+Inputs!$B$22*(1+Inputs!$B$23)^1</f>
        <v>14480.754004616247</v>
      </c>
      <c r="S4033" s="36">
        <f>Inputs!$B$12*(1+$B4033)^2*$C4033+Inputs!$B$29*(1+$D4033)^2*Inputs!$B$19+Inputs!$B$30*(1+$E4033)^2*Inputs!$B$20+Inputs!$B$31*(1+$F4033)^2*Inputs!$B$21+Inputs!$B$22*(1+Inputs!$B$23)^2</f>
        <v>17004.241578087589</v>
      </c>
      <c r="T4033" s="36">
        <f>Inputs!$B$12*(1+$B4033)^3*$C4033+Inputs!$B$29*(1+$D4033)^3*Inputs!$B$19+Inputs!$B$30*(1+$E4033)^3*Inputs!$B$20+Inputs!$B$31*(1+$F4033)^3*Inputs!$B$21+Inputs!$B$22*(1+Inputs!$B$23)^3</f>
        <v>20381.076359590159</v>
      </c>
      <c r="U4033" s="36">
        <f>Inputs!$B$12*(1+$B4033)^4*$C4033+Inputs!$B$29*(1+$D4033)^4*Inputs!$B$19+Inputs!$B$30*(1+$E4033)^4*Inputs!$B$20+Inputs!$B$31*(1+$F4033)^4*Inputs!$B$21+Inputs!$B$22*(1+Inputs!$B$23)^4</f>
        <v>24922.762106036917</v>
      </c>
      <c r="V4033" s="35">
        <f>Inputs!$B$13/(Q4033*(1-$G4033))</f>
        <v>1.2249259387784568</v>
      </c>
      <c r="W4033" s="36">
        <f>Inputs!$B$13</f>
        <v>12660</v>
      </c>
      <c r="X4033" s="36">
        <f t="shared" si="623"/>
        <v>13977.698478485683</v>
      </c>
      <c r="Y4033" s="36">
        <f t="shared" si="624"/>
        <v>15718.542811495878</v>
      </c>
      <c r="Z4033" s="36">
        <f t="shared" si="625"/>
        <v>18007.061002939703</v>
      </c>
      <c r="AA4033" s="36">
        <f t="shared" si="626"/>
        <v>21001.109845951079</v>
      </c>
      <c r="AB4033" s="36">
        <f t="shared" si="627"/>
        <v>60518.221895934184</v>
      </c>
      <c r="AC4033" s="36">
        <f t="shared" si="628"/>
        <v>297947.93206060032</v>
      </c>
      <c r="AD4033" s="36">
        <f t="shared" si="629"/>
        <v>186551.78726589124</v>
      </c>
    </row>
    <row r="4034" spans="1:30" ht="14.25" customHeight="1" x14ac:dyDescent="0.25">
      <c r="A4034" s="16">
        <v>4018</v>
      </c>
      <c r="B4034" s="34">
        <v>0.40012204537537299</v>
      </c>
      <c r="C4034" s="34">
        <v>4.9696668379997401E-2</v>
      </c>
      <c r="D4034" s="34">
        <v>2.05774334547781E-2</v>
      </c>
      <c r="E4034" s="34">
        <v>3.3194234912728902E-2</v>
      </c>
      <c r="F4034" s="34">
        <v>2.00810211682186E-2</v>
      </c>
      <c r="G4034" s="34">
        <v>0.18444888088366601</v>
      </c>
      <c r="H4034" s="35">
        <v>0.97995135911539599</v>
      </c>
      <c r="I4034" s="34">
        <v>0.102339881035755</v>
      </c>
      <c r="J4034" s="34">
        <v>2.55293360381562E-2</v>
      </c>
      <c r="K4034" s="36">
        <f>Inputs!$B$12*(1+$B4034)^4</f>
        <v>230576.38471298036</v>
      </c>
      <c r="L4034" s="36">
        <f t="shared" si="620"/>
        <v>16140.741760870864</v>
      </c>
      <c r="M4034" s="36">
        <f t="shared" si="621"/>
        <v>185014.70970817862</v>
      </c>
      <c r="N4034" s="37">
        <f>M4034/Inputs!$B$6</f>
        <v>282.03461845758937</v>
      </c>
      <c r="O4034" s="38">
        <f>IF(N4034&gt;Inputs!$B$4,1,0)</f>
        <v>0</v>
      </c>
      <c r="P4034" s="34">
        <f t="shared" si="622"/>
        <v>7.6810544997598804E-2</v>
      </c>
      <c r="Q4034" s="36">
        <f>Inputs!$B$12*(1+$B4034)^0*$C4034+Inputs!$B$29*(1+$D4034)^0*Inputs!$B$19+Inputs!$B$30*(1+$E4034)^0*Inputs!$B$20+Inputs!$B$31*(1+$F4034)^0*Inputs!$B$21+Inputs!$B$22*(1+Inputs!$B$23)^0</f>
        <v>11003.844130226764</v>
      </c>
      <c r="R4034" s="36">
        <f>Inputs!$B$12*(1+$B4034)^1*$C4034+Inputs!$B$29*(1+$D4034)^1*Inputs!$B$19+Inputs!$B$30*(1+$E4034)^1*Inputs!$B$20+Inputs!$B$31*(1+$F4034)^1*Inputs!$B$21+Inputs!$B$22*(1+Inputs!$B$23)^1</f>
        <v>12369.761078310368</v>
      </c>
      <c r="S4034" s="36">
        <f>Inputs!$B$12*(1+$B4034)^2*$C4034+Inputs!$B$29*(1+$D4034)^2*Inputs!$B$19+Inputs!$B$30*(1+$E4034)^2*Inputs!$B$20+Inputs!$B$31*(1+$F4034)^2*Inputs!$B$21+Inputs!$B$22*(1+Inputs!$B$23)^2</f>
        <v>14216.969865298386</v>
      </c>
      <c r="T4034" s="36">
        <f>Inputs!$B$12*(1+$B4034)^3*$C4034+Inputs!$B$29*(1+$D4034)^3*Inputs!$B$19+Inputs!$B$30*(1+$E4034)^3*Inputs!$B$20+Inputs!$B$31*(1+$F4034)^3*Inputs!$B$21+Inputs!$B$22*(1+Inputs!$B$23)^3</f>
        <v>16736.575432468475</v>
      </c>
      <c r="U4034" s="36">
        <f>Inputs!$B$12*(1+$B4034)^4*$C4034+Inputs!$B$29*(1+$D4034)^4*Inputs!$B$19+Inputs!$B$30*(1+$E4034)^4*Inputs!$B$20+Inputs!$B$31*(1+$F4034)^4*Inputs!$B$21+Inputs!$B$22*(1+Inputs!$B$23)^4</f>
        <v>20196.11251863022</v>
      </c>
      <c r="V4034" s="35">
        <f>Inputs!$B$13/(Q4034*(1-$G4034))</f>
        <v>1.4107111135164339</v>
      </c>
      <c r="W4034" s="36">
        <f>Inputs!$B$13</f>
        <v>12660</v>
      </c>
      <c r="X4034" s="36">
        <f t="shared" si="623"/>
        <v>13145.102371481695</v>
      </c>
      <c r="Y4034" s="36">
        <f t="shared" si="624"/>
        <v>13859.466066829782</v>
      </c>
      <c r="Z4034" s="36">
        <f t="shared" si="625"/>
        <v>14845.795594043322</v>
      </c>
      <c r="AA4034" s="36">
        <f t="shared" si="626"/>
        <v>16140.741760870864</v>
      </c>
      <c r="AB4034" s="36">
        <f t="shared" si="627"/>
        <v>52619.237890789584</v>
      </c>
      <c r="AC4034" s="36">
        <f t="shared" si="628"/>
        <v>215501.71505366481</v>
      </c>
      <c r="AD4034" s="36">
        <f t="shared" si="629"/>
        <v>132395.47181738904</v>
      </c>
    </row>
    <row r="4035" spans="1:30" ht="14.25" customHeight="1" x14ac:dyDescent="0.25">
      <c r="A4035" s="16">
        <v>4019</v>
      </c>
      <c r="B4035" s="34">
        <v>0.30075151412221401</v>
      </c>
      <c r="C4035" s="34">
        <v>5.8979251215686902E-2</v>
      </c>
      <c r="D4035" s="34">
        <v>3.7088090836704002E-2</v>
      </c>
      <c r="E4035" s="34">
        <v>4.5184206750144902E-2</v>
      </c>
      <c r="F4035" s="34">
        <v>1.24992625292262E-2</v>
      </c>
      <c r="G4035" s="34">
        <v>0.19130656442784999</v>
      </c>
      <c r="H4035" s="35">
        <v>0.973306071663394</v>
      </c>
      <c r="I4035" s="34">
        <v>0.101985664479503</v>
      </c>
      <c r="J4035" s="34">
        <v>2.0786373069006402E-2</v>
      </c>
      <c r="K4035" s="36">
        <f>Inputs!$B$12*(1+$B4035)^4</f>
        <v>171762.60210698674</v>
      </c>
      <c r="L4035" s="36">
        <f t="shared" si="620"/>
        <v>15030.884681980962</v>
      </c>
      <c r="M4035" s="36">
        <f t="shared" si="621"/>
        <v>167627.23426202519</v>
      </c>
      <c r="N4035" s="37">
        <f>M4035/Inputs!$B$6</f>
        <v>255.52932052137987</v>
      </c>
      <c r="O4035" s="38">
        <f>IF(N4035&gt;Inputs!$B$4,1,0)</f>
        <v>0</v>
      </c>
      <c r="P4035" s="34">
        <f t="shared" si="622"/>
        <v>8.1199291410496588E-2</v>
      </c>
      <c r="Q4035" s="36">
        <f>Inputs!$B$12*(1+$B4035)^0*$C4035+Inputs!$B$29*(1+$D4035)^0*Inputs!$B$19+Inputs!$B$30*(1+$E4035)^0*Inputs!$B$20+Inputs!$B$31*(1+$F4035)^0*Inputs!$B$21+Inputs!$B$22*(1+Inputs!$B$23)^0</f>
        <v>11560.799100368135</v>
      </c>
      <c r="R4035" s="36">
        <f>Inputs!$B$12*(1+$B4035)^1*$C4035+Inputs!$B$29*(1+$D4035)^1*Inputs!$B$19+Inputs!$B$30*(1+$E4035)^1*Inputs!$B$20+Inputs!$B$31*(1+$F4035)^1*Inputs!$B$21+Inputs!$B$22*(1+Inputs!$B$23)^1</f>
        <v>12848.266277977011</v>
      </c>
      <c r="S4035" s="36">
        <f>Inputs!$B$12*(1+$B4035)^2*$C4035+Inputs!$B$29*(1+$D4035)^2*Inputs!$B$19+Inputs!$B$30*(1+$E4035)^2*Inputs!$B$20+Inputs!$B$31*(1+$F4035)^2*Inputs!$B$21+Inputs!$B$22*(1+Inputs!$B$23)^2</f>
        <v>14464.116811428543</v>
      </c>
      <c r="T4035" s="36">
        <f>Inputs!$B$12*(1+$B4035)^3*$C4035+Inputs!$B$29*(1+$D4035)^3*Inputs!$B$19+Inputs!$B$30*(1+$E4035)^3*Inputs!$B$20+Inputs!$B$31*(1+$F4035)^3*Inputs!$B$21+Inputs!$B$22*(1+Inputs!$B$23)^3</f>
        <v>16504.963509061883</v>
      </c>
      <c r="U4035" s="36">
        <f>Inputs!$B$12*(1+$B4035)^4*$C4035+Inputs!$B$29*(1+$D4035)^4*Inputs!$B$19+Inputs!$B$30*(1+$E4035)^4*Inputs!$B$20+Inputs!$B$31*(1+$F4035)^4*Inputs!$B$21+Inputs!$B$22*(1+Inputs!$B$23)^4</f>
        <v>19096.386346365707</v>
      </c>
      <c r="V4035" s="35">
        <f>Inputs!$B$13/(Q4035*(1-$G4035))</f>
        <v>1.3541349073845799</v>
      </c>
      <c r="W4035" s="36">
        <f>Inputs!$B$13</f>
        <v>12660</v>
      </c>
      <c r="X4035" s="36">
        <f t="shared" si="623"/>
        <v>13080.647288859065</v>
      </c>
      <c r="Y4035" s="36">
        <f t="shared" si="624"/>
        <v>13612.080828509375</v>
      </c>
      <c r="Z4035" s="36">
        <f t="shared" si="625"/>
        <v>14261.933617894765</v>
      </c>
      <c r="AA4035" s="36">
        <f t="shared" si="626"/>
        <v>15030.884681980962</v>
      </c>
      <c r="AB4035" s="36">
        <f t="shared" si="627"/>
        <v>51351.941185601951</v>
      </c>
      <c r="AC4035" s="36">
        <f t="shared" si="628"/>
        <v>188958.81961544321</v>
      </c>
      <c r="AD4035" s="36">
        <f t="shared" si="629"/>
        <v>116275.29307642323</v>
      </c>
    </row>
    <row r="4036" spans="1:30" ht="14.25" customHeight="1" x14ac:dyDescent="0.25">
      <c r="A4036" s="16">
        <v>4020</v>
      </c>
      <c r="B4036" s="34">
        <v>0.34026683168469102</v>
      </c>
      <c r="C4036" s="34">
        <v>0.10106046195429901</v>
      </c>
      <c r="D4036" s="34">
        <v>5.2225545158572396E-3</v>
      </c>
      <c r="E4036" s="34">
        <v>3.86366160726095E-2</v>
      </c>
      <c r="F4036" s="34">
        <v>1.0465325397985101E-2</v>
      </c>
      <c r="G4036" s="34">
        <v>0.20440469293347199</v>
      </c>
      <c r="H4036" s="35">
        <v>1.0082311690091099</v>
      </c>
      <c r="I4036" s="34">
        <v>0.103525161735325</v>
      </c>
      <c r="J4036" s="34">
        <v>2.6100402706745601E-2</v>
      </c>
      <c r="K4036" s="36">
        <f>Inputs!$B$12*(1+$B4036)^4</f>
        <v>193604.89357850541</v>
      </c>
      <c r="L4036" s="36">
        <f t="shared" si="620"/>
        <v>22437.218642644319</v>
      </c>
      <c r="M4036" s="36">
        <f t="shared" si="621"/>
        <v>243404.29427191347</v>
      </c>
      <c r="N4036" s="37">
        <f>M4036/Inputs!$B$6</f>
        <v>371.04313151206321</v>
      </c>
      <c r="O4036" s="38">
        <f>IF(N4036&gt;Inputs!$B$4,1,0)</f>
        <v>0</v>
      </c>
      <c r="P4036" s="34">
        <f t="shared" si="622"/>
        <v>7.7424759028579399E-2</v>
      </c>
      <c r="Q4036" s="36">
        <f>Inputs!$B$12*(1+$B4036)^0*$C4036+Inputs!$B$29*(1+$D4036)^0*Inputs!$B$19+Inputs!$B$30*(1+$E4036)^0*Inputs!$B$20+Inputs!$B$31*(1+$F4036)^0*Inputs!$B$21+Inputs!$B$22*(1+Inputs!$B$23)^0</f>
        <v>14085.671744684863</v>
      </c>
      <c r="R4036" s="36">
        <f>Inputs!$B$12*(1+$B4036)^1*$C4036+Inputs!$B$29*(1+$D4036)^1*Inputs!$B$19+Inputs!$B$30*(1+$E4036)^1*Inputs!$B$20+Inputs!$B$31*(1+$F4036)^1*Inputs!$B$21+Inputs!$B$22*(1+Inputs!$B$23)^1</f>
        <v>16241.370449644412</v>
      </c>
      <c r="S4036" s="36">
        <f>Inputs!$B$12*(1+$B4036)^2*$C4036+Inputs!$B$29*(1+$D4036)^2*Inputs!$B$19+Inputs!$B$30*(1+$E4036)^2*Inputs!$B$20+Inputs!$B$31*(1+$F4036)^2*Inputs!$B$21+Inputs!$B$22*(1+Inputs!$B$23)^2</f>
        <v>19101.386774286264</v>
      </c>
      <c r="T4036" s="36">
        <f>Inputs!$B$12*(1+$B4036)^3*$C4036+Inputs!$B$29*(1+$D4036)^3*Inputs!$B$19+Inputs!$B$30*(1+$E4036)^3*Inputs!$B$20+Inputs!$B$31*(1+$F4036)^3*Inputs!$B$21+Inputs!$B$22*(1+Inputs!$B$23)^3</f>
        <v>22904.69542213653</v>
      </c>
      <c r="U4036" s="36">
        <f>Inputs!$B$12*(1+$B4036)^4*$C4036+Inputs!$B$29*(1+$D4036)^4*Inputs!$B$19+Inputs!$B$30*(1+$E4036)^4*Inputs!$B$20+Inputs!$B$31*(1+$F4036)^4*Inputs!$B$21+Inputs!$B$22*(1+Inputs!$B$23)^4</f>
        <v>27971.559994475687</v>
      </c>
      <c r="V4036" s="35">
        <f>Inputs!$B$13/(Q4036*(1-$G4036))</f>
        <v>1.1297020833943157</v>
      </c>
      <c r="W4036" s="36">
        <f>Inputs!$B$13</f>
        <v>12660</v>
      </c>
      <c r="X4036" s="36">
        <f t="shared" si="623"/>
        <v>14205.112747914543</v>
      </c>
      <c r="Y4036" s="36">
        <f t="shared" si="624"/>
        <v>16245.057679000607</v>
      </c>
      <c r="Z4036" s="36">
        <f t="shared" si="625"/>
        <v>18926.250810891634</v>
      </c>
      <c r="AA4036" s="36">
        <f t="shared" si="626"/>
        <v>22437.218642644319</v>
      </c>
      <c r="AB4036" s="36">
        <f t="shared" si="627"/>
        <v>61698.902077363673</v>
      </c>
      <c r="AC4036" s="36">
        <f t="shared" si="628"/>
        <v>297357.58139509783</v>
      </c>
      <c r="AD4036" s="36">
        <f t="shared" si="629"/>
        <v>181705.39219454982</v>
      </c>
    </row>
    <row r="4037" spans="1:30" ht="14.25" customHeight="1" x14ac:dyDescent="0.25">
      <c r="A4037" s="16">
        <v>4021</v>
      </c>
      <c r="B4037" s="34">
        <v>0.26909989727352002</v>
      </c>
      <c r="C4037" s="34">
        <v>8.3790444807728098E-2</v>
      </c>
      <c r="D4037" s="34">
        <v>4.7131979474921502E-2</v>
      </c>
      <c r="E4037" s="34">
        <v>3.05689511378609E-2</v>
      </c>
      <c r="F4037" s="34">
        <v>1.3333233298614199E-2</v>
      </c>
      <c r="G4037" s="34">
        <v>0.17422240301596001</v>
      </c>
      <c r="H4037" s="35">
        <v>0.956157616097146</v>
      </c>
      <c r="I4037" s="34">
        <v>9.0216795042511302E-2</v>
      </c>
      <c r="J4037" s="34">
        <v>2.4063921339671002E-2</v>
      </c>
      <c r="K4037" s="36">
        <f>Inputs!$B$12*(1+$B4037)^4</f>
        <v>155644.75357721373</v>
      </c>
      <c r="L4037" s="36">
        <f t="shared" si="620"/>
        <v>17377.770822557919</v>
      </c>
      <c r="M4037" s="36">
        <f t="shared" si="621"/>
        <v>231421.05368133922</v>
      </c>
      <c r="N4037" s="37">
        <f>M4037/Inputs!$B$6</f>
        <v>352.77599646545616</v>
      </c>
      <c r="O4037" s="38">
        <f>IF(N4037&gt;Inputs!$B$4,1,0)</f>
        <v>0</v>
      </c>
      <c r="P4037" s="34">
        <f t="shared" si="622"/>
        <v>6.6152873702840301E-2</v>
      </c>
      <c r="Q4037" s="36">
        <f>Inputs!$B$12*(1+$B4037)^0*$C4037+Inputs!$B$29*(1+$D4037)^0*Inputs!$B$19+Inputs!$B$30*(1+$E4037)^0*Inputs!$B$20+Inputs!$B$31*(1+$F4037)^0*Inputs!$B$21+Inputs!$B$22*(1+Inputs!$B$23)^0</f>
        <v>13049.470715890609</v>
      </c>
      <c r="R4037" s="36">
        <f>Inputs!$B$12*(1+$B4037)^1*$C4037+Inputs!$B$29*(1+$D4037)^1*Inputs!$B$19+Inputs!$B$30*(1+$E4037)^1*Inputs!$B$20+Inputs!$B$31*(1+$F4037)^1*Inputs!$B$21+Inputs!$B$22*(1+Inputs!$B$23)^1</f>
        <v>14625.73967668118</v>
      </c>
      <c r="S4037" s="36">
        <f>Inputs!$B$12*(1+$B4037)^2*$C4037+Inputs!$B$29*(1+$D4037)^2*Inputs!$B$19+Inputs!$B$30*(1+$E4037)^2*Inputs!$B$20+Inputs!$B$31*(1+$F4037)^2*Inputs!$B$21+Inputs!$B$22*(1+Inputs!$B$23)^2</f>
        <v>16574.474639558353</v>
      </c>
      <c r="T4037" s="36">
        <f>Inputs!$B$12*(1+$B4037)^3*$C4037+Inputs!$B$29*(1+$D4037)^3*Inputs!$B$19+Inputs!$B$30*(1+$E4037)^3*Inputs!$B$20+Inputs!$B$31*(1+$F4037)^3*Inputs!$B$21+Inputs!$B$22*(1+Inputs!$B$23)^3</f>
        <v>18994.009769532669</v>
      </c>
      <c r="U4037" s="36">
        <f>Inputs!$B$12*(1+$B4037)^4*$C4037+Inputs!$B$29*(1+$D4037)^4*Inputs!$B$19+Inputs!$B$30*(1+$E4037)^4*Inputs!$B$20+Inputs!$B$31*(1+$F4037)^4*Inputs!$B$21+Inputs!$B$22*(1+Inputs!$B$23)^4</f>
        <v>22009.059288232747</v>
      </c>
      <c r="V4037" s="35">
        <f>Inputs!$B$13/(Q4037*(1-$G4037))</f>
        <v>1.1748372609694779</v>
      </c>
      <c r="W4037" s="36">
        <f>Inputs!$B$13</f>
        <v>12660</v>
      </c>
      <c r="X4037" s="36">
        <f t="shared" si="623"/>
        <v>13528.942328766529</v>
      </c>
      <c r="Y4037" s="36">
        <f t="shared" si="624"/>
        <v>14583.282135231557</v>
      </c>
      <c r="Z4037" s="36">
        <f t="shared" si="625"/>
        <v>15854.655645415125</v>
      </c>
      <c r="AA4037" s="36">
        <f t="shared" si="626"/>
        <v>17377.770822557919</v>
      </c>
      <c r="AB4037" s="36">
        <f t="shared" si="627"/>
        <v>56755.17390544997</v>
      </c>
      <c r="AC4037" s="36">
        <f t="shared" si="628"/>
        <v>269012.47272537916</v>
      </c>
      <c r="AD4037" s="36">
        <f t="shared" si="629"/>
        <v>174665.87977588925</v>
      </c>
    </row>
    <row r="4038" spans="1:30" ht="14.25" customHeight="1" x14ac:dyDescent="0.25">
      <c r="A4038" s="16">
        <v>4022</v>
      </c>
      <c r="B4038" s="34">
        <v>0.39101460539322802</v>
      </c>
      <c r="C4038" s="34">
        <v>4.6490124489860299E-2</v>
      </c>
      <c r="D4038" s="34">
        <v>5.0516887313778402E-2</v>
      </c>
      <c r="E4038" s="34">
        <v>1.30372189339647E-2</v>
      </c>
      <c r="F4038" s="34">
        <v>1.39252437272752E-2</v>
      </c>
      <c r="G4038" s="34">
        <v>0.19306158861089501</v>
      </c>
      <c r="H4038" s="35">
        <v>1.05154091369202</v>
      </c>
      <c r="I4038" s="34">
        <v>9.0688817588986198E-2</v>
      </c>
      <c r="J4038" s="34">
        <v>2.4773731367248999E-2</v>
      </c>
      <c r="K4038" s="36">
        <f>Inputs!$B$12*(1+$B4038)^4</f>
        <v>224635.3034157806</v>
      </c>
      <c r="L4038" s="36">
        <f t="shared" si="620"/>
        <v>16364.453198053297</v>
      </c>
      <c r="M4038" s="36">
        <f t="shared" si="621"/>
        <v>219469.86930873545</v>
      </c>
      <c r="N4038" s="37">
        <f>M4038/Inputs!$B$6</f>
        <v>334.55772760477964</v>
      </c>
      <c r="O4038" s="38">
        <f>IF(N4038&gt;Inputs!$B$4,1,0)</f>
        <v>0</v>
      </c>
      <c r="P4038" s="34">
        <f t="shared" si="622"/>
        <v>6.5915086221737196E-2</v>
      </c>
      <c r="Q4038" s="36">
        <f>Inputs!$B$12*(1+$B4038)^0*$C4038+Inputs!$B$29*(1+$D4038)^0*Inputs!$B$19+Inputs!$B$30*(1+$E4038)^0*Inputs!$B$20+Inputs!$B$31*(1+$F4038)^0*Inputs!$B$21+Inputs!$B$22*(1+Inputs!$B$23)^0</f>
        <v>10811.451496818539</v>
      </c>
      <c r="R4038" s="36">
        <f>Inputs!$B$12*(1+$B4038)^1*$C4038+Inputs!$B$29*(1+$D4038)^1*Inputs!$B$19+Inputs!$B$30*(1+$E4038)^1*Inputs!$B$20+Inputs!$B$31*(1+$F4038)^1*Inputs!$B$21+Inputs!$B$22*(1+Inputs!$B$23)^1</f>
        <v>12095.367297439683</v>
      </c>
      <c r="S4038" s="36">
        <f>Inputs!$B$12*(1+$B4038)^2*$C4038+Inputs!$B$29*(1+$D4038)^2*Inputs!$B$19+Inputs!$B$30*(1+$E4038)^2*Inputs!$B$20+Inputs!$B$31*(1+$F4038)^2*Inputs!$B$21+Inputs!$B$22*(1+Inputs!$B$23)^2</f>
        <v>13813.412572053945</v>
      </c>
      <c r="T4038" s="36">
        <f>Inputs!$B$12*(1+$B4038)^3*$C4038+Inputs!$B$29*(1+$D4038)^3*Inputs!$B$19+Inputs!$B$30*(1+$E4038)^3*Inputs!$B$20+Inputs!$B$31*(1+$F4038)^3*Inputs!$B$21+Inputs!$B$22*(1+Inputs!$B$23)^3</f>
        <v>16132.727862757742</v>
      </c>
      <c r="U4038" s="36">
        <f>Inputs!$B$12*(1+$B4038)^4*$C4038+Inputs!$B$29*(1+$D4038)^4*Inputs!$B$19+Inputs!$B$30*(1+$E4038)^4*Inputs!$B$20+Inputs!$B$31*(1+$F4038)^4*Inputs!$B$21+Inputs!$B$22*(1+Inputs!$B$23)^4</f>
        <v>19285.679021593973</v>
      </c>
      <c r="V4038" s="35">
        <f>Inputs!$B$13/(Q4038*(1-$G4038))</f>
        <v>1.4511399967031775</v>
      </c>
      <c r="W4038" s="36">
        <f>Inputs!$B$13</f>
        <v>12660</v>
      </c>
      <c r="X4038" s="36">
        <f t="shared" si="623"/>
        <v>13188.397111171191</v>
      </c>
      <c r="Y4038" s="36">
        <f t="shared" si="624"/>
        <v>13948.157977921379</v>
      </c>
      <c r="Z4038" s="36">
        <f t="shared" si="625"/>
        <v>14989.590461693448</v>
      </c>
      <c r="AA4038" s="36">
        <f t="shared" si="626"/>
        <v>16364.453198053297</v>
      </c>
      <c r="AB4038" s="36">
        <f t="shared" si="627"/>
        <v>54638.31432182141</v>
      </c>
      <c r="AC4038" s="36">
        <f t="shared" si="628"/>
        <v>254416.13941215619</v>
      </c>
      <c r="AD4038" s="36">
        <f t="shared" si="629"/>
        <v>164831.55498691404</v>
      </c>
    </row>
    <row r="4039" spans="1:30" ht="14.25" customHeight="1" x14ac:dyDescent="0.25">
      <c r="A4039" s="16">
        <v>4023</v>
      </c>
      <c r="B4039" s="34">
        <v>0.26453480904351501</v>
      </c>
      <c r="C4039" s="34">
        <v>8.8134451244587297E-2</v>
      </c>
      <c r="D4039" s="34">
        <v>2.1049157142761701E-3</v>
      </c>
      <c r="E4039" s="34">
        <v>3.5984662789806499E-2</v>
      </c>
      <c r="F4039" s="34">
        <v>5.5376188162723503E-3</v>
      </c>
      <c r="G4039" s="34">
        <v>0.16908530972967301</v>
      </c>
      <c r="H4039" s="35">
        <v>0.98301284262114397</v>
      </c>
      <c r="I4039" s="34">
        <v>0.101315840794613</v>
      </c>
      <c r="J4039" s="34">
        <v>2.9988527239932301E-2</v>
      </c>
      <c r="K4039" s="36">
        <f>Inputs!$B$12*(1+$B4039)^4</f>
        <v>153417.32473616471</v>
      </c>
      <c r="L4039" s="36">
        <f t="shared" si="620"/>
        <v>17777.395737769129</v>
      </c>
      <c r="M4039" s="36">
        <f t="shared" si="621"/>
        <v>213972.01023899013</v>
      </c>
      <c r="N4039" s="37">
        <f>M4039/Inputs!$B$6</f>
        <v>326.17684487650934</v>
      </c>
      <c r="O4039" s="38">
        <f>IF(N4039&gt;Inputs!$B$4,1,0)</f>
        <v>0</v>
      </c>
      <c r="P4039" s="34">
        <f t="shared" si="622"/>
        <v>7.1327313554680707E-2</v>
      </c>
      <c r="Q4039" s="36">
        <f>Inputs!$B$12*(1+$B4039)^0*$C4039+Inputs!$B$29*(1+$D4039)^0*Inputs!$B$19+Inputs!$B$30*(1+$E4039)^0*Inputs!$B$20+Inputs!$B$31*(1+$F4039)^0*Inputs!$B$21+Inputs!$B$22*(1+Inputs!$B$23)^0</f>
        <v>13310.111102102161</v>
      </c>
      <c r="R4039" s="36">
        <f>Inputs!$B$12*(1+$B4039)^1*$C4039+Inputs!$B$29*(1+$D4039)^1*Inputs!$B$19+Inputs!$B$30*(1+$E4039)^1*Inputs!$B$20+Inputs!$B$31*(1+$F4039)^1*Inputs!$B$21+Inputs!$B$22*(1+Inputs!$B$23)^1</f>
        <v>14762.256146375938</v>
      </c>
      <c r="S4039" s="36">
        <f>Inputs!$B$12*(1+$B4039)^2*$C4039+Inputs!$B$29*(1+$D4039)^2*Inputs!$B$19+Inputs!$B$30*(1+$E4039)^2*Inputs!$B$20+Inputs!$B$31*(1+$F4039)^2*Inputs!$B$21+Inputs!$B$22*(1+Inputs!$B$23)^2</f>
        <v>16585.786662405982</v>
      </c>
      <c r="T4039" s="36">
        <f>Inputs!$B$12*(1+$B4039)^3*$C4039+Inputs!$B$29*(1+$D4039)^3*Inputs!$B$19+Inputs!$B$30*(1+$E4039)^3*Inputs!$B$20+Inputs!$B$31*(1+$F4039)^3*Inputs!$B$21+Inputs!$B$22*(1+Inputs!$B$23)^3</f>
        <v>18878.649920900658</v>
      </c>
      <c r="U4039" s="36">
        <f>Inputs!$B$12*(1+$B4039)^4*$C4039+Inputs!$B$29*(1+$D4039)^4*Inputs!$B$19+Inputs!$B$30*(1+$E4039)^4*Inputs!$B$20+Inputs!$B$31*(1+$F4039)^4*Inputs!$B$21+Inputs!$B$22*(1+Inputs!$B$23)^4</f>
        <v>21764.691279343842</v>
      </c>
      <c r="V4039" s="35">
        <f>Inputs!$B$13/(Q4039*(1-$G4039))</f>
        <v>1.1447102927924044</v>
      </c>
      <c r="W4039" s="36">
        <f>Inputs!$B$13</f>
        <v>12660</v>
      </c>
      <c r="X4039" s="36">
        <f t="shared" si="623"/>
        <v>13545.365015507521</v>
      </c>
      <c r="Y4039" s="36">
        <f t="shared" si="624"/>
        <v>14661.473922704483</v>
      </c>
      <c r="Z4039" s="36">
        <f t="shared" si="625"/>
        <v>16054.196385031601</v>
      </c>
      <c r="AA4039" s="36">
        <f t="shared" si="626"/>
        <v>17777.395737769129</v>
      </c>
      <c r="AB4039" s="36">
        <f t="shared" si="627"/>
        <v>55524.568881163621</v>
      </c>
      <c r="AC4039" s="36">
        <f t="shared" si="628"/>
        <v>256711.10745071212</v>
      </c>
      <c r="AD4039" s="36">
        <f t="shared" si="629"/>
        <v>158447.44135782652</v>
      </c>
    </row>
    <row r="4040" spans="1:30" ht="14.25" customHeight="1" x14ac:dyDescent="0.25">
      <c r="A4040" s="16">
        <v>4024</v>
      </c>
      <c r="B4040" s="34">
        <v>0.11302076189173101</v>
      </c>
      <c r="C4040" s="34">
        <v>8.8627290414505705E-2</v>
      </c>
      <c r="D4040" s="34">
        <v>2.8706674221367402E-2</v>
      </c>
      <c r="E4040" s="34">
        <v>4.3193125787723802E-2</v>
      </c>
      <c r="F4040" s="34">
        <v>2.5212827403032299E-2</v>
      </c>
      <c r="G4040" s="34">
        <v>0.201376091877458</v>
      </c>
      <c r="H4040" s="35">
        <v>0.955140932379546</v>
      </c>
      <c r="I4040" s="34">
        <v>0.108678379906574</v>
      </c>
      <c r="J4040" s="34">
        <v>1.8963071344737702E-2</v>
      </c>
      <c r="K4040" s="36">
        <f>Inputs!$B$12*(1+$B4040)^4</f>
        <v>92079.788423355349</v>
      </c>
      <c r="L4040" s="36">
        <f t="shared" si="620"/>
        <v>13139.081195494195</v>
      </c>
      <c r="M4040" s="36">
        <f t="shared" si="621"/>
        <v>136900.19166614139</v>
      </c>
      <c r="N4040" s="37">
        <f>M4040/Inputs!$B$6</f>
        <v>208.6893165642399</v>
      </c>
      <c r="O4040" s="38">
        <f>IF(N4040&gt;Inputs!$B$4,1,0)</f>
        <v>0</v>
      </c>
      <c r="P4040" s="34">
        <f t="shared" si="622"/>
        <v>8.9715308561836293E-2</v>
      </c>
      <c r="Q4040" s="36">
        <f>Inputs!$B$12*(1+$B4040)^0*$C4040+Inputs!$B$29*(1+$D4040)^0*Inputs!$B$19+Inputs!$B$30*(1+$E4040)^0*Inputs!$B$20+Inputs!$B$31*(1+$F4040)^0*Inputs!$B$21+Inputs!$B$22*(1+Inputs!$B$23)^0</f>
        <v>13339.681452297264</v>
      </c>
      <c r="R4040" s="36">
        <f>Inputs!$B$12*(1+$B4040)^1*$C4040+Inputs!$B$29*(1+$D4040)^1*Inputs!$B$19+Inputs!$B$30*(1+$E4040)^1*Inputs!$B$20+Inputs!$B$31*(1+$F4040)^1*Inputs!$B$21+Inputs!$B$22*(1+Inputs!$B$23)^1</f>
        <v>14188.594475558675</v>
      </c>
      <c r="S4040" s="36">
        <f>Inputs!$B$12*(1+$B4040)^2*$C4040+Inputs!$B$29*(1+$D4040)^2*Inputs!$B$19+Inputs!$B$30*(1+$E4040)^2*Inputs!$B$20+Inputs!$B$31*(1+$F4040)^2*Inputs!$B$21+Inputs!$B$22*(1+Inputs!$B$23)^2</f>
        <v>15113.633982149171</v>
      </c>
      <c r="T4040" s="36">
        <f>Inputs!$B$12*(1+$B4040)^3*$C4040+Inputs!$B$29*(1+$D4040)^3*Inputs!$B$19+Inputs!$B$30*(1+$E4040)^3*Inputs!$B$20+Inputs!$B$31*(1+$F4040)^3*Inputs!$B$21+Inputs!$B$22*(1+Inputs!$B$23)^3</f>
        <v>16122.767562428822</v>
      </c>
      <c r="U4040" s="36">
        <f>Inputs!$B$12*(1+$B4040)^4*$C4040+Inputs!$B$29*(1+$D4040)^4*Inputs!$B$19+Inputs!$B$30*(1+$E4040)^4*Inputs!$B$20+Inputs!$B$31*(1+$F4040)^4*Inputs!$B$21+Inputs!$B$22*(1+Inputs!$B$23)^4</f>
        <v>17224.841409237582</v>
      </c>
      <c r="V4040" s="35">
        <f>Inputs!$B$13/(Q4040*(1-$G4040))</f>
        <v>1.1883542929979667</v>
      </c>
      <c r="W4040" s="36">
        <f>Inputs!$B$13</f>
        <v>12660</v>
      </c>
      <c r="X4040" s="36">
        <f t="shared" si="623"/>
        <v>12805.003735586237</v>
      </c>
      <c r="Y4040" s="36">
        <f t="shared" si="624"/>
        <v>12936.110973737017</v>
      </c>
      <c r="Z4040" s="36">
        <f t="shared" si="625"/>
        <v>13049.136465213842</v>
      </c>
      <c r="AA4040" s="36">
        <f t="shared" si="626"/>
        <v>13139.081195494195</v>
      </c>
      <c r="AB4040" s="36">
        <f t="shared" si="627"/>
        <v>47810.184577519496</v>
      </c>
      <c r="AC4040" s="36">
        <f t="shared" si="628"/>
        <v>149230.25673350727</v>
      </c>
      <c r="AD4040" s="36">
        <f t="shared" si="629"/>
        <v>89090.007088621889</v>
      </c>
    </row>
    <row r="4041" spans="1:30" ht="14.25" customHeight="1" x14ac:dyDescent="0.25">
      <c r="A4041" s="16">
        <v>4025</v>
      </c>
      <c r="B4041" s="34">
        <v>0.42654387722959503</v>
      </c>
      <c r="C4041" s="34">
        <v>8.3249340113541001E-2</v>
      </c>
      <c r="D4041" s="34">
        <v>2.7292480510748798E-2</v>
      </c>
      <c r="E4041" s="34">
        <v>6.5921130457657004E-2</v>
      </c>
      <c r="F4041" s="34">
        <v>8.8382941492076001E-4</v>
      </c>
      <c r="G4041" s="34">
        <v>0.21365634132561401</v>
      </c>
      <c r="H4041" s="35">
        <v>1.1143936950492599</v>
      </c>
      <c r="I4041" s="34">
        <v>9.7191946175797003E-2</v>
      </c>
      <c r="J4041" s="34">
        <v>2.5282705938238101E-2</v>
      </c>
      <c r="K4041" s="36">
        <f>Inputs!$B$12*(1+$B4041)^4</f>
        <v>248480.1993452326</v>
      </c>
      <c r="L4041" s="36">
        <f t="shared" si="620"/>
        <v>25886.333554164205</v>
      </c>
      <c r="M4041" s="36">
        <f t="shared" si="621"/>
        <v>299398.58443901211</v>
      </c>
      <c r="N4041" s="37">
        <f>M4041/Inputs!$B$6</f>
        <v>456.40028115703063</v>
      </c>
      <c r="O4041" s="38">
        <f>IF(N4041&gt;Inputs!$B$4,1,0)</f>
        <v>1</v>
      </c>
      <c r="P4041" s="34">
        <f t="shared" si="622"/>
        <v>7.1909240237558902E-2</v>
      </c>
      <c r="Q4041" s="36">
        <f>Inputs!$B$12*(1+$B4041)^0*$C4041+Inputs!$B$29*(1+$D4041)^0*Inputs!$B$19+Inputs!$B$30*(1+$E4041)^0*Inputs!$B$20+Inputs!$B$31*(1+$F4041)^0*Inputs!$B$21+Inputs!$B$22*(1+Inputs!$B$23)^0</f>
        <v>13017.004434239381</v>
      </c>
      <c r="R4041" s="36">
        <f>Inputs!$B$12*(1+$B4041)^1*$C4041+Inputs!$B$29*(1+$D4041)^1*Inputs!$B$19+Inputs!$B$30*(1+$E4041)^1*Inputs!$B$20+Inputs!$B$31*(1+$F4041)^1*Inputs!$B$21+Inputs!$B$22*(1+Inputs!$B$23)^1</f>
        <v>15338.0781430235</v>
      </c>
      <c r="S4041" s="36">
        <f>Inputs!$B$12*(1+$B4041)^2*$C4041+Inputs!$B$29*(1+$D4041)^2*Inputs!$B$19+Inputs!$B$30*(1+$E4041)^2*Inputs!$B$20+Inputs!$B$31*(1+$F4041)^2*Inputs!$B$21+Inputs!$B$22*(1+Inputs!$B$23)^2</f>
        <v>18579.232882313692</v>
      </c>
      <c r="T4041" s="36">
        <f>Inputs!$B$12*(1+$B4041)^3*$C4041+Inputs!$B$29*(1+$D4041)^3*Inputs!$B$19+Inputs!$B$30*(1+$E4041)^3*Inputs!$B$20+Inputs!$B$31*(1+$F4041)^3*Inputs!$B$21+Inputs!$B$22*(1+Inputs!$B$23)^3</f>
        <v>23128.827920804135</v>
      </c>
      <c r="U4041" s="36">
        <f>Inputs!$B$12*(1+$B4041)^4*$C4041+Inputs!$B$29*(1+$D4041)^4*Inputs!$B$19+Inputs!$B$30*(1+$E4041)^4*Inputs!$B$20+Inputs!$B$31*(1+$F4041)^4*Inputs!$B$21+Inputs!$B$22*(1+Inputs!$B$23)^4</f>
        <v>29540.613313216047</v>
      </c>
      <c r="V4041" s="35">
        <f>Inputs!$B$13/(Q4041*(1-$G4041))</f>
        <v>1.2368307213335874</v>
      </c>
      <c r="W4041" s="36">
        <f>Inputs!$B$13</f>
        <v>12660</v>
      </c>
      <c r="X4041" s="36">
        <f t="shared" si="623"/>
        <v>14548.237670334362</v>
      </c>
      <c r="Y4041" s="36">
        <f t="shared" si="624"/>
        <v>17175.296957775226</v>
      </c>
      <c r="Z4041" s="36">
        <f t="shared" si="625"/>
        <v>20824.405889199887</v>
      </c>
      <c r="AA4041" s="36">
        <f t="shared" si="626"/>
        <v>25886.333554164205</v>
      </c>
      <c r="AB4041" s="36">
        <f t="shared" si="627"/>
        <v>67276.522697956025</v>
      </c>
      <c r="AC4041" s="36">
        <f t="shared" si="628"/>
        <v>369087.61691200233</v>
      </c>
      <c r="AD4041" s="36">
        <f t="shared" si="629"/>
        <v>232122.06174105607</v>
      </c>
    </row>
    <row r="4042" spans="1:30" ht="14.25" customHeight="1" x14ac:dyDescent="0.25">
      <c r="A4042" s="16">
        <v>4026</v>
      </c>
      <c r="B4042" s="34">
        <v>0.35041436433530498</v>
      </c>
      <c r="C4042" s="34">
        <v>8.8136576865661995E-2</v>
      </c>
      <c r="D4042" s="34">
        <v>4.3129612946204002E-2</v>
      </c>
      <c r="E4042" s="34">
        <v>3.1856340756432497E-2</v>
      </c>
      <c r="F4042" s="34">
        <v>-1.1696539541408001E-2</v>
      </c>
      <c r="G4042" s="34">
        <v>0.16065226332652499</v>
      </c>
      <c r="H4042" s="35">
        <v>1.0637573039780199</v>
      </c>
      <c r="I4042" s="34">
        <v>0.10633936733958201</v>
      </c>
      <c r="J4042" s="34">
        <v>2.0892777025394799E-2</v>
      </c>
      <c r="K4042" s="36">
        <f>Inputs!$B$12*(1+$B4042)^4</f>
        <v>199535.16567033529</v>
      </c>
      <c r="L4042" s="36">
        <f t="shared" si="620"/>
        <v>23263.292316402632</v>
      </c>
      <c r="M4042" s="36">
        <f t="shared" si="621"/>
        <v>229963.9948325133</v>
      </c>
      <c r="N4042" s="37">
        <f>M4042/Inputs!$B$6</f>
        <v>350.55487017151415</v>
      </c>
      <c r="O4042" s="38">
        <f>IF(N4042&gt;Inputs!$B$4,1,0)</f>
        <v>0</v>
      </c>
      <c r="P4042" s="34">
        <f t="shared" si="622"/>
        <v>8.5446590314187207E-2</v>
      </c>
      <c r="Q4042" s="36">
        <f>Inputs!$B$12*(1+$B4042)^0*$C4042+Inputs!$B$29*(1+$D4042)^0*Inputs!$B$19+Inputs!$B$30*(1+$E4042)^0*Inputs!$B$20+Inputs!$B$31*(1+$F4042)^0*Inputs!$B$21+Inputs!$B$22*(1+Inputs!$B$23)^0</f>
        <v>13310.238639366642</v>
      </c>
      <c r="R4042" s="36">
        <f>Inputs!$B$12*(1+$B4042)^1*$C4042+Inputs!$B$29*(1+$D4042)^1*Inputs!$B$19+Inputs!$B$30*(1+$E4042)^1*Inputs!$B$20+Inputs!$B$31*(1+$F4042)^1*Inputs!$B$21+Inputs!$B$22*(1+Inputs!$B$23)^1</f>
        <v>15263.758251459105</v>
      </c>
      <c r="S4042" s="36">
        <f>Inputs!$B$12*(1+$B4042)^2*$C4042+Inputs!$B$29*(1+$D4042)^2*Inputs!$B$19+Inputs!$B$30*(1+$E4042)^2*Inputs!$B$20+Inputs!$B$31*(1+$F4042)^2*Inputs!$B$21+Inputs!$B$22*(1+Inputs!$B$23)^2</f>
        <v>17873.847747695167</v>
      </c>
      <c r="T4042" s="36">
        <f>Inputs!$B$12*(1+$B4042)^3*$C4042+Inputs!$B$29*(1+$D4042)^3*Inputs!$B$19+Inputs!$B$30*(1+$E4042)^3*Inputs!$B$20+Inputs!$B$31*(1+$F4042)^3*Inputs!$B$21+Inputs!$B$22*(1+Inputs!$B$23)^3</f>
        <v>21368.321197233927</v>
      </c>
      <c r="U4042" s="36">
        <f>Inputs!$B$12*(1+$B4042)^4*$C4042+Inputs!$B$29*(1+$D4042)^4*Inputs!$B$19+Inputs!$B$30*(1+$E4042)^4*Inputs!$B$20+Inputs!$B$31*(1+$F4042)^4*Inputs!$B$21+Inputs!$B$22*(1+Inputs!$B$23)^4</f>
        <v>26054.737326392609</v>
      </c>
      <c r="V4042" s="35">
        <f>Inputs!$B$13/(Q4042*(1-$G4042))</f>
        <v>1.13319836695456</v>
      </c>
      <c r="W4042" s="36">
        <f>Inputs!$B$13</f>
        <v>12660</v>
      </c>
      <c r="X4042" s="36">
        <f t="shared" si="623"/>
        <v>14295.672468021552</v>
      </c>
      <c r="Y4042" s="36">
        <f t="shared" si="624"/>
        <v>16479.774936846083</v>
      </c>
      <c r="Z4042" s="36">
        <f t="shared" si="625"/>
        <v>19390.332314228646</v>
      </c>
      <c r="AA4042" s="36">
        <f t="shared" si="626"/>
        <v>23263.292316402632</v>
      </c>
      <c r="AB4042" s="36">
        <f t="shared" si="627"/>
        <v>62271.069814059156</v>
      </c>
      <c r="AC4042" s="36">
        <f t="shared" si="628"/>
        <v>277943.53184041061</v>
      </c>
      <c r="AD4042" s="36">
        <f t="shared" si="629"/>
        <v>167692.92501845415</v>
      </c>
    </row>
    <row r="4043" spans="1:30" ht="14.25" customHeight="1" x14ac:dyDescent="0.25">
      <c r="A4043" s="16">
        <v>4027</v>
      </c>
      <c r="B4043" s="34">
        <v>0.33396796427805697</v>
      </c>
      <c r="C4043" s="34">
        <v>8.4280455637171403E-2</v>
      </c>
      <c r="D4043" s="34">
        <v>3.1247589046862201E-2</v>
      </c>
      <c r="E4043" s="34">
        <v>4.3044813418116397E-2</v>
      </c>
      <c r="F4043" s="34">
        <v>2.0308334854213E-2</v>
      </c>
      <c r="G4043" s="34">
        <v>0.16384411006022701</v>
      </c>
      <c r="H4043" s="35">
        <v>1.1323701340352701</v>
      </c>
      <c r="I4043" s="34">
        <v>9.8755242804039994E-2</v>
      </c>
      <c r="J4043" s="34">
        <v>2.1046041091480599E-2</v>
      </c>
      <c r="K4043" s="36">
        <f>Inputs!$B$12*(1+$B4043)^4</f>
        <v>189990.92196854923</v>
      </c>
      <c r="L4043" s="36">
        <f t="shared" si="620"/>
        <v>23686.861662330579</v>
      </c>
      <c r="M4043" s="36">
        <f t="shared" si="621"/>
        <v>258804.90008610749</v>
      </c>
      <c r="N4043" s="37">
        <f>M4043/Inputs!$B$6</f>
        <v>394.51966476540775</v>
      </c>
      <c r="O4043" s="38">
        <f>IF(N4043&gt;Inputs!$B$4,1,0)</f>
        <v>0</v>
      </c>
      <c r="P4043" s="34">
        <f t="shared" si="622"/>
        <v>7.7709201712559392E-2</v>
      </c>
      <c r="Q4043" s="36">
        <f>Inputs!$B$12*(1+$B4043)^0*$C4043+Inputs!$B$29*(1+$D4043)^0*Inputs!$B$19+Inputs!$B$30*(1+$E4043)^0*Inputs!$B$20+Inputs!$B$31*(1+$F4043)^0*Inputs!$B$21+Inputs!$B$22*(1+Inputs!$B$23)^0</f>
        <v>13078.871365657207</v>
      </c>
      <c r="R4043" s="36">
        <f>Inputs!$B$12*(1+$B4043)^1*$C4043+Inputs!$B$29*(1+$D4043)^1*Inputs!$B$19+Inputs!$B$30*(1+$E4043)^1*Inputs!$B$20+Inputs!$B$31*(1+$F4043)^1*Inputs!$B$21+Inputs!$B$22*(1+Inputs!$B$23)^1</f>
        <v>15001.475392319371</v>
      </c>
      <c r="S4043" s="36">
        <f>Inputs!$B$12*(1+$B4043)^2*$C4043+Inputs!$B$29*(1+$D4043)^2*Inputs!$B$19+Inputs!$B$30*(1+$E4043)^2*Inputs!$B$20+Inputs!$B$31*(1+$F4043)^2*Inputs!$B$21+Inputs!$B$22*(1+Inputs!$B$23)^2</f>
        <v>17495.754139603254</v>
      </c>
      <c r="T4043" s="36">
        <f>Inputs!$B$12*(1+$B4043)^3*$C4043+Inputs!$B$29*(1+$D4043)^3*Inputs!$B$19+Inputs!$B$30*(1+$E4043)^3*Inputs!$B$20+Inputs!$B$31*(1+$F4043)^3*Inputs!$B$21+Inputs!$B$22*(1+Inputs!$B$23)^3</f>
        <v>20750.345846007156</v>
      </c>
      <c r="U4043" s="36">
        <f>Inputs!$B$12*(1+$B4043)^4*$C4043+Inputs!$B$29*(1+$D4043)^4*Inputs!$B$19+Inputs!$B$30*(1+$E4043)^4*Inputs!$B$20+Inputs!$B$31*(1+$F4043)^4*Inputs!$B$21+Inputs!$B$22*(1+Inputs!$B$23)^4</f>
        <v>25016.806184282243</v>
      </c>
      <c r="V4043" s="35">
        <f>Inputs!$B$13/(Q4043*(1-$G4043))</f>
        <v>1.1576470888442119</v>
      </c>
      <c r="W4043" s="36">
        <f>Inputs!$B$13</f>
        <v>12660</v>
      </c>
      <c r="X4043" s="36">
        <f t="shared" si="623"/>
        <v>14441.763792006053</v>
      </c>
      <c r="Y4043" s="36">
        <f t="shared" si="624"/>
        <v>16750.534642602412</v>
      </c>
      <c r="Z4043" s="36">
        <f t="shared" si="625"/>
        <v>19756.857173427325</v>
      </c>
      <c r="AA4043" s="36">
        <f t="shared" si="626"/>
        <v>23686.861662330579</v>
      </c>
      <c r="AB4043" s="36">
        <f t="shared" si="627"/>
        <v>64458.902962381646</v>
      </c>
      <c r="AC4043" s="36">
        <f t="shared" si="628"/>
        <v>311229.24690005346</v>
      </c>
      <c r="AD4043" s="36">
        <f t="shared" si="629"/>
        <v>194345.99712372586</v>
      </c>
    </row>
    <row r="4044" spans="1:30" ht="14.25" customHeight="1" x14ac:dyDescent="0.25">
      <c r="A4044" s="16">
        <v>4028</v>
      </c>
      <c r="B4044" s="34">
        <v>0.28398897111349303</v>
      </c>
      <c r="C4044" s="34">
        <v>8.21402487982624E-2</v>
      </c>
      <c r="D4044" s="34">
        <v>3.3551140778568397E-2</v>
      </c>
      <c r="E4044" s="34">
        <v>4.51602281369149E-2</v>
      </c>
      <c r="F4044" s="34">
        <v>2.4620489490832499E-2</v>
      </c>
      <c r="G4044" s="34">
        <v>0.20084804082494001</v>
      </c>
      <c r="H4044" s="35">
        <v>1.1726627473339899</v>
      </c>
      <c r="I4044" s="34">
        <v>8.9618413665083496E-2</v>
      </c>
      <c r="J4044" s="34">
        <v>2.6173486751470701E-2</v>
      </c>
      <c r="K4044" s="36">
        <f>Inputs!$B$12*(1+$B4044)^4</f>
        <v>163078.39322840516</v>
      </c>
      <c r="L4044" s="36">
        <f t="shared" si="620"/>
        <v>21123.429254592189</v>
      </c>
      <c r="M4044" s="36">
        <f t="shared" si="621"/>
        <v>285031.14504124311</v>
      </c>
      <c r="N4044" s="37">
        <f>M4044/Inputs!$B$6</f>
        <v>434.49869670921208</v>
      </c>
      <c r="O4044" s="38">
        <f>IF(N4044&gt;Inputs!$B$4,1,0)</f>
        <v>1</v>
      </c>
      <c r="P4044" s="34">
        <f t="shared" si="622"/>
        <v>6.3444926913612795E-2</v>
      </c>
      <c r="Q4044" s="36">
        <f>Inputs!$B$12*(1+$B4044)^0*$C4044+Inputs!$B$29*(1+$D4044)^0*Inputs!$B$19+Inputs!$B$30*(1+$E4044)^0*Inputs!$B$20+Inputs!$B$31*(1+$F4044)^0*Inputs!$B$21+Inputs!$B$22*(1+Inputs!$B$23)^0</f>
        <v>12950.458955322665</v>
      </c>
      <c r="R4044" s="36">
        <f>Inputs!$B$12*(1+$B4044)^1*$C4044+Inputs!$B$29*(1+$D4044)^1*Inputs!$B$19+Inputs!$B$30*(1+$E4044)^1*Inputs!$B$20+Inputs!$B$31*(1+$F4044)^1*Inputs!$B$21+Inputs!$B$22*(1+Inputs!$B$23)^1</f>
        <v>14616.22988099025</v>
      </c>
      <c r="S4044" s="36">
        <f>Inputs!$B$12*(1+$B4044)^2*$C4044+Inputs!$B$29*(1+$D4044)^2*Inputs!$B$19+Inputs!$B$30*(1+$E4044)^2*Inputs!$B$20+Inputs!$B$31*(1+$F4044)^2*Inputs!$B$21+Inputs!$B$22*(1+Inputs!$B$23)^2</f>
        <v>16688.974805901824</v>
      </c>
      <c r="T4044" s="36">
        <f>Inputs!$B$12*(1+$B4044)^3*$C4044+Inputs!$B$29*(1+$D4044)^3*Inputs!$B$19+Inputs!$B$30*(1+$E4044)^3*Inputs!$B$20+Inputs!$B$31*(1+$F4044)^3*Inputs!$B$21+Inputs!$B$22*(1+Inputs!$B$23)^3</f>
        <v>19281.933393764128</v>
      </c>
      <c r="U4044" s="36">
        <f>Inputs!$B$12*(1+$B4044)^4*$C4044+Inputs!$B$29*(1+$D4044)^4*Inputs!$B$19+Inputs!$B$30*(1+$E4044)^4*Inputs!$B$20+Inputs!$B$31*(1+$F4044)^4*Inputs!$B$21+Inputs!$B$22*(1+Inputs!$B$23)^4</f>
        <v>22540.416007702297</v>
      </c>
      <c r="V4044" s="35">
        <f>Inputs!$B$13/(Q4044*(1-$G4044))</f>
        <v>1.223261134124515</v>
      </c>
      <c r="W4044" s="36">
        <f>Inputs!$B$13</f>
        <v>12660</v>
      </c>
      <c r="X4044" s="36">
        <f t="shared" si="623"/>
        <v>14140.655498812852</v>
      </c>
      <c r="Y4044" s="36">
        <f t="shared" si="624"/>
        <v>15977.250643967833</v>
      </c>
      <c r="Z4044" s="36">
        <f t="shared" si="625"/>
        <v>18264.708865289853</v>
      </c>
      <c r="AA4044" s="36">
        <f t="shared" si="626"/>
        <v>21123.429254592189</v>
      </c>
      <c r="AB4044" s="36">
        <f t="shared" si="627"/>
        <v>62589.476826700127</v>
      </c>
      <c r="AC4044" s="36">
        <f t="shared" si="628"/>
        <v>341655.41840480868</v>
      </c>
      <c r="AD4044" s="36">
        <f t="shared" si="629"/>
        <v>222441.66821454297</v>
      </c>
    </row>
    <row r="4045" spans="1:30" ht="14.25" customHeight="1" x14ac:dyDescent="0.25">
      <c r="A4045" s="16">
        <v>4029</v>
      </c>
      <c r="B4045" s="34">
        <v>0.25401791973103799</v>
      </c>
      <c r="C4045" s="34">
        <v>0.103113255262151</v>
      </c>
      <c r="D4045" s="34">
        <v>1.9092166078147399E-2</v>
      </c>
      <c r="E4045" s="34">
        <v>4.8660527113640897E-2</v>
      </c>
      <c r="F4045" s="34">
        <v>1.68505812050267E-2</v>
      </c>
      <c r="G4045" s="34">
        <v>0.20811210678884401</v>
      </c>
      <c r="H4045" s="35">
        <v>1.0647554488228701</v>
      </c>
      <c r="I4045" s="34">
        <v>0.104741184799806</v>
      </c>
      <c r="J4045" s="34">
        <v>2.6872381286210601E-2</v>
      </c>
      <c r="K4045" s="36">
        <f>Inputs!$B$12*(1+$B4045)^4</f>
        <v>148376.87516818085</v>
      </c>
      <c r="L4045" s="36">
        <f t="shared" si="620"/>
        <v>20345.309158252116</v>
      </c>
      <c r="M4045" s="36">
        <f t="shared" si="621"/>
        <v>221994.60602787437</v>
      </c>
      <c r="N4045" s="37">
        <f>M4045/Inputs!$B$6</f>
        <v>338.40641162785727</v>
      </c>
      <c r="O4045" s="38">
        <f>IF(N4045&gt;Inputs!$B$4,1,0)</f>
        <v>0</v>
      </c>
      <c r="P4045" s="34">
        <f t="shared" si="622"/>
        <v>7.7868803513595403E-2</v>
      </c>
      <c r="Q4045" s="36">
        <f>Inputs!$B$12*(1+$B4045)^0*$C4045+Inputs!$B$29*(1+$D4045)^0*Inputs!$B$19+Inputs!$B$30*(1+$E4045)^0*Inputs!$B$20+Inputs!$B$31*(1+$F4045)^0*Inputs!$B$21+Inputs!$B$22*(1+Inputs!$B$23)^0</f>
        <v>14208.839343155982</v>
      </c>
      <c r="R4045" s="36">
        <f>Inputs!$B$12*(1+$B4045)^1*$C4045+Inputs!$B$29*(1+$D4045)^1*Inputs!$B$19+Inputs!$B$30*(1+$E4045)^1*Inputs!$B$20+Inputs!$B$31*(1+$F4045)^1*Inputs!$B$21+Inputs!$B$22*(1+Inputs!$B$23)^1</f>
        <v>15972.576065478162</v>
      </c>
      <c r="S4045" s="36">
        <f>Inputs!$B$12*(1+$B4045)^2*$C4045+Inputs!$B$29*(1+$D4045)^2*Inputs!$B$19+Inputs!$B$30*(1+$E4045)^2*Inputs!$B$20+Inputs!$B$31*(1+$F4045)^2*Inputs!$B$21+Inputs!$B$22*(1+Inputs!$B$23)^2</f>
        <v>18141.874287824623</v>
      </c>
      <c r="T4045" s="36">
        <f>Inputs!$B$12*(1+$B4045)^3*$C4045+Inputs!$B$29*(1+$D4045)^3*Inputs!$B$19+Inputs!$B$30*(1+$E4045)^3*Inputs!$B$20+Inputs!$B$31*(1+$F4045)^3*Inputs!$B$21+Inputs!$B$22*(1+Inputs!$B$23)^3</f>
        <v>20818.410569903877</v>
      </c>
      <c r="U4045" s="36">
        <f>Inputs!$B$12*(1+$B4045)^4*$C4045+Inputs!$B$29*(1+$D4045)^4*Inputs!$B$19+Inputs!$B$30*(1+$E4045)^4*Inputs!$B$20+Inputs!$B$31*(1+$F4045)^4*Inputs!$B$21+Inputs!$B$22*(1+Inputs!$B$23)^4</f>
        <v>24129.633139296155</v>
      </c>
      <c r="V4045" s="35">
        <f>Inputs!$B$13/(Q4045*(1-$G4045))</f>
        <v>1.1251525235803426</v>
      </c>
      <c r="W4045" s="36">
        <f>Inputs!$B$13</f>
        <v>12660</v>
      </c>
      <c r="X4045" s="36">
        <f t="shared" si="623"/>
        <v>14040.497060642698</v>
      </c>
      <c r="Y4045" s="36">
        <f t="shared" si="624"/>
        <v>15730.470967072071</v>
      </c>
      <c r="Z4045" s="36">
        <f t="shared" si="625"/>
        <v>17802.319964195922</v>
      </c>
      <c r="AA4045" s="36">
        <f t="shared" si="626"/>
        <v>20345.309158252116</v>
      </c>
      <c r="AB4045" s="36">
        <f t="shared" si="627"/>
        <v>58946.95702373972</v>
      </c>
      <c r="AC4045" s="36">
        <f t="shared" si="628"/>
        <v>268297.89492901199</v>
      </c>
      <c r="AD4045" s="36">
        <f t="shared" si="629"/>
        <v>163047.64900413464</v>
      </c>
    </row>
    <row r="4046" spans="1:30" ht="14.25" customHeight="1" x14ac:dyDescent="0.25">
      <c r="A4046" s="16">
        <v>4030</v>
      </c>
      <c r="B4046" s="34">
        <v>0.46510758161183502</v>
      </c>
      <c r="C4046" s="34">
        <v>8.5425738190186604E-2</v>
      </c>
      <c r="D4046" s="34">
        <v>1.1777792764127999E-2</v>
      </c>
      <c r="E4046" s="34">
        <v>3.6267648102492001E-2</v>
      </c>
      <c r="F4046" s="34">
        <v>1.13812810464517E-2</v>
      </c>
      <c r="G4046" s="34">
        <v>0.19248828234699999</v>
      </c>
      <c r="H4046" s="35">
        <v>1.10418235803933</v>
      </c>
      <c r="I4046" s="34">
        <v>0.102234993642129</v>
      </c>
      <c r="J4046" s="34">
        <v>2.6125601031233198E-2</v>
      </c>
      <c r="K4046" s="36">
        <f>Inputs!$B$12*(1+$B4046)^4</f>
        <v>276458.09643198573</v>
      </c>
      <c r="L4046" s="36">
        <f t="shared" si="620"/>
        <v>28623.113693877705</v>
      </c>
      <c r="M4046" s="36">
        <f t="shared" si="621"/>
        <v>306861.646000979</v>
      </c>
      <c r="N4046" s="37">
        <f>M4046/Inputs!$B$6</f>
        <v>467.77689939173626</v>
      </c>
      <c r="O4046" s="38">
        <f>IF(N4046&gt;Inputs!$B$4,1,0)</f>
        <v>1</v>
      </c>
      <c r="P4046" s="34">
        <f t="shared" si="622"/>
        <v>7.6109392610895804E-2</v>
      </c>
      <c r="Q4046" s="36">
        <f>Inputs!$B$12*(1+$B4046)^0*$C4046+Inputs!$B$29*(1+$D4046)^0*Inputs!$B$19+Inputs!$B$30*(1+$E4046)^0*Inputs!$B$20+Inputs!$B$31*(1+$F4046)^0*Inputs!$B$21+Inputs!$B$22*(1+Inputs!$B$23)^0</f>
        <v>13147.588318838119</v>
      </c>
      <c r="R4046" s="36">
        <f>Inputs!$B$12*(1+$B4046)^1*$C4046+Inputs!$B$29*(1+$D4046)^1*Inputs!$B$19+Inputs!$B$30*(1+$E4046)^1*Inputs!$B$20+Inputs!$B$31*(1+$F4046)^1*Inputs!$B$21+Inputs!$B$22*(1+Inputs!$B$23)^1</f>
        <v>15643.776435577518</v>
      </c>
      <c r="S4046" s="36">
        <f>Inputs!$B$12*(1+$B4046)^2*$C4046+Inputs!$B$29*(1+$D4046)^2*Inputs!$B$19+Inputs!$B$30*(1+$E4046)^2*Inputs!$B$20+Inputs!$B$31*(1+$F4046)^2*Inputs!$B$21+Inputs!$B$22*(1+Inputs!$B$23)^2</f>
        <v>19251.022332901208</v>
      </c>
      <c r="T4046" s="36">
        <f>Inputs!$B$12*(1+$B4046)^3*$C4046+Inputs!$B$29*(1+$D4046)^3*Inputs!$B$19+Inputs!$B$30*(1+$E4046)^3*Inputs!$B$20+Inputs!$B$31*(1+$F4046)^3*Inputs!$B$21+Inputs!$B$22*(1+Inputs!$B$23)^3</f>
        <v>24485.099406450849</v>
      </c>
      <c r="U4046" s="36">
        <f>Inputs!$B$12*(1+$B4046)^4*$C4046+Inputs!$B$29*(1+$D4046)^4*Inputs!$B$19+Inputs!$B$30*(1+$E4046)^4*Inputs!$B$20+Inputs!$B$31*(1+$F4046)^4*Inputs!$B$21+Inputs!$B$22*(1+Inputs!$B$23)^4</f>
        <v>32101.641372020196</v>
      </c>
      <c r="V4046" s="35">
        <f>Inputs!$B$13/(Q4046*(1-$G4046))</f>
        <v>1.1924461501858594</v>
      </c>
      <c r="W4046" s="36">
        <f>Inputs!$B$13</f>
        <v>12660</v>
      </c>
      <c r="X4046" s="36">
        <f t="shared" si="623"/>
        <v>14784.866268798258</v>
      </c>
      <c r="Y4046" s="36">
        <f t="shared" si="624"/>
        <v>17851.03438907598</v>
      </c>
      <c r="Z4046" s="36">
        <f t="shared" si="625"/>
        <v>22268.186777007784</v>
      </c>
      <c r="AA4046" s="36">
        <f t="shared" si="626"/>
        <v>28623.113693877705</v>
      </c>
      <c r="AB4046" s="36">
        <f t="shared" si="627"/>
        <v>69665.205006601813</v>
      </c>
      <c r="AC4046" s="36">
        <f t="shared" si="628"/>
        <v>385903.87776016555</v>
      </c>
      <c r="AD4046" s="36">
        <f t="shared" si="629"/>
        <v>237196.44099437722</v>
      </c>
    </row>
    <row r="4047" spans="1:30" ht="14.25" customHeight="1" x14ac:dyDescent="0.25">
      <c r="A4047" s="16">
        <v>4031</v>
      </c>
      <c r="B4047" s="34">
        <v>0.27533887832217102</v>
      </c>
      <c r="C4047" s="34">
        <v>6.7341827631574994E-2</v>
      </c>
      <c r="D4047" s="34">
        <v>3.6466958864794501E-2</v>
      </c>
      <c r="E4047" s="34">
        <v>2.44537822361122E-2</v>
      </c>
      <c r="F4047" s="34">
        <v>3.3901489474109502E-2</v>
      </c>
      <c r="G4047" s="34">
        <v>0.18357531458802501</v>
      </c>
      <c r="H4047" s="35">
        <v>0.98473127576227004</v>
      </c>
      <c r="I4047" s="34">
        <v>9.6806933828772201E-2</v>
      </c>
      <c r="J4047" s="34">
        <v>3.1088318769066599E-2</v>
      </c>
      <c r="K4047" s="36">
        <f>Inputs!$B$12*(1+$B4047)^4</f>
        <v>158728.03771195913</v>
      </c>
      <c r="L4047" s="36">
        <f t="shared" si="620"/>
        <v>15941.763627582266</v>
      </c>
      <c r="M4047" s="36">
        <f t="shared" si="621"/>
        <v>211134.81382404896</v>
      </c>
      <c r="N4047" s="37">
        <f>M4047/Inputs!$B$6</f>
        <v>321.85185034153807</v>
      </c>
      <c r="O4047" s="38">
        <f>IF(N4047&gt;Inputs!$B$4,1,0)</f>
        <v>0</v>
      </c>
      <c r="P4047" s="34">
        <f t="shared" si="622"/>
        <v>6.571861505970561E-2</v>
      </c>
      <c r="Q4047" s="36">
        <f>Inputs!$B$12*(1+$B4047)^0*$C4047+Inputs!$B$29*(1+$D4047)^0*Inputs!$B$19+Inputs!$B$30*(1+$E4047)^0*Inputs!$B$20+Inputs!$B$31*(1+$F4047)^0*Inputs!$B$21+Inputs!$B$22*(1+Inputs!$B$23)^0</f>
        <v>12062.553685321422</v>
      </c>
      <c r="R4047" s="36">
        <f>Inputs!$B$12*(1+$B4047)^1*$C4047+Inputs!$B$29*(1+$D4047)^1*Inputs!$B$19+Inputs!$B$30*(1+$E4047)^1*Inputs!$B$20+Inputs!$B$31*(1+$F4047)^1*Inputs!$B$21+Inputs!$B$22*(1+Inputs!$B$23)^1</f>
        <v>13440.742075006219</v>
      </c>
      <c r="S4047" s="36">
        <f>Inputs!$B$12*(1+$B4047)^2*$C4047+Inputs!$B$29*(1+$D4047)^2*Inputs!$B$19+Inputs!$B$30*(1+$E4047)^2*Inputs!$B$20+Inputs!$B$31*(1+$F4047)^2*Inputs!$B$21+Inputs!$B$22*(1+Inputs!$B$23)^2</f>
        <v>15134.252328064744</v>
      </c>
      <c r="T4047" s="36">
        <f>Inputs!$B$12*(1+$B4047)^3*$C4047+Inputs!$B$29*(1+$D4047)^3*Inputs!$B$19+Inputs!$B$30*(1+$E4047)^3*Inputs!$B$20+Inputs!$B$31*(1+$F4047)^3*Inputs!$B$21+Inputs!$B$22*(1+Inputs!$B$23)^3</f>
        <v>17227.735871819095</v>
      </c>
      <c r="U4047" s="36">
        <f>Inputs!$B$12*(1+$B4047)^4*$C4047+Inputs!$B$29*(1+$D4047)^4*Inputs!$B$19+Inputs!$B$30*(1+$E4047)^4*Inputs!$B$20+Inputs!$B$31*(1+$F4047)^4*Inputs!$B$21+Inputs!$B$22*(1+Inputs!$B$23)^4</f>
        <v>19829.077320689816</v>
      </c>
      <c r="V4047" s="35">
        <f>Inputs!$B$13/(Q4047*(1-$G4047))</f>
        <v>1.2855184642005864</v>
      </c>
      <c r="W4047" s="36">
        <f>Inputs!$B$13</f>
        <v>12660</v>
      </c>
      <c r="X4047" s="36">
        <f t="shared" si="623"/>
        <v>13281.287647289077</v>
      </c>
      <c r="Y4047" s="36">
        <f t="shared" si="624"/>
        <v>14025.577007973257</v>
      </c>
      <c r="Z4047" s="36">
        <f t="shared" si="625"/>
        <v>14908.046104118093</v>
      </c>
      <c r="AA4047" s="36">
        <f t="shared" si="626"/>
        <v>15941.763627582266</v>
      </c>
      <c r="AB4047" s="36">
        <f t="shared" si="627"/>
        <v>53557.79025793037</v>
      </c>
      <c r="AC4047" s="36">
        <f t="shared" si="628"/>
        <v>250117.35627788637</v>
      </c>
      <c r="AD4047" s="36">
        <f t="shared" si="629"/>
        <v>157577.02356611859</v>
      </c>
    </row>
    <row r="4048" spans="1:30" ht="14.25" customHeight="1" x14ac:dyDescent="0.25">
      <c r="A4048" s="16">
        <v>4032</v>
      </c>
      <c r="B4048" s="34">
        <v>0.44350751442149799</v>
      </c>
      <c r="C4048" s="34">
        <v>7.4839963668154597E-2</v>
      </c>
      <c r="D4048" s="34">
        <v>3.3869879172590302E-2</v>
      </c>
      <c r="E4048" s="34">
        <v>6.51607773960452E-2</v>
      </c>
      <c r="F4048" s="34">
        <v>7.9033420541656605E-3</v>
      </c>
      <c r="G4048" s="34">
        <v>0.199607037621262</v>
      </c>
      <c r="H4048" s="35">
        <v>1.0834950281468201</v>
      </c>
      <c r="I4048" s="34">
        <v>0.100200254764845</v>
      </c>
      <c r="J4048" s="34">
        <v>2.8591597039208699E-2</v>
      </c>
      <c r="K4048" s="36">
        <f>Inputs!$B$12*(1+$B4048)^4</f>
        <v>260511.82807304367</v>
      </c>
      <c r="L4048" s="36">
        <f t="shared" si="620"/>
        <v>24772.756683654032</v>
      </c>
      <c r="M4048" s="36">
        <f t="shared" si="621"/>
        <v>285862.50341478217</v>
      </c>
      <c r="N4048" s="37">
        <f>M4048/Inputs!$B$6</f>
        <v>435.76601130302163</v>
      </c>
      <c r="O4048" s="38">
        <f>IF(N4048&gt;Inputs!$B$4,1,0)</f>
        <v>1</v>
      </c>
      <c r="P4048" s="34">
        <f t="shared" si="622"/>
        <v>7.1608657725636293E-2</v>
      </c>
      <c r="Q4048" s="36">
        <f>Inputs!$B$12*(1+$B4048)^0*$C4048+Inputs!$B$29*(1+$D4048)^0*Inputs!$B$19+Inputs!$B$30*(1+$E4048)^0*Inputs!$B$20+Inputs!$B$31*(1+$F4048)^0*Inputs!$B$21+Inputs!$B$22*(1+Inputs!$B$23)^0</f>
        <v>12512.441847516198</v>
      </c>
      <c r="R4048" s="36">
        <f>Inputs!$B$12*(1+$B4048)^1*$C4048+Inputs!$B$29*(1+$D4048)^1*Inputs!$B$19+Inputs!$B$30*(1+$E4048)^1*Inputs!$B$20+Inputs!$B$31*(1+$F4048)^1*Inputs!$B$21+Inputs!$B$22*(1+Inputs!$B$23)^1</f>
        <v>14745.938343583213</v>
      </c>
      <c r="S4048" s="36">
        <f>Inputs!$B$12*(1+$B4048)^2*$C4048+Inputs!$B$29*(1+$D4048)^2*Inputs!$B$19+Inputs!$B$30*(1+$E4048)^2*Inputs!$B$20+Inputs!$B$31*(1+$F4048)^2*Inputs!$B$21+Inputs!$B$22*(1+Inputs!$B$23)^2</f>
        <v>17875.345999125231</v>
      </c>
      <c r="T4048" s="36">
        <f>Inputs!$B$12*(1+$B4048)^3*$C4048+Inputs!$B$29*(1+$D4048)^3*Inputs!$B$19+Inputs!$B$30*(1+$E4048)^3*Inputs!$B$20+Inputs!$B$31*(1+$F4048)^3*Inputs!$B$21+Inputs!$B$22*(1+Inputs!$B$23)^3</f>
        <v>22293.158479907768</v>
      </c>
      <c r="U4048" s="36">
        <f>Inputs!$B$12*(1+$B4048)^4*$C4048+Inputs!$B$29*(1+$D4048)^4*Inputs!$B$19+Inputs!$B$30*(1+$E4048)^4*Inputs!$B$20+Inputs!$B$31*(1+$F4048)^4*Inputs!$B$21+Inputs!$B$22*(1+Inputs!$B$23)^4</f>
        <v>28565.652775197887</v>
      </c>
      <c r="V4048" s="35">
        <f>Inputs!$B$13/(Q4048*(1-$G4048))</f>
        <v>1.2641202030819032</v>
      </c>
      <c r="W4048" s="36">
        <f>Inputs!$B$13</f>
        <v>12660</v>
      </c>
      <c r="X4048" s="36">
        <f t="shared" si="623"/>
        <v>14386.876727300738</v>
      </c>
      <c r="Y4048" s="36">
        <f t="shared" si="624"/>
        <v>16794.019034419784</v>
      </c>
      <c r="Z4048" s="36">
        <f t="shared" si="625"/>
        <v>20138.849635892311</v>
      </c>
      <c r="AA4048" s="36">
        <f t="shared" si="626"/>
        <v>24772.756683654032</v>
      </c>
      <c r="AB4048" s="36">
        <f t="shared" si="627"/>
        <v>65116.387847831313</v>
      </c>
      <c r="AC4048" s="36">
        <f t="shared" si="628"/>
        <v>355837.55050865974</v>
      </c>
      <c r="AD4048" s="36">
        <f t="shared" si="629"/>
        <v>220746.11556695084</v>
      </c>
    </row>
    <row r="4049" spans="1:30" ht="14.25" customHeight="1" x14ac:dyDescent="0.25">
      <c r="A4049" s="16">
        <v>4033</v>
      </c>
      <c r="B4049" s="34">
        <v>0.34563774556458998</v>
      </c>
      <c r="C4049" s="34">
        <v>6.5809976872749906E-2</v>
      </c>
      <c r="D4049" s="34">
        <v>4.2627369835569001E-2</v>
      </c>
      <c r="E4049" s="34">
        <v>6.8498487090389595E-2</v>
      </c>
      <c r="F4049" s="34">
        <v>9.1956416596470306E-3</v>
      </c>
      <c r="G4049" s="34">
        <v>0.17681981264267199</v>
      </c>
      <c r="H4049" s="35">
        <v>1.0576270358709501</v>
      </c>
      <c r="I4049" s="34">
        <v>9.4374885091314795E-2</v>
      </c>
      <c r="J4049" s="34">
        <v>2.13025420856933E-2</v>
      </c>
      <c r="K4049" s="36">
        <f>Inputs!$B$12*(1+$B4049)^4</f>
        <v>196726.96560471517</v>
      </c>
      <c r="L4049" s="36">
        <f t="shared" ref="L4049:L4112" si="630">AA4049</f>
        <v>19335.992441204337</v>
      </c>
      <c r="M4049" s="36">
        <f t="shared" ref="M4049:M4112" si="631">AB4049+AD4049</f>
        <v>230997.51216253472</v>
      </c>
      <c r="N4049" s="37">
        <f>M4049/Inputs!$B$6</f>
        <v>352.13035390630296</v>
      </c>
      <c r="O4049" s="38">
        <f>IF(N4049&gt;Inputs!$B$4,1,0)</f>
        <v>0</v>
      </c>
      <c r="P4049" s="34">
        <f t="shared" ref="P4049:P4112" si="632">I4049-J4049</f>
        <v>7.3072343005621487E-2</v>
      </c>
      <c r="Q4049" s="36">
        <f>Inputs!$B$12*(1+$B4049)^0*$C4049+Inputs!$B$29*(1+$D4049)^0*Inputs!$B$19+Inputs!$B$30*(1+$E4049)^0*Inputs!$B$20+Inputs!$B$31*(1+$F4049)^0*Inputs!$B$21+Inputs!$B$22*(1+Inputs!$B$23)^0</f>
        <v>11970.642639791917</v>
      </c>
      <c r="R4049" s="36">
        <f>Inputs!$B$12*(1+$B4049)^1*$C4049+Inputs!$B$29*(1+$D4049)^1*Inputs!$B$19+Inputs!$B$30*(1+$E4049)^1*Inputs!$B$20+Inputs!$B$31*(1+$F4049)^1*Inputs!$B$21+Inputs!$B$22*(1+Inputs!$B$23)^1</f>
        <v>13620.498737070835</v>
      </c>
      <c r="S4049" s="36">
        <f>Inputs!$B$12*(1+$B4049)^2*$C4049+Inputs!$B$29*(1+$D4049)^2*Inputs!$B$19+Inputs!$B$30*(1+$E4049)^2*Inputs!$B$20+Inputs!$B$31*(1+$F4049)^2*Inputs!$B$21+Inputs!$B$22*(1+Inputs!$B$23)^2</f>
        <v>15758.160292648703</v>
      </c>
      <c r="T4049" s="36">
        <f>Inputs!$B$12*(1+$B4049)^3*$C4049+Inputs!$B$29*(1+$D4049)^3*Inputs!$B$19+Inputs!$B$30*(1+$E4049)^3*Inputs!$B$20+Inputs!$B$31*(1+$F4049)^3*Inputs!$B$21+Inputs!$B$22*(1+Inputs!$B$23)^3</f>
        <v>18547.67566564052</v>
      </c>
      <c r="U4049" s="36">
        <f>Inputs!$B$12*(1+$B4049)^4*$C4049+Inputs!$B$29*(1+$D4049)^4*Inputs!$B$19+Inputs!$B$30*(1+$E4049)^4*Inputs!$B$20+Inputs!$B$31*(1+$F4049)^4*Inputs!$B$21+Inputs!$B$22*(1+Inputs!$B$23)^4</f>
        <v>22209.511917468255</v>
      </c>
      <c r="V4049" s="35">
        <f>Inputs!$B$13/(Q4049*(1-$G4049))</f>
        <v>1.2847579998423104</v>
      </c>
      <c r="W4049" s="36">
        <f>Inputs!$B$13</f>
        <v>12660</v>
      </c>
      <c r="X4049" s="36">
        <f t="shared" ref="X4049:X4112" si="633">R4049*(1-$G4049)*($V4049+($H4049-$V4049)*1/4)</f>
        <v>13768.211733537548</v>
      </c>
      <c r="Y4049" s="36">
        <f t="shared" ref="Y4049:Y4112" si="634">S4049*(1-$G4049)*($V4049+($H4049-$V4049)*2/4)</f>
        <v>15192.481359771156</v>
      </c>
      <c r="Z4049" s="36">
        <f t="shared" ref="Z4049:Z4112" si="635">T4049*(1-$G4049)*($V4049+($H4049-$V4049)*3/4)</f>
        <v>17014.896655827979</v>
      </c>
      <c r="AA4049" s="36">
        <f t="shared" ref="AA4049:AA4112" si="636">U4049*(1-$G4049)*$H4049</f>
        <v>19335.992441204337</v>
      </c>
      <c r="AB4049" s="36">
        <f t="shared" ref="AB4049:AB4112" si="637">W4049/(1+$I4049)^1+X4049/(1+$I4049)^2+Y4049/(1+$I4049)^3+Z4049/(1+$I4049)^4+AA4049/(1+$I4049)^5</f>
        <v>58835.528289982118</v>
      </c>
      <c r="AC4049" s="36">
        <f t="shared" ref="AC4049:AC4112" si="638">AA4049*(1+$J4049)/($I4049-$J4049)</f>
        <v>270251.33479615574</v>
      </c>
      <c r="AD4049" s="36">
        <f t="shared" ref="AD4049:AD4112" si="639">AC4049/(1+$I4049)^5</f>
        <v>172161.98387255261</v>
      </c>
    </row>
    <row r="4050" spans="1:30" ht="14.25" customHeight="1" x14ac:dyDescent="0.25">
      <c r="A4050" s="16">
        <v>4034</v>
      </c>
      <c r="B4050" s="34">
        <v>0.35581620321034102</v>
      </c>
      <c r="C4050" s="34">
        <v>5.8671932171233898E-2</v>
      </c>
      <c r="D4050" s="34">
        <v>4.3279659255735799E-2</v>
      </c>
      <c r="E4050" s="34">
        <v>4.0339530853649497E-2</v>
      </c>
      <c r="F4050" s="34">
        <v>1.52344820545177E-2</v>
      </c>
      <c r="G4050" s="34">
        <v>0.224256910101687</v>
      </c>
      <c r="H4050" s="35">
        <v>1.0793255584430299</v>
      </c>
      <c r="I4050" s="34">
        <v>9.7996567405030793E-2</v>
      </c>
      <c r="J4050" s="34">
        <v>2.6466114719563501E-2</v>
      </c>
      <c r="K4050" s="36">
        <f>Inputs!$B$12*(1+$B4050)^4</f>
        <v>202747.04334491875</v>
      </c>
      <c r="L4050" s="36">
        <f t="shared" si="630"/>
        <v>17540.807602300989</v>
      </c>
      <c r="M4050" s="36">
        <f t="shared" si="631"/>
        <v>213253.5970731691</v>
      </c>
      <c r="N4050" s="37">
        <f>M4050/Inputs!$B$6</f>
        <v>325.08170285544071</v>
      </c>
      <c r="O4050" s="38">
        <f>IF(N4050&gt;Inputs!$B$4,1,0)</f>
        <v>0</v>
      </c>
      <c r="P4050" s="34">
        <f t="shared" si="632"/>
        <v>7.1530452685467288E-2</v>
      </c>
      <c r="Q4050" s="36">
        <f>Inputs!$B$12*(1+$B4050)^0*$C4050+Inputs!$B$29*(1+$D4050)^0*Inputs!$B$19+Inputs!$B$30*(1+$E4050)^0*Inputs!$B$20+Inputs!$B$31*(1+$F4050)^0*Inputs!$B$21+Inputs!$B$22*(1+Inputs!$B$23)^0</f>
        <v>11542.359957700955</v>
      </c>
      <c r="R4050" s="36">
        <f>Inputs!$B$12*(1+$B4050)^1*$C4050+Inputs!$B$29*(1+$D4050)^1*Inputs!$B$19+Inputs!$B$30*(1+$E4050)^1*Inputs!$B$20+Inputs!$B$31*(1+$F4050)^1*Inputs!$B$21+Inputs!$B$22*(1+Inputs!$B$23)^1</f>
        <v>13038.733651443121</v>
      </c>
      <c r="S4050" s="36">
        <f>Inputs!$B$12*(1+$B4050)^2*$C4050+Inputs!$B$29*(1+$D4050)^2*Inputs!$B$19+Inputs!$B$30*(1+$E4050)^2*Inputs!$B$20+Inputs!$B$31*(1+$F4050)^2*Inputs!$B$21+Inputs!$B$22*(1+Inputs!$B$23)^2</f>
        <v>14990.039018566938</v>
      </c>
      <c r="T4050" s="36">
        <f>Inputs!$B$12*(1+$B4050)^3*$C4050+Inputs!$B$29*(1+$D4050)^3*Inputs!$B$19+Inputs!$B$30*(1+$E4050)^3*Inputs!$B$20+Inputs!$B$31*(1+$F4050)^3*Inputs!$B$21+Inputs!$B$22*(1+Inputs!$B$23)^3</f>
        <v>17555.245925175441</v>
      </c>
      <c r="U4050" s="36">
        <f>Inputs!$B$12*(1+$B4050)^4*$C4050+Inputs!$B$29*(1+$D4050)^4*Inputs!$B$19+Inputs!$B$30*(1+$E4050)^4*Inputs!$B$20+Inputs!$B$31*(1+$F4050)^4*Inputs!$B$21+Inputs!$B$22*(1+Inputs!$B$23)^4</f>
        <v>20949.767522650578</v>
      </c>
      <c r="V4050" s="35">
        <f>Inputs!$B$13/(Q4050*(1-$G4050))</f>
        <v>1.4139080788511773</v>
      </c>
      <c r="W4050" s="36">
        <f>Inputs!$B$13</f>
        <v>12660</v>
      </c>
      <c r="X4050" s="36">
        <f t="shared" si="633"/>
        <v>13455.215608744495</v>
      </c>
      <c r="Y4050" s="36">
        <f t="shared" si="634"/>
        <v>14496.182931495639</v>
      </c>
      <c r="Z4050" s="36">
        <f t="shared" si="635"/>
        <v>15837.761150155296</v>
      </c>
      <c r="AA4050" s="36">
        <f t="shared" si="636"/>
        <v>17540.807602300989</v>
      </c>
      <c r="AB4050" s="36">
        <f t="shared" si="637"/>
        <v>55529.403124390432</v>
      </c>
      <c r="AC4050" s="36">
        <f t="shared" si="638"/>
        <v>251711.59908282434</v>
      </c>
      <c r="AD4050" s="36">
        <f t="shared" si="639"/>
        <v>157724.19394877867</v>
      </c>
    </row>
    <row r="4051" spans="1:30" ht="14.25" customHeight="1" x14ac:dyDescent="0.25">
      <c r="A4051" s="16">
        <v>4035</v>
      </c>
      <c r="B4051" s="34">
        <v>0.37798326469181998</v>
      </c>
      <c r="C4051" s="34">
        <v>9.3832101843607102E-2</v>
      </c>
      <c r="D4051" s="34">
        <v>3.422915393611E-2</v>
      </c>
      <c r="E4051" s="34">
        <v>4.57306243618298E-2</v>
      </c>
      <c r="F4051" s="34">
        <v>1.00648707821267E-2</v>
      </c>
      <c r="G4051" s="34">
        <v>0.20534180518790299</v>
      </c>
      <c r="H4051" s="35">
        <v>0.96864829847098399</v>
      </c>
      <c r="I4051" s="34">
        <v>9.5166415352899603E-2</v>
      </c>
      <c r="J4051" s="34">
        <v>2.62861043267314E-2</v>
      </c>
      <c r="K4051" s="36">
        <f>Inputs!$B$12*(1+$B4051)^4</f>
        <v>216335.11716341015</v>
      </c>
      <c r="L4051" s="36">
        <f t="shared" si="630"/>
        <v>22464.256440310754</v>
      </c>
      <c r="M4051" s="36">
        <f t="shared" si="631"/>
        <v>275618.57942340377</v>
      </c>
      <c r="N4051" s="37">
        <f>M4051/Inputs!$B$6</f>
        <v>420.15027351128623</v>
      </c>
      <c r="O4051" s="38">
        <f>IF(N4051&gt;Inputs!$B$4,1,0)</f>
        <v>1</v>
      </c>
      <c r="P4051" s="34">
        <f t="shared" si="632"/>
        <v>6.8880311026168206E-2</v>
      </c>
      <c r="Q4051" s="36">
        <f>Inputs!$B$12*(1+$B4051)^0*$C4051+Inputs!$B$29*(1+$D4051)^0*Inputs!$B$19+Inputs!$B$30*(1+$E4051)^0*Inputs!$B$20+Inputs!$B$31*(1+$F4051)^0*Inputs!$B$21+Inputs!$B$22*(1+Inputs!$B$23)^0</f>
        <v>13651.970138043347</v>
      </c>
      <c r="R4051" s="36">
        <f>Inputs!$B$12*(1+$B4051)^1*$C4051+Inputs!$B$29*(1+$D4051)^1*Inputs!$B$19+Inputs!$B$30*(1+$E4051)^1*Inputs!$B$20+Inputs!$B$31*(1+$F4051)^1*Inputs!$B$21+Inputs!$B$22*(1+Inputs!$B$23)^1</f>
        <v>15984.123583489501</v>
      </c>
      <c r="S4051" s="36">
        <f>Inputs!$B$12*(1+$B4051)^2*$C4051+Inputs!$B$29*(1+$D4051)^2*Inputs!$B$19+Inputs!$B$30*(1+$E4051)^2*Inputs!$B$20+Inputs!$B$31*(1+$F4051)^2*Inputs!$B$21+Inputs!$B$22*(1+Inputs!$B$23)^2</f>
        <v>19128.134121212435</v>
      </c>
      <c r="T4051" s="36">
        <f>Inputs!$B$12*(1+$B4051)^3*$C4051+Inputs!$B$29*(1+$D4051)^3*Inputs!$B$19+Inputs!$B$30*(1+$E4051)^3*Inputs!$B$20+Inputs!$B$31*(1+$F4051)^3*Inputs!$B$21+Inputs!$B$22*(1+Inputs!$B$23)^3</f>
        <v>23388.349404197368</v>
      </c>
      <c r="U4051" s="36">
        <f>Inputs!$B$12*(1+$B4051)^4*$C4051+Inputs!$B$29*(1+$D4051)^4*Inputs!$B$19+Inputs!$B$30*(1+$E4051)^4*Inputs!$B$20+Inputs!$B$31*(1+$F4051)^4*Inputs!$B$21+Inputs!$B$22*(1+Inputs!$B$23)^4</f>
        <v>29184.050078625376</v>
      </c>
      <c r="V4051" s="35">
        <f>Inputs!$B$13/(Q4051*(1-$G4051))</f>
        <v>1.1669654808265606</v>
      </c>
      <c r="W4051" s="36">
        <f>Inputs!$B$13</f>
        <v>12660</v>
      </c>
      <c r="X4051" s="36">
        <f t="shared" si="633"/>
        <v>14192.94411521578</v>
      </c>
      <c r="Y4051" s="36">
        <f t="shared" si="634"/>
        <v>16231.015530205246</v>
      </c>
      <c r="Z4051" s="36">
        <f t="shared" si="635"/>
        <v>18924.516905306125</v>
      </c>
      <c r="AA4051" s="36">
        <f t="shared" si="636"/>
        <v>22464.256440310754</v>
      </c>
      <c r="AB4051" s="36">
        <f t="shared" si="637"/>
        <v>63164.628632913053</v>
      </c>
      <c r="AC4051" s="36">
        <f t="shared" si="638"/>
        <v>334707.4640816375</v>
      </c>
      <c r="AD4051" s="36">
        <f t="shared" si="639"/>
        <v>212453.95079049072</v>
      </c>
    </row>
    <row r="4052" spans="1:30" ht="14.25" customHeight="1" x14ac:dyDescent="0.25">
      <c r="A4052" s="16">
        <v>4036</v>
      </c>
      <c r="B4052" s="34">
        <v>0.47392740355693502</v>
      </c>
      <c r="C4052" s="34">
        <v>7.42923862251582E-2</v>
      </c>
      <c r="D4052" s="34">
        <v>3.1173805129891301E-2</v>
      </c>
      <c r="E4052" s="34">
        <v>1.78073955892196E-2</v>
      </c>
      <c r="F4052" s="34">
        <v>1.4148595740463199E-2</v>
      </c>
      <c r="G4052" s="34">
        <v>0.20875222508966501</v>
      </c>
      <c r="H4052" s="35">
        <v>1.1462569098934301</v>
      </c>
      <c r="I4052" s="34">
        <v>9.6683655045160105E-2</v>
      </c>
      <c r="J4052" s="34">
        <v>2.6591965906550899E-2</v>
      </c>
      <c r="K4052" s="36">
        <f>Inputs!$B$12*(1+$B4052)^4</f>
        <v>283175.46612893336</v>
      </c>
      <c r="L4052" s="36">
        <f t="shared" si="630"/>
        <v>26888.725113461296</v>
      </c>
      <c r="M4052" s="36">
        <f t="shared" si="631"/>
        <v>316626.28264420875</v>
      </c>
      <c r="N4052" s="37">
        <f>M4052/Inputs!$B$6</f>
        <v>482.66201622592797</v>
      </c>
      <c r="O4052" s="38">
        <f>IF(N4052&gt;Inputs!$B$4,1,0)</f>
        <v>1</v>
      </c>
      <c r="P4052" s="34">
        <f t="shared" si="632"/>
        <v>7.0091689138609206E-2</v>
      </c>
      <c r="Q4052" s="36">
        <f>Inputs!$B$12*(1+$B4052)^0*$C4052+Inputs!$B$29*(1+$D4052)^0*Inputs!$B$19+Inputs!$B$30*(1+$E4052)^0*Inputs!$B$20+Inputs!$B$31*(1+$F4052)^0*Inputs!$B$21+Inputs!$B$22*(1+Inputs!$B$23)^0</f>
        <v>12479.587200936414</v>
      </c>
      <c r="R4052" s="36">
        <f>Inputs!$B$12*(1+$B4052)^1*$C4052+Inputs!$B$29*(1+$D4052)^1*Inputs!$B$19+Inputs!$B$30*(1+$E4052)^1*Inputs!$B$20+Inputs!$B$31*(1+$F4052)^1*Inputs!$B$21+Inputs!$B$22*(1+Inputs!$B$23)^1</f>
        <v>14734.52919172055</v>
      </c>
      <c r="S4052" s="36">
        <f>Inputs!$B$12*(1+$B4052)^2*$C4052+Inputs!$B$29*(1+$D4052)^2*Inputs!$B$19+Inputs!$B$30*(1+$E4052)^2*Inputs!$B$20+Inputs!$B$31*(1+$F4052)^2*Inputs!$B$21+Inputs!$B$22*(1+Inputs!$B$23)^2</f>
        <v>17993.502644730157</v>
      </c>
      <c r="T4052" s="36">
        <f>Inputs!$B$12*(1+$B4052)^3*$C4052+Inputs!$B$29*(1+$D4052)^3*Inputs!$B$19+Inputs!$B$30*(1+$E4052)^3*Inputs!$B$20+Inputs!$B$31*(1+$F4052)^3*Inputs!$B$21+Inputs!$B$22*(1+Inputs!$B$23)^3</f>
        <v>22731.066678848059</v>
      </c>
      <c r="U4052" s="36">
        <f>Inputs!$B$12*(1+$B4052)^4*$C4052+Inputs!$B$29*(1+$D4052)^4*Inputs!$B$19+Inputs!$B$30*(1+$E4052)^4*Inputs!$B$20+Inputs!$B$31*(1+$F4052)^4*Inputs!$B$21+Inputs!$B$22*(1+Inputs!$B$23)^4</f>
        <v>29646.657961885234</v>
      </c>
      <c r="V4052" s="35">
        <f>Inputs!$B$13/(Q4052*(1-$G4052))</f>
        <v>1.2820972950804168</v>
      </c>
      <c r="W4052" s="36">
        <f>Inputs!$B$13</f>
        <v>12660</v>
      </c>
      <c r="X4052" s="36">
        <f t="shared" si="633"/>
        <v>14551.611524193548</v>
      </c>
      <c r="Y4052" s="36">
        <f t="shared" si="634"/>
        <v>17286.626646199675</v>
      </c>
      <c r="Z4052" s="36">
        <f t="shared" si="635"/>
        <v>21227.272051475804</v>
      </c>
      <c r="AA4052" s="36">
        <f t="shared" si="636"/>
        <v>26888.725113461296</v>
      </c>
      <c r="AB4052" s="36">
        <f t="shared" si="637"/>
        <v>68373.175805987441</v>
      </c>
      <c r="AC4052" s="36">
        <f t="shared" si="638"/>
        <v>393823.42634604691</v>
      </c>
      <c r="AD4052" s="36">
        <f t="shared" si="639"/>
        <v>248253.10683822128</v>
      </c>
    </row>
    <row r="4053" spans="1:30" ht="14.25" customHeight="1" x14ac:dyDescent="0.25">
      <c r="A4053" s="16">
        <v>4037</v>
      </c>
      <c r="B4053" s="34">
        <v>0.18668003691901</v>
      </c>
      <c r="C4053" s="34">
        <v>9.3547534298777199E-2</v>
      </c>
      <c r="D4053" s="34">
        <v>4.7558733353124001E-2</v>
      </c>
      <c r="E4053" s="34">
        <v>1.99575522264193E-2</v>
      </c>
      <c r="F4053" s="34">
        <v>3.2918020672160903E-2</v>
      </c>
      <c r="G4053" s="34">
        <v>0.20590707311298001</v>
      </c>
      <c r="H4053" s="35">
        <v>1.0370654249367699</v>
      </c>
      <c r="I4053" s="34">
        <v>9.8325556919627993E-2</v>
      </c>
      <c r="J4053" s="34">
        <v>2.4263695319453899E-2</v>
      </c>
      <c r="K4053" s="36">
        <f>Inputs!$B$12*(1+$B4053)^4</f>
        <v>118983.24144700149</v>
      </c>
      <c r="L4053" s="36">
        <f t="shared" si="630"/>
        <v>16773.922141223749</v>
      </c>
      <c r="M4053" s="36">
        <f t="shared" si="631"/>
        <v>199960.84984378354</v>
      </c>
      <c r="N4053" s="37">
        <f>M4053/Inputs!$B$6</f>
        <v>304.81836866430416</v>
      </c>
      <c r="O4053" s="38">
        <f>IF(N4053&gt;Inputs!$B$4,1,0)</f>
        <v>0</v>
      </c>
      <c r="P4053" s="34">
        <f t="shared" si="632"/>
        <v>7.4061861600174098E-2</v>
      </c>
      <c r="Q4053" s="36">
        <f>Inputs!$B$12*(1+$B4053)^0*$C4053+Inputs!$B$29*(1+$D4053)^0*Inputs!$B$19+Inputs!$B$30*(1+$E4053)^0*Inputs!$B$20+Inputs!$B$31*(1+$F4053)^0*Inputs!$B$21+Inputs!$B$22*(1+Inputs!$B$23)^0</f>
        <v>13634.896085353554</v>
      </c>
      <c r="R4053" s="36">
        <f>Inputs!$B$12*(1+$B4053)^1*$C4053+Inputs!$B$29*(1+$D4053)^1*Inputs!$B$19+Inputs!$B$30*(1+$E4053)^1*Inputs!$B$20+Inputs!$B$31*(1+$F4053)^1*Inputs!$B$21+Inputs!$B$22*(1+Inputs!$B$23)^1</f>
        <v>14969.24694422046</v>
      </c>
      <c r="S4053" s="36">
        <f>Inputs!$B$12*(1+$B4053)^2*$C4053+Inputs!$B$29*(1+$D4053)^2*Inputs!$B$19+Inputs!$B$30*(1+$E4053)^2*Inputs!$B$20+Inputs!$B$31*(1+$F4053)^2*Inputs!$B$21+Inputs!$B$22*(1+Inputs!$B$23)^2</f>
        <v>16510.483946387398</v>
      </c>
      <c r="T4053" s="36">
        <f>Inputs!$B$12*(1+$B4053)^3*$C4053+Inputs!$B$29*(1+$D4053)^3*Inputs!$B$19+Inputs!$B$30*(1+$E4053)^3*Inputs!$B$20+Inputs!$B$31*(1+$F4053)^3*Inputs!$B$21+Inputs!$B$22*(1+Inputs!$B$23)^3</f>
        <v>18295.596273057563</v>
      </c>
      <c r="U4053" s="36">
        <f>Inputs!$B$12*(1+$B4053)^4*$C4053+Inputs!$B$29*(1+$D4053)^4*Inputs!$B$19+Inputs!$B$30*(1+$E4053)^4*Inputs!$B$20+Inputs!$B$31*(1+$F4053)^4*Inputs!$B$21+Inputs!$B$22*(1+Inputs!$B$23)^4</f>
        <v>20368.410530569927</v>
      </c>
      <c r="V4053" s="35">
        <f>Inputs!$B$13/(Q4053*(1-$G4053))</f>
        <v>1.1692585264298241</v>
      </c>
      <c r="W4053" s="36">
        <f>Inputs!$B$13</f>
        <v>12660</v>
      </c>
      <c r="X4053" s="36">
        <f t="shared" si="633"/>
        <v>13506.100712103595</v>
      </c>
      <c r="Y4053" s="36">
        <f t="shared" si="634"/>
        <v>14463.400589270241</v>
      </c>
      <c r="Z4053" s="36">
        <f t="shared" si="635"/>
        <v>15547.043729161507</v>
      </c>
      <c r="AA4053" s="36">
        <f t="shared" si="636"/>
        <v>16773.922141223749</v>
      </c>
      <c r="AB4053" s="36">
        <f t="shared" si="637"/>
        <v>54817.770870071508</v>
      </c>
      <c r="AC4053" s="36">
        <f t="shared" si="638"/>
        <v>231980.65922407567</v>
      </c>
      <c r="AD4053" s="36">
        <f t="shared" si="639"/>
        <v>145143.07897371202</v>
      </c>
    </row>
    <row r="4054" spans="1:30" ht="14.25" customHeight="1" x14ac:dyDescent="0.25">
      <c r="A4054" s="16">
        <v>4038</v>
      </c>
      <c r="B4054" s="34">
        <v>0.50732210331051797</v>
      </c>
      <c r="C4054" s="34">
        <v>4.9788762171735702E-2</v>
      </c>
      <c r="D4054" s="34">
        <v>4.1086392320188403E-2</v>
      </c>
      <c r="E4054" s="34">
        <v>2.2688639534474201E-2</v>
      </c>
      <c r="F4054" s="34">
        <v>2.3326499486104701E-3</v>
      </c>
      <c r="G4054" s="34">
        <v>0.21361537915374601</v>
      </c>
      <c r="H4054" s="35">
        <v>1.0995558260610501</v>
      </c>
      <c r="I4054" s="34">
        <v>8.8669790695426604E-2</v>
      </c>
      <c r="J4054" s="34">
        <v>3.1763358518527803E-2</v>
      </c>
      <c r="K4054" s="36">
        <f>Inputs!$B$12*(1+$B4054)^4</f>
        <v>309724.47186555475</v>
      </c>
      <c r="L4054" s="36">
        <f t="shared" si="630"/>
        <v>20759.609953756313</v>
      </c>
      <c r="M4054" s="36">
        <f t="shared" si="631"/>
        <v>307064.19501758314</v>
      </c>
      <c r="N4054" s="37">
        <f>M4054/Inputs!$B$6</f>
        <v>468.08566313655967</v>
      </c>
      <c r="O4054" s="38">
        <f>IF(N4054&gt;Inputs!$B$4,1,0)</f>
        <v>1</v>
      </c>
      <c r="P4054" s="34">
        <f t="shared" si="632"/>
        <v>5.6906432176898801E-2</v>
      </c>
      <c r="Q4054" s="36">
        <f>Inputs!$B$12*(1+$B4054)^0*$C4054+Inputs!$B$29*(1+$D4054)^0*Inputs!$B$19+Inputs!$B$30*(1+$E4054)^0*Inputs!$B$20+Inputs!$B$31*(1+$F4054)^0*Inputs!$B$21+Inputs!$B$22*(1+Inputs!$B$23)^0</f>
        <v>11009.369757731063</v>
      </c>
      <c r="R4054" s="36">
        <f>Inputs!$B$12*(1+$B4054)^1*$C4054+Inputs!$B$29*(1+$D4054)^1*Inputs!$B$19+Inputs!$B$30*(1+$E4054)^1*Inputs!$B$20+Inputs!$B$31*(1+$F4054)^1*Inputs!$B$21+Inputs!$B$22*(1+Inputs!$B$23)^1</f>
        <v>12658.925035086599</v>
      </c>
      <c r="S4054" s="36">
        <f>Inputs!$B$12*(1+$B4054)^2*$C4054+Inputs!$B$29*(1+$D4054)^2*Inputs!$B$19+Inputs!$B$30*(1+$E4054)^2*Inputs!$B$20+Inputs!$B$31*(1+$F4054)^2*Inputs!$B$21+Inputs!$B$22*(1+Inputs!$B$23)^2</f>
        <v>15082.160910220602</v>
      </c>
      <c r="T4054" s="36">
        <f>Inputs!$B$12*(1+$B4054)^3*$C4054+Inputs!$B$29*(1+$D4054)^3*Inputs!$B$19+Inputs!$B$30*(1+$E4054)^3*Inputs!$B$20+Inputs!$B$31*(1+$F4054)^3*Inputs!$B$21+Inputs!$B$22*(1+Inputs!$B$23)^3</f>
        <v>18669.335717209622</v>
      </c>
      <c r="U4054" s="36">
        <f>Inputs!$B$12*(1+$B4054)^4*$C4054+Inputs!$B$29*(1+$D4054)^4*Inputs!$B$19+Inputs!$B$30*(1+$E4054)^4*Inputs!$B$20+Inputs!$B$31*(1+$F4054)^4*Inputs!$B$21+Inputs!$B$22*(1+Inputs!$B$23)^4</f>
        <v>24008.603199031939</v>
      </c>
      <c r="V4054" s="35">
        <f>Inputs!$B$13/(Q4054*(1-$G4054))</f>
        <v>1.4622991788288084</v>
      </c>
      <c r="W4054" s="36">
        <f>Inputs!$B$13</f>
        <v>12660</v>
      </c>
      <c r="X4054" s="36">
        <f t="shared" si="633"/>
        <v>13654.114488232117</v>
      </c>
      <c r="Y4054" s="36">
        <f t="shared" si="634"/>
        <v>15192.286148706324</v>
      </c>
      <c r="Z4054" s="36">
        <f t="shared" si="635"/>
        <v>17474.269342619966</v>
      </c>
      <c r="AA4054" s="36">
        <f t="shared" si="636"/>
        <v>20759.609953756313</v>
      </c>
      <c r="AB4054" s="36">
        <f t="shared" si="637"/>
        <v>60938.433707240547</v>
      </c>
      <c r="AC4054" s="36">
        <f t="shared" si="638"/>
        <v>376389.87488864799</v>
      </c>
      <c r="AD4054" s="36">
        <f t="shared" si="639"/>
        <v>246125.76131034258</v>
      </c>
    </row>
    <row r="4055" spans="1:30" ht="14.25" customHeight="1" x14ac:dyDescent="0.25">
      <c r="A4055" s="16">
        <v>4039</v>
      </c>
      <c r="B4055" s="34">
        <v>0.30729734472266002</v>
      </c>
      <c r="C4055" s="34">
        <v>0.100560696029111</v>
      </c>
      <c r="D4055" s="34">
        <v>4.5452319461221302E-2</v>
      </c>
      <c r="E4055" s="34">
        <v>5.29535525729714E-2</v>
      </c>
      <c r="F4055" s="34">
        <v>-2.33698371827951E-3</v>
      </c>
      <c r="G4055" s="34">
        <v>0.16244135273230101</v>
      </c>
      <c r="H4055" s="35">
        <v>1.17944618191766</v>
      </c>
      <c r="I4055" s="34">
        <v>8.9899577417311E-2</v>
      </c>
      <c r="J4055" s="34">
        <v>2.4630480493639799E-2</v>
      </c>
      <c r="K4055" s="36">
        <f>Inputs!$B$12*(1+$B4055)^4</f>
        <v>175246.26339083104</v>
      </c>
      <c r="L4055" s="36">
        <f t="shared" si="630"/>
        <v>26209.367327781954</v>
      </c>
      <c r="M4055" s="36">
        <f t="shared" si="631"/>
        <v>337548.79376129282</v>
      </c>
      <c r="N4055" s="37">
        <f>M4055/Inputs!$B$6</f>
        <v>514.55608805075121</v>
      </c>
      <c r="O4055" s="38">
        <f>IF(N4055&gt;Inputs!$B$4,1,0)</f>
        <v>1</v>
      </c>
      <c r="P4055" s="34">
        <f t="shared" si="632"/>
        <v>6.5269096923671194E-2</v>
      </c>
      <c r="Q4055" s="36">
        <f>Inputs!$B$12*(1+$B4055)^0*$C4055+Inputs!$B$29*(1+$D4055)^0*Inputs!$B$19+Inputs!$B$30*(1+$E4055)^0*Inputs!$B$20+Inputs!$B$31*(1+$F4055)^0*Inputs!$B$21+Inputs!$B$22*(1+Inputs!$B$23)^0</f>
        <v>14055.685789173582</v>
      </c>
      <c r="R4055" s="36">
        <f>Inputs!$B$12*(1+$B4055)^1*$C4055+Inputs!$B$29*(1+$D4055)^1*Inputs!$B$19+Inputs!$B$30*(1+$E4055)^1*Inputs!$B$20+Inputs!$B$31*(1+$F4055)^1*Inputs!$B$21+Inputs!$B$22*(1+Inputs!$B$23)^1</f>
        <v>16113.129799041486</v>
      </c>
      <c r="S4055" s="36">
        <f>Inputs!$B$12*(1+$B4055)^2*$C4055+Inputs!$B$29*(1+$D4055)^2*Inputs!$B$19+Inputs!$B$30*(1+$E4055)^2*Inputs!$B$20+Inputs!$B$31*(1+$F4055)^2*Inputs!$B$21+Inputs!$B$22*(1+Inputs!$B$23)^2</f>
        <v>18752.149421041635</v>
      </c>
      <c r="T4055" s="36">
        <f>Inputs!$B$12*(1+$B4055)^3*$C4055+Inputs!$B$29*(1+$D4055)^3*Inputs!$B$19+Inputs!$B$30*(1+$E4055)^3*Inputs!$B$20+Inputs!$B$31*(1+$F4055)^3*Inputs!$B$21+Inputs!$B$22*(1+Inputs!$B$23)^3</f>
        <v>22148.452827136418</v>
      </c>
      <c r="U4055" s="36">
        <f>Inputs!$B$12*(1+$B4055)^4*$C4055+Inputs!$B$29*(1+$D4055)^4*Inputs!$B$19+Inputs!$B$30*(1+$E4055)^4*Inputs!$B$20+Inputs!$B$31*(1+$F4055)^4*Inputs!$B$21+Inputs!$B$22*(1+Inputs!$B$23)^4</f>
        <v>26531.584167202542</v>
      </c>
      <c r="V4055" s="35">
        <f>Inputs!$B$13/(Q4055*(1-$G4055))</f>
        <v>1.0753911022284224</v>
      </c>
      <c r="W4055" s="36">
        <f>Inputs!$B$13</f>
        <v>12660</v>
      </c>
      <c r="X4055" s="36">
        <f t="shared" si="633"/>
        <v>14864.220038226014</v>
      </c>
      <c r="Y4055" s="36">
        <f t="shared" si="634"/>
        <v>17707.265267884868</v>
      </c>
      <c r="Z4055" s="36">
        <f t="shared" si="635"/>
        <v>21396.895816031254</v>
      </c>
      <c r="AA4055" s="36">
        <f t="shared" si="636"/>
        <v>26209.367327781954</v>
      </c>
      <c r="AB4055" s="36">
        <f t="shared" si="637"/>
        <v>70011.836247081825</v>
      </c>
      <c r="AC4055" s="36">
        <f t="shared" si="638"/>
        <v>411449.18352256279</v>
      </c>
      <c r="AD4055" s="36">
        <f t="shared" si="639"/>
        <v>267536.95751421101</v>
      </c>
    </row>
    <row r="4056" spans="1:30" ht="14.25" customHeight="1" x14ac:dyDescent="0.25">
      <c r="A4056" s="16">
        <v>4040</v>
      </c>
      <c r="B4056" s="34">
        <v>0.376176857830199</v>
      </c>
      <c r="C4056" s="34">
        <v>0.10911124849218699</v>
      </c>
      <c r="D4056" s="34">
        <v>5.7263874435115797E-2</v>
      </c>
      <c r="E4056" s="34">
        <v>3.1844734635322003E-2</v>
      </c>
      <c r="F4056" s="34">
        <v>9.8237755847372307E-3</v>
      </c>
      <c r="G4056" s="34">
        <v>0.210882234815576</v>
      </c>
      <c r="H4056" s="35">
        <v>1.12449529693524</v>
      </c>
      <c r="I4056" s="34">
        <v>8.9539065423965003E-2</v>
      </c>
      <c r="J4056" s="34">
        <v>2.8509300456753501E-2</v>
      </c>
      <c r="K4056" s="36">
        <f>Inputs!$B$12*(1+$B4056)^4</f>
        <v>215202.96559289951</v>
      </c>
      <c r="L4056" s="36">
        <f t="shared" si="630"/>
        <v>28886.021608650957</v>
      </c>
      <c r="M4056" s="36">
        <f t="shared" si="631"/>
        <v>390605.03766205267</v>
      </c>
      <c r="N4056" s="37">
        <f>M4056/Inputs!$B$6</f>
        <v>595.43450863117789</v>
      </c>
      <c r="O4056" s="38">
        <f>IF(N4056&gt;Inputs!$B$4,1,0)</f>
        <v>1</v>
      </c>
      <c r="P4056" s="34">
        <f t="shared" si="632"/>
        <v>6.1029764967211506E-2</v>
      </c>
      <c r="Q4056" s="36">
        <f>Inputs!$B$12*(1+$B4056)^0*$C4056+Inputs!$B$29*(1+$D4056)^0*Inputs!$B$19+Inputs!$B$30*(1+$E4056)^0*Inputs!$B$20+Inputs!$B$31*(1+$F4056)^0*Inputs!$B$21+Inputs!$B$22*(1+Inputs!$B$23)^0</f>
        <v>14568.718936958143</v>
      </c>
      <c r="R4056" s="36">
        <f>Inputs!$B$12*(1+$B4056)^1*$C4056+Inputs!$B$29*(1+$D4056)^1*Inputs!$B$19+Inputs!$B$30*(1+$E4056)^1*Inputs!$B$20+Inputs!$B$31*(1+$F4056)^1*Inputs!$B$21+Inputs!$B$22*(1+Inputs!$B$23)^1</f>
        <v>17275.603420063337</v>
      </c>
      <c r="S4056" s="36">
        <f>Inputs!$B$12*(1+$B4056)^2*$C4056+Inputs!$B$29*(1+$D4056)^2*Inputs!$B$19+Inputs!$B$30*(1+$E4056)^2*Inputs!$B$20+Inputs!$B$31*(1+$F4056)^2*Inputs!$B$21+Inputs!$B$22*(1+Inputs!$B$23)^2</f>
        <v>20920.630014583996</v>
      </c>
      <c r="T4056" s="36">
        <f>Inputs!$B$12*(1+$B4056)^3*$C4056+Inputs!$B$29*(1+$D4056)^3*Inputs!$B$19+Inputs!$B$30*(1+$E4056)^3*Inputs!$B$20+Inputs!$B$31*(1+$F4056)^3*Inputs!$B$21+Inputs!$B$22*(1+Inputs!$B$23)^3</f>
        <v>25852.936765343846</v>
      </c>
      <c r="U4056" s="36">
        <f>Inputs!$B$12*(1+$B4056)^4*$C4056+Inputs!$B$29*(1+$D4056)^4*Inputs!$B$19+Inputs!$B$30*(1+$E4056)^4*Inputs!$B$20+Inputs!$B$31*(1+$F4056)^4*Inputs!$B$21+Inputs!$B$22*(1+Inputs!$B$23)^4</f>
        <v>32552.793838493446</v>
      </c>
      <c r="V4056" s="35">
        <f>Inputs!$B$13/(Q4056*(1-$G4056))</f>
        <v>1.1012109473971861</v>
      </c>
      <c r="W4056" s="36">
        <f>Inputs!$B$13</f>
        <v>12660</v>
      </c>
      <c r="X4056" s="36">
        <f t="shared" si="633"/>
        <v>15091.598231998454</v>
      </c>
      <c r="Y4056" s="36">
        <f t="shared" si="634"/>
        <v>18371.915031362711</v>
      </c>
      <c r="Z4056" s="36">
        <f t="shared" si="635"/>
        <v>22822.085619323258</v>
      </c>
      <c r="AA4056" s="36">
        <f t="shared" si="636"/>
        <v>28886.021608650957</v>
      </c>
      <c r="AB4056" s="36">
        <f t="shared" si="637"/>
        <v>73545.935750890669</v>
      </c>
      <c r="AC4056" s="36">
        <f t="shared" si="638"/>
        <v>486804.13391160587</v>
      </c>
      <c r="AD4056" s="36">
        <f t="shared" si="639"/>
        <v>317059.10191116203</v>
      </c>
    </row>
    <row r="4057" spans="1:30" ht="14.25" customHeight="1" x14ac:dyDescent="0.25">
      <c r="A4057" s="16">
        <v>4041</v>
      </c>
      <c r="B4057" s="34">
        <v>0.244442772143531</v>
      </c>
      <c r="C4057" s="34">
        <v>6.9547848078693006E-2</v>
      </c>
      <c r="D4057" s="34">
        <v>2.6950146900893202E-2</v>
      </c>
      <c r="E4057" s="34">
        <v>2.96809341304267E-2</v>
      </c>
      <c r="F4057" s="34">
        <v>1.25330137357074E-2</v>
      </c>
      <c r="G4057" s="34">
        <v>0.174426351250315</v>
      </c>
      <c r="H4057" s="35">
        <v>1.01843456749381</v>
      </c>
      <c r="I4057" s="34">
        <v>9.7675169347216803E-2</v>
      </c>
      <c r="J4057" s="34">
        <v>2.4811302724589101E-2</v>
      </c>
      <c r="K4057" s="36">
        <f>Inputs!$B$12*(1+$B4057)^4</f>
        <v>143896.74457727378</v>
      </c>
      <c r="L4057" s="36">
        <f t="shared" si="630"/>
        <v>15683.668662757851</v>
      </c>
      <c r="M4057" s="36">
        <f t="shared" si="631"/>
        <v>191406.31648578969</v>
      </c>
      <c r="N4057" s="37">
        <f>M4057/Inputs!$B$6</f>
        <v>291.77792147224039</v>
      </c>
      <c r="O4057" s="38">
        <f>IF(N4057&gt;Inputs!$B$4,1,0)</f>
        <v>0</v>
      </c>
      <c r="P4057" s="34">
        <f t="shared" si="632"/>
        <v>7.2863866622627699E-2</v>
      </c>
      <c r="Q4057" s="36">
        <f>Inputs!$B$12*(1+$B4057)^0*$C4057+Inputs!$B$29*(1+$D4057)^0*Inputs!$B$19+Inputs!$B$30*(1+$E4057)^0*Inputs!$B$20+Inputs!$B$31*(1+$F4057)^0*Inputs!$B$21+Inputs!$B$22*(1+Inputs!$B$23)^0</f>
        <v>12194.914912148502</v>
      </c>
      <c r="R4057" s="36">
        <f>Inputs!$B$12*(1+$B4057)^1*$C4057+Inputs!$B$29*(1+$D4057)^1*Inputs!$B$19+Inputs!$B$30*(1+$E4057)^1*Inputs!$B$20+Inputs!$B$31*(1+$F4057)^1*Inputs!$B$21+Inputs!$B$22*(1+Inputs!$B$23)^1</f>
        <v>13365.915382781815</v>
      </c>
      <c r="S4057" s="36">
        <f>Inputs!$B$12*(1+$B4057)^2*$C4057+Inputs!$B$29*(1+$D4057)^2*Inputs!$B$19+Inputs!$B$30*(1+$E4057)^2*Inputs!$B$20+Inputs!$B$31*(1+$F4057)^2*Inputs!$B$21+Inputs!$B$22*(1+Inputs!$B$23)^2</f>
        <v>14789.500669588517</v>
      </c>
      <c r="T4057" s="36">
        <f>Inputs!$B$12*(1+$B4057)^3*$C4057+Inputs!$B$29*(1+$D4057)^3*Inputs!$B$19+Inputs!$B$30*(1+$E4057)^3*Inputs!$B$20+Inputs!$B$31*(1+$F4057)^3*Inputs!$B$21+Inputs!$B$22*(1+Inputs!$B$23)^3</f>
        <v>16526.696762014421</v>
      </c>
      <c r="U4057" s="36">
        <f>Inputs!$B$12*(1+$B4057)^4*$C4057+Inputs!$B$29*(1+$D4057)^4*Inputs!$B$19+Inputs!$B$30*(1+$E4057)^4*Inputs!$B$20+Inputs!$B$31*(1+$F4057)^4*Inputs!$B$21+Inputs!$B$22*(1+Inputs!$B$23)^4</f>
        <v>18653.430127549753</v>
      </c>
      <c r="V4057" s="35">
        <f>Inputs!$B$13/(Q4057*(1-$G4057))</f>
        <v>1.2574742740957021</v>
      </c>
      <c r="W4057" s="36">
        <f>Inputs!$B$13</f>
        <v>12660</v>
      </c>
      <c r="X4057" s="36">
        <f t="shared" si="633"/>
        <v>13216.235895975287</v>
      </c>
      <c r="Y4057" s="36">
        <f t="shared" si="634"/>
        <v>13894.220957268737</v>
      </c>
      <c r="Z4057" s="36">
        <f t="shared" si="635"/>
        <v>14710.891443852999</v>
      </c>
      <c r="AA4057" s="36">
        <f t="shared" si="636"/>
        <v>15683.668662757851</v>
      </c>
      <c r="AB4057" s="36">
        <f t="shared" si="637"/>
        <v>52982.71293216967</v>
      </c>
      <c r="AC4057" s="36">
        <f t="shared" si="638"/>
        <v>220586.7140845682</v>
      </c>
      <c r="AD4057" s="36">
        <f t="shared" si="639"/>
        <v>138423.60355362002</v>
      </c>
    </row>
    <row r="4058" spans="1:30" ht="14.25" customHeight="1" x14ac:dyDescent="0.25">
      <c r="A4058" s="16">
        <v>4042</v>
      </c>
      <c r="B4058" s="34">
        <v>0.43852847313794002</v>
      </c>
      <c r="C4058" s="34">
        <v>5.1797162879983497E-2</v>
      </c>
      <c r="D4058" s="34">
        <v>3.7427503286595699E-2</v>
      </c>
      <c r="E4058" s="34">
        <v>1.41838019538749E-2</v>
      </c>
      <c r="F4058" s="34">
        <v>1.9258613271102999E-2</v>
      </c>
      <c r="G4058" s="34">
        <v>0.17936009334038699</v>
      </c>
      <c r="H4058" s="35">
        <v>1.0344950906839701</v>
      </c>
      <c r="I4058" s="34">
        <v>9.5162223830669204E-2</v>
      </c>
      <c r="J4058" s="34">
        <v>2.8479668126630001E-2</v>
      </c>
      <c r="K4058" s="36">
        <f>Inputs!$B$12*(1+$B4058)^4</f>
        <v>256936.08359523531</v>
      </c>
      <c r="L4058" s="36">
        <f t="shared" si="630"/>
        <v>18734.18316410746</v>
      </c>
      <c r="M4058" s="36">
        <f t="shared" si="631"/>
        <v>240726.16784544243</v>
      </c>
      <c r="N4058" s="37">
        <f>M4058/Inputs!$B$6</f>
        <v>366.96062171561346</v>
      </c>
      <c r="O4058" s="38">
        <f>IF(N4058&gt;Inputs!$B$4,1,0)</f>
        <v>0</v>
      </c>
      <c r="P4058" s="34">
        <f t="shared" si="632"/>
        <v>6.6682555704039206E-2</v>
      </c>
      <c r="Q4058" s="36">
        <f>Inputs!$B$12*(1+$B4058)^0*$C4058+Inputs!$B$29*(1+$D4058)^0*Inputs!$B$19+Inputs!$B$30*(1+$E4058)^0*Inputs!$B$20+Inputs!$B$31*(1+$F4058)^0*Inputs!$B$21+Inputs!$B$22*(1+Inputs!$B$23)^0</f>
        <v>11129.873800225931</v>
      </c>
      <c r="R4058" s="36">
        <f>Inputs!$B$12*(1+$B4058)^1*$C4058+Inputs!$B$29*(1+$D4058)^1*Inputs!$B$19+Inputs!$B$30*(1+$E4058)^1*Inputs!$B$20+Inputs!$B$31*(1+$F4058)^1*Inputs!$B$21+Inputs!$B$22*(1+Inputs!$B$23)^1</f>
        <v>12669.730313127218</v>
      </c>
      <c r="S4058" s="36">
        <f>Inputs!$B$12*(1+$B4058)^2*$C4058+Inputs!$B$29*(1+$D4058)^2*Inputs!$B$19+Inputs!$B$30*(1+$E4058)^2*Inputs!$B$20+Inputs!$B$31*(1+$F4058)^2*Inputs!$B$21+Inputs!$B$22*(1+Inputs!$B$23)^2</f>
        <v>14811.974812515702</v>
      </c>
      <c r="T4058" s="36">
        <f>Inputs!$B$12*(1+$B4058)^3*$C4058+Inputs!$B$29*(1+$D4058)^3*Inputs!$B$19+Inputs!$B$30*(1+$E4058)^3*Inputs!$B$20+Inputs!$B$31*(1+$F4058)^3*Inputs!$B$21+Inputs!$B$22*(1+Inputs!$B$23)^3</f>
        <v>17818.847648914023</v>
      </c>
      <c r="U4058" s="36">
        <f>Inputs!$B$12*(1+$B4058)^4*$C4058+Inputs!$B$29*(1+$D4058)^4*Inputs!$B$19+Inputs!$B$30*(1+$E4058)^4*Inputs!$B$20+Inputs!$B$31*(1+$F4058)^4*Inputs!$B$21+Inputs!$B$22*(1+Inputs!$B$23)^4</f>
        <v>22067.528476040254</v>
      </c>
      <c r="V4058" s="35">
        <f>Inputs!$B$13/(Q4058*(1-$G4058))</f>
        <v>1.3860880948960426</v>
      </c>
      <c r="W4058" s="36">
        <f>Inputs!$B$13</f>
        <v>12660</v>
      </c>
      <c r="X4058" s="36">
        <f t="shared" si="633"/>
        <v>13497.651480222727</v>
      </c>
      <c r="Y4058" s="36">
        <f t="shared" si="634"/>
        <v>14711.454526529369</v>
      </c>
      <c r="Z4058" s="36">
        <f t="shared" si="635"/>
        <v>16412.597863053368</v>
      </c>
      <c r="AA4058" s="36">
        <f t="shared" si="636"/>
        <v>18734.18316410746</v>
      </c>
      <c r="AB4058" s="36">
        <f t="shared" si="637"/>
        <v>57314.921810143227</v>
      </c>
      <c r="AC4058" s="36">
        <f t="shared" si="638"/>
        <v>288947.03089608223</v>
      </c>
      <c r="AD4058" s="36">
        <f t="shared" si="639"/>
        <v>183411.24603529921</v>
      </c>
    </row>
    <row r="4059" spans="1:30" ht="14.25" customHeight="1" x14ac:dyDescent="0.25">
      <c r="A4059" s="16">
        <v>4043</v>
      </c>
      <c r="B4059" s="34">
        <v>0.29488563214299901</v>
      </c>
      <c r="C4059" s="34">
        <v>7.8282274660632006E-2</v>
      </c>
      <c r="D4059" s="34">
        <v>3.63044744185076E-2</v>
      </c>
      <c r="E4059" s="34">
        <v>1.69343235412358E-2</v>
      </c>
      <c r="F4059" s="34">
        <v>3.1799986033323603E-2</v>
      </c>
      <c r="G4059" s="34">
        <v>0.17982228604144701</v>
      </c>
      <c r="H4059" s="35">
        <v>1.0742599310604199</v>
      </c>
      <c r="I4059" s="34">
        <v>9.6307762435077299E-2</v>
      </c>
      <c r="J4059" s="34">
        <v>2.3895401211965699E-2</v>
      </c>
      <c r="K4059" s="36">
        <f>Inputs!$B$12*(1+$B4059)^4</f>
        <v>168685.1681914402</v>
      </c>
      <c r="L4059" s="36">
        <f t="shared" si="630"/>
        <v>19578.237197733481</v>
      </c>
      <c r="M4059" s="36">
        <f t="shared" si="631"/>
        <v>233848.76793967903</v>
      </c>
      <c r="N4059" s="37">
        <f>M4059/Inputs!$B$6</f>
        <v>356.47678039585219</v>
      </c>
      <c r="O4059" s="38">
        <f>IF(N4059&gt;Inputs!$B$4,1,0)</f>
        <v>0</v>
      </c>
      <c r="P4059" s="34">
        <f t="shared" si="632"/>
        <v>7.2412361223111593E-2</v>
      </c>
      <c r="Q4059" s="36">
        <f>Inputs!$B$12*(1+$B4059)^0*$C4059+Inputs!$B$29*(1+$D4059)^0*Inputs!$B$19+Inputs!$B$30*(1+$E4059)^0*Inputs!$B$20+Inputs!$B$31*(1+$F4059)^0*Inputs!$B$21+Inputs!$B$22*(1+Inputs!$B$23)^0</f>
        <v>12718.980507064844</v>
      </c>
      <c r="R4059" s="36">
        <f>Inputs!$B$12*(1+$B4059)^1*$C4059+Inputs!$B$29*(1+$D4059)^1*Inputs!$B$19+Inputs!$B$30*(1+$E4059)^1*Inputs!$B$20+Inputs!$B$31*(1+$F4059)^1*Inputs!$B$21+Inputs!$B$22*(1+Inputs!$B$23)^1</f>
        <v>14340.822482889853</v>
      </c>
      <c r="S4059" s="36">
        <f>Inputs!$B$12*(1+$B4059)^2*$C4059+Inputs!$B$29*(1+$D4059)^2*Inputs!$B$19+Inputs!$B$30*(1+$E4059)^2*Inputs!$B$20+Inputs!$B$31*(1+$F4059)^2*Inputs!$B$21+Inputs!$B$22*(1+Inputs!$B$23)^2</f>
        <v>16378.659893302574</v>
      </c>
      <c r="T4059" s="36">
        <f>Inputs!$B$12*(1+$B4059)^3*$C4059+Inputs!$B$29*(1+$D4059)^3*Inputs!$B$19+Inputs!$B$30*(1+$E4059)^3*Inputs!$B$20+Inputs!$B$31*(1+$F4059)^3*Inputs!$B$21+Inputs!$B$22*(1+Inputs!$B$23)^3</f>
        <v>18953.187125603879</v>
      </c>
      <c r="U4059" s="36">
        <f>Inputs!$B$12*(1+$B4059)^4*$C4059+Inputs!$B$29*(1+$D4059)^4*Inputs!$B$19+Inputs!$B$30*(1+$E4059)^4*Inputs!$B$20+Inputs!$B$31*(1+$F4059)^4*Inputs!$B$21+Inputs!$B$22*(1+Inputs!$B$23)^4</f>
        <v>22220.623672342903</v>
      </c>
      <c r="V4059" s="35">
        <f>Inputs!$B$13/(Q4059*(1-$G4059))</f>
        <v>1.2135940529438405</v>
      </c>
      <c r="W4059" s="36">
        <f>Inputs!$B$13</f>
        <v>12660</v>
      </c>
      <c r="X4059" s="36">
        <f t="shared" si="633"/>
        <v>13864.608377175278</v>
      </c>
      <c r="Y4059" s="36">
        <f t="shared" si="634"/>
        <v>15366.842385866419</v>
      </c>
      <c r="Z4059" s="36">
        <f t="shared" si="635"/>
        <v>17240.837550789562</v>
      </c>
      <c r="AA4059" s="36">
        <f t="shared" si="636"/>
        <v>19578.237197733481</v>
      </c>
      <c r="AB4059" s="36">
        <f t="shared" si="637"/>
        <v>59043.698489941664</v>
      </c>
      <c r="AC4059" s="36">
        <f t="shared" si="638"/>
        <v>276832.11390983226</v>
      </c>
      <c r="AD4059" s="36">
        <f t="shared" si="639"/>
        <v>174805.06944973738</v>
      </c>
    </row>
    <row r="4060" spans="1:30" ht="14.25" customHeight="1" x14ac:dyDescent="0.25">
      <c r="A4060" s="16">
        <v>4044</v>
      </c>
      <c r="B4060" s="34">
        <v>0.42005136876830701</v>
      </c>
      <c r="C4060" s="34">
        <v>7.7810817761513704E-2</v>
      </c>
      <c r="D4060" s="34">
        <v>1.77047136096306E-2</v>
      </c>
      <c r="E4060" s="34">
        <v>3.9177146534633701E-2</v>
      </c>
      <c r="F4060" s="34">
        <v>1.8389944599894001E-2</v>
      </c>
      <c r="G4060" s="34">
        <v>0.17361866344444099</v>
      </c>
      <c r="H4060" s="35">
        <v>1.0558162359091099</v>
      </c>
      <c r="I4060" s="34">
        <v>9.6310790409409097E-2</v>
      </c>
      <c r="J4060" s="34">
        <v>1.54038193866532E-2</v>
      </c>
      <c r="K4060" s="36">
        <f>Inputs!$B$12*(1+$B4060)^4</f>
        <v>243987.43957421402</v>
      </c>
      <c r="L4060" s="36">
        <f t="shared" si="630"/>
        <v>24182.823431916673</v>
      </c>
      <c r="M4060" s="36">
        <f t="shared" si="631"/>
        <v>256708.10147069735</v>
      </c>
      <c r="N4060" s="37">
        <f>M4060/Inputs!$B$6</f>
        <v>391.32332541264839</v>
      </c>
      <c r="O4060" s="38">
        <f>IF(N4060&gt;Inputs!$B$4,1,0)</f>
        <v>0</v>
      </c>
      <c r="P4060" s="34">
        <f t="shared" si="632"/>
        <v>8.0906971022755902E-2</v>
      </c>
      <c r="Q4060" s="36">
        <f>Inputs!$B$12*(1+$B4060)^0*$C4060+Inputs!$B$29*(1+$D4060)^0*Inputs!$B$19+Inputs!$B$30*(1+$E4060)^0*Inputs!$B$20+Inputs!$B$31*(1+$F4060)^0*Inputs!$B$21+Inputs!$B$22*(1+Inputs!$B$23)^0</f>
        <v>12690.693093117745</v>
      </c>
      <c r="R4060" s="36">
        <f>Inputs!$B$12*(1+$B4060)^1*$C4060+Inputs!$B$29*(1+$D4060)^1*Inputs!$B$19+Inputs!$B$30*(1+$E4060)^1*Inputs!$B$20+Inputs!$B$31*(1+$F4060)^1*Inputs!$B$21+Inputs!$B$22*(1+Inputs!$B$23)^1</f>
        <v>14822.509220902408</v>
      </c>
      <c r="S4060" s="36">
        <f>Inputs!$B$12*(1+$B4060)^2*$C4060+Inputs!$B$29*(1+$D4060)^2*Inputs!$B$19+Inputs!$B$30*(1+$E4060)^2*Inputs!$B$20+Inputs!$B$31*(1+$F4060)^2*Inputs!$B$21+Inputs!$B$22*(1+Inputs!$B$23)^2</f>
        <v>17782.419714746444</v>
      </c>
      <c r="T4060" s="36">
        <f>Inputs!$B$12*(1+$B4060)^3*$C4060+Inputs!$B$29*(1+$D4060)^3*Inputs!$B$19+Inputs!$B$30*(1+$E4060)^3*Inputs!$B$20+Inputs!$B$31*(1+$F4060)^3*Inputs!$B$21+Inputs!$B$22*(1+Inputs!$B$23)^3</f>
        <v>21916.577598313153</v>
      </c>
      <c r="U4060" s="36">
        <f>Inputs!$B$12*(1+$B4060)^4*$C4060+Inputs!$B$29*(1+$D4060)^4*Inputs!$B$19+Inputs!$B$30*(1+$E4060)^4*Inputs!$B$20+Inputs!$B$31*(1+$F4060)^4*Inputs!$B$21+Inputs!$B$22*(1+Inputs!$B$23)^4</f>
        <v>27716.486037459752</v>
      </c>
      <c r="V4060" s="35">
        <f>Inputs!$B$13/(Q4060*(1-$G4060))</f>
        <v>1.2071684154822164</v>
      </c>
      <c r="W4060" s="36">
        <f>Inputs!$B$13</f>
        <v>12660</v>
      </c>
      <c r="X4060" s="36">
        <f t="shared" si="633"/>
        <v>14323.180307082694</v>
      </c>
      <c r="Y4060" s="36">
        <f t="shared" si="634"/>
        <v>16627.347356598082</v>
      </c>
      <c r="Z4060" s="36">
        <f t="shared" si="635"/>
        <v>19807.665576929292</v>
      </c>
      <c r="AA4060" s="36">
        <f t="shared" si="636"/>
        <v>24182.823431916673</v>
      </c>
      <c r="AB4060" s="36">
        <f t="shared" si="637"/>
        <v>65065.784965631436</v>
      </c>
      <c r="AC4060" s="36">
        <f t="shared" si="638"/>
        <v>303500.81044827163</v>
      </c>
      <c r="AD4060" s="36">
        <f t="shared" si="639"/>
        <v>191642.31650506592</v>
      </c>
    </row>
    <row r="4061" spans="1:30" ht="14.25" customHeight="1" x14ac:dyDescent="0.25">
      <c r="A4061" s="16">
        <v>4045</v>
      </c>
      <c r="B4061" s="34">
        <v>0.35913650998477697</v>
      </c>
      <c r="C4061" s="34">
        <v>6.8097509005308698E-2</v>
      </c>
      <c r="D4061" s="34">
        <v>3.4422421526803602E-2</v>
      </c>
      <c r="E4061" s="34">
        <v>4.4176798103688998E-2</v>
      </c>
      <c r="F4061" s="34">
        <v>3.5613969154403902E-2</v>
      </c>
      <c r="G4061" s="34">
        <v>0.182604888341314</v>
      </c>
      <c r="H4061" s="35">
        <v>1.0358805382559899</v>
      </c>
      <c r="I4061" s="34">
        <v>8.8180826626791498E-2</v>
      </c>
      <c r="J4061" s="34">
        <v>2.4998592411246901E-2</v>
      </c>
      <c r="K4061" s="36">
        <f>Inputs!$B$12*(1+$B4061)^4</f>
        <v>204740.40878857672</v>
      </c>
      <c r="L4061" s="36">
        <f t="shared" si="630"/>
        <v>19733.583078859556</v>
      </c>
      <c r="M4061" s="36">
        <f t="shared" si="631"/>
        <v>270284.89506222575</v>
      </c>
      <c r="N4061" s="37">
        <f>M4061/Inputs!$B$6</f>
        <v>412.01965710705144</v>
      </c>
      <c r="O4061" s="38">
        <f>IF(N4061&gt;Inputs!$B$4,1,0)</f>
        <v>1</v>
      </c>
      <c r="P4061" s="34">
        <f t="shared" si="632"/>
        <v>6.31822342155446E-2</v>
      </c>
      <c r="Q4061" s="36">
        <f>Inputs!$B$12*(1+$B4061)^0*$C4061+Inputs!$B$29*(1+$D4061)^0*Inputs!$B$19+Inputs!$B$30*(1+$E4061)^0*Inputs!$B$20+Inputs!$B$31*(1+$F4061)^0*Inputs!$B$21+Inputs!$B$22*(1+Inputs!$B$23)^0</f>
        <v>12107.894567745443</v>
      </c>
      <c r="R4061" s="36">
        <f>Inputs!$B$12*(1+$B4061)^1*$C4061+Inputs!$B$29*(1+$D4061)^1*Inputs!$B$19+Inputs!$B$30*(1+$E4061)^1*Inputs!$B$20+Inputs!$B$31*(1+$F4061)^1*Inputs!$B$21+Inputs!$B$22*(1+Inputs!$B$23)^1</f>
        <v>13891.446294466819</v>
      </c>
      <c r="S4061" s="36">
        <f>Inputs!$B$12*(1+$B4061)^2*$C4061+Inputs!$B$29*(1+$D4061)^2*Inputs!$B$19+Inputs!$B$30*(1+$E4061)^2*Inputs!$B$20+Inputs!$B$31*(1+$F4061)^2*Inputs!$B$21+Inputs!$B$22*(1+Inputs!$B$23)^2</f>
        <v>16214.44892574842</v>
      </c>
      <c r="T4061" s="36">
        <f>Inputs!$B$12*(1+$B4061)^3*$C4061+Inputs!$B$29*(1+$D4061)^3*Inputs!$B$19+Inputs!$B$30*(1+$E4061)^3*Inputs!$B$20+Inputs!$B$31*(1+$F4061)^3*Inputs!$B$21+Inputs!$B$22*(1+Inputs!$B$23)^3</f>
        <v>19266.656199735145</v>
      </c>
      <c r="U4061" s="36">
        <f>Inputs!$B$12*(1+$B4061)^4*$C4061+Inputs!$B$29*(1+$D4061)^4*Inputs!$B$19+Inputs!$B$30*(1+$E4061)^4*Inputs!$B$20+Inputs!$B$31*(1+$F4061)^4*Inputs!$B$21+Inputs!$B$22*(1+Inputs!$B$23)^4</f>
        <v>23305.811982236195</v>
      </c>
      <c r="V4061" s="35">
        <f>Inputs!$B$13/(Q4061*(1-$G4061))</f>
        <v>1.2791840599023978</v>
      </c>
      <c r="W4061" s="36">
        <f>Inputs!$B$13</f>
        <v>12660</v>
      </c>
      <c r="X4061" s="36">
        <f t="shared" si="633"/>
        <v>13834.213815856747</v>
      </c>
      <c r="Y4061" s="36">
        <f t="shared" si="634"/>
        <v>15341.483147784882</v>
      </c>
      <c r="Z4061" s="36">
        <f t="shared" si="635"/>
        <v>17271.448786471341</v>
      </c>
      <c r="AA4061" s="36">
        <f t="shared" si="636"/>
        <v>19733.583078859556</v>
      </c>
      <c r="AB4061" s="36">
        <f t="shared" si="637"/>
        <v>60473.587328942172</v>
      </c>
      <c r="AC4061" s="36">
        <f t="shared" si="638"/>
        <v>320135.7965604366</v>
      </c>
      <c r="AD4061" s="36">
        <f t="shared" si="639"/>
        <v>209811.30773328358</v>
      </c>
    </row>
    <row r="4062" spans="1:30" ht="14.25" customHeight="1" x14ac:dyDescent="0.25">
      <c r="A4062" s="16">
        <v>4046</v>
      </c>
      <c r="B4062" s="34">
        <v>0.43765897269552101</v>
      </c>
      <c r="C4062" s="34">
        <v>0.1173201282795</v>
      </c>
      <c r="D4062" s="34">
        <v>2.7758975063608301E-2</v>
      </c>
      <c r="E4062" s="34">
        <v>4.5668756342803103E-2</v>
      </c>
      <c r="F4062" s="34">
        <v>2.7444774840314802E-3</v>
      </c>
      <c r="G4062" s="34">
        <v>0.185526185968172</v>
      </c>
      <c r="H4062" s="35">
        <v>1.07510659211638</v>
      </c>
      <c r="I4062" s="34">
        <v>0.101254834296214</v>
      </c>
      <c r="J4062" s="34">
        <v>2.5492085366873501E-2</v>
      </c>
      <c r="K4062" s="36">
        <f>Inputs!$B$12*(1+$B4062)^4</f>
        <v>256315.43945316836</v>
      </c>
      <c r="L4062" s="36">
        <f t="shared" si="630"/>
        <v>33911.022223271641</v>
      </c>
      <c r="M4062" s="36">
        <f t="shared" si="631"/>
        <v>360657.6830005371</v>
      </c>
      <c r="N4062" s="37">
        <f>M4062/Inputs!$B$6</f>
        <v>549.78305335447726</v>
      </c>
      <c r="O4062" s="38">
        <f>IF(N4062&gt;Inputs!$B$4,1,0)</f>
        <v>1</v>
      </c>
      <c r="P4062" s="34">
        <f t="shared" si="632"/>
        <v>7.5762748929340498E-2</v>
      </c>
      <c r="Q4062" s="36">
        <f>Inputs!$B$12*(1+$B4062)^0*$C4062+Inputs!$B$29*(1+$D4062)^0*Inputs!$B$19+Inputs!$B$30*(1+$E4062)^0*Inputs!$B$20+Inputs!$B$31*(1+$F4062)^0*Inputs!$B$21+Inputs!$B$22*(1+Inputs!$B$23)^0</f>
        <v>15061.251724196922</v>
      </c>
      <c r="R4062" s="36">
        <f>Inputs!$B$12*(1+$B4062)^1*$C4062+Inputs!$B$29*(1+$D4062)^1*Inputs!$B$19+Inputs!$B$30*(1+$E4062)^1*Inputs!$B$20+Inputs!$B$31*(1+$F4062)^1*Inputs!$B$21+Inputs!$B$22*(1+Inputs!$B$23)^1</f>
        <v>18291.624154950285</v>
      </c>
      <c r="S4062" s="36">
        <f>Inputs!$B$12*(1+$B4062)^2*$C4062+Inputs!$B$29*(1+$D4062)^2*Inputs!$B$19+Inputs!$B$30*(1+$E4062)^2*Inputs!$B$20+Inputs!$B$31*(1+$F4062)^2*Inputs!$B$21+Inputs!$B$22*(1+Inputs!$B$23)^2</f>
        <v>22876.065792756697</v>
      </c>
      <c r="T4062" s="36">
        <f>Inputs!$B$12*(1+$B4062)^3*$C4062+Inputs!$B$29*(1+$D4062)^3*Inputs!$B$19+Inputs!$B$30*(1+$E4062)^3*Inputs!$B$20+Inputs!$B$31*(1+$F4062)^3*Inputs!$B$21+Inputs!$B$22*(1+Inputs!$B$23)^3</f>
        <v>29404.932006055744</v>
      </c>
      <c r="U4062" s="36">
        <f>Inputs!$B$12*(1+$B4062)^4*$C4062+Inputs!$B$29*(1+$D4062)^4*Inputs!$B$19+Inputs!$B$30*(1+$E4062)^4*Inputs!$B$20+Inputs!$B$31*(1+$F4062)^4*Inputs!$B$21+Inputs!$B$22*(1+Inputs!$B$23)^4</f>
        <v>38726.85511321939</v>
      </c>
      <c r="V4062" s="35">
        <f>Inputs!$B$13/(Q4062*(1-$G4062))</f>
        <v>1.032037582125531</v>
      </c>
      <c r="W4062" s="36">
        <f>Inputs!$B$13</f>
        <v>12660</v>
      </c>
      <c r="X4062" s="36">
        <f t="shared" si="633"/>
        <v>15535.757409278171</v>
      </c>
      <c r="Y4062" s="36">
        <f t="shared" si="634"/>
        <v>19630.109356135912</v>
      </c>
      <c r="Z4062" s="36">
        <f t="shared" si="635"/>
        <v>25490.445168334947</v>
      </c>
      <c r="AA4062" s="36">
        <f t="shared" si="636"/>
        <v>33911.022223271641</v>
      </c>
      <c r="AB4062" s="36">
        <f t="shared" si="637"/>
        <v>77271.722312340615</v>
      </c>
      <c r="AC4062" s="36">
        <f t="shared" si="638"/>
        <v>459005.05707756575</v>
      </c>
      <c r="AD4062" s="36">
        <f t="shared" si="639"/>
        <v>283385.96068819647</v>
      </c>
    </row>
    <row r="4063" spans="1:30" ht="14.25" customHeight="1" x14ac:dyDescent="0.25">
      <c r="A4063" s="16">
        <v>4047</v>
      </c>
      <c r="B4063" s="34">
        <v>0.38408408545189299</v>
      </c>
      <c r="C4063" s="34">
        <v>7.3369763443224698E-2</v>
      </c>
      <c r="D4063" s="34">
        <v>2.84805909735855E-2</v>
      </c>
      <c r="E4063" s="34">
        <v>4.1040422323985103E-2</v>
      </c>
      <c r="F4063" s="34">
        <v>9.4443091204429405E-4</v>
      </c>
      <c r="G4063" s="34">
        <v>0.168888990155001</v>
      </c>
      <c r="H4063" s="35">
        <v>1.13619386095633</v>
      </c>
      <c r="I4063" s="34">
        <v>9.9405567512882098E-2</v>
      </c>
      <c r="J4063" s="34">
        <v>1.9808611524389501E-2</v>
      </c>
      <c r="K4063" s="36">
        <f>Inputs!$B$12*(1+$B4063)^4</f>
        <v>220191.80450021313</v>
      </c>
      <c r="L4063" s="36">
        <f t="shared" si="630"/>
        <v>23358.477717845548</v>
      </c>
      <c r="M4063" s="36">
        <f t="shared" si="631"/>
        <v>249784.24347405895</v>
      </c>
      <c r="N4063" s="37">
        <f>M4063/Inputs!$B$6</f>
        <v>380.76866383240696</v>
      </c>
      <c r="O4063" s="38">
        <f>IF(N4063&gt;Inputs!$B$4,1,0)</f>
        <v>0</v>
      </c>
      <c r="P4063" s="34">
        <f t="shared" si="632"/>
        <v>7.959695598849259E-2</v>
      </c>
      <c r="Q4063" s="36">
        <f>Inputs!$B$12*(1+$B4063)^0*$C4063+Inputs!$B$29*(1+$D4063)^0*Inputs!$B$19+Inputs!$B$30*(1+$E4063)^0*Inputs!$B$20+Inputs!$B$31*(1+$F4063)^0*Inputs!$B$21+Inputs!$B$22*(1+Inputs!$B$23)^0</f>
        <v>12424.229834020403</v>
      </c>
      <c r="R4063" s="36">
        <f>Inputs!$B$12*(1+$B4063)^1*$C4063+Inputs!$B$29*(1+$D4063)^1*Inputs!$B$19+Inputs!$B$30*(1+$E4063)^1*Inputs!$B$20+Inputs!$B$31*(1+$F4063)^1*Inputs!$B$21+Inputs!$B$22*(1+Inputs!$B$23)^1</f>
        <v>14247.277818119346</v>
      </c>
      <c r="S4063" s="36">
        <f>Inputs!$B$12*(1+$B4063)^2*$C4063+Inputs!$B$29*(1+$D4063)^2*Inputs!$B$19+Inputs!$B$30*(1+$E4063)^2*Inputs!$B$20+Inputs!$B$31*(1+$F4063)^2*Inputs!$B$21+Inputs!$B$22*(1+Inputs!$B$23)^2</f>
        <v>16724.576820552484</v>
      </c>
      <c r="T4063" s="36">
        <f>Inputs!$B$12*(1+$B4063)^3*$C4063+Inputs!$B$29*(1+$D4063)^3*Inputs!$B$19+Inputs!$B$30*(1+$E4063)^3*Inputs!$B$20+Inputs!$B$31*(1+$F4063)^3*Inputs!$B$21+Inputs!$B$22*(1+Inputs!$B$23)^3</f>
        <v>20105.743686624694</v>
      </c>
      <c r="U4063" s="36">
        <f>Inputs!$B$12*(1+$B4063)^4*$C4063+Inputs!$B$29*(1+$D4063)^4*Inputs!$B$19+Inputs!$B$30*(1+$E4063)^4*Inputs!$B$20+Inputs!$B$31*(1+$F4063)^4*Inputs!$B$21+Inputs!$B$22*(1+Inputs!$B$23)^4</f>
        <v>24736.2044796972</v>
      </c>
      <c r="V4063" s="35">
        <f>Inputs!$B$13/(Q4063*(1-$G4063))</f>
        <v>1.2260415639730562</v>
      </c>
      <c r="W4063" s="36">
        <f>Inputs!$B$13</f>
        <v>12660</v>
      </c>
      <c r="X4063" s="36">
        <f t="shared" si="633"/>
        <v>14251.670090724629</v>
      </c>
      <c r="Y4063" s="36">
        <f t="shared" si="634"/>
        <v>16417.51249888774</v>
      </c>
      <c r="Z4063" s="36">
        <f t="shared" si="635"/>
        <v>19361.25978419957</v>
      </c>
      <c r="AA4063" s="36">
        <f t="shared" si="636"/>
        <v>23358.477717845548</v>
      </c>
      <c r="AB4063" s="36">
        <f t="shared" si="637"/>
        <v>63456.685553675743</v>
      </c>
      <c r="AC4063" s="36">
        <f t="shared" si="638"/>
        <v>299272.45876341435</v>
      </c>
      <c r="AD4063" s="36">
        <f t="shared" si="639"/>
        <v>186327.5579203832</v>
      </c>
    </row>
    <row r="4064" spans="1:30" ht="14.25" customHeight="1" x14ac:dyDescent="0.25">
      <c r="A4064" s="16">
        <v>4048</v>
      </c>
      <c r="B4064" s="34">
        <v>0.19351496769010801</v>
      </c>
      <c r="C4064" s="34">
        <v>7.9243247876571901E-2</v>
      </c>
      <c r="D4064" s="34">
        <v>1.8006898170903899E-2</v>
      </c>
      <c r="E4064" s="34">
        <v>4.10997630084333E-2</v>
      </c>
      <c r="F4064" s="34">
        <v>5.3716963738616903E-3</v>
      </c>
      <c r="G4064" s="34">
        <v>0.179374226872349</v>
      </c>
      <c r="H4064" s="35">
        <v>1.01801405068885</v>
      </c>
      <c r="I4064" s="34">
        <v>9.9181630728328196E-2</v>
      </c>
      <c r="J4064" s="34">
        <v>2.6816898340261401E-2</v>
      </c>
      <c r="K4064" s="36">
        <f>Inputs!$B$12*(1+$B4064)^4</f>
        <v>121748.25060556649</v>
      </c>
      <c r="L4064" s="36">
        <f t="shared" si="630"/>
        <v>15172.517363403578</v>
      </c>
      <c r="M4064" s="36">
        <f t="shared" si="631"/>
        <v>186236.2794552483</v>
      </c>
      <c r="N4064" s="37">
        <f>M4064/Inputs!$B$6</f>
        <v>283.89676746226877</v>
      </c>
      <c r="O4064" s="38">
        <f>IF(N4064&gt;Inputs!$B$4,1,0)</f>
        <v>0</v>
      </c>
      <c r="P4064" s="34">
        <f t="shared" si="632"/>
        <v>7.2364732388066788E-2</v>
      </c>
      <c r="Q4064" s="36">
        <f>Inputs!$B$12*(1+$B4064)^0*$C4064+Inputs!$B$29*(1+$D4064)^0*Inputs!$B$19+Inputs!$B$30*(1+$E4064)^0*Inputs!$B$20+Inputs!$B$31*(1+$F4064)^0*Inputs!$B$21+Inputs!$B$22*(1+Inputs!$B$23)^0</f>
        <v>12776.638900021237</v>
      </c>
      <c r="R4064" s="36">
        <f>Inputs!$B$12*(1+$B4064)^1*$C4064+Inputs!$B$29*(1+$D4064)^1*Inputs!$B$19+Inputs!$B$30*(1+$E4064)^1*Inputs!$B$20+Inputs!$B$31*(1+$F4064)^1*Inputs!$B$21+Inputs!$B$22*(1+Inputs!$B$23)^1</f>
        <v>13814.540759554897</v>
      </c>
      <c r="S4064" s="36">
        <f>Inputs!$B$12*(1+$B4064)^2*$C4064+Inputs!$B$29*(1+$D4064)^2*Inputs!$B$19+Inputs!$B$30*(1+$E4064)^2*Inputs!$B$20+Inputs!$B$31*(1+$F4064)^2*Inputs!$B$21+Inputs!$B$22*(1+Inputs!$B$23)^2</f>
        <v>15033.863139015768</v>
      </c>
      <c r="T4064" s="36">
        <f>Inputs!$B$12*(1+$B4064)^3*$C4064+Inputs!$B$29*(1+$D4064)^3*Inputs!$B$19+Inputs!$B$30*(1+$E4064)^3*Inputs!$B$20+Inputs!$B$31*(1+$F4064)^3*Inputs!$B$21+Inputs!$B$22*(1+Inputs!$B$23)^3</f>
        <v>16469.193570453732</v>
      </c>
      <c r="U4064" s="36">
        <f>Inputs!$B$12*(1+$B4064)^4*$C4064+Inputs!$B$29*(1+$D4064)^4*Inputs!$B$19+Inputs!$B$30*(1+$E4064)^4*Inputs!$B$20+Inputs!$B$31*(1+$F4064)^4*Inputs!$B$21+Inputs!$B$22*(1+Inputs!$B$23)^4</f>
        <v>18161.792870522906</v>
      </c>
      <c r="V4064" s="35">
        <f>Inputs!$B$13/(Q4064*(1-$G4064))</f>
        <v>1.2074577195061693</v>
      </c>
      <c r="W4064" s="36">
        <f>Inputs!$B$13</f>
        <v>12660</v>
      </c>
      <c r="X4064" s="36">
        <f t="shared" si="633"/>
        <v>13151.516507703163</v>
      </c>
      <c r="Y4064" s="36">
        <f t="shared" si="634"/>
        <v>13728.017968084827</v>
      </c>
      <c r="Z4064" s="36">
        <f t="shared" si="635"/>
        <v>14398.590320307641</v>
      </c>
      <c r="AA4064" s="36">
        <f t="shared" si="636"/>
        <v>15172.517363403578</v>
      </c>
      <c r="AB4064" s="36">
        <f t="shared" si="637"/>
        <v>52059.803798543981</v>
      </c>
      <c r="AC4064" s="36">
        <f t="shared" si="638"/>
        <v>215289.9168555887</v>
      </c>
      <c r="AD4064" s="36">
        <f t="shared" si="639"/>
        <v>134176.47565670431</v>
      </c>
    </row>
    <row r="4065" spans="1:30" ht="14.25" customHeight="1" x14ac:dyDescent="0.25">
      <c r="A4065" s="16">
        <v>4049</v>
      </c>
      <c r="B4065" s="34">
        <v>0.29335145812246599</v>
      </c>
      <c r="C4065" s="34">
        <v>7.1787554136796494E-2</v>
      </c>
      <c r="D4065" s="34">
        <v>3.8564767858610502E-2</v>
      </c>
      <c r="E4065" s="34">
        <v>5.37092814618082E-2</v>
      </c>
      <c r="F4065" s="34">
        <v>2.2130637501892099E-2</v>
      </c>
      <c r="G4065" s="34">
        <v>0.17890590775062101</v>
      </c>
      <c r="H4065" s="35">
        <v>0.97599490245174103</v>
      </c>
      <c r="I4065" s="34">
        <v>8.7926214264377398E-2</v>
      </c>
      <c r="J4065" s="34">
        <v>2.95913981362135E-2</v>
      </c>
      <c r="K4065" s="36">
        <f>Inputs!$B$12*(1+$B4065)^4</f>
        <v>167887.1584351224</v>
      </c>
      <c r="L4065" s="36">
        <f t="shared" si="630"/>
        <v>17087.055514002608</v>
      </c>
      <c r="M4065" s="36">
        <f t="shared" si="631"/>
        <v>254529.08181315163</v>
      </c>
      <c r="N4065" s="37">
        <f>M4065/Inputs!$B$6</f>
        <v>388.00164910541406</v>
      </c>
      <c r="O4065" s="38">
        <f>IF(N4065&gt;Inputs!$B$4,1,0)</f>
        <v>0</v>
      </c>
      <c r="P4065" s="34">
        <f t="shared" si="632"/>
        <v>5.8334816128163894E-2</v>
      </c>
      <c r="Q4065" s="36">
        <f>Inputs!$B$12*(1+$B4065)^0*$C4065+Inputs!$B$29*(1+$D4065)^0*Inputs!$B$19+Inputs!$B$30*(1+$E4065)^0*Inputs!$B$20+Inputs!$B$31*(1+$F4065)^0*Inputs!$B$21+Inputs!$B$22*(1+Inputs!$B$23)^0</f>
        <v>12329.297275634712</v>
      </c>
      <c r="R4065" s="36">
        <f>Inputs!$B$12*(1+$B4065)^1*$C4065+Inputs!$B$29*(1+$D4065)^1*Inputs!$B$19+Inputs!$B$30*(1+$E4065)^1*Inputs!$B$20+Inputs!$B$31*(1+$F4065)^1*Inputs!$B$21+Inputs!$B$22*(1+Inputs!$B$23)^1</f>
        <v>13885.755026133345</v>
      </c>
      <c r="S4065" s="36">
        <f>Inputs!$B$12*(1+$B4065)^2*$C4065+Inputs!$B$29*(1+$D4065)^2*Inputs!$B$19+Inputs!$B$30*(1+$E4065)^2*Inputs!$B$20+Inputs!$B$31*(1+$F4065)^2*Inputs!$B$21+Inputs!$B$22*(1+Inputs!$B$23)^2</f>
        <v>15825.161652058643</v>
      </c>
      <c r="T4065" s="36">
        <f>Inputs!$B$12*(1+$B4065)^3*$C4065+Inputs!$B$29*(1+$D4065)^3*Inputs!$B$19+Inputs!$B$30*(1+$E4065)^3*Inputs!$B$20+Inputs!$B$31*(1+$F4065)^3*Inputs!$B$21+Inputs!$B$22*(1+Inputs!$B$23)^3</f>
        <v>18256.816054466581</v>
      </c>
      <c r="U4065" s="36">
        <f>Inputs!$B$12*(1+$B4065)^4*$C4065+Inputs!$B$29*(1+$D4065)^4*Inputs!$B$19+Inputs!$B$30*(1+$E4065)^4*Inputs!$B$20+Inputs!$B$31*(1+$F4065)^4*Inputs!$B$21+Inputs!$B$22*(1+Inputs!$B$23)^4</f>
        <v>21321.941802349367</v>
      </c>
      <c r="V4065" s="35">
        <f>Inputs!$B$13/(Q4065*(1-$G4065))</f>
        <v>1.2505540128858246</v>
      </c>
      <c r="W4065" s="36">
        <f>Inputs!$B$13</f>
        <v>12660</v>
      </c>
      <c r="X4065" s="36">
        <f t="shared" si="633"/>
        <v>13475.608649060294</v>
      </c>
      <c r="Y4065" s="36">
        <f t="shared" si="634"/>
        <v>14465.829011505541</v>
      </c>
      <c r="Z4065" s="36">
        <f t="shared" si="635"/>
        <v>15659.6628249923</v>
      </c>
      <c r="AA4065" s="36">
        <f t="shared" si="636"/>
        <v>17087.055514002608</v>
      </c>
      <c r="AB4065" s="36">
        <f t="shared" si="637"/>
        <v>56646.715431472177</v>
      </c>
      <c r="AC4065" s="36">
        <f t="shared" si="638"/>
        <v>301581.22617616924</v>
      </c>
      <c r="AD4065" s="36">
        <f t="shared" si="639"/>
        <v>197882.36638167946</v>
      </c>
    </row>
    <row r="4066" spans="1:30" ht="14.25" customHeight="1" x14ac:dyDescent="0.25">
      <c r="A4066" s="16">
        <v>4050</v>
      </c>
      <c r="B4066" s="34">
        <v>0.311312844271524</v>
      </c>
      <c r="C4066" s="34">
        <v>0.105201794784948</v>
      </c>
      <c r="D4066" s="34">
        <v>3.66824911583776E-2</v>
      </c>
      <c r="E4066" s="34">
        <v>3.4659628599398001E-2</v>
      </c>
      <c r="F4066" s="34">
        <v>-2.09069824378221E-4</v>
      </c>
      <c r="G4066" s="34">
        <v>0.19392620831787499</v>
      </c>
      <c r="H4066" s="35">
        <v>1.0792056722660199</v>
      </c>
      <c r="I4066" s="34">
        <v>9.8571714389553006E-2</v>
      </c>
      <c r="J4066" s="34">
        <v>2.9868538937774799E-2</v>
      </c>
      <c r="K4066" s="36">
        <f>Inputs!$B$12*(1+$B4066)^4</f>
        <v>177409.3525340074</v>
      </c>
      <c r="L4066" s="36">
        <f t="shared" si="630"/>
        <v>23723.789320262997</v>
      </c>
      <c r="M4066" s="36">
        <f t="shared" si="631"/>
        <v>286854.08709134342</v>
      </c>
      <c r="N4066" s="37">
        <f>M4066/Inputs!$B$6</f>
        <v>437.27757178558448</v>
      </c>
      <c r="O4066" s="38">
        <f>IF(N4066&gt;Inputs!$B$4,1,0)</f>
        <v>1</v>
      </c>
      <c r="P4066" s="34">
        <f t="shared" si="632"/>
        <v>6.8703175451778203E-2</v>
      </c>
      <c r="Q4066" s="36">
        <f>Inputs!$B$12*(1+$B4066)^0*$C4066+Inputs!$B$29*(1+$D4066)^0*Inputs!$B$19+Inputs!$B$30*(1+$E4066)^0*Inputs!$B$20+Inputs!$B$31*(1+$F4066)^0*Inputs!$B$21+Inputs!$B$22*(1+Inputs!$B$23)^0</f>
        <v>14334.151714523803</v>
      </c>
      <c r="R4066" s="36">
        <f>Inputs!$B$12*(1+$B4066)^1*$C4066+Inputs!$B$29*(1+$D4066)^1*Inputs!$B$19+Inputs!$B$30*(1+$E4066)^1*Inputs!$B$20+Inputs!$B$31*(1+$F4066)^1*Inputs!$B$21+Inputs!$B$22*(1+Inputs!$B$23)^1</f>
        <v>16437.263488811073</v>
      </c>
      <c r="S4066" s="36">
        <f>Inputs!$B$12*(1+$B4066)^2*$C4066+Inputs!$B$29*(1+$D4066)^2*Inputs!$B$19+Inputs!$B$30*(1+$E4066)^2*Inputs!$B$20+Inputs!$B$31*(1+$F4066)^2*Inputs!$B$21+Inputs!$B$22*(1+Inputs!$B$23)^2</f>
        <v>19157.502223076415</v>
      </c>
      <c r="T4066" s="36">
        <f>Inputs!$B$12*(1+$B4066)^3*$C4066+Inputs!$B$29*(1+$D4066)^3*Inputs!$B$19+Inputs!$B$30*(1+$E4066)^3*Inputs!$B$20+Inputs!$B$31*(1+$F4066)^3*Inputs!$B$21+Inputs!$B$22*(1+Inputs!$B$23)^3</f>
        <v>22685.51638783329</v>
      </c>
      <c r="U4066" s="36">
        <f>Inputs!$B$12*(1+$B4066)^4*$C4066+Inputs!$B$29*(1+$D4066)^4*Inputs!$B$19+Inputs!$B$30*(1+$E4066)^4*Inputs!$B$20+Inputs!$B$31*(1+$F4066)^4*Inputs!$B$21+Inputs!$B$22*(1+Inputs!$B$23)^4</f>
        <v>27271.249606941517</v>
      </c>
      <c r="V4066" s="35">
        <f>Inputs!$B$13/(Q4066*(1-$G4066))</f>
        <v>1.095688006796308</v>
      </c>
      <c r="W4066" s="36">
        <f>Inputs!$B$13</f>
        <v>12660</v>
      </c>
      <c r="X4066" s="36">
        <f t="shared" si="633"/>
        <v>14462.883366879132</v>
      </c>
      <c r="Y4066" s="36">
        <f t="shared" si="634"/>
        <v>16792.746072902137</v>
      </c>
      <c r="Z4066" s="36">
        <f t="shared" si="635"/>
        <v>19809.920809203082</v>
      </c>
      <c r="AA4066" s="36">
        <f t="shared" si="636"/>
        <v>23723.789320262997</v>
      </c>
      <c r="AB4066" s="36">
        <f t="shared" si="637"/>
        <v>64601.423023540679</v>
      </c>
      <c r="AC4066" s="36">
        <f t="shared" si="638"/>
        <v>355622.34328565479</v>
      </c>
      <c r="AD4066" s="36">
        <f t="shared" si="639"/>
        <v>222252.66406780272</v>
      </c>
    </row>
    <row r="4067" spans="1:30" ht="14.25" customHeight="1" x14ac:dyDescent="0.25">
      <c r="A4067" s="16">
        <v>4051</v>
      </c>
      <c r="B4067" s="34">
        <v>0.44071177142822998</v>
      </c>
      <c r="C4067" s="34">
        <v>6.5004112710675396E-2</v>
      </c>
      <c r="D4067" s="34">
        <v>3.0984870329497E-2</v>
      </c>
      <c r="E4067" s="34">
        <v>3.2342950069737302E-2</v>
      </c>
      <c r="F4067" s="34">
        <v>2.9776106627799401E-4</v>
      </c>
      <c r="G4067" s="34">
        <v>0.18905046104720899</v>
      </c>
      <c r="H4067" s="35">
        <v>1.0641021522577201</v>
      </c>
      <c r="I4067" s="34">
        <v>9.6313205853932105E-2</v>
      </c>
      <c r="J4067" s="34">
        <v>2.3682116495618102E-2</v>
      </c>
      <c r="K4067" s="36">
        <f>Inputs!$B$12*(1+$B4067)^4</f>
        <v>258499.47705649521</v>
      </c>
      <c r="L4067" s="36">
        <f t="shared" si="630"/>
        <v>21842.040119683898</v>
      </c>
      <c r="M4067" s="36">
        <f t="shared" si="631"/>
        <v>255916.89854258206</v>
      </c>
      <c r="N4067" s="37">
        <f>M4067/Inputs!$B$6</f>
        <v>390.11722338808238</v>
      </c>
      <c r="O4067" s="38">
        <f>IF(N4067&gt;Inputs!$B$4,1,0)</f>
        <v>0</v>
      </c>
      <c r="P4067" s="34">
        <f t="shared" si="632"/>
        <v>7.2631089358313999E-2</v>
      </c>
      <c r="Q4067" s="36">
        <f>Inputs!$B$12*(1+$B4067)^0*$C4067+Inputs!$B$29*(1+$D4067)^0*Inputs!$B$19+Inputs!$B$30*(1+$E4067)^0*Inputs!$B$20+Inputs!$B$31*(1+$F4067)^0*Inputs!$B$21+Inputs!$B$22*(1+Inputs!$B$23)^0</f>
        <v>11922.290790067444</v>
      </c>
      <c r="R4067" s="36">
        <f>Inputs!$B$12*(1+$B4067)^1*$C4067+Inputs!$B$29*(1+$D4067)^1*Inputs!$B$19+Inputs!$B$30*(1+$E4067)^1*Inputs!$B$20+Inputs!$B$31*(1+$F4067)^1*Inputs!$B$21+Inputs!$B$22*(1+Inputs!$B$23)^1</f>
        <v>13756.923348385571</v>
      </c>
      <c r="S4067" s="36">
        <f>Inputs!$B$12*(1+$B4067)^2*$C4067+Inputs!$B$29*(1+$D4067)^2*Inputs!$B$19+Inputs!$B$30*(1+$E4067)^2*Inputs!$B$20+Inputs!$B$31*(1+$F4067)^2*Inputs!$B$21+Inputs!$B$22*(1+Inputs!$B$23)^2</f>
        <v>16352.8120268274</v>
      </c>
      <c r="T4067" s="36">
        <f>Inputs!$B$12*(1+$B4067)^3*$C4067+Inputs!$B$29*(1+$D4067)^3*Inputs!$B$19+Inputs!$B$30*(1+$E4067)^3*Inputs!$B$20+Inputs!$B$31*(1+$F4067)^3*Inputs!$B$21+Inputs!$B$22*(1+Inputs!$B$23)^3</f>
        <v>20043.931367216057</v>
      </c>
      <c r="U4067" s="36">
        <f>Inputs!$B$12*(1+$B4067)^4*$C4067+Inputs!$B$29*(1+$D4067)^4*Inputs!$B$19+Inputs!$B$30*(1+$E4067)^4*Inputs!$B$20+Inputs!$B$31*(1+$F4067)^4*Inputs!$B$21+Inputs!$B$22*(1+Inputs!$B$23)^4</f>
        <v>25311.393038328759</v>
      </c>
      <c r="V4067" s="35">
        <f>Inputs!$B$13/(Q4067*(1-$G4067))</f>
        <v>1.3094236004708182</v>
      </c>
      <c r="W4067" s="36">
        <f>Inputs!$B$13</f>
        <v>12660</v>
      </c>
      <c r="X4067" s="36">
        <f t="shared" si="633"/>
        <v>13923.941150881094</v>
      </c>
      <c r="Y4067" s="36">
        <f t="shared" si="634"/>
        <v>15738.024909681459</v>
      </c>
      <c r="Z4067" s="36">
        <f t="shared" si="635"/>
        <v>18293.474368105341</v>
      </c>
      <c r="AA4067" s="36">
        <f t="shared" si="636"/>
        <v>21842.040119683898</v>
      </c>
      <c r="AB4067" s="36">
        <f t="shared" si="637"/>
        <v>61531.995976633407</v>
      </c>
      <c r="AC4067" s="36">
        <f t="shared" si="638"/>
        <v>307847.59055442654</v>
      </c>
      <c r="AD4067" s="36">
        <f t="shared" si="639"/>
        <v>194384.90256594867</v>
      </c>
    </row>
    <row r="4068" spans="1:30" ht="14.25" customHeight="1" x14ac:dyDescent="0.25">
      <c r="A4068" s="16">
        <v>4052</v>
      </c>
      <c r="B4068" s="34">
        <v>0.20105583606070901</v>
      </c>
      <c r="C4068" s="34">
        <v>0.10814997511520601</v>
      </c>
      <c r="D4068" s="34">
        <v>1.6795670400626399E-2</v>
      </c>
      <c r="E4068" s="34">
        <v>5.9803656927283302E-2</v>
      </c>
      <c r="F4068" s="34">
        <v>9.4048481936290108E-3</v>
      </c>
      <c r="G4068" s="34">
        <v>0.196301880569832</v>
      </c>
      <c r="H4068" s="35">
        <v>1.13481918509783</v>
      </c>
      <c r="I4068" s="34">
        <v>0.100524392740719</v>
      </c>
      <c r="J4068" s="34">
        <v>2.4055487120454799E-2</v>
      </c>
      <c r="K4068" s="36">
        <f>Inputs!$B$12*(1+$B4068)^4</f>
        <v>124854.45457718361</v>
      </c>
      <c r="L4068" s="36">
        <f t="shared" si="630"/>
        <v>20331.814273860011</v>
      </c>
      <c r="M4068" s="36">
        <f t="shared" si="631"/>
        <v>228486.67795262302</v>
      </c>
      <c r="N4068" s="37">
        <f>M4068/Inputs!$B$6</f>
        <v>348.30286273265705</v>
      </c>
      <c r="O4068" s="38">
        <f>IF(N4068&gt;Inputs!$B$4,1,0)</f>
        <v>0</v>
      </c>
      <c r="P4068" s="34">
        <f t="shared" si="632"/>
        <v>7.6468905620264205E-2</v>
      </c>
      <c r="Q4068" s="36">
        <f>Inputs!$B$12*(1+$B4068)^0*$C4068+Inputs!$B$29*(1+$D4068)^0*Inputs!$B$19+Inputs!$B$30*(1+$E4068)^0*Inputs!$B$20+Inputs!$B$31*(1+$F4068)^0*Inputs!$B$21+Inputs!$B$22*(1+Inputs!$B$23)^0</f>
        <v>14511.042534339282</v>
      </c>
      <c r="R4068" s="36">
        <f>Inputs!$B$12*(1+$B4068)^1*$C4068+Inputs!$B$29*(1+$D4068)^1*Inputs!$B$19+Inputs!$B$30*(1+$E4068)^1*Inputs!$B$20+Inputs!$B$31*(1+$F4068)^1*Inputs!$B$21+Inputs!$B$22*(1+Inputs!$B$23)^1</f>
        <v>15994.668401209416</v>
      </c>
      <c r="S4068" s="36">
        <f>Inputs!$B$12*(1+$B4068)^2*$C4068+Inputs!$B$29*(1+$D4068)^2*Inputs!$B$19+Inputs!$B$30*(1+$E4068)^2*Inputs!$B$20+Inputs!$B$31*(1+$F4068)^2*Inputs!$B$21+Inputs!$B$22*(1+Inputs!$B$23)^2</f>
        <v>17748.83978809166</v>
      </c>
      <c r="T4068" s="36">
        <f>Inputs!$B$12*(1+$B4068)^3*$C4068+Inputs!$B$29*(1+$D4068)^3*Inputs!$B$19+Inputs!$B$30*(1+$E4068)^3*Inputs!$B$20+Inputs!$B$31*(1+$F4068)^3*Inputs!$B$21+Inputs!$B$22*(1+Inputs!$B$23)^3</f>
        <v>19826.789394375024</v>
      </c>
      <c r="U4068" s="36">
        <f>Inputs!$B$12*(1+$B4068)^4*$C4068+Inputs!$B$29*(1+$D4068)^4*Inputs!$B$19+Inputs!$B$30*(1+$E4068)^4*Inputs!$B$20+Inputs!$B$31*(1+$F4068)^4*Inputs!$B$21+Inputs!$B$22*(1+Inputs!$B$23)^4</f>
        <v>22292.383846178338</v>
      </c>
      <c r="V4068" s="35">
        <f>Inputs!$B$13/(Q4068*(1-$G4068))</f>
        <v>1.085530770401864</v>
      </c>
      <c r="W4068" s="36">
        <f>Inputs!$B$13</f>
        <v>12660</v>
      </c>
      <c r="X4068" s="36">
        <f t="shared" si="633"/>
        <v>14112.772349804447</v>
      </c>
      <c r="Y4068" s="36">
        <f t="shared" si="634"/>
        <v>15836.323174040834</v>
      </c>
      <c r="Z4068" s="36">
        <f t="shared" si="635"/>
        <v>17886.714129254095</v>
      </c>
      <c r="AA4068" s="36">
        <f t="shared" si="636"/>
        <v>20331.814273860011</v>
      </c>
      <c r="AB4068" s="36">
        <f t="shared" si="637"/>
        <v>59825.013040673686</v>
      </c>
      <c r="AC4068" s="36">
        <f t="shared" si="638"/>
        <v>272279.37684442033</v>
      </c>
      <c r="AD4068" s="36">
        <f t="shared" si="639"/>
        <v>168661.66491194934</v>
      </c>
    </row>
    <row r="4069" spans="1:30" ht="14.25" customHeight="1" x14ac:dyDescent="0.25">
      <c r="A4069" s="16">
        <v>4053</v>
      </c>
      <c r="B4069" s="34">
        <v>0.30823415765421303</v>
      </c>
      <c r="C4069" s="34">
        <v>5.4068902477233699E-2</v>
      </c>
      <c r="D4069" s="34">
        <v>3.1757418914745601E-2</v>
      </c>
      <c r="E4069" s="34">
        <v>5.0503197827646402E-2</v>
      </c>
      <c r="F4069" s="34">
        <v>5.8233034976604703E-3</v>
      </c>
      <c r="G4069" s="34">
        <v>0.200602280547129</v>
      </c>
      <c r="H4069" s="35">
        <v>1.09238803797405</v>
      </c>
      <c r="I4069" s="34">
        <v>8.9921165839251693E-2</v>
      </c>
      <c r="J4069" s="34">
        <v>2.9678072628746801E-2</v>
      </c>
      <c r="K4069" s="36">
        <f>Inputs!$B$12*(1+$B4069)^4</f>
        <v>175749.13145200998</v>
      </c>
      <c r="L4069" s="36">
        <f t="shared" si="630"/>
        <v>16005.194136946458</v>
      </c>
      <c r="M4069" s="36">
        <f t="shared" si="631"/>
        <v>232301.56464822887</v>
      </c>
      <c r="N4069" s="37">
        <f>M4069/Inputs!$B$6</f>
        <v>354.11823879303182</v>
      </c>
      <c r="O4069" s="38">
        <f>IF(N4069&gt;Inputs!$B$4,1,0)</f>
        <v>0</v>
      </c>
      <c r="P4069" s="34">
        <f t="shared" si="632"/>
        <v>6.0243093210504889E-2</v>
      </c>
      <c r="Q4069" s="36">
        <f>Inputs!$B$12*(1+$B4069)^0*$C4069+Inputs!$B$29*(1+$D4069)^0*Inputs!$B$19+Inputs!$B$30*(1+$E4069)^0*Inputs!$B$20+Inputs!$B$31*(1+$F4069)^0*Inputs!$B$21+Inputs!$B$22*(1+Inputs!$B$23)^0</f>
        <v>11266.178176060945</v>
      </c>
      <c r="R4069" s="36">
        <f>Inputs!$B$12*(1+$B4069)^1*$C4069+Inputs!$B$29*(1+$D4069)^1*Inputs!$B$19+Inputs!$B$30*(1+$E4069)^1*Inputs!$B$20+Inputs!$B$31*(1+$F4069)^1*Inputs!$B$21+Inputs!$B$22*(1+Inputs!$B$23)^1</f>
        <v>12454.951718647535</v>
      </c>
      <c r="S4069" s="36">
        <f>Inputs!$B$12*(1+$B4069)^2*$C4069+Inputs!$B$29*(1+$D4069)^2*Inputs!$B$19+Inputs!$B$30*(1+$E4069)^2*Inputs!$B$20+Inputs!$B$31*(1+$F4069)^2*Inputs!$B$21+Inputs!$B$22*(1+Inputs!$B$23)^2</f>
        <v>13959.757648991719</v>
      </c>
      <c r="T4069" s="36">
        <f>Inputs!$B$12*(1+$B4069)^3*$C4069+Inputs!$B$29*(1+$D4069)^3*Inputs!$B$19+Inputs!$B$30*(1+$E4069)^3*Inputs!$B$20+Inputs!$B$31*(1+$F4069)^3*Inputs!$B$21+Inputs!$B$22*(1+Inputs!$B$23)^3</f>
        <v>15875.967598815661</v>
      </c>
      <c r="U4069" s="36">
        <f>Inputs!$B$12*(1+$B4069)^4*$C4069+Inputs!$B$29*(1+$D4069)^4*Inputs!$B$19+Inputs!$B$30*(1+$E4069)^4*Inputs!$B$20+Inputs!$B$31*(1+$F4069)^4*Inputs!$B$21+Inputs!$B$22*(1+Inputs!$B$23)^4</f>
        <v>18328.254452430323</v>
      </c>
      <c r="V4069" s="35">
        <f>Inputs!$B$13/(Q4069*(1-$G4069))</f>
        <v>1.4057049862606497</v>
      </c>
      <c r="W4069" s="36">
        <f>Inputs!$B$13</f>
        <v>12660</v>
      </c>
      <c r="X4069" s="36">
        <f t="shared" si="633"/>
        <v>13215.963551481544</v>
      </c>
      <c r="Y4069" s="36">
        <f t="shared" si="634"/>
        <v>13938.607684718991</v>
      </c>
      <c r="Z4069" s="36">
        <f t="shared" si="635"/>
        <v>14857.821472220232</v>
      </c>
      <c r="AA4069" s="36">
        <f t="shared" si="636"/>
        <v>16005.194136946458</v>
      </c>
      <c r="AB4069" s="36">
        <f t="shared" si="637"/>
        <v>54440.980049398771</v>
      </c>
      <c r="AC4069" s="36">
        <f t="shared" si="638"/>
        <v>273561.60802357702</v>
      </c>
      <c r="AD4069" s="36">
        <f t="shared" si="639"/>
        <v>177860.58459883012</v>
      </c>
    </row>
    <row r="4070" spans="1:30" ht="14.25" customHeight="1" x14ac:dyDescent="0.25">
      <c r="A4070" s="16">
        <v>4054</v>
      </c>
      <c r="B4070" s="34">
        <v>0.38633520853435399</v>
      </c>
      <c r="C4070" s="34">
        <v>8.7282460426173297E-2</v>
      </c>
      <c r="D4070" s="34">
        <v>1.34253551113048E-2</v>
      </c>
      <c r="E4070" s="34">
        <v>4.1727634740351301E-2</v>
      </c>
      <c r="F4070" s="34">
        <v>1.69721284899302E-2</v>
      </c>
      <c r="G4070" s="34">
        <v>0.19350375919339599</v>
      </c>
      <c r="H4070" s="35">
        <v>1.0336773135645501</v>
      </c>
      <c r="I4070" s="34">
        <v>0.100254012282809</v>
      </c>
      <c r="J4070" s="34">
        <v>3.4421899212798902E-2</v>
      </c>
      <c r="K4070" s="36">
        <f>Inputs!$B$12*(1+$B4070)^4</f>
        <v>221627.81393044002</v>
      </c>
      <c r="L4070" s="36">
        <f t="shared" si="630"/>
        <v>23357.872515996718</v>
      </c>
      <c r="M4070" s="36">
        <f t="shared" si="631"/>
        <v>291010.22156291484</v>
      </c>
      <c r="N4070" s="37">
        <f>M4070/Inputs!$B$6</f>
        <v>443.61314262639456</v>
      </c>
      <c r="O4070" s="38">
        <f>IF(N4070&gt;Inputs!$B$4,1,0)</f>
        <v>1</v>
      </c>
      <c r="P4070" s="34">
        <f t="shared" si="632"/>
        <v>6.5832113070010106E-2</v>
      </c>
      <c r="Q4070" s="36">
        <f>Inputs!$B$12*(1+$B4070)^0*$C4070+Inputs!$B$29*(1+$D4070)^0*Inputs!$B$19+Inputs!$B$30*(1+$E4070)^0*Inputs!$B$20+Inputs!$B$31*(1+$F4070)^0*Inputs!$B$21+Inputs!$B$22*(1+Inputs!$B$23)^0</f>
        <v>13258.99165299732</v>
      </c>
      <c r="R4070" s="36">
        <f>Inputs!$B$12*(1+$B4070)^1*$C4070+Inputs!$B$29*(1+$D4070)^1*Inputs!$B$19+Inputs!$B$30*(1+$E4070)^1*Inputs!$B$20+Inputs!$B$31*(1+$F4070)^1*Inputs!$B$21+Inputs!$B$22*(1+Inputs!$B$23)^1</f>
        <v>15438.839826181636</v>
      </c>
      <c r="S4070" s="36">
        <f>Inputs!$B$12*(1+$B4070)^2*$C4070+Inputs!$B$29*(1+$D4070)^2*Inputs!$B$19+Inputs!$B$30*(1+$E4070)^2*Inputs!$B$20+Inputs!$B$31*(1+$F4070)^2*Inputs!$B$21+Inputs!$B$22*(1+Inputs!$B$23)^2</f>
        <v>18404.523539426293</v>
      </c>
      <c r="T4070" s="36">
        <f>Inputs!$B$12*(1+$B4070)^3*$C4070+Inputs!$B$29*(1+$D4070)^3*Inputs!$B$19+Inputs!$B$30*(1+$E4070)^3*Inputs!$B$20+Inputs!$B$31*(1+$F4070)^3*Inputs!$B$21+Inputs!$B$22*(1+Inputs!$B$23)^3</f>
        <v>22458.16820262761</v>
      </c>
      <c r="U4070" s="36">
        <f>Inputs!$B$12*(1+$B4070)^4*$C4070+Inputs!$B$29*(1+$D4070)^4*Inputs!$B$19+Inputs!$B$30*(1+$E4070)^4*Inputs!$B$20+Inputs!$B$31*(1+$F4070)^4*Inputs!$B$21+Inputs!$B$22*(1+Inputs!$B$23)^4</f>
        <v>28018.569058668865</v>
      </c>
      <c r="V4070" s="35">
        <f>Inputs!$B$13/(Q4070*(1-$G4070))</f>
        <v>1.1839159214676571</v>
      </c>
      <c r="W4070" s="36">
        <f>Inputs!$B$13</f>
        <v>12660</v>
      </c>
      <c r="X4070" s="36">
        <f t="shared" si="633"/>
        <v>14273.701801375051</v>
      </c>
      <c r="Y4070" s="36">
        <f t="shared" si="634"/>
        <v>16458.066722034029</v>
      </c>
      <c r="Z4070" s="36">
        <f t="shared" si="635"/>
        <v>19402.702656552254</v>
      </c>
      <c r="AA4070" s="36">
        <f t="shared" si="636"/>
        <v>23357.872515996718</v>
      </c>
      <c r="AB4070" s="36">
        <f t="shared" si="637"/>
        <v>63380.802577523486</v>
      </c>
      <c r="AC4070" s="36">
        <f t="shared" si="638"/>
        <v>367022.9273040719</v>
      </c>
      <c r="AD4070" s="36">
        <f t="shared" si="639"/>
        <v>227629.41898539136</v>
      </c>
    </row>
    <row r="4071" spans="1:30" ht="14.25" customHeight="1" x14ac:dyDescent="0.25">
      <c r="A4071" s="16">
        <v>4055</v>
      </c>
      <c r="B4071" s="34">
        <v>0.12621365228534001</v>
      </c>
      <c r="C4071" s="34">
        <v>8.6650800678475998E-2</v>
      </c>
      <c r="D4071" s="34">
        <v>2.4715777290145301E-2</v>
      </c>
      <c r="E4071" s="34">
        <v>3.4048911277257801E-2</v>
      </c>
      <c r="F4071" s="34">
        <v>2.71645237434197E-2</v>
      </c>
      <c r="G4071" s="34">
        <v>0.17406213590087999</v>
      </c>
      <c r="H4071" s="35">
        <v>1.0715469765742101</v>
      </c>
      <c r="I4071" s="34">
        <v>0.10620962645371999</v>
      </c>
      <c r="J4071" s="34">
        <v>1.8243633882899998E-2</v>
      </c>
      <c r="K4071" s="36">
        <f>Inputs!$B$12*(1+$B4071)^4</f>
        <v>96523.79777587275</v>
      </c>
      <c r="L4071" s="36">
        <f t="shared" si="630"/>
        <v>15316.461440323721</v>
      </c>
      <c r="M4071" s="36">
        <f t="shared" si="631"/>
        <v>158524.67655285</v>
      </c>
      <c r="N4071" s="37">
        <f>M4071/Inputs!$B$6</f>
        <v>241.65347035495427</v>
      </c>
      <c r="O4071" s="38">
        <f>IF(N4071&gt;Inputs!$B$4,1,0)</f>
        <v>0</v>
      </c>
      <c r="P4071" s="34">
        <f t="shared" si="632"/>
        <v>8.7965992570819995E-2</v>
      </c>
      <c r="Q4071" s="36">
        <f>Inputs!$B$12*(1+$B4071)^0*$C4071+Inputs!$B$29*(1+$D4071)^0*Inputs!$B$19+Inputs!$B$30*(1+$E4071)^0*Inputs!$B$20+Inputs!$B$31*(1+$F4071)^0*Inputs!$B$21+Inputs!$B$22*(1+Inputs!$B$23)^0</f>
        <v>13221.09206813548</v>
      </c>
      <c r="R4071" s="36">
        <f>Inputs!$B$12*(1+$B4071)^1*$C4071+Inputs!$B$29*(1+$D4071)^1*Inputs!$B$19+Inputs!$B$30*(1+$E4071)^1*Inputs!$B$20+Inputs!$B$31*(1+$F4071)^1*Inputs!$B$21+Inputs!$B$22*(1+Inputs!$B$23)^1</f>
        <v>14097.8803132471</v>
      </c>
      <c r="S4071" s="36">
        <f>Inputs!$B$12*(1+$B4071)^2*$C4071+Inputs!$B$29*(1+$D4071)^2*Inputs!$B$19+Inputs!$B$30*(1+$E4071)^2*Inputs!$B$20+Inputs!$B$31*(1+$F4071)^2*Inputs!$B$21+Inputs!$B$22*(1+Inputs!$B$23)^2</f>
        <v>15063.674355219708</v>
      </c>
      <c r="T4071" s="36">
        <f>Inputs!$B$12*(1+$B4071)^3*$C4071+Inputs!$B$29*(1+$D4071)^3*Inputs!$B$19+Inputs!$B$30*(1+$E4071)^3*Inputs!$B$20+Inputs!$B$31*(1+$F4071)^3*Inputs!$B$21+Inputs!$B$22*(1+Inputs!$B$23)^3</f>
        <v>16129.104498442279</v>
      </c>
      <c r="U4071" s="36">
        <f>Inputs!$B$12*(1+$B4071)^4*$C4071+Inputs!$B$29*(1+$D4071)^4*Inputs!$B$19+Inputs!$B$30*(1+$E4071)^4*Inputs!$B$20+Inputs!$B$31*(1+$F4071)^4*Inputs!$B$21+Inputs!$B$22*(1+Inputs!$B$23)^4</f>
        <v>17306.125563629372</v>
      </c>
      <c r="V4071" s="35">
        <f>Inputs!$B$13/(Q4071*(1-$G4071))</f>
        <v>1.1593618353379389</v>
      </c>
      <c r="W4071" s="36">
        <f>Inputs!$B$13</f>
        <v>12660</v>
      </c>
      <c r="X4071" s="36">
        <f t="shared" si="633"/>
        <v>13243.949622237807</v>
      </c>
      <c r="Y4071" s="36">
        <f t="shared" si="634"/>
        <v>13878.103373978103</v>
      </c>
      <c r="Z4071" s="36">
        <f t="shared" si="635"/>
        <v>14567.220492211196</v>
      </c>
      <c r="AA4071" s="36">
        <f t="shared" si="636"/>
        <v>15316.461440323721</v>
      </c>
      <c r="AB4071" s="36">
        <f t="shared" si="637"/>
        <v>51494.024646747712</v>
      </c>
      <c r="AC4071" s="36">
        <f t="shared" si="638"/>
        <v>177294.53052742564</v>
      </c>
      <c r="AD4071" s="36">
        <f t="shared" si="639"/>
        <v>107030.6519061023</v>
      </c>
    </row>
    <row r="4072" spans="1:30" ht="14.25" customHeight="1" x14ac:dyDescent="0.25">
      <c r="A4072" s="16">
        <v>4056</v>
      </c>
      <c r="B4072" s="34">
        <v>0.30261926968034703</v>
      </c>
      <c r="C4072" s="34">
        <v>9.0321011834943704E-2</v>
      </c>
      <c r="D4072" s="34">
        <v>2.5889073313405501E-2</v>
      </c>
      <c r="E4072" s="34">
        <v>2.6935814746126E-2</v>
      </c>
      <c r="F4072" s="34">
        <v>-2.93579181831195E-3</v>
      </c>
      <c r="G4072" s="34">
        <v>0.185373531492451</v>
      </c>
      <c r="H4072" s="35">
        <v>1.12130131365758</v>
      </c>
      <c r="I4072" s="34">
        <v>0.102524701587935</v>
      </c>
      <c r="J4072" s="34">
        <v>1.8515121993936099E-2</v>
      </c>
      <c r="K4072" s="36">
        <f>Inputs!$B$12*(1+$B4072)^4</f>
        <v>172751.2680994352</v>
      </c>
      <c r="L4072" s="36">
        <f t="shared" si="630"/>
        <v>21849.876818101584</v>
      </c>
      <c r="M4072" s="36">
        <f t="shared" si="631"/>
        <v>223770.08137288844</v>
      </c>
      <c r="N4072" s="37">
        <f>M4072/Inputs!$B$6</f>
        <v>341.11292892208604</v>
      </c>
      <c r="O4072" s="38">
        <f>IF(N4072&gt;Inputs!$B$4,1,0)</f>
        <v>0</v>
      </c>
      <c r="P4072" s="34">
        <f t="shared" si="632"/>
        <v>8.4009579593998907E-2</v>
      </c>
      <c r="Q4072" s="36">
        <f>Inputs!$B$12*(1+$B4072)^0*$C4072+Inputs!$B$29*(1+$D4072)^0*Inputs!$B$19+Inputs!$B$30*(1+$E4072)^0*Inputs!$B$20+Inputs!$B$31*(1+$F4072)^0*Inputs!$B$21+Inputs!$B$22*(1+Inputs!$B$23)^0</f>
        <v>13441.304737523544</v>
      </c>
      <c r="R4072" s="36">
        <f>Inputs!$B$12*(1+$B4072)^1*$C4072+Inputs!$B$29*(1+$D4072)^1*Inputs!$B$19+Inputs!$B$30*(1+$E4072)^1*Inputs!$B$20+Inputs!$B$31*(1+$F4072)^1*Inputs!$B$21+Inputs!$B$22*(1+Inputs!$B$23)^1</f>
        <v>15152.048918022097</v>
      </c>
      <c r="S4072" s="36">
        <f>Inputs!$B$12*(1+$B4072)^2*$C4072+Inputs!$B$29*(1+$D4072)^2*Inputs!$B$19+Inputs!$B$30*(1+$E4072)^2*Inputs!$B$20+Inputs!$B$31*(1+$F4072)^2*Inputs!$B$21+Inputs!$B$22*(1+Inputs!$B$23)^2</f>
        <v>17361.081676777358</v>
      </c>
      <c r="T4072" s="36">
        <f>Inputs!$B$12*(1+$B4072)^3*$C4072+Inputs!$B$29*(1+$D4072)^3*Inputs!$B$19+Inputs!$B$30*(1+$E4072)^3*Inputs!$B$20+Inputs!$B$31*(1+$F4072)^3*Inputs!$B$21+Inputs!$B$22*(1+Inputs!$B$23)^3</f>
        <v>20218.633213779438</v>
      </c>
      <c r="U4072" s="36">
        <f>Inputs!$B$12*(1+$B4072)^4*$C4072+Inputs!$B$29*(1+$D4072)^4*Inputs!$B$19+Inputs!$B$30*(1+$E4072)^4*Inputs!$B$20+Inputs!$B$31*(1+$F4072)^4*Inputs!$B$21+Inputs!$B$22*(1+Inputs!$B$23)^4</f>
        <v>23920.383881934191</v>
      </c>
      <c r="V4072" s="35">
        <f>Inputs!$B$13/(Q4072*(1-$G4072))</f>
        <v>1.156202120049391</v>
      </c>
      <c r="W4072" s="36">
        <f>Inputs!$B$13</f>
        <v>12660</v>
      </c>
      <c r="X4072" s="36">
        <f t="shared" si="633"/>
        <v>14163.606064043985</v>
      </c>
      <c r="Y4072" s="36">
        <f t="shared" si="634"/>
        <v>16105.133972929607</v>
      </c>
      <c r="Z4072" s="36">
        <f t="shared" si="635"/>
        <v>18612.252886542632</v>
      </c>
      <c r="AA4072" s="36">
        <f t="shared" si="636"/>
        <v>21849.876818101584</v>
      </c>
      <c r="AB4072" s="36">
        <f t="shared" si="637"/>
        <v>61160.541552087998</v>
      </c>
      <c r="AC4072" s="36">
        <f t="shared" si="638"/>
        <v>264903.47958521295</v>
      </c>
      <c r="AD4072" s="36">
        <f t="shared" si="639"/>
        <v>162609.53982080045</v>
      </c>
    </row>
    <row r="4073" spans="1:30" ht="14.25" customHeight="1" x14ac:dyDescent="0.25">
      <c r="A4073" s="16">
        <v>4057</v>
      </c>
      <c r="B4073" s="34">
        <v>0.26514058745135399</v>
      </c>
      <c r="C4073" s="34">
        <v>7.0015465206003505E-2</v>
      </c>
      <c r="D4073" s="34">
        <v>4.5514341802084399E-2</v>
      </c>
      <c r="E4073" s="34">
        <v>1.8864790644733301E-2</v>
      </c>
      <c r="F4073" s="34">
        <v>1.3884883747680399E-2</v>
      </c>
      <c r="G4073" s="34">
        <v>0.183808004560126</v>
      </c>
      <c r="H4073" s="35">
        <v>1.02504516049217</v>
      </c>
      <c r="I4073" s="34">
        <v>0.103700314289305</v>
      </c>
      <c r="J4073" s="34">
        <v>1.82942160021346E-2</v>
      </c>
      <c r="K4073" s="36">
        <f>Inputs!$B$12*(1+$B4073)^4</f>
        <v>153711.51578838602</v>
      </c>
      <c r="L4073" s="36">
        <f t="shared" si="630"/>
        <v>16388.949429517997</v>
      </c>
      <c r="M4073" s="36">
        <f t="shared" si="631"/>
        <v>172504.34393241158</v>
      </c>
      <c r="N4073" s="37">
        <f>M4073/Inputs!$B$6</f>
        <v>262.9639389213591</v>
      </c>
      <c r="O4073" s="38">
        <f>IF(N4073&gt;Inputs!$B$4,1,0)</f>
        <v>0</v>
      </c>
      <c r="P4073" s="34">
        <f t="shared" si="632"/>
        <v>8.5406098287170398E-2</v>
      </c>
      <c r="Q4073" s="36">
        <f>Inputs!$B$12*(1+$B4073)^0*$C4073+Inputs!$B$29*(1+$D4073)^0*Inputs!$B$19+Inputs!$B$30*(1+$E4073)^0*Inputs!$B$20+Inputs!$B$31*(1+$F4073)^0*Inputs!$B$21+Inputs!$B$22*(1+Inputs!$B$23)^0</f>
        <v>12222.97193978713</v>
      </c>
      <c r="R4073" s="36">
        <f>Inputs!$B$12*(1+$B4073)^1*$C4073+Inputs!$B$29*(1+$D4073)^1*Inputs!$B$19+Inputs!$B$30*(1+$E4073)^1*Inputs!$B$20+Inputs!$B$31*(1+$F4073)^1*Inputs!$B$21+Inputs!$B$22*(1+Inputs!$B$23)^1</f>
        <v>13527.969585551014</v>
      </c>
      <c r="S4073" s="36">
        <f>Inputs!$B$12*(1+$B4073)^2*$C4073+Inputs!$B$29*(1+$D4073)^2*Inputs!$B$19+Inputs!$B$30*(1+$E4073)^2*Inputs!$B$20+Inputs!$B$31*(1+$F4073)^2*Inputs!$B$21+Inputs!$B$22*(1+Inputs!$B$23)^2</f>
        <v>15134.817582855052</v>
      </c>
      <c r="T4073" s="36">
        <f>Inputs!$B$12*(1+$B4073)^3*$C4073+Inputs!$B$29*(1+$D4073)^3*Inputs!$B$19+Inputs!$B$30*(1+$E4073)^3*Inputs!$B$20+Inputs!$B$31*(1+$F4073)^3*Inputs!$B$21+Inputs!$B$22*(1+Inputs!$B$23)^3</f>
        <v>17122.095978856458</v>
      </c>
      <c r="U4073" s="36">
        <f>Inputs!$B$12*(1+$B4073)^4*$C4073+Inputs!$B$29*(1+$D4073)^4*Inputs!$B$19+Inputs!$B$30*(1+$E4073)^4*Inputs!$B$20+Inputs!$B$31*(1+$F4073)^4*Inputs!$B$21+Inputs!$B$22*(1+Inputs!$B$23)^4</f>
        <v>19589.158686592615</v>
      </c>
      <c r="V4073" s="35">
        <f>Inputs!$B$13/(Q4073*(1-$G4073))</f>
        <v>1.2690085836028653</v>
      </c>
      <c r="W4073" s="36">
        <f>Inputs!$B$13</f>
        <v>12660</v>
      </c>
      <c r="X4073" s="36">
        <f t="shared" si="633"/>
        <v>13338.231692631532</v>
      </c>
      <c r="Y4073" s="36">
        <f t="shared" si="634"/>
        <v>14169.127705385219</v>
      </c>
      <c r="Z4073" s="36">
        <f t="shared" si="635"/>
        <v>15177.26392824846</v>
      </c>
      <c r="AA4073" s="36">
        <f t="shared" si="636"/>
        <v>16388.949429517997</v>
      </c>
      <c r="AB4073" s="36">
        <f t="shared" si="637"/>
        <v>53193.565537072747</v>
      </c>
      <c r="AC4073" s="36">
        <f t="shared" si="638"/>
        <v>195404.92710854384</v>
      </c>
      <c r="AD4073" s="36">
        <f t="shared" si="639"/>
        <v>119310.77839533884</v>
      </c>
    </row>
    <row r="4074" spans="1:30" ht="14.25" customHeight="1" x14ac:dyDescent="0.25">
      <c r="A4074" s="16">
        <v>4058</v>
      </c>
      <c r="B4074" s="34">
        <v>0.38790241114827201</v>
      </c>
      <c r="C4074" s="34">
        <v>6.4869953633605107E-2</v>
      </c>
      <c r="D4074" s="34">
        <v>2.7349803213184101E-2</v>
      </c>
      <c r="E4074" s="34">
        <v>5.9668325262671497E-2</v>
      </c>
      <c r="F4074" s="34">
        <v>-6.3749676258168398E-3</v>
      </c>
      <c r="G4074" s="34">
        <v>0.16333118396527899</v>
      </c>
      <c r="H4074" s="35">
        <v>0.924943830608974</v>
      </c>
      <c r="I4074" s="34">
        <v>8.9353185631153395E-2</v>
      </c>
      <c r="J4074" s="34">
        <v>2.46174968336344E-2</v>
      </c>
      <c r="K4074" s="36">
        <f>Inputs!$B$12*(1+$B4074)^4</f>
        <v>222631.68401069948</v>
      </c>
      <c r="L4074" s="36">
        <f t="shared" si="630"/>
        <v>17870.550943838116</v>
      </c>
      <c r="M4074" s="36">
        <f t="shared" si="631"/>
        <v>241550.03826206722</v>
      </c>
      <c r="N4074" s="37">
        <f>M4074/Inputs!$B$6</f>
        <v>368.21652174095613</v>
      </c>
      <c r="O4074" s="38">
        <f>IF(N4074&gt;Inputs!$B$4,1,0)</f>
        <v>0</v>
      </c>
      <c r="P4074" s="34">
        <f t="shared" si="632"/>
        <v>6.4735688797518995E-2</v>
      </c>
      <c r="Q4074" s="36">
        <f>Inputs!$B$12*(1+$B4074)^0*$C4074+Inputs!$B$29*(1+$D4074)^0*Inputs!$B$19+Inputs!$B$30*(1+$E4074)^0*Inputs!$B$20+Inputs!$B$31*(1+$F4074)^0*Inputs!$B$21+Inputs!$B$22*(1+Inputs!$B$23)^0</f>
        <v>11914.241245443227</v>
      </c>
      <c r="R4074" s="36">
        <f>Inputs!$B$12*(1+$B4074)^1*$C4074+Inputs!$B$29*(1+$D4074)^1*Inputs!$B$19+Inputs!$B$30*(1+$E4074)^1*Inputs!$B$20+Inputs!$B$31*(1+$F4074)^1*Inputs!$B$21+Inputs!$B$22*(1+Inputs!$B$23)^1</f>
        <v>13566.272099084852</v>
      </c>
      <c r="S4074" s="36">
        <f>Inputs!$B$12*(1+$B4074)^2*$C4074+Inputs!$B$29*(1+$D4074)^2*Inputs!$B$19+Inputs!$B$30*(1+$E4074)^2*Inputs!$B$20+Inputs!$B$31*(1+$F4074)^2*Inputs!$B$21+Inputs!$B$22*(1+Inputs!$B$23)^2</f>
        <v>15813.473613118054</v>
      </c>
      <c r="T4074" s="36">
        <f>Inputs!$B$12*(1+$B4074)^3*$C4074+Inputs!$B$29*(1+$D4074)^3*Inputs!$B$19+Inputs!$B$30*(1+$E4074)^3*Inputs!$B$20+Inputs!$B$31*(1+$F4074)^3*Inputs!$B$21+Inputs!$B$22*(1+Inputs!$B$23)^3</f>
        <v>18883.559199278105</v>
      </c>
      <c r="U4074" s="36">
        <f>Inputs!$B$12*(1+$B4074)^4*$C4074+Inputs!$B$29*(1+$D4074)^4*Inputs!$B$19+Inputs!$B$30*(1+$E4074)^4*Inputs!$B$20+Inputs!$B$31*(1+$F4074)^4*Inputs!$B$21+Inputs!$B$22*(1+Inputs!$B$23)^4</f>
        <v>23092.396162721321</v>
      </c>
      <c r="V4074" s="35">
        <f>Inputs!$B$13/(Q4074*(1-$G4074))</f>
        <v>1.2700292800629036</v>
      </c>
      <c r="W4074" s="36">
        <f>Inputs!$B$13</f>
        <v>12660</v>
      </c>
      <c r="X4074" s="36">
        <f t="shared" si="633"/>
        <v>13436.216799593016</v>
      </c>
      <c r="Y4074" s="36">
        <f t="shared" si="634"/>
        <v>14520.44978768554</v>
      </c>
      <c r="Z4074" s="36">
        <f t="shared" si="635"/>
        <v>15976.477149204355</v>
      </c>
      <c r="AA4074" s="36">
        <f t="shared" si="636"/>
        <v>17870.550943838116</v>
      </c>
      <c r="AB4074" s="36">
        <f t="shared" si="637"/>
        <v>57170.638190637197</v>
      </c>
      <c r="AC4074" s="36">
        <f t="shared" si="638"/>
        <v>282849.83932719205</v>
      </c>
      <c r="AD4074" s="36">
        <f t="shared" si="639"/>
        <v>184379.40007143002</v>
      </c>
    </row>
    <row r="4075" spans="1:30" ht="14.25" customHeight="1" x14ac:dyDescent="0.25">
      <c r="A4075" s="16">
        <v>4059</v>
      </c>
      <c r="B4075" s="34">
        <v>0.36816855806972798</v>
      </c>
      <c r="C4075" s="34">
        <v>5.7443569416116197E-2</v>
      </c>
      <c r="D4075" s="34">
        <v>3.3115911090878199E-2</v>
      </c>
      <c r="E4075" s="34">
        <v>4.6258029161178701E-2</v>
      </c>
      <c r="F4075" s="34">
        <v>1.5670155824089201E-3</v>
      </c>
      <c r="G4075" s="34">
        <v>0.209455570569202</v>
      </c>
      <c r="H4075" s="35">
        <v>1.0703285770372899</v>
      </c>
      <c r="I4075" s="34">
        <v>9.6719047388665103E-2</v>
      </c>
      <c r="J4075" s="34">
        <v>2.8435711425964402E-2</v>
      </c>
      <c r="K4075" s="36">
        <f>Inputs!$B$12*(1+$B4075)^4</f>
        <v>210237.2528578972</v>
      </c>
      <c r="L4075" s="36">
        <f t="shared" si="630"/>
        <v>17595.859663588268</v>
      </c>
      <c r="M4075" s="36">
        <f t="shared" si="631"/>
        <v>222684.70083218726</v>
      </c>
      <c r="N4075" s="37">
        <f>M4075/Inputs!$B$6</f>
        <v>339.45838541491958</v>
      </c>
      <c r="O4075" s="38">
        <f>IF(N4075&gt;Inputs!$B$4,1,0)</f>
        <v>0</v>
      </c>
      <c r="P4075" s="34">
        <f t="shared" si="632"/>
        <v>6.8283335962700697E-2</v>
      </c>
      <c r="Q4075" s="36">
        <f>Inputs!$B$12*(1+$B4075)^0*$C4075+Inputs!$B$29*(1+$D4075)^0*Inputs!$B$19+Inputs!$B$30*(1+$E4075)^0*Inputs!$B$20+Inputs!$B$31*(1+$F4075)^0*Inputs!$B$21+Inputs!$B$22*(1+Inputs!$B$23)^0</f>
        <v>11468.658192393894</v>
      </c>
      <c r="R4075" s="36">
        <f>Inputs!$B$12*(1+$B4075)^1*$C4075+Inputs!$B$29*(1+$D4075)^1*Inputs!$B$19+Inputs!$B$30*(1+$E4075)^1*Inputs!$B$20+Inputs!$B$31*(1+$F4075)^1*Inputs!$B$21+Inputs!$B$22*(1+Inputs!$B$23)^1</f>
        <v>12901.030175098338</v>
      </c>
      <c r="S4075" s="36">
        <f>Inputs!$B$12*(1+$B4075)^2*$C4075+Inputs!$B$29*(1+$D4075)^2*Inputs!$B$19+Inputs!$B$30*(1+$E4075)^2*Inputs!$B$20+Inputs!$B$31*(1+$F4075)^2*Inputs!$B$21+Inputs!$B$22*(1+Inputs!$B$23)^2</f>
        <v>14807.514459678692</v>
      </c>
      <c r="T4075" s="36">
        <f>Inputs!$B$12*(1+$B4075)^3*$C4075+Inputs!$B$29*(1+$D4075)^3*Inputs!$B$19+Inputs!$B$30*(1+$E4075)^3*Inputs!$B$20+Inputs!$B$31*(1+$F4075)^3*Inputs!$B$21+Inputs!$B$22*(1+Inputs!$B$23)^3</f>
        <v>17360.41895255386</v>
      </c>
      <c r="U4075" s="36">
        <f>Inputs!$B$12*(1+$B4075)^4*$C4075+Inputs!$B$29*(1+$D4075)^4*Inputs!$B$19+Inputs!$B$30*(1+$E4075)^4*Inputs!$B$20+Inputs!$B$31*(1+$F4075)^4*Inputs!$B$21+Inputs!$B$22*(1+Inputs!$B$23)^4</f>
        <v>20795.390779332658</v>
      </c>
      <c r="V4075" s="35">
        <f>Inputs!$B$13/(Q4075*(1-$G4075))</f>
        <v>1.396351685348139</v>
      </c>
      <c r="W4075" s="36">
        <f>Inputs!$B$13</f>
        <v>12660</v>
      </c>
      <c r="X4075" s="36">
        <f t="shared" si="633"/>
        <v>13409.899807062051</v>
      </c>
      <c r="Y4075" s="36">
        <f t="shared" si="634"/>
        <v>14437.477195167274</v>
      </c>
      <c r="Z4075" s="36">
        <f t="shared" si="635"/>
        <v>15807.984880490958</v>
      </c>
      <c r="AA4075" s="36">
        <f t="shared" si="636"/>
        <v>17595.859663588268</v>
      </c>
      <c r="AB4075" s="36">
        <f t="shared" si="637"/>
        <v>55654.125505858545</v>
      </c>
      <c r="AC4075" s="36">
        <f t="shared" si="638"/>
        <v>265016.49628188583</v>
      </c>
      <c r="AD4075" s="36">
        <f t="shared" si="639"/>
        <v>167030.57532632872</v>
      </c>
    </row>
    <row r="4076" spans="1:30" ht="14.25" customHeight="1" x14ac:dyDescent="0.25">
      <c r="A4076" s="16">
        <v>4060</v>
      </c>
      <c r="B4076" s="34">
        <v>0.18906231678889801</v>
      </c>
      <c r="C4076" s="34">
        <v>0.101828996545901</v>
      </c>
      <c r="D4076" s="34">
        <v>4.4986745130624402E-2</v>
      </c>
      <c r="E4076" s="34">
        <v>1.9810297401962201E-2</v>
      </c>
      <c r="F4076" s="34">
        <v>5.4777009840029098E-3</v>
      </c>
      <c r="G4076" s="34">
        <v>0.16481367125051399</v>
      </c>
      <c r="H4076" s="35">
        <v>0.93415614708473704</v>
      </c>
      <c r="I4076" s="34">
        <v>9.2852745707938403E-2</v>
      </c>
      <c r="J4076" s="34">
        <v>1.9328554294458601E-2</v>
      </c>
      <c r="K4076" s="36">
        <f>Inputs!$B$12*(1+$B4076)^4</f>
        <v>119941.56573005355</v>
      </c>
      <c r="L4076" s="36">
        <f t="shared" si="630"/>
        <v>16295.447639838858</v>
      </c>
      <c r="M4076" s="36">
        <f t="shared" si="631"/>
        <v>199717.0116622262</v>
      </c>
      <c r="N4076" s="37">
        <f>M4076/Inputs!$B$6</f>
        <v>304.44666411924726</v>
      </c>
      <c r="O4076" s="38">
        <f>IF(N4076&gt;Inputs!$B$4,1,0)</f>
        <v>0</v>
      </c>
      <c r="P4076" s="34">
        <f t="shared" si="632"/>
        <v>7.3524191413479795E-2</v>
      </c>
      <c r="Q4076" s="36">
        <f>Inputs!$B$12*(1+$B4076)^0*$C4076+Inputs!$B$29*(1+$D4076)^0*Inputs!$B$19+Inputs!$B$30*(1+$E4076)^0*Inputs!$B$20+Inputs!$B$31*(1+$F4076)^0*Inputs!$B$21+Inputs!$B$22*(1+Inputs!$B$23)^0</f>
        <v>14131.783820180983</v>
      </c>
      <c r="R4076" s="36">
        <f>Inputs!$B$12*(1+$B4076)^1*$C4076+Inputs!$B$29*(1+$D4076)^1*Inputs!$B$19+Inputs!$B$30*(1+$E4076)^1*Inputs!$B$20+Inputs!$B$31*(1+$F4076)^1*Inputs!$B$21+Inputs!$B$22*(1+Inputs!$B$23)^1</f>
        <v>15440.758653051023</v>
      </c>
      <c r="S4076" s="36">
        <f>Inputs!$B$12*(1+$B4076)^2*$C4076+Inputs!$B$29*(1+$D4076)^2*Inputs!$B$19+Inputs!$B$30*(1+$E4076)^2*Inputs!$B$20+Inputs!$B$31*(1+$F4076)^2*Inputs!$B$21+Inputs!$B$22*(1+Inputs!$B$23)^2</f>
        <v>16973.85018240611</v>
      </c>
      <c r="T4076" s="36">
        <f>Inputs!$B$12*(1+$B4076)^3*$C4076+Inputs!$B$29*(1+$D4076)^3*Inputs!$B$19+Inputs!$B$30*(1+$E4076)^3*Inputs!$B$20+Inputs!$B$31*(1+$F4076)^3*Inputs!$B$21+Inputs!$B$22*(1+Inputs!$B$23)^3</f>
        <v>18772.606216661341</v>
      </c>
      <c r="U4076" s="36">
        <f>Inputs!$B$12*(1+$B4076)^4*$C4076+Inputs!$B$29*(1+$D4076)^4*Inputs!$B$19+Inputs!$B$30*(1+$E4076)^4*Inputs!$B$20+Inputs!$B$31*(1+$F4076)^4*Inputs!$B$21+Inputs!$B$22*(1+Inputs!$B$23)^4</f>
        <v>20886.392856072671</v>
      </c>
      <c r="V4076" s="35">
        <f>Inputs!$B$13/(Q4076*(1-$G4076))</f>
        <v>1.0726384081088853</v>
      </c>
      <c r="W4076" s="36">
        <f>Inputs!$B$13</f>
        <v>12660</v>
      </c>
      <c r="X4076" s="36">
        <f t="shared" si="633"/>
        <v>13386.185232619366</v>
      </c>
      <c r="Y4076" s="36">
        <f t="shared" si="634"/>
        <v>14224.488538811236</v>
      </c>
      <c r="Z4076" s="36">
        <f t="shared" si="635"/>
        <v>15189.08587780358</v>
      </c>
      <c r="AA4076" s="36">
        <f t="shared" si="636"/>
        <v>16295.447639838858</v>
      </c>
      <c r="AB4076" s="36">
        <f t="shared" si="637"/>
        <v>54792.451950792922</v>
      </c>
      <c r="AC4076" s="36">
        <f t="shared" si="638"/>
        <v>225917.68457385123</v>
      </c>
      <c r="AD4076" s="36">
        <f t="shared" si="639"/>
        <v>144924.55971143328</v>
      </c>
    </row>
    <row r="4077" spans="1:30" ht="14.25" customHeight="1" x14ac:dyDescent="0.25">
      <c r="A4077" s="16">
        <v>4061</v>
      </c>
      <c r="B4077" s="34">
        <v>0.33778323231315899</v>
      </c>
      <c r="C4077" s="34">
        <v>8.9964161006870796E-2</v>
      </c>
      <c r="D4077" s="34">
        <v>2.7683334151798501E-2</v>
      </c>
      <c r="E4077" s="34">
        <v>2.8249206436965501E-2</v>
      </c>
      <c r="F4077" s="34">
        <v>1.4872857440538701E-2</v>
      </c>
      <c r="G4077" s="34">
        <v>0.22029280447624</v>
      </c>
      <c r="H4077" s="35">
        <v>1.1469584650817799</v>
      </c>
      <c r="I4077" s="34">
        <v>9.6936558137061493E-2</v>
      </c>
      <c r="J4077" s="34">
        <v>2.71126371966002E-2</v>
      </c>
      <c r="K4077" s="36">
        <f>Inputs!$B$12*(1+$B4077)^4</f>
        <v>192173.82896089178</v>
      </c>
      <c r="L4077" s="36">
        <f t="shared" si="630"/>
        <v>23227.7120557128</v>
      </c>
      <c r="M4077" s="36">
        <f t="shared" si="631"/>
        <v>279179.14558610256</v>
      </c>
      <c r="N4077" s="37">
        <f>M4077/Inputs!$B$6</f>
        <v>425.57796583247341</v>
      </c>
      <c r="O4077" s="38">
        <f>IF(N4077&gt;Inputs!$B$4,1,0)</f>
        <v>1</v>
      </c>
      <c r="P4077" s="34">
        <f t="shared" si="632"/>
        <v>6.982392094046129E-2</v>
      </c>
      <c r="Q4077" s="36">
        <f>Inputs!$B$12*(1+$B4077)^0*$C4077+Inputs!$B$29*(1+$D4077)^0*Inputs!$B$19+Inputs!$B$30*(1+$E4077)^0*Inputs!$B$20+Inputs!$B$31*(1+$F4077)^0*Inputs!$B$21+Inputs!$B$22*(1+Inputs!$B$23)^0</f>
        <v>13419.893687839169</v>
      </c>
      <c r="R4077" s="36">
        <f>Inputs!$B$12*(1+$B4077)^1*$C4077+Inputs!$B$29*(1+$D4077)^1*Inputs!$B$19+Inputs!$B$30*(1+$E4077)^1*Inputs!$B$20+Inputs!$B$31*(1+$F4077)^1*Inputs!$B$21+Inputs!$B$22*(1+Inputs!$B$23)^1</f>
        <v>15403.553233723331</v>
      </c>
      <c r="S4077" s="36">
        <f>Inputs!$B$12*(1+$B4077)^2*$C4077+Inputs!$B$29*(1+$D4077)^2*Inputs!$B$19+Inputs!$B$30*(1+$E4077)^2*Inputs!$B$20+Inputs!$B$31*(1+$F4077)^2*Inputs!$B$21+Inputs!$B$22*(1+Inputs!$B$23)^2</f>
        <v>18006.553635992252</v>
      </c>
      <c r="T4077" s="36">
        <f>Inputs!$B$12*(1+$B4077)^3*$C4077+Inputs!$B$29*(1+$D4077)^3*Inputs!$B$19+Inputs!$B$30*(1+$E4077)^3*Inputs!$B$20+Inputs!$B$31*(1+$F4077)^3*Inputs!$B$21+Inputs!$B$22*(1+Inputs!$B$23)^3</f>
        <v>21437.008566892873</v>
      </c>
      <c r="U4077" s="36">
        <f>Inputs!$B$12*(1+$B4077)^4*$C4077+Inputs!$B$29*(1+$D4077)^4*Inputs!$B$19+Inputs!$B$30*(1+$E4077)^4*Inputs!$B$20+Inputs!$B$31*(1+$F4077)^4*Inputs!$B$21+Inputs!$B$22*(1+Inputs!$B$23)^4</f>
        <v>25973.304107108786</v>
      </c>
      <c r="V4077" s="35">
        <f>Inputs!$B$13/(Q4077*(1-$G4077))</f>
        <v>1.2099100611920341</v>
      </c>
      <c r="W4077" s="36">
        <f>Inputs!$B$13</f>
        <v>12660</v>
      </c>
      <c r="X4077" s="36">
        <f t="shared" si="633"/>
        <v>14342.319696383085</v>
      </c>
      <c r="Y4077" s="36">
        <f t="shared" si="634"/>
        <v>16545.027840992127</v>
      </c>
      <c r="Z4077" s="36">
        <f t="shared" si="635"/>
        <v>19433.992823048909</v>
      </c>
      <c r="AA4077" s="36">
        <f t="shared" si="636"/>
        <v>23227.7120557128</v>
      </c>
      <c r="AB4077" s="36">
        <f t="shared" si="637"/>
        <v>64043.328611676305</v>
      </c>
      <c r="AC4077" s="36">
        <f t="shared" si="638"/>
        <v>341680.56253858417</v>
      </c>
      <c r="AD4077" s="36">
        <f t="shared" si="639"/>
        <v>215135.81697442627</v>
      </c>
    </row>
    <row r="4078" spans="1:30" ht="14.25" customHeight="1" x14ac:dyDescent="0.25">
      <c r="A4078" s="16">
        <v>4062</v>
      </c>
      <c r="B4078" s="34">
        <v>0.26353651172477899</v>
      </c>
      <c r="C4078" s="34">
        <v>7.0691104898218504E-2</v>
      </c>
      <c r="D4078" s="34">
        <v>4.5531632301027102E-2</v>
      </c>
      <c r="E4078" s="34">
        <v>3.4229836217394699E-2</v>
      </c>
      <c r="F4078" s="34">
        <v>1.41356980847244E-2</v>
      </c>
      <c r="G4078" s="34">
        <v>0.158728691525136</v>
      </c>
      <c r="H4078" s="35">
        <v>0.98699970249256697</v>
      </c>
      <c r="I4078" s="34">
        <v>9.9510446734703203E-2</v>
      </c>
      <c r="J4078" s="34">
        <v>2.0850824566408001E-2</v>
      </c>
      <c r="K4078" s="36">
        <f>Inputs!$B$12*(1+$B4078)^4</f>
        <v>152933.43189978108</v>
      </c>
      <c r="L4078" s="36">
        <f t="shared" si="630"/>
        <v>16448.844097809448</v>
      </c>
      <c r="M4078" s="36">
        <f t="shared" si="631"/>
        <v>186771.61193320749</v>
      </c>
      <c r="N4078" s="37">
        <f>M4078/Inputs!$B$6</f>
        <v>284.71282306891385</v>
      </c>
      <c r="O4078" s="38">
        <f>IF(N4078&gt;Inputs!$B$4,1,0)</f>
        <v>0</v>
      </c>
      <c r="P4078" s="34">
        <f t="shared" si="632"/>
        <v>7.8659622168295196E-2</v>
      </c>
      <c r="Q4078" s="36">
        <f>Inputs!$B$12*(1+$B4078)^0*$C4078+Inputs!$B$29*(1+$D4078)^0*Inputs!$B$19+Inputs!$B$30*(1+$E4078)^0*Inputs!$B$20+Inputs!$B$31*(1+$F4078)^0*Inputs!$B$21+Inputs!$B$22*(1+Inputs!$B$23)^0</f>
        <v>12263.510321320031</v>
      </c>
      <c r="R4078" s="36">
        <f>Inputs!$B$12*(1+$B4078)^1*$C4078+Inputs!$B$29*(1+$D4078)^1*Inputs!$B$19+Inputs!$B$30*(1+$E4078)^1*Inputs!$B$20+Inputs!$B$31*(1+$F4078)^1*Inputs!$B$21+Inputs!$B$22*(1+Inputs!$B$23)^1</f>
        <v>13612.212680689823</v>
      </c>
      <c r="S4078" s="36">
        <f>Inputs!$B$12*(1+$B4078)^2*$C4078+Inputs!$B$29*(1+$D4078)^2*Inputs!$B$19+Inputs!$B$30*(1+$E4078)^2*Inputs!$B$20+Inputs!$B$31*(1+$F4078)^2*Inputs!$B$21+Inputs!$B$22*(1+Inputs!$B$23)^2</f>
        <v>15264.103120130658</v>
      </c>
      <c r="T4078" s="36">
        <f>Inputs!$B$12*(1+$B4078)^3*$C4078+Inputs!$B$29*(1+$D4078)^3*Inputs!$B$19+Inputs!$B$30*(1+$E4078)^3*Inputs!$B$20+Inputs!$B$31*(1+$F4078)^3*Inputs!$B$21+Inputs!$B$22*(1+Inputs!$B$23)^3</f>
        <v>17297.175926516655</v>
      </c>
      <c r="U4078" s="36">
        <f>Inputs!$B$12*(1+$B4078)^4*$C4078+Inputs!$B$29*(1+$D4078)^4*Inputs!$B$19+Inputs!$B$30*(1+$E4078)^4*Inputs!$B$20+Inputs!$B$31*(1+$F4078)^4*Inputs!$B$21+Inputs!$B$22*(1+Inputs!$B$23)^4</f>
        <v>19809.900082596036</v>
      </c>
      <c r="V4078" s="35">
        <f>Inputs!$B$13/(Q4078*(1-$G4078))</f>
        <v>1.2271081122446694</v>
      </c>
      <c r="W4078" s="36">
        <f>Inputs!$B$13</f>
        <v>12660</v>
      </c>
      <c r="X4078" s="36">
        <f t="shared" si="633"/>
        <v>13364.90284561668</v>
      </c>
      <c r="Y4078" s="36">
        <f t="shared" si="634"/>
        <v>14215.95820716163</v>
      </c>
      <c r="Z4078" s="36">
        <f t="shared" si="635"/>
        <v>15235.933917483551</v>
      </c>
      <c r="AA4078" s="36">
        <f t="shared" si="636"/>
        <v>16448.844097809448</v>
      </c>
      <c r="AB4078" s="36">
        <f t="shared" si="637"/>
        <v>53925.449913678618</v>
      </c>
      <c r="AC4078" s="36">
        <f t="shared" si="638"/>
        <v>213474.40526076203</v>
      </c>
      <c r="AD4078" s="36">
        <f t="shared" si="639"/>
        <v>132846.16201952889</v>
      </c>
    </row>
    <row r="4079" spans="1:30" ht="14.25" customHeight="1" x14ac:dyDescent="0.25">
      <c r="A4079" s="16">
        <v>4063</v>
      </c>
      <c r="B4079" s="34">
        <v>0.45118126155620197</v>
      </c>
      <c r="C4079" s="34">
        <v>4.7988067958315297E-2</v>
      </c>
      <c r="D4079" s="34">
        <v>1.5672599099956299E-2</v>
      </c>
      <c r="E4079" s="34">
        <v>3.35042620432765E-2</v>
      </c>
      <c r="F4079" s="34">
        <v>1.6861274398093502E-2</v>
      </c>
      <c r="G4079" s="34">
        <v>0.19711710777623501</v>
      </c>
      <c r="H4079" s="35">
        <v>1.0297761953289599</v>
      </c>
      <c r="I4079" s="34">
        <v>0.100256237200609</v>
      </c>
      <c r="J4079" s="34">
        <v>1.7567549110236402E-2</v>
      </c>
      <c r="K4079" s="36">
        <f>Inputs!$B$12*(1+$B4079)^4</f>
        <v>266095.72537881648</v>
      </c>
      <c r="L4079" s="36">
        <f t="shared" si="630"/>
        <v>17677.079652694214</v>
      </c>
      <c r="M4079" s="36">
        <f t="shared" si="631"/>
        <v>189822.57530505478</v>
      </c>
      <c r="N4079" s="37">
        <f>M4079/Inputs!$B$6</f>
        <v>289.36368186746154</v>
      </c>
      <c r="O4079" s="38">
        <f>IF(N4079&gt;Inputs!$B$4,1,0)</f>
        <v>0</v>
      </c>
      <c r="P4079" s="34">
        <f t="shared" si="632"/>
        <v>8.2688688090372595E-2</v>
      </c>
      <c r="Q4079" s="36">
        <f>Inputs!$B$12*(1+$B4079)^0*$C4079+Inputs!$B$29*(1+$D4079)^0*Inputs!$B$19+Inputs!$B$30*(1+$E4079)^0*Inputs!$B$20+Inputs!$B$31*(1+$F4079)^0*Inputs!$B$21+Inputs!$B$22*(1+Inputs!$B$23)^0</f>
        <v>10901.32810492584</v>
      </c>
      <c r="R4079" s="36">
        <f>Inputs!$B$12*(1+$B4079)^1*$C4079+Inputs!$B$29*(1+$D4079)^1*Inputs!$B$19+Inputs!$B$30*(1+$E4079)^1*Inputs!$B$20+Inputs!$B$31*(1+$F4079)^1*Inputs!$B$21+Inputs!$B$22*(1+Inputs!$B$23)^1</f>
        <v>12343.307791174551</v>
      </c>
      <c r="S4079" s="36">
        <f>Inputs!$B$12*(1+$B4079)^2*$C4079+Inputs!$B$29*(1+$D4079)^2*Inputs!$B$19+Inputs!$B$30*(1+$E4079)^2*Inputs!$B$20+Inputs!$B$31*(1+$F4079)^2*Inputs!$B$21+Inputs!$B$22*(1+Inputs!$B$23)^2</f>
        <v>14374.24882592947</v>
      </c>
      <c r="T4079" s="36">
        <f>Inputs!$B$12*(1+$B4079)^3*$C4079+Inputs!$B$29*(1+$D4079)^3*Inputs!$B$19+Inputs!$B$30*(1+$E4079)^3*Inputs!$B$20+Inputs!$B$31*(1+$F4079)^3*Inputs!$B$21+Inputs!$B$22*(1+Inputs!$B$23)^3</f>
        <v>17258.664265862666</v>
      </c>
      <c r="U4079" s="36">
        <f>Inputs!$B$12*(1+$B4079)^4*$C4079+Inputs!$B$29*(1+$D4079)^4*Inputs!$B$19+Inputs!$B$30*(1+$E4079)^4*Inputs!$B$20+Inputs!$B$31*(1+$F4079)^4*Inputs!$B$21+Inputs!$B$22*(1+Inputs!$B$23)^4</f>
        <v>21380.382297278902</v>
      </c>
      <c r="V4079" s="35">
        <f>Inputs!$B$13/(Q4079*(1-$G4079))</f>
        <v>1.4464455525659088</v>
      </c>
      <c r="W4079" s="36">
        <f>Inputs!$B$13</f>
        <v>12660</v>
      </c>
      <c r="X4079" s="36">
        <f t="shared" si="633"/>
        <v>13302.286701905692</v>
      </c>
      <c r="Y4079" s="36">
        <f t="shared" si="634"/>
        <v>14288.837605299983</v>
      </c>
      <c r="Z4079" s="36">
        <f t="shared" si="635"/>
        <v>15712.699820637572</v>
      </c>
      <c r="AA4079" s="36">
        <f t="shared" si="636"/>
        <v>17677.079652694214</v>
      </c>
      <c r="AB4079" s="36">
        <f t="shared" si="637"/>
        <v>54908.124496943907</v>
      </c>
      <c r="AC4079" s="36">
        <f t="shared" si="638"/>
        <v>217534.26052617194</v>
      </c>
      <c r="AD4079" s="36">
        <f t="shared" si="639"/>
        <v>134914.45080811088</v>
      </c>
    </row>
    <row r="4080" spans="1:30" ht="14.25" customHeight="1" x14ac:dyDescent="0.25">
      <c r="A4080" s="16">
        <v>4064</v>
      </c>
      <c r="B4080" s="34">
        <v>0.44111651985411499</v>
      </c>
      <c r="C4080" s="34">
        <v>8.7012117719922094E-2</v>
      </c>
      <c r="D4080" s="34">
        <v>2.5626503524435899E-2</v>
      </c>
      <c r="E4080" s="34">
        <v>4.4440117686071499E-2</v>
      </c>
      <c r="F4080" s="34">
        <v>2.3518483863479302E-2</v>
      </c>
      <c r="G4080" s="34">
        <v>0.176271254369155</v>
      </c>
      <c r="H4080" s="35">
        <v>1.1508348229018801</v>
      </c>
      <c r="I4080" s="34">
        <v>0.108224750187274</v>
      </c>
      <c r="J4080" s="34">
        <v>2.60065106934208E-2</v>
      </c>
      <c r="K4080" s="36">
        <f>Inputs!$B$12*(1+$B4080)^4</f>
        <v>258790.08717623487</v>
      </c>
      <c r="L4080" s="36">
        <f t="shared" si="630"/>
        <v>29879.483731795732</v>
      </c>
      <c r="M4080" s="36">
        <f t="shared" si="631"/>
        <v>293485.87747921329</v>
      </c>
      <c r="N4080" s="37">
        <f>M4080/Inputs!$B$6</f>
        <v>447.3870083524593</v>
      </c>
      <c r="O4080" s="38">
        <f>IF(N4080&gt;Inputs!$B$4,1,0)</f>
        <v>1</v>
      </c>
      <c r="P4080" s="34">
        <f t="shared" si="632"/>
        <v>8.2218239493853193E-2</v>
      </c>
      <c r="Q4080" s="36">
        <f>Inputs!$B$12*(1+$B4080)^0*$C4080+Inputs!$B$29*(1+$D4080)^0*Inputs!$B$19+Inputs!$B$30*(1+$E4080)^0*Inputs!$B$20+Inputs!$B$31*(1+$F4080)^0*Inputs!$B$21+Inputs!$B$22*(1+Inputs!$B$23)^0</f>
        <v>13242.771090622249</v>
      </c>
      <c r="R4080" s="36">
        <f>Inputs!$B$12*(1+$B4080)^1*$C4080+Inputs!$B$29*(1+$D4080)^1*Inputs!$B$19+Inputs!$B$30*(1+$E4080)^1*Inputs!$B$20+Inputs!$B$31*(1+$F4080)^1*Inputs!$B$21+Inputs!$B$22*(1+Inputs!$B$23)^1</f>
        <v>15778.952625855953</v>
      </c>
      <c r="S4080" s="36">
        <f>Inputs!$B$12*(1+$B4080)^2*$C4080+Inputs!$B$29*(1+$D4080)^2*Inputs!$B$19+Inputs!$B$30*(1+$E4080)^2*Inputs!$B$20+Inputs!$B$31*(1+$F4080)^2*Inputs!$B$21+Inputs!$B$22*(1+Inputs!$B$23)^2</f>
        <v>19338.553232403101</v>
      </c>
      <c r="T4080" s="36">
        <f>Inputs!$B$12*(1+$B4080)^3*$C4080+Inputs!$B$29*(1+$D4080)^3*Inputs!$B$19+Inputs!$B$30*(1+$E4080)^3*Inputs!$B$20+Inputs!$B$31*(1+$F4080)^3*Inputs!$B$21+Inputs!$B$22*(1+Inputs!$B$23)^3</f>
        <v>24369.961875084344</v>
      </c>
      <c r="U4080" s="36">
        <f>Inputs!$B$12*(1+$B4080)^4*$C4080+Inputs!$B$29*(1+$D4080)^4*Inputs!$B$19+Inputs!$B$30*(1+$E4080)^4*Inputs!$B$20+Inputs!$B$31*(1+$F4080)^4*Inputs!$B$21+Inputs!$B$22*(1+Inputs!$B$23)^4</f>
        <v>31519.249850759763</v>
      </c>
      <c r="V4080" s="35">
        <f>Inputs!$B$13/(Q4080*(1-$G4080))</f>
        <v>1.1605680536728888</v>
      </c>
      <c r="W4080" s="36">
        <f>Inputs!$B$13</f>
        <v>12660</v>
      </c>
      <c r="X4080" s="36">
        <f t="shared" si="633"/>
        <v>15052.945368008075</v>
      </c>
      <c r="Y4080" s="36">
        <f t="shared" si="634"/>
        <v>18410.002853947335</v>
      </c>
      <c r="Z4080" s="36">
        <f t="shared" si="635"/>
        <v>23150.979077184886</v>
      </c>
      <c r="AA4080" s="36">
        <f t="shared" si="636"/>
        <v>29879.483731795732</v>
      </c>
      <c r="AB4080" s="36">
        <f t="shared" si="637"/>
        <v>70428.902957727871</v>
      </c>
      <c r="AC4080" s="36">
        <f t="shared" si="638"/>
        <v>372867.93093243649</v>
      </c>
      <c r="AD4080" s="36">
        <f t="shared" si="639"/>
        <v>223056.97452148542</v>
      </c>
    </row>
    <row r="4081" spans="1:30" ht="14.25" customHeight="1" x14ac:dyDescent="0.25">
      <c r="A4081" s="16">
        <v>4065</v>
      </c>
      <c r="B4081" s="34">
        <v>0.40193630365923799</v>
      </c>
      <c r="C4081" s="34">
        <v>6.0665040127557399E-2</v>
      </c>
      <c r="D4081" s="34">
        <v>1.30579113306699E-2</v>
      </c>
      <c r="E4081" s="34">
        <v>3.8962589813281802E-2</v>
      </c>
      <c r="F4081" s="34">
        <v>-1.7116382468188E-4</v>
      </c>
      <c r="G4081" s="34">
        <v>0.210477381007281</v>
      </c>
      <c r="H4081" s="35">
        <v>0.95997396739614804</v>
      </c>
      <c r="I4081" s="34">
        <v>0.106013765487178</v>
      </c>
      <c r="J4081" s="34">
        <v>2.59873426767969E-2</v>
      </c>
      <c r="K4081" s="36">
        <f>Inputs!$B$12*(1+$B4081)^4</f>
        <v>231773.82006416508</v>
      </c>
      <c r="L4081" s="36">
        <f t="shared" si="630"/>
        <v>16963.228481079357</v>
      </c>
      <c r="M4081" s="36">
        <f t="shared" si="631"/>
        <v>184621.65506423957</v>
      </c>
      <c r="N4081" s="37">
        <f>M4081/Inputs!$B$6</f>
        <v>281.43544979304812</v>
      </c>
      <c r="O4081" s="38">
        <f>IF(N4081&gt;Inputs!$B$4,1,0)</f>
        <v>0</v>
      </c>
      <c r="P4081" s="34">
        <f t="shared" si="632"/>
        <v>8.0026422810381109E-2</v>
      </c>
      <c r="Q4081" s="36">
        <f>Inputs!$B$12*(1+$B4081)^0*$C4081+Inputs!$B$29*(1+$D4081)^0*Inputs!$B$19+Inputs!$B$30*(1+$E4081)^0*Inputs!$B$20+Inputs!$B$31*(1+$F4081)^0*Inputs!$B$21+Inputs!$B$22*(1+Inputs!$B$23)^0</f>
        <v>11661.946435080365</v>
      </c>
      <c r="R4081" s="36">
        <f>Inputs!$B$12*(1+$B4081)^1*$C4081+Inputs!$B$29*(1+$D4081)^1*Inputs!$B$19+Inputs!$B$30*(1+$E4081)^1*Inputs!$B$20+Inputs!$B$31*(1+$F4081)^1*Inputs!$B$21+Inputs!$B$22*(1+Inputs!$B$23)^1</f>
        <v>13196.066702206339</v>
      </c>
      <c r="S4081" s="36">
        <f>Inputs!$B$12*(1+$B4081)^2*$C4081+Inputs!$B$29*(1+$D4081)^2*Inputs!$B$19+Inputs!$B$30*(1+$E4081)^2*Inputs!$B$20+Inputs!$B$31*(1+$F4081)^2*Inputs!$B$21+Inputs!$B$22*(1+Inputs!$B$23)^2</f>
        <v>15320.526836746034</v>
      </c>
      <c r="T4081" s="36">
        <f>Inputs!$B$12*(1+$B4081)^3*$C4081+Inputs!$B$29*(1+$D4081)^3*Inputs!$B$19+Inputs!$B$30*(1+$E4081)^3*Inputs!$B$20+Inputs!$B$31*(1+$F4081)^3*Inputs!$B$21+Inputs!$B$22*(1+Inputs!$B$23)^3</f>
        <v>18271.773740394834</v>
      </c>
      <c r="U4081" s="36">
        <f>Inputs!$B$12*(1+$B4081)^4*$C4081+Inputs!$B$29*(1+$D4081)^4*Inputs!$B$19+Inputs!$B$30*(1+$E4081)^4*Inputs!$B$20+Inputs!$B$31*(1+$F4081)^4*Inputs!$B$21+Inputs!$B$22*(1+Inputs!$B$23)^4</f>
        <v>22381.257254856537</v>
      </c>
      <c r="V4081" s="35">
        <f>Inputs!$B$13/(Q4081*(1-$G4081))</f>
        <v>1.3749854001238342</v>
      </c>
      <c r="W4081" s="36">
        <f>Inputs!$B$13</f>
        <v>12660</v>
      </c>
      <c r="X4081" s="36">
        <f t="shared" si="633"/>
        <v>13244.454644797901</v>
      </c>
      <c r="Y4081" s="36">
        <f t="shared" si="634"/>
        <v>14121.720393381283</v>
      </c>
      <c r="Z4081" s="36">
        <f t="shared" si="635"/>
        <v>15345.300482836641</v>
      </c>
      <c r="AA4081" s="36">
        <f t="shared" si="636"/>
        <v>16963.228481079357</v>
      </c>
      <c r="AB4081" s="36">
        <f t="shared" si="637"/>
        <v>53215.880893637077</v>
      </c>
      <c r="AC4081" s="36">
        <f t="shared" si="638"/>
        <v>217478.89136266997</v>
      </c>
      <c r="AD4081" s="36">
        <f t="shared" si="639"/>
        <v>131405.7741706025</v>
      </c>
    </row>
    <row r="4082" spans="1:30" ht="14.25" customHeight="1" x14ac:dyDescent="0.25">
      <c r="A4082" s="16">
        <v>4066</v>
      </c>
      <c r="B4082" s="34">
        <v>0.236524821263639</v>
      </c>
      <c r="C4082" s="34">
        <v>8.1559461668211805E-2</v>
      </c>
      <c r="D4082" s="34">
        <v>3.1887250805129601E-2</v>
      </c>
      <c r="E4082" s="34">
        <v>6.1839782268197002E-2</v>
      </c>
      <c r="F4082" s="34">
        <v>2.03804616820682E-2</v>
      </c>
      <c r="G4082" s="34">
        <v>0.20346940771760899</v>
      </c>
      <c r="H4082" s="35">
        <v>0.91397905662165002</v>
      </c>
      <c r="I4082" s="34">
        <v>9.28605613672355E-2</v>
      </c>
      <c r="J4082" s="34">
        <v>2.2527214786133901E-2</v>
      </c>
      <c r="K4082" s="36">
        <f>Inputs!$B$12*(1+$B4082)^4</f>
        <v>140269.29189555702</v>
      </c>
      <c r="L4082" s="36">
        <f t="shared" si="630"/>
        <v>15051.828047124105</v>
      </c>
      <c r="M4082" s="36">
        <f t="shared" si="631"/>
        <v>193233.04869753396</v>
      </c>
      <c r="N4082" s="37">
        <f>M4082/Inputs!$B$6</f>
        <v>294.56257423404566</v>
      </c>
      <c r="O4082" s="38">
        <f>IF(N4082&gt;Inputs!$B$4,1,0)</f>
        <v>0</v>
      </c>
      <c r="P4082" s="34">
        <f t="shared" si="632"/>
        <v>7.0333346581101602E-2</v>
      </c>
      <c r="Q4082" s="36">
        <f>Inputs!$B$12*(1+$B4082)^0*$C4082+Inputs!$B$29*(1+$D4082)^0*Inputs!$B$19+Inputs!$B$30*(1+$E4082)^0*Inputs!$B$20+Inputs!$B$31*(1+$F4082)^0*Inputs!$B$21+Inputs!$B$22*(1+Inputs!$B$23)^0</f>
        <v>12915.61172751963</v>
      </c>
      <c r="R4082" s="36">
        <f>Inputs!$B$12*(1+$B4082)^1*$C4082+Inputs!$B$29*(1+$D4082)^1*Inputs!$B$19+Inputs!$B$30*(1+$E4082)^1*Inputs!$B$20+Inputs!$B$31*(1+$F4082)^1*Inputs!$B$21+Inputs!$B$22*(1+Inputs!$B$23)^1</f>
        <v>14356.464479909817</v>
      </c>
      <c r="S4082" s="36">
        <f>Inputs!$B$12*(1+$B4082)^2*$C4082+Inputs!$B$29*(1+$D4082)^2*Inputs!$B$19+Inputs!$B$30*(1+$E4082)^2*Inputs!$B$20+Inputs!$B$31*(1+$F4082)^2*Inputs!$B$21+Inputs!$B$22*(1+Inputs!$B$23)^2</f>
        <v>16083.84148861096</v>
      </c>
      <c r="T4082" s="36">
        <f>Inputs!$B$12*(1+$B4082)^3*$C4082+Inputs!$B$29*(1+$D4082)^3*Inputs!$B$19+Inputs!$B$30*(1+$E4082)^3*Inputs!$B$20+Inputs!$B$31*(1+$F4082)^3*Inputs!$B$21+Inputs!$B$22*(1+Inputs!$B$23)^3</f>
        <v>18163.171849932172</v>
      </c>
      <c r="U4082" s="36">
        <f>Inputs!$B$12*(1+$B4082)^4*$C4082+Inputs!$B$29*(1+$D4082)^4*Inputs!$B$19+Inputs!$B$30*(1+$E4082)^4*Inputs!$B$20+Inputs!$B$31*(1+$F4082)^4*Inputs!$B$21+Inputs!$B$22*(1+Inputs!$B$23)^4</f>
        <v>20675.239243907847</v>
      </c>
      <c r="V4082" s="35">
        <f>Inputs!$B$13/(Q4082*(1-$G4082))</f>
        <v>1.2305981692180636</v>
      </c>
      <c r="W4082" s="36">
        <f>Inputs!$B$13</f>
        <v>12660</v>
      </c>
      <c r="X4082" s="36">
        <f t="shared" si="633"/>
        <v>13167.17332960185</v>
      </c>
      <c r="Y4082" s="36">
        <f t="shared" si="634"/>
        <v>13737.38085432809</v>
      </c>
      <c r="Z4082" s="36">
        <f t="shared" si="635"/>
        <v>14368.185634628288</v>
      </c>
      <c r="AA4082" s="36">
        <f t="shared" si="636"/>
        <v>15051.828047124105</v>
      </c>
      <c r="AB4082" s="36">
        <f t="shared" si="637"/>
        <v>52861.505827667235</v>
      </c>
      <c r="AC4082" s="36">
        <f t="shared" si="638"/>
        <v>218827.97504478655</v>
      </c>
      <c r="AD4082" s="36">
        <f t="shared" si="639"/>
        <v>140371.54286986671</v>
      </c>
    </row>
    <row r="4083" spans="1:30" ht="14.25" customHeight="1" x14ac:dyDescent="0.25">
      <c r="A4083" s="16">
        <v>4067</v>
      </c>
      <c r="B4083" s="34">
        <v>0.19374857021314401</v>
      </c>
      <c r="C4083" s="34">
        <v>7.4556570157692806E-2</v>
      </c>
      <c r="D4083" s="34">
        <v>5.12311750350486E-2</v>
      </c>
      <c r="E4083" s="34">
        <v>5.1970550517391502E-2</v>
      </c>
      <c r="F4083" s="34">
        <v>1.7651206574326901E-2</v>
      </c>
      <c r="G4083" s="34">
        <v>0.157747655591117</v>
      </c>
      <c r="H4083" s="35">
        <v>0.96829088564277499</v>
      </c>
      <c r="I4083" s="34">
        <v>0.10437467642566101</v>
      </c>
      <c r="J4083" s="34">
        <v>2.3027909097693599E-2</v>
      </c>
      <c r="K4083" s="36">
        <f>Inputs!$B$12*(1+$B4083)^4</f>
        <v>121843.59603574389</v>
      </c>
      <c r="L4083" s="36">
        <f t="shared" si="630"/>
        <v>15037.428617755369</v>
      </c>
      <c r="M4083" s="36">
        <f t="shared" si="631"/>
        <v>166398.51386878864</v>
      </c>
      <c r="N4083" s="37">
        <f>M4083/Inputs!$B$6</f>
        <v>253.6562711414461</v>
      </c>
      <c r="O4083" s="38">
        <f>IF(N4083&gt;Inputs!$B$4,1,0)</f>
        <v>0</v>
      </c>
      <c r="P4083" s="34">
        <f t="shared" si="632"/>
        <v>8.1346767327967404E-2</v>
      </c>
      <c r="Q4083" s="36">
        <f>Inputs!$B$12*(1+$B4083)^0*$C4083+Inputs!$B$29*(1+$D4083)^0*Inputs!$B$19+Inputs!$B$30*(1+$E4083)^0*Inputs!$B$20+Inputs!$B$31*(1+$F4083)^0*Inputs!$B$21+Inputs!$B$22*(1+Inputs!$B$23)^0</f>
        <v>12495.438236888491</v>
      </c>
      <c r="R4083" s="36">
        <f>Inputs!$B$12*(1+$B4083)^1*$C4083+Inputs!$B$29*(1+$D4083)^1*Inputs!$B$19+Inputs!$B$30*(1+$E4083)^1*Inputs!$B$20+Inputs!$B$31*(1+$F4083)^1*Inputs!$B$21+Inputs!$B$22*(1+Inputs!$B$23)^1</f>
        <v>13672.274731448293</v>
      </c>
      <c r="S4083" s="36">
        <f>Inputs!$B$12*(1+$B4083)^2*$C4083+Inputs!$B$29*(1+$D4083)^2*Inputs!$B$19+Inputs!$B$30*(1+$E4083)^2*Inputs!$B$20+Inputs!$B$31*(1+$F4083)^2*Inputs!$B$21+Inputs!$B$22*(1+Inputs!$B$23)^2</f>
        <v>15031.810207621995</v>
      </c>
      <c r="T4083" s="36">
        <f>Inputs!$B$12*(1+$B4083)^3*$C4083+Inputs!$B$29*(1+$D4083)^3*Inputs!$B$19+Inputs!$B$30*(1+$E4083)^3*Inputs!$B$20+Inputs!$B$31*(1+$F4083)^3*Inputs!$B$21+Inputs!$B$22*(1+Inputs!$B$23)^3</f>
        <v>16607.338463751286</v>
      </c>
      <c r="U4083" s="36">
        <f>Inputs!$B$12*(1+$B4083)^4*$C4083+Inputs!$B$29*(1+$D4083)^4*Inputs!$B$19+Inputs!$B$30*(1+$E4083)^4*Inputs!$B$20+Inputs!$B$31*(1+$F4083)^4*Inputs!$B$21+Inputs!$B$22*(1+Inputs!$B$23)^4</f>
        <v>18438.496547676888</v>
      </c>
      <c r="V4083" s="35">
        <f>Inputs!$B$13/(Q4083*(1-$G4083))</f>
        <v>1.2029289724819474</v>
      </c>
      <c r="W4083" s="36">
        <f>Inputs!$B$13</f>
        <v>12660</v>
      </c>
      <c r="X4083" s="36">
        <f t="shared" si="633"/>
        <v>13176.841092017728</v>
      </c>
      <c r="Y4083" s="36">
        <f t="shared" si="634"/>
        <v>13744.448520160979</v>
      </c>
      <c r="Z4083" s="36">
        <f t="shared" si="635"/>
        <v>14364.540458269157</v>
      </c>
      <c r="AA4083" s="36">
        <f t="shared" si="636"/>
        <v>15037.428617755369</v>
      </c>
      <c r="AB4083" s="36">
        <f t="shared" si="637"/>
        <v>51281.752331013056</v>
      </c>
      <c r="AC4083" s="36">
        <f t="shared" si="638"/>
        <v>189112.72890544363</v>
      </c>
      <c r="AD4083" s="36">
        <f t="shared" si="639"/>
        <v>115116.76153777559</v>
      </c>
    </row>
    <row r="4084" spans="1:30" ht="14.25" customHeight="1" x14ac:dyDescent="0.25">
      <c r="A4084" s="16">
        <v>4068</v>
      </c>
      <c r="B4084" s="34">
        <v>0.37912185426814299</v>
      </c>
      <c r="C4084" s="34">
        <v>8.1808188835508E-2</v>
      </c>
      <c r="D4084" s="34">
        <v>3.5150720404371401E-2</v>
      </c>
      <c r="E4084" s="34">
        <v>6.4190230680627305E-2</v>
      </c>
      <c r="F4084" s="34">
        <v>-7.0619486265076402E-3</v>
      </c>
      <c r="G4084" s="34">
        <v>0.15725821010524199</v>
      </c>
      <c r="H4084" s="35">
        <v>1.17493470617522</v>
      </c>
      <c r="I4084" s="34">
        <v>0.103404954143338</v>
      </c>
      <c r="J4084" s="34">
        <v>2.3414143380490499E-2</v>
      </c>
      <c r="K4084" s="36">
        <f>Inputs!$B$12*(1+$B4084)^4</f>
        <v>217051.01080659605</v>
      </c>
      <c r="L4084" s="36">
        <f t="shared" si="630"/>
        <v>26300.75784837516</v>
      </c>
      <c r="M4084" s="36">
        <f t="shared" si="631"/>
        <v>272645.49474158371</v>
      </c>
      <c r="N4084" s="37">
        <f>M4084/Inputs!$B$6</f>
        <v>415.61813222802397</v>
      </c>
      <c r="O4084" s="38">
        <f>IF(N4084&gt;Inputs!$B$4,1,0)</f>
        <v>1</v>
      </c>
      <c r="P4084" s="34">
        <f t="shared" si="632"/>
        <v>7.9990810762847503E-2</v>
      </c>
      <c r="Q4084" s="36">
        <f>Inputs!$B$12*(1+$B4084)^0*$C4084+Inputs!$B$29*(1+$D4084)^0*Inputs!$B$19+Inputs!$B$30*(1+$E4084)^0*Inputs!$B$20+Inputs!$B$31*(1+$F4084)^0*Inputs!$B$21+Inputs!$B$22*(1+Inputs!$B$23)^0</f>
        <v>12930.535357557401</v>
      </c>
      <c r="R4084" s="36">
        <f>Inputs!$B$12*(1+$B4084)^1*$C4084+Inputs!$B$29*(1+$D4084)^1*Inputs!$B$19+Inputs!$B$30*(1+$E4084)^1*Inputs!$B$20+Inputs!$B$31*(1+$F4084)^1*Inputs!$B$21+Inputs!$B$22*(1+Inputs!$B$23)^1</f>
        <v>14967.674720172618</v>
      </c>
      <c r="S4084" s="36">
        <f>Inputs!$B$12*(1+$B4084)^2*$C4084+Inputs!$B$29*(1+$D4084)^2*Inputs!$B$19+Inputs!$B$30*(1+$E4084)^2*Inputs!$B$20+Inputs!$B$31*(1+$F4084)^2*Inputs!$B$21+Inputs!$B$22*(1+Inputs!$B$23)^2</f>
        <v>17722.90256998947</v>
      </c>
      <c r="T4084" s="36">
        <f>Inputs!$B$12*(1+$B4084)^3*$C4084+Inputs!$B$29*(1+$D4084)^3*Inputs!$B$19+Inputs!$B$30*(1+$E4084)^3*Inputs!$B$20+Inputs!$B$31*(1+$F4084)^3*Inputs!$B$21+Inputs!$B$22*(1+Inputs!$B$23)^3</f>
        <v>21464.438232941138</v>
      </c>
      <c r="U4084" s="36">
        <f>Inputs!$B$12*(1+$B4084)^4*$C4084+Inputs!$B$29*(1+$D4084)^4*Inputs!$B$19+Inputs!$B$30*(1+$E4084)^4*Inputs!$B$20+Inputs!$B$31*(1+$F4084)^4*Inputs!$B$21+Inputs!$B$22*(1+Inputs!$B$23)^4</f>
        <v>26561.952757803821</v>
      </c>
      <c r="V4084" s="35">
        <f>Inputs!$B$13/(Q4084*(1-$G4084))</f>
        <v>1.1617767187754804</v>
      </c>
      <c r="W4084" s="36">
        <f>Inputs!$B$13</f>
        <v>12660</v>
      </c>
      <c r="X4084" s="36">
        <f t="shared" si="633"/>
        <v>14696.011242923671</v>
      </c>
      <c r="Y4084" s="36">
        <f t="shared" si="634"/>
        <v>17450.363041755394</v>
      </c>
      <c r="Z4084" s="36">
        <f t="shared" si="635"/>
        <v>21193.865698844551</v>
      </c>
      <c r="AA4084" s="36">
        <f t="shared" si="636"/>
        <v>26300.75784837516</v>
      </c>
      <c r="AB4084" s="36">
        <f t="shared" si="637"/>
        <v>66912.034376780095</v>
      </c>
      <c r="AC4084" s="36">
        <f t="shared" si="638"/>
        <v>336495.74628582504</v>
      </c>
      <c r="AD4084" s="36">
        <f t="shared" si="639"/>
        <v>205733.46036480364</v>
      </c>
    </row>
    <row r="4085" spans="1:30" ht="14.25" customHeight="1" x14ac:dyDescent="0.25">
      <c r="A4085" s="16">
        <v>4069</v>
      </c>
      <c r="B4085" s="34">
        <v>0.21500484171618001</v>
      </c>
      <c r="C4085" s="34">
        <v>9.8083219030754204E-2</v>
      </c>
      <c r="D4085" s="34">
        <v>3.40565251214828E-2</v>
      </c>
      <c r="E4085" s="34">
        <v>6.0401330413685402E-2</v>
      </c>
      <c r="F4085" s="34">
        <v>6.9046496373881498E-3</v>
      </c>
      <c r="G4085" s="34">
        <v>0.19015987110663299</v>
      </c>
      <c r="H4085" s="35">
        <v>1.16433200908474</v>
      </c>
      <c r="I4085" s="34">
        <v>9.9816119259334604E-2</v>
      </c>
      <c r="J4085" s="34">
        <v>3.1237856610598299E-2</v>
      </c>
      <c r="K4085" s="36">
        <f>Inputs!$B$12*(1+$B4085)^4</f>
        <v>130756.49925001385</v>
      </c>
      <c r="L4085" s="36">
        <f t="shared" si="630"/>
        <v>20575.421196718264</v>
      </c>
      <c r="M4085" s="36">
        <f t="shared" si="631"/>
        <v>252549.84189256444</v>
      </c>
      <c r="N4085" s="37">
        <f>M4085/Inputs!$B$6</f>
        <v>384.98451508012869</v>
      </c>
      <c r="O4085" s="38">
        <f>IF(N4085&gt;Inputs!$B$4,1,0)</f>
        <v>0</v>
      </c>
      <c r="P4085" s="34">
        <f t="shared" si="632"/>
        <v>6.8578262648736302E-2</v>
      </c>
      <c r="Q4085" s="36">
        <f>Inputs!$B$12*(1+$B4085)^0*$C4085+Inputs!$B$29*(1+$D4085)^0*Inputs!$B$19+Inputs!$B$30*(1+$E4085)^0*Inputs!$B$20+Inputs!$B$31*(1+$F4085)^0*Inputs!$B$21+Inputs!$B$22*(1+Inputs!$B$23)^0</f>
        <v>13907.037169272175</v>
      </c>
      <c r="R4085" s="36">
        <f>Inputs!$B$12*(1+$B4085)^1*$C4085+Inputs!$B$29*(1+$D4085)^1*Inputs!$B$19+Inputs!$B$30*(1+$E4085)^1*Inputs!$B$20+Inputs!$B$31*(1+$F4085)^1*Inputs!$B$21+Inputs!$B$22*(1+Inputs!$B$23)^1</f>
        <v>15398.471509375973</v>
      </c>
      <c r="S4085" s="36">
        <f>Inputs!$B$12*(1+$B4085)^2*$C4085+Inputs!$B$29*(1+$D4085)^2*Inputs!$B$19+Inputs!$B$30*(1+$E4085)^2*Inputs!$B$20+Inputs!$B$31*(1+$F4085)^2*Inputs!$B$21+Inputs!$B$22*(1+Inputs!$B$23)^2</f>
        <v>17173.081594604173</v>
      </c>
      <c r="T4085" s="36">
        <f>Inputs!$B$12*(1+$B4085)^3*$C4085+Inputs!$B$29*(1+$D4085)^3*Inputs!$B$19+Inputs!$B$30*(1+$E4085)^3*Inputs!$B$20+Inputs!$B$31*(1+$F4085)^3*Inputs!$B$21+Inputs!$B$22*(1+Inputs!$B$23)^3</f>
        <v>19289.981515489228</v>
      </c>
      <c r="U4085" s="36">
        <f>Inputs!$B$12*(1+$B4085)^4*$C4085+Inputs!$B$29*(1+$D4085)^4*Inputs!$B$19+Inputs!$B$30*(1+$E4085)^4*Inputs!$B$20+Inputs!$B$31*(1+$F4085)^4*Inputs!$B$21+Inputs!$B$22*(1+Inputs!$B$23)^4</f>
        <v>21820.89725590216</v>
      </c>
      <c r="V4085" s="35">
        <f>Inputs!$B$13/(Q4085*(1-$G4085))</f>
        <v>1.1240866688912261</v>
      </c>
      <c r="W4085" s="36">
        <f>Inputs!$B$13</f>
        <v>12660</v>
      </c>
      <c r="X4085" s="36">
        <f t="shared" si="633"/>
        <v>14143.166025820872</v>
      </c>
      <c r="Y4085" s="36">
        <f t="shared" si="634"/>
        <v>15913.034871845266</v>
      </c>
      <c r="Z4085" s="36">
        <f t="shared" si="635"/>
        <v>18031.786904813587</v>
      </c>
      <c r="AA4085" s="36">
        <f t="shared" si="636"/>
        <v>20575.421196718264</v>
      </c>
      <c r="AB4085" s="36">
        <f t="shared" si="637"/>
        <v>60275.78023937541</v>
      </c>
      <c r="AC4085" s="36">
        <f t="shared" si="638"/>
        <v>309400.56563469971</v>
      </c>
      <c r="AD4085" s="36">
        <f t="shared" si="639"/>
        <v>192274.06165318904</v>
      </c>
    </row>
    <row r="4086" spans="1:30" ht="14.25" customHeight="1" x14ac:dyDescent="0.25">
      <c r="A4086" s="16">
        <v>4070</v>
      </c>
      <c r="B4086" s="34">
        <v>0.35884406179497302</v>
      </c>
      <c r="C4086" s="34">
        <v>9.7552355244732103E-2</v>
      </c>
      <c r="D4086" s="34">
        <v>2.23760036207909E-2</v>
      </c>
      <c r="E4086" s="34">
        <v>6.5161993859742307E-2</v>
      </c>
      <c r="F4086" s="34">
        <v>-1.2373163653813199E-2</v>
      </c>
      <c r="G4086" s="34">
        <v>0.16894781799573599</v>
      </c>
      <c r="H4086" s="35">
        <v>1.0315559188727399</v>
      </c>
      <c r="I4086" s="34">
        <v>9.3025858622144506E-2</v>
      </c>
      <c r="J4086" s="34">
        <v>2.9829307607973601E-2</v>
      </c>
      <c r="K4086" s="36">
        <f>Inputs!$B$12*(1+$B4086)^4</f>
        <v>204564.24800174776</v>
      </c>
      <c r="L4086" s="36">
        <f t="shared" si="630"/>
        <v>24429.176746167879</v>
      </c>
      <c r="M4086" s="36">
        <f t="shared" si="631"/>
        <v>321515.37098565075</v>
      </c>
      <c r="N4086" s="37">
        <f>M4086/Inputs!$B$6</f>
        <v>490.11489479519929</v>
      </c>
      <c r="O4086" s="38">
        <f>IF(N4086&gt;Inputs!$B$4,1,0)</f>
        <v>1</v>
      </c>
      <c r="P4086" s="34">
        <f t="shared" si="632"/>
        <v>6.3196551014170904E-2</v>
      </c>
      <c r="Q4086" s="36">
        <f>Inputs!$B$12*(1+$B4086)^0*$C4086+Inputs!$B$29*(1+$D4086)^0*Inputs!$B$19+Inputs!$B$30*(1+$E4086)^0*Inputs!$B$20+Inputs!$B$31*(1+$F4086)^0*Inputs!$B$21+Inputs!$B$22*(1+Inputs!$B$23)^0</f>
        <v>13875.185342110846</v>
      </c>
      <c r="R4086" s="36">
        <f>Inputs!$B$12*(1+$B4086)^1*$C4086+Inputs!$B$29*(1+$D4086)^1*Inputs!$B$19+Inputs!$B$30*(1+$E4086)^1*Inputs!$B$20+Inputs!$B$31*(1+$F4086)^1*Inputs!$B$21+Inputs!$B$22*(1+Inputs!$B$23)^1</f>
        <v>16088.102309121725</v>
      </c>
      <c r="S4086" s="36">
        <f>Inputs!$B$12*(1+$B4086)^2*$C4086+Inputs!$B$29*(1+$D4086)^2*Inputs!$B$19+Inputs!$B$30*(1+$E4086)^2*Inputs!$B$20+Inputs!$B$31*(1+$F4086)^2*Inputs!$B$21+Inputs!$B$22*(1+Inputs!$B$23)^2</f>
        <v>19065.654351806883</v>
      </c>
      <c r="T4086" s="36">
        <f>Inputs!$B$12*(1+$B4086)^3*$C4086+Inputs!$B$29*(1+$D4086)^3*Inputs!$B$19+Inputs!$B$30*(1+$E4086)^3*Inputs!$B$20+Inputs!$B$31*(1+$F4086)^3*Inputs!$B$21+Inputs!$B$22*(1+Inputs!$B$23)^3</f>
        <v>23078.964368994508</v>
      </c>
      <c r="U4086" s="36">
        <f>Inputs!$B$12*(1+$B4086)^4*$C4086+Inputs!$B$29*(1+$D4086)^4*Inputs!$B$19+Inputs!$B$30*(1+$E4086)^4*Inputs!$B$20+Inputs!$B$31*(1+$F4086)^4*Inputs!$B$21+Inputs!$B$22*(1+Inputs!$B$23)^4</f>
        <v>28496.253281154135</v>
      </c>
      <c r="V4086" s="35">
        <f>Inputs!$B$13/(Q4086*(1-$G4086))</f>
        <v>1.0979096909792818</v>
      </c>
      <c r="W4086" s="36">
        <f>Inputs!$B$13</f>
        <v>12660</v>
      </c>
      <c r="X4086" s="36">
        <f t="shared" si="633"/>
        <v>14457.321885097519</v>
      </c>
      <c r="Y4086" s="36">
        <f t="shared" si="634"/>
        <v>16870.216050999788</v>
      </c>
      <c r="Z4086" s="36">
        <f t="shared" si="635"/>
        <v>20103.22407049824</v>
      </c>
      <c r="AA4086" s="36">
        <f t="shared" si="636"/>
        <v>24429.176746167879</v>
      </c>
      <c r="AB4086" s="36">
        <f t="shared" si="637"/>
        <v>66346.014113066602</v>
      </c>
      <c r="AC4086" s="36">
        <f t="shared" si="638"/>
        <v>398089.48067905777</v>
      </c>
      <c r="AD4086" s="36">
        <f t="shared" si="639"/>
        <v>255169.35687258415</v>
      </c>
    </row>
    <row r="4087" spans="1:30" ht="14.25" customHeight="1" x14ac:dyDescent="0.25">
      <c r="A4087" s="16">
        <v>4071</v>
      </c>
      <c r="B4087" s="34">
        <v>0.37105566606129398</v>
      </c>
      <c r="C4087" s="34">
        <v>8.9192970345631395E-2</v>
      </c>
      <c r="D4087" s="34">
        <v>4.8864119501432303E-2</v>
      </c>
      <c r="E4087" s="34">
        <v>7.2518827686020096E-2</v>
      </c>
      <c r="F4087" s="34">
        <v>-6.2381977322610201E-3</v>
      </c>
      <c r="G4087" s="34">
        <v>0.15582929872089199</v>
      </c>
      <c r="H4087" s="35">
        <v>1.0924353832743401</v>
      </c>
      <c r="I4087" s="34">
        <v>9.1860212694583901E-2</v>
      </c>
      <c r="J4087" s="34">
        <v>2.5278977263647098E-2</v>
      </c>
      <c r="K4087" s="36">
        <f>Inputs!$B$12*(1+$B4087)^4</f>
        <v>212017.44761246932</v>
      </c>
      <c r="L4087" s="36">
        <f t="shared" si="630"/>
        <v>25855.922708483402</v>
      </c>
      <c r="M4087" s="36">
        <f t="shared" si="631"/>
        <v>325260.53388387279</v>
      </c>
      <c r="N4087" s="37">
        <f>M4087/Inputs!$B$6</f>
        <v>495.82398457907436</v>
      </c>
      <c r="O4087" s="38">
        <f>IF(N4087&gt;Inputs!$B$4,1,0)</f>
        <v>1</v>
      </c>
      <c r="P4087" s="34">
        <f t="shared" si="632"/>
        <v>6.6581235430936803E-2</v>
      </c>
      <c r="Q4087" s="36">
        <f>Inputs!$B$12*(1+$B4087)^0*$C4087+Inputs!$B$29*(1+$D4087)^0*Inputs!$B$19+Inputs!$B$30*(1+$E4087)^0*Inputs!$B$20+Inputs!$B$31*(1+$F4087)^0*Inputs!$B$21+Inputs!$B$22*(1+Inputs!$B$23)^0</f>
        <v>13373.622248164804</v>
      </c>
      <c r="R4087" s="36">
        <f>Inputs!$B$12*(1+$B4087)^1*$C4087+Inputs!$B$29*(1+$D4087)^1*Inputs!$B$19+Inputs!$B$30*(1+$E4087)^1*Inputs!$B$20+Inputs!$B$31*(1+$F4087)^1*Inputs!$B$21+Inputs!$B$22*(1+Inputs!$B$23)^1</f>
        <v>15605.441518366031</v>
      </c>
      <c r="S4087" s="36">
        <f>Inputs!$B$12*(1+$B4087)^2*$C4087+Inputs!$B$29*(1+$D4087)^2*Inputs!$B$19+Inputs!$B$30*(1+$E4087)^2*Inputs!$B$20+Inputs!$B$31*(1+$F4087)^2*Inputs!$B$21+Inputs!$B$22*(1+Inputs!$B$23)^2</f>
        <v>18593.262301755236</v>
      </c>
      <c r="T4087" s="36">
        <f>Inputs!$B$12*(1+$B4087)^3*$C4087+Inputs!$B$29*(1+$D4087)^3*Inputs!$B$19+Inputs!$B$30*(1+$E4087)^3*Inputs!$B$20+Inputs!$B$31*(1+$F4087)^3*Inputs!$B$21+Inputs!$B$22*(1+Inputs!$B$23)^3</f>
        <v>22611.764014015709</v>
      </c>
      <c r="U4087" s="36">
        <f>Inputs!$B$12*(1+$B4087)^4*$C4087+Inputs!$B$29*(1+$D4087)^4*Inputs!$B$19+Inputs!$B$30*(1+$E4087)^4*Inputs!$B$20+Inputs!$B$31*(1+$F4087)^4*Inputs!$B$21+Inputs!$B$22*(1+Inputs!$B$23)^4</f>
        <v>28037.159201299117</v>
      </c>
      <c r="V4087" s="35">
        <f>Inputs!$B$13/(Q4087*(1-$G4087))</f>
        <v>1.121384060703579</v>
      </c>
      <c r="W4087" s="36">
        <f>Inputs!$B$13</f>
        <v>12660</v>
      </c>
      <c r="X4087" s="36">
        <f t="shared" si="633"/>
        <v>14677.388448646776</v>
      </c>
      <c r="Y4087" s="36">
        <f t="shared" si="634"/>
        <v>17373.930221422583</v>
      </c>
      <c r="Z4087" s="36">
        <f t="shared" si="635"/>
        <v>20990.757176204839</v>
      </c>
      <c r="AA4087" s="36">
        <f t="shared" si="636"/>
        <v>25855.922708483402</v>
      </c>
      <c r="AB4087" s="36">
        <f t="shared" si="637"/>
        <v>68685.118351036508</v>
      </c>
      <c r="AC4087" s="36">
        <f t="shared" si="638"/>
        <v>398153.23069905338</v>
      </c>
      <c r="AD4087" s="36">
        <f t="shared" si="639"/>
        <v>256575.41553283625</v>
      </c>
    </row>
    <row r="4088" spans="1:30" ht="14.25" customHeight="1" x14ac:dyDescent="0.25">
      <c r="A4088" s="16">
        <v>4072</v>
      </c>
      <c r="B4088" s="34">
        <v>0.36125808227826101</v>
      </c>
      <c r="C4088" s="34">
        <v>8.8771384800202593E-2</v>
      </c>
      <c r="D4088" s="34">
        <v>2.9133530726574298E-2</v>
      </c>
      <c r="E4088" s="34">
        <v>3.5584419476018397E-2</v>
      </c>
      <c r="F4088" s="34">
        <v>4.41213387065923E-3</v>
      </c>
      <c r="G4088" s="34">
        <v>0.21864430691945599</v>
      </c>
      <c r="H4088" s="35">
        <v>1.09099084960258</v>
      </c>
      <c r="I4088" s="34">
        <v>9.5451899030125298E-2</v>
      </c>
      <c r="J4088" s="34">
        <v>3.22965527409615E-2</v>
      </c>
      <c r="K4088" s="36">
        <f>Inputs!$B$12*(1+$B4088)^4</f>
        <v>206021.78029535871</v>
      </c>
      <c r="L4088" s="36">
        <f t="shared" si="630"/>
        <v>22914.572538375716</v>
      </c>
      <c r="M4088" s="36">
        <f t="shared" si="631"/>
        <v>301146.13110251166</v>
      </c>
      <c r="N4088" s="37">
        <f>M4088/Inputs!$B$6</f>
        <v>459.06422424163361</v>
      </c>
      <c r="O4088" s="38">
        <f>IF(N4088&gt;Inputs!$B$4,1,0)</f>
        <v>1</v>
      </c>
      <c r="P4088" s="34">
        <f t="shared" si="632"/>
        <v>6.3155346289163805E-2</v>
      </c>
      <c r="Q4088" s="36">
        <f>Inputs!$B$12*(1+$B4088)^0*$C4088+Inputs!$B$29*(1+$D4088)^0*Inputs!$B$19+Inputs!$B$30*(1+$E4088)^0*Inputs!$B$20+Inputs!$B$31*(1+$F4088)^0*Inputs!$B$21+Inputs!$B$22*(1+Inputs!$B$23)^0</f>
        <v>13348.327115439079</v>
      </c>
      <c r="R4088" s="36">
        <f>Inputs!$B$12*(1+$B4088)^1*$C4088+Inputs!$B$29*(1+$D4088)^1*Inputs!$B$19+Inputs!$B$30*(1+$E4088)^1*Inputs!$B$20+Inputs!$B$31*(1+$F4088)^1*Inputs!$B$21+Inputs!$B$22*(1+Inputs!$B$23)^1</f>
        <v>15408.835538952375</v>
      </c>
      <c r="S4088" s="36">
        <f>Inputs!$B$12*(1+$B4088)^2*$C4088+Inputs!$B$29*(1+$D4088)^2*Inputs!$B$19+Inputs!$B$30*(1+$E4088)^2*Inputs!$B$20+Inputs!$B$31*(1+$F4088)^2*Inputs!$B$21+Inputs!$B$22*(1+Inputs!$B$23)^2</f>
        <v>18168.459775015683</v>
      </c>
      <c r="T4088" s="36">
        <f>Inputs!$B$12*(1+$B4088)^3*$C4088+Inputs!$B$29*(1+$D4088)^3*Inputs!$B$19+Inputs!$B$30*(1+$E4088)^3*Inputs!$B$20+Inputs!$B$31*(1+$F4088)^3*Inputs!$B$21+Inputs!$B$22*(1+Inputs!$B$23)^3</f>
        <v>21878.45028396773</v>
      </c>
      <c r="U4088" s="36">
        <f>Inputs!$B$12*(1+$B4088)^4*$C4088+Inputs!$B$29*(1+$D4088)^4*Inputs!$B$19+Inputs!$B$30*(1+$E4088)^4*Inputs!$B$20+Inputs!$B$31*(1+$F4088)^4*Inputs!$B$21+Inputs!$B$22*(1+Inputs!$B$23)^4</f>
        <v>26880.780289156126</v>
      </c>
      <c r="V4088" s="35">
        <f>Inputs!$B$13/(Q4088*(1-$G4088))</f>
        <v>1.2138306062872222</v>
      </c>
      <c r="W4088" s="36">
        <f>Inputs!$B$13</f>
        <v>12660</v>
      </c>
      <c r="X4088" s="36">
        <f t="shared" si="633"/>
        <v>14244.514168893147</v>
      </c>
      <c r="Y4088" s="36">
        <f t="shared" si="634"/>
        <v>16359.65666664375</v>
      </c>
      <c r="Z4088" s="36">
        <f t="shared" si="635"/>
        <v>19175.308619211646</v>
      </c>
      <c r="AA4088" s="36">
        <f t="shared" si="636"/>
        <v>22914.572538375716</v>
      </c>
      <c r="AB4088" s="36">
        <f t="shared" si="637"/>
        <v>63713.965611231753</v>
      </c>
      <c r="AC4088" s="36">
        <f t="shared" si="638"/>
        <v>374546.8219047137</v>
      </c>
      <c r="AD4088" s="36">
        <f t="shared" si="639"/>
        <v>237432.16549127991</v>
      </c>
    </row>
    <row r="4089" spans="1:30" ht="14.25" customHeight="1" x14ac:dyDescent="0.25">
      <c r="A4089" s="16">
        <v>4073</v>
      </c>
      <c r="B4089" s="34">
        <v>0.19440553764205301</v>
      </c>
      <c r="C4089" s="34">
        <v>8.7398103988096304E-2</v>
      </c>
      <c r="D4089" s="34">
        <v>2.19226753723736E-2</v>
      </c>
      <c r="E4089" s="34">
        <v>3.0984024115805E-2</v>
      </c>
      <c r="F4089" s="34">
        <v>2.59521952343327E-3</v>
      </c>
      <c r="G4089" s="34">
        <v>0.19167833656192701</v>
      </c>
      <c r="H4089" s="35">
        <v>0.96702036467735497</v>
      </c>
      <c r="I4089" s="34">
        <v>8.8124809910794702E-2</v>
      </c>
      <c r="J4089" s="34">
        <v>2.58536343492228E-2</v>
      </c>
      <c r="K4089" s="36">
        <f>Inputs!$B$12*(1+$B4089)^4</f>
        <v>122112.03909007668</v>
      </c>
      <c r="L4089" s="36">
        <f t="shared" si="630"/>
        <v>14912.241366475693</v>
      </c>
      <c r="M4089" s="36">
        <f t="shared" si="631"/>
        <v>214235.85416656162</v>
      </c>
      <c r="N4089" s="37">
        <f>M4089/Inputs!$B$6</f>
        <v>326.57904598561225</v>
      </c>
      <c r="O4089" s="38">
        <f>IF(N4089&gt;Inputs!$B$4,1,0)</f>
        <v>0</v>
      </c>
      <c r="P4089" s="34">
        <f t="shared" si="632"/>
        <v>6.2271175561571898E-2</v>
      </c>
      <c r="Q4089" s="36">
        <f>Inputs!$B$12*(1+$B4089)^0*$C4089+Inputs!$B$29*(1+$D4089)^0*Inputs!$B$19+Inputs!$B$30*(1+$E4089)^0*Inputs!$B$20+Inputs!$B$31*(1+$F4089)^0*Inputs!$B$21+Inputs!$B$22*(1+Inputs!$B$23)^0</f>
        <v>13265.930266712701</v>
      </c>
      <c r="R4089" s="36">
        <f>Inputs!$B$12*(1+$B4089)^1*$C4089+Inputs!$B$29*(1+$D4089)^1*Inputs!$B$19+Inputs!$B$30*(1+$E4089)^1*Inputs!$B$20+Inputs!$B$31*(1+$F4089)^1*Inputs!$B$21+Inputs!$B$22*(1+Inputs!$B$23)^1</f>
        <v>14378.181127646389</v>
      </c>
      <c r="S4089" s="36">
        <f>Inputs!$B$12*(1+$B4089)^2*$C4089+Inputs!$B$29*(1+$D4089)^2*Inputs!$B$19+Inputs!$B$30*(1+$E4089)^2*Inputs!$B$20+Inputs!$B$31*(1+$F4089)^2*Inputs!$B$21+Inputs!$B$22*(1+Inputs!$B$23)^2</f>
        <v>15690.57261094042</v>
      </c>
      <c r="T4089" s="36">
        <f>Inputs!$B$12*(1+$B4089)^3*$C4089+Inputs!$B$29*(1+$D4089)^3*Inputs!$B$19+Inputs!$B$30*(1+$E4089)^3*Inputs!$B$20+Inputs!$B$31*(1+$F4089)^3*Inputs!$B$21+Inputs!$B$22*(1+Inputs!$B$23)^3</f>
        <v>17241.680360005754</v>
      </c>
      <c r="U4089" s="36">
        <f>Inputs!$B$12*(1+$B4089)^4*$C4089+Inputs!$B$29*(1+$D4089)^4*Inputs!$B$19+Inputs!$B$30*(1+$E4089)^4*Inputs!$B$20+Inputs!$B$31*(1+$F4089)^4*Inputs!$B$21+Inputs!$B$22*(1+Inputs!$B$23)^4</f>
        <v>19077.571333935492</v>
      </c>
      <c r="V4089" s="35">
        <f>Inputs!$B$13/(Q4089*(1-$G4089))</f>
        <v>1.1806244619440145</v>
      </c>
      <c r="W4089" s="36">
        <f>Inputs!$B$13</f>
        <v>12660</v>
      </c>
      <c r="X4089" s="36">
        <f t="shared" si="633"/>
        <v>13100.810923414159</v>
      </c>
      <c r="Y4089" s="36">
        <f t="shared" si="634"/>
        <v>13619.321617641546</v>
      </c>
      <c r="Z4089" s="36">
        <f t="shared" si="635"/>
        <v>14221.433048188204</v>
      </c>
      <c r="AA4089" s="36">
        <f t="shared" si="636"/>
        <v>14912.241366475693</v>
      </c>
      <c r="AB4089" s="36">
        <f t="shared" si="637"/>
        <v>53190.686291089827</v>
      </c>
      <c r="AC4089" s="36">
        <f t="shared" si="638"/>
        <v>245663.85432961548</v>
      </c>
      <c r="AD4089" s="36">
        <f t="shared" si="639"/>
        <v>161045.16787547179</v>
      </c>
    </row>
    <row r="4090" spans="1:30" ht="14.25" customHeight="1" x14ac:dyDescent="0.25">
      <c r="A4090" s="16">
        <v>4074</v>
      </c>
      <c r="B4090" s="34">
        <v>0.30916988799407902</v>
      </c>
      <c r="C4090" s="34">
        <v>7.4456861125470897E-2</v>
      </c>
      <c r="D4090" s="34">
        <v>5.5294680114956397E-2</v>
      </c>
      <c r="E4090" s="34">
        <v>2.8623102873932198E-2</v>
      </c>
      <c r="F4090" s="34">
        <v>2.77631970743249E-2</v>
      </c>
      <c r="G4090" s="34">
        <v>0.15509886411486801</v>
      </c>
      <c r="H4090" s="35">
        <v>1.0028610547818499</v>
      </c>
      <c r="I4090" s="34">
        <v>9.3424911023778506E-2</v>
      </c>
      <c r="J4090" s="34">
        <v>1.95062678072353E-2</v>
      </c>
      <c r="K4090" s="36">
        <f>Inputs!$B$12*(1+$B4090)^4</f>
        <v>176252.49797564399</v>
      </c>
      <c r="L4090" s="36">
        <f t="shared" si="630"/>
        <v>19040.438762502519</v>
      </c>
      <c r="M4090" s="36">
        <f t="shared" si="631"/>
        <v>226752.43088554702</v>
      </c>
      <c r="N4090" s="37">
        <f>M4090/Inputs!$B$6</f>
        <v>345.65919342308996</v>
      </c>
      <c r="O4090" s="38">
        <f>IF(N4090&gt;Inputs!$B$4,1,0)</f>
        <v>0</v>
      </c>
      <c r="P4090" s="34">
        <f t="shared" si="632"/>
        <v>7.3918643216543206E-2</v>
      </c>
      <c r="Q4090" s="36">
        <f>Inputs!$B$12*(1+$B4090)^0*$C4090+Inputs!$B$29*(1+$D4090)^0*Inputs!$B$19+Inputs!$B$30*(1+$E4090)^0*Inputs!$B$20+Inputs!$B$31*(1+$F4090)^0*Inputs!$B$21+Inputs!$B$22*(1+Inputs!$B$23)^0</f>
        <v>12489.455694955177</v>
      </c>
      <c r="R4090" s="36">
        <f>Inputs!$B$12*(1+$B4090)^1*$C4090+Inputs!$B$29*(1+$D4090)^1*Inputs!$B$19+Inputs!$B$30*(1+$E4090)^1*Inputs!$B$20+Inputs!$B$31*(1+$F4090)^1*Inputs!$B$21+Inputs!$B$22*(1+Inputs!$B$23)^1</f>
        <v>14181.197638793405</v>
      </c>
      <c r="S4090" s="36">
        <f>Inputs!$B$12*(1+$B4090)^2*$C4090+Inputs!$B$29*(1+$D4090)^2*Inputs!$B$19+Inputs!$B$30*(1+$E4090)^2*Inputs!$B$20+Inputs!$B$31*(1+$F4090)^2*Inputs!$B$21+Inputs!$B$22*(1+Inputs!$B$23)^2</f>
        <v>16313.512996870319</v>
      </c>
      <c r="T4090" s="36">
        <f>Inputs!$B$12*(1+$B4090)^3*$C4090+Inputs!$B$29*(1+$D4090)^3*Inputs!$B$19+Inputs!$B$30*(1+$E4090)^3*Inputs!$B$20+Inputs!$B$31*(1+$F4090)^3*Inputs!$B$21+Inputs!$B$22*(1+Inputs!$B$23)^3</f>
        <v>19019.075195985701</v>
      </c>
      <c r="U4090" s="36">
        <f>Inputs!$B$12*(1+$B4090)^4*$C4090+Inputs!$B$29*(1+$D4090)^4*Inputs!$B$19+Inputs!$B$30*(1+$E4090)^4*Inputs!$B$20+Inputs!$B$31*(1+$F4090)^4*Inputs!$B$21+Inputs!$B$22*(1+Inputs!$B$23)^4</f>
        <v>22471.408347282922</v>
      </c>
      <c r="V4090" s="35">
        <f>Inputs!$B$13/(Q4090*(1-$G4090))</f>
        <v>1.1997321580041265</v>
      </c>
      <c r="W4090" s="36">
        <f>Inputs!$B$13</f>
        <v>12660</v>
      </c>
      <c r="X4090" s="36">
        <f t="shared" si="633"/>
        <v>13785.129670541106</v>
      </c>
      <c r="Y4090" s="36">
        <f t="shared" si="634"/>
        <v>15179.507749702851</v>
      </c>
      <c r="Z4090" s="36">
        <f t="shared" si="635"/>
        <v>16906.105372364422</v>
      </c>
      <c r="AA4090" s="36">
        <f t="shared" si="636"/>
        <v>19040.438762502519</v>
      </c>
      <c r="AB4090" s="36">
        <f t="shared" si="637"/>
        <v>58729.69761424973</v>
      </c>
      <c r="AC4090" s="36">
        <f t="shared" si="638"/>
        <v>262610.97086569265</v>
      </c>
      <c r="AD4090" s="36">
        <f t="shared" si="639"/>
        <v>168022.73327129727</v>
      </c>
    </row>
    <row r="4091" spans="1:30" ht="14.25" customHeight="1" x14ac:dyDescent="0.25">
      <c r="A4091" s="16">
        <v>4075</v>
      </c>
      <c r="B4091" s="34">
        <v>0.35774169457973098</v>
      </c>
      <c r="C4091" s="34">
        <v>8.3421377653182596E-2</v>
      </c>
      <c r="D4091" s="34">
        <v>2.7597519468795201E-2</v>
      </c>
      <c r="E4091" s="34">
        <v>4.7730009328234901E-2</v>
      </c>
      <c r="F4091" s="34">
        <v>2.73779100111038E-2</v>
      </c>
      <c r="G4091" s="34">
        <v>0.184856662893468</v>
      </c>
      <c r="H4091" s="35">
        <v>1.1293190644278699</v>
      </c>
      <c r="I4091" s="34">
        <v>8.9283242526558101E-2</v>
      </c>
      <c r="J4091" s="34">
        <v>2.4870776583742499E-2</v>
      </c>
      <c r="K4091" s="36">
        <f>Inputs!$B$12*(1+$B4091)^4</f>
        <v>203901.24136961054</v>
      </c>
      <c r="L4091" s="36">
        <f t="shared" si="630"/>
        <v>24074.56944578599</v>
      </c>
      <c r="M4091" s="36">
        <f t="shared" si="631"/>
        <v>316483.20519667666</v>
      </c>
      <c r="N4091" s="37">
        <f>M4091/Inputs!$B$6</f>
        <v>482.44391036078758</v>
      </c>
      <c r="O4091" s="38">
        <f>IF(N4091&gt;Inputs!$B$4,1,0)</f>
        <v>1</v>
      </c>
      <c r="P4091" s="34">
        <f t="shared" si="632"/>
        <v>6.4412465942815605E-2</v>
      </c>
      <c r="Q4091" s="36">
        <f>Inputs!$B$12*(1+$B4091)^0*$C4091+Inputs!$B$29*(1+$D4091)^0*Inputs!$B$19+Inputs!$B$30*(1+$E4091)^0*Inputs!$B$20+Inputs!$B$31*(1+$F4091)^0*Inputs!$B$21+Inputs!$B$22*(1+Inputs!$B$23)^0</f>
        <v>13027.326686617878</v>
      </c>
      <c r="R4091" s="36">
        <f>Inputs!$B$12*(1+$B4091)^1*$C4091+Inputs!$B$29*(1+$D4091)^1*Inputs!$B$19+Inputs!$B$30*(1+$E4091)^1*Inputs!$B$20+Inputs!$B$31*(1+$F4091)^1*Inputs!$B$21+Inputs!$B$22*(1+Inputs!$B$23)^1</f>
        <v>15083.335515657684</v>
      </c>
      <c r="S4091" s="36">
        <f>Inputs!$B$12*(1+$B4091)^2*$C4091+Inputs!$B$29*(1+$D4091)^2*Inputs!$B$19+Inputs!$B$30*(1+$E4091)^2*Inputs!$B$20+Inputs!$B$31*(1+$F4091)^2*Inputs!$B$21+Inputs!$B$22*(1+Inputs!$B$23)^2</f>
        <v>17789.459999640698</v>
      </c>
      <c r="T4091" s="36">
        <f>Inputs!$B$12*(1+$B4091)^3*$C4091+Inputs!$B$29*(1+$D4091)^3*Inputs!$B$19+Inputs!$B$30*(1+$E4091)^3*Inputs!$B$20+Inputs!$B$31*(1+$F4091)^3*Inputs!$B$21+Inputs!$B$22*(1+Inputs!$B$23)^3</f>
        <v>21375.232142849796</v>
      </c>
      <c r="U4091" s="36">
        <f>Inputs!$B$12*(1+$B4091)^4*$C4091+Inputs!$B$29*(1+$D4091)^4*Inputs!$B$19+Inputs!$B$30*(1+$E4091)^4*Inputs!$B$20+Inputs!$B$31*(1+$F4091)^4*Inputs!$B$21+Inputs!$B$22*(1+Inputs!$B$23)^4</f>
        <v>26152.179362739269</v>
      </c>
      <c r="V4091" s="35">
        <f>Inputs!$B$13/(Q4091*(1-$G4091))</f>
        <v>1.1921871008362956</v>
      </c>
      <c r="W4091" s="36">
        <f>Inputs!$B$13</f>
        <v>12660</v>
      </c>
      <c r="X4091" s="36">
        <f t="shared" si="633"/>
        <v>14464.79442127977</v>
      </c>
      <c r="Y4091" s="36">
        <f t="shared" si="634"/>
        <v>16832.033776705077</v>
      </c>
      <c r="Z4091" s="36">
        <f t="shared" si="635"/>
        <v>19950.968919887564</v>
      </c>
      <c r="AA4091" s="36">
        <f t="shared" si="636"/>
        <v>24074.56944578599</v>
      </c>
      <c r="AB4091" s="36">
        <f t="shared" si="637"/>
        <v>66705.540903528163</v>
      </c>
      <c r="AC4091" s="36">
        <f t="shared" si="638"/>
        <v>383051.98105171951</v>
      </c>
      <c r="AD4091" s="36">
        <f t="shared" si="639"/>
        <v>249777.66429314847</v>
      </c>
    </row>
    <row r="4092" spans="1:30" ht="14.25" customHeight="1" x14ac:dyDescent="0.25">
      <c r="A4092" s="16">
        <v>4076</v>
      </c>
      <c r="B4092" s="34">
        <v>0.35229734330042101</v>
      </c>
      <c r="C4092" s="34">
        <v>7.1898901554639294E-2</v>
      </c>
      <c r="D4092" s="34">
        <v>2.5859198911357999E-2</v>
      </c>
      <c r="E4092" s="34">
        <v>5.01119882711131E-2</v>
      </c>
      <c r="F4092" s="34">
        <v>1.4835639608180601E-2</v>
      </c>
      <c r="G4092" s="34">
        <v>0.16944449511544399</v>
      </c>
      <c r="H4092" s="35">
        <v>0.98635019649654798</v>
      </c>
      <c r="I4092" s="34">
        <v>9.6646735450588106E-2</v>
      </c>
      <c r="J4092" s="34">
        <v>3.04069714102847E-2</v>
      </c>
      <c r="K4092" s="36">
        <f>Inputs!$B$12*(1+$B4092)^4</f>
        <v>200650.39993115229</v>
      </c>
      <c r="L4092" s="36">
        <f t="shared" si="630"/>
        <v>19112.957361793586</v>
      </c>
      <c r="M4092" s="36">
        <f t="shared" si="631"/>
        <v>245517.15523575176</v>
      </c>
      <c r="N4092" s="37">
        <f>M4092/Inputs!$B$6</f>
        <v>374.26395615206064</v>
      </c>
      <c r="O4092" s="38">
        <f>IF(N4092&gt;Inputs!$B$4,1,0)</f>
        <v>0</v>
      </c>
      <c r="P4092" s="34">
        <f t="shared" si="632"/>
        <v>6.6239764040303406E-2</v>
      </c>
      <c r="Q4092" s="36">
        <f>Inputs!$B$12*(1+$B4092)^0*$C4092+Inputs!$B$29*(1+$D4092)^0*Inputs!$B$19+Inputs!$B$30*(1+$E4092)^0*Inputs!$B$20+Inputs!$B$31*(1+$F4092)^0*Inputs!$B$21+Inputs!$B$22*(1+Inputs!$B$23)^0</f>
        <v>12335.97812070528</v>
      </c>
      <c r="R4092" s="36">
        <f>Inputs!$B$12*(1+$B4092)^1*$C4092+Inputs!$B$29*(1+$D4092)^1*Inputs!$B$19+Inputs!$B$30*(1+$E4092)^1*Inputs!$B$20+Inputs!$B$31*(1+$F4092)^1*Inputs!$B$21+Inputs!$B$22*(1+Inputs!$B$23)^1</f>
        <v>14064.819007027865</v>
      </c>
      <c r="S4092" s="36">
        <f>Inputs!$B$12*(1+$B4092)^2*$C4092+Inputs!$B$29*(1+$D4092)^2*Inputs!$B$19+Inputs!$B$30*(1+$E4092)^2*Inputs!$B$20+Inputs!$B$31*(1+$F4092)^2*Inputs!$B$21+Inputs!$B$22*(1+Inputs!$B$23)^2</f>
        <v>16336.510105797621</v>
      </c>
      <c r="T4092" s="36">
        <f>Inputs!$B$12*(1+$B4092)^3*$C4092+Inputs!$B$29*(1+$D4092)^3*Inputs!$B$19+Inputs!$B$30*(1+$E4092)^3*Inputs!$B$20+Inputs!$B$31*(1+$F4092)^3*Inputs!$B$21+Inputs!$B$22*(1+Inputs!$B$23)^3</f>
        <v>19340.003021853787</v>
      </c>
      <c r="U4092" s="36">
        <f>Inputs!$B$12*(1+$B4092)^4*$C4092+Inputs!$B$29*(1+$D4092)^4*Inputs!$B$19+Inputs!$B$30*(1+$E4092)^4*Inputs!$B$20+Inputs!$B$31*(1+$F4092)^4*Inputs!$B$21+Inputs!$B$22*(1+Inputs!$B$23)^4</f>
        <v>23330.717468318602</v>
      </c>
      <c r="V4092" s="35">
        <f>Inputs!$B$13/(Q4092*(1-$G4092))</f>
        <v>1.2356385643150727</v>
      </c>
      <c r="W4092" s="36">
        <f>Inputs!$B$13</f>
        <v>12660</v>
      </c>
      <c r="X4092" s="36">
        <f t="shared" si="633"/>
        <v>13706.228782392905</v>
      </c>
      <c r="Y4092" s="36">
        <f t="shared" si="634"/>
        <v>15074.392152477914</v>
      </c>
      <c r="Z4092" s="36">
        <f t="shared" si="635"/>
        <v>16844.766314120698</v>
      </c>
      <c r="AA4092" s="36">
        <f t="shared" si="636"/>
        <v>19112.957361793586</v>
      </c>
      <c r="AB4092" s="36">
        <f t="shared" si="637"/>
        <v>58067.713266557628</v>
      </c>
      <c r="AC4092" s="36">
        <f t="shared" si="638"/>
        <v>297315.74070639501</v>
      </c>
      <c r="AD4092" s="36">
        <f t="shared" si="639"/>
        <v>187449.44196919413</v>
      </c>
    </row>
    <row r="4093" spans="1:30" ht="14.25" customHeight="1" x14ac:dyDescent="0.25">
      <c r="A4093" s="16">
        <v>4077</v>
      </c>
      <c r="B4093" s="34">
        <v>0.24417098911724699</v>
      </c>
      <c r="C4093" s="34">
        <v>0.10162956744506001</v>
      </c>
      <c r="D4093" s="34">
        <v>7.9328608419599808E-3</v>
      </c>
      <c r="E4093" s="34">
        <v>2.3581558741262301E-2</v>
      </c>
      <c r="F4093" s="34">
        <v>2.0063935659944299E-2</v>
      </c>
      <c r="G4093" s="34">
        <v>0.202084565228524</v>
      </c>
      <c r="H4093" s="35">
        <v>1.05316162306177</v>
      </c>
      <c r="I4093" s="34">
        <v>9.8008553794378395E-2</v>
      </c>
      <c r="J4093" s="34">
        <v>2.6786077303047801E-2</v>
      </c>
      <c r="K4093" s="36">
        <f>Inputs!$B$12*(1+$B4093)^4</f>
        <v>143771.07907107068</v>
      </c>
      <c r="L4093" s="36">
        <f t="shared" si="630"/>
        <v>19385.85269593255</v>
      </c>
      <c r="M4093" s="36">
        <f t="shared" si="631"/>
        <v>233700.35590927178</v>
      </c>
      <c r="N4093" s="37">
        <f>M4093/Inputs!$B$6</f>
        <v>356.25054254462162</v>
      </c>
      <c r="O4093" s="38">
        <f>IF(N4093&gt;Inputs!$B$4,1,0)</f>
        <v>0</v>
      </c>
      <c r="P4093" s="34">
        <f t="shared" si="632"/>
        <v>7.1222476491330594E-2</v>
      </c>
      <c r="Q4093" s="36">
        <f>Inputs!$B$12*(1+$B4093)^0*$C4093+Inputs!$B$29*(1+$D4093)^0*Inputs!$B$19+Inputs!$B$30*(1+$E4093)^0*Inputs!$B$20+Inputs!$B$31*(1+$F4093)^0*Inputs!$B$21+Inputs!$B$22*(1+Inputs!$B$23)^0</f>
        <v>14119.818074130522</v>
      </c>
      <c r="R4093" s="36">
        <f>Inputs!$B$12*(1+$B4093)^1*$C4093+Inputs!$B$29*(1+$D4093)^1*Inputs!$B$19+Inputs!$B$30*(1+$E4093)^1*Inputs!$B$20+Inputs!$B$31*(1+$F4093)^1*Inputs!$B$21+Inputs!$B$22*(1+Inputs!$B$23)^1</f>
        <v>15715.630603716483</v>
      </c>
      <c r="S4093" s="36">
        <f>Inputs!$B$12*(1+$B4093)^2*$C4093+Inputs!$B$29*(1+$D4093)^2*Inputs!$B$19+Inputs!$B$30*(1+$E4093)^2*Inputs!$B$20+Inputs!$B$31*(1+$F4093)^2*Inputs!$B$21+Inputs!$B$22*(1+Inputs!$B$23)^2</f>
        <v>17676.33948367001</v>
      </c>
      <c r="T4093" s="36">
        <f>Inputs!$B$12*(1+$B4093)^3*$C4093+Inputs!$B$29*(1+$D4093)^3*Inputs!$B$19+Inputs!$B$30*(1+$E4093)^3*Inputs!$B$20+Inputs!$B$31*(1+$F4093)^3*Inputs!$B$21+Inputs!$B$22*(1+Inputs!$B$23)^3</f>
        <v>20090.721033564281</v>
      </c>
      <c r="U4093" s="36">
        <f>Inputs!$B$12*(1+$B4093)^4*$C4093+Inputs!$B$29*(1+$D4093)^4*Inputs!$B$19+Inputs!$B$30*(1+$E4093)^4*Inputs!$B$20+Inputs!$B$31*(1+$F4093)^4*Inputs!$B$21+Inputs!$B$22*(1+Inputs!$B$23)^4</f>
        <v>23069.225655290065</v>
      </c>
      <c r="V4093" s="35">
        <f>Inputs!$B$13/(Q4093*(1-$G4093))</f>
        <v>1.1236931630733484</v>
      </c>
      <c r="W4093" s="36">
        <f>Inputs!$B$13</f>
        <v>12660</v>
      </c>
      <c r="X4093" s="36">
        <f t="shared" si="633"/>
        <v>13869.71298540074</v>
      </c>
      <c r="Y4093" s="36">
        <f t="shared" si="634"/>
        <v>15351.423873062942</v>
      </c>
      <c r="Z4093" s="36">
        <f t="shared" si="635"/>
        <v>17165.58167453334</v>
      </c>
      <c r="AA4093" s="36">
        <f t="shared" si="636"/>
        <v>19385.85269593255</v>
      </c>
      <c r="AB4093" s="36">
        <f t="shared" si="637"/>
        <v>58587.031829430693</v>
      </c>
      <c r="AC4093" s="36">
        <f t="shared" si="638"/>
        <v>279478.11737849645</v>
      </c>
      <c r="AD4093" s="36">
        <f t="shared" si="639"/>
        <v>175113.32407984108</v>
      </c>
    </row>
    <row r="4094" spans="1:30" ht="14.25" customHeight="1" x14ac:dyDescent="0.25">
      <c r="A4094" s="16">
        <v>4078</v>
      </c>
      <c r="B4094" s="34">
        <v>0.34784206349123398</v>
      </c>
      <c r="C4094" s="34">
        <v>6.0167018316921297E-2</v>
      </c>
      <c r="D4094" s="34">
        <v>1.7914545812284199E-2</v>
      </c>
      <c r="E4094" s="34">
        <v>5.7616981232447101E-2</v>
      </c>
      <c r="F4094" s="34">
        <v>3.9226675811272101E-2</v>
      </c>
      <c r="G4094" s="34">
        <v>0.15829680929279799</v>
      </c>
      <c r="H4094" s="35">
        <v>1.0048182225698401</v>
      </c>
      <c r="I4094" s="34">
        <v>9.0275067969521006E-2</v>
      </c>
      <c r="J4094" s="34">
        <v>3.1923201745996201E-2</v>
      </c>
      <c r="K4094" s="36">
        <f>Inputs!$B$12*(1+$B4094)^4</f>
        <v>198019.18707070849</v>
      </c>
      <c r="L4094" s="36">
        <f t="shared" si="630"/>
        <v>17990.794254465862</v>
      </c>
      <c r="M4094" s="36">
        <f t="shared" si="631"/>
        <v>264021.64310138614</v>
      </c>
      <c r="N4094" s="37">
        <f>M4094/Inputs!$B$6</f>
        <v>402.47201692284472</v>
      </c>
      <c r="O4094" s="38">
        <f>IF(N4094&gt;Inputs!$B$4,1,0)</f>
        <v>1</v>
      </c>
      <c r="P4094" s="34">
        <f t="shared" si="632"/>
        <v>5.8351866223524805E-2</v>
      </c>
      <c r="Q4094" s="36">
        <f>Inputs!$B$12*(1+$B4094)^0*$C4094+Inputs!$B$29*(1+$D4094)^0*Inputs!$B$19+Inputs!$B$30*(1+$E4094)^0*Inputs!$B$20+Inputs!$B$31*(1+$F4094)^0*Inputs!$B$21+Inputs!$B$22*(1+Inputs!$B$23)^0</f>
        <v>11632.065126442198</v>
      </c>
      <c r="R4094" s="36">
        <f>Inputs!$B$12*(1+$B4094)^1*$C4094+Inputs!$B$29*(1+$D4094)^1*Inputs!$B$19+Inputs!$B$30*(1+$E4094)^1*Inputs!$B$20+Inputs!$B$31*(1+$F4094)^1*Inputs!$B$21+Inputs!$B$22*(1+Inputs!$B$23)^1</f>
        <v>13199.542438547738</v>
      </c>
      <c r="S4094" s="36">
        <f>Inputs!$B$12*(1+$B4094)^2*$C4094+Inputs!$B$29*(1+$D4094)^2*Inputs!$B$19+Inputs!$B$30*(1+$E4094)^2*Inputs!$B$20+Inputs!$B$31*(1+$F4094)^2*Inputs!$B$21+Inputs!$B$22*(1+Inputs!$B$23)^2</f>
        <v>15218.077394817505</v>
      </c>
      <c r="T4094" s="36">
        <f>Inputs!$B$12*(1+$B4094)^3*$C4094+Inputs!$B$29*(1+$D4094)^3*Inputs!$B$19+Inputs!$B$30*(1+$E4094)^3*Inputs!$B$20+Inputs!$B$31*(1+$F4094)^3*Inputs!$B$21+Inputs!$B$22*(1+Inputs!$B$23)^3</f>
        <v>17840.313782850812</v>
      </c>
      <c r="U4094" s="36">
        <f>Inputs!$B$12*(1+$B4094)^4*$C4094+Inputs!$B$29*(1+$D4094)^4*Inputs!$B$19+Inputs!$B$30*(1+$E4094)^4*Inputs!$B$20+Inputs!$B$31*(1+$F4094)^4*Inputs!$B$21+Inputs!$B$22*(1+Inputs!$B$23)^4</f>
        <v>21271.781382799436</v>
      </c>
      <c r="V4094" s="35">
        <f>Inputs!$B$13/(Q4094*(1-$G4094))</f>
        <v>1.2930577068824454</v>
      </c>
      <c r="W4094" s="36">
        <f>Inputs!$B$13</f>
        <v>12660</v>
      </c>
      <c r="X4094" s="36">
        <f t="shared" si="633"/>
        <v>13565.404375971129</v>
      </c>
      <c r="Y4094" s="36">
        <f t="shared" si="634"/>
        <v>14716.866224001351</v>
      </c>
      <c r="Z4094" s="36">
        <f t="shared" si="635"/>
        <v>16170.66963373931</v>
      </c>
      <c r="AA4094" s="36">
        <f t="shared" si="636"/>
        <v>17990.794254465862</v>
      </c>
      <c r="AB4094" s="36">
        <f t="shared" si="637"/>
        <v>57501.432466254213</v>
      </c>
      <c r="AC4094" s="36">
        <f t="shared" si="638"/>
        <v>318158.0849172101</v>
      </c>
      <c r="AD4094" s="36">
        <f t="shared" si="639"/>
        <v>206520.21063513192</v>
      </c>
    </row>
    <row r="4095" spans="1:30" ht="14.25" customHeight="1" x14ac:dyDescent="0.25">
      <c r="A4095" s="16">
        <v>4079</v>
      </c>
      <c r="B4095" s="34">
        <v>0.29516384048995897</v>
      </c>
      <c r="C4095" s="34">
        <v>5.4857994115376202E-2</v>
      </c>
      <c r="D4095" s="34">
        <v>4.14674459161751E-2</v>
      </c>
      <c r="E4095" s="34">
        <v>5.5354235415403998E-2</v>
      </c>
      <c r="F4095" s="34">
        <v>9.3496961717631794E-3</v>
      </c>
      <c r="G4095" s="34">
        <v>0.17983619351612801</v>
      </c>
      <c r="H4095" s="35">
        <v>1.05890660912213</v>
      </c>
      <c r="I4095" s="34">
        <v>0.10312429872190899</v>
      </c>
      <c r="J4095" s="34">
        <v>2.5313758796834999E-2</v>
      </c>
      <c r="K4095" s="36">
        <f>Inputs!$B$12*(1+$B4095)^4</f>
        <v>168830.18408214778</v>
      </c>
      <c r="L4095" s="36">
        <f t="shared" si="630"/>
        <v>15938.357298525052</v>
      </c>
      <c r="M4095" s="36">
        <f t="shared" si="631"/>
        <v>181120.27418982581</v>
      </c>
      <c r="N4095" s="37">
        <f>M4095/Inputs!$B$6</f>
        <v>276.09797894790518</v>
      </c>
      <c r="O4095" s="38">
        <f>IF(N4095&gt;Inputs!$B$4,1,0)</f>
        <v>0</v>
      </c>
      <c r="P4095" s="34">
        <f t="shared" si="632"/>
        <v>7.7810539925074002E-2</v>
      </c>
      <c r="Q4095" s="36">
        <f>Inputs!$B$12*(1+$B4095)^0*$C4095+Inputs!$B$29*(1+$D4095)^0*Inputs!$B$19+Inputs!$B$30*(1+$E4095)^0*Inputs!$B$20+Inputs!$B$31*(1+$F4095)^0*Inputs!$B$21+Inputs!$B$22*(1+Inputs!$B$23)^0</f>
        <v>11313.523674349493</v>
      </c>
      <c r="R4095" s="36">
        <f>Inputs!$B$12*(1+$B4095)^1*$C4095+Inputs!$B$29*(1+$D4095)^1*Inputs!$B$19+Inputs!$B$30*(1+$E4095)^1*Inputs!$B$20+Inputs!$B$31*(1+$F4095)^1*Inputs!$B$21+Inputs!$B$22*(1+Inputs!$B$23)^1</f>
        <v>12533.993535551015</v>
      </c>
      <c r="S4095" s="36">
        <f>Inputs!$B$12*(1+$B4095)^2*$C4095+Inputs!$B$29*(1+$D4095)^2*Inputs!$B$19+Inputs!$B$30*(1+$E4095)^2*Inputs!$B$20+Inputs!$B$31*(1+$F4095)^2*Inputs!$B$21+Inputs!$B$22*(1+Inputs!$B$23)^2</f>
        <v>14052.91147102214</v>
      </c>
      <c r="T4095" s="36">
        <f>Inputs!$B$12*(1+$B4095)^3*$C4095+Inputs!$B$29*(1+$D4095)^3*Inputs!$B$19+Inputs!$B$30*(1+$E4095)^3*Inputs!$B$20+Inputs!$B$31*(1+$F4095)^3*Inputs!$B$21+Inputs!$B$22*(1+Inputs!$B$23)^3</f>
        <v>15955.521036874738</v>
      </c>
      <c r="U4095" s="36">
        <f>Inputs!$B$12*(1+$B4095)^4*$C4095+Inputs!$B$29*(1+$D4095)^4*Inputs!$B$19+Inputs!$B$30*(1+$E4095)^4*Inputs!$B$20+Inputs!$B$31*(1+$F4095)^4*Inputs!$B$21+Inputs!$B$22*(1+Inputs!$B$23)^4</f>
        <v>18352.080236982598</v>
      </c>
      <c r="V4095" s="35">
        <f>Inputs!$B$13/(Q4095*(1-$G4095))</f>
        <v>1.3643795946510553</v>
      </c>
      <c r="W4095" s="36">
        <f>Inputs!$B$13</f>
        <v>12660</v>
      </c>
      <c r="X4095" s="36">
        <f t="shared" si="633"/>
        <v>13240.663728332271</v>
      </c>
      <c r="Y4095" s="36">
        <f t="shared" si="634"/>
        <v>13965.022012686495</v>
      </c>
      <c r="Z4095" s="36">
        <f t="shared" si="635"/>
        <v>14856.366683070059</v>
      </c>
      <c r="AA4095" s="36">
        <f t="shared" si="636"/>
        <v>15938.357298525052</v>
      </c>
      <c r="AB4095" s="36">
        <f t="shared" si="637"/>
        <v>52550.269457452203</v>
      </c>
      <c r="AC4095" s="36">
        <f t="shared" si="638"/>
        <v>210020.60963121057</v>
      </c>
      <c r="AD4095" s="36">
        <f t="shared" si="639"/>
        <v>128570.00473237361</v>
      </c>
    </row>
    <row r="4096" spans="1:30" ht="14.25" customHeight="1" x14ac:dyDescent="0.25">
      <c r="A4096" s="16">
        <v>4080</v>
      </c>
      <c r="B4096" s="34">
        <v>0.31619909715238897</v>
      </c>
      <c r="C4096" s="34">
        <v>7.4490508644277406E-2</v>
      </c>
      <c r="D4096" s="34">
        <v>2.9476281792042099E-2</v>
      </c>
      <c r="E4096" s="34">
        <v>4.7746736800382598E-2</v>
      </c>
      <c r="F4096" s="34">
        <v>1.3122400195820699E-2</v>
      </c>
      <c r="G4096" s="34">
        <v>0.173901212815605</v>
      </c>
      <c r="H4096" s="35">
        <v>0.99404191332015301</v>
      </c>
      <c r="I4096" s="34">
        <v>8.9919339688092403E-2</v>
      </c>
      <c r="J4096" s="34">
        <v>3.0801125598168801E-2</v>
      </c>
      <c r="K4096" s="36">
        <f>Inputs!$B$12*(1+$B4096)^4</f>
        <v>180068.44103246444</v>
      </c>
      <c r="L4096" s="36">
        <f t="shared" si="630"/>
        <v>18320.219007403892</v>
      </c>
      <c r="M4096" s="36">
        <f t="shared" si="631"/>
        <v>265768.16648192407</v>
      </c>
      <c r="N4096" s="37">
        <f>M4096/Inputs!$B$6</f>
        <v>405.13440012488422</v>
      </c>
      <c r="O4096" s="38">
        <f>IF(N4096&gt;Inputs!$B$4,1,0)</f>
        <v>1</v>
      </c>
      <c r="P4096" s="34">
        <f t="shared" si="632"/>
        <v>5.9118214089923599E-2</v>
      </c>
      <c r="Q4096" s="36">
        <f>Inputs!$B$12*(1+$B4096)^0*$C4096+Inputs!$B$29*(1+$D4096)^0*Inputs!$B$19+Inputs!$B$30*(1+$E4096)^0*Inputs!$B$20+Inputs!$B$31*(1+$F4096)^0*Inputs!$B$21+Inputs!$B$22*(1+Inputs!$B$23)^0</f>
        <v>12491.474546083566</v>
      </c>
      <c r="R4096" s="36">
        <f>Inputs!$B$12*(1+$B4096)^1*$C4096+Inputs!$B$29*(1+$D4096)^1*Inputs!$B$19+Inputs!$B$30*(1+$E4096)^1*Inputs!$B$20+Inputs!$B$31*(1+$F4096)^1*Inputs!$B$21+Inputs!$B$22*(1+Inputs!$B$23)^1</f>
        <v>14112.020656579894</v>
      </c>
      <c r="S4096" s="36">
        <f>Inputs!$B$12*(1+$B4096)^2*$C4096+Inputs!$B$29*(1+$D4096)^2*Inputs!$B$19+Inputs!$B$30*(1+$E4096)^2*Inputs!$B$20+Inputs!$B$31*(1+$F4096)^2*Inputs!$B$21+Inputs!$B$22*(1+Inputs!$B$23)^2</f>
        <v>16186.724956644353</v>
      </c>
      <c r="T4096" s="36">
        <f>Inputs!$B$12*(1+$B4096)^3*$C4096+Inputs!$B$29*(1+$D4096)^3*Inputs!$B$19+Inputs!$B$30*(1+$E4096)^3*Inputs!$B$20+Inputs!$B$31*(1+$F4096)^3*Inputs!$B$21+Inputs!$B$22*(1+Inputs!$B$23)^3</f>
        <v>18857.190643333648</v>
      </c>
      <c r="U4096" s="36">
        <f>Inputs!$B$12*(1+$B4096)^4*$C4096+Inputs!$B$29*(1+$D4096)^4*Inputs!$B$19+Inputs!$B$30*(1+$E4096)^4*Inputs!$B$20+Inputs!$B$31*(1+$F4096)^4*Inputs!$B$21+Inputs!$B$22*(1+Inputs!$B$23)^4</f>
        <v>22309.712821191359</v>
      </c>
      <c r="V4096" s="35">
        <f>Inputs!$B$13/(Q4096*(1-$G4096))</f>
        <v>1.2268402442300177</v>
      </c>
      <c r="W4096" s="36">
        <f>Inputs!$B$13</f>
        <v>12660</v>
      </c>
      <c r="X4096" s="36">
        <f t="shared" si="633"/>
        <v>13623.923020735585</v>
      </c>
      <c r="Y4096" s="36">
        <f t="shared" si="634"/>
        <v>14848.633611337604</v>
      </c>
      <c r="Z4096" s="36">
        <f t="shared" si="635"/>
        <v>16391.715242651833</v>
      </c>
      <c r="AA4096" s="36">
        <f t="shared" si="636"/>
        <v>18320.219007403892</v>
      </c>
      <c r="AB4096" s="36">
        <f t="shared" si="637"/>
        <v>58079.668684383294</v>
      </c>
      <c r="AC4096" s="36">
        <f t="shared" si="638"/>
        <v>319436.27974471694</v>
      </c>
      <c r="AD4096" s="36">
        <f t="shared" si="639"/>
        <v>207688.49779754077</v>
      </c>
    </row>
    <row r="4097" spans="1:30" ht="14.25" customHeight="1" x14ac:dyDescent="0.25">
      <c r="A4097" s="16">
        <v>4081</v>
      </c>
      <c r="B4097" s="34">
        <v>0.25954414327897202</v>
      </c>
      <c r="C4097" s="34">
        <v>0.106785857682113</v>
      </c>
      <c r="D4097" s="34">
        <v>5.0987481398929002E-2</v>
      </c>
      <c r="E4097" s="34">
        <v>4.0247200633351299E-2</v>
      </c>
      <c r="F4097" s="34">
        <v>1.71247930843836E-2</v>
      </c>
      <c r="G4097" s="34">
        <v>0.22125312333088801</v>
      </c>
      <c r="H4097" s="35">
        <v>0.99853258958436297</v>
      </c>
      <c r="I4097" s="34">
        <v>9.4952514859638501E-2</v>
      </c>
      <c r="J4097" s="34">
        <v>2.8167549584163201E-2</v>
      </c>
      <c r="K4097" s="36">
        <f>Inputs!$B$12*(1+$B4097)^4</f>
        <v>151009.69197699105</v>
      </c>
      <c r="L4097" s="36">
        <f t="shared" si="630"/>
        <v>19697.838069757017</v>
      </c>
      <c r="M4097" s="36">
        <f t="shared" si="631"/>
        <v>252325.77883846813</v>
      </c>
      <c r="N4097" s="37">
        <f>M4097/Inputs!$B$6</f>
        <v>384.64295554644531</v>
      </c>
      <c r="O4097" s="38">
        <f>IF(N4097&gt;Inputs!$B$4,1,0)</f>
        <v>0</v>
      </c>
      <c r="P4097" s="34">
        <f t="shared" si="632"/>
        <v>6.6784965275475297E-2</v>
      </c>
      <c r="Q4097" s="36">
        <f>Inputs!$B$12*(1+$B4097)^0*$C4097+Inputs!$B$29*(1+$D4097)^0*Inputs!$B$19+Inputs!$B$30*(1+$E4097)^0*Inputs!$B$20+Inputs!$B$31*(1+$F4097)^0*Inputs!$B$21+Inputs!$B$22*(1+Inputs!$B$23)^0</f>
        <v>14429.195488353704</v>
      </c>
      <c r="R4097" s="36">
        <f>Inputs!$B$12*(1+$B4097)^1*$C4097+Inputs!$B$29*(1+$D4097)^1*Inputs!$B$19+Inputs!$B$30*(1+$E4097)^1*Inputs!$B$20+Inputs!$B$31*(1+$F4097)^1*Inputs!$B$21+Inputs!$B$22*(1+Inputs!$B$23)^1</f>
        <v>16369.648078840964</v>
      </c>
      <c r="S4097" s="36">
        <f>Inputs!$B$12*(1+$B4097)^2*$C4097+Inputs!$B$29*(1+$D4097)^2*Inputs!$B$19+Inputs!$B$30*(1+$E4097)^2*Inputs!$B$20+Inputs!$B$31*(1+$F4097)^2*Inputs!$B$21+Inputs!$B$22*(1+Inputs!$B$23)^2</f>
        <v>18753.602399853105</v>
      </c>
      <c r="T4097" s="36">
        <f>Inputs!$B$12*(1+$B4097)^3*$C4097+Inputs!$B$29*(1+$D4097)^3*Inputs!$B$19+Inputs!$B$30*(1+$E4097)^3*Inputs!$B$20+Inputs!$B$31*(1+$F4097)^3*Inputs!$B$21+Inputs!$B$22*(1+Inputs!$B$23)^3</f>
        <v>21693.640746140678</v>
      </c>
      <c r="U4097" s="36">
        <f>Inputs!$B$12*(1+$B4097)^4*$C4097+Inputs!$B$29*(1+$D4097)^4*Inputs!$B$19+Inputs!$B$30*(1+$E4097)^4*Inputs!$B$20+Inputs!$B$31*(1+$F4097)^4*Inputs!$B$21+Inputs!$B$22*(1+Inputs!$B$23)^4</f>
        <v>25331.447163470653</v>
      </c>
      <c r="V4097" s="35">
        <f>Inputs!$B$13/(Q4097*(1-$G4097))</f>
        <v>1.1266662125714204</v>
      </c>
      <c r="W4097" s="36">
        <f>Inputs!$B$13</f>
        <v>12660</v>
      </c>
      <c r="X4097" s="36">
        <f t="shared" si="633"/>
        <v>13954.173573676966</v>
      </c>
      <c r="Y4097" s="36">
        <f t="shared" si="634"/>
        <v>15518.530310214523</v>
      </c>
      <c r="Z4097" s="36">
        <f t="shared" si="635"/>
        <v>17410.232466918391</v>
      </c>
      <c r="AA4097" s="36">
        <f t="shared" si="636"/>
        <v>19697.838069757017</v>
      </c>
      <c r="AB4097" s="36">
        <f t="shared" si="637"/>
        <v>59649.910813069335</v>
      </c>
      <c r="AC4097" s="36">
        <f t="shared" si="638"/>
        <v>303252.05406260624</v>
      </c>
      <c r="AD4097" s="36">
        <f t="shared" si="639"/>
        <v>192675.86802539881</v>
      </c>
    </row>
    <row r="4098" spans="1:30" ht="14.25" customHeight="1" x14ac:dyDescent="0.25">
      <c r="A4098" s="16">
        <v>4082</v>
      </c>
      <c r="B4098" s="34">
        <v>0.20555953541865701</v>
      </c>
      <c r="C4098" s="34">
        <v>9.9471900531277302E-2</v>
      </c>
      <c r="D4098" s="34">
        <v>1.22879797282729E-2</v>
      </c>
      <c r="E4098" s="34">
        <v>2.7963304417327899E-2</v>
      </c>
      <c r="F4098" s="34">
        <v>2.9083833943550599E-2</v>
      </c>
      <c r="G4098" s="34">
        <v>0.16369189070882401</v>
      </c>
      <c r="H4098" s="35">
        <v>0.94589071342707998</v>
      </c>
      <c r="I4098" s="34">
        <v>9.6320384241194296E-2</v>
      </c>
      <c r="J4098" s="34">
        <v>2.9045431409319401E-2</v>
      </c>
      <c r="K4098" s="36">
        <f>Inputs!$B$12*(1+$B4098)^4</f>
        <v>126737.72300728968</v>
      </c>
      <c r="L4098" s="36">
        <f t="shared" si="630"/>
        <v>16886.29477390787</v>
      </c>
      <c r="M4098" s="36">
        <f t="shared" si="631"/>
        <v>218277.67636028479</v>
      </c>
      <c r="N4098" s="37">
        <f>M4098/Inputs!$B$6</f>
        <v>332.74036030531221</v>
      </c>
      <c r="O4098" s="38">
        <f>IF(N4098&gt;Inputs!$B$4,1,0)</f>
        <v>0</v>
      </c>
      <c r="P4098" s="34">
        <f t="shared" si="632"/>
        <v>6.7274952831874901E-2</v>
      </c>
      <c r="Q4098" s="36">
        <f>Inputs!$B$12*(1+$B4098)^0*$C4098+Inputs!$B$29*(1+$D4098)^0*Inputs!$B$19+Inputs!$B$30*(1+$E4098)^0*Inputs!$B$20+Inputs!$B$31*(1+$F4098)^0*Inputs!$B$21+Inputs!$B$22*(1+Inputs!$B$23)^0</f>
        <v>13990.358059303559</v>
      </c>
      <c r="R4098" s="36">
        <f>Inputs!$B$12*(1+$B4098)^1*$C4098+Inputs!$B$29*(1+$D4098)^1*Inputs!$B$19+Inputs!$B$30*(1+$E4098)^1*Inputs!$B$20+Inputs!$B$31*(1+$F4098)^1*Inputs!$B$21+Inputs!$B$22*(1+Inputs!$B$23)^1</f>
        <v>15390.187279262154</v>
      </c>
      <c r="S4098" s="36">
        <f>Inputs!$B$12*(1+$B4098)^2*$C4098+Inputs!$B$29*(1+$D4098)^2*Inputs!$B$19+Inputs!$B$30*(1+$E4098)^2*Inputs!$B$20+Inputs!$B$31*(1+$F4098)^2*Inputs!$B$21+Inputs!$B$22*(1+Inputs!$B$23)^2</f>
        <v>17046.414325300517</v>
      </c>
      <c r="T4098" s="36">
        <f>Inputs!$B$12*(1+$B4098)^3*$C4098+Inputs!$B$29*(1+$D4098)^3*Inputs!$B$19+Inputs!$B$30*(1+$E4098)^3*Inputs!$B$20+Inputs!$B$31*(1+$F4098)^3*Inputs!$B$21+Inputs!$B$22*(1+Inputs!$B$23)^3</f>
        <v>19010.989077944709</v>
      </c>
      <c r="U4098" s="36">
        <f>Inputs!$B$12*(1+$B4098)^4*$C4098+Inputs!$B$29*(1+$D4098)^4*Inputs!$B$19+Inputs!$B$30*(1+$E4098)^4*Inputs!$B$20+Inputs!$B$31*(1+$F4098)^4*Inputs!$B$21+Inputs!$B$22*(1+Inputs!$B$23)^4</f>
        <v>21346.520589222637</v>
      </c>
      <c r="V4098" s="35">
        <f>Inputs!$B$13/(Q4098*(1-$G4098))</f>
        <v>1.0820281713276039</v>
      </c>
      <c r="W4098" s="36">
        <f>Inputs!$B$13</f>
        <v>12660</v>
      </c>
      <c r="X4098" s="36">
        <f t="shared" si="633"/>
        <v>13488.663757943887</v>
      </c>
      <c r="Y4098" s="36">
        <f t="shared" si="634"/>
        <v>14455.06110638989</v>
      </c>
      <c r="Z4098" s="36">
        <f t="shared" si="635"/>
        <v>15579.872255146352</v>
      </c>
      <c r="AA4098" s="36">
        <f t="shared" si="636"/>
        <v>16886.29477390787</v>
      </c>
      <c r="AB4098" s="36">
        <f t="shared" si="637"/>
        <v>55187.40048522257</v>
      </c>
      <c r="AC4098" s="36">
        <f t="shared" si="638"/>
        <v>258294.71087028159</v>
      </c>
      <c r="AD4098" s="36">
        <f t="shared" si="639"/>
        <v>163090.27587506222</v>
      </c>
    </row>
    <row r="4099" spans="1:30" ht="14.25" customHeight="1" x14ac:dyDescent="0.25">
      <c r="A4099" s="16">
        <v>4083</v>
      </c>
      <c r="B4099" s="34">
        <v>0.50977605507409596</v>
      </c>
      <c r="C4099" s="34">
        <v>7.4951085395335099E-2</v>
      </c>
      <c r="D4099" s="34">
        <v>3.3707381193901202E-2</v>
      </c>
      <c r="E4099" s="34">
        <v>4.2793258119116197E-2</v>
      </c>
      <c r="F4099" s="34">
        <v>2.25507829999795E-2</v>
      </c>
      <c r="G4099" s="34">
        <v>0.19652697395257099</v>
      </c>
      <c r="H4099" s="35">
        <v>1.1789693664235901</v>
      </c>
      <c r="I4099" s="34">
        <v>9.7481842286775006E-2</v>
      </c>
      <c r="J4099" s="34">
        <v>3.3692746844622999E-2</v>
      </c>
      <c r="K4099" s="36">
        <f>Inputs!$B$12*(1+$B4099)^4</f>
        <v>311746.35422436625</v>
      </c>
      <c r="L4099" s="36">
        <f t="shared" si="630"/>
        <v>30735.134127846799</v>
      </c>
      <c r="M4099" s="36">
        <f t="shared" si="631"/>
        <v>386141.38507467916</v>
      </c>
      <c r="N4099" s="37">
        <f>M4099/Inputs!$B$6</f>
        <v>588.63016017481584</v>
      </c>
      <c r="O4099" s="38">
        <f>IF(N4099&gt;Inputs!$B$4,1,0)</f>
        <v>1</v>
      </c>
      <c r="P4099" s="34">
        <f t="shared" si="632"/>
        <v>6.3789095442152E-2</v>
      </c>
      <c r="Q4099" s="36">
        <f>Inputs!$B$12*(1+$B4099)^0*$C4099+Inputs!$B$29*(1+$D4099)^0*Inputs!$B$19+Inputs!$B$30*(1+$E4099)^0*Inputs!$B$20+Inputs!$B$31*(1+$F4099)^0*Inputs!$B$21+Inputs!$B$22*(1+Inputs!$B$23)^0</f>
        <v>12519.109151147026</v>
      </c>
      <c r="R4099" s="36">
        <f>Inputs!$B$12*(1+$B4099)^1*$C4099+Inputs!$B$29*(1+$D4099)^1*Inputs!$B$19+Inputs!$B$30*(1+$E4099)^1*Inputs!$B$20+Inputs!$B$31*(1+$F4099)^1*Inputs!$B$21+Inputs!$B$22*(1+Inputs!$B$23)^1</f>
        <v>15062.993867099813</v>
      </c>
      <c r="S4099" s="36">
        <f>Inputs!$B$12*(1+$B4099)^2*$C4099+Inputs!$B$29*(1+$D4099)^2*Inputs!$B$19+Inputs!$B$30*(1+$E4099)^2*Inputs!$B$20+Inputs!$B$31*(1+$F4099)^2*Inputs!$B$21+Inputs!$B$22*(1+Inputs!$B$23)^2</f>
        <v>18784.108309653919</v>
      </c>
      <c r="T4099" s="36">
        <f>Inputs!$B$12*(1+$B4099)^3*$C4099+Inputs!$B$29*(1+$D4099)^3*Inputs!$B$19+Inputs!$B$30*(1+$E4099)^3*Inputs!$B$20+Inputs!$B$31*(1+$F4099)^3*Inputs!$B$21+Inputs!$B$22*(1+Inputs!$B$23)^3</f>
        <v>24278.519887101422</v>
      </c>
      <c r="U4099" s="36">
        <f>Inputs!$B$12*(1+$B4099)^4*$C4099+Inputs!$B$29*(1+$D4099)^4*Inputs!$B$19+Inputs!$B$30*(1+$E4099)^4*Inputs!$B$20+Inputs!$B$31*(1+$F4099)^4*Inputs!$B$21+Inputs!$B$22*(1+Inputs!$B$23)^4</f>
        <v>32446.009466715186</v>
      </c>
      <c r="V4099" s="35">
        <f>Inputs!$B$13/(Q4099*(1-$G4099))</f>
        <v>1.2586036253575104</v>
      </c>
      <c r="W4099" s="36">
        <f>Inputs!$B$13</f>
        <v>12660</v>
      </c>
      <c r="X4099" s="36">
        <f t="shared" si="633"/>
        <v>14991.566185154206</v>
      </c>
      <c r="Y4099" s="36">
        <f t="shared" si="634"/>
        <v>18394.564860780731</v>
      </c>
      <c r="Z4099" s="36">
        <f t="shared" si="635"/>
        <v>23386.674660627767</v>
      </c>
      <c r="AA4099" s="36">
        <f t="shared" si="636"/>
        <v>30735.134127846799</v>
      </c>
      <c r="AB4099" s="36">
        <f t="shared" si="637"/>
        <v>73322.17151012519</v>
      </c>
      <c r="AC4099" s="36">
        <f t="shared" si="638"/>
        <v>498058.24962768989</v>
      </c>
      <c r="AD4099" s="36">
        <f t="shared" si="639"/>
        <v>312819.21356455394</v>
      </c>
    </row>
    <row r="4100" spans="1:30" ht="14.25" customHeight="1" x14ac:dyDescent="0.25">
      <c r="A4100" s="16">
        <v>4084</v>
      </c>
      <c r="B4100" s="34">
        <v>0.309864085033146</v>
      </c>
      <c r="C4100" s="34">
        <v>6.161961373673E-2</v>
      </c>
      <c r="D4100" s="34">
        <v>3.7549420176261998E-2</v>
      </c>
      <c r="E4100" s="34">
        <v>2.82826562795759E-2</v>
      </c>
      <c r="F4100" s="34">
        <v>-8.3687604785150603E-3</v>
      </c>
      <c r="G4100" s="34">
        <v>0.184306582471782</v>
      </c>
      <c r="H4100" s="35">
        <v>0.97133922722042898</v>
      </c>
      <c r="I4100" s="34">
        <v>9.3931760917004295E-2</v>
      </c>
      <c r="J4100" s="34">
        <v>2.27748572236907E-2</v>
      </c>
      <c r="K4100" s="36">
        <f>Inputs!$B$12*(1+$B4100)^4</f>
        <v>176626.63220038096</v>
      </c>
      <c r="L4100" s="36">
        <f t="shared" si="630"/>
        <v>15282.338713398307</v>
      </c>
      <c r="M4100" s="36">
        <f t="shared" si="631"/>
        <v>192888.20053697936</v>
      </c>
      <c r="N4100" s="37">
        <f>M4100/Inputs!$B$6</f>
        <v>294.03689106246856</v>
      </c>
      <c r="O4100" s="38">
        <f>IF(N4100&gt;Inputs!$B$4,1,0)</f>
        <v>0</v>
      </c>
      <c r="P4100" s="34">
        <f t="shared" si="632"/>
        <v>7.1156903693313595E-2</v>
      </c>
      <c r="Q4100" s="36">
        <f>Inputs!$B$12*(1+$B4100)^0*$C4100+Inputs!$B$29*(1+$D4100)^0*Inputs!$B$19+Inputs!$B$30*(1+$E4100)^0*Inputs!$B$20+Inputs!$B$31*(1+$F4100)^0*Inputs!$B$21+Inputs!$B$22*(1+Inputs!$B$23)^0</f>
        <v>11719.220851630722</v>
      </c>
      <c r="R4100" s="36">
        <f>Inputs!$B$12*(1+$B4100)^1*$C4100+Inputs!$B$29*(1+$D4100)^1*Inputs!$B$19+Inputs!$B$30*(1+$E4100)^1*Inputs!$B$20+Inputs!$B$31*(1+$F4100)^1*Inputs!$B$21+Inputs!$B$22*(1+Inputs!$B$23)^1</f>
        <v>12952.94236009309</v>
      </c>
      <c r="S4100" s="36">
        <f>Inputs!$B$12*(1+$B4100)^2*$C4100+Inputs!$B$29*(1+$D4100)^2*Inputs!$B$19+Inputs!$B$30*(1+$E4100)^2*Inputs!$B$20+Inputs!$B$31*(1+$F4100)^2*Inputs!$B$21+Inputs!$B$22*(1+Inputs!$B$23)^2</f>
        <v>14546.556355717752</v>
      </c>
      <c r="T4100" s="36">
        <f>Inputs!$B$12*(1+$B4100)^3*$C4100+Inputs!$B$29*(1+$D4100)^3*Inputs!$B$19+Inputs!$B$30*(1+$E4100)^3*Inputs!$B$20+Inputs!$B$31*(1+$F4100)^3*Inputs!$B$21+Inputs!$B$22*(1+Inputs!$B$23)^3</f>
        <v>16610.227322074526</v>
      </c>
      <c r="U4100" s="36">
        <f>Inputs!$B$12*(1+$B4100)^4*$C4100+Inputs!$B$29*(1+$D4100)^4*Inputs!$B$19+Inputs!$B$30*(1+$E4100)^4*Inputs!$B$20+Inputs!$B$31*(1+$F4100)^4*Inputs!$B$21+Inputs!$B$22*(1+Inputs!$B$23)^4</f>
        <v>19288.210429727846</v>
      </c>
      <c r="V4100" s="35">
        <f>Inputs!$B$13/(Q4100*(1-$G4100))</f>
        <v>1.3243659590558476</v>
      </c>
      <c r="W4100" s="36">
        <f>Inputs!$B$13</f>
        <v>12660</v>
      </c>
      <c r="X4100" s="36">
        <f t="shared" si="633"/>
        <v>13060.273029236521</v>
      </c>
      <c r="Y4100" s="36">
        <f t="shared" si="634"/>
        <v>13619.87968600645</v>
      </c>
      <c r="Z4100" s="36">
        <f t="shared" si="635"/>
        <v>14356.309322063209</v>
      </c>
      <c r="AA4100" s="36">
        <f t="shared" si="636"/>
        <v>15282.338713398307</v>
      </c>
      <c r="AB4100" s="36">
        <f t="shared" si="637"/>
        <v>52670.880002718433</v>
      </c>
      <c r="AC4100" s="36">
        <f t="shared" si="638"/>
        <v>219660.93217050389</v>
      </c>
      <c r="AD4100" s="36">
        <f t="shared" si="639"/>
        <v>140217.32053426091</v>
      </c>
    </row>
    <row r="4101" spans="1:30" ht="14.25" customHeight="1" x14ac:dyDescent="0.25">
      <c r="A4101" s="16">
        <v>4085</v>
      </c>
      <c r="B4101" s="34">
        <v>0.18827809391640499</v>
      </c>
      <c r="C4101" s="34">
        <v>8.3368757732724993E-2</v>
      </c>
      <c r="D4101" s="34">
        <v>3.3887352252907899E-2</v>
      </c>
      <c r="E4101" s="34">
        <v>4.6742528632636803E-2</v>
      </c>
      <c r="F4101" s="34">
        <v>1.9249709066628699E-2</v>
      </c>
      <c r="G4101" s="34">
        <v>0.202906818562647</v>
      </c>
      <c r="H4101" s="35">
        <v>1.0367583517326899</v>
      </c>
      <c r="I4101" s="34">
        <v>9.9627271115125399E-2</v>
      </c>
      <c r="J4101" s="34">
        <v>2.63751182717788E-2</v>
      </c>
      <c r="K4101" s="36">
        <f>Inputs!$B$12*(1+$B4101)^4</f>
        <v>119625.45813932196</v>
      </c>
      <c r="L4101" s="36">
        <f t="shared" si="630"/>
        <v>15732.663585513112</v>
      </c>
      <c r="M4101" s="36">
        <f t="shared" si="631"/>
        <v>190084.6870560128</v>
      </c>
      <c r="N4101" s="37">
        <f>M4101/Inputs!$B$6</f>
        <v>289.76324246343415</v>
      </c>
      <c r="O4101" s="38">
        <f>IF(N4101&gt;Inputs!$B$4,1,0)</f>
        <v>0</v>
      </c>
      <c r="P4101" s="34">
        <f t="shared" si="632"/>
        <v>7.3252152843346602E-2</v>
      </c>
      <c r="Q4101" s="36">
        <f>Inputs!$B$12*(1+$B4101)^0*$C4101+Inputs!$B$29*(1+$D4101)^0*Inputs!$B$19+Inputs!$B$30*(1+$E4101)^0*Inputs!$B$20+Inputs!$B$31*(1+$F4101)^0*Inputs!$B$21+Inputs!$B$22*(1+Inputs!$B$23)^0</f>
        <v>13024.169491390421</v>
      </c>
      <c r="R4101" s="36">
        <f>Inputs!$B$12*(1+$B4101)^1*$C4101+Inputs!$B$29*(1+$D4101)^1*Inputs!$B$19+Inputs!$B$30*(1+$E4101)^1*Inputs!$B$20+Inputs!$B$31*(1+$F4101)^1*Inputs!$B$21+Inputs!$B$22*(1+Inputs!$B$23)^1</f>
        <v>14212.958836769045</v>
      </c>
      <c r="S4101" s="36">
        <f>Inputs!$B$12*(1+$B4101)^2*$C4101+Inputs!$B$29*(1+$D4101)^2*Inputs!$B$19+Inputs!$B$30*(1+$E4101)^2*Inputs!$B$20+Inputs!$B$31*(1+$F4101)^2*Inputs!$B$21+Inputs!$B$22*(1+Inputs!$B$23)^2</f>
        <v>15587.941885898224</v>
      </c>
      <c r="T4101" s="36">
        <f>Inputs!$B$12*(1+$B4101)^3*$C4101+Inputs!$B$29*(1+$D4101)^3*Inputs!$B$19+Inputs!$B$30*(1+$E4101)^3*Inputs!$B$20+Inputs!$B$31*(1+$F4101)^3*Inputs!$B$21+Inputs!$B$22*(1+Inputs!$B$23)^3</f>
        <v>17182.858667909662</v>
      </c>
      <c r="U4101" s="36">
        <f>Inputs!$B$12*(1+$B4101)^4*$C4101+Inputs!$B$29*(1+$D4101)^4*Inputs!$B$19+Inputs!$B$30*(1+$E4101)^4*Inputs!$B$20+Inputs!$B$31*(1+$F4101)^4*Inputs!$B$21+Inputs!$B$22*(1+Inputs!$B$23)^4</f>
        <v>19037.750003570873</v>
      </c>
      <c r="V4101" s="35">
        <f>Inputs!$B$13/(Q4101*(1-$G4101))</f>
        <v>1.2194796917014867</v>
      </c>
      <c r="W4101" s="36">
        <f>Inputs!$B$13</f>
        <v>12660</v>
      </c>
      <c r="X4101" s="36">
        <f t="shared" si="633"/>
        <v>13298.034626818584</v>
      </c>
      <c r="Y4101" s="36">
        <f t="shared" si="634"/>
        <v>14016.926440053598</v>
      </c>
      <c r="Z4101" s="36">
        <f t="shared" si="635"/>
        <v>14825.447721609733</v>
      </c>
      <c r="AA4101" s="36">
        <f t="shared" si="636"/>
        <v>15732.663585513112</v>
      </c>
      <c r="AB4101" s="36">
        <f t="shared" si="637"/>
        <v>52977.421734198942</v>
      </c>
      <c r="AC4101" s="36">
        <f t="shared" si="638"/>
        <v>220438.76966788416</v>
      </c>
      <c r="AD4101" s="36">
        <f t="shared" si="639"/>
        <v>137107.26532181387</v>
      </c>
    </row>
    <row r="4102" spans="1:30" ht="14.25" customHeight="1" x14ac:dyDescent="0.25">
      <c r="A4102" s="16">
        <v>4086</v>
      </c>
      <c r="B4102" s="34">
        <v>0.248807600502371</v>
      </c>
      <c r="C4102" s="34">
        <v>7.3040115848710105E-2</v>
      </c>
      <c r="D4102" s="34">
        <v>3.0910132489585702E-2</v>
      </c>
      <c r="E4102" s="34">
        <v>3.5513250159053503E-2</v>
      </c>
      <c r="F4102" s="34">
        <v>3.0014045992253499E-3</v>
      </c>
      <c r="G4102" s="34">
        <v>0.17267569045821099</v>
      </c>
      <c r="H4102" s="35">
        <v>1.03707701911837</v>
      </c>
      <c r="I4102" s="34">
        <v>9.4237962563375396E-2</v>
      </c>
      <c r="J4102" s="34">
        <v>2.2161741412352502E-2</v>
      </c>
      <c r="K4102" s="36">
        <f>Inputs!$B$12*(1+$B4102)^4</f>
        <v>145926.23699881177</v>
      </c>
      <c r="L4102" s="36">
        <f t="shared" si="630"/>
        <v>16516.039485785255</v>
      </c>
      <c r="M4102" s="36">
        <f t="shared" si="631"/>
        <v>204048.3783859144</v>
      </c>
      <c r="N4102" s="37">
        <f>M4102/Inputs!$B$6</f>
        <v>311.04935729560123</v>
      </c>
      <c r="O4102" s="38">
        <f>IF(N4102&gt;Inputs!$B$4,1,0)</f>
        <v>0</v>
      </c>
      <c r="P4102" s="34">
        <f t="shared" si="632"/>
        <v>7.2076221151022898E-2</v>
      </c>
      <c r="Q4102" s="36">
        <f>Inputs!$B$12*(1+$B4102)^0*$C4102+Inputs!$B$29*(1+$D4102)^0*Inputs!$B$19+Inputs!$B$30*(1+$E4102)^0*Inputs!$B$20+Inputs!$B$31*(1+$F4102)^0*Inputs!$B$21+Inputs!$B$22*(1+Inputs!$B$23)^0</f>
        <v>12404.450978349527</v>
      </c>
      <c r="R4102" s="36">
        <f>Inputs!$B$12*(1+$B4102)^1*$C4102+Inputs!$B$29*(1+$D4102)^1*Inputs!$B$19+Inputs!$B$30*(1+$E4102)^1*Inputs!$B$20+Inputs!$B$31*(1+$F4102)^1*Inputs!$B$21+Inputs!$B$22*(1+Inputs!$B$23)^1</f>
        <v>13630.488255382832</v>
      </c>
      <c r="S4102" s="36">
        <f>Inputs!$B$12*(1+$B4102)^2*$C4102+Inputs!$B$29*(1+$D4102)^2*Inputs!$B$19+Inputs!$B$30*(1+$E4102)^2*Inputs!$B$20+Inputs!$B$31*(1+$F4102)^2*Inputs!$B$21+Inputs!$B$22*(1+Inputs!$B$23)^2</f>
        <v>15132.107848278305</v>
      </c>
      <c r="T4102" s="36">
        <f>Inputs!$B$12*(1+$B4102)^3*$C4102+Inputs!$B$29*(1+$D4102)^3*Inputs!$B$19+Inputs!$B$30*(1+$E4102)^3*Inputs!$B$20+Inputs!$B$31*(1+$F4102)^3*Inputs!$B$21+Inputs!$B$22*(1+Inputs!$B$23)^3</f>
        <v>16976.957614232422</v>
      </c>
      <c r="U4102" s="36">
        <f>Inputs!$B$12*(1+$B4102)^4*$C4102+Inputs!$B$29*(1+$D4102)^4*Inputs!$B$19+Inputs!$B$30*(1+$E4102)^4*Inputs!$B$20+Inputs!$B$31*(1+$F4102)^4*Inputs!$B$21+Inputs!$B$22*(1+Inputs!$B$23)^4</f>
        <v>19249.485059670995</v>
      </c>
      <c r="V4102" s="35">
        <f>Inputs!$B$13/(Q4102*(1-$G4102))</f>
        <v>1.233617077884561</v>
      </c>
      <c r="W4102" s="36">
        <f>Inputs!$B$13</f>
        <v>12660</v>
      </c>
      <c r="X4102" s="36">
        <f t="shared" si="633"/>
        <v>13357.207939711163</v>
      </c>
      <c r="Y4102" s="36">
        <f t="shared" si="634"/>
        <v>14213.592124902441</v>
      </c>
      <c r="Z4102" s="36">
        <f t="shared" si="635"/>
        <v>15256.33652385775</v>
      </c>
      <c r="AA4102" s="36">
        <f t="shared" si="636"/>
        <v>16516.039485785255</v>
      </c>
      <c r="AB4102" s="36">
        <f t="shared" si="637"/>
        <v>54743.28059836536</v>
      </c>
      <c r="AC4102" s="36">
        <f t="shared" si="638"/>
        <v>234225.14960450094</v>
      </c>
      <c r="AD4102" s="36">
        <f t="shared" si="639"/>
        <v>149305.09778754905</v>
      </c>
    </row>
    <row r="4103" spans="1:30" ht="14.25" customHeight="1" x14ac:dyDescent="0.25">
      <c r="A4103" s="16">
        <v>4087</v>
      </c>
      <c r="B4103" s="34">
        <v>0.28299842731990998</v>
      </c>
      <c r="C4103" s="34">
        <v>7.8854554515846095E-2</v>
      </c>
      <c r="D4103" s="34">
        <v>3.2448901593760002E-2</v>
      </c>
      <c r="E4103" s="34">
        <v>3.2789101580316303E-2</v>
      </c>
      <c r="F4103" s="34">
        <v>3.13641205410323E-3</v>
      </c>
      <c r="G4103" s="34">
        <v>0.20594133153708699</v>
      </c>
      <c r="H4103" s="35">
        <v>1.01688960964109</v>
      </c>
      <c r="I4103" s="34">
        <v>9.2948118141534003E-2</v>
      </c>
      <c r="J4103" s="34">
        <v>2.9594406882277199E-2</v>
      </c>
      <c r="K4103" s="36">
        <f>Inputs!$B$12*(1+$B4103)^4</f>
        <v>162575.74262223719</v>
      </c>
      <c r="L4103" s="36">
        <f t="shared" si="630"/>
        <v>17284.182962648229</v>
      </c>
      <c r="M4103" s="36">
        <f t="shared" si="631"/>
        <v>236166.04047507598</v>
      </c>
      <c r="N4103" s="37">
        <f>M4103/Inputs!$B$6</f>
        <v>360.00920804127435</v>
      </c>
      <c r="O4103" s="38">
        <f>IF(N4103&gt;Inputs!$B$4,1,0)</f>
        <v>0</v>
      </c>
      <c r="P4103" s="34">
        <f t="shared" si="632"/>
        <v>6.3353711259256804E-2</v>
      </c>
      <c r="Q4103" s="36">
        <f>Inputs!$B$12*(1+$B4103)^0*$C4103+Inputs!$B$29*(1+$D4103)^0*Inputs!$B$19+Inputs!$B$30*(1+$E4103)^0*Inputs!$B$20+Inputs!$B$31*(1+$F4103)^0*Inputs!$B$21+Inputs!$B$22*(1+Inputs!$B$23)^0</f>
        <v>12753.317298377686</v>
      </c>
      <c r="R4103" s="36">
        <f>Inputs!$B$12*(1+$B4103)^1*$C4103+Inputs!$B$29*(1+$D4103)^1*Inputs!$B$19+Inputs!$B$30*(1+$E4103)^1*Inputs!$B$20+Inputs!$B$31*(1+$F4103)^1*Inputs!$B$21+Inputs!$B$22*(1+Inputs!$B$23)^1</f>
        <v>14226.768243076534</v>
      </c>
      <c r="S4103" s="36">
        <f>Inputs!$B$12*(1+$B4103)^2*$C4103+Inputs!$B$29*(1+$D4103)^2*Inputs!$B$19+Inputs!$B$30*(1+$E4103)^2*Inputs!$B$20+Inputs!$B$31*(1+$F4103)^2*Inputs!$B$21+Inputs!$B$22*(1+Inputs!$B$23)^2</f>
        <v>16083.284636017466</v>
      </c>
      <c r="T4103" s="36">
        <f>Inputs!$B$12*(1+$B4103)^3*$C4103+Inputs!$B$29*(1+$D4103)^3*Inputs!$B$19+Inputs!$B$30*(1+$E4103)^3*Inputs!$B$20+Inputs!$B$31*(1+$F4103)^3*Inputs!$B$21+Inputs!$B$22*(1+Inputs!$B$23)^3</f>
        <v>18430.239125302214</v>
      </c>
      <c r="U4103" s="36">
        <f>Inputs!$B$12*(1+$B4103)^4*$C4103+Inputs!$B$29*(1+$D4103)^4*Inputs!$B$19+Inputs!$B$30*(1+$E4103)^4*Inputs!$B$20+Inputs!$B$31*(1+$F4103)^4*Inputs!$B$21+Inputs!$B$22*(1+Inputs!$B$23)^4</f>
        <v>21405.355940558566</v>
      </c>
      <c r="V4103" s="35">
        <f>Inputs!$B$13/(Q4103*(1-$G4103))</f>
        <v>1.2501379802228805</v>
      </c>
      <c r="W4103" s="36">
        <f>Inputs!$B$13</f>
        <v>12660</v>
      </c>
      <c r="X4103" s="36">
        <f t="shared" si="633"/>
        <v>13463.924339322437</v>
      </c>
      <c r="Y4103" s="36">
        <f t="shared" si="634"/>
        <v>14476.185814925155</v>
      </c>
      <c r="Z4103" s="36">
        <f t="shared" si="635"/>
        <v>15735.244825402919</v>
      </c>
      <c r="AA4103" s="36">
        <f t="shared" si="636"/>
        <v>17284.182962648229</v>
      </c>
      <c r="AB4103" s="36">
        <f t="shared" si="637"/>
        <v>56052.967695123334</v>
      </c>
      <c r="AC4103" s="36">
        <f t="shared" si="638"/>
        <v>280894.32729597791</v>
      </c>
      <c r="AD4103" s="36">
        <f t="shared" si="639"/>
        <v>180113.07277995264</v>
      </c>
    </row>
    <row r="4104" spans="1:30" ht="14.25" customHeight="1" x14ac:dyDescent="0.25">
      <c r="A4104" s="16">
        <v>4088</v>
      </c>
      <c r="B4104" s="34">
        <v>0.36212148089766799</v>
      </c>
      <c r="C4104" s="34">
        <v>5.6251668780305998E-2</v>
      </c>
      <c r="D4104" s="34">
        <v>3.6360822021008397E-2</v>
      </c>
      <c r="E4104" s="34">
        <v>4.0439209611964497E-2</v>
      </c>
      <c r="F4104" s="34">
        <v>1.38998571473427E-2</v>
      </c>
      <c r="G4104" s="34">
        <v>0.215909896821981</v>
      </c>
      <c r="H4104" s="35">
        <v>1.1037168917257001</v>
      </c>
      <c r="I4104" s="34">
        <v>9.56801246758546E-2</v>
      </c>
      <c r="J4104" s="34">
        <v>2.5899179880205899E-2</v>
      </c>
      <c r="K4104" s="36">
        <f>Inputs!$B$12*(1+$B4104)^4</f>
        <v>206544.96756800063</v>
      </c>
      <c r="L4104" s="36">
        <f t="shared" si="630"/>
        <v>17780.810893056809</v>
      </c>
      <c r="M4104" s="36">
        <f t="shared" si="631"/>
        <v>221704.54433189734</v>
      </c>
      <c r="N4104" s="37">
        <f>M4104/Inputs!$B$6</f>
        <v>337.96424440838007</v>
      </c>
      <c r="O4104" s="38">
        <f>IF(N4104&gt;Inputs!$B$4,1,0)</f>
        <v>0</v>
      </c>
      <c r="P4104" s="34">
        <f t="shared" si="632"/>
        <v>6.9780944795648697E-2</v>
      </c>
      <c r="Q4104" s="36">
        <f>Inputs!$B$12*(1+$B4104)^0*$C4104+Inputs!$B$29*(1+$D4104)^0*Inputs!$B$19+Inputs!$B$30*(1+$E4104)^0*Inputs!$B$20+Inputs!$B$31*(1+$F4104)^0*Inputs!$B$21+Inputs!$B$22*(1+Inputs!$B$23)^0</f>
        <v>11397.144154245281</v>
      </c>
      <c r="R4104" s="36">
        <f>Inputs!$B$12*(1+$B4104)^1*$C4104+Inputs!$B$29*(1+$D4104)^1*Inputs!$B$19+Inputs!$B$30*(1+$E4104)^1*Inputs!$B$20+Inputs!$B$31*(1+$F4104)^1*Inputs!$B$21+Inputs!$B$22*(1+Inputs!$B$23)^1</f>
        <v>12834.531875410474</v>
      </c>
      <c r="S4104" s="36">
        <f>Inputs!$B$12*(1+$B4104)^2*$C4104+Inputs!$B$29*(1+$D4104)^2*Inputs!$B$19+Inputs!$B$30*(1+$E4104)^2*Inputs!$B$20+Inputs!$B$31*(1+$F4104)^2*Inputs!$B$21+Inputs!$B$22*(1+Inputs!$B$23)^2</f>
        <v>14721.771614549994</v>
      </c>
      <c r="T4104" s="36">
        <f>Inputs!$B$12*(1+$B4104)^3*$C4104+Inputs!$B$29*(1+$D4104)^3*Inputs!$B$19+Inputs!$B$30*(1+$E4104)^3*Inputs!$B$20+Inputs!$B$31*(1+$F4104)^3*Inputs!$B$21+Inputs!$B$22*(1+Inputs!$B$23)^3</f>
        <v>17219.406984517525</v>
      </c>
      <c r="U4104" s="36">
        <f>Inputs!$B$12*(1+$B4104)^4*$C4104+Inputs!$B$29*(1+$D4104)^4*Inputs!$B$19+Inputs!$B$30*(1+$E4104)^4*Inputs!$B$20+Inputs!$B$31*(1+$F4104)^4*Inputs!$B$21+Inputs!$B$22*(1+Inputs!$B$23)^4</f>
        <v>20546.029230466924</v>
      </c>
      <c r="V4104" s="35">
        <f>Inputs!$B$13/(Q4104*(1-$G4104))</f>
        <v>1.4166797693764541</v>
      </c>
      <c r="W4104" s="36">
        <f>Inputs!$B$13</f>
        <v>12660</v>
      </c>
      <c r="X4104" s="36">
        <f t="shared" si="633"/>
        <v>13469.286915537523</v>
      </c>
      <c r="Y4104" s="36">
        <f t="shared" si="634"/>
        <v>14546.715602821501</v>
      </c>
      <c r="Z4104" s="36">
        <f t="shared" si="635"/>
        <v>15958.279404162682</v>
      </c>
      <c r="AA4104" s="36">
        <f t="shared" si="636"/>
        <v>17780.810893056809</v>
      </c>
      <c r="AB4104" s="36">
        <f t="shared" si="637"/>
        <v>56165.485490128834</v>
      </c>
      <c r="AC4104" s="36">
        <f t="shared" si="638"/>
        <v>261408.31664304837</v>
      </c>
      <c r="AD4104" s="36">
        <f t="shared" si="639"/>
        <v>165539.05884176851</v>
      </c>
    </row>
    <row r="4105" spans="1:30" ht="14.25" customHeight="1" x14ac:dyDescent="0.25">
      <c r="A4105" s="16">
        <v>4089</v>
      </c>
      <c r="B4105" s="34">
        <v>0.24926089993343301</v>
      </c>
      <c r="C4105" s="34">
        <v>8.1132718024224296E-2</v>
      </c>
      <c r="D4105" s="34">
        <v>4.4311608704126197E-2</v>
      </c>
      <c r="E4105" s="34">
        <v>4.57362559069249E-2</v>
      </c>
      <c r="F4105" s="34">
        <v>1.86564125987656E-2</v>
      </c>
      <c r="G4105" s="34">
        <v>0.17261543853633199</v>
      </c>
      <c r="H4105" s="35">
        <v>1.02327260856212</v>
      </c>
      <c r="I4105" s="34">
        <v>9.0325234688149805E-2</v>
      </c>
      <c r="J4105" s="34">
        <v>2.0930176775389799E-2</v>
      </c>
      <c r="K4105" s="36">
        <f>Inputs!$B$12*(1+$B4105)^4</f>
        <v>146138.22899895135</v>
      </c>
      <c r="L4105" s="36">
        <f t="shared" si="630"/>
        <v>17824.092398616875</v>
      </c>
      <c r="M4105" s="36">
        <f t="shared" si="631"/>
        <v>227688.02988360426</v>
      </c>
      <c r="N4105" s="37">
        <f>M4105/Inputs!$B$6</f>
        <v>347.08541140793335</v>
      </c>
      <c r="O4105" s="38">
        <f>IF(N4105&gt;Inputs!$B$4,1,0)</f>
        <v>0</v>
      </c>
      <c r="P4105" s="34">
        <f t="shared" si="632"/>
        <v>6.9395057912760003E-2</v>
      </c>
      <c r="Q4105" s="36">
        <f>Inputs!$B$12*(1+$B4105)^0*$C4105+Inputs!$B$29*(1+$D4105)^0*Inputs!$B$19+Inputs!$B$30*(1+$E4105)^0*Inputs!$B$20+Inputs!$B$31*(1+$F4105)^0*Inputs!$B$21+Inputs!$B$22*(1+Inputs!$B$23)^0</f>
        <v>12890.007108880378</v>
      </c>
      <c r="R4105" s="36">
        <f>Inputs!$B$12*(1+$B4105)^1*$C4105+Inputs!$B$29*(1+$D4105)^1*Inputs!$B$19+Inputs!$B$30*(1+$E4105)^1*Inputs!$B$20+Inputs!$B$31*(1+$F4105)^1*Inputs!$B$21+Inputs!$B$22*(1+Inputs!$B$23)^1</f>
        <v>14379.582777584463</v>
      </c>
      <c r="S4105" s="36">
        <f>Inputs!$B$12*(1+$B4105)^2*$C4105+Inputs!$B$29*(1+$D4105)^2*Inputs!$B$19+Inputs!$B$30*(1+$E4105)^2*Inputs!$B$20+Inputs!$B$31*(1+$F4105)^2*Inputs!$B$21+Inputs!$B$22*(1+Inputs!$B$23)^2</f>
        <v>16182.838977598163</v>
      </c>
      <c r="T4105" s="36">
        <f>Inputs!$B$12*(1+$B4105)^3*$C4105+Inputs!$B$29*(1+$D4105)^3*Inputs!$B$19+Inputs!$B$30*(1+$E4105)^3*Inputs!$B$20+Inputs!$B$31*(1+$F4105)^3*Inputs!$B$21+Inputs!$B$22*(1+Inputs!$B$23)^3</f>
        <v>18375.659404525388</v>
      </c>
      <c r="U4105" s="36">
        <f>Inputs!$B$12*(1+$B4105)^4*$C4105+Inputs!$B$29*(1+$D4105)^4*Inputs!$B$19+Inputs!$B$30*(1+$E4105)^4*Inputs!$B$20+Inputs!$B$31*(1+$F4105)^4*Inputs!$B$21+Inputs!$B$22*(1+Inputs!$B$23)^4</f>
        <v>21052.74174673298</v>
      </c>
      <c r="V4105" s="35">
        <f>Inputs!$B$13/(Q4105*(1-$G4105))</f>
        <v>1.1870612707932884</v>
      </c>
      <c r="W4105" s="36">
        <f>Inputs!$B$13</f>
        <v>12660</v>
      </c>
      <c r="X4105" s="36">
        <f t="shared" si="633"/>
        <v>13635.829290609339</v>
      </c>
      <c r="Y4105" s="36">
        <f t="shared" si="634"/>
        <v>14797.556626760121</v>
      </c>
      <c r="Z4105" s="36">
        <f t="shared" si="635"/>
        <v>16180.117447388317</v>
      </c>
      <c r="AA4105" s="36">
        <f t="shared" si="636"/>
        <v>17824.092398616875</v>
      </c>
      <c r="AB4105" s="36">
        <f t="shared" si="637"/>
        <v>57513.482069457677</v>
      </c>
      <c r="AC4105" s="36">
        <f t="shared" si="638"/>
        <v>262225.50064382621</v>
      </c>
      <c r="AD4105" s="36">
        <f t="shared" si="639"/>
        <v>170174.54781414659</v>
      </c>
    </row>
    <row r="4106" spans="1:30" ht="14.25" customHeight="1" x14ac:dyDescent="0.25">
      <c r="A4106" s="16">
        <v>4090</v>
      </c>
      <c r="B4106" s="34">
        <v>0.29500151476487402</v>
      </c>
      <c r="C4106" s="34">
        <v>0.107174457311057</v>
      </c>
      <c r="D4106" s="34">
        <v>2.46052912950128E-2</v>
      </c>
      <c r="E4106" s="34">
        <v>3.7779030539237597E-2</v>
      </c>
      <c r="F4106" s="34">
        <v>-1.7139827390534701E-3</v>
      </c>
      <c r="G4106" s="34">
        <v>0.17413685140976501</v>
      </c>
      <c r="H4106" s="35">
        <v>1.0701742046390399</v>
      </c>
      <c r="I4106" s="34">
        <v>0.10643760127122801</v>
      </c>
      <c r="J4106" s="34">
        <v>2.4178732096309E-2</v>
      </c>
      <c r="K4106" s="36">
        <f>Inputs!$B$12*(1+$B4106)^4</f>
        <v>168745.56056367856</v>
      </c>
      <c r="L4106" s="36">
        <f t="shared" si="630"/>
        <v>23444.11716907403</v>
      </c>
      <c r="M4106" s="36">
        <f t="shared" si="631"/>
        <v>238876.23151858506</v>
      </c>
      <c r="N4106" s="37">
        <f>M4106/Inputs!$B$6</f>
        <v>364.14059682711138</v>
      </c>
      <c r="O4106" s="38">
        <f>IF(N4106&gt;Inputs!$B$4,1,0)</f>
        <v>0</v>
      </c>
      <c r="P4106" s="34">
        <f t="shared" si="632"/>
        <v>8.2258869174919008E-2</v>
      </c>
      <c r="Q4106" s="36">
        <f>Inputs!$B$12*(1+$B4106)^0*$C4106+Inputs!$B$29*(1+$D4106)^0*Inputs!$B$19+Inputs!$B$30*(1+$E4106)^0*Inputs!$B$20+Inputs!$B$31*(1+$F4106)^0*Inputs!$B$21+Inputs!$B$22*(1+Inputs!$B$23)^0</f>
        <v>14452.511466090342</v>
      </c>
      <c r="R4106" s="36">
        <f>Inputs!$B$12*(1+$B4106)^1*$C4106+Inputs!$B$29*(1+$D4106)^1*Inputs!$B$19+Inputs!$B$30*(1+$E4106)^1*Inputs!$B$20+Inputs!$B$31*(1+$F4106)^1*Inputs!$B$21+Inputs!$B$22*(1+Inputs!$B$23)^1</f>
        <v>16448.779371637043</v>
      </c>
      <c r="S4106" s="36">
        <f>Inputs!$B$12*(1+$B4106)^2*$C4106+Inputs!$B$29*(1+$D4106)^2*Inputs!$B$19+Inputs!$B$30*(1+$E4106)^2*Inputs!$B$20+Inputs!$B$31*(1+$F4106)^2*Inputs!$B$21+Inputs!$B$22*(1+Inputs!$B$23)^2</f>
        <v>19008.187732558566</v>
      </c>
      <c r="T4106" s="36">
        <f>Inputs!$B$12*(1+$B4106)^3*$C4106+Inputs!$B$29*(1+$D4106)^3*Inputs!$B$19+Inputs!$B$30*(1+$E4106)^3*Inputs!$B$20+Inputs!$B$31*(1+$F4106)^3*Inputs!$B$21+Inputs!$B$22*(1+Inputs!$B$23)^3</f>
        <v>22295.946838331132</v>
      </c>
      <c r="U4106" s="36">
        <f>Inputs!$B$12*(1+$B4106)^4*$C4106+Inputs!$B$29*(1+$D4106)^4*Inputs!$B$19+Inputs!$B$30*(1+$E4106)^4*Inputs!$B$20+Inputs!$B$31*(1+$F4106)^4*Inputs!$B$21+Inputs!$B$22*(1+Inputs!$B$23)^4</f>
        <v>26525.972623107715</v>
      </c>
      <c r="V4106" s="35">
        <f>Inputs!$B$13/(Q4106*(1-$G4106))</f>
        <v>1.0606749091297654</v>
      </c>
      <c r="W4106" s="36">
        <f>Inputs!$B$13</f>
        <v>12660</v>
      </c>
      <c r="X4106" s="36">
        <f t="shared" si="633"/>
        <v>14440.936082919508</v>
      </c>
      <c r="Y4106" s="36">
        <f t="shared" si="634"/>
        <v>16725.207047494267</v>
      </c>
      <c r="Z4106" s="36">
        <f t="shared" si="635"/>
        <v>19661.818032506566</v>
      </c>
      <c r="AA4106" s="36">
        <f t="shared" si="636"/>
        <v>23444.11716907403</v>
      </c>
      <c r="AB4106" s="36">
        <f t="shared" si="637"/>
        <v>62843.969713113875</v>
      </c>
      <c r="AC4106" s="36">
        <f t="shared" si="638"/>
        <v>291895.16508282576</v>
      </c>
      <c r="AD4106" s="36">
        <f t="shared" si="639"/>
        <v>176032.26180547118</v>
      </c>
    </row>
    <row r="4107" spans="1:30" ht="14.25" customHeight="1" x14ac:dyDescent="0.25">
      <c r="A4107" s="16">
        <v>4091</v>
      </c>
      <c r="B4107" s="34">
        <v>0.335711665910437</v>
      </c>
      <c r="C4107" s="34">
        <v>5.3498223306279603E-2</v>
      </c>
      <c r="D4107" s="34">
        <v>2.8764167722967401E-2</v>
      </c>
      <c r="E4107" s="34">
        <v>6.9904928092737795E-2</v>
      </c>
      <c r="F4107" s="34">
        <v>5.6996908546439401E-3</v>
      </c>
      <c r="G4107" s="34">
        <v>0.21794472332546799</v>
      </c>
      <c r="H4107" s="35">
        <v>1.05659503900587</v>
      </c>
      <c r="I4107" s="34">
        <v>9.7011027711589606E-2</v>
      </c>
      <c r="J4107" s="34">
        <v>2.1028980426179102E-2</v>
      </c>
      <c r="K4107" s="36">
        <f>Inputs!$B$12*(1+$B4107)^4</f>
        <v>190986.26105183459</v>
      </c>
      <c r="L4107" s="36">
        <f t="shared" si="630"/>
        <v>15889.918715232016</v>
      </c>
      <c r="M4107" s="36">
        <f t="shared" si="631"/>
        <v>187620.86551138177</v>
      </c>
      <c r="N4107" s="37">
        <f>M4107/Inputs!$B$6</f>
        <v>286.00741693808197</v>
      </c>
      <c r="O4107" s="38">
        <f>IF(N4107&gt;Inputs!$B$4,1,0)</f>
        <v>0</v>
      </c>
      <c r="P4107" s="34">
        <f t="shared" si="632"/>
        <v>7.5982047285410498E-2</v>
      </c>
      <c r="Q4107" s="36">
        <f>Inputs!$B$12*(1+$B4107)^0*$C4107+Inputs!$B$29*(1+$D4107)^0*Inputs!$B$19+Inputs!$B$30*(1+$E4107)^0*Inputs!$B$20+Inputs!$B$31*(1+$F4107)^0*Inputs!$B$21+Inputs!$B$22*(1+Inputs!$B$23)^0</f>
        <v>11231.937425803699</v>
      </c>
      <c r="R4107" s="36">
        <f>Inputs!$B$12*(1+$B4107)^1*$C4107+Inputs!$B$29*(1+$D4107)^1*Inputs!$B$19+Inputs!$B$30*(1+$E4107)^1*Inputs!$B$20+Inputs!$B$31*(1+$F4107)^1*Inputs!$B$21+Inputs!$B$22*(1+Inputs!$B$23)^1</f>
        <v>12536.629007223077</v>
      </c>
      <c r="S4107" s="36">
        <f>Inputs!$B$12*(1+$B4107)^2*$C4107+Inputs!$B$29*(1+$D4107)^2*Inputs!$B$19+Inputs!$B$30*(1+$E4107)^2*Inputs!$B$20+Inputs!$B$31*(1+$F4107)^2*Inputs!$B$21+Inputs!$B$22*(1+Inputs!$B$23)^2</f>
        <v>14216.156132863511</v>
      </c>
      <c r="T4107" s="36">
        <f>Inputs!$B$12*(1+$B4107)^3*$C4107+Inputs!$B$29*(1+$D4107)^3*Inputs!$B$19+Inputs!$B$30*(1+$E4107)^3*Inputs!$B$20+Inputs!$B$31*(1+$F4107)^3*Inputs!$B$21+Inputs!$B$22*(1+Inputs!$B$23)^3</f>
        <v>16392.841450977518</v>
      </c>
      <c r="U4107" s="36">
        <f>Inputs!$B$12*(1+$B4107)^4*$C4107+Inputs!$B$29*(1+$D4107)^4*Inputs!$B$19+Inputs!$B$30*(1+$E4107)^4*Inputs!$B$20+Inputs!$B$31*(1+$F4107)^4*Inputs!$B$21+Inputs!$B$22*(1+Inputs!$B$23)^4</f>
        <v>19229.839422954094</v>
      </c>
      <c r="V4107" s="35">
        <f>Inputs!$B$13/(Q4107*(1-$G4107))</f>
        <v>1.4412574982117901</v>
      </c>
      <c r="W4107" s="36">
        <f>Inputs!$B$13</f>
        <v>12660</v>
      </c>
      <c r="X4107" s="36">
        <f t="shared" si="633"/>
        <v>13187.733941766341</v>
      </c>
      <c r="Y4107" s="36">
        <f t="shared" si="634"/>
        <v>13885.337344921601</v>
      </c>
      <c r="Z4107" s="36">
        <f t="shared" si="635"/>
        <v>14778.516260282529</v>
      </c>
      <c r="AA4107" s="36">
        <f t="shared" si="636"/>
        <v>15889.918715232016</v>
      </c>
      <c r="AB4107" s="36">
        <f t="shared" si="637"/>
        <v>53222.561979808517</v>
      </c>
      <c r="AC4107" s="36">
        <f t="shared" si="638"/>
        <v>213525.01129544363</v>
      </c>
      <c r="AD4107" s="36">
        <f t="shared" si="639"/>
        <v>134398.30353157324</v>
      </c>
    </row>
    <row r="4108" spans="1:30" ht="14.25" customHeight="1" x14ac:dyDescent="0.25">
      <c r="A4108" s="16">
        <v>4092</v>
      </c>
      <c r="B4108" s="34">
        <v>0.35502675347795298</v>
      </c>
      <c r="C4108" s="34">
        <v>8.2238354893754403E-2</v>
      </c>
      <c r="D4108" s="34">
        <v>3.4399946404565999E-2</v>
      </c>
      <c r="E4108" s="34">
        <v>1.3519237906502401E-2</v>
      </c>
      <c r="F4108" s="34">
        <v>1.9364630034212699E-2</v>
      </c>
      <c r="G4108" s="34">
        <v>0.18242384506033599</v>
      </c>
      <c r="H4108" s="35">
        <v>1.12177787865847</v>
      </c>
      <c r="I4108" s="34">
        <v>9.10011198825003E-2</v>
      </c>
      <c r="J4108" s="34">
        <v>2.45702807224604E-2</v>
      </c>
      <c r="K4108" s="36">
        <f>Inputs!$B$12*(1+$B4108)^4</f>
        <v>202275.24235227128</v>
      </c>
      <c r="L4108" s="36">
        <f t="shared" si="630"/>
        <v>23244.34656632298</v>
      </c>
      <c r="M4108" s="36">
        <f t="shared" si="631"/>
        <v>296991.9651904545</v>
      </c>
      <c r="N4108" s="37">
        <f>M4108/Inputs!$B$6</f>
        <v>452.73165425374162</v>
      </c>
      <c r="O4108" s="38">
        <f>IF(N4108&gt;Inputs!$B$4,1,0)</f>
        <v>1</v>
      </c>
      <c r="P4108" s="34">
        <f t="shared" si="632"/>
        <v>6.6430839160039903E-2</v>
      </c>
      <c r="Q4108" s="36">
        <f>Inputs!$B$12*(1+$B4108)^0*$C4108+Inputs!$B$29*(1+$D4108)^0*Inputs!$B$19+Inputs!$B$30*(1+$E4108)^0*Inputs!$B$20+Inputs!$B$31*(1+$F4108)^0*Inputs!$B$21+Inputs!$B$22*(1+Inputs!$B$23)^0</f>
        <v>12956.345321052188</v>
      </c>
      <c r="R4108" s="36">
        <f>Inputs!$B$12*(1+$B4108)^1*$C4108+Inputs!$B$29*(1+$D4108)^1*Inputs!$B$19+Inputs!$B$30*(1+$E4108)^1*Inputs!$B$20+Inputs!$B$31*(1+$F4108)^1*Inputs!$B$21+Inputs!$B$22*(1+Inputs!$B$23)^1</f>
        <v>14873.961798033572</v>
      </c>
      <c r="S4108" s="36">
        <f>Inputs!$B$12*(1+$B4108)^2*$C4108+Inputs!$B$29*(1+$D4108)^2*Inputs!$B$19+Inputs!$B$30*(1+$E4108)^2*Inputs!$B$20+Inputs!$B$31*(1+$F4108)^2*Inputs!$B$21+Inputs!$B$22*(1+Inputs!$B$23)^2</f>
        <v>17417.502100972564</v>
      </c>
      <c r="T4108" s="36">
        <f>Inputs!$B$12*(1+$B4108)^3*$C4108+Inputs!$B$29*(1+$D4108)^3*Inputs!$B$19+Inputs!$B$30*(1+$E4108)^3*Inputs!$B$20+Inputs!$B$31*(1+$F4108)^3*Inputs!$B$21+Inputs!$B$22*(1+Inputs!$B$23)^3</f>
        <v>20807.882391479376</v>
      </c>
      <c r="U4108" s="36">
        <f>Inputs!$B$12*(1+$B4108)^4*$C4108+Inputs!$B$29*(1+$D4108)^4*Inputs!$B$19+Inputs!$B$30*(1+$E4108)^4*Inputs!$B$20+Inputs!$B$31*(1+$F4108)^4*Inputs!$B$21+Inputs!$B$22*(1+Inputs!$B$23)^4</f>
        <v>25344.413989102013</v>
      </c>
      <c r="V4108" s="35">
        <f>Inputs!$B$13/(Q4108*(1-$G4108))</f>
        <v>1.1951515376023112</v>
      </c>
      <c r="W4108" s="36">
        <f>Inputs!$B$13</f>
        <v>12660</v>
      </c>
      <c r="X4108" s="36">
        <f t="shared" si="633"/>
        <v>14310.688734870075</v>
      </c>
      <c r="Y4108" s="36">
        <f t="shared" si="634"/>
        <v>16496.693137224451</v>
      </c>
      <c r="Z4108" s="36">
        <f t="shared" si="635"/>
        <v>19395.775911671441</v>
      </c>
      <c r="AA4108" s="36">
        <f t="shared" si="636"/>
        <v>23244.34656632298</v>
      </c>
      <c r="AB4108" s="36">
        <f t="shared" si="637"/>
        <v>65058.521720177727</v>
      </c>
      <c r="AC4108" s="36">
        <f t="shared" si="638"/>
        <v>358500.16329454095</v>
      </c>
      <c r="AD4108" s="36">
        <f t="shared" si="639"/>
        <v>231933.44347027678</v>
      </c>
    </row>
    <row r="4109" spans="1:30" ht="14.25" customHeight="1" x14ac:dyDescent="0.25">
      <c r="A4109" s="16">
        <v>4093</v>
      </c>
      <c r="B4109" s="34">
        <v>0.30130088144862499</v>
      </c>
      <c r="C4109" s="34">
        <v>6.1265694238333702E-2</v>
      </c>
      <c r="D4109" s="34">
        <v>2.3782109119832199E-2</v>
      </c>
      <c r="E4109" s="34">
        <v>6.4379848005012799E-2</v>
      </c>
      <c r="F4109" s="34">
        <v>-2.1337137115495699E-3</v>
      </c>
      <c r="G4109" s="34">
        <v>0.2043284678359</v>
      </c>
      <c r="H4109" s="35">
        <v>1.10987075053177</v>
      </c>
      <c r="I4109" s="34">
        <v>0.101255032123219</v>
      </c>
      <c r="J4109" s="34">
        <v>1.8939208200102298E-2</v>
      </c>
      <c r="K4109" s="36">
        <f>Inputs!$B$12*(1+$B4109)^4</f>
        <v>172052.95904804551</v>
      </c>
      <c r="L4109" s="36">
        <f t="shared" si="630"/>
        <v>17019.588398682397</v>
      </c>
      <c r="M4109" s="36">
        <f t="shared" si="631"/>
        <v>184392.41865100362</v>
      </c>
      <c r="N4109" s="37">
        <f>M4109/Inputs!$B$6</f>
        <v>281.08600404116407</v>
      </c>
      <c r="O4109" s="38">
        <f>IF(N4109&gt;Inputs!$B$4,1,0)</f>
        <v>0</v>
      </c>
      <c r="P4109" s="34">
        <f t="shared" si="632"/>
        <v>8.2315823923116704E-2</v>
      </c>
      <c r="Q4109" s="36">
        <f>Inputs!$B$12*(1+$B4109)^0*$C4109+Inputs!$B$29*(1+$D4109)^0*Inputs!$B$19+Inputs!$B$30*(1+$E4109)^0*Inputs!$B$20+Inputs!$B$31*(1+$F4109)^0*Inputs!$B$21+Inputs!$B$22*(1+Inputs!$B$23)^0</f>
        <v>11697.985681726943</v>
      </c>
      <c r="R4109" s="36">
        <f>Inputs!$B$12*(1+$B4109)^1*$C4109+Inputs!$B$29*(1+$D4109)^1*Inputs!$B$19+Inputs!$B$30*(1+$E4109)^1*Inputs!$B$20+Inputs!$B$31*(1+$F4109)^1*Inputs!$B$21+Inputs!$B$22*(1+Inputs!$B$23)^1</f>
        <v>12966.986983889576</v>
      </c>
      <c r="S4109" s="36">
        <f>Inputs!$B$12*(1+$B4109)^2*$C4109+Inputs!$B$29*(1+$D4109)^2*Inputs!$B$19+Inputs!$B$30*(1+$E4109)^2*Inputs!$B$20+Inputs!$B$31*(1+$F4109)^2*Inputs!$B$21+Inputs!$B$22*(1+Inputs!$B$23)^2</f>
        <v>14579.919397734186</v>
      </c>
      <c r="T4109" s="36">
        <f>Inputs!$B$12*(1+$B4109)^3*$C4109+Inputs!$B$29*(1+$D4109)^3*Inputs!$B$19+Inputs!$B$30*(1+$E4109)^3*Inputs!$B$20+Inputs!$B$31*(1+$F4109)^3*Inputs!$B$21+Inputs!$B$22*(1+Inputs!$B$23)^3</f>
        <v>16637.982162741973</v>
      </c>
      <c r="U4109" s="36">
        <f>Inputs!$B$12*(1+$B4109)^4*$C4109+Inputs!$B$29*(1+$D4109)^4*Inputs!$B$19+Inputs!$B$30*(1+$E4109)^4*Inputs!$B$20+Inputs!$B$31*(1+$F4109)^4*Inputs!$B$21+Inputs!$B$22*(1+Inputs!$B$23)^4</f>
        <v>19272.711784039227</v>
      </c>
      <c r="V4109" s="35">
        <f>Inputs!$B$13/(Q4109*(1-$G4109))</f>
        <v>1.3601562461508994</v>
      </c>
      <c r="W4109" s="36">
        <f>Inputs!$B$13</f>
        <v>12660</v>
      </c>
      <c r="X4109" s="36">
        <f t="shared" si="633"/>
        <v>13387.783131536013</v>
      </c>
      <c r="Y4109" s="36">
        <f t="shared" si="634"/>
        <v>14327.177697359934</v>
      </c>
      <c r="Z4109" s="36">
        <f t="shared" si="635"/>
        <v>15521.221192518795</v>
      </c>
      <c r="AA4109" s="36">
        <f t="shared" si="636"/>
        <v>17019.588398682397</v>
      </c>
      <c r="AB4109" s="36">
        <f t="shared" si="637"/>
        <v>54323.219036740324</v>
      </c>
      <c r="AC4109" s="36">
        <f t="shared" si="638"/>
        <v>210675.48255415037</v>
      </c>
      <c r="AD4109" s="36">
        <f t="shared" si="639"/>
        <v>130069.19961426331</v>
      </c>
    </row>
    <row r="4110" spans="1:30" ht="14.25" customHeight="1" x14ac:dyDescent="0.25">
      <c r="A4110" s="16">
        <v>4094</v>
      </c>
      <c r="B4110" s="34">
        <v>0.48344908762314198</v>
      </c>
      <c r="C4110" s="34">
        <v>4.9968895155388098E-2</v>
      </c>
      <c r="D4110" s="34">
        <v>1.7939040071978499E-2</v>
      </c>
      <c r="E4110" s="34">
        <v>1.11985424120734E-2</v>
      </c>
      <c r="F4110" s="34">
        <v>2.4985430892779902E-2</v>
      </c>
      <c r="G4110" s="34">
        <v>0.20489458431162899</v>
      </c>
      <c r="H4110" s="35">
        <v>0.999033475690699</v>
      </c>
      <c r="I4110" s="34">
        <v>9.9759995394230194E-2</v>
      </c>
      <c r="J4110" s="34">
        <v>3.2364887262900502E-2</v>
      </c>
      <c r="K4110" s="36">
        <f>Inputs!$B$12*(1+$B4110)^4</f>
        <v>290564.01878349826</v>
      </c>
      <c r="L4110" s="36">
        <f t="shared" si="630"/>
        <v>18331.913627379661</v>
      </c>
      <c r="M4110" s="36">
        <f t="shared" si="631"/>
        <v>230366.00252976199</v>
      </c>
      <c r="N4110" s="37">
        <f>M4110/Inputs!$B$6</f>
        <v>351.16768678317374</v>
      </c>
      <c r="O4110" s="38">
        <f>IF(N4110&gt;Inputs!$B$4,1,0)</f>
        <v>0</v>
      </c>
      <c r="P4110" s="34">
        <f t="shared" si="632"/>
        <v>6.7395108131329692E-2</v>
      </c>
      <c r="Q4110" s="36">
        <f>Inputs!$B$12*(1+$B4110)^0*$C4110+Inputs!$B$29*(1+$D4110)^0*Inputs!$B$19+Inputs!$B$30*(1+$E4110)^0*Inputs!$B$20+Inputs!$B$31*(1+$F4110)^0*Inputs!$B$21+Inputs!$B$22*(1+Inputs!$B$23)^0</f>
        <v>11020.177736750207</v>
      </c>
      <c r="R4110" s="36">
        <f>Inputs!$B$12*(1+$B4110)^1*$C4110+Inputs!$B$29*(1+$D4110)^1*Inputs!$B$19+Inputs!$B$30*(1+$E4110)^1*Inputs!$B$20+Inputs!$B$31*(1+$F4110)^1*Inputs!$B$21+Inputs!$B$22*(1+Inputs!$B$23)^1</f>
        <v>12600.669368316645</v>
      </c>
      <c r="S4110" s="36">
        <f>Inputs!$B$12*(1+$B4110)^2*$C4110+Inputs!$B$29*(1+$D4110)^2*Inputs!$B$19+Inputs!$B$30*(1+$E4110)^2*Inputs!$B$20+Inputs!$B$31*(1+$F4110)^2*Inputs!$B$21+Inputs!$B$22*(1+Inputs!$B$23)^2</f>
        <v>14884.017554376842</v>
      </c>
      <c r="T4110" s="36">
        <f>Inputs!$B$12*(1+$B4110)^3*$C4110+Inputs!$B$29*(1+$D4110)^3*Inputs!$B$19+Inputs!$B$30*(1+$E4110)^3*Inputs!$B$20+Inputs!$B$31*(1+$F4110)^3*Inputs!$B$21+Inputs!$B$22*(1+Inputs!$B$23)^3</f>
        <v>18209.021820089532</v>
      </c>
      <c r="U4110" s="36">
        <f>Inputs!$B$12*(1+$B4110)^4*$C4110+Inputs!$B$29*(1+$D4110)^4*Inputs!$B$19+Inputs!$B$30*(1+$E4110)^4*Inputs!$B$20+Inputs!$B$31*(1+$F4110)^4*Inputs!$B$21+Inputs!$B$22*(1+Inputs!$B$23)^4</f>
        <v>23078.259369328785</v>
      </c>
      <c r="V4110" s="35">
        <f>Inputs!$B$13/(Q4110*(1-$G4110))</f>
        <v>1.444842124692947</v>
      </c>
      <c r="W4110" s="36">
        <f>Inputs!$B$13</f>
        <v>12660</v>
      </c>
      <c r="X4110" s="36">
        <f t="shared" si="633"/>
        <v>13359.047967204178</v>
      </c>
      <c r="Y4110" s="36">
        <f t="shared" si="634"/>
        <v>14460.855447739759</v>
      </c>
      <c r="Z4110" s="36">
        <f t="shared" si="635"/>
        <v>16077.7130792564</v>
      </c>
      <c r="AA4110" s="36">
        <f t="shared" si="636"/>
        <v>18331.913627379661</v>
      </c>
      <c r="AB4110" s="36">
        <f t="shared" si="637"/>
        <v>55814.712183123964</v>
      </c>
      <c r="AC4110" s="36">
        <f t="shared" si="638"/>
        <v>280810.05387459777</v>
      </c>
      <c r="AD4110" s="36">
        <f t="shared" si="639"/>
        <v>174551.29034663804</v>
      </c>
    </row>
    <row r="4111" spans="1:30" ht="14.25" customHeight="1" x14ac:dyDescent="0.25">
      <c r="A4111" s="16">
        <v>4095</v>
      </c>
      <c r="B4111" s="34">
        <v>0.38083244834514801</v>
      </c>
      <c r="C4111" s="34">
        <v>7.5002733497755297E-2</v>
      </c>
      <c r="D4111" s="34">
        <v>5.2196395845549297E-2</v>
      </c>
      <c r="E4111" s="34">
        <v>3.1332957394444701E-2</v>
      </c>
      <c r="F4111" s="34">
        <v>1.09465647163154E-2</v>
      </c>
      <c r="G4111" s="34">
        <v>0.17731384518769899</v>
      </c>
      <c r="H4111" s="35">
        <v>1.0939577007077499</v>
      </c>
      <c r="I4111" s="34">
        <v>9.5386306621913802E-2</v>
      </c>
      <c r="J4111" s="34">
        <v>2.6017988855362498E-2</v>
      </c>
      <c r="K4111" s="36">
        <f>Inputs!$B$12*(1+$B4111)^4</f>
        <v>218129.89308535866</v>
      </c>
      <c r="L4111" s="36">
        <f t="shared" si="630"/>
        <v>22831.577803080039</v>
      </c>
      <c r="M4111" s="36">
        <f t="shared" si="631"/>
        <v>277712.51047394943</v>
      </c>
      <c r="N4111" s="37">
        <f>M4111/Inputs!$B$6</f>
        <v>423.34224157614244</v>
      </c>
      <c r="O4111" s="38">
        <f>IF(N4111&gt;Inputs!$B$4,1,0)</f>
        <v>1</v>
      </c>
      <c r="P4111" s="34">
        <f t="shared" si="632"/>
        <v>6.9368317766551307E-2</v>
      </c>
      <c r="Q4111" s="36">
        <f>Inputs!$B$12*(1+$B4111)^0*$C4111+Inputs!$B$29*(1+$D4111)^0*Inputs!$B$19+Inputs!$B$30*(1+$E4111)^0*Inputs!$B$20+Inputs!$B$31*(1+$F4111)^0*Inputs!$B$21+Inputs!$B$22*(1+Inputs!$B$23)^0</f>
        <v>12522.208037292239</v>
      </c>
      <c r="R4111" s="36">
        <f>Inputs!$B$12*(1+$B4111)^1*$C4111+Inputs!$B$29*(1+$D4111)^1*Inputs!$B$19+Inputs!$B$30*(1+$E4111)^1*Inputs!$B$20+Inputs!$B$31*(1+$F4111)^1*Inputs!$B$21+Inputs!$B$22*(1+Inputs!$B$23)^1</f>
        <v>14467.259077687697</v>
      </c>
      <c r="S4111" s="36">
        <f>Inputs!$B$12*(1+$B4111)^2*$C4111+Inputs!$B$29*(1+$D4111)^2*Inputs!$B$19+Inputs!$B$30*(1+$E4111)^2*Inputs!$B$20+Inputs!$B$31*(1+$F4111)^2*Inputs!$B$21+Inputs!$B$22*(1+Inputs!$B$23)^2</f>
        <v>17074.906771107118</v>
      </c>
      <c r="T4111" s="36">
        <f>Inputs!$B$12*(1+$B4111)^3*$C4111+Inputs!$B$29*(1+$D4111)^3*Inputs!$B$19+Inputs!$B$30*(1+$E4111)^3*Inputs!$B$20+Inputs!$B$31*(1+$F4111)^3*Inputs!$B$21+Inputs!$B$22*(1+Inputs!$B$23)^3</f>
        <v>20594.200663491625</v>
      </c>
      <c r="U4111" s="36">
        <f>Inputs!$B$12*(1+$B4111)^4*$C4111+Inputs!$B$29*(1+$D4111)^4*Inputs!$B$19+Inputs!$B$30*(1+$E4111)^4*Inputs!$B$20+Inputs!$B$31*(1+$F4111)^4*Inputs!$B$21+Inputs!$B$22*(1+Inputs!$B$23)^4</f>
        <v>25368.874889723229</v>
      </c>
      <c r="V4111" s="35">
        <f>Inputs!$B$13/(Q4111*(1-$G4111))</f>
        <v>1.2289058242513742</v>
      </c>
      <c r="W4111" s="36">
        <f>Inputs!$B$13</f>
        <v>12660</v>
      </c>
      <c r="X4111" s="36">
        <f t="shared" si="633"/>
        <v>14224.915401804259</v>
      </c>
      <c r="Y4111" s="36">
        <f t="shared" si="634"/>
        <v>16314.96808044448</v>
      </c>
      <c r="Z4111" s="36">
        <f t="shared" si="635"/>
        <v>19106.039886519855</v>
      </c>
      <c r="AA4111" s="36">
        <f t="shared" si="636"/>
        <v>22831.577803080039</v>
      </c>
      <c r="AB4111" s="36">
        <f t="shared" si="637"/>
        <v>63574.777868782003</v>
      </c>
      <c r="AC4111" s="36">
        <f t="shared" si="638"/>
        <v>337698.97114625579</v>
      </c>
      <c r="AD4111" s="36">
        <f t="shared" si="639"/>
        <v>214137.7326051674</v>
      </c>
    </row>
    <row r="4112" spans="1:30" ht="14.25" customHeight="1" x14ac:dyDescent="0.25">
      <c r="A4112" s="16">
        <v>4096</v>
      </c>
      <c r="B4112" s="34">
        <v>0.374434919577109</v>
      </c>
      <c r="C4112" s="34">
        <v>9.9263705691476897E-2</v>
      </c>
      <c r="D4112" s="34">
        <v>1.8721965704306499E-2</v>
      </c>
      <c r="E4112" s="34">
        <v>7.6803662970332198E-2</v>
      </c>
      <c r="F4112" s="34">
        <v>1.5079834978732E-2</v>
      </c>
      <c r="G4112" s="34">
        <v>0.17071434678417999</v>
      </c>
      <c r="H4112" s="35">
        <v>1.10338520100036</v>
      </c>
      <c r="I4112" s="34">
        <v>0.10752778233065401</v>
      </c>
      <c r="J4112" s="34">
        <v>3.3633407561816299E-2</v>
      </c>
      <c r="K4112" s="36">
        <f>Inputs!$B$12*(1+$B4112)^4</f>
        <v>214115.43350474065</v>
      </c>
      <c r="L4112" s="36">
        <f t="shared" si="630"/>
        <v>27802.429591909629</v>
      </c>
      <c r="M4112" s="36">
        <f t="shared" si="631"/>
        <v>301683.20154408435</v>
      </c>
      <c r="N4112" s="37">
        <f>M4112/Inputs!$B$6</f>
        <v>459.88292918305541</v>
      </c>
      <c r="O4112" s="38">
        <f>IF(N4112&gt;Inputs!$B$4,1,0)</f>
        <v>1</v>
      </c>
      <c r="P4112" s="34">
        <f t="shared" si="632"/>
        <v>7.3894374768837701E-2</v>
      </c>
      <c r="Q4112" s="36">
        <f>Inputs!$B$12*(1+$B4112)^0*$C4112+Inputs!$B$29*(1+$D4112)^0*Inputs!$B$19+Inputs!$B$30*(1+$E4112)^0*Inputs!$B$20+Inputs!$B$31*(1+$F4112)^0*Inputs!$B$21+Inputs!$B$22*(1+Inputs!$B$23)^0</f>
        <v>13977.866368915536</v>
      </c>
      <c r="R4112" s="36">
        <f>Inputs!$B$12*(1+$B4112)^1*$C4112+Inputs!$B$29*(1+$D4112)^1*Inputs!$B$19+Inputs!$B$30*(1+$E4112)^1*Inputs!$B$20+Inputs!$B$31*(1+$F4112)^1*Inputs!$B$21+Inputs!$B$22*(1+Inputs!$B$23)^1</f>
        <v>16461.549620744445</v>
      </c>
      <c r="S4112" s="36">
        <f>Inputs!$B$12*(1+$B4112)^2*$C4112+Inputs!$B$29*(1+$D4112)^2*Inputs!$B$19+Inputs!$B$30*(1+$E4112)^2*Inputs!$B$20+Inputs!$B$31*(1+$F4112)^2*Inputs!$B$21+Inputs!$B$22*(1+Inputs!$B$23)^2</f>
        <v>19795.168495642582</v>
      </c>
      <c r="T4112" s="36">
        <f>Inputs!$B$12*(1+$B4112)^3*$C4112+Inputs!$B$29*(1+$D4112)^3*Inputs!$B$19+Inputs!$B$30*(1+$E4112)^3*Inputs!$B$20+Inputs!$B$31*(1+$F4112)^3*Inputs!$B$21+Inputs!$B$22*(1+Inputs!$B$23)^3</f>
        <v>24292.494191215686</v>
      </c>
      <c r="U4112" s="36">
        <f>Inputs!$B$12*(1+$B4112)^4*$C4112+Inputs!$B$29*(1+$D4112)^4*Inputs!$B$19+Inputs!$B$30*(1+$E4112)^4*Inputs!$B$20+Inputs!$B$31*(1+$F4112)^4*Inputs!$B$21+Inputs!$B$22*(1+Inputs!$B$23)^4</f>
        <v>30384.45443140377</v>
      </c>
      <c r="V4112" s="35">
        <f>Inputs!$B$13/(Q4112*(1-$G4112))</f>
        <v>1.0921660425208826</v>
      </c>
      <c r="W4112" s="36">
        <f>Inputs!$B$13</f>
        <v>12660</v>
      </c>
      <c r="X4112" s="36">
        <f t="shared" si="633"/>
        <v>14947.804808568693</v>
      </c>
      <c r="Y4112" s="36">
        <f t="shared" si="634"/>
        <v>18020.919102246367</v>
      </c>
      <c r="Z4112" s="36">
        <f t="shared" si="635"/>
        <v>22171.651234205579</v>
      </c>
      <c r="AA4112" s="36">
        <f t="shared" si="636"/>
        <v>27802.429591909629</v>
      </c>
      <c r="AB4112" s="36">
        <f t="shared" si="637"/>
        <v>68302.596351977481</v>
      </c>
      <c r="AC4112" s="36">
        <f t="shared" si="638"/>
        <v>388899.96873892011</v>
      </c>
      <c r="AD4112" s="36">
        <f t="shared" si="639"/>
        <v>233380.60519210689</v>
      </c>
    </row>
    <row r="4113" spans="1:30" ht="14.25" customHeight="1" x14ac:dyDescent="0.25">
      <c r="A4113" s="16">
        <v>4097</v>
      </c>
      <c r="B4113" s="34">
        <v>0.37025610561244299</v>
      </c>
      <c r="C4113" s="34">
        <v>6.4945599782136196E-2</v>
      </c>
      <c r="D4113" s="34">
        <v>2.0467524806972899E-2</v>
      </c>
      <c r="E4113" s="34">
        <v>5.24077375338362E-2</v>
      </c>
      <c r="F4113" s="34">
        <v>-7.0062847272792002E-3</v>
      </c>
      <c r="G4113" s="34">
        <v>0.179659275697514</v>
      </c>
      <c r="H4113" s="35">
        <v>1.1396953970769399</v>
      </c>
      <c r="I4113" s="34">
        <v>9.63153603244635E-2</v>
      </c>
      <c r="J4113" s="34">
        <v>2.0895198490686401E-2</v>
      </c>
      <c r="K4113" s="36">
        <f>Inputs!$B$12*(1+$B4113)^4</f>
        <v>211523.31002806351</v>
      </c>
      <c r="L4113" s="36">
        <f t="shared" ref="L4113:L4176" si="640">AA4113</f>
        <v>20749.353642999937</v>
      </c>
      <c r="M4113" s="36">
        <f t="shared" ref="M4113:M4176" si="641">AB4113+AD4113</f>
        <v>237601.02189943264</v>
      </c>
      <c r="N4113" s="37">
        <f>M4113/Inputs!$B$6</f>
        <v>362.19667972474485</v>
      </c>
      <c r="O4113" s="38">
        <f>IF(N4113&gt;Inputs!$B$4,1,0)</f>
        <v>0</v>
      </c>
      <c r="P4113" s="34">
        <f t="shared" ref="P4113:P4176" si="642">I4113-J4113</f>
        <v>7.5420161833777102E-2</v>
      </c>
      <c r="Q4113" s="36">
        <f>Inputs!$B$12*(1+$B4113)^0*$C4113+Inputs!$B$29*(1+$D4113)^0*Inputs!$B$19+Inputs!$B$30*(1+$E4113)^0*Inputs!$B$20+Inputs!$B$31*(1+$F4113)^0*Inputs!$B$21+Inputs!$B$22*(1+Inputs!$B$23)^0</f>
        <v>11918.780014355092</v>
      </c>
      <c r="R4113" s="36">
        <f>Inputs!$B$12*(1+$B4113)^1*$C4113+Inputs!$B$29*(1+$D4113)^1*Inputs!$B$19+Inputs!$B$30*(1+$E4113)^1*Inputs!$B$20+Inputs!$B$31*(1+$F4113)^1*Inputs!$B$21+Inputs!$B$22*(1+Inputs!$B$23)^1</f>
        <v>13460.029713391827</v>
      </c>
      <c r="S4113" s="36">
        <f>Inputs!$B$12*(1+$B4113)^2*$C4113+Inputs!$B$29*(1+$D4113)^2*Inputs!$B$19+Inputs!$B$30*(1+$E4113)^2*Inputs!$B$20+Inputs!$B$31*(1+$F4113)^2*Inputs!$B$21+Inputs!$B$22*(1+Inputs!$B$23)^2</f>
        <v>15541.909539930457</v>
      </c>
      <c r="T4113" s="36">
        <f>Inputs!$B$12*(1+$B4113)^3*$C4113+Inputs!$B$29*(1+$D4113)^3*Inputs!$B$19+Inputs!$B$30*(1+$E4113)^3*Inputs!$B$20+Inputs!$B$31*(1+$F4113)^3*Inputs!$B$21+Inputs!$B$22*(1+Inputs!$B$23)^3</f>
        <v>18362.536985151695</v>
      </c>
      <c r="U4113" s="36">
        <f>Inputs!$B$12*(1+$B4113)^4*$C4113+Inputs!$B$29*(1+$D4113)^4*Inputs!$B$19+Inputs!$B$30*(1+$E4113)^4*Inputs!$B$20+Inputs!$B$31*(1+$F4113)^4*Inputs!$B$21+Inputs!$B$22*(1+Inputs!$B$23)^4</f>
        <v>22193.280722019743</v>
      </c>
      <c r="V4113" s="35">
        <f>Inputs!$B$13/(Q4113*(1-$G4113))</f>
        <v>1.2948147253534257</v>
      </c>
      <c r="W4113" s="36">
        <f>Inputs!$B$13</f>
        <v>12660</v>
      </c>
      <c r="X4113" s="36">
        <f t="shared" ref="X4113:X4176" si="643">R4113*(1-$G4113)*($V4113+($H4113-$V4113)*1/4)</f>
        <v>13868.899303450198</v>
      </c>
      <c r="Y4113" s="36">
        <f t="shared" ref="Y4113:Y4176" si="644">S4113*(1-$G4113)*($V4113+($H4113-$V4113)*2/4)</f>
        <v>15519.58978154159</v>
      </c>
      <c r="Z4113" s="36">
        <f t="shared" ref="Z4113:Z4176" si="645">T4113*(1-$G4113)*($V4113+($H4113-$V4113)*3/4)</f>
        <v>17752.005088700269</v>
      </c>
      <c r="AA4113" s="36">
        <f t="shared" ref="AA4113:AA4176" si="646">U4113*(1-$G4113)*$H4113</f>
        <v>20749.353642999937</v>
      </c>
      <c r="AB4113" s="36">
        <f t="shared" ref="AB4113:AB4176" si="647">W4113/(1+$I4113)^1+X4113/(1+$I4113)^2+Y4113/(1+$I4113)^3+Z4113/(1+$I4113)^4+AA4113/(1+$I4113)^5</f>
        <v>60255.274471746539</v>
      </c>
      <c r="AC4113" s="36">
        <f t="shared" ref="AC4113:AC4176" si="648">AA4113*(1+$J4113)/($I4113-$J4113)</f>
        <v>280865.42100784846</v>
      </c>
      <c r="AD4113" s="36">
        <f t="shared" ref="AD4113:AD4176" si="649">AC4113/(1+$I4113)^5</f>
        <v>177345.74742768612</v>
      </c>
    </row>
    <row r="4114" spans="1:30" ht="14.25" customHeight="1" x14ac:dyDescent="0.25">
      <c r="A4114" s="16">
        <v>4098</v>
      </c>
      <c r="B4114" s="34">
        <v>0.42705263406308303</v>
      </c>
      <c r="C4114" s="34">
        <v>5.9497256598830102E-2</v>
      </c>
      <c r="D4114" s="34">
        <v>3.3801430971686003E-2</v>
      </c>
      <c r="E4114" s="34">
        <v>4.8449967366090203E-2</v>
      </c>
      <c r="F4114" s="34">
        <v>3.1738757142655297E-2</v>
      </c>
      <c r="G4114" s="34">
        <v>0.18959716995256801</v>
      </c>
      <c r="H4114" s="35">
        <v>1.1593157541035799</v>
      </c>
      <c r="I4114" s="34">
        <v>9.2293002260967594E-2</v>
      </c>
      <c r="J4114" s="34">
        <v>2.3768300864150101E-2</v>
      </c>
      <c r="K4114" s="36">
        <f>Inputs!$B$12*(1+$B4114)^4</f>
        <v>248834.85690393203</v>
      </c>
      <c r="L4114" s="36">
        <f t="shared" si="640"/>
        <v>22671.680951070004</v>
      </c>
      <c r="M4114" s="36">
        <f t="shared" si="641"/>
        <v>281574.1819006615</v>
      </c>
      <c r="N4114" s="37">
        <f>M4114/Inputs!$B$6</f>
        <v>429.22893582417913</v>
      </c>
      <c r="O4114" s="38">
        <f>IF(N4114&gt;Inputs!$B$4,1,0)</f>
        <v>1</v>
      </c>
      <c r="P4114" s="34">
        <f t="shared" si="642"/>
        <v>6.8524701396817489E-2</v>
      </c>
      <c r="Q4114" s="36">
        <f>Inputs!$B$12*(1+$B4114)^0*$C4114+Inputs!$B$29*(1+$D4114)^0*Inputs!$B$19+Inputs!$B$30*(1+$E4114)^0*Inputs!$B$20+Inputs!$B$31*(1+$F4114)^0*Inputs!$B$21+Inputs!$B$22*(1+Inputs!$B$23)^0</f>
        <v>11591.879423356728</v>
      </c>
      <c r="R4114" s="36">
        <f>Inputs!$B$12*(1+$B4114)^1*$C4114+Inputs!$B$29*(1+$D4114)^1*Inputs!$B$19+Inputs!$B$30*(1+$E4114)^1*Inputs!$B$20+Inputs!$B$31*(1+$F4114)^1*Inputs!$B$21+Inputs!$B$22*(1+Inputs!$B$23)^1</f>
        <v>13423.750579698255</v>
      </c>
      <c r="S4114" s="36">
        <f>Inputs!$B$12*(1+$B4114)^2*$C4114+Inputs!$B$29*(1+$D4114)^2*Inputs!$B$19+Inputs!$B$30*(1+$E4114)^2*Inputs!$B$20+Inputs!$B$31*(1+$F4114)^2*Inputs!$B$21+Inputs!$B$22*(1+Inputs!$B$23)^2</f>
        <v>15918.804526773525</v>
      </c>
      <c r="T4114" s="36">
        <f>Inputs!$B$12*(1+$B4114)^3*$C4114+Inputs!$B$29*(1+$D4114)^3*Inputs!$B$19+Inputs!$B$30*(1+$E4114)^3*Inputs!$B$20+Inputs!$B$31*(1+$F4114)^3*Inputs!$B$21+Inputs!$B$22*(1+Inputs!$B$23)^3</f>
        <v>19355.56682883294</v>
      </c>
      <c r="U4114" s="36">
        <f>Inputs!$B$12*(1+$B4114)^4*$C4114+Inputs!$B$29*(1+$D4114)^4*Inputs!$B$19+Inputs!$B$30*(1+$E4114)^4*Inputs!$B$20+Inputs!$B$31*(1+$F4114)^4*Inputs!$B$21+Inputs!$B$22*(1+Inputs!$B$23)^4</f>
        <v>24131.317553318742</v>
      </c>
      <c r="V4114" s="35">
        <f>Inputs!$B$13/(Q4114*(1-$G4114))</f>
        <v>1.3476555422169503</v>
      </c>
      <c r="W4114" s="36">
        <f>Inputs!$B$13</f>
        <v>12660</v>
      </c>
      <c r="X4114" s="36">
        <f t="shared" si="643"/>
        <v>14148.446400287656</v>
      </c>
      <c r="Y4114" s="36">
        <f t="shared" si="644"/>
        <v>16170.772406195958</v>
      </c>
      <c r="Z4114" s="36">
        <f t="shared" si="645"/>
        <v>18923.36751939516</v>
      </c>
      <c r="AA4114" s="36">
        <f t="shared" si="646"/>
        <v>22671.680951070004</v>
      </c>
      <c r="AB4114" s="36">
        <f t="shared" si="647"/>
        <v>63731.742795138169</v>
      </c>
      <c r="AC4114" s="36">
        <f t="shared" si="648"/>
        <v>338717.97777857998</v>
      </c>
      <c r="AD4114" s="36">
        <f t="shared" si="649"/>
        <v>217842.43910552334</v>
      </c>
    </row>
    <row r="4115" spans="1:30" ht="14.25" customHeight="1" x14ac:dyDescent="0.25">
      <c r="A4115" s="16">
        <v>4099</v>
      </c>
      <c r="B4115" s="34">
        <v>0.32877172544916999</v>
      </c>
      <c r="C4115" s="34">
        <v>5.7925230222946801E-2</v>
      </c>
      <c r="D4115" s="34">
        <v>1.1800972750528001E-2</v>
      </c>
      <c r="E4115" s="34">
        <v>5.2306319608891101E-2</v>
      </c>
      <c r="F4115" s="34">
        <v>2.8222834910598502E-2</v>
      </c>
      <c r="G4115" s="34">
        <v>0.18514850047744499</v>
      </c>
      <c r="H4115" s="35">
        <v>1.0912048027390799</v>
      </c>
      <c r="I4115" s="34">
        <v>0.10115244737649801</v>
      </c>
      <c r="J4115" s="34">
        <v>3.1291607469225297E-2</v>
      </c>
      <c r="K4115" s="36">
        <f>Inputs!$B$12*(1+$B4115)^4</f>
        <v>187047.86853126425</v>
      </c>
      <c r="L4115" s="36">
        <f t="shared" si="640"/>
        <v>17628.67350094203</v>
      </c>
      <c r="M4115" s="36">
        <f t="shared" si="641"/>
        <v>215974.50998067556</v>
      </c>
      <c r="N4115" s="37">
        <f>M4115/Inputs!$B$6</f>
        <v>329.2294359461518</v>
      </c>
      <c r="O4115" s="38">
        <f>IF(N4115&gt;Inputs!$B$4,1,0)</f>
        <v>0</v>
      </c>
      <c r="P4115" s="34">
        <f t="shared" si="642"/>
        <v>6.9860839907272709E-2</v>
      </c>
      <c r="Q4115" s="36">
        <f>Inputs!$B$12*(1+$B4115)^0*$C4115+Inputs!$B$29*(1+$D4115)^0*Inputs!$B$19+Inputs!$B$30*(1+$E4115)^0*Inputs!$B$20+Inputs!$B$31*(1+$F4115)^0*Inputs!$B$21+Inputs!$B$22*(1+Inputs!$B$23)^0</f>
        <v>11497.557840803729</v>
      </c>
      <c r="R4115" s="36">
        <f>Inputs!$B$12*(1+$B4115)^1*$C4115+Inputs!$B$29*(1+$D4115)^1*Inputs!$B$19+Inputs!$B$30*(1+$E4115)^1*Inputs!$B$20+Inputs!$B$31*(1+$F4115)^1*Inputs!$B$21+Inputs!$B$22*(1+Inputs!$B$23)^1</f>
        <v>12868.810232152886</v>
      </c>
      <c r="S4115" s="36">
        <f>Inputs!$B$12*(1+$B4115)^2*$C4115+Inputs!$B$29*(1+$D4115)^2*Inputs!$B$19+Inputs!$B$30*(1+$E4115)^2*Inputs!$B$20+Inputs!$B$31*(1+$F4115)^2*Inputs!$B$21+Inputs!$B$22*(1+Inputs!$B$23)^2</f>
        <v>14624.586015420115</v>
      </c>
      <c r="T4115" s="36">
        <f>Inputs!$B$12*(1+$B4115)^3*$C4115+Inputs!$B$29*(1+$D4115)^3*Inputs!$B$19+Inputs!$B$30*(1+$E4115)^3*Inputs!$B$20+Inputs!$B$31*(1+$F4115)^3*Inputs!$B$21+Inputs!$B$22*(1+Inputs!$B$23)^3</f>
        <v>16888.799287705777</v>
      </c>
      <c r="U4115" s="36">
        <f>Inputs!$B$12*(1+$B4115)^4*$C4115+Inputs!$B$29*(1+$D4115)^4*Inputs!$B$19+Inputs!$B$30*(1+$E4115)^4*Inputs!$B$20+Inputs!$B$31*(1+$F4115)^4*Inputs!$B$21+Inputs!$B$22*(1+Inputs!$B$23)^4</f>
        <v>19825.990623078404</v>
      </c>
      <c r="V4115" s="35">
        <f>Inputs!$B$13/(Q4115*(1-$G4115))</f>
        <v>1.3512933313837336</v>
      </c>
      <c r="W4115" s="36">
        <f>Inputs!$B$13</f>
        <v>12660</v>
      </c>
      <c r="X4115" s="36">
        <f t="shared" si="643"/>
        <v>13488.057579722796</v>
      </c>
      <c r="Y4115" s="36">
        <f t="shared" si="644"/>
        <v>14553.461294966881</v>
      </c>
      <c r="Z4115" s="36">
        <f t="shared" si="645"/>
        <v>15911.837166082676</v>
      </c>
      <c r="AA4115" s="36">
        <f t="shared" si="646"/>
        <v>17628.67350094203</v>
      </c>
      <c r="AB4115" s="36">
        <f t="shared" si="647"/>
        <v>55232.248802397669</v>
      </c>
      <c r="AC4115" s="36">
        <f t="shared" si="648"/>
        <v>260235.9641892027</v>
      </c>
      <c r="AD4115" s="36">
        <f t="shared" si="649"/>
        <v>160742.2611782779</v>
      </c>
    </row>
    <row r="4116" spans="1:30" ht="14.25" customHeight="1" x14ac:dyDescent="0.25">
      <c r="A4116" s="16">
        <v>4100</v>
      </c>
      <c r="B4116" s="34">
        <v>0.21647426300077099</v>
      </c>
      <c r="C4116" s="34">
        <v>8.7836971889888898E-2</v>
      </c>
      <c r="D4116" s="34">
        <v>7.8285232877837105E-3</v>
      </c>
      <c r="E4116" s="34">
        <v>3.9281768948284002E-2</v>
      </c>
      <c r="F4116" s="34">
        <v>-2.08783012832711E-5</v>
      </c>
      <c r="G4116" s="34">
        <v>0.19755293008472699</v>
      </c>
      <c r="H4116" s="35">
        <v>1.0422916116129</v>
      </c>
      <c r="I4116" s="34">
        <v>0.10483070442380001</v>
      </c>
      <c r="J4116" s="34">
        <v>2.7150985017218101E-2</v>
      </c>
      <c r="K4116" s="36">
        <f>Inputs!$B$12*(1+$B4116)^4</f>
        <v>131390.19291407071</v>
      </c>
      <c r="L4116" s="36">
        <f t="shared" si="640"/>
        <v>16557.66183957204</v>
      </c>
      <c r="M4116" s="36">
        <f t="shared" si="641"/>
        <v>186312.82001700706</v>
      </c>
      <c r="N4116" s="37">
        <f>M4116/Inputs!$B$6</f>
        <v>284.01344514787661</v>
      </c>
      <c r="O4116" s="38">
        <f>IF(N4116&gt;Inputs!$B$4,1,0)</f>
        <v>0</v>
      </c>
      <c r="P4116" s="34">
        <f t="shared" si="642"/>
        <v>7.7679719406581901E-2</v>
      </c>
      <c r="Q4116" s="36">
        <f>Inputs!$B$12*(1+$B4116)^0*$C4116+Inputs!$B$29*(1+$D4116)^0*Inputs!$B$19+Inputs!$B$30*(1+$E4116)^0*Inputs!$B$20+Inputs!$B$31*(1+$F4116)^0*Inputs!$B$21+Inputs!$B$22*(1+Inputs!$B$23)^0</f>
        <v>13292.262340820256</v>
      </c>
      <c r="R4116" s="36">
        <f>Inputs!$B$12*(1+$B4116)^1*$C4116+Inputs!$B$29*(1+$D4116)^1*Inputs!$B$19+Inputs!$B$30*(1+$E4116)^1*Inputs!$B$20+Inputs!$B$31*(1+$F4116)^1*Inputs!$B$21+Inputs!$B$22*(1+Inputs!$B$23)^1</f>
        <v>14488.469007451891</v>
      </c>
      <c r="S4116" s="36">
        <f>Inputs!$B$12*(1+$B4116)^2*$C4116+Inputs!$B$29*(1+$D4116)^2*Inputs!$B$19+Inputs!$B$30*(1+$E4116)^2*Inputs!$B$20+Inputs!$B$31*(1+$F4116)^2*Inputs!$B$21+Inputs!$B$22*(1+Inputs!$B$23)^2</f>
        <v>15933.649661134114</v>
      </c>
      <c r="T4116" s="36">
        <f>Inputs!$B$12*(1+$B4116)^3*$C4116+Inputs!$B$29*(1+$D4116)^3*Inputs!$B$19+Inputs!$B$30*(1+$E4116)^3*Inputs!$B$20+Inputs!$B$31*(1+$F4116)^3*Inputs!$B$21+Inputs!$B$22*(1+Inputs!$B$23)^3</f>
        <v>17681.358217047389</v>
      </c>
      <c r="U4116" s="36">
        <f>Inputs!$B$12*(1+$B4116)^4*$C4116+Inputs!$B$29*(1+$D4116)^4*Inputs!$B$19+Inputs!$B$30*(1+$E4116)^4*Inputs!$B$20+Inputs!$B$31*(1+$F4116)^4*Inputs!$B$21+Inputs!$B$22*(1+Inputs!$B$23)^4</f>
        <v>19796.725922909194</v>
      </c>
      <c r="V4116" s="35">
        <f>Inputs!$B$13/(Q4116*(1-$G4116))</f>
        <v>1.1869116865571312</v>
      </c>
      <c r="W4116" s="36">
        <f>Inputs!$B$13</f>
        <v>12660</v>
      </c>
      <c r="X4116" s="36">
        <f t="shared" si="643"/>
        <v>13378.961121721239</v>
      </c>
      <c r="Y4116" s="36">
        <f t="shared" si="644"/>
        <v>14251.196910111345</v>
      </c>
      <c r="Z4116" s="36">
        <f t="shared" si="645"/>
        <v>15301.382662216458</v>
      </c>
      <c r="AA4116" s="36">
        <f t="shared" si="646"/>
        <v>16557.66183957204</v>
      </c>
      <c r="AB4116" s="36">
        <f t="shared" si="647"/>
        <v>53314.250080108512</v>
      </c>
      <c r="AC4116" s="36">
        <f t="shared" si="648"/>
        <v>218940.26906921834</v>
      </c>
      <c r="AD4116" s="36">
        <f t="shared" si="649"/>
        <v>132998.56993689854</v>
      </c>
    </row>
    <row r="4117" spans="1:30" ht="14.25" customHeight="1" x14ac:dyDescent="0.25">
      <c r="A4117" s="16">
        <v>4101</v>
      </c>
      <c r="B4117" s="34">
        <v>0.34976143554390399</v>
      </c>
      <c r="C4117" s="34">
        <v>5.1668060514166197E-2</v>
      </c>
      <c r="D4117" s="34">
        <v>1.07342669451448E-2</v>
      </c>
      <c r="E4117" s="34">
        <v>5.5419260542319299E-2</v>
      </c>
      <c r="F4117" s="34">
        <v>1.75200848487666E-2</v>
      </c>
      <c r="G4117" s="34">
        <v>0.187517485917266</v>
      </c>
      <c r="H4117" s="35">
        <v>1.01482020774377</v>
      </c>
      <c r="I4117" s="34">
        <v>9.3098967235329302E-2</v>
      </c>
      <c r="J4117" s="34">
        <v>1.87426683707754E-2</v>
      </c>
      <c r="K4117" s="36">
        <f>Inputs!$B$12*(1+$B4117)^4</f>
        <v>199149.54241054013</v>
      </c>
      <c r="L4117" s="36">
        <f t="shared" si="640"/>
        <v>15745.210566940466</v>
      </c>
      <c r="M4117" s="36">
        <f t="shared" si="641"/>
        <v>191704.12461442262</v>
      </c>
      <c r="N4117" s="37">
        <f>M4117/Inputs!$B$6</f>
        <v>292.23189727808324</v>
      </c>
      <c r="O4117" s="38">
        <f>IF(N4117&gt;Inputs!$B$4,1,0)</f>
        <v>0</v>
      </c>
      <c r="P4117" s="34">
        <f t="shared" si="642"/>
        <v>7.4356298864553902E-2</v>
      </c>
      <c r="Q4117" s="36">
        <f>Inputs!$B$12*(1+$B4117)^0*$C4117+Inputs!$B$29*(1+$D4117)^0*Inputs!$B$19+Inputs!$B$30*(1+$E4117)^0*Inputs!$B$20+Inputs!$B$31*(1+$F4117)^0*Inputs!$B$21+Inputs!$B$22*(1+Inputs!$B$23)^0</f>
        <v>11122.127658276895</v>
      </c>
      <c r="R4117" s="36">
        <f>Inputs!$B$12*(1+$B4117)^1*$C4117+Inputs!$B$29*(1+$D4117)^1*Inputs!$B$19+Inputs!$B$30*(1+$E4117)^1*Inputs!$B$20+Inputs!$B$31*(1+$F4117)^1*Inputs!$B$21+Inputs!$B$22*(1+Inputs!$B$23)^1</f>
        <v>12391.013997457267</v>
      </c>
      <c r="S4117" s="36">
        <f>Inputs!$B$12*(1+$B4117)^2*$C4117+Inputs!$B$29*(1+$D4117)^2*Inputs!$B$19+Inputs!$B$30*(1+$E4117)^2*Inputs!$B$20+Inputs!$B$31*(1+$F4117)^2*Inputs!$B$21+Inputs!$B$22*(1+Inputs!$B$23)^2</f>
        <v>14046.548321571106</v>
      </c>
      <c r="T4117" s="36">
        <f>Inputs!$B$12*(1+$B4117)^3*$C4117+Inputs!$B$29*(1+$D4117)^3*Inputs!$B$19+Inputs!$B$30*(1+$E4117)^3*Inputs!$B$20+Inputs!$B$31*(1+$F4117)^3*Inputs!$B$21+Inputs!$B$22*(1+Inputs!$B$23)^3</f>
        <v>16221.768636644074</v>
      </c>
      <c r="U4117" s="36">
        <f>Inputs!$B$12*(1+$B4117)^4*$C4117+Inputs!$B$29*(1+$D4117)^4*Inputs!$B$19+Inputs!$B$30*(1+$E4117)^4*Inputs!$B$20+Inputs!$B$31*(1+$F4117)^4*Inputs!$B$21+Inputs!$B$22*(1+Inputs!$B$23)^4</f>
        <v>19096.129157479674</v>
      </c>
      <c r="V4117" s="35">
        <f>Inputs!$B$13/(Q4117*(1-$G4117))</f>
        <v>1.4009795859030572</v>
      </c>
      <c r="W4117" s="36">
        <f>Inputs!$B$13</f>
        <v>12660</v>
      </c>
      <c r="X4117" s="36">
        <f t="shared" si="643"/>
        <v>13132.423883262747</v>
      </c>
      <c r="Y4117" s="36">
        <f t="shared" si="644"/>
        <v>13785.248037549627</v>
      </c>
      <c r="Z4117" s="36">
        <f t="shared" si="645"/>
        <v>14647.618092562387</v>
      </c>
      <c r="AA4117" s="36">
        <f t="shared" si="646"/>
        <v>15745.210566940466</v>
      </c>
      <c r="AB4117" s="36">
        <f t="shared" si="647"/>
        <v>53475.564214169201</v>
      </c>
      <c r="AC4117" s="36">
        <f t="shared" si="648"/>
        <v>215722.38091413636</v>
      </c>
      <c r="AD4117" s="36">
        <f t="shared" si="649"/>
        <v>138228.56040025342</v>
      </c>
    </row>
    <row r="4118" spans="1:30" ht="14.25" customHeight="1" x14ac:dyDescent="0.25">
      <c r="A4118" s="16">
        <v>4102</v>
      </c>
      <c r="B4118" s="34">
        <v>0.36340421753922802</v>
      </c>
      <c r="C4118" s="34">
        <v>6.1750475096563E-2</v>
      </c>
      <c r="D4118" s="34">
        <v>1.4895454421211299E-2</v>
      </c>
      <c r="E4118" s="34">
        <v>2.8033936595441001E-2</v>
      </c>
      <c r="F4118" s="34">
        <v>2.2383979680372899E-2</v>
      </c>
      <c r="G4118" s="34">
        <v>0.20210841009286301</v>
      </c>
      <c r="H4118" s="35">
        <v>1.1219604703988399</v>
      </c>
      <c r="I4118" s="34">
        <v>8.6296235364913002E-2</v>
      </c>
      <c r="J4118" s="34">
        <v>3.01664703771659E-2</v>
      </c>
      <c r="K4118" s="36">
        <f>Inputs!$B$12*(1+$B4118)^4</f>
        <v>207324.09715239474</v>
      </c>
      <c r="L4118" s="36">
        <f t="shared" si="640"/>
        <v>19200.412551023222</v>
      </c>
      <c r="M4118" s="36">
        <f t="shared" si="641"/>
        <v>292693.80579805968</v>
      </c>
      <c r="N4118" s="37">
        <f>M4118/Inputs!$B$6</f>
        <v>446.17958200923732</v>
      </c>
      <c r="O4118" s="38">
        <f>IF(N4118&gt;Inputs!$B$4,1,0)</f>
        <v>1</v>
      </c>
      <c r="P4118" s="34">
        <f t="shared" si="642"/>
        <v>5.6129764987747105E-2</v>
      </c>
      <c r="Q4118" s="36">
        <f>Inputs!$B$12*(1+$B4118)^0*$C4118+Inputs!$B$29*(1+$D4118)^0*Inputs!$B$19+Inputs!$B$30*(1+$E4118)^0*Inputs!$B$20+Inputs!$B$31*(1+$F4118)^0*Inputs!$B$21+Inputs!$B$22*(1+Inputs!$B$23)^0</f>
        <v>11727.0725332207</v>
      </c>
      <c r="R4118" s="36">
        <f>Inputs!$B$12*(1+$B4118)^1*$C4118+Inputs!$B$29*(1+$D4118)^1*Inputs!$B$19+Inputs!$B$30*(1+$E4118)^1*Inputs!$B$20+Inputs!$B$31*(1+$F4118)^1*Inputs!$B$21+Inputs!$B$22*(1+Inputs!$B$23)^1</f>
        <v>13225.023845209473</v>
      </c>
      <c r="S4118" s="36">
        <f>Inputs!$B$12*(1+$B4118)^2*$C4118+Inputs!$B$29*(1+$D4118)^2*Inputs!$B$19+Inputs!$B$30*(1+$E4118)^2*Inputs!$B$20+Inputs!$B$31*(1+$F4118)^2*Inputs!$B$21+Inputs!$B$22*(1+Inputs!$B$23)^2</f>
        <v>15215.166893545065</v>
      </c>
      <c r="T4118" s="36">
        <f>Inputs!$B$12*(1+$B4118)^3*$C4118+Inputs!$B$29*(1+$D4118)^3*Inputs!$B$19+Inputs!$B$30*(1+$E4118)^3*Inputs!$B$20+Inputs!$B$31*(1+$F4118)^3*Inputs!$B$21+Inputs!$B$22*(1+Inputs!$B$23)^3</f>
        <v>17875.368555586036</v>
      </c>
      <c r="U4118" s="36">
        <f>Inputs!$B$12*(1+$B4118)^4*$C4118+Inputs!$B$29*(1+$D4118)^4*Inputs!$B$19+Inputs!$B$30*(1+$E4118)^4*Inputs!$B$20+Inputs!$B$31*(1+$F4118)^4*Inputs!$B$21+Inputs!$B$22*(1+Inputs!$B$23)^4</f>
        <v>21448.114378267754</v>
      </c>
      <c r="V4118" s="35">
        <f>Inputs!$B$13/(Q4118*(1-$G4118))</f>
        <v>1.3530075090736915</v>
      </c>
      <c r="W4118" s="36">
        <f>Inputs!$B$13</f>
        <v>12660</v>
      </c>
      <c r="X4118" s="36">
        <f t="shared" si="643"/>
        <v>13667.608397597931</v>
      </c>
      <c r="Y4118" s="36">
        <f t="shared" si="644"/>
        <v>15023.122092487431</v>
      </c>
      <c r="Z4118" s="36">
        <f t="shared" si="645"/>
        <v>16825.913636480283</v>
      </c>
      <c r="AA4118" s="36">
        <f t="shared" si="646"/>
        <v>19200.412551023222</v>
      </c>
      <c r="AB4118" s="36">
        <f t="shared" si="647"/>
        <v>59732.723876034681</v>
      </c>
      <c r="AC4118" s="36">
        <f t="shared" si="648"/>
        <v>352390.95035924052</v>
      </c>
      <c r="AD4118" s="36">
        <f t="shared" si="649"/>
        <v>232961.08192202501</v>
      </c>
    </row>
    <row r="4119" spans="1:30" ht="14.25" customHeight="1" x14ac:dyDescent="0.25">
      <c r="A4119" s="16">
        <v>4103</v>
      </c>
      <c r="B4119" s="34">
        <v>0.44376047316524803</v>
      </c>
      <c r="C4119" s="34">
        <v>6.1972020044522097E-2</v>
      </c>
      <c r="D4119" s="34">
        <v>2.77948619683843E-2</v>
      </c>
      <c r="E4119" s="34">
        <v>5.59770668882352E-2</v>
      </c>
      <c r="F4119" s="34">
        <v>-3.9958897824446098E-3</v>
      </c>
      <c r="G4119" s="34">
        <v>0.16579401373144101</v>
      </c>
      <c r="H4119" s="35">
        <v>1.1383554705918799</v>
      </c>
      <c r="I4119" s="34">
        <v>9.78954565241065E-2</v>
      </c>
      <c r="J4119" s="34">
        <v>2.1145490080479099E-2</v>
      </c>
      <c r="K4119" s="36">
        <f>Inputs!$B$12*(1+$B4119)^4</f>
        <v>260694.48335725113</v>
      </c>
      <c r="L4119" s="36">
        <f t="shared" si="640"/>
        <v>23560.936548915699</v>
      </c>
      <c r="M4119" s="36">
        <f t="shared" si="641"/>
        <v>260172.70700181829</v>
      </c>
      <c r="N4119" s="37">
        <f>M4119/Inputs!$B$6</f>
        <v>396.60473628325957</v>
      </c>
      <c r="O4119" s="38">
        <f>IF(N4119&gt;Inputs!$B$4,1,0)</f>
        <v>1</v>
      </c>
      <c r="P4119" s="34">
        <f t="shared" si="642"/>
        <v>7.6749966443627402E-2</v>
      </c>
      <c r="Q4119" s="36">
        <f>Inputs!$B$12*(1+$B4119)^0*$C4119+Inputs!$B$29*(1+$D4119)^0*Inputs!$B$19+Inputs!$B$30*(1+$E4119)^0*Inputs!$B$20+Inputs!$B$31*(1+$F4119)^0*Inputs!$B$21+Inputs!$B$22*(1+Inputs!$B$23)^0</f>
        <v>11740.365230098247</v>
      </c>
      <c r="R4119" s="36">
        <f>Inputs!$B$12*(1+$B4119)^1*$C4119+Inputs!$B$29*(1+$D4119)^1*Inputs!$B$19+Inputs!$B$30*(1+$E4119)^1*Inputs!$B$20+Inputs!$B$31*(1+$F4119)^1*Inputs!$B$21+Inputs!$B$22*(1+Inputs!$B$23)^1</f>
        <v>13535.585926112932</v>
      </c>
      <c r="S4119" s="36">
        <f>Inputs!$B$12*(1+$B4119)^2*$C4119+Inputs!$B$29*(1+$D4119)^2*Inputs!$B$19+Inputs!$B$30*(1+$E4119)^2*Inputs!$B$20+Inputs!$B$31*(1+$F4119)^2*Inputs!$B$21+Inputs!$B$22*(1+Inputs!$B$23)^2</f>
        <v>16071.447375159856</v>
      </c>
      <c r="T4119" s="36">
        <f>Inputs!$B$12*(1+$B4119)^3*$C4119+Inputs!$B$29*(1+$D4119)^3*Inputs!$B$19+Inputs!$B$30*(1+$E4119)^3*Inputs!$B$20+Inputs!$B$31*(1+$F4119)^3*Inputs!$B$21+Inputs!$B$22*(1+Inputs!$B$23)^3</f>
        <v>19673.330534021639</v>
      </c>
      <c r="U4119" s="36">
        <f>Inputs!$B$12*(1+$B4119)^4*$C4119+Inputs!$B$29*(1+$D4119)^4*Inputs!$B$19+Inputs!$B$30*(1+$E4119)^4*Inputs!$B$20+Inputs!$B$31*(1+$F4119)^4*Inputs!$B$21+Inputs!$B$22*(1+Inputs!$B$23)^4</f>
        <v>24810.833180493115</v>
      </c>
      <c r="V4119" s="35">
        <f>Inputs!$B$13/(Q4119*(1-$G4119))</f>
        <v>1.2926435875301365</v>
      </c>
      <c r="W4119" s="36">
        <f>Inputs!$B$13</f>
        <v>12660</v>
      </c>
      <c r="X4119" s="36">
        <f t="shared" si="643"/>
        <v>14160.307374367932</v>
      </c>
      <c r="Y4119" s="36">
        <f t="shared" si="644"/>
        <v>16296.07772912888</v>
      </c>
      <c r="Z4119" s="36">
        <f t="shared" si="645"/>
        <v>19315.275244673998</v>
      </c>
      <c r="AA4119" s="36">
        <f t="shared" si="646"/>
        <v>23560.936548915699</v>
      </c>
      <c r="AB4119" s="36">
        <f t="shared" si="647"/>
        <v>63657.103271579392</v>
      </c>
      <c r="AC4119" s="36">
        <f t="shared" si="648"/>
        <v>313474.32727112598</v>
      </c>
      <c r="AD4119" s="36">
        <f t="shared" si="649"/>
        <v>196515.60373023889</v>
      </c>
    </row>
    <row r="4120" spans="1:30" ht="14.25" customHeight="1" x14ac:dyDescent="0.25">
      <c r="A4120" s="16">
        <v>4104</v>
      </c>
      <c r="B4120" s="34">
        <v>0.208410325643131</v>
      </c>
      <c r="C4120" s="34">
        <v>8.9102683388385798E-2</v>
      </c>
      <c r="D4120" s="34">
        <v>4.2469146005858299E-2</v>
      </c>
      <c r="E4120" s="34">
        <v>6.6987494620599206E-2</v>
      </c>
      <c r="F4120" s="34">
        <v>1.48231600340844E-2</v>
      </c>
      <c r="G4120" s="34">
        <v>0.182633111688835</v>
      </c>
      <c r="H4120" s="35">
        <v>0.96625898588024495</v>
      </c>
      <c r="I4120" s="34">
        <v>9.9989631111036495E-2</v>
      </c>
      <c r="J4120" s="34">
        <v>2.2236172503293E-2</v>
      </c>
      <c r="K4120" s="36">
        <f>Inputs!$B$12*(1+$B4120)^4</f>
        <v>127940.77016646687</v>
      </c>
      <c r="L4120" s="36">
        <f t="shared" si="640"/>
        <v>16385.920748819623</v>
      </c>
      <c r="M4120" s="36">
        <f t="shared" si="641"/>
        <v>187719.68625328914</v>
      </c>
      <c r="N4120" s="37">
        <f>M4120/Inputs!$B$6</f>
        <v>286.15805831294074</v>
      </c>
      <c r="O4120" s="38">
        <f>IF(N4120&gt;Inputs!$B$4,1,0)</f>
        <v>0</v>
      </c>
      <c r="P4120" s="34">
        <f t="shared" si="642"/>
        <v>7.7753458607743492E-2</v>
      </c>
      <c r="Q4120" s="36">
        <f>Inputs!$B$12*(1+$B4120)^0*$C4120+Inputs!$B$29*(1+$D4120)^0*Inputs!$B$19+Inputs!$B$30*(1+$E4120)^0*Inputs!$B$20+Inputs!$B$31*(1+$F4120)^0*Inputs!$B$21+Inputs!$B$22*(1+Inputs!$B$23)^0</f>
        <v>13368.205030730071</v>
      </c>
      <c r="R4120" s="36">
        <f>Inputs!$B$12*(1+$B4120)^1*$C4120+Inputs!$B$29*(1+$D4120)^1*Inputs!$B$19+Inputs!$B$30*(1+$E4120)^1*Inputs!$B$20+Inputs!$B$31*(1+$F4120)^1*Inputs!$B$21+Inputs!$B$22*(1+Inputs!$B$23)^1</f>
        <v>14788.553095969735</v>
      </c>
      <c r="S4120" s="36">
        <f>Inputs!$B$12*(1+$B4120)^2*$C4120+Inputs!$B$29*(1+$D4120)^2*Inputs!$B$19+Inputs!$B$30*(1+$E4120)^2*Inputs!$B$20+Inputs!$B$31*(1+$F4120)^2*Inputs!$B$21+Inputs!$B$22*(1+Inputs!$B$23)^2</f>
        <v>16457.246951990361</v>
      </c>
      <c r="T4120" s="36">
        <f>Inputs!$B$12*(1+$B4120)^3*$C4120+Inputs!$B$29*(1+$D4120)^3*Inputs!$B$19+Inputs!$B$30*(1+$E4120)^3*Inputs!$B$20+Inputs!$B$31*(1+$F4120)^3*Inputs!$B$21+Inputs!$B$22*(1+Inputs!$B$23)^3</f>
        <v>18423.641382484901</v>
      </c>
      <c r="U4120" s="36">
        <f>Inputs!$B$12*(1+$B4120)^4*$C4120+Inputs!$B$29*(1+$D4120)^4*Inputs!$B$19+Inputs!$B$30*(1+$E4120)^4*Inputs!$B$20+Inputs!$B$31*(1+$F4120)^4*Inputs!$B$21+Inputs!$B$22*(1+Inputs!$B$23)^4</f>
        <v>20747.23680509338</v>
      </c>
      <c r="V4120" s="35">
        <f>Inputs!$B$13/(Q4120*(1-$G4120))</f>
        <v>1.1586267936939907</v>
      </c>
      <c r="W4120" s="36">
        <f>Inputs!$B$13</f>
        <v>12660</v>
      </c>
      <c r="X4120" s="36">
        <f t="shared" si="643"/>
        <v>13423.782718013466</v>
      </c>
      <c r="Y4120" s="36">
        <f t="shared" si="644"/>
        <v>14291.566052785811</v>
      </c>
      <c r="Z4120" s="36">
        <f t="shared" si="645"/>
        <v>15274.983398926268</v>
      </c>
      <c r="AA4120" s="36">
        <f t="shared" si="646"/>
        <v>16385.920748819623</v>
      </c>
      <c r="AB4120" s="36">
        <f t="shared" si="647"/>
        <v>53949.472321758141</v>
      </c>
      <c r="AC4120" s="36">
        <f t="shared" si="648"/>
        <v>215428.11354178778</v>
      </c>
      <c r="AD4120" s="36">
        <f t="shared" si="649"/>
        <v>133770.21393153101</v>
      </c>
    </row>
    <row r="4121" spans="1:30" ht="14.25" customHeight="1" x14ac:dyDescent="0.25">
      <c r="A4121" s="16">
        <v>4105</v>
      </c>
      <c r="B4121" s="34">
        <v>0.22719852321269801</v>
      </c>
      <c r="C4121" s="34">
        <v>0.105336342721829</v>
      </c>
      <c r="D4121" s="34">
        <v>2.4810268188231E-2</v>
      </c>
      <c r="E4121" s="34">
        <v>6.00381158559209E-2</v>
      </c>
      <c r="F4121" s="34">
        <v>2.5022713703998199E-2</v>
      </c>
      <c r="G4121" s="34">
        <v>0.15620891416885699</v>
      </c>
      <c r="H4121" s="35">
        <v>1.0583826365529501</v>
      </c>
      <c r="I4121" s="34">
        <v>9.3075500109371295E-2</v>
      </c>
      <c r="J4121" s="34">
        <v>2.76754489046829E-2</v>
      </c>
      <c r="K4121" s="36">
        <f>Inputs!$B$12*(1+$B4121)^4</f>
        <v>136085.09045842348</v>
      </c>
      <c r="L4121" s="36">
        <f t="shared" si="640"/>
        <v>21019.03907687197</v>
      </c>
      <c r="M4121" s="36">
        <f t="shared" si="641"/>
        <v>273746.34118285408</v>
      </c>
      <c r="N4121" s="37">
        <f>M4121/Inputs!$B$6</f>
        <v>417.29625180313121</v>
      </c>
      <c r="O4121" s="38">
        <f>IF(N4121&gt;Inputs!$B$4,1,0)</f>
        <v>1</v>
      </c>
      <c r="P4121" s="34">
        <f t="shared" si="642"/>
        <v>6.5400051204688392E-2</v>
      </c>
      <c r="Q4121" s="36">
        <f>Inputs!$B$12*(1+$B4121)^0*$C4121+Inputs!$B$29*(1+$D4121)^0*Inputs!$B$19+Inputs!$B$30*(1+$E4121)^0*Inputs!$B$20+Inputs!$B$31*(1+$F4121)^0*Inputs!$B$21+Inputs!$B$22*(1+Inputs!$B$23)^0</f>
        <v>14342.224590736663</v>
      </c>
      <c r="R4121" s="36">
        <f>Inputs!$B$12*(1+$B4121)^1*$C4121+Inputs!$B$29*(1+$D4121)^1*Inputs!$B$19+Inputs!$B$30*(1+$E4121)^1*Inputs!$B$20+Inputs!$B$31*(1+$F4121)^1*Inputs!$B$21+Inputs!$B$22*(1+Inputs!$B$23)^1</f>
        <v>16054.644542416499</v>
      </c>
      <c r="S4121" s="36">
        <f>Inputs!$B$12*(1+$B4121)^2*$C4121+Inputs!$B$29*(1+$D4121)^2*Inputs!$B$19+Inputs!$B$30*(1+$E4121)^2*Inputs!$B$20+Inputs!$B$31*(1+$F4121)^2*Inputs!$B$21+Inputs!$B$22*(1+Inputs!$B$23)^2</f>
        <v>18105.14185063239</v>
      </c>
      <c r="T4121" s="36">
        <f>Inputs!$B$12*(1+$B4121)^3*$C4121+Inputs!$B$29*(1+$D4121)^3*Inputs!$B$19+Inputs!$B$30*(1+$E4121)^3*Inputs!$B$20+Inputs!$B$31*(1+$F4121)^3*Inputs!$B$21+Inputs!$B$22*(1+Inputs!$B$23)^3</f>
        <v>20568.440569506776</v>
      </c>
      <c r="U4121" s="36">
        <f>Inputs!$B$12*(1+$B4121)^4*$C4121+Inputs!$B$29*(1+$D4121)^4*Inputs!$B$19+Inputs!$B$30*(1+$E4121)^4*Inputs!$B$20+Inputs!$B$31*(1+$F4121)^4*Inputs!$B$21+Inputs!$B$22*(1+Inputs!$B$23)^4</f>
        <v>23536.138890821094</v>
      </c>
      <c r="V4121" s="35">
        <f>Inputs!$B$13/(Q4121*(1-$G4121))</f>
        <v>1.0461218030650425</v>
      </c>
      <c r="W4121" s="36">
        <f>Inputs!$B$13</f>
        <v>12660</v>
      </c>
      <c r="X4121" s="36">
        <f t="shared" si="643"/>
        <v>14213.090882848983</v>
      </c>
      <c r="Y4121" s="36">
        <f t="shared" si="644"/>
        <v>16075.21223219069</v>
      </c>
      <c r="Z4121" s="36">
        <f t="shared" si="645"/>
        <v>18315.526590364214</v>
      </c>
      <c r="AA4121" s="36">
        <f t="shared" si="646"/>
        <v>21019.03907687197</v>
      </c>
      <c r="AB4121" s="36">
        <f t="shared" si="647"/>
        <v>62085.777028763638</v>
      </c>
      <c r="AC4121" s="36">
        <f t="shared" si="648"/>
        <v>330286.44505588646</v>
      </c>
      <c r="AD4121" s="36">
        <f t="shared" si="649"/>
        <v>211660.56415409045</v>
      </c>
    </row>
    <row r="4122" spans="1:30" ht="14.25" customHeight="1" x14ac:dyDescent="0.25">
      <c r="A4122" s="16">
        <v>4106</v>
      </c>
      <c r="B4122" s="34">
        <v>0.312879347686981</v>
      </c>
      <c r="C4122" s="34">
        <v>7.5407528197405996E-2</v>
      </c>
      <c r="D4122" s="34">
        <v>2.7740882220386499E-2</v>
      </c>
      <c r="E4122" s="34">
        <v>5.3000938335740301E-2</v>
      </c>
      <c r="F4122" s="34">
        <v>1.2620539612727201E-2</v>
      </c>
      <c r="G4122" s="34">
        <v>0.16702753841020501</v>
      </c>
      <c r="H4122" s="35">
        <v>0.976247901693859</v>
      </c>
      <c r="I4122" s="34">
        <v>0.106308255255468</v>
      </c>
      <c r="J4122" s="34">
        <v>2.7393308975087599E-2</v>
      </c>
      <c r="K4122" s="36">
        <f>Inputs!$B$12*(1+$B4122)^4</f>
        <v>178258.61058454867</v>
      </c>
      <c r="L4122" s="36">
        <f t="shared" si="640"/>
        <v>18187.079139303856</v>
      </c>
      <c r="M4122" s="36">
        <f t="shared" si="641"/>
        <v>198241.40676559752</v>
      </c>
      <c r="N4122" s="37">
        <f>M4122/Inputs!$B$6</f>
        <v>302.19726641097185</v>
      </c>
      <c r="O4122" s="38">
        <f>IF(N4122&gt;Inputs!$B$4,1,0)</f>
        <v>0</v>
      </c>
      <c r="P4122" s="34">
        <f t="shared" si="642"/>
        <v>7.8914946280380399E-2</v>
      </c>
      <c r="Q4122" s="36">
        <f>Inputs!$B$12*(1+$B4122)^0*$C4122+Inputs!$B$29*(1+$D4122)^0*Inputs!$B$19+Inputs!$B$30*(1+$E4122)^0*Inputs!$B$20+Inputs!$B$31*(1+$F4122)^0*Inputs!$B$21+Inputs!$B$22*(1+Inputs!$B$23)^0</f>
        <v>12546.495719271283</v>
      </c>
      <c r="R4122" s="36">
        <f>Inputs!$B$12*(1+$B4122)^1*$C4122+Inputs!$B$29*(1+$D4122)^1*Inputs!$B$19+Inputs!$B$30*(1+$E4122)^1*Inputs!$B$20+Inputs!$B$31*(1+$F4122)^1*Inputs!$B$21+Inputs!$B$22*(1+Inputs!$B$23)^1</f>
        <v>14174.619490202189</v>
      </c>
      <c r="S4122" s="36">
        <f>Inputs!$B$12*(1+$B4122)^2*$C4122+Inputs!$B$29*(1+$D4122)^2*Inputs!$B$19+Inputs!$B$30*(1+$E4122)^2*Inputs!$B$20+Inputs!$B$31*(1+$F4122)^2*Inputs!$B$21+Inputs!$B$22*(1+Inputs!$B$23)^2</f>
        <v>16253.896753939764</v>
      </c>
      <c r="T4122" s="36">
        <f>Inputs!$B$12*(1+$B4122)^3*$C4122+Inputs!$B$29*(1+$D4122)^3*Inputs!$B$19+Inputs!$B$30*(1+$E4122)^3*Inputs!$B$20+Inputs!$B$31*(1+$F4122)^3*Inputs!$B$21+Inputs!$B$22*(1+Inputs!$B$23)^3</f>
        <v>18923.297405897312</v>
      </c>
      <c r="U4122" s="36">
        <f>Inputs!$B$12*(1+$B4122)^4*$C4122+Inputs!$B$29*(1+$D4122)^4*Inputs!$B$19+Inputs!$B$30*(1+$E4122)^4*Inputs!$B$20+Inputs!$B$31*(1+$F4122)^4*Inputs!$B$21+Inputs!$B$22*(1+Inputs!$B$23)^4</f>
        <v>22365.169785296326</v>
      </c>
      <c r="V4122" s="35">
        <f>Inputs!$B$13/(Q4122*(1-$G4122))</f>
        <v>1.2113806138762813</v>
      </c>
      <c r="W4122" s="36">
        <f>Inputs!$B$13</f>
        <v>12660</v>
      </c>
      <c r="X4122" s="36">
        <f t="shared" si="643"/>
        <v>13608.795942850502</v>
      </c>
      <c r="Y4122" s="36">
        <f t="shared" si="644"/>
        <v>14809.204165337891</v>
      </c>
      <c r="Z4122" s="36">
        <f t="shared" si="645"/>
        <v>16314.766015395986</v>
      </c>
      <c r="AA4122" s="36">
        <f t="shared" si="646"/>
        <v>18187.079139303856</v>
      </c>
      <c r="AB4122" s="36">
        <f t="shared" si="647"/>
        <v>55365.283135959871</v>
      </c>
      <c r="AC4122" s="36">
        <f t="shared" si="648"/>
        <v>236777.49651040003</v>
      </c>
      <c r="AD4122" s="36">
        <f t="shared" si="649"/>
        <v>142876.12362963764</v>
      </c>
    </row>
    <row r="4123" spans="1:30" ht="14.25" customHeight="1" x14ac:dyDescent="0.25">
      <c r="A4123" s="16">
        <v>4107</v>
      </c>
      <c r="B4123" s="34">
        <v>0.37347354009714501</v>
      </c>
      <c r="C4123" s="34">
        <v>5.8464589776409601E-2</v>
      </c>
      <c r="D4123" s="34">
        <v>3.3175607501838199E-2</v>
      </c>
      <c r="E4123" s="34">
        <v>4.8756704348815801E-2</v>
      </c>
      <c r="F4123" s="34">
        <v>2.9307853811662302E-2</v>
      </c>
      <c r="G4123" s="34">
        <v>0.178206692262564</v>
      </c>
      <c r="H4123" s="35">
        <v>1.0064005977233299</v>
      </c>
      <c r="I4123" s="34">
        <v>9.1473740301351997E-2</v>
      </c>
      <c r="J4123" s="34">
        <v>2.6761003653125399E-2</v>
      </c>
      <c r="K4123" s="36">
        <f>Inputs!$B$12*(1+$B4123)^4</f>
        <v>213516.99030091256</v>
      </c>
      <c r="L4123" s="36">
        <f t="shared" si="640"/>
        <v>17993.305752041932</v>
      </c>
      <c r="M4123" s="36">
        <f t="shared" si="641"/>
        <v>241523.74926414137</v>
      </c>
      <c r="N4123" s="37">
        <f>M4123/Inputs!$B$6</f>
        <v>368.17644704899601</v>
      </c>
      <c r="O4123" s="38">
        <f>IF(N4123&gt;Inputs!$B$4,1,0)</f>
        <v>0</v>
      </c>
      <c r="P4123" s="34">
        <f t="shared" si="642"/>
        <v>6.4712736648226604E-2</v>
      </c>
      <c r="Q4123" s="36">
        <f>Inputs!$B$12*(1+$B4123)^0*$C4123+Inputs!$B$29*(1+$D4123)^0*Inputs!$B$19+Inputs!$B$30*(1+$E4123)^0*Inputs!$B$20+Inputs!$B$31*(1+$F4123)^0*Inputs!$B$21+Inputs!$B$22*(1+Inputs!$B$23)^0</f>
        <v>11529.919414011496</v>
      </c>
      <c r="R4123" s="36">
        <f>Inputs!$B$12*(1+$B4123)^1*$C4123+Inputs!$B$29*(1+$D4123)^1*Inputs!$B$19+Inputs!$B$30*(1+$E4123)^1*Inputs!$B$20+Inputs!$B$31*(1+$F4123)^1*Inputs!$B$21+Inputs!$B$22*(1+Inputs!$B$23)^1</f>
        <v>13135.116656197901</v>
      </c>
      <c r="S4123" s="36">
        <f>Inputs!$B$12*(1+$B4123)^2*$C4123+Inputs!$B$29*(1+$D4123)^2*Inputs!$B$19+Inputs!$B$30*(1+$E4123)^2*Inputs!$B$20+Inputs!$B$31*(1+$F4123)^2*Inputs!$B$21+Inputs!$B$22*(1+Inputs!$B$23)^2</f>
        <v>15241.005742518624</v>
      </c>
      <c r="T4123" s="36">
        <f>Inputs!$B$12*(1+$B4123)^3*$C4123+Inputs!$B$29*(1+$D4123)^3*Inputs!$B$19+Inputs!$B$30*(1+$E4123)^3*Inputs!$B$20+Inputs!$B$31*(1+$F4123)^3*Inputs!$B$21+Inputs!$B$22*(1+Inputs!$B$23)^3</f>
        <v>18030.785405318311</v>
      </c>
      <c r="U4123" s="36">
        <f>Inputs!$B$12*(1+$B4123)^4*$C4123+Inputs!$B$29*(1+$D4123)^4*Inputs!$B$19+Inputs!$B$30*(1+$E4123)^4*Inputs!$B$20+Inputs!$B$31*(1+$F4123)^4*Inputs!$B$21+Inputs!$B$22*(1+Inputs!$B$23)^4</f>
        <v>21755.92101711901</v>
      </c>
      <c r="V4123" s="35">
        <f>Inputs!$B$13/(Q4123*(1-$G4123))</f>
        <v>1.3361180576166996</v>
      </c>
      <c r="W4123" s="36">
        <f>Inputs!$B$13</f>
        <v>12660</v>
      </c>
      <c r="X4123" s="36">
        <f t="shared" si="643"/>
        <v>13532.755748509704</v>
      </c>
      <c r="Y4123" s="36">
        <f t="shared" si="644"/>
        <v>14669.972155510251</v>
      </c>
      <c r="Z4123" s="36">
        <f t="shared" si="645"/>
        <v>16133.823749564232</v>
      </c>
      <c r="AA4123" s="36">
        <f t="shared" si="646"/>
        <v>17993.305752041932</v>
      </c>
      <c r="AB4123" s="36">
        <f t="shared" si="647"/>
        <v>57224.272638516537</v>
      </c>
      <c r="AC4123" s="36">
        <f t="shared" si="648"/>
        <v>285489.775736604</v>
      </c>
      <c r="AD4123" s="36">
        <f t="shared" si="649"/>
        <v>184299.47662562484</v>
      </c>
    </row>
    <row r="4124" spans="1:30" ht="14.25" customHeight="1" x14ac:dyDescent="0.25">
      <c r="A4124" s="16">
        <v>4108</v>
      </c>
      <c r="B4124" s="34">
        <v>0.19423645947516899</v>
      </c>
      <c r="C4124" s="34">
        <v>9.6068616185643593E-2</v>
      </c>
      <c r="D4124" s="34">
        <v>2.3320805434692199E-2</v>
      </c>
      <c r="E4124" s="34">
        <v>4.3381125944406199E-2</v>
      </c>
      <c r="F4124" s="34">
        <v>-9.9808192184547093E-3</v>
      </c>
      <c r="G4124" s="34">
        <v>0.210151878443744</v>
      </c>
      <c r="H4124" s="35">
        <v>1.03131574898617</v>
      </c>
      <c r="I4124" s="34">
        <v>0.101364825205346</v>
      </c>
      <c r="J4124" s="34">
        <v>1.60398194742007E-2</v>
      </c>
      <c r="K4124" s="36">
        <f>Inputs!$B$12*(1+$B4124)^4</f>
        <v>122042.90981877894</v>
      </c>
      <c r="L4124" s="36">
        <f t="shared" si="640"/>
        <v>16343.632336981886</v>
      </c>
      <c r="M4124" s="36">
        <f t="shared" si="641"/>
        <v>173647.40609384989</v>
      </c>
      <c r="N4124" s="37">
        <f>M4124/Inputs!$B$6</f>
        <v>264.70641172842971</v>
      </c>
      <c r="O4124" s="38">
        <f>IF(N4124&gt;Inputs!$B$4,1,0)</f>
        <v>0</v>
      </c>
      <c r="P4124" s="34">
        <f t="shared" si="642"/>
        <v>8.5325005731145293E-2</v>
      </c>
      <c r="Q4124" s="36">
        <f>Inputs!$B$12*(1+$B4124)^0*$C4124+Inputs!$B$29*(1+$D4124)^0*Inputs!$B$19+Inputs!$B$30*(1+$E4124)^0*Inputs!$B$20+Inputs!$B$31*(1+$F4124)^0*Inputs!$B$21+Inputs!$B$22*(1+Inputs!$B$23)^0</f>
        <v>13786.160998565538</v>
      </c>
      <c r="R4124" s="36">
        <f>Inputs!$B$12*(1+$B4124)^1*$C4124+Inputs!$B$29*(1+$D4124)^1*Inputs!$B$19+Inputs!$B$30*(1+$E4124)^1*Inputs!$B$20+Inputs!$B$31*(1+$F4124)^1*Inputs!$B$21+Inputs!$B$22*(1+Inputs!$B$23)^1</f>
        <v>14977.551081700236</v>
      </c>
      <c r="S4124" s="36">
        <f>Inputs!$B$12*(1+$B4124)^2*$C4124+Inputs!$B$29*(1+$D4124)^2*Inputs!$B$19+Inputs!$B$30*(1+$E4124)^2*Inputs!$B$20+Inputs!$B$31*(1+$F4124)^2*Inputs!$B$21+Inputs!$B$22*(1+Inputs!$B$23)^2</f>
        <v>16391.306492923402</v>
      </c>
      <c r="T4124" s="36">
        <f>Inputs!$B$12*(1+$B4124)^3*$C4124+Inputs!$B$29*(1+$D4124)^3*Inputs!$B$19+Inputs!$B$30*(1+$E4124)^3*Inputs!$B$20+Inputs!$B$31*(1+$F4124)^3*Inputs!$B$21+Inputs!$B$22*(1+Inputs!$B$23)^3</f>
        <v>18069.847536821442</v>
      </c>
      <c r="U4124" s="36">
        <f>Inputs!$B$12*(1+$B4124)^4*$C4124+Inputs!$B$29*(1+$D4124)^4*Inputs!$B$19+Inputs!$B$30*(1+$E4124)^4*Inputs!$B$20+Inputs!$B$31*(1+$F4124)^4*Inputs!$B$21+Inputs!$B$22*(1+Inputs!$B$23)^4</f>
        <v>20063.807135589774</v>
      </c>
      <c r="V4124" s="35">
        <f>Inputs!$B$13/(Q4124*(1-$G4124))</f>
        <v>1.1626440410796433</v>
      </c>
      <c r="W4124" s="36">
        <f>Inputs!$B$13</f>
        <v>12660</v>
      </c>
      <c r="X4124" s="36">
        <f t="shared" si="643"/>
        <v>13365.664947630599</v>
      </c>
      <c r="Y4124" s="36">
        <f t="shared" si="644"/>
        <v>14202.206687863076</v>
      </c>
      <c r="Z4124" s="36">
        <f t="shared" si="645"/>
        <v>15187.980762369882</v>
      </c>
      <c r="AA4124" s="36">
        <f t="shared" si="646"/>
        <v>16343.632336981886</v>
      </c>
      <c r="AB4124" s="36">
        <f t="shared" si="647"/>
        <v>53551.839358372599</v>
      </c>
      <c r="AC4124" s="36">
        <f t="shared" si="648"/>
        <v>194617.99160663108</v>
      </c>
      <c r="AD4124" s="36">
        <f t="shared" si="649"/>
        <v>120095.56673547729</v>
      </c>
    </row>
    <row r="4125" spans="1:30" ht="14.25" customHeight="1" x14ac:dyDescent="0.25">
      <c r="A4125" s="16">
        <v>4109</v>
      </c>
      <c r="B4125" s="34">
        <v>0.21052783804296901</v>
      </c>
      <c r="C4125" s="34">
        <v>7.10150299136246E-2</v>
      </c>
      <c r="D4125" s="34">
        <v>2.7902834654965899E-2</v>
      </c>
      <c r="E4125" s="34">
        <v>3.8809180603168798E-2</v>
      </c>
      <c r="F4125" s="34">
        <v>2.8991640651782401E-2</v>
      </c>
      <c r="G4125" s="34">
        <v>0.180206637811579</v>
      </c>
      <c r="H4125" s="35">
        <v>1.01833169351465</v>
      </c>
      <c r="I4125" s="34">
        <v>0.10318944219956</v>
      </c>
      <c r="J4125" s="34">
        <v>2.2062314525766499E-2</v>
      </c>
      <c r="K4125" s="36">
        <f>Inputs!$B$12*(1+$B4125)^4</f>
        <v>128839.89884283459</v>
      </c>
      <c r="L4125" s="36">
        <f t="shared" si="640"/>
        <v>15215.747667658265</v>
      </c>
      <c r="M4125" s="36">
        <f t="shared" si="641"/>
        <v>168964.38176098847</v>
      </c>
      <c r="N4125" s="37">
        <f>M4125/Inputs!$B$6</f>
        <v>257.56765512345805</v>
      </c>
      <c r="O4125" s="38">
        <f>IF(N4125&gt;Inputs!$B$4,1,0)</f>
        <v>0</v>
      </c>
      <c r="P4125" s="34">
        <f t="shared" si="642"/>
        <v>8.11271276737935E-2</v>
      </c>
      <c r="Q4125" s="36">
        <f>Inputs!$B$12*(1+$B4125)^0*$C4125+Inputs!$B$29*(1+$D4125)^0*Inputs!$B$19+Inputs!$B$30*(1+$E4125)^0*Inputs!$B$20+Inputs!$B$31*(1+$F4125)^0*Inputs!$B$21+Inputs!$B$22*(1+Inputs!$B$23)^0</f>
        <v>12282.945822244397</v>
      </c>
      <c r="R4125" s="36">
        <f>Inputs!$B$12*(1+$B4125)^1*$C4125+Inputs!$B$29*(1+$D4125)^1*Inputs!$B$19+Inputs!$B$30*(1+$E4125)^1*Inputs!$B$20+Inputs!$B$31*(1+$F4125)^1*Inputs!$B$21+Inputs!$B$22*(1+Inputs!$B$23)^1</f>
        <v>13431.290561625265</v>
      </c>
      <c r="S4125" s="36">
        <f>Inputs!$B$12*(1+$B4125)^2*$C4125+Inputs!$B$29*(1+$D4125)^2*Inputs!$B$19+Inputs!$B$30*(1+$E4125)^2*Inputs!$B$20+Inputs!$B$31*(1+$F4125)^2*Inputs!$B$21+Inputs!$B$22*(1+Inputs!$B$23)^2</f>
        <v>14776.559304667899</v>
      </c>
      <c r="T4125" s="36">
        <f>Inputs!$B$12*(1+$B4125)^3*$C4125+Inputs!$B$29*(1+$D4125)^3*Inputs!$B$19+Inputs!$B$30*(1+$E4125)^3*Inputs!$B$20+Inputs!$B$31*(1+$F4125)^3*Inputs!$B$21+Inputs!$B$22*(1+Inputs!$B$23)^3</f>
        <v>16358.776831627316</v>
      </c>
      <c r="U4125" s="36">
        <f>Inputs!$B$12*(1+$B4125)^4*$C4125+Inputs!$B$29*(1+$D4125)^4*Inputs!$B$19+Inputs!$B$30*(1+$E4125)^4*Inputs!$B$20+Inputs!$B$31*(1+$F4125)^4*Inputs!$B$21+Inputs!$B$22*(1+Inputs!$B$23)^4</f>
        <v>18226.347215714031</v>
      </c>
      <c r="V4125" s="35">
        <f>Inputs!$B$13/(Q4125*(1-$G4125))</f>
        <v>1.2572648440641614</v>
      </c>
      <c r="W4125" s="36">
        <f>Inputs!$B$13</f>
        <v>12660</v>
      </c>
      <c r="X4125" s="36">
        <f t="shared" si="643"/>
        <v>13185.879674651562</v>
      </c>
      <c r="Y4125" s="36">
        <f t="shared" si="644"/>
        <v>13782.975599779184</v>
      </c>
      <c r="Z4125" s="36">
        <f t="shared" si="645"/>
        <v>14457.731809893015</v>
      </c>
      <c r="AA4125" s="36">
        <f t="shared" si="646"/>
        <v>15215.747667658265</v>
      </c>
      <c r="AB4125" s="36">
        <f t="shared" si="647"/>
        <v>51649.234956439846</v>
      </c>
      <c r="AC4125" s="36">
        <f t="shared" si="648"/>
        <v>191692.25787184408</v>
      </c>
      <c r="AD4125" s="36">
        <f t="shared" si="649"/>
        <v>117315.14680454863</v>
      </c>
    </row>
    <row r="4126" spans="1:30" ht="14.25" customHeight="1" x14ac:dyDescent="0.25">
      <c r="A4126" s="16">
        <v>4110</v>
      </c>
      <c r="B4126" s="34">
        <v>0.39948904833054</v>
      </c>
      <c r="C4126" s="34">
        <v>7.8193074123442993E-2</v>
      </c>
      <c r="D4126" s="34">
        <v>2.6369699208672201E-2</v>
      </c>
      <c r="E4126" s="34">
        <v>6.0604898928016702E-2</v>
      </c>
      <c r="F4126" s="34">
        <v>3.4154238423561301E-2</v>
      </c>
      <c r="G4126" s="34">
        <v>0.175618748511154</v>
      </c>
      <c r="H4126" s="35">
        <v>1.0869511263565901</v>
      </c>
      <c r="I4126" s="34">
        <v>9.1536135654414194E-2</v>
      </c>
      <c r="J4126" s="34">
        <v>2.3305372451406899E-2</v>
      </c>
      <c r="K4126" s="36">
        <f>Inputs!$B$12*(1+$B4126)^4</f>
        <v>230159.69183587079</v>
      </c>
      <c r="L4126" s="36">
        <f t="shared" si="640"/>
        <v>24558.573043271517</v>
      </c>
      <c r="M4126" s="36">
        <f t="shared" si="641"/>
        <v>304512.08948232647</v>
      </c>
      <c r="N4126" s="37">
        <f>M4126/Inputs!$B$6</f>
        <v>464.19525835720498</v>
      </c>
      <c r="O4126" s="38">
        <f>IF(N4126&gt;Inputs!$B$4,1,0)</f>
        <v>1</v>
      </c>
      <c r="P4126" s="34">
        <f t="shared" si="642"/>
        <v>6.8230763203007291E-2</v>
      </c>
      <c r="Q4126" s="36">
        <f>Inputs!$B$12*(1+$B4126)^0*$C4126+Inputs!$B$29*(1+$D4126)^0*Inputs!$B$19+Inputs!$B$30*(1+$E4126)^0*Inputs!$B$20+Inputs!$B$31*(1+$F4126)^0*Inputs!$B$21+Inputs!$B$22*(1+Inputs!$B$23)^0</f>
        <v>12713.628474833502</v>
      </c>
      <c r="R4126" s="36">
        <f>Inputs!$B$12*(1+$B4126)^1*$C4126+Inputs!$B$29*(1+$D4126)^1*Inputs!$B$19+Inputs!$B$30*(1+$E4126)^1*Inputs!$B$20+Inputs!$B$31*(1+$F4126)^1*Inputs!$B$21+Inputs!$B$22*(1+Inputs!$B$23)^1</f>
        <v>14912.126263793522</v>
      </c>
      <c r="S4126" s="36">
        <f>Inputs!$B$12*(1+$B4126)^2*$C4126+Inputs!$B$29*(1+$D4126)^2*Inputs!$B$19+Inputs!$B$30*(1+$E4126)^2*Inputs!$B$20+Inputs!$B$31*(1+$F4126)^2*Inputs!$B$21+Inputs!$B$22*(1+Inputs!$B$23)^2</f>
        <v>17874.06954704778</v>
      </c>
      <c r="T4126" s="36">
        <f>Inputs!$B$12*(1+$B4126)^3*$C4126+Inputs!$B$29*(1+$D4126)^3*Inputs!$B$19+Inputs!$B$30*(1+$E4126)^3*Inputs!$B$20+Inputs!$B$31*(1+$F4126)^3*Inputs!$B$21+Inputs!$B$22*(1+Inputs!$B$23)^3</f>
        <v>21899.307537293746</v>
      </c>
      <c r="U4126" s="36">
        <f>Inputs!$B$12*(1+$B4126)^4*$C4126+Inputs!$B$29*(1+$D4126)^4*Inputs!$B$19+Inputs!$B$30*(1+$E4126)^4*Inputs!$B$20+Inputs!$B$31*(1+$F4126)^4*Inputs!$B$21+Inputs!$B$22*(1+Inputs!$B$23)^4</f>
        <v>27407.221246253124</v>
      </c>
      <c r="V4126" s="35">
        <f>Inputs!$B$13/(Q4126*(1-$G4126))</f>
        <v>1.2079141904551143</v>
      </c>
      <c r="W4126" s="36">
        <f>Inputs!$B$13</f>
        <v>12660</v>
      </c>
      <c r="X4126" s="36">
        <f t="shared" si="643"/>
        <v>14477.465989150125</v>
      </c>
      <c r="Y4126" s="36">
        <f t="shared" si="644"/>
        <v>16907.475094586822</v>
      </c>
      <c r="Z4126" s="36">
        <f t="shared" si="645"/>
        <v>20169.088150990214</v>
      </c>
      <c r="AA4126" s="36">
        <f t="shared" si="646"/>
        <v>24558.573043271517</v>
      </c>
      <c r="AB4126" s="36">
        <f t="shared" si="647"/>
        <v>66807.50095007458</v>
      </c>
      <c r="AC4126" s="36">
        <f t="shared" si="648"/>
        <v>368322.41873285087</v>
      </c>
      <c r="AD4126" s="36">
        <f t="shared" si="649"/>
        <v>237704.58853225189</v>
      </c>
    </row>
    <row r="4127" spans="1:30" ht="14.25" customHeight="1" x14ac:dyDescent="0.25">
      <c r="A4127" s="16">
        <v>4111</v>
      </c>
      <c r="B4127" s="34">
        <v>0.19718888103714699</v>
      </c>
      <c r="C4127" s="34">
        <v>7.9135873914697202E-2</v>
      </c>
      <c r="D4127" s="34">
        <v>2.4807063005725501E-2</v>
      </c>
      <c r="E4127" s="34">
        <v>4.8581597892550503E-2</v>
      </c>
      <c r="F4127" s="34">
        <v>-1.90363539150627E-3</v>
      </c>
      <c r="G4127" s="34">
        <v>0.193711632125074</v>
      </c>
      <c r="H4127" s="35">
        <v>0.95961107881385599</v>
      </c>
      <c r="I4127" s="34">
        <v>9.6325349686076006E-2</v>
      </c>
      <c r="J4127" s="34">
        <v>2.394800365797E-2</v>
      </c>
      <c r="K4127" s="36">
        <f>Inputs!$B$12*(1+$B4127)^4</f>
        <v>123254.26294856418</v>
      </c>
      <c r="L4127" s="36">
        <f t="shared" si="640"/>
        <v>14172.438618541495</v>
      </c>
      <c r="M4127" s="36">
        <f t="shared" si="641"/>
        <v>177476.24088622537</v>
      </c>
      <c r="N4127" s="37">
        <f>M4127/Inputs!$B$6</f>
        <v>270.54305013144108</v>
      </c>
      <c r="O4127" s="38">
        <f>IF(N4127&gt;Inputs!$B$4,1,0)</f>
        <v>0</v>
      </c>
      <c r="P4127" s="34">
        <f t="shared" si="642"/>
        <v>7.2377346028105999E-2</v>
      </c>
      <c r="Q4127" s="36">
        <f>Inputs!$B$12*(1+$B4127)^0*$C4127+Inputs!$B$29*(1+$D4127)^0*Inputs!$B$19+Inputs!$B$30*(1+$E4127)^0*Inputs!$B$20+Inputs!$B$31*(1+$F4127)^0*Inputs!$B$21+Inputs!$B$22*(1+Inputs!$B$23)^0</f>
        <v>12770.196462308755</v>
      </c>
      <c r="R4127" s="36">
        <f>Inputs!$B$12*(1+$B4127)^1*$C4127+Inputs!$B$29*(1+$D4127)^1*Inputs!$B$19+Inputs!$B$30*(1+$E4127)^1*Inputs!$B$20+Inputs!$B$31*(1+$F4127)^1*Inputs!$B$21+Inputs!$B$22*(1+Inputs!$B$23)^1</f>
        <v>13832.677114794522</v>
      </c>
      <c r="S4127" s="36">
        <f>Inputs!$B$12*(1+$B4127)^2*$C4127+Inputs!$B$29*(1+$D4127)^2*Inputs!$B$19+Inputs!$B$30*(1+$E4127)^2*Inputs!$B$20+Inputs!$B$31*(1+$F4127)^2*Inputs!$B$21+Inputs!$B$22*(1+Inputs!$B$23)^2</f>
        <v>15085.683512869498</v>
      </c>
      <c r="T4127" s="36">
        <f>Inputs!$B$12*(1+$B4127)^3*$C4127+Inputs!$B$29*(1+$D4127)^3*Inputs!$B$19+Inputs!$B$30*(1+$E4127)^3*Inputs!$B$20+Inputs!$B$31*(1+$F4127)^3*Inputs!$B$21+Inputs!$B$22*(1+Inputs!$B$23)^3</f>
        <v>16565.897632128581</v>
      </c>
      <c r="U4127" s="36">
        <f>Inputs!$B$12*(1+$B4127)^4*$C4127+Inputs!$B$29*(1+$D4127)^4*Inputs!$B$19+Inputs!$B$30*(1+$E4127)^4*Inputs!$B$20+Inputs!$B$31*(1+$F4127)^4*Inputs!$B$21+Inputs!$B$22*(1+Inputs!$B$23)^4</f>
        <v>18317.193659109409</v>
      </c>
      <c r="V4127" s="35">
        <f>Inputs!$B$13/(Q4127*(1-$G4127))</f>
        <v>1.229548693323131</v>
      </c>
      <c r="W4127" s="36">
        <f>Inputs!$B$13</f>
        <v>12660</v>
      </c>
      <c r="X4127" s="36">
        <f t="shared" si="643"/>
        <v>12960.650203333491</v>
      </c>
      <c r="Y4127" s="36">
        <f t="shared" si="644"/>
        <v>13313.825177493143</v>
      </c>
      <c r="Z4127" s="36">
        <f t="shared" si="645"/>
        <v>13718.801957942811</v>
      </c>
      <c r="AA4127" s="36">
        <f t="shared" si="646"/>
        <v>14172.438618541495</v>
      </c>
      <c r="AB4127" s="36">
        <f t="shared" si="647"/>
        <v>50879.491811823726</v>
      </c>
      <c r="AC4127" s="36">
        <f t="shared" si="648"/>
        <v>200502.51945940874</v>
      </c>
      <c r="AD4127" s="36">
        <f t="shared" si="649"/>
        <v>126596.74907440164</v>
      </c>
    </row>
    <row r="4128" spans="1:30" ht="14.25" customHeight="1" x14ac:dyDescent="0.25">
      <c r="A4128" s="16">
        <v>4112</v>
      </c>
      <c r="B4128" s="34">
        <v>0.22835964824416899</v>
      </c>
      <c r="C4128" s="34">
        <v>0.110844490289858</v>
      </c>
      <c r="D4128" s="34">
        <v>2.6440644944245702E-2</v>
      </c>
      <c r="E4128" s="34">
        <v>4.0222127746209903E-2</v>
      </c>
      <c r="F4128" s="34">
        <v>1.0083141672356801E-2</v>
      </c>
      <c r="G4128" s="34">
        <v>0.195559965572459</v>
      </c>
      <c r="H4128" s="35">
        <v>1.0681660490309499</v>
      </c>
      <c r="I4128" s="34">
        <v>8.7647962191755302E-2</v>
      </c>
      <c r="J4128" s="34">
        <v>1.8845382871075698E-2</v>
      </c>
      <c r="K4128" s="36">
        <f>Inputs!$B$12*(1+$B4128)^4</f>
        <v>136600.85445224718</v>
      </c>
      <c r="L4128" s="36">
        <f t="shared" si="640"/>
        <v>20495.007217150556</v>
      </c>
      <c r="M4128" s="36">
        <f t="shared" si="641"/>
        <v>261542.58215511363</v>
      </c>
      <c r="N4128" s="37">
        <f>M4128/Inputs!$B$6</f>
        <v>398.69296060230738</v>
      </c>
      <c r="O4128" s="38">
        <f>IF(N4128&gt;Inputs!$B$4,1,0)</f>
        <v>1</v>
      </c>
      <c r="P4128" s="34">
        <f t="shared" si="642"/>
        <v>6.8802579320679597E-2</v>
      </c>
      <c r="Q4128" s="36">
        <f>Inputs!$B$12*(1+$B4128)^0*$C4128+Inputs!$B$29*(1+$D4128)^0*Inputs!$B$19+Inputs!$B$30*(1+$E4128)^0*Inputs!$B$20+Inputs!$B$31*(1+$F4128)^0*Inputs!$B$21+Inputs!$B$22*(1+Inputs!$B$23)^0</f>
        <v>14672.713444818401</v>
      </c>
      <c r="R4128" s="36">
        <f>Inputs!$B$12*(1+$B4128)^1*$C4128+Inputs!$B$29*(1+$D4128)^1*Inputs!$B$19+Inputs!$B$30*(1+$E4128)^1*Inputs!$B$20+Inputs!$B$31*(1+$F4128)^1*Inputs!$B$21+Inputs!$B$22*(1+Inputs!$B$23)^1</f>
        <v>16356.155154320481</v>
      </c>
      <c r="S4128" s="36">
        <f>Inputs!$B$12*(1+$B4128)^2*$C4128+Inputs!$B$29*(1+$D4128)^2*Inputs!$B$19+Inputs!$B$30*(1+$E4128)^2*Inputs!$B$20+Inputs!$B$31*(1+$F4128)^2*Inputs!$B$21+Inputs!$B$22*(1+Inputs!$B$23)^2</f>
        <v>18391.17311228461</v>
      </c>
      <c r="T4128" s="36">
        <f>Inputs!$B$12*(1+$B4128)^3*$C4128+Inputs!$B$29*(1+$D4128)^3*Inputs!$B$19+Inputs!$B$30*(1+$E4128)^3*Inputs!$B$20+Inputs!$B$31*(1+$F4128)^3*Inputs!$B$21+Inputs!$B$22*(1+Inputs!$B$23)^3</f>
        <v>20857.133860021058</v>
      </c>
      <c r="U4128" s="36">
        <f>Inputs!$B$12*(1+$B4128)^4*$C4128+Inputs!$B$29*(1+$D4128)^4*Inputs!$B$19+Inputs!$B$30*(1+$E4128)^4*Inputs!$B$20+Inputs!$B$31*(1+$F4128)^4*Inputs!$B$21+Inputs!$B$22*(1+Inputs!$B$23)^4</f>
        <v>23851.496317451627</v>
      </c>
      <c r="V4128" s="35">
        <f>Inputs!$B$13/(Q4128*(1-$G4128))</f>
        <v>1.0725797511696098</v>
      </c>
      <c r="W4128" s="36">
        <f>Inputs!$B$13</f>
        <v>12660</v>
      </c>
      <c r="X4128" s="36">
        <f t="shared" si="643"/>
        <v>14097.9990590004</v>
      </c>
      <c r="Y4128" s="36">
        <f t="shared" si="644"/>
        <v>15835.734553128234</v>
      </c>
      <c r="Z4128" s="36">
        <f t="shared" si="645"/>
        <v>17940.538439300701</v>
      </c>
      <c r="AA4128" s="36">
        <f t="shared" si="646"/>
        <v>20495.007217150556</v>
      </c>
      <c r="AB4128" s="36">
        <f t="shared" si="647"/>
        <v>62149.592503121588</v>
      </c>
      <c r="AC4128" s="36">
        <f t="shared" si="648"/>
        <v>303495.06779067894</v>
      </c>
      <c r="AD4128" s="36">
        <f t="shared" si="649"/>
        <v>199392.98965199204</v>
      </c>
    </row>
    <row r="4129" spans="1:30" ht="14.25" customHeight="1" x14ac:dyDescent="0.25">
      <c r="A4129" s="16">
        <v>4113</v>
      </c>
      <c r="B4129" s="34">
        <v>0.40672637631858599</v>
      </c>
      <c r="C4129" s="34">
        <v>6.4065032882397802E-2</v>
      </c>
      <c r="D4129" s="34">
        <v>4.4734638415565601E-3</v>
      </c>
      <c r="E4129" s="34">
        <v>5.5452430073838301E-2</v>
      </c>
      <c r="F4129" s="34">
        <v>1.61493686455054E-2</v>
      </c>
      <c r="G4129" s="34">
        <v>0.184451284117331</v>
      </c>
      <c r="H4129" s="35">
        <v>1.0627544310520001</v>
      </c>
      <c r="I4129" s="34">
        <v>9.8411575700477094E-2</v>
      </c>
      <c r="J4129" s="34">
        <v>2.6942433218189E-2</v>
      </c>
      <c r="K4129" s="36">
        <f>Inputs!$B$12*(1+$B4129)^4</f>
        <v>234957.74902980824</v>
      </c>
      <c r="L4129" s="36">
        <f t="shared" si="640"/>
        <v>20583.835922010087</v>
      </c>
      <c r="M4129" s="36">
        <f t="shared" si="641"/>
        <v>244572.50284365803</v>
      </c>
      <c r="N4129" s="37">
        <f>M4129/Inputs!$B$6</f>
        <v>372.82393726167385</v>
      </c>
      <c r="O4129" s="38">
        <f>IF(N4129&gt;Inputs!$B$4,1,0)</f>
        <v>0</v>
      </c>
      <c r="P4129" s="34">
        <f t="shared" si="642"/>
        <v>7.1469142482288098E-2</v>
      </c>
      <c r="Q4129" s="36">
        <f>Inputs!$B$12*(1+$B4129)^0*$C4129+Inputs!$B$29*(1+$D4129)^0*Inputs!$B$19+Inputs!$B$30*(1+$E4129)^0*Inputs!$B$20+Inputs!$B$31*(1+$F4129)^0*Inputs!$B$21+Inputs!$B$22*(1+Inputs!$B$23)^0</f>
        <v>11865.94600037079</v>
      </c>
      <c r="R4129" s="36">
        <f>Inputs!$B$12*(1+$B4129)^1*$C4129+Inputs!$B$29*(1+$D4129)^1*Inputs!$B$19+Inputs!$B$30*(1+$E4129)^1*Inputs!$B$20+Inputs!$B$31*(1+$F4129)^1*Inputs!$B$21+Inputs!$B$22*(1+Inputs!$B$23)^1</f>
        <v>13587.203074013967</v>
      </c>
      <c r="S4129" s="36">
        <f>Inputs!$B$12*(1+$B4129)^2*$C4129+Inputs!$B$29*(1+$D4129)^2*Inputs!$B$19+Inputs!$B$30*(1+$E4129)^2*Inputs!$B$20+Inputs!$B$31*(1+$F4129)^2*Inputs!$B$21+Inputs!$B$22*(1+Inputs!$B$23)^2</f>
        <v>15951.234931124724</v>
      </c>
      <c r="T4129" s="36">
        <f>Inputs!$B$12*(1+$B4129)^3*$C4129+Inputs!$B$29*(1+$D4129)^3*Inputs!$B$19+Inputs!$B$30*(1+$E4129)^3*Inputs!$B$20+Inputs!$B$31*(1+$F4129)^3*Inputs!$B$21+Inputs!$B$22*(1+Inputs!$B$23)^3</f>
        <v>19217.057067131005</v>
      </c>
      <c r="U4129" s="36">
        <f>Inputs!$B$12*(1+$B4129)^4*$C4129+Inputs!$B$29*(1+$D4129)^4*Inputs!$B$19+Inputs!$B$30*(1+$E4129)^4*Inputs!$B$20+Inputs!$B$31*(1+$F4129)^4*Inputs!$B$21+Inputs!$B$22*(1+Inputs!$B$23)^4</f>
        <v>23748.898902394711</v>
      </c>
      <c r="V4129" s="35">
        <f>Inputs!$B$13/(Q4129*(1-$G4129))</f>
        <v>1.3082219444489283</v>
      </c>
      <c r="W4129" s="36">
        <f>Inputs!$B$13</f>
        <v>12660</v>
      </c>
      <c r="X4129" s="36">
        <f t="shared" si="643"/>
        <v>13816.433429932717</v>
      </c>
      <c r="Y4129" s="36">
        <f t="shared" si="644"/>
        <v>15422.026699233469</v>
      </c>
      <c r="Z4129" s="36">
        <f t="shared" si="645"/>
        <v>17617.730759762428</v>
      </c>
      <c r="AA4129" s="36">
        <f t="shared" si="646"/>
        <v>20583.835922010087</v>
      </c>
      <c r="AB4129" s="36">
        <f t="shared" si="647"/>
        <v>59590.987059804305</v>
      </c>
      <c r="AC4129" s="36">
        <f t="shared" si="648"/>
        <v>295769.80795525352</v>
      </c>
      <c r="AD4129" s="36">
        <f t="shared" si="649"/>
        <v>184981.51578385371</v>
      </c>
    </row>
    <row r="4130" spans="1:30" ht="14.25" customHeight="1" x14ac:dyDescent="0.25">
      <c r="A4130" s="16">
        <v>4114</v>
      </c>
      <c r="B4130" s="34">
        <v>0.37180852381604501</v>
      </c>
      <c r="C4130" s="34">
        <v>5.4177863448592399E-2</v>
      </c>
      <c r="D4130" s="34">
        <v>4.5691582988284601E-2</v>
      </c>
      <c r="E4130" s="34">
        <v>2.0659168986395301E-2</v>
      </c>
      <c r="F4130" s="34">
        <v>2.7345255136239501E-2</v>
      </c>
      <c r="G4130" s="34">
        <v>0.17631434965262599</v>
      </c>
      <c r="H4130" s="35">
        <v>1.10214180794862</v>
      </c>
      <c r="I4130" s="34">
        <v>9.6958900870888695E-2</v>
      </c>
      <c r="J4130" s="34">
        <v>3.0336306240658601E-2</v>
      </c>
      <c r="K4130" s="36">
        <f>Inputs!$B$12*(1+$B4130)^4</f>
        <v>212483.51329827844</v>
      </c>
      <c r="L4130" s="36">
        <f t="shared" si="640"/>
        <v>18718.299933136426</v>
      </c>
      <c r="M4130" s="36">
        <f t="shared" si="641"/>
        <v>239607.7355933025</v>
      </c>
      <c r="N4130" s="37">
        <f>M4130/Inputs!$B$6</f>
        <v>365.25569450198549</v>
      </c>
      <c r="O4130" s="38">
        <f>IF(N4130&gt;Inputs!$B$4,1,0)</f>
        <v>0</v>
      </c>
      <c r="P4130" s="34">
        <f t="shared" si="642"/>
        <v>6.6622594630230098E-2</v>
      </c>
      <c r="Q4130" s="36">
        <f>Inputs!$B$12*(1+$B4130)^0*$C4130+Inputs!$B$29*(1+$D4130)^0*Inputs!$B$19+Inputs!$B$30*(1+$E4130)^0*Inputs!$B$20+Inputs!$B$31*(1+$F4130)^0*Inputs!$B$21+Inputs!$B$22*(1+Inputs!$B$23)^0</f>
        <v>11272.715834342467</v>
      </c>
      <c r="R4130" s="36">
        <f>Inputs!$B$12*(1+$B4130)^1*$C4130+Inputs!$B$29*(1+$D4130)^1*Inputs!$B$19+Inputs!$B$30*(1+$E4130)^1*Inputs!$B$20+Inputs!$B$31*(1+$F4130)^1*Inputs!$B$21+Inputs!$B$22*(1+Inputs!$B$23)^1</f>
        <v>12738.33919579973</v>
      </c>
      <c r="S4130" s="36">
        <f>Inputs!$B$12*(1+$B4130)^2*$C4130+Inputs!$B$29*(1+$D4130)^2*Inputs!$B$19+Inputs!$B$30*(1+$E4130)^2*Inputs!$B$20+Inputs!$B$31*(1+$F4130)^2*Inputs!$B$21+Inputs!$B$22*(1+Inputs!$B$23)^2</f>
        <v>14662.603557253373</v>
      </c>
      <c r="T4130" s="36">
        <f>Inputs!$B$12*(1+$B4130)^3*$C4130+Inputs!$B$29*(1+$D4130)^3*Inputs!$B$19+Inputs!$B$30*(1+$E4130)^3*Inputs!$B$20+Inputs!$B$31*(1+$F4130)^3*Inputs!$B$21+Inputs!$B$22*(1+Inputs!$B$23)^3</f>
        <v>17212.958481432557</v>
      </c>
      <c r="U4130" s="36">
        <f>Inputs!$B$12*(1+$B4130)^4*$C4130+Inputs!$B$29*(1+$D4130)^4*Inputs!$B$19+Inputs!$B$30*(1+$E4130)^4*Inputs!$B$20+Inputs!$B$31*(1+$F4130)^4*Inputs!$B$21+Inputs!$B$22*(1+Inputs!$B$23)^4</f>
        <v>20618.991751075111</v>
      </c>
      <c r="V4130" s="35">
        <f>Inputs!$B$13/(Q4130*(1-$G4130))</f>
        <v>1.3634639078937272</v>
      </c>
      <c r="W4130" s="36">
        <f>Inputs!$B$13</f>
        <v>12660</v>
      </c>
      <c r="X4130" s="36">
        <f t="shared" si="643"/>
        <v>13620.518096990871</v>
      </c>
      <c r="Y4130" s="36">
        <f t="shared" si="644"/>
        <v>14889.023830015783</v>
      </c>
      <c r="Z4130" s="36">
        <f t="shared" si="645"/>
        <v>16552.500841628967</v>
      </c>
      <c r="AA4130" s="36">
        <f t="shared" si="646"/>
        <v>18718.299933136426</v>
      </c>
      <c r="AB4130" s="36">
        <f t="shared" si="647"/>
        <v>57355.828742897982</v>
      </c>
      <c r="AC4130" s="36">
        <f t="shared" si="648"/>
        <v>289483.53211481549</v>
      </c>
      <c r="AD4130" s="36">
        <f t="shared" si="649"/>
        <v>182251.90685040451</v>
      </c>
    </row>
    <row r="4131" spans="1:30" ht="14.25" customHeight="1" x14ac:dyDescent="0.25">
      <c r="A4131" s="16">
        <v>4115</v>
      </c>
      <c r="B4131" s="34">
        <v>0.25017576201863101</v>
      </c>
      <c r="C4131" s="34">
        <v>8.52911718573027E-2</v>
      </c>
      <c r="D4131" s="34">
        <v>5.3614409612858301E-2</v>
      </c>
      <c r="E4131" s="34">
        <v>5.7124989674588199E-2</v>
      </c>
      <c r="F4131" s="34">
        <v>-1.6968592020809099E-3</v>
      </c>
      <c r="G4131" s="34">
        <v>0.176913660228465</v>
      </c>
      <c r="H4131" s="35">
        <v>0.96595856454613904</v>
      </c>
      <c r="I4131" s="34">
        <v>0.10088144498226601</v>
      </c>
      <c r="J4131" s="34">
        <v>3.3562790892155997E-2</v>
      </c>
      <c r="K4131" s="36">
        <f>Inputs!$B$12*(1+$B4131)^4</f>
        <v>146566.78082477374</v>
      </c>
      <c r="L4131" s="36">
        <f t="shared" si="640"/>
        <v>17169.271071845687</v>
      </c>
      <c r="M4131" s="36">
        <f t="shared" si="641"/>
        <v>217894.54148045628</v>
      </c>
      <c r="N4131" s="37">
        <f>M4131/Inputs!$B$6</f>
        <v>332.15631323240285</v>
      </c>
      <c r="O4131" s="38">
        <f>IF(N4131&gt;Inputs!$B$4,1,0)</f>
        <v>0</v>
      </c>
      <c r="P4131" s="34">
        <f t="shared" si="642"/>
        <v>6.7318654090110008E-2</v>
      </c>
      <c r="Q4131" s="36">
        <f>Inputs!$B$12*(1+$B4131)^0*$C4131+Inputs!$B$29*(1+$D4131)^0*Inputs!$B$19+Inputs!$B$30*(1+$E4131)^0*Inputs!$B$20+Inputs!$B$31*(1+$F4131)^0*Inputs!$B$21+Inputs!$B$22*(1+Inputs!$B$23)^0</f>
        <v>13139.514338865083</v>
      </c>
      <c r="R4131" s="36">
        <f>Inputs!$B$12*(1+$B4131)^1*$C4131+Inputs!$B$29*(1+$D4131)^1*Inputs!$B$19+Inputs!$B$30*(1+$E4131)^1*Inputs!$B$20+Inputs!$B$31*(1+$F4131)^1*Inputs!$B$21+Inputs!$B$22*(1+Inputs!$B$23)^1</f>
        <v>14663.388930899106</v>
      </c>
      <c r="S4131" s="36">
        <f>Inputs!$B$12*(1+$B4131)^2*$C4131+Inputs!$B$29*(1+$D4131)^2*Inputs!$B$19+Inputs!$B$30*(1+$E4131)^2*Inputs!$B$20+Inputs!$B$31*(1+$F4131)^2*Inputs!$B$21+Inputs!$B$22*(1+Inputs!$B$23)^2</f>
        <v>16523.17255801279</v>
      </c>
      <c r="T4131" s="36">
        <f>Inputs!$B$12*(1+$B4131)^3*$C4131+Inputs!$B$29*(1+$D4131)^3*Inputs!$B$19+Inputs!$B$30*(1+$E4131)^3*Inputs!$B$20+Inputs!$B$31*(1+$F4131)^3*Inputs!$B$21+Inputs!$B$22*(1+Inputs!$B$23)^3</f>
        <v>18799.908691540841</v>
      </c>
      <c r="U4131" s="36">
        <f>Inputs!$B$12*(1+$B4131)^4*$C4131+Inputs!$B$29*(1+$D4131)^4*Inputs!$B$19+Inputs!$B$30*(1+$E4131)^4*Inputs!$B$20+Inputs!$B$31*(1+$F4131)^4*Inputs!$B$21+Inputs!$B$22*(1+Inputs!$B$23)^4</f>
        <v>21594.739323017893</v>
      </c>
      <c r="V4131" s="35">
        <f>Inputs!$B$13/(Q4131*(1-$G4131))</f>
        <v>1.1706012902306355</v>
      </c>
      <c r="W4131" s="36">
        <f>Inputs!$B$13</f>
        <v>12660</v>
      </c>
      <c r="X4131" s="36">
        <f t="shared" si="643"/>
        <v>13510.791914829631</v>
      </c>
      <c r="Y4131" s="36">
        <f t="shared" si="644"/>
        <v>14528.604472313471</v>
      </c>
      <c r="Z4131" s="36">
        <f t="shared" si="645"/>
        <v>15738.850355420298</v>
      </c>
      <c r="AA4131" s="36">
        <f t="shared" si="646"/>
        <v>17169.271071845687</v>
      </c>
      <c r="AB4131" s="36">
        <f t="shared" si="647"/>
        <v>54870.918893973896</v>
      </c>
      <c r="AC4131" s="36">
        <f t="shared" si="648"/>
        <v>263604.79077385238</v>
      </c>
      <c r="AD4131" s="36">
        <f t="shared" si="649"/>
        <v>163023.62258648238</v>
      </c>
    </row>
    <row r="4132" spans="1:30" ht="14.25" customHeight="1" x14ac:dyDescent="0.25">
      <c r="A4132" s="16">
        <v>4116</v>
      </c>
      <c r="B4132" s="34">
        <v>0.35862463542024697</v>
      </c>
      <c r="C4132" s="34">
        <v>7.2536663704975399E-2</v>
      </c>
      <c r="D4132" s="34">
        <v>4.4267649398422697E-2</v>
      </c>
      <c r="E4132" s="34">
        <v>5.69775345300398E-2</v>
      </c>
      <c r="F4132" s="34">
        <v>6.4850658286646099E-3</v>
      </c>
      <c r="G4132" s="34">
        <v>0.17110238384349999</v>
      </c>
      <c r="H4132" s="35">
        <v>1.0223405416619999</v>
      </c>
      <c r="I4132" s="34">
        <v>9.6324442303319394E-2</v>
      </c>
      <c r="J4132" s="34">
        <v>2.86435921353611E-2</v>
      </c>
      <c r="K4132" s="36">
        <f>Inputs!$B$12*(1+$B4132)^4</f>
        <v>204432.14772246045</v>
      </c>
      <c r="L4132" s="36">
        <f t="shared" si="640"/>
        <v>20276.438430771756</v>
      </c>
      <c r="M4132" s="36">
        <f t="shared" si="641"/>
        <v>254412.5011627588</v>
      </c>
      <c r="N4132" s="37">
        <f>M4132/Inputs!$B$6</f>
        <v>387.82393469932742</v>
      </c>
      <c r="O4132" s="38">
        <f>IF(N4132&gt;Inputs!$B$4,1,0)</f>
        <v>0</v>
      </c>
      <c r="P4132" s="34">
        <f t="shared" si="642"/>
        <v>6.7680850167958301E-2</v>
      </c>
      <c r="Q4132" s="36">
        <f>Inputs!$B$12*(1+$B4132)^0*$C4132+Inputs!$B$29*(1+$D4132)^0*Inputs!$B$19+Inputs!$B$30*(1+$E4132)^0*Inputs!$B$20+Inputs!$B$31*(1+$F4132)^0*Inputs!$B$21+Inputs!$B$22*(1+Inputs!$B$23)^0</f>
        <v>12374.243849725444</v>
      </c>
      <c r="R4132" s="36">
        <f>Inputs!$B$12*(1+$B4132)^1*$C4132+Inputs!$B$29*(1+$D4132)^1*Inputs!$B$19+Inputs!$B$30*(1+$E4132)^1*Inputs!$B$20+Inputs!$B$31*(1+$F4132)^1*Inputs!$B$21+Inputs!$B$22*(1+Inputs!$B$23)^1</f>
        <v>14184.378493054734</v>
      </c>
      <c r="S4132" s="36">
        <f>Inputs!$B$12*(1+$B4132)^2*$C4132+Inputs!$B$29*(1+$D4132)^2*Inputs!$B$19+Inputs!$B$30*(1+$E4132)^2*Inputs!$B$20+Inputs!$B$31*(1+$F4132)^2*Inputs!$B$21+Inputs!$B$22*(1+Inputs!$B$23)^2</f>
        <v>16566.990447271717</v>
      </c>
      <c r="T4132" s="36">
        <f>Inputs!$B$12*(1+$B4132)^3*$C4132+Inputs!$B$29*(1+$D4132)^3*Inputs!$B$19+Inputs!$B$30*(1+$E4132)^3*Inputs!$B$20+Inputs!$B$31*(1+$F4132)^3*Inputs!$B$21+Inputs!$B$22*(1+Inputs!$B$23)^3</f>
        <v>19723.50716300388</v>
      </c>
      <c r="U4132" s="36">
        <f>Inputs!$B$12*(1+$B4132)^4*$C4132+Inputs!$B$29*(1+$D4132)^4*Inputs!$B$19+Inputs!$B$30*(1+$E4132)^4*Inputs!$B$20+Inputs!$B$31*(1+$F4132)^4*Inputs!$B$21+Inputs!$B$22*(1+Inputs!$B$23)^4</f>
        <v>23927.382885460363</v>
      </c>
      <c r="V4132" s="35">
        <f>Inputs!$B$13/(Q4132*(1-$G4132))</f>
        <v>1.2342812878004998</v>
      </c>
      <c r="W4132" s="36">
        <f>Inputs!$B$13</f>
        <v>12660</v>
      </c>
      <c r="X4132" s="36">
        <f t="shared" si="643"/>
        <v>13888.967850882915</v>
      </c>
      <c r="Y4132" s="36">
        <f t="shared" si="644"/>
        <v>15494.347852830797</v>
      </c>
      <c r="Z4132" s="36">
        <f t="shared" si="645"/>
        <v>17580.250929624406</v>
      </c>
      <c r="AA4132" s="36">
        <f t="shared" si="646"/>
        <v>20276.438430771756</v>
      </c>
      <c r="AB4132" s="36">
        <f t="shared" si="647"/>
        <v>59833.795878106277</v>
      </c>
      <c r="AC4132" s="36">
        <f t="shared" si="648"/>
        <v>308170.30831292435</v>
      </c>
      <c r="AD4132" s="36">
        <f t="shared" si="649"/>
        <v>194578.7052846525</v>
      </c>
    </row>
    <row r="4133" spans="1:30" ht="14.25" customHeight="1" x14ac:dyDescent="0.25">
      <c r="A4133" s="16">
        <v>4117</v>
      </c>
      <c r="B4133" s="34">
        <v>0.33732190434228498</v>
      </c>
      <c r="C4133" s="34">
        <v>7.6633862206716294E-2</v>
      </c>
      <c r="D4133" s="34">
        <v>3.2149795174518602E-3</v>
      </c>
      <c r="E4133" s="34">
        <v>3.1906888596440898E-2</v>
      </c>
      <c r="F4133" s="34">
        <v>2.2590080917808099E-2</v>
      </c>
      <c r="G4133" s="34">
        <v>0.179499397270283</v>
      </c>
      <c r="H4133" s="35">
        <v>1.0832509275144899</v>
      </c>
      <c r="I4133" s="34">
        <v>9.4405905883995597E-2</v>
      </c>
      <c r="J4133" s="34">
        <v>2.1365530012397799E-2</v>
      </c>
      <c r="K4133" s="36">
        <f>Inputs!$B$12*(1+$B4133)^4</f>
        <v>191908.88524646743</v>
      </c>
      <c r="L4133" s="36">
        <f t="shared" si="640"/>
        <v>20656.417737761651</v>
      </c>
      <c r="M4133" s="36">
        <f t="shared" si="641"/>
        <v>244651.07958162011</v>
      </c>
      <c r="N4133" s="37">
        <f>M4133/Inputs!$B$6</f>
        <v>372.94371887442088</v>
      </c>
      <c r="O4133" s="38">
        <f>IF(N4133&gt;Inputs!$B$4,1,0)</f>
        <v>0</v>
      </c>
      <c r="P4133" s="34">
        <f t="shared" si="642"/>
        <v>7.3040375871597799E-2</v>
      </c>
      <c r="Q4133" s="36">
        <f>Inputs!$B$12*(1+$B4133)^0*$C4133+Inputs!$B$29*(1+$D4133)^0*Inputs!$B$19+Inputs!$B$30*(1+$E4133)^0*Inputs!$B$20+Inputs!$B$31*(1+$F4133)^0*Inputs!$B$21+Inputs!$B$22*(1+Inputs!$B$23)^0</f>
        <v>12620.075759829899</v>
      </c>
      <c r="R4133" s="36">
        <f>Inputs!$B$12*(1+$B4133)^1*$C4133+Inputs!$B$29*(1+$D4133)^1*Inputs!$B$19+Inputs!$B$30*(1+$E4133)^1*Inputs!$B$20+Inputs!$B$31*(1+$F4133)^1*Inputs!$B$21+Inputs!$B$22*(1+Inputs!$B$23)^1</f>
        <v>14294.74163803814</v>
      </c>
      <c r="S4133" s="36">
        <f>Inputs!$B$12*(1+$B4133)^2*$C4133+Inputs!$B$29*(1+$D4133)^2*Inputs!$B$19+Inputs!$B$30*(1+$E4133)^2*Inputs!$B$20+Inputs!$B$31*(1+$F4133)^2*Inputs!$B$21+Inputs!$B$22*(1+Inputs!$B$23)^2</f>
        <v>16495.422177466287</v>
      </c>
      <c r="T4133" s="36">
        <f>Inputs!$B$12*(1+$B4133)^3*$C4133+Inputs!$B$29*(1+$D4133)^3*Inputs!$B$19+Inputs!$B$30*(1+$E4133)^3*Inputs!$B$20+Inputs!$B$31*(1+$F4133)^3*Inputs!$B$21+Inputs!$B$22*(1+Inputs!$B$23)^3</f>
        <v>19398.673058560089</v>
      </c>
      <c r="U4133" s="36">
        <f>Inputs!$B$12*(1+$B4133)^4*$C4133+Inputs!$B$29*(1+$D4133)^4*Inputs!$B$19+Inputs!$B$30*(1+$E4133)^4*Inputs!$B$20+Inputs!$B$31*(1+$F4133)^4*Inputs!$B$21+Inputs!$B$22*(1+Inputs!$B$23)^4</f>
        <v>23240.58383017726</v>
      </c>
      <c r="V4133" s="35">
        <f>Inputs!$B$13/(Q4133*(1-$G4133))</f>
        <v>1.2226237818996974</v>
      </c>
      <c r="W4133" s="36">
        <f>Inputs!$B$13</f>
        <v>12660</v>
      </c>
      <c r="X4133" s="36">
        <f t="shared" si="643"/>
        <v>13931.293146125914</v>
      </c>
      <c r="Y4133" s="36">
        <f t="shared" si="644"/>
        <v>15604.43505328541</v>
      </c>
      <c r="Z4133" s="36">
        <f t="shared" si="645"/>
        <v>17796.282851799817</v>
      </c>
      <c r="AA4133" s="36">
        <f t="shared" si="646"/>
        <v>20656.417737761651</v>
      </c>
      <c r="AB4133" s="36">
        <f t="shared" si="647"/>
        <v>60666.652374186422</v>
      </c>
      <c r="AC4133" s="36">
        <f t="shared" si="648"/>
        <v>288850.55421915505</v>
      </c>
      <c r="AD4133" s="36">
        <f t="shared" si="649"/>
        <v>183984.42720743368</v>
      </c>
    </row>
    <row r="4134" spans="1:30" ht="14.25" customHeight="1" x14ac:dyDescent="0.25">
      <c r="A4134" s="16">
        <v>4118</v>
      </c>
      <c r="B4134" s="34">
        <v>0.29787084829078098</v>
      </c>
      <c r="C4134" s="34">
        <v>7.4725531265838405E-2</v>
      </c>
      <c r="D4134" s="34">
        <v>3.8824400458318101E-2</v>
      </c>
      <c r="E4134" s="34">
        <v>1.8894399294780002E-2</v>
      </c>
      <c r="F4134" s="34">
        <v>9.3429647734345807E-3</v>
      </c>
      <c r="G4134" s="34">
        <v>0.17009498427630701</v>
      </c>
      <c r="H4134" s="35">
        <v>1.0860961801253299</v>
      </c>
      <c r="I4134" s="34">
        <v>9.0845335237444896E-2</v>
      </c>
      <c r="J4134" s="34">
        <v>2.5113502001758398E-2</v>
      </c>
      <c r="K4134" s="36">
        <f>Inputs!$B$12*(1+$B4134)^4</f>
        <v>170246.095928366</v>
      </c>
      <c r="L4134" s="36">
        <f t="shared" si="640"/>
        <v>19256.780851247171</v>
      </c>
      <c r="M4134" s="36">
        <f t="shared" si="641"/>
        <v>253778.21246043179</v>
      </c>
      <c r="N4134" s="37">
        <f>M4134/Inputs!$B$6</f>
        <v>386.85703118968263</v>
      </c>
      <c r="O4134" s="38">
        <f>IF(N4134&gt;Inputs!$B$4,1,0)</f>
        <v>0</v>
      </c>
      <c r="P4134" s="34">
        <f t="shared" si="642"/>
        <v>6.5731833235686501E-2</v>
      </c>
      <c r="Q4134" s="36">
        <f>Inputs!$B$12*(1+$B4134)^0*$C4134+Inputs!$B$29*(1+$D4134)^0*Inputs!$B$19+Inputs!$B$30*(1+$E4134)^0*Inputs!$B$20+Inputs!$B$31*(1+$F4134)^0*Inputs!$B$21+Inputs!$B$22*(1+Inputs!$B$23)^0</f>
        <v>12505.575903377226</v>
      </c>
      <c r="R4134" s="36">
        <f>Inputs!$B$12*(1+$B4134)^1*$C4134+Inputs!$B$29*(1+$D4134)^1*Inputs!$B$19+Inputs!$B$30*(1+$E4134)^1*Inputs!$B$20+Inputs!$B$31*(1+$F4134)^1*Inputs!$B$21+Inputs!$B$22*(1+Inputs!$B$23)^1</f>
        <v>13989.758639888958</v>
      </c>
      <c r="S4134" s="36">
        <f>Inputs!$B$12*(1+$B4134)^2*$C4134+Inputs!$B$29*(1+$D4134)^2*Inputs!$B$19+Inputs!$B$30*(1+$E4134)^2*Inputs!$B$20+Inputs!$B$31*(1+$F4134)^2*Inputs!$B$21+Inputs!$B$22*(1+Inputs!$B$23)^2</f>
        <v>15875.944425354166</v>
      </c>
      <c r="T4134" s="36">
        <f>Inputs!$B$12*(1+$B4134)^3*$C4134+Inputs!$B$29*(1+$D4134)^3*Inputs!$B$19+Inputs!$B$30*(1+$E4134)^3*Inputs!$B$20+Inputs!$B$31*(1+$F4134)^3*Inputs!$B$21+Inputs!$B$22*(1+Inputs!$B$23)^3</f>
        <v>18282.780981697033</v>
      </c>
      <c r="U4134" s="36">
        <f>Inputs!$B$12*(1+$B4134)^4*$C4134+Inputs!$B$29*(1+$D4134)^4*Inputs!$B$19+Inputs!$B$30*(1+$E4134)^4*Inputs!$B$20+Inputs!$B$31*(1+$F4134)^4*Inputs!$B$21+Inputs!$B$22*(1+Inputs!$B$23)^4</f>
        <v>21364.218568268356</v>
      </c>
      <c r="V4134" s="35">
        <f>Inputs!$B$13/(Q4134*(1-$G4134))</f>
        <v>1.2198364876244796</v>
      </c>
      <c r="W4134" s="36">
        <f>Inputs!$B$13</f>
        <v>12660</v>
      </c>
      <c r="X4134" s="36">
        <f t="shared" si="643"/>
        <v>13774.323092103725</v>
      </c>
      <c r="Y4134" s="36">
        <f t="shared" si="644"/>
        <v>15190.937802965273</v>
      </c>
      <c r="Z4134" s="36">
        <f t="shared" si="645"/>
        <v>16986.616010415917</v>
      </c>
      <c r="AA4134" s="36">
        <f t="shared" si="646"/>
        <v>19256.780851247171</v>
      </c>
      <c r="AB4134" s="36">
        <f t="shared" si="647"/>
        <v>59347.887077829524</v>
      </c>
      <c r="AC4134" s="36">
        <f t="shared" si="648"/>
        <v>300316.98621460516</v>
      </c>
      <c r="AD4134" s="36">
        <f t="shared" si="649"/>
        <v>194430.32538260228</v>
      </c>
    </row>
    <row r="4135" spans="1:30" ht="14.25" customHeight="1" x14ac:dyDescent="0.25">
      <c r="A4135" s="16">
        <v>4119</v>
      </c>
      <c r="B4135" s="34">
        <v>0.27362651958298601</v>
      </c>
      <c r="C4135" s="34">
        <v>8.5043192547896898E-2</v>
      </c>
      <c r="D4135" s="34">
        <v>3.2279615995734902E-2</v>
      </c>
      <c r="E4135" s="34">
        <v>5.1687145595744499E-2</v>
      </c>
      <c r="F4135" s="34">
        <v>1.5656935529018999E-2</v>
      </c>
      <c r="G4135" s="34">
        <v>0.19220702535938899</v>
      </c>
      <c r="H4135" s="35">
        <v>1.04224331522485</v>
      </c>
      <c r="I4135" s="34">
        <v>8.8573290406273403E-2</v>
      </c>
      <c r="J4135" s="34">
        <v>3.0894763369716301E-2</v>
      </c>
      <c r="K4135" s="36">
        <f>Inputs!$B$12*(1+$B4135)^4</f>
        <v>157877.2758261752</v>
      </c>
      <c r="L4135" s="36">
        <f t="shared" si="640"/>
        <v>18906.722166090138</v>
      </c>
      <c r="M4135" s="36">
        <f t="shared" si="641"/>
        <v>280448.90096276649</v>
      </c>
      <c r="N4135" s="37">
        <f>M4135/Inputs!$B$6</f>
        <v>427.51356854080257</v>
      </c>
      <c r="O4135" s="38">
        <f>IF(N4135&gt;Inputs!$B$4,1,0)</f>
        <v>1</v>
      </c>
      <c r="P4135" s="34">
        <f t="shared" si="642"/>
        <v>5.7678527036557098E-2</v>
      </c>
      <c r="Q4135" s="36">
        <f>Inputs!$B$12*(1+$B4135)^0*$C4135+Inputs!$B$29*(1+$D4135)^0*Inputs!$B$19+Inputs!$B$30*(1+$E4135)^0*Inputs!$B$20+Inputs!$B$31*(1+$F4135)^0*Inputs!$B$21+Inputs!$B$22*(1+Inputs!$B$23)^0</f>
        <v>13124.635580300735</v>
      </c>
      <c r="R4135" s="36">
        <f>Inputs!$B$12*(1+$B4135)^1*$C4135+Inputs!$B$29*(1+$D4135)^1*Inputs!$B$19+Inputs!$B$30*(1+$E4135)^1*Inputs!$B$20+Inputs!$B$31*(1+$F4135)^1*Inputs!$B$21+Inputs!$B$22*(1+Inputs!$B$23)^1</f>
        <v>14758.733644618871</v>
      </c>
      <c r="S4135" s="36">
        <f>Inputs!$B$12*(1+$B4135)^2*$C4135+Inputs!$B$29*(1+$D4135)^2*Inputs!$B$19+Inputs!$B$30*(1+$E4135)^2*Inputs!$B$20+Inputs!$B$31*(1+$F4135)^2*Inputs!$B$21+Inputs!$B$22*(1+Inputs!$B$23)^2</f>
        <v>16784.050269485415</v>
      </c>
      <c r="T4135" s="36">
        <f>Inputs!$B$12*(1+$B4135)^3*$C4135+Inputs!$B$29*(1+$D4135)^3*Inputs!$B$19+Inputs!$B$30*(1+$E4135)^3*Inputs!$B$20+Inputs!$B$31*(1+$F4135)^3*Inputs!$B$21+Inputs!$B$22*(1+Inputs!$B$23)^3</f>
        <v>19305.534143673045</v>
      </c>
      <c r="U4135" s="36">
        <f>Inputs!$B$12*(1+$B4135)^4*$C4135+Inputs!$B$29*(1+$D4135)^4*Inputs!$B$19+Inputs!$B$30*(1+$E4135)^4*Inputs!$B$20+Inputs!$B$31*(1+$F4135)^4*Inputs!$B$21+Inputs!$B$22*(1+Inputs!$B$23)^4</f>
        <v>22456.75765044646</v>
      </c>
      <c r="V4135" s="35">
        <f>Inputs!$B$13/(Q4135*(1-$G4135))</f>
        <v>1.1941156227179843</v>
      </c>
      <c r="W4135" s="36">
        <f>Inputs!$B$13</f>
        <v>12660</v>
      </c>
      <c r="X4135" s="36">
        <f t="shared" si="643"/>
        <v>13783.592605498818</v>
      </c>
      <c r="Y4135" s="36">
        <f t="shared" si="644"/>
        <v>15160.319612277603</v>
      </c>
      <c r="Z4135" s="36">
        <f t="shared" si="645"/>
        <v>16845.761474494306</v>
      </c>
      <c r="AA4135" s="36">
        <f t="shared" si="646"/>
        <v>18906.722166090138</v>
      </c>
      <c r="AB4135" s="36">
        <f t="shared" si="647"/>
        <v>59379.800453387179</v>
      </c>
      <c r="AC4135" s="36">
        <f t="shared" si="648"/>
        <v>337921.95943483466</v>
      </c>
      <c r="AD4135" s="36">
        <f t="shared" si="649"/>
        <v>221069.10050937929</v>
      </c>
    </row>
    <row r="4136" spans="1:30" ht="14.25" customHeight="1" x14ac:dyDescent="0.25">
      <c r="A4136" s="16">
        <v>4120</v>
      </c>
      <c r="B4136" s="34">
        <v>0.35425032165171899</v>
      </c>
      <c r="C4136" s="34">
        <v>7.7008361018494606E-2</v>
      </c>
      <c r="D4136" s="34">
        <v>1.30197864734392E-2</v>
      </c>
      <c r="E4136" s="34">
        <v>3.0487323390389599E-2</v>
      </c>
      <c r="F4136" s="34">
        <v>1.42930255118295E-2</v>
      </c>
      <c r="G4136" s="34">
        <v>0.20947584466828501</v>
      </c>
      <c r="H4136" s="35">
        <v>1.04415139437059</v>
      </c>
      <c r="I4136" s="34">
        <v>9.67075965328308E-2</v>
      </c>
      <c r="J4136" s="34">
        <v>1.8649543836947599E-2</v>
      </c>
      <c r="K4136" s="36">
        <f>Inputs!$B$12*(1+$B4136)^4</f>
        <v>201812.02492953607</v>
      </c>
      <c r="L4136" s="36">
        <f t="shared" si="640"/>
        <v>19838.133027207125</v>
      </c>
      <c r="M4136" s="36">
        <f t="shared" si="641"/>
        <v>222191.95229207698</v>
      </c>
      <c r="N4136" s="37">
        <f>M4136/Inputs!$B$6</f>
        <v>338.70724434767834</v>
      </c>
      <c r="O4136" s="38">
        <f>IF(N4136&gt;Inputs!$B$4,1,0)</f>
        <v>0</v>
      </c>
      <c r="P4136" s="34">
        <f t="shared" si="642"/>
        <v>7.8058052695883201E-2</v>
      </c>
      <c r="Q4136" s="36">
        <f>Inputs!$B$12*(1+$B4136)^0*$C4136+Inputs!$B$29*(1+$D4136)^0*Inputs!$B$19+Inputs!$B$30*(1+$E4136)^0*Inputs!$B$20+Inputs!$B$31*(1+$F4136)^0*Inputs!$B$21+Inputs!$B$22*(1+Inputs!$B$23)^0</f>
        <v>12642.545688536597</v>
      </c>
      <c r="R4136" s="36">
        <f>Inputs!$B$12*(1+$B4136)^1*$C4136+Inputs!$B$29*(1+$D4136)^1*Inputs!$B$19+Inputs!$B$30*(1+$E4136)^1*Inputs!$B$20+Inputs!$B$31*(1+$F4136)^1*Inputs!$B$21+Inputs!$B$22*(1+Inputs!$B$23)^1</f>
        <v>14394.345663374741</v>
      </c>
      <c r="S4136" s="36">
        <f>Inputs!$B$12*(1+$B4136)^2*$C4136+Inputs!$B$29*(1+$D4136)^2*Inputs!$B$19+Inputs!$B$30*(1+$E4136)^2*Inputs!$B$20+Inputs!$B$31*(1+$F4136)^2*Inputs!$B$21+Inputs!$B$22*(1+Inputs!$B$23)^2</f>
        <v>16727.732015318212</v>
      </c>
      <c r="T4136" s="36">
        <f>Inputs!$B$12*(1+$B4136)^3*$C4136+Inputs!$B$29*(1+$D4136)^3*Inputs!$B$19+Inputs!$B$30*(1+$E4136)^3*Inputs!$B$20+Inputs!$B$31*(1+$F4136)^3*Inputs!$B$21+Inputs!$B$22*(1+Inputs!$B$23)^3</f>
        <v>19848.143437411025</v>
      </c>
      <c r="U4136" s="36">
        <f>Inputs!$B$12*(1+$B4136)^4*$C4136+Inputs!$B$29*(1+$D4136)^4*Inputs!$B$19+Inputs!$B$30*(1+$E4136)^4*Inputs!$B$20+Inputs!$B$31*(1+$F4136)^4*Inputs!$B$21+Inputs!$B$22*(1+Inputs!$B$23)^4</f>
        <v>24033.785486613775</v>
      </c>
      <c r="V4136" s="35">
        <f>Inputs!$B$13/(Q4136*(1-$G4136))</f>
        <v>1.2667299212369398</v>
      </c>
      <c r="W4136" s="36">
        <f>Inputs!$B$13</f>
        <v>12660</v>
      </c>
      <c r="X4136" s="36">
        <f t="shared" si="643"/>
        <v>13781.033910028636</v>
      </c>
      <c r="Y4136" s="36">
        <f t="shared" si="644"/>
        <v>15279.173152560243</v>
      </c>
      <c r="Z4136" s="36">
        <f t="shared" si="645"/>
        <v>17256.280068545035</v>
      </c>
      <c r="AA4136" s="36">
        <f t="shared" si="646"/>
        <v>19838.133027207125</v>
      </c>
      <c r="AB4136" s="36">
        <f t="shared" si="647"/>
        <v>59016.952082588861</v>
      </c>
      <c r="AC4136" s="36">
        <f t="shared" si="648"/>
        <v>258885.5916951026</v>
      </c>
      <c r="AD4136" s="36">
        <f t="shared" si="649"/>
        <v>163175.00020948812</v>
      </c>
    </row>
    <row r="4137" spans="1:30" ht="14.25" customHeight="1" x14ac:dyDescent="0.25">
      <c r="A4137" s="16">
        <v>4121</v>
      </c>
      <c r="B4137" s="34">
        <v>0.20361052074750599</v>
      </c>
      <c r="C4137" s="34">
        <v>7.31026299459024E-2</v>
      </c>
      <c r="D4137" s="34">
        <v>4.9006658505407703E-2</v>
      </c>
      <c r="E4137" s="34">
        <v>7.6662488055299904E-2</v>
      </c>
      <c r="F4137" s="34">
        <v>3.3656305769892002E-2</v>
      </c>
      <c r="G4137" s="34">
        <v>0.17470237530872301</v>
      </c>
      <c r="H4137" s="35">
        <v>1.1602906677538201</v>
      </c>
      <c r="I4137" s="34">
        <v>0.10448470525202</v>
      </c>
      <c r="J4137" s="34">
        <v>2.17576542031057E-2</v>
      </c>
      <c r="K4137" s="36">
        <f>Inputs!$B$12*(1+$B4137)^4</f>
        <v>125920.12651953913</v>
      </c>
      <c r="L4137" s="36">
        <f t="shared" si="640"/>
        <v>18324.412293172427</v>
      </c>
      <c r="M4137" s="36">
        <f t="shared" si="641"/>
        <v>193994.25720022846</v>
      </c>
      <c r="N4137" s="37">
        <f>M4137/Inputs!$B$6</f>
        <v>295.72295304912876</v>
      </c>
      <c r="O4137" s="38">
        <f>IF(N4137&gt;Inputs!$B$4,1,0)</f>
        <v>0</v>
      </c>
      <c r="P4137" s="34">
        <f t="shared" si="642"/>
        <v>8.2727051048914299E-2</v>
      </c>
      <c r="Q4137" s="36">
        <f>Inputs!$B$12*(1+$B4137)^0*$C4137+Inputs!$B$29*(1+$D4137)^0*Inputs!$B$19+Inputs!$B$30*(1+$E4137)^0*Inputs!$B$20+Inputs!$B$31*(1+$F4137)^0*Inputs!$B$21+Inputs!$B$22*(1+Inputs!$B$23)^0</f>
        <v>12408.201824181066</v>
      </c>
      <c r="R4137" s="36">
        <f>Inputs!$B$12*(1+$B4137)^1*$C4137+Inputs!$B$29*(1+$D4137)^1*Inputs!$B$19+Inputs!$B$30*(1+$E4137)^1*Inputs!$B$20+Inputs!$B$31*(1+$F4137)^1*Inputs!$B$21+Inputs!$B$22*(1+Inputs!$B$23)^1</f>
        <v>13738.268370633432</v>
      </c>
      <c r="S4137" s="36">
        <f>Inputs!$B$12*(1+$B4137)^2*$C4137+Inputs!$B$29*(1+$D4137)^2*Inputs!$B$19+Inputs!$B$30*(1+$E4137)^2*Inputs!$B$20+Inputs!$B$31*(1+$F4137)^2*Inputs!$B$21+Inputs!$B$22*(1+Inputs!$B$23)^2</f>
        <v>15275.890969205211</v>
      </c>
      <c r="T4137" s="36">
        <f>Inputs!$B$12*(1+$B4137)^3*$C4137+Inputs!$B$29*(1+$D4137)^3*Inputs!$B$19+Inputs!$B$30*(1+$E4137)^3*Inputs!$B$20+Inputs!$B$31*(1+$F4137)^3*Inputs!$B$21+Inputs!$B$22*(1+Inputs!$B$23)^3</f>
        <v>17059.722999228092</v>
      </c>
      <c r="U4137" s="36">
        <f>Inputs!$B$12*(1+$B4137)^4*$C4137+Inputs!$B$29*(1+$D4137)^4*Inputs!$B$19+Inputs!$B$30*(1+$E4137)^4*Inputs!$B$20+Inputs!$B$31*(1+$F4137)^4*Inputs!$B$21+Inputs!$B$22*(1+Inputs!$B$23)^4</f>
        <v>19136.066005921257</v>
      </c>
      <c r="V4137" s="35">
        <f>Inputs!$B$13/(Q4137*(1-$G4137))</f>
        <v>1.2362726506227077</v>
      </c>
      <c r="W4137" s="36">
        <f>Inputs!$B$13</f>
        <v>12660</v>
      </c>
      <c r="X4137" s="36">
        <f t="shared" si="643"/>
        <v>13801.683455431707</v>
      </c>
      <c r="Y4137" s="36">
        <f t="shared" si="644"/>
        <v>15106.924446724832</v>
      </c>
      <c r="Z4137" s="36">
        <f t="shared" si="645"/>
        <v>16603.581312075079</v>
      </c>
      <c r="AA4137" s="36">
        <f t="shared" si="646"/>
        <v>18324.412293172427</v>
      </c>
      <c r="AB4137" s="36">
        <f t="shared" si="647"/>
        <v>56294.910414838581</v>
      </c>
      <c r="AC4137" s="36">
        <f t="shared" si="648"/>
        <v>226323.89625797176</v>
      </c>
      <c r="AD4137" s="36">
        <f t="shared" si="649"/>
        <v>137699.34678538988</v>
      </c>
    </row>
    <row r="4138" spans="1:30" ht="14.25" customHeight="1" x14ac:dyDescent="0.25">
      <c r="A4138" s="16">
        <v>4122</v>
      </c>
      <c r="B4138" s="34">
        <v>0.35299392994673101</v>
      </c>
      <c r="C4138" s="34">
        <v>9.7456227511774296E-2</v>
      </c>
      <c r="D4138" s="34">
        <v>3.9929893687395301E-2</v>
      </c>
      <c r="E4138" s="34">
        <v>1.4391256654944199E-2</v>
      </c>
      <c r="F4138" s="34">
        <v>-2.76005886827577E-3</v>
      </c>
      <c r="G4138" s="34">
        <v>0.17411050341238499</v>
      </c>
      <c r="H4138" s="35">
        <v>1.02116212038813</v>
      </c>
      <c r="I4138" s="34">
        <v>0.10063259965978399</v>
      </c>
      <c r="J4138" s="34">
        <v>2.2276471893025899E-2</v>
      </c>
      <c r="K4138" s="36">
        <f>Inputs!$B$12*(1+$B4138)^4</f>
        <v>201064.15042287522</v>
      </c>
      <c r="L4138" s="36">
        <f t="shared" si="640"/>
        <v>23602.180854135448</v>
      </c>
      <c r="M4138" s="36">
        <f t="shared" si="641"/>
        <v>254414.14581842514</v>
      </c>
      <c r="N4138" s="37">
        <f>M4138/Inputs!$B$6</f>
        <v>387.82644179637981</v>
      </c>
      <c r="O4138" s="38">
        <f>IF(N4138&gt;Inputs!$B$4,1,0)</f>
        <v>0</v>
      </c>
      <c r="P4138" s="34">
        <f t="shared" si="642"/>
        <v>7.8356127766758099E-2</v>
      </c>
      <c r="Q4138" s="36">
        <f>Inputs!$B$12*(1+$B4138)^0*$C4138+Inputs!$B$29*(1+$D4138)^0*Inputs!$B$19+Inputs!$B$30*(1+$E4138)^0*Inputs!$B$20+Inputs!$B$31*(1+$F4138)^0*Inputs!$B$21+Inputs!$B$22*(1+Inputs!$B$23)^0</f>
        <v>13869.417678133381</v>
      </c>
      <c r="R4138" s="36">
        <f>Inputs!$B$12*(1+$B4138)^1*$C4138+Inputs!$B$29*(1+$D4138)^1*Inputs!$B$19+Inputs!$B$30*(1+$E4138)^1*Inputs!$B$20+Inputs!$B$31*(1+$F4138)^1*Inputs!$B$21+Inputs!$B$22*(1+Inputs!$B$23)^1</f>
        <v>16019.896916586273</v>
      </c>
      <c r="S4138" s="36">
        <f>Inputs!$B$12*(1+$B4138)^2*$C4138+Inputs!$B$29*(1+$D4138)^2*Inputs!$B$19+Inputs!$B$30*(1+$E4138)^2*Inputs!$B$20+Inputs!$B$31*(1+$F4138)^2*Inputs!$B$21+Inputs!$B$22*(1+Inputs!$B$23)^2</f>
        <v>18902.730380077912</v>
      </c>
      <c r="T4138" s="36">
        <f>Inputs!$B$12*(1+$B4138)^3*$C4138+Inputs!$B$29*(1+$D4138)^3*Inputs!$B$19+Inputs!$B$30*(1+$E4138)^3*Inputs!$B$20+Inputs!$B$31*(1+$F4138)^3*Inputs!$B$21+Inputs!$B$22*(1+Inputs!$B$23)^3</f>
        <v>22775.268393639526</v>
      </c>
      <c r="U4138" s="36">
        <f>Inputs!$B$12*(1+$B4138)^4*$C4138+Inputs!$B$29*(1+$D4138)^4*Inputs!$B$19+Inputs!$B$30*(1+$E4138)^4*Inputs!$B$20+Inputs!$B$31*(1+$F4138)^4*Inputs!$B$21+Inputs!$B$22*(1+Inputs!$B$23)^4</f>
        <v>27985.656194711795</v>
      </c>
      <c r="V4138" s="35">
        <f>Inputs!$B$13/(Q4138*(1-$G4138))</f>
        <v>1.1052322162296431</v>
      </c>
      <c r="W4138" s="36">
        <f>Inputs!$B$13</f>
        <v>12660</v>
      </c>
      <c r="X4138" s="36">
        <f t="shared" si="643"/>
        <v>14344.880947617034</v>
      </c>
      <c r="Y4138" s="36">
        <f t="shared" si="644"/>
        <v>16598.173271992688</v>
      </c>
      <c r="Z4138" s="36">
        <f t="shared" si="645"/>
        <v>19603.247940235859</v>
      </c>
      <c r="AA4138" s="36">
        <f t="shared" si="646"/>
        <v>23602.180854135448</v>
      </c>
      <c r="AB4138" s="36">
        <f t="shared" si="647"/>
        <v>63764.644610136631</v>
      </c>
      <c r="AC4138" s="36">
        <f t="shared" si="648"/>
        <v>307926.8317644301</v>
      </c>
      <c r="AD4138" s="36">
        <f t="shared" si="649"/>
        <v>190649.50120828851</v>
      </c>
    </row>
    <row r="4139" spans="1:30" ht="14.25" customHeight="1" x14ac:dyDescent="0.25">
      <c r="A4139" s="16">
        <v>4123</v>
      </c>
      <c r="B4139" s="34">
        <v>0.327658295538092</v>
      </c>
      <c r="C4139" s="34">
        <v>7.0517247442648701E-2</v>
      </c>
      <c r="D4139" s="34">
        <v>1.6171991701907602E-2</v>
      </c>
      <c r="E4139" s="34">
        <v>3.1967320287711001E-2</v>
      </c>
      <c r="F4139" s="34">
        <v>3.12057315899174E-2</v>
      </c>
      <c r="G4139" s="34">
        <v>0.20981611299030101</v>
      </c>
      <c r="H4139" s="35">
        <v>0.98218978866630202</v>
      </c>
      <c r="I4139" s="34">
        <v>9.4913635509906405E-2</v>
      </c>
      <c r="J4139" s="34">
        <v>2.6163435015859798E-2</v>
      </c>
      <c r="K4139" s="36">
        <f>Inputs!$B$12*(1+$B4139)^4</f>
        <v>186421.71713408813</v>
      </c>
      <c r="L4139" s="36">
        <f t="shared" si="640"/>
        <v>17093.754887839339</v>
      </c>
      <c r="M4139" s="36">
        <f t="shared" si="641"/>
        <v>217558.62575183169</v>
      </c>
      <c r="N4139" s="37">
        <f>M4139/Inputs!$B$6</f>
        <v>331.64424657291414</v>
      </c>
      <c r="O4139" s="38">
        <f>IF(N4139&gt;Inputs!$B$4,1,0)</f>
        <v>0</v>
      </c>
      <c r="P4139" s="34">
        <f t="shared" si="642"/>
        <v>6.8750200494046607E-2</v>
      </c>
      <c r="Q4139" s="36">
        <f>Inputs!$B$12*(1+$B4139)^0*$C4139+Inputs!$B$29*(1+$D4139)^0*Inputs!$B$19+Inputs!$B$30*(1+$E4139)^0*Inputs!$B$20+Inputs!$B$31*(1+$F4139)^0*Inputs!$B$21+Inputs!$B$22*(1+Inputs!$B$23)^0</f>
        <v>12253.078873985844</v>
      </c>
      <c r="R4139" s="36">
        <f>Inputs!$B$12*(1+$B4139)^1*$C4139+Inputs!$B$29*(1+$D4139)^1*Inputs!$B$19+Inputs!$B$30*(1+$E4139)^1*Inputs!$B$20+Inputs!$B$31*(1+$F4139)^1*Inputs!$B$21+Inputs!$B$22*(1+Inputs!$B$23)^1</f>
        <v>13844.837807430766</v>
      </c>
      <c r="S4139" s="36">
        <f>Inputs!$B$12*(1+$B4139)^2*$C4139+Inputs!$B$29*(1+$D4139)^2*Inputs!$B$19+Inputs!$B$30*(1+$E4139)^2*Inputs!$B$20+Inputs!$B$31*(1+$F4139)^2*Inputs!$B$21+Inputs!$B$22*(1+Inputs!$B$23)^2</f>
        <v>15896.593198563816</v>
      </c>
      <c r="T4139" s="36">
        <f>Inputs!$B$12*(1+$B4139)^3*$C4139+Inputs!$B$29*(1+$D4139)^3*Inputs!$B$19+Inputs!$B$30*(1+$E4139)^3*Inputs!$B$20+Inputs!$B$31*(1+$F4139)^3*Inputs!$B$21+Inputs!$B$22*(1+Inputs!$B$23)^3</f>
        <v>18557.352769863661</v>
      </c>
      <c r="U4139" s="36">
        <f>Inputs!$B$12*(1+$B4139)^4*$C4139+Inputs!$B$29*(1+$D4139)^4*Inputs!$B$19+Inputs!$B$30*(1+$E4139)^4*Inputs!$B$20+Inputs!$B$31*(1+$F4139)^4*Inputs!$B$21+Inputs!$B$22*(1+Inputs!$B$23)^4</f>
        <v>22024.897095128355</v>
      </c>
      <c r="V4139" s="35">
        <f>Inputs!$B$13/(Q4139*(1-$G4139))</f>
        <v>1.3075560274929119</v>
      </c>
      <c r="W4139" s="36">
        <f>Inputs!$B$13</f>
        <v>12660</v>
      </c>
      <c r="X4139" s="36">
        <f t="shared" si="643"/>
        <v>13414.746736695317</v>
      </c>
      <c r="Y4139" s="36">
        <f t="shared" si="644"/>
        <v>14381.013984339344</v>
      </c>
      <c r="Z4139" s="36">
        <f t="shared" si="645"/>
        <v>15595.327120763521</v>
      </c>
      <c r="AA4139" s="36">
        <f t="shared" si="646"/>
        <v>17093.754887839339</v>
      </c>
      <c r="AB4139" s="36">
        <f t="shared" si="647"/>
        <v>55422.154328719458</v>
      </c>
      <c r="AC4139" s="36">
        <f t="shared" si="648"/>
        <v>255140.87387342693</v>
      </c>
      <c r="AD4139" s="36">
        <f t="shared" si="649"/>
        <v>162136.47142311223</v>
      </c>
    </row>
    <row r="4140" spans="1:30" ht="14.25" customHeight="1" x14ac:dyDescent="0.25">
      <c r="A4140" s="16">
        <v>4124</v>
      </c>
      <c r="B4140" s="34">
        <v>0.334906537830791</v>
      </c>
      <c r="C4140" s="34">
        <v>5.9542002681444002E-2</v>
      </c>
      <c r="D4140" s="34">
        <v>5.1954788594964899E-2</v>
      </c>
      <c r="E4140" s="34">
        <v>1.9398459143511002E-2</v>
      </c>
      <c r="F4140" s="34">
        <v>1.4419710965441699E-2</v>
      </c>
      <c r="G4140" s="34">
        <v>0.18843237513594199</v>
      </c>
      <c r="H4140" s="35">
        <v>1.1539336665732001</v>
      </c>
      <c r="I4140" s="34">
        <v>0.10752961732832</v>
      </c>
      <c r="J4140" s="34">
        <v>3.1886156539639103E-2</v>
      </c>
      <c r="K4140" s="36">
        <f>Inputs!$B$12*(1+$B4140)^4</f>
        <v>190526.19341684502</v>
      </c>
      <c r="L4140" s="36">
        <f t="shared" si="640"/>
        <v>18996.855268434425</v>
      </c>
      <c r="M4140" s="36">
        <f t="shared" si="641"/>
        <v>211727.26038832281</v>
      </c>
      <c r="N4140" s="37">
        <f>M4140/Inputs!$B$6</f>
        <v>322.75497010415063</v>
      </c>
      <c r="O4140" s="38">
        <f>IF(N4140&gt;Inputs!$B$4,1,0)</f>
        <v>0</v>
      </c>
      <c r="P4140" s="34">
        <f t="shared" si="642"/>
        <v>7.5643460788680894E-2</v>
      </c>
      <c r="Q4140" s="36">
        <f>Inputs!$B$12*(1+$B4140)^0*$C4140+Inputs!$B$29*(1+$D4140)^0*Inputs!$B$19+Inputs!$B$30*(1+$E4140)^0*Inputs!$B$20+Inputs!$B$31*(1+$F4140)^0*Inputs!$B$21+Inputs!$B$22*(1+Inputs!$B$23)^0</f>
        <v>11594.564188313561</v>
      </c>
      <c r="R4140" s="36">
        <f>Inputs!$B$12*(1+$B4140)^1*$C4140+Inputs!$B$29*(1+$D4140)^1*Inputs!$B$19+Inputs!$B$30*(1+$E4140)^1*Inputs!$B$20+Inputs!$B$31*(1+$F4140)^1*Inputs!$B$21+Inputs!$B$22*(1+Inputs!$B$23)^1</f>
        <v>13007.184832184706</v>
      </c>
      <c r="S4140" s="36">
        <f>Inputs!$B$12*(1+$B4140)^2*$C4140+Inputs!$B$29*(1+$D4140)^2*Inputs!$B$19+Inputs!$B$30*(1+$E4140)^2*Inputs!$B$20+Inputs!$B$31*(1+$F4140)^2*Inputs!$B$21+Inputs!$B$22*(1+Inputs!$B$23)^2</f>
        <v>14829.22535091787</v>
      </c>
      <c r="T4140" s="36">
        <f>Inputs!$B$12*(1+$B4140)^3*$C4140+Inputs!$B$29*(1+$D4140)^3*Inputs!$B$19+Inputs!$B$30*(1+$E4140)^3*Inputs!$B$20+Inputs!$B$31*(1+$F4140)^3*Inputs!$B$21+Inputs!$B$22*(1+Inputs!$B$23)^3</f>
        <v>17195.315982701737</v>
      </c>
      <c r="U4140" s="36">
        <f>Inputs!$B$12*(1+$B4140)^4*$C4140+Inputs!$B$29*(1+$D4140)^4*Inputs!$B$19+Inputs!$B$30*(1+$E4140)^4*Inputs!$B$20+Inputs!$B$31*(1+$F4140)^4*Inputs!$B$21+Inputs!$B$22*(1+Inputs!$B$23)^4</f>
        <v>20285.05342725779</v>
      </c>
      <c r="V4140" s="35">
        <f>Inputs!$B$13/(Q4140*(1-$G4140))</f>
        <v>1.3454097254112736</v>
      </c>
      <c r="W4140" s="36">
        <f>Inputs!$B$13</f>
        <v>12660</v>
      </c>
      <c r="X4140" s="36">
        <f t="shared" si="643"/>
        <v>13697.112356021129</v>
      </c>
      <c r="Y4140" s="36">
        <f t="shared" si="644"/>
        <v>15039.697883567511</v>
      </c>
      <c r="Z4140" s="36">
        <f t="shared" si="645"/>
        <v>16771.350809927466</v>
      </c>
      <c r="AA4140" s="36">
        <f t="shared" si="646"/>
        <v>18996.855268434425</v>
      </c>
      <c r="AB4140" s="36">
        <f t="shared" si="647"/>
        <v>56214.738000606427</v>
      </c>
      <c r="AC4140" s="36">
        <f t="shared" si="648"/>
        <v>259144.56801555908</v>
      </c>
      <c r="AD4140" s="36">
        <f t="shared" si="649"/>
        <v>155512.5223877164</v>
      </c>
    </row>
    <row r="4141" spans="1:30" ht="14.25" customHeight="1" x14ac:dyDescent="0.25">
      <c r="A4141" s="16">
        <v>4125</v>
      </c>
      <c r="B4141" s="34">
        <v>0.44646913329163801</v>
      </c>
      <c r="C4141" s="34">
        <v>6.9511692311152104E-2</v>
      </c>
      <c r="D4141" s="34">
        <v>1.5071753549575901E-2</v>
      </c>
      <c r="E4141" s="34">
        <v>5.5330911230055797E-2</v>
      </c>
      <c r="F4141" s="34">
        <v>2.8009519904648901E-2</v>
      </c>
      <c r="G4141" s="34">
        <v>0.19712297064314599</v>
      </c>
      <c r="H4141" s="35">
        <v>1.1074384877324901</v>
      </c>
      <c r="I4141" s="34">
        <v>9.1782331387738406E-2</v>
      </c>
      <c r="J4141" s="34">
        <v>2.4824356294902001E-2</v>
      </c>
      <c r="K4141" s="36">
        <f>Inputs!$B$12*(1+$B4141)^4</f>
        <v>262656.36673329264</v>
      </c>
      <c r="L4141" s="36">
        <f t="shared" si="640"/>
        <v>24295.816294280223</v>
      </c>
      <c r="M4141" s="36">
        <f t="shared" si="641"/>
        <v>305720.50218115869</v>
      </c>
      <c r="N4141" s="37">
        <f>M4141/Inputs!$B$6</f>
        <v>466.03735088591264</v>
      </c>
      <c r="O4141" s="38">
        <f>IF(N4141&gt;Inputs!$B$4,1,0)</f>
        <v>1</v>
      </c>
      <c r="P4141" s="34">
        <f t="shared" si="642"/>
        <v>6.6957975092836408E-2</v>
      </c>
      <c r="Q4141" s="36">
        <f>Inputs!$B$12*(1+$B4141)^0*$C4141+Inputs!$B$29*(1+$D4141)^0*Inputs!$B$19+Inputs!$B$30*(1+$E4141)^0*Inputs!$B$20+Inputs!$B$31*(1+$F4141)^0*Inputs!$B$21+Inputs!$B$22*(1+Inputs!$B$23)^0</f>
        <v>12192.745566096048</v>
      </c>
      <c r="R4141" s="36">
        <f>Inputs!$B$12*(1+$B4141)^1*$C4141+Inputs!$B$29*(1+$D4141)^1*Inputs!$B$19+Inputs!$B$30*(1+$E4141)^1*Inputs!$B$20+Inputs!$B$31*(1+$F4141)^1*Inputs!$B$21+Inputs!$B$22*(1+Inputs!$B$23)^1</f>
        <v>14300.856468545371</v>
      </c>
      <c r="S4141" s="36">
        <f>Inputs!$B$12*(1+$B4141)^2*$C4141+Inputs!$B$29*(1+$D4141)^2*Inputs!$B$19+Inputs!$B$30*(1+$E4141)^2*Inputs!$B$20+Inputs!$B$31*(1+$F4141)^2*Inputs!$B$21+Inputs!$B$22*(1+Inputs!$B$23)^2</f>
        <v>17250.238083544042</v>
      </c>
      <c r="T4141" s="36">
        <f>Inputs!$B$12*(1+$B4141)^3*$C4141+Inputs!$B$29*(1+$D4141)^3*Inputs!$B$19+Inputs!$B$30*(1+$E4141)^3*Inputs!$B$20+Inputs!$B$31*(1+$F4141)^3*Inputs!$B$21+Inputs!$B$22*(1+Inputs!$B$23)^3</f>
        <v>21412.54303854279</v>
      </c>
      <c r="U4141" s="36">
        <f>Inputs!$B$12*(1+$B4141)^4*$C4141+Inputs!$B$29*(1+$D4141)^4*Inputs!$B$19+Inputs!$B$30*(1+$E4141)^4*Inputs!$B$20+Inputs!$B$31*(1+$F4141)^4*Inputs!$B$21+Inputs!$B$22*(1+Inputs!$B$23)^4</f>
        <v>27325.168553484727</v>
      </c>
      <c r="V4141" s="35">
        <f>Inputs!$B$13/(Q4141*(1-$G4141))</f>
        <v>1.2932520090137984</v>
      </c>
      <c r="W4141" s="36">
        <f>Inputs!$B$13</f>
        <v>12660</v>
      </c>
      <c r="X4141" s="36">
        <f t="shared" si="643"/>
        <v>14315.528849990367</v>
      </c>
      <c r="Y4141" s="36">
        <f t="shared" si="644"/>
        <v>16624.565517648825</v>
      </c>
      <c r="Z4141" s="36">
        <f t="shared" si="645"/>
        <v>19837.29237801375</v>
      </c>
      <c r="AA4141" s="36">
        <f t="shared" si="646"/>
        <v>24295.816294280223</v>
      </c>
      <c r="AB4141" s="36">
        <f t="shared" si="647"/>
        <v>66003.789472144519</v>
      </c>
      <c r="AC4141" s="36">
        <f t="shared" si="648"/>
        <v>371859.2782999014</v>
      </c>
      <c r="AD4141" s="36">
        <f t="shared" si="649"/>
        <v>239716.71270901419</v>
      </c>
    </row>
    <row r="4142" spans="1:30" ht="14.25" customHeight="1" x14ac:dyDescent="0.25">
      <c r="A4142" s="16">
        <v>4126</v>
      </c>
      <c r="B4142" s="34">
        <v>0.25047981245713602</v>
      </c>
      <c r="C4142" s="34">
        <v>8.0905726553905502E-2</v>
      </c>
      <c r="D4142" s="34">
        <v>2.86081069159899E-2</v>
      </c>
      <c r="E4142" s="34">
        <v>4.5653928581086599E-2</v>
      </c>
      <c r="F4142" s="34">
        <v>-4.2621955984012199E-3</v>
      </c>
      <c r="G4142" s="34">
        <v>0.20894145425155899</v>
      </c>
      <c r="H4142" s="35">
        <v>1.0032851963319001</v>
      </c>
      <c r="I4142" s="34">
        <v>0.10905705688377799</v>
      </c>
      <c r="J4142" s="34">
        <v>2.5660807685910701E-2</v>
      </c>
      <c r="K4142" s="36">
        <f>Inputs!$B$12*(1+$B4142)^4</f>
        <v>146709.41662117111</v>
      </c>
      <c r="L4142" s="36">
        <f t="shared" si="640"/>
        <v>16199.609040120928</v>
      </c>
      <c r="M4142" s="36">
        <f t="shared" si="641"/>
        <v>170898.83402966609</v>
      </c>
      <c r="N4142" s="37">
        <f>M4142/Inputs!$B$6</f>
        <v>260.51651528912515</v>
      </c>
      <c r="O4142" s="38">
        <f>IF(N4142&gt;Inputs!$B$4,1,0)</f>
        <v>0</v>
      </c>
      <c r="P4142" s="34">
        <f t="shared" si="642"/>
        <v>8.3396249197867298E-2</v>
      </c>
      <c r="Q4142" s="36">
        <f>Inputs!$B$12*(1+$B4142)^0*$C4142+Inputs!$B$29*(1+$D4142)^0*Inputs!$B$19+Inputs!$B$30*(1+$E4142)^0*Inputs!$B$20+Inputs!$B$31*(1+$F4142)^0*Inputs!$B$21+Inputs!$B$22*(1+Inputs!$B$23)^0</f>
        <v>12876.387620661251</v>
      </c>
      <c r="R4142" s="36">
        <f>Inputs!$B$12*(1+$B4142)^1*$C4142+Inputs!$B$29*(1+$D4142)^1*Inputs!$B$19+Inputs!$B$30*(1+$E4142)^1*Inputs!$B$20+Inputs!$B$31*(1+$F4142)^1*Inputs!$B$21+Inputs!$B$22*(1+Inputs!$B$23)^1</f>
        <v>14213.046057885287</v>
      </c>
      <c r="S4142" s="36">
        <f>Inputs!$B$12*(1+$B4142)^2*$C4142+Inputs!$B$29*(1+$D4142)^2*Inputs!$B$19+Inputs!$B$30*(1+$E4142)^2*Inputs!$B$20+Inputs!$B$31*(1+$F4142)^2*Inputs!$B$21+Inputs!$B$22*(1+Inputs!$B$23)^2</f>
        <v>15860.210677081526</v>
      </c>
      <c r="T4142" s="36">
        <f>Inputs!$B$12*(1+$B4142)^3*$C4142+Inputs!$B$29*(1+$D4142)^3*Inputs!$B$19+Inputs!$B$30*(1+$E4142)^3*Inputs!$B$20+Inputs!$B$31*(1+$F4142)^3*Inputs!$B$21+Inputs!$B$22*(1+Inputs!$B$23)^3</f>
        <v>17894.42181348474</v>
      </c>
      <c r="U4142" s="36">
        <f>Inputs!$B$12*(1+$B4142)^4*$C4142+Inputs!$B$29*(1+$D4142)^4*Inputs!$B$19+Inputs!$B$30*(1+$E4142)^4*Inputs!$B$20+Inputs!$B$31*(1+$F4142)^4*Inputs!$B$21+Inputs!$B$22*(1+Inputs!$B$23)^4</f>
        <v>20411.339328475355</v>
      </c>
      <c r="V4142" s="35">
        <f>Inputs!$B$13/(Q4142*(1-$G4142))</f>
        <v>1.2428852592227186</v>
      </c>
      <c r="W4142" s="36">
        <f>Inputs!$B$13</f>
        <v>12660</v>
      </c>
      <c r="X4142" s="36">
        <f t="shared" si="643"/>
        <v>13300.718965462189</v>
      </c>
      <c r="Y4142" s="36">
        <f t="shared" si="644"/>
        <v>14090.626180240031</v>
      </c>
      <c r="Z4142" s="36">
        <f t="shared" si="645"/>
        <v>15049.955796258186</v>
      </c>
      <c r="AA4142" s="36">
        <f t="shared" si="646"/>
        <v>16199.609040120928</v>
      </c>
      <c r="AB4142" s="36">
        <f t="shared" si="647"/>
        <v>52160.123612642637</v>
      </c>
      <c r="AC4142" s="36">
        <f t="shared" si="648"/>
        <v>199233.22993657266</v>
      </c>
      <c r="AD4142" s="36">
        <f t="shared" si="649"/>
        <v>118738.71041702347</v>
      </c>
    </row>
    <row r="4143" spans="1:30" ht="14.25" customHeight="1" x14ac:dyDescent="0.25">
      <c r="A4143" s="16">
        <v>4127</v>
      </c>
      <c r="B4143" s="34">
        <v>0.26406577721955898</v>
      </c>
      <c r="C4143" s="34">
        <v>0.102940796385583</v>
      </c>
      <c r="D4143" s="34">
        <v>1.6916155555755302E-2</v>
      </c>
      <c r="E4143" s="34">
        <v>5.93994343943803E-2</v>
      </c>
      <c r="F4143" s="34">
        <v>1.6810660225436199E-2</v>
      </c>
      <c r="G4143" s="34">
        <v>0.193392503726766</v>
      </c>
      <c r="H4143" s="35">
        <v>1.1198536462484201</v>
      </c>
      <c r="I4143" s="34">
        <v>9.2585113359708093E-2</v>
      </c>
      <c r="J4143" s="34">
        <v>2.65130913671804E-2</v>
      </c>
      <c r="K4143" s="36">
        <f>Inputs!$B$12*(1+$B4143)^4</f>
        <v>153189.83370289989</v>
      </c>
      <c r="L4143" s="36">
        <f t="shared" si="640"/>
        <v>22306.304127526844</v>
      </c>
      <c r="M4143" s="36">
        <f t="shared" si="641"/>
        <v>286499.18505721504</v>
      </c>
      <c r="N4143" s="37">
        <f>M4143/Inputs!$B$6</f>
        <v>436.73656258721803</v>
      </c>
      <c r="O4143" s="38">
        <f>IF(N4143&gt;Inputs!$B$4,1,0)</f>
        <v>1</v>
      </c>
      <c r="P4143" s="34">
        <f t="shared" si="642"/>
        <v>6.6072021992527694E-2</v>
      </c>
      <c r="Q4143" s="36">
        <f>Inputs!$B$12*(1+$B4143)^0*$C4143+Inputs!$B$29*(1+$D4143)^0*Inputs!$B$19+Inputs!$B$30*(1+$E4143)^0*Inputs!$B$20+Inputs!$B$31*(1+$F4143)^0*Inputs!$B$21+Inputs!$B$22*(1+Inputs!$B$23)^0</f>
        <v>14198.4918105619</v>
      </c>
      <c r="R4143" s="36">
        <f>Inputs!$B$12*(1+$B4143)^1*$C4143+Inputs!$B$29*(1+$D4143)^1*Inputs!$B$19+Inputs!$B$30*(1+$E4143)^1*Inputs!$B$20+Inputs!$B$31*(1+$F4143)^1*Inputs!$B$21+Inputs!$B$22*(1+Inputs!$B$23)^1</f>
        <v>16041.259720084097</v>
      </c>
      <c r="S4143" s="36">
        <f>Inputs!$B$12*(1+$B4143)^2*$C4143+Inputs!$B$29*(1+$D4143)^2*Inputs!$B$19+Inputs!$B$30*(1+$E4143)^2*Inputs!$B$20+Inputs!$B$31*(1+$F4143)^2*Inputs!$B$21+Inputs!$B$22*(1+Inputs!$B$23)^2</f>
        <v>18323.722301207214</v>
      </c>
      <c r="T4143" s="36">
        <f>Inputs!$B$12*(1+$B4143)^3*$C4143+Inputs!$B$29*(1+$D4143)^3*Inputs!$B$19+Inputs!$B$30*(1+$E4143)^3*Inputs!$B$20+Inputs!$B$31*(1+$F4143)^3*Inputs!$B$21+Inputs!$B$22*(1+Inputs!$B$23)^3</f>
        <v>21160.110994367475</v>
      </c>
      <c r="U4143" s="36">
        <f>Inputs!$B$12*(1+$B4143)^4*$C4143+Inputs!$B$29*(1+$D4143)^4*Inputs!$B$19+Inputs!$B$30*(1+$E4143)^4*Inputs!$B$20+Inputs!$B$31*(1+$F4143)^4*Inputs!$B$21+Inputs!$B$22*(1+Inputs!$B$23)^4</f>
        <v>24694.71946553616</v>
      </c>
      <c r="V4143" s="35">
        <f>Inputs!$B$13/(Q4143*(1-$G4143))</f>
        <v>1.1054248836892302</v>
      </c>
      <c r="W4143" s="36">
        <f>Inputs!$B$13</f>
        <v>12660</v>
      </c>
      <c r="X4143" s="36">
        <f t="shared" si="643"/>
        <v>14349.766386687446</v>
      </c>
      <c r="Y4143" s="36">
        <f t="shared" si="644"/>
        <v>16444.865935107009</v>
      </c>
      <c r="Z4143" s="36">
        <f t="shared" si="645"/>
        <v>19051.987512139225</v>
      </c>
      <c r="AA4143" s="36">
        <f t="shared" si="646"/>
        <v>22306.304127526844</v>
      </c>
      <c r="AB4143" s="36">
        <f t="shared" si="647"/>
        <v>63913.044414642798</v>
      </c>
      <c r="AC4143" s="36">
        <f t="shared" si="648"/>
        <v>346556.87106887175</v>
      </c>
      <c r="AD4143" s="36">
        <f t="shared" si="649"/>
        <v>222586.14064257225</v>
      </c>
    </row>
    <row r="4144" spans="1:30" ht="14.25" customHeight="1" x14ac:dyDescent="0.25">
      <c r="A4144" s="16">
        <v>4128</v>
      </c>
      <c r="B4144" s="34">
        <v>0.29439086017335597</v>
      </c>
      <c r="C4144" s="34">
        <v>8.1729401169543803E-2</v>
      </c>
      <c r="D4144" s="34">
        <v>1.6442123679872599E-2</v>
      </c>
      <c r="E4144" s="34">
        <v>6.9768550341432395E-2</v>
      </c>
      <c r="F4144" s="34">
        <v>2.45133946430089E-2</v>
      </c>
      <c r="G4144" s="34">
        <v>0.19790382306815599</v>
      </c>
      <c r="H4144" s="35">
        <v>1.0065531027700001</v>
      </c>
      <c r="I4144" s="34">
        <v>9.1484955697930706E-2</v>
      </c>
      <c r="J4144" s="34">
        <v>2.9550844970821E-2</v>
      </c>
      <c r="K4144" s="36">
        <f>Inputs!$B$12*(1+$B4144)^4</f>
        <v>168427.49950502272</v>
      </c>
      <c r="L4144" s="36">
        <f t="shared" si="640"/>
        <v>18534.885562037507</v>
      </c>
      <c r="M4144" s="36">
        <f t="shared" si="641"/>
        <v>257192.87369879143</v>
      </c>
      <c r="N4144" s="37">
        <f>M4144/Inputs!$B$6</f>
        <v>392.06230746766988</v>
      </c>
      <c r="O4144" s="38">
        <f>IF(N4144&gt;Inputs!$B$4,1,0)</f>
        <v>0</v>
      </c>
      <c r="P4144" s="34">
        <f t="shared" si="642"/>
        <v>6.1934110727109706E-2</v>
      </c>
      <c r="Q4144" s="36">
        <f>Inputs!$B$12*(1+$B4144)^0*$C4144+Inputs!$B$29*(1+$D4144)^0*Inputs!$B$19+Inputs!$B$30*(1+$E4144)^0*Inputs!$B$20+Inputs!$B$31*(1+$F4144)^0*Inputs!$B$21+Inputs!$B$22*(1+Inputs!$B$23)^0</f>
        <v>12925.808097599551</v>
      </c>
      <c r="R4144" s="36">
        <f>Inputs!$B$12*(1+$B4144)^1*$C4144+Inputs!$B$29*(1+$D4144)^1*Inputs!$B$19+Inputs!$B$30*(1+$E4144)^1*Inputs!$B$20+Inputs!$B$31*(1+$F4144)^1*Inputs!$B$21+Inputs!$B$22*(1+Inputs!$B$23)^1</f>
        <v>14640.438633958882</v>
      </c>
      <c r="S4144" s="36">
        <f>Inputs!$B$12*(1+$B4144)^2*$C4144+Inputs!$B$29*(1+$D4144)^2*Inputs!$B$19+Inputs!$B$30*(1+$E4144)^2*Inputs!$B$20+Inputs!$B$31*(1+$F4144)^2*Inputs!$B$21+Inputs!$B$22*(1+Inputs!$B$23)^2</f>
        <v>16793.811651778771</v>
      </c>
      <c r="T4144" s="36">
        <f>Inputs!$B$12*(1+$B4144)^3*$C4144+Inputs!$B$29*(1+$D4144)^3*Inputs!$B$19+Inputs!$B$30*(1+$E4144)^3*Inputs!$B$20+Inputs!$B$31*(1+$F4144)^3*Inputs!$B$21+Inputs!$B$22*(1+Inputs!$B$23)^3</f>
        <v>19511.911742573138</v>
      </c>
      <c r="U4144" s="36">
        <f>Inputs!$B$12*(1+$B4144)^4*$C4144+Inputs!$B$29*(1+$D4144)^4*Inputs!$B$19+Inputs!$B$30*(1+$E4144)^4*Inputs!$B$20+Inputs!$B$31*(1+$F4144)^4*Inputs!$B$21+Inputs!$B$22*(1+Inputs!$B$23)^4</f>
        <v>22957.615116775905</v>
      </c>
      <c r="V4144" s="35">
        <f>Inputs!$B$13/(Q4144*(1-$G4144))</f>
        <v>1.2210952881570427</v>
      </c>
      <c r="W4144" s="36">
        <f>Inputs!$B$13</f>
        <v>12660</v>
      </c>
      <c r="X4144" s="36">
        <f t="shared" si="643"/>
        <v>13709.526279408632</v>
      </c>
      <c r="Y4144" s="36">
        <f t="shared" si="644"/>
        <v>15003.492732483244</v>
      </c>
      <c r="Z4144" s="36">
        <f t="shared" si="645"/>
        <v>16592.408041911651</v>
      </c>
      <c r="AA4144" s="36">
        <f t="shared" si="646"/>
        <v>18534.885562037507</v>
      </c>
      <c r="AB4144" s="36">
        <f t="shared" si="647"/>
        <v>58300.087420452292</v>
      </c>
      <c r="AC4144" s="36">
        <f t="shared" si="648"/>
        <v>308111.42467054713</v>
      </c>
      <c r="AD4144" s="36">
        <f t="shared" si="649"/>
        <v>198892.78627833913</v>
      </c>
    </row>
    <row r="4145" spans="1:30" ht="14.25" customHeight="1" x14ac:dyDescent="0.25">
      <c r="A4145" s="16">
        <v>4129</v>
      </c>
      <c r="B4145" s="34">
        <v>0.37154523857974397</v>
      </c>
      <c r="C4145" s="34">
        <v>6.2237139729354102E-2</v>
      </c>
      <c r="D4145" s="34">
        <v>5.2387531876867899E-2</v>
      </c>
      <c r="E4145" s="34">
        <v>4.6959443240936899E-2</v>
      </c>
      <c r="F4145" s="34">
        <v>2.2120465669386101E-2</v>
      </c>
      <c r="G4145" s="34">
        <v>0.180480184629048</v>
      </c>
      <c r="H4145" s="35">
        <v>1.1118815364242001</v>
      </c>
      <c r="I4145" s="34">
        <v>0.102711283573561</v>
      </c>
      <c r="J4145" s="34">
        <v>2.2567437280857201E-2</v>
      </c>
      <c r="K4145" s="36">
        <f>Inputs!$B$12*(1+$B4145)^4</f>
        <v>212320.4361121213</v>
      </c>
      <c r="L4145" s="36">
        <f t="shared" si="640"/>
        <v>20605.764505876854</v>
      </c>
      <c r="M4145" s="36">
        <f t="shared" si="641"/>
        <v>220504.24766546895</v>
      </c>
      <c r="N4145" s="37">
        <f>M4145/Inputs!$B$6</f>
        <v>336.13452388028804</v>
      </c>
      <c r="O4145" s="38">
        <f>IF(N4145&gt;Inputs!$B$4,1,0)</f>
        <v>0</v>
      </c>
      <c r="P4145" s="34">
        <f t="shared" si="642"/>
        <v>8.0143846292703796E-2</v>
      </c>
      <c r="Q4145" s="36">
        <f>Inputs!$B$12*(1+$B4145)^0*$C4145+Inputs!$B$29*(1+$D4145)^0*Inputs!$B$19+Inputs!$B$30*(1+$E4145)^0*Inputs!$B$20+Inputs!$B$31*(1+$F4145)^0*Inputs!$B$21+Inputs!$B$22*(1+Inputs!$B$23)^0</f>
        <v>11756.272411188169</v>
      </c>
      <c r="R4145" s="36">
        <f>Inputs!$B$12*(1+$B4145)^1*$C4145+Inputs!$B$29*(1+$D4145)^1*Inputs!$B$19+Inputs!$B$30*(1+$E4145)^1*Inputs!$B$20+Inputs!$B$31*(1+$F4145)^1*Inputs!$B$21+Inputs!$B$22*(1+Inputs!$B$23)^1</f>
        <v>13465.234532640123</v>
      </c>
      <c r="S4145" s="36">
        <f>Inputs!$B$12*(1+$B4145)^2*$C4145+Inputs!$B$29*(1+$D4145)^2*Inputs!$B$19+Inputs!$B$30*(1+$E4145)^2*Inputs!$B$20+Inputs!$B$31*(1+$F4145)^2*Inputs!$B$21+Inputs!$B$22*(1+Inputs!$B$23)^2</f>
        <v>15704.418826412872</v>
      </c>
      <c r="T4145" s="36">
        <f>Inputs!$B$12*(1+$B4145)^3*$C4145+Inputs!$B$29*(1+$D4145)^3*Inputs!$B$19+Inputs!$B$30*(1+$E4145)^3*Inputs!$B$20+Inputs!$B$31*(1+$F4145)^3*Inputs!$B$21+Inputs!$B$22*(1+Inputs!$B$23)^3</f>
        <v>18666.075913710491</v>
      </c>
      <c r="U4145" s="36">
        <f>Inputs!$B$12*(1+$B4145)^4*$C4145+Inputs!$B$29*(1+$D4145)^4*Inputs!$B$19+Inputs!$B$30*(1+$E4145)^4*Inputs!$B$20+Inputs!$B$31*(1+$F4145)^4*Inputs!$B$21+Inputs!$B$22*(1+Inputs!$B$23)^4</f>
        <v>22613.654610401063</v>
      </c>
      <c r="V4145" s="35">
        <f>Inputs!$B$13/(Q4145*(1-$G4145))</f>
        <v>1.3140279589683417</v>
      </c>
      <c r="W4145" s="36">
        <f>Inputs!$B$13</f>
        <v>12660</v>
      </c>
      <c r="X4145" s="36">
        <f t="shared" si="643"/>
        <v>13942.66058943202</v>
      </c>
      <c r="Y4145" s="36">
        <f t="shared" si="644"/>
        <v>15610.827571100108</v>
      </c>
      <c r="Z4145" s="36">
        <f t="shared" si="645"/>
        <v>17781.764989222582</v>
      </c>
      <c r="AA4145" s="36">
        <f t="shared" si="646"/>
        <v>20605.764505876854</v>
      </c>
      <c r="AB4145" s="36">
        <f t="shared" si="647"/>
        <v>59253.618842963682</v>
      </c>
      <c r="AC4145" s="36">
        <f t="shared" si="648"/>
        <v>262912.06098384631</v>
      </c>
      <c r="AD4145" s="36">
        <f t="shared" si="649"/>
        <v>161250.62882250527</v>
      </c>
    </row>
    <row r="4146" spans="1:30" ht="14.25" customHeight="1" x14ac:dyDescent="0.25">
      <c r="A4146" s="16">
        <v>4130</v>
      </c>
      <c r="B4146" s="34">
        <v>0.33180240586176701</v>
      </c>
      <c r="C4146" s="34">
        <v>8.0019615021368395E-2</v>
      </c>
      <c r="D4146" s="34">
        <v>3.2247901097506401E-2</v>
      </c>
      <c r="E4146" s="34">
        <v>3.2060878441209598E-2</v>
      </c>
      <c r="F4146" s="34">
        <v>-1.54315782460552E-2</v>
      </c>
      <c r="G4146" s="34">
        <v>0.21427336741358999</v>
      </c>
      <c r="H4146" s="35">
        <v>1.07071474433755</v>
      </c>
      <c r="I4146" s="34">
        <v>9.5886887984684296E-2</v>
      </c>
      <c r="J4146" s="34">
        <v>2.6354179839746899E-2</v>
      </c>
      <c r="K4146" s="36">
        <f>Inputs!$B$12*(1+$B4146)^4</f>
        <v>188760.20084641108</v>
      </c>
      <c r="L4146" s="36">
        <f t="shared" si="640"/>
        <v>19644.103145914196</v>
      </c>
      <c r="M4146" s="36">
        <f t="shared" si="641"/>
        <v>242319.5851802766</v>
      </c>
      <c r="N4146" s="37">
        <f>M4146/Inputs!$B$6</f>
        <v>369.38961155529967</v>
      </c>
      <c r="O4146" s="38">
        <f>IF(N4146&gt;Inputs!$B$4,1,0)</f>
        <v>0</v>
      </c>
      <c r="P4146" s="34">
        <f t="shared" si="642"/>
        <v>6.9532708144937394E-2</v>
      </c>
      <c r="Q4146" s="36">
        <f>Inputs!$B$12*(1+$B4146)^0*$C4146+Inputs!$B$29*(1+$D4146)^0*Inputs!$B$19+Inputs!$B$30*(1+$E4146)^0*Inputs!$B$20+Inputs!$B$31*(1+$F4146)^0*Inputs!$B$21+Inputs!$B$22*(1+Inputs!$B$23)^0</f>
        <v>12823.220928709026</v>
      </c>
      <c r="R4146" s="36">
        <f>Inputs!$B$12*(1+$B4146)^1*$C4146+Inputs!$B$29*(1+$D4146)^1*Inputs!$B$19+Inputs!$B$30*(1+$E4146)^1*Inputs!$B$20+Inputs!$B$31*(1+$F4146)^1*Inputs!$B$21+Inputs!$B$22*(1+Inputs!$B$23)^1</f>
        <v>14464.484023498968</v>
      </c>
      <c r="S4146" s="36">
        <f>Inputs!$B$12*(1+$B4146)^2*$C4146+Inputs!$B$29*(1+$D4146)^2*Inputs!$B$19+Inputs!$B$30*(1+$E4146)^2*Inputs!$B$20+Inputs!$B$31*(1+$F4146)^2*Inputs!$B$21+Inputs!$B$22*(1+Inputs!$B$23)^2</f>
        <v>16639.337852851608</v>
      </c>
      <c r="T4146" s="36">
        <f>Inputs!$B$12*(1+$B4146)^3*$C4146+Inputs!$B$29*(1+$D4146)^3*Inputs!$B$19+Inputs!$B$30*(1+$E4146)^3*Inputs!$B$20+Inputs!$B$31*(1+$F4146)^3*Inputs!$B$21+Inputs!$B$22*(1+Inputs!$B$23)^3</f>
        <v>19523.279605884221</v>
      </c>
      <c r="U4146" s="36">
        <f>Inputs!$B$12*(1+$B4146)^4*$C4146+Inputs!$B$29*(1+$D4146)^4*Inputs!$B$19+Inputs!$B$30*(1+$E4146)^4*Inputs!$B$20+Inputs!$B$31*(1+$F4146)^4*Inputs!$B$21+Inputs!$B$22*(1+Inputs!$B$23)^4</f>
        <v>23350.003425770003</v>
      </c>
      <c r="V4146" s="35">
        <f>Inputs!$B$13/(Q4146*(1-$G4146))</f>
        <v>1.25650756293216</v>
      </c>
      <c r="W4146" s="36">
        <f>Inputs!$B$13</f>
        <v>12660</v>
      </c>
      <c r="X4146" s="36">
        <f t="shared" si="643"/>
        <v>13752.482306527229</v>
      </c>
      <c r="Y4146" s="36">
        <f t="shared" si="644"/>
        <v>15213.018361058908</v>
      </c>
      <c r="Z4146" s="36">
        <f t="shared" si="645"/>
        <v>17137.235779613202</v>
      </c>
      <c r="AA4146" s="36">
        <f t="shared" si="646"/>
        <v>19644.103145914196</v>
      </c>
      <c r="AB4146" s="36">
        <f t="shared" si="647"/>
        <v>58872.142066738408</v>
      </c>
      <c r="AC4146" s="36">
        <f t="shared" si="648"/>
        <v>289961.48590942111</v>
      </c>
      <c r="AD4146" s="36">
        <f t="shared" si="649"/>
        <v>183447.4431135382</v>
      </c>
    </row>
    <row r="4147" spans="1:30" ht="14.25" customHeight="1" x14ac:dyDescent="0.25">
      <c r="A4147" s="16">
        <v>4131</v>
      </c>
      <c r="B4147" s="34">
        <v>0.17353538425769099</v>
      </c>
      <c r="C4147" s="34">
        <v>9.6025965049619397E-2</v>
      </c>
      <c r="D4147" s="34">
        <v>2.1598954878590901E-2</v>
      </c>
      <c r="E4147" s="34">
        <v>2.39486137545987E-2</v>
      </c>
      <c r="F4147" s="34">
        <v>1.0816091235677901E-2</v>
      </c>
      <c r="G4147" s="34">
        <v>0.195584884827843</v>
      </c>
      <c r="H4147" s="35">
        <v>1.0473638691134399</v>
      </c>
      <c r="I4147" s="34">
        <v>0.103631844873147</v>
      </c>
      <c r="J4147" s="34">
        <v>3.11347764955144E-2</v>
      </c>
      <c r="K4147" s="36">
        <f>Inputs!$B$12*(1+$B4147)^4</f>
        <v>113798.36071896809</v>
      </c>
      <c r="L4147" s="36">
        <f t="shared" si="640"/>
        <v>16347.352306335188</v>
      </c>
      <c r="M4147" s="36">
        <f t="shared" si="641"/>
        <v>195326.88978224189</v>
      </c>
      <c r="N4147" s="37">
        <f>M4147/Inputs!$B$6</f>
        <v>297.75440515585655</v>
      </c>
      <c r="O4147" s="38">
        <f>IF(N4147&gt;Inputs!$B$4,1,0)</f>
        <v>0</v>
      </c>
      <c r="P4147" s="34">
        <f t="shared" si="642"/>
        <v>7.2497068377632604E-2</v>
      </c>
      <c r="Q4147" s="36">
        <f>Inputs!$B$12*(1+$B4147)^0*$C4147+Inputs!$B$29*(1+$D4147)^0*Inputs!$B$19+Inputs!$B$30*(1+$E4147)^0*Inputs!$B$20+Inputs!$B$31*(1+$F4147)^0*Inputs!$B$21+Inputs!$B$22*(1+Inputs!$B$23)^0</f>
        <v>13783.601930404086</v>
      </c>
      <c r="R4147" s="36">
        <f>Inputs!$B$12*(1+$B4147)^1*$C4147+Inputs!$B$29*(1+$D4147)^1*Inputs!$B$19+Inputs!$B$30*(1+$E4147)^1*Inputs!$B$20+Inputs!$B$31*(1+$F4147)^1*Inputs!$B$21+Inputs!$B$22*(1+Inputs!$B$23)^1</f>
        <v>14894.617619815755</v>
      </c>
      <c r="S4147" s="36">
        <f>Inputs!$B$12*(1+$B4147)^2*$C4147+Inputs!$B$29*(1+$D4147)^2*Inputs!$B$19+Inputs!$B$30*(1+$E4147)^2*Inputs!$B$20+Inputs!$B$31*(1+$F4147)^2*Inputs!$B$21+Inputs!$B$22*(1+Inputs!$B$23)^2</f>
        <v>16180.576570740668</v>
      </c>
      <c r="T4147" s="36">
        <f>Inputs!$B$12*(1+$B4147)^3*$C4147+Inputs!$B$29*(1+$D4147)^3*Inputs!$B$19+Inputs!$B$30*(1+$E4147)^3*Inputs!$B$20+Inputs!$B$31*(1+$F4147)^3*Inputs!$B$21+Inputs!$B$22*(1+Inputs!$B$23)^3</f>
        <v>17671.599648852338</v>
      </c>
      <c r="U4147" s="36">
        <f>Inputs!$B$12*(1+$B4147)^4*$C4147+Inputs!$B$29*(1+$D4147)^4*Inputs!$B$19+Inputs!$B$30*(1+$E4147)^4*Inputs!$B$20+Inputs!$B$31*(1+$F4147)^4*Inputs!$B$21+Inputs!$B$22*(1+Inputs!$B$23)^4</f>
        <v>19403.032532099118</v>
      </c>
      <c r="V4147" s="35">
        <f>Inputs!$B$13/(Q4147*(1-$G4147))</f>
        <v>1.1418018989390706</v>
      </c>
      <c r="W4147" s="36">
        <f>Inputs!$B$13</f>
        <v>12660</v>
      </c>
      <c r="X4147" s="36">
        <f t="shared" si="643"/>
        <v>13397.572432761226</v>
      </c>
      <c r="Y4147" s="36">
        <f t="shared" si="644"/>
        <v>14246.981760490959</v>
      </c>
      <c r="Z4147" s="36">
        <f t="shared" si="645"/>
        <v>15224.209839254812</v>
      </c>
      <c r="AA4147" s="36">
        <f t="shared" si="646"/>
        <v>16347.352306335188</v>
      </c>
      <c r="AB4147" s="36">
        <f t="shared" si="647"/>
        <v>53316.115711100618</v>
      </c>
      <c r="AC4147" s="36">
        <f t="shared" si="648"/>
        <v>232510.41516441535</v>
      </c>
      <c r="AD4147" s="36">
        <f t="shared" si="649"/>
        <v>142010.77407114126</v>
      </c>
    </row>
    <row r="4148" spans="1:30" ht="14.25" customHeight="1" x14ac:dyDescent="0.25">
      <c r="A4148" s="16">
        <v>4132</v>
      </c>
      <c r="B4148" s="34">
        <v>0.30853958727869502</v>
      </c>
      <c r="C4148" s="34">
        <v>7.9924045714616795E-2</v>
      </c>
      <c r="D4148" s="34">
        <v>3.9938067579611401E-2</v>
      </c>
      <c r="E4148" s="34">
        <v>6.0648796573406598E-2</v>
      </c>
      <c r="F4148" s="34">
        <v>-4.4363204487512303E-3</v>
      </c>
      <c r="G4148" s="34">
        <v>0.16311743305180801</v>
      </c>
      <c r="H4148" s="35">
        <v>1.1431078284461</v>
      </c>
      <c r="I4148" s="34">
        <v>0.100279665255883</v>
      </c>
      <c r="J4148" s="34">
        <v>3.1505266370660097E-2</v>
      </c>
      <c r="K4148" s="36">
        <f>Inputs!$B$12*(1+$B4148)^4</f>
        <v>175913.31549276848</v>
      </c>
      <c r="L4148" s="36">
        <f t="shared" si="640"/>
        <v>21945.102914153882</v>
      </c>
      <c r="M4148" s="36">
        <f t="shared" si="641"/>
        <v>265857.83526804892</v>
      </c>
      <c r="N4148" s="37">
        <f>M4148/Inputs!$B$6</f>
        <v>405.27109034763555</v>
      </c>
      <c r="O4148" s="38">
        <f>IF(N4148&gt;Inputs!$B$4,1,0)</f>
        <v>1</v>
      </c>
      <c r="P4148" s="34">
        <f t="shared" si="642"/>
        <v>6.8774398885222909E-2</v>
      </c>
      <c r="Q4148" s="36">
        <f>Inputs!$B$12*(1+$B4148)^0*$C4148+Inputs!$B$29*(1+$D4148)^0*Inputs!$B$19+Inputs!$B$30*(1+$E4148)^0*Inputs!$B$20+Inputs!$B$31*(1+$F4148)^0*Inputs!$B$21+Inputs!$B$22*(1+Inputs!$B$23)^0</f>
        <v>12817.486770303931</v>
      </c>
      <c r="R4148" s="36">
        <f>Inputs!$B$12*(1+$B4148)^1*$C4148+Inputs!$B$29*(1+$D4148)^1*Inputs!$B$19+Inputs!$B$30*(1+$E4148)^1*Inputs!$B$20+Inputs!$B$31*(1+$F4148)^1*Inputs!$B$21+Inputs!$B$22*(1+Inputs!$B$23)^1</f>
        <v>14492.045438298599</v>
      </c>
      <c r="S4148" s="36">
        <f>Inputs!$B$12*(1+$B4148)^2*$C4148+Inputs!$B$29*(1+$D4148)^2*Inputs!$B$19+Inputs!$B$30*(1+$E4148)^2*Inputs!$B$20+Inputs!$B$31*(1+$F4148)^2*Inputs!$B$21+Inputs!$B$22*(1+Inputs!$B$23)^2</f>
        <v>16635.628522650069</v>
      </c>
      <c r="T4148" s="36">
        <f>Inputs!$B$12*(1+$B4148)^3*$C4148+Inputs!$B$29*(1+$D4148)^3*Inputs!$B$19+Inputs!$B$30*(1+$E4148)^3*Inputs!$B$20+Inputs!$B$31*(1+$F4148)^3*Inputs!$B$21+Inputs!$B$22*(1+Inputs!$B$23)^3</f>
        <v>19389.795154736115</v>
      </c>
      <c r="U4148" s="36">
        <f>Inputs!$B$12*(1+$B4148)^4*$C4148+Inputs!$B$29*(1+$D4148)^4*Inputs!$B$19+Inputs!$B$30*(1+$E4148)^4*Inputs!$B$20+Inputs!$B$31*(1+$F4148)^4*Inputs!$B$21+Inputs!$B$22*(1+Inputs!$B$23)^4</f>
        <v>22939.603216556272</v>
      </c>
      <c r="V4148" s="35">
        <f>Inputs!$B$13/(Q4148*(1-$G4148))</f>
        <v>1.1802290677712226</v>
      </c>
      <c r="W4148" s="36">
        <f>Inputs!$B$13</f>
        <v>12660</v>
      </c>
      <c r="X4148" s="36">
        <f t="shared" si="643"/>
        <v>14201.430687776699</v>
      </c>
      <c r="Y4148" s="36">
        <f t="shared" si="644"/>
        <v>16172.826548155481</v>
      </c>
      <c r="Z4148" s="36">
        <f t="shared" si="645"/>
        <v>18699.781048695524</v>
      </c>
      <c r="AA4148" s="36">
        <f t="shared" si="646"/>
        <v>21945.102914153882</v>
      </c>
      <c r="AB4148" s="36">
        <f t="shared" si="647"/>
        <v>61746.635713436226</v>
      </c>
      <c r="AC4148" s="36">
        <f t="shared" si="648"/>
        <v>329141.21524746029</v>
      </c>
      <c r="AD4148" s="36">
        <f t="shared" si="649"/>
        <v>204111.19955461269</v>
      </c>
    </row>
    <row r="4149" spans="1:30" ht="14.25" customHeight="1" x14ac:dyDescent="0.25">
      <c r="A4149" s="16">
        <v>4133</v>
      </c>
      <c r="B4149" s="34">
        <v>0.31622395146785798</v>
      </c>
      <c r="C4149" s="34">
        <v>8.1201367240177E-2</v>
      </c>
      <c r="D4149" s="34">
        <v>4.5014671132888498E-2</v>
      </c>
      <c r="E4149" s="34">
        <v>3.2687834527319999E-2</v>
      </c>
      <c r="F4149" s="34">
        <v>-2.0854046561679601E-3</v>
      </c>
      <c r="G4149" s="34">
        <v>0.189761539784884</v>
      </c>
      <c r="H4149" s="35">
        <v>1.10738011475247</v>
      </c>
      <c r="I4149" s="34">
        <v>9.1259593311365406E-2</v>
      </c>
      <c r="J4149" s="34">
        <v>2.3748059775611799E-2</v>
      </c>
      <c r="K4149" s="36">
        <f>Inputs!$B$12*(1+$B4149)^4</f>
        <v>180082.0426361096</v>
      </c>
      <c r="L4149" s="36">
        <f t="shared" si="640"/>
        <v>20904.599608924233</v>
      </c>
      <c r="M4149" s="36">
        <f t="shared" si="641"/>
        <v>266545.80344721465</v>
      </c>
      <c r="N4149" s="37">
        <f>M4149/Inputs!$B$6</f>
        <v>406.3198223280711</v>
      </c>
      <c r="O4149" s="38">
        <f>IF(N4149&gt;Inputs!$B$4,1,0)</f>
        <v>1</v>
      </c>
      <c r="P4149" s="34">
        <f t="shared" si="642"/>
        <v>6.7511533535753607E-2</v>
      </c>
      <c r="Q4149" s="36">
        <f>Inputs!$B$12*(1+$B4149)^0*$C4149+Inputs!$B$29*(1+$D4149)^0*Inputs!$B$19+Inputs!$B$30*(1+$E4149)^0*Inputs!$B$20+Inputs!$B$31*(1+$F4149)^0*Inputs!$B$21+Inputs!$B$22*(1+Inputs!$B$23)^0</f>
        <v>12894.126061837542</v>
      </c>
      <c r="R4149" s="36">
        <f>Inputs!$B$12*(1+$B4149)^1*$C4149+Inputs!$B$29*(1+$D4149)^1*Inputs!$B$19+Inputs!$B$30*(1+$E4149)^1*Inputs!$B$20+Inputs!$B$31*(1+$F4149)^1*Inputs!$B$21+Inputs!$B$22*(1+Inputs!$B$23)^1</f>
        <v>14586.93540676164</v>
      </c>
      <c r="S4149" s="36">
        <f>Inputs!$B$12*(1+$B4149)^2*$C4149+Inputs!$B$29*(1+$D4149)^2*Inputs!$B$19+Inputs!$B$30*(1+$E4149)^2*Inputs!$B$20+Inputs!$B$31*(1+$F4149)^2*Inputs!$B$21+Inputs!$B$22*(1+Inputs!$B$23)^2</f>
        <v>16774.257532507589</v>
      </c>
      <c r="T4149" s="36">
        <f>Inputs!$B$12*(1+$B4149)^3*$C4149+Inputs!$B$29*(1+$D4149)^3*Inputs!$B$19+Inputs!$B$30*(1+$E4149)^3*Inputs!$B$20+Inputs!$B$31*(1+$F4149)^3*Inputs!$B$21+Inputs!$B$22*(1+Inputs!$B$23)^3</f>
        <v>19610.482059989736</v>
      </c>
      <c r="U4149" s="36">
        <f>Inputs!$B$12*(1+$B4149)^4*$C4149+Inputs!$B$29*(1+$D4149)^4*Inputs!$B$19+Inputs!$B$30*(1+$E4149)^4*Inputs!$B$20+Inputs!$B$31*(1+$F4149)^4*Inputs!$B$21+Inputs!$B$22*(1+Inputs!$B$23)^4</f>
        <v>23298.7316275989</v>
      </c>
      <c r="V4149" s="35">
        <f>Inputs!$B$13/(Q4149*(1-$G4149))</f>
        <v>1.2117943952901016</v>
      </c>
      <c r="W4149" s="36">
        <f>Inputs!$B$13</f>
        <v>12660</v>
      </c>
      <c r="X4149" s="36">
        <f t="shared" si="643"/>
        <v>14013.556649356637</v>
      </c>
      <c r="Y4149" s="36">
        <f t="shared" si="644"/>
        <v>15760.12269115599</v>
      </c>
      <c r="Z4149" s="36">
        <f t="shared" si="645"/>
        <v>18010.111321055032</v>
      </c>
      <c r="AA4149" s="36">
        <f t="shared" si="646"/>
        <v>20904.599608924233</v>
      </c>
      <c r="AB4149" s="36">
        <f t="shared" si="647"/>
        <v>61704.939359405347</v>
      </c>
      <c r="AC4149" s="36">
        <f t="shared" si="648"/>
        <v>316998.32856986375</v>
      </c>
      <c r="AD4149" s="36">
        <f t="shared" si="649"/>
        <v>204840.86408780931</v>
      </c>
    </row>
    <row r="4150" spans="1:30" ht="14.25" customHeight="1" x14ac:dyDescent="0.25">
      <c r="A4150" s="16">
        <v>4134</v>
      </c>
      <c r="B4150" s="34">
        <v>0.449066988587278</v>
      </c>
      <c r="C4150" s="34">
        <v>5.1287055774255998E-2</v>
      </c>
      <c r="D4150" s="34">
        <v>4.78216210527838E-2</v>
      </c>
      <c r="E4150" s="34">
        <v>6.2733009212796106E-2</v>
      </c>
      <c r="F4150" s="34">
        <v>1.90102778715695E-2</v>
      </c>
      <c r="G4150" s="34">
        <v>0.165072362637495</v>
      </c>
      <c r="H4150" s="35">
        <v>0.97646324850224198</v>
      </c>
      <c r="I4150" s="34">
        <v>9.05209663768686E-2</v>
      </c>
      <c r="J4150" s="34">
        <v>1.9728514241988501E-2</v>
      </c>
      <c r="K4150" s="36">
        <f>Inputs!$B$12*(1+$B4150)^4</f>
        <v>264548.37714629812</v>
      </c>
      <c r="L4150" s="36">
        <f t="shared" si="640"/>
        <v>18770.764880439259</v>
      </c>
      <c r="M4150" s="36">
        <f t="shared" si="641"/>
        <v>233625.15926613446</v>
      </c>
      <c r="N4150" s="37">
        <f>M4150/Inputs!$B$6</f>
        <v>356.13591351544886</v>
      </c>
      <c r="O4150" s="38">
        <f>IF(N4150&gt;Inputs!$B$4,1,0)</f>
        <v>0</v>
      </c>
      <c r="P4150" s="34">
        <f t="shared" si="642"/>
        <v>7.0792452134880099E-2</v>
      </c>
      <c r="Q4150" s="36">
        <f>Inputs!$B$12*(1+$B4150)^0*$C4150+Inputs!$B$29*(1+$D4150)^0*Inputs!$B$19+Inputs!$B$30*(1+$E4150)^0*Inputs!$B$20+Inputs!$B$31*(1+$F4150)^0*Inputs!$B$21+Inputs!$B$22*(1+Inputs!$B$23)^0</f>
        <v>11099.267373882281</v>
      </c>
      <c r="R4150" s="36">
        <f>Inputs!$B$12*(1+$B4150)^1*$C4150+Inputs!$B$29*(1+$D4150)^1*Inputs!$B$19+Inputs!$B$30*(1+$E4150)^1*Inputs!$B$20+Inputs!$B$31*(1+$F4150)^1*Inputs!$B$21+Inputs!$B$22*(1+Inputs!$B$23)^1</f>
        <v>12813.172570660052</v>
      </c>
      <c r="S4150" s="36">
        <f>Inputs!$B$12*(1+$B4150)^2*$C4150+Inputs!$B$29*(1+$D4150)^2*Inputs!$B$19+Inputs!$B$30*(1+$E4150)^2*Inputs!$B$20+Inputs!$B$31*(1+$F4150)^2*Inputs!$B$21+Inputs!$B$22*(1+Inputs!$B$23)^2</f>
        <v>15164.618356426548</v>
      </c>
      <c r="T4150" s="36">
        <f>Inputs!$B$12*(1+$B4150)^3*$C4150+Inputs!$B$29*(1+$D4150)^3*Inputs!$B$19+Inputs!$B$30*(1+$E4150)^3*Inputs!$B$20+Inputs!$B$31*(1+$F4150)^3*Inputs!$B$21+Inputs!$B$22*(1+Inputs!$B$23)^3</f>
        <v>18433.225562020656</v>
      </c>
      <c r="U4150" s="36">
        <f>Inputs!$B$12*(1+$B4150)^4*$C4150+Inputs!$B$29*(1+$D4150)^4*Inputs!$B$19+Inputs!$B$30*(1+$E4150)^4*Inputs!$B$20+Inputs!$B$31*(1+$F4150)^4*Inputs!$B$21+Inputs!$B$22*(1+Inputs!$B$23)^4</f>
        <v>23023.812005749271</v>
      </c>
      <c r="V4150" s="35">
        <f>Inputs!$B$13/(Q4150*(1-$G4150))</f>
        <v>1.3661253656327321</v>
      </c>
      <c r="W4150" s="36">
        <f>Inputs!$B$13</f>
        <v>12660</v>
      </c>
      <c r="X4150" s="36">
        <f t="shared" si="643"/>
        <v>13572.749051463568</v>
      </c>
      <c r="Y4150" s="36">
        <f t="shared" si="644"/>
        <v>14830.177688133706</v>
      </c>
      <c r="Z4150" s="36">
        <f t="shared" si="645"/>
        <v>16527.434108533187</v>
      </c>
      <c r="AA4150" s="36">
        <f t="shared" si="646"/>
        <v>18770.764880439259</v>
      </c>
      <c r="AB4150" s="36">
        <f t="shared" si="647"/>
        <v>58314.03345104216</v>
      </c>
      <c r="AC4150" s="36">
        <f t="shared" si="648"/>
        <v>270383.12144134688</v>
      </c>
      <c r="AD4150" s="36">
        <f t="shared" si="649"/>
        <v>175311.12581509229</v>
      </c>
    </row>
    <row r="4151" spans="1:30" ht="14.25" customHeight="1" x14ac:dyDescent="0.25">
      <c r="A4151" s="16">
        <v>4135</v>
      </c>
      <c r="B4151" s="34">
        <v>0.28152308780888302</v>
      </c>
      <c r="C4151" s="34">
        <v>9.1406110432326604E-2</v>
      </c>
      <c r="D4151" s="34">
        <v>4.9016965252735002E-2</v>
      </c>
      <c r="E4151" s="34">
        <v>6.1539373762517398E-2</v>
      </c>
      <c r="F4151" s="34">
        <v>3.1929640299028499E-2</v>
      </c>
      <c r="G4151" s="34">
        <v>0.18627902316342099</v>
      </c>
      <c r="H4151" s="35">
        <v>1.0848939752654501</v>
      </c>
      <c r="I4151" s="34">
        <v>9.5596440096238702E-2</v>
      </c>
      <c r="J4151" s="34">
        <v>3.11113399765497E-2</v>
      </c>
      <c r="K4151" s="36">
        <f>Inputs!$B$12*(1+$B4151)^4</f>
        <v>161829.23815207157</v>
      </c>
      <c r="L4151" s="36">
        <f t="shared" si="640"/>
        <v>21631.630124904797</v>
      </c>
      <c r="M4151" s="36">
        <f t="shared" si="641"/>
        <v>281542.98734788503</v>
      </c>
      <c r="N4151" s="37">
        <f>M4151/Inputs!$B$6</f>
        <v>429.18138315226378</v>
      </c>
      <c r="O4151" s="38">
        <f>IF(N4151&gt;Inputs!$B$4,1,0)</f>
        <v>1</v>
      </c>
      <c r="P4151" s="34">
        <f t="shared" si="642"/>
        <v>6.4485100119688998E-2</v>
      </c>
      <c r="Q4151" s="36">
        <f>Inputs!$B$12*(1+$B4151)^0*$C4151+Inputs!$B$29*(1+$D4151)^0*Inputs!$B$19+Inputs!$B$30*(1+$E4151)^0*Inputs!$B$20+Inputs!$B$31*(1+$F4151)^0*Inputs!$B$21+Inputs!$B$22*(1+Inputs!$B$23)^0</f>
        <v>13506.410653366518</v>
      </c>
      <c r="R4151" s="36">
        <f>Inputs!$B$12*(1+$B4151)^1*$C4151+Inputs!$B$29*(1+$D4151)^1*Inputs!$B$19+Inputs!$B$30*(1+$E4151)^1*Inputs!$B$20+Inputs!$B$31*(1+$F4151)^1*Inputs!$B$21+Inputs!$B$22*(1+Inputs!$B$23)^1</f>
        <v>15441.663138730441</v>
      </c>
      <c r="S4151" s="36">
        <f>Inputs!$B$12*(1+$B4151)^2*$C4151+Inputs!$B$29*(1+$D4151)^2*Inputs!$B$19+Inputs!$B$30*(1+$E4151)^2*Inputs!$B$20+Inputs!$B$31*(1+$F4151)^2*Inputs!$B$21+Inputs!$B$22*(1+Inputs!$B$23)^2</f>
        <v>17831.544115550565</v>
      </c>
      <c r="T4151" s="36">
        <f>Inputs!$B$12*(1+$B4151)^3*$C4151+Inputs!$B$29*(1+$D4151)^3*Inputs!$B$19+Inputs!$B$30*(1+$E4151)^3*Inputs!$B$20+Inputs!$B$31*(1+$F4151)^3*Inputs!$B$21+Inputs!$B$22*(1+Inputs!$B$23)^3</f>
        <v>20799.480125227965</v>
      </c>
      <c r="U4151" s="36">
        <f>Inputs!$B$12*(1+$B4151)^4*$C4151+Inputs!$B$29*(1+$D4151)^4*Inputs!$B$19+Inputs!$B$30*(1+$E4151)^4*Inputs!$B$20+Inputs!$B$31*(1+$F4151)^4*Inputs!$B$21+Inputs!$B$22*(1+Inputs!$B$23)^4</f>
        <v>24503.405053557166</v>
      </c>
      <c r="V4151" s="35">
        <f>Inputs!$B$13/(Q4151*(1-$G4151))</f>
        <v>1.1519091920398035</v>
      </c>
      <c r="W4151" s="36">
        <f>Inputs!$B$13</f>
        <v>12660</v>
      </c>
      <c r="X4151" s="36">
        <f t="shared" si="643"/>
        <v>14263.460397190394</v>
      </c>
      <c r="Y4151" s="36">
        <f t="shared" si="644"/>
        <v>16227.896812005281</v>
      </c>
      <c r="Z4151" s="36">
        <f t="shared" si="645"/>
        <v>18645.359237036977</v>
      </c>
      <c r="AA4151" s="36">
        <f t="shared" si="646"/>
        <v>21631.630124904797</v>
      </c>
      <c r="AB4151" s="36">
        <f t="shared" si="647"/>
        <v>62422.809907306873</v>
      </c>
      <c r="AC4151" s="36">
        <f t="shared" si="648"/>
        <v>345887.95058965095</v>
      </c>
      <c r="AD4151" s="36">
        <f t="shared" si="649"/>
        <v>219120.17744057818</v>
      </c>
    </row>
    <row r="4152" spans="1:30" ht="14.25" customHeight="1" x14ac:dyDescent="0.25">
      <c r="A4152" s="16">
        <v>4136</v>
      </c>
      <c r="B4152" s="34">
        <v>0.36166647462436702</v>
      </c>
      <c r="C4152" s="34">
        <v>8.0315218383678902E-2</v>
      </c>
      <c r="D4152" s="34">
        <v>4.6963408940966601E-2</v>
      </c>
      <c r="E4152" s="34">
        <v>4.7717896511483802E-2</v>
      </c>
      <c r="F4152" s="34">
        <v>1.65723701961723E-2</v>
      </c>
      <c r="G4152" s="34">
        <v>0.164572915531534</v>
      </c>
      <c r="H4152" s="35">
        <v>1.1026736821271099</v>
      </c>
      <c r="I4152" s="34">
        <v>9.7177337032497299E-2</v>
      </c>
      <c r="J4152" s="34">
        <v>3.1024209635939302E-2</v>
      </c>
      <c r="K4152" s="36">
        <f>Inputs!$B$12*(1+$B4152)^4</f>
        <v>206269.12674708519</v>
      </c>
      <c r="L4152" s="36">
        <f t="shared" si="640"/>
        <v>23754.041903114408</v>
      </c>
      <c r="M4152" s="36">
        <f t="shared" si="641"/>
        <v>297583.96710628748</v>
      </c>
      <c r="N4152" s="37">
        <f>M4152/Inputs!$B$6</f>
        <v>453.63409619860897</v>
      </c>
      <c r="O4152" s="38">
        <f>IF(N4152&gt;Inputs!$B$4,1,0)</f>
        <v>1</v>
      </c>
      <c r="P4152" s="34">
        <f t="shared" si="642"/>
        <v>6.6153127396558001E-2</v>
      </c>
      <c r="Q4152" s="36">
        <f>Inputs!$B$12*(1+$B4152)^0*$C4152+Inputs!$B$29*(1+$D4152)^0*Inputs!$B$19+Inputs!$B$30*(1+$E4152)^0*Inputs!$B$20+Inputs!$B$31*(1+$F4152)^0*Inputs!$B$21+Inputs!$B$22*(1+Inputs!$B$23)^0</f>
        <v>12840.957130447656</v>
      </c>
      <c r="R4152" s="36">
        <f>Inputs!$B$12*(1+$B4152)^1*$C4152+Inputs!$B$29*(1+$D4152)^1*Inputs!$B$19+Inputs!$B$30*(1+$E4152)^1*Inputs!$B$20+Inputs!$B$31*(1+$F4152)^1*Inputs!$B$21+Inputs!$B$22*(1+Inputs!$B$23)^1</f>
        <v>14864.296460702593</v>
      </c>
      <c r="S4152" s="36">
        <f>Inputs!$B$12*(1+$B4152)^2*$C4152+Inputs!$B$29*(1+$D4152)^2*Inputs!$B$19+Inputs!$B$30*(1+$E4152)^2*Inputs!$B$20+Inputs!$B$31*(1+$F4152)^2*Inputs!$B$21+Inputs!$B$22*(1+Inputs!$B$23)^2</f>
        <v>17530.123491499082</v>
      </c>
      <c r="T4152" s="36">
        <f>Inputs!$B$12*(1+$B4152)^3*$C4152+Inputs!$B$29*(1+$D4152)^3*Inputs!$B$19+Inputs!$B$30*(1+$E4152)^3*Inputs!$B$20+Inputs!$B$31*(1+$F4152)^3*Inputs!$B$21+Inputs!$B$22*(1+Inputs!$B$23)^3</f>
        <v>21066.97909212167</v>
      </c>
      <c r="U4152" s="36">
        <f>Inputs!$B$12*(1+$B4152)^4*$C4152+Inputs!$B$29*(1+$D4152)^4*Inputs!$B$19+Inputs!$B$30*(1+$E4152)^4*Inputs!$B$20+Inputs!$B$31*(1+$F4152)^4*Inputs!$B$21+Inputs!$B$22*(1+Inputs!$B$23)^4</f>
        <v>25785.880047729101</v>
      </c>
      <c r="V4152" s="35">
        <f>Inputs!$B$13/(Q4152*(1-$G4152))</f>
        <v>1.1801243152663305</v>
      </c>
      <c r="W4152" s="36">
        <f>Inputs!$B$13</f>
        <v>12660</v>
      </c>
      <c r="X4152" s="36">
        <f t="shared" si="643"/>
        <v>14414.379875319728</v>
      </c>
      <c r="Y4152" s="36">
        <f t="shared" si="644"/>
        <v>16715.94808483353</v>
      </c>
      <c r="Z4152" s="36">
        <f t="shared" si="645"/>
        <v>19747.755350432362</v>
      </c>
      <c r="AA4152" s="36">
        <f t="shared" si="646"/>
        <v>23754.041903114408</v>
      </c>
      <c r="AB4152" s="36">
        <f t="shared" si="647"/>
        <v>64736.317097228413</v>
      </c>
      <c r="AC4152" s="36">
        <f t="shared" si="648"/>
        <v>370216.69636274519</v>
      </c>
      <c r="AD4152" s="36">
        <f t="shared" si="649"/>
        <v>232847.65000905909</v>
      </c>
    </row>
    <row r="4153" spans="1:30" ht="14.25" customHeight="1" x14ac:dyDescent="0.25">
      <c r="A4153" s="16">
        <v>4137</v>
      </c>
      <c r="B4153" s="34">
        <v>0.531790614254112</v>
      </c>
      <c r="C4153" s="34">
        <v>6.3609502507755197E-2</v>
      </c>
      <c r="D4153" s="34">
        <v>3.4506438316073397E-2</v>
      </c>
      <c r="E4153" s="34">
        <v>4.6701175660549897E-2</v>
      </c>
      <c r="F4153" s="34">
        <v>-5.3374003775055398E-3</v>
      </c>
      <c r="G4153" s="34">
        <v>0.19138606903571001</v>
      </c>
      <c r="H4153" s="35">
        <v>1.0563015069297901</v>
      </c>
      <c r="I4153" s="34">
        <v>9.5293038956366496E-2</v>
      </c>
      <c r="J4153" s="34">
        <v>1.9410078600953E-2</v>
      </c>
      <c r="K4153" s="36">
        <f>Inputs!$B$12*(1+$B4153)^4</f>
        <v>330330.64621307963</v>
      </c>
      <c r="L4153" s="36">
        <f t="shared" si="640"/>
        <v>25310.066907477278</v>
      </c>
      <c r="M4153" s="36">
        <f t="shared" si="641"/>
        <v>281793.68048359005</v>
      </c>
      <c r="N4153" s="37">
        <f>M4153/Inputs!$B$6</f>
        <v>429.56353732254581</v>
      </c>
      <c r="O4153" s="38">
        <f>IF(N4153&gt;Inputs!$B$4,1,0)</f>
        <v>1</v>
      </c>
      <c r="P4153" s="34">
        <f t="shared" si="642"/>
        <v>7.5882960355413503E-2</v>
      </c>
      <c r="Q4153" s="36">
        <f>Inputs!$B$12*(1+$B4153)^0*$C4153+Inputs!$B$29*(1+$D4153)^0*Inputs!$B$19+Inputs!$B$30*(1+$E4153)^0*Inputs!$B$20+Inputs!$B$31*(1+$F4153)^0*Inputs!$B$21+Inputs!$B$22*(1+Inputs!$B$23)^0</f>
        <v>11838.614177892232</v>
      </c>
      <c r="R4153" s="36">
        <f>Inputs!$B$12*(1+$B4153)^1*$C4153+Inputs!$B$29*(1+$D4153)^1*Inputs!$B$19+Inputs!$B$30*(1+$E4153)^1*Inputs!$B$20+Inputs!$B$31*(1+$F4153)^1*Inputs!$B$21+Inputs!$B$22*(1+Inputs!$B$23)^1</f>
        <v>14006.20781848795</v>
      </c>
      <c r="S4153" s="36">
        <f>Inputs!$B$12*(1+$B4153)^2*$C4153+Inputs!$B$29*(1+$D4153)^2*Inputs!$B$19+Inputs!$B$30*(1+$E4153)^2*Inputs!$B$20+Inputs!$B$31*(1+$F4153)^2*Inputs!$B$21+Inputs!$B$22*(1+Inputs!$B$23)^2</f>
        <v>17260.593723848084</v>
      </c>
      <c r="T4153" s="36">
        <f>Inputs!$B$12*(1+$B4153)^3*$C4153+Inputs!$B$29*(1+$D4153)^3*Inputs!$B$19+Inputs!$B$30*(1+$E4153)^3*Inputs!$B$20+Inputs!$B$31*(1+$F4153)^3*Inputs!$B$21+Inputs!$B$22*(1+Inputs!$B$23)^3</f>
        <v>22176.078342219698</v>
      </c>
      <c r="U4153" s="36">
        <f>Inputs!$B$12*(1+$B4153)^4*$C4153+Inputs!$B$29*(1+$D4153)^4*Inputs!$B$19+Inputs!$B$30*(1+$E4153)^4*Inputs!$B$20+Inputs!$B$31*(1+$F4153)^4*Inputs!$B$21+Inputs!$B$22*(1+Inputs!$B$23)^4</f>
        <v>29632.218998374348</v>
      </c>
      <c r="V4153" s="35">
        <f>Inputs!$B$13/(Q4153*(1-$G4153))</f>
        <v>1.3224876327933062</v>
      </c>
      <c r="W4153" s="36">
        <f>Inputs!$B$13</f>
        <v>12660</v>
      </c>
      <c r="X4153" s="36">
        <f t="shared" si="643"/>
        <v>14224.305077409401</v>
      </c>
      <c r="Y4153" s="36">
        <f t="shared" si="644"/>
        <v>16600.566201546335</v>
      </c>
      <c r="Z4153" s="36">
        <f t="shared" si="645"/>
        <v>20134.782886973011</v>
      </c>
      <c r="AA4153" s="36">
        <f t="shared" si="646"/>
        <v>25310.066907477278</v>
      </c>
      <c r="AB4153" s="36">
        <f t="shared" si="647"/>
        <v>66095.583677104005</v>
      </c>
      <c r="AC4153" s="36">
        <f t="shared" si="648"/>
        <v>340014.90156289248</v>
      </c>
      <c r="AD4153" s="36">
        <f t="shared" si="649"/>
        <v>215698.09680648605</v>
      </c>
    </row>
    <row r="4154" spans="1:30" ht="14.25" customHeight="1" x14ac:dyDescent="0.25">
      <c r="A4154" s="16">
        <v>4138</v>
      </c>
      <c r="B4154" s="34">
        <v>0.42951318893783702</v>
      </c>
      <c r="C4154" s="34">
        <v>6.3833713674662701E-2</v>
      </c>
      <c r="D4154" s="34">
        <v>2.4828209151139001E-2</v>
      </c>
      <c r="E4154" s="34">
        <v>6.8266036981278894E-2</v>
      </c>
      <c r="F4154" s="34">
        <v>2.6360960171101901E-3</v>
      </c>
      <c r="G4154" s="34">
        <v>0.183368072196884</v>
      </c>
      <c r="H4154" s="35">
        <v>1.01145885797654</v>
      </c>
      <c r="I4154" s="34">
        <v>9.2279916887081107E-2</v>
      </c>
      <c r="J4154" s="34">
        <v>1.9033444707616899E-2</v>
      </c>
      <c r="K4154" s="36">
        <f>Inputs!$B$12*(1+$B4154)^4</f>
        <v>250555.48630448547</v>
      </c>
      <c r="L4154" s="36">
        <f t="shared" si="640"/>
        <v>20545.641295705431</v>
      </c>
      <c r="M4154" s="36">
        <f t="shared" si="641"/>
        <v>244379.72612755216</v>
      </c>
      <c r="N4154" s="37">
        <f>M4154/Inputs!$B$6</f>
        <v>372.53007031639049</v>
      </c>
      <c r="O4154" s="38">
        <f>IF(N4154&gt;Inputs!$B$4,1,0)</f>
        <v>0</v>
      </c>
      <c r="P4154" s="34">
        <f t="shared" si="642"/>
        <v>7.32464721794642E-2</v>
      </c>
      <c r="Q4154" s="36">
        <f>Inputs!$B$12*(1+$B4154)^0*$C4154+Inputs!$B$29*(1+$D4154)^0*Inputs!$B$19+Inputs!$B$30*(1+$E4154)^0*Inputs!$B$20+Inputs!$B$31*(1+$F4154)^0*Inputs!$B$21+Inputs!$B$22*(1+Inputs!$B$23)^0</f>
        <v>11852.066847906684</v>
      </c>
      <c r="R4154" s="36">
        <f>Inputs!$B$12*(1+$B4154)^1*$C4154+Inputs!$B$29*(1+$D4154)^1*Inputs!$B$19+Inputs!$B$30*(1+$E4154)^1*Inputs!$B$20+Inputs!$B$31*(1+$F4154)^1*Inputs!$B$21+Inputs!$B$22*(1+Inputs!$B$23)^1</f>
        <v>13693.281207647098</v>
      </c>
      <c r="S4154" s="36">
        <f>Inputs!$B$12*(1+$B4154)^2*$C4154+Inputs!$B$29*(1+$D4154)^2*Inputs!$B$19+Inputs!$B$30*(1+$E4154)^2*Inputs!$B$20+Inputs!$B$31*(1+$F4154)^2*Inputs!$B$21+Inputs!$B$22*(1+Inputs!$B$23)^2</f>
        <v>16252.757785395916</v>
      </c>
      <c r="T4154" s="36">
        <f>Inputs!$B$12*(1+$B4154)^3*$C4154+Inputs!$B$29*(1+$D4154)^3*Inputs!$B$19+Inputs!$B$30*(1+$E4154)^3*Inputs!$B$20+Inputs!$B$31*(1+$F4154)^3*Inputs!$B$21+Inputs!$B$22*(1+Inputs!$B$23)^3</f>
        <v>19834.764232966496</v>
      </c>
      <c r="U4154" s="36">
        <f>Inputs!$B$12*(1+$B4154)^4*$C4154+Inputs!$B$29*(1+$D4154)^4*Inputs!$B$19+Inputs!$B$30*(1+$E4154)^4*Inputs!$B$20+Inputs!$B$31*(1+$F4154)^4*Inputs!$B$21+Inputs!$B$22*(1+Inputs!$B$23)^4</f>
        <v>24873.971013999202</v>
      </c>
      <c r="V4154" s="35">
        <f>Inputs!$B$13/(Q4154*(1-$G4154))</f>
        <v>1.3080166066881163</v>
      </c>
      <c r="W4154" s="36">
        <f>Inputs!$B$13</f>
        <v>12660</v>
      </c>
      <c r="X4154" s="36">
        <f t="shared" si="643"/>
        <v>13797.671822038543</v>
      </c>
      <c r="Y4154" s="36">
        <f t="shared" si="644"/>
        <v>15392.643316883319</v>
      </c>
      <c r="Z4154" s="36">
        <f t="shared" si="645"/>
        <v>17584.197408572021</v>
      </c>
      <c r="AA4154" s="36">
        <f t="shared" si="646"/>
        <v>20545.641295705431</v>
      </c>
      <c r="AB4154" s="36">
        <f t="shared" si="647"/>
        <v>60534.784943844395</v>
      </c>
      <c r="AC4154" s="36">
        <f t="shared" si="648"/>
        <v>285838.96261914034</v>
      </c>
      <c r="AD4154" s="36">
        <f t="shared" si="649"/>
        <v>183844.94118370776</v>
      </c>
    </row>
    <row r="4155" spans="1:30" ht="14.25" customHeight="1" x14ac:dyDescent="0.25">
      <c r="A4155" s="16">
        <v>4139</v>
      </c>
      <c r="B4155" s="34">
        <v>0.220141040690709</v>
      </c>
      <c r="C4155" s="34">
        <v>8.1521252983572601E-2</v>
      </c>
      <c r="D4155" s="34">
        <v>4.8425105589682001E-2</v>
      </c>
      <c r="E4155" s="34">
        <v>5.3862714085006001E-2</v>
      </c>
      <c r="F4155" s="34">
        <v>8.20702456109507E-3</v>
      </c>
      <c r="G4155" s="34">
        <v>0.18771899458389599</v>
      </c>
      <c r="H4155" s="35">
        <v>1.0027194424714501</v>
      </c>
      <c r="I4155" s="34">
        <v>9.2374456042335504E-2</v>
      </c>
      <c r="J4155" s="34">
        <v>2.1085036185468701E-2</v>
      </c>
      <c r="K4155" s="36">
        <f>Inputs!$B$12*(1+$B4155)^4</f>
        <v>132981.55028916203</v>
      </c>
      <c r="L4155" s="36">
        <f t="shared" si="640"/>
        <v>16287.542162014885</v>
      </c>
      <c r="M4155" s="36">
        <f t="shared" si="641"/>
        <v>204825.40781598998</v>
      </c>
      <c r="N4155" s="37">
        <f>M4155/Inputs!$B$6</f>
        <v>312.23385337803353</v>
      </c>
      <c r="O4155" s="38">
        <f>IF(N4155&gt;Inputs!$B$4,1,0)</f>
        <v>0</v>
      </c>
      <c r="P4155" s="34">
        <f t="shared" si="642"/>
        <v>7.1289419856866806E-2</v>
      </c>
      <c r="Q4155" s="36">
        <f>Inputs!$B$12*(1+$B4155)^0*$C4155+Inputs!$B$29*(1+$D4155)^0*Inputs!$B$19+Inputs!$B$30*(1+$E4155)^0*Inputs!$B$20+Inputs!$B$31*(1+$F4155)^0*Inputs!$B$21+Inputs!$B$22*(1+Inputs!$B$23)^0</f>
        <v>12913.319206441276</v>
      </c>
      <c r="R4155" s="36">
        <f>Inputs!$B$12*(1+$B4155)^1*$C4155+Inputs!$B$29*(1+$D4155)^1*Inputs!$B$19+Inputs!$B$30*(1+$E4155)^1*Inputs!$B$20+Inputs!$B$31*(1+$F4155)^1*Inputs!$B$21+Inputs!$B$22*(1+Inputs!$B$23)^1</f>
        <v>14253.084750375383</v>
      </c>
      <c r="S4155" s="36">
        <f>Inputs!$B$12*(1+$B4155)^2*$C4155+Inputs!$B$29*(1+$D4155)^2*Inputs!$B$19+Inputs!$B$30*(1+$E4155)^2*Inputs!$B$20+Inputs!$B$31*(1+$F4155)^2*Inputs!$B$21+Inputs!$B$22*(1+Inputs!$B$23)^2</f>
        <v>15843.144199344217</v>
      </c>
      <c r="T4155" s="36">
        <f>Inputs!$B$12*(1+$B4155)^3*$C4155+Inputs!$B$29*(1+$D4155)^3*Inputs!$B$19+Inputs!$B$30*(1+$E4155)^3*Inputs!$B$20+Inputs!$B$31*(1+$F4155)^3*Inputs!$B$21+Inputs!$B$22*(1+Inputs!$B$23)^3</f>
        <v>17736.387357055151</v>
      </c>
      <c r="U4155" s="36">
        <f>Inputs!$B$12*(1+$B4155)^4*$C4155+Inputs!$B$29*(1+$D4155)^4*Inputs!$B$19+Inputs!$B$30*(1+$E4155)^4*Inputs!$B$20+Inputs!$B$31*(1+$F4155)^4*Inputs!$B$21+Inputs!$B$22*(1+Inputs!$B$23)^4</f>
        <v>19997.228970614378</v>
      </c>
      <c r="V4155" s="35">
        <f>Inputs!$B$13/(Q4155*(1-$G4155))</f>
        <v>1.2069506735391948</v>
      </c>
      <c r="W4155" s="36">
        <f>Inputs!$B$13</f>
        <v>12660</v>
      </c>
      <c r="X4155" s="36">
        <f t="shared" si="643"/>
        <v>13382.3612254869</v>
      </c>
      <c r="Y4155" s="36">
        <f t="shared" si="644"/>
        <v>14218.216382045242</v>
      </c>
      <c r="Z4155" s="36">
        <f t="shared" si="645"/>
        <v>15181.695664452822</v>
      </c>
      <c r="AA4155" s="36">
        <f t="shared" si="646"/>
        <v>16287.542162014885</v>
      </c>
      <c r="AB4155" s="36">
        <f t="shared" si="647"/>
        <v>54844.940072780439</v>
      </c>
      <c r="AC4155" s="36">
        <f t="shared" si="648"/>
        <v>233287.9915598215</v>
      </c>
      <c r="AD4155" s="36">
        <f t="shared" si="649"/>
        <v>149980.46774320953</v>
      </c>
    </row>
    <row r="4156" spans="1:30" ht="14.25" customHeight="1" x14ac:dyDescent="0.25">
      <c r="A4156" s="16">
        <v>4140</v>
      </c>
      <c r="B4156" s="34">
        <v>0.38628521450032299</v>
      </c>
      <c r="C4156" s="34">
        <v>7.7511744013355796E-2</v>
      </c>
      <c r="D4156" s="34">
        <v>1.4849031968471701E-2</v>
      </c>
      <c r="E4156" s="34">
        <v>5.0220627261569201E-2</v>
      </c>
      <c r="F4156" s="34">
        <v>-3.7749928360535502E-3</v>
      </c>
      <c r="G4156" s="34">
        <v>0.19252737307448001</v>
      </c>
      <c r="H4156" s="35">
        <v>1.1658908909571499</v>
      </c>
      <c r="I4156" s="34">
        <v>9.6443299859197501E-2</v>
      </c>
      <c r="J4156" s="34">
        <v>2.6595821436791001E-2</v>
      </c>
      <c r="K4156" s="36">
        <f>Inputs!$B$12*(1+$B4156)^4</f>
        <v>221595.84628202784</v>
      </c>
      <c r="L4156" s="36">
        <f t="shared" si="640"/>
        <v>24087.103184815518</v>
      </c>
      <c r="M4156" s="36">
        <f t="shared" si="641"/>
        <v>288384.35660777829</v>
      </c>
      <c r="N4156" s="37">
        <f>M4156/Inputs!$B$6</f>
        <v>439.61029970697911</v>
      </c>
      <c r="O4156" s="38">
        <f>IF(N4156&gt;Inputs!$B$4,1,0)</f>
        <v>1</v>
      </c>
      <c r="P4156" s="34">
        <f t="shared" si="642"/>
        <v>6.9847478422406503E-2</v>
      </c>
      <c r="Q4156" s="36">
        <f>Inputs!$B$12*(1+$B4156)^0*$C4156+Inputs!$B$29*(1+$D4156)^0*Inputs!$B$19+Inputs!$B$30*(1+$E4156)^0*Inputs!$B$20+Inputs!$B$31*(1+$F4156)^0*Inputs!$B$21+Inputs!$B$22*(1+Inputs!$B$23)^0</f>
        <v>12672.748668228269</v>
      </c>
      <c r="R4156" s="36">
        <f>Inputs!$B$12*(1+$B4156)^1*$C4156+Inputs!$B$29*(1+$D4156)^1*Inputs!$B$19+Inputs!$B$30*(1+$E4156)^1*Inputs!$B$20+Inputs!$B$31*(1+$F4156)^1*Inputs!$B$21+Inputs!$B$22*(1+Inputs!$B$23)^1</f>
        <v>14558.264399705338</v>
      </c>
      <c r="S4156" s="36">
        <f>Inputs!$B$12*(1+$B4156)^2*$C4156+Inputs!$B$29*(1+$D4156)^2*Inputs!$B$19+Inputs!$B$30*(1+$E4156)^2*Inputs!$B$20+Inputs!$B$31*(1+$F4156)^2*Inputs!$B$21+Inputs!$B$22*(1+Inputs!$B$23)^2</f>
        <v>17142.7938779916</v>
      </c>
      <c r="T4156" s="36">
        <f>Inputs!$B$12*(1+$B4156)^3*$C4156+Inputs!$B$29*(1+$D4156)^3*Inputs!$B$19+Inputs!$B$30*(1+$E4156)^3*Inputs!$B$20+Inputs!$B$31*(1+$F4156)^3*Inputs!$B$21+Inputs!$B$22*(1+Inputs!$B$23)^3</f>
        <v>20694.670312733426</v>
      </c>
      <c r="U4156" s="36">
        <f>Inputs!$B$12*(1+$B4156)^4*$C4156+Inputs!$B$29*(1+$D4156)^4*Inputs!$B$19+Inputs!$B$30*(1+$E4156)^4*Inputs!$B$20+Inputs!$B$31*(1+$F4156)^4*Inputs!$B$21+Inputs!$B$22*(1+Inputs!$B$23)^4</f>
        <v>25585.791417836797</v>
      </c>
      <c r="V4156" s="35">
        <f>Inputs!$B$13/(Q4156*(1-$G4156))</f>
        <v>1.2371862226844086</v>
      </c>
      <c r="W4156" s="36">
        <f>Inputs!$B$13</f>
        <v>12660</v>
      </c>
      <c r="X4156" s="36">
        <f t="shared" si="643"/>
        <v>14334.092634432467</v>
      </c>
      <c r="Y4156" s="36">
        <f t="shared" si="644"/>
        <v>16632.101388313153</v>
      </c>
      <c r="Z4156" s="36">
        <f t="shared" si="645"/>
        <v>19780.322611960539</v>
      </c>
      <c r="AA4156" s="36">
        <f t="shared" si="646"/>
        <v>24087.103184815518</v>
      </c>
      <c r="AB4156" s="36">
        <f t="shared" si="647"/>
        <v>64974.44175913449</v>
      </c>
      <c r="AC4156" s="36">
        <f t="shared" si="648"/>
        <v>354024.51224518334</v>
      </c>
      <c r="AD4156" s="36">
        <f t="shared" si="649"/>
        <v>223409.91484864379</v>
      </c>
    </row>
    <row r="4157" spans="1:30" ht="14.25" customHeight="1" x14ac:dyDescent="0.25">
      <c r="A4157" s="16">
        <v>4141</v>
      </c>
      <c r="B4157" s="34">
        <v>0.35345372985217099</v>
      </c>
      <c r="C4157" s="34">
        <v>7.1272929197493201E-2</v>
      </c>
      <c r="D4157" s="34">
        <v>1.7430997306278E-2</v>
      </c>
      <c r="E4157" s="34">
        <v>4.02517183472259E-2</v>
      </c>
      <c r="F4157" s="34">
        <v>2.4898746858707101E-2</v>
      </c>
      <c r="G4157" s="34">
        <v>0.174511943249748</v>
      </c>
      <c r="H4157" s="35">
        <v>1.0401988085525899</v>
      </c>
      <c r="I4157" s="34">
        <v>8.6890724731513894E-2</v>
      </c>
      <c r="J4157" s="34">
        <v>2.2779733795811899E-2</v>
      </c>
      <c r="K4157" s="36">
        <f>Inputs!$B$12*(1+$B4157)^4</f>
        <v>201337.60742151208</v>
      </c>
      <c r="L4157" s="36">
        <f t="shared" si="640"/>
        <v>19934.199428331998</v>
      </c>
      <c r="M4157" s="36">
        <f t="shared" si="641"/>
        <v>270546.03111928498</v>
      </c>
      <c r="N4157" s="37">
        <f>M4157/Inputs!$B$6</f>
        <v>412.41773036476366</v>
      </c>
      <c r="O4157" s="38">
        <f>IF(N4157&gt;Inputs!$B$4,1,0)</f>
        <v>1</v>
      </c>
      <c r="P4157" s="34">
        <f t="shared" si="642"/>
        <v>6.4110990935701995E-2</v>
      </c>
      <c r="Q4157" s="36">
        <f>Inputs!$B$12*(1+$B4157)^0*$C4157+Inputs!$B$29*(1+$D4157)^0*Inputs!$B$19+Inputs!$B$30*(1+$E4157)^0*Inputs!$B$20+Inputs!$B$31*(1+$F4157)^0*Inputs!$B$21+Inputs!$B$22*(1+Inputs!$B$23)^0</f>
        <v>12298.419779276515</v>
      </c>
      <c r="R4157" s="36">
        <f>Inputs!$B$12*(1+$B4157)^1*$C4157+Inputs!$B$29*(1+$D4157)^1*Inputs!$B$19+Inputs!$B$30*(1+$E4157)^1*Inputs!$B$20+Inputs!$B$31*(1+$F4157)^1*Inputs!$B$21+Inputs!$B$22*(1+Inputs!$B$23)^1</f>
        <v>14011.83271657665</v>
      </c>
      <c r="S4157" s="36">
        <f>Inputs!$B$12*(1+$B4157)^2*$C4157+Inputs!$B$29*(1+$D4157)^2*Inputs!$B$19+Inputs!$B$30*(1+$E4157)^2*Inputs!$B$20+Inputs!$B$31*(1+$F4157)^2*Inputs!$B$21+Inputs!$B$22*(1+Inputs!$B$23)^2</f>
        <v>16265.288597350514</v>
      </c>
      <c r="T4157" s="36">
        <f>Inputs!$B$12*(1+$B4157)^3*$C4157+Inputs!$B$29*(1+$D4157)^3*Inputs!$B$19+Inputs!$B$30*(1+$E4157)^3*Inputs!$B$20+Inputs!$B$31*(1+$F4157)^3*Inputs!$B$21+Inputs!$B$22*(1+Inputs!$B$23)^3</f>
        <v>19247.807284330069</v>
      </c>
      <c r="U4157" s="36">
        <f>Inputs!$B$12*(1+$B4157)^4*$C4157+Inputs!$B$29*(1+$D4157)^4*Inputs!$B$19+Inputs!$B$30*(1+$E4157)^4*Inputs!$B$20+Inputs!$B$31*(1+$F4157)^4*Inputs!$B$21+Inputs!$B$22*(1+Inputs!$B$23)^4</f>
        <v>23215.158469036753</v>
      </c>
      <c r="V4157" s="35">
        <f>Inputs!$B$13/(Q4157*(1-$G4157))</f>
        <v>1.2470205167446067</v>
      </c>
      <c r="W4157" s="36">
        <f>Inputs!$B$13</f>
        <v>12660</v>
      </c>
      <c r="X4157" s="36">
        <f t="shared" si="643"/>
        <v>13825.732186717572</v>
      </c>
      <c r="Y4157" s="36">
        <f t="shared" si="644"/>
        <v>15355.019907228778</v>
      </c>
      <c r="Z4157" s="36">
        <f t="shared" si="645"/>
        <v>17349.086270030628</v>
      </c>
      <c r="AA4157" s="36">
        <f t="shared" si="646"/>
        <v>19934.199428331998</v>
      </c>
      <c r="AB4157" s="36">
        <f t="shared" si="647"/>
        <v>60884.375908935581</v>
      </c>
      <c r="AC4157" s="36">
        <f t="shared" si="648"/>
        <v>318015.5989975229</v>
      </c>
      <c r="AD4157" s="36">
        <f t="shared" si="649"/>
        <v>209661.65521034939</v>
      </c>
    </row>
    <row r="4158" spans="1:30" ht="14.25" customHeight="1" x14ac:dyDescent="0.25">
      <c r="A4158" s="16">
        <v>4142</v>
      </c>
      <c r="B4158" s="34">
        <v>0.27856316163850198</v>
      </c>
      <c r="C4158" s="34">
        <v>7.8103894274063501E-2</v>
      </c>
      <c r="D4158" s="34">
        <v>2.7944401458829801E-2</v>
      </c>
      <c r="E4158" s="34">
        <v>4.1989417895318598E-2</v>
      </c>
      <c r="F4158" s="34">
        <v>2.1041525460629599E-4</v>
      </c>
      <c r="G4158" s="34">
        <v>0.17769206793498599</v>
      </c>
      <c r="H4158" s="35">
        <v>1.0528508421609399</v>
      </c>
      <c r="I4158" s="34">
        <v>9.5495020366514402E-2</v>
      </c>
      <c r="J4158" s="34">
        <v>2.1931080872353299E-2</v>
      </c>
      <c r="K4158" s="36">
        <f>Inputs!$B$12*(1+$B4158)^4</f>
        <v>160339.30595684075</v>
      </c>
      <c r="L4158" s="36">
        <f t="shared" si="640"/>
        <v>18262.250395903069</v>
      </c>
      <c r="M4158" s="36">
        <f t="shared" si="641"/>
        <v>217934.17463281375</v>
      </c>
      <c r="N4158" s="37">
        <f>M4158/Inputs!$B$6</f>
        <v>332.21672962319167</v>
      </c>
      <c r="O4158" s="38">
        <f>IF(N4158&gt;Inputs!$B$4,1,0)</f>
        <v>0</v>
      </c>
      <c r="P4158" s="34">
        <f t="shared" si="642"/>
        <v>7.3563939494161096E-2</v>
      </c>
      <c r="Q4158" s="36">
        <f>Inputs!$B$12*(1+$B4158)^0*$C4158+Inputs!$B$29*(1+$D4158)^0*Inputs!$B$19+Inputs!$B$30*(1+$E4158)^0*Inputs!$B$20+Inputs!$B$31*(1+$F4158)^0*Inputs!$B$21+Inputs!$B$22*(1+Inputs!$B$23)^0</f>
        <v>12708.277683870732</v>
      </c>
      <c r="R4158" s="36">
        <f>Inputs!$B$12*(1+$B4158)^1*$C4158+Inputs!$B$29*(1+$D4158)^1*Inputs!$B$19+Inputs!$B$30*(1+$E4158)^1*Inputs!$B$20+Inputs!$B$31*(1+$F4158)^1*Inputs!$B$21+Inputs!$B$22*(1+Inputs!$B$23)^1</f>
        <v>14143.229151949217</v>
      </c>
      <c r="S4158" s="36">
        <f>Inputs!$B$12*(1+$B4158)^2*$C4158+Inputs!$B$29*(1+$D4158)^2*Inputs!$B$19+Inputs!$B$30*(1+$E4158)^2*Inputs!$B$20+Inputs!$B$31*(1+$F4158)^2*Inputs!$B$21+Inputs!$B$22*(1+Inputs!$B$23)^2</f>
        <v>15946.752496276571</v>
      </c>
      <c r="T4158" s="36">
        <f>Inputs!$B$12*(1+$B4158)^3*$C4158+Inputs!$B$29*(1+$D4158)^3*Inputs!$B$19+Inputs!$B$30*(1+$E4158)^3*Inputs!$B$20+Inputs!$B$31*(1+$F4158)^3*Inputs!$B$21+Inputs!$B$22*(1+Inputs!$B$23)^3</f>
        <v>18220.340073015097</v>
      </c>
      <c r="U4158" s="36">
        <f>Inputs!$B$12*(1+$B4158)^4*$C4158+Inputs!$B$29*(1+$D4158)^4*Inputs!$B$19+Inputs!$B$30*(1+$E4158)^4*Inputs!$B$20+Inputs!$B$31*(1+$F4158)^4*Inputs!$B$21+Inputs!$B$22*(1+Inputs!$B$23)^4</f>
        <v>21093.709699255025</v>
      </c>
      <c r="V4158" s="35">
        <f>Inputs!$B$13/(Q4158*(1-$G4158))</f>
        <v>1.2114696268933265</v>
      </c>
      <c r="W4158" s="36">
        <f>Inputs!$B$13</f>
        <v>12660</v>
      </c>
      <c r="X4158" s="36">
        <f t="shared" si="643"/>
        <v>13628.31254111986</v>
      </c>
      <c r="Y4158" s="36">
        <f t="shared" si="644"/>
        <v>14846.176867348389</v>
      </c>
      <c r="Z4158" s="36">
        <f t="shared" si="645"/>
        <v>16368.715686920639</v>
      </c>
      <c r="AA4158" s="36">
        <f t="shared" si="646"/>
        <v>18262.250395903069</v>
      </c>
      <c r="AB4158" s="36">
        <f t="shared" si="647"/>
        <v>57144.23076280536</v>
      </c>
      <c r="AC4158" s="36">
        <f t="shared" si="648"/>
        <v>253694.42439563863</v>
      </c>
      <c r="AD4158" s="36">
        <f t="shared" si="649"/>
        <v>160789.9438700084</v>
      </c>
    </row>
    <row r="4159" spans="1:30" ht="14.25" customHeight="1" x14ac:dyDescent="0.25">
      <c r="A4159" s="16">
        <v>4143</v>
      </c>
      <c r="B4159" s="34">
        <v>0.38761609834118399</v>
      </c>
      <c r="C4159" s="34">
        <v>8.4138407759146994E-2</v>
      </c>
      <c r="D4159" s="34">
        <v>2.2596391215938198E-2</v>
      </c>
      <c r="E4159" s="34">
        <v>3.8578563758462497E-2</v>
      </c>
      <c r="F4159" s="34">
        <v>-3.5058415737308801E-3</v>
      </c>
      <c r="G4159" s="34">
        <v>0.184483762117476</v>
      </c>
      <c r="H4159" s="35">
        <v>1.0655286571393301</v>
      </c>
      <c r="I4159" s="34">
        <v>8.7882059529990703E-2</v>
      </c>
      <c r="J4159" s="34">
        <v>2.8669600745801601E-2</v>
      </c>
      <c r="K4159" s="36">
        <f>Inputs!$B$12*(1+$B4159)^4</f>
        <v>222448.03253684798</v>
      </c>
      <c r="L4159" s="36">
        <f t="shared" si="640"/>
        <v>23553.608541407597</v>
      </c>
      <c r="M4159" s="36">
        <f t="shared" si="641"/>
        <v>334375.03561460599</v>
      </c>
      <c r="N4159" s="37">
        <f>M4159/Inputs!$B$6</f>
        <v>509.71804209543598</v>
      </c>
      <c r="O4159" s="38">
        <f>IF(N4159&gt;Inputs!$B$4,1,0)</f>
        <v>1</v>
      </c>
      <c r="P4159" s="34">
        <f t="shared" si="642"/>
        <v>5.9212458784189098E-2</v>
      </c>
      <c r="Q4159" s="36">
        <f>Inputs!$B$12*(1+$B4159)^0*$C4159+Inputs!$B$29*(1+$D4159)^0*Inputs!$B$19+Inputs!$B$30*(1+$E4159)^0*Inputs!$B$20+Inputs!$B$31*(1+$F4159)^0*Inputs!$B$21+Inputs!$B$22*(1+Inputs!$B$23)^0</f>
        <v>13070.34849297574</v>
      </c>
      <c r="R4159" s="36">
        <f>Inputs!$B$12*(1+$B4159)^1*$C4159+Inputs!$B$29*(1+$D4159)^1*Inputs!$B$19+Inputs!$B$30*(1+$E4159)^1*Inputs!$B$20+Inputs!$B$31*(1+$F4159)^1*Inputs!$B$21+Inputs!$B$22*(1+Inputs!$B$23)^1</f>
        <v>15113.716417761047</v>
      </c>
      <c r="S4159" s="36">
        <f>Inputs!$B$12*(1+$B4159)^2*$C4159+Inputs!$B$29*(1+$D4159)^2*Inputs!$B$19+Inputs!$B$30*(1+$E4159)^2*Inputs!$B$20+Inputs!$B$31*(1+$F4159)^2*Inputs!$B$21+Inputs!$B$22*(1+Inputs!$B$23)^2</f>
        <v>17918.979045738455</v>
      </c>
      <c r="T4159" s="36">
        <f>Inputs!$B$12*(1+$B4159)^3*$C4159+Inputs!$B$29*(1+$D4159)^3*Inputs!$B$19+Inputs!$B$30*(1+$E4159)^3*Inputs!$B$20+Inputs!$B$31*(1+$F4159)^3*Inputs!$B$21+Inputs!$B$22*(1+Inputs!$B$23)^3</f>
        <v>21780.25873156188</v>
      </c>
      <c r="U4159" s="36">
        <f>Inputs!$B$12*(1+$B4159)^4*$C4159+Inputs!$B$29*(1+$D4159)^4*Inputs!$B$19+Inputs!$B$30*(1+$E4159)^4*Inputs!$B$20+Inputs!$B$31*(1+$F4159)^4*Inputs!$B$21+Inputs!$B$22*(1+Inputs!$B$23)^4</f>
        <v>27105.642472526099</v>
      </c>
      <c r="V4159" s="35">
        <f>Inputs!$B$13/(Q4159*(1-$G4159))</f>
        <v>1.1877196062516409</v>
      </c>
      <c r="W4159" s="36">
        <f>Inputs!$B$13</f>
        <v>12660</v>
      </c>
      <c r="X4159" s="36">
        <f t="shared" si="643"/>
        <v>14262.700062319765</v>
      </c>
      <c r="Y4159" s="36">
        <f t="shared" si="644"/>
        <v>16463.604466476841</v>
      </c>
      <c r="Z4159" s="36">
        <f t="shared" si="645"/>
        <v>19468.678437772211</v>
      </c>
      <c r="AA4159" s="36">
        <f t="shared" si="646"/>
        <v>23553.608541407597</v>
      </c>
      <c r="AB4159" s="36">
        <f t="shared" si="647"/>
        <v>65833.672383668978</v>
      </c>
      <c r="AC4159" s="36">
        <f t="shared" si="648"/>
        <v>409185.52601774829</v>
      </c>
      <c r="AD4159" s="36">
        <f t="shared" si="649"/>
        <v>268541.36323093699</v>
      </c>
    </row>
    <row r="4160" spans="1:30" ht="14.25" customHeight="1" x14ac:dyDescent="0.25">
      <c r="A4160" s="16">
        <v>4144</v>
      </c>
      <c r="B4160" s="34">
        <v>0.21892632328492301</v>
      </c>
      <c r="C4160" s="34">
        <v>9.9013028082870394E-2</v>
      </c>
      <c r="D4160" s="34">
        <v>3.3700172350431101E-2</v>
      </c>
      <c r="E4160" s="34">
        <v>6.7740263339198706E-2</v>
      </c>
      <c r="F4160" s="34">
        <v>1.9715202939885601E-2</v>
      </c>
      <c r="G4160" s="34">
        <v>0.18834962006342301</v>
      </c>
      <c r="H4160" s="35">
        <v>0.96729348517196201</v>
      </c>
      <c r="I4160" s="34">
        <v>0.10310257977632099</v>
      </c>
      <c r="J4160" s="34">
        <v>2.1984089836875501E-2</v>
      </c>
      <c r="K4160" s="36">
        <f>Inputs!$B$12*(1+$B4160)^4</f>
        <v>132452.77883399968</v>
      </c>
      <c r="L4160" s="36">
        <f t="shared" si="640"/>
        <v>17613.525742239253</v>
      </c>
      <c r="M4160" s="36">
        <f t="shared" si="641"/>
        <v>191202.62157305697</v>
      </c>
      <c r="N4160" s="37">
        <f>M4160/Inputs!$B$6</f>
        <v>291.46741093453807</v>
      </c>
      <c r="O4160" s="38">
        <f>IF(N4160&gt;Inputs!$B$4,1,0)</f>
        <v>0</v>
      </c>
      <c r="P4160" s="34">
        <f t="shared" si="642"/>
        <v>8.1118489939445496E-2</v>
      </c>
      <c r="Q4160" s="36">
        <f>Inputs!$B$12*(1+$B4160)^0*$C4160+Inputs!$B$29*(1+$D4160)^0*Inputs!$B$19+Inputs!$B$30*(1+$E4160)^0*Inputs!$B$20+Inputs!$B$31*(1+$F4160)^0*Inputs!$B$21+Inputs!$B$22*(1+Inputs!$B$23)^0</f>
        <v>13962.825712399146</v>
      </c>
      <c r="R4160" s="36">
        <f>Inputs!$B$12*(1+$B4160)^1*$C4160+Inputs!$B$29*(1+$D4160)^1*Inputs!$B$19+Inputs!$B$30*(1+$E4160)^1*Inputs!$B$20+Inputs!$B$31*(1+$F4160)^1*Inputs!$B$21+Inputs!$B$22*(1+Inputs!$B$23)^1</f>
        <v>15564.611998155182</v>
      </c>
      <c r="S4160" s="36">
        <f>Inputs!$B$12*(1+$B4160)^2*$C4160+Inputs!$B$29*(1+$D4160)^2*Inputs!$B$19+Inputs!$B$30*(1+$E4160)^2*Inputs!$B$20+Inputs!$B$31*(1+$F4160)^2*Inputs!$B$21+Inputs!$B$22*(1+Inputs!$B$23)^2</f>
        <v>17466.082195600829</v>
      </c>
      <c r="T4160" s="36">
        <f>Inputs!$B$12*(1+$B4160)^3*$C4160+Inputs!$B$29*(1+$D4160)^3*Inputs!$B$19+Inputs!$B$30*(1+$E4160)^3*Inputs!$B$20+Inputs!$B$31*(1+$F4160)^3*Inputs!$B$21+Inputs!$B$22*(1+Inputs!$B$23)^3</f>
        <v>19730.451156659976</v>
      </c>
      <c r="U4160" s="36">
        <f>Inputs!$B$12*(1+$B4160)^4*$C4160+Inputs!$B$29*(1+$D4160)^4*Inputs!$B$19+Inputs!$B$30*(1+$E4160)^4*Inputs!$B$20+Inputs!$B$31*(1+$F4160)^4*Inputs!$B$21+Inputs!$B$22*(1+Inputs!$B$23)^4</f>
        <v>22434.63661313452</v>
      </c>
      <c r="V4160" s="35">
        <f>Inputs!$B$13/(Q4160*(1-$G4160))</f>
        <v>1.1170983036440583</v>
      </c>
      <c r="W4160" s="36">
        <f>Inputs!$B$13</f>
        <v>12660</v>
      </c>
      <c r="X4160" s="36">
        <f t="shared" si="643"/>
        <v>13639.206895011315</v>
      </c>
      <c r="Y4160" s="36">
        <f t="shared" si="644"/>
        <v>14774.536112697306</v>
      </c>
      <c r="Z4160" s="36">
        <f t="shared" si="645"/>
        <v>16090.210722552019</v>
      </c>
      <c r="AA4160" s="36">
        <f t="shared" si="646"/>
        <v>17613.525742239253</v>
      </c>
      <c r="AB4160" s="36">
        <f t="shared" si="647"/>
        <v>55342.789169768206</v>
      </c>
      <c r="AC4160" s="36">
        <f t="shared" si="648"/>
        <v>221906.78213978358</v>
      </c>
      <c r="AD4160" s="36">
        <f t="shared" si="649"/>
        <v>135859.83240328875</v>
      </c>
    </row>
    <row r="4161" spans="1:30" ht="14.25" customHeight="1" x14ac:dyDescent="0.25">
      <c r="A4161" s="16">
        <v>4145</v>
      </c>
      <c r="B4161" s="34">
        <v>0.25226683980335302</v>
      </c>
      <c r="C4161" s="34">
        <v>9.10846362009715E-2</v>
      </c>
      <c r="D4161" s="34">
        <v>4.6944099469447602E-2</v>
      </c>
      <c r="E4161" s="34">
        <v>4.8168157403963602E-2</v>
      </c>
      <c r="F4161" s="34">
        <v>-3.6798303422513499E-3</v>
      </c>
      <c r="G4161" s="34">
        <v>0.21252387038451401</v>
      </c>
      <c r="H4161" s="35">
        <v>0.96048382264174303</v>
      </c>
      <c r="I4161" s="34">
        <v>9.8064416583160396E-2</v>
      </c>
      <c r="J4161" s="34">
        <v>3.2186362930202002E-2</v>
      </c>
      <c r="K4161" s="36">
        <f>Inputs!$B$12*(1+$B4161)^4</f>
        <v>147549.85009541095</v>
      </c>
      <c r="L4161" s="36">
        <f t="shared" si="640"/>
        <v>16859.997329053051</v>
      </c>
      <c r="M4161" s="36">
        <f t="shared" si="641"/>
        <v>220268.84234341132</v>
      </c>
      <c r="N4161" s="37">
        <f>M4161/Inputs!$B$6</f>
        <v>335.77567430398068</v>
      </c>
      <c r="O4161" s="38">
        <f>IF(N4161&gt;Inputs!$B$4,1,0)</f>
        <v>0</v>
      </c>
      <c r="P4161" s="34">
        <f t="shared" si="642"/>
        <v>6.5878053652958402E-2</v>
      </c>
      <c r="Q4161" s="36">
        <f>Inputs!$B$12*(1+$B4161)^0*$C4161+Inputs!$B$29*(1+$D4161)^0*Inputs!$B$19+Inputs!$B$30*(1+$E4161)^0*Inputs!$B$20+Inputs!$B$31*(1+$F4161)^0*Inputs!$B$21+Inputs!$B$22*(1+Inputs!$B$23)^0</f>
        <v>13487.122199485213</v>
      </c>
      <c r="R4161" s="36">
        <f>Inputs!$B$12*(1+$B4161)^1*$C4161+Inputs!$B$29*(1+$D4161)^1*Inputs!$B$19+Inputs!$B$30*(1+$E4161)^1*Inputs!$B$20+Inputs!$B$31*(1+$F4161)^1*Inputs!$B$21+Inputs!$B$22*(1+Inputs!$B$23)^1</f>
        <v>15055.950231803858</v>
      </c>
      <c r="S4161" s="36">
        <f>Inputs!$B$12*(1+$B4161)^2*$C4161+Inputs!$B$29*(1+$D4161)^2*Inputs!$B$19+Inputs!$B$30*(1+$E4161)^2*Inputs!$B$20+Inputs!$B$31*(1+$F4161)^2*Inputs!$B$21+Inputs!$B$22*(1+Inputs!$B$23)^2</f>
        <v>16983.653174761926</v>
      </c>
      <c r="T4161" s="36">
        <f>Inputs!$B$12*(1+$B4161)^3*$C4161+Inputs!$B$29*(1+$D4161)^3*Inputs!$B$19+Inputs!$B$30*(1+$E4161)^3*Inputs!$B$20+Inputs!$B$31*(1+$F4161)^3*Inputs!$B$21+Inputs!$B$22*(1+Inputs!$B$23)^3</f>
        <v>19358.526331453555</v>
      </c>
      <c r="U4161" s="36">
        <f>Inputs!$B$12*(1+$B4161)^4*$C4161+Inputs!$B$29*(1+$D4161)^4*Inputs!$B$19+Inputs!$B$30*(1+$E4161)^4*Inputs!$B$20+Inputs!$B$31*(1+$F4161)^4*Inputs!$B$21+Inputs!$B$22*(1+Inputs!$B$23)^4</f>
        <v>22291.0255119502</v>
      </c>
      <c r="V4161" s="35">
        <f>Inputs!$B$13/(Q4161*(1-$G4161))</f>
        <v>1.1920020852647544</v>
      </c>
      <c r="W4161" s="36">
        <f>Inputs!$B$13</f>
        <v>12660</v>
      </c>
      <c r="X4161" s="36">
        <f t="shared" si="643"/>
        <v>13446.385023160094</v>
      </c>
      <c r="Y4161" s="36">
        <f t="shared" si="644"/>
        <v>14393.91162039904</v>
      </c>
      <c r="Z4161" s="36">
        <f t="shared" si="645"/>
        <v>15524.3158119288</v>
      </c>
      <c r="AA4161" s="36">
        <f t="shared" si="646"/>
        <v>16859.997329053051</v>
      </c>
      <c r="AB4161" s="36">
        <f t="shared" si="647"/>
        <v>54792.555232357117</v>
      </c>
      <c r="AC4161" s="36">
        <f t="shared" si="648"/>
        <v>264164.74618033413</v>
      </c>
      <c r="AD4161" s="36">
        <f t="shared" si="649"/>
        <v>165476.2871110542</v>
      </c>
    </row>
    <row r="4162" spans="1:30" ht="14.25" customHeight="1" x14ac:dyDescent="0.25">
      <c r="A4162" s="16">
        <v>4146</v>
      </c>
      <c r="B4162" s="34">
        <v>0.29531924327731801</v>
      </c>
      <c r="C4162" s="34">
        <v>0.10376099985402901</v>
      </c>
      <c r="D4162" s="34">
        <v>2.9729722290502601E-2</v>
      </c>
      <c r="E4162" s="34">
        <v>5.5201170302342499E-2</v>
      </c>
      <c r="F4162" s="34">
        <v>9.3542303426930005E-3</v>
      </c>
      <c r="G4162" s="34">
        <v>0.17906144148497499</v>
      </c>
      <c r="H4162" s="35">
        <v>0.99442542485229302</v>
      </c>
      <c r="I4162" s="34">
        <v>9.1328277225047397E-2</v>
      </c>
      <c r="J4162" s="34">
        <v>2.4364167633258299E-2</v>
      </c>
      <c r="K4162" s="36">
        <f>Inputs!$B$12*(1+$B4162)^4</f>
        <v>168911.22835730109</v>
      </c>
      <c r="L4162" s="36">
        <f t="shared" si="640"/>
        <v>21587.103031372597</v>
      </c>
      <c r="M4162" s="36">
        <f t="shared" si="641"/>
        <v>276233.43797094189</v>
      </c>
      <c r="N4162" s="37">
        <f>M4162/Inputs!$B$6</f>
        <v>421.08755788253336</v>
      </c>
      <c r="O4162" s="38">
        <f>IF(N4162&gt;Inputs!$B$4,1,0)</f>
        <v>1</v>
      </c>
      <c r="P4162" s="34">
        <f t="shared" si="642"/>
        <v>6.6964109591789098E-2</v>
      </c>
      <c r="Q4162" s="36">
        <f>Inputs!$B$12*(1+$B4162)^0*$C4162+Inputs!$B$29*(1+$D4162)^0*Inputs!$B$19+Inputs!$B$30*(1+$E4162)^0*Inputs!$B$20+Inputs!$B$31*(1+$F4162)^0*Inputs!$B$21+Inputs!$B$22*(1+Inputs!$B$23)^0</f>
        <v>14247.704018668661</v>
      </c>
      <c r="R4162" s="36">
        <f>Inputs!$B$12*(1+$B4162)^1*$C4162+Inputs!$B$29*(1+$D4162)^1*Inputs!$B$19+Inputs!$B$30*(1+$E4162)^1*Inputs!$B$20+Inputs!$B$31*(1+$F4162)^1*Inputs!$B$21+Inputs!$B$22*(1+Inputs!$B$23)^1</f>
        <v>16296.120973521152</v>
      </c>
      <c r="S4162" s="36">
        <f>Inputs!$B$12*(1+$B4162)^2*$C4162+Inputs!$B$29*(1+$D4162)^2*Inputs!$B$19+Inputs!$B$30*(1+$E4162)^2*Inputs!$B$20+Inputs!$B$31*(1+$F4162)^2*Inputs!$B$21+Inputs!$B$22*(1+Inputs!$B$23)^2</f>
        <v>18896.389153674081</v>
      </c>
      <c r="T4162" s="36">
        <f>Inputs!$B$12*(1+$B4162)^3*$C4162+Inputs!$B$29*(1+$D4162)^3*Inputs!$B$19+Inputs!$B$30*(1+$E4162)^3*Inputs!$B$20+Inputs!$B$31*(1+$F4162)^3*Inputs!$B$21+Inputs!$B$22*(1+Inputs!$B$23)^3</f>
        <v>22209.306014038193</v>
      </c>
      <c r="U4162" s="36">
        <f>Inputs!$B$12*(1+$B4162)^4*$C4162+Inputs!$B$29*(1+$D4162)^4*Inputs!$B$19+Inputs!$B$30*(1+$E4162)^4*Inputs!$B$20+Inputs!$B$31*(1+$F4162)^4*Inputs!$B$21+Inputs!$B$22*(1+Inputs!$B$23)^4</f>
        <v>26443.046599869889</v>
      </c>
      <c r="V4162" s="35">
        <f>Inputs!$B$13/(Q4162*(1-$G4162))</f>
        <v>1.0823760319359812</v>
      </c>
      <c r="W4162" s="36">
        <f>Inputs!$B$13</f>
        <v>12660</v>
      </c>
      <c r="X4162" s="36">
        <f t="shared" si="643"/>
        <v>14185.996699219599</v>
      </c>
      <c r="Y4162" s="36">
        <f t="shared" si="644"/>
        <v>16108.476312131648</v>
      </c>
      <c r="Z4162" s="36">
        <f t="shared" si="645"/>
        <v>18531.72668490059</v>
      </c>
      <c r="AA4162" s="36">
        <f t="shared" si="646"/>
        <v>21587.103031372597</v>
      </c>
      <c r="AB4162" s="36">
        <f t="shared" si="647"/>
        <v>62914.406670921555</v>
      </c>
      <c r="AC4162" s="36">
        <f t="shared" si="648"/>
        <v>330222.48728678387</v>
      </c>
      <c r="AD4162" s="36">
        <f t="shared" si="649"/>
        <v>213319.03130002032</v>
      </c>
    </row>
    <row r="4163" spans="1:30" ht="14.25" customHeight="1" x14ac:dyDescent="0.25">
      <c r="A4163" s="16">
        <v>4147</v>
      </c>
      <c r="B4163" s="34">
        <v>0.27439944073992201</v>
      </c>
      <c r="C4163" s="34">
        <v>8.4098451458996901E-2</v>
      </c>
      <c r="D4163" s="34">
        <v>3.1662164305532398E-2</v>
      </c>
      <c r="E4163" s="34">
        <v>1.88385204459432E-2</v>
      </c>
      <c r="F4163" s="34">
        <v>1.2902392617824301E-2</v>
      </c>
      <c r="G4163" s="34">
        <v>0.18958863061338199</v>
      </c>
      <c r="H4163" s="35">
        <v>0.95421999639265198</v>
      </c>
      <c r="I4163" s="34">
        <v>0.100684020830334</v>
      </c>
      <c r="J4163" s="34">
        <v>2.4193410467302699E-2</v>
      </c>
      <c r="K4163" s="36">
        <f>Inputs!$B$12*(1+$B4163)^4</f>
        <v>158260.86649612914</v>
      </c>
      <c r="L4163" s="36">
        <f t="shared" si="640"/>
        <v>16945.52212182018</v>
      </c>
      <c r="M4163" s="36">
        <f t="shared" si="641"/>
        <v>194885.02683337699</v>
      </c>
      <c r="N4163" s="37">
        <f>M4163/Inputs!$B$6</f>
        <v>297.08083358746495</v>
      </c>
      <c r="O4163" s="38">
        <f>IF(N4163&gt;Inputs!$B$4,1,0)</f>
        <v>0</v>
      </c>
      <c r="P4163" s="34">
        <f t="shared" si="642"/>
        <v>7.64906103630313E-2</v>
      </c>
      <c r="Q4163" s="36">
        <f>Inputs!$B$12*(1+$B4163)^0*$C4163+Inputs!$B$29*(1+$D4163)^0*Inputs!$B$19+Inputs!$B$30*(1+$E4163)^0*Inputs!$B$20+Inputs!$B$31*(1+$F4163)^0*Inputs!$B$21+Inputs!$B$22*(1+Inputs!$B$23)^0</f>
        <v>13067.951114966734</v>
      </c>
      <c r="R4163" s="36">
        <f>Inputs!$B$12*(1+$B4163)^1*$C4163+Inputs!$B$29*(1+$D4163)^1*Inputs!$B$19+Inputs!$B$30*(1+$E4163)^1*Inputs!$B$20+Inputs!$B$31*(1+$F4163)^1*Inputs!$B$21+Inputs!$B$22*(1+Inputs!$B$23)^1</f>
        <v>14593.510758791319</v>
      </c>
      <c r="S4163" s="36">
        <f>Inputs!$B$12*(1+$B4163)^2*$C4163+Inputs!$B$29*(1+$D4163)^2*Inputs!$B$19+Inputs!$B$30*(1+$E4163)^2*Inputs!$B$20+Inputs!$B$31*(1+$F4163)^2*Inputs!$B$21+Inputs!$B$22*(1+Inputs!$B$23)^2</f>
        <v>16501.881437541528</v>
      </c>
      <c r="T4163" s="36">
        <f>Inputs!$B$12*(1+$B4163)^3*$C4163+Inputs!$B$29*(1+$D4163)^3*Inputs!$B$19+Inputs!$B$30*(1+$E4163)^3*Inputs!$B$20+Inputs!$B$31*(1+$F4163)^3*Inputs!$B$21+Inputs!$B$22*(1+Inputs!$B$23)^3</f>
        <v>18897.385320237765</v>
      </c>
      <c r="U4163" s="36">
        <f>Inputs!$B$12*(1+$B4163)^4*$C4163+Inputs!$B$29*(1+$D4163)^4*Inputs!$B$19+Inputs!$B$30*(1+$E4163)^4*Inputs!$B$20+Inputs!$B$31*(1+$F4163)^4*Inputs!$B$21+Inputs!$B$22*(1+Inputs!$B$23)^4</f>
        <v>21912.953457619042</v>
      </c>
      <c r="V4163" s="35">
        <f>Inputs!$B$13/(Q4163*(1-$G4163))</f>
        <v>1.195420445328607</v>
      </c>
      <c r="W4163" s="36">
        <f>Inputs!$B$13</f>
        <v>12660</v>
      </c>
      <c r="X4163" s="36">
        <f t="shared" si="643"/>
        <v>13424.781037416493</v>
      </c>
      <c r="Y4163" s="36">
        <f t="shared" si="644"/>
        <v>14373.906515665858</v>
      </c>
      <c r="Z4163" s="36">
        <f t="shared" si="645"/>
        <v>15537.026382668795</v>
      </c>
      <c r="AA4163" s="36">
        <f t="shared" si="646"/>
        <v>16945.52212182018</v>
      </c>
      <c r="AB4163" s="36">
        <f t="shared" si="647"/>
        <v>54437.046814775298</v>
      </c>
      <c r="AC4163" s="36">
        <f t="shared" si="648"/>
        <v>226897.02712170046</v>
      </c>
      <c r="AD4163" s="36">
        <f t="shared" si="649"/>
        <v>140447.98001860169</v>
      </c>
    </row>
    <row r="4164" spans="1:30" ht="14.25" customHeight="1" x14ac:dyDescent="0.25">
      <c r="A4164" s="16">
        <v>4148</v>
      </c>
      <c r="B4164" s="34">
        <v>0.37505199914453702</v>
      </c>
      <c r="C4164" s="34">
        <v>6.0117057225979702E-2</v>
      </c>
      <c r="D4164" s="34">
        <v>2.75978389039063E-2</v>
      </c>
      <c r="E4164" s="34">
        <v>5.9672522192784502E-2</v>
      </c>
      <c r="F4164" s="34">
        <v>-7.0199569816088696E-3</v>
      </c>
      <c r="G4164" s="34">
        <v>0.21239831714202401</v>
      </c>
      <c r="H4164" s="35">
        <v>1.1324074925799099</v>
      </c>
      <c r="I4164" s="34">
        <v>9.6206201614539702E-2</v>
      </c>
      <c r="J4164" s="34">
        <v>3.1642473347880902E-2</v>
      </c>
      <c r="K4164" s="36">
        <f>Inputs!$B$12*(1+$B4164)^4</f>
        <v>214500.2178691671</v>
      </c>
      <c r="L4164" s="36">
        <f t="shared" si="640"/>
        <v>19209.08538678004</v>
      </c>
      <c r="M4164" s="36">
        <f t="shared" si="641"/>
        <v>251946.99441992439</v>
      </c>
      <c r="N4164" s="37">
        <f>M4164/Inputs!$B$6</f>
        <v>384.06554027427501</v>
      </c>
      <c r="O4164" s="38">
        <f>IF(N4164&gt;Inputs!$B$4,1,0)</f>
        <v>0</v>
      </c>
      <c r="P4164" s="34">
        <f t="shared" si="642"/>
        <v>6.4563728266658793E-2</v>
      </c>
      <c r="Q4164" s="36">
        <f>Inputs!$B$12*(1+$B4164)^0*$C4164+Inputs!$B$29*(1+$D4164)^0*Inputs!$B$19+Inputs!$B$30*(1+$E4164)^0*Inputs!$B$20+Inputs!$B$31*(1+$F4164)^0*Inputs!$B$21+Inputs!$B$22*(1+Inputs!$B$23)^0</f>
        <v>11629.067460985705</v>
      </c>
      <c r="R4164" s="36">
        <f>Inputs!$B$12*(1+$B4164)^1*$C4164+Inputs!$B$29*(1+$D4164)^1*Inputs!$B$19+Inputs!$B$30*(1+$E4164)^1*Inputs!$B$20+Inputs!$B$31*(1+$F4164)^1*Inputs!$B$21+Inputs!$B$22*(1+Inputs!$B$23)^1</f>
        <v>13122.044951708751</v>
      </c>
      <c r="S4164" s="36">
        <f>Inputs!$B$12*(1+$B4164)^2*$C4164+Inputs!$B$29*(1+$D4164)^2*Inputs!$B$19+Inputs!$B$30*(1+$E4164)^2*Inputs!$B$20+Inputs!$B$31*(1+$F4164)^2*Inputs!$B$21+Inputs!$B$22*(1+Inputs!$B$23)^2</f>
        <v>15132.004437994285</v>
      </c>
      <c r="T4164" s="36">
        <f>Inputs!$B$12*(1+$B4164)^3*$C4164+Inputs!$B$29*(1+$D4164)^3*Inputs!$B$19+Inputs!$B$30*(1+$E4164)^3*Inputs!$B$20+Inputs!$B$31*(1+$F4164)^3*Inputs!$B$21+Inputs!$B$22*(1+Inputs!$B$23)^3</f>
        <v>17849.778260648309</v>
      </c>
      <c r="U4164" s="36">
        <f>Inputs!$B$12*(1+$B4164)^4*$C4164+Inputs!$B$29*(1+$D4164)^4*Inputs!$B$19+Inputs!$B$30*(1+$E4164)^4*Inputs!$B$20+Inputs!$B$31*(1+$F4164)^4*Inputs!$B$21+Inputs!$B$22*(1+Inputs!$B$23)^4</f>
        <v>21537.600520722615</v>
      </c>
      <c r="V4164" s="35">
        <f>Inputs!$B$13/(Q4164*(1-$G4164))</f>
        <v>1.3822359379098974</v>
      </c>
      <c r="W4164" s="36">
        <f>Inputs!$B$13</f>
        <v>12660</v>
      </c>
      <c r="X4164" s="36">
        <f t="shared" si="643"/>
        <v>13639.841171096352</v>
      </c>
      <c r="Y4164" s="36">
        <f t="shared" si="644"/>
        <v>14984.75034536261</v>
      </c>
      <c r="Z4164" s="36">
        <f t="shared" si="645"/>
        <v>16798.022431108257</v>
      </c>
      <c r="AA4164" s="36">
        <f t="shared" si="646"/>
        <v>19209.08538678004</v>
      </c>
      <c r="AB4164" s="36">
        <f t="shared" si="647"/>
        <v>58043.325515954311</v>
      </c>
      <c r="AC4164" s="36">
        <f t="shared" si="648"/>
        <v>306935.62610451045</v>
      </c>
      <c r="AD4164" s="36">
        <f t="shared" si="649"/>
        <v>193903.66890397007</v>
      </c>
    </row>
    <row r="4165" spans="1:30" ht="14.25" customHeight="1" x14ac:dyDescent="0.25">
      <c r="A4165" s="16">
        <v>4149</v>
      </c>
      <c r="B4165" s="34">
        <v>0.30603892230194701</v>
      </c>
      <c r="C4165" s="34">
        <v>7.4411670893939894E-2</v>
      </c>
      <c r="D4165" s="34">
        <v>3.7057125026638202E-2</v>
      </c>
      <c r="E4165" s="34">
        <v>3.9614868303499501E-2</v>
      </c>
      <c r="F4165" s="34">
        <v>1.41636536181936E-2</v>
      </c>
      <c r="G4165" s="34">
        <v>0.19640397007629401</v>
      </c>
      <c r="H4165" s="35">
        <v>0.98161551436124905</v>
      </c>
      <c r="I4165" s="34">
        <v>9.6454336316328299E-2</v>
      </c>
      <c r="J4165" s="34">
        <v>1.9901631838700799E-2</v>
      </c>
      <c r="K4165" s="36">
        <f>Inputs!$B$12*(1+$B4165)^4</f>
        <v>174572.45922885527</v>
      </c>
      <c r="L4165" s="36">
        <f t="shared" si="640"/>
        <v>17293.864207843537</v>
      </c>
      <c r="M4165" s="36">
        <f t="shared" si="641"/>
        <v>200950.34804794786</v>
      </c>
      <c r="N4165" s="37">
        <f>M4165/Inputs!$B$6</f>
        <v>306.32675007309126</v>
      </c>
      <c r="O4165" s="38">
        <f>IF(N4165&gt;Inputs!$B$4,1,0)</f>
        <v>0</v>
      </c>
      <c r="P4165" s="34">
        <f t="shared" si="642"/>
        <v>7.6552704477627492E-2</v>
      </c>
      <c r="Q4165" s="36">
        <f>Inputs!$B$12*(1+$B4165)^0*$C4165+Inputs!$B$29*(1+$D4165)^0*Inputs!$B$19+Inputs!$B$30*(1+$E4165)^0*Inputs!$B$20+Inputs!$B$31*(1+$F4165)^0*Inputs!$B$21+Inputs!$B$22*(1+Inputs!$B$23)^0</f>
        <v>12486.744281063315</v>
      </c>
      <c r="R4165" s="36">
        <f>Inputs!$B$12*(1+$B4165)^1*$C4165+Inputs!$B$29*(1+$D4165)^1*Inputs!$B$19+Inputs!$B$30*(1+$E4165)^1*Inputs!$B$20+Inputs!$B$31*(1+$F4165)^1*Inputs!$B$21+Inputs!$B$22*(1+Inputs!$B$23)^1</f>
        <v>14069.725913451148</v>
      </c>
      <c r="S4165" s="36">
        <f>Inputs!$B$12*(1+$B4165)^2*$C4165+Inputs!$B$29*(1+$D4165)^2*Inputs!$B$19+Inputs!$B$30*(1+$E4165)^2*Inputs!$B$20+Inputs!$B$31*(1+$F4165)^2*Inputs!$B$21+Inputs!$B$22*(1+Inputs!$B$23)^2</f>
        <v>16078.175464834458</v>
      </c>
      <c r="T4165" s="36">
        <f>Inputs!$B$12*(1+$B4165)^3*$C4165+Inputs!$B$29*(1+$D4165)^3*Inputs!$B$19+Inputs!$B$30*(1+$E4165)^3*Inputs!$B$20+Inputs!$B$31*(1+$F4165)^3*Inputs!$B$21+Inputs!$B$22*(1+Inputs!$B$23)^3</f>
        <v>18640.341755010035</v>
      </c>
      <c r="U4165" s="36">
        <f>Inputs!$B$12*(1+$B4165)^4*$C4165+Inputs!$B$29*(1+$D4165)^4*Inputs!$B$19+Inputs!$B$30*(1+$E4165)^4*Inputs!$B$20+Inputs!$B$31*(1+$F4165)^4*Inputs!$B$21+Inputs!$B$22*(1+Inputs!$B$23)^4</f>
        <v>21923.649400637576</v>
      </c>
      <c r="V4165" s="35">
        <f>Inputs!$B$13/(Q4165*(1-$G4165))</f>
        <v>1.2616726984591109</v>
      </c>
      <c r="W4165" s="36">
        <f>Inputs!$B$13</f>
        <v>12660</v>
      </c>
      <c r="X4165" s="36">
        <f t="shared" si="643"/>
        <v>13473.337825831826</v>
      </c>
      <c r="Y4165" s="36">
        <f t="shared" si="644"/>
        <v>14492.043371956146</v>
      </c>
      <c r="Z4165" s="36">
        <f t="shared" si="645"/>
        <v>15752.683288542479</v>
      </c>
      <c r="AA4165" s="36">
        <f t="shared" si="646"/>
        <v>17293.864207843537</v>
      </c>
      <c r="AB4165" s="36">
        <f t="shared" si="647"/>
        <v>55559.50805644998</v>
      </c>
      <c r="AC4165" s="36">
        <f t="shared" si="648"/>
        <v>230403.88248505627</v>
      </c>
      <c r="AD4165" s="36">
        <f t="shared" si="649"/>
        <v>145390.83999149789</v>
      </c>
    </row>
    <row r="4166" spans="1:30" ht="14.25" customHeight="1" x14ac:dyDescent="0.25">
      <c r="A4166" s="16">
        <v>4150</v>
      </c>
      <c r="B4166" s="34">
        <v>0.26532455354038897</v>
      </c>
      <c r="C4166" s="34">
        <v>7.5530949337226705E-2</v>
      </c>
      <c r="D4166" s="34">
        <v>1.34625333322962E-2</v>
      </c>
      <c r="E4166" s="34">
        <v>5.2871584076567599E-2</v>
      </c>
      <c r="F4166" s="34">
        <v>1.1754439144078E-2</v>
      </c>
      <c r="G4166" s="34">
        <v>0.178071701597561</v>
      </c>
      <c r="H4166" s="35">
        <v>1.0009733268552801</v>
      </c>
      <c r="I4166" s="34">
        <v>9.3001988536805497E-2</v>
      </c>
      <c r="J4166" s="34">
        <v>1.97946379799297E-2</v>
      </c>
      <c r="K4166" s="36">
        <f>Inputs!$B$12*(1+$B4166)^4</f>
        <v>153800.94102740395</v>
      </c>
      <c r="L4166" s="36">
        <f t="shared" si="640"/>
        <v>16719.343050129657</v>
      </c>
      <c r="M4166" s="36">
        <f t="shared" si="641"/>
        <v>204538.00582486251</v>
      </c>
      <c r="N4166" s="37">
        <f>M4166/Inputs!$B$6</f>
        <v>311.79574058668067</v>
      </c>
      <c r="O4166" s="38">
        <f>IF(N4166&gt;Inputs!$B$4,1,0)</f>
        <v>0</v>
      </c>
      <c r="P4166" s="34">
        <f t="shared" si="642"/>
        <v>7.32073505568758E-2</v>
      </c>
      <c r="Q4166" s="36">
        <f>Inputs!$B$12*(1+$B4166)^0*$C4166+Inputs!$B$29*(1+$D4166)^0*Inputs!$B$19+Inputs!$B$30*(1+$E4166)^0*Inputs!$B$20+Inputs!$B$31*(1+$F4166)^0*Inputs!$B$21+Inputs!$B$22*(1+Inputs!$B$23)^0</f>
        <v>12553.900987660523</v>
      </c>
      <c r="R4166" s="36">
        <f>Inputs!$B$12*(1+$B4166)^1*$C4166+Inputs!$B$29*(1+$D4166)^1*Inputs!$B$19+Inputs!$B$30*(1+$E4166)^1*Inputs!$B$20+Inputs!$B$31*(1+$F4166)^1*Inputs!$B$21+Inputs!$B$22*(1+Inputs!$B$23)^1</f>
        <v>13917.495228297768</v>
      </c>
      <c r="S4166" s="36">
        <f>Inputs!$B$12*(1+$B4166)^2*$C4166+Inputs!$B$29*(1+$D4166)^2*Inputs!$B$19+Inputs!$B$30*(1+$E4166)^2*Inputs!$B$20+Inputs!$B$31*(1+$F4166)^2*Inputs!$B$21+Inputs!$B$22*(1+Inputs!$B$23)^2</f>
        <v>15606.287886166894</v>
      </c>
      <c r="T4166" s="36">
        <f>Inputs!$B$12*(1+$B4166)^3*$C4166+Inputs!$B$29*(1+$D4166)^3*Inputs!$B$19+Inputs!$B$30*(1+$E4166)^3*Inputs!$B$20+Inputs!$B$31*(1+$F4166)^3*Inputs!$B$21+Inputs!$B$22*(1+Inputs!$B$23)^3</f>
        <v>17705.249662402915</v>
      </c>
      <c r="U4166" s="36">
        <f>Inputs!$B$12*(1+$B4166)^4*$C4166+Inputs!$B$29*(1+$D4166)^4*Inputs!$B$19+Inputs!$B$30*(1+$E4166)^4*Inputs!$B$20+Inputs!$B$31*(1+$F4166)^4*Inputs!$B$21+Inputs!$B$22*(1+Inputs!$B$23)^4</f>
        <v>20321.827975655619</v>
      </c>
      <c r="V4166" s="35">
        <f>Inputs!$B$13/(Q4166*(1-$G4166))</f>
        <v>1.2269336382605349</v>
      </c>
      <c r="W4166" s="36">
        <f>Inputs!$B$13</f>
        <v>12660</v>
      </c>
      <c r="X4166" s="36">
        <f t="shared" si="643"/>
        <v>13388.918278860547</v>
      </c>
      <c r="Y4166" s="36">
        <f t="shared" si="644"/>
        <v>14288.959415531861</v>
      </c>
      <c r="Z4166" s="36">
        <f t="shared" si="645"/>
        <v>15388.678806137026</v>
      </c>
      <c r="AA4166" s="36">
        <f t="shared" si="646"/>
        <v>16719.343050129657</v>
      </c>
      <c r="AB4166" s="36">
        <f t="shared" si="647"/>
        <v>55233.648329055242</v>
      </c>
      <c r="AC4166" s="36">
        <f t="shared" si="648"/>
        <v>232904.15871316934</v>
      </c>
      <c r="AD4166" s="36">
        <f t="shared" si="649"/>
        <v>149304.35749580726</v>
      </c>
    </row>
    <row r="4167" spans="1:30" ht="14.25" customHeight="1" x14ac:dyDescent="0.25">
      <c r="A4167" s="16">
        <v>4151</v>
      </c>
      <c r="B4167" s="34">
        <v>0.42764838415484102</v>
      </c>
      <c r="C4167" s="34">
        <v>5.9892743426629501E-2</v>
      </c>
      <c r="D4167" s="34">
        <v>9.3521010830620692E-3</v>
      </c>
      <c r="E4167" s="34">
        <v>1.9168051108257901E-2</v>
      </c>
      <c r="F4167" s="34">
        <v>1.76980812056548E-2</v>
      </c>
      <c r="G4167" s="34">
        <v>0.181614305734138</v>
      </c>
      <c r="H4167" s="35">
        <v>1.05570504574376</v>
      </c>
      <c r="I4167" s="34">
        <v>9.4921648425034699E-2</v>
      </c>
      <c r="J4167" s="34">
        <v>2.4312066636389299E-2</v>
      </c>
      <c r="K4167" s="36">
        <f>Inputs!$B$12*(1+$B4167)^4</f>
        <v>249250.64043324947</v>
      </c>
      <c r="L4167" s="36">
        <f t="shared" si="640"/>
        <v>20141.790566277854</v>
      </c>
      <c r="M4167" s="36">
        <f t="shared" si="641"/>
        <v>245014.47961635873</v>
      </c>
      <c r="N4167" s="37">
        <f>M4167/Inputs!$B$6</f>
        <v>373.49768234201025</v>
      </c>
      <c r="O4167" s="38">
        <f>IF(N4167&gt;Inputs!$B$4,1,0)</f>
        <v>0</v>
      </c>
      <c r="P4167" s="34">
        <f t="shared" si="642"/>
        <v>7.0609581788645404E-2</v>
      </c>
      <c r="Q4167" s="36">
        <f>Inputs!$B$12*(1+$B4167)^0*$C4167+Inputs!$B$29*(1+$D4167)^0*Inputs!$B$19+Inputs!$B$30*(1+$E4167)^0*Inputs!$B$20+Inputs!$B$31*(1+$F4167)^0*Inputs!$B$21+Inputs!$B$22*(1+Inputs!$B$23)^0</f>
        <v>11615.608633024691</v>
      </c>
      <c r="R4167" s="36">
        <f>Inputs!$B$12*(1+$B4167)^1*$C4167+Inputs!$B$29*(1+$D4167)^1*Inputs!$B$19+Inputs!$B$30*(1+$E4167)^1*Inputs!$B$20+Inputs!$B$31*(1+$F4167)^1*Inputs!$B$21+Inputs!$B$22*(1+Inputs!$B$23)^1</f>
        <v>13242.229358794379</v>
      </c>
      <c r="S4167" s="36">
        <f>Inputs!$B$12*(1+$B4167)^2*$C4167+Inputs!$B$29*(1+$D4167)^2*Inputs!$B$19+Inputs!$B$30*(1+$E4167)^2*Inputs!$B$20+Inputs!$B$31*(1+$F4167)^2*Inputs!$B$21+Inputs!$B$22*(1+Inputs!$B$23)^2</f>
        <v>15526.606855312326</v>
      </c>
      <c r="T4167" s="36">
        <f>Inputs!$B$12*(1+$B4167)^3*$C4167+Inputs!$B$29*(1+$D4167)^3*Inputs!$B$19+Inputs!$B$30*(1+$E4167)^3*Inputs!$B$20+Inputs!$B$31*(1+$F4167)^3*Inputs!$B$21+Inputs!$B$22*(1+Inputs!$B$23)^3</f>
        <v>18749.775953161239</v>
      </c>
      <c r="U4167" s="36">
        <f>Inputs!$B$12*(1+$B4167)^4*$C4167+Inputs!$B$29*(1+$D4167)^4*Inputs!$B$19+Inputs!$B$30*(1+$E4167)^4*Inputs!$B$20+Inputs!$B$31*(1+$F4167)^4*Inputs!$B$21+Inputs!$B$22*(1+Inputs!$B$23)^4</f>
        <v>23312.961662067399</v>
      </c>
      <c r="V4167" s="35">
        <f>Inputs!$B$13/(Q4167*(1-$G4167))</f>
        <v>1.3317837324149198</v>
      </c>
      <c r="W4167" s="36">
        <f>Inputs!$B$13</f>
        <v>12660</v>
      </c>
      <c r="X4167" s="36">
        <f t="shared" si="643"/>
        <v>13684.891165237404</v>
      </c>
      <c r="Y4167" s="36">
        <f t="shared" si="644"/>
        <v>15168.615014652916</v>
      </c>
      <c r="Z4167" s="36">
        <f t="shared" si="645"/>
        <v>17258.392875096772</v>
      </c>
      <c r="AA4167" s="36">
        <f t="shared" si="646"/>
        <v>20141.790566277854</v>
      </c>
      <c r="AB4167" s="36">
        <f t="shared" si="647"/>
        <v>59340.300477684075</v>
      </c>
      <c r="AC4167" s="36">
        <f t="shared" si="648"/>
        <v>292190.92647308542</v>
      </c>
      <c r="AD4167" s="36">
        <f t="shared" si="649"/>
        <v>185674.17913867466</v>
      </c>
    </row>
    <row r="4168" spans="1:30" ht="14.25" customHeight="1" x14ac:dyDescent="0.25">
      <c r="A4168" s="16">
        <v>4152</v>
      </c>
      <c r="B4168" s="34">
        <v>0.37076466523184698</v>
      </c>
      <c r="C4168" s="34">
        <v>7.7391921437811706E-2</v>
      </c>
      <c r="D4168" s="34">
        <v>3.4591522162468899E-2</v>
      </c>
      <c r="E4168" s="34">
        <v>6.2761813123205307E-2</v>
      </c>
      <c r="F4168" s="34">
        <v>1.4524230087116501E-3</v>
      </c>
      <c r="G4168" s="34">
        <v>0.20798038391996099</v>
      </c>
      <c r="H4168" s="35">
        <v>1.1316566767395499</v>
      </c>
      <c r="I4168" s="34">
        <v>0.103240393681472</v>
      </c>
      <c r="J4168" s="34">
        <v>2.5912281359103999E-2</v>
      </c>
      <c r="K4168" s="36">
        <f>Inputs!$B$12*(1+$B4168)^4</f>
        <v>211837.50564528999</v>
      </c>
      <c r="L4168" s="36">
        <f t="shared" si="640"/>
        <v>22700.352885857639</v>
      </c>
      <c r="M4168" s="36">
        <f t="shared" si="641"/>
        <v>246289.25249736093</v>
      </c>
      <c r="N4168" s="37">
        <f>M4168/Inputs!$B$6</f>
        <v>375.44093368500143</v>
      </c>
      <c r="O4168" s="38">
        <f>IF(N4168&gt;Inputs!$B$4,1,0)</f>
        <v>0</v>
      </c>
      <c r="P4168" s="34">
        <f t="shared" si="642"/>
        <v>7.7328112322367998E-2</v>
      </c>
      <c r="Q4168" s="36">
        <f>Inputs!$B$12*(1+$B4168)^0*$C4168+Inputs!$B$29*(1+$D4168)^0*Inputs!$B$19+Inputs!$B$30*(1+$E4168)^0*Inputs!$B$20+Inputs!$B$31*(1+$F4168)^0*Inputs!$B$21+Inputs!$B$22*(1+Inputs!$B$23)^0</f>
        <v>12665.559313695623</v>
      </c>
      <c r="R4168" s="36">
        <f>Inputs!$B$12*(1+$B4168)^1*$C4168+Inputs!$B$29*(1+$D4168)^1*Inputs!$B$19+Inputs!$B$30*(1+$E4168)^1*Inputs!$B$20+Inputs!$B$31*(1+$F4168)^1*Inputs!$B$21+Inputs!$B$22*(1+Inputs!$B$23)^1</f>
        <v>14596.427956807034</v>
      </c>
      <c r="S4168" s="36">
        <f>Inputs!$B$12*(1+$B4168)^2*$C4168+Inputs!$B$29*(1+$D4168)^2*Inputs!$B$19+Inputs!$B$30*(1+$E4168)^2*Inputs!$B$20+Inputs!$B$31*(1+$F4168)^2*Inputs!$B$21+Inputs!$B$22*(1+Inputs!$B$23)^2</f>
        <v>17177.399119038324</v>
      </c>
      <c r="T4168" s="36">
        <f>Inputs!$B$12*(1+$B4168)^3*$C4168+Inputs!$B$29*(1+$D4168)^3*Inputs!$B$19+Inputs!$B$30*(1+$E4168)^3*Inputs!$B$20+Inputs!$B$31*(1+$F4168)^3*Inputs!$B$21+Inputs!$B$22*(1+Inputs!$B$23)^3</f>
        <v>20645.837141732853</v>
      </c>
      <c r="U4168" s="36">
        <f>Inputs!$B$12*(1+$B4168)^4*$C4168+Inputs!$B$29*(1+$D4168)^4*Inputs!$B$19+Inputs!$B$30*(1+$E4168)^4*Inputs!$B$20+Inputs!$B$31*(1+$F4168)^4*Inputs!$B$21+Inputs!$B$22*(1+Inputs!$B$23)^4</f>
        <v>25326.89678388153</v>
      </c>
      <c r="V4168" s="35">
        <f>Inputs!$B$13/(Q4168*(1-$G4168))</f>
        <v>1.2620407981662307</v>
      </c>
      <c r="W4168" s="36">
        <f>Inputs!$B$13</f>
        <v>12660</v>
      </c>
      <c r="X4168" s="36">
        <f t="shared" si="643"/>
        <v>14213.189588726022</v>
      </c>
      <c r="Y4168" s="36">
        <f t="shared" si="644"/>
        <v>16282.93205314463</v>
      </c>
      <c r="Z4168" s="36">
        <f t="shared" si="645"/>
        <v>19037.75316292627</v>
      </c>
      <c r="AA4168" s="36">
        <f t="shared" si="646"/>
        <v>22700.352885857639</v>
      </c>
      <c r="AB4168" s="36">
        <f t="shared" si="647"/>
        <v>62019.243995860874</v>
      </c>
      <c r="AC4168" s="36">
        <f t="shared" si="648"/>
        <v>301165.64490415546</v>
      </c>
      <c r="AD4168" s="36">
        <f t="shared" si="649"/>
        <v>184270.00850150004</v>
      </c>
    </row>
    <row r="4169" spans="1:30" ht="14.25" customHeight="1" x14ac:dyDescent="0.25">
      <c r="A4169" s="16">
        <v>4153</v>
      </c>
      <c r="B4169" s="34">
        <v>0.18549198664187699</v>
      </c>
      <c r="C4169" s="34">
        <v>9.8747561219349703E-2</v>
      </c>
      <c r="D4169" s="34">
        <v>3.10652696794574E-2</v>
      </c>
      <c r="E4169" s="34">
        <v>4.9138497296433298E-2</v>
      </c>
      <c r="F4169" s="34">
        <v>7.3664247305518299E-3</v>
      </c>
      <c r="G4169" s="34">
        <v>0.182573702499608</v>
      </c>
      <c r="H4169" s="35">
        <v>0.94697238287560703</v>
      </c>
      <c r="I4169" s="34">
        <v>9.1066309365670103E-2</v>
      </c>
      <c r="J4169" s="34">
        <v>2.5080980226790301E-2</v>
      </c>
      <c r="K4169" s="36">
        <f>Inputs!$B$12*(1+$B4169)^4</f>
        <v>118507.47400072092</v>
      </c>
      <c r="L4169" s="36">
        <f t="shared" si="640"/>
        <v>15892.29106395095</v>
      </c>
      <c r="M4169" s="36">
        <f t="shared" si="641"/>
        <v>214118.04678936017</v>
      </c>
      <c r="N4169" s="37">
        <f>M4169/Inputs!$B$6</f>
        <v>326.39946156914658</v>
      </c>
      <c r="O4169" s="38">
        <f>IF(N4169&gt;Inputs!$B$4,1,0)</f>
        <v>0</v>
      </c>
      <c r="P4169" s="34">
        <f t="shared" si="642"/>
        <v>6.5985329138879806E-2</v>
      </c>
      <c r="Q4169" s="36">
        <f>Inputs!$B$12*(1+$B4169)^0*$C4169+Inputs!$B$29*(1+$D4169)^0*Inputs!$B$19+Inputs!$B$30*(1+$E4169)^0*Inputs!$B$20+Inputs!$B$31*(1+$F4169)^0*Inputs!$B$21+Inputs!$B$22*(1+Inputs!$B$23)^0</f>
        <v>13946.897700587902</v>
      </c>
      <c r="R4169" s="36">
        <f>Inputs!$B$12*(1+$B4169)^1*$C4169+Inputs!$B$29*(1+$D4169)^1*Inputs!$B$19+Inputs!$B$30*(1+$E4169)^1*Inputs!$B$20+Inputs!$B$31*(1+$F4169)^1*Inputs!$B$21+Inputs!$B$22*(1+Inputs!$B$23)^1</f>
        <v>15235.986056549042</v>
      </c>
      <c r="S4169" s="36">
        <f>Inputs!$B$12*(1+$B4169)^2*$C4169+Inputs!$B$29*(1+$D4169)^2*Inputs!$B$19+Inputs!$B$30*(1+$E4169)^2*Inputs!$B$20+Inputs!$B$31*(1+$F4169)^2*Inputs!$B$21+Inputs!$B$22*(1+Inputs!$B$23)^2</f>
        <v>16736.352282304491</v>
      </c>
      <c r="T4169" s="36">
        <f>Inputs!$B$12*(1+$B4169)^3*$C4169+Inputs!$B$29*(1+$D4169)^3*Inputs!$B$19+Inputs!$B$30*(1+$E4169)^3*Inputs!$B$20+Inputs!$B$31*(1+$F4169)^3*Inputs!$B$21+Inputs!$B$22*(1+Inputs!$B$23)^3</f>
        <v>18486.146866318144</v>
      </c>
      <c r="U4169" s="36">
        <f>Inputs!$B$12*(1+$B4169)^4*$C4169+Inputs!$B$29*(1+$D4169)^4*Inputs!$B$19+Inputs!$B$30*(1+$E4169)^4*Inputs!$B$20+Inputs!$B$31*(1+$F4169)^4*Inputs!$B$21+Inputs!$B$22*(1+Inputs!$B$23)^4</f>
        <v>20530.550356875025</v>
      </c>
      <c r="V4169" s="35">
        <f>Inputs!$B$13/(Q4169*(1-$G4169))</f>
        <v>1.1104716738610354</v>
      </c>
      <c r="W4169" s="36">
        <f>Inputs!$B$13</f>
        <v>12660</v>
      </c>
      <c r="X4169" s="36">
        <f t="shared" si="643"/>
        <v>13321.075432523334</v>
      </c>
      <c r="Y4169" s="36">
        <f t="shared" si="644"/>
        <v>14073.672923614289</v>
      </c>
      <c r="Z4169" s="36">
        <f t="shared" si="645"/>
        <v>14927.420951517528</v>
      </c>
      <c r="AA4169" s="36">
        <f t="shared" si="646"/>
        <v>15892.29106395095</v>
      </c>
      <c r="AB4169" s="36">
        <f t="shared" si="647"/>
        <v>54441.338601380427</v>
      </c>
      <c r="AC4169" s="36">
        <f t="shared" si="648"/>
        <v>246886.47483437957</v>
      </c>
      <c r="AD4169" s="36">
        <f t="shared" si="649"/>
        <v>159676.70818797973</v>
      </c>
    </row>
    <row r="4170" spans="1:30" ht="14.25" customHeight="1" x14ac:dyDescent="0.25">
      <c r="A4170" s="16">
        <v>4154</v>
      </c>
      <c r="B4170" s="34">
        <v>0.18418859545413899</v>
      </c>
      <c r="C4170" s="34">
        <v>0.100509513713511</v>
      </c>
      <c r="D4170" s="34">
        <v>2.7078486889685699E-2</v>
      </c>
      <c r="E4170" s="34">
        <v>4.1025677869136898E-2</v>
      </c>
      <c r="F4170" s="34">
        <v>1.74053769358718E-2</v>
      </c>
      <c r="G4170" s="34">
        <v>0.17459481598375801</v>
      </c>
      <c r="H4170" s="35">
        <v>0.99858423095816196</v>
      </c>
      <c r="I4170" s="34">
        <v>9.8121033796750107E-2</v>
      </c>
      <c r="J4170" s="34">
        <v>3.1997094654610599E-2</v>
      </c>
      <c r="K4170" s="36">
        <f>Inputs!$B$12*(1+$B4170)^4</f>
        <v>117987.15989959807</v>
      </c>
      <c r="L4170" s="36">
        <f t="shared" si="640"/>
        <v>17082.126323272525</v>
      </c>
      <c r="M4170" s="36">
        <f t="shared" si="641"/>
        <v>222244.8020973457</v>
      </c>
      <c r="N4170" s="37">
        <f>M4170/Inputs!$B$6</f>
        <v>338.78780807522213</v>
      </c>
      <c r="O4170" s="38">
        <f>IF(N4170&gt;Inputs!$B$4,1,0)</f>
        <v>0</v>
      </c>
      <c r="P4170" s="34">
        <f t="shared" si="642"/>
        <v>6.6123939142139515E-2</v>
      </c>
      <c r="Q4170" s="36">
        <f>Inputs!$B$12*(1+$B4170)^0*$C4170+Inputs!$B$29*(1+$D4170)^0*Inputs!$B$19+Inputs!$B$30*(1+$E4170)^0*Inputs!$B$20+Inputs!$B$31*(1+$F4170)^0*Inputs!$B$21+Inputs!$B$22*(1+Inputs!$B$23)^0</f>
        <v>14052.61485023758</v>
      </c>
      <c r="R4170" s="36">
        <f>Inputs!$B$12*(1+$B4170)^1*$C4170+Inputs!$B$29*(1+$D4170)^1*Inputs!$B$19+Inputs!$B$30*(1+$E4170)^1*Inputs!$B$20+Inputs!$B$31*(1+$F4170)^1*Inputs!$B$21+Inputs!$B$22*(1+Inputs!$B$23)^1</f>
        <v>15365.240350991578</v>
      </c>
      <c r="S4170" s="36">
        <f>Inputs!$B$12*(1+$B4170)^2*$C4170+Inputs!$B$29*(1+$D4170)^2*Inputs!$B$19+Inputs!$B$30*(1+$E4170)^2*Inputs!$B$20+Inputs!$B$31*(1+$F4170)^2*Inputs!$B$21+Inputs!$B$22*(1+Inputs!$B$23)^2</f>
        <v>16888.396744173002</v>
      </c>
      <c r="T4170" s="36">
        <f>Inputs!$B$12*(1+$B4170)^3*$C4170+Inputs!$B$29*(1+$D4170)^3*Inputs!$B$19+Inputs!$B$30*(1+$E4170)^3*Inputs!$B$20+Inputs!$B$31*(1+$F4170)^3*Inputs!$B$21+Inputs!$B$22*(1+Inputs!$B$23)^3</f>
        <v>18659.967663475625</v>
      </c>
      <c r="U4170" s="36">
        <f>Inputs!$B$12*(1+$B4170)^4*$C4170+Inputs!$B$29*(1+$D4170)^4*Inputs!$B$19+Inputs!$B$30*(1+$E4170)^4*Inputs!$B$20+Inputs!$B$31*(1+$F4170)^4*Inputs!$B$21+Inputs!$B$22*(1+Inputs!$B$23)^4</f>
        <v>20724.784976083778</v>
      </c>
      <c r="V4170" s="35">
        <f>Inputs!$B$13/(Q4170*(1-$G4170))</f>
        <v>1.0914638850237386</v>
      </c>
      <c r="W4170" s="36">
        <f>Inputs!$B$13</f>
        <v>12660</v>
      </c>
      <c r="X4170" s="36">
        <f t="shared" si="643"/>
        <v>13548.056554646844</v>
      </c>
      <c r="Y4170" s="36">
        <f t="shared" si="644"/>
        <v>14567.39524523563</v>
      </c>
      <c r="Z4170" s="36">
        <f t="shared" si="645"/>
        <v>15737.862218484004</v>
      </c>
      <c r="AA4170" s="36">
        <f t="shared" si="646"/>
        <v>17082.126323272525</v>
      </c>
      <c r="AB4170" s="36">
        <f t="shared" si="647"/>
        <v>55285.494478532637</v>
      </c>
      <c r="AC4170" s="36">
        <f t="shared" si="648"/>
        <v>266600.94611492765</v>
      </c>
      <c r="AD4170" s="36">
        <f t="shared" si="649"/>
        <v>166959.30761881307</v>
      </c>
    </row>
    <row r="4171" spans="1:30" ht="14.25" customHeight="1" x14ac:dyDescent="0.25">
      <c r="A4171" s="16">
        <v>4155</v>
      </c>
      <c r="B4171" s="34">
        <v>0.265954560386161</v>
      </c>
      <c r="C4171" s="34">
        <v>8.2190137101390504E-2</v>
      </c>
      <c r="D4171" s="34">
        <v>2.4519110003882901E-2</v>
      </c>
      <c r="E4171" s="34">
        <v>3.5248208014059999E-2</v>
      </c>
      <c r="F4171" s="34">
        <v>-1.1354023669576999E-2</v>
      </c>
      <c r="G4171" s="34">
        <v>0.18632257310344499</v>
      </c>
      <c r="H4171" s="35">
        <v>1.0872204304636499</v>
      </c>
      <c r="I4171" s="34">
        <v>9.2363751078953504E-2</v>
      </c>
      <c r="J4171" s="34">
        <v>3.3830626427671602E-2</v>
      </c>
      <c r="K4171" s="36">
        <f>Inputs!$B$12*(1+$B4171)^4</f>
        <v>154107.48067748884</v>
      </c>
      <c r="L4171" s="36">
        <f t="shared" si="640"/>
        <v>18495.058943230699</v>
      </c>
      <c r="M4171" s="36">
        <f t="shared" si="641"/>
        <v>267991.66491108929</v>
      </c>
      <c r="N4171" s="37">
        <f>M4171/Inputs!$B$6</f>
        <v>408.52387943763614</v>
      </c>
      <c r="O4171" s="38">
        <f>IF(N4171&gt;Inputs!$B$4,1,0)</f>
        <v>1</v>
      </c>
      <c r="P4171" s="34">
        <f t="shared" si="642"/>
        <v>5.8533124651281902E-2</v>
      </c>
      <c r="Q4171" s="36">
        <f>Inputs!$B$12*(1+$B4171)^0*$C4171+Inputs!$B$29*(1+$D4171)^0*Inputs!$B$19+Inputs!$B$30*(1+$E4171)^0*Inputs!$B$20+Inputs!$B$31*(1+$F4171)^0*Inputs!$B$21+Inputs!$B$22*(1+Inputs!$B$23)^0</f>
        <v>12953.452253510353</v>
      </c>
      <c r="R4171" s="36">
        <f>Inputs!$B$12*(1+$B4171)^1*$C4171+Inputs!$B$29*(1+$D4171)^1*Inputs!$B$19+Inputs!$B$30*(1+$E4171)^1*Inputs!$B$20+Inputs!$B$31*(1+$F4171)^1*Inputs!$B$21+Inputs!$B$22*(1+Inputs!$B$23)^1</f>
        <v>14314.110842082915</v>
      </c>
      <c r="S4171" s="36">
        <f>Inputs!$B$12*(1+$B4171)^2*$C4171+Inputs!$B$29*(1+$D4171)^2*Inputs!$B$19+Inputs!$B$30*(1+$E4171)^2*Inputs!$B$20+Inputs!$B$31*(1+$F4171)^2*Inputs!$B$21+Inputs!$B$22*(1+Inputs!$B$23)^2</f>
        <v>16027.190830957719</v>
      </c>
      <c r="T4171" s="36">
        <f>Inputs!$B$12*(1+$B4171)^3*$C4171+Inputs!$B$29*(1+$D4171)^3*Inputs!$B$19+Inputs!$B$30*(1+$E4171)^3*Inputs!$B$20+Inputs!$B$31*(1+$F4171)^3*Inputs!$B$21+Inputs!$B$22*(1+Inputs!$B$23)^3</f>
        <v>18185.549027099922</v>
      </c>
      <c r="U4171" s="36">
        <f>Inputs!$B$12*(1+$B4171)^4*$C4171+Inputs!$B$29*(1+$D4171)^4*Inputs!$B$19+Inputs!$B$30*(1+$E4171)^4*Inputs!$B$20+Inputs!$B$31*(1+$F4171)^4*Inputs!$B$21+Inputs!$B$22*(1+Inputs!$B$23)^4</f>
        <v>20906.717310316119</v>
      </c>
      <c r="V4171" s="35">
        <f>Inputs!$B$13/(Q4171*(1-$G4171))</f>
        <v>1.2011463035500174</v>
      </c>
      <c r="W4171" s="36">
        <f>Inputs!$B$13</f>
        <v>12660</v>
      </c>
      <c r="X4171" s="36">
        <f t="shared" si="643"/>
        <v>13658.108107645925</v>
      </c>
      <c r="Y4171" s="36">
        <f t="shared" si="644"/>
        <v>14921.253407120614</v>
      </c>
      <c r="Z4171" s="36">
        <f t="shared" si="645"/>
        <v>16509.231489491984</v>
      </c>
      <c r="AA4171" s="36">
        <f t="shared" si="646"/>
        <v>18495.058943230699</v>
      </c>
      <c r="AB4171" s="36">
        <f t="shared" si="647"/>
        <v>57968.594004137369</v>
      </c>
      <c r="AC4171" s="36">
        <f t="shared" si="648"/>
        <v>326665.60152069636</v>
      </c>
      <c r="AD4171" s="36">
        <f t="shared" si="649"/>
        <v>210023.07090695194</v>
      </c>
    </row>
    <row r="4172" spans="1:30" ht="14.25" customHeight="1" x14ac:dyDescent="0.25">
      <c r="A4172" s="16">
        <v>4156</v>
      </c>
      <c r="B4172" s="34">
        <v>0.193811477343517</v>
      </c>
      <c r="C4172" s="34">
        <v>9.1496081445046104E-2</v>
      </c>
      <c r="D4172" s="34">
        <v>9.6567799642337301E-3</v>
      </c>
      <c r="E4172" s="34">
        <v>3.5556813164835499E-2</v>
      </c>
      <c r="F4172" s="34">
        <v>-4.4061108165176803E-3</v>
      </c>
      <c r="G4172" s="34">
        <v>0.17112807782943201</v>
      </c>
      <c r="H4172" s="35">
        <v>1.0529051038819199</v>
      </c>
      <c r="I4172" s="34">
        <v>9.55709195996894E-2</v>
      </c>
      <c r="J4172" s="34">
        <v>1.78588345791167E-2</v>
      </c>
      <c r="K4172" s="36">
        <f>Inputs!$B$12*(1+$B4172)^4</f>
        <v>121869.28130001284</v>
      </c>
      <c r="L4172" s="36">
        <f t="shared" si="640"/>
        <v>16852.932352060467</v>
      </c>
      <c r="M4172" s="36">
        <f t="shared" si="641"/>
        <v>195016.85533985007</v>
      </c>
      <c r="N4172" s="37">
        <f>M4172/Inputs!$B$6</f>
        <v>297.28179167660073</v>
      </c>
      <c r="O4172" s="38">
        <f>IF(N4172&gt;Inputs!$B$4,1,0)</f>
        <v>0</v>
      </c>
      <c r="P4172" s="34">
        <f t="shared" si="642"/>
        <v>7.7712085020572697E-2</v>
      </c>
      <c r="Q4172" s="36">
        <f>Inputs!$B$12*(1+$B4172)^0*$C4172+Inputs!$B$29*(1+$D4172)^0*Inputs!$B$19+Inputs!$B$30*(1+$E4172)^0*Inputs!$B$20+Inputs!$B$31*(1+$F4172)^0*Inputs!$B$21+Inputs!$B$22*(1+Inputs!$B$23)^0</f>
        <v>13511.808914129688</v>
      </c>
      <c r="R4172" s="36">
        <f>Inputs!$B$12*(1+$B4172)^1*$C4172+Inputs!$B$29*(1+$D4172)^1*Inputs!$B$19+Inputs!$B$30*(1+$E4172)^1*Inputs!$B$20+Inputs!$B$31*(1+$F4172)^1*Inputs!$B$21+Inputs!$B$22*(1+Inputs!$B$23)^1</f>
        <v>14608.018471977928</v>
      </c>
      <c r="S4172" s="36">
        <f>Inputs!$B$12*(1+$B4172)^2*$C4172+Inputs!$B$29*(1+$D4172)^2*Inputs!$B$19+Inputs!$B$30*(1+$E4172)^2*Inputs!$B$20+Inputs!$B$31*(1+$F4172)^2*Inputs!$B$21+Inputs!$B$22*(1+Inputs!$B$23)^2</f>
        <v>15911.938448685585</v>
      </c>
      <c r="T4172" s="36">
        <f>Inputs!$B$12*(1+$B4172)^3*$C4172+Inputs!$B$29*(1+$D4172)^3*Inputs!$B$19+Inputs!$B$30*(1+$E4172)^3*Inputs!$B$20+Inputs!$B$31*(1+$F4172)^3*Inputs!$B$21+Inputs!$B$22*(1+Inputs!$B$23)^3</f>
        <v>17463.588318870323</v>
      </c>
      <c r="U4172" s="36">
        <f>Inputs!$B$12*(1+$B4172)^4*$C4172+Inputs!$B$29*(1+$D4172)^4*Inputs!$B$19+Inputs!$B$30*(1+$E4172)^4*Inputs!$B$20+Inputs!$B$31*(1+$F4172)^4*Inputs!$B$21+Inputs!$B$22*(1+Inputs!$B$23)^4</f>
        <v>19310.735633989767</v>
      </c>
      <c r="V4172" s="35">
        <f>Inputs!$B$13/(Q4172*(1-$G4172))</f>
        <v>1.130401649731736</v>
      </c>
      <c r="W4172" s="36">
        <f>Inputs!$B$13</f>
        <v>12660</v>
      </c>
      <c r="X4172" s="36">
        <f t="shared" si="643"/>
        <v>13452.517060334776</v>
      </c>
      <c r="Y4172" s="36">
        <f t="shared" si="644"/>
        <v>14397.771637018823</v>
      </c>
      <c r="Z4172" s="36">
        <f t="shared" si="645"/>
        <v>15521.325660913812</v>
      </c>
      <c r="AA4172" s="36">
        <f t="shared" si="646"/>
        <v>16852.932352060467</v>
      </c>
      <c r="AB4172" s="36">
        <f t="shared" si="647"/>
        <v>55163.790978208031</v>
      </c>
      <c r="AC4172" s="36">
        <f t="shared" si="648"/>
        <v>220736.6599232</v>
      </c>
      <c r="AD4172" s="36">
        <f t="shared" si="649"/>
        <v>139853.06436164203</v>
      </c>
    </row>
    <row r="4173" spans="1:30" ht="14.25" customHeight="1" x14ac:dyDescent="0.25">
      <c r="A4173" s="16">
        <v>4157</v>
      </c>
      <c r="B4173" s="34">
        <v>0.40889785386212602</v>
      </c>
      <c r="C4173" s="34">
        <v>5.8524127268566102E-2</v>
      </c>
      <c r="D4173" s="34">
        <v>3.6020865160419101E-2</v>
      </c>
      <c r="E4173" s="34">
        <v>3.5241554258809801E-2</v>
      </c>
      <c r="F4173" s="34">
        <v>4.4020254438371601E-3</v>
      </c>
      <c r="G4173" s="34">
        <v>0.189112115143104</v>
      </c>
      <c r="H4173" s="35">
        <v>1.0649197499545999</v>
      </c>
      <c r="I4173" s="34">
        <v>9.6766820665854805E-2</v>
      </c>
      <c r="J4173" s="34">
        <v>2.0752931189234301E-2</v>
      </c>
      <c r="K4173" s="36">
        <f>Inputs!$B$12*(1+$B4173)^4</f>
        <v>236411.87133824694</v>
      </c>
      <c r="L4173" s="36">
        <f t="shared" si="640"/>
        <v>19449.979316035133</v>
      </c>
      <c r="M4173" s="36">
        <f t="shared" si="641"/>
        <v>222783.89026612672</v>
      </c>
      <c r="N4173" s="37">
        <f>M4173/Inputs!$B$6</f>
        <v>339.60958882031514</v>
      </c>
      <c r="O4173" s="38">
        <f>IF(N4173&gt;Inputs!$B$4,1,0)</f>
        <v>0</v>
      </c>
      <c r="P4173" s="34">
        <f t="shared" si="642"/>
        <v>7.6013889476620508E-2</v>
      </c>
      <c r="Q4173" s="36">
        <f>Inputs!$B$12*(1+$B4173)^0*$C4173+Inputs!$B$29*(1+$D4173)^0*Inputs!$B$19+Inputs!$B$30*(1+$E4173)^0*Inputs!$B$20+Inputs!$B$31*(1+$F4173)^0*Inputs!$B$21+Inputs!$B$22*(1+Inputs!$B$23)^0</f>
        <v>11533.491663540888</v>
      </c>
      <c r="R4173" s="36">
        <f>Inputs!$B$12*(1+$B4173)^1*$C4173+Inputs!$B$29*(1+$D4173)^1*Inputs!$B$19+Inputs!$B$30*(1+$E4173)^1*Inputs!$B$20+Inputs!$B$31*(1+$F4173)^1*Inputs!$B$21+Inputs!$B$22*(1+Inputs!$B$23)^1</f>
        <v>13127.4743850469</v>
      </c>
      <c r="S4173" s="36">
        <f>Inputs!$B$12*(1+$B4173)^2*$C4173+Inputs!$B$29*(1+$D4173)^2*Inputs!$B$19+Inputs!$B$30*(1+$E4173)^2*Inputs!$B$20+Inputs!$B$31*(1+$F4173)^2*Inputs!$B$21+Inputs!$B$22*(1+Inputs!$B$23)^2</f>
        <v>15313.97760637684</v>
      </c>
      <c r="T4173" s="36">
        <f>Inputs!$B$12*(1+$B4173)^3*$C4173+Inputs!$B$29*(1+$D4173)^3*Inputs!$B$19+Inputs!$B$30*(1+$E4173)^3*Inputs!$B$20+Inputs!$B$31*(1+$F4173)^3*Inputs!$B$21+Inputs!$B$22*(1+Inputs!$B$23)^3</f>
        <v>18333.269681616955</v>
      </c>
      <c r="U4173" s="36">
        <f>Inputs!$B$12*(1+$B4173)^4*$C4173+Inputs!$B$29*(1+$D4173)^4*Inputs!$B$19+Inputs!$B$30*(1+$E4173)^4*Inputs!$B$20+Inputs!$B$31*(1+$F4173)^4*Inputs!$B$21+Inputs!$B$22*(1+Inputs!$B$23)^4</f>
        <v>22523.789009023032</v>
      </c>
      <c r="V4173" s="35">
        <f>Inputs!$B$13/(Q4173*(1-$G4173))</f>
        <v>1.3536677669755477</v>
      </c>
      <c r="W4173" s="36">
        <f>Inputs!$B$13</f>
        <v>12660</v>
      </c>
      <c r="X4173" s="36">
        <f t="shared" si="643"/>
        <v>13641.247305929484</v>
      </c>
      <c r="Y4173" s="36">
        <f t="shared" si="644"/>
        <v>15016.911830965179</v>
      </c>
      <c r="Z4173" s="36">
        <f t="shared" si="645"/>
        <v>16904.486306501967</v>
      </c>
      <c r="AA4173" s="36">
        <f t="shared" si="646"/>
        <v>19449.979316035133</v>
      </c>
      <c r="AB4173" s="36">
        <f t="shared" si="647"/>
        <v>58204.554260998309</v>
      </c>
      <c r="AC4173" s="36">
        <f t="shared" si="648"/>
        <v>261184.15377914842</v>
      </c>
      <c r="AD4173" s="36">
        <f t="shared" si="649"/>
        <v>164579.3360051284</v>
      </c>
    </row>
    <row r="4174" spans="1:30" ht="14.25" customHeight="1" x14ac:dyDescent="0.25">
      <c r="A4174" s="16">
        <v>4158</v>
      </c>
      <c r="B4174" s="34">
        <v>0.25642346842535302</v>
      </c>
      <c r="C4174" s="34">
        <v>9.0434638248978197E-2</v>
      </c>
      <c r="D4174" s="34">
        <v>2.7543448667102201E-2</v>
      </c>
      <c r="E4174" s="34">
        <v>2.6587775341040201E-2</v>
      </c>
      <c r="F4174" s="34">
        <v>-5.0551552298093499E-3</v>
      </c>
      <c r="G4174" s="34">
        <v>0.224169625029526</v>
      </c>
      <c r="H4174" s="35">
        <v>0.92762102865117901</v>
      </c>
      <c r="I4174" s="34">
        <v>9.0517919237476596E-2</v>
      </c>
      <c r="J4174" s="34">
        <v>2.55515048094636E-2</v>
      </c>
      <c r="K4174" s="36">
        <f>Inputs!$B$12*(1+$B4174)^4</f>
        <v>149518.6647205175</v>
      </c>
      <c r="L4174" s="36">
        <f t="shared" si="640"/>
        <v>15704.079245941239</v>
      </c>
      <c r="M4174" s="36">
        <f t="shared" si="641"/>
        <v>214748.82877338695</v>
      </c>
      <c r="N4174" s="37">
        <f>M4174/Inputs!$B$6</f>
        <v>327.36101947162643</v>
      </c>
      <c r="O4174" s="38">
        <f>IF(N4174&gt;Inputs!$B$4,1,0)</f>
        <v>0</v>
      </c>
      <c r="P4174" s="34">
        <f t="shared" si="642"/>
        <v>6.4966414428013E-2</v>
      </c>
      <c r="Q4174" s="36">
        <f>Inputs!$B$12*(1+$B4174)^0*$C4174+Inputs!$B$29*(1+$D4174)^0*Inputs!$B$19+Inputs!$B$30*(1+$E4174)^0*Inputs!$B$20+Inputs!$B$31*(1+$F4174)^0*Inputs!$B$21+Inputs!$B$22*(1+Inputs!$B$23)^0</f>
        <v>13448.122322365612</v>
      </c>
      <c r="R4174" s="36">
        <f>Inputs!$B$12*(1+$B4174)^1*$C4174+Inputs!$B$29*(1+$D4174)^1*Inputs!$B$19+Inputs!$B$30*(1+$E4174)^1*Inputs!$B$20+Inputs!$B$31*(1+$F4174)^1*Inputs!$B$21+Inputs!$B$22*(1+Inputs!$B$23)^1</f>
        <v>14905.286868835228</v>
      </c>
      <c r="S4174" s="36">
        <f>Inputs!$B$12*(1+$B4174)^2*$C4174+Inputs!$B$29*(1+$D4174)^2*Inputs!$B$19+Inputs!$B$30*(1+$E4174)^2*Inputs!$B$20+Inputs!$B$31*(1+$F4174)^2*Inputs!$B$21+Inputs!$B$22*(1+Inputs!$B$23)^2</f>
        <v>16721.554820447182</v>
      </c>
      <c r="T4174" s="36">
        <f>Inputs!$B$12*(1+$B4174)^3*$C4174+Inputs!$B$29*(1+$D4174)^3*Inputs!$B$19+Inputs!$B$30*(1+$E4174)^3*Inputs!$B$20+Inputs!$B$31*(1+$F4174)^3*Inputs!$B$21+Inputs!$B$22*(1+Inputs!$B$23)^3</f>
        <v>18988.466602390792</v>
      </c>
      <c r="U4174" s="36">
        <f>Inputs!$B$12*(1+$B4174)^4*$C4174+Inputs!$B$29*(1+$D4174)^4*Inputs!$B$19+Inputs!$B$30*(1+$E4174)^4*Inputs!$B$20+Inputs!$B$31*(1+$F4174)^4*Inputs!$B$21+Inputs!$B$22*(1+Inputs!$B$23)^4</f>
        <v>21821.023345628779</v>
      </c>
      <c r="V4174" s="35">
        <f>Inputs!$B$13/(Q4174*(1-$G4174))</f>
        <v>1.2134035914525196</v>
      </c>
      <c r="W4174" s="36">
        <f>Inputs!$B$13</f>
        <v>12660</v>
      </c>
      <c r="X4174" s="36">
        <f t="shared" si="643"/>
        <v>13205.572394739535</v>
      </c>
      <c r="Y4174" s="36">
        <f t="shared" si="644"/>
        <v>13887.852701173024</v>
      </c>
      <c r="Z4174" s="36">
        <f t="shared" si="645"/>
        <v>14718.079496579921</v>
      </c>
      <c r="AA4174" s="36">
        <f t="shared" si="646"/>
        <v>15704.079245941239</v>
      </c>
      <c r="AB4174" s="36">
        <f t="shared" si="647"/>
        <v>54011.397020237593</v>
      </c>
      <c r="AC4174" s="36">
        <f t="shared" si="648"/>
        <v>247902.58542231645</v>
      </c>
      <c r="AD4174" s="36">
        <f t="shared" si="649"/>
        <v>160737.43175314937</v>
      </c>
    </row>
    <row r="4175" spans="1:30" ht="14.25" customHeight="1" x14ac:dyDescent="0.25">
      <c r="A4175" s="16">
        <v>4159</v>
      </c>
      <c r="B4175" s="34">
        <v>0.36152769879483598</v>
      </c>
      <c r="C4175" s="34">
        <v>4.5141355328911101E-2</v>
      </c>
      <c r="D4175" s="34">
        <v>2.8310465752708999E-2</v>
      </c>
      <c r="E4175" s="34">
        <v>4.12529576158569E-2</v>
      </c>
      <c r="F4175" s="34">
        <v>-1.0890873537426999E-2</v>
      </c>
      <c r="G4175" s="34">
        <v>0.21891484702215999</v>
      </c>
      <c r="H4175" s="35">
        <v>1.12258059340709</v>
      </c>
      <c r="I4175" s="34">
        <v>8.9430303101572295E-2</v>
      </c>
      <c r="J4175" s="34">
        <v>3.1841831713882197E-2</v>
      </c>
      <c r="K4175" s="36">
        <f>Inputs!$B$12*(1+$B4175)^4</f>
        <v>206185.05096509212</v>
      </c>
      <c r="L4175" s="36">
        <f t="shared" si="640"/>
        <v>15500.391582479748</v>
      </c>
      <c r="M4175" s="36">
        <f t="shared" si="641"/>
        <v>234385.53076440046</v>
      </c>
      <c r="N4175" s="37">
        <f>M4175/Inputs!$B$6</f>
        <v>357.29501640914702</v>
      </c>
      <c r="O4175" s="38">
        <f>IF(N4175&gt;Inputs!$B$4,1,0)</f>
        <v>0</v>
      </c>
      <c r="P4175" s="34">
        <f t="shared" si="642"/>
        <v>5.7588471387690097E-2</v>
      </c>
      <c r="Q4175" s="36">
        <f>Inputs!$B$12*(1+$B4175)^0*$C4175+Inputs!$B$29*(1+$D4175)^0*Inputs!$B$19+Inputs!$B$30*(1+$E4175)^0*Inputs!$B$20+Inputs!$B$31*(1+$F4175)^0*Inputs!$B$21+Inputs!$B$22*(1+Inputs!$B$23)^0</f>
        <v>10730.525347161587</v>
      </c>
      <c r="R4175" s="36">
        <f>Inputs!$B$12*(1+$B4175)^1*$C4175+Inputs!$B$29*(1+$D4175)^1*Inputs!$B$19+Inputs!$B$30*(1+$E4175)^1*Inputs!$B$20+Inputs!$B$31*(1+$F4175)^1*Inputs!$B$21+Inputs!$B$22*(1+Inputs!$B$23)^1</f>
        <v>11788.515365200246</v>
      </c>
      <c r="S4175" s="36">
        <f>Inputs!$B$12*(1+$B4175)^2*$C4175+Inputs!$B$29*(1+$D4175)^2*Inputs!$B$19+Inputs!$B$30*(1+$E4175)^2*Inputs!$B$20+Inputs!$B$31*(1+$F4175)^2*Inputs!$B$21+Inputs!$B$22*(1+Inputs!$B$23)^2</f>
        <v>13205.891344638661</v>
      </c>
      <c r="T4175" s="36">
        <f>Inputs!$B$12*(1+$B4175)^3*$C4175+Inputs!$B$29*(1+$D4175)^3*Inputs!$B$19+Inputs!$B$30*(1+$E4175)^3*Inputs!$B$20+Inputs!$B$31*(1+$F4175)^3*Inputs!$B$21+Inputs!$B$22*(1+Inputs!$B$23)^3</f>
        <v>15110.818937948558</v>
      </c>
      <c r="U4175" s="36">
        <f>Inputs!$B$12*(1+$B4175)^4*$C4175+Inputs!$B$29*(1+$D4175)^4*Inputs!$B$19+Inputs!$B$30*(1+$E4175)^4*Inputs!$B$20+Inputs!$B$31*(1+$F4175)^4*Inputs!$B$21+Inputs!$B$22*(1+Inputs!$B$23)^4</f>
        <v>17677.740604567847</v>
      </c>
      <c r="V4175" s="35">
        <f>Inputs!$B$13/(Q4175*(1-$G4175))</f>
        <v>1.5104777704657102</v>
      </c>
      <c r="W4175" s="36">
        <f>Inputs!$B$13</f>
        <v>12660</v>
      </c>
      <c r="X4175" s="36">
        <f t="shared" si="643"/>
        <v>13015.305830076099</v>
      </c>
      <c r="Y4175" s="36">
        <f t="shared" si="644"/>
        <v>13579.900642389925</v>
      </c>
      <c r="Z4175" s="36">
        <f t="shared" si="645"/>
        <v>14394.206724601754</v>
      </c>
      <c r="AA4175" s="36">
        <f t="shared" si="646"/>
        <v>15500.391582479748</v>
      </c>
      <c r="AB4175" s="36">
        <f t="shared" si="647"/>
        <v>53408.693931159236</v>
      </c>
      <c r="AC4175" s="36">
        <f t="shared" si="648"/>
        <v>277728.37266465719</v>
      </c>
      <c r="AD4175" s="36">
        <f t="shared" si="649"/>
        <v>180976.83683324122</v>
      </c>
    </row>
    <row r="4176" spans="1:30" ht="14.25" customHeight="1" x14ac:dyDescent="0.25">
      <c r="A4176" s="16">
        <v>4160</v>
      </c>
      <c r="B4176" s="34">
        <v>0.50032865553449501</v>
      </c>
      <c r="C4176" s="34">
        <v>6.8553164310374101E-2</v>
      </c>
      <c r="D4176" s="34">
        <v>4.6150838745303201E-2</v>
      </c>
      <c r="E4176" s="34">
        <v>4.0881740728598299E-2</v>
      </c>
      <c r="F4176" s="34">
        <v>3.5649555651605998E-2</v>
      </c>
      <c r="G4176" s="34">
        <v>0.190696028734753</v>
      </c>
      <c r="H4176" s="35">
        <v>1.0623167867787799</v>
      </c>
      <c r="I4176" s="34">
        <v>9.6090370881542903E-2</v>
      </c>
      <c r="J4176" s="34">
        <v>2.24820883813413E-2</v>
      </c>
      <c r="K4176" s="36">
        <f>Inputs!$B$12*(1+$B4176)^4</f>
        <v>304016.2984874344</v>
      </c>
      <c r="L4176" s="36">
        <f t="shared" si="640"/>
        <v>26086.34857397385</v>
      </c>
      <c r="M4176" s="36">
        <f t="shared" si="641"/>
        <v>296576.53542184143</v>
      </c>
      <c r="N4176" s="37">
        <f>M4176/Inputs!$B$6</f>
        <v>452.09837716744119</v>
      </c>
      <c r="O4176" s="38">
        <f>IF(N4176&gt;Inputs!$B$4,1,0)</f>
        <v>1</v>
      </c>
      <c r="P4176" s="34">
        <f t="shared" si="642"/>
        <v>7.3608282500201599E-2</v>
      </c>
      <c r="Q4176" s="36">
        <f>Inputs!$B$12*(1+$B4176)^0*$C4176+Inputs!$B$29*(1+$D4176)^0*Inputs!$B$19+Inputs!$B$30*(1+$E4176)^0*Inputs!$B$20+Inputs!$B$31*(1+$F4176)^0*Inputs!$B$21+Inputs!$B$22*(1+Inputs!$B$23)^0</f>
        <v>12135.233886049369</v>
      </c>
      <c r="R4176" s="36">
        <f>Inputs!$B$12*(1+$B4176)^1*$C4176+Inputs!$B$29*(1+$D4176)^1*Inputs!$B$19+Inputs!$B$30*(1+$E4176)^1*Inputs!$B$20+Inputs!$B$31*(1+$F4176)^1*Inputs!$B$21+Inputs!$B$22*(1+Inputs!$B$23)^1</f>
        <v>14539.933095423312</v>
      </c>
      <c r="S4176" s="36">
        <f>Inputs!$B$12*(1+$B4176)^2*$C4176+Inputs!$B$29*(1+$D4176)^2*Inputs!$B$19+Inputs!$B$30*(1+$E4176)^2*Inputs!$B$20+Inputs!$B$31*(1+$F4176)^2*Inputs!$B$21+Inputs!$B$22*(1+Inputs!$B$23)^2</f>
        <v>17989.169130755563</v>
      </c>
      <c r="T4176" s="36">
        <f>Inputs!$B$12*(1+$B4176)^3*$C4176+Inputs!$B$29*(1+$D4176)^3*Inputs!$B$19+Inputs!$B$30*(1+$E4176)^3*Inputs!$B$20+Inputs!$B$31*(1+$F4176)^3*Inputs!$B$21+Inputs!$B$22*(1+Inputs!$B$23)^3</f>
        <v>22998.743406036352</v>
      </c>
      <c r="U4176" s="36">
        <f>Inputs!$B$12*(1+$B4176)^4*$C4176+Inputs!$B$29*(1+$D4176)^4*Inputs!$B$19+Inputs!$B$30*(1+$E4176)^4*Inputs!$B$20+Inputs!$B$31*(1+$F4176)^4*Inputs!$B$21+Inputs!$B$22*(1+Inputs!$B$23)^4</f>
        <v>30342.235682574537</v>
      </c>
      <c r="V4176" s="35">
        <f>Inputs!$B$13/(Q4176*(1-$G4176))</f>
        <v>1.2890622286810398</v>
      </c>
      <c r="W4176" s="36">
        <f>Inputs!$B$13</f>
        <v>12660</v>
      </c>
      <c r="X4176" s="36">
        <f t="shared" si="643"/>
        <v>14501.644860310533</v>
      </c>
      <c r="Y4176" s="36">
        <f t="shared" si="644"/>
        <v>17116.517910643535</v>
      </c>
      <c r="Z4176" s="36">
        <f t="shared" si="645"/>
        <v>20827.976902721359</v>
      </c>
      <c r="AA4176" s="36">
        <f t="shared" si="646"/>
        <v>26086.34857397385</v>
      </c>
      <c r="AB4176" s="36">
        <f t="shared" si="647"/>
        <v>67536.973134393716</v>
      </c>
      <c r="AC4176" s="36">
        <f t="shared" si="648"/>
        <v>362361.72428133141</v>
      </c>
      <c r="AD4176" s="36">
        <f t="shared" si="649"/>
        <v>229039.56228744768</v>
      </c>
    </row>
    <row r="4177" spans="1:30" ht="14.25" customHeight="1" x14ac:dyDescent="0.25">
      <c r="A4177" s="16">
        <v>4161</v>
      </c>
      <c r="B4177" s="34">
        <v>0.38468433075437503</v>
      </c>
      <c r="C4177" s="34">
        <v>6.98484369054439E-2</v>
      </c>
      <c r="D4177" s="34">
        <v>3.8264917495952802E-2</v>
      </c>
      <c r="E4177" s="34">
        <v>3.9412021088479098E-2</v>
      </c>
      <c r="F4177" s="34">
        <v>1.09369675725119E-2</v>
      </c>
      <c r="G4177" s="34">
        <v>0.20867203518590299</v>
      </c>
      <c r="H4177" s="35">
        <v>1.1136666502450701</v>
      </c>
      <c r="I4177" s="34">
        <v>9.5117253747259101E-2</v>
      </c>
      <c r="J4177" s="34">
        <v>2.3568239827670201E-2</v>
      </c>
      <c r="K4177" s="36">
        <f>Inputs!$B$12*(1+$B4177)^4</f>
        <v>220574.02144952671</v>
      </c>
      <c r="L4177" s="36">
        <f t="shared" ref="L4177:L4240" si="650">AA4177</f>
        <v>21410.785589316423</v>
      </c>
      <c r="M4177" s="36">
        <f t="shared" ref="M4177:M4240" si="651">AB4177+AD4177</f>
        <v>255980.56186489554</v>
      </c>
      <c r="N4177" s="37">
        <f>M4177/Inputs!$B$6</f>
        <v>390.21427113551152</v>
      </c>
      <c r="O4177" s="38">
        <f>IF(N4177&gt;Inputs!$B$4,1,0)</f>
        <v>0</v>
      </c>
      <c r="P4177" s="34">
        <f t="shared" ref="P4177:P4240" si="652">I4177-J4177</f>
        <v>7.15490139195889E-2</v>
      </c>
      <c r="Q4177" s="36">
        <f>Inputs!$B$12*(1+$B4177)^0*$C4177+Inputs!$B$29*(1+$D4177)^0*Inputs!$B$19+Inputs!$B$30*(1+$E4177)^0*Inputs!$B$20+Inputs!$B$31*(1+$F4177)^0*Inputs!$B$21+Inputs!$B$22*(1+Inputs!$B$23)^0</f>
        <v>12212.950241753555</v>
      </c>
      <c r="R4177" s="36">
        <f>Inputs!$B$12*(1+$B4177)^1*$C4177+Inputs!$B$29*(1+$D4177)^1*Inputs!$B$19+Inputs!$B$30*(1+$E4177)^1*Inputs!$B$20+Inputs!$B$31*(1+$F4177)^1*Inputs!$B$21+Inputs!$B$22*(1+Inputs!$B$23)^1</f>
        <v>14030.649064995421</v>
      </c>
      <c r="S4177" s="36">
        <f>Inputs!$B$12*(1+$B4177)^2*$C4177+Inputs!$B$29*(1+$D4177)^2*Inputs!$B$19+Inputs!$B$30*(1+$E4177)^2*Inputs!$B$20+Inputs!$B$31*(1+$F4177)^2*Inputs!$B$21+Inputs!$B$22*(1+Inputs!$B$23)^2</f>
        <v>16475.72595688151</v>
      </c>
      <c r="T4177" s="36">
        <f>Inputs!$B$12*(1+$B4177)^3*$C4177+Inputs!$B$29*(1+$D4177)^3*Inputs!$B$19+Inputs!$B$30*(1+$E4177)^3*Inputs!$B$20+Inputs!$B$31*(1+$F4177)^3*Inputs!$B$21+Inputs!$B$22*(1+Inputs!$B$23)^3</f>
        <v>19787.03630190577</v>
      </c>
      <c r="U4177" s="36">
        <f>Inputs!$B$12*(1+$B4177)^4*$C4177+Inputs!$B$29*(1+$D4177)^4*Inputs!$B$19+Inputs!$B$30*(1+$E4177)^4*Inputs!$B$20+Inputs!$B$31*(1+$F4177)^4*Inputs!$B$21+Inputs!$B$22*(1+Inputs!$B$23)^4</f>
        <v>24295.22213972938</v>
      </c>
      <c r="V4177" s="35">
        <f>Inputs!$B$13/(Q4177*(1-$G4177))</f>
        <v>1.3099556862965824</v>
      </c>
      <c r="W4177" s="36">
        <f>Inputs!$B$13</f>
        <v>12660</v>
      </c>
      <c r="X4177" s="36">
        <f t="shared" ref="X4177:X4240" si="653">R4177*(1-$G4177)*($V4177+($H4177-$V4177)*1/4)</f>
        <v>13999.393217898691</v>
      </c>
      <c r="Y4177" s="36">
        <f t="shared" ref="Y4177:Y4240" si="654">S4177*(1-$G4177)*($V4177+($H4177-$V4177)*2/4)</f>
        <v>15799.233728692667</v>
      </c>
      <c r="Z4177" s="36">
        <f t="shared" ref="Z4177:Z4240" si="655">T4177*(1-$G4177)*($V4177+($H4177-$V4177)*3/4)</f>
        <v>18206.206730606882</v>
      </c>
      <c r="AA4177" s="36">
        <f t="shared" ref="AA4177:AA4240" si="656">U4177*(1-$G4177)*$H4177</f>
        <v>21410.785589316423</v>
      </c>
      <c r="AB4177" s="36">
        <f t="shared" ref="AB4177:AB4240" si="657">W4177/(1+$I4177)^1+X4177/(1+$I4177)^2+Y4177/(1+$I4177)^3+Z4177/(1+$I4177)^4+AA4177/(1+$I4177)^5</f>
        <v>61515.026103992946</v>
      </c>
      <c r="AC4177" s="36">
        <f t="shared" ref="AC4177:AC4240" si="658">AA4177*(1+$J4177)/($I4177-$J4177)</f>
        <v>306299.12165685615</v>
      </c>
      <c r="AD4177" s="36">
        <f t="shared" ref="AD4177:AD4240" si="659">AC4177/(1+$I4177)^5</f>
        <v>194465.5357609026</v>
      </c>
    </row>
    <row r="4178" spans="1:30" ht="14.25" customHeight="1" x14ac:dyDescent="0.25">
      <c r="A4178" s="16">
        <v>4162</v>
      </c>
      <c r="B4178" s="34">
        <v>0.15347484717366999</v>
      </c>
      <c r="C4178" s="34">
        <v>0.104671611717398</v>
      </c>
      <c r="D4178" s="34">
        <v>1.9874548237580801E-2</v>
      </c>
      <c r="E4178" s="34">
        <v>5.1167099780926199E-2</v>
      </c>
      <c r="F4178" s="34">
        <v>1.34774014927863E-2</v>
      </c>
      <c r="G4178" s="34">
        <v>0.20280829520089699</v>
      </c>
      <c r="H4178" s="35">
        <v>1.1596084101284101</v>
      </c>
      <c r="I4178" s="34">
        <v>0.10455695535956</v>
      </c>
      <c r="J4178" s="34">
        <v>2.1797939347006499E-2</v>
      </c>
      <c r="K4178" s="36">
        <f>Inputs!$B$12*(1+$B4178)^4</f>
        <v>106214.48925520029</v>
      </c>
      <c r="L4178" s="36">
        <f t="shared" si="650"/>
        <v>18418.362667003326</v>
      </c>
      <c r="M4178" s="36">
        <f t="shared" si="651"/>
        <v>194767.9260802244</v>
      </c>
      <c r="N4178" s="37">
        <f>M4178/Inputs!$B$6</f>
        <v>296.90232634180546</v>
      </c>
      <c r="O4178" s="38">
        <f>IF(N4178&gt;Inputs!$B$4,1,0)</f>
        <v>0</v>
      </c>
      <c r="P4178" s="34">
        <f t="shared" si="652"/>
        <v>8.2759016012553505E-2</v>
      </c>
      <c r="Q4178" s="36">
        <f>Inputs!$B$12*(1+$B4178)^0*$C4178+Inputs!$B$29*(1+$D4178)^0*Inputs!$B$19+Inputs!$B$30*(1+$E4178)^0*Inputs!$B$20+Inputs!$B$31*(1+$F4178)^0*Inputs!$B$21+Inputs!$B$22*(1+Inputs!$B$23)^0</f>
        <v>14302.340730470802</v>
      </c>
      <c r="R4178" s="36">
        <f>Inputs!$B$12*(1+$B4178)^1*$C4178+Inputs!$B$29*(1+$D4178)^1*Inputs!$B$19+Inputs!$B$30*(1+$E4178)^1*Inputs!$B$20+Inputs!$B$31*(1+$F4178)^1*Inputs!$B$21+Inputs!$B$22*(1+Inputs!$B$23)^1</f>
        <v>15452.038467679427</v>
      </c>
      <c r="S4178" s="36">
        <f>Inputs!$B$12*(1+$B4178)^2*$C4178+Inputs!$B$29*(1+$D4178)^2*Inputs!$B$19+Inputs!$B$30*(1+$E4178)^2*Inputs!$B$20+Inputs!$B$31*(1+$F4178)^2*Inputs!$B$21+Inputs!$B$22*(1+Inputs!$B$23)^2</f>
        <v>16756.290559299396</v>
      </c>
      <c r="T4178" s="36">
        <f>Inputs!$B$12*(1+$B4178)^3*$C4178+Inputs!$B$29*(1+$D4178)^3*Inputs!$B$19+Inputs!$B$30*(1+$E4178)^3*Inputs!$B$20+Inputs!$B$31*(1+$F4178)^3*Inputs!$B$21+Inputs!$B$22*(1+Inputs!$B$23)^3</f>
        <v>18238.111575711984</v>
      </c>
      <c r="U4178" s="36">
        <f>Inputs!$B$12*(1+$B4178)^4*$C4178+Inputs!$B$29*(1+$D4178)^4*Inputs!$B$19+Inputs!$B$30*(1+$E4178)^4*Inputs!$B$20+Inputs!$B$31*(1+$F4178)^4*Inputs!$B$21+Inputs!$B$22*(1+Inputs!$B$23)^4</f>
        <v>19924.016502293453</v>
      </c>
      <c r="V4178" s="35">
        <f>Inputs!$B$13/(Q4178*(1-$G4178))</f>
        <v>1.1103600160457121</v>
      </c>
      <c r="W4178" s="36">
        <f>Inputs!$B$13</f>
        <v>12660</v>
      </c>
      <c r="X4178" s="36">
        <f t="shared" si="653"/>
        <v>13829.341055533583</v>
      </c>
      <c r="Y4178" s="36">
        <f t="shared" si="654"/>
        <v>15161.091693880817</v>
      </c>
      <c r="Z4178" s="36">
        <f t="shared" si="655"/>
        <v>16680.852289325896</v>
      </c>
      <c r="AA4178" s="36">
        <f t="shared" si="656"/>
        <v>18418.362667003326</v>
      </c>
      <c r="AB4178" s="36">
        <f t="shared" si="657"/>
        <v>56455.83392513611</v>
      </c>
      <c r="AC4178" s="36">
        <f t="shared" si="658"/>
        <v>227405.37437558584</v>
      </c>
      <c r="AD4178" s="36">
        <f t="shared" si="659"/>
        <v>138312.09215508829</v>
      </c>
    </row>
    <row r="4179" spans="1:30" ht="14.25" customHeight="1" x14ac:dyDescent="0.25">
      <c r="A4179" s="16">
        <v>4163</v>
      </c>
      <c r="B4179" s="34">
        <v>0.26042931322456703</v>
      </c>
      <c r="C4179" s="34">
        <v>9.1506070013931004E-2</v>
      </c>
      <c r="D4179" s="34">
        <v>3.5158496296303E-2</v>
      </c>
      <c r="E4179" s="34">
        <v>3.9691938495569401E-2</v>
      </c>
      <c r="F4179" s="34">
        <v>3.1365572720383002E-3</v>
      </c>
      <c r="G4179" s="34">
        <v>0.215952793007057</v>
      </c>
      <c r="H4179" s="35">
        <v>1.09021506133516</v>
      </c>
      <c r="I4179" s="34">
        <v>9.9358034627746103E-2</v>
      </c>
      <c r="J4179" s="34">
        <v>3.2447556867889499E-2</v>
      </c>
      <c r="K4179" s="36">
        <f>Inputs!$B$12*(1+$B4179)^4</f>
        <v>151434.64005265891</v>
      </c>
      <c r="L4179" s="36">
        <f t="shared" si="650"/>
        <v>19283.273765858637</v>
      </c>
      <c r="M4179" s="36">
        <f t="shared" si="651"/>
        <v>243474.71045688953</v>
      </c>
      <c r="N4179" s="37">
        <f>M4179/Inputs!$B$6</f>
        <v>371.15047325745354</v>
      </c>
      <c r="O4179" s="38">
        <f>IF(N4179&gt;Inputs!$B$4,1,0)</f>
        <v>0</v>
      </c>
      <c r="P4179" s="34">
        <f t="shared" si="652"/>
        <v>6.6910477759856604E-2</v>
      </c>
      <c r="Q4179" s="36">
        <f>Inputs!$B$12*(1+$B4179)^0*$C4179+Inputs!$B$29*(1+$D4179)^0*Inputs!$B$19+Inputs!$B$30*(1+$E4179)^0*Inputs!$B$20+Inputs!$B$31*(1+$F4179)^0*Inputs!$B$21+Inputs!$B$22*(1+Inputs!$B$23)^0</f>
        <v>13512.408228262782</v>
      </c>
      <c r="R4179" s="36">
        <f>Inputs!$B$12*(1+$B4179)^1*$C4179+Inputs!$B$29*(1+$D4179)^1*Inputs!$B$19+Inputs!$B$30*(1+$E4179)^1*Inputs!$B$20+Inputs!$B$31*(1+$F4179)^1*Inputs!$B$21+Inputs!$B$22*(1+Inputs!$B$23)^1</f>
        <v>15103.03542002297</v>
      </c>
      <c r="S4179" s="36">
        <f>Inputs!$B$12*(1+$B4179)^2*$C4179+Inputs!$B$29*(1+$D4179)^2*Inputs!$B$19+Inputs!$B$30*(1+$E4179)^2*Inputs!$B$20+Inputs!$B$31*(1+$F4179)^2*Inputs!$B$21+Inputs!$B$22*(1+Inputs!$B$23)^2</f>
        <v>17072.044922773384</v>
      </c>
      <c r="T4179" s="36">
        <f>Inputs!$B$12*(1+$B4179)^3*$C4179+Inputs!$B$29*(1+$D4179)^3*Inputs!$B$19+Inputs!$B$30*(1+$E4179)^3*Inputs!$B$20+Inputs!$B$31*(1+$F4179)^3*Inputs!$B$21+Inputs!$B$22*(1+Inputs!$B$23)^3</f>
        <v>19516.652566910831</v>
      </c>
      <c r="U4179" s="36">
        <f>Inputs!$B$12*(1+$B4179)^4*$C4179+Inputs!$B$29*(1+$D4179)^4*Inputs!$B$19+Inputs!$B$30*(1+$E4179)^4*Inputs!$B$20+Inputs!$B$31*(1+$F4179)^4*Inputs!$B$21+Inputs!$B$22*(1+Inputs!$B$23)^4</f>
        <v>22559.339361698472</v>
      </c>
      <c r="V4179" s="35">
        <f>Inputs!$B$13/(Q4179*(1-$G4179))</f>
        <v>1.1949747707708398</v>
      </c>
      <c r="W4179" s="36">
        <f>Inputs!$B$13</f>
        <v>12660</v>
      </c>
      <c r="X4179" s="36">
        <f t="shared" si="653"/>
        <v>13840.157235762357</v>
      </c>
      <c r="Y4179" s="36">
        <f t="shared" si="654"/>
        <v>15293.963320530487</v>
      </c>
      <c r="Z4179" s="36">
        <f t="shared" si="655"/>
        <v>17083.203387046626</v>
      </c>
      <c r="AA4179" s="36">
        <f t="shared" si="656"/>
        <v>19283.273765858637</v>
      </c>
      <c r="AB4179" s="36">
        <f t="shared" si="657"/>
        <v>58181.774349850297</v>
      </c>
      <c r="AC4179" s="36">
        <f t="shared" si="658"/>
        <v>297546.35678180645</v>
      </c>
      <c r="AD4179" s="36">
        <f t="shared" si="659"/>
        <v>185292.93610703925</v>
      </c>
    </row>
    <row r="4180" spans="1:30" ht="14.25" customHeight="1" x14ac:dyDescent="0.25">
      <c r="A4180" s="16">
        <v>4164</v>
      </c>
      <c r="B4180" s="34">
        <v>0.29288915363670898</v>
      </c>
      <c r="C4180" s="34">
        <v>8.3200255886514002E-2</v>
      </c>
      <c r="D4180" s="34">
        <v>1.5429179281691701E-2</v>
      </c>
      <c r="E4180" s="34">
        <v>2.3671422945348599E-2</v>
      </c>
      <c r="F4180" s="34">
        <v>-1.5982138873354802E-2</v>
      </c>
      <c r="G4180" s="34">
        <v>0.20746968046022499</v>
      </c>
      <c r="H4180" s="35">
        <v>0.93735601623934595</v>
      </c>
      <c r="I4180" s="34">
        <v>0.10377944601915499</v>
      </c>
      <c r="J4180" s="34">
        <v>2.05471907764035E-2</v>
      </c>
      <c r="K4180" s="36">
        <f>Inputs!$B$12*(1+$B4180)^4</f>
        <v>167647.24412252518</v>
      </c>
      <c r="L4180" s="36">
        <f t="shared" si="650"/>
        <v>16235.428845499533</v>
      </c>
      <c r="M4180" s="36">
        <f t="shared" si="651"/>
        <v>174233.54248701542</v>
      </c>
      <c r="N4180" s="37">
        <f>M4180/Inputs!$B$6</f>
        <v>265.59991232776741</v>
      </c>
      <c r="O4180" s="38">
        <f>IF(N4180&gt;Inputs!$B$4,1,0)</f>
        <v>0</v>
      </c>
      <c r="P4180" s="34">
        <f t="shared" si="652"/>
        <v>8.3232255242751491E-2</v>
      </c>
      <c r="Q4180" s="36">
        <f>Inputs!$B$12*(1+$B4180)^0*$C4180+Inputs!$B$29*(1+$D4180)^0*Inputs!$B$19+Inputs!$B$30*(1+$E4180)^0*Inputs!$B$20+Inputs!$B$31*(1+$F4180)^0*Inputs!$B$21+Inputs!$B$22*(1+Inputs!$B$23)^0</f>
        <v>13014.05938061776</v>
      </c>
      <c r="R4180" s="36">
        <f>Inputs!$B$12*(1+$B4180)^1*$C4180+Inputs!$B$29*(1+$D4180)^1*Inputs!$B$19+Inputs!$B$30*(1+$E4180)^1*Inputs!$B$20+Inputs!$B$31*(1+$F4180)^1*Inputs!$B$21+Inputs!$B$22*(1+Inputs!$B$23)^1</f>
        <v>14445.360993535964</v>
      </c>
      <c r="S4180" s="36">
        <f>Inputs!$B$12*(1+$B4180)^2*$C4180+Inputs!$B$29*(1+$D4180)^2*Inputs!$B$19+Inputs!$B$30*(1+$E4180)^2*Inputs!$B$20+Inputs!$B$31*(1+$F4180)^2*Inputs!$B$21+Inputs!$B$22*(1+Inputs!$B$23)^2</f>
        <v>16306.172594344975</v>
      </c>
      <c r="T4180" s="36">
        <f>Inputs!$B$12*(1+$B4180)^3*$C4180+Inputs!$B$29*(1+$D4180)^3*Inputs!$B$19+Inputs!$B$30*(1+$E4180)^3*Inputs!$B$20+Inputs!$B$31*(1+$F4180)^3*Inputs!$B$21+Inputs!$B$22*(1+Inputs!$B$23)^3</f>
        <v>18721.884555601893</v>
      </c>
      <c r="U4180" s="36">
        <f>Inputs!$B$12*(1+$B4180)^4*$C4180+Inputs!$B$29*(1+$D4180)^4*Inputs!$B$19+Inputs!$B$30*(1+$E4180)^4*Inputs!$B$20+Inputs!$B$31*(1+$F4180)^4*Inputs!$B$21+Inputs!$B$22*(1+Inputs!$B$23)^4</f>
        <v>21854.622419774721</v>
      </c>
      <c r="V4180" s="35">
        <f>Inputs!$B$13/(Q4180*(1-$G4180))</f>
        <v>1.2274534639135151</v>
      </c>
      <c r="W4180" s="36">
        <f>Inputs!$B$13</f>
        <v>12660</v>
      </c>
      <c r="X4180" s="36">
        <f t="shared" si="653"/>
        <v>13222.074813737827</v>
      </c>
      <c r="Y4180" s="36">
        <f t="shared" si="654"/>
        <v>13988.063854277501</v>
      </c>
      <c r="Z4180" s="36">
        <f t="shared" si="655"/>
        <v>14984.262852371025</v>
      </c>
      <c r="AA4180" s="36">
        <f t="shared" si="656"/>
        <v>16235.428845499533</v>
      </c>
      <c r="AB4180" s="36">
        <f t="shared" si="657"/>
        <v>52728.673680878797</v>
      </c>
      <c r="AC4180" s="36">
        <f t="shared" si="658"/>
        <v>199069.71463166855</v>
      </c>
      <c r="AD4180" s="36">
        <f t="shared" si="659"/>
        <v>121504.86880613663</v>
      </c>
    </row>
    <row r="4181" spans="1:30" ht="14.25" customHeight="1" x14ac:dyDescent="0.25">
      <c r="A4181" s="16">
        <v>4165</v>
      </c>
      <c r="B4181" s="34">
        <v>0.240447075092797</v>
      </c>
      <c r="C4181" s="34">
        <v>9.8536989526287699E-2</v>
      </c>
      <c r="D4181" s="34">
        <v>1.86899695594685E-2</v>
      </c>
      <c r="E4181" s="34">
        <v>5.9647283780249999E-2</v>
      </c>
      <c r="F4181" s="34">
        <v>2.0663151190338E-2</v>
      </c>
      <c r="G4181" s="34">
        <v>0.209983245073915</v>
      </c>
      <c r="H4181" s="35">
        <v>1.0860650447013001</v>
      </c>
      <c r="I4181" s="34">
        <v>0.104814848183604</v>
      </c>
      <c r="J4181" s="34">
        <v>2.5667940778892701E-2</v>
      </c>
      <c r="K4181" s="36">
        <f>Inputs!$B$12*(1+$B4181)^4</f>
        <v>142057.51324964903</v>
      </c>
      <c r="L4181" s="36">
        <f t="shared" si="650"/>
        <v>19755.08824191341</v>
      </c>
      <c r="M4181" s="36">
        <f t="shared" si="651"/>
        <v>213671.64648285479</v>
      </c>
      <c r="N4181" s="37">
        <f>M4181/Inputs!$B$6</f>
        <v>325.71897329703472</v>
      </c>
      <c r="O4181" s="38">
        <f>IF(N4181&gt;Inputs!$B$4,1,0)</f>
        <v>0</v>
      </c>
      <c r="P4181" s="34">
        <f t="shared" si="652"/>
        <v>7.9146907404711295E-2</v>
      </c>
      <c r="Q4181" s="36">
        <f>Inputs!$B$12*(1+$B4181)^0*$C4181+Inputs!$B$29*(1+$D4181)^0*Inputs!$B$19+Inputs!$B$30*(1+$E4181)^0*Inputs!$B$20+Inputs!$B$31*(1+$F4181)^0*Inputs!$B$21+Inputs!$B$22*(1+Inputs!$B$23)^0</f>
        <v>13934.263399004183</v>
      </c>
      <c r="R4181" s="36">
        <f>Inputs!$B$12*(1+$B4181)^1*$C4181+Inputs!$B$29*(1+$D4181)^1*Inputs!$B$19+Inputs!$B$30*(1+$E4181)^1*Inputs!$B$20+Inputs!$B$31*(1+$F4181)^1*Inputs!$B$21+Inputs!$B$22*(1+Inputs!$B$23)^1</f>
        <v>15591.478325719436</v>
      </c>
      <c r="S4181" s="36">
        <f>Inputs!$B$12*(1+$B4181)^2*$C4181+Inputs!$B$29*(1+$D4181)^2*Inputs!$B$19+Inputs!$B$30*(1+$E4181)^2*Inputs!$B$20+Inputs!$B$31*(1+$F4181)^2*Inputs!$B$21+Inputs!$B$22*(1+Inputs!$B$23)^2</f>
        <v>17600.447374792635</v>
      </c>
      <c r="T4181" s="36">
        <f>Inputs!$B$12*(1+$B4181)^3*$C4181+Inputs!$B$29*(1+$D4181)^3*Inputs!$B$19+Inputs!$B$30*(1+$E4181)^3*Inputs!$B$20+Inputs!$B$31*(1+$F4181)^3*Inputs!$B$21+Inputs!$B$22*(1+Inputs!$B$23)^3</f>
        <v>20043.890636679964</v>
      </c>
      <c r="U4181" s="36">
        <f>Inputs!$B$12*(1+$B4181)^4*$C4181+Inputs!$B$29*(1+$D4181)^4*Inputs!$B$19+Inputs!$B$30*(1+$E4181)^4*Inputs!$B$20+Inputs!$B$31*(1+$F4181)^4*Inputs!$B$21+Inputs!$B$22*(1+Inputs!$B$23)^4</f>
        <v>23024.321231968512</v>
      </c>
      <c r="V4181" s="35">
        <f>Inputs!$B$13/(Q4181*(1-$G4181))</f>
        <v>1.1500411702310509</v>
      </c>
      <c r="W4181" s="36">
        <f>Inputs!$B$13</f>
        <v>12660</v>
      </c>
      <c r="X4181" s="36">
        <f t="shared" si="653"/>
        <v>13968.658646450955</v>
      </c>
      <c r="Y4181" s="36">
        <f t="shared" si="654"/>
        <v>15546.135262714521</v>
      </c>
      <c r="Z4181" s="36">
        <f t="shared" si="655"/>
        <v>17451.115869788817</v>
      </c>
      <c r="AA4181" s="36">
        <f t="shared" si="656"/>
        <v>19755.08824191341</v>
      </c>
      <c r="AB4181" s="36">
        <f t="shared" si="657"/>
        <v>58145.18414521512</v>
      </c>
      <c r="AC4181" s="36">
        <f t="shared" si="658"/>
        <v>256006.97919098375</v>
      </c>
      <c r="AD4181" s="36">
        <f t="shared" si="659"/>
        <v>155526.46233763968</v>
      </c>
    </row>
    <row r="4182" spans="1:30" ht="14.25" customHeight="1" x14ac:dyDescent="0.25">
      <c r="A4182" s="16">
        <v>4166</v>
      </c>
      <c r="B4182" s="34">
        <v>0.202765679952401</v>
      </c>
      <c r="C4182" s="34">
        <v>0.11552610524333801</v>
      </c>
      <c r="D4182" s="34">
        <v>3.7316716139817498E-2</v>
      </c>
      <c r="E4182" s="34">
        <v>3.9878283364498397E-2</v>
      </c>
      <c r="F4182" s="34">
        <v>1.9643906891115399E-2</v>
      </c>
      <c r="G4182" s="34">
        <v>0.173471554652146</v>
      </c>
      <c r="H4182" s="35">
        <v>1.05984358860909</v>
      </c>
      <c r="I4182" s="34">
        <v>8.7183204583598004E-2</v>
      </c>
      <c r="J4182" s="34">
        <v>1.71426188439955E-2</v>
      </c>
      <c r="K4182" s="36">
        <f>Inputs!$B$12*(1+$B4182)^4</f>
        <v>125566.95412004278</v>
      </c>
      <c r="L4182" s="36">
        <f t="shared" si="650"/>
        <v>20630.029875909189</v>
      </c>
      <c r="M4182" s="36">
        <f t="shared" si="651"/>
        <v>259857.52535693685</v>
      </c>
      <c r="N4182" s="37">
        <f>M4182/Inputs!$B$6</f>
        <v>396.12427645874521</v>
      </c>
      <c r="O4182" s="38">
        <f>IF(N4182&gt;Inputs!$B$4,1,0)</f>
        <v>1</v>
      </c>
      <c r="P4182" s="34">
        <f t="shared" si="652"/>
        <v>7.0040585739602507E-2</v>
      </c>
      <c r="Q4182" s="36">
        <f>Inputs!$B$12*(1+$B4182)^0*$C4182+Inputs!$B$29*(1+$D4182)^0*Inputs!$B$19+Inputs!$B$30*(1+$E4182)^0*Inputs!$B$20+Inputs!$B$31*(1+$F4182)^0*Inputs!$B$21+Inputs!$B$22*(1+Inputs!$B$23)^0</f>
        <v>14953.610342027201</v>
      </c>
      <c r="R4182" s="36">
        <f>Inputs!$B$12*(1+$B4182)^1*$C4182+Inputs!$B$29*(1+$D4182)^1*Inputs!$B$19+Inputs!$B$30*(1+$E4182)^1*Inputs!$B$20+Inputs!$B$31*(1+$F4182)^1*Inputs!$B$21+Inputs!$B$22*(1+Inputs!$B$23)^1</f>
        <v>16601.953223224351</v>
      </c>
      <c r="S4182" s="36">
        <f>Inputs!$B$12*(1+$B4182)^2*$C4182+Inputs!$B$29*(1+$D4182)^2*Inputs!$B$19+Inputs!$B$30*(1+$E4182)^2*Inputs!$B$20+Inputs!$B$31*(1+$F4182)^2*Inputs!$B$21+Inputs!$B$22*(1+Inputs!$B$23)^2</f>
        <v>18543.537243673105</v>
      </c>
      <c r="T4182" s="36">
        <f>Inputs!$B$12*(1+$B4182)^3*$C4182+Inputs!$B$29*(1+$D4182)^3*Inputs!$B$19+Inputs!$B$30*(1+$E4182)^3*Inputs!$B$20+Inputs!$B$31*(1+$F4182)^3*Inputs!$B$21+Inputs!$B$22*(1+Inputs!$B$23)^3</f>
        <v>20836.450080783456</v>
      </c>
      <c r="U4182" s="36">
        <f>Inputs!$B$12*(1+$B4182)^4*$C4182+Inputs!$B$29*(1+$D4182)^4*Inputs!$B$19+Inputs!$B$30*(1+$E4182)^4*Inputs!$B$20+Inputs!$B$31*(1+$F4182)^4*Inputs!$B$21+Inputs!$B$22*(1+Inputs!$B$23)^4</f>
        <v>23550.507770715136</v>
      </c>
      <c r="V4182" s="35">
        <f>Inputs!$B$13/(Q4182*(1-$G4182))</f>
        <v>1.0243062941416334</v>
      </c>
      <c r="W4182" s="36">
        <f>Inputs!$B$13</f>
        <v>12660</v>
      </c>
      <c r="X4182" s="36">
        <f t="shared" si="653"/>
        <v>14177.427799036697</v>
      </c>
      <c r="Y4182" s="36">
        <f t="shared" si="654"/>
        <v>15971.633580202086</v>
      </c>
      <c r="Z4182" s="36">
        <f t="shared" si="655"/>
        <v>18099.535010130065</v>
      </c>
      <c r="AA4182" s="36">
        <f t="shared" si="656"/>
        <v>20630.029875909189</v>
      </c>
      <c r="AB4182" s="36">
        <f t="shared" si="657"/>
        <v>62606.955456367679</v>
      </c>
      <c r="AC4182" s="36">
        <f t="shared" si="658"/>
        <v>299593.19147937256</v>
      </c>
      <c r="AD4182" s="36">
        <f t="shared" si="659"/>
        <v>197250.56990056916</v>
      </c>
    </row>
    <row r="4183" spans="1:30" ht="14.25" customHeight="1" x14ac:dyDescent="0.25">
      <c r="A4183" s="16">
        <v>4167</v>
      </c>
      <c r="B4183" s="34">
        <v>0.51233207229949695</v>
      </c>
      <c r="C4183" s="34">
        <v>8.2819230659539403E-2</v>
      </c>
      <c r="D4183" s="34">
        <v>1.5053330290995899E-2</v>
      </c>
      <c r="E4183" s="34">
        <v>4.8932329215092503E-2</v>
      </c>
      <c r="F4183" s="34">
        <v>3.3582143218651203E-2</v>
      </c>
      <c r="G4183" s="34">
        <v>0.16947421241043001</v>
      </c>
      <c r="H4183" s="35">
        <v>0.96825893140596597</v>
      </c>
      <c r="I4183" s="34">
        <v>0.10328791601702</v>
      </c>
      <c r="J4183" s="34">
        <v>2.6074449640188301E-2</v>
      </c>
      <c r="K4183" s="36">
        <f>Inputs!$B$12*(1+$B4183)^4</f>
        <v>313862.83992231602</v>
      </c>
      <c r="L4183" s="36">
        <f t="shared" si="650"/>
        <v>28223.303598038434</v>
      </c>
      <c r="M4183" s="36">
        <f t="shared" si="651"/>
        <v>298303.63091517362</v>
      </c>
      <c r="N4183" s="37">
        <f>M4183/Inputs!$B$6</f>
        <v>454.73114468776464</v>
      </c>
      <c r="O4183" s="38">
        <f>IF(N4183&gt;Inputs!$B$4,1,0)</f>
        <v>1</v>
      </c>
      <c r="P4183" s="34">
        <f t="shared" si="652"/>
        <v>7.7213466376831699E-2</v>
      </c>
      <c r="Q4183" s="36">
        <f>Inputs!$B$12*(1+$B4183)^0*$C4183+Inputs!$B$29*(1+$D4183)^0*Inputs!$B$19+Inputs!$B$30*(1+$E4183)^0*Inputs!$B$20+Inputs!$B$31*(1+$F4183)^0*Inputs!$B$21+Inputs!$B$22*(1+Inputs!$B$23)^0</f>
        <v>12991.197866999286</v>
      </c>
      <c r="R4183" s="36">
        <f>Inputs!$B$12*(1+$B4183)^1*$C4183+Inputs!$B$29*(1+$D4183)^1*Inputs!$B$19+Inputs!$B$30*(1+$E4183)^1*Inputs!$B$20+Inputs!$B$31*(1+$F4183)^1*Inputs!$B$21+Inputs!$B$22*(1+Inputs!$B$23)^1</f>
        <v>15792.101759476413</v>
      </c>
      <c r="S4183" s="36">
        <f>Inputs!$B$12*(1+$B4183)^2*$C4183+Inputs!$B$29*(1+$D4183)^2*Inputs!$B$19+Inputs!$B$30*(1+$E4183)^2*Inputs!$B$20+Inputs!$B$31*(1+$F4183)^2*Inputs!$B$21+Inputs!$B$22*(1+Inputs!$B$23)^2</f>
        <v>19907.107417498941</v>
      </c>
      <c r="T4183" s="36">
        <f>Inputs!$B$12*(1+$B4183)^3*$C4183+Inputs!$B$29*(1+$D4183)^3*Inputs!$B$19+Inputs!$B$30*(1+$E4183)^3*Inputs!$B$20+Inputs!$B$31*(1+$F4183)^3*Inputs!$B$21+Inputs!$B$22*(1+Inputs!$B$23)^3</f>
        <v>26004.876109555051</v>
      </c>
      <c r="U4183" s="36">
        <f>Inputs!$B$12*(1+$B4183)^4*$C4183+Inputs!$B$29*(1+$D4183)^4*Inputs!$B$19+Inputs!$B$30*(1+$E4183)^4*Inputs!$B$20+Inputs!$B$31*(1+$F4183)^4*Inputs!$B$21+Inputs!$B$22*(1+Inputs!$B$23)^4</f>
        <v>35096.451956366844</v>
      </c>
      <c r="V4183" s="35">
        <f>Inputs!$B$13/(Q4183*(1-$G4183))</f>
        <v>1.173360290418505</v>
      </c>
      <c r="W4183" s="36">
        <f>Inputs!$B$13</f>
        <v>12660</v>
      </c>
      <c r="X4183" s="36">
        <f t="shared" si="653"/>
        <v>14716.983168663121</v>
      </c>
      <c r="Y4183" s="36">
        <f t="shared" si="654"/>
        <v>17704.087284790334</v>
      </c>
      <c r="Z4183" s="36">
        <f t="shared" si="655"/>
        <v>22019.615935098118</v>
      </c>
      <c r="AA4183" s="36">
        <f t="shared" si="656"/>
        <v>28223.303598038434</v>
      </c>
      <c r="AB4183" s="36">
        <f t="shared" si="657"/>
        <v>68874.075557758057</v>
      </c>
      <c r="AC4183" s="36">
        <f t="shared" si="658"/>
        <v>375053.88716850296</v>
      </c>
      <c r="AD4183" s="36">
        <f t="shared" si="659"/>
        <v>229429.55535741558</v>
      </c>
    </row>
    <row r="4184" spans="1:30" ht="14.25" customHeight="1" x14ac:dyDescent="0.25">
      <c r="A4184" s="16">
        <v>4168</v>
      </c>
      <c r="B4184" s="34">
        <v>0.44336810347254701</v>
      </c>
      <c r="C4184" s="34">
        <v>6.5844770892080406E-2</v>
      </c>
      <c r="D4184" s="34">
        <v>2.2457718327287001E-2</v>
      </c>
      <c r="E4184" s="34">
        <v>6.5989639302744596E-2</v>
      </c>
      <c r="F4184" s="34">
        <v>-1.3343095835893199E-2</v>
      </c>
      <c r="G4184" s="34">
        <v>0.16027289440006501</v>
      </c>
      <c r="H4184" s="35">
        <v>1.0103141778443501</v>
      </c>
      <c r="I4184" s="34">
        <v>0.106053924045636</v>
      </c>
      <c r="J4184" s="34">
        <v>2.3859490108527101E-2</v>
      </c>
      <c r="K4184" s="36">
        <f>Inputs!$B$12*(1+$B4184)^4</f>
        <v>260411.20389246615</v>
      </c>
      <c r="L4184" s="36">
        <f t="shared" si="650"/>
        <v>21787.975265601646</v>
      </c>
      <c r="M4184" s="36">
        <f t="shared" si="651"/>
        <v>223740.28001810232</v>
      </c>
      <c r="N4184" s="37">
        <f>M4184/Inputs!$B$6</f>
        <v>341.06750002759497</v>
      </c>
      <c r="O4184" s="38">
        <f>IF(N4184&gt;Inputs!$B$4,1,0)</f>
        <v>0</v>
      </c>
      <c r="P4184" s="34">
        <f t="shared" si="652"/>
        <v>8.2194433937108902E-2</v>
      </c>
      <c r="Q4184" s="36">
        <f>Inputs!$B$12*(1+$B4184)^0*$C4184+Inputs!$B$29*(1+$D4184)^0*Inputs!$B$19+Inputs!$B$30*(1+$E4184)^0*Inputs!$B$20+Inputs!$B$31*(1+$F4184)^0*Inputs!$B$21+Inputs!$B$22*(1+Inputs!$B$23)^0</f>
        <v>11972.730280951746</v>
      </c>
      <c r="R4184" s="36">
        <f>Inputs!$B$12*(1+$B4184)^1*$C4184+Inputs!$B$29*(1+$D4184)^1*Inputs!$B$19+Inputs!$B$30*(1+$E4184)^1*Inputs!$B$20+Inputs!$B$31*(1+$F4184)^1*Inputs!$B$21+Inputs!$B$22*(1+Inputs!$B$23)^1</f>
        <v>13834.860497140131</v>
      </c>
      <c r="S4184" s="36">
        <f>Inputs!$B$12*(1+$B4184)^2*$C4184+Inputs!$B$29*(1+$D4184)^2*Inputs!$B$19+Inputs!$B$30*(1+$E4184)^2*Inputs!$B$20+Inputs!$B$31*(1+$F4184)^2*Inputs!$B$21+Inputs!$B$22*(1+Inputs!$B$23)^2</f>
        <v>16484.926655421572</v>
      </c>
      <c r="T4184" s="36">
        <f>Inputs!$B$12*(1+$B4184)^3*$C4184+Inputs!$B$29*(1+$D4184)^3*Inputs!$B$19+Inputs!$B$30*(1+$E4184)^3*Inputs!$B$20+Inputs!$B$31*(1+$F4184)^3*Inputs!$B$21+Inputs!$B$22*(1+Inputs!$B$23)^3</f>
        <v>20267.937541449115</v>
      </c>
      <c r="U4184" s="36">
        <f>Inputs!$B$12*(1+$B4184)^4*$C4184+Inputs!$B$29*(1+$D4184)^4*Inputs!$B$19+Inputs!$B$30*(1+$E4184)^4*Inputs!$B$20+Inputs!$B$31*(1+$F4184)^4*Inputs!$B$21+Inputs!$B$22*(1+Inputs!$B$23)^4</f>
        <v>25681.610444011934</v>
      </c>
      <c r="V4184" s="35">
        <f>Inputs!$B$13/(Q4184*(1-$G4184))</f>
        <v>1.259222092909988</v>
      </c>
      <c r="W4184" s="36">
        <f>Inputs!$B$13</f>
        <v>12660</v>
      </c>
      <c r="X4184" s="36">
        <f t="shared" si="653"/>
        <v>13906.099550412959</v>
      </c>
      <c r="Y4184" s="36">
        <f t="shared" si="654"/>
        <v>15708.41344732956</v>
      </c>
      <c r="Z4184" s="36">
        <f t="shared" si="655"/>
        <v>18254.153392893222</v>
      </c>
      <c r="AA4184" s="36">
        <f t="shared" si="656"/>
        <v>21787.975265601646</v>
      </c>
      <c r="AB4184" s="36">
        <f t="shared" si="657"/>
        <v>59782.012592421306</v>
      </c>
      <c r="AC4184" s="36">
        <f t="shared" si="658"/>
        <v>271403.11305026984</v>
      </c>
      <c r="AD4184" s="36">
        <f t="shared" si="659"/>
        <v>163958.26742568103</v>
      </c>
    </row>
    <row r="4185" spans="1:30" ht="14.25" customHeight="1" x14ac:dyDescent="0.25">
      <c r="A4185" s="16">
        <v>4169</v>
      </c>
      <c r="B4185" s="34">
        <v>0.43299195305646698</v>
      </c>
      <c r="C4185" s="34">
        <v>6.6590794707798703E-2</v>
      </c>
      <c r="D4185" s="34">
        <v>4.6454095909477702E-2</v>
      </c>
      <c r="E4185" s="34">
        <v>5.4480640447383002E-2</v>
      </c>
      <c r="F4185" s="34">
        <v>-3.0369948941715301E-3</v>
      </c>
      <c r="G4185" s="34">
        <v>0.193084198757387</v>
      </c>
      <c r="H4185" s="35">
        <v>0.98716560744114101</v>
      </c>
      <c r="I4185" s="34">
        <v>9.5673141048785895E-2</v>
      </c>
      <c r="J4185" s="34">
        <v>2.5679598525147999E-2</v>
      </c>
      <c r="K4185" s="36">
        <f>Inputs!$B$12*(1+$B4185)^4</f>
        <v>253003.34139442409</v>
      </c>
      <c r="L4185" s="36">
        <f t="shared" si="650"/>
        <v>20532.853446840851</v>
      </c>
      <c r="M4185" s="36">
        <f t="shared" si="651"/>
        <v>250521.1270256342</v>
      </c>
      <c r="N4185" s="37">
        <f>M4185/Inputs!$B$6</f>
        <v>381.89196192932042</v>
      </c>
      <c r="O4185" s="38">
        <f>IF(N4185&gt;Inputs!$B$4,1,0)</f>
        <v>0</v>
      </c>
      <c r="P4185" s="34">
        <f t="shared" si="652"/>
        <v>6.9993542523637903E-2</v>
      </c>
      <c r="Q4185" s="36">
        <f>Inputs!$B$12*(1+$B4185)^0*$C4185+Inputs!$B$29*(1+$D4185)^0*Inputs!$B$19+Inputs!$B$30*(1+$E4185)^0*Inputs!$B$20+Inputs!$B$31*(1+$F4185)^0*Inputs!$B$21+Inputs!$B$22*(1+Inputs!$B$23)^0</f>
        <v>12017.491709894843</v>
      </c>
      <c r="R4185" s="36">
        <f>Inputs!$B$12*(1+$B4185)^1*$C4185+Inputs!$B$29*(1+$D4185)^1*Inputs!$B$19+Inputs!$B$30*(1+$E4185)^1*Inputs!$B$20+Inputs!$B$31*(1+$F4185)^1*Inputs!$B$21+Inputs!$B$22*(1+Inputs!$B$23)^1</f>
        <v>13954.789365004708</v>
      </c>
      <c r="S4185" s="36">
        <f>Inputs!$B$12*(1+$B4185)^2*$C4185+Inputs!$B$29*(1+$D4185)^2*Inputs!$B$19+Inputs!$B$30*(1+$E4185)^2*Inputs!$B$20+Inputs!$B$31*(1+$F4185)^2*Inputs!$B$21+Inputs!$B$22*(1+Inputs!$B$23)^2</f>
        <v>16653.703027084201</v>
      </c>
      <c r="T4185" s="36">
        <f>Inputs!$B$12*(1+$B4185)^3*$C4185+Inputs!$B$29*(1+$D4185)^3*Inputs!$B$19+Inputs!$B$30*(1+$E4185)^3*Inputs!$B$20+Inputs!$B$31*(1+$F4185)^3*Inputs!$B$21+Inputs!$B$22*(1+Inputs!$B$23)^3</f>
        <v>20439.250393770963</v>
      </c>
      <c r="U4185" s="36">
        <f>Inputs!$B$12*(1+$B4185)^4*$C4185+Inputs!$B$29*(1+$D4185)^4*Inputs!$B$19+Inputs!$B$30*(1+$E4185)^4*Inputs!$B$20+Inputs!$B$31*(1+$F4185)^4*Inputs!$B$21+Inputs!$B$22*(1+Inputs!$B$23)^4</f>
        <v>25776.922814438796</v>
      </c>
      <c r="V4185" s="35">
        <f>Inputs!$B$13/(Q4185*(1-$G4185))</f>
        <v>1.3055444246699746</v>
      </c>
      <c r="W4185" s="36">
        <f>Inputs!$B$13</f>
        <v>12660</v>
      </c>
      <c r="X4185" s="36">
        <f t="shared" si="653"/>
        <v>13804.610725231681</v>
      </c>
      <c r="Y4185" s="36">
        <f t="shared" si="654"/>
        <v>15404.874749612574</v>
      </c>
      <c r="Z4185" s="36">
        <f t="shared" si="655"/>
        <v>17593.81551414627</v>
      </c>
      <c r="AA4185" s="36">
        <f t="shared" si="656"/>
        <v>20532.853446840851</v>
      </c>
      <c r="AB4185" s="36">
        <f t="shared" si="657"/>
        <v>59975.945118787902</v>
      </c>
      <c r="AC4185" s="36">
        <f t="shared" si="658"/>
        <v>300886.74069924513</v>
      </c>
      <c r="AD4185" s="36">
        <f t="shared" si="659"/>
        <v>190545.18190684629</v>
      </c>
    </row>
    <row r="4186" spans="1:30" ht="14.25" customHeight="1" x14ac:dyDescent="0.25">
      <c r="A4186" s="16">
        <v>4170</v>
      </c>
      <c r="B4186" s="34">
        <v>0.173576350651581</v>
      </c>
      <c r="C4186" s="34">
        <v>0.11176698684595</v>
      </c>
      <c r="D4186" s="34">
        <v>3.8296725152797403E-2</v>
      </c>
      <c r="E4186" s="34">
        <v>4.4064458252295297E-2</v>
      </c>
      <c r="F4186" s="34">
        <v>1.92204805913712E-2</v>
      </c>
      <c r="G4186" s="34">
        <v>0.213691202174809</v>
      </c>
      <c r="H4186" s="35">
        <v>1.1418438522330101</v>
      </c>
      <c r="I4186" s="34">
        <v>9.8316479984804805E-2</v>
      </c>
      <c r="J4186" s="34">
        <v>1.9006338570801799E-2</v>
      </c>
      <c r="K4186" s="36">
        <f>Inputs!$B$12*(1+$B4186)^4</f>
        <v>113814.2516845002</v>
      </c>
      <c r="L4186" s="36">
        <f t="shared" si="650"/>
        <v>19589.860479240731</v>
      </c>
      <c r="M4186" s="36">
        <f t="shared" si="651"/>
        <v>216691.26376486017</v>
      </c>
      <c r="N4186" s="37">
        <f>M4186/Inputs!$B$6</f>
        <v>330.32204842204294</v>
      </c>
      <c r="O4186" s="38">
        <f>IF(N4186&gt;Inputs!$B$4,1,0)</f>
        <v>0</v>
      </c>
      <c r="P4186" s="34">
        <f t="shared" si="652"/>
        <v>7.9310141414002999E-2</v>
      </c>
      <c r="Q4186" s="36">
        <f>Inputs!$B$12*(1+$B4186)^0*$C4186+Inputs!$B$29*(1+$D4186)^0*Inputs!$B$19+Inputs!$B$30*(1+$E4186)^0*Inputs!$B$20+Inputs!$B$31*(1+$F4186)^0*Inputs!$B$21+Inputs!$B$22*(1+Inputs!$B$23)^0</f>
        <v>14728.06323818392</v>
      </c>
      <c r="R4186" s="36">
        <f>Inputs!$B$12*(1+$B4186)^1*$C4186+Inputs!$B$29*(1+$D4186)^1*Inputs!$B$19+Inputs!$B$30*(1+$E4186)^1*Inputs!$B$20+Inputs!$B$31*(1+$F4186)^1*Inputs!$B$21+Inputs!$B$22*(1+Inputs!$B$23)^1</f>
        <v>16146.759279401678</v>
      </c>
      <c r="S4186" s="36">
        <f>Inputs!$B$12*(1+$B4186)^2*$C4186+Inputs!$B$29*(1+$D4186)^2*Inputs!$B$19+Inputs!$B$30*(1+$E4186)^2*Inputs!$B$20+Inputs!$B$31*(1+$F4186)^2*Inputs!$B$21+Inputs!$B$22*(1+Inputs!$B$23)^2</f>
        <v>17776.808866349918</v>
      </c>
      <c r="T4186" s="36">
        <f>Inputs!$B$12*(1+$B4186)^3*$C4186+Inputs!$B$29*(1+$D4186)^3*Inputs!$B$19+Inputs!$B$30*(1+$E4186)^3*Inputs!$B$20+Inputs!$B$31*(1+$F4186)^3*Inputs!$B$21+Inputs!$B$22*(1+Inputs!$B$23)^3</f>
        <v>19653.652064239417</v>
      </c>
      <c r="U4186" s="36">
        <f>Inputs!$B$12*(1+$B4186)^4*$C4186+Inputs!$B$29*(1+$D4186)^4*Inputs!$B$19+Inputs!$B$30*(1+$E4186)^4*Inputs!$B$20+Inputs!$B$31*(1+$F4186)^4*Inputs!$B$21+Inputs!$B$22*(1+Inputs!$B$23)^4</f>
        <v>21818.831583424868</v>
      </c>
      <c r="V4186" s="35">
        <f>Inputs!$B$13/(Q4186*(1-$G4186))</f>
        <v>1.0931881881908414</v>
      </c>
      <c r="W4186" s="36">
        <f>Inputs!$B$13</f>
        <v>12660</v>
      </c>
      <c r="X4186" s="36">
        <f t="shared" si="653"/>
        <v>14033.924894184833</v>
      </c>
      <c r="Y4186" s="36">
        <f t="shared" si="654"/>
        <v>15620.707332412643</v>
      </c>
      <c r="Z4186" s="36">
        <f t="shared" si="655"/>
        <v>17457.892451825999</v>
      </c>
      <c r="AA4186" s="36">
        <f t="shared" si="656"/>
        <v>19589.860479240731</v>
      </c>
      <c r="AB4186" s="36">
        <f t="shared" si="657"/>
        <v>59205.245270132946</v>
      </c>
      <c r="AC4186" s="36">
        <f t="shared" si="658"/>
        <v>251697.84902866688</v>
      </c>
      <c r="AD4186" s="36">
        <f t="shared" si="659"/>
        <v>157486.01849472721</v>
      </c>
    </row>
    <row r="4187" spans="1:30" ht="14.25" customHeight="1" x14ac:dyDescent="0.25">
      <c r="A4187" s="16">
        <v>4171</v>
      </c>
      <c r="B4187" s="34">
        <v>0.42930547294576599</v>
      </c>
      <c r="C4187" s="34">
        <v>6.7853370040029198E-2</v>
      </c>
      <c r="D4187" s="34">
        <v>4.8731776171633601E-2</v>
      </c>
      <c r="E4187" s="34">
        <v>4.4307736413785902E-2</v>
      </c>
      <c r="F4187" s="34">
        <v>6.3278301122475103E-3</v>
      </c>
      <c r="G4187" s="34">
        <v>0.225040154971654</v>
      </c>
      <c r="H4187" s="35">
        <v>1.10401953147294</v>
      </c>
      <c r="I4187" s="34">
        <v>9.4300232843578802E-2</v>
      </c>
      <c r="J4187" s="34">
        <v>1.92677830102157E-2</v>
      </c>
      <c r="K4187" s="36">
        <f>Inputs!$B$12*(1+$B4187)^4</f>
        <v>250409.88977718313</v>
      </c>
      <c r="L4187" s="36">
        <f t="shared" si="650"/>
        <v>22250.641564256606</v>
      </c>
      <c r="M4187" s="36">
        <f t="shared" si="651"/>
        <v>255313.83377746271</v>
      </c>
      <c r="N4187" s="37">
        <f>M4187/Inputs!$B$6</f>
        <v>389.19791734369318</v>
      </c>
      <c r="O4187" s="38">
        <f>IF(N4187&gt;Inputs!$B$4,1,0)</f>
        <v>0</v>
      </c>
      <c r="P4187" s="34">
        <f t="shared" si="652"/>
        <v>7.5032449833363102E-2</v>
      </c>
      <c r="Q4187" s="36">
        <f>Inputs!$B$12*(1+$B4187)^0*$C4187+Inputs!$B$29*(1+$D4187)^0*Inputs!$B$19+Inputs!$B$30*(1+$E4187)^0*Inputs!$B$20+Inputs!$B$31*(1+$F4187)^0*Inputs!$B$21+Inputs!$B$22*(1+Inputs!$B$23)^0</f>
        <v>12093.246229828674</v>
      </c>
      <c r="R4187" s="36">
        <f>Inputs!$B$12*(1+$B4187)^1*$C4187+Inputs!$B$29*(1+$D4187)^1*Inputs!$B$19+Inputs!$B$30*(1+$E4187)^1*Inputs!$B$20+Inputs!$B$31*(1+$F4187)^1*Inputs!$B$21+Inputs!$B$22*(1+Inputs!$B$23)^1</f>
        <v>14072.57578588009</v>
      </c>
      <c r="S4187" s="36">
        <f>Inputs!$B$12*(1+$B4187)^2*$C4187+Inputs!$B$29*(1+$D4187)^2*Inputs!$B$19+Inputs!$B$30*(1+$E4187)^2*Inputs!$B$20+Inputs!$B$31*(1+$F4187)^2*Inputs!$B$21+Inputs!$B$22*(1+Inputs!$B$23)^2</f>
        <v>16813.113749195669</v>
      </c>
      <c r="T4187" s="36">
        <f>Inputs!$B$12*(1+$B4187)^3*$C4187+Inputs!$B$29*(1+$D4187)^3*Inputs!$B$19+Inputs!$B$30*(1+$E4187)^3*Inputs!$B$20+Inputs!$B$31*(1+$F4187)^3*Inputs!$B$21+Inputs!$B$22*(1+Inputs!$B$23)^3</f>
        <v>20637.52244110412</v>
      </c>
      <c r="U4187" s="36">
        <f>Inputs!$B$12*(1+$B4187)^4*$C4187+Inputs!$B$29*(1+$D4187)^4*Inputs!$B$19+Inputs!$B$30*(1+$E4187)^4*Inputs!$B$20+Inputs!$B$31*(1+$F4187)^4*Inputs!$B$21+Inputs!$B$22*(1+Inputs!$B$23)^4</f>
        <v>26006.77984071058</v>
      </c>
      <c r="V4187" s="35">
        <f>Inputs!$B$13/(Q4187*(1-$G4187))</f>
        <v>1.3508639444367558</v>
      </c>
      <c r="W4187" s="36">
        <f>Inputs!$B$13</f>
        <v>12660</v>
      </c>
      <c r="X4187" s="36">
        <f t="shared" si="653"/>
        <v>14059.089839923976</v>
      </c>
      <c r="Y4187" s="36">
        <f t="shared" si="654"/>
        <v>15992.937426706922</v>
      </c>
      <c r="Z4187" s="36">
        <f t="shared" si="655"/>
        <v>18643.822864036458</v>
      </c>
      <c r="AA4187" s="36">
        <f t="shared" si="656"/>
        <v>22250.641564256606</v>
      </c>
      <c r="AB4187" s="36">
        <f t="shared" si="657"/>
        <v>62694.777690339914</v>
      </c>
      <c r="AC4187" s="36">
        <f t="shared" si="658"/>
        <v>302260.71717133827</v>
      </c>
      <c r="AD4187" s="36">
        <f t="shared" si="659"/>
        <v>192619.05608712279</v>
      </c>
    </row>
    <row r="4188" spans="1:30" ht="14.25" customHeight="1" x14ac:dyDescent="0.25">
      <c r="A4188" s="16">
        <v>4172</v>
      </c>
      <c r="B4188" s="34">
        <v>0.199613057403144</v>
      </c>
      <c r="C4188" s="34">
        <v>7.9384977193619297E-2</v>
      </c>
      <c r="D4188" s="34">
        <v>4.5415762465256103E-2</v>
      </c>
      <c r="E4188" s="34">
        <v>5.9474087203145898E-2</v>
      </c>
      <c r="F4188" s="34">
        <v>-8.4274645746091094E-3</v>
      </c>
      <c r="G4188" s="34">
        <v>0.20569712384477901</v>
      </c>
      <c r="H4188" s="35">
        <v>1.08397597458184</v>
      </c>
      <c r="I4188" s="34">
        <v>8.9966326006021904E-2</v>
      </c>
      <c r="J4188" s="34">
        <v>1.92951667389979E-2</v>
      </c>
      <c r="K4188" s="36">
        <f>Inputs!$B$12*(1+$B4188)^4</f>
        <v>124255.60476676683</v>
      </c>
      <c r="L4188" s="36">
        <f t="shared" si="650"/>
        <v>16136.224257032583</v>
      </c>
      <c r="M4188" s="36">
        <f t="shared" si="651"/>
        <v>206210.36579321226</v>
      </c>
      <c r="N4188" s="37">
        <f>M4188/Inputs!$B$6</f>
        <v>314.34506980672603</v>
      </c>
      <c r="O4188" s="38">
        <f>IF(N4188&gt;Inputs!$B$4,1,0)</f>
        <v>0</v>
      </c>
      <c r="P4188" s="34">
        <f t="shared" si="652"/>
        <v>7.0671159267023997E-2</v>
      </c>
      <c r="Q4188" s="36">
        <f>Inputs!$B$12*(1+$B4188)^0*$C4188+Inputs!$B$29*(1+$D4188)^0*Inputs!$B$19+Inputs!$B$30*(1+$E4188)^0*Inputs!$B$20+Inputs!$B$31*(1+$F4188)^0*Inputs!$B$21+Inputs!$B$22*(1+Inputs!$B$23)^0</f>
        <v>12785.142659044079</v>
      </c>
      <c r="R4188" s="36">
        <f>Inputs!$B$12*(1+$B4188)^1*$C4188+Inputs!$B$29*(1+$D4188)^1*Inputs!$B$19+Inputs!$B$30*(1+$E4188)^1*Inputs!$B$20+Inputs!$B$31*(1+$F4188)^1*Inputs!$B$21+Inputs!$B$22*(1+Inputs!$B$23)^1</f>
        <v>13928.003369267104</v>
      </c>
      <c r="S4188" s="36">
        <f>Inputs!$B$12*(1+$B4188)^2*$C4188+Inputs!$B$29*(1+$D4188)^2*Inputs!$B$19+Inputs!$B$30*(1+$E4188)^2*Inputs!$B$20+Inputs!$B$31*(1+$F4188)^2*Inputs!$B$21+Inputs!$B$22*(1+Inputs!$B$23)^2</f>
        <v>15274.585527051404</v>
      </c>
      <c r="T4188" s="36">
        <f>Inputs!$B$12*(1+$B4188)^3*$C4188+Inputs!$B$29*(1+$D4188)^3*Inputs!$B$19+Inputs!$B$30*(1+$E4188)^3*Inputs!$B$20+Inputs!$B$31*(1+$F4188)^3*Inputs!$B$21+Inputs!$B$22*(1+Inputs!$B$23)^3</f>
        <v>16863.545489392236</v>
      </c>
      <c r="U4188" s="36">
        <f>Inputs!$B$12*(1+$B4188)^4*$C4188+Inputs!$B$29*(1+$D4188)^4*Inputs!$B$19+Inputs!$B$30*(1+$E4188)^4*Inputs!$B$20+Inputs!$B$31*(1+$F4188)^4*Inputs!$B$21+Inputs!$B$22*(1+Inputs!$B$23)^4</f>
        <v>18741.145366291454</v>
      </c>
      <c r="V4188" s="35">
        <f>Inputs!$B$13/(Q4188*(1-$G4188))</f>
        <v>1.2466426826748596</v>
      </c>
      <c r="W4188" s="36">
        <f>Inputs!$B$13</f>
        <v>12660</v>
      </c>
      <c r="X4188" s="36">
        <f t="shared" si="653"/>
        <v>13341.77663043077</v>
      </c>
      <c r="Y4188" s="36">
        <f t="shared" si="654"/>
        <v>14138.2869820131</v>
      </c>
      <c r="Z4188" s="36">
        <f t="shared" si="655"/>
        <v>15064.321423003084</v>
      </c>
      <c r="AA4188" s="36">
        <f t="shared" si="656"/>
        <v>16136.224257032583</v>
      </c>
      <c r="AB4188" s="36">
        <f t="shared" si="657"/>
        <v>54925.924286137866</v>
      </c>
      <c r="AC4188" s="36">
        <f t="shared" si="658"/>
        <v>232733.91246440931</v>
      </c>
      <c r="AD4188" s="36">
        <f t="shared" si="659"/>
        <v>151284.4415070744</v>
      </c>
    </row>
    <row r="4189" spans="1:30" ht="14.25" customHeight="1" x14ac:dyDescent="0.25">
      <c r="A4189" s="16">
        <v>4173</v>
      </c>
      <c r="B4189" s="34">
        <v>0.15555459321888099</v>
      </c>
      <c r="C4189" s="34">
        <v>0.10771812270112301</v>
      </c>
      <c r="D4189" s="34">
        <v>2.3720096111853401E-2</v>
      </c>
      <c r="E4189" s="34">
        <v>5.77777233536763E-2</v>
      </c>
      <c r="F4189" s="34">
        <v>5.1398505561532897E-3</v>
      </c>
      <c r="G4189" s="34">
        <v>0.20400080585364899</v>
      </c>
      <c r="H4189" s="35">
        <v>1.0967983951970399</v>
      </c>
      <c r="I4189" s="34">
        <v>9.3102542638753602E-2</v>
      </c>
      <c r="J4189" s="34">
        <v>2.9258664218744498E-2</v>
      </c>
      <c r="K4189" s="36">
        <f>Inputs!$B$12*(1+$B4189)^4</f>
        <v>106982.59378257855</v>
      </c>
      <c r="L4189" s="36">
        <f t="shared" si="650"/>
        <v>17729.519522525548</v>
      </c>
      <c r="M4189" s="36">
        <f t="shared" si="651"/>
        <v>240273.34219911357</v>
      </c>
      <c r="N4189" s="37">
        <f>M4189/Inputs!$B$6</f>
        <v>366.27033871816093</v>
      </c>
      <c r="O4189" s="38">
        <f>IF(N4189&gt;Inputs!$B$4,1,0)</f>
        <v>0</v>
      </c>
      <c r="P4189" s="34">
        <f t="shared" si="652"/>
        <v>6.3843878420009104E-2</v>
      </c>
      <c r="Q4189" s="36">
        <f>Inputs!$B$12*(1+$B4189)^0*$C4189+Inputs!$B$29*(1+$D4189)^0*Inputs!$B$19+Inputs!$B$30*(1+$E4189)^0*Inputs!$B$20+Inputs!$B$31*(1+$F4189)^0*Inputs!$B$21+Inputs!$B$22*(1+Inputs!$B$23)^0</f>
        <v>14485.131389494301</v>
      </c>
      <c r="R4189" s="36">
        <f>Inputs!$B$12*(1+$B4189)^1*$C4189+Inputs!$B$29*(1+$D4189)^1*Inputs!$B$19+Inputs!$B$30*(1+$E4189)^1*Inputs!$B$20+Inputs!$B$31*(1+$F4189)^1*Inputs!$B$21+Inputs!$B$22*(1+Inputs!$B$23)^1</f>
        <v>15667.978226106083</v>
      </c>
      <c r="S4189" s="36">
        <f>Inputs!$B$12*(1+$B4189)^2*$C4189+Inputs!$B$29*(1+$D4189)^2*Inputs!$B$19+Inputs!$B$30*(1+$E4189)^2*Inputs!$B$20+Inputs!$B$31*(1+$F4189)^2*Inputs!$B$21+Inputs!$B$22*(1+Inputs!$B$23)^2</f>
        <v>17015.499242012185</v>
      </c>
      <c r="T4189" s="36">
        <f>Inputs!$B$12*(1+$B4189)^3*$C4189+Inputs!$B$29*(1+$D4189)^3*Inputs!$B$19+Inputs!$B$30*(1+$E4189)^3*Inputs!$B$20+Inputs!$B$31*(1+$F4189)^3*Inputs!$B$21+Inputs!$B$22*(1+Inputs!$B$23)^3</f>
        <v>18552.488157253894</v>
      </c>
      <c r="U4189" s="36">
        <f>Inputs!$B$12*(1+$B4189)^4*$C4189+Inputs!$B$29*(1+$D4189)^4*Inputs!$B$19+Inputs!$B$30*(1+$E4189)^4*Inputs!$B$20+Inputs!$B$31*(1+$F4189)^4*Inputs!$B$21+Inputs!$B$22*(1+Inputs!$B$23)^4</f>
        <v>20307.550027754147</v>
      </c>
      <c r="V4189" s="35">
        <f>Inputs!$B$13/(Q4189*(1-$G4189))</f>
        <v>1.0979906420469741</v>
      </c>
      <c r="W4189" s="36">
        <f>Inputs!$B$13</f>
        <v>12660</v>
      </c>
      <c r="X4189" s="36">
        <f t="shared" si="653"/>
        <v>13690.090404747181</v>
      </c>
      <c r="Y4189" s="36">
        <f t="shared" si="654"/>
        <v>14863.466569965665</v>
      </c>
      <c r="Z4189" s="36">
        <f t="shared" si="655"/>
        <v>16201.663341006972</v>
      </c>
      <c r="AA4189" s="36">
        <f t="shared" si="656"/>
        <v>17729.519522525548</v>
      </c>
      <c r="AB4189" s="36">
        <f t="shared" si="657"/>
        <v>57127.226046817334</v>
      </c>
      <c r="AC4189" s="36">
        <f t="shared" si="658"/>
        <v>285826.33186764026</v>
      </c>
      <c r="AD4189" s="36">
        <f t="shared" si="659"/>
        <v>183146.11615229625</v>
      </c>
    </row>
    <row r="4190" spans="1:30" ht="14.25" customHeight="1" x14ac:dyDescent="0.25">
      <c r="A4190" s="16">
        <v>4174</v>
      </c>
      <c r="B4190" s="34">
        <v>0.16999278962858499</v>
      </c>
      <c r="C4190" s="34">
        <v>9.70077147430152E-2</v>
      </c>
      <c r="D4190" s="34">
        <v>3.4276069158580502E-2</v>
      </c>
      <c r="E4190" s="34">
        <v>2.9369324651819701E-2</v>
      </c>
      <c r="F4190" s="34">
        <v>-6.4277657131172599E-3</v>
      </c>
      <c r="G4190" s="34">
        <v>0.18613123183251901</v>
      </c>
      <c r="H4190" s="35">
        <v>1.06604505510898</v>
      </c>
      <c r="I4190" s="34">
        <v>8.9487319692652306E-2</v>
      </c>
      <c r="J4190" s="34">
        <v>2.7572712644283699E-2</v>
      </c>
      <c r="K4190" s="36">
        <f>Inputs!$B$12*(1+$B4190)^4</f>
        <v>112430.46105171813</v>
      </c>
      <c r="L4190" s="36">
        <f t="shared" si="650"/>
        <v>16753.15083428811</v>
      </c>
      <c r="M4190" s="36">
        <f t="shared" si="651"/>
        <v>237161.35329874916</v>
      </c>
      <c r="N4190" s="37">
        <f>M4190/Inputs!$B$6</f>
        <v>361.52645319931275</v>
      </c>
      <c r="O4190" s="38">
        <f>IF(N4190&gt;Inputs!$B$4,1,0)</f>
        <v>0</v>
      </c>
      <c r="P4190" s="34">
        <f t="shared" si="652"/>
        <v>6.1914607048368611E-2</v>
      </c>
      <c r="Q4190" s="36">
        <f>Inputs!$B$12*(1+$B4190)^0*$C4190+Inputs!$B$29*(1+$D4190)^0*Inputs!$B$19+Inputs!$B$30*(1+$E4190)^0*Inputs!$B$20+Inputs!$B$31*(1+$F4190)^0*Inputs!$B$21+Inputs!$B$22*(1+Inputs!$B$23)^0</f>
        <v>13842.506912007833</v>
      </c>
      <c r="R4190" s="36">
        <f>Inputs!$B$12*(1+$B4190)^1*$C4190+Inputs!$B$29*(1+$D4190)^1*Inputs!$B$19+Inputs!$B$30*(1+$E4190)^1*Inputs!$B$20+Inputs!$B$31*(1+$F4190)^1*Inputs!$B$21+Inputs!$B$22*(1+Inputs!$B$23)^1</f>
        <v>14920.732088237273</v>
      </c>
      <c r="S4190" s="36">
        <f>Inputs!$B$12*(1+$B4190)^2*$C4190+Inputs!$B$29*(1+$D4190)^2*Inputs!$B$19+Inputs!$B$30*(1+$E4190)^2*Inputs!$B$20+Inputs!$B$31*(1+$F4190)^2*Inputs!$B$21+Inputs!$B$22*(1+Inputs!$B$23)^2</f>
        <v>16171.311722616018</v>
      </c>
      <c r="T4190" s="36">
        <f>Inputs!$B$12*(1+$B4190)^3*$C4190+Inputs!$B$29*(1+$D4190)^3*Inputs!$B$19+Inputs!$B$30*(1+$E4190)^3*Inputs!$B$20+Inputs!$B$31*(1+$F4190)^3*Inputs!$B$21+Inputs!$B$22*(1+Inputs!$B$23)^3</f>
        <v>17622.971245906607</v>
      </c>
      <c r="U4190" s="36">
        <f>Inputs!$B$12*(1+$B4190)^4*$C4190+Inputs!$B$29*(1+$D4190)^4*Inputs!$B$19+Inputs!$B$30*(1+$E4190)^4*Inputs!$B$20+Inputs!$B$31*(1+$F4190)^4*Inputs!$B$21+Inputs!$B$22*(1+Inputs!$B$23)^4</f>
        <v>19309.301138619878</v>
      </c>
      <c r="V4190" s="35">
        <f>Inputs!$B$13/(Q4190*(1-$G4190))</f>
        <v>1.1237367233197577</v>
      </c>
      <c r="W4190" s="36">
        <f>Inputs!$B$13</f>
        <v>12660</v>
      </c>
      <c r="X4190" s="36">
        <f t="shared" si="653"/>
        <v>13470.972001898937</v>
      </c>
      <c r="Y4190" s="36">
        <f t="shared" si="654"/>
        <v>14410.215436144083</v>
      </c>
      <c r="Z4190" s="36">
        <f t="shared" si="655"/>
        <v>15496.920795827258</v>
      </c>
      <c r="AA4190" s="36">
        <f t="shared" si="656"/>
        <v>16753.15083428811</v>
      </c>
      <c r="AB4190" s="36">
        <f t="shared" si="657"/>
        <v>56025.241585579868</v>
      </c>
      <c r="AC4190" s="36">
        <f t="shared" si="658"/>
        <v>278045.54480463068</v>
      </c>
      <c r="AD4190" s="36">
        <f t="shared" si="659"/>
        <v>181136.11171316929</v>
      </c>
    </row>
    <row r="4191" spans="1:30" ht="14.25" customHeight="1" x14ac:dyDescent="0.25">
      <c r="A4191" s="16">
        <v>4175</v>
      </c>
      <c r="B4191" s="34">
        <v>0.23396953146110699</v>
      </c>
      <c r="C4191" s="34">
        <v>6.4127406256108105E-2</v>
      </c>
      <c r="D4191" s="34">
        <v>2.6108470284932302E-2</v>
      </c>
      <c r="E4191" s="34">
        <v>4.7661215672997602E-2</v>
      </c>
      <c r="F4191" s="34">
        <v>2.4392586166078301E-2</v>
      </c>
      <c r="G4191" s="34">
        <v>0.18317941210584801</v>
      </c>
      <c r="H4191" s="35">
        <v>1.1192968182140699</v>
      </c>
      <c r="I4191" s="34">
        <v>9.6127241084596096E-2</v>
      </c>
      <c r="J4191" s="34">
        <v>2.00670388086336E-2</v>
      </c>
      <c r="K4191" s="36">
        <f>Inputs!$B$12*(1+$B4191)^4</f>
        <v>139113.40995715026</v>
      </c>
      <c r="L4191" s="36">
        <f t="shared" si="650"/>
        <v>16441.392016576512</v>
      </c>
      <c r="M4191" s="36">
        <f t="shared" si="651"/>
        <v>193815.96250856289</v>
      </c>
      <c r="N4191" s="37">
        <f>M4191/Inputs!$B$6</f>
        <v>295.45116236061415</v>
      </c>
      <c r="O4191" s="38">
        <f>IF(N4191&gt;Inputs!$B$4,1,0)</f>
        <v>0</v>
      </c>
      <c r="P4191" s="34">
        <f t="shared" si="652"/>
        <v>7.6060202275962496E-2</v>
      </c>
      <c r="Q4191" s="36">
        <f>Inputs!$B$12*(1+$B4191)^0*$C4191+Inputs!$B$29*(1+$D4191)^0*Inputs!$B$19+Inputs!$B$30*(1+$E4191)^0*Inputs!$B$20+Inputs!$B$31*(1+$F4191)^0*Inputs!$B$21+Inputs!$B$22*(1+Inputs!$B$23)^0</f>
        <v>11869.688402793407</v>
      </c>
      <c r="R4191" s="36">
        <f>Inputs!$B$12*(1+$B4191)^1*$C4191+Inputs!$B$29*(1+$D4191)^1*Inputs!$B$19+Inputs!$B$30*(1+$E4191)^1*Inputs!$B$20+Inputs!$B$31*(1+$F4191)^1*Inputs!$B$21+Inputs!$B$22*(1+Inputs!$B$23)^1</f>
        <v>13016.773164854814</v>
      </c>
      <c r="S4191" s="36">
        <f>Inputs!$B$12*(1+$B4191)^2*$C4191+Inputs!$B$29*(1+$D4191)^2*Inputs!$B$19+Inputs!$B$30*(1+$E4191)^2*Inputs!$B$20+Inputs!$B$31*(1+$F4191)^2*Inputs!$B$21+Inputs!$B$22*(1+Inputs!$B$23)^2</f>
        <v>14383.050904026895</v>
      </c>
      <c r="T4191" s="36">
        <f>Inputs!$B$12*(1+$B4191)^3*$C4191+Inputs!$B$29*(1+$D4191)^3*Inputs!$B$19+Inputs!$B$30*(1+$E4191)^3*Inputs!$B$20+Inputs!$B$31*(1+$F4191)^3*Inputs!$B$21+Inputs!$B$22*(1+Inputs!$B$23)^3</f>
        <v>16018.135753756369</v>
      </c>
      <c r="U4191" s="36">
        <f>Inputs!$B$12*(1+$B4191)^4*$C4191+Inputs!$B$29*(1+$D4191)^4*Inputs!$B$19+Inputs!$B$30*(1+$E4191)^4*Inputs!$B$20+Inputs!$B$31*(1+$F4191)^4*Inputs!$B$21+Inputs!$B$22*(1+Inputs!$B$23)^4</f>
        <v>17983.186143854848</v>
      </c>
      <c r="V4191" s="35">
        <f>Inputs!$B$13/(Q4191*(1-$G4191))</f>
        <v>1.3057730830184098</v>
      </c>
      <c r="W4191" s="36">
        <f>Inputs!$B$13</f>
        <v>12660</v>
      </c>
      <c r="X4191" s="36">
        <f t="shared" si="653"/>
        <v>13387.789264560504</v>
      </c>
      <c r="Y4191" s="36">
        <f t="shared" si="654"/>
        <v>14245.31177820029</v>
      </c>
      <c r="Z4191" s="36">
        <f t="shared" si="655"/>
        <v>15254.777048345128</v>
      </c>
      <c r="AA4191" s="36">
        <f t="shared" si="656"/>
        <v>16441.392016576512</v>
      </c>
      <c r="AB4191" s="36">
        <f t="shared" si="657"/>
        <v>54466.605908603342</v>
      </c>
      <c r="AC4191" s="36">
        <f t="shared" si="658"/>
        <v>220500.62406343871</v>
      </c>
      <c r="AD4191" s="36">
        <f t="shared" si="659"/>
        <v>139349.35659995954</v>
      </c>
    </row>
    <row r="4192" spans="1:30" ht="14.25" customHeight="1" x14ac:dyDescent="0.25">
      <c r="A4192" s="16">
        <v>4176</v>
      </c>
      <c r="B4192" s="34">
        <v>0.33633479390808002</v>
      </c>
      <c r="C4192" s="34">
        <v>7.0924419673192698E-2</v>
      </c>
      <c r="D4192" s="34">
        <v>3.6650220491983201E-2</v>
      </c>
      <c r="E4192" s="34">
        <v>6.0609379680327702E-2</v>
      </c>
      <c r="F4192" s="34">
        <v>2.64132319187711E-2</v>
      </c>
      <c r="G4192" s="34">
        <v>0.19206935233112499</v>
      </c>
      <c r="H4192" s="35">
        <v>1.0014266566607499</v>
      </c>
      <c r="I4192" s="34">
        <v>9.8602417547493298E-2</v>
      </c>
      <c r="J4192" s="34">
        <v>2.2950426140054801E-2</v>
      </c>
      <c r="K4192" s="36">
        <f>Inputs!$B$12*(1+$B4192)^4</f>
        <v>191342.90146850844</v>
      </c>
      <c r="L4192" s="36">
        <f t="shared" si="650"/>
        <v>18590.574225380402</v>
      </c>
      <c r="M4192" s="36">
        <f t="shared" si="651"/>
        <v>214255.34619639465</v>
      </c>
      <c r="N4192" s="37">
        <f>M4192/Inputs!$B$6</f>
        <v>326.60875944572354</v>
      </c>
      <c r="O4192" s="38">
        <f>IF(N4192&gt;Inputs!$B$4,1,0)</f>
        <v>0</v>
      </c>
      <c r="P4192" s="34">
        <f t="shared" si="652"/>
        <v>7.5651991407438501E-2</v>
      </c>
      <c r="Q4192" s="36">
        <f>Inputs!$B$12*(1+$B4192)^0*$C4192+Inputs!$B$29*(1+$D4192)^0*Inputs!$B$19+Inputs!$B$30*(1+$E4192)^0*Inputs!$B$20+Inputs!$B$31*(1+$F4192)^0*Inputs!$B$21+Inputs!$B$22*(1+Inputs!$B$23)^0</f>
        <v>12277.509207818483</v>
      </c>
      <c r="R4192" s="36">
        <f>Inputs!$B$12*(1+$B4192)^1*$C4192+Inputs!$B$29*(1+$D4192)^1*Inputs!$B$19+Inputs!$B$30*(1+$E4192)^1*Inputs!$B$20+Inputs!$B$31*(1+$F4192)^1*Inputs!$B$21+Inputs!$B$22*(1+Inputs!$B$23)^1</f>
        <v>14032.021606871043</v>
      </c>
      <c r="S4192" s="36">
        <f>Inputs!$B$12*(1+$B4192)^2*$C4192+Inputs!$B$29*(1+$D4192)^2*Inputs!$B$19+Inputs!$B$30*(1+$E4192)^2*Inputs!$B$20+Inputs!$B$31*(1+$F4192)^2*Inputs!$B$21+Inputs!$B$22*(1+Inputs!$B$23)^2</f>
        <v>16282.64807008607</v>
      </c>
      <c r="T4192" s="36">
        <f>Inputs!$B$12*(1+$B4192)^3*$C4192+Inputs!$B$29*(1+$D4192)^3*Inputs!$B$19+Inputs!$B$30*(1+$E4192)^3*Inputs!$B$20+Inputs!$B$31*(1+$F4192)^3*Inputs!$B$21+Inputs!$B$22*(1+Inputs!$B$23)^3</f>
        <v>19192.036786043784</v>
      </c>
      <c r="U4192" s="36">
        <f>Inputs!$B$12*(1+$B4192)^4*$C4192+Inputs!$B$29*(1+$D4192)^4*Inputs!$B$19+Inputs!$B$30*(1+$E4192)^4*Inputs!$B$20+Inputs!$B$31*(1+$F4192)^4*Inputs!$B$21+Inputs!$B$22*(1+Inputs!$B$23)^4</f>
        <v>22977.330661738284</v>
      </c>
      <c r="V4192" s="35">
        <f>Inputs!$B$13/(Q4192*(1-$G4192))</f>
        <v>1.2762899645452777</v>
      </c>
      <c r="W4192" s="36">
        <f>Inputs!$B$13</f>
        <v>12660</v>
      </c>
      <c r="X4192" s="36">
        <f t="shared" si="653"/>
        <v>13690.147608505578</v>
      </c>
      <c r="Y4192" s="36">
        <f t="shared" si="654"/>
        <v>14981.966247275503</v>
      </c>
      <c r="Z4192" s="36">
        <f t="shared" si="655"/>
        <v>16593.452468022486</v>
      </c>
      <c r="AA4192" s="36">
        <f t="shared" si="656"/>
        <v>18590.574225380402</v>
      </c>
      <c r="AB4192" s="36">
        <f t="shared" si="657"/>
        <v>57174.122594154818</v>
      </c>
      <c r="AC4192" s="36">
        <f t="shared" si="658"/>
        <v>251377.86160340687</v>
      </c>
      <c r="AD4192" s="36">
        <f t="shared" si="659"/>
        <v>157081.22360223983</v>
      </c>
    </row>
    <row r="4193" spans="1:30" ht="14.25" customHeight="1" x14ac:dyDescent="0.25">
      <c r="A4193" s="16">
        <v>4177</v>
      </c>
      <c r="B4193" s="34">
        <v>0.39963958834288299</v>
      </c>
      <c r="C4193" s="34">
        <v>5.3454303458304597E-2</v>
      </c>
      <c r="D4193" s="34">
        <v>2.5044413328557801E-2</v>
      </c>
      <c r="E4193" s="34">
        <v>5.6532166602461499E-2</v>
      </c>
      <c r="F4193" s="34">
        <v>1.66619384476905E-2</v>
      </c>
      <c r="G4193" s="34">
        <v>0.157382272715169</v>
      </c>
      <c r="H4193" s="35">
        <v>1.00617299833011</v>
      </c>
      <c r="I4193" s="34">
        <v>8.6143037019334998E-2</v>
      </c>
      <c r="J4193" s="34">
        <v>2.4342722393410898E-2</v>
      </c>
      <c r="K4193" s="36">
        <f>Inputs!$B$12*(1+$B4193)^4</f>
        <v>230258.7389383743</v>
      </c>
      <c r="L4193" s="36">
        <f t="shared" si="650"/>
        <v>18067.697700873046</v>
      </c>
      <c r="M4193" s="36">
        <f t="shared" si="651"/>
        <v>256100.44393356139</v>
      </c>
      <c r="N4193" s="37">
        <f>M4193/Inputs!$B$6</f>
        <v>390.39701819140453</v>
      </c>
      <c r="O4193" s="38">
        <f>IF(N4193&gt;Inputs!$B$4,1,0)</f>
        <v>0</v>
      </c>
      <c r="P4193" s="34">
        <f t="shared" si="652"/>
        <v>6.1800314625924099E-2</v>
      </c>
      <c r="Q4193" s="36">
        <f>Inputs!$B$12*(1+$B4193)^0*$C4193+Inputs!$B$29*(1+$D4193)^0*Inputs!$B$19+Inputs!$B$30*(1+$E4193)^0*Inputs!$B$20+Inputs!$B$31*(1+$F4193)^0*Inputs!$B$21+Inputs!$B$22*(1+Inputs!$B$23)^0</f>
        <v>11229.302234925199</v>
      </c>
      <c r="R4193" s="36">
        <f>Inputs!$B$12*(1+$B4193)^1*$C4193+Inputs!$B$29*(1+$D4193)^1*Inputs!$B$19+Inputs!$B$30*(1+$E4193)^1*Inputs!$B$20+Inputs!$B$31*(1+$F4193)^1*Inputs!$B$21+Inputs!$B$22*(1+Inputs!$B$23)^1</f>
        <v>12741.773708221732</v>
      </c>
      <c r="S4193" s="36">
        <f>Inputs!$B$12*(1+$B4193)^2*$C4193+Inputs!$B$29*(1+$D4193)^2*Inputs!$B$19+Inputs!$B$30*(1+$E4193)^2*Inputs!$B$20+Inputs!$B$31*(1+$F4193)^2*Inputs!$B$21+Inputs!$B$22*(1+Inputs!$B$23)^2</f>
        <v>14775.756798108658</v>
      </c>
      <c r="T4193" s="36">
        <f>Inputs!$B$12*(1+$B4193)^3*$C4193+Inputs!$B$29*(1+$D4193)^3*Inputs!$B$19+Inputs!$B$30*(1+$E4193)^3*Inputs!$B$20+Inputs!$B$31*(1+$F4193)^3*Inputs!$B$21+Inputs!$B$22*(1+Inputs!$B$23)^3</f>
        <v>17536.425814869137</v>
      </c>
      <c r="U4193" s="36">
        <f>Inputs!$B$12*(1+$B4193)^4*$C4193+Inputs!$B$29*(1+$D4193)^4*Inputs!$B$19+Inputs!$B$30*(1+$E4193)^4*Inputs!$B$20+Inputs!$B$31*(1+$F4193)^4*Inputs!$B$21+Inputs!$B$22*(1+Inputs!$B$23)^4</f>
        <v>21310.790781821797</v>
      </c>
      <c r="V4193" s="35">
        <f>Inputs!$B$13/(Q4193*(1-$G4193))</f>
        <v>1.3379822222202367</v>
      </c>
      <c r="W4193" s="36">
        <f>Inputs!$B$13</f>
        <v>12660</v>
      </c>
      <c r="X4193" s="36">
        <f t="shared" si="653"/>
        <v>13474.558920647507</v>
      </c>
      <c r="Y4193" s="36">
        <f t="shared" si="654"/>
        <v>14592.734997766092</v>
      </c>
      <c r="Z4193" s="36">
        <f t="shared" si="655"/>
        <v>16093.463614830496</v>
      </c>
      <c r="AA4193" s="36">
        <f t="shared" si="656"/>
        <v>18067.697700873046</v>
      </c>
      <c r="AB4193" s="36">
        <f t="shared" si="657"/>
        <v>57983.188135662887</v>
      </c>
      <c r="AC4193" s="36">
        <f t="shared" si="658"/>
        <v>299472.82246569515</v>
      </c>
      <c r="AD4193" s="36">
        <f t="shared" si="659"/>
        <v>198117.25579789848</v>
      </c>
    </row>
    <row r="4194" spans="1:30" ht="14.25" customHeight="1" x14ac:dyDescent="0.25">
      <c r="A4194" s="16">
        <v>4178</v>
      </c>
      <c r="B4194" s="34">
        <v>0.242122348854028</v>
      </c>
      <c r="C4194" s="34">
        <v>5.1299556481268702E-2</v>
      </c>
      <c r="D4194" s="34">
        <v>1.53989265343613E-3</v>
      </c>
      <c r="E4194" s="34">
        <v>2.6183437034691202E-2</v>
      </c>
      <c r="F4194" s="34">
        <v>8.4561810100807697E-3</v>
      </c>
      <c r="G4194" s="34">
        <v>0.20131715382051901</v>
      </c>
      <c r="H4194" s="35">
        <v>1.0644593584814901</v>
      </c>
      <c r="I4194" s="34">
        <v>9.2564119255000396E-2</v>
      </c>
      <c r="J4194" s="34">
        <v>1.94415237316913E-2</v>
      </c>
      <c r="K4194" s="36">
        <f>Inputs!$B$12*(1+$B4194)^4</f>
        <v>142826.4868769701</v>
      </c>
      <c r="L4194" s="36">
        <f t="shared" si="650"/>
        <v>13184.954280600099</v>
      </c>
      <c r="M4194" s="36">
        <f t="shared" si="651"/>
        <v>167664.23055571504</v>
      </c>
      <c r="N4194" s="37">
        <f>M4194/Inputs!$B$6</f>
        <v>255.58571731054121</v>
      </c>
      <c r="O4194" s="38">
        <f>IF(N4194&gt;Inputs!$B$4,1,0)</f>
        <v>0</v>
      </c>
      <c r="P4194" s="34">
        <f t="shared" si="652"/>
        <v>7.3122595523309103E-2</v>
      </c>
      <c r="Q4194" s="36">
        <f>Inputs!$B$12*(1+$B4194)^0*$C4194+Inputs!$B$29*(1+$D4194)^0*Inputs!$B$19+Inputs!$B$30*(1+$E4194)^0*Inputs!$B$20+Inputs!$B$31*(1+$F4194)^0*Inputs!$B$21+Inputs!$B$22*(1+Inputs!$B$23)^0</f>
        <v>11100.017416303042</v>
      </c>
      <c r="R4194" s="36">
        <f>Inputs!$B$12*(1+$B4194)^1*$C4194+Inputs!$B$29*(1+$D4194)^1*Inputs!$B$19+Inputs!$B$30*(1+$E4194)^1*Inputs!$B$20+Inputs!$B$31*(1+$F4194)^1*Inputs!$B$21+Inputs!$B$22*(1+Inputs!$B$23)^1</f>
        <v>11885.234010133976</v>
      </c>
      <c r="S4194" s="36">
        <f>Inputs!$B$12*(1+$B4194)^2*$C4194+Inputs!$B$29*(1+$D4194)^2*Inputs!$B$19+Inputs!$B$30*(1+$E4194)^2*Inputs!$B$20+Inputs!$B$31*(1+$F4194)^2*Inputs!$B$21+Inputs!$B$22*(1+Inputs!$B$23)^2</f>
        <v>12850.872878694505</v>
      </c>
      <c r="T4194" s="36">
        <f>Inputs!$B$12*(1+$B4194)^3*$C4194+Inputs!$B$29*(1+$D4194)^3*Inputs!$B$19+Inputs!$B$30*(1+$E4194)^3*Inputs!$B$20+Inputs!$B$31*(1+$F4194)^3*Inputs!$B$21+Inputs!$B$22*(1+Inputs!$B$23)^3</f>
        <v>14040.608462178572</v>
      </c>
      <c r="U4194" s="36">
        <f>Inputs!$B$12*(1+$B4194)^4*$C4194+Inputs!$B$29*(1+$D4194)^4*Inputs!$B$19+Inputs!$B$30*(1+$E4194)^4*Inputs!$B$20+Inputs!$B$31*(1+$F4194)^4*Inputs!$B$21+Inputs!$B$22*(1+Inputs!$B$23)^4</f>
        <v>15508.692560513249</v>
      </c>
      <c r="V4194" s="35">
        <f>Inputs!$B$13/(Q4194*(1-$G4194))</f>
        <v>1.4280245988124349</v>
      </c>
      <c r="W4194" s="36">
        <f>Inputs!$B$13</f>
        <v>12660</v>
      </c>
      <c r="X4194" s="36">
        <f t="shared" si="653"/>
        <v>12692.781235830724</v>
      </c>
      <c r="Y4194" s="36">
        <f t="shared" si="654"/>
        <v>12791.143184996596</v>
      </c>
      <c r="Z4194" s="36">
        <f t="shared" si="655"/>
        <v>12956.094458477155</v>
      </c>
      <c r="AA4194" s="36">
        <f t="shared" si="656"/>
        <v>13184.954280600099</v>
      </c>
      <c r="AB4194" s="36">
        <f t="shared" si="657"/>
        <v>49590.120779993536</v>
      </c>
      <c r="AC4194" s="36">
        <f t="shared" si="658"/>
        <v>183818.55548143128</v>
      </c>
      <c r="AD4194" s="36">
        <f t="shared" si="659"/>
        <v>118074.10977572152</v>
      </c>
    </row>
    <row r="4195" spans="1:30" ht="14.25" customHeight="1" x14ac:dyDescent="0.25">
      <c r="A4195" s="16">
        <v>4179</v>
      </c>
      <c r="B4195" s="34">
        <v>0.13608538805181999</v>
      </c>
      <c r="C4195" s="34">
        <v>0.116190542627059</v>
      </c>
      <c r="D4195" s="34">
        <v>1.30034144481061E-2</v>
      </c>
      <c r="E4195" s="34">
        <v>4.0250030220674297E-2</v>
      </c>
      <c r="F4195" s="34">
        <v>2.1376999935681502E-2</v>
      </c>
      <c r="G4195" s="34">
        <v>0.192985606750434</v>
      </c>
      <c r="H4195" s="35">
        <v>1.1075667427796601</v>
      </c>
      <c r="I4195" s="34">
        <v>8.9294430232207303E-2</v>
      </c>
      <c r="J4195" s="34">
        <v>2.93426832919765E-2</v>
      </c>
      <c r="K4195" s="36">
        <f>Inputs!$B$12*(1+$B4195)^4</f>
        <v>99952.841951404131</v>
      </c>
      <c r="L4195" s="36">
        <f t="shared" si="650"/>
        <v>18188.901859443875</v>
      </c>
      <c r="M4195" s="36">
        <f t="shared" si="651"/>
        <v>262175.8123093379</v>
      </c>
      <c r="N4195" s="37">
        <f>M4195/Inputs!$B$6</f>
        <v>399.6582504715517</v>
      </c>
      <c r="O4195" s="38">
        <f>IF(N4195&gt;Inputs!$B$4,1,0)</f>
        <v>1</v>
      </c>
      <c r="P4195" s="34">
        <f t="shared" si="652"/>
        <v>5.9951746940230803E-2</v>
      </c>
      <c r="Q4195" s="36">
        <f>Inputs!$B$12*(1+$B4195)^0*$C4195+Inputs!$B$29*(1+$D4195)^0*Inputs!$B$19+Inputs!$B$30*(1+$E4195)^0*Inputs!$B$20+Inputs!$B$31*(1+$F4195)^0*Inputs!$B$21+Inputs!$B$22*(1+Inputs!$B$23)^0</f>
        <v>14993.476585050463</v>
      </c>
      <c r="R4195" s="36">
        <f>Inputs!$B$12*(1+$B4195)^1*$C4195+Inputs!$B$29*(1+$D4195)^1*Inputs!$B$19+Inputs!$B$30*(1+$E4195)^1*Inputs!$B$20+Inputs!$B$31*(1+$F4195)^1*Inputs!$B$21+Inputs!$B$22*(1+Inputs!$B$23)^1</f>
        <v>16113.595297663647</v>
      </c>
      <c r="S4195" s="36">
        <f>Inputs!$B$12*(1+$B4195)^2*$C4195+Inputs!$B$29*(1+$D4195)^2*Inputs!$B$19+Inputs!$B$30*(1+$E4195)^2*Inputs!$B$20+Inputs!$B$31*(1+$F4195)^2*Inputs!$B$21+Inputs!$B$22*(1+Inputs!$B$23)^2</f>
        <v>17367.436548209618</v>
      </c>
      <c r="T4195" s="36">
        <f>Inputs!$B$12*(1+$B4195)^3*$C4195+Inputs!$B$29*(1+$D4195)^3*Inputs!$B$19+Inputs!$B$30*(1+$E4195)^3*Inputs!$B$20+Inputs!$B$31*(1+$F4195)^3*Inputs!$B$21+Inputs!$B$22*(1+Inputs!$B$23)^3</f>
        <v>18772.722650419564</v>
      </c>
      <c r="U4195" s="36">
        <f>Inputs!$B$12*(1+$B4195)^4*$C4195+Inputs!$B$29*(1+$D4195)^4*Inputs!$B$19+Inputs!$B$30*(1+$E4195)^4*Inputs!$B$20+Inputs!$B$31*(1+$F4195)^4*Inputs!$B$21+Inputs!$B$22*(1+Inputs!$B$23)^4</f>
        <v>20349.572616696743</v>
      </c>
      <c r="V4195" s="35">
        <f>Inputs!$B$13/(Q4195*(1-$G4195))</f>
        <v>1.0462851933932564</v>
      </c>
      <c r="W4195" s="36">
        <f>Inputs!$B$13</f>
        <v>12660</v>
      </c>
      <c r="X4195" s="36">
        <f t="shared" si="653"/>
        <v>13805.01634887904</v>
      </c>
      <c r="Y4195" s="36">
        <f t="shared" si="654"/>
        <v>15093.948041542506</v>
      </c>
      <c r="Z4195" s="36">
        <f t="shared" si="655"/>
        <v>16547.376507948316</v>
      </c>
      <c r="AA4195" s="36">
        <f t="shared" si="656"/>
        <v>18188.901859443875</v>
      </c>
      <c r="AB4195" s="36">
        <f t="shared" si="657"/>
        <v>58547.48026251694</v>
      </c>
      <c r="AC4195" s="36">
        <f t="shared" si="658"/>
        <v>312294.70368561539</v>
      </c>
      <c r="AD4195" s="36">
        <f t="shared" si="659"/>
        <v>203628.33204682093</v>
      </c>
    </row>
    <row r="4196" spans="1:30" ht="14.25" customHeight="1" x14ac:dyDescent="0.25">
      <c r="A4196" s="16">
        <v>4180</v>
      </c>
      <c r="B4196" s="34">
        <v>0.50425816043848404</v>
      </c>
      <c r="C4196" s="34">
        <v>6.1698480582466901E-2</v>
      </c>
      <c r="D4196" s="34">
        <v>3.9697837238387497E-2</v>
      </c>
      <c r="E4196" s="34">
        <v>4.3271981987947197E-2</v>
      </c>
      <c r="F4196" s="34">
        <v>1.64922437269889E-2</v>
      </c>
      <c r="G4196" s="34">
        <v>0.17020192254501401</v>
      </c>
      <c r="H4196" s="35">
        <v>1.11403768559649</v>
      </c>
      <c r="I4196" s="34">
        <v>0.106415796985766</v>
      </c>
      <c r="J4196" s="34">
        <v>2.3519816117996101E-2</v>
      </c>
      <c r="K4196" s="36">
        <f>Inputs!$B$12*(1+$B4196)^4</f>
        <v>307213.82463357772</v>
      </c>
      <c r="L4196" s="36">
        <f t="shared" si="650"/>
        <v>25895.526903497161</v>
      </c>
      <c r="M4196" s="36">
        <f t="shared" si="651"/>
        <v>257914.58531090565</v>
      </c>
      <c r="N4196" s="37">
        <f>M4196/Inputs!$B$6</f>
        <v>393.1624776080879</v>
      </c>
      <c r="O4196" s="38">
        <f>IF(N4196&gt;Inputs!$B$4,1,0)</f>
        <v>0</v>
      </c>
      <c r="P4196" s="34">
        <f t="shared" si="652"/>
        <v>8.2895980867769906E-2</v>
      </c>
      <c r="Q4196" s="36">
        <f>Inputs!$B$12*(1+$B4196)^0*$C4196+Inputs!$B$29*(1+$D4196)^0*Inputs!$B$19+Inputs!$B$30*(1+$E4196)^0*Inputs!$B$20+Inputs!$B$31*(1+$F4196)^0*Inputs!$B$21+Inputs!$B$22*(1+Inputs!$B$23)^0</f>
        <v>11723.952862374936</v>
      </c>
      <c r="R4196" s="36">
        <f>Inputs!$B$12*(1+$B4196)^1*$C4196+Inputs!$B$29*(1+$D4196)^1*Inputs!$B$19+Inputs!$B$30*(1+$E4196)^1*Inputs!$B$20+Inputs!$B$31*(1+$F4196)^1*Inputs!$B$21+Inputs!$B$22*(1+Inputs!$B$23)^1</f>
        <v>13835.680628435282</v>
      </c>
      <c r="S4196" s="36">
        <f>Inputs!$B$12*(1+$B4196)^2*$C4196+Inputs!$B$29*(1+$D4196)^2*Inputs!$B$19+Inputs!$B$30*(1+$E4196)^2*Inputs!$B$20+Inputs!$B$31*(1+$F4196)^2*Inputs!$B$21+Inputs!$B$22*(1+Inputs!$B$23)^2</f>
        <v>16897.772661710282</v>
      </c>
      <c r="T4196" s="36">
        <f>Inputs!$B$12*(1+$B4196)^3*$C4196+Inputs!$B$29*(1+$D4196)^3*Inputs!$B$19+Inputs!$B$30*(1+$E4196)^3*Inputs!$B$20+Inputs!$B$31*(1+$F4196)^3*Inputs!$B$21+Inputs!$B$22*(1+Inputs!$B$23)^3</f>
        <v>21385.258945902839</v>
      </c>
      <c r="U4196" s="36">
        <f>Inputs!$B$12*(1+$B4196)^4*$C4196+Inputs!$B$29*(1+$D4196)^4*Inputs!$B$19+Inputs!$B$30*(1+$E4196)^4*Inputs!$B$20+Inputs!$B$31*(1+$F4196)^4*Inputs!$B$21+Inputs!$B$22*(1+Inputs!$B$23)^4</f>
        <v>28012.537149748128</v>
      </c>
      <c r="V4196" s="35">
        <f>Inputs!$B$13/(Q4196*(1-$G4196))</f>
        <v>1.3013293285717911</v>
      </c>
      <c r="W4196" s="36">
        <f>Inputs!$B$13</f>
        <v>12660</v>
      </c>
      <c r="X4196" s="36">
        <f t="shared" si="653"/>
        <v>14402.763859467168</v>
      </c>
      <c r="Y4196" s="36">
        <f t="shared" si="654"/>
        <v>16933.823254547668</v>
      </c>
      <c r="Z4196" s="36">
        <f t="shared" si="655"/>
        <v>20599.989907195388</v>
      </c>
      <c r="AA4196" s="36">
        <f t="shared" si="656"/>
        <v>25895.526903497161</v>
      </c>
      <c r="AB4196" s="36">
        <f t="shared" si="657"/>
        <v>65075.219919965995</v>
      </c>
      <c r="AC4196" s="36">
        <f t="shared" si="658"/>
        <v>319733.05167622503</v>
      </c>
      <c r="AD4196" s="36">
        <f t="shared" si="659"/>
        <v>192839.36539093967</v>
      </c>
    </row>
    <row r="4197" spans="1:30" ht="14.25" customHeight="1" x14ac:dyDescent="0.25">
      <c r="A4197" s="16">
        <v>4181</v>
      </c>
      <c r="B4197" s="34">
        <v>0.23583688273963899</v>
      </c>
      <c r="C4197" s="34">
        <v>8.0244772590993996E-2</v>
      </c>
      <c r="D4197" s="34">
        <v>1.2296724791182E-2</v>
      </c>
      <c r="E4197" s="34">
        <v>3.32680051693513E-2</v>
      </c>
      <c r="F4197" s="34">
        <v>2.23357131134959E-2</v>
      </c>
      <c r="G4197" s="34">
        <v>0.19182654624874801</v>
      </c>
      <c r="H4197" s="35">
        <v>1.1673104126242</v>
      </c>
      <c r="I4197" s="34">
        <v>0.101407370693658</v>
      </c>
      <c r="J4197" s="34">
        <v>2.6882003075873601E-2</v>
      </c>
      <c r="K4197" s="36">
        <f>Inputs!$B$12*(1+$B4197)^4</f>
        <v>139957.39795146591</v>
      </c>
      <c r="L4197" s="36">
        <f t="shared" si="650"/>
        <v>18771.090207411766</v>
      </c>
      <c r="M4197" s="36">
        <f t="shared" si="651"/>
        <v>216745.22719283972</v>
      </c>
      <c r="N4197" s="37">
        <f>M4197/Inputs!$B$6</f>
        <v>330.4043097451825</v>
      </c>
      <c r="O4197" s="38">
        <f>IF(N4197&gt;Inputs!$B$4,1,0)</f>
        <v>0</v>
      </c>
      <c r="P4197" s="34">
        <f t="shared" si="652"/>
        <v>7.4525367617784402E-2</v>
      </c>
      <c r="Q4197" s="36">
        <f>Inputs!$B$12*(1+$B4197)^0*$C4197+Inputs!$B$29*(1+$D4197)^0*Inputs!$B$19+Inputs!$B$30*(1+$E4197)^0*Inputs!$B$20+Inputs!$B$31*(1+$F4197)^0*Inputs!$B$21+Inputs!$B$22*(1+Inputs!$B$23)^0</f>
        <v>12836.730382886562</v>
      </c>
      <c r="R4197" s="36">
        <f>Inputs!$B$12*(1+$B4197)^1*$C4197+Inputs!$B$29*(1+$D4197)^1*Inputs!$B$19+Inputs!$B$30*(1+$E4197)^1*Inputs!$B$20+Inputs!$B$31*(1+$F4197)^1*Inputs!$B$21+Inputs!$B$22*(1+Inputs!$B$23)^1</f>
        <v>14128.087922242379</v>
      </c>
      <c r="S4197" s="36">
        <f>Inputs!$B$12*(1+$B4197)^2*$C4197+Inputs!$B$29*(1+$D4197)^2*Inputs!$B$19+Inputs!$B$30*(1+$E4197)^2*Inputs!$B$20+Inputs!$B$31*(1+$F4197)^2*Inputs!$B$21+Inputs!$B$22*(1+Inputs!$B$23)^2</f>
        <v>15690.692219332199</v>
      </c>
      <c r="T4197" s="36">
        <f>Inputs!$B$12*(1+$B4197)^3*$C4197+Inputs!$B$29*(1+$D4197)^3*Inputs!$B$19+Inputs!$B$30*(1+$E4197)^3*Inputs!$B$20+Inputs!$B$31*(1+$F4197)^3*Inputs!$B$21+Inputs!$B$22*(1+Inputs!$B$23)^3</f>
        <v>17587.784360678466</v>
      </c>
      <c r="U4197" s="36">
        <f>Inputs!$B$12*(1+$B4197)^4*$C4197+Inputs!$B$29*(1+$D4197)^4*Inputs!$B$19+Inputs!$B$30*(1+$E4197)^4*Inputs!$B$20+Inputs!$B$31*(1+$F4197)^4*Inputs!$B$21+Inputs!$B$22*(1+Inputs!$B$23)^4</f>
        <v>19897.501965256837</v>
      </c>
      <c r="V4197" s="35">
        <f>Inputs!$B$13/(Q4197*(1-$G4197))</f>
        <v>1.22032274272119</v>
      </c>
      <c r="W4197" s="36">
        <f>Inputs!$B$13</f>
        <v>12660</v>
      </c>
      <c r="X4197" s="36">
        <f t="shared" si="653"/>
        <v>13782.25572884105</v>
      </c>
      <c r="Y4197" s="36">
        <f t="shared" si="654"/>
        <v>15138.550359621522</v>
      </c>
      <c r="Z4197" s="36">
        <f t="shared" si="655"/>
        <v>16780.506417122859</v>
      </c>
      <c r="AA4197" s="36">
        <f t="shared" si="656"/>
        <v>18771.090207411766</v>
      </c>
      <c r="AB4197" s="36">
        <f t="shared" si="657"/>
        <v>57169.798458470585</v>
      </c>
      <c r="AC4197" s="36">
        <f t="shared" si="658"/>
        <v>258646.08693999978</v>
      </c>
      <c r="AD4197" s="36">
        <f t="shared" si="659"/>
        <v>159575.42873436914</v>
      </c>
    </row>
    <row r="4198" spans="1:30" ht="14.25" customHeight="1" x14ac:dyDescent="0.25">
      <c r="A4198" s="16">
        <v>4182</v>
      </c>
      <c r="B4198" s="34">
        <v>0.403346675321889</v>
      </c>
      <c r="C4198" s="34">
        <v>6.2993257896965693E-2</v>
      </c>
      <c r="D4198" s="34">
        <v>3.3147827459075803E-2</v>
      </c>
      <c r="E4198" s="34">
        <v>5.0043335959108599E-2</v>
      </c>
      <c r="F4198" s="34">
        <v>1.27552353801144E-2</v>
      </c>
      <c r="G4198" s="34">
        <v>0.18997348136610601</v>
      </c>
      <c r="H4198" s="35">
        <v>1.0965728244442099</v>
      </c>
      <c r="I4198" s="34">
        <v>8.7783388961797895E-2</v>
      </c>
      <c r="J4198" s="34">
        <v>2.65380334356018E-2</v>
      </c>
      <c r="K4198" s="36">
        <f>Inputs!$B$12*(1+$B4198)^4</f>
        <v>232707.9019883007</v>
      </c>
      <c r="L4198" s="36">
        <f t="shared" si="650"/>
        <v>20987.836154048644</v>
      </c>
      <c r="M4198" s="36">
        <f t="shared" si="651"/>
        <v>293062.7098611262</v>
      </c>
      <c r="N4198" s="37">
        <f>M4198/Inputs!$B$6</f>
        <v>446.7419357639119</v>
      </c>
      <c r="O4198" s="38">
        <f>IF(N4198&gt;Inputs!$B$4,1,0)</f>
        <v>1</v>
      </c>
      <c r="P4198" s="34">
        <f t="shared" si="652"/>
        <v>6.1245355526196095E-2</v>
      </c>
      <c r="Q4198" s="36">
        <f>Inputs!$B$12*(1+$B4198)^0*$C4198+Inputs!$B$29*(1+$D4198)^0*Inputs!$B$19+Inputs!$B$30*(1+$E4198)^0*Inputs!$B$20+Inputs!$B$31*(1+$F4198)^0*Inputs!$B$21+Inputs!$B$22*(1+Inputs!$B$23)^0</f>
        <v>11801.639501244863</v>
      </c>
      <c r="R4198" s="36">
        <f>Inputs!$B$12*(1+$B4198)^1*$C4198+Inputs!$B$29*(1+$D4198)^1*Inputs!$B$19+Inputs!$B$30*(1+$E4198)^1*Inputs!$B$20+Inputs!$B$31*(1+$F4198)^1*Inputs!$B$21+Inputs!$B$22*(1+Inputs!$B$23)^1</f>
        <v>13549.662917728241</v>
      </c>
      <c r="S4198" s="36">
        <f>Inputs!$B$12*(1+$B4198)^2*$C4198+Inputs!$B$29*(1+$D4198)^2*Inputs!$B$19+Inputs!$B$30*(1+$E4198)^2*Inputs!$B$20+Inputs!$B$31*(1+$F4198)^2*Inputs!$B$21+Inputs!$B$22*(1+Inputs!$B$23)^2</f>
        <v>15921.158763462336</v>
      </c>
      <c r="T4198" s="36">
        <f>Inputs!$B$12*(1+$B4198)^3*$C4198+Inputs!$B$29*(1+$D4198)^3*Inputs!$B$19+Inputs!$B$30*(1+$E4198)^3*Inputs!$B$20+Inputs!$B$31*(1+$F4198)^3*Inputs!$B$21+Inputs!$B$22*(1+Inputs!$B$23)^3</f>
        <v>19164.525667630587</v>
      </c>
      <c r="U4198" s="36">
        <f>Inputs!$B$12*(1+$B4198)^4*$C4198+Inputs!$B$29*(1+$D4198)^4*Inputs!$B$19+Inputs!$B$30*(1+$E4198)^4*Inputs!$B$20+Inputs!$B$31*(1+$F4198)^4*Inputs!$B$21+Inputs!$B$22*(1+Inputs!$B$23)^4</f>
        <v>23628.216917024518</v>
      </c>
      <c r="V4198" s="35">
        <f>Inputs!$B$13/(Q4198*(1-$G4198))</f>
        <v>1.3243175192261738</v>
      </c>
      <c r="W4198" s="36">
        <f>Inputs!$B$13</f>
        <v>12660</v>
      </c>
      <c r="X4198" s="36">
        <f t="shared" si="653"/>
        <v>13910.253309955424</v>
      </c>
      <c r="Y4198" s="36">
        <f t="shared" si="654"/>
        <v>15610.579760641313</v>
      </c>
      <c r="Z4198" s="36">
        <f t="shared" si="655"/>
        <v>17906.813003108393</v>
      </c>
      <c r="AA4198" s="36">
        <f t="shared" si="656"/>
        <v>20987.836154048644</v>
      </c>
      <c r="AB4198" s="36">
        <f t="shared" si="657"/>
        <v>62091.719413741477</v>
      </c>
      <c r="AC4198" s="36">
        <f t="shared" si="658"/>
        <v>351778.70822270744</v>
      </c>
      <c r="AD4198" s="36">
        <f t="shared" si="659"/>
        <v>230970.99044738471</v>
      </c>
    </row>
    <row r="4199" spans="1:30" ht="14.25" customHeight="1" x14ac:dyDescent="0.25">
      <c r="A4199" s="16">
        <v>4183</v>
      </c>
      <c r="B4199" s="34">
        <v>0.336261173882549</v>
      </c>
      <c r="C4199" s="34">
        <v>7.5435588775763895E-2</v>
      </c>
      <c r="D4199" s="34">
        <v>4.40000413202579E-2</v>
      </c>
      <c r="E4199" s="34">
        <v>4.1704232337916501E-2</v>
      </c>
      <c r="F4199" s="34">
        <v>3.2095403662173901E-2</v>
      </c>
      <c r="G4199" s="34">
        <v>0.20087955688949999</v>
      </c>
      <c r="H4199" s="35">
        <v>1.0023397909334799</v>
      </c>
      <c r="I4199" s="34">
        <v>0.10164808095545499</v>
      </c>
      <c r="J4199" s="34">
        <v>3.0859983717844399E-2</v>
      </c>
      <c r="K4199" s="36">
        <f>Inputs!$B$12*(1+$B4199)^4</f>
        <v>191300.73986252423</v>
      </c>
      <c r="L4199" s="36">
        <f t="shared" si="650"/>
        <v>19093.900561683407</v>
      </c>
      <c r="M4199" s="36">
        <f t="shared" si="651"/>
        <v>228813.19815544743</v>
      </c>
      <c r="N4199" s="37">
        <f>M4199/Inputs!$B$6</f>
        <v>348.80060694427965</v>
      </c>
      <c r="O4199" s="38">
        <f>IF(N4199&gt;Inputs!$B$4,1,0)</f>
        <v>0</v>
      </c>
      <c r="P4199" s="34">
        <f t="shared" si="652"/>
        <v>7.0788097237610592E-2</v>
      </c>
      <c r="Q4199" s="36">
        <f>Inputs!$B$12*(1+$B4199)^0*$C4199+Inputs!$B$29*(1+$D4199)^0*Inputs!$B$19+Inputs!$B$30*(1+$E4199)^0*Inputs!$B$20+Inputs!$B$31*(1+$F4199)^0*Inputs!$B$21+Inputs!$B$22*(1+Inputs!$B$23)^0</f>
        <v>12548.179353972755</v>
      </c>
      <c r="R4199" s="36">
        <f>Inputs!$B$12*(1+$B4199)^1*$C4199+Inputs!$B$29*(1+$D4199)^1*Inputs!$B$19+Inputs!$B$30*(1+$E4199)^1*Inputs!$B$20+Inputs!$B$31*(1+$F4199)^1*Inputs!$B$21+Inputs!$B$22*(1+Inputs!$B$23)^1</f>
        <v>14395.82541378434</v>
      </c>
      <c r="S4199" s="36">
        <f>Inputs!$B$12*(1+$B4199)^2*$C4199+Inputs!$B$29*(1+$D4199)^2*Inputs!$B$19+Inputs!$B$30*(1+$E4199)^2*Inputs!$B$20+Inputs!$B$31*(1+$F4199)^2*Inputs!$B$21+Inputs!$B$22*(1+Inputs!$B$23)^2</f>
        <v>16768.580113345695</v>
      </c>
      <c r="T4199" s="36">
        <f>Inputs!$B$12*(1+$B4199)^3*$C4199+Inputs!$B$29*(1+$D4199)^3*Inputs!$B$19+Inputs!$B$30*(1+$E4199)^3*Inputs!$B$20+Inputs!$B$31*(1+$F4199)^3*Inputs!$B$21+Inputs!$B$22*(1+Inputs!$B$23)^3</f>
        <v>19839.084469832509</v>
      </c>
      <c r="U4199" s="36">
        <f>Inputs!$B$12*(1+$B4199)^4*$C4199+Inputs!$B$29*(1+$D4199)^4*Inputs!$B$19+Inputs!$B$30*(1+$E4199)^4*Inputs!$B$20+Inputs!$B$31*(1+$F4199)^4*Inputs!$B$21+Inputs!$B$22*(1+Inputs!$B$23)^4</f>
        <v>23837.869845984154</v>
      </c>
      <c r="V4199" s="35">
        <f>Inputs!$B$13/(Q4199*(1-$G4199))</f>
        <v>1.262527211147199</v>
      </c>
      <c r="W4199" s="36">
        <f>Inputs!$B$13</f>
        <v>12660</v>
      </c>
      <c r="X4199" s="36">
        <f t="shared" si="653"/>
        <v>13775.812080901149</v>
      </c>
      <c r="Y4199" s="36">
        <f t="shared" si="654"/>
        <v>15174.739336885234</v>
      </c>
      <c r="Z4199" s="36">
        <f t="shared" si="655"/>
        <v>16922.153591688861</v>
      </c>
      <c r="AA4199" s="36">
        <f t="shared" si="656"/>
        <v>19093.900561683407</v>
      </c>
      <c r="AB4199" s="36">
        <f t="shared" si="657"/>
        <v>57449.159954918083</v>
      </c>
      <c r="AC4199" s="36">
        <f t="shared" si="658"/>
        <v>278057.17048810865</v>
      </c>
      <c r="AD4199" s="36">
        <f t="shared" si="659"/>
        <v>171364.03820052935</v>
      </c>
    </row>
    <row r="4200" spans="1:30" ht="14.25" customHeight="1" x14ac:dyDescent="0.25">
      <c r="A4200" s="16">
        <v>4184</v>
      </c>
      <c r="B4200" s="34">
        <v>0.26008356377543901</v>
      </c>
      <c r="C4200" s="34">
        <v>7.4779219299524802E-2</v>
      </c>
      <c r="D4200" s="34">
        <v>3.8412555183991899E-2</v>
      </c>
      <c r="E4200" s="34">
        <v>3.4995365333821998E-2</v>
      </c>
      <c r="F4200" s="34">
        <v>4.6793589549210196E-3</v>
      </c>
      <c r="G4200" s="34">
        <v>0.204503137491581</v>
      </c>
      <c r="H4200" s="35">
        <v>1.0018787257245501</v>
      </c>
      <c r="I4200" s="34">
        <v>0.10195160716705499</v>
      </c>
      <c r="J4200" s="34">
        <v>2.7815780964108899E-2</v>
      </c>
      <c r="K4200" s="36">
        <f>Inputs!$B$12*(1+$B4200)^4</f>
        <v>151268.54774416363</v>
      </c>
      <c r="L4200" s="36">
        <f t="shared" si="650"/>
        <v>15969.541802515412</v>
      </c>
      <c r="M4200" s="36">
        <f t="shared" si="651"/>
        <v>189076.01415817393</v>
      </c>
      <c r="N4200" s="37">
        <f>M4200/Inputs!$B$6</f>
        <v>288.22563133867976</v>
      </c>
      <c r="O4200" s="38">
        <f>IF(N4200&gt;Inputs!$B$4,1,0)</f>
        <v>0</v>
      </c>
      <c r="P4200" s="34">
        <f t="shared" si="652"/>
        <v>7.4135826202946092E-2</v>
      </c>
      <c r="Q4200" s="36">
        <f>Inputs!$B$12*(1+$B4200)^0*$C4200+Inputs!$B$29*(1+$D4200)^0*Inputs!$B$19+Inputs!$B$30*(1+$E4200)^0*Inputs!$B$20+Inputs!$B$31*(1+$F4200)^0*Inputs!$B$21+Inputs!$B$22*(1+Inputs!$B$23)^0</f>
        <v>12508.797185398409</v>
      </c>
      <c r="R4200" s="36">
        <f>Inputs!$B$12*(1+$B4200)^1*$C4200+Inputs!$B$29*(1+$D4200)^1*Inputs!$B$19+Inputs!$B$30*(1+$E4200)^1*Inputs!$B$20+Inputs!$B$31*(1+$F4200)^1*Inputs!$B$21+Inputs!$B$22*(1+Inputs!$B$23)^1</f>
        <v>13842.410566694332</v>
      </c>
      <c r="S4200" s="36">
        <f>Inputs!$B$12*(1+$B4200)^2*$C4200+Inputs!$B$29*(1+$D4200)^2*Inputs!$B$19+Inputs!$B$30*(1+$E4200)^2*Inputs!$B$20+Inputs!$B$31*(1+$F4200)^2*Inputs!$B$21+Inputs!$B$22*(1+Inputs!$B$23)^2</f>
        <v>15485.494067591102</v>
      </c>
      <c r="T4200" s="36">
        <f>Inputs!$B$12*(1+$B4200)^3*$C4200+Inputs!$B$29*(1+$D4200)^3*Inputs!$B$19+Inputs!$B$30*(1+$E4200)^3*Inputs!$B$20+Inputs!$B$31*(1+$F4200)^3*Inputs!$B$21+Inputs!$B$22*(1+Inputs!$B$23)^3</f>
        <v>17517.215843340098</v>
      </c>
      <c r="U4200" s="36">
        <f>Inputs!$B$12*(1+$B4200)^4*$C4200+Inputs!$B$29*(1+$D4200)^4*Inputs!$B$19+Inputs!$B$30*(1+$E4200)^4*Inputs!$B$20+Inputs!$B$31*(1+$F4200)^4*Inputs!$B$21+Inputs!$B$22*(1+Inputs!$B$23)^4</f>
        <v>20037.282892382107</v>
      </c>
      <c r="V4200" s="35">
        <f>Inputs!$B$13/(Q4200*(1-$G4200))</f>
        <v>1.2722711626353109</v>
      </c>
      <c r="W4200" s="36">
        <f>Inputs!$B$13</f>
        <v>12660</v>
      </c>
      <c r="X4200" s="36">
        <f t="shared" si="653"/>
        <v>13265.37077811497</v>
      </c>
      <c r="Y4200" s="36">
        <f t="shared" si="654"/>
        <v>14007.241843665895</v>
      </c>
      <c r="Z4200" s="36">
        <f t="shared" si="655"/>
        <v>14903.042312768363</v>
      </c>
      <c r="AA4200" s="36">
        <f t="shared" si="656"/>
        <v>15969.541802515412</v>
      </c>
      <c r="AB4200" s="36">
        <f t="shared" si="657"/>
        <v>52816.451104483618</v>
      </c>
      <c r="AC4200" s="36">
        <f t="shared" si="658"/>
        <v>221401.01378864908</v>
      </c>
      <c r="AD4200" s="36">
        <f t="shared" si="659"/>
        <v>136259.5630536903</v>
      </c>
    </row>
    <row r="4201" spans="1:30" ht="14.25" customHeight="1" x14ac:dyDescent="0.25">
      <c r="A4201" s="16">
        <v>4185</v>
      </c>
      <c r="B4201" s="34">
        <v>0.34198118903431002</v>
      </c>
      <c r="C4201" s="34">
        <v>6.1194783809911203E-2</v>
      </c>
      <c r="D4201" s="34">
        <v>2.7279842937142699E-2</v>
      </c>
      <c r="E4201" s="34">
        <v>3.6597283767927098E-2</v>
      </c>
      <c r="F4201" s="34">
        <v>1.56335761995187E-2</v>
      </c>
      <c r="G4201" s="34">
        <v>0.174661847159434</v>
      </c>
      <c r="H4201" s="35">
        <v>1.0416032962996999</v>
      </c>
      <c r="I4201" s="34">
        <v>0.101453942994397</v>
      </c>
      <c r="J4201" s="34">
        <v>1.7624096705686002E-2</v>
      </c>
      <c r="K4201" s="36">
        <f>Inputs!$B$12*(1+$B4201)^4</f>
        <v>194597.36860215914</v>
      </c>
      <c r="L4201" s="36">
        <f t="shared" si="650"/>
        <v>17789.883802511999</v>
      </c>
      <c r="M4201" s="36">
        <f t="shared" si="651"/>
        <v>188556.64261427359</v>
      </c>
      <c r="N4201" s="37">
        <f>M4201/Inputs!$B$6</f>
        <v>287.43390642419752</v>
      </c>
      <c r="O4201" s="38">
        <f>IF(N4201&gt;Inputs!$B$4,1,0)</f>
        <v>0</v>
      </c>
      <c r="P4201" s="34">
        <f t="shared" si="652"/>
        <v>8.3829846288710999E-2</v>
      </c>
      <c r="Q4201" s="36">
        <f>Inputs!$B$12*(1+$B4201)^0*$C4201+Inputs!$B$29*(1+$D4201)^0*Inputs!$B$19+Inputs!$B$30*(1+$E4201)^0*Inputs!$B$20+Inputs!$B$31*(1+$F4201)^0*Inputs!$B$21+Inputs!$B$22*(1+Inputs!$B$23)^0</f>
        <v>11693.731056021592</v>
      </c>
      <c r="R4201" s="36">
        <f>Inputs!$B$12*(1+$B4201)^1*$C4201+Inputs!$B$29*(1+$D4201)^1*Inputs!$B$19+Inputs!$B$30*(1+$E4201)^1*Inputs!$B$20+Inputs!$B$31*(1+$F4201)^1*Inputs!$B$21+Inputs!$B$22*(1+Inputs!$B$23)^1</f>
        <v>13132.793678552154</v>
      </c>
      <c r="S4201" s="36">
        <f>Inputs!$B$12*(1+$B4201)^2*$C4201+Inputs!$B$29*(1+$D4201)^2*Inputs!$B$19+Inputs!$B$30*(1+$E4201)^2*Inputs!$B$20+Inputs!$B$31*(1+$F4201)^2*Inputs!$B$21+Inputs!$B$22*(1+Inputs!$B$23)^2</f>
        <v>15006.114413772564</v>
      </c>
      <c r="T4201" s="36">
        <f>Inputs!$B$12*(1+$B4201)^3*$C4201+Inputs!$B$29*(1+$D4201)^3*Inputs!$B$19+Inputs!$B$30*(1+$E4201)^3*Inputs!$B$20+Inputs!$B$31*(1+$F4201)^3*Inputs!$B$21+Inputs!$B$22*(1+Inputs!$B$23)^3</f>
        <v>17460.687868647663</v>
      </c>
      <c r="U4201" s="36">
        <f>Inputs!$B$12*(1+$B4201)^4*$C4201+Inputs!$B$29*(1+$D4201)^4*Inputs!$B$19+Inputs!$B$30*(1+$E4201)^4*Inputs!$B$20+Inputs!$B$31*(1+$F4201)^4*Inputs!$B$21+Inputs!$B$22*(1+Inputs!$B$23)^4</f>
        <v>20693.733134654689</v>
      </c>
      <c r="V4201" s="35">
        <f>Inputs!$B$13/(Q4201*(1-$G4201))</f>
        <v>1.3117427807991235</v>
      </c>
      <c r="W4201" s="36">
        <f>Inputs!$B$13</f>
        <v>12660</v>
      </c>
      <c r="X4201" s="36">
        <f t="shared" si="653"/>
        <v>13485.964153368315</v>
      </c>
      <c r="Y4201" s="36">
        <f t="shared" si="654"/>
        <v>14573.235314213691</v>
      </c>
      <c r="Z4201" s="36">
        <f t="shared" si="655"/>
        <v>15983.758933843408</v>
      </c>
      <c r="AA4201" s="36">
        <f t="shared" si="656"/>
        <v>17789.883802511999</v>
      </c>
      <c r="AB4201" s="36">
        <f t="shared" si="657"/>
        <v>55348.702040310534</v>
      </c>
      <c r="AC4201" s="36">
        <f t="shared" si="658"/>
        <v>215954.28402292437</v>
      </c>
      <c r="AD4201" s="36">
        <f t="shared" si="659"/>
        <v>133207.94057396305</v>
      </c>
    </row>
    <row r="4202" spans="1:30" ht="14.25" customHeight="1" x14ac:dyDescent="0.25">
      <c r="A4202" s="16">
        <v>4186</v>
      </c>
      <c r="B4202" s="34">
        <v>0.35857155753835901</v>
      </c>
      <c r="C4202" s="34">
        <v>6.7134331316226203E-2</v>
      </c>
      <c r="D4202" s="34">
        <v>1.93775020972177E-2</v>
      </c>
      <c r="E4202" s="34">
        <v>5.9966812385908501E-2</v>
      </c>
      <c r="F4202" s="34">
        <v>2.30317620380351E-2</v>
      </c>
      <c r="G4202" s="34">
        <v>0.202758678131648</v>
      </c>
      <c r="H4202" s="35">
        <v>1.0745280297345401</v>
      </c>
      <c r="I4202" s="34">
        <v>0.103247758054323</v>
      </c>
      <c r="J4202" s="34">
        <v>2.0569010568155299E-2</v>
      </c>
      <c r="K4202" s="36">
        <f>Inputs!$B$12*(1+$B4202)^4</f>
        <v>204400.20309476889</v>
      </c>
      <c r="L4202" s="36">
        <f t="shared" si="650"/>
        <v>19538.413517255522</v>
      </c>
      <c r="M4202" s="36">
        <f t="shared" si="651"/>
        <v>205194.65472139762</v>
      </c>
      <c r="N4202" s="37">
        <f>M4202/Inputs!$B$6</f>
        <v>312.79672975822808</v>
      </c>
      <c r="O4202" s="38">
        <f>IF(N4202&gt;Inputs!$B$4,1,0)</f>
        <v>0</v>
      </c>
      <c r="P4202" s="34">
        <f t="shared" si="652"/>
        <v>8.26787474861677E-2</v>
      </c>
      <c r="Q4202" s="36">
        <f>Inputs!$B$12*(1+$B4202)^0*$C4202+Inputs!$B$29*(1+$D4202)^0*Inputs!$B$19+Inputs!$B$30*(1+$E4202)^0*Inputs!$B$20+Inputs!$B$31*(1+$F4202)^0*Inputs!$B$21+Inputs!$B$22*(1+Inputs!$B$23)^0</f>
        <v>12050.103906400494</v>
      </c>
      <c r="R4202" s="36">
        <f>Inputs!$B$12*(1+$B4202)^1*$C4202+Inputs!$B$29*(1+$D4202)^1*Inputs!$B$19+Inputs!$B$30*(1+$E4202)^1*Inputs!$B$20+Inputs!$B$31*(1+$F4202)^1*Inputs!$B$21+Inputs!$B$22*(1+Inputs!$B$23)^1</f>
        <v>13743.850193169443</v>
      </c>
      <c r="S4202" s="36">
        <f>Inputs!$B$12*(1+$B4202)^2*$C4202+Inputs!$B$29*(1+$D4202)^2*Inputs!$B$19+Inputs!$B$30*(1+$E4202)^2*Inputs!$B$20+Inputs!$B$31*(1+$F4202)^2*Inputs!$B$21+Inputs!$B$22*(1+Inputs!$B$23)^2</f>
        <v>15966.088205319513</v>
      </c>
      <c r="T4202" s="36">
        <f>Inputs!$B$12*(1+$B4202)^3*$C4202+Inputs!$B$29*(1+$D4202)^3*Inputs!$B$19+Inputs!$B$30*(1+$E4202)^3*Inputs!$B$20+Inputs!$B$31*(1+$F4202)^3*Inputs!$B$21+Inputs!$B$22*(1+Inputs!$B$23)^3</f>
        <v>18903.081238302162</v>
      </c>
      <c r="U4202" s="36">
        <f>Inputs!$B$12*(1+$B4202)^4*$C4202+Inputs!$B$29*(1+$D4202)^4*Inputs!$B$19+Inputs!$B$30*(1+$E4202)^4*Inputs!$B$20+Inputs!$B$31*(1+$F4202)^4*Inputs!$B$21+Inputs!$B$22*(1+Inputs!$B$23)^4</f>
        <v>22807.713426888498</v>
      </c>
      <c r="V4202" s="35">
        <f>Inputs!$B$13/(Q4202*(1-$G4202))</f>
        <v>1.3178109544087901</v>
      </c>
      <c r="W4202" s="36">
        <f>Inputs!$B$13</f>
        <v>12660</v>
      </c>
      <c r="X4202" s="36">
        <f t="shared" si="653"/>
        <v>13773.049650949826</v>
      </c>
      <c r="Y4202" s="36">
        <f t="shared" si="654"/>
        <v>15225.832452951434</v>
      </c>
      <c r="Z4202" s="36">
        <f t="shared" si="655"/>
        <v>17110.066270305266</v>
      </c>
      <c r="AA4202" s="36">
        <f t="shared" si="656"/>
        <v>19538.413517255522</v>
      </c>
      <c r="AB4202" s="36">
        <f t="shared" si="657"/>
        <v>57633.339611981566</v>
      </c>
      <c r="AC4202" s="36">
        <f t="shared" si="658"/>
        <v>241178.05309899</v>
      </c>
      <c r="AD4202" s="36">
        <f t="shared" si="659"/>
        <v>147561.31510941606</v>
      </c>
    </row>
    <row r="4203" spans="1:30" ht="14.25" customHeight="1" x14ac:dyDescent="0.25">
      <c r="A4203" s="16">
        <v>4187</v>
      </c>
      <c r="B4203" s="34">
        <v>0.32516885178751098</v>
      </c>
      <c r="C4203" s="34">
        <v>9.8515614083201794E-2</v>
      </c>
      <c r="D4203" s="34">
        <v>4.8191845103289402E-2</v>
      </c>
      <c r="E4203" s="34">
        <v>6.0644366591503997E-2</v>
      </c>
      <c r="F4203" s="34">
        <v>2.7382917465773999E-2</v>
      </c>
      <c r="G4203" s="34">
        <v>0.17090526216701399</v>
      </c>
      <c r="H4203" s="35">
        <v>1.0519616292315399</v>
      </c>
      <c r="I4203" s="34">
        <v>9.5881208888156599E-2</v>
      </c>
      <c r="J4203" s="34">
        <v>2.4432725913427902E-2</v>
      </c>
      <c r="K4203" s="36">
        <f>Inputs!$B$12*(1+$B4203)^4</f>
        <v>185027.43451203377</v>
      </c>
      <c r="L4203" s="36">
        <f t="shared" si="650"/>
        <v>24269.538028347444</v>
      </c>
      <c r="M4203" s="36">
        <f t="shared" si="651"/>
        <v>286182.94502497592</v>
      </c>
      <c r="N4203" s="37">
        <f>M4203/Inputs!$B$6</f>
        <v>436.25448936734136</v>
      </c>
      <c r="O4203" s="38">
        <f>IF(N4203&gt;Inputs!$B$4,1,0)</f>
        <v>1</v>
      </c>
      <c r="P4203" s="34">
        <f t="shared" si="652"/>
        <v>7.1448482974728694E-2</v>
      </c>
      <c r="Q4203" s="36">
        <f>Inputs!$B$12*(1+$B4203)^0*$C4203+Inputs!$B$29*(1+$D4203)^0*Inputs!$B$19+Inputs!$B$30*(1+$E4203)^0*Inputs!$B$20+Inputs!$B$31*(1+$F4203)^0*Inputs!$B$21+Inputs!$B$22*(1+Inputs!$B$23)^0</f>
        <v>13932.98087241903</v>
      </c>
      <c r="R4203" s="36">
        <f>Inputs!$B$12*(1+$B4203)^1*$C4203+Inputs!$B$29*(1+$D4203)^1*Inputs!$B$19+Inputs!$B$30*(1+$E4203)^1*Inputs!$B$20+Inputs!$B$31*(1+$F4203)^1*Inputs!$B$21+Inputs!$B$22*(1+Inputs!$B$23)^1</f>
        <v>16220.822414039256</v>
      </c>
      <c r="S4203" s="36">
        <f>Inputs!$B$12*(1+$B4203)^2*$C4203+Inputs!$B$29*(1+$D4203)^2*Inputs!$B$19+Inputs!$B$30*(1+$E4203)^2*Inputs!$B$20+Inputs!$B$31*(1+$F4203)^2*Inputs!$B$21+Inputs!$B$22*(1+Inputs!$B$23)^2</f>
        <v>19151.863079960054</v>
      </c>
      <c r="T4203" s="36">
        <f>Inputs!$B$12*(1+$B4203)^3*$C4203+Inputs!$B$29*(1+$D4203)^3*Inputs!$B$19+Inputs!$B$30*(1+$E4203)^3*Inputs!$B$20+Inputs!$B$31*(1+$F4203)^3*Inputs!$B$21+Inputs!$B$22*(1+Inputs!$B$23)^3</f>
        <v>22930.290337637147</v>
      </c>
      <c r="U4203" s="36">
        <f>Inputs!$B$12*(1+$B4203)^4*$C4203+Inputs!$B$29*(1+$D4203)^4*Inputs!$B$19+Inputs!$B$30*(1+$E4203)^4*Inputs!$B$20+Inputs!$B$31*(1+$F4203)^4*Inputs!$B$21+Inputs!$B$22*(1+Inputs!$B$23)^4</f>
        <v>27826.427428607472</v>
      </c>
      <c r="V4203" s="35">
        <f>Inputs!$B$13/(Q4203*(1-$G4203))</f>
        <v>1.09593678959313</v>
      </c>
      <c r="W4203" s="36">
        <f>Inputs!$B$13</f>
        <v>12660</v>
      </c>
      <c r="X4203" s="36">
        <f t="shared" si="653"/>
        <v>14590.962803079141</v>
      </c>
      <c r="Y4203" s="36">
        <f t="shared" si="654"/>
        <v>17052.926868884027</v>
      </c>
      <c r="Z4203" s="36">
        <f t="shared" si="655"/>
        <v>20208.252648092788</v>
      </c>
      <c r="AA4203" s="36">
        <f t="shared" si="656"/>
        <v>24269.538028347444</v>
      </c>
      <c r="AB4203" s="36">
        <f t="shared" si="657"/>
        <v>66024.909900212078</v>
      </c>
      <c r="AC4203" s="36">
        <f t="shared" si="658"/>
        <v>347978.12303213537</v>
      </c>
      <c r="AD4203" s="36">
        <f t="shared" si="659"/>
        <v>220158.03512476388</v>
      </c>
    </row>
    <row r="4204" spans="1:30" ht="14.25" customHeight="1" x14ac:dyDescent="0.25">
      <c r="A4204" s="16">
        <v>4188</v>
      </c>
      <c r="B4204" s="34">
        <v>0.29745746110375798</v>
      </c>
      <c r="C4204" s="34">
        <v>9.3898397044527196E-2</v>
      </c>
      <c r="D4204" s="34">
        <v>3.2062917604250597E-2</v>
      </c>
      <c r="E4204" s="34">
        <v>5.7079525326816302E-2</v>
      </c>
      <c r="F4204" s="34">
        <v>3.10625750260792E-2</v>
      </c>
      <c r="G4204" s="34">
        <v>0.180774509744898</v>
      </c>
      <c r="H4204" s="35">
        <v>0.95510248080976901</v>
      </c>
      <c r="I4204" s="34">
        <v>9.2736495216949003E-2</v>
      </c>
      <c r="J4204" s="34">
        <v>1.9313232476703999E-2</v>
      </c>
      <c r="K4204" s="36">
        <f>Inputs!$B$12*(1+$B4204)^4</f>
        <v>170029.2979694432</v>
      </c>
      <c r="L4204" s="36">
        <f t="shared" si="650"/>
        <v>19838.27759877975</v>
      </c>
      <c r="M4204" s="36">
        <f t="shared" si="651"/>
        <v>236906.3511843243</v>
      </c>
      <c r="N4204" s="37">
        <f>M4204/Inputs!$B$6</f>
        <v>361.13773046390901</v>
      </c>
      <c r="O4204" s="38">
        <f>IF(N4204&gt;Inputs!$B$4,1,0)</f>
        <v>0</v>
      </c>
      <c r="P4204" s="34">
        <f t="shared" si="652"/>
        <v>7.3423262740245007E-2</v>
      </c>
      <c r="Q4204" s="36">
        <f>Inputs!$B$12*(1+$B4204)^0*$C4204+Inputs!$B$29*(1+$D4204)^0*Inputs!$B$19+Inputs!$B$30*(1+$E4204)^0*Inputs!$B$20+Inputs!$B$31*(1+$F4204)^0*Inputs!$B$21+Inputs!$B$22*(1+Inputs!$B$23)^0</f>
        <v>13655.947850098553</v>
      </c>
      <c r="R4204" s="36">
        <f>Inputs!$B$12*(1+$B4204)^1*$C4204+Inputs!$B$29*(1+$D4204)^1*Inputs!$B$19+Inputs!$B$30*(1+$E4204)^1*Inputs!$B$20+Inputs!$B$31*(1+$F4204)^1*Inputs!$B$21+Inputs!$B$22*(1+Inputs!$B$23)^1</f>
        <v>15652.034406926439</v>
      </c>
      <c r="S4204" s="36">
        <f>Inputs!$B$12*(1+$B4204)^2*$C4204+Inputs!$B$29*(1+$D4204)^2*Inputs!$B$19+Inputs!$B$30*(1+$E4204)^2*Inputs!$B$20+Inputs!$B$31*(1+$F4204)^2*Inputs!$B$21+Inputs!$B$22*(1+Inputs!$B$23)^2</f>
        <v>18160.468572807284</v>
      </c>
      <c r="T4204" s="36">
        <f>Inputs!$B$12*(1+$B4204)^3*$C4204+Inputs!$B$29*(1+$D4204)^3*Inputs!$B$19+Inputs!$B$30*(1+$E4204)^3*Inputs!$B$20+Inputs!$B$31*(1+$F4204)^3*Inputs!$B$21+Inputs!$B$22*(1+Inputs!$B$23)^3</f>
        <v>21330.179578435331</v>
      </c>
      <c r="U4204" s="36">
        <f>Inputs!$B$12*(1+$B4204)^4*$C4204+Inputs!$B$29*(1+$D4204)^4*Inputs!$B$19+Inputs!$B$30*(1+$E4204)^4*Inputs!$B$20+Inputs!$B$31*(1+$F4204)^4*Inputs!$B$21+Inputs!$B$22*(1+Inputs!$B$23)^4</f>
        <v>25354.236266181309</v>
      </c>
      <c r="V4204" s="35">
        <f>Inputs!$B$13/(Q4204*(1-$G4204))</f>
        <v>1.1316402842736546</v>
      </c>
      <c r="W4204" s="36">
        <f>Inputs!$B$13</f>
        <v>12660</v>
      </c>
      <c r="X4204" s="36">
        <f t="shared" si="653"/>
        <v>13944.593096183929</v>
      </c>
      <c r="Y4204" s="36">
        <f t="shared" si="654"/>
        <v>15522.777327657795</v>
      </c>
      <c r="Z4204" s="36">
        <f t="shared" si="655"/>
        <v>17460.892793393963</v>
      </c>
      <c r="AA4204" s="36">
        <f t="shared" si="656"/>
        <v>19838.27759877975</v>
      </c>
      <c r="AB4204" s="36">
        <f t="shared" si="657"/>
        <v>60139.548619507128</v>
      </c>
      <c r="AC4204" s="36">
        <f t="shared" si="658"/>
        <v>275408.88420501287</v>
      </c>
      <c r="AD4204" s="36">
        <f t="shared" si="659"/>
        <v>176766.80256481716</v>
      </c>
    </row>
    <row r="4205" spans="1:30" ht="14.25" customHeight="1" x14ac:dyDescent="0.25">
      <c r="A4205" s="16">
        <v>4189</v>
      </c>
      <c r="B4205" s="34">
        <v>0.15736502977383199</v>
      </c>
      <c r="C4205" s="34">
        <v>8.6456960721038201E-2</v>
      </c>
      <c r="D4205" s="34">
        <v>2.70139983467961E-2</v>
      </c>
      <c r="E4205" s="34">
        <v>6.4470437846230896E-2</v>
      </c>
      <c r="F4205" s="34">
        <v>8.8014416749548907E-3</v>
      </c>
      <c r="G4205" s="34">
        <v>0.184950990600556</v>
      </c>
      <c r="H4205" s="35">
        <v>1.04726009862896</v>
      </c>
      <c r="I4205" s="34">
        <v>0.103029920705299</v>
      </c>
      <c r="J4205" s="34">
        <v>2.3852458056263199E-2</v>
      </c>
      <c r="K4205" s="36">
        <f>Inputs!$B$12*(1+$B4205)^4</f>
        <v>107654.62036622477</v>
      </c>
      <c r="L4205" s="36">
        <f t="shared" si="650"/>
        <v>15608.110315579137</v>
      </c>
      <c r="M4205" s="36">
        <f t="shared" si="651"/>
        <v>175937.47309468262</v>
      </c>
      <c r="N4205" s="37">
        <f>M4205/Inputs!$B$6</f>
        <v>268.19736752238202</v>
      </c>
      <c r="O4205" s="38">
        <f>IF(N4205&gt;Inputs!$B$4,1,0)</f>
        <v>0</v>
      </c>
      <c r="P4205" s="34">
        <f t="shared" si="652"/>
        <v>7.9177462649035801E-2</v>
      </c>
      <c r="Q4205" s="36">
        <f>Inputs!$B$12*(1+$B4205)^0*$C4205+Inputs!$B$29*(1+$D4205)^0*Inputs!$B$19+Inputs!$B$30*(1+$E4205)^0*Inputs!$B$20+Inputs!$B$31*(1+$F4205)^0*Inputs!$B$21+Inputs!$B$22*(1+Inputs!$B$23)^0</f>
        <v>13209.461670689212</v>
      </c>
      <c r="R4205" s="36">
        <f>Inputs!$B$12*(1+$B4205)^1*$C4205+Inputs!$B$29*(1+$D4205)^1*Inputs!$B$19+Inputs!$B$30*(1+$E4205)^1*Inputs!$B$20+Inputs!$B$31*(1+$F4205)^1*Inputs!$B$21+Inputs!$B$22*(1+Inputs!$B$23)^1</f>
        <v>14247.454942014967</v>
      </c>
      <c r="S4205" s="36">
        <f>Inputs!$B$12*(1+$B4205)^2*$C4205+Inputs!$B$29*(1+$D4205)^2*Inputs!$B$19+Inputs!$B$30*(1+$E4205)^2*Inputs!$B$20+Inputs!$B$31*(1+$F4205)^2*Inputs!$B$21+Inputs!$B$22*(1+Inputs!$B$23)^2</f>
        <v>15425.029012045852</v>
      </c>
      <c r="T4205" s="36">
        <f>Inputs!$B$12*(1+$B4205)^3*$C4205+Inputs!$B$29*(1+$D4205)^3*Inputs!$B$19+Inputs!$B$30*(1+$E4205)^3*Inputs!$B$20+Inputs!$B$31*(1+$F4205)^3*Inputs!$B$21+Inputs!$B$22*(1+Inputs!$B$23)^3</f>
        <v>16763.077670733684</v>
      </c>
      <c r="U4205" s="36">
        <f>Inputs!$B$12*(1+$B4205)^4*$C4205+Inputs!$B$29*(1+$D4205)^4*Inputs!$B$19+Inputs!$B$30*(1+$E4205)^4*Inputs!$B$20+Inputs!$B$31*(1+$F4205)^4*Inputs!$B$21+Inputs!$B$22*(1+Inputs!$B$23)^4</f>
        <v>18285.719146778669</v>
      </c>
      <c r="V4205" s="35">
        <f>Inputs!$B$13/(Q4205*(1-$G4205))</f>
        <v>1.1758850333962461</v>
      </c>
      <c r="W4205" s="36">
        <f>Inputs!$B$13</f>
        <v>12660</v>
      </c>
      <c r="X4205" s="36">
        <f t="shared" si="653"/>
        <v>13281.406619002519</v>
      </c>
      <c r="Y4205" s="36">
        <f t="shared" si="654"/>
        <v>13974.862167065145</v>
      </c>
      <c r="Z4205" s="36">
        <f t="shared" si="655"/>
        <v>14747.773744195474</v>
      </c>
      <c r="AA4205" s="36">
        <f t="shared" si="656"/>
        <v>15608.110315579137</v>
      </c>
      <c r="AB4205" s="36">
        <f t="shared" si="657"/>
        <v>52328.597205682941</v>
      </c>
      <c r="AC4205" s="36">
        <f t="shared" si="658"/>
        <v>201830.187247275</v>
      </c>
      <c r="AD4205" s="36">
        <f t="shared" si="659"/>
        <v>123608.87588899967</v>
      </c>
    </row>
    <row r="4206" spans="1:30" ht="14.25" customHeight="1" x14ac:dyDescent="0.25">
      <c r="A4206" s="16">
        <v>4190</v>
      </c>
      <c r="B4206" s="34">
        <v>0.31546329586792199</v>
      </c>
      <c r="C4206" s="34">
        <v>0.106679627692478</v>
      </c>
      <c r="D4206" s="34">
        <v>4.9787451750023498E-2</v>
      </c>
      <c r="E4206" s="34">
        <v>6.84439723221206E-2</v>
      </c>
      <c r="F4206" s="34">
        <v>1.8763571245525999E-2</v>
      </c>
      <c r="G4206" s="34">
        <v>0.202066598400511</v>
      </c>
      <c r="H4206" s="35">
        <v>1.1092775701405899</v>
      </c>
      <c r="I4206" s="34">
        <v>0.10212552008843</v>
      </c>
      <c r="J4206" s="34">
        <v>3.2874729370592999E-2</v>
      </c>
      <c r="K4206" s="36">
        <f>Inputs!$B$12*(1+$B4206)^4</f>
        <v>179666.12035549883</v>
      </c>
      <c r="L4206" s="36">
        <f t="shared" si="650"/>
        <v>25418.462390768644</v>
      </c>
      <c r="M4206" s="36">
        <f t="shared" si="651"/>
        <v>299662.66116816213</v>
      </c>
      <c r="N4206" s="37">
        <f>M4206/Inputs!$B$6</f>
        <v>456.80283714658862</v>
      </c>
      <c r="O4206" s="38">
        <f>IF(N4206&gt;Inputs!$B$4,1,0)</f>
        <v>1</v>
      </c>
      <c r="P4206" s="34">
        <f t="shared" si="652"/>
        <v>6.9250790717836991E-2</v>
      </c>
      <c r="Q4206" s="36">
        <f>Inputs!$B$12*(1+$B4206)^0*$C4206+Inputs!$B$29*(1+$D4206)^0*Inputs!$B$19+Inputs!$B$30*(1+$E4206)^0*Inputs!$B$20+Inputs!$B$31*(1+$F4206)^0*Inputs!$B$21+Inputs!$B$22*(1+Inputs!$B$23)^0</f>
        <v>14422.8216889756</v>
      </c>
      <c r="R4206" s="36">
        <f>Inputs!$B$12*(1+$B4206)^1*$C4206+Inputs!$B$29*(1+$D4206)^1*Inputs!$B$19+Inputs!$B$30*(1+$E4206)^1*Inputs!$B$20+Inputs!$B$31*(1+$F4206)^1*Inputs!$B$21+Inputs!$B$22*(1+Inputs!$B$23)^1</f>
        <v>16793.765711194032</v>
      </c>
      <c r="S4206" s="36">
        <f>Inputs!$B$12*(1+$B4206)^2*$C4206+Inputs!$B$29*(1+$D4206)^2*Inputs!$B$19+Inputs!$B$30*(1+$E4206)^2*Inputs!$B$20+Inputs!$B$31*(1+$F4206)^2*Inputs!$B$21+Inputs!$B$22*(1+Inputs!$B$23)^2</f>
        <v>19821.152186149451</v>
      </c>
      <c r="T4206" s="36">
        <f>Inputs!$B$12*(1+$B4206)^3*$C4206+Inputs!$B$29*(1+$D4206)^3*Inputs!$B$19+Inputs!$B$30*(1+$E4206)^3*Inputs!$B$20+Inputs!$B$31*(1+$F4206)^3*Inputs!$B$21+Inputs!$B$22*(1+Inputs!$B$23)^3</f>
        <v>23707.106772423263</v>
      </c>
      <c r="U4206" s="36">
        <f>Inputs!$B$12*(1+$B4206)^4*$C4206+Inputs!$B$29*(1+$D4206)^4*Inputs!$B$19+Inputs!$B$30*(1+$E4206)^4*Inputs!$B$20+Inputs!$B$31*(1+$F4206)^4*Inputs!$B$21+Inputs!$B$22*(1+Inputs!$B$23)^4</f>
        <v>28717.220254356005</v>
      </c>
      <c r="V4206" s="35">
        <f>Inputs!$B$13/(Q4206*(1-$G4206))</f>
        <v>1.1000611474079041</v>
      </c>
      <c r="W4206" s="36">
        <f>Inputs!$B$13</f>
        <v>12660</v>
      </c>
      <c r="X4206" s="36">
        <f t="shared" si="653"/>
        <v>14772.032376163765</v>
      </c>
      <c r="Y4206" s="36">
        <f t="shared" si="654"/>
        <v>17471.405715006149</v>
      </c>
      <c r="Z4206" s="36">
        <f t="shared" si="655"/>
        <v>20940.276465649858</v>
      </c>
      <c r="AA4206" s="36">
        <f t="shared" si="656"/>
        <v>25418.462390768644</v>
      </c>
      <c r="AB4206" s="36">
        <f t="shared" si="657"/>
        <v>66522.60466377149</v>
      </c>
      <c r="AC4206" s="36">
        <f t="shared" si="658"/>
        <v>379116.0677118373</v>
      </c>
      <c r="AD4206" s="36">
        <f t="shared" si="659"/>
        <v>233140.05650439061</v>
      </c>
    </row>
    <row r="4207" spans="1:30" ht="14.25" customHeight="1" x14ac:dyDescent="0.25">
      <c r="A4207" s="16">
        <v>4191</v>
      </c>
      <c r="B4207" s="34">
        <v>0.147434824782365</v>
      </c>
      <c r="C4207" s="34">
        <v>9.4196421793187601E-2</v>
      </c>
      <c r="D4207" s="34">
        <v>1.96731273306874E-2</v>
      </c>
      <c r="E4207" s="34">
        <v>4.2278893841560597E-2</v>
      </c>
      <c r="F4207" s="34">
        <v>4.6863111087672897E-3</v>
      </c>
      <c r="G4207" s="34">
        <v>0.210108374117492</v>
      </c>
      <c r="H4207" s="35">
        <v>1.00399118501652</v>
      </c>
      <c r="I4207" s="34">
        <v>9.3287179371992296E-2</v>
      </c>
      <c r="J4207" s="34">
        <v>2.1410429946531102E-2</v>
      </c>
      <c r="K4207" s="36">
        <f>Inputs!$B$12*(1+$B4207)^4</f>
        <v>104007.18853474522</v>
      </c>
      <c r="L4207" s="36">
        <f t="shared" si="650"/>
        <v>14540.661823200006</v>
      </c>
      <c r="M4207" s="36">
        <f t="shared" si="651"/>
        <v>184236.52460743283</v>
      </c>
      <c r="N4207" s="37">
        <f>M4207/Inputs!$B$6</f>
        <v>280.84836068206226</v>
      </c>
      <c r="O4207" s="38">
        <f>IF(N4207&gt;Inputs!$B$4,1,0)</f>
        <v>0</v>
      </c>
      <c r="P4207" s="34">
        <f t="shared" si="652"/>
        <v>7.1876749425461198E-2</v>
      </c>
      <c r="Q4207" s="36">
        <f>Inputs!$B$12*(1+$B4207)^0*$C4207+Inputs!$B$29*(1+$D4207)^0*Inputs!$B$19+Inputs!$B$30*(1+$E4207)^0*Inputs!$B$20+Inputs!$B$31*(1+$F4207)^0*Inputs!$B$21+Inputs!$B$22*(1+Inputs!$B$23)^0</f>
        <v>13673.829335018178</v>
      </c>
      <c r="R4207" s="36">
        <f>Inputs!$B$12*(1+$B4207)^1*$C4207+Inputs!$B$29*(1+$D4207)^1*Inputs!$B$19+Inputs!$B$30*(1+$E4207)^1*Inputs!$B$20+Inputs!$B$31*(1+$F4207)^1*Inputs!$B$21+Inputs!$B$22*(1+Inputs!$B$23)^1</f>
        <v>14630.279370662407</v>
      </c>
      <c r="S4207" s="36">
        <f>Inputs!$B$12*(1+$B4207)^2*$C4207+Inputs!$B$29*(1+$D4207)^2*Inputs!$B$19+Inputs!$B$30*(1+$E4207)^2*Inputs!$B$20+Inputs!$B$31*(1+$F4207)^2*Inputs!$B$21+Inputs!$B$22*(1+Inputs!$B$23)^2</f>
        <v>15713.375467711863</v>
      </c>
      <c r="T4207" s="36">
        <f>Inputs!$B$12*(1+$B4207)^3*$C4207+Inputs!$B$29*(1+$D4207)^3*Inputs!$B$19+Inputs!$B$30*(1+$E4207)^3*Inputs!$B$20+Inputs!$B$31*(1+$F4207)^3*Inputs!$B$21+Inputs!$B$22*(1+Inputs!$B$23)^3</f>
        <v>16941.383634170503</v>
      </c>
      <c r="U4207" s="36">
        <f>Inputs!$B$12*(1+$B4207)^4*$C4207+Inputs!$B$29*(1+$D4207)^4*Inputs!$B$19+Inputs!$B$30*(1+$E4207)^4*Inputs!$B$20+Inputs!$B$31*(1+$F4207)^4*Inputs!$B$21+Inputs!$B$22*(1+Inputs!$B$23)^4</f>
        <v>18335.246991566746</v>
      </c>
      <c r="V4207" s="35">
        <f>Inputs!$B$13/(Q4207*(1-$G4207))</f>
        <v>1.172130699926212</v>
      </c>
      <c r="W4207" s="36">
        <f>Inputs!$B$13</f>
        <v>12660</v>
      </c>
      <c r="X4207" s="36">
        <f t="shared" si="653"/>
        <v>13059.766071793427</v>
      </c>
      <c r="Y4207" s="36">
        <f t="shared" si="654"/>
        <v>13504.864111214951</v>
      </c>
      <c r="Z4207" s="36">
        <f t="shared" si="655"/>
        <v>13997.771269710969</v>
      </c>
      <c r="AA4207" s="36">
        <f t="shared" si="656"/>
        <v>14540.661823200006</v>
      </c>
      <c r="AB4207" s="36">
        <f t="shared" si="657"/>
        <v>51947.212685680293</v>
      </c>
      <c r="AC4207" s="36">
        <f t="shared" si="658"/>
        <v>206631.26481455422</v>
      </c>
      <c r="AD4207" s="36">
        <f t="shared" si="659"/>
        <v>132289.31192175255</v>
      </c>
    </row>
    <row r="4208" spans="1:30" ht="14.25" customHeight="1" x14ac:dyDescent="0.25">
      <c r="A4208" s="16">
        <v>4192</v>
      </c>
      <c r="B4208" s="34">
        <v>0.45962506574593698</v>
      </c>
      <c r="C4208" s="34">
        <v>5.4923267007655499E-2</v>
      </c>
      <c r="D4208" s="34">
        <v>2.82153747169255E-2</v>
      </c>
      <c r="E4208" s="34">
        <v>2.42505300580119E-2</v>
      </c>
      <c r="F4208" s="34">
        <v>1.7066813597358701E-2</v>
      </c>
      <c r="G4208" s="34">
        <v>0.156428057220936</v>
      </c>
      <c r="H4208" s="35">
        <v>1.07184567130129</v>
      </c>
      <c r="I4208" s="34">
        <v>9.7460850450404896E-2</v>
      </c>
      <c r="J4208" s="34">
        <v>2.73153478399401E-2</v>
      </c>
      <c r="K4208" s="36">
        <f>Inputs!$B$12*(1+$B4208)^4</f>
        <v>272343.17832241859</v>
      </c>
      <c r="L4208" s="36">
        <f t="shared" si="650"/>
        <v>21382.280824889407</v>
      </c>
      <c r="M4208" s="36">
        <f t="shared" si="651"/>
        <v>257311.78445527743</v>
      </c>
      <c r="N4208" s="37">
        <f>M4208/Inputs!$B$6</f>
        <v>392.24357386475219</v>
      </c>
      <c r="O4208" s="38">
        <f>IF(N4208&gt;Inputs!$B$4,1,0)</f>
        <v>0</v>
      </c>
      <c r="P4208" s="34">
        <f t="shared" si="652"/>
        <v>7.0145502610464788E-2</v>
      </c>
      <c r="Q4208" s="36">
        <f>Inputs!$B$12*(1+$B4208)^0*$C4208+Inputs!$B$29*(1+$D4208)^0*Inputs!$B$19+Inputs!$B$30*(1+$E4208)^0*Inputs!$B$20+Inputs!$B$31*(1+$F4208)^0*Inputs!$B$21+Inputs!$B$22*(1+Inputs!$B$23)^0</f>
        <v>11317.440047886252</v>
      </c>
      <c r="R4208" s="36">
        <f>Inputs!$B$12*(1+$B4208)^1*$C4208+Inputs!$B$29*(1+$D4208)^1*Inputs!$B$19+Inputs!$B$30*(1+$E4208)^1*Inputs!$B$20+Inputs!$B$31*(1+$F4208)^1*Inputs!$B$21+Inputs!$B$22*(1+Inputs!$B$23)^1</f>
        <v>12994.061434684822</v>
      </c>
      <c r="S4208" s="36">
        <f>Inputs!$B$12*(1+$B4208)^2*$C4208+Inputs!$B$29*(1+$D4208)^2*Inputs!$B$19+Inputs!$B$30*(1+$E4208)^2*Inputs!$B$20+Inputs!$B$31*(1+$F4208)^2*Inputs!$B$21+Inputs!$B$22*(1+Inputs!$B$23)^2</f>
        <v>15370.199369528462</v>
      </c>
      <c r="T4208" s="36">
        <f>Inputs!$B$12*(1+$B4208)^3*$C4208+Inputs!$B$29*(1+$D4208)^3*Inputs!$B$19+Inputs!$B$30*(1+$E4208)^3*Inputs!$B$20+Inputs!$B$31*(1+$F4208)^3*Inputs!$B$21+Inputs!$B$22*(1+Inputs!$B$23)^3</f>
        <v>18765.901061664707</v>
      </c>
      <c r="U4208" s="36">
        <f>Inputs!$B$12*(1+$B4208)^4*$C4208+Inputs!$B$29*(1+$D4208)^4*Inputs!$B$19+Inputs!$B$30*(1+$E4208)^4*Inputs!$B$20+Inputs!$B$31*(1+$F4208)^4*Inputs!$B$21+Inputs!$B$22*(1+Inputs!$B$23)^4</f>
        <v>23648.28463717697</v>
      </c>
      <c r="V4208" s="35">
        <f>Inputs!$B$13/(Q4208*(1-$G4208))</f>
        <v>1.3260606152021397</v>
      </c>
      <c r="W4208" s="36">
        <f>Inputs!$B$13</f>
        <v>12660</v>
      </c>
      <c r="X4208" s="36">
        <f t="shared" si="653"/>
        <v>13838.875288057066</v>
      </c>
      <c r="Y4208" s="36">
        <f t="shared" si="654"/>
        <v>15545.469324265187</v>
      </c>
      <c r="Z4208" s="36">
        <f t="shared" si="655"/>
        <v>17973.812716831519</v>
      </c>
      <c r="AA4208" s="36">
        <f t="shared" si="656"/>
        <v>21382.280824889407</v>
      </c>
      <c r="AB4208" s="36">
        <f t="shared" si="657"/>
        <v>60607.965949037491</v>
      </c>
      <c r="AC4208" s="36">
        <f t="shared" si="658"/>
        <v>313154.0076805359</v>
      </c>
      <c r="AD4208" s="36">
        <f t="shared" si="659"/>
        <v>196703.81850623994</v>
      </c>
    </row>
    <row r="4209" spans="1:30" ht="14.25" customHeight="1" x14ac:dyDescent="0.25">
      <c r="A4209" s="16">
        <v>4193</v>
      </c>
      <c r="B4209" s="34">
        <v>0.29343053298244298</v>
      </c>
      <c r="C4209" s="34">
        <v>8.4661264292203997E-2</v>
      </c>
      <c r="D4209" s="34">
        <v>1.39843582796749E-2</v>
      </c>
      <c r="E4209" s="34">
        <v>5.6339882089630401E-2</v>
      </c>
      <c r="F4209" s="34">
        <v>-3.3085561616965199E-4</v>
      </c>
      <c r="G4209" s="34">
        <v>0.19758053054385499</v>
      </c>
      <c r="H4209" s="35">
        <v>1.01016977098414</v>
      </c>
      <c r="I4209" s="34">
        <v>9.71101572333124E-2</v>
      </c>
      <c r="J4209" s="34">
        <v>2.2210255254386999E-2</v>
      </c>
      <c r="K4209" s="36">
        <f>Inputs!$B$12*(1+$B4209)^4</f>
        <v>167928.22034760288</v>
      </c>
      <c r="L4209" s="36">
        <f t="shared" si="650"/>
        <v>18439.238511607968</v>
      </c>
      <c r="M4209" s="36">
        <f t="shared" si="651"/>
        <v>215441.64308894967</v>
      </c>
      <c r="N4209" s="37">
        <f>M4209/Inputs!$B$6</f>
        <v>328.4171388551062</v>
      </c>
      <c r="O4209" s="38">
        <f>IF(N4209&gt;Inputs!$B$4,1,0)</f>
        <v>0</v>
      </c>
      <c r="P4209" s="34">
        <f t="shared" si="652"/>
        <v>7.4899901978925404E-2</v>
      </c>
      <c r="Q4209" s="36">
        <f>Inputs!$B$12*(1+$B4209)^0*$C4209+Inputs!$B$29*(1+$D4209)^0*Inputs!$B$19+Inputs!$B$30*(1+$E4209)^0*Inputs!$B$20+Inputs!$B$31*(1+$F4209)^0*Inputs!$B$21+Inputs!$B$22*(1+Inputs!$B$23)^0</f>
        <v>13101.719884959162</v>
      </c>
      <c r="R4209" s="36">
        <f>Inputs!$B$12*(1+$B4209)^1*$C4209+Inputs!$B$29*(1+$D4209)^1*Inputs!$B$19+Inputs!$B$30*(1+$E4209)^1*Inputs!$B$20+Inputs!$B$31*(1+$F4209)^1*Inputs!$B$21+Inputs!$B$22*(1+Inputs!$B$23)^1</f>
        <v>14709.321122238878</v>
      </c>
      <c r="S4209" s="36">
        <f>Inputs!$B$12*(1+$B4209)^2*$C4209+Inputs!$B$29*(1+$D4209)^2*Inputs!$B$19+Inputs!$B$30*(1+$E4209)^2*Inputs!$B$20+Inputs!$B$31*(1+$F4209)^2*Inputs!$B$21+Inputs!$B$22*(1+Inputs!$B$23)^2</f>
        <v>16760.833757089029</v>
      </c>
      <c r="T4209" s="36">
        <f>Inputs!$B$12*(1+$B4209)^3*$C4209+Inputs!$B$29*(1+$D4209)^3*Inputs!$B$19+Inputs!$B$30*(1+$E4209)^3*Inputs!$B$20+Inputs!$B$31*(1+$F4209)^3*Inputs!$B$21+Inputs!$B$22*(1+Inputs!$B$23)^3</f>
        <v>19384.990644701844</v>
      </c>
      <c r="U4209" s="36">
        <f>Inputs!$B$12*(1+$B4209)^4*$C4209+Inputs!$B$29*(1+$D4209)^4*Inputs!$B$19+Inputs!$B$30*(1+$E4209)^4*Inputs!$B$20+Inputs!$B$31*(1+$F4209)^4*Inputs!$B$21+Inputs!$B$22*(1+Inputs!$B$23)^4</f>
        <v>22748.20619233308</v>
      </c>
      <c r="V4209" s="35">
        <f>Inputs!$B$13/(Q4209*(1-$G4209))</f>
        <v>1.2042147379939627</v>
      </c>
      <c r="W4209" s="36">
        <f>Inputs!$B$13</f>
        <v>12660</v>
      </c>
      <c r="X4209" s="36">
        <f t="shared" si="653"/>
        <v>13640.821125120663</v>
      </c>
      <c r="Y4209" s="36">
        <f t="shared" si="654"/>
        <v>14890.871472214292</v>
      </c>
      <c r="Z4209" s="36">
        <f t="shared" si="655"/>
        <v>16467.67083609707</v>
      </c>
      <c r="AA4209" s="36">
        <f t="shared" si="656"/>
        <v>18439.238511607968</v>
      </c>
      <c r="AB4209" s="36">
        <f t="shared" si="657"/>
        <v>57116.172685932936</v>
      </c>
      <c r="AC4209" s="36">
        <f t="shared" si="658"/>
        <v>251652.91552652212</v>
      </c>
      <c r="AD4209" s="36">
        <f t="shared" si="659"/>
        <v>158325.47040301672</v>
      </c>
    </row>
    <row r="4210" spans="1:30" ht="14.25" customHeight="1" x14ac:dyDescent="0.25">
      <c r="A4210" s="16">
        <v>4194</v>
      </c>
      <c r="B4210" s="34">
        <v>0.33087488366934897</v>
      </c>
      <c r="C4210" s="34">
        <v>0.100728770454313</v>
      </c>
      <c r="D4210" s="34">
        <v>1.49928139326535E-2</v>
      </c>
      <c r="E4210" s="34">
        <v>4.7962668643261798E-2</v>
      </c>
      <c r="F4210" s="34">
        <v>9.7497476971281707E-3</v>
      </c>
      <c r="G4210" s="34">
        <v>0.20786596503596</v>
      </c>
      <c r="H4210" s="35">
        <v>1.0585966961659701</v>
      </c>
      <c r="I4210" s="34">
        <v>9.6137214359769393E-2</v>
      </c>
      <c r="J4210" s="34">
        <v>1.7613873232886199E-2</v>
      </c>
      <c r="K4210" s="36">
        <f>Inputs!$B$12*(1+$B4210)^4</f>
        <v>188234.90832310982</v>
      </c>
      <c r="L4210" s="36">
        <f t="shared" si="650"/>
        <v>23137.5671293339</v>
      </c>
      <c r="M4210" s="36">
        <f t="shared" si="651"/>
        <v>253586.16073009418</v>
      </c>
      <c r="N4210" s="37">
        <f>M4210/Inputs!$B$6</f>
        <v>386.56426940563136</v>
      </c>
      <c r="O4210" s="38">
        <f>IF(N4210&gt;Inputs!$B$4,1,0)</f>
        <v>0</v>
      </c>
      <c r="P4210" s="34">
        <f t="shared" si="652"/>
        <v>7.8523341126883195E-2</v>
      </c>
      <c r="Q4210" s="36">
        <f>Inputs!$B$12*(1+$B4210)^0*$C4210+Inputs!$B$29*(1+$D4210)^0*Inputs!$B$19+Inputs!$B$30*(1+$E4210)^0*Inputs!$B$20+Inputs!$B$31*(1+$F4210)^0*Inputs!$B$21+Inputs!$B$22*(1+Inputs!$B$23)^0</f>
        <v>14065.7702546857</v>
      </c>
      <c r="R4210" s="36">
        <f>Inputs!$B$12*(1+$B4210)^1*$C4210+Inputs!$B$29*(1+$D4210)^1*Inputs!$B$19+Inputs!$B$30*(1+$E4210)^1*Inputs!$B$20+Inputs!$B$31*(1+$F4210)^1*Inputs!$B$21+Inputs!$B$22*(1+Inputs!$B$23)^1</f>
        <v>16210.346976778485</v>
      </c>
      <c r="S4210" s="36">
        <f>Inputs!$B$12*(1+$B4210)^2*$C4210+Inputs!$B$29*(1+$D4210)^2*Inputs!$B$19+Inputs!$B$30*(1+$E4210)^2*Inputs!$B$20+Inputs!$B$31*(1+$F4210)^2*Inputs!$B$21+Inputs!$B$22*(1+Inputs!$B$23)^2</f>
        <v>19021.45517018301</v>
      </c>
      <c r="T4210" s="36">
        <f>Inputs!$B$12*(1+$B4210)^3*$C4210+Inputs!$B$29*(1+$D4210)^3*Inputs!$B$19+Inputs!$B$30*(1+$E4210)^3*Inputs!$B$20+Inputs!$B$31*(1+$F4210)^3*Inputs!$B$21+Inputs!$B$22*(1+Inputs!$B$23)^3</f>
        <v>22718.250426126709</v>
      </c>
      <c r="U4210" s="36">
        <f>Inputs!$B$12*(1+$B4210)^4*$C4210+Inputs!$B$29*(1+$D4210)^4*Inputs!$B$19+Inputs!$B$30*(1+$E4210)^4*Inputs!$B$20+Inputs!$B$31*(1+$F4210)^4*Inputs!$B$21+Inputs!$B$22*(1+Inputs!$B$23)^4</f>
        <v>27592.336886944624</v>
      </c>
      <c r="V4210" s="35">
        <f>Inputs!$B$13/(Q4210*(1-$G4210))</f>
        <v>1.1362437634297351</v>
      </c>
      <c r="W4210" s="36">
        <f>Inputs!$B$13</f>
        <v>12660</v>
      </c>
      <c r="X4210" s="36">
        <f t="shared" si="653"/>
        <v>14340.980070840562</v>
      </c>
      <c r="Y4210" s="36">
        <f t="shared" si="654"/>
        <v>16535.42544236804</v>
      </c>
      <c r="Z4210" s="36">
        <f t="shared" si="655"/>
        <v>19399.731827777141</v>
      </c>
      <c r="AA4210" s="36">
        <f t="shared" si="656"/>
        <v>23137.5671293339</v>
      </c>
      <c r="AB4210" s="36">
        <f t="shared" si="657"/>
        <v>64100.073438071311</v>
      </c>
      <c r="AC4210" s="36">
        <f t="shared" si="658"/>
        <v>299848.5414116758</v>
      </c>
      <c r="AD4210" s="36">
        <f t="shared" si="659"/>
        <v>189486.08729202286</v>
      </c>
    </row>
    <row r="4211" spans="1:30" ht="14.25" customHeight="1" x14ac:dyDescent="0.25">
      <c r="A4211" s="16">
        <v>4195</v>
      </c>
      <c r="B4211" s="34">
        <v>0.35822699697506699</v>
      </c>
      <c r="C4211" s="34">
        <v>9.4734767991748403E-2</v>
      </c>
      <c r="D4211" s="34">
        <v>2.6785691344341001E-2</v>
      </c>
      <c r="E4211" s="34">
        <v>3.8268110999537301E-2</v>
      </c>
      <c r="F4211" s="34">
        <v>2.9061792355366201E-2</v>
      </c>
      <c r="G4211" s="34">
        <v>0.21648043282433399</v>
      </c>
      <c r="H4211" s="35">
        <v>1.0840002161473099</v>
      </c>
      <c r="I4211" s="34">
        <v>9.7885119362804807E-2</v>
      </c>
      <c r="J4211" s="34">
        <v>1.9436392581505101E-2</v>
      </c>
      <c r="K4211" s="36">
        <f>Inputs!$B$12*(1+$B4211)^4</f>
        <v>204192.92226288826</v>
      </c>
      <c r="L4211" s="36">
        <f t="shared" si="650"/>
        <v>24121.343627814356</v>
      </c>
      <c r="M4211" s="36">
        <f t="shared" si="651"/>
        <v>261662.7969184086</v>
      </c>
      <c r="N4211" s="37">
        <f>M4211/Inputs!$B$6</f>
        <v>398.87621481464726</v>
      </c>
      <c r="O4211" s="38">
        <f>IF(N4211&gt;Inputs!$B$4,1,0)</f>
        <v>1</v>
      </c>
      <c r="P4211" s="34">
        <f t="shared" si="652"/>
        <v>7.8448726781299702E-2</v>
      </c>
      <c r="Q4211" s="36">
        <f>Inputs!$B$12*(1+$B4211)^0*$C4211+Inputs!$B$29*(1+$D4211)^0*Inputs!$B$19+Inputs!$B$30*(1+$E4211)^0*Inputs!$B$20+Inputs!$B$31*(1+$F4211)^0*Inputs!$B$21+Inputs!$B$22*(1+Inputs!$B$23)^0</f>
        <v>13706.130106931825</v>
      </c>
      <c r="R4211" s="36">
        <f>Inputs!$B$12*(1+$B4211)^1*$C4211+Inputs!$B$29*(1+$D4211)^1*Inputs!$B$19+Inputs!$B$30*(1+$E4211)^1*Inputs!$B$20+Inputs!$B$31*(1+$F4211)^1*Inputs!$B$21+Inputs!$B$22*(1+Inputs!$B$23)^1</f>
        <v>15988.902580065012</v>
      </c>
      <c r="S4211" s="36">
        <f>Inputs!$B$12*(1+$B4211)^2*$C4211+Inputs!$B$29*(1+$D4211)^2*Inputs!$B$19+Inputs!$B$30*(1+$E4211)^2*Inputs!$B$20+Inputs!$B$31*(1+$F4211)^2*Inputs!$B$21+Inputs!$B$22*(1+Inputs!$B$23)^2</f>
        <v>19008.878975515931</v>
      </c>
      <c r="T4211" s="36">
        <f>Inputs!$B$12*(1+$B4211)^3*$C4211+Inputs!$B$29*(1+$D4211)^3*Inputs!$B$19+Inputs!$B$30*(1+$E4211)^3*Inputs!$B$20+Inputs!$B$31*(1+$F4211)^3*Inputs!$B$21+Inputs!$B$22*(1+Inputs!$B$23)^3</f>
        <v>23027.609740437219</v>
      </c>
      <c r="U4211" s="36">
        <f>Inputs!$B$12*(1+$B4211)^4*$C4211+Inputs!$B$29*(1+$D4211)^4*Inputs!$B$19+Inputs!$B$30*(1+$E4211)^4*Inputs!$B$20+Inputs!$B$31*(1+$F4211)^4*Inputs!$B$21+Inputs!$B$22*(1+Inputs!$B$23)^4</f>
        <v>28400.257649540941</v>
      </c>
      <c r="V4211" s="35">
        <f>Inputs!$B$13/(Q4211*(1-$G4211))</f>
        <v>1.1788783957012052</v>
      </c>
      <c r="W4211" s="36">
        <f>Inputs!$B$13</f>
        <v>12660</v>
      </c>
      <c r="X4211" s="36">
        <f t="shared" si="653"/>
        <v>14471.388845969646</v>
      </c>
      <c r="Y4211" s="36">
        <f t="shared" si="654"/>
        <v>16851.463124729951</v>
      </c>
      <c r="Z4211" s="36">
        <f t="shared" si="655"/>
        <v>19986.125526424214</v>
      </c>
      <c r="AA4211" s="36">
        <f t="shared" si="656"/>
        <v>24121.343627814356</v>
      </c>
      <c r="AB4211" s="36">
        <f t="shared" si="657"/>
        <v>65149.819498178564</v>
      </c>
      <c r="AC4211" s="36">
        <f t="shared" si="658"/>
        <v>313455.38087202777</v>
      </c>
      <c r="AD4211" s="36">
        <f t="shared" si="659"/>
        <v>196512.97742023005</v>
      </c>
    </row>
    <row r="4212" spans="1:30" ht="14.25" customHeight="1" x14ac:dyDescent="0.25">
      <c r="A4212" s="16">
        <v>4196</v>
      </c>
      <c r="B4212" s="34">
        <v>0.279855052114171</v>
      </c>
      <c r="C4212" s="34">
        <v>7.0040090844626299E-2</v>
      </c>
      <c r="D4212" s="34">
        <v>3.6748949287681201E-2</v>
      </c>
      <c r="E4212" s="34">
        <v>7.1723094016897596E-2</v>
      </c>
      <c r="F4212" s="34">
        <v>2.3158369310686999E-2</v>
      </c>
      <c r="G4212" s="34">
        <v>0.17535614440925201</v>
      </c>
      <c r="H4212" s="35">
        <v>0.99656604650995395</v>
      </c>
      <c r="I4212" s="34">
        <v>8.9581748322858701E-2</v>
      </c>
      <c r="J4212" s="34">
        <v>1.9558396889452299E-2</v>
      </c>
      <c r="K4212" s="36">
        <f>Inputs!$B$12*(1+$B4212)^4</f>
        <v>160988.3313315227</v>
      </c>
      <c r="L4212" s="36">
        <f t="shared" si="650"/>
        <v>17057.161443195924</v>
      </c>
      <c r="M4212" s="36">
        <f t="shared" si="651"/>
        <v>218128.61655311828</v>
      </c>
      <c r="N4212" s="37">
        <f>M4212/Inputs!$B$6</f>
        <v>332.51313498950958</v>
      </c>
      <c r="O4212" s="38">
        <f>IF(N4212&gt;Inputs!$B$4,1,0)</f>
        <v>0</v>
      </c>
      <c r="P4212" s="34">
        <f t="shared" si="652"/>
        <v>7.0023351433406406E-2</v>
      </c>
      <c r="Q4212" s="36">
        <f>Inputs!$B$12*(1+$B4212)^0*$C4212+Inputs!$B$29*(1+$D4212)^0*Inputs!$B$19+Inputs!$B$30*(1+$E4212)^0*Inputs!$B$20+Inputs!$B$31*(1+$F4212)^0*Inputs!$B$21+Inputs!$B$22*(1+Inputs!$B$23)^0</f>
        <v>12224.4494781045</v>
      </c>
      <c r="R4212" s="36">
        <f>Inputs!$B$12*(1+$B4212)^1*$C4212+Inputs!$B$29*(1+$D4212)^1*Inputs!$B$19+Inputs!$B$30*(1+$E4212)^1*Inputs!$B$20+Inputs!$B$31*(1+$F4212)^1*Inputs!$B$21+Inputs!$B$22*(1+Inputs!$B$23)^1</f>
        <v>13737.300891434305</v>
      </c>
      <c r="S4212" s="36">
        <f>Inputs!$B$12*(1+$B4212)^2*$C4212+Inputs!$B$29*(1+$D4212)^2*Inputs!$B$19+Inputs!$B$30*(1+$E4212)^2*Inputs!$B$20+Inputs!$B$31*(1+$F4212)^2*Inputs!$B$21+Inputs!$B$22*(1+Inputs!$B$23)^2</f>
        <v>15596.99873474268</v>
      </c>
      <c r="T4212" s="36">
        <f>Inputs!$B$12*(1+$B4212)^3*$C4212+Inputs!$B$29*(1+$D4212)^3*Inputs!$B$19+Inputs!$B$30*(1+$E4212)^3*Inputs!$B$20+Inputs!$B$31*(1+$F4212)^3*Inputs!$B$21+Inputs!$B$22*(1+Inputs!$B$23)^3</f>
        <v>17896.73488592144</v>
      </c>
      <c r="U4212" s="36">
        <f>Inputs!$B$12*(1+$B4212)^4*$C4212+Inputs!$B$29*(1+$D4212)^4*Inputs!$B$19+Inputs!$B$30*(1+$E4212)^4*Inputs!$B$20+Inputs!$B$31*(1+$F4212)^4*Inputs!$B$21+Inputs!$B$22*(1+Inputs!$B$23)^4</f>
        <v>20755.549996495356</v>
      </c>
      <c r="V4212" s="35">
        <f>Inputs!$B$13/(Q4212*(1-$G4212))</f>
        <v>1.2558505735694672</v>
      </c>
      <c r="W4212" s="36">
        <f>Inputs!$B$13</f>
        <v>12660</v>
      </c>
      <c r="X4212" s="36">
        <f t="shared" si="653"/>
        <v>13492.435028047435</v>
      </c>
      <c r="Y4212" s="36">
        <f t="shared" si="654"/>
        <v>14485.256565276291</v>
      </c>
      <c r="Z4212" s="36">
        <f t="shared" si="655"/>
        <v>15664.410983217849</v>
      </c>
      <c r="AA4212" s="36">
        <f t="shared" si="656"/>
        <v>17057.161443195924</v>
      </c>
      <c r="AB4212" s="36">
        <f t="shared" si="657"/>
        <v>56403.722928145478</v>
      </c>
      <c r="AC4212" s="36">
        <f t="shared" si="658"/>
        <v>248356.75271910374</v>
      </c>
      <c r="AD4212" s="36">
        <f t="shared" si="659"/>
        <v>161724.89362497281</v>
      </c>
    </row>
    <row r="4213" spans="1:30" ht="14.25" customHeight="1" x14ac:dyDescent="0.25">
      <c r="A4213" s="16">
        <v>4197</v>
      </c>
      <c r="B4213" s="34">
        <v>0.29225959616466501</v>
      </c>
      <c r="C4213" s="34">
        <v>6.2850329217304393E-2</v>
      </c>
      <c r="D4213" s="34">
        <v>2.4698362283308E-2</v>
      </c>
      <c r="E4213" s="34">
        <v>3.6669063082111403E-2</v>
      </c>
      <c r="F4213" s="34">
        <v>1.22902913058142E-2</v>
      </c>
      <c r="G4213" s="34">
        <v>0.17037412399928001</v>
      </c>
      <c r="H4213" s="35">
        <v>1.0917393001523099</v>
      </c>
      <c r="I4213" s="34">
        <v>9.5699350541531406E-2</v>
      </c>
      <c r="J4213" s="34">
        <v>2.2733228671258401E-2</v>
      </c>
      <c r="K4213" s="36">
        <f>Inputs!$B$12*(1+$B4213)^4</f>
        <v>167320.94697604736</v>
      </c>
      <c r="L4213" s="36">
        <f t="shared" si="650"/>
        <v>17392.528667367944</v>
      </c>
      <c r="M4213" s="36">
        <f t="shared" si="651"/>
        <v>210114.08980611205</v>
      </c>
      <c r="N4213" s="37">
        <f>M4213/Inputs!$B$6</f>
        <v>320.29586860687812</v>
      </c>
      <c r="O4213" s="38">
        <f>IF(N4213&gt;Inputs!$B$4,1,0)</f>
        <v>0</v>
      </c>
      <c r="P4213" s="34">
        <f t="shared" si="652"/>
        <v>7.2966121870273001E-2</v>
      </c>
      <c r="Q4213" s="36">
        <f>Inputs!$B$12*(1+$B4213)^0*$C4213+Inputs!$B$29*(1+$D4213)^0*Inputs!$B$19+Inputs!$B$30*(1+$E4213)^0*Inputs!$B$20+Inputs!$B$31*(1+$F4213)^0*Inputs!$B$21+Inputs!$B$22*(1+Inputs!$B$23)^0</f>
        <v>11793.063780465185</v>
      </c>
      <c r="R4213" s="36">
        <f>Inputs!$B$12*(1+$B4213)^1*$C4213+Inputs!$B$29*(1+$D4213)^1*Inputs!$B$19+Inputs!$B$30*(1+$E4213)^1*Inputs!$B$20+Inputs!$B$31*(1+$F4213)^1*Inputs!$B$21+Inputs!$B$22*(1+Inputs!$B$23)^1</f>
        <v>13055.171604033465</v>
      </c>
      <c r="S4213" s="36">
        <f>Inputs!$B$12*(1+$B4213)^2*$C4213+Inputs!$B$29*(1+$D4213)^2*Inputs!$B$19+Inputs!$B$30*(1+$E4213)^2*Inputs!$B$20+Inputs!$B$31*(1+$F4213)^2*Inputs!$B$21+Inputs!$B$22*(1+Inputs!$B$23)^2</f>
        <v>14643.383014386302</v>
      </c>
      <c r="T4213" s="36">
        <f>Inputs!$B$12*(1+$B4213)^3*$C4213+Inputs!$B$29*(1+$D4213)^3*Inputs!$B$19+Inputs!$B$30*(1+$E4213)^3*Inputs!$B$20+Inputs!$B$31*(1+$F4213)^3*Inputs!$B$21+Inputs!$B$22*(1+Inputs!$B$23)^3</f>
        <v>16651.955802448538</v>
      </c>
      <c r="U4213" s="36">
        <f>Inputs!$B$12*(1+$B4213)^4*$C4213+Inputs!$B$29*(1+$D4213)^4*Inputs!$B$19+Inputs!$B$30*(1+$E4213)^4*Inputs!$B$20+Inputs!$B$31*(1+$F4213)^4*Inputs!$B$21+Inputs!$B$22*(1+Inputs!$B$23)^4</f>
        <v>19202.664510528426</v>
      </c>
      <c r="V4213" s="35">
        <f>Inputs!$B$13/(Q4213*(1-$G4213))</f>
        <v>1.2939716731342643</v>
      </c>
      <c r="W4213" s="36">
        <f>Inputs!$B$13</f>
        <v>12660</v>
      </c>
      <c r="X4213" s="36">
        <f t="shared" si="653"/>
        <v>13467.298311471372</v>
      </c>
      <c r="Y4213" s="36">
        <f t="shared" si="654"/>
        <v>14491.440022111166</v>
      </c>
      <c r="Z4213" s="36">
        <f t="shared" si="655"/>
        <v>15780.716743427853</v>
      </c>
      <c r="AA4213" s="36">
        <f t="shared" si="656"/>
        <v>17392.528667367944</v>
      </c>
      <c r="AB4213" s="36">
        <f t="shared" si="657"/>
        <v>55749.810752240184</v>
      </c>
      <c r="AC4213" s="36">
        <f t="shared" si="658"/>
        <v>243783.23176281599</v>
      </c>
      <c r="AD4213" s="36">
        <f t="shared" si="659"/>
        <v>154364.27905387187</v>
      </c>
    </row>
    <row r="4214" spans="1:30" ht="14.25" customHeight="1" x14ac:dyDescent="0.25">
      <c r="A4214" s="16">
        <v>4198</v>
      </c>
      <c r="B4214" s="34">
        <v>0.36194096483194099</v>
      </c>
      <c r="C4214" s="34">
        <v>6.8116218211494495E-2</v>
      </c>
      <c r="D4214" s="34">
        <v>3.6362664081699102E-2</v>
      </c>
      <c r="E4214" s="34">
        <v>6.3918182324907605E-2</v>
      </c>
      <c r="F4214" s="34">
        <v>-2.4393854121649498E-3</v>
      </c>
      <c r="G4214" s="34">
        <v>0.18523147797598399</v>
      </c>
      <c r="H4214" s="35">
        <v>1.0793489826714</v>
      </c>
      <c r="I4214" s="34">
        <v>9.3364686472532502E-2</v>
      </c>
      <c r="J4214" s="34">
        <v>3.2191101496720699E-2</v>
      </c>
      <c r="K4214" s="36">
        <f>Inputs!$B$12*(1+$B4214)^4</f>
        <v>206435.49928825686</v>
      </c>
      <c r="L4214" s="36">
        <f t="shared" si="650"/>
        <v>20194.769974809205</v>
      </c>
      <c r="M4214" s="36">
        <f t="shared" si="651"/>
        <v>278189.63977839524</v>
      </c>
      <c r="N4214" s="37">
        <f>M4214/Inputs!$B$6</f>
        <v>424.06957283291956</v>
      </c>
      <c r="O4214" s="38">
        <f>IF(N4214&gt;Inputs!$B$4,1,0)</f>
        <v>1</v>
      </c>
      <c r="P4214" s="34">
        <f t="shared" si="652"/>
        <v>6.1173584975811802E-2</v>
      </c>
      <c r="Q4214" s="36">
        <f>Inputs!$B$12*(1+$B4214)^0*$C4214+Inputs!$B$29*(1+$D4214)^0*Inputs!$B$19+Inputs!$B$30*(1+$E4214)^0*Inputs!$B$20+Inputs!$B$31*(1+$F4214)^0*Inputs!$B$21+Inputs!$B$22*(1+Inputs!$B$23)^0</f>
        <v>12109.01712011659</v>
      </c>
      <c r="R4214" s="36">
        <f>Inputs!$B$12*(1+$B4214)^1*$C4214+Inputs!$B$29*(1+$D4214)^1*Inputs!$B$19+Inputs!$B$30*(1+$E4214)^1*Inputs!$B$20+Inputs!$B$31*(1+$F4214)^1*Inputs!$B$21+Inputs!$B$22*(1+Inputs!$B$23)^1</f>
        <v>13788.659444248988</v>
      </c>
      <c r="S4214" s="36">
        <f>Inputs!$B$12*(1+$B4214)^2*$C4214+Inputs!$B$29*(1+$D4214)^2*Inputs!$B$19+Inputs!$B$30*(1+$E4214)^2*Inputs!$B$20+Inputs!$B$31*(1+$F4214)^2*Inputs!$B$21+Inputs!$B$22*(1+Inputs!$B$23)^2</f>
        <v>16016.275047490941</v>
      </c>
      <c r="T4214" s="36">
        <f>Inputs!$B$12*(1+$B4214)^3*$C4214+Inputs!$B$29*(1+$D4214)^3*Inputs!$B$19+Inputs!$B$30*(1+$E4214)^3*Inputs!$B$20+Inputs!$B$31*(1+$F4214)^3*Inputs!$B$21+Inputs!$B$22*(1+Inputs!$B$23)^3</f>
        <v>18986.398612222125</v>
      </c>
      <c r="U4214" s="36">
        <f>Inputs!$B$12*(1+$B4214)^4*$C4214+Inputs!$B$29*(1+$D4214)^4*Inputs!$B$19+Inputs!$B$30*(1+$E4214)^4*Inputs!$B$20+Inputs!$B$31*(1+$F4214)^4*Inputs!$B$21+Inputs!$B$22*(1+Inputs!$B$23)^4</f>
        <v>22963.748523062262</v>
      </c>
      <c r="V4214" s="35">
        <f>Inputs!$B$13/(Q4214*(1-$G4214))</f>
        <v>1.2831888299468968</v>
      </c>
      <c r="W4214" s="36">
        <f>Inputs!$B$13</f>
        <v>12660</v>
      </c>
      <c r="X4214" s="36">
        <f t="shared" si="653"/>
        <v>13843.556146949979</v>
      </c>
      <c r="Y4214" s="36">
        <f t="shared" si="654"/>
        <v>15415.035628443806</v>
      </c>
      <c r="Z4214" s="36">
        <f t="shared" si="655"/>
        <v>17485.336750449493</v>
      </c>
      <c r="AA4214" s="36">
        <f t="shared" si="656"/>
        <v>20194.769974809205</v>
      </c>
      <c r="AB4214" s="36">
        <f t="shared" si="657"/>
        <v>60112.634558832426</v>
      </c>
      <c r="AC4214" s="36">
        <f t="shared" si="658"/>
        <v>340749.39163714746</v>
      </c>
      <c r="AD4214" s="36">
        <f t="shared" si="659"/>
        <v>218077.00521956279</v>
      </c>
    </row>
    <row r="4215" spans="1:30" ht="14.25" customHeight="1" x14ac:dyDescent="0.25">
      <c r="A4215" s="16">
        <v>4199</v>
      </c>
      <c r="B4215" s="34">
        <v>0.250257493422398</v>
      </c>
      <c r="C4215" s="34">
        <v>9.1773251495627803E-2</v>
      </c>
      <c r="D4215" s="34">
        <v>4.1274158087132799E-2</v>
      </c>
      <c r="E4215" s="34">
        <v>4.6224808728361003E-2</v>
      </c>
      <c r="F4215" s="34">
        <v>8.9309585179038892E-3</v>
      </c>
      <c r="G4215" s="34">
        <v>0.210100583807454</v>
      </c>
      <c r="H4215" s="35">
        <v>1.0186347258881201</v>
      </c>
      <c r="I4215" s="34">
        <v>8.5770172386628402E-2</v>
      </c>
      <c r="J4215" s="34">
        <v>2.62897861947032E-2</v>
      </c>
      <c r="K4215" s="36">
        <f>Inputs!$B$12*(1+$B4215)^4</f>
        <v>146605.1123422313</v>
      </c>
      <c r="L4215" s="36">
        <f t="shared" si="650"/>
        <v>18045.843499872193</v>
      </c>
      <c r="M4215" s="36">
        <f t="shared" si="651"/>
        <v>264902.61958880286</v>
      </c>
      <c r="N4215" s="37">
        <f>M4215/Inputs!$B$6</f>
        <v>403.81496888537021</v>
      </c>
      <c r="O4215" s="38">
        <f>IF(N4215&gt;Inputs!$B$4,1,0)</f>
        <v>1</v>
      </c>
      <c r="P4215" s="34">
        <f t="shared" si="652"/>
        <v>5.9480386191925201E-2</v>
      </c>
      <c r="Q4215" s="36">
        <f>Inputs!$B$12*(1+$B4215)^0*$C4215+Inputs!$B$29*(1+$D4215)^0*Inputs!$B$19+Inputs!$B$30*(1+$E4215)^0*Inputs!$B$20+Inputs!$B$31*(1+$F4215)^0*Inputs!$B$21+Inputs!$B$22*(1+Inputs!$B$23)^0</f>
        <v>13528.439117164591</v>
      </c>
      <c r="R4215" s="36">
        <f>Inputs!$B$12*(1+$B4215)^1*$C4215+Inputs!$B$29*(1+$D4215)^1*Inputs!$B$19+Inputs!$B$30*(1+$E4215)^1*Inputs!$B$20+Inputs!$B$31*(1+$F4215)^1*Inputs!$B$21+Inputs!$B$22*(1+Inputs!$B$23)^1</f>
        <v>15129.954793184999</v>
      </c>
      <c r="S4215" s="36">
        <f>Inputs!$B$12*(1+$B4215)^2*$C4215+Inputs!$B$29*(1+$D4215)^2*Inputs!$B$19+Inputs!$B$30*(1+$E4215)^2*Inputs!$B$20+Inputs!$B$31*(1+$F4215)^2*Inputs!$B$21+Inputs!$B$22*(1+Inputs!$B$23)^2</f>
        <v>17085.602992777822</v>
      </c>
      <c r="T4215" s="36">
        <f>Inputs!$B$12*(1+$B4215)^3*$C4215+Inputs!$B$29*(1+$D4215)^3*Inputs!$B$19+Inputs!$B$30*(1+$E4215)^3*Inputs!$B$20+Inputs!$B$31*(1+$F4215)^3*Inputs!$B$21+Inputs!$B$22*(1+Inputs!$B$23)^3</f>
        <v>19482.10826920285</v>
      </c>
      <c r="U4215" s="36">
        <f>Inputs!$B$12*(1+$B4215)^4*$C4215+Inputs!$B$29*(1+$D4215)^4*Inputs!$B$19+Inputs!$B$30*(1+$E4215)^4*Inputs!$B$20+Inputs!$B$31*(1+$F4215)^4*Inputs!$B$21+Inputs!$B$22*(1+Inputs!$B$23)^4</f>
        <v>22427.812485173497</v>
      </c>
      <c r="V4215" s="35">
        <f>Inputs!$B$13/(Q4215*(1-$G4215))</f>
        <v>1.1847159114537749</v>
      </c>
      <c r="W4215" s="36">
        <f>Inputs!$B$13</f>
        <v>12660</v>
      </c>
      <c r="X4215" s="36">
        <f t="shared" si="653"/>
        <v>13662.493653150055</v>
      </c>
      <c r="Y4215" s="36">
        <f t="shared" si="654"/>
        <v>14868.108558589904</v>
      </c>
      <c r="Z4215" s="36">
        <f t="shared" si="655"/>
        <v>16314.625928205498</v>
      </c>
      <c r="AA4215" s="36">
        <f t="shared" si="656"/>
        <v>18045.843499872193</v>
      </c>
      <c r="AB4215" s="36">
        <f t="shared" si="657"/>
        <v>58562.404099256884</v>
      </c>
      <c r="AC4215" s="36">
        <f t="shared" si="658"/>
        <v>311367.59615896939</v>
      </c>
      <c r="AD4215" s="36">
        <f t="shared" si="659"/>
        <v>206340.21548954598</v>
      </c>
    </row>
    <row r="4216" spans="1:30" ht="14.25" customHeight="1" x14ac:dyDescent="0.25">
      <c r="A4216" s="16">
        <v>4200</v>
      </c>
      <c r="B4216" s="34">
        <v>0.20664599735474601</v>
      </c>
      <c r="C4216" s="34">
        <v>0.10031412538520899</v>
      </c>
      <c r="D4216" s="34">
        <v>4.5155480687337997E-2</v>
      </c>
      <c r="E4216" s="34">
        <v>1.8772010405794001E-2</v>
      </c>
      <c r="F4216" s="34">
        <v>-2.9346592463938299E-3</v>
      </c>
      <c r="G4216" s="34">
        <v>0.17752221929904</v>
      </c>
      <c r="H4216" s="35">
        <v>1.1312530817681701</v>
      </c>
      <c r="I4216" s="34">
        <v>9.6572064753306097E-2</v>
      </c>
      <c r="J4216" s="34">
        <v>1.9959774922599201E-2</v>
      </c>
      <c r="K4216" s="36">
        <f>Inputs!$B$12*(1+$B4216)^4</f>
        <v>127195.21003729291</v>
      </c>
      <c r="L4216" s="36">
        <f t="shared" si="650"/>
        <v>19791.560235523764</v>
      </c>
      <c r="M4216" s="36">
        <f t="shared" si="651"/>
        <v>225771.64370665266</v>
      </c>
      <c r="N4216" s="37">
        <f>M4216/Inputs!$B$6</f>
        <v>344.16409101623879</v>
      </c>
      <c r="O4216" s="38">
        <f>IF(N4216&gt;Inputs!$B$4,1,0)</f>
        <v>0</v>
      </c>
      <c r="P4216" s="34">
        <f t="shared" si="652"/>
        <v>7.6612289830706892E-2</v>
      </c>
      <c r="Q4216" s="36">
        <f>Inputs!$B$12*(1+$B4216)^0*$C4216+Inputs!$B$29*(1+$D4216)^0*Inputs!$B$19+Inputs!$B$30*(1+$E4216)^0*Inputs!$B$20+Inputs!$B$31*(1+$F4216)^0*Inputs!$B$21+Inputs!$B$22*(1+Inputs!$B$23)^0</f>
        <v>14040.891550539462</v>
      </c>
      <c r="R4216" s="36">
        <f>Inputs!$B$12*(1+$B4216)^1*$C4216+Inputs!$B$29*(1+$D4216)^1*Inputs!$B$19+Inputs!$B$30*(1+$E4216)^1*Inputs!$B$20+Inputs!$B$31*(1+$F4216)^1*Inputs!$B$21+Inputs!$B$22*(1+Inputs!$B$23)^1</f>
        <v>15398.501460084401</v>
      </c>
      <c r="S4216" s="36">
        <f>Inputs!$B$12*(1+$B4216)^2*$C4216+Inputs!$B$29*(1+$D4216)^2*Inputs!$B$19+Inputs!$B$30*(1+$E4216)^2*Inputs!$B$20+Inputs!$B$31*(1+$F4216)^2*Inputs!$B$21+Inputs!$B$22*(1+Inputs!$B$23)^2</f>
        <v>17018.711423704182</v>
      </c>
      <c r="T4216" s="36">
        <f>Inputs!$B$12*(1+$B4216)^3*$C4216+Inputs!$B$29*(1+$D4216)^3*Inputs!$B$19+Inputs!$B$30*(1+$E4216)^3*Inputs!$B$20+Inputs!$B$31*(1+$F4216)^3*Inputs!$B$21+Inputs!$B$22*(1+Inputs!$B$23)^3</f>
        <v>18954.891769378941</v>
      </c>
      <c r="U4216" s="36">
        <f>Inputs!$B$12*(1+$B4216)^4*$C4216+Inputs!$B$29*(1+$D4216)^4*Inputs!$B$19+Inputs!$B$30*(1+$E4216)^4*Inputs!$B$20+Inputs!$B$31*(1+$F4216)^4*Inputs!$B$21+Inputs!$B$22*(1+Inputs!$B$23)^4</f>
        <v>21271.400413896634</v>
      </c>
      <c r="V4216" s="35">
        <f>Inputs!$B$13/(Q4216*(1-$G4216))</f>
        <v>1.0962632271389017</v>
      </c>
      <c r="W4216" s="36">
        <f>Inputs!$B$13</f>
        <v>12660</v>
      </c>
      <c r="X4216" s="36">
        <f t="shared" si="653"/>
        <v>13994.877862382416</v>
      </c>
      <c r="Y4216" s="36">
        <f t="shared" si="654"/>
        <v>15589.843134465038</v>
      </c>
      <c r="Z4216" s="36">
        <f t="shared" si="655"/>
        <v>17499.837123324887</v>
      </c>
      <c r="AA4216" s="36">
        <f t="shared" si="656"/>
        <v>19791.560235523764</v>
      </c>
      <c r="AB4216" s="36">
        <f t="shared" si="657"/>
        <v>59591.647818974714</v>
      </c>
      <c r="AC4216" s="36">
        <f t="shared" si="658"/>
        <v>263490.30120100803</v>
      </c>
      <c r="AD4216" s="36">
        <f t="shared" si="659"/>
        <v>166179.99588767794</v>
      </c>
    </row>
    <row r="4217" spans="1:30" ht="14.25" customHeight="1" x14ac:dyDescent="0.25">
      <c r="A4217" s="16">
        <v>4201</v>
      </c>
      <c r="B4217" s="34">
        <v>0.26869633670734899</v>
      </c>
      <c r="C4217" s="34">
        <v>0.10037913750602299</v>
      </c>
      <c r="D4217" s="34">
        <v>8.9719065586265703E-3</v>
      </c>
      <c r="E4217" s="34">
        <v>6.0224720043054097E-2</v>
      </c>
      <c r="F4217" s="34">
        <v>-8.0038322736028806E-3</v>
      </c>
      <c r="G4217" s="34">
        <v>0.18550553761194999</v>
      </c>
      <c r="H4217" s="35">
        <v>1.1006175906625499</v>
      </c>
      <c r="I4217" s="34">
        <v>9.45486093401951E-2</v>
      </c>
      <c r="J4217" s="34">
        <v>1.8748498714326101E-2</v>
      </c>
      <c r="K4217" s="36">
        <f>Inputs!$B$12*(1+$B4217)^4</f>
        <v>155446.87433704821</v>
      </c>
      <c r="L4217" s="36">
        <f t="shared" si="650"/>
        <v>21493.046703125256</v>
      </c>
      <c r="M4217" s="36">
        <f t="shared" si="651"/>
        <v>246066.6088147861</v>
      </c>
      <c r="N4217" s="37">
        <f>M4217/Inputs!$B$6</f>
        <v>375.10153782741781</v>
      </c>
      <c r="O4217" s="38">
        <f>IF(N4217&gt;Inputs!$B$4,1,0)</f>
        <v>0</v>
      </c>
      <c r="P4217" s="34">
        <f t="shared" si="652"/>
        <v>7.5800110625868999E-2</v>
      </c>
      <c r="Q4217" s="36">
        <f>Inputs!$B$12*(1+$B4217)^0*$C4217+Inputs!$B$29*(1+$D4217)^0*Inputs!$B$19+Inputs!$B$30*(1+$E4217)^0*Inputs!$B$20+Inputs!$B$31*(1+$F4217)^0*Inputs!$B$21+Inputs!$B$22*(1+Inputs!$B$23)^0</f>
        <v>14044.792277788303</v>
      </c>
      <c r="R4217" s="36">
        <f>Inputs!$B$12*(1+$B4217)^1*$C4217+Inputs!$B$29*(1+$D4217)^1*Inputs!$B$19+Inputs!$B$30*(1+$E4217)^1*Inputs!$B$20+Inputs!$B$31*(1+$F4217)^1*Inputs!$B$21+Inputs!$B$22*(1+Inputs!$B$23)^1</f>
        <v>15738.741384899378</v>
      </c>
      <c r="S4217" s="36">
        <f>Inputs!$B$12*(1+$B4217)^2*$C4217+Inputs!$B$29*(1+$D4217)^2*Inputs!$B$19+Inputs!$B$30*(1+$E4217)^2*Inputs!$B$20+Inputs!$B$31*(1+$F4217)^2*Inputs!$B$21+Inputs!$B$22*(1+Inputs!$B$23)^2</f>
        <v>17875.108772118565</v>
      </c>
      <c r="T4217" s="36">
        <f>Inputs!$B$12*(1+$B4217)^3*$C4217+Inputs!$B$29*(1+$D4217)^3*Inputs!$B$19+Inputs!$B$30*(1+$E4217)^3*Inputs!$B$20+Inputs!$B$31*(1+$F4217)^3*Inputs!$B$21+Inputs!$B$22*(1+Inputs!$B$23)^3</f>
        <v>20571.217629026338</v>
      </c>
      <c r="U4217" s="36">
        <f>Inputs!$B$12*(1+$B4217)^4*$C4217+Inputs!$B$29*(1+$D4217)^4*Inputs!$B$19+Inputs!$B$30*(1+$E4217)^4*Inputs!$B$20+Inputs!$B$31*(1+$F4217)^4*Inputs!$B$21+Inputs!$B$22*(1+Inputs!$B$23)^4</f>
        <v>23975.815987184447</v>
      </c>
      <c r="V4217" s="35">
        <f>Inputs!$B$13/(Q4217*(1-$G4217))</f>
        <v>1.1067008648786161</v>
      </c>
      <c r="W4217" s="36">
        <f>Inputs!$B$13</f>
        <v>12660</v>
      </c>
      <c r="X4217" s="36">
        <f t="shared" si="653"/>
        <v>14167.433096795807</v>
      </c>
      <c r="Y4217" s="36">
        <f t="shared" si="654"/>
        <v>16068.370165617916</v>
      </c>
      <c r="Z4217" s="36">
        <f t="shared" si="655"/>
        <v>18466.486479644784</v>
      </c>
      <c r="AA4217" s="36">
        <f t="shared" si="656"/>
        <v>21493.046703125256</v>
      </c>
      <c r="AB4217" s="36">
        <f t="shared" si="657"/>
        <v>62192.806439068314</v>
      </c>
      <c r="AC4217" s="36">
        <f t="shared" si="658"/>
        <v>288865.1333199123</v>
      </c>
      <c r="AD4217" s="36">
        <f t="shared" si="659"/>
        <v>183873.80237571779</v>
      </c>
    </row>
    <row r="4218" spans="1:30" ht="14.25" customHeight="1" x14ac:dyDescent="0.25">
      <c r="A4218" s="16">
        <v>4202</v>
      </c>
      <c r="B4218" s="34">
        <v>0.27678546058852099</v>
      </c>
      <c r="C4218" s="34">
        <v>9.13156308982319E-2</v>
      </c>
      <c r="D4218" s="34">
        <v>3.9818745800906302E-2</v>
      </c>
      <c r="E4218" s="34">
        <v>5.4196774052743799E-2</v>
      </c>
      <c r="F4218" s="34">
        <v>2.8158001653766401E-2</v>
      </c>
      <c r="G4218" s="34">
        <v>0.225783352358534</v>
      </c>
      <c r="H4218" s="35">
        <v>1.0532041391783</v>
      </c>
      <c r="I4218" s="34">
        <v>9.53956932405646E-2</v>
      </c>
      <c r="J4218" s="34">
        <v>3.25823448696115E-2</v>
      </c>
      <c r="K4218" s="36">
        <f>Inputs!$B$12*(1+$B4218)^4</f>
        <v>159449.4275477207</v>
      </c>
      <c r="L4218" s="36">
        <f t="shared" si="650"/>
        <v>19546.540109907273</v>
      </c>
      <c r="M4218" s="36">
        <f t="shared" si="651"/>
        <v>263059.98844123539</v>
      </c>
      <c r="N4218" s="37">
        <f>M4218/Inputs!$B$6</f>
        <v>401.00607994090763</v>
      </c>
      <c r="O4218" s="38">
        <f>IF(N4218&gt;Inputs!$B$4,1,0)</f>
        <v>1</v>
      </c>
      <c r="P4218" s="34">
        <f t="shared" si="652"/>
        <v>6.2813348370953093E-2</v>
      </c>
      <c r="Q4218" s="36">
        <f>Inputs!$B$12*(1+$B4218)^0*$C4218+Inputs!$B$29*(1+$D4218)^0*Inputs!$B$19+Inputs!$B$30*(1+$E4218)^0*Inputs!$B$20+Inputs!$B$31*(1+$F4218)^0*Inputs!$B$21+Inputs!$B$22*(1+Inputs!$B$23)^0</f>
        <v>13500.981881320837</v>
      </c>
      <c r="R4218" s="36">
        <f>Inputs!$B$12*(1+$B4218)^1*$C4218+Inputs!$B$29*(1+$D4218)^1*Inputs!$B$19+Inputs!$B$30*(1+$E4218)^1*Inputs!$B$20+Inputs!$B$31*(1+$F4218)^1*Inputs!$B$21+Inputs!$B$22*(1+Inputs!$B$23)^1</f>
        <v>15342.952362504038</v>
      </c>
      <c r="S4218" s="36">
        <f>Inputs!$B$12*(1+$B4218)^2*$C4218+Inputs!$B$29*(1+$D4218)^2*Inputs!$B$19+Inputs!$B$30*(1+$E4218)^2*Inputs!$B$20+Inputs!$B$31*(1+$F4218)^2*Inputs!$B$21+Inputs!$B$22*(1+Inputs!$B$23)^2</f>
        <v>17618.777378769057</v>
      </c>
      <c r="T4218" s="36">
        <f>Inputs!$B$12*(1+$B4218)^3*$C4218+Inputs!$B$29*(1+$D4218)^3*Inputs!$B$19+Inputs!$B$30*(1+$E4218)^3*Inputs!$B$20+Inputs!$B$31*(1+$F4218)^3*Inputs!$B$21+Inputs!$B$22*(1+Inputs!$B$23)^3</f>
        <v>20445.282086459498</v>
      </c>
      <c r="U4218" s="36">
        <f>Inputs!$B$12*(1+$B4218)^4*$C4218+Inputs!$B$29*(1+$D4218)^4*Inputs!$B$19+Inputs!$B$30*(1+$E4218)^4*Inputs!$B$20+Inputs!$B$31*(1+$F4218)^4*Inputs!$B$21+Inputs!$B$22*(1+Inputs!$B$23)^4</f>
        <v>23971.479118404368</v>
      </c>
      <c r="V4218" s="35">
        <f>Inputs!$B$13/(Q4218*(1-$G4218))</f>
        <v>1.2111720655822078</v>
      </c>
      <c r="W4218" s="36">
        <f>Inputs!$B$13</f>
        <v>12660</v>
      </c>
      <c r="X4218" s="36">
        <f t="shared" si="653"/>
        <v>13918.117227088018</v>
      </c>
      <c r="Y4218" s="36">
        <f t="shared" si="654"/>
        <v>15443.895715438461</v>
      </c>
      <c r="Z4218" s="36">
        <f t="shared" si="655"/>
        <v>17296.371860656051</v>
      </c>
      <c r="AA4218" s="36">
        <f t="shared" si="656"/>
        <v>19546.540109907273</v>
      </c>
      <c r="AB4218" s="36">
        <f t="shared" si="657"/>
        <v>59314.734996641346</v>
      </c>
      <c r="AC4218" s="36">
        <f t="shared" si="658"/>
        <v>321323.61582732346</v>
      </c>
      <c r="AD4218" s="36">
        <f t="shared" si="659"/>
        <v>203745.25344459404</v>
      </c>
    </row>
    <row r="4219" spans="1:30" ht="14.25" customHeight="1" x14ac:dyDescent="0.25">
      <c r="A4219" s="16">
        <v>4203</v>
      </c>
      <c r="B4219" s="34">
        <v>0.33037723659691098</v>
      </c>
      <c r="C4219" s="34">
        <v>8.7709454096076694E-2</v>
      </c>
      <c r="D4219" s="34">
        <v>1.6274391540184601E-2</v>
      </c>
      <c r="E4219" s="34">
        <v>4.83608648936526E-2</v>
      </c>
      <c r="F4219" s="34">
        <v>1.21248516149402E-2</v>
      </c>
      <c r="G4219" s="34">
        <v>0.183353768958149</v>
      </c>
      <c r="H4219" s="35">
        <v>0.96099841521495599</v>
      </c>
      <c r="I4219" s="34">
        <v>9.02761404498897E-2</v>
      </c>
      <c r="J4219" s="34">
        <v>2.08542620255317E-2</v>
      </c>
      <c r="K4219" s="36">
        <f>Inputs!$B$12*(1+$B4219)^4</f>
        <v>187953.52342524563</v>
      </c>
      <c r="L4219" s="36">
        <f t="shared" si="650"/>
        <v>19763.969737521038</v>
      </c>
      <c r="M4219" s="36">
        <f t="shared" si="651"/>
        <v>248806.64580415186</v>
      </c>
      <c r="N4219" s="37">
        <f>M4219/Inputs!$B$6</f>
        <v>379.27842348193883</v>
      </c>
      <c r="O4219" s="38">
        <f>IF(N4219&gt;Inputs!$B$4,1,0)</f>
        <v>0</v>
      </c>
      <c r="P4219" s="34">
        <f t="shared" si="652"/>
        <v>6.9421878424357999E-2</v>
      </c>
      <c r="Q4219" s="36">
        <f>Inputs!$B$12*(1+$B4219)^0*$C4219+Inputs!$B$29*(1+$D4219)^0*Inputs!$B$19+Inputs!$B$30*(1+$E4219)^0*Inputs!$B$20+Inputs!$B$31*(1+$F4219)^0*Inputs!$B$21+Inputs!$B$22*(1+Inputs!$B$23)^0</f>
        <v>13284.611273191524</v>
      </c>
      <c r="R4219" s="36">
        <f>Inputs!$B$12*(1+$B4219)^1*$C4219+Inputs!$B$29*(1+$D4219)^1*Inputs!$B$19+Inputs!$B$30*(1+$E4219)^1*Inputs!$B$20+Inputs!$B$31*(1+$F4219)^1*Inputs!$B$21+Inputs!$B$22*(1+Inputs!$B$23)^1</f>
        <v>15184.049143904849</v>
      </c>
      <c r="S4219" s="36">
        <f>Inputs!$B$12*(1+$B4219)^2*$C4219+Inputs!$B$29*(1+$D4219)^2*Inputs!$B$19+Inputs!$B$30*(1+$E4219)^2*Inputs!$B$20+Inputs!$B$31*(1+$F4219)^2*Inputs!$B$21+Inputs!$B$22*(1+Inputs!$B$23)^2</f>
        <v>17663.22980045939</v>
      </c>
      <c r="T4219" s="36">
        <f>Inputs!$B$12*(1+$B4219)^3*$C4219+Inputs!$B$29*(1+$D4219)^3*Inputs!$B$19+Inputs!$B$30*(1+$E4219)^3*Inputs!$B$20+Inputs!$B$31*(1+$F4219)^3*Inputs!$B$21+Inputs!$B$22*(1+Inputs!$B$23)^3</f>
        <v>20912.167531538711</v>
      </c>
      <c r="U4219" s="36">
        <f>Inputs!$B$12*(1+$B4219)^4*$C4219+Inputs!$B$29*(1+$D4219)^4*Inputs!$B$19+Inputs!$B$30*(1+$E4219)^4*Inputs!$B$20+Inputs!$B$31*(1+$F4219)^4*Inputs!$B$21+Inputs!$B$22*(1+Inputs!$B$23)^4</f>
        <v>25183.584575896137</v>
      </c>
      <c r="V4219" s="35">
        <f>Inputs!$B$13/(Q4219*(1-$G4219))</f>
        <v>1.1669463575651113</v>
      </c>
      <c r="W4219" s="36">
        <f>Inputs!$B$13</f>
        <v>12660</v>
      </c>
      <c r="X4219" s="36">
        <f t="shared" si="653"/>
        <v>13831.692314352958</v>
      </c>
      <c r="Y4219" s="36">
        <f t="shared" si="654"/>
        <v>15347.386771868141</v>
      </c>
      <c r="Z4219" s="36">
        <f t="shared" si="655"/>
        <v>17291.066509716227</v>
      </c>
      <c r="AA4219" s="36">
        <f t="shared" si="656"/>
        <v>19763.969737521038</v>
      </c>
      <c r="AB4219" s="36">
        <f t="shared" si="657"/>
        <v>60155.683321345023</v>
      </c>
      <c r="AC4219" s="36">
        <f t="shared" si="658"/>
        <v>290630.75213494652</v>
      </c>
      <c r="AD4219" s="36">
        <f t="shared" si="659"/>
        <v>188650.96248280685</v>
      </c>
    </row>
    <row r="4220" spans="1:30" ht="14.25" customHeight="1" x14ac:dyDescent="0.25">
      <c r="A4220" s="16">
        <v>4204</v>
      </c>
      <c r="B4220" s="34">
        <v>0.32344890972910301</v>
      </c>
      <c r="C4220" s="34">
        <v>5.3736487127426603E-2</v>
      </c>
      <c r="D4220" s="34">
        <v>3.6694896008359103E-2</v>
      </c>
      <c r="E4220" s="34">
        <v>4.7149489992018699E-2</v>
      </c>
      <c r="F4220" s="34">
        <v>-6.2990402894807698E-3</v>
      </c>
      <c r="G4220" s="34">
        <v>0.19143839208782101</v>
      </c>
      <c r="H4220" s="35">
        <v>1.0408118188455999</v>
      </c>
      <c r="I4220" s="34">
        <v>9.6384115877774498E-2</v>
      </c>
      <c r="J4220" s="34">
        <v>2.23547091183454E-2</v>
      </c>
      <c r="K4220" s="36">
        <f>Inputs!$B$12*(1+$B4220)^4</f>
        <v>184068.71157963524</v>
      </c>
      <c r="L4220" s="36">
        <f t="shared" si="650"/>
        <v>15595.324963830466</v>
      </c>
      <c r="M4220" s="36">
        <f t="shared" si="651"/>
        <v>188739.47071312339</v>
      </c>
      <c r="N4220" s="37">
        <f>M4220/Inputs!$B$6</f>
        <v>287.71260779439541</v>
      </c>
      <c r="O4220" s="38">
        <f>IF(N4220&gt;Inputs!$B$4,1,0)</f>
        <v>0</v>
      </c>
      <c r="P4220" s="34">
        <f t="shared" si="652"/>
        <v>7.4029406759429095E-2</v>
      </c>
      <c r="Q4220" s="36">
        <f>Inputs!$B$12*(1+$B4220)^0*$C4220+Inputs!$B$29*(1+$D4220)^0*Inputs!$B$19+Inputs!$B$30*(1+$E4220)^0*Inputs!$B$20+Inputs!$B$31*(1+$F4220)^0*Inputs!$B$21+Inputs!$B$22*(1+Inputs!$B$23)^0</f>
        <v>11246.233255072519</v>
      </c>
      <c r="R4220" s="36">
        <f>Inputs!$B$12*(1+$B4220)^1*$C4220+Inputs!$B$29*(1+$D4220)^1*Inputs!$B$19+Inputs!$B$30*(1+$E4220)^1*Inputs!$B$20+Inputs!$B$31*(1+$F4220)^1*Inputs!$B$21+Inputs!$B$22*(1+Inputs!$B$23)^1</f>
        <v>12431.076116673932</v>
      </c>
      <c r="S4220" s="36">
        <f>Inputs!$B$12*(1+$B4220)^2*$C4220+Inputs!$B$29*(1+$D4220)^2*Inputs!$B$19+Inputs!$B$30*(1+$E4220)^2*Inputs!$B$20+Inputs!$B$31*(1+$F4220)^2*Inputs!$B$21+Inputs!$B$22*(1+Inputs!$B$23)^2</f>
        <v>13961.362638965038</v>
      </c>
      <c r="T4220" s="36">
        <f>Inputs!$B$12*(1+$B4220)^3*$C4220+Inputs!$B$29*(1+$D4220)^3*Inputs!$B$19+Inputs!$B$30*(1+$E4220)^3*Inputs!$B$20+Inputs!$B$31*(1+$F4220)^3*Inputs!$B$21+Inputs!$B$22*(1+Inputs!$B$23)^3</f>
        <v>15946.558939221073</v>
      </c>
      <c r="U4220" s="36">
        <f>Inputs!$B$12*(1+$B4220)^4*$C4220+Inputs!$B$29*(1+$D4220)^4*Inputs!$B$19+Inputs!$B$30*(1+$E4220)^4*Inputs!$B$20+Inputs!$B$31*(1+$F4220)^4*Inputs!$B$21+Inputs!$B$22*(1+Inputs!$B$23)^4</f>
        <v>18531.436985935939</v>
      </c>
      <c r="V4220" s="35">
        <f>Inputs!$B$13/(Q4220*(1-$G4220))</f>
        <v>1.3922380615356271</v>
      </c>
      <c r="W4220" s="36">
        <f>Inputs!$B$13</f>
        <v>12660</v>
      </c>
      <c r="X4220" s="36">
        <f t="shared" si="653"/>
        <v>13110.717900592577</v>
      </c>
      <c r="Y4220" s="36">
        <f t="shared" si="654"/>
        <v>13732.889989284076</v>
      </c>
      <c r="Z4220" s="36">
        <f t="shared" si="655"/>
        <v>14552.796514989006</v>
      </c>
      <c r="AA4220" s="36">
        <f t="shared" si="656"/>
        <v>15595.324963830466</v>
      </c>
      <c r="AB4220" s="36">
        <f t="shared" si="657"/>
        <v>52789.823024935162</v>
      </c>
      <c r="AC4220" s="36">
        <f t="shared" si="658"/>
        <v>215373.24983321159</v>
      </c>
      <c r="AD4220" s="36">
        <f t="shared" si="659"/>
        <v>135949.64768818824</v>
      </c>
    </row>
    <row r="4221" spans="1:30" ht="14.25" customHeight="1" x14ac:dyDescent="0.25">
      <c r="A4221" s="16">
        <v>4205</v>
      </c>
      <c r="B4221" s="34">
        <v>0.41729584261714903</v>
      </c>
      <c r="C4221" s="34">
        <v>6.8042230074505897E-2</v>
      </c>
      <c r="D4221" s="34">
        <v>2.5864888131983201E-2</v>
      </c>
      <c r="E4221" s="34">
        <v>3.1437223107888698E-2</v>
      </c>
      <c r="F4221" s="34">
        <v>1.9384541894302401E-2</v>
      </c>
      <c r="G4221" s="34">
        <v>0.22580271753362899</v>
      </c>
      <c r="H4221" s="35">
        <v>1.0218329746642001</v>
      </c>
      <c r="I4221" s="34">
        <v>9.3217753658048894E-2</v>
      </c>
      <c r="J4221" s="34">
        <v>2.9373019687396001E-2</v>
      </c>
      <c r="K4221" s="36">
        <f>Inputs!$B$12*(1+$B4221)^4</f>
        <v>242099.17148110017</v>
      </c>
      <c r="L4221" s="36">
        <f t="shared" si="650"/>
        <v>19977.027470026169</v>
      </c>
      <c r="M4221" s="36">
        <f t="shared" si="651"/>
        <v>265903.80448843102</v>
      </c>
      <c r="N4221" s="37">
        <f>M4221/Inputs!$B$6</f>
        <v>405.34116537870585</v>
      </c>
      <c r="O4221" s="38">
        <f>IF(N4221&gt;Inputs!$B$4,1,0)</f>
        <v>1</v>
      </c>
      <c r="P4221" s="34">
        <f t="shared" si="652"/>
        <v>6.3844733970652892E-2</v>
      </c>
      <c r="Q4221" s="36">
        <f>Inputs!$B$12*(1+$B4221)^0*$C4221+Inputs!$B$29*(1+$D4221)^0*Inputs!$B$19+Inputs!$B$30*(1+$E4221)^0*Inputs!$B$20+Inputs!$B$31*(1+$F4221)^0*Inputs!$B$21+Inputs!$B$22*(1+Inputs!$B$23)^0</f>
        <v>12104.577831897277</v>
      </c>
      <c r="R4221" s="36">
        <f>Inputs!$B$12*(1+$B4221)^1*$C4221+Inputs!$B$29*(1+$D4221)^1*Inputs!$B$19+Inputs!$B$30*(1+$E4221)^1*Inputs!$B$20+Inputs!$B$31*(1+$F4221)^1*Inputs!$B$21+Inputs!$B$22*(1+Inputs!$B$23)^1</f>
        <v>13990.923729703245</v>
      </c>
      <c r="S4221" s="36">
        <f>Inputs!$B$12*(1+$B4221)^2*$C4221+Inputs!$B$29*(1+$D4221)^2*Inputs!$B$19+Inputs!$B$30*(1+$E4221)^2*Inputs!$B$20+Inputs!$B$31*(1+$F4221)^2*Inputs!$B$21+Inputs!$B$22*(1+Inputs!$B$23)^2</f>
        <v>16592.498595551711</v>
      </c>
      <c r="T4221" s="36">
        <f>Inputs!$B$12*(1+$B4221)^3*$C4221+Inputs!$B$29*(1+$D4221)^3*Inputs!$B$19+Inputs!$B$30*(1+$E4221)^3*Inputs!$B$20+Inputs!$B$31*(1+$F4221)^3*Inputs!$B$21+Inputs!$B$22*(1+Inputs!$B$23)^3</f>
        <v>20206.070305332127</v>
      </c>
      <c r="U4221" s="36">
        <f>Inputs!$B$12*(1+$B4221)^4*$C4221+Inputs!$B$29*(1+$D4221)^4*Inputs!$B$19+Inputs!$B$30*(1+$E4221)^4*Inputs!$B$20+Inputs!$B$31*(1+$F4221)^4*Inputs!$B$21+Inputs!$B$22*(1+Inputs!$B$23)^4</f>
        <v>25252.20526901678</v>
      </c>
      <c r="V4221" s="35">
        <f>Inputs!$B$13/(Q4221*(1-$G4221))</f>
        <v>1.3509286615634644</v>
      </c>
      <c r="W4221" s="36">
        <f>Inputs!$B$13</f>
        <v>12660</v>
      </c>
      <c r="X4221" s="36">
        <f t="shared" si="653"/>
        <v>13741.732114278069</v>
      </c>
      <c r="Y4221" s="36">
        <f t="shared" si="654"/>
        <v>15240.090582859913</v>
      </c>
      <c r="Z4221" s="36">
        <f t="shared" si="655"/>
        <v>17272.079362590841</v>
      </c>
      <c r="AA4221" s="36">
        <f t="shared" si="656"/>
        <v>19977.027470026169</v>
      </c>
      <c r="AB4221" s="36">
        <f t="shared" si="657"/>
        <v>59629.473883206963</v>
      </c>
      <c r="AC4221" s="36">
        <f t="shared" si="658"/>
        <v>322090.98248653271</v>
      </c>
      <c r="AD4221" s="36">
        <f t="shared" si="659"/>
        <v>206274.33060522407</v>
      </c>
    </row>
    <row r="4222" spans="1:30" ht="14.25" customHeight="1" x14ac:dyDescent="0.25">
      <c r="A4222" s="16">
        <v>4206</v>
      </c>
      <c r="B4222" s="34">
        <v>0.39451097443373101</v>
      </c>
      <c r="C4222" s="34">
        <v>8.1135815389796903E-2</v>
      </c>
      <c r="D4222" s="34">
        <v>3.7065919156215398E-2</v>
      </c>
      <c r="E4222" s="34">
        <v>3.1223121149317901E-2</v>
      </c>
      <c r="F4222" s="34">
        <v>-7.5187679955124901E-3</v>
      </c>
      <c r="G4222" s="34">
        <v>0.179688727417013</v>
      </c>
      <c r="H4222" s="35">
        <v>1.00867402380481</v>
      </c>
      <c r="I4222" s="34">
        <v>8.5381468933690599E-2</v>
      </c>
      <c r="J4222" s="34">
        <v>2.5564896348881799E-2</v>
      </c>
      <c r="K4222" s="36">
        <f>Inputs!$B$12*(1+$B4222)^4</f>
        <v>226902.35111532619</v>
      </c>
      <c r="L4222" s="36">
        <f t="shared" si="650"/>
        <v>22220.173875338365</v>
      </c>
      <c r="M4222" s="36">
        <f t="shared" si="651"/>
        <v>317227.19403070636</v>
      </c>
      <c r="N4222" s="37">
        <f>M4222/Inputs!$B$6</f>
        <v>483.57803968095482</v>
      </c>
      <c r="O4222" s="38">
        <f>IF(N4222&gt;Inputs!$B$4,1,0)</f>
        <v>1</v>
      </c>
      <c r="P4222" s="34">
        <f t="shared" si="652"/>
        <v>5.9816572584808797E-2</v>
      </c>
      <c r="Q4222" s="36">
        <f>Inputs!$B$12*(1+$B4222)^0*$C4222+Inputs!$B$29*(1+$D4222)^0*Inputs!$B$19+Inputs!$B$30*(1+$E4222)^0*Inputs!$B$20+Inputs!$B$31*(1+$F4222)^0*Inputs!$B$21+Inputs!$B$22*(1+Inputs!$B$23)^0</f>
        <v>12890.192950814737</v>
      </c>
      <c r="R4222" s="36">
        <f>Inputs!$B$12*(1+$B4222)^1*$C4222+Inputs!$B$29*(1+$D4222)^1*Inputs!$B$19+Inputs!$B$30*(1+$E4222)^1*Inputs!$B$20+Inputs!$B$31*(1+$F4222)^1*Inputs!$B$21+Inputs!$B$22*(1+Inputs!$B$23)^1</f>
        <v>14908.452769903022</v>
      </c>
      <c r="S4222" s="36">
        <f>Inputs!$B$12*(1+$B4222)^2*$C4222+Inputs!$B$29*(1+$D4222)^2*Inputs!$B$19+Inputs!$B$30*(1+$E4222)^2*Inputs!$B$20+Inputs!$B$31*(1+$F4222)^2*Inputs!$B$21+Inputs!$B$22*(1+Inputs!$B$23)^2</f>
        <v>17689.550540120144</v>
      </c>
      <c r="T4222" s="36">
        <f>Inputs!$B$12*(1+$B4222)^3*$C4222+Inputs!$B$29*(1+$D4222)^3*Inputs!$B$19+Inputs!$B$30*(1+$E4222)^3*Inputs!$B$20+Inputs!$B$31*(1+$F4222)^3*Inputs!$B$21+Inputs!$B$22*(1+Inputs!$B$23)^3</f>
        <v>21532.577109994156</v>
      </c>
      <c r="U4222" s="36">
        <f>Inputs!$B$12*(1+$B4222)^4*$C4222+Inputs!$B$29*(1+$D4222)^4*Inputs!$B$19+Inputs!$B$30*(1+$E4222)^4*Inputs!$B$20+Inputs!$B$31*(1+$F4222)^4*Inputs!$B$21+Inputs!$B$22*(1+Inputs!$B$23)^4</f>
        <v>26854.553551248919</v>
      </c>
      <c r="V4222" s="35">
        <f>Inputs!$B$13/(Q4222*(1-$G4222))</f>
        <v>1.1972796689984111</v>
      </c>
      <c r="W4222" s="36">
        <f>Inputs!$B$13</f>
        <v>12660</v>
      </c>
      <c r="X4222" s="36">
        <f t="shared" si="653"/>
        <v>14065.576180270264</v>
      </c>
      <c r="Y4222" s="36">
        <f t="shared" si="654"/>
        <v>16005.228319206575</v>
      </c>
      <c r="Z4222" s="36">
        <f t="shared" si="655"/>
        <v>18649.483599687625</v>
      </c>
      <c r="AA4222" s="36">
        <f t="shared" si="656"/>
        <v>22220.173875338365</v>
      </c>
      <c r="AB4222" s="36">
        <f t="shared" si="657"/>
        <v>64310.752370467744</v>
      </c>
      <c r="AC4222" s="36">
        <f t="shared" si="658"/>
        <v>380968.50642864965</v>
      </c>
      <c r="AD4222" s="36">
        <f t="shared" si="659"/>
        <v>252916.4416602386</v>
      </c>
    </row>
    <row r="4223" spans="1:30" ht="14.25" customHeight="1" x14ac:dyDescent="0.25">
      <c r="A4223" s="16">
        <v>4207</v>
      </c>
      <c r="B4223" s="34">
        <v>0.240608009037622</v>
      </c>
      <c r="C4223" s="34">
        <v>7.0968753155312606E-2</v>
      </c>
      <c r="D4223" s="34">
        <v>1.9618451521830001E-2</v>
      </c>
      <c r="E4223" s="34">
        <v>1.7827010900290399E-2</v>
      </c>
      <c r="F4223" s="34">
        <v>8.8434979848438199E-3</v>
      </c>
      <c r="G4223" s="34">
        <v>0.17559359260562499</v>
      </c>
      <c r="H4223" s="35">
        <v>1.07335407728202</v>
      </c>
      <c r="I4223" s="34">
        <v>0.100917276018801</v>
      </c>
      <c r="J4223" s="34">
        <v>2.1733100011214101E-2</v>
      </c>
      <c r="K4223" s="36">
        <f>Inputs!$B$12*(1+$B4223)^4</f>
        <v>142131.2490049169</v>
      </c>
      <c r="L4223" s="36">
        <f t="shared" si="650"/>
        <v>16310.514034564163</v>
      </c>
      <c r="M4223" s="36">
        <f t="shared" si="651"/>
        <v>183564.41318787035</v>
      </c>
      <c r="N4223" s="37">
        <f>M4223/Inputs!$B$6</f>
        <v>279.82380059126575</v>
      </c>
      <c r="O4223" s="38">
        <f>IF(N4223&gt;Inputs!$B$4,1,0)</f>
        <v>0</v>
      </c>
      <c r="P4223" s="34">
        <f t="shared" si="652"/>
        <v>7.9184176007586898E-2</v>
      </c>
      <c r="Q4223" s="36">
        <f>Inputs!$B$12*(1+$B4223)^0*$C4223+Inputs!$B$29*(1+$D4223)^0*Inputs!$B$19+Inputs!$B$30*(1+$E4223)^0*Inputs!$B$20+Inputs!$B$31*(1+$F4223)^0*Inputs!$B$21+Inputs!$B$22*(1+Inputs!$B$23)^0</f>
        <v>12280.169216745679</v>
      </c>
      <c r="R4223" s="36">
        <f>Inputs!$B$12*(1+$B4223)^1*$C4223+Inputs!$B$29*(1+$D4223)^1*Inputs!$B$19+Inputs!$B$30*(1+$E4223)^1*Inputs!$B$20+Inputs!$B$31*(1+$F4223)^1*Inputs!$B$21+Inputs!$B$22*(1+Inputs!$B$23)^1</f>
        <v>13385.087175454952</v>
      </c>
      <c r="S4223" s="36">
        <f>Inputs!$B$12*(1+$B4223)^2*$C4223+Inputs!$B$29*(1+$D4223)^2*Inputs!$B$19+Inputs!$B$30*(1+$E4223)^2*Inputs!$B$20+Inputs!$B$31*(1+$F4223)^2*Inputs!$B$21+Inputs!$B$22*(1+Inputs!$B$23)^2</f>
        <v>14736.867814480058</v>
      </c>
      <c r="T4223" s="36">
        <f>Inputs!$B$12*(1+$B4223)^3*$C4223+Inputs!$B$29*(1+$D4223)^3*Inputs!$B$19+Inputs!$B$30*(1+$E4223)^3*Inputs!$B$20+Inputs!$B$31*(1+$F4223)^3*Inputs!$B$21+Inputs!$B$22*(1+Inputs!$B$23)^3</f>
        <v>16394.804118346088</v>
      </c>
      <c r="U4223" s="36">
        <f>Inputs!$B$12*(1+$B4223)^4*$C4223+Inputs!$B$29*(1+$D4223)^4*Inputs!$B$19+Inputs!$B$30*(1+$E4223)^4*Inputs!$B$20+Inputs!$B$31*(1+$F4223)^4*Inputs!$B$21+Inputs!$B$22*(1+Inputs!$B$23)^4</f>
        <v>18432.459120913878</v>
      </c>
      <c r="V4223" s="35">
        <f>Inputs!$B$13/(Q4223*(1-$G4223))</f>
        <v>1.2505123808817036</v>
      </c>
      <c r="W4223" s="36">
        <f>Inputs!$B$13</f>
        <v>12660</v>
      </c>
      <c r="X4223" s="36">
        <f t="shared" si="653"/>
        <v>13310.369064594786</v>
      </c>
      <c r="Y4223" s="36">
        <f t="shared" si="654"/>
        <v>14116.522296753923</v>
      </c>
      <c r="Z4223" s="36">
        <f t="shared" si="655"/>
        <v>15106.051010567775</v>
      </c>
      <c r="AA4223" s="36">
        <f t="shared" si="656"/>
        <v>16310.514034564163</v>
      </c>
      <c r="AB4223" s="36">
        <f t="shared" si="657"/>
        <v>53429.665314255995</v>
      </c>
      <c r="AC4223" s="36">
        <f t="shared" si="658"/>
        <v>210458.61569254607</v>
      </c>
      <c r="AD4223" s="36">
        <f t="shared" si="659"/>
        <v>130134.74787361434</v>
      </c>
    </row>
    <row r="4224" spans="1:30" ht="14.25" customHeight="1" x14ac:dyDescent="0.25">
      <c r="A4224" s="16">
        <v>4208</v>
      </c>
      <c r="B4224" s="34">
        <v>0.380254742945904</v>
      </c>
      <c r="C4224" s="34">
        <v>6.7874475320723798E-2</v>
      </c>
      <c r="D4224" s="34">
        <v>3.4721220243488601E-2</v>
      </c>
      <c r="E4224" s="34">
        <v>2.7991349933030402E-2</v>
      </c>
      <c r="F4224" s="34">
        <v>1.9911377583408901E-3</v>
      </c>
      <c r="G4224" s="34">
        <v>0.17604947054869999</v>
      </c>
      <c r="H4224" s="35">
        <v>1.1406523545490801</v>
      </c>
      <c r="I4224" s="34">
        <v>9.8186427069304805E-2</v>
      </c>
      <c r="J4224" s="34">
        <v>2.6808025998957302E-2</v>
      </c>
      <c r="K4224" s="36">
        <f>Inputs!$B$12*(1+$B4224)^4</f>
        <v>217765.08196854059</v>
      </c>
      <c r="L4224" s="36">
        <f t="shared" si="650"/>
        <v>21922.527095852121</v>
      </c>
      <c r="M4224" s="36">
        <f t="shared" si="651"/>
        <v>259065.96584845911</v>
      </c>
      <c r="N4224" s="37">
        <f>M4224/Inputs!$B$6</f>
        <v>394.91763086655351</v>
      </c>
      <c r="O4224" s="38">
        <f>IF(N4224&gt;Inputs!$B$4,1,0)</f>
        <v>0</v>
      </c>
      <c r="P4224" s="34">
        <f t="shared" si="652"/>
        <v>7.13784010703475E-2</v>
      </c>
      <c r="Q4224" s="36">
        <f>Inputs!$B$12*(1+$B4224)^0*$C4224+Inputs!$B$29*(1+$D4224)^0*Inputs!$B$19+Inputs!$B$30*(1+$E4224)^0*Inputs!$B$20+Inputs!$B$31*(1+$F4224)^0*Inputs!$B$21+Inputs!$B$22*(1+Inputs!$B$23)^0</f>
        <v>12094.51254667035</v>
      </c>
      <c r="R4224" s="36">
        <f>Inputs!$B$12*(1+$B4224)^1*$C4224+Inputs!$B$29*(1+$D4224)^1*Inputs!$B$19+Inputs!$B$30*(1+$E4224)^1*Inputs!$B$20+Inputs!$B$31*(1+$F4224)^1*Inputs!$B$21+Inputs!$B$22*(1+Inputs!$B$23)^1</f>
        <v>13767.879642002286</v>
      </c>
      <c r="S4224" s="36">
        <f>Inputs!$B$12*(1+$B4224)^2*$C4224+Inputs!$B$29*(1+$D4224)^2*Inputs!$B$19+Inputs!$B$30*(1+$E4224)^2*Inputs!$B$20+Inputs!$B$31*(1+$F4224)^2*Inputs!$B$21+Inputs!$B$22*(1+Inputs!$B$23)^2</f>
        <v>16033.991591137423</v>
      </c>
      <c r="T4224" s="36">
        <f>Inputs!$B$12*(1+$B4224)^3*$C4224+Inputs!$B$29*(1+$D4224)^3*Inputs!$B$19+Inputs!$B$30*(1+$E4224)^3*Inputs!$B$20+Inputs!$B$31*(1+$F4224)^3*Inputs!$B$21+Inputs!$B$22*(1+Inputs!$B$23)^3</f>
        <v>19116.89367848284</v>
      </c>
      <c r="U4224" s="36">
        <f>Inputs!$B$12*(1+$B4224)^4*$C4224+Inputs!$B$29*(1+$D4224)^4*Inputs!$B$19+Inputs!$B$30*(1+$E4224)^4*Inputs!$B$20+Inputs!$B$31*(1+$F4224)^4*Inputs!$B$21+Inputs!$B$22*(1+Inputs!$B$23)^4</f>
        <v>23325.780101293993</v>
      </c>
      <c r="V4224" s="35">
        <f>Inputs!$B$13/(Q4224*(1-$G4224))</f>
        <v>1.2704108644525884</v>
      </c>
      <c r="W4224" s="36">
        <f>Inputs!$B$13</f>
        <v>12660</v>
      </c>
      <c r="X4224" s="36">
        <f t="shared" si="653"/>
        <v>14043.609740692731</v>
      </c>
      <c r="Y4224" s="36">
        <f t="shared" si="654"/>
        <v>15926.538320055264</v>
      </c>
      <c r="Z4224" s="36">
        <f t="shared" si="655"/>
        <v>18477.811328726031</v>
      </c>
      <c r="AA4224" s="36">
        <f t="shared" si="656"/>
        <v>21922.527095852121</v>
      </c>
      <c r="AB4224" s="36">
        <f t="shared" si="657"/>
        <v>61627.077988206278</v>
      </c>
      <c r="AC4224" s="36">
        <f t="shared" si="658"/>
        <v>315364.68223791471</v>
      </c>
      <c r="AD4224" s="36">
        <f t="shared" si="659"/>
        <v>197438.88786025284</v>
      </c>
    </row>
    <row r="4225" spans="1:30" ht="14.25" customHeight="1" x14ac:dyDescent="0.25">
      <c r="A4225" s="16">
        <v>4209</v>
      </c>
      <c r="B4225" s="34">
        <v>0.409877957702036</v>
      </c>
      <c r="C4225" s="34">
        <v>6.7331675789748899E-2</v>
      </c>
      <c r="D4225" s="34">
        <v>1.5030813574504E-2</v>
      </c>
      <c r="E4225" s="34">
        <v>3.6582149179903697E-2</v>
      </c>
      <c r="F4225" s="34">
        <v>-1.4063560667562001E-3</v>
      </c>
      <c r="G4225" s="34">
        <v>0.19085990729232699</v>
      </c>
      <c r="H4225" s="35">
        <v>0.98120924671874499</v>
      </c>
      <c r="I4225" s="34">
        <v>9.6694681555008502E-2</v>
      </c>
      <c r="J4225" s="34">
        <v>2.36200796828849E-2</v>
      </c>
      <c r="K4225" s="36">
        <f>Inputs!$B$12*(1+$B4225)^4</f>
        <v>237070.4004916799</v>
      </c>
      <c r="L4225" s="36">
        <f t="shared" si="650"/>
        <v>19261.851599879748</v>
      </c>
      <c r="M4225" s="36">
        <f t="shared" si="651"/>
        <v>227960.64966809526</v>
      </c>
      <c r="N4225" s="37">
        <f>M4225/Inputs!$B$6</f>
        <v>347.50099034770619</v>
      </c>
      <c r="O4225" s="38">
        <f>IF(N4225&gt;Inputs!$B$4,1,0)</f>
        <v>0</v>
      </c>
      <c r="P4225" s="34">
        <f t="shared" si="652"/>
        <v>7.3074601872123598E-2</v>
      </c>
      <c r="Q4225" s="36">
        <f>Inputs!$B$12*(1+$B4225)^0*$C4225+Inputs!$B$29*(1+$D4225)^0*Inputs!$B$19+Inputs!$B$30*(1+$E4225)^0*Inputs!$B$20+Inputs!$B$31*(1+$F4225)^0*Inputs!$B$21+Inputs!$B$22*(1+Inputs!$B$23)^0</f>
        <v>12061.944574811856</v>
      </c>
      <c r="R4225" s="36">
        <f>Inputs!$B$12*(1+$B4225)^1*$C4225+Inputs!$B$29*(1+$D4225)^1*Inputs!$B$19+Inputs!$B$30*(1+$E4225)^1*Inputs!$B$20+Inputs!$B$31*(1+$F4225)^1*Inputs!$B$21+Inputs!$B$22*(1+Inputs!$B$23)^1</f>
        <v>13783.880373445871</v>
      </c>
      <c r="S4225" s="36">
        <f>Inputs!$B$12*(1+$B4225)^2*$C4225+Inputs!$B$29*(1+$D4225)^2*Inputs!$B$19+Inputs!$B$30*(1+$E4225)^2*Inputs!$B$20+Inputs!$B$31*(1+$F4225)^2*Inputs!$B$21+Inputs!$B$22*(1+Inputs!$B$23)^2</f>
        <v>16186.56286572502</v>
      </c>
      <c r="T4225" s="36">
        <f>Inputs!$B$12*(1+$B4225)^3*$C4225+Inputs!$B$29*(1+$D4225)^3*Inputs!$B$19+Inputs!$B$30*(1+$E4225)^3*Inputs!$B$20+Inputs!$B$31*(1+$F4225)^3*Inputs!$B$21+Inputs!$B$22*(1+Inputs!$B$23)^3</f>
        <v>19548.249456774574</v>
      </c>
      <c r="U4225" s="36">
        <f>Inputs!$B$12*(1+$B4225)^4*$C4225+Inputs!$B$29*(1+$D4225)^4*Inputs!$B$19+Inputs!$B$30*(1+$E4225)^4*Inputs!$B$20+Inputs!$B$31*(1+$F4225)^4*Inputs!$B$21+Inputs!$B$22*(1+Inputs!$B$23)^4</f>
        <v>24261.222424778465</v>
      </c>
      <c r="V4225" s="35">
        <f>Inputs!$B$13/(Q4225*(1-$G4225))</f>
        <v>1.2971573363637179</v>
      </c>
      <c r="W4225" s="36">
        <f>Inputs!$B$13</f>
        <v>12660</v>
      </c>
      <c r="X4225" s="36">
        <f t="shared" si="653"/>
        <v>13586.363443149741</v>
      </c>
      <c r="Y4225" s="36">
        <f t="shared" si="654"/>
        <v>14920.107963124185</v>
      </c>
      <c r="Z4225" s="36">
        <f t="shared" si="655"/>
        <v>16769.413162679299</v>
      </c>
      <c r="AA4225" s="36">
        <f t="shared" si="656"/>
        <v>19261.851599879748</v>
      </c>
      <c r="AB4225" s="36">
        <f t="shared" si="657"/>
        <v>57885.177834762057</v>
      </c>
      <c r="AC4225" s="36">
        <f t="shared" si="658"/>
        <v>269817.65982128953</v>
      </c>
      <c r="AD4225" s="36">
        <f t="shared" si="659"/>
        <v>170075.4718333332</v>
      </c>
    </row>
    <row r="4226" spans="1:30" ht="14.25" customHeight="1" x14ac:dyDescent="0.25">
      <c r="A4226" s="16">
        <v>4210</v>
      </c>
      <c r="B4226" s="34">
        <v>0.41877911642447802</v>
      </c>
      <c r="C4226" s="34">
        <v>7.51928549998747E-2</v>
      </c>
      <c r="D4226" s="34">
        <v>1.7479759317057302E-2</v>
      </c>
      <c r="E4226" s="34">
        <v>4.4139572085056297E-2</v>
      </c>
      <c r="F4226" s="34">
        <v>1.3473173390201799E-2</v>
      </c>
      <c r="G4226" s="34">
        <v>0.16976079835785701</v>
      </c>
      <c r="H4226" s="35">
        <v>1.0921745668971701</v>
      </c>
      <c r="I4226" s="34">
        <v>9.8095016249334394E-2</v>
      </c>
      <c r="J4226" s="34">
        <v>2.5851993423837601E-2</v>
      </c>
      <c r="K4226" s="36">
        <f>Inputs!$B$12*(1+$B4226)^4</f>
        <v>243114.24107113574</v>
      </c>
      <c r="L4226" s="36">
        <f t="shared" si="650"/>
        <v>24457.480448643637</v>
      </c>
      <c r="M4226" s="36">
        <f t="shared" si="651"/>
        <v>282614.58680040721</v>
      </c>
      <c r="N4226" s="37">
        <f>M4226/Inputs!$B$6</f>
        <v>430.81491890305978</v>
      </c>
      <c r="O4226" s="38">
        <f>IF(N4226&gt;Inputs!$B$4,1,0)</f>
        <v>1</v>
      </c>
      <c r="P4226" s="34">
        <f t="shared" si="652"/>
        <v>7.22430228254968E-2</v>
      </c>
      <c r="Q4226" s="36">
        <f>Inputs!$B$12*(1+$B4226)^0*$C4226+Inputs!$B$29*(1+$D4226)^0*Inputs!$B$19+Inputs!$B$30*(1+$E4226)^0*Inputs!$B$20+Inputs!$B$31*(1+$F4226)^0*Inputs!$B$21+Inputs!$B$22*(1+Inputs!$B$23)^0</f>
        <v>12533.615327419404</v>
      </c>
      <c r="R4226" s="36">
        <f>Inputs!$B$12*(1+$B4226)^1*$C4226+Inputs!$B$29*(1+$D4226)^1*Inputs!$B$19+Inputs!$B$30*(1+$E4226)^1*Inputs!$B$20+Inputs!$B$31*(1+$F4226)^1*Inputs!$B$21+Inputs!$B$22*(1+Inputs!$B$23)^1</f>
        <v>14583.237013854177</v>
      </c>
      <c r="S4226" s="36">
        <f>Inputs!$B$12*(1+$B4226)^2*$C4226+Inputs!$B$29*(1+$D4226)^2*Inputs!$B$19+Inputs!$B$30*(1+$E4226)^2*Inputs!$B$20+Inputs!$B$31*(1+$F4226)^2*Inputs!$B$21+Inputs!$B$22*(1+Inputs!$B$23)^2</f>
        <v>17428.7277779221</v>
      </c>
      <c r="T4226" s="36">
        <f>Inputs!$B$12*(1+$B4226)^3*$C4226+Inputs!$B$29*(1+$D4226)^3*Inputs!$B$19+Inputs!$B$30*(1+$E4226)^3*Inputs!$B$20+Inputs!$B$31*(1+$F4226)^3*Inputs!$B$21+Inputs!$B$22*(1+Inputs!$B$23)^3</f>
        <v>21401.616926209514</v>
      </c>
      <c r="U4226" s="36">
        <f>Inputs!$B$12*(1+$B4226)^4*$C4226+Inputs!$B$29*(1+$D4226)^4*Inputs!$B$19+Inputs!$B$30*(1+$E4226)^4*Inputs!$B$20+Inputs!$B$31*(1+$F4226)^4*Inputs!$B$21+Inputs!$B$22*(1+Inputs!$B$23)^4</f>
        <v>26972.203037757579</v>
      </c>
      <c r="V4226" s="35">
        <f>Inputs!$B$13/(Q4226*(1-$G4226))</f>
        <v>1.2166176381158642</v>
      </c>
      <c r="W4226" s="36">
        <f>Inputs!$B$13</f>
        <v>12660</v>
      </c>
      <c r="X4226" s="36">
        <f t="shared" si="653"/>
        <v>14353.613411388689</v>
      </c>
      <c r="Y4226" s="36">
        <f t="shared" si="654"/>
        <v>16704.126651954139</v>
      </c>
      <c r="Z4226" s="36">
        <f t="shared" si="655"/>
        <v>19959.052055420932</v>
      </c>
      <c r="AA4226" s="36">
        <f t="shared" si="656"/>
        <v>24457.480448643637</v>
      </c>
      <c r="AB4226" s="36">
        <f t="shared" si="657"/>
        <v>65093.727782099151</v>
      </c>
      <c r="AC4226" s="36">
        <f t="shared" si="658"/>
        <v>347296.58437701286</v>
      </c>
      <c r="AD4226" s="36">
        <f t="shared" si="659"/>
        <v>217520.85901830808</v>
      </c>
    </row>
    <row r="4227" spans="1:30" ht="14.25" customHeight="1" x14ac:dyDescent="0.25">
      <c r="A4227" s="16">
        <v>4211</v>
      </c>
      <c r="B4227" s="34">
        <v>0.34142907496779001</v>
      </c>
      <c r="C4227" s="34">
        <v>6.9930049448011206E-2</v>
      </c>
      <c r="D4227" s="34">
        <v>3.36567174652855E-2</v>
      </c>
      <c r="E4227" s="34">
        <v>2.6574014925334701E-2</v>
      </c>
      <c r="F4227" s="34">
        <v>1.94947426226861E-2</v>
      </c>
      <c r="G4227" s="34">
        <v>0.16987078758413601</v>
      </c>
      <c r="H4227" s="35">
        <v>1.0695284307172399</v>
      </c>
      <c r="I4227" s="34">
        <v>9.3995367907738603E-2</v>
      </c>
      <c r="J4227" s="34">
        <v>1.9399389790855301E-2</v>
      </c>
      <c r="K4227" s="36">
        <f>Inputs!$B$12*(1+$B4227)^4</f>
        <v>194277.32340444165</v>
      </c>
      <c r="L4227" s="36">
        <f t="shared" si="650"/>
        <v>19911.059733005266</v>
      </c>
      <c r="M4227" s="36">
        <f t="shared" si="651"/>
        <v>233321.86455774421</v>
      </c>
      <c r="N4227" s="37">
        <f>M4227/Inputs!$B$6</f>
        <v>355.67357402095155</v>
      </c>
      <c r="O4227" s="38">
        <f>IF(N4227&gt;Inputs!$B$4,1,0)</f>
        <v>0</v>
      </c>
      <c r="P4227" s="34">
        <f t="shared" si="652"/>
        <v>7.4595978116883302E-2</v>
      </c>
      <c r="Q4227" s="36">
        <f>Inputs!$B$12*(1+$B4227)^0*$C4227+Inputs!$B$29*(1+$D4227)^0*Inputs!$B$19+Inputs!$B$30*(1+$E4227)^0*Inputs!$B$20+Inputs!$B$31*(1+$F4227)^0*Inputs!$B$21+Inputs!$B$22*(1+Inputs!$B$23)^0</f>
        <v>12217.846994307594</v>
      </c>
      <c r="R4227" s="36">
        <f>Inputs!$B$12*(1+$B4227)^1*$C4227+Inputs!$B$29*(1+$D4227)^1*Inputs!$B$19+Inputs!$B$30*(1+$E4227)^1*Inputs!$B$20+Inputs!$B$31*(1+$F4227)^1*Inputs!$B$21+Inputs!$B$22*(1+Inputs!$B$23)^1</f>
        <v>13847.130584785045</v>
      </c>
      <c r="S4227" s="36">
        <f>Inputs!$B$12*(1+$B4227)^2*$C4227+Inputs!$B$29*(1+$D4227)^2*Inputs!$B$19+Inputs!$B$30*(1+$E4227)^2*Inputs!$B$20+Inputs!$B$31*(1+$F4227)^2*Inputs!$B$21+Inputs!$B$22*(1+Inputs!$B$23)^2</f>
        <v>15970.689577655354</v>
      </c>
      <c r="T4227" s="36">
        <f>Inputs!$B$12*(1+$B4227)^3*$C4227+Inputs!$B$29*(1+$D4227)^3*Inputs!$B$19+Inputs!$B$30*(1+$E4227)^3*Inputs!$B$20+Inputs!$B$31*(1+$F4227)^3*Inputs!$B$21+Inputs!$B$22*(1+Inputs!$B$23)^3</f>
        <v>18755.668231578988</v>
      </c>
      <c r="U4227" s="36">
        <f>Inputs!$B$12*(1+$B4227)^4*$C4227+Inputs!$B$29*(1+$D4227)^4*Inputs!$B$19+Inputs!$B$30*(1+$E4227)^4*Inputs!$B$20+Inputs!$B$31*(1+$F4227)^4*Inputs!$B$21+Inputs!$B$22*(1+Inputs!$B$23)^4</f>
        <v>22426.23374998783</v>
      </c>
      <c r="V4227" s="35">
        <f>Inputs!$B$13/(Q4227*(1-$G4227))</f>
        <v>1.2482262932620076</v>
      </c>
      <c r="W4227" s="36">
        <f>Inputs!$B$13</f>
        <v>12660</v>
      </c>
      <c r="X4227" s="36">
        <f t="shared" si="653"/>
        <v>13834.717058273884</v>
      </c>
      <c r="Y4227" s="36">
        <f t="shared" si="654"/>
        <v>15364.090076250084</v>
      </c>
      <c r="Z4227" s="36">
        <f t="shared" si="655"/>
        <v>17347.724721284347</v>
      </c>
      <c r="AA4227" s="36">
        <f t="shared" si="656"/>
        <v>19911.059733005266</v>
      </c>
      <c r="AB4227" s="36">
        <f t="shared" si="657"/>
        <v>59683.408370678255</v>
      </c>
      <c r="AC4227" s="36">
        <f t="shared" si="658"/>
        <v>272096.73569949408</v>
      </c>
      <c r="AD4227" s="36">
        <f t="shared" si="659"/>
        <v>173638.45618706595</v>
      </c>
    </row>
    <row r="4228" spans="1:30" ht="14.25" customHeight="1" x14ac:dyDescent="0.25">
      <c r="A4228" s="16">
        <v>4212</v>
      </c>
      <c r="B4228" s="34">
        <v>0.33573011864818297</v>
      </c>
      <c r="C4228" s="34">
        <v>9.45712762175831E-2</v>
      </c>
      <c r="D4228" s="34">
        <v>2.46208993534081E-2</v>
      </c>
      <c r="E4228" s="34">
        <v>4.4803439156153799E-2</v>
      </c>
      <c r="F4228" s="34">
        <v>1.19859100704256E-2</v>
      </c>
      <c r="G4228" s="34">
        <v>0.17498639645136699</v>
      </c>
      <c r="H4228" s="35">
        <v>1.0775926946787899</v>
      </c>
      <c r="I4228" s="34">
        <v>9.0546095546998898E-2</v>
      </c>
      <c r="J4228" s="34">
        <v>3.01050967811099E-2</v>
      </c>
      <c r="K4228" s="36">
        <f>Inputs!$B$12*(1+$B4228)^4</f>
        <v>190996.81510330859</v>
      </c>
      <c r="L4228" s="36">
        <f t="shared" si="650"/>
        <v>23856.708545487505</v>
      </c>
      <c r="M4228" s="36">
        <f t="shared" si="651"/>
        <v>329786.65847771743</v>
      </c>
      <c r="N4228" s="37">
        <f>M4228/Inputs!$B$6</f>
        <v>502.72356475261802</v>
      </c>
      <c r="O4228" s="38">
        <f>IF(N4228&gt;Inputs!$B$4,1,0)</f>
        <v>1</v>
      </c>
      <c r="P4228" s="34">
        <f t="shared" si="652"/>
        <v>6.0440998765889001E-2</v>
      </c>
      <c r="Q4228" s="36">
        <f>Inputs!$B$12*(1+$B4228)^0*$C4228+Inputs!$B$29*(1+$D4228)^0*Inputs!$B$19+Inputs!$B$30*(1+$E4228)^0*Inputs!$B$20+Inputs!$B$31*(1+$F4228)^0*Inputs!$B$21+Inputs!$B$22*(1+Inputs!$B$23)^0</f>
        <v>13696.320600481908</v>
      </c>
      <c r="R4228" s="36">
        <f>Inputs!$B$12*(1+$B4228)^1*$C4228+Inputs!$B$29*(1+$D4228)^1*Inputs!$B$19+Inputs!$B$30*(1+$E4228)^1*Inputs!$B$20+Inputs!$B$31*(1+$F4228)^1*Inputs!$B$21+Inputs!$B$22*(1+Inputs!$B$23)^1</f>
        <v>15780.127885364855</v>
      </c>
      <c r="S4228" s="36">
        <f>Inputs!$B$12*(1+$B4228)^2*$C4228+Inputs!$B$29*(1+$D4228)^2*Inputs!$B$19+Inputs!$B$30*(1+$E4228)^2*Inputs!$B$20+Inputs!$B$31*(1+$F4228)^2*Inputs!$B$21+Inputs!$B$22*(1+Inputs!$B$23)^2</f>
        <v>18509.126728453448</v>
      </c>
      <c r="T4228" s="36">
        <f>Inputs!$B$12*(1+$B4228)^3*$C4228+Inputs!$B$29*(1+$D4228)^3*Inputs!$B$19+Inputs!$B$30*(1+$E4228)^3*Inputs!$B$20+Inputs!$B$31*(1+$F4228)^3*Inputs!$B$21+Inputs!$B$22*(1+Inputs!$B$23)^3</f>
        <v>22098.262209625587</v>
      </c>
      <c r="U4228" s="36">
        <f>Inputs!$B$12*(1+$B4228)^4*$C4228+Inputs!$B$29*(1+$D4228)^4*Inputs!$B$19+Inputs!$B$30*(1+$E4228)^4*Inputs!$B$20+Inputs!$B$31*(1+$F4228)^4*Inputs!$B$21+Inputs!$B$22*(1+Inputs!$B$23)^4</f>
        <v>26834.578416890265</v>
      </c>
      <c r="V4228" s="35">
        <f>Inputs!$B$13/(Q4228*(1-$G4228))</f>
        <v>1.1203886038990076</v>
      </c>
      <c r="W4228" s="36">
        <f>Inputs!$B$13</f>
        <v>12660</v>
      </c>
      <c r="X4228" s="36">
        <f t="shared" si="653"/>
        <v>14446.849694431838</v>
      </c>
      <c r="Y4228" s="36">
        <f t="shared" si="654"/>
        <v>16781.896405527637</v>
      </c>
      <c r="Z4228" s="36">
        <f t="shared" si="655"/>
        <v>19841.044807208575</v>
      </c>
      <c r="AA4228" s="36">
        <f t="shared" si="656"/>
        <v>23856.708545487505</v>
      </c>
      <c r="AB4228" s="36">
        <f t="shared" si="657"/>
        <v>66189.762062779482</v>
      </c>
      <c r="AC4228" s="36">
        <f t="shared" si="658"/>
        <v>406593.49724375253</v>
      </c>
      <c r="AD4228" s="36">
        <f t="shared" si="659"/>
        <v>263596.89641493798</v>
      </c>
    </row>
    <row r="4229" spans="1:30" ht="14.25" customHeight="1" x14ac:dyDescent="0.25">
      <c r="A4229" s="16">
        <v>4213</v>
      </c>
      <c r="B4229" s="34">
        <v>0.30775621191006503</v>
      </c>
      <c r="C4229" s="34">
        <v>8.6427479861947404E-2</v>
      </c>
      <c r="D4229" s="34">
        <v>3.6908887675229998E-2</v>
      </c>
      <c r="E4229" s="34">
        <v>3.35153620968245E-2</v>
      </c>
      <c r="F4229" s="34">
        <v>2.3604991074678401E-2</v>
      </c>
      <c r="G4229" s="34">
        <v>0.18714841376821101</v>
      </c>
      <c r="H4229" s="35">
        <v>1.11653354231802</v>
      </c>
      <c r="I4229" s="34">
        <v>9.4446256128593503E-2</v>
      </c>
      <c r="J4229" s="34">
        <v>2.6005294267884799E-2</v>
      </c>
      <c r="K4229" s="36">
        <f>Inputs!$B$12*(1+$B4229)^4</f>
        <v>175492.44184174453</v>
      </c>
      <c r="L4229" s="36">
        <f t="shared" si="650"/>
        <v>21973.024395757238</v>
      </c>
      <c r="M4229" s="36">
        <f t="shared" si="651"/>
        <v>272658.12594603945</v>
      </c>
      <c r="N4229" s="37">
        <f>M4229/Inputs!$B$6</f>
        <v>415.63738711286504</v>
      </c>
      <c r="O4229" s="38">
        <f>IF(N4229&gt;Inputs!$B$4,1,0)</f>
        <v>1</v>
      </c>
      <c r="P4229" s="34">
        <f t="shared" si="652"/>
        <v>6.8440961860708707E-2</v>
      </c>
      <c r="Q4229" s="36">
        <f>Inputs!$B$12*(1+$B4229)^0*$C4229+Inputs!$B$29*(1+$D4229)^0*Inputs!$B$19+Inputs!$B$30*(1+$E4229)^0*Inputs!$B$20+Inputs!$B$31*(1+$F4229)^0*Inputs!$B$21+Inputs!$B$22*(1+Inputs!$B$23)^0</f>
        <v>13207.692819143766</v>
      </c>
      <c r="R4229" s="36">
        <f>Inputs!$B$12*(1+$B4229)^1*$C4229+Inputs!$B$29*(1+$D4229)^1*Inputs!$B$19+Inputs!$B$30*(1+$E4229)^1*Inputs!$B$20+Inputs!$B$31*(1+$F4229)^1*Inputs!$B$21+Inputs!$B$22*(1+Inputs!$B$23)^1</f>
        <v>15047.025374844932</v>
      </c>
      <c r="S4229" s="36">
        <f>Inputs!$B$12*(1+$B4229)^2*$C4229+Inputs!$B$29*(1+$D4229)^2*Inputs!$B$19+Inputs!$B$30*(1+$E4229)^2*Inputs!$B$20+Inputs!$B$31*(1+$F4229)^2*Inputs!$B$21+Inputs!$B$22*(1+Inputs!$B$23)^2</f>
        <v>17385.269099108609</v>
      </c>
      <c r="T4229" s="36">
        <f>Inputs!$B$12*(1+$B4229)^3*$C4229+Inputs!$B$29*(1+$D4229)^3*Inputs!$B$19+Inputs!$B$30*(1+$E4229)^3*Inputs!$B$20+Inputs!$B$31*(1+$F4229)^3*Inputs!$B$21+Inputs!$B$22*(1+Inputs!$B$23)^3</f>
        <v>20373.8369887546</v>
      </c>
      <c r="U4229" s="36">
        <f>Inputs!$B$12*(1+$B4229)^4*$C4229+Inputs!$B$29*(1+$D4229)^4*Inputs!$B$19+Inputs!$B$30*(1+$E4229)^4*Inputs!$B$20+Inputs!$B$31*(1+$F4229)^4*Inputs!$B$21+Inputs!$B$22*(1+Inputs!$B$23)^4</f>
        <v>24210.66987229191</v>
      </c>
      <c r="V4229" s="35">
        <f>Inputs!$B$13/(Q4229*(1-$G4229))</f>
        <v>1.1792217705401833</v>
      </c>
      <c r="W4229" s="36">
        <f>Inputs!$B$13</f>
        <v>12660</v>
      </c>
      <c r="X4229" s="36">
        <f t="shared" si="653"/>
        <v>14231.374735162064</v>
      </c>
      <c r="Y4229" s="36">
        <f t="shared" si="654"/>
        <v>16221.397896053606</v>
      </c>
      <c r="Z4229" s="36">
        <f t="shared" si="655"/>
        <v>18750.350180017151</v>
      </c>
      <c r="AA4229" s="36">
        <f t="shared" si="656"/>
        <v>21973.024395757238</v>
      </c>
      <c r="AB4229" s="36">
        <f t="shared" si="657"/>
        <v>62884.379078909376</v>
      </c>
      <c r="AC4229" s="36">
        <f t="shared" si="658"/>
        <v>329399.80310339358</v>
      </c>
      <c r="AD4229" s="36">
        <f t="shared" si="659"/>
        <v>209773.74686713007</v>
      </c>
    </row>
    <row r="4230" spans="1:30" ht="14.25" customHeight="1" x14ac:dyDescent="0.25">
      <c r="A4230" s="16">
        <v>4214</v>
      </c>
      <c r="B4230" s="34">
        <v>0.31725537987769598</v>
      </c>
      <c r="C4230" s="34">
        <v>7.9031029368699698E-2</v>
      </c>
      <c r="D4230" s="34">
        <v>3.6194265054925102E-2</v>
      </c>
      <c r="E4230" s="34">
        <v>3.3093686634640199E-2</v>
      </c>
      <c r="F4230" s="34">
        <v>2.8868081401121001E-2</v>
      </c>
      <c r="G4230" s="34">
        <v>0.20503408834305201</v>
      </c>
      <c r="H4230" s="35">
        <v>1.02998239777135</v>
      </c>
      <c r="I4230" s="34">
        <v>0.101102216365833</v>
      </c>
      <c r="J4230" s="34">
        <v>1.59311312041047E-2</v>
      </c>
      <c r="K4230" s="36">
        <f>Inputs!$B$12*(1+$B4230)^4</f>
        <v>180647.17496655235</v>
      </c>
      <c r="L4230" s="36">
        <f t="shared" si="650"/>
        <v>19166.11758796114</v>
      </c>
      <c r="M4230" s="36">
        <f t="shared" si="651"/>
        <v>198875.64510730791</v>
      </c>
      <c r="N4230" s="37">
        <f>M4230/Inputs!$B$6</f>
        <v>303.16409315138401</v>
      </c>
      <c r="O4230" s="38">
        <f>IF(N4230&gt;Inputs!$B$4,1,0)</f>
        <v>0</v>
      </c>
      <c r="P4230" s="34">
        <f t="shared" si="652"/>
        <v>8.5171085161728305E-2</v>
      </c>
      <c r="Q4230" s="36">
        <f>Inputs!$B$12*(1+$B4230)^0*$C4230+Inputs!$B$29*(1+$D4230)^0*Inputs!$B$19+Inputs!$B$30*(1+$E4230)^0*Inputs!$B$20+Inputs!$B$31*(1+$F4230)^0*Inputs!$B$21+Inputs!$B$22*(1+Inputs!$B$23)^0</f>
        <v>12763.905789548902</v>
      </c>
      <c r="R4230" s="36">
        <f>Inputs!$B$12*(1+$B4230)^1*$C4230+Inputs!$B$29*(1+$D4230)^1*Inputs!$B$19+Inputs!$B$30*(1+$E4230)^1*Inputs!$B$20+Inputs!$B$31*(1+$F4230)^1*Inputs!$B$21+Inputs!$B$22*(1+Inputs!$B$23)^1</f>
        <v>14532.039839713241</v>
      </c>
      <c r="S4230" s="36">
        <f>Inputs!$B$12*(1+$B4230)^2*$C4230+Inputs!$B$29*(1+$D4230)^2*Inputs!$B$19+Inputs!$B$30*(1+$E4230)^2*Inputs!$B$20+Inputs!$B$31*(1+$F4230)^2*Inputs!$B$21+Inputs!$B$22*(1+Inputs!$B$23)^2</f>
        <v>16786.208618622812</v>
      </c>
      <c r="T4230" s="36">
        <f>Inputs!$B$12*(1+$B4230)^3*$C4230+Inputs!$B$29*(1+$D4230)^3*Inputs!$B$19+Inputs!$B$30*(1+$E4230)^3*Inputs!$B$20+Inputs!$B$31*(1+$F4230)^3*Inputs!$B$21+Inputs!$B$22*(1+Inputs!$B$23)^3</f>
        <v>19678.123426301412</v>
      </c>
      <c r="U4230" s="36">
        <f>Inputs!$B$12*(1+$B4230)^4*$C4230+Inputs!$B$29*(1+$D4230)^4*Inputs!$B$19+Inputs!$B$30*(1+$E4230)^4*Inputs!$B$20+Inputs!$B$31*(1+$F4230)^4*Inputs!$B$21+Inputs!$B$22*(1+Inputs!$B$23)^4</f>
        <v>23407.543501058262</v>
      </c>
      <c r="V4230" s="35">
        <f>Inputs!$B$13/(Q4230*(1-$G4230))</f>
        <v>1.247675391242832</v>
      </c>
      <c r="W4230" s="36">
        <f>Inputs!$B$13</f>
        <v>12660</v>
      </c>
      <c r="X4230" s="36">
        <f t="shared" si="653"/>
        <v>13785.017099786439</v>
      </c>
      <c r="Y4230" s="36">
        <f t="shared" si="654"/>
        <v>15197.060772388497</v>
      </c>
      <c r="Z4230" s="36">
        <f t="shared" si="655"/>
        <v>16963.831764904575</v>
      </c>
      <c r="AA4230" s="36">
        <f t="shared" si="656"/>
        <v>19166.11758796114</v>
      </c>
      <c r="AB4230" s="36">
        <f t="shared" si="657"/>
        <v>57632.281228717977</v>
      </c>
      <c r="AC4230" s="36">
        <f t="shared" si="658"/>
        <v>228615.79707426057</v>
      </c>
      <c r="AD4230" s="36">
        <f t="shared" si="659"/>
        <v>141243.36387858994</v>
      </c>
    </row>
    <row r="4231" spans="1:30" ht="14.25" customHeight="1" x14ac:dyDescent="0.25">
      <c r="A4231" s="16">
        <v>4215</v>
      </c>
      <c r="B4231" s="34">
        <v>0.48092900214496198</v>
      </c>
      <c r="C4231" s="34">
        <v>8.0702991828349904E-2</v>
      </c>
      <c r="D4231" s="34">
        <v>3.39028963764011E-2</v>
      </c>
      <c r="E4231" s="34">
        <v>6.79270459595782E-2</v>
      </c>
      <c r="F4231" s="34">
        <v>2.2993285349605999E-2</v>
      </c>
      <c r="G4231" s="34">
        <v>0.186607408188327</v>
      </c>
      <c r="H4231" s="35">
        <v>1.0624498128040001</v>
      </c>
      <c r="I4231" s="34">
        <v>9.7879759148795695E-2</v>
      </c>
      <c r="J4231" s="34">
        <v>2.5609327204316801E-2</v>
      </c>
      <c r="K4231" s="36">
        <f>Inputs!$B$12*(1+$B4231)^4</f>
        <v>288594.60204694344</v>
      </c>
      <c r="L4231" s="36">
        <f t="shared" si="650"/>
        <v>28240.67082816672</v>
      </c>
      <c r="M4231" s="36">
        <f t="shared" si="651"/>
        <v>321477.93414563977</v>
      </c>
      <c r="N4231" s="37">
        <f>M4231/Inputs!$B$6</f>
        <v>490.05782644152401</v>
      </c>
      <c r="O4231" s="38">
        <f>IF(N4231&gt;Inputs!$B$4,1,0)</f>
        <v>1</v>
      </c>
      <c r="P4231" s="34">
        <f t="shared" si="652"/>
        <v>7.2270431944478894E-2</v>
      </c>
      <c r="Q4231" s="36">
        <f>Inputs!$B$12*(1+$B4231)^0*$C4231+Inputs!$B$29*(1+$D4231)^0*Inputs!$B$19+Inputs!$B$30*(1+$E4231)^0*Inputs!$B$20+Inputs!$B$31*(1+$F4231)^0*Inputs!$B$21+Inputs!$B$22*(1+Inputs!$B$23)^0</f>
        <v>12864.223537127917</v>
      </c>
      <c r="R4231" s="36">
        <f>Inputs!$B$12*(1+$B4231)^1*$C4231+Inputs!$B$29*(1+$D4231)^1*Inputs!$B$19+Inputs!$B$30*(1+$E4231)^1*Inputs!$B$20+Inputs!$B$31*(1+$F4231)^1*Inputs!$B$21+Inputs!$B$22*(1+Inputs!$B$23)^1</f>
        <v>15510.092248739333</v>
      </c>
      <c r="S4231" s="36">
        <f>Inputs!$B$12*(1+$B4231)^2*$C4231+Inputs!$B$29*(1+$D4231)^2*Inputs!$B$19+Inputs!$B$30*(1+$E4231)^2*Inputs!$B$20+Inputs!$B$31*(1+$F4231)^2*Inputs!$B$21+Inputs!$B$22*(1+Inputs!$B$23)^2</f>
        <v>19291.612157379175</v>
      </c>
      <c r="T4231" s="36">
        <f>Inputs!$B$12*(1+$B4231)^3*$C4231+Inputs!$B$29*(1+$D4231)^3*Inputs!$B$19+Inputs!$B$30*(1+$E4231)^3*Inputs!$B$20+Inputs!$B$31*(1+$F4231)^3*Inputs!$B$21+Inputs!$B$22*(1+Inputs!$B$23)^3</f>
        <v>24748.312985376651</v>
      </c>
      <c r="U4231" s="36">
        <f>Inputs!$B$12*(1+$B4231)^4*$C4231+Inputs!$B$29*(1+$D4231)^4*Inputs!$B$19+Inputs!$B$30*(1+$E4231)^4*Inputs!$B$20+Inputs!$B$31*(1+$F4231)^4*Inputs!$B$21+Inputs!$B$22*(1+Inputs!$B$23)^4</f>
        <v>32678.82041802827</v>
      </c>
      <c r="V4231" s="35">
        <f>Inputs!$B$13/(Q4231*(1-$G4231))</f>
        <v>1.2099012209639151</v>
      </c>
      <c r="W4231" s="36">
        <f>Inputs!$B$13</f>
        <v>12660</v>
      </c>
      <c r="X4231" s="36">
        <f t="shared" si="653"/>
        <v>14798.810572970888</v>
      </c>
      <c r="Y4231" s="36">
        <f t="shared" si="654"/>
        <v>17828.47356335953</v>
      </c>
      <c r="Z4231" s="36">
        <f t="shared" si="655"/>
        <v>22129.267764752083</v>
      </c>
      <c r="AA4231" s="36">
        <f t="shared" si="656"/>
        <v>28240.67082816672</v>
      </c>
      <c r="AB4231" s="36">
        <f t="shared" si="657"/>
        <v>70218.470552225248</v>
      </c>
      <c r="AC4231" s="36">
        <f t="shared" si="658"/>
        <v>400771.0294318691</v>
      </c>
      <c r="AD4231" s="36">
        <f t="shared" si="659"/>
        <v>251259.46359341449</v>
      </c>
    </row>
    <row r="4232" spans="1:30" ht="14.25" customHeight="1" x14ac:dyDescent="0.25">
      <c r="A4232" s="16">
        <v>4216</v>
      </c>
      <c r="B4232" s="34">
        <v>0.32045693613121501</v>
      </c>
      <c r="C4232" s="34">
        <v>8.0112295493246596E-2</v>
      </c>
      <c r="D4232" s="34">
        <v>3.7976670874315402E-2</v>
      </c>
      <c r="E4232" s="34">
        <v>7.5370175246049595E-2</v>
      </c>
      <c r="F4232" s="34">
        <v>3.1921478025979701E-2</v>
      </c>
      <c r="G4232" s="34">
        <v>0.20051383055284799</v>
      </c>
      <c r="H4232" s="35">
        <v>1.0116112107731601</v>
      </c>
      <c r="I4232" s="34">
        <v>0.10115217714888899</v>
      </c>
      <c r="J4232" s="34">
        <v>2.3509668776818999E-2</v>
      </c>
      <c r="K4232" s="36">
        <f>Inputs!$B$12*(1+$B4232)^4</f>
        <v>182409.82183223232</v>
      </c>
      <c r="L4232" s="36">
        <f t="shared" si="650"/>
        <v>19675.899680532602</v>
      </c>
      <c r="M4232" s="36">
        <f t="shared" si="651"/>
        <v>218693.72567277326</v>
      </c>
      <c r="N4232" s="37">
        <f>M4232/Inputs!$B$6</f>
        <v>333.3745818182519</v>
      </c>
      <c r="O4232" s="38">
        <f>IF(N4232&gt;Inputs!$B$4,1,0)</f>
        <v>0</v>
      </c>
      <c r="P4232" s="34">
        <f t="shared" si="652"/>
        <v>7.7642508372069999E-2</v>
      </c>
      <c r="Q4232" s="36">
        <f>Inputs!$B$12*(1+$B4232)^0*$C4232+Inputs!$B$29*(1+$D4232)^0*Inputs!$B$19+Inputs!$B$30*(1+$E4232)^0*Inputs!$B$20+Inputs!$B$31*(1+$F4232)^0*Inputs!$B$21+Inputs!$B$22*(1+Inputs!$B$23)^0</f>
        <v>12828.781757021716</v>
      </c>
      <c r="R4232" s="36">
        <f>Inputs!$B$12*(1+$B4232)^1*$C4232+Inputs!$B$29*(1+$D4232)^1*Inputs!$B$19+Inputs!$B$30*(1+$E4232)^1*Inputs!$B$20+Inputs!$B$31*(1+$F4232)^1*Inputs!$B$21+Inputs!$B$22*(1+Inputs!$B$23)^1</f>
        <v>14758.67376596736</v>
      </c>
      <c r="S4232" s="36">
        <f>Inputs!$B$12*(1+$B4232)^2*$C4232+Inputs!$B$29*(1+$D4232)^2*Inputs!$B$19+Inputs!$B$30*(1+$E4232)^2*Inputs!$B$20+Inputs!$B$31*(1+$F4232)^2*Inputs!$B$21+Inputs!$B$22*(1+Inputs!$B$23)^2</f>
        <v>17203.728846288956</v>
      </c>
      <c r="T4232" s="36">
        <f>Inputs!$B$12*(1+$B4232)^3*$C4232+Inputs!$B$29*(1+$D4232)^3*Inputs!$B$19+Inputs!$B$30*(1+$E4232)^3*Inputs!$B$20+Inputs!$B$31*(1+$F4232)^3*Inputs!$B$21+Inputs!$B$22*(1+Inputs!$B$23)^3</f>
        <v>20323.470037958694</v>
      </c>
      <c r="U4232" s="36">
        <f>Inputs!$B$12*(1+$B4232)^4*$C4232+Inputs!$B$29*(1+$D4232)^4*Inputs!$B$19+Inputs!$B$30*(1+$E4232)^4*Inputs!$B$20+Inputs!$B$31*(1+$F4232)^4*Inputs!$B$21+Inputs!$B$22*(1+Inputs!$B$23)^4</f>
        <v>24328.201871269019</v>
      </c>
      <c r="V4232" s="35">
        <f>Inputs!$B$13/(Q4232*(1-$G4232))</f>
        <v>1.23434719235944</v>
      </c>
      <c r="W4232" s="36">
        <f>Inputs!$B$13</f>
        <v>12660</v>
      </c>
      <c r="X4232" s="36">
        <f t="shared" si="653"/>
        <v>13907.466140880168</v>
      </c>
      <c r="Y4232" s="36">
        <f t="shared" si="654"/>
        <v>15445.616833779837</v>
      </c>
      <c r="Z4232" s="36">
        <f t="shared" si="655"/>
        <v>17341.768143838082</v>
      </c>
      <c r="AA4232" s="36">
        <f t="shared" si="656"/>
        <v>19675.899680532602</v>
      </c>
      <c r="AB4232" s="36">
        <f t="shared" si="657"/>
        <v>58483.48134952884</v>
      </c>
      <c r="AC4232" s="36">
        <f t="shared" si="658"/>
        <v>259374.32969582122</v>
      </c>
      <c r="AD4232" s="36">
        <f t="shared" si="659"/>
        <v>160210.24432324441</v>
      </c>
    </row>
    <row r="4233" spans="1:30" ht="14.25" customHeight="1" x14ac:dyDescent="0.25">
      <c r="A4233" s="16">
        <v>4217</v>
      </c>
      <c r="B4233" s="34">
        <v>0.24739130449762101</v>
      </c>
      <c r="C4233" s="34">
        <v>8.1101877800205696E-2</v>
      </c>
      <c r="D4233" s="34">
        <v>4.0740805655339399E-2</v>
      </c>
      <c r="E4233" s="34">
        <v>5.7022360227442802E-2</v>
      </c>
      <c r="F4233" s="34">
        <v>2.96827308472065E-2</v>
      </c>
      <c r="G4233" s="34">
        <v>0.21697035661078101</v>
      </c>
      <c r="H4233" s="35">
        <v>1.01309077335126</v>
      </c>
      <c r="I4233" s="34">
        <v>0.10394653543691</v>
      </c>
      <c r="J4233" s="34">
        <v>3.0653150114185901E-2</v>
      </c>
      <c r="K4233" s="36">
        <f>Inputs!$B$12*(1+$B4233)^4</f>
        <v>145265.37163703408</v>
      </c>
      <c r="L4233" s="36">
        <f t="shared" si="650"/>
        <v>16872.751422514862</v>
      </c>
      <c r="M4233" s="36">
        <f t="shared" si="651"/>
        <v>198787.30167137584</v>
      </c>
      <c r="N4233" s="37">
        <f>M4233/Inputs!$B$6</f>
        <v>303.02942327953633</v>
      </c>
      <c r="O4233" s="38">
        <f>IF(N4233&gt;Inputs!$B$4,1,0)</f>
        <v>0</v>
      </c>
      <c r="P4233" s="34">
        <f t="shared" si="652"/>
        <v>7.32933853227241E-2</v>
      </c>
      <c r="Q4233" s="36">
        <f>Inputs!$B$12*(1+$B4233)^0*$C4233+Inputs!$B$29*(1+$D4233)^0*Inputs!$B$19+Inputs!$B$30*(1+$E4233)^0*Inputs!$B$20+Inputs!$B$31*(1+$F4233)^0*Inputs!$B$21+Inputs!$B$22*(1+Inputs!$B$23)^0</f>
        <v>12888.156695439262</v>
      </c>
      <c r="R4233" s="36">
        <f>Inputs!$B$12*(1+$B4233)^1*$C4233+Inputs!$B$29*(1+$D4233)^1*Inputs!$B$19+Inputs!$B$30*(1+$E4233)^1*Inputs!$B$20+Inputs!$B$31*(1+$F4233)^1*Inputs!$B$21+Inputs!$B$22*(1+Inputs!$B$23)^1</f>
        <v>14434.486583315283</v>
      </c>
      <c r="S4233" s="36">
        <f>Inputs!$B$12*(1+$B4233)^2*$C4233+Inputs!$B$29*(1+$D4233)^2*Inputs!$B$19+Inputs!$B$30*(1+$E4233)^2*Inputs!$B$20+Inputs!$B$31*(1+$F4233)^2*Inputs!$B$21+Inputs!$B$22*(1+Inputs!$B$23)^2</f>
        <v>16294.178511219452</v>
      </c>
      <c r="T4233" s="36">
        <f>Inputs!$B$12*(1+$B4233)^3*$C4233+Inputs!$B$29*(1+$D4233)^3*Inputs!$B$19+Inputs!$B$30*(1+$E4233)^3*Inputs!$B$20+Inputs!$B$31*(1+$F4233)^3*Inputs!$B$21+Inputs!$B$22*(1+Inputs!$B$23)^3</f>
        <v>18541.654511708199</v>
      </c>
      <c r="U4233" s="36">
        <f>Inputs!$B$12*(1+$B4233)^4*$C4233+Inputs!$B$29*(1+$D4233)^4*Inputs!$B$19+Inputs!$B$30*(1+$E4233)^4*Inputs!$B$20+Inputs!$B$31*(1+$F4233)^4*Inputs!$B$21+Inputs!$B$22*(1+Inputs!$B$23)^4</f>
        <v>21269.601083012796</v>
      </c>
      <c r="V4233" s="35">
        <f>Inputs!$B$13/(Q4233*(1-$G4233))</f>
        <v>1.2544827517734953</v>
      </c>
      <c r="W4233" s="36">
        <f>Inputs!$B$13</f>
        <v>12660</v>
      </c>
      <c r="X4233" s="36">
        <f t="shared" si="653"/>
        <v>13496.864383444627</v>
      </c>
      <c r="Y4233" s="36">
        <f t="shared" si="654"/>
        <v>14465.786651576071</v>
      </c>
      <c r="Z4233" s="36">
        <f t="shared" si="655"/>
        <v>15584.897998950355</v>
      </c>
      <c r="AA4233" s="36">
        <f t="shared" si="656"/>
        <v>16872.751422514862</v>
      </c>
      <c r="AB4233" s="36">
        <f t="shared" si="657"/>
        <v>54078.996384560676</v>
      </c>
      <c r="AC4233" s="36">
        <f t="shared" si="658"/>
        <v>237264.99094205329</v>
      </c>
      <c r="AD4233" s="36">
        <f t="shared" si="659"/>
        <v>144708.30528681516</v>
      </c>
    </row>
    <row r="4234" spans="1:30" ht="14.25" customHeight="1" x14ac:dyDescent="0.25">
      <c r="A4234" s="16">
        <v>4218</v>
      </c>
      <c r="B4234" s="34">
        <v>0.34364516939091599</v>
      </c>
      <c r="C4234" s="34">
        <v>8.8234048147156602E-2</v>
      </c>
      <c r="D4234" s="34">
        <v>4.7373120276540302E-2</v>
      </c>
      <c r="E4234" s="34">
        <v>2.0687523545711801E-2</v>
      </c>
      <c r="F4234" s="34">
        <v>2.4149929280972701E-2</v>
      </c>
      <c r="G4234" s="34">
        <v>0.197751063004797</v>
      </c>
      <c r="H4234" s="35">
        <v>1.05200577997253</v>
      </c>
      <c r="I4234" s="34">
        <v>9.2900274931061705E-2</v>
      </c>
      <c r="J4234" s="34">
        <v>2.02640246812568E-2</v>
      </c>
      <c r="K4234" s="36">
        <f>Inputs!$B$12*(1+$B4234)^4</f>
        <v>195564.3238809747</v>
      </c>
      <c r="L4234" s="36">
        <f t="shared" si="650"/>
        <v>22218.370826440969</v>
      </c>
      <c r="M4234" s="36">
        <f t="shared" si="651"/>
        <v>263527.07044188294</v>
      </c>
      <c r="N4234" s="37">
        <f>M4234/Inputs!$B$6</f>
        <v>401.71809518579715</v>
      </c>
      <c r="O4234" s="38">
        <f>IF(N4234&gt;Inputs!$B$4,1,0)</f>
        <v>1</v>
      </c>
      <c r="P4234" s="34">
        <f t="shared" si="652"/>
        <v>7.2636250249804912E-2</v>
      </c>
      <c r="Q4234" s="36">
        <f>Inputs!$B$12*(1+$B4234)^0*$C4234+Inputs!$B$29*(1+$D4234)^0*Inputs!$B$19+Inputs!$B$30*(1+$E4234)^0*Inputs!$B$20+Inputs!$B$31*(1+$F4234)^0*Inputs!$B$21+Inputs!$B$22*(1+Inputs!$B$23)^0</f>
        <v>13316.086916256318</v>
      </c>
      <c r="R4234" s="36">
        <f>Inputs!$B$12*(1+$B4234)^1*$C4234+Inputs!$B$29*(1+$D4234)^1*Inputs!$B$19+Inputs!$B$30*(1+$E4234)^1*Inputs!$B$20+Inputs!$B$31*(1+$F4234)^1*Inputs!$B$21+Inputs!$B$22*(1+Inputs!$B$23)^1</f>
        <v>15383.553059330276</v>
      </c>
      <c r="S4234" s="36">
        <f>Inputs!$B$12*(1+$B4234)^2*$C4234+Inputs!$B$29*(1+$D4234)^2*Inputs!$B$19+Inputs!$B$30*(1+$E4234)^2*Inputs!$B$20+Inputs!$B$31*(1+$F4234)^2*Inputs!$B$21+Inputs!$B$22*(1+Inputs!$B$23)^2</f>
        <v>18085.242933235444</v>
      </c>
      <c r="T4234" s="36">
        <f>Inputs!$B$12*(1+$B4234)^3*$C4234+Inputs!$B$29*(1+$D4234)^3*Inputs!$B$19+Inputs!$B$30*(1+$E4234)^3*Inputs!$B$20+Inputs!$B$31*(1+$F4234)^3*Inputs!$B$21+Inputs!$B$22*(1+Inputs!$B$23)^3</f>
        <v>21636.372445908717</v>
      </c>
      <c r="U4234" s="36">
        <f>Inputs!$B$12*(1+$B4234)^4*$C4234+Inputs!$B$29*(1+$D4234)^4*Inputs!$B$19+Inputs!$B$30*(1+$E4234)^4*Inputs!$B$20+Inputs!$B$31*(1+$F4234)^4*Inputs!$B$21+Inputs!$B$22*(1+Inputs!$B$23)^4</f>
        <v>26326.003496871064</v>
      </c>
      <c r="V4234" s="35">
        <f>Inputs!$B$13/(Q4234*(1-$G4234))</f>
        <v>1.1850807240668944</v>
      </c>
      <c r="W4234" s="36">
        <f>Inputs!$B$13</f>
        <v>12660</v>
      </c>
      <c r="X4234" s="36">
        <f t="shared" si="653"/>
        <v>14215.017492482099</v>
      </c>
      <c r="Y4234" s="36">
        <f t="shared" si="654"/>
        <v>16228.795186126947</v>
      </c>
      <c r="Z4234" s="36">
        <f t="shared" si="655"/>
        <v>18837.93110464844</v>
      </c>
      <c r="AA4234" s="36">
        <f t="shared" si="656"/>
        <v>22218.370826440969</v>
      </c>
      <c r="AB4234" s="36">
        <f t="shared" si="657"/>
        <v>63371.034188194782</v>
      </c>
      <c r="AC4234" s="36">
        <f t="shared" si="658"/>
        <v>312083.90250439959</v>
      </c>
      <c r="AD4234" s="36">
        <f t="shared" si="659"/>
        <v>200156.03625368816</v>
      </c>
    </row>
    <row r="4235" spans="1:30" ht="14.25" customHeight="1" x14ac:dyDescent="0.25">
      <c r="A4235" s="16">
        <v>4219</v>
      </c>
      <c r="B4235" s="34">
        <v>0.39024400081099198</v>
      </c>
      <c r="C4235" s="34">
        <v>5.5953343202994402E-2</v>
      </c>
      <c r="D4235" s="34">
        <v>1.20386250488654E-2</v>
      </c>
      <c r="E4235" s="34">
        <v>5.2434963985556603E-2</v>
      </c>
      <c r="F4235" s="34">
        <v>4.78968457376299E-3</v>
      </c>
      <c r="G4235" s="34">
        <v>0.19219992256601201</v>
      </c>
      <c r="H4235" s="35">
        <v>0.91812475498356405</v>
      </c>
      <c r="I4235" s="34">
        <v>0.104335238951533</v>
      </c>
      <c r="J4235" s="34">
        <v>2.3169624305982101E-2</v>
      </c>
      <c r="K4235" s="36">
        <f>Inputs!$B$12*(1+$B4235)^4</f>
        <v>224137.93638710739</v>
      </c>
      <c r="L4235" s="36">
        <f t="shared" si="650"/>
        <v>15643.757017005359</v>
      </c>
      <c r="M4235" s="36">
        <f t="shared" si="651"/>
        <v>171709.1968428957</v>
      </c>
      <c r="N4235" s="37">
        <f>M4235/Inputs!$B$6</f>
        <v>261.75182445563371</v>
      </c>
      <c r="O4235" s="38">
        <f>IF(N4235&gt;Inputs!$B$4,1,0)</f>
        <v>0</v>
      </c>
      <c r="P4235" s="34">
        <f t="shared" si="652"/>
        <v>8.1165614645550901E-2</v>
      </c>
      <c r="Q4235" s="36">
        <f>Inputs!$B$12*(1+$B4235)^0*$C4235+Inputs!$B$29*(1+$D4235)^0*Inputs!$B$19+Inputs!$B$30*(1+$E4235)^0*Inputs!$B$20+Inputs!$B$31*(1+$F4235)^0*Inputs!$B$21+Inputs!$B$22*(1+Inputs!$B$23)^0</f>
        <v>11379.244619606587</v>
      </c>
      <c r="R4235" s="36">
        <f>Inputs!$B$12*(1+$B4235)^1*$C4235+Inputs!$B$29*(1+$D4235)^1*Inputs!$B$19+Inputs!$B$30*(1+$E4235)^1*Inputs!$B$20+Inputs!$B$31*(1+$F4235)^1*Inputs!$B$21+Inputs!$B$22*(1+Inputs!$B$23)^1</f>
        <v>12813.328680576735</v>
      </c>
      <c r="S4235" s="36">
        <f>Inputs!$B$12*(1+$B4235)^2*$C4235+Inputs!$B$29*(1+$D4235)^2*Inputs!$B$19+Inputs!$B$30*(1+$E4235)^2*Inputs!$B$20+Inputs!$B$31*(1+$F4235)^2*Inputs!$B$21+Inputs!$B$22*(1+Inputs!$B$23)^2</f>
        <v>14764.095630439791</v>
      </c>
      <c r="T4235" s="36">
        <f>Inputs!$B$12*(1+$B4235)^3*$C4235+Inputs!$B$29*(1+$D4235)^3*Inputs!$B$19+Inputs!$B$30*(1+$E4235)^3*Inputs!$B$20+Inputs!$B$31*(1+$F4235)^3*Inputs!$B$21+Inputs!$B$22*(1+Inputs!$B$23)^3</f>
        <v>17431.371320498649</v>
      </c>
      <c r="U4235" s="36">
        <f>Inputs!$B$12*(1+$B4235)^4*$C4235+Inputs!$B$29*(1+$D4235)^4*Inputs!$B$19+Inputs!$B$30*(1+$E4235)^4*Inputs!$B$20+Inputs!$B$31*(1+$F4235)^4*Inputs!$B$21+Inputs!$B$22*(1+Inputs!$B$23)^4</f>
        <v>21092.86019137422</v>
      </c>
      <c r="V4235" s="35">
        <f>Inputs!$B$13/(Q4235*(1-$G4235))</f>
        <v>1.3772614184630525</v>
      </c>
      <c r="W4235" s="36">
        <f>Inputs!$B$13</f>
        <v>12660</v>
      </c>
      <c r="X4235" s="36">
        <f t="shared" si="653"/>
        <v>13067.407024712005</v>
      </c>
      <c r="Y4235" s="36">
        <f t="shared" si="654"/>
        <v>13687.889975310769</v>
      </c>
      <c r="Z4235" s="36">
        <f t="shared" si="655"/>
        <v>14544.45569365114</v>
      </c>
      <c r="AA4235" s="36">
        <f t="shared" si="656"/>
        <v>15643.757017005359</v>
      </c>
      <c r="AB4235" s="36">
        <f t="shared" si="657"/>
        <v>51645.429767568778</v>
      </c>
      <c r="AC4235" s="36">
        <f t="shared" si="658"/>
        <v>197204.40804548044</v>
      </c>
      <c r="AD4235" s="36">
        <f t="shared" si="659"/>
        <v>120063.76707532693</v>
      </c>
    </row>
    <row r="4236" spans="1:30" ht="14.25" customHeight="1" x14ac:dyDescent="0.25">
      <c r="A4236" s="16">
        <v>4220</v>
      </c>
      <c r="B4236" s="34">
        <v>0.41404965709678598</v>
      </c>
      <c r="C4236" s="34">
        <v>6.8293982164408101E-2</v>
      </c>
      <c r="D4236" s="34">
        <v>3.2229300091665102E-2</v>
      </c>
      <c r="E4236" s="34">
        <v>2.93570151825241E-2</v>
      </c>
      <c r="F4236" s="34">
        <v>-8.66329783840589E-4</v>
      </c>
      <c r="G4236" s="34">
        <v>0.15443470137836701</v>
      </c>
      <c r="H4236" s="35">
        <v>1.0056654539641401</v>
      </c>
      <c r="I4236" s="34">
        <v>9.8751650643930405E-2</v>
      </c>
      <c r="J4236" s="34">
        <v>2.813767276908E-2</v>
      </c>
      <c r="K4236" s="36">
        <f>Inputs!$B$12*(1+$B4236)^4</f>
        <v>239888.75675020565</v>
      </c>
      <c r="L4236" s="36">
        <f t="shared" si="650"/>
        <v>21135.602051482747</v>
      </c>
      <c r="M4236" s="36">
        <f t="shared" si="651"/>
        <v>252410.15505455103</v>
      </c>
      <c r="N4236" s="37">
        <f>M4236/Inputs!$B$6</f>
        <v>384.7715778270595</v>
      </c>
      <c r="O4236" s="38">
        <f>IF(N4236&gt;Inputs!$B$4,1,0)</f>
        <v>0</v>
      </c>
      <c r="P4236" s="34">
        <f t="shared" si="652"/>
        <v>7.0613977874850409E-2</v>
      </c>
      <c r="Q4236" s="36">
        <f>Inputs!$B$12*(1+$B4236)^0*$C4236+Inputs!$B$29*(1+$D4236)^0*Inputs!$B$19+Inputs!$B$30*(1+$E4236)^0*Inputs!$B$20+Inputs!$B$31*(1+$F4236)^0*Inputs!$B$21+Inputs!$B$22*(1+Inputs!$B$23)^0</f>
        <v>12119.682957291407</v>
      </c>
      <c r="R4236" s="36">
        <f>Inputs!$B$12*(1+$B4236)^1*$C4236+Inputs!$B$29*(1+$D4236)^1*Inputs!$B$19+Inputs!$B$30*(1+$E4236)^1*Inputs!$B$20+Inputs!$B$31*(1+$F4236)^1*Inputs!$B$21+Inputs!$B$22*(1+Inputs!$B$23)^1</f>
        <v>13923.412917084574</v>
      </c>
      <c r="S4236" s="36">
        <f>Inputs!$B$12*(1+$B4236)^2*$C4236+Inputs!$B$29*(1+$D4236)^2*Inputs!$B$19+Inputs!$B$30*(1+$E4236)^2*Inputs!$B$20+Inputs!$B$31*(1+$F4236)^2*Inputs!$B$21+Inputs!$B$22*(1+Inputs!$B$23)^2</f>
        <v>16433.153714990614</v>
      </c>
      <c r="T4236" s="36">
        <f>Inputs!$B$12*(1+$B4236)^3*$C4236+Inputs!$B$29*(1+$D4236)^3*Inputs!$B$19+Inputs!$B$30*(1+$E4236)^3*Inputs!$B$20+Inputs!$B$31*(1+$F4236)^3*Inputs!$B$21+Inputs!$B$22*(1+Inputs!$B$23)^3</f>
        <v>19939.881868670833</v>
      </c>
      <c r="U4236" s="36">
        <f>Inputs!$B$12*(1+$B4236)^4*$C4236+Inputs!$B$29*(1+$D4236)^4*Inputs!$B$19+Inputs!$B$30*(1+$E4236)^4*Inputs!$B$20+Inputs!$B$31*(1+$F4236)^4*Inputs!$B$21+Inputs!$B$22*(1+Inputs!$B$23)^4</f>
        <v>24855.009874162282</v>
      </c>
      <c r="V4236" s="35">
        <f>Inputs!$B$13/(Q4236*(1-$G4236))</f>
        <v>1.235365006092805</v>
      </c>
      <c r="W4236" s="36">
        <f>Inputs!$B$13</f>
        <v>12660</v>
      </c>
      <c r="X4236" s="36">
        <f t="shared" si="653"/>
        <v>13868.071356314944</v>
      </c>
      <c r="Y4236" s="36">
        <f t="shared" si="654"/>
        <v>15569.90034985634</v>
      </c>
      <c r="Z4236" s="36">
        <f t="shared" si="655"/>
        <v>17924.205121983003</v>
      </c>
      <c r="AA4236" s="36">
        <f t="shared" si="656"/>
        <v>21135.602051482747</v>
      </c>
      <c r="AB4236" s="36">
        <f t="shared" si="657"/>
        <v>60243.727596845303</v>
      </c>
      <c r="AC4236" s="36">
        <f t="shared" si="658"/>
        <v>307733.81361261965</v>
      </c>
      <c r="AD4236" s="36">
        <f t="shared" si="659"/>
        <v>192166.42745770572</v>
      </c>
    </row>
    <row r="4237" spans="1:30" ht="14.25" customHeight="1" x14ac:dyDescent="0.25">
      <c r="A4237" s="16">
        <v>4221</v>
      </c>
      <c r="B4237" s="34">
        <v>0.220681852137811</v>
      </c>
      <c r="C4237" s="34">
        <v>0.106666257552786</v>
      </c>
      <c r="D4237" s="34">
        <v>3.87349653307765E-2</v>
      </c>
      <c r="E4237" s="34">
        <v>4.52698931533244E-2</v>
      </c>
      <c r="F4237" s="34">
        <v>1.97643150427214E-2</v>
      </c>
      <c r="G4237" s="34">
        <v>0.183028151601827</v>
      </c>
      <c r="H4237" s="35">
        <v>0.98260323803342398</v>
      </c>
      <c r="I4237" s="34">
        <v>9.7166131653776397E-2</v>
      </c>
      <c r="J4237" s="34">
        <v>2.17116848077567E-2</v>
      </c>
      <c r="K4237" s="36">
        <f>Inputs!$B$12*(1+$B4237)^4</f>
        <v>133217.47637115725</v>
      </c>
      <c r="L4237" s="36">
        <f t="shared" si="650"/>
        <v>18735.310976839635</v>
      </c>
      <c r="M4237" s="36">
        <f t="shared" si="651"/>
        <v>217496.12729038679</v>
      </c>
      <c r="N4237" s="37">
        <f>M4237/Inputs!$B$6</f>
        <v>331.54897452802862</v>
      </c>
      <c r="O4237" s="38">
        <f>IF(N4237&gt;Inputs!$B$4,1,0)</f>
        <v>0</v>
      </c>
      <c r="P4237" s="34">
        <f t="shared" si="652"/>
        <v>7.5454446846019693E-2</v>
      </c>
      <c r="Q4237" s="36">
        <f>Inputs!$B$12*(1+$B4237)^0*$C4237+Inputs!$B$29*(1+$D4237)^0*Inputs!$B$19+Inputs!$B$30*(1+$E4237)^0*Inputs!$B$20+Inputs!$B$31*(1+$F4237)^0*Inputs!$B$21+Inputs!$B$22*(1+Inputs!$B$23)^0</f>
        <v>14422.019480594081</v>
      </c>
      <c r="R4237" s="36">
        <f>Inputs!$B$12*(1+$B4237)^1*$C4237+Inputs!$B$29*(1+$D4237)^1*Inputs!$B$19+Inputs!$B$30*(1+$E4237)^1*Inputs!$B$20+Inputs!$B$31*(1+$F4237)^1*Inputs!$B$21+Inputs!$B$22*(1+Inputs!$B$23)^1</f>
        <v>16095.99358633201</v>
      </c>
      <c r="S4237" s="36">
        <f>Inputs!$B$12*(1+$B4237)^2*$C4237+Inputs!$B$29*(1+$D4237)^2*Inputs!$B$19+Inputs!$B$30*(1+$E4237)^2*Inputs!$B$20+Inputs!$B$31*(1+$F4237)^2*Inputs!$B$21+Inputs!$B$22*(1+Inputs!$B$23)^2</f>
        <v>18091.436509909014</v>
      </c>
      <c r="T4237" s="36">
        <f>Inputs!$B$12*(1+$B4237)^3*$C4237+Inputs!$B$29*(1+$D4237)^3*Inputs!$B$19+Inputs!$B$30*(1+$E4237)^3*Inputs!$B$20+Inputs!$B$31*(1+$F4237)^3*Inputs!$B$21+Inputs!$B$22*(1+Inputs!$B$23)^3</f>
        <v>20477.528139488772</v>
      </c>
      <c r="U4237" s="36">
        <f>Inputs!$B$12*(1+$B4237)^4*$C4237+Inputs!$B$29*(1+$D4237)^4*Inputs!$B$19+Inputs!$B$30*(1+$E4237)^4*Inputs!$B$20+Inputs!$B$31*(1+$F4237)^4*Inputs!$B$21+Inputs!$B$22*(1+Inputs!$B$23)^4</f>
        <v>23338.644215063152</v>
      </c>
      <c r="V4237" s="35">
        <f>Inputs!$B$13/(Q4237*(1-$G4237))</f>
        <v>1.0744854431673181</v>
      </c>
      <c r="W4237" s="36">
        <f>Inputs!$B$13</f>
        <v>12660</v>
      </c>
      <c r="X4237" s="36">
        <f t="shared" si="653"/>
        <v>13827.393101960273</v>
      </c>
      <c r="Y4237" s="36">
        <f t="shared" si="654"/>
        <v>15202.085226650399</v>
      </c>
      <c r="Z4237" s="36">
        <f t="shared" si="655"/>
        <v>16822.811079925472</v>
      </c>
      <c r="AA4237" s="36">
        <f t="shared" si="656"/>
        <v>18735.310976839635</v>
      </c>
      <c r="AB4237" s="36">
        <f t="shared" si="657"/>
        <v>57929.354353821858</v>
      </c>
      <c r="AC4237" s="36">
        <f t="shared" si="658"/>
        <v>253690.62982606504</v>
      </c>
      <c r="AD4237" s="36">
        <f t="shared" si="659"/>
        <v>159566.77293656493</v>
      </c>
    </row>
    <row r="4238" spans="1:30" ht="14.25" customHeight="1" x14ac:dyDescent="0.25">
      <c r="A4238" s="16">
        <v>4222</v>
      </c>
      <c r="B4238" s="34">
        <v>0.46019049771633302</v>
      </c>
      <c r="C4238" s="34">
        <v>6.9338126395399699E-2</v>
      </c>
      <c r="D4238" s="34">
        <v>1.97609367694393E-2</v>
      </c>
      <c r="E4238" s="34">
        <v>6.2748859799579795E-2</v>
      </c>
      <c r="F4238" s="34">
        <v>2.4778093135512502E-2</v>
      </c>
      <c r="G4238" s="34">
        <v>0.17536372938329201</v>
      </c>
      <c r="H4238" s="35">
        <v>0.97344424248271899</v>
      </c>
      <c r="I4238" s="34">
        <v>9.6350954978897604E-2</v>
      </c>
      <c r="J4238" s="34">
        <v>2.2913973291502999E-2</v>
      </c>
      <c r="K4238" s="36">
        <f>Inputs!$B$12*(1+$B4238)^4</f>
        <v>272765.42660224182</v>
      </c>
      <c r="L4238" s="36">
        <f t="shared" si="650"/>
        <v>22533.712491860089</v>
      </c>
      <c r="M4238" s="36">
        <f t="shared" si="651"/>
        <v>260835.25122370396</v>
      </c>
      <c r="N4238" s="37">
        <f>M4238/Inputs!$B$6</f>
        <v>397.61471223125602</v>
      </c>
      <c r="O4238" s="38">
        <f>IF(N4238&gt;Inputs!$B$4,1,0)</f>
        <v>1</v>
      </c>
      <c r="P4238" s="34">
        <f t="shared" si="652"/>
        <v>7.3436981687394598E-2</v>
      </c>
      <c r="Q4238" s="36">
        <f>Inputs!$B$12*(1+$B4238)^0*$C4238+Inputs!$B$29*(1+$D4238)^0*Inputs!$B$19+Inputs!$B$30*(1+$E4238)^0*Inputs!$B$20+Inputs!$B$31*(1+$F4238)^0*Inputs!$B$21+Inputs!$B$22*(1+Inputs!$B$23)^0</f>
        <v>12182.331611150905</v>
      </c>
      <c r="R4238" s="36">
        <f>Inputs!$B$12*(1+$B4238)^1*$C4238+Inputs!$B$29*(1+$D4238)^1*Inputs!$B$19+Inputs!$B$30*(1+$E4238)^1*Inputs!$B$20+Inputs!$B$31*(1+$F4238)^1*Inputs!$B$21+Inputs!$B$22*(1+Inputs!$B$23)^1</f>
        <v>14362.384742885406</v>
      </c>
      <c r="S4238" s="36">
        <f>Inputs!$B$12*(1+$B4238)^2*$C4238+Inputs!$B$29*(1+$D4238)^2*Inputs!$B$19+Inputs!$B$30*(1+$E4238)^2*Inputs!$B$20+Inputs!$B$31*(1+$F4238)^2*Inputs!$B$21+Inputs!$B$22*(1+Inputs!$B$23)^2</f>
        <v>17435.357040332747</v>
      </c>
      <c r="T4238" s="36">
        <f>Inputs!$B$12*(1+$B4238)^3*$C4238+Inputs!$B$29*(1+$D4238)^3*Inputs!$B$19+Inputs!$B$30*(1+$E4238)^3*Inputs!$B$20+Inputs!$B$31*(1+$F4238)^3*Inputs!$B$21+Inputs!$B$22*(1+Inputs!$B$23)^3</f>
        <v>21807.349786688115</v>
      </c>
      <c r="U4238" s="36">
        <f>Inputs!$B$12*(1+$B4238)^4*$C4238+Inputs!$B$29*(1+$D4238)^4*Inputs!$B$19+Inputs!$B$30*(1+$E4238)^4*Inputs!$B$20+Inputs!$B$31*(1+$F4238)^4*Inputs!$B$21+Inputs!$B$22*(1+Inputs!$B$23)^4</f>
        <v>28071.087327019217</v>
      </c>
      <c r="V4238" s="35">
        <f>Inputs!$B$13/(Q4238*(1-$G4238))</f>
        <v>1.2602040058144357</v>
      </c>
      <c r="W4238" s="36">
        <f>Inputs!$B$13</f>
        <v>12660</v>
      </c>
      <c r="X4238" s="36">
        <f t="shared" si="653"/>
        <v>14076.455602871505</v>
      </c>
      <c r="Y4238" s="36">
        <f t="shared" si="654"/>
        <v>16057.504947277124</v>
      </c>
      <c r="Z4238" s="36">
        <f t="shared" si="655"/>
        <v>18794.785558358177</v>
      </c>
      <c r="AA4238" s="36">
        <f t="shared" si="656"/>
        <v>22533.712491860089</v>
      </c>
      <c r="AB4238" s="36">
        <f t="shared" si="657"/>
        <v>62678.421621224566</v>
      </c>
      <c r="AC4238" s="36">
        <f t="shared" si="658"/>
        <v>313875.22809932561</v>
      </c>
      <c r="AD4238" s="36">
        <f t="shared" si="659"/>
        <v>198156.82960247941</v>
      </c>
    </row>
    <row r="4239" spans="1:30" ht="14.25" customHeight="1" x14ac:dyDescent="0.25">
      <c r="A4239" s="16">
        <v>4223</v>
      </c>
      <c r="B4239" s="34">
        <v>0.38594830999750002</v>
      </c>
      <c r="C4239" s="34">
        <v>8.3101628390985602E-2</v>
      </c>
      <c r="D4239" s="34">
        <v>2.1783435389270099E-2</v>
      </c>
      <c r="E4239" s="34">
        <v>3.8256164401112701E-2</v>
      </c>
      <c r="F4239" s="34">
        <v>2.37115156614633E-2</v>
      </c>
      <c r="G4239" s="34">
        <v>0.185837699270927</v>
      </c>
      <c r="H4239" s="35">
        <v>1.03156097715596</v>
      </c>
      <c r="I4239" s="34">
        <v>9.5885117019163801E-2</v>
      </c>
      <c r="J4239" s="34">
        <v>2.82360044542521E-2</v>
      </c>
      <c r="K4239" s="36">
        <f>Inputs!$B$12*(1+$B4239)^4</f>
        <v>221380.50985140481</v>
      </c>
      <c r="L4239" s="36">
        <f t="shared" si="650"/>
        <v>22909.37186612406</v>
      </c>
      <c r="M4239" s="36">
        <f t="shared" si="651"/>
        <v>283883.6902458223</v>
      </c>
      <c r="N4239" s="37">
        <f>M4239/Inputs!$B$6</f>
        <v>432.7495278137535</v>
      </c>
      <c r="O4239" s="38">
        <f>IF(N4239&gt;Inputs!$B$4,1,0)</f>
        <v>1</v>
      </c>
      <c r="P4239" s="34">
        <f t="shared" si="652"/>
        <v>6.7649112564911698E-2</v>
      </c>
      <c r="Q4239" s="36">
        <f>Inputs!$B$12*(1+$B4239)^0*$C4239+Inputs!$B$29*(1+$D4239)^0*Inputs!$B$19+Inputs!$B$30*(1+$E4239)^0*Inputs!$B$20+Inputs!$B$31*(1+$F4239)^0*Inputs!$B$21+Inputs!$B$22*(1+Inputs!$B$23)^0</f>
        <v>13008.141730886058</v>
      </c>
      <c r="R4239" s="36">
        <f>Inputs!$B$12*(1+$B4239)^1*$C4239+Inputs!$B$29*(1+$D4239)^1*Inputs!$B$19+Inputs!$B$30*(1+$E4239)^1*Inputs!$B$20+Inputs!$B$31*(1+$F4239)^1*Inputs!$B$21+Inputs!$B$22*(1+Inputs!$B$23)^1</f>
        <v>15138.420228312887</v>
      </c>
      <c r="S4239" s="36">
        <f>Inputs!$B$12*(1+$B4239)^2*$C4239+Inputs!$B$29*(1+$D4239)^2*Inputs!$B$19+Inputs!$B$30*(1+$E4239)^2*Inputs!$B$20+Inputs!$B$31*(1+$F4239)^2*Inputs!$B$21+Inputs!$B$22*(1+Inputs!$B$23)^2</f>
        <v>18017.114981405164</v>
      </c>
      <c r="T4239" s="36">
        <f>Inputs!$B$12*(1+$B4239)^3*$C4239+Inputs!$B$29*(1+$D4239)^3*Inputs!$B$19+Inputs!$B$30*(1+$E4239)^3*Inputs!$B$20+Inputs!$B$31*(1+$F4239)^3*Inputs!$B$21+Inputs!$B$22*(1+Inputs!$B$23)^3</f>
        <v>21931.046240275005</v>
      </c>
      <c r="U4239" s="36">
        <f>Inputs!$B$12*(1+$B4239)^4*$C4239+Inputs!$B$29*(1+$D4239)^4*Inputs!$B$19+Inputs!$B$30*(1+$E4239)^4*Inputs!$B$20+Inputs!$B$31*(1+$F4239)^4*Inputs!$B$21+Inputs!$B$22*(1+Inputs!$B$23)^4</f>
        <v>27277.671070920755</v>
      </c>
      <c r="V4239" s="35">
        <f>Inputs!$B$13/(Q4239*(1-$G4239))</f>
        <v>1.1953840500043629</v>
      </c>
      <c r="W4239" s="36">
        <f>Inputs!$B$13</f>
        <v>12660</v>
      </c>
      <c r="X4239" s="36">
        <f t="shared" si="653"/>
        <v>14228.479852242463</v>
      </c>
      <c r="Y4239" s="36">
        <f t="shared" si="654"/>
        <v>16333.36772311628</v>
      </c>
      <c r="Z4239" s="36">
        <f t="shared" si="655"/>
        <v>19150.248812310445</v>
      </c>
      <c r="AA4239" s="36">
        <f t="shared" si="656"/>
        <v>22909.37186612406</v>
      </c>
      <c r="AB4239" s="36">
        <f t="shared" si="657"/>
        <v>63581.537827995482</v>
      </c>
      <c r="AC4239" s="36">
        <f t="shared" si="658"/>
        <v>348212.12132793339</v>
      </c>
      <c r="AD4239" s="36">
        <f t="shared" si="659"/>
        <v>220302.15241782682</v>
      </c>
    </row>
    <row r="4240" spans="1:30" ht="14.25" customHeight="1" x14ac:dyDescent="0.25">
      <c r="A4240" s="16">
        <v>4224</v>
      </c>
      <c r="B4240" s="34">
        <v>0.45431013416603899</v>
      </c>
      <c r="C4240" s="34">
        <v>7.6449234924990506E-2</v>
      </c>
      <c r="D4240" s="34">
        <v>2.1921127247560901E-2</v>
      </c>
      <c r="E4240" s="34">
        <v>6.5884643758950104E-2</v>
      </c>
      <c r="F4240" s="34">
        <v>1.6879309289342299E-2</v>
      </c>
      <c r="G4240" s="34">
        <v>0.21601207189155699</v>
      </c>
      <c r="H4240" s="35">
        <v>0.96852942005000298</v>
      </c>
      <c r="I4240" s="34">
        <v>8.9298195290503701E-2</v>
      </c>
      <c r="J4240" s="34">
        <v>2.7414898854362602E-2</v>
      </c>
      <c r="K4240" s="36">
        <f>Inputs!$B$12*(1+$B4240)^4</f>
        <v>268398.05987596244</v>
      </c>
      <c r="L4240" s="36">
        <f t="shared" si="650"/>
        <v>22470.77716269861</v>
      </c>
      <c r="M4240" s="36">
        <f t="shared" si="651"/>
        <v>307173.54496699659</v>
      </c>
      <c r="N4240" s="37">
        <f>M4240/Inputs!$B$6</f>
        <v>468.25235513261674</v>
      </c>
      <c r="O4240" s="38">
        <f>IF(N4240&gt;Inputs!$B$4,1,0)</f>
        <v>1</v>
      </c>
      <c r="P4240" s="34">
        <f t="shared" si="652"/>
        <v>6.18832964361411E-2</v>
      </c>
      <c r="Q4240" s="36">
        <f>Inputs!$B$12*(1+$B4240)^0*$C4240+Inputs!$B$29*(1+$D4240)^0*Inputs!$B$19+Inputs!$B$30*(1+$E4240)^0*Inputs!$B$20+Inputs!$B$31*(1+$F4240)^0*Inputs!$B$21+Inputs!$B$22*(1+Inputs!$B$23)^0</f>
        <v>12608.99812292635</v>
      </c>
      <c r="R4240" s="36">
        <f>Inputs!$B$12*(1+$B4240)^1*$C4240+Inputs!$B$29*(1+$D4240)^1*Inputs!$B$19+Inputs!$B$30*(1+$E4240)^1*Inputs!$B$20+Inputs!$B$31*(1+$F4240)^1*Inputs!$B$21+Inputs!$B$22*(1+Inputs!$B$23)^1</f>
        <v>14937.777438910693</v>
      </c>
      <c r="S4240" s="36">
        <f>Inputs!$B$12*(1+$B4240)^2*$C4240+Inputs!$B$29*(1+$D4240)^2*Inputs!$B$19+Inputs!$B$30*(1+$E4240)^2*Inputs!$B$20+Inputs!$B$31*(1+$F4240)^2*Inputs!$B$21+Inputs!$B$22*(1+Inputs!$B$23)^2</f>
        <v>18224.991220693402</v>
      </c>
      <c r="T4240" s="36">
        <f>Inputs!$B$12*(1+$B4240)^3*$C4240+Inputs!$B$29*(1+$D4240)^3*Inputs!$B$19+Inputs!$B$30*(1+$E4240)^3*Inputs!$B$20+Inputs!$B$31*(1+$F4240)^3*Inputs!$B$21+Inputs!$B$22*(1+Inputs!$B$23)^3</f>
        <v>22901.463854517177</v>
      </c>
      <c r="U4240" s="36">
        <f>Inputs!$B$12*(1+$B4240)^4*$C4240+Inputs!$B$29*(1+$D4240)^4*Inputs!$B$19+Inputs!$B$30*(1+$E4240)^4*Inputs!$B$20+Inputs!$B$31*(1+$F4240)^4*Inputs!$B$21+Inputs!$B$22*(1+Inputs!$B$23)^4</f>
        <v>29593.470581193447</v>
      </c>
      <c r="V4240" s="35">
        <f>Inputs!$B$13/(Q4240*(1-$G4240))</f>
        <v>1.2806892088851523</v>
      </c>
      <c r="W4240" s="36">
        <f>Inputs!$B$13</f>
        <v>12660</v>
      </c>
      <c r="X4240" s="36">
        <f t="shared" si="653"/>
        <v>14084.270223856342</v>
      </c>
      <c r="Y4240" s="36">
        <f t="shared" si="654"/>
        <v>16068.612562751619</v>
      </c>
      <c r="Z4240" s="36">
        <f t="shared" si="655"/>
        <v>18790.599561108178</v>
      </c>
      <c r="AA4240" s="36">
        <f t="shared" si="656"/>
        <v>22470.77716269861</v>
      </c>
      <c r="AB4240" s="36">
        <f t="shared" si="657"/>
        <v>63921.448576821276</v>
      </c>
      <c r="AC4240" s="36">
        <f t="shared" si="658"/>
        <v>373070.15907946602</v>
      </c>
      <c r="AD4240" s="36">
        <f t="shared" si="659"/>
        <v>243252.09639017531</v>
      </c>
    </row>
    <row r="4241" spans="1:30" ht="14.25" customHeight="1" x14ac:dyDescent="0.25">
      <c r="A4241" s="16">
        <v>4225</v>
      </c>
      <c r="B4241" s="34">
        <v>0.191063987663461</v>
      </c>
      <c r="C4241" s="34">
        <v>0.114600076994955</v>
      </c>
      <c r="D4241" s="34">
        <v>3.2254718394907803E-2</v>
      </c>
      <c r="E4241" s="34">
        <v>5.1424524650499299E-2</v>
      </c>
      <c r="F4241" s="34">
        <v>2.4025089894702499E-2</v>
      </c>
      <c r="G4241" s="34">
        <v>0.17773218104424399</v>
      </c>
      <c r="H4241" s="35">
        <v>0.98332477224272996</v>
      </c>
      <c r="I4241" s="34">
        <v>8.8695958228219698E-2</v>
      </c>
      <c r="J4241" s="34">
        <v>2.3481538994942E-2</v>
      </c>
      <c r="K4241" s="36">
        <f>Inputs!$B$12*(1+$B4241)^4</f>
        <v>120751.24728158656</v>
      </c>
      <c r="L4241" s="36">
        <f t="shared" ref="L4241:L4304" si="660">AA4241</f>
        <v>18617.233721412489</v>
      </c>
      <c r="M4241" s="36">
        <f t="shared" ref="M4241:M4304" si="661">AB4241+AD4241</f>
        <v>250245.93186128666</v>
      </c>
      <c r="N4241" s="37">
        <f>M4241/Inputs!$B$6</f>
        <v>381.47245710561992</v>
      </c>
      <c r="O4241" s="38">
        <f>IF(N4241&gt;Inputs!$B$4,1,0)</f>
        <v>0</v>
      </c>
      <c r="P4241" s="34">
        <f t="shared" ref="P4241:P4304" si="662">I4241-J4241</f>
        <v>6.5214419233277698E-2</v>
      </c>
      <c r="Q4241" s="36">
        <f>Inputs!$B$12*(1+$B4241)^0*$C4241+Inputs!$B$29*(1+$D4241)^0*Inputs!$B$19+Inputs!$B$30*(1+$E4241)^0*Inputs!$B$20+Inputs!$B$31*(1+$F4241)^0*Inputs!$B$21+Inputs!$B$22*(1+Inputs!$B$23)^0</f>
        <v>14898.048647124222</v>
      </c>
      <c r="R4241" s="36">
        <f>Inputs!$B$12*(1+$B4241)^1*$C4241+Inputs!$B$29*(1+$D4241)^1*Inputs!$B$19+Inputs!$B$30*(1+$E4241)^1*Inputs!$B$20+Inputs!$B$31*(1+$F4241)^1*Inputs!$B$21+Inputs!$B$22*(1+Inputs!$B$23)^1</f>
        <v>16486.722632500252</v>
      </c>
      <c r="S4241" s="36">
        <f>Inputs!$B$12*(1+$B4241)^2*$C4241+Inputs!$B$29*(1+$D4241)^2*Inputs!$B$19+Inputs!$B$30*(1+$E4241)^2*Inputs!$B$20+Inputs!$B$31*(1+$F4241)^2*Inputs!$B$21+Inputs!$B$22*(1+Inputs!$B$23)^2</f>
        <v>18337.013568313931</v>
      </c>
      <c r="T4241" s="36">
        <f>Inputs!$B$12*(1+$B4241)^3*$C4241+Inputs!$B$29*(1+$D4241)^3*Inputs!$B$19+Inputs!$B$30*(1+$E4241)^3*Inputs!$B$20+Inputs!$B$31*(1+$F4241)^3*Inputs!$B$21+Inputs!$B$22*(1+Inputs!$B$23)^3</f>
        <v>20497.333296599572</v>
      </c>
      <c r="U4241" s="36">
        <f>Inputs!$B$12*(1+$B4241)^4*$C4241+Inputs!$B$29*(1+$D4241)^4*Inputs!$B$19+Inputs!$B$30*(1+$E4241)^4*Inputs!$B$20+Inputs!$B$31*(1+$F4241)^4*Inputs!$B$21+Inputs!$B$22*(1+Inputs!$B$23)^4</f>
        <v>23025.27771743005</v>
      </c>
      <c r="V4241" s="35">
        <f>Inputs!$B$13/(Q4241*(1-$G4241))</f>
        <v>1.0334536988508345</v>
      </c>
      <c r="W4241" s="36">
        <f>Inputs!$B$13</f>
        <v>12660</v>
      </c>
      <c r="X4241" s="36">
        <f t="shared" ref="X4241:X4304" si="663">R4241*(1-$G4241)*($V4241+($H4241-$V4241)*1/4)</f>
        <v>13840.123361396252</v>
      </c>
      <c r="Y4241" s="36">
        <f t="shared" ref="Y4241:Y4304" si="664">S4241*(1-$G4241)*($V4241+($H4241-$V4241)*2/4)</f>
        <v>15204.428510926289</v>
      </c>
      <c r="Z4241" s="36">
        <f t="shared" ref="Z4241:Z4304" si="665">T4241*(1-$G4241)*($V4241+($H4241-$V4241)*3/4)</f>
        <v>16784.470255121865</v>
      </c>
      <c r="AA4241" s="36">
        <f t="shared" ref="AA4241:AA4304" si="666">U4241*(1-$G4241)*$H4241</f>
        <v>18617.233721412489</v>
      </c>
      <c r="AB4241" s="36">
        <f t="shared" ref="AB4241:AB4304" si="667">W4241/(1+$I4241)^1+X4241/(1+$I4241)^2+Y4241/(1+$I4241)^3+Z4241/(1+$I4241)^4+AA4241/(1+$I4241)^5</f>
        <v>59208.495978123305</v>
      </c>
      <c r="AC4241" s="36">
        <f t="shared" ref="AC4241:AC4304" si="668">AA4241*(1+$J4241)/($I4241-$J4241)</f>
        <v>292180.7055102422</v>
      </c>
      <c r="AD4241" s="36">
        <f t="shared" ref="AD4241:AD4304" si="669">AC4241/(1+$I4241)^5</f>
        <v>191037.43588316336</v>
      </c>
    </row>
    <row r="4242" spans="1:30" ht="14.25" customHeight="1" x14ac:dyDescent="0.25">
      <c r="A4242" s="16">
        <v>4226</v>
      </c>
      <c r="B4242" s="34">
        <v>0.42303521770650698</v>
      </c>
      <c r="C4242" s="34">
        <v>6.1494581818503098E-2</v>
      </c>
      <c r="D4242" s="34">
        <v>2.5673079738087301E-2</v>
      </c>
      <c r="E4242" s="34">
        <v>3.51420923562678E-2</v>
      </c>
      <c r="F4242" s="34">
        <v>1.9041691185187101E-2</v>
      </c>
      <c r="G4242" s="34">
        <v>0.16964375173997301</v>
      </c>
      <c r="H4242" s="35">
        <v>1.0779025177252799</v>
      </c>
      <c r="I4242" s="34">
        <v>9.4096362837465503E-2</v>
      </c>
      <c r="J4242" s="34">
        <v>2.4668653920266601E-2</v>
      </c>
      <c r="K4242" s="36">
        <f>Inputs!$B$12*(1+$B4242)^4</f>
        <v>246044.60314368695</v>
      </c>
      <c r="L4242" s="36">
        <f t="shared" si="660"/>
        <v>21428.589391658777</v>
      </c>
      <c r="M4242" s="36">
        <f t="shared" si="661"/>
        <v>263221.25316749158</v>
      </c>
      <c r="N4242" s="37">
        <f>M4242/Inputs!$B$6</f>
        <v>401.25191031629817</v>
      </c>
      <c r="O4242" s="38">
        <f>IF(N4242&gt;Inputs!$B$4,1,0)</f>
        <v>1</v>
      </c>
      <c r="P4242" s="34">
        <f t="shared" si="662"/>
        <v>6.9427708917198905E-2</v>
      </c>
      <c r="Q4242" s="36">
        <f>Inputs!$B$12*(1+$B4242)^0*$C4242+Inputs!$B$29*(1+$D4242)^0*Inputs!$B$19+Inputs!$B$30*(1+$E4242)^0*Inputs!$B$20+Inputs!$B$31*(1+$F4242)^0*Inputs!$B$21+Inputs!$B$22*(1+Inputs!$B$23)^0</f>
        <v>11711.718936537109</v>
      </c>
      <c r="R4242" s="36">
        <f>Inputs!$B$12*(1+$B4242)^1*$C4242+Inputs!$B$29*(1+$D4242)^1*Inputs!$B$19+Inputs!$B$30*(1+$E4242)^1*Inputs!$B$20+Inputs!$B$31*(1+$F4242)^1*Inputs!$B$21+Inputs!$B$22*(1+Inputs!$B$23)^1</f>
        <v>13462.423252361736</v>
      </c>
      <c r="S4242" s="36">
        <f>Inputs!$B$12*(1+$B4242)^2*$C4242+Inputs!$B$29*(1+$D4242)^2*Inputs!$B$19+Inputs!$B$30*(1+$E4242)^2*Inputs!$B$20+Inputs!$B$31*(1+$F4242)^2*Inputs!$B$21+Inputs!$B$22*(1+Inputs!$B$23)^2</f>
        <v>15878.268087594566</v>
      </c>
      <c r="T4242" s="36">
        <f>Inputs!$B$12*(1+$B4242)^3*$C4242+Inputs!$B$29*(1+$D4242)^3*Inputs!$B$19+Inputs!$B$30*(1+$E4242)^3*Inputs!$B$20+Inputs!$B$31*(1+$F4242)^3*Inputs!$B$21+Inputs!$B$22*(1+Inputs!$B$23)^3</f>
        <v>19238.717326549653</v>
      </c>
      <c r="U4242" s="36">
        <f>Inputs!$B$12*(1+$B4242)^4*$C4242+Inputs!$B$29*(1+$D4242)^4*Inputs!$B$19+Inputs!$B$30*(1+$E4242)^4*Inputs!$B$20+Inputs!$B$31*(1+$F4242)^4*Inputs!$B$21+Inputs!$B$22*(1+Inputs!$B$23)^4</f>
        <v>23941.405298255318</v>
      </c>
      <c r="V4242" s="35">
        <f>Inputs!$B$13/(Q4242*(1-$G4242))</f>
        <v>1.3018130064015307</v>
      </c>
      <c r="W4242" s="36">
        <f>Inputs!$B$13</f>
        <v>12660</v>
      </c>
      <c r="X4242" s="36">
        <f t="shared" si="663"/>
        <v>13926.704476327519</v>
      </c>
      <c r="Y4242" s="36">
        <f t="shared" si="664"/>
        <v>15687.821397499361</v>
      </c>
      <c r="Z4242" s="36">
        <f t="shared" si="665"/>
        <v>18113.722921564276</v>
      </c>
      <c r="AA4242" s="36">
        <f t="shared" si="666"/>
        <v>21428.589391658777</v>
      </c>
      <c r="AB4242" s="36">
        <f t="shared" si="667"/>
        <v>61493.185533000338</v>
      </c>
      <c r="AC4242" s="36">
        <f t="shared" si="668"/>
        <v>316259.95139127772</v>
      </c>
      <c r="AD4242" s="36">
        <f t="shared" si="669"/>
        <v>201728.06763449125</v>
      </c>
    </row>
    <row r="4243" spans="1:30" ht="14.25" customHeight="1" x14ac:dyDescent="0.25">
      <c r="A4243" s="16">
        <v>4227</v>
      </c>
      <c r="B4243" s="34">
        <v>0.21680484511040299</v>
      </c>
      <c r="C4243" s="34">
        <v>9.5221375434300204E-2</v>
      </c>
      <c r="D4243" s="34">
        <v>3.5484097655172402E-2</v>
      </c>
      <c r="E4243" s="34">
        <v>2.41182901814215E-2</v>
      </c>
      <c r="F4243" s="34">
        <v>1.75957323698001E-2</v>
      </c>
      <c r="G4243" s="34">
        <v>0.20361031978746399</v>
      </c>
      <c r="H4243" s="35">
        <v>1.0747418488451399</v>
      </c>
      <c r="I4243" s="34">
        <v>9.2133637011694705E-2</v>
      </c>
      <c r="J4243" s="34">
        <v>2.5537985346653799E-2</v>
      </c>
      <c r="K4243" s="36">
        <f>Inputs!$B$12*(1+$B4243)^4</f>
        <v>131533.07454259568</v>
      </c>
      <c r="L4243" s="36">
        <f t="shared" si="660"/>
        <v>18255.832930848814</v>
      </c>
      <c r="M4243" s="36">
        <f t="shared" si="661"/>
        <v>238877.48647494998</v>
      </c>
      <c r="N4243" s="37">
        <f>M4243/Inputs!$B$6</f>
        <v>364.14250987035058</v>
      </c>
      <c r="O4243" s="38">
        <f>IF(N4243&gt;Inputs!$B$4,1,0)</f>
        <v>0</v>
      </c>
      <c r="P4243" s="34">
        <f t="shared" si="662"/>
        <v>6.6595651665040903E-2</v>
      </c>
      <c r="Q4243" s="36">
        <f>Inputs!$B$12*(1+$B4243)^0*$C4243+Inputs!$B$29*(1+$D4243)^0*Inputs!$B$19+Inputs!$B$30*(1+$E4243)^0*Inputs!$B$20+Inputs!$B$31*(1+$F4243)^0*Inputs!$B$21+Inputs!$B$22*(1+Inputs!$B$23)^0</f>
        <v>13735.326553484934</v>
      </c>
      <c r="R4243" s="36">
        <f>Inputs!$B$12*(1+$B4243)^1*$C4243+Inputs!$B$29*(1+$D4243)^1*Inputs!$B$19+Inputs!$B$30*(1+$E4243)^1*Inputs!$B$20+Inputs!$B$31*(1+$F4243)^1*Inputs!$B$21+Inputs!$B$22*(1+Inputs!$B$23)^1</f>
        <v>15162.001821904432</v>
      </c>
      <c r="S4243" s="36">
        <f>Inputs!$B$12*(1+$B4243)^2*$C4243+Inputs!$B$29*(1+$D4243)^2*Inputs!$B$19+Inputs!$B$30*(1+$E4243)^2*Inputs!$B$20+Inputs!$B$31*(1+$F4243)^2*Inputs!$B$21+Inputs!$B$22*(1+Inputs!$B$23)^2</f>
        <v>16862.167246393758</v>
      </c>
      <c r="T4243" s="36">
        <f>Inputs!$B$12*(1+$B4243)^3*$C4243+Inputs!$B$29*(1+$D4243)^3*Inputs!$B$19+Inputs!$B$30*(1+$E4243)^3*Inputs!$B$20+Inputs!$B$31*(1+$F4243)^3*Inputs!$B$21+Inputs!$B$22*(1+Inputs!$B$23)^3</f>
        <v>18894.190659145759</v>
      </c>
      <c r="U4243" s="36">
        <f>Inputs!$B$12*(1+$B4243)^4*$C4243+Inputs!$B$29*(1+$D4243)^4*Inputs!$B$19+Inputs!$B$30*(1+$E4243)^4*Inputs!$B$20+Inputs!$B$31*(1+$F4243)^4*Inputs!$B$21+Inputs!$B$22*(1+Inputs!$B$23)^4</f>
        <v>21329.067513710448</v>
      </c>
      <c r="V4243" s="35">
        <f>Inputs!$B$13/(Q4243*(1-$G4243))</f>
        <v>1.1573616639987545</v>
      </c>
      <c r="W4243" s="36">
        <f>Inputs!$B$13</f>
        <v>12660</v>
      </c>
      <c r="X4243" s="36">
        <f t="shared" si="663"/>
        <v>13725.57641283516</v>
      </c>
      <c r="Y4243" s="36">
        <f t="shared" si="664"/>
        <v>14987.298304383561</v>
      </c>
      <c r="Z4243" s="36">
        <f t="shared" si="665"/>
        <v>16482.587354485393</v>
      </c>
      <c r="AA4243" s="36">
        <f t="shared" si="666"/>
        <v>18255.832930848814</v>
      </c>
      <c r="AB4243" s="36">
        <f t="shared" si="667"/>
        <v>57939.97451084519</v>
      </c>
      <c r="AC4243" s="36">
        <f t="shared" si="668"/>
        <v>281130.21881510993</v>
      </c>
      <c r="AD4243" s="36">
        <f t="shared" si="669"/>
        <v>180937.51196410481</v>
      </c>
    </row>
    <row r="4244" spans="1:30" ht="14.25" customHeight="1" x14ac:dyDescent="0.25">
      <c r="A4244" s="16">
        <v>4228</v>
      </c>
      <c r="B4244" s="34">
        <v>0.28744752264523499</v>
      </c>
      <c r="C4244" s="34">
        <v>8.5249196180415807E-2</v>
      </c>
      <c r="D4244" s="34">
        <v>3.3512860243927502E-2</v>
      </c>
      <c r="E4244" s="34">
        <v>5.7262005307226402E-2</v>
      </c>
      <c r="F4244" s="34">
        <v>-1.01100735553352E-2</v>
      </c>
      <c r="G4244" s="34">
        <v>0.223862569222365</v>
      </c>
      <c r="H4244" s="35">
        <v>1.1502588736488</v>
      </c>
      <c r="I4244" s="34">
        <v>8.9653266173030405E-2</v>
      </c>
      <c r="J4244" s="34">
        <v>3.0266249718280801E-2</v>
      </c>
      <c r="K4244" s="36">
        <f>Inputs!$B$12*(1+$B4244)^4</f>
        <v>164842.57650392095</v>
      </c>
      <c r="L4244" s="36">
        <f t="shared" si="660"/>
        <v>20263.43057743743</v>
      </c>
      <c r="M4244" s="36">
        <f t="shared" si="661"/>
        <v>289963.79610955395</v>
      </c>
      <c r="N4244" s="37">
        <f>M4244/Inputs!$B$6</f>
        <v>442.01798187432007</v>
      </c>
      <c r="O4244" s="38">
        <f>IF(N4244&gt;Inputs!$B$4,1,0)</f>
        <v>1</v>
      </c>
      <c r="P4244" s="34">
        <f t="shared" si="662"/>
        <v>5.93870164547496E-2</v>
      </c>
      <c r="Q4244" s="36">
        <f>Inputs!$B$12*(1+$B4244)^0*$C4244+Inputs!$B$29*(1+$D4244)^0*Inputs!$B$19+Inputs!$B$30*(1+$E4244)^0*Inputs!$B$20+Inputs!$B$31*(1+$F4244)^0*Inputs!$B$21+Inputs!$B$22*(1+Inputs!$B$23)^0</f>
        <v>13136.995798251872</v>
      </c>
      <c r="R4244" s="36">
        <f>Inputs!$B$12*(1+$B4244)^1*$C4244+Inputs!$B$29*(1+$D4244)^1*Inputs!$B$19+Inputs!$B$30*(1+$E4244)^1*Inputs!$B$20+Inputs!$B$31*(1+$F4244)^1*Inputs!$B$21+Inputs!$B$22*(1+Inputs!$B$23)^1</f>
        <v>14746.94810438521</v>
      </c>
      <c r="S4244" s="36">
        <f>Inputs!$B$12*(1+$B4244)^2*$C4244+Inputs!$B$29*(1+$D4244)^2*Inputs!$B$19+Inputs!$B$30*(1+$E4244)^2*Inputs!$B$20+Inputs!$B$31*(1+$F4244)^2*Inputs!$B$21+Inputs!$B$22*(1+Inputs!$B$23)^2</f>
        <v>16789.856183370692</v>
      </c>
      <c r="T4244" s="36">
        <f>Inputs!$B$12*(1+$B4244)^3*$C4244+Inputs!$B$29*(1+$D4244)^3*Inputs!$B$19+Inputs!$B$30*(1+$E4244)^3*Inputs!$B$20+Inputs!$B$31*(1+$F4244)^3*Inputs!$B$21+Inputs!$B$22*(1+Inputs!$B$23)^3</f>
        <v>19387.732254891511</v>
      </c>
      <c r="U4244" s="36">
        <f>Inputs!$B$12*(1+$B4244)^4*$C4244+Inputs!$B$29*(1+$D4244)^4*Inputs!$B$19+Inputs!$B$30*(1+$E4244)^4*Inputs!$B$20+Inputs!$B$31*(1+$F4244)^4*Inputs!$B$21+Inputs!$B$22*(1+Inputs!$B$23)^4</f>
        <v>22697.538000966553</v>
      </c>
      <c r="V4244" s="35">
        <f>Inputs!$B$13/(Q4244*(1-$G4244))</f>
        <v>1.2416494943715539</v>
      </c>
      <c r="W4244" s="36">
        <f>Inputs!$B$13</f>
        <v>12660</v>
      </c>
      <c r="X4244" s="36">
        <f t="shared" si="663"/>
        <v>13949.989525183501</v>
      </c>
      <c r="Y4244" s="36">
        <f t="shared" si="664"/>
        <v>15584.761027210943</v>
      </c>
      <c r="Z4244" s="36">
        <f t="shared" si="665"/>
        <v>17652.372931498343</v>
      </c>
      <c r="AA4244" s="36">
        <f t="shared" si="666"/>
        <v>20263.43057743743</v>
      </c>
      <c r="AB4244" s="36">
        <f t="shared" si="667"/>
        <v>61125.17942416478</v>
      </c>
      <c r="AC4244" s="36">
        <f t="shared" si="668"/>
        <v>351536.91621047142</v>
      </c>
      <c r="AD4244" s="36">
        <f t="shared" si="669"/>
        <v>228838.61668538916</v>
      </c>
    </row>
    <row r="4245" spans="1:30" ht="14.25" customHeight="1" x14ac:dyDescent="0.25">
      <c r="A4245" s="16">
        <v>4229</v>
      </c>
      <c r="B4245" s="34">
        <v>0.38962702392801302</v>
      </c>
      <c r="C4245" s="34">
        <v>6.3323056180480897E-2</v>
      </c>
      <c r="D4245" s="34">
        <v>3.5156515936477201E-2</v>
      </c>
      <c r="E4245" s="34">
        <v>4.1045749189342499E-2</v>
      </c>
      <c r="F4245" s="34">
        <v>1.1096567474210501E-2</v>
      </c>
      <c r="G4245" s="34">
        <v>0.200339994730689</v>
      </c>
      <c r="H4245" s="35">
        <v>1.1401025521061401</v>
      </c>
      <c r="I4245" s="34">
        <v>8.7471703257751096E-2</v>
      </c>
      <c r="J4245" s="34">
        <v>2.6772072025803999E-2</v>
      </c>
      <c r="K4245" s="36">
        <f>Inputs!$B$12*(1+$B4245)^4</f>
        <v>223740.32015217392</v>
      </c>
      <c r="L4245" s="36">
        <f t="shared" si="660"/>
        <v>20998.267531037451</v>
      </c>
      <c r="M4245" s="36">
        <f t="shared" si="661"/>
        <v>295741.68750835746</v>
      </c>
      <c r="N4245" s="37">
        <f>M4245/Inputs!$B$6</f>
        <v>450.82574315298393</v>
      </c>
      <c r="O4245" s="38">
        <f>IF(N4245&gt;Inputs!$B$4,1,0)</f>
        <v>1</v>
      </c>
      <c r="P4245" s="34">
        <f t="shared" si="662"/>
        <v>6.0699631231947097E-2</v>
      </c>
      <c r="Q4245" s="36">
        <f>Inputs!$B$12*(1+$B4245)^0*$C4245+Inputs!$B$29*(1+$D4245)^0*Inputs!$B$19+Inputs!$B$30*(1+$E4245)^0*Inputs!$B$20+Inputs!$B$31*(1+$F4245)^0*Inputs!$B$21+Inputs!$B$22*(1+Inputs!$B$23)^0</f>
        <v>11821.427398255775</v>
      </c>
      <c r="R4245" s="36">
        <f>Inputs!$B$12*(1+$B4245)^1*$C4245+Inputs!$B$29*(1+$D4245)^1*Inputs!$B$19+Inputs!$B$30*(1+$E4245)^1*Inputs!$B$20+Inputs!$B$31*(1+$F4245)^1*Inputs!$B$21+Inputs!$B$22*(1+Inputs!$B$23)^1</f>
        <v>13501.860096487566</v>
      </c>
      <c r="S4245" s="36">
        <f>Inputs!$B$12*(1+$B4245)^2*$C4245+Inputs!$B$29*(1+$D4245)^2*Inputs!$B$19+Inputs!$B$30*(1+$E4245)^2*Inputs!$B$20+Inputs!$B$31*(1+$F4245)^2*Inputs!$B$21+Inputs!$B$22*(1+Inputs!$B$23)^2</f>
        <v>15765.866428197027</v>
      </c>
      <c r="T4245" s="36">
        <f>Inputs!$B$12*(1+$B4245)^3*$C4245+Inputs!$B$29*(1+$D4245)^3*Inputs!$B$19+Inputs!$B$30*(1+$E4245)^3*Inputs!$B$20+Inputs!$B$31*(1+$F4245)^3*Inputs!$B$21+Inputs!$B$22*(1+Inputs!$B$23)^3</f>
        <v>18838.437022313694</v>
      </c>
      <c r="U4245" s="36">
        <f>Inputs!$B$12*(1+$B4245)^4*$C4245+Inputs!$B$29*(1+$D4245)^4*Inputs!$B$19+Inputs!$B$30*(1+$E4245)^4*Inputs!$B$20+Inputs!$B$31*(1+$F4245)^4*Inputs!$B$21+Inputs!$B$22*(1+Inputs!$B$23)^4</f>
        <v>23032.133613693441</v>
      </c>
      <c r="V4245" s="35">
        <f>Inputs!$B$13/(Q4245*(1-$G4245))</f>
        <v>1.3392399958925165</v>
      </c>
      <c r="W4245" s="36">
        <f>Inputs!$B$13</f>
        <v>12660</v>
      </c>
      <c r="X4245" s="36">
        <f t="shared" si="663"/>
        <v>13922.120341814427</v>
      </c>
      <c r="Y4245" s="36">
        <f t="shared" si="664"/>
        <v>15628.948352397951</v>
      </c>
      <c r="Z4245" s="36">
        <f t="shared" si="665"/>
        <v>17924.866551000592</v>
      </c>
      <c r="AA4245" s="36">
        <f t="shared" si="666"/>
        <v>20998.267531037451</v>
      </c>
      <c r="AB4245" s="36">
        <f t="shared" si="667"/>
        <v>62190.739900674802</v>
      </c>
      <c r="AC4245" s="36">
        <f t="shared" si="668"/>
        <v>355198.77508659259</v>
      </c>
      <c r="AD4245" s="36">
        <f t="shared" si="669"/>
        <v>233550.94760768267</v>
      </c>
    </row>
    <row r="4246" spans="1:30" ht="14.25" customHeight="1" x14ac:dyDescent="0.25">
      <c r="A4246" s="16">
        <v>4230</v>
      </c>
      <c r="B4246" s="34">
        <v>0.209072984781038</v>
      </c>
      <c r="C4246" s="34">
        <v>9.4113108926000805E-2</v>
      </c>
      <c r="D4246" s="34">
        <v>2.13113047525628E-2</v>
      </c>
      <c r="E4246" s="34">
        <v>2.2355416833758902E-2</v>
      </c>
      <c r="F4246" s="34">
        <v>-1.1569291931396899E-2</v>
      </c>
      <c r="G4246" s="34">
        <v>0.16822472999490401</v>
      </c>
      <c r="H4246" s="35">
        <v>1.12468277514413</v>
      </c>
      <c r="I4246" s="34">
        <v>0.10715315308420199</v>
      </c>
      <c r="J4246" s="34">
        <v>2.59722521215702E-2</v>
      </c>
      <c r="K4246" s="36">
        <f>Inputs!$B$12*(1+$B4246)^4</f>
        <v>128221.63795326825</v>
      </c>
      <c r="L4246" s="36">
        <f t="shared" si="660"/>
        <v>18819.963666702635</v>
      </c>
      <c r="M4246" s="36">
        <f t="shared" si="661"/>
        <v>199340.32892844389</v>
      </c>
      <c r="N4246" s="37">
        <f>M4246/Inputs!$B$6</f>
        <v>303.87245263482299</v>
      </c>
      <c r="O4246" s="38">
        <f>IF(N4246&gt;Inputs!$B$4,1,0)</f>
        <v>0</v>
      </c>
      <c r="P4246" s="34">
        <f t="shared" si="662"/>
        <v>8.1180900962631794E-2</v>
      </c>
      <c r="Q4246" s="36">
        <f>Inputs!$B$12*(1+$B4246)^0*$C4246+Inputs!$B$29*(1+$D4246)^0*Inputs!$B$19+Inputs!$B$30*(1+$E4246)^0*Inputs!$B$20+Inputs!$B$31*(1+$F4246)^0*Inputs!$B$21+Inputs!$B$22*(1+Inputs!$B$23)^0</f>
        <v>13668.830562986968</v>
      </c>
      <c r="R4246" s="36">
        <f>Inputs!$B$12*(1+$B4246)^1*$C4246+Inputs!$B$29*(1+$D4246)^1*Inputs!$B$19+Inputs!$B$30*(1+$E4246)^1*Inputs!$B$20+Inputs!$B$31*(1+$F4246)^1*Inputs!$B$21+Inputs!$B$22*(1+Inputs!$B$23)^1</f>
        <v>14854.630815519558</v>
      </c>
      <c r="S4246" s="36">
        <f>Inputs!$B$12*(1+$B4246)^2*$C4246+Inputs!$B$29*(1+$D4246)^2*Inputs!$B$19+Inputs!$B$30*(1+$E4246)^2*Inputs!$B$20+Inputs!$B$31*(1+$F4246)^2*Inputs!$B$21+Inputs!$B$22*(1+Inputs!$B$23)^2</f>
        <v>16288.547490500525</v>
      </c>
      <c r="T4246" s="36">
        <f>Inputs!$B$12*(1+$B4246)^3*$C4246+Inputs!$B$29*(1+$D4246)^3*Inputs!$B$19+Inputs!$B$30*(1+$E4246)^3*Inputs!$B$20+Inputs!$B$31*(1+$F4246)^3*Inputs!$B$21+Inputs!$B$22*(1+Inputs!$B$23)^3</f>
        <v>18022.176872636985</v>
      </c>
      <c r="U4246" s="36">
        <f>Inputs!$B$12*(1+$B4246)^4*$C4246+Inputs!$B$29*(1+$D4246)^4*Inputs!$B$19+Inputs!$B$30*(1+$E4246)^4*Inputs!$B$20+Inputs!$B$31*(1+$F4246)^4*Inputs!$B$21+Inputs!$B$22*(1+Inputs!$B$23)^4</f>
        <v>20117.904066437881</v>
      </c>
      <c r="V4246" s="35">
        <f>Inputs!$B$13/(Q4246*(1-$G4246))</f>
        <v>1.1135156920364946</v>
      </c>
      <c r="W4246" s="36">
        <f>Inputs!$B$13</f>
        <v>12660</v>
      </c>
      <c r="X4246" s="36">
        <f t="shared" si="663"/>
        <v>13792.776368823186</v>
      </c>
      <c r="Y4246" s="36">
        <f t="shared" si="664"/>
        <v>15162.016351808486</v>
      </c>
      <c r="Z4246" s="36">
        <f t="shared" si="665"/>
        <v>16817.59607225758</v>
      </c>
      <c r="AA4246" s="36">
        <f t="shared" si="666"/>
        <v>18819.963666702635</v>
      </c>
      <c r="AB4246" s="36">
        <f t="shared" si="667"/>
        <v>56364.69760378365</v>
      </c>
      <c r="AC4246" s="36">
        <f t="shared" si="668"/>
        <v>237848.56141053425</v>
      </c>
      <c r="AD4246" s="36">
        <f t="shared" si="669"/>
        <v>142975.63132466024</v>
      </c>
    </row>
    <row r="4247" spans="1:30" ht="14.25" customHeight="1" x14ac:dyDescent="0.25">
      <c r="A4247" s="16">
        <v>4231</v>
      </c>
      <c r="B4247" s="34">
        <v>0.26346079199997302</v>
      </c>
      <c r="C4247" s="34">
        <v>8.4651914729333103E-2</v>
      </c>
      <c r="D4247" s="34">
        <v>3.9537069527591999E-2</v>
      </c>
      <c r="E4247" s="34">
        <v>2.4715874081535499E-2</v>
      </c>
      <c r="F4247" s="34">
        <v>-6.0724337842358103E-3</v>
      </c>
      <c r="G4247" s="34">
        <v>0.18760636143266099</v>
      </c>
      <c r="H4247" s="35">
        <v>1.08207182805879</v>
      </c>
      <c r="I4247" s="34">
        <v>9.2281723262339396E-2</v>
      </c>
      <c r="J4247" s="34">
        <v>2.88508223035253E-2</v>
      </c>
      <c r="K4247" s="36">
        <f>Inputs!$B$12*(1+$B4247)^4</f>
        <v>152896.77593811974</v>
      </c>
      <c r="L4247" s="36">
        <f t="shared" si="660"/>
        <v>18793.382383899316</v>
      </c>
      <c r="M4247" s="36">
        <f t="shared" si="661"/>
        <v>254554.33527593367</v>
      </c>
      <c r="N4247" s="37">
        <f>M4247/Inputs!$B$6</f>
        <v>388.04014523770377</v>
      </c>
      <c r="O4247" s="38">
        <f>IF(N4247&gt;Inputs!$B$4,1,0)</f>
        <v>0</v>
      </c>
      <c r="P4247" s="34">
        <f t="shared" si="662"/>
        <v>6.3430900958814096E-2</v>
      </c>
      <c r="Q4247" s="36">
        <f>Inputs!$B$12*(1+$B4247)^0*$C4247+Inputs!$B$29*(1+$D4247)^0*Inputs!$B$19+Inputs!$B$30*(1+$E4247)^0*Inputs!$B$20+Inputs!$B$31*(1+$F4247)^0*Inputs!$B$21+Inputs!$B$22*(1+Inputs!$B$23)^0</f>
        <v>13101.158911186907</v>
      </c>
      <c r="R4247" s="36">
        <f>Inputs!$B$12*(1+$B4247)^1*$C4247+Inputs!$B$29*(1+$D4247)^1*Inputs!$B$19+Inputs!$B$30*(1+$E4247)^1*Inputs!$B$20+Inputs!$B$31*(1+$F4247)^1*Inputs!$B$21+Inputs!$B$22*(1+Inputs!$B$23)^1</f>
        <v>14535.372029267328</v>
      </c>
      <c r="S4247" s="36">
        <f>Inputs!$B$12*(1+$B4247)^2*$C4247+Inputs!$B$29*(1+$D4247)^2*Inputs!$B$19+Inputs!$B$30*(1+$E4247)^2*Inputs!$B$20+Inputs!$B$31*(1+$F4247)^2*Inputs!$B$21+Inputs!$B$22*(1+Inputs!$B$23)^2</f>
        <v>16326.921115245423</v>
      </c>
      <c r="T4247" s="36">
        <f>Inputs!$B$12*(1+$B4247)^3*$C4247+Inputs!$B$29*(1+$D4247)^3*Inputs!$B$19+Inputs!$B$30*(1+$E4247)^3*Inputs!$B$20+Inputs!$B$31*(1+$F4247)^3*Inputs!$B$21+Inputs!$B$22*(1+Inputs!$B$23)^3</f>
        <v>18568.867791550438</v>
      </c>
      <c r="U4247" s="36">
        <f>Inputs!$B$12*(1+$B4247)^4*$C4247+Inputs!$B$29*(1+$D4247)^4*Inputs!$B$19+Inputs!$B$30*(1+$E4247)^4*Inputs!$B$20+Inputs!$B$31*(1+$F4247)^4*Inputs!$B$21+Inputs!$B$22*(1+Inputs!$B$23)^4</f>
        <v>21378.75183768112</v>
      </c>
      <c r="V4247" s="35">
        <f>Inputs!$B$13/(Q4247*(1-$G4247))</f>
        <v>1.1894809121087353</v>
      </c>
      <c r="W4247" s="36">
        <f>Inputs!$B$13</f>
        <v>12660</v>
      </c>
      <c r="X4247" s="36">
        <f t="shared" si="663"/>
        <v>13728.834934690871</v>
      </c>
      <c r="Y4247" s="36">
        <f t="shared" si="664"/>
        <v>15064.809261303179</v>
      </c>
      <c r="Z4247" s="36">
        <f t="shared" si="665"/>
        <v>16728.375163829896</v>
      </c>
      <c r="AA4247" s="36">
        <f t="shared" si="666"/>
        <v>18793.382383899316</v>
      </c>
      <c r="AB4247" s="36">
        <f t="shared" si="667"/>
        <v>58496.977640656216</v>
      </c>
      <c r="AC4247" s="36">
        <f t="shared" si="668"/>
        <v>304829.13890966267</v>
      </c>
      <c r="AD4247" s="36">
        <f t="shared" si="669"/>
        <v>196057.35763527747</v>
      </c>
    </row>
    <row r="4248" spans="1:30" ht="14.25" customHeight="1" x14ac:dyDescent="0.25">
      <c r="A4248" s="16">
        <v>4232</v>
      </c>
      <c r="B4248" s="34">
        <v>0.189791331925759</v>
      </c>
      <c r="C4248" s="34">
        <v>8.5785350505869606E-2</v>
      </c>
      <c r="D4248" s="34">
        <v>3.5408619221028899E-2</v>
      </c>
      <c r="E4248" s="34">
        <v>7.0381885283869003E-2</v>
      </c>
      <c r="F4248" s="34">
        <v>1.3706227489583001E-2</v>
      </c>
      <c r="G4248" s="34">
        <v>0.18122255651004901</v>
      </c>
      <c r="H4248" s="35">
        <v>1.0095286322625201</v>
      </c>
      <c r="I4248" s="34">
        <v>0.107603900625501</v>
      </c>
      <c r="J4248" s="34">
        <v>2.28016313556276E-2</v>
      </c>
      <c r="K4248" s="36">
        <f>Inputs!$B$12*(1+$B4248)^4</f>
        <v>120235.98146313199</v>
      </c>
      <c r="L4248" s="36">
        <f t="shared" si="660"/>
        <v>16182.719676202834</v>
      </c>
      <c r="M4248" s="36">
        <f t="shared" si="661"/>
        <v>169656.4261259159</v>
      </c>
      <c r="N4248" s="37">
        <f>M4248/Inputs!$B$6</f>
        <v>258.62260080170108</v>
      </c>
      <c r="O4248" s="38">
        <f>IF(N4248&gt;Inputs!$B$4,1,0)</f>
        <v>0</v>
      </c>
      <c r="P4248" s="34">
        <f t="shared" si="662"/>
        <v>8.4802269269873401E-2</v>
      </c>
      <c r="Q4248" s="36">
        <f>Inputs!$B$12*(1+$B4248)^0*$C4248+Inputs!$B$29*(1+$D4248)^0*Inputs!$B$19+Inputs!$B$30*(1+$E4248)^0*Inputs!$B$20+Inputs!$B$31*(1+$F4248)^0*Inputs!$B$21+Inputs!$B$22*(1+Inputs!$B$23)^0</f>
        <v>13169.165057779097</v>
      </c>
      <c r="R4248" s="36">
        <f>Inputs!$B$12*(1+$B4248)^1*$C4248+Inputs!$B$29*(1+$D4248)^1*Inputs!$B$19+Inputs!$B$30*(1+$E4248)^1*Inputs!$B$20+Inputs!$B$31*(1+$F4248)^1*Inputs!$B$21+Inputs!$B$22*(1+Inputs!$B$23)^1</f>
        <v>14432.385913605387</v>
      </c>
      <c r="S4248" s="36">
        <f>Inputs!$B$12*(1+$B4248)^2*$C4248+Inputs!$B$29*(1+$D4248)^2*Inputs!$B$19+Inputs!$B$30*(1+$E4248)^2*Inputs!$B$20+Inputs!$B$31*(1+$F4248)^2*Inputs!$B$21+Inputs!$B$22*(1+Inputs!$B$23)^2</f>
        <v>15896.358779343194</v>
      </c>
      <c r="T4248" s="36">
        <f>Inputs!$B$12*(1+$B4248)^3*$C4248+Inputs!$B$29*(1+$D4248)^3*Inputs!$B$19+Inputs!$B$30*(1+$E4248)^3*Inputs!$B$20+Inputs!$B$31*(1+$F4248)^3*Inputs!$B$21+Inputs!$B$22*(1+Inputs!$B$23)^3</f>
        <v>17597.242741507165</v>
      </c>
      <c r="U4248" s="36">
        <f>Inputs!$B$12*(1+$B4248)^4*$C4248+Inputs!$B$29*(1+$D4248)^4*Inputs!$B$19+Inputs!$B$30*(1+$E4248)^4*Inputs!$B$20+Inputs!$B$31*(1+$F4248)^4*Inputs!$B$21+Inputs!$B$22*(1+Inputs!$B$23)^4</f>
        <v>19577.940327788092</v>
      </c>
      <c r="V4248" s="35">
        <f>Inputs!$B$13/(Q4248*(1-$G4248))</f>
        <v>1.1741121842012665</v>
      </c>
      <c r="W4248" s="36">
        <f>Inputs!$B$13</f>
        <v>12660</v>
      </c>
      <c r="X4248" s="36">
        <f t="shared" si="663"/>
        <v>13388.16306871774</v>
      </c>
      <c r="Y4248" s="36">
        <f t="shared" si="664"/>
        <v>14210.675871321908</v>
      </c>
      <c r="Z4248" s="36">
        <f t="shared" si="665"/>
        <v>15138.355335356551</v>
      </c>
      <c r="AA4248" s="36">
        <f t="shared" si="666"/>
        <v>16182.719676202834</v>
      </c>
      <c r="AB4248" s="36">
        <f t="shared" si="667"/>
        <v>52568.243100796331</v>
      </c>
      <c r="AC4248" s="36">
        <f t="shared" si="668"/>
        <v>195180.06094762826</v>
      </c>
      <c r="AD4248" s="36">
        <f t="shared" si="669"/>
        <v>117088.18302511958</v>
      </c>
    </row>
    <row r="4249" spans="1:30" ht="14.25" customHeight="1" x14ac:dyDescent="0.25">
      <c r="A4249" s="16">
        <v>4233</v>
      </c>
      <c r="B4249" s="34">
        <v>0.38660345514114902</v>
      </c>
      <c r="C4249" s="34">
        <v>8.0492104812101103E-2</v>
      </c>
      <c r="D4249" s="34">
        <v>1.53352307689389E-2</v>
      </c>
      <c r="E4249" s="34">
        <v>3.2589911563365798E-2</v>
      </c>
      <c r="F4249" s="34">
        <v>-1.00147122636413E-2</v>
      </c>
      <c r="G4249" s="34">
        <v>0.19170810748442499</v>
      </c>
      <c r="H4249" s="35">
        <v>0.98953825071413903</v>
      </c>
      <c r="I4249" s="34">
        <v>9.6930498430535403E-2</v>
      </c>
      <c r="J4249" s="34">
        <v>2.4423102116074701E-2</v>
      </c>
      <c r="K4249" s="36">
        <f>Inputs!$B$12*(1+$B4249)^4</f>
        <v>221799.39773195933</v>
      </c>
      <c r="L4249" s="36">
        <f t="shared" si="660"/>
        <v>20762.963967300333</v>
      </c>
      <c r="M4249" s="36">
        <f t="shared" si="661"/>
        <v>244799.62334275639</v>
      </c>
      <c r="N4249" s="37">
        <f>M4249/Inputs!$B$6</f>
        <v>373.17015753468962</v>
      </c>
      <c r="O4249" s="38">
        <f>IF(N4249&gt;Inputs!$B$4,1,0)</f>
        <v>0</v>
      </c>
      <c r="P4249" s="34">
        <f t="shared" si="662"/>
        <v>7.2507396314460709E-2</v>
      </c>
      <c r="Q4249" s="36">
        <f>Inputs!$B$12*(1+$B4249)^0*$C4249+Inputs!$B$29*(1+$D4249)^0*Inputs!$B$19+Inputs!$B$30*(1+$E4249)^0*Inputs!$B$20+Inputs!$B$31*(1+$F4249)^0*Inputs!$B$21+Inputs!$B$22*(1+Inputs!$B$23)^0</f>
        <v>12851.570316152989</v>
      </c>
      <c r="R4249" s="36">
        <f>Inputs!$B$12*(1+$B4249)^1*$C4249+Inputs!$B$29*(1+$D4249)^1*Inputs!$B$19+Inputs!$B$30*(1+$E4249)^1*Inputs!$B$20+Inputs!$B$31*(1+$F4249)^1*Inputs!$B$21+Inputs!$B$22*(1+Inputs!$B$23)^1</f>
        <v>14736.885107718863</v>
      </c>
      <c r="S4249" s="36">
        <f>Inputs!$B$12*(1+$B4249)^2*$C4249+Inputs!$B$29*(1+$D4249)^2*Inputs!$B$19+Inputs!$B$30*(1+$E4249)^2*Inputs!$B$20+Inputs!$B$31*(1+$F4249)^2*Inputs!$B$21+Inputs!$B$22*(1+Inputs!$B$23)^2</f>
        <v>17345.85628257264</v>
      </c>
      <c r="T4249" s="36">
        <f>Inputs!$B$12*(1+$B4249)^3*$C4249+Inputs!$B$29*(1+$D4249)^3*Inputs!$B$19+Inputs!$B$30*(1+$E4249)^3*Inputs!$B$20+Inputs!$B$31*(1+$F4249)^3*Inputs!$B$21+Inputs!$B$22*(1+Inputs!$B$23)^3</f>
        <v>20957.578654797187</v>
      </c>
      <c r="U4249" s="36">
        <f>Inputs!$B$12*(1+$B4249)^4*$C4249+Inputs!$B$29*(1+$D4249)^4*Inputs!$B$19+Inputs!$B$30*(1+$E4249)^4*Inputs!$B$20+Inputs!$B$31*(1+$F4249)^4*Inputs!$B$21+Inputs!$B$22*(1+Inputs!$B$23)^4</f>
        <v>25959.0348231721</v>
      </c>
      <c r="V4249" s="35">
        <f>Inputs!$B$13/(Q4249*(1-$G4249))</f>
        <v>1.218735007643186</v>
      </c>
      <c r="W4249" s="36">
        <f>Inputs!$B$13</f>
        <v>12660</v>
      </c>
      <c r="X4249" s="36">
        <f t="shared" si="663"/>
        <v>13834.680559053673</v>
      </c>
      <c r="Y4249" s="36">
        <f t="shared" si="664"/>
        <v>15480.564173595112</v>
      </c>
      <c r="Z4249" s="36">
        <f t="shared" si="665"/>
        <v>17733.259694914399</v>
      </c>
      <c r="AA4249" s="36">
        <f t="shared" si="666"/>
        <v>20762.963967300333</v>
      </c>
      <c r="AB4249" s="36">
        <f t="shared" si="667"/>
        <v>60089.437084466917</v>
      </c>
      <c r="AC4249" s="36">
        <f t="shared" si="668"/>
        <v>293350.21029108501</v>
      </c>
      <c r="AD4249" s="36">
        <f t="shared" si="669"/>
        <v>184710.18625828947</v>
      </c>
    </row>
    <row r="4250" spans="1:30" ht="14.25" customHeight="1" x14ac:dyDescent="0.25">
      <c r="A4250" s="16">
        <v>4234</v>
      </c>
      <c r="B4250" s="34">
        <v>0.23918308316953399</v>
      </c>
      <c r="C4250" s="34">
        <v>6.7415406923517301E-2</v>
      </c>
      <c r="D4250" s="34">
        <v>1.8981863299906001E-2</v>
      </c>
      <c r="E4250" s="34">
        <v>7.0328148987947703E-2</v>
      </c>
      <c r="F4250" s="34">
        <v>2.8590818349833898E-2</v>
      </c>
      <c r="G4250" s="34">
        <v>0.193591871667569</v>
      </c>
      <c r="H4250" s="35">
        <v>1.1522904826932701</v>
      </c>
      <c r="I4250" s="34">
        <v>9.1925180700816095E-2</v>
      </c>
      <c r="J4250" s="34">
        <v>2.70836124804892E-2</v>
      </c>
      <c r="K4250" s="36">
        <f>Inputs!$B$12*(1+$B4250)^4</f>
        <v>141479.38206536064</v>
      </c>
      <c r="L4250" s="36">
        <f t="shared" si="660"/>
        <v>17517.458508493764</v>
      </c>
      <c r="M4250" s="36">
        <f t="shared" si="661"/>
        <v>235556.01972850907</v>
      </c>
      <c r="N4250" s="37">
        <f>M4250/Inputs!$B$6</f>
        <v>359.0792983666297</v>
      </c>
      <c r="O4250" s="38">
        <f>IF(N4250&gt;Inputs!$B$4,1,0)</f>
        <v>0</v>
      </c>
      <c r="P4250" s="34">
        <f t="shared" si="662"/>
        <v>6.4841568220326898E-2</v>
      </c>
      <c r="Q4250" s="36">
        <f>Inputs!$B$12*(1+$B4250)^0*$C4250+Inputs!$B$29*(1+$D4250)^0*Inputs!$B$19+Inputs!$B$30*(1+$E4250)^0*Inputs!$B$20+Inputs!$B$31*(1+$F4250)^0*Inputs!$B$21+Inputs!$B$22*(1+Inputs!$B$23)^0</f>
        <v>12066.968442837959</v>
      </c>
      <c r="R4250" s="36">
        <f>Inputs!$B$12*(1+$B4250)^1*$C4250+Inputs!$B$29*(1+$D4250)^1*Inputs!$B$19+Inputs!$B$30*(1+$E4250)^1*Inputs!$B$20+Inputs!$B$31*(1+$F4250)^1*Inputs!$B$21+Inputs!$B$22*(1+Inputs!$B$23)^1</f>
        <v>13333.637131895366</v>
      </c>
      <c r="S4250" s="36">
        <f>Inputs!$B$12*(1+$B4250)^2*$C4250+Inputs!$B$29*(1+$D4250)^2*Inputs!$B$19+Inputs!$B$30*(1+$E4250)^2*Inputs!$B$20+Inputs!$B$31*(1+$F4250)^2*Inputs!$B$21+Inputs!$B$22*(1+Inputs!$B$23)^2</f>
        <v>14846.933805490247</v>
      </c>
      <c r="T4250" s="36">
        <f>Inputs!$B$12*(1+$B4250)^3*$C4250+Inputs!$B$29*(1+$D4250)^3*Inputs!$B$19+Inputs!$B$30*(1+$E4250)^3*Inputs!$B$20+Inputs!$B$31*(1+$F4250)^3*Inputs!$B$21+Inputs!$B$22*(1+Inputs!$B$23)^3</f>
        <v>16663.145581924749</v>
      </c>
      <c r="U4250" s="36">
        <f>Inputs!$B$12*(1+$B4250)^4*$C4250+Inputs!$B$29*(1+$D4250)^4*Inputs!$B$19+Inputs!$B$30*(1+$E4250)^4*Inputs!$B$20+Inputs!$B$31*(1+$F4250)^4*Inputs!$B$21+Inputs!$B$22*(1+Inputs!$B$23)^4</f>
        <v>18851.860871971207</v>
      </c>
      <c r="V4250" s="35">
        <f>Inputs!$B$13/(Q4250*(1-$G4250))</f>
        <v>1.3010099919763745</v>
      </c>
      <c r="W4250" s="36">
        <f>Inputs!$B$13</f>
        <v>12660</v>
      </c>
      <c r="X4250" s="36">
        <f t="shared" si="663"/>
        <v>13589.147984077703</v>
      </c>
      <c r="Y4250" s="36">
        <f t="shared" si="664"/>
        <v>14686.300701315467</v>
      </c>
      <c r="Z4250" s="36">
        <f t="shared" si="665"/>
        <v>15983.265359326066</v>
      </c>
      <c r="AA4250" s="36">
        <f t="shared" si="666"/>
        <v>17517.458508493764</v>
      </c>
      <c r="AB4250" s="36">
        <f t="shared" si="667"/>
        <v>56800.697586904847</v>
      </c>
      <c r="AC4250" s="36">
        <f t="shared" si="668"/>
        <v>277474.69810177508</v>
      </c>
      <c r="AD4250" s="36">
        <f t="shared" si="669"/>
        <v>178755.32214160424</v>
      </c>
    </row>
    <row r="4251" spans="1:30" ht="14.25" customHeight="1" x14ac:dyDescent="0.25">
      <c r="A4251" s="16">
        <v>4235</v>
      </c>
      <c r="B4251" s="34">
        <v>0.31432535342733098</v>
      </c>
      <c r="C4251" s="34">
        <v>8.6254077760481093E-2</v>
      </c>
      <c r="D4251" s="34">
        <v>2.3275250016952301E-2</v>
      </c>
      <c r="E4251" s="34">
        <v>5.0121024501401198E-2</v>
      </c>
      <c r="F4251" s="34">
        <v>1.0752495997066701E-2</v>
      </c>
      <c r="G4251" s="34">
        <v>0.20222160616185</v>
      </c>
      <c r="H4251" s="35">
        <v>1.1573772894988701</v>
      </c>
      <c r="I4251" s="34">
        <v>9.1027045522149103E-2</v>
      </c>
      <c r="J4251" s="34">
        <v>2.39875134662875E-2</v>
      </c>
      <c r="K4251" s="36">
        <f>Inputs!$B$12*(1+$B4251)^4</f>
        <v>179045.24535867665</v>
      </c>
      <c r="L4251" s="36">
        <f t="shared" si="660"/>
        <v>22376.378938640977</v>
      </c>
      <c r="M4251" s="36">
        <f t="shared" si="661"/>
        <v>285097.6487901166</v>
      </c>
      <c r="N4251" s="37">
        <f>M4251/Inputs!$B$6</f>
        <v>434.60007437517771</v>
      </c>
      <c r="O4251" s="38">
        <f>IF(N4251&gt;Inputs!$B$4,1,0)</f>
        <v>1</v>
      </c>
      <c r="P4251" s="34">
        <f t="shared" si="662"/>
        <v>6.7039532055861606E-2</v>
      </c>
      <c r="Q4251" s="36">
        <f>Inputs!$B$12*(1+$B4251)^0*$C4251+Inputs!$B$29*(1+$D4251)^0*Inputs!$B$19+Inputs!$B$30*(1+$E4251)^0*Inputs!$B$20+Inputs!$B$31*(1+$F4251)^0*Inputs!$B$21+Inputs!$B$22*(1+Inputs!$B$23)^0</f>
        <v>13197.288693055787</v>
      </c>
      <c r="R4251" s="36">
        <f>Inputs!$B$12*(1+$B4251)^1*$C4251+Inputs!$B$29*(1+$D4251)^1*Inputs!$B$19+Inputs!$B$30*(1+$E4251)^1*Inputs!$B$20+Inputs!$B$31*(1+$F4251)^1*Inputs!$B$21+Inputs!$B$22*(1+Inputs!$B$23)^1</f>
        <v>15006.124483631203</v>
      </c>
      <c r="S4251" s="36">
        <f>Inputs!$B$12*(1+$B4251)^2*$C4251+Inputs!$B$29*(1+$D4251)^2*Inputs!$B$19+Inputs!$B$30*(1+$E4251)^2*Inputs!$B$20+Inputs!$B$31*(1+$F4251)^2*Inputs!$B$21+Inputs!$B$22*(1+Inputs!$B$23)^2</f>
        <v>17332.821711149743</v>
      </c>
      <c r="T4251" s="36">
        <f>Inputs!$B$12*(1+$B4251)^3*$C4251+Inputs!$B$29*(1+$D4251)^3*Inputs!$B$19+Inputs!$B$30*(1+$E4251)^3*Inputs!$B$20+Inputs!$B$31*(1+$F4251)^3*Inputs!$B$21+Inputs!$B$22*(1+Inputs!$B$23)^3</f>
        <v>20338.401257796402</v>
      </c>
      <c r="U4251" s="36">
        <f>Inputs!$B$12*(1+$B4251)^4*$C4251+Inputs!$B$29*(1+$D4251)^4*Inputs!$B$19+Inputs!$B$30*(1+$E4251)^4*Inputs!$B$20+Inputs!$B$31*(1+$F4251)^4*Inputs!$B$21+Inputs!$B$22*(1+Inputs!$B$23)^4</f>
        <v>24234.417290888221</v>
      </c>
      <c r="V4251" s="35">
        <f>Inputs!$B$13/(Q4251*(1-$G4251))</f>
        <v>1.2024491465337095</v>
      </c>
      <c r="W4251" s="36">
        <f>Inputs!$B$13</f>
        <v>12660</v>
      </c>
      <c r="X4251" s="36">
        <f t="shared" si="663"/>
        <v>14260.299243767604</v>
      </c>
      <c r="Y4251" s="36">
        <f t="shared" si="664"/>
        <v>16315.545785543794</v>
      </c>
      <c r="Z4251" s="36">
        <f t="shared" si="665"/>
        <v>18961.896908354192</v>
      </c>
      <c r="AA4251" s="36">
        <f t="shared" si="666"/>
        <v>22376.378938640977</v>
      </c>
      <c r="AB4251" s="36">
        <f t="shared" si="667"/>
        <v>64004.180545388808</v>
      </c>
      <c r="AC4251" s="36">
        <f t="shared" si="668"/>
        <v>341785.3903077023</v>
      </c>
      <c r="AD4251" s="36">
        <f t="shared" si="669"/>
        <v>221093.46824472779</v>
      </c>
    </row>
    <row r="4252" spans="1:30" ht="14.25" customHeight="1" x14ac:dyDescent="0.25">
      <c r="A4252" s="16">
        <v>4236</v>
      </c>
      <c r="B4252" s="34">
        <v>0.35365624861181499</v>
      </c>
      <c r="C4252" s="34">
        <v>6.6934593431800096E-2</v>
      </c>
      <c r="D4252" s="34">
        <v>4.9270354810606098E-2</v>
      </c>
      <c r="E4252" s="34">
        <v>3.5120336658576203E-2</v>
      </c>
      <c r="F4252" s="34">
        <v>1.8785617486521598E-2</v>
      </c>
      <c r="G4252" s="34">
        <v>0.174004325457565</v>
      </c>
      <c r="H4252" s="35">
        <v>1.0506666612137301</v>
      </c>
      <c r="I4252" s="34">
        <v>9.2085276351189502E-2</v>
      </c>
      <c r="J4252" s="34">
        <v>2.4788561977187099E-2</v>
      </c>
      <c r="K4252" s="36">
        <f>Inputs!$B$12*(1+$B4252)^4</f>
        <v>201458.13993553774</v>
      </c>
      <c r="L4252" s="36">
        <f t="shared" si="660"/>
        <v>19646.412997126958</v>
      </c>
      <c r="M4252" s="36">
        <f t="shared" si="661"/>
        <v>252228.50269175085</v>
      </c>
      <c r="N4252" s="37">
        <f>M4252/Inputs!$B$6</f>
        <v>384.49466873742506</v>
      </c>
      <c r="O4252" s="38">
        <f>IF(N4252&gt;Inputs!$B$4,1,0)</f>
        <v>0</v>
      </c>
      <c r="P4252" s="34">
        <f t="shared" si="662"/>
        <v>6.7296714374002406E-2</v>
      </c>
      <c r="Q4252" s="36">
        <f>Inputs!$B$12*(1+$B4252)^0*$C4252+Inputs!$B$29*(1+$D4252)^0*Inputs!$B$19+Inputs!$B$30*(1+$E4252)^0*Inputs!$B$20+Inputs!$B$31*(1+$F4252)^0*Inputs!$B$21+Inputs!$B$22*(1+Inputs!$B$23)^0</f>
        <v>12038.119633334929</v>
      </c>
      <c r="R4252" s="36">
        <f>Inputs!$B$12*(1+$B4252)^1*$C4252+Inputs!$B$29*(1+$D4252)^1*Inputs!$B$19+Inputs!$B$30*(1+$E4252)^1*Inputs!$B$20+Inputs!$B$31*(1+$F4252)^1*Inputs!$B$21+Inputs!$B$22*(1+Inputs!$B$23)^1</f>
        <v>13724.904490492951</v>
      </c>
      <c r="S4252" s="36">
        <f>Inputs!$B$12*(1+$B4252)^2*$C4252+Inputs!$B$29*(1+$D4252)^2*Inputs!$B$19+Inputs!$B$30*(1+$E4252)^2*Inputs!$B$20+Inputs!$B$31*(1+$F4252)^2*Inputs!$B$21+Inputs!$B$22*(1+Inputs!$B$23)^2</f>
        <v>15924.617947713155</v>
      </c>
      <c r="T4252" s="36">
        <f>Inputs!$B$12*(1+$B4252)^3*$C4252+Inputs!$B$29*(1+$D4252)^3*Inputs!$B$19+Inputs!$B$30*(1+$E4252)^3*Inputs!$B$20+Inputs!$B$31*(1+$F4252)^3*Inputs!$B$21+Inputs!$B$22*(1+Inputs!$B$23)^3</f>
        <v>18815.373223737159</v>
      </c>
      <c r="U4252" s="36">
        <f>Inputs!$B$12*(1+$B4252)^4*$C4252+Inputs!$B$29*(1+$D4252)^4*Inputs!$B$19+Inputs!$B$30*(1+$E4252)^4*Inputs!$B$20+Inputs!$B$31*(1+$F4252)^4*Inputs!$B$21+Inputs!$B$22*(1+Inputs!$B$23)^4</f>
        <v>22638.129732751142</v>
      </c>
      <c r="V4252" s="35">
        <f>Inputs!$B$13/(Q4252*(1-$G4252))</f>
        <v>1.273201898783157</v>
      </c>
      <c r="W4252" s="36">
        <f>Inputs!$B$13</f>
        <v>12660</v>
      </c>
      <c r="X4252" s="36">
        <f t="shared" si="663"/>
        <v>13803.218456478968</v>
      </c>
      <c r="Y4252" s="36">
        <f t="shared" si="664"/>
        <v>15283.694902687306</v>
      </c>
      <c r="Z4252" s="36">
        <f t="shared" si="665"/>
        <v>17193.476827820243</v>
      </c>
      <c r="AA4252" s="36">
        <f t="shared" si="666"/>
        <v>19646.412997126958</v>
      </c>
      <c r="AB4252" s="36">
        <f t="shared" si="667"/>
        <v>59635.316529698299</v>
      </c>
      <c r="AC4252" s="36">
        <f t="shared" si="668"/>
        <v>299173.88256793492</v>
      </c>
      <c r="AD4252" s="36">
        <f t="shared" si="669"/>
        <v>192593.18616205256</v>
      </c>
    </row>
    <row r="4253" spans="1:30" ht="14.25" customHeight="1" x14ac:dyDescent="0.25">
      <c r="A4253" s="16">
        <v>4237</v>
      </c>
      <c r="B4253" s="34">
        <v>0.34244677754833702</v>
      </c>
      <c r="C4253" s="34">
        <v>9.8818514685787201E-2</v>
      </c>
      <c r="D4253" s="34">
        <v>2.4236950189485899E-2</v>
      </c>
      <c r="E4253" s="34">
        <v>3.8387119190071102E-2</v>
      </c>
      <c r="F4253" s="34">
        <v>-2.3826822934820799E-3</v>
      </c>
      <c r="G4253" s="34">
        <v>0.21811362655046701</v>
      </c>
      <c r="H4253" s="35">
        <v>1.0574469064407499</v>
      </c>
      <c r="I4253" s="34">
        <v>9.4536481255960897E-2</v>
      </c>
      <c r="J4253" s="34">
        <v>2.0663634818950199E-2</v>
      </c>
      <c r="K4253" s="36">
        <f>Inputs!$B$12*(1+$B4253)^4</f>
        <v>194867.56452391762</v>
      </c>
      <c r="L4253" s="36">
        <f t="shared" si="660"/>
        <v>22891.612900348646</v>
      </c>
      <c r="M4253" s="36">
        <f t="shared" si="661"/>
        <v>265260.91179308825</v>
      </c>
      <c r="N4253" s="37">
        <f>M4253/Inputs!$B$6</f>
        <v>404.36114602604914</v>
      </c>
      <c r="O4253" s="38">
        <f>IF(N4253&gt;Inputs!$B$4,1,0)</f>
        <v>1</v>
      </c>
      <c r="P4253" s="34">
        <f t="shared" si="662"/>
        <v>7.3872846437010697E-2</v>
      </c>
      <c r="Q4253" s="36">
        <f>Inputs!$B$12*(1+$B4253)^0*$C4253+Inputs!$B$29*(1+$D4253)^0*Inputs!$B$19+Inputs!$B$30*(1+$E4253)^0*Inputs!$B$20+Inputs!$B$31*(1+$F4253)^0*Inputs!$B$21+Inputs!$B$22*(1+Inputs!$B$23)^0</f>
        <v>13951.154908574154</v>
      </c>
      <c r="R4253" s="36">
        <f>Inputs!$B$12*(1+$B4253)^1*$C4253+Inputs!$B$29*(1+$D4253)^1*Inputs!$B$19+Inputs!$B$30*(1+$E4253)^1*Inputs!$B$20+Inputs!$B$31*(1+$F4253)^1*Inputs!$B$21+Inputs!$B$22*(1+Inputs!$B$23)^1</f>
        <v>16078.12370872507</v>
      </c>
      <c r="S4253" s="36">
        <f>Inputs!$B$12*(1+$B4253)^2*$C4253+Inputs!$B$29*(1+$D4253)^2*Inputs!$B$19+Inputs!$B$30*(1+$E4253)^2*Inputs!$B$20+Inputs!$B$31*(1+$F4253)^2*Inputs!$B$21+Inputs!$B$22*(1+Inputs!$B$23)^2</f>
        <v>18903.990690847546</v>
      </c>
      <c r="T4253" s="36">
        <f>Inputs!$B$12*(1+$B4253)^3*$C4253+Inputs!$B$29*(1+$D4253)^3*Inputs!$B$19+Inputs!$B$30*(1+$E4253)^3*Inputs!$B$20+Inputs!$B$31*(1+$F4253)^3*Inputs!$B$21+Inputs!$B$22*(1+Inputs!$B$23)^3</f>
        <v>22666.987828400306</v>
      </c>
      <c r="U4253" s="36">
        <f>Inputs!$B$12*(1+$B4253)^4*$C4253+Inputs!$B$29*(1+$D4253)^4*Inputs!$B$19+Inputs!$B$30*(1+$E4253)^4*Inputs!$B$20+Inputs!$B$31*(1+$F4253)^4*Inputs!$B$21+Inputs!$B$22*(1+Inputs!$B$23)^4</f>
        <v>27686.890169101658</v>
      </c>
      <c r="V4253" s="35">
        <f>Inputs!$B$13/(Q4253*(1-$G4253))</f>
        <v>1.1605928756143253</v>
      </c>
      <c r="W4253" s="36">
        <f>Inputs!$B$13</f>
        <v>12660</v>
      </c>
      <c r="X4253" s="36">
        <f t="shared" si="663"/>
        <v>14265.952719940544</v>
      </c>
      <c r="Y4253" s="36">
        <f t="shared" si="664"/>
        <v>16392.170956771784</v>
      </c>
      <c r="Z4253" s="36">
        <f t="shared" si="665"/>
        <v>19198.155177561799</v>
      </c>
      <c r="AA4253" s="36">
        <f t="shared" si="666"/>
        <v>22891.612900348646</v>
      </c>
      <c r="AB4253" s="36">
        <f t="shared" si="667"/>
        <v>63924.189137136891</v>
      </c>
      <c r="AC4253" s="36">
        <f t="shared" si="668"/>
        <v>316281.79983101896</v>
      </c>
      <c r="AD4253" s="36">
        <f t="shared" si="669"/>
        <v>201336.72265595134</v>
      </c>
    </row>
    <row r="4254" spans="1:30" ht="14.25" customHeight="1" x14ac:dyDescent="0.25">
      <c r="A4254" s="16">
        <v>4238</v>
      </c>
      <c r="B4254" s="34">
        <v>0.33295836012307101</v>
      </c>
      <c r="C4254" s="34">
        <v>5.3453685609745401E-2</v>
      </c>
      <c r="D4254" s="34">
        <v>5.9818349022331503E-3</v>
      </c>
      <c r="E4254" s="34">
        <v>5.5014156878392201E-2</v>
      </c>
      <c r="F4254" s="34">
        <v>2.48802405825173E-2</v>
      </c>
      <c r="G4254" s="34">
        <v>0.17269920452462401</v>
      </c>
      <c r="H4254" s="35">
        <v>0.91554926334446596</v>
      </c>
      <c r="I4254" s="34">
        <v>9.2158762536904804E-2</v>
      </c>
      <c r="J4254" s="34">
        <v>2.6168491758308401E-2</v>
      </c>
      <c r="K4254" s="36">
        <f>Inputs!$B$12*(1+$B4254)^4</f>
        <v>189416.40150695157</v>
      </c>
      <c r="L4254" s="36">
        <f t="shared" si="660"/>
        <v>14394.199940510409</v>
      </c>
      <c r="M4254" s="36">
        <f t="shared" si="661"/>
        <v>195671.63925597997</v>
      </c>
      <c r="N4254" s="37">
        <f>M4254/Inputs!$B$6</f>
        <v>298.27993789021338</v>
      </c>
      <c r="O4254" s="38">
        <f>IF(N4254&gt;Inputs!$B$4,1,0)</f>
        <v>0</v>
      </c>
      <c r="P4254" s="34">
        <f t="shared" si="662"/>
        <v>6.5990270778596399E-2</v>
      </c>
      <c r="Q4254" s="36">
        <f>Inputs!$B$12*(1+$B4254)^0*$C4254+Inputs!$B$29*(1+$D4254)^0*Inputs!$B$19+Inputs!$B$30*(1+$E4254)^0*Inputs!$B$20+Inputs!$B$31*(1+$F4254)^0*Inputs!$B$21+Inputs!$B$22*(1+Inputs!$B$23)^0</f>
        <v>11229.265164011646</v>
      </c>
      <c r="R4254" s="36">
        <f>Inputs!$B$12*(1+$B4254)^1*$C4254+Inputs!$B$29*(1+$D4254)^1*Inputs!$B$19+Inputs!$B$30*(1+$E4254)^1*Inputs!$B$20+Inputs!$B$31*(1+$F4254)^1*Inputs!$B$21+Inputs!$B$22*(1+Inputs!$B$23)^1</f>
        <v>12498.254374364877</v>
      </c>
      <c r="S4254" s="36">
        <f>Inputs!$B$12*(1+$B4254)^2*$C4254+Inputs!$B$29*(1+$D4254)^2*Inputs!$B$19+Inputs!$B$30*(1+$E4254)^2*Inputs!$B$20+Inputs!$B$31*(1+$F4254)^2*Inputs!$B$21+Inputs!$B$22*(1+Inputs!$B$23)^2</f>
        <v>14131.239446619333</v>
      </c>
      <c r="T4254" s="36">
        <f>Inputs!$B$12*(1+$B4254)^3*$C4254+Inputs!$B$29*(1+$D4254)^3*Inputs!$B$19+Inputs!$B$30*(1+$E4254)^3*Inputs!$B$20+Inputs!$B$31*(1+$F4254)^3*Inputs!$B$21+Inputs!$B$22*(1+Inputs!$B$23)^3</f>
        <v>16247.032013010963</v>
      </c>
      <c r="U4254" s="36">
        <f>Inputs!$B$12*(1+$B4254)^4*$C4254+Inputs!$B$29*(1+$D4254)^4*Inputs!$B$19+Inputs!$B$30*(1+$E4254)^4*Inputs!$B$20+Inputs!$B$31*(1+$F4254)^4*Inputs!$B$21+Inputs!$B$22*(1+Inputs!$B$23)^4</f>
        <v>19003.884027750035</v>
      </c>
      <c r="V4254" s="35">
        <f>Inputs!$B$13/(Q4254*(1-$G4254))</f>
        <v>1.3627585846467769</v>
      </c>
      <c r="W4254" s="36">
        <f>Inputs!$B$13</f>
        <v>12660</v>
      </c>
      <c r="X4254" s="36">
        <f t="shared" si="663"/>
        <v>12934.657225982808</v>
      </c>
      <c r="Y4254" s="36">
        <f t="shared" si="664"/>
        <v>13317.604330976641</v>
      </c>
      <c r="Z4254" s="36">
        <f t="shared" si="665"/>
        <v>13808.820270894654</v>
      </c>
      <c r="AA4254" s="36">
        <f t="shared" si="666"/>
        <v>14394.199940510409</v>
      </c>
      <c r="AB4254" s="36">
        <f t="shared" si="667"/>
        <v>51626.892799703695</v>
      </c>
      <c r="AC4254" s="36">
        <f t="shared" si="668"/>
        <v>223834.12386014874</v>
      </c>
      <c r="AD4254" s="36">
        <f t="shared" si="669"/>
        <v>144044.74645627628</v>
      </c>
    </row>
    <row r="4255" spans="1:30" ht="14.25" customHeight="1" x14ac:dyDescent="0.25">
      <c r="A4255" s="16">
        <v>4239</v>
      </c>
      <c r="B4255" s="34">
        <v>0.33276156478954499</v>
      </c>
      <c r="C4255" s="34">
        <v>0.106908662429523</v>
      </c>
      <c r="D4255" s="34">
        <v>1.59664124895335E-2</v>
      </c>
      <c r="E4255" s="34">
        <v>4.0240245737569097E-2</v>
      </c>
      <c r="F4255" s="34">
        <v>1.1685020503366001E-2</v>
      </c>
      <c r="G4255" s="34">
        <v>0.16725790334719701</v>
      </c>
      <c r="H4255" s="35">
        <v>0.98177011577929396</v>
      </c>
      <c r="I4255" s="34">
        <v>0.101969312116092</v>
      </c>
      <c r="J4255" s="34">
        <v>2.6517485807808602E-2</v>
      </c>
      <c r="K4255" s="36">
        <f>Inputs!$B$12*(1+$B4255)^4</f>
        <v>189304.56602657487</v>
      </c>
      <c r="L4255" s="36">
        <f t="shared" si="660"/>
        <v>23571.293712673545</v>
      </c>
      <c r="M4255" s="36">
        <f t="shared" si="661"/>
        <v>261012.10345362581</v>
      </c>
      <c r="N4255" s="37">
        <f>M4255/Inputs!$B$6</f>
        <v>397.88430404516129</v>
      </c>
      <c r="O4255" s="38">
        <f>IF(N4255&gt;Inputs!$B$4,1,0)</f>
        <v>1</v>
      </c>
      <c r="P4255" s="34">
        <f t="shared" si="662"/>
        <v>7.5451826308283398E-2</v>
      </c>
      <c r="Q4255" s="36">
        <f>Inputs!$B$12*(1+$B4255)^0*$C4255+Inputs!$B$29*(1+$D4255)^0*Inputs!$B$19+Inputs!$B$30*(1+$E4255)^0*Inputs!$B$20+Inputs!$B$31*(1+$F4255)^0*Inputs!$B$21+Inputs!$B$22*(1+Inputs!$B$23)^0</f>
        <v>14436.563773198301</v>
      </c>
      <c r="R4255" s="36">
        <f>Inputs!$B$12*(1+$B4255)^1*$C4255+Inputs!$B$29*(1+$D4255)^1*Inputs!$B$19+Inputs!$B$30*(1+$E4255)^1*Inputs!$B$20+Inputs!$B$31*(1+$F4255)^1*Inputs!$B$21+Inputs!$B$22*(1+Inputs!$B$23)^1</f>
        <v>16708.488685201868</v>
      </c>
      <c r="S4255" s="36">
        <f>Inputs!$B$12*(1+$B4255)^2*$C4255+Inputs!$B$29*(1+$D4255)^2*Inputs!$B$19+Inputs!$B$30*(1+$E4255)^2*Inputs!$B$20+Inputs!$B$31*(1+$F4255)^2*Inputs!$B$21+Inputs!$B$22*(1+Inputs!$B$23)^2</f>
        <v>19694.147065895959</v>
      </c>
      <c r="T4255" s="36">
        <f>Inputs!$B$12*(1+$B4255)^3*$C4255+Inputs!$B$29*(1+$D4255)^3*Inputs!$B$19+Inputs!$B$30*(1+$E4255)^3*Inputs!$B$20+Inputs!$B$31*(1+$F4255)^3*Inputs!$B$21+Inputs!$B$22*(1+Inputs!$B$23)^3</f>
        <v>23630.015375677278</v>
      </c>
      <c r="U4255" s="36">
        <f>Inputs!$B$12*(1+$B4255)^4*$C4255+Inputs!$B$29*(1+$D4255)^4*Inputs!$B$19+Inputs!$B$30*(1+$E4255)^4*Inputs!$B$20+Inputs!$B$31*(1+$F4255)^4*Inputs!$B$21+Inputs!$B$22*(1+Inputs!$B$23)^4</f>
        <v>28831.224739660756</v>
      </c>
      <c r="V4255" s="35">
        <f>Inputs!$B$13/(Q4255*(1-$G4255))</f>
        <v>1.0530751204101945</v>
      </c>
      <c r="W4255" s="36">
        <f>Inputs!$B$13</f>
        <v>12660</v>
      </c>
      <c r="X4255" s="36">
        <f t="shared" si="663"/>
        <v>14404.309798511069</v>
      </c>
      <c r="Y4255" s="36">
        <f t="shared" si="664"/>
        <v>16685.878788041806</v>
      </c>
      <c r="Z4255" s="36">
        <f t="shared" si="665"/>
        <v>19669.765974105845</v>
      </c>
      <c r="AA4255" s="36">
        <f t="shared" si="666"/>
        <v>23571.293712673545</v>
      </c>
      <c r="AB4255" s="36">
        <f t="shared" si="667"/>
        <v>63664.201826947727</v>
      </c>
      <c r="AC4255" s="36">
        <f t="shared" si="668"/>
        <v>320686.01043941441</v>
      </c>
      <c r="AD4255" s="36">
        <f t="shared" si="669"/>
        <v>197347.90162667807</v>
      </c>
    </row>
    <row r="4256" spans="1:30" ht="14.25" customHeight="1" x14ac:dyDescent="0.25">
      <c r="A4256" s="16">
        <v>4240</v>
      </c>
      <c r="B4256" s="34">
        <v>0.19438280942845201</v>
      </c>
      <c r="C4256" s="34">
        <v>8.9903665746901298E-2</v>
      </c>
      <c r="D4256" s="34">
        <v>7.6098148841784001E-3</v>
      </c>
      <c r="E4256" s="34">
        <v>2.25290316104239E-2</v>
      </c>
      <c r="F4256" s="34">
        <v>1.42553562408423E-2</v>
      </c>
      <c r="G4256" s="34">
        <v>0.20383676196091599</v>
      </c>
      <c r="H4256" s="35">
        <v>1.0570655515023499</v>
      </c>
      <c r="I4256" s="34">
        <v>9.4579040320691601E-2</v>
      </c>
      <c r="J4256" s="34">
        <v>2.96368976071971E-2</v>
      </c>
      <c r="K4256" s="36">
        <f>Inputs!$B$12*(1+$B4256)^4</f>
        <v>122102.74472831302</v>
      </c>
      <c r="L4256" s="36">
        <f t="shared" si="660"/>
        <v>16250.636582888126</v>
      </c>
      <c r="M4256" s="36">
        <f t="shared" si="661"/>
        <v>218373.58168200217</v>
      </c>
      <c r="N4256" s="37">
        <f>M4256/Inputs!$B$6</f>
        <v>332.88655744207648</v>
      </c>
      <c r="O4256" s="38">
        <f>IF(N4256&gt;Inputs!$B$4,1,0)</f>
        <v>0</v>
      </c>
      <c r="P4256" s="34">
        <f t="shared" si="662"/>
        <v>6.4942142713494494E-2</v>
      </c>
      <c r="Q4256" s="36">
        <f>Inputs!$B$12*(1+$B4256)^0*$C4256+Inputs!$B$29*(1+$D4256)^0*Inputs!$B$19+Inputs!$B$30*(1+$E4256)^0*Inputs!$B$20+Inputs!$B$31*(1+$F4256)^0*Inputs!$B$21+Inputs!$B$22*(1+Inputs!$B$23)^0</f>
        <v>13416.263972240999</v>
      </c>
      <c r="R4256" s="36">
        <f>Inputs!$B$12*(1+$B4256)^1*$C4256+Inputs!$B$29*(1+$D4256)^1*Inputs!$B$19+Inputs!$B$30*(1+$E4256)^1*Inputs!$B$20+Inputs!$B$31*(1+$F4256)^1*Inputs!$B$21+Inputs!$B$22*(1+Inputs!$B$23)^1</f>
        <v>14541.799111260898</v>
      </c>
      <c r="S4256" s="36">
        <f>Inputs!$B$12*(1+$B4256)^2*$C4256+Inputs!$B$29*(1+$D4256)^2*Inputs!$B$19+Inputs!$B$30*(1+$E4256)^2*Inputs!$B$20+Inputs!$B$31*(1+$F4256)^2*Inputs!$B$21+Inputs!$B$22*(1+Inputs!$B$23)^2</f>
        <v>15871.465358602516</v>
      </c>
      <c r="T4256" s="36">
        <f>Inputs!$B$12*(1+$B4256)^3*$C4256+Inputs!$B$29*(1+$D4256)^3*Inputs!$B$19+Inputs!$B$30*(1+$E4256)^3*Inputs!$B$20+Inputs!$B$31*(1+$F4256)^3*Inputs!$B$21+Inputs!$B$22*(1+Inputs!$B$23)^3</f>
        <v>17444.862728185552</v>
      </c>
      <c r="U4256" s="36">
        <f>Inputs!$B$12*(1+$B4256)^4*$C4256+Inputs!$B$29*(1+$D4256)^4*Inputs!$B$19+Inputs!$B$30*(1+$E4256)^4*Inputs!$B$20+Inputs!$B$31*(1+$F4256)^4*Inputs!$B$21+Inputs!$B$22*(1+Inputs!$B$23)^4</f>
        <v>19309.291444615854</v>
      </c>
      <c r="V4256" s="35">
        <f>Inputs!$B$13/(Q4256*(1-$G4256))</f>
        <v>1.185222780939839</v>
      </c>
      <c r="W4256" s="36">
        <f>Inputs!$B$13</f>
        <v>12660</v>
      </c>
      <c r="X4256" s="36">
        <f t="shared" si="663"/>
        <v>13351.149877178314</v>
      </c>
      <c r="Y4256" s="36">
        <f t="shared" si="664"/>
        <v>14167.088524202245</v>
      </c>
      <c r="Z4256" s="36">
        <f t="shared" si="665"/>
        <v>15126.532074504474</v>
      </c>
      <c r="AA4256" s="36">
        <f t="shared" si="666"/>
        <v>16250.636582888126</v>
      </c>
      <c r="AB4256" s="36">
        <f t="shared" si="667"/>
        <v>54393.075345659694</v>
      </c>
      <c r="AC4256" s="36">
        <f t="shared" si="668"/>
        <v>257648.64441206856</v>
      </c>
      <c r="AD4256" s="36">
        <f t="shared" si="669"/>
        <v>163980.50633634249</v>
      </c>
    </row>
    <row r="4257" spans="1:30" ht="14.25" customHeight="1" x14ac:dyDescent="0.25">
      <c r="A4257" s="16">
        <v>4241</v>
      </c>
      <c r="B4257" s="34">
        <v>0.29220386150919903</v>
      </c>
      <c r="C4257" s="34">
        <v>8.1012697256806002E-2</v>
      </c>
      <c r="D4257" s="34">
        <v>2.6927878480448302E-2</v>
      </c>
      <c r="E4257" s="34">
        <v>3.1968378913710099E-2</v>
      </c>
      <c r="F4257" s="34">
        <v>1.7037558269998899E-2</v>
      </c>
      <c r="G4257" s="34">
        <v>0.18366423310063801</v>
      </c>
      <c r="H4257" s="35">
        <v>0.99044716800140697</v>
      </c>
      <c r="I4257" s="34">
        <v>9.6681008227825202E-2</v>
      </c>
      <c r="J4257" s="34">
        <v>1.9133055939522099E-2</v>
      </c>
      <c r="K4257" s="36">
        <f>Inputs!$B$12*(1+$B4257)^4</f>
        <v>167292.08289312071</v>
      </c>
      <c r="L4257" s="36">
        <f t="shared" si="660"/>
        <v>18037.11230167139</v>
      </c>
      <c r="M4257" s="36">
        <f t="shared" si="661"/>
        <v>206072.4634621013</v>
      </c>
      <c r="N4257" s="37">
        <f>M4257/Inputs!$B$6</f>
        <v>314.13485283856903</v>
      </c>
      <c r="O4257" s="38">
        <f>IF(N4257&gt;Inputs!$B$4,1,0)</f>
        <v>0</v>
      </c>
      <c r="P4257" s="34">
        <f t="shared" si="662"/>
        <v>7.7547952288303107E-2</v>
      </c>
      <c r="Q4257" s="36">
        <f>Inputs!$B$12*(1+$B4257)^0*$C4257+Inputs!$B$29*(1+$D4257)^0*Inputs!$B$19+Inputs!$B$30*(1+$E4257)^0*Inputs!$B$20+Inputs!$B$31*(1+$F4257)^0*Inputs!$B$21+Inputs!$B$22*(1+Inputs!$B$23)^0</f>
        <v>12882.805862835281</v>
      </c>
      <c r="R4257" s="36">
        <f>Inputs!$B$12*(1+$B4257)^1*$C4257+Inputs!$B$29*(1+$D4257)^1*Inputs!$B$19+Inputs!$B$30*(1+$E4257)^1*Inputs!$B$20+Inputs!$B$31*(1+$F4257)^1*Inputs!$B$21+Inputs!$B$22*(1+Inputs!$B$23)^1</f>
        <v>14480.108975252322</v>
      </c>
      <c r="S4257" s="36">
        <f>Inputs!$B$12*(1+$B4257)^2*$C4257+Inputs!$B$29*(1+$D4257)^2*Inputs!$B$19+Inputs!$B$30*(1+$E4257)^2*Inputs!$B$20+Inputs!$B$31*(1+$F4257)^2*Inputs!$B$21+Inputs!$B$22*(1+Inputs!$B$23)^2</f>
        <v>16496.636473110506</v>
      </c>
      <c r="T4257" s="36">
        <f>Inputs!$B$12*(1+$B4257)^3*$C4257+Inputs!$B$29*(1+$D4257)^3*Inputs!$B$19+Inputs!$B$30*(1+$E4257)^3*Inputs!$B$20+Inputs!$B$31*(1+$F4257)^3*Inputs!$B$21+Inputs!$B$22*(1+Inputs!$B$23)^3</f>
        <v>19053.767463655568</v>
      </c>
      <c r="U4257" s="36">
        <f>Inputs!$B$12*(1+$B4257)^4*$C4257+Inputs!$B$29*(1+$D4257)^4*Inputs!$B$19+Inputs!$B$30*(1+$E4257)^4*Inputs!$B$20+Inputs!$B$31*(1+$F4257)^4*Inputs!$B$21+Inputs!$B$22*(1+Inputs!$B$23)^4</f>
        <v>22308.320209463393</v>
      </c>
      <c r="V4257" s="35">
        <f>Inputs!$B$13/(Q4257*(1-$G4257))</f>
        <v>1.2038002199932041</v>
      </c>
      <c r="W4257" s="36">
        <f>Inputs!$B$13</f>
        <v>12660</v>
      </c>
      <c r="X4257" s="36">
        <f t="shared" si="663"/>
        <v>13599.186117980238</v>
      </c>
      <c r="Y4257" s="36">
        <f t="shared" si="664"/>
        <v>14774.73920365927</v>
      </c>
      <c r="Z4257" s="36">
        <f t="shared" si="665"/>
        <v>16235.322372683146</v>
      </c>
      <c r="AA4257" s="36">
        <f t="shared" si="666"/>
        <v>18037.11230167139</v>
      </c>
      <c r="AB4257" s="36">
        <f t="shared" si="667"/>
        <v>56646.539496280646</v>
      </c>
      <c r="AC4257" s="36">
        <f t="shared" si="668"/>
        <v>237043.23373989831</v>
      </c>
      <c r="AD4257" s="36">
        <f t="shared" si="669"/>
        <v>149425.92396582064</v>
      </c>
    </row>
    <row r="4258" spans="1:30" ht="14.25" customHeight="1" x14ac:dyDescent="0.25">
      <c r="A4258" s="16">
        <v>4242</v>
      </c>
      <c r="B4258" s="34">
        <v>0.33185718505666201</v>
      </c>
      <c r="C4258" s="34">
        <v>9.4074646585110402E-2</v>
      </c>
      <c r="D4258" s="34">
        <v>4.0891785058396198E-2</v>
      </c>
      <c r="E4258" s="34">
        <v>6.0225418446708603E-2</v>
      </c>
      <c r="F4258" s="34">
        <v>1.3671743807552501E-2</v>
      </c>
      <c r="G4258" s="34">
        <v>0.184843838546663</v>
      </c>
      <c r="H4258" s="35">
        <v>1.04677472665617</v>
      </c>
      <c r="I4258" s="34">
        <v>9.6323800939715501E-2</v>
      </c>
      <c r="J4258" s="34">
        <v>3.05184711408302E-2</v>
      </c>
      <c r="K4258" s="36">
        <f>Inputs!$B$12*(1+$B4258)^4</f>
        <v>188791.25881645881</v>
      </c>
      <c r="L4258" s="36">
        <f t="shared" si="660"/>
        <v>23022.420001543491</v>
      </c>
      <c r="M4258" s="36">
        <f t="shared" si="661"/>
        <v>291654.87292228459</v>
      </c>
      <c r="N4258" s="37">
        <f>M4258/Inputs!$B$6</f>
        <v>444.59584286933625</v>
      </c>
      <c r="O4258" s="38">
        <f>IF(N4258&gt;Inputs!$B$4,1,0)</f>
        <v>1</v>
      </c>
      <c r="P4258" s="34">
        <f t="shared" si="662"/>
        <v>6.5805329798885301E-2</v>
      </c>
      <c r="Q4258" s="36">
        <f>Inputs!$B$12*(1+$B4258)^0*$C4258+Inputs!$B$29*(1+$D4258)^0*Inputs!$B$19+Inputs!$B$30*(1+$E4258)^0*Inputs!$B$20+Inputs!$B$31*(1+$F4258)^0*Inputs!$B$21+Inputs!$B$22*(1+Inputs!$B$23)^0</f>
        <v>13666.522822533545</v>
      </c>
      <c r="R4258" s="36">
        <f>Inputs!$B$12*(1+$B4258)^1*$C4258+Inputs!$B$29*(1+$D4258)^1*Inputs!$B$19+Inputs!$B$30*(1+$E4258)^1*Inputs!$B$20+Inputs!$B$31*(1+$F4258)^1*Inputs!$B$21+Inputs!$B$22*(1+Inputs!$B$23)^1</f>
        <v>15818.46199757298</v>
      </c>
      <c r="S4258" s="36">
        <f>Inputs!$B$12*(1+$B4258)^2*$C4258+Inputs!$B$29*(1+$D4258)^2*Inputs!$B$19+Inputs!$B$30*(1+$E4258)^2*Inputs!$B$20+Inputs!$B$31*(1+$F4258)^2*Inputs!$B$21+Inputs!$B$22*(1+Inputs!$B$23)^2</f>
        <v>18605.417816858513</v>
      </c>
      <c r="T4258" s="36">
        <f>Inputs!$B$12*(1+$B4258)^3*$C4258+Inputs!$B$29*(1+$D4258)^3*Inputs!$B$19+Inputs!$B$30*(1+$E4258)^3*Inputs!$B$20+Inputs!$B$31*(1+$F4258)^3*Inputs!$B$21+Inputs!$B$22*(1+Inputs!$B$23)^3</f>
        <v>22234.403325319494</v>
      </c>
      <c r="U4258" s="36">
        <f>Inputs!$B$12*(1+$B4258)^4*$C4258+Inputs!$B$29*(1+$D4258)^4*Inputs!$B$19+Inputs!$B$30*(1+$E4258)^4*Inputs!$B$20+Inputs!$B$31*(1+$F4258)^4*Inputs!$B$21+Inputs!$B$22*(1+Inputs!$B$23)^4</f>
        <v>26980.930826942891</v>
      </c>
      <c r="V4258" s="35">
        <f>Inputs!$B$13/(Q4258*(1-$G4258))</f>
        <v>1.1364095092856199</v>
      </c>
      <c r="W4258" s="36">
        <f>Inputs!$B$13</f>
        <v>12660</v>
      </c>
      <c r="X4258" s="36">
        <f t="shared" si="663"/>
        <v>14364.502164252508</v>
      </c>
      <c r="Y4258" s="36">
        <f t="shared" si="664"/>
        <v>16555.436429278663</v>
      </c>
      <c r="Z4258" s="36">
        <f t="shared" si="665"/>
        <v>19378.426556401817</v>
      </c>
      <c r="AA4258" s="36">
        <f t="shared" si="666"/>
        <v>23022.420001543491</v>
      </c>
      <c r="AB4258" s="36">
        <f t="shared" si="667"/>
        <v>64013.356577799059</v>
      </c>
      <c r="AC4258" s="36">
        <f t="shared" si="668"/>
        <v>360533.54849008832</v>
      </c>
      <c r="AD4258" s="36">
        <f t="shared" si="669"/>
        <v>227641.51634448551</v>
      </c>
    </row>
    <row r="4259" spans="1:30" ht="14.25" customHeight="1" x14ac:dyDescent="0.25">
      <c r="A4259" s="16">
        <v>4243</v>
      </c>
      <c r="B4259" s="34">
        <v>0.32098167198198202</v>
      </c>
      <c r="C4259" s="34">
        <v>9.7253626343533198E-2</v>
      </c>
      <c r="D4259" s="34">
        <v>2.8474276199057399E-2</v>
      </c>
      <c r="E4259" s="34">
        <v>5.0833025243245199E-2</v>
      </c>
      <c r="F4259" s="34">
        <v>1.4390303237034399E-2</v>
      </c>
      <c r="G4259" s="34">
        <v>0.17765800268986501</v>
      </c>
      <c r="H4259" s="35">
        <v>1.1039334145192199</v>
      </c>
      <c r="I4259" s="34">
        <v>9.8700727624822293E-2</v>
      </c>
      <c r="J4259" s="34">
        <v>1.9145575639391399E-2</v>
      </c>
      <c r="K4259" s="36">
        <f>Inputs!$B$12*(1+$B4259)^4</f>
        <v>182699.94577626372</v>
      </c>
      <c r="L4259" s="36">
        <f t="shared" si="660"/>
        <v>24247.443696929455</v>
      </c>
      <c r="M4259" s="36">
        <f t="shared" si="661"/>
        <v>259359.27007255587</v>
      </c>
      <c r="N4259" s="37">
        <f>M4259/Inputs!$B$6</f>
        <v>395.36474096426201</v>
      </c>
      <c r="O4259" s="38">
        <f>IF(N4259&gt;Inputs!$B$4,1,0)</f>
        <v>0</v>
      </c>
      <c r="P4259" s="34">
        <f t="shared" si="662"/>
        <v>7.9555151985430894E-2</v>
      </c>
      <c r="Q4259" s="36">
        <f>Inputs!$B$12*(1+$B4259)^0*$C4259+Inputs!$B$29*(1+$D4259)^0*Inputs!$B$19+Inputs!$B$30*(1+$E4259)^0*Inputs!$B$20+Inputs!$B$31*(1+$F4259)^0*Inputs!$B$21+Inputs!$B$22*(1+Inputs!$B$23)^0</f>
        <v>13857.261608038913</v>
      </c>
      <c r="R4259" s="36">
        <f>Inputs!$B$12*(1+$B4259)^1*$C4259+Inputs!$B$29*(1+$D4259)^1*Inputs!$B$19+Inputs!$B$30*(1+$E4259)^1*Inputs!$B$20+Inputs!$B$31*(1+$F4259)^1*Inputs!$B$21+Inputs!$B$22*(1+Inputs!$B$23)^1</f>
        <v>15947.73977843823</v>
      </c>
      <c r="S4259" s="36">
        <f>Inputs!$B$12*(1+$B4259)^2*$C4259+Inputs!$B$29*(1+$D4259)^2*Inputs!$B$19+Inputs!$B$30*(1+$E4259)^2*Inputs!$B$20+Inputs!$B$31*(1+$F4259)^2*Inputs!$B$21+Inputs!$B$22*(1+Inputs!$B$23)^2</f>
        <v>18647.441743289997</v>
      </c>
      <c r="T4259" s="36">
        <f>Inputs!$B$12*(1+$B4259)^3*$C4259+Inputs!$B$29*(1+$D4259)^3*Inputs!$B$19+Inputs!$B$30*(1+$E4259)^3*Inputs!$B$20+Inputs!$B$31*(1+$F4259)^3*Inputs!$B$21+Inputs!$B$22*(1+Inputs!$B$23)^3</f>
        <v>22149.698282094178</v>
      </c>
      <c r="U4259" s="36">
        <f>Inputs!$B$12*(1+$B4259)^4*$C4259+Inputs!$B$29*(1+$D4259)^4*Inputs!$B$19+Inputs!$B$30*(1+$E4259)^4*Inputs!$B$20+Inputs!$B$31*(1+$F4259)^4*Inputs!$B$21+Inputs!$B$22*(1+Inputs!$B$23)^4</f>
        <v>26709.798403725421</v>
      </c>
      <c r="V4259" s="35">
        <f>Inputs!$B$13/(Q4259*(1-$G4259))</f>
        <v>1.1109738055129517</v>
      </c>
      <c r="W4259" s="36">
        <f>Inputs!$B$13</f>
        <v>12660</v>
      </c>
      <c r="X4259" s="36">
        <f t="shared" si="663"/>
        <v>14546.778935481192</v>
      </c>
      <c r="Y4259" s="36">
        <f t="shared" si="664"/>
        <v>16982.329874687064</v>
      </c>
      <c r="Z4259" s="36">
        <f t="shared" si="665"/>
        <v>20139.795040613168</v>
      </c>
      <c r="AA4259" s="36">
        <f t="shared" si="666"/>
        <v>24247.443696929455</v>
      </c>
      <c r="AB4259" s="36">
        <f t="shared" si="667"/>
        <v>65343.597969366638</v>
      </c>
      <c r="AC4259" s="36">
        <f t="shared" si="668"/>
        <v>310623.18841168709</v>
      </c>
      <c r="AD4259" s="36">
        <f t="shared" si="669"/>
        <v>194015.67210318922</v>
      </c>
    </row>
    <row r="4260" spans="1:30" ht="14.25" customHeight="1" x14ac:dyDescent="0.25">
      <c r="A4260" s="16">
        <v>4244</v>
      </c>
      <c r="B4260" s="34">
        <v>0.30197107674297302</v>
      </c>
      <c r="C4260" s="34">
        <v>7.3610861160090496E-2</v>
      </c>
      <c r="D4260" s="34">
        <v>4.2976176769822398E-2</v>
      </c>
      <c r="E4260" s="34">
        <v>4.2621464866709202E-2</v>
      </c>
      <c r="F4260" s="34">
        <v>2.0424121818777601E-2</v>
      </c>
      <c r="G4260" s="34">
        <v>0.16055422932801999</v>
      </c>
      <c r="H4260" s="35">
        <v>1.1053163597843301</v>
      </c>
      <c r="I4260" s="34">
        <v>0.109012856457549</v>
      </c>
      <c r="J4260" s="34">
        <v>2.7862748377323401E-2</v>
      </c>
      <c r="K4260" s="36">
        <f>Inputs!$B$12*(1+$B4260)^4</f>
        <v>172407.67545653193</v>
      </c>
      <c r="L4260" s="36">
        <f t="shared" si="660"/>
        <v>20287.88639574339</v>
      </c>
      <c r="M4260" s="36">
        <f t="shared" si="661"/>
        <v>211206.62362342409</v>
      </c>
      <c r="N4260" s="37">
        <f>M4260/Inputs!$B$6</f>
        <v>321.96131649912212</v>
      </c>
      <c r="O4260" s="38">
        <f>IF(N4260&gt;Inputs!$B$4,1,0)</f>
        <v>0</v>
      </c>
      <c r="P4260" s="34">
        <f t="shared" si="662"/>
        <v>8.1150108080225603E-2</v>
      </c>
      <c r="Q4260" s="36">
        <f>Inputs!$B$12*(1+$B4260)^0*$C4260+Inputs!$B$29*(1+$D4260)^0*Inputs!$B$19+Inputs!$B$30*(1+$E4260)^0*Inputs!$B$20+Inputs!$B$31*(1+$F4260)^0*Inputs!$B$21+Inputs!$B$22*(1+Inputs!$B$23)^0</f>
        <v>12438.695697032352</v>
      </c>
      <c r="R4260" s="36">
        <f>Inputs!$B$12*(1+$B4260)^1*$C4260+Inputs!$B$29*(1+$D4260)^1*Inputs!$B$19+Inputs!$B$30*(1+$E4260)^1*Inputs!$B$20+Inputs!$B$31*(1+$F4260)^1*Inputs!$B$21+Inputs!$B$22*(1+Inputs!$B$23)^1</f>
        <v>14044.332667444993</v>
      </c>
      <c r="S4260" s="36">
        <f>Inputs!$B$12*(1+$B4260)^2*$C4260+Inputs!$B$29*(1+$D4260)^2*Inputs!$B$19+Inputs!$B$30*(1+$E4260)^2*Inputs!$B$20+Inputs!$B$31*(1+$F4260)^2*Inputs!$B$21+Inputs!$B$22*(1+Inputs!$B$23)^2</f>
        <v>16063.174275191086</v>
      </c>
      <c r="T4260" s="36">
        <f>Inputs!$B$12*(1+$B4260)^3*$C4260+Inputs!$B$29*(1+$D4260)^3*Inputs!$B$19+Inputs!$B$30*(1+$E4260)^3*Inputs!$B$20+Inputs!$B$31*(1+$F4260)^3*Inputs!$B$21+Inputs!$B$22*(1+Inputs!$B$23)^3</f>
        <v>18617.268648391902</v>
      </c>
      <c r="U4260" s="36">
        <f>Inputs!$B$12*(1+$B4260)^4*$C4260+Inputs!$B$29*(1+$D4260)^4*Inputs!$B$19+Inputs!$B$30*(1+$E4260)^4*Inputs!$B$20+Inputs!$B$31*(1+$F4260)^4*Inputs!$B$21+Inputs!$B$22*(1+Inputs!$B$23)^4</f>
        <v>21865.406760115155</v>
      </c>
      <c r="V4260" s="35">
        <f>Inputs!$B$13/(Q4260*(1-$G4260))</f>
        <v>1.2124566421430831</v>
      </c>
      <c r="W4260" s="36">
        <f>Inputs!$B$13</f>
        <v>12660</v>
      </c>
      <c r="X4260" s="36">
        <f t="shared" si="663"/>
        <v>13978.422419673472</v>
      </c>
      <c r="Y4260" s="36">
        <f t="shared" si="664"/>
        <v>15626.615299001227</v>
      </c>
      <c r="Z4260" s="36">
        <f t="shared" si="665"/>
        <v>17692.693341795792</v>
      </c>
      <c r="AA4260" s="36">
        <f t="shared" si="666"/>
        <v>20287.88639574339</v>
      </c>
      <c r="AB4260" s="36">
        <f t="shared" si="667"/>
        <v>58027.378720013512</v>
      </c>
      <c r="AC4260" s="36">
        <f t="shared" si="668"/>
        <v>256970.23901533341</v>
      </c>
      <c r="AD4260" s="36">
        <f t="shared" si="669"/>
        <v>153179.24490341058</v>
      </c>
    </row>
    <row r="4261" spans="1:30" ht="14.25" customHeight="1" x14ac:dyDescent="0.25">
      <c r="A4261" s="16">
        <v>4245</v>
      </c>
      <c r="B4261" s="34">
        <v>0.25050596068022701</v>
      </c>
      <c r="C4261" s="34">
        <v>5.7362509004446498E-2</v>
      </c>
      <c r="D4261" s="34">
        <v>9.2494744958471695E-3</v>
      </c>
      <c r="E4261" s="34">
        <v>3.2705525849290401E-2</v>
      </c>
      <c r="F4261" s="34">
        <v>2.2962014678835602E-2</v>
      </c>
      <c r="G4261" s="34">
        <v>0.17155557009943001</v>
      </c>
      <c r="H4261" s="35">
        <v>1.12109894832313</v>
      </c>
      <c r="I4261" s="34">
        <v>9.5554796315372004E-2</v>
      </c>
      <c r="J4261" s="34">
        <v>2.59337596689454E-2</v>
      </c>
      <c r="K4261" s="36">
        <f>Inputs!$B$12*(1+$B4261)^4</f>
        <v>146721.68810558561</v>
      </c>
      <c r="L4261" s="36">
        <f t="shared" si="660"/>
        <v>15833.00798364296</v>
      </c>
      <c r="M4261" s="36">
        <f t="shared" si="661"/>
        <v>201299.90002738452</v>
      </c>
      <c r="N4261" s="37">
        <f>M4261/Inputs!$B$6</f>
        <v>306.8596037002813</v>
      </c>
      <c r="O4261" s="38">
        <f>IF(N4261&gt;Inputs!$B$4,1,0)</f>
        <v>0</v>
      </c>
      <c r="P4261" s="34">
        <f t="shared" si="662"/>
        <v>6.9621036646426604E-2</v>
      </c>
      <c r="Q4261" s="36">
        <f>Inputs!$B$12*(1+$B4261)^0*$C4261+Inputs!$B$29*(1+$D4261)^0*Inputs!$B$19+Inputs!$B$30*(1+$E4261)^0*Inputs!$B$20+Inputs!$B$31*(1+$F4261)^0*Inputs!$B$21+Inputs!$B$22*(1+Inputs!$B$23)^0</f>
        <v>11463.794567693712</v>
      </c>
      <c r="R4261" s="36">
        <f>Inputs!$B$12*(1+$B4261)^1*$C4261+Inputs!$B$29*(1+$D4261)^1*Inputs!$B$19+Inputs!$B$30*(1+$E4261)^1*Inputs!$B$20+Inputs!$B$31*(1+$F4261)^1*Inputs!$B$21+Inputs!$B$22*(1+Inputs!$B$23)^1</f>
        <v>12473.212654939707</v>
      </c>
      <c r="S4261" s="36">
        <f>Inputs!$B$12*(1+$B4261)^2*$C4261+Inputs!$B$29*(1+$D4261)^2*Inputs!$B$19+Inputs!$B$30*(1+$E4261)^2*Inputs!$B$20+Inputs!$B$31*(1+$F4261)^2*Inputs!$B$21+Inputs!$B$22*(1+Inputs!$B$23)^2</f>
        <v>13701.888563047709</v>
      </c>
      <c r="T4261" s="36">
        <f>Inputs!$B$12*(1+$B4261)^3*$C4261+Inputs!$B$29*(1+$D4261)^3*Inputs!$B$19+Inputs!$B$30*(1+$E4261)^3*Inputs!$B$20+Inputs!$B$31*(1+$F4261)^3*Inputs!$B$21+Inputs!$B$22*(1+Inputs!$B$23)^3</f>
        <v>15204.009783160904</v>
      </c>
      <c r="U4261" s="36">
        <f>Inputs!$B$12*(1+$B4261)^4*$C4261+Inputs!$B$29*(1+$D4261)^4*Inputs!$B$19+Inputs!$B$30*(1+$E4261)^4*Inputs!$B$20+Inputs!$B$31*(1+$F4261)^4*Inputs!$B$21+Inputs!$B$22*(1+Inputs!$B$23)^4</f>
        <v>17047.319600127397</v>
      </c>
      <c r="V4261" s="35">
        <f>Inputs!$B$13/(Q4261*(1-$G4261))</f>
        <v>1.3330361547004426</v>
      </c>
      <c r="W4261" s="36">
        <f>Inputs!$B$13</f>
        <v>12660</v>
      </c>
      <c r="X4261" s="36">
        <f t="shared" si="663"/>
        <v>13227.241157092649</v>
      </c>
      <c r="Y4261" s="36">
        <f t="shared" si="664"/>
        <v>13928.754543326297</v>
      </c>
      <c r="Z4261" s="36">
        <f t="shared" si="665"/>
        <v>14788.373641862403</v>
      </c>
      <c r="AA4261" s="36">
        <f t="shared" si="666"/>
        <v>15833.00798364296</v>
      </c>
      <c r="AB4261" s="36">
        <f t="shared" si="667"/>
        <v>53466.779727424633</v>
      </c>
      <c r="AC4261" s="36">
        <f t="shared" si="668"/>
        <v>233314.78802910031</v>
      </c>
      <c r="AD4261" s="36">
        <f t="shared" si="669"/>
        <v>147833.12029995988</v>
      </c>
    </row>
    <row r="4262" spans="1:30" ht="14.25" customHeight="1" x14ac:dyDescent="0.25">
      <c r="A4262" s="16">
        <v>4246</v>
      </c>
      <c r="B4262" s="34">
        <v>0.34017203992513201</v>
      </c>
      <c r="C4262" s="34">
        <v>0.106529175886594</v>
      </c>
      <c r="D4262" s="34">
        <v>2.9077502565739301E-2</v>
      </c>
      <c r="E4262" s="34">
        <v>4.1644475264337601E-2</v>
      </c>
      <c r="F4262" s="34">
        <v>5.3564337630300296E-3</v>
      </c>
      <c r="G4262" s="34">
        <v>0.199121807874545</v>
      </c>
      <c r="H4262" s="35">
        <v>1.00299050126914</v>
      </c>
      <c r="I4262" s="34">
        <v>9.3981231886302405E-2</v>
      </c>
      <c r="J4262" s="34">
        <v>2.4011807710688199E-2</v>
      </c>
      <c r="K4262" s="36">
        <f>Inputs!$B$12*(1+$B4262)^4</f>
        <v>193550.1277625724</v>
      </c>
      <c r="L4262" s="36">
        <f t="shared" si="660"/>
        <v>23532.165683689625</v>
      </c>
      <c r="M4262" s="36">
        <f t="shared" si="661"/>
        <v>284844.85743761901</v>
      </c>
      <c r="N4262" s="37">
        <f>M4262/Inputs!$B$6</f>
        <v>434.21472170368753</v>
      </c>
      <c r="O4262" s="38">
        <f>IF(N4262&gt;Inputs!$B$4,1,0)</f>
        <v>1</v>
      </c>
      <c r="P4262" s="34">
        <f t="shared" si="662"/>
        <v>6.9969424175614206E-2</v>
      </c>
      <c r="Q4262" s="36">
        <f>Inputs!$B$12*(1+$B4262)^0*$C4262+Inputs!$B$29*(1+$D4262)^0*Inputs!$B$19+Inputs!$B$30*(1+$E4262)^0*Inputs!$B$20+Inputs!$B$31*(1+$F4262)^0*Inputs!$B$21+Inputs!$B$22*(1+Inputs!$B$23)^0</f>
        <v>14413.794580622562</v>
      </c>
      <c r="R4262" s="36">
        <f>Inputs!$B$12*(1+$B4262)^1*$C4262+Inputs!$B$29*(1+$D4262)^1*Inputs!$B$19+Inputs!$B$30*(1+$E4262)^1*Inputs!$B$20+Inputs!$B$31*(1+$F4262)^1*Inputs!$B$21+Inputs!$B$22*(1+Inputs!$B$23)^1</f>
        <v>16743.724359648546</v>
      </c>
      <c r="S4262" s="36">
        <f>Inputs!$B$12*(1+$B4262)^2*$C4262+Inputs!$B$29*(1+$D4262)^2*Inputs!$B$19+Inputs!$B$30*(1+$E4262)^2*Inputs!$B$20+Inputs!$B$31*(1+$F4262)^2*Inputs!$B$21+Inputs!$B$22*(1+Inputs!$B$23)^2</f>
        <v>19818.490613038834</v>
      </c>
      <c r="T4262" s="36">
        <f>Inputs!$B$12*(1+$B4262)^3*$C4262+Inputs!$B$29*(1+$D4262)^3*Inputs!$B$19+Inputs!$B$30*(1+$E4262)^3*Inputs!$B$20+Inputs!$B$31*(1+$F4262)^3*Inputs!$B$21+Inputs!$B$22*(1+Inputs!$B$23)^3</f>
        <v>23889.897247224209</v>
      </c>
      <c r="U4262" s="36">
        <f>Inputs!$B$12*(1+$B4262)^4*$C4262+Inputs!$B$29*(1+$D4262)^4*Inputs!$B$19+Inputs!$B$30*(1+$E4262)^4*Inputs!$B$20+Inputs!$B$31*(1+$F4262)^4*Inputs!$B$21+Inputs!$B$22*(1+Inputs!$B$23)^4</f>
        <v>29295.344493106018</v>
      </c>
      <c r="V4262" s="35">
        <f>Inputs!$B$13/(Q4262*(1-$G4262))</f>
        <v>1.0967026914629017</v>
      </c>
      <c r="W4262" s="36">
        <f>Inputs!$B$13</f>
        <v>12660</v>
      </c>
      <c r="X4262" s="36">
        <f t="shared" si="663"/>
        <v>14392.273492329809</v>
      </c>
      <c r="Y4262" s="36">
        <f t="shared" si="664"/>
        <v>16663.371926778404</v>
      </c>
      <c r="Z4262" s="36">
        <f t="shared" si="665"/>
        <v>19638.361109789235</v>
      </c>
      <c r="AA4262" s="36">
        <f t="shared" si="666"/>
        <v>23532.165683689625</v>
      </c>
      <c r="AB4262" s="36">
        <f t="shared" si="667"/>
        <v>65054.211623662704</v>
      </c>
      <c r="AC4262" s="36">
        <f t="shared" si="668"/>
        <v>344396.36748505372</v>
      </c>
      <c r="AD4262" s="36">
        <f t="shared" si="669"/>
        <v>219790.64581395633</v>
      </c>
    </row>
    <row r="4263" spans="1:30" ht="14.25" customHeight="1" x14ac:dyDescent="0.25">
      <c r="A4263" s="16">
        <v>4247</v>
      </c>
      <c r="B4263" s="34">
        <v>0.35926049394489501</v>
      </c>
      <c r="C4263" s="34">
        <v>8.4134087894777804E-2</v>
      </c>
      <c r="D4263" s="34">
        <v>4.04228620537362E-2</v>
      </c>
      <c r="E4263" s="34">
        <v>5.56849298125019E-2</v>
      </c>
      <c r="F4263" s="34">
        <v>2.9186764710488498E-2</v>
      </c>
      <c r="G4263" s="34">
        <v>0.17320722184479001</v>
      </c>
      <c r="H4263" s="35">
        <v>1.03941082292783</v>
      </c>
      <c r="I4263" s="34">
        <v>0.106882097616936</v>
      </c>
      <c r="J4263" s="34">
        <v>3.1087897134504699E-2</v>
      </c>
      <c r="K4263" s="36">
        <f>Inputs!$B$12*(1+$B4263)^4</f>
        <v>204815.12681775523</v>
      </c>
      <c r="L4263" s="36">
        <f t="shared" si="660"/>
        <v>22936.709688173691</v>
      </c>
      <c r="M4263" s="36">
        <f t="shared" si="661"/>
        <v>249734.88249144063</v>
      </c>
      <c r="N4263" s="37">
        <f>M4263/Inputs!$B$6</f>
        <v>380.69341843207411</v>
      </c>
      <c r="O4263" s="38">
        <f>IF(N4263&gt;Inputs!$B$4,1,0)</f>
        <v>0</v>
      </c>
      <c r="P4263" s="34">
        <f t="shared" si="662"/>
        <v>7.5794200482431295E-2</v>
      </c>
      <c r="Q4263" s="36">
        <f>Inputs!$B$12*(1+$B4263)^0*$C4263+Inputs!$B$29*(1+$D4263)^0*Inputs!$B$19+Inputs!$B$30*(1+$E4263)^0*Inputs!$B$20+Inputs!$B$31*(1+$F4263)^0*Inputs!$B$21+Inputs!$B$22*(1+Inputs!$B$23)^0</f>
        <v>13070.089301113589</v>
      </c>
      <c r="R4263" s="36">
        <f>Inputs!$B$12*(1+$B4263)^1*$C4263+Inputs!$B$29*(1+$D4263)^1*Inputs!$B$19+Inputs!$B$30*(1+$E4263)^1*Inputs!$B$20+Inputs!$B$31*(1+$F4263)^1*Inputs!$B$21+Inputs!$B$22*(1+Inputs!$B$23)^1</f>
        <v>15219.504008906544</v>
      </c>
      <c r="S4263" s="36">
        <f>Inputs!$B$12*(1+$B4263)^2*$C4263+Inputs!$B$29*(1+$D4263)^2*Inputs!$B$19+Inputs!$B$30*(1+$E4263)^2*Inputs!$B$20+Inputs!$B$31*(1+$F4263)^2*Inputs!$B$21+Inputs!$B$22*(1+Inputs!$B$23)^2</f>
        <v>18035.409035663495</v>
      </c>
      <c r="T4263" s="36">
        <f>Inputs!$B$12*(1+$B4263)^3*$C4263+Inputs!$B$29*(1+$D4263)^3*Inputs!$B$19+Inputs!$B$30*(1+$E4263)^3*Inputs!$B$20+Inputs!$B$31*(1+$F4263)^3*Inputs!$B$21+Inputs!$B$22*(1+Inputs!$B$23)^3</f>
        <v>21752.578995441101</v>
      </c>
      <c r="U4263" s="36">
        <f>Inputs!$B$12*(1+$B4263)^4*$C4263+Inputs!$B$29*(1+$D4263)^4*Inputs!$B$19+Inputs!$B$30*(1+$E4263)^4*Inputs!$B$20+Inputs!$B$31*(1+$F4263)^4*Inputs!$B$21+Inputs!$B$22*(1+Inputs!$B$23)^4</f>
        <v>26689.916099930284</v>
      </c>
      <c r="V4263" s="35">
        <f>Inputs!$B$13/(Q4263*(1-$G4263))</f>
        <v>1.1715436550247493</v>
      </c>
      <c r="W4263" s="36">
        <f>Inputs!$B$13</f>
        <v>12660</v>
      </c>
      <c r="X4263" s="36">
        <f t="shared" si="663"/>
        <v>14326.305036434867</v>
      </c>
      <c r="Y4263" s="36">
        <f t="shared" si="664"/>
        <v>16484.374636566932</v>
      </c>
      <c r="Z4263" s="36">
        <f t="shared" si="665"/>
        <v>19287.772076764955</v>
      </c>
      <c r="AA4263" s="36">
        <f t="shared" si="666"/>
        <v>22936.709688173691</v>
      </c>
      <c r="AB4263" s="36">
        <f t="shared" si="667"/>
        <v>61939.887303551383</v>
      </c>
      <c r="AC4263" s="36">
        <f t="shared" si="668"/>
        <v>312026.03377346171</v>
      </c>
      <c r="AD4263" s="36">
        <f t="shared" si="669"/>
        <v>187794.99518788923</v>
      </c>
    </row>
    <row r="4264" spans="1:30" ht="14.25" customHeight="1" x14ac:dyDescent="0.25">
      <c r="A4264" s="16">
        <v>4248</v>
      </c>
      <c r="B4264" s="34">
        <v>0.27487499778682201</v>
      </c>
      <c r="C4264" s="34">
        <v>7.7487642868474704E-2</v>
      </c>
      <c r="D4264" s="34">
        <v>3.5802892564959603E-2</v>
      </c>
      <c r="E4264" s="34">
        <v>2.3085897523615301E-2</v>
      </c>
      <c r="F4264" s="34">
        <v>7.2613834223628796E-3</v>
      </c>
      <c r="G4264" s="34">
        <v>0.224583697596936</v>
      </c>
      <c r="H4264" s="35">
        <v>1.07041621963219</v>
      </c>
      <c r="I4264" s="34">
        <v>0.109055804467662</v>
      </c>
      <c r="J4264" s="34">
        <v>2.4555826273425799E-2</v>
      </c>
      <c r="K4264" s="36">
        <f>Inputs!$B$12*(1+$B4264)^4</f>
        <v>158497.22632419079</v>
      </c>
      <c r="L4264" s="36">
        <f t="shared" si="660"/>
        <v>17335.625690618403</v>
      </c>
      <c r="M4264" s="36">
        <f t="shared" si="661"/>
        <v>179040.47954758088</v>
      </c>
      <c r="N4264" s="37">
        <f>M4264/Inputs!$B$6</f>
        <v>272.92756028594647</v>
      </c>
      <c r="O4264" s="38">
        <f>IF(N4264&gt;Inputs!$B$4,1,0)</f>
        <v>0</v>
      </c>
      <c r="P4264" s="34">
        <f t="shared" si="662"/>
        <v>8.44999781942362E-2</v>
      </c>
      <c r="Q4264" s="36">
        <f>Inputs!$B$12*(1+$B4264)^0*$C4264+Inputs!$B$29*(1+$D4264)^0*Inputs!$B$19+Inputs!$B$30*(1+$E4264)^0*Inputs!$B$20+Inputs!$B$31*(1+$F4264)^0*Inputs!$B$21+Inputs!$B$22*(1+Inputs!$B$23)^0</f>
        <v>12671.302599535404</v>
      </c>
      <c r="R4264" s="36">
        <f>Inputs!$B$12*(1+$B4264)^1*$C4264+Inputs!$B$29*(1+$D4264)^1*Inputs!$B$19+Inputs!$B$30*(1+$E4264)^1*Inputs!$B$20+Inputs!$B$31*(1+$F4264)^1*Inputs!$B$21+Inputs!$B$22*(1+Inputs!$B$23)^1</f>
        <v>14089.097393209166</v>
      </c>
      <c r="S4264" s="36">
        <f>Inputs!$B$12*(1+$B4264)^2*$C4264+Inputs!$B$29*(1+$D4264)^2*Inputs!$B$19+Inputs!$B$30*(1+$E4264)^2*Inputs!$B$20+Inputs!$B$31*(1+$F4264)^2*Inputs!$B$21+Inputs!$B$22*(1+Inputs!$B$23)^2</f>
        <v>15861.907217958942</v>
      </c>
      <c r="T4264" s="36">
        <f>Inputs!$B$12*(1+$B4264)^3*$C4264+Inputs!$B$29*(1+$D4264)^3*Inputs!$B$19+Inputs!$B$30*(1+$E4264)^3*Inputs!$B$20+Inputs!$B$31*(1+$F4264)^3*Inputs!$B$21+Inputs!$B$22*(1+Inputs!$B$23)^3</f>
        <v>18086.412240157806</v>
      </c>
      <c r="U4264" s="36">
        <f>Inputs!$B$12*(1+$B4264)^4*$C4264+Inputs!$B$29*(1+$D4264)^4*Inputs!$B$19+Inputs!$B$30*(1+$E4264)^4*Inputs!$B$20+Inputs!$B$31*(1+$F4264)^4*Inputs!$B$21+Inputs!$B$22*(1+Inputs!$B$23)^4</f>
        <v>20885.838359800367</v>
      </c>
      <c r="V4264" s="35">
        <f>Inputs!$B$13/(Q4264*(1-$G4264))</f>
        <v>1.288479508201583</v>
      </c>
      <c r="W4264" s="36">
        <f>Inputs!$B$13</f>
        <v>12660</v>
      </c>
      <c r="X4264" s="36">
        <f t="shared" si="663"/>
        <v>13480.949376425799</v>
      </c>
      <c r="Y4264" s="36">
        <f t="shared" si="664"/>
        <v>14506.715061209599</v>
      </c>
      <c r="Z4264" s="36">
        <f t="shared" si="665"/>
        <v>15776.608185817331</v>
      </c>
      <c r="AA4264" s="36">
        <f t="shared" si="666"/>
        <v>17335.625690618403</v>
      </c>
      <c r="AB4264" s="36">
        <f t="shared" si="667"/>
        <v>53769.187735610627</v>
      </c>
      <c r="AC4264" s="36">
        <f t="shared" si="668"/>
        <v>210193.14658982804</v>
      </c>
      <c r="AD4264" s="36">
        <f t="shared" si="669"/>
        <v>125271.29181197025</v>
      </c>
    </row>
    <row r="4265" spans="1:30" ht="14.25" customHeight="1" x14ac:dyDescent="0.25">
      <c r="A4265" s="16">
        <v>4249</v>
      </c>
      <c r="B4265" s="34">
        <v>0.41483339384831203</v>
      </c>
      <c r="C4265" s="34">
        <v>0.10045148093831301</v>
      </c>
      <c r="D4265" s="34">
        <v>4.3723820068973199E-2</v>
      </c>
      <c r="E4265" s="34">
        <v>7.6172454109827203E-2</v>
      </c>
      <c r="F4265" s="34">
        <v>3.9140915155785501E-3</v>
      </c>
      <c r="G4265" s="34">
        <v>0.20075802811410201</v>
      </c>
      <c r="H4265" s="35">
        <v>1.06270059447175</v>
      </c>
      <c r="I4265" s="34">
        <v>0.100936323992126</v>
      </c>
      <c r="J4265" s="34">
        <v>1.7224740552468198E-2</v>
      </c>
      <c r="K4265" s="36">
        <f>Inputs!$B$12*(1+$B4265)^4</f>
        <v>240421.03225614165</v>
      </c>
      <c r="L4265" s="36">
        <f t="shared" si="660"/>
        <v>28392.04654986224</v>
      </c>
      <c r="M4265" s="36">
        <f t="shared" si="661"/>
        <v>283524.06845620391</v>
      </c>
      <c r="N4265" s="37">
        <f>M4265/Inputs!$B$6</f>
        <v>432.2013238661645</v>
      </c>
      <c r="O4265" s="38">
        <f>IF(N4265&gt;Inputs!$B$4,1,0)</f>
        <v>1</v>
      </c>
      <c r="P4265" s="34">
        <f t="shared" si="662"/>
        <v>8.3711583439657802E-2</v>
      </c>
      <c r="Q4265" s="36">
        <f>Inputs!$B$12*(1+$B4265)^0*$C4265+Inputs!$B$29*(1+$D4265)^0*Inputs!$B$19+Inputs!$B$30*(1+$E4265)^0*Inputs!$B$20+Inputs!$B$31*(1+$F4265)^0*Inputs!$B$21+Inputs!$B$22*(1+Inputs!$B$23)^0</f>
        <v>14049.132883725702</v>
      </c>
      <c r="R4265" s="36">
        <f>Inputs!$B$12*(1+$B4265)^1*$C4265+Inputs!$B$29*(1+$D4265)^1*Inputs!$B$19+Inputs!$B$30*(1+$E4265)^1*Inputs!$B$20+Inputs!$B$31*(1+$F4265)^1*Inputs!$B$21+Inputs!$B$22*(1+Inputs!$B$23)^1</f>
        <v>16833.487788235216</v>
      </c>
      <c r="S4265" s="36">
        <f>Inputs!$B$12*(1+$B4265)^2*$C4265+Inputs!$B$29*(1+$D4265)^2*Inputs!$B$19+Inputs!$B$30*(1+$E4265)^2*Inputs!$B$20+Inputs!$B$31*(1+$F4265)^2*Inputs!$B$21+Inputs!$B$22*(1+Inputs!$B$23)^2</f>
        <v>20673.895941531897</v>
      </c>
      <c r="T4265" s="36">
        <f>Inputs!$B$12*(1+$B4265)^3*$C4265+Inputs!$B$29*(1+$D4265)^3*Inputs!$B$19+Inputs!$B$30*(1+$E4265)^3*Inputs!$B$20+Inputs!$B$31*(1+$F4265)^3*Inputs!$B$21+Inputs!$B$22*(1+Inputs!$B$23)^3</f>
        <v>26001.938517520837</v>
      </c>
      <c r="U4265" s="36">
        <f>Inputs!$B$12*(1+$B4265)^4*$C4265+Inputs!$B$29*(1+$D4265)^4*Inputs!$B$19+Inputs!$B$30*(1+$E4265)^4*Inputs!$B$20+Inputs!$B$31*(1+$F4265)^4*Inputs!$B$21+Inputs!$B$22*(1+Inputs!$B$23)^4</f>
        <v>33427.776688445505</v>
      </c>
      <c r="V4265" s="35">
        <f>Inputs!$B$13/(Q4265*(1-$G4265))</f>
        <v>1.1274723569240945</v>
      </c>
      <c r="W4265" s="36">
        <f>Inputs!$B$13</f>
        <v>12660</v>
      </c>
      <c r="X4265" s="36">
        <f t="shared" si="663"/>
        <v>14951.186576077793</v>
      </c>
      <c r="Y4265" s="36">
        <f t="shared" si="664"/>
        <v>18094.601544436318</v>
      </c>
      <c r="Z4265" s="36">
        <f t="shared" si="665"/>
        <v>22421.3934851757</v>
      </c>
      <c r="AA4265" s="36">
        <f t="shared" si="666"/>
        <v>28392.04654986224</v>
      </c>
      <c r="AB4265" s="36">
        <f t="shared" si="667"/>
        <v>70211.202286944783</v>
      </c>
      <c r="AC4265" s="36">
        <f t="shared" si="668"/>
        <v>345007.11847429932</v>
      </c>
      <c r="AD4265" s="36">
        <f t="shared" si="669"/>
        <v>213312.86616925916</v>
      </c>
    </row>
    <row r="4266" spans="1:30" ht="14.25" customHeight="1" x14ac:dyDescent="0.25">
      <c r="A4266" s="16">
        <v>4250</v>
      </c>
      <c r="B4266" s="34">
        <v>0.46229019363135698</v>
      </c>
      <c r="C4266" s="34">
        <v>7.6792141068364905E-2</v>
      </c>
      <c r="D4266" s="34">
        <v>2.2201407681433999E-2</v>
      </c>
      <c r="E4266" s="34">
        <v>6.0184226555721303E-2</v>
      </c>
      <c r="F4266" s="34">
        <v>5.5734996913866198E-3</v>
      </c>
      <c r="G4266" s="34">
        <v>0.20539025783624301</v>
      </c>
      <c r="H4266" s="35">
        <v>1.19354191549357</v>
      </c>
      <c r="I4266" s="34">
        <v>0.101289443766738</v>
      </c>
      <c r="J4266" s="34">
        <v>2.5208049711439699E-2</v>
      </c>
      <c r="K4266" s="36">
        <f>Inputs!$B$12*(1+$B4266)^4</f>
        <v>274337.71725901961</v>
      </c>
      <c r="L4266" s="36">
        <f t="shared" si="660"/>
        <v>28324.693945146584</v>
      </c>
      <c r="M4266" s="36">
        <f t="shared" si="661"/>
        <v>305131.9556820509</v>
      </c>
      <c r="N4266" s="37">
        <f>M4266/Inputs!$B$6</f>
        <v>465.1401763445898</v>
      </c>
      <c r="O4266" s="38">
        <f>IF(N4266&gt;Inputs!$B$4,1,0)</f>
        <v>1</v>
      </c>
      <c r="P4266" s="34">
        <f t="shared" si="662"/>
        <v>7.6081394055298304E-2</v>
      </c>
      <c r="Q4266" s="36">
        <f>Inputs!$B$12*(1+$B4266)^0*$C4266+Inputs!$B$29*(1+$D4266)^0*Inputs!$B$19+Inputs!$B$30*(1+$E4266)^0*Inputs!$B$20+Inputs!$B$31*(1+$F4266)^0*Inputs!$B$21+Inputs!$B$22*(1+Inputs!$B$23)^0</f>
        <v>12629.572491528816</v>
      </c>
      <c r="R4266" s="36">
        <f>Inputs!$B$12*(1+$B4266)^1*$C4266+Inputs!$B$29*(1+$D4266)^1*Inputs!$B$19+Inputs!$B$30*(1+$E4266)^1*Inputs!$B$20+Inputs!$B$31*(1+$F4266)^1*Inputs!$B$21+Inputs!$B$22*(1+Inputs!$B$23)^1</f>
        <v>14940.059853929295</v>
      </c>
      <c r="S4266" s="36">
        <f>Inputs!$B$12*(1+$B4266)^2*$C4266+Inputs!$B$29*(1+$D4266)^2*Inputs!$B$19+Inputs!$B$30*(1+$E4266)^2*Inputs!$B$20+Inputs!$B$31*(1+$F4266)^2*Inputs!$B$21+Inputs!$B$22*(1+Inputs!$B$23)^2</f>
        <v>18244.021247860223</v>
      </c>
      <c r="T4266" s="36">
        <f>Inputs!$B$12*(1+$B4266)^3*$C4266+Inputs!$B$29*(1+$D4266)^3*Inputs!$B$19+Inputs!$B$30*(1+$E4266)^3*Inputs!$B$20+Inputs!$B$31*(1+$F4266)^3*Inputs!$B$21+Inputs!$B$22*(1+Inputs!$B$23)^3</f>
        <v>22997.188980226769</v>
      </c>
      <c r="U4266" s="36">
        <f>Inputs!$B$12*(1+$B4266)^4*$C4266+Inputs!$B$29*(1+$D4266)^4*Inputs!$B$19+Inputs!$B$30*(1+$E4266)^4*Inputs!$B$20+Inputs!$B$31*(1+$F4266)^4*Inputs!$B$21+Inputs!$B$22*(1+Inputs!$B$23)^4</f>
        <v>29865.766488522855</v>
      </c>
      <c r="V4266" s="35">
        <f>Inputs!$B$13/(Q4266*(1-$G4266))</f>
        <v>1.2615113733482757</v>
      </c>
      <c r="W4266" s="36">
        <f>Inputs!$B$13</f>
        <v>12660</v>
      </c>
      <c r="X4266" s="36">
        <f t="shared" si="663"/>
        <v>14774.32870575462</v>
      </c>
      <c r="Y4266" s="36">
        <f t="shared" si="664"/>
        <v>17795.302802688453</v>
      </c>
      <c r="Z4266" s="36">
        <f t="shared" si="665"/>
        <v>22121.049711300602</v>
      </c>
      <c r="AA4266" s="36">
        <f t="shared" si="666"/>
        <v>28324.693945146584</v>
      </c>
      <c r="AB4266" s="36">
        <f t="shared" si="667"/>
        <v>69523.219430054043</v>
      </c>
      <c r="AC4266" s="36">
        <f t="shared" si="668"/>
        <v>381679.44474139012</v>
      </c>
      <c r="AD4266" s="36">
        <f t="shared" si="669"/>
        <v>235608.73625199689</v>
      </c>
    </row>
    <row r="4267" spans="1:30" ht="14.25" customHeight="1" x14ac:dyDescent="0.25">
      <c r="A4267" s="16">
        <v>4251</v>
      </c>
      <c r="B4267" s="34">
        <v>0.31617799199924701</v>
      </c>
      <c r="C4267" s="34">
        <v>8.0434231949100196E-2</v>
      </c>
      <c r="D4267" s="34">
        <v>3.0025534755703898E-2</v>
      </c>
      <c r="E4267" s="34">
        <v>3.5840436218865998E-2</v>
      </c>
      <c r="F4267" s="34">
        <v>7.4386922158189003E-3</v>
      </c>
      <c r="G4267" s="34">
        <v>0.207486065656077</v>
      </c>
      <c r="H4267" s="35">
        <v>1.0115018552732</v>
      </c>
      <c r="I4267" s="34">
        <v>9.5091833128745806E-2</v>
      </c>
      <c r="J4267" s="34">
        <v>2.5330029107255798E-2</v>
      </c>
      <c r="K4267" s="36">
        <f>Inputs!$B$12*(1+$B4267)^4</f>
        <v>180056.89177483247</v>
      </c>
      <c r="L4267" s="36">
        <f t="shared" si="660"/>
        <v>18554.506434222632</v>
      </c>
      <c r="M4267" s="36">
        <f t="shared" si="661"/>
        <v>230730.41173244652</v>
      </c>
      <c r="N4267" s="37">
        <f>M4267/Inputs!$B$6</f>
        <v>351.72318861653434</v>
      </c>
      <c r="O4267" s="38">
        <f>IF(N4267&gt;Inputs!$B$4,1,0)</f>
        <v>0</v>
      </c>
      <c r="P4267" s="34">
        <f t="shared" si="662"/>
        <v>6.9761804021490015E-2</v>
      </c>
      <c r="Q4267" s="36">
        <f>Inputs!$B$12*(1+$B4267)^0*$C4267+Inputs!$B$29*(1+$D4267)^0*Inputs!$B$19+Inputs!$B$30*(1+$E4267)^0*Inputs!$B$20+Inputs!$B$31*(1+$F4267)^0*Inputs!$B$21+Inputs!$B$22*(1+Inputs!$B$23)^0</f>
        <v>12848.097944372934</v>
      </c>
      <c r="R4267" s="36">
        <f>Inputs!$B$12*(1+$B4267)^1*$C4267+Inputs!$B$29*(1+$D4267)^1*Inputs!$B$19+Inputs!$B$30*(1+$E4267)^1*Inputs!$B$20+Inputs!$B$31*(1+$F4267)^1*Inputs!$B$21+Inputs!$B$22*(1+Inputs!$B$23)^1</f>
        <v>14527.579444897739</v>
      </c>
      <c r="S4267" s="36">
        <f>Inputs!$B$12*(1+$B4267)^2*$C4267+Inputs!$B$29*(1+$D4267)^2*Inputs!$B$19+Inputs!$B$30*(1+$E4267)^2*Inputs!$B$20+Inputs!$B$31*(1+$F4267)^2*Inputs!$B$21+Inputs!$B$22*(1+Inputs!$B$23)^2</f>
        <v>16693.892718066894</v>
      </c>
      <c r="T4267" s="36">
        <f>Inputs!$B$12*(1+$B4267)^3*$C4267+Inputs!$B$29*(1+$D4267)^3*Inputs!$B$19+Inputs!$B$30*(1+$E4267)^3*Inputs!$B$20+Inputs!$B$31*(1+$F4267)^3*Inputs!$B$21+Inputs!$B$22*(1+Inputs!$B$23)^3</f>
        <v>19499.72356020358</v>
      </c>
      <c r="U4267" s="36">
        <f>Inputs!$B$12*(1+$B4267)^4*$C4267+Inputs!$B$29*(1+$D4267)^4*Inputs!$B$19+Inputs!$B$30*(1+$E4267)^4*Inputs!$B$20+Inputs!$B$31*(1+$F4267)^4*Inputs!$B$21+Inputs!$B$22*(1+Inputs!$B$23)^4</f>
        <v>23145.99290334517</v>
      </c>
      <c r="V4267" s="35">
        <f>Inputs!$B$13/(Q4267*(1-$G4267))</f>
        <v>1.2433344297714057</v>
      </c>
      <c r="W4267" s="36">
        <f>Inputs!$B$13</f>
        <v>12660</v>
      </c>
      <c r="X4267" s="36">
        <f t="shared" si="663"/>
        <v>13647.603632442955</v>
      </c>
      <c r="Y4267" s="36">
        <f t="shared" si="664"/>
        <v>14915.902792590552</v>
      </c>
      <c r="Z4267" s="36">
        <f t="shared" si="665"/>
        <v>16527.223751469854</v>
      </c>
      <c r="AA4267" s="36">
        <f t="shared" si="666"/>
        <v>18554.506434222632</v>
      </c>
      <c r="AB4267" s="36">
        <f t="shared" si="667"/>
        <v>57572.364443363462</v>
      </c>
      <c r="AC4267" s="36">
        <f t="shared" si="668"/>
        <v>272706.43139348563</v>
      </c>
      <c r="AD4267" s="36">
        <f t="shared" si="669"/>
        <v>173158.04728908304</v>
      </c>
    </row>
    <row r="4268" spans="1:30" ht="14.25" customHeight="1" x14ac:dyDescent="0.25">
      <c r="A4268" s="16">
        <v>4252</v>
      </c>
      <c r="B4268" s="34">
        <v>0.24248343818380499</v>
      </c>
      <c r="C4268" s="34">
        <v>6.3073362671862407E-2</v>
      </c>
      <c r="D4268" s="34">
        <v>3.5883230751529202E-2</v>
      </c>
      <c r="E4268" s="34">
        <v>6.0963582240090602E-2</v>
      </c>
      <c r="F4268" s="34">
        <v>5.79833855503407E-3</v>
      </c>
      <c r="G4268" s="34">
        <v>0.19646819248552799</v>
      </c>
      <c r="H4268" s="35">
        <v>0.95665929110363401</v>
      </c>
      <c r="I4268" s="34">
        <v>9.6850412717505996E-2</v>
      </c>
      <c r="J4268" s="34">
        <v>2.7849818742605802E-2</v>
      </c>
      <c r="K4268" s="36">
        <f>Inputs!$B$12*(1+$B4268)^4</f>
        <v>142992.6399570044</v>
      </c>
      <c r="L4268" s="36">
        <f t="shared" si="660"/>
        <v>13858.243252553035</v>
      </c>
      <c r="M4268" s="36">
        <f t="shared" si="661"/>
        <v>180366.09183257091</v>
      </c>
      <c r="N4268" s="37">
        <f>M4268/Inputs!$B$6</f>
        <v>274.94831072038249</v>
      </c>
      <c r="O4268" s="38">
        <f>IF(N4268&gt;Inputs!$B$4,1,0)</f>
        <v>0</v>
      </c>
      <c r="P4268" s="34">
        <f t="shared" si="662"/>
        <v>6.9000593974900187E-2</v>
      </c>
      <c r="Q4268" s="36">
        <f>Inputs!$B$12*(1+$B4268)^0*$C4268+Inputs!$B$29*(1+$D4268)^0*Inputs!$B$19+Inputs!$B$30*(1+$E4268)^0*Inputs!$B$20+Inputs!$B$31*(1+$F4268)^0*Inputs!$B$21+Inputs!$B$22*(1+Inputs!$B$23)^0</f>
        <v>11806.445787738667</v>
      </c>
      <c r="R4268" s="36">
        <f>Inputs!$B$12*(1+$B4268)^1*$C4268+Inputs!$B$29*(1+$D4268)^1*Inputs!$B$19+Inputs!$B$30*(1+$E4268)^1*Inputs!$B$20+Inputs!$B$31*(1+$F4268)^1*Inputs!$B$21+Inputs!$B$22*(1+Inputs!$B$23)^1</f>
        <v>12952.677551028948</v>
      </c>
      <c r="S4268" s="36">
        <f>Inputs!$B$12*(1+$B4268)^2*$C4268+Inputs!$B$29*(1+$D4268)^2*Inputs!$B$19+Inputs!$B$30*(1+$E4268)^2*Inputs!$B$20+Inputs!$B$31*(1+$F4268)^2*Inputs!$B$21+Inputs!$B$22*(1+Inputs!$B$23)^2</f>
        <v>14333.084407731836</v>
      </c>
      <c r="T4268" s="36">
        <f>Inputs!$B$12*(1+$B4268)^3*$C4268+Inputs!$B$29*(1+$D4268)^3*Inputs!$B$19+Inputs!$B$30*(1+$E4268)^3*Inputs!$B$20+Inputs!$B$31*(1+$F4268)^3*Inputs!$B$21+Inputs!$B$22*(1+Inputs!$B$23)^3</f>
        <v>16002.282790928852</v>
      </c>
      <c r="U4268" s="36">
        <f>Inputs!$B$12*(1+$B4268)^4*$C4268+Inputs!$B$29*(1+$D4268)^4*Inputs!$B$19+Inputs!$B$30*(1+$E4268)^4*Inputs!$B$20+Inputs!$B$31*(1+$F4268)^4*Inputs!$B$21+Inputs!$B$22*(1+Inputs!$B$23)^4</f>
        <v>18028.010968303763</v>
      </c>
      <c r="V4268" s="35">
        <f>Inputs!$B$13/(Q4268*(1-$G4268))</f>
        <v>1.3344781139929685</v>
      </c>
      <c r="W4268" s="36">
        <f>Inputs!$B$13</f>
        <v>12660</v>
      </c>
      <c r="X4268" s="36">
        <f t="shared" si="663"/>
        <v>12906.025252534231</v>
      </c>
      <c r="Y4268" s="36">
        <f t="shared" si="664"/>
        <v>13193.616956494809</v>
      </c>
      <c r="Z4268" s="36">
        <f t="shared" si="665"/>
        <v>13515.584529649532</v>
      </c>
      <c r="AA4268" s="36">
        <f t="shared" si="666"/>
        <v>13858.243252553035</v>
      </c>
      <c r="AB4268" s="36">
        <f t="shared" si="667"/>
        <v>50334.763358709082</v>
      </c>
      <c r="AC4268" s="36">
        <f t="shared" si="668"/>
        <v>206435.79996440432</v>
      </c>
      <c r="AD4268" s="36">
        <f t="shared" si="669"/>
        <v>130031.32847386181</v>
      </c>
    </row>
    <row r="4269" spans="1:30" ht="14.25" customHeight="1" x14ac:dyDescent="0.25">
      <c r="A4269" s="16">
        <v>4253</v>
      </c>
      <c r="B4269" s="34">
        <v>0.20813070112674201</v>
      </c>
      <c r="C4269" s="34">
        <v>8.8703092508150005E-2</v>
      </c>
      <c r="D4269" s="34">
        <v>1.7414991274353801E-2</v>
      </c>
      <c r="E4269" s="34">
        <v>5.0147038400340099E-2</v>
      </c>
      <c r="F4269" s="34">
        <v>2.46906977731574E-2</v>
      </c>
      <c r="G4269" s="34">
        <v>0.18379103133755101</v>
      </c>
      <c r="H4269" s="35">
        <v>1.03211279464044</v>
      </c>
      <c r="I4269" s="34">
        <v>9.43783127115468E-2</v>
      </c>
      <c r="J4269" s="34">
        <v>2.3464617396645699E-2</v>
      </c>
      <c r="K4269" s="36">
        <f>Inputs!$B$12*(1+$B4269)^4</f>
        <v>127822.38997861074</v>
      </c>
      <c r="L4269" s="36">
        <f t="shared" si="660"/>
        <v>17111.793344911741</v>
      </c>
      <c r="M4269" s="36">
        <f t="shared" si="661"/>
        <v>213170.06284932967</v>
      </c>
      <c r="N4269" s="37">
        <f>M4269/Inputs!$B$6</f>
        <v>324.95436409958791</v>
      </c>
      <c r="O4269" s="38">
        <f>IF(N4269&gt;Inputs!$B$4,1,0)</f>
        <v>0</v>
      </c>
      <c r="P4269" s="34">
        <f t="shared" si="662"/>
        <v>7.0913695314901104E-2</v>
      </c>
      <c r="Q4269" s="36">
        <f>Inputs!$B$12*(1+$B4269)^0*$C4269+Inputs!$B$29*(1+$D4269)^0*Inputs!$B$19+Inputs!$B$30*(1+$E4269)^0*Inputs!$B$20+Inputs!$B$31*(1+$F4269)^0*Inputs!$B$21+Inputs!$B$22*(1+Inputs!$B$23)^0</f>
        <v>13344.229577915921</v>
      </c>
      <c r="R4269" s="36">
        <f>Inputs!$B$12*(1+$B4269)^1*$C4269+Inputs!$B$29*(1+$D4269)^1*Inputs!$B$19+Inputs!$B$30*(1+$E4269)^1*Inputs!$B$20+Inputs!$B$31*(1+$F4269)^1*Inputs!$B$21+Inputs!$B$22*(1+Inputs!$B$23)^1</f>
        <v>14677.700380061367</v>
      </c>
      <c r="S4269" s="36">
        <f>Inputs!$B$12*(1+$B4269)^2*$C4269+Inputs!$B$29*(1+$D4269)^2*Inputs!$B$19+Inputs!$B$30*(1+$E4269)^2*Inputs!$B$20+Inputs!$B$31*(1+$F4269)^2*Inputs!$B$21+Inputs!$B$22*(1+Inputs!$B$23)^2</f>
        <v>16249.714111033943</v>
      </c>
      <c r="T4269" s="36">
        <f>Inputs!$B$12*(1+$B4269)^3*$C4269+Inputs!$B$29*(1+$D4269)^3*Inputs!$B$19+Inputs!$B$30*(1+$E4269)^3*Inputs!$B$20+Inputs!$B$31*(1+$F4269)^3*Inputs!$B$21+Inputs!$B$22*(1+Inputs!$B$23)^3</f>
        <v>18108.594810211747</v>
      </c>
      <c r="U4269" s="36">
        <f>Inputs!$B$12*(1+$B4269)^4*$C4269+Inputs!$B$29*(1+$D4269)^4*Inputs!$B$19+Inputs!$B$30*(1+$E4269)^4*Inputs!$B$20+Inputs!$B$31*(1+$F4269)^4*Inputs!$B$21+Inputs!$B$22*(1+Inputs!$B$23)^4</f>
        <v>20312.669499098647</v>
      </c>
      <c r="V4269" s="35">
        <f>Inputs!$B$13/(Q4269*(1-$G4269))</f>
        <v>1.1623551335624112</v>
      </c>
      <c r="W4269" s="36">
        <f>Inputs!$B$13</f>
        <v>12660</v>
      </c>
      <c r="X4269" s="36">
        <f t="shared" si="663"/>
        <v>13535.018559670478</v>
      </c>
      <c r="Y4269" s="36">
        <f t="shared" si="664"/>
        <v>14552.792251874398</v>
      </c>
      <c r="Z4269" s="36">
        <f t="shared" si="665"/>
        <v>15736.295748349754</v>
      </c>
      <c r="AA4269" s="36">
        <f t="shared" si="666"/>
        <v>17111.793344911741</v>
      </c>
      <c r="AB4269" s="36">
        <f t="shared" si="667"/>
        <v>55843.935481312197</v>
      </c>
      <c r="AC4269" s="36">
        <f t="shared" si="668"/>
        <v>246966.61132874977</v>
      </c>
      <c r="AD4269" s="36">
        <f t="shared" si="669"/>
        <v>157326.12736801748</v>
      </c>
    </row>
    <row r="4270" spans="1:30" ht="14.25" customHeight="1" x14ac:dyDescent="0.25">
      <c r="A4270" s="16">
        <v>4254</v>
      </c>
      <c r="B4270" s="34">
        <v>0.28618046174208001</v>
      </c>
      <c r="C4270" s="34">
        <v>5.90758877085115E-2</v>
      </c>
      <c r="D4270" s="34">
        <v>4.17915428006288E-2</v>
      </c>
      <c r="E4270" s="34">
        <v>4.94351901016565E-2</v>
      </c>
      <c r="F4270" s="34">
        <v>1.43281317447915E-2</v>
      </c>
      <c r="G4270" s="34">
        <v>0.21178048619649401</v>
      </c>
      <c r="H4270" s="35">
        <v>1.05272682181288</v>
      </c>
      <c r="I4270" s="34">
        <v>9.8044648749797E-2</v>
      </c>
      <c r="J4270" s="34">
        <v>1.8845411922803E-2</v>
      </c>
      <c r="K4270" s="36">
        <f>Inputs!$B$12*(1+$B4270)^4</f>
        <v>164194.60462118324</v>
      </c>
      <c r="L4270" s="36">
        <f t="shared" si="660"/>
        <v>15615.621841689452</v>
      </c>
      <c r="M4270" s="36">
        <f t="shared" si="661"/>
        <v>178672.97644735756</v>
      </c>
      <c r="N4270" s="37">
        <f>M4270/Inputs!$B$6</f>
        <v>272.36734214536216</v>
      </c>
      <c r="O4270" s="38">
        <f>IF(N4270&gt;Inputs!$B$4,1,0)</f>
        <v>0</v>
      </c>
      <c r="P4270" s="34">
        <f t="shared" si="662"/>
        <v>7.9199236826994007E-2</v>
      </c>
      <c r="Q4270" s="36">
        <f>Inputs!$B$12*(1+$B4270)^0*$C4270+Inputs!$B$29*(1+$D4270)^0*Inputs!$B$19+Inputs!$B$30*(1+$E4270)^0*Inputs!$B$20+Inputs!$B$31*(1+$F4270)^0*Inputs!$B$21+Inputs!$B$22*(1+Inputs!$B$23)^0</f>
        <v>11566.59728993761</v>
      </c>
      <c r="R4270" s="36">
        <f>Inputs!$B$12*(1+$B4270)^1*$C4270+Inputs!$B$29*(1+$D4270)^1*Inputs!$B$19+Inputs!$B$30*(1+$E4270)^1*Inputs!$B$20+Inputs!$B$31*(1+$F4270)^1*Inputs!$B$21+Inputs!$B$22*(1+Inputs!$B$23)^1</f>
        <v>12838.601047437985</v>
      </c>
      <c r="S4270" s="36">
        <f>Inputs!$B$12*(1+$B4270)^2*$C4270+Inputs!$B$29*(1+$D4270)^2*Inputs!$B$19+Inputs!$B$30*(1+$E4270)^2*Inputs!$B$20+Inputs!$B$31*(1+$F4270)^2*Inputs!$B$21+Inputs!$B$22*(1+Inputs!$B$23)^2</f>
        <v>14411.653841446881</v>
      </c>
      <c r="T4270" s="36">
        <f>Inputs!$B$12*(1+$B4270)^3*$C4270+Inputs!$B$29*(1+$D4270)^3*Inputs!$B$19+Inputs!$B$30*(1+$E4270)^3*Inputs!$B$20+Inputs!$B$31*(1+$F4270)^3*Inputs!$B$21+Inputs!$B$22*(1+Inputs!$B$23)^3</f>
        <v>16369.328025413359</v>
      </c>
      <c r="U4270" s="36">
        <f>Inputs!$B$12*(1+$B4270)^4*$C4270+Inputs!$B$29*(1+$D4270)^4*Inputs!$B$19+Inputs!$B$30*(1+$E4270)^4*Inputs!$B$20+Inputs!$B$31*(1+$F4270)^4*Inputs!$B$21+Inputs!$B$22*(1+Inputs!$B$23)^4</f>
        <v>18818.994384394075</v>
      </c>
      <c r="V4270" s="35">
        <f>Inputs!$B$13/(Q4270*(1-$G4270))</f>
        <v>1.3886119811725031</v>
      </c>
      <c r="W4270" s="36">
        <f>Inputs!$B$13</f>
        <v>12660</v>
      </c>
      <c r="X4270" s="36">
        <f t="shared" si="663"/>
        <v>13202.488744683984</v>
      </c>
      <c r="Y4270" s="36">
        <f t="shared" si="664"/>
        <v>13866.251174065337</v>
      </c>
      <c r="Z4270" s="36">
        <f t="shared" si="665"/>
        <v>14666.388083229464</v>
      </c>
      <c r="AA4270" s="36">
        <f t="shared" si="666"/>
        <v>15615.621841689452</v>
      </c>
      <c r="AB4270" s="36">
        <f t="shared" si="667"/>
        <v>52824.900028040109</v>
      </c>
      <c r="AC4270" s="36">
        <f t="shared" si="668"/>
        <v>200884.57042182167</v>
      </c>
      <c r="AD4270" s="36">
        <f t="shared" si="669"/>
        <v>125848.07641931745</v>
      </c>
    </row>
    <row r="4271" spans="1:30" ht="14.25" customHeight="1" x14ac:dyDescent="0.25">
      <c r="A4271" s="16">
        <v>4255</v>
      </c>
      <c r="B4271" s="34">
        <v>0.30932444663799102</v>
      </c>
      <c r="C4271" s="34">
        <v>7.3405606981521904E-2</v>
      </c>
      <c r="D4271" s="34">
        <v>2.3677966370103502E-2</v>
      </c>
      <c r="E4271" s="34">
        <v>2.7128646028886299E-2</v>
      </c>
      <c r="F4271" s="34">
        <v>3.3033514006762903E-2</v>
      </c>
      <c r="G4271" s="34">
        <v>0.182105398013756</v>
      </c>
      <c r="H4271" s="35">
        <v>1.0320066847231899</v>
      </c>
      <c r="I4271" s="34">
        <v>0.10191621032236001</v>
      </c>
      <c r="J4271" s="34">
        <v>2.33602277931808E-2</v>
      </c>
      <c r="K4271" s="36">
        <f>Inputs!$B$12*(1+$B4271)^4</f>
        <v>176335.74514413442</v>
      </c>
      <c r="L4271" s="36">
        <f t="shared" si="660"/>
        <v>18494.748611775321</v>
      </c>
      <c r="M4271" s="36">
        <f t="shared" si="661"/>
        <v>204797.75198593392</v>
      </c>
      <c r="N4271" s="37">
        <f>M4271/Inputs!$B$6</f>
        <v>312.19169510050904</v>
      </c>
      <c r="O4271" s="38">
        <f>IF(N4271&gt;Inputs!$B$4,1,0)</f>
        <v>0</v>
      </c>
      <c r="P4271" s="34">
        <f t="shared" si="662"/>
        <v>7.8555982529179211E-2</v>
      </c>
      <c r="Q4271" s="36">
        <f>Inputs!$B$12*(1+$B4271)^0*$C4271+Inputs!$B$29*(1+$D4271)^0*Inputs!$B$19+Inputs!$B$30*(1+$E4271)^0*Inputs!$B$20+Inputs!$B$31*(1+$F4271)^0*Inputs!$B$21+Inputs!$B$22*(1+Inputs!$B$23)^0</f>
        <v>12426.380446318235</v>
      </c>
      <c r="R4271" s="36">
        <f>Inputs!$B$12*(1+$B4271)^1*$C4271+Inputs!$B$29*(1+$D4271)^1*Inputs!$B$19+Inputs!$B$30*(1+$E4271)^1*Inputs!$B$20+Inputs!$B$31*(1+$F4271)^1*Inputs!$B$21+Inputs!$B$22*(1+Inputs!$B$23)^1</f>
        <v>14015.037507227295</v>
      </c>
      <c r="S4271" s="36">
        <f>Inputs!$B$12*(1+$B4271)^2*$C4271+Inputs!$B$29*(1+$D4271)^2*Inputs!$B$19+Inputs!$B$30*(1+$E4271)^2*Inputs!$B$20+Inputs!$B$31*(1+$F4271)^2*Inputs!$B$21+Inputs!$B$22*(1+Inputs!$B$23)^2</f>
        <v>16031.660103483468</v>
      </c>
      <c r="T4271" s="36">
        <f>Inputs!$B$12*(1+$B4271)^3*$C4271+Inputs!$B$29*(1+$D4271)^3*Inputs!$B$19+Inputs!$B$30*(1+$E4271)^3*Inputs!$B$20+Inputs!$B$31*(1+$F4271)^3*Inputs!$B$21+Inputs!$B$22*(1+Inputs!$B$23)^3</f>
        <v>18606.796378929932</v>
      </c>
      <c r="U4271" s="36">
        <f>Inputs!$B$12*(1+$B4271)^4*$C4271+Inputs!$B$29*(1+$D4271)^4*Inputs!$B$19+Inputs!$B$30*(1+$E4271)^4*Inputs!$B$20+Inputs!$B$31*(1+$F4271)^4*Inputs!$B$21+Inputs!$B$22*(1+Inputs!$B$23)^4</f>
        <v>21911.321957461936</v>
      </c>
      <c r="V4271" s="35">
        <f>Inputs!$B$13/(Q4271*(1-$G4271))</f>
        <v>1.2456376253566093</v>
      </c>
      <c r="W4271" s="36">
        <f>Inputs!$B$13</f>
        <v>12660</v>
      </c>
      <c r="X4271" s="36">
        <f t="shared" si="663"/>
        <v>13666.320831137213</v>
      </c>
      <c r="Y4271" s="36">
        <f t="shared" si="664"/>
        <v>14932.473267435529</v>
      </c>
      <c r="Z4271" s="36">
        <f t="shared" si="665"/>
        <v>16518.268982492111</v>
      </c>
      <c r="AA4271" s="36">
        <f t="shared" si="666"/>
        <v>18494.748611775321</v>
      </c>
      <c r="AB4271" s="36">
        <f t="shared" si="667"/>
        <v>56493.076826117307</v>
      </c>
      <c r="AC4271" s="36">
        <f t="shared" si="668"/>
        <v>240933.78432754945</v>
      </c>
      <c r="AD4271" s="36">
        <f t="shared" si="669"/>
        <v>148304.67515981663</v>
      </c>
    </row>
    <row r="4272" spans="1:30" ht="14.25" customHeight="1" x14ac:dyDescent="0.25">
      <c r="A4272" s="16">
        <v>4256</v>
      </c>
      <c r="B4272" s="34">
        <v>0.20410830422228099</v>
      </c>
      <c r="C4272" s="34">
        <v>8.2281935579763196E-2</v>
      </c>
      <c r="D4272" s="34">
        <v>1.29596738789312E-2</v>
      </c>
      <c r="E4272" s="34">
        <v>6.3767470744655594E-2</v>
      </c>
      <c r="F4272" s="34">
        <v>-6.72194636669117E-3</v>
      </c>
      <c r="G4272" s="34">
        <v>0.165164622962087</v>
      </c>
      <c r="H4272" s="35">
        <v>1.01988072180797</v>
      </c>
      <c r="I4272" s="34">
        <v>9.4670393083801097E-2</v>
      </c>
      <c r="J4272" s="34">
        <v>2.60849707275113E-2</v>
      </c>
      <c r="K4272" s="36">
        <f>Inputs!$B$12*(1+$B4272)^4</f>
        <v>126128.56555425965</v>
      </c>
      <c r="L4272" s="36">
        <f t="shared" si="660"/>
        <v>16066.451978963249</v>
      </c>
      <c r="M4272" s="36">
        <f t="shared" si="661"/>
        <v>206973.51415767524</v>
      </c>
      <c r="N4272" s="37">
        <f>M4272/Inputs!$B$6</f>
        <v>315.5084057281635</v>
      </c>
      <c r="O4272" s="38">
        <f>IF(N4272&gt;Inputs!$B$4,1,0)</f>
        <v>0</v>
      </c>
      <c r="P4272" s="34">
        <f t="shared" si="662"/>
        <v>6.8585422356289796E-2</v>
      </c>
      <c r="Q4272" s="36">
        <f>Inputs!$B$12*(1+$B4272)^0*$C4272+Inputs!$B$29*(1+$D4272)^0*Inputs!$B$19+Inputs!$B$30*(1+$E4272)^0*Inputs!$B$20+Inputs!$B$31*(1+$F4272)^0*Inputs!$B$21+Inputs!$B$22*(1+Inputs!$B$23)^0</f>
        <v>12958.960162212712</v>
      </c>
      <c r="R4272" s="36">
        <f>Inputs!$B$12*(1+$B4272)^1*$C4272+Inputs!$B$29*(1+$D4272)^1*Inputs!$B$19+Inputs!$B$30*(1+$E4272)^1*Inputs!$B$20+Inputs!$B$31*(1+$F4272)^1*Inputs!$B$21+Inputs!$B$22*(1+Inputs!$B$23)^1</f>
        <v>14070.117808958919</v>
      </c>
      <c r="S4272" s="36">
        <f>Inputs!$B$12*(1+$B4272)^2*$C4272+Inputs!$B$29*(1+$D4272)^2*Inputs!$B$19+Inputs!$B$30*(1+$E4272)^2*Inputs!$B$20+Inputs!$B$31*(1+$F4272)^2*Inputs!$B$21+Inputs!$B$22*(1+Inputs!$B$23)^2</f>
        <v>15395.843979590809</v>
      </c>
      <c r="T4272" s="36">
        <f>Inputs!$B$12*(1+$B4272)^3*$C4272+Inputs!$B$29*(1+$D4272)^3*Inputs!$B$19+Inputs!$B$30*(1+$E4272)^3*Inputs!$B$20+Inputs!$B$31*(1+$F4272)^3*Inputs!$B$21+Inputs!$B$22*(1+Inputs!$B$23)^3</f>
        <v>16978.712849192947</v>
      </c>
      <c r="U4272" s="36">
        <f>Inputs!$B$12*(1+$B4272)^4*$C4272+Inputs!$B$29*(1+$D4272)^4*Inputs!$B$19+Inputs!$B$30*(1+$E4272)^4*Inputs!$B$20+Inputs!$B$31*(1+$F4272)^4*Inputs!$B$21+Inputs!$B$22*(1+Inputs!$B$23)^4</f>
        <v>18869.906714041565</v>
      </c>
      <c r="V4272" s="35">
        <f>Inputs!$B$13/(Q4272*(1-$G4272))</f>
        <v>1.17020703977185</v>
      </c>
      <c r="W4272" s="36">
        <f>Inputs!$B$13</f>
        <v>12660</v>
      </c>
      <c r="X4272" s="36">
        <f t="shared" si="663"/>
        <v>13304.08154563571</v>
      </c>
      <c r="Y4272" s="36">
        <f t="shared" si="664"/>
        <v>14074.593758385518</v>
      </c>
      <c r="Z4272" s="36">
        <f t="shared" si="665"/>
        <v>14988.925518696573</v>
      </c>
      <c r="AA4272" s="36">
        <f t="shared" si="666"/>
        <v>16066.451978963249</v>
      </c>
      <c r="AB4272" s="36">
        <f t="shared" si="667"/>
        <v>54056.915745840895</v>
      </c>
      <c r="AC4272" s="36">
        <f t="shared" si="668"/>
        <v>240365.14381860656</v>
      </c>
      <c r="AD4272" s="36">
        <f t="shared" si="669"/>
        <v>152916.59841183433</v>
      </c>
    </row>
    <row r="4273" spans="1:30" ht="14.25" customHeight="1" x14ac:dyDescent="0.25">
      <c r="A4273" s="16">
        <v>4257</v>
      </c>
      <c r="B4273" s="34">
        <v>0.283496785704003</v>
      </c>
      <c r="C4273" s="34">
        <v>7.1499809452846105E-2</v>
      </c>
      <c r="D4273" s="34">
        <v>3.9463747255828997E-2</v>
      </c>
      <c r="E4273" s="34">
        <v>4.0769361863205102E-2</v>
      </c>
      <c r="F4273" s="34">
        <v>1.59369632231211E-2</v>
      </c>
      <c r="G4273" s="34">
        <v>0.18982253851537501</v>
      </c>
      <c r="H4273" s="35">
        <v>1.0075949520402501</v>
      </c>
      <c r="I4273" s="34">
        <v>9.6797632478343304E-2</v>
      </c>
      <c r="J4273" s="34">
        <v>2.5458016253178301E-2</v>
      </c>
      <c r="K4273" s="36">
        <f>Inputs!$B$12*(1+$B4273)^4</f>
        <v>162828.48869478042</v>
      </c>
      <c r="L4273" s="36">
        <f t="shared" si="660"/>
        <v>16863.510973444074</v>
      </c>
      <c r="M4273" s="36">
        <f t="shared" si="661"/>
        <v>207638.60685277672</v>
      </c>
      <c r="N4273" s="37">
        <f>M4273/Inputs!$B$6</f>
        <v>316.52226654386698</v>
      </c>
      <c r="O4273" s="38">
        <f>IF(N4273&gt;Inputs!$B$4,1,0)</f>
        <v>0</v>
      </c>
      <c r="P4273" s="34">
        <f t="shared" si="662"/>
        <v>7.1339616225165006E-2</v>
      </c>
      <c r="Q4273" s="36">
        <f>Inputs!$B$12*(1+$B4273)^0*$C4273+Inputs!$B$29*(1+$D4273)^0*Inputs!$B$19+Inputs!$B$30*(1+$E4273)^0*Inputs!$B$20+Inputs!$B$31*(1+$F4273)^0*Inputs!$B$21+Inputs!$B$22*(1+Inputs!$B$23)^0</f>
        <v>12312.032594597687</v>
      </c>
      <c r="R4273" s="36">
        <f>Inputs!$B$12*(1+$B4273)^1*$C4273+Inputs!$B$29*(1+$D4273)^1*Inputs!$B$19+Inputs!$B$30*(1+$E4273)^1*Inputs!$B$20+Inputs!$B$31*(1+$F4273)^1*Inputs!$B$21+Inputs!$B$22*(1+Inputs!$B$23)^1</f>
        <v>13763.680081679886</v>
      </c>
      <c r="S4273" s="36">
        <f>Inputs!$B$12*(1+$B4273)^2*$C4273+Inputs!$B$29*(1+$D4273)^2*Inputs!$B$19+Inputs!$B$30*(1+$E4273)^2*Inputs!$B$20+Inputs!$B$31*(1+$F4273)^2*Inputs!$B$21+Inputs!$B$22*(1+Inputs!$B$23)^2</f>
        <v>15568.502024833899</v>
      </c>
      <c r="T4273" s="36">
        <f>Inputs!$B$12*(1+$B4273)^3*$C4273+Inputs!$B$29*(1+$D4273)^3*Inputs!$B$19+Inputs!$B$30*(1+$E4273)^3*Inputs!$B$20+Inputs!$B$31*(1+$F4273)^3*Inputs!$B$21+Inputs!$B$22*(1+Inputs!$B$23)^3</f>
        <v>17824.57379798589</v>
      </c>
      <c r="U4273" s="36">
        <f>Inputs!$B$12*(1+$B4273)^4*$C4273+Inputs!$B$29*(1+$D4273)^4*Inputs!$B$19+Inputs!$B$30*(1+$E4273)^4*Inputs!$B$20+Inputs!$B$31*(1+$F4273)^4*Inputs!$B$21+Inputs!$B$22*(1+Inputs!$B$23)^4</f>
        <v>20657.694915824221</v>
      </c>
      <c r="V4273" s="35">
        <f>Inputs!$B$13/(Q4273*(1-$G4273))</f>
        <v>1.2691816717813156</v>
      </c>
      <c r="W4273" s="36">
        <f>Inputs!$B$13</f>
        <v>12660</v>
      </c>
      <c r="X4273" s="36">
        <f t="shared" si="663"/>
        <v>13423.434599717748</v>
      </c>
      <c r="Y4273" s="36">
        <f t="shared" si="664"/>
        <v>14358.775748637674</v>
      </c>
      <c r="Z4273" s="36">
        <f t="shared" si="665"/>
        <v>15495.145068961301</v>
      </c>
      <c r="AA4273" s="36">
        <f t="shared" si="666"/>
        <v>16863.510973444074</v>
      </c>
      <c r="AB4273" s="36">
        <f t="shared" si="667"/>
        <v>54916.258413113843</v>
      </c>
      <c r="AC4273" s="36">
        <f t="shared" si="668"/>
        <v>242401.39525437524</v>
      </c>
      <c r="AD4273" s="36">
        <f t="shared" si="669"/>
        <v>152722.34843966286</v>
      </c>
    </row>
    <row r="4274" spans="1:30" ht="14.25" customHeight="1" x14ac:dyDescent="0.25">
      <c r="A4274" s="16">
        <v>4258</v>
      </c>
      <c r="B4274" s="34">
        <v>0.40886884836218401</v>
      </c>
      <c r="C4274" s="34">
        <v>4.6974640316031997E-2</v>
      </c>
      <c r="D4274" s="34">
        <v>3.6957264995612298E-2</v>
      </c>
      <c r="E4274" s="34">
        <v>5.65274143595446E-2</v>
      </c>
      <c r="F4274" s="34">
        <v>-5.7996118222311301E-3</v>
      </c>
      <c r="G4274" s="34">
        <v>0.16591714443792099</v>
      </c>
      <c r="H4274" s="35">
        <v>1.0386967779898399</v>
      </c>
      <c r="I4274" s="34">
        <v>0.100813800073748</v>
      </c>
      <c r="J4274" s="34">
        <v>2.9468145940857501E-2</v>
      </c>
      <c r="K4274" s="36">
        <f>Inputs!$B$12*(1+$B4274)^4</f>
        <v>236392.40354575781</v>
      </c>
      <c r="L4274" s="36">
        <f t="shared" si="660"/>
        <v>17211.936513709206</v>
      </c>
      <c r="M4274" s="36">
        <f t="shared" si="661"/>
        <v>207944.96274578356</v>
      </c>
      <c r="N4274" s="37">
        <f>M4274/Inputs!$B$6</f>
        <v>316.98927247832859</v>
      </c>
      <c r="O4274" s="38">
        <f>IF(N4274&gt;Inputs!$B$4,1,0)</f>
        <v>0</v>
      </c>
      <c r="P4274" s="34">
        <f t="shared" si="662"/>
        <v>7.1345654132890499E-2</v>
      </c>
      <c r="Q4274" s="36">
        <f>Inputs!$B$12*(1+$B4274)^0*$C4274+Inputs!$B$29*(1+$D4274)^0*Inputs!$B$19+Inputs!$B$30*(1+$E4274)^0*Inputs!$B$20+Inputs!$B$31*(1+$F4274)^0*Inputs!$B$21+Inputs!$B$22*(1+Inputs!$B$23)^0</f>
        <v>10840.522446388841</v>
      </c>
      <c r="R4274" s="36">
        <f>Inputs!$B$12*(1+$B4274)^1*$C4274+Inputs!$B$29*(1+$D4274)^1*Inputs!$B$19+Inputs!$B$30*(1+$E4274)^1*Inputs!$B$20+Inputs!$B$31*(1+$F4274)^1*Inputs!$B$21+Inputs!$B$22*(1+Inputs!$B$23)^1</f>
        <v>12161.553730861582</v>
      </c>
      <c r="S4274" s="36">
        <f>Inputs!$B$12*(1+$B4274)^2*$C4274+Inputs!$B$29*(1+$D4274)^2*Inputs!$B$19+Inputs!$B$30*(1+$E4274)^2*Inputs!$B$20+Inputs!$B$31*(1+$F4274)^2*Inputs!$B$21+Inputs!$B$22*(1+Inputs!$B$23)^2</f>
        <v>13964.369339546291</v>
      </c>
      <c r="T4274" s="36">
        <f>Inputs!$B$12*(1+$B4274)^3*$C4274+Inputs!$B$29*(1+$D4274)^3*Inputs!$B$19+Inputs!$B$30*(1+$E4274)^3*Inputs!$B$20+Inputs!$B$31*(1+$F4274)^3*Inputs!$B$21+Inputs!$B$22*(1+Inputs!$B$23)^3</f>
        <v>16442.175243371297</v>
      </c>
      <c r="U4274" s="36">
        <f>Inputs!$B$12*(1+$B4274)^4*$C4274+Inputs!$B$29*(1+$D4274)^4*Inputs!$B$19+Inputs!$B$30*(1+$E4274)^4*Inputs!$B$20+Inputs!$B$31*(1+$F4274)^4*Inputs!$B$21+Inputs!$B$22*(1+Inputs!$B$23)^4</f>
        <v>19866.975519344585</v>
      </c>
      <c r="V4274" s="35">
        <f>Inputs!$B$13/(Q4274*(1-$G4274))</f>
        <v>1.4001491407658511</v>
      </c>
      <c r="W4274" s="36">
        <f>Inputs!$B$13</f>
        <v>12660</v>
      </c>
      <c r="X4274" s="36">
        <f t="shared" si="663"/>
        <v>13286.133684535083</v>
      </c>
      <c r="Y4274" s="36">
        <f t="shared" si="664"/>
        <v>14203.15704028702</v>
      </c>
      <c r="Z4274" s="36">
        <f t="shared" si="665"/>
        <v>15484.081131689247</v>
      </c>
      <c r="AA4274" s="36">
        <f t="shared" si="666"/>
        <v>17211.936513709206</v>
      </c>
      <c r="AB4274" s="36">
        <f t="shared" si="667"/>
        <v>54304.432355184414</v>
      </c>
      <c r="AC4274" s="36">
        <f t="shared" si="668"/>
        <v>248356.26761254124</v>
      </c>
      <c r="AD4274" s="36">
        <f t="shared" si="669"/>
        <v>153640.53039059913</v>
      </c>
    </row>
    <row r="4275" spans="1:30" ht="14.25" customHeight="1" x14ac:dyDescent="0.25">
      <c r="A4275" s="16">
        <v>4259</v>
      </c>
      <c r="B4275" s="34">
        <v>0.14601634660722099</v>
      </c>
      <c r="C4275" s="34">
        <v>9.6023485498175201E-2</v>
      </c>
      <c r="D4275" s="34">
        <v>4.5530153971516898E-2</v>
      </c>
      <c r="E4275" s="34">
        <v>3.5079871605627498E-2</v>
      </c>
      <c r="F4275" s="34">
        <v>1.1041668412459901E-2</v>
      </c>
      <c r="G4275" s="34">
        <v>0.19287256535260699</v>
      </c>
      <c r="H4275" s="35">
        <v>1.08173798125701</v>
      </c>
      <c r="I4275" s="34">
        <v>9.2226042846955E-2</v>
      </c>
      <c r="J4275" s="34">
        <v>2.23512230687305E-2</v>
      </c>
      <c r="K4275" s="36">
        <f>Inputs!$B$12*(1+$B4275)^4</f>
        <v>103493.83970815012</v>
      </c>
      <c r="L4275" s="36">
        <f t="shared" si="660"/>
        <v>16491.250528626293</v>
      </c>
      <c r="M4275" s="36">
        <f t="shared" si="661"/>
        <v>210539.34668526621</v>
      </c>
      <c r="N4275" s="37">
        <f>M4275/Inputs!$B$6</f>
        <v>320.94412604461314</v>
      </c>
      <c r="O4275" s="38">
        <f>IF(N4275&gt;Inputs!$B$4,1,0)</f>
        <v>0</v>
      </c>
      <c r="P4275" s="34">
        <f t="shared" si="662"/>
        <v>6.9874819778224503E-2</v>
      </c>
      <c r="Q4275" s="36">
        <f>Inputs!$B$12*(1+$B4275)^0*$C4275+Inputs!$B$29*(1+$D4275)^0*Inputs!$B$19+Inputs!$B$30*(1+$E4275)^0*Inputs!$B$20+Inputs!$B$31*(1+$F4275)^0*Inputs!$B$21+Inputs!$B$22*(1+Inputs!$B$23)^0</f>
        <v>13783.453157317435</v>
      </c>
      <c r="R4275" s="36">
        <f>Inputs!$B$12*(1+$B4275)^1*$C4275+Inputs!$B$29*(1+$D4275)^1*Inputs!$B$19+Inputs!$B$30*(1+$E4275)^1*Inputs!$B$20+Inputs!$B$31*(1+$F4275)^1*Inputs!$B$21+Inputs!$B$22*(1+Inputs!$B$23)^1</f>
        <v>14843.800061978491</v>
      </c>
      <c r="S4275" s="36">
        <f>Inputs!$B$12*(1+$B4275)^2*$C4275+Inputs!$B$29*(1+$D4275)^2*Inputs!$B$19+Inputs!$B$30*(1+$E4275)^2*Inputs!$B$20+Inputs!$B$31*(1+$F4275)^2*Inputs!$B$21+Inputs!$B$22*(1+Inputs!$B$23)^2</f>
        <v>16035.392477249658</v>
      </c>
      <c r="T4275" s="36">
        <f>Inputs!$B$12*(1+$B4275)^3*$C4275+Inputs!$B$29*(1+$D4275)^3*Inputs!$B$19+Inputs!$B$30*(1+$E4275)^3*Inputs!$B$20+Inputs!$B$31*(1+$F4275)^3*Inputs!$B$21+Inputs!$B$22*(1+Inputs!$B$23)^3</f>
        <v>17376.530412868458</v>
      </c>
      <c r="U4275" s="36">
        <f>Inputs!$B$12*(1+$B4275)^4*$C4275+Inputs!$B$29*(1+$D4275)^4*Inputs!$B$19+Inputs!$B$30*(1+$E4275)^4*Inputs!$B$20+Inputs!$B$31*(1+$F4275)^4*Inputs!$B$21+Inputs!$B$22*(1+Inputs!$B$23)^4</f>
        <v>18888.149054959518</v>
      </c>
      <c r="V4275" s="35">
        <f>Inputs!$B$13/(Q4275*(1-$G4275))</f>
        <v>1.1379772020455454</v>
      </c>
      <c r="W4275" s="36">
        <f>Inputs!$B$13</f>
        <v>12660</v>
      </c>
      <c r="X4275" s="36">
        <f t="shared" si="663"/>
        <v>13465.472554235193</v>
      </c>
      <c r="Y4275" s="36">
        <f t="shared" si="664"/>
        <v>14364.448630002744</v>
      </c>
      <c r="Z4275" s="36">
        <f t="shared" si="665"/>
        <v>15368.645499042777</v>
      </c>
      <c r="AA4275" s="36">
        <f t="shared" si="666"/>
        <v>16491.250528626293</v>
      </c>
      <c r="AB4275" s="36">
        <f t="shared" si="667"/>
        <v>55311.235985133186</v>
      </c>
      <c r="AC4275" s="36">
        <f t="shared" si="668"/>
        <v>241286.49206374161</v>
      </c>
      <c r="AD4275" s="36">
        <f t="shared" si="669"/>
        <v>155228.11070013302</v>
      </c>
    </row>
    <row r="4276" spans="1:30" ht="14.25" customHeight="1" x14ac:dyDescent="0.25">
      <c r="A4276" s="16">
        <v>4260</v>
      </c>
      <c r="B4276" s="34">
        <v>0.32209135580850901</v>
      </c>
      <c r="C4276" s="34">
        <v>8.29489830781064E-2</v>
      </c>
      <c r="D4276" s="34">
        <v>4.6062085585957403E-2</v>
      </c>
      <c r="E4276" s="34">
        <v>3.5432414312550897E-2</v>
      </c>
      <c r="F4276" s="34">
        <v>8.3503712025100995E-3</v>
      </c>
      <c r="G4276" s="34">
        <v>0.226854690889425</v>
      </c>
      <c r="H4276" s="35">
        <v>0.98184714512079396</v>
      </c>
      <c r="I4276" s="34">
        <v>9.7912306993523698E-2</v>
      </c>
      <c r="J4276" s="34">
        <v>2.5718440690571099E-2</v>
      </c>
      <c r="K4276" s="36">
        <f>Inputs!$B$12*(1+$B4276)^4</f>
        <v>183314.62435154768</v>
      </c>
      <c r="L4276" s="36">
        <f t="shared" si="660"/>
        <v>18308.241002180581</v>
      </c>
      <c r="M4276" s="36">
        <f t="shared" si="661"/>
        <v>219886.03450664616</v>
      </c>
      <c r="N4276" s="37">
        <f>M4276/Inputs!$B$6</f>
        <v>335.19212577232645</v>
      </c>
      <c r="O4276" s="38">
        <f>IF(N4276&gt;Inputs!$B$4,1,0)</f>
        <v>0</v>
      </c>
      <c r="P4276" s="34">
        <f t="shared" si="662"/>
        <v>7.2193866302952603E-2</v>
      </c>
      <c r="Q4276" s="36">
        <f>Inputs!$B$12*(1+$B4276)^0*$C4276+Inputs!$B$29*(1+$D4276)^0*Inputs!$B$19+Inputs!$B$30*(1+$E4276)^0*Inputs!$B$20+Inputs!$B$31*(1+$F4276)^0*Inputs!$B$21+Inputs!$B$22*(1+Inputs!$B$23)^0</f>
        <v>12998.983012113305</v>
      </c>
      <c r="R4276" s="36">
        <f>Inputs!$B$12*(1+$B4276)^1*$C4276+Inputs!$B$29*(1+$D4276)^1*Inputs!$B$19+Inputs!$B$30*(1+$E4276)^1*Inputs!$B$20+Inputs!$B$31*(1+$F4276)^1*Inputs!$B$21+Inputs!$B$22*(1+Inputs!$B$23)^1</f>
        <v>14811.593152439898</v>
      </c>
      <c r="S4276" s="36">
        <f>Inputs!$B$12*(1+$B4276)^2*$C4276+Inputs!$B$29*(1+$D4276)^2*Inputs!$B$19+Inputs!$B$30*(1+$E4276)^2*Inputs!$B$20+Inputs!$B$31*(1+$F4276)^2*Inputs!$B$21+Inputs!$B$22*(1+Inputs!$B$23)^2</f>
        <v>17148.920492009016</v>
      </c>
      <c r="T4276" s="36">
        <f>Inputs!$B$12*(1+$B4276)^3*$C4276+Inputs!$B$29*(1+$D4276)^3*Inputs!$B$19+Inputs!$B$30*(1+$E4276)^3*Inputs!$B$20+Inputs!$B$31*(1+$F4276)^3*Inputs!$B$21+Inputs!$B$22*(1+Inputs!$B$23)^3</f>
        <v>20177.64240794228</v>
      </c>
      <c r="U4276" s="36">
        <f>Inputs!$B$12*(1+$B4276)^4*$C4276+Inputs!$B$29*(1+$D4276)^4*Inputs!$B$19+Inputs!$B$30*(1+$E4276)^4*Inputs!$B$20+Inputs!$B$31*(1+$F4276)^4*Inputs!$B$21+Inputs!$B$22*(1+Inputs!$B$23)^4</f>
        <v>24118.017933011928</v>
      </c>
      <c r="V4276" s="35">
        <f>Inputs!$B$13/(Q4276*(1-$G4276))</f>
        <v>1.259688615007148</v>
      </c>
      <c r="W4276" s="36">
        <f>Inputs!$B$13</f>
        <v>12660</v>
      </c>
      <c r="X4276" s="36">
        <f t="shared" si="663"/>
        <v>13629.915161648807</v>
      </c>
      <c r="Y4276" s="36">
        <f t="shared" si="664"/>
        <v>14859.82134719695</v>
      </c>
      <c r="Z4276" s="36">
        <f t="shared" si="665"/>
        <v>16400.659578207469</v>
      </c>
      <c r="AA4276" s="36">
        <f t="shared" si="666"/>
        <v>18308.241002180581</v>
      </c>
      <c r="AB4276" s="36">
        <f t="shared" si="667"/>
        <v>56830.247575512651</v>
      </c>
      <c r="AC4276" s="36">
        <f t="shared" si="668"/>
        <v>260120.4420018133</v>
      </c>
      <c r="AD4276" s="36">
        <f t="shared" si="669"/>
        <v>163055.78693113351</v>
      </c>
    </row>
    <row r="4277" spans="1:30" ht="14.25" customHeight="1" x14ac:dyDescent="0.25">
      <c r="A4277" s="16">
        <v>4261</v>
      </c>
      <c r="B4277" s="34">
        <v>0.26292860718268801</v>
      </c>
      <c r="C4277" s="34">
        <v>6.8964982582098697E-2</v>
      </c>
      <c r="D4277" s="34">
        <v>2.2390766227327701E-2</v>
      </c>
      <c r="E4277" s="34">
        <v>7.0056645633859493E-2</v>
      </c>
      <c r="F4277" s="34">
        <v>1.8117641184459798E-2</v>
      </c>
      <c r="G4277" s="34">
        <v>0.193956025904095</v>
      </c>
      <c r="H4277" s="35">
        <v>1.1222119966156601</v>
      </c>
      <c r="I4277" s="34">
        <v>0.100829898393347</v>
      </c>
      <c r="J4277" s="34">
        <v>3.2790416291094797E-2</v>
      </c>
      <c r="K4277" s="36">
        <f>Inputs!$B$12*(1+$B4277)^4</f>
        <v>152639.33084095977</v>
      </c>
      <c r="L4277" s="36">
        <f t="shared" si="660"/>
        <v>17803.946358943027</v>
      </c>
      <c r="M4277" s="36">
        <f t="shared" si="661"/>
        <v>222954.41877825363</v>
      </c>
      <c r="N4277" s="37">
        <f>M4277/Inputs!$B$6</f>
        <v>339.86954082050858</v>
      </c>
      <c r="O4277" s="38">
        <f>IF(N4277&gt;Inputs!$B$4,1,0)</f>
        <v>0</v>
      </c>
      <c r="P4277" s="34">
        <f t="shared" si="662"/>
        <v>6.8039482102252191E-2</v>
      </c>
      <c r="Q4277" s="36">
        <f>Inputs!$B$12*(1+$B4277)^0*$C4277+Inputs!$B$29*(1+$D4277)^0*Inputs!$B$19+Inputs!$B$30*(1+$E4277)^0*Inputs!$B$20+Inputs!$B$31*(1+$F4277)^0*Inputs!$B$21+Inputs!$B$22*(1+Inputs!$B$23)^0</f>
        <v>12159.942982352844</v>
      </c>
      <c r="R4277" s="36">
        <f>Inputs!$B$12*(1+$B4277)^1*$C4277+Inputs!$B$29*(1+$D4277)^1*Inputs!$B$19+Inputs!$B$30*(1+$E4277)^1*Inputs!$B$20+Inputs!$B$31*(1+$F4277)^1*Inputs!$B$21+Inputs!$B$22*(1+Inputs!$B$23)^1</f>
        <v>13510.405341201942</v>
      </c>
      <c r="S4277" s="36">
        <f>Inputs!$B$12*(1+$B4277)^2*$C4277+Inputs!$B$29*(1+$D4277)^2*Inputs!$B$19+Inputs!$B$30*(1+$E4277)^2*Inputs!$B$20+Inputs!$B$31*(1+$F4277)^2*Inputs!$B$21+Inputs!$B$22*(1+Inputs!$B$23)^2</f>
        <v>15160.312310898764</v>
      </c>
      <c r="T4277" s="36">
        <f>Inputs!$B$12*(1+$B4277)^3*$C4277+Inputs!$B$29*(1+$D4277)^3*Inputs!$B$19+Inputs!$B$30*(1+$E4277)^3*Inputs!$B$20+Inputs!$B$31*(1+$F4277)^3*Inputs!$B$21+Inputs!$B$22*(1+Inputs!$B$23)^3</f>
        <v>17185.741874823456</v>
      </c>
      <c r="U4277" s="36">
        <f>Inputs!$B$12*(1+$B4277)^4*$C4277+Inputs!$B$29*(1+$D4277)^4*Inputs!$B$19+Inputs!$B$30*(1+$E4277)^4*Inputs!$B$20+Inputs!$B$31*(1+$F4277)^4*Inputs!$B$21+Inputs!$B$22*(1+Inputs!$B$23)^4</f>
        <v>19682.607608387039</v>
      </c>
      <c r="V4277" s="35">
        <f>Inputs!$B$13/(Q4277*(1-$G4277))</f>
        <v>1.2916457864433644</v>
      </c>
      <c r="W4277" s="36">
        <f>Inputs!$B$13</f>
        <v>12660</v>
      </c>
      <c r="X4277" s="36">
        <f t="shared" si="663"/>
        <v>13604.715151322427</v>
      </c>
      <c r="Y4277" s="36">
        <f t="shared" si="664"/>
        <v>14748.524272158173</v>
      </c>
      <c r="Z4277" s="36">
        <f t="shared" si="665"/>
        <v>16132.169777650595</v>
      </c>
      <c r="AA4277" s="36">
        <f t="shared" si="666"/>
        <v>17803.946358943027</v>
      </c>
      <c r="AB4277" s="36">
        <f t="shared" si="667"/>
        <v>55781.319130738353</v>
      </c>
      <c r="AC4277" s="36">
        <f t="shared" si="668"/>
        <v>270251.10426389379</v>
      </c>
      <c r="AD4277" s="36">
        <f t="shared" si="669"/>
        <v>167173.09964751528</v>
      </c>
    </row>
    <row r="4278" spans="1:30" ht="14.25" customHeight="1" x14ac:dyDescent="0.25">
      <c r="A4278" s="16">
        <v>4262</v>
      </c>
      <c r="B4278" s="34">
        <v>0.31213795496098301</v>
      </c>
      <c r="C4278" s="34">
        <v>7.1413575432734105E-2</v>
      </c>
      <c r="D4278" s="34">
        <v>3.45923829411744E-2</v>
      </c>
      <c r="E4278" s="34">
        <v>4.2458659974071403E-2</v>
      </c>
      <c r="F4278" s="34">
        <v>2.0459458040315098E-2</v>
      </c>
      <c r="G4278" s="34">
        <v>0.17247943597263099</v>
      </c>
      <c r="H4278" s="35">
        <v>1.0729193198793601</v>
      </c>
      <c r="I4278" s="34">
        <v>8.8610673593315703E-2</v>
      </c>
      <c r="J4278" s="34">
        <v>2.29203955985188E-2</v>
      </c>
      <c r="K4278" s="36">
        <f>Inputs!$B$12*(1+$B4278)^4</f>
        <v>177856.29568086346</v>
      </c>
      <c r="L4278" s="36">
        <f t="shared" si="660"/>
        <v>19311.462565581598</v>
      </c>
      <c r="M4278" s="36">
        <f t="shared" si="661"/>
        <v>256538.83482262382</v>
      </c>
      <c r="N4278" s="37">
        <f>M4278/Inputs!$B$6</f>
        <v>391.06529698570705</v>
      </c>
      <c r="O4278" s="38">
        <f>IF(N4278&gt;Inputs!$B$4,1,0)</f>
        <v>0</v>
      </c>
      <c r="P4278" s="34">
        <f t="shared" si="662"/>
        <v>6.5690277994796903E-2</v>
      </c>
      <c r="Q4278" s="36">
        <f>Inputs!$B$12*(1+$B4278)^0*$C4278+Inputs!$B$29*(1+$D4278)^0*Inputs!$B$19+Inputs!$B$30*(1+$E4278)^0*Inputs!$B$20+Inputs!$B$31*(1+$F4278)^0*Inputs!$B$21+Inputs!$B$22*(1+Inputs!$B$23)^0</f>
        <v>12306.858553390968</v>
      </c>
      <c r="R4278" s="36">
        <f>Inputs!$B$12*(1+$B4278)^1*$C4278+Inputs!$B$29*(1+$D4278)^1*Inputs!$B$19+Inputs!$B$30*(1+$E4278)^1*Inputs!$B$20+Inputs!$B$31*(1+$F4278)^1*Inputs!$B$21+Inputs!$B$22*(1+Inputs!$B$23)^1</f>
        <v>13888.341920241379</v>
      </c>
      <c r="S4278" s="36">
        <f>Inputs!$B$12*(1+$B4278)^2*$C4278+Inputs!$B$29*(1+$D4278)^2*Inputs!$B$19+Inputs!$B$30*(1+$E4278)^2*Inputs!$B$20+Inputs!$B$31*(1+$F4278)^2*Inputs!$B$21+Inputs!$B$22*(1+Inputs!$B$23)^2</f>
        <v>15895.587167754617</v>
      </c>
      <c r="T4278" s="36">
        <f>Inputs!$B$12*(1+$B4278)^3*$C4278+Inputs!$B$29*(1+$D4278)^3*Inputs!$B$19+Inputs!$B$30*(1+$E4278)^3*Inputs!$B$20+Inputs!$B$31*(1+$F4278)^3*Inputs!$B$21+Inputs!$B$22*(1+Inputs!$B$23)^3</f>
        <v>18459.20774834857</v>
      </c>
      <c r="U4278" s="36">
        <f>Inputs!$B$12*(1+$B4278)^4*$C4278+Inputs!$B$29*(1+$D4278)^4*Inputs!$B$19+Inputs!$B$30*(1+$E4278)^4*Inputs!$B$20+Inputs!$B$31*(1+$F4278)^4*Inputs!$B$21+Inputs!$B$22*(1+Inputs!$B$23)^4</f>
        <v>21750.5030613214</v>
      </c>
      <c r="V4278" s="35">
        <f>Inputs!$B$13/(Q4278*(1-$G4278))</f>
        <v>1.243104680542797</v>
      </c>
      <c r="W4278" s="36">
        <f>Inputs!$B$13</f>
        <v>12660</v>
      </c>
      <c r="X4278" s="36">
        <f t="shared" si="663"/>
        <v>13797.883190810824</v>
      </c>
      <c r="Y4278" s="36">
        <f t="shared" si="664"/>
        <v>15232.403299345953</v>
      </c>
      <c r="Z4278" s="36">
        <f t="shared" si="665"/>
        <v>17039.155149615181</v>
      </c>
      <c r="AA4278" s="36">
        <f t="shared" si="666"/>
        <v>19311.462565581598</v>
      </c>
      <c r="AB4278" s="36">
        <f t="shared" si="667"/>
        <v>59843.996217212458</v>
      </c>
      <c r="AC4278" s="36">
        <f t="shared" si="668"/>
        <v>300715.56294426654</v>
      </c>
      <c r="AD4278" s="36">
        <f t="shared" si="669"/>
        <v>196694.83860541135</v>
      </c>
    </row>
    <row r="4279" spans="1:30" ht="14.25" customHeight="1" x14ac:dyDescent="0.25">
      <c r="A4279" s="16">
        <v>4263</v>
      </c>
      <c r="B4279" s="34">
        <v>0.467539359482817</v>
      </c>
      <c r="C4279" s="34">
        <v>6.0177904479247701E-2</v>
      </c>
      <c r="D4279" s="34">
        <v>5.8743573762445898E-2</v>
      </c>
      <c r="E4279" s="34">
        <v>2.1214744674057699E-2</v>
      </c>
      <c r="F4279" s="34">
        <v>2.3606052990066801E-3</v>
      </c>
      <c r="G4279" s="34">
        <v>0.16818963521824301</v>
      </c>
      <c r="H4279" s="35">
        <v>0.96951023410325798</v>
      </c>
      <c r="I4279" s="34">
        <v>9.2964155605503002E-2</v>
      </c>
      <c r="J4279" s="34">
        <v>2.4339165992878199E-2</v>
      </c>
      <c r="K4279" s="36">
        <f>Inputs!$B$12*(1+$B4279)^4</f>
        <v>278298.12599527382</v>
      </c>
      <c r="L4279" s="36">
        <f t="shared" si="660"/>
        <v>20636.686680084698</v>
      </c>
      <c r="M4279" s="36">
        <f t="shared" si="661"/>
        <v>257882.70286083966</v>
      </c>
      <c r="N4279" s="37">
        <f>M4279/Inputs!$B$6</f>
        <v>393.11387631225557</v>
      </c>
      <c r="O4279" s="38">
        <f>IF(N4279&gt;Inputs!$B$4,1,0)</f>
        <v>0</v>
      </c>
      <c r="P4279" s="34">
        <f t="shared" si="662"/>
        <v>6.8624989612624809E-2</v>
      </c>
      <c r="Q4279" s="36">
        <f>Inputs!$B$12*(1+$B4279)^0*$C4279+Inputs!$B$29*(1+$D4279)^0*Inputs!$B$19+Inputs!$B$30*(1+$E4279)^0*Inputs!$B$20+Inputs!$B$31*(1+$F4279)^0*Inputs!$B$21+Inputs!$B$22*(1+Inputs!$B$23)^0</f>
        <v>11632.718296181785</v>
      </c>
      <c r="R4279" s="36">
        <f>Inputs!$B$12*(1+$B4279)^1*$C4279+Inputs!$B$29*(1+$D4279)^1*Inputs!$B$19+Inputs!$B$30*(1+$E4279)^1*Inputs!$B$20+Inputs!$B$31*(1+$F4279)^1*Inputs!$B$21+Inputs!$B$22*(1+Inputs!$B$23)^1</f>
        <v>13509.543496874656</v>
      </c>
      <c r="S4279" s="36">
        <f>Inputs!$B$12*(1+$B4279)^2*$C4279+Inputs!$B$29*(1+$D4279)^2*Inputs!$B$19+Inputs!$B$30*(1+$E4279)^2*Inputs!$B$20+Inputs!$B$31*(1+$F4279)^2*Inputs!$B$21+Inputs!$B$22*(1+Inputs!$B$23)^2</f>
        <v>16186.105527508793</v>
      </c>
      <c r="T4279" s="36">
        <f>Inputs!$B$12*(1+$B4279)^3*$C4279+Inputs!$B$29*(1+$D4279)^3*Inputs!$B$19+Inputs!$B$30*(1+$E4279)^3*Inputs!$B$20+Inputs!$B$31*(1+$F4279)^3*Inputs!$B$21+Inputs!$B$22*(1+Inputs!$B$23)^3</f>
        <v>20032.049027776695</v>
      </c>
      <c r="U4279" s="36">
        <f>Inputs!$B$12*(1+$B4279)^4*$C4279+Inputs!$B$29*(1+$D4279)^4*Inputs!$B$19+Inputs!$B$30*(1+$E4279)^4*Inputs!$B$20+Inputs!$B$31*(1+$F4279)^4*Inputs!$B$21+Inputs!$B$22*(1+Inputs!$B$23)^4</f>
        <v>25589.585134879904</v>
      </c>
      <c r="V4279" s="35">
        <f>Inputs!$B$13/(Q4279*(1-$G4279))</f>
        <v>1.3083627379521998</v>
      </c>
      <c r="W4279" s="36">
        <f>Inputs!$B$13</f>
        <v>12660</v>
      </c>
      <c r="X4279" s="36">
        <f t="shared" si="663"/>
        <v>13750.613601682457</v>
      </c>
      <c r="Y4279" s="36">
        <f t="shared" si="664"/>
        <v>15334.379283406259</v>
      </c>
      <c r="Z4279" s="36">
        <f t="shared" si="665"/>
        <v>17566.382592456608</v>
      </c>
      <c r="AA4279" s="36">
        <f t="shared" si="666"/>
        <v>20636.686680084698</v>
      </c>
      <c r="AB4279" s="36">
        <f t="shared" si="667"/>
        <v>60380.537725921677</v>
      </c>
      <c r="AC4279" s="36">
        <f t="shared" si="668"/>
        <v>308035.98721194419</v>
      </c>
      <c r="AD4279" s="36">
        <f t="shared" si="669"/>
        <v>197502.165134918</v>
      </c>
    </row>
    <row r="4280" spans="1:30" ht="14.25" customHeight="1" x14ac:dyDescent="0.25">
      <c r="A4280" s="16">
        <v>4264</v>
      </c>
      <c r="B4280" s="34">
        <v>0.30785153669127802</v>
      </c>
      <c r="C4280" s="34">
        <v>0.112654101772184</v>
      </c>
      <c r="D4280" s="34">
        <v>2.0948789636395002E-2</v>
      </c>
      <c r="E4280" s="34">
        <v>5.8551890798714701E-2</v>
      </c>
      <c r="F4280" s="34">
        <v>1.69311207649056E-4</v>
      </c>
      <c r="G4280" s="34">
        <v>0.17924597162313399</v>
      </c>
      <c r="H4280" s="35">
        <v>0.93253277604464002</v>
      </c>
      <c r="I4280" s="34">
        <v>8.7512847592031595E-2</v>
      </c>
      <c r="J4280" s="34">
        <v>3.3925223318984503E-2</v>
      </c>
      <c r="K4280" s="36">
        <f>Inputs!$B$12*(1+$B4280)^4</f>
        <v>175543.61531780145</v>
      </c>
      <c r="L4280" s="36">
        <f t="shared" si="660"/>
        <v>21766.633224988967</v>
      </c>
      <c r="M4280" s="36">
        <f t="shared" si="661"/>
        <v>339870.08417175559</v>
      </c>
      <c r="N4280" s="37">
        <f>M4280/Inputs!$B$6</f>
        <v>518.09464050572501</v>
      </c>
      <c r="O4280" s="38">
        <f>IF(N4280&gt;Inputs!$B$4,1,0)</f>
        <v>1</v>
      </c>
      <c r="P4280" s="34">
        <f t="shared" si="662"/>
        <v>5.3587624273047092E-2</v>
      </c>
      <c r="Q4280" s="36">
        <f>Inputs!$B$12*(1+$B4280)^0*$C4280+Inputs!$B$29*(1+$D4280)^0*Inputs!$B$19+Inputs!$B$30*(1+$E4280)^0*Inputs!$B$20+Inputs!$B$31*(1+$F4280)^0*Inputs!$B$21+Inputs!$B$22*(1+Inputs!$B$23)^0</f>
        <v>14781.290133757961</v>
      </c>
      <c r="R4280" s="36">
        <f>Inputs!$B$12*(1+$B4280)^1*$C4280+Inputs!$B$29*(1+$D4280)^1*Inputs!$B$19+Inputs!$B$30*(1+$E4280)^1*Inputs!$B$20+Inputs!$B$31*(1+$F4280)^1*Inputs!$B$21+Inputs!$B$22*(1+Inputs!$B$23)^1</f>
        <v>17009.988073840257</v>
      </c>
      <c r="S4280" s="36">
        <f>Inputs!$B$12*(1+$B4280)^2*$C4280+Inputs!$B$29*(1+$D4280)^2*Inputs!$B$19+Inputs!$B$30*(1+$E4280)^2*Inputs!$B$20+Inputs!$B$31*(1+$F4280)^2*Inputs!$B$21+Inputs!$B$22*(1+Inputs!$B$23)^2</f>
        <v>19887.261105764774</v>
      </c>
      <c r="T4280" s="36">
        <f>Inputs!$B$12*(1+$B4280)^3*$C4280+Inputs!$B$29*(1+$D4280)^3*Inputs!$B$19+Inputs!$B$30*(1+$E4280)^3*Inputs!$B$20+Inputs!$B$31*(1+$F4280)^3*Inputs!$B$21+Inputs!$B$22*(1+Inputs!$B$23)^3</f>
        <v>23610.788322995111</v>
      </c>
      <c r="U4280" s="36">
        <f>Inputs!$B$12*(1+$B4280)^4*$C4280+Inputs!$B$29*(1+$D4280)^4*Inputs!$B$19+Inputs!$B$30*(1+$E4280)^4*Inputs!$B$20+Inputs!$B$31*(1+$F4280)^4*Inputs!$B$21+Inputs!$B$22*(1+Inputs!$B$23)^4</f>
        <v>28438.987561484464</v>
      </c>
      <c r="V4280" s="35">
        <f>Inputs!$B$13/(Q4280*(1-$G4280))</f>
        <v>1.0435381748073762</v>
      </c>
      <c r="W4280" s="36">
        <f>Inputs!$B$13</f>
        <v>12660</v>
      </c>
      <c r="X4280" s="36">
        <f t="shared" si="663"/>
        <v>14181.416355988193</v>
      </c>
      <c r="Y4280" s="36">
        <f t="shared" si="664"/>
        <v>16127.258119350672</v>
      </c>
      <c r="Z4280" s="36">
        <f t="shared" si="665"/>
        <v>18609.009617157135</v>
      </c>
      <c r="AA4280" s="36">
        <f t="shared" si="666"/>
        <v>21766.633224988967</v>
      </c>
      <c r="AB4280" s="36">
        <f t="shared" si="667"/>
        <v>63784.389383321788</v>
      </c>
      <c r="AC4280" s="36">
        <f t="shared" si="668"/>
        <v>419967.69633559772</v>
      </c>
      <c r="AD4280" s="36">
        <f t="shared" si="669"/>
        <v>276085.69478843379</v>
      </c>
    </row>
    <row r="4281" spans="1:30" ht="14.25" customHeight="1" x14ac:dyDescent="0.25">
      <c r="A4281" s="16">
        <v>4265</v>
      </c>
      <c r="B4281" s="34">
        <v>0.29506698777649099</v>
      </c>
      <c r="C4281" s="34">
        <v>8.8178170577284498E-2</v>
      </c>
      <c r="D4281" s="34">
        <v>2.9174955071182399E-2</v>
      </c>
      <c r="E4281" s="34">
        <v>3.1844519837580597E-2</v>
      </c>
      <c r="F4281" s="34">
        <v>9.6811709389508505E-3</v>
      </c>
      <c r="G4281" s="34">
        <v>0.168703913992022</v>
      </c>
      <c r="H4281" s="35">
        <v>0.94807357361761102</v>
      </c>
      <c r="I4281" s="34">
        <v>8.6266185160217002E-2</v>
      </c>
      <c r="J4281" s="34">
        <v>2.0374157523910402E-2</v>
      </c>
      <c r="K4281" s="36">
        <f>Inputs!$B$12*(1+$B4281)^4</f>
        <v>168779.68907340453</v>
      </c>
      <c r="L4281" s="36">
        <f t="shared" si="660"/>
        <v>18545.389769855221</v>
      </c>
      <c r="M4281" s="36">
        <f t="shared" si="661"/>
        <v>248949.32979479071</v>
      </c>
      <c r="N4281" s="37">
        <f>M4281/Inputs!$B$6</f>
        <v>379.49592956522974</v>
      </c>
      <c r="O4281" s="38">
        <f>IF(N4281&gt;Inputs!$B$4,1,0)</f>
        <v>0</v>
      </c>
      <c r="P4281" s="34">
        <f t="shared" si="662"/>
        <v>6.5892027636306597E-2</v>
      </c>
      <c r="Q4281" s="36">
        <f>Inputs!$B$12*(1+$B4281)^0*$C4281+Inputs!$B$29*(1+$D4281)^0*Inputs!$B$19+Inputs!$B$30*(1+$E4281)^0*Inputs!$B$20+Inputs!$B$31*(1+$F4281)^0*Inputs!$B$21+Inputs!$B$22*(1+Inputs!$B$23)^0</f>
        <v>13312.73426206399</v>
      </c>
      <c r="R4281" s="36">
        <f>Inputs!$B$12*(1+$B4281)^1*$C4281+Inputs!$B$29*(1+$D4281)^1*Inputs!$B$19+Inputs!$B$30*(1+$E4281)^1*Inputs!$B$20+Inputs!$B$31*(1+$F4281)^1*Inputs!$B$21+Inputs!$B$22*(1+Inputs!$B$23)^1</f>
        <v>15024.714992542657</v>
      </c>
      <c r="S4281" s="36">
        <f>Inputs!$B$12*(1+$B4281)^2*$C4281+Inputs!$B$29*(1+$D4281)^2*Inputs!$B$19+Inputs!$B$30*(1+$E4281)^2*Inputs!$B$20+Inputs!$B$31*(1+$F4281)^2*Inputs!$B$21+Inputs!$B$22*(1+Inputs!$B$23)^2</f>
        <v>17201.033656976855</v>
      </c>
      <c r="T4281" s="36">
        <f>Inputs!$B$12*(1+$B4281)^3*$C4281+Inputs!$B$29*(1+$D4281)^3*Inputs!$B$19+Inputs!$B$30*(1+$E4281)^3*Inputs!$B$20+Inputs!$B$31*(1+$F4281)^3*Inputs!$B$21+Inputs!$B$22*(1+Inputs!$B$23)^3</f>
        <v>19977.712367309163</v>
      </c>
      <c r="U4281" s="36">
        <f>Inputs!$B$12*(1+$B4281)^4*$C4281+Inputs!$B$29*(1+$D4281)^4*Inputs!$B$19+Inputs!$B$30*(1+$E4281)^4*Inputs!$B$20+Inputs!$B$31*(1+$F4281)^4*Inputs!$B$21+Inputs!$B$22*(1+Inputs!$B$23)^4</f>
        <v>23530.881042534333</v>
      </c>
      <c r="V4281" s="35">
        <f>Inputs!$B$13/(Q4281*(1-$G4281))</f>
        <v>1.143959651863651</v>
      </c>
      <c r="W4281" s="36">
        <f>Inputs!$B$13</f>
        <v>12660</v>
      </c>
      <c r="X4281" s="36">
        <f t="shared" si="663"/>
        <v>13676.387282132067</v>
      </c>
      <c r="Y4281" s="36">
        <f t="shared" si="664"/>
        <v>14957.150492338487</v>
      </c>
      <c r="Z4281" s="36">
        <f t="shared" si="665"/>
        <v>16558.320796239084</v>
      </c>
      <c r="AA4281" s="36">
        <f t="shared" si="666"/>
        <v>18545.389769855221</v>
      </c>
      <c r="AB4281" s="36">
        <f t="shared" si="667"/>
        <v>59068.446931401282</v>
      </c>
      <c r="AC4281" s="36">
        <f t="shared" si="668"/>
        <v>287185.52366935875</v>
      </c>
      <c r="AD4281" s="36">
        <f t="shared" si="669"/>
        <v>189880.88286338944</v>
      </c>
    </row>
    <row r="4282" spans="1:30" ht="14.25" customHeight="1" x14ac:dyDescent="0.25">
      <c r="A4282" s="16">
        <v>4266</v>
      </c>
      <c r="B4282" s="34">
        <v>0.37928988719096002</v>
      </c>
      <c r="C4282" s="34">
        <v>8.3102073099609E-2</v>
      </c>
      <c r="D4282" s="34">
        <v>4.7283847136531998E-2</v>
      </c>
      <c r="E4282" s="34">
        <v>6.1574759373763097E-2</v>
      </c>
      <c r="F4282" s="34">
        <v>2.5427001722516701E-3</v>
      </c>
      <c r="G4282" s="34">
        <v>0.18851232969729101</v>
      </c>
      <c r="H4282" s="35">
        <v>0.96376972650353099</v>
      </c>
      <c r="I4282" s="34">
        <v>9.6003801639634803E-2</v>
      </c>
      <c r="J4282" s="34">
        <v>2.57651606484346E-2</v>
      </c>
      <c r="K4282" s="36">
        <f>Inputs!$B$12*(1+$B4282)^4</f>
        <v>217156.81257247762</v>
      </c>
      <c r="L4282" s="36">
        <f t="shared" si="660"/>
        <v>21251.648950537205</v>
      </c>
      <c r="M4282" s="36">
        <f t="shared" si="661"/>
        <v>257530.04763557253</v>
      </c>
      <c r="N4282" s="37">
        <f>M4282/Inputs!$B$6</f>
        <v>392.57629212739715</v>
      </c>
      <c r="O4282" s="38">
        <f>IF(N4282&gt;Inputs!$B$4,1,0)</f>
        <v>0</v>
      </c>
      <c r="P4282" s="34">
        <f t="shared" si="662"/>
        <v>7.0238640991200196E-2</v>
      </c>
      <c r="Q4282" s="36">
        <f>Inputs!$B$12*(1+$B4282)^0*$C4282+Inputs!$B$29*(1+$D4282)^0*Inputs!$B$19+Inputs!$B$30*(1+$E4282)^0*Inputs!$B$20+Inputs!$B$31*(1+$F4282)^0*Inputs!$B$21+Inputs!$B$22*(1+Inputs!$B$23)^0</f>
        <v>13008.168413403462</v>
      </c>
      <c r="R4282" s="36">
        <f>Inputs!$B$12*(1+$B4282)^1*$C4282+Inputs!$B$29*(1+$D4282)^1*Inputs!$B$19+Inputs!$B$30*(1+$E4282)^1*Inputs!$B$20+Inputs!$B$31*(1+$F4282)^1*Inputs!$B$21+Inputs!$B$22*(1+Inputs!$B$23)^1</f>
        <v>15152.382285984106</v>
      </c>
      <c r="S4282" s="36">
        <f>Inputs!$B$12*(1+$B4282)^2*$C4282+Inputs!$B$29*(1+$D4282)^2*Inputs!$B$19+Inputs!$B$30*(1+$E4282)^2*Inputs!$B$20+Inputs!$B$31*(1+$F4282)^2*Inputs!$B$21+Inputs!$B$22*(1+Inputs!$B$23)^2</f>
        <v>18028.756350937925</v>
      </c>
      <c r="T4282" s="36">
        <f>Inputs!$B$12*(1+$B4282)^3*$C4282+Inputs!$B$29*(1+$D4282)^3*Inputs!$B$19+Inputs!$B$30*(1+$E4282)^3*Inputs!$B$20+Inputs!$B$31*(1+$F4282)^3*Inputs!$B$21+Inputs!$B$22*(1+Inputs!$B$23)^3</f>
        <v>21910.231015035613</v>
      </c>
      <c r="U4282" s="36">
        <f>Inputs!$B$12*(1+$B4282)^4*$C4282+Inputs!$B$29*(1+$D4282)^4*Inputs!$B$19+Inputs!$B$30*(1+$E4282)^4*Inputs!$B$20+Inputs!$B$31*(1+$F4282)^4*Inputs!$B$21+Inputs!$B$22*(1+Inputs!$B$23)^4</f>
        <v>27172.989904479764</v>
      </c>
      <c r="V4282" s="35">
        <f>Inputs!$B$13/(Q4282*(1-$G4282))</f>
        <v>1.1993215272491136</v>
      </c>
      <c r="W4282" s="36">
        <f>Inputs!$B$13</f>
        <v>12660</v>
      </c>
      <c r="X4282" s="36">
        <f t="shared" si="663"/>
        <v>14022.738648062994</v>
      </c>
      <c r="Y4282" s="36">
        <f t="shared" si="664"/>
        <v>15823.135265465298</v>
      </c>
      <c r="Z4282" s="36">
        <f t="shared" si="665"/>
        <v>18182.733147426428</v>
      </c>
      <c r="AA4282" s="36">
        <f t="shared" si="666"/>
        <v>21251.648950537205</v>
      </c>
      <c r="AB4282" s="36">
        <f t="shared" si="667"/>
        <v>61282.5286644839</v>
      </c>
      <c r="AC4282" s="36">
        <f t="shared" si="668"/>
        <v>310359.09567958512</v>
      </c>
      <c r="AD4282" s="36">
        <f t="shared" si="669"/>
        <v>196247.51897108863</v>
      </c>
    </row>
    <row r="4283" spans="1:30" ht="14.25" customHeight="1" x14ac:dyDescent="0.25">
      <c r="A4283" s="16">
        <v>4267</v>
      </c>
      <c r="B4283" s="34">
        <v>0.34158519856928998</v>
      </c>
      <c r="C4283" s="34">
        <v>7.7966828087573298E-2</v>
      </c>
      <c r="D4283" s="34">
        <v>1.36214299817557E-2</v>
      </c>
      <c r="E4283" s="34">
        <v>6.47039762790034E-2</v>
      </c>
      <c r="F4283" s="34">
        <v>1.797583169974E-2</v>
      </c>
      <c r="G4283" s="34">
        <v>0.20054484382288801</v>
      </c>
      <c r="H4283" s="35">
        <v>1.0733479510421</v>
      </c>
      <c r="I4283" s="34">
        <v>9.9405328513520297E-2</v>
      </c>
      <c r="J4283" s="34">
        <v>2.3606382366580601E-2</v>
      </c>
      <c r="K4283" s="36">
        <f>Inputs!$B$12*(1+$B4283)^4</f>
        <v>194367.78385919592</v>
      </c>
      <c r="L4283" s="36">
        <f t="shared" si="660"/>
        <v>20697.162243455266</v>
      </c>
      <c r="M4283" s="36">
        <f t="shared" si="661"/>
        <v>233991.2142409716</v>
      </c>
      <c r="N4283" s="37">
        <f>M4283/Inputs!$B$6</f>
        <v>356.69392414782254</v>
      </c>
      <c r="O4283" s="38">
        <f>IF(N4283&gt;Inputs!$B$4,1,0)</f>
        <v>0</v>
      </c>
      <c r="P4283" s="34">
        <f t="shared" si="662"/>
        <v>7.5798946146939689E-2</v>
      </c>
      <c r="Q4283" s="36">
        <f>Inputs!$B$12*(1+$B4283)^0*$C4283+Inputs!$B$29*(1+$D4283)^0*Inputs!$B$19+Inputs!$B$30*(1+$E4283)^0*Inputs!$B$20+Inputs!$B$31*(1+$F4283)^0*Inputs!$B$21+Inputs!$B$22*(1+Inputs!$B$23)^0</f>
        <v>12700.053712681318</v>
      </c>
      <c r="R4283" s="36">
        <f>Inputs!$B$12*(1+$B4283)^1*$C4283+Inputs!$B$29*(1+$D4283)^1*Inputs!$B$19+Inputs!$B$30*(1+$E4283)^1*Inputs!$B$20+Inputs!$B$31*(1+$F4283)^1*Inputs!$B$21+Inputs!$B$22*(1+Inputs!$B$23)^1</f>
        <v>14517.47769577452</v>
      </c>
      <c r="S4283" s="36">
        <f>Inputs!$B$12*(1+$B4283)^2*$C4283+Inputs!$B$29*(1+$D4283)^2*Inputs!$B$19+Inputs!$B$30*(1+$E4283)^2*Inputs!$B$20+Inputs!$B$31*(1+$F4283)^2*Inputs!$B$21+Inputs!$B$22*(1+Inputs!$B$23)^2</f>
        <v>16891.243956190523</v>
      </c>
      <c r="T4283" s="36">
        <f>Inputs!$B$12*(1+$B4283)^3*$C4283+Inputs!$B$29*(1+$D4283)^3*Inputs!$B$19+Inputs!$B$30*(1+$E4283)^3*Inputs!$B$20+Inputs!$B$31*(1+$F4283)^3*Inputs!$B$21+Inputs!$B$22*(1+Inputs!$B$23)^3</f>
        <v>20008.453185310675</v>
      </c>
      <c r="U4283" s="36">
        <f>Inputs!$B$12*(1+$B4283)^4*$C4283+Inputs!$B$29*(1+$D4283)^4*Inputs!$B$19+Inputs!$B$30*(1+$E4283)^4*Inputs!$B$20+Inputs!$B$31*(1+$F4283)^4*Inputs!$B$21+Inputs!$B$22*(1+Inputs!$B$23)^4</f>
        <v>24119.93674933193</v>
      </c>
      <c r="V4283" s="35">
        <f>Inputs!$B$13/(Q4283*(1-$G4283))</f>
        <v>1.2469069340439181</v>
      </c>
      <c r="W4283" s="36">
        <f>Inputs!$B$13</f>
        <v>12660</v>
      </c>
      <c r="X4283" s="36">
        <f t="shared" si="663"/>
        <v>13968.107620261144</v>
      </c>
      <c r="Y4283" s="36">
        <f t="shared" si="664"/>
        <v>15666.119764627818</v>
      </c>
      <c r="Z4283" s="36">
        <f t="shared" si="665"/>
        <v>17863.181045198104</v>
      </c>
      <c r="AA4283" s="36">
        <f t="shared" si="666"/>
        <v>20697.162243455266</v>
      </c>
      <c r="AB4283" s="36">
        <f t="shared" si="667"/>
        <v>59974.31174251085</v>
      </c>
      <c r="AC4283" s="36">
        <f t="shared" si="668"/>
        <v>279499.23377836804</v>
      </c>
      <c r="AD4283" s="36">
        <f t="shared" si="669"/>
        <v>174016.90249846075</v>
      </c>
    </row>
    <row r="4284" spans="1:30" ht="14.25" customHeight="1" x14ac:dyDescent="0.25">
      <c r="A4284" s="16">
        <v>4268</v>
      </c>
      <c r="B4284" s="34">
        <v>0.32250397779113499</v>
      </c>
      <c r="C4284" s="34">
        <v>6.8569473896845506E-2</v>
      </c>
      <c r="D4284" s="34">
        <v>4.8635573732086199E-2</v>
      </c>
      <c r="E4284" s="34">
        <v>2.2361578693670399E-2</v>
      </c>
      <c r="F4284" s="34">
        <v>1.2972186225696999E-2</v>
      </c>
      <c r="G4284" s="34">
        <v>0.193020997668539</v>
      </c>
      <c r="H4284" s="35">
        <v>1.1484106885159899</v>
      </c>
      <c r="I4284" s="34">
        <v>9.4785696127958896E-2</v>
      </c>
      <c r="J4284" s="34">
        <v>1.8037840962759101E-2</v>
      </c>
      <c r="K4284" s="36">
        <f>Inputs!$B$12*(1+$B4284)^4</f>
        <v>183543.5799717324</v>
      </c>
      <c r="L4284" s="36">
        <f t="shared" si="660"/>
        <v>19906.374362247931</v>
      </c>
      <c r="M4284" s="36">
        <f t="shared" si="661"/>
        <v>227519.03456800629</v>
      </c>
      <c r="N4284" s="37">
        <f>M4284/Inputs!$B$6</f>
        <v>346.82779659757057</v>
      </c>
      <c r="O4284" s="38">
        <f>IF(N4284&gt;Inputs!$B$4,1,0)</f>
        <v>0</v>
      </c>
      <c r="P4284" s="34">
        <f t="shared" si="662"/>
        <v>7.6747855165199802E-2</v>
      </c>
      <c r="Q4284" s="36">
        <f>Inputs!$B$12*(1+$B4284)^0*$C4284+Inputs!$B$29*(1+$D4284)^0*Inputs!$B$19+Inputs!$B$30*(1+$E4284)^0*Inputs!$B$20+Inputs!$B$31*(1+$F4284)^0*Inputs!$B$21+Inputs!$B$22*(1+Inputs!$B$23)^0</f>
        <v>12136.212461237654</v>
      </c>
      <c r="R4284" s="36">
        <f>Inputs!$B$12*(1+$B4284)^1*$C4284+Inputs!$B$29*(1+$D4284)^1*Inputs!$B$19+Inputs!$B$30*(1+$E4284)^1*Inputs!$B$20+Inputs!$B$31*(1+$F4284)^1*Inputs!$B$21+Inputs!$B$22*(1+Inputs!$B$23)^1</f>
        <v>13669.164748696725</v>
      </c>
      <c r="S4284" s="36">
        <f>Inputs!$B$12*(1+$B4284)^2*$C4284+Inputs!$B$29*(1+$D4284)^2*Inputs!$B$19+Inputs!$B$30*(1+$E4284)^2*Inputs!$B$20+Inputs!$B$31*(1+$F4284)^2*Inputs!$B$21+Inputs!$B$22*(1+Inputs!$B$23)^2</f>
        <v>15637.774576538159</v>
      </c>
      <c r="T4284" s="36">
        <f>Inputs!$B$12*(1+$B4284)^3*$C4284+Inputs!$B$29*(1+$D4284)^3*Inputs!$B$19+Inputs!$B$30*(1+$E4284)^3*Inputs!$B$20+Inputs!$B$31*(1+$F4284)^3*Inputs!$B$21+Inputs!$B$22*(1+Inputs!$B$23)^3</f>
        <v>18180.399880887053</v>
      </c>
      <c r="U4284" s="36">
        <f>Inputs!$B$12*(1+$B4284)^4*$C4284+Inputs!$B$29*(1+$D4284)^4*Inputs!$B$19+Inputs!$B$30*(1+$E4284)^4*Inputs!$B$20+Inputs!$B$31*(1+$F4284)^4*Inputs!$B$21+Inputs!$B$22*(1+Inputs!$B$23)^4</f>
        <v>21479.922337982935</v>
      </c>
      <c r="V4284" s="35">
        <f>Inputs!$B$13/(Q4284*(1-$G4284))</f>
        <v>1.2926718766967864</v>
      </c>
      <c r="W4284" s="36">
        <f>Inputs!$B$13</f>
        <v>12660</v>
      </c>
      <c r="X4284" s="36">
        <f t="shared" si="663"/>
        <v>13861.286553811307</v>
      </c>
      <c r="Y4284" s="36">
        <f t="shared" si="664"/>
        <v>15402.444624038597</v>
      </c>
      <c r="Z4284" s="36">
        <f t="shared" si="665"/>
        <v>17377.685213933699</v>
      </c>
      <c r="AA4284" s="36">
        <f t="shared" si="666"/>
        <v>19906.374362247931</v>
      </c>
      <c r="AB4284" s="36">
        <f t="shared" si="667"/>
        <v>59621.51948145542</v>
      </c>
      <c r="AC4284" s="36">
        <f t="shared" si="668"/>
        <v>264052.23095183482</v>
      </c>
      <c r="AD4284" s="36">
        <f t="shared" si="669"/>
        <v>167897.51508655088</v>
      </c>
    </row>
    <row r="4285" spans="1:30" ht="14.25" customHeight="1" x14ac:dyDescent="0.25">
      <c r="A4285" s="16">
        <v>4269</v>
      </c>
      <c r="B4285" s="34">
        <v>0.34531890524208803</v>
      </c>
      <c r="C4285" s="34">
        <v>0.105870428873513</v>
      </c>
      <c r="D4285" s="34">
        <v>2.9642538187732801E-2</v>
      </c>
      <c r="E4285" s="34">
        <v>4.58064602184605E-2</v>
      </c>
      <c r="F4285" s="34">
        <v>2.38899263470677E-2</v>
      </c>
      <c r="G4285" s="34">
        <v>0.190869374685849</v>
      </c>
      <c r="H4285" s="35">
        <v>0.97745098440891298</v>
      </c>
      <c r="I4285" s="34">
        <v>9.8079757527958E-2</v>
      </c>
      <c r="J4285" s="34">
        <v>2.8083105230644001E-2</v>
      </c>
      <c r="K4285" s="36">
        <f>Inputs!$B$12*(1+$B4285)^4</f>
        <v>196540.57903929107</v>
      </c>
      <c r="L4285" s="36">
        <f t="shared" si="660"/>
        <v>23639.23287340664</v>
      </c>
      <c r="M4285" s="36">
        <f t="shared" si="661"/>
        <v>282007.75569235149</v>
      </c>
      <c r="N4285" s="37">
        <f>M4285/Inputs!$B$6</f>
        <v>429.88987148224311</v>
      </c>
      <c r="O4285" s="38">
        <f>IF(N4285&gt;Inputs!$B$4,1,0)</f>
        <v>1</v>
      </c>
      <c r="P4285" s="34">
        <f t="shared" si="662"/>
        <v>6.9996652297313999E-2</v>
      </c>
      <c r="Q4285" s="36">
        <f>Inputs!$B$12*(1+$B4285)^0*$C4285+Inputs!$B$29*(1+$D4285)^0*Inputs!$B$19+Inputs!$B$30*(1+$E4285)^0*Inputs!$B$20+Inputs!$B$31*(1+$F4285)^0*Inputs!$B$21+Inputs!$B$22*(1+Inputs!$B$23)^0</f>
        <v>14374.269759837702</v>
      </c>
      <c r="R4285" s="36">
        <f>Inputs!$B$12*(1+$B4285)^1*$C4285+Inputs!$B$29*(1+$D4285)^1*Inputs!$B$19+Inputs!$B$30*(1+$E4285)^1*Inputs!$B$20+Inputs!$B$31*(1+$F4285)^1*Inputs!$B$21+Inputs!$B$22*(1+Inputs!$B$23)^1</f>
        <v>16819.400358159073</v>
      </c>
      <c r="S4285" s="36">
        <f>Inputs!$B$12*(1+$B4285)^2*$C4285+Inputs!$B$29*(1+$D4285)^2*Inputs!$B$19+Inputs!$B$30*(1+$E4285)^2*Inputs!$B$20+Inputs!$B$31*(1+$F4285)^2*Inputs!$B$21+Inputs!$B$22*(1+Inputs!$B$23)^2</f>
        <v>20030.674510354635</v>
      </c>
      <c r="T4285" s="36">
        <f>Inputs!$B$12*(1+$B4285)^3*$C4285+Inputs!$B$29*(1+$D4285)^3*Inputs!$B$19+Inputs!$B$30*(1+$E4285)^3*Inputs!$B$20+Inputs!$B$31*(1+$F4285)^3*Inputs!$B$21+Inputs!$B$22*(1+Inputs!$B$23)^3</f>
        <v>24269.988274658921</v>
      </c>
      <c r="U4285" s="36">
        <f>Inputs!$B$12*(1+$B4285)^4*$C4285+Inputs!$B$29*(1+$D4285)^4*Inputs!$B$19+Inputs!$B$30*(1+$E4285)^4*Inputs!$B$20+Inputs!$B$31*(1+$F4285)^4*Inputs!$B$21+Inputs!$B$22*(1+Inputs!$B$23)^4</f>
        <v>29889.57578491632</v>
      </c>
      <c r="V4285" s="35">
        <f>Inputs!$B$13/(Q4285*(1-$G4285))</f>
        <v>1.0885021103251251</v>
      </c>
      <c r="W4285" s="36">
        <f>Inputs!$B$13</f>
        <v>12660</v>
      </c>
      <c r="X4285" s="36">
        <f t="shared" si="663"/>
        <v>14435.699039190793</v>
      </c>
      <c r="Y4285" s="36">
        <f t="shared" si="664"/>
        <v>16741.897347405611</v>
      </c>
      <c r="Z4285" s="36">
        <f t="shared" si="665"/>
        <v>19739.976590019629</v>
      </c>
      <c r="AA4285" s="36">
        <f t="shared" si="666"/>
        <v>23639.23287340664</v>
      </c>
      <c r="AB4285" s="36">
        <f t="shared" si="667"/>
        <v>64529.969544388892</v>
      </c>
      <c r="AC4285" s="36">
        <f t="shared" si="668"/>
        <v>347203.68960695009</v>
      </c>
      <c r="AD4285" s="36">
        <f t="shared" si="669"/>
        <v>217477.78614796262</v>
      </c>
    </row>
    <row r="4286" spans="1:30" ht="14.25" customHeight="1" x14ac:dyDescent="0.25">
      <c r="A4286" s="16">
        <v>4270</v>
      </c>
      <c r="B4286" s="34">
        <v>0.43724595221814</v>
      </c>
      <c r="C4286" s="34">
        <v>7.2017862390553605E-2</v>
      </c>
      <c r="D4286" s="34">
        <v>4.6124605210286898E-2</v>
      </c>
      <c r="E4286" s="34">
        <v>7.2807468847142204E-2</v>
      </c>
      <c r="F4286" s="34">
        <v>3.4699817306734701E-2</v>
      </c>
      <c r="G4286" s="34">
        <v>0.18248606448367399</v>
      </c>
      <c r="H4286" s="35">
        <v>1.0131147901689901</v>
      </c>
      <c r="I4286" s="34">
        <v>9.1918935391627293E-2</v>
      </c>
      <c r="J4286" s="34">
        <v>2.13060572497175E-2</v>
      </c>
      <c r="K4286" s="36">
        <f>Inputs!$B$12*(1+$B4286)^4</f>
        <v>256021.02216474077</v>
      </c>
      <c r="L4286" s="36">
        <f t="shared" si="660"/>
        <v>23437.510071228367</v>
      </c>
      <c r="M4286" s="36">
        <f t="shared" si="661"/>
        <v>283468.66088870278</v>
      </c>
      <c r="N4286" s="37">
        <f>M4286/Inputs!$B$6</f>
        <v>432.11686111082741</v>
      </c>
      <c r="O4286" s="38">
        <f>IF(N4286&gt;Inputs!$B$4,1,0)</f>
        <v>1</v>
      </c>
      <c r="P4286" s="34">
        <f t="shared" si="662"/>
        <v>7.0612878141909793E-2</v>
      </c>
      <c r="Q4286" s="36">
        <f>Inputs!$B$12*(1+$B4286)^0*$C4286+Inputs!$B$29*(1+$D4286)^0*Inputs!$B$19+Inputs!$B$30*(1+$E4286)^0*Inputs!$B$20+Inputs!$B$31*(1+$F4286)^0*Inputs!$B$21+Inputs!$B$22*(1+Inputs!$B$23)^0</f>
        <v>12343.115770860139</v>
      </c>
      <c r="R4286" s="36">
        <f>Inputs!$B$12*(1+$B4286)^1*$C4286+Inputs!$B$29*(1+$D4286)^1*Inputs!$B$19+Inputs!$B$30*(1+$E4286)^1*Inputs!$B$20+Inputs!$B$31*(1+$F4286)^1*Inputs!$B$21+Inputs!$B$22*(1+Inputs!$B$23)^1</f>
        <v>14655.010209722728</v>
      </c>
      <c r="S4286" s="36">
        <f>Inputs!$B$12*(1+$B4286)^2*$C4286+Inputs!$B$29*(1+$D4286)^2*Inputs!$B$19+Inputs!$B$30*(1+$E4286)^2*Inputs!$B$20+Inputs!$B$31*(1+$F4286)^2*Inputs!$B$21+Inputs!$B$22*(1+Inputs!$B$23)^2</f>
        <v>17816.713561479239</v>
      </c>
      <c r="T4286" s="36">
        <f>Inputs!$B$12*(1+$B4286)^3*$C4286+Inputs!$B$29*(1+$D4286)^3*Inputs!$B$19+Inputs!$B$30*(1+$E4286)^3*Inputs!$B$20+Inputs!$B$31*(1+$F4286)^3*Inputs!$B$21+Inputs!$B$22*(1+Inputs!$B$23)^3</f>
        <v>22190.862411242932</v>
      </c>
      <c r="U4286" s="36">
        <f>Inputs!$B$12*(1+$B4286)^4*$C4286+Inputs!$B$29*(1+$D4286)^4*Inputs!$B$19+Inputs!$B$30*(1+$E4286)^4*Inputs!$B$20+Inputs!$B$31*(1+$F4286)^4*Inputs!$B$21+Inputs!$B$22*(1+Inputs!$B$23)^4</f>
        <v>28298.124415864717</v>
      </c>
      <c r="V4286" s="35">
        <f>Inputs!$B$13/(Q4286*(1-$G4286))</f>
        <v>1.2546244269178535</v>
      </c>
      <c r="W4286" s="36">
        <f>Inputs!$B$13</f>
        <v>12660</v>
      </c>
      <c r="X4286" s="36">
        <f t="shared" si="663"/>
        <v>14307.885474637034</v>
      </c>
      <c r="Y4286" s="36">
        <f t="shared" si="664"/>
        <v>16515.277573670992</v>
      </c>
      <c r="Z4286" s="36">
        <f t="shared" si="665"/>
        <v>19474.586183971245</v>
      </c>
      <c r="AA4286" s="36">
        <f t="shared" si="666"/>
        <v>23437.510071228367</v>
      </c>
      <c r="AB4286" s="36">
        <f t="shared" si="667"/>
        <v>65079.29903393492</v>
      </c>
      <c r="AC4286" s="36">
        <f t="shared" si="668"/>
        <v>338987.32968356233</v>
      </c>
      <c r="AD4286" s="36">
        <f t="shared" si="669"/>
        <v>218389.36185476786</v>
      </c>
    </row>
    <row r="4287" spans="1:30" ht="14.25" customHeight="1" x14ac:dyDescent="0.25">
      <c r="A4287" s="16">
        <v>4271</v>
      </c>
      <c r="B4287" s="34">
        <v>0.40149016503264101</v>
      </c>
      <c r="C4287" s="34">
        <v>5.8243964138988198E-2</v>
      </c>
      <c r="D4287" s="34">
        <v>3.3893842478993297E-2</v>
      </c>
      <c r="E4287" s="34">
        <v>6.6092265497516206E-2</v>
      </c>
      <c r="F4287" s="34">
        <v>8.1784761031003708E-3</v>
      </c>
      <c r="G4287" s="34">
        <v>0.17036050390948601</v>
      </c>
      <c r="H4287" s="35">
        <v>1.12230369536979</v>
      </c>
      <c r="I4287" s="34">
        <v>0.102167965414464</v>
      </c>
      <c r="J4287" s="34">
        <v>3.0353620000445999E-2</v>
      </c>
      <c r="K4287" s="36">
        <f>Inputs!$B$12*(1+$B4287)^4</f>
        <v>231478.93104562353</v>
      </c>
      <c r="L4287" s="36">
        <f t="shared" si="660"/>
        <v>21013.198706445106</v>
      </c>
      <c r="M4287" s="36">
        <f t="shared" si="661"/>
        <v>245045.30728417233</v>
      </c>
      <c r="N4287" s="37">
        <f>M4287/Inputs!$B$6</f>
        <v>373.54467573806755</v>
      </c>
      <c r="O4287" s="38">
        <f>IF(N4287&gt;Inputs!$B$4,1,0)</f>
        <v>0</v>
      </c>
      <c r="P4287" s="34">
        <f t="shared" si="662"/>
        <v>7.1814345414018002E-2</v>
      </c>
      <c r="Q4287" s="36">
        <f>Inputs!$B$12*(1+$B4287)^0*$C4287+Inputs!$B$29*(1+$D4287)^0*Inputs!$B$19+Inputs!$B$30*(1+$E4287)^0*Inputs!$B$20+Inputs!$B$31*(1+$F4287)^0*Inputs!$B$21+Inputs!$B$22*(1+Inputs!$B$23)^0</f>
        <v>11516.681875766215</v>
      </c>
      <c r="R4287" s="36">
        <f>Inputs!$B$12*(1+$B4287)^1*$C4287+Inputs!$B$29*(1+$D4287)^1*Inputs!$B$19+Inputs!$B$30*(1+$E4287)^1*Inputs!$B$20+Inputs!$B$31*(1+$F4287)^1*Inputs!$B$21+Inputs!$B$22*(1+Inputs!$B$23)^1</f>
        <v>13165.37495524736</v>
      </c>
      <c r="S4287" s="36">
        <f>Inputs!$B$12*(1+$B4287)^2*$C4287+Inputs!$B$29*(1+$D4287)^2*Inputs!$B$19+Inputs!$B$30*(1+$E4287)^2*Inputs!$B$20+Inputs!$B$31*(1+$F4287)^2*Inputs!$B$21+Inputs!$B$22*(1+Inputs!$B$23)^2</f>
        <v>15390.370936151932</v>
      </c>
      <c r="T4287" s="36">
        <f>Inputs!$B$12*(1+$B4287)^3*$C4287+Inputs!$B$29*(1+$D4287)^3*Inputs!$B$19+Inputs!$B$30*(1+$E4287)^3*Inputs!$B$20+Inputs!$B$31*(1+$F4287)^3*Inputs!$B$21+Inputs!$B$22*(1+Inputs!$B$23)^3</f>
        <v>18418.629156106661</v>
      </c>
      <c r="U4287" s="36">
        <f>Inputs!$B$12*(1+$B4287)^4*$C4287+Inputs!$B$29*(1+$D4287)^4*Inputs!$B$19+Inputs!$B$30*(1+$E4287)^4*Inputs!$B$20+Inputs!$B$31*(1+$F4287)^4*Inputs!$B$21+Inputs!$B$22*(1+Inputs!$B$23)^4</f>
        <v>22567.962702339395</v>
      </c>
      <c r="V4287" s="35">
        <f>Inputs!$B$13/(Q4287*(1-$G4287))</f>
        <v>1.3250031663849544</v>
      </c>
      <c r="W4287" s="36">
        <f>Inputs!$B$13</f>
        <v>12660</v>
      </c>
      <c r="X4287" s="36">
        <f t="shared" si="663"/>
        <v>13918.870012429466</v>
      </c>
      <c r="Y4287" s="36">
        <f t="shared" si="664"/>
        <v>15624.16938201622</v>
      </c>
      <c r="Z4287" s="36">
        <f t="shared" si="665"/>
        <v>17924.076881285862</v>
      </c>
      <c r="AA4287" s="36">
        <f t="shared" si="666"/>
        <v>21013.198706445106</v>
      </c>
      <c r="AB4287" s="36">
        <f t="shared" si="667"/>
        <v>59680.048429788607</v>
      </c>
      <c r="AC4287" s="36">
        <f t="shared" si="668"/>
        <v>301486.07816660783</v>
      </c>
      <c r="AD4287" s="36">
        <f t="shared" si="669"/>
        <v>185365.25885438372</v>
      </c>
    </row>
    <row r="4288" spans="1:30" ht="14.25" customHeight="1" x14ac:dyDescent="0.25">
      <c r="A4288" s="16">
        <v>4272</v>
      </c>
      <c r="B4288" s="34">
        <v>0.28907959528739702</v>
      </c>
      <c r="C4288" s="34">
        <v>9.5205243494162803E-2</v>
      </c>
      <c r="D4288" s="34">
        <v>3.5680953650308198E-2</v>
      </c>
      <c r="E4288" s="34">
        <v>4.3540175548436699E-2</v>
      </c>
      <c r="F4288" s="34">
        <v>2.8510660428628602E-2</v>
      </c>
      <c r="G4288" s="34">
        <v>0.19193582539292001</v>
      </c>
      <c r="H4288" s="35">
        <v>1.0508534407854599</v>
      </c>
      <c r="I4288" s="34">
        <v>9.4520906816845301E-2</v>
      </c>
      <c r="J4288" s="34">
        <v>2.4141648747161001E-2</v>
      </c>
      <c r="K4288" s="36">
        <f>Inputs!$B$12*(1+$B4288)^4</f>
        <v>165680.03842147981</v>
      </c>
      <c r="L4288" s="36">
        <f t="shared" si="660"/>
        <v>21235.116354072314</v>
      </c>
      <c r="M4288" s="36">
        <f t="shared" si="661"/>
        <v>258631.2360669256</v>
      </c>
      <c r="N4288" s="37">
        <f>M4288/Inputs!$B$6</f>
        <v>394.25493302885002</v>
      </c>
      <c r="O4288" s="38">
        <f>IF(N4288&gt;Inputs!$B$4,1,0)</f>
        <v>0</v>
      </c>
      <c r="P4288" s="34">
        <f t="shared" si="662"/>
        <v>7.03792580696843E-2</v>
      </c>
      <c r="Q4288" s="36">
        <f>Inputs!$B$12*(1+$B4288)^0*$C4288+Inputs!$B$29*(1+$D4288)^0*Inputs!$B$19+Inputs!$B$30*(1+$E4288)^0*Inputs!$B$20+Inputs!$B$31*(1+$F4288)^0*Inputs!$B$21+Inputs!$B$22*(1+Inputs!$B$23)^0</f>
        <v>13734.35863707669</v>
      </c>
      <c r="R4288" s="36">
        <f>Inputs!$B$12*(1+$B4288)^1*$C4288+Inputs!$B$29*(1+$D4288)^1*Inputs!$B$19+Inputs!$B$30*(1+$E4288)^1*Inputs!$B$20+Inputs!$B$31*(1+$F4288)^1*Inputs!$B$21+Inputs!$B$22*(1+Inputs!$B$23)^1</f>
        <v>15672.342726617757</v>
      </c>
      <c r="S4288" s="36">
        <f>Inputs!$B$12*(1+$B4288)^2*$C4288+Inputs!$B$29*(1+$D4288)^2*Inputs!$B$19+Inputs!$B$30*(1+$E4288)^2*Inputs!$B$20+Inputs!$B$31*(1+$F4288)^2*Inputs!$B$21+Inputs!$B$22*(1+Inputs!$B$23)^2</f>
        <v>18098.244976818605</v>
      </c>
      <c r="T4288" s="36">
        <f>Inputs!$B$12*(1+$B4288)^3*$C4288+Inputs!$B$29*(1+$D4288)^3*Inputs!$B$19+Inputs!$B$30*(1+$E4288)^3*Inputs!$B$20+Inputs!$B$31*(1+$F4288)^3*Inputs!$B$21+Inputs!$B$22*(1+Inputs!$B$23)^3</f>
        <v>21150.460276310718</v>
      </c>
      <c r="U4288" s="36">
        <f>Inputs!$B$12*(1+$B4288)^4*$C4288+Inputs!$B$29*(1+$D4288)^4*Inputs!$B$19+Inputs!$B$30*(1+$E4288)^4*Inputs!$B$20+Inputs!$B$31*(1+$F4288)^4*Inputs!$B$21+Inputs!$B$22*(1+Inputs!$B$23)^4</f>
        <v>25007.290639312116</v>
      </c>
      <c r="V4288" s="35">
        <f>Inputs!$B$13/(Q4288*(1-$G4288))</f>
        <v>1.1407210852592107</v>
      </c>
      <c r="W4288" s="36">
        <f>Inputs!$B$13</f>
        <v>12660</v>
      </c>
      <c r="X4288" s="36">
        <f t="shared" si="663"/>
        <v>14161.860141980746</v>
      </c>
      <c r="Y4288" s="36">
        <f t="shared" si="664"/>
        <v>16025.388373216198</v>
      </c>
      <c r="Z4288" s="36">
        <f t="shared" si="665"/>
        <v>18344.042170932487</v>
      </c>
      <c r="AA4288" s="36">
        <f t="shared" si="666"/>
        <v>21235.116354072314</v>
      </c>
      <c r="AB4288" s="36">
        <f t="shared" si="667"/>
        <v>61910.708364191632</v>
      </c>
      <c r="AC4288" s="36">
        <f t="shared" si="668"/>
        <v>309008.18892782874</v>
      </c>
      <c r="AD4288" s="36">
        <f t="shared" si="669"/>
        <v>196720.52770273396</v>
      </c>
    </row>
    <row r="4289" spans="1:30" ht="14.25" customHeight="1" x14ac:dyDescent="0.25">
      <c r="A4289" s="16">
        <v>4273</v>
      </c>
      <c r="B4289" s="34">
        <v>0.46222415176701898</v>
      </c>
      <c r="C4289" s="34">
        <v>5.4881899595347498E-2</v>
      </c>
      <c r="D4289" s="34">
        <v>3.9785508974262702E-2</v>
      </c>
      <c r="E4289" s="34">
        <v>5.00898168971479E-2</v>
      </c>
      <c r="F4289" s="34">
        <v>2.17177232197821E-2</v>
      </c>
      <c r="G4289" s="34">
        <v>0.181806546761518</v>
      </c>
      <c r="H4289" s="35">
        <v>1.0386397160375</v>
      </c>
      <c r="I4289" s="34">
        <v>9.9521584416773001E-2</v>
      </c>
      <c r="J4289" s="34">
        <v>2.0378202865976601E-2</v>
      </c>
      <c r="K4289" s="36">
        <f>Inputs!$B$12*(1+$B4289)^4</f>
        <v>274288.16061962215</v>
      </c>
      <c r="L4289" s="36">
        <f t="shared" si="660"/>
        <v>20642.698555623218</v>
      </c>
      <c r="M4289" s="36">
        <f t="shared" si="661"/>
        <v>225027.4901368602</v>
      </c>
      <c r="N4289" s="37">
        <f>M4289/Inputs!$B$6</f>
        <v>343.02971057448201</v>
      </c>
      <c r="O4289" s="38">
        <f>IF(N4289&gt;Inputs!$B$4,1,0)</f>
        <v>0</v>
      </c>
      <c r="P4289" s="34">
        <f t="shared" si="662"/>
        <v>7.9143381550796393E-2</v>
      </c>
      <c r="Q4289" s="36">
        <f>Inputs!$B$12*(1+$B4289)^0*$C4289+Inputs!$B$29*(1+$D4289)^0*Inputs!$B$19+Inputs!$B$30*(1+$E4289)^0*Inputs!$B$20+Inputs!$B$31*(1+$F4289)^0*Inputs!$B$21+Inputs!$B$22*(1+Inputs!$B$23)^0</f>
        <v>11314.958003147771</v>
      </c>
      <c r="R4289" s="36">
        <f>Inputs!$B$12*(1+$B4289)^1*$C4289+Inputs!$B$29*(1+$D4289)^1*Inputs!$B$19+Inputs!$B$30*(1+$E4289)^1*Inputs!$B$20+Inputs!$B$31*(1+$F4289)^1*Inputs!$B$21+Inputs!$B$22*(1+Inputs!$B$23)^1</f>
        <v>13123.018669444818</v>
      </c>
      <c r="S4289" s="36">
        <f>Inputs!$B$12*(1+$B4289)^2*$C4289+Inputs!$B$29*(1+$D4289)^2*Inputs!$B$19+Inputs!$B$30*(1+$E4289)^2*Inputs!$B$20+Inputs!$B$31*(1+$F4289)^2*Inputs!$B$21+Inputs!$B$22*(1+Inputs!$B$23)^2</f>
        <v>15646.192799623866</v>
      </c>
      <c r="T4289" s="36">
        <f>Inputs!$B$12*(1+$B4289)^3*$C4289+Inputs!$B$29*(1+$D4289)^3*Inputs!$B$19+Inputs!$B$30*(1+$E4289)^3*Inputs!$B$20+Inputs!$B$31*(1+$F4289)^3*Inputs!$B$21+Inputs!$B$22*(1+Inputs!$B$23)^3</f>
        <v>19210.178577876788</v>
      </c>
      <c r="U4289" s="36">
        <f>Inputs!$B$12*(1+$B4289)^4*$C4289+Inputs!$B$29*(1+$D4289)^4*Inputs!$B$19+Inputs!$B$30*(1+$E4289)^4*Inputs!$B$20+Inputs!$B$31*(1+$F4289)^4*Inputs!$B$21+Inputs!$B$22*(1+Inputs!$B$23)^4</f>
        <v>24291.008451715676</v>
      </c>
      <c r="V4289" s="35">
        <f>Inputs!$B$13/(Q4289*(1-$G4289))</f>
        <v>1.3674918892045322</v>
      </c>
      <c r="W4289" s="36">
        <f>Inputs!$B$13</f>
        <v>12660</v>
      </c>
      <c r="X4289" s="36">
        <f t="shared" si="663"/>
        <v>13800.254846655964</v>
      </c>
      <c r="Y4289" s="36">
        <f t="shared" si="664"/>
        <v>15401.182237318302</v>
      </c>
      <c r="Z4289" s="36">
        <f t="shared" si="665"/>
        <v>17617.162795862398</v>
      </c>
      <c r="AA4289" s="36">
        <f t="shared" si="666"/>
        <v>20642.698555623218</v>
      </c>
      <c r="AB4289" s="36">
        <f t="shared" si="667"/>
        <v>59414.558705873693</v>
      </c>
      <c r="AC4289" s="36">
        <f t="shared" si="668"/>
        <v>266141.77006035397</v>
      </c>
      <c r="AD4289" s="36">
        <f t="shared" si="669"/>
        <v>165612.9314309865</v>
      </c>
    </row>
    <row r="4290" spans="1:30" ht="14.25" customHeight="1" x14ac:dyDescent="0.25">
      <c r="A4290" s="16">
        <v>4274</v>
      </c>
      <c r="B4290" s="34">
        <v>0.26819783973581102</v>
      </c>
      <c r="C4290" s="34">
        <v>0.11228169897388</v>
      </c>
      <c r="D4290" s="34">
        <v>1.09929507217809E-2</v>
      </c>
      <c r="E4290" s="34">
        <v>4.6712370142129499E-2</v>
      </c>
      <c r="F4290" s="34">
        <v>-2.3036963135991801E-3</v>
      </c>
      <c r="G4290" s="34">
        <v>0.17707595879969401</v>
      </c>
      <c r="H4290" s="35">
        <v>1.04592943756538</v>
      </c>
      <c r="I4290" s="34">
        <v>9.0699607099464799E-2</v>
      </c>
      <c r="J4290" s="34">
        <v>2.2014480551432E-2</v>
      </c>
      <c r="K4290" s="36">
        <f>Inputs!$B$12*(1+$B4290)^4</f>
        <v>155202.70515391545</v>
      </c>
      <c r="L4290" s="36">
        <f t="shared" si="660"/>
        <v>22179.708547774888</v>
      </c>
      <c r="M4290" s="36">
        <f t="shared" si="661"/>
        <v>277748.6572782966</v>
      </c>
      <c r="N4290" s="37">
        <f>M4290/Inputs!$B$6</f>
        <v>423.39734341203751</v>
      </c>
      <c r="O4290" s="38">
        <f>IF(N4290&gt;Inputs!$B$4,1,0)</f>
        <v>1</v>
      </c>
      <c r="P4290" s="34">
        <f t="shared" si="662"/>
        <v>6.8685126548032799E-2</v>
      </c>
      <c r="Q4290" s="36">
        <f>Inputs!$B$12*(1+$B4290)^0*$C4290+Inputs!$B$29*(1+$D4290)^0*Inputs!$B$19+Inputs!$B$30*(1+$E4290)^0*Inputs!$B$20+Inputs!$B$31*(1+$F4290)^0*Inputs!$B$21+Inputs!$B$22*(1+Inputs!$B$23)^0</f>
        <v>14758.945965859722</v>
      </c>
      <c r="R4290" s="36">
        <f>Inputs!$B$12*(1+$B4290)^1*$C4290+Inputs!$B$29*(1+$D4290)^1*Inputs!$B$19+Inputs!$B$30*(1+$E4290)^1*Inputs!$B$20+Inputs!$B$31*(1+$F4290)^1*Inputs!$B$21+Inputs!$B$22*(1+Inputs!$B$23)^1</f>
        <v>16639.898344928697</v>
      </c>
      <c r="S4290" s="36">
        <f>Inputs!$B$12*(1+$B4290)^2*$C4290+Inputs!$B$29*(1+$D4290)^2*Inputs!$B$19+Inputs!$B$30*(1+$E4290)^2*Inputs!$B$20+Inputs!$B$31*(1+$F4290)^2*Inputs!$B$21+Inputs!$B$22*(1+Inputs!$B$23)^2</f>
        <v>19009.266834262176</v>
      </c>
      <c r="T4290" s="36">
        <f>Inputs!$B$12*(1+$B4290)^3*$C4290+Inputs!$B$29*(1+$D4290)^3*Inputs!$B$19+Inputs!$B$30*(1+$E4290)^3*Inputs!$B$20+Inputs!$B$31*(1+$F4290)^3*Inputs!$B$21+Inputs!$B$22*(1+Inputs!$B$23)^3</f>
        <v>21997.214425731967</v>
      </c>
      <c r="U4290" s="36">
        <f>Inputs!$B$12*(1+$B4290)^4*$C4290+Inputs!$B$29*(1+$D4290)^4*Inputs!$B$19+Inputs!$B$30*(1+$E4290)^4*Inputs!$B$20+Inputs!$B$31*(1+$F4290)^4*Inputs!$B$21+Inputs!$B$22*(1+Inputs!$B$23)^4</f>
        <v>25768.770552331382</v>
      </c>
      <c r="V4290" s="35">
        <f>Inputs!$B$13/(Q4290*(1-$G4290))</f>
        <v>1.0423621015002553</v>
      </c>
      <c r="W4290" s="36">
        <f>Inputs!$B$13</f>
        <v>12660</v>
      </c>
      <c r="X4290" s="36">
        <f t="shared" si="663"/>
        <v>14285.664637582639</v>
      </c>
      <c r="Y4290" s="36">
        <f t="shared" si="664"/>
        <v>16333.763021011799</v>
      </c>
      <c r="Z4290" s="36">
        <f t="shared" si="665"/>
        <v>18917.308937761522</v>
      </c>
      <c r="AA4290" s="36">
        <f t="shared" si="666"/>
        <v>22179.708547774888</v>
      </c>
      <c r="AB4290" s="36">
        <f t="shared" si="667"/>
        <v>63940.437239491694</v>
      </c>
      <c r="AC4290" s="36">
        <f t="shared" si="668"/>
        <v>330027.53943219659</v>
      </c>
      <c r="AD4290" s="36">
        <f t="shared" si="669"/>
        <v>213808.22003880492</v>
      </c>
    </row>
    <row r="4291" spans="1:30" ht="14.25" customHeight="1" x14ac:dyDescent="0.25">
      <c r="A4291" s="16">
        <v>4275</v>
      </c>
      <c r="B4291" s="34">
        <v>0.32210449520489698</v>
      </c>
      <c r="C4291" s="34">
        <v>0.104953126148805</v>
      </c>
      <c r="D4291" s="34">
        <v>3.4115313605750403E-2</v>
      </c>
      <c r="E4291" s="34">
        <v>3.0659913530878501E-2</v>
      </c>
      <c r="F4291" s="34">
        <v>2.4312185008357901E-2</v>
      </c>
      <c r="G4291" s="34">
        <v>0.19308313513117301</v>
      </c>
      <c r="H4291" s="35">
        <v>0.96745679239878102</v>
      </c>
      <c r="I4291" s="34">
        <v>0.101741097076022</v>
      </c>
      <c r="J4291" s="34">
        <v>2.92185147012754E-2</v>
      </c>
      <c r="K4291" s="36">
        <f>Inputs!$B$12*(1+$B4291)^4</f>
        <v>183321.91183409456</v>
      </c>
      <c r="L4291" s="36">
        <f t="shared" si="660"/>
        <v>22033.863550201288</v>
      </c>
      <c r="M4291" s="36">
        <f t="shared" si="661"/>
        <v>254299.27278973808</v>
      </c>
      <c r="N4291" s="37">
        <f>M4291/Inputs!$B$6</f>
        <v>387.6513304721617</v>
      </c>
      <c r="O4291" s="38">
        <f>IF(N4291&gt;Inputs!$B$4,1,0)</f>
        <v>0</v>
      </c>
      <c r="P4291" s="34">
        <f t="shared" si="662"/>
        <v>7.2522582374746597E-2</v>
      </c>
      <c r="Q4291" s="36">
        <f>Inputs!$B$12*(1+$B4291)^0*$C4291+Inputs!$B$29*(1+$D4291)^0*Inputs!$B$19+Inputs!$B$30*(1+$E4291)^0*Inputs!$B$20+Inputs!$B$31*(1+$F4291)^0*Inputs!$B$21+Inputs!$B$22*(1+Inputs!$B$23)^0</f>
        <v>14319.231596355221</v>
      </c>
      <c r="R4291" s="36">
        <f>Inputs!$B$12*(1+$B4291)^1*$C4291+Inputs!$B$29*(1+$D4291)^1*Inputs!$B$19+Inputs!$B$30*(1+$E4291)^1*Inputs!$B$20+Inputs!$B$31*(1+$F4291)^1*Inputs!$B$21+Inputs!$B$22*(1+Inputs!$B$23)^1</f>
        <v>16577.808917316052</v>
      </c>
      <c r="S4291" s="36">
        <f>Inputs!$B$12*(1+$B4291)^2*$C4291+Inputs!$B$29*(1+$D4291)^2*Inputs!$B$19+Inputs!$B$30*(1+$E4291)^2*Inputs!$B$20+Inputs!$B$31*(1+$F4291)^2*Inputs!$B$21+Inputs!$B$22*(1+Inputs!$B$23)^2</f>
        <v>19496.524285707557</v>
      </c>
      <c r="T4291" s="36">
        <f>Inputs!$B$12*(1+$B4291)^3*$C4291+Inputs!$B$29*(1+$D4291)^3*Inputs!$B$19+Inputs!$B$30*(1+$E4291)^3*Inputs!$B$20+Inputs!$B$31*(1+$F4291)^3*Inputs!$B$21+Inputs!$B$22*(1+Inputs!$B$23)^3</f>
        <v>23286.027997567944</v>
      </c>
      <c r="U4291" s="36">
        <f>Inputs!$B$12*(1+$B4291)^4*$C4291+Inputs!$B$29*(1+$D4291)^4*Inputs!$B$19+Inputs!$B$30*(1+$E4291)^4*Inputs!$B$20+Inputs!$B$31*(1+$F4291)^4*Inputs!$B$21+Inputs!$B$22*(1+Inputs!$B$23)^4</f>
        <v>28224.761776199895</v>
      </c>
      <c r="V4291" s="35">
        <f>Inputs!$B$13/(Q4291*(1-$G4291))</f>
        <v>1.0956836974157889</v>
      </c>
      <c r="W4291" s="36">
        <f>Inputs!$B$13</f>
        <v>12660</v>
      </c>
      <c r="X4291" s="36">
        <f t="shared" si="663"/>
        <v>14228.046093682613</v>
      </c>
      <c r="Y4291" s="36">
        <f t="shared" si="664"/>
        <v>16228.739689511907</v>
      </c>
      <c r="Z4291" s="36">
        <f t="shared" si="665"/>
        <v>18780.74777667769</v>
      </c>
      <c r="AA4291" s="36">
        <f t="shared" si="666"/>
        <v>22033.863550201288</v>
      </c>
      <c r="AB4291" s="36">
        <f t="shared" si="667"/>
        <v>61667.803591714954</v>
      </c>
      <c r="AC4291" s="36">
        <f t="shared" si="668"/>
        <v>312697.91523812898</v>
      </c>
      <c r="AD4291" s="36">
        <f t="shared" si="669"/>
        <v>192631.46919802311</v>
      </c>
    </row>
    <row r="4292" spans="1:30" ht="14.25" customHeight="1" x14ac:dyDescent="0.25">
      <c r="A4292" s="16">
        <v>4276</v>
      </c>
      <c r="B4292" s="34">
        <v>0.33313178508687002</v>
      </c>
      <c r="C4292" s="34">
        <v>7.9470188615916093E-2</v>
      </c>
      <c r="D4292" s="34">
        <v>4.8299018869742E-2</v>
      </c>
      <c r="E4292" s="34">
        <v>4.8829392188479898E-2</v>
      </c>
      <c r="F4292" s="34">
        <v>1.1798826327959699E-2</v>
      </c>
      <c r="G4292" s="34">
        <v>0.18014164252540699</v>
      </c>
      <c r="H4292" s="35">
        <v>0.99940589617722997</v>
      </c>
      <c r="I4292" s="34">
        <v>9.6556508385291104E-2</v>
      </c>
      <c r="J4292" s="34">
        <v>2.36473055061313E-2</v>
      </c>
      <c r="K4292" s="36">
        <f>Inputs!$B$12*(1+$B4292)^4</f>
        <v>189514.997066907</v>
      </c>
      <c r="L4292" s="36">
        <f t="shared" si="660"/>
        <v>19847.919279220954</v>
      </c>
      <c r="M4292" s="36">
        <f t="shared" si="661"/>
        <v>235070.44282922178</v>
      </c>
      <c r="N4292" s="37">
        <f>M4292/Inputs!$B$6</f>
        <v>358.33908967869172</v>
      </c>
      <c r="O4292" s="38">
        <f>IF(N4292&gt;Inputs!$B$4,1,0)</f>
        <v>0</v>
      </c>
      <c r="P4292" s="34">
        <f t="shared" si="662"/>
        <v>7.2909202879159807E-2</v>
      </c>
      <c r="Q4292" s="36">
        <f>Inputs!$B$12*(1+$B4292)^0*$C4292+Inputs!$B$29*(1+$D4292)^0*Inputs!$B$19+Inputs!$B$30*(1+$E4292)^0*Inputs!$B$20+Inputs!$B$31*(1+$F4292)^0*Inputs!$B$21+Inputs!$B$22*(1+Inputs!$B$23)^0</f>
        <v>12790.255344381887</v>
      </c>
      <c r="R4292" s="36">
        <f>Inputs!$B$12*(1+$B4292)^1*$C4292+Inputs!$B$29*(1+$D4292)^1*Inputs!$B$19+Inputs!$B$30*(1+$E4292)^1*Inputs!$B$20+Inputs!$B$31*(1+$F4292)^1*Inputs!$B$21+Inputs!$B$22*(1+Inputs!$B$23)^1</f>
        <v>14644.851608733574</v>
      </c>
      <c r="S4292" s="36">
        <f>Inputs!$B$12*(1+$B4292)^2*$C4292+Inputs!$B$29*(1+$D4292)^2*Inputs!$B$19+Inputs!$B$30*(1+$E4292)^2*Inputs!$B$20+Inputs!$B$31*(1+$F4292)^2*Inputs!$B$21+Inputs!$B$22*(1+Inputs!$B$23)^2</f>
        <v>17040.847706705539</v>
      </c>
      <c r="T4292" s="36">
        <f>Inputs!$B$12*(1+$B4292)^3*$C4292+Inputs!$B$29*(1+$D4292)^3*Inputs!$B$19+Inputs!$B$30*(1+$E4292)^3*Inputs!$B$20+Inputs!$B$31*(1+$F4292)^3*Inputs!$B$21+Inputs!$B$22*(1+Inputs!$B$23)^3</f>
        <v>20155.133166460291</v>
      </c>
      <c r="U4292" s="36">
        <f>Inputs!$B$12*(1+$B4292)^4*$C4292+Inputs!$B$29*(1+$D4292)^4*Inputs!$B$19+Inputs!$B$30*(1+$E4292)^4*Inputs!$B$20+Inputs!$B$31*(1+$F4292)^4*Inputs!$B$21+Inputs!$B$22*(1+Inputs!$B$23)^4</f>
        <v>24223.352524923695</v>
      </c>
      <c r="V4292" s="35">
        <f>Inputs!$B$13/(Q4292*(1-$G4292))</f>
        <v>1.2073012845952247</v>
      </c>
      <c r="W4292" s="36">
        <f>Inputs!$B$13</f>
        <v>12660</v>
      </c>
      <c r="X4292" s="36">
        <f t="shared" si="663"/>
        <v>13871.674548156625</v>
      </c>
      <c r="Y4292" s="36">
        <f t="shared" si="664"/>
        <v>15415.042836178154</v>
      </c>
      <c r="Z4292" s="36">
        <f t="shared" si="665"/>
        <v>17373.371458093032</v>
      </c>
      <c r="AA4292" s="36">
        <f t="shared" si="666"/>
        <v>19847.919279220954</v>
      </c>
      <c r="AB4292" s="36">
        <f t="shared" si="667"/>
        <v>59307.264237163748</v>
      </c>
      <c r="AC4292" s="36">
        <f t="shared" si="668"/>
        <v>278665.3575646918</v>
      </c>
      <c r="AD4292" s="36">
        <f t="shared" si="669"/>
        <v>175763.17859205804</v>
      </c>
    </row>
    <row r="4293" spans="1:30" ht="14.25" customHeight="1" x14ac:dyDescent="0.25">
      <c r="A4293" s="16">
        <v>4277</v>
      </c>
      <c r="B4293" s="34">
        <v>0.28493148436333599</v>
      </c>
      <c r="C4293" s="34">
        <v>9.5534484344990594E-2</v>
      </c>
      <c r="D4293" s="34">
        <v>5.1113082825181899E-2</v>
      </c>
      <c r="E4293" s="34">
        <v>3.6449886301300201E-2</v>
      </c>
      <c r="F4293" s="34">
        <v>1.91131933221062E-2</v>
      </c>
      <c r="G4293" s="34">
        <v>0.17009957343682</v>
      </c>
      <c r="H4293" s="35">
        <v>1.1586569521143699</v>
      </c>
      <c r="I4293" s="34">
        <v>0.106660918738225</v>
      </c>
      <c r="J4293" s="34">
        <v>2.2159149541420099E-2</v>
      </c>
      <c r="K4293" s="36">
        <f>Inputs!$B$12*(1+$B4293)^4</f>
        <v>163557.75207654492</v>
      </c>
      <c r="L4293" s="36">
        <f t="shared" si="660"/>
        <v>23874.118294557065</v>
      </c>
      <c r="M4293" s="36">
        <f t="shared" si="661"/>
        <v>237595.25390799955</v>
      </c>
      <c r="N4293" s="37">
        <f>M4293/Inputs!$B$6</f>
        <v>362.18788705487736</v>
      </c>
      <c r="O4293" s="38">
        <f>IF(N4293&gt;Inputs!$B$4,1,0)</f>
        <v>0</v>
      </c>
      <c r="P4293" s="34">
        <f t="shared" si="662"/>
        <v>8.450176919680491E-2</v>
      </c>
      <c r="Q4293" s="36">
        <f>Inputs!$B$12*(1+$B4293)^0*$C4293+Inputs!$B$29*(1+$D4293)^0*Inputs!$B$19+Inputs!$B$30*(1+$E4293)^0*Inputs!$B$20+Inputs!$B$31*(1+$F4293)^0*Inputs!$B$21+Inputs!$B$22*(1+Inputs!$B$23)^0</f>
        <v>13754.113088126356</v>
      </c>
      <c r="R4293" s="36">
        <f>Inputs!$B$12*(1+$B4293)^1*$C4293+Inputs!$B$29*(1+$D4293)^1*Inputs!$B$19+Inputs!$B$30*(1+$E4293)^1*Inputs!$B$20+Inputs!$B$31*(1+$F4293)^1*Inputs!$B$21+Inputs!$B$22*(1+Inputs!$B$23)^1</f>
        <v>15664.729378973807</v>
      </c>
      <c r="S4293" s="36">
        <f>Inputs!$B$12*(1+$B4293)^2*$C4293+Inputs!$B$29*(1+$D4293)^2*Inputs!$B$19+Inputs!$B$30*(1+$E4293)^2*Inputs!$B$20+Inputs!$B$31*(1+$F4293)^2*Inputs!$B$21+Inputs!$B$22*(1+Inputs!$B$23)^2</f>
        <v>18052.241268205304</v>
      </c>
      <c r="T4293" s="36">
        <f>Inputs!$B$12*(1+$B4293)^3*$C4293+Inputs!$B$29*(1+$D4293)^3*Inputs!$B$19+Inputs!$B$30*(1+$E4293)^3*Inputs!$B$20+Inputs!$B$31*(1+$F4293)^3*Inputs!$B$21+Inputs!$B$22*(1+Inputs!$B$23)^3</f>
        <v>21049.776947804072</v>
      </c>
      <c r="U4293" s="36">
        <f>Inputs!$B$12*(1+$B4293)^4*$C4293+Inputs!$B$29*(1+$D4293)^4*Inputs!$B$19+Inputs!$B$30*(1+$E4293)^4*Inputs!$B$20+Inputs!$B$31*(1+$F4293)^4*Inputs!$B$21+Inputs!$B$22*(1+Inputs!$B$23)^4</f>
        <v>24828.271272164689</v>
      </c>
      <c r="V4293" s="35">
        <f>Inputs!$B$13/(Q4293*(1-$G4293))</f>
        <v>1.1091112922581314</v>
      </c>
      <c r="W4293" s="36">
        <f>Inputs!$B$13</f>
        <v>12660</v>
      </c>
      <c r="X4293" s="36">
        <f t="shared" si="663"/>
        <v>14579.655906739221</v>
      </c>
      <c r="Y4293" s="36">
        <f t="shared" si="664"/>
        <v>16987.356103842721</v>
      </c>
      <c r="Z4293" s="36">
        <f t="shared" si="665"/>
        <v>20024.450895467289</v>
      </c>
      <c r="AA4293" s="36">
        <f t="shared" si="666"/>
        <v>23874.118294557065</v>
      </c>
      <c r="AB4293" s="36">
        <f t="shared" si="667"/>
        <v>63612.102277987426</v>
      </c>
      <c r="AC4293" s="36">
        <f t="shared" si="668"/>
        <v>288788.60980035452</v>
      </c>
      <c r="AD4293" s="36">
        <f t="shared" si="669"/>
        <v>173983.15163001211</v>
      </c>
    </row>
    <row r="4294" spans="1:30" ht="14.25" customHeight="1" x14ac:dyDescent="0.25">
      <c r="A4294" s="16">
        <v>4278</v>
      </c>
      <c r="B4294" s="34">
        <v>0.45091643284869898</v>
      </c>
      <c r="C4294" s="34">
        <v>5.2699829924183997E-2</v>
      </c>
      <c r="D4294" s="34">
        <v>5.2448748395532999E-2</v>
      </c>
      <c r="E4294" s="34">
        <v>3.6640965660261503E-2</v>
      </c>
      <c r="F4294" s="34">
        <v>1.88793325503087E-2</v>
      </c>
      <c r="G4294" s="34">
        <v>0.18454732450889699</v>
      </c>
      <c r="H4294" s="35">
        <v>1.0733276528414899</v>
      </c>
      <c r="I4294" s="34">
        <v>9.50672866034597E-2</v>
      </c>
      <c r="J4294" s="34">
        <v>2.20561493517492E-2</v>
      </c>
      <c r="K4294" s="36">
        <f>Inputs!$B$12*(1+$B4294)^4</f>
        <v>265901.53737212723</v>
      </c>
      <c r="L4294" s="36">
        <f t="shared" si="660"/>
        <v>20335.516946952983</v>
      </c>
      <c r="M4294" s="36">
        <f t="shared" si="661"/>
        <v>240509.93167285307</v>
      </c>
      <c r="N4294" s="37">
        <f>M4294/Inputs!$B$6</f>
        <v>366.63099340373941</v>
      </c>
      <c r="O4294" s="38">
        <f>IF(N4294&gt;Inputs!$B$4,1,0)</f>
        <v>0</v>
      </c>
      <c r="P4294" s="34">
        <f t="shared" si="662"/>
        <v>7.3011137251710503E-2</v>
      </c>
      <c r="Q4294" s="36">
        <f>Inputs!$B$12*(1+$B4294)^0*$C4294+Inputs!$B$29*(1+$D4294)^0*Inputs!$B$19+Inputs!$B$30*(1+$E4294)^0*Inputs!$B$20+Inputs!$B$31*(1+$F4294)^0*Inputs!$B$21+Inputs!$B$22*(1+Inputs!$B$23)^0</f>
        <v>11184.033822877962</v>
      </c>
      <c r="R4294" s="36">
        <f>Inputs!$B$12*(1+$B4294)^1*$C4294+Inputs!$B$29*(1+$D4294)^1*Inputs!$B$19+Inputs!$B$30*(1+$E4294)^1*Inputs!$B$20+Inputs!$B$31*(1+$F4294)^1*Inputs!$B$21+Inputs!$B$22*(1+Inputs!$B$23)^1</f>
        <v>12891.026710919785</v>
      </c>
      <c r="S4294" s="36">
        <f>Inputs!$B$12*(1+$B4294)^2*$C4294+Inputs!$B$29*(1+$D4294)^2*Inputs!$B$19+Inputs!$B$30*(1+$E4294)^2*Inputs!$B$20+Inputs!$B$31*(1+$F4294)^2*Inputs!$B$21+Inputs!$B$22*(1+Inputs!$B$23)^2</f>
        <v>15252.916553192481</v>
      </c>
      <c r="T4294" s="36">
        <f>Inputs!$B$12*(1+$B4294)^3*$C4294+Inputs!$B$29*(1+$D4294)^3*Inputs!$B$19+Inputs!$B$30*(1+$E4294)^3*Inputs!$B$20+Inputs!$B$31*(1+$F4294)^3*Inputs!$B$21+Inputs!$B$22*(1+Inputs!$B$23)^3</f>
        <v>18560.17135016145</v>
      </c>
      <c r="U4294" s="36">
        <f>Inputs!$B$12*(1+$B4294)^4*$C4294+Inputs!$B$29*(1+$D4294)^4*Inputs!$B$19+Inputs!$B$30*(1+$E4294)^4*Inputs!$B$20+Inputs!$B$31*(1+$F4294)^4*Inputs!$B$21+Inputs!$B$22*(1+Inputs!$B$23)^4</f>
        <v>23234.008105791272</v>
      </c>
      <c r="V4294" s="35">
        <f>Inputs!$B$13/(Q4294*(1-$G4294))</f>
        <v>1.3881502380458237</v>
      </c>
      <c r="W4294" s="36">
        <f>Inputs!$B$13</f>
        <v>12660</v>
      </c>
      <c r="X4294" s="36">
        <f t="shared" si="663"/>
        <v>13764.91064591217</v>
      </c>
      <c r="Y4294" s="36">
        <f t="shared" si="664"/>
        <v>15307.969909970312</v>
      </c>
      <c r="Z4294" s="36">
        <f t="shared" si="665"/>
        <v>17435.956456162989</v>
      </c>
      <c r="AA4294" s="36">
        <f t="shared" si="666"/>
        <v>20335.516946952983</v>
      </c>
      <c r="AB4294" s="36">
        <f t="shared" si="667"/>
        <v>59735.571587591177</v>
      </c>
      <c r="AC4294" s="36">
        <f t="shared" si="668"/>
        <v>284669.44809016894</v>
      </c>
      <c r="AD4294" s="36">
        <f t="shared" si="669"/>
        <v>180774.3600852619</v>
      </c>
    </row>
    <row r="4295" spans="1:30" ht="14.25" customHeight="1" x14ac:dyDescent="0.25">
      <c r="A4295" s="16">
        <v>4279</v>
      </c>
      <c r="B4295" s="34">
        <v>0.28056167315332697</v>
      </c>
      <c r="C4295" s="34">
        <v>9.5528691387692405E-2</v>
      </c>
      <c r="D4295" s="34">
        <v>3.47512214687975E-2</v>
      </c>
      <c r="E4295" s="34">
        <v>3.9698066232923199E-2</v>
      </c>
      <c r="F4295" s="34">
        <v>2.69213305715598E-2</v>
      </c>
      <c r="G4295" s="34">
        <v>0.176344611968027</v>
      </c>
      <c r="H4295" s="35">
        <v>1.0135025786837399</v>
      </c>
      <c r="I4295" s="34">
        <v>0.103098901413122</v>
      </c>
      <c r="J4295" s="34">
        <v>2.5869720467476699E-2</v>
      </c>
      <c r="K4295" s="36">
        <f>Inputs!$B$12*(1+$B4295)^4</f>
        <v>161344.15908463069</v>
      </c>
      <c r="L4295" s="36">
        <f t="shared" si="660"/>
        <v>20500.722297408909</v>
      </c>
      <c r="M4295" s="36">
        <f t="shared" si="661"/>
        <v>226126.0642967294</v>
      </c>
      <c r="N4295" s="37">
        <f>M4295/Inputs!$B$6</f>
        <v>344.70436630598994</v>
      </c>
      <c r="O4295" s="38">
        <f>IF(N4295&gt;Inputs!$B$4,1,0)</f>
        <v>0</v>
      </c>
      <c r="P4295" s="34">
        <f t="shared" si="662"/>
        <v>7.7229180945645307E-2</v>
      </c>
      <c r="Q4295" s="36">
        <f>Inputs!$B$12*(1+$B4295)^0*$C4295+Inputs!$B$29*(1+$D4295)^0*Inputs!$B$19+Inputs!$B$30*(1+$E4295)^0*Inputs!$B$20+Inputs!$B$31*(1+$F4295)^0*Inputs!$B$21+Inputs!$B$22*(1+Inputs!$B$23)^0</f>
        <v>13753.765510688467</v>
      </c>
      <c r="R4295" s="36">
        <f>Inputs!$B$12*(1+$B4295)^1*$C4295+Inputs!$B$29*(1+$D4295)^1*Inputs!$B$19+Inputs!$B$30*(1+$E4295)^1*Inputs!$B$20+Inputs!$B$31*(1+$F4295)^1*Inputs!$B$21+Inputs!$B$22*(1+Inputs!$B$23)^1</f>
        <v>15628.652954935467</v>
      </c>
      <c r="S4295" s="36">
        <f>Inputs!$B$12*(1+$B4295)^2*$C4295+Inputs!$B$29*(1+$D4295)^2*Inputs!$B$19+Inputs!$B$30*(1+$E4295)^2*Inputs!$B$20+Inputs!$B$31*(1+$F4295)^2*Inputs!$B$21+Inputs!$B$22*(1+Inputs!$B$23)^2</f>
        <v>17963.852677920331</v>
      </c>
      <c r="T4295" s="36">
        <f>Inputs!$B$12*(1+$B4295)^3*$C4295+Inputs!$B$29*(1+$D4295)^3*Inputs!$B$19+Inputs!$B$30*(1+$E4295)^3*Inputs!$B$20+Inputs!$B$31*(1+$F4295)^3*Inputs!$B$21+Inputs!$B$22*(1+Inputs!$B$23)^3</f>
        <v>20886.267586395916</v>
      </c>
      <c r="U4295" s="36">
        <f>Inputs!$B$12*(1+$B4295)^4*$C4295+Inputs!$B$29*(1+$D4295)^4*Inputs!$B$19+Inputs!$B$30*(1+$E4295)^4*Inputs!$B$20+Inputs!$B$31*(1+$F4295)^4*Inputs!$B$21+Inputs!$B$22*(1+Inputs!$B$23)^4</f>
        <v>24558.326046980939</v>
      </c>
      <c r="V4295" s="35">
        <f>Inputs!$B$13/(Q4295*(1-$G4295))</f>
        <v>1.1175489277072475</v>
      </c>
      <c r="W4295" s="36">
        <f>Inputs!$B$13</f>
        <v>12660</v>
      </c>
      <c r="X4295" s="36">
        <f t="shared" si="663"/>
        <v>14050.949999195209</v>
      </c>
      <c r="Y4295" s="36">
        <f t="shared" si="664"/>
        <v>15765.544668024302</v>
      </c>
      <c r="Z4295" s="36">
        <f t="shared" si="665"/>
        <v>17882.852461221646</v>
      </c>
      <c r="AA4295" s="36">
        <f t="shared" si="666"/>
        <v>20500.722297408909</v>
      </c>
      <c r="AB4295" s="36">
        <f t="shared" si="667"/>
        <v>59398.392834352453</v>
      </c>
      <c r="AC4295" s="36">
        <f t="shared" si="668"/>
        <v>272320.25505263521</v>
      </c>
      <c r="AD4295" s="36">
        <f t="shared" si="669"/>
        <v>166727.67146237695</v>
      </c>
    </row>
    <row r="4296" spans="1:30" ht="14.25" customHeight="1" x14ac:dyDescent="0.25">
      <c r="A4296" s="16">
        <v>4280</v>
      </c>
      <c r="B4296" s="34">
        <v>0.300905538450014</v>
      </c>
      <c r="C4296" s="34">
        <v>7.1682160607921305E-2</v>
      </c>
      <c r="D4296" s="34">
        <v>3.4307906403423599E-2</v>
      </c>
      <c r="E4296" s="34">
        <v>5.96553514000761E-2</v>
      </c>
      <c r="F4296" s="34">
        <v>2.10724289771465E-2</v>
      </c>
      <c r="G4296" s="34">
        <v>0.19734965408128</v>
      </c>
      <c r="H4296" s="35">
        <v>1.1511532444397199</v>
      </c>
      <c r="I4296" s="34">
        <v>9.5152013737762095E-2</v>
      </c>
      <c r="J4296" s="34">
        <v>2.21669291240261E-2</v>
      </c>
      <c r="K4296" s="36">
        <f>Inputs!$B$12*(1+$B4296)^4</f>
        <v>171843.97143356642</v>
      </c>
      <c r="L4296" s="36">
        <f t="shared" si="660"/>
        <v>19935.119114360466</v>
      </c>
      <c r="M4296" s="36">
        <f t="shared" si="661"/>
        <v>237007.49549843938</v>
      </c>
      <c r="N4296" s="37">
        <f>M4296/Inputs!$B$6</f>
        <v>361.29191386957223</v>
      </c>
      <c r="O4296" s="38">
        <f>IF(N4296&gt;Inputs!$B$4,1,0)</f>
        <v>0</v>
      </c>
      <c r="P4296" s="34">
        <f t="shared" si="662"/>
        <v>7.2985084613735998E-2</v>
      </c>
      <c r="Q4296" s="36">
        <f>Inputs!$B$12*(1+$B4296)^0*$C4296+Inputs!$B$29*(1+$D4296)^0*Inputs!$B$19+Inputs!$B$30*(1+$E4296)^0*Inputs!$B$20+Inputs!$B$31*(1+$F4296)^0*Inputs!$B$21+Inputs!$B$22*(1+Inputs!$B$23)^0</f>
        <v>12322.973663902201</v>
      </c>
      <c r="R4296" s="36">
        <f>Inputs!$B$12*(1+$B4296)^1*$C4296+Inputs!$B$29*(1+$D4296)^1*Inputs!$B$19+Inputs!$B$30*(1+$E4296)^1*Inputs!$B$20+Inputs!$B$31*(1+$F4296)^1*Inputs!$B$21+Inputs!$B$22*(1+Inputs!$B$23)^1</f>
        <v>13906.174222504451</v>
      </c>
      <c r="S4296" s="36">
        <f>Inputs!$B$12*(1+$B4296)^2*$C4296+Inputs!$B$29*(1+$D4296)^2*Inputs!$B$19+Inputs!$B$30*(1+$E4296)^2*Inputs!$B$20+Inputs!$B$31*(1+$F4296)^2*Inputs!$B$21+Inputs!$B$22*(1+Inputs!$B$23)^2</f>
        <v>15891.54912369317</v>
      </c>
      <c r="T4296" s="36">
        <f>Inputs!$B$12*(1+$B4296)^3*$C4296+Inputs!$B$29*(1+$D4296)^3*Inputs!$B$19+Inputs!$B$30*(1+$E4296)^3*Inputs!$B$20+Inputs!$B$31*(1+$F4296)^3*Inputs!$B$21+Inputs!$B$22*(1+Inputs!$B$23)^3</f>
        <v>18396.924478247973</v>
      </c>
      <c r="U4296" s="36">
        <f>Inputs!$B$12*(1+$B4296)^4*$C4296+Inputs!$B$29*(1+$D4296)^4*Inputs!$B$19+Inputs!$B$30*(1+$E4296)^4*Inputs!$B$20+Inputs!$B$31*(1+$F4296)^4*Inputs!$B$21+Inputs!$B$22*(1+Inputs!$B$23)^4</f>
        <v>21575.421847832058</v>
      </c>
      <c r="V4296" s="35">
        <f>Inputs!$B$13/(Q4296*(1-$G4296))</f>
        <v>1.2799464146469997</v>
      </c>
      <c r="W4296" s="36">
        <f>Inputs!$B$13</f>
        <v>12660</v>
      </c>
      <c r="X4296" s="36">
        <f t="shared" si="663"/>
        <v>13927.109436846593</v>
      </c>
      <c r="Y4296" s="36">
        <f t="shared" si="664"/>
        <v>15504.772514935092</v>
      </c>
      <c r="Z4296" s="36">
        <f t="shared" si="665"/>
        <v>17473.721192933848</v>
      </c>
      <c r="AA4296" s="36">
        <f t="shared" si="666"/>
        <v>19935.119114360466</v>
      </c>
      <c r="AB4296" s="36">
        <f t="shared" si="667"/>
        <v>59778.606671255984</v>
      </c>
      <c r="AC4296" s="36">
        <f t="shared" si="668"/>
        <v>279194.29832396877</v>
      </c>
      <c r="AD4296" s="36">
        <f t="shared" si="669"/>
        <v>177228.8888271834</v>
      </c>
    </row>
    <row r="4297" spans="1:30" ht="14.25" customHeight="1" x14ac:dyDescent="0.25">
      <c r="A4297" s="16">
        <v>4281</v>
      </c>
      <c r="B4297" s="34">
        <v>0.41737194248059101</v>
      </c>
      <c r="C4297" s="34">
        <v>8.5739539909042997E-2</v>
      </c>
      <c r="D4297" s="34">
        <v>3.1617560362067698E-2</v>
      </c>
      <c r="E4297" s="34">
        <v>3.2372443632737301E-2</v>
      </c>
      <c r="F4297" s="34">
        <v>2.3780740065491201E-2</v>
      </c>
      <c r="G4297" s="34">
        <v>0.160628317875599</v>
      </c>
      <c r="H4297" s="35">
        <v>1.03374336255007</v>
      </c>
      <c r="I4297" s="34">
        <v>9.0193561662034197E-2</v>
      </c>
      <c r="J4297" s="34">
        <v>3.14036963174898E-2</v>
      </c>
      <c r="K4297" s="36">
        <f>Inputs!$B$12*(1+$B4297)^4</f>
        <v>242151.17247410209</v>
      </c>
      <c r="L4297" s="36">
        <f t="shared" si="660"/>
        <v>25786.79860029964</v>
      </c>
      <c r="M4297" s="36">
        <f t="shared" si="661"/>
        <v>362405.63504212699</v>
      </c>
      <c r="N4297" s="37">
        <f>M4297/Inputs!$B$6</f>
        <v>552.44761439348622</v>
      </c>
      <c r="O4297" s="38">
        <f>IF(N4297&gt;Inputs!$B$4,1,0)</f>
        <v>1</v>
      </c>
      <c r="P4297" s="34">
        <f t="shared" si="662"/>
        <v>5.8789865344544397E-2</v>
      </c>
      <c r="Q4297" s="36">
        <f>Inputs!$B$12*(1+$B4297)^0*$C4297+Inputs!$B$29*(1+$D4297)^0*Inputs!$B$19+Inputs!$B$30*(1+$E4297)^0*Inputs!$B$20+Inputs!$B$31*(1+$F4297)^0*Inputs!$B$21+Inputs!$B$22*(1+Inputs!$B$23)^0</f>
        <v>13166.416421969501</v>
      </c>
      <c r="R4297" s="36">
        <f>Inputs!$B$12*(1+$B4297)^1*$C4297+Inputs!$B$29*(1+$D4297)^1*Inputs!$B$19+Inputs!$B$30*(1+$E4297)^1*Inputs!$B$20+Inputs!$B$31*(1+$F4297)^1*Inputs!$B$21+Inputs!$B$22*(1+Inputs!$B$23)^1</f>
        <v>15537.419011880967</v>
      </c>
      <c r="S4297" s="36">
        <f>Inputs!$B$12*(1+$B4297)^2*$C4297+Inputs!$B$29*(1+$D4297)^2*Inputs!$B$19+Inputs!$B$30*(1+$E4297)^2*Inputs!$B$20+Inputs!$B$31*(1+$F4297)^2*Inputs!$B$21+Inputs!$B$22*(1+Inputs!$B$23)^2</f>
        <v>18810.978499819903</v>
      </c>
      <c r="T4297" s="36">
        <f>Inputs!$B$12*(1+$B4297)^3*$C4297+Inputs!$B$29*(1+$D4297)^3*Inputs!$B$19+Inputs!$B$30*(1+$E4297)^3*Inputs!$B$20+Inputs!$B$31*(1+$F4297)^3*Inputs!$B$21+Inputs!$B$22*(1+Inputs!$B$23)^3</f>
        <v>23361.309216089576</v>
      </c>
      <c r="U4297" s="36">
        <f>Inputs!$B$12*(1+$B4297)^4*$C4297+Inputs!$B$29*(1+$D4297)^4*Inputs!$B$19+Inputs!$B$30*(1+$E4297)^4*Inputs!$B$20+Inputs!$B$31*(1+$F4297)^4*Inputs!$B$21+Inputs!$B$22*(1+Inputs!$B$23)^4</f>
        <v>29718.739211765427</v>
      </c>
      <c r="V4297" s="35">
        <f>Inputs!$B$13/(Q4297*(1-$G4297))</f>
        <v>1.1455440810375952</v>
      </c>
      <c r="W4297" s="36">
        <f>Inputs!$B$13</f>
        <v>12660</v>
      </c>
      <c r="X4297" s="36">
        <f t="shared" si="663"/>
        <v>14575.290333101708</v>
      </c>
      <c r="Y4297" s="36">
        <f t="shared" si="664"/>
        <v>17204.823485663528</v>
      </c>
      <c r="Z4297" s="36">
        <f t="shared" si="665"/>
        <v>20818.559064143374</v>
      </c>
      <c r="AA4297" s="36">
        <f t="shared" si="666"/>
        <v>25786.79860029964</v>
      </c>
      <c r="AB4297" s="36">
        <f t="shared" si="667"/>
        <v>68636.894110998503</v>
      </c>
      <c r="AC4297" s="36">
        <f t="shared" si="668"/>
        <v>452401.0939074526</v>
      </c>
      <c r="AD4297" s="36">
        <f t="shared" si="669"/>
        <v>293768.7409311285</v>
      </c>
    </row>
    <row r="4298" spans="1:30" ht="14.25" customHeight="1" x14ac:dyDescent="0.25">
      <c r="A4298" s="16">
        <v>4282</v>
      </c>
      <c r="B4298" s="34">
        <v>0.27141640527550798</v>
      </c>
      <c r="C4298" s="34">
        <v>8.49440399572748E-2</v>
      </c>
      <c r="D4298" s="34">
        <v>3.3421739080087297E-2</v>
      </c>
      <c r="E4298" s="34">
        <v>3.2949128527362703E-2</v>
      </c>
      <c r="F4298" s="34">
        <v>5.95987427142385E-3</v>
      </c>
      <c r="G4298" s="34">
        <v>0.205738421245032</v>
      </c>
      <c r="H4298" s="35">
        <v>0.97961707326990399</v>
      </c>
      <c r="I4298" s="34">
        <v>9.9177010640230004E-2</v>
      </c>
      <c r="J4298" s="34">
        <v>1.8142214182831101E-2</v>
      </c>
      <c r="K4298" s="36">
        <f>Inputs!$B$12*(1+$B4298)^4</f>
        <v>156784.27207361101</v>
      </c>
      <c r="L4298" s="36">
        <f t="shared" si="660"/>
        <v>17095.018627758142</v>
      </c>
      <c r="M4298" s="36">
        <f t="shared" si="661"/>
        <v>188762.28325876786</v>
      </c>
      <c r="N4298" s="37">
        <f>M4298/Inputs!$B$6</f>
        <v>287.7473830164144</v>
      </c>
      <c r="O4298" s="38">
        <f>IF(N4298&gt;Inputs!$B$4,1,0)</f>
        <v>0</v>
      </c>
      <c r="P4298" s="34">
        <f t="shared" si="662"/>
        <v>8.1034796457398903E-2</v>
      </c>
      <c r="Q4298" s="36">
        <f>Inputs!$B$12*(1+$B4298)^0*$C4298+Inputs!$B$29*(1+$D4298)^0*Inputs!$B$19+Inputs!$B$30*(1+$E4298)^0*Inputs!$B$20+Inputs!$B$31*(1+$F4298)^0*Inputs!$B$21+Inputs!$B$22*(1+Inputs!$B$23)^0</f>
        <v>13118.686424863408</v>
      </c>
      <c r="R4298" s="36">
        <f>Inputs!$B$12*(1+$B4298)^1*$C4298+Inputs!$B$29*(1+$D4298)^1*Inputs!$B$19+Inputs!$B$30*(1+$E4298)^1*Inputs!$B$20+Inputs!$B$31*(1+$F4298)^1*Inputs!$B$21+Inputs!$B$22*(1+Inputs!$B$23)^1</f>
        <v>14652.859820950416</v>
      </c>
      <c r="S4298" s="36">
        <f>Inputs!$B$12*(1+$B4298)^2*$C4298+Inputs!$B$29*(1+$D4298)^2*Inputs!$B$19+Inputs!$B$30*(1+$E4298)^2*Inputs!$B$20+Inputs!$B$31*(1+$F4298)^2*Inputs!$B$21+Inputs!$B$22*(1+Inputs!$B$23)^2</f>
        <v>16566.987305723109</v>
      </c>
      <c r="T4298" s="36">
        <f>Inputs!$B$12*(1+$B4298)^3*$C4298+Inputs!$B$29*(1+$D4298)^3*Inputs!$B$19+Inputs!$B$30*(1+$E4298)^3*Inputs!$B$20+Inputs!$B$31*(1+$F4298)^3*Inputs!$B$21+Inputs!$B$22*(1+Inputs!$B$23)^3</f>
        <v>18963.124968786084</v>
      </c>
      <c r="U4298" s="36">
        <f>Inputs!$B$12*(1+$B4298)^4*$C4298+Inputs!$B$29*(1+$D4298)^4*Inputs!$B$19+Inputs!$B$30*(1+$E4298)^4*Inputs!$B$20+Inputs!$B$31*(1+$F4298)^4*Inputs!$B$21+Inputs!$B$22*(1+Inputs!$B$23)^4</f>
        <v>21970.992611811398</v>
      </c>
      <c r="V4298" s="35">
        <f>Inputs!$B$13/(Q4298*(1-$G4298))</f>
        <v>1.2150098527059665</v>
      </c>
      <c r="W4298" s="36">
        <f>Inputs!$B$13</f>
        <v>12660</v>
      </c>
      <c r="X4298" s="36">
        <f t="shared" si="663"/>
        <v>13455.644739243049</v>
      </c>
      <c r="Y4298" s="36">
        <f t="shared" si="664"/>
        <v>14439.022786908794</v>
      </c>
      <c r="Z4298" s="36">
        <f t="shared" si="665"/>
        <v>15641.033196122724</v>
      </c>
      <c r="AA4298" s="36">
        <f t="shared" si="666"/>
        <v>17095.018627758142</v>
      </c>
      <c r="AB4298" s="36">
        <f t="shared" si="667"/>
        <v>54896.897225151406</v>
      </c>
      <c r="AC4298" s="36">
        <f t="shared" si="668"/>
        <v>214786.25082143012</v>
      </c>
      <c r="AD4298" s="36">
        <f t="shared" si="669"/>
        <v>133865.38603361647</v>
      </c>
    </row>
    <row r="4299" spans="1:30" ht="14.25" customHeight="1" x14ac:dyDescent="0.25">
      <c r="A4299" s="16">
        <v>4283</v>
      </c>
      <c r="B4299" s="34">
        <v>0.20103915487047</v>
      </c>
      <c r="C4299" s="34">
        <v>7.4779506226452894E-2</v>
      </c>
      <c r="D4299" s="34">
        <v>3.3576757857705801E-2</v>
      </c>
      <c r="E4299" s="34">
        <v>1.3926043628611299E-2</v>
      </c>
      <c r="F4299" s="34">
        <v>3.3652267250662997E-2</v>
      </c>
      <c r="G4299" s="34">
        <v>0.18358217001596699</v>
      </c>
      <c r="H4299" s="35">
        <v>1.16049355132788</v>
      </c>
      <c r="I4299" s="34">
        <v>9.1763246916484797E-2</v>
      </c>
      <c r="J4299" s="34">
        <v>2.0583097991364901E-2</v>
      </c>
      <c r="K4299" s="36">
        <f>Inputs!$B$12*(1+$B4299)^4</f>
        <v>124847.51842165373</v>
      </c>
      <c r="L4299" s="36">
        <f t="shared" si="660"/>
        <v>17354.306179430139</v>
      </c>
      <c r="M4299" s="36">
        <f t="shared" si="661"/>
        <v>217054.56494691916</v>
      </c>
      <c r="N4299" s="37">
        <f>M4299/Inputs!$B$6</f>
        <v>330.87586119957189</v>
      </c>
      <c r="O4299" s="38">
        <f>IF(N4299&gt;Inputs!$B$4,1,0)</f>
        <v>0</v>
      </c>
      <c r="P4299" s="34">
        <f t="shared" si="662"/>
        <v>7.1180148925119896E-2</v>
      </c>
      <c r="Q4299" s="36">
        <f>Inputs!$B$12*(1+$B4299)^0*$C4299+Inputs!$B$29*(1+$D4299)^0*Inputs!$B$19+Inputs!$B$30*(1+$E4299)^0*Inputs!$B$20+Inputs!$B$31*(1+$F4299)^0*Inputs!$B$21+Inputs!$B$22*(1+Inputs!$B$23)^0</f>
        <v>12508.814401014097</v>
      </c>
      <c r="R4299" s="36">
        <f>Inputs!$B$12*(1+$B4299)^1*$C4299+Inputs!$B$29*(1+$D4299)^1*Inputs!$B$19+Inputs!$B$30*(1+$E4299)^1*Inputs!$B$20+Inputs!$B$31*(1+$F4299)^1*Inputs!$B$21+Inputs!$B$22*(1+Inputs!$B$23)^1</f>
        <v>13639.423074389026</v>
      </c>
      <c r="S4299" s="36">
        <f>Inputs!$B$12*(1+$B4299)^2*$C4299+Inputs!$B$29*(1+$D4299)^2*Inputs!$B$19+Inputs!$B$30*(1+$E4299)^2*Inputs!$B$20+Inputs!$B$31*(1+$F4299)^2*Inputs!$B$21+Inputs!$B$22*(1+Inputs!$B$23)^2</f>
        <v>14958.619071324272</v>
      </c>
      <c r="T4299" s="36">
        <f>Inputs!$B$12*(1+$B4299)^3*$C4299+Inputs!$B$29*(1+$D4299)^3*Inputs!$B$19+Inputs!$B$30*(1+$E4299)^3*Inputs!$B$20+Inputs!$B$31*(1+$F4299)^3*Inputs!$B$21+Inputs!$B$22*(1+Inputs!$B$23)^3</f>
        <v>16503.100504031827</v>
      </c>
      <c r="U4299" s="36">
        <f>Inputs!$B$12*(1+$B4299)^4*$C4299+Inputs!$B$29*(1+$D4299)^4*Inputs!$B$19+Inputs!$B$30*(1+$E4299)^4*Inputs!$B$20+Inputs!$B$31*(1+$F4299)^4*Inputs!$B$21+Inputs!$B$22*(1+Inputs!$B$23)^4</f>
        <v>18316.902894650564</v>
      </c>
      <c r="V4299" s="35">
        <f>Inputs!$B$13/(Q4299*(1-$G4299))</f>
        <v>1.2396671018824796</v>
      </c>
      <c r="W4299" s="36">
        <f>Inputs!$B$13</f>
        <v>12660</v>
      </c>
      <c r="X4299" s="36">
        <f t="shared" si="663"/>
        <v>13583.864939104229</v>
      </c>
      <c r="Y4299" s="36">
        <f t="shared" si="664"/>
        <v>14655.960973448053</v>
      </c>
      <c r="Z4299" s="36">
        <f t="shared" si="665"/>
        <v>15902.508142570901</v>
      </c>
      <c r="AA4299" s="36">
        <f t="shared" si="666"/>
        <v>17354.306179430139</v>
      </c>
      <c r="AB4299" s="36">
        <f t="shared" si="667"/>
        <v>56636.089740509589</v>
      </c>
      <c r="AC4299" s="36">
        <f t="shared" si="668"/>
        <v>248826.55953313128</v>
      </c>
      <c r="AD4299" s="36">
        <f t="shared" si="669"/>
        <v>160418.47520640955</v>
      </c>
    </row>
    <row r="4300" spans="1:30" ht="14.25" customHeight="1" x14ac:dyDescent="0.25">
      <c r="A4300" s="16">
        <v>4284</v>
      </c>
      <c r="B4300" s="34">
        <v>0.32485199244222102</v>
      </c>
      <c r="C4300" s="34">
        <v>7.6987335471962404E-2</v>
      </c>
      <c r="D4300" s="34">
        <v>8.7369836522131396E-3</v>
      </c>
      <c r="E4300" s="34">
        <v>2.8042018310869901E-2</v>
      </c>
      <c r="F4300" s="34">
        <v>1.7469759056773799E-2</v>
      </c>
      <c r="G4300" s="34">
        <v>0.15618588657430299</v>
      </c>
      <c r="H4300" s="35">
        <v>1.07739054005539</v>
      </c>
      <c r="I4300" s="34">
        <v>0.101336548439748</v>
      </c>
      <c r="J4300" s="34">
        <v>2.42623628778783E-2</v>
      </c>
      <c r="K4300" s="36">
        <f>Inputs!$B$12*(1+$B4300)^4</f>
        <v>184850.53132733554</v>
      </c>
      <c r="L4300" s="36">
        <f t="shared" si="660"/>
        <v>20635.775236671845</v>
      </c>
      <c r="M4300" s="36">
        <f t="shared" si="661"/>
        <v>228764.89956855512</v>
      </c>
      <c r="N4300" s="37">
        <f>M4300/Inputs!$B$6</f>
        <v>348.72698104962672</v>
      </c>
      <c r="O4300" s="38">
        <f>IF(N4300&gt;Inputs!$B$4,1,0)</f>
        <v>0</v>
      </c>
      <c r="P4300" s="34">
        <f t="shared" si="662"/>
        <v>7.7074185561869707E-2</v>
      </c>
      <c r="Q4300" s="36">
        <f>Inputs!$B$12*(1+$B4300)^0*$C4300+Inputs!$B$29*(1+$D4300)^0*Inputs!$B$19+Inputs!$B$30*(1+$E4300)^0*Inputs!$B$20+Inputs!$B$31*(1+$F4300)^0*Inputs!$B$21+Inputs!$B$22*(1+Inputs!$B$23)^0</f>
        <v>12641.284155744666</v>
      </c>
      <c r="R4300" s="36">
        <f>Inputs!$B$12*(1+$B4300)^1*$C4300+Inputs!$B$29*(1+$D4300)^1*Inputs!$B$19+Inputs!$B$30*(1+$E4300)^1*Inputs!$B$20+Inputs!$B$31*(1+$F4300)^1*Inputs!$B$21+Inputs!$B$22*(1+Inputs!$B$23)^1</f>
        <v>14250.908998598654</v>
      </c>
      <c r="S4300" s="36">
        <f>Inputs!$B$12*(1+$B4300)^2*$C4300+Inputs!$B$29*(1+$D4300)^2*Inputs!$B$19+Inputs!$B$30*(1+$E4300)^2*Inputs!$B$20+Inputs!$B$31*(1+$F4300)^2*Inputs!$B$21+Inputs!$B$22*(1+Inputs!$B$23)^2</f>
        <v>16349.529906211585</v>
      </c>
      <c r="T4300" s="36">
        <f>Inputs!$B$12*(1+$B4300)^3*$C4300+Inputs!$B$29*(1+$D4300)^3*Inputs!$B$19+Inputs!$B$30*(1+$E4300)^3*Inputs!$B$20+Inputs!$B$31*(1+$F4300)^3*Inputs!$B$21+Inputs!$B$22*(1+Inputs!$B$23)^3</f>
        <v>19095.519704039449</v>
      </c>
      <c r="U4300" s="36">
        <f>Inputs!$B$12*(1+$B4300)^4*$C4300+Inputs!$B$29*(1+$D4300)^4*Inputs!$B$19+Inputs!$B$30*(1+$E4300)^4*Inputs!$B$20+Inputs!$B$31*(1+$F4300)^4*Inputs!$B$21+Inputs!$B$22*(1+Inputs!$B$23)^4</f>
        <v>22698.692734400618</v>
      </c>
      <c r="V4300" s="35">
        <f>Inputs!$B$13/(Q4300*(1-$G4300))</f>
        <v>1.1868497072192441</v>
      </c>
      <c r="W4300" s="36">
        <f>Inputs!$B$13</f>
        <v>12660</v>
      </c>
      <c r="X4300" s="36">
        <f t="shared" si="663"/>
        <v>13942.94309208073</v>
      </c>
      <c r="Y4300" s="36">
        <f t="shared" si="664"/>
        <v>15618.688563044025</v>
      </c>
      <c r="Z4300" s="36">
        <f t="shared" si="665"/>
        <v>17800.998922711988</v>
      </c>
      <c r="AA4300" s="36">
        <f t="shared" si="666"/>
        <v>20635.775236671845</v>
      </c>
      <c r="AB4300" s="36">
        <f t="shared" si="667"/>
        <v>59517.189843281194</v>
      </c>
      <c r="AC4300" s="36">
        <f t="shared" si="668"/>
        <v>274235.1119203649</v>
      </c>
      <c r="AD4300" s="36">
        <f t="shared" si="669"/>
        <v>169247.70972527392</v>
      </c>
    </row>
    <row r="4301" spans="1:30" ht="14.25" customHeight="1" x14ac:dyDescent="0.25">
      <c r="A4301" s="16">
        <v>4285</v>
      </c>
      <c r="B4301" s="34">
        <v>0.22252456525918199</v>
      </c>
      <c r="C4301" s="34">
        <v>7.5327919925536294E-2</v>
      </c>
      <c r="D4301" s="34">
        <v>1.26478581064209E-2</v>
      </c>
      <c r="E4301" s="34">
        <v>7.2273552221998896E-2</v>
      </c>
      <c r="F4301" s="34">
        <v>2.1575490962253599E-2</v>
      </c>
      <c r="G4301" s="34">
        <v>0.16789049800154801</v>
      </c>
      <c r="H4301" s="35">
        <v>1.09453292544388</v>
      </c>
      <c r="I4301" s="34">
        <v>9.4149647983515203E-2</v>
      </c>
      <c r="J4301" s="34">
        <v>2.1454088181572802E-2</v>
      </c>
      <c r="K4301" s="36">
        <f>Inputs!$B$12*(1+$B4301)^4</f>
        <v>134023.70777667253</v>
      </c>
      <c r="L4301" s="36">
        <f t="shared" si="660"/>
        <v>17495.639690733256</v>
      </c>
      <c r="M4301" s="36">
        <f t="shared" si="661"/>
        <v>213201.92442052628</v>
      </c>
      <c r="N4301" s="37">
        <f>M4301/Inputs!$B$6</f>
        <v>325.0029335678754</v>
      </c>
      <c r="O4301" s="38">
        <f>IF(N4301&gt;Inputs!$B$4,1,0)</f>
        <v>0</v>
      </c>
      <c r="P4301" s="34">
        <f t="shared" si="662"/>
        <v>7.2695559801942394E-2</v>
      </c>
      <c r="Q4301" s="36">
        <f>Inputs!$B$12*(1+$B4301)^0*$C4301+Inputs!$B$29*(1+$D4301)^0*Inputs!$B$19+Inputs!$B$30*(1+$E4301)^0*Inputs!$B$20+Inputs!$B$31*(1+$F4301)^0*Inputs!$B$21+Inputs!$B$22*(1+Inputs!$B$23)^0</f>
        <v>12541.719222959098</v>
      </c>
      <c r="R4301" s="36">
        <f>Inputs!$B$12*(1+$B4301)^1*$C4301+Inputs!$B$29*(1+$D4301)^1*Inputs!$B$19+Inputs!$B$30*(1+$E4301)^1*Inputs!$B$20+Inputs!$B$31*(1+$F4301)^1*Inputs!$B$21+Inputs!$B$22*(1+Inputs!$B$23)^1</f>
        <v>13798.978428184775</v>
      </c>
      <c r="S4301" s="36">
        <f>Inputs!$B$12*(1+$B4301)^2*$C4301+Inputs!$B$29*(1+$D4301)^2*Inputs!$B$19+Inputs!$B$30*(1+$E4301)^2*Inputs!$B$20+Inputs!$B$31*(1+$F4301)^2*Inputs!$B$21+Inputs!$B$22*(1+Inputs!$B$23)^2</f>
        <v>15293.710213367944</v>
      </c>
      <c r="T4301" s="36">
        <f>Inputs!$B$12*(1+$B4301)^3*$C4301+Inputs!$B$29*(1+$D4301)^3*Inputs!$B$19+Inputs!$B$30*(1+$E4301)^3*Inputs!$B$20+Inputs!$B$31*(1+$F4301)^3*Inputs!$B$21+Inputs!$B$22*(1+Inputs!$B$23)^3</f>
        <v>17076.653515848651</v>
      </c>
      <c r="U4301" s="36">
        <f>Inputs!$B$12*(1+$B4301)^4*$C4301+Inputs!$B$29*(1+$D4301)^4*Inputs!$B$19+Inputs!$B$30*(1+$E4301)^4*Inputs!$B$20+Inputs!$B$31*(1+$F4301)^4*Inputs!$B$21+Inputs!$B$22*(1+Inputs!$B$23)^4</f>
        <v>19209.696988707845</v>
      </c>
      <c r="V4301" s="35">
        <f>Inputs!$B$13/(Q4301*(1-$G4301))</f>
        <v>1.2130987369651511</v>
      </c>
      <c r="W4301" s="36">
        <f>Inputs!$B$13</f>
        <v>12660</v>
      </c>
      <c r="X4301" s="36">
        <f t="shared" si="663"/>
        <v>13588.765498645949</v>
      </c>
      <c r="Y4301" s="36">
        <f t="shared" si="664"/>
        <v>14683.508254363998</v>
      </c>
      <c r="Z4301" s="36">
        <f t="shared" si="665"/>
        <v>15974.119568025571</v>
      </c>
      <c r="AA4301" s="36">
        <f t="shared" si="666"/>
        <v>17495.639690733256</v>
      </c>
      <c r="AB4301" s="36">
        <f t="shared" si="667"/>
        <v>56434.014931016776</v>
      </c>
      <c r="AC4301" s="36">
        <f t="shared" si="668"/>
        <v>245833.3457523463</v>
      </c>
      <c r="AD4301" s="36">
        <f t="shared" si="669"/>
        <v>156767.9094895095</v>
      </c>
    </row>
    <row r="4302" spans="1:30" ht="14.25" customHeight="1" x14ac:dyDescent="0.25">
      <c r="A4302" s="16">
        <v>4286</v>
      </c>
      <c r="B4302" s="34">
        <v>0.213615638534116</v>
      </c>
      <c r="C4302" s="34">
        <v>9.47526814940442E-2</v>
      </c>
      <c r="D4302" s="34">
        <v>3.3826536896613198E-2</v>
      </c>
      <c r="E4302" s="34">
        <v>4.0185879984836199E-2</v>
      </c>
      <c r="F4302" s="34">
        <v>2.54508394836356E-2</v>
      </c>
      <c r="G4302" s="34">
        <v>0.215227117710687</v>
      </c>
      <c r="H4302" s="35">
        <v>0.93182816893485898</v>
      </c>
      <c r="I4302" s="34">
        <v>0.100442763094716</v>
      </c>
      <c r="J4302" s="34">
        <v>2.8346005816733098E-2</v>
      </c>
      <c r="K4302" s="36">
        <f>Inputs!$B$12*(1+$B4302)^4</f>
        <v>130159.51052988309</v>
      </c>
      <c r="L4302" s="36">
        <f t="shared" si="660"/>
        <v>15679.685038131453</v>
      </c>
      <c r="M4302" s="36">
        <f t="shared" si="661"/>
        <v>191379.37770818028</v>
      </c>
      <c r="N4302" s="37">
        <f>M4302/Inputs!$B$6</f>
        <v>291.73685626246993</v>
      </c>
      <c r="O4302" s="38">
        <f>IF(N4302&gt;Inputs!$B$4,1,0)</f>
        <v>0</v>
      </c>
      <c r="P4302" s="34">
        <f t="shared" si="662"/>
        <v>7.2096757277982898E-2</v>
      </c>
      <c r="Q4302" s="36">
        <f>Inputs!$B$12*(1+$B4302)^0*$C4302+Inputs!$B$29*(1+$D4302)^0*Inputs!$B$19+Inputs!$B$30*(1+$E4302)^0*Inputs!$B$20+Inputs!$B$31*(1+$F4302)^0*Inputs!$B$21+Inputs!$B$22*(1+Inputs!$B$23)^0</f>
        <v>13707.204917069575</v>
      </c>
      <c r="R4302" s="36">
        <f>Inputs!$B$12*(1+$B4302)^1*$C4302+Inputs!$B$29*(1+$D4302)^1*Inputs!$B$19+Inputs!$B$30*(1+$E4302)^1*Inputs!$B$20+Inputs!$B$31*(1+$F4302)^1*Inputs!$B$21+Inputs!$B$22*(1+Inputs!$B$23)^1</f>
        <v>15179.968258172194</v>
      </c>
      <c r="S4302" s="36">
        <f>Inputs!$B$12*(1+$B4302)^2*$C4302+Inputs!$B$29*(1+$D4302)^2*Inputs!$B$19+Inputs!$B$30*(1+$E4302)^2*Inputs!$B$20+Inputs!$B$31*(1+$F4302)^2*Inputs!$B$21+Inputs!$B$22*(1+Inputs!$B$23)^2</f>
        <v>16920.836571450563</v>
      </c>
      <c r="T4302" s="36">
        <f>Inputs!$B$12*(1+$B4302)^3*$C4302+Inputs!$B$29*(1+$D4302)^3*Inputs!$B$19+Inputs!$B$30*(1+$E4302)^3*Inputs!$B$20+Inputs!$B$31*(1+$F4302)^3*Inputs!$B$21+Inputs!$B$22*(1+Inputs!$B$23)^3</f>
        <v>18985.529604587442</v>
      </c>
      <c r="U4302" s="36">
        <f>Inputs!$B$12*(1+$B4302)^4*$C4302+Inputs!$B$29*(1+$D4302)^4*Inputs!$B$19+Inputs!$B$30*(1+$E4302)^4*Inputs!$B$20+Inputs!$B$31*(1+$F4302)^4*Inputs!$B$21+Inputs!$B$22*(1+Inputs!$B$23)^4</f>
        <v>21441.615908788433</v>
      </c>
      <c r="V4302" s="35">
        <f>Inputs!$B$13/(Q4302*(1-$G4302))</f>
        <v>1.1769033869478838</v>
      </c>
      <c r="W4302" s="36">
        <f>Inputs!$B$13</f>
        <v>12660</v>
      </c>
      <c r="X4302" s="36">
        <f t="shared" si="663"/>
        <v>13290.362270135294</v>
      </c>
      <c r="Y4302" s="36">
        <f t="shared" si="664"/>
        <v>14000.937596307398</v>
      </c>
      <c r="Z4302" s="36">
        <f t="shared" si="665"/>
        <v>14796.478327192433</v>
      </c>
      <c r="AA4302" s="36">
        <f t="shared" si="666"/>
        <v>15679.685038131453</v>
      </c>
      <c r="AB4302" s="36">
        <f t="shared" si="667"/>
        <v>52792.032630257403</v>
      </c>
      <c r="AC4302" s="36">
        <f t="shared" si="668"/>
        <v>223645.86272940328</v>
      </c>
      <c r="AD4302" s="36">
        <f t="shared" si="669"/>
        <v>138587.34507792289</v>
      </c>
    </row>
    <row r="4303" spans="1:30" ht="14.25" customHeight="1" x14ac:dyDescent="0.25">
      <c r="A4303" s="16">
        <v>4287</v>
      </c>
      <c r="B4303" s="34">
        <v>0.14700989776887799</v>
      </c>
      <c r="C4303" s="34">
        <v>7.9434947539737302E-2</v>
      </c>
      <c r="D4303" s="34">
        <v>2.3782127198155999E-2</v>
      </c>
      <c r="E4303" s="34">
        <v>3.0244650005860199E-2</v>
      </c>
      <c r="F4303" s="34">
        <v>-3.8771974904209601E-3</v>
      </c>
      <c r="G4303" s="34">
        <v>0.18696544027805201</v>
      </c>
      <c r="H4303" s="35">
        <v>1.01287845040297</v>
      </c>
      <c r="I4303" s="34">
        <v>9.6055112435750406E-2</v>
      </c>
      <c r="J4303" s="34">
        <v>3.0914475772495401E-2</v>
      </c>
      <c r="K4303" s="36">
        <f>Inputs!$B$12*(1+$B4303)^4</f>
        <v>103853.20708360443</v>
      </c>
      <c r="L4303" s="36">
        <f t="shared" si="660"/>
        <v>13634.198563873049</v>
      </c>
      <c r="M4303" s="36">
        <f t="shared" si="661"/>
        <v>186462.49497998791</v>
      </c>
      <c r="N4303" s="37">
        <f>M4303/Inputs!$B$6</f>
        <v>284.24160820120107</v>
      </c>
      <c r="O4303" s="38">
        <f>IF(N4303&gt;Inputs!$B$4,1,0)</f>
        <v>0</v>
      </c>
      <c r="P4303" s="34">
        <f t="shared" si="662"/>
        <v>6.5140636663255008E-2</v>
      </c>
      <c r="Q4303" s="36">
        <f>Inputs!$B$12*(1+$B4303)^0*$C4303+Inputs!$B$29*(1+$D4303)^0*Inputs!$B$19+Inputs!$B$30*(1+$E4303)^0*Inputs!$B$20+Inputs!$B$31*(1+$F4303)^0*Inputs!$B$21+Inputs!$B$22*(1+Inputs!$B$23)^0</f>
        <v>12788.140879811159</v>
      </c>
      <c r="R4303" s="36">
        <f>Inputs!$B$12*(1+$B4303)^1*$C4303+Inputs!$B$29*(1+$D4303)^1*Inputs!$B$19+Inputs!$B$30*(1+$E4303)^1*Inputs!$B$20+Inputs!$B$31*(1+$F4303)^1*Inputs!$B$21+Inputs!$B$22*(1+Inputs!$B$23)^1</f>
        <v>13556.683046455693</v>
      </c>
      <c r="S4303" s="36">
        <f>Inputs!$B$12*(1+$B4303)^2*$C4303+Inputs!$B$29*(1+$D4303)^2*Inputs!$B$19+Inputs!$B$30*(1+$E4303)^2*Inputs!$B$20+Inputs!$B$31*(1+$F4303)^2*Inputs!$B$21+Inputs!$B$22*(1+Inputs!$B$23)^2</f>
        <v>14430.389563224671</v>
      </c>
      <c r="T4303" s="36">
        <f>Inputs!$B$12*(1+$B4303)^3*$C4303+Inputs!$B$29*(1+$D4303)^3*Inputs!$B$19+Inputs!$B$30*(1+$E4303)^3*Inputs!$B$20+Inputs!$B$31*(1+$F4303)^3*Inputs!$B$21+Inputs!$B$22*(1+Inputs!$B$23)^3</f>
        <v>15424.454563906549</v>
      </c>
      <c r="U4303" s="36">
        <f>Inputs!$B$12*(1+$B4303)^4*$C4303+Inputs!$B$29*(1+$D4303)^4*Inputs!$B$19+Inputs!$B$30*(1+$E4303)^4*Inputs!$B$20+Inputs!$B$31*(1+$F4303)^4*Inputs!$B$21+Inputs!$B$22*(1+Inputs!$B$23)^4</f>
        <v>16556.299599113259</v>
      </c>
      <c r="V4303" s="35">
        <f>Inputs!$B$13/(Q4303*(1-$G4303))</f>
        <v>1.2176354598839436</v>
      </c>
      <c r="W4303" s="36">
        <f>Inputs!$B$13</f>
        <v>12660</v>
      </c>
      <c r="X4303" s="36">
        <f t="shared" si="663"/>
        <v>12856.630558415121</v>
      </c>
      <c r="Y4303" s="36">
        <f t="shared" si="664"/>
        <v>13084.646750964221</v>
      </c>
      <c r="Z4303" s="36">
        <f t="shared" si="665"/>
        <v>13344.062995725173</v>
      </c>
      <c r="AA4303" s="36">
        <f t="shared" si="666"/>
        <v>13634.198563873049</v>
      </c>
      <c r="AB4303" s="36">
        <f t="shared" si="667"/>
        <v>50054.98132082267</v>
      </c>
      <c r="AC4303" s="36">
        <f t="shared" si="668"/>
        <v>215774.566922247</v>
      </c>
      <c r="AD4303" s="36">
        <f t="shared" si="669"/>
        <v>136407.51365916524</v>
      </c>
    </row>
    <row r="4304" spans="1:30" ht="14.25" customHeight="1" x14ac:dyDescent="0.25">
      <c r="A4304" s="16">
        <v>4288</v>
      </c>
      <c r="B4304" s="34">
        <v>0.153020487282473</v>
      </c>
      <c r="C4304" s="34">
        <v>0.101238918781712</v>
      </c>
      <c r="D4304" s="34">
        <v>2.3293043446871001E-2</v>
      </c>
      <c r="E4304" s="34">
        <v>7.0197401881105195E-2</v>
      </c>
      <c r="F4304" s="34">
        <v>6.57936862357234E-3</v>
      </c>
      <c r="G4304" s="34">
        <v>0.19957273167235901</v>
      </c>
      <c r="H4304" s="35">
        <v>1.15044442796989</v>
      </c>
      <c r="I4304" s="34">
        <v>9.6823387303258304E-2</v>
      </c>
      <c r="J4304" s="34">
        <v>2.6057800010207299E-2</v>
      </c>
      <c r="K4304" s="36">
        <f>Inputs!$B$12*(1+$B4304)^4</f>
        <v>106047.23429748976</v>
      </c>
      <c r="L4304" s="36">
        <f t="shared" si="660"/>
        <v>18131.768953689385</v>
      </c>
      <c r="M4304" s="36">
        <f t="shared" si="661"/>
        <v>222819.76109289459</v>
      </c>
      <c r="N4304" s="37">
        <f>M4304/Inputs!$B$6</f>
        <v>339.66426995868079</v>
      </c>
      <c r="O4304" s="38">
        <f>IF(N4304&gt;Inputs!$B$4,1,0)</f>
        <v>0</v>
      </c>
      <c r="P4304" s="34">
        <f t="shared" si="662"/>
        <v>7.0765587293051005E-2</v>
      </c>
      <c r="Q4304" s="36">
        <f>Inputs!$B$12*(1+$B4304)^0*$C4304+Inputs!$B$29*(1+$D4304)^0*Inputs!$B$19+Inputs!$B$30*(1+$E4304)^0*Inputs!$B$20+Inputs!$B$31*(1+$F4304)^0*Inputs!$B$21+Inputs!$B$22*(1+Inputs!$B$23)^0</f>
        <v>14096.379154329643</v>
      </c>
      <c r="R4304" s="36">
        <f>Inputs!$B$12*(1+$B4304)^1*$C4304+Inputs!$B$29*(1+$D4304)^1*Inputs!$B$19+Inputs!$B$30*(1+$E4304)^1*Inputs!$B$20+Inputs!$B$31*(1+$F4304)^1*Inputs!$B$21+Inputs!$B$22*(1+Inputs!$B$23)^1</f>
        <v>15239.625698586991</v>
      </c>
      <c r="S4304" s="36">
        <f>Inputs!$B$12*(1+$B4304)^2*$C4304+Inputs!$B$29*(1+$D4304)^2*Inputs!$B$19+Inputs!$B$30*(1+$E4304)^2*Inputs!$B$20+Inputs!$B$31*(1+$F4304)^2*Inputs!$B$21+Inputs!$B$22*(1+Inputs!$B$23)^2</f>
        <v>16537.389610144288</v>
      </c>
      <c r="T4304" s="36">
        <f>Inputs!$B$12*(1+$B4304)^3*$C4304+Inputs!$B$29*(1+$D4304)^3*Inputs!$B$19+Inputs!$B$30*(1+$E4304)^3*Inputs!$B$20+Inputs!$B$31*(1+$F4304)^3*Inputs!$B$21+Inputs!$B$22*(1+Inputs!$B$23)^3</f>
        <v>18012.284545864168</v>
      </c>
      <c r="U4304" s="36">
        <f>Inputs!$B$12*(1+$B4304)^4*$C4304+Inputs!$B$29*(1+$D4304)^4*Inputs!$B$19+Inputs!$B$30*(1+$E4304)^4*Inputs!$B$20+Inputs!$B$31*(1+$F4304)^4*Inputs!$B$21+Inputs!$B$22*(1+Inputs!$B$23)^4</f>
        <v>19690.314639639531</v>
      </c>
      <c r="V4304" s="35">
        <f>Inputs!$B$13/(Q4304*(1-$G4304))</f>
        <v>1.1220294542917144</v>
      </c>
      <c r="W4304" s="36">
        <f>Inputs!$B$13</f>
        <v>12660</v>
      </c>
      <c r="X4304" s="36">
        <f t="shared" si="663"/>
        <v>13773.406086076304</v>
      </c>
      <c r="Y4304" s="36">
        <f t="shared" si="664"/>
        <v>15040.342927721307</v>
      </c>
      <c r="Z4304" s="36">
        <f t="shared" si="665"/>
        <v>16484.14143427055</v>
      </c>
      <c r="AA4304" s="36">
        <f t="shared" si="666"/>
        <v>18131.768953689385</v>
      </c>
      <c r="AB4304" s="36">
        <f t="shared" si="667"/>
        <v>57202.203350405092</v>
      </c>
      <c r="AC4304" s="36">
        <f t="shared" si="668"/>
        <v>262899.57696348819</v>
      </c>
      <c r="AD4304" s="36">
        <f t="shared" si="669"/>
        <v>165617.5577424895</v>
      </c>
    </row>
    <row r="4305" spans="1:30" ht="14.25" customHeight="1" x14ac:dyDescent="0.25">
      <c r="A4305" s="16">
        <v>4289</v>
      </c>
      <c r="B4305" s="34">
        <v>0.156695265870987</v>
      </c>
      <c r="C4305" s="34">
        <v>9.47939512621465E-2</v>
      </c>
      <c r="D4305" s="34">
        <v>1.8659934371989199E-2</v>
      </c>
      <c r="E4305" s="34">
        <v>1.75463582526659E-2</v>
      </c>
      <c r="F4305" s="34">
        <v>2.4312551425737499E-2</v>
      </c>
      <c r="G4305" s="34">
        <v>0.20834610556331901</v>
      </c>
      <c r="H4305" s="35">
        <v>0.98365792084690096</v>
      </c>
      <c r="I4305" s="34">
        <v>0.10002437409765801</v>
      </c>
      <c r="J4305" s="34">
        <v>2.9596654524986998E-2</v>
      </c>
      <c r="K4305" s="36">
        <f>Inputs!$B$12*(1+$B4305)^4</f>
        <v>107405.63888804229</v>
      </c>
      <c r="L4305" s="36">
        <f t="shared" ref="L4305:L4368" si="670">AA4305</f>
        <v>14642.992801167837</v>
      </c>
      <c r="M4305" s="36">
        <f t="shared" ref="M4305:M4368" si="671">AB4305+AD4305</f>
        <v>184113.55052359836</v>
      </c>
      <c r="N4305" s="37">
        <f>M4305/Inputs!$B$6</f>
        <v>280.66090018841214</v>
      </c>
      <c r="O4305" s="38">
        <f>IF(N4305&gt;Inputs!$B$4,1,0)</f>
        <v>0</v>
      </c>
      <c r="P4305" s="34">
        <f t="shared" ref="P4305:P4368" si="672">I4305-J4305</f>
        <v>7.0427719572671008E-2</v>
      </c>
      <c r="Q4305" s="36">
        <f>Inputs!$B$12*(1+$B4305)^0*$C4305+Inputs!$B$29*(1+$D4305)^0*Inputs!$B$19+Inputs!$B$30*(1+$E4305)^0*Inputs!$B$20+Inputs!$B$31*(1+$F4305)^0*Inputs!$B$21+Inputs!$B$22*(1+Inputs!$B$23)^0</f>
        <v>13709.681103155712</v>
      </c>
      <c r="R4305" s="36">
        <f>Inputs!$B$12*(1+$B4305)^1*$C4305+Inputs!$B$29*(1+$D4305)^1*Inputs!$B$19+Inputs!$B$30*(1+$E4305)^1*Inputs!$B$20+Inputs!$B$31*(1+$F4305)^1*Inputs!$B$21+Inputs!$B$22*(1+Inputs!$B$23)^1</f>
        <v>14747.229963406524</v>
      </c>
      <c r="S4305" s="36">
        <f>Inputs!$B$12*(1+$B4305)^2*$C4305+Inputs!$B$29*(1+$D4305)^2*Inputs!$B$19+Inputs!$B$30*(1+$E4305)^2*Inputs!$B$20+Inputs!$B$31*(1+$F4305)^2*Inputs!$B$21+Inputs!$B$22*(1+Inputs!$B$23)^2</f>
        <v>15926.948761226584</v>
      </c>
      <c r="T4305" s="36">
        <f>Inputs!$B$12*(1+$B4305)^3*$C4305+Inputs!$B$29*(1+$D4305)^3*Inputs!$B$19+Inputs!$B$30*(1+$E4305)^3*Inputs!$B$20+Inputs!$B$31*(1+$F4305)^3*Inputs!$B$21+Inputs!$B$22*(1+Inputs!$B$23)^3</f>
        <v>17270.757875944029</v>
      </c>
      <c r="U4305" s="36">
        <f>Inputs!$B$12*(1+$B4305)^4*$C4305+Inputs!$B$29*(1+$D4305)^4*Inputs!$B$19+Inputs!$B$30*(1+$E4305)^4*Inputs!$B$20+Inputs!$B$31*(1+$F4305)^4*Inputs!$B$21+Inputs!$B$22*(1+Inputs!$B$23)^4</f>
        <v>18804.006943003289</v>
      </c>
      <c r="V4305" s="35">
        <f>Inputs!$B$13/(Q4305*(1-$G4305))</f>
        <v>1.1664630875681226</v>
      </c>
      <c r="W4305" s="36">
        <f>Inputs!$B$13</f>
        <v>12660</v>
      </c>
      <c r="X4305" s="36">
        <f t="shared" ref="X4305:X4368" si="673">R4305*(1-$G4305)*($V4305+($H4305-$V4305)*1/4)</f>
        <v>13084.560016606165</v>
      </c>
      <c r="Y4305" s="36">
        <f t="shared" ref="Y4305:Y4368" si="674">S4305*(1-$G4305)*($V4305+($H4305-$V4305)*2/4)</f>
        <v>13555.041214544655</v>
      </c>
      <c r="Z4305" s="36">
        <f t="shared" ref="Z4305:Z4368" si="675">T4305*(1-$G4305)*($V4305+($H4305-$V4305)*3/4)</f>
        <v>14073.875471493857</v>
      </c>
      <c r="AA4305" s="36">
        <f t="shared" ref="AA4305:AA4368" si="676">U4305*(1-$G4305)*$H4305</f>
        <v>14642.992801167837</v>
      </c>
      <c r="AB4305" s="36">
        <f t="shared" ref="AB4305:AB4368" si="677">W4305/(1+$I4305)^1+X4305/(1+$I4305)^2+Y4305/(1+$I4305)^3+Z4305/(1+$I4305)^4+AA4305/(1+$I4305)^5</f>
        <v>51208.402347360978</v>
      </c>
      <c r="AC4305" s="36">
        <f t="shared" ref="AC4305:AC4368" si="678">AA4305*(1+$J4305)/($I4305-$J4305)</f>
        <v>214068.78558320037</v>
      </c>
      <c r="AD4305" s="36">
        <f t="shared" ref="AD4305:AD4368" si="679">AC4305/(1+$I4305)^5</f>
        <v>132905.14817623739</v>
      </c>
    </row>
    <row r="4306" spans="1:30" ht="14.25" customHeight="1" x14ac:dyDescent="0.25">
      <c r="A4306" s="16">
        <v>4290</v>
      </c>
      <c r="B4306" s="34">
        <v>0.47458707175501103</v>
      </c>
      <c r="C4306" s="34">
        <v>8.9141137046928998E-2</v>
      </c>
      <c r="D4306" s="34">
        <v>4.1077155208091999E-2</v>
      </c>
      <c r="E4306" s="34">
        <v>4.1995603972595198E-2</v>
      </c>
      <c r="F4306" s="34">
        <v>2.9182097555366399E-2</v>
      </c>
      <c r="G4306" s="34">
        <v>0.17772603268154899</v>
      </c>
      <c r="H4306" s="35">
        <v>1.12454469200332</v>
      </c>
      <c r="I4306" s="34">
        <v>9.8792677127768402E-2</v>
      </c>
      <c r="J4306" s="34">
        <v>2.8684722384248199E-2</v>
      </c>
      <c r="K4306" s="36">
        <f>Inputs!$B$12*(1+$B4306)^4</f>
        <v>283682.75649746129</v>
      </c>
      <c r="L4306" s="36">
        <f t="shared" si="670"/>
        <v>31991.121498738561</v>
      </c>
      <c r="M4306" s="36">
        <f t="shared" si="671"/>
        <v>368167.18199855892</v>
      </c>
      <c r="N4306" s="37">
        <f>M4306/Inputs!$B$6</f>
        <v>561.2304603636569</v>
      </c>
      <c r="O4306" s="38">
        <f>IF(N4306&gt;Inputs!$B$4,1,0)</f>
        <v>1</v>
      </c>
      <c r="P4306" s="34">
        <f t="shared" si="672"/>
        <v>7.0107954743520204E-2</v>
      </c>
      <c r="Q4306" s="36">
        <f>Inputs!$B$12*(1+$B4306)^0*$C4306+Inputs!$B$29*(1+$D4306)^0*Inputs!$B$19+Inputs!$B$30*(1+$E4306)^0*Inputs!$B$20+Inputs!$B$31*(1+$F4306)^0*Inputs!$B$21+Inputs!$B$22*(1+Inputs!$B$23)^0</f>
        <v>13370.51225024266</v>
      </c>
      <c r="R4306" s="36">
        <f>Inputs!$B$12*(1+$B4306)^1*$C4306+Inputs!$B$29*(1+$D4306)^1*Inputs!$B$19+Inputs!$B$30*(1+$E4306)^1*Inputs!$B$20+Inputs!$B$31*(1+$F4306)^1*Inputs!$B$21+Inputs!$B$22*(1+Inputs!$B$23)^1</f>
        <v>16212.45046342248</v>
      </c>
      <c r="S4306" s="36">
        <f>Inputs!$B$12*(1+$B4306)^2*$C4306+Inputs!$B$29*(1+$D4306)^2*Inputs!$B$19+Inputs!$B$30*(1+$E4306)^2*Inputs!$B$20+Inputs!$B$31*(1+$F4306)^2*Inputs!$B$21+Inputs!$B$22*(1+Inputs!$B$23)^2</f>
        <v>20270.806259557321</v>
      </c>
      <c r="T4306" s="36">
        <f>Inputs!$B$12*(1+$B4306)^3*$C4306+Inputs!$B$29*(1+$D4306)^3*Inputs!$B$19+Inputs!$B$30*(1+$E4306)^3*Inputs!$B$20+Inputs!$B$31*(1+$F4306)^3*Inputs!$B$21+Inputs!$B$22*(1+Inputs!$B$23)^3</f>
        <v>26117.756025432805</v>
      </c>
      <c r="U4306" s="36">
        <f>Inputs!$B$12*(1+$B4306)^4*$C4306+Inputs!$B$29*(1+$D4306)^4*Inputs!$B$19+Inputs!$B$30*(1+$E4306)^4*Inputs!$B$20+Inputs!$B$31*(1+$F4306)^4*Inputs!$B$21+Inputs!$B$22*(1+Inputs!$B$23)^4</f>
        <v>34596.821770566959</v>
      </c>
      <c r="V4306" s="35">
        <f>Inputs!$B$13/(Q4306*(1-$G4306))</f>
        <v>1.1515137242717848</v>
      </c>
      <c r="W4306" s="36">
        <f>Inputs!$B$13</f>
        <v>12660</v>
      </c>
      <c r="X4306" s="36">
        <f t="shared" si="673"/>
        <v>15261.035375690977</v>
      </c>
      <c r="Y4306" s="36">
        <f t="shared" si="674"/>
        <v>18968.848696754376</v>
      </c>
      <c r="Z4306" s="36">
        <f t="shared" si="675"/>
        <v>24295.46295334919</v>
      </c>
      <c r="AA4306" s="36">
        <f t="shared" si="676"/>
        <v>31991.121498738561</v>
      </c>
      <c r="AB4306" s="36">
        <f t="shared" si="677"/>
        <v>75101.020951397237</v>
      </c>
      <c r="AC4306" s="36">
        <f t="shared" si="678"/>
        <v>469401.483156692</v>
      </c>
      <c r="AD4306" s="36">
        <f t="shared" si="679"/>
        <v>293066.16104716167</v>
      </c>
    </row>
    <row r="4307" spans="1:30" ht="14.25" customHeight="1" x14ac:dyDescent="0.25">
      <c r="A4307" s="16">
        <v>4291</v>
      </c>
      <c r="B4307" s="34">
        <v>0.15649756664351999</v>
      </c>
      <c r="C4307" s="34">
        <v>9.8979192875005603E-2</v>
      </c>
      <c r="D4307" s="34">
        <v>5.19869672843008E-2</v>
      </c>
      <c r="E4307" s="34">
        <v>5.6609531423185297E-2</v>
      </c>
      <c r="F4307" s="34">
        <v>2.0872536317621999E-2</v>
      </c>
      <c r="G4307" s="34">
        <v>0.18742850815454101</v>
      </c>
      <c r="H4307" s="35">
        <v>1.0983685973858599</v>
      </c>
      <c r="I4307" s="34">
        <v>9.8778623709914401E-2</v>
      </c>
      <c r="J4307" s="34">
        <v>2.0632528157613999E-2</v>
      </c>
      <c r="K4307" s="36">
        <f>Inputs!$B$12*(1+$B4307)^4</f>
        <v>107332.22778594626</v>
      </c>
      <c r="L4307" s="36">
        <f t="shared" si="670"/>
        <v>17944.375081392976</v>
      </c>
      <c r="M4307" s="36">
        <f t="shared" si="671"/>
        <v>202985.16784361005</v>
      </c>
      <c r="N4307" s="37">
        <f>M4307/Inputs!$B$6</f>
        <v>309.42860951769825</v>
      </c>
      <c r="O4307" s="38">
        <f>IF(N4307&gt;Inputs!$B$4,1,0)</f>
        <v>0</v>
      </c>
      <c r="P4307" s="34">
        <f t="shared" si="672"/>
        <v>7.8146095552300399E-2</v>
      </c>
      <c r="Q4307" s="36">
        <f>Inputs!$B$12*(1+$B4307)^0*$C4307+Inputs!$B$29*(1+$D4307)^0*Inputs!$B$19+Inputs!$B$30*(1+$E4307)^0*Inputs!$B$20+Inputs!$B$31*(1+$F4307)^0*Inputs!$B$21+Inputs!$B$22*(1+Inputs!$B$23)^0</f>
        <v>13960.795599927256</v>
      </c>
      <c r="R4307" s="36">
        <f>Inputs!$B$12*(1+$B4307)^1*$C4307+Inputs!$B$29*(1+$D4307)^1*Inputs!$B$19+Inputs!$B$30*(1+$E4307)^1*Inputs!$B$20+Inputs!$B$31*(1+$F4307)^1*Inputs!$B$21+Inputs!$B$22*(1+Inputs!$B$23)^1</f>
        <v>15228.994637829117</v>
      </c>
      <c r="S4307" s="36">
        <f>Inputs!$B$12*(1+$B4307)^2*$C4307+Inputs!$B$29*(1+$D4307)^2*Inputs!$B$19+Inputs!$B$30*(1+$E4307)^2*Inputs!$B$20+Inputs!$B$31*(1+$F4307)^2*Inputs!$B$21+Inputs!$B$22*(1+Inputs!$B$23)^2</f>
        <v>16659.498809917226</v>
      </c>
      <c r="T4307" s="36">
        <f>Inputs!$B$12*(1+$B4307)^3*$C4307+Inputs!$B$29*(1+$D4307)^3*Inputs!$B$19+Inputs!$B$30*(1+$E4307)^3*Inputs!$B$20+Inputs!$B$31*(1+$F4307)^3*Inputs!$B$21+Inputs!$B$22*(1+Inputs!$B$23)^3</f>
        <v>18275.968341388958</v>
      </c>
      <c r="U4307" s="36">
        <f>Inputs!$B$12*(1+$B4307)^4*$C4307+Inputs!$B$29*(1+$D4307)^4*Inputs!$B$19+Inputs!$B$30*(1+$E4307)^4*Inputs!$B$20+Inputs!$B$31*(1+$F4307)^4*Inputs!$B$21+Inputs!$B$22*(1+Inputs!$B$23)^4</f>
        <v>20105.674585832719</v>
      </c>
      <c r="V4307" s="35">
        <f>Inputs!$B$13/(Q4307*(1-$G4307))</f>
        <v>1.1159942462908223</v>
      </c>
      <c r="W4307" s="36">
        <f>Inputs!$B$13</f>
        <v>12660</v>
      </c>
      <c r="X4307" s="36">
        <f t="shared" si="673"/>
        <v>13755.506936178257</v>
      </c>
      <c r="Y4307" s="36">
        <f t="shared" si="674"/>
        <v>14987.952331676832</v>
      </c>
      <c r="Z4307" s="36">
        <f t="shared" si="675"/>
        <v>16376.794311972608</v>
      </c>
      <c r="AA4307" s="36">
        <f t="shared" si="676"/>
        <v>17944.375081392976</v>
      </c>
      <c r="AB4307" s="36">
        <f t="shared" si="677"/>
        <v>56653.119845841211</v>
      </c>
      <c r="AC4307" s="36">
        <f t="shared" si="678"/>
        <v>234363.7615685263</v>
      </c>
      <c r="AD4307" s="36">
        <f t="shared" si="679"/>
        <v>146332.04799776885</v>
      </c>
    </row>
    <row r="4308" spans="1:30" ht="14.25" customHeight="1" x14ac:dyDescent="0.25">
      <c r="A4308" s="16">
        <v>4292</v>
      </c>
      <c r="B4308" s="34">
        <v>0.22050092675556701</v>
      </c>
      <c r="C4308" s="34">
        <v>6.8740813420248001E-2</v>
      </c>
      <c r="D4308" s="34">
        <v>3.4114954235194901E-2</v>
      </c>
      <c r="E4308" s="34">
        <v>5.4779186629257702E-2</v>
      </c>
      <c r="F4308" s="34">
        <v>1.1825284857427201E-2</v>
      </c>
      <c r="G4308" s="34">
        <v>0.19260074663207799</v>
      </c>
      <c r="H4308" s="35">
        <v>1.03051164090429</v>
      </c>
      <c r="I4308" s="34">
        <v>9.8690907389273996E-2</v>
      </c>
      <c r="J4308" s="34">
        <v>1.8953442897628198E-2</v>
      </c>
      <c r="K4308" s="36">
        <f>Inputs!$B$12*(1+$B4308)^4</f>
        <v>133138.51373318408</v>
      </c>
      <c r="L4308" s="36">
        <f t="shared" si="670"/>
        <v>15120.848351925311</v>
      </c>
      <c r="M4308" s="36">
        <f t="shared" si="671"/>
        <v>172775.48644213966</v>
      </c>
      <c r="N4308" s="37">
        <f>M4308/Inputs!$B$6</f>
        <v>263.37726591789584</v>
      </c>
      <c r="O4308" s="38">
        <f>IF(N4308&gt;Inputs!$B$4,1,0)</f>
        <v>0</v>
      </c>
      <c r="P4308" s="34">
        <f t="shared" si="672"/>
        <v>7.9737464491645801E-2</v>
      </c>
      <c r="Q4308" s="36">
        <f>Inputs!$B$12*(1+$B4308)^0*$C4308+Inputs!$B$29*(1+$D4308)^0*Inputs!$B$19+Inputs!$B$30*(1+$E4308)^0*Inputs!$B$20+Inputs!$B$31*(1+$F4308)^0*Inputs!$B$21+Inputs!$B$22*(1+Inputs!$B$23)^0</f>
        <v>12146.492832641801</v>
      </c>
      <c r="R4308" s="36">
        <f>Inputs!$B$12*(1+$B4308)^1*$C4308+Inputs!$B$29*(1+$D4308)^1*Inputs!$B$19+Inputs!$B$30*(1+$E4308)^1*Inputs!$B$20+Inputs!$B$31*(1+$F4308)^1*Inputs!$B$21+Inputs!$B$22*(1+Inputs!$B$23)^1</f>
        <v>13290.355796474807</v>
      </c>
      <c r="S4308" s="36">
        <f>Inputs!$B$12*(1+$B4308)^2*$C4308+Inputs!$B$29*(1+$D4308)^2*Inputs!$B$19+Inputs!$B$30*(1+$E4308)^2*Inputs!$B$20+Inputs!$B$31*(1+$F4308)^2*Inputs!$B$21+Inputs!$B$22*(1+Inputs!$B$23)^2</f>
        <v>14644.685347600735</v>
      </c>
      <c r="T4308" s="36">
        <f>Inputs!$B$12*(1+$B4308)^3*$C4308+Inputs!$B$29*(1+$D4308)^3*Inputs!$B$19+Inputs!$B$30*(1+$E4308)^3*Inputs!$B$20+Inputs!$B$31*(1+$F4308)^3*Inputs!$B$21+Inputs!$B$22*(1+Inputs!$B$23)^3</f>
        <v>16254.188271890858</v>
      </c>
      <c r="U4308" s="36">
        <f>Inputs!$B$12*(1+$B4308)^4*$C4308+Inputs!$B$29*(1+$D4308)^4*Inputs!$B$19+Inputs!$B$30*(1+$E4308)^4*Inputs!$B$20+Inputs!$B$31*(1+$F4308)^4*Inputs!$B$21+Inputs!$B$22*(1+Inputs!$B$23)^4</f>
        <v>18173.346719797912</v>
      </c>
      <c r="V4308" s="35">
        <f>Inputs!$B$13/(Q4308*(1-$G4308))</f>
        <v>1.2909055381248093</v>
      </c>
      <c r="W4308" s="36">
        <f>Inputs!$B$13</f>
        <v>12660</v>
      </c>
      <c r="X4308" s="36">
        <f t="shared" si="673"/>
        <v>13153.673898024072</v>
      </c>
      <c r="Y4308" s="36">
        <f t="shared" si="674"/>
        <v>13724.343736893394</v>
      </c>
      <c r="Z4308" s="36">
        <f t="shared" si="675"/>
        <v>14378.370244779046</v>
      </c>
      <c r="AA4308" s="36">
        <f t="shared" si="676"/>
        <v>15120.848351925311</v>
      </c>
      <c r="AB4308" s="36">
        <f t="shared" si="677"/>
        <v>52080.167891580866</v>
      </c>
      <c r="AC4308" s="36">
        <f t="shared" si="678"/>
        <v>193227.11834336646</v>
      </c>
      <c r="AD4308" s="36">
        <f t="shared" si="679"/>
        <v>120695.3185505588</v>
      </c>
    </row>
    <row r="4309" spans="1:30" ht="14.25" customHeight="1" x14ac:dyDescent="0.25">
      <c r="A4309" s="16">
        <v>4293</v>
      </c>
      <c r="B4309" s="34">
        <v>0.302347544924499</v>
      </c>
      <c r="C4309" s="34">
        <v>9.8262309848905105E-2</v>
      </c>
      <c r="D4309" s="34">
        <v>5.0088179384772898E-2</v>
      </c>
      <c r="E4309" s="34">
        <v>2.9933796867160599E-2</v>
      </c>
      <c r="F4309" s="34">
        <v>2.9642494667898498E-3</v>
      </c>
      <c r="G4309" s="34">
        <v>0.20482740367765001</v>
      </c>
      <c r="H4309" s="35">
        <v>1.1286034768494599</v>
      </c>
      <c r="I4309" s="34">
        <v>9.7529083530875194E-2</v>
      </c>
      <c r="J4309" s="34">
        <v>2.63864379787517E-2</v>
      </c>
      <c r="K4309" s="36">
        <f>Inputs!$B$12*(1+$B4309)^4</f>
        <v>172607.17039845968</v>
      </c>
      <c r="L4309" s="36">
        <f t="shared" si="670"/>
        <v>23130.929431727109</v>
      </c>
      <c r="M4309" s="36">
        <f t="shared" si="671"/>
        <v>273564.01288972946</v>
      </c>
      <c r="N4309" s="37">
        <f>M4309/Inputs!$B$6</f>
        <v>417.01831233190467</v>
      </c>
      <c r="O4309" s="38">
        <f>IF(N4309&gt;Inputs!$B$4,1,0)</f>
        <v>1</v>
      </c>
      <c r="P4309" s="34">
        <f t="shared" si="672"/>
        <v>7.114264555212349E-2</v>
      </c>
      <c r="Q4309" s="36">
        <f>Inputs!$B$12*(1+$B4309)^0*$C4309+Inputs!$B$29*(1+$D4309)^0*Inputs!$B$19+Inputs!$B$30*(1+$E4309)^0*Inputs!$B$20+Inputs!$B$31*(1+$F4309)^0*Inputs!$B$21+Inputs!$B$22*(1+Inputs!$B$23)^0</f>
        <v>13917.782618361227</v>
      </c>
      <c r="R4309" s="36">
        <f>Inputs!$B$12*(1+$B4309)^1*$C4309+Inputs!$B$29*(1+$D4309)^1*Inputs!$B$19+Inputs!$B$30*(1+$E4309)^1*Inputs!$B$20+Inputs!$B$31*(1+$F4309)^1*Inputs!$B$21+Inputs!$B$22*(1+Inputs!$B$23)^1</f>
        <v>15885.096773149908</v>
      </c>
      <c r="S4309" s="36">
        <f>Inputs!$B$12*(1+$B4309)^2*$C4309+Inputs!$B$29*(1+$D4309)^2*Inputs!$B$19+Inputs!$B$30*(1+$E4309)^2*Inputs!$B$20+Inputs!$B$31*(1+$F4309)^2*Inputs!$B$21+Inputs!$B$22*(1+Inputs!$B$23)^2</f>
        <v>18399.859318122864</v>
      </c>
      <c r="T4309" s="36">
        <f>Inputs!$B$12*(1+$B4309)^3*$C4309+Inputs!$B$29*(1+$D4309)^3*Inputs!$B$19+Inputs!$B$30*(1+$E4309)^3*Inputs!$B$20+Inputs!$B$31*(1+$F4309)^3*Inputs!$B$21+Inputs!$B$22*(1+Inputs!$B$23)^3</f>
        <v>21625.441336926684</v>
      </c>
      <c r="U4309" s="36">
        <f>Inputs!$B$12*(1+$B4309)^4*$C4309+Inputs!$B$29*(1+$D4309)^4*Inputs!$B$19+Inputs!$B$30*(1+$E4309)^4*Inputs!$B$20+Inputs!$B$31*(1+$F4309)^4*Inputs!$B$21+Inputs!$B$22*(1+Inputs!$B$23)^4</f>
        <v>25774.502724191872</v>
      </c>
      <c r="V4309" s="35">
        <f>Inputs!$B$13/(Q4309*(1-$G4309))</f>
        <v>1.1439373812103852</v>
      </c>
      <c r="W4309" s="36">
        <f>Inputs!$B$13</f>
        <v>12660</v>
      </c>
      <c r="X4309" s="36">
        <f t="shared" si="673"/>
        <v>14401.101220562914</v>
      </c>
      <c r="Y4309" s="36">
        <f t="shared" si="674"/>
        <v>16624.845261586815</v>
      </c>
      <c r="Z4309" s="36">
        <f t="shared" si="675"/>
        <v>19473.338659199821</v>
      </c>
      <c r="AA4309" s="36">
        <f t="shared" si="676"/>
        <v>23130.929431727109</v>
      </c>
      <c r="AB4309" s="36">
        <f t="shared" si="677"/>
        <v>64011.057551688318</v>
      </c>
      <c r="AC4309" s="36">
        <f t="shared" si="678"/>
        <v>333713.65490160102</v>
      </c>
      <c r="AD4309" s="36">
        <f t="shared" si="679"/>
        <v>209552.95533804115</v>
      </c>
    </row>
    <row r="4310" spans="1:30" ht="14.25" customHeight="1" x14ac:dyDescent="0.25">
      <c r="A4310" s="16">
        <v>4294</v>
      </c>
      <c r="B4310" s="34">
        <v>0.37431202346361198</v>
      </c>
      <c r="C4310" s="34">
        <v>6.2387874019975399E-2</v>
      </c>
      <c r="D4310" s="34">
        <v>4.5542873097281701E-2</v>
      </c>
      <c r="E4310" s="34">
        <v>5.1395998277474202E-2</v>
      </c>
      <c r="F4310" s="34">
        <v>1.3204784728203E-2</v>
      </c>
      <c r="G4310" s="34">
        <v>0.18183733339465</v>
      </c>
      <c r="H4310" s="35">
        <v>1.1410238296855599</v>
      </c>
      <c r="I4310" s="34">
        <v>0.101496568606257</v>
      </c>
      <c r="J4310" s="34">
        <v>3.3130447524847798E-2</v>
      </c>
      <c r="K4310" s="36">
        <f>Inputs!$B$12*(1+$B4310)^4</f>
        <v>214038.8626169363</v>
      </c>
      <c r="L4310" s="36">
        <f t="shared" si="670"/>
        <v>21033.142244617953</v>
      </c>
      <c r="M4310" s="36">
        <f t="shared" si="671"/>
        <v>256005.43815652229</v>
      </c>
      <c r="N4310" s="37">
        <f>M4310/Inputs!$B$6</f>
        <v>390.25219231177175</v>
      </c>
      <c r="O4310" s="38">
        <f>IF(N4310&gt;Inputs!$B$4,1,0)</f>
        <v>0</v>
      </c>
      <c r="P4310" s="34">
        <f t="shared" si="672"/>
        <v>6.8366121081409201E-2</v>
      </c>
      <c r="Q4310" s="36">
        <f>Inputs!$B$12*(1+$B4310)^0*$C4310+Inputs!$B$29*(1+$D4310)^0*Inputs!$B$19+Inputs!$B$30*(1+$E4310)^0*Inputs!$B$20+Inputs!$B$31*(1+$F4310)^0*Inputs!$B$21+Inputs!$B$22*(1+Inputs!$B$23)^0</f>
        <v>11765.316468625446</v>
      </c>
      <c r="R4310" s="36">
        <f>Inputs!$B$12*(1+$B4310)^1*$C4310+Inputs!$B$29*(1+$D4310)^1*Inputs!$B$19+Inputs!$B$30*(1+$E4310)^1*Inputs!$B$20+Inputs!$B$31*(1+$F4310)^1*Inputs!$B$21+Inputs!$B$22*(1+Inputs!$B$23)^1</f>
        <v>13436.317815435257</v>
      </c>
      <c r="S4310" s="36">
        <f>Inputs!$B$12*(1+$B4310)^2*$C4310+Inputs!$B$29*(1+$D4310)^2*Inputs!$B$19+Inputs!$B$30*(1+$E4310)^2*Inputs!$B$20+Inputs!$B$31*(1+$F4310)^2*Inputs!$B$21+Inputs!$B$22*(1+Inputs!$B$23)^2</f>
        <v>15643.97740995558</v>
      </c>
      <c r="T4310" s="36">
        <f>Inputs!$B$12*(1+$B4310)^3*$C4310+Inputs!$B$29*(1+$D4310)^3*Inputs!$B$19+Inputs!$B$30*(1+$E4310)^3*Inputs!$B$20+Inputs!$B$31*(1+$F4310)^3*Inputs!$B$21+Inputs!$B$22*(1+Inputs!$B$23)^3</f>
        <v>18585.210647676831</v>
      </c>
      <c r="U4310" s="36">
        <f>Inputs!$B$12*(1+$B4310)^4*$C4310+Inputs!$B$29*(1+$D4310)^4*Inputs!$B$19+Inputs!$B$30*(1+$E4310)^4*Inputs!$B$20+Inputs!$B$31*(1+$F4310)^4*Inputs!$B$21+Inputs!$B$22*(1+Inputs!$B$23)^4</f>
        <v>22530.445850479169</v>
      </c>
      <c r="V4310" s="35">
        <f>Inputs!$B$13/(Q4310*(1-$G4310))</f>
        <v>1.3151958619092066</v>
      </c>
      <c r="W4310" s="36">
        <f>Inputs!$B$13</f>
        <v>12660</v>
      </c>
      <c r="X4310" s="36">
        <f t="shared" si="673"/>
        <v>13979.398865944786</v>
      </c>
      <c r="Y4310" s="36">
        <f t="shared" si="674"/>
        <v>15718.968791846715</v>
      </c>
      <c r="Z4310" s="36">
        <f t="shared" si="675"/>
        <v>18012.198174565212</v>
      </c>
      <c r="AA4310" s="36">
        <f t="shared" si="676"/>
        <v>21033.142244617953</v>
      </c>
      <c r="AB4310" s="36">
        <f t="shared" si="677"/>
        <v>59984.42159258695</v>
      </c>
      <c r="AC4310" s="36">
        <f t="shared" si="678"/>
        <v>317847.19267837703</v>
      </c>
      <c r="AD4310" s="36">
        <f t="shared" si="679"/>
        <v>196021.01656393532</v>
      </c>
    </row>
    <row r="4311" spans="1:30" ht="14.25" customHeight="1" x14ac:dyDescent="0.25">
      <c r="A4311" s="16">
        <v>4295</v>
      </c>
      <c r="B4311" s="34">
        <v>0.385548226808961</v>
      </c>
      <c r="C4311" s="34">
        <v>4.5511463674131898E-2</v>
      </c>
      <c r="D4311" s="34">
        <v>1.9805770905962101E-2</v>
      </c>
      <c r="E4311" s="34">
        <v>4.7479362002082103E-2</v>
      </c>
      <c r="F4311" s="34">
        <v>8.8847792440644099E-3</v>
      </c>
      <c r="G4311" s="34">
        <v>0.216107956162681</v>
      </c>
      <c r="H4311" s="35">
        <v>1.12259849018622</v>
      </c>
      <c r="I4311" s="34">
        <v>9.3660543992990702E-2</v>
      </c>
      <c r="J4311" s="34">
        <v>2.9201856583850799E-2</v>
      </c>
      <c r="K4311" s="36">
        <f>Inputs!$B$12*(1+$B4311)^4</f>
        <v>221124.99591819663</v>
      </c>
      <c r="L4311" s="36">
        <f t="shared" si="670"/>
        <v>16491.683136790602</v>
      </c>
      <c r="M4311" s="36">
        <f t="shared" si="671"/>
        <v>222639.8936882196</v>
      </c>
      <c r="N4311" s="37">
        <f>M4311/Inputs!$B$6</f>
        <v>339.39008184179818</v>
      </c>
      <c r="O4311" s="38">
        <f>IF(N4311&gt;Inputs!$B$4,1,0)</f>
        <v>0</v>
      </c>
      <c r="P4311" s="34">
        <f t="shared" si="672"/>
        <v>6.4458687409139903E-2</v>
      </c>
      <c r="Q4311" s="36">
        <f>Inputs!$B$12*(1+$B4311)^0*$C4311+Inputs!$B$29*(1+$D4311)^0*Inputs!$B$19+Inputs!$B$30*(1+$E4311)^0*Inputs!$B$20+Inputs!$B$31*(1+$F4311)^0*Inputs!$B$21+Inputs!$B$22*(1+Inputs!$B$23)^0</f>
        <v>10752.731847874835</v>
      </c>
      <c r="R4311" s="36">
        <f>Inputs!$B$12*(1+$B4311)^1*$C4311+Inputs!$B$29*(1+$D4311)^1*Inputs!$B$19+Inputs!$B$30*(1+$E4311)^1*Inputs!$B$20+Inputs!$B$31*(1+$F4311)^1*Inputs!$B$21+Inputs!$B$22*(1+Inputs!$B$23)^1</f>
        <v>11961.163464404164</v>
      </c>
      <c r="S4311" s="36">
        <f>Inputs!$B$12*(1+$B4311)^2*$C4311+Inputs!$B$29*(1+$D4311)^2*Inputs!$B$19+Inputs!$B$30*(1+$E4311)^2*Inputs!$B$20+Inputs!$B$31*(1+$F4311)^2*Inputs!$B$21+Inputs!$B$22*(1+Inputs!$B$23)^2</f>
        <v>13580.744056181175</v>
      </c>
      <c r="T4311" s="36">
        <f>Inputs!$B$12*(1+$B4311)^3*$C4311+Inputs!$B$29*(1+$D4311)^3*Inputs!$B$19+Inputs!$B$30*(1+$E4311)^3*Inputs!$B$20+Inputs!$B$31*(1+$F4311)^3*Inputs!$B$21+Inputs!$B$22*(1+Inputs!$B$23)^3</f>
        <v>15768.206782421605</v>
      </c>
      <c r="U4311" s="36">
        <f>Inputs!$B$12*(1+$B4311)^4*$C4311+Inputs!$B$29*(1+$D4311)^4*Inputs!$B$19+Inputs!$B$30*(1+$E4311)^4*Inputs!$B$20+Inputs!$B$31*(1+$F4311)^4*Inputs!$B$21+Inputs!$B$22*(1+Inputs!$B$23)^4</f>
        <v>18740.633673913639</v>
      </c>
      <c r="V4311" s="35">
        <f>Inputs!$B$13/(Q4311*(1-$G4311))</f>
        <v>1.5019609229763207</v>
      </c>
      <c r="W4311" s="36">
        <f>Inputs!$B$13</f>
        <v>12660</v>
      </c>
      <c r="X4311" s="36">
        <f t="shared" si="673"/>
        <v>13193.527153574232</v>
      </c>
      <c r="Y4311" s="36">
        <f t="shared" si="674"/>
        <v>13970.316136853351</v>
      </c>
      <c r="Z4311" s="36">
        <f t="shared" si="675"/>
        <v>15048.243439223941</v>
      </c>
      <c r="AA4311" s="36">
        <f t="shared" si="676"/>
        <v>16491.683136790602</v>
      </c>
      <c r="AB4311" s="36">
        <f t="shared" si="677"/>
        <v>54344.835518154934</v>
      </c>
      <c r="AC4311" s="36">
        <f t="shared" si="678"/>
        <v>263320.14480596996</v>
      </c>
      <c r="AD4311" s="36">
        <f t="shared" si="679"/>
        <v>168295.05817006467</v>
      </c>
    </row>
    <row r="4312" spans="1:30" ht="14.25" customHeight="1" x14ac:dyDescent="0.25">
      <c r="A4312" s="16">
        <v>4296</v>
      </c>
      <c r="B4312" s="34">
        <v>0.242536703496255</v>
      </c>
      <c r="C4312" s="34">
        <v>7.2101766955723998E-2</v>
      </c>
      <c r="D4312" s="34">
        <v>1.6623676552386599E-2</v>
      </c>
      <c r="E4312" s="34">
        <v>4.9846615533541597E-2</v>
      </c>
      <c r="F4312" s="34">
        <v>2.6902145001508199E-2</v>
      </c>
      <c r="G4312" s="34">
        <v>0.190357632922385</v>
      </c>
      <c r="H4312" s="35">
        <v>1.0354127186473301</v>
      </c>
      <c r="I4312" s="34">
        <v>9.1737283745357404E-2</v>
      </c>
      <c r="J4312" s="34">
        <v>2.62398615773753E-2</v>
      </c>
      <c r="K4312" s="36">
        <f>Inputs!$B$12*(1+$B4312)^4</f>
        <v>143017.16193358062</v>
      </c>
      <c r="L4312" s="36">
        <f t="shared" si="670"/>
        <v>16191.894618805387</v>
      </c>
      <c r="M4312" s="36">
        <f t="shared" si="671"/>
        <v>218290.89554499564</v>
      </c>
      <c r="N4312" s="37">
        <f>M4312/Inputs!$B$6</f>
        <v>332.76051150151773</v>
      </c>
      <c r="O4312" s="38">
        <f>IF(N4312&gt;Inputs!$B$4,1,0)</f>
        <v>0</v>
      </c>
      <c r="P4312" s="34">
        <f t="shared" si="672"/>
        <v>6.54974221679821E-2</v>
      </c>
      <c r="Q4312" s="36">
        <f>Inputs!$B$12*(1+$B4312)^0*$C4312+Inputs!$B$29*(1+$D4312)^0*Inputs!$B$19+Inputs!$B$30*(1+$E4312)^0*Inputs!$B$20+Inputs!$B$31*(1+$F4312)^0*Inputs!$B$21+Inputs!$B$22*(1+Inputs!$B$23)^0</f>
        <v>12348.150044770362</v>
      </c>
      <c r="R4312" s="36">
        <f>Inputs!$B$12*(1+$B4312)^1*$C4312+Inputs!$B$29*(1+$D4312)^1*Inputs!$B$19+Inputs!$B$30*(1+$E4312)^1*Inputs!$B$20+Inputs!$B$31*(1+$F4312)^1*Inputs!$B$21+Inputs!$B$22*(1+Inputs!$B$23)^1</f>
        <v>13629.765662061322</v>
      </c>
      <c r="S4312" s="36">
        <f>Inputs!$B$12*(1+$B4312)^2*$C4312+Inputs!$B$29*(1+$D4312)^2*Inputs!$B$19+Inputs!$B$30*(1+$E4312)^2*Inputs!$B$20+Inputs!$B$31*(1+$F4312)^2*Inputs!$B$21+Inputs!$B$22*(1+Inputs!$B$23)^2</f>
        <v>15174.205429018846</v>
      </c>
      <c r="T4312" s="36">
        <f>Inputs!$B$12*(1+$B4312)^3*$C4312+Inputs!$B$29*(1+$D4312)^3*Inputs!$B$19+Inputs!$B$30*(1+$E4312)^3*Inputs!$B$20+Inputs!$B$31*(1+$F4312)^3*Inputs!$B$21+Inputs!$B$22*(1+Inputs!$B$23)^3</f>
        <v>17043.541694419742</v>
      </c>
      <c r="U4312" s="36">
        <f>Inputs!$B$12*(1+$B4312)^4*$C4312+Inputs!$B$29*(1+$D4312)^4*Inputs!$B$19+Inputs!$B$30*(1+$E4312)^4*Inputs!$B$20+Inputs!$B$31*(1+$F4312)^4*Inputs!$B$21+Inputs!$B$22*(1+Inputs!$B$23)^4</f>
        <v>19314.832548760223</v>
      </c>
      <c r="V4312" s="35">
        <f>Inputs!$B$13/(Q4312*(1-$G4312))</f>
        <v>1.2663057582277022</v>
      </c>
      <c r="W4312" s="36">
        <f>Inputs!$B$13</f>
        <v>12660</v>
      </c>
      <c r="X4312" s="36">
        <f t="shared" si="673"/>
        <v>13336.992772294807</v>
      </c>
      <c r="Y4312" s="36">
        <f t="shared" si="674"/>
        <v>14139.087870528843</v>
      </c>
      <c r="Z4312" s="36">
        <f t="shared" si="675"/>
        <v>15084.372962346764</v>
      </c>
      <c r="AA4312" s="36">
        <f t="shared" si="676"/>
        <v>16191.894618805387</v>
      </c>
      <c r="AB4312" s="36">
        <f t="shared" si="677"/>
        <v>54710.358202885254</v>
      </c>
      <c r="AC4312" s="36">
        <f t="shared" si="678"/>
        <v>253701.09452034687</v>
      </c>
      <c r="AD4312" s="36">
        <f t="shared" si="679"/>
        <v>163580.53734211039</v>
      </c>
    </row>
    <row r="4313" spans="1:30" ht="14.25" customHeight="1" x14ac:dyDescent="0.25">
      <c r="A4313" s="16">
        <v>4297</v>
      </c>
      <c r="B4313" s="34">
        <v>0.320351401246453</v>
      </c>
      <c r="C4313" s="34">
        <v>7.40863126494445E-2</v>
      </c>
      <c r="D4313" s="34">
        <v>1.95155377571694E-2</v>
      </c>
      <c r="E4313" s="34">
        <v>3.3639376320416102E-2</v>
      </c>
      <c r="F4313" s="34">
        <v>1.4514584152162001E-2</v>
      </c>
      <c r="G4313" s="34">
        <v>0.207538683001635</v>
      </c>
      <c r="H4313" s="35">
        <v>1.0636954783433801</v>
      </c>
      <c r="I4313" s="34">
        <v>0.100034309832957</v>
      </c>
      <c r="J4313" s="34">
        <v>1.97104848693553E-2</v>
      </c>
      <c r="K4313" s="36">
        <f>Inputs!$B$12*(1+$B4313)^4</f>
        <v>182351.51385936563</v>
      </c>
      <c r="L4313" s="36">
        <f t="shared" si="670"/>
        <v>18655.267304411227</v>
      </c>
      <c r="M4313" s="36">
        <f t="shared" si="671"/>
        <v>203927.59319722623</v>
      </c>
      <c r="N4313" s="37">
        <f>M4313/Inputs!$B$6</f>
        <v>310.86523353235708</v>
      </c>
      <c r="O4313" s="38">
        <f>IF(N4313&gt;Inputs!$B$4,1,0)</f>
        <v>0</v>
      </c>
      <c r="P4313" s="34">
        <f t="shared" si="672"/>
        <v>8.03238249636017E-2</v>
      </c>
      <c r="Q4313" s="36">
        <f>Inputs!$B$12*(1+$B4313)^0*$C4313+Inputs!$B$29*(1+$D4313)^0*Inputs!$B$19+Inputs!$B$30*(1+$E4313)^0*Inputs!$B$20+Inputs!$B$31*(1+$F4313)^0*Inputs!$B$21+Inputs!$B$22*(1+Inputs!$B$23)^0</f>
        <v>12467.222786393591</v>
      </c>
      <c r="R4313" s="36">
        <f>Inputs!$B$12*(1+$B4313)^1*$C4313+Inputs!$B$29*(1+$D4313)^1*Inputs!$B$19+Inputs!$B$30*(1+$E4313)^1*Inputs!$B$20+Inputs!$B$31*(1+$F4313)^1*Inputs!$B$21+Inputs!$B$22*(1+Inputs!$B$23)^1</f>
        <v>14036.568580417868</v>
      </c>
      <c r="S4313" s="36">
        <f>Inputs!$B$12*(1+$B4313)^2*$C4313+Inputs!$B$29*(1+$D4313)^2*Inputs!$B$19+Inputs!$B$30*(1+$E4313)^2*Inputs!$B$20+Inputs!$B$31*(1+$F4313)^2*Inputs!$B$21+Inputs!$B$22*(1+Inputs!$B$23)^2</f>
        <v>16065.078745715444</v>
      </c>
      <c r="T4313" s="36">
        <f>Inputs!$B$12*(1+$B4313)^3*$C4313+Inputs!$B$29*(1+$D4313)^3*Inputs!$B$19+Inputs!$B$30*(1+$E4313)^3*Inputs!$B$20+Inputs!$B$31*(1+$F4313)^3*Inputs!$B$21+Inputs!$B$22*(1+Inputs!$B$23)^3</f>
        <v>18698.96506358347</v>
      </c>
      <c r="U4313" s="36">
        <f>Inputs!$B$12*(1+$B4313)^4*$C4313+Inputs!$B$29*(1+$D4313)^4*Inputs!$B$19+Inputs!$B$30*(1+$E4313)^4*Inputs!$B$20+Inputs!$B$31*(1+$F4313)^4*Inputs!$B$21+Inputs!$B$22*(1+Inputs!$B$23)^4</f>
        <v>22131.257500658328</v>
      </c>
      <c r="V4313" s="35">
        <f>Inputs!$B$13/(Q4313*(1-$G4313))</f>
        <v>1.2814035225505043</v>
      </c>
      <c r="W4313" s="36">
        <f>Inputs!$B$13</f>
        <v>12660</v>
      </c>
      <c r="X4313" s="36">
        <f t="shared" si="673"/>
        <v>13648.196691003304</v>
      </c>
      <c r="Y4313" s="36">
        <f t="shared" si="674"/>
        <v>14927.673120336736</v>
      </c>
      <c r="Z4313" s="36">
        <f t="shared" si="675"/>
        <v>16568.56991867664</v>
      </c>
      <c r="AA4313" s="36">
        <f t="shared" si="676"/>
        <v>18655.267304411227</v>
      </c>
      <c r="AB4313" s="36">
        <f t="shared" si="677"/>
        <v>56898.653471315556</v>
      </c>
      <c r="AC4313" s="36">
        <f t="shared" si="678"/>
        <v>236828.50856478454</v>
      </c>
      <c r="AD4313" s="36">
        <f t="shared" si="679"/>
        <v>147028.93972591066</v>
      </c>
    </row>
    <row r="4314" spans="1:30" ht="14.25" customHeight="1" x14ac:dyDescent="0.25">
      <c r="A4314" s="16">
        <v>4298</v>
      </c>
      <c r="B4314" s="34">
        <v>0.29984344058156698</v>
      </c>
      <c r="C4314" s="34">
        <v>7.6232460306402405E-2</v>
      </c>
      <c r="D4314" s="34">
        <v>1.31596691051878E-2</v>
      </c>
      <c r="E4314" s="34">
        <v>5.6979493630438999E-2</v>
      </c>
      <c r="F4314" s="34">
        <v>8.6938902712278797E-3</v>
      </c>
      <c r="G4314" s="34">
        <v>0.164144231361641</v>
      </c>
      <c r="H4314" s="35">
        <v>1.0173703753816801</v>
      </c>
      <c r="I4314" s="34">
        <v>9.6863629531511994E-2</v>
      </c>
      <c r="J4314" s="34">
        <v>2.83624179601186E-2</v>
      </c>
      <c r="K4314" s="36">
        <f>Inputs!$B$12*(1+$B4314)^4</f>
        <v>171283.46426105339</v>
      </c>
      <c r="L4314" s="36">
        <f t="shared" si="670"/>
        <v>18495.453455635135</v>
      </c>
      <c r="M4314" s="36">
        <f t="shared" si="671"/>
        <v>232117.28154837794</v>
      </c>
      <c r="N4314" s="37">
        <f>M4314/Inputs!$B$6</f>
        <v>353.83731943350296</v>
      </c>
      <c r="O4314" s="38">
        <f>IF(N4314&gt;Inputs!$B$4,1,0)</f>
        <v>0</v>
      </c>
      <c r="P4314" s="34">
        <f t="shared" si="672"/>
        <v>6.8501211571393397E-2</v>
      </c>
      <c r="Q4314" s="36">
        <f>Inputs!$B$12*(1+$B4314)^0*$C4314+Inputs!$B$29*(1+$D4314)^0*Inputs!$B$19+Inputs!$B$30*(1+$E4314)^0*Inputs!$B$20+Inputs!$B$31*(1+$F4314)^0*Inputs!$B$21+Inputs!$B$22*(1+Inputs!$B$23)^0</f>
        <v>12595.991645811067</v>
      </c>
      <c r="R4314" s="36">
        <f>Inputs!$B$12*(1+$B4314)^1*$C4314+Inputs!$B$29*(1+$D4314)^1*Inputs!$B$19+Inputs!$B$30*(1+$E4314)^1*Inputs!$B$20+Inputs!$B$31*(1+$F4314)^1*Inputs!$B$21+Inputs!$B$22*(1+Inputs!$B$23)^1</f>
        <v>14124.142173062439</v>
      </c>
      <c r="S4314" s="36">
        <f>Inputs!$B$12*(1+$B4314)^2*$C4314+Inputs!$B$29*(1+$D4314)^2*Inputs!$B$19+Inputs!$B$30*(1+$E4314)^2*Inputs!$B$20+Inputs!$B$31*(1+$F4314)^2*Inputs!$B$21+Inputs!$B$22*(1+Inputs!$B$23)^2</f>
        <v>16070.51095383941</v>
      </c>
      <c r="T4314" s="36">
        <f>Inputs!$B$12*(1+$B4314)^3*$C4314+Inputs!$B$29*(1+$D4314)^3*Inputs!$B$19+Inputs!$B$30*(1+$E4314)^3*Inputs!$B$20+Inputs!$B$31*(1+$F4314)^3*Inputs!$B$21+Inputs!$B$22*(1+Inputs!$B$23)^3</f>
        <v>18558.814102867967</v>
      </c>
      <c r="U4314" s="36">
        <f>Inputs!$B$12*(1+$B4314)^4*$C4314+Inputs!$B$29*(1+$D4314)^4*Inputs!$B$19+Inputs!$B$30*(1+$E4314)^4*Inputs!$B$20+Inputs!$B$31*(1+$F4314)^4*Inputs!$B$21+Inputs!$B$22*(1+Inputs!$B$23)^4</f>
        <v>21749.764155327834</v>
      </c>
      <c r="V4314" s="35">
        <f>Inputs!$B$13/(Q4314*(1-$G4314))</f>
        <v>1.2024582259417509</v>
      </c>
      <c r="W4314" s="36">
        <f>Inputs!$B$13</f>
        <v>12660</v>
      </c>
      <c r="X4314" s="36">
        <f t="shared" si="673"/>
        <v>13649.641020736308</v>
      </c>
      <c r="Y4314" s="36">
        <f t="shared" si="674"/>
        <v>14909.067339721985</v>
      </c>
      <c r="Z4314" s="36">
        <f t="shared" si="675"/>
        <v>16499.743075379913</v>
      </c>
      <c r="AA4314" s="36">
        <f t="shared" si="676"/>
        <v>18495.453455635135</v>
      </c>
      <c r="AB4314" s="36">
        <f t="shared" si="677"/>
        <v>57233.414969238191</v>
      </c>
      <c r="AC4314" s="36">
        <f t="shared" si="678"/>
        <v>277659.74937658885</v>
      </c>
      <c r="AD4314" s="36">
        <f t="shared" si="679"/>
        <v>174883.86657913975</v>
      </c>
    </row>
    <row r="4315" spans="1:30" ht="14.25" customHeight="1" x14ac:dyDescent="0.25">
      <c r="A4315" s="16">
        <v>4299</v>
      </c>
      <c r="B4315" s="34">
        <v>0.31495867465803501</v>
      </c>
      <c r="C4315" s="34">
        <v>8.5847801665911605E-2</v>
      </c>
      <c r="D4315" s="34">
        <v>3.2598950760537003E-2</v>
      </c>
      <c r="E4315" s="34">
        <v>4.4869742757338897E-2</v>
      </c>
      <c r="F4315" s="34">
        <v>1.2354409793128299E-2</v>
      </c>
      <c r="G4315" s="34">
        <v>0.183668254375421</v>
      </c>
      <c r="H4315" s="35">
        <v>0.97647151694689704</v>
      </c>
      <c r="I4315" s="34">
        <v>0.103895031527619</v>
      </c>
      <c r="J4315" s="34">
        <v>2.7037202833554302E-2</v>
      </c>
      <c r="K4315" s="36">
        <f>Inputs!$B$12*(1+$B4315)^4</f>
        <v>179390.59406756572</v>
      </c>
      <c r="L4315" s="36">
        <f t="shared" si="670"/>
        <v>19365.572093215313</v>
      </c>
      <c r="M4315" s="36">
        <f t="shared" si="671"/>
        <v>215314.38341118908</v>
      </c>
      <c r="N4315" s="37">
        <f>M4315/Inputs!$B$6</f>
        <v>328.22314544388581</v>
      </c>
      <c r="O4315" s="38">
        <f>IF(N4315&gt;Inputs!$B$4,1,0)</f>
        <v>0</v>
      </c>
      <c r="P4315" s="34">
        <f t="shared" si="672"/>
        <v>7.6857828694064698E-2</v>
      </c>
      <c r="Q4315" s="36">
        <f>Inputs!$B$12*(1+$B4315)^0*$C4315+Inputs!$B$29*(1+$D4315)^0*Inputs!$B$19+Inputs!$B$30*(1+$E4315)^0*Inputs!$B$20+Inputs!$B$31*(1+$F4315)^0*Inputs!$B$21+Inputs!$B$22*(1+Inputs!$B$23)^0</f>
        <v>13172.912127381616</v>
      </c>
      <c r="R4315" s="36">
        <f>Inputs!$B$12*(1+$B4315)^1*$C4315+Inputs!$B$29*(1+$D4315)^1*Inputs!$B$19+Inputs!$B$30*(1+$E4315)^1*Inputs!$B$20+Inputs!$B$31*(1+$F4315)^1*Inputs!$B$21+Inputs!$B$22*(1+Inputs!$B$23)^1</f>
        <v>15002.15200531904</v>
      </c>
      <c r="S4315" s="36">
        <f>Inputs!$B$12*(1+$B4315)^2*$C4315+Inputs!$B$29*(1+$D4315)^2*Inputs!$B$19+Inputs!$B$30*(1+$E4315)^2*Inputs!$B$20+Inputs!$B$31*(1+$F4315)^2*Inputs!$B$21+Inputs!$B$22*(1+Inputs!$B$23)^2</f>
        <v>17349.531103064961</v>
      </c>
      <c r="T4315" s="36">
        <f>Inputs!$B$12*(1+$B4315)^3*$C4315+Inputs!$B$29*(1+$D4315)^3*Inputs!$B$19+Inputs!$B$30*(1+$E4315)^3*Inputs!$B$20+Inputs!$B$31*(1+$F4315)^3*Inputs!$B$21+Inputs!$B$22*(1+Inputs!$B$23)^3</f>
        <v>20376.268415664163</v>
      </c>
      <c r="U4315" s="36">
        <f>Inputs!$B$12*(1+$B4315)^4*$C4315+Inputs!$B$29*(1+$D4315)^4*Inputs!$B$19+Inputs!$B$30*(1+$E4315)^4*Inputs!$B$20+Inputs!$B$31*(1+$F4315)^4*Inputs!$B$21+Inputs!$B$22*(1+Inputs!$B$23)^4</f>
        <v>24294.281863606291</v>
      </c>
      <c r="V4315" s="35">
        <f>Inputs!$B$13/(Q4315*(1-$G4315))</f>
        <v>1.1772947983193995</v>
      </c>
      <c r="W4315" s="36">
        <f>Inputs!$B$13</f>
        <v>12660</v>
      </c>
      <c r="X4315" s="36">
        <f t="shared" si="673"/>
        <v>13803.157706837535</v>
      </c>
      <c r="Y4315" s="36">
        <f t="shared" si="674"/>
        <v>15251.867097701906</v>
      </c>
      <c r="Z4315" s="36">
        <f t="shared" si="675"/>
        <v>17077.540118434994</v>
      </c>
      <c r="AA4315" s="36">
        <f t="shared" si="676"/>
        <v>19365.572093215313</v>
      </c>
      <c r="AB4315" s="36">
        <f t="shared" si="677"/>
        <v>57448.057147654697</v>
      </c>
      <c r="AC4315" s="36">
        <f t="shared" si="678"/>
        <v>258778.62192876815</v>
      </c>
      <c r="AD4315" s="36">
        <f t="shared" si="679"/>
        <v>157866.32626353437</v>
      </c>
    </row>
    <row r="4316" spans="1:30" ht="14.25" customHeight="1" x14ac:dyDescent="0.25">
      <c r="A4316" s="16">
        <v>4300</v>
      </c>
      <c r="B4316" s="34">
        <v>0.32735072549414401</v>
      </c>
      <c r="C4316" s="34">
        <v>7.2366308534987003E-2</v>
      </c>
      <c r="D4316" s="34">
        <v>2.25559321932749E-2</v>
      </c>
      <c r="E4316" s="34">
        <v>5.2255064120004503E-2</v>
      </c>
      <c r="F4316" s="34">
        <v>3.0017581234236E-2</v>
      </c>
      <c r="G4316" s="34">
        <v>0.17073660325950499</v>
      </c>
      <c r="H4316" s="35">
        <v>1.13363009761917</v>
      </c>
      <c r="I4316" s="34">
        <v>0.106381578467942</v>
      </c>
      <c r="J4316" s="34">
        <v>3.1363536764391201E-2</v>
      </c>
      <c r="K4316" s="36">
        <f>Inputs!$B$12*(1+$B4316)^4</f>
        <v>186249.02868132674</v>
      </c>
      <c r="L4316" s="36">
        <f t="shared" si="670"/>
        <v>21295.985284565741</v>
      </c>
      <c r="M4316" s="36">
        <f t="shared" si="671"/>
        <v>236386.72584999661</v>
      </c>
      <c r="N4316" s="37">
        <f>M4316/Inputs!$B$6</f>
        <v>360.34561867377533</v>
      </c>
      <c r="O4316" s="38">
        <f>IF(N4316&gt;Inputs!$B$4,1,0)</f>
        <v>0</v>
      </c>
      <c r="P4316" s="34">
        <f t="shared" si="672"/>
        <v>7.5018041703550795E-2</v>
      </c>
      <c r="Q4316" s="36">
        <f>Inputs!$B$12*(1+$B4316)^0*$C4316+Inputs!$B$29*(1+$D4316)^0*Inputs!$B$19+Inputs!$B$30*(1+$E4316)^0*Inputs!$B$20+Inputs!$B$31*(1+$F4316)^0*Inputs!$B$21+Inputs!$B$22*(1+Inputs!$B$23)^0</f>
        <v>12364.02253952614</v>
      </c>
      <c r="R4316" s="36">
        <f>Inputs!$B$12*(1+$B4316)^1*$C4316+Inputs!$B$29*(1+$D4316)^1*Inputs!$B$19+Inputs!$B$30*(1+$E4316)^1*Inputs!$B$20+Inputs!$B$31*(1+$F4316)^1*Inputs!$B$21+Inputs!$B$22*(1+Inputs!$B$23)^1</f>
        <v>14057.423551604636</v>
      </c>
      <c r="S4316" s="36">
        <f>Inputs!$B$12*(1+$B4316)^2*$C4316+Inputs!$B$29*(1+$D4316)^2*Inputs!$B$19+Inputs!$B$30*(1+$E4316)^2*Inputs!$B$20+Inputs!$B$31*(1+$F4316)^2*Inputs!$B$21+Inputs!$B$22*(1+Inputs!$B$23)^2</f>
        <v>16226.633817850437</v>
      </c>
      <c r="T4316" s="36">
        <f>Inputs!$B$12*(1+$B4316)^3*$C4316+Inputs!$B$29*(1+$D4316)^3*Inputs!$B$19+Inputs!$B$30*(1+$E4316)^3*Inputs!$B$20+Inputs!$B$31*(1+$F4316)^3*Inputs!$B$21+Inputs!$B$22*(1+Inputs!$B$23)^3</f>
        <v>19024.419057891238</v>
      </c>
      <c r="U4316" s="36">
        <f>Inputs!$B$12*(1+$B4316)^4*$C4316+Inputs!$B$29*(1+$D4316)^4*Inputs!$B$19+Inputs!$B$30*(1+$E4316)^4*Inputs!$B$20+Inputs!$B$31*(1+$F4316)^4*Inputs!$B$21+Inputs!$B$22*(1+Inputs!$B$23)^4</f>
        <v>22653.42505777919</v>
      </c>
      <c r="V4316" s="35">
        <f>Inputs!$B$13/(Q4316*(1-$G4316))</f>
        <v>1.2347567850305037</v>
      </c>
      <c r="W4316" s="36">
        <f>Inputs!$B$13</f>
        <v>12660</v>
      </c>
      <c r="X4316" s="36">
        <f t="shared" si="673"/>
        <v>14099.222465901243</v>
      </c>
      <c r="Y4316" s="36">
        <f t="shared" si="674"/>
        <v>15934.688693462416</v>
      </c>
      <c r="Z4316" s="36">
        <f t="shared" si="675"/>
        <v>18283.286866373594</v>
      </c>
      <c r="AA4316" s="36">
        <f t="shared" si="676"/>
        <v>21295.985284565741</v>
      </c>
      <c r="AB4316" s="36">
        <f t="shared" si="677"/>
        <v>59775.17346526125</v>
      </c>
      <c r="AC4316" s="36">
        <f t="shared" si="678"/>
        <v>292781.60564050748</v>
      </c>
      <c r="AD4316" s="36">
        <f t="shared" si="679"/>
        <v>176611.55238473538</v>
      </c>
    </row>
    <row r="4317" spans="1:30" ht="14.25" customHeight="1" x14ac:dyDescent="0.25">
      <c r="A4317" s="16">
        <v>4301</v>
      </c>
      <c r="B4317" s="34">
        <v>0.35329553256076501</v>
      </c>
      <c r="C4317" s="34">
        <v>8.69494846205877E-2</v>
      </c>
      <c r="D4317" s="34">
        <v>4.7480017993326601E-2</v>
      </c>
      <c r="E4317" s="34">
        <v>6.6992533977819499E-2</v>
      </c>
      <c r="F4317" s="34">
        <v>1.5914479822870101E-2</v>
      </c>
      <c r="G4317" s="34">
        <v>0.21122588257637301</v>
      </c>
      <c r="H4317" s="35">
        <v>1.1708802427785201</v>
      </c>
      <c r="I4317" s="34">
        <v>0.102941335270476</v>
      </c>
      <c r="J4317" s="34">
        <v>2.73764445517501E-2</v>
      </c>
      <c r="K4317" s="36">
        <f>Inputs!$B$12*(1+$B4317)^4</f>
        <v>201243.49122216797</v>
      </c>
      <c r="L4317" s="36">
        <f t="shared" si="670"/>
        <v>24882.112118096407</v>
      </c>
      <c r="M4317" s="36">
        <f t="shared" si="671"/>
        <v>272631.82176430471</v>
      </c>
      <c r="N4317" s="37">
        <f>M4317/Inputs!$B$6</f>
        <v>415.59728927485475</v>
      </c>
      <c r="O4317" s="38">
        <f>IF(N4317&gt;Inputs!$B$4,1,0)</f>
        <v>1</v>
      </c>
      <c r="P4317" s="34">
        <f t="shared" si="672"/>
        <v>7.5564890718725894E-2</v>
      </c>
      <c r="Q4317" s="36">
        <f>Inputs!$B$12*(1+$B4317)^0*$C4317+Inputs!$B$29*(1+$D4317)^0*Inputs!$B$19+Inputs!$B$30*(1+$E4317)^0*Inputs!$B$20+Inputs!$B$31*(1+$F4317)^0*Inputs!$B$21+Inputs!$B$22*(1+Inputs!$B$23)^0</f>
        <v>13239.013104662183</v>
      </c>
      <c r="R4317" s="36">
        <f>Inputs!$B$12*(1+$B4317)^1*$C4317+Inputs!$B$29*(1+$D4317)^1*Inputs!$B$19+Inputs!$B$30*(1+$E4317)^1*Inputs!$B$20+Inputs!$B$31*(1+$F4317)^1*Inputs!$B$21+Inputs!$B$22*(1+Inputs!$B$23)^1</f>
        <v>15409.765501230358</v>
      </c>
      <c r="S4317" s="36">
        <f>Inputs!$B$12*(1+$B4317)^2*$C4317+Inputs!$B$29*(1+$D4317)^2*Inputs!$B$19+Inputs!$B$30*(1+$E4317)^2*Inputs!$B$20+Inputs!$B$31*(1+$F4317)^2*Inputs!$B$21+Inputs!$B$22*(1+Inputs!$B$23)^2</f>
        <v>18249.464100640638</v>
      </c>
      <c r="T4317" s="36">
        <f>Inputs!$B$12*(1+$B4317)^3*$C4317+Inputs!$B$29*(1+$D4317)^3*Inputs!$B$19+Inputs!$B$30*(1+$E4317)^3*Inputs!$B$20+Inputs!$B$31*(1+$F4317)^3*Inputs!$B$21+Inputs!$B$22*(1+Inputs!$B$23)^3</f>
        <v>21989.228385099879</v>
      </c>
      <c r="U4317" s="36">
        <f>Inputs!$B$12*(1+$B4317)^4*$C4317+Inputs!$B$29*(1+$D4317)^4*Inputs!$B$19+Inputs!$B$30*(1+$E4317)^4*Inputs!$B$20+Inputs!$B$31*(1+$F4317)^4*Inputs!$B$21+Inputs!$B$22*(1+Inputs!$B$23)^4</f>
        <v>26941.521186478931</v>
      </c>
      <c r="V4317" s="35">
        <f>Inputs!$B$13/(Q4317*(1-$G4317))</f>
        <v>1.2123428130899823</v>
      </c>
      <c r="W4317" s="36">
        <f>Inputs!$B$13</f>
        <v>12660</v>
      </c>
      <c r="X4317" s="36">
        <f t="shared" si="673"/>
        <v>14609.821179480106</v>
      </c>
      <c r="Y4317" s="36">
        <f t="shared" si="674"/>
        <v>17152.896347045218</v>
      </c>
      <c r="Z4317" s="36">
        <f t="shared" si="675"/>
        <v>20488.15967168321</v>
      </c>
      <c r="AA4317" s="36">
        <f t="shared" si="676"/>
        <v>24882.112118096407</v>
      </c>
      <c r="AB4317" s="36">
        <f t="shared" si="677"/>
        <v>65362.645182501634</v>
      </c>
      <c r="AC4317" s="36">
        <f t="shared" si="678"/>
        <v>338295.94190748973</v>
      </c>
      <c r="AD4317" s="36">
        <f t="shared" si="679"/>
        <v>207269.17658180307</v>
      </c>
    </row>
    <row r="4318" spans="1:30" ht="14.25" customHeight="1" x14ac:dyDescent="0.25">
      <c r="A4318" s="16">
        <v>4302</v>
      </c>
      <c r="B4318" s="34">
        <v>0.26130310598926298</v>
      </c>
      <c r="C4318" s="34">
        <v>8.1563474669144403E-2</v>
      </c>
      <c r="D4318" s="34">
        <v>3.3620727678895797E-2</v>
      </c>
      <c r="E4318" s="34">
        <v>5.9885138928977899E-2</v>
      </c>
      <c r="F4318" s="34">
        <v>1.92844591490307E-3</v>
      </c>
      <c r="G4318" s="34">
        <v>0.173748043423579</v>
      </c>
      <c r="H4318" s="35">
        <v>0.95134563258205895</v>
      </c>
      <c r="I4318" s="34">
        <v>9.6974433015693307E-2</v>
      </c>
      <c r="J4318" s="34">
        <v>1.9550353781168501E-2</v>
      </c>
      <c r="K4318" s="36">
        <f>Inputs!$B$12*(1+$B4318)^4</f>
        <v>151855.00525328374</v>
      </c>
      <c r="L4318" s="36">
        <f t="shared" si="670"/>
        <v>16725.711925958312</v>
      </c>
      <c r="M4318" s="36">
        <f t="shared" si="671"/>
        <v>193370.97859919275</v>
      </c>
      <c r="N4318" s="37">
        <f>M4318/Inputs!$B$6</f>
        <v>294.77283323047675</v>
      </c>
      <c r="O4318" s="38">
        <f>IF(N4318&gt;Inputs!$B$4,1,0)</f>
        <v>0</v>
      </c>
      <c r="P4318" s="34">
        <f t="shared" si="672"/>
        <v>7.7424079234524809E-2</v>
      </c>
      <c r="Q4318" s="36">
        <f>Inputs!$B$12*(1+$B4318)^0*$C4318+Inputs!$B$29*(1+$D4318)^0*Inputs!$B$19+Inputs!$B$30*(1+$E4318)^0*Inputs!$B$20+Inputs!$B$31*(1+$F4318)^0*Inputs!$B$21+Inputs!$B$22*(1+Inputs!$B$23)^0</f>
        <v>12915.852507575586</v>
      </c>
      <c r="R4318" s="36">
        <f>Inputs!$B$12*(1+$B4318)^1*$C4318+Inputs!$B$29*(1+$D4318)^1*Inputs!$B$19+Inputs!$B$30*(1+$E4318)^1*Inputs!$B$20+Inputs!$B$31*(1+$F4318)^1*Inputs!$B$21+Inputs!$B$22*(1+Inputs!$B$23)^1</f>
        <v>14395.561555609584</v>
      </c>
      <c r="S4318" s="36">
        <f>Inputs!$B$12*(1+$B4318)^2*$C4318+Inputs!$B$29*(1+$D4318)^2*Inputs!$B$19+Inputs!$B$30*(1+$E4318)^2*Inputs!$B$20+Inputs!$B$31*(1+$F4318)^2*Inputs!$B$21+Inputs!$B$22*(1+Inputs!$B$23)^2</f>
        <v>16220.094642612199</v>
      </c>
      <c r="T4318" s="36">
        <f>Inputs!$B$12*(1+$B4318)^3*$C4318+Inputs!$B$29*(1+$D4318)^3*Inputs!$B$19+Inputs!$B$30*(1+$E4318)^3*Inputs!$B$20+Inputs!$B$31*(1+$F4318)^3*Inputs!$B$21+Inputs!$B$22*(1+Inputs!$B$23)^3</f>
        <v>18477.367542486645</v>
      </c>
      <c r="U4318" s="36">
        <f>Inputs!$B$12*(1+$B4318)^4*$C4318+Inputs!$B$29*(1+$D4318)^4*Inputs!$B$19+Inputs!$B$30*(1+$E4318)^4*Inputs!$B$20+Inputs!$B$31*(1+$F4318)^4*Inputs!$B$21+Inputs!$B$22*(1+Inputs!$B$23)^4</f>
        <v>21278.145917629041</v>
      </c>
      <c r="V4318" s="35">
        <f>Inputs!$B$13/(Q4318*(1-$G4318))</f>
        <v>1.186309826587322</v>
      </c>
      <c r="W4318" s="36">
        <f>Inputs!$B$13</f>
        <v>12660</v>
      </c>
      <c r="X4318" s="36">
        <f t="shared" si="673"/>
        <v>13411.709987636474</v>
      </c>
      <c r="Y4318" s="36">
        <f t="shared" si="674"/>
        <v>14324.306246497088</v>
      </c>
      <c r="Z4318" s="36">
        <f t="shared" si="675"/>
        <v>15420.954051931489</v>
      </c>
      <c r="AA4318" s="36">
        <f t="shared" si="676"/>
        <v>16725.711925958312</v>
      </c>
      <c r="AB4318" s="36">
        <f t="shared" si="677"/>
        <v>54716.240582289094</v>
      </c>
      <c r="AC4318" s="36">
        <f t="shared" si="678"/>
        <v>220250.67239997079</v>
      </c>
      <c r="AD4318" s="36">
        <f t="shared" si="679"/>
        <v>138654.73801690366</v>
      </c>
    </row>
    <row r="4319" spans="1:30" ht="14.25" customHeight="1" x14ac:dyDescent="0.25">
      <c r="A4319" s="16">
        <v>4303</v>
      </c>
      <c r="B4319" s="34">
        <v>0.43254094361012102</v>
      </c>
      <c r="C4319" s="34">
        <v>5.3204670852365799E-2</v>
      </c>
      <c r="D4319" s="34">
        <v>2.5442071464087099E-2</v>
      </c>
      <c r="E4319" s="34">
        <v>5.5312855926118801E-2</v>
      </c>
      <c r="F4319" s="34">
        <v>1.24062172427346E-2</v>
      </c>
      <c r="G4319" s="34">
        <v>0.19611667865833901</v>
      </c>
      <c r="H4319" s="35">
        <v>1.08145966518987</v>
      </c>
      <c r="I4319" s="34">
        <v>0.100397754078952</v>
      </c>
      <c r="J4319" s="34">
        <v>2.61591361075998E-2</v>
      </c>
      <c r="K4319" s="36">
        <f>Inputs!$B$12*(1+$B4319)^4</f>
        <v>252684.97801987789</v>
      </c>
      <c r="L4319" s="36">
        <f t="shared" si="670"/>
        <v>19436.889831862522</v>
      </c>
      <c r="M4319" s="36">
        <f t="shared" si="671"/>
        <v>224080.06563495373</v>
      </c>
      <c r="N4319" s="37">
        <f>M4319/Inputs!$B$6</f>
        <v>341.58546590694164</v>
      </c>
      <c r="O4319" s="38">
        <f>IF(N4319&gt;Inputs!$B$4,1,0)</f>
        <v>0</v>
      </c>
      <c r="P4319" s="34">
        <f t="shared" si="672"/>
        <v>7.42386179713522E-2</v>
      </c>
      <c r="Q4319" s="36">
        <f>Inputs!$B$12*(1+$B4319)^0*$C4319+Inputs!$B$29*(1+$D4319)^0*Inputs!$B$19+Inputs!$B$30*(1+$E4319)^0*Inputs!$B$20+Inputs!$B$31*(1+$F4319)^0*Inputs!$B$21+Inputs!$B$22*(1+Inputs!$B$23)^0</f>
        <v>11214.324278568871</v>
      </c>
      <c r="R4319" s="36">
        <f>Inputs!$B$12*(1+$B4319)^1*$C4319+Inputs!$B$29*(1+$D4319)^1*Inputs!$B$19+Inputs!$B$30*(1+$E4319)^1*Inputs!$B$20+Inputs!$B$31*(1+$F4319)^1*Inputs!$B$21+Inputs!$B$22*(1+Inputs!$B$23)^1</f>
        <v>12804.8855322415</v>
      </c>
      <c r="S4319" s="36">
        <f>Inputs!$B$12*(1+$B4319)^2*$C4319+Inputs!$B$29*(1+$D4319)^2*Inputs!$B$19+Inputs!$B$30*(1+$E4319)^2*Inputs!$B$20+Inputs!$B$31*(1+$F4319)^2*Inputs!$B$21+Inputs!$B$22*(1+Inputs!$B$23)^2</f>
        <v>15001.136068144613</v>
      </c>
      <c r="T4319" s="36">
        <f>Inputs!$B$12*(1+$B4319)^3*$C4319+Inputs!$B$29*(1+$D4319)^3*Inputs!$B$19+Inputs!$B$30*(1+$E4319)^3*Inputs!$B$20+Inputs!$B$31*(1+$F4319)^3*Inputs!$B$21+Inputs!$B$22*(1+Inputs!$B$23)^3</f>
        <v>18061.836213139628</v>
      </c>
      <c r="U4319" s="36">
        <f>Inputs!$B$12*(1+$B4319)^4*$C4319+Inputs!$B$29*(1+$D4319)^4*Inputs!$B$19+Inputs!$B$30*(1+$E4319)^4*Inputs!$B$20+Inputs!$B$31*(1+$F4319)^4*Inputs!$B$21+Inputs!$B$22*(1+Inputs!$B$23)^4</f>
        <v>22357.509736638793</v>
      </c>
      <c r="V4319" s="35">
        <f>Inputs!$B$13/(Q4319*(1-$G4319))</f>
        <v>1.4043248383370486</v>
      </c>
      <c r="W4319" s="36">
        <f>Inputs!$B$13</f>
        <v>12660</v>
      </c>
      <c r="X4319" s="36">
        <f t="shared" si="673"/>
        <v>13624.74180429554</v>
      </c>
      <c r="Y4319" s="36">
        <f t="shared" si="674"/>
        <v>14988.240362786624</v>
      </c>
      <c r="Z4319" s="36">
        <f t="shared" si="675"/>
        <v>16874.340372105602</v>
      </c>
      <c r="AA4319" s="36">
        <f t="shared" si="676"/>
        <v>19436.889831862522</v>
      </c>
      <c r="AB4319" s="36">
        <f t="shared" si="677"/>
        <v>57561.318688520289</v>
      </c>
      <c r="AC4319" s="36">
        <f t="shared" si="678"/>
        <v>268665.32033475232</v>
      </c>
      <c r="AD4319" s="36">
        <f t="shared" si="679"/>
        <v>166518.74694643344</v>
      </c>
    </row>
    <row r="4320" spans="1:30" ht="14.25" customHeight="1" x14ac:dyDescent="0.25">
      <c r="A4320" s="16">
        <v>4304</v>
      </c>
      <c r="B4320" s="34">
        <v>0.48674991779926602</v>
      </c>
      <c r="C4320" s="34">
        <v>4.7407995161974803E-2</v>
      </c>
      <c r="D4320" s="34">
        <v>5.4741971618171598E-2</v>
      </c>
      <c r="E4320" s="34">
        <v>3.4662975769473803E-2</v>
      </c>
      <c r="F4320" s="34">
        <v>1.1271109633140999E-2</v>
      </c>
      <c r="G4320" s="34">
        <v>0.162283587533539</v>
      </c>
      <c r="H4320" s="35">
        <v>1.15221076934346</v>
      </c>
      <c r="I4320" s="34">
        <v>9.4142388869138796E-2</v>
      </c>
      <c r="J4320" s="34">
        <v>2.39862341529327E-2</v>
      </c>
      <c r="K4320" s="36">
        <f>Inputs!$B$12*(1+$B4320)^4</f>
        <v>293158.80520751612</v>
      </c>
      <c r="L4320" s="36">
        <f t="shared" si="670"/>
        <v>22189.377612334611</v>
      </c>
      <c r="M4320" s="36">
        <f t="shared" si="671"/>
        <v>268815.05090918444</v>
      </c>
      <c r="N4320" s="37">
        <f>M4320/Inputs!$B$6</f>
        <v>409.77904102009825</v>
      </c>
      <c r="O4320" s="38">
        <f>IF(N4320&gt;Inputs!$B$4,1,0)</f>
        <v>1</v>
      </c>
      <c r="P4320" s="34">
        <f t="shared" si="672"/>
        <v>7.0156154716206093E-2</v>
      </c>
      <c r="Q4320" s="36">
        <f>Inputs!$B$12*(1+$B4320)^0*$C4320+Inputs!$B$29*(1+$D4320)^0*Inputs!$B$19+Inputs!$B$30*(1+$E4320)^0*Inputs!$B$20+Inputs!$B$31*(1+$F4320)^0*Inputs!$B$21+Inputs!$B$22*(1+Inputs!$B$23)^0</f>
        <v>10866.52373714541</v>
      </c>
      <c r="R4320" s="36">
        <f>Inputs!$B$12*(1+$B4320)^1*$C4320+Inputs!$B$29*(1+$D4320)^1*Inputs!$B$19+Inputs!$B$30*(1+$E4320)^1*Inputs!$B$20+Inputs!$B$31*(1+$F4320)^1*Inputs!$B$21+Inputs!$B$22*(1+Inputs!$B$23)^1</f>
        <v>12500.537967468124</v>
      </c>
      <c r="S4320" s="36">
        <f>Inputs!$B$12*(1+$B4320)^2*$C4320+Inputs!$B$29*(1+$D4320)^2*Inputs!$B$19+Inputs!$B$30*(1+$E4320)^2*Inputs!$B$20+Inputs!$B$31*(1+$F4320)^2*Inputs!$B$21+Inputs!$B$22*(1+Inputs!$B$23)^2</f>
        <v>14819.886927768512</v>
      </c>
      <c r="T4320" s="36">
        <f>Inputs!$B$12*(1+$B4320)^3*$C4320+Inputs!$B$29*(1+$D4320)^3*Inputs!$B$19+Inputs!$B$30*(1+$E4320)^3*Inputs!$B$20+Inputs!$B$31*(1+$F4320)^3*Inputs!$B$21+Inputs!$B$22*(1+Inputs!$B$23)^3</f>
        <v>18153.195921272971</v>
      </c>
      <c r="U4320" s="36">
        <f>Inputs!$B$12*(1+$B4320)^4*$C4320+Inputs!$B$29*(1+$D4320)^4*Inputs!$B$19+Inputs!$B$30*(1+$E4320)^4*Inputs!$B$20+Inputs!$B$31*(1+$F4320)^4*Inputs!$B$21+Inputs!$B$22*(1+Inputs!$B$23)^4</f>
        <v>22988.792834641677</v>
      </c>
      <c r="V4320" s="35">
        <f>Inputs!$B$13/(Q4320*(1-$G4320))</f>
        <v>1.3907403285722142</v>
      </c>
      <c r="W4320" s="36">
        <f>Inputs!$B$13</f>
        <v>12660</v>
      </c>
      <c r="X4320" s="36">
        <f t="shared" si="673"/>
        <v>13939.236971012568</v>
      </c>
      <c r="Y4320" s="36">
        <f t="shared" si="674"/>
        <v>15785.194125505574</v>
      </c>
      <c r="Z4320" s="36">
        <f t="shared" si="675"/>
        <v>18428.777841412255</v>
      </c>
      <c r="AA4320" s="36">
        <f t="shared" si="676"/>
        <v>22189.377612334611</v>
      </c>
      <c r="AB4320" s="36">
        <f t="shared" si="677"/>
        <v>62275.017071123671</v>
      </c>
      <c r="AC4320" s="36">
        <f t="shared" si="678"/>
        <v>323872.04389072949</v>
      </c>
      <c r="AD4320" s="36">
        <f t="shared" si="679"/>
        <v>206540.03383806077</v>
      </c>
    </row>
    <row r="4321" spans="1:30" ht="14.25" customHeight="1" x14ac:dyDescent="0.25">
      <c r="A4321" s="16">
        <v>4305</v>
      </c>
      <c r="B4321" s="34">
        <v>0.281223377439274</v>
      </c>
      <c r="C4321" s="34">
        <v>6.6866010079923904E-2</v>
      </c>
      <c r="D4321" s="34">
        <v>5.0821225169194198E-2</v>
      </c>
      <c r="E4321" s="34">
        <v>2.0657135477324399E-2</v>
      </c>
      <c r="F4321" s="34">
        <v>5.5313332539414098E-3</v>
      </c>
      <c r="G4321" s="34">
        <v>0.171955116445484</v>
      </c>
      <c r="H4321" s="35">
        <v>1.0671703993550901</v>
      </c>
      <c r="I4321" s="34">
        <v>8.6921031532298104E-2</v>
      </c>
      <c r="J4321" s="34">
        <v>2.4180222205636499E-2</v>
      </c>
      <c r="K4321" s="36">
        <f>Inputs!$B$12*(1+$B4321)^4</f>
        <v>161677.9029505364</v>
      </c>
      <c r="L4321" s="36">
        <f t="shared" si="670"/>
        <v>17304.126352259405</v>
      </c>
      <c r="M4321" s="36">
        <f t="shared" si="671"/>
        <v>243221.70617700138</v>
      </c>
      <c r="N4321" s="37">
        <f>M4321/Inputs!$B$6</f>
        <v>370.76479600152652</v>
      </c>
      <c r="O4321" s="38">
        <f>IF(N4321&gt;Inputs!$B$4,1,0)</f>
        <v>0</v>
      </c>
      <c r="P4321" s="34">
        <f t="shared" si="672"/>
        <v>6.2740809326661609E-2</v>
      </c>
      <c r="Q4321" s="36">
        <f>Inputs!$B$12*(1+$B4321)^0*$C4321+Inputs!$B$29*(1+$D4321)^0*Inputs!$B$19+Inputs!$B$30*(1+$E4321)^0*Inputs!$B$20+Inputs!$B$31*(1+$F4321)^0*Inputs!$B$21+Inputs!$B$22*(1+Inputs!$B$23)^0</f>
        <v>12034.004632222357</v>
      </c>
      <c r="R4321" s="36">
        <f>Inputs!$B$12*(1+$B4321)^1*$C4321+Inputs!$B$29*(1+$D4321)^1*Inputs!$B$19+Inputs!$B$30*(1+$E4321)^1*Inputs!$B$20+Inputs!$B$31*(1+$F4321)^1*Inputs!$B$21+Inputs!$B$22*(1+Inputs!$B$23)^1</f>
        <v>13337.729737784515</v>
      </c>
      <c r="S4321" s="36">
        <f>Inputs!$B$12*(1+$B4321)^2*$C4321+Inputs!$B$29*(1+$D4321)^2*Inputs!$B$19+Inputs!$B$30*(1+$E4321)^2*Inputs!$B$20+Inputs!$B$31*(1+$F4321)^2*Inputs!$B$21+Inputs!$B$22*(1+Inputs!$B$23)^2</f>
        <v>14966.40655062033</v>
      </c>
      <c r="T4321" s="36">
        <f>Inputs!$B$12*(1+$B4321)^3*$C4321+Inputs!$B$29*(1+$D4321)^3*Inputs!$B$19+Inputs!$B$30*(1+$E4321)^3*Inputs!$B$20+Inputs!$B$31*(1+$F4321)^3*Inputs!$B$21+Inputs!$B$22*(1+Inputs!$B$23)^3</f>
        <v>17009.658872734937</v>
      </c>
      <c r="U4321" s="36">
        <f>Inputs!$B$12*(1+$B4321)^4*$C4321+Inputs!$B$29*(1+$D4321)^4*Inputs!$B$19+Inputs!$B$30*(1+$E4321)^4*Inputs!$B$20+Inputs!$B$31*(1+$F4321)^4*Inputs!$B$21+Inputs!$B$22*(1+Inputs!$B$23)^4</f>
        <v>19582.224673779714</v>
      </c>
      <c r="V4321" s="35">
        <f>Inputs!$B$13/(Q4321*(1-$G4321))</f>
        <v>1.270485325919706</v>
      </c>
      <c r="W4321" s="36">
        <f>Inputs!$B$13</f>
        <v>12660</v>
      </c>
      <c r="X4321" s="36">
        <f t="shared" si="673"/>
        <v>13470.178763662394</v>
      </c>
      <c r="Y4321" s="36">
        <f t="shared" si="674"/>
        <v>14485.115822262429</v>
      </c>
      <c r="Z4321" s="36">
        <f t="shared" si="675"/>
        <v>15746.75055893358</v>
      </c>
      <c r="AA4321" s="36">
        <f t="shared" si="676"/>
        <v>17304.126352259405</v>
      </c>
      <c r="AB4321" s="36">
        <f t="shared" si="677"/>
        <v>57019.001676234031</v>
      </c>
      <c r="AC4321" s="36">
        <f t="shared" si="678"/>
        <v>282472.3519306003</v>
      </c>
      <c r="AD4321" s="36">
        <f t="shared" si="679"/>
        <v>186202.70450076734</v>
      </c>
    </row>
    <row r="4322" spans="1:30" ht="14.25" customHeight="1" x14ac:dyDescent="0.25">
      <c r="A4322" s="16">
        <v>4306</v>
      </c>
      <c r="B4322" s="34">
        <v>0.50983827351390798</v>
      </c>
      <c r="C4322" s="34">
        <v>5.3284047055228698E-2</v>
      </c>
      <c r="D4322" s="34">
        <v>4.00377211610638E-2</v>
      </c>
      <c r="E4322" s="34">
        <v>4.5489197290853503E-2</v>
      </c>
      <c r="F4322" s="34">
        <v>2.01115427359458E-2</v>
      </c>
      <c r="G4322" s="34">
        <v>0.17770642440349399</v>
      </c>
      <c r="H4322" s="35">
        <v>0.94603591949258603</v>
      </c>
      <c r="I4322" s="34">
        <v>0.100926752319974</v>
      </c>
      <c r="J4322" s="34">
        <v>2.64320763331688E-2</v>
      </c>
      <c r="K4322" s="36">
        <f>Inputs!$B$12*(1+$B4322)^4</f>
        <v>311797.74613972317</v>
      </c>
      <c r="L4322" s="36">
        <f t="shared" si="670"/>
        <v>20047.873084973118</v>
      </c>
      <c r="M4322" s="36">
        <f t="shared" si="671"/>
        <v>228985.15955321363</v>
      </c>
      <c r="N4322" s="37">
        <f>M4322/Inputs!$B$6</f>
        <v>349.06274322136221</v>
      </c>
      <c r="O4322" s="38">
        <f>IF(N4322&gt;Inputs!$B$4,1,0)</f>
        <v>0</v>
      </c>
      <c r="P4322" s="34">
        <f t="shared" si="672"/>
        <v>7.4494675986805203E-2</v>
      </c>
      <c r="Q4322" s="36">
        <f>Inputs!$B$12*(1+$B4322)^0*$C4322+Inputs!$B$29*(1+$D4322)^0*Inputs!$B$19+Inputs!$B$30*(1+$E4322)^0*Inputs!$B$20+Inputs!$B$31*(1+$F4322)^0*Inputs!$B$21+Inputs!$B$22*(1+Inputs!$B$23)^0</f>
        <v>11219.086850740645</v>
      </c>
      <c r="R4322" s="36">
        <f>Inputs!$B$12*(1+$B4322)^1*$C4322+Inputs!$B$29*(1+$D4322)^1*Inputs!$B$19+Inputs!$B$30*(1+$E4322)^1*Inputs!$B$20+Inputs!$B$31*(1+$F4322)^1*Inputs!$B$21+Inputs!$B$22*(1+Inputs!$B$23)^1</f>
        <v>13117.092393292231</v>
      </c>
      <c r="S4322" s="36">
        <f>Inputs!$B$12*(1+$B4322)^2*$C4322+Inputs!$B$29*(1+$D4322)^2*Inputs!$B$19+Inputs!$B$30*(1+$E4322)^2*Inputs!$B$20+Inputs!$B$31*(1+$F4322)^2*Inputs!$B$21+Inputs!$B$22*(1+Inputs!$B$23)^2</f>
        <v>15856.359392634262</v>
      </c>
      <c r="T4322" s="36">
        <f>Inputs!$B$12*(1+$B4322)^3*$C4322+Inputs!$B$29*(1+$D4322)^3*Inputs!$B$19+Inputs!$B$30*(1+$E4322)^3*Inputs!$B$20+Inputs!$B$31*(1+$F4322)^3*Inputs!$B$21+Inputs!$B$22*(1+Inputs!$B$23)^3</f>
        <v>19860.998079281628</v>
      </c>
      <c r="U4322" s="36">
        <f>Inputs!$B$12*(1+$B4322)^4*$C4322+Inputs!$B$29*(1+$D4322)^4*Inputs!$B$19+Inputs!$B$30*(1+$E4322)^4*Inputs!$B$20+Inputs!$B$31*(1+$F4322)^4*Inputs!$B$21+Inputs!$B$22*(1+Inputs!$B$23)^4</f>
        <v>25771.148941315412</v>
      </c>
      <c r="V4322" s="35">
        <f>Inputs!$B$13/(Q4322*(1-$G4322))</f>
        <v>1.3723007427610125</v>
      </c>
      <c r="W4322" s="36">
        <f>Inputs!$B$13</f>
        <v>12660</v>
      </c>
      <c r="X4322" s="36">
        <f t="shared" si="673"/>
        <v>13652.340308492487</v>
      </c>
      <c r="Y4322" s="36">
        <f t="shared" si="674"/>
        <v>15113.911871475062</v>
      </c>
      <c r="Z4322" s="36">
        <f t="shared" si="675"/>
        <v>17190.646476377002</v>
      </c>
      <c r="AA4322" s="36">
        <f t="shared" si="676"/>
        <v>20047.873084973118</v>
      </c>
      <c r="AB4322" s="36">
        <f t="shared" si="677"/>
        <v>58187.7975854447</v>
      </c>
      <c r="AC4322" s="36">
        <f t="shared" si="678"/>
        <v>276231.55244433344</v>
      </c>
      <c r="AD4322" s="36">
        <f t="shared" si="679"/>
        <v>170797.36196776893</v>
      </c>
    </row>
    <row r="4323" spans="1:30" ht="14.25" customHeight="1" x14ac:dyDescent="0.25">
      <c r="A4323" s="16">
        <v>4307</v>
      </c>
      <c r="B4323" s="34">
        <v>0.266558492152634</v>
      </c>
      <c r="C4323" s="34">
        <v>7.6395034492347094E-2</v>
      </c>
      <c r="D4323" s="34">
        <v>4.0635873781431402E-2</v>
      </c>
      <c r="E4323" s="34">
        <v>1.85133666525483E-2</v>
      </c>
      <c r="F4323" s="34">
        <v>3.7361031731551302E-3</v>
      </c>
      <c r="G4323" s="34">
        <v>0.200461775465439</v>
      </c>
      <c r="H4323" s="35">
        <v>0.925906022870291</v>
      </c>
      <c r="I4323" s="34">
        <v>0.10094802313279801</v>
      </c>
      <c r="J4323" s="34">
        <v>3.0520466529117701E-2</v>
      </c>
      <c r="K4323" s="36">
        <f>Inputs!$B$12*(1+$B4323)^4</f>
        <v>154401.76303763702</v>
      </c>
      <c r="L4323" s="36">
        <f t="shared" si="670"/>
        <v>15070.694421243641</v>
      </c>
      <c r="M4323" s="36">
        <f t="shared" si="671"/>
        <v>187910.54403979785</v>
      </c>
      <c r="N4323" s="37">
        <f>M4323/Inputs!$B$6</f>
        <v>286.44900006066746</v>
      </c>
      <c r="O4323" s="38">
        <f>IF(N4323&gt;Inputs!$B$4,1,0)</f>
        <v>0</v>
      </c>
      <c r="P4323" s="34">
        <f t="shared" si="672"/>
        <v>7.0427556603680302E-2</v>
      </c>
      <c r="Q4323" s="36">
        <f>Inputs!$B$12*(1+$B4323)^0*$C4323+Inputs!$B$29*(1+$D4323)^0*Inputs!$B$19+Inputs!$B$30*(1+$E4323)^0*Inputs!$B$20+Inputs!$B$31*(1+$F4323)^0*Inputs!$B$21+Inputs!$B$22*(1+Inputs!$B$23)^0</f>
        <v>12605.746096967749</v>
      </c>
      <c r="R4323" s="36">
        <f>Inputs!$B$12*(1+$B4323)^1*$C4323+Inputs!$B$29*(1+$D4323)^1*Inputs!$B$19+Inputs!$B$30*(1+$E4323)^1*Inputs!$B$20+Inputs!$B$31*(1+$F4323)^1*Inputs!$B$21+Inputs!$B$22*(1+Inputs!$B$23)^1</f>
        <v>13955.95598013042</v>
      </c>
      <c r="S4323" s="36">
        <f>Inputs!$B$12*(1+$B4323)^2*$C4323+Inputs!$B$29*(1+$D4323)^2*Inputs!$B$19+Inputs!$B$30*(1+$E4323)^2*Inputs!$B$20+Inputs!$B$31*(1+$F4323)^2*Inputs!$B$21+Inputs!$B$22*(1+Inputs!$B$23)^2</f>
        <v>15636.1542498075</v>
      </c>
      <c r="T4323" s="36">
        <f>Inputs!$B$12*(1+$B4323)^3*$C4323+Inputs!$B$29*(1+$D4323)^3*Inputs!$B$19+Inputs!$B$30*(1+$E4323)^3*Inputs!$B$20+Inputs!$B$31*(1+$F4323)^3*Inputs!$B$21+Inputs!$B$22*(1+Inputs!$B$23)^3</f>
        <v>17733.331160043577</v>
      </c>
      <c r="U4323" s="36">
        <f>Inputs!$B$12*(1+$B4323)^4*$C4323+Inputs!$B$29*(1+$D4323)^4*Inputs!$B$19+Inputs!$B$30*(1+$E4323)^4*Inputs!$B$20+Inputs!$B$31*(1+$F4323)^4*Inputs!$B$21+Inputs!$B$22*(1+Inputs!$B$23)^4</f>
        <v>20357.625624423388</v>
      </c>
      <c r="V4323" s="35">
        <f>Inputs!$B$13/(Q4323*(1-$G4323))</f>
        <v>1.2561049262595716</v>
      </c>
      <c r="W4323" s="36">
        <f>Inputs!$B$13</f>
        <v>12660</v>
      </c>
      <c r="X4323" s="36">
        <f t="shared" si="673"/>
        <v>13094.904776071924</v>
      </c>
      <c r="Y4323" s="36">
        <f t="shared" si="674"/>
        <v>13639.42642250149</v>
      </c>
      <c r="Z4323" s="36">
        <f t="shared" si="675"/>
        <v>14298.365741976097</v>
      </c>
      <c r="AA4323" s="36">
        <f t="shared" si="676"/>
        <v>15070.694421243641</v>
      </c>
      <c r="AB4323" s="36">
        <f t="shared" si="677"/>
        <v>51573.716440040465</v>
      </c>
      <c r="AC4323" s="36">
        <f t="shared" si="678"/>
        <v>220519.63456994601</v>
      </c>
      <c r="AD4323" s="36">
        <f t="shared" si="679"/>
        <v>136336.82759975738</v>
      </c>
    </row>
    <row r="4324" spans="1:30" ht="14.25" customHeight="1" x14ac:dyDescent="0.25">
      <c r="A4324" s="16">
        <v>4308</v>
      </c>
      <c r="B4324" s="34">
        <v>0.32203996628562098</v>
      </c>
      <c r="C4324" s="34">
        <v>7.2180598375633301E-2</v>
      </c>
      <c r="D4324" s="34">
        <v>5.3603613265607003E-2</v>
      </c>
      <c r="E4324" s="34">
        <v>5.1710980360083099E-2</v>
      </c>
      <c r="F4324" s="34">
        <v>1.21613570830062E-2</v>
      </c>
      <c r="G4324" s="34">
        <v>0.17455199096205501</v>
      </c>
      <c r="H4324" s="35">
        <v>1.05061662739489</v>
      </c>
      <c r="I4324" s="34">
        <v>8.6417610270817902E-2</v>
      </c>
      <c r="J4324" s="34">
        <v>2.8068633138091E-2</v>
      </c>
      <c r="K4324" s="36">
        <f>Inputs!$B$12*(1+$B4324)^4</f>
        <v>183286.12434873308</v>
      </c>
      <c r="L4324" s="36">
        <f t="shared" si="670"/>
        <v>19524.642647453104</v>
      </c>
      <c r="M4324" s="36">
        <f t="shared" si="671"/>
        <v>287848.82963100186</v>
      </c>
      <c r="N4324" s="37">
        <f>M4324/Inputs!$B$6</f>
        <v>438.79394760823453</v>
      </c>
      <c r="O4324" s="38">
        <f>IF(N4324&gt;Inputs!$B$4,1,0)</f>
        <v>1</v>
      </c>
      <c r="P4324" s="34">
        <f t="shared" si="672"/>
        <v>5.8348977132726902E-2</v>
      </c>
      <c r="Q4324" s="36">
        <f>Inputs!$B$12*(1+$B4324)^0*$C4324+Inputs!$B$29*(1+$D4324)^0*Inputs!$B$19+Inputs!$B$30*(1+$E4324)^0*Inputs!$B$20+Inputs!$B$31*(1+$F4324)^0*Inputs!$B$21+Inputs!$B$22*(1+Inputs!$B$23)^0</f>
        <v>12352.879929964918</v>
      </c>
      <c r="R4324" s="36">
        <f>Inputs!$B$12*(1+$B4324)^1*$C4324+Inputs!$B$29*(1+$D4324)^1*Inputs!$B$19+Inputs!$B$30*(1+$E4324)^1*Inputs!$B$20+Inputs!$B$31*(1+$F4324)^1*Inputs!$B$21+Inputs!$B$22*(1+Inputs!$B$23)^1</f>
        <v>14040.104311325456</v>
      </c>
      <c r="S4324" s="36">
        <f>Inputs!$B$12*(1+$B4324)^2*$C4324+Inputs!$B$29*(1+$D4324)^2*Inputs!$B$19+Inputs!$B$30*(1+$E4324)^2*Inputs!$B$20+Inputs!$B$31*(1+$F4324)^2*Inputs!$B$21+Inputs!$B$22*(1+Inputs!$B$23)^2</f>
        <v>16191.26728098224</v>
      </c>
      <c r="T4324" s="36">
        <f>Inputs!$B$12*(1+$B4324)^3*$C4324+Inputs!$B$29*(1+$D4324)^3*Inputs!$B$19+Inputs!$B$30*(1+$E4324)^3*Inputs!$B$20+Inputs!$B$31*(1+$F4324)^3*Inputs!$B$21+Inputs!$B$22*(1+Inputs!$B$23)^3</f>
        <v>18951.814269402821</v>
      </c>
      <c r="U4324" s="36">
        <f>Inputs!$B$12*(1+$B4324)^4*$C4324+Inputs!$B$29*(1+$D4324)^4*Inputs!$B$19+Inputs!$B$30*(1+$E4324)^4*Inputs!$B$20+Inputs!$B$31*(1+$F4324)^4*Inputs!$B$21+Inputs!$B$22*(1+Inputs!$B$23)^4</f>
        <v>22513.815343596812</v>
      </c>
      <c r="V4324" s="35">
        <f>Inputs!$B$13/(Q4324*(1-$G4324))</f>
        <v>1.2415830106250241</v>
      </c>
      <c r="W4324" s="36">
        <f>Inputs!$B$13</f>
        <v>12660</v>
      </c>
      <c r="X4324" s="36">
        <f t="shared" si="673"/>
        <v>13835.877220327595</v>
      </c>
      <c r="Y4324" s="36">
        <f t="shared" si="674"/>
        <v>15317.680630650897</v>
      </c>
      <c r="Z4324" s="36">
        <f t="shared" si="675"/>
        <v>17182.427566950013</v>
      </c>
      <c r="AA4324" s="36">
        <f t="shared" si="676"/>
        <v>19524.642647453104</v>
      </c>
      <c r="AB4324" s="36">
        <f t="shared" si="677"/>
        <v>60554.829359224925</v>
      </c>
      <c r="AC4324" s="36">
        <f t="shared" si="678"/>
        <v>344010.7036224014</v>
      </c>
      <c r="AD4324" s="36">
        <f t="shared" si="679"/>
        <v>227294.00027177695</v>
      </c>
    </row>
    <row r="4325" spans="1:30" ht="14.25" customHeight="1" x14ac:dyDescent="0.25">
      <c r="A4325" s="16">
        <v>4309</v>
      </c>
      <c r="B4325" s="34">
        <v>0.300607564827444</v>
      </c>
      <c r="C4325" s="34">
        <v>4.1976467812367101E-2</v>
      </c>
      <c r="D4325" s="34">
        <v>3.3182490808278398E-2</v>
      </c>
      <c r="E4325" s="34">
        <v>5.2854110433245297E-2</v>
      </c>
      <c r="F4325" s="34">
        <v>1.04335025286877E-2</v>
      </c>
      <c r="G4325" s="34">
        <v>0.202935956913884</v>
      </c>
      <c r="H4325" s="35">
        <v>1.14801466908321</v>
      </c>
      <c r="I4325" s="34">
        <v>0.10284800389957</v>
      </c>
      <c r="J4325" s="34">
        <v>1.7112026281570401E-2</v>
      </c>
      <c r="K4325" s="36">
        <f>Inputs!$B$12*(1+$B4325)^4</f>
        <v>171686.58143394205</v>
      </c>
      <c r="L4325" s="36">
        <f t="shared" si="670"/>
        <v>14792.474462518232</v>
      </c>
      <c r="M4325" s="36">
        <f t="shared" si="671"/>
        <v>158354.47232271297</v>
      </c>
      <c r="N4325" s="37">
        <f>M4325/Inputs!$B$6</f>
        <v>241.39401268706246</v>
      </c>
      <c r="O4325" s="38">
        <f>IF(N4325&gt;Inputs!$B$4,1,0)</f>
        <v>0</v>
      </c>
      <c r="P4325" s="34">
        <f t="shared" si="672"/>
        <v>8.5735977617999587E-2</v>
      </c>
      <c r="Q4325" s="36">
        <f>Inputs!$B$12*(1+$B4325)^0*$C4325+Inputs!$B$29*(1+$D4325)^0*Inputs!$B$19+Inputs!$B$30*(1+$E4325)^0*Inputs!$B$20+Inputs!$B$31*(1+$F4325)^0*Inputs!$B$21+Inputs!$B$22*(1+Inputs!$B$23)^0</f>
        <v>10540.632096168949</v>
      </c>
      <c r="R4325" s="36">
        <f>Inputs!$B$12*(1+$B4325)^1*$C4325+Inputs!$B$29*(1+$D4325)^1*Inputs!$B$19+Inputs!$B$30*(1+$E4325)^1*Inputs!$B$20+Inputs!$B$31*(1+$F4325)^1*Inputs!$B$21+Inputs!$B$22*(1+Inputs!$B$23)^1</f>
        <v>11517.967337679906</v>
      </c>
      <c r="S4325" s="36">
        <f>Inputs!$B$12*(1+$B4325)^2*$C4325+Inputs!$B$29*(1+$D4325)^2*Inputs!$B$19+Inputs!$B$30*(1+$E4325)^2*Inputs!$B$20+Inputs!$B$31*(1+$F4325)^2*Inputs!$B$21+Inputs!$B$22*(1+Inputs!$B$23)^2</f>
        <v>12731.960769966023</v>
      </c>
      <c r="T4325" s="36">
        <f>Inputs!$B$12*(1+$B4325)^3*$C4325+Inputs!$B$29*(1+$D4325)^3*Inputs!$B$19+Inputs!$B$30*(1+$E4325)^3*Inputs!$B$20+Inputs!$B$31*(1+$F4325)^3*Inputs!$B$21+Inputs!$B$22*(1+Inputs!$B$23)^3</f>
        <v>14251.462466139668</v>
      </c>
      <c r="U4325" s="36">
        <f>Inputs!$B$12*(1+$B4325)^4*$C4325+Inputs!$B$29*(1+$D4325)^4*Inputs!$B$19+Inputs!$B$30*(1+$E4325)^4*Inputs!$B$20+Inputs!$B$31*(1+$F4325)^4*Inputs!$B$21+Inputs!$B$22*(1+Inputs!$B$23)^4</f>
        <v>16165.910607812519</v>
      </c>
      <c r="V4325" s="35">
        <f>Inputs!$B$13/(Q4325*(1-$G4325))</f>
        <v>1.5068632200579821</v>
      </c>
      <c r="W4325" s="36">
        <f>Inputs!$B$13</f>
        <v>12660</v>
      </c>
      <c r="X4325" s="36">
        <f t="shared" si="673"/>
        <v>13010.237159360981</v>
      </c>
      <c r="Y4325" s="36">
        <f t="shared" si="674"/>
        <v>13471.100137568388</v>
      </c>
      <c r="Z4325" s="36">
        <f t="shared" si="675"/>
        <v>14059.745135980669</v>
      </c>
      <c r="AA4325" s="36">
        <f t="shared" si="676"/>
        <v>14792.474462518232</v>
      </c>
      <c r="AB4325" s="36">
        <f t="shared" si="677"/>
        <v>50790.159785142634</v>
      </c>
      <c r="AC4325" s="36">
        <f t="shared" si="678"/>
        <v>175487.63182390772</v>
      </c>
      <c r="AD4325" s="36">
        <f t="shared" si="679"/>
        <v>107564.31253757034</v>
      </c>
    </row>
    <row r="4326" spans="1:30" ht="14.25" customHeight="1" x14ac:dyDescent="0.25">
      <c r="A4326" s="16">
        <v>4310</v>
      </c>
      <c r="B4326" s="34">
        <v>0.318297593230355</v>
      </c>
      <c r="C4326" s="34">
        <v>7.7351457124307396E-2</v>
      </c>
      <c r="D4326" s="34">
        <v>4.53042771119396E-2</v>
      </c>
      <c r="E4326" s="34">
        <v>4.5016454317325802E-2</v>
      </c>
      <c r="F4326" s="34">
        <v>1.1311525054141699E-2</v>
      </c>
      <c r="G4326" s="34">
        <v>0.20092153814725899</v>
      </c>
      <c r="H4326" s="35">
        <v>1.0120221043640001</v>
      </c>
      <c r="I4326" s="34">
        <v>0.10333212640055101</v>
      </c>
      <c r="J4326" s="34">
        <v>2.0422157324066902E-2</v>
      </c>
      <c r="K4326" s="36">
        <f>Inputs!$B$12*(1+$B4326)^4</f>
        <v>181219.5665045908</v>
      </c>
      <c r="L4326" s="36">
        <f t="shared" si="670"/>
        <v>18665.899483029396</v>
      </c>
      <c r="M4326" s="36">
        <f t="shared" si="671"/>
        <v>197034.74312882702</v>
      </c>
      <c r="N4326" s="37">
        <f>M4326/Inputs!$B$6</f>
        <v>300.35784013540706</v>
      </c>
      <c r="O4326" s="38">
        <f>IF(N4326&gt;Inputs!$B$4,1,0)</f>
        <v>0</v>
      </c>
      <c r="P4326" s="34">
        <f t="shared" si="672"/>
        <v>8.2909969076484097E-2</v>
      </c>
      <c r="Q4326" s="36">
        <f>Inputs!$B$12*(1+$B4326)^0*$C4326+Inputs!$B$29*(1+$D4326)^0*Inputs!$B$19+Inputs!$B$30*(1+$E4326)^0*Inputs!$B$20+Inputs!$B$31*(1+$F4326)^0*Inputs!$B$21+Inputs!$B$22*(1+Inputs!$B$23)^0</f>
        <v>12663.131454885366</v>
      </c>
      <c r="R4326" s="36">
        <f>Inputs!$B$12*(1+$B4326)^1*$C4326+Inputs!$B$29*(1+$D4326)^1*Inputs!$B$19+Inputs!$B$30*(1+$E4326)^1*Inputs!$B$20+Inputs!$B$31*(1+$F4326)^1*Inputs!$B$21+Inputs!$B$22*(1+Inputs!$B$23)^1</f>
        <v>14384.882027961758</v>
      </c>
      <c r="S4326" s="36">
        <f>Inputs!$B$12*(1+$B4326)^2*$C4326+Inputs!$B$29*(1+$D4326)^2*Inputs!$B$19+Inputs!$B$30*(1+$E4326)^2*Inputs!$B$20+Inputs!$B$31*(1+$F4326)^2*Inputs!$B$21+Inputs!$B$22*(1+Inputs!$B$23)^2</f>
        <v>16587.202018933436</v>
      </c>
      <c r="T4326" s="36">
        <f>Inputs!$B$12*(1+$B4326)^3*$C4326+Inputs!$B$29*(1+$D4326)^3*Inputs!$B$19+Inputs!$B$30*(1+$E4326)^3*Inputs!$B$20+Inputs!$B$31*(1+$F4326)^3*Inputs!$B$21+Inputs!$B$22*(1+Inputs!$B$23)^3</f>
        <v>19420.236455622617</v>
      </c>
      <c r="U4326" s="36">
        <f>Inputs!$B$12*(1+$B4326)^4*$C4326+Inputs!$B$29*(1+$D4326)^4*Inputs!$B$19+Inputs!$B$30*(1+$E4326)^4*Inputs!$B$20+Inputs!$B$31*(1+$F4326)^4*Inputs!$B$21+Inputs!$B$22*(1+Inputs!$B$23)^4</f>
        <v>23081.790743883372</v>
      </c>
      <c r="V4326" s="35">
        <f>Inputs!$B$13/(Q4326*(1-$G4326))</f>
        <v>1.2511320960173549</v>
      </c>
      <c r="W4326" s="36">
        <f>Inputs!$B$13</f>
        <v>12660</v>
      </c>
      <c r="X4326" s="36">
        <f t="shared" si="673"/>
        <v>13694.203422045935</v>
      </c>
      <c r="Y4326" s="36">
        <f t="shared" si="674"/>
        <v>14998.461376005856</v>
      </c>
      <c r="Z4326" s="36">
        <f t="shared" si="675"/>
        <v>16632.499917919464</v>
      </c>
      <c r="AA4326" s="36">
        <f t="shared" si="676"/>
        <v>18665.899483029396</v>
      </c>
      <c r="AB4326" s="36">
        <f t="shared" si="677"/>
        <v>56530.082604729672</v>
      </c>
      <c r="AC4326" s="36">
        <f t="shared" si="678"/>
        <v>229732.29433116992</v>
      </c>
      <c r="AD4326" s="36">
        <f t="shared" si="679"/>
        <v>140504.66052409733</v>
      </c>
    </row>
    <row r="4327" spans="1:30" ht="14.25" customHeight="1" x14ac:dyDescent="0.25">
      <c r="A4327" s="16">
        <v>4311</v>
      </c>
      <c r="B4327" s="34">
        <v>0.42031172197420302</v>
      </c>
      <c r="C4327" s="34">
        <v>8.88532978949301E-2</v>
      </c>
      <c r="D4327" s="34">
        <v>1.08023099446361E-2</v>
      </c>
      <c r="E4327" s="34">
        <v>2.8791461261350099E-2</v>
      </c>
      <c r="F4327" s="34">
        <v>1.44996908782517E-2</v>
      </c>
      <c r="G4327" s="34">
        <v>0.22441550204622801</v>
      </c>
      <c r="H4327" s="35">
        <v>1.02555747997693</v>
      </c>
      <c r="I4327" s="34">
        <v>9.3953287558989004E-2</v>
      </c>
      <c r="J4327" s="34">
        <v>2.35227684502772E-2</v>
      </c>
      <c r="K4327" s="36">
        <f>Inputs!$B$12*(1+$B4327)^4</f>
        <v>244166.42009598005</v>
      </c>
      <c r="L4327" s="36">
        <f t="shared" si="670"/>
        <v>23975.581032061051</v>
      </c>
      <c r="M4327" s="36">
        <f t="shared" si="671"/>
        <v>287586.79702690314</v>
      </c>
      <c r="N4327" s="37">
        <f>M4327/Inputs!$B$6</f>
        <v>438.3945076629621</v>
      </c>
      <c r="O4327" s="38">
        <f>IF(N4327&gt;Inputs!$B$4,1,0)</f>
        <v>1</v>
      </c>
      <c r="P4327" s="34">
        <f t="shared" si="672"/>
        <v>7.04305191087118E-2</v>
      </c>
      <c r="Q4327" s="36">
        <f>Inputs!$B$12*(1+$B4327)^0*$C4327+Inputs!$B$29*(1+$D4327)^0*Inputs!$B$19+Inputs!$B$30*(1+$E4327)^0*Inputs!$B$20+Inputs!$B$31*(1+$F4327)^0*Inputs!$B$21+Inputs!$B$22*(1+Inputs!$B$23)^0</f>
        <v>13353.241901122728</v>
      </c>
      <c r="R4327" s="36">
        <f>Inputs!$B$12*(1+$B4327)^1*$C4327+Inputs!$B$29*(1+$D4327)^1*Inputs!$B$19+Inputs!$B$30*(1+$E4327)^1*Inputs!$B$20+Inputs!$B$31*(1+$F4327)^1*Inputs!$B$21+Inputs!$B$22*(1+Inputs!$B$23)^1</f>
        <v>15698.353119255233</v>
      </c>
      <c r="S4327" s="36">
        <f>Inputs!$B$12*(1+$B4327)^2*$C4327+Inputs!$B$29*(1+$D4327)^2*Inputs!$B$19+Inputs!$B$30*(1+$E4327)^2*Inputs!$B$20+Inputs!$B$31*(1+$F4327)^2*Inputs!$B$21+Inputs!$B$22*(1+Inputs!$B$23)^2</f>
        <v>18986.628772284093</v>
      </c>
      <c r="T4327" s="36">
        <f>Inputs!$B$12*(1+$B4327)^3*$C4327+Inputs!$B$29*(1+$D4327)^3*Inputs!$B$19+Inputs!$B$30*(1+$E4327)^3*Inputs!$B$20+Inputs!$B$31*(1+$F4327)^3*Inputs!$B$21+Inputs!$B$22*(1+Inputs!$B$23)^3</f>
        <v>23613.942481185833</v>
      </c>
      <c r="U4327" s="36">
        <f>Inputs!$B$12*(1+$B4327)^4*$C4327+Inputs!$B$29*(1+$D4327)^4*Inputs!$B$19+Inputs!$B$30*(1+$E4327)^4*Inputs!$B$20+Inputs!$B$31*(1+$F4327)^4*Inputs!$B$21+Inputs!$B$22*(1+Inputs!$B$23)^4</f>
        <v>30142.551685876675</v>
      </c>
      <c r="V4327" s="35">
        <f>Inputs!$B$13/(Q4327*(1-$G4327))</f>
        <v>1.2224127446433404</v>
      </c>
      <c r="W4327" s="36">
        <f>Inputs!$B$13</f>
        <v>12660</v>
      </c>
      <c r="X4327" s="36">
        <f t="shared" si="673"/>
        <v>14284.165439166398</v>
      </c>
      <c r="Y4327" s="36">
        <f t="shared" si="674"/>
        <v>16551.506845090862</v>
      </c>
      <c r="Z4327" s="36">
        <f t="shared" si="675"/>
        <v>19684.014681862081</v>
      </c>
      <c r="AA4327" s="36">
        <f t="shared" si="676"/>
        <v>23975.581032061051</v>
      </c>
      <c r="AB4327" s="36">
        <f t="shared" si="677"/>
        <v>65198.529963257293</v>
      </c>
      <c r="AC4327" s="36">
        <f t="shared" si="678"/>
        <v>348422.15255096281</v>
      </c>
      <c r="AD4327" s="36">
        <f t="shared" si="679"/>
        <v>222388.26706364585</v>
      </c>
    </row>
    <row r="4328" spans="1:30" ht="14.25" customHeight="1" x14ac:dyDescent="0.25">
      <c r="A4328" s="16">
        <v>4312</v>
      </c>
      <c r="B4328" s="34">
        <v>0.295703214009708</v>
      </c>
      <c r="C4328" s="34">
        <v>9.2397115494921106E-2</v>
      </c>
      <c r="D4328" s="34">
        <v>3.1668260466709397E-2</v>
      </c>
      <c r="E4328" s="34">
        <v>6.1345778407863101E-2</v>
      </c>
      <c r="F4328" s="34">
        <v>1.82042641575559E-2</v>
      </c>
      <c r="G4328" s="34">
        <v>0.194063416390689</v>
      </c>
      <c r="H4328" s="35">
        <v>1.1041862967049301</v>
      </c>
      <c r="I4328" s="34">
        <v>8.7076429850962894E-2</v>
      </c>
      <c r="J4328" s="34">
        <v>2.7058837648141602E-2</v>
      </c>
      <c r="K4328" s="36">
        <f>Inputs!$B$12*(1+$B4328)^4</f>
        <v>169111.59845870305</v>
      </c>
      <c r="L4328" s="36">
        <f t="shared" si="670"/>
        <v>22078.22318697118</v>
      </c>
      <c r="M4328" s="36">
        <f t="shared" si="671"/>
        <v>313336.89299420326</v>
      </c>
      <c r="N4328" s="37">
        <f>M4328/Inputs!$B$6</f>
        <v>477.64770273506593</v>
      </c>
      <c r="O4328" s="38">
        <f>IF(N4328&gt;Inputs!$B$4,1,0)</f>
        <v>1</v>
      </c>
      <c r="P4328" s="34">
        <f t="shared" si="672"/>
        <v>6.0017592202821296E-2</v>
      </c>
      <c r="Q4328" s="36">
        <f>Inputs!$B$12*(1+$B4328)^0*$C4328+Inputs!$B$29*(1+$D4328)^0*Inputs!$B$19+Inputs!$B$30*(1+$E4328)^0*Inputs!$B$20+Inputs!$B$31*(1+$F4328)^0*Inputs!$B$21+Inputs!$B$22*(1+Inputs!$B$23)^0</f>
        <v>13565.870957122188</v>
      </c>
      <c r="R4328" s="36">
        <f>Inputs!$B$12*(1+$B4328)^1*$C4328+Inputs!$B$29*(1+$D4328)^1*Inputs!$B$19+Inputs!$B$30*(1+$E4328)^1*Inputs!$B$20+Inputs!$B$31*(1+$F4328)^1*Inputs!$B$21+Inputs!$B$22*(1+Inputs!$B$23)^1</f>
        <v>15476.8174063765</v>
      </c>
      <c r="S4328" s="36">
        <f>Inputs!$B$12*(1+$B4328)^2*$C4328+Inputs!$B$29*(1+$D4328)^2*Inputs!$B$19+Inputs!$B$30*(1+$E4328)^2*Inputs!$B$20+Inputs!$B$31*(1+$F4328)^2*Inputs!$B$21+Inputs!$B$22*(1+Inputs!$B$23)^2</f>
        <v>17884.699180653552</v>
      </c>
      <c r="T4328" s="36">
        <f>Inputs!$B$12*(1+$B4328)^3*$C4328+Inputs!$B$29*(1+$D4328)^3*Inputs!$B$19+Inputs!$B$30*(1+$E4328)^3*Inputs!$B$20+Inputs!$B$31*(1+$F4328)^3*Inputs!$B$21+Inputs!$B$22*(1+Inputs!$B$23)^3</f>
        <v>20933.509143369949</v>
      </c>
      <c r="U4328" s="36">
        <f>Inputs!$B$12*(1+$B4328)^4*$C4328+Inputs!$B$29*(1+$D4328)^4*Inputs!$B$19+Inputs!$B$30*(1+$E4328)^4*Inputs!$B$20+Inputs!$B$31*(1+$F4328)^4*Inputs!$B$21+Inputs!$B$22*(1+Inputs!$B$23)^4</f>
        <v>24809.664774134257</v>
      </c>
      <c r="V4328" s="35">
        <f>Inputs!$B$13/(Q4328*(1-$G4328))</f>
        <v>1.1579375939008598</v>
      </c>
      <c r="W4328" s="36">
        <f>Inputs!$B$13</f>
        <v>12660</v>
      </c>
      <c r="X4328" s="36">
        <f t="shared" si="673"/>
        <v>14275.727140252618</v>
      </c>
      <c r="Y4328" s="36">
        <f t="shared" si="674"/>
        <v>16303.051501710082</v>
      </c>
      <c r="Z4328" s="36">
        <f t="shared" si="675"/>
        <v>18855.526896383562</v>
      </c>
      <c r="AA4328" s="36">
        <f t="shared" si="676"/>
        <v>22078.22318697118</v>
      </c>
      <c r="AB4328" s="36">
        <f t="shared" si="677"/>
        <v>64462.348671174448</v>
      </c>
      <c r="AC4328" s="36">
        <f t="shared" si="678"/>
        <v>377816.46033245791</v>
      </c>
      <c r="AD4328" s="36">
        <f t="shared" si="679"/>
        <v>248874.54432302882</v>
      </c>
    </row>
    <row r="4329" spans="1:30" ht="14.25" customHeight="1" x14ac:dyDescent="0.25">
      <c r="A4329" s="16">
        <v>4313</v>
      </c>
      <c r="B4329" s="34">
        <v>0.210359473633979</v>
      </c>
      <c r="C4329" s="34">
        <v>9.9909263182982405E-2</v>
      </c>
      <c r="D4329" s="34">
        <v>3.00755854032695E-2</v>
      </c>
      <c r="E4329" s="34">
        <v>4.6363404595788298E-2</v>
      </c>
      <c r="F4329" s="34">
        <v>-2.6708433661620599E-3</v>
      </c>
      <c r="G4329" s="34">
        <v>0.19191785854562601</v>
      </c>
      <c r="H4329" s="35">
        <v>1.1055265997000401</v>
      </c>
      <c r="I4329" s="34">
        <v>0.1031814712511</v>
      </c>
      <c r="J4329" s="34">
        <v>2.6446575944189098E-2</v>
      </c>
      <c r="K4329" s="36">
        <f>Inputs!$B$12*(1+$B4329)^4</f>
        <v>128768.23579584961</v>
      </c>
      <c r="L4329" s="36">
        <f t="shared" si="670"/>
        <v>19175.489102381987</v>
      </c>
      <c r="M4329" s="36">
        <f t="shared" si="671"/>
        <v>214566.58307386801</v>
      </c>
      <c r="N4329" s="37">
        <f>M4329/Inputs!$B$6</f>
        <v>327.0832059052866</v>
      </c>
      <c r="O4329" s="38">
        <f>IF(N4329&gt;Inputs!$B$4,1,0)</f>
        <v>0</v>
      </c>
      <c r="P4329" s="34">
        <f t="shared" si="672"/>
        <v>7.6734895306910897E-2</v>
      </c>
      <c r="Q4329" s="36">
        <f>Inputs!$B$12*(1+$B4329)^0*$C4329+Inputs!$B$29*(1+$D4329)^0*Inputs!$B$19+Inputs!$B$30*(1+$E4329)^0*Inputs!$B$20+Inputs!$B$31*(1+$F4329)^0*Inputs!$B$21+Inputs!$B$22*(1+Inputs!$B$23)^0</f>
        <v>14016.599818405866</v>
      </c>
      <c r="R4329" s="36">
        <f>Inputs!$B$12*(1+$B4329)^1*$C4329+Inputs!$B$29*(1+$D4329)^1*Inputs!$B$19+Inputs!$B$30*(1+$E4329)^1*Inputs!$B$20+Inputs!$B$31*(1+$F4329)^1*Inputs!$B$21+Inputs!$B$22*(1+Inputs!$B$23)^1</f>
        <v>15412.158372172078</v>
      </c>
      <c r="S4329" s="36">
        <f>Inputs!$B$12*(1+$B4329)^2*$C4329+Inputs!$B$29*(1+$D4329)^2*Inputs!$B$19+Inputs!$B$30*(1+$E4329)^2*Inputs!$B$20+Inputs!$B$31*(1+$F4329)^2*Inputs!$B$21+Inputs!$B$22*(1+Inputs!$B$23)^2</f>
        <v>17079.324841836267</v>
      </c>
      <c r="T4329" s="36">
        <f>Inputs!$B$12*(1+$B4329)^3*$C4329+Inputs!$B$29*(1+$D4329)^3*Inputs!$B$19+Inputs!$B$30*(1+$E4329)^3*Inputs!$B$20+Inputs!$B$31*(1+$F4329)^3*Inputs!$B$21+Inputs!$B$22*(1+Inputs!$B$23)^3</f>
        <v>19074.178125461389</v>
      </c>
      <c r="U4329" s="36">
        <f>Inputs!$B$12*(1+$B4329)^4*$C4329+Inputs!$B$29*(1+$D4329)^4*Inputs!$B$19+Inputs!$B$30*(1+$E4329)^4*Inputs!$B$20+Inputs!$B$31*(1+$F4329)^4*Inputs!$B$21+Inputs!$B$22*(1+Inputs!$B$23)^4</f>
        <v>21464.547859425147</v>
      </c>
      <c r="V4329" s="35">
        <f>Inputs!$B$13/(Q4329*(1-$G4329))</f>
        <v>1.1177264352337732</v>
      </c>
      <c r="W4329" s="36">
        <f>Inputs!$B$13</f>
        <v>12660</v>
      </c>
      <c r="X4329" s="36">
        <f t="shared" si="673"/>
        <v>13882.504027792027</v>
      </c>
      <c r="Y4329" s="36">
        <f t="shared" si="674"/>
        <v>15342.110482571223</v>
      </c>
      <c r="Z4329" s="36">
        <f t="shared" si="675"/>
        <v>17087.047785650953</v>
      </c>
      <c r="AA4329" s="36">
        <f t="shared" si="676"/>
        <v>19175.489102381987</v>
      </c>
      <c r="AB4329" s="36">
        <f t="shared" si="677"/>
        <v>57582.687882249316</v>
      </c>
      <c r="AC4329" s="36">
        <f t="shared" si="678"/>
        <v>256501.49195450128</v>
      </c>
      <c r="AD4329" s="36">
        <f t="shared" si="679"/>
        <v>156983.89519161871</v>
      </c>
    </row>
    <row r="4330" spans="1:30" ht="14.25" customHeight="1" x14ac:dyDescent="0.25">
      <c r="A4330" s="16">
        <v>4314</v>
      </c>
      <c r="B4330" s="34">
        <v>0.25973410860961599</v>
      </c>
      <c r="C4330" s="34">
        <v>6.5362190514411694E-2</v>
      </c>
      <c r="D4330" s="34">
        <v>8.2403247507321104E-3</v>
      </c>
      <c r="E4330" s="34">
        <v>4.3144843782823399E-2</v>
      </c>
      <c r="F4330" s="34">
        <v>4.6065583448405799E-3</v>
      </c>
      <c r="G4330" s="34">
        <v>0.190076869809927</v>
      </c>
      <c r="H4330" s="35">
        <v>1.14963886683358</v>
      </c>
      <c r="I4330" s="34">
        <v>8.9198751584127003E-2</v>
      </c>
      <c r="J4330" s="34">
        <v>2.5036940129366001E-2</v>
      </c>
      <c r="K4330" s="36">
        <f>Inputs!$B$12*(1+$B4330)^4</f>
        <v>151100.81413947674</v>
      </c>
      <c r="L4330" s="36">
        <f t="shared" si="670"/>
        <v>17007.403826250204</v>
      </c>
      <c r="M4330" s="36">
        <f t="shared" si="671"/>
        <v>233418.39753656997</v>
      </c>
      <c r="N4330" s="37">
        <f>M4330/Inputs!$B$6</f>
        <v>355.82072795208836</v>
      </c>
      <c r="O4330" s="38">
        <f>IF(N4330&gt;Inputs!$B$4,1,0)</f>
        <v>0</v>
      </c>
      <c r="P4330" s="34">
        <f t="shared" si="672"/>
        <v>6.4161811454761006E-2</v>
      </c>
      <c r="Q4330" s="36">
        <f>Inputs!$B$12*(1+$B4330)^0*$C4330+Inputs!$B$29*(1+$D4330)^0*Inputs!$B$19+Inputs!$B$30*(1+$E4330)^0*Inputs!$B$20+Inputs!$B$31*(1+$F4330)^0*Inputs!$B$21+Inputs!$B$22*(1+Inputs!$B$23)^0</f>
        <v>11943.775458291624</v>
      </c>
      <c r="R4330" s="36">
        <f>Inputs!$B$12*(1+$B4330)^1*$C4330+Inputs!$B$29*(1+$D4330)^1*Inputs!$B$19+Inputs!$B$30*(1+$E4330)^1*Inputs!$B$20+Inputs!$B$31*(1+$F4330)^1*Inputs!$B$21+Inputs!$B$22*(1+Inputs!$B$23)^1</f>
        <v>13049.662145609869</v>
      </c>
      <c r="S4330" s="36">
        <f>Inputs!$B$12*(1+$B4330)^2*$C4330+Inputs!$B$29*(1+$D4330)^2*Inputs!$B$19+Inputs!$B$30*(1+$E4330)^2*Inputs!$B$20+Inputs!$B$31*(1+$F4330)^2*Inputs!$B$21+Inputs!$B$22*(1+Inputs!$B$23)^2</f>
        <v>14423.038573888793</v>
      </c>
      <c r="T4330" s="36">
        <f>Inputs!$B$12*(1+$B4330)^3*$C4330+Inputs!$B$29*(1+$D4330)^3*Inputs!$B$19+Inputs!$B$30*(1+$E4330)^3*Inputs!$B$20+Inputs!$B$31*(1+$F4330)^3*Inputs!$B$21+Inputs!$B$22*(1+Inputs!$B$23)^3</f>
        <v>16132.763638237173</v>
      </c>
      <c r="U4330" s="36">
        <f>Inputs!$B$12*(1+$B4330)^4*$C4330+Inputs!$B$29*(1+$D4330)^4*Inputs!$B$19+Inputs!$B$30*(1+$E4330)^4*Inputs!$B$20+Inputs!$B$31*(1+$F4330)^4*Inputs!$B$21+Inputs!$B$22*(1+Inputs!$B$23)^4</f>
        <v>18265.551260461525</v>
      </c>
      <c r="V4330" s="35">
        <f>Inputs!$B$13/(Q4330*(1-$G4330))</f>
        <v>1.308724623338023</v>
      </c>
      <c r="W4330" s="36">
        <f>Inputs!$B$13</f>
        <v>12660</v>
      </c>
      <c r="X4330" s="36">
        <f t="shared" si="673"/>
        <v>13411.849450649883</v>
      </c>
      <c r="Y4330" s="36">
        <f t="shared" si="674"/>
        <v>14358.751147019526</v>
      </c>
      <c r="Z4330" s="36">
        <f t="shared" si="675"/>
        <v>15541.190006842366</v>
      </c>
      <c r="AA4330" s="36">
        <f t="shared" si="676"/>
        <v>17007.403826250204</v>
      </c>
      <c r="AB4330" s="36">
        <f t="shared" si="677"/>
        <v>56176.965888434803</v>
      </c>
      <c r="AC4330" s="36">
        <f t="shared" si="678"/>
        <v>271707.06035779137</v>
      </c>
      <c r="AD4330" s="36">
        <f t="shared" si="679"/>
        <v>177241.43164813519</v>
      </c>
    </row>
    <row r="4331" spans="1:30" ht="14.25" customHeight="1" x14ac:dyDescent="0.25">
      <c r="A4331" s="16">
        <v>4315</v>
      </c>
      <c r="B4331" s="34">
        <v>0.29589418055713401</v>
      </c>
      <c r="C4331" s="34">
        <v>0.101425404502744</v>
      </c>
      <c r="D4331" s="34">
        <v>1.25105385009375E-2</v>
      </c>
      <c r="E4331" s="34">
        <v>4.5204266450004998E-2</v>
      </c>
      <c r="F4331" s="34">
        <v>2.15407245766348E-2</v>
      </c>
      <c r="G4331" s="34">
        <v>0.16621992391084101</v>
      </c>
      <c r="H4331" s="35">
        <v>1.1147957452619</v>
      </c>
      <c r="I4331" s="34">
        <v>9.2619127294927495E-2</v>
      </c>
      <c r="J4331" s="34">
        <v>2.42750529505582E-2</v>
      </c>
      <c r="K4331" s="36">
        <f>Inputs!$B$12*(1+$B4331)^4</f>
        <v>169211.31820327672</v>
      </c>
      <c r="L4331" s="36">
        <f t="shared" si="670"/>
        <v>24121.421129517057</v>
      </c>
      <c r="M4331" s="36">
        <f t="shared" si="671"/>
        <v>298584.2467459552</v>
      </c>
      <c r="N4331" s="37">
        <f>M4331/Inputs!$B$6</f>
        <v>455.15891272249269</v>
      </c>
      <c r="O4331" s="38">
        <f>IF(N4331&gt;Inputs!$B$4,1,0)</f>
        <v>1</v>
      </c>
      <c r="P4331" s="34">
        <f t="shared" si="672"/>
        <v>6.8344074344369288E-2</v>
      </c>
      <c r="Q4331" s="36">
        <f>Inputs!$B$12*(1+$B4331)^0*$C4331+Inputs!$B$29*(1+$D4331)^0*Inputs!$B$19+Inputs!$B$30*(1+$E4331)^0*Inputs!$B$20+Inputs!$B$31*(1+$F4331)^0*Inputs!$B$21+Inputs!$B$22*(1+Inputs!$B$23)^0</f>
        <v>14107.568297591562</v>
      </c>
      <c r="R4331" s="36">
        <f>Inputs!$B$12*(1+$B4331)^1*$C4331+Inputs!$B$29*(1+$D4331)^1*Inputs!$B$19+Inputs!$B$30*(1+$E4331)^1*Inputs!$B$20+Inputs!$B$31*(1+$F4331)^1*Inputs!$B$21+Inputs!$B$22*(1+Inputs!$B$23)^1</f>
        <v>16091.19776395271</v>
      </c>
      <c r="S4331" s="36">
        <f>Inputs!$B$12*(1+$B4331)^2*$C4331+Inputs!$B$29*(1+$D4331)^2*Inputs!$B$19+Inputs!$B$30*(1+$E4331)^2*Inputs!$B$20+Inputs!$B$31*(1+$F4331)^2*Inputs!$B$21+Inputs!$B$22*(1+Inputs!$B$23)^2</f>
        <v>18613.305314285371</v>
      </c>
      <c r="T4331" s="36">
        <f>Inputs!$B$12*(1+$B4331)^3*$C4331+Inputs!$B$29*(1+$D4331)^3*Inputs!$B$19+Inputs!$B$30*(1+$E4331)^3*Inputs!$B$20+Inputs!$B$31*(1+$F4331)^3*Inputs!$B$21+Inputs!$B$22*(1+Inputs!$B$23)^3</f>
        <v>21831.76712190816</v>
      </c>
      <c r="U4331" s="36">
        <f>Inputs!$B$12*(1+$B4331)^4*$C4331+Inputs!$B$29*(1+$D4331)^4*Inputs!$B$19+Inputs!$B$30*(1+$E4331)^4*Inputs!$B$20+Inputs!$B$31*(1+$F4331)^4*Inputs!$B$21+Inputs!$B$22*(1+Inputs!$B$23)^4</f>
        <v>25951.118177231387</v>
      </c>
      <c r="V4331" s="35">
        <f>Inputs!$B$13/(Q4331*(1-$G4331))</f>
        <v>1.0762917991476233</v>
      </c>
      <c r="W4331" s="36">
        <f>Inputs!$B$13</f>
        <v>12660</v>
      </c>
      <c r="X4331" s="36">
        <f t="shared" si="673"/>
        <v>14569.237794122153</v>
      </c>
      <c r="Y4331" s="36">
        <f t="shared" si="674"/>
        <v>17002.185437782893</v>
      </c>
      <c r="Z4331" s="36">
        <f t="shared" si="675"/>
        <v>20117.286259497872</v>
      </c>
      <c r="AA4331" s="36">
        <f t="shared" si="676"/>
        <v>24121.421129517057</v>
      </c>
      <c r="AB4331" s="36">
        <f t="shared" si="677"/>
        <v>66431.072804727766</v>
      </c>
      <c r="AC4331" s="36">
        <f t="shared" si="678"/>
        <v>361508.58932094596</v>
      </c>
      <c r="AD4331" s="36">
        <f t="shared" si="679"/>
        <v>232153.17394122743</v>
      </c>
    </row>
    <row r="4332" spans="1:30" ht="14.25" customHeight="1" x14ac:dyDescent="0.25">
      <c r="A4332" s="16">
        <v>4316</v>
      </c>
      <c r="B4332" s="34">
        <v>0.33052236630087201</v>
      </c>
      <c r="C4332" s="34">
        <v>9.9741105993983101E-2</v>
      </c>
      <c r="D4332" s="34">
        <v>6.2697737782452497E-3</v>
      </c>
      <c r="E4332" s="34">
        <v>2.3193289290719898E-2</v>
      </c>
      <c r="F4332" s="34">
        <v>2.8236413326707201E-2</v>
      </c>
      <c r="G4332" s="34">
        <v>0.18587391431818501</v>
      </c>
      <c r="H4332" s="35">
        <v>1.0648202962789499</v>
      </c>
      <c r="I4332" s="34">
        <v>9.6902878693883296E-2</v>
      </c>
      <c r="J4332" s="34">
        <v>2.8512533701493901E-2</v>
      </c>
      <c r="K4332" s="36">
        <f>Inputs!$B$12*(1+$B4332)^4</f>
        <v>188035.55159689038</v>
      </c>
      <c r="L4332" s="36">
        <f t="shared" si="670"/>
        <v>23704.970414257863</v>
      </c>
      <c r="M4332" s="36">
        <f t="shared" si="671"/>
        <v>289270.84597627964</v>
      </c>
      <c r="N4332" s="37">
        <f>M4332/Inputs!$B$6</f>
        <v>440.96165545164581</v>
      </c>
      <c r="O4332" s="38">
        <f>IF(N4332&gt;Inputs!$B$4,1,0)</f>
        <v>1</v>
      </c>
      <c r="P4332" s="34">
        <f t="shared" si="672"/>
        <v>6.8390344992389399E-2</v>
      </c>
      <c r="Q4332" s="36">
        <f>Inputs!$B$12*(1+$B4332)^0*$C4332+Inputs!$B$29*(1+$D4332)^0*Inputs!$B$19+Inputs!$B$30*(1+$E4332)^0*Inputs!$B$20+Inputs!$B$31*(1+$F4332)^0*Inputs!$B$21+Inputs!$B$22*(1+Inputs!$B$23)^0</f>
        <v>14006.510387065908</v>
      </c>
      <c r="R4332" s="36">
        <f>Inputs!$B$12*(1+$B4332)^1*$C4332+Inputs!$B$29*(1+$D4332)^1*Inputs!$B$19+Inputs!$B$30*(1+$E4332)^1*Inputs!$B$20+Inputs!$B$31*(1+$F4332)^1*Inputs!$B$21+Inputs!$B$22*(1+Inputs!$B$23)^1</f>
        <v>16121.844234751516</v>
      </c>
      <c r="S4332" s="36">
        <f>Inputs!$B$12*(1+$B4332)^2*$C4332+Inputs!$B$29*(1+$D4332)^2*Inputs!$B$19+Inputs!$B$30*(1+$E4332)^2*Inputs!$B$20+Inputs!$B$31*(1+$F4332)^2*Inputs!$B$21+Inputs!$B$22*(1+Inputs!$B$23)^2</f>
        <v>18893.959491043803</v>
      </c>
      <c r="T4332" s="36">
        <f>Inputs!$B$12*(1+$B4332)^3*$C4332+Inputs!$B$29*(1+$D4332)^3*Inputs!$B$19+Inputs!$B$30*(1+$E4332)^3*Inputs!$B$20+Inputs!$B$31*(1+$F4332)^3*Inputs!$B$21+Inputs!$B$22*(1+Inputs!$B$23)^3</f>
        <v>22539.014463278225</v>
      </c>
      <c r="U4332" s="36">
        <f>Inputs!$B$12*(1+$B4332)^4*$C4332+Inputs!$B$29*(1+$D4332)^4*Inputs!$B$19+Inputs!$B$30*(1+$E4332)^4*Inputs!$B$20+Inputs!$B$31*(1+$F4332)^4*Inputs!$B$21+Inputs!$B$22*(1+Inputs!$B$23)^4</f>
        <v>27344.59067571893</v>
      </c>
      <c r="V4332" s="35">
        <f>Inputs!$B$13/(Q4332*(1-$G4332))</f>
        <v>1.1102277740331081</v>
      </c>
      <c r="W4332" s="36">
        <f>Inputs!$B$13</f>
        <v>12660</v>
      </c>
      <c r="X4332" s="36">
        <f t="shared" si="673"/>
        <v>14422.981342205037</v>
      </c>
      <c r="Y4332" s="36">
        <f t="shared" si="674"/>
        <v>16728.365706117402</v>
      </c>
      <c r="Z4332" s="36">
        <f t="shared" si="675"/>
        <v>19747.328363227462</v>
      </c>
      <c r="AA4332" s="36">
        <f t="shared" si="676"/>
        <v>23704.970414257863</v>
      </c>
      <c r="AB4332" s="36">
        <f t="shared" si="677"/>
        <v>64772.404493655966</v>
      </c>
      <c r="AC4332" s="36">
        <f t="shared" si="678"/>
        <v>356495.63084965362</v>
      </c>
      <c r="AD4332" s="36">
        <f t="shared" si="679"/>
        <v>224498.44148262369</v>
      </c>
    </row>
    <row r="4333" spans="1:30" ht="14.25" customHeight="1" x14ac:dyDescent="0.25">
      <c r="A4333" s="16">
        <v>4317</v>
      </c>
      <c r="B4333" s="34">
        <v>0.24293643513847599</v>
      </c>
      <c r="C4333" s="34">
        <v>0.101031003339735</v>
      </c>
      <c r="D4333" s="34">
        <v>2.3004934428848201E-2</v>
      </c>
      <c r="E4333" s="34">
        <v>5.3041212068585003E-2</v>
      </c>
      <c r="F4333" s="34">
        <v>-1.0316009568426999E-2</v>
      </c>
      <c r="G4333" s="34">
        <v>0.205626480445666</v>
      </c>
      <c r="H4333" s="35">
        <v>1.14750197156487</v>
      </c>
      <c r="I4333" s="34">
        <v>0.10170545115269</v>
      </c>
      <c r="J4333" s="34">
        <v>1.9374859631108601E-2</v>
      </c>
      <c r="K4333" s="36">
        <f>Inputs!$B$12*(1+$B4333)^4</f>
        <v>143201.28873784348</v>
      </c>
      <c r="L4333" s="36">
        <f t="shared" si="670"/>
        <v>20882.104480084541</v>
      </c>
      <c r="M4333" s="36">
        <f t="shared" si="671"/>
        <v>219501.61098437273</v>
      </c>
      <c r="N4333" s="37">
        <f>M4333/Inputs!$B$6</f>
        <v>334.60611430544623</v>
      </c>
      <c r="O4333" s="38">
        <f>IF(N4333&gt;Inputs!$B$4,1,0)</f>
        <v>0</v>
      </c>
      <c r="P4333" s="34">
        <f t="shared" si="672"/>
        <v>8.2330591521581398E-2</v>
      </c>
      <c r="Q4333" s="36">
        <f>Inputs!$B$12*(1+$B4333)^0*$C4333+Inputs!$B$29*(1+$D4333)^0*Inputs!$B$19+Inputs!$B$30*(1+$E4333)^0*Inputs!$B$20+Inputs!$B$31*(1+$F4333)^0*Inputs!$B$21+Inputs!$B$22*(1+Inputs!$B$23)^0</f>
        <v>14083.904227811021</v>
      </c>
      <c r="R4333" s="36">
        <f>Inputs!$B$12*(1+$B4333)^1*$C4333+Inputs!$B$29*(1+$D4333)^1*Inputs!$B$19+Inputs!$B$30*(1+$E4333)^1*Inputs!$B$20+Inputs!$B$31*(1+$F4333)^1*Inputs!$B$21+Inputs!$B$22*(1+Inputs!$B$23)^1</f>
        <v>15650.034473264841</v>
      </c>
      <c r="S4333" s="36">
        <f>Inputs!$B$12*(1+$B4333)^2*$C4333+Inputs!$B$29*(1+$D4333)^2*Inputs!$B$19+Inputs!$B$30*(1+$E4333)^2*Inputs!$B$20+Inputs!$B$31*(1+$F4333)^2*Inputs!$B$21+Inputs!$B$22*(1+Inputs!$B$23)^2</f>
        <v>17581.142778393514</v>
      </c>
      <c r="T4333" s="36">
        <f>Inputs!$B$12*(1+$B4333)^3*$C4333+Inputs!$B$29*(1+$D4333)^3*Inputs!$B$19+Inputs!$B$30*(1+$E4333)^3*Inputs!$B$20+Inputs!$B$31*(1+$F4333)^3*Inputs!$B$21+Inputs!$B$22*(1+Inputs!$B$23)^3</f>
        <v>19964.489678840335</v>
      </c>
      <c r="U4333" s="36">
        <f>Inputs!$B$12*(1+$B4333)^4*$C4333+Inputs!$B$29*(1+$D4333)^4*Inputs!$B$19+Inputs!$B$30*(1+$E4333)^4*Inputs!$B$20+Inputs!$B$31*(1+$F4333)^4*Inputs!$B$21+Inputs!$B$22*(1+Inputs!$B$23)^4</f>
        <v>22908.468984036044</v>
      </c>
      <c r="V4333" s="35">
        <f>Inputs!$B$13/(Q4333*(1-$G4333))</f>
        <v>1.1315816181813398</v>
      </c>
      <c r="W4333" s="36">
        <f>Inputs!$B$13</f>
        <v>12660</v>
      </c>
      <c r="X4333" s="36">
        <f t="shared" si="673"/>
        <v>14117.272436401116</v>
      </c>
      <c r="Y4333" s="36">
        <f t="shared" si="674"/>
        <v>15914.834173816909</v>
      </c>
      <c r="Z4333" s="36">
        <f t="shared" si="675"/>
        <v>18135.413071271541</v>
      </c>
      <c r="AA4333" s="36">
        <f t="shared" si="676"/>
        <v>20882.104480084541</v>
      </c>
      <c r="AB4333" s="36">
        <f t="shared" si="677"/>
        <v>60200.261161087721</v>
      </c>
      <c r="AC4333" s="36">
        <f t="shared" si="678"/>
        <v>258551.4318527448</v>
      </c>
      <c r="AD4333" s="36">
        <f t="shared" si="679"/>
        <v>159301.34982328501</v>
      </c>
    </row>
    <row r="4334" spans="1:30" ht="14.25" customHeight="1" x14ac:dyDescent="0.25">
      <c r="A4334" s="16">
        <v>4318</v>
      </c>
      <c r="B4334" s="34">
        <v>0.252129573616523</v>
      </c>
      <c r="C4334" s="34">
        <v>8.7076089615415603E-2</v>
      </c>
      <c r="D4334" s="34">
        <v>9.8142861752293295E-3</v>
      </c>
      <c r="E4334" s="34">
        <v>2.1297288443117301E-2</v>
      </c>
      <c r="F4334" s="34">
        <v>-7.5875986323269496E-3</v>
      </c>
      <c r="G4334" s="34">
        <v>0.15707504919693199</v>
      </c>
      <c r="H4334" s="35">
        <v>1.06827609692559</v>
      </c>
      <c r="I4334" s="34">
        <v>0.10095464575696</v>
      </c>
      <c r="J4334" s="34">
        <v>2.6000434367124299E-2</v>
      </c>
      <c r="K4334" s="36">
        <f>Inputs!$B$12*(1+$B4334)^4</f>
        <v>147485.16651594845</v>
      </c>
      <c r="L4334" s="36">
        <f t="shared" si="670"/>
        <v>18723.239149088742</v>
      </c>
      <c r="M4334" s="36">
        <f t="shared" si="671"/>
        <v>215419.01563458651</v>
      </c>
      <c r="N4334" s="37">
        <f>M4334/Inputs!$B$6</f>
        <v>328.38264578443068</v>
      </c>
      <c r="O4334" s="38">
        <f>IF(N4334&gt;Inputs!$B$4,1,0)</f>
        <v>0</v>
      </c>
      <c r="P4334" s="34">
        <f t="shared" si="672"/>
        <v>7.4954211389835712E-2</v>
      </c>
      <c r="Q4334" s="36">
        <f>Inputs!$B$12*(1+$B4334)^0*$C4334+Inputs!$B$29*(1+$D4334)^0*Inputs!$B$19+Inputs!$B$30*(1+$E4334)^0*Inputs!$B$20+Inputs!$B$31*(1+$F4334)^0*Inputs!$B$21+Inputs!$B$22*(1+Inputs!$B$23)^0</f>
        <v>13246.609404351857</v>
      </c>
      <c r="R4334" s="36">
        <f>Inputs!$B$12*(1+$B4334)^1*$C4334+Inputs!$B$29*(1+$D4334)^1*Inputs!$B$19+Inputs!$B$30*(1+$E4334)^1*Inputs!$B$20+Inputs!$B$31*(1+$F4334)^1*Inputs!$B$21+Inputs!$B$22*(1+Inputs!$B$23)^1</f>
        <v>14546.472907875606</v>
      </c>
      <c r="S4334" s="36">
        <f>Inputs!$B$12*(1+$B4334)^2*$C4334+Inputs!$B$29*(1+$D4334)^2*Inputs!$B$19+Inputs!$B$30*(1+$E4334)^2*Inputs!$B$20+Inputs!$B$31*(1+$F4334)^2*Inputs!$B$21+Inputs!$B$22*(1+Inputs!$B$23)^2</f>
        <v>16178.104661006408</v>
      </c>
      <c r="T4334" s="36">
        <f>Inputs!$B$12*(1+$B4334)^3*$C4334+Inputs!$B$29*(1+$D4334)^3*Inputs!$B$19+Inputs!$B$30*(1+$E4334)^3*Inputs!$B$20+Inputs!$B$31*(1+$F4334)^3*Inputs!$B$21+Inputs!$B$22*(1+Inputs!$B$23)^3</f>
        <v>18225.205758103941</v>
      </c>
      <c r="U4334" s="36">
        <f>Inputs!$B$12*(1+$B4334)^4*$C4334+Inputs!$B$29*(1+$D4334)^4*Inputs!$B$19+Inputs!$B$30*(1+$E4334)^4*Inputs!$B$20+Inputs!$B$31*(1+$F4334)^4*Inputs!$B$21+Inputs!$B$22*(1+Inputs!$B$23)^4</f>
        <v>20792.588767832684</v>
      </c>
      <c r="V4334" s="35">
        <f>Inputs!$B$13/(Q4334*(1-$G4334))</f>
        <v>1.1338094325835884</v>
      </c>
      <c r="W4334" s="36">
        <f>Inputs!$B$13</f>
        <v>12660</v>
      </c>
      <c r="X4334" s="36">
        <f t="shared" si="673"/>
        <v>13701.415045608497</v>
      </c>
      <c r="Y4334" s="36">
        <f t="shared" si="674"/>
        <v>15014.840990970244</v>
      </c>
      <c r="Z4334" s="36">
        <f t="shared" si="675"/>
        <v>16663.059536587822</v>
      </c>
      <c r="AA4334" s="36">
        <f t="shared" si="676"/>
        <v>18723.239149088742</v>
      </c>
      <c r="AB4334" s="36">
        <f t="shared" si="677"/>
        <v>56971.531459167323</v>
      </c>
      <c r="AC4334" s="36">
        <f t="shared" si="678"/>
        <v>256290.48913360466</v>
      </c>
      <c r="AD4334" s="36">
        <f t="shared" si="679"/>
        <v>158447.48417541917</v>
      </c>
    </row>
    <row r="4335" spans="1:30" ht="14.25" customHeight="1" x14ac:dyDescent="0.25">
      <c r="A4335" s="16">
        <v>4319</v>
      </c>
      <c r="B4335" s="34">
        <v>0.33412822414772197</v>
      </c>
      <c r="C4335" s="34">
        <v>8.5998733890414597E-2</v>
      </c>
      <c r="D4335" s="34">
        <v>2.7598685341324598E-2</v>
      </c>
      <c r="E4335" s="34">
        <v>4.5641403460626402E-2</v>
      </c>
      <c r="F4335" s="34">
        <v>3.0037295612883201E-2</v>
      </c>
      <c r="G4335" s="34">
        <v>0.167434800993433</v>
      </c>
      <c r="H4335" s="35">
        <v>1.0661010176419601</v>
      </c>
      <c r="I4335" s="34">
        <v>9.9065702464959104E-2</v>
      </c>
      <c r="J4335" s="34">
        <v>2.8811188554025799E-2</v>
      </c>
      <c r="K4335" s="36">
        <f>Inputs!$B$12*(1+$B4335)^4</f>
        <v>190082.23872746038</v>
      </c>
      <c r="L4335" s="36">
        <f t="shared" si="670"/>
        <v>22649.312886866075</v>
      </c>
      <c r="M4335" s="36">
        <f t="shared" si="671"/>
        <v>269776.35843894922</v>
      </c>
      <c r="N4335" s="37">
        <f>M4335/Inputs!$B$6</f>
        <v>411.2444488398616</v>
      </c>
      <c r="O4335" s="38">
        <f>IF(N4335&gt;Inputs!$B$4,1,0)</f>
        <v>1</v>
      </c>
      <c r="P4335" s="34">
        <f t="shared" si="672"/>
        <v>7.0254513910933306E-2</v>
      </c>
      <c r="Q4335" s="36">
        <f>Inputs!$B$12*(1+$B4335)^0*$C4335+Inputs!$B$29*(1+$D4335)^0*Inputs!$B$19+Inputs!$B$30*(1+$E4335)^0*Inputs!$B$20+Inputs!$B$31*(1+$F4335)^0*Inputs!$B$21+Inputs!$B$22*(1+Inputs!$B$23)^0</f>
        <v>13181.968060851799</v>
      </c>
      <c r="R4335" s="36">
        <f>Inputs!$B$12*(1+$B4335)^1*$C4335+Inputs!$B$29*(1+$D4335)^1*Inputs!$B$19+Inputs!$B$30*(1+$E4335)^1*Inputs!$B$20+Inputs!$B$31*(1+$F4335)^1*Inputs!$B$21+Inputs!$B$22*(1+Inputs!$B$23)^1</f>
        <v>15178.217237662921</v>
      </c>
      <c r="S4335" s="36">
        <f>Inputs!$B$12*(1+$B4335)^2*$C4335+Inputs!$B$29*(1+$D4335)^2*Inputs!$B$19+Inputs!$B$30*(1+$E4335)^2*Inputs!$B$20+Inputs!$B$31*(1+$F4335)^2*Inputs!$B$21+Inputs!$B$22*(1+Inputs!$B$23)^2</f>
        <v>17760.272671750707</v>
      </c>
      <c r="T4335" s="36">
        <f>Inputs!$B$12*(1+$B4335)^3*$C4335+Inputs!$B$29*(1+$D4335)^3*Inputs!$B$19+Inputs!$B$30*(1+$E4335)^3*Inputs!$B$20+Inputs!$B$31*(1+$F4335)^3*Inputs!$B$21+Inputs!$B$22*(1+Inputs!$B$23)^3</f>
        <v>21120.981339323698</v>
      </c>
      <c r="U4335" s="36">
        <f>Inputs!$B$12*(1+$B4335)^4*$C4335+Inputs!$B$29*(1+$D4335)^4*Inputs!$B$19+Inputs!$B$30*(1+$E4335)^4*Inputs!$B$20+Inputs!$B$31*(1+$F4335)^4*Inputs!$B$21+Inputs!$B$22*(1+Inputs!$B$23)^4</f>
        <v>25517.51741829114</v>
      </c>
      <c r="V4335" s="35">
        <f>Inputs!$B$13/(Q4335*(1-$G4335))</f>
        <v>1.1535467424538719</v>
      </c>
      <c r="W4335" s="36">
        <f>Inputs!$B$13</f>
        <v>12660</v>
      </c>
      <c r="X4335" s="36">
        <f t="shared" si="673"/>
        <v>14300.9436988692</v>
      </c>
      <c r="Y4335" s="36">
        <f t="shared" si="674"/>
        <v>16410.505083384269</v>
      </c>
      <c r="Z4335" s="36">
        <f t="shared" si="675"/>
        <v>19131.377984985775</v>
      </c>
      <c r="AA4335" s="36">
        <f t="shared" si="676"/>
        <v>22649.312886866075</v>
      </c>
      <c r="AB4335" s="36">
        <f t="shared" si="677"/>
        <v>62953.66029625923</v>
      </c>
      <c r="AC4335" s="36">
        <f t="shared" si="678"/>
        <v>331677.85547004361</v>
      </c>
      <c r="AD4335" s="36">
        <f t="shared" si="679"/>
        <v>206822.69814269</v>
      </c>
    </row>
    <row r="4336" spans="1:30" ht="14.25" customHeight="1" x14ac:dyDescent="0.25">
      <c r="A4336" s="16">
        <v>4320</v>
      </c>
      <c r="B4336" s="34">
        <v>0.33760102575803003</v>
      </c>
      <c r="C4336" s="34">
        <v>6.49307908330089E-2</v>
      </c>
      <c r="D4336" s="34">
        <v>4.1640902540463799E-2</v>
      </c>
      <c r="E4336" s="34">
        <v>2.88531133462872E-2</v>
      </c>
      <c r="F4336" s="34">
        <v>-2.3739999253513302E-3</v>
      </c>
      <c r="G4336" s="34">
        <v>0.19002747256354199</v>
      </c>
      <c r="H4336" s="35">
        <v>0.92641238975636298</v>
      </c>
      <c r="I4336" s="34">
        <v>0.101984589347697</v>
      </c>
      <c r="J4336" s="34">
        <v>2.2381144203902199E-2</v>
      </c>
      <c r="K4336" s="36">
        <f>Inputs!$B$12*(1+$B4336)^4</f>
        <v>192069.15377132798</v>
      </c>
      <c r="L4336" s="36">
        <f t="shared" si="670"/>
        <v>15794.599506091115</v>
      </c>
      <c r="M4336" s="36">
        <f t="shared" si="671"/>
        <v>177172.9613154305</v>
      </c>
      <c r="N4336" s="37">
        <f>M4336/Inputs!$B$6</f>
        <v>270.08073371254648</v>
      </c>
      <c r="O4336" s="38">
        <f>IF(N4336&gt;Inputs!$B$4,1,0)</f>
        <v>0</v>
      </c>
      <c r="P4336" s="34">
        <f t="shared" si="672"/>
        <v>7.9603445143794804E-2</v>
      </c>
      <c r="Q4336" s="36">
        <f>Inputs!$B$12*(1+$B4336)^0*$C4336+Inputs!$B$29*(1+$D4336)^0*Inputs!$B$19+Inputs!$B$30*(1+$E4336)^0*Inputs!$B$20+Inputs!$B$31*(1+$F4336)^0*Inputs!$B$21+Inputs!$B$22*(1+Inputs!$B$23)^0</f>
        <v>11917.891477407455</v>
      </c>
      <c r="R4336" s="36">
        <f>Inputs!$B$12*(1+$B4336)^1*$C4336+Inputs!$B$29*(1+$D4336)^1*Inputs!$B$19+Inputs!$B$30*(1+$E4336)^1*Inputs!$B$20+Inputs!$B$31*(1+$F4336)^1*Inputs!$B$21+Inputs!$B$22*(1+Inputs!$B$23)^1</f>
        <v>13363.215706215926</v>
      </c>
      <c r="S4336" s="36">
        <f>Inputs!$B$12*(1+$B4336)^2*$C4336+Inputs!$B$29*(1+$D4336)^2*Inputs!$B$19+Inputs!$B$30*(1+$E4336)^2*Inputs!$B$20+Inputs!$B$31*(1+$F4336)^2*Inputs!$B$21+Inputs!$B$22*(1+Inputs!$B$23)^2</f>
        <v>15258.332313542967</v>
      </c>
      <c r="T4336" s="36">
        <f>Inputs!$B$12*(1+$B4336)^3*$C4336+Inputs!$B$29*(1+$D4336)^3*Inputs!$B$19+Inputs!$B$30*(1+$E4336)^3*Inputs!$B$20+Inputs!$B$31*(1+$F4336)^3*Inputs!$B$21+Inputs!$B$22*(1+Inputs!$B$23)^3</f>
        <v>17753.381622205801</v>
      </c>
      <c r="U4336" s="36">
        <f>Inputs!$B$12*(1+$B4336)^4*$C4336+Inputs!$B$29*(1+$D4336)^4*Inputs!$B$19+Inputs!$B$30*(1+$E4336)^4*Inputs!$B$20+Inputs!$B$31*(1+$F4336)^4*Inputs!$B$21+Inputs!$B$22*(1+Inputs!$B$23)^4</f>
        <v>21049.121493718099</v>
      </c>
      <c r="V4336" s="35">
        <f>Inputs!$B$13/(Q4336*(1-$G4336))</f>
        <v>1.3114870011531747</v>
      </c>
      <c r="W4336" s="36">
        <f>Inputs!$B$13</f>
        <v>12660</v>
      </c>
      <c r="X4336" s="36">
        <f t="shared" si="673"/>
        <v>13153.326050876854</v>
      </c>
      <c r="Y4336" s="36">
        <f t="shared" si="674"/>
        <v>13828.909051771041</v>
      </c>
      <c r="Z4336" s="36">
        <f t="shared" si="675"/>
        <v>14705.899136859125</v>
      </c>
      <c r="AA4336" s="36">
        <f t="shared" si="676"/>
        <v>15794.599506091115</v>
      </c>
      <c r="AB4336" s="36">
        <f t="shared" si="677"/>
        <v>52344.970711038433</v>
      </c>
      <c r="AC4336" s="36">
        <f t="shared" si="678"/>
        <v>202856.80709057339</v>
      </c>
      <c r="AD4336" s="36">
        <f t="shared" si="679"/>
        <v>124827.99060439206</v>
      </c>
    </row>
    <row r="4337" spans="1:30" ht="14.25" customHeight="1" x14ac:dyDescent="0.25">
      <c r="A4337" s="16">
        <v>4321</v>
      </c>
      <c r="B4337" s="34">
        <v>0.40404972106533599</v>
      </c>
      <c r="C4337" s="34">
        <v>9.7177519122925798E-2</v>
      </c>
      <c r="D4337" s="34">
        <v>3.3635130479853899E-2</v>
      </c>
      <c r="E4337" s="34">
        <v>3.08847808662026E-2</v>
      </c>
      <c r="F4337" s="34">
        <v>3.4426284525171998E-2</v>
      </c>
      <c r="G4337" s="34">
        <v>0.20526264798282901</v>
      </c>
      <c r="H4337" s="35">
        <v>1.0431627552637801</v>
      </c>
      <c r="I4337" s="34">
        <v>9.91389123853543E-2</v>
      </c>
      <c r="J4337" s="34">
        <v>2.1360052699100698E-2</v>
      </c>
      <c r="K4337" s="36">
        <f>Inputs!$B$12*(1+$B4337)^4</f>
        <v>233174.57864667912</v>
      </c>
      <c r="L4337" s="36">
        <f t="shared" si="670"/>
        <v>26395.400208600211</v>
      </c>
      <c r="M4337" s="36">
        <f t="shared" si="671"/>
        <v>283963.01519812568</v>
      </c>
      <c r="N4337" s="37">
        <f>M4337/Inputs!$B$6</f>
        <v>432.87044999714283</v>
      </c>
      <c r="O4337" s="38">
        <f>IF(N4337&gt;Inputs!$B$4,1,0)</f>
        <v>1</v>
      </c>
      <c r="P4337" s="34">
        <f t="shared" si="672"/>
        <v>7.7778859686253601E-2</v>
      </c>
      <c r="Q4337" s="36">
        <f>Inputs!$B$12*(1+$B4337)^0*$C4337+Inputs!$B$29*(1+$D4337)^0*Inputs!$B$19+Inputs!$B$30*(1+$E4337)^0*Inputs!$B$20+Inputs!$B$31*(1+$F4337)^0*Inputs!$B$21+Inputs!$B$22*(1+Inputs!$B$23)^0</f>
        <v>13852.695174802469</v>
      </c>
      <c r="R4337" s="36">
        <f>Inputs!$B$12*(1+$B4337)^1*$C4337+Inputs!$B$29*(1+$D4337)^1*Inputs!$B$19+Inputs!$B$30*(1+$E4337)^1*Inputs!$B$20+Inputs!$B$31*(1+$F4337)^1*Inputs!$B$21+Inputs!$B$22*(1+Inputs!$B$23)^1</f>
        <v>16483.417626768241</v>
      </c>
      <c r="S4337" s="36">
        <f>Inputs!$B$12*(1+$B4337)^2*$C4337+Inputs!$B$29*(1+$D4337)^2*Inputs!$B$19+Inputs!$B$30*(1+$E4337)^2*Inputs!$B$20+Inputs!$B$31*(1+$F4337)^2*Inputs!$B$21+Inputs!$B$22*(1+Inputs!$B$23)^2</f>
        <v>20075.4349976987</v>
      </c>
      <c r="T4337" s="36">
        <f>Inputs!$B$12*(1+$B4337)^3*$C4337+Inputs!$B$29*(1+$D4337)^3*Inputs!$B$19+Inputs!$B$30*(1+$E4337)^3*Inputs!$B$20+Inputs!$B$31*(1+$F4337)^3*Inputs!$B$21+Inputs!$B$22*(1+Inputs!$B$23)^3</f>
        <v>25013.67961473341</v>
      </c>
      <c r="U4337" s="36">
        <f>Inputs!$B$12*(1+$B4337)^4*$C4337+Inputs!$B$29*(1+$D4337)^4*Inputs!$B$19+Inputs!$B$30*(1+$E4337)^4*Inputs!$B$20+Inputs!$B$31*(1+$F4337)^4*Inputs!$B$21+Inputs!$B$22*(1+Inputs!$B$23)^4</f>
        <v>31838.496679562137</v>
      </c>
      <c r="V4337" s="35">
        <f>Inputs!$B$13/(Q4337*(1-$G4337))</f>
        <v>1.1499416469330563</v>
      </c>
      <c r="W4337" s="36">
        <f>Inputs!$B$13</f>
        <v>12660</v>
      </c>
      <c r="X4337" s="36">
        <f t="shared" si="673"/>
        <v>14714.520862711826</v>
      </c>
      <c r="Y4337" s="36">
        <f t="shared" si="674"/>
        <v>17495.15926531615</v>
      </c>
      <c r="Z4337" s="36">
        <f t="shared" si="675"/>
        <v>21268.023651525942</v>
      </c>
      <c r="AA4337" s="36">
        <f t="shared" si="676"/>
        <v>26395.400208600211</v>
      </c>
      <c r="AB4337" s="36">
        <f t="shared" si="677"/>
        <v>67898.90631060618</v>
      </c>
      <c r="AC4337" s="36">
        <f t="shared" si="678"/>
        <v>346613.5587075784</v>
      </c>
      <c r="AD4337" s="36">
        <f t="shared" si="679"/>
        <v>216064.10888751948</v>
      </c>
    </row>
    <row r="4338" spans="1:30" ht="14.25" customHeight="1" x14ac:dyDescent="0.25">
      <c r="A4338" s="16">
        <v>4322</v>
      </c>
      <c r="B4338" s="34">
        <v>0.25865328833216</v>
      </c>
      <c r="C4338" s="34">
        <v>5.6500427949557598E-2</v>
      </c>
      <c r="D4338" s="34">
        <v>3.5768240718716697E-2</v>
      </c>
      <c r="E4338" s="34">
        <v>3.2132192084980297E-2</v>
      </c>
      <c r="F4338" s="34">
        <v>2.3947996937793099E-2</v>
      </c>
      <c r="G4338" s="34">
        <v>0.17715872288086801</v>
      </c>
      <c r="H4338" s="35">
        <v>0.94396365543080396</v>
      </c>
      <c r="I4338" s="34">
        <v>9.8343814487564796E-2</v>
      </c>
      <c r="J4338" s="34">
        <v>2.6918659670826801E-2</v>
      </c>
      <c r="K4338" s="36">
        <f>Inputs!$B$12*(1+$B4338)^4</f>
        <v>150582.91828993894</v>
      </c>
      <c r="L4338" s="36">
        <f t="shared" si="670"/>
        <v>13612.923937151409</v>
      </c>
      <c r="M4338" s="36">
        <f t="shared" si="671"/>
        <v>172188.82611779688</v>
      </c>
      <c r="N4338" s="37">
        <f>M4338/Inputs!$B$6</f>
        <v>262.48296664298306</v>
      </c>
      <c r="O4338" s="38">
        <f>IF(N4338&gt;Inputs!$B$4,1,0)</f>
        <v>0</v>
      </c>
      <c r="P4338" s="34">
        <f t="shared" si="672"/>
        <v>7.1425154816738001E-2</v>
      </c>
      <c r="Q4338" s="36">
        <f>Inputs!$B$12*(1+$B4338)^0*$C4338+Inputs!$B$29*(1+$D4338)^0*Inputs!$B$19+Inputs!$B$30*(1+$E4338)^0*Inputs!$B$20+Inputs!$B$31*(1+$F4338)^0*Inputs!$B$21+Inputs!$B$22*(1+Inputs!$B$23)^0</f>
        <v>11412.069704400379</v>
      </c>
      <c r="R4338" s="36">
        <f>Inputs!$B$12*(1+$B4338)^1*$C4338+Inputs!$B$29*(1+$D4338)^1*Inputs!$B$19+Inputs!$B$30*(1+$E4338)^1*Inputs!$B$20+Inputs!$B$31*(1+$F4338)^1*Inputs!$B$21+Inputs!$B$22*(1+Inputs!$B$23)^1</f>
        <v>12526.64091222153</v>
      </c>
      <c r="S4338" s="36">
        <f>Inputs!$B$12*(1+$B4338)^2*$C4338+Inputs!$B$29*(1+$D4338)^2*Inputs!$B$19+Inputs!$B$30*(1+$E4338)^2*Inputs!$B$20+Inputs!$B$31*(1+$F4338)^2*Inputs!$B$21+Inputs!$B$22*(1+Inputs!$B$23)^2</f>
        <v>13875.340424416245</v>
      </c>
      <c r="T4338" s="36">
        <f>Inputs!$B$12*(1+$B4338)^3*$C4338+Inputs!$B$29*(1+$D4338)^3*Inputs!$B$19+Inputs!$B$30*(1+$E4338)^3*Inputs!$B$20+Inputs!$B$31*(1+$F4338)^3*Inputs!$B$21+Inputs!$B$22*(1+Inputs!$B$23)^3</f>
        <v>15517.064378591107</v>
      </c>
      <c r="U4338" s="36">
        <f>Inputs!$B$12*(1+$B4338)^4*$C4338+Inputs!$B$29*(1+$D4338)^4*Inputs!$B$19+Inputs!$B$30*(1+$E4338)^4*Inputs!$B$20+Inputs!$B$31*(1+$F4338)^4*Inputs!$B$21+Inputs!$B$22*(1+Inputs!$B$23)^4</f>
        <v>17525.88973303897</v>
      </c>
      <c r="V4338" s="35">
        <f>Inputs!$B$13/(Q4338*(1-$G4338))</f>
        <v>1.3481965779583969</v>
      </c>
      <c r="W4338" s="36">
        <f>Inputs!$B$13</f>
        <v>12660</v>
      </c>
      <c r="X4338" s="36">
        <f t="shared" si="673"/>
        <v>12854.800202543276</v>
      </c>
      <c r="Y4338" s="36">
        <f t="shared" si="674"/>
        <v>13085.029157794379</v>
      </c>
      <c r="Z4338" s="36">
        <f t="shared" si="675"/>
        <v>13342.924161611476</v>
      </c>
      <c r="AA4338" s="36">
        <f t="shared" si="676"/>
        <v>13612.923937151409</v>
      </c>
      <c r="AB4338" s="36">
        <f t="shared" si="677"/>
        <v>49742.790158188422</v>
      </c>
      <c r="AC4338" s="36">
        <f t="shared" si="678"/>
        <v>195720.480265091</v>
      </c>
      <c r="AD4338" s="36">
        <f t="shared" si="679"/>
        <v>122446.03595960846</v>
      </c>
    </row>
    <row r="4339" spans="1:30" ht="14.25" customHeight="1" x14ac:dyDescent="0.25">
      <c r="A4339" s="16">
        <v>4323</v>
      </c>
      <c r="B4339" s="34">
        <v>0.36362020553880497</v>
      </c>
      <c r="C4339" s="34">
        <v>6.87799733297665E-2</v>
      </c>
      <c r="D4339" s="34">
        <v>7.5307394588675402E-3</v>
      </c>
      <c r="E4339" s="34">
        <v>1.54810437715606E-2</v>
      </c>
      <c r="F4339" s="34">
        <v>-4.0789668821374202E-3</v>
      </c>
      <c r="G4339" s="34">
        <v>0.20732651253464299</v>
      </c>
      <c r="H4339" s="35">
        <v>1.1325065218210699</v>
      </c>
      <c r="I4339" s="34">
        <v>9.1474913719463993E-2</v>
      </c>
      <c r="J4339" s="34">
        <v>2.0926732505234299E-2</v>
      </c>
      <c r="K4339" s="36">
        <f>Inputs!$B$12*(1+$B4339)^4</f>
        <v>207455.50398945544</v>
      </c>
      <c r="L4339" s="36">
        <f t="shared" si="670"/>
        <v>19918.853613319458</v>
      </c>
      <c r="M4339" s="36">
        <f t="shared" si="671"/>
        <v>245830.51791888158</v>
      </c>
      <c r="N4339" s="37">
        <f>M4339/Inputs!$B$6</f>
        <v>374.74164316902682</v>
      </c>
      <c r="O4339" s="38">
        <f>IF(N4339&gt;Inputs!$B$4,1,0)</f>
        <v>0</v>
      </c>
      <c r="P4339" s="34">
        <f t="shared" si="672"/>
        <v>7.0548181214229691E-2</v>
      </c>
      <c r="Q4339" s="36">
        <f>Inputs!$B$12*(1+$B4339)^0*$C4339+Inputs!$B$29*(1+$D4339)^0*Inputs!$B$19+Inputs!$B$30*(1+$E4339)^0*Inputs!$B$20+Inputs!$B$31*(1+$F4339)^0*Inputs!$B$21+Inputs!$B$22*(1+Inputs!$B$23)^0</f>
        <v>12148.842427212912</v>
      </c>
      <c r="R4339" s="36">
        <f>Inputs!$B$12*(1+$B4339)^1*$C4339+Inputs!$B$29*(1+$D4339)^1*Inputs!$B$19+Inputs!$B$30*(1+$E4339)^1*Inputs!$B$20+Inputs!$B$31*(1+$F4339)^1*Inputs!$B$21+Inputs!$B$22*(1+Inputs!$B$23)^1</f>
        <v>13625.726377904542</v>
      </c>
      <c r="S4339" s="36">
        <f>Inputs!$B$12*(1+$B4339)^2*$C4339+Inputs!$B$29*(1+$D4339)^2*Inputs!$B$19+Inputs!$B$30*(1+$E4339)^2*Inputs!$B$20+Inputs!$B$31*(1+$F4339)^2*Inputs!$B$21+Inputs!$B$22*(1+Inputs!$B$23)^2</f>
        <v>15647.047980665906</v>
      </c>
      <c r="T4339" s="36">
        <f>Inputs!$B$12*(1+$B4339)^3*$C4339+Inputs!$B$29*(1+$D4339)^3*Inputs!$B$19+Inputs!$B$30*(1+$E4339)^3*Inputs!$B$20+Inputs!$B$31*(1+$F4339)^3*Inputs!$B$21+Inputs!$B$22*(1+Inputs!$B$23)^3</f>
        <v>18411.162683002156</v>
      </c>
      <c r="U4339" s="36">
        <f>Inputs!$B$12*(1+$B4339)^4*$C4339+Inputs!$B$29*(1+$D4339)^4*Inputs!$B$19+Inputs!$B$30*(1+$E4339)^4*Inputs!$B$20+Inputs!$B$31*(1+$F4339)^4*Inputs!$B$21+Inputs!$B$22*(1+Inputs!$B$23)^4</f>
        <v>22188.569067249984</v>
      </c>
      <c r="V4339" s="35">
        <f>Inputs!$B$13/(Q4339*(1-$G4339))</f>
        <v>1.3146328307853634</v>
      </c>
      <c r="W4339" s="36">
        <f>Inputs!$B$13</f>
        <v>12660</v>
      </c>
      <c r="X4339" s="36">
        <f t="shared" si="673"/>
        <v>13707.247962350879</v>
      </c>
      <c r="Y4339" s="36">
        <f t="shared" si="674"/>
        <v>15175.934806989069</v>
      </c>
      <c r="Z4339" s="36">
        <f t="shared" si="675"/>
        <v>17192.335766220986</v>
      </c>
      <c r="AA4339" s="36">
        <f t="shared" si="676"/>
        <v>19918.853613319458</v>
      </c>
      <c r="AB4339" s="36">
        <f t="shared" si="677"/>
        <v>59748.545048447093</v>
      </c>
      <c r="AC4339" s="36">
        <f t="shared" si="678"/>
        <v>288252.50750184571</v>
      </c>
      <c r="AD4339" s="36">
        <f t="shared" si="679"/>
        <v>186081.97287043449</v>
      </c>
    </row>
    <row r="4340" spans="1:30" ht="14.25" customHeight="1" x14ac:dyDescent="0.25">
      <c r="A4340" s="16">
        <v>4324</v>
      </c>
      <c r="B4340" s="34">
        <v>0.30076674426171601</v>
      </c>
      <c r="C4340" s="34">
        <v>8.7571382274029996E-2</v>
      </c>
      <c r="D4340" s="34">
        <v>4.3004337272720503E-2</v>
      </c>
      <c r="E4340" s="34">
        <v>6.2597377413685498E-2</v>
      </c>
      <c r="F4340" s="34">
        <v>-5.3268063541560499E-3</v>
      </c>
      <c r="G4340" s="34">
        <v>0.17846162141353</v>
      </c>
      <c r="H4340" s="35">
        <v>0.92170662525834601</v>
      </c>
      <c r="I4340" s="34">
        <v>9.5507610032773499E-2</v>
      </c>
      <c r="J4340" s="34">
        <v>2.4881520857245099E-2</v>
      </c>
      <c r="K4340" s="36">
        <f>Inputs!$B$12*(1+$B4340)^4</f>
        <v>171770.64673136809</v>
      </c>
      <c r="L4340" s="36">
        <f t="shared" si="670"/>
        <v>18154.565318748209</v>
      </c>
      <c r="M4340" s="36">
        <f t="shared" si="671"/>
        <v>223990.50158984191</v>
      </c>
      <c r="N4340" s="37">
        <f>M4340/Inputs!$B$6</f>
        <v>341.44893535036874</v>
      </c>
      <c r="O4340" s="38">
        <f>IF(N4340&gt;Inputs!$B$4,1,0)</f>
        <v>0</v>
      </c>
      <c r="P4340" s="34">
        <f t="shared" si="672"/>
        <v>7.06260891755284E-2</v>
      </c>
      <c r="Q4340" s="36">
        <f>Inputs!$B$12*(1+$B4340)^0*$C4340+Inputs!$B$29*(1+$D4340)^0*Inputs!$B$19+Inputs!$B$30*(1+$E4340)^0*Inputs!$B$20+Inputs!$B$31*(1+$F4340)^0*Inputs!$B$21+Inputs!$B$22*(1+Inputs!$B$23)^0</f>
        <v>13276.32696386872</v>
      </c>
      <c r="R4340" s="36">
        <f>Inputs!$B$12*(1+$B4340)^1*$C4340+Inputs!$B$29*(1+$D4340)^1*Inputs!$B$19+Inputs!$B$30*(1+$E4340)^1*Inputs!$B$20+Inputs!$B$31*(1+$F4340)^1*Inputs!$B$21+Inputs!$B$22*(1+Inputs!$B$23)^1</f>
        <v>15062.603178947305</v>
      </c>
      <c r="S4340" s="36">
        <f>Inputs!$B$12*(1+$B4340)^2*$C4340+Inputs!$B$29*(1+$D4340)^2*Inputs!$B$19+Inputs!$B$30*(1+$E4340)^2*Inputs!$B$20+Inputs!$B$31*(1+$F4340)^2*Inputs!$B$21+Inputs!$B$22*(1+Inputs!$B$23)^2</f>
        <v>17338.180430386623</v>
      </c>
      <c r="T4340" s="36">
        <f>Inputs!$B$12*(1+$B4340)^3*$C4340+Inputs!$B$29*(1+$D4340)^3*Inputs!$B$19+Inputs!$B$30*(1+$E4340)^3*Inputs!$B$20+Inputs!$B$31*(1+$F4340)^3*Inputs!$B$21+Inputs!$B$22*(1+Inputs!$B$23)^3</f>
        <v>20246.830200349403</v>
      </c>
      <c r="U4340" s="36">
        <f>Inputs!$B$12*(1+$B4340)^4*$C4340+Inputs!$B$29*(1+$D4340)^4*Inputs!$B$19+Inputs!$B$30*(1+$E4340)^4*Inputs!$B$20+Inputs!$B$31*(1+$F4340)^4*Inputs!$B$21+Inputs!$B$22*(1+Inputs!$B$23)^4</f>
        <v>23975.368399075585</v>
      </c>
      <c r="V4340" s="35">
        <f>Inputs!$B$13/(Q4340*(1-$G4340))</f>
        <v>1.1607211812025728</v>
      </c>
      <c r="W4340" s="36">
        <f>Inputs!$B$13</f>
        <v>12660</v>
      </c>
      <c r="X4340" s="36">
        <f t="shared" si="673"/>
        <v>13623.930109753368</v>
      </c>
      <c r="Y4340" s="36">
        <f t="shared" si="674"/>
        <v>14831.030678067849</v>
      </c>
      <c r="Z4340" s="36">
        <f t="shared" si="675"/>
        <v>16325.166468705675</v>
      </c>
      <c r="AA4340" s="36">
        <f t="shared" si="676"/>
        <v>18154.565318748209</v>
      </c>
      <c r="AB4340" s="36">
        <f t="shared" si="677"/>
        <v>57028.606597501559</v>
      </c>
      <c r="AC4340" s="36">
        <f t="shared" si="678"/>
        <v>263447.66829915094</v>
      </c>
      <c r="AD4340" s="36">
        <f t="shared" si="679"/>
        <v>166961.89499234036</v>
      </c>
    </row>
    <row r="4341" spans="1:30" ht="14.25" customHeight="1" x14ac:dyDescent="0.25">
      <c r="A4341" s="16">
        <v>4325</v>
      </c>
      <c r="B4341" s="34">
        <v>0.27077719806933997</v>
      </c>
      <c r="C4341" s="34">
        <v>7.7495191219300694E-2</v>
      </c>
      <c r="D4341" s="34">
        <v>1.6221673245673002E-2</v>
      </c>
      <c r="E4341" s="34">
        <v>5.65875836396924E-2</v>
      </c>
      <c r="F4341" s="34">
        <v>3.41643676261532E-2</v>
      </c>
      <c r="G4341" s="34">
        <v>0.18375968761247999</v>
      </c>
      <c r="H4341" s="35">
        <v>1.0175375922860499</v>
      </c>
      <c r="I4341" s="34">
        <v>9.5656651583485505E-2</v>
      </c>
      <c r="J4341" s="34">
        <v>3.1071313731898899E-2</v>
      </c>
      <c r="K4341" s="36">
        <f>Inputs!$B$12*(1+$B4341)^4</f>
        <v>156469.21530856696</v>
      </c>
      <c r="L4341" s="36">
        <f t="shared" si="670"/>
        <v>17728.732399510995</v>
      </c>
      <c r="M4341" s="36">
        <f t="shared" si="671"/>
        <v>235731.12745799823</v>
      </c>
      <c r="N4341" s="37">
        <f>M4341/Inputs!$B$6</f>
        <v>359.34623088109487</v>
      </c>
      <c r="O4341" s="38">
        <f>IF(N4341&gt;Inputs!$B$4,1,0)</f>
        <v>0</v>
      </c>
      <c r="P4341" s="34">
        <f t="shared" si="672"/>
        <v>6.4585337851586599E-2</v>
      </c>
      <c r="Q4341" s="36">
        <f>Inputs!$B$12*(1+$B4341)^0*$C4341+Inputs!$B$29*(1+$D4341)^0*Inputs!$B$19+Inputs!$B$30*(1+$E4341)^0*Inputs!$B$20+Inputs!$B$31*(1+$F4341)^0*Inputs!$B$21+Inputs!$B$22*(1+Inputs!$B$23)^0</f>
        <v>12671.755500584964</v>
      </c>
      <c r="R4341" s="36">
        <f>Inputs!$B$12*(1+$B4341)^1*$C4341+Inputs!$B$29*(1+$D4341)^1*Inputs!$B$19+Inputs!$B$30*(1+$E4341)^1*Inputs!$B$20+Inputs!$B$31*(1+$F4341)^1*Inputs!$B$21+Inputs!$B$22*(1+Inputs!$B$23)^1</f>
        <v>14211.537095177751</v>
      </c>
      <c r="S4341" s="36">
        <f>Inputs!$B$12*(1+$B4341)^2*$C4341+Inputs!$B$29*(1+$D4341)^2*Inputs!$B$19+Inputs!$B$30*(1+$E4341)^2*Inputs!$B$20+Inputs!$B$31*(1+$F4341)^2*Inputs!$B$21+Inputs!$B$22*(1+Inputs!$B$23)^2</f>
        <v>16104.340847834173</v>
      </c>
      <c r="T4341" s="36">
        <f>Inputs!$B$12*(1+$B4341)^3*$C4341+Inputs!$B$29*(1+$D4341)^3*Inputs!$B$19+Inputs!$B$30*(1+$E4341)^3*Inputs!$B$20+Inputs!$B$31*(1+$F4341)^3*Inputs!$B$21+Inputs!$B$22*(1+Inputs!$B$23)^3</f>
        <v>18443.066448936828</v>
      </c>
      <c r="U4341" s="36">
        <f>Inputs!$B$12*(1+$B4341)^4*$C4341+Inputs!$B$29*(1+$D4341)^4*Inputs!$B$19+Inputs!$B$30*(1+$E4341)^4*Inputs!$B$20+Inputs!$B$31*(1+$F4341)^4*Inputs!$B$21+Inputs!$B$22*(1+Inputs!$B$23)^4</f>
        <v>21345.640064244952</v>
      </c>
      <c r="V4341" s="35">
        <f>Inputs!$B$13/(Q4341*(1-$G4341))</f>
        <v>1.2239928507608222</v>
      </c>
      <c r="W4341" s="36">
        <f>Inputs!$B$13</f>
        <v>12660</v>
      </c>
      <c r="X4341" s="36">
        <f t="shared" si="673"/>
        <v>13599.631378725522</v>
      </c>
      <c r="Y4341" s="36">
        <f t="shared" si="674"/>
        <v>14732.472515227677</v>
      </c>
      <c r="Z4341" s="36">
        <f t="shared" si="675"/>
        <v>16094.977823376623</v>
      </c>
      <c r="AA4341" s="36">
        <f t="shared" si="676"/>
        <v>17728.732399510995</v>
      </c>
      <c r="AB4341" s="36">
        <f t="shared" si="677"/>
        <v>56480.759818480015</v>
      </c>
      <c r="AC4341" s="36">
        <f t="shared" si="678"/>
        <v>283029.9881370989</v>
      </c>
      <c r="AD4341" s="36">
        <f t="shared" si="679"/>
        <v>179250.36763951823</v>
      </c>
    </row>
    <row r="4342" spans="1:30" ht="14.25" customHeight="1" x14ac:dyDescent="0.25">
      <c r="A4342" s="16">
        <v>4326</v>
      </c>
      <c r="B4342" s="34">
        <v>0.30355331418558601</v>
      </c>
      <c r="C4342" s="34">
        <v>0.101708987308595</v>
      </c>
      <c r="D4342" s="34">
        <v>2.3340342260954001E-2</v>
      </c>
      <c r="E4342" s="34">
        <v>1.8105648653840602E-2</v>
      </c>
      <c r="F4342" s="34">
        <v>3.1328312001095899E-3</v>
      </c>
      <c r="G4342" s="34">
        <v>0.216293164790482</v>
      </c>
      <c r="H4342" s="35">
        <v>1.18510027142291</v>
      </c>
      <c r="I4342" s="34">
        <v>8.7150486752221104E-2</v>
      </c>
      <c r="J4342" s="34">
        <v>1.8483886505452601E-2</v>
      </c>
      <c r="K4342" s="36">
        <f>Inputs!$B$12*(1+$B4342)^4</f>
        <v>173247.28719477143</v>
      </c>
      <c r="L4342" s="36">
        <f t="shared" si="670"/>
        <v>24070.714462647058</v>
      </c>
      <c r="M4342" s="36">
        <f t="shared" si="671"/>
        <v>302361.03396608809</v>
      </c>
      <c r="N4342" s="37">
        <f>M4342/Inputs!$B$6</f>
        <v>460.91621031415866</v>
      </c>
      <c r="O4342" s="38">
        <f>IF(N4342&gt;Inputs!$B$4,1,0)</f>
        <v>1</v>
      </c>
      <c r="P4342" s="34">
        <f t="shared" si="672"/>
        <v>6.8666600246768503E-2</v>
      </c>
      <c r="Q4342" s="36">
        <f>Inputs!$B$12*(1+$B4342)^0*$C4342+Inputs!$B$29*(1+$D4342)^0*Inputs!$B$19+Inputs!$B$30*(1+$E4342)^0*Inputs!$B$20+Inputs!$B$31*(1+$F4342)^0*Inputs!$B$21+Inputs!$B$22*(1+Inputs!$B$23)^0</f>
        <v>14124.583265942623</v>
      </c>
      <c r="R4342" s="36">
        <f>Inputs!$B$12*(1+$B4342)^1*$C4342+Inputs!$B$29*(1+$D4342)^1*Inputs!$B$19+Inputs!$B$30*(1+$E4342)^1*Inputs!$B$20+Inputs!$B$31*(1+$F4342)^1*Inputs!$B$21+Inputs!$B$22*(1+Inputs!$B$23)^1</f>
        <v>16044.613711234742</v>
      </c>
      <c r="S4342" s="36">
        <f>Inputs!$B$12*(1+$B4342)^2*$C4342+Inputs!$B$29*(1+$D4342)^2*Inputs!$B$19+Inputs!$B$30*(1+$E4342)^2*Inputs!$B$20+Inputs!$B$31*(1+$F4342)^2*Inputs!$B$21+Inputs!$B$22*(1+Inputs!$B$23)^2</f>
        <v>18527.554590675947</v>
      </c>
      <c r="T4342" s="36">
        <f>Inputs!$B$12*(1+$B4342)^3*$C4342+Inputs!$B$29*(1+$D4342)^3*Inputs!$B$19+Inputs!$B$30*(1+$E4342)^3*Inputs!$B$20+Inputs!$B$31*(1+$F4342)^3*Inputs!$B$21+Inputs!$B$22*(1+Inputs!$B$23)^3</f>
        <v>21744.093711019086</v>
      </c>
      <c r="U4342" s="36">
        <f>Inputs!$B$12*(1+$B4342)^4*$C4342+Inputs!$B$29*(1+$D4342)^4*Inputs!$B$19+Inputs!$B$30*(1+$E4342)^4*Inputs!$B$20+Inputs!$B$31*(1+$F4342)^4*Inputs!$B$21+Inputs!$B$22*(1+Inputs!$B$23)^4</f>
        <v>25916.732667904871</v>
      </c>
      <c r="V4342" s="35">
        <f>Inputs!$B$13/(Q4342*(1-$G4342))</f>
        <v>1.1436797405109953</v>
      </c>
      <c r="W4342" s="36">
        <f>Inputs!$B$13</f>
        <v>12660</v>
      </c>
      <c r="X4342" s="36">
        <f t="shared" si="673"/>
        <v>14511.150048237218</v>
      </c>
      <c r="Y4342" s="36">
        <f t="shared" si="674"/>
        <v>16907.142198107205</v>
      </c>
      <c r="Z4342" s="36">
        <f t="shared" si="675"/>
        <v>20018.82587825388</v>
      </c>
      <c r="AA4342" s="36">
        <f t="shared" si="676"/>
        <v>24070.714462647058</v>
      </c>
      <c r="AB4342" s="36">
        <f t="shared" si="677"/>
        <v>67262.849813602064</v>
      </c>
      <c r="AC4342" s="36">
        <f t="shared" si="678"/>
        <v>357024.15335516055</v>
      </c>
      <c r="AD4342" s="36">
        <f t="shared" si="679"/>
        <v>235098.18415248601</v>
      </c>
    </row>
    <row r="4343" spans="1:30" ht="14.25" customHeight="1" x14ac:dyDescent="0.25">
      <c r="A4343" s="16">
        <v>4327</v>
      </c>
      <c r="B4343" s="34">
        <v>0.31569112426769302</v>
      </c>
      <c r="C4343" s="34">
        <v>5.9722865335862102E-2</v>
      </c>
      <c r="D4343" s="34">
        <v>3.0508119945993499E-2</v>
      </c>
      <c r="E4343" s="34">
        <v>2.09394142804302E-2</v>
      </c>
      <c r="F4343" s="34">
        <v>1.36333335171642E-2</v>
      </c>
      <c r="G4343" s="34">
        <v>0.18173374211020801</v>
      </c>
      <c r="H4343" s="35">
        <v>1.1039683718614399</v>
      </c>
      <c r="I4343" s="34">
        <v>9.5069147246285304E-2</v>
      </c>
      <c r="J4343" s="34">
        <v>3.07373711164966E-2</v>
      </c>
      <c r="K4343" s="36">
        <f>Inputs!$B$12*(1+$B4343)^4</f>
        <v>179790.62000515294</v>
      </c>
      <c r="L4343" s="36">
        <f t="shared" si="670"/>
        <v>17489.101372636367</v>
      </c>
      <c r="M4343" s="36">
        <f t="shared" si="671"/>
        <v>233838.80459159979</v>
      </c>
      <c r="N4343" s="37">
        <f>M4343/Inputs!$B$6</f>
        <v>356.46159236524358</v>
      </c>
      <c r="O4343" s="38">
        <f>IF(N4343&gt;Inputs!$B$4,1,0)</f>
        <v>0</v>
      </c>
      <c r="P4343" s="34">
        <f t="shared" si="672"/>
        <v>6.4331776129788701E-2</v>
      </c>
      <c r="Q4343" s="36">
        <f>Inputs!$B$12*(1+$B4343)^0*$C4343+Inputs!$B$29*(1+$D4343)^0*Inputs!$B$19+Inputs!$B$30*(1+$E4343)^0*Inputs!$B$20+Inputs!$B$31*(1+$F4343)^0*Inputs!$B$21+Inputs!$B$22*(1+Inputs!$B$23)^0</f>
        <v>11605.415947578647</v>
      </c>
      <c r="R4343" s="36">
        <f>Inputs!$B$12*(1+$B4343)^1*$C4343+Inputs!$B$29*(1+$D4343)^1*Inputs!$B$19+Inputs!$B$30*(1+$E4343)^1*Inputs!$B$20+Inputs!$B$31*(1+$F4343)^1*Inputs!$B$21+Inputs!$B$22*(1+Inputs!$B$23)^1</f>
        <v>12882.385816568236</v>
      </c>
      <c r="S4343" s="36">
        <f>Inputs!$B$12*(1+$B4343)^2*$C4343+Inputs!$B$29*(1+$D4343)^2*Inputs!$B$19+Inputs!$B$30*(1+$E4343)^2*Inputs!$B$20+Inputs!$B$31*(1+$F4343)^2*Inputs!$B$21+Inputs!$B$22*(1+Inputs!$B$23)^2</f>
        <v>14519.41753542894</v>
      </c>
      <c r="T4343" s="36">
        <f>Inputs!$B$12*(1+$B4343)^3*$C4343+Inputs!$B$29*(1+$D4343)^3*Inputs!$B$19+Inputs!$B$30*(1+$E4343)^3*Inputs!$B$20+Inputs!$B$31*(1+$F4343)^3*Inputs!$B$21+Inputs!$B$22*(1+Inputs!$B$23)^3</f>
        <v>16629.317410054733</v>
      </c>
      <c r="U4343" s="36">
        <f>Inputs!$B$12*(1+$B4343)^4*$C4343+Inputs!$B$29*(1+$D4343)^4*Inputs!$B$19+Inputs!$B$30*(1+$E4343)^4*Inputs!$B$20+Inputs!$B$31*(1+$F4343)^4*Inputs!$B$21+Inputs!$B$22*(1+Inputs!$B$23)^4</f>
        <v>19360.484476487454</v>
      </c>
      <c r="V4343" s="35">
        <f>Inputs!$B$13/(Q4343*(1-$G4343))</f>
        <v>1.3331479592598749</v>
      </c>
      <c r="W4343" s="36">
        <f>Inputs!$B$13</f>
        <v>12660</v>
      </c>
      <c r="X4343" s="36">
        <f t="shared" si="673"/>
        <v>13449.049904325122</v>
      </c>
      <c r="Y4343" s="36">
        <f t="shared" si="674"/>
        <v>14477.384259487744</v>
      </c>
      <c r="Z4343" s="36">
        <f t="shared" si="675"/>
        <v>15801.552382718224</v>
      </c>
      <c r="AA4343" s="36">
        <f t="shared" si="676"/>
        <v>17489.101372636367</v>
      </c>
      <c r="AB4343" s="36">
        <f t="shared" si="677"/>
        <v>55895.250943227438</v>
      </c>
      <c r="AC4343" s="36">
        <f t="shared" si="678"/>
        <v>280214.09413059731</v>
      </c>
      <c r="AD4343" s="36">
        <f t="shared" si="679"/>
        <v>177943.55364837236</v>
      </c>
    </row>
    <row r="4344" spans="1:30" ht="14.25" customHeight="1" x14ac:dyDescent="0.25">
      <c r="A4344" s="16">
        <v>4328</v>
      </c>
      <c r="B4344" s="34">
        <v>0.20211992591459799</v>
      </c>
      <c r="C4344" s="34">
        <v>9.0838541577764997E-2</v>
      </c>
      <c r="D4344" s="34">
        <v>4.8774501161359701E-2</v>
      </c>
      <c r="E4344" s="34">
        <v>5.5343462792491402E-2</v>
      </c>
      <c r="F4344" s="34">
        <v>2.2731896381500299E-3</v>
      </c>
      <c r="G4344" s="34">
        <v>0.189974071205744</v>
      </c>
      <c r="H4344" s="35">
        <v>1.0955735058278899</v>
      </c>
      <c r="I4344" s="34">
        <v>9.2534733430191696E-2</v>
      </c>
      <c r="J4344" s="34">
        <v>2.1170312969511499E-2</v>
      </c>
      <c r="K4344" s="36">
        <f>Inputs!$B$12*(1+$B4344)^4</f>
        <v>125297.50815444904</v>
      </c>
      <c r="L4344" s="36">
        <f t="shared" si="670"/>
        <v>18150.156381955516</v>
      </c>
      <c r="M4344" s="36">
        <f t="shared" si="671"/>
        <v>224619.31918553953</v>
      </c>
      <c r="N4344" s="37">
        <f>M4344/Inputs!$B$6</f>
        <v>342.40749875844438</v>
      </c>
      <c r="O4344" s="38">
        <f>IF(N4344&gt;Inputs!$B$4,1,0)</f>
        <v>0</v>
      </c>
      <c r="P4344" s="34">
        <f t="shared" si="672"/>
        <v>7.13644204606802E-2</v>
      </c>
      <c r="Q4344" s="36">
        <f>Inputs!$B$12*(1+$B4344)^0*$C4344+Inputs!$B$29*(1+$D4344)^0*Inputs!$B$19+Inputs!$B$30*(1+$E4344)^0*Inputs!$B$20+Inputs!$B$31*(1+$F4344)^0*Inputs!$B$21+Inputs!$B$22*(1+Inputs!$B$23)^0</f>
        <v>13472.356522092821</v>
      </c>
      <c r="R4344" s="36">
        <f>Inputs!$B$12*(1+$B4344)^1*$C4344+Inputs!$B$29*(1+$D4344)^1*Inputs!$B$19+Inputs!$B$30*(1+$E4344)^1*Inputs!$B$20+Inputs!$B$31*(1+$F4344)^1*Inputs!$B$21+Inputs!$B$22*(1+Inputs!$B$23)^1</f>
        <v>14815.059216775066</v>
      </c>
      <c r="S4344" s="36">
        <f>Inputs!$B$12*(1+$B4344)^2*$C4344+Inputs!$B$29*(1+$D4344)^2*Inputs!$B$19+Inputs!$B$30*(1+$E4344)^2*Inputs!$B$20+Inputs!$B$31*(1+$F4344)^2*Inputs!$B$21+Inputs!$B$22*(1+Inputs!$B$23)^2</f>
        <v>16393.910472647683</v>
      </c>
      <c r="T4344" s="36">
        <f>Inputs!$B$12*(1+$B4344)^3*$C4344+Inputs!$B$29*(1+$D4344)^3*Inputs!$B$19+Inputs!$B$30*(1+$E4344)^3*Inputs!$B$20+Inputs!$B$31*(1+$F4344)^3*Inputs!$B$21+Inputs!$B$22*(1+Inputs!$B$23)^3</f>
        <v>18254.660296930058</v>
      </c>
      <c r="U4344" s="36">
        <f>Inputs!$B$12*(1+$B4344)^4*$C4344+Inputs!$B$29*(1+$D4344)^4*Inputs!$B$19+Inputs!$B$30*(1+$E4344)^4*Inputs!$B$20+Inputs!$B$31*(1+$F4344)^4*Inputs!$B$21+Inputs!$B$22*(1+Inputs!$B$23)^4</f>
        <v>20452.195209924583</v>
      </c>
      <c r="V4344" s="35">
        <f>Inputs!$B$13/(Q4344*(1-$G4344))</f>
        <v>1.1600887567200577</v>
      </c>
      <c r="W4344" s="36">
        <f>Inputs!$B$13</f>
        <v>12660</v>
      </c>
      <c r="X4344" s="36">
        <f t="shared" si="673"/>
        <v>13728.185229575885</v>
      </c>
      <c r="Y4344" s="36">
        <f t="shared" si="674"/>
        <v>14977.025113504485</v>
      </c>
      <c r="Z4344" s="36">
        <f t="shared" si="675"/>
        <v>16438.462215351148</v>
      </c>
      <c r="AA4344" s="36">
        <f t="shared" si="676"/>
        <v>18150.156381955516</v>
      </c>
      <c r="AB4344" s="36">
        <f t="shared" si="677"/>
        <v>57771.49605884371</v>
      </c>
      <c r="AC4344" s="36">
        <f t="shared" si="678"/>
        <v>259714.86566221088</v>
      </c>
      <c r="AD4344" s="36">
        <f t="shared" si="679"/>
        <v>166847.82312669582</v>
      </c>
    </row>
    <row r="4345" spans="1:30" ht="14.25" customHeight="1" x14ac:dyDescent="0.25">
      <c r="A4345" s="16">
        <v>4329</v>
      </c>
      <c r="B4345" s="34">
        <v>0.20789939613407499</v>
      </c>
      <c r="C4345" s="34">
        <v>6.4550879929763993E-2</v>
      </c>
      <c r="D4345" s="34">
        <v>5.8174761131312598E-2</v>
      </c>
      <c r="E4345" s="34">
        <v>1.37798020975141E-2</v>
      </c>
      <c r="F4345" s="34">
        <v>1.5525763948512499E-2</v>
      </c>
      <c r="G4345" s="34">
        <v>0.21393335185745199</v>
      </c>
      <c r="H4345" s="35">
        <v>1.0863322063799501</v>
      </c>
      <c r="I4345" s="34">
        <v>8.9734653111532406E-2</v>
      </c>
      <c r="J4345" s="34">
        <v>2.4821885448287999E-2</v>
      </c>
      <c r="K4345" s="36">
        <f>Inputs!$B$12*(1+$B4345)^4</f>
        <v>127724.52815911759</v>
      </c>
      <c r="L4345" s="36">
        <f t="shared" si="670"/>
        <v>14724.707543784643</v>
      </c>
      <c r="M4345" s="36">
        <f t="shared" si="671"/>
        <v>203969.35859474767</v>
      </c>
      <c r="N4345" s="37">
        <f>M4345/Inputs!$B$6</f>
        <v>310.92890029687146</v>
      </c>
      <c r="O4345" s="38">
        <f>IF(N4345&gt;Inputs!$B$4,1,0)</f>
        <v>0</v>
      </c>
      <c r="P4345" s="34">
        <f t="shared" si="672"/>
        <v>6.4912767663244414E-2</v>
      </c>
      <c r="Q4345" s="36">
        <f>Inputs!$B$12*(1+$B4345)^0*$C4345+Inputs!$B$29*(1+$D4345)^0*Inputs!$B$19+Inputs!$B$30*(1+$E4345)^0*Inputs!$B$20+Inputs!$B$31*(1+$F4345)^0*Inputs!$B$21+Inputs!$B$22*(1+Inputs!$B$23)^0</f>
        <v>11895.09682321276</v>
      </c>
      <c r="R4345" s="36">
        <f>Inputs!$B$12*(1+$B4345)^1*$C4345+Inputs!$B$29*(1+$D4345)^1*Inputs!$B$19+Inputs!$B$30*(1+$E4345)^1*Inputs!$B$20+Inputs!$B$31*(1+$F4345)^1*Inputs!$B$21+Inputs!$B$22*(1+Inputs!$B$23)^1</f>
        <v>12927.86792724668</v>
      </c>
      <c r="S4345" s="36">
        <f>Inputs!$B$12*(1+$B4345)^2*$C4345+Inputs!$B$29*(1+$D4345)^2*Inputs!$B$19+Inputs!$B$30*(1+$E4345)^2*Inputs!$B$20+Inputs!$B$31*(1+$F4345)^2*Inputs!$B$21+Inputs!$B$22*(1+Inputs!$B$23)^2</f>
        <v>14138.699417647549</v>
      </c>
      <c r="T4345" s="36">
        <f>Inputs!$B$12*(1+$B4345)^3*$C4345+Inputs!$B$29*(1+$D4345)^3*Inputs!$B$19+Inputs!$B$30*(1+$E4345)^3*Inputs!$B$20+Inputs!$B$31*(1+$F4345)^3*Inputs!$B$21+Inputs!$B$22*(1+Inputs!$B$23)^3</f>
        <v>15563.004838886905</v>
      </c>
      <c r="U4345" s="36">
        <f>Inputs!$B$12*(1+$B4345)^4*$C4345+Inputs!$B$29*(1+$D4345)^4*Inputs!$B$19+Inputs!$B$30*(1+$E4345)^4*Inputs!$B$20+Inputs!$B$31*(1+$F4345)^4*Inputs!$B$21+Inputs!$B$22*(1+Inputs!$B$23)^4</f>
        <v>17243.469471166565</v>
      </c>
      <c r="V4345" s="35">
        <f>Inputs!$B$13/(Q4345*(1-$G4345))</f>
        <v>1.3539616210793353</v>
      </c>
      <c r="W4345" s="36">
        <f>Inputs!$B$13</f>
        <v>12660</v>
      </c>
      <c r="X4345" s="36">
        <f t="shared" si="673"/>
        <v>13079.258870803298</v>
      </c>
      <c r="Y4345" s="36">
        <f t="shared" si="674"/>
        <v>13560.664066920312</v>
      </c>
      <c r="Z4345" s="36">
        <f t="shared" si="675"/>
        <v>14108.224255261857</v>
      </c>
      <c r="AA4345" s="36">
        <f t="shared" si="676"/>
        <v>14724.707543784643</v>
      </c>
      <c r="AB4345" s="36">
        <f t="shared" si="677"/>
        <v>52696.457712380208</v>
      </c>
      <c r="AC4345" s="36">
        <f t="shared" si="678"/>
        <v>232468.94395230879</v>
      </c>
      <c r="AD4345" s="36">
        <f t="shared" si="679"/>
        <v>151272.90088236745</v>
      </c>
    </row>
    <row r="4346" spans="1:30" ht="14.25" customHeight="1" x14ac:dyDescent="0.25">
      <c r="A4346" s="16">
        <v>4330</v>
      </c>
      <c r="B4346" s="34">
        <v>0.378140498691865</v>
      </c>
      <c r="C4346" s="34">
        <v>8.2450903574504603E-2</v>
      </c>
      <c r="D4346" s="34">
        <v>4.0220951249327903E-2</v>
      </c>
      <c r="E4346" s="34">
        <v>4.1440914927643999E-2</v>
      </c>
      <c r="F4346" s="34">
        <v>2.4509448552957499E-2</v>
      </c>
      <c r="G4346" s="34">
        <v>0.175189625202816</v>
      </c>
      <c r="H4346" s="35">
        <v>0.94801899086911301</v>
      </c>
      <c r="I4346" s="34">
        <v>9.6956624426665805E-2</v>
      </c>
      <c r="J4346" s="34">
        <v>2.01425581049175E-2</v>
      </c>
      <c r="K4346" s="36">
        <f>Inputs!$B$12*(1+$B4346)^4</f>
        <v>216433.87324868422</v>
      </c>
      <c r="L4346" s="36">
        <f t="shared" si="670"/>
        <v>21146.542412263148</v>
      </c>
      <c r="M4346" s="36">
        <f t="shared" si="671"/>
        <v>237822.81634296931</v>
      </c>
      <c r="N4346" s="37">
        <f>M4346/Inputs!$B$6</f>
        <v>362.53478101062393</v>
      </c>
      <c r="O4346" s="38">
        <f>IF(N4346&gt;Inputs!$B$4,1,0)</f>
        <v>0</v>
      </c>
      <c r="P4346" s="34">
        <f t="shared" si="672"/>
        <v>7.6814066321748309E-2</v>
      </c>
      <c r="Q4346" s="36">
        <f>Inputs!$B$12*(1+$B4346)^0*$C4346+Inputs!$B$29*(1+$D4346)^0*Inputs!$B$19+Inputs!$B$30*(1+$E4346)^0*Inputs!$B$20+Inputs!$B$31*(1+$F4346)^0*Inputs!$B$21+Inputs!$B$22*(1+Inputs!$B$23)^0</f>
        <v>12969.098241897198</v>
      </c>
      <c r="R4346" s="36">
        <f>Inputs!$B$12*(1+$B4346)^1*$C4346+Inputs!$B$29*(1+$D4346)^1*Inputs!$B$19+Inputs!$B$30*(1+$E4346)^1*Inputs!$B$20+Inputs!$B$31*(1+$F4346)^1*Inputs!$B$21+Inputs!$B$22*(1+Inputs!$B$23)^1</f>
        <v>15118.09993674637</v>
      </c>
      <c r="S4346" s="36">
        <f>Inputs!$B$12*(1+$B4346)^2*$C4346+Inputs!$B$29*(1+$D4346)^2*Inputs!$B$19+Inputs!$B$30*(1+$E4346)^2*Inputs!$B$20+Inputs!$B$31*(1+$F4346)^2*Inputs!$B$21+Inputs!$B$22*(1+Inputs!$B$23)^2</f>
        <v>17984.770707119191</v>
      </c>
      <c r="T4346" s="36">
        <f>Inputs!$B$12*(1+$B4346)^3*$C4346+Inputs!$B$29*(1+$D4346)^3*Inputs!$B$19+Inputs!$B$30*(1+$E4346)^3*Inputs!$B$20+Inputs!$B$31*(1+$F4346)^3*Inputs!$B$21+Inputs!$B$22*(1+Inputs!$B$23)^3</f>
        <v>21836.997391888362</v>
      </c>
      <c r="U4346" s="36">
        <f>Inputs!$B$12*(1+$B4346)^4*$C4346+Inputs!$B$29*(1+$D4346)^4*Inputs!$B$19+Inputs!$B$30*(1+$E4346)^4*Inputs!$B$20+Inputs!$B$31*(1+$F4346)^4*Inputs!$B$21+Inputs!$B$22*(1+Inputs!$B$23)^4</f>
        <v>27043.831130674698</v>
      </c>
      <c r="V4346" s="35">
        <f>Inputs!$B$13/(Q4346*(1-$G4346))</f>
        <v>1.183504219284236</v>
      </c>
      <c r="W4346" s="36">
        <f>Inputs!$B$13</f>
        <v>12660</v>
      </c>
      <c r="X4346" s="36">
        <f t="shared" si="673"/>
        <v>14023.683958755866</v>
      </c>
      <c r="Y4346" s="36">
        <f t="shared" si="674"/>
        <v>15809.534792076749</v>
      </c>
      <c r="Z4346" s="36">
        <f t="shared" si="675"/>
        <v>18135.48579215457</v>
      </c>
      <c r="AA4346" s="36">
        <f t="shared" si="676"/>
        <v>21146.542412263148</v>
      </c>
      <c r="AB4346" s="36">
        <f t="shared" si="677"/>
        <v>61010.627035573547</v>
      </c>
      <c r="AC4346" s="36">
        <f t="shared" si="678"/>
        <v>280840.33178455051</v>
      </c>
      <c r="AD4346" s="36">
        <f t="shared" si="679"/>
        <v>176812.18930739578</v>
      </c>
    </row>
    <row r="4347" spans="1:30" ht="14.25" customHeight="1" x14ac:dyDescent="0.25">
      <c r="A4347" s="16">
        <v>4331</v>
      </c>
      <c r="B4347" s="34">
        <v>0.279094149489515</v>
      </c>
      <c r="C4347" s="34">
        <v>8.5503718763668801E-2</v>
      </c>
      <c r="D4347" s="34">
        <v>3.7926613370609499E-2</v>
      </c>
      <c r="E4347" s="34">
        <v>2.5010803909786002E-2</v>
      </c>
      <c r="F4347" s="34">
        <v>1.7314405002219299E-2</v>
      </c>
      <c r="G4347" s="34">
        <v>0.16485416548178</v>
      </c>
      <c r="H4347" s="35">
        <v>1.0138814498545099</v>
      </c>
      <c r="I4347" s="34">
        <v>9.2697592717617003E-2</v>
      </c>
      <c r="J4347" s="34">
        <v>2.7382504176104199E-2</v>
      </c>
      <c r="K4347" s="36">
        <f>Inputs!$B$12*(1+$B4347)^4</f>
        <v>160605.82787036969</v>
      </c>
      <c r="L4347" s="36">
        <f t="shared" si="670"/>
        <v>19116.741325721487</v>
      </c>
      <c r="M4347" s="36">
        <f t="shared" si="671"/>
        <v>252004.73014911966</v>
      </c>
      <c r="N4347" s="37">
        <f>M4347/Inputs!$B$6</f>
        <v>384.15355205658483</v>
      </c>
      <c r="O4347" s="38">
        <f>IF(N4347&gt;Inputs!$B$4,1,0)</f>
        <v>0</v>
      </c>
      <c r="P4347" s="34">
        <f t="shared" si="672"/>
        <v>6.53150885415128E-2</v>
      </c>
      <c r="Q4347" s="36">
        <f>Inputs!$B$12*(1+$B4347)^0*$C4347+Inputs!$B$29*(1+$D4347)^0*Inputs!$B$19+Inputs!$B$30*(1+$E4347)^0*Inputs!$B$20+Inputs!$B$31*(1+$F4347)^0*Inputs!$B$21+Inputs!$B$22*(1+Inputs!$B$23)^0</f>
        <v>13152.267153247049</v>
      </c>
      <c r="R4347" s="36">
        <f>Inputs!$B$12*(1+$B4347)^1*$C4347+Inputs!$B$29*(1+$D4347)^1*Inputs!$B$19+Inputs!$B$30*(1+$E4347)^1*Inputs!$B$20+Inputs!$B$31*(1+$F4347)^1*Inputs!$B$21+Inputs!$B$22*(1+Inputs!$B$23)^1</f>
        <v>14781.118628674656</v>
      </c>
      <c r="S4347" s="36">
        <f>Inputs!$B$12*(1+$B4347)^2*$C4347+Inputs!$B$29*(1+$D4347)^2*Inputs!$B$19+Inputs!$B$30*(1+$E4347)^2*Inputs!$B$20+Inputs!$B$31*(1+$F4347)^2*Inputs!$B$21+Inputs!$B$22*(1+Inputs!$B$23)^2</f>
        <v>16815.179693556642</v>
      </c>
      <c r="T4347" s="36">
        <f>Inputs!$B$12*(1+$B4347)^3*$C4347+Inputs!$B$29*(1+$D4347)^3*Inputs!$B$19+Inputs!$B$30*(1+$E4347)^3*Inputs!$B$20+Inputs!$B$31*(1+$F4347)^3*Inputs!$B$21+Inputs!$B$22*(1+Inputs!$B$23)^3</f>
        <v>19366.160078512199</v>
      </c>
      <c r="U4347" s="36">
        <f>Inputs!$B$12*(1+$B4347)^4*$C4347+Inputs!$B$29*(1+$D4347)^4*Inputs!$B$19+Inputs!$B$30*(1+$E4347)^4*Inputs!$B$20+Inputs!$B$31*(1+$F4347)^4*Inputs!$B$21+Inputs!$B$22*(1+Inputs!$B$23)^4</f>
        <v>22576.903002076418</v>
      </c>
      <c r="V4347" s="35">
        <f>Inputs!$B$13/(Q4347*(1-$G4347))</f>
        <v>1.1525791647588539</v>
      </c>
      <c r="W4347" s="36">
        <f>Inputs!$B$13</f>
        <v>12660</v>
      </c>
      <c r="X4347" s="36">
        <f t="shared" si="673"/>
        <v>13799.851655692331</v>
      </c>
      <c r="Y4347" s="36">
        <f t="shared" si="674"/>
        <v>15211.941076623099</v>
      </c>
      <c r="Z4347" s="36">
        <f t="shared" si="675"/>
        <v>16958.889720329913</v>
      </c>
      <c r="AA4347" s="36">
        <f t="shared" si="676"/>
        <v>19116.741325721487</v>
      </c>
      <c r="AB4347" s="36">
        <f t="shared" si="677"/>
        <v>58971.277862361756</v>
      </c>
      <c r="AC4347" s="36">
        <f t="shared" si="678"/>
        <v>300699.36386021564</v>
      </c>
      <c r="AD4347" s="36">
        <f t="shared" si="679"/>
        <v>193033.45228675791</v>
      </c>
    </row>
    <row r="4348" spans="1:30" ht="14.25" customHeight="1" x14ac:dyDescent="0.25">
      <c r="A4348" s="16">
        <v>4332</v>
      </c>
      <c r="B4348" s="34">
        <v>0.33123883386366099</v>
      </c>
      <c r="C4348" s="34">
        <v>8.5300847903225896E-2</v>
      </c>
      <c r="D4348" s="34">
        <v>3.0842294248032101E-2</v>
      </c>
      <c r="E4348" s="34">
        <v>4.6185361685387803E-2</v>
      </c>
      <c r="F4348" s="34">
        <v>-1.0105810605019401E-2</v>
      </c>
      <c r="G4348" s="34">
        <v>0.217043128747584</v>
      </c>
      <c r="H4348" s="35">
        <v>1.1047655693007401</v>
      </c>
      <c r="I4348" s="34">
        <v>9.1898881641322899E-2</v>
      </c>
      <c r="J4348" s="34">
        <v>3.4332714589456997E-2</v>
      </c>
      <c r="K4348" s="36">
        <f>Inputs!$B$12*(1+$B4348)^4</f>
        <v>188440.89684834835</v>
      </c>
      <c r="L4348" s="36">
        <f t="shared" si="670"/>
        <v>21236.164404301297</v>
      </c>
      <c r="M4348" s="36">
        <f t="shared" si="671"/>
        <v>307819.86329036579</v>
      </c>
      <c r="N4348" s="37">
        <f>M4348/Inputs!$B$6</f>
        <v>469.23759647921611</v>
      </c>
      <c r="O4348" s="38">
        <f>IF(N4348&gt;Inputs!$B$4,1,0)</f>
        <v>1</v>
      </c>
      <c r="P4348" s="34">
        <f t="shared" si="672"/>
        <v>5.7566167051865902E-2</v>
      </c>
      <c r="Q4348" s="36">
        <f>Inputs!$B$12*(1+$B4348)^0*$C4348+Inputs!$B$29*(1+$D4348)^0*Inputs!$B$19+Inputs!$B$30*(1+$E4348)^0*Inputs!$B$20+Inputs!$B$31*(1+$F4348)^0*Inputs!$B$21+Inputs!$B$22*(1+Inputs!$B$23)^0</f>
        <v>13140.094901620476</v>
      </c>
      <c r="R4348" s="36">
        <f>Inputs!$B$12*(1+$B4348)^1*$C4348+Inputs!$B$29*(1+$D4348)^1*Inputs!$B$19+Inputs!$B$30*(1+$E4348)^1*Inputs!$B$20+Inputs!$B$31*(1+$F4348)^1*Inputs!$B$21+Inputs!$B$22*(1+Inputs!$B$23)^1</f>
        <v>14938.467924121796</v>
      </c>
      <c r="S4348" s="36">
        <f>Inputs!$B$12*(1+$B4348)^2*$C4348+Inputs!$B$29*(1+$D4348)^2*Inputs!$B$19+Inputs!$B$30*(1+$E4348)^2*Inputs!$B$20+Inputs!$B$31*(1+$F4348)^2*Inputs!$B$21+Inputs!$B$22*(1+Inputs!$B$23)^2</f>
        <v>17305.272806237332</v>
      </c>
      <c r="T4348" s="36">
        <f>Inputs!$B$12*(1+$B4348)^3*$C4348+Inputs!$B$29*(1+$D4348)^3*Inputs!$B$19+Inputs!$B$30*(1+$E4348)^3*Inputs!$B$20+Inputs!$B$31*(1+$F4348)^3*Inputs!$B$21+Inputs!$B$22*(1+Inputs!$B$23)^3</f>
        <v>20426.79347593469</v>
      </c>
      <c r="U4348" s="36">
        <f>Inputs!$B$12*(1+$B4348)^4*$C4348+Inputs!$B$29*(1+$D4348)^4*Inputs!$B$19+Inputs!$B$30*(1+$E4348)^4*Inputs!$B$20+Inputs!$B$31*(1+$F4348)^4*Inputs!$B$21+Inputs!$B$22*(1+Inputs!$B$23)^4</f>
        <v>24550.939059497941</v>
      </c>
      <c r="V4348" s="35">
        <f>Inputs!$B$13/(Q4348*(1-$G4348))</f>
        <v>1.2305446143262451</v>
      </c>
      <c r="W4348" s="36">
        <f>Inputs!$B$13</f>
        <v>12660</v>
      </c>
      <c r="X4348" s="36">
        <f t="shared" si="673"/>
        <v>14024.883051592824</v>
      </c>
      <c r="Y4348" s="36">
        <f t="shared" si="674"/>
        <v>15820.888412597802</v>
      </c>
      <c r="Z4348" s="36">
        <f t="shared" si="675"/>
        <v>18171.750759091326</v>
      </c>
      <c r="AA4348" s="36">
        <f t="shared" si="676"/>
        <v>21236.164404301297</v>
      </c>
      <c r="AB4348" s="36">
        <f t="shared" si="677"/>
        <v>61977.387759300727</v>
      </c>
      <c r="AC4348" s="36">
        <f t="shared" si="678"/>
        <v>381565.43505803891</v>
      </c>
      <c r="AD4348" s="36">
        <f t="shared" si="679"/>
        <v>245842.47553106505</v>
      </c>
    </row>
    <row r="4349" spans="1:30" ht="14.25" customHeight="1" x14ac:dyDescent="0.25">
      <c r="A4349" s="16">
        <v>4333</v>
      </c>
      <c r="B4349" s="34">
        <v>0.374855298072929</v>
      </c>
      <c r="C4349" s="34">
        <v>4.3833280361419098E-2</v>
      </c>
      <c r="D4349" s="34">
        <v>3.5466944919119697E-2</v>
      </c>
      <c r="E4349" s="34">
        <v>7.7844349303885396E-2</v>
      </c>
      <c r="F4349" s="34">
        <v>1.5358247129123001E-2</v>
      </c>
      <c r="G4349" s="34">
        <v>0.1880395234976</v>
      </c>
      <c r="H4349" s="35">
        <v>1.13144226882406</v>
      </c>
      <c r="I4349" s="34">
        <v>0.101058420908729</v>
      </c>
      <c r="J4349" s="34">
        <v>2.2773019251176699E-2</v>
      </c>
      <c r="K4349" s="36">
        <f>Inputs!$B$12*(1+$B4349)^4</f>
        <v>214377.50725118059</v>
      </c>
      <c r="L4349" s="36">
        <f t="shared" si="670"/>
        <v>17257.68793908682</v>
      </c>
      <c r="M4349" s="36">
        <f t="shared" si="671"/>
        <v>193937.66721191001</v>
      </c>
      <c r="N4349" s="37">
        <f>M4349/Inputs!$B$6</f>
        <v>295.63668782303353</v>
      </c>
      <c r="O4349" s="38">
        <f>IF(N4349&gt;Inputs!$B$4,1,0)</f>
        <v>0</v>
      </c>
      <c r="P4349" s="34">
        <f t="shared" si="672"/>
        <v>7.8285401657552309E-2</v>
      </c>
      <c r="Q4349" s="36">
        <f>Inputs!$B$12*(1+$B4349)^0*$C4349+Inputs!$B$29*(1+$D4349)^0*Inputs!$B$19+Inputs!$B$30*(1+$E4349)^0*Inputs!$B$20+Inputs!$B$31*(1+$F4349)^0*Inputs!$B$21+Inputs!$B$22*(1+Inputs!$B$23)^0</f>
        <v>10652.040849112069</v>
      </c>
      <c r="R4349" s="36">
        <f>Inputs!$B$12*(1+$B4349)^1*$C4349+Inputs!$B$29*(1+$D4349)^1*Inputs!$B$19+Inputs!$B$30*(1+$E4349)^1*Inputs!$B$20+Inputs!$B$31*(1+$F4349)^1*Inputs!$B$21+Inputs!$B$22*(1+Inputs!$B$23)^1</f>
        <v>11950.631931871798</v>
      </c>
      <c r="S4349" s="36">
        <f>Inputs!$B$12*(1+$B4349)^2*$C4349+Inputs!$B$29*(1+$D4349)^2*Inputs!$B$19+Inputs!$B$30*(1+$E4349)^2*Inputs!$B$20+Inputs!$B$31*(1+$F4349)^2*Inputs!$B$21+Inputs!$B$22*(1+Inputs!$B$23)^2</f>
        <v>13637.13686238636</v>
      </c>
      <c r="T4349" s="36">
        <f>Inputs!$B$12*(1+$B4349)^3*$C4349+Inputs!$B$29*(1+$D4349)^3*Inputs!$B$19+Inputs!$B$30*(1+$E4349)^3*Inputs!$B$20+Inputs!$B$31*(1+$F4349)^3*Inputs!$B$21+Inputs!$B$22*(1+Inputs!$B$23)^3</f>
        <v>15851.371967487679</v>
      </c>
      <c r="U4349" s="36">
        <f>Inputs!$B$12*(1+$B4349)^4*$C4349+Inputs!$B$29*(1+$D4349)^4*Inputs!$B$19+Inputs!$B$30*(1+$E4349)^4*Inputs!$B$20+Inputs!$B$31*(1+$F4349)^4*Inputs!$B$21+Inputs!$B$22*(1+Inputs!$B$23)^4</f>
        <v>18785.178347073059</v>
      </c>
      <c r="V4349" s="35">
        <f>Inputs!$B$13/(Q4349*(1-$G4349))</f>
        <v>1.4637469147518578</v>
      </c>
      <c r="W4349" s="36">
        <f>Inputs!$B$13</f>
        <v>12660</v>
      </c>
      <c r="X4349" s="36">
        <f t="shared" si="673"/>
        <v>13397.256915756801</v>
      </c>
      <c r="Y4349" s="36">
        <f t="shared" si="674"/>
        <v>14368.02634549978</v>
      </c>
      <c r="Z4349" s="36">
        <f t="shared" si="675"/>
        <v>15631.687223106639</v>
      </c>
      <c r="AA4349" s="36">
        <f t="shared" si="676"/>
        <v>17257.68793908682</v>
      </c>
      <c r="AB4349" s="36">
        <f t="shared" si="677"/>
        <v>54612.595095258417</v>
      </c>
      <c r="AC4349" s="36">
        <f t="shared" si="678"/>
        <v>225466.01569427672</v>
      </c>
      <c r="AD4349" s="36">
        <f t="shared" si="679"/>
        <v>139325.0721166516</v>
      </c>
    </row>
    <row r="4350" spans="1:30" ht="14.25" customHeight="1" x14ac:dyDescent="0.25">
      <c r="A4350" s="16">
        <v>4334</v>
      </c>
      <c r="B4350" s="34">
        <v>0.29091216874852499</v>
      </c>
      <c r="C4350" s="34">
        <v>8.7982428568397303E-2</v>
      </c>
      <c r="D4350" s="34">
        <v>1.61233841289922E-2</v>
      </c>
      <c r="E4350" s="34">
        <v>2.90064510794917E-2</v>
      </c>
      <c r="F4350" s="34">
        <v>1.7450608697793E-2</v>
      </c>
      <c r="G4350" s="34">
        <v>0.21831078063225801</v>
      </c>
      <c r="H4350" s="35">
        <v>1.02550903609788</v>
      </c>
      <c r="I4350" s="34">
        <v>0.10156109943166</v>
      </c>
      <c r="J4350" s="34">
        <v>3.11191345402703E-2</v>
      </c>
      <c r="K4350" s="36">
        <f>Inputs!$B$12*(1+$B4350)^4</f>
        <v>166624.18152576333</v>
      </c>
      <c r="L4350" s="36">
        <f t="shared" si="670"/>
        <v>18628.954193413352</v>
      </c>
      <c r="M4350" s="36">
        <f t="shared" si="671"/>
        <v>224871.95008449821</v>
      </c>
      <c r="N4350" s="37">
        <f>M4350/Inputs!$B$6</f>
        <v>342.79260683612534</v>
      </c>
      <c r="O4350" s="38">
        <f>IF(N4350&gt;Inputs!$B$4,1,0)</f>
        <v>0</v>
      </c>
      <c r="P4350" s="34">
        <f t="shared" si="672"/>
        <v>7.0441964891389708E-2</v>
      </c>
      <c r="Q4350" s="36">
        <f>Inputs!$B$12*(1+$B4350)^0*$C4350+Inputs!$B$29*(1+$D4350)^0*Inputs!$B$19+Inputs!$B$30*(1+$E4350)^0*Inputs!$B$20+Inputs!$B$31*(1+$F4350)^0*Inputs!$B$21+Inputs!$B$22*(1+Inputs!$B$23)^0</f>
        <v>13300.989741530761</v>
      </c>
      <c r="R4350" s="36">
        <f>Inputs!$B$12*(1+$B4350)^1*$C4350+Inputs!$B$29*(1+$D4350)^1*Inputs!$B$19+Inputs!$B$30*(1+$E4350)^1*Inputs!$B$20+Inputs!$B$31*(1+$F4350)^1*Inputs!$B$21+Inputs!$B$22*(1+Inputs!$B$23)^1</f>
        <v>14972.455724760948</v>
      </c>
      <c r="S4350" s="36">
        <f>Inputs!$B$12*(1+$B4350)^2*$C4350+Inputs!$B$29*(1+$D4350)^2*Inputs!$B$19+Inputs!$B$30*(1+$E4350)^2*Inputs!$B$20+Inputs!$B$31*(1+$F4350)^2*Inputs!$B$21+Inputs!$B$22*(1+Inputs!$B$23)^2</f>
        <v>17092.952275617219</v>
      </c>
      <c r="T4350" s="36">
        <f>Inputs!$B$12*(1+$B4350)^3*$C4350+Inputs!$B$29*(1+$D4350)^3*Inputs!$B$19+Inputs!$B$30*(1+$E4350)^3*Inputs!$B$20+Inputs!$B$31*(1+$F4350)^3*Inputs!$B$21+Inputs!$B$22*(1+Inputs!$B$23)^3</f>
        <v>19792.483297966261</v>
      </c>
      <c r="U4350" s="36">
        <f>Inputs!$B$12*(1+$B4350)^4*$C4350+Inputs!$B$29*(1+$D4350)^4*Inputs!$B$19+Inputs!$B$30*(1+$E4350)^4*Inputs!$B$20+Inputs!$B$31*(1+$F4350)^4*Inputs!$B$21+Inputs!$B$22*(1+Inputs!$B$23)^4</f>
        <v>23238.862212625518</v>
      </c>
      <c r="V4350" s="35">
        <f>Inputs!$B$13/(Q4350*(1-$G4350))</f>
        <v>1.2176307990845545</v>
      </c>
      <c r="W4350" s="36">
        <f>Inputs!$B$13</f>
        <v>12660</v>
      </c>
      <c r="X4350" s="36">
        <f t="shared" si="673"/>
        <v>13688.777127209103</v>
      </c>
      <c r="Y4350" s="36">
        <f t="shared" si="674"/>
        <v>14985.717963582591</v>
      </c>
      <c r="Z4350" s="36">
        <f t="shared" si="675"/>
        <v>16609.342042494864</v>
      </c>
      <c r="AA4350" s="36">
        <f t="shared" si="676"/>
        <v>18628.954193413352</v>
      </c>
      <c r="AB4350" s="36">
        <f t="shared" si="677"/>
        <v>56750.585926313797</v>
      </c>
      <c r="AC4350" s="36">
        <f t="shared" si="678"/>
        <v>272687.89499156404</v>
      </c>
      <c r="AD4350" s="36">
        <f t="shared" si="679"/>
        <v>168121.36415818441</v>
      </c>
    </row>
    <row r="4351" spans="1:30" ht="14.25" customHeight="1" x14ac:dyDescent="0.25">
      <c r="A4351" s="16">
        <v>4335</v>
      </c>
      <c r="B4351" s="34">
        <v>0.27511766564482298</v>
      </c>
      <c r="C4351" s="34">
        <v>8.1746009767136099E-2</v>
      </c>
      <c r="D4351" s="34">
        <v>2.2012564980817901E-2</v>
      </c>
      <c r="E4351" s="34">
        <v>6.8987042749847197E-2</v>
      </c>
      <c r="F4351" s="34">
        <v>5.3985887708113097E-4</v>
      </c>
      <c r="G4351" s="34">
        <v>0.20691274143984101</v>
      </c>
      <c r="H4351" s="35">
        <v>1.0080450404610699</v>
      </c>
      <c r="I4351" s="34">
        <v>9.8722648567468999E-2</v>
      </c>
      <c r="J4351" s="34">
        <v>2.7651047162875201E-2</v>
      </c>
      <c r="K4351" s="36">
        <f>Inputs!$B$12*(1+$B4351)^4</f>
        <v>158617.93828600086</v>
      </c>
      <c r="L4351" s="36">
        <f t="shared" si="670"/>
        <v>17410.372071119054</v>
      </c>
      <c r="M4351" s="36">
        <f t="shared" si="671"/>
        <v>212655.71128018555</v>
      </c>
      <c r="N4351" s="37">
        <f>M4351/Inputs!$B$6</f>
        <v>324.17029158564873</v>
      </c>
      <c r="O4351" s="38">
        <f>IF(N4351&gt;Inputs!$B$4,1,0)</f>
        <v>0</v>
      </c>
      <c r="P4351" s="34">
        <f t="shared" si="672"/>
        <v>7.1071601404593801E-2</v>
      </c>
      <c r="Q4351" s="36">
        <f>Inputs!$B$12*(1+$B4351)^0*$C4351+Inputs!$B$29*(1+$D4351)^0*Inputs!$B$19+Inputs!$B$30*(1+$E4351)^0*Inputs!$B$20+Inputs!$B$31*(1+$F4351)^0*Inputs!$B$21+Inputs!$B$22*(1+Inputs!$B$23)^0</f>
        <v>12926.804613455086</v>
      </c>
      <c r="R4351" s="36">
        <f>Inputs!$B$12*(1+$B4351)^1*$C4351+Inputs!$B$29*(1+$D4351)^1*Inputs!$B$19+Inputs!$B$30*(1+$E4351)^1*Inputs!$B$20+Inputs!$B$31*(1+$F4351)^1*Inputs!$B$21+Inputs!$B$22*(1+Inputs!$B$23)^1</f>
        <v>14455.421453792296</v>
      </c>
      <c r="S4351" s="36">
        <f>Inputs!$B$12*(1+$B4351)^2*$C4351+Inputs!$B$29*(1+$D4351)^2*Inputs!$B$19+Inputs!$B$30*(1+$E4351)^2*Inputs!$B$20+Inputs!$B$31*(1+$F4351)^2*Inputs!$B$21+Inputs!$B$22*(1+Inputs!$B$23)^2</f>
        <v>16366.755162627738</v>
      </c>
      <c r="T4351" s="36">
        <f>Inputs!$B$12*(1+$B4351)^3*$C4351+Inputs!$B$29*(1+$D4351)^3*Inputs!$B$19+Inputs!$B$30*(1+$E4351)^3*Inputs!$B$20+Inputs!$B$31*(1+$F4351)^3*Inputs!$B$21+Inputs!$B$22*(1+Inputs!$B$23)^3</f>
        <v>18763.73770505788</v>
      </c>
      <c r="U4351" s="36">
        <f>Inputs!$B$12*(1+$B4351)^4*$C4351+Inputs!$B$29*(1+$D4351)^4*Inputs!$B$19+Inputs!$B$30*(1+$E4351)^4*Inputs!$B$20+Inputs!$B$31*(1+$F4351)^4*Inputs!$B$21+Inputs!$B$22*(1+Inputs!$B$23)^4</f>
        <v>21777.455872158935</v>
      </c>
      <c r="V4351" s="35">
        <f>Inputs!$B$13/(Q4351*(1-$G4351))</f>
        <v>1.2348708769321215</v>
      </c>
      <c r="W4351" s="36">
        <f>Inputs!$B$13</f>
        <v>12660</v>
      </c>
      <c r="X4351" s="36">
        <f t="shared" si="673"/>
        <v>13506.96060728635</v>
      </c>
      <c r="Y4351" s="36">
        <f t="shared" si="674"/>
        <v>14556.821471684956</v>
      </c>
      <c r="Z4351" s="36">
        <f t="shared" si="675"/>
        <v>15844.866576471473</v>
      </c>
      <c r="AA4351" s="36">
        <f t="shared" si="676"/>
        <v>17410.372071119054</v>
      </c>
      <c r="AB4351" s="36">
        <f t="shared" si="677"/>
        <v>55432.292551164282</v>
      </c>
      <c r="AC4351" s="36">
        <f t="shared" si="678"/>
        <v>251743.12576027471</v>
      </c>
      <c r="AD4351" s="36">
        <f t="shared" si="679"/>
        <v>157223.41872902127</v>
      </c>
    </row>
    <row r="4352" spans="1:30" ht="14.25" customHeight="1" x14ac:dyDescent="0.25">
      <c r="A4352" s="16">
        <v>4336</v>
      </c>
      <c r="B4352" s="34">
        <v>0.39040091035372099</v>
      </c>
      <c r="C4352" s="34">
        <v>7.2622511677997201E-2</v>
      </c>
      <c r="D4352" s="34">
        <v>5.4742353596403802E-2</v>
      </c>
      <c r="E4352" s="34">
        <v>6.0592267598213498E-2</v>
      </c>
      <c r="F4352" s="34">
        <v>2.1110236928727499E-2</v>
      </c>
      <c r="G4352" s="34">
        <v>0.18973222160615699</v>
      </c>
      <c r="H4352" s="35">
        <v>1.00303052974577</v>
      </c>
      <c r="I4352" s="34">
        <v>9.1886014668604202E-2</v>
      </c>
      <c r="J4352" s="34">
        <v>3.2370292358831397E-2</v>
      </c>
      <c r="K4352" s="36">
        <f>Inputs!$B$12*(1+$B4352)^4</f>
        <v>224239.14260877602</v>
      </c>
      <c r="L4352" s="36">
        <f t="shared" si="670"/>
        <v>21018.106994553091</v>
      </c>
      <c r="M4352" s="36">
        <f t="shared" si="671"/>
        <v>296619.4094529968</v>
      </c>
      <c r="N4352" s="37">
        <f>M4352/Inputs!$B$6</f>
        <v>452.1637339222512</v>
      </c>
      <c r="O4352" s="38">
        <f>IF(N4352&gt;Inputs!$B$4,1,0)</f>
        <v>1</v>
      </c>
      <c r="P4352" s="34">
        <f t="shared" si="672"/>
        <v>5.9515722309772805E-2</v>
      </c>
      <c r="Q4352" s="36">
        <f>Inputs!$B$12*(1+$B4352)^0*$C4352+Inputs!$B$29*(1+$D4352)^0*Inputs!$B$19+Inputs!$B$30*(1+$E4352)^0*Inputs!$B$20+Inputs!$B$31*(1+$F4352)^0*Inputs!$B$21+Inputs!$B$22*(1+Inputs!$B$23)^0</f>
        <v>12379.394728106752</v>
      </c>
      <c r="R4352" s="36">
        <f>Inputs!$B$12*(1+$B4352)^1*$C4352+Inputs!$B$29*(1+$D4352)^1*Inputs!$B$19+Inputs!$B$30*(1+$E4352)^1*Inputs!$B$20+Inputs!$B$31*(1+$F4352)^1*Inputs!$B$21+Inputs!$B$22*(1+Inputs!$B$23)^1</f>
        <v>14439.467407598007</v>
      </c>
      <c r="S4352" s="36">
        <f>Inputs!$B$12*(1+$B4352)^2*$C4352+Inputs!$B$29*(1+$D4352)^2*Inputs!$B$19+Inputs!$B$30*(1+$E4352)^2*Inputs!$B$20+Inputs!$B$31*(1+$F4352)^2*Inputs!$B$21+Inputs!$B$22*(1+Inputs!$B$23)^2</f>
        <v>17182.699610400941</v>
      </c>
      <c r="T4352" s="36">
        <f>Inputs!$B$12*(1+$B4352)^3*$C4352+Inputs!$B$29*(1+$D4352)^3*Inputs!$B$19+Inputs!$B$30*(1+$E4352)^3*Inputs!$B$20+Inputs!$B$31*(1+$F4352)^3*Inputs!$B$21+Inputs!$B$22*(1+Inputs!$B$23)^3</f>
        <v>20869.442918079854</v>
      </c>
      <c r="U4352" s="36">
        <f>Inputs!$B$12*(1+$B4352)^4*$C4352+Inputs!$B$29*(1+$D4352)^4*Inputs!$B$19+Inputs!$B$30*(1+$E4352)^4*Inputs!$B$20+Inputs!$B$31*(1+$F4352)^4*Inputs!$B$21+Inputs!$B$22*(1+Inputs!$B$23)^4</f>
        <v>25861.331283638159</v>
      </c>
      <c r="V4352" s="35">
        <f>Inputs!$B$13/(Q4352*(1-$G4352))</f>
        <v>1.2621347546957862</v>
      </c>
      <c r="W4352" s="36">
        <f>Inputs!$B$13</f>
        <v>12660</v>
      </c>
      <c r="X4352" s="36">
        <f t="shared" si="673"/>
        <v>14008.899420361397</v>
      </c>
      <c r="Y4352" s="36">
        <f t="shared" si="674"/>
        <v>15768.481322523412</v>
      </c>
      <c r="Z4352" s="36">
        <f t="shared" si="675"/>
        <v>18056.435476193783</v>
      </c>
      <c r="AA4352" s="36">
        <f t="shared" si="676"/>
        <v>21018.106994553091</v>
      </c>
      <c r="AB4352" s="36">
        <f t="shared" si="677"/>
        <v>61704.342993699669</v>
      </c>
      <c r="AC4352" s="36">
        <f t="shared" si="678"/>
        <v>364583.81786677853</v>
      </c>
      <c r="AD4352" s="36">
        <f t="shared" si="679"/>
        <v>234915.06645929714</v>
      </c>
    </row>
    <row r="4353" spans="1:30" ht="14.25" customHeight="1" x14ac:dyDescent="0.25">
      <c r="A4353" s="16">
        <v>4337</v>
      </c>
      <c r="B4353" s="34">
        <v>0.46397034045097402</v>
      </c>
      <c r="C4353" s="34">
        <v>8.1481039470376396E-2</v>
      </c>
      <c r="D4353" s="34">
        <v>5.3942528717523197E-2</v>
      </c>
      <c r="E4353" s="34">
        <v>7.3706663111082302E-2</v>
      </c>
      <c r="F4353" s="34">
        <v>1.6342866920183299E-2</v>
      </c>
      <c r="G4353" s="34">
        <v>0.18401481429109501</v>
      </c>
      <c r="H4353" s="35">
        <v>1.05739170753238</v>
      </c>
      <c r="I4353" s="34">
        <v>9.8263733824091801E-2</v>
      </c>
      <c r="J4353" s="34">
        <v>2.6898091098558299E-2</v>
      </c>
      <c r="K4353" s="36">
        <f>Inputs!$B$12*(1+$B4353)^4</f>
        <v>275600.72962412861</v>
      </c>
      <c r="L4353" s="36">
        <f t="shared" si="670"/>
        <v>27687.281362455567</v>
      </c>
      <c r="M4353" s="36">
        <f t="shared" si="671"/>
        <v>318895.51932528819</v>
      </c>
      <c r="N4353" s="37">
        <f>M4353/Inputs!$B$6</f>
        <v>486.12121848367104</v>
      </c>
      <c r="O4353" s="38">
        <f>IF(N4353&gt;Inputs!$B$4,1,0)</f>
        <v>1</v>
      </c>
      <c r="P4353" s="34">
        <f t="shared" si="672"/>
        <v>7.1365642725533501E-2</v>
      </c>
      <c r="Q4353" s="36">
        <f>Inputs!$B$12*(1+$B4353)^0*$C4353+Inputs!$B$29*(1+$D4353)^0*Inputs!$B$19+Inputs!$B$30*(1+$E4353)^0*Inputs!$B$20+Inputs!$B$31*(1+$F4353)^0*Inputs!$B$21+Inputs!$B$22*(1+Inputs!$B$23)^0</f>
        <v>12910.906395649505</v>
      </c>
      <c r="R4353" s="36">
        <f>Inputs!$B$12*(1+$B4353)^1*$C4353+Inputs!$B$29*(1+$D4353)^1*Inputs!$B$19+Inputs!$B$30*(1+$E4353)^1*Inputs!$B$20+Inputs!$B$31*(1+$F4353)^1*Inputs!$B$21+Inputs!$B$22*(1+Inputs!$B$23)^1</f>
        <v>15546.920498612035</v>
      </c>
      <c r="S4353" s="36">
        <f>Inputs!$B$12*(1+$B4353)^2*$C4353+Inputs!$B$29*(1+$D4353)^2*Inputs!$B$19+Inputs!$B$30*(1+$E4353)^2*Inputs!$B$20+Inputs!$B$31*(1+$F4353)^2*Inputs!$B$21+Inputs!$B$22*(1+Inputs!$B$23)^2</f>
        <v>19257.724476454667</v>
      </c>
      <c r="T4353" s="36">
        <f>Inputs!$B$12*(1+$B4353)^3*$C4353+Inputs!$B$29*(1+$D4353)^3*Inputs!$B$19+Inputs!$B$30*(1+$E4353)^3*Inputs!$B$20+Inputs!$B$31*(1+$F4353)^3*Inputs!$B$21+Inputs!$B$22*(1+Inputs!$B$23)^3</f>
        <v>24533.089621517822</v>
      </c>
      <c r="U4353" s="36">
        <f>Inputs!$B$12*(1+$B4353)^4*$C4353+Inputs!$B$29*(1+$D4353)^4*Inputs!$B$19+Inputs!$B$30*(1+$E4353)^4*Inputs!$B$20+Inputs!$B$31*(1+$F4353)^4*Inputs!$B$21+Inputs!$B$22*(1+Inputs!$B$23)^4</f>
        <v>32089.440115193764</v>
      </c>
      <c r="V4353" s="35">
        <f>Inputs!$B$13/(Q4353*(1-$G4353))</f>
        <v>1.2016962309159185</v>
      </c>
      <c r="W4353" s="36">
        <f>Inputs!$B$13</f>
        <v>12660</v>
      </c>
      <c r="X4353" s="36">
        <f t="shared" si="673"/>
        <v>14787.122808671173</v>
      </c>
      <c r="Y4353" s="36">
        <f t="shared" si="674"/>
        <v>17749.674132306358</v>
      </c>
      <c r="Z4353" s="36">
        <f t="shared" si="675"/>
        <v>21889.736483066721</v>
      </c>
      <c r="AA4353" s="36">
        <f t="shared" si="676"/>
        <v>27687.281362455567</v>
      </c>
      <c r="AB4353" s="36">
        <f t="shared" si="677"/>
        <v>69559.360276432417</v>
      </c>
      <c r="AC4353" s="36">
        <f t="shared" si="678"/>
        <v>398399.21975006309</v>
      </c>
      <c r="AD4353" s="36">
        <f t="shared" si="679"/>
        <v>249336.15904885577</v>
      </c>
    </row>
    <row r="4354" spans="1:30" ht="14.25" customHeight="1" x14ac:dyDescent="0.25">
      <c r="A4354" s="16">
        <v>4338</v>
      </c>
      <c r="B4354" s="34">
        <v>0.30188946516702703</v>
      </c>
      <c r="C4354" s="34">
        <v>7.5718542681832701E-2</v>
      </c>
      <c r="D4354" s="34">
        <v>2.4111207153377098E-2</v>
      </c>
      <c r="E4354" s="34">
        <v>5.44134444304641E-2</v>
      </c>
      <c r="F4354" s="34">
        <v>-1.5522381015370601E-2</v>
      </c>
      <c r="G4354" s="34">
        <v>0.184403957523672</v>
      </c>
      <c r="H4354" s="35">
        <v>1.01452906961971</v>
      </c>
      <c r="I4354" s="34">
        <v>9.9631581959486196E-2</v>
      </c>
      <c r="J4354" s="34">
        <v>2.7025110301796201E-2</v>
      </c>
      <c r="K4354" s="36">
        <f>Inputs!$B$12*(1+$B4354)^4</f>
        <v>172364.45133447376</v>
      </c>
      <c r="L4354" s="36">
        <f t="shared" si="670"/>
        <v>17734.871680810575</v>
      </c>
      <c r="M4354" s="36">
        <f t="shared" si="671"/>
        <v>211607.4279511137</v>
      </c>
      <c r="N4354" s="37">
        <f>M4354/Inputs!$B$6</f>
        <v>322.57229870596598</v>
      </c>
      <c r="O4354" s="38">
        <f>IF(N4354&gt;Inputs!$B$4,1,0)</f>
        <v>0</v>
      </c>
      <c r="P4354" s="34">
        <f t="shared" si="672"/>
        <v>7.2606471657689992E-2</v>
      </c>
      <c r="Q4354" s="36">
        <f>Inputs!$B$12*(1+$B4354)^0*$C4354+Inputs!$B$29*(1+$D4354)^0*Inputs!$B$19+Inputs!$B$30*(1+$E4354)^0*Inputs!$B$20+Inputs!$B$31*(1+$F4354)^0*Inputs!$B$21+Inputs!$B$22*(1+Inputs!$B$23)^0</f>
        <v>12565.156588336882</v>
      </c>
      <c r="R4354" s="36">
        <f>Inputs!$B$12*(1+$B4354)^1*$C4354+Inputs!$B$29*(1+$D4354)^1*Inputs!$B$19+Inputs!$B$30*(1+$E4354)^1*Inputs!$B$20+Inputs!$B$31*(1+$F4354)^1*Inputs!$B$21+Inputs!$B$22*(1+Inputs!$B$23)^1</f>
        <v>14013.756120369817</v>
      </c>
      <c r="S4354" s="36">
        <f>Inputs!$B$12*(1+$B4354)^2*$C4354+Inputs!$B$29*(1+$D4354)^2*Inputs!$B$19+Inputs!$B$30*(1+$E4354)^2*Inputs!$B$20+Inputs!$B$31*(1+$F4354)^2*Inputs!$B$21+Inputs!$B$22*(1+Inputs!$B$23)^2</f>
        <v>15884.77014682124</v>
      </c>
      <c r="T4354" s="36">
        <f>Inputs!$B$12*(1+$B4354)^3*$C4354+Inputs!$B$29*(1+$D4354)^3*Inputs!$B$19+Inputs!$B$30*(1+$E4354)^3*Inputs!$B$20+Inputs!$B$31*(1+$F4354)^3*Inputs!$B$21+Inputs!$B$22*(1+Inputs!$B$23)^3</f>
        <v>18303.566722829222</v>
      </c>
      <c r="U4354" s="36">
        <f>Inputs!$B$12*(1+$B4354)^4*$C4354+Inputs!$B$29*(1+$D4354)^4*Inputs!$B$19+Inputs!$B$30*(1+$E4354)^4*Inputs!$B$20+Inputs!$B$31*(1+$F4354)^4*Inputs!$B$21+Inputs!$B$22*(1+Inputs!$B$23)^4</f>
        <v>21433.270508684302</v>
      </c>
      <c r="V4354" s="35">
        <f>Inputs!$B$13/(Q4354*(1-$G4354))</f>
        <v>1.2353519090796832</v>
      </c>
      <c r="W4354" s="36">
        <f>Inputs!$B$13</f>
        <v>12660</v>
      </c>
      <c r="X4354" s="36">
        <f t="shared" si="673"/>
        <v>13488.556551048136</v>
      </c>
      <c r="Y4354" s="36">
        <f t="shared" si="674"/>
        <v>14574.229132274904</v>
      </c>
      <c r="Z4354" s="36">
        <f t="shared" si="675"/>
        <v>15969.339447288312</v>
      </c>
      <c r="AA4354" s="36">
        <f t="shared" si="676"/>
        <v>17734.871680810575</v>
      </c>
      <c r="AB4354" s="36">
        <f t="shared" si="677"/>
        <v>55581.146734166519</v>
      </c>
      <c r="AC4354" s="36">
        <f t="shared" si="678"/>
        <v>250861.364397998</v>
      </c>
      <c r="AD4354" s="36">
        <f t="shared" si="679"/>
        <v>156026.28121694719</v>
      </c>
    </row>
    <row r="4355" spans="1:30" ht="14.25" customHeight="1" x14ac:dyDescent="0.25">
      <c r="A4355" s="16">
        <v>4339</v>
      </c>
      <c r="B4355" s="34">
        <v>0.114019135085933</v>
      </c>
      <c r="C4355" s="34">
        <v>9.8647813024297301E-2</v>
      </c>
      <c r="D4355" s="34">
        <v>2.0829964729418199E-2</v>
      </c>
      <c r="E4355" s="34">
        <v>5.9989600305559901E-2</v>
      </c>
      <c r="F4355" s="34">
        <v>3.13879508553426E-2</v>
      </c>
      <c r="G4355" s="34">
        <v>0.16996095161187399</v>
      </c>
      <c r="H4355" s="35">
        <v>0.93098637844714804</v>
      </c>
      <c r="I4355" s="34">
        <v>9.2637242252020496E-2</v>
      </c>
      <c r="J4355" s="34">
        <v>3.1645710004774501E-2</v>
      </c>
      <c r="K4355" s="36">
        <f>Inputs!$B$12*(1+$B4355)^4</f>
        <v>92410.613366189005</v>
      </c>
      <c r="L4355" s="36">
        <f t="shared" si="670"/>
        <v>14207.613223182019</v>
      </c>
      <c r="M4355" s="36">
        <f t="shared" si="671"/>
        <v>205913.87990611547</v>
      </c>
      <c r="N4355" s="37">
        <f>M4355/Inputs!$B$6</f>
        <v>313.89310961298088</v>
      </c>
      <c r="O4355" s="38">
        <f>IF(N4355&gt;Inputs!$B$4,1,0)</f>
        <v>0</v>
      </c>
      <c r="P4355" s="34">
        <f t="shared" si="672"/>
        <v>6.0991532247245996E-2</v>
      </c>
      <c r="Q4355" s="36">
        <f>Inputs!$B$12*(1+$B4355)^0*$C4355+Inputs!$B$29*(1+$D4355)^0*Inputs!$B$19+Inputs!$B$30*(1+$E4355)^0*Inputs!$B$20+Inputs!$B$31*(1+$F4355)^0*Inputs!$B$21+Inputs!$B$22*(1+Inputs!$B$23)^0</f>
        <v>13940.912808884761</v>
      </c>
      <c r="R4355" s="36">
        <f>Inputs!$B$12*(1+$B4355)^1*$C4355+Inputs!$B$29*(1+$D4355)^1*Inputs!$B$19+Inputs!$B$30*(1+$E4355)^1*Inputs!$B$20+Inputs!$B$31*(1+$F4355)^1*Inputs!$B$21+Inputs!$B$22*(1+Inputs!$B$23)^1</f>
        <v>14907.735116792959</v>
      </c>
      <c r="S4355" s="36">
        <f>Inputs!$B$12*(1+$B4355)^2*$C4355+Inputs!$B$29*(1+$D4355)^2*Inputs!$B$19+Inputs!$B$30*(1+$E4355)^2*Inputs!$B$20+Inputs!$B$31*(1+$F4355)^2*Inputs!$B$21+Inputs!$B$22*(1+Inputs!$B$23)^2</f>
        <v>15964.346311887297</v>
      </c>
      <c r="T4355" s="36">
        <f>Inputs!$B$12*(1+$B4355)^3*$C4355+Inputs!$B$29*(1+$D4355)^3*Inputs!$B$19+Inputs!$B$30*(1+$E4355)^3*Inputs!$B$20+Inputs!$B$31*(1+$F4355)^3*Inputs!$B$21+Inputs!$B$22*(1+Inputs!$B$23)^3</f>
        <v>17120.169089879171</v>
      </c>
      <c r="U4355" s="36">
        <f>Inputs!$B$12*(1+$B4355)^4*$C4355+Inputs!$B$29*(1+$D4355)^4*Inputs!$B$19+Inputs!$B$30*(1+$E4355)^4*Inputs!$B$20+Inputs!$B$31*(1+$F4355)^4*Inputs!$B$21+Inputs!$B$22*(1+Inputs!$B$23)^4</f>
        <v>18385.662140651391</v>
      </c>
      <c r="V4355" s="35">
        <f>Inputs!$B$13/(Q4355*(1-$G4355))</f>
        <v>1.0940671313288273</v>
      </c>
      <c r="W4355" s="36">
        <f>Inputs!$B$13</f>
        <v>12660</v>
      </c>
      <c r="X4355" s="36">
        <f t="shared" si="673"/>
        <v>13033.498764970709</v>
      </c>
      <c r="Y4355" s="36">
        <f t="shared" si="674"/>
        <v>13417.023235963472</v>
      </c>
      <c r="Z4355" s="36">
        <f t="shared" si="675"/>
        <v>13809.0581243542</v>
      </c>
      <c r="AA4355" s="36">
        <f t="shared" si="676"/>
        <v>14207.613223182019</v>
      </c>
      <c r="AB4355" s="36">
        <f t="shared" si="677"/>
        <v>51601.005119836089</v>
      </c>
      <c r="AC4355" s="36">
        <f t="shared" si="678"/>
        <v>240315.70762455583</v>
      </c>
      <c r="AD4355" s="36">
        <f t="shared" si="679"/>
        <v>154312.8747862794</v>
      </c>
    </row>
    <row r="4356" spans="1:30" ht="14.25" customHeight="1" x14ac:dyDescent="0.25">
      <c r="A4356" s="16">
        <v>4340</v>
      </c>
      <c r="B4356" s="34">
        <v>0.188986731839761</v>
      </c>
      <c r="C4356" s="34">
        <v>9.3665834826234501E-2</v>
      </c>
      <c r="D4356" s="34">
        <v>2.0325661973755099E-2</v>
      </c>
      <c r="E4356" s="34">
        <v>4.6308359951034002E-2</v>
      </c>
      <c r="F4356" s="34">
        <v>1.0589493944076499E-2</v>
      </c>
      <c r="G4356" s="34">
        <v>0.18324797406667101</v>
      </c>
      <c r="H4356" s="35">
        <v>1.03260371369157</v>
      </c>
      <c r="I4356" s="34">
        <v>9.0765056592267399E-2</v>
      </c>
      <c r="J4356" s="34">
        <v>2.7616431079743299E-2</v>
      </c>
      <c r="K4356" s="36">
        <f>Inputs!$B$12*(1+$B4356)^4</f>
        <v>119911.0714064866</v>
      </c>
      <c r="L4356" s="36">
        <f t="shared" si="670"/>
        <v>16811.920599038382</v>
      </c>
      <c r="M4356" s="36">
        <f t="shared" si="671"/>
        <v>233108.9444532296</v>
      </c>
      <c r="N4356" s="37">
        <f>M4356/Inputs!$B$6</f>
        <v>355.34900069089878</v>
      </c>
      <c r="O4356" s="38">
        <f>IF(N4356&gt;Inputs!$B$4,1,0)</f>
        <v>0</v>
      </c>
      <c r="P4356" s="34">
        <f t="shared" si="672"/>
        <v>6.3148625512524093E-2</v>
      </c>
      <c r="Q4356" s="36">
        <f>Inputs!$B$12*(1+$B4356)^0*$C4356+Inputs!$B$29*(1+$D4356)^0*Inputs!$B$19+Inputs!$B$30*(1+$E4356)^0*Inputs!$B$20+Inputs!$B$31*(1+$F4356)^0*Inputs!$B$21+Inputs!$B$22*(1+Inputs!$B$23)^0</f>
        <v>13641.994117000992</v>
      </c>
      <c r="R4356" s="36">
        <f>Inputs!$B$12*(1+$B4356)^1*$C4356+Inputs!$B$29*(1+$D4356)^1*Inputs!$B$19+Inputs!$B$30*(1+$E4356)^1*Inputs!$B$20+Inputs!$B$31*(1+$F4356)^1*Inputs!$B$21+Inputs!$B$22*(1+Inputs!$B$23)^1</f>
        <v>14866.178574313162</v>
      </c>
      <c r="S4356" s="36">
        <f>Inputs!$B$12*(1+$B4356)^2*$C4356+Inputs!$B$29*(1+$D4356)^2*Inputs!$B$19+Inputs!$B$30*(1+$E4356)^2*Inputs!$B$20+Inputs!$B$31*(1+$F4356)^2*Inputs!$B$21+Inputs!$B$22*(1+Inputs!$B$23)^2</f>
        <v>16296.267268357049</v>
      </c>
      <c r="T4356" s="36">
        <f>Inputs!$B$12*(1+$B4356)^3*$C4356+Inputs!$B$29*(1+$D4356)^3*Inputs!$B$19+Inputs!$B$30*(1+$E4356)^3*Inputs!$B$20+Inputs!$B$31*(1+$F4356)^3*Inputs!$B$21+Inputs!$B$22*(1+Inputs!$B$23)^3</f>
        <v>17970.414253952433</v>
      </c>
      <c r="U4356" s="36">
        <f>Inputs!$B$12*(1+$B4356)^4*$C4356+Inputs!$B$29*(1+$D4356)^4*Inputs!$B$19+Inputs!$B$30*(1+$E4356)^4*Inputs!$B$20+Inputs!$B$31*(1+$F4356)^4*Inputs!$B$21+Inputs!$B$22*(1+Inputs!$B$23)^4</f>
        <v>19933.95287269781</v>
      </c>
      <c r="V4356" s="35">
        <f>Inputs!$B$13/(Q4356*(1-$G4356))</f>
        <v>1.1362283662765837</v>
      </c>
      <c r="W4356" s="36">
        <f>Inputs!$B$13</f>
        <v>12660</v>
      </c>
      <c r="X4356" s="36">
        <f t="shared" si="673"/>
        <v>13481.511614424735</v>
      </c>
      <c r="Y4356" s="36">
        <f t="shared" si="674"/>
        <v>14433.587584394447</v>
      </c>
      <c r="Z4356" s="36">
        <f t="shared" si="675"/>
        <v>15536.14349135564</v>
      </c>
      <c r="AA4356" s="36">
        <f t="shared" si="676"/>
        <v>16811.920599038382</v>
      </c>
      <c r="AB4356" s="36">
        <f t="shared" si="677"/>
        <v>55923.360192896558</v>
      </c>
      <c r="AC4356" s="36">
        <f t="shared" si="678"/>
        <v>273580.07724417537</v>
      </c>
      <c r="AD4356" s="36">
        <f t="shared" si="679"/>
        <v>177185.58426033304</v>
      </c>
    </row>
    <row r="4357" spans="1:30" ht="14.25" customHeight="1" x14ac:dyDescent="0.25">
      <c r="A4357" s="16">
        <v>4341</v>
      </c>
      <c r="B4357" s="34">
        <v>0.327703715424495</v>
      </c>
      <c r="C4357" s="34">
        <v>8.7170791930677602E-2</v>
      </c>
      <c r="D4357" s="34">
        <v>2.95424421859053E-2</v>
      </c>
      <c r="E4357" s="34">
        <v>6.0722952178526801E-2</v>
      </c>
      <c r="F4357" s="34">
        <v>2.0906272394853299E-3</v>
      </c>
      <c r="G4357" s="34">
        <v>0.203296588161092</v>
      </c>
      <c r="H4357" s="35">
        <v>1.0582890529201701</v>
      </c>
      <c r="I4357" s="34">
        <v>9.5425116589241896E-2</v>
      </c>
      <c r="J4357" s="34">
        <v>2.94764527698415E-2</v>
      </c>
      <c r="K4357" s="36">
        <f>Inputs!$B$12*(1+$B4357)^4</f>
        <v>186447.22878194941</v>
      </c>
      <c r="L4357" s="36">
        <f t="shared" si="670"/>
        <v>21162.012244600206</v>
      </c>
      <c r="M4357" s="36">
        <f t="shared" si="671"/>
        <v>270809.84454772249</v>
      </c>
      <c r="N4357" s="37">
        <f>M4357/Inputs!$B$6</f>
        <v>412.8198849812843</v>
      </c>
      <c r="O4357" s="38">
        <f>IF(N4357&gt;Inputs!$B$4,1,0)</f>
        <v>1</v>
      </c>
      <c r="P4357" s="34">
        <f t="shared" si="672"/>
        <v>6.5948663819400399E-2</v>
      </c>
      <c r="Q4357" s="36">
        <f>Inputs!$B$12*(1+$B4357)^0*$C4357+Inputs!$B$29*(1+$D4357)^0*Inputs!$B$19+Inputs!$B$30*(1+$E4357)^0*Inputs!$B$20+Inputs!$B$31*(1+$F4357)^0*Inputs!$B$21+Inputs!$B$22*(1+Inputs!$B$23)^0</f>
        <v>13252.291543267576</v>
      </c>
      <c r="R4357" s="36">
        <f>Inputs!$B$12*(1+$B4357)^1*$C4357+Inputs!$B$29*(1+$D4357)^1*Inputs!$B$19+Inputs!$B$30*(1+$E4357)^1*Inputs!$B$20+Inputs!$B$31*(1+$F4357)^1*Inputs!$B$21+Inputs!$B$22*(1+Inputs!$B$23)^1</f>
        <v>15156.586361640126</v>
      </c>
      <c r="S4357" s="36">
        <f>Inputs!$B$12*(1+$B4357)^2*$C4357+Inputs!$B$29*(1+$D4357)^2*Inputs!$B$19+Inputs!$B$30*(1+$E4357)^2*Inputs!$B$20+Inputs!$B$31*(1+$F4357)^2*Inputs!$B$21+Inputs!$B$22*(1+Inputs!$B$23)^2</f>
        <v>17632.641015346824</v>
      </c>
      <c r="T4357" s="36">
        <f>Inputs!$B$12*(1+$B4357)^3*$C4357+Inputs!$B$29*(1+$D4357)^3*Inputs!$B$19+Inputs!$B$30*(1+$E4357)^3*Inputs!$B$20+Inputs!$B$31*(1+$F4357)^3*Inputs!$B$21+Inputs!$B$22*(1+Inputs!$B$23)^3</f>
        <v>20865.103497293327</v>
      </c>
      <c r="U4357" s="36">
        <f>Inputs!$B$12*(1+$B4357)^4*$C4357+Inputs!$B$29*(1+$D4357)^4*Inputs!$B$19+Inputs!$B$30*(1+$E4357)^4*Inputs!$B$20+Inputs!$B$31*(1+$F4357)^4*Inputs!$B$21+Inputs!$B$22*(1+Inputs!$B$23)^4</f>
        <v>25098.974687375357</v>
      </c>
      <c r="V4357" s="35">
        <f>Inputs!$B$13/(Q4357*(1-$G4357))</f>
        <v>1.1990741684429584</v>
      </c>
      <c r="W4357" s="36">
        <f>Inputs!$B$13</f>
        <v>12660</v>
      </c>
      <c r="X4357" s="36">
        <f t="shared" si="673"/>
        <v>14054.179412332964</v>
      </c>
      <c r="Y4357" s="36">
        <f t="shared" si="674"/>
        <v>15855.702626315035</v>
      </c>
      <c r="Z4357" s="36">
        <f t="shared" si="675"/>
        <v>18177.333780829653</v>
      </c>
      <c r="AA4357" s="36">
        <f t="shared" si="676"/>
        <v>21162.012244600206</v>
      </c>
      <c r="AB4357" s="36">
        <f t="shared" si="677"/>
        <v>61372.604753248292</v>
      </c>
      <c r="AC4357" s="36">
        <f t="shared" si="678"/>
        <v>330344.72629654931</v>
      </c>
      <c r="AD4357" s="36">
        <f t="shared" si="679"/>
        <v>209437.23979447418</v>
      </c>
    </row>
    <row r="4358" spans="1:30" ht="14.25" customHeight="1" x14ac:dyDescent="0.25">
      <c r="A4358" s="16">
        <v>4342</v>
      </c>
      <c r="B4358" s="34">
        <v>0.45438965182633201</v>
      </c>
      <c r="C4358" s="34">
        <v>6.5674888694105996E-2</v>
      </c>
      <c r="D4358" s="34">
        <v>2.0069375765678198E-2</v>
      </c>
      <c r="E4358" s="34">
        <v>2.5302801617572101E-2</v>
      </c>
      <c r="F4358" s="34">
        <v>-6.5458089048291397E-3</v>
      </c>
      <c r="G4358" s="34">
        <v>0.22330319939320101</v>
      </c>
      <c r="H4358" s="35">
        <v>1.07170712311304</v>
      </c>
      <c r="I4358" s="34">
        <v>9.5306977554463906E-2</v>
      </c>
      <c r="J4358" s="34">
        <v>2.25441708536743E-2</v>
      </c>
      <c r="K4358" s="36">
        <f>Inputs!$B$12*(1+$B4358)^4</f>
        <v>268456.76574818307</v>
      </c>
      <c r="L4358" s="36">
        <f t="shared" si="670"/>
        <v>21462.392585391699</v>
      </c>
      <c r="M4358" s="36">
        <f t="shared" si="671"/>
        <v>252322.45971852544</v>
      </c>
      <c r="N4358" s="37">
        <f>M4358/Inputs!$B$6</f>
        <v>384.63789591238634</v>
      </c>
      <c r="O4358" s="38">
        <f>IF(N4358&gt;Inputs!$B$4,1,0)</f>
        <v>0</v>
      </c>
      <c r="P4358" s="34">
        <f t="shared" si="672"/>
        <v>7.2762806700789606E-2</v>
      </c>
      <c r="Q4358" s="36">
        <f>Inputs!$B$12*(1+$B4358)^0*$C4358+Inputs!$B$29*(1+$D4358)^0*Inputs!$B$19+Inputs!$B$30*(1+$E4358)^0*Inputs!$B$20+Inputs!$B$31*(1+$F4358)^0*Inputs!$B$21+Inputs!$B$22*(1+Inputs!$B$23)^0</f>
        <v>11962.537349073282</v>
      </c>
      <c r="R4358" s="36">
        <f>Inputs!$B$12*(1+$B4358)^1*$C4358+Inputs!$B$29*(1+$D4358)^1*Inputs!$B$19+Inputs!$B$30*(1+$E4358)^1*Inputs!$B$20+Inputs!$B$31*(1+$F4358)^1*Inputs!$B$21+Inputs!$B$22*(1+Inputs!$B$23)^1</f>
        <v>13784.23901595212</v>
      </c>
      <c r="S4358" s="36">
        <f>Inputs!$B$12*(1+$B4358)^2*$C4358+Inputs!$B$29*(1+$D4358)^2*Inputs!$B$19+Inputs!$B$30*(1+$E4358)^2*Inputs!$B$20+Inputs!$B$31*(1+$F4358)^2*Inputs!$B$21+Inputs!$B$22*(1+Inputs!$B$23)^2</f>
        <v>16420.593407939417</v>
      </c>
      <c r="T4358" s="36">
        <f>Inputs!$B$12*(1+$B4358)^3*$C4358+Inputs!$B$29*(1+$D4358)^3*Inputs!$B$19+Inputs!$B$30*(1+$E4358)^3*Inputs!$B$20+Inputs!$B$31*(1+$F4358)^3*Inputs!$B$21+Inputs!$B$22*(1+Inputs!$B$23)^3</f>
        <v>20241.292950327399</v>
      </c>
      <c r="U4358" s="36">
        <f>Inputs!$B$12*(1+$B4358)^4*$C4358+Inputs!$B$29*(1+$D4358)^4*Inputs!$B$19+Inputs!$B$30*(1+$E4358)^4*Inputs!$B$20+Inputs!$B$31*(1+$F4358)^4*Inputs!$B$21+Inputs!$B$22*(1+Inputs!$B$23)^4</f>
        <v>25784.012387906678</v>
      </c>
      <c r="V4358" s="35">
        <f>Inputs!$B$13/(Q4358*(1-$G4358))</f>
        <v>1.3625701882506696</v>
      </c>
      <c r="W4358" s="36">
        <f>Inputs!$B$13</f>
        <v>12660</v>
      </c>
      <c r="X4358" s="36">
        <f t="shared" si="673"/>
        <v>13809.406318001722</v>
      </c>
      <c r="Y4358" s="36">
        <f t="shared" si="674"/>
        <v>15523.170206938303</v>
      </c>
      <c r="Z4358" s="36">
        <f t="shared" si="675"/>
        <v>17991.869902176517</v>
      </c>
      <c r="AA4358" s="36">
        <f t="shared" si="676"/>
        <v>21462.392585391699</v>
      </c>
      <c r="AB4358" s="36">
        <f t="shared" si="677"/>
        <v>60997.558624297664</v>
      </c>
      <c r="AC4358" s="36">
        <f t="shared" si="678"/>
        <v>301613.49494132755</v>
      </c>
      <c r="AD4358" s="36">
        <f t="shared" si="679"/>
        <v>191324.90109422777</v>
      </c>
    </row>
    <row r="4359" spans="1:30" ht="14.25" customHeight="1" x14ac:dyDescent="0.25">
      <c r="A4359" s="16">
        <v>4343</v>
      </c>
      <c r="B4359" s="34">
        <v>0.51435881230048197</v>
      </c>
      <c r="C4359" s="34">
        <v>6.2065707073428497E-2</v>
      </c>
      <c r="D4359" s="34">
        <v>3.4846350932543603E-2</v>
      </c>
      <c r="E4359" s="34">
        <v>5.3104499488419797E-2</v>
      </c>
      <c r="F4359" s="34">
        <v>8.0410551364026896E-3</v>
      </c>
      <c r="G4359" s="34">
        <v>0.21740509053486501</v>
      </c>
      <c r="H4359" s="35">
        <v>1.02422947348293</v>
      </c>
      <c r="I4359" s="34">
        <v>9.1190779746364595E-2</v>
      </c>
      <c r="J4359" s="34">
        <v>2.0811739180741501E-2</v>
      </c>
      <c r="K4359" s="36">
        <f>Inputs!$B$12*(1+$B4359)^4</f>
        <v>315548.70841800346</v>
      </c>
      <c r="L4359" s="36">
        <f t="shared" si="670"/>
        <v>22865.753741901201</v>
      </c>
      <c r="M4359" s="36">
        <f t="shared" si="671"/>
        <v>278098.10376428126</v>
      </c>
      <c r="N4359" s="37">
        <f>M4359/Inputs!$B$6</f>
        <v>423.93003622603851</v>
      </c>
      <c r="O4359" s="38">
        <f>IF(N4359&gt;Inputs!$B$4,1,0)</f>
        <v>1</v>
      </c>
      <c r="P4359" s="34">
        <f t="shared" si="672"/>
        <v>7.0379040565623094E-2</v>
      </c>
      <c r="Q4359" s="36">
        <f>Inputs!$B$12*(1+$B4359)^0*$C4359+Inputs!$B$29*(1+$D4359)^0*Inputs!$B$19+Inputs!$B$30*(1+$E4359)^0*Inputs!$B$20+Inputs!$B$31*(1+$F4359)^0*Inputs!$B$21+Inputs!$B$22*(1+Inputs!$B$23)^0</f>
        <v>11745.986451832632</v>
      </c>
      <c r="R4359" s="36">
        <f>Inputs!$B$12*(1+$B4359)^1*$C4359+Inputs!$B$29*(1+$D4359)^1*Inputs!$B$19+Inputs!$B$30*(1+$E4359)^1*Inputs!$B$20+Inputs!$B$31*(1+$F4359)^1*Inputs!$B$21+Inputs!$B$22*(1+Inputs!$B$23)^1</f>
        <v>13876.978060841309</v>
      </c>
      <c r="S4359" s="36">
        <f>Inputs!$B$12*(1+$B4359)^2*$C4359+Inputs!$B$29*(1+$D4359)^2*Inputs!$B$19+Inputs!$B$30*(1+$E4359)^2*Inputs!$B$20+Inputs!$B$31*(1+$F4359)^2*Inputs!$B$21+Inputs!$B$22*(1+Inputs!$B$23)^2</f>
        <v>17002.501189956984</v>
      </c>
      <c r="T4359" s="36">
        <f>Inputs!$B$12*(1+$B4359)^3*$C4359+Inputs!$B$29*(1+$D4359)^3*Inputs!$B$19+Inputs!$B$30*(1+$E4359)^3*Inputs!$B$20+Inputs!$B$31*(1+$F4359)^3*Inputs!$B$21+Inputs!$B$22*(1+Inputs!$B$23)^3</f>
        <v>21629.770658805006</v>
      </c>
      <c r="U4359" s="36">
        <f>Inputs!$B$12*(1+$B4359)^4*$C4359+Inputs!$B$29*(1+$D4359)^4*Inputs!$B$19+Inputs!$B$30*(1+$E4359)^4*Inputs!$B$20+Inputs!$B$31*(1+$F4359)^4*Inputs!$B$21+Inputs!$B$22*(1+Inputs!$B$23)^4</f>
        <v>28526.68025347334</v>
      </c>
      <c r="V4359" s="35">
        <f>Inputs!$B$13/(Q4359*(1-$G4359))</f>
        <v>1.377232274280523</v>
      </c>
      <c r="W4359" s="36">
        <f>Inputs!$B$13</f>
        <v>12660</v>
      </c>
      <c r="X4359" s="36">
        <f t="shared" si="673"/>
        <v>13998.407423200684</v>
      </c>
      <c r="Y4359" s="36">
        <f t="shared" si="674"/>
        <v>15977.010114996465</v>
      </c>
      <c r="Z4359" s="36">
        <f t="shared" si="675"/>
        <v>18831.33949967111</v>
      </c>
      <c r="AA4359" s="36">
        <f t="shared" si="676"/>
        <v>22865.753741901201</v>
      </c>
      <c r="AB4359" s="36">
        <f t="shared" si="677"/>
        <v>63718.039244540276</v>
      </c>
      <c r="AC4359" s="36">
        <f t="shared" si="678"/>
        <v>331655.98248223373</v>
      </c>
      <c r="AD4359" s="36">
        <f t="shared" si="679"/>
        <v>214380.06451974099</v>
      </c>
    </row>
    <row r="4360" spans="1:30" ht="14.25" customHeight="1" x14ac:dyDescent="0.25">
      <c r="A4360" s="16">
        <v>4344</v>
      </c>
      <c r="B4360" s="34">
        <v>0.19249604781721599</v>
      </c>
      <c r="C4360" s="34">
        <v>8.0511154555195197E-2</v>
      </c>
      <c r="D4360" s="34">
        <v>1.16049842928409E-2</v>
      </c>
      <c r="E4360" s="34">
        <v>4.7757575209101302E-2</v>
      </c>
      <c r="F4360" s="34">
        <v>5.4227286735374098E-3</v>
      </c>
      <c r="G4360" s="34">
        <v>0.21770017731806601</v>
      </c>
      <c r="H4360" s="35">
        <v>1.01884924063142</v>
      </c>
      <c r="I4360" s="34">
        <v>9.1923058226389895E-2</v>
      </c>
      <c r="J4360" s="34">
        <v>2.65153725099024E-2</v>
      </c>
      <c r="K4360" s="36">
        <f>Inputs!$B$12*(1+$B4360)^4</f>
        <v>121333.0301890933</v>
      </c>
      <c r="L4360" s="36">
        <f t="shared" si="670"/>
        <v>14563.25548150788</v>
      </c>
      <c r="M4360" s="36">
        <f t="shared" si="671"/>
        <v>199339.06437323324</v>
      </c>
      <c r="N4360" s="37">
        <f>M4360/Inputs!$B$6</f>
        <v>303.87052495919698</v>
      </c>
      <c r="O4360" s="38">
        <f>IF(N4360&gt;Inputs!$B$4,1,0)</f>
        <v>0</v>
      </c>
      <c r="P4360" s="34">
        <f t="shared" si="672"/>
        <v>6.5407685716487501E-2</v>
      </c>
      <c r="Q4360" s="36">
        <f>Inputs!$B$12*(1+$B4360)^0*$C4360+Inputs!$B$29*(1+$D4360)^0*Inputs!$B$19+Inputs!$B$30*(1+$E4360)^0*Inputs!$B$20+Inputs!$B$31*(1+$F4360)^0*Inputs!$B$21+Inputs!$B$22*(1+Inputs!$B$23)^0</f>
        <v>12852.713300738633</v>
      </c>
      <c r="R4360" s="36">
        <f>Inputs!$B$12*(1+$B4360)^1*$C4360+Inputs!$B$29*(1+$D4360)^1*Inputs!$B$19+Inputs!$B$30*(1+$E4360)^1*Inputs!$B$20+Inputs!$B$31*(1+$F4360)^1*Inputs!$B$21+Inputs!$B$22*(1+Inputs!$B$23)^1</f>
        <v>13896.239395382101</v>
      </c>
      <c r="S4360" s="36">
        <f>Inputs!$B$12*(1+$B4360)^2*$C4360+Inputs!$B$29*(1+$D4360)^2*Inputs!$B$19+Inputs!$B$30*(1+$E4360)^2*Inputs!$B$20+Inputs!$B$31*(1+$F4360)^2*Inputs!$B$21+Inputs!$B$22*(1+Inputs!$B$23)^2</f>
        <v>15122.997085424788</v>
      </c>
      <c r="T4360" s="36">
        <f>Inputs!$B$12*(1+$B4360)^3*$C4360+Inputs!$B$29*(1+$D4360)^3*Inputs!$B$19+Inputs!$B$30*(1+$E4360)^3*Inputs!$B$20+Inputs!$B$31*(1+$F4360)^3*Inputs!$B$21+Inputs!$B$22*(1+Inputs!$B$23)^3</f>
        <v>16567.660207953166</v>
      </c>
      <c r="U4360" s="36">
        <f>Inputs!$B$12*(1+$B4360)^4*$C4360+Inputs!$B$29*(1+$D4360)^4*Inputs!$B$19+Inputs!$B$30*(1+$E4360)^4*Inputs!$B$20+Inputs!$B$31*(1+$F4360)^4*Inputs!$B$21+Inputs!$B$22*(1+Inputs!$B$23)^4</f>
        <v>18271.546623832779</v>
      </c>
      <c r="V4360" s="35">
        <f>Inputs!$B$13/(Q4360*(1-$G4360))</f>
        <v>1.2591157423535608</v>
      </c>
      <c r="W4360" s="36">
        <f>Inputs!$B$13</f>
        <v>12660</v>
      </c>
      <c r="X4360" s="36">
        <f t="shared" si="673"/>
        <v>13034.893663657132</v>
      </c>
      <c r="Y4360" s="36">
        <f t="shared" si="674"/>
        <v>13474.980593563612</v>
      </c>
      <c r="Z4360" s="36">
        <f t="shared" si="675"/>
        <v>13983.696527051647</v>
      </c>
      <c r="AA4360" s="36">
        <f t="shared" si="676"/>
        <v>14563.25548150788</v>
      </c>
      <c r="AB4360" s="36">
        <f t="shared" si="677"/>
        <v>52095.962705330581</v>
      </c>
      <c r="AC4360" s="36">
        <f t="shared" si="678"/>
        <v>228557.32414009873</v>
      </c>
      <c r="AD4360" s="36">
        <f t="shared" si="679"/>
        <v>147243.10166790267</v>
      </c>
    </row>
    <row r="4361" spans="1:30" ht="14.25" customHeight="1" x14ac:dyDescent="0.25">
      <c r="A4361" s="16">
        <v>4345</v>
      </c>
      <c r="B4361" s="34">
        <v>0.278662150139457</v>
      </c>
      <c r="C4361" s="34">
        <v>9.0470322294829805E-2</v>
      </c>
      <c r="D4361" s="34">
        <v>1.3660856501501201E-2</v>
      </c>
      <c r="E4361" s="34">
        <v>2.1210602738011699E-2</v>
      </c>
      <c r="F4361" s="34">
        <v>5.0140280070811397E-3</v>
      </c>
      <c r="G4361" s="34">
        <v>0.156754711778466</v>
      </c>
      <c r="H4361" s="35">
        <v>1.01302412918444</v>
      </c>
      <c r="I4361" s="34">
        <v>9.6301695430718204E-2</v>
      </c>
      <c r="J4361" s="34">
        <v>2.2107847894821901E-2</v>
      </c>
      <c r="K4361" s="36">
        <f>Inputs!$B$12*(1+$B4361)^4</f>
        <v>160388.96667392738</v>
      </c>
      <c r="L4361" s="36">
        <f t="shared" si="670"/>
        <v>19424.157612003466</v>
      </c>
      <c r="M4361" s="36">
        <f t="shared" si="671"/>
        <v>227698.6415345163</v>
      </c>
      <c r="N4361" s="37">
        <f>M4361/Inputs!$B$6</f>
        <v>347.10158770505535</v>
      </c>
      <c r="O4361" s="38">
        <f>IF(N4361&gt;Inputs!$B$4,1,0)</f>
        <v>0</v>
      </c>
      <c r="P4361" s="34">
        <f t="shared" si="672"/>
        <v>7.4193847535896307E-2</v>
      </c>
      <c r="Q4361" s="36">
        <f>Inputs!$B$12*(1+$B4361)^0*$C4361+Inputs!$B$29*(1+$D4361)^0*Inputs!$B$19+Inputs!$B$30*(1+$E4361)^0*Inputs!$B$20+Inputs!$B$31*(1+$F4361)^0*Inputs!$B$21+Inputs!$B$22*(1+Inputs!$B$23)^0</f>
        <v>13450.263365116709</v>
      </c>
      <c r="R4361" s="36">
        <f>Inputs!$B$12*(1+$B4361)^1*$C4361+Inputs!$B$29*(1+$D4361)^1*Inputs!$B$19+Inputs!$B$30*(1+$E4361)^1*Inputs!$B$20+Inputs!$B$31*(1+$F4361)^1*Inputs!$B$21+Inputs!$B$22*(1+Inputs!$B$23)^1</f>
        <v>15014.840352007166</v>
      </c>
      <c r="S4361" s="36">
        <f>Inputs!$B$12*(1+$B4361)^2*$C4361+Inputs!$B$29*(1+$D4361)^2*Inputs!$B$19+Inputs!$B$30*(1+$E4361)^2*Inputs!$B$20+Inputs!$B$31*(1+$F4361)^2*Inputs!$B$21+Inputs!$B$22*(1+Inputs!$B$23)^2</f>
        <v>17000.721091646417</v>
      </c>
      <c r="T4361" s="36">
        <f>Inputs!$B$12*(1+$B4361)^3*$C4361+Inputs!$B$29*(1+$D4361)^3*Inputs!$B$19+Inputs!$B$30*(1+$E4361)^3*Inputs!$B$20+Inputs!$B$31*(1+$F4361)^3*Inputs!$B$21+Inputs!$B$22*(1+Inputs!$B$23)^3</f>
        <v>19525.33678042829</v>
      </c>
      <c r="U4361" s="36">
        <f>Inputs!$B$12*(1+$B4361)^4*$C4361+Inputs!$B$29*(1+$D4361)^4*Inputs!$B$19+Inputs!$B$30*(1+$E4361)^4*Inputs!$B$20+Inputs!$B$31*(1+$F4361)^4*Inputs!$B$21+Inputs!$B$22*(1+Inputs!$B$23)^4</f>
        <v>22738.849134923468</v>
      </c>
      <c r="V4361" s="35">
        <f>Inputs!$B$13/(Q4361*(1-$G4361))</f>
        <v>1.1162179298156703</v>
      </c>
      <c r="W4361" s="36">
        <f>Inputs!$B$13</f>
        <v>12660</v>
      </c>
      <c r="X4361" s="36">
        <f t="shared" si="673"/>
        <v>13806.011897516446</v>
      </c>
      <c r="Y4361" s="36">
        <f t="shared" si="674"/>
        <v>15262.170687158325</v>
      </c>
      <c r="Z4361" s="36">
        <f t="shared" si="675"/>
        <v>17103.84835371454</v>
      </c>
      <c r="AA4361" s="36">
        <f t="shared" si="676"/>
        <v>19424.157612003466</v>
      </c>
      <c r="AB4361" s="36">
        <f t="shared" si="677"/>
        <v>58724.365551371011</v>
      </c>
      <c r="AC4361" s="36">
        <f t="shared" si="678"/>
        <v>267590.70453071152</v>
      </c>
      <c r="AD4361" s="36">
        <f t="shared" si="679"/>
        <v>168974.27598314529</v>
      </c>
    </row>
    <row r="4362" spans="1:30" ht="14.25" customHeight="1" x14ac:dyDescent="0.25">
      <c r="A4362" s="16">
        <v>4346</v>
      </c>
      <c r="B4362" s="34">
        <v>0.22433026743376</v>
      </c>
      <c r="C4362" s="34">
        <v>8.1363476820365405E-2</v>
      </c>
      <c r="D4362" s="34">
        <v>2.2326703627818401E-2</v>
      </c>
      <c r="E4362" s="34">
        <v>3.4745500193614297E-2</v>
      </c>
      <c r="F4362" s="34">
        <v>2.2387553037344E-2</v>
      </c>
      <c r="G4362" s="34">
        <v>0.18598964019341399</v>
      </c>
      <c r="H4362" s="35">
        <v>1.06980646020874</v>
      </c>
      <c r="I4362" s="34">
        <v>9.6687731532853899E-2</v>
      </c>
      <c r="J4362" s="34">
        <v>2.4271886287355798E-2</v>
      </c>
      <c r="K4362" s="36">
        <f>Inputs!$B$12*(1+$B4362)^4</f>
        <v>134817.2905375681</v>
      </c>
      <c r="L4362" s="36">
        <f t="shared" si="670"/>
        <v>17236.061744470273</v>
      </c>
      <c r="M4362" s="36">
        <f t="shared" si="671"/>
        <v>209293.94906040264</v>
      </c>
      <c r="N4362" s="37">
        <f>M4362/Inputs!$B$6</f>
        <v>319.04565405549181</v>
      </c>
      <c r="O4362" s="38">
        <f>IF(N4362&gt;Inputs!$B$4,1,0)</f>
        <v>0</v>
      </c>
      <c r="P4362" s="34">
        <f t="shared" si="672"/>
        <v>7.2415845245498101E-2</v>
      </c>
      <c r="Q4362" s="36">
        <f>Inputs!$B$12*(1+$B4362)^0*$C4362+Inputs!$B$29*(1+$D4362)^0*Inputs!$B$19+Inputs!$B$30*(1+$E4362)^0*Inputs!$B$20+Inputs!$B$31*(1+$F4362)^0*Inputs!$B$21+Inputs!$B$22*(1+Inputs!$B$23)^0</f>
        <v>12903.852636648848</v>
      </c>
      <c r="R4362" s="36">
        <f>Inputs!$B$12*(1+$B4362)^1*$C4362+Inputs!$B$29*(1+$D4362)^1*Inputs!$B$19+Inputs!$B$30*(1+$E4362)^1*Inputs!$B$20+Inputs!$B$31*(1+$F4362)^1*Inputs!$B$21+Inputs!$B$22*(1+Inputs!$B$23)^1</f>
        <v>14191.896927569738</v>
      </c>
      <c r="S4362" s="36">
        <f>Inputs!$B$12*(1+$B4362)^2*$C4362+Inputs!$B$29*(1+$D4362)^2*Inputs!$B$19+Inputs!$B$30*(1+$E4362)^2*Inputs!$B$20+Inputs!$B$31*(1+$F4362)^2*Inputs!$B$21+Inputs!$B$22*(1+Inputs!$B$23)^2</f>
        <v>15730.480548027877</v>
      </c>
      <c r="T4362" s="36">
        <f>Inputs!$B$12*(1+$B4362)^3*$C4362+Inputs!$B$29*(1+$D4362)^3*Inputs!$B$19+Inputs!$B$30*(1+$E4362)^3*Inputs!$B$20+Inputs!$B$31*(1+$F4362)^3*Inputs!$B$21+Inputs!$B$22*(1+Inputs!$B$23)^3</f>
        <v>17574.845820367729</v>
      </c>
      <c r="U4362" s="36">
        <f>Inputs!$B$12*(1+$B4362)^4*$C4362+Inputs!$B$29*(1+$D4362)^4*Inputs!$B$19+Inputs!$B$30*(1+$E4362)^4*Inputs!$B$20+Inputs!$B$31*(1+$F4362)^4*Inputs!$B$21+Inputs!$B$22*(1+Inputs!$B$23)^4</f>
        <v>19792.602054398536</v>
      </c>
      <c r="V4362" s="35">
        <f>Inputs!$B$13/(Q4362*(1-$G4362))</f>
        <v>1.2052700888582666</v>
      </c>
      <c r="W4362" s="36">
        <f>Inputs!$B$13</f>
        <v>12660</v>
      </c>
      <c r="X4362" s="36">
        <f t="shared" si="673"/>
        <v>13532.472415481605</v>
      </c>
      <c r="Y4362" s="36">
        <f t="shared" si="674"/>
        <v>14565.920670576363</v>
      </c>
      <c r="Z4362" s="36">
        <f t="shared" si="675"/>
        <v>15789.254505735751</v>
      </c>
      <c r="AA4362" s="36">
        <f t="shared" si="676"/>
        <v>17236.061744470273</v>
      </c>
      <c r="AB4362" s="36">
        <f t="shared" si="677"/>
        <v>55618.403346356601</v>
      </c>
      <c r="AC4362" s="36">
        <f t="shared" si="678"/>
        <v>243792.13437782013</v>
      </c>
      <c r="AD4362" s="36">
        <f t="shared" si="679"/>
        <v>153675.54571404605</v>
      </c>
    </row>
    <row r="4363" spans="1:30" ht="14.25" customHeight="1" x14ac:dyDescent="0.25">
      <c r="A4363" s="16">
        <v>4347</v>
      </c>
      <c r="B4363" s="34">
        <v>0.29809789343357501</v>
      </c>
      <c r="C4363" s="34">
        <v>7.2584964472925395E-2</v>
      </c>
      <c r="D4363" s="34">
        <v>3.9984951163716101E-2</v>
      </c>
      <c r="E4363" s="34">
        <v>3.1303151897836397E-2</v>
      </c>
      <c r="F4363" s="34">
        <v>1.69539967294122E-2</v>
      </c>
      <c r="G4363" s="34">
        <v>0.17191608262074601</v>
      </c>
      <c r="H4363" s="35">
        <v>1.01297407067157</v>
      </c>
      <c r="I4363" s="34">
        <v>9.6835539439206406E-2</v>
      </c>
      <c r="J4363" s="34">
        <v>2.9625629355463399E-2</v>
      </c>
      <c r="K4363" s="36">
        <f>Inputs!$B$12*(1+$B4363)^4</f>
        <v>170365.2563002198</v>
      </c>
      <c r="L4363" s="36">
        <f t="shared" si="670"/>
        <v>17869.332919808712</v>
      </c>
      <c r="M4363" s="36">
        <f t="shared" si="671"/>
        <v>228812.56857678876</v>
      </c>
      <c r="N4363" s="37">
        <f>M4363/Inputs!$B$6</f>
        <v>348.79964722071458</v>
      </c>
      <c r="O4363" s="38">
        <f>IF(N4363&gt;Inputs!$B$4,1,0)</f>
        <v>0</v>
      </c>
      <c r="P4363" s="34">
        <f t="shared" si="672"/>
        <v>6.720991008374301E-2</v>
      </c>
      <c r="Q4363" s="36">
        <f>Inputs!$B$12*(1+$B4363)^0*$C4363+Inputs!$B$29*(1+$D4363)^0*Inputs!$B$19+Inputs!$B$30*(1+$E4363)^0*Inputs!$B$20+Inputs!$B$31*(1+$F4363)^0*Inputs!$B$21+Inputs!$B$22*(1+Inputs!$B$23)^0</f>
        <v>12377.141895802444</v>
      </c>
      <c r="R4363" s="36">
        <f>Inputs!$B$12*(1+$B4363)^1*$C4363+Inputs!$B$29*(1+$D4363)^1*Inputs!$B$19+Inputs!$B$30*(1+$E4363)^1*Inputs!$B$20+Inputs!$B$31*(1+$F4363)^1*Inputs!$B$21+Inputs!$B$22*(1+Inputs!$B$23)^1</f>
        <v>13893.382934631467</v>
      </c>
      <c r="S4363" s="36">
        <f>Inputs!$B$12*(1+$B4363)^2*$C4363+Inputs!$B$29*(1+$D4363)^2*Inputs!$B$19+Inputs!$B$30*(1+$E4363)^2*Inputs!$B$20+Inputs!$B$31*(1+$F4363)^2*Inputs!$B$21+Inputs!$B$22*(1+Inputs!$B$23)^2</f>
        <v>15803.589358141202</v>
      </c>
      <c r="T4363" s="36">
        <f>Inputs!$B$12*(1+$B4363)^3*$C4363+Inputs!$B$29*(1+$D4363)^3*Inputs!$B$19+Inputs!$B$30*(1+$E4363)^3*Inputs!$B$20+Inputs!$B$31*(1+$F4363)^3*Inputs!$B$21+Inputs!$B$22*(1+Inputs!$B$23)^3</f>
        <v>18223.374096089326</v>
      </c>
      <c r="U4363" s="36">
        <f>Inputs!$B$12*(1+$B4363)^4*$C4363+Inputs!$B$29*(1+$D4363)^4*Inputs!$B$19+Inputs!$B$30*(1+$E4363)^4*Inputs!$B$20+Inputs!$B$31*(1+$F4363)^4*Inputs!$B$21+Inputs!$B$22*(1+Inputs!$B$23)^4</f>
        <v>21302.749539282599</v>
      </c>
      <c r="V4363" s="35">
        <f>Inputs!$B$13/(Q4363*(1-$G4363))</f>
        <v>1.235204842859861</v>
      </c>
      <c r="W4363" s="36">
        <f>Inputs!$B$13</f>
        <v>12660</v>
      </c>
      <c r="X4363" s="36">
        <f t="shared" si="673"/>
        <v>13571.707118548589</v>
      </c>
      <c r="Y4363" s="36">
        <f t="shared" si="674"/>
        <v>14710.619452894613</v>
      </c>
      <c r="Z4363" s="36">
        <f t="shared" si="675"/>
        <v>16124.660425354736</v>
      </c>
      <c r="AA4363" s="36">
        <f t="shared" si="676"/>
        <v>17869.332919808712</v>
      </c>
      <c r="AB4363" s="36">
        <f t="shared" si="677"/>
        <v>56369.079834467542</v>
      </c>
      <c r="AC4363" s="36">
        <f t="shared" si="678"/>
        <v>273750.15277948865</v>
      </c>
      <c r="AD4363" s="36">
        <f t="shared" si="679"/>
        <v>172443.48874232123</v>
      </c>
    </row>
    <row r="4364" spans="1:30" ht="14.25" customHeight="1" x14ac:dyDescent="0.25">
      <c r="A4364" s="16">
        <v>4348</v>
      </c>
      <c r="B4364" s="34">
        <v>0.39682231479437802</v>
      </c>
      <c r="C4364" s="34">
        <v>8.0177739835455106E-2</v>
      </c>
      <c r="D4364" s="34">
        <v>2.4123042309700901E-2</v>
      </c>
      <c r="E4364" s="34">
        <v>3.9169649409576103E-2</v>
      </c>
      <c r="F4364" s="34">
        <v>-3.2843988156241398E-3</v>
      </c>
      <c r="G4364" s="34">
        <v>0.19077165445578401</v>
      </c>
      <c r="H4364" s="35">
        <v>1.1388311904423301</v>
      </c>
      <c r="I4364" s="34">
        <v>0.107404348196836</v>
      </c>
      <c r="J4364" s="34">
        <v>2.6410240633852399E-2</v>
      </c>
      <c r="K4364" s="36">
        <f>Inputs!$B$12*(1+$B4364)^4</f>
        <v>228410.41778109688</v>
      </c>
      <c r="L4364" s="36">
        <f t="shared" si="670"/>
        <v>24638.156659724256</v>
      </c>
      <c r="M4364" s="36">
        <f t="shared" si="671"/>
        <v>251165.14319950633</v>
      </c>
      <c r="N4364" s="37">
        <f>M4364/Inputs!$B$6</f>
        <v>382.87369390168647</v>
      </c>
      <c r="O4364" s="38">
        <f>IF(N4364&gt;Inputs!$B$4,1,0)</f>
        <v>0</v>
      </c>
      <c r="P4364" s="34">
        <f t="shared" si="672"/>
        <v>8.09941075629836E-2</v>
      </c>
      <c r="Q4364" s="36">
        <f>Inputs!$B$12*(1+$B4364)^0*$C4364+Inputs!$B$29*(1+$D4364)^0*Inputs!$B$19+Inputs!$B$30*(1+$E4364)^0*Inputs!$B$20+Inputs!$B$31*(1+$F4364)^0*Inputs!$B$21+Inputs!$B$22*(1+Inputs!$B$23)^0</f>
        <v>12832.70841755423</v>
      </c>
      <c r="R4364" s="36">
        <f>Inputs!$B$12*(1+$B4364)^1*$C4364+Inputs!$B$29*(1+$D4364)^1*Inputs!$B$19+Inputs!$B$30*(1+$E4364)^1*Inputs!$B$20+Inputs!$B$31*(1+$F4364)^1*Inputs!$B$21+Inputs!$B$22*(1+Inputs!$B$23)^1</f>
        <v>14835.770539273581</v>
      </c>
      <c r="S4364" s="36">
        <f>Inputs!$B$12*(1+$B4364)^2*$C4364+Inputs!$B$29*(1+$D4364)^2*Inputs!$B$19+Inputs!$B$30*(1+$E4364)^2*Inputs!$B$20+Inputs!$B$31*(1+$F4364)^2*Inputs!$B$21+Inputs!$B$22*(1+Inputs!$B$23)^2</f>
        <v>17600.107921770745</v>
      </c>
      <c r="T4364" s="36">
        <f>Inputs!$B$12*(1+$B4364)^3*$C4364+Inputs!$B$29*(1+$D4364)^3*Inputs!$B$19+Inputs!$B$30*(1+$E4364)^3*Inputs!$B$20+Inputs!$B$31*(1+$F4364)^3*Inputs!$B$21+Inputs!$B$22*(1+Inputs!$B$23)^3</f>
        <v>21426.458479245346</v>
      </c>
      <c r="U4364" s="36">
        <f>Inputs!$B$12*(1+$B4364)^4*$C4364+Inputs!$B$29*(1+$D4364)^4*Inputs!$B$19+Inputs!$B$30*(1+$E4364)^4*Inputs!$B$20+Inputs!$B$31*(1+$F4364)^4*Inputs!$B$21+Inputs!$B$22*(1+Inputs!$B$23)^4</f>
        <v>26734.85127014709</v>
      </c>
      <c r="V4364" s="35">
        <f>Inputs!$B$13/(Q4364*(1-$G4364))</f>
        <v>1.2191139266262456</v>
      </c>
      <c r="W4364" s="36">
        <f>Inputs!$B$13</f>
        <v>12660</v>
      </c>
      <c r="X4364" s="36">
        <f t="shared" si="673"/>
        <v>14395.144881919396</v>
      </c>
      <c r="Y4364" s="36">
        <f t="shared" si="674"/>
        <v>16791.523992161456</v>
      </c>
      <c r="Z4364" s="36">
        <f t="shared" si="675"/>
        <v>20094.080867656703</v>
      </c>
      <c r="AA4364" s="36">
        <f t="shared" si="676"/>
        <v>24638.156659724256</v>
      </c>
      <c r="AB4364" s="36">
        <f t="shared" si="677"/>
        <v>63689.590722146728</v>
      </c>
      <c r="AC4364" s="36">
        <f t="shared" si="678"/>
        <v>312230.81612716959</v>
      </c>
      <c r="AD4364" s="36">
        <f t="shared" si="679"/>
        <v>187475.5524773596</v>
      </c>
    </row>
    <row r="4365" spans="1:30" ht="14.25" customHeight="1" x14ac:dyDescent="0.25">
      <c r="A4365" s="16">
        <v>4349</v>
      </c>
      <c r="B4365" s="34">
        <v>0.432993937182785</v>
      </c>
      <c r="C4365" s="34">
        <v>6.3195933594120998E-2</v>
      </c>
      <c r="D4365" s="34">
        <v>2.9111341571815798E-2</v>
      </c>
      <c r="E4365" s="34">
        <v>3.0409361018901002E-2</v>
      </c>
      <c r="F4365" s="34">
        <v>1.90742062406879E-2</v>
      </c>
      <c r="G4365" s="34">
        <v>0.21528088432687401</v>
      </c>
      <c r="H4365" s="35">
        <v>1.0125874420985499</v>
      </c>
      <c r="I4365" s="34">
        <v>8.8146743855831405E-2</v>
      </c>
      <c r="J4365" s="34">
        <v>3.1649702999065499E-2</v>
      </c>
      <c r="K4365" s="36">
        <f>Inputs!$B$12*(1+$B4365)^4</f>
        <v>253004.74263503728</v>
      </c>
      <c r="L4365" s="36">
        <f t="shared" si="670"/>
        <v>19703.882861402009</v>
      </c>
      <c r="M4365" s="36">
        <f t="shared" si="671"/>
        <v>295846.39278886007</v>
      </c>
      <c r="N4365" s="37">
        <f>M4365/Inputs!$B$6</f>
        <v>450.98535486106721</v>
      </c>
      <c r="O4365" s="38">
        <f>IF(N4365&gt;Inputs!$B$4,1,0)</f>
        <v>1</v>
      </c>
      <c r="P4365" s="34">
        <f t="shared" si="672"/>
        <v>5.6497040856765907E-2</v>
      </c>
      <c r="Q4365" s="36">
        <f>Inputs!$B$12*(1+$B4365)^0*$C4365+Inputs!$B$29*(1+$D4365)^0*Inputs!$B$19+Inputs!$B$30*(1+$E4365)^0*Inputs!$B$20+Inputs!$B$31*(1+$F4365)^0*Inputs!$B$21+Inputs!$B$22*(1+Inputs!$B$23)^0</f>
        <v>11813.800043074181</v>
      </c>
      <c r="R4365" s="36">
        <f>Inputs!$B$12*(1+$B4365)^1*$C4365+Inputs!$B$29*(1+$D4365)^1*Inputs!$B$19+Inputs!$B$30*(1+$E4365)^1*Inputs!$B$20+Inputs!$B$31*(1+$F4365)^1*Inputs!$B$21+Inputs!$B$22*(1+Inputs!$B$23)^1</f>
        <v>13645.057591703433</v>
      </c>
      <c r="S4365" s="36">
        <f>Inputs!$B$12*(1+$B4365)^2*$C4365+Inputs!$B$29*(1+$D4365)^2*Inputs!$B$19+Inputs!$B$30*(1+$E4365)^2*Inputs!$B$20+Inputs!$B$31*(1+$F4365)^2*Inputs!$B$21+Inputs!$B$22*(1+Inputs!$B$23)^2</f>
        <v>16191.896693747789</v>
      </c>
      <c r="T4365" s="36">
        <f>Inputs!$B$12*(1+$B4365)^3*$C4365+Inputs!$B$29*(1+$D4365)^3*Inputs!$B$19+Inputs!$B$30*(1+$E4365)^3*Inputs!$B$20+Inputs!$B$31*(1+$F4365)^3*Inputs!$B$21+Inputs!$B$22*(1+Inputs!$B$23)^3</f>
        <v>19762.250744587509</v>
      </c>
      <c r="U4365" s="36">
        <f>Inputs!$B$12*(1+$B4365)^4*$C4365+Inputs!$B$29*(1+$D4365)^4*Inputs!$B$19+Inputs!$B$30*(1+$E4365)^4*Inputs!$B$20+Inputs!$B$31*(1+$F4365)^4*Inputs!$B$21+Inputs!$B$22*(1+Inputs!$B$23)^4</f>
        <v>24797.337206723558</v>
      </c>
      <c r="V4365" s="35">
        <f>Inputs!$B$13/(Q4365*(1-$G4365))</f>
        <v>1.3656199659786423</v>
      </c>
      <c r="W4365" s="36">
        <f>Inputs!$B$13</f>
        <v>12660</v>
      </c>
      <c r="X4365" s="36">
        <f t="shared" si="673"/>
        <v>13677.399783491343</v>
      </c>
      <c r="Y4365" s="36">
        <f t="shared" si="674"/>
        <v>15108.85969904197</v>
      </c>
      <c r="Z4365" s="36">
        <f t="shared" si="675"/>
        <v>17071.710512304726</v>
      </c>
      <c r="AA4365" s="36">
        <f t="shared" si="676"/>
        <v>19703.882861402009</v>
      </c>
      <c r="AB4365" s="36">
        <f t="shared" si="677"/>
        <v>60004.452612365902</v>
      </c>
      <c r="AC4365" s="36">
        <f t="shared" si="678"/>
        <v>359797.69194335421</v>
      </c>
      <c r="AD4365" s="36">
        <f t="shared" si="679"/>
        <v>235841.94017649419</v>
      </c>
    </row>
    <row r="4366" spans="1:30" ht="14.25" customHeight="1" x14ac:dyDescent="0.25">
      <c r="A4366" s="16">
        <v>4350</v>
      </c>
      <c r="B4366" s="34">
        <v>0.43646496336360802</v>
      </c>
      <c r="C4366" s="34">
        <v>5.0224005189336202E-2</v>
      </c>
      <c r="D4366" s="34">
        <v>3.5138778847701897E-2</v>
      </c>
      <c r="E4366" s="34">
        <v>3.40237851455421E-2</v>
      </c>
      <c r="F4366" s="34">
        <v>1.9633925467088201E-2</v>
      </c>
      <c r="G4366" s="34">
        <v>0.20778748645202899</v>
      </c>
      <c r="H4366" s="35">
        <v>1.1030057686241901</v>
      </c>
      <c r="I4366" s="34">
        <v>0.101047845534773</v>
      </c>
      <c r="J4366" s="34">
        <v>2.34227479091699E-2</v>
      </c>
      <c r="K4366" s="36">
        <f>Inputs!$B$12*(1+$B4366)^4</f>
        <v>255464.9958370791</v>
      </c>
      <c r="L4366" s="36">
        <f t="shared" si="670"/>
        <v>19029.074893726905</v>
      </c>
      <c r="M4366" s="36">
        <f t="shared" si="671"/>
        <v>211910.32063869474</v>
      </c>
      <c r="N4366" s="37">
        <f>M4366/Inputs!$B$6</f>
        <v>323.03402536386392</v>
      </c>
      <c r="O4366" s="38">
        <f>IF(N4366&gt;Inputs!$B$4,1,0)</f>
        <v>0</v>
      </c>
      <c r="P4366" s="34">
        <f t="shared" si="672"/>
        <v>7.7625097625603101E-2</v>
      </c>
      <c r="Q4366" s="36">
        <f>Inputs!$B$12*(1+$B4366)^0*$C4366+Inputs!$B$29*(1+$D4366)^0*Inputs!$B$19+Inputs!$B$30*(1+$E4366)^0*Inputs!$B$20+Inputs!$B$31*(1+$F4366)^0*Inputs!$B$21+Inputs!$B$22*(1+Inputs!$B$23)^0</f>
        <v>11035.484338787093</v>
      </c>
      <c r="R4366" s="36">
        <f>Inputs!$B$12*(1+$B4366)^1*$C4366+Inputs!$B$29*(1+$D4366)^1*Inputs!$B$19+Inputs!$B$30*(1+$E4366)^1*Inputs!$B$20+Inputs!$B$31*(1+$F4366)^1*Inputs!$B$21+Inputs!$B$22*(1+Inputs!$B$23)^1</f>
        <v>12571.678318066392</v>
      </c>
      <c r="S4366" s="36">
        <f>Inputs!$B$12*(1+$B4366)^2*$C4366+Inputs!$B$29*(1+$D4366)^2*Inputs!$B$19+Inputs!$B$30*(1+$E4366)^2*Inputs!$B$20+Inputs!$B$31*(1+$F4366)^2*Inputs!$B$21+Inputs!$B$22*(1+Inputs!$B$23)^2</f>
        <v>14688.586518126751</v>
      </c>
      <c r="T4366" s="36">
        <f>Inputs!$B$12*(1+$B4366)^3*$C4366+Inputs!$B$29*(1+$D4366)^3*Inputs!$B$19+Inputs!$B$30*(1+$E4366)^3*Inputs!$B$20+Inputs!$B$31*(1+$F4366)^3*Inputs!$B$21+Inputs!$B$22*(1+Inputs!$B$23)^3</f>
        <v>17636.98242542427</v>
      </c>
      <c r="U4366" s="36">
        <f>Inputs!$B$12*(1+$B4366)^4*$C4366+Inputs!$B$29*(1+$D4366)^4*Inputs!$B$19+Inputs!$B$30*(1+$E4366)^4*Inputs!$B$20+Inputs!$B$31*(1+$F4366)^4*Inputs!$B$21+Inputs!$B$22*(1+Inputs!$B$23)^4</f>
        <v>21777.007140348593</v>
      </c>
      <c r="V4366" s="35">
        <f>Inputs!$B$13/(Q4366*(1-$G4366))</f>
        <v>1.4481068530720786</v>
      </c>
      <c r="W4366" s="36">
        <f>Inputs!$B$13</f>
        <v>12660</v>
      </c>
      <c r="X4366" s="36">
        <f t="shared" si="673"/>
        <v>13563.08112887411</v>
      </c>
      <c r="Y4366" s="36">
        <f t="shared" si="674"/>
        <v>14842.988109836146</v>
      </c>
      <c r="Z4366" s="36">
        <f t="shared" si="675"/>
        <v>16616.917948542308</v>
      </c>
      <c r="AA4366" s="36">
        <f t="shared" si="676"/>
        <v>19029.074893726905</v>
      </c>
      <c r="AB4366" s="36">
        <f t="shared" si="677"/>
        <v>56871.796802375087</v>
      </c>
      <c r="AC4366" s="36">
        <f t="shared" si="678"/>
        <v>250882.62319278569</v>
      </c>
      <c r="AD4366" s="36">
        <f t="shared" si="679"/>
        <v>155038.52383631965</v>
      </c>
    </row>
    <row r="4367" spans="1:30" ht="14.25" customHeight="1" x14ac:dyDescent="0.25">
      <c r="A4367" s="16">
        <v>4351</v>
      </c>
      <c r="B4367" s="34">
        <v>0.18617367602927301</v>
      </c>
      <c r="C4367" s="34">
        <v>7.1773228016169505E-2</v>
      </c>
      <c r="D4367" s="34">
        <v>4.0490306500392002E-2</v>
      </c>
      <c r="E4367" s="34">
        <v>3.4933176372255001E-2</v>
      </c>
      <c r="F4367" s="34">
        <v>1.2862807602939201E-2</v>
      </c>
      <c r="G4367" s="34">
        <v>0.20689869932468399</v>
      </c>
      <c r="H4367" s="35">
        <v>1.01994956048133</v>
      </c>
      <c r="I4367" s="34">
        <v>9.4378272816921696E-2</v>
      </c>
      <c r="J4367" s="34">
        <v>2.2491621787406001E-2</v>
      </c>
      <c r="K4367" s="36">
        <f>Inputs!$B$12*(1+$B4367)^4</f>
        <v>118780.2889855883</v>
      </c>
      <c r="L4367" s="36">
        <f t="shared" si="670"/>
        <v>14101.581193276093</v>
      </c>
      <c r="M4367" s="36">
        <f t="shared" si="671"/>
        <v>178865.35532662724</v>
      </c>
      <c r="N4367" s="37">
        <f>M4367/Inputs!$B$6</f>
        <v>272.66060263205372</v>
      </c>
      <c r="O4367" s="38">
        <f>IF(N4367&gt;Inputs!$B$4,1,0)</f>
        <v>0</v>
      </c>
      <c r="P4367" s="34">
        <f t="shared" si="672"/>
        <v>7.1886651029515691E-2</v>
      </c>
      <c r="Q4367" s="36">
        <f>Inputs!$B$12*(1+$B4367)^0*$C4367+Inputs!$B$29*(1+$D4367)^0*Inputs!$B$19+Inputs!$B$30*(1+$E4367)^0*Inputs!$B$20+Inputs!$B$31*(1+$F4367)^0*Inputs!$B$21+Inputs!$B$22*(1+Inputs!$B$23)^0</f>
        <v>12328.43770839709</v>
      </c>
      <c r="R4367" s="36">
        <f>Inputs!$B$12*(1+$B4367)^1*$C4367+Inputs!$B$29*(1+$D4367)^1*Inputs!$B$19+Inputs!$B$30*(1+$E4367)^1*Inputs!$B$20+Inputs!$B$31*(1+$F4367)^1*Inputs!$B$21+Inputs!$B$22*(1+Inputs!$B$23)^1</f>
        <v>13340.486736431725</v>
      </c>
      <c r="S4367" s="36">
        <f>Inputs!$B$12*(1+$B4367)^2*$C4367+Inputs!$B$29*(1+$D4367)^2*Inputs!$B$19+Inputs!$B$30*(1+$E4367)^2*Inputs!$B$20+Inputs!$B$31*(1+$F4367)^2*Inputs!$B$21+Inputs!$B$22*(1+Inputs!$B$23)^2</f>
        <v>14508.946473129439</v>
      </c>
      <c r="T4367" s="36">
        <f>Inputs!$B$12*(1+$B4367)^3*$C4367+Inputs!$B$29*(1+$D4367)^3*Inputs!$B$19+Inputs!$B$30*(1+$E4367)^3*Inputs!$B$20+Inputs!$B$31*(1+$F4367)^3*Inputs!$B$21+Inputs!$B$22*(1+Inputs!$B$23)^3</f>
        <v>15861.879140827999</v>
      </c>
      <c r="U4367" s="36">
        <f>Inputs!$B$12*(1+$B4367)^4*$C4367+Inputs!$B$29*(1+$D4367)^4*Inputs!$B$19+Inputs!$B$30*(1+$E4367)^4*Inputs!$B$20+Inputs!$B$31*(1+$F4367)^4*Inputs!$B$21+Inputs!$B$22*(1+Inputs!$B$23)^4</f>
        <v>17432.5313557093</v>
      </c>
      <c r="V4367" s="35">
        <f>Inputs!$B$13/(Q4367*(1-$G4367))</f>
        <v>1.2947830290900242</v>
      </c>
      <c r="W4367" s="36">
        <f>Inputs!$B$13</f>
        <v>12660</v>
      </c>
      <c r="X4367" s="36">
        <f t="shared" si="673"/>
        <v>12972.308100692229</v>
      </c>
      <c r="Y4367" s="36">
        <f t="shared" si="674"/>
        <v>13317.888395051094</v>
      </c>
      <c r="Z4367" s="36">
        <f t="shared" si="675"/>
        <v>13695.400532062204</v>
      </c>
      <c r="AA4367" s="36">
        <f t="shared" si="676"/>
        <v>14101.581193276093</v>
      </c>
      <c r="AB4367" s="36">
        <f t="shared" si="677"/>
        <v>51091.497449936847</v>
      </c>
      <c r="AC4367" s="36">
        <f t="shared" si="678"/>
        <v>200576.16285615409</v>
      </c>
      <c r="AD4367" s="36">
        <f t="shared" si="679"/>
        <v>127773.8578766904</v>
      </c>
    </row>
    <row r="4368" spans="1:30" ht="14.25" customHeight="1" x14ac:dyDescent="0.25">
      <c r="A4368" s="16">
        <v>4352</v>
      </c>
      <c r="B4368" s="34">
        <v>0.31370235758779502</v>
      </c>
      <c r="C4368" s="34">
        <v>9.6766628567407101E-2</v>
      </c>
      <c r="D4368" s="34">
        <v>2.3511619216982398E-2</v>
      </c>
      <c r="E4368" s="34">
        <v>4.65256890488943E-2</v>
      </c>
      <c r="F4368" s="34">
        <v>3.7480183147711503E-2</v>
      </c>
      <c r="G4368" s="34">
        <v>0.17962641015410399</v>
      </c>
      <c r="H4368" s="35">
        <v>1.07179441802322</v>
      </c>
      <c r="I4368" s="34">
        <v>0.100374008031292</v>
      </c>
      <c r="J4368" s="34">
        <v>2.15377952074958E-2</v>
      </c>
      <c r="K4368" s="36">
        <f>Inputs!$B$12*(1+$B4368)^4</f>
        <v>178706.01380113064</v>
      </c>
      <c r="L4368" s="36">
        <f t="shared" si="670"/>
        <v>23356.877982985123</v>
      </c>
      <c r="M4368" s="36">
        <f t="shared" si="671"/>
        <v>251473.32444611902</v>
      </c>
      <c r="N4368" s="37">
        <f>M4368/Inputs!$B$6</f>
        <v>383.34348238737653</v>
      </c>
      <c r="O4368" s="38">
        <f>IF(N4368&gt;Inputs!$B$4,1,0)</f>
        <v>0</v>
      </c>
      <c r="P4368" s="34">
        <f t="shared" si="672"/>
        <v>7.8836212823796201E-2</v>
      </c>
      <c r="Q4368" s="36">
        <f>Inputs!$B$12*(1+$B4368)^0*$C4368+Inputs!$B$29*(1+$D4368)^0*Inputs!$B$19+Inputs!$B$30*(1+$E4368)^0*Inputs!$B$20+Inputs!$B$31*(1+$F4368)^0*Inputs!$B$21+Inputs!$B$22*(1+Inputs!$B$23)^0</f>
        <v>13828.041741471348</v>
      </c>
      <c r="R4368" s="36">
        <f>Inputs!$B$12*(1+$B4368)^1*$C4368+Inputs!$B$29*(1+$D4368)^1*Inputs!$B$19+Inputs!$B$30*(1+$E4368)^1*Inputs!$B$20+Inputs!$B$31*(1+$F4368)^1*Inputs!$B$21+Inputs!$B$22*(1+Inputs!$B$23)^1</f>
        <v>15943.896364136344</v>
      </c>
      <c r="S4368" s="36">
        <f>Inputs!$B$12*(1+$B4368)^2*$C4368+Inputs!$B$29*(1+$D4368)^2*Inputs!$B$19+Inputs!$B$30*(1+$E4368)^2*Inputs!$B$20+Inputs!$B$31*(1+$F4368)^2*Inputs!$B$21+Inputs!$B$22*(1+Inputs!$B$23)^2</f>
        <v>18642.641476269164</v>
      </c>
      <c r="T4368" s="36">
        <f>Inputs!$B$12*(1+$B4368)^3*$C4368+Inputs!$B$29*(1+$D4368)^3*Inputs!$B$19+Inputs!$B$30*(1+$E4368)^3*Inputs!$B$20+Inputs!$B$31*(1+$F4368)^3*Inputs!$B$21+Inputs!$B$22*(1+Inputs!$B$23)^3</f>
        <v>22103.986327837527</v>
      </c>
      <c r="U4368" s="36">
        <f>Inputs!$B$12*(1+$B4368)^4*$C4368+Inputs!$B$29*(1+$D4368)^4*Inputs!$B$19+Inputs!$B$30*(1+$E4368)^4*Inputs!$B$20+Inputs!$B$31*(1+$F4368)^4*Inputs!$B$21+Inputs!$B$22*(1+Inputs!$B$23)^4</f>
        <v>26563.887380552966</v>
      </c>
      <c r="V4368" s="35">
        <f>Inputs!$B$13/(Q4368*(1-$G4368))</f>
        <v>1.1159926982437858</v>
      </c>
      <c r="W4368" s="36">
        <f>Inputs!$B$13</f>
        <v>12660</v>
      </c>
      <c r="X4368" s="36">
        <f t="shared" si="673"/>
        <v>14452.602522963052</v>
      </c>
      <c r="Y4368" s="36">
        <f t="shared" si="674"/>
        <v>16729.932284502967</v>
      </c>
      <c r="Z4368" s="36">
        <f t="shared" si="675"/>
        <v>19635.780276274425</v>
      </c>
      <c r="AA4368" s="36">
        <f t="shared" si="676"/>
        <v>23356.877982985123</v>
      </c>
      <c r="AB4368" s="36">
        <f t="shared" si="677"/>
        <v>63869.424901160688</v>
      </c>
      <c r="AC4368" s="36">
        <f t="shared" si="678"/>
        <v>302651.95121685445</v>
      </c>
      <c r="AD4368" s="36">
        <f t="shared" si="679"/>
        <v>187603.89954495832</v>
      </c>
    </row>
    <row r="4369" spans="1:30" ht="14.25" customHeight="1" x14ac:dyDescent="0.25">
      <c r="A4369" s="16">
        <v>4353</v>
      </c>
      <c r="B4369" s="34">
        <v>0.25690309255931398</v>
      </c>
      <c r="C4369" s="34">
        <v>7.5726171980740095E-2</v>
      </c>
      <c r="D4369" s="34">
        <v>3.7994203947496002E-2</v>
      </c>
      <c r="E4369" s="34">
        <v>2.6829583956452598E-2</v>
      </c>
      <c r="F4369" s="34">
        <v>4.3989031222516004E-3</v>
      </c>
      <c r="G4369" s="34">
        <v>0.18533105347316201</v>
      </c>
      <c r="H4369" s="35">
        <v>1.08362005176673</v>
      </c>
      <c r="I4369" s="34">
        <v>0.100039580656987</v>
      </c>
      <c r="J4369" s="34">
        <v>3.2826007271258201E-2</v>
      </c>
      <c r="K4369" s="36">
        <f>Inputs!$B$12*(1+$B4369)^4</f>
        <v>149747.10309506895</v>
      </c>
      <c r="L4369" s="36">
        <f t="shared" ref="L4369:L4432" si="680">AA4369</f>
        <v>17624.199113968301</v>
      </c>
      <c r="M4369" s="36">
        <f t="shared" ref="M4369:M4432" si="681">AB4369+AD4369</f>
        <v>223688.33179945045</v>
      </c>
      <c r="N4369" s="37">
        <f>M4369/Inputs!$B$6</f>
        <v>340.98831066989396</v>
      </c>
      <c r="O4369" s="38">
        <f>IF(N4369&gt;Inputs!$B$4,1,0)</f>
        <v>0</v>
      </c>
      <c r="P4369" s="34">
        <f t="shared" ref="P4369:P4432" si="682">I4369-J4369</f>
        <v>6.7213573385728795E-2</v>
      </c>
      <c r="Q4369" s="36">
        <f>Inputs!$B$12*(1+$B4369)^0*$C4369+Inputs!$B$29*(1+$D4369)^0*Inputs!$B$19+Inputs!$B$30*(1+$E4369)^0*Inputs!$B$20+Inputs!$B$31*(1+$F4369)^0*Inputs!$B$21+Inputs!$B$22*(1+Inputs!$B$23)^0</f>
        <v>12565.614346271326</v>
      </c>
      <c r="R4369" s="36">
        <f>Inputs!$B$12*(1+$B4369)^1*$C4369+Inputs!$B$29*(1+$D4369)^1*Inputs!$B$19+Inputs!$B$30*(1+$E4369)^1*Inputs!$B$20+Inputs!$B$31*(1+$F4369)^1*Inputs!$B$21+Inputs!$B$22*(1+Inputs!$B$23)^1</f>
        <v>13876.409859685444</v>
      </c>
      <c r="S4369" s="36">
        <f>Inputs!$B$12*(1+$B4369)^2*$C4369+Inputs!$B$29*(1+$D4369)^2*Inputs!$B$19+Inputs!$B$30*(1+$E4369)^2*Inputs!$B$20+Inputs!$B$31*(1+$F4369)^2*Inputs!$B$21+Inputs!$B$22*(1+Inputs!$B$23)^2</f>
        <v>15491.663721820052</v>
      </c>
      <c r="T4369" s="36">
        <f>Inputs!$B$12*(1+$B4369)^3*$C4369+Inputs!$B$29*(1+$D4369)^3*Inputs!$B$19+Inputs!$B$30*(1+$E4369)^3*Inputs!$B$20+Inputs!$B$31*(1+$F4369)^3*Inputs!$B$21+Inputs!$B$22*(1+Inputs!$B$23)^3</f>
        <v>17488.581671745756</v>
      </c>
      <c r="U4369" s="36">
        <f>Inputs!$B$12*(1+$B4369)^4*$C4369+Inputs!$B$29*(1+$D4369)^4*Inputs!$B$19+Inputs!$B$30*(1+$E4369)^4*Inputs!$B$20+Inputs!$B$31*(1+$F4369)^4*Inputs!$B$21+Inputs!$B$22*(1+Inputs!$B$23)^4</f>
        <v>19964.167074109449</v>
      </c>
      <c r="V4369" s="35">
        <f>Inputs!$B$13/(Q4369*(1-$G4369))</f>
        <v>1.2367126892721407</v>
      </c>
      <c r="W4369" s="36">
        <f>Inputs!$B$13</f>
        <v>12660</v>
      </c>
      <c r="X4369" s="36">
        <f t="shared" ref="X4369:X4432" si="683">R4369*(1-$G4369)*($V4369+($H4369-$V4369)*1/4)</f>
        <v>13547.97562686464</v>
      </c>
      <c r="Y4369" s="36">
        <f t="shared" ref="Y4369:Y4432" si="684">S4369*(1-$G4369)*($V4369+($H4369-$V4369)*2/4)</f>
        <v>14641.969434487342</v>
      </c>
      <c r="Z4369" s="36">
        <f t="shared" ref="Z4369:Z4432" si="685">T4369*(1-$G4369)*($V4369+($H4369-$V4369)*3/4)</f>
        <v>15984.066280364943</v>
      </c>
      <c r="AA4369" s="36">
        <f t="shared" ref="AA4369:AA4432" si="686">U4369*(1-$G4369)*$H4369</f>
        <v>17624.199113968301</v>
      </c>
      <c r="AB4369" s="36">
        <f t="shared" ref="AB4369:AB4432" si="687">W4369/(1+$I4369)^1+X4369/(1+$I4369)^2+Y4369/(1+$I4369)^3+Z4369/(1+$I4369)^4+AA4369/(1+$I4369)^5</f>
        <v>55561.119662534984</v>
      </c>
      <c r="AC4369" s="36">
        <f t="shared" ref="AC4369:AC4432" si="688">AA4369*(1+$J4369)/($I4369-$J4369)</f>
        <v>270819.27481776243</v>
      </c>
      <c r="AD4369" s="36">
        <f t="shared" ref="AD4369:AD4432" si="689">AC4369/(1+$I4369)^5</f>
        <v>168127.21213691545</v>
      </c>
    </row>
    <row r="4370" spans="1:30" ht="14.25" customHeight="1" x14ac:dyDescent="0.25">
      <c r="A4370" s="16">
        <v>4354</v>
      </c>
      <c r="B4370" s="34">
        <v>0.29314196546798199</v>
      </c>
      <c r="C4370" s="34">
        <v>8.8656617264690596E-2</v>
      </c>
      <c r="D4370" s="34">
        <v>2.2691878014664199E-2</v>
      </c>
      <c r="E4370" s="34">
        <v>3.2501390910706501E-2</v>
      </c>
      <c r="F4370" s="34">
        <v>-8.9204313987950607E-3</v>
      </c>
      <c r="G4370" s="34">
        <v>0.17601281112009801</v>
      </c>
      <c r="H4370" s="35">
        <v>0.98858216944549604</v>
      </c>
      <c r="I4370" s="34">
        <v>9.8060234906894903E-2</v>
      </c>
      <c r="J4370" s="34">
        <v>2.42697126757669E-2</v>
      </c>
      <c r="K4370" s="36">
        <f>Inputs!$B$12*(1+$B4370)^4</f>
        <v>167778.40970536991</v>
      </c>
      <c r="L4370" s="36">
        <f t="shared" si="680"/>
        <v>18818.028104469944</v>
      </c>
      <c r="M4370" s="36">
        <f t="shared" si="681"/>
        <v>221102.61567909087</v>
      </c>
      <c r="N4370" s="37">
        <f>M4370/Inputs!$B$6</f>
        <v>337.0466702425166</v>
      </c>
      <c r="O4370" s="38">
        <f>IF(N4370&gt;Inputs!$B$4,1,0)</f>
        <v>0</v>
      </c>
      <c r="P4370" s="34">
        <f t="shared" si="682"/>
        <v>7.3790522231128003E-2</v>
      </c>
      <c r="Q4370" s="36">
        <f>Inputs!$B$12*(1+$B4370)^0*$C4370+Inputs!$B$29*(1+$D4370)^0*Inputs!$B$19+Inputs!$B$30*(1+$E4370)^0*Inputs!$B$20+Inputs!$B$31*(1+$F4370)^0*Inputs!$B$21+Inputs!$B$22*(1+Inputs!$B$23)^0</f>
        <v>13341.441063308357</v>
      </c>
      <c r="R4370" s="36">
        <f>Inputs!$B$12*(1+$B4370)^1*$C4370+Inputs!$B$29*(1+$D4370)^1*Inputs!$B$19+Inputs!$B$30*(1+$E4370)^1*Inputs!$B$20+Inputs!$B$31*(1+$F4370)^1*Inputs!$B$21+Inputs!$B$22*(1+Inputs!$B$23)^1</f>
        <v>14947.96719729394</v>
      </c>
      <c r="S4370" s="36">
        <f>Inputs!$B$12*(1+$B4370)^2*$C4370+Inputs!$B$29*(1+$D4370)^2*Inputs!$B$19+Inputs!$B$30*(1+$E4370)^2*Inputs!$B$20+Inputs!$B$31*(1+$F4370)^2*Inputs!$B$21+Inputs!$B$22*(1+Inputs!$B$23)^2</f>
        <v>17014.24036754515</v>
      </c>
      <c r="T4370" s="36">
        <f>Inputs!$B$12*(1+$B4370)^3*$C4370+Inputs!$B$29*(1+$D4370)^3*Inputs!$B$19+Inputs!$B$30*(1+$E4370)^3*Inputs!$B$20+Inputs!$B$31*(1+$F4370)^3*Inputs!$B$21+Inputs!$B$22*(1+Inputs!$B$23)^3</f>
        <v>19674.317407650095</v>
      </c>
      <c r="U4370" s="36">
        <f>Inputs!$B$12*(1+$B4370)^4*$C4370+Inputs!$B$29*(1+$D4370)^4*Inputs!$B$19+Inputs!$B$30*(1+$E4370)^4*Inputs!$B$20+Inputs!$B$31*(1+$F4370)^4*Inputs!$B$21+Inputs!$B$22*(1+Inputs!$B$23)^4</f>
        <v>23101.537255721072</v>
      </c>
      <c r="V4370" s="35">
        <f>Inputs!$B$13/(Q4370*(1-$G4370))</f>
        <v>1.1516234620635009</v>
      </c>
      <c r="W4370" s="36">
        <f>Inputs!$B$13</f>
        <v>12660</v>
      </c>
      <c r="X4370" s="36">
        <f t="shared" si="683"/>
        <v>13682.427376625446</v>
      </c>
      <c r="Y4370" s="36">
        <f t="shared" si="684"/>
        <v>15002.32364490175</v>
      </c>
      <c r="Z4370" s="36">
        <f t="shared" si="685"/>
        <v>16687.067952749825</v>
      </c>
      <c r="AA4370" s="36">
        <f t="shared" si="686"/>
        <v>18818.028104469944</v>
      </c>
      <c r="AB4370" s="36">
        <f t="shared" si="687"/>
        <v>57474.835653995455</v>
      </c>
      <c r="AC4370" s="36">
        <f t="shared" si="688"/>
        <v>261208.83355883104</v>
      </c>
      <c r="AD4370" s="36">
        <f t="shared" si="689"/>
        <v>163627.78002509542</v>
      </c>
    </row>
    <row r="4371" spans="1:30" ht="14.25" customHeight="1" x14ac:dyDescent="0.25">
      <c r="A4371" s="16">
        <v>4355</v>
      </c>
      <c r="B4371" s="34">
        <v>0.26876392182223702</v>
      </c>
      <c r="C4371" s="34">
        <v>7.3952867085068902E-2</v>
      </c>
      <c r="D4371" s="34">
        <v>3.4702552995606303E-2</v>
      </c>
      <c r="E4371" s="34">
        <v>3.5807187527086497E-2</v>
      </c>
      <c r="F4371" s="34">
        <v>-1.2222272741125599E-2</v>
      </c>
      <c r="G4371" s="34">
        <v>0.18775567876695301</v>
      </c>
      <c r="H4371" s="35">
        <v>1.03076112532105</v>
      </c>
      <c r="I4371" s="34">
        <v>9.8239167374986003E-2</v>
      </c>
      <c r="J4371" s="34">
        <v>3.1001965058883901E-2</v>
      </c>
      <c r="K4371" s="36">
        <f>Inputs!$B$12*(1+$B4371)^4</f>
        <v>155480.00041798988</v>
      </c>
      <c r="L4371" s="36">
        <f t="shared" si="680"/>
        <v>16641.259352752579</v>
      </c>
      <c r="M4371" s="36">
        <f t="shared" si="681"/>
        <v>213959.53726490273</v>
      </c>
      <c r="N4371" s="37">
        <f>M4371/Inputs!$B$6</f>
        <v>326.15783119649808</v>
      </c>
      <c r="O4371" s="38">
        <f>IF(N4371&gt;Inputs!$B$4,1,0)</f>
        <v>0</v>
      </c>
      <c r="P4371" s="34">
        <f t="shared" si="682"/>
        <v>6.7237202316102099E-2</v>
      </c>
      <c r="Q4371" s="36">
        <f>Inputs!$B$12*(1+$B4371)^0*$C4371+Inputs!$B$29*(1+$D4371)^0*Inputs!$B$19+Inputs!$B$30*(1+$E4371)^0*Inputs!$B$20+Inputs!$B$31*(1+$F4371)^0*Inputs!$B$21+Inputs!$B$22*(1+Inputs!$B$23)^0</f>
        <v>12459.216052531057</v>
      </c>
      <c r="R4371" s="36">
        <f>Inputs!$B$12*(1+$B4371)^1*$C4371+Inputs!$B$29*(1+$D4371)^1*Inputs!$B$19+Inputs!$B$30*(1+$E4371)^1*Inputs!$B$20+Inputs!$B$31*(1+$F4371)^1*Inputs!$B$21+Inputs!$B$22*(1+Inputs!$B$23)^1</f>
        <v>13731.974033240476</v>
      </c>
      <c r="S4371" s="36">
        <f>Inputs!$B$12*(1+$B4371)^2*$C4371+Inputs!$B$29*(1+$D4371)^2*Inputs!$B$19+Inputs!$B$30*(1+$E4371)^2*Inputs!$B$20+Inputs!$B$31*(1+$F4371)^2*Inputs!$B$21+Inputs!$B$22*(1+Inputs!$B$23)^2</f>
        <v>15331.04231669092</v>
      </c>
      <c r="T4371" s="36">
        <f>Inputs!$B$12*(1+$B4371)^3*$C4371+Inputs!$B$29*(1+$D4371)^3*Inputs!$B$19+Inputs!$B$30*(1+$E4371)^3*Inputs!$B$20+Inputs!$B$31*(1+$F4371)^3*Inputs!$B$21+Inputs!$B$22*(1+Inputs!$B$23)^3</f>
        <v>17342.746511494828</v>
      </c>
      <c r="U4371" s="36">
        <f>Inputs!$B$12*(1+$B4371)^4*$C4371+Inputs!$B$29*(1+$D4371)^4*Inputs!$B$19+Inputs!$B$30*(1+$E4371)^4*Inputs!$B$20+Inputs!$B$31*(1+$F4371)^4*Inputs!$B$21+Inputs!$B$22*(1+Inputs!$B$23)^4</f>
        <v>19876.571461824718</v>
      </c>
      <c r="V4371" s="35">
        <f>Inputs!$B$13/(Q4371*(1-$G4371))</f>
        <v>1.2509971062450109</v>
      </c>
      <c r="W4371" s="36">
        <f>Inputs!$B$13</f>
        <v>12660</v>
      </c>
      <c r="X4371" s="36">
        <f t="shared" si="683"/>
        <v>13339.156349379355</v>
      </c>
      <c r="Y4371" s="36">
        <f t="shared" si="684"/>
        <v>14206.856583815172</v>
      </c>
      <c r="Z4371" s="36">
        <f t="shared" si="685"/>
        <v>15295.456561876548</v>
      </c>
      <c r="AA4371" s="36">
        <f t="shared" si="686"/>
        <v>16641.259352752579</v>
      </c>
      <c r="AB4371" s="36">
        <f t="shared" si="687"/>
        <v>54242.440807777872</v>
      </c>
      <c r="AC4371" s="36">
        <f t="shared" si="688"/>
        <v>255173.78032895349</v>
      </c>
      <c r="AD4371" s="36">
        <f t="shared" si="689"/>
        <v>159717.09645712486</v>
      </c>
    </row>
    <row r="4372" spans="1:30" ht="14.25" customHeight="1" x14ac:dyDescent="0.25">
      <c r="A4372" s="16">
        <v>4356</v>
      </c>
      <c r="B4372" s="34">
        <v>0.189623619004543</v>
      </c>
      <c r="C4372" s="34">
        <v>8.0676908512703205E-2</v>
      </c>
      <c r="D4372" s="34">
        <v>2.8488317841361702E-2</v>
      </c>
      <c r="E4372" s="34">
        <v>4.0723928750102903E-2</v>
      </c>
      <c r="F4372" s="34">
        <v>5.9451521794525201E-3</v>
      </c>
      <c r="G4372" s="34">
        <v>0.17698390002970399</v>
      </c>
      <c r="H4372" s="35">
        <v>0.97577064307042105</v>
      </c>
      <c r="I4372" s="34">
        <v>9.8768290822613805E-2</v>
      </c>
      <c r="J4372" s="34">
        <v>2.3305537468490501E-2</v>
      </c>
      <c r="K4372" s="36">
        <f>Inputs!$B$12*(1+$B4372)^4</f>
        <v>120168.20196656593</v>
      </c>
      <c r="L4372" s="36">
        <f t="shared" si="680"/>
        <v>14747.120701700194</v>
      </c>
      <c r="M4372" s="36">
        <f t="shared" si="681"/>
        <v>176355.5878148631</v>
      </c>
      <c r="N4372" s="37">
        <f>M4372/Inputs!$B$6</f>
        <v>268.83473752265718</v>
      </c>
      <c r="O4372" s="38">
        <f>IF(N4372&gt;Inputs!$B$4,1,0)</f>
        <v>0</v>
      </c>
      <c r="P4372" s="34">
        <f t="shared" si="682"/>
        <v>7.5462753354123308E-2</v>
      </c>
      <c r="Q4372" s="36">
        <f>Inputs!$B$12*(1+$B4372)^0*$C4372+Inputs!$B$29*(1+$D4372)^0*Inputs!$B$19+Inputs!$B$30*(1+$E4372)^0*Inputs!$B$20+Inputs!$B$31*(1+$F4372)^0*Inputs!$B$21+Inputs!$B$22*(1+Inputs!$B$23)^0</f>
        <v>12862.658538189113</v>
      </c>
      <c r="R4372" s="36">
        <f>Inputs!$B$12*(1+$B4372)^1*$C4372+Inputs!$B$29*(1+$D4372)^1*Inputs!$B$19+Inputs!$B$30*(1+$E4372)^1*Inputs!$B$20+Inputs!$B$31*(1+$F4372)^1*Inputs!$B$21+Inputs!$B$22*(1+Inputs!$B$23)^1</f>
        <v>13934.590706761581</v>
      </c>
      <c r="S4372" s="36">
        <f>Inputs!$B$12*(1+$B4372)^2*$C4372+Inputs!$B$29*(1+$D4372)^2*Inputs!$B$19+Inputs!$B$30*(1+$E4372)^2*Inputs!$B$20+Inputs!$B$31*(1+$F4372)^2*Inputs!$B$21+Inputs!$B$22*(1+Inputs!$B$23)^2</f>
        <v>15185.507385003184</v>
      </c>
      <c r="T4372" s="36">
        <f>Inputs!$B$12*(1+$B4372)^3*$C4372+Inputs!$B$29*(1+$D4372)^3*Inputs!$B$19+Inputs!$B$30*(1+$E4372)^3*Inputs!$B$20+Inputs!$B$31*(1+$F4372)^3*Inputs!$B$21+Inputs!$B$22*(1+Inputs!$B$23)^3</f>
        <v>16648.598085745762</v>
      </c>
      <c r="U4372" s="36">
        <f>Inputs!$B$12*(1+$B4372)^4*$C4372+Inputs!$B$29*(1+$D4372)^4*Inputs!$B$19+Inputs!$B$30*(1+$E4372)^4*Inputs!$B$20+Inputs!$B$31*(1+$F4372)^4*Inputs!$B$21+Inputs!$B$22*(1+Inputs!$B$23)^4</f>
        <v>18363.318041189203</v>
      </c>
      <c r="V4372" s="35">
        <f>Inputs!$B$13/(Q4372*(1-$G4372))</f>
        <v>1.1958993613697051</v>
      </c>
      <c r="W4372" s="36">
        <f>Inputs!$B$13</f>
        <v>12660</v>
      </c>
      <c r="X4372" s="36">
        <f t="shared" si="683"/>
        <v>13083.912629094813</v>
      </c>
      <c r="Y4372" s="36">
        <f t="shared" si="684"/>
        <v>13570.675803016531</v>
      </c>
      <c r="Z4372" s="36">
        <f t="shared" si="685"/>
        <v>14124.126521978227</v>
      </c>
      <c r="AA4372" s="36">
        <f t="shared" si="686"/>
        <v>14747.120701700194</v>
      </c>
      <c r="AB4372" s="36">
        <f t="shared" si="687"/>
        <v>51488.11455234509</v>
      </c>
      <c r="AC4372" s="36">
        <f t="shared" si="688"/>
        <v>199976.93703209484</v>
      </c>
      <c r="AD4372" s="36">
        <f t="shared" si="689"/>
        <v>124867.47326251802</v>
      </c>
    </row>
    <row r="4373" spans="1:30" ht="14.25" customHeight="1" x14ac:dyDescent="0.25">
      <c r="A4373" s="16">
        <v>4357</v>
      </c>
      <c r="B4373" s="34">
        <v>0.43405008377436699</v>
      </c>
      <c r="C4373" s="34">
        <v>6.9224735192610895E-2</v>
      </c>
      <c r="D4373" s="34">
        <v>4.8507832007453303E-2</v>
      </c>
      <c r="E4373" s="34">
        <v>1.8943496460722999E-2</v>
      </c>
      <c r="F4373" s="34">
        <v>1.23361676977293E-2</v>
      </c>
      <c r="G4373" s="34">
        <v>0.202340013339944</v>
      </c>
      <c r="H4373" s="35">
        <v>1.05160695410156</v>
      </c>
      <c r="I4373" s="34">
        <v>0.100271212030022</v>
      </c>
      <c r="J4373" s="34">
        <v>2.25858685732351E-2</v>
      </c>
      <c r="K4373" s="36">
        <f>Inputs!$B$12*(1+$B4373)^4</f>
        <v>253751.44684359507</v>
      </c>
      <c r="L4373" s="36">
        <f t="shared" si="680"/>
        <v>22153.323926889829</v>
      </c>
      <c r="M4373" s="36">
        <f t="shared" si="681"/>
        <v>242296.2832434618</v>
      </c>
      <c r="N4373" s="37">
        <f>M4373/Inputs!$B$6</f>
        <v>369.35409031015519</v>
      </c>
      <c r="O4373" s="38">
        <f>IF(N4373&gt;Inputs!$B$4,1,0)</f>
        <v>0</v>
      </c>
      <c r="P4373" s="34">
        <f t="shared" si="682"/>
        <v>7.7685343456786904E-2</v>
      </c>
      <c r="Q4373" s="36">
        <f>Inputs!$B$12*(1+$B4373)^0*$C4373+Inputs!$B$29*(1+$D4373)^0*Inputs!$B$19+Inputs!$B$30*(1+$E4373)^0*Inputs!$B$20+Inputs!$B$31*(1+$F4373)^0*Inputs!$B$21+Inputs!$B$22*(1+Inputs!$B$23)^0</f>
        <v>12175.528138983576</v>
      </c>
      <c r="R4373" s="36">
        <f>Inputs!$B$12*(1+$B4373)^1*$C4373+Inputs!$B$29*(1+$D4373)^1*Inputs!$B$19+Inputs!$B$30*(1+$E4373)^1*Inputs!$B$20+Inputs!$B$31*(1+$F4373)^1*Inputs!$B$21+Inputs!$B$22*(1+Inputs!$B$23)^1</f>
        <v>14172.592723206966</v>
      </c>
      <c r="S4373" s="36">
        <f>Inputs!$B$12*(1+$B4373)^2*$C4373+Inputs!$B$29*(1+$D4373)^2*Inputs!$B$19+Inputs!$B$30*(1+$E4373)^2*Inputs!$B$20+Inputs!$B$31*(1+$F4373)^2*Inputs!$B$21+Inputs!$B$22*(1+Inputs!$B$23)^2</f>
        <v>16959.451293963939</v>
      </c>
      <c r="T4373" s="36">
        <f>Inputs!$B$12*(1+$B4373)^3*$C4373+Inputs!$B$29*(1+$D4373)^3*Inputs!$B$19+Inputs!$B$30*(1+$E4373)^3*Inputs!$B$20+Inputs!$B$31*(1+$F4373)^3*Inputs!$B$21+Inputs!$B$22*(1+Inputs!$B$23)^3</f>
        <v>20876.094178842613</v>
      </c>
      <c r="U4373" s="36">
        <f>Inputs!$B$12*(1+$B4373)^4*$C4373+Inputs!$B$29*(1+$D4373)^4*Inputs!$B$19+Inputs!$B$30*(1+$E4373)^4*Inputs!$B$20+Inputs!$B$31*(1+$F4373)^4*Inputs!$B$21+Inputs!$B$22*(1+Inputs!$B$23)^4</f>
        <v>26409.953804322817</v>
      </c>
      <c r="V4373" s="35">
        <f>Inputs!$B$13/(Q4373*(1-$G4373))</f>
        <v>1.3035511888445659</v>
      </c>
      <c r="W4373" s="36">
        <f>Inputs!$B$13</f>
        <v>12660</v>
      </c>
      <c r="X4373" s="36">
        <f t="shared" si="683"/>
        <v>14024.477297592208</v>
      </c>
      <c r="Y4373" s="36">
        <f t="shared" si="684"/>
        <v>15930.143297454259</v>
      </c>
      <c r="Z4373" s="36">
        <f t="shared" si="685"/>
        <v>18560.230718451698</v>
      </c>
      <c r="AA4373" s="36">
        <f t="shared" si="686"/>
        <v>22153.323926889829</v>
      </c>
      <c r="AB4373" s="36">
        <f t="shared" si="687"/>
        <v>61453.640798362838</v>
      </c>
      <c r="AC4373" s="36">
        <f t="shared" si="688"/>
        <v>291608.10754687793</v>
      </c>
      <c r="AD4373" s="36">
        <f t="shared" si="689"/>
        <v>180842.64244509896</v>
      </c>
    </row>
    <row r="4374" spans="1:30" ht="14.25" customHeight="1" x14ac:dyDescent="0.25">
      <c r="A4374" s="16">
        <v>4358</v>
      </c>
      <c r="B4374" s="34">
        <v>0.243779249412166</v>
      </c>
      <c r="C4374" s="34">
        <v>0.103582708049759</v>
      </c>
      <c r="D4374" s="34">
        <v>5.4322685071094702E-2</v>
      </c>
      <c r="E4374" s="34">
        <v>7.8514088092695694E-2</v>
      </c>
      <c r="F4374" s="34">
        <v>-7.1826202329433996E-3</v>
      </c>
      <c r="G4374" s="34">
        <v>0.18371476797276501</v>
      </c>
      <c r="H4374" s="35">
        <v>1.1361558759755299</v>
      </c>
      <c r="I4374" s="34">
        <v>9.0736288429490899E-2</v>
      </c>
      <c r="J4374" s="34">
        <v>2.8229989042338598E-2</v>
      </c>
      <c r="K4374" s="36">
        <f>Inputs!$B$12*(1+$B4374)^4</f>
        <v>143590.09351066631</v>
      </c>
      <c r="L4374" s="36">
        <f t="shared" si="680"/>
        <v>22390.034467874466</v>
      </c>
      <c r="M4374" s="36">
        <f t="shared" si="681"/>
        <v>303076.00536904053</v>
      </c>
      <c r="N4374" s="37">
        <f>M4374/Inputs!$B$6</f>
        <v>462.00610574548864</v>
      </c>
      <c r="O4374" s="38">
        <f>IF(N4374&gt;Inputs!$B$4,1,0)</f>
        <v>1</v>
      </c>
      <c r="P4374" s="34">
        <f t="shared" si="682"/>
        <v>6.2506299387152298E-2</v>
      </c>
      <c r="Q4374" s="36">
        <f>Inputs!$B$12*(1+$B4374)^0*$C4374+Inputs!$B$29*(1+$D4374)^0*Inputs!$B$19+Inputs!$B$30*(1+$E4374)^0*Inputs!$B$20+Inputs!$B$31*(1+$F4374)^0*Inputs!$B$21+Inputs!$B$22*(1+Inputs!$B$23)^0</f>
        <v>14237.006510412462</v>
      </c>
      <c r="R4374" s="36">
        <f>Inputs!$B$12*(1+$B4374)^1*$C4374+Inputs!$B$29*(1+$D4374)^1*Inputs!$B$19+Inputs!$B$30*(1+$E4374)^1*Inputs!$B$20+Inputs!$B$31*(1+$F4374)^1*Inputs!$B$21+Inputs!$B$22*(1+Inputs!$B$23)^1</f>
        <v>16026.96589429523</v>
      </c>
      <c r="S4374" s="36">
        <f>Inputs!$B$12*(1+$B4374)^2*$C4374+Inputs!$B$29*(1+$D4374)^2*Inputs!$B$19+Inputs!$B$30*(1+$E4374)^2*Inputs!$B$20+Inputs!$B$31*(1+$F4374)^2*Inputs!$B$21+Inputs!$B$22*(1+Inputs!$B$23)^2</f>
        <v>18209.642252130947</v>
      </c>
      <c r="T4374" s="36">
        <f>Inputs!$B$12*(1+$B4374)^3*$C4374+Inputs!$B$29*(1+$D4374)^3*Inputs!$B$19+Inputs!$B$30*(1+$E4374)^3*Inputs!$B$20+Inputs!$B$31*(1+$F4374)^3*Inputs!$B$21+Inputs!$B$22*(1+Inputs!$B$23)^3</f>
        <v>20876.754203426608</v>
      </c>
      <c r="U4374" s="36">
        <f>Inputs!$B$12*(1+$B4374)^4*$C4374+Inputs!$B$29*(1+$D4374)^4*Inputs!$B$19+Inputs!$B$30*(1+$E4374)^4*Inputs!$B$20+Inputs!$B$31*(1+$F4374)^4*Inputs!$B$21+Inputs!$B$22*(1+Inputs!$B$23)^4</f>
        <v>24142.092178006445</v>
      </c>
      <c r="V4374" s="35">
        <f>Inputs!$B$13/(Q4374*(1-$G4374))</f>
        <v>1.089364159190086</v>
      </c>
      <c r="W4374" s="36">
        <f>Inputs!$B$13</f>
        <v>12660</v>
      </c>
      <c r="X4374" s="36">
        <f t="shared" si="683"/>
        <v>14404.727982670762</v>
      </c>
      <c r="Y4374" s="36">
        <f t="shared" si="684"/>
        <v>16540.35650113014</v>
      </c>
      <c r="Z4374" s="36">
        <f t="shared" si="685"/>
        <v>19162.32207928515</v>
      </c>
      <c r="AA4374" s="36">
        <f t="shared" si="686"/>
        <v>22390.034467874466</v>
      </c>
      <c r="AB4374" s="36">
        <f t="shared" si="687"/>
        <v>64502.38032688167</v>
      </c>
      <c r="AC4374" s="36">
        <f t="shared" si="688"/>
        <v>368316.55563170591</v>
      </c>
      <c r="AD4374" s="36">
        <f t="shared" si="689"/>
        <v>238573.62504215885</v>
      </c>
    </row>
    <row r="4375" spans="1:30" ht="14.25" customHeight="1" x14ac:dyDescent="0.25">
      <c r="A4375" s="16">
        <v>4359</v>
      </c>
      <c r="B4375" s="34">
        <v>0.25851872925703401</v>
      </c>
      <c r="C4375" s="34">
        <v>0.104825347082573</v>
      </c>
      <c r="D4375" s="34">
        <v>3.9836210520899702E-2</v>
      </c>
      <c r="E4375" s="34">
        <v>3.5116194085873201E-2</v>
      </c>
      <c r="F4375" s="34">
        <v>1.4469944578855001E-2</v>
      </c>
      <c r="G4375" s="34">
        <v>0.19538201561815699</v>
      </c>
      <c r="H4375" s="35">
        <v>1.0652061299961899</v>
      </c>
      <c r="I4375" s="34">
        <v>9.4497879350494002E-2</v>
      </c>
      <c r="J4375" s="34">
        <v>2.62600147268547E-2</v>
      </c>
      <c r="K4375" s="36">
        <f>Inputs!$B$12*(1+$B4375)^4</f>
        <v>150518.53503410044</v>
      </c>
      <c r="L4375" s="36">
        <f t="shared" si="680"/>
        <v>21176.819724221172</v>
      </c>
      <c r="M4375" s="36">
        <f t="shared" si="681"/>
        <v>264679.29358876211</v>
      </c>
      <c r="N4375" s="37">
        <f>M4375/Inputs!$B$6</f>
        <v>403.47453290969833</v>
      </c>
      <c r="O4375" s="38">
        <f>IF(N4375&gt;Inputs!$B$4,1,0)</f>
        <v>1</v>
      </c>
      <c r="P4375" s="34">
        <f t="shared" si="682"/>
        <v>6.8237864623639302E-2</v>
      </c>
      <c r="Q4375" s="36">
        <f>Inputs!$B$12*(1+$B4375)^0*$C4375+Inputs!$B$29*(1+$D4375)^0*Inputs!$B$19+Inputs!$B$30*(1+$E4375)^0*Inputs!$B$20+Inputs!$B$31*(1+$F4375)^0*Inputs!$B$21+Inputs!$B$22*(1+Inputs!$B$23)^0</f>
        <v>14311.564852381303</v>
      </c>
      <c r="R4375" s="36">
        <f>Inputs!$B$12*(1+$B4375)^1*$C4375+Inputs!$B$29*(1+$D4375)^1*Inputs!$B$19+Inputs!$B$30*(1+$E4375)^1*Inputs!$B$20+Inputs!$B$31*(1+$F4375)^1*Inputs!$B$21+Inputs!$B$22*(1+Inputs!$B$23)^1</f>
        <v>16153.390242994985</v>
      </c>
      <c r="S4375" s="36">
        <f>Inputs!$B$12*(1+$B4375)^2*$C4375+Inputs!$B$29*(1+$D4375)^2*Inputs!$B$19+Inputs!$B$30*(1+$E4375)^2*Inputs!$B$20+Inputs!$B$31*(1+$F4375)^2*Inputs!$B$21+Inputs!$B$22*(1+Inputs!$B$23)^2</f>
        <v>18422.761928430347</v>
      </c>
      <c r="T4375" s="36">
        <f>Inputs!$B$12*(1+$B4375)^3*$C4375+Inputs!$B$29*(1+$D4375)^3*Inputs!$B$19+Inputs!$B$30*(1+$E4375)^3*Inputs!$B$20+Inputs!$B$31*(1+$F4375)^3*Inputs!$B$21+Inputs!$B$22*(1+Inputs!$B$23)^3</f>
        <v>21228.614706666034</v>
      </c>
      <c r="U4375" s="36">
        <f>Inputs!$B$12*(1+$B4375)^4*$C4375+Inputs!$B$29*(1+$D4375)^4*Inputs!$B$19+Inputs!$B$30*(1+$E4375)^4*Inputs!$B$20+Inputs!$B$31*(1+$F4375)^4*Inputs!$B$21+Inputs!$B$22*(1+Inputs!$B$23)^4</f>
        <v>24707.986026118586</v>
      </c>
      <c r="V4375" s="35">
        <f>Inputs!$B$13/(Q4375*(1-$G4375))</f>
        <v>1.0994028218108702</v>
      </c>
      <c r="W4375" s="36">
        <f>Inputs!$B$13</f>
        <v>12660</v>
      </c>
      <c r="X4375" s="36">
        <f t="shared" si="683"/>
        <v>14178.16118247011</v>
      </c>
      <c r="Y4375" s="36">
        <f t="shared" si="684"/>
        <v>16043.308319574486</v>
      </c>
      <c r="Z4375" s="36">
        <f t="shared" si="685"/>
        <v>18340.733987552758</v>
      </c>
      <c r="AA4375" s="36">
        <f t="shared" si="686"/>
        <v>21176.819724221172</v>
      </c>
      <c r="AB4375" s="36">
        <f t="shared" si="687"/>
        <v>61902.571843397251</v>
      </c>
      <c r="AC4375" s="36">
        <f t="shared" si="688"/>
        <v>318487.74052226631</v>
      </c>
      <c r="AD4375" s="36">
        <f t="shared" si="689"/>
        <v>202776.72174536486</v>
      </c>
    </row>
    <row r="4376" spans="1:30" ht="14.25" customHeight="1" x14ac:dyDescent="0.25">
      <c r="A4376" s="16">
        <v>4360</v>
      </c>
      <c r="B4376" s="34">
        <v>0.45500252487425802</v>
      </c>
      <c r="C4376" s="34">
        <v>6.68140198606203E-2</v>
      </c>
      <c r="D4376" s="34">
        <v>4.7664514770718501E-2</v>
      </c>
      <c r="E4376" s="34">
        <v>3.4564694330375602E-2</v>
      </c>
      <c r="F4376" s="34">
        <v>2.78059788367187E-2</v>
      </c>
      <c r="G4376" s="34">
        <v>0.20743163334953901</v>
      </c>
      <c r="H4376" s="35">
        <v>1.08413242811003</v>
      </c>
      <c r="I4376" s="34">
        <v>0.10230280810659299</v>
      </c>
      <c r="J4376" s="34">
        <v>2.5249748098304398E-2</v>
      </c>
      <c r="K4376" s="36">
        <f>Inputs!$B$12*(1+$B4376)^4</f>
        <v>268909.55759385513</v>
      </c>
      <c r="L4376" s="36">
        <f t="shared" si="680"/>
        <v>23426.925303003947</v>
      </c>
      <c r="M4376" s="36">
        <f t="shared" si="681"/>
        <v>254428.50554183408</v>
      </c>
      <c r="N4376" s="37">
        <f>M4376/Inputs!$B$6</f>
        <v>387.84833161864952</v>
      </c>
      <c r="O4376" s="38">
        <f>IF(N4376&gt;Inputs!$B$4,1,0)</f>
        <v>0</v>
      </c>
      <c r="P4376" s="34">
        <f t="shared" si="682"/>
        <v>7.7053060008288599E-2</v>
      </c>
      <c r="Q4376" s="36">
        <f>Inputs!$B$12*(1+$B4376)^0*$C4376+Inputs!$B$29*(1+$D4376)^0*Inputs!$B$19+Inputs!$B$30*(1+$E4376)^0*Inputs!$B$20+Inputs!$B$31*(1+$F4376)^0*Inputs!$B$21+Inputs!$B$22*(1+Inputs!$B$23)^0</f>
        <v>12030.885219064141</v>
      </c>
      <c r="R4376" s="36">
        <f>Inputs!$B$12*(1+$B4376)^1*$C4376+Inputs!$B$29*(1+$D4376)^1*Inputs!$B$19+Inputs!$B$30*(1+$E4376)^1*Inputs!$B$20+Inputs!$B$31*(1+$F4376)^1*Inputs!$B$21+Inputs!$B$22*(1+Inputs!$B$23)^1</f>
        <v>14155.408684964859</v>
      </c>
      <c r="S4376" s="36">
        <f>Inputs!$B$12*(1+$B4376)^2*$C4376+Inputs!$B$29*(1+$D4376)^2*Inputs!$B$19+Inputs!$B$30*(1+$E4376)^2*Inputs!$B$20+Inputs!$B$31*(1+$F4376)^2*Inputs!$B$21+Inputs!$B$22*(1+Inputs!$B$23)^2</f>
        <v>17121.78468112183</v>
      </c>
      <c r="T4376" s="36">
        <f>Inputs!$B$12*(1+$B4376)^3*$C4376+Inputs!$B$29*(1+$D4376)^3*Inputs!$B$19+Inputs!$B$30*(1+$E4376)^3*Inputs!$B$20+Inputs!$B$31*(1+$F4376)^3*Inputs!$B$21+Inputs!$B$22*(1+Inputs!$B$23)^3</f>
        <v>21308.133614179402</v>
      </c>
      <c r="U4376" s="36">
        <f>Inputs!$B$12*(1+$B4376)^4*$C4376+Inputs!$B$29*(1+$D4376)^4*Inputs!$B$19+Inputs!$B$30*(1+$E4376)^4*Inputs!$B$20+Inputs!$B$31*(1+$F4376)^4*Inputs!$B$21+Inputs!$B$22*(1+Inputs!$B$23)^4</f>
        <v>27264.417479709246</v>
      </c>
      <c r="V4376" s="35">
        <f>Inputs!$B$13/(Q4376*(1-$G4376))</f>
        <v>1.3276982648392568</v>
      </c>
      <c r="W4376" s="36">
        <f>Inputs!$B$13</f>
        <v>12660</v>
      </c>
      <c r="X4376" s="36">
        <f t="shared" si="683"/>
        <v>14212.469148998616</v>
      </c>
      <c r="Y4376" s="36">
        <f t="shared" si="684"/>
        <v>16364.494248149158</v>
      </c>
      <c r="Z4376" s="36">
        <f t="shared" si="685"/>
        <v>19337.338202168641</v>
      </c>
      <c r="AA4376" s="36">
        <f t="shared" si="686"/>
        <v>23426.925303003947</v>
      </c>
      <c r="AB4376" s="36">
        <f t="shared" si="687"/>
        <v>62892.465329808641</v>
      </c>
      <c r="AC4376" s="36">
        <f t="shared" si="688"/>
        <v>311713.1138340116</v>
      </c>
      <c r="AD4376" s="36">
        <f t="shared" si="689"/>
        <v>191536.04021202543</v>
      </c>
    </row>
    <row r="4377" spans="1:30" ht="14.25" customHeight="1" x14ac:dyDescent="0.25">
      <c r="A4377" s="16">
        <v>4361</v>
      </c>
      <c r="B4377" s="34">
        <v>0.177650332066458</v>
      </c>
      <c r="C4377" s="34">
        <v>0.116634021096024</v>
      </c>
      <c r="D4377" s="34">
        <v>1.5675064135229101E-2</v>
      </c>
      <c r="E4377" s="34">
        <v>4.4696142455183802E-2</v>
      </c>
      <c r="F4377" s="34">
        <v>2.2544176390341598E-2</v>
      </c>
      <c r="G4377" s="34">
        <v>0.17682159239265199</v>
      </c>
      <c r="H4377" s="35">
        <v>1.0128601907338799</v>
      </c>
      <c r="I4377" s="34">
        <v>9.6979115363120705E-2</v>
      </c>
      <c r="J4377" s="34">
        <v>2.43831801507279E-2</v>
      </c>
      <c r="K4377" s="36">
        <f>Inputs!$B$12*(1+$B4377)^4</f>
        <v>115402.89027121477</v>
      </c>
      <c r="L4377" s="36">
        <f t="shared" si="680"/>
        <v>18597.753053502685</v>
      </c>
      <c r="M4377" s="36">
        <f t="shared" si="681"/>
        <v>223042.55846413298</v>
      </c>
      <c r="N4377" s="37">
        <f>M4377/Inputs!$B$6</f>
        <v>340.00390009776368</v>
      </c>
      <c r="O4377" s="38">
        <f>IF(N4377&gt;Inputs!$B$4,1,0)</f>
        <v>0</v>
      </c>
      <c r="P4377" s="34">
        <f t="shared" si="682"/>
        <v>7.2595935212392798E-2</v>
      </c>
      <c r="Q4377" s="36">
        <f>Inputs!$B$12*(1+$B4377)^0*$C4377+Inputs!$B$29*(1+$D4377)^0*Inputs!$B$19+Inputs!$B$30*(1+$E4377)^0*Inputs!$B$20+Inputs!$B$31*(1+$F4377)^0*Inputs!$B$21+Inputs!$B$22*(1+Inputs!$B$23)^0</f>
        <v>15020.08529318836</v>
      </c>
      <c r="R4377" s="36">
        <f>Inputs!$B$12*(1+$B4377)^1*$C4377+Inputs!$B$29*(1+$D4377)^1*Inputs!$B$19+Inputs!$B$30*(1+$E4377)^1*Inputs!$B$20+Inputs!$B$31*(1+$F4377)^1*Inputs!$B$21+Inputs!$B$22*(1+Inputs!$B$23)^1</f>
        <v>16459.940024209878</v>
      </c>
      <c r="S4377" s="36">
        <f>Inputs!$B$12*(1+$B4377)^2*$C4377+Inputs!$B$29*(1+$D4377)^2*Inputs!$B$19+Inputs!$B$30*(1+$E4377)^2*Inputs!$B$20+Inputs!$B$31*(1+$F4377)^2*Inputs!$B$21+Inputs!$B$22*(1+Inputs!$B$23)^2</f>
        <v>18126.699571930094</v>
      </c>
      <c r="T4377" s="36">
        <f>Inputs!$B$12*(1+$B4377)^3*$C4377+Inputs!$B$29*(1+$D4377)^3*Inputs!$B$19+Inputs!$B$30*(1+$E4377)^3*Inputs!$B$20+Inputs!$B$31*(1+$F4377)^3*Inputs!$B$21+Inputs!$B$22*(1+Inputs!$B$23)^3</f>
        <v>20059.825481902844</v>
      </c>
      <c r="U4377" s="36">
        <f>Inputs!$B$12*(1+$B4377)^4*$C4377+Inputs!$B$29*(1+$D4377)^4*Inputs!$B$19+Inputs!$B$30*(1+$E4377)^4*Inputs!$B$20+Inputs!$B$31*(1+$F4377)^4*Inputs!$B$21+Inputs!$B$22*(1+Inputs!$B$23)^4</f>
        <v>22305.758945605401</v>
      </c>
      <c r="V4377" s="35">
        <f>Inputs!$B$13/(Q4377*(1-$G4377))</f>
        <v>1.023923090012862</v>
      </c>
      <c r="W4377" s="36">
        <f>Inputs!$B$13</f>
        <v>12660</v>
      </c>
      <c r="X4377" s="36">
        <f t="shared" si="683"/>
        <v>13836.138244554269</v>
      </c>
      <c r="Y4377" s="36">
        <f t="shared" si="684"/>
        <v>15195.938692039081</v>
      </c>
      <c r="Z4377" s="36">
        <f t="shared" si="685"/>
        <v>16770.843052896187</v>
      </c>
      <c r="AA4377" s="36">
        <f t="shared" si="686"/>
        <v>18597.753053502685</v>
      </c>
      <c r="AB4377" s="36">
        <f t="shared" si="687"/>
        <v>57839.221969704755</v>
      </c>
      <c r="AC4377" s="36">
        <f t="shared" si="688"/>
        <v>262428.26627781737</v>
      </c>
      <c r="AD4377" s="36">
        <f t="shared" si="689"/>
        <v>165203.33649442822</v>
      </c>
    </row>
    <row r="4378" spans="1:30" ht="14.25" customHeight="1" x14ac:dyDescent="0.25">
      <c r="A4378" s="16">
        <v>4362</v>
      </c>
      <c r="B4378" s="34">
        <v>0.35177401397362201</v>
      </c>
      <c r="C4378" s="34">
        <v>6.9825621100334301E-2</v>
      </c>
      <c r="D4378" s="34">
        <v>3.5060776347012101E-2</v>
      </c>
      <c r="E4378" s="34">
        <v>5.9783425168983897E-2</v>
      </c>
      <c r="F4378" s="34">
        <v>1.7834776019364E-2</v>
      </c>
      <c r="G4378" s="34">
        <v>0.19112026299385601</v>
      </c>
      <c r="H4378" s="35">
        <v>1.0451556063651</v>
      </c>
      <c r="I4378" s="34">
        <v>9.0850976738154607E-2</v>
      </c>
      <c r="J4378" s="34">
        <v>2.4658511462829099E-2</v>
      </c>
      <c r="K4378" s="36">
        <f>Inputs!$B$12*(1+$B4378)^4</f>
        <v>200339.97914987698</v>
      </c>
      <c r="L4378" s="36">
        <f t="shared" si="680"/>
        <v>19610.652852018702</v>
      </c>
      <c r="M4378" s="36">
        <f t="shared" si="681"/>
        <v>256351.64383076481</v>
      </c>
      <c r="N4378" s="37">
        <f>M4378/Inputs!$B$6</f>
        <v>390.77994486397074</v>
      </c>
      <c r="O4378" s="38">
        <f>IF(N4378&gt;Inputs!$B$4,1,0)</f>
        <v>0</v>
      </c>
      <c r="P4378" s="34">
        <f t="shared" si="682"/>
        <v>6.6192465275325504E-2</v>
      </c>
      <c r="Q4378" s="36">
        <f>Inputs!$B$12*(1+$B4378)^0*$C4378+Inputs!$B$29*(1+$D4378)^0*Inputs!$B$19+Inputs!$B$30*(1+$E4378)^0*Inputs!$B$20+Inputs!$B$31*(1+$F4378)^0*Inputs!$B$21+Inputs!$B$22*(1+Inputs!$B$23)^0</f>
        <v>12211.58129344698</v>
      </c>
      <c r="R4378" s="36">
        <f>Inputs!$B$12*(1+$B4378)^1*$C4378+Inputs!$B$29*(1+$D4378)^1*Inputs!$B$19+Inputs!$B$30*(1+$E4378)^1*Inputs!$B$20+Inputs!$B$31*(1+$F4378)^1*Inputs!$B$21+Inputs!$B$22*(1+Inputs!$B$23)^1</f>
        <v>13962.572454634599</v>
      </c>
      <c r="S4378" s="36">
        <f>Inputs!$B$12*(1+$B4378)^2*$C4378+Inputs!$B$29*(1+$D4378)^2*Inputs!$B$19+Inputs!$B$30*(1+$E4378)^2*Inputs!$B$20+Inputs!$B$31*(1+$F4378)^2*Inputs!$B$21+Inputs!$B$22*(1+Inputs!$B$23)^2</f>
        <v>16244.3902773761</v>
      </c>
      <c r="T4378" s="36">
        <f>Inputs!$B$12*(1+$B4378)^3*$C4378+Inputs!$B$29*(1+$D4378)^3*Inputs!$B$19+Inputs!$B$30*(1+$E4378)^3*Inputs!$B$20+Inputs!$B$31*(1+$F4378)^3*Inputs!$B$21+Inputs!$B$22*(1+Inputs!$B$23)^3</f>
        <v>19240.048461446597</v>
      </c>
      <c r="U4378" s="36">
        <f>Inputs!$B$12*(1+$B4378)^4*$C4378+Inputs!$B$29*(1+$D4378)^4*Inputs!$B$19+Inputs!$B$30*(1+$E4378)^4*Inputs!$B$20+Inputs!$B$31*(1+$F4378)^4*Inputs!$B$21+Inputs!$B$22*(1+Inputs!$B$23)^4</f>
        <v>23196.749957804885</v>
      </c>
      <c r="V4378" s="35">
        <f>Inputs!$B$13/(Q4378*(1-$G4378))</f>
        <v>1.281674797533159</v>
      </c>
      <c r="W4378" s="36">
        <f>Inputs!$B$13</f>
        <v>12660</v>
      </c>
      <c r="X4378" s="36">
        <f t="shared" si="683"/>
        <v>13807.474494542692</v>
      </c>
      <c r="Y4378" s="36">
        <f t="shared" si="684"/>
        <v>15286.994364646476</v>
      </c>
      <c r="Z4378" s="36">
        <f t="shared" si="685"/>
        <v>17185.867126958939</v>
      </c>
      <c r="AA4378" s="36">
        <f t="shared" si="686"/>
        <v>19610.652852018702</v>
      </c>
      <c r="AB4378" s="36">
        <f t="shared" si="687"/>
        <v>59818.625806706739</v>
      </c>
      <c r="AC4378" s="36">
        <f t="shared" si="688"/>
        <v>303572.65402614139</v>
      </c>
      <c r="AD4378" s="36">
        <f t="shared" si="689"/>
        <v>196533.01802405805</v>
      </c>
    </row>
    <row r="4379" spans="1:30" ht="14.25" customHeight="1" x14ac:dyDescent="0.25">
      <c r="A4379" s="16">
        <v>4363</v>
      </c>
      <c r="B4379" s="34">
        <v>0.41190880461410101</v>
      </c>
      <c r="C4379" s="34">
        <v>7.9830251885704001E-2</v>
      </c>
      <c r="D4379" s="34">
        <v>1.8896092051806201E-2</v>
      </c>
      <c r="E4379" s="34">
        <v>4.1000849119118402E-2</v>
      </c>
      <c r="F4379" s="34">
        <v>1.7474404376711002E-2</v>
      </c>
      <c r="G4379" s="34">
        <v>0.20516560385529101</v>
      </c>
      <c r="H4379" s="35">
        <v>1.0919955772505501</v>
      </c>
      <c r="I4379" s="34">
        <v>0.1062076748699</v>
      </c>
      <c r="J4379" s="34">
        <v>2.9245855432116798E-2</v>
      </c>
      <c r="K4379" s="36">
        <f>Inputs!$B$12*(1+$B4379)^4</f>
        <v>238439.29897362975</v>
      </c>
      <c r="L4379" s="36">
        <f t="shared" si="680"/>
        <v>24117.071582505916</v>
      </c>
      <c r="M4379" s="36">
        <f t="shared" si="681"/>
        <v>257934.00122799666</v>
      </c>
      <c r="N4379" s="37">
        <f>M4379/Inputs!$B$6</f>
        <v>393.19207504267786</v>
      </c>
      <c r="O4379" s="38">
        <f>IF(N4379&gt;Inputs!$B$4,1,0)</f>
        <v>0</v>
      </c>
      <c r="P4379" s="34">
        <f t="shared" si="682"/>
        <v>7.6961819437783199E-2</v>
      </c>
      <c r="Q4379" s="36">
        <f>Inputs!$B$12*(1+$B4379)^0*$C4379+Inputs!$B$29*(1+$D4379)^0*Inputs!$B$19+Inputs!$B$30*(1+$E4379)^0*Inputs!$B$20+Inputs!$B$31*(1+$F4379)^0*Inputs!$B$21+Inputs!$B$22*(1+Inputs!$B$23)^0</f>
        <v>12811.859140569162</v>
      </c>
      <c r="R4379" s="36">
        <f>Inputs!$B$12*(1+$B4379)^1*$C4379+Inputs!$B$29*(1+$D4379)^1*Inputs!$B$19+Inputs!$B$30*(1+$E4379)^1*Inputs!$B$20+Inputs!$B$31*(1+$F4379)^1*Inputs!$B$21+Inputs!$B$22*(1+Inputs!$B$23)^1</f>
        <v>14959.946288744552</v>
      </c>
      <c r="S4379" s="36">
        <f>Inputs!$B$12*(1+$B4379)^2*$C4379+Inputs!$B$29*(1+$D4379)^2*Inputs!$B$19+Inputs!$B$30*(1+$E4379)^2*Inputs!$B$20+Inputs!$B$31*(1+$F4379)^2*Inputs!$B$21+Inputs!$B$22*(1+Inputs!$B$23)^2</f>
        <v>17925.421852923653</v>
      </c>
      <c r="T4379" s="36">
        <f>Inputs!$B$12*(1+$B4379)^3*$C4379+Inputs!$B$29*(1+$D4379)^3*Inputs!$B$19+Inputs!$B$30*(1+$E4379)^3*Inputs!$B$20+Inputs!$B$31*(1+$F4379)^3*Inputs!$B$21+Inputs!$B$22*(1+Inputs!$B$23)^3</f>
        <v>22043.194166018635</v>
      </c>
      <c r="U4379" s="36">
        <f>Inputs!$B$12*(1+$B4379)^4*$C4379+Inputs!$B$29*(1+$D4379)^4*Inputs!$B$19+Inputs!$B$30*(1+$E4379)^4*Inputs!$B$20+Inputs!$B$31*(1+$F4379)^4*Inputs!$B$21+Inputs!$B$22*(1+Inputs!$B$23)^4</f>
        <v>27786.064547032001</v>
      </c>
      <c r="V4379" s="35">
        <f>Inputs!$B$13/(Q4379*(1-$G4379))</f>
        <v>1.2432111534151475</v>
      </c>
      <c r="W4379" s="36">
        <f>Inputs!$B$13</f>
        <v>12660</v>
      </c>
      <c r="X4379" s="36">
        <f t="shared" si="683"/>
        <v>14333.111839941936</v>
      </c>
      <c r="Y4379" s="36">
        <f t="shared" si="684"/>
        <v>16635.711337249882</v>
      </c>
      <c r="Z4379" s="36">
        <f t="shared" si="685"/>
        <v>19794.865083055756</v>
      </c>
      <c r="AA4379" s="36">
        <f t="shared" si="686"/>
        <v>24117.071582505916</v>
      </c>
      <c r="AB4379" s="36">
        <f t="shared" si="687"/>
        <v>63225.444912480583</v>
      </c>
      <c r="AC4379" s="36">
        <f t="shared" si="688"/>
        <v>322528.70517855417</v>
      </c>
      <c r="AD4379" s="36">
        <f t="shared" si="689"/>
        <v>194708.55631551609</v>
      </c>
    </row>
    <row r="4380" spans="1:30" ht="14.25" customHeight="1" x14ac:dyDescent="0.25">
      <c r="A4380" s="16">
        <v>4364</v>
      </c>
      <c r="B4380" s="34">
        <v>0.446652668855408</v>
      </c>
      <c r="C4380" s="34">
        <v>5.7511680825886903E-2</v>
      </c>
      <c r="D4380" s="34">
        <v>2.2328083414176102E-2</v>
      </c>
      <c r="E4380" s="34">
        <v>3.2859622082691303E-2</v>
      </c>
      <c r="F4380" s="34">
        <v>1.9886592748846198E-2</v>
      </c>
      <c r="G4380" s="34">
        <v>0.215961851731135</v>
      </c>
      <c r="H4380" s="35">
        <v>0.976867202227368</v>
      </c>
      <c r="I4380" s="34">
        <v>0.107864275202103</v>
      </c>
      <c r="J4380" s="34">
        <v>2.0533772039963101E-2</v>
      </c>
      <c r="K4380" s="36">
        <f>Inputs!$B$12*(1+$B4380)^4</f>
        <v>262789.70095828432</v>
      </c>
      <c r="L4380" s="36">
        <f t="shared" si="680"/>
        <v>18280.454058211042</v>
      </c>
      <c r="M4380" s="36">
        <f t="shared" si="681"/>
        <v>182791.0078298905</v>
      </c>
      <c r="N4380" s="37">
        <f>M4380/Inputs!$B$6</f>
        <v>278.6448290089794</v>
      </c>
      <c r="O4380" s="38">
        <f>IF(N4380&gt;Inputs!$B$4,1,0)</f>
        <v>0</v>
      </c>
      <c r="P4380" s="34">
        <f t="shared" si="682"/>
        <v>8.7330503162139889E-2</v>
      </c>
      <c r="Q4380" s="36">
        <f>Inputs!$B$12*(1+$B4380)^0*$C4380+Inputs!$B$29*(1+$D4380)^0*Inputs!$B$19+Inputs!$B$30*(1+$E4380)^0*Inputs!$B$20+Inputs!$B$31*(1+$F4380)^0*Inputs!$B$21+Inputs!$B$22*(1+Inputs!$B$23)^0</f>
        <v>11472.744876980134</v>
      </c>
      <c r="R4380" s="36">
        <f>Inputs!$B$12*(1+$B4380)^1*$C4380+Inputs!$B$29*(1+$D4380)^1*Inputs!$B$19+Inputs!$B$30*(1+$E4380)^1*Inputs!$B$20+Inputs!$B$31*(1+$F4380)^1*Inputs!$B$21+Inputs!$B$22*(1+Inputs!$B$23)^1</f>
        <v>13190.900257086778</v>
      </c>
      <c r="S4380" s="36">
        <f>Inputs!$B$12*(1+$B4380)^2*$C4380+Inputs!$B$29*(1+$D4380)^2*Inputs!$B$19+Inputs!$B$30*(1+$E4380)^2*Inputs!$B$20+Inputs!$B$31*(1+$F4380)^2*Inputs!$B$21+Inputs!$B$22*(1+Inputs!$B$23)^2</f>
        <v>15601.535523534221</v>
      </c>
      <c r="T4380" s="36">
        <f>Inputs!$B$12*(1+$B4380)^3*$C4380+Inputs!$B$29*(1+$D4380)^3*Inputs!$B$19+Inputs!$B$30*(1+$E4380)^3*Inputs!$B$20+Inputs!$B$31*(1+$F4380)^3*Inputs!$B$21+Inputs!$B$22*(1+Inputs!$B$23)^3</f>
        <v>19012.230025243465</v>
      </c>
      <c r="U4380" s="36">
        <f>Inputs!$B$12*(1+$B4380)^4*$C4380+Inputs!$B$29*(1+$D4380)^4*Inputs!$B$19+Inputs!$B$30*(1+$E4380)^4*Inputs!$B$20+Inputs!$B$31*(1+$F4380)^4*Inputs!$B$21+Inputs!$B$22*(1+Inputs!$B$23)^4</f>
        <v>23867.902538579074</v>
      </c>
      <c r="V4380" s="35">
        <f>Inputs!$B$13/(Q4380*(1-$G4380))</f>
        <v>1.4074376846582908</v>
      </c>
      <c r="W4380" s="36">
        <f>Inputs!$B$13</f>
        <v>12660</v>
      </c>
      <c r="X4380" s="36">
        <f t="shared" si="683"/>
        <v>13442.700232809642</v>
      </c>
      <c r="Y4380" s="36">
        <f t="shared" si="684"/>
        <v>14582.645952783336</v>
      </c>
      <c r="Z4380" s="36">
        <f t="shared" si="685"/>
        <v>16166.043546896084</v>
      </c>
      <c r="AA4380" s="36">
        <f t="shared" si="686"/>
        <v>18280.454058211042</v>
      </c>
      <c r="AB4380" s="36">
        <f t="shared" si="687"/>
        <v>54789.346304963852</v>
      </c>
      <c r="AC4380" s="36">
        <f t="shared" si="688"/>
        <v>213623.19074232891</v>
      </c>
      <c r="AD4380" s="36">
        <f t="shared" si="689"/>
        <v>128001.66152492665</v>
      </c>
    </row>
    <row r="4381" spans="1:30" ht="14.25" customHeight="1" x14ac:dyDescent="0.25">
      <c r="A4381" s="16">
        <v>4365</v>
      </c>
      <c r="B4381" s="34">
        <v>0.34458680768732097</v>
      </c>
      <c r="C4381" s="34">
        <v>5.81588497749655E-2</v>
      </c>
      <c r="D4381" s="34">
        <v>3.0692694326979301E-2</v>
      </c>
      <c r="E4381" s="34">
        <v>4.5135281572153699E-2</v>
      </c>
      <c r="F4381" s="34">
        <v>1.22154218813299E-2</v>
      </c>
      <c r="G4381" s="34">
        <v>0.16978281836693301</v>
      </c>
      <c r="H4381" s="35">
        <v>0.974005931300709</v>
      </c>
      <c r="I4381" s="34">
        <v>9.64816404327693E-2</v>
      </c>
      <c r="J4381" s="34">
        <v>1.81950504698584E-2</v>
      </c>
      <c r="K4381" s="36">
        <f>Inputs!$B$12*(1+$B4381)^4</f>
        <v>196113.11319896849</v>
      </c>
      <c r="L4381" s="36">
        <f t="shared" si="680"/>
        <v>16393.106118843392</v>
      </c>
      <c r="M4381" s="36">
        <f t="shared" si="681"/>
        <v>188557.00679650862</v>
      </c>
      <c r="N4381" s="37">
        <f>M4381/Inputs!$B$6</f>
        <v>287.4344615800436</v>
      </c>
      <c r="O4381" s="38">
        <f>IF(N4381&gt;Inputs!$B$4,1,0)</f>
        <v>0</v>
      </c>
      <c r="P4381" s="34">
        <f t="shared" si="682"/>
        <v>7.8286589962910907E-2</v>
      </c>
      <c r="Q4381" s="36">
        <f>Inputs!$B$12*(1+$B4381)^0*$C4381+Inputs!$B$29*(1+$D4381)^0*Inputs!$B$19+Inputs!$B$30*(1+$E4381)^0*Inputs!$B$20+Inputs!$B$31*(1+$F4381)^0*Inputs!$B$21+Inputs!$B$22*(1+Inputs!$B$23)^0</f>
        <v>11511.575013924852</v>
      </c>
      <c r="R4381" s="36">
        <f>Inputs!$B$12*(1+$B4381)^1*$C4381+Inputs!$B$29*(1+$D4381)^1*Inputs!$B$19+Inputs!$B$30*(1+$E4381)^1*Inputs!$B$20+Inputs!$B$31*(1+$F4381)^1*Inputs!$B$21+Inputs!$B$22*(1+Inputs!$B$23)^1</f>
        <v>12914.701605163064</v>
      </c>
      <c r="S4381" s="36">
        <f>Inputs!$B$12*(1+$B4381)^2*$C4381+Inputs!$B$29*(1+$D4381)^2*Inputs!$B$19+Inputs!$B$30*(1+$E4381)^2*Inputs!$B$20+Inputs!$B$31*(1+$F4381)^2*Inputs!$B$21+Inputs!$B$22*(1+Inputs!$B$23)^2</f>
        <v>14739.00035227144</v>
      </c>
      <c r="T4381" s="36">
        <f>Inputs!$B$12*(1+$B4381)^3*$C4381+Inputs!$B$29*(1+$D4381)^3*Inputs!$B$19+Inputs!$B$30*(1+$E4381)^3*Inputs!$B$20+Inputs!$B$31*(1+$F4381)^3*Inputs!$B$21+Inputs!$B$22*(1+Inputs!$B$23)^3</f>
        <v>17127.522144197115</v>
      </c>
      <c r="U4381" s="36">
        <f>Inputs!$B$12*(1+$B4381)^4*$C4381+Inputs!$B$29*(1+$D4381)^4*Inputs!$B$19+Inputs!$B$30*(1+$E4381)^4*Inputs!$B$20+Inputs!$B$31*(1+$F4381)^4*Inputs!$B$21+Inputs!$B$22*(1+Inputs!$B$23)^4</f>
        <v>20272.52906145242</v>
      </c>
      <c r="V4381" s="35">
        <f>Inputs!$B$13/(Q4381*(1-$G4381))</f>
        <v>1.324668596629861</v>
      </c>
      <c r="W4381" s="36">
        <f>Inputs!$B$13</f>
        <v>12660</v>
      </c>
      <c r="X4381" s="36">
        <f t="shared" si="683"/>
        <v>13263.154285822224</v>
      </c>
      <c r="Y4381" s="36">
        <f t="shared" si="684"/>
        <v>14063.947415670871</v>
      </c>
      <c r="Z4381" s="36">
        <f t="shared" si="685"/>
        <v>15096.506340813445</v>
      </c>
      <c r="AA4381" s="36">
        <f t="shared" si="686"/>
        <v>16393.106118843392</v>
      </c>
      <c r="AB4381" s="36">
        <f t="shared" si="687"/>
        <v>54033.54512674782</v>
      </c>
      <c r="AC4381" s="36">
        <f t="shared" si="688"/>
        <v>213208.66728185772</v>
      </c>
      <c r="AD4381" s="36">
        <f t="shared" si="689"/>
        <v>134523.46166976081</v>
      </c>
    </row>
    <row r="4382" spans="1:30" ht="14.25" customHeight="1" x14ac:dyDescent="0.25">
      <c r="A4382" s="16">
        <v>4366</v>
      </c>
      <c r="B4382" s="34">
        <v>0.38142552709272198</v>
      </c>
      <c r="C4382" s="34">
        <v>7.1838395677611605E-2</v>
      </c>
      <c r="D4382" s="34">
        <v>3.8449526322588599E-2</v>
      </c>
      <c r="E4382" s="34">
        <v>4.1950547179651097E-2</v>
      </c>
      <c r="F4382" s="34">
        <v>9.0478849141284994E-3</v>
      </c>
      <c r="G4382" s="34">
        <v>0.19430239357165299</v>
      </c>
      <c r="H4382" s="35">
        <v>1.0004965530694201</v>
      </c>
      <c r="I4382" s="34">
        <v>9.6769269720043197E-2</v>
      </c>
      <c r="J4382" s="34">
        <v>1.6090779252274302E-2</v>
      </c>
      <c r="K4382" s="36">
        <f>Inputs!$B$12*(1+$B4382)^4</f>
        <v>218504.88883480977</v>
      </c>
      <c r="L4382" s="36">
        <f t="shared" si="680"/>
        <v>19815.359985283336</v>
      </c>
      <c r="M4382" s="36">
        <f t="shared" si="681"/>
        <v>216223.52869050132</v>
      </c>
      <c r="N4382" s="37">
        <f>M4382/Inputs!$B$6</f>
        <v>329.60903763795932</v>
      </c>
      <c r="O4382" s="38">
        <f>IF(N4382&gt;Inputs!$B$4,1,0)</f>
        <v>0</v>
      </c>
      <c r="P4382" s="34">
        <f t="shared" si="682"/>
        <v>8.0678490467768899E-2</v>
      </c>
      <c r="Q4382" s="36">
        <f>Inputs!$B$12*(1+$B4382)^0*$C4382+Inputs!$B$29*(1+$D4382)^0*Inputs!$B$19+Inputs!$B$30*(1+$E4382)^0*Inputs!$B$20+Inputs!$B$31*(1+$F4382)^0*Inputs!$B$21+Inputs!$B$22*(1+Inputs!$B$23)^0</f>
        <v>12332.347768083619</v>
      </c>
      <c r="R4382" s="36">
        <f>Inputs!$B$12*(1+$B4382)^1*$C4382+Inputs!$B$29*(1+$D4382)^1*Inputs!$B$19+Inputs!$B$30*(1+$E4382)^1*Inputs!$B$20+Inputs!$B$31*(1+$F4382)^1*Inputs!$B$21+Inputs!$B$22*(1+Inputs!$B$23)^1</f>
        <v>14180.386712766151</v>
      </c>
      <c r="S4382" s="36">
        <f>Inputs!$B$12*(1+$B4382)^2*$C4382+Inputs!$B$29*(1+$D4382)^2*Inputs!$B$19+Inputs!$B$30*(1+$E4382)^2*Inputs!$B$20+Inputs!$B$31*(1+$F4382)^2*Inputs!$B$21+Inputs!$B$22*(1+Inputs!$B$23)^2</f>
        <v>16663.106127538806</v>
      </c>
      <c r="T4382" s="36">
        <f>Inputs!$B$12*(1+$B4382)^3*$C4382+Inputs!$B$29*(1+$D4382)^3*Inputs!$B$19+Inputs!$B$30*(1+$E4382)^3*Inputs!$B$20+Inputs!$B$31*(1+$F4382)^3*Inputs!$B$21+Inputs!$B$22*(1+Inputs!$B$23)^3</f>
        <v>20020.006857985427</v>
      </c>
      <c r="U4382" s="36">
        <f>Inputs!$B$12*(1+$B4382)^4*$C4382+Inputs!$B$29*(1+$D4382)^4*Inputs!$B$19+Inputs!$B$30*(1+$E4382)^4*Inputs!$B$20+Inputs!$B$31*(1+$F4382)^4*Inputs!$B$21+Inputs!$B$22*(1+Inputs!$B$23)^4</f>
        <v>24581.834838267896</v>
      </c>
      <c r="V4382" s="35">
        <f>Inputs!$B$13/(Q4382*(1-$G4382))</f>
        <v>1.2741362418117737</v>
      </c>
      <c r="W4382" s="36">
        <f>Inputs!$B$13</f>
        <v>12660</v>
      </c>
      <c r="X4382" s="36">
        <f t="shared" si="683"/>
        <v>13775.548154407983</v>
      </c>
      <c r="Y4382" s="36">
        <f t="shared" si="684"/>
        <v>15268.955679639575</v>
      </c>
      <c r="Z4382" s="36">
        <f t="shared" si="685"/>
        <v>17241.537986149186</v>
      </c>
      <c r="AA4382" s="36">
        <f t="shared" si="686"/>
        <v>19815.359985283336</v>
      </c>
      <c r="AB4382" s="36">
        <f t="shared" si="687"/>
        <v>58970.019542258866</v>
      </c>
      <c r="AC4382" s="36">
        <f t="shared" si="688"/>
        <v>249560.99763238011</v>
      </c>
      <c r="AD4382" s="36">
        <f t="shared" si="689"/>
        <v>157253.50914824245</v>
      </c>
    </row>
    <row r="4383" spans="1:30" ht="14.25" customHeight="1" x14ac:dyDescent="0.25">
      <c r="A4383" s="16">
        <v>4367</v>
      </c>
      <c r="B4383" s="34">
        <v>0.34071058154796802</v>
      </c>
      <c r="C4383" s="34">
        <v>7.3241395348861704E-2</v>
      </c>
      <c r="D4383" s="34">
        <v>3.7610032013240001E-2</v>
      </c>
      <c r="E4383" s="34">
        <v>3.9806998116999698E-2</v>
      </c>
      <c r="F4383" s="34">
        <v>5.3766931758249701E-3</v>
      </c>
      <c r="G4383" s="34">
        <v>0.18246974901277299</v>
      </c>
      <c r="H4383" s="35">
        <v>1.00322780833739</v>
      </c>
      <c r="I4383" s="34">
        <v>9.3544354988405798E-2</v>
      </c>
      <c r="J4383" s="34">
        <v>2.49499030279942E-2</v>
      </c>
      <c r="K4383" s="36">
        <f>Inputs!$B$12*(1+$B4383)^4</f>
        <v>193861.42405291001</v>
      </c>
      <c r="L4383" s="36">
        <f t="shared" si="680"/>
        <v>18846.74486664014</v>
      </c>
      <c r="M4383" s="36">
        <f t="shared" si="681"/>
        <v>238258.33088734225</v>
      </c>
      <c r="N4383" s="37">
        <f>M4383/Inputs!$B$6</f>
        <v>363.19867513314369</v>
      </c>
      <c r="O4383" s="38">
        <f>IF(N4383&gt;Inputs!$B$4,1,0)</f>
        <v>0</v>
      </c>
      <c r="P4383" s="34">
        <f t="shared" si="682"/>
        <v>6.8594451960411598E-2</v>
      </c>
      <c r="Q4383" s="36">
        <f>Inputs!$B$12*(1+$B4383)^0*$C4383+Inputs!$B$29*(1+$D4383)^0*Inputs!$B$19+Inputs!$B$30*(1+$E4383)^0*Inputs!$B$20+Inputs!$B$31*(1+$F4383)^0*Inputs!$B$21+Inputs!$B$22*(1+Inputs!$B$23)^0</f>
        <v>12416.527748358625</v>
      </c>
      <c r="R4383" s="36">
        <f>Inputs!$B$12*(1+$B4383)^1*$C4383+Inputs!$B$29*(1+$D4383)^1*Inputs!$B$19+Inputs!$B$30*(1+$E4383)^1*Inputs!$B$20+Inputs!$B$31*(1+$F4383)^1*Inputs!$B$21+Inputs!$B$22*(1+Inputs!$B$23)^1</f>
        <v>14093.035814917846</v>
      </c>
      <c r="S4383" s="36">
        <f>Inputs!$B$12*(1+$B4383)^2*$C4383+Inputs!$B$29*(1+$D4383)^2*Inputs!$B$19+Inputs!$B$30*(1+$E4383)^2*Inputs!$B$20+Inputs!$B$31*(1+$F4383)^2*Inputs!$B$21+Inputs!$B$22*(1+Inputs!$B$23)^2</f>
        <v>16286.376325257457</v>
      </c>
      <c r="T4383" s="36">
        <f>Inputs!$B$12*(1+$B4383)^3*$C4383+Inputs!$B$29*(1+$D4383)^3*Inputs!$B$19+Inputs!$B$30*(1+$E4383)^3*Inputs!$B$20+Inputs!$B$31*(1+$F4383)^3*Inputs!$B$21+Inputs!$B$22*(1+Inputs!$B$23)^3</f>
        <v>19170.627707186934</v>
      </c>
      <c r="U4383" s="36">
        <f>Inputs!$B$12*(1+$B4383)^4*$C4383+Inputs!$B$29*(1+$D4383)^4*Inputs!$B$19+Inputs!$B$30*(1+$E4383)^4*Inputs!$B$20+Inputs!$B$31*(1+$F4383)^4*Inputs!$B$21+Inputs!$B$22*(1+Inputs!$B$23)^4</f>
        <v>22979.096970943981</v>
      </c>
      <c r="V4383" s="35">
        <f>Inputs!$B$13/(Q4383*(1-$G4383))</f>
        <v>1.2471816445202473</v>
      </c>
      <c r="W4383" s="36">
        <f>Inputs!$B$13</f>
        <v>12660</v>
      </c>
      <c r="X4383" s="36">
        <f t="shared" si="683"/>
        <v>13666.70474801427</v>
      </c>
      <c r="Y4383" s="36">
        <f t="shared" si="684"/>
        <v>14981.656842066966</v>
      </c>
      <c r="Z4383" s="36">
        <f t="shared" si="685"/>
        <v>16679.001903511144</v>
      </c>
      <c r="AA4383" s="36">
        <f t="shared" si="686"/>
        <v>18846.74486664014</v>
      </c>
      <c r="AB4383" s="36">
        <f t="shared" si="687"/>
        <v>58177.293313825234</v>
      </c>
      <c r="AC4383" s="36">
        <f t="shared" si="688"/>
        <v>281611.24947254773</v>
      </c>
      <c r="AD4383" s="36">
        <f t="shared" si="689"/>
        <v>180081.03757351701</v>
      </c>
    </row>
    <row r="4384" spans="1:30" ht="14.25" customHeight="1" x14ac:dyDescent="0.25">
      <c r="A4384" s="16">
        <v>4368</v>
      </c>
      <c r="B4384" s="34">
        <v>0.28995268848206301</v>
      </c>
      <c r="C4384" s="34">
        <v>6.7266446579604705E-2</v>
      </c>
      <c r="D4384" s="34">
        <v>4.4671164934107901E-2</v>
      </c>
      <c r="E4384" s="34">
        <v>7.3282281800776797E-2</v>
      </c>
      <c r="F4384" s="34">
        <v>-5.53630178428954E-3</v>
      </c>
      <c r="G4384" s="34">
        <v>0.17617738397639501</v>
      </c>
      <c r="H4384" s="35">
        <v>1.15886494227763</v>
      </c>
      <c r="I4384" s="34">
        <v>9.6530058832773602E-2</v>
      </c>
      <c r="J4384" s="34">
        <v>2.8966823812351002E-2</v>
      </c>
      <c r="K4384" s="36">
        <f>Inputs!$B$12*(1+$B4384)^4</f>
        <v>166129.35479329588</v>
      </c>
      <c r="L4384" s="36">
        <f t="shared" si="680"/>
        <v>19342.282836899907</v>
      </c>
      <c r="M4384" s="36">
        <f t="shared" si="681"/>
        <v>244451.16513500645</v>
      </c>
      <c r="N4384" s="37">
        <f>M4384/Inputs!$B$6</f>
        <v>372.63897124238787</v>
      </c>
      <c r="O4384" s="38">
        <f>IF(N4384&gt;Inputs!$B$4,1,0)</f>
        <v>0</v>
      </c>
      <c r="P4384" s="34">
        <f t="shared" si="682"/>
        <v>6.7563235020422607E-2</v>
      </c>
      <c r="Q4384" s="36">
        <f>Inputs!$B$12*(1+$B4384)^0*$C4384+Inputs!$B$29*(1+$D4384)^0*Inputs!$B$19+Inputs!$B$30*(1+$E4384)^0*Inputs!$B$20+Inputs!$B$31*(1+$F4384)^0*Inputs!$B$21+Inputs!$B$22*(1+Inputs!$B$23)^0</f>
        <v>12058.030822203204</v>
      </c>
      <c r="R4384" s="36">
        <f>Inputs!$B$12*(1+$B4384)^1*$C4384+Inputs!$B$29*(1+$D4384)^1*Inputs!$B$19+Inputs!$B$30*(1+$E4384)^1*Inputs!$B$20+Inputs!$B$31*(1+$F4384)^1*Inputs!$B$21+Inputs!$B$22*(1+Inputs!$B$23)^1</f>
        <v>13465.614228975075</v>
      </c>
      <c r="S4384" s="36">
        <f>Inputs!$B$12*(1+$B4384)^2*$C4384+Inputs!$B$29*(1+$D4384)^2*Inputs!$B$19+Inputs!$B$30*(1+$E4384)^2*Inputs!$B$20+Inputs!$B$31*(1+$F4384)^2*Inputs!$B$21+Inputs!$B$22*(1+Inputs!$B$23)^2</f>
        <v>15230.645633160955</v>
      </c>
      <c r="T4384" s="36">
        <f>Inputs!$B$12*(1+$B4384)^3*$C4384+Inputs!$B$29*(1+$D4384)^3*Inputs!$B$19+Inputs!$B$30*(1+$E4384)^3*Inputs!$B$20+Inputs!$B$31*(1+$F4384)^3*Inputs!$B$21+Inputs!$B$22*(1+Inputs!$B$23)^3</f>
        <v>17452.729670698405</v>
      </c>
      <c r="U4384" s="36">
        <f>Inputs!$B$12*(1+$B4384)^4*$C4384+Inputs!$B$29*(1+$D4384)^4*Inputs!$B$19+Inputs!$B$30*(1+$E4384)^4*Inputs!$B$20+Inputs!$B$31*(1+$F4384)^4*Inputs!$B$21+Inputs!$B$22*(1+Inputs!$B$23)^4</f>
        <v>20260.081796470717</v>
      </c>
      <c r="V4384" s="35">
        <f>Inputs!$B$13/(Q4384*(1-$G4384))</f>
        <v>1.2744523597221245</v>
      </c>
      <c r="W4384" s="36">
        <f>Inputs!$B$13</f>
        <v>12660</v>
      </c>
      <c r="X4384" s="36">
        <f t="shared" si="683"/>
        <v>13817.292913041067</v>
      </c>
      <c r="Y4384" s="36">
        <f t="shared" si="684"/>
        <v>15265.842325194973</v>
      </c>
      <c r="Z4384" s="36">
        <f t="shared" si="685"/>
        <v>17077.583779081175</v>
      </c>
      <c r="AA4384" s="36">
        <f t="shared" si="686"/>
        <v>19342.282836899907</v>
      </c>
      <c r="AB4384" s="36">
        <f t="shared" si="687"/>
        <v>58629.666138350673</v>
      </c>
      <c r="AC4384" s="36">
        <f t="shared" si="688"/>
        <v>294576.88534228742</v>
      </c>
      <c r="AD4384" s="36">
        <f t="shared" si="689"/>
        <v>185821.49899665578</v>
      </c>
    </row>
    <row r="4385" spans="1:30" ht="14.25" customHeight="1" x14ac:dyDescent="0.25">
      <c r="A4385" s="16">
        <v>4369</v>
      </c>
      <c r="B4385" s="34">
        <v>0.39460757214422099</v>
      </c>
      <c r="C4385" s="34">
        <v>9.4163847149721203E-2</v>
      </c>
      <c r="D4385" s="34">
        <v>3.18343246810565E-2</v>
      </c>
      <c r="E4385" s="34">
        <v>7.6632618303782901E-2</v>
      </c>
      <c r="F4385" s="34">
        <v>1.4359006745504201E-2</v>
      </c>
      <c r="G4385" s="34">
        <v>0.16945638248918801</v>
      </c>
      <c r="H4385" s="35">
        <v>0.98448301221337398</v>
      </c>
      <c r="I4385" s="34">
        <v>0.106578640564921</v>
      </c>
      <c r="J4385" s="34">
        <v>2.6887910666102601E-2</v>
      </c>
      <c r="K4385" s="36">
        <f>Inputs!$B$12*(1+$B4385)^4</f>
        <v>226965.22770946886</v>
      </c>
      <c r="L4385" s="36">
        <f t="shared" si="680"/>
        <v>25080.150468431762</v>
      </c>
      <c r="M4385" s="36">
        <f t="shared" si="681"/>
        <v>259516.86669515588</v>
      </c>
      <c r="N4385" s="37">
        <f>M4385/Inputs!$B$6</f>
        <v>395.60497971822542</v>
      </c>
      <c r="O4385" s="38">
        <f>IF(N4385&gt;Inputs!$B$4,1,0)</f>
        <v>0</v>
      </c>
      <c r="P4385" s="34">
        <f t="shared" si="682"/>
        <v>7.9690729898818397E-2</v>
      </c>
      <c r="Q4385" s="36">
        <f>Inputs!$B$12*(1+$B4385)^0*$C4385+Inputs!$B$29*(1+$D4385)^0*Inputs!$B$19+Inputs!$B$30*(1+$E4385)^0*Inputs!$B$20+Inputs!$B$31*(1+$F4385)^0*Inputs!$B$21+Inputs!$B$22*(1+Inputs!$B$23)^0</f>
        <v>13671.874856410195</v>
      </c>
      <c r="R4385" s="36">
        <f>Inputs!$B$12*(1+$B4385)^1*$C4385+Inputs!$B$29*(1+$D4385)^1*Inputs!$B$19+Inputs!$B$30*(1+$E4385)^1*Inputs!$B$20+Inputs!$B$31*(1+$F4385)^1*Inputs!$B$21+Inputs!$B$22*(1+Inputs!$B$23)^1</f>
        <v>16194.529075552215</v>
      </c>
      <c r="S4385" s="36">
        <f>Inputs!$B$12*(1+$B4385)^2*$C4385+Inputs!$B$29*(1+$D4385)^2*Inputs!$B$19+Inputs!$B$30*(1+$E4385)^2*Inputs!$B$20+Inputs!$B$31*(1+$F4385)^2*Inputs!$B$21+Inputs!$B$22*(1+Inputs!$B$23)^2</f>
        <v>19613.892989824846</v>
      </c>
      <c r="T4385" s="36">
        <f>Inputs!$B$12*(1+$B4385)^3*$C4385+Inputs!$B$29*(1+$D4385)^3*Inputs!$B$19+Inputs!$B$30*(1+$E4385)^3*Inputs!$B$20+Inputs!$B$31*(1+$F4385)^3*Inputs!$B$21+Inputs!$B$22*(1+Inputs!$B$23)^3</f>
        <v>24278.315604449177</v>
      </c>
      <c r="U4385" s="36">
        <f>Inputs!$B$12*(1+$B4385)^4*$C4385+Inputs!$B$29*(1+$D4385)^4*Inputs!$B$19+Inputs!$B$30*(1+$E4385)^4*Inputs!$B$20+Inputs!$B$31*(1+$F4385)^4*Inputs!$B$21+Inputs!$B$22*(1+Inputs!$B$23)^4</f>
        <v>30673.226812679255</v>
      </c>
      <c r="V4385" s="35">
        <f>Inputs!$B$13/(Q4385*(1-$G4385))</f>
        <v>1.1149186648728604</v>
      </c>
      <c r="W4385" s="36">
        <f>Inputs!$B$13</f>
        <v>12660</v>
      </c>
      <c r="X4385" s="36">
        <f t="shared" si="683"/>
        <v>14557.350550664718</v>
      </c>
      <c r="Y4385" s="36">
        <f t="shared" si="684"/>
        <v>17099.829921039618</v>
      </c>
      <c r="Z4385" s="36">
        <f t="shared" si="685"/>
        <v>20508.845072082997</v>
      </c>
      <c r="AA4385" s="36">
        <f t="shared" si="686"/>
        <v>25080.150468431762</v>
      </c>
      <c r="AB4385" s="36">
        <f t="shared" si="687"/>
        <v>64741.532311666269</v>
      </c>
      <c r="AC4385" s="36">
        <f t="shared" si="688"/>
        <v>323180.6678947389</v>
      </c>
      <c r="AD4385" s="36">
        <f t="shared" si="689"/>
        <v>194775.33438348962</v>
      </c>
    </row>
    <row r="4386" spans="1:30" ht="14.25" customHeight="1" x14ac:dyDescent="0.25">
      <c r="A4386" s="16">
        <v>4370</v>
      </c>
      <c r="B4386" s="34">
        <v>0.26124184245062898</v>
      </c>
      <c r="C4386" s="34">
        <v>9.1583109859862705E-2</v>
      </c>
      <c r="D4386" s="34">
        <v>4.8485521119096799E-2</v>
      </c>
      <c r="E4386" s="34">
        <v>4.4977760204139801E-2</v>
      </c>
      <c r="F4386" s="34">
        <v>1.15006028002072E-2</v>
      </c>
      <c r="G4386" s="34">
        <v>0.18927559132753699</v>
      </c>
      <c r="H4386" s="35">
        <v>0.968789288747538</v>
      </c>
      <c r="I4386" s="34">
        <v>9.2977606225985998E-2</v>
      </c>
      <c r="J4386" s="34">
        <v>3.36178982322929E-2</v>
      </c>
      <c r="K4386" s="36">
        <f>Inputs!$B$12*(1+$B4386)^4</f>
        <v>151825.50402664466</v>
      </c>
      <c r="L4386" s="36">
        <f t="shared" si="680"/>
        <v>18080.470607426581</v>
      </c>
      <c r="M4386" s="36">
        <f t="shared" si="681"/>
        <v>259312.9202218476</v>
      </c>
      <c r="N4386" s="37">
        <f>M4386/Inputs!$B$6</f>
        <v>395.29408570403598</v>
      </c>
      <c r="O4386" s="38">
        <f>IF(N4386&gt;Inputs!$B$4,1,0)</f>
        <v>0</v>
      </c>
      <c r="P4386" s="34">
        <f t="shared" si="682"/>
        <v>5.9359707993693098E-2</v>
      </c>
      <c r="Q4386" s="36">
        <f>Inputs!$B$12*(1+$B4386)^0*$C4386+Inputs!$B$29*(1+$D4386)^0*Inputs!$B$19+Inputs!$B$30*(1+$E4386)^0*Inputs!$B$20+Inputs!$B$31*(1+$F4386)^0*Inputs!$B$21+Inputs!$B$22*(1+Inputs!$B$23)^0</f>
        <v>13517.030619018686</v>
      </c>
      <c r="R4386" s="36">
        <f>Inputs!$B$12*(1+$B4386)^1*$C4386+Inputs!$B$29*(1+$D4386)^1*Inputs!$B$19+Inputs!$B$30*(1+$E4386)^1*Inputs!$B$20+Inputs!$B$31*(1+$F4386)^1*Inputs!$B$21+Inputs!$B$22*(1+Inputs!$B$23)^1</f>
        <v>15208.305142226011</v>
      </c>
      <c r="S4386" s="36">
        <f>Inputs!$B$12*(1+$B4386)^2*$C4386+Inputs!$B$29*(1+$D4386)^2*Inputs!$B$19+Inputs!$B$30*(1+$E4386)^2*Inputs!$B$20+Inputs!$B$31*(1+$F4386)^2*Inputs!$B$21+Inputs!$B$22*(1+Inputs!$B$23)^2</f>
        <v>17285.957916545351</v>
      </c>
      <c r="T4386" s="36">
        <f>Inputs!$B$12*(1+$B4386)^3*$C4386+Inputs!$B$29*(1+$D4386)^3*Inputs!$B$19+Inputs!$B$30*(1+$E4386)^3*Inputs!$B$20+Inputs!$B$31*(1+$F4386)^3*Inputs!$B$21+Inputs!$B$22*(1+Inputs!$B$23)^3</f>
        <v>19848.508518104711</v>
      </c>
      <c r="U4386" s="36">
        <f>Inputs!$B$12*(1+$B4386)^4*$C4386+Inputs!$B$29*(1+$D4386)^4*Inputs!$B$19+Inputs!$B$30*(1+$E4386)^4*Inputs!$B$20+Inputs!$B$31*(1+$F4386)^4*Inputs!$B$21+Inputs!$B$22*(1+Inputs!$B$23)^4</f>
        <v>23020.097209323627</v>
      </c>
      <c r="V4386" s="35">
        <f>Inputs!$B$13/(Q4386*(1-$G4386))</f>
        <v>1.1552584651522801</v>
      </c>
      <c r="W4386" s="36">
        <f>Inputs!$B$13</f>
        <v>12660</v>
      </c>
      <c r="X4386" s="36">
        <f t="shared" si="683"/>
        <v>13669.262041266622</v>
      </c>
      <c r="Y4386" s="36">
        <f t="shared" si="684"/>
        <v>14883.359801972523</v>
      </c>
      <c r="Z4386" s="36">
        <f t="shared" si="685"/>
        <v>16339.587983505397</v>
      </c>
      <c r="AA4386" s="36">
        <f t="shared" si="686"/>
        <v>18080.470607426581</v>
      </c>
      <c r="AB4386" s="36">
        <f t="shared" si="687"/>
        <v>57466.209737216894</v>
      </c>
      <c r="AC4386" s="36">
        <f t="shared" si="688"/>
        <v>314831.36726825923</v>
      </c>
      <c r="AD4386" s="36">
        <f t="shared" si="689"/>
        <v>201846.71048463072</v>
      </c>
    </row>
    <row r="4387" spans="1:30" ht="14.25" customHeight="1" x14ac:dyDescent="0.25">
      <c r="A4387" s="16">
        <v>4371</v>
      </c>
      <c r="B4387" s="34">
        <v>0.356504657035841</v>
      </c>
      <c r="C4387" s="34">
        <v>7.4178082191719702E-2</v>
      </c>
      <c r="D4387" s="34">
        <v>4.5794348738497997E-2</v>
      </c>
      <c r="E4387" s="34">
        <v>2.1950240451589401E-2</v>
      </c>
      <c r="F4387" s="34">
        <v>-4.1982254094402602E-3</v>
      </c>
      <c r="G4387" s="34">
        <v>0.17831626349653901</v>
      </c>
      <c r="H4387" s="35">
        <v>0.97871285170563305</v>
      </c>
      <c r="I4387" s="34">
        <v>9.3726638294365602E-2</v>
      </c>
      <c r="J4387" s="34">
        <v>2.6167847725597E-2</v>
      </c>
      <c r="K4387" s="36">
        <f>Inputs!$B$12*(1+$B4387)^4</f>
        <v>203159.1591708776</v>
      </c>
      <c r="L4387" s="36">
        <f t="shared" si="680"/>
        <v>18981.23386436798</v>
      </c>
      <c r="M4387" s="36">
        <f t="shared" si="681"/>
        <v>242438.9243074804</v>
      </c>
      <c r="N4387" s="37">
        <f>M4387/Inputs!$B$6</f>
        <v>369.57153095652501</v>
      </c>
      <c r="O4387" s="38">
        <f>IF(N4387&gt;Inputs!$B$4,1,0)</f>
        <v>0</v>
      </c>
      <c r="P4387" s="34">
        <f t="shared" si="682"/>
        <v>6.7558790568768595E-2</v>
      </c>
      <c r="Q4387" s="36">
        <f>Inputs!$B$12*(1+$B4387)^0*$C4387+Inputs!$B$29*(1+$D4387)^0*Inputs!$B$19+Inputs!$B$30*(1+$E4387)^0*Inputs!$B$20+Inputs!$B$31*(1+$F4387)^0*Inputs!$B$21+Inputs!$B$22*(1+Inputs!$B$23)^0</f>
        <v>12472.728958930104</v>
      </c>
      <c r="R4387" s="36">
        <f>Inputs!$B$12*(1+$B4387)^1*$C4387+Inputs!$B$29*(1+$D4387)^1*Inputs!$B$19+Inputs!$B$30*(1+$E4387)^1*Inputs!$B$20+Inputs!$B$31*(1+$F4387)^1*Inputs!$B$21+Inputs!$B$22*(1+Inputs!$B$23)^1</f>
        <v>14177.641499829289</v>
      </c>
      <c r="S4387" s="36">
        <f>Inputs!$B$12*(1+$B4387)^2*$C4387+Inputs!$B$29*(1+$D4387)^2*Inputs!$B$19+Inputs!$B$30*(1+$E4387)^2*Inputs!$B$20+Inputs!$B$31*(1+$F4387)^2*Inputs!$B$21+Inputs!$B$22*(1+Inputs!$B$23)^2</f>
        <v>16454.353436068635</v>
      </c>
      <c r="T4387" s="36">
        <f>Inputs!$B$12*(1+$B4387)^3*$C4387+Inputs!$B$29*(1+$D4387)^3*Inputs!$B$19+Inputs!$B$30*(1+$E4387)^3*Inputs!$B$20+Inputs!$B$31*(1+$F4387)^3*Inputs!$B$21+Inputs!$B$22*(1+Inputs!$B$23)^3</f>
        <v>19504.806947157813</v>
      </c>
      <c r="U4387" s="36">
        <f>Inputs!$B$12*(1+$B4387)^4*$C4387+Inputs!$B$29*(1+$D4387)^4*Inputs!$B$19+Inputs!$B$30*(1+$E4387)^4*Inputs!$B$20+Inputs!$B$31*(1+$F4387)^4*Inputs!$B$21+Inputs!$B$22*(1+Inputs!$B$23)^4</f>
        <v>23602.850619544282</v>
      </c>
      <c r="V4387" s="35">
        <f>Inputs!$B$13/(Q4387*(1-$G4387))</f>
        <v>1.235286029096416</v>
      </c>
      <c r="W4387" s="36">
        <f>Inputs!$B$13</f>
        <v>12660</v>
      </c>
      <c r="X4387" s="36">
        <f t="shared" si="683"/>
        <v>13643.271138833861</v>
      </c>
      <c r="Y4387" s="36">
        <f t="shared" si="684"/>
        <v>14966.936430767044</v>
      </c>
      <c r="Z4387" s="36">
        <f t="shared" si="685"/>
        <v>16713.628790223476</v>
      </c>
      <c r="AA4387" s="36">
        <f t="shared" si="686"/>
        <v>18981.23386436798</v>
      </c>
      <c r="AB4387" s="36">
        <f t="shared" si="687"/>
        <v>58227.301583681729</v>
      </c>
      <c r="AC4387" s="36">
        <f t="shared" si="688"/>
        <v>288310.84360440075</v>
      </c>
      <c r="AD4387" s="36">
        <f t="shared" si="689"/>
        <v>184211.62272379867</v>
      </c>
    </row>
    <row r="4388" spans="1:30" ht="14.25" customHeight="1" x14ac:dyDescent="0.25">
      <c r="A4388" s="16">
        <v>4372</v>
      </c>
      <c r="B4388" s="34">
        <v>0.17555640667066699</v>
      </c>
      <c r="C4388" s="34">
        <v>7.1658907312699499E-2</v>
      </c>
      <c r="D4388" s="34">
        <v>4.3516780686555297E-2</v>
      </c>
      <c r="E4388" s="34">
        <v>4.5177151543162097E-2</v>
      </c>
      <c r="F4388" s="34">
        <v>3.7353422552375099E-3</v>
      </c>
      <c r="G4388" s="34">
        <v>0.19355517526657101</v>
      </c>
      <c r="H4388" s="35">
        <v>0.99555625030734296</v>
      </c>
      <c r="I4388" s="34">
        <v>0.103800232832225</v>
      </c>
      <c r="J4388" s="34">
        <v>2.5091343571323699E-2</v>
      </c>
      <c r="K4388" s="36">
        <f>Inputs!$B$12*(1+$B4388)^4</f>
        <v>114584.30664588083</v>
      </c>
      <c r="L4388" s="36">
        <f t="shared" si="680"/>
        <v>13737.176364395809</v>
      </c>
      <c r="M4388" s="36">
        <f t="shared" si="681"/>
        <v>158475.28164396522</v>
      </c>
      <c r="N4388" s="37">
        <f>M4388/Inputs!$B$6</f>
        <v>241.57817323775186</v>
      </c>
      <c r="O4388" s="38">
        <f>IF(N4388&gt;Inputs!$B$4,1,0)</f>
        <v>0</v>
      </c>
      <c r="P4388" s="34">
        <f t="shared" si="682"/>
        <v>7.8708889260901305E-2</v>
      </c>
      <c r="Q4388" s="36">
        <f>Inputs!$B$12*(1+$B4388)^0*$C4388+Inputs!$B$29*(1+$D4388)^0*Inputs!$B$19+Inputs!$B$30*(1+$E4388)^0*Inputs!$B$20+Inputs!$B$31*(1+$F4388)^0*Inputs!$B$21+Inputs!$B$22*(1+Inputs!$B$23)^0</f>
        <v>12321.57846618889</v>
      </c>
      <c r="R4388" s="36">
        <f>Inputs!$B$12*(1+$B4388)^1*$C4388+Inputs!$B$29*(1+$D4388)^1*Inputs!$B$19+Inputs!$B$30*(1+$E4388)^1*Inputs!$B$20+Inputs!$B$31*(1+$F4388)^1*Inputs!$B$21+Inputs!$B$22*(1+Inputs!$B$23)^1</f>
        <v>13281.208967351007</v>
      </c>
      <c r="S4388" s="36">
        <f>Inputs!$B$12*(1+$B4388)^2*$C4388+Inputs!$B$29*(1+$D4388)^2*Inputs!$B$19+Inputs!$B$30*(1+$E4388)^2*Inputs!$B$20+Inputs!$B$31*(1+$F4388)^2*Inputs!$B$21+Inputs!$B$22*(1+Inputs!$B$23)^2</f>
        <v>14382.714786965822</v>
      </c>
      <c r="T4388" s="36">
        <f>Inputs!$B$12*(1+$B4388)^3*$C4388+Inputs!$B$29*(1+$D4388)^3*Inputs!$B$19+Inputs!$B$30*(1+$E4388)^3*Inputs!$B$20+Inputs!$B$31*(1+$F4388)^3*Inputs!$B$21+Inputs!$B$22*(1+Inputs!$B$23)^3</f>
        <v>15649.800682182633</v>
      </c>
      <c r="U4388" s="36">
        <f>Inputs!$B$12*(1+$B4388)^4*$C4388+Inputs!$B$29*(1+$D4388)^4*Inputs!$B$19+Inputs!$B$30*(1+$E4388)^4*Inputs!$B$20+Inputs!$B$31*(1+$F4388)^4*Inputs!$B$21+Inputs!$B$22*(1+Inputs!$B$23)^4</f>
        <v>17110.275857781275</v>
      </c>
      <c r="V4388" s="35">
        <f>Inputs!$B$13/(Q4388*(1-$G4388))</f>
        <v>1.2740682683482316</v>
      </c>
      <c r="W4388" s="36">
        <f>Inputs!$B$13</f>
        <v>12660</v>
      </c>
      <c r="X4388" s="36">
        <f t="shared" si="683"/>
        <v>12900.232407697917</v>
      </c>
      <c r="Y4388" s="36">
        <f t="shared" si="684"/>
        <v>13162.535223934885</v>
      </c>
      <c r="Z4388" s="36">
        <f t="shared" si="685"/>
        <v>13443.371743110103</v>
      </c>
      <c r="AA4388" s="36">
        <f t="shared" si="686"/>
        <v>13737.176364395809</v>
      </c>
      <c r="AB4388" s="36">
        <f t="shared" si="687"/>
        <v>49285.034318359365</v>
      </c>
      <c r="AC4388" s="36">
        <f t="shared" si="688"/>
        <v>178910.67589045377</v>
      </c>
      <c r="AD4388" s="36">
        <f t="shared" si="689"/>
        <v>109190.24732560584</v>
      </c>
    </row>
    <row r="4389" spans="1:30" ht="14.25" customHeight="1" x14ac:dyDescent="0.25">
      <c r="A4389" s="16">
        <v>4373</v>
      </c>
      <c r="B4389" s="34">
        <v>0.239880627537437</v>
      </c>
      <c r="C4389" s="34">
        <v>5.4186618893912797E-2</v>
      </c>
      <c r="D4389" s="34">
        <v>2.0325751992185399E-2</v>
      </c>
      <c r="E4389" s="34">
        <v>6.8464056842723206E-2</v>
      </c>
      <c r="F4389" s="34">
        <v>2.21339530189439E-2</v>
      </c>
      <c r="G4389" s="34">
        <v>0.17596906571481999</v>
      </c>
      <c r="H4389" s="35">
        <v>1.0288114223381499</v>
      </c>
      <c r="I4389" s="34">
        <v>9.4803000647672497E-2</v>
      </c>
      <c r="J4389" s="34">
        <v>2.5852574761225801E-2</v>
      </c>
      <c r="K4389" s="36">
        <f>Inputs!$B$12*(1+$B4389)^4</f>
        <v>141798.20987076787</v>
      </c>
      <c r="L4389" s="36">
        <f t="shared" si="680"/>
        <v>14300.047711318924</v>
      </c>
      <c r="M4389" s="36">
        <f t="shared" si="681"/>
        <v>186572.07902621583</v>
      </c>
      <c r="N4389" s="37">
        <f>M4389/Inputs!$B$6</f>
        <v>284.40865705215828</v>
      </c>
      <c r="O4389" s="38">
        <f>IF(N4389&gt;Inputs!$B$4,1,0)</f>
        <v>0</v>
      </c>
      <c r="P4389" s="34">
        <f t="shared" si="682"/>
        <v>6.8950425886446703E-2</v>
      </c>
      <c r="Q4389" s="36">
        <f>Inputs!$B$12*(1+$B4389)^0*$C4389+Inputs!$B$29*(1+$D4389)^0*Inputs!$B$19+Inputs!$B$30*(1+$E4389)^0*Inputs!$B$20+Inputs!$B$31*(1+$F4389)^0*Inputs!$B$21+Inputs!$B$22*(1+Inputs!$B$23)^0</f>
        <v>11273.241161061691</v>
      </c>
      <c r="R4389" s="36">
        <f>Inputs!$B$12*(1+$B4389)^1*$C4389+Inputs!$B$29*(1+$D4389)^1*Inputs!$B$19+Inputs!$B$30*(1+$E4389)^1*Inputs!$B$20+Inputs!$B$31*(1+$F4389)^1*Inputs!$B$21+Inputs!$B$22*(1+Inputs!$B$23)^1</f>
        <v>12322.946030254119</v>
      </c>
      <c r="S4389" s="36">
        <f>Inputs!$B$12*(1+$B4389)^2*$C4389+Inputs!$B$29*(1+$D4389)^2*Inputs!$B$19+Inputs!$B$30*(1+$E4389)^2*Inputs!$B$20+Inputs!$B$31*(1+$F4389)^2*Inputs!$B$21+Inputs!$B$22*(1+Inputs!$B$23)^2</f>
        <v>13573.00404925548</v>
      </c>
      <c r="T4389" s="36">
        <f>Inputs!$B$12*(1+$B4389)^3*$C4389+Inputs!$B$29*(1+$D4389)^3*Inputs!$B$19+Inputs!$B$30*(1+$E4389)^3*Inputs!$B$20+Inputs!$B$31*(1+$F4389)^3*Inputs!$B$21+Inputs!$B$22*(1+Inputs!$B$23)^3</f>
        <v>15069.112866457022</v>
      </c>
      <c r="U4389" s="36">
        <f>Inputs!$B$12*(1+$B4389)^4*$C4389+Inputs!$B$29*(1+$D4389)^4*Inputs!$B$19+Inputs!$B$30*(1+$E4389)^4*Inputs!$B$20+Inputs!$B$31*(1+$F4389)^4*Inputs!$B$21+Inputs!$B$22*(1+Inputs!$B$23)^4</f>
        <v>16867.79031481803</v>
      </c>
      <c r="V4389" s="35">
        <f>Inputs!$B$13/(Q4389*(1-$G4389))</f>
        <v>1.3628290817052151</v>
      </c>
      <c r="W4389" s="36">
        <f>Inputs!$B$13</f>
        <v>12660</v>
      </c>
      <c r="X4389" s="36">
        <f t="shared" si="683"/>
        <v>12990.887912259463</v>
      </c>
      <c r="Y4389" s="36">
        <f t="shared" si="684"/>
        <v>13374.741543704436</v>
      </c>
      <c r="Z4389" s="36">
        <f t="shared" si="685"/>
        <v>13812.087532849442</v>
      </c>
      <c r="AA4389" s="36">
        <f t="shared" si="686"/>
        <v>14300.047711318924</v>
      </c>
      <c r="AB4389" s="36">
        <f t="shared" si="687"/>
        <v>51300.801699700503</v>
      </c>
      <c r="AC4389" s="36">
        <f t="shared" si="688"/>
        <v>212757.79772592327</v>
      </c>
      <c r="AD4389" s="36">
        <f t="shared" si="689"/>
        <v>135271.27732651532</v>
      </c>
    </row>
    <row r="4390" spans="1:30" ht="14.25" customHeight="1" x14ac:dyDescent="0.25">
      <c r="A4390" s="16">
        <v>4374</v>
      </c>
      <c r="B4390" s="34">
        <v>0.45539233194589801</v>
      </c>
      <c r="C4390" s="34">
        <v>7.1300734868896001E-2</v>
      </c>
      <c r="D4390" s="34">
        <v>3.0958760145905501E-2</v>
      </c>
      <c r="E4390" s="34">
        <v>6.5575683237848598E-2</v>
      </c>
      <c r="F4390" s="34">
        <v>3.1682649927317402E-3</v>
      </c>
      <c r="G4390" s="34">
        <v>0.15119148798204801</v>
      </c>
      <c r="H4390" s="35">
        <v>0.99419078109640902</v>
      </c>
      <c r="I4390" s="34">
        <v>0.106790286352494</v>
      </c>
      <c r="J4390" s="34">
        <v>3.01455779455964E-2</v>
      </c>
      <c r="K4390" s="36">
        <f>Inputs!$B$12*(1+$B4390)^4</f>
        <v>269197.84569579223</v>
      </c>
      <c r="L4390" s="36">
        <f t="shared" si="680"/>
        <v>23745.723350120854</v>
      </c>
      <c r="M4390" s="36">
        <f t="shared" si="681"/>
        <v>254588.50017326005</v>
      </c>
      <c r="N4390" s="37">
        <f>M4390/Inputs!$B$6</f>
        <v>388.09222587387205</v>
      </c>
      <c r="O4390" s="38">
        <f>IF(N4390&gt;Inputs!$B$4,1,0)</f>
        <v>0</v>
      </c>
      <c r="P4390" s="34">
        <f t="shared" si="682"/>
        <v>7.6644708406897605E-2</v>
      </c>
      <c r="Q4390" s="36">
        <f>Inputs!$B$12*(1+$B4390)^0*$C4390+Inputs!$B$29*(1+$D4390)^0*Inputs!$B$19+Inputs!$B$30*(1+$E4390)^0*Inputs!$B$20+Inputs!$B$31*(1+$F4390)^0*Inputs!$B$21+Inputs!$B$22*(1+Inputs!$B$23)^0</f>
        <v>12300.088119560682</v>
      </c>
      <c r="R4390" s="36">
        <f>Inputs!$B$12*(1+$B4390)^1*$C4390+Inputs!$B$29*(1+$D4390)^1*Inputs!$B$19+Inputs!$B$30*(1+$E4390)^1*Inputs!$B$20+Inputs!$B$31*(1+$F4390)^1*Inputs!$B$21+Inputs!$B$22*(1+Inputs!$B$23)^1</f>
        <v>14460.317192415503</v>
      </c>
      <c r="S4390" s="36">
        <f>Inputs!$B$12*(1+$B4390)^2*$C4390+Inputs!$B$29*(1+$D4390)^2*Inputs!$B$19+Inputs!$B$30*(1+$E4390)^2*Inputs!$B$20+Inputs!$B$31*(1+$F4390)^2*Inputs!$B$21+Inputs!$B$22*(1+Inputs!$B$23)^2</f>
        <v>17519.668150214584</v>
      </c>
      <c r="T4390" s="36">
        <f>Inputs!$B$12*(1+$B4390)^3*$C4390+Inputs!$B$29*(1+$D4390)^3*Inputs!$B$19+Inputs!$B$30*(1+$E4390)^3*Inputs!$B$20+Inputs!$B$31*(1+$F4390)^3*Inputs!$B$21+Inputs!$B$22*(1+Inputs!$B$23)^3</f>
        <v>21882.904358859414</v>
      </c>
      <c r="U4390" s="36">
        <f>Inputs!$B$12*(1+$B4390)^4*$C4390+Inputs!$B$29*(1+$D4390)^4*Inputs!$B$19+Inputs!$B$30*(1+$E4390)^4*Inputs!$B$20+Inputs!$B$31*(1+$F4390)^4*Inputs!$B$21+Inputs!$B$22*(1+Inputs!$B$23)^4</f>
        <v>28138.824183335993</v>
      </c>
      <c r="V4390" s="35">
        <f>Inputs!$B$13/(Q4390*(1-$G4390))</f>
        <v>1.2125949543239198</v>
      </c>
      <c r="W4390" s="36">
        <f>Inputs!$B$13</f>
        <v>12660</v>
      </c>
      <c r="X4390" s="36">
        <f t="shared" si="683"/>
        <v>14213.26395344497</v>
      </c>
      <c r="Y4390" s="36">
        <f t="shared" si="684"/>
        <v>16408.382603571881</v>
      </c>
      <c r="Z4390" s="36">
        <f t="shared" si="685"/>
        <v>19480.674130496678</v>
      </c>
      <c r="AA4390" s="36">
        <f t="shared" si="686"/>
        <v>23745.723350120854</v>
      </c>
      <c r="AB4390" s="36">
        <f t="shared" si="687"/>
        <v>62423.126232203358</v>
      </c>
      <c r="AC4390" s="36">
        <f t="shared" si="688"/>
        <v>319155.13037616416</v>
      </c>
      <c r="AD4390" s="36">
        <f t="shared" si="689"/>
        <v>192165.37394105669</v>
      </c>
    </row>
    <row r="4391" spans="1:30" ht="14.25" customHeight="1" x14ac:dyDescent="0.25">
      <c r="A4391" s="16">
        <v>4375</v>
      </c>
      <c r="B4391" s="34">
        <v>0.31001149848894799</v>
      </c>
      <c r="C4391" s="34">
        <v>4.9154494493243397E-2</v>
      </c>
      <c r="D4391" s="34">
        <v>3.8210687818988801E-2</v>
      </c>
      <c r="E4391" s="34">
        <v>3.1273264530997102E-2</v>
      </c>
      <c r="F4391" s="34">
        <v>9.9000033511129695E-3</v>
      </c>
      <c r="G4391" s="34">
        <v>0.19948625118806501</v>
      </c>
      <c r="H4391" s="35">
        <v>0.96285704443661302</v>
      </c>
      <c r="I4391" s="34">
        <v>9.4348644231010803E-2</v>
      </c>
      <c r="J4391" s="34">
        <v>1.67110638531166E-2</v>
      </c>
      <c r="K4391" s="36">
        <f>Inputs!$B$12*(1+$B4391)^4</f>
        <v>176706.15659756673</v>
      </c>
      <c r="L4391" s="36">
        <f t="shared" si="680"/>
        <v>13460.570310107676</v>
      </c>
      <c r="M4391" s="36">
        <f t="shared" si="681"/>
        <v>162178.99232623552</v>
      </c>
      <c r="N4391" s="37">
        <f>M4391/Inputs!$B$6</f>
        <v>247.22407366804194</v>
      </c>
      <c r="O4391" s="38">
        <f>IF(N4391&gt;Inputs!$B$4,1,0)</f>
        <v>0</v>
      </c>
      <c r="P4391" s="34">
        <f t="shared" si="682"/>
        <v>7.76375803778942E-2</v>
      </c>
      <c r="Q4391" s="36">
        <f>Inputs!$B$12*(1+$B4391)^0*$C4391+Inputs!$B$29*(1+$D4391)^0*Inputs!$B$19+Inputs!$B$30*(1+$E4391)^0*Inputs!$B$20+Inputs!$B$31*(1+$F4391)^0*Inputs!$B$21+Inputs!$B$22*(1+Inputs!$B$23)^0</f>
        <v>10971.313697021524</v>
      </c>
      <c r="R4391" s="36">
        <f>Inputs!$B$12*(1+$B4391)^1*$C4391+Inputs!$B$29*(1+$D4391)^1*Inputs!$B$19+Inputs!$B$30*(1+$E4391)^1*Inputs!$B$20+Inputs!$B$31*(1+$F4391)^1*Inputs!$B$21+Inputs!$B$22*(1+Inputs!$B$23)^1</f>
        <v>12065.854641664071</v>
      </c>
      <c r="S4391" s="36">
        <f>Inputs!$B$12*(1+$B4391)^2*$C4391+Inputs!$B$29*(1+$D4391)^2*Inputs!$B$19+Inputs!$B$30*(1+$E4391)^2*Inputs!$B$20+Inputs!$B$31*(1+$F4391)^2*Inputs!$B$21+Inputs!$B$22*(1+Inputs!$B$23)^2</f>
        <v>13449.485319018244</v>
      </c>
      <c r="T4391" s="36">
        <f>Inputs!$B$12*(1+$B4391)^3*$C4391+Inputs!$B$29*(1+$D4391)^3*Inputs!$B$19+Inputs!$B$30*(1+$E4391)^3*Inputs!$B$20+Inputs!$B$31*(1+$F4391)^3*Inputs!$B$21+Inputs!$B$22*(1+Inputs!$B$23)^3</f>
        <v>15210.280297749041</v>
      </c>
      <c r="U4391" s="36">
        <f>Inputs!$B$12*(1+$B4391)^4*$C4391+Inputs!$B$29*(1+$D4391)^4*Inputs!$B$19+Inputs!$B$30*(1+$E4391)^4*Inputs!$B$20+Inputs!$B$31*(1+$F4391)^4*Inputs!$B$21+Inputs!$B$22*(1+Inputs!$B$23)^4</f>
        <v>17463.562926399969</v>
      </c>
      <c r="V4391" s="35">
        <f>Inputs!$B$13/(Q4391*(1-$G4391))</f>
        <v>1.441472221571283</v>
      </c>
      <c r="W4391" s="36">
        <f>Inputs!$B$13</f>
        <v>12660</v>
      </c>
      <c r="X4391" s="36">
        <f t="shared" si="683"/>
        <v>12767.288917564008</v>
      </c>
      <c r="Y4391" s="36">
        <f t="shared" si="684"/>
        <v>12943.103011499992</v>
      </c>
      <c r="Z4391" s="36">
        <f t="shared" si="685"/>
        <v>13180.693650691434</v>
      </c>
      <c r="AA4391" s="36">
        <f t="shared" si="686"/>
        <v>13460.570310107676</v>
      </c>
      <c r="AB4391" s="36">
        <f t="shared" si="687"/>
        <v>49871.042963609478</v>
      </c>
      <c r="AC4391" s="36">
        <f t="shared" si="688"/>
        <v>176274.30805347374</v>
      </c>
      <c r="AD4391" s="36">
        <f t="shared" si="689"/>
        <v>112307.94936262602</v>
      </c>
    </row>
    <row r="4392" spans="1:30" ht="14.25" customHeight="1" x14ac:dyDescent="0.25">
      <c r="A4392" s="16">
        <v>4376</v>
      </c>
      <c r="B4392" s="34">
        <v>0.15538701964019799</v>
      </c>
      <c r="C4392" s="34">
        <v>9.4442846109118198E-2</v>
      </c>
      <c r="D4392" s="34">
        <v>5.3441380794729897E-2</v>
      </c>
      <c r="E4392" s="34">
        <v>2.9981264030676299E-2</v>
      </c>
      <c r="F4392" s="34">
        <v>-1.5949442461881799E-3</v>
      </c>
      <c r="G4392" s="34">
        <v>0.169677022942997</v>
      </c>
      <c r="H4392" s="35">
        <v>0.97840804248887503</v>
      </c>
      <c r="I4392" s="34">
        <v>8.6076141735920403E-2</v>
      </c>
      <c r="J4392" s="34">
        <v>2.4659193165288699E-2</v>
      </c>
      <c r="K4392" s="36">
        <f>Inputs!$B$12*(1+$B4392)^4</f>
        <v>106920.55064957647</v>
      </c>
      <c r="L4392" s="36">
        <f t="shared" si="680"/>
        <v>15338.932884919182</v>
      </c>
      <c r="M4392" s="36">
        <f t="shared" si="681"/>
        <v>223640.13108940228</v>
      </c>
      <c r="N4392" s="37">
        <f>M4392/Inputs!$B$6</f>
        <v>340.91483397774738</v>
      </c>
      <c r="O4392" s="38">
        <f>IF(N4392&gt;Inputs!$B$4,1,0)</f>
        <v>0</v>
      </c>
      <c r="P4392" s="34">
        <f t="shared" si="682"/>
        <v>6.1416948570631708E-2</v>
      </c>
      <c r="Q4392" s="36">
        <f>Inputs!$B$12*(1+$B4392)^0*$C4392+Inputs!$B$29*(1+$D4392)^0*Inputs!$B$19+Inputs!$B$30*(1+$E4392)^0*Inputs!$B$20+Inputs!$B$31*(1+$F4392)^0*Inputs!$B$21+Inputs!$B$22*(1+Inputs!$B$23)^0</f>
        <v>13688.614793974015</v>
      </c>
      <c r="R4392" s="36">
        <f>Inputs!$B$12*(1+$B4392)^1*$C4392+Inputs!$B$29*(1+$D4392)^1*Inputs!$B$19+Inputs!$B$30*(1+$E4392)^1*Inputs!$B$20+Inputs!$B$31*(1+$F4392)^1*Inputs!$B$21+Inputs!$B$22*(1+Inputs!$B$23)^1</f>
        <v>14744.483863089532</v>
      </c>
      <c r="S4392" s="36">
        <f>Inputs!$B$12*(1+$B4392)^2*$C4392+Inputs!$B$29*(1+$D4392)^2*Inputs!$B$19+Inputs!$B$30*(1+$E4392)^2*Inputs!$B$20+Inputs!$B$31*(1+$F4392)^2*Inputs!$B$21+Inputs!$B$22*(1+Inputs!$B$23)^2</f>
        <v>15946.79228202792</v>
      </c>
      <c r="T4392" s="36">
        <f>Inputs!$B$12*(1+$B4392)^3*$C4392+Inputs!$B$29*(1+$D4392)^3*Inputs!$B$19+Inputs!$B$30*(1+$E4392)^3*Inputs!$B$20+Inputs!$B$31*(1+$F4392)^3*Inputs!$B$21+Inputs!$B$22*(1+Inputs!$B$23)^3</f>
        <v>17317.309135779054</v>
      </c>
      <c r="U4392" s="36">
        <f>Inputs!$B$12*(1+$B4392)^4*$C4392+Inputs!$B$29*(1+$D4392)^4*Inputs!$B$19+Inputs!$B$30*(1+$E4392)^4*Inputs!$B$20+Inputs!$B$31*(1+$F4392)^4*Inputs!$B$21+Inputs!$B$22*(1+Inputs!$B$23)^4</f>
        <v>18881.13411950579</v>
      </c>
      <c r="V4392" s="35">
        <f>Inputs!$B$13/(Q4392*(1-$G4392))</f>
        <v>1.1138511235301836</v>
      </c>
      <c r="W4392" s="36">
        <f>Inputs!$B$13</f>
        <v>12660</v>
      </c>
      <c r="X4392" s="36">
        <f t="shared" si="683"/>
        <v>13221.980333412757</v>
      </c>
      <c r="Y4392" s="36">
        <f t="shared" si="684"/>
        <v>13851.789299140361</v>
      </c>
      <c r="Z4392" s="36">
        <f t="shared" si="685"/>
        <v>14555.372440032574</v>
      </c>
      <c r="AA4392" s="36">
        <f t="shared" si="686"/>
        <v>15338.932884919182</v>
      </c>
      <c r="AB4392" s="36">
        <f t="shared" si="687"/>
        <v>54290.215139973792</v>
      </c>
      <c r="AC4392" s="36">
        <f t="shared" si="688"/>
        <v>255909.46733217264</v>
      </c>
      <c r="AD4392" s="36">
        <f t="shared" si="689"/>
        <v>169349.91594942848</v>
      </c>
    </row>
    <row r="4393" spans="1:30" ht="14.25" customHeight="1" x14ac:dyDescent="0.25">
      <c r="A4393" s="16">
        <v>4377</v>
      </c>
      <c r="B4393" s="34">
        <v>0.49761678494761002</v>
      </c>
      <c r="C4393" s="34">
        <v>5.25091035845947E-2</v>
      </c>
      <c r="D4393" s="34">
        <v>4.5787654151308596E-3</v>
      </c>
      <c r="E4393" s="34">
        <v>2.7881199499035201E-2</v>
      </c>
      <c r="F4393" s="34">
        <v>-1.1140823577371101E-3</v>
      </c>
      <c r="G4393" s="34">
        <v>0.17461723104340299</v>
      </c>
      <c r="H4393" s="35">
        <v>1.1027120822721299</v>
      </c>
      <c r="I4393" s="34">
        <v>0.105834327973609</v>
      </c>
      <c r="J4393" s="34">
        <v>2.4068296928271501E-2</v>
      </c>
      <c r="K4393" s="36">
        <f>Inputs!$B$12*(1+$B4393)^4</f>
        <v>301824.19150487561</v>
      </c>
      <c r="L4393" s="36">
        <f t="shared" si="680"/>
        <v>21766.044932703149</v>
      </c>
      <c r="M4393" s="36">
        <f t="shared" si="681"/>
        <v>224147.56358233345</v>
      </c>
      <c r="N4393" s="37">
        <f>M4393/Inputs!$B$6</f>
        <v>341.68835911941073</v>
      </c>
      <c r="O4393" s="38">
        <f>IF(N4393&gt;Inputs!$B$4,1,0)</f>
        <v>0</v>
      </c>
      <c r="P4393" s="34">
        <f t="shared" si="682"/>
        <v>8.1766031045337501E-2</v>
      </c>
      <c r="Q4393" s="36">
        <f>Inputs!$B$12*(1+$B4393)^0*$C4393+Inputs!$B$29*(1+$D4393)^0*Inputs!$B$19+Inputs!$B$30*(1+$E4393)^0*Inputs!$B$20+Inputs!$B$31*(1+$F4393)^0*Inputs!$B$21+Inputs!$B$22*(1+Inputs!$B$23)^0</f>
        <v>11172.590242502603</v>
      </c>
      <c r="R4393" s="36">
        <f>Inputs!$B$12*(1+$B4393)^1*$C4393+Inputs!$B$29*(1+$D4393)^1*Inputs!$B$19+Inputs!$B$30*(1+$E4393)^1*Inputs!$B$20+Inputs!$B$31*(1+$F4393)^1*Inputs!$B$21+Inputs!$B$22*(1+Inputs!$B$23)^1</f>
        <v>12751.422108637107</v>
      </c>
      <c r="S4393" s="36">
        <f>Inputs!$B$12*(1+$B4393)^2*$C4393+Inputs!$B$29*(1+$D4393)^2*Inputs!$B$19+Inputs!$B$30*(1+$E4393)^2*Inputs!$B$20+Inputs!$B$31*(1+$F4393)^2*Inputs!$B$21+Inputs!$B$22*(1+Inputs!$B$23)^2</f>
        <v>15110.356172924457</v>
      </c>
      <c r="T4393" s="36">
        <f>Inputs!$B$12*(1+$B4393)^3*$C4393+Inputs!$B$29*(1+$D4393)^3*Inputs!$B$19+Inputs!$B$30*(1+$E4393)^3*Inputs!$B$20+Inputs!$B$31*(1+$F4393)^3*Inputs!$B$21+Inputs!$B$22*(1+Inputs!$B$23)^3</f>
        <v>18637.59880733685</v>
      </c>
      <c r="U4393" s="36">
        <f>Inputs!$B$12*(1+$B4393)^4*$C4393+Inputs!$B$29*(1+$D4393)^4*Inputs!$B$19+Inputs!$B$30*(1+$E4393)^4*Inputs!$B$20+Inputs!$B$31*(1+$F4393)^4*Inputs!$B$21+Inputs!$B$22*(1+Inputs!$B$23)^4</f>
        <v>23914.537719233263</v>
      </c>
      <c r="V4393" s="35">
        <f>Inputs!$B$13/(Q4393*(1-$G4393))</f>
        <v>1.3728542621537521</v>
      </c>
      <c r="W4393" s="36">
        <f>Inputs!$B$13</f>
        <v>12660</v>
      </c>
      <c r="X4393" s="36">
        <f t="shared" si="683"/>
        <v>13738.223770964703</v>
      </c>
      <c r="Y4393" s="36">
        <f t="shared" si="684"/>
        <v>15437.418352212875</v>
      </c>
      <c r="Z4393" s="36">
        <f t="shared" si="685"/>
        <v>18002.098192789854</v>
      </c>
      <c r="AA4393" s="36">
        <f t="shared" si="686"/>
        <v>21766.044932703149</v>
      </c>
      <c r="AB4393" s="36">
        <f t="shared" si="687"/>
        <v>59298.992048709624</v>
      </c>
      <c r="AC4393" s="36">
        <f t="shared" si="688"/>
        <v>272606.07222990034</v>
      </c>
      <c r="AD4393" s="36">
        <f t="shared" si="689"/>
        <v>164848.57153362382</v>
      </c>
    </row>
    <row r="4394" spans="1:30" ht="14.25" customHeight="1" x14ac:dyDescent="0.25">
      <c r="A4394" s="16">
        <v>4378</v>
      </c>
      <c r="B4394" s="34">
        <v>0.40232447457877302</v>
      </c>
      <c r="C4394" s="34">
        <v>6.3566880757432304E-2</v>
      </c>
      <c r="D4394" s="34">
        <v>2.4265328374064501E-2</v>
      </c>
      <c r="E4394" s="34">
        <v>5.7536611527967803E-2</v>
      </c>
      <c r="F4394" s="34">
        <v>2.0882431586731399E-2</v>
      </c>
      <c r="G4394" s="34">
        <v>0.173766575190727</v>
      </c>
      <c r="H4394" s="35">
        <v>1.0530421815959801</v>
      </c>
      <c r="I4394" s="34">
        <v>9.2697213186073699E-2</v>
      </c>
      <c r="J4394" s="34">
        <v>3.19444362602136E-2</v>
      </c>
      <c r="K4394" s="36">
        <f>Inputs!$B$12*(1+$B4394)^4</f>
        <v>232030.62268562714</v>
      </c>
      <c r="L4394" s="36">
        <f t="shared" si="680"/>
        <v>20736.407578942886</v>
      </c>
      <c r="M4394" s="36">
        <f t="shared" si="681"/>
        <v>287027.3485844243</v>
      </c>
      <c r="N4394" s="37">
        <f>M4394/Inputs!$B$6</f>
        <v>437.54168991528093</v>
      </c>
      <c r="O4394" s="38">
        <f>IF(N4394&gt;Inputs!$B$4,1,0)</f>
        <v>1</v>
      </c>
      <c r="P4394" s="34">
        <f t="shared" si="682"/>
        <v>6.0752776925860098E-2</v>
      </c>
      <c r="Q4394" s="36">
        <f>Inputs!$B$12*(1+$B4394)^0*$C4394+Inputs!$B$29*(1+$D4394)^0*Inputs!$B$19+Inputs!$B$30*(1+$E4394)^0*Inputs!$B$20+Inputs!$B$31*(1+$F4394)^0*Inputs!$B$21+Inputs!$B$22*(1+Inputs!$B$23)^0</f>
        <v>11836.056872872861</v>
      </c>
      <c r="R4394" s="36">
        <f>Inputs!$B$12*(1+$B4394)^1*$C4394+Inputs!$B$29*(1+$D4394)^1*Inputs!$B$19+Inputs!$B$30*(1+$E4394)^1*Inputs!$B$20+Inputs!$B$31*(1+$F4394)^1*Inputs!$B$21+Inputs!$B$22*(1+Inputs!$B$23)^1</f>
        <v>13620.249875630323</v>
      </c>
      <c r="S4394" s="36">
        <f>Inputs!$B$12*(1+$B4394)^2*$C4394+Inputs!$B$29*(1+$D4394)^2*Inputs!$B$19+Inputs!$B$30*(1+$E4394)^2*Inputs!$B$20+Inputs!$B$31*(1+$F4394)^2*Inputs!$B$21+Inputs!$B$22*(1+Inputs!$B$23)^2</f>
        <v>16031.948625931891</v>
      </c>
      <c r="T4394" s="36">
        <f>Inputs!$B$12*(1+$B4394)^3*$C4394+Inputs!$B$29*(1+$D4394)^3*Inputs!$B$19+Inputs!$B$30*(1+$E4394)^3*Inputs!$B$20+Inputs!$B$31*(1+$F4394)^3*Inputs!$B$21+Inputs!$B$22*(1+Inputs!$B$23)^3</f>
        <v>19320.034473461455</v>
      </c>
      <c r="U4394" s="36">
        <f>Inputs!$B$12*(1+$B4394)^4*$C4394+Inputs!$B$29*(1+$D4394)^4*Inputs!$B$19+Inputs!$B$30*(1+$E4394)^4*Inputs!$B$20+Inputs!$B$31*(1+$F4394)^4*Inputs!$B$21+Inputs!$B$22*(1+Inputs!$B$23)^4</f>
        <v>23833.344594171311</v>
      </c>
      <c r="V4394" s="35">
        <f>Inputs!$B$13/(Q4394*(1-$G4394))</f>
        <v>1.2945651223244299</v>
      </c>
      <c r="W4394" s="36">
        <f>Inputs!$B$13</f>
        <v>12660</v>
      </c>
      <c r="X4394" s="36">
        <f t="shared" si="683"/>
        <v>13888.901037408497</v>
      </c>
      <c r="Y4394" s="36">
        <f t="shared" si="684"/>
        <v>15548.357904157569</v>
      </c>
      <c r="Z4394" s="36">
        <f t="shared" si="685"/>
        <v>17773.412193321565</v>
      </c>
      <c r="AA4394" s="36">
        <f t="shared" si="686"/>
        <v>20736.407578942886</v>
      </c>
      <c r="AB4394" s="36">
        <f t="shared" si="687"/>
        <v>60914.873808491728</v>
      </c>
      <c r="AC4394" s="36">
        <f t="shared" si="688"/>
        <v>352227.85709414363</v>
      </c>
      <c r="AD4394" s="36">
        <f t="shared" si="689"/>
        <v>226112.47477593258</v>
      </c>
    </row>
    <row r="4395" spans="1:30" ht="14.25" customHeight="1" x14ac:dyDescent="0.25">
      <c r="A4395" s="16">
        <v>4379</v>
      </c>
      <c r="B4395" s="34">
        <v>0.31811195224716998</v>
      </c>
      <c r="C4395" s="34">
        <v>9.6543121400609402E-2</v>
      </c>
      <c r="D4395" s="34">
        <v>2.48239894991624E-2</v>
      </c>
      <c r="E4395" s="34">
        <v>4.2213152547090203E-2</v>
      </c>
      <c r="F4395" s="34">
        <v>-8.1671718340483208E-3</v>
      </c>
      <c r="G4395" s="34">
        <v>0.17865970059710901</v>
      </c>
      <c r="H4395" s="35">
        <v>1.0930638010204401</v>
      </c>
      <c r="I4395" s="34">
        <v>9.9289966423301998E-2</v>
      </c>
      <c r="J4395" s="34">
        <v>2.11197930168406E-2</v>
      </c>
      <c r="K4395" s="36">
        <f>Inputs!$B$12*(1+$B4395)^4</f>
        <v>181117.51163245988</v>
      </c>
      <c r="L4395" s="36">
        <f t="shared" si="680"/>
        <v>23220.85213719527</v>
      </c>
      <c r="M4395" s="36">
        <f t="shared" si="681"/>
        <v>252590.38068465138</v>
      </c>
      <c r="N4395" s="37">
        <f>M4395/Inputs!$B$6</f>
        <v>385.04631201928561</v>
      </c>
      <c r="O4395" s="38">
        <f>IF(N4395&gt;Inputs!$B$4,1,0)</f>
        <v>0</v>
      </c>
      <c r="P4395" s="34">
        <f t="shared" si="682"/>
        <v>7.8170173406461402E-2</v>
      </c>
      <c r="Q4395" s="36">
        <f>Inputs!$B$12*(1+$B4395)^0*$C4395+Inputs!$B$29*(1+$D4395)^0*Inputs!$B$19+Inputs!$B$30*(1+$E4395)^0*Inputs!$B$20+Inputs!$B$31*(1+$F4395)^0*Inputs!$B$21+Inputs!$B$22*(1+Inputs!$B$23)^0</f>
        <v>13814.631311463487</v>
      </c>
      <c r="R4395" s="36">
        <f>Inputs!$B$12*(1+$B4395)^1*$C4395+Inputs!$B$29*(1+$D4395)^1*Inputs!$B$19+Inputs!$B$30*(1+$E4395)^1*Inputs!$B$20+Inputs!$B$31*(1+$F4395)^1*Inputs!$B$21+Inputs!$B$22*(1+Inputs!$B$23)^1</f>
        <v>15739.322565889124</v>
      </c>
      <c r="S4395" s="36">
        <f>Inputs!$B$12*(1+$B4395)^2*$C4395+Inputs!$B$29*(1+$D4395)^2*Inputs!$B$19+Inputs!$B$30*(1+$E4395)^2*Inputs!$B$20+Inputs!$B$31*(1+$F4395)^2*Inputs!$B$21+Inputs!$B$22*(1+Inputs!$B$23)^2</f>
        <v>18254.933032087542</v>
      </c>
      <c r="T4395" s="36">
        <f>Inputs!$B$12*(1+$B4395)^3*$C4395+Inputs!$B$29*(1+$D4395)^3*Inputs!$B$19+Inputs!$B$30*(1+$E4395)^3*Inputs!$B$20+Inputs!$B$31*(1+$F4395)^3*Inputs!$B$21+Inputs!$B$22*(1+Inputs!$B$23)^3</f>
        <v>21548.108980000434</v>
      </c>
      <c r="U4395" s="36">
        <f>Inputs!$B$12*(1+$B4395)^4*$C4395+Inputs!$B$29*(1+$D4395)^4*Inputs!$B$19+Inputs!$B$30*(1+$E4395)^4*Inputs!$B$20+Inputs!$B$31*(1+$F4395)^4*Inputs!$B$21+Inputs!$B$22*(1+Inputs!$B$23)^4</f>
        <v>25864.822884682253</v>
      </c>
      <c r="V4395" s="35">
        <f>Inputs!$B$13/(Q4395*(1-$G4395))</f>
        <v>1.1157612505420775</v>
      </c>
      <c r="W4395" s="36">
        <f>Inputs!$B$13</f>
        <v>12660</v>
      </c>
      <c r="X4395" s="36">
        <f t="shared" si="683"/>
        <v>14350.47053141924</v>
      </c>
      <c r="Y4395" s="36">
        <f t="shared" si="684"/>
        <v>16559.022637337082</v>
      </c>
      <c r="Z4395" s="36">
        <f t="shared" si="685"/>
        <v>19445.830908426979</v>
      </c>
      <c r="AA4395" s="36">
        <f t="shared" si="686"/>
        <v>23220.85213719527</v>
      </c>
      <c r="AB4395" s="36">
        <f t="shared" si="687"/>
        <v>63637.963535429735</v>
      </c>
      <c r="AC4395" s="36">
        <f t="shared" si="688"/>
        <v>303328.88740972866</v>
      </c>
      <c r="AD4395" s="36">
        <f t="shared" si="689"/>
        <v>188952.41714922164</v>
      </c>
    </row>
    <row r="4396" spans="1:30" ht="14.25" customHeight="1" x14ac:dyDescent="0.25">
      <c r="A4396" s="16">
        <v>4380</v>
      </c>
      <c r="B4396" s="34">
        <v>0.28116858993906002</v>
      </c>
      <c r="C4396" s="34">
        <v>7.0651354602881994E-2</v>
      </c>
      <c r="D4396" s="34">
        <v>2.2789520082865802E-2</v>
      </c>
      <c r="E4396" s="34">
        <v>3.66439073407865E-2</v>
      </c>
      <c r="F4396" s="34">
        <v>4.4653817107213204E-3</v>
      </c>
      <c r="G4396" s="34">
        <v>0.18462784647630301</v>
      </c>
      <c r="H4396" s="35">
        <v>0.98917103548552499</v>
      </c>
      <c r="I4396" s="34">
        <v>8.8441785065613898E-2</v>
      </c>
      <c r="J4396" s="34">
        <v>1.7260375017881399E-2</v>
      </c>
      <c r="K4396" s="36">
        <f>Inputs!$B$12*(1+$B4396)^4</f>
        <v>161650.25013013862</v>
      </c>
      <c r="L4396" s="36">
        <f t="shared" si="680"/>
        <v>16078.550819981576</v>
      </c>
      <c r="M4396" s="36">
        <f t="shared" si="681"/>
        <v>205242.24449689715</v>
      </c>
      <c r="N4396" s="37">
        <f>M4396/Inputs!$B$6</f>
        <v>312.86927514770906</v>
      </c>
      <c r="O4396" s="38">
        <f>IF(N4396&gt;Inputs!$B$4,1,0)</f>
        <v>0</v>
      </c>
      <c r="P4396" s="34">
        <f t="shared" si="682"/>
        <v>7.1181410047732499E-2</v>
      </c>
      <c r="Q4396" s="36">
        <f>Inputs!$B$12*(1+$B4396)^0*$C4396+Inputs!$B$29*(1+$D4396)^0*Inputs!$B$19+Inputs!$B$30*(1+$E4396)^0*Inputs!$B$20+Inputs!$B$31*(1+$F4396)^0*Inputs!$B$21+Inputs!$B$22*(1+Inputs!$B$23)^0</f>
        <v>12261.125303599842</v>
      </c>
      <c r="R4396" s="36">
        <f>Inputs!$B$12*(1+$B4396)^1*$C4396+Inputs!$B$29*(1+$D4396)^1*Inputs!$B$19+Inputs!$B$30*(1+$E4396)^1*Inputs!$B$20+Inputs!$B$31*(1+$F4396)^1*Inputs!$B$21+Inputs!$B$22*(1+Inputs!$B$23)^1</f>
        <v>13571.339661880143</v>
      </c>
      <c r="S4396" s="36">
        <f>Inputs!$B$12*(1+$B4396)^2*$C4396+Inputs!$B$29*(1+$D4396)^2*Inputs!$B$19+Inputs!$B$30*(1+$E4396)^2*Inputs!$B$20+Inputs!$B$31*(1+$F4396)^2*Inputs!$B$21+Inputs!$B$22*(1+Inputs!$B$23)^2</f>
        <v>15219.781928902645</v>
      </c>
      <c r="T4396" s="36">
        <f>Inputs!$B$12*(1+$B4396)^3*$C4396+Inputs!$B$29*(1+$D4396)^3*Inputs!$B$19+Inputs!$B$30*(1+$E4396)^3*Inputs!$B$20+Inputs!$B$31*(1+$F4396)^3*Inputs!$B$21+Inputs!$B$22*(1+Inputs!$B$23)^3</f>
        <v>17300.779273079846</v>
      </c>
      <c r="U4396" s="36">
        <f>Inputs!$B$12*(1+$B4396)^4*$C4396+Inputs!$B$29*(1+$D4396)^4*Inputs!$B$19+Inputs!$B$30*(1+$E4396)^4*Inputs!$B$20+Inputs!$B$31*(1+$F4396)^4*Inputs!$B$21+Inputs!$B$22*(1+Inputs!$B$23)^4</f>
        <v>19935.155894411477</v>
      </c>
      <c r="V4396" s="35">
        <f>Inputs!$B$13/(Q4396*(1-$G4396))</f>
        <v>1.2663317607595768</v>
      </c>
      <c r="W4396" s="36">
        <f>Inputs!$B$13</f>
        <v>12660</v>
      </c>
      <c r="X4396" s="36">
        <f t="shared" si="683"/>
        <v>13246.093963538504</v>
      </c>
      <c r="Y4396" s="36">
        <f t="shared" si="684"/>
        <v>13995.153926384577</v>
      </c>
      <c r="Z4396" s="36">
        <f t="shared" si="685"/>
        <v>14931.261114250357</v>
      </c>
      <c r="AA4396" s="36">
        <f t="shared" si="686"/>
        <v>16078.550819981576</v>
      </c>
      <c r="AB4396" s="36">
        <f t="shared" si="687"/>
        <v>54828.884002903571</v>
      </c>
      <c r="AC4396" s="36">
        <f t="shared" si="688"/>
        <v>229780.11570592018</v>
      </c>
      <c r="AD4396" s="36">
        <f t="shared" si="689"/>
        <v>150413.36049399359</v>
      </c>
    </row>
    <row r="4397" spans="1:30" ht="14.25" customHeight="1" x14ac:dyDescent="0.25">
      <c r="A4397" s="16">
        <v>4381</v>
      </c>
      <c r="B4397" s="34">
        <v>0.45627395292203898</v>
      </c>
      <c r="C4397" s="34">
        <v>6.65400614077407E-2</v>
      </c>
      <c r="D4397" s="34">
        <v>4.1871672431614201E-2</v>
      </c>
      <c r="E4397" s="34">
        <v>3.6116949564667197E-2</v>
      </c>
      <c r="F4397" s="34">
        <v>3.4639658125413697E-2</v>
      </c>
      <c r="G4397" s="34">
        <v>0.20261038174761201</v>
      </c>
      <c r="H4397" s="35">
        <v>1.01718690515887</v>
      </c>
      <c r="I4397" s="34">
        <v>0.100283768373812</v>
      </c>
      <c r="J4397" s="34">
        <v>2.6417245391574699E-2</v>
      </c>
      <c r="K4397" s="36">
        <f>Inputs!$B$12*(1+$B4397)^4</f>
        <v>269850.71763404796</v>
      </c>
      <c r="L4397" s="36">
        <f t="shared" si="680"/>
        <v>22158.105913998192</v>
      </c>
      <c r="M4397" s="36">
        <f t="shared" si="681"/>
        <v>252476.13978801493</v>
      </c>
      <c r="N4397" s="37">
        <f>M4397/Inputs!$B$6</f>
        <v>384.87216431099836</v>
      </c>
      <c r="O4397" s="38">
        <f>IF(N4397&gt;Inputs!$B$4,1,0)</f>
        <v>0</v>
      </c>
      <c r="P4397" s="34">
        <f t="shared" si="682"/>
        <v>7.3866522982237309E-2</v>
      </c>
      <c r="Q4397" s="36">
        <f>Inputs!$B$12*(1+$B4397)^0*$C4397+Inputs!$B$29*(1+$D4397)^0*Inputs!$B$19+Inputs!$B$30*(1+$E4397)^0*Inputs!$B$20+Inputs!$B$31*(1+$F4397)^0*Inputs!$B$21+Inputs!$B$22*(1+Inputs!$B$23)^0</f>
        <v>12014.447711891364</v>
      </c>
      <c r="R4397" s="36">
        <f>Inputs!$B$12*(1+$B4397)^1*$C4397+Inputs!$B$29*(1+$D4397)^1*Inputs!$B$19+Inputs!$B$30*(1+$E4397)^1*Inputs!$B$20+Inputs!$B$31*(1+$F4397)^1*Inputs!$B$21+Inputs!$B$22*(1+Inputs!$B$23)^1</f>
        <v>14152.195119590207</v>
      </c>
      <c r="S4397" s="36">
        <f>Inputs!$B$12*(1+$B4397)^2*$C4397+Inputs!$B$29*(1+$D4397)^2*Inputs!$B$19+Inputs!$B$30*(1+$E4397)^2*Inputs!$B$20+Inputs!$B$31*(1+$F4397)^2*Inputs!$B$21+Inputs!$B$22*(1+Inputs!$B$23)^2</f>
        <v>17133.507976997877</v>
      </c>
      <c r="T4397" s="36">
        <f>Inputs!$B$12*(1+$B4397)^3*$C4397+Inputs!$B$29*(1+$D4397)^3*Inputs!$B$19+Inputs!$B$30*(1+$E4397)^3*Inputs!$B$20+Inputs!$B$31*(1+$F4397)^3*Inputs!$B$21+Inputs!$B$22*(1+Inputs!$B$23)^3</f>
        <v>21338.109874126727</v>
      </c>
      <c r="U4397" s="36">
        <f>Inputs!$B$12*(1+$B4397)^4*$C4397+Inputs!$B$29*(1+$D4397)^4*Inputs!$B$19+Inputs!$B$30*(1+$E4397)^4*Inputs!$B$20+Inputs!$B$31*(1+$F4397)^4*Inputs!$B$21+Inputs!$B$22*(1+Inputs!$B$23)^4</f>
        <v>27318.779721570889</v>
      </c>
      <c r="V4397" s="35">
        <f>Inputs!$B$13/(Q4397*(1-$G4397))</f>
        <v>1.321476112372592</v>
      </c>
      <c r="W4397" s="36">
        <f>Inputs!$B$13</f>
        <v>12660</v>
      </c>
      <c r="X4397" s="36">
        <f t="shared" si="683"/>
        <v>14054.149689432681</v>
      </c>
      <c r="Y4397" s="36">
        <f t="shared" si="684"/>
        <v>15975.502238922209</v>
      </c>
      <c r="Z4397" s="36">
        <f t="shared" si="685"/>
        <v>18601.572855752649</v>
      </c>
      <c r="AA4397" s="36">
        <f t="shared" si="686"/>
        <v>22158.105913998192</v>
      </c>
      <c r="AB4397" s="36">
        <f t="shared" si="687"/>
        <v>61541.20965388872</v>
      </c>
      <c r="AC4397" s="36">
        <f t="shared" si="688"/>
        <v>307899.4531908576</v>
      </c>
      <c r="AD4397" s="36">
        <f t="shared" si="689"/>
        <v>190934.93013412622</v>
      </c>
    </row>
    <row r="4398" spans="1:30" ht="14.25" customHeight="1" x14ac:dyDescent="0.25">
      <c r="A4398" s="16">
        <v>4382</v>
      </c>
      <c r="B4398" s="34">
        <v>0.42558527428638399</v>
      </c>
      <c r="C4398" s="34">
        <v>5.8882739496281297E-2</v>
      </c>
      <c r="D4398" s="34">
        <v>9.00714083148073E-3</v>
      </c>
      <c r="E4398" s="34">
        <v>3.40492787876105E-2</v>
      </c>
      <c r="F4398" s="34">
        <v>1.1612894824207499E-2</v>
      </c>
      <c r="G4398" s="34">
        <v>0.19259518600373701</v>
      </c>
      <c r="H4398" s="35">
        <v>1.1717820131871599</v>
      </c>
      <c r="I4398" s="34">
        <v>9.2417361402616097E-2</v>
      </c>
      <c r="J4398" s="34">
        <v>2.6339964639849101E-2</v>
      </c>
      <c r="K4398" s="36">
        <f>Inputs!$B$12*(1+$B4398)^4</f>
        <v>247812.98154419853</v>
      </c>
      <c r="L4398" s="36">
        <f t="shared" si="680"/>
        <v>21778.16081732334</v>
      </c>
      <c r="M4398" s="36">
        <f t="shared" si="681"/>
        <v>279559.6512461371</v>
      </c>
      <c r="N4398" s="37">
        <f>M4398/Inputs!$B$6</f>
        <v>426.15800494837976</v>
      </c>
      <c r="O4398" s="38">
        <f>IF(N4398&gt;Inputs!$B$4,1,0)</f>
        <v>1</v>
      </c>
      <c r="P4398" s="34">
        <f t="shared" si="682"/>
        <v>6.6077396762766999E-2</v>
      </c>
      <c r="Q4398" s="36">
        <f>Inputs!$B$12*(1+$B4398)^0*$C4398+Inputs!$B$29*(1+$D4398)^0*Inputs!$B$19+Inputs!$B$30*(1+$E4398)^0*Inputs!$B$20+Inputs!$B$31*(1+$F4398)^0*Inputs!$B$21+Inputs!$B$22*(1+Inputs!$B$23)^0</f>
        <v>11555.008397203801</v>
      </c>
      <c r="R4398" s="36">
        <f>Inputs!$B$12*(1+$B4398)^1*$C4398+Inputs!$B$29*(1+$D4398)^1*Inputs!$B$19+Inputs!$B$30*(1+$E4398)^1*Inputs!$B$20+Inputs!$B$31*(1+$F4398)^1*Inputs!$B$21+Inputs!$B$22*(1+Inputs!$B$23)^1</f>
        <v>13157.18121189163</v>
      </c>
      <c r="S4398" s="36">
        <f>Inputs!$B$12*(1+$B4398)^2*$C4398+Inputs!$B$29*(1+$D4398)^2*Inputs!$B$19+Inputs!$B$30*(1+$E4398)^2*Inputs!$B$20+Inputs!$B$31*(1+$F4398)^2*Inputs!$B$21+Inputs!$B$22*(1+Inputs!$B$23)^2</f>
        <v>15400.971090596733</v>
      </c>
      <c r="T4398" s="36">
        <f>Inputs!$B$12*(1+$B4398)^3*$C4398+Inputs!$B$29*(1+$D4398)^3*Inputs!$B$19+Inputs!$B$30*(1+$E4398)^3*Inputs!$B$20+Inputs!$B$31*(1+$F4398)^3*Inputs!$B$21+Inputs!$B$22*(1+Inputs!$B$23)^3</f>
        <v>18558.756731900605</v>
      </c>
      <c r="U4398" s="36">
        <f>Inputs!$B$12*(1+$B4398)^4*$C4398+Inputs!$B$29*(1+$D4398)^4*Inputs!$B$19+Inputs!$B$30*(1+$E4398)^4*Inputs!$B$20+Inputs!$B$31*(1+$F4398)^4*Inputs!$B$21+Inputs!$B$22*(1+Inputs!$B$23)^4</f>
        <v>23018.819034139557</v>
      </c>
      <c r="V4398" s="35">
        <f>Inputs!$B$13/(Q4398*(1-$G4398))</f>
        <v>1.3569758098703355</v>
      </c>
      <c r="W4398" s="36">
        <f>Inputs!$B$13</f>
        <v>12660</v>
      </c>
      <c r="X4398" s="36">
        <f t="shared" si="683"/>
        <v>13923.550317168372</v>
      </c>
      <c r="Y4398" s="36">
        <f t="shared" si="684"/>
        <v>15722.321899212455</v>
      </c>
      <c r="Z4398" s="36">
        <f t="shared" si="685"/>
        <v>18252.240846567063</v>
      </c>
      <c r="AA4398" s="36">
        <f t="shared" si="686"/>
        <v>21778.16081732334</v>
      </c>
      <c r="AB4398" s="36">
        <f t="shared" si="687"/>
        <v>62131.112176944822</v>
      </c>
      <c r="AC4398" s="36">
        <f t="shared" si="688"/>
        <v>338266.90968805348</v>
      </c>
      <c r="AD4398" s="36">
        <f t="shared" si="689"/>
        <v>217428.53906919225</v>
      </c>
    </row>
    <row r="4399" spans="1:30" ht="14.25" customHeight="1" x14ac:dyDescent="0.25">
      <c r="A4399" s="16">
        <v>4383</v>
      </c>
      <c r="B4399" s="34">
        <v>0.45527288693896201</v>
      </c>
      <c r="C4399" s="34">
        <v>6.9955500702827203E-2</v>
      </c>
      <c r="D4399" s="34">
        <v>2.5435851666795701E-2</v>
      </c>
      <c r="E4399" s="34">
        <v>6.1870889914845302E-2</v>
      </c>
      <c r="F4399" s="34">
        <v>1.56960911395349E-2</v>
      </c>
      <c r="G4399" s="34">
        <v>0.16871886514242901</v>
      </c>
      <c r="H4399" s="35">
        <v>0.96208919459947695</v>
      </c>
      <c r="I4399" s="34">
        <v>0.101345188716468</v>
      </c>
      <c r="J4399" s="34">
        <v>2.2991724129372601E-2</v>
      </c>
      <c r="K4399" s="36">
        <f>Inputs!$B$12*(1+$B4399)^4</f>
        <v>269109.4835966783</v>
      </c>
      <c r="L4399" s="36">
        <f t="shared" si="680"/>
        <v>22296.799704099481</v>
      </c>
      <c r="M4399" s="36">
        <f t="shared" si="681"/>
        <v>241119.88392654367</v>
      </c>
      <c r="N4399" s="37">
        <f>M4399/Inputs!$B$6</f>
        <v>367.56079866851167</v>
      </c>
      <c r="O4399" s="38">
        <f>IF(N4399&gt;Inputs!$B$4,1,0)</f>
        <v>0</v>
      </c>
      <c r="P4399" s="34">
        <f t="shared" si="682"/>
        <v>7.8353464587095398E-2</v>
      </c>
      <c r="Q4399" s="36">
        <f>Inputs!$B$12*(1+$B4399)^0*$C4399+Inputs!$B$29*(1+$D4399)^0*Inputs!$B$19+Inputs!$B$30*(1+$E4399)^0*Inputs!$B$20+Inputs!$B$31*(1+$F4399)^0*Inputs!$B$21+Inputs!$B$22*(1+Inputs!$B$23)^0</f>
        <v>12219.374069596553</v>
      </c>
      <c r="R4399" s="36">
        <f>Inputs!$B$12*(1+$B4399)^1*$C4399+Inputs!$B$29*(1+$D4399)^1*Inputs!$B$19+Inputs!$B$30*(1+$E4399)^1*Inputs!$B$20+Inputs!$B$31*(1+$F4399)^1*Inputs!$B$21+Inputs!$B$22*(1+Inputs!$B$23)^1</f>
        <v>14371.363100493603</v>
      </c>
      <c r="S4399" s="36">
        <f>Inputs!$B$12*(1+$B4399)^2*$C4399+Inputs!$B$29*(1+$D4399)^2*Inputs!$B$19+Inputs!$B$30*(1+$E4399)^2*Inputs!$B$20+Inputs!$B$31*(1+$F4399)^2*Inputs!$B$21+Inputs!$B$22*(1+Inputs!$B$23)^2</f>
        <v>17404.132602764381</v>
      </c>
      <c r="T4399" s="36">
        <f>Inputs!$B$12*(1+$B4399)^3*$C4399+Inputs!$B$29*(1+$D4399)^3*Inputs!$B$19+Inputs!$B$30*(1+$E4399)^3*Inputs!$B$20+Inputs!$B$31*(1+$F4399)^3*Inputs!$B$21+Inputs!$B$22*(1+Inputs!$B$23)^3</f>
        <v>21714.371840948319</v>
      </c>
      <c r="U4399" s="36">
        <f>Inputs!$B$12*(1+$B4399)^4*$C4399+Inputs!$B$29*(1+$D4399)^4*Inputs!$B$19+Inputs!$B$30*(1+$E4399)^4*Inputs!$B$20+Inputs!$B$31*(1+$F4399)^4*Inputs!$B$21+Inputs!$B$22*(1+Inputs!$B$23)^4</f>
        <v>27879.133453704824</v>
      </c>
      <c r="V4399" s="35">
        <f>Inputs!$B$13/(Q4399*(1-$G4399))</f>
        <v>1.2463408250704537</v>
      </c>
      <c r="W4399" s="36">
        <f>Inputs!$B$13</f>
        <v>12660</v>
      </c>
      <c r="X4399" s="36">
        <f t="shared" si="683"/>
        <v>14040.625738062206</v>
      </c>
      <c r="Y4399" s="36">
        <f t="shared" si="684"/>
        <v>15975.481423382698</v>
      </c>
      <c r="Z4399" s="36">
        <f t="shared" si="685"/>
        <v>18649.167898405274</v>
      </c>
      <c r="AA4399" s="36">
        <f t="shared" si="686"/>
        <v>22296.799704099481</v>
      </c>
      <c r="AB4399" s="36">
        <f t="shared" si="687"/>
        <v>61464.947978842341</v>
      </c>
      <c r="AC4399" s="36">
        <f t="shared" si="688"/>
        <v>291109.54687280883</v>
      </c>
      <c r="AD4399" s="36">
        <f t="shared" si="689"/>
        <v>179654.93594770133</v>
      </c>
    </row>
    <row r="4400" spans="1:30" ht="14.25" customHeight="1" x14ac:dyDescent="0.25">
      <c r="A4400" s="16">
        <v>4384</v>
      </c>
      <c r="B4400" s="34">
        <v>0.35677976804647399</v>
      </c>
      <c r="C4400" s="34">
        <v>7.5861158338808701E-2</v>
      </c>
      <c r="D4400" s="34">
        <v>3.72191373055554E-2</v>
      </c>
      <c r="E4400" s="34">
        <v>3.93313445782651E-2</v>
      </c>
      <c r="F4400" s="34">
        <v>1.6787598167138301E-2</v>
      </c>
      <c r="G4400" s="34">
        <v>0.17099577386169801</v>
      </c>
      <c r="H4400" s="35">
        <v>1.0404997055943599</v>
      </c>
      <c r="I4400" s="34">
        <v>0.106460931948897</v>
      </c>
      <c r="J4400" s="34">
        <v>2.5405732968037699E-2</v>
      </c>
      <c r="K4400" s="36">
        <f>Inputs!$B$12*(1+$B4400)^4</f>
        <v>203324.01913352136</v>
      </c>
      <c r="L4400" s="36">
        <f t="shared" si="680"/>
        <v>21052.615611134017</v>
      </c>
      <c r="M4400" s="36">
        <f t="shared" si="681"/>
        <v>219862.33650901349</v>
      </c>
      <c r="N4400" s="37">
        <f>M4400/Inputs!$B$6</f>
        <v>335.15600077593518</v>
      </c>
      <c r="O4400" s="38">
        <f>IF(N4400&gt;Inputs!$B$4,1,0)</f>
        <v>0</v>
      </c>
      <c r="P4400" s="34">
        <f t="shared" si="682"/>
        <v>8.1055198980859305E-2</v>
      </c>
      <c r="Q4400" s="36">
        <f>Inputs!$B$12*(1+$B4400)^0*$C4400+Inputs!$B$29*(1+$D4400)^0*Inputs!$B$19+Inputs!$B$30*(1+$E4400)^0*Inputs!$B$20+Inputs!$B$31*(1+$F4400)^0*Inputs!$B$21+Inputs!$B$22*(1+Inputs!$B$23)^0</f>
        <v>12573.713527755444</v>
      </c>
      <c r="R4400" s="36">
        <f>Inputs!$B$12*(1+$B4400)^1*$C4400+Inputs!$B$29*(1+$D4400)^1*Inputs!$B$19+Inputs!$B$30*(1+$E4400)^1*Inputs!$B$20+Inputs!$B$31*(1+$F4400)^1*Inputs!$B$21+Inputs!$B$22*(1+Inputs!$B$23)^1</f>
        <v>14425.931064661931</v>
      </c>
      <c r="S4400" s="36">
        <f>Inputs!$B$12*(1+$B4400)^2*$C4400+Inputs!$B$29*(1+$D4400)^2*Inputs!$B$19+Inputs!$B$30*(1+$E4400)^2*Inputs!$B$20+Inputs!$B$31*(1+$F4400)^2*Inputs!$B$21+Inputs!$B$22*(1+Inputs!$B$23)^2</f>
        <v>16865.193728779876</v>
      </c>
      <c r="T4400" s="36">
        <f>Inputs!$B$12*(1+$B4400)^3*$C4400+Inputs!$B$29*(1+$D4400)^3*Inputs!$B$19+Inputs!$B$30*(1+$E4400)^3*Inputs!$B$20+Inputs!$B$31*(1+$F4400)^3*Inputs!$B$21+Inputs!$B$22*(1+Inputs!$B$23)^3</f>
        <v>20098.498296677652</v>
      </c>
      <c r="U4400" s="36">
        <f>Inputs!$B$12*(1+$B4400)^4*$C4400+Inputs!$B$29*(1+$D4400)^4*Inputs!$B$19+Inputs!$B$30*(1+$E4400)^4*Inputs!$B$20+Inputs!$B$31*(1+$F4400)^4*Inputs!$B$21+Inputs!$B$22*(1+Inputs!$B$23)^4</f>
        <v>24406.604003261746</v>
      </c>
      <c r="V4400" s="35">
        <f>Inputs!$B$13/(Q4400*(1-$G4400))</f>
        <v>1.2145444107585661</v>
      </c>
      <c r="W4400" s="36">
        <f>Inputs!$B$13</f>
        <v>12660</v>
      </c>
      <c r="X4400" s="36">
        <f t="shared" si="683"/>
        <v>14004.571261804535</v>
      </c>
      <c r="Y4400" s="36">
        <f t="shared" si="684"/>
        <v>15764.243179818997</v>
      </c>
      <c r="Z4400" s="36">
        <f t="shared" si="685"/>
        <v>18061.507500391224</v>
      </c>
      <c r="AA4400" s="36">
        <f t="shared" si="686"/>
        <v>21052.615611134017</v>
      </c>
      <c r="AB4400" s="36">
        <f t="shared" si="687"/>
        <v>59264.198460927582</v>
      </c>
      <c r="AC4400" s="36">
        <f t="shared" si="688"/>
        <v>266330.51319418737</v>
      </c>
      <c r="AD4400" s="36">
        <f t="shared" si="689"/>
        <v>160598.13804808591</v>
      </c>
    </row>
    <row r="4401" spans="1:30" ht="14.25" customHeight="1" x14ac:dyDescent="0.25">
      <c r="A4401" s="16">
        <v>4385</v>
      </c>
      <c r="B4401" s="34">
        <v>0.26611784059475102</v>
      </c>
      <c r="C4401" s="34">
        <v>8.2014798152065596E-2</v>
      </c>
      <c r="D4401" s="34">
        <v>2.70579284941137E-2</v>
      </c>
      <c r="E4401" s="34">
        <v>3.2637076773469498E-2</v>
      </c>
      <c r="F4401" s="34">
        <v>2.9510351149426899E-4</v>
      </c>
      <c r="G4401" s="34">
        <v>0.205266431656527</v>
      </c>
      <c r="H4401" s="35">
        <v>1.0153675770828601</v>
      </c>
      <c r="I4401" s="34">
        <v>8.8362529789723004E-2</v>
      </c>
      <c r="J4401" s="34">
        <v>2.6018632377796901E-2</v>
      </c>
      <c r="K4401" s="36">
        <f>Inputs!$B$12*(1+$B4401)^4</f>
        <v>154187.0019208146</v>
      </c>
      <c r="L4401" s="36">
        <f t="shared" si="680"/>
        <v>17026.754184440266</v>
      </c>
      <c r="M4401" s="36">
        <f t="shared" si="681"/>
        <v>239874.37517351742</v>
      </c>
      <c r="N4401" s="37">
        <f>M4401/Inputs!$B$6</f>
        <v>365.6621572767034</v>
      </c>
      <c r="O4401" s="38">
        <f>IF(N4401&gt;Inputs!$B$4,1,0)</f>
        <v>0</v>
      </c>
      <c r="P4401" s="34">
        <f t="shared" si="682"/>
        <v>6.23438974119261E-2</v>
      </c>
      <c r="Q4401" s="36">
        <f>Inputs!$B$12*(1+$B4401)^0*$C4401+Inputs!$B$29*(1+$D4401)^0*Inputs!$B$19+Inputs!$B$30*(1+$E4401)^0*Inputs!$B$20+Inputs!$B$31*(1+$F4401)^0*Inputs!$B$21+Inputs!$B$22*(1+Inputs!$B$23)^0</f>
        <v>12942.931916550857</v>
      </c>
      <c r="R4401" s="36">
        <f>Inputs!$B$12*(1+$B4401)^1*$C4401+Inputs!$B$29*(1+$D4401)^1*Inputs!$B$19+Inputs!$B$30*(1+$E4401)^1*Inputs!$B$20+Inputs!$B$31*(1+$F4401)^1*Inputs!$B$21+Inputs!$B$22*(1+Inputs!$B$23)^1</f>
        <v>14355.987984326523</v>
      </c>
      <c r="S4401" s="36">
        <f>Inputs!$B$12*(1+$B4401)^2*$C4401+Inputs!$B$29*(1+$D4401)^2*Inputs!$B$19+Inputs!$B$30*(1+$E4401)^2*Inputs!$B$20+Inputs!$B$31*(1+$F4401)^2*Inputs!$B$21+Inputs!$B$22*(1+Inputs!$B$23)^2</f>
        <v>16120.554447278791</v>
      </c>
      <c r="T4401" s="36">
        <f>Inputs!$B$12*(1+$B4401)^3*$C4401+Inputs!$B$29*(1+$D4401)^3*Inputs!$B$19+Inputs!$B$30*(1+$E4401)^3*Inputs!$B$20+Inputs!$B$31*(1+$F4401)^3*Inputs!$B$21+Inputs!$B$22*(1+Inputs!$B$23)^3</f>
        <v>18329.461472061237</v>
      </c>
      <c r="U4401" s="36">
        <f>Inputs!$B$12*(1+$B4401)^4*$C4401+Inputs!$B$29*(1+$D4401)^4*Inputs!$B$19+Inputs!$B$30*(1+$E4401)^4*Inputs!$B$20+Inputs!$B$31*(1+$F4401)^4*Inputs!$B$21+Inputs!$B$22*(1+Inputs!$B$23)^4</f>
        <v>21100.221653607798</v>
      </c>
      <c r="V4401" s="35">
        <f>Inputs!$B$13/(Q4401*(1-$G4401))</f>
        <v>1.2307773112891236</v>
      </c>
      <c r="W4401" s="36">
        <f>Inputs!$B$13</f>
        <v>12660</v>
      </c>
      <c r="X4401" s="36">
        <f t="shared" si="683"/>
        <v>13427.75431779284</v>
      </c>
      <c r="Y4401" s="36">
        <f t="shared" si="684"/>
        <v>14388.294009990983</v>
      </c>
      <c r="Z4401" s="36">
        <f t="shared" si="685"/>
        <v>15575.368869032129</v>
      </c>
      <c r="AA4401" s="36">
        <f t="shared" si="686"/>
        <v>17026.754184440266</v>
      </c>
      <c r="AB4401" s="36">
        <f t="shared" si="687"/>
        <v>56378.942893050385</v>
      </c>
      <c r="AC4401" s="36">
        <f t="shared" si="688"/>
        <v>280216.1521395428</v>
      </c>
      <c r="AD4401" s="36">
        <f t="shared" si="689"/>
        <v>183495.43228046704</v>
      </c>
    </row>
    <row r="4402" spans="1:30" ht="14.25" customHeight="1" x14ac:dyDescent="0.25">
      <c r="A4402" s="16">
        <v>4386</v>
      </c>
      <c r="B4402" s="34">
        <v>0.27208369073088501</v>
      </c>
      <c r="C4402" s="34">
        <v>9.7047816725438593E-2</v>
      </c>
      <c r="D4402" s="34">
        <v>1.6103243482170002E-2</v>
      </c>
      <c r="E4402" s="34">
        <v>5.15242815188586E-2</v>
      </c>
      <c r="F4402" s="34">
        <v>7.8499263434064596E-3</v>
      </c>
      <c r="G4402" s="34">
        <v>0.174487815328462</v>
      </c>
      <c r="H4402" s="35">
        <v>0.91816731111472105</v>
      </c>
      <c r="I4402" s="34">
        <v>9.4591559740099404E-2</v>
      </c>
      <c r="J4402" s="34">
        <v>2.3402848062321801E-2</v>
      </c>
      <c r="K4402" s="36">
        <f>Inputs!$B$12*(1+$B4402)^4</f>
        <v>157113.67558051663</v>
      </c>
      <c r="L4402" s="36">
        <f t="shared" si="680"/>
        <v>18115.744101463715</v>
      </c>
      <c r="M4402" s="36">
        <f t="shared" si="681"/>
        <v>222900.72635295431</v>
      </c>
      <c r="N4402" s="37">
        <f>M4402/Inputs!$B$6</f>
        <v>339.78769261121084</v>
      </c>
      <c r="O4402" s="38">
        <f>IF(N4402&gt;Inputs!$B$4,1,0)</f>
        <v>0</v>
      </c>
      <c r="P4402" s="34">
        <f t="shared" si="682"/>
        <v>7.11887116777776E-2</v>
      </c>
      <c r="Q4402" s="36">
        <f>Inputs!$B$12*(1+$B4402)^0*$C4402+Inputs!$B$29*(1+$D4402)^0*Inputs!$B$19+Inputs!$B$30*(1+$E4402)^0*Inputs!$B$20+Inputs!$B$31*(1+$F4402)^0*Inputs!$B$21+Inputs!$B$22*(1+Inputs!$B$23)^0</f>
        <v>13844.913030953237</v>
      </c>
      <c r="R4402" s="36">
        <f>Inputs!$B$12*(1+$B4402)^1*$C4402+Inputs!$B$29*(1+$D4402)^1*Inputs!$B$19+Inputs!$B$30*(1+$E4402)^1*Inputs!$B$20+Inputs!$B$31*(1+$F4402)^1*Inputs!$B$21+Inputs!$B$22*(1+Inputs!$B$23)^1</f>
        <v>15578.110338967152</v>
      </c>
      <c r="S4402" s="36">
        <f>Inputs!$B$12*(1+$B4402)^2*$C4402+Inputs!$B$29*(1+$D4402)^2*Inputs!$B$19+Inputs!$B$30*(1+$E4402)^2*Inputs!$B$20+Inputs!$B$31*(1+$F4402)^2*Inputs!$B$21+Inputs!$B$22*(1+Inputs!$B$23)^2</f>
        <v>17748.099702750485</v>
      </c>
      <c r="T4402" s="36">
        <f>Inputs!$B$12*(1+$B4402)^3*$C4402+Inputs!$B$29*(1+$D4402)^3*Inputs!$B$19+Inputs!$B$30*(1+$E4402)^3*Inputs!$B$20+Inputs!$B$31*(1+$F4402)^3*Inputs!$B$21+Inputs!$B$22*(1+Inputs!$B$23)^3</f>
        <v>20472.463912360341</v>
      </c>
      <c r="U4402" s="36">
        <f>Inputs!$B$12*(1+$B4402)^4*$C4402+Inputs!$B$29*(1+$D4402)^4*Inputs!$B$19+Inputs!$B$30*(1+$E4402)^4*Inputs!$B$20+Inputs!$B$31*(1+$F4402)^4*Inputs!$B$21+Inputs!$B$22*(1+Inputs!$B$23)^4</f>
        <v>23900.71331409071</v>
      </c>
      <c r="V4402" s="35">
        <f>Inputs!$B$13/(Q4402*(1-$G4402))</f>
        <v>1.10769446546953</v>
      </c>
      <c r="W4402" s="36">
        <f>Inputs!$B$13</f>
        <v>12660</v>
      </c>
      <c r="X4402" s="36">
        <f t="shared" si="683"/>
        <v>13635.536092555254</v>
      </c>
      <c r="Y4402" s="36">
        <f t="shared" si="684"/>
        <v>14840.726528188728</v>
      </c>
      <c r="Z4402" s="36">
        <f t="shared" si="685"/>
        <v>16318.038947926896</v>
      </c>
      <c r="AA4402" s="36">
        <f t="shared" si="686"/>
        <v>18115.744101463715</v>
      </c>
      <c r="AB4402" s="36">
        <f t="shared" si="687"/>
        <v>57159.254985546722</v>
      </c>
      <c r="AC4402" s="36">
        <f t="shared" si="688"/>
        <v>260430.39228076889</v>
      </c>
      <c r="AD4402" s="36">
        <f t="shared" si="689"/>
        <v>165741.47136740759</v>
      </c>
    </row>
    <row r="4403" spans="1:30" ht="14.25" customHeight="1" x14ac:dyDescent="0.25">
      <c r="A4403" s="16">
        <v>4387</v>
      </c>
      <c r="B4403" s="34">
        <v>0.29431692090046002</v>
      </c>
      <c r="C4403" s="34">
        <v>5.8033407747011698E-2</v>
      </c>
      <c r="D4403" s="34">
        <v>3.35336903019397E-2</v>
      </c>
      <c r="E4403" s="34">
        <v>4.80511777884855E-2</v>
      </c>
      <c r="F4403" s="34">
        <v>9.0083425810734905E-3</v>
      </c>
      <c r="G4403" s="34">
        <v>0.17290937513872601</v>
      </c>
      <c r="H4403" s="35">
        <v>1.05808570961447</v>
      </c>
      <c r="I4403" s="34">
        <v>9.9676092922565004E-2</v>
      </c>
      <c r="J4403" s="34">
        <v>2.41707335322312E-2</v>
      </c>
      <c r="K4403" s="36">
        <f>Inputs!$B$12*(1+$B4403)^4</f>
        <v>168389.01857870587</v>
      </c>
      <c r="L4403" s="36">
        <f t="shared" si="680"/>
        <v>16324.753476797305</v>
      </c>
      <c r="M4403" s="36">
        <f t="shared" si="681"/>
        <v>191272.29808869687</v>
      </c>
      <c r="N4403" s="37">
        <f>M4403/Inputs!$B$6</f>
        <v>291.57362513520866</v>
      </c>
      <c r="O4403" s="38">
        <f>IF(N4403&gt;Inputs!$B$4,1,0)</f>
        <v>0</v>
      </c>
      <c r="P4403" s="34">
        <f t="shared" si="682"/>
        <v>7.5505359390333801E-2</v>
      </c>
      <c r="Q4403" s="36">
        <f>Inputs!$B$12*(1+$B4403)^0*$C4403+Inputs!$B$29*(1+$D4403)^0*Inputs!$B$19+Inputs!$B$30*(1+$E4403)^0*Inputs!$B$20+Inputs!$B$31*(1+$F4403)^0*Inputs!$B$21+Inputs!$B$22*(1+Inputs!$B$23)^0</f>
        <v>11504.048492247624</v>
      </c>
      <c r="R4403" s="36">
        <f>Inputs!$B$12*(1+$B4403)^1*$C4403+Inputs!$B$29*(1+$D4403)^1*Inputs!$B$19+Inputs!$B$30*(1+$E4403)^1*Inputs!$B$20+Inputs!$B$31*(1+$F4403)^1*Inputs!$B$21+Inputs!$B$22*(1+Inputs!$B$23)^1</f>
        <v>12731.759995836681</v>
      </c>
      <c r="S4403" s="36">
        <f>Inputs!$B$12*(1+$B4403)^2*$C4403+Inputs!$B$29*(1+$D4403)^2*Inputs!$B$19+Inputs!$B$30*(1+$E4403)^2*Inputs!$B$20+Inputs!$B$31*(1+$F4403)^2*Inputs!$B$21+Inputs!$B$22*(1+Inputs!$B$23)^2</f>
        <v>14268.893118940417</v>
      </c>
      <c r="T4403" s="36">
        <f>Inputs!$B$12*(1+$B4403)^3*$C4403+Inputs!$B$29*(1+$D4403)^3*Inputs!$B$19+Inputs!$B$30*(1+$E4403)^3*Inputs!$B$20+Inputs!$B$31*(1+$F4403)^3*Inputs!$B$21+Inputs!$B$22*(1+Inputs!$B$23)^3</f>
        <v>16204.563762757867</v>
      </c>
      <c r="U4403" s="36">
        <f>Inputs!$B$12*(1+$B4403)^4*$C4403+Inputs!$B$29*(1+$D4403)^4*Inputs!$B$19+Inputs!$B$30*(1+$E4403)^4*Inputs!$B$20+Inputs!$B$31*(1+$F4403)^4*Inputs!$B$21+Inputs!$B$22*(1+Inputs!$B$23)^4</f>
        <v>18654.030591646704</v>
      </c>
      <c r="V4403" s="35">
        <f>Inputs!$B$13/(Q4403*(1-$G4403))</f>
        <v>1.3305460312532789</v>
      </c>
      <c r="W4403" s="36">
        <f>Inputs!$B$13</f>
        <v>12660</v>
      </c>
      <c r="X4403" s="36">
        <f t="shared" si="683"/>
        <v>13293.801045140526</v>
      </c>
      <c r="Y4403" s="36">
        <f t="shared" si="684"/>
        <v>14094.919062537851</v>
      </c>
      <c r="Z4403" s="36">
        <f t="shared" si="685"/>
        <v>15094.066873895261</v>
      </c>
      <c r="AA4403" s="36">
        <f t="shared" si="686"/>
        <v>16324.753476797305</v>
      </c>
      <c r="AB4403" s="36">
        <f t="shared" si="687"/>
        <v>53577.575248263951</v>
      </c>
      <c r="AC4403" s="36">
        <f t="shared" si="688"/>
        <v>221432.42384466747</v>
      </c>
      <c r="AD4403" s="36">
        <f t="shared" si="689"/>
        <v>137694.72284043292</v>
      </c>
    </row>
    <row r="4404" spans="1:30" ht="14.25" customHeight="1" x14ac:dyDescent="0.25">
      <c r="A4404" s="16">
        <v>4388</v>
      </c>
      <c r="B4404" s="34">
        <v>0.16471574061746699</v>
      </c>
      <c r="C4404" s="34">
        <v>6.6774075891469706E-2</v>
      </c>
      <c r="D4404" s="34">
        <v>3.0686153877536201E-2</v>
      </c>
      <c r="E4404" s="34">
        <v>5.1769228718709599E-2</v>
      </c>
      <c r="F4404" s="34">
        <v>2.0098778253536901E-3</v>
      </c>
      <c r="G4404" s="34">
        <v>0.15292716421415301</v>
      </c>
      <c r="H4404" s="35">
        <v>1.0576983435798499</v>
      </c>
      <c r="I4404" s="34">
        <v>0.10884380845751999</v>
      </c>
      <c r="J4404" s="34">
        <v>2.0325363376654599E-2</v>
      </c>
      <c r="K4404" s="36">
        <f>Inputs!$B$12*(1+$B4404)^4</f>
        <v>110415.75072994645</v>
      </c>
      <c r="L4404" s="36">
        <f t="shared" si="680"/>
        <v>14450.03292660345</v>
      </c>
      <c r="M4404" s="36">
        <f t="shared" si="681"/>
        <v>149074.91089561547</v>
      </c>
      <c r="N4404" s="37">
        <f>M4404/Inputs!$B$6</f>
        <v>227.24833977990161</v>
      </c>
      <c r="O4404" s="38">
        <f>IF(N4404&gt;Inputs!$B$4,1,0)</f>
        <v>0</v>
      </c>
      <c r="P4404" s="34">
        <f t="shared" si="682"/>
        <v>8.8518445080865399E-2</v>
      </c>
      <c r="Q4404" s="36">
        <f>Inputs!$B$12*(1+$B4404)^0*$C4404+Inputs!$B$29*(1+$D4404)^0*Inputs!$B$19+Inputs!$B$30*(1+$E4404)^0*Inputs!$B$20+Inputs!$B$31*(1+$F4404)^0*Inputs!$B$21+Inputs!$B$22*(1+Inputs!$B$23)^0</f>
        <v>12028.488580915106</v>
      </c>
      <c r="R4404" s="36">
        <f>Inputs!$B$12*(1+$B4404)^1*$C4404+Inputs!$B$29*(1+$D4404)^1*Inputs!$B$19+Inputs!$B$30*(1+$E4404)^1*Inputs!$B$20+Inputs!$B$31*(1+$F4404)^1*Inputs!$B$21+Inputs!$B$22*(1+Inputs!$B$23)^1</f>
        <v>12859.668187823027</v>
      </c>
      <c r="S4404" s="36">
        <f>Inputs!$B$12*(1+$B4404)^2*$C4404+Inputs!$B$29*(1+$D4404)^2*Inputs!$B$19+Inputs!$B$30*(1+$E4404)^2*Inputs!$B$20+Inputs!$B$31*(1+$F4404)^2*Inputs!$B$21+Inputs!$B$22*(1+Inputs!$B$23)^2</f>
        <v>13807.330033984075</v>
      </c>
      <c r="T4404" s="36">
        <f>Inputs!$B$12*(1+$B4404)^3*$C4404+Inputs!$B$29*(1+$D4404)^3*Inputs!$B$19+Inputs!$B$30*(1+$E4404)^3*Inputs!$B$20+Inputs!$B$31*(1+$F4404)^3*Inputs!$B$21+Inputs!$B$22*(1+Inputs!$B$23)^3</f>
        <v>14889.76026019265</v>
      </c>
      <c r="U4404" s="36">
        <f>Inputs!$B$12*(1+$B4404)^4*$C4404+Inputs!$B$29*(1+$D4404)^4*Inputs!$B$19+Inputs!$B$30*(1+$E4404)^4*Inputs!$B$20+Inputs!$B$31*(1+$F4404)^4*Inputs!$B$21+Inputs!$B$22*(1+Inputs!$B$23)^4</f>
        <v>16128.213268347103</v>
      </c>
      <c r="V4404" s="35">
        <f>Inputs!$B$13/(Q4404*(1-$G4404))</f>
        <v>1.2425157158537021</v>
      </c>
      <c r="W4404" s="36">
        <f>Inputs!$B$13</f>
        <v>12660</v>
      </c>
      <c r="X4404" s="36">
        <f t="shared" si="683"/>
        <v>13031.510223841775</v>
      </c>
      <c r="Y4404" s="36">
        <f t="shared" si="684"/>
        <v>13451.438137177671</v>
      </c>
      <c r="Z4404" s="36">
        <f t="shared" si="685"/>
        <v>13923.206053116326</v>
      </c>
      <c r="AA4404" s="36">
        <f t="shared" si="686"/>
        <v>14450.03292660345</v>
      </c>
      <c r="AB4404" s="36">
        <f t="shared" si="687"/>
        <v>49712.558765336835</v>
      </c>
      <c r="AC4404" s="36">
        <f t="shared" si="688"/>
        <v>166561.16228851801</v>
      </c>
      <c r="AD4404" s="36">
        <f t="shared" si="689"/>
        <v>99362.352130278639</v>
      </c>
    </row>
    <row r="4405" spans="1:30" ht="14.25" customHeight="1" x14ac:dyDescent="0.25">
      <c r="A4405" s="16">
        <v>4389</v>
      </c>
      <c r="B4405" s="34">
        <v>0.37626616020563902</v>
      </c>
      <c r="C4405" s="34">
        <v>5.6372846692756398E-2</v>
      </c>
      <c r="D4405" s="34">
        <v>5.4282474749383601E-2</v>
      </c>
      <c r="E4405" s="34">
        <v>5.76723740779191E-2</v>
      </c>
      <c r="F4405" s="34">
        <v>2.1667770565099698E-3</v>
      </c>
      <c r="G4405" s="34">
        <v>0.199938445087147</v>
      </c>
      <c r="H4405" s="35">
        <v>1.0200863371374</v>
      </c>
      <c r="I4405" s="34">
        <v>9.4526866195398004E-2</v>
      </c>
      <c r="J4405" s="34">
        <v>2.8232799689754399E-2</v>
      </c>
      <c r="K4405" s="36">
        <f>Inputs!$B$12*(1+$B4405)^4</f>
        <v>215258.83052521641</v>
      </c>
      <c r="L4405" s="36">
        <f t="shared" si="680"/>
        <v>17396.057146440569</v>
      </c>
      <c r="M4405" s="36">
        <f t="shared" si="681"/>
        <v>227563.69527374272</v>
      </c>
      <c r="N4405" s="37">
        <f>M4405/Inputs!$B$6</f>
        <v>346.89587694168097</v>
      </c>
      <c r="O4405" s="38">
        <f>IF(N4405&gt;Inputs!$B$4,1,0)</f>
        <v>0</v>
      </c>
      <c r="P4405" s="34">
        <f t="shared" si="682"/>
        <v>6.6294066505643609E-2</v>
      </c>
      <c r="Q4405" s="36">
        <f>Inputs!$B$12*(1+$B4405)^0*$C4405+Inputs!$B$29*(1+$D4405)^0*Inputs!$B$19+Inputs!$B$30*(1+$E4405)^0*Inputs!$B$20+Inputs!$B$31*(1+$F4405)^0*Inputs!$B$21+Inputs!$B$22*(1+Inputs!$B$23)^0</f>
        <v>11404.414828992307</v>
      </c>
      <c r="R4405" s="36">
        <f>Inputs!$B$12*(1+$B4405)^1*$C4405+Inputs!$B$29*(1+$D4405)^1*Inputs!$B$19+Inputs!$B$30*(1+$E4405)^1*Inputs!$B$20+Inputs!$B$31*(1+$F4405)^1*Inputs!$B$21+Inputs!$B$22*(1+Inputs!$B$23)^1</f>
        <v>12941.708271728003</v>
      </c>
      <c r="S4405" s="36">
        <f>Inputs!$B$12*(1+$B4405)^2*$C4405+Inputs!$B$29*(1+$D4405)^2*Inputs!$B$19+Inputs!$B$30*(1+$E4405)^2*Inputs!$B$20+Inputs!$B$31*(1+$F4405)^2*Inputs!$B$21+Inputs!$B$22*(1+Inputs!$B$23)^2</f>
        <v>14973.885975196066</v>
      </c>
      <c r="T4405" s="36">
        <f>Inputs!$B$12*(1+$B4405)^3*$C4405+Inputs!$B$29*(1+$D4405)^3*Inputs!$B$19+Inputs!$B$30*(1+$E4405)^3*Inputs!$B$20+Inputs!$B$31*(1+$F4405)^3*Inputs!$B$21+Inputs!$B$22*(1+Inputs!$B$23)^3</f>
        <v>17682.075111415455</v>
      </c>
      <c r="U4405" s="36">
        <f>Inputs!$B$12*(1+$B4405)^4*$C4405+Inputs!$B$29*(1+$D4405)^4*Inputs!$B$19+Inputs!$B$30*(1+$E4405)^4*Inputs!$B$20+Inputs!$B$31*(1+$F4405)^4*Inputs!$B$21+Inputs!$B$22*(1+Inputs!$B$23)^4</f>
        <v>21315.253057720987</v>
      </c>
      <c r="V4405" s="35">
        <f>Inputs!$B$13/(Q4405*(1-$G4405))</f>
        <v>1.3875137565440725</v>
      </c>
      <c r="W4405" s="36">
        <f>Inputs!$B$13</f>
        <v>12660</v>
      </c>
      <c r="X4405" s="36">
        <f t="shared" si="683"/>
        <v>13415.443067181701</v>
      </c>
      <c r="Y4405" s="36">
        <f t="shared" si="684"/>
        <v>14421.561272723535</v>
      </c>
      <c r="Z4405" s="36">
        <f t="shared" si="685"/>
        <v>15730.38069194622</v>
      </c>
      <c r="AA4405" s="36">
        <f t="shared" si="686"/>
        <v>17396.057146440569</v>
      </c>
      <c r="AB4405" s="36">
        <f t="shared" si="687"/>
        <v>55798.373082327933</v>
      </c>
      <c r="AC4405" s="36">
        <f t="shared" si="688"/>
        <v>269815.95014577679</v>
      </c>
      <c r="AD4405" s="36">
        <f t="shared" si="689"/>
        <v>171765.3221914148</v>
      </c>
    </row>
    <row r="4406" spans="1:30" ht="14.25" customHeight="1" x14ac:dyDescent="0.25">
      <c r="A4406" s="16">
        <v>4390</v>
      </c>
      <c r="B4406" s="34">
        <v>0.34268071787244703</v>
      </c>
      <c r="C4406" s="34">
        <v>7.7039387261037096E-2</v>
      </c>
      <c r="D4406" s="34">
        <v>3.87243612180075E-2</v>
      </c>
      <c r="E4406" s="34">
        <v>2.4580493839192499E-2</v>
      </c>
      <c r="F4406" s="34">
        <v>1.5747246749139798E-2</v>
      </c>
      <c r="G4406" s="34">
        <v>0.19765509779082099</v>
      </c>
      <c r="H4406" s="35">
        <v>1.0457794058349801</v>
      </c>
      <c r="I4406" s="34">
        <v>0.10862793003978</v>
      </c>
      <c r="J4406" s="34">
        <v>2.3822488516006601E-2</v>
      </c>
      <c r="K4406" s="36">
        <f>Inputs!$B$12*(1+$B4406)^4</f>
        <v>195003.43374337125</v>
      </c>
      <c r="L4406" s="36">
        <f t="shared" si="680"/>
        <v>20007.652634522219</v>
      </c>
      <c r="M4406" s="36">
        <f t="shared" si="681"/>
        <v>201710.26313882633</v>
      </c>
      <c r="N4406" s="37">
        <f>M4406/Inputs!$B$6</f>
        <v>307.48515722382064</v>
      </c>
      <c r="O4406" s="38">
        <f>IF(N4406&gt;Inputs!$B$4,1,0)</f>
        <v>0</v>
      </c>
      <c r="P4406" s="34">
        <f t="shared" si="682"/>
        <v>8.4805441523773395E-2</v>
      </c>
      <c r="Q4406" s="36">
        <f>Inputs!$B$12*(1+$B4406)^0*$C4406+Inputs!$B$29*(1+$D4406)^0*Inputs!$B$19+Inputs!$B$30*(1+$E4406)^0*Inputs!$B$20+Inputs!$B$31*(1+$F4406)^0*Inputs!$B$21+Inputs!$B$22*(1+Inputs!$B$23)^0</f>
        <v>12644.407263089146</v>
      </c>
      <c r="R4406" s="36">
        <f>Inputs!$B$12*(1+$B4406)^1*$C4406+Inputs!$B$29*(1+$D4406)^1*Inputs!$B$19+Inputs!$B$30*(1+$E4406)^1*Inputs!$B$20+Inputs!$B$31*(1+$F4406)^1*Inputs!$B$21+Inputs!$B$22*(1+Inputs!$B$23)^1</f>
        <v>14419.917177955038</v>
      </c>
      <c r="S4406" s="36">
        <f>Inputs!$B$12*(1+$B4406)^2*$C4406+Inputs!$B$29*(1+$D4406)^2*Inputs!$B$19+Inputs!$B$30*(1+$E4406)^2*Inputs!$B$20+Inputs!$B$31*(1+$F4406)^2*Inputs!$B$21+Inputs!$B$22*(1+Inputs!$B$23)^2</f>
        <v>16743.744198670338</v>
      </c>
      <c r="T4406" s="36">
        <f>Inputs!$B$12*(1+$B4406)^3*$C4406+Inputs!$B$29*(1+$D4406)^3*Inputs!$B$19+Inputs!$B$30*(1+$E4406)^3*Inputs!$B$20+Inputs!$B$31*(1+$F4406)^3*Inputs!$B$21+Inputs!$B$22*(1+Inputs!$B$23)^3</f>
        <v>19802.081313944946</v>
      </c>
      <c r="U4406" s="36">
        <f>Inputs!$B$12*(1+$B4406)^4*$C4406+Inputs!$B$29*(1+$D4406)^4*Inputs!$B$19+Inputs!$B$30*(1+$E4406)^4*Inputs!$B$20+Inputs!$B$31*(1+$F4406)^4*Inputs!$B$21+Inputs!$B$22*(1+Inputs!$B$23)^4</f>
        <v>23844.86982950956</v>
      </c>
      <c r="V4406" s="35">
        <f>Inputs!$B$13/(Q4406*(1-$G4406))</f>
        <v>1.2478837590534455</v>
      </c>
      <c r="W4406" s="36">
        <f>Inputs!$B$13</f>
        <v>12660</v>
      </c>
      <c r="X4406" s="36">
        <f t="shared" si="683"/>
        <v>13853.125364585771</v>
      </c>
      <c r="Y4406" s="36">
        <f t="shared" si="684"/>
        <v>15406.83113368444</v>
      </c>
      <c r="Z4406" s="36">
        <f t="shared" si="685"/>
        <v>17418.210220063818</v>
      </c>
      <c r="AA4406" s="36">
        <f t="shared" si="686"/>
        <v>20007.652634522219</v>
      </c>
      <c r="AB4406" s="36">
        <f t="shared" si="687"/>
        <v>57476.144439459567</v>
      </c>
      <c r="AC4406" s="36">
        <f t="shared" si="688"/>
        <v>241544.46155318982</v>
      </c>
      <c r="AD4406" s="36">
        <f t="shared" si="689"/>
        <v>144234.11869936675</v>
      </c>
    </row>
    <row r="4407" spans="1:30" ht="14.25" customHeight="1" x14ac:dyDescent="0.25">
      <c r="A4407" s="16">
        <v>4391</v>
      </c>
      <c r="B4407" s="34">
        <v>0.30678782635795199</v>
      </c>
      <c r="C4407" s="34">
        <v>8.5006016966688594E-2</v>
      </c>
      <c r="D4407" s="34">
        <v>5.5011691481296601E-2</v>
      </c>
      <c r="E4407" s="34">
        <v>1.20436137221363E-2</v>
      </c>
      <c r="F4407" s="34">
        <v>-4.9069969481090698E-3</v>
      </c>
      <c r="G4407" s="34">
        <v>0.17888380096392101</v>
      </c>
      <c r="H4407" s="35">
        <v>1.0328067735848401</v>
      </c>
      <c r="I4407" s="34">
        <v>0.10385137328228899</v>
      </c>
      <c r="J4407" s="34">
        <v>2.65797908827911E-2</v>
      </c>
      <c r="K4407" s="36">
        <f>Inputs!$B$12*(1+$B4407)^4</f>
        <v>174973.21456476403</v>
      </c>
      <c r="L4407" s="36">
        <f t="shared" si="680"/>
        <v>19870.231274224818</v>
      </c>
      <c r="M4407" s="36">
        <f t="shared" si="681"/>
        <v>219173.02025277499</v>
      </c>
      <c r="N4407" s="37">
        <f>M4407/Inputs!$B$6</f>
        <v>334.10521379996186</v>
      </c>
      <c r="O4407" s="38">
        <f>IF(N4407&gt;Inputs!$B$4,1,0)</f>
        <v>0</v>
      </c>
      <c r="P4407" s="34">
        <f t="shared" si="682"/>
        <v>7.7271582399497898E-2</v>
      </c>
      <c r="Q4407" s="36">
        <f>Inputs!$B$12*(1+$B4407)^0*$C4407+Inputs!$B$29*(1+$D4407)^0*Inputs!$B$19+Inputs!$B$30*(1+$E4407)^0*Inputs!$B$20+Inputs!$B$31*(1+$F4407)^0*Inputs!$B$21+Inputs!$B$22*(1+Inputs!$B$23)^0</f>
        <v>13122.405045428237</v>
      </c>
      <c r="R4407" s="36">
        <f>Inputs!$B$12*(1+$B4407)^1*$C4407+Inputs!$B$29*(1+$D4407)^1*Inputs!$B$19+Inputs!$B$30*(1+$E4407)^1*Inputs!$B$20+Inputs!$B$31*(1+$F4407)^1*Inputs!$B$21+Inputs!$B$22*(1+Inputs!$B$23)^1</f>
        <v>14807.695301306201</v>
      </c>
      <c r="S4407" s="36">
        <f>Inputs!$B$12*(1+$B4407)^2*$C4407+Inputs!$B$29*(1+$D4407)^2*Inputs!$B$19+Inputs!$B$30*(1+$E4407)^2*Inputs!$B$20+Inputs!$B$31*(1+$F4407)^2*Inputs!$B$21+Inputs!$B$22*(1+Inputs!$B$23)^2</f>
        <v>16981.411198146812</v>
      </c>
      <c r="T4407" s="36">
        <f>Inputs!$B$12*(1+$B4407)^3*$C4407+Inputs!$B$29*(1+$D4407)^3*Inputs!$B$19+Inputs!$B$30*(1+$E4407)^3*Inputs!$B$20+Inputs!$B$31*(1+$F4407)^3*Inputs!$B$21+Inputs!$B$22*(1+Inputs!$B$23)^3</f>
        <v>19791.314016525284</v>
      </c>
      <c r="U4407" s="36">
        <f>Inputs!$B$12*(1+$B4407)^4*$C4407+Inputs!$B$29*(1+$D4407)^4*Inputs!$B$19+Inputs!$B$30*(1+$E4407)^4*Inputs!$B$20+Inputs!$B$31*(1+$F4407)^4*Inputs!$B$21+Inputs!$B$22*(1+Inputs!$B$23)^4</f>
        <v>23430.374188346021</v>
      </c>
      <c r="V4407" s="35">
        <f>Inputs!$B$13/(Q4407*(1-$G4407))</f>
        <v>1.1749398850352279</v>
      </c>
      <c r="W4407" s="36">
        <f>Inputs!$B$13</f>
        <v>12660</v>
      </c>
      <c r="X4407" s="36">
        <f t="shared" si="683"/>
        <v>13853.860902269438</v>
      </c>
      <c r="Y4407" s="36">
        <f t="shared" si="684"/>
        <v>15392.091586692703</v>
      </c>
      <c r="Z4407" s="36">
        <f t="shared" si="685"/>
        <v>17361.560565216871</v>
      </c>
      <c r="AA4407" s="36">
        <f t="shared" si="686"/>
        <v>19870.231274224818</v>
      </c>
      <c r="AB4407" s="36">
        <f t="shared" si="687"/>
        <v>58099.995179957376</v>
      </c>
      <c r="AC4407" s="36">
        <f t="shared" si="688"/>
        <v>263982.91885399458</v>
      </c>
      <c r="AD4407" s="36">
        <f t="shared" si="689"/>
        <v>161073.0250728176</v>
      </c>
    </row>
    <row r="4408" spans="1:30" ht="14.25" customHeight="1" x14ac:dyDescent="0.25">
      <c r="A4408" s="16">
        <v>4392</v>
      </c>
      <c r="B4408" s="34">
        <v>0.328246214944373</v>
      </c>
      <c r="C4408" s="34">
        <v>4.4624047600302197E-2</v>
      </c>
      <c r="D4408" s="34">
        <v>1.8314877941411501E-2</v>
      </c>
      <c r="E4408" s="34">
        <v>2.03048098685965E-2</v>
      </c>
      <c r="F4408" s="34">
        <v>-3.5316838247373E-3</v>
      </c>
      <c r="G4408" s="34">
        <v>0.154189944905674</v>
      </c>
      <c r="H4408" s="35">
        <v>1.04453116155265</v>
      </c>
      <c r="I4408" s="34">
        <v>9.9740464823373204E-2</v>
      </c>
      <c r="J4408" s="34">
        <v>2.4237205477399399E-2</v>
      </c>
      <c r="K4408" s="36">
        <f>Inputs!$B$12*(1+$B4408)^4</f>
        <v>186752.14482942945</v>
      </c>
      <c r="L4408" s="36">
        <f t="shared" si="680"/>
        <v>14543.909928679617</v>
      </c>
      <c r="M4408" s="36">
        <f t="shared" si="681"/>
        <v>173199.9049439666</v>
      </c>
      <c r="N4408" s="37">
        <f>M4408/Inputs!$B$6</f>
        <v>264.0242453414125</v>
      </c>
      <c r="O4408" s="38">
        <f>IF(N4408&gt;Inputs!$B$4,1,0)</f>
        <v>0</v>
      </c>
      <c r="P4408" s="34">
        <f t="shared" si="682"/>
        <v>7.5503259345973808E-2</v>
      </c>
      <c r="Q4408" s="36">
        <f>Inputs!$B$12*(1+$B4408)^0*$C4408+Inputs!$B$29*(1+$D4408)^0*Inputs!$B$19+Inputs!$B$30*(1+$E4408)^0*Inputs!$B$20+Inputs!$B$31*(1+$F4408)^0*Inputs!$B$21+Inputs!$B$22*(1+Inputs!$B$23)^0</f>
        <v>10699.486883445054</v>
      </c>
      <c r="R4408" s="36">
        <f>Inputs!$B$12*(1+$B4408)^1*$C4408+Inputs!$B$29*(1+$D4408)^1*Inputs!$B$19+Inputs!$B$30*(1+$E4408)^1*Inputs!$B$20+Inputs!$B$31*(1+$F4408)^1*Inputs!$B$21+Inputs!$B$22*(1+Inputs!$B$23)^1</f>
        <v>11604.797883203328</v>
      </c>
      <c r="S4408" s="36">
        <f>Inputs!$B$12*(1+$B4408)^2*$C4408+Inputs!$B$29*(1+$D4408)^2*Inputs!$B$19+Inputs!$B$30*(1+$E4408)^2*Inputs!$B$20+Inputs!$B$31*(1+$F4408)^2*Inputs!$B$21+Inputs!$B$22*(1+Inputs!$B$23)^2</f>
        <v>12798.719299256249</v>
      </c>
      <c r="T4408" s="36">
        <f>Inputs!$B$12*(1+$B4408)^3*$C4408+Inputs!$B$29*(1+$D4408)^3*Inputs!$B$19+Inputs!$B$30*(1+$E4408)^3*Inputs!$B$20+Inputs!$B$31*(1+$F4408)^3*Inputs!$B$21+Inputs!$B$22*(1+Inputs!$B$23)^3</f>
        <v>14375.923444054451</v>
      </c>
      <c r="U4408" s="36">
        <f>Inputs!$B$12*(1+$B4408)^4*$C4408+Inputs!$B$29*(1+$D4408)^4*Inputs!$B$19+Inputs!$B$30*(1+$E4408)^4*Inputs!$B$20+Inputs!$B$31*(1+$F4408)^4*Inputs!$B$21+Inputs!$B$22*(1+Inputs!$B$23)^4</f>
        <v>16462.164292911555</v>
      </c>
      <c r="V4408" s="35">
        <f>Inputs!$B$13/(Q4408*(1-$G4408))</f>
        <v>1.3989362088487338</v>
      </c>
      <c r="W4408" s="36">
        <f>Inputs!$B$13</f>
        <v>12660</v>
      </c>
      <c r="X4408" s="36">
        <f t="shared" si="683"/>
        <v>12861.533362765795</v>
      </c>
      <c r="Y4408" s="36">
        <f t="shared" si="684"/>
        <v>13225.615917504087</v>
      </c>
      <c r="Z4408" s="36">
        <f t="shared" si="685"/>
        <v>13778.097755723866</v>
      </c>
      <c r="AA4408" s="36">
        <f t="shared" si="686"/>
        <v>14543.909928679617</v>
      </c>
      <c r="AB4408" s="36">
        <f t="shared" si="687"/>
        <v>50550.626309404877</v>
      </c>
      <c r="AC4408" s="36">
        <f t="shared" si="688"/>
        <v>197294.9749600467</v>
      </c>
      <c r="AD4408" s="36">
        <f t="shared" si="689"/>
        <v>122649.27863456174</v>
      </c>
    </row>
    <row r="4409" spans="1:30" ht="14.25" customHeight="1" x14ac:dyDescent="0.25">
      <c r="A4409" s="16">
        <v>4393</v>
      </c>
      <c r="B4409" s="34">
        <v>0.28324841042758198</v>
      </c>
      <c r="C4409" s="34">
        <v>8.7242588864496803E-2</v>
      </c>
      <c r="D4409" s="34">
        <v>3.9284571370599701E-2</v>
      </c>
      <c r="E4409" s="34">
        <v>5.1347271083135401E-2</v>
      </c>
      <c r="F4409" s="34">
        <v>1.46977564490247E-2</v>
      </c>
      <c r="G4409" s="34">
        <v>0.20071350740788399</v>
      </c>
      <c r="H4409" s="35">
        <v>1.1173089211470399</v>
      </c>
      <c r="I4409" s="34">
        <v>9.4771090319165002E-2</v>
      </c>
      <c r="J4409" s="34">
        <v>2.06965901875725E-2</v>
      </c>
      <c r="K4409" s="36">
        <f>Inputs!$B$12*(1+$B4409)^4</f>
        <v>162702.48656211942</v>
      </c>
      <c r="L4409" s="36">
        <f t="shared" si="680"/>
        <v>20813.053710062079</v>
      </c>
      <c r="M4409" s="36">
        <f t="shared" si="681"/>
        <v>243584.10977246784</v>
      </c>
      <c r="N4409" s="37">
        <f>M4409/Inputs!$B$6</f>
        <v>371.31724050681072</v>
      </c>
      <c r="O4409" s="38">
        <f>IF(N4409&gt;Inputs!$B$4,1,0)</f>
        <v>0</v>
      </c>
      <c r="P4409" s="34">
        <f t="shared" si="682"/>
        <v>7.4074500131592502E-2</v>
      </c>
      <c r="Q4409" s="36">
        <f>Inputs!$B$12*(1+$B4409)^0*$C4409+Inputs!$B$29*(1+$D4409)^0*Inputs!$B$19+Inputs!$B$30*(1+$E4409)^0*Inputs!$B$20+Inputs!$B$31*(1+$F4409)^0*Inputs!$B$21+Inputs!$B$22*(1+Inputs!$B$23)^0</f>
        <v>13256.599359296732</v>
      </c>
      <c r="R4409" s="36">
        <f>Inputs!$B$12*(1+$B4409)^1*$C4409+Inputs!$B$29*(1+$D4409)^1*Inputs!$B$19+Inputs!$B$30*(1+$E4409)^1*Inputs!$B$20+Inputs!$B$31*(1+$F4409)^1*Inputs!$B$21+Inputs!$B$22*(1+Inputs!$B$23)^1</f>
        <v>14995.098679079783</v>
      </c>
      <c r="S4409" s="36">
        <f>Inputs!$B$12*(1+$B4409)^2*$C4409+Inputs!$B$29*(1+$D4409)^2*Inputs!$B$19+Inputs!$B$30*(1+$E4409)^2*Inputs!$B$20+Inputs!$B$31*(1+$F4409)^2*Inputs!$B$21+Inputs!$B$22*(1+Inputs!$B$23)^2</f>
        <v>17164.179026241127</v>
      </c>
      <c r="T4409" s="36">
        <f>Inputs!$B$12*(1+$B4409)^3*$C4409+Inputs!$B$29*(1+$D4409)^3*Inputs!$B$19+Inputs!$B$30*(1+$E4409)^3*Inputs!$B$20+Inputs!$B$31*(1+$F4409)^3*Inputs!$B$21+Inputs!$B$22*(1+Inputs!$B$23)^3</f>
        <v>19883.28734396756</v>
      </c>
      <c r="U4409" s="36">
        <f>Inputs!$B$12*(1+$B4409)^4*$C4409+Inputs!$B$29*(1+$D4409)^4*Inputs!$B$19+Inputs!$B$30*(1+$E4409)^4*Inputs!$B$20+Inputs!$B$31*(1+$F4409)^4*Inputs!$B$21+Inputs!$B$22*(1+Inputs!$B$23)^4</f>
        <v>23305.588008685114</v>
      </c>
      <c r="V4409" s="35">
        <f>Inputs!$B$13/(Q4409*(1-$G4409))</f>
        <v>1.1948106930347107</v>
      </c>
      <c r="W4409" s="36">
        <f>Inputs!$B$13</f>
        <v>12660</v>
      </c>
      <c r="X4409" s="36">
        <f t="shared" si="683"/>
        <v>14088.037936720653</v>
      </c>
      <c r="Y4409" s="36">
        <f t="shared" si="684"/>
        <v>15860.095997884429</v>
      </c>
      <c r="Z4409" s="36">
        <f t="shared" si="685"/>
        <v>18064.69146843554</v>
      </c>
      <c r="AA4409" s="36">
        <f t="shared" si="686"/>
        <v>20813.053710062079</v>
      </c>
      <c r="AB4409" s="36">
        <f t="shared" si="687"/>
        <v>61216.738853622897</v>
      </c>
      <c r="AC4409" s="36">
        <f t="shared" si="688"/>
        <v>286789.82531791338</v>
      </c>
      <c r="AD4409" s="36">
        <f t="shared" si="689"/>
        <v>182367.37091884494</v>
      </c>
    </row>
    <row r="4410" spans="1:30" ht="14.25" customHeight="1" x14ac:dyDescent="0.25">
      <c r="A4410" s="16">
        <v>4394</v>
      </c>
      <c r="B4410" s="34">
        <v>0.474645943972555</v>
      </c>
      <c r="C4410" s="34">
        <v>8.9349169997602604E-2</v>
      </c>
      <c r="D4410" s="34">
        <v>3.1591353349021502E-2</v>
      </c>
      <c r="E4410" s="34">
        <v>6.6457116728672494E-2</v>
      </c>
      <c r="F4410" s="34">
        <v>1.071823466554E-2</v>
      </c>
      <c r="G4410" s="34">
        <v>0.165442684660217</v>
      </c>
      <c r="H4410" s="35">
        <v>1.08654868367556</v>
      </c>
      <c r="I4410" s="34">
        <v>9.6822107275341296E-2</v>
      </c>
      <c r="J4410" s="34">
        <v>2.7262296364838502E-2</v>
      </c>
      <c r="K4410" s="36">
        <f>Inputs!$B$12*(1+$B4410)^4</f>
        <v>283728.06283025711</v>
      </c>
      <c r="L4410" s="36">
        <f t="shared" si="680"/>
        <v>31243.092102256014</v>
      </c>
      <c r="M4410" s="36">
        <f t="shared" si="681"/>
        <v>365127.47169249813</v>
      </c>
      <c r="N4410" s="37">
        <f>M4410/Inputs!$B$6</f>
        <v>556.59675562880818</v>
      </c>
      <c r="O4410" s="38">
        <f>IF(N4410&gt;Inputs!$B$4,1,0)</f>
        <v>1</v>
      </c>
      <c r="P4410" s="34">
        <f t="shared" si="682"/>
        <v>6.9559810910502798E-2</v>
      </c>
      <c r="Q4410" s="36">
        <f>Inputs!$B$12*(1+$B4410)^0*$C4410+Inputs!$B$29*(1+$D4410)^0*Inputs!$B$19+Inputs!$B$30*(1+$E4410)^0*Inputs!$B$20+Inputs!$B$31*(1+$F4410)^0*Inputs!$B$21+Inputs!$B$22*(1+Inputs!$B$23)^0</f>
        <v>13382.994227283078</v>
      </c>
      <c r="R4410" s="36">
        <f>Inputs!$B$12*(1+$B4410)^1*$C4410+Inputs!$B$29*(1+$D4410)^1*Inputs!$B$19+Inputs!$B$30*(1+$E4410)^1*Inputs!$B$20+Inputs!$B$31*(1+$F4410)^1*Inputs!$B$21+Inputs!$B$22*(1+Inputs!$B$23)^1</f>
        <v>16177.959987607683</v>
      </c>
      <c r="S4410" s="36">
        <f>Inputs!$B$12*(1+$B4410)^2*$C4410+Inputs!$B$29*(1+$D4410)^2*Inputs!$B$19+Inputs!$B$30*(1+$E4410)^2*Inputs!$B$20+Inputs!$B$31*(1+$F4410)^2*Inputs!$B$21+Inputs!$B$22*(1+Inputs!$B$23)^2</f>
        <v>20193.515249832122</v>
      </c>
      <c r="T4410" s="36">
        <f>Inputs!$B$12*(1+$B4410)^3*$C4410+Inputs!$B$29*(1+$D4410)^3*Inputs!$B$19+Inputs!$B$30*(1+$E4410)^3*Inputs!$B$20+Inputs!$B$31*(1+$F4410)^3*Inputs!$B$21+Inputs!$B$22*(1+Inputs!$B$23)^3</f>
        <v>26003.703563029972</v>
      </c>
      <c r="U4410" s="36">
        <f>Inputs!$B$12*(1+$B4410)^4*$C4410+Inputs!$B$29*(1+$D4410)^4*Inputs!$B$19+Inputs!$B$30*(1+$E4410)^4*Inputs!$B$20+Inputs!$B$31*(1+$F4410)^4*Inputs!$B$21+Inputs!$B$22*(1+Inputs!$B$23)^4</f>
        <v>34454.714117182419</v>
      </c>
      <c r="V4410" s="35">
        <f>Inputs!$B$13/(Q4410*(1-$G4410))</f>
        <v>1.1335071051058827</v>
      </c>
      <c r="W4410" s="36">
        <f>Inputs!$B$13</f>
        <v>12660</v>
      </c>
      <c r="X4410" s="36">
        <f t="shared" si="683"/>
        <v>15145.470820231982</v>
      </c>
      <c r="Y4410" s="36">
        <f t="shared" si="684"/>
        <v>18706.907014620581</v>
      </c>
      <c r="Z4410" s="36">
        <f t="shared" si="685"/>
        <v>23834.592303644364</v>
      </c>
      <c r="AA4410" s="36">
        <f t="shared" si="686"/>
        <v>31243.092102256014</v>
      </c>
      <c r="AB4410" s="36">
        <f t="shared" si="687"/>
        <v>74460.297980494404</v>
      </c>
      <c r="AC4410" s="36">
        <f t="shared" si="688"/>
        <v>461399.33559905179</v>
      </c>
      <c r="AD4410" s="36">
        <f t="shared" si="689"/>
        <v>290667.17371200374</v>
      </c>
    </row>
    <row r="4411" spans="1:30" ht="14.25" customHeight="1" x14ac:dyDescent="0.25">
      <c r="A4411" s="16">
        <v>4395</v>
      </c>
      <c r="B4411" s="34">
        <v>0.18819058104408501</v>
      </c>
      <c r="C4411" s="34">
        <v>8.4379311111431807E-2</v>
      </c>
      <c r="D4411" s="34">
        <v>3.72517494862174E-2</v>
      </c>
      <c r="E4411" s="34">
        <v>3.6368945793003801E-2</v>
      </c>
      <c r="F4411" s="34">
        <v>1.58732554773608E-2</v>
      </c>
      <c r="G4411" s="34">
        <v>0.18354434095347999</v>
      </c>
      <c r="H4411" s="35">
        <v>1.01229874475527</v>
      </c>
      <c r="I4411" s="34">
        <v>9.9759396430614905E-2</v>
      </c>
      <c r="J4411" s="34">
        <v>2.4136045526341E-2</v>
      </c>
      <c r="K4411" s="36">
        <f>Inputs!$B$12*(1+$B4411)^4</f>
        <v>119590.22190609336</v>
      </c>
      <c r="L4411" s="36">
        <f t="shared" si="680"/>
        <v>15722.493201784209</v>
      </c>
      <c r="M4411" s="36">
        <f t="shared" si="681"/>
        <v>185277.34406217598</v>
      </c>
      <c r="N4411" s="37">
        <f>M4411/Inputs!$B$6</f>
        <v>282.43497570453655</v>
      </c>
      <c r="O4411" s="38">
        <f>IF(N4411&gt;Inputs!$B$4,1,0)</f>
        <v>0</v>
      </c>
      <c r="P4411" s="34">
        <f t="shared" si="682"/>
        <v>7.5623350904273912E-2</v>
      </c>
      <c r="Q4411" s="36">
        <f>Inputs!$B$12*(1+$B4411)^0*$C4411+Inputs!$B$29*(1+$D4411)^0*Inputs!$B$19+Inputs!$B$30*(1+$E4411)^0*Inputs!$B$20+Inputs!$B$31*(1+$F4411)^0*Inputs!$B$21+Inputs!$B$22*(1+Inputs!$B$23)^0</f>
        <v>13084.80269411283</v>
      </c>
      <c r="R4411" s="36">
        <f>Inputs!$B$12*(1+$B4411)^1*$C4411+Inputs!$B$29*(1+$D4411)^1*Inputs!$B$19+Inputs!$B$30*(1+$E4411)^1*Inputs!$B$20+Inputs!$B$31*(1+$F4411)^1*Inputs!$B$21+Inputs!$B$22*(1+Inputs!$B$23)^1</f>
        <v>14254.384822464457</v>
      </c>
      <c r="S4411" s="36">
        <f>Inputs!$B$12*(1+$B4411)^2*$C4411+Inputs!$B$29*(1+$D4411)^2*Inputs!$B$19+Inputs!$B$30*(1+$E4411)^2*Inputs!$B$20+Inputs!$B$31*(1+$F4411)^2*Inputs!$B$21+Inputs!$B$22*(1+Inputs!$B$23)^2</f>
        <v>15610.233270041932</v>
      </c>
      <c r="T4411" s="36">
        <f>Inputs!$B$12*(1+$B4411)^3*$C4411+Inputs!$B$29*(1+$D4411)^3*Inputs!$B$19+Inputs!$B$30*(1+$E4411)^3*Inputs!$B$20+Inputs!$B$31*(1+$F4411)^3*Inputs!$B$21+Inputs!$B$22*(1+Inputs!$B$23)^3</f>
        <v>17186.338054899941</v>
      </c>
      <c r="U4411" s="36">
        <f>Inputs!$B$12*(1+$B4411)^4*$C4411+Inputs!$B$29*(1+$D4411)^4*Inputs!$B$19+Inputs!$B$30*(1+$E4411)^4*Inputs!$B$20+Inputs!$B$31*(1+$F4411)^4*Inputs!$B$21+Inputs!$B$22*(1+Inputs!$B$23)^4</f>
        <v>19023.048436556281</v>
      </c>
      <c r="V4411" s="35">
        <f>Inputs!$B$13/(Q4411*(1-$G4411))</f>
        <v>1.1850424939359472</v>
      </c>
      <c r="W4411" s="36">
        <f>Inputs!$B$13</f>
        <v>12660</v>
      </c>
      <c r="X4411" s="36">
        <f t="shared" si="683"/>
        <v>13289.010138162739</v>
      </c>
      <c r="Y4411" s="36">
        <f t="shared" si="684"/>
        <v>14002.626581018338</v>
      </c>
      <c r="Z4411" s="36">
        <f t="shared" si="685"/>
        <v>14810.437527992279</v>
      </c>
      <c r="AA4411" s="36">
        <f t="shared" si="686"/>
        <v>15722.493201784209</v>
      </c>
      <c r="AB4411" s="36">
        <f t="shared" si="687"/>
        <v>52924.053348763497</v>
      </c>
      <c r="AC4411" s="36">
        <f t="shared" si="688"/>
        <v>212923.28124777722</v>
      </c>
      <c r="AD4411" s="36">
        <f t="shared" si="689"/>
        <v>132353.29071341248</v>
      </c>
    </row>
    <row r="4412" spans="1:30" ht="14.25" customHeight="1" x14ac:dyDescent="0.25">
      <c r="A4412" s="16">
        <v>4396</v>
      </c>
      <c r="B4412" s="34">
        <v>0.17266001878814799</v>
      </c>
      <c r="C4412" s="34">
        <v>0.111973779288188</v>
      </c>
      <c r="D4412" s="34">
        <v>2.9010216002542999E-2</v>
      </c>
      <c r="E4412" s="34">
        <v>5.5248104434295203E-2</v>
      </c>
      <c r="F4412" s="34">
        <v>-1.24757073293224E-2</v>
      </c>
      <c r="G4412" s="34">
        <v>0.20471345155915699</v>
      </c>
      <c r="H4412" s="35">
        <v>1.0038236234914</v>
      </c>
      <c r="I4412" s="34">
        <v>9.9144048659287401E-2</v>
      </c>
      <c r="J4412" s="34">
        <v>2.10885961844232E-2</v>
      </c>
      <c r="K4412" s="36">
        <f>Inputs!$B$12*(1+$B4412)^4</f>
        <v>113459.20178244155</v>
      </c>
      <c r="L4412" s="36">
        <f t="shared" si="680"/>
        <v>16939.734252330127</v>
      </c>
      <c r="M4412" s="36">
        <f t="shared" si="681"/>
        <v>193009.16381738032</v>
      </c>
      <c r="N4412" s="37">
        <f>M4412/Inputs!$B$6</f>
        <v>294.22128630698222</v>
      </c>
      <c r="O4412" s="38">
        <f>IF(N4412&gt;Inputs!$B$4,1,0)</f>
        <v>0</v>
      </c>
      <c r="P4412" s="34">
        <f t="shared" si="682"/>
        <v>7.8055452474864201E-2</v>
      </c>
      <c r="Q4412" s="36">
        <f>Inputs!$B$12*(1+$B4412)^0*$C4412+Inputs!$B$29*(1+$D4412)^0*Inputs!$B$19+Inputs!$B$30*(1+$E4412)^0*Inputs!$B$20+Inputs!$B$31*(1+$F4412)^0*Inputs!$B$21+Inputs!$B$22*(1+Inputs!$B$23)^0</f>
        <v>14740.4707847182</v>
      </c>
      <c r="R4412" s="36">
        <f>Inputs!$B$12*(1+$B4412)^1*$C4412+Inputs!$B$29*(1+$D4412)^1*Inputs!$B$19+Inputs!$B$30*(1+$E4412)^1*Inputs!$B$20+Inputs!$B$31*(1+$F4412)^1*Inputs!$B$21+Inputs!$B$22*(1+Inputs!$B$23)^1</f>
        <v>16009.561751519126</v>
      </c>
      <c r="S4412" s="36">
        <f>Inputs!$B$12*(1+$B4412)^2*$C4412+Inputs!$B$29*(1+$D4412)^2*Inputs!$B$19+Inputs!$B$30*(1+$E4412)^2*Inputs!$B$20+Inputs!$B$31*(1+$F4412)^2*Inputs!$B$21+Inputs!$B$22*(1+Inputs!$B$23)^2</f>
        <v>17488.009992972089</v>
      </c>
      <c r="T4412" s="36">
        <f>Inputs!$B$12*(1+$B4412)^3*$C4412+Inputs!$B$29*(1+$D4412)^3*Inputs!$B$19+Inputs!$B$30*(1+$E4412)^3*Inputs!$B$20+Inputs!$B$31*(1+$F4412)^3*Inputs!$B$21+Inputs!$B$22*(1+Inputs!$B$23)^3</f>
        <v>19210.829945602469</v>
      </c>
      <c r="U4412" s="36">
        <f>Inputs!$B$12*(1+$B4412)^4*$C4412+Inputs!$B$29*(1+$D4412)^4*Inputs!$B$19+Inputs!$B$30*(1+$E4412)^4*Inputs!$B$20+Inputs!$B$31*(1+$F4412)^4*Inputs!$B$21+Inputs!$B$22*(1+Inputs!$B$23)^4</f>
        <v>21219.030847165952</v>
      </c>
      <c r="V4412" s="35">
        <f>Inputs!$B$13/(Q4412*(1-$G4412))</f>
        <v>1.0799377301256836</v>
      </c>
      <c r="W4412" s="36">
        <f>Inputs!$B$13</f>
        <v>12660</v>
      </c>
      <c r="X4412" s="36">
        <f t="shared" si="683"/>
        <v>13507.69660434155</v>
      </c>
      <c r="Y4412" s="36">
        <f t="shared" si="684"/>
        <v>14490.454684425244</v>
      </c>
      <c r="Z4412" s="36">
        <f t="shared" si="685"/>
        <v>15627.252409886718</v>
      </c>
      <c r="AA4412" s="36">
        <f t="shared" si="686"/>
        <v>16939.734252330127</v>
      </c>
      <c r="AB4412" s="36">
        <f t="shared" si="687"/>
        <v>54877.351637324682</v>
      </c>
      <c r="AC4412" s="36">
        <f t="shared" si="688"/>
        <v>221598.47799254014</v>
      </c>
      <c r="AD4412" s="36">
        <f t="shared" si="689"/>
        <v>138131.81218005565</v>
      </c>
    </row>
    <row r="4413" spans="1:30" ht="14.25" customHeight="1" x14ac:dyDescent="0.25">
      <c r="A4413" s="16">
        <v>4397</v>
      </c>
      <c r="B4413" s="34">
        <v>0.41770866350855501</v>
      </c>
      <c r="C4413" s="34">
        <v>7.4278227229958804E-2</v>
      </c>
      <c r="D4413" s="34">
        <v>1.9552582322630699E-2</v>
      </c>
      <c r="E4413" s="34">
        <v>5.24630544619102E-2</v>
      </c>
      <c r="F4413" s="34">
        <v>1.89613116120491E-2</v>
      </c>
      <c r="G4413" s="34">
        <v>0.17421315918576499</v>
      </c>
      <c r="H4413" s="35">
        <v>1.0888010538427699</v>
      </c>
      <c r="I4413" s="34">
        <v>9.3491172328490593E-2</v>
      </c>
      <c r="J4413" s="34">
        <v>3.1353007969105499E-2</v>
      </c>
      <c r="K4413" s="36">
        <f>Inputs!$B$12*(1+$B4413)^4</f>
        <v>242381.36315245691</v>
      </c>
      <c r="L4413" s="36">
        <f t="shared" si="680"/>
        <v>24208.345680462578</v>
      </c>
      <c r="M4413" s="36">
        <f t="shared" si="681"/>
        <v>322682.00130506064</v>
      </c>
      <c r="N4413" s="37">
        <f>M4413/Inputs!$B$6</f>
        <v>491.89329467234853</v>
      </c>
      <c r="O4413" s="38">
        <f>IF(N4413&gt;Inputs!$B$4,1,0)</f>
        <v>1</v>
      </c>
      <c r="P4413" s="34">
        <f t="shared" si="682"/>
        <v>6.2138164359385094E-2</v>
      </c>
      <c r="Q4413" s="36">
        <f>Inputs!$B$12*(1+$B4413)^0*$C4413+Inputs!$B$29*(1+$D4413)^0*Inputs!$B$19+Inputs!$B$30*(1+$E4413)^0*Inputs!$B$20+Inputs!$B$31*(1+$F4413)^0*Inputs!$B$21+Inputs!$B$22*(1+Inputs!$B$23)^0</f>
        <v>12478.737661224452</v>
      </c>
      <c r="R4413" s="36">
        <f>Inputs!$B$12*(1+$B4413)^1*$C4413+Inputs!$B$29*(1+$D4413)^1*Inputs!$B$19+Inputs!$B$30*(1+$E4413)^1*Inputs!$B$20+Inputs!$B$31*(1+$F4413)^1*Inputs!$B$21+Inputs!$B$22*(1+Inputs!$B$23)^1</f>
        <v>14553.106959336066</v>
      </c>
      <c r="S4413" s="36">
        <f>Inputs!$B$12*(1+$B4413)^2*$C4413+Inputs!$B$29*(1+$D4413)^2*Inputs!$B$19+Inputs!$B$30*(1+$E4413)^2*Inputs!$B$20+Inputs!$B$31*(1+$F4413)^2*Inputs!$B$21+Inputs!$B$22*(1+Inputs!$B$23)^2</f>
        <v>17412.805506114368</v>
      </c>
      <c r="T4413" s="36">
        <f>Inputs!$B$12*(1+$B4413)^3*$C4413+Inputs!$B$29*(1+$D4413)^3*Inputs!$B$19+Inputs!$B$30*(1+$E4413)^3*Inputs!$B$20+Inputs!$B$31*(1+$F4413)^3*Inputs!$B$21+Inputs!$B$22*(1+Inputs!$B$23)^3</f>
        <v>21383.001979195797</v>
      </c>
      <c r="U4413" s="36">
        <f>Inputs!$B$12*(1+$B4413)^4*$C4413+Inputs!$B$29*(1+$D4413)^4*Inputs!$B$19+Inputs!$B$30*(1+$E4413)^4*Inputs!$B$20+Inputs!$B$31*(1+$F4413)^4*Inputs!$B$21+Inputs!$B$22*(1+Inputs!$B$23)^4</f>
        <v>26924.560425563541</v>
      </c>
      <c r="V4413" s="35">
        <f>Inputs!$B$13/(Q4413*(1-$G4413))</f>
        <v>1.2285563840200713</v>
      </c>
      <c r="W4413" s="36">
        <f>Inputs!$B$13</f>
        <v>12660</v>
      </c>
      <c r="X4413" s="36">
        <f t="shared" si="683"/>
        <v>14344.614302467488</v>
      </c>
      <c r="Y4413" s="36">
        <f t="shared" si="684"/>
        <v>16660.949100902428</v>
      </c>
      <c r="Z4413" s="36">
        <f t="shared" si="685"/>
        <v>19842.776021730151</v>
      </c>
      <c r="AA4413" s="36">
        <f t="shared" si="686"/>
        <v>24208.345680462578</v>
      </c>
      <c r="AB4413" s="36">
        <f t="shared" si="687"/>
        <v>65679.337105798375</v>
      </c>
      <c r="AC4413" s="36">
        <f t="shared" si="688"/>
        <v>401803.79309402657</v>
      </c>
      <c r="AD4413" s="36">
        <f t="shared" si="689"/>
        <v>257002.66419926225</v>
      </c>
    </row>
    <row r="4414" spans="1:30" ht="14.25" customHeight="1" x14ac:dyDescent="0.25">
      <c r="A4414" s="16">
        <v>4398</v>
      </c>
      <c r="B4414" s="34">
        <v>0.32902572713420503</v>
      </c>
      <c r="C4414" s="34">
        <v>9.8123677059392095E-2</v>
      </c>
      <c r="D4414" s="34">
        <v>9.0733673042164495E-3</v>
      </c>
      <c r="E4414" s="34">
        <v>7.2162425247602094E-2</v>
      </c>
      <c r="F4414" s="34">
        <v>2.4994483106388202E-2</v>
      </c>
      <c r="G4414" s="34">
        <v>0.180187097942514</v>
      </c>
      <c r="H4414" s="35">
        <v>1.0005145053937901</v>
      </c>
      <c r="I4414" s="34">
        <v>9.7114216743316398E-2</v>
      </c>
      <c r="J4414" s="34">
        <v>3.0380898106763199E-2</v>
      </c>
      <c r="K4414" s="36">
        <f>Inputs!$B$12*(1+$B4414)^4</f>
        <v>187190.93026994963</v>
      </c>
      <c r="L4414" s="36">
        <f t="shared" si="680"/>
        <v>22554.705566280521</v>
      </c>
      <c r="M4414" s="36">
        <f t="shared" si="681"/>
        <v>282286.60200966493</v>
      </c>
      <c r="N4414" s="37">
        <f>M4414/Inputs!$B$6</f>
        <v>430.31494208790383</v>
      </c>
      <c r="O4414" s="38">
        <f>IF(N4414&gt;Inputs!$B$4,1,0)</f>
        <v>1</v>
      </c>
      <c r="P4414" s="34">
        <f t="shared" si="682"/>
        <v>6.6733318636553199E-2</v>
      </c>
      <c r="Q4414" s="36">
        <f>Inputs!$B$12*(1+$B4414)^0*$C4414+Inputs!$B$29*(1+$D4414)^0*Inputs!$B$19+Inputs!$B$30*(1+$E4414)^0*Inputs!$B$20+Inputs!$B$31*(1+$F4414)^0*Inputs!$B$21+Inputs!$B$22*(1+Inputs!$B$23)^0</f>
        <v>13909.464650990449</v>
      </c>
      <c r="R4414" s="36">
        <f>Inputs!$B$12*(1+$B4414)^1*$C4414+Inputs!$B$29*(1+$D4414)^1*Inputs!$B$19+Inputs!$B$30*(1+$E4414)^1*Inputs!$B$20+Inputs!$B$31*(1+$F4414)^1*Inputs!$B$21+Inputs!$B$22*(1+Inputs!$B$23)^1</f>
        <v>16101.457052304489</v>
      </c>
      <c r="S4414" s="36">
        <f>Inputs!$B$12*(1+$B4414)^2*$C4414+Inputs!$B$29*(1+$D4414)^2*Inputs!$B$19+Inputs!$B$30*(1+$E4414)^2*Inputs!$B$20+Inputs!$B$31*(1+$F4414)^2*Inputs!$B$21+Inputs!$B$22*(1+Inputs!$B$23)^2</f>
        <v>18944.902556433164</v>
      </c>
      <c r="T4414" s="36">
        <f>Inputs!$B$12*(1+$B4414)^3*$C4414+Inputs!$B$29*(1+$D4414)^3*Inputs!$B$19+Inputs!$B$30*(1+$E4414)^3*Inputs!$B$20+Inputs!$B$31*(1+$F4414)^3*Inputs!$B$21+Inputs!$B$22*(1+Inputs!$B$23)^3</f>
        <v>22650.463144775655</v>
      </c>
      <c r="U4414" s="36">
        <f>Inputs!$B$12*(1+$B4414)^4*$C4414+Inputs!$B$29*(1+$D4414)^4*Inputs!$B$19+Inputs!$B$30*(1+$E4414)^4*Inputs!$B$20+Inputs!$B$31*(1+$F4414)^4*Inputs!$B$21+Inputs!$B$22*(1+Inputs!$B$23)^4</f>
        <v>27497.868061787587</v>
      </c>
      <c r="V4414" s="35">
        <f>Inputs!$B$13/(Q4414*(1-$G4414))</f>
        <v>1.1102187090894391</v>
      </c>
      <c r="W4414" s="36">
        <f>Inputs!$B$13</f>
        <v>12660</v>
      </c>
      <c r="X4414" s="36">
        <f t="shared" si="683"/>
        <v>14293.060408776575</v>
      </c>
      <c r="Y4414" s="36">
        <f t="shared" si="684"/>
        <v>16391.18957699091</v>
      </c>
      <c r="Z4414" s="36">
        <f t="shared" si="685"/>
        <v>19087.974079354219</v>
      </c>
      <c r="AA4414" s="36">
        <f t="shared" si="686"/>
        <v>22554.705566280521</v>
      </c>
      <c r="AB4414" s="36">
        <f t="shared" si="687"/>
        <v>63191.320749370105</v>
      </c>
      <c r="AC4414" s="36">
        <f t="shared" si="688"/>
        <v>348250.89254871936</v>
      </c>
      <c r="AD4414" s="36">
        <f t="shared" si="689"/>
        <v>219095.28126029484</v>
      </c>
    </row>
    <row r="4415" spans="1:30" ht="14.25" customHeight="1" x14ac:dyDescent="0.25">
      <c r="A4415" s="16">
        <v>4399</v>
      </c>
      <c r="B4415" s="34">
        <v>0.43730746566197398</v>
      </c>
      <c r="C4415" s="34">
        <v>8.4727468658235494E-2</v>
      </c>
      <c r="D4415" s="34">
        <v>4.2938899894439699E-2</v>
      </c>
      <c r="E4415" s="34">
        <v>4.1506112539406503E-2</v>
      </c>
      <c r="F4415" s="34">
        <v>1.3176718151980699E-2</v>
      </c>
      <c r="G4415" s="34">
        <v>0.19316828846004</v>
      </c>
      <c r="H4415" s="35">
        <v>1.13551251186533</v>
      </c>
      <c r="I4415" s="34">
        <v>0.102134524097495</v>
      </c>
      <c r="J4415" s="34">
        <v>2.7612960625840802E-2</v>
      </c>
      <c r="K4415" s="36">
        <f>Inputs!$B$12*(1+$B4415)^4</f>
        <v>256064.85529108721</v>
      </c>
      <c r="L4415" s="36">
        <f t="shared" si="680"/>
        <v>28144.015506302538</v>
      </c>
      <c r="M4415" s="36">
        <f t="shared" si="681"/>
        <v>308034.15029155393</v>
      </c>
      <c r="N4415" s="37">
        <f>M4415/Inputs!$B$6</f>
        <v>469.56425349322245</v>
      </c>
      <c r="O4415" s="38">
        <f>IF(N4415&gt;Inputs!$B$4,1,0)</f>
        <v>1</v>
      </c>
      <c r="P4415" s="34">
        <f t="shared" si="682"/>
        <v>7.4521563471654201E-2</v>
      </c>
      <c r="Q4415" s="36">
        <f>Inputs!$B$12*(1+$B4415)^0*$C4415+Inputs!$B$29*(1+$D4415)^0*Inputs!$B$19+Inputs!$B$30*(1+$E4415)^0*Inputs!$B$20+Inputs!$B$31*(1+$F4415)^0*Inputs!$B$21+Inputs!$B$22*(1+Inputs!$B$23)^0</f>
        <v>13105.69214692105</v>
      </c>
      <c r="R4415" s="36">
        <f>Inputs!$B$12*(1+$B4415)^1*$C4415+Inputs!$B$29*(1+$D4415)^1*Inputs!$B$19+Inputs!$B$30*(1+$E4415)^1*Inputs!$B$20+Inputs!$B$31*(1+$F4415)^1*Inputs!$B$21+Inputs!$B$22*(1+Inputs!$B$23)^1</f>
        <v>15565.115522622895</v>
      </c>
      <c r="S4415" s="36">
        <f>Inputs!$B$12*(1+$B4415)^2*$C4415+Inputs!$B$29*(1+$D4415)^2*Inputs!$B$19+Inputs!$B$30*(1+$E4415)^2*Inputs!$B$20+Inputs!$B$31*(1+$F4415)^2*Inputs!$B$21+Inputs!$B$22*(1+Inputs!$B$23)^2</f>
        <v>19005.845078614038</v>
      </c>
      <c r="T4415" s="36">
        <f>Inputs!$B$12*(1+$B4415)^3*$C4415+Inputs!$B$29*(1+$D4415)^3*Inputs!$B$19+Inputs!$B$30*(1+$E4415)^3*Inputs!$B$20+Inputs!$B$31*(1+$F4415)^3*Inputs!$B$21+Inputs!$B$22*(1+Inputs!$B$23)^3</f>
        <v>23853.413801840579</v>
      </c>
      <c r="U4415" s="36">
        <f>Inputs!$B$12*(1+$B4415)^4*$C4415+Inputs!$B$29*(1+$D4415)^4*Inputs!$B$19+Inputs!$B$30*(1+$E4415)^4*Inputs!$B$20+Inputs!$B$31*(1+$F4415)^4*Inputs!$B$21+Inputs!$B$22*(1+Inputs!$B$23)^4</f>
        <v>30719.290305691764</v>
      </c>
      <c r="V4415" s="35">
        <f>Inputs!$B$13/(Q4415*(1-$G4415))</f>
        <v>1.1972663712550171</v>
      </c>
      <c r="W4415" s="36">
        <f>Inputs!$B$13</f>
        <v>12660</v>
      </c>
      <c r="X4415" s="36">
        <f t="shared" si="683"/>
        <v>14841.901613441498</v>
      </c>
      <c r="Y4415" s="36">
        <f t="shared" si="684"/>
        <v>17886.020486186993</v>
      </c>
      <c r="Z4415" s="36">
        <f t="shared" si="685"/>
        <v>22150.846490042553</v>
      </c>
      <c r="AA4415" s="36">
        <f t="shared" si="686"/>
        <v>28144.015506302538</v>
      </c>
      <c r="AB4415" s="36">
        <f t="shared" si="687"/>
        <v>69384.587668844717</v>
      </c>
      <c r="AC4415" s="36">
        <f t="shared" si="688"/>
        <v>388091.09405403008</v>
      </c>
      <c r="AD4415" s="36">
        <f t="shared" si="689"/>
        <v>238649.5626227092</v>
      </c>
    </row>
    <row r="4416" spans="1:30" ht="14.25" customHeight="1" x14ac:dyDescent="0.25">
      <c r="A4416" s="16">
        <v>4400</v>
      </c>
      <c r="B4416" s="34">
        <v>0.35909572880745699</v>
      </c>
      <c r="C4416" s="34">
        <v>6.88755821326099E-2</v>
      </c>
      <c r="D4416" s="34">
        <v>4.1742262666364903E-2</v>
      </c>
      <c r="E4416" s="34">
        <v>2.8674935911602899E-2</v>
      </c>
      <c r="F4416" s="34">
        <v>2.45488019684207E-2</v>
      </c>
      <c r="G4416" s="34">
        <v>0.19384271879699499</v>
      </c>
      <c r="H4416" s="35">
        <v>1.11326328472983</v>
      </c>
      <c r="I4416" s="34">
        <v>9.5969795037455799E-2</v>
      </c>
      <c r="J4416" s="34">
        <v>2.5791977612759701E-2</v>
      </c>
      <c r="K4416" s="36">
        <f>Inputs!$B$12*(1+$B4416)^4</f>
        <v>204715.83677813827</v>
      </c>
      <c r="L4416" s="36">
        <f t="shared" si="680"/>
        <v>20803.103967991934</v>
      </c>
      <c r="M4416" s="36">
        <f t="shared" si="681"/>
        <v>252956.97105731029</v>
      </c>
      <c r="N4416" s="37">
        <f>M4416/Inputs!$B$6</f>
        <v>385.60513880687546</v>
      </c>
      <c r="O4416" s="38">
        <f>IF(N4416&gt;Inputs!$B$4,1,0)</f>
        <v>0</v>
      </c>
      <c r="P4416" s="34">
        <f t="shared" si="682"/>
        <v>7.0177817424696101E-2</v>
      </c>
      <c r="Q4416" s="36">
        <f>Inputs!$B$12*(1+$B4416)^0*$C4416+Inputs!$B$29*(1+$D4416)^0*Inputs!$B$19+Inputs!$B$30*(1+$E4416)^0*Inputs!$B$20+Inputs!$B$31*(1+$F4416)^0*Inputs!$B$21+Inputs!$B$22*(1+Inputs!$B$23)^0</f>
        <v>12154.578955383517</v>
      </c>
      <c r="R4416" s="36">
        <f>Inputs!$B$12*(1+$B4416)^1*$C4416+Inputs!$B$29*(1+$D4416)^1*Inputs!$B$19+Inputs!$B$30*(1+$E4416)^1*Inputs!$B$20+Inputs!$B$31*(1+$F4416)^1*Inputs!$B$21+Inputs!$B$22*(1+Inputs!$B$23)^1</f>
        <v>13890.024295230873</v>
      </c>
      <c r="S4416" s="36">
        <f>Inputs!$B$12*(1+$B4416)^2*$C4416+Inputs!$B$29*(1+$D4416)^2*Inputs!$B$19+Inputs!$B$30*(1+$E4416)^2*Inputs!$B$20+Inputs!$B$31*(1+$F4416)^2*Inputs!$B$21+Inputs!$B$22*(1+Inputs!$B$23)^2</f>
        <v>16166.820646229753</v>
      </c>
      <c r="T4416" s="36">
        <f>Inputs!$B$12*(1+$B4416)^3*$C4416+Inputs!$B$29*(1+$D4416)^3*Inputs!$B$19+Inputs!$B$30*(1+$E4416)^3*Inputs!$B$20+Inputs!$B$31*(1+$F4416)^3*Inputs!$B$21+Inputs!$B$22*(1+Inputs!$B$23)^3</f>
        <v>19176.630068893079</v>
      </c>
      <c r="U4416" s="36">
        <f>Inputs!$B$12*(1+$B4416)^4*$C4416+Inputs!$B$29*(1+$D4416)^4*Inputs!$B$19+Inputs!$B$30*(1+$E4416)^4*Inputs!$B$20+Inputs!$B$31*(1+$F4416)^4*Inputs!$B$21+Inputs!$B$22*(1+Inputs!$B$23)^4</f>
        <v>23179.842052068765</v>
      </c>
      <c r="V4416" s="35">
        <f>Inputs!$B$13/(Q4416*(1-$G4416))</f>
        <v>1.2920341885215312</v>
      </c>
      <c r="W4416" s="36">
        <f>Inputs!$B$13</f>
        <v>12660</v>
      </c>
      <c r="X4416" s="36">
        <f t="shared" si="683"/>
        <v>13967.161186711699</v>
      </c>
      <c r="Y4416" s="36">
        <f t="shared" si="684"/>
        <v>15674.121198347026</v>
      </c>
      <c r="Z4416" s="36">
        <f t="shared" si="685"/>
        <v>17901.281944845916</v>
      </c>
      <c r="AA4416" s="36">
        <f t="shared" si="686"/>
        <v>20803.103967991934</v>
      </c>
      <c r="AB4416" s="36">
        <f t="shared" si="687"/>
        <v>60650.165025391827</v>
      </c>
      <c r="AC4416" s="36">
        <f t="shared" si="688"/>
        <v>304079.80673820031</v>
      </c>
      <c r="AD4416" s="36">
        <f t="shared" si="689"/>
        <v>192306.80603191847</v>
      </c>
    </row>
    <row r="4417" spans="1:30" ht="14.25" customHeight="1" x14ac:dyDescent="0.25">
      <c r="A4417" s="16">
        <v>4401</v>
      </c>
      <c r="B4417" s="34">
        <v>0.39214196068788498</v>
      </c>
      <c r="C4417" s="34">
        <v>8.3341492972346595E-2</v>
      </c>
      <c r="D4417" s="34">
        <v>1.7104722178843099E-2</v>
      </c>
      <c r="E4417" s="34">
        <v>5.4361121741497299E-2</v>
      </c>
      <c r="F4417" s="34">
        <v>8.9705293484997894E-3</v>
      </c>
      <c r="G4417" s="34">
        <v>0.183640810054475</v>
      </c>
      <c r="H4417" s="35">
        <v>1.0065990484959699</v>
      </c>
      <c r="I4417" s="34">
        <v>9.7246218097428394E-2</v>
      </c>
      <c r="J4417" s="34">
        <v>2.63419310776054E-2</v>
      </c>
      <c r="K4417" s="36">
        <f>Inputs!$B$12*(1+$B4417)^4</f>
        <v>225364.41676446464</v>
      </c>
      <c r="L4417" s="36">
        <f t="shared" si="680"/>
        <v>22600.706132006719</v>
      </c>
      <c r="M4417" s="36">
        <f t="shared" si="681"/>
        <v>268514.15663187217</v>
      </c>
      <c r="N4417" s="37">
        <f>M4417/Inputs!$B$6</f>
        <v>409.32036071931736</v>
      </c>
      <c r="O4417" s="38">
        <f>IF(N4417&gt;Inputs!$B$4,1,0)</f>
        <v>1</v>
      </c>
      <c r="P4417" s="34">
        <f t="shared" si="682"/>
        <v>7.0904287019822987E-2</v>
      </c>
      <c r="Q4417" s="36">
        <f>Inputs!$B$12*(1+$B4417)^0*$C4417+Inputs!$B$29*(1+$D4417)^0*Inputs!$B$19+Inputs!$B$30*(1+$E4417)^0*Inputs!$B$20+Inputs!$B$31*(1+$F4417)^0*Inputs!$B$21+Inputs!$B$22*(1+Inputs!$B$23)^0</f>
        <v>13022.533605767716</v>
      </c>
      <c r="R4417" s="36">
        <f>Inputs!$B$12*(1+$B4417)^1*$C4417+Inputs!$B$29*(1+$D4417)^1*Inputs!$B$19+Inputs!$B$30*(1+$E4417)^1*Inputs!$B$20+Inputs!$B$31*(1+$F4417)^1*Inputs!$B$21+Inputs!$B$22*(1+Inputs!$B$23)^1</f>
        <v>15147.807245146345</v>
      </c>
      <c r="S4417" s="36">
        <f>Inputs!$B$12*(1+$B4417)^2*$C4417+Inputs!$B$29*(1+$D4417)^2*Inputs!$B$19+Inputs!$B$30*(1+$E4417)^2*Inputs!$B$20+Inputs!$B$31*(1+$F4417)^2*Inputs!$B$21+Inputs!$B$22*(1+Inputs!$B$23)^2</f>
        <v>18048.709348795317</v>
      </c>
      <c r="T4417" s="36">
        <f>Inputs!$B$12*(1+$B4417)^3*$C4417+Inputs!$B$29*(1+$D4417)^3*Inputs!$B$19+Inputs!$B$30*(1+$E4417)^3*Inputs!$B$20+Inputs!$B$31*(1+$F4417)^3*Inputs!$B$21+Inputs!$B$22*(1+Inputs!$B$23)^3</f>
        <v>22027.139144468143</v>
      </c>
      <c r="U4417" s="36">
        <f>Inputs!$B$12*(1+$B4417)^4*$C4417+Inputs!$B$29*(1+$D4417)^4*Inputs!$B$19+Inputs!$B$30*(1+$E4417)^4*Inputs!$B$20+Inputs!$B$31*(1+$F4417)^4*Inputs!$B$21+Inputs!$B$22*(1+Inputs!$B$23)^4</f>
        <v>27503.262048646084</v>
      </c>
      <c r="V4417" s="35">
        <f>Inputs!$B$13/(Q4417*(1-$G4417))</f>
        <v>1.1908496483969673</v>
      </c>
      <c r="W4417" s="36">
        <f>Inputs!$B$13</f>
        <v>12660</v>
      </c>
      <c r="X4417" s="36">
        <f t="shared" si="683"/>
        <v>14156.495153133914</v>
      </c>
      <c r="Y4417" s="36">
        <f t="shared" si="684"/>
        <v>16188.856974836805</v>
      </c>
      <c r="Z4417" s="36">
        <f t="shared" si="685"/>
        <v>18929.023157109215</v>
      </c>
      <c r="AA4417" s="36">
        <f t="shared" si="686"/>
        <v>22600.706132006719</v>
      </c>
      <c r="AB4417" s="36">
        <f t="shared" si="687"/>
        <v>62820.393671412465</v>
      </c>
      <c r="AC4417" s="36">
        <f t="shared" si="688"/>
        <v>327145.97875804378</v>
      </c>
      <c r="AD4417" s="36">
        <f t="shared" si="689"/>
        <v>205693.76296045969</v>
      </c>
    </row>
    <row r="4418" spans="1:30" ht="14.25" customHeight="1" x14ac:dyDescent="0.25">
      <c r="A4418" s="16">
        <v>4402</v>
      </c>
      <c r="B4418" s="34">
        <v>0.295439078593077</v>
      </c>
      <c r="C4418" s="34">
        <v>7.4181394047233506E-2</v>
      </c>
      <c r="D4418" s="34">
        <v>3.4727992148998403E-2</v>
      </c>
      <c r="E4418" s="34">
        <v>5.7476519346691297E-2</v>
      </c>
      <c r="F4418" s="34">
        <v>-7.1259585400021497E-3</v>
      </c>
      <c r="G4418" s="34">
        <v>0.18240809352771301</v>
      </c>
      <c r="H4418" s="35">
        <v>1.1054881562019001</v>
      </c>
      <c r="I4418" s="34">
        <v>9.4048959260245396E-2</v>
      </c>
      <c r="J4418" s="34">
        <v>2.34877213612446E-2</v>
      </c>
      <c r="K4418" s="36">
        <f>Inputs!$B$12*(1+$B4418)^4</f>
        <v>168973.74372439602</v>
      </c>
      <c r="L4418" s="36">
        <f t="shared" si="680"/>
        <v>19208.653164611842</v>
      </c>
      <c r="M4418" s="36">
        <f t="shared" si="681"/>
        <v>236512.18609412966</v>
      </c>
      <c r="N4418" s="37">
        <f>M4418/Inputs!$B$6</f>
        <v>360.53686904592934</v>
      </c>
      <c r="O4418" s="38">
        <f>IF(N4418&gt;Inputs!$B$4,1,0)</f>
        <v>0</v>
      </c>
      <c r="P4418" s="34">
        <f t="shared" si="682"/>
        <v>7.0561237899000789E-2</v>
      </c>
      <c r="Q4418" s="36">
        <f>Inputs!$B$12*(1+$B4418)^0*$C4418+Inputs!$B$29*(1+$D4418)^0*Inputs!$B$19+Inputs!$B$30*(1+$E4418)^0*Inputs!$B$20+Inputs!$B$31*(1+$F4418)^0*Inputs!$B$21+Inputs!$B$22*(1+Inputs!$B$23)^0</f>
        <v>12472.927670260931</v>
      </c>
      <c r="R4418" s="36">
        <f>Inputs!$B$12*(1+$B4418)^1*$C4418+Inputs!$B$29*(1+$D4418)^1*Inputs!$B$19+Inputs!$B$30*(1+$E4418)^1*Inputs!$B$20+Inputs!$B$31*(1+$F4418)^1*Inputs!$B$21+Inputs!$B$22*(1+Inputs!$B$23)^1</f>
        <v>13945.578788385088</v>
      </c>
      <c r="S4418" s="36">
        <f>Inputs!$B$12*(1+$B4418)^2*$C4418+Inputs!$B$29*(1+$D4418)^2*Inputs!$B$19+Inputs!$B$30*(1+$E4418)^2*Inputs!$B$20+Inputs!$B$31*(1+$F4418)^2*Inputs!$B$21+Inputs!$B$22*(1+Inputs!$B$23)^2</f>
        <v>15817.152521174659</v>
      </c>
      <c r="T4418" s="36">
        <f>Inputs!$B$12*(1+$B4418)^3*$C4418+Inputs!$B$29*(1+$D4418)^3*Inputs!$B$19+Inputs!$B$30*(1+$E4418)^3*Inputs!$B$20+Inputs!$B$31*(1+$F4418)^3*Inputs!$B$21+Inputs!$B$22*(1+Inputs!$B$23)^3</f>
        <v>18202.975678727162</v>
      </c>
      <c r="U4418" s="36">
        <f>Inputs!$B$12*(1+$B4418)^4*$C4418+Inputs!$B$29*(1+$D4418)^4*Inputs!$B$19+Inputs!$B$30*(1+$E4418)^4*Inputs!$B$20+Inputs!$B$31*(1+$F4418)^4*Inputs!$B$21+Inputs!$B$22*(1+Inputs!$B$23)^4</f>
        <v>21252.314649829641</v>
      </c>
      <c r="V4418" s="35">
        <f>Inputs!$B$13/(Q4418*(1-$G4418))</f>
        <v>1.2414485287730337</v>
      </c>
      <c r="W4418" s="36">
        <f>Inputs!$B$13</f>
        <v>12660</v>
      </c>
      <c r="X4418" s="36">
        <f t="shared" si="683"/>
        <v>13767.190352446734</v>
      </c>
      <c r="Y4418" s="36">
        <f t="shared" si="684"/>
        <v>15175.26430656563</v>
      </c>
      <c r="Z4418" s="36">
        <f t="shared" si="685"/>
        <v>16958.405361830013</v>
      </c>
      <c r="AA4418" s="36">
        <f t="shared" si="686"/>
        <v>19208.653164611842</v>
      </c>
      <c r="AB4418" s="36">
        <f t="shared" si="687"/>
        <v>58754.014788549539</v>
      </c>
      <c r="AC4418" s="36">
        <f t="shared" si="688"/>
        <v>278620.68811785162</v>
      </c>
      <c r="AD4418" s="36">
        <f t="shared" si="689"/>
        <v>177758.17130558012</v>
      </c>
    </row>
    <row r="4419" spans="1:30" ht="14.25" customHeight="1" x14ac:dyDescent="0.25">
      <c r="A4419" s="16">
        <v>4403</v>
      </c>
      <c r="B4419" s="34">
        <v>0.42974650495728201</v>
      </c>
      <c r="C4419" s="34">
        <v>9.3783347815959803E-2</v>
      </c>
      <c r="D4419" s="34">
        <v>3.8272613156614801E-2</v>
      </c>
      <c r="E4419" s="34">
        <v>5.1372045339804003E-2</v>
      </c>
      <c r="F4419" s="34">
        <v>8.1574636302737501E-3</v>
      </c>
      <c r="G4419" s="34">
        <v>0.18181324687827699</v>
      </c>
      <c r="H4419" s="35">
        <v>0.992793524576008</v>
      </c>
      <c r="I4419" s="34">
        <v>9.13265839779073E-2</v>
      </c>
      <c r="J4419" s="34">
        <v>2.2251897063369101E-2</v>
      </c>
      <c r="K4419" s="36">
        <f>Inputs!$B$12*(1+$B4419)^4</f>
        <v>250719.102625303</v>
      </c>
      <c r="L4419" s="36">
        <f t="shared" si="680"/>
        <v>26389.24061385914</v>
      </c>
      <c r="M4419" s="36">
        <f t="shared" si="681"/>
        <v>321521.30167419103</v>
      </c>
      <c r="N4419" s="37">
        <f>M4419/Inputs!$B$6</f>
        <v>490.12393547894976</v>
      </c>
      <c r="O4419" s="38">
        <f>IF(N4419&gt;Inputs!$B$4,1,0)</f>
        <v>1</v>
      </c>
      <c r="P4419" s="34">
        <f t="shared" si="682"/>
        <v>6.9074686914538191E-2</v>
      </c>
      <c r="Q4419" s="36">
        <f>Inputs!$B$12*(1+$B4419)^0*$C4419+Inputs!$B$29*(1+$D4419)^0*Inputs!$B$19+Inputs!$B$30*(1+$E4419)^0*Inputs!$B$20+Inputs!$B$31*(1+$F4419)^0*Inputs!$B$21+Inputs!$B$22*(1+Inputs!$B$23)^0</f>
        <v>13649.044896384508</v>
      </c>
      <c r="R4419" s="36">
        <f>Inputs!$B$12*(1+$B4419)^1*$C4419+Inputs!$B$29*(1+$D4419)^1*Inputs!$B$19+Inputs!$B$30*(1+$E4419)^1*Inputs!$B$20+Inputs!$B$31*(1+$F4419)^1*Inputs!$B$21+Inputs!$B$22*(1+Inputs!$B$23)^1</f>
        <v>16290.25680181514</v>
      </c>
      <c r="S4419" s="36">
        <f>Inputs!$B$12*(1+$B4419)^2*$C4419+Inputs!$B$29*(1+$D4419)^2*Inputs!$B$19+Inputs!$B$30*(1+$E4419)^2*Inputs!$B$20+Inputs!$B$31*(1+$F4419)^2*Inputs!$B$21+Inputs!$B$22*(1+Inputs!$B$23)^2</f>
        <v>19980.362124829982</v>
      </c>
      <c r="T4419" s="36">
        <f>Inputs!$B$12*(1+$B4419)^3*$C4419+Inputs!$B$29*(1+$D4419)^3*Inputs!$B$19+Inputs!$B$30*(1+$E4419)^3*Inputs!$B$20+Inputs!$B$31*(1+$F4419)^3*Inputs!$B$21+Inputs!$B$22*(1+Inputs!$B$23)^3</f>
        <v>25166.421678530962</v>
      </c>
      <c r="U4419" s="36">
        <f>Inputs!$B$12*(1+$B4419)^4*$C4419+Inputs!$B$29*(1+$D4419)^4*Inputs!$B$19+Inputs!$B$30*(1+$E4419)^4*Inputs!$B$20+Inputs!$B$31*(1+$F4419)^4*Inputs!$B$21+Inputs!$B$22*(1+Inputs!$B$23)^4</f>
        <v>32487.441717234666</v>
      </c>
      <c r="V4419" s="35">
        <f>Inputs!$B$13/(Q4419*(1-$G4419))</f>
        <v>1.1336500189212928</v>
      </c>
      <c r="W4419" s="36">
        <f>Inputs!$B$13</f>
        <v>12660</v>
      </c>
      <c r="X4419" s="36">
        <f t="shared" si="683"/>
        <v>14640.472426482091</v>
      </c>
      <c r="Y4419" s="36">
        <f t="shared" si="684"/>
        <v>17381.196123569793</v>
      </c>
      <c r="Z4419" s="36">
        <f t="shared" si="685"/>
        <v>21167.533642425235</v>
      </c>
      <c r="AA4419" s="36">
        <f t="shared" si="686"/>
        <v>26389.24061385914</v>
      </c>
      <c r="AB4419" s="36">
        <f t="shared" si="687"/>
        <v>69235.842086414181</v>
      </c>
      <c r="AC4419" s="36">
        <f t="shared" si="688"/>
        <v>390540.33372537029</v>
      </c>
      <c r="AD4419" s="36">
        <f t="shared" si="689"/>
        <v>252285.45958777683</v>
      </c>
    </row>
    <row r="4420" spans="1:30" ht="14.25" customHeight="1" x14ac:dyDescent="0.25">
      <c r="A4420" s="16">
        <v>4404</v>
      </c>
      <c r="B4420" s="34">
        <v>0.24287351466412399</v>
      </c>
      <c r="C4420" s="34">
        <v>8.0122738151793799E-2</v>
      </c>
      <c r="D4420" s="34">
        <v>3.1781654755924198E-2</v>
      </c>
      <c r="E4420" s="34">
        <v>6.0427281363678198E-2</v>
      </c>
      <c r="F4420" s="34">
        <v>1.06165578645834E-2</v>
      </c>
      <c r="G4420" s="34">
        <v>0.184658306392192</v>
      </c>
      <c r="H4420" s="35">
        <v>0.93344765426473897</v>
      </c>
      <c r="I4420" s="34">
        <v>8.9061392236844797E-2</v>
      </c>
      <c r="J4420" s="34">
        <v>2.5967436847778899E-2</v>
      </c>
      <c r="K4420" s="36">
        <f>Inputs!$B$12*(1+$B4420)^4</f>
        <v>143172.29414536376</v>
      </c>
      <c r="L4420" s="36">
        <f t="shared" si="680"/>
        <v>15604.587334954906</v>
      </c>
      <c r="M4420" s="36">
        <f t="shared" si="681"/>
        <v>219837.1870837672</v>
      </c>
      <c r="N4420" s="37">
        <f>M4420/Inputs!$B$6</f>
        <v>335.11766323745002</v>
      </c>
      <c r="O4420" s="38">
        <f>IF(N4420&gt;Inputs!$B$4,1,0)</f>
        <v>0</v>
      </c>
      <c r="P4420" s="34">
        <f t="shared" si="682"/>
        <v>6.3093955389065898E-2</v>
      </c>
      <c r="Q4420" s="36">
        <f>Inputs!$B$12*(1+$B4420)^0*$C4420+Inputs!$B$29*(1+$D4420)^0*Inputs!$B$19+Inputs!$B$30*(1+$E4420)^0*Inputs!$B$20+Inputs!$B$31*(1+$F4420)^0*Inputs!$B$21+Inputs!$B$22*(1+Inputs!$B$23)^0</f>
        <v>12829.408316534551</v>
      </c>
      <c r="R4420" s="36">
        <f>Inputs!$B$12*(1+$B4420)^1*$C4420+Inputs!$B$29*(1+$D4420)^1*Inputs!$B$19+Inputs!$B$30*(1+$E4420)^1*Inputs!$B$20+Inputs!$B$31*(1+$F4420)^1*Inputs!$B$21+Inputs!$B$22*(1+Inputs!$B$23)^1</f>
        <v>14232.434420987131</v>
      </c>
      <c r="S4420" s="36">
        <f>Inputs!$B$12*(1+$B4420)^2*$C4420+Inputs!$B$29*(1+$D4420)^2*Inputs!$B$19+Inputs!$B$30*(1+$E4420)^2*Inputs!$B$20+Inputs!$B$31*(1+$F4420)^2*Inputs!$B$21+Inputs!$B$22*(1+Inputs!$B$23)^2</f>
        <v>15929.972127968209</v>
      </c>
      <c r="T4420" s="36">
        <f>Inputs!$B$12*(1+$B4420)^3*$C4420+Inputs!$B$29*(1+$D4420)^3*Inputs!$B$19+Inputs!$B$30*(1+$E4420)^3*Inputs!$B$20+Inputs!$B$31*(1+$F4420)^3*Inputs!$B$21+Inputs!$B$22*(1+Inputs!$B$23)^3</f>
        <v>17991.497292388012</v>
      </c>
      <c r="U4420" s="36">
        <f>Inputs!$B$12*(1+$B4420)^4*$C4420+Inputs!$B$29*(1+$D4420)^4*Inputs!$B$19+Inputs!$B$30*(1+$E4420)^4*Inputs!$B$20+Inputs!$B$31*(1+$F4420)^4*Inputs!$B$21+Inputs!$B$22*(1+Inputs!$B$23)^4</f>
        <v>20503.248169404942</v>
      </c>
      <c r="V4420" s="35">
        <f>Inputs!$B$13/(Q4420*(1-$G4420))</f>
        <v>1.2102843766008715</v>
      </c>
      <c r="W4420" s="36">
        <f>Inputs!$B$13</f>
        <v>12660</v>
      </c>
      <c r="X4420" s="36">
        <f t="shared" si="683"/>
        <v>13241.375684976954</v>
      </c>
      <c r="Y4420" s="36">
        <f t="shared" si="684"/>
        <v>13921.79288543282</v>
      </c>
      <c r="Z4420" s="36">
        <f t="shared" si="685"/>
        <v>14708.191562164928</v>
      </c>
      <c r="AA4420" s="36">
        <f t="shared" si="686"/>
        <v>15604.587334954906</v>
      </c>
      <c r="AB4420" s="36">
        <f t="shared" si="687"/>
        <v>54208.217915813744</v>
      </c>
      <c r="AC4420" s="36">
        <f t="shared" si="688"/>
        <v>253745.36074632398</v>
      </c>
      <c r="AD4420" s="36">
        <f t="shared" si="689"/>
        <v>165628.96916795344</v>
      </c>
    </row>
    <row r="4421" spans="1:30" ht="14.25" customHeight="1" x14ac:dyDescent="0.25">
      <c r="A4421" s="16">
        <v>4405</v>
      </c>
      <c r="B4421" s="34">
        <v>0.34796740662166897</v>
      </c>
      <c r="C4421" s="34">
        <v>8.1917053047372901E-2</v>
      </c>
      <c r="D4421" s="34">
        <v>2.3895857916655501E-2</v>
      </c>
      <c r="E4421" s="34">
        <v>3.7919230379288703E-2</v>
      </c>
      <c r="F4421" s="34">
        <v>2.5798118188591301E-2</v>
      </c>
      <c r="G4421" s="34">
        <v>0.17884350953074701</v>
      </c>
      <c r="H4421" s="35">
        <v>1.15817210559978</v>
      </c>
      <c r="I4421" s="34">
        <v>9.5075886735476497E-2</v>
      </c>
      <c r="J4421" s="34">
        <v>2.7789006898430699E-2</v>
      </c>
      <c r="K4421" s="36">
        <f>Inputs!$B$12*(1+$B4421)^4</f>
        <v>198092.85685130965</v>
      </c>
      <c r="L4421" s="36">
        <f t="shared" si="680"/>
        <v>23941.827661793417</v>
      </c>
      <c r="M4421" s="36">
        <f t="shared" si="681"/>
        <v>297641.03633569786</v>
      </c>
      <c r="N4421" s="37">
        <f>M4421/Inputs!$B$6</f>
        <v>453.72109197514919</v>
      </c>
      <c r="O4421" s="38">
        <f>IF(N4421&gt;Inputs!$B$4,1,0)</f>
        <v>1</v>
      </c>
      <c r="P4421" s="34">
        <f t="shared" si="682"/>
        <v>6.7286879837045802E-2</v>
      </c>
      <c r="Q4421" s="36">
        <f>Inputs!$B$12*(1+$B4421)^0*$C4421+Inputs!$B$29*(1+$D4421)^0*Inputs!$B$19+Inputs!$B$30*(1+$E4421)^0*Inputs!$B$20+Inputs!$B$31*(1+$F4421)^0*Inputs!$B$21+Inputs!$B$22*(1+Inputs!$B$23)^0</f>
        <v>12937.067210269295</v>
      </c>
      <c r="R4421" s="36">
        <f>Inputs!$B$12*(1+$B4421)^1*$C4421+Inputs!$B$29*(1+$D4421)^1*Inputs!$B$19+Inputs!$B$30*(1+$E4421)^1*Inputs!$B$20+Inputs!$B$31*(1+$F4421)^1*Inputs!$B$21+Inputs!$B$22*(1+Inputs!$B$23)^1</f>
        <v>14868.776945580234</v>
      </c>
      <c r="S4421" s="36">
        <f>Inputs!$B$12*(1+$B4421)^2*$C4421+Inputs!$B$29*(1+$D4421)^2*Inputs!$B$19+Inputs!$B$30*(1+$E4421)^2*Inputs!$B$20+Inputs!$B$31*(1+$F4421)^2*Inputs!$B$21+Inputs!$B$22*(1+Inputs!$B$23)^2</f>
        <v>17402.030855644603</v>
      </c>
      <c r="T4421" s="36">
        <f>Inputs!$B$12*(1+$B4421)^3*$C4421+Inputs!$B$29*(1+$D4421)^3*Inputs!$B$19+Inputs!$B$30*(1+$E4421)^3*Inputs!$B$20+Inputs!$B$31*(1+$F4421)^3*Inputs!$B$21+Inputs!$B$22*(1+Inputs!$B$23)^3</f>
        <v>20744.107691777463</v>
      </c>
      <c r="U4421" s="36">
        <f>Inputs!$B$12*(1+$B4421)^4*$C4421+Inputs!$B$29*(1+$D4421)^4*Inputs!$B$19+Inputs!$B$30*(1+$E4421)^4*Inputs!$B$20+Inputs!$B$31*(1+$F4421)^4*Inputs!$B$21+Inputs!$B$22*(1+Inputs!$B$23)^4</f>
        <v>25174.350214001439</v>
      </c>
      <c r="V4421" s="35">
        <f>Inputs!$B$13/(Q4421*(1-$G4421))</f>
        <v>1.1917137255912156</v>
      </c>
      <c r="W4421" s="36">
        <f>Inputs!$B$13</f>
        <v>12660</v>
      </c>
      <c r="X4421" s="36">
        <f t="shared" si="683"/>
        <v>14447.956817959921</v>
      </c>
      <c r="Y4421" s="36">
        <f t="shared" si="684"/>
        <v>16789.688212553086</v>
      </c>
      <c r="Z4421" s="36">
        <f t="shared" si="685"/>
        <v>19871.325733312631</v>
      </c>
      <c r="AA4421" s="36">
        <f t="shared" si="686"/>
        <v>23941.827661793417</v>
      </c>
      <c r="AB4421" s="36">
        <f t="shared" si="687"/>
        <v>65415.59423054511</v>
      </c>
      <c r="AC4421" s="36">
        <f t="shared" si="688"/>
        <v>365704.98342977406</v>
      </c>
      <c r="AD4421" s="36">
        <f t="shared" si="689"/>
        <v>232225.44210515273</v>
      </c>
    </row>
    <row r="4422" spans="1:30" ht="14.25" customHeight="1" x14ac:dyDescent="0.25">
      <c r="A4422" s="16">
        <v>4406</v>
      </c>
      <c r="B4422" s="34">
        <v>0.264510447480797</v>
      </c>
      <c r="C4422" s="34">
        <v>0.1097434176036</v>
      </c>
      <c r="D4422" s="34">
        <v>4.5361100585577803E-2</v>
      </c>
      <c r="E4422" s="34">
        <v>5.0553132747708701E-2</v>
      </c>
      <c r="F4422" s="34">
        <v>6.51234953086744E-3</v>
      </c>
      <c r="G4422" s="34">
        <v>0.17480714983380299</v>
      </c>
      <c r="H4422" s="35">
        <v>1.0963697915550299</v>
      </c>
      <c r="I4422" s="34">
        <v>9.8248986677672803E-2</v>
      </c>
      <c r="J4422" s="34">
        <v>2.4951312420579401E-2</v>
      </c>
      <c r="K4422" s="36">
        <f>Inputs!$B$12*(1+$B4422)^4</f>
        <v>153405.50259335627</v>
      </c>
      <c r="L4422" s="36">
        <f t="shared" si="680"/>
        <v>23409.789004538932</v>
      </c>
      <c r="M4422" s="36">
        <f t="shared" si="681"/>
        <v>269427.15744964615</v>
      </c>
      <c r="N4422" s="37">
        <f>M4422/Inputs!$B$6</f>
        <v>410.71213025860692</v>
      </c>
      <c r="O4422" s="38">
        <f>IF(N4422&gt;Inputs!$B$4,1,0)</f>
        <v>1</v>
      </c>
      <c r="P4422" s="34">
        <f t="shared" si="682"/>
        <v>7.3297674257093409E-2</v>
      </c>
      <c r="Q4422" s="36">
        <f>Inputs!$B$12*(1+$B4422)^0*$C4422+Inputs!$B$29*(1+$D4422)^0*Inputs!$B$19+Inputs!$B$30*(1+$E4422)^0*Inputs!$B$20+Inputs!$B$31*(1+$F4422)^0*Inputs!$B$21+Inputs!$B$22*(1+Inputs!$B$23)^0</f>
        <v>14606.649083642922</v>
      </c>
      <c r="R4422" s="36">
        <f>Inputs!$B$12*(1+$B4422)^1*$C4422+Inputs!$B$29*(1+$D4422)^1*Inputs!$B$19+Inputs!$B$30*(1+$E4422)^1*Inputs!$B$20+Inputs!$B$31*(1+$F4422)^1*Inputs!$B$21+Inputs!$B$22*(1+Inputs!$B$23)^1</f>
        <v>16585.277459852914</v>
      </c>
      <c r="S4422" s="36">
        <f>Inputs!$B$12*(1+$B4422)^2*$C4422+Inputs!$B$29*(1+$D4422)^2*Inputs!$B$19+Inputs!$B$30*(1+$E4422)^2*Inputs!$B$20+Inputs!$B$31*(1+$F4422)^2*Inputs!$B$21+Inputs!$B$22*(1+Inputs!$B$23)^2</f>
        <v>19035.927371617239</v>
      </c>
      <c r="T4422" s="36">
        <f>Inputs!$B$12*(1+$B4422)^3*$C4422+Inputs!$B$29*(1+$D4422)^3*Inputs!$B$19+Inputs!$B$30*(1+$E4422)^3*Inputs!$B$20+Inputs!$B$31*(1+$F4422)^3*Inputs!$B$21+Inputs!$B$22*(1+Inputs!$B$23)^3</f>
        <v>22081.029354604179</v>
      </c>
      <c r="U4422" s="36">
        <f>Inputs!$B$12*(1+$B4422)^4*$C4422+Inputs!$B$29*(1+$D4422)^4*Inputs!$B$19+Inputs!$B$30*(1+$E4422)^4*Inputs!$B$20+Inputs!$B$31*(1+$F4422)^4*Inputs!$B$21+Inputs!$B$22*(1+Inputs!$B$23)^4</f>
        <v>25875.275475590108</v>
      </c>
      <c r="V4422" s="35">
        <f>Inputs!$B$13/(Q4422*(1-$G4422))</f>
        <v>1.0503345549398617</v>
      </c>
      <c r="W4422" s="36">
        <f>Inputs!$B$13</f>
        <v>12660</v>
      </c>
      <c r="X4422" s="36">
        <f t="shared" si="683"/>
        <v>14532.443898104077</v>
      </c>
      <c r="Y4422" s="36">
        <f t="shared" si="684"/>
        <v>16860.54992521977</v>
      </c>
      <c r="Z4422" s="36">
        <f t="shared" si="685"/>
        <v>19767.368634668201</v>
      </c>
      <c r="AA4422" s="36">
        <f t="shared" si="686"/>
        <v>23409.789004538932</v>
      </c>
      <c r="AB4422" s="36">
        <f t="shared" si="687"/>
        <v>64543.893361138726</v>
      </c>
      <c r="AC4422" s="36">
        <f t="shared" si="688"/>
        <v>327348.63973353163</v>
      </c>
      <c r="AD4422" s="36">
        <f t="shared" si="689"/>
        <v>204883.26408850745</v>
      </c>
    </row>
    <row r="4423" spans="1:30" ht="14.25" customHeight="1" x14ac:dyDescent="0.25">
      <c r="A4423" s="16">
        <v>4407</v>
      </c>
      <c r="B4423" s="34">
        <v>0.35543960848036399</v>
      </c>
      <c r="C4423" s="34">
        <v>8.1975678135848606E-2</v>
      </c>
      <c r="D4423" s="34">
        <v>3.4630592194033701E-2</v>
      </c>
      <c r="E4423" s="34">
        <v>3.3538949471937599E-2</v>
      </c>
      <c r="F4423" s="34">
        <v>5.72375814671574E-3</v>
      </c>
      <c r="G4423" s="34">
        <v>0.177541302065954</v>
      </c>
      <c r="H4423" s="35">
        <v>1.04834437557747</v>
      </c>
      <c r="I4423" s="34">
        <v>0.10051344595673301</v>
      </c>
      <c r="J4423" s="34">
        <v>3.0429388556661802E-2</v>
      </c>
      <c r="K4423" s="36">
        <f>Inputs!$B$12*(1+$B4423)^4</f>
        <v>202521.87517958556</v>
      </c>
      <c r="L4423" s="36">
        <f t="shared" si="680"/>
        <v>21792.438731880851</v>
      </c>
      <c r="M4423" s="36">
        <f t="shared" si="681"/>
        <v>259727.52205161343</v>
      </c>
      <c r="N4423" s="37">
        <f>M4423/Inputs!$B$6</f>
        <v>395.9261006884351</v>
      </c>
      <c r="O4423" s="38">
        <f>IF(N4423&gt;Inputs!$B$4,1,0)</f>
        <v>1</v>
      </c>
      <c r="P4423" s="34">
        <f t="shared" si="682"/>
        <v>7.0084057400071204E-2</v>
      </c>
      <c r="Q4423" s="36">
        <f>Inputs!$B$12*(1+$B4423)^0*$C4423+Inputs!$B$29*(1+$D4423)^0*Inputs!$B$19+Inputs!$B$30*(1+$E4423)^0*Inputs!$B$20+Inputs!$B$31*(1+$F4423)^0*Inputs!$B$21+Inputs!$B$22*(1+Inputs!$B$23)^0</f>
        <v>12940.584715577839</v>
      </c>
      <c r="R4423" s="36">
        <f>Inputs!$B$12*(1+$B4423)^1*$C4423+Inputs!$B$29*(1+$D4423)^1*Inputs!$B$19+Inputs!$B$30*(1+$E4423)^1*Inputs!$B$20+Inputs!$B$31*(1+$F4423)^1*Inputs!$B$21+Inputs!$B$22*(1+Inputs!$B$23)^1</f>
        <v>14844.092769893552</v>
      </c>
      <c r="S4423" s="36">
        <f>Inputs!$B$12*(1+$B4423)^2*$C4423+Inputs!$B$29*(1+$D4423)^2*Inputs!$B$19+Inputs!$B$30*(1+$E4423)^2*Inputs!$B$20+Inputs!$B$31*(1+$F4423)^2*Inputs!$B$21+Inputs!$B$22*(1+Inputs!$B$23)^2</f>
        <v>17373.853843243473</v>
      </c>
      <c r="T4423" s="36">
        <f>Inputs!$B$12*(1+$B4423)^3*$C4423+Inputs!$B$29*(1+$D4423)^3*Inputs!$B$19+Inputs!$B$30*(1+$E4423)^3*Inputs!$B$20+Inputs!$B$31*(1+$F4423)^3*Inputs!$B$21+Inputs!$B$22*(1+Inputs!$B$23)^3</f>
        <v>20750.906868530292</v>
      </c>
      <c r="U4423" s="36">
        <f>Inputs!$B$12*(1+$B4423)^4*$C4423+Inputs!$B$29*(1+$D4423)^4*Inputs!$B$19+Inputs!$B$30*(1+$E4423)^4*Inputs!$B$20+Inputs!$B$31*(1+$F4423)^4*Inputs!$B$21+Inputs!$B$22*(1+Inputs!$B$23)^4</f>
        <v>25274.802245933461</v>
      </c>
      <c r="V4423" s="35">
        <f>Inputs!$B$13/(Q4423*(1-$G4423))</f>
        <v>1.1895034544429384</v>
      </c>
      <c r="W4423" s="36">
        <f>Inputs!$B$13</f>
        <v>12660</v>
      </c>
      <c r="X4423" s="36">
        <f t="shared" si="683"/>
        <v>14091.394608839131</v>
      </c>
      <c r="Y4423" s="36">
        <f t="shared" si="684"/>
        <v>15988.613998490979</v>
      </c>
      <c r="Z4423" s="36">
        <f t="shared" si="685"/>
        <v>18494.128051070296</v>
      </c>
      <c r="AA4423" s="36">
        <f t="shared" si="686"/>
        <v>21792.438731880851</v>
      </c>
      <c r="AB4423" s="36">
        <f t="shared" si="687"/>
        <v>61242.349968024588</v>
      </c>
      <c r="AC4423" s="36">
        <f t="shared" si="688"/>
        <v>320409.09374672832</v>
      </c>
      <c r="AD4423" s="36">
        <f t="shared" si="689"/>
        <v>198485.17208358884</v>
      </c>
    </row>
    <row r="4424" spans="1:30" ht="14.25" customHeight="1" x14ac:dyDescent="0.25">
      <c r="A4424" s="16">
        <v>4408</v>
      </c>
      <c r="B4424" s="34">
        <v>0.483508703797844</v>
      </c>
      <c r="C4424" s="34">
        <v>5.6927692514558703E-2</v>
      </c>
      <c r="D4424" s="34">
        <v>3.7558777253120297E-2</v>
      </c>
      <c r="E4424" s="34">
        <v>4.0630372222124601E-2</v>
      </c>
      <c r="F4424" s="34">
        <v>2.70395274672014E-2</v>
      </c>
      <c r="G4424" s="34">
        <v>0.18429517674158999</v>
      </c>
      <c r="H4424" s="35">
        <v>1.1160025228906101</v>
      </c>
      <c r="I4424" s="34">
        <v>8.9584057758475E-2</v>
      </c>
      <c r="J4424" s="34">
        <v>2.3813697898910899E-2</v>
      </c>
      <c r="K4424" s="36">
        <f>Inputs!$B$12*(1+$B4424)^4</f>
        <v>290610.72981575516</v>
      </c>
      <c r="L4424" s="36">
        <f t="shared" si="680"/>
        <v>23434.75965767997</v>
      </c>
      <c r="M4424" s="36">
        <f t="shared" si="681"/>
        <v>302537.23874064174</v>
      </c>
      <c r="N4424" s="37">
        <f>M4424/Inputs!$B$6</f>
        <v>461.18481515341728</v>
      </c>
      <c r="O4424" s="38">
        <f>IF(N4424&gt;Inputs!$B$4,1,0)</f>
        <v>1</v>
      </c>
      <c r="P4424" s="34">
        <f t="shared" si="682"/>
        <v>6.5770359859564101E-2</v>
      </c>
      <c r="Q4424" s="36">
        <f>Inputs!$B$12*(1+$B4424)^0*$C4424+Inputs!$B$29*(1+$D4424)^0*Inputs!$B$19+Inputs!$B$30*(1+$E4424)^0*Inputs!$B$20+Inputs!$B$31*(1+$F4424)^0*Inputs!$B$21+Inputs!$B$22*(1+Inputs!$B$23)^0</f>
        <v>11437.705578300443</v>
      </c>
      <c r="R4424" s="36">
        <f>Inputs!$B$12*(1+$B4424)^1*$C4424+Inputs!$B$29*(1+$D4424)^1*Inputs!$B$19+Inputs!$B$30*(1+$E4424)^1*Inputs!$B$20+Inputs!$B$31*(1+$F4424)^1*Inputs!$B$21+Inputs!$B$22*(1+Inputs!$B$23)^1</f>
        <v>13368.129133544833</v>
      </c>
      <c r="S4424" s="36">
        <f>Inputs!$B$12*(1+$B4424)^2*$C4424+Inputs!$B$29*(1+$D4424)^2*Inputs!$B$19+Inputs!$B$30*(1+$E4424)^2*Inputs!$B$20+Inputs!$B$31*(1+$F4424)^2*Inputs!$B$21+Inputs!$B$22*(1+Inputs!$B$23)^2</f>
        <v>16107.095479768912</v>
      </c>
      <c r="T4424" s="36">
        <f>Inputs!$B$12*(1+$B4424)^3*$C4424+Inputs!$B$29*(1+$D4424)^3*Inputs!$B$19+Inputs!$B$30*(1+$E4424)^3*Inputs!$B$20+Inputs!$B$31*(1+$F4424)^3*Inputs!$B$21+Inputs!$B$22*(1+Inputs!$B$23)^3</f>
        <v>20041.064150810751</v>
      </c>
      <c r="U4424" s="36">
        <f>Inputs!$B$12*(1+$B4424)^4*$C4424+Inputs!$B$29*(1+$D4424)^4*Inputs!$B$19+Inputs!$B$30*(1+$E4424)^4*Inputs!$B$20+Inputs!$B$31*(1+$F4424)^4*Inputs!$B$21+Inputs!$B$22*(1+Inputs!$B$23)^4</f>
        <v>25743.186152976839</v>
      </c>
      <c r="V4424" s="35">
        <f>Inputs!$B$13/(Q4424*(1-$G4424))</f>
        <v>1.3569434916627996</v>
      </c>
      <c r="W4424" s="36">
        <f>Inputs!$B$13</f>
        <v>12660</v>
      </c>
      <c r="X4424" s="36">
        <f t="shared" si="683"/>
        <v>14139.886915274843</v>
      </c>
      <c r="Y4424" s="36">
        <f t="shared" si="684"/>
        <v>16245.568112996612</v>
      </c>
      <c r="Z4424" s="36">
        <f t="shared" si="685"/>
        <v>19228.655891415692</v>
      </c>
      <c r="AA4424" s="36">
        <f t="shared" si="686"/>
        <v>23434.75965767997</v>
      </c>
      <c r="AB4424" s="36">
        <f t="shared" si="687"/>
        <v>64991.348920564837</v>
      </c>
      <c r="AC4424" s="36">
        <f t="shared" si="688"/>
        <v>364796.96926901629</v>
      </c>
      <c r="AD4424" s="36">
        <f t="shared" si="689"/>
        <v>237545.8898200769</v>
      </c>
    </row>
    <row r="4425" spans="1:30" ht="14.25" customHeight="1" x14ac:dyDescent="0.25">
      <c r="A4425" s="16">
        <v>4409</v>
      </c>
      <c r="B4425" s="34">
        <v>0.30461510897612398</v>
      </c>
      <c r="C4425" s="34">
        <v>6.04181392161652E-2</v>
      </c>
      <c r="D4425" s="34">
        <v>3.4976134453370299E-2</v>
      </c>
      <c r="E4425" s="34">
        <v>3.2566203828442199E-2</v>
      </c>
      <c r="F4425" s="34">
        <v>2.95710362523092E-3</v>
      </c>
      <c r="G4425" s="34">
        <v>0.180286455564758</v>
      </c>
      <c r="H4425" s="35">
        <v>0.95841198753166301</v>
      </c>
      <c r="I4425" s="34">
        <v>9.3923112968113204E-2</v>
      </c>
      <c r="J4425" s="34">
        <v>2.3677236129950398E-2</v>
      </c>
      <c r="K4425" s="36">
        <f>Inputs!$B$12*(1+$B4425)^4</f>
        <v>173812.44380926693</v>
      </c>
      <c r="L4425" s="36">
        <f t="shared" si="680"/>
        <v>15019.58251401853</v>
      </c>
      <c r="M4425" s="36">
        <f t="shared" si="681"/>
        <v>192065.23040582176</v>
      </c>
      <c r="N4425" s="37">
        <f>M4425/Inputs!$B$6</f>
        <v>292.7823634235088</v>
      </c>
      <c r="O4425" s="38">
        <f>IF(N4425&gt;Inputs!$B$4,1,0)</f>
        <v>0</v>
      </c>
      <c r="P4425" s="34">
        <f t="shared" si="682"/>
        <v>7.0245876838162802E-2</v>
      </c>
      <c r="Q4425" s="36">
        <f>Inputs!$B$12*(1+$B4425)^0*$C4425+Inputs!$B$29*(1+$D4425)^0*Inputs!$B$19+Inputs!$B$30*(1+$E4425)^0*Inputs!$B$20+Inputs!$B$31*(1+$F4425)^0*Inputs!$B$21+Inputs!$B$22*(1+Inputs!$B$23)^0</f>
        <v>11647.132380396833</v>
      </c>
      <c r="R4425" s="36">
        <f>Inputs!$B$12*(1+$B4425)^1*$C4425+Inputs!$B$29*(1+$D4425)^1*Inputs!$B$19+Inputs!$B$30*(1+$E4425)^1*Inputs!$B$20+Inputs!$B$31*(1+$F4425)^1*Inputs!$B$21+Inputs!$B$22*(1+Inputs!$B$23)^1</f>
        <v>12892.86523444122</v>
      </c>
      <c r="S4425" s="36">
        <f>Inputs!$B$12*(1+$B4425)^2*$C4425+Inputs!$B$29*(1+$D4425)^2*Inputs!$B$19+Inputs!$B$30*(1+$E4425)^2*Inputs!$B$20+Inputs!$B$31*(1+$F4425)^2*Inputs!$B$21+Inputs!$B$22*(1+Inputs!$B$23)^2</f>
        <v>14479.638686879924</v>
      </c>
      <c r="T4425" s="36">
        <f>Inputs!$B$12*(1+$B4425)^3*$C4425+Inputs!$B$29*(1+$D4425)^3*Inputs!$B$19+Inputs!$B$30*(1+$E4425)^3*Inputs!$B$20+Inputs!$B$31*(1+$F4425)^3*Inputs!$B$21+Inputs!$B$22*(1+Inputs!$B$23)^3</f>
        <v>16510.082984128167</v>
      </c>
      <c r="U4425" s="36">
        <f>Inputs!$B$12*(1+$B4425)^4*$C4425+Inputs!$B$29*(1+$D4425)^4*Inputs!$B$19+Inputs!$B$30*(1+$E4425)^4*Inputs!$B$20+Inputs!$B$31*(1+$F4425)^4*Inputs!$B$21+Inputs!$B$22*(1+Inputs!$B$23)^4</f>
        <v>19118.046468666387</v>
      </c>
      <c r="V4425" s="35">
        <f>Inputs!$B$13/(Q4425*(1-$G4425))</f>
        <v>1.3260276588661073</v>
      </c>
      <c r="W4425" s="36">
        <f>Inputs!$B$13</f>
        <v>12660</v>
      </c>
      <c r="X4425" s="36">
        <f t="shared" si="683"/>
        <v>13042.782775603564</v>
      </c>
      <c r="Y4425" s="36">
        <f t="shared" si="684"/>
        <v>13557.185210916314</v>
      </c>
      <c r="Z4425" s="36">
        <f t="shared" si="685"/>
        <v>14214.490891399764</v>
      </c>
      <c r="AA4425" s="36">
        <f t="shared" si="686"/>
        <v>15019.58251401853</v>
      </c>
      <c r="AB4425" s="36">
        <f t="shared" si="687"/>
        <v>52342.817518090858</v>
      </c>
      <c r="AC4425" s="36">
        <f t="shared" si="688"/>
        <v>218876.97054730565</v>
      </c>
      <c r="AD4425" s="36">
        <f t="shared" si="689"/>
        <v>139722.4128877309</v>
      </c>
    </row>
    <row r="4426" spans="1:30" ht="14.25" customHeight="1" x14ac:dyDescent="0.25">
      <c r="A4426" s="16">
        <v>4410</v>
      </c>
      <c r="B4426" s="34">
        <v>0.29708447505610802</v>
      </c>
      <c r="C4426" s="34">
        <v>5.79002381282182E-2</v>
      </c>
      <c r="D4426" s="34">
        <v>3.7601777053818702E-2</v>
      </c>
      <c r="E4426" s="34">
        <v>2.8014458430968898E-2</v>
      </c>
      <c r="F4426" s="34">
        <v>1.6841196131955598E-2</v>
      </c>
      <c r="G4426" s="34">
        <v>0.18928332096259901</v>
      </c>
      <c r="H4426" s="35">
        <v>1.09176742500024</v>
      </c>
      <c r="I4426" s="34">
        <v>0.101512626535747</v>
      </c>
      <c r="J4426" s="34">
        <v>2.4225193809840999E-2</v>
      </c>
      <c r="K4426" s="36">
        <f>Inputs!$B$12*(1+$B4426)^4</f>
        <v>169833.86585350687</v>
      </c>
      <c r="L4426" s="36">
        <f t="shared" si="680"/>
        <v>16548.777950139513</v>
      </c>
      <c r="M4426" s="36">
        <f t="shared" si="681"/>
        <v>188883.98204933247</v>
      </c>
      <c r="N4426" s="37">
        <f>M4426/Inputs!$B$6</f>
        <v>287.93289946544581</v>
      </c>
      <c r="O4426" s="38">
        <f>IF(N4426&gt;Inputs!$B$4,1,0)</f>
        <v>0</v>
      </c>
      <c r="P4426" s="34">
        <f t="shared" si="682"/>
        <v>7.7287432725905991E-2</v>
      </c>
      <c r="Q4426" s="36">
        <f>Inputs!$B$12*(1+$B4426)^0*$C4426+Inputs!$B$29*(1+$D4426)^0*Inputs!$B$19+Inputs!$B$30*(1+$E4426)^0*Inputs!$B$20+Inputs!$B$31*(1+$F4426)^0*Inputs!$B$21+Inputs!$B$22*(1+Inputs!$B$23)^0</f>
        <v>11496.058315120012</v>
      </c>
      <c r="R4426" s="36">
        <f>Inputs!$B$12*(1+$B4426)^1*$C4426+Inputs!$B$29*(1+$D4426)^1*Inputs!$B$19+Inputs!$B$30*(1+$E4426)^1*Inputs!$B$20+Inputs!$B$31*(1+$F4426)^1*Inputs!$B$21+Inputs!$B$22*(1+Inputs!$B$23)^1</f>
        <v>12729.503218205644</v>
      </c>
      <c r="S4426" s="36">
        <f>Inputs!$B$12*(1+$B4426)^2*$C4426+Inputs!$B$29*(1+$D4426)^2*Inputs!$B$19+Inputs!$B$30*(1+$E4426)^2*Inputs!$B$20+Inputs!$B$31*(1+$F4426)^2*Inputs!$B$21+Inputs!$B$22*(1+Inputs!$B$23)^2</f>
        <v>14275.406059989498</v>
      </c>
      <c r="T4426" s="36">
        <f>Inputs!$B$12*(1+$B4426)^3*$C4426+Inputs!$B$29*(1+$D4426)^3*Inputs!$B$19+Inputs!$B$30*(1+$E4426)^3*Inputs!$B$20+Inputs!$B$31*(1+$F4426)^3*Inputs!$B$21+Inputs!$B$22*(1+Inputs!$B$23)^3</f>
        <v>16225.047031161421</v>
      </c>
      <c r="U4426" s="36">
        <f>Inputs!$B$12*(1+$B4426)^4*$C4426+Inputs!$B$29*(1+$D4426)^4*Inputs!$B$19+Inputs!$B$30*(1+$E4426)^4*Inputs!$B$20+Inputs!$B$31*(1+$F4426)^4*Inputs!$B$21+Inputs!$B$22*(1+Inputs!$B$23)^4</f>
        <v>18696.77443604888</v>
      </c>
      <c r="V4426" s="35">
        <f>Inputs!$B$13/(Q4426*(1-$G4426))</f>
        <v>1.3583623623931773</v>
      </c>
      <c r="W4426" s="36">
        <f>Inputs!$B$13</f>
        <v>12660</v>
      </c>
      <c r="X4426" s="36">
        <f t="shared" si="683"/>
        <v>13330.511218250336</v>
      </c>
      <c r="Y4426" s="36">
        <f t="shared" si="684"/>
        <v>14178.055531115331</v>
      </c>
      <c r="Z4426" s="36">
        <f t="shared" si="685"/>
        <v>15237.709138463741</v>
      </c>
      <c r="AA4426" s="36">
        <f t="shared" si="686"/>
        <v>16548.777950139513</v>
      </c>
      <c r="AB4426" s="36">
        <f t="shared" si="687"/>
        <v>53644.000572751989</v>
      </c>
      <c r="AC4426" s="36">
        <f t="shared" si="688"/>
        <v>219307.00381015893</v>
      </c>
      <c r="AD4426" s="36">
        <f t="shared" si="689"/>
        <v>135239.98147658046</v>
      </c>
    </row>
    <row r="4427" spans="1:30" ht="14.25" customHeight="1" x14ac:dyDescent="0.25">
      <c r="A4427" s="16">
        <v>4411</v>
      </c>
      <c r="B4427" s="34">
        <v>0.390098482266729</v>
      </c>
      <c r="C4427" s="34">
        <v>7.7401357503036394E-2</v>
      </c>
      <c r="D4427" s="34">
        <v>1.61592345388635E-2</v>
      </c>
      <c r="E4427" s="34">
        <v>1.86891783733663E-2</v>
      </c>
      <c r="F4427" s="34">
        <v>6.19028058525916E-3</v>
      </c>
      <c r="G4427" s="34">
        <v>0.19158860583672399</v>
      </c>
      <c r="H4427" s="35">
        <v>1.1556678224791801</v>
      </c>
      <c r="I4427" s="34">
        <v>9.0297531312168597E-2</v>
      </c>
      <c r="J4427" s="34">
        <v>2.73084279767997E-2</v>
      </c>
      <c r="K4427" s="36">
        <f>Inputs!$B$12*(1+$B4427)^4</f>
        <v>224044.10794955288</v>
      </c>
      <c r="L4427" s="36">
        <f t="shared" si="680"/>
        <v>23915.917503526529</v>
      </c>
      <c r="M4427" s="36">
        <f t="shared" si="681"/>
        <v>318992.74484464427</v>
      </c>
      <c r="N4427" s="37">
        <f>M4427/Inputs!$B$6</f>
        <v>486.2694281168358</v>
      </c>
      <c r="O4427" s="38">
        <f>IF(N4427&gt;Inputs!$B$4,1,0)</f>
        <v>1</v>
      </c>
      <c r="P4427" s="34">
        <f t="shared" si="682"/>
        <v>6.298910333536889E-2</v>
      </c>
      <c r="Q4427" s="36">
        <f>Inputs!$B$12*(1+$B4427)^0*$C4427+Inputs!$B$29*(1+$D4427)^0*Inputs!$B$19+Inputs!$B$30*(1+$E4427)^0*Inputs!$B$20+Inputs!$B$31*(1+$F4427)^0*Inputs!$B$21+Inputs!$B$22*(1+Inputs!$B$23)^0</f>
        <v>12666.125477609105</v>
      </c>
      <c r="R4427" s="36">
        <f>Inputs!$B$12*(1+$B4427)^1*$C4427+Inputs!$B$29*(1+$D4427)^1*Inputs!$B$19+Inputs!$B$30*(1+$E4427)^1*Inputs!$B$20+Inputs!$B$31*(1+$F4427)^1*Inputs!$B$21+Inputs!$B$22*(1+Inputs!$B$23)^1</f>
        <v>14536.932776101108</v>
      </c>
      <c r="S4427" s="36">
        <f>Inputs!$B$12*(1+$B4427)^2*$C4427+Inputs!$B$29*(1+$D4427)^2*Inputs!$B$19+Inputs!$B$30*(1+$E4427)^2*Inputs!$B$20+Inputs!$B$31*(1+$F4427)^2*Inputs!$B$21+Inputs!$B$22*(1+Inputs!$B$23)^2</f>
        <v>17114.302785497173</v>
      </c>
      <c r="T4427" s="36">
        <f>Inputs!$B$12*(1+$B4427)^3*$C4427+Inputs!$B$29*(1+$D4427)^3*Inputs!$B$19+Inputs!$B$30*(1+$E4427)^3*Inputs!$B$20+Inputs!$B$31*(1+$F4427)^3*Inputs!$B$21+Inputs!$B$22*(1+Inputs!$B$23)^3</f>
        <v>20673.895796096353</v>
      </c>
      <c r="U4427" s="36">
        <f>Inputs!$B$12*(1+$B4427)^4*$C4427+Inputs!$B$29*(1+$D4427)^4*Inputs!$B$19+Inputs!$B$30*(1+$E4427)^4*Inputs!$B$20+Inputs!$B$31*(1+$F4427)^4*Inputs!$B$21+Inputs!$B$22*(1+Inputs!$B$23)^4</f>
        <v>25598.917418936184</v>
      </c>
      <c r="V4427" s="35">
        <f>Inputs!$B$13/(Q4427*(1-$G4427))</f>
        <v>1.2363957215551897</v>
      </c>
      <c r="W4427" s="36">
        <f>Inputs!$B$13</f>
        <v>12660</v>
      </c>
      <c r="X4427" s="36">
        <f t="shared" si="683"/>
        <v>14292.727578545127</v>
      </c>
      <c r="Y4427" s="36">
        <f t="shared" si="684"/>
        <v>16547.574838930781</v>
      </c>
      <c r="Z4427" s="36">
        <f t="shared" si="685"/>
        <v>19651.992857278605</v>
      </c>
      <c r="AA4427" s="36">
        <f t="shared" si="686"/>
        <v>23915.917503526529</v>
      </c>
      <c r="AB4427" s="36">
        <f t="shared" si="687"/>
        <v>65831.438566947952</v>
      </c>
      <c r="AC4427" s="36">
        <f t="shared" si="688"/>
        <v>390051.96634343837</v>
      </c>
      <c r="AD4427" s="36">
        <f t="shared" si="689"/>
        <v>253161.30627769633</v>
      </c>
    </row>
    <row r="4428" spans="1:30" ht="14.25" customHeight="1" x14ac:dyDescent="0.25">
      <c r="A4428" s="16">
        <v>4412</v>
      </c>
      <c r="B4428" s="34">
        <v>0.28755721794712302</v>
      </c>
      <c r="C4428" s="34">
        <v>7.8455141005571896E-2</v>
      </c>
      <c r="D4428" s="34">
        <v>4.8196183539226098E-2</v>
      </c>
      <c r="E4428" s="34">
        <v>4.9668299139984502E-2</v>
      </c>
      <c r="F4428" s="34">
        <v>3.1466761138166502E-2</v>
      </c>
      <c r="G4428" s="34">
        <v>0.22607251401592099</v>
      </c>
      <c r="H4428" s="35">
        <v>1.10964835846208</v>
      </c>
      <c r="I4428" s="34">
        <v>0.10841261272681001</v>
      </c>
      <c r="J4428" s="34">
        <v>1.7343339140707899E-2</v>
      </c>
      <c r="K4428" s="36">
        <f>Inputs!$B$12*(1+$B4428)^4</f>
        <v>164898.76447910519</v>
      </c>
      <c r="L4428" s="36">
        <f t="shared" si="680"/>
        <v>19311.123174973858</v>
      </c>
      <c r="M4428" s="36">
        <f t="shared" si="681"/>
        <v>185812.14599227585</v>
      </c>
      <c r="N4428" s="37">
        <f>M4428/Inputs!$B$6</f>
        <v>283.250222549201</v>
      </c>
      <c r="O4428" s="38">
        <f>IF(N4428&gt;Inputs!$B$4,1,0)</f>
        <v>0</v>
      </c>
      <c r="P4428" s="34">
        <f t="shared" si="682"/>
        <v>9.1069273586102104E-2</v>
      </c>
      <c r="Q4428" s="36">
        <f>Inputs!$B$12*(1+$B4428)^0*$C4428+Inputs!$B$29*(1+$D4428)^0*Inputs!$B$19+Inputs!$B$30*(1+$E4428)^0*Inputs!$B$20+Inputs!$B$31*(1+$F4428)^0*Inputs!$B$21+Inputs!$B$22*(1+Inputs!$B$23)^0</f>
        <v>12729.352487761236</v>
      </c>
      <c r="R4428" s="36">
        <f>Inputs!$B$12*(1+$B4428)^1*$C4428+Inputs!$B$29*(1+$D4428)^1*Inputs!$B$19+Inputs!$B$30*(1+$E4428)^1*Inputs!$B$20+Inputs!$B$31*(1+$F4428)^1*Inputs!$B$21+Inputs!$B$22*(1+Inputs!$B$23)^1</f>
        <v>14439.653046997235</v>
      </c>
      <c r="S4428" s="36">
        <f>Inputs!$B$12*(1+$B4428)^2*$C4428+Inputs!$B$29*(1+$D4428)^2*Inputs!$B$19+Inputs!$B$30*(1+$E4428)^2*Inputs!$B$20+Inputs!$B$31*(1+$F4428)^2*Inputs!$B$21+Inputs!$B$22*(1+Inputs!$B$23)^2</f>
        <v>16555.450963960193</v>
      </c>
      <c r="T4428" s="36">
        <f>Inputs!$B$12*(1+$B4428)^3*$C4428+Inputs!$B$29*(1+$D4428)^3*Inputs!$B$19+Inputs!$B$30*(1+$E4428)^3*Inputs!$B$20+Inputs!$B$31*(1+$F4428)^3*Inputs!$B$21+Inputs!$B$22*(1+Inputs!$B$23)^3</f>
        <v>19189.431382330062</v>
      </c>
      <c r="U4428" s="36">
        <f>Inputs!$B$12*(1+$B4428)^4*$C4428+Inputs!$B$29*(1+$D4428)^4*Inputs!$B$19+Inputs!$B$30*(1+$E4428)^4*Inputs!$B$20+Inputs!$B$31*(1+$F4428)^4*Inputs!$B$21+Inputs!$B$22*(1+Inputs!$B$23)^4</f>
        <v>22486.501287393752</v>
      </c>
      <c r="V4428" s="35">
        <f>Inputs!$B$13/(Q4428*(1-$G4428))</f>
        <v>1.2850709973060774</v>
      </c>
      <c r="W4428" s="36">
        <f>Inputs!$B$13</f>
        <v>12660</v>
      </c>
      <c r="X4428" s="36">
        <f t="shared" si="683"/>
        <v>13870.884727250286</v>
      </c>
      <c r="Y4428" s="36">
        <f t="shared" si="684"/>
        <v>15341.432548508035</v>
      </c>
      <c r="Z4428" s="36">
        <f t="shared" si="685"/>
        <v>17130.951619430569</v>
      </c>
      <c r="AA4428" s="36">
        <f t="shared" si="686"/>
        <v>19311.123174973858</v>
      </c>
      <c r="AB4428" s="36">
        <f t="shared" si="687"/>
        <v>56869.697602230794</v>
      </c>
      <c r="AC4428" s="36">
        <f t="shared" si="688"/>
        <v>215726.35598999172</v>
      </c>
      <c r="AD4428" s="36">
        <f t="shared" si="689"/>
        <v>128942.44839004507</v>
      </c>
    </row>
    <row r="4429" spans="1:30" ht="14.25" customHeight="1" x14ac:dyDescent="0.25">
      <c r="A4429" s="16">
        <v>4413</v>
      </c>
      <c r="B4429" s="34">
        <v>0.39154245871501803</v>
      </c>
      <c r="C4429" s="34">
        <v>5.5538190319264401E-2</v>
      </c>
      <c r="D4429" s="34">
        <v>2.26816982681038E-2</v>
      </c>
      <c r="E4429" s="34">
        <v>6.1312160295442598E-2</v>
      </c>
      <c r="F4429" s="34">
        <v>-4.4741423921853402E-5</v>
      </c>
      <c r="G4429" s="34">
        <v>0.19076580405063401</v>
      </c>
      <c r="H4429" s="35">
        <v>1.03937505867128</v>
      </c>
      <c r="I4429" s="34">
        <v>9.8263656626843998E-2</v>
      </c>
      <c r="J4429" s="34">
        <v>2.3412009019057101E-2</v>
      </c>
      <c r="K4429" s="36">
        <f>Inputs!$B$12*(1+$B4429)^4</f>
        <v>224976.47022035459</v>
      </c>
      <c r="L4429" s="36">
        <f t="shared" si="680"/>
        <v>17841.031480174126</v>
      </c>
      <c r="M4429" s="36">
        <f t="shared" si="681"/>
        <v>208353.10701076739</v>
      </c>
      <c r="N4429" s="37">
        <f>M4429/Inputs!$B$6</f>
        <v>317.6114436139747</v>
      </c>
      <c r="O4429" s="38">
        <f>IF(N4429&gt;Inputs!$B$4,1,0)</f>
        <v>0</v>
      </c>
      <c r="P4429" s="34">
        <f t="shared" si="682"/>
        <v>7.4851647607786898E-2</v>
      </c>
      <c r="Q4429" s="36">
        <f>Inputs!$B$12*(1+$B4429)^0*$C4429+Inputs!$B$29*(1+$D4429)^0*Inputs!$B$19+Inputs!$B$30*(1+$E4429)^0*Inputs!$B$20+Inputs!$B$31*(1+$F4429)^0*Inputs!$B$21+Inputs!$B$22*(1+Inputs!$B$23)^0</f>
        <v>11354.335446582787</v>
      </c>
      <c r="R4429" s="36">
        <f>Inputs!$B$12*(1+$B4429)^1*$C4429+Inputs!$B$29*(1+$D4429)^1*Inputs!$B$19+Inputs!$B$30*(1+$E4429)^1*Inputs!$B$20+Inputs!$B$31*(1+$F4429)^1*Inputs!$B$21+Inputs!$B$22*(1+Inputs!$B$23)^1</f>
        <v>12818.602332872593</v>
      </c>
      <c r="S4429" s="36">
        <f>Inputs!$B$12*(1+$B4429)^2*$C4429+Inputs!$B$29*(1+$D4429)^2*Inputs!$B$19+Inputs!$B$30*(1+$E4429)^2*Inputs!$B$20+Inputs!$B$31*(1+$F4429)^2*Inputs!$B$21+Inputs!$B$22*(1+Inputs!$B$23)^2</f>
        <v>14802.791636604019</v>
      </c>
      <c r="T4429" s="36">
        <f>Inputs!$B$12*(1+$B4429)^3*$C4429+Inputs!$B$29*(1+$D4429)^3*Inputs!$B$19+Inputs!$B$30*(1+$E4429)^3*Inputs!$B$20+Inputs!$B$31*(1+$F4429)^3*Inputs!$B$21+Inputs!$B$22*(1+Inputs!$B$23)^3</f>
        <v>17507.481165345482</v>
      </c>
      <c r="U4429" s="36">
        <f>Inputs!$B$12*(1+$B4429)^4*$C4429+Inputs!$B$29*(1+$D4429)^4*Inputs!$B$19+Inputs!$B$30*(1+$E4429)^4*Inputs!$B$20+Inputs!$B$31*(1+$F4429)^4*Inputs!$B$21+Inputs!$B$22*(1+Inputs!$B$23)^4</f>
        <v>21211.60064140621</v>
      </c>
      <c r="V4429" s="35">
        <f>Inputs!$B$13/(Q4429*(1-$G4429))</f>
        <v>1.3778367319443372</v>
      </c>
      <c r="W4429" s="36">
        <f>Inputs!$B$13</f>
        <v>12660</v>
      </c>
      <c r="X4429" s="36">
        <f t="shared" si="683"/>
        <v>13414.909740054492</v>
      </c>
      <c r="Y4429" s="36">
        <f t="shared" si="684"/>
        <v>14477.79960149064</v>
      </c>
      <c r="Z4429" s="36">
        <f t="shared" si="685"/>
        <v>15924.306428282853</v>
      </c>
      <c r="AA4429" s="36">
        <f t="shared" si="686"/>
        <v>17841.031480174126</v>
      </c>
      <c r="AB4429" s="36">
        <f t="shared" si="687"/>
        <v>55689.316108012907</v>
      </c>
      <c r="AC4429" s="36">
        <f t="shared" si="688"/>
        <v>243932.18390823726</v>
      </c>
      <c r="AD4429" s="36">
        <f t="shared" si="689"/>
        <v>152663.7909027545</v>
      </c>
    </row>
    <row r="4430" spans="1:30" ht="14.25" customHeight="1" x14ac:dyDescent="0.25">
      <c r="A4430" s="16">
        <v>4414</v>
      </c>
      <c r="B4430" s="34">
        <v>0.33285947976298902</v>
      </c>
      <c r="C4430" s="34">
        <v>8.6742847787252206E-2</v>
      </c>
      <c r="D4430" s="34">
        <v>4.2847513342198003E-2</v>
      </c>
      <c r="E4430" s="34">
        <v>3.5695929873302203E-2</v>
      </c>
      <c r="F4430" s="34">
        <v>1.9650735291220502E-2</v>
      </c>
      <c r="G4430" s="34">
        <v>0.197419832980882</v>
      </c>
      <c r="H4430" s="35">
        <v>1.02483585902329</v>
      </c>
      <c r="I4430" s="34">
        <v>0.105257279195415</v>
      </c>
      <c r="J4430" s="34">
        <v>2.7829490038713298E-2</v>
      </c>
      <c r="K4430" s="36">
        <f>Inputs!$B$12*(1+$B4430)^4</f>
        <v>189360.203268268</v>
      </c>
      <c r="L4430" s="36">
        <f t="shared" si="680"/>
        <v>20978.352276961705</v>
      </c>
      <c r="M4430" s="36">
        <f t="shared" si="681"/>
        <v>228349.5612272314</v>
      </c>
      <c r="N4430" s="37">
        <f>M4430/Inputs!$B$6</f>
        <v>348.09384333419422</v>
      </c>
      <c r="O4430" s="38">
        <f>IF(N4430&gt;Inputs!$B$4,1,0)</f>
        <v>0</v>
      </c>
      <c r="P4430" s="34">
        <f t="shared" si="682"/>
        <v>7.7427789156701704E-2</v>
      </c>
      <c r="Q4430" s="36">
        <f>Inputs!$B$12*(1+$B4430)^0*$C4430+Inputs!$B$29*(1+$D4430)^0*Inputs!$B$19+Inputs!$B$30*(1+$E4430)^0*Inputs!$B$20+Inputs!$B$31*(1+$F4430)^0*Inputs!$B$21+Inputs!$B$22*(1+Inputs!$B$23)^0</f>
        <v>13226.614894662052</v>
      </c>
      <c r="R4430" s="36">
        <f>Inputs!$B$12*(1+$B4430)^1*$C4430+Inputs!$B$29*(1+$D4430)^1*Inputs!$B$19+Inputs!$B$30*(1+$E4430)^1*Inputs!$B$20+Inputs!$B$31*(1+$F4430)^1*Inputs!$B$21+Inputs!$B$22*(1+Inputs!$B$23)^1</f>
        <v>15209.641645013806</v>
      </c>
      <c r="S4430" s="36">
        <f>Inputs!$B$12*(1+$B4430)^2*$C4430+Inputs!$B$29*(1+$D4430)^2*Inputs!$B$19+Inputs!$B$30*(1+$E4430)^2*Inputs!$B$20+Inputs!$B$31*(1+$F4430)^2*Inputs!$B$21+Inputs!$B$22*(1+Inputs!$B$23)^2</f>
        <v>17778.238707537479</v>
      </c>
      <c r="T4430" s="36">
        <f>Inputs!$B$12*(1+$B4430)^3*$C4430+Inputs!$B$29*(1+$D4430)^3*Inputs!$B$19+Inputs!$B$30*(1+$E4430)^3*Inputs!$B$20+Inputs!$B$31*(1+$F4430)^3*Inputs!$B$21+Inputs!$B$22*(1+Inputs!$B$23)^3</f>
        <v>21124.692887460624</v>
      </c>
      <c r="U4430" s="36">
        <f>Inputs!$B$12*(1+$B4430)^4*$C4430+Inputs!$B$29*(1+$D4430)^4*Inputs!$B$19+Inputs!$B$30*(1+$E4430)^4*Inputs!$B$20+Inputs!$B$31*(1+$F4430)^4*Inputs!$B$21+Inputs!$B$22*(1+Inputs!$B$23)^4</f>
        <v>25505.194370540608</v>
      </c>
      <c r="V4430" s="35">
        <f>Inputs!$B$13/(Q4430*(1-$G4430))</f>
        <v>1.1926048561012803</v>
      </c>
      <c r="W4430" s="36">
        <f>Inputs!$B$13</f>
        <v>12660</v>
      </c>
      <c r="X4430" s="36">
        <f t="shared" si="683"/>
        <v>14046.088654445266</v>
      </c>
      <c r="Y4430" s="36">
        <f t="shared" si="684"/>
        <v>15819.734059004373</v>
      </c>
      <c r="Z4430" s="36">
        <f t="shared" si="685"/>
        <v>18086.432925822235</v>
      </c>
      <c r="AA4430" s="36">
        <f t="shared" si="686"/>
        <v>20978.352276961705</v>
      </c>
      <c r="AB4430" s="36">
        <f t="shared" si="687"/>
        <v>59508.267921829261</v>
      </c>
      <c r="AC4430" s="36">
        <f t="shared" si="688"/>
        <v>278481.0125347061</v>
      </c>
      <c r="AD4430" s="36">
        <f t="shared" si="689"/>
        <v>168841.29330540213</v>
      </c>
    </row>
    <row r="4431" spans="1:30" ht="14.25" customHeight="1" x14ac:dyDescent="0.25">
      <c r="A4431" s="16">
        <v>4415</v>
      </c>
      <c r="B4431" s="34">
        <v>0.15798020914934499</v>
      </c>
      <c r="C4431" s="34">
        <v>0.104254915094249</v>
      </c>
      <c r="D4431" s="34">
        <v>4.61468980865095E-2</v>
      </c>
      <c r="E4431" s="34">
        <v>4.0023245174897401E-2</v>
      </c>
      <c r="F4431" s="34">
        <v>1.39872715800845E-2</v>
      </c>
      <c r="G4431" s="34">
        <v>0.165338718824738</v>
      </c>
      <c r="H4431" s="35">
        <v>1.1304206646733499</v>
      </c>
      <c r="I4431" s="34">
        <v>9.9942935752291601E-2</v>
      </c>
      <c r="J4431" s="34">
        <v>2.5563533140125699E-2</v>
      </c>
      <c r="K4431" s="36">
        <f>Inputs!$B$12*(1+$B4431)^4</f>
        <v>107883.69147846891</v>
      </c>
      <c r="L4431" s="36">
        <f t="shared" si="680"/>
        <v>19170.086444483459</v>
      </c>
      <c r="M4431" s="36">
        <f t="shared" si="681"/>
        <v>222512.03447312553</v>
      </c>
      <c r="N4431" s="37">
        <f>M4431/Inputs!$B$6</f>
        <v>339.19517450171577</v>
      </c>
      <c r="O4431" s="38">
        <f>IF(N4431&gt;Inputs!$B$4,1,0)</f>
        <v>0</v>
      </c>
      <c r="P4431" s="34">
        <f t="shared" si="682"/>
        <v>7.4379402612165899E-2</v>
      </c>
      <c r="Q4431" s="36">
        <f>Inputs!$B$12*(1+$B4431)^0*$C4431+Inputs!$B$29*(1+$D4431)^0*Inputs!$B$19+Inputs!$B$30*(1+$E4431)^0*Inputs!$B$20+Inputs!$B$31*(1+$F4431)^0*Inputs!$B$21+Inputs!$B$22*(1+Inputs!$B$23)^0</f>
        <v>14277.338933081861</v>
      </c>
      <c r="R4431" s="36">
        <f>Inputs!$B$12*(1+$B4431)^1*$C4431+Inputs!$B$29*(1+$D4431)^1*Inputs!$B$19+Inputs!$B$30*(1+$E4431)^1*Inputs!$B$20+Inputs!$B$31*(1+$F4431)^1*Inputs!$B$21+Inputs!$B$22*(1+Inputs!$B$23)^1</f>
        <v>15512.375922260959</v>
      </c>
      <c r="S4431" s="36">
        <f>Inputs!$B$12*(1+$B4431)^2*$C4431+Inputs!$B$29*(1+$D4431)^2*Inputs!$B$19+Inputs!$B$30*(1+$E4431)^2*Inputs!$B$20+Inputs!$B$31*(1+$F4431)^2*Inputs!$B$21+Inputs!$B$22*(1+Inputs!$B$23)^2</f>
        <v>16913.390007940099</v>
      </c>
      <c r="T4431" s="36">
        <f>Inputs!$B$12*(1+$B4431)^3*$C4431+Inputs!$B$29*(1+$D4431)^3*Inputs!$B$19+Inputs!$B$30*(1+$E4431)^3*Inputs!$B$20+Inputs!$B$31*(1+$F4431)^3*Inputs!$B$21+Inputs!$B$22*(1+Inputs!$B$23)^3</f>
        <v>18505.480123657944</v>
      </c>
      <c r="U4431" s="36">
        <f>Inputs!$B$12*(1+$B4431)^4*$C4431+Inputs!$B$29*(1+$D4431)^4*Inputs!$B$19+Inputs!$B$30*(1+$E4431)^4*Inputs!$B$20+Inputs!$B$31*(1+$F4431)^4*Inputs!$B$21+Inputs!$B$22*(1+Inputs!$B$23)^4</f>
        <v>20317.661268977528</v>
      </c>
      <c r="V4431" s="35">
        <f>Inputs!$B$13/(Q4431*(1-$G4431))</f>
        <v>1.0623709059059476</v>
      </c>
      <c r="W4431" s="36">
        <f>Inputs!$B$13</f>
        <v>12660</v>
      </c>
      <c r="X4431" s="36">
        <f t="shared" si="683"/>
        <v>13975.401744319986</v>
      </c>
      <c r="Y4431" s="36">
        <f t="shared" si="684"/>
        <v>15477.766425102847</v>
      </c>
      <c r="Z4431" s="36">
        <f t="shared" si="685"/>
        <v>17197.489388969829</v>
      </c>
      <c r="AA4431" s="36">
        <f t="shared" si="686"/>
        <v>19170.086444483459</v>
      </c>
      <c r="AB4431" s="36">
        <f t="shared" si="687"/>
        <v>58346.047924385508</v>
      </c>
      <c r="AC4431" s="36">
        <f t="shared" si="688"/>
        <v>264322.39160509693</v>
      </c>
      <c r="AD4431" s="36">
        <f t="shared" si="689"/>
        <v>164165.98654874001</v>
      </c>
    </row>
    <row r="4432" spans="1:30" ht="14.25" customHeight="1" x14ac:dyDescent="0.25">
      <c r="A4432" s="16">
        <v>4416</v>
      </c>
      <c r="B4432" s="34">
        <v>0.16507937137099399</v>
      </c>
      <c r="C4432" s="34">
        <v>9.1155567933720205E-2</v>
      </c>
      <c r="D4432" s="34">
        <v>3.4944112308442798E-2</v>
      </c>
      <c r="E4432" s="34">
        <v>1.2729210771524301E-2</v>
      </c>
      <c r="F4432" s="34">
        <v>3.4348604562730201E-2</v>
      </c>
      <c r="G4432" s="34">
        <v>0.199045117400595</v>
      </c>
      <c r="H4432" s="35">
        <v>1.01453303999986</v>
      </c>
      <c r="I4432" s="34">
        <v>0.10631953197857399</v>
      </c>
      <c r="J4432" s="34">
        <v>2.2872467700949299E-2</v>
      </c>
      <c r="K4432" s="36">
        <f>Inputs!$B$12*(1+$B4432)^4</f>
        <v>110553.70497233114</v>
      </c>
      <c r="L4432" s="36">
        <f t="shared" si="680"/>
        <v>15504.158503645536</v>
      </c>
      <c r="M4432" s="36">
        <f t="shared" si="681"/>
        <v>166402.99798170253</v>
      </c>
      <c r="N4432" s="37">
        <f>M4432/Inputs!$B$6</f>
        <v>253.6631066794246</v>
      </c>
      <c r="O4432" s="38">
        <f>IF(N4432&gt;Inputs!$B$4,1,0)</f>
        <v>0</v>
      </c>
      <c r="P4432" s="34">
        <f t="shared" si="682"/>
        <v>8.3447064277624688E-2</v>
      </c>
      <c r="Q4432" s="36">
        <f>Inputs!$B$12*(1+$B4432)^0*$C4432+Inputs!$B$29*(1+$D4432)^0*Inputs!$B$19+Inputs!$B$30*(1+$E4432)^0*Inputs!$B$20+Inputs!$B$31*(1+$F4432)^0*Inputs!$B$21+Inputs!$B$22*(1+Inputs!$B$23)^0</f>
        <v>13491.378103450133</v>
      </c>
      <c r="R4432" s="36">
        <f>Inputs!$B$12*(1+$B4432)^1*$C4432+Inputs!$B$29*(1+$D4432)^1*Inputs!$B$19+Inputs!$B$30*(1+$E4432)^1*Inputs!$B$20+Inputs!$B$31*(1+$F4432)^1*Inputs!$B$21+Inputs!$B$22*(1+Inputs!$B$23)^1</f>
        <v>14627.493223479469</v>
      </c>
      <c r="S4432" s="36">
        <f>Inputs!$B$12*(1+$B4432)^2*$C4432+Inputs!$B$29*(1+$D4432)^2*Inputs!$B$19+Inputs!$B$30*(1+$E4432)^2*Inputs!$B$20+Inputs!$B$31*(1+$F4432)^2*Inputs!$B$21+Inputs!$B$22*(1+Inputs!$B$23)^2</f>
        <v>15920.343621450607</v>
      </c>
      <c r="T4432" s="36">
        <f>Inputs!$B$12*(1+$B4432)^3*$C4432+Inputs!$B$29*(1+$D4432)^3*Inputs!$B$19+Inputs!$B$30*(1+$E4432)^3*Inputs!$B$20+Inputs!$B$31*(1+$F4432)^3*Inputs!$B$21+Inputs!$B$22*(1+Inputs!$B$23)^3</f>
        <v>17394.800428276132</v>
      </c>
      <c r="U4432" s="36">
        <f>Inputs!$B$12*(1+$B4432)^4*$C4432+Inputs!$B$29*(1+$D4432)^4*Inputs!$B$19+Inputs!$B$30*(1+$E4432)^4*Inputs!$B$20+Inputs!$B$31*(1+$F4432)^4*Inputs!$B$21+Inputs!$B$22*(1+Inputs!$B$23)^4</f>
        <v>19079.805858204018</v>
      </c>
      <c r="V4432" s="35">
        <f>Inputs!$B$13/(Q4432*(1-$G4432))</f>
        <v>1.1715729576475837</v>
      </c>
      <c r="W4432" s="36">
        <f>Inputs!$B$13</f>
        <v>12660</v>
      </c>
      <c r="X4432" s="36">
        <f t="shared" si="683"/>
        <v>13266.135958202809</v>
      </c>
      <c r="Y4432" s="36">
        <f t="shared" si="684"/>
        <v>13938.040126472844</v>
      </c>
      <c r="Z4432" s="36">
        <f t="shared" si="685"/>
        <v>14681.918906187468</v>
      </c>
      <c r="AA4432" s="36">
        <f t="shared" si="686"/>
        <v>15504.158503645536</v>
      </c>
      <c r="AB4432" s="36">
        <f t="shared" si="687"/>
        <v>51731.436406446403</v>
      </c>
      <c r="AC4432" s="36">
        <f t="shared" si="688"/>
        <v>190045.95315048014</v>
      </c>
      <c r="AD4432" s="36">
        <f t="shared" si="689"/>
        <v>114671.56157525613</v>
      </c>
    </row>
    <row r="4433" spans="1:30" ht="14.25" customHeight="1" x14ac:dyDescent="0.25">
      <c r="A4433" s="16">
        <v>4417</v>
      </c>
      <c r="B4433" s="34">
        <v>0.204929445693877</v>
      </c>
      <c r="C4433" s="34">
        <v>0.108889645918991</v>
      </c>
      <c r="D4433" s="34">
        <v>3.3110250498744699E-2</v>
      </c>
      <c r="E4433" s="34">
        <v>3.9444779203044497E-2</v>
      </c>
      <c r="F4433" s="34">
        <v>3.7014142786235299E-2</v>
      </c>
      <c r="G4433" s="34">
        <v>0.185678604935549</v>
      </c>
      <c r="H4433" s="35">
        <v>1.14694501129051</v>
      </c>
      <c r="I4433" s="34">
        <v>9.8797313086975397E-2</v>
      </c>
      <c r="J4433" s="34">
        <v>2.6714093421489501E-2</v>
      </c>
      <c r="K4433" s="36">
        <f>Inputs!$B$12*(1+$B4433)^4</f>
        <v>126472.97107804853</v>
      </c>
      <c r="L4433" s="36">
        <f t="shared" ref="L4433:L4496" si="690">AA4433</f>
        <v>21565.98765535816</v>
      </c>
      <c r="M4433" s="36">
        <f t="shared" ref="M4433:M4496" si="691">AB4433+AD4433</f>
        <v>253825.29900693317</v>
      </c>
      <c r="N4433" s="37">
        <f>M4433/Inputs!$B$6</f>
        <v>386.92880946178838</v>
      </c>
      <c r="O4433" s="38">
        <f>IF(N4433&gt;Inputs!$B$4,1,0)</f>
        <v>0</v>
      </c>
      <c r="P4433" s="34">
        <f t="shared" ref="P4433:P4496" si="692">I4433-J4433</f>
        <v>7.2083219665485893E-2</v>
      </c>
      <c r="Q4433" s="36">
        <f>Inputs!$B$12*(1+$B4433)^0*$C4433+Inputs!$B$29*(1+$D4433)^0*Inputs!$B$19+Inputs!$B$30*(1+$E4433)^0*Inputs!$B$20+Inputs!$B$31*(1+$F4433)^0*Inputs!$B$21+Inputs!$B$22*(1+Inputs!$B$23)^0</f>
        <v>14555.42278256638</v>
      </c>
      <c r="R4433" s="36">
        <f>Inputs!$B$12*(1+$B4433)^1*$C4433+Inputs!$B$29*(1+$D4433)^1*Inputs!$B$19+Inputs!$B$30*(1+$E4433)^1*Inputs!$B$20+Inputs!$B$31*(1+$F4433)^1*Inputs!$B$21+Inputs!$B$22*(1+Inputs!$B$23)^1</f>
        <v>16200.589523145027</v>
      </c>
      <c r="S4433" s="36">
        <f>Inputs!$B$12*(1+$B4433)^2*$C4433+Inputs!$B$29*(1+$D4433)^2*Inputs!$B$19+Inputs!$B$30*(1+$E4433)^2*Inputs!$B$20+Inputs!$B$31*(1+$F4433)^2*Inputs!$B$21+Inputs!$B$22*(1+Inputs!$B$23)^2</f>
        <v>18131.767677780619</v>
      </c>
      <c r="T4433" s="36">
        <f>Inputs!$B$12*(1+$B4433)^3*$C4433+Inputs!$B$29*(1+$D4433)^3*Inputs!$B$19+Inputs!$B$30*(1+$E4433)^3*Inputs!$B$20+Inputs!$B$31*(1+$F4433)^3*Inputs!$B$21+Inputs!$B$22*(1+Inputs!$B$23)^3</f>
        <v>20405.625584824593</v>
      </c>
      <c r="U4433" s="36">
        <f>Inputs!$B$12*(1+$B4433)^4*$C4433+Inputs!$B$29*(1+$D4433)^4*Inputs!$B$19+Inputs!$B$30*(1+$E4433)^4*Inputs!$B$20+Inputs!$B$31*(1+$F4433)^4*Inputs!$B$21+Inputs!$B$22*(1+Inputs!$B$23)^4</f>
        <v>23090.370959788837</v>
      </c>
      <c r="V4433" s="35">
        <f>Inputs!$B$13/(Q4433*(1-$G4433))</f>
        <v>1.0681027559816265</v>
      </c>
      <c r="W4433" s="36">
        <f>Inputs!$B$13</f>
        <v>12660</v>
      </c>
      <c r="X4433" s="36">
        <f t="shared" ref="X4433:X4496" si="693">R4433*(1-$G4433)*($V4433+($H4433-$V4433)*1/4)</f>
        <v>14350.962711621418</v>
      </c>
      <c r="Y4433" s="36">
        <f t="shared" ref="Y4433:Y4496" si="694">S4433*(1-$G4433)*($V4433+($H4433-$V4433)*2/4)</f>
        <v>16352.68577696689</v>
      </c>
      <c r="Z4433" s="36">
        <f t="shared" ref="Z4433:Z4496" si="695">T4433*(1-$G4433)*($V4433+($H4433-$V4433)*3/4)</f>
        <v>18730.958907012133</v>
      </c>
      <c r="AA4433" s="36">
        <f t="shared" ref="AA4433:AA4496" si="696">U4433*(1-$G4433)*$H4433</f>
        <v>21565.98765535816</v>
      </c>
      <c r="AB4433" s="36">
        <f t="shared" ref="AB4433:AB4496" si="697">W4433/(1+$I4433)^1+X4433/(1+$I4433)^2+Y4433/(1+$I4433)^3+Z4433/(1+$I4433)^4+AA4433/(1+$I4433)^5</f>
        <v>62048.195323892258</v>
      </c>
      <c r="AC4433" s="36">
        <f t="shared" ref="AC4433:AC4496" si="698">AA4433*(1+$J4433)/($I4433-$J4433)</f>
        <v>307174.17405970738</v>
      </c>
      <c r="AD4433" s="36">
        <f t="shared" ref="AD4433:AD4496" si="699">AC4433/(1+$I4433)^5</f>
        <v>191777.10368304091</v>
      </c>
    </row>
    <row r="4434" spans="1:30" ht="14.25" customHeight="1" x14ac:dyDescent="0.25">
      <c r="A4434" s="16">
        <v>4418</v>
      </c>
      <c r="B4434" s="34">
        <v>0.205475261390026</v>
      </c>
      <c r="C4434" s="34">
        <v>6.3516597547573106E-2</v>
      </c>
      <c r="D4434" s="34">
        <v>1.40102384029982E-2</v>
      </c>
      <c r="E4434" s="34">
        <v>3.4305893146979301E-2</v>
      </c>
      <c r="F4434" s="34">
        <v>2.24087280345023E-2</v>
      </c>
      <c r="G4434" s="34">
        <v>0.206896587977103</v>
      </c>
      <c r="H4434" s="35">
        <v>1.01997177714534</v>
      </c>
      <c r="I4434" s="34">
        <v>9.3186520702400397E-2</v>
      </c>
      <c r="J4434" s="34">
        <v>3.05532420737482E-2</v>
      </c>
      <c r="K4434" s="36">
        <f>Inputs!$B$12*(1+$B4434)^4</f>
        <v>126702.28857774037</v>
      </c>
      <c r="L4434" s="36">
        <f t="shared" si="690"/>
        <v>13550.433952431989</v>
      </c>
      <c r="M4434" s="36">
        <f t="shared" si="691"/>
        <v>193106.22668066525</v>
      </c>
      <c r="N4434" s="37">
        <f>M4434/Inputs!$B$6</f>
        <v>294.36924798881898</v>
      </c>
      <c r="O4434" s="38">
        <f>IF(N4434&gt;Inputs!$B$4,1,0)</f>
        <v>0</v>
      </c>
      <c r="P4434" s="34">
        <f t="shared" si="692"/>
        <v>6.26332786286522E-2</v>
      </c>
      <c r="Q4434" s="36">
        <f>Inputs!$B$12*(1+$B4434)^0*$C4434+Inputs!$B$29*(1+$D4434)^0*Inputs!$B$19+Inputs!$B$30*(1+$E4434)^0*Inputs!$B$20+Inputs!$B$31*(1+$F4434)^0*Inputs!$B$21+Inputs!$B$22*(1+Inputs!$B$23)^0</f>
        <v>11833.039880281307</v>
      </c>
      <c r="R4434" s="36">
        <f>Inputs!$B$12*(1+$B4434)^1*$C4434+Inputs!$B$29*(1+$D4434)^1*Inputs!$B$19+Inputs!$B$30*(1+$E4434)^1*Inputs!$B$20+Inputs!$B$31*(1+$F4434)^1*Inputs!$B$21+Inputs!$B$22*(1+Inputs!$B$23)^1</f>
        <v>12780.569659195278</v>
      </c>
      <c r="S4434" s="36">
        <f>Inputs!$B$12*(1+$B4434)^2*$C4434+Inputs!$B$29*(1+$D4434)^2*Inputs!$B$19+Inputs!$B$30*(1+$E4434)^2*Inputs!$B$20+Inputs!$B$31*(1+$F4434)^2*Inputs!$B$21+Inputs!$B$22*(1+Inputs!$B$23)^2</f>
        <v>13892.798050972697</v>
      </c>
      <c r="T4434" s="36">
        <f>Inputs!$B$12*(1+$B4434)^3*$C4434+Inputs!$B$29*(1+$D4434)^3*Inputs!$B$19+Inputs!$B$30*(1+$E4434)^3*Inputs!$B$20+Inputs!$B$31*(1+$F4434)^3*Inputs!$B$21+Inputs!$B$22*(1+Inputs!$B$23)^3</f>
        <v>15202.885246584965</v>
      </c>
      <c r="U4434" s="36">
        <f>Inputs!$B$12*(1+$B4434)^4*$C4434+Inputs!$B$29*(1+$D4434)^4*Inputs!$B$19+Inputs!$B$30*(1+$E4434)^4*Inputs!$B$20+Inputs!$B$31*(1+$F4434)^4*Inputs!$B$21+Inputs!$B$22*(1+Inputs!$B$23)^4</f>
        <v>16750.787551105197</v>
      </c>
      <c r="V4434" s="35">
        <f>Inputs!$B$13/(Q4434*(1-$G4434))</f>
        <v>1.3489863624906271</v>
      </c>
      <c r="W4434" s="36">
        <f>Inputs!$B$13</f>
        <v>12660</v>
      </c>
      <c r="X4434" s="36">
        <f t="shared" si="693"/>
        <v>12839.999810425414</v>
      </c>
      <c r="Y4434" s="36">
        <f t="shared" si="694"/>
        <v>13051.09443065382</v>
      </c>
      <c r="Z4434" s="36">
        <f t="shared" si="695"/>
        <v>13290.039132797963</v>
      </c>
      <c r="AA4434" s="36">
        <f t="shared" si="696"/>
        <v>13550.433952431989</v>
      </c>
      <c r="AB4434" s="36">
        <f t="shared" si="697"/>
        <v>50299.997680846107</v>
      </c>
      <c r="AC4434" s="36">
        <f t="shared" si="698"/>
        <v>222955.65467647114</v>
      </c>
      <c r="AD4434" s="36">
        <f t="shared" si="699"/>
        <v>142806.22899981914</v>
      </c>
    </row>
    <row r="4435" spans="1:30" ht="14.25" customHeight="1" x14ac:dyDescent="0.25">
      <c r="A4435" s="16">
        <v>4419</v>
      </c>
      <c r="B4435" s="34">
        <v>0.32576192848385499</v>
      </c>
      <c r="C4435" s="34">
        <v>7.0646679162511702E-2</v>
      </c>
      <c r="D4435" s="34">
        <v>2.8021388383578202E-2</v>
      </c>
      <c r="E4435" s="34">
        <v>4.5471172686418697E-2</v>
      </c>
      <c r="F4435" s="34">
        <v>-5.2603345428738702E-3</v>
      </c>
      <c r="G4435" s="34">
        <v>0.21921274076995301</v>
      </c>
      <c r="H4435" s="35">
        <v>0.97500444351999704</v>
      </c>
      <c r="I4435" s="34">
        <v>0.10134563106309299</v>
      </c>
      <c r="J4435" s="34">
        <v>2.5051396543672801E-2</v>
      </c>
      <c r="K4435" s="36">
        <f>Inputs!$B$12*(1+$B4435)^4</f>
        <v>185358.89159166333</v>
      </c>
      <c r="L4435" s="36">
        <f t="shared" si="690"/>
        <v>16449.864308815966</v>
      </c>
      <c r="M4435" s="36">
        <f t="shared" si="691"/>
        <v>189816.22544878334</v>
      </c>
      <c r="N4435" s="37">
        <f>M4435/Inputs!$B$6</f>
        <v>289.35400220851119</v>
      </c>
      <c r="O4435" s="38">
        <f>IF(N4435&gt;Inputs!$B$4,1,0)</f>
        <v>0</v>
      </c>
      <c r="P4435" s="34">
        <f t="shared" si="692"/>
        <v>7.629423451942019E-2</v>
      </c>
      <c r="Q4435" s="36">
        <f>Inputs!$B$12*(1+$B4435)^0*$C4435+Inputs!$B$29*(1+$D4435)^0*Inputs!$B$19+Inputs!$B$30*(1+$E4435)^0*Inputs!$B$20+Inputs!$B$31*(1+$F4435)^0*Inputs!$B$21+Inputs!$B$22*(1+Inputs!$B$23)^0</f>
        <v>12260.844777177623</v>
      </c>
      <c r="R4435" s="36">
        <f>Inputs!$B$12*(1+$B4435)^1*$C4435+Inputs!$B$29*(1+$D4435)^1*Inputs!$B$19+Inputs!$B$30*(1+$E4435)^1*Inputs!$B$20+Inputs!$B$31*(1+$F4435)^1*Inputs!$B$21+Inputs!$B$22*(1+Inputs!$B$23)^1</f>
        <v>13755.529277529735</v>
      </c>
      <c r="S4435" s="36">
        <f>Inputs!$B$12*(1+$B4435)^2*$C4435+Inputs!$B$29*(1+$D4435)^2*Inputs!$B$19+Inputs!$B$30*(1+$E4435)^2*Inputs!$B$20+Inputs!$B$31*(1+$F4435)^2*Inputs!$B$21+Inputs!$B$22*(1+Inputs!$B$23)^2</f>
        <v>15705.87433505234</v>
      </c>
      <c r="T4435" s="36">
        <f>Inputs!$B$12*(1+$B4435)^3*$C4435+Inputs!$B$29*(1+$D4435)^3*Inputs!$B$19+Inputs!$B$30*(1+$E4435)^3*Inputs!$B$20+Inputs!$B$31*(1+$F4435)^3*Inputs!$B$21+Inputs!$B$22*(1+Inputs!$B$23)^3</f>
        <v>18258.661670023248</v>
      </c>
      <c r="U4435" s="36">
        <f>Inputs!$B$12*(1+$B4435)^4*$C4435+Inputs!$B$29*(1+$D4435)^4*Inputs!$B$19+Inputs!$B$30*(1+$E4435)^4*Inputs!$B$20+Inputs!$B$31*(1+$F4435)^4*Inputs!$B$21+Inputs!$B$22*(1+Inputs!$B$23)^4</f>
        <v>21608.419720503931</v>
      </c>
      <c r="V4435" s="35">
        <f>Inputs!$B$13/(Q4435*(1-$G4435))</f>
        <v>1.3224540575172665</v>
      </c>
      <c r="W4435" s="36">
        <f>Inputs!$B$13</f>
        <v>12660</v>
      </c>
      <c r="X4435" s="36">
        <f t="shared" si="693"/>
        <v>13270.4298229384</v>
      </c>
      <c r="Y4435" s="36">
        <f t="shared" si="694"/>
        <v>14086.805429257269</v>
      </c>
      <c r="Z4435" s="36">
        <f t="shared" si="695"/>
        <v>15138.112241247885</v>
      </c>
      <c r="AA4435" s="36">
        <f t="shared" si="696"/>
        <v>16449.864308815966</v>
      </c>
      <c r="AB4435" s="36">
        <f t="shared" si="697"/>
        <v>53421.343287462798</v>
      </c>
      <c r="AC4435" s="36">
        <f t="shared" si="698"/>
        <v>221012.19691002503</v>
      </c>
      <c r="AD4435" s="36">
        <f t="shared" si="699"/>
        <v>136394.88216132054</v>
      </c>
    </row>
    <row r="4436" spans="1:30" ht="14.25" customHeight="1" x14ac:dyDescent="0.25">
      <c r="A4436" s="16">
        <v>4420</v>
      </c>
      <c r="B4436" s="34">
        <v>0.17719554426629899</v>
      </c>
      <c r="C4436" s="34">
        <v>9.9778420944062404E-2</v>
      </c>
      <c r="D4436" s="34">
        <v>3.3560633373067597E-2</v>
      </c>
      <c r="E4436" s="34">
        <v>6.3995254203298796E-2</v>
      </c>
      <c r="F4436" s="34">
        <v>1.13833488188576E-2</v>
      </c>
      <c r="G4436" s="34">
        <v>0.173513346490377</v>
      </c>
      <c r="H4436" s="35">
        <v>1.00302933680703</v>
      </c>
      <c r="I4436" s="34">
        <v>9.2517808386800598E-2</v>
      </c>
      <c r="J4436" s="34">
        <v>2.7778300164628299E-2</v>
      </c>
      <c r="K4436" s="36">
        <f>Inputs!$B$12*(1+$B4436)^4</f>
        <v>115224.72726135141</v>
      </c>
      <c r="L4436" s="36">
        <f t="shared" si="690"/>
        <v>17087.087890627983</v>
      </c>
      <c r="M4436" s="36">
        <f t="shared" si="691"/>
        <v>230457.82610434305</v>
      </c>
      <c r="N4436" s="37">
        <f>M4436/Inputs!$B$6</f>
        <v>351.30766174442539</v>
      </c>
      <c r="O4436" s="38">
        <f>IF(N4436&gt;Inputs!$B$4,1,0)</f>
        <v>0</v>
      </c>
      <c r="P4436" s="34">
        <f t="shared" si="692"/>
        <v>6.4739508222172296E-2</v>
      </c>
      <c r="Q4436" s="36">
        <f>Inputs!$B$12*(1+$B4436)^0*$C4436+Inputs!$B$29*(1+$D4436)^0*Inputs!$B$19+Inputs!$B$30*(1+$E4436)^0*Inputs!$B$20+Inputs!$B$31*(1+$F4436)^0*Inputs!$B$21+Inputs!$B$22*(1+Inputs!$B$23)^0</f>
        <v>14008.749284070665</v>
      </c>
      <c r="R4436" s="36">
        <f>Inputs!$B$12*(1+$B4436)^1*$C4436+Inputs!$B$29*(1+$D4436)^1*Inputs!$B$19+Inputs!$B$30*(1+$E4436)^1*Inputs!$B$20+Inputs!$B$31*(1+$F4436)^1*Inputs!$B$21+Inputs!$B$22*(1+Inputs!$B$23)^1</f>
        <v>15323.297127079102</v>
      </c>
      <c r="S4436" s="36">
        <f>Inputs!$B$12*(1+$B4436)^2*$C4436+Inputs!$B$29*(1+$D4436)^2*Inputs!$B$19+Inputs!$B$30*(1+$E4436)^2*Inputs!$B$20+Inputs!$B$31*(1+$F4436)^2*Inputs!$B$21+Inputs!$B$22*(1+Inputs!$B$23)^2</f>
        <v>16838.328103118492</v>
      </c>
      <c r="T4436" s="36">
        <f>Inputs!$B$12*(1+$B4436)^3*$C4436+Inputs!$B$29*(1+$D4436)^3*Inputs!$B$19+Inputs!$B$30*(1+$E4436)^3*Inputs!$B$20+Inputs!$B$31*(1+$F4436)^3*Inputs!$B$21+Inputs!$B$22*(1+Inputs!$B$23)^3</f>
        <v>18587.877204697979</v>
      </c>
      <c r="U4436" s="36">
        <f>Inputs!$B$12*(1+$B4436)^4*$C4436+Inputs!$B$29*(1+$D4436)^4*Inputs!$B$19+Inputs!$B$30*(1+$E4436)^4*Inputs!$B$20+Inputs!$B$31*(1+$F4436)^4*Inputs!$B$21+Inputs!$B$22*(1+Inputs!$B$23)^4</f>
        <v>20611.925923561328</v>
      </c>
      <c r="V4436" s="35">
        <f>Inputs!$B$13/(Q4436*(1-$G4436))</f>
        <v>1.0934489154520615</v>
      </c>
      <c r="W4436" s="36">
        <f>Inputs!$B$13</f>
        <v>12660</v>
      </c>
      <c r="X4436" s="36">
        <f t="shared" si="693"/>
        <v>13561.704704504318</v>
      </c>
      <c r="Y4436" s="36">
        <f t="shared" si="694"/>
        <v>14587.980645460771</v>
      </c>
      <c r="Z4436" s="36">
        <f t="shared" si="695"/>
        <v>15756.441702348393</v>
      </c>
      <c r="AA4436" s="36">
        <f t="shared" si="696"/>
        <v>17087.087890627983</v>
      </c>
      <c r="AB4436" s="36">
        <f t="shared" si="697"/>
        <v>56174.645483551758</v>
      </c>
      <c r="AC4436" s="36">
        <f t="shared" si="698"/>
        <v>271267.71007782547</v>
      </c>
      <c r="AD4436" s="36">
        <f t="shared" si="699"/>
        <v>174283.1806207913</v>
      </c>
    </row>
    <row r="4437" spans="1:30" ht="14.25" customHeight="1" x14ac:dyDescent="0.25">
      <c r="A4437" s="16">
        <v>4421</v>
      </c>
      <c r="B4437" s="34">
        <v>0.14570746294464501</v>
      </c>
      <c r="C4437" s="34">
        <v>7.9269246522036305E-2</v>
      </c>
      <c r="D4437" s="34">
        <v>1.21393859181176E-2</v>
      </c>
      <c r="E4437" s="34">
        <v>4.2814346765724799E-2</v>
      </c>
      <c r="F4437" s="34">
        <v>2.5227371921685501E-2</v>
      </c>
      <c r="G4437" s="34">
        <v>0.21310918733942999</v>
      </c>
      <c r="H4437" s="35">
        <v>1.05295153126159</v>
      </c>
      <c r="I4437" s="34">
        <v>9.7228045019598294E-2</v>
      </c>
      <c r="J4437" s="34">
        <v>2.1299454066485202E-2</v>
      </c>
      <c r="K4437" s="36">
        <f>Inputs!$B$12*(1+$B4437)^4</f>
        <v>103382.3067987094</v>
      </c>
      <c r="L4437" s="36">
        <f t="shared" si="690"/>
        <v>14104.350328323922</v>
      </c>
      <c r="M4437" s="36">
        <f t="shared" si="691"/>
        <v>170033.13912933317</v>
      </c>
      <c r="N4437" s="37">
        <f>M4437/Inputs!$B$6</f>
        <v>259.19685842886156</v>
      </c>
      <c r="O4437" s="38">
        <f>IF(N4437&gt;Inputs!$B$4,1,0)</f>
        <v>0</v>
      </c>
      <c r="P4437" s="34">
        <f t="shared" si="692"/>
        <v>7.5928590953113093E-2</v>
      </c>
      <c r="Q4437" s="36">
        <f>Inputs!$B$12*(1+$B4437)^0*$C4437+Inputs!$B$29*(1+$D4437)^0*Inputs!$B$19+Inputs!$B$30*(1+$E4437)^0*Inputs!$B$20+Inputs!$B$31*(1+$F4437)^0*Inputs!$B$21+Inputs!$B$22*(1+Inputs!$B$23)^0</f>
        <v>12778.198818749101</v>
      </c>
      <c r="R4437" s="36">
        <f>Inputs!$B$12*(1+$B4437)^1*$C4437+Inputs!$B$29*(1+$D4437)^1*Inputs!$B$19+Inputs!$B$30*(1+$E4437)^1*Inputs!$B$20+Inputs!$B$31*(1+$F4437)^1*Inputs!$B$21+Inputs!$B$22*(1+Inputs!$B$23)^1</f>
        <v>13663.578061055458</v>
      </c>
      <c r="S4437" s="36">
        <f>Inputs!$B$12*(1+$B4437)^2*$C4437+Inputs!$B$29*(1+$D4437)^2*Inputs!$B$19+Inputs!$B$30*(1+$E4437)^2*Inputs!$B$20+Inputs!$B$31*(1+$F4437)^2*Inputs!$B$21+Inputs!$B$22*(1+Inputs!$B$23)^2</f>
        <v>14655.823444585767</v>
      </c>
      <c r="T4437" s="36">
        <f>Inputs!$B$12*(1+$B4437)^3*$C4437+Inputs!$B$29*(1+$D4437)^3*Inputs!$B$19+Inputs!$B$30*(1+$E4437)^3*Inputs!$B$20+Inputs!$B$31*(1+$F4437)^3*Inputs!$B$21+Inputs!$B$22*(1+Inputs!$B$23)^3</f>
        <v>15769.861244326368</v>
      </c>
      <c r="U4437" s="36">
        <f>Inputs!$B$12*(1+$B4437)^4*$C4437+Inputs!$B$29*(1+$D4437)^4*Inputs!$B$19+Inputs!$B$30*(1+$E4437)^4*Inputs!$B$20+Inputs!$B$31*(1+$F4437)^4*Inputs!$B$21+Inputs!$B$22*(1+Inputs!$B$23)^4</f>
        <v>17022.770001332687</v>
      </c>
      <c r="V4437" s="35">
        <f>Inputs!$B$13/(Q4437*(1-$G4437))</f>
        <v>1.2590691701070447</v>
      </c>
      <c r="W4437" s="36">
        <f>Inputs!$B$13</f>
        <v>12660</v>
      </c>
      <c r="X4437" s="36">
        <f t="shared" si="693"/>
        <v>12983.158427107903</v>
      </c>
      <c r="Y4437" s="36">
        <f t="shared" si="694"/>
        <v>13331.727310127642</v>
      </c>
      <c r="Z4437" s="36">
        <f t="shared" si="695"/>
        <v>13705.679531791389</v>
      </c>
      <c r="AA4437" s="36">
        <f t="shared" si="696"/>
        <v>14104.350328323922</v>
      </c>
      <c r="AB4437" s="36">
        <f t="shared" si="697"/>
        <v>50739.758027977347</v>
      </c>
      <c r="AC4437" s="36">
        <f t="shared" si="698"/>
        <v>189714.63989335462</v>
      </c>
      <c r="AD4437" s="36">
        <f t="shared" si="699"/>
        <v>119293.38110135583</v>
      </c>
    </row>
    <row r="4438" spans="1:30" ht="14.25" customHeight="1" x14ac:dyDescent="0.25">
      <c r="A4438" s="16">
        <v>4422</v>
      </c>
      <c r="B4438" s="34">
        <v>0.25947246142012598</v>
      </c>
      <c r="C4438" s="34">
        <v>9.5778815685270399E-2</v>
      </c>
      <c r="D4438" s="34">
        <v>1.4164449183063201E-2</v>
      </c>
      <c r="E4438" s="34">
        <v>4.9858524384629302E-2</v>
      </c>
      <c r="F4438" s="34">
        <v>1.6713199804114402E-2</v>
      </c>
      <c r="G4438" s="34">
        <v>0.19375863561748699</v>
      </c>
      <c r="H4438" s="35">
        <v>0.97680997134497405</v>
      </c>
      <c r="I4438" s="34">
        <v>9.4657135512591306E-2</v>
      </c>
      <c r="J4438" s="34">
        <v>2.4726199852645198E-2</v>
      </c>
      <c r="K4438" s="36">
        <f>Inputs!$B$12*(1+$B4438)^4</f>
        <v>150975.31848891513</v>
      </c>
      <c r="L4438" s="36">
        <f t="shared" si="690"/>
        <v>18297.194010997213</v>
      </c>
      <c r="M4438" s="36">
        <f t="shared" si="691"/>
        <v>228058.25868357354</v>
      </c>
      <c r="N4438" s="37">
        <f>M4438/Inputs!$B$6</f>
        <v>347.64978457861821</v>
      </c>
      <c r="O4438" s="38">
        <f>IF(N4438&gt;Inputs!$B$4,1,0)</f>
        <v>0</v>
      </c>
      <c r="P4438" s="34">
        <f t="shared" si="692"/>
        <v>6.9930935659946111E-2</v>
      </c>
      <c r="Q4438" s="36">
        <f>Inputs!$B$12*(1+$B4438)^0*$C4438+Inputs!$B$29*(1+$D4438)^0*Inputs!$B$19+Inputs!$B$30*(1+$E4438)^0*Inputs!$B$20+Inputs!$B$31*(1+$F4438)^0*Inputs!$B$21+Inputs!$B$22*(1+Inputs!$B$23)^0</f>
        <v>13768.772968543144</v>
      </c>
      <c r="R4438" s="36">
        <f>Inputs!$B$12*(1+$B4438)^1*$C4438+Inputs!$B$29*(1+$D4438)^1*Inputs!$B$19+Inputs!$B$30*(1+$E4438)^1*Inputs!$B$20+Inputs!$B$31*(1+$F4438)^1*Inputs!$B$21+Inputs!$B$22*(1+Inputs!$B$23)^1</f>
        <v>15438.202456890209</v>
      </c>
      <c r="S4438" s="36">
        <f>Inputs!$B$12*(1+$B4438)^2*$C4438+Inputs!$B$29*(1+$D4438)^2*Inputs!$B$19+Inputs!$B$30*(1+$E4438)^2*Inputs!$B$20+Inputs!$B$31*(1+$F4438)^2*Inputs!$B$21+Inputs!$B$22*(1+Inputs!$B$23)^2</f>
        <v>17500.62873436556</v>
      </c>
      <c r="T4438" s="36">
        <f>Inputs!$B$12*(1+$B4438)^3*$C4438+Inputs!$B$29*(1+$D4438)^3*Inputs!$B$19+Inputs!$B$30*(1+$E4438)^3*Inputs!$B$20+Inputs!$B$31*(1+$F4438)^3*Inputs!$B$21+Inputs!$B$22*(1+Inputs!$B$23)^3</f>
        <v>20056.722218706498</v>
      </c>
      <c r="U4438" s="36">
        <f>Inputs!$B$12*(1+$B4438)^4*$C4438+Inputs!$B$29*(1+$D4438)^4*Inputs!$B$19+Inputs!$B$30*(1+$E4438)^4*Inputs!$B$20+Inputs!$B$31*(1+$F4438)^4*Inputs!$B$21+Inputs!$B$22*(1+Inputs!$B$23)^4</f>
        <v>23233.216146925464</v>
      </c>
      <c r="V4438" s="35">
        <f>Inputs!$B$13/(Q4438*(1-$G4438))</f>
        <v>1.1404424928947368</v>
      </c>
      <c r="W4438" s="36">
        <f>Inputs!$B$13</f>
        <v>12660</v>
      </c>
      <c r="X4438" s="36">
        <f t="shared" si="693"/>
        <v>13685.81340228646</v>
      </c>
      <c r="Y4438" s="36">
        <f t="shared" si="694"/>
        <v>14936.931140692986</v>
      </c>
      <c r="Z4438" s="36">
        <f t="shared" si="695"/>
        <v>16457.070697618299</v>
      </c>
      <c r="AA4438" s="36">
        <f t="shared" si="696"/>
        <v>18297.194010997213</v>
      </c>
      <c r="AB4438" s="36">
        <f t="shared" si="697"/>
        <v>57476.560932008833</v>
      </c>
      <c r="AC4438" s="36">
        <f t="shared" si="698"/>
        <v>268116.16218077927</v>
      </c>
      <c r="AD4438" s="36">
        <f t="shared" si="699"/>
        <v>170581.6977515647</v>
      </c>
    </row>
    <row r="4439" spans="1:30" ht="14.25" customHeight="1" x14ac:dyDescent="0.25">
      <c r="A4439" s="16">
        <v>4423</v>
      </c>
      <c r="B4439" s="34">
        <v>0.44522558870500001</v>
      </c>
      <c r="C4439" s="34">
        <v>8.3047292364693104E-2</v>
      </c>
      <c r="D4439" s="34">
        <v>5.6574545167861097E-2</v>
      </c>
      <c r="E4439" s="34">
        <v>5.1283314109315102E-2</v>
      </c>
      <c r="F4439" s="34">
        <v>2.6526102650909902E-2</v>
      </c>
      <c r="G4439" s="34">
        <v>0.197696046801071</v>
      </c>
      <c r="H4439" s="35">
        <v>1.03075959624775</v>
      </c>
      <c r="I4439" s="34">
        <v>0.101320464725607</v>
      </c>
      <c r="J4439" s="34">
        <v>2.2632733507681999E-2</v>
      </c>
      <c r="K4439" s="36">
        <f>Inputs!$B$12*(1+$B4439)^4</f>
        <v>261754.29718310988</v>
      </c>
      <c r="L4439" s="36">
        <f t="shared" si="690"/>
        <v>25915.823191699285</v>
      </c>
      <c r="M4439" s="36">
        <f t="shared" si="691"/>
        <v>274552.62784476927</v>
      </c>
      <c r="N4439" s="37">
        <f>M4439/Inputs!$B$6</f>
        <v>418.52534732434339</v>
      </c>
      <c r="O4439" s="38">
        <f>IF(N4439&gt;Inputs!$B$4,1,0)</f>
        <v>1</v>
      </c>
      <c r="P4439" s="34">
        <f t="shared" si="692"/>
        <v>7.8687731217925008E-2</v>
      </c>
      <c r="Q4439" s="36">
        <f>Inputs!$B$12*(1+$B4439)^0*$C4439+Inputs!$B$29*(1+$D4439)^0*Inputs!$B$19+Inputs!$B$30*(1+$E4439)^0*Inputs!$B$20+Inputs!$B$31*(1+$F4439)^0*Inputs!$B$21+Inputs!$B$22*(1+Inputs!$B$23)^0</f>
        <v>13004.881569308509</v>
      </c>
      <c r="R4439" s="36">
        <f>Inputs!$B$12*(1+$B4439)^1*$C4439+Inputs!$B$29*(1+$D4439)^1*Inputs!$B$19+Inputs!$B$30*(1+$E4439)^1*Inputs!$B$20+Inputs!$B$31*(1+$F4439)^1*Inputs!$B$21+Inputs!$B$22*(1+Inputs!$B$23)^1</f>
        <v>15589.444414974194</v>
      </c>
      <c r="S4439" s="36">
        <f>Inputs!$B$12*(1+$B4439)^2*$C4439+Inputs!$B$29*(1+$D4439)^2*Inputs!$B$19+Inputs!$B$30*(1+$E4439)^2*Inputs!$B$20+Inputs!$B$31*(1+$F4439)^2*Inputs!$B$21+Inputs!$B$22*(1+Inputs!$B$23)^2</f>
        <v>19180.00029044877</v>
      </c>
      <c r="T4439" s="36">
        <f>Inputs!$B$12*(1+$B4439)^3*$C4439+Inputs!$B$29*(1+$D4439)^3*Inputs!$B$19+Inputs!$B$30*(1+$E4439)^3*Inputs!$B$20+Inputs!$B$31*(1+$F4439)^3*Inputs!$B$21+Inputs!$B$22*(1+Inputs!$B$23)^3</f>
        <v>24217.268613988359</v>
      </c>
      <c r="U4439" s="36">
        <f>Inputs!$B$12*(1+$B4439)^4*$C4439+Inputs!$B$29*(1+$D4439)^4*Inputs!$B$19+Inputs!$B$30*(1+$E4439)^4*Inputs!$B$20+Inputs!$B$31*(1+$F4439)^4*Inputs!$B$21+Inputs!$B$22*(1+Inputs!$B$23)^4</f>
        <v>31337.81334816102</v>
      </c>
      <c r="V4439" s="35">
        <f>Inputs!$B$13/(Q4439*(1-$G4439))</f>
        <v>1.213356363017861</v>
      </c>
      <c r="W4439" s="36">
        <f>Inputs!$B$13</f>
        <v>12660</v>
      </c>
      <c r="X4439" s="36">
        <f t="shared" si="693"/>
        <v>14605.065779829076</v>
      </c>
      <c r="Y4439" s="36">
        <f t="shared" si="694"/>
        <v>17266.441443749412</v>
      </c>
      <c r="Z4439" s="36">
        <f t="shared" si="695"/>
        <v>20914.203321272336</v>
      </c>
      <c r="AA4439" s="36">
        <f t="shared" si="696"/>
        <v>25915.823191699285</v>
      </c>
      <c r="AB4439" s="36">
        <f t="shared" si="697"/>
        <v>66674.341540541063</v>
      </c>
      <c r="AC4439" s="36">
        <f t="shared" si="698"/>
        <v>336804.33660275617</v>
      </c>
      <c r="AD4439" s="36">
        <f t="shared" si="699"/>
        <v>207878.28630422824</v>
      </c>
    </row>
    <row r="4440" spans="1:30" ht="14.25" customHeight="1" x14ac:dyDescent="0.25">
      <c r="A4440" s="16">
        <v>4424</v>
      </c>
      <c r="B4440" s="34">
        <v>0.29879186750861803</v>
      </c>
      <c r="C4440" s="34">
        <v>4.77424959697859E-2</v>
      </c>
      <c r="D4440" s="34">
        <v>2.4454477539556398E-2</v>
      </c>
      <c r="E4440" s="34">
        <v>2.7891534745990001E-2</v>
      </c>
      <c r="F4440" s="34">
        <v>2.2652069719797101E-2</v>
      </c>
      <c r="G4440" s="34">
        <v>0.18405921491807001</v>
      </c>
      <c r="H4440" s="35">
        <v>1.13491163103203</v>
      </c>
      <c r="I4440" s="34">
        <v>0.100503089079963</v>
      </c>
      <c r="J4440" s="34">
        <v>3.3799095752570202E-2</v>
      </c>
      <c r="K4440" s="36">
        <f>Inputs!$B$12*(1+$B4440)^4</f>
        <v>170729.86336087683</v>
      </c>
      <c r="L4440" s="36">
        <f t="shared" si="690"/>
        <v>15681.393965300242</v>
      </c>
      <c r="M4440" s="36">
        <f t="shared" si="691"/>
        <v>202995.66107891643</v>
      </c>
      <c r="N4440" s="37">
        <f>M4440/Inputs!$B$6</f>
        <v>309.44460530322624</v>
      </c>
      <c r="O4440" s="38">
        <f>IF(N4440&gt;Inputs!$B$4,1,0)</f>
        <v>0</v>
      </c>
      <c r="P4440" s="34">
        <f t="shared" si="692"/>
        <v>6.6703993327392797E-2</v>
      </c>
      <c r="Q4440" s="36">
        <f>Inputs!$B$12*(1+$B4440)^0*$C4440+Inputs!$B$29*(1+$D4440)^0*Inputs!$B$19+Inputs!$B$30*(1+$E4440)^0*Inputs!$B$20+Inputs!$B$31*(1+$F4440)^0*Inputs!$B$21+Inputs!$B$22*(1+Inputs!$B$23)^0</f>
        <v>10886.593785614077</v>
      </c>
      <c r="R4440" s="36">
        <f>Inputs!$B$12*(1+$B4440)^1*$C4440+Inputs!$B$29*(1+$D4440)^1*Inputs!$B$19+Inputs!$B$30*(1+$E4440)^1*Inputs!$B$20+Inputs!$B$31*(1+$F4440)^1*Inputs!$B$21+Inputs!$B$22*(1+Inputs!$B$23)^1</f>
        <v>11926.41210752788</v>
      </c>
      <c r="S4440" s="36">
        <f>Inputs!$B$12*(1+$B4440)^2*$C4440+Inputs!$B$29*(1+$D4440)^2*Inputs!$B$19+Inputs!$B$30*(1+$E4440)^2*Inputs!$B$20+Inputs!$B$31*(1+$F4440)^2*Inputs!$B$21+Inputs!$B$22*(1+Inputs!$B$23)^2</f>
        <v>13226.138914407831</v>
      </c>
      <c r="T4440" s="36">
        <f>Inputs!$B$12*(1+$B4440)^3*$C4440+Inputs!$B$29*(1+$D4440)^3*Inputs!$B$19+Inputs!$B$30*(1+$E4440)^3*Inputs!$B$20+Inputs!$B$31*(1+$F4440)^3*Inputs!$B$21+Inputs!$B$22*(1+Inputs!$B$23)^3</f>
        <v>14862.279469174466</v>
      </c>
      <c r="U4440" s="36">
        <f>Inputs!$B$12*(1+$B4440)^4*$C4440+Inputs!$B$29*(1+$D4440)^4*Inputs!$B$19+Inputs!$B$30*(1+$E4440)^4*Inputs!$B$20+Inputs!$B$31*(1+$F4440)^4*Inputs!$B$21+Inputs!$B$22*(1+Inputs!$B$23)^4</f>
        <v>16934.172402053275</v>
      </c>
      <c r="V4440" s="35">
        <f>Inputs!$B$13/(Q4440*(1-$G4440))</f>
        <v>1.4252237320458305</v>
      </c>
      <c r="W4440" s="36">
        <f>Inputs!$B$13</f>
        <v>12660</v>
      </c>
      <c r="X4440" s="36">
        <f t="shared" si="693"/>
        <v>13162.928202400937</v>
      </c>
      <c r="Y4440" s="36">
        <f t="shared" si="694"/>
        <v>13814.165498851969</v>
      </c>
      <c r="Z4440" s="36">
        <f t="shared" si="695"/>
        <v>14642.913088122314</v>
      </c>
      <c r="AA4440" s="36">
        <f t="shared" si="696"/>
        <v>15681.393965300242</v>
      </c>
      <c r="AB4440" s="36">
        <f t="shared" si="697"/>
        <v>52434.605926681841</v>
      </c>
      <c r="AC4440" s="36">
        <f t="shared" si="698"/>
        <v>243035.08819778246</v>
      </c>
      <c r="AD4440" s="36">
        <f t="shared" si="699"/>
        <v>150561.05515223459</v>
      </c>
    </row>
    <row r="4441" spans="1:30" ht="14.25" customHeight="1" x14ac:dyDescent="0.25">
      <c r="A4441" s="16">
        <v>4425</v>
      </c>
      <c r="B4441" s="34">
        <v>0.35214978950036802</v>
      </c>
      <c r="C4441" s="34">
        <v>9.7510931897223804E-2</v>
      </c>
      <c r="D4441" s="34">
        <v>2.5090206797156799E-2</v>
      </c>
      <c r="E4441" s="34">
        <v>3.6977736680545201E-2</v>
      </c>
      <c r="F4441" s="34">
        <v>5.6362440566882499E-3</v>
      </c>
      <c r="G4441" s="34">
        <v>0.17918055168944599</v>
      </c>
      <c r="H4441" s="35">
        <v>0.96499956860692204</v>
      </c>
      <c r="I4441" s="34">
        <v>0.102855796981573</v>
      </c>
      <c r="J4441" s="34">
        <v>2.16141285103938E-2</v>
      </c>
      <c r="K4441" s="36">
        <f>Inputs!$B$12*(1+$B4441)^4</f>
        <v>200562.83965085284</v>
      </c>
      <c r="L4441" s="36">
        <f t="shared" si="690"/>
        <v>22280.870617371515</v>
      </c>
      <c r="M4441" s="36">
        <f t="shared" si="691"/>
        <v>233309.38119099001</v>
      </c>
      <c r="N4441" s="37">
        <f>M4441/Inputs!$B$6</f>
        <v>355.65454449846038</v>
      </c>
      <c r="O4441" s="38">
        <f>IF(N4441&gt;Inputs!$B$4,1,0)</f>
        <v>0</v>
      </c>
      <c r="P4441" s="34">
        <f t="shared" si="692"/>
        <v>8.1241668471179196E-2</v>
      </c>
      <c r="Q4441" s="36">
        <f>Inputs!$B$12*(1+$B4441)^0*$C4441+Inputs!$B$29*(1+$D4441)^0*Inputs!$B$19+Inputs!$B$30*(1+$E4441)^0*Inputs!$B$20+Inputs!$B$31*(1+$F4441)^0*Inputs!$B$21+Inputs!$B$22*(1+Inputs!$B$23)^0</f>
        <v>13872.699941260351</v>
      </c>
      <c r="R4441" s="36">
        <f>Inputs!$B$12*(1+$B4441)^1*$C4441+Inputs!$B$29*(1+$D4441)^1*Inputs!$B$19+Inputs!$B$30*(1+$E4441)^1*Inputs!$B$20+Inputs!$B$31*(1+$F4441)^1*Inputs!$B$21+Inputs!$B$22*(1+Inputs!$B$23)^1</f>
        <v>16065.036602016211</v>
      </c>
      <c r="S4441" s="36">
        <f>Inputs!$B$12*(1+$B4441)^2*$C4441+Inputs!$B$29*(1+$D4441)^2*Inputs!$B$19+Inputs!$B$30*(1+$E4441)^2*Inputs!$B$20+Inputs!$B$31*(1+$F4441)^2*Inputs!$B$21+Inputs!$B$22*(1+Inputs!$B$23)^2</f>
        <v>18986.492533683409</v>
      </c>
      <c r="T4441" s="36">
        <f>Inputs!$B$12*(1+$B4441)^3*$C4441+Inputs!$B$29*(1+$D4441)^3*Inputs!$B$19+Inputs!$B$30*(1+$E4441)^3*Inputs!$B$20+Inputs!$B$31*(1+$F4441)^3*Inputs!$B$21+Inputs!$B$22*(1+Inputs!$B$23)^3</f>
        <v>22892.683092235769</v>
      </c>
      <c r="U4441" s="36">
        <f>Inputs!$B$12*(1+$B4441)^4*$C4441+Inputs!$B$29*(1+$D4441)^4*Inputs!$B$19+Inputs!$B$30*(1+$E4441)^4*Inputs!$B$20+Inputs!$B$31*(1+$F4441)^4*Inputs!$B$21+Inputs!$B$22*(1+Inputs!$B$23)^4</f>
        <v>28129.201208544171</v>
      </c>
      <c r="V4441" s="35">
        <f>Inputs!$B$13/(Q4441*(1-$G4441))</f>
        <v>1.1117959172530758</v>
      </c>
      <c r="W4441" s="36">
        <f>Inputs!$B$13</f>
        <v>12660</v>
      </c>
      <c r="X4441" s="36">
        <f t="shared" si="693"/>
        <v>14176.758416280116</v>
      </c>
      <c r="Y4441" s="36">
        <f t="shared" si="694"/>
        <v>16182.891272933983</v>
      </c>
      <c r="Z4441" s="36">
        <f t="shared" si="695"/>
        <v>18822.67853814613</v>
      </c>
      <c r="AA4441" s="36">
        <f t="shared" si="696"/>
        <v>22280.870617371515</v>
      </c>
      <c r="AB4441" s="36">
        <f t="shared" si="697"/>
        <v>61579.226342211128</v>
      </c>
      <c r="AC4441" s="36">
        <f t="shared" si="698"/>
        <v>280181.98846191732</v>
      </c>
      <c r="AD4441" s="36">
        <f t="shared" si="699"/>
        <v>171730.15484877888</v>
      </c>
    </row>
    <row r="4442" spans="1:30" ht="14.25" customHeight="1" x14ac:dyDescent="0.25">
      <c r="A4442" s="16">
        <v>4426</v>
      </c>
      <c r="B4442" s="34">
        <v>0.43944658722801</v>
      </c>
      <c r="C4442" s="34">
        <v>7.4067815027936301E-2</v>
      </c>
      <c r="D4442" s="34">
        <v>2.1277980897627599E-2</v>
      </c>
      <c r="E4442" s="34">
        <v>2.5414462613289199E-2</v>
      </c>
      <c r="F4442" s="34">
        <v>2.3949842956580401E-4</v>
      </c>
      <c r="G4442" s="34">
        <v>0.20171813492583299</v>
      </c>
      <c r="H4442" s="35">
        <v>1.0682976465988401</v>
      </c>
      <c r="I4442" s="34">
        <v>9.2857278153500394E-2</v>
      </c>
      <c r="J4442" s="34">
        <v>3.1756875231897103E-2</v>
      </c>
      <c r="K4442" s="36">
        <f>Inputs!$B$12*(1+$B4442)^4</f>
        <v>257592.65056373272</v>
      </c>
      <c r="L4442" s="36">
        <f t="shared" si="690"/>
        <v>23342.886371201315</v>
      </c>
      <c r="M4442" s="36">
        <f t="shared" si="691"/>
        <v>317116.62726773781</v>
      </c>
      <c r="N4442" s="37">
        <f>M4442/Inputs!$B$6</f>
        <v>483.40949278618569</v>
      </c>
      <c r="O4442" s="38">
        <f>IF(N4442&gt;Inputs!$B$4,1,0)</f>
        <v>1</v>
      </c>
      <c r="P4442" s="34">
        <f t="shared" si="692"/>
        <v>6.1100402921603292E-2</v>
      </c>
      <c r="Q4442" s="36">
        <f>Inputs!$B$12*(1+$B4442)^0*$C4442+Inputs!$B$29*(1+$D4442)^0*Inputs!$B$19+Inputs!$B$30*(1+$E4442)^0*Inputs!$B$20+Inputs!$B$31*(1+$F4442)^0*Inputs!$B$21+Inputs!$B$22*(1+Inputs!$B$23)^0</f>
        <v>12466.112929103099</v>
      </c>
      <c r="R4442" s="36">
        <f>Inputs!$B$12*(1+$B4442)^1*$C4442+Inputs!$B$29*(1+$D4442)^1*Inputs!$B$19+Inputs!$B$30*(1+$E4442)^1*Inputs!$B$20+Inputs!$B$31*(1+$F4442)^1*Inputs!$B$21+Inputs!$B$22*(1+Inputs!$B$23)^1</f>
        <v>14485.114941237036</v>
      </c>
      <c r="S4442" s="36">
        <f>Inputs!$B$12*(1+$B4442)^2*$C4442+Inputs!$B$29*(1+$D4442)^2*Inputs!$B$19+Inputs!$B$30*(1+$E4442)^2*Inputs!$B$20+Inputs!$B$31*(1+$F4442)^2*Inputs!$B$21+Inputs!$B$22*(1+Inputs!$B$23)^2</f>
        <v>17363.3709789942</v>
      </c>
      <c r="T4442" s="36">
        <f>Inputs!$B$12*(1+$B4442)^3*$C4442+Inputs!$B$29*(1+$D4442)^3*Inputs!$B$19+Inputs!$B$30*(1+$E4442)^3*Inputs!$B$20+Inputs!$B$31*(1+$F4442)^3*Inputs!$B$21+Inputs!$B$22*(1+Inputs!$B$23)^3</f>
        <v>21478.028868043162</v>
      </c>
      <c r="U4442" s="36">
        <f>Inputs!$B$12*(1+$B4442)^4*$C4442+Inputs!$B$29*(1+$D4442)^4*Inputs!$B$19+Inputs!$B$30*(1+$E4442)^4*Inputs!$B$20+Inputs!$B$31*(1+$F4442)^4*Inputs!$B$21+Inputs!$B$22*(1+Inputs!$B$23)^4</f>
        <v>27371.967835292406</v>
      </c>
      <c r="V4442" s="35">
        <f>Inputs!$B$13/(Q4442*(1-$G4442))</f>
        <v>1.27217361949971</v>
      </c>
      <c r="W4442" s="36">
        <f>Inputs!$B$13</f>
        <v>12660</v>
      </c>
      <c r="X4442" s="36">
        <f t="shared" si="693"/>
        <v>14121.038916791031</v>
      </c>
      <c r="Y4442" s="36">
        <f t="shared" si="694"/>
        <v>16220.477155520552</v>
      </c>
      <c r="Z4442" s="36">
        <f t="shared" si="695"/>
        <v>19190.409613790784</v>
      </c>
      <c r="AA4442" s="36">
        <f t="shared" si="696"/>
        <v>23342.886371201315</v>
      </c>
      <c r="AB4442" s="36">
        <f t="shared" si="697"/>
        <v>64262.172843059365</v>
      </c>
      <c r="AC4442" s="36">
        <f t="shared" si="698"/>
        <v>394173.89001748228</v>
      </c>
      <c r="AD4442" s="36">
        <f t="shared" si="699"/>
        <v>252854.45442467846</v>
      </c>
    </row>
    <row r="4443" spans="1:30" ht="14.25" customHeight="1" x14ac:dyDescent="0.25">
      <c r="A4443" s="16">
        <v>4427</v>
      </c>
      <c r="B4443" s="34">
        <v>0.20266881110717799</v>
      </c>
      <c r="C4443" s="34">
        <v>8.0001988923921297E-2</v>
      </c>
      <c r="D4443" s="34">
        <v>3.4757884103936501E-2</v>
      </c>
      <c r="E4443" s="34">
        <v>4.0428425487580799E-2</v>
      </c>
      <c r="F4443" s="34">
        <v>6.0266053996023304E-3</v>
      </c>
      <c r="G4443" s="34">
        <v>0.15726170116491001</v>
      </c>
      <c r="H4443" s="35">
        <v>1.0347939481382999</v>
      </c>
      <c r="I4443" s="34">
        <v>0.10904272721908501</v>
      </c>
      <c r="J4443" s="34">
        <v>2.4041247621377299E-2</v>
      </c>
      <c r="K4443" s="36">
        <f>Inputs!$B$12*(1+$B4443)^4</f>
        <v>125526.5071512651</v>
      </c>
      <c r="L4443" s="36">
        <f t="shared" si="690"/>
        <v>16394.625128929252</v>
      </c>
      <c r="M4443" s="36">
        <f t="shared" si="691"/>
        <v>170306.80905007542</v>
      </c>
      <c r="N4443" s="37">
        <f>M4443/Inputs!$B$6</f>
        <v>259.61403818609057</v>
      </c>
      <c r="O4443" s="38">
        <f>IF(N4443&gt;Inputs!$B$4,1,0)</f>
        <v>0</v>
      </c>
      <c r="P4443" s="34">
        <f t="shared" si="692"/>
        <v>8.5001479597707708E-2</v>
      </c>
      <c r="Q4443" s="36">
        <f>Inputs!$B$12*(1+$B4443)^0*$C4443+Inputs!$B$29*(1+$D4443)^0*Inputs!$B$19+Inputs!$B$30*(1+$E4443)^0*Inputs!$B$20+Inputs!$B$31*(1+$F4443)^0*Inputs!$B$21+Inputs!$B$22*(1+Inputs!$B$23)^0</f>
        <v>12822.1633628622</v>
      </c>
      <c r="R4443" s="36">
        <f>Inputs!$B$12*(1+$B4443)^1*$C4443+Inputs!$B$29*(1+$D4443)^1*Inputs!$B$19+Inputs!$B$30*(1+$E4443)^1*Inputs!$B$20+Inputs!$B$31*(1+$F4443)^1*Inputs!$B$21+Inputs!$B$22*(1+Inputs!$B$23)^1</f>
        <v>13969.343080457074</v>
      </c>
      <c r="S4443" s="36">
        <f>Inputs!$B$12*(1+$B4443)^2*$C4443+Inputs!$B$29*(1+$D4443)^2*Inputs!$B$19+Inputs!$B$30*(1+$E4443)^2*Inputs!$B$20+Inputs!$B$31*(1+$F4443)^2*Inputs!$B$21+Inputs!$B$22*(1+Inputs!$B$23)^2</f>
        <v>15319.86824055632</v>
      </c>
      <c r="T4443" s="36">
        <f>Inputs!$B$12*(1+$B4443)^3*$C4443+Inputs!$B$29*(1+$D4443)^3*Inputs!$B$19+Inputs!$B$30*(1+$E4443)^3*Inputs!$B$20+Inputs!$B$31*(1+$F4443)^3*Inputs!$B$21+Inputs!$B$22*(1+Inputs!$B$23)^3</f>
        <v>16913.940963089823</v>
      </c>
      <c r="U4443" s="36">
        <f>Inputs!$B$12*(1+$B4443)^4*$C4443+Inputs!$B$29*(1+$D4443)^4*Inputs!$B$19+Inputs!$B$30*(1+$E4443)^4*Inputs!$B$20+Inputs!$B$31*(1+$F4443)^4*Inputs!$B$21+Inputs!$B$22*(1+Inputs!$B$23)^4</f>
        <v>18799.871440970572</v>
      </c>
      <c r="V4443" s="35">
        <f>Inputs!$B$13/(Q4443*(1-$G4443))</f>
        <v>1.1716008246927363</v>
      </c>
      <c r="W4443" s="36">
        <f>Inputs!$B$13</f>
        <v>12660</v>
      </c>
      <c r="X4443" s="36">
        <f t="shared" si="693"/>
        <v>13390.031451788236</v>
      </c>
      <c r="Y4443" s="36">
        <f t="shared" si="694"/>
        <v>14242.983973357159</v>
      </c>
      <c r="Z4443" s="36">
        <f t="shared" si="695"/>
        <v>15237.491857618963</v>
      </c>
      <c r="AA4443" s="36">
        <f t="shared" si="696"/>
        <v>16394.625128929252</v>
      </c>
      <c r="AB4443" s="36">
        <f t="shared" si="697"/>
        <v>52586.589222455514</v>
      </c>
      <c r="AC4443" s="36">
        <f t="shared" si="698"/>
        <v>197511.5309847648</v>
      </c>
      <c r="AD4443" s="36">
        <f t="shared" si="699"/>
        <v>117720.21982761989</v>
      </c>
    </row>
    <row r="4444" spans="1:30" ht="14.25" customHeight="1" x14ac:dyDescent="0.25">
      <c r="A4444" s="16">
        <v>4428</v>
      </c>
      <c r="B4444" s="34">
        <v>0.49532919161910699</v>
      </c>
      <c r="C4444" s="34">
        <v>4.6288607890814799E-2</v>
      </c>
      <c r="D4444" s="34">
        <v>2.9181099983589299E-2</v>
      </c>
      <c r="E4444" s="34">
        <v>6.2234863031974202E-2</v>
      </c>
      <c r="F4444" s="34">
        <v>1.8643911560877299E-2</v>
      </c>
      <c r="G4444" s="34">
        <v>0.18713256379040699</v>
      </c>
      <c r="H4444" s="35">
        <v>1.0740455175805601</v>
      </c>
      <c r="I4444" s="34">
        <v>0.101456817114526</v>
      </c>
      <c r="J4444" s="34">
        <v>2.4983472890820198E-2</v>
      </c>
      <c r="K4444" s="36">
        <f>Inputs!$B$12*(1+$B4444)^4</f>
        <v>299984.27988112188</v>
      </c>
      <c r="L4444" s="36">
        <f t="shared" si="690"/>
        <v>20126.800717021557</v>
      </c>
      <c r="M4444" s="36">
        <f t="shared" si="691"/>
        <v>224558.64132576913</v>
      </c>
      <c r="N4444" s="37">
        <f>M4444/Inputs!$B$6</f>
        <v>342.31500202098954</v>
      </c>
      <c r="O4444" s="38">
        <f>IF(N4444&gt;Inputs!$B$4,1,0)</f>
        <v>0</v>
      </c>
      <c r="P4444" s="34">
        <f t="shared" si="692"/>
        <v>7.6473344223705803E-2</v>
      </c>
      <c r="Q4444" s="36">
        <f>Inputs!$B$12*(1+$B4444)^0*$C4444+Inputs!$B$29*(1+$D4444)^0*Inputs!$B$19+Inputs!$B$30*(1+$E4444)^0*Inputs!$B$20+Inputs!$B$31*(1+$F4444)^0*Inputs!$B$21+Inputs!$B$22*(1+Inputs!$B$23)^0</f>
        <v>10799.36050087581</v>
      </c>
      <c r="R4444" s="36">
        <f>Inputs!$B$12*(1+$B4444)^1*$C4444+Inputs!$B$29*(1+$D4444)^1*Inputs!$B$19+Inputs!$B$30*(1+$E4444)^1*Inputs!$B$20+Inputs!$B$31*(1+$F4444)^1*Inputs!$B$21+Inputs!$B$22*(1+Inputs!$B$23)^1</f>
        <v>12442.676728498425</v>
      </c>
      <c r="S4444" s="36">
        <f>Inputs!$B$12*(1+$B4444)^2*$C4444+Inputs!$B$29*(1+$D4444)^2*Inputs!$B$19+Inputs!$B$30*(1+$E4444)^2*Inputs!$B$20+Inputs!$B$31*(1+$F4444)^2*Inputs!$B$21+Inputs!$B$22*(1+Inputs!$B$23)^2</f>
        <v>14779.440962385881</v>
      </c>
      <c r="T4444" s="36">
        <f>Inputs!$B$12*(1+$B4444)^3*$C4444+Inputs!$B$29*(1+$D4444)^3*Inputs!$B$19+Inputs!$B$30*(1+$E4444)^3*Inputs!$B$20+Inputs!$B$31*(1+$F4444)^3*Inputs!$B$21+Inputs!$B$22*(1+Inputs!$B$23)^3</f>
        <v>18147.833350369619</v>
      </c>
      <c r="U4444" s="36">
        <f>Inputs!$B$12*(1+$B4444)^4*$C4444+Inputs!$B$29*(1+$D4444)^4*Inputs!$B$19+Inputs!$B$30*(1+$E4444)^4*Inputs!$B$20+Inputs!$B$31*(1+$F4444)^4*Inputs!$B$21+Inputs!$B$22*(1+Inputs!$B$23)^4</f>
        <v>23053.259218150291</v>
      </c>
      <c r="V4444" s="35">
        <f>Inputs!$B$13/(Q4444*(1-$G4444))</f>
        <v>1.442168285710699</v>
      </c>
      <c r="W4444" s="36">
        <f>Inputs!$B$13</f>
        <v>12660</v>
      </c>
      <c r="X4444" s="36">
        <f t="shared" si="693"/>
        <v>13655.62474444673</v>
      </c>
      <c r="Y4444" s="36">
        <f t="shared" si="694"/>
        <v>15114.551952011579</v>
      </c>
      <c r="Z4444" s="36">
        <f t="shared" si="695"/>
        <v>17201.702935464597</v>
      </c>
      <c r="AA4444" s="36">
        <f t="shared" si="696"/>
        <v>20126.800717021557</v>
      </c>
      <c r="AB4444" s="36">
        <f t="shared" si="697"/>
        <v>58162.155246624883</v>
      </c>
      <c r="AC4444" s="36">
        <f t="shared" si="698"/>
        <v>269762.4683022463</v>
      </c>
      <c r="AD4444" s="36">
        <f t="shared" si="699"/>
        <v>166396.48607914426</v>
      </c>
    </row>
    <row r="4445" spans="1:30" ht="14.25" customHeight="1" x14ac:dyDescent="0.25">
      <c r="A4445" s="16">
        <v>4429</v>
      </c>
      <c r="B4445" s="34">
        <v>0.20628515950415399</v>
      </c>
      <c r="C4445" s="34">
        <v>0.102794017184296</v>
      </c>
      <c r="D4445" s="34">
        <v>4.0577737600174101E-2</v>
      </c>
      <c r="E4445" s="34">
        <v>4.1876728656432903E-2</v>
      </c>
      <c r="F4445" s="34">
        <v>1.17842169936385E-2</v>
      </c>
      <c r="G4445" s="34">
        <v>0.16331132820232799</v>
      </c>
      <c r="H4445" s="35">
        <v>1.04843302884379</v>
      </c>
      <c r="I4445" s="34">
        <v>9.4832385158464899E-2</v>
      </c>
      <c r="J4445" s="34">
        <v>2.5241842797690098E-2</v>
      </c>
      <c r="K4445" s="36">
        <f>Inputs!$B$12*(1+$B4445)^4</f>
        <v>127043.13142344241</v>
      </c>
      <c r="L4445" s="36">
        <f t="shared" si="690"/>
        <v>19321.234846706182</v>
      </c>
      <c r="M4445" s="36">
        <f t="shared" si="691"/>
        <v>240175.66858763009</v>
      </c>
      <c r="N4445" s="37">
        <f>M4445/Inputs!$B$6</f>
        <v>366.12144601772877</v>
      </c>
      <c r="O4445" s="38">
        <f>IF(N4445&gt;Inputs!$B$4,1,0)</f>
        <v>0</v>
      </c>
      <c r="P4445" s="34">
        <f t="shared" si="692"/>
        <v>6.9590542360774804E-2</v>
      </c>
      <c r="Q4445" s="36">
        <f>Inputs!$B$12*(1+$B4445)^0*$C4445+Inputs!$B$29*(1+$D4445)^0*Inputs!$B$19+Inputs!$B$30*(1+$E4445)^0*Inputs!$B$20+Inputs!$B$31*(1+$F4445)^0*Inputs!$B$21+Inputs!$B$22*(1+Inputs!$B$23)^0</f>
        <v>14189.68505848468</v>
      </c>
      <c r="R4445" s="36">
        <f>Inputs!$B$12*(1+$B4445)^1*$C4445+Inputs!$B$29*(1+$D4445)^1*Inputs!$B$19+Inputs!$B$30*(1+$E4445)^1*Inputs!$B$20+Inputs!$B$31*(1+$F4445)^1*Inputs!$B$21+Inputs!$B$22*(1+Inputs!$B$23)^1</f>
        <v>15685.141054222113</v>
      </c>
      <c r="S4445" s="36">
        <f>Inputs!$B$12*(1+$B4445)^2*$C4445+Inputs!$B$29*(1+$D4445)^2*Inputs!$B$19+Inputs!$B$30*(1+$E4445)^2*Inputs!$B$20+Inputs!$B$31*(1+$F4445)^2*Inputs!$B$21+Inputs!$B$22*(1+Inputs!$B$23)^2</f>
        <v>17451.442776401804</v>
      </c>
      <c r="T4445" s="36">
        <f>Inputs!$B$12*(1+$B4445)^3*$C4445+Inputs!$B$29*(1+$D4445)^3*Inputs!$B$19+Inputs!$B$30*(1+$E4445)^3*Inputs!$B$20+Inputs!$B$31*(1+$F4445)^3*Inputs!$B$21+Inputs!$B$22*(1+Inputs!$B$23)^3</f>
        <v>19543.080863641691</v>
      </c>
      <c r="U4445" s="36">
        <f>Inputs!$B$12*(1+$B4445)^4*$C4445+Inputs!$B$29*(1+$D4445)^4*Inputs!$B$19+Inputs!$B$30*(1+$E4445)^4*Inputs!$B$20+Inputs!$B$31*(1+$F4445)^4*Inputs!$B$21+Inputs!$B$22*(1+Inputs!$B$23)^4</f>
        <v>22025.729243936737</v>
      </c>
      <c r="V4445" s="35">
        <f>Inputs!$B$13/(Q4445*(1-$G4445))</f>
        <v>1.0663433388050909</v>
      </c>
      <c r="W4445" s="36">
        <f>Inputs!$B$13</f>
        <v>12660</v>
      </c>
      <c r="X4445" s="36">
        <f t="shared" si="693"/>
        <v>13935.480093321745</v>
      </c>
      <c r="Y4445" s="36">
        <f t="shared" si="694"/>
        <v>15439.373709556494</v>
      </c>
      <c r="Z4445" s="36">
        <f t="shared" si="695"/>
        <v>17216.640794041901</v>
      </c>
      <c r="AA4445" s="36">
        <f t="shared" si="696"/>
        <v>19321.234846706182</v>
      </c>
      <c r="AB4445" s="36">
        <f t="shared" si="697"/>
        <v>59219.745190658694</v>
      </c>
      <c r="AC4445" s="36">
        <f t="shared" si="698"/>
        <v>284649.86400981748</v>
      </c>
      <c r="AD4445" s="36">
        <f t="shared" si="699"/>
        <v>180955.9233969714</v>
      </c>
    </row>
    <row r="4446" spans="1:30" ht="14.25" customHeight="1" x14ac:dyDescent="0.25">
      <c r="A4446" s="16">
        <v>4430</v>
      </c>
      <c r="B4446" s="34">
        <v>0.27316427558580703</v>
      </c>
      <c r="C4446" s="34">
        <v>6.4224934326080299E-2</v>
      </c>
      <c r="D4446" s="34">
        <v>3.0377216493725899E-2</v>
      </c>
      <c r="E4446" s="34">
        <v>4.0977293187337602E-2</v>
      </c>
      <c r="F4446" s="34">
        <v>-1.0404103527100901E-2</v>
      </c>
      <c r="G4446" s="34">
        <v>0.174720914194337</v>
      </c>
      <c r="H4446" s="35">
        <v>1.1255132674271899</v>
      </c>
      <c r="I4446" s="34">
        <v>9.0649419075661306E-2</v>
      </c>
      <c r="J4446" s="34">
        <v>2.19542679293982E-2</v>
      </c>
      <c r="K4446" s="36">
        <f>Inputs!$B$12*(1+$B4446)^4</f>
        <v>157648.20363839605</v>
      </c>
      <c r="L4446" s="36">
        <f t="shared" si="690"/>
        <v>17212.141219517656</v>
      </c>
      <c r="M4446" s="36">
        <f t="shared" si="691"/>
        <v>222148.50760133698</v>
      </c>
      <c r="N4446" s="37">
        <f>M4446/Inputs!$B$6</f>
        <v>338.64101768496494</v>
      </c>
      <c r="O4446" s="38">
        <f>IF(N4446&gt;Inputs!$B$4,1,0)</f>
        <v>0</v>
      </c>
      <c r="P4446" s="34">
        <f t="shared" si="692"/>
        <v>6.8695151146263109E-2</v>
      </c>
      <c r="Q4446" s="36">
        <f>Inputs!$B$12*(1+$B4446)^0*$C4446+Inputs!$B$29*(1+$D4446)^0*Inputs!$B$19+Inputs!$B$30*(1+$E4446)^0*Inputs!$B$20+Inputs!$B$31*(1+$F4446)^0*Inputs!$B$21+Inputs!$B$22*(1+Inputs!$B$23)^0</f>
        <v>11875.540086991739</v>
      </c>
      <c r="R4446" s="36">
        <f>Inputs!$B$12*(1+$B4446)^1*$C4446+Inputs!$B$29*(1+$D4446)^1*Inputs!$B$19+Inputs!$B$30*(1+$E4446)^1*Inputs!$B$20+Inputs!$B$31*(1+$F4446)^1*Inputs!$B$21+Inputs!$B$22*(1+Inputs!$B$23)^1</f>
        <v>13015.299120775846</v>
      </c>
      <c r="S4446" s="36">
        <f>Inputs!$B$12*(1+$B4446)^2*$C4446+Inputs!$B$29*(1+$D4446)^2*Inputs!$B$19+Inputs!$B$30*(1+$E4446)^2*Inputs!$B$20+Inputs!$B$31*(1+$F4446)^2*Inputs!$B$21+Inputs!$B$22*(1+Inputs!$B$23)^2</f>
        <v>14448.278828195223</v>
      </c>
      <c r="T4446" s="36">
        <f>Inputs!$B$12*(1+$B4446)^3*$C4446+Inputs!$B$29*(1+$D4446)^3*Inputs!$B$19+Inputs!$B$30*(1+$E4446)^3*Inputs!$B$20+Inputs!$B$31*(1+$F4446)^3*Inputs!$B$21+Inputs!$B$22*(1+Inputs!$B$23)^3</f>
        <v>16253.22368416521</v>
      </c>
      <c r="U4446" s="36">
        <f>Inputs!$B$12*(1+$B4446)^4*$C4446+Inputs!$B$29*(1+$D4446)^4*Inputs!$B$19+Inputs!$B$30*(1+$E4446)^4*Inputs!$B$20+Inputs!$B$31*(1+$F4446)^4*Inputs!$B$21+Inputs!$B$22*(1+Inputs!$B$23)^4</f>
        <v>18530.342327526851</v>
      </c>
      <c r="V4446" s="35">
        <f>Inputs!$B$13/(Q4446*(1-$G4446))</f>
        <v>1.2917530519731819</v>
      </c>
      <c r="W4446" s="36">
        <f>Inputs!$B$13</f>
        <v>12660</v>
      </c>
      <c r="X4446" s="36">
        <f t="shared" si="693"/>
        <v>13428.641898723004</v>
      </c>
      <c r="Y4446" s="36">
        <f t="shared" si="694"/>
        <v>14411.575419206332</v>
      </c>
      <c r="Z4446" s="36">
        <f t="shared" si="695"/>
        <v>15654.473042053603</v>
      </c>
      <c r="AA4446" s="36">
        <f t="shared" si="696"/>
        <v>17212.141219517656</v>
      </c>
      <c r="AB4446" s="36">
        <f t="shared" si="697"/>
        <v>56222.517784207943</v>
      </c>
      <c r="AC4446" s="36">
        <f t="shared" si="698"/>
        <v>256059.13788642202</v>
      </c>
      <c r="AD4446" s="36">
        <f t="shared" si="699"/>
        <v>165925.98981712904</v>
      </c>
    </row>
    <row r="4447" spans="1:30" ht="14.25" customHeight="1" x14ac:dyDescent="0.25">
      <c r="A4447" s="16">
        <v>4431</v>
      </c>
      <c r="B4447" s="34">
        <v>0.46563926988445797</v>
      </c>
      <c r="C4447" s="34">
        <v>7.1646012852223301E-2</v>
      </c>
      <c r="D4447" s="34">
        <v>5.2677096076652E-3</v>
      </c>
      <c r="E4447" s="34">
        <v>3.0966150008287799E-2</v>
      </c>
      <c r="F4447" s="34">
        <v>2.03458776036495E-2</v>
      </c>
      <c r="G4447" s="34">
        <v>0.19684576153828201</v>
      </c>
      <c r="H4447" s="35">
        <v>1.0345823977789701</v>
      </c>
      <c r="I4447" s="34">
        <v>9.4346463749060805E-2</v>
      </c>
      <c r="J4447" s="34">
        <v>2.19128385895733E-2</v>
      </c>
      <c r="K4447" s="36">
        <f>Inputs!$B$12*(1+$B4447)^4</f>
        <v>276859.62206139247</v>
      </c>
      <c r="L4447" s="36">
        <f t="shared" si="690"/>
        <v>23551.561389401981</v>
      </c>
      <c r="M4447" s="36">
        <f t="shared" si="691"/>
        <v>275922.69314922881</v>
      </c>
      <c r="N4447" s="37">
        <f>M4447/Inputs!$B$6</f>
        <v>420.61386150797074</v>
      </c>
      <c r="O4447" s="38">
        <f>IF(N4447&gt;Inputs!$B$4,1,0)</f>
        <v>1</v>
      </c>
      <c r="P4447" s="34">
        <f t="shared" si="692"/>
        <v>7.2433625159487508E-2</v>
      </c>
      <c r="Q4447" s="36">
        <f>Inputs!$B$12*(1+$B4447)^0*$C4447+Inputs!$B$29*(1+$D4447)^0*Inputs!$B$19+Inputs!$B$30*(1+$E4447)^0*Inputs!$B$20+Inputs!$B$31*(1+$F4447)^0*Inputs!$B$21+Inputs!$B$22*(1+Inputs!$B$23)^0</f>
        <v>12320.804798560319</v>
      </c>
      <c r="R4447" s="36">
        <f>Inputs!$B$12*(1+$B4447)^1*$C4447+Inputs!$B$29*(1+$D4447)^1*Inputs!$B$19+Inputs!$B$30*(1+$E4447)^1*Inputs!$B$20+Inputs!$B$31*(1+$F4447)^1*Inputs!$B$21+Inputs!$B$22*(1+Inputs!$B$23)^1</f>
        <v>14440.407797531694</v>
      </c>
      <c r="S4447" s="36">
        <f>Inputs!$B$12*(1+$B4447)^2*$C4447+Inputs!$B$29*(1+$D4447)^2*Inputs!$B$19+Inputs!$B$30*(1+$E4447)^2*Inputs!$B$20+Inputs!$B$31*(1+$F4447)^2*Inputs!$B$21+Inputs!$B$22*(1+Inputs!$B$23)^2</f>
        <v>17494.364630243701</v>
      </c>
      <c r="T4447" s="36">
        <f>Inputs!$B$12*(1+$B4447)^3*$C4447+Inputs!$B$29*(1+$D4447)^3*Inputs!$B$19+Inputs!$B$30*(1+$E4447)^3*Inputs!$B$20+Inputs!$B$31*(1+$F4447)^3*Inputs!$B$21+Inputs!$B$22*(1+Inputs!$B$23)^3</f>
        <v>21916.728572587963</v>
      </c>
      <c r="U4447" s="36">
        <f>Inputs!$B$12*(1+$B4447)^4*$C4447+Inputs!$B$29*(1+$D4447)^4*Inputs!$B$19+Inputs!$B$30*(1+$E4447)^4*Inputs!$B$20+Inputs!$B$31*(1+$F4447)^4*Inputs!$B$21+Inputs!$B$22*(1+Inputs!$B$23)^4</f>
        <v>28343.642656454464</v>
      </c>
      <c r="V4447" s="35">
        <f>Inputs!$B$13/(Q4447*(1-$G4447))</f>
        <v>1.2793685576553804</v>
      </c>
      <c r="W4447" s="36">
        <f>Inputs!$B$13</f>
        <v>12660</v>
      </c>
      <c r="X4447" s="36">
        <f t="shared" si="693"/>
        <v>14128.206457918923</v>
      </c>
      <c r="Y4447" s="36">
        <f t="shared" si="694"/>
        <v>16256.284224405383</v>
      </c>
      <c r="Z4447" s="36">
        <f t="shared" si="695"/>
        <v>19288.46348587079</v>
      </c>
      <c r="AA4447" s="36">
        <f t="shared" si="696"/>
        <v>23551.561389401981</v>
      </c>
      <c r="AB4447" s="36">
        <f t="shared" si="697"/>
        <v>64223.528513299883</v>
      </c>
      <c r="AC4447" s="36">
        <f t="shared" si="698"/>
        <v>332271.68873112713</v>
      </c>
      <c r="AD4447" s="36">
        <f t="shared" si="699"/>
        <v>211699.16463592893</v>
      </c>
    </row>
    <row r="4448" spans="1:30" ht="14.25" customHeight="1" x14ac:dyDescent="0.25">
      <c r="A4448" s="16">
        <v>4432</v>
      </c>
      <c r="B4448" s="34">
        <v>0.27781281865076501</v>
      </c>
      <c r="C4448" s="34">
        <v>6.4332793652707401E-2</v>
      </c>
      <c r="D4448" s="34">
        <v>2.9476046250951501E-2</v>
      </c>
      <c r="E4448" s="34">
        <v>3.5523641750009299E-2</v>
      </c>
      <c r="F4448" s="34">
        <v>-1.0311686443998E-2</v>
      </c>
      <c r="G4448" s="34">
        <v>0.19867835329768799</v>
      </c>
      <c r="H4448" s="35">
        <v>1.0512696495891001</v>
      </c>
      <c r="I4448" s="34">
        <v>9.0152243475180402E-2</v>
      </c>
      <c r="J4448" s="34">
        <v>2.36721829880998E-2</v>
      </c>
      <c r="K4448" s="36">
        <f>Inputs!$B$12*(1+$B4448)^4</f>
        <v>159963.24754712245</v>
      </c>
      <c r="L4448" s="36">
        <f t="shared" si="690"/>
        <v>15688.629697171191</v>
      </c>
      <c r="M4448" s="36">
        <f t="shared" si="691"/>
        <v>210789.11696806154</v>
      </c>
      <c r="N4448" s="37">
        <f>M4448/Inputs!$B$6</f>
        <v>321.32487342692309</v>
      </c>
      <c r="O4448" s="38">
        <f>IF(N4448&gt;Inputs!$B$4,1,0)</f>
        <v>0</v>
      </c>
      <c r="P4448" s="34">
        <f t="shared" si="692"/>
        <v>6.6480060487080606E-2</v>
      </c>
      <c r="Q4448" s="36">
        <f>Inputs!$B$12*(1+$B4448)^0*$C4448+Inputs!$B$29*(1+$D4448)^0*Inputs!$B$19+Inputs!$B$30*(1+$E4448)^0*Inputs!$B$20+Inputs!$B$31*(1+$F4448)^0*Inputs!$B$21+Inputs!$B$22*(1+Inputs!$B$23)^0</f>
        <v>11882.011646589366</v>
      </c>
      <c r="R4448" s="36">
        <f>Inputs!$B$12*(1+$B4448)^1*$C4448+Inputs!$B$29*(1+$D4448)^1*Inputs!$B$19+Inputs!$B$30*(1+$E4448)^1*Inputs!$B$20+Inputs!$B$31*(1+$F4448)^1*Inputs!$B$21+Inputs!$B$22*(1+Inputs!$B$23)^1</f>
        <v>13025.235626429443</v>
      </c>
      <c r="S4448" s="36">
        <f>Inputs!$B$12*(1+$B4448)^2*$C4448+Inputs!$B$29*(1+$D4448)^2*Inputs!$B$19+Inputs!$B$30*(1+$E4448)^2*Inputs!$B$20+Inputs!$B$31*(1+$F4448)^2*Inputs!$B$21+Inputs!$B$22*(1+Inputs!$B$23)^2</f>
        <v>14470.815589359896</v>
      </c>
      <c r="T4448" s="36">
        <f>Inputs!$B$12*(1+$B4448)^3*$C4448+Inputs!$B$29*(1+$D4448)^3*Inputs!$B$19+Inputs!$B$30*(1+$E4448)^3*Inputs!$B$20+Inputs!$B$31*(1+$F4448)^3*Inputs!$B$21+Inputs!$B$22*(1+Inputs!$B$23)^3</f>
        <v>16301.645317883687</v>
      </c>
      <c r="U4448" s="36">
        <f>Inputs!$B$12*(1+$B4448)^4*$C4448+Inputs!$B$29*(1+$D4448)^4*Inputs!$B$19+Inputs!$B$30*(1+$E4448)^4*Inputs!$B$20+Inputs!$B$31*(1+$F4448)^4*Inputs!$B$21+Inputs!$B$22*(1+Inputs!$B$23)^4</f>
        <v>18623.616119172861</v>
      </c>
      <c r="V4448" s="35">
        <f>Inputs!$B$13/(Q4448*(1-$G4448))</f>
        <v>1.3296485280412473</v>
      </c>
      <c r="W4448" s="36">
        <f>Inputs!$B$13</f>
        <v>12660</v>
      </c>
      <c r="X4448" s="36">
        <f t="shared" si="693"/>
        <v>13151.689728942702</v>
      </c>
      <c r="Y4448" s="36">
        <f t="shared" si="694"/>
        <v>13804.299046738464</v>
      </c>
      <c r="Z4448" s="36">
        <f t="shared" si="695"/>
        <v>14641.695757467271</v>
      </c>
      <c r="AA4448" s="36">
        <f t="shared" si="696"/>
        <v>15688.629697171191</v>
      </c>
      <c r="AB4448" s="36">
        <f t="shared" si="697"/>
        <v>53890.634141394723</v>
      </c>
      <c r="AC4448" s="36">
        <f t="shared" si="698"/>
        <v>241576.4018944625</v>
      </c>
      <c r="AD4448" s="36">
        <f t="shared" si="699"/>
        <v>156898.48282666682</v>
      </c>
    </row>
    <row r="4449" spans="1:30" ht="14.25" customHeight="1" x14ac:dyDescent="0.25">
      <c r="A4449" s="16">
        <v>4433</v>
      </c>
      <c r="B4449" s="34">
        <v>0.50220070332942002</v>
      </c>
      <c r="C4449" s="34">
        <v>6.0359527009810503E-2</v>
      </c>
      <c r="D4449" s="34">
        <v>9.9668010449990505E-3</v>
      </c>
      <c r="E4449" s="34">
        <v>6.6676291923707706E-2</v>
      </c>
      <c r="F4449" s="34">
        <v>9.3178946969351608E-3</v>
      </c>
      <c r="G4449" s="34">
        <v>0.208932805957946</v>
      </c>
      <c r="H4449" s="35">
        <v>0.97652559971439101</v>
      </c>
      <c r="I4449" s="34">
        <v>9.7990194376423104E-2</v>
      </c>
      <c r="J4449" s="34">
        <v>2.7861384632837102E-2</v>
      </c>
      <c r="K4449" s="36">
        <f>Inputs!$B$12*(1+$B4449)^4</f>
        <v>305536.49644226197</v>
      </c>
      <c r="L4449" s="36">
        <f t="shared" si="690"/>
        <v>21026.586443522108</v>
      </c>
      <c r="M4449" s="36">
        <f t="shared" si="691"/>
        <v>253064.74911138939</v>
      </c>
      <c r="N4449" s="37">
        <f>M4449/Inputs!$B$6</f>
        <v>385.76943462102042</v>
      </c>
      <c r="O4449" s="38">
        <f>IF(N4449&gt;Inputs!$B$4,1,0)</f>
        <v>0</v>
      </c>
      <c r="P4449" s="34">
        <f t="shared" si="692"/>
        <v>7.0128809743585999E-2</v>
      </c>
      <c r="Q4449" s="36">
        <f>Inputs!$B$12*(1+$B4449)^0*$C4449+Inputs!$B$29*(1+$D4449)^0*Inputs!$B$19+Inputs!$B$30*(1+$E4449)^0*Inputs!$B$20+Inputs!$B$31*(1+$F4449)^0*Inputs!$B$21+Inputs!$B$22*(1+Inputs!$B$23)^0</f>
        <v>11643.615648015551</v>
      </c>
      <c r="R4449" s="36">
        <f>Inputs!$B$12*(1+$B4449)^1*$C4449+Inputs!$B$29*(1+$D4449)^1*Inputs!$B$19+Inputs!$B$30*(1+$E4449)^1*Inputs!$B$20+Inputs!$B$31*(1+$F4449)^1*Inputs!$B$21+Inputs!$B$22*(1+Inputs!$B$23)^1</f>
        <v>13635.679181476642</v>
      </c>
      <c r="S4449" s="36">
        <f>Inputs!$B$12*(1+$B4449)^2*$C4449+Inputs!$B$29*(1+$D4449)^2*Inputs!$B$19+Inputs!$B$30*(1+$E4449)^2*Inputs!$B$20+Inputs!$B$31*(1+$F4449)^2*Inputs!$B$21+Inputs!$B$22*(1+Inputs!$B$23)^2</f>
        <v>16550.932841858561</v>
      </c>
      <c r="T4449" s="36">
        <f>Inputs!$B$12*(1+$B4449)^3*$C4449+Inputs!$B$29*(1+$D4449)^3*Inputs!$B$19+Inputs!$B$30*(1+$E4449)^3*Inputs!$B$20+Inputs!$B$31*(1+$F4449)^3*Inputs!$B$21+Inputs!$B$22*(1+Inputs!$B$23)^3</f>
        <v>20848.765868234215</v>
      </c>
      <c r="U4449" s="36">
        <f>Inputs!$B$12*(1+$B4449)^4*$C4449+Inputs!$B$29*(1+$D4449)^4*Inputs!$B$19+Inputs!$B$30*(1+$E4449)^4*Inputs!$B$20+Inputs!$B$31*(1+$F4449)^4*Inputs!$B$21+Inputs!$B$22*(1+Inputs!$B$23)^4</f>
        <v>27218.974933625053</v>
      </c>
      <c r="V4449" s="35">
        <f>Inputs!$B$13/(Q4449*(1-$G4449))</f>
        <v>1.3744611543521346</v>
      </c>
      <c r="W4449" s="36">
        <f>Inputs!$B$13</f>
        <v>12660</v>
      </c>
      <c r="X4449" s="36">
        <f t="shared" si="693"/>
        <v>13752.846318882051</v>
      </c>
      <c r="Y4449" s="36">
        <f t="shared" si="694"/>
        <v>15390.617238495133</v>
      </c>
      <c r="Z4449" s="36">
        <f t="shared" si="695"/>
        <v>17746.382082547134</v>
      </c>
      <c r="AA4449" s="36">
        <f t="shared" si="696"/>
        <v>21026.586443522108</v>
      </c>
      <c r="AB4449" s="36">
        <f t="shared" si="697"/>
        <v>59950.398843039686</v>
      </c>
      <c r="AC4449" s="36">
        <f t="shared" si="698"/>
        <v>308181.7064194128</v>
      </c>
      <c r="AD4449" s="36">
        <f t="shared" si="699"/>
        <v>193114.35026834972</v>
      </c>
    </row>
    <row r="4450" spans="1:30" ht="14.25" customHeight="1" x14ac:dyDescent="0.25">
      <c r="A4450" s="16">
        <v>4434</v>
      </c>
      <c r="B4450" s="34">
        <v>0.45444783928010901</v>
      </c>
      <c r="C4450" s="34">
        <v>7.8865645168577705E-2</v>
      </c>
      <c r="D4450" s="34">
        <v>4.2342579035050697E-2</v>
      </c>
      <c r="E4450" s="34">
        <v>3.5224792981316803E-2</v>
      </c>
      <c r="F4450" s="34">
        <v>1.11576184207842E-2</v>
      </c>
      <c r="G4450" s="34">
        <v>0.19626202344274399</v>
      </c>
      <c r="H4450" s="35">
        <v>1.0485388723495199</v>
      </c>
      <c r="I4450" s="34">
        <v>9.0313247486484102E-2</v>
      </c>
      <c r="J4450" s="34">
        <v>2.72640021876785E-2</v>
      </c>
      <c r="K4450" s="36">
        <f>Inputs!$B$12*(1+$B4450)^4</f>
        <v>268499.73017135164</v>
      </c>
      <c r="L4450" s="36">
        <f t="shared" si="690"/>
        <v>25351.317369782293</v>
      </c>
      <c r="M4450" s="36">
        <f t="shared" si="691"/>
        <v>335816.03167410847</v>
      </c>
      <c r="N4450" s="37">
        <f>M4450/Inputs!$B$6</f>
        <v>511.9146824300434</v>
      </c>
      <c r="O4450" s="38">
        <f>IF(N4450&gt;Inputs!$B$4,1,0)</f>
        <v>1</v>
      </c>
      <c r="P4450" s="34">
        <f t="shared" si="692"/>
        <v>6.3049245298805595E-2</v>
      </c>
      <c r="Q4450" s="36">
        <f>Inputs!$B$12*(1+$B4450)^0*$C4450+Inputs!$B$29*(1+$D4450)^0*Inputs!$B$19+Inputs!$B$30*(1+$E4450)^0*Inputs!$B$20+Inputs!$B$31*(1+$F4450)^0*Inputs!$B$21+Inputs!$B$22*(1+Inputs!$B$23)^0</f>
        <v>12753.982737541584</v>
      </c>
      <c r="R4450" s="36">
        <f>Inputs!$B$12*(1+$B4450)^1*$C4450+Inputs!$B$29*(1+$D4450)^1*Inputs!$B$19+Inputs!$B$30*(1+$E4450)^1*Inputs!$B$20+Inputs!$B$31*(1+$F4450)^1*Inputs!$B$21+Inputs!$B$22*(1+Inputs!$B$23)^1</f>
        <v>15113.860910325984</v>
      </c>
      <c r="S4450" s="36">
        <f>Inputs!$B$12*(1+$B4450)^2*$C4450+Inputs!$B$29*(1+$D4450)^2*Inputs!$B$19+Inputs!$B$30*(1+$E4450)^2*Inputs!$B$20+Inputs!$B$31*(1+$F4450)^2*Inputs!$B$21+Inputs!$B$22*(1+Inputs!$B$23)^2</f>
        <v>18458.513501860733</v>
      </c>
      <c r="T4450" s="36">
        <f>Inputs!$B$12*(1+$B4450)^3*$C4450+Inputs!$B$29*(1+$D4450)^3*Inputs!$B$19+Inputs!$B$30*(1+$E4450)^3*Inputs!$B$20+Inputs!$B$31*(1+$F4450)^3*Inputs!$B$21+Inputs!$B$22*(1+Inputs!$B$23)^3</f>
        <v>23232.355532040056</v>
      </c>
      <c r="U4450" s="36">
        <f>Inputs!$B$12*(1+$B4450)^4*$C4450+Inputs!$B$29*(1+$D4450)^4*Inputs!$B$19+Inputs!$B$30*(1+$E4450)^4*Inputs!$B$20+Inputs!$B$31*(1+$F4450)^4*Inputs!$B$21+Inputs!$B$22*(1+Inputs!$B$23)^4</f>
        <v>30081.639845624602</v>
      </c>
      <c r="V4450" s="35">
        <f>Inputs!$B$13/(Q4450*(1-$G4450))</f>
        <v>1.2350182966136858</v>
      </c>
      <c r="W4450" s="36">
        <f>Inputs!$B$13</f>
        <v>12660</v>
      </c>
      <c r="X4450" s="36">
        <f t="shared" si="693"/>
        <v>14436.169865423408</v>
      </c>
      <c r="Y4450" s="36">
        <f t="shared" si="694"/>
        <v>16939.208191554593</v>
      </c>
      <c r="Z4450" s="36">
        <f t="shared" si="695"/>
        <v>20449.599328728615</v>
      </c>
      <c r="AA4450" s="36">
        <f t="shared" si="696"/>
        <v>25351.317369782293</v>
      </c>
      <c r="AB4450" s="36">
        <f t="shared" si="697"/>
        <v>67747.234871829365</v>
      </c>
      <c r="AC4450" s="36">
        <f t="shared" si="698"/>
        <v>413050.07884853962</v>
      </c>
      <c r="AD4450" s="36">
        <f t="shared" si="699"/>
        <v>268068.79680227913</v>
      </c>
    </row>
    <row r="4451" spans="1:30" ht="14.25" customHeight="1" x14ac:dyDescent="0.25">
      <c r="A4451" s="16">
        <v>4435</v>
      </c>
      <c r="B4451" s="34">
        <v>0.26464990323787602</v>
      </c>
      <c r="C4451" s="34">
        <v>7.4581386125635196E-2</v>
      </c>
      <c r="D4451" s="34">
        <v>1.43033056659103E-2</v>
      </c>
      <c r="E4451" s="34">
        <v>5.2575238187726102E-2</v>
      </c>
      <c r="F4451" s="34">
        <v>1.25016367010047E-2</v>
      </c>
      <c r="G4451" s="34">
        <v>0.193930399286668</v>
      </c>
      <c r="H4451" s="35">
        <v>0.97185323997509399</v>
      </c>
      <c r="I4451" s="34">
        <v>9.5386384300211804E-2</v>
      </c>
      <c r="J4451" s="34">
        <v>3.4307970050886399E-2</v>
      </c>
      <c r="K4451" s="36">
        <f>Inputs!$B$12*(1+$B4451)^4</f>
        <v>153473.18671514193</v>
      </c>
      <c r="L4451" s="36">
        <f t="shared" si="690"/>
        <v>15803.477851017291</v>
      </c>
      <c r="M4451" s="36">
        <f t="shared" si="691"/>
        <v>223185.35132154601</v>
      </c>
      <c r="N4451" s="37">
        <f>M4451/Inputs!$B$6</f>
        <v>340.22157213650308</v>
      </c>
      <c r="O4451" s="38">
        <f>IF(N4451&gt;Inputs!$B$4,1,0)</f>
        <v>0</v>
      </c>
      <c r="P4451" s="34">
        <f t="shared" si="692"/>
        <v>6.1078414249325405E-2</v>
      </c>
      <c r="Q4451" s="36">
        <f>Inputs!$B$12*(1+$B4451)^0*$C4451+Inputs!$B$29*(1+$D4451)^0*Inputs!$B$19+Inputs!$B$30*(1+$E4451)^0*Inputs!$B$20+Inputs!$B$31*(1+$F4451)^0*Inputs!$B$21+Inputs!$B$22*(1+Inputs!$B$23)^0</f>
        <v>12496.927194965032</v>
      </c>
      <c r="R4451" s="36">
        <f>Inputs!$B$12*(1+$B4451)^1*$C4451+Inputs!$B$29*(1+$D4451)^1*Inputs!$B$19+Inputs!$B$30*(1+$E4451)^1*Inputs!$B$20+Inputs!$B$31*(1+$F4451)^1*Inputs!$B$21+Inputs!$B$22*(1+Inputs!$B$23)^1</f>
        <v>13847.787582030782</v>
      </c>
      <c r="S4451" s="36">
        <f>Inputs!$B$12*(1+$B4451)^2*$C4451+Inputs!$B$29*(1+$D4451)^2*Inputs!$B$19+Inputs!$B$30*(1+$E4451)^2*Inputs!$B$20+Inputs!$B$31*(1+$F4451)^2*Inputs!$B$21+Inputs!$B$22*(1+Inputs!$B$23)^2</f>
        <v>15518.31597099777</v>
      </c>
      <c r="T4451" s="36">
        <f>Inputs!$B$12*(1+$B4451)^3*$C4451+Inputs!$B$29*(1+$D4451)^3*Inputs!$B$19+Inputs!$B$30*(1+$E4451)^3*Inputs!$B$20+Inputs!$B$31*(1+$F4451)^3*Inputs!$B$21+Inputs!$B$22*(1+Inputs!$B$23)^3</f>
        <v>17591.779827638697</v>
      </c>
      <c r="U4451" s="36">
        <f>Inputs!$B$12*(1+$B4451)^4*$C4451+Inputs!$B$29*(1+$D4451)^4*Inputs!$B$19+Inputs!$B$30*(1+$E4451)^4*Inputs!$B$20+Inputs!$B$31*(1+$F4451)^4*Inputs!$B$21+Inputs!$B$22*(1+Inputs!$B$23)^4</f>
        <v>20173.415908492447</v>
      </c>
      <c r="V4451" s="35">
        <f>Inputs!$B$13/(Q4451*(1-$G4451))</f>
        <v>1.2567761286082988</v>
      </c>
      <c r="W4451" s="36">
        <f>Inputs!$B$13</f>
        <v>12660</v>
      </c>
      <c r="X4451" s="36">
        <f t="shared" si="693"/>
        <v>13233.390499147294</v>
      </c>
      <c r="Y4451" s="36">
        <f t="shared" si="694"/>
        <v>13938.787169276238</v>
      </c>
      <c r="Z4451" s="36">
        <f t="shared" si="695"/>
        <v>14791.138095741237</v>
      </c>
      <c r="AA4451" s="36">
        <f t="shared" si="696"/>
        <v>15803.477851017291</v>
      </c>
      <c r="AB4451" s="36">
        <f t="shared" si="697"/>
        <v>53486.814186365104</v>
      </c>
      <c r="AC4451" s="36">
        <f t="shared" si="698"/>
        <v>267617.67306377587</v>
      </c>
      <c r="AD4451" s="36">
        <f t="shared" si="699"/>
        <v>169698.5371351809</v>
      </c>
    </row>
    <row r="4452" spans="1:30" ht="14.25" customHeight="1" x14ac:dyDescent="0.25">
      <c r="A4452" s="16">
        <v>4436</v>
      </c>
      <c r="B4452" s="34">
        <v>0.45873116319891299</v>
      </c>
      <c r="C4452" s="34">
        <v>8.74990224935593E-2</v>
      </c>
      <c r="D4452" s="34">
        <v>1.97615087212102E-2</v>
      </c>
      <c r="E4452" s="34">
        <v>1.9407310791102798E-2</v>
      </c>
      <c r="F4452" s="34">
        <v>-2.9093339712911001E-3</v>
      </c>
      <c r="G4452" s="34">
        <v>0.21518342784486399</v>
      </c>
      <c r="H4452" s="35">
        <v>1.0630359325972101</v>
      </c>
      <c r="I4452" s="34">
        <v>9.8834776988433404E-2</v>
      </c>
      <c r="J4452" s="34">
        <v>1.9204220362787901E-2</v>
      </c>
      <c r="K4452" s="36">
        <f>Inputs!$B$12*(1+$B4452)^4</f>
        <v>271676.63807410043</v>
      </c>
      <c r="L4452" s="36">
        <f t="shared" si="690"/>
        <v>26631.926915482421</v>
      </c>
      <c r="M4452" s="36">
        <f t="shared" si="691"/>
        <v>280393.46292947</v>
      </c>
      <c r="N4452" s="37">
        <f>M4452/Inputs!$B$6</f>
        <v>427.42905934370424</v>
      </c>
      <c r="O4452" s="38">
        <f>IF(N4452&gt;Inputs!$B$4,1,0)</f>
        <v>1</v>
      </c>
      <c r="P4452" s="34">
        <f t="shared" si="692"/>
        <v>7.9630556625645499E-2</v>
      </c>
      <c r="Q4452" s="36">
        <f>Inputs!$B$12*(1+$B4452)^0*$C4452+Inputs!$B$29*(1+$D4452)^0*Inputs!$B$19+Inputs!$B$30*(1+$E4452)^0*Inputs!$B$20+Inputs!$B$31*(1+$F4452)^0*Inputs!$B$21+Inputs!$B$22*(1+Inputs!$B$23)^0</f>
        <v>13271.985377040481</v>
      </c>
      <c r="R4452" s="36">
        <f>Inputs!$B$12*(1+$B4452)^1*$C4452+Inputs!$B$29*(1+$D4452)^1*Inputs!$B$19+Inputs!$B$30*(1+$E4452)^1*Inputs!$B$20+Inputs!$B$31*(1+$F4452)^1*Inputs!$B$21+Inputs!$B$22*(1+Inputs!$B$23)^1</f>
        <v>15712.075374080843</v>
      </c>
      <c r="S4452" s="36">
        <f>Inputs!$B$12*(1+$B4452)^2*$C4452+Inputs!$B$29*(1+$D4452)^2*Inputs!$B$19+Inputs!$B$30*(1+$E4452)^2*Inputs!$B$20+Inputs!$B$31*(1+$F4452)^2*Inputs!$B$21+Inputs!$B$22*(1+Inputs!$B$23)^2</f>
        <v>19257.134933716181</v>
      </c>
      <c r="T4452" s="36">
        <f>Inputs!$B$12*(1+$B4452)^3*$C4452+Inputs!$B$29*(1+$D4452)^3*Inputs!$B$19+Inputs!$B$30*(1+$E4452)^3*Inputs!$B$20+Inputs!$B$31*(1+$F4452)^3*Inputs!$B$21+Inputs!$B$22*(1+Inputs!$B$23)^3</f>
        <v>24413.936991162132</v>
      </c>
      <c r="U4452" s="36">
        <f>Inputs!$B$12*(1+$B4452)^4*$C4452+Inputs!$B$29*(1+$D4452)^4*Inputs!$B$19+Inputs!$B$30*(1+$E4452)^4*Inputs!$B$20+Inputs!$B$31*(1+$F4452)^4*Inputs!$B$21+Inputs!$B$22*(1+Inputs!$B$23)^4</f>
        <v>31921.734458705723</v>
      </c>
      <c r="V4452" s="35">
        <f>Inputs!$B$13/(Q4452*(1-$G4452))</f>
        <v>1.2154291449703918</v>
      </c>
      <c r="W4452" s="36">
        <f>Inputs!$B$13</f>
        <v>12660</v>
      </c>
      <c r="X4452" s="36">
        <f t="shared" si="693"/>
        <v>14517.78097301824</v>
      </c>
      <c r="Y4452" s="36">
        <f t="shared" si="694"/>
        <v>17217.584350261975</v>
      </c>
      <c r="Z4452" s="36">
        <f t="shared" si="695"/>
        <v>21098.241056671995</v>
      </c>
      <c r="AA4452" s="36">
        <f t="shared" si="696"/>
        <v>26631.926915482421</v>
      </c>
      <c r="AB4452" s="36">
        <f t="shared" si="697"/>
        <v>67617.741111464144</v>
      </c>
      <c r="AC4452" s="36">
        <f t="shared" si="698"/>
        <v>340866.28875718947</v>
      </c>
      <c r="AD4452" s="36">
        <f t="shared" si="699"/>
        <v>212775.72181800584</v>
      </c>
    </row>
    <row r="4453" spans="1:30" ht="14.25" customHeight="1" x14ac:dyDescent="0.25">
      <c r="A4453" s="16">
        <v>4437</v>
      </c>
      <c r="B4453" s="34">
        <v>0.15219034861682901</v>
      </c>
      <c r="C4453" s="34">
        <v>0.10317905649944301</v>
      </c>
      <c r="D4453" s="34">
        <v>2.87739020125998E-2</v>
      </c>
      <c r="E4453" s="34">
        <v>2.6415215996094799E-2</v>
      </c>
      <c r="F4453" s="34">
        <v>2.0549685657107401E-2</v>
      </c>
      <c r="G4453" s="34">
        <v>0.18698417048253499</v>
      </c>
      <c r="H4453" s="35">
        <v>1.03868207920476</v>
      </c>
      <c r="I4453" s="34">
        <v>9.5678739531003906E-2</v>
      </c>
      <c r="J4453" s="34">
        <v>2.8061648287635101E-2</v>
      </c>
      <c r="K4453" s="36">
        <f>Inputs!$B$12*(1+$B4453)^4</f>
        <v>105742.16120059391</v>
      </c>
      <c r="L4453" s="36">
        <f t="shared" si="690"/>
        <v>16634.793610818633</v>
      </c>
      <c r="M4453" s="36">
        <f t="shared" si="691"/>
        <v>215171.69977294438</v>
      </c>
      <c r="N4453" s="37">
        <f>M4453/Inputs!$B$6</f>
        <v>328.00563989778107</v>
      </c>
      <c r="O4453" s="38">
        <f>IF(N4453&gt;Inputs!$B$4,1,0)</f>
        <v>0</v>
      </c>
      <c r="P4453" s="34">
        <f t="shared" si="692"/>
        <v>6.7617091243368802E-2</v>
      </c>
      <c r="Q4453" s="36">
        <f>Inputs!$B$12*(1+$B4453)^0*$C4453+Inputs!$B$29*(1+$D4453)^0*Inputs!$B$19+Inputs!$B$30*(1+$E4453)^0*Inputs!$B$20+Inputs!$B$31*(1+$F4453)^0*Inputs!$B$21+Inputs!$B$22*(1+Inputs!$B$23)^0</f>
        <v>14212.787417393502</v>
      </c>
      <c r="R4453" s="36">
        <f>Inputs!$B$12*(1+$B4453)^1*$C4453+Inputs!$B$29*(1+$D4453)^1*Inputs!$B$19+Inputs!$B$30*(1+$E4453)^1*Inputs!$B$20+Inputs!$B$31*(1+$F4453)^1*Inputs!$B$21+Inputs!$B$22*(1+Inputs!$B$23)^1</f>
        <v>15339.928023158824</v>
      </c>
      <c r="S4453" s="36">
        <f>Inputs!$B$12*(1+$B4453)^2*$C4453+Inputs!$B$29*(1+$D4453)^2*Inputs!$B$19+Inputs!$B$30*(1+$E4453)^2*Inputs!$B$20+Inputs!$B$31*(1+$F4453)^2*Inputs!$B$21+Inputs!$B$22*(1+Inputs!$B$23)^2</f>
        <v>16614.776595262603</v>
      </c>
      <c r="T4453" s="36">
        <f>Inputs!$B$12*(1+$B4453)^3*$C4453+Inputs!$B$29*(1+$D4453)^3*Inputs!$B$19+Inputs!$B$30*(1+$E4453)^3*Inputs!$B$20+Inputs!$B$31*(1+$F4453)^3*Inputs!$B$21+Inputs!$B$22*(1+Inputs!$B$23)^3</f>
        <v>18059.257534738368</v>
      </c>
      <c r="U4453" s="36">
        <f>Inputs!$B$12*(1+$B4453)^4*$C4453+Inputs!$B$29*(1+$D4453)^4*Inputs!$B$19+Inputs!$B$30*(1+$E4453)^4*Inputs!$B$20+Inputs!$B$31*(1+$F4453)^4*Inputs!$B$21+Inputs!$B$22*(1+Inputs!$B$23)^4</f>
        <v>19698.61883897792</v>
      </c>
      <c r="V4453" s="35">
        <f>Inputs!$B$13/(Q4453*(1-$G4453))</f>
        <v>1.0956086286509588</v>
      </c>
      <c r="W4453" s="36">
        <f>Inputs!$B$13</f>
        <v>12660</v>
      </c>
      <c r="X4453" s="36">
        <f t="shared" si="693"/>
        <v>13486.5059415006</v>
      </c>
      <c r="Y4453" s="36">
        <f t="shared" si="694"/>
        <v>14415.080944985444</v>
      </c>
      <c r="Z4453" s="36">
        <f t="shared" si="695"/>
        <v>15459.365890806277</v>
      </c>
      <c r="AA4453" s="36">
        <f t="shared" si="696"/>
        <v>16634.793610818633</v>
      </c>
      <c r="AB4453" s="36">
        <f t="shared" si="697"/>
        <v>55008.064632091337</v>
      </c>
      <c r="AC4453" s="36">
        <f t="shared" si="698"/>
        <v>252918.20490932421</v>
      </c>
      <c r="AD4453" s="36">
        <f t="shared" si="699"/>
        <v>160163.63514085306</v>
      </c>
    </row>
    <row r="4454" spans="1:30" ht="14.25" customHeight="1" x14ac:dyDescent="0.25">
      <c r="A4454" s="16">
        <v>4438</v>
      </c>
      <c r="B4454" s="34">
        <v>0.301651556313837</v>
      </c>
      <c r="C4454" s="34">
        <v>6.3786027501784207E-2</v>
      </c>
      <c r="D4454" s="34">
        <v>1.8743833645248401E-2</v>
      </c>
      <c r="E4454" s="34">
        <v>3.5575449639063797E-2</v>
      </c>
      <c r="F4454" s="34">
        <v>2.4968644288760399E-2</v>
      </c>
      <c r="G4454" s="34">
        <v>0.192791487476561</v>
      </c>
      <c r="H4454" s="35">
        <v>1.1012664958251299</v>
      </c>
      <c r="I4454" s="34">
        <v>0.103338092406786</v>
      </c>
      <c r="J4454" s="34">
        <v>2.12439438007287E-2</v>
      </c>
      <c r="K4454" s="36">
        <f>Inputs!$B$12*(1+$B4454)^4</f>
        <v>172238.49351423496</v>
      </c>
      <c r="L4454" s="36">
        <f t="shared" si="690"/>
        <v>17617.941471316532</v>
      </c>
      <c r="M4454" s="36">
        <f t="shared" si="691"/>
        <v>188994.03336029663</v>
      </c>
      <c r="N4454" s="37">
        <f>M4454/Inputs!$B$6</f>
        <v>288.10066061020825</v>
      </c>
      <c r="O4454" s="38">
        <f>IF(N4454&gt;Inputs!$B$4,1,0)</f>
        <v>0</v>
      </c>
      <c r="P4454" s="34">
        <f t="shared" si="692"/>
        <v>8.2094148606057293E-2</v>
      </c>
      <c r="Q4454" s="36">
        <f>Inputs!$B$12*(1+$B4454)^0*$C4454+Inputs!$B$29*(1+$D4454)^0*Inputs!$B$19+Inputs!$B$30*(1+$E4454)^0*Inputs!$B$20+Inputs!$B$31*(1+$F4454)^0*Inputs!$B$21+Inputs!$B$22*(1+Inputs!$B$23)^0</f>
        <v>11849.205677533973</v>
      </c>
      <c r="R4454" s="36">
        <f>Inputs!$B$12*(1+$B4454)^1*$C4454+Inputs!$B$29*(1+$D4454)^1*Inputs!$B$19+Inputs!$B$30*(1+$E4454)^1*Inputs!$B$20+Inputs!$B$31*(1+$F4454)^1*Inputs!$B$21+Inputs!$B$22*(1+Inputs!$B$23)^1</f>
        <v>13198.494280111016</v>
      </c>
      <c r="S4454" s="36">
        <f>Inputs!$B$12*(1+$B4454)^2*$C4454+Inputs!$B$29*(1+$D4454)^2*Inputs!$B$19+Inputs!$B$30*(1+$E4454)^2*Inputs!$B$20+Inputs!$B$31*(1+$F4454)^2*Inputs!$B$21+Inputs!$B$22*(1+Inputs!$B$23)^2</f>
        <v>14901.109895467056</v>
      </c>
      <c r="T4454" s="36">
        <f>Inputs!$B$12*(1+$B4454)^3*$C4454+Inputs!$B$29*(1+$D4454)^3*Inputs!$B$19+Inputs!$B$30*(1+$E4454)^3*Inputs!$B$20+Inputs!$B$31*(1+$F4454)^3*Inputs!$B$21+Inputs!$B$22*(1+Inputs!$B$23)^3</f>
        <v>17062.244808425079</v>
      </c>
      <c r="U4454" s="36">
        <f>Inputs!$B$12*(1+$B4454)^4*$C4454+Inputs!$B$29*(1+$D4454)^4*Inputs!$B$19+Inputs!$B$30*(1+$E4454)^4*Inputs!$B$20+Inputs!$B$31*(1+$F4454)^4*Inputs!$B$21+Inputs!$B$22*(1+Inputs!$B$23)^4</f>
        <v>19818.783933664712</v>
      </c>
      <c r="V4454" s="35">
        <f>Inputs!$B$13/(Q4454*(1-$G4454))</f>
        <v>1.3236060223986481</v>
      </c>
      <c r="W4454" s="36">
        <f>Inputs!$B$13</f>
        <v>12660</v>
      </c>
      <c r="X4454" s="36">
        <f t="shared" si="693"/>
        <v>13509.417266357468</v>
      </c>
      <c r="Y4454" s="36">
        <f t="shared" si="694"/>
        <v>14583.550394122778</v>
      </c>
      <c r="Z4454" s="36">
        <f t="shared" si="695"/>
        <v>15933.070217898014</v>
      </c>
      <c r="AA4454" s="36">
        <f t="shared" si="696"/>
        <v>17617.941471316532</v>
      </c>
      <c r="AB4454" s="36">
        <f t="shared" si="697"/>
        <v>54955.584869307524</v>
      </c>
      <c r="AC4454" s="36">
        <f t="shared" si="698"/>
        <v>219165.63281697957</v>
      </c>
      <c r="AD4454" s="36">
        <f t="shared" si="699"/>
        <v>134038.4484909891</v>
      </c>
    </row>
    <row r="4455" spans="1:30" ht="14.25" customHeight="1" x14ac:dyDescent="0.25">
      <c r="A4455" s="16">
        <v>4439</v>
      </c>
      <c r="B4455" s="34">
        <v>0.33872921987990301</v>
      </c>
      <c r="C4455" s="34">
        <v>5.6468315710287403E-2</v>
      </c>
      <c r="D4455" s="34">
        <v>3.1200623762912098E-2</v>
      </c>
      <c r="E4455" s="34">
        <v>6.3386102558659799E-2</v>
      </c>
      <c r="F4455" s="34">
        <v>1.8712699271254699E-2</v>
      </c>
      <c r="G4455" s="34">
        <v>0.207027220818989</v>
      </c>
      <c r="H4455" s="35">
        <v>1.03722778139218</v>
      </c>
      <c r="I4455" s="34">
        <v>9.2761967506356499E-2</v>
      </c>
      <c r="J4455" s="34">
        <v>2.5110817324911501E-2</v>
      </c>
      <c r="K4455" s="36">
        <f>Inputs!$B$12*(1+$B4455)^4</f>
        <v>192717.97383459753</v>
      </c>
      <c r="L4455" s="36">
        <f t="shared" si="690"/>
        <v>16527.338310550211</v>
      </c>
      <c r="M4455" s="36">
        <f t="shared" si="691"/>
        <v>215596.5755180601</v>
      </c>
      <c r="N4455" s="37">
        <f>M4455/Inputs!$B$6</f>
        <v>328.65331633850627</v>
      </c>
      <c r="O4455" s="38">
        <f>IF(N4455&gt;Inputs!$B$4,1,0)</f>
        <v>0</v>
      </c>
      <c r="P4455" s="34">
        <f t="shared" si="692"/>
        <v>6.7651150181444991E-2</v>
      </c>
      <c r="Q4455" s="36">
        <f>Inputs!$B$12*(1+$B4455)^0*$C4455+Inputs!$B$29*(1+$D4455)^0*Inputs!$B$19+Inputs!$B$30*(1+$E4455)^0*Inputs!$B$20+Inputs!$B$31*(1+$F4455)^0*Inputs!$B$21+Inputs!$B$22*(1+Inputs!$B$23)^0</f>
        <v>11410.142970044166</v>
      </c>
      <c r="R4455" s="36">
        <f>Inputs!$B$12*(1+$B4455)^1*$C4455+Inputs!$B$29*(1+$D4455)^1*Inputs!$B$19+Inputs!$B$30*(1+$E4455)^1*Inputs!$B$20+Inputs!$B$31*(1+$F4455)^1*Inputs!$B$21+Inputs!$B$22*(1+Inputs!$B$23)^1</f>
        <v>12835.283818416794</v>
      </c>
      <c r="S4455" s="36">
        <f>Inputs!$B$12*(1+$B4455)^2*$C4455+Inputs!$B$29*(1+$D4455)^2*Inputs!$B$19+Inputs!$B$30*(1+$E4455)^2*Inputs!$B$20+Inputs!$B$31*(1+$F4455)^2*Inputs!$B$21+Inputs!$B$22*(1+Inputs!$B$23)^2</f>
        <v>14661.974128414833</v>
      </c>
      <c r="T4455" s="36">
        <f>Inputs!$B$12*(1+$B4455)^3*$C4455+Inputs!$B$29*(1+$D4455)^3*Inputs!$B$19+Inputs!$B$30*(1+$E4455)^3*Inputs!$B$20+Inputs!$B$31*(1+$F4455)^3*Inputs!$B$21+Inputs!$B$22*(1+Inputs!$B$23)^3</f>
        <v>17022.599130909555</v>
      </c>
      <c r="U4455" s="36">
        <f>Inputs!$B$12*(1+$B4455)^4*$C4455+Inputs!$B$29*(1+$D4455)^4*Inputs!$B$19+Inputs!$B$30*(1+$E4455)^4*Inputs!$B$20+Inputs!$B$31*(1+$F4455)^4*Inputs!$B$21+Inputs!$B$22*(1+Inputs!$B$23)^4</f>
        <v>20094.189669847754</v>
      </c>
      <c r="V4455" s="35">
        <f>Inputs!$B$13/(Q4455*(1-$G4455))</f>
        <v>1.3992146388900761</v>
      </c>
      <c r="W4455" s="36">
        <f>Inputs!$B$13</f>
        <v>12660</v>
      </c>
      <c r="X4455" s="36">
        <f t="shared" si="693"/>
        <v>13320.171188582155</v>
      </c>
      <c r="Y4455" s="36">
        <f t="shared" si="694"/>
        <v>14163.705392143014</v>
      </c>
      <c r="Z4455" s="36">
        <f t="shared" si="695"/>
        <v>15222.541450410496</v>
      </c>
      <c r="AA4455" s="36">
        <f t="shared" si="696"/>
        <v>16527.338310550211</v>
      </c>
      <c r="AB4455" s="36">
        <f t="shared" si="697"/>
        <v>54876.291329485153</v>
      </c>
      <c r="AC4455" s="36">
        <f t="shared" si="698"/>
        <v>250437.03230902809</v>
      </c>
      <c r="AD4455" s="36">
        <f t="shared" si="699"/>
        <v>160720.28418857494</v>
      </c>
    </row>
    <row r="4456" spans="1:30" ht="14.25" customHeight="1" x14ac:dyDescent="0.25">
      <c r="A4456" s="16">
        <v>4440</v>
      </c>
      <c r="B4456" s="34">
        <v>0.26982353155882699</v>
      </c>
      <c r="C4456" s="34">
        <v>7.00908790154047E-2</v>
      </c>
      <c r="D4456" s="34">
        <v>2.87968255890136E-2</v>
      </c>
      <c r="E4456" s="34">
        <v>3.1459554404647101E-2</v>
      </c>
      <c r="F4456" s="34">
        <v>3.1432969079760301E-2</v>
      </c>
      <c r="G4456" s="34">
        <v>0.199255579119647</v>
      </c>
      <c r="H4456" s="35">
        <v>1.07106898688673</v>
      </c>
      <c r="I4456" s="34">
        <v>9.6638095291107104E-2</v>
      </c>
      <c r="J4456" s="34">
        <v>2.12670860302209E-2</v>
      </c>
      <c r="K4456" s="36">
        <f>Inputs!$B$12*(1+$B4456)^4</f>
        <v>156000.04869103961</v>
      </c>
      <c r="L4456" s="36">
        <f t="shared" si="690"/>
        <v>17144.574781924519</v>
      </c>
      <c r="M4456" s="36">
        <f t="shared" si="691"/>
        <v>201870.80321831192</v>
      </c>
      <c r="N4456" s="37">
        <f>M4456/Inputs!$B$6</f>
        <v>307.7298829547438</v>
      </c>
      <c r="O4456" s="38">
        <f>IF(N4456&gt;Inputs!$B$4,1,0)</f>
        <v>0</v>
      </c>
      <c r="P4456" s="34">
        <f t="shared" si="692"/>
        <v>7.5371009260886204E-2</v>
      </c>
      <c r="Q4456" s="36">
        <f>Inputs!$B$12*(1+$B4456)^0*$C4456+Inputs!$B$29*(1+$D4456)^0*Inputs!$B$19+Inputs!$B$30*(1+$E4456)^0*Inputs!$B$20+Inputs!$B$31*(1+$F4456)^0*Inputs!$B$21+Inputs!$B$22*(1+Inputs!$B$23)^0</f>
        <v>12227.496768351204</v>
      </c>
      <c r="R4456" s="36">
        <f>Inputs!$B$12*(1+$B4456)^1*$C4456+Inputs!$B$29*(1+$D4456)^1*Inputs!$B$19+Inputs!$B$30*(1+$E4456)^1*Inputs!$B$20+Inputs!$B$31*(1+$F4456)^1*Inputs!$B$21+Inputs!$B$22*(1+Inputs!$B$23)^1</f>
        <v>13609.049963247398</v>
      </c>
      <c r="S4456" s="36">
        <f>Inputs!$B$12*(1+$B4456)^2*$C4456+Inputs!$B$29*(1+$D4456)^2*Inputs!$B$19+Inputs!$B$30*(1+$E4456)^2*Inputs!$B$20+Inputs!$B$31*(1+$F4456)^2*Inputs!$B$21+Inputs!$B$22*(1+Inputs!$B$23)^2</f>
        <v>15304.388979335803</v>
      </c>
      <c r="T4456" s="36">
        <f>Inputs!$B$12*(1+$B4456)^3*$C4456+Inputs!$B$29*(1+$D4456)^3*Inputs!$B$19+Inputs!$B$30*(1+$E4456)^3*Inputs!$B$20+Inputs!$B$31*(1+$F4456)^3*Inputs!$B$21+Inputs!$B$22*(1+Inputs!$B$23)^3</f>
        <v>17396.362537598936</v>
      </c>
      <c r="U4456" s="36">
        <f>Inputs!$B$12*(1+$B4456)^4*$C4456+Inputs!$B$29*(1+$D4456)^4*Inputs!$B$19+Inputs!$B$30*(1+$E4456)^4*Inputs!$B$20+Inputs!$B$31*(1+$F4456)^4*Inputs!$B$21+Inputs!$B$22*(1+Inputs!$B$23)^4</f>
        <v>19990.117756933643</v>
      </c>
      <c r="V4456" s="35">
        <f>Inputs!$B$13/(Q4456*(1-$G4456))</f>
        <v>1.2930110237425236</v>
      </c>
      <c r="W4456" s="36">
        <f>Inputs!$B$13</f>
        <v>12660</v>
      </c>
      <c r="X4456" s="36">
        <f t="shared" si="693"/>
        <v>13485.774445325482</v>
      </c>
      <c r="Y4456" s="36">
        <f t="shared" si="694"/>
        <v>14485.786895893587</v>
      </c>
      <c r="Z4456" s="36">
        <f t="shared" si="695"/>
        <v>15692.949469537687</v>
      </c>
      <c r="AA4456" s="36">
        <f t="shared" si="696"/>
        <v>17144.574781924519</v>
      </c>
      <c r="AB4456" s="36">
        <f t="shared" si="697"/>
        <v>55402.017625998436</v>
      </c>
      <c r="AC4456" s="36">
        <f t="shared" si="698"/>
        <v>232306.69325599252</v>
      </c>
      <c r="AD4456" s="36">
        <f t="shared" si="699"/>
        <v>146468.78559231348</v>
      </c>
    </row>
    <row r="4457" spans="1:30" ht="14.25" customHeight="1" x14ac:dyDescent="0.25">
      <c r="A4457" s="16">
        <v>4441</v>
      </c>
      <c r="B4457" s="34">
        <v>0.26665831155159297</v>
      </c>
      <c r="C4457" s="34">
        <v>8.0864501696405702E-2</v>
      </c>
      <c r="D4457" s="34">
        <v>5.0755580042594298E-2</v>
      </c>
      <c r="E4457" s="34">
        <v>5.2339286130651301E-2</v>
      </c>
      <c r="F4457" s="34">
        <v>3.25406077864691E-3</v>
      </c>
      <c r="G4457" s="34">
        <v>0.19966358946551599</v>
      </c>
      <c r="H4457" s="35">
        <v>0.95152336025373696</v>
      </c>
      <c r="I4457" s="34">
        <v>0.104294107241545</v>
      </c>
      <c r="J4457" s="34">
        <v>3.1425092887198303E-2</v>
      </c>
      <c r="K4457" s="36">
        <f>Inputs!$B$12*(1+$B4457)^4</f>
        <v>154450.4433421788</v>
      </c>
      <c r="L4457" s="36">
        <f t="shared" si="690"/>
        <v>16428.447688966036</v>
      </c>
      <c r="M4457" s="36">
        <f t="shared" si="691"/>
        <v>194852.2626356472</v>
      </c>
      <c r="N4457" s="37">
        <f>M4457/Inputs!$B$6</f>
        <v>297.03088816409632</v>
      </c>
      <c r="O4457" s="38">
        <f>IF(N4457&gt;Inputs!$B$4,1,0)</f>
        <v>0</v>
      </c>
      <c r="P4457" s="34">
        <f t="shared" si="692"/>
        <v>7.2869014354346701E-2</v>
      </c>
      <c r="Q4457" s="36">
        <f>Inputs!$B$12*(1+$B4457)^0*$C4457+Inputs!$B$29*(1+$D4457)^0*Inputs!$B$19+Inputs!$B$30*(1+$E4457)^0*Inputs!$B$20+Inputs!$B$31*(1+$F4457)^0*Inputs!$B$21+Inputs!$B$22*(1+Inputs!$B$23)^0</f>
        <v>12873.914129211265</v>
      </c>
      <c r="R4457" s="36">
        <f>Inputs!$B$12*(1+$B4457)^1*$C4457+Inputs!$B$29*(1+$D4457)^1*Inputs!$B$19+Inputs!$B$30*(1+$E4457)^1*Inputs!$B$20+Inputs!$B$31*(1+$F4457)^1*Inputs!$B$21+Inputs!$B$22*(1+Inputs!$B$23)^1</f>
        <v>14412.211941795489</v>
      </c>
      <c r="S4457" s="36">
        <f>Inputs!$B$12*(1+$B4457)^2*$C4457+Inputs!$B$29*(1+$D4457)^2*Inputs!$B$19+Inputs!$B$30*(1+$E4457)^2*Inputs!$B$20+Inputs!$B$31*(1+$F4457)^2*Inputs!$B$21+Inputs!$B$22*(1+Inputs!$B$23)^2</f>
        <v>16308.862708454351</v>
      </c>
      <c r="T4457" s="36">
        <f>Inputs!$B$12*(1+$B4457)^3*$C4457+Inputs!$B$29*(1+$D4457)^3*Inputs!$B$19+Inputs!$B$30*(1+$E4457)^3*Inputs!$B$20+Inputs!$B$31*(1+$F4457)^3*Inputs!$B$21+Inputs!$B$22*(1+Inputs!$B$23)^3</f>
        <v>18656.59292328891</v>
      </c>
      <c r="U4457" s="36">
        <f>Inputs!$B$12*(1+$B4457)^4*$C4457+Inputs!$B$29*(1+$D4457)^4*Inputs!$B$19+Inputs!$B$30*(1+$E4457)^4*Inputs!$B$20+Inputs!$B$31*(1+$F4457)^4*Inputs!$B$21+Inputs!$B$22*(1+Inputs!$B$23)^4</f>
        <v>21572.699762522552</v>
      </c>
      <c r="V4457" s="35">
        <f>Inputs!$B$13/(Q4457*(1-$G4457))</f>
        <v>1.2287131961212894</v>
      </c>
      <c r="W4457" s="36">
        <f>Inputs!$B$13</f>
        <v>12660</v>
      </c>
      <c r="X4457" s="36">
        <f t="shared" si="693"/>
        <v>13373.41760037623</v>
      </c>
      <c r="Y4457" s="36">
        <f t="shared" si="694"/>
        <v>14228.852372689977</v>
      </c>
      <c r="Z4457" s="36">
        <f t="shared" si="695"/>
        <v>15242.437729025576</v>
      </c>
      <c r="AA4457" s="36">
        <f t="shared" si="696"/>
        <v>16428.447688966036</v>
      </c>
      <c r="AB4457" s="36">
        <f t="shared" si="697"/>
        <v>53250.860576488238</v>
      </c>
      <c r="AC4457" s="36">
        <f t="shared" si="698"/>
        <v>232536.60466965692</v>
      </c>
      <c r="AD4457" s="36">
        <f t="shared" si="699"/>
        <v>141601.40205915895</v>
      </c>
    </row>
    <row r="4458" spans="1:30" ht="14.25" customHeight="1" x14ac:dyDescent="0.25">
      <c r="A4458" s="16">
        <v>4442</v>
      </c>
      <c r="B4458" s="34">
        <v>0.218078831389416</v>
      </c>
      <c r="C4458" s="34">
        <v>0.10948230988483799</v>
      </c>
      <c r="D4458" s="34">
        <v>1.2612391287313601E-2</v>
      </c>
      <c r="E4458" s="34">
        <v>2.8756369064649699E-2</v>
      </c>
      <c r="F4458" s="34">
        <v>-1.6279234390275199E-3</v>
      </c>
      <c r="G4458" s="34">
        <v>0.186953782831563</v>
      </c>
      <c r="H4458" s="35">
        <v>1.0857670396789501</v>
      </c>
      <c r="I4458" s="34">
        <v>9.4396805456412006E-2</v>
      </c>
      <c r="J4458" s="34">
        <v>2.5072196699611901E-2</v>
      </c>
      <c r="K4458" s="36">
        <f>Inputs!$B$12*(1+$B4458)^4</f>
        <v>132084.7971484359</v>
      </c>
      <c r="L4458" s="36">
        <f t="shared" si="690"/>
        <v>19982.62587185614</v>
      </c>
      <c r="M4458" s="36">
        <f t="shared" si="691"/>
        <v>248368.30828337368</v>
      </c>
      <c r="N4458" s="37">
        <f>M4458/Inputs!$B$6</f>
        <v>378.6102260417282</v>
      </c>
      <c r="O4458" s="38">
        <f>IF(N4458&gt;Inputs!$B$4,1,0)</f>
        <v>0</v>
      </c>
      <c r="P4458" s="34">
        <f t="shared" si="692"/>
        <v>6.9324608756800105E-2</v>
      </c>
      <c r="Q4458" s="36">
        <f>Inputs!$B$12*(1+$B4458)^0*$C4458+Inputs!$B$29*(1+$D4458)^0*Inputs!$B$19+Inputs!$B$30*(1+$E4458)^0*Inputs!$B$20+Inputs!$B$31*(1+$F4458)^0*Inputs!$B$21+Inputs!$B$22*(1+Inputs!$B$23)^0</f>
        <v>14590.982620517203</v>
      </c>
      <c r="R4458" s="36">
        <f>Inputs!$B$12*(1+$B4458)^1*$C4458+Inputs!$B$29*(1+$D4458)^1*Inputs!$B$19+Inputs!$B$30*(1+$E4458)^1*Inputs!$B$20+Inputs!$B$31*(1+$F4458)^1*Inputs!$B$21+Inputs!$B$22*(1+Inputs!$B$23)^1</f>
        <v>16060.975710240502</v>
      </c>
      <c r="S4458" s="36">
        <f>Inputs!$B$12*(1+$B4458)^2*$C4458+Inputs!$B$29*(1+$D4458)^2*Inputs!$B$19+Inputs!$B$30*(1+$E4458)^2*Inputs!$B$20+Inputs!$B$31*(1+$F4458)^2*Inputs!$B$21+Inputs!$B$22*(1+Inputs!$B$23)^2</f>
        <v>17843.91941387823</v>
      </c>
      <c r="T4458" s="36">
        <f>Inputs!$B$12*(1+$B4458)^3*$C4458+Inputs!$B$29*(1+$D4458)^3*Inputs!$B$19+Inputs!$B$30*(1+$E4458)^3*Inputs!$B$20+Inputs!$B$31*(1+$F4458)^3*Inputs!$B$21+Inputs!$B$22*(1+Inputs!$B$23)^3</f>
        <v>20007.947507958314</v>
      </c>
      <c r="U4458" s="36">
        <f>Inputs!$B$12*(1+$B4458)^4*$C4458+Inputs!$B$29*(1+$D4458)^4*Inputs!$B$19+Inputs!$B$30*(1+$E4458)^4*Inputs!$B$20+Inputs!$B$31*(1+$F4458)^4*Inputs!$B$21+Inputs!$B$22*(1+Inputs!$B$23)^4</f>
        <v>22636.051326109537</v>
      </c>
      <c r="V4458" s="35">
        <f>Inputs!$B$13/(Q4458*(1-$G4458))</f>
        <v>1.0671707961832853</v>
      </c>
      <c r="W4458" s="36">
        <f>Inputs!$B$13</f>
        <v>12660</v>
      </c>
      <c r="X4458" s="36">
        <f t="shared" si="693"/>
        <v>13996.161901112531</v>
      </c>
      <c r="Y4458" s="36">
        <f t="shared" si="694"/>
        <v>15617.33697758266</v>
      </c>
      <c r="Z4458" s="36">
        <f t="shared" si="695"/>
        <v>17586.963510222216</v>
      </c>
      <c r="AA4458" s="36">
        <f t="shared" si="696"/>
        <v>19982.62587185614</v>
      </c>
      <c r="AB4458" s="36">
        <f t="shared" si="697"/>
        <v>60157.092167163006</v>
      </c>
      <c r="AC4458" s="36">
        <f t="shared" si="698"/>
        <v>295474.21277412999</v>
      </c>
      <c r="AD4458" s="36">
        <f t="shared" si="699"/>
        <v>188211.21611621068</v>
      </c>
    </row>
    <row r="4459" spans="1:30" ht="14.25" customHeight="1" x14ac:dyDescent="0.25">
      <c r="A4459" s="16">
        <v>4443</v>
      </c>
      <c r="B4459" s="34">
        <v>0.36297874012937298</v>
      </c>
      <c r="C4459" s="34">
        <v>0.10145599733956499</v>
      </c>
      <c r="D4459" s="34">
        <v>3.2397784271609498E-2</v>
      </c>
      <c r="E4459" s="34">
        <v>4.7075202796840097E-2</v>
      </c>
      <c r="F4459" s="34">
        <v>-8.1121890887229306E-3</v>
      </c>
      <c r="G4459" s="34">
        <v>0.18654173528023099</v>
      </c>
      <c r="H4459" s="35">
        <v>1.15623380525209</v>
      </c>
      <c r="I4459" s="34">
        <v>9.5938209889734505E-2</v>
      </c>
      <c r="J4459" s="34">
        <v>2.4690286828502502E-2</v>
      </c>
      <c r="K4459" s="36">
        <f>Inputs!$B$12*(1+$B4459)^4</f>
        <v>207065.41983577906</v>
      </c>
      <c r="L4459" s="36">
        <f t="shared" si="690"/>
        <v>27795.629449450313</v>
      </c>
      <c r="M4459" s="36">
        <f t="shared" si="691"/>
        <v>323428.75225507695</v>
      </c>
      <c r="N4459" s="37">
        <f>M4459/Inputs!$B$6</f>
        <v>493.03163453517828</v>
      </c>
      <c r="O4459" s="38">
        <f>IF(N4459&gt;Inputs!$B$4,1,0)</f>
        <v>1</v>
      </c>
      <c r="P4459" s="34">
        <f t="shared" si="692"/>
        <v>7.124792306123201E-2</v>
      </c>
      <c r="Q4459" s="36">
        <f>Inputs!$B$12*(1+$B4459)^0*$C4459+Inputs!$B$29*(1+$D4459)^0*Inputs!$B$19+Inputs!$B$30*(1+$E4459)^0*Inputs!$B$20+Inputs!$B$31*(1+$F4459)^0*Inputs!$B$21+Inputs!$B$22*(1+Inputs!$B$23)^0</f>
        <v>14109.403867800822</v>
      </c>
      <c r="R4459" s="36">
        <f>Inputs!$B$12*(1+$B4459)^1*$C4459+Inputs!$B$29*(1+$D4459)^1*Inputs!$B$19+Inputs!$B$30*(1+$E4459)^1*Inputs!$B$20+Inputs!$B$31*(1+$F4459)^1*Inputs!$B$21+Inputs!$B$22*(1+Inputs!$B$23)^1</f>
        <v>16438.423996601479</v>
      </c>
      <c r="S4459" s="36">
        <f>Inputs!$B$12*(1+$B4459)^2*$C4459+Inputs!$B$29*(1+$D4459)^2*Inputs!$B$19+Inputs!$B$30*(1+$E4459)^2*Inputs!$B$20+Inputs!$B$31*(1+$F4459)^2*Inputs!$B$21+Inputs!$B$22*(1+Inputs!$B$23)^2</f>
        <v>19576.727998460869</v>
      </c>
      <c r="T4459" s="36">
        <f>Inputs!$B$12*(1+$B4459)^3*$C4459+Inputs!$B$29*(1+$D4459)^3*Inputs!$B$19+Inputs!$B$30*(1+$E4459)^3*Inputs!$B$20+Inputs!$B$31*(1+$F4459)^3*Inputs!$B$21+Inputs!$B$22*(1+Inputs!$B$23)^3</f>
        <v>23815.745756620468</v>
      </c>
      <c r="U4459" s="36">
        <f>Inputs!$B$12*(1+$B4459)^4*$C4459+Inputs!$B$29*(1+$D4459)^4*Inputs!$B$19+Inputs!$B$30*(1+$E4459)^4*Inputs!$B$20+Inputs!$B$31*(1+$F4459)^4*Inputs!$B$21+Inputs!$B$22*(1+Inputs!$B$23)^4</f>
        <v>29552.591765487887</v>
      </c>
      <c r="V4459" s="35">
        <f>Inputs!$B$13/(Q4459*(1-$G4459))</f>
        <v>1.1030361981677606</v>
      </c>
      <c r="W4459" s="36">
        <f>Inputs!$B$13</f>
        <v>12660</v>
      </c>
      <c r="X4459" s="36">
        <f t="shared" si="693"/>
        <v>14927.608227585717</v>
      </c>
      <c r="Y4459" s="36">
        <f t="shared" si="694"/>
        <v>17989.269297313578</v>
      </c>
      <c r="Z4459" s="36">
        <f t="shared" si="695"/>
        <v>22142.199883182308</v>
      </c>
      <c r="AA4459" s="36">
        <f t="shared" si="696"/>
        <v>27795.629449450313</v>
      </c>
      <c r="AB4459" s="36">
        <f t="shared" si="697"/>
        <v>70576.643658186949</v>
      </c>
      <c r="AC4459" s="36">
        <f t="shared" si="698"/>
        <v>399757.7794465397</v>
      </c>
      <c r="AD4459" s="36">
        <f t="shared" si="699"/>
        <v>252852.10859689</v>
      </c>
    </row>
    <row r="4460" spans="1:30" ht="14.25" customHeight="1" x14ac:dyDescent="0.25">
      <c r="A4460" s="16">
        <v>4444</v>
      </c>
      <c r="B4460" s="34">
        <v>0.29818378743437401</v>
      </c>
      <c r="C4460" s="34">
        <v>7.1140752757987799E-2</v>
      </c>
      <c r="D4460" s="34">
        <v>3.7566081424752602E-2</v>
      </c>
      <c r="E4460" s="34">
        <v>4.5987047262896902E-2</v>
      </c>
      <c r="F4460" s="34">
        <v>1.9561790779793899E-2</v>
      </c>
      <c r="G4460" s="34">
        <v>0.19251435958164101</v>
      </c>
      <c r="H4460" s="35">
        <v>1.04195084688095</v>
      </c>
      <c r="I4460" s="34">
        <v>0.104981710747565</v>
      </c>
      <c r="J4460" s="34">
        <v>2.2840933951092601E-2</v>
      </c>
      <c r="K4460" s="36">
        <f>Inputs!$B$12*(1+$B4460)^4</f>
        <v>170410.35245518057</v>
      </c>
      <c r="L4460" s="36">
        <f t="shared" si="690"/>
        <v>17869.69851847877</v>
      </c>
      <c r="M4460" s="36">
        <f t="shared" si="691"/>
        <v>190256.80584491303</v>
      </c>
      <c r="N4460" s="37">
        <f>M4460/Inputs!$B$6</f>
        <v>290.02561866602599</v>
      </c>
      <c r="O4460" s="38">
        <f>IF(N4460&gt;Inputs!$B$4,1,0)</f>
        <v>0</v>
      </c>
      <c r="P4460" s="34">
        <f t="shared" si="692"/>
        <v>8.2140776796472401E-2</v>
      </c>
      <c r="Q4460" s="36">
        <f>Inputs!$B$12*(1+$B4460)^0*$C4460+Inputs!$B$29*(1+$D4460)^0*Inputs!$B$19+Inputs!$B$30*(1+$E4460)^0*Inputs!$B$20+Inputs!$B$31*(1+$F4460)^0*Inputs!$B$21+Inputs!$B$22*(1+Inputs!$B$23)^0</f>
        <v>12290.489192906189</v>
      </c>
      <c r="R4460" s="36">
        <f>Inputs!$B$12*(1+$B4460)^1*$C4460+Inputs!$B$29*(1+$D4460)^1*Inputs!$B$19+Inputs!$B$30*(1+$E4460)^1*Inputs!$B$20+Inputs!$B$31*(1+$F4460)^1*Inputs!$B$21+Inputs!$B$22*(1+Inputs!$B$23)^1</f>
        <v>13821.916382220192</v>
      </c>
      <c r="S4460" s="36">
        <f>Inputs!$B$12*(1+$B4460)^2*$C4460+Inputs!$B$29*(1+$D4460)^2*Inputs!$B$19+Inputs!$B$30*(1+$E4460)^2*Inputs!$B$20+Inputs!$B$31*(1+$F4460)^2*Inputs!$B$21+Inputs!$B$22*(1+Inputs!$B$23)^2</f>
        <v>15742.487349799369</v>
      </c>
      <c r="T4460" s="36">
        <f>Inputs!$B$12*(1+$B4460)^3*$C4460+Inputs!$B$29*(1+$D4460)^3*Inputs!$B$19+Inputs!$B$30*(1+$E4460)^3*Inputs!$B$20+Inputs!$B$31*(1+$F4460)^3*Inputs!$B$21+Inputs!$B$22*(1+Inputs!$B$23)^3</f>
        <v>18165.760313713225</v>
      </c>
      <c r="U4460" s="36">
        <f>Inputs!$B$12*(1+$B4460)^4*$C4460+Inputs!$B$29*(1+$D4460)^4*Inputs!$B$19+Inputs!$B$30*(1+$E4460)^4*Inputs!$B$20+Inputs!$B$31*(1+$F4460)^4*Inputs!$B$21+Inputs!$B$22*(1+Inputs!$B$23)^4</f>
        <v>21239.054805452441</v>
      </c>
      <c r="V4460" s="35">
        <f>Inputs!$B$13/(Q4460*(1-$G4460))</f>
        <v>1.2756446983702798</v>
      </c>
      <c r="W4460" s="36">
        <f>Inputs!$B$13</f>
        <v>12660</v>
      </c>
      <c r="X4460" s="36">
        <f t="shared" si="693"/>
        <v>13585.404994248029</v>
      </c>
      <c r="Y4460" s="36">
        <f t="shared" si="694"/>
        <v>14730.443163154196</v>
      </c>
      <c r="Z4460" s="36">
        <f t="shared" si="695"/>
        <v>16140.940257194363</v>
      </c>
      <c r="AA4460" s="36">
        <f t="shared" si="696"/>
        <v>17869.69851847877</v>
      </c>
      <c r="AB4460" s="36">
        <f t="shared" si="697"/>
        <v>55176.799909400812</v>
      </c>
      <c r="AC4460" s="36">
        <f t="shared" si="698"/>
        <v>222518.70307184919</v>
      </c>
      <c r="AD4460" s="36">
        <f t="shared" si="699"/>
        <v>135080.00593551222</v>
      </c>
    </row>
    <row r="4461" spans="1:30" ht="14.25" customHeight="1" x14ac:dyDescent="0.25">
      <c r="A4461" s="16">
        <v>4445</v>
      </c>
      <c r="B4461" s="34">
        <v>0.48347503456741803</v>
      </c>
      <c r="C4461" s="34">
        <v>5.5319854509406699E-2</v>
      </c>
      <c r="D4461" s="34">
        <v>1.5156800991652E-2</v>
      </c>
      <c r="E4461" s="34">
        <v>4.7464697991121803E-2</v>
      </c>
      <c r="F4461" s="34">
        <v>-1.54938298826508E-3</v>
      </c>
      <c r="G4461" s="34">
        <v>0.19539054408964601</v>
      </c>
      <c r="H4461" s="35">
        <v>0.92105249558813895</v>
      </c>
      <c r="I4461" s="34">
        <v>9.6297540565218095E-2</v>
      </c>
      <c r="J4461" s="34">
        <v>2.4475795745026702E-2</v>
      </c>
      <c r="K4461" s="36">
        <f>Inputs!$B$12*(1+$B4461)^4</f>
        <v>290584.34828795452</v>
      </c>
      <c r="L4461" s="36">
        <f t="shared" si="690"/>
        <v>18154.249940126982</v>
      </c>
      <c r="M4461" s="36">
        <f t="shared" si="691"/>
        <v>219634.89544370145</v>
      </c>
      <c r="N4461" s="37">
        <f>M4461/Inputs!$B$6</f>
        <v>334.80929183491077</v>
      </c>
      <c r="O4461" s="38">
        <f>IF(N4461&gt;Inputs!$B$4,1,0)</f>
        <v>0</v>
      </c>
      <c r="P4461" s="34">
        <f t="shared" si="692"/>
        <v>7.1821744820191394E-2</v>
      </c>
      <c r="Q4461" s="36">
        <f>Inputs!$B$12*(1+$B4461)^0*$C4461+Inputs!$B$29*(1+$D4461)^0*Inputs!$B$19+Inputs!$B$30*(1+$E4461)^0*Inputs!$B$20+Inputs!$B$31*(1+$F4461)^0*Inputs!$B$21+Inputs!$B$22*(1+Inputs!$B$23)^0</f>
        <v>11341.235297991323</v>
      </c>
      <c r="R4461" s="36">
        <f>Inputs!$B$12*(1+$B4461)^1*$C4461+Inputs!$B$29*(1+$D4461)^1*Inputs!$B$19+Inputs!$B$30*(1+$E4461)^1*Inputs!$B$20+Inputs!$B$31*(1+$F4461)^1*Inputs!$B$21+Inputs!$B$22*(1+Inputs!$B$23)^1</f>
        <v>13039.139739909338</v>
      </c>
      <c r="S4461" s="36">
        <f>Inputs!$B$12*(1+$B4461)^2*$C4461+Inputs!$B$29*(1+$D4461)^2*Inputs!$B$19+Inputs!$B$30*(1+$E4461)^2*Inputs!$B$20+Inputs!$B$31*(1+$F4461)^2*Inputs!$B$21+Inputs!$B$22*(1+Inputs!$B$23)^2</f>
        <v>15517.253002304111</v>
      </c>
      <c r="T4461" s="36">
        <f>Inputs!$B$12*(1+$B4461)^3*$C4461+Inputs!$B$29*(1+$D4461)^3*Inputs!$B$19+Inputs!$B$30*(1+$E4461)^3*Inputs!$B$20+Inputs!$B$31*(1+$F4461)^3*Inputs!$B$21+Inputs!$B$22*(1+Inputs!$B$23)^3</f>
        <v>19150.899259684091</v>
      </c>
      <c r="U4461" s="36">
        <f>Inputs!$B$12*(1+$B4461)^4*$C4461+Inputs!$B$29*(1+$D4461)^4*Inputs!$B$19+Inputs!$B$30*(1+$E4461)^4*Inputs!$B$20+Inputs!$B$31*(1+$F4461)^4*Inputs!$B$21+Inputs!$B$22*(1+Inputs!$B$23)^4</f>
        <v>24496.768303943645</v>
      </c>
      <c r="V4461" s="35">
        <f>Inputs!$B$13/(Q4461*(1-$G4461))</f>
        <v>1.3873569452063861</v>
      </c>
      <c r="W4461" s="36">
        <f>Inputs!$B$13</f>
        <v>12660</v>
      </c>
      <c r="X4461" s="36">
        <f t="shared" si="693"/>
        <v>13332.289258290122</v>
      </c>
      <c r="Y4461" s="36">
        <f t="shared" si="694"/>
        <v>14410.625085109463</v>
      </c>
      <c r="Z4461" s="36">
        <f t="shared" si="695"/>
        <v>15988.81365215509</v>
      </c>
      <c r="AA4461" s="36">
        <f t="shared" si="696"/>
        <v>18154.249940126982</v>
      </c>
      <c r="AB4461" s="36">
        <f t="shared" si="697"/>
        <v>56110.759908283209</v>
      </c>
      <c r="AC4461" s="36">
        <f t="shared" si="698"/>
        <v>258954.85691872294</v>
      </c>
      <c r="AD4461" s="36">
        <f t="shared" si="699"/>
        <v>163524.13553541823</v>
      </c>
    </row>
    <row r="4462" spans="1:30" ht="14.25" customHeight="1" x14ac:dyDescent="0.25">
      <c r="A4462" s="16">
        <v>4446</v>
      </c>
      <c r="B4462" s="34">
        <v>0.29655079236294102</v>
      </c>
      <c r="C4462" s="34">
        <v>9.0728370449758303E-2</v>
      </c>
      <c r="D4462" s="34">
        <v>3.4419379013857401E-2</v>
      </c>
      <c r="E4462" s="34">
        <v>3.4518986428710999E-2</v>
      </c>
      <c r="F4462" s="34">
        <v>3.0370469228058399E-2</v>
      </c>
      <c r="G4462" s="34">
        <v>0.187390228398954</v>
      </c>
      <c r="H4462" s="35">
        <v>1.0664488843601301</v>
      </c>
      <c r="I4462" s="34">
        <v>0.10286490345987601</v>
      </c>
      <c r="J4462" s="34">
        <v>1.9705269235374901E-2</v>
      </c>
      <c r="K4462" s="36">
        <f>Inputs!$B$12*(1+$B4462)^4</f>
        <v>169554.52715767239</v>
      </c>
      <c r="L4462" s="36">
        <f t="shared" si="690"/>
        <v>21261.021817439581</v>
      </c>
      <c r="M4462" s="36">
        <f t="shared" si="691"/>
        <v>220253.06528305073</v>
      </c>
      <c r="N4462" s="37">
        <f>M4462/Inputs!$B$6</f>
        <v>335.75162390708954</v>
      </c>
      <c r="O4462" s="38">
        <f>IF(N4462&gt;Inputs!$B$4,1,0)</f>
        <v>0</v>
      </c>
      <c r="P4462" s="34">
        <f t="shared" si="692"/>
        <v>8.3159634224501108E-2</v>
      </c>
      <c r="Q4462" s="36">
        <f>Inputs!$B$12*(1+$B4462)^0*$C4462+Inputs!$B$29*(1+$D4462)^0*Inputs!$B$19+Inputs!$B$30*(1+$E4462)^0*Inputs!$B$20+Inputs!$B$31*(1+$F4462)^0*Inputs!$B$21+Inputs!$B$22*(1+Inputs!$B$23)^0</f>
        <v>13465.746254412421</v>
      </c>
      <c r="R4462" s="36">
        <f>Inputs!$B$12*(1+$B4462)^1*$C4462+Inputs!$B$29*(1+$D4462)^1*Inputs!$B$19+Inputs!$B$30*(1+$E4462)^1*Inputs!$B$20+Inputs!$B$31*(1+$F4462)^1*Inputs!$B$21+Inputs!$B$22*(1+Inputs!$B$23)^1</f>
        <v>15348.336444449302</v>
      </c>
      <c r="S4462" s="36">
        <f>Inputs!$B$12*(1+$B4462)^2*$C4462+Inputs!$B$29*(1+$D4462)^2*Inputs!$B$19+Inputs!$B$30*(1+$E4462)^2*Inputs!$B$20+Inputs!$B$31*(1+$F4462)^2*Inputs!$B$21+Inputs!$B$22*(1+Inputs!$B$23)^2</f>
        <v>17718.650554343945</v>
      </c>
      <c r="T4462" s="36">
        <f>Inputs!$B$12*(1+$B4462)^3*$C4462+Inputs!$B$29*(1+$D4462)^3*Inputs!$B$19+Inputs!$B$30*(1+$E4462)^3*Inputs!$B$20+Inputs!$B$31*(1+$F4462)^3*Inputs!$B$21+Inputs!$B$22*(1+Inputs!$B$23)^3</f>
        <v>20718.959049810102</v>
      </c>
      <c r="U4462" s="36">
        <f>Inputs!$B$12*(1+$B4462)^4*$C4462+Inputs!$B$29*(1+$D4462)^4*Inputs!$B$19+Inputs!$B$30*(1+$E4462)^4*Inputs!$B$20+Inputs!$B$31*(1+$F4462)^4*Inputs!$B$21+Inputs!$B$22*(1+Inputs!$B$23)^4</f>
        <v>24533.643402678641</v>
      </c>
      <c r="V4462" s="35">
        <f>Inputs!$B$13/(Q4462*(1-$G4462))</f>
        <v>1.156967711335176</v>
      </c>
      <c r="W4462" s="36">
        <f>Inputs!$B$13</f>
        <v>12660</v>
      </c>
      <c r="X4462" s="36">
        <f t="shared" si="693"/>
        <v>14147.699731333079</v>
      </c>
      <c r="Y4462" s="36">
        <f t="shared" si="694"/>
        <v>16006.763591738085</v>
      </c>
      <c r="Z4462" s="36">
        <f t="shared" si="695"/>
        <v>18336.193918519111</v>
      </c>
      <c r="AA4462" s="36">
        <f t="shared" si="696"/>
        <v>21261.021817439581</v>
      </c>
      <c r="AB4462" s="36">
        <f t="shared" si="697"/>
        <v>60468.566610758513</v>
      </c>
      <c r="AC4462" s="36">
        <f t="shared" si="698"/>
        <v>260703.11851111887</v>
      </c>
      <c r="AD4462" s="36">
        <f t="shared" si="699"/>
        <v>159784.49867229222</v>
      </c>
    </row>
    <row r="4463" spans="1:30" ht="14.25" customHeight="1" x14ac:dyDescent="0.25">
      <c r="A4463" s="16">
        <v>4447</v>
      </c>
      <c r="B4463" s="34">
        <v>0.19854845803374199</v>
      </c>
      <c r="C4463" s="34">
        <v>0.10024178024187699</v>
      </c>
      <c r="D4463" s="34">
        <v>4.4367671238925599E-2</v>
      </c>
      <c r="E4463" s="34">
        <v>2.8450373806522801E-2</v>
      </c>
      <c r="F4463" s="34">
        <v>1.54546483991451E-2</v>
      </c>
      <c r="G4463" s="34">
        <v>0.171097882863361</v>
      </c>
      <c r="H4463" s="35">
        <v>0.98082683567626405</v>
      </c>
      <c r="I4463" s="34">
        <v>0.105274815182393</v>
      </c>
      <c r="J4463" s="34">
        <v>2.7052540121054899E-2</v>
      </c>
      <c r="K4463" s="36">
        <f>Inputs!$B$12*(1+$B4463)^4</f>
        <v>123815.10789057477</v>
      </c>
      <c r="L4463" s="36">
        <f t="shared" si="690"/>
        <v>17361.010519031119</v>
      </c>
      <c r="M4463" s="36">
        <f t="shared" si="691"/>
        <v>192825.70011542403</v>
      </c>
      <c r="N4463" s="37">
        <f>M4463/Inputs!$B$6</f>
        <v>293.9416160296098</v>
      </c>
      <c r="O4463" s="38">
        <f>IF(N4463&gt;Inputs!$B$4,1,0)</f>
        <v>0</v>
      </c>
      <c r="P4463" s="34">
        <f t="shared" si="692"/>
        <v>7.8222275061338095E-2</v>
      </c>
      <c r="Q4463" s="36">
        <f>Inputs!$B$12*(1+$B4463)^0*$C4463+Inputs!$B$29*(1+$D4463)^0*Inputs!$B$19+Inputs!$B$30*(1+$E4463)^0*Inputs!$B$20+Inputs!$B$31*(1+$F4463)^0*Inputs!$B$21+Inputs!$B$22*(1+Inputs!$B$23)^0</f>
        <v>14036.550841939541</v>
      </c>
      <c r="R4463" s="36">
        <f>Inputs!$B$12*(1+$B4463)^1*$C4463+Inputs!$B$29*(1+$D4463)^1*Inputs!$B$19+Inputs!$B$30*(1+$E4463)^1*Inputs!$B$20+Inputs!$B$31*(1+$F4463)^1*Inputs!$B$21+Inputs!$B$22*(1+Inputs!$B$23)^1</f>
        <v>15449.247408115094</v>
      </c>
      <c r="S4463" s="36">
        <f>Inputs!$B$12*(1+$B4463)^2*$C4463+Inputs!$B$29*(1+$D4463)^2*Inputs!$B$19+Inputs!$B$30*(1+$E4463)^2*Inputs!$B$20+Inputs!$B$31*(1+$F4463)^2*Inputs!$B$21+Inputs!$B$22*(1+Inputs!$B$23)^2</f>
        <v>17106.578275011401</v>
      </c>
      <c r="T4463" s="36">
        <f>Inputs!$B$12*(1+$B4463)^3*$C4463+Inputs!$B$29*(1+$D4463)^3*Inputs!$B$19+Inputs!$B$30*(1+$E4463)^3*Inputs!$B$20+Inputs!$B$31*(1+$F4463)^3*Inputs!$B$21+Inputs!$B$22*(1+Inputs!$B$23)^3</f>
        <v>19055.919921521665</v>
      </c>
      <c r="U4463" s="36">
        <f>Inputs!$B$12*(1+$B4463)^4*$C4463+Inputs!$B$29*(1+$D4463)^4*Inputs!$B$19+Inputs!$B$30*(1+$E4463)^4*Inputs!$B$20+Inputs!$B$31*(1+$F4463)^4*Inputs!$B$21+Inputs!$B$22*(1+Inputs!$B$23)^4</f>
        <v>21354.00851611219</v>
      </c>
      <c r="V4463" s="35">
        <f>Inputs!$B$13/(Q4463*(1-$G4463))</f>
        <v>1.0881031153314764</v>
      </c>
      <c r="W4463" s="36">
        <f>Inputs!$B$13</f>
        <v>12660</v>
      </c>
      <c r="X4463" s="36">
        <f t="shared" si="693"/>
        <v>13590.712092882432</v>
      </c>
      <c r="Y4463" s="36">
        <f t="shared" si="694"/>
        <v>14668.381236754769</v>
      </c>
      <c r="Z4463" s="36">
        <f t="shared" si="695"/>
        <v>15916.263210321777</v>
      </c>
      <c r="AA4463" s="36">
        <f t="shared" si="696"/>
        <v>17361.010519031119</v>
      </c>
      <c r="AB4463" s="36">
        <f t="shared" si="697"/>
        <v>54632.763184729418</v>
      </c>
      <c r="AC4463" s="36">
        <f t="shared" si="698"/>
        <v>227948.75166514039</v>
      </c>
      <c r="AD4463" s="36">
        <f t="shared" si="699"/>
        <v>138192.93693069462</v>
      </c>
    </row>
    <row r="4464" spans="1:30" ht="14.25" customHeight="1" x14ac:dyDescent="0.25">
      <c r="A4464" s="16">
        <v>4448</v>
      </c>
      <c r="B4464" s="34">
        <v>0.37257154331360498</v>
      </c>
      <c r="C4464" s="34">
        <v>9.2526679098351897E-2</v>
      </c>
      <c r="D4464" s="34">
        <v>4.0444953545713098E-2</v>
      </c>
      <c r="E4464" s="34">
        <v>6.2171934978347602E-2</v>
      </c>
      <c r="F4464" s="34">
        <v>2.2859506992092202E-2</v>
      </c>
      <c r="G4464" s="34">
        <v>0.17441695988144901</v>
      </c>
      <c r="H4464" s="35">
        <v>1.0451157508631601</v>
      </c>
      <c r="I4464" s="34">
        <v>9.3001598629018398E-2</v>
      </c>
      <c r="J4464" s="34">
        <v>2.5733580853544699E-2</v>
      </c>
      <c r="K4464" s="36">
        <f>Inputs!$B$12*(1+$B4464)^4</f>
        <v>212956.65332812056</v>
      </c>
      <c r="L4464" s="36">
        <f t="shared" si="690"/>
        <v>25122.54898160911</v>
      </c>
      <c r="M4464" s="36">
        <f t="shared" si="691"/>
        <v>313087.41768637684</v>
      </c>
      <c r="N4464" s="37">
        <f>M4464/Inputs!$B$6</f>
        <v>477.26740500972079</v>
      </c>
      <c r="O4464" s="38">
        <f>IF(N4464&gt;Inputs!$B$4,1,0)</f>
        <v>1</v>
      </c>
      <c r="P4464" s="34">
        <f t="shared" si="692"/>
        <v>6.7268017775473699E-2</v>
      </c>
      <c r="Q4464" s="36">
        <f>Inputs!$B$12*(1+$B4464)^0*$C4464+Inputs!$B$29*(1+$D4464)^0*Inputs!$B$19+Inputs!$B$30*(1+$E4464)^0*Inputs!$B$20+Inputs!$B$31*(1+$F4464)^0*Inputs!$B$21+Inputs!$B$22*(1+Inputs!$B$23)^0</f>
        <v>13573.644773328037</v>
      </c>
      <c r="R4464" s="36">
        <f>Inputs!$B$12*(1+$B4464)^1*$C4464+Inputs!$B$29*(1+$D4464)^1*Inputs!$B$19+Inputs!$B$30*(1+$E4464)^1*Inputs!$B$20+Inputs!$B$31*(1+$F4464)^1*Inputs!$B$21+Inputs!$B$22*(1+Inputs!$B$23)^1</f>
        <v>15965.667558329347</v>
      </c>
      <c r="S4464" s="36">
        <f>Inputs!$B$12*(1+$B4464)^2*$C4464+Inputs!$B$29*(1+$D4464)^2*Inputs!$B$19+Inputs!$B$30*(1+$E4464)^2*Inputs!$B$20+Inputs!$B$31*(1+$F4464)^2*Inputs!$B$21+Inputs!$B$22*(1+Inputs!$B$23)^2</f>
        <v>19143.693236282441</v>
      </c>
      <c r="T4464" s="36">
        <f>Inputs!$B$12*(1+$B4464)^3*$C4464+Inputs!$B$29*(1+$D4464)^3*Inputs!$B$19+Inputs!$B$30*(1+$E4464)^3*Inputs!$B$20+Inputs!$B$31*(1+$F4464)^3*Inputs!$B$21+Inputs!$B$22*(1+Inputs!$B$23)^3</f>
        <v>23395.644437379218</v>
      </c>
      <c r="U4464" s="36">
        <f>Inputs!$B$12*(1+$B4464)^4*$C4464+Inputs!$B$29*(1+$D4464)^4*Inputs!$B$19+Inputs!$B$30*(1+$E4464)^4*Inputs!$B$20+Inputs!$B$31*(1+$F4464)^4*Inputs!$B$21+Inputs!$B$22*(1+Inputs!$B$23)^4</f>
        <v>29116.458251388252</v>
      </c>
      <c r="V4464" s="35">
        <f>Inputs!$B$13/(Q4464*(1-$G4464))</f>
        <v>1.1297346875445422</v>
      </c>
      <c r="W4464" s="36">
        <f>Inputs!$B$13</f>
        <v>12660</v>
      </c>
      <c r="X4464" s="36">
        <f t="shared" si="693"/>
        <v>14612.175027598059</v>
      </c>
      <c r="Y4464" s="36">
        <f t="shared" si="694"/>
        <v>17186.43856277224</v>
      </c>
      <c r="Z4464" s="36">
        <f t="shared" si="695"/>
        <v>20595.064810519041</v>
      </c>
      <c r="AA4464" s="36">
        <f t="shared" si="696"/>
        <v>25122.54898160911</v>
      </c>
      <c r="AB4464" s="36">
        <f t="shared" si="697"/>
        <v>67511.565685196212</v>
      </c>
      <c r="AC4464" s="36">
        <f t="shared" si="698"/>
        <v>383080.14684015297</v>
      </c>
      <c r="AD4464" s="36">
        <f t="shared" si="699"/>
        <v>245575.85200118064</v>
      </c>
    </row>
    <row r="4465" spans="1:30" ht="14.25" customHeight="1" x14ac:dyDescent="0.25">
      <c r="A4465" s="16">
        <v>4449</v>
      </c>
      <c r="B4465" s="34">
        <v>0.40506514579856501</v>
      </c>
      <c r="C4465" s="34">
        <v>9.0120147709224704E-2</v>
      </c>
      <c r="D4465" s="34">
        <v>4.9197557811878997E-2</v>
      </c>
      <c r="E4465" s="34">
        <v>4.5278868466078898E-2</v>
      </c>
      <c r="F4465" s="34">
        <v>1.02136834466168E-2</v>
      </c>
      <c r="G4465" s="34">
        <v>0.18497001496347601</v>
      </c>
      <c r="H4465" s="35">
        <v>0.93821654546224098</v>
      </c>
      <c r="I4465" s="34">
        <v>0.101038431425652</v>
      </c>
      <c r="J4465" s="34">
        <v>1.9462362026989199E-2</v>
      </c>
      <c r="K4465" s="36">
        <f>Inputs!$B$12*(1+$B4465)^4</f>
        <v>233849.84878305599</v>
      </c>
      <c r="L4465" s="36">
        <f t="shared" si="690"/>
        <v>23078.128018214335</v>
      </c>
      <c r="M4465" s="36">
        <f t="shared" si="691"/>
        <v>241159.42058348859</v>
      </c>
      <c r="N4465" s="37">
        <f>M4465/Inputs!$B$6</f>
        <v>367.62106796263504</v>
      </c>
      <c r="O4465" s="38">
        <f>IF(N4465&gt;Inputs!$B$4,1,0)</f>
        <v>0</v>
      </c>
      <c r="P4465" s="34">
        <f t="shared" si="692"/>
        <v>8.1576069398662798E-2</v>
      </c>
      <c r="Q4465" s="36">
        <f>Inputs!$B$12*(1+$B4465)^0*$C4465+Inputs!$B$29*(1+$D4465)^0*Inputs!$B$19+Inputs!$B$30*(1+$E4465)^0*Inputs!$B$20+Inputs!$B$31*(1+$F4465)^0*Inputs!$B$21+Inputs!$B$22*(1+Inputs!$B$23)^0</f>
        <v>13429.252889980406</v>
      </c>
      <c r="R4465" s="36">
        <f>Inputs!$B$12*(1+$B4465)^1*$C4465+Inputs!$B$29*(1+$D4465)^1*Inputs!$B$19+Inputs!$B$30*(1+$E4465)^1*Inputs!$B$20+Inputs!$B$31*(1+$F4465)^1*Inputs!$B$21+Inputs!$B$22*(1+Inputs!$B$23)^1</f>
        <v>15872.575823574207</v>
      </c>
      <c r="S4465" s="36">
        <f>Inputs!$B$12*(1+$B4465)^2*$C4465+Inputs!$B$29*(1+$D4465)^2*Inputs!$B$19+Inputs!$B$30*(1+$E4465)^2*Inputs!$B$20+Inputs!$B$31*(1+$F4465)^2*Inputs!$B$21+Inputs!$B$22*(1+Inputs!$B$23)^2</f>
        <v>19214.633349936157</v>
      </c>
      <c r="T4465" s="36">
        <f>Inputs!$B$12*(1+$B4465)^3*$C4465+Inputs!$B$29*(1+$D4465)^3*Inputs!$B$19+Inputs!$B$30*(1+$E4465)^3*Inputs!$B$20+Inputs!$B$31*(1+$F4465)^3*Inputs!$B$21+Inputs!$B$22*(1+Inputs!$B$23)^3</f>
        <v>23815.368949301112</v>
      </c>
      <c r="U4465" s="36">
        <f>Inputs!$B$12*(1+$B4465)^4*$C4465+Inputs!$B$29*(1+$D4465)^4*Inputs!$B$19+Inputs!$B$30*(1+$E4465)^4*Inputs!$B$20+Inputs!$B$31*(1+$F4465)^4*Inputs!$B$21+Inputs!$B$22*(1+Inputs!$B$23)^4</f>
        <v>30180.324421491037</v>
      </c>
      <c r="V4465" s="35">
        <f>Inputs!$B$13/(Q4465*(1-$G4465))</f>
        <v>1.1566667908166555</v>
      </c>
      <c r="W4465" s="36">
        <f>Inputs!$B$13</f>
        <v>12660</v>
      </c>
      <c r="X4465" s="36">
        <f t="shared" si="693"/>
        <v>14256.862556482913</v>
      </c>
      <c r="Y4465" s="36">
        <f t="shared" si="694"/>
        <v>16403.462686197417</v>
      </c>
      <c r="Z4465" s="36">
        <f t="shared" si="695"/>
        <v>19271.051041823943</v>
      </c>
      <c r="AA4465" s="36">
        <f t="shared" si="696"/>
        <v>23078.128018214335</v>
      </c>
      <c r="AB4465" s="36">
        <f t="shared" si="697"/>
        <v>62922.935905007682</v>
      </c>
      <c r="AC4465" s="36">
        <f t="shared" si="698"/>
        <v>288409.12627981661</v>
      </c>
      <c r="AD4465" s="36">
        <f t="shared" si="699"/>
        <v>178236.48467848092</v>
      </c>
    </row>
    <row r="4466" spans="1:30" ht="14.25" customHeight="1" x14ac:dyDescent="0.25">
      <c r="A4466" s="16">
        <v>4450</v>
      </c>
      <c r="B4466" s="34">
        <v>0.30262216483613003</v>
      </c>
      <c r="C4466" s="34">
        <v>6.6165143322860498E-2</v>
      </c>
      <c r="D4466" s="34">
        <v>3.75735480767398E-2</v>
      </c>
      <c r="E4466" s="34">
        <v>3.1101911202873801E-2</v>
      </c>
      <c r="F4466" s="34">
        <v>2.0056800552768098E-2</v>
      </c>
      <c r="G4466" s="34">
        <v>0.17213042413153401</v>
      </c>
      <c r="H4466" s="35">
        <v>1.04116133958343</v>
      </c>
      <c r="I4466" s="34">
        <v>9.8605181645976106E-2</v>
      </c>
      <c r="J4466" s="34">
        <v>1.9524974741297701E-2</v>
      </c>
      <c r="K4466" s="36">
        <f>Inputs!$B$12*(1+$B4466)^4</f>
        <v>172752.80390813056</v>
      </c>
      <c r="L4466" s="36">
        <f t="shared" si="690"/>
        <v>17573.612729967437</v>
      </c>
      <c r="M4466" s="36">
        <f t="shared" si="691"/>
        <v>197206.0048172079</v>
      </c>
      <c r="N4466" s="37">
        <f>M4466/Inputs!$B$6</f>
        <v>300.61890978232913</v>
      </c>
      <c r="O4466" s="38">
        <f>IF(N4466&gt;Inputs!$B$4,1,0)</f>
        <v>0</v>
      </c>
      <c r="P4466" s="34">
        <f t="shared" si="692"/>
        <v>7.9080206904678402E-2</v>
      </c>
      <c r="Q4466" s="36">
        <f>Inputs!$B$12*(1+$B4466)^0*$C4466+Inputs!$B$29*(1+$D4466)^0*Inputs!$B$19+Inputs!$B$30*(1+$E4466)^0*Inputs!$B$20+Inputs!$B$31*(1+$F4466)^0*Inputs!$B$21+Inputs!$B$22*(1+Inputs!$B$23)^0</f>
        <v>11991.952626798553</v>
      </c>
      <c r="R4466" s="36">
        <f>Inputs!$B$12*(1+$B4466)^1*$C4466+Inputs!$B$29*(1+$D4466)^1*Inputs!$B$19+Inputs!$B$30*(1+$E4466)^1*Inputs!$B$20+Inputs!$B$31*(1+$F4466)^1*Inputs!$B$21+Inputs!$B$22*(1+Inputs!$B$23)^1</f>
        <v>13416.873264606365</v>
      </c>
      <c r="S4466" s="36">
        <f>Inputs!$B$12*(1+$B4466)^2*$C4466+Inputs!$B$29*(1+$D4466)^2*Inputs!$B$19+Inputs!$B$30*(1+$E4466)^2*Inputs!$B$20+Inputs!$B$31*(1+$F4466)^2*Inputs!$B$21+Inputs!$B$22*(1+Inputs!$B$23)^2</f>
        <v>15212.189727207922</v>
      </c>
      <c r="T4466" s="36">
        <f>Inputs!$B$12*(1+$B4466)^3*$C4466+Inputs!$B$29*(1+$D4466)^3*Inputs!$B$19+Inputs!$B$30*(1+$E4466)^3*Inputs!$B$20+Inputs!$B$31*(1+$F4466)^3*Inputs!$B$21+Inputs!$B$22*(1+Inputs!$B$23)^3</f>
        <v>17488.149641499251</v>
      </c>
      <c r="U4466" s="36">
        <f>Inputs!$B$12*(1+$B4466)^4*$C4466+Inputs!$B$29*(1+$D4466)^4*Inputs!$B$19+Inputs!$B$30*(1+$E4466)^4*Inputs!$B$20+Inputs!$B$31*(1+$F4466)^4*Inputs!$B$21+Inputs!$B$22*(1+Inputs!$B$23)^4</f>
        <v>20388.30376463533</v>
      </c>
      <c r="V4466" s="35">
        <f>Inputs!$B$13/(Q4466*(1-$G4466))</f>
        <v>1.2752104966494657</v>
      </c>
      <c r="W4466" s="36">
        <f>Inputs!$B$13</f>
        <v>12660</v>
      </c>
      <c r="X4466" s="36">
        <f t="shared" si="693"/>
        <v>13514.379437198393</v>
      </c>
      <c r="Y4466" s="36">
        <f t="shared" si="694"/>
        <v>14585.856487245412</v>
      </c>
      <c r="Z4466" s="36">
        <f t="shared" si="695"/>
        <v>15920.972557908783</v>
      </c>
      <c r="AA4466" s="36">
        <f t="shared" si="696"/>
        <v>17573.612729967437</v>
      </c>
      <c r="AB4466" s="36">
        <f t="shared" si="697"/>
        <v>55632.198595519738</v>
      </c>
      <c r="AC4466" s="36">
        <f t="shared" si="698"/>
        <v>226564.11478829154</v>
      </c>
      <c r="AD4466" s="36">
        <f t="shared" si="699"/>
        <v>141573.80622168817</v>
      </c>
    </row>
    <row r="4467" spans="1:30" ht="14.25" customHeight="1" x14ac:dyDescent="0.25">
      <c r="A4467" s="16">
        <v>4451</v>
      </c>
      <c r="B4467" s="34">
        <v>0.50571847801765701</v>
      </c>
      <c r="C4467" s="34">
        <v>4.4942245978059701E-2</v>
      </c>
      <c r="D4467" s="34">
        <v>2.6630364124626101E-2</v>
      </c>
      <c r="E4467" s="34">
        <v>3.9461687183703797E-2</v>
      </c>
      <c r="F4467" s="34">
        <v>1.05232268267621E-2</v>
      </c>
      <c r="G4467" s="34">
        <v>0.181978645631867</v>
      </c>
      <c r="H4467" s="35">
        <v>1.12484591492226</v>
      </c>
      <c r="I4467" s="34">
        <v>0.10776833923515999</v>
      </c>
      <c r="J4467" s="34">
        <v>2.2654570404936802E-2</v>
      </c>
      <c r="K4467" s="36">
        <f>Inputs!$B$12*(1+$B4467)^4</f>
        <v>308408.52238100546</v>
      </c>
      <c r="L4467" s="36">
        <f t="shared" si="690"/>
        <v>20770.436841521063</v>
      </c>
      <c r="M4467" s="36">
        <f t="shared" si="691"/>
        <v>207406.90985833912</v>
      </c>
      <c r="N4467" s="37">
        <f>M4467/Inputs!$B$6</f>
        <v>316.16906990600478</v>
      </c>
      <c r="O4467" s="38">
        <f>IF(N4467&gt;Inputs!$B$4,1,0)</f>
        <v>0</v>
      </c>
      <c r="P4467" s="34">
        <f t="shared" si="692"/>
        <v>8.5113768830223188E-2</v>
      </c>
      <c r="Q4467" s="36">
        <f>Inputs!$B$12*(1+$B4467)^0*$C4467+Inputs!$B$29*(1+$D4467)^0*Inputs!$B$19+Inputs!$B$30*(1+$E4467)^0*Inputs!$B$20+Inputs!$B$31*(1+$F4467)^0*Inputs!$B$21+Inputs!$B$22*(1+Inputs!$B$23)^0</f>
        <v>10718.578786110502</v>
      </c>
      <c r="R4467" s="36">
        <f>Inputs!$B$12*(1+$B4467)^1*$C4467+Inputs!$B$29*(1+$D4467)^1*Inputs!$B$19+Inputs!$B$30*(1+$E4467)^1*Inputs!$B$20+Inputs!$B$31*(1+$F4467)^1*Inputs!$B$21+Inputs!$B$22*(1+Inputs!$B$23)^1</f>
        <v>12247.666396694724</v>
      </c>
      <c r="S4467" s="36">
        <f>Inputs!$B$12*(1+$B4467)^2*$C4467+Inputs!$B$29*(1+$D4467)^2*Inputs!$B$19+Inputs!$B$30*(1+$E4467)^2*Inputs!$B$20+Inputs!$B$31*(1+$F4467)^2*Inputs!$B$21+Inputs!$B$22*(1+Inputs!$B$23)^2</f>
        <v>14471.074261455855</v>
      </c>
      <c r="T4467" s="36">
        <f>Inputs!$B$12*(1+$B4467)^3*$C4467+Inputs!$B$29*(1+$D4467)^3*Inputs!$B$19+Inputs!$B$30*(1+$E4467)^3*Inputs!$B$20+Inputs!$B$31*(1+$F4467)^3*Inputs!$B$21+Inputs!$B$22*(1+Inputs!$B$23)^3</f>
        <v>17737.7267740932</v>
      </c>
      <c r="U4467" s="36">
        <f>Inputs!$B$12*(1+$B4467)^4*$C4467+Inputs!$B$29*(1+$D4467)^4*Inputs!$B$19+Inputs!$B$30*(1+$E4467)^4*Inputs!$B$20+Inputs!$B$31*(1+$F4467)^4*Inputs!$B$21+Inputs!$B$22*(1+Inputs!$B$23)^4</f>
        <v>22572.931007310613</v>
      </c>
      <c r="V4467" s="35">
        <f>Inputs!$B$13/(Q4467*(1-$G4467))</f>
        <v>1.4438825244764117</v>
      </c>
      <c r="W4467" s="36">
        <f>Inputs!$B$13</f>
        <v>12660</v>
      </c>
      <c r="X4467" s="36">
        <f t="shared" si="693"/>
        <v>13666.951066380348</v>
      </c>
      <c r="Y4467" s="36">
        <f t="shared" si="694"/>
        <v>15203.851236719411</v>
      </c>
      <c r="Z4467" s="36">
        <f t="shared" si="695"/>
        <v>17478.625921536106</v>
      </c>
      <c r="AA4467" s="36">
        <f t="shared" si="696"/>
        <v>20770.436841521063</v>
      </c>
      <c r="AB4467" s="36">
        <f t="shared" si="697"/>
        <v>57807.448431166529</v>
      </c>
      <c r="AC4467" s="36">
        <f t="shared" si="698"/>
        <v>249559.8826983925</v>
      </c>
      <c r="AD4467" s="36">
        <f t="shared" si="699"/>
        <v>149599.46142717259</v>
      </c>
    </row>
    <row r="4468" spans="1:30" ht="14.25" customHeight="1" x14ac:dyDescent="0.25">
      <c r="A4468" s="16">
        <v>4452</v>
      </c>
      <c r="B4468" s="34">
        <v>0.183170988012333</v>
      </c>
      <c r="C4468" s="34">
        <v>9.9692709535220594E-2</v>
      </c>
      <c r="D4468" s="34">
        <v>4.8033901732956602E-2</v>
      </c>
      <c r="E4468" s="34">
        <v>2.1869799288232902E-2</v>
      </c>
      <c r="F4468" s="34">
        <v>1.36363493323733E-2</v>
      </c>
      <c r="G4468" s="34">
        <v>0.16879197836479601</v>
      </c>
      <c r="H4468" s="35">
        <v>0.97805385406363499</v>
      </c>
      <c r="I4468" s="34">
        <v>9.7533607883827603E-2</v>
      </c>
      <c r="J4468" s="34">
        <v>2.4727356074594999E-2</v>
      </c>
      <c r="K4468" s="36">
        <f>Inputs!$B$12*(1+$B4468)^4</f>
        <v>117582.12327427065</v>
      </c>
      <c r="L4468" s="36">
        <f t="shared" si="690"/>
        <v>16758.949062611777</v>
      </c>
      <c r="M4468" s="36">
        <f t="shared" si="691"/>
        <v>202985.1217287592</v>
      </c>
      <c r="N4468" s="37">
        <f>M4468/Inputs!$B$6</f>
        <v>309.42853922066951</v>
      </c>
      <c r="O4468" s="38">
        <f>IF(N4468&gt;Inputs!$B$4,1,0)</f>
        <v>0</v>
      </c>
      <c r="P4468" s="34">
        <f t="shared" si="692"/>
        <v>7.28062518092326E-2</v>
      </c>
      <c r="Q4468" s="36">
        <f>Inputs!$B$12*(1+$B4468)^0*$C4468+Inputs!$B$29*(1+$D4468)^0*Inputs!$B$19+Inputs!$B$30*(1+$E4468)^0*Inputs!$B$20+Inputs!$B$31*(1+$F4468)^0*Inputs!$B$21+Inputs!$B$22*(1+Inputs!$B$23)^0</f>
        <v>14003.606599540159</v>
      </c>
      <c r="R4468" s="36">
        <f>Inputs!$B$12*(1+$B4468)^1*$C4468+Inputs!$B$29*(1+$D4468)^1*Inputs!$B$19+Inputs!$B$30*(1+$E4468)^1*Inputs!$B$20+Inputs!$B$31*(1+$F4468)^1*Inputs!$B$21+Inputs!$B$22*(1+Inputs!$B$23)^1</f>
        <v>15305.149921425123</v>
      </c>
      <c r="S4468" s="36">
        <f>Inputs!$B$12*(1+$B4468)^2*$C4468+Inputs!$B$29*(1+$D4468)^2*Inputs!$B$19+Inputs!$B$30*(1+$E4468)^2*Inputs!$B$20+Inputs!$B$31*(1+$F4468)^2*Inputs!$B$21+Inputs!$B$22*(1+Inputs!$B$23)^2</f>
        <v>16814.965336846868</v>
      </c>
      <c r="T4468" s="36">
        <f>Inputs!$B$12*(1+$B4468)^3*$C4468+Inputs!$B$29*(1+$D4468)^3*Inputs!$B$19+Inputs!$B$30*(1+$E4468)^3*Inputs!$B$20+Inputs!$B$31*(1+$F4468)^3*Inputs!$B$21+Inputs!$B$22*(1+Inputs!$B$23)^3</f>
        <v>18570.154822672601</v>
      </c>
      <c r="U4468" s="36">
        <f>Inputs!$B$12*(1+$B4468)^4*$C4468+Inputs!$B$29*(1+$D4468)^4*Inputs!$B$19+Inputs!$B$30*(1+$E4468)^4*Inputs!$B$20+Inputs!$B$31*(1+$F4468)^4*Inputs!$B$21+Inputs!$B$22*(1+Inputs!$B$23)^4</f>
        <v>20614.57029240279</v>
      </c>
      <c r="V4468" s="35">
        <f>Inputs!$B$13/(Q4468*(1-$G4468))</f>
        <v>1.0876372627108419</v>
      </c>
      <c r="W4468" s="36">
        <f>Inputs!$B$13</f>
        <v>12660</v>
      </c>
      <c r="X4468" s="36">
        <f t="shared" si="693"/>
        <v>13488.140358123072</v>
      </c>
      <c r="Y4468" s="36">
        <f t="shared" si="694"/>
        <v>14435.80770651354</v>
      </c>
      <c r="Z4468" s="36">
        <f t="shared" si="695"/>
        <v>15519.781473009669</v>
      </c>
      <c r="AA4468" s="36">
        <f t="shared" si="696"/>
        <v>16758.949062611777</v>
      </c>
      <c r="AB4468" s="36">
        <f t="shared" si="697"/>
        <v>54870.716490489642</v>
      </c>
      <c r="AC4468" s="36">
        <f t="shared" si="698"/>
        <v>235877.45745402071</v>
      </c>
      <c r="AD4468" s="36">
        <f t="shared" si="699"/>
        <v>148114.40523826957</v>
      </c>
    </row>
    <row r="4469" spans="1:30" ht="14.25" customHeight="1" x14ac:dyDescent="0.25">
      <c r="A4469" s="16">
        <v>4453</v>
      </c>
      <c r="B4469" s="34">
        <v>0.47345386256349797</v>
      </c>
      <c r="C4469" s="34">
        <v>6.6897465524378197E-2</v>
      </c>
      <c r="D4469" s="34">
        <v>2.0140560610535201E-2</v>
      </c>
      <c r="E4469" s="34">
        <v>4.1673157271784701E-2</v>
      </c>
      <c r="F4469" s="34">
        <v>2.1571017378286799E-2</v>
      </c>
      <c r="G4469" s="34">
        <v>0.168733868781375</v>
      </c>
      <c r="H4469" s="35">
        <v>1.04974864786026</v>
      </c>
      <c r="I4469" s="34">
        <v>0.101184752683898</v>
      </c>
      <c r="J4469" s="34">
        <v>2.1673341231504599E-2</v>
      </c>
      <c r="K4469" s="36">
        <f>Inputs!$B$12*(1+$B4469)^4</f>
        <v>282811.7288587325</v>
      </c>
      <c r="L4469" s="36">
        <f t="shared" si="690"/>
        <v>24236.314441994786</v>
      </c>
      <c r="M4469" s="36">
        <f t="shared" si="691"/>
        <v>256287.12397304186</v>
      </c>
      <c r="N4469" s="37">
        <f>M4469/Inputs!$B$6</f>
        <v>390.68159142231991</v>
      </c>
      <c r="O4469" s="38">
        <f>IF(N4469&gt;Inputs!$B$4,1,0)</f>
        <v>0</v>
      </c>
      <c r="P4469" s="34">
        <f t="shared" si="692"/>
        <v>7.9511411452393405E-2</v>
      </c>
      <c r="Q4469" s="36">
        <f>Inputs!$B$12*(1+$B4469)^0*$C4469+Inputs!$B$29*(1+$D4469)^0*Inputs!$B$19+Inputs!$B$30*(1+$E4469)^0*Inputs!$B$20+Inputs!$B$31*(1+$F4469)^0*Inputs!$B$21+Inputs!$B$22*(1+Inputs!$B$23)^0</f>
        <v>12035.891958889613</v>
      </c>
      <c r="R4469" s="36">
        <f>Inputs!$B$12*(1+$B4469)^1*$C4469+Inputs!$B$29*(1+$D4469)^1*Inputs!$B$19+Inputs!$B$30*(1+$E4469)^1*Inputs!$B$20+Inputs!$B$31*(1+$F4469)^1*Inputs!$B$21+Inputs!$B$22*(1+Inputs!$B$23)^1</f>
        <v>14135.664557899625</v>
      </c>
      <c r="S4469" s="36">
        <f>Inputs!$B$12*(1+$B4469)^2*$C4469+Inputs!$B$29*(1+$D4469)^2*Inputs!$B$19+Inputs!$B$30*(1+$E4469)^2*Inputs!$B$20+Inputs!$B$31*(1+$F4469)^2*Inputs!$B$21+Inputs!$B$22*(1+Inputs!$B$23)^2</f>
        <v>17140.903104165402</v>
      </c>
      <c r="T4469" s="36">
        <f>Inputs!$B$12*(1+$B4469)^3*$C4469+Inputs!$B$29*(1+$D4469)^3*Inputs!$B$19+Inputs!$B$30*(1+$E4469)^3*Inputs!$B$20+Inputs!$B$31*(1+$F4469)^3*Inputs!$B$21+Inputs!$B$22*(1+Inputs!$B$23)^3</f>
        <v>21477.784028811482</v>
      </c>
      <c r="U4469" s="36">
        <f>Inputs!$B$12*(1+$B4469)^4*$C4469+Inputs!$B$29*(1+$D4469)^4*Inputs!$B$19+Inputs!$B$30*(1+$E4469)^4*Inputs!$B$20+Inputs!$B$31*(1+$F4469)^4*Inputs!$B$21+Inputs!$B$22*(1+Inputs!$B$23)^4</f>
        <v>27774.17504875244</v>
      </c>
      <c r="V4469" s="35">
        <f>Inputs!$B$13/(Q4469*(1-$G4469))</f>
        <v>1.2653636050599035</v>
      </c>
      <c r="W4469" s="36">
        <f>Inputs!$B$13</f>
        <v>12660</v>
      </c>
      <c r="X4469" s="36">
        <f t="shared" si="693"/>
        <v>14235.258170421048</v>
      </c>
      <c r="Y4469" s="36">
        <f t="shared" si="694"/>
        <v>16493.6146583187</v>
      </c>
      <c r="Z4469" s="36">
        <f t="shared" si="695"/>
        <v>19704.33870392296</v>
      </c>
      <c r="AA4469" s="36">
        <f t="shared" si="696"/>
        <v>24236.314441994786</v>
      </c>
      <c r="AB4469" s="36">
        <f t="shared" si="697"/>
        <v>63956.593321612279</v>
      </c>
      <c r="AC4469" s="36">
        <f t="shared" si="698"/>
        <v>311421.91922873765</v>
      </c>
      <c r="AD4469" s="36">
        <f t="shared" si="699"/>
        <v>192330.53065142958</v>
      </c>
    </row>
    <row r="4470" spans="1:30" ht="14.25" customHeight="1" x14ac:dyDescent="0.25">
      <c r="A4470" s="16">
        <v>4454</v>
      </c>
      <c r="B4470" s="34">
        <v>0.41632996914550202</v>
      </c>
      <c r="C4470" s="34">
        <v>4.6018837091353099E-2</v>
      </c>
      <c r="D4470" s="34">
        <v>3.2625999586195401E-2</v>
      </c>
      <c r="E4470" s="34">
        <v>3.9835727408331002E-2</v>
      </c>
      <c r="F4470" s="34">
        <v>2.3634180446373602E-3</v>
      </c>
      <c r="G4470" s="34">
        <v>0.20495725039155199</v>
      </c>
      <c r="H4470" s="35">
        <v>1.0068842521436501</v>
      </c>
      <c r="I4470" s="34">
        <v>9.4296410837098402E-2</v>
      </c>
      <c r="J4470" s="34">
        <v>2.0125114388592699E-2</v>
      </c>
      <c r="K4470" s="36">
        <f>Inputs!$B$12*(1+$B4470)^4</f>
        <v>241439.89278392994</v>
      </c>
      <c r="L4470" s="36">
        <f t="shared" si="690"/>
        <v>15821.041341504642</v>
      </c>
      <c r="M4470" s="36">
        <f t="shared" si="691"/>
        <v>191849.8186908288</v>
      </c>
      <c r="N4470" s="37">
        <f>M4470/Inputs!$B$6</f>
        <v>292.45399190675124</v>
      </c>
      <c r="O4470" s="38">
        <f>IF(N4470&gt;Inputs!$B$4,1,0)</f>
        <v>0</v>
      </c>
      <c r="P4470" s="34">
        <f t="shared" si="692"/>
        <v>7.4171296448505702E-2</v>
      </c>
      <c r="Q4470" s="36">
        <f>Inputs!$B$12*(1+$B4470)^0*$C4470+Inputs!$B$29*(1+$D4470)^0*Inputs!$B$19+Inputs!$B$30*(1+$E4470)^0*Inputs!$B$20+Inputs!$B$31*(1+$F4470)^0*Inputs!$B$21+Inputs!$B$22*(1+Inputs!$B$23)^0</f>
        <v>10783.174252908106</v>
      </c>
      <c r="R4470" s="36">
        <f>Inputs!$B$12*(1+$B4470)^1*$C4470+Inputs!$B$29*(1+$D4470)^1*Inputs!$B$19+Inputs!$B$30*(1+$E4470)^1*Inputs!$B$20+Inputs!$B$31*(1+$F4470)^1*Inputs!$B$21+Inputs!$B$22*(1+Inputs!$B$23)^1</f>
        <v>12082.00853432266</v>
      </c>
      <c r="S4470" s="36">
        <f>Inputs!$B$12*(1+$B4470)^2*$C4470+Inputs!$B$29*(1+$D4470)^2*Inputs!$B$19+Inputs!$B$30*(1+$E4470)^2*Inputs!$B$20+Inputs!$B$31*(1+$F4470)^2*Inputs!$B$21+Inputs!$B$22*(1+Inputs!$B$23)^2</f>
        <v>13864.881516502868</v>
      </c>
      <c r="T4470" s="36">
        <f>Inputs!$B$12*(1+$B4470)^3*$C4470+Inputs!$B$29*(1+$D4470)^3*Inputs!$B$19+Inputs!$B$30*(1+$E4470)^3*Inputs!$B$20+Inputs!$B$31*(1+$F4470)^3*Inputs!$B$21+Inputs!$B$22*(1+Inputs!$B$23)^3</f>
        <v>16331.255138126051</v>
      </c>
      <c r="U4470" s="36">
        <f>Inputs!$B$12*(1+$B4470)^4*$C4470+Inputs!$B$29*(1+$D4470)^4*Inputs!$B$19+Inputs!$B$30*(1+$E4470)^4*Inputs!$B$20+Inputs!$B$31*(1+$F4470)^4*Inputs!$B$21+Inputs!$B$22*(1+Inputs!$B$23)^4</f>
        <v>19763.553582976754</v>
      </c>
      <c r="V4470" s="35">
        <f>Inputs!$B$13/(Q4470*(1-$G4470))</f>
        <v>1.4767147097251783</v>
      </c>
      <c r="W4470" s="36">
        <f>Inputs!$B$13</f>
        <v>12660</v>
      </c>
      <c r="X4470" s="36">
        <f t="shared" si="693"/>
        <v>13056.633939591298</v>
      </c>
      <c r="Y4470" s="36">
        <f t="shared" si="694"/>
        <v>13688.571160198931</v>
      </c>
      <c r="Z4470" s="36">
        <f t="shared" si="695"/>
        <v>14598.506503144949</v>
      </c>
      <c r="AA4470" s="36">
        <f t="shared" si="696"/>
        <v>15821.041341504642</v>
      </c>
      <c r="AB4470" s="36">
        <f t="shared" si="697"/>
        <v>53181.336862043405</v>
      </c>
      <c r="AC4470" s="36">
        <f t="shared" si="698"/>
        <v>217596.86537842947</v>
      </c>
      <c r="AD4470" s="36">
        <f t="shared" si="699"/>
        <v>138668.48182878539</v>
      </c>
    </row>
    <row r="4471" spans="1:30" ht="14.25" customHeight="1" x14ac:dyDescent="0.25">
      <c r="A4471" s="16">
        <v>4455</v>
      </c>
      <c r="B4471" s="34">
        <v>0.26668172784872202</v>
      </c>
      <c r="C4471" s="34">
        <v>5.54143992978283E-2</v>
      </c>
      <c r="D4471" s="34">
        <v>3.9461847726010101E-2</v>
      </c>
      <c r="E4471" s="34">
        <v>2.6695062098840101E-2</v>
      </c>
      <c r="F4471" s="34">
        <v>2.683809548992E-2</v>
      </c>
      <c r="G4471" s="34">
        <v>0.187209813987854</v>
      </c>
      <c r="H4471" s="35">
        <v>1.0083807131139999</v>
      </c>
      <c r="I4471" s="34">
        <v>9.7850794458685803E-2</v>
      </c>
      <c r="J4471" s="34">
        <v>1.9389568895287701E-2</v>
      </c>
      <c r="K4471" s="36">
        <f>Inputs!$B$12*(1+$B4471)^4</f>
        <v>154461.86475782399</v>
      </c>
      <c r="L4471" s="36">
        <f t="shared" si="690"/>
        <v>14448.303927067438</v>
      </c>
      <c r="M4471" s="36">
        <f t="shared" si="691"/>
        <v>168787.28885712329</v>
      </c>
      <c r="N4471" s="37">
        <f>M4471/Inputs!$B$6</f>
        <v>257.2976964285416</v>
      </c>
      <c r="O4471" s="38">
        <f>IF(N4471&gt;Inputs!$B$4,1,0)</f>
        <v>0</v>
      </c>
      <c r="P4471" s="34">
        <f t="shared" si="692"/>
        <v>7.8461225563398102E-2</v>
      </c>
      <c r="Q4471" s="36">
        <f>Inputs!$B$12*(1+$B4471)^0*$C4471+Inputs!$B$29*(1+$D4471)^0*Inputs!$B$19+Inputs!$B$30*(1+$E4471)^0*Inputs!$B$20+Inputs!$B$31*(1+$F4471)^0*Inputs!$B$21+Inputs!$B$22*(1+Inputs!$B$23)^0</f>
        <v>11346.907985296621</v>
      </c>
      <c r="R4471" s="36">
        <f>Inputs!$B$12*(1+$B4471)^1*$C4471+Inputs!$B$29*(1+$D4471)^1*Inputs!$B$19+Inputs!$B$30*(1+$E4471)^1*Inputs!$B$20+Inputs!$B$31*(1+$F4471)^1*Inputs!$B$21+Inputs!$B$22*(1+Inputs!$B$23)^1</f>
        <v>12482.896789735309</v>
      </c>
      <c r="S4471" s="36">
        <f>Inputs!$B$12*(1+$B4471)^2*$C4471+Inputs!$B$29*(1+$D4471)^2*Inputs!$B$19+Inputs!$B$30*(1+$E4471)^2*Inputs!$B$20+Inputs!$B$31*(1+$F4471)^2*Inputs!$B$21+Inputs!$B$22*(1+Inputs!$B$23)^2</f>
        <v>13863.453602475271</v>
      </c>
      <c r="T4471" s="36">
        <f>Inputs!$B$12*(1+$B4471)^3*$C4471+Inputs!$B$29*(1+$D4471)^3*Inputs!$B$19+Inputs!$B$30*(1+$E4471)^3*Inputs!$B$20+Inputs!$B$31*(1+$F4471)^3*Inputs!$B$21+Inputs!$B$22*(1+Inputs!$B$23)^3</f>
        <v>15551.91399062763</v>
      </c>
      <c r="U4471" s="36">
        <f>Inputs!$B$12*(1+$B4471)^4*$C4471+Inputs!$B$29*(1+$D4471)^4*Inputs!$B$19+Inputs!$B$30*(1+$E4471)^4*Inputs!$B$20+Inputs!$B$31*(1+$F4471)^4*Inputs!$B$21+Inputs!$B$22*(1+Inputs!$B$23)^4</f>
        <v>17628.44021198494</v>
      </c>
      <c r="V4471" s="35">
        <f>Inputs!$B$13/(Q4471*(1-$G4471))</f>
        <v>1.3727065990750782</v>
      </c>
      <c r="W4471" s="36">
        <f>Inputs!$B$13</f>
        <v>12660</v>
      </c>
      <c r="X4471" s="36">
        <f t="shared" si="693"/>
        <v>13003.337790213625</v>
      </c>
      <c r="Y4471" s="36">
        <f t="shared" si="694"/>
        <v>13415.140008308364</v>
      </c>
      <c r="Z4471" s="36">
        <f t="shared" si="695"/>
        <v>13897.689146926477</v>
      </c>
      <c r="AA4471" s="36">
        <f t="shared" si="696"/>
        <v>14448.303927067438</v>
      </c>
      <c r="AB4471" s="36">
        <f t="shared" si="697"/>
        <v>51084.876503701511</v>
      </c>
      <c r="AC4471" s="36">
        <f t="shared" si="698"/>
        <v>187716.2917826272</v>
      </c>
      <c r="AD4471" s="36">
        <f t="shared" si="699"/>
        <v>117702.41235342177</v>
      </c>
    </row>
    <row r="4472" spans="1:30" ht="14.25" customHeight="1" x14ac:dyDescent="0.25">
      <c r="A4472" s="16">
        <v>4456</v>
      </c>
      <c r="B4472" s="34">
        <v>0.39354830661343998</v>
      </c>
      <c r="C4472" s="34">
        <v>5.08187611263866E-2</v>
      </c>
      <c r="D4472" s="34">
        <v>4.4837747548331197E-2</v>
      </c>
      <c r="E4472" s="34">
        <v>4.0556908570842501E-2</v>
      </c>
      <c r="F4472" s="34">
        <v>1.9371094150547399E-2</v>
      </c>
      <c r="G4472" s="34">
        <v>0.20036454064959</v>
      </c>
      <c r="H4472" s="35">
        <v>1.0733060335856599</v>
      </c>
      <c r="I4472" s="34">
        <v>0.100887790001101</v>
      </c>
      <c r="J4472" s="34">
        <v>2.2811624384049399E-2</v>
      </c>
      <c r="K4472" s="36">
        <f>Inputs!$B$12*(1+$B4472)^4</f>
        <v>226276.45281496711</v>
      </c>
      <c r="L4472" s="36">
        <f t="shared" si="690"/>
        <v>17729.60408772876</v>
      </c>
      <c r="M4472" s="36">
        <f t="shared" si="691"/>
        <v>198890.64685275574</v>
      </c>
      <c r="N4472" s="37">
        <f>M4472/Inputs!$B$6</f>
        <v>303.18696166578621</v>
      </c>
      <c r="O4472" s="38">
        <f>IF(N4472&gt;Inputs!$B$4,1,0)</f>
        <v>0</v>
      </c>
      <c r="P4472" s="34">
        <f t="shared" si="692"/>
        <v>7.8076165617051607E-2</v>
      </c>
      <c r="Q4472" s="36">
        <f>Inputs!$B$12*(1+$B4472)^0*$C4472+Inputs!$B$29*(1+$D4472)^0*Inputs!$B$19+Inputs!$B$30*(1+$E4472)^0*Inputs!$B$20+Inputs!$B$31*(1+$F4472)^0*Inputs!$B$21+Inputs!$B$22*(1+Inputs!$B$23)^0</f>
        <v>11071.169695010118</v>
      </c>
      <c r="R4472" s="36">
        <f>Inputs!$B$12*(1+$B4472)^1*$C4472+Inputs!$B$29*(1+$D4472)^1*Inputs!$B$19+Inputs!$B$30*(1+$E4472)^1*Inputs!$B$20+Inputs!$B$31*(1+$F4472)^1*Inputs!$B$21+Inputs!$B$22*(1+Inputs!$B$23)^1</f>
        <v>12539.289913918332</v>
      </c>
      <c r="S4472" s="36">
        <f>Inputs!$B$12*(1+$B4472)^2*$C4472+Inputs!$B$29*(1+$D4472)^2*Inputs!$B$19+Inputs!$B$30*(1+$E4472)^2*Inputs!$B$20+Inputs!$B$31*(1+$F4472)^2*Inputs!$B$21+Inputs!$B$22*(1+Inputs!$B$23)^2</f>
        <v>14490.044090768883</v>
      </c>
      <c r="T4472" s="36">
        <f>Inputs!$B$12*(1+$B4472)^3*$C4472+Inputs!$B$29*(1+$D4472)^3*Inputs!$B$19+Inputs!$B$30*(1+$E4472)^3*Inputs!$B$20+Inputs!$B$31*(1+$F4472)^3*Inputs!$B$21+Inputs!$B$22*(1+Inputs!$B$23)^3</f>
        <v>17109.720711537811</v>
      </c>
      <c r="U4472" s="36">
        <f>Inputs!$B$12*(1+$B4472)^4*$C4472+Inputs!$B$29*(1+$D4472)^4*Inputs!$B$19+Inputs!$B$30*(1+$E4472)^4*Inputs!$B$20+Inputs!$B$31*(1+$F4472)^4*Inputs!$B$21+Inputs!$B$22*(1+Inputs!$B$23)^4</f>
        <v>20657.769274891056</v>
      </c>
      <c r="V4472" s="35">
        <f>Inputs!$B$13/(Q4472*(1-$G4472))</f>
        <v>1.4300398958087037</v>
      </c>
      <c r="W4472" s="36">
        <f>Inputs!$B$13</f>
        <v>12660</v>
      </c>
      <c r="X4472" s="36">
        <f t="shared" si="693"/>
        <v>13444.580846301222</v>
      </c>
      <c r="Y4472" s="36">
        <f t="shared" si="694"/>
        <v>14502.825556990661</v>
      </c>
      <c r="Z4472" s="36">
        <f t="shared" si="695"/>
        <v>15904.645861953344</v>
      </c>
      <c r="AA4472" s="36">
        <f t="shared" si="696"/>
        <v>17729.60408772876</v>
      </c>
      <c r="AB4472" s="36">
        <f t="shared" si="697"/>
        <v>55255.427692859914</v>
      </c>
      <c r="AC4472" s="36">
        <f t="shared" si="698"/>
        <v>232260.9597095213</v>
      </c>
      <c r="AD4472" s="36">
        <f t="shared" si="699"/>
        <v>143635.21915989585</v>
      </c>
    </row>
    <row r="4473" spans="1:30" ht="14.25" customHeight="1" x14ac:dyDescent="0.25">
      <c r="A4473" s="16">
        <v>4457</v>
      </c>
      <c r="B4473" s="34">
        <v>0.19517929842833301</v>
      </c>
      <c r="C4473" s="34">
        <v>9.7616923281746801E-2</v>
      </c>
      <c r="D4473" s="34">
        <v>4.7743403244335701E-2</v>
      </c>
      <c r="E4473" s="34">
        <v>4.82303690745325E-2</v>
      </c>
      <c r="F4473" s="34">
        <v>2.0501543699409E-2</v>
      </c>
      <c r="G4473" s="34">
        <v>0.155262556342293</v>
      </c>
      <c r="H4473" s="35">
        <v>1.0935691524793001</v>
      </c>
      <c r="I4473" s="34">
        <v>0.106477572229767</v>
      </c>
      <c r="J4473" s="34">
        <v>2.6393165783766201E-2</v>
      </c>
      <c r="K4473" s="36">
        <f>Inputs!$B$12*(1+$B4473)^4</f>
        <v>122428.7735946614</v>
      </c>
      <c r="L4473" s="36">
        <f t="shared" si="690"/>
        <v>19642.441813478246</v>
      </c>
      <c r="M4473" s="36">
        <f t="shared" si="691"/>
        <v>209708.11794988893</v>
      </c>
      <c r="N4473" s="37">
        <f>M4473/Inputs!$B$6</f>
        <v>319.67700906995265</v>
      </c>
      <c r="O4473" s="38">
        <f>IF(N4473&gt;Inputs!$B$4,1,0)</f>
        <v>0</v>
      </c>
      <c r="P4473" s="34">
        <f t="shared" si="692"/>
        <v>8.0084406446000803E-2</v>
      </c>
      <c r="Q4473" s="36">
        <f>Inputs!$B$12*(1+$B4473)^0*$C4473+Inputs!$B$29*(1+$D4473)^0*Inputs!$B$19+Inputs!$B$30*(1+$E4473)^0*Inputs!$B$20+Inputs!$B$31*(1+$F4473)^0*Inputs!$B$21+Inputs!$B$22*(1+Inputs!$B$23)^0</f>
        <v>13879.059424331728</v>
      </c>
      <c r="R4473" s="36">
        <f>Inputs!$B$12*(1+$B4473)^1*$C4473+Inputs!$B$29*(1+$D4473)^1*Inputs!$B$19+Inputs!$B$30*(1+$E4473)^1*Inputs!$B$20+Inputs!$B$31*(1+$F4473)^1*Inputs!$B$21+Inputs!$B$22*(1+Inputs!$B$23)^1</f>
        <v>15324.319166933241</v>
      </c>
      <c r="S4473" s="36">
        <f>Inputs!$B$12*(1+$B4473)^2*$C4473+Inputs!$B$29*(1+$D4473)^2*Inputs!$B$19+Inputs!$B$30*(1+$E4473)^2*Inputs!$B$20+Inputs!$B$31*(1+$F4473)^2*Inputs!$B$21+Inputs!$B$22*(1+Inputs!$B$23)^2</f>
        <v>17005.887334839692</v>
      </c>
      <c r="T4473" s="36">
        <f>Inputs!$B$12*(1+$B4473)^3*$C4473+Inputs!$B$29*(1+$D4473)^3*Inputs!$B$19+Inputs!$B$30*(1+$E4473)^3*Inputs!$B$20+Inputs!$B$31*(1+$F4473)^3*Inputs!$B$21+Inputs!$B$22*(1+Inputs!$B$23)^3</f>
        <v>18967.93029912097</v>
      </c>
      <c r="U4473" s="36">
        <f>Inputs!$B$12*(1+$B4473)^4*$C4473+Inputs!$B$29*(1+$D4473)^4*Inputs!$B$19+Inputs!$B$30*(1+$E4473)^4*Inputs!$B$20+Inputs!$B$31*(1+$F4473)^4*Inputs!$B$21+Inputs!$B$22*(1+Inputs!$B$23)^4</f>
        <v>21263.143940807422</v>
      </c>
      <c r="V4473" s="35">
        <f>Inputs!$B$13/(Q4473*(1-$G4473))</f>
        <v>1.0798213882656353</v>
      </c>
      <c r="W4473" s="36">
        <f>Inputs!$B$13</f>
        <v>12660</v>
      </c>
      <c r="X4473" s="36">
        <f t="shared" si="693"/>
        <v>14022.807453179254</v>
      </c>
      <c r="Y4473" s="36">
        <f t="shared" si="694"/>
        <v>15610.93155002413</v>
      </c>
      <c r="Z4473" s="36">
        <f t="shared" si="695"/>
        <v>17467.102251295084</v>
      </c>
      <c r="AA4473" s="36">
        <f t="shared" si="696"/>
        <v>19642.441813478246</v>
      </c>
      <c r="AB4473" s="36">
        <f t="shared" si="697"/>
        <v>57916.360669414855</v>
      </c>
      <c r="AC4473" s="36">
        <f t="shared" si="698"/>
        <v>251745.23894677797</v>
      </c>
      <c r="AD4473" s="36">
        <f t="shared" si="699"/>
        <v>151791.75728047406</v>
      </c>
    </row>
    <row r="4474" spans="1:30" ht="14.25" customHeight="1" x14ac:dyDescent="0.25">
      <c r="A4474" s="16">
        <v>4458</v>
      </c>
      <c r="B4474" s="34">
        <v>0.422651097087889</v>
      </c>
      <c r="C4474" s="34">
        <v>6.6556853891184403E-2</v>
      </c>
      <c r="D4474" s="34">
        <v>1.23675449895383E-2</v>
      </c>
      <c r="E4474" s="34">
        <v>6.5849849656402601E-2</v>
      </c>
      <c r="F4474" s="34">
        <v>2.3638617880554899E-3</v>
      </c>
      <c r="G4474" s="34">
        <v>0.176182328399004</v>
      </c>
      <c r="H4474" s="35">
        <v>1.12448735918553</v>
      </c>
      <c r="I4474" s="34">
        <v>9.2934747963379902E-2</v>
      </c>
      <c r="J4474" s="34">
        <v>2.6979592378225298E-2</v>
      </c>
      <c r="K4474" s="36">
        <f>Inputs!$B$12*(1+$B4474)^4</f>
        <v>245779.05091039537</v>
      </c>
      <c r="L4474" s="36">
        <f t="shared" si="690"/>
        <v>23187.255753684884</v>
      </c>
      <c r="M4474" s="36">
        <f t="shared" si="691"/>
        <v>295692.00426257134</v>
      </c>
      <c r="N4474" s="37">
        <f>M4474/Inputs!$B$6</f>
        <v>450.75000649782214</v>
      </c>
      <c r="O4474" s="38">
        <f>IF(N4474&gt;Inputs!$B$4,1,0)</f>
        <v>1</v>
      </c>
      <c r="P4474" s="34">
        <f t="shared" si="692"/>
        <v>6.5955155585154607E-2</v>
      </c>
      <c r="Q4474" s="36">
        <f>Inputs!$B$12*(1+$B4474)^0*$C4474+Inputs!$B$29*(1+$D4474)^0*Inputs!$B$19+Inputs!$B$30*(1+$E4474)^0*Inputs!$B$20+Inputs!$B$31*(1+$F4474)^0*Inputs!$B$21+Inputs!$B$22*(1+Inputs!$B$23)^0</f>
        <v>12015.455260897987</v>
      </c>
      <c r="R4474" s="36">
        <f>Inputs!$B$12*(1+$B4474)^1*$C4474+Inputs!$B$29*(1+$D4474)^1*Inputs!$B$19+Inputs!$B$30*(1+$E4474)^1*Inputs!$B$20+Inputs!$B$31*(1+$F4474)^1*Inputs!$B$21+Inputs!$B$22*(1+Inputs!$B$23)^1</f>
        <v>13851.044595408024</v>
      </c>
      <c r="S4474" s="36">
        <f>Inputs!$B$12*(1+$B4474)^2*$C4474+Inputs!$B$29*(1+$D4474)^2*Inputs!$B$19+Inputs!$B$30*(1+$E4474)^2*Inputs!$B$20+Inputs!$B$31*(1+$F4474)^2*Inputs!$B$21+Inputs!$B$22*(1+Inputs!$B$23)^2</f>
        <v>16409.337757800422</v>
      </c>
      <c r="T4474" s="36">
        <f>Inputs!$B$12*(1+$B4474)^3*$C4474+Inputs!$B$29*(1+$D4474)^3*Inputs!$B$19+Inputs!$B$30*(1+$E4474)^3*Inputs!$B$20+Inputs!$B$31*(1+$F4474)^3*Inputs!$B$21+Inputs!$B$22*(1+Inputs!$B$23)^3</f>
        <v>19992.497626538985</v>
      </c>
      <c r="U4474" s="36">
        <f>Inputs!$B$12*(1+$B4474)^4*$C4474+Inputs!$B$29*(1+$D4474)^4*Inputs!$B$19+Inputs!$B$30*(1+$E4474)^4*Inputs!$B$20+Inputs!$B$31*(1+$F4474)^4*Inputs!$B$21+Inputs!$B$22*(1+Inputs!$B$23)^4</f>
        <v>25030.16259896681</v>
      </c>
      <c r="V4474" s="35">
        <f>Inputs!$B$13/(Q4474*(1-$G4474))</f>
        <v>1.2789759300735444</v>
      </c>
      <c r="W4474" s="36">
        <f>Inputs!$B$13</f>
        <v>12660</v>
      </c>
      <c r="X4474" s="36">
        <f t="shared" si="693"/>
        <v>14153.348755533629</v>
      </c>
      <c r="Y4474" s="36">
        <f t="shared" si="694"/>
        <v>16245.371804767772</v>
      </c>
      <c r="Z4474" s="36">
        <f t="shared" si="695"/>
        <v>19156.614533129588</v>
      </c>
      <c r="AA4474" s="36">
        <f t="shared" si="696"/>
        <v>23187.255753684884</v>
      </c>
      <c r="AB4474" s="36">
        <f t="shared" si="697"/>
        <v>64170.546859121896</v>
      </c>
      <c r="AC4474" s="36">
        <f t="shared" si="698"/>
        <v>361045.8993087241</v>
      </c>
      <c r="AD4474" s="36">
        <f t="shared" si="699"/>
        <v>231521.45740344946</v>
      </c>
    </row>
    <row r="4475" spans="1:30" ht="14.25" customHeight="1" x14ac:dyDescent="0.25">
      <c r="A4475" s="16">
        <v>4459</v>
      </c>
      <c r="B4475" s="34">
        <v>0.371166167760838</v>
      </c>
      <c r="C4475" s="34">
        <v>8.0732285777779397E-2</v>
      </c>
      <c r="D4475" s="34">
        <v>3.7794291387518199E-2</v>
      </c>
      <c r="E4475" s="34">
        <v>5.1171516569314103E-2</v>
      </c>
      <c r="F4475" s="34">
        <v>-6.2425472915399799E-3</v>
      </c>
      <c r="G4475" s="34">
        <v>0.156514102522642</v>
      </c>
      <c r="H4475" s="35">
        <v>1.01189762819208</v>
      </c>
      <c r="I4475" s="34">
        <v>8.9441136706660596E-2</v>
      </c>
      <c r="J4475" s="34">
        <v>2.2521535719755799E-2</v>
      </c>
      <c r="K4475" s="36">
        <f>Inputs!$B$12*(1+$B4475)^4</f>
        <v>212085.80696903911</v>
      </c>
      <c r="L4475" s="36">
        <f t="shared" si="690"/>
        <v>22043.241743274481</v>
      </c>
      <c r="M4475" s="36">
        <f t="shared" si="691"/>
        <v>282946.51011060085</v>
      </c>
      <c r="N4475" s="37">
        <f>M4475/Inputs!$B$6</f>
        <v>431.32089955884277</v>
      </c>
      <c r="O4475" s="38">
        <f>IF(N4475&gt;Inputs!$B$4,1,0)</f>
        <v>1</v>
      </c>
      <c r="P4475" s="34">
        <f t="shared" si="692"/>
        <v>6.6919600986904804E-2</v>
      </c>
      <c r="Q4475" s="36">
        <f>Inputs!$B$12*(1+$B4475)^0*$C4475+Inputs!$B$29*(1+$D4475)^0*Inputs!$B$19+Inputs!$B$30*(1+$E4475)^0*Inputs!$B$20+Inputs!$B$31*(1+$F4475)^0*Inputs!$B$21+Inputs!$B$22*(1+Inputs!$B$23)^0</f>
        <v>12865.981174093686</v>
      </c>
      <c r="R4475" s="36">
        <f>Inputs!$B$12*(1+$B4475)^1*$C4475+Inputs!$B$29*(1+$D4475)^1*Inputs!$B$19+Inputs!$B$30*(1+$E4475)^1*Inputs!$B$20+Inputs!$B$31*(1+$F4475)^1*Inputs!$B$21+Inputs!$B$22*(1+Inputs!$B$23)^1</f>
        <v>14819.847315706982</v>
      </c>
      <c r="S4475" s="36">
        <f>Inputs!$B$12*(1+$B4475)^2*$C4475+Inputs!$B$29*(1+$D4475)^2*Inputs!$B$19+Inputs!$B$30*(1+$E4475)^2*Inputs!$B$20+Inputs!$B$31*(1+$F4475)^2*Inputs!$B$21+Inputs!$B$22*(1+Inputs!$B$23)^2</f>
        <v>17450.426410240842</v>
      </c>
      <c r="T4475" s="36">
        <f>Inputs!$B$12*(1+$B4475)^3*$C4475+Inputs!$B$29*(1+$D4475)^3*Inputs!$B$19+Inputs!$B$30*(1+$E4475)^3*Inputs!$B$20+Inputs!$B$31*(1+$F4475)^3*Inputs!$B$21+Inputs!$B$22*(1+Inputs!$B$23)^3</f>
        <v>21005.856962713246</v>
      </c>
      <c r="U4475" s="36">
        <f>Inputs!$B$12*(1+$B4475)^4*$C4475+Inputs!$B$29*(1+$D4475)^4*Inputs!$B$19+Inputs!$B$30*(1+$E4475)^4*Inputs!$B$20+Inputs!$B$31*(1+$F4475)^4*Inputs!$B$21+Inputs!$B$22*(1+Inputs!$B$23)^4</f>
        <v>25826.232691759924</v>
      </c>
      <c r="V4475" s="35">
        <f>Inputs!$B$13/(Q4475*(1-$G4475))</f>
        <v>1.1665758140785947</v>
      </c>
      <c r="W4475" s="36">
        <f>Inputs!$B$13</f>
        <v>12660</v>
      </c>
      <c r="X4475" s="36">
        <f t="shared" si="693"/>
        <v>14099.203050850936</v>
      </c>
      <c r="Y4475" s="36">
        <f t="shared" si="694"/>
        <v>16032.680708835373</v>
      </c>
      <c r="Z4475" s="36">
        <f t="shared" si="695"/>
        <v>18614.100600527483</v>
      </c>
      <c r="AA4475" s="36">
        <f t="shared" si="696"/>
        <v>22043.241743274481</v>
      </c>
      <c r="AB4475" s="36">
        <f t="shared" si="697"/>
        <v>63476.221646616083</v>
      </c>
      <c r="AC4475" s="36">
        <f t="shared" si="698"/>
        <v>336817.45059994515</v>
      </c>
      <c r="AD4475" s="36">
        <f t="shared" si="699"/>
        <v>219470.28846398479</v>
      </c>
    </row>
    <row r="4476" spans="1:30" ht="14.25" customHeight="1" x14ac:dyDescent="0.25">
      <c r="A4476" s="16">
        <v>4460</v>
      </c>
      <c r="B4476" s="34">
        <v>0.29319563629831102</v>
      </c>
      <c r="C4476" s="34">
        <v>6.3685718621279502E-2</v>
      </c>
      <c r="D4476" s="34">
        <v>1.91673610127693E-2</v>
      </c>
      <c r="E4476" s="34">
        <v>4.2674657427363497E-2</v>
      </c>
      <c r="F4476" s="34">
        <v>-7.6307418315819404E-3</v>
      </c>
      <c r="G4476" s="34">
        <v>0.15284906109013399</v>
      </c>
      <c r="H4476" s="35">
        <v>0.95643518989499399</v>
      </c>
      <c r="I4476" s="34">
        <v>0.107019105273177</v>
      </c>
      <c r="J4476" s="34">
        <v>2.43870251563344E-2</v>
      </c>
      <c r="K4476" s="36">
        <f>Inputs!$B$12*(1+$B4476)^4</f>
        <v>167806.26547812246</v>
      </c>
      <c r="L4476" s="36">
        <f t="shared" si="690"/>
        <v>15395.517522607455</v>
      </c>
      <c r="M4476" s="36">
        <f t="shared" si="691"/>
        <v>165861.82828578865</v>
      </c>
      <c r="N4476" s="37">
        <f>M4476/Inputs!$B$6</f>
        <v>252.83815287467783</v>
      </c>
      <c r="O4476" s="38">
        <f>IF(N4476&gt;Inputs!$B$4,1,0)</f>
        <v>0</v>
      </c>
      <c r="P4476" s="34">
        <f t="shared" si="692"/>
        <v>8.2632080116842602E-2</v>
      </c>
      <c r="Q4476" s="36">
        <f>Inputs!$B$12*(1+$B4476)^0*$C4476+Inputs!$B$29*(1+$D4476)^0*Inputs!$B$19+Inputs!$B$30*(1+$E4476)^0*Inputs!$B$20+Inputs!$B$31*(1+$F4476)^0*Inputs!$B$21+Inputs!$B$22*(1+Inputs!$B$23)^0</f>
        <v>11843.18714470369</v>
      </c>
      <c r="R4476" s="36">
        <f>Inputs!$B$12*(1+$B4476)^1*$C4476+Inputs!$B$29*(1+$D4476)^1*Inputs!$B$19+Inputs!$B$30*(1+$E4476)^1*Inputs!$B$20+Inputs!$B$31*(1+$F4476)^1*Inputs!$B$21+Inputs!$B$22*(1+Inputs!$B$23)^1</f>
        <v>13030.44886607859</v>
      </c>
      <c r="S4476" s="36">
        <f>Inputs!$B$12*(1+$B4476)^2*$C4476+Inputs!$B$29*(1+$D4476)^2*Inputs!$B$19+Inputs!$B$30*(1+$E4476)^2*Inputs!$B$20+Inputs!$B$31*(1+$F4476)^2*Inputs!$B$21+Inputs!$B$22*(1+Inputs!$B$23)^2</f>
        <v>14550.16643108779</v>
      </c>
      <c r="T4476" s="36">
        <f>Inputs!$B$12*(1+$B4476)^3*$C4476+Inputs!$B$29*(1+$D4476)^3*Inputs!$B$19+Inputs!$B$30*(1+$E4476)^3*Inputs!$B$20+Inputs!$B$31*(1+$F4476)^3*Inputs!$B$21+Inputs!$B$22*(1+Inputs!$B$23)^3</f>
        <v>16498.802819806966</v>
      </c>
      <c r="U4476" s="36">
        <f>Inputs!$B$12*(1+$B4476)^4*$C4476+Inputs!$B$29*(1+$D4476)^4*Inputs!$B$19+Inputs!$B$30*(1+$E4476)^4*Inputs!$B$20+Inputs!$B$31*(1+$F4476)^4*Inputs!$B$21+Inputs!$B$22*(1+Inputs!$B$23)^4</f>
        <v>19001.065244767597</v>
      </c>
      <c r="V4476" s="35">
        <f>Inputs!$B$13/(Q4476*(1-$G4476))</f>
        <v>1.2618400780202303</v>
      </c>
      <c r="W4476" s="36">
        <f>Inputs!$B$13</f>
        <v>12660</v>
      </c>
      <c r="X4476" s="36">
        <f t="shared" si="693"/>
        <v>13086.32339717429</v>
      </c>
      <c r="Y4476" s="36">
        <f t="shared" si="694"/>
        <v>13671.438055030627</v>
      </c>
      <c r="Z4476" s="36">
        <f t="shared" si="695"/>
        <v>14435.231202133969</v>
      </c>
      <c r="AA4476" s="36">
        <f t="shared" si="696"/>
        <v>15395.517522607455</v>
      </c>
      <c r="AB4476" s="36">
        <f t="shared" si="697"/>
        <v>51063.888182905961</v>
      </c>
      <c r="AC4476" s="36">
        <f t="shared" si="698"/>
        <v>190857.6956240937</v>
      </c>
      <c r="AD4476" s="36">
        <f t="shared" si="699"/>
        <v>114797.9401028827</v>
      </c>
    </row>
    <row r="4477" spans="1:30" ht="14.25" customHeight="1" x14ac:dyDescent="0.25">
      <c r="A4477" s="16">
        <v>4461</v>
      </c>
      <c r="B4477" s="34">
        <v>0.37060294282336598</v>
      </c>
      <c r="C4477" s="34">
        <v>8.1964087090972498E-2</v>
      </c>
      <c r="D4477" s="34">
        <v>4.0060466271157003E-2</v>
      </c>
      <c r="E4477" s="34">
        <v>5.4625665132090599E-2</v>
      </c>
      <c r="F4477" s="34">
        <v>1.6989672747818398E-2</v>
      </c>
      <c r="G4477" s="34">
        <v>0.15876580690106401</v>
      </c>
      <c r="H4477" s="35">
        <v>1.0410769245793401</v>
      </c>
      <c r="I4477" s="34">
        <v>9.7793060232673104E-2</v>
      </c>
      <c r="J4477" s="34">
        <v>2.6379789784525501E-2</v>
      </c>
      <c r="K4477" s="36">
        <f>Inputs!$B$12*(1+$B4477)^4</f>
        <v>211737.55323131854</v>
      </c>
      <c r="L4477" s="36">
        <f t="shared" si="690"/>
        <v>23260.257968519094</v>
      </c>
      <c r="M4477" s="36">
        <f t="shared" si="691"/>
        <v>273550.4194286585</v>
      </c>
      <c r="N4477" s="37">
        <f>M4477/Inputs!$B$6</f>
        <v>416.99759059246725</v>
      </c>
      <c r="O4477" s="38">
        <f>IF(N4477&gt;Inputs!$B$4,1,0)</f>
        <v>1</v>
      </c>
      <c r="P4477" s="34">
        <f t="shared" si="692"/>
        <v>7.1413270448147603E-2</v>
      </c>
      <c r="Q4477" s="36">
        <f>Inputs!$B$12*(1+$B4477)^0*$C4477+Inputs!$B$29*(1+$D4477)^0*Inputs!$B$19+Inputs!$B$30*(1+$E4477)^0*Inputs!$B$20+Inputs!$B$31*(1+$F4477)^0*Inputs!$B$21+Inputs!$B$22*(1+Inputs!$B$23)^0</f>
        <v>12939.88925288527</v>
      </c>
      <c r="R4477" s="36">
        <f>Inputs!$B$12*(1+$B4477)^1*$C4477+Inputs!$B$29*(1+$D4477)^1*Inputs!$B$19+Inputs!$B$30*(1+$E4477)^1*Inputs!$B$20+Inputs!$B$31*(1+$F4477)^1*Inputs!$B$21+Inputs!$B$22*(1+Inputs!$B$23)^1</f>
        <v>15039.409564135942</v>
      </c>
      <c r="S4477" s="36">
        <f>Inputs!$B$12*(1+$B4477)^2*$C4477+Inputs!$B$29*(1+$D4477)^2*Inputs!$B$19+Inputs!$B$30*(1+$E4477)^2*Inputs!$B$20+Inputs!$B$31*(1+$F4477)^2*Inputs!$B$21+Inputs!$B$22*(1+Inputs!$B$23)^2</f>
        <v>17826.39630113239</v>
      </c>
      <c r="T4477" s="36">
        <f>Inputs!$B$12*(1+$B4477)^3*$C4477+Inputs!$B$29*(1+$D4477)^3*Inputs!$B$19+Inputs!$B$30*(1+$E4477)^3*Inputs!$B$20+Inputs!$B$31*(1+$F4477)^3*Inputs!$B$21+Inputs!$B$22*(1+Inputs!$B$23)^3</f>
        <v>21551.754160414719</v>
      </c>
      <c r="U4477" s="36">
        <f>Inputs!$B$12*(1+$B4477)^4*$C4477+Inputs!$B$29*(1+$D4477)^4*Inputs!$B$19+Inputs!$B$30*(1+$E4477)^4*Inputs!$B$20+Inputs!$B$31*(1+$F4477)^4*Inputs!$B$21+Inputs!$B$22*(1+Inputs!$B$23)^4</f>
        <v>26559.187787892071</v>
      </c>
      <c r="V4477" s="35">
        <f>Inputs!$B$13/(Q4477*(1-$G4477))</f>
        <v>1.1630174458648457</v>
      </c>
      <c r="W4477" s="36">
        <f>Inputs!$B$13</f>
        <v>12660</v>
      </c>
      <c r="X4477" s="36">
        <f t="shared" si="693"/>
        <v>14328.420102760552</v>
      </c>
      <c r="Y4477" s="36">
        <f t="shared" si="694"/>
        <v>16526.491465091793</v>
      </c>
      <c r="Z4477" s="36">
        <f t="shared" si="695"/>
        <v>19427.497766105109</v>
      </c>
      <c r="AA4477" s="36">
        <f t="shared" si="696"/>
        <v>23260.257968519094</v>
      </c>
      <c r="AB4477" s="36">
        <f t="shared" si="697"/>
        <v>63878.007457039515</v>
      </c>
      <c r="AC4477" s="36">
        <f t="shared" si="698"/>
        <v>334305.63443242683</v>
      </c>
      <c r="AD4477" s="36">
        <f t="shared" si="699"/>
        <v>209672.411971619</v>
      </c>
    </row>
    <row r="4478" spans="1:30" ht="14.25" customHeight="1" x14ac:dyDescent="0.25">
      <c r="A4478" s="16">
        <v>4462</v>
      </c>
      <c r="B4478" s="34">
        <v>0.40547968327261802</v>
      </c>
      <c r="C4478" s="34">
        <v>7.4692671363364896E-2</v>
      </c>
      <c r="D4478" s="34">
        <v>3.6788828497477701E-2</v>
      </c>
      <c r="E4478" s="34">
        <v>3.4245908744296998E-2</v>
      </c>
      <c r="F4478" s="34">
        <v>-2.2516197046417701E-3</v>
      </c>
      <c r="G4478" s="34">
        <v>0.18625182325110801</v>
      </c>
      <c r="H4478" s="35">
        <v>1.06327621709062</v>
      </c>
      <c r="I4478" s="34">
        <v>8.7076707653927193E-2</v>
      </c>
      <c r="J4478" s="34">
        <v>2.3485805405524401E-2</v>
      </c>
      <c r="K4478" s="36">
        <f>Inputs!$B$12*(1+$B4478)^4</f>
        <v>234125.94255583902</v>
      </c>
      <c r="L4478" s="36">
        <f t="shared" si="690"/>
        <v>22543.967622586562</v>
      </c>
      <c r="M4478" s="36">
        <f t="shared" si="691"/>
        <v>303437.60864082287</v>
      </c>
      <c r="N4478" s="37">
        <f>M4478/Inputs!$B$6</f>
        <v>462.55733024515683</v>
      </c>
      <c r="O4478" s="38">
        <f>IF(N4478&gt;Inputs!$B$4,1,0)</f>
        <v>1</v>
      </c>
      <c r="P4478" s="34">
        <f t="shared" si="692"/>
        <v>6.3590902248402789E-2</v>
      </c>
      <c r="Q4478" s="36">
        <f>Inputs!$B$12*(1+$B4478)^0*$C4478+Inputs!$B$29*(1+$D4478)^0*Inputs!$B$19+Inputs!$B$30*(1+$E4478)^0*Inputs!$B$20+Inputs!$B$31*(1+$F4478)^0*Inputs!$B$21+Inputs!$B$22*(1+Inputs!$B$23)^0</f>
        <v>12503.604309228816</v>
      </c>
      <c r="R4478" s="36">
        <f>Inputs!$B$12*(1+$B4478)^1*$C4478+Inputs!$B$29*(1+$D4478)^1*Inputs!$B$19+Inputs!$B$30*(1+$E4478)^1*Inputs!$B$20+Inputs!$B$31*(1+$F4478)^1*Inputs!$B$21+Inputs!$B$22*(1+Inputs!$B$23)^1</f>
        <v>14448.951885276627</v>
      </c>
      <c r="S4478" s="36">
        <f>Inputs!$B$12*(1+$B4478)^2*$C4478+Inputs!$B$29*(1+$D4478)^2*Inputs!$B$19+Inputs!$B$30*(1+$E4478)^2*Inputs!$B$20+Inputs!$B$31*(1+$F4478)^2*Inputs!$B$21+Inputs!$B$22*(1+Inputs!$B$23)^2</f>
        <v>17136.49129783743</v>
      </c>
      <c r="T4478" s="36">
        <f>Inputs!$B$12*(1+$B4478)^3*$C4478+Inputs!$B$29*(1+$D4478)^3*Inputs!$B$19+Inputs!$B$30*(1+$E4478)^3*Inputs!$B$20+Inputs!$B$31*(1+$F4478)^3*Inputs!$B$21+Inputs!$B$22*(1+Inputs!$B$23)^3</f>
        <v>20865.195158284419</v>
      </c>
      <c r="U4478" s="36">
        <f>Inputs!$B$12*(1+$B4478)^4*$C4478+Inputs!$B$29*(1+$D4478)^4*Inputs!$B$19+Inputs!$B$30*(1+$E4478)^4*Inputs!$B$20+Inputs!$B$31*(1+$F4478)^4*Inputs!$B$21+Inputs!$B$22*(1+Inputs!$B$23)^4</f>
        <v>26055.188750180092</v>
      </c>
      <c r="V4478" s="35">
        <f>Inputs!$B$13/(Q4478*(1-$G4478))</f>
        <v>1.2442523099429652</v>
      </c>
      <c r="W4478" s="36">
        <f>Inputs!$B$13</f>
        <v>12660</v>
      </c>
      <c r="X4478" s="36">
        <f t="shared" si="693"/>
        <v>14097.709528619966</v>
      </c>
      <c r="Y4478" s="36">
        <f t="shared" si="694"/>
        <v>16088.998690697959</v>
      </c>
      <c r="Z4478" s="36">
        <f t="shared" si="695"/>
        <v>18821.581253129891</v>
      </c>
      <c r="AA4478" s="36">
        <f t="shared" si="696"/>
        <v>22543.967622586562</v>
      </c>
      <c r="AB4478" s="36">
        <f t="shared" si="697"/>
        <v>64427.517772525171</v>
      </c>
      <c r="AC4478" s="36">
        <f t="shared" si="698"/>
        <v>362841.6965859076</v>
      </c>
      <c r="AD4478" s="36">
        <f t="shared" si="699"/>
        <v>239010.0908682977</v>
      </c>
    </row>
    <row r="4479" spans="1:30" ht="14.25" customHeight="1" x14ac:dyDescent="0.25">
      <c r="A4479" s="16">
        <v>4463</v>
      </c>
      <c r="B4479" s="34">
        <v>0.204485562810098</v>
      </c>
      <c r="C4479" s="34">
        <v>9.9338505305380104E-2</v>
      </c>
      <c r="D4479" s="34">
        <v>1.80674913997643E-2</v>
      </c>
      <c r="E4479" s="34">
        <v>4.9546567938008899E-2</v>
      </c>
      <c r="F4479" s="34">
        <v>3.8898716926413099E-2</v>
      </c>
      <c r="G4479" s="34">
        <v>0.16476390641952701</v>
      </c>
      <c r="H4479" s="35">
        <v>1.09174625377393</v>
      </c>
      <c r="I4479" s="34">
        <v>9.6583445861540301E-2</v>
      </c>
      <c r="J4479" s="34">
        <v>3.2931610411697503E-2</v>
      </c>
      <c r="K4479" s="36">
        <f>Inputs!$B$12*(1+$B4479)^4</f>
        <v>126286.70897500805</v>
      </c>
      <c r="L4479" s="36">
        <f t="shared" si="690"/>
        <v>19881.778939647444</v>
      </c>
      <c r="M4479" s="36">
        <f t="shared" si="691"/>
        <v>263315.17097300256</v>
      </c>
      <c r="N4479" s="37">
        <f>M4479/Inputs!$B$6</f>
        <v>401.39507770274781</v>
      </c>
      <c r="O4479" s="38">
        <f>IF(N4479&gt;Inputs!$B$4,1,0)</f>
        <v>1</v>
      </c>
      <c r="P4479" s="34">
        <f t="shared" si="692"/>
        <v>6.3651835449842792E-2</v>
      </c>
      <c r="Q4479" s="36">
        <f>Inputs!$B$12*(1+$B4479)^0*$C4479+Inputs!$B$29*(1+$D4479)^0*Inputs!$B$19+Inputs!$B$30*(1+$E4479)^0*Inputs!$B$20+Inputs!$B$31*(1+$F4479)^0*Inputs!$B$21+Inputs!$B$22*(1+Inputs!$B$23)^0</f>
        <v>13982.354345749729</v>
      </c>
      <c r="R4479" s="36">
        <f>Inputs!$B$12*(1+$B4479)^1*$C4479+Inputs!$B$29*(1+$D4479)^1*Inputs!$B$19+Inputs!$B$30*(1+$E4479)^1*Inputs!$B$20+Inputs!$B$31*(1+$F4479)^1*Inputs!$B$21+Inputs!$B$22*(1+Inputs!$B$23)^1</f>
        <v>15491.677123730478</v>
      </c>
      <c r="S4479" s="36">
        <f>Inputs!$B$12*(1+$B4479)^2*$C4479+Inputs!$B$29*(1+$D4479)^2*Inputs!$B$19+Inputs!$B$30*(1+$E4479)^2*Inputs!$B$20+Inputs!$B$31*(1+$F4479)^2*Inputs!$B$21+Inputs!$B$22*(1+Inputs!$B$23)^2</f>
        <v>17262.224234619815</v>
      </c>
      <c r="T4479" s="36">
        <f>Inputs!$B$12*(1+$B4479)^3*$C4479+Inputs!$B$29*(1+$D4479)^3*Inputs!$B$19+Inputs!$B$30*(1+$E4479)^3*Inputs!$B$20+Inputs!$B$31*(1+$F4479)^3*Inputs!$B$21+Inputs!$B$22*(1+Inputs!$B$23)^3</f>
        <v>19345.48720095156</v>
      </c>
      <c r="U4479" s="36">
        <f>Inputs!$B$12*(1+$B4479)^4*$C4479+Inputs!$B$29*(1+$D4479)^4*Inputs!$B$19+Inputs!$B$30*(1+$E4479)^4*Inputs!$B$20+Inputs!$B$31*(1+$F4479)^4*Inputs!$B$21+Inputs!$B$22*(1+Inputs!$B$23)^4</f>
        <v>21803.402736009284</v>
      </c>
      <c r="V4479" s="35">
        <f>Inputs!$B$13/(Q4479*(1-$G4479))</f>
        <v>1.0840371062033411</v>
      </c>
      <c r="W4479" s="36">
        <f>Inputs!$B$13</f>
        <v>12660</v>
      </c>
      <c r="X4479" s="36">
        <f t="shared" si="693"/>
        <v>14051.519036711294</v>
      </c>
      <c r="Y4479" s="36">
        <f t="shared" si="694"/>
        <v>15685.257855552778</v>
      </c>
      <c r="Z4479" s="36">
        <f t="shared" si="695"/>
        <v>17609.348440334383</v>
      </c>
      <c r="AA4479" s="36">
        <f t="shared" si="696"/>
        <v>19881.778939647444</v>
      </c>
      <c r="AB4479" s="36">
        <f t="shared" si="697"/>
        <v>59841.860862590263</v>
      </c>
      <c r="AC4479" s="36">
        <f t="shared" si="698"/>
        <v>322638.26789664285</v>
      </c>
      <c r="AD4479" s="36">
        <f t="shared" si="699"/>
        <v>203473.31011041231</v>
      </c>
    </row>
    <row r="4480" spans="1:30" ht="14.25" customHeight="1" x14ac:dyDescent="0.25">
      <c r="A4480" s="16">
        <v>4464</v>
      </c>
      <c r="B4480" s="34">
        <v>0.312698537191481</v>
      </c>
      <c r="C4480" s="34">
        <v>7.0772853400517796E-2</v>
      </c>
      <c r="D4480" s="34">
        <v>4.2653366619287501E-2</v>
      </c>
      <c r="E4480" s="34">
        <v>1.32604524650417E-2</v>
      </c>
      <c r="F4480" s="34">
        <v>3.23561457078822E-2</v>
      </c>
      <c r="G4480" s="34">
        <v>0.201600985169096</v>
      </c>
      <c r="H4480" s="35">
        <v>1.0952298989731599</v>
      </c>
      <c r="I4480" s="34">
        <v>0.105102677620232</v>
      </c>
      <c r="J4480" s="34">
        <v>2.7160723333443399E-2</v>
      </c>
      <c r="K4480" s="36">
        <f>Inputs!$B$12*(1+$B4480)^4</f>
        <v>178160.43135715314</v>
      </c>
      <c r="L4480" s="36">
        <f t="shared" si="690"/>
        <v>18967.299957217256</v>
      </c>
      <c r="M4480" s="36">
        <f t="shared" si="691"/>
        <v>208346.75434367362</v>
      </c>
      <c r="N4480" s="37">
        <f>M4480/Inputs!$B$6</f>
        <v>317.60175967023417</v>
      </c>
      <c r="O4480" s="38">
        <f>IF(N4480&gt;Inputs!$B$4,1,0)</f>
        <v>0</v>
      </c>
      <c r="P4480" s="34">
        <f t="shared" si="692"/>
        <v>7.7941954286788601E-2</v>
      </c>
      <c r="Q4480" s="36">
        <f>Inputs!$B$12*(1+$B4480)^0*$C4480+Inputs!$B$29*(1+$D4480)^0*Inputs!$B$19+Inputs!$B$30*(1+$E4480)^0*Inputs!$B$20+Inputs!$B$31*(1+$F4480)^0*Inputs!$B$21+Inputs!$B$22*(1+Inputs!$B$23)^0</f>
        <v>12268.415231457988</v>
      </c>
      <c r="R4480" s="36">
        <f>Inputs!$B$12*(1+$B4480)^1*$C4480+Inputs!$B$29*(1+$D4480)^1*Inputs!$B$19+Inputs!$B$30*(1+$E4480)^1*Inputs!$B$20+Inputs!$B$31*(1+$F4480)^1*Inputs!$B$21+Inputs!$B$22*(1+Inputs!$B$23)^1</f>
        <v>13847.263342506441</v>
      </c>
      <c r="S4480" s="36">
        <f>Inputs!$B$12*(1+$B4480)^2*$C4480+Inputs!$B$29*(1+$D4480)^2*Inputs!$B$19+Inputs!$B$30*(1+$E4480)^2*Inputs!$B$20+Inputs!$B$31*(1+$F4480)^2*Inputs!$B$21+Inputs!$B$22*(1+Inputs!$B$23)^2</f>
        <v>15850.420864788903</v>
      </c>
      <c r="T4480" s="36">
        <f>Inputs!$B$12*(1+$B4480)^3*$C4480+Inputs!$B$29*(1+$D4480)^3*Inputs!$B$19+Inputs!$B$30*(1+$E4480)^3*Inputs!$B$20+Inputs!$B$31*(1+$F4480)^3*Inputs!$B$21+Inputs!$B$22*(1+Inputs!$B$23)^3</f>
        <v>18408.076523410644</v>
      </c>
      <c r="U4480" s="36">
        <f>Inputs!$B$12*(1+$B4480)^4*$C4480+Inputs!$B$29*(1+$D4480)^4*Inputs!$B$19+Inputs!$B$30*(1+$E4480)^4*Inputs!$B$20+Inputs!$B$31*(1+$F4480)^4*Inputs!$B$21+Inputs!$B$22*(1+Inputs!$B$23)^4</f>
        <v>21691.032685728511</v>
      </c>
      <c r="V4480" s="35">
        <f>Inputs!$B$13/(Q4480*(1-$G4480))</f>
        <v>1.2924842120016498</v>
      </c>
      <c r="W4480" s="36">
        <f>Inputs!$B$13</f>
        <v>12660</v>
      </c>
      <c r="X4480" s="36">
        <f t="shared" si="693"/>
        <v>13744.048739068283</v>
      </c>
      <c r="Y4480" s="36">
        <f t="shared" si="694"/>
        <v>15108.213764157852</v>
      </c>
      <c r="Z4480" s="36">
        <f t="shared" si="695"/>
        <v>16821.344223945365</v>
      </c>
      <c r="AA4480" s="36">
        <f t="shared" si="696"/>
        <v>18967.299957217256</v>
      </c>
      <c r="AB4480" s="36">
        <f t="shared" si="697"/>
        <v>56690.79873665909</v>
      </c>
      <c r="AC4480" s="36">
        <f t="shared" si="698"/>
        <v>249961.21436795953</v>
      </c>
      <c r="AD4480" s="36">
        <f t="shared" si="699"/>
        <v>151655.95560701453</v>
      </c>
    </row>
    <row r="4481" spans="1:30" ht="14.25" customHeight="1" x14ac:dyDescent="0.25">
      <c r="A4481" s="16">
        <v>4465</v>
      </c>
      <c r="B4481" s="34">
        <v>0.28593612806416702</v>
      </c>
      <c r="C4481" s="34">
        <v>7.0221316177513399E-2</v>
      </c>
      <c r="D4481" s="34">
        <v>2.88308835666445E-2</v>
      </c>
      <c r="E4481" s="34">
        <v>2.23433129241709E-2</v>
      </c>
      <c r="F4481" s="34">
        <v>-1.21724084421546E-2</v>
      </c>
      <c r="G4481" s="34">
        <v>0.18600852932377601</v>
      </c>
      <c r="H4481" s="35">
        <v>1.1216595577226101</v>
      </c>
      <c r="I4481" s="34">
        <v>0.107583237307239</v>
      </c>
      <c r="J4481" s="34">
        <v>2.5817642399488E-2</v>
      </c>
      <c r="K4481" s="36">
        <f>Inputs!$B$12*(1+$B4481)^4</f>
        <v>164069.87300700034</v>
      </c>
      <c r="L4481" s="36">
        <f t="shared" si="690"/>
        <v>17957.313421270665</v>
      </c>
      <c r="M4481" s="36">
        <f t="shared" si="691"/>
        <v>189879.10665129547</v>
      </c>
      <c r="N4481" s="37">
        <f>M4481/Inputs!$B$6</f>
        <v>289.44985770014551</v>
      </c>
      <c r="O4481" s="38">
        <f>IF(N4481&gt;Inputs!$B$4,1,0)</f>
        <v>0</v>
      </c>
      <c r="P4481" s="34">
        <f t="shared" si="692"/>
        <v>8.1765594907750996E-2</v>
      </c>
      <c r="Q4481" s="36">
        <f>Inputs!$B$12*(1+$B4481)^0*$C4481+Inputs!$B$29*(1+$D4481)^0*Inputs!$B$19+Inputs!$B$30*(1+$E4481)^0*Inputs!$B$20+Inputs!$B$31*(1+$F4481)^0*Inputs!$B$21+Inputs!$B$22*(1+Inputs!$B$23)^0</f>
        <v>12235.322998077725</v>
      </c>
      <c r="R4481" s="36">
        <f>Inputs!$B$12*(1+$B4481)^1*$C4481+Inputs!$B$29*(1+$D4481)^1*Inputs!$B$19+Inputs!$B$30*(1+$E4481)^1*Inputs!$B$20+Inputs!$B$31*(1+$F4481)^1*Inputs!$B$21+Inputs!$B$22*(1+Inputs!$B$23)^1</f>
        <v>13467.314890917896</v>
      </c>
      <c r="S4481" s="36">
        <f>Inputs!$B$12*(1+$B4481)^2*$C4481+Inputs!$B$29*(1+$D4481)^2*Inputs!$B$19+Inputs!$B$30*(1+$E4481)^2*Inputs!$B$20+Inputs!$B$31*(1+$F4481)^2*Inputs!$B$21+Inputs!$B$22*(1+Inputs!$B$23)^2</f>
        <v>15046.376149734173</v>
      </c>
      <c r="T4481" s="36">
        <f>Inputs!$B$12*(1+$B4481)^3*$C4481+Inputs!$B$29*(1+$D4481)^3*Inputs!$B$19+Inputs!$B$30*(1+$E4481)^3*Inputs!$B$20+Inputs!$B$31*(1+$F4481)^3*Inputs!$B$21+Inputs!$B$22*(1+Inputs!$B$23)^3</f>
        <v>17071.041568581037</v>
      </c>
      <c r="U4481" s="36">
        <f>Inputs!$B$12*(1+$B4481)^4*$C4481+Inputs!$B$29*(1+$D4481)^4*Inputs!$B$19+Inputs!$B$30*(1+$E4481)^4*Inputs!$B$20+Inputs!$B$31*(1+$F4481)^4*Inputs!$B$21+Inputs!$B$22*(1+Inputs!$B$23)^4</f>
        <v>19668.011212673078</v>
      </c>
      <c r="V4481" s="35">
        <f>Inputs!$B$13/(Q4481*(1-$G4481))</f>
        <v>1.2711547152381104</v>
      </c>
      <c r="W4481" s="36">
        <f>Inputs!$B$13</f>
        <v>12660</v>
      </c>
      <c r="X4481" s="36">
        <f t="shared" si="693"/>
        <v>13525.051294429466</v>
      </c>
      <c r="Y4481" s="36">
        <f t="shared" si="694"/>
        <v>14653.142186814839</v>
      </c>
      <c r="Z4481" s="36">
        <f t="shared" si="695"/>
        <v>16105.559088058932</v>
      </c>
      <c r="AA4481" s="36">
        <f t="shared" si="696"/>
        <v>17957.313421270665</v>
      </c>
      <c r="AB4481" s="36">
        <f t="shared" si="697"/>
        <v>54715.723312661226</v>
      </c>
      <c r="AC4481" s="36">
        <f t="shared" si="698"/>
        <v>225289.48683635565</v>
      </c>
      <c r="AD4481" s="36">
        <f t="shared" si="699"/>
        <v>135163.38333863424</v>
      </c>
    </row>
    <row r="4482" spans="1:30" ht="14.25" customHeight="1" x14ac:dyDescent="0.25">
      <c r="A4482" s="16">
        <v>4466</v>
      </c>
      <c r="B4482" s="34">
        <v>0.40494002542507901</v>
      </c>
      <c r="C4482" s="34">
        <v>5.1497112124936198E-2</v>
      </c>
      <c r="D4482" s="34">
        <v>3.1345874178783199E-2</v>
      </c>
      <c r="E4482" s="34">
        <v>4.7564583894961203E-2</v>
      </c>
      <c r="F4482" s="34">
        <v>1.9692030693811501E-2</v>
      </c>
      <c r="G4482" s="34">
        <v>0.17426617702150199</v>
      </c>
      <c r="H4482" s="35">
        <v>0.93744852274355095</v>
      </c>
      <c r="I4482" s="34">
        <v>9.4023734876036894E-2</v>
      </c>
      <c r="J4482" s="34">
        <v>2.49790244468584E-2</v>
      </c>
      <c r="K4482" s="36">
        <f>Inputs!$B$12*(1+$B4482)^4</f>
        <v>233766.56304377678</v>
      </c>
      <c r="L4482" s="36">
        <f t="shared" si="690"/>
        <v>16320.79609297324</v>
      </c>
      <c r="M4482" s="36">
        <f t="shared" si="691"/>
        <v>208773.28229213465</v>
      </c>
      <c r="N4482" s="37">
        <f>M4482/Inputs!$B$6</f>
        <v>318.25195471361991</v>
      </c>
      <c r="O4482" s="38">
        <f>IF(N4482&gt;Inputs!$B$4,1,0)</f>
        <v>0</v>
      </c>
      <c r="P4482" s="34">
        <f t="shared" si="692"/>
        <v>6.9044710429178494E-2</v>
      </c>
      <c r="Q4482" s="36">
        <f>Inputs!$B$12*(1+$B4482)^0*$C4482+Inputs!$B$29*(1+$D4482)^0*Inputs!$B$19+Inputs!$B$30*(1+$E4482)^0*Inputs!$B$20+Inputs!$B$31*(1+$F4482)^0*Inputs!$B$21+Inputs!$B$22*(1+Inputs!$B$23)^0</f>
        <v>11111.870754923093</v>
      </c>
      <c r="R4482" s="36">
        <f>Inputs!$B$12*(1+$B4482)^1*$C4482+Inputs!$B$29*(1+$D4482)^1*Inputs!$B$19+Inputs!$B$30*(1+$E4482)^1*Inputs!$B$20+Inputs!$B$31*(1+$F4482)^1*Inputs!$B$21+Inputs!$B$22*(1+Inputs!$B$23)^1</f>
        <v>12605.739882236841</v>
      </c>
      <c r="S4482" s="36">
        <f>Inputs!$B$12*(1+$B4482)^2*$C4482+Inputs!$B$29*(1+$D4482)^2*Inputs!$B$19+Inputs!$B$30*(1+$E4482)^2*Inputs!$B$20+Inputs!$B$31*(1+$F4482)^2*Inputs!$B$21+Inputs!$B$22*(1+Inputs!$B$23)^2</f>
        <v>14614.868344651375</v>
      </c>
      <c r="T4482" s="36">
        <f>Inputs!$B$12*(1+$B4482)^3*$C4482+Inputs!$B$29*(1+$D4482)^3*Inputs!$B$19+Inputs!$B$30*(1+$E4482)^3*Inputs!$B$20+Inputs!$B$31*(1+$F4482)^3*Inputs!$B$21+Inputs!$B$22*(1+Inputs!$B$23)^3</f>
        <v>17344.766640324822</v>
      </c>
      <c r="U4482" s="36">
        <f>Inputs!$B$12*(1+$B4482)^4*$C4482+Inputs!$B$29*(1+$D4482)^4*Inputs!$B$19+Inputs!$B$30*(1+$E4482)^4*Inputs!$B$20+Inputs!$B$31*(1+$F4482)^4*Inputs!$B$21+Inputs!$B$22*(1+Inputs!$B$23)^4</f>
        <v>21084.040204758981</v>
      </c>
      <c r="V4482" s="35">
        <f>Inputs!$B$13/(Q4482*(1-$G4482))</f>
        <v>1.3797692127729588</v>
      </c>
      <c r="W4482" s="36">
        <f>Inputs!$B$13</f>
        <v>12660</v>
      </c>
      <c r="X4482" s="36">
        <f t="shared" si="693"/>
        <v>13210.970677881529</v>
      </c>
      <c r="Y4482" s="36">
        <f t="shared" si="694"/>
        <v>13982.081516718452</v>
      </c>
      <c r="Z4482" s="36">
        <f t="shared" si="695"/>
        <v>15010.035146969494</v>
      </c>
      <c r="AA4482" s="36">
        <f t="shared" si="696"/>
        <v>16320.79609297324</v>
      </c>
      <c r="AB4482" s="36">
        <f t="shared" si="697"/>
        <v>54179.44274664142</v>
      </c>
      <c r="AC4482" s="36">
        <f t="shared" si="698"/>
        <v>242284.65227225152</v>
      </c>
      <c r="AD4482" s="36">
        <f t="shared" si="699"/>
        <v>154593.83954549325</v>
      </c>
    </row>
    <row r="4483" spans="1:30" ht="14.25" customHeight="1" x14ac:dyDescent="0.25">
      <c r="A4483" s="16">
        <v>4467</v>
      </c>
      <c r="B4483" s="34">
        <v>0.220088692503595</v>
      </c>
      <c r="C4483" s="34">
        <v>8.1298987458411895E-2</v>
      </c>
      <c r="D4483" s="34">
        <v>5.2825514400198503E-2</v>
      </c>
      <c r="E4483" s="34">
        <v>3.01085580341982E-2</v>
      </c>
      <c r="F4483" s="34">
        <v>3.40131006595655E-3</v>
      </c>
      <c r="G4483" s="34">
        <v>0.20459583845052501</v>
      </c>
      <c r="H4483" s="35">
        <v>1.1707581244666201</v>
      </c>
      <c r="I4483" s="34">
        <v>0.100956544442002</v>
      </c>
      <c r="J4483" s="34">
        <v>2.4919139711300099E-2</v>
      </c>
      <c r="K4483" s="36">
        <f>Inputs!$B$12*(1+$B4483)^4</f>
        <v>132958.73032045318</v>
      </c>
      <c r="L4483" s="36">
        <f t="shared" si="690"/>
        <v>18321.873082779475</v>
      </c>
      <c r="M4483" s="36">
        <f t="shared" si="691"/>
        <v>209313.21654313459</v>
      </c>
      <c r="N4483" s="37">
        <f>M4483/Inputs!$B$6</f>
        <v>319.07502521819299</v>
      </c>
      <c r="O4483" s="38">
        <f>IF(N4483&gt;Inputs!$B$4,1,0)</f>
        <v>0</v>
      </c>
      <c r="P4483" s="34">
        <f t="shared" si="692"/>
        <v>7.6037404730701905E-2</v>
      </c>
      <c r="Q4483" s="36">
        <f>Inputs!$B$12*(1+$B4483)^0*$C4483+Inputs!$B$29*(1+$D4483)^0*Inputs!$B$19+Inputs!$B$30*(1+$E4483)^0*Inputs!$B$20+Inputs!$B$31*(1+$F4483)^0*Inputs!$B$21+Inputs!$B$22*(1+Inputs!$B$23)^0</f>
        <v>12899.983274931634</v>
      </c>
      <c r="R4483" s="36">
        <f>Inputs!$B$12*(1+$B4483)^1*$C4483+Inputs!$B$29*(1+$D4483)^1*Inputs!$B$19+Inputs!$B$30*(1+$E4483)^1*Inputs!$B$20+Inputs!$B$31*(1+$F4483)^1*Inputs!$B$21+Inputs!$B$22*(1+Inputs!$B$23)^1</f>
        <v>14169.755692560786</v>
      </c>
      <c r="S4483" s="36">
        <f>Inputs!$B$12*(1+$B4483)^2*$C4483+Inputs!$B$29*(1+$D4483)^2*Inputs!$B$19+Inputs!$B$30*(1+$E4483)^2*Inputs!$B$20+Inputs!$B$31*(1+$F4483)^2*Inputs!$B$21+Inputs!$B$22*(1+Inputs!$B$23)^2</f>
        <v>15685.274089820752</v>
      </c>
      <c r="T4483" s="36">
        <f>Inputs!$B$12*(1+$B4483)^3*$C4483+Inputs!$B$29*(1+$D4483)^3*Inputs!$B$19+Inputs!$B$30*(1+$E4483)^3*Inputs!$B$20+Inputs!$B$31*(1+$F4483)^3*Inputs!$B$21+Inputs!$B$22*(1+Inputs!$B$23)^3</f>
        <v>17499.034485151911</v>
      </c>
      <c r="U4483" s="36">
        <f>Inputs!$B$12*(1+$B4483)^4*$C4483+Inputs!$B$29*(1+$D4483)^4*Inputs!$B$19+Inputs!$B$30*(1+$E4483)^4*Inputs!$B$20+Inputs!$B$31*(1+$F4483)^4*Inputs!$B$21+Inputs!$B$22*(1+Inputs!$B$23)^4</f>
        <v>19675.004089047761</v>
      </c>
      <c r="V4483" s="35">
        <f>Inputs!$B$13/(Q4483*(1-$G4483))</f>
        <v>1.2338339031603085</v>
      </c>
      <c r="W4483" s="36">
        <f>Inputs!$B$13</f>
        <v>12660</v>
      </c>
      <c r="X4483" s="36">
        <f t="shared" si="693"/>
        <v>13728.423589321555</v>
      </c>
      <c r="Y4483" s="36">
        <f t="shared" si="694"/>
        <v>15000.00411537256</v>
      </c>
      <c r="Z4483" s="36">
        <f t="shared" si="695"/>
        <v>16515.038727672971</v>
      </c>
      <c r="AA4483" s="36">
        <f t="shared" si="696"/>
        <v>18321.873082779475</v>
      </c>
      <c r="AB4483" s="36">
        <f t="shared" si="697"/>
        <v>56633.515283270928</v>
      </c>
      <c r="AC4483" s="36">
        <f t="shared" si="698"/>
        <v>246963.16851434729</v>
      </c>
      <c r="AD4483" s="36">
        <f t="shared" si="699"/>
        <v>152679.70125986368</v>
      </c>
    </row>
    <row r="4484" spans="1:30" ht="14.25" customHeight="1" x14ac:dyDescent="0.25">
      <c r="A4484" s="16">
        <v>4468</v>
      </c>
      <c r="B4484" s="34">
        <v>0.47257126995221799</v>
      </c>
      <c r="C4484" s="34">
        <v>7.9406624430543707E-2</v>
      </c>
      <c r="D4484" s="34">
        <v>3.51389070540883E-2</v>
      </c>
      <c r="E4484" s="34">
        <v>5.0477853085204E-2</v>
      </c>
      <c r="F4484" s="34">
        <v>6.7561123542287903E-3</v>
      </c>
      <c r="G4484" s="34">
        <v>0.185711747124259</v>
      </c>
      <c r="H4484" s="35">
        <v>1.16135682649539</v>
      </c>
      <c r="I4484" s="34">
        <v>9.5752612835609194E-2</v>
      </c>
      <c r="J4484" s="34">
        <v>2.2638432016423099E-2</v>
      </c>
      <c r="K4484" s="36">
        <f>Inputs!$B$12*(1+$B4484)^4</f>
        <v>282134.7253437477</v>
      </c>
      <c r="L4484" s="36">
        <f t="shared" si="690"/>
        <v>29595.191937245771</v>
      </c>
      <c r="M4484" s="36">
        <f t="shared" si="691"/>
        <v>334418.12371206708</v>
      </c>
      <c r="N4484" s="37">
        <f>M4484/Inputs!$B$6</f>
        <v>509.78372517083397</v>
      </c>
      <c r="O4484" s="38">
        <f>IF(N4484&gt;Inputs!$B$4,1,0)</f>
        <v>1</v>
      </c>
      <c r="P4484" s="34">
        <f t="shared" si="692"/>
        <v>7.3114180819186095E-2</v>
      </c>
      <c r="Q4484" s="36">
        <f>Inputs!$B$12*(1+$B4484)^0*$C4484+Inputs!$B$29*(1+$D4484)^0*Inputs!$B$19+Inputs!$B$30*(1+$E4484)^0*Inputs!$B$20+Inputs!$B$31*(1+$F4484)^0*Inputs!$B$21+Inputs!$B$22*(1+Inputs!$B$23)^0</f>
        <v>12786.441493259543</v>
      </c>
      <c r="R4484" s="36">
        <f>Inputs!$B$12*(1+$B4484)^1*$C4484+Inputs!$B$29*(1+$D4484)^1*Inputs!$B$19+Inputs!$B$30*(1+$E4484)^1*Inputs!$B$20+Inputs!$B$31*(1+$F4484)^1*Inputs!$B$21+Inputs!$B$22*(1+Inputs!$B$23)^1</f>
        <v>15242.080405717108</v>
      </c>
      <c r="S4484" s="36">
        <f>Inputs!$B$12*(1+$B4484)^2*$C4484+Inputs!$B$29*(1+$D4484)^2*Inputs!$B$19+Inputs!$B$30*(1+$E4484)^2*Inputs!$B$20+Inputs!$B$31*(1+$F4484)^2*Inputs!$B$21+Inputs!$B$22*(1+Inputs!$B$23)^2</f>
        <v>18770.327219555471</v>
      </c>
      <c r="T4484" s="36">
        <f>Inputs!$B$12*(1+$B4484)^3*$C4484+Inputs!$B$29*(1+$D4484)^3*Inputs!$B$19+Inputs!$B$30*(1+$E4484)^3*Inputs!$B$20+Inputs!$B$31*(1+$F4484)^3*Inputs!$B$21+Inputs!$B$22*(1+Inputs!$B$23)^3</f>
        <v>23874.404199696743</v>
      </c>
      <c r="U4484" s="36">
        <f>Inputs!$B$12*(1+$B4484)^4*$C4484+Inputs!$B$29*(1+$D4484)^4*Inputs!$B$19+Inputs!$B$30*(1+$E4484)^4*Inputs!$B$20+Inputs!$B$31*(1+$F4484)^4*Inputs!$B$21+Inputs!$B$22*(1+Inputs!$B$23)^4</f>
        <v>31295.169940720829</v>
      </c>
      <c r="V4484" s="35">
        <f>Inputs!$B$13/(Q4484*(1-$G4484))</f>
        <v>1.2159223470769061</v>
      </c>
      <c r="W4484" s="36">
        <f>Inputs!$B$13</f>
        <v>12660</v>
      </c>
      <c r="X4484" s="36">
        <f t="shared" si="693"/>
        <v>14922.046528749144</v>
      </c>
      <c r="Y4484" s="36">
        <f t="shared" si="694"/>
        <v>18167.710602234609</v>
      </c>
      <c r="Z4484" s="36">
        <f t="shared" si="695"/>
        <v>22842.725224895323</v>
      </c>
      <c r="AA4484" s="36">
        <f t="shared" si="696"/>
        <v>29595.191937245771</v>
      </c>
      <c r="AB4484" s="36">
        <f t="shared" si="697"/>
        <v>72371.192622524337</v>
      </c>
      <c r="AC4484" s="36">
        <f t="shared" si="698"/>
        <v>413944.05762100982</v>
      </c>
      <c r="AD4484" s="36">
        <f t="shared" si="699"/>
        <v>262046.93108954275</v>
      </c>
    </row>
    <row r="4485" spans="1:30" ht="14.25" customHeight="1" x14ac:dyDescent="0.25">
      <c r="A4485" s="16">
        <v>4469</v>
      </c>
      <c r="B4485" s="34">
        <v>0.16736001009997201</v>
      </c>
      <c r="C4485" s="34">
        <v>0.11085009495770801</v>
      </c>
      <c r="D4485" s="34">
        <v>3.2786283992159403E-2</v>
      </c>
      <c r="E4485" s="34">
        <v>4.8108138038218902E-2</v>
      </c>
      <c r="F4485" s="34">
        <v>2.46445899158158E-3</v>
      </c>
      <c r="G4485" s="34">
        <v>0.17901581795923999</v>
      </c>
      <c r="H4485" s="35">
        <v>0.93999522065029495</v>
      </c>
      <c r="I4485" s="34">
        <v>9.4975091366309494E-2</v>
      </c>
      <c r="J4485" s="34">
        <v>1.8930424459070502E-2</v>
      </c>
      <c r="K4485" s="36">
        <f>Inputs!$B$12*(1+$B4485)^4</f>
        <v>111421.88394230306</v>
      </c>
      <c r="L4485" s="36">
        <f t="shared" si="690"/>
        <v>16285.306004968821</v>
      </c>
      <c r="M4485" s="36">
        <f t="shared" si="691"/>
        <v>193146.514957062</v>
      </c>
      <c r="N4485" s="37">
        <f>M4485/Inputs!$B$6</f>
        <v>294.43066304430181</v>
      </c>
      <c r="O4485" s="38">
        <f>IF(N4485&gt;Inputs!$B$4,1,0)</f>
        <v>0</v>
      </c>
      <c r="P4485" s="34">
        <f t="shared" si="692"/>
        <v>7.6044666907238989E-2</v>
      </c>
      <c r="Q4485" s="36">
        <f>Inputs!$B$12*(1+$B4485)^0*$C4485+Inputs!$B$29*(1+$D4485)^0*Inputs!$B$19+Inputs!$B$30*(1+$E4485)^0*Inputs!$B$20+Inputs!$B$31*(1+$F4485)^0*Inputs!$B$21+Inputs!$B$22*(1+Inputs!$B$23)^0</f>
        <v>14673.049724889403</v>
      </c>
      <c r="R4485" s="36">
        <f>Inputs!$B$12*(1+$B4485)^1*$C4485+Inputs!$B$29*(1+$D4485)^1*Inputs!$B$19+Inputs!$B$30*(1+$E4485)^1*Inputs!$B$20+Inputs!$B$31*(1+$F4485)^1*Inputs!$B$21+Inputs!$B$22*(1+Inputs!$B$23)^1</f>
        <v>15957.206181551253</v>
      </c>
      <c r="S4485" s="36">
        <f>Inputs!$B$12*(1+$B4485)^2*$C4485+Inputs!$B$29*(1+$D4485)^2*Inputs!$B$19+Inputs!$B$30*(1+$E4485)^2*Inputs!$B$20+Inputs!$B$31*(1+$F4485)^2*Inputs!$B$21+Inputs!$B$22*(1+Inputs!$B$23)^2</f>
        <v>17434.966418665441</v>
      </c>
      <c r="T4485" s="36">
        <f>Inputs!$B$12*(1+$B4485)^3*$C4485+Inputs!$B$29*(1+$D4485)^3*Inputs!$B$19+Inputs!$B$30*(1+$E4485)^3*Inputs!$B$20+Inputs!$B$31*(1+$F4485)^3*Inputs!$B$21+Inputs!$B$22*(1+Inputs!$B$23)^3</f>
        <v>19137.841745478872</v>
      </c>
      <c r="U4485" s="36">
        <f>Inputs!$B$12*(1+$B4485)^4*$C4485+Inputs!$B$29*(1+$D4485)^4*Inputs!$B$19+Inputs!$B$30*(1+$E4485)^4*Inputs!$B$20+Inputs!$B$31*(1+$F4485)^4*Inputs!$B$21+Inputs!$B$22*(1+Inputs!$B$23)^4</f>
        <v>21102.576746513092</v>
      </c>
      <c r="V4485" s="35">
        <f>Inputs!$B$13/(Q4485*(1-$G4485))</f>
        <v>1.0509414631847778</v>
      </c>
      <c r="W4485" s="36">
        <f>Inputs!$B$13</f>
        <v>12660</v>
      </c>
      <c r="X4485" s="36">
        <f t="shared" si="693"/>
        <v>13404.612332705381</v>
      </c>
      <c r="Y4485" s="36">
        <f t="shared" si="694"/>
        <v>14248.966253274992</v>
      </c>
      <c r="Z4485" s="36">
        <f t="shared" si="695"/>
        <v>15204.871443839631</v>
      </c>
      <c r="AA4485" s="36">
        <f t="shared" si="696"/>
        <v>16285.306004968821</v>
      </c>
      <c r="AB4485" s="36">
        <f t="shared" si="697"/>
        <v>54518.663547680517</v>
      </c>
      <c r="AC4485" s="36">
        <f t="shared" si="698"/>
        <v>218208.51395575146</v>
      </c>
      <c r="AD4485" s="36">
        <f t="shared" si="699"/>
        <v>138627.85140938149</v>
      </c>
    </row>
    <row r="4486" spans="1:30" ht="14.25" customHeight="1" x14ac:dyDescent="0.25">
      <c r="A4486" s="16">
        <v>4470</v>
      </c>
      <c r="B4486" s="34">
        <v>0.45016206017639199</v>
      </c>
      <c r="C4486" s="34">
        <v>5.1271924584283701E-2</v>
      </c>
      <c r="D4486" s="34">
        <v>5.4929946527173899E-3</v>
      </c>
      <c r="E4486" s="34">
        <v>2.15628791292066E-2</v>
      </c>
      <c r="F4486" s="34">
        <v>2.4056927355848801E-2</v>
      </c>
      <c r="G4486" s="34">
        <v>0.18842840618140499</v>
      </c>
      <c r="H4486" s="35">
        <v>1.01873625801519</v>
      </c>
      <c r="I4486" s="34">
        <v>0.10047752869292299</v>
      </c>
      <c r="J4486" s="34">
        <v>2.93063885045854E-2</v>
      </c>
      <c r="K4486" s="36">
        <f>Inputs!$B$12*(1+$B4486)^4</f>
        <v>265348.96944958571</v>
      </c>
      <c r="L4486" s="36">
        <f t="shared" si="690"/>
        <v>18259.561781779503</v>
      </c>
      <c r="M4486" s="36">
        <f t="shared" si="691"/>
        <v>219295.95365349393</v>
      </c>
      <c r="N4486" s="37">
        <f>M4486/Inputs!$B$6</f>
        <v>334.29261227666757</v>
      </c>
      <c r="O4486" s="38">
        <f>IF(N4486&gt;Inputs!$B$4,1,0)</f>
        <v>0</v>
      </c>
      <c r="P4486" s="34">
        <f t="shared" si="692"/>
        <v>7.1171140188337589E-2</v>
      </c>
      <c r="Q4486" s="36">
        <f>Inputs!$B$12*(1+$B4486)^0*$C4486+Inputs!$B$29*(1+$D4486)^0*Inputs!$B$19+Inputs!$B$30*(1+$E4486)^0*Inputs!$B$20+Inputs!$B$31*(1+$F4486)^0*Inputs!$B$21+Inputs!$B$22*(1+Inputs!$B$23)^0</f>
        <v>11098.359502483945</v>
      </c>
      <c r="R4486" s="36">
        <f>Inputs!$B$12*(1+$B4486)^1*$C4486+Inputs!$B$29*(1+$D4486)^1*Inputs!$B$19+Inputs!$B$30*(1+$E4486)^1*Inputs!$B$20+Inputs!$B$31*(1+$F4486)^1*Inputs!$B$21+Inputs!$B$22*(1+Inputs!$B$23)^1</f>
        <v>12595.016905706296</v>
      </c>
      <c r="S4486" s="36">
        <f>Inputs!$B$12*(1+$B4486)^2*$C4486+Inputs!$B$29*(1+$D4486)^2*Inputs!$B$19+Inputs!$B$30*(1+$E4486)^2*Inputs!$B$20+Inputs!$B$31*(1+$F4486)^2*Inputs!$B$21+Inputs!$B$22*(1+Inputs!$B$23)^2</f>
        <v>14716.885478860946</v>
      </c>
      <c r="T4486" s="36">
        <f>Inputs!$B$12*(1+$B4486)^3*$C4486+Inputs!$B$29*(1+$D4486)^3*Inputs!$B$19+Inputs!$B$30*(1+$E4486)^3*Inputs!$B$20+Inputs!$B$31*(1+$F4486)^3*Inputs!$B$21+Inputs!$B$22*(1+Inputs!$B$23)^3</f>
        <v>17744.623893043921</v>
      </c>
      <c r="U4486" s="36">
        <f>Inputs!$B$12*(1+$B4486)^4*$C4486+Inputs!$B$29*(1+$D4486)^4*Inputs!$B$19+Inputs!$B$30*(1+$E4486)^4*Inputs!$B$20+Inputs!$B$31*(1+$F4486)^4*Inputs!$B$21+Inputs!$B$22*(1+Inputs!$B$23)^4</f>
        <v>22085.220994050895</v>
      </c>
      <c r="V4486" s="35">
        <f>Inputs!$B$13/(Q4486*(1-$G4486))</f>
        <v>1.4055557606519298</v>
      </c>
      <c r="W4486" s="36">
        <f>Inputs!$B$13</f>
        <v>12660</v>
      </c>
      <c r="X4486" s="36">
        <f t="shared" si="693"/>
        <v>13378.756931626065</v>
      </c>
      <c r="Y4486" s="36">
        <f t="shared" si="694"/>
        <v>14477.637026583428</v>
      </c>
      <c r="Z4486" s="36">
        <f t="shared" si="695"/>
        <v>16063.504234934289</v>
      </c>
      <c r="AA4486" s="36">
        <f t="shared" si="696"/>
        <v>18259.561781779503</v>
      </c>
      <c r="AB4486" s="36">
        <f t="shared" si="697"/>
        <v>55680.168392663792</v>
      </c>
      <c r="AC4486" s="36">
        <f t="shared" si="698"/>
        <v>264077.31481530477</v>
      </c>
      <c r="AD4486" s="36">
        <f t="shared" si="699"/>
        <v>163615.78526083013</v>
      </c>
    </row>
    <row r="4487" spans="1:30" ht="14.25" customHeight="1" x14ac:dyDescent="0.25">
      <c r="A4487" s="16">
        <v>4471</v>
      </c>
      <c r="B4487" s="34">
        <v>0.12293279123082999</v>
      </c>
      <c r="C4487" s="34">
        <v>9.9615639707429704E-2</v>
      </c>
      <c r="D4487" s="34">
        <v>1.89363856944532E-2</v>
      </c>
      <c r="E4487" s="34">
        <v>3.8709632527233903E-2</v>
      </c>
      <c r="F4487" s="34">
        <v>2.7375756998213902E-2</v>
      </c>
      <c r="G4487" s="34">
        <v>0.19381208672115099</v>
      </c>
      <c r="H4487" s="35">
        <v>1.0972839742168199</v>
      </c>
      <c r="I4487" s="34">
        <v>9.3215345241020306E-2</v>
      </c>
      <c r="J4487" s="34">
        <v>3.0650536561341198E-2</v>
      </c>
      <c r="K4487" s="36">
        <f>Inputs!$B$12*(1+$B4487)^4</f>
        <v>95403.939102898366</v>
      </c>
      <c r="L4487" s="36">
        <f t="shared" si="690"/>
        <v>16295.39872444926</v>
      </c>
      <c r="M4487" s="36">
        <f t="shared" si="691"/>
        <v>226811.22460602352</v>
      </c>
      <c r="N4487" s="37">
        <f>M4487/Inputs!$B$6</f>
        <v>345.7488179969871</v>
      </c>
      <c r="O4487" s="38">
        <f>IF(N4487&gt;Inputs!$B$4,1,0)</f>
        <v>0</v>
      </c>
      <c r="P4487" s="34">
        <f t="shared" si="692"/>
        <v>6.2564808679679104E-2</v>
      </c>
      <c r="Q4487" s="36">
        <f>Inputs!$B$12*(1+$B4487)^0*$C4487+Inputs!$B$29*(1+$D4487)^0*Inputs!$B$19+Inputs!$B$30*(1+$E4487)^0*Inputs!$B$20+Inputs!$B$31*(1+$F4487)^0*Inputs!$B$21+Inputs!$B$22*(1+Inputs!$B$23)^0</f>
        <v>13998.982409872704</v>
      </c>
      <c r="R4487" s="36">
        <f>Inputs!$B$12*(1+$B4487)^1*$C4487+Inputs!$B$29*(1+$D4487)^1*Inputs!$B$19+Inputs!$B$30*(1+$E4487)^1*Inputs!$B$20+Inputs!$B$31*(1+$F4487)^1*Inputs!$B$21+Inputs!$B$22*(1+Inputs!$B$23)^1</f>
        <v>14947.929537127533</v>
      </c>
      <c r="S4487" s="36">
        <f>Inputs!$B$12*(1+$B4487)^2*$C4487+Inputs!$B$29*(1+$D4487)^2*Inputs!$B$19+Inputs!$B$30*(1+$E4487)^2*Inputs!$B$20+Inputs!$B$31*(1+$F4487)^2*Inputs!$B$21+Inputs!$B$22*(1+Inputs!$B$23)^2</f>
        <v>15993.459549923122</v>
      </c>
      <c r="T4487" s="36">
        <f>Inputs!$B$12*(1+$B4487)^3*$C4487+Inputs!$B$29*(1+$D4487)^3*Inputs!$B$19+Inputs!$B$30*(1+$E4487)^3*Inputs!$B$20+Inputs!$B$31*(1+$F4487)^3*Inputs!$B$21+Inputs!$B$22*(1+Inputs!$B$23)^3</f>
        <v>17146.87500966528</v>
      </c>
      <c r="U4487" s="36">
        <f>Inputs!$B$12*(1+$B4487)^4*$C4487+Inputs!$B$29*(1+$D4487)^4*Inputs!$B$19+Inputs!$B$30*(1+$E4487)^4*Inputs!$B$20+Inputs!$B$31*(1+$F4487)^4*Inputs!$B$21+Inputs!$B$22*(1+Inputs!$B$23)^4</f>
        <v>18420.850263772827</v>
      </c>
      <c r="V4487" s="35">
        <f>Inputs!$B$13/(Q4487*(1-$G4487))</f>
        <v>1.1217625967633003</v>
      </c>
      <c r="W4487" s="36">
        <f>Inputs!$B$13</f>
        <v>12660</v>
      </c>
      <c r="X4487" s="36">
        <f t="shared" si="693"/>
        <v>13444.434716059452</v>
      </c>
      <c r="Y4487" s="36">
        <f t="shared" si="694"/>
        <v>14305.897866554498</v>
      </c>
      <c r="Z4487" s="36">
        <f t="shared" si="695"/>
        <v>15253.014150782323</v>
      </c>
      <c r="AA4487" s="36">
        <f t="shared" si="696"/>
        <v>16295.39872444926</v>
      </c>
      <c r="AB4487" s="36">
        <f t="shared" si="697"/>
        <v>54894.666180585933</v>
      </c>
      <c r="AC4487" s="36">
        <f t="shared" si="698"/>
        <v>268439.42774318042</v>
      </c>
      <c r="AD4487" s="36">
        <f t="shared" si="699"/>
        <v>171916.55842543757</v>
      </c>
    </row>
    <row r="4488" spans="1:30" ht="14.25" customHeight="1" x14ac:dyDescent="0.25">
      <c r="A4488" s="16">
        <v>4472</v>
      </c>
      <c r="B4488" s="34">
        <v>0.42867558269386702</v>
      </c>
      <c r="C4488" s="34">
        <v>9.2701390626372504E-2</v>
      </c>
      <c r="D4488" s="34">
        <v>6.9150385313379104E-3</v>
      </c>
      <c r="E4488" s="34">
        <v>4.7082013355301898E-2</v>
      </c>
      <c r="F4488" s="34">
        <v>-1.0788959386366599E-2</v>
      </c>
      <c r="G4488" s="34">
        <v>0.18799065334932599</v>
      </c>
      <c r="H4488" s="35">
        <v>1.0467411568204401</v>
      </c>
      <c r="I4488" s="34">
        <v>9.5333421740247004E-2</v>
      </c>
      <c r="J4488" s="34">
        <v>3.2742105582686497E-2</v>
      </c>
      <c r="K4488" s="36">
        <f>Inputs!$B$12*(1+$B4488)^4</f>
        <v>249968.76220851403</v>
      </c>
      <c r="L4488" s="36">
        <f t="shared" si="690"/>
        <v>26615.422439184269</v>
      </c>
      <c r="M4488" s="36">
        <f t="shared" si="691"/>
        <v>347003.35516678996</v>
      </c>
      <c r="N4488" s="37">
        <f>M4488/Inputs!$B$6</f>
        <v>528.96852921766765</v>
      </c>
      <c r="O4488" s="38">
        <f>IF(N4488&gt;Inputs!$B$4,1,0)</f>
        <v>1</v>
      </c>
      <c r="P4488" s="34">
        <f t="shared" si="692"/>
        <v>6.25913161575605E-2</v>
      </c>
      <c r="Q4488" s="36">
        <f>Inputs!$B$12*(1+$B4488)^0*$C4488+Inputs!$B$29*(1+$D4488)^0*Inputs!$B$19+Inputs!$B$30*(1+$E4488)^0*Inputs!$B$20+Inputs!$B$31*(1+$F4488)^0*Inputs!$B$21+Inputs!$B$22*(1+Inputs!$B$23)^0</f>
        <v>13584.127465009271</v>
      </c>
      <c r="R4488" s="36">
        <f>Inputs!$B$12*(1+$B4488)^1*$C4488+Inputs!$B$29*(1+$D4488)^1*Inputs!$B$19+Inputs!$B$30*(1+$E4488)^1*Inputs!$B$20+Inputs!$B$31*(1+$F4488)^1*Inputs!$B$21+Inputs!$B$22*(1+Inputs!$B$23)^1</f>
        <v>15991.768985294122</v>
      </c>
      <c r="S4488" s="36">
        <f>Inputs!$B$12*(1+$B4488)^2*$C4488+Inputs!$B$29*(1+$D4488)^2*Inputs!$B$19+Inputs!$B$30*(1+$E4488)^2*Inputs!$B$20+Inputs!$B$31*(1+$F4488)^2*Inputs!$B$21+Inputs!$B$22*(1+Inputs!$B$23)^2</f>
        <v>19425.691981047439</v>
      </c>
      <c r="T4488" s="36">
        <f>Inputs!$B$12*(1+$B4488)^3*$C4488+Inputs!$B$29*(1+$D4488)^3*Inputs!$B$19+Inputs!$B$30*(1+$E4488)^3*Inputs!$B$20+Inputs!$B$31*(1+$F4488)^3*Inputs!$B$21+Inputs!$B$22*(1+Inputs!$B$23)^3</f>
        <v>24324.242702425952</v>
      </c>
      <c r="U4488" s="36">
        <f>Inputs!$B$12*(1+$B4488)^4*$C4488+Inputs!$B$29*(1+$D4488)^4*Inputs!$B$19+Inputs!$B$30*(1+$E4488)^4*Inputs!$B$20+Inputs!$B$31*(1+$F4488)^4*Inputs!$B$21+Inputs!$B$22*(1+Inputs!$B$23)^4</f>
        <v>31313.602546697846</v>
      </c>
      <c r="V4488" s="35">
        <f>Inputs!$B$13/(Q4488*(1-$G4488))</f>
        <v>1.1477331601180529</v>
      </c>
      <c r="W4488" s="36">
        <f>Inputs!$B$13</f>
        <v>12660</v>
      </c>
      <c r="X4488" s="36">
        <f t="shared" si="693"/>
        <v>14575.99274302947</v>
      </c>
      <c r="Y4488" s="36">
        <f t="shared" si="694"/>
        <v>17307.64716935065</v>
      </c>
      <c r="Z4488" s="36">
        <f t="shared" si="695"/>
        <v>21173.407166225723</v>
      </c>
      <c r="AA4488" s="36">
        <f t="shared" si="696"/>
        <v>26615.422439184269</v>
      </c>
      <c r="AB4488" s="36">
        <f t="shared" si="697"/>
        <v>68468.553227006487</v>
      </c>
      <c r="AC4488" s="36">
        <f t="shared" si="698"/>
        <v>439148.25726980116</v>
      </c>
      <c r="AD4488" s="36">
        <f t="shared" si="699"/>
        <v>278534.8019397835</v>
      </c>
    </row>
    <row r="4489" spans="1:30" ht="14.25" customHeight="1" x14ac:dyDescent="0.25">
      <c r="A4489" s="16">
        <v>4473</v>
      </c>
      <c r="B4489" s="34">
        <v>0.23142747592020699</v>
      </c>
      <c r="C4489" s="34">
        <v>0.11043207216376</v>
      </c>
      <c r="D4489" s="34">
        <v>2.4494129220878E-2</v>
      </c>
      <c r="E4489" s="34">
        <v>5.1675956652225699E-2</v>
      </c>
      <c r="F4489" s="34">
        <v>3.8134423734118902E-3</v>
      </c>
      <c r="G4489" s="34">
        <v>0.21360308387145799</v>
      </c>
      <c r="H4489" s="35">
        <v>0.914452603222768</v>
      </c>
      <c r="I4489" s="34">
        <v>9.2850665626595705E-2</v>
      </c>
      <c r="J4489" s="34">
        <v>2.3988593954365301E-2</v>
      </c>
      <c r="K4489" s="36">
        <f>Inputs!$B$12*(1+$B4489)^4</f>
        <v>137970.61755315427</v>
      </c>
      <c r="L4489" s="36">
        <f t="shared" si="690"/>
        <v>17212.044231126856</v>
      </c>
      <c r="M4489" s="36">
        <f t="shared" si="691"/>
        <v>220363.94113288019</v>
      </c>
      <c r="N4489" s="37">
        <f>M4489/Inputs!$B$6</f>
        <v>335.92064197085398</v>
      </c>
      <c r="O4489" s="38">
        <f>IF(N4489&gt;Inputs!$B$4,1,0)</f>
        <v>0</v>
      </c>
      <c r="P4489" s="34">
        <f t="shared" si="692"/>
        <v>6.8862071672230407E-2</v>
      </c>
      <c r="Q4489" s="36">
        <f>Inputs!$B$12*(1+$B4489)^0*$C4489+Inputs!$B$29*(1+$D4489)^0*Inputs!$B$19+Inputs!$B$30*(1+$E4489)^0*Inputs!$B$20+Inputs!$B$31*(1+$F4489)^0*Inputs!$B$21+Inputs!$B$22*(1+Inputs!$B$23)^0</f>
        <v>14647.968357252521</v>
      </c>
      <c r="R4489" s="36">
        <f>Inputs!$B$12*(1+$B4489)^1*$C4489+Inputs!$B$29*(1+$D4489)^1*Inputs!$B$19+Inputs!$B$30*(1+$E4489)^1*Inputs!$B$20+Inputs!$B$31*(1+$F4489)^1*Inputs!$B$21+Inputs!$B$22*(1+Inputs!$B$23)^1</f>
        <v>16340.123298415023</v>
      </c>
      <c r="S4489" s="36">
        <f>Inputs!$B$12*(1+$B4489)^2*$C4489+Inputs!$B$29*(1+$D4489)^2*Inputs!$B$19+Inputs!$B$30*(1+$E4489)^2*Inputs!$B$20+Inputs!$B$31*(1+$F4489)^2*Inputs!$B$21+Inputs!$B$22*(1+Inputs!$B$23)^2</f>
        <v>18393.832313989173</v>
      </c>
      <c r="T4489" s="36">
        <f>Inputs!$B$12*(1+$B4489)^3*$C4489+Inputs!$B$29*(1+$D4489)^3*Inputs!$B$19+Inputs!$B$30*(1+$E4489)^3*Inputs!$B$20+Inputs!$B$31*(1+$F4489)^3*Inputs!$B$21+Inputs!$B$22*(1+Inputs!$B$23)^3</f>
        <v>20891.556440593522</v>
      </c>
      <c r="U4489" s="36">
        <f>Inputs!$B$12*(1+$B4489)^4*$C4489+Inputs!$B$29*(1+$D4489)^4*Inputs!$B$19+Inputs!$B$30*(1+$E4489)^4*Inputs!$B$20+Inputs!$B$31*(1+$F4489)^4*Inputs!$B$21+Inputs!$B$22*(1+Inputs!$B$23)^4</f>
        <v>23934.780616310371</v>
      </c>
      <c r="V4489" s="35">
        <f>Inputs!$B$13/(Q4489*(1-$G4489))</f>
        <v>1.0990425604737362</v>
      </c>
      <c r="W4489" s="36">
        <f>Inputs!$B$13</f>
        <v>12660</v>
      </c>
      <c r="X4489" s="36">
        <f t="shared" si="693"/>
        <v>13529.51485033469</v>
      </c>
      <c r="Y4489" s="36">
        <f t="shared" si="694"/>
        <v>14562.455787097697</v>
      </c>
      <c r="Z4489" s="36">
        <f t="shared" si="695"/>
        <v>15781.752289293643</v>
      </c>
      <c r="AA4489" s="36">
        <f t="shared" si="696"/>
        <v>17212.044231126856</v>
      </c>
      <c r="AB4489" s="36">
        <f t="shared" si="697"/>
        <v>56175.196265565239</v>
      </c>
      <c r="AC4489" s="36">
        <f t="shared" si="698"/>
        <v>255945.49428026337</v>
      </c>
      <c r="AD4489" s="36">
        <f t="shared" si="699"/>
        <v>164188.74486731496</v>
      </c>
    </row>
    <row r="4490" spans="1:30" ht="14.25" customHeight="1" x14ac:dyDescent="0.25">
      <c r="A4490" s="16">
        <v>4474</v>
      </c>
      <c r="B4490" s="34">
        <v>0.134129548151394</v>
      </c>
      <c r="C4490" s="34">
        <v>9.2293164741785005E-2</v>
      </c>
      <c r="D4490" s="34">
        <v>2.4902109056246301E-2</v>
      </c>
      <c r="E4490" s="34">
        <v>5.7307174029550503E-2</v>
      </c>
      <c r="F4490" s="34">
        <v>1.0696364131081999E-2</v>
      </c>
      <c r="G4490" s="34">
        <v>0.17914681716332301</v>
      </c>
      <c r="H4490" s="35">
        <v>1.02634164186715</v>
      </c>
      <c r="I4490" s="34">
        <v>9.0971549586439701E-2</v>
      </c>
      <c r="J4490" s="34">
        <v>3.1726054342988697E-2</v>
      </c>
      <c r="K4490" s="36">
        <f>Inputs!$B$12*(1+$B4490)^4</f>
        <v>99266.317817671312</v>
      </c>
      <c r="L4490" s="36">
        <f t="shared" si="690"/>
        <v>15214.32889391262</v>
      </c>
      <c r="M4490" s="36">
        <f t="shared" si="691"/>
        <v>224855.23964312574</v>
      </c>
      <c r="N4490" s="37">
        <f>M4490/Inputs!$B$6</f>
        <v>342.76713360232583</v>
      </c>
      <c r="O4490" s="38">
        <f>IF(N4490&gt;Inputs!$B$4,1,0)</f>
        <v>0</v>
      </c>
      <c r="P4490" s="34">
        <f t="shared" si="692"/>
        <v>5.9245495243451005E-2</v>
      </c>
      <c r="Q4490" s="36">
        <f>Inputs!$B$12*(1+$B4490)^0*$C4490+Inputs!$B$29*(1+$D4490)^0*Inputs!$B$19+Inputs!$B$30*(1+$E4490)^0*Inputs!$B$20+Inputs!$B$31*(1+$F4490)^0*Inputs!$B$21+Inputs!$B$22*(1+Inputs!$B$23)^0</f>
        <v>13559.633911934023</v>
      </c>
      <c r="R4490" s="36">
        <f>Inputs!$B$12*(1+$B4490)^1*$C4490+Inputs!$B$29*(1+$D4490)^1*Inputs!$B$19+Inputs!$B$30*(1+$E4490)^1*Inputs!$B$20+Inputs!$B$31*(1+$F4490)^1*Inputs!$B$21+Inputs!$B$22*(1+Inputs!$B$23)^1</f>
        <v>14507.666373148699</v>
      </c>
      <c r="S4490" s="36">
        <f>Inputs!$B$12*(1+$B4490)^2*$C4490+Inputs!$B$29*(1+$D4490)^2*Inputs!$B$19+Inputs!$B$30*(1+$E4490)^2*Inputs!$B$20+Inputs!$B$31*(1+$F4490)^2*Inputs!$B$21+Inputs!$B$22*(1+Inputs!$B$23)^2</f>
        <v>15564.060267776302</v>
      </c>
      <c r="T4490" s="36">
        <f>Inputs!$B$12*(1+$B4490)^3*$C4490+Inputs!$B$29*(1+$D4490)^3*Inputs!$B$19+Inputs!$B$30*(1+$E4490)^3*Inputs!$B$20+Inputs!$B$31*(1+$F4490)^3*Inputs!$B$21+Inputs!$B$22*(1+Inputs!$B$23)^3</f>
        <v>16742.645106567754</v>
      </c>
      <c r="U4490" s="36">
        <f>Inputs!$B$12*(1+$B4490)^4*$C4490+Inputs!$B$29*(1+$D4490)^4*Inputs!$B$19+Inputs!$B$30*(1+$E4490)^4*Inputs!$B$20+Inputs!$B$31*(1+$F4490)^4*Inputs!$B$21+Inputs!$B$22*(1+Inputs!$B$23)^4</f>
        <v>18059.069272293687</v>
      </c>
      <c r="V4490" s="35">
        <f>Inputs!$B$13/(Q4490*(1-$G4490))</f>
        <v>1.1374184136120282</v>
      </c>
      <c r="W4490" s="36">
        <f>Inputs!$B$13</f>
        <v>12660</v>
      </c>
      <c r="X4490" s="36">
        <f t="shared" si="693"/>
        <v>13214.439857752921</v>
      </c>
      <c r="Y4490" s="36">
        <f t="shared" si="694"/>
        <v>13821.891955563293</v>
      </c>
      <c r="Z4490" s="36">
        <f t="shared" si="695"/>
        <v>14486.912445974016</v>
      </c>
      <c r="AA4490" s="36">
        <f t="shared" si="696"/>
        <v>15214.32889391262</v>
      </c>
      <c r="AB4490" s="36">
        <f t="shared" si="697"/>
        <v>53422.116060023814</v>
      </c>
      <c r="AC4490" s="36">
        <f t="shared" si="698"/>
        <v>264948.74343932746</v>
      </c>
      <c r="AD4490" s="36">
        <f t="shared" si="699"/>
        <v>171433.12358310193</v>
      </c>
    </row>
    <row r="4491" spans="1:30" ht="14.25" customHeight="1" x14ac:dyDescent="0.25">
      <c r="A4491" s="16">
        <v>4475</v>
      </c>
      <c r="B4491" s="34">
        <v>0.27448092872097701</v>
      </c>
      <c r="C4491" s="34">
        <v>9.9759347582506194E-2</v>
      </c>
      <c r="D4491" s="34">
        <v>3.0924135897712701E-2</v>
      </c>
      <c r="E4491" s="34">
        <v>3.63425529039339E-2</v>
      </c>
      <c r="F4491" s="34">
        <v>1.31032667017383E-2</v>
      </c>
      <c r="G4491" s="34">
        <v>0.181418086101724</v>
      </c>
      <c r="H4491" s="35">
        <v>1.0623491826402101</v>
      </c>
      <c r="I4491" s="34">
        <v>9.4737798699550499E-2</v>
      </c>
      <c r="J4491" s="34">
        <v>2.7284586861045498E-2</v>
      </c>
      <c r="K4491" s="36">
        <f>Inputs!$B$12*(1+$B4491)^4</f>
        <v>158301.34860892576</v>
      </c>
      <c r="L4491" s="36">
        <f t="shared" si="690"/>
        <v>21374.660498315723</v>
      </c>
      <c r="M4491" s="36">
        <f t="shared" si="691"/>
        <v>269088.81615229603</v>
      </c>
      <c r="N4491" s="37">
        <f>M4491/Inputs!$B$6</f>
        <v>410.19636608581709</v>
      </c>
      <c r="O4491" s="38">
        <f>IF(N4491&gt;Inputs!$B$4,1,0)</f>
        <v>1</v>
      </c>
      <c r="P4491" s="34">
        <f t="shared" si="692"/>
        <v>6.7453211838505001E-2</v>
      </c>
      <c r="Q4491" s="36">
        <f>Inputs!$B$12*(1+$B4491)^0*$C4491+Inputs!$B$29*(1+$D4491)^0*Inputs!$B$19+Inputs!$B$30*(1+$E4491)^0*Inputs!$B$20+Inputs!$B$31*(1+$F4491)^0*Inputs!$B$21+Inputs!$B$22*(1+Inputs!$B$23)^0</f>
        <v>14007.604882377294</v>
      </c>
      <c r="R4491" s="36">
        <f>Inputs!$B$12*(1+$B4491)^1*$C4491+Inputs!$B$29*(1+$D4491)^1*Inputs!$B$19+Inputs!$B$30*(1+$E4491)^1*Inputs!$B$20+Inputs!$B$31*(1+$F4491)^1*Inputs!$B$21+Inputs!$B$22*(1+Inputs!$B$23)^1</f>
        <v>15833.905211089528</v>
      </c>
      <c r="S4491" s="36">
        <f>Inputs!$B$12*(1+$B4491)^2*$C4491+Inputs!$B$29*(1+$D4491)^2*Inputs!$B$19+Inputs!$B$30*(1+$E4491)^2*Inputs!$B$20+Inputs!$B$31*(1+$F4491)^2*Inputs!$B$21+Inputs!$B$22*(1+Inputs!$B$23)^2</f>
        <v>18116.331460228655</v>
      </c>
      <c r="T4491" s="36">
        <f>Inputs!$B$12*(1+$B4491)^3*$C4491+Inputs!$B$29*(1+$D4491)^3*Inputs!$B$19+Inputs!$B$30*(1+$E4491)^3*Inputs!$B$20+Inputs!$B$31*(1+$F4491)^3*Inputs!$B$21+Inputs!$B$22*(1+Inputs!$B$23)^3</f>
        <v>20978.827139532164</v>
      </c>
      <c r="U4491" s="36">
        <f>Inputs!$B$12*(1+$B4491)^4*$C4491+Inputs!$B$29*(1+$D4491)^4*Inputs!$B$19+Inputs!$B$30*(1+$E4491)^4*Inputs!$B$20+Inputs!$B$31*(1+$F4491)^4*Inputs!$B$21+Inputs!$B$22*(1+Inputs!$B$23)^4</f>
        <v>24579.315961862441</v>
      </c>
      <c r="V4491" s="35">
        <f>Inputs!$B$13/(Q4491*(1-$G4491))</f>
        <v>1.1040981388726703</v>
      </c>
      <c r="W4491" s="36">
        <f>Inputs!$B$13</f>
        <v>12660</v>
      </c>
      <c r="X4491" s="36">
        <f t="shared" si="693"/>
        <v>14175.319989145273</v>
      </c>
      <c r="Y4491" s="36">
        <f t="shared" si="694"/>
        <v>16063.88330793643</v>
      </c>
      <c r="Z4491" s="36">
        <f t="shared" si="695"/>
        <v>18422.84157326381</v>
      </c>
      <c r="AA4491" s="36">
        <f t="shared" si="696"/>
        <v>21374.660498315723</v>
      </c>
      <c r="AB4491" s="36">
        <f t="shared" si="697"/>
        <v>62057.140963168029</v>
      </c>
      <c r="AC4491" s="36">
        <f t="shared" si="698"/>
        <v>325527.26076081296</v>
      </c>
      <c r="AD4491" s="36">
        <f t="shared" si="699"/>
        <v>207031.675189128</v>
      </c>
    </row>
    <row r="4492" spans="1:30" ht="14.25" customHeight="1" x14ac:dyDescent="0.25">
      <c r="A4492" s="16">
        <v>4476</v>
      </c>
      <c r="B4492" s="34">
        <v>0.445487716799778</v>
      </c>
      <c r="C4492" s="34">
        <v>8.0670762311174204E-2</v>
      </c>
      <c r="D4492" s="34">
        <v>3.6369155846363202E-2</v>
      </c>
      <c r="E4492" s="34">
        <v>5.8617879392197703E-2</v>
      </c>
      <c r="F4492" s="34">
        <v>-6.4331859266340699E-3</v>
      </c>
      <c r="G4492" s="34">
        <v>0.20623906164112901</v>
      </c>
      <c r="H4492" s="35">
        <v>1.12638685977583</v>
      </c>
      <c r="I4492" s="34">
        <v>0.106089839629655</v>
      </c>
      <c r="J4492" s="34">
        <v>2.4188275576138899E-2</v>
      </c>
      <c r="K4492" s="36">
        <f>Inputs!$B$12*(1+$B4492)^4</f>
        <v>261944.25181746547</v>
      </c>
      <c r="L4492" s="36">
        <f t="shared" si="690"/>
        <v>26731.908594974931</v>
      </c>
      <c r="M4492" s="36">
        <f t="shared" si="691"/>
        <v>268470.05155127321</v>
      </c>
      <c r="N4492" s="37">
        <f>M4492/Inputs!$B$6</f>
        <v>409.25312736474575</v>
      </c>
      <c r="O4492" s="38">
        <f>IF(N4492&gt;Inputs!$B$4,1,0)</f>
        <v>1</v>
      </c>
      <c r="P4492" s="34">
        <f t="shared" si="692"/>
        <v>8.1901564053516104E-2</v>
      </c>
      <c r="Q4492" s="36">
        <f>Inputs!$B$12*(1+$B4492)^0*$C4492+Inputs!$B$29*(1+$D4492)^0*Inputs!$B$19+Inputs!$B$30*(1+$E4492)^0*Inputs!$B$20+Inputs!$B$31*(1+$F4492)^0*Inputs!$B$21+Inputs!$B$22*(1+Inputs!$B$23)^0</f>
        <v>12862.289766097372</v>
      </c>
      <c r="R4492" s="36">
        <f>Inputs!$B$12*(1+$B4492)^1*$C4492+Inputs!$B$29*(1+$D4492)^1*Inputs!$B$19+Inputs!$B$30*(1+$E4492)^1*Inputs!$B$20+Inputs!$B$31*(1+$F4492)^1*Inputs!$B$21+Inputs!$B$22*(1+Inputs!$B$23)^1</f>
        <v>15187.651432376322</v>
      </c>
      <c r="S4492" s="36">
        <f>Inputs!$B$12*(1+$B4492)^2*$C4492+Inputs!$B$29*(1+$D4492)^2*Inputs!$B$19+Inputs!$B$30*(1+$E4492)^2*Inputs!$B$20+Inputs!$B$31*(1+$F4492)^2*Inputs!$B$21+Inputs!$B$22*(1+Inputs!$B$23)^2</f>
        <v>18484.710636266078</v>
      </c>
      <c r="T4492" s="36">
        <f>Inputs!$B$12*(1+$B4492)^3*$C4492+Inputs!$B$29*(1+$D4492)^3*Inputs!$B$19+Inputs!$B$30*(1+$E4492)^3*Inputs!$B$20+Inputs!$B$31*(1+$F4492)^3*Inputs!$B$21+Inputs!$B$22*(1+Inputs!$B$23)^3</f>
        <v>23182.000233378996</v>
      </c>
      <c r="U4492" s="36">
        <f>Inputs!$B$12*(1+$B4492)^4*$C4492+Inputs!$B$29*(1+$D4492)^4*Inputs!$B$19+Inputs!$B$30*(1+$E4492)^4*Inputs!$B$20+Inputs!$B$31*(1+$F4492)^4*Inputs!$B$21+Inputs!$B$22*(1+Inputs!$B$23)^4</f>
        <v>29898.725017157038</v>
      </c>
      <c r="V4492" s="35">
        <f>Inputs!$B$13/(Q4492*(1-$G4492))</f>
        <v>1.2400114440729995</v>
      </c>
      <c r="W4492" s="36">
        <f>Inputs!$B$13</f>
        <v>12660</v>
      </c>
      <c r="X4492" s="36">
        <f t="shared" si="693"/>
        <v>14606.343439870052</v>
      </c>
      <c r="Y4492" s="36">
        <f t="shared" si="694"/>
        <v>17360.420055415605</v>
      </c>
      <c r="Z4492" s="36">
        <f t="shared" si="695"/>
        <v>21249.3071359487</v>
      </c>
      <c r="AA4492" s="36">
        <f t="shared" si="696"/>
        <v>26731.908594974931</v>
      </c>
      <c r="AB4492" s="36">
        <f t="shared" si="697"/>
        <v>66556.4585444861</v>
      </c>
      <c r="AC4492" s="36">
        <f t="shared" si="698"/>
        <v>334285.52535158768</v>
      </c>
      <c r="AD4492" s="36">
        <f t="shared" si="699"/>
        <v>201913.59300678712</v>
      </c>
    </row>
    <row r="4493" spans="1:30" ht="14.25" customHeight="1" x14ac:dyDescent="0.25">
      <c r="A4493" s="16">
        <v>4477</v>
      </c>
      <c r="B4493" s="34">
        <v>0.18920640391013199</v>
      </c>
      <c r="C4493" s="34">
        <v>0.103300375634492</v>
      </c>
      <c r="D4493" s="34">
        <v>1.7967228762760402E-2</v>
      </c>
      <c r="E4493" s="34">
        <v>3.7275158929176801E-2</v>
      </c>
      <c r="F4493" s="34">
        <v>2.4032604766702499E-2</v>
      </c>
      <c r="G4493" s="34">
        <v>0.19192048047135099</v>
      </c>
      <c r="H4493" s="35">
        <v>1.11234338710989</v>
      </c>
      <c r="I4493" s="34">
        <v>9.5237901800779207E-2</v>
      </c>
      <c r="J4493" s="34">
        <v>3.09633467209291E-2</v>
      </c>
      <c r="K4493" s="36">
        <f>Inputs!$B$12*(1+$B4493)^4</f>
        <v>119999.71298175708</v>
      </c>
      <c r="L4493" s="36">
        <f t="shared" si="690"/>
        <v>19072.410756449113</v>
      </c>
      <c r="M4493" s="36">
        <f t="shared" si="691"/>
        <v>252935.46871244343</v>
      </c>
      <c r="N4493" s="37">
        <f>M4493/Inputs!$B$6</f>
        <v>385.57236084213935</v>
      </c>
      <c r="O4493" s="38">
        <f>IF(N4493&gt;Inputs!$B$4,1,0)</f>
        <v>0</v>
      </c>
      <c r="P4493" s="34">
        <f t="shared" si="692"/>
        <v>6.427455507985011E-2</v>
      </c>
      <c r="Q4493" s="36">
        <f>Inputs!$B$12*(1+$B4493)^0*$C4493+Inputs!$B$29*(1+$D4493)^0*Inputs!$B$19+Inputs!$B$30*(1+$E4493)^0*Inputs!$B$20+Inputs!$B$31*(1+$F4493)^0*Inputs!$B$21+Inputs!$B$22*(1+Inputs!$B$23)^0</f>
        <v>14220.066565496443</v>
      </c>
      <c r="R4493" s="36">
        <f>Inputs!$B$12*(1+$B4493)^1*$C4493+Inputs!$B$29*(1+$D4493)^1*Inputs!$B$19+Inputs!$B$30*(1+$E4493)^1*Inputs!$B$20+Inputs!$B$31*(1+$F4493)^1*Inputs!$B$21+Inputs!$B$22*(1+Inputs!$B$23)^1</f>
        <v>15585.072107234722</v>
      </c>
      <c r="S4493" s="36">
        <f>Inputs!$B$12*(1+$B4493)^2*$C4493+Inputs!$B$29*(1+$D4493)^2*Inputs!$B$19+Inputs!$B$30*(1+$E4493)^2*Inputs!$B$20+Inputs!$B$31*(1+$F4493)^2*Inputs!$B$21+Inputs!$B$22*(1+Inputs!$B$23)^2</f>
        <v>17177.050406469927</v>
      </c>
      <c r="T4493" s="36">
        <f>Inputs!$B$12*(1+$B4493)^3*$C4493+Inputs!$B$29*(1+$D4493)^3*Inputs!$B$19+Inputs!$B$30*(1+$E4493)^3*Inputs!$B$20+Inputs!$B$31*(1+$F4493)^3*Inputs!$B$21+Inputs!$B$22*(1+Inputs!$B$23)^3</f>
        <v>19038.132911363857</v>
      </c>
      <c r="U4493" s="36">
        <f>Inputs!$B$12*(1+$B4493)^4*$C4493+Inputs!$B$29*(1+$D4493)^4*Inputs!$B$19+Inputs!$B$30*(1+$E4493)^4*Inputs!$B$20+Inputs!$B$31*(1+$F4493)^4*Inputs!$B$21+Inputs!$B$22*(1+Inputs!$B$23)^4</f>
        <v>21218.399120452348</v>
      </c>
      <c r="V4493" s="35">
        <f>Inputs!$B$13/(Q4493*(1-$G4493))</f>
        <v>1.1017371057876446</v>
      </c>
      <c r="W4493" s="36">
        <f>Inputs!$B$13</f>
        <v>12660</v>
      </c>
      <c r="X4493" s="36">
        <f t="shared" si="693"/>
        <v>13908.646226896533</v>
      </c>
      <c r="Y4493" s="36">
        <f t="shared" si="694"/>
        <v>15366.186499511843</v>
      </c>
      <c r="Z4493" s="36">
        <f t="shared" si="695"/>
        <v>17071.859887351089</v>
      </c>
      <c r="AA4493" s="36">
        <f t="shared" si="696"/>
        <v>19072.410756449113</v>
      </c>
      <c r="AB4493" s="36">
        <f t="shared" si="697"/>
        <v>58816.750576997249</v>
      </c>
      <c r="AC4493" s="36">
        <f t="shared" si="698"/>
        <v>305921.31519350351</v>
      </c>
      <c r="AD4493" s="36">
        <f t="shared" si="699"/>
        <v>194118.71813544616</v>
      </c>
    </row>
    <row r="4494" spans="1:30" ht="14.25" customHeight="1" x14ac:dyDescent="0.25">
      <c r="A4494" s="16">
        <v>4478</v>
      </c>
      <c r="B4494" s="34">
        <v>0.36465395097335601</v>
      </c>
      <c r="C4494" s="34">
        <v>5.1148822915860398E-2</v>
      </c>
      <c r="D4494" s="34">
        <v>3.3222732728255003E-2</v>
      </c>
      <c r="E4494" s="34">
        <v>1.3830452521570599E-2</v>
      </c>
      <c r="F4494" s="34">
        <v>3.00486106162309E-2</v>
      </c>
      <c r="G4494" s="34">
        <v>0.21838393342284501</v>
      </c>
      <c r="H4494" s="35">
        <v>1.15085097552281</v>
      </c>
      <c r="I4494" s="34">
        <v>9.9100882285689196E-2</v>
      </c>
      <c r="J4494" s="34">
        <v>3.2491145101160697E-2</v>
      </c>
      <c r="K4494" s="36">
        <f>Inputs!$B$12*(1+$B4494)^4</f>
        <v>208085.29861355107</v>
      </c>
      <c r="L4494" s="36">
        <f t="shared" si="690"/>
        <v>17582.593453134265</v>
      </c>
      <c r="M4494" s="36">
        <f t="shared" si="691"/>
        <v>225238.95505851004</v>
      </c>
      <c r="N4494" s="37">
        <f>M4494/Inputs!$B$6</f>
        <v>343.3520656379726</v>
      </c>
      <c r="O4494" s="38">
        <f>IF(N4494&gt;Inputs!$B$4,1,0)</f>
        <v>0</v>
      </c>
      <c r="P4494" s="34">
        <f t="shared" si="692"/>
        <v>6.6609737184528506E-2</v>
      </c>
      <c r="Q4494" s="36">
        <f>Inputs!$B$12*(1+$B4494)^0*$C4494+Inputs!$B$29*(1+$D4494)^0*Inputs!$B$19+Inputs!$B$30*(1+$E4494)^0*Inputs!$B$20+Inputs!$B$31*(1+$F4494)^0*Inputs!$B$21+Inputs!$B$22*(1+Inputs!$B$23)^0</f>
        <v>11090.973402378546</v>
      </c>
      <c r="R4494" s="36">
        <f>Inputs!$B$12*(1+$B4494)^1*$C4494+Inputs!$B$29*(1+$D4494)^1*Inputs!$B$19+Inputs!$B$30*(1+$E4494)^1*Inputs!$B$20+Inputs!$B$31*(1+$F4494)^1*Inputs!$B$21+Inputs!$B$22*(1+Inputs!$B$23)^1</f>
        <v>12420.991930059696</v>
      </c>
      <c r="S4494" s="36">
        <f>Inputs!$B$12*(1+$B4494)^2*$C4494+Inputs!$B$29*(1+$D4494)^2*Inputs!$B$19+Inputs!$B$30*(1+$E4494)^2*Inputs!$B$20+Inputs!$B$31*(1+$F4494)^2*Inputs!$B$21+Inputs!$B$22*(1+Inputs!$B$23)^2</f>
        <v>14165.219723436501</v>
      </c>
      <c r="T4494" s="36">
        <f>Inputs!$B$12*(1+$B4494)^3*$C4494+Inputs!$B$29*(1+$D4494)^3*Inputs!$B$19+Inputs!$B$30*(1+$E4494)^3*Inputs!$B$20+Inputs!$B$31*(1+$F4494)^3*Inputs!$B$21+Inputs!$B$22*(1+Inputs!$B$23)^3</f>
        <v>16472.653891570371</v>
      </c>
      <c r="U4494" s="36">
        <f>Inputs!$B$12*(1+$B4494)^4*$C4494+Inputs!$B$29*(1+$D4494)^4*Inputs!$B$19+Inputs!$B$30*(1+$E4494)^4*Inputs!$B$20+Inputs!$B$31*(1+$F4494)^4*Inputs!$B$21+Inputs!$B$22*(1+Inputs!$B$23)^4</f>
        <v>19546.561318460819</v>
      </c>
      <c r="V4494" s="35">
        <f>Inputs!$B$13/(Q4494*(1-$G4494))</f>
        <v>1.4603957617481538</v>
      </c>
      <c r="W4494" s="36">
        <f>Inputs!$B$13</f>
        <v>12660</v>
      </c>
      <c r="X4494" s="36">
        <f t="shared" si="693"/>
        <v>13426.874864119087</v>
      </c>
      <c r="Y4494" s="36">
        <f t="shared" si="694"/>
        <v>14455.552925770497</v>
      </c>
      <c r="Z4494" s="36">
        <f t="shared" si="695"/>
        <v>15813.910934844214</v>
      </c>
      <c r="AA4494" s="36">
        <f t="shared" si="696"/>
        <v>17582.593453134265</v>
      </c>
      <c r="AB4494" s="36">
        <f t="shared" si="697"/>
        <v>55319.241388291957</v>
      </c>
      <c r="AC4494" s="36">
        <f t="shared" si="698"/>
        <v>272540.81483587326</v>
      </c>
      <c r="AD4494" s="36">
        <f t="shared" si="699"/>
        <v>169919.71367021807</v>
      </c>
    </row>
    <row r="4495" spans="1:30" ht="14.25" customHeight="1" x14ac:dyDescent="0.25">
      <c r="A4495" s="16">
        <v>4479</v>
      </c>
      <c r="B4495" s="34">
        <v>0.141748991497891</v>
      </c>
      <c r="C4495" s="34">
        <v>0.110204533103202</v>
      </c>
      <c r="D4495" s="34">
        <v>4.7775323895989402E-2</v>
      </c>
      <c r="E4495" s="34">
        <v>4.6954826669294597E-2</v>
      </c>
      <c r="F4495" s="34">
        <v>9.0863657790013399E-3</v>
      </c>
      <c r="G4495" s="34">
        <v>0.20116700903619</v>
      </c>
      <c r="H4495" s="35">
        <v>1.04510950467543</v>
      </c>
      <c r="I4495" s="34">
        <v>9.3442049752755205E-2</v>
      </c>
      <c r="J4495" s="34">
        <v>2.53452789053203E-2</v>
      </c>
      <c r="K4495" s="36">
        <f>Inputs!$B$12*(1+$B4495)^4</f>
        <v>101960.93210875087</v>
      </c>
      <c r="L4495" s="36">
        <f t="shared" si="690"/>
        <v>16963.672354542501</v>
      </c>
      <c r="M4495" s="36">
        <f t="shared" si="691"/>
        <v>219323.34344834497</v>
      </c>
      <c r="N4495" s="37">
        <f>M4495/Inputs!$B$6</f>
        <v>334.33436501272098</v>
      </c>
      <c r="O4495" s="38">
        <f>IF(N4495&gt;Inputs!$B$4,1,0)</f>
        <v>0</v>
      </c>
      <c r="P4495" s="34">
        <f t="shared" si="692"/>
        <v>6.8096770847434901E-2</v>
      </c>
      <c r="Q4495" s="36">
        <f>Inputs!$B$12*(1+$B4495)^0*$C4495+Inputs!$B$29*(1+$D4495)^0*Inputs!$B$19+Inputs!$B$30*(1+$E4495)^0*Inputs!$B$20+Inputs!$B$31*(1+$F4495)^0*Inputs!$B$21+Inputs!$B$22*(1+Inputs!$B$23)^0</f>
        <v>14634.316013619042</v>
      </c>
      <c r="R4495" s="36">
        <f>Inputs!$B$12*(1+$B4495)^1*$C4495+Inputs!$B$29*(1+$D4495)^1*Inputs!$B$19+Inputs!$B$30*(1+$E4495)^1*Inputs!$B$20+Inputs!$B$31*(1+$F4495)^1*Inputs!$B$21+Inputs!$B$22*(1+Inputs!$B$23)^1</f>
        <v>15819.077982880506</v>
      </c>
      <c r="S4495" s="36">
        <f>Inputs!$B$12*(1+$B4495)^2*$C4495+Inputs!$B$29*(1+$D4495)^2*Inputs!$B$19+Inputs!$B$30*(1+$E4495)^2*Inputs!$B$20+Inputs!$B$31*(1+$F4495)^2*Inputs!$B$21+Inputs!$B$22*(1+Inputs!$B$23)^2</f>
        <v>17148.065552289416</v>
      </c>
      <c r="T4495" s="36">
        <f>Inputs!$B$12*(1+$B4495)^3*$C4495+Inputs!$B$29*(1+$D4495)^3*Inputs!$B$19+Inputs!$B$30*(1+$E4495)^3*Inputs!$B$20+Inputs!$B$31*(1+$F4495)^3*Inputs!$B$21+Inputs!$B$22*(1+Inputs!$B$23)^3</f>
        <v>18640.672223497291</v>
      </c>
      <c r="U4495" s="36">
        <f>Inputs!$B$12*(1+$B4495)^4*$C4495+Inputs!$B$29*(1+$D4495)^4*Inputs!$B$19+Inputs!$B$30*(1+$E4495)^4*Inputs!$B$20+Inputs!$B$31*(1+$F4495)^4*Inputs!$B$21+Inputs!$B$22*(1+Inputs!$B$23)^4</f>
        <v>20318.988558574998</v>
      </c>
      <c r="V4495" s="35">
        <f>Inputs!$B$13/(Q4495*(1-$G4495))</f>
        <v>1.0829422165887044</v>
      </c>
      <c r="W4495" s="36">
        <f>Inputs!$B$13</f>
        <v>12660</v>
      </c>
      <c r="X4495" s="36">
        <f t="shared" si="693"/>
        <v>13565.404579826427</v>
      </c>
      <c r="Y4495" s="36">
        <f t="shared" si="694"/>
        <v>14575.494936348596</v>
      </c>
      <c r="Z4495" s="36">
        <f t="shared" si="695"/>
        <v>15703.339518696253</v>
      </c>
      <c r="AA4495" s="36">
        <f t="shared" si="696"/>
        <v>16963.672354542501</v>
      </c>
      <c r="AB4495" s="36">
        <f t="shared" si="697"/>
        <v>55911.08304409244</v>
      </c>
      <c r="AC4495" s="36">
        <f t="shared" si="698"/>
        <v>255425.05386335871</v>
      </c>
      <c r="AD4495" s="36">
        <f t="shared" si="699"/>
        <v>163412.26040425253</v>
      </c>
    </row>
    <row r="4496" spans="1:30" ht="14.25" customHeight="1" x14ac:dyDescent="0.25">
      <c r="A4496" s="16">
        <v>4480</v>
      </c>
      <c r="B4496" s="34">
        <v>0.29638828252168598</v>
      </c>
      <c r="C4496" s="34">
        <v>6.07090227938612E-2</v>
      </c>
      <c r="D4496" s="34">
        <v>1.8248675050166599E-2</v>
      </c>
      <c r="E4496" s="34">
        <v>3.2527850630534198E-2</v>
      </c>
      <c r="F4496" s="34">
        <v>2.53661734207699E-2</v>
      </c>
      <c r="G4496" s="34">
        <v>0.18586059713949299</v>
      </c>
      <c r="H4496" s="35">
        <v>1.1047231468595999</v>
      </c>
      <c r="I4496" s="34">
        <v>0.102894290598928</v>
      </c>
      <c r="J4496" s="34">
        <v>2.8361404158455401E-2</v>
      </c>
      <c r="K4496" s="36">
        <f>Inputs!$B$12*(1+$B4496)^4</f>
        <v>169469.5351946817</v>
      </c>
      <c r="L4496" s="36">
        <f t="shared" si="690"/>
        <v>17167.449316738028</v>
      </c>
      <c r="M4496" s="36">
        <f t="shared" si="691"/>
        <v>199512.56237945525</v>
      </c>
      <c r="N4496" s="37">
        <f>M4496/Inputs!$B$6</f>
        <v>304.1350036272184</v>
      </c>
      <c r="O4496" s="38">
        <f>IF(N4496&gt;Inputs!$B$4,1,0)</f>
        <v>0</v>
      </c>
      <c r="P4496" s="34">
        <f t="shared" si="692"/>
        <v>7.4532886440472595E-2</v>
      </c>
      <c r="Q4496" s="36">
        <f>Inputs!$B$12*(1+$B4496)^0*$C4496+Inputs!$B$29*(1+$D4496)^0*Inputs!$B$19+Inputs!$B$30*(1+$E4496)^0*Inputs!$B$20+Inputs!$B$31*(1+$F4496)^0*Inputs!$B$21+Inputs!$B$22*(1+Inputs!$B$23)^0</f>
        <v>11664.585395058595</v>
      </c>
      <c r="R4496" s="36">
        <f>Inputs!$B$12*(1+$B4496)^1*$C4496+Inputs!$B$29*(1+$D4496)^1*Inputs!$B$19+Inputs!$B$30*(1+$E4496)^1*Inputs!$B$20+Inputs!$B$31*(1+$F4496)^1*Inputs!$B$21+Inputs!$B$22*(1+Inputs!$B$23)^1</f>
        <v>12931.521472318283</v>
      </c>
      <c r="S4496" s="36">
        <f>Inputs!$B$12*(1+$B4496)^2*$C4496+Inputs!$B$29*(1+$D4496)^2*Inputs!$B$19+Inputs!$B$30*(1+$E4496)^2*Inputs!$B$20+Inputs!$B$31*(1+$F4496)^2*Inputs!$B$21+Inputs!$B$22*(1+Inputs!$B$23)^2</f>
        <v>14523.028708842234</v>
      </c>
      <c r="T4496" s="36">
        <f>Inputs!$B$12*(1+$B4496)^3*$C4496+Inputs!$B$29*(1+$D4496)^3*Inputs!$B$19+Inputs!$B$30*(1+$E4496)^3*Inputs!$B$20+Inputs!$B$31*(1+$F4496)^3*Inputs!$B$21+Inputs!$B$22*(1+Inputs!$B$23)^3</f>
        <v>16534.064240922256</v>
      </c>
      <c r="U4496" s="36">
        <f>Inputs!$B$12*(1+$B4496)^4*$C4496+Inputs!$B$29*(1+$D4496)^4*Inputs!$B$19+Inputs!$B$30*(1+$E4496)^4*Inputs!$B$20+Inputs!$B$31*(1+$F4496)^4*Inputs!$B$21+Inputs!$B$22*(1+Inputs!$B$23)^4</f>
        <v>19087.697594657922</v>
      </c>
      <c r="V4496" s="35">
        <f>Inputs!$B$13/(Q4496*(1-$G4496))</f>
        <v>1.3331088897238932</v>
      </c>
      <c r="W4496" s="36">
        <f>Inputs!$B$13</f>
        <v>12660</v>
      </c>
      <c r="X4496" s="36">
        <f t="shared" si="693"/>
        <v>13433.937168903252</v>
      </c>
      <c r="Y4496" s="36">
        <f t="shared" si="694"/>
        <v>14412.182552989552</v>
      </c>
      <c r="Z4496" s="36">
        <f t="shared" si="695"/>
        <v>15639.291959474955</v>
      </c>
      <c r="AA4496" s="36">
        <f t="shared" si="696"/>
        <v>17167.449316738028</v>
      </c>
      <c r="AB4496" s="36">
        <f t="shared" si="697"/>
        <v>54356.840636338355</v>
      </c>
      <c r="AC4496" s="36">
        <f t="shared" si="698"/>
        <v>236866.47771624787</v>
      </c>
      <c r="AD4496" s="36">
        <f t="shared" si="699"/>
        <v>145155.72174311688</v>
      </c>
    </row>
    <row r="4497" spans="1:30" ht="14.25" customHeight="1" x14ac:dyDescent="0.25">
      <c r="A4497" s="16">
        <v>4481</v>
      </c>
      <c r="B4497" s="34">
        <v>0.29385371462514098</v>
      </c>
      <c r="C4497" s="34">
        <v>8.5144263751275207E-2</v>
      </c>
      <c r="D4497" s="34">
        <v>3.5228210691951499E-2</v>
      </c>
      <c r="E4497" s="34">
        <v>2.6161705794451501E-2</v>
      </c>
      <c r="F4497" s="34">
        <v>1.7966669228084198E-2</v>
      </c>
      <c r="G4497" s="34">
        <v>0.191775312516654</v>
      </c>
      <c r="H4497" s="35">
        <v>0.96732831264021302</v>
      </c>
      <c r="I4497" s="34">
        <v>9.8139883258008598E-2</v>
      </c>
      <c r="J4497" s="34">
        <v>2.8315670770464301E-2</v>
      </c>
      <c r="K4497" s="36">
        <f>Inputs!$B$12*(1+$B4497)^4</f>
        <v>168148.09771044823</v>
      </c>
      <c r="L4497" s="36">
        <f t="shared" ref="L4497:L4560" si="700">AA4497</f>
        <v>18096.419937263763</v>
      </c>
      <c r="M4497" s="36">
        <f t="shared" ref="M4497:M4560" si="701">AB4497+AD4497</f>
        <v>223426.96816091464</v>
      </c>
      <c r="N4497" s="37">
        <f>M4497/Inputs!$B$6</f>
        <v>340.58989048919915</v>
      </c>
      <c r="O4497" s="38">
        <f>IF(N4497&gt;Inputs!$B$4,1,0)</f>
        <v>0</v>
      </c>
      <c r="P4497" s="34">
        <f t="shared" ref="P4497:P4560" si="702">I4497-J4497</f>
        <v>6.9824212487544293E-2</v>
      </c>
      <c r="Q4497" s="36">
        <f>Inputs!$B$12*(1+$B4497)^0*$C4497+Inputs!$B$29*(1+$D4497)^0*Inputs!$B$19+Inputs!$B$30*(1+$E4497)^0*Inputs!$B$20+Inputs!$B$31*(1+$F4497)^0*Inputs!$B$21+Inputs!$B$22*(1+Inputs!$B$23)^0</f>
        <v>13130.699852503432</v>
      </c>
      <c r="R4497" s="36">
        <f>Inputs!$B$12*(1+$B4497)^1*$C4497+Inputs!$B$29*(1+$D4497)^1*Inputs!$B$19+Inputs!$B$30*(1+$E4497)^1*Inputs!$B$20+Inputs!$B$31*(1+$F4497)^1*Inputs!$B$21+Inputs!$B$22*(1+Inputs!$B$23)^1</f>
        <v>14825.864771667089</v>
      </c>
      <c r="S4497" s="36">
        <f>Inputs!$B$12*(1+$B4497)^2*$C4497+Inputs!$B$29*(1+$D4497)^2*Inputs!$B$19+Inputs!$B$30*(1+$E4497)^2*Inputs!$B$20+Inputs!$B$31*(1+$F4497)^2*Inputs!$B$21+Inputs!$B$22*(1+Inputs!$B$23)^2</f>
        <v>16967.360985207186</v>
      </c>
      <c r="T4497" s="36">
        <f>Inputs!$B$12*(1+$B4497)^3*$C4497+Inputs!$B$29*(1+$D4497)^3*Inputs!$B$19+Inputs!$B$30*(1+$E4497)^3*Inputs!$B$20+Inputs!$B$31*(1+$F4497)^3*Inputs!$B$21+Inputs!$B$22*(1+Inputs!$B$23)^3</f>
        <v>19684.970149167406</v>
      </c>
      <c r="U4497" s="36">
        <f>Inputs!$B$12*(1+$B4497)^4*$C4497+Inputs!$B$29*(1+$D4497)^4*Inputs!$B$19+Inputs!$B$30*(1+$E4497)^4*Inputs!$B$20+Inputs!$B$31*(1+$F4497)^4*Inputs!$B$21+Inputs!$B$22*(1+Inputs!$B$23)^4</f>
        <v>23146.570573769641</v>
      </c>
      <c r="V4497" s="35">
        <f>Inputs!$B$13/(Q4497*(1-$G4497))</f>
        <v>1.192926591558588</v>
      </c>
      <c r="W4497" s="36">
        <f>Inputs!$B$13</f>
        <v>12660</v>
      </c>
      <c r="X4497" s="36">
        <f t="shared" ref="X4497:X4560" si="703">R4497*(1-$G4497)*($V4497+($H4497-$V4497)*1/4)</f>
        <v>13618.582698646638</v>
      </c>
      <c r="Y4497" s="36">
        <f t="shared" ref="Y4497:Y4560" si="704">S4497*(1-$G4497)*($V4497+($H4497-$V4497)*2/4)</f>
        <v>14812.263038782879</v>
      </c>
      <c r="Z4497" s="36">
        <f t="shared" ref="Z4497:Z4560" si="705">T4497*(1-$G4497)*($V4497+($H4497-$V4497)*3/4)</f>
        <v>16287.386580727651</v>
      </c>
      <c r="AA4497" s="36">
        <f t="shared" ref="AA4497:AA4560" si="706">U4497*(1-$G4497)*$H4497</f>
        <v>18096.419937263763</v>
      </c>
      <c r="AB4497" s="36">
        <f t="shared" ref="AB4497:AB4560" si="707">W4497/(1+$I4497)^1+X4497/(1+$I4497)^2+Y4497/(1+$I4497)^3+Z4497/(1+$I4497)^4+AA4497/(1+$I4497)^5</f>
        <v>56539.106904571032</v>
      </c>
      <c r="AC4497" s="36">
        <f t="shared" ref="AC4497:AC4560" si="708">AA4497*(1+$J4497)/($I4497-$J4497)</f>
        <v>266509.73270412406</v>
      </c>
      <c r="AD4497" s="36">
        <f t="shared" ref="AD4497:AD4560" si="709">AC4497/(1+$I4497)^5</f>
        <v>166887.8612563436</v>
      </c>
    </row>
    <row r="4498" spans="1:30" ht="14.25" customHeight="1" x14ac:dyDescent="0.25">
      <c r="A4498" s="16">
        <v>4482</v>
      </c>
      <c r="B4498" s="34">
        <v>0.30512412890271801</v>
      </c>
      <c r="C4498" s="34">
        <v>5.6424971947509402E-2</v>
      </c>
      <c r="D4498" s="34">
        <v>9.0587225508585497E-3</v>
      </c>
      <c r="E4498" s="34">
        <v>3.3292732793944797E-2</v>
      </c>
      <c r="F4498" s="34">
        <v>1.52535945361924E-2</v>
      </c>
      <c r="G4498" s="34">
        <v>0.18125923304733099</v>
      </c>
      <c r="H4498" s="35">
        <v>1.05279471545493</v>
      </c>
      <c r="I4498" s="34">
        <v>0.10568957725936801</v>
      </c>
      <c r="J4498" s="34">
        <v>2.6155047945552099E-2</v>
      </c>
      <c r="K4498" s="36">
        <f>Inputs!$B$12*(1+$B4498)^4</f>
        <v>174083.86728097431</v>
      </c>
      <c r="L4498" s="36">
        <f t="shared" si="700"/>
        <v>15782.858173796951</v>
      </c>
      <c r="M4498" s="36">
        <f t="shared" si="701"/>
        <v>175027.31085606868</v>
      </c>
      <c r="N4498" s="37">
        <f>M4498/Inputs!$B$6</f>
        <v>266.80992508547052</v>
      </c>
      <c r="O4498" s="38">
        <f>IF(N4498&gt;Inputs!$B$4,1,0)</f>
        <v>0</v>
      </c>
      <c r="P4498" s="34">
        <f t="shared" si="702"/>
        <v>7.953452931381591E-2</v>
      </c>
      <c r="Q4498" s="36">
        <f>Inputs!$B$12*(1+$B4498)^0*$C4498+Inputs!$B$29*(1+$D4498)^0*Inputs!$B$19+Inputs!$B$30*(1+$E4498)^0*Inputs!$B$20+Inputs!$B$31*(1+$F4498)^0*Inputs!$B$21+Inputs!$B$22*(1+Inputs!$B$23)^0</f>
        <v>11407.542344277485</v>
      </c>
      <c r="R4498" s="36">
        <f>Inputs!$B$12*(1+$B4498)^1*$C4498+Inputs!$B$29*(1+$D4498)^1*Inputs!$B$19+Inputs!$B$30*(1+$E4498)^1*Inputs!$B$20+Inputs!$B$31*(1+$F4498)^1*Inputs!$B$21+Inputs!$B$22*(1+Inputs!$B$23)^1</f>
        <v>12553.83595669327</v>
      </c>
      <c r="S4498" s="36">
        <f>Inputs!$B$12*(1+$B4498)^2*$C4498+Inputs!$B$29*(1+$D4498)^2*Inputs!$B$19+Inputs!$B$30*(1+$E4498)^2*Inputs!$B$20+Inputs!$B$31*(1+$F4498)^2*Inputs!$B$21+Inputs!$B$22*(1+Inputs!$B$23)^2</f>
        <v>14017.355123775407</v>
      </c>
      <c r="T4498" s="36">
        <f>Inputs!$B$12*(1+$B4498)^3*$C4498+Inputs!$B$29*(1+$D4498)^3*Inputs!$B$19+Inputs!$B$30*(1+$E4498)^3*Inputs!$B$20+Inputs!$B$31*(1+$F4498)^3*Inputs!$B$21+Inputs!$B$22*(1+Inputs!$B$23)^3</f>
        <v>15894.32164951581</v>
      </c>
      <c r="U4498" s="36">
        <f>Inputs!$B$12*(1+$B4498)^4*$C4498+Inputs!$B$29*(1+$D4498)^4*Inputs!$B$19+Inputs!$B$30*(1+$E4498)^4*Inputs!$B$20+Inputs!$B$31*(1+$F4498)^4*Inputs!$B$21+Inputs!$B$22*(1+Inputs!$B$23)^4</f>
        <v>18310.303467301252</v>
      </c>
      <c r="V4498" s="35">
        <f>Inputs!$B$13/(Q4498*(1-$G4498))</f>
        <v>1.3554865129496287</v>
      </c>
      <c r="W4498" s="36">
        <f>Inputs!$B$13</f>
        <v>12660</v>
      </c>
      <c r="X4498" s="36">
        <f t="shared" si="703"/>
        <v>13154.355461160227</v>
      </c>
      <c r="Y4498" s="36">
        <f t="shared" si="704"/>
        <v>13819.416192117616</v>
      </c>
      <c r="Z4498" s="36">
        <f t="shared" si="705"/>
        <v>14685.121098321128</v>
      </c>
      <c r="AA4498" s="36">
        <f t="shared" si="706"/>
        <v>15782.858173796951</v>
      </c>
      <c r="AB4498" s="36">
        <f t="shared" si="707"/>
        <v>51808.547504630362</v>
      </c>
      <c r="AC4498" s="36">
        <f t="shared" si="708"/>
        <v>203630.54544709699</v>
      </c>
      <c r="AD4498" s="36">
        <f t="shared" si="709"/>
        <v>123218.76335143832</v>
      </c>
    </row>
    <row r="4499" spans="1:30" ht="14.25" customHeight="1" x14ac:dyDescent="0.25">
      <c r="A4499" s="16">
        <v>4483</v>
      </c>
      <c r="B4499" s="34">
        <v>0.49221850394876498</v>
      </c>
      <c r="C4499" s="34">
        <v>7.6354926023553399E-2</v>
      </c>
      <c r="D4499" s="34">
        <v>3.0949453391098201E-2</v>
      </c>
      <c r="E4499" s="34">
        <v>5.80491274574867E-2</v>
      </c>
      <c r="F4499" s="34">
        <v>2.3525025793939499E-2</v>
      </c>
      <c r="G4499" s="34">
        <v>0.167502842231355</v>
      </c>
      <c r="H4499" s="35">
        <v>1.1387312019703999</v>
      </c>
      <c r="I4499" s="34">
        <v>9.40270717285146E-2</v>
      </c>
      <c r="J4499" s="34">
        <v>2.4195387336661701E-2</v>
      </c>
      <c r="K4499" s="36">
        <f>Inputs!$B$12*(1+$B4499)^4</f>
        <v>297495.86565417488</v>
      </c>
      <c r="L4499" s="36">
        <f t="shared" si="700"/>
        <v>30290.104566109589</v>
      </c>
      <c r="M4499" s="36">
        <f t="shared" si="701"/>
        <v>357118.633550353</v>
      </c>
      <c r="N4499" s="37">
        <f>M4499/Inputs!$B$6</f>
        <v>544.38816089992838</v>
      </c>
      <c r="O4499" s="38">
        <f>IF(N4499&gt;Inputs!$B$4,1,0)</f>
        <v>1</v>
      </c>
      <c r="P4499" s="34">
        <f t="shared" si="702"/>
        <v>6.9831684391852902E-2</v>
      </c>
      <c r="Q4499" s="36">
        <f>Inputs!$B$12*(1+$B4499)^0*$C4499+Inputs!$B$29*(1+$D4499)^0*Inputs!$B$19+Inputs!$B$30*(1+$E4499)^0*Inputs!$B$20+Inputs!$B$31*(1+$F4499)^0*Inputs!$B$21+Inputs!$B$22*(1+Inputs!$B$23)^0</f>
        <v>12603.339588840125</v>
      </c>
      <c r="R4499" s="36">
        <f>Inputs!$B$12*(1+$B4499)^1*$C4499+Inputs!$B$29*(1+$D4499)^1*Inputs!$B$19+Inputs!$B$30*(1+$E4499)^1*Inputs!$B$20+Inputs!$B$31*(1+$F4499)^1*Inputs!$B$21+Inputs!$B$22*(1+Inputs!$B$23)^1</f>
        <v>15143.322394268929</v>
      </c>
      <c r="S4499" s="36">
        <f>Inputs!$B$12*(1+$B4499)^2*$C4499+Inputs!$B$29*(1+$D4499)^2*Inputs!$B$19+Inputs!$B$30*(1+$E4499)^2*Inputs!$B$20+Inputs!$B$31*(1+$F4499)^2*Inputs!$B$21+Inputs!$B$22*(1+Inputs!$B$23)^2</f>
        <v>18805.303558600834</v>
      </c>
      <c r="T4499" s="36">
        <f>Inputs!$B$12*(1+$B4499)^3*$C4499+Inputs!$B$29*(1+$D4499)^3*Inputs!$B$19+Inputs!$B$30*(1+$E4499)^3*Inputs!$B$20+Inputs!$B$31*(1+$F4499)^3*Inputs!$B$21+Inputs!$B$22*(1+Inputs!$B$23)^3</f>
        <v>24136.207463867337</v>
      </c>
      <c r="U4499" s="36">
        <f>Inputs!$B$12*(1+$B4499)^4*$C4499+Inputs!$B$29*(1+$D4499)^4*Inputs!$B$19+Inputs!$B$30*(1+$E4499)^4*Inputs!$B$20+Inputs!$B$31*(1+$F4499)^4*Inputs!$B$21+Inputs!$B$22*(1+Inputs!$B$23)^4</f>
        <v>31951.907655503863</v>
      </c>
      <c r="V4499" s="35">
        <f>Inputs!$B$13/(Q4499*(1-$G4499))</f>
        <v>1.2066055206232964</v>
      </c>
      <c r="W4499" s="36">
        <f>Inputs!$B$13</f>
        <v>12660</v>
      </c>
      <c r="X4499" s="36">
        <f t="shared" si="703"/>
        <v>14997.482691511374</v>
      </c>
      <c r="Y4499" s="36">
        <f t="shared" si="704"/>
        <v>18358.547424726694</v>
      </c>
      <c r="Z4499" s="36">
        <f t="shared" si="705"/>
        <v>23221.850289669139</v>
      </c>
      <c r="AA4499" s="36">
        <f t="shared" si="706"/>
        <v>30290.104566109589</v>
      </c>
      <c r="AB4499" s="36">
        <f t="shared" si="707"/>
        <v>73659.322851769903</v>
      </c>
      <c r="AC4499" s="36">
        <f t="shared" si="708"/>
        <v>444253.71733083919</v>
      </c>
      <c r="AD4499" s="36">
        <f t="shared" si="709"/>
        <v>283459.31069858308</v>
      </c>
    </row>
    <row r="4500" spans="1:30" ht="14.25" customHeight="1" x14ac:dyDescent="0.25">
      <c r="A4500" s="16">
        <v>4484</v>
      </c>
      <c r="B4500" s="34">
        <v>0.282154650981979</v>
      </c>
      <c r="C4500" s="34">
        <v>7.6113361247884606E-2</v>
      </c>
      <c r="D4500" s="34">
        <v>3.8430824373435202E-2</v>
      </c>
      <c r="E4500" s="34">
        <v>6.4482386237842804E-2</v>
      </c>
      <c r="F4500" s="34">
        <v>1.1517648958866001E-2</v>
      </c>
      <c r="G4500" s="34">
        <v>0.18130135695531799</v>
      </c>
      <c r="H4500" s="35">
        <v>1.11484216051451</v>
      </c>
      <c r="I4500" s="34">
        <v>9.6838031660992793E-2</v>
      </c>
      <c r="J4500" s="34">
        <v>2.01834915217349E-2</v>
      </c>
      <c r="K4500" s="36">
        <f>Inputs!$B$12*(1+$B4500)^4</f>
        <v>162148.48629231699</v>
      </c>
      <c r="L4500" s="36">
        <f t="shared" si="700"/>
        <v>19656.799784065075</v>
      </c>
      <c r="M4500" s="36">
        <f t="shared" si="701"/>
        <v>223932.43472316646</v>
      </c>
      <c r="N4500" s="37">
        <f>M4500/Inputs!$B$6</f>
        <v>341.36041878531472</v>
      </c>
      <c r="O4500" s="38">
        <f>IF(N4500&gt;Inputs!$B$4,1,0)</f>
        <v>0</v>
      </c>
      <c r="P4500" s="34">
        <f t="shared" si="702"/>
        <v>7.665454013925789E-2</v>
      </c>
      <c r="Q4500" s="36">
        <f>Inputs!$B$12*(1+$B4500)^0*$C4500+Inputs!$B$29*(1+$D4500)^0*Inputs!$B$19+Inputs!$B$30*(1+$E4500)^0*Inputs!$B$20+Inputs!$B$31*(1+$F4500)^0*Inputs!$B$21+Inputs!$B$22*(1+Inputs!$B$23)^0</f>
        <v>12588.845702299997</v>
      </c>
      <c r="R4500" s="36">
        <f>Inputs!$B$12*(1+$B4500)^1*$C4500+Inputs!$B$29*(1+$D4500)^1*Inputs!$B$19+Inputs!$B$30*(1+$E4500)^1*Inputs!$B$20+Inputs!$B$31*(1+$F4500)^1*Inputs!$B$21+Inputs!$B$22*(1+Inputs!$B$23)^1</f>
        <v>14149.015168120703</v>
      </c>
      <c r="S4500" s="36">
        <f>Inputs!$B$12*(1+$B4500)^2*$C4500+Inputs!$B$29*(1+$D4500)^2*Inputs!$B$19+Inputs!$B$30*(1+$E4500)^2*Inputs!$B$20+Inputs!$B$31*(1+$F4500)^2*Inputs!$B$21+Inputs!$B$22*(1+Inputs!$B$23)^2</f>
        <v>16086.592002808306</v>
      </c>
      <c r="T4500" s="36">
        <f>Inputs!$B$12*(1+$B4500)^3*$C4500+Inputs!$B$29*(1+$D4500)^3*Inputs!$B$19+Inputs!$B$30*(1+$E4500)^3*Inputs!$B$20+Inputs!$B$31*(1+$F4500)^3*Inputs!$B$21+Inputs!$B$22*(1+Inputs!$B$23)^3</f>
        <v>18504.963917279136</v>
      </c>
      <c r="U4500" s="36">
        <f>Inputs!$B$12*(1+$B4500)^4*$C4500+Inputs!$B$29*(1+$D4500)^4*Inputs!$B$19+Inputs!$B$30*(1+$E4500)^4*Inputs!$B$20+Inputs!$B$31*(1+$F4500)^4*Inputs!$B$21+Inputs!$B$22*(1+Inputs!$B$23)^4</f>
        <v>21536.51159852204</v>
      </c>
      <c r="V4500" s="35">
        <f>Inputs!$B$13/(Q4500*(1-$G4500))</f>
        <v>1.228354509534846</v>
      </c>
      <c r="W4500" s="36">
        <f>Inputs!$B$13</f>
        <v>12660</v>
      </c>
      <c r="X4500" s="36">
        <f t="shared" si="703"/>
        <v>13900.262303158062</v>
      </c>
      <c r="Y4500" s="36">
        <f t="shared" si="704"/>
        <v>15430.033307204718</v>
      </c>
      <c r="Z4500" s="36">
        <f t="shared" si="705"/>
        <v>17319.774005279938</v>
      </c>
      <c r="AA4500" s="36">
        <f t="shared" si="706"/>
        <v>19656.799784065075</v>
      </c>
      <c r="AB4500" s="36">
        <f t="shared" si="707"/>
        <v>59138.691204202551</v>
      </c>
      <c r="AC4500" s="36">
        <f t="shared" si="708"/>
        <v>261609.32671985289</v>
      </c>
      <c r="AD4500" s="36">
        <f t="shared" si="709"/>
        <v>164793.74351896389</v>
      </c>
    </row>
    <row r="4501" spans="1:30" ht="14.25" customHeight="1" x14ac:dyDescent="0.25">
      <c r="A4501" s="16">
        <v>4485</v>
      </c>
      <c r="B4501" s="34">
        <v>0.34886145082568598</v>
      </c>
      <c r="C4501" s="34">
        <v>5.85902028173221E-2</v>
      </c>
      <c r="D4501" s="34">
        <v>7.8278481169640392E-3</v>
      </c>
      <c r="E4501" s="34">
        <v>6.9643868812953105E-2</v>
      </c>
      <c r="F4501" s="34">
        <v>1.39146537437723E-2</v>
      </c>
      <c r="G4501" s="34">
        <v>0.17599165006117301</v>
      </c>
      <c r="H4501" s="35">
        <v>1.0755108166227201</v>
      </c>
      <c r="I4501" s="34">
        <v>9.1910963386798494E-2</v>
      </c>
      <c r="J4501" s="34">
        <v>3.4360088598699601E-2</v>
      </c>
      <c r="K4501" s="36">
        <f>Inputs!$B$12*(1+$B4501)^4</f>
        <v>198618.92311860953</v>
      </c>
      <c r="L4501" s="36">
        <f t="shared" si="700"/>
        <v>18174.179297875282</v>
      </c>
      <c r="M4501" s="36">
        <f t="shared" si="701"/>
        <v>267795.45793443802</v>
      </c>
      <c r="N4501" s="37">
        <f>M4501/Inputs!$B$6</f>
        <v>408.22478343664329</v>
      </c>
      <c r="O4501" s="38">
        <f>IF(N4501&gt;Inputs!$B$4,1,0)</f>
        <v>1</v>
      </c>
      <c r="P4501" s="34">
        <f t="shared" si="702"/>
        <v>5.7550874788098894E-2</v>
      </c>
      <c r="Q4501" s="36">
        <f>Inputs!$B$12*(1+$B4501)^0*$C4501+Inputs!$B$29*(1+$D4501)^0*Inputs!$B$19+Inputs!$B$30*(1+$E4501)^0*Inputs!$B$20+Inputs!$B$31*(1+$F4501)^0*Inputs!$B$21+Inputs!$B$22*(1+Inputs!$B$23)^0</f>
        <v>11537.456196466246</v>
      </c>
      <c r="R4501" s="36">
        <f>Inputs!$B$12*(1+$B4501)^1*$C4501+Inputs!$B$29*(1+$D4501)^1*Inputs!$B$19+Inputs!$B$30*(1+$E4501)^1*Inputs!$B$20+Inputs!$B$31*(1+$F4501)^1*Inputs!$B$21+Inputs!$B$22*(1+Inputs!$B$23)^1</f>
        <v>12958.294048645606</v>
      </c>
      <c r="S4501" s="36">
        <f>Inputs!$B$12*(1+$B4501)^2*$C4501+Inputs!$B$29*(1+$D4501)^2*Inputs!$B$19+Inputs!$B$30*(1+$E4501)^2*Inputs!$B$20+Inputs!$B$31*(1+$F4501)^2*Inputs!$B$21+Inputs!$B$22*(1+Inputs!$B$23)^2</f>
        <v>14818.154315268424</v>
      </c>
      <c r="T4501" s="36">
        <f>Inputs!$B$12*(1+$B4501)^3*$C4501+Inputs!$B$29*(1+$D4501)^3*Inputs!$B$19+Inputs!$B$30*(1+$E4501)^3*Inputs!$B$20+Inputs!$B$31*(1+$F4501)^3*Inputs!$B$21+Inputs!$B$22*(1+Inputs!$B$23)^3</f>
        <v>17267.093767212355</v>
      </c>
      <c r="U4501" s="36">
        <f>Inputs!$B$12*(1+$B4501)^4*$C4501+Inputs!$B$29*(1+$D4501)^4*Inputs!$B$19+Inputs!$B$30*(1+$E4501)^4*Inputs!$B$20+Inputs!$B$31*(1+$F4501)^4*Inputs!$B$21+Inputs!$B$22*(1+Inputs!$B$23)^4</f>
        <v>20507.296621697762</v>
      </c>
      <c r="V4501" s="35">
        <f>Inputs!$B$13/(Q4501*(1-$G4501))</f>
        <v>1.3316559317053311</v>
      </c>
      <c r="W4501" s="36">
        <f>Inputs!$B$13</f>
        <v>12660</v>
      </c>
      <c r="X4501" s="36">
        <f t="shared" si="703"/>
        <v>13535.316238232061</v>
      </c>
      <c r="Y4501" s="36">
        <f t="shared" si="704"/>
        <v>14696.093475986689</v>
      </c>
      <c r="Z4501" s="36">
        <f t="shared" si="705"/>
        <v>16213.737534770962</v>
      </c>
      <c r="AA4501" s="36">
        <f t="shared" si="706"/>
        <v>18174.179297875282</v>
      </c>
      <c r="AB4501" s="36">
        <f t="shared" si="707"/>
        <v>57350.511724085984</v>
      </c>
      <c r="AC4501" s="36">
        <f t="shared" si="708"/>
        <v>326643.9611556757</v>
      </c>
      <c r="AD4501" s="36">
        <f t="shared" si="709"/>
        <v>210444.94621035203</v>
      </c>
    </row>
    <row r="4502" spans="1:30" ht="14.25" customHeight="1" x14ac:dyDescent="0.25">
      <c r="A4502" s="16">
        <v>4486</v>
      </c>
      <c r="B4502" s="34">
        <v>0.345023435891675</v>
      </c>
      <c r="C4502" s="34">
        <v>5.6263006310177402E-2</v>
      </c>
      <c r="D4502" s="34">
        <v>2.4507094973834902E-2</v>
      </c>
      <c r="E4502" s="34">
        <v>3.5217925416269398E-2</v>
      </c>
      <c r="F4502" s="34">
        <v>4.01662559935855E-3</v>
      </c>
      <c r="G4502" s="34">
        <v>0.194115733873758</v>
      </c>
      <c r="H4502" s="35">
        <v>0.98193991381044199</v>
      </c>
      <c r="I4502" s="34">
        <v>9.0828469683062102E-2</v>
      </c>
      <c r="J4502" s="34">
        <v>1.8785889578739199E-2</v>
      </c>
      <c r="K4502" s="36">
        <f>Inputs!$B$12*(1+$B4502)^4</f>
        <v>196367.97286077583</v>
      </c>
      <c r="L4502" s="36">
        <f t="shared" si="700"/>
        <v>15480.618640817691</v>
      </c>
      <c r="M4502" s="36">
        <f t="shared" si="701"/>
        <v>195100.15093234609</v>
      </c>
      <c r="N4502" s="37">
        <f>M4502/Inputs!$B$6</f>
        <v>297.40876666516175</v>
      </c>
      <c r="O4502" s="38">
        <f>IF(N4502&gt;Inputs!$B$4,1,0)</f>
        <v>0</v>
      </c>
      <c r="P4502" s="34">
        <f t="shared" si="702"/>
        <v>7.2042580104322906E-2</v>
      </c>
      <c r="Q4502" s="36">
        <f>Inputs!$B$12*(1+$B4502)^0*$C4502+Inputs!$B$29*(1+$D4502)^0*Inputs!$B$19+Inputs!$B$30*(1+$E4502)^0*Inputs!$B$20+Inputs!$B$31*(1+$F4502)^0*Inputs!$B$21+Inputs!$B$22*(1+Inputs!$B$23)^0</f>
        <v>11397.824406037565</v>
      </c>
      <c r="R4502" s="36">
        <f>Inputs!$B$12*(1+$B4502)^1*$C4502+Inputs!$B$29*(1+$D4502)^1*Inputs!$B$19+Inputs!$B$30*(1+$E4502)^1*Inputs!$B$20+Inputs!$B$31*(1+$F4502)^1*Inputs!$B$21+Inputs!$B$22*(1+Inputs!$B$23)^1</f>
        <v>12680.926704113368</v>
      </c>
      <c r="S4502" s="36">
        <f>Inputs!$B$12*(1+$B4502)^2*$C4502+Inputs!$B$29*(1+$D4502)^2*Inputs!$B$19+Inputs!$B$30*(1+$E4502)^2*Inputs!$B$20+Inputs!$B$31*(1+$F4502)^2*Inputs!$B$21+Inputs!$B$22*(1+Inputs!$B$23)^2</f>
        <v>14368.983463754132</v>
      </c>
      <c r="T4502" s="36">
        <f>Inputs!$B$12*(1+$B4502)^3*$C4502+Inputs!$B$29*(1+$D4502)^3*Inputs!$B$19+Inputs!$B$30*(1+$E4502)^3*Inputs!$B$20+Inputs!$B$31*(1+$F4502)^3*Inputs!$B$21+Inputs!$B$22*(1+Inputs!$B$23)^3</f>
        <v>16600.741116112855</v>
      </c>
      <c r="U4502" s="36">
        <f>Inputs!$B$12*(1+$B4502)^4*$C4502+Inputs!$B$29*(1+$D4502)^4*Inputs!$B$19+Inputs!$B$30*(1+$E4502)^4*Inputs!$B$20+Inputs!$B$31*(1+$F4502)^4*Inputs!$B$21+Inputs!$B$22*(1+Inputs!$B$23)^4</f>
        <v>19562.786792361068</v>
      </c>
      <c r="V4502" s="35">
        <f>Inputs!$B$13/(Q4502*(1-$G4502))</f>
        <v>1.3782851180035773</v>
      </c>
      <c r="W4502" s="36">
        <f>Inputs!$B$13</f>
        <v>12660</v>
      </c>
      <c r="X4502" s="36">
        <f t="shared" si="703"/>
        <v>13072.592340346151</v>
      </c>
      <c r="Y4502" s="36">
        <f t="shared" si="704"/>
        <v>13665.39338321731</v>
      </c>
      <c r="Z4502" s="36">
        <f t="shared" si="705"/>
        <v>14462.267142919889</v>
      </c>
      <c r="AA4502" s="36">
        <f t="shared" si="706"/>
        <v>15480.618640817691</v>
      </c>
      <c r="AB4502" s="36">
        <f t="shared" si="707"/>
        <v>53357.792510131076</v>
      </c>
      <c r="AC4502" s="36">
        <f t="shared" si="708"/>
        <v>218918.25376571016</v>
      </c>
      <c r="AD4502" s="36">
        <f t="shared" si="709"/>
        <v>141742.35842221501</v>
      </c>
    </row>
    <row r="4503" spans="1:30" ht="14.25" customHeight="1" x14ac:dyDescent="0.25">
      <c r="A4503" s="16">
        <v>4487</v>
      </c>
      <c r="B4503" s="34">
        <v>0.30625213084636799</v>
      </c>
      <c r="C4503" s="34">
        <v>6.1451648680073703E-2</v>
      </c>
      <c r="D4503" s="34">
        <v>4.5178480972099401E-2</v>
      </c>
      <c r="E4503" s="34">
        <v>4.0969247802909801E-2</v>
      </c>
      <c r="F4503" s="34">
        <v>1.92220583209417E-2</v>
      </c>
      <c r="G4503" s="34">
        <v>0.19362403105036799</v>
      </c>
      <c r="H4503" s="35">
        <v>0.99051881955613896</v>
      </c>
      <c r="I4503" s="34">
        <v>9.7530431548906504E-2</v>
      </c>
      <c r="J4503" s="34">
        <v>2.0193453460622599E-2</v>
      </c>
      <c r="K4503" s="36">
        <f>Inputs!$B$12*(1+$B4503)^4</f>
        <v>174686.48172701025</v>
      </c>
      <c r="L4503" s="36">
        <f t="shared" si="700"/>
        <v>15895.059472069894</v>
      </c>
      <c r="M4503" s="36">
        <f t="shared" si="701"/>
        <v>184980.88681131412</v>
      </c>
      <c r="N4503" s="37">
        <f>M4503/Inputs!$B$6</f>
        <v>281.98305916358862</v>
      </c>
      <c r="O4503" s="38">
        <f>IF(N4503&gt;Inputs!$B$4,1,0)</f>
        <v>0</v>
      </c>
      <c r="P4503" s="34">
        <f t="shared" si="702"/>
        <v>7.7336978088283909E-2</v>
      </c>
      <c r="Q4503" s="36">
        <f>Inputs!$B$12*(1+$B4503)^0*$C4503+Inputs!$B$29*(1+$D4503)^0*Inputs!$B$19+Inputs!$B$30*(1+$E4503)^0*Inputs!$B$20+Inputs!$B$31*(1+$F4503)^0*Inputs!$B$21+Inputs!$B$22*(1+Inputs!$B$23)^0</f>
        <v>11709.142948231343</v>
      </c>
      <c r="R4503" s="36">
        <f>Inputs!$B$12*(1+$B4503)^1*$C4503+Inputs!$B$29*(1+$D4503)^1*Inputs!$B$19+Inputs!$B$30*(1+$E4503)^1*Inputs!$B$20+Inputs!$B$31*(1+$F4503)^1*Inputs!$B$21+Inputs!$B$22*(1+Inputs!$B$23)^1</f>
        <v>13107.95335341966</v>
      </c>
      <c r="S4503" s="36">
        <f>Inputs!$B$12*(1+$B4503)^2*$C4503+Inputs!$B$29*(1+$D4503)^2*Inputs!$B$19+Inputs!$B$30*(1+$E4503)^2*Inputs!$B$20+Inputs!$B$31*(1+$F4503)^2*Inputs!$B$21+Inputs!$B$22*(1+Inputs!$B$23)^2</f>
        <v>14863.122284418474</v>
      </c>
      <c r="T4503" s="36">
        <f>Inputs!$B$12*(1+$B4503)^3*$C4503+Inputs!$B$29*(1+$D4503)^3*Inputs!$B$19+Inputs!$B$30*(1+$E4503)^3*Inputs!$B$20+Inputs!$B$31*(1+$F4503)^3*Inputs!$B$21+Inputs!$B$22*(1+Inputs!$B$23)^3</f>
        <v>17081.002898451639</v>
      </c>
      <c r="U4503" s="36">
        <f>Inputs!$B$12*(1+$B4503)^4*$C4503+Inputs!$B$29*(1+$D4503)^4*Inputs!$B$19+Inputs!$B$30*(1+$E4503)^4*Inputs!$B$20+Inputs!$B$31*(1+$F4503)^4*Inputs!$B$21+Inputs!$B$22*(1+Inputs!$B$23)^4</f>
        <v>19900.401977488393</v>
      </c>
      <c r="V4503" s="35">
        <f>Inputs!$B$13/(Q4503*(1-$G4503))</f>
        <v>1.3408216719151411</v>
      </c>
      <c r="W4503" s="36">
        <f>Inputs!$B$13</f>
        <v>12660</v>
      </c>
      <c r="X4503" s="36">
        <f t="shared" si="703"/>
        <v>13246.732818326016</v>
      </c>
      <c r="Y4503" s="36">
        <f t="shared" si="704"/>
        <v>13970.866370789026</v>
      </c>
      <c r="Z4503" s="36">
        <f t="shared" si="705"/>
        <v>14849.361728649172</v>
      </c>
      <c r="AA4503" s="36">
        <f t="shared" si="706"/>
        <v>15895.059472069894</v>
      </c>
      <c r="AB4503" s="36">
        <f t="shared" si="707"/>
        <v>53314.585168334102</v>
      </c>
      <c r="AC4503" s="36">
        <f t="shared" si="708"/>
        <v>209680.23339703775</v>
      </c>
      <c r="AD4503" s="36">
        <f t="shared" si="709"/>
        <v>131666.30164298002</v>
      </c>
    </row>
    <row r="4504" spans="1:30" ht="14.25" customHeight="1" x14ac:dyDescent="0.25">
      <c r="A4504" s="16">
        <v>4488</v>
      </c>
      <c r="B4504" s="34">
        <v>0.20889857990424801</v>
      </c>
      <c r="C4504" s="34">
        <v>0.110780215518557</v>
      </c>
      <c r="D4504" s="34">
        <v>2.0146057491233101E-2</v>
      </c>
      <c r="E4504" s="34">
        <v>5.64856020247788E-2</v>
      </c>
      <c r="F4504" s="34">
        <v>-1.7234953103455099E-3</v>
      </c>
      <c r="G4504" s="34">
        <v>0.21417191022773499</v>
      </c>
      <c r="H4504" s="35">
        <v>1.07974756818609</v>
      </c>
      <c r="I4504" s="34">
        <v>0.101414039352306</v>
      </c>
      <c r="J4504" s="34">
        <v>2.36578018985442E-2</v>
      </c>
      <c r="K4504" s="36">
        <f>Inputs!$B$12*(1+$B4504)^4</f>
        <v>128147.67172908623</v>
      </c>
      <c r="L4504" s="36">
        <f t="shared" si="700"/>
        <v>19336.900919505366</v>
      </c>
      <c r="M4504" s="36">
        <f t="shared" si="701"/>
        <v>215167.18678733555</v>
      </c>
      <c r="N4504" s="37">
        <f>M4504/Inputs!$B$6</f>
        <v>327.99876034654812</v>
      </c>
      <c r="O4504" s="38">
        <f>IF(N4504&gt;Inputs!$B$4,1,0)</f>
        <v>0</v>
      </c>
      <c r="P4504" s="34">
        <f t="shared" si="702"/>
        <v>7.7756237453761798E-2</v>
      </c>
      <c r="Q4504" s="36">
        <f>Inputs!$B$12*(1+$B4504)^0*$C4504+Inputs!$B$29*(1+$D4504)^0*Inputs!$B$19+Inputs!$B$30*(1+$E4504)^0*Inputs!$B$20+Inputs!$B$31*(1+$F4504)^0*Inputs!$B$21+Inputs!$B$22*(1+Inputs!$B$23)^0</f>
        <v>14668.856958540342</v>
      </c>
      <c r="R4504" s="36">
        <f>Inputs!$B$12*(1+$B4504)^1*$C4504+Inputs!$B$29*(1+$D4504)^1*Inputs!$B$19+Inputs!$B$30*(1+$E4504)^1*Inputs!$B$20+Inputs!$B$31*(1+$F4504)^1*Inputs!$B$21+Inputs!$B$22*(1+Inputs!$B$23)^1</f>
        <v>16188.843204783152</v>
      </c>
      <c r="S4504" s="36">
        <f>Inputs!$B$12*(1+$B4504)^2*$C4504+Inputs!$B$29*(1+$D4504)^2*Inputs!$B$19+Inputs!$B$30*(1+$E4504)^2*Inputs!$B$20+Inputs!$B$31*(1+$F4504)^2*Inputs!$B$21+Inputs!$B$22*(1+Inputs!$B$23)^2</f>
        <v>18006.178900715851</v>
      </c>
      <c r="T4504" s="36">
        <f>Inputs!$B$12*(1+$B4504)^3*$C4504+Inputs!$B$29*(1+$D4504)^3*Inputs!$B$19+Inputs!$B$30*(1+$E4504)^3*Inputs!$B$20+Inputs!$B$31*(1+$F4504)^3*Inputs!$B$21+Inputs!$B$22*(1+Inputs!$B$23)^3</f>
        <v>20181.873961160847</v>
      </c>
      <c r="U4504" s="36">
        <f>Inputs!$B$12*(1+$B4504)^4*$C4504+Inputs!$B$29*(1+$D4504)^4*Inputs!$B$19+Inputs!$B$30*(1+$E4504)^4*Inputs!$B$20+Inputs!$B$31*(1+$F4504)^4*Inputs!$B$21+Inputs!$B$22*(1+Inputs!$B$23)^4</f>
        <v>22789.620254263489</v>
      </c>
      <c r="V4504" s="35">
        <f>Inputs!$B$13/(Q4504*(1-$G4504))</f>
        <v>1.0982719283580473</v>
      </c>
      <c r="W4504" s="36">
        <f>Inputs!$B$13</f>
        <v>12660</v>
      </c>
      <c r="X4504" s="36">
        <f t="shared" si="703"/>
        <v>13912.913489539389</v>
      </c>
      <c r="Y4504" s="36">
        <f t="shared" si="704"/>
        <v>15409.22784946739</v>
      </c>
      <c r="Z4504" s="36">
        <f t="shared" si="705"/>
        <v>17197.685397731413</v>
      </c>
      <c r="AA4504" s="36">
        <f t="shared" si="706"/>
        <v>19336.900919505366</v>
      </c>
      <c r="AB4504" s="36">
        <f t="shared" si="707"/>
        <v>58111.597933043886</v>
      </c>
      <c r="AC4504" s="36">
        <f t="shared" si="708"/>
        <v>254569.53858604128</v>
      </c>
      <c r="AD4504" s="36">
        <f t="shared" si="709"/>
        <v>157055.58885429165</v>
      </c>
    </row>
    <row r="4505" spans="1:30" ht="14.25" customHeight="1" x14ac:dyDescent="0.25">
      <c r="A4505" s="16">
        <v>4489</v>
      </c>
      <c r="B4505" s="34">
        <v>0.318497439719304</v>
      </c>
      <c r="C4505" s="34">
        <v>8.0183328786321104E-2</v>
      </c>
      <c r="D4505" s="34">
        <v>3.7665591521427198E-2</v>
      </c>
      <c r="E4505" s="34">
        <v>3.5837872316907098E-2</v>
      </c>
      <c r="F4505" s="34">
        <v>2.59732917700598E-3</v>
      </c>
      <c r="G4505" s="34">
        <v>0.16380933949031801</v>
      </c>
      <c r="H4505" s="35">
        <v>1.02103946419224</v>
      </c>
      <c r="I4505" s="34">
        <v>9.2067434035683904E-2</v>
      </c>
      <c r="J4505" s="34">
        <v>2.3928043003837E-2</v>
      </c>
      <c r="K4505" s="36">
        <f>Inputs!$B$12*(1+$B4505)^4</f>
        <v>181329.47895636776</v>
      </c>
      <c r="L4505" s="36">
        <f t="shared" si="700"/>
        <v>19829.561626623919</v>
      </c>
      <c r="M4505" s="36">
        <f t="shared" si="701"/>
        <v>251793.02461098629</v>
      </c>
      <c r="N4505" s="37">
        <f>M4505/Inputs!$B$6</f>
        <v>383.83083019967421</v>
      </c>
      <c r="O4505" s="38">
        <f>IF(N4505&gt;Inputs!$B$4,1,0)</f>
        <v>0</v>
      </c>
      <c r="P4505" s="34">
        <f t="shared" si="702"/>
        <v>6.8139391031846908E-2</v>
      </c>
      <c r="Q4505" s="36">
        <f>Inputs!$B$12*(1+$B4505)^0*$C4505+Inputs!$B$29*(1+$D4505)^0*Inputs!$B$19+Inputs!$B$30*(1+$E4505)^0*Inputs!$B$20+Inputs!$B$31*(1+$F4505)^0*Inputs!$B$21+Inputs!$B$22*(1+Inputs!$B$23)^0</f>
        <v>12833.043754606188</v>
      </c>
      <c r="R4505" s="36">
        <f>Inputs!$B$12*(1+$B4505)^1*$C4505+Inputs!$B$29*(1+$D4505)^1*Inputs!$B$19+Inputs!$B$30*(1+$E4505)^1*Inputs!$B$20+Inputs!$B$31*(1+$F4505)^1*Inputs!$B$21+Inputs!$B$22*(1+Inputs!$B$23)^1</f>
        <v>14522.272305341008</v>
      </c>
      <c r="S4505" s="36">
        <f>Inputs!$B$12*(1+$B4505)^2*$C4505+Inputs!$B$29*(1+$D4505)^2*Inputs!$B$19+Inputs!$B$30*(1+$E4505)^2*Inputs!$B$20+Inputs!$B$31*(1+$F4505)^2*Inputs!$B$21+Inputs!$B$22*(1+Inputs!$B$23)^2</f>
        <v>16705.396231474027</v>
      </c>
      <c r="T4505" s="36">
        <f>Inputs!$B$12*(1+$B4505)^3*$C4505+Inputs!$B$29*(1+$D4505)^3*Inputs!$B$19+Inputs!$B$30*(1+$E4505)^3*Inputs!$B$20+Inputs!$B$31*(1+$F4505)^3*Inputs!$B$21+Inputs!$B$22*(1+Inputs!$B$23)^3</f>
        <v>19538.081890778565</v>
      </c>
      <c r="U4505" s="36">
        <f>Inputs!$B$12*(1+$B4505)^4*$C4505+Inputs!$B$29*(1+$D4505)^4*Inputs!$B$19+Inputs!$B$30*(1+$E4505)^4*Inputs!$B$20+Inputs!$B$31*(1+$F4505)^4*Inputs!$B$21+Inputs!$B$22*(1+Inputs!$B$23)^4</f>
        <v>23225.510704237982</v>
      </c>
      <c r="V4505" s="35">
        <f>Inputs!$B$13/(Q4505*(1-$G4505))</f>
        <v>1.1797737207472894</v>
      </c>
      <c r="W4505" s="36">
        <f>Inputs!$B$13</f>
        <v>12660</v>
      </c>
      <c r="X4505" s="36">
        <f t="shared" si="703"/>
        <v>13844.557663779782</v>
      </c>
      <c r="Y4505" s="36">
        <f t="shared" si="704"/>
        <v>15371.465587809556</v>
      </c>
      <c r="Z4505" s="36">
        <f t="shared" si="705"/>
        <v>17329.627817320194</v>
      </c>
      <c r="AA4505" s="36">
        <f t="shared" si="706"/>
        <v>19829.561626623919</v>
      </c>
      <c r="AB4505" s="36">
        <f t="shared" si="707"/>
        <v>59953.972125387547</v>
      </c>
      <c r="AC4505" s="36">
        <f t="shared" si="708"/>
        <v>297978.0699901373</v>
      </c>
      <c r="AD4505" s="36">
        <f t="shared" si="709"/>
        <v>191839.05248559875</v>
      </c>
    </row>
    <row r="4506" spans="1:30" ht="14.25" customHeight="1" x14ac:dyDescent="0.25">
      <c r="A4506" s="16">
        <v>4490</v>
      </c>
      <c r="B4506" s="34">
        <v>0.144641244376913</v>
      </c>
      <c r="C4506" s="34">
        <v>8.6456982235807403E-2</v>
      </c>
      <c r="D4506" s="34">
        <v>3.3580857187817198E-2</v>
      </c>
      <c r="E4506" s="34">
        <v>3.8439421429719497E-2</v>
      </c>
      <c r="F4506" s="34">
        <v>1.1746401431473701E-2</v>
      </c>
      <c r="G4506" s="34">
        <v>0.18385104358505899</v>
      </c>
      <c r="H4506" s="35">
        <v>1.0217586039331501</v>
      </c>
      <c r="I4506" s="34">
        <v>9.94450809562024E-2</v>
      </c>
      <c r="J4506" s="34">
        <v>2.2309635091468299E-2</v>
      </c>
      <c r="K4506" s="36">
        <f>Inputs!$B$12*(1+$B4506)^4</f>
        <v>102998.00499992416</v>
      </c>
      <c r="L4506" s="36">
        <f t="shared" si="700"/>
        <v>14784.191301669312</v>
      </c>
      <c r="M4506" s="36">
        <f t="shared" si="701"/>
        <v>173504.81004695396</v>
      </c>
      <c r="N4506" s="37">
        <f>M4506/Inputs!$B$6</f>
        <v>264.48903970572252</v>
      </c>
      <c r="O4506" s="38">
        <f>IF(N4506&gt;Inputs!$B$4,1,0)</f>
        <v>0</v>
      </c>
      <c r="P4506" s="34">
        <f t="shared" si="702"/>
        <v>7.7135445864734101E-2</v>
      </c>
      <c r="Q4506" s="36">
        <f>Inputs!$B$12*(1+$B4506)^0*$C4506+Inputs!$B$29*(1+$D4506)^0*Inputs!$B$19+Inputs!$B$30*(1+$E4506)^0*Inputs!$B$20+Inputs!$B$31*(1+$F4506)^0*Inputs!$B$21+Inputs!$B$22*(1+Inputs!$B$23)^0</f>
        <v>13209.462961575366</v>
      </c>
      <c r="R4506" s="36">
        <f>Inputs!$B$12*(1+$B4506)^1*$C4506+Inputs!$B$29*(1+$D4506)^1*Inputs!$B$19+Inputs!$B$30*(1+$E4506)^1*Inputs!$B$20+Inputs!$B$31*(1+$F4506)^1*Inputs!$B$21+Inputs!$B$22*(1+Inputs!$B$23)^1</f>
        <v>14151.060108634931</v>
      </c>
      <c r="S4506" s="36">
        <f>Inputs!$B$12*(1+$B4506)^2*$C4506+Inputs!$B$29*(1+$D4506)^2*Inputs!$B$19+Inputs!$B$30*(1+$E4506)^2*Inputs!$B$20+Inputs!$B$31*(1+$F4506)^2*Inputs!$B$21+Inputs!$B$22*(1+Inputs!$B$23)^2</f>
        <v>15207.165587933203</v>
      </c>
      <c r="T4506" s="36">
        <f>Inputs!$B$12*(1+$B4506)^3*$C4506+Inputs!$B$29*(1+$D4506)^3*Inputs!$B$19+Inputs!$B$30*(1+$E4506)^3*Inputs!$B$20+Inputs!$B$31*(1+$F4506)^3*Inputs!$B$21+Inputs!$B$22*(1+Inputs!$B$23)^3</f>
        <v>16393.689515505313</v>
      </c>
      <c r="U4506" s="36">
        <f>Inputs!$B$12*(1+$B4506)^4*$C4506+Inputs!$B$29*(1+$D4506)^4*Inputs!$B$19+Inputs!$B$30*(1+$E4506)^4*Inputs!$B$20+Inputs!$B$31*(1+$F4506)^4*Inputs!$B$21+Inputs!$B$22*(1+Inputs!$B$23)^4</f>
        <v>17728.820397628875</v>
      </c>
      <c r="V4506" s="35">
        <f>Inputs!$B$13/(Q4506*(1-$G4506))</f>
        <v>1.1743001451448014</v>
      </c>
      <c r="W4506" s="36">
        <f>Inputs!$B$13</f>
        <v>12660</v>
      </c>
      <c r="X4506" s="36">
        <f t="shared" si="703"/>
        <v>13121.990532503518</v>
      </c>
      <c r="Y4506" s="36">
        <f t="shared" si="704"/>
        <v>13627.985509011354</v>
      </c>
      <c r="Z4506" s="36">
        <f t="shared" si="705"/>
        <v>14181.05575382974</v>
      </c>
      <c r="AA4506" s="36">
        <f t="shared" si="706"/>
        <v>14784.191301669312</v>
      </c>
      <c r="AB4506" s="36">
        <f t="shared" si="707"/>
        <v>51533.31964734284</v>
      </c>
      <c r="AC4506" s="36">
        <f t="shared" si="708"/>
        <v>195941.32172692943</v>
      </c>
      <c r="AD4506" s="36">
        <f t="shared" si="709"/>
        <v>121971.49039961114</v>
      </c>
    </row>
    <row r="4507" spans="1:30" ht="14.25" customHeight="1" x14ac:dyDescent="0.25">
      <c r="A4507" s="16">
        <v>4491</v>
      </c>
      <c r="B4507" s="34">
        <v>0.35957583773999402</v>
      </c>
      <c r="C4507" s="34">
        <v>7.6529622947452206E-2</v>
      </c>
      <c r="D4507" s="34">
        <v>1.7165016712112201E-2</v>
      </c>
      <c r="E4507" s="34">
        <v>3.2322106248789499E-2</v>
      </c>
      <c r="F4507" s="34">
        <v>8.4456713800161801E-3</v>
      </c>
      <c r="G4507" s="34">
        <v>0.18095468153923899</v>
      </c>
      <c r="H4507" s="35">
        <v>1.1171931487796101</v>
      </c>
      <c r="I4507" s="34">
        <v>9.8901941016236394E-2</v>
      </c>
      <c r="J4507" s="34">
        <v>1.8951686927866199E-2</v>
      </c>
      <c r="K4507" s="36">
        <f>Inputs!$B$12*(1+$B4507)^4</f>
        <v>205005.2586112014</v>
      </c>
      <c r="L4507" s="36">
        <f t="shared" si="700"/>
        <v>22097.813954318353</v>
      </c>
      <c r="M4507" s="36">
        <f t="shared" si="701"/>
        <v>237611.31668076705</v>
      </c>
      <c r="N4507" s="37">
        <f>M4507/Inputs!$B$6</f>
        <v>362.21237298897415</v>
      </c>
      <c r="O4507" s="38">
        <f>IF(N4507&gt;Inputs!$B$4,1,0)</f>
        <v>0</v>
      </c>
      <c r="P4507" s="34">
        <f t="shared" si="702"/>
        <v>7.9950254088370198E-2</v>
      </c>
      <c r="Q4507" s="36">
        <f>Inputs!$B$12*(1+$B4507)^0*$C4507+Inputs!$B$29*(1+$D4507)^0*Inputs!$B$19+Inputs!$B$30*(1+$E4507)^0*Inputs!$B$20+Inputs!$B$31*(1+$F4507)^0*Inputs!$B$21+Inputs!$B$22*(1+Inputs!$B$23)^0</f>
        <v>12613.821404274055</v>
      </c>
      <c r="R4507" s="36">
        <f>Inputs!$B$12*(1+$B4507)^1*$C4507+Inputs!$B$29*(1+$D4507)^1*Inputs!$B$19+Inputs!$B$30*(1+$E4507)^1*Inputs!$B$20+Inputs!$B$31*(1+$F4507)^1*Inputs!$B$21+Inputs!$B$22*(1+Inputs!$B$23)^1</f>
        <v>14371.790941984247</v>
      </c>
      <c r="S4507" s="36">
        <f>Inputs!$B$12*(1+$B4507)^2*$C4507+Inputs!$B$29*(1+$D4507)^2*Inputs!$B$19+Inputs!$B$30*(1+$E4507)^2*Inputs!$B$20+Inputs!$B$31*(1+$F4507)^2*Inputs!$B$21+Inputs!$B$22*(1+Inputs!$B$23)^2</f>
        <v>16725.299766117801</v>
      </c>
      <c r="T4507" s="36">
        <f>Inputs!$B$12*(1+$B4507)^3*$C4507+Inputs!$B$29*(1+$D4507)^3*Inputs!$B$19+Inputs!$B$30*(1+$E4507)^3*Inputs!$B$20+Inputs!$B$31*(1+$F4507)^3*Inputs!$B$21+Inputs!$B$22*(1+Inputs!$B$23)^3</f>
        <v>19887.867553372009</v>
      </c>
      <c r="U4507" s="36">
        <f>Inputs!$B$12*(1+$B4507)^4*$C4507+Inputs!$B$29*(1+$D4507)^4*Inputs!$B$19+Inputs!$B$30*(1+$E4507)^4*Inputs!$B$20+Inputs!$B$31*(1+$F4507)^4*Inputs!$B$21+Inputs!$B$22*(1+Inputs!$B$23)^4</f>
        <v>24149.77655616861</v>
      </c>
      <c r="V4507" s="35">
        <f>Inputs!$B$13/(Q4507*(1-$G4507))</f>
        <v>1.2254034416162862</v>
      </c>
      <c r="W4507" s="36">
        <f>Inputs!$B$13</f>
        <v>12660</v>
      </c>
      <c r="X4507" s="36">
        <f t="shared" si="703"/>
        <v>14105.965534516807</v>
      </c>
      <c r="Y4507" s="36">
        <f t="shared" si="704"/>
        <v>16045.355872060854</v>
      </c>
      <c r="Z4507" s="36">
        <f t="shared" si="705"/>
        <v>18638.692728339411</v>
      </c>
      <c r="AA4507" s="36">
        <f t="shared" si="706"/>
        <v>22097.813954318353</v>
      </c>
      <c r="AB4507" s="36">
        <f t="shared" si="707"/>
        <v>61864.140897145509</v>
      </c>
      <c r="AC4507" s="36">
        <f t="shared" si="708"/>
        <v>281632.68601101497</v>
      </c>
      <c r="AD4507" s="36">
        <f t="shared" si="709"/>
        <v>175747.17578362155</v>
      </c>
    </row>
    <row r="4508" spans="1:30" ht="14.25" customHeight="1" x14ac:dyDescent="0.25">
      <c r="A4508" s="16">
        <v>4492</v>
      </c>
      <c r="B4508" s="34">
        <v>0.13749269929272301</v>
      </c>
      <c r="C4508" s="34">
        <v>0.100605497745102</v>
      </c>
      <c r="D4508" s="34">
        <v>3.8437846238543301E-2</v>
      </c>
      <c r="E4508" s="34">
        <v>4.5396943692570101E-2</v>
      </c>
      <c r="F4508" s="34">
        <v>2.4302141772505502E-3</v>
      </c>
      <c r="G4508" s="34">
        <v>0.18652303520192501</v>
      </c>
      <c r="H4508" s="35">
        <v>0.93034832731514505</v>
      </c>
      <c r="I4508" s="34">
        <v>9.6070025545399299E-2</v>
      </c>
      <c r="J4508" s="34">
        <v>3.0514784424765001E-2</v>
      </c>
      <c r="K4508" s="36">
        <f>Inputs!$B$12*(1+$B4508)^4</f>
        <v>100449.02417656964</v>
      </c>
      <c r="L4508" s="36">
        <f t="shared" si="700"/>
        <v>14310.013327164494</v>
      </c>
      <c r="M4508" s="36">
        <f t="shared" si="701"/>
        <v>193440.2054067335</v>
      </c>
      <c r="N4508" s="37">
        <f>M4508/Inputs!$B$6</f>
        <v>294.87836190050837</v>
      </c>
      <c r="O4508" s="38">
        <f>IF(N4508&gt;Inputs!$B$4,1,0)</f>
        <v>0</v>
      </c>
      <c r="P4508" s="34">
        <f t="shared" si="702"/>
        <v>6.5555241120634294E-2</v>
      </c>
      <c r="Q4508" s="36">
        <f>Inputs!$B$12*(1+$B4508)^0*$C4508+Inputs!$B$29*(1+$D4508)^0*Inputs!$B$19+Inputs!$B$30*(1+$E4508)^0*Inputs!$B$20+Inputs!$B$31*(1+$F4508)^0*Inputs!$B$21+Inputs!$B$22*(1+Inputs!$B$23)^0</f>
        <v>14058.37389213304</v>
      </c>
      <c r="R4508" s="36">
        <f>Inputs!$B$12*(1+$B4508)^1*$C4508+Inputs!$B$29*(1+$D4508)^1*Inputs!$B$19+Inputs!$B$30*(1+$E4508)^1*Inputs!$B$20+Inputs!$B$31*(1+$F4508)^1*Inputs!$B$21+Inputs!$B$22*(1+Inputs!$B$23)^1</f>
        <v>15071.052216955391</v>
      </c>
      <c r="S4508" s="36">
        <f>Inputs!$B$12*(1+$B4508)^2*$C4508+Inputs!$B$29*(1+$D4508)^2*Inputs!$B$19+Inputs!$B$30*(1+$E4508)^2*Inputs!$B$20+Inputs!$B$31*(1+$F4508)^2*Inputs!$B$21+Inputs!$B$22*(1+Inputs!$B$23)^2</f>
        <v>16205.846782502991</v>
      </c>
      <c r="T4508" s="36">
        <f>Inputs!$B$12*(1+$B4508)^3*$C4508+Inputs!$B$29*(1+$D4508)^3*Inputs!$B$19+Inputs!$B$30*(1+$E4508)^3*Inputs!$B$20+Inputs!$B$31*(1+$F4508)^3*Inputs!$B$21+Inputs!$B$22*(1+Inputs!$B$23)^3</f>
        <v>17478.807354698336</v>
      </c>
      <c r="U4508" s="36">
        <f>Inputs!$B$12*(1+$B4508)^4*$C4508+Inputs!$B$29*(1+$D4508)^4*Inputs!$B$19+Inputs!$B$30*(1+$E4508)^4*Inputs!$B$20+Inputs!$B$31*(1+$F4508)^4*Inputs!$B$21+Inputs!$B$22*(1+Inputs!$B$23)^4</f>
        <v>18908.156905013057</v>
      </c>
      <c r="V4508" s="35">
        <f>Inputs!$B$13/(Q4508*(1-$G4508))</f>
        <v>1.107014620339279</v>
      </c>
      <c r="W4508" s="36">
        <f>Inputs!$B$13</f>
        <v>12660</v>
      </c>
      <c r="X4508" s="36">
        <f t="shared" si="703"/>
        <v>13030.467968287912</v>
      </c>
      <c r="Y4508" s="36">
        <f t="shared" si="704"/>
        <v>13429.362473622537</v>
      </c>
      <c r="Z4508" s="36">
        <f t="shared" si="705"/>
        <v>13856.244538100895</v>
      </c>
      <c r="AA4508" s="36">
        <f t="shared" si="706"/>
        <v>14310.013327164494</v>
      </c>
      <c r="AB4508" s="36">
        <f t="shared" si="707"/>
        <v>51241.599034638159</v>
      </c>
      <c r="AC4508" s="36">
        <f t="shared" si="708"/>
        <v>224950.43945947353</v>
      </c>
      <c r="AD4508" s="36">
        <f t="shared" si="709"/>
        <v>142198.60637209532</v>
      </c>
    </row>
    <row r="4509" spans="1:30" ht="14.25" customHeight="1" x14ac:dyDescent="0.25">
      <c r="A4509" s="16">
        <v>4493</v>
      </c>
      <c r="B4509" s="34">
        <v>0.34960143962242601</v>
      </c>
      <c r="C4509" s="34">
        <v>9.4787400229886506E-2</v>
      </c>
      <c r="D4509" s="34">
        <v>3.0978383702108502E-2</v>
      </c>
      <c r="E4509" s="34">
        <v>4.9112247681497898E-2</v>
      </c>
      <c r="F4509" s="34">
        <v>7.4011749173111304E-5</v>
      </c>
      <c r="G4509" s="34">
        <v>0.16693963964257599</v>
      </c>
      <c r="H4509" s="35">
        <v>1.0329033644635099</v>
      </c>
      <c r="I4509" s="34">
        <v>0.100650770440397</v>
      </c>
      <c r="J4509" s="34">
        <v>2.5133476045970299E-2</v>
      </c>
      <c r="K4509" s="36">
        <f>Inputs!$B$12*(1+$B4509)^4</f>
        <v>199055.13328386573</v>
      </c>
      <c r="L4509" s="36">
        <f t="shared" si="700"/>
        <v>23715.839130157994</v>
      </c>
      <c r="M4509" s="36">
        <f t="shared" si="701"/>
        <v>263313.22585975606</v>
      </c>
      <c r="N4509" s="37">
        <f>M4509/Inputs!$B$6</f>
        <v>401.39211259109157</v>
      </c>
      <c r="O4509" s="38">
        <f>IF(N4509&gt;Inputs!$B$4,1,0)</f>
        <v>1</v>
      </c>
      <c r="P4509" s="34">
        <f t="shared" si="702"/>
        <v>7.5517294394426698E-2</v>
      </c>
      <c r="Q4509" s="36">
        <f>Inputs!$B$12*(1+$B4509)^0*$C4509+Inputs!$B$29*(1+$D4509)^0*Inputs!$B$19+Inputs!$B$30*(1+$E4509)^0*Inputs!$B$20+Inputs!$B$31*(1+$F4509)^0*Inputs!$B$21+Inputs!$B$22*(1+Inputs!$B$23)^0</f>
        <v>13709.288041220112</v>
      </c>
      <c r="R4509" s="36">
        <f>Inputs!$B$12*(1+$B4509)^1*$C4509+Inputs!$B$29*(1+$D4509)^1*Inputs!$B$19+Inputs!$B$30*(1+$E4509)^1*Inputs!$B$20+Inputs!$B$31*(1+$F4509)^1*Inputs!$B$21+Inputs!$B$22*(1+Inputs!$B$23)^1</f>
        <v>15854.369614799431</v>
      </c>
      <c r="S4509" s="36">
        <f>Inputs!$B$12*(1+$B4509)^2*$C4509+Inputs!$B$29*(1+$D4509)^2*Inputs!$B$19+Inputs!$B$30*(1+$E4509)^2*Inputs!$B$20+Inputs!$B$31*(1+$F4509)^2*Inputs!$B$21+Inputs!$B$22*(1+Inputs!$B$23)^2</f>
        <v>18701.703451465775</v>
      </c>
      <c r="T4509" s="36">
        <f>Inputs!$B$12*(1+$B4509)^3*$C4509+Inputs!$B$29*(1+$D4509)^3*Inputs!$B$19+Inputs!$B$30*(1+$E4509)^3*Inputs!$B$20+Inputs!$B$31*(1+$F4509)^3*Inputs!$B$21+Inputs!$B$22*(1+Inputs!$B$23)^3</f>
        <v>22494.631409858222</v>
      </c>
      <c r="U4509" s="36">
        <f>Inputs!$B$12*(1+$B4509)^4*$C4509+Inputs!$B$29*(1+$D4509)^4*Inputs!$B$19+Inputs!$B$30*(1+$E4509)^4*Inputs!$B$20+Inputs!$B$31*(1+$F4509)^4*Inputs!$B$21+Inputs!$B$22*(1+Inputs!$B$23)^4</f>
        <v>27561.467256355609</v>
      </c>
      <c r="V4509" s="35">
        <f>Inputs!$B$13/(Q4509*(1-$G4509))</f>
        <v>1.108516940594608</v>
      </c>
      <c r="W4509" s="36">
        <f>Inputs!$B$13</f>
        <v>12660</v>
      </c>
      <c r="X4509" s="36">
        <f t="shared" si="703"/>
        <v>14391.23094181273</v>
      </c>
      <c r="Y4509" s="36">
        <f t="shared" si="704"/>
        <v>16681.287090034853</v>
      </c>
      <c r="Z4509" s="36">
        <f t="shared" si="705"/>
        <v>19710.212580240197</v>
      </c>
      <c r="AA4509" s="36">
        <f t="shared" si="706"/>
        <v>23715.839130157994</v>
      </c>
      <c r="AB4509" s="36">
        <f t="shared" si="707"/>
        <v>64005.203398174024</v>
      </c>
      <c r="AC4509" s="36">
        <f t="shared" si="708"/>
        <v>321938.18382667273</v>
      </c>
      <c r="AD4509" s="36">
        <f t="shared" si="709"/>
        <v>199308.02246158203</v>
      </c>
    </row>
    <row r="4510" spans="1:30" ht="14.25" customHeight="1" x14ac:dyDescent="0.25">
      <c r="A4510" s="16">
        <v>4494</v>
      </c>
      <c r="B4510" s="34">
        <v>0.25183660055755702</v>
      </c>
      <c r="C4510" s="34">
        <v>5.2211316794010802E-2</v>
      </c>
      <c r="D4510" s="34">
        <v>1.42002268047841E-2</v>
      </c>
      <c r="E4510" s="34">
        <v>3.5859676248589302E-2</v>
      </c>
      <c r="F4510" s="34">
        <v>2.5555131195227902E-2</v>
      </c>
      <c r="G4510" s="34">
        <v>0.18489685332754499</v>
      </c>
      <c r="H4510" s="35">
        <v>1.0035370563230499</v>
      </c>
      <c r="I4510" s="34">
        <v>9.76596157762087E-2</v>
      </c>
      <c r="J4510" s="34">
        <v>3.2544080305170101E-2</v>
      </c>
      <c r="K4510" s="36">
        <f>Inputs!$B$12*(1+$B4510)^4</f>
        <v>147347.18074020412</v>
      </c>
      <c r="L4510" s="36">
        <f t="shared" si="700"/>
        <v>13478.105724695168</v>
      </c>
      <c r="M4510" s="36">
        <f t="shared" si="701"/>
        <v>183670.81036827617</v>
      </c>
      <c r="N4510" s="37">
        <f>M4510/Inputs!$B$6</f>
        <v>279.98599141505514</v>
      </c>
      <c r="O4510" s="38">
        <f>IF(N4510&gt;Inputs!$B$4,1,0)</f>
        <v>0</v>
      </c>
      <c r="P4510" s="34">
        <f t="shared" si="702"/>
        <v>6.5115535471038599E-2</v>
      </c>
      <c r="Q4510" s="36">
        <f>Inputs!$B$12*(1+$B4510)^0*$C4510+Inputs!$B$29*(1+$D4510)^0*Inputs!$B$19+Inputs!$B$30*(1+$E4510)^0*Inputs!$B$20+Inputs!$B$31*(1+$F4510)^0*Inputs!$B$21+Inputs!$B$22*(1+Inputs!$B$23)^0</f>
        <v>11154.723035067571</v>
      </c>
      <c r="R4510" s="36">
        <f>Inputs!$B$12*(1+$B4510)^1*$C4510+Inputs!$B$29*(1+$D4510)^1*Inputs!$B$19+Inputs!$B$30*(1+$E4510)^1*Inputs!$B$20+Inputs!$B$31*(1+$F4510)^1*Inputs!$B$21+Inputs!$B$22*(1+Inputs!$B$23)^1</f>
        <v>12126.837359643558</v>
      </c>
      <c r="S4510" s="36">
        <f>Inputs!$B$12*(1+$B4510)^2*$C4510+Inputs!$B$29*(1+$D4510)^2*Inputs!$B$19+Inputs!$B$30*(1+$E4510)^2*Inputs!$B$20+Inputs!$B$31*(1+$F4510)^2*Inputs!$B$21+Inputs!$B$22*(1+Inputs!$B$23)^2</f>
        <v>13302.401901613523</v>
      </c>
      <c r="T4510" s="36">
        <f>Inputs!$B$12*(1+$B4510)^3*$C4510+Inputs!$B$29*(1+$D4510)^3*Inputs!$B$19+Inputs!$B$30*(1+$E4510)^3*Inputs!$B$20+Inputs!$B$31*(1+$F4510)^3*Inputs!$B$21+Inputs!$B$22*(1+Inputs!$B$23)^3</f>
        <v>14731.589912054516</v>
      </c>
      <c r="U4510" s="36">
        <f>Inputs!$B$12*(1+$B4510)^4*$C4510+Inputs!$B$29*(1+$D4510)^4*Inputs!$B$19+Inputs!$B$30*(1+$E4510)^4*Inputs!$B$20+Inputs!$B$31*(1+$F4510)^4*Inputs!$B$21+Inputs!$B$22*(1+Inputs!$B$23)^4</f>
        <v>16477.179590794374</v>
      </c>
      <c r="V4510" s="35">
        <f>Inputs!$B$13/(Q4510*(1-$G4510))</f>
        <v>1.3923946453550278</v>
      </c>
      <c r="W4510" s="36">
        <f>Inputs!$B$13</f>
        <v>12660</v>
      </c>
      <c r="X4510" s="36">
        <f t="shared" si="703"/>
        <v>12802.368846422662</v>
      </c>
      <c r="Y4510" s="36">
        <f t="shared" si="704"/>
        <v>12989.339645136648</v>
      </c>
      <c r="Z4510" s="36">
        <f t="shared" si="705"/>
        <v>13217.565100313832</v>
      </c>
      <c r="AA4510" s="36">
        <f t="shared" si="706"/>
        <v>13478.105724695168</v>
      </c>
      <c r="AB4510" s="36">
        <f t="shared" si="707"/>
        <v>49544.365868016524</v>
      </c>
      <c r="AC4510" s="36">
        <f t="shared" si="708"/>
        <v>213723.77849754397</v>
      </c>
      <c r="AD4510" s="36">
        <f t="shared" si="709"/>
        <v>134126.44450025965</v>
      </c>
    </row>
    <row r="4511" spans="1:30" ht="14.25" customHeight="1" x14ac:dyDescent="0.25">
      <c r="A4511" s="16">
        <v>4495</v>
      </c>
      <c r="B4511" s="34">
        <v>0.21978902670351799</v>
      </c>
      <c r="C4511" s="34">
        <v>7.0200634779108803E-2</v>
      </c>
      <c r="D4511" s="34">
        <v>5.0453719356602103E-2</v>
      </c>
      <c r="E4511" s="34">
        <v>1.7133308115754201E-2</v>
      </c>
      <c r="F4511" s="34">
        <v>1.52267956469899E-2</v>
      </c>
      <c r="G4511" s="34">
        <v>0.19296007579362301</v>
      </c>
      <c r="H4511" s="35">
        <v>0.93492151863626805</v>
      </c>
      <c r="I4511" s="34">
        <v>0.10552087719348099</v>
      </c>
      <c r="J4511" s="34">
        <v>3.00596751957759E-2</v>
      </c>
      <c r="K4511" s="36">
        <f>Inputs!$B$12*(1+$B4511)^4</f>
        <v>132828.15454140032</v>
      </c>
      <c r="L4511" s="36">
        <f t="shared" si="700"/>
        <v>13757.573013356861</v>
      </c>
      <c r="M4511" s="36">
        <f t="shared" si="701"/>
        <v>162810.70283014936</v>
      </c>
      <c r="N4511" s="37">
        <f>M4511/Inputs!$B$6</f>
        <v>248.1870469971789</v>
      </c>
      <c r="O4511" s="38">
        <f>IF(N4511&gt;Inputs!$B$4,1,0)</f>
        <v>0</v>
      </c>
      <c r="P4511" s="34">
        <f t="shared" si="702"/>
        <v>7.5461201997705091E-2</v>
      </c>
      <c r="Q4511" s="36">
        <f>Inputs!$B$12*(1+$B4511)^0*$C4511+Inputs!$B$29*(1+$D4511)^0*Inputs!$B$19+Inputs!$B$30*(1+$E4511)^0*Inputs!$B$20+Inputs!$B$31*(1+$F4511)^0*Inputs!$B$21+Inputs!$B$22*(1+Inputs!$B$23)^0</f>
        <v>12234.082114173449</v>
      </c>
      <c r="R4511" s="36">
        <f>Inputs!$B$12*(1+$B4511)^1*$C4511+Inputs!$B$29*(1+$D4511)^1*Inputs!$B$19+Inputs!$B$30*(1+$E4511)^1*Inputs!$B$20+Inputs!$B$31*(1+$F4511)^1*Inputs!$B$21+Inputs!$B$22*(1+Inputs!$B$23)^1</f>
        <v>13369.006482179801</v>
      </c>
      <c r="S4511" s="36">
        <f>Inputs!$B$12*(1+$B4511)^2*$C4511+Inputs!$B$29*(1+$D4511)^2*Inputs!$B$19+Inputs!$B$30*(1+$E4511)^2*Inputs!$B$20+Inputs!$B$31*(1+$F4511)^2*Inputs!$B$21+Inputs!$B$22*(1+Inputs!$B$23)^2</f>
        <v>14715.513316203593</v>
      </c>
      <c r="T4511" s="36">
        <f>Inputs!$B$12*(1+$B4511)^3*$C4511+Inputs!$B$29*(1+$D4511)^3*Inputs!$B$19+Inputs!$B$30*(1+$E4511)^3*Inputs!$B$20+Inputs!$B$31*(1+$F4511)^3*Inputs!$B$21+Inputs!$B$22*(1+Inputs!$B$23)^3</f>
        <v>16318.713630089669</v>
      </c>
      <c r="U4511" s="36">
        <f>Inputs!$B$12*(1+$B4511)^4*$C4511+Inputs!$B$29*(1+$D4511)^4*Inputs!$B$19+Inputs!$B$30*(1+$E4511)^4*Inputs!$B$20+Inputs!$B$31*(1+$F4511)^4*Inputs!$B$21+Inputs!$B$22*(1+Inputs!$B$23)^4</f>
        <v>18233.567567720365</v>
      </c>
      <c r="V4511" s="35">
        <f>Inputs!$B$13/(Q4511*(1-$G4511))</f>
        <v>1.2822340184275312</v>
      </c>
      <c r="W4511" s="36">
        <f>Inputs!$B$13</f>
        <v>12660</v>
      </c>
      <c r="X4511" s="36">
        <f t="shared" si="703"/>
        <v>12897.619079262533</v>
      </c>
      <c r="Y4511" s="36">
        <f t="shared" si="704"/>
        <v>13165.47706350007</v>
      </c>
      <c r="Z4511" s="36">
        <f t="shared" si="705"/>
        <v>13456.293028920785</v>
      </c>
      <c r="AA4511" s="36">
        <f t="shared" si="706"/>
        <v>13757.573013356861</v>
      </c>
      <c r="AB4511" s="36">
        <f t="shared" si="707"/>
        <v>49088.372262134879</v>
      </c>
      <c r="AC4511" s="36">
        <f t="shared" si="708"/>
        <v>187793.4728637308</v>
      </c>
      <c r="AD4511" s="36">
        <f t="shared" si="709"/>
        <v>113722.33056801447</v>
      </c>
    </row>
    <row r="4512" spans="1:30" ht="14.25" customHeight="1" x14ac:dyDescent="0.25">
      <c r="A4512" s="16">
        <v>4496</v>
      </c>
      <c r="B4512" s="34">
        <v>0.38891588645450398</v>
      </c>
      <c r="C4512" s="34">
        <v>4.3018051152397999E-2</v>
      </c>
      <c r="D4512" s="34">
        <v>2.97578838706377E-2</v>
      </c>
      <c r="E4512" s="34">
        <v>5.2807020711880703E-2</v>
      </c>
      <c r="F4512" s="34">
        <v>8.1518131552002302E-3</v>
      </c>
      <c r="G4512" s="34">
        <v>0.177442433002759</v>
      </c>
      <c r="H4512" s="35">
        <v>0.99872077229934098</v>
      </c>
      <c r="I4512" s="34">
        <v>0.10058669018037</v>
      </c>
      <c r="J4512" s="34">
        <v>2.49399523113976E-2</v>
      </c>
      <c r="K4512" s="36">
        <f>Inputs!$B$12*(1+$B4512)^4</f>
        <v>223282.67783887958</v>
      </c>
      <c r="L4512" s="36">
        <f t="shared" si="700"/>
        <v>15174.690529588885</v>
      </c>
      <c r="M4512" s="36">
        <f t="shared" si="701"/>
        <v>178785.01387242071</v>
      </c>
      <c r="N4512" s="37">
        <f>M4512/Inputs!$B$6</f>
        <v>272.53813090308034</v>
      </c>
      <c r="O4512" s="38">
        <f>IF(N4512&gt;Inputs!$B$4,1,0)</f>
        <v>0</v>
      </c>
      <c r="P4512" s="34">
        <f t="shared" si="702"/>
        <v>7.56467378689724E-2</v>
      </c>
      <c r="Q4512" s="36">
        <f>Inputs!$B$12*(1+$B4512)^0*$C4512+Inputs!$B$29*(1+$D4512)^0*Inputs!$B$19+Inputs!$B$30*(1+$E4512)^0*Inputs!$B$20+Inputs!$B$31*(1+$F4512)^0*Inputs!$B$21+Inputs!$B$22*(1+Inputs!$B$23)^0</f>
        <v>10603.127096570803</v>
      </c>
      <c r="R4512" s="36">
        <f>Inputs!$B$12*(1+$B4512)^1*$C4512+Inputs!$B$29*(1+$D4512)^1*Inputs!$B$19+Inputs!$B$30*(1+$E4512)^1*Inputs!$B$20+Inputs!$B$31*(1+$F4512)^1*Inputs!$B$21+Inputs!$B$22*(1+Inputs!$B$23)^1</f>
        <v>11805.467491284493</v>
      </c>
      <c r="S4512" s="36">
        <f>Inputs!$B$12*(1+$B4512)^2*$C4512+Inputs!$B$29*(1+$D4512)^2*Inputs!$B$19+Inputs!$B$30*(1+$E4512)^2*Inputs!$B$20+Inputs!$B$31*(1+$F4512)^2*Inputs!$B$21+Inputs!$B$22*(1+Inputs!$B$23)^2</f>
        <v>13406.362369226696</v>
      </c>
      <c r="T4512" s="36">
        <f>Inputs!$B$12*(1+$B4512)^3*$C4512+Inputs!$B$29*(1+$D4512)^3*Inputs!$B$19+Inputs!$B$30*(1+$E4512)^3*Inputs!$B$20+Inputs!$B$31*(1+$F4512)^3*Inputs!$B$21+Inputs!$B$22*(1+Inputs!$B$23)^3</f>
        <v>15558.042663617545</v>
      </c>
      <c r="U4512" s="36">
        <f>Inputs!$B$12*(1+$B4512)^4*$C4512+Inputs!$B$29*(1+$D4512)^4*Inputs!$B$19+Inputs!$B$30*(1+$E4512)^4*Inputs!$B$20+Inputs!$B$31*(1+$F4512)^4*Inputs!$B$21+Inputs!$B$22*(1+Inputs!$B$23)^4</f>
        <v>18471.810226677204</v>
      </c>
      <c r="V4512" s="35">
        <f>Inputs!$B$13/(Q4512*(1-$G4512))</f>
        <v>1.4515548010137389</v>
      </c>
      <c r="W4512" s="36">
        <f>Inputs!$B$13</f>
        <v>12660</v>
      </c>
      <c r="X4512" s="36">
        <f t="shared" si="703"/>
        <v>12996.248060854305</v>
      </c>
      <c r="Y4512" s="36">
        <f t="shared" si="704"/>
        <v>13510.212838593359</v>
      </c>
      <c r="Z4512" s="36">
        <f t="shared" si="705"/>
        <v>14229.787883535309</v>
      </c>
      <c r="AA4512" s="36">
        <f t="shared" si="706"/>
        <v>15174.690529588885</v>
      </c>
      <c r="AB4512" s="36">
        <f t="shared" si="707"/>
        <v>51462.038619326355</v>
      </c>
      <c r="AC4512" s="36">
        <f t="shared" si="708"/>
        <v>205602.34354952132</v>
      </c>
      <c r="AD4512" s="36">
        <f t="shared" si="709"/>
        <v>127322.97525309434</v>
      </c>
    </row>
    <row r="4513" spans="1:30" ht="14.25" customHeight="1" x14ac:dyDescent="0.25">
      <c r="A4513" s="16">
        <v>4497</v>
      </c>
      <c r="B4513" s="34">
        <v>0.27153809538610002</v>
      </c>
      <c r="C4513" s="34">
        <v>0.10386803435398401</v>
      </c>
      <c r="D4513" s="34">
        <v>3.85791107244682E-2</v>
      </c>
      <c r="E4513" s="34">
        <v>4.7235269117089501E-2</v>
      </c>
      <c r="F4513" s="34">
        <v>2.47904857547783E-2</v>
      </c>
      <c r="G4513" s="34">
        <v>0.19260706811851899</v>
      </c>
      <c r="H4513" s="35">
        <v>0.99105568214860595</v>
      </c>
      <c r="I4513" s="34">
        <v>0.103478687300505</v>
      </c>
      <c r="J4513" s="34">
        <v>2.38116080298688E-2</v>
      </c>
      <c r="K4513" s="36">
        <f>Inputs!$B$12*(1+$B4513)^4</f>
        <v>156844.30538656103</v>
      </c>
      <c r="L4513" s="36">
        <f t="shared" si="700"/>
        <v>20434.114230583386</v>
      </c>
      <c r="M4513" s="36">
        <f t="shared" si="701"/>
        <v>219803.35913433283</v>
      </c>
      <c r="N4513" s="37">
        <f>M4513/Inputs!$B$6</f>
        <v>335.06609624136104</v>
      </c>
      <c r="O4513" s="38">
        <f>IF(N4513&gt;Inputs!$B$4,1,0)</f>
        <v>0</v>
      </c>
      <c r="P4513" s="34">
        <f t="shared" si="702"/>
        <v>7.9667079270636196E-2</v>
      </c>
      <c r="Q4513" s="36">
        <f>Inputs!$B$12*(1+$B4513)^0*$C4513+Inputs!$B$29*(1+$D4513)^0*Inputs!$B$19+Inputs!$B$30*(1+$E4513)^0*Inputs!$B$20+Inputs!$B$31*(1+$F4513)^0*Inputs!$B$21+Inputs!$B$22*(1+Inputs!$B$23)^0</f>
        <v>14254.126088665962</v>
      </c>
      <c r="R4513" s="36">
        <f>Inputs!$B$12*(1+$B4513)^1*$C4513+Inputs!$B$29*(1+$D4513)^1*Inputs!$B$19+Inputs!$B$30*(1+$E4513)^1*Inputs!$B$20+Inputs!$B$31*(1+$F4513)^1*Inputs!$B$21+Inputs!$B$22*(1+Inputs!$B$23)^1</f>
        <v>16235.091730634795</v>
      </c>
      <c r="S4513" s="36">
        <f>Inputs!$B$12*(1+$B4513)^2*$C4513+Inputs!$B$29*(1+$D4513)^2*Inputs!$B$19+Inputs!$B$30*(1+$E4513)^2*Inputs!$B$20+Inputs!$B$31*(1+$F4513)^2*Inputs!$B$21+Inputs!$B$22*(1+Inputs!$B$23)^2</f>
        <v>18686.781297144684</v>
      </c>
      <c r="T4513" s="36">
        <f>Inputs!$B$12*(1+$B4513)^3*$C4513+Inputs!$B$29*(1+$D4513)^3*Inputs!$B$19+Inputs!$B$30*(1+$E4513)^3*Inputs!$B$20+Inputs!$B$31*(1+$F4513)^3*Inputs!$B$21+Inputs!$B$22*(1+Inputs!$B$23)^3</f>
        <v>21734.42981395821</v>
      </c>
      <c r="U4513" s="36">
        <f>Inputs!$B$12*(1+$B4513)^4*$C4513+Inputs!$B$29*(1+$D4513)^4*Inputs!$B$19+Inputs!$B$30*(1+$E4513)^4*Inputs!$B$20+Inputs!$B$31*(1+$F4513)^4*Inputs!$B$21+Inputs!$B$22*(1+Inputs!$B$23)^4</f>
        <v>25537.172953454028</v>
      </c>
      <c r="V4513" s="35">
        <f>Inputs!$B$13/(Q4513*(1-$G4513))</f>
        <v>1.1000392121793636</v>
      </c>
      <c r="W4513" s="36">
        <f>Inputs!$B$13</f>
        <v>12660</v>
      </c>
      <c r="X4513" s="36">
        <f t="shared" si="703"/>
        <v>14062.280433538825</v>
      </c>
      <c r="Y4513" s="36">
        <f t="shared" si="704"/>
        <v>15774.77567040272</v>
      </c>
      <c r="Z4513" s="36">
        <f t="shared" si="705"/>
        <v>17869.384984892557</v>
      </c>
      <c r="AA4513" s="36">
        <f t="shared" si="706"/>
        <v>20434.114230583386</v>
      </c>
      <c r="AB4513" s="36">
        <f t="shared" si="707"/>
        <v>59302.551244607399</v>
      </c>
      <c r="AC4513" s="36">
        <f t="shared" si="708"/>
        <v>262601.35981652053</v>
      </c>
      <c r="AD4513" s="36">
        <f t="shared" si="709"/>
        <v>160500.80788972543</v>
      </c>
    </row>
    <row r="4514" spans="1:30" ht="14.25" customHeight="1" x14ac:dyDescent="0.25">
      <c r="A4514" s="16">
        <v>4498</v>
      </c>
      <c r="B4514" s="34">
        <v>0.313512579161563</v>
      </c>
      <c r="C4514" s="34">
        <v>9.18657185200943E-2</v>
      </c>
      <c r="D4514" s="34">
        <v>1.9795466095708002E-2</v>
      </c>
      <c r="E4514" s="34">
        <v>3.1445219741538202E-2</v>
      </c>
      <c r="F4514" s="34">
        <v>2.3805579049169402E-2</v>
      </c>
      <c r="G4514" s="34">
        <v>0.17525098111889001</v>
      </c>
      <c r="H4514" s="35">
        <v>1.05067264487731</v>
      </c>
      <c r="I4514" s="34">
        <v>9.4504842553414806E-2</v>
      </c>
      <c r="J4514" s="34">
        <v>2.2142104435606099E-2</v>
      </c>
      <c r="K4514" s="36">
        <f>Inputs!$B$12*(1+$B4514)^4</f>
        <v>178602.77215712139</v>
      </c>
      <c r="L4514" s="36">
        <f t="shared" si="700"/>
        <v>21824.870810331973</v>
      </c>
      <c r="M4514" s="36">
        <f t="shared" si="701"/>
        <v>258852.28120694554</v>
      </c>
      <c r="N4514" s="37">
        <f>M4514/Inputs!$B$6</f>
        <v>394.59189208375847</v>
      </c>
      <c r="O4514" s="38">
        <f>IF(N4514&gt;Inputs!$B$4,1,0)</f>
        <v>0</v>
      </c>
      <c r="P4514" s="34">
        <f t="shared" si="702"/>
        <v>7.2362738117808703E-2</v>
      </c>
      <c r="Q4514" s="36">
        <f>Inputs!$B$12*(1+$B4514)^0*$C4514+Inputs!$B$29*(1+$D4514)^0*Inputs!$B$19+Inputs!$B$30*(1+$E4514)^0*Inputs!$B$20+Inputs!$B$31*(1+$F4514)^0*Inputs!$B$21+Inputs!$B$22*(1+Inputs!$B$23)^0</f>
        <v>13533.987138632579</v>
      </c>
      <c r="R4514" s="36">
        <f>Inputs!$B$12*(1+$B4514)^1*$C4514+Inputs!$B$29*(1+$D4514)^1*Inputs!$B$19+Inputs!$B$30*(1+$E4514)^1*Inputs!$B$20+Inputs!$B$31*(1+$F4514)^1*Inputs!$B$21+Inputs!$B$22*(1+Inputs!$B$23)^1</f>
        <v>15444.722132266957</v>
      </c>
      <c r="S4514" s="36">
        <f>Inputs!$B$12*(1+$B4514)^2*$C4514+Inputs!$B$29*(1+$D4514)^2*Inputs!$B$19+Inputs!$B$30*(1+$E4514)^2*Inputs!$B$20+Inputs!$B$31*(1+$F4514)^2*Inputs!$B$21+Inputs!$B$22*(1+Inputs!$B$23)^2</f>
        <v>17901.489142441373</v>
      </c>
      <c r="T4514" s="36">
        <f>Inputs!$B$12*(1+$B4514)^3*$C4514+Inputs!$B$29*(1+$D4514)^3*Inputs!$B$19+Inputs!$B$30*(1+$E4514)^3*Inputs!$B$20+Inputs!$B$31*(1+$F4514)^3*Inputs!$B$21+Inputs!$B$22*(1+Inputs!$B$23)^3</f>
        <v>21074.242193028018</v>
      </c>
      <c r="U4514" s="36">
        <f>Inputs!$B$12*(1+$B4514)^4*$C4514+Inputs!$B$29*(1+$D4514)^4*Inputs!$B$19+Inputs!$B$30*(1+$E4514)^4*Inputs!$B$20+Inputs!$B$31*(1+$F4514)^4*Inputs!$B$21+Inputs!$B$22*(1+Inputs!$B$23)^4</f>
        <v>25186.188468001317</v>
      </c>
      <c r="V4514" s="35">
        <f>Inputs!$B$13/(Q4514*(1-$G4514))</f>
        <v>1.1341908482665499</v>
      </c>
      <c r="W4514" s="36">
        <f>Inputs!$B$13</f>
        <v>12660</v>
      </c>
      <c r="X4514" s="36">
        <f t="shared" si="703"/>
        <v>14181.380933130991</v>
      </c>
      <c r="Y4514" s="36">
        <f t="shared" si="704"/>
        <v>16128.919690669763</v>
      </c>
      <c r="Z4514" s="36">
        <f t="shared" si="705"/>
        <v>18624.606465118355</v>
      </c>
      <c r="AA4514" s="36">
        <f t="shared" si="706"/>
        <v>21824.870810331973</v>
      </c>
      <c r="AB4514" s="36">
        <f t="shared" si="707"/>
        <v>62579.746460881994</v>
      </c>
      <c r="AC4514" s="36">
        <f t="shared" si="708"/>
        <v>308281.85830654536</v>
      </c>
      <c r="AD4514" s="36">
        <f t="shared" si="709"/>
        <v>196272.53474606355</v>
      </c>
    </row>
    <row r="4515" spans="1:30" ht="14.25" customHeight="1" x14ac:dyDescent="0.25">
      <c r="A4515" s="16">
        <v>4499</v>
      </c>
      <c r="B4515" s="34">
        <v>0.16729361934363601</v>
      </c>
      <c r="C4515" s="34">
        <v>6.8275596045987902E-2</v>
      </c>
      <c r="D4515" s="34">
        <v>1.5713999393147299E-2</v>
      </c>
      <c r="E4515" s="34">
        <v>3.5705254673862298E-2</v>
      </c>
      <c r="F4515" s="34">
        <v>-4.7401566358616599E-3</v>
      </c>
      <c r="G4515" s="34">
        <v>0.17977134491549299</v>
      </c>
      <c r="H4515" s="35">
        <v>1.0399415158938901</v>
      </c>
      <c r="I4515" s="34">
        <v>0.10158125264132301</v>
      </c>
      <c r="J4515" s="34">
        <v>3.3820941636297501E-2</v>
      </c>
      <c r="K4515" s="36">
        <f>Inputs!$B$12*(1+$B4515)^4</f>
        <v>111396.53871188567</v>
      </c>
      <c r="L4515" s="36">
        <f t="shared" si="700"/>
        <v>13515.243961405165</v>
      </c>
      <c r="M4515" s="36">
        <f t="shared" si="701"/>
        <v>176224.63582702135</v>
      </c>
      <c r="N4515" s="37">
        <f>M4515/Inputs!$B$6</f>
        <v>268.63511558997158</v>
      </c>
      <c r="O4515" s="38">
        <f>IF(N4515&gt;Inputs!$B$4,1,0)</f>
        <v>0</v>
      </c>
      <c r="P4515" s="34">
        <f t="shared" si="702"/>
        <v>6.7760311005025498E-2</v>
      </c>
      <c r="Q4515" s="36">
        <f>Inputs!$B$12*(1+$B4515)^0*$C4515+Inputs!$B$29*(1+$D4515)^0*Inputs!$B$19+Inputs!$B$30*(1+$E4515)^0*Inputs!$B$20+Inputs!$B$31*(1+$F4515)^0*Inputs!$B$21+Inputs!$B$22*(1+Inputs!$B$23)^0</f>
        <v>12118.579790186195</v>
      </c>
      <c r="R4515" s="36">
        <f>Inputs!$B$12*(1+$B4515)^1*$C4515+Inputs!$B$29*(1+$D4515)^1*Inputs!$B$19+Inputs!$B$30*(1+$E4515)^1*Inputs!$B$20+Inputs!$B$31*(1+$F4515)^1*Inputs!$B$21+Inputs!$B$22*(1+Inputs!$B$23)^1</f>
        <v>12854.98094386903</v>
      </c>
      <c r="S4515" s="36">
        <f>Inputs!$B$12*(1+$B4515)^2*$C4515+Inputs!$B$29*(1+$D4515)^2*Inputs!$B$19+Inputs!$B$30*(1+$E4515)^2*Inputs!$B$20+Inputs!$B$31*(1+$F4515)^2*Inputs!$B$21+Inputs!$B$22*(1+Inputs!$B$23)^2</f>
        <v>13708.078762840181</v>
      </c>
      <c r="T4515" s="36">
        <f>Inputs!$B$12*(1+$B4515)^3*$C4515+Inputs!$B$29*(1+$D4515)^3*Inputs!$B$19+Inputs!$B$30*(1+$E4515)^3*Inputs!$B$20+Inputs!$B$31*(1+$F4515)^3*Inputs!$B$21+Inputs!$B$22*(1+Inputs!$B$23)^3</f>
        <v>14697.118011769364</v>
      </c>
      <c r="U4515" s="36">
        <f>Inputs!$B$12*(1+$B4515)^4*$C4515+Inputs!$B$29*(1+$D4515)^4*Inputs!$B$19+Inputs!$B$30*(1+$E4515)^4*Inputs!$B$20+Inputs!$B$31*(1+$F4515)^4*Inputs!$B$21+Inputs!$B$22*(1+Inputs!$B$23)^4</f>
        <v>15844.554613718588</v>
      </c>
      <c r="V4515" s="35">
        <f>Inputs!$B$13/(Q4515*(1-$G4515))</f>
        <v>1.2736410306923447</v>
      </c>
      <c r="W4515" s="36">
        <f>Inputs!$B$13</f>
        <v>12660</v>
      </c>
      <c r="X4515" s="36">
        <f t="shared" si="703"/>
        <v>12813.267944573694</v>
      </c>
      <c r="Y4515" s="36">
        <f t="shared" si="704"/>
        <v>13006.682298813883</v>
      </c>
      <c r="Z4515" s="36">
        <f t="shared" si="705"/>
        <v>13240.803965622461</v>
      </c>
      <c r="AA4515" s="36">
        <f t="shared" si="706"/>
        <v>13515.243961405165</v>
      </c>
      <c r="AB4515" s="36">
        <f t="shared" si="707"/>
        <v>49105.438215157985</v>
      </c>
      <c r="AC4515" s="36">
        <f t="shared" si="708"/>
        <v>206202.45142599629</v>
      </c>
      <c r="AD4515" s="36">
        <f t="shared" si="709"/>
        <v>127119.19761186336</v>
      </c>
    </row>
    <row r="4516" spans="1:30" ht="14.25" customHeight="1" x14ac:dyDescent="0.25">
      <c r="A4516" s="16">
        <v>4500</v>
      </c>
      <c r="B4516" s="34">
        <v>0.457945599829503</v>
      </c>
      <c r="C4516" s="34">
        <v>6.7189845895439096E-2</v>
      </c>
      <c r="D4516" s="34">
        <v>3.8421126003283998E-2</v>
      </c>
      <c r="E4516" s="34">
        <v>6.9041808997608103E-2</v>
      </c>
      <c r="F4516" s="34">
        <v>1.4515211363510199E-2</v>
      </c>
      <c r="G4516" s="34">
        <v>0.21074261703324401</v>
      </c>
      <c r="H4516" s="35">
        <v>1.0456930974644001</v>
      </c>
      <c r="I4516" s="34">
        <v>0.108270569701697</v>
      </c>
      <c r="J4516" s="34">
        <v>2.61124513977311E-2</v>
      </c>
      <c r="K4516" s="36">
        <f>Inputs!$B$12*(1+$B4516)^4</f>
        <v>271091.89186438342</v>
      </c>
      <c r="L4516" s="36">
        <f t="shared" si="700"/>
        <v>22713.786352865907</v>
      </c>
      <c r="M4516" s="36">
        <f t="shared" si="701"/>
        <v>230553.66740740257</v>
      </c>
      <c r="N4516" s="37">
        <f>M4516/Inputs!$B$6</f>
        <v>351.4537612917722</v>
      </c>
      <c r="O4516" s="38">
        <f>IF(N4516&gt;Inputs!$B$4,1,0)</f>
        <v>0</v>
      </c>
      <c r="P4516" s="34">
        <f t="shared" si="702"/>
        <v>8.215811830396591E-2</v>
      </c>
      <c r="Q4516" s="36">
        <f>Inputs!$B$12*(1+$B4516)^0*$C4516+Inputs!$B$29*(1+$D4516)^0*Inputs!$B$19+Inputs!$B$30*(1+$E4516)^0*Inputs!$B$20+Inputs!$B$31*(1+$F4516)^0*Inputs!$B$21+Inputs!$B$22*(1+Inputs!$B$23)^0</f>
        <v>12053.434781153268</v>
      </c>
      <c r="R4516" s="36">
        <f>Inputs!$B$12*(1+$B4516)^1*$C4516+Inputs!$B$29*(1+$D4516)^1*Inputs!$B$19+Inputs!$B$30*(1+$E4516)^1*Inputs!$B$20+Inputs!$B$31*(1+$F4516)^1*Inputs!$B$21+Inputs!$B$22*(1+Inputs!$B$23)^1</f>
        <v>14196.158906455224</v>
      </c>
      <c r="S4516" s="36">
        <f>Inputs!$B$12*(1+$B4516)^2*$C4516+Inputs!$B$29*(1+$D4516)^2*Inputs!$B$19+Inputs!$B$30*(1+$E4516)^2*Inputs!$B$20+Inputs!$B$31*(1+$F4516)^2*Inputs!$B$21+Inputs!$B$22*(1+Inputs!$B$23)^2</f>
        <v>17200.039367338897</v>
      </c>
      <c r="T4516" s="36">
        <f>Inputs!$B$12*(1+$B4516)^3*$C4516+Inputs!$B$29*(1+$D4516)^3*Inputs!$B$19+Inputs!$B$30*(1+$E4516)^3*Inputs!$B$20+Inputs!$B$31*(1+$F4516)^3*Inputs!$B$21+Inputs!$B$22*(1+Inputs!$B$23)^3</f>
        <v>21453.206547466878</v>
      </c>
      <c r="U4516" s="36">
        <f>Inputs!$B$12*(1+$B4516)^4*$C4516+Inputs!$B$29*(1+$D4516)^4*Inputs!$B$19+Inputs!$B$30*(1+$E4516)^4*Inputs!$B$20+Inputs!$B$31*(1+$F4516)^4*Inputs!$B$21+Inputs!$B$22*(1+Inputs!$B$23)^4</f>
        <v>27521.15409872312</v>
      </c>
      <c r="V4516" s="35">
        <f>Inputs!$B$13/(Q4516*(1-$G4516))</f>
        <v>1.3307737639823016</v>
      </c>
      <c r="W4516" s="36">
        <f>Inputs!$B$13</f>
        <v>12660</v>
      </c>
      <c r="X4516" s="36">
        <f t="shared" si="703"/>
        <v>14112.011360278426</v>
      </c>
      <c r="Y4516" s="36">
        <f t="shared" si="704"/>
        <v>16130.57545520155</v>
      </c>
      <c r="Z4516" s="36">
        <f t="shared" si="705"/>
        <v>18912.535533542239</v>
      </c>
      <c r="AA4516" s="36">
        <f t="shared" si="706"/>
        <v>22713.786352865907</v>
      </c>
      <c r="AB4516" s="36">
        <f t="shared" si="707"/>
        <v>60883.688044654489</v>
      </c>
      <c r="AC4516" s="36">
        <f t="shared" si="708"/>
        <v>283683.45668328804</v>
      </c>
      <c r="AD4516" s="36">
        <f t="shared" si="709"/>
        <v>169669.97936274807</v>
      </c>
    </row>
    <row r="4517" spans="1:30" ht="14.25" customHeight="1" x14ac:dyDescent="0.25">
      <c r="A4517" s="16">
        <v>4501</v>
      </c>
      <c r="B4517" s="34">
        <v>0.32279267445318799</v>
      </c>
      <c r="C4517" s="34">
        <v>6.0756425112968103E-2</v>
      </c>
      <c r="D4517" s="34">
        <v>3.57695134470042E-2</v>
      </c>
      <c r="E4517" s="34">
        <v>4.7821900709115801E-2</v>
      </c>
      <c r="F4517" s="34">
        <v>5.3335178200357098E-3</v>
      </c>
      <c r="G4517" s="34">
        <v>0.15775500725800101</v>
      </c>
      <c r="H4517" s="35">
        <v>1.1258785330452601</v>
      </c>
      <c r="I4517" s="34">
        <v>9.1392668401090699E-2</v>
      </c>
      <c r="J4517" s="34">
        <v>2.93558514755013E-2</v>
      </c>
      <c r="K4517" s="36">
        <f>Inputs!$B$12*(1+$B4517)^4</f>
        <v>183703.89940515329</v>
      </c>
      <c r="L4517" s="36">
        <f t="shared" si="700"/>
        <v>18970.324739945823</v>
      </c>
      <c r="M4517" s="36">
        <f t="shared" si="701"/>
        <v>262014.69477885246</v>
      </c>
      <c r="N4517" s="37">
        <f>M4517/Inputs!$B$6</f>
        <v>399.41264447995803</v>
      </c>
      <c r="O4517" s="38">
        <f>IF(N4517&gt;Inputs!$B$4,1,0)</f>
        <v>1</v>
      </c>
      <c r="P4517" s="34">
        <f t="shared" si="702"/>
        <v>6.2036816925589398E-2</v>
      </c>
      <c r="Q4517" s="36">
        <f>Inputs!$B$12*(1+$B4517)^0*$C4517+Inputs!$B$29*(1+$D4517)^0*Inputs!$B$19+Inputs!$B$30*(1+$E4517)^0*Inputs!$B$20+Inputs!$B$31*(1+$F4517)^0*Inputs!$B$21+Inputs!$B$22*(1+Inputs!$B$23)^0</f>
        <v>11667.429534205006</v>
      </c>
      <c r="R4517" s="36">
        <f>Inputs!$B$12*(1+$B4517)^1*$C4517+Inputs!$B$29*(1+$D4517)^1*Inputs!$B$19+Inputs!$B$30*(1+$E4517)^1*Inputs!$B$20+Inputs!$B$31*(1+$F4517)^1*Inputs!$B$21+Inputs!$B$22*(1+Inputs!$B$23)^1</f>
        <v>13037.247753743008</v>
      </c>
      <c r="S4517" s="36">
        <f>Inputs!$B$12*(1+$B4517)^2*$C4517+Inputs!$B$29*(1+$D4517)^2*Inputs!$B$19+Inputs!$B$30*(1+$E4517)^2*Inputs!$B$20+Inputs!$B$31*(1+$F4517)^2*Inputs!$B$21+Inputs!$B$22*(1+Inputs!$B$23)^2</f>
        <v>14794.917303228762</v>
      </c>
      <c r="T4517" s="36">
        <f>Inputs!$B$12*(1+$B4517)^3*$C4517+Inputs!$B$29*(1+$D4517)^3*Inputs!$B$19+Inputs!$B$30*(1+$E4517)^3*Inputs!$B$20+Inputs!$B$31*(1+$F4517)^3*Inputs!$B$21+Inputs!$B$22*(1+Inputs!$B$23)^3</f>
        <v>17063.409057058241</v>
      </c>
      <c r="U4517" s="36">
        <f>Inputs!$B$12*(1+$B4517)^4*$C4517+Inputs!$B$29*(1+$D4517)^4*Inputs!$B$19+Inputs!$B$30*(1+$E4517)^4*Inputs!$B$20+Inputs!$B$31*(1+$F4517)^4*Inputs!$B$21+Inputs!$B$22*(1+Inputs!$B$23)^4</f>
        <v>20005.287128745556</v>
      </c>
      <c r="V4517" s="35">
        <f>Inputs!$B$13/(Q4517*(1-$G4517))</f>
        <v>1.2883091203990764</v>
      </c>
      <c r="W4517" s="36">
        <f>Inputs!$B$13</f>
        <v>12660</v>
      </c>
      <c r="X4517" s="36">
        <f t="shared" si="703"/>
        <v>13700.456699903159</v>
      </c>
      <c r="Y4517" s="36">
        <f t="shared" si="704"/>
        <v>15041.529804754429</v>
      </c>
      <c r="Z4517" s="36">
        <f t="shared" si="705"/>
        <v>16764.238765065322</v>
      </c>
      <c r="AA4517" s="36">
        <f t="shared" si="706"/>
        <v>18970.324739945823</v>
      </c>
      <c r="AB4517" s="36">
        <f t="shared" si="707"/>
        <v>58738.914585713537</v>
      </c>
      <c r="AC4517" s="36">
        <f t="shared" si="708"/>
        <v>314768.16095957643</v>
      </c>
      <c r="AD4517" s="36">
        <f t="shared" si="709"/>
        <v>203275.78019313893</v>
      </c>
    </row>
    <row r="4518" spans="1:30" ht="14.25" customHeight="1" x14ac:dyDescent="0.25">
      <c r="A4518" s="16">
        <v>4502</v>
      </c>
      <c r="B4518" s="34">
        <v>0.32254789541905099</v>
      </c>
      <c r="C4518" s="34">
        <v>6.0392549259714302E-2</v>
      </c>
      <c r="D4518" s="34">
        <v>2.2212470323379301E-2</v>
      </c>
      <c r="E4518" s="34">
        <v>4.6344951610432603E-2</v>
      </c>
      <c r="F4518" s="34">
        <v>1.3700938219150499E-2</v>
      </c>
      <c r="G4518" s="34">
        <v>0.175588595924692</v>
      </c>
      <c r="H4518" s="35">
        <v>1.04916191446195</v>
      </c>
      <c r="I4518" s="34">
        <v>9.6460882303533294E-2</v>
      </c>
      <c r="J4518" s="34">
        <v>3.3249000026335199E-2</v>
      </c>
      <c r="K4518" s="36">
        <f>Inputs!$B$12*(1+$B4518)^4</f>
        <v>183567.96160027824</v>
      </c>
      <c r="L4518" s="36">
        <f t="shared" si="700"/>
        <v>17189.577379055219</v>
      </c>
      <c r="M4518" s="36">
        <f t="shared" si="701"/>
        <v>232557.79601224669</v>
      </c>
      <c r="N4518" s="37">
        <f>M4518/Inputs!$B$6</f>
        <v>354.5088353845224</v>
      </c>
      <c r="O4518" s="38">
        <f>IF(N4518&gt;Inputs!$B$4,1,0)</f>
        <v>0</v>
      </c>
      <c r="P4518" s="34">
        <f t="shared" si="702"/>
        <v>6.3211882277198095E-2</v>
      </c>
      <c r="Q4518" s="36">
        <f>Inputs!$B$12*(1+$B4518)^0*$C4518+Inputs!$B$29*(1+$D4518)^0*Inputs!$B$19+Inputs!$B$30*(1+$E4518)^0*Inputs!$B$20+Inputs!$B$31*(1+$F4518)^0*Inputs!$B$21+Inputs!$B$22*(1+Inputs!$B$23)^0</f>
        <v>11645.596983009778</v>
      </c>
      <c r="R4518" s="36">
        <f>Inputs!$B$12*(1+$B4518)^1*$C4518+Inputs!$B$29*(1+$D4518)^1*Inputs!$B$19+Inputs!$B$30*(1+$E4518)^1*Inputs!$B$20+Inputs!$B$31*(1+$F4518)^1*Inputs!$B$21+Inputs!$B$22*(1+Inputs!$B$23)^1</f>
        <v>12996.812605434074</v>
      </c>
      <c r="S4518" s="36">
        <f>Inputs!$B$12*(1+$B4518)^2*$C4518+Inputs!$B$29*(1+$D4518)^2*Inputs!$B$19+Inputs!$B$30*(1+$E4518)^2*Inputs!$B$20+Inputs!$B$31*(1+$F4518)^2*Inputs!$B$21+Inputs!$B$22*(1+Inputs!$B$23)^2</f>
        <v>14730.808873042992</v>
      </c>
      <c r="T4518" s="36">
        <f>Inputs!$B$12*(1+$B4518)^3*$C4518+Inputs!$B$29*(1+$D4518)^3*Inputs!$B$19+Inputs!$B$30*(1+$E4518)^3*Inputs!$B$20+Inputs!$B$31*(1+$F4518)^3*Inputs!$B$21+Inputs!$B$22*(1+Inputs!$B$23)^3</f>
        <v>16969.416756956867</v>
      </c>
      <c r="U4518" s="36">
        <f>Inputs!$B$12*(1+$B4518)^4*$C4518+Inputs!$B$29*(1+$D4518)^4*Inputs!$B$19+Inputs!$B$30*(1+$E4518)^4*Inputs!$B$20+Inputs!$B$31*(1+$F4518)^4*Inputs!$B$21+Inputs!$B$22*(1+Inputs!$B$23)^4</f>
        <v>19873.698257931592</v>
      </c>
      <c r="V4518" s="35">
        <f>Inputs!$B$13/(Q4518*(1-$G4518))</f>
        <v>1.3186452006646743</v>
      </c>
      <c r="W4518" s="36">
        <f>Inputs!$B$13</f>
        <v>12660</v>
      </c>
      <c r="X4518" s="36">
        <f t="shared" si="703"/>
        <v>13407.055276740815</v>
      </c>
      <c r="Y4518" s="36">
        <f t="shared" si="704"/>
        <v>14377.617021453751</v>
      </c>
      <c r="Z4518" s="36">
        <f t="shared" si="705"/>
        <v>15620.048115540134</v>
      </c>
      <c r="AA4518" s="36">
        <f t="shared" si="706"/>
        <v>17189.577379055219</v>
      </c>
      <c r="AB4518" s="36">
        <f t="shared" si="707"/>
        <v>55259.011185784475</v>
      </c>
      <c r="AC4518" s="36">
        <f t="shared" si="708"/>
        <v>280977.45230711059</v>
      </c>
      <c r="AD4518" s="36">
        <f t="shared" si="709"/>
        <v>177298.78482646222</v>
      </c>
    </row>
    <row r="4519" spans="1:30" ht="14.25" customHeight="1" x14ac:dyDescent="0.25">
      <c r="A4519" s="16">
        <v>4503</v>
      </c>
      <c r="B4519" s="34">
        <v>0.43495901472656801</v>
      </c>
      <c r="C4519" s="34">
        <v>0.10823444178755701</v>
      </c>
      <c r="D4519" s="34">
        <v>3.8629697801113999E-2</v>
      </c>
      <c r="E4519" s="34">
        <v>4.8237349998747299E-2</v>
      </c>
      <c r="F4519" s="34">
        <v>1.9432993064511898E-2</v>
      </c>
      <c r="G4519" s="34">
        <v>0.213965738951646</v>
      </c>
      <c r="H4519" s="35">
        <v>1.07254495578049</v>
      </c>
      <c r="I4519" s="34">
        <v>0.102815015216262</v>
      </c>
      <c r="J4519" s="34">
        <v>2.1692475397270702E-2</v>
      </c>
      <c r="K4519" s="36">
        <f>Inputs!$B$12*(1+$B4519)^4</f>
        <v>254395.39064609105</v>
      </c>
      <c r="L4519" s="36">
        <f t="shared" si="700"/>
        <v>30931.306068470512</v>
      </c>
      <c r="M4519" s="36">
        <f t="shared" si="701"/>
        <v>311928.61284880678</v>
      </c>
      <c r="N4519" s="37">
        <f>M4519/Inputs!$B$6</f>
        <v>475.50093422074201</v>
      </c>
      <c r="O4519" s="38">
        <f>IF(N4519&gt;Inputs!$B$4,1,0)</f>
        <v>1</v>
      </c>
      <c r="P4519" s="34">
        <f t="shared" si="702"/>
        <v>8.1122539818991299E-2</v>
      </c>
      <c r="Q4519" s="36">
        <f>Inputs!$B$12*(1+$B4519)^0*$C4519+Inputs!$B$29*(1+$D4519)^0*Inputs!$B$19+Inputs!$B$30*(1+$E4519)^0*Inputs!$B$20+Inputs!$B$31*(1+$F4519)^0*Inputs!$B$21+Inputs!$B$22*(1+Inputs!$B$23)^0</f>
        <v>14516.110534680342</v>
      </c>
      <c r="R4519" s="36">
        <f>Inputs!$B$12*(1+$B4519)^1*$C4519+Inputs!$B$29*(1+$D4519)^1*Inputs!$B$19+Inputs!$B$30*(1+$E4519)^1*Inputs!$B$20+Inputs!$B$31*(1+$F4519)^1*Inputs!$B$21+Inputs!$B$22*(1+Inputs!$B$23)^1</f>
        <v>17607.985723227983</v>
      </c>
      <c r="S4519" s="36">
        <f>Inputs!$B$12*(1+$B4519)^2*$C4519+Inputs!$B$29*(1+$D4519)^2*Inputs!$B$19+Inputs!$B$30*(1+$E4519)^2*Inputs!$B$20+Inputs!$B$31*(1+$F4519)^2*Inputs!$B$21+Inputs!$B$22*(1+Inputs!$B$23)^2</f>
        <v>21938.867122730069</v>
      </c>
      <c r="T4519" s="36">
        <f>Inputs!$B$12*(1+$B4519)^3*$C4519+Inputs!$B$29*(1+$D4519)^3*Inputs!$B$19+Inputs!$B$30*(1+$E4519)^3*Inputs!$B$20+Inputs!$B$31*(1+$F4519)^3*Inputs!$B$21+Inputs!$B$22*(1+Inputs!$B$23)^3</f>
        <v>28043.591878071049</v>
      </c>
      <c r="U4519" s="36">
        <f>Inputs!$B$12*(1+$B4519)^4*$C4519+Inputs!$B$29*(1+$D4519)^4*Inputs!$B$19+Inputs!$B$30*(1+$E4519)^4*Inputs!$B$20+Inputs!$B$31*(1+$F4519)^4*Inputs!$B$21+Inputs!$B$22*(1+Inputs!$B$23)^4</f>
        <v>36689.456429176018</v>
      </c>
      <c r="V4519" s="35">
        <f>Inputs!$B$13/(Q4519*(1-$G4519))</f>
        <v>1.1095374437133463</v>
      </c>
      <c r="W4519" s="36">
        <f>Inputs!$B$13</f>
        <v>12660</v>
      </c>
      <c r="X4519" s="36">
        <f t="shared" si="703"/>
        <v>15228.532402791136</v>
      </c>
      <c r="Y4519" s="36">
        <f t="shared" si="704"/>
        <v>18814.679494220407</v>
      </c>
      <c r="Z4519" s="36">
        <f t="shared" si="705"/>
        <v>23846.207155371747</v>
      </c>
      <c r="AA4519" s="36">
        <f t="shared" si="706"/>
        <v>30931.306068470512</v>
      </c>
      <c r="AB4519" s="36">
        <f t="shared" si="707"/>
        <v>73112.535137021303</v>
      </c>
      <c r="AC4519" s="36">
        <f t="shared" si="708"/>
        <v>389562.2934745439</v>
      </c>
      <c r="AD4519" s="36">
        <f t="shared" si="709"/>
        <v>238816.0777117855</v>
      </c>
    </row>
    <row r="4520" spans="1:30" ht="14.25" customHeight="1" x14ac:dyDescent="0.25">
      <c r="A4520" s="16">
        <v>4504</v>
      </c>
      <c r="B4520" s="34">
        <v>0.36198654747317599</v>
      </c>
      <c r="C4520" s="34">
        <v>6.4491370248590293E-2</v>
      </c>
      <c r="D4520" s="34">
        <v>3.0150143548641699E-2</v>
      </c>
      <c r="E4520" s="34">
        <v>6.8705961635558296E-2</v>
      </c>
      <c r="F4520" s="34">
        <v>-1.5773188089562001E-2</v>
      </c>
      <c r="G4520" s="34">
        <v>0.168785706383907</v>
      </c>
      <c r="H4520" s="35">
        <v>1.0740505963979601</v>
      </c>
      <c r="I4520" s="34">
        <v>9.4957740291939804E-2</v>
      </c>
      <c r="J4520" s="34">
        <v>3.1122911551557102E-2</v>
      </c>
      <c r="K4520" s="36">
        <f>Inputs!$B$12*(1+$B4520)^4</f>
        <v>206463.13733707921</v>
      </c>
      <c r="L4520" s="36">
        <f t="shared" si="700"/>
        <v>19597.020639712042</v>
      </c>
      <c r="M4520" s="36">
        <f t="shared" si="701"/>
        <v>259982.23225586981</v>
      </c>
      <c r="N4520" s="37">
        <f>M4520/Inputs!$B$6</f>
        <v>396.31437843882594</v>
      </c>
      <c r="O4520" s="38">
        <f>IF(N4520&gt;Inputs!$B$4,1,0)</f>
        <v>1</v>
      </c>
      <c r="P4520" s="34">
        <f t="shared" si="702"/>
        <v>6.383482874038271E-2</v>
      </c>
      <c r="Q4520" s="36">
        <f>Inputs!$B$12*(1+$B4520)^0*$C4520+Inputs!$B$29*(1+$D4520)^0*Inputs!$B$19+Inputs!$B$30*(1+$E4520)^0*Inputs!$B$20+Inputs!$B$31*(1+$F4520)^0*Inputs!$B$21+Inputs!$B$22*(1+Inputs!$B$23)^0</f>
        <v>11891.526242342337</v>
      </c>
      <c r="R4520" s="36">
        <f>Inputs!$B$12*(1+$B4520)^1*$C4520+Inputs!$B$29*(1+$D4520)^1*Inputs!$B$19+Inputs!$B$30*(1+$E4520)^1*Inputs!$B$20+Inputs!$B$31*(1+$F4520)^1*Inputs!$B$21+Inputs!$B$22*(1+Inputs!$B$23)^1</f>
        <v>13423.976562215536</v>
      </c>
      <c r="S4520" s="36">
        <f>Inputs!$B$12*(1+$B4520)^2*$C4520+Inputs!$B$29*(1+$D4520)^2*Inputs!$B$19+Inputs!$B$30*(1+$E4520)^2*Inputs!$B$20+Inputs!$B$31*(1+$F4520)^2*Inputs!$B$21+Inputs!$B$22*(1+Inputs!$B$23)^2</f>
        <v>15477.363074642497</v>
      </c>
      <c r="T4520" s="36">
        <f>Inputs!$B$12*(1+$B4520)^3*$C4520+Inputs!$B$29*(1+$D4520)^3*Inputs!$B$19+Inputs!$B$30*(1+$E4520)^3*Inputs!$B$20+Inputs!$B$31*(1+$F4520)^3*Inputs!$B$21+Inputs!$B$22*(1+Inputs!$B$23)^3</f>
        <v>18236.050298650247</v>
      </c>
      <c r="U4520" s="36">
        <f>Inputs!$B$12*(1+$B4520)^4*$C4520+Inputs!$B$29*(1+$D4520)^4*Inputs!$B$19+Inputs!$B$30*(1+$E4520)^4*Inputs!$B$20+Inputs!$B$31*(1+$F4520)^4*Inputs!$B$21+Inputs!$B$22*(1+Inputs!$B$23)^4</f>
        <v>21950.898755633287</v>
      </c>
      <c r="V4520" s="35">
        <f>Inputs!$B$13/(Q4520*(1-$G4520))</f>
        <v>1.2808052653877058</v>
      </c>
      <c r="W4520" s="36">
        <f>Inputs!$B$13</f>
        <v>12660</v>
      </c>
      <c r="X4520" s="36">
        <f t="shared" si="703"/>
        <v>13714.730295000087</v>
      </c>
      <c r="Y4520" s="36">
        <f t="shared" si="704"/>
        <v>15147.61670686015</v>
      </c>
      <c r="Z4520" s="36">
        <f t="shared" si="705"/>
        <v>17064.029682640015</v>
      </c>
      <c r="AA4520" s="36">
        <f t="shared" si="706"/>
        <v>19597.020639712042</v>
      </c>
      <c r="AB4520" s="36">
        <f t="shared" si="707"/>
        <v>58861.889929676639</v>
      </c>
      <c r="AC4520" s="36">
        <f t="shared" si="708"/>
        <v>316550.34373065806</v>
      </c>
      <c r="AD4520" s="36">
        <f t="shared" si="709"/>
        <v>201120.34232619317</v>
      </c>
    </row>
    <row r="4521" spans="1:30" ht="14.25" customHeight="1" x14ac:dyDescent="0.25">
      <c r="A4521" s="16">
        <v>4505</v>
      </c>
      <c r="B4521" s="34">
        <v>0.122537841484917</v>
      </c>
      <c r="C4521" s="34">
        <v>7.4451174828758196E-2</v>
      </c>
      <c r="D4521" s="34">
        <v>2.5049452328650499E-2</v>
      </c>
      <c r="E4521" s="34">
        <v>3.6715240113749499E-2</v>
      </c>
      <c r="F4521" s="34">
        <v>1.2840398478230401E-2</v>
      </c>
      <c r="G4521" s="34">
        <v>0.18090449365047601</v>
      </c>
      <c r="H4521" s="35">
        <v>1.05255288340108</v>
      </c>
      <c r="I4521" s="34">
        <v>9.6420141391900596E-2</v>
      </c>
      <c r="J4521" s="34">
        <v>2.8588725518324198E-2</v>
      </c>
      <c r="K4521" s="36">
        <f>Inputs!$B$12*(1+$B4521)^4</f>
        <v>95269.790780628537</v>
      </c>
      <c r="L4521" s="36">
        <f t="shared" si="700"/>
        <v>13617.736988197057</v>
      </c>
      <c r="M4521" s="36">
        <f t="shared" si="701"/>
        <v>180376.96630810044</v>
      </c>
      <c r="N4521" s="37">
        <f>M4521/Inputs!$B$6</f>
        <v>274.96488766478728</v>
      </c>
      <c r="O4521" s="38">
        <f>IF(N4521&gt;Inputs!$B$4,1,0)</f>
        <v>0</v>
      </c>
      <c r="P4521" s="34">
        <f t="shared" si="702"/>
        <v>6.7831415873576398E-2</v>
      </c>
      <c r="Q4521" s="36">
        <f>Inputs!$B$12*(1+$B4521)^0*$C4521+Inputs!$B$29*(1+$D4521)^0*Inputs!$B$19+Inputs!$B$30*(1+$E4521)^0*Inputs!$B$20+Inputs!$B$31*(1+$F4521)^0*Inputs!$B$21+Inputs!$B$22*(1+Inputs!$B$23)^0</f>
        <v>12489.114517152415</v>
      </c>
      <c r="R4521" s="36">
        <f>Inputs!$B$12*(1+$B4521)^1*$C4521+Inputs!$B$29*(1+$D4521)^1*Inputs!$B$19+Inputs!$B$30*(1+$E4521)^1*Inputs!$B$20+Inputs!$B$31*(1+$F4521)^1*Inputs!$B$21+Inputs!$B$22*(1+Inputs!$B$23)^1</f>
        <v>13200.247495315529</v>
      </c>
      <c r="S4521" s="36">
        <f>Inputs!$B$12*(1+$B4521)^2*$C4521+Inputs!$B$29*(1+$D4521)^2*Inputs!$B$19+Inputs!$B$30*(1+$E4521)^2*Inputs!$B$20+Inputs!$B$31*(1+$F4521)^2*Inputs!$B$21+Inputs!$B$22*(1+Inputs!$B$23)^2</f>
        <v>13982.583786257826</v>
      </c>
      <c r="T4521" s="36">
        <f>Inputs!$B$12*(1+$B4521)^3*$C4521+Inputs!$B$29*(1+$D4521)^3*Inputs!$B$19+Inputs!$B$30*(1+$E4521)^3*Inputs!$B$20+Inputs!$B$31*(1+$F4521)^3*Inputs!$B$21+Inputs!$B$22*(1+Inputs!$B$23)^3</f>
        <v>14844.466210514865</v>
      </c>
      <c r="U4521" s="36">
        <f>Inputs!$B$12*(1+$B4521)^4*$C4521+Inputs!$B$29*(1+$D4521)^4*Inputs!$B$19+Inputs!$B$30*(1+$E4521)^4*Inputs!$B$20+Inputs!$B$31*(1+$F4521)^4*Inputs!$B$21+Inputs!$B$22*(1+Inputs!$B$23)^4</f>
        <v>15795.248880833875</v>
      </c>
      <c r="V4521" s="35">
        <f>Inputs!$B$13/(Q4521*(1-$G4521))</f>
        <v>1.2375635640052609</v>
      </c>
      <c r="W4521" s="36">
        <f>Inputs!$B$13</f>
        <v>12660</v>
      </c>
      <c r="X4521" s="36">
        <f t="shared" si="703"/>
        <v>12880.767182925501</v>
      </c>
      <c r="Y4521" s="36">
        <f t="shared" si="704"/>
        <v>13114.433760957138</v>
      </c>
      <c r="Z4521" s="36">
        <f t="shared" si="705"/>
        <v>13360.415807066267</v>
      </c>
      <c r="AA4521" s="36">
        <f t="shared" si="706"/>
        <v>13617.736988197057</v>
      </c>
      <c r="AB4521" s="36">
        <f t="shared" si="707"/>
        <v>50051.047827752336</v>
      </c>
      <c r="AC4521" s="36">
        <f t="shared" si="708"/>
        <v>206497.98552398747</v>
      </c>
      <c r="AD4521" s="36">
        <f t="shared" si="709"/>
        <v>130325.91848034809</v>
      </c>
    </row>
    <row r="4522" spans="1:30" ht="14.25" customHeight="1" x14ac:dyDescent="0.25">
      <c r="A4522" s="16">
        <v>4506</v>
      </c>
      <c r="B4522" s="34">
        <v>0.46784881257539501</v>
      </c>
      <c r="C4522" s="34">
        <v>5.15428446869554E-2</v>
      </c>
      <c r="D4522" s="34">
        <v>4.0414425498938998E-2</v>
      </c>
      <c r="E4522" s="34">
        <v>3.4288341849966403E-2</v>
      </c>
      <c r="F4522" s="34">
        <v>4.7515234707980296E-3</v>
      </c>
      <c r="G4522" s="34">
        <v>0.18327080858827599</v>
      </c>
      <c r="H4522" s="35">
        <v>1.0171103867276601</v>
      </c>
      <c r="I4522" s="34">
        <v>0.100271704137136</v>
      </c>
      <c r="J4522" s="34">
        <v>2.4535695402651801E-2</v>
      </c>
      <c r="K4522" s="36">
        <f>Inputs!$B$12*(1+$B4522)^4</f>
        <v>278532.93389644619</v>
      </c>
      <c r="L4522" s="36">
        <f t="shared" si="700"/>
        <v>19193.44335976008</v>
      </c>
      <c r="M4522" s="36">
        <f t="shared" si="701"/>
        <v>218073.99226381333</v>
      </c>
      <c r="N4522" s="37">
        <f>M4522/Inputs!$B$6</f>
        <v>332.42986625581301</v>
      </c>
      <c r="O4522" s="38">
        <f>IF(N4522&gt;Inputs!$B$4,1,0)</f>
        <v>0</v>
      </c>
      <c r="P4522" s="34">
        <f t="shared" si="702"/>
        <v>7.5736008734484203E-2</v>
      </c>
      <c r="Q4522" s="36">
        <f>Inputs!$B$12*(1+$B4522)^0*$C4522+Inputs!$B$29*(1+$D4522)^0*Inputs!$B$19+Inputs!$B$30*(1+$E4522)^0*Inputs!$B$20+Inputs!$B$31*(1+$F4522)^0*Inputs!$B$21+Inputs!$B$22*(1+Inputs!$B$23)^0</f>
        <v>11114.614708644247</v>
      </c>
      <c r="R4522" s="36">
        <f>Inputs!$B$12*(1+$B4522)^1*$C4522+Inputs!$B$29*(1+$D4522)^1*Inputs!$B$19+Inputs!$B$30*(1+$E4522)^1*Inputs!$B$20+Inputs!$B$31*(1+$F4522)^1*Inputs!$B$21+Inputs!$B$22*(1+Inputs!$B$23)^1</f>
        <v>12733.307479454368</v>
      </c>
      <c r="S4522" s="36">
        <f>Inputs!$B$12*(1+$B4522)^2*$C4522+Inputs!$B$29*(1+$D4522)^2*Inputs!$B$19+Inputs!$B$30*(1+$E4522)^2*Inputs!$B$20+Inputs!$B$31*(1+$F4522)^2*Inputs!$B$21+Inputs!$B$22*(1+Inputs!$B$23)^2</f>
        <v>15035.281159457674</v>
      </c>
      <c r="T4522" s="36">
        <f>Inputs!$B$12*(1+$B4522)^3*$C4522+Inputs!$B$29*(1+$D4522)^3*Inputs!$B$19+Inputs!$B$30*(1+$E4522)^3*Inputs!$B$20+Inputs!$B$31*(1+$F4522)^3*Inputs!$B$21+Inputs!$B$22*(1+Inputs!$B$23)^3</f>
        <v>18337.484454085519</v>
      </c>
      <c r="U4522" s="36">
        <f>Inputs!$B$12*(1+$B4522)^4*$C4522+Inputs!$B$29*(1+$D4522)^4*Inputs!$B$19+Inputs!$B$30*(1+$E4522)^4*Inputs!$B$20+Inputs!$B$31*(1+$F4522)^4*Inputs!$B$21+Inputs!$B$22*(1+Inputs!$B$23)^4</f>
        <v>23105.040159818993</v>
      </c>
      <c r="V4522" s="35">
        <f>Inputs!$B$13/(Q4522*(1-$G4522))</f>
        <v>1.3946371028716533</v>
      </c>
      <c r="W4522" s="36">
        <f>Inputs!$B$13</f>
        <v>12660</v>
      </c>
      <c r="X4522" s="36">
        <f t="shared" si="703"/>
        <v>13522.219420247513</v>
      </c>
      <c r="Y4522" s="36">
        <f t="shared" si="704"/>
        <v>14807.831764280012</v>
      </c>
      <c r="Z4522" s="36">
        <f t="shared" si="705"/>
        <v>16646.548633420174</v>
      </c>
      <c r="AA4522" s="36">
        <f t="shared" si="706"/>
        <v>19193.44335976008</v>
      </c>
      <c r="AB4522" s="36">
        <f t="shared" si="707"/>
        <v>57054.722080018124</v>
      </c>
      <c r="AC4522" s="36">
        <f t="shared" si="708"/>
        <v>259643.57203853549</v>
      </c>
      <c r="AD4522" s="36">
        <f t="shared" si="709"/>
        <v>161019.27018379519</v>
      </c>
    </row>
    <row r="4523" spans="1:30" ht="14.25" customHeight="1" x14ac:dyDescent="0.25">
      <c r="A4523" s="16">
        <v>4507</v>
      </c>
      <c r="B4523" s="34">
        <v>0.278841335700514</v>
      </c>
      <c r="C4523" s="34">
        <v>9.1492670383498606E-2</v>
      </c>
      <c r="D4523" s="34">
        <v>3.3736126439079403E-2</v>
      </c>
      <c r="E4523" s="34">
        <v>3.8127552480892703E-2</v>
      </c>
      <c r="F4523" s="34">
        <v>1.3487652804162101E-2</v>
      </c>
      <c r="G4523" s="34">
        <v>0.19272520086263001</v>
      </c>
      <c r="H4523" s="35">
        <v>1.13398588790753</v>
      </c>
      <c r="I4523" s="34">
        <v>0.101892074706961</v>
      </c>
      <c r="J4523" s="34">
        <v>3.1799767168480299E-2</v>
      </c>
      <c r="K4523" s="36">
        <f>Inputs!$B$12*(1+$B4523)^4</f>
        <v>160478.89012600164</v>
      </c>
      <c r="L4523" s="36">
        <f t="shared" si="700"/>
        <v>21547.549226093346</v>
      </c>
      <c r="M4523" s="36">
        <f t="shared" si="701"/>
        <v>256329.74438361838</v>
      </c>
      <c r="N4523" s="37">
        <f>M4523/Inputs!$B$6</f>
        <v>390.7465615603939</v>
      </c>
      <c r="O4523" s="38">
        <f>IF(N4523&gt;Inputs!$B$4,1,0)</f>
        <v>0</v>
      </c>
      <c r="P4523" s="34">
        <f t="shared" si="702"/>
        <v>7.0092307538480697E-2</v>
      </c>
      <c r="Q4523" s="36">
        <f>Inputs!$B$12*(1+$B4523)^0*$C4523+Inputs!$B$29*(1+$D4523)^0*Inputs!$B$19+Inputs!$B$30*(1+$E4523)^0*Inputs!$B$20+Inputs!$B$31*(1+$F4523)^0*Inputs!$B$21+Inputs!$B$22*(1+Inputs!$B$23)^0</f>
        <v>13511.604250436838</v>
      </c>
      <c r="R4523" s="36">
        <f>Inputs!$B$12*(1+$B4523)^1*$C4523+Inputs!$B$29*(1+$D4523)^1*Inputs!$B$19+Inputs!$B$30*(1+$E4523)^1*Inputs!$B$20+Inputs!$B$31*(1+$F4523)^1*Inputs!$B$21+Inputs!$B$22*(1+Inputs!$B$23)^1</f>
        <v>15241.190418904305</v>
      </c>
      <c r="S4523" s="36">
        <f>Inputs!$B$12*(1+$B4523)^2*$C4523+Inputs!$B$29*(1+$D4523)^2*Inputs!$B$19+Inputs!$B$30*(1+$E4523)^2*Inputs!$B$20+Inputs!$B$31*(1+$F4523)^2*Inputs!$B$21+Inputs!$B$22*(1+Inputs!$B$23)^2</f>
        <v>17403.758271650106</v>
      </c>
      <c r="T4523" s="36">
        <f>Inputs!$B$12*(1+$B4523)^3*$C4523+Inputs!$B$29*(1+$D4523)^3*Inputs!$B$19+Inputs!$B$30*(1+$E4523)^3*Inputs!$B$20+Inputs!$B$31*(1+$F4523)^3*Inputs!$B$21+Inputs!$B$22*(1+Inputs!$B$23)^3</f>
        <v>20118.539585285012</v>
      </c>
      <c r="U4523" s="36">
        <f>Inputs!$B$12*(1+$B4523)^4*$C4523+Inputs!$B$29*(1+$D4523)^4*Inputs!$B$19+Inputs!$B$30*(1+$E4523)^4*Inputs!$B$20+Inputs!$B$31*(1+$F4523)^4*Inputs!$B$21+Inputs!$B$22*(1+Inputs!$B$23)^4</f>
        <v>23537.960861429572</v>
      </c>
      <c r="V4523" s="35">
        <f>Inputs!$B$13/(Q4523*(1-$G4523))</f>
        <v>1.1606610061186218</v>
      </c>
      <c r="W4523" s="36">
        <f>Inputs!$B$13</f>
        <v>12660</v>
      </c>
      <c r="X4523" s="36">
        <f t="shared" si="703"/>
        <v>14198.522946872803</v>
      </c>
      <c r="Y4523" s="36">
        <f t="shared" si="704"/>
        <v>16119.453242196356</v>
      </c>
      <c r="Z4523" s="36">
        <f t="shared" si="705"/>
        <v>18525.589181630261</v>
      </c>
      <c r="AA4523" s="36">
        <f t="shared" si="706"/>
        <v>21547.549226093346</v>
      </c>
      <c r="AB4523" s="36">
        <f t="shared" si="707"/>
        <v>61063.284788866826</v>
      </c>
      <c r="AC4523" s="36">
        <f t="shared" si="708"/>
        <v>317192.52875686379</v>
      </c>
      <c r="AD4523" s="36">
        <f t="shared" si="709"/>
        <v>195266.45959475156</v>
      </c>
    </row>
    <row r="4524" spans="1:30" ht="14.25" customHeight="1" x14ac:dyDescent="0.25">
      <c r="A4524" s="16">
        <v>4508</v>
      </c>
      <c r="B4524" s="34">
        <v>0.46181096964623702</v>
      </c>
      <c r="C4524" s="34">
        <v>6.2472411749757401E-2</v>
      </c>
      <c r="D4524" s="34">
        <v>3.02188492289098E-2</v>
      </c>
      <c r="E4524" s="34">
        <v>5.6391896802501E-2</v>
      </c>
      <c r="F4524" s="34">
        <v>-4.8122252266992E-3</v>
      </c>
      <c r="G4524" s="34">
        <v>0.19059306104204399</v>
      </c>
      <c r="H4524" s="35">
        <v>1.04042043436952</v>
      </c>
      <c r="I4524" s="34">
        <v>9.2062762973401699E-2</v>
      </c>
      <c r="J4524" s="34">
        <v>2.5943458567567499E-2</v>
      </c>
      <c r="K4524" s="36">
        <f>Inputs!$B$12*(1+$B4524)^4</f>
        <v>273978.26849601476</v>
      </c>
      <c r="L4524" s="36">
        <f t="shared" si="700"/>
        <v>21723.728178927555</v>
      </c>
      <c r="M4524" s="36">
        <f t="shared" si="701"/>
        <v>279065.69894258224</v>
      </c>
      <c r="N4524" s="37">
        <f>M4524/Inputs!$B$6</f>
        <v>425.40502887588758</v>
      </c>
      <c r="O4524" s="38">
        <f>IF(N4524&gt;Inputs!$B$4,1,0)</f>
        <v>1</v>
      </c>
      <c r="P4524" s="34">
        <f t="shared" si="702"/>
        <v>6.6119304405834203E-2</v>
      </c>
      <c r="Q4524" s="36">
        <f>Inputs!$B$12*(1+$B4524)^0*$C4524+Inputs!$B$29*(1+$D4524)^0*Inputs!$B$19+Inputs!$B$30*(1+$E4524)^0*Inputs!$B$20+Inputs!$B$31*(1+$F4524)^0*Inputs!$B$21+Inputs!$B$22*(1+Inputs!$B$23)^0</f>
        <v>11770.388732412364</v>
      </c>
      <c r="R4524" s="36">
        <f>Inputs!$B$12*(1+$B4524)^1*$C4524+Inputs!$B$29*(1+$D4524)^1*Inputs!$B$19+Inputs!$B$30*(1+$E4524)^1*Inputs!$B$20+Inputs!$B$31*(1+$F4524)^1*Inputs!$B$21+Inputs!$B$22*(1+Inputs!$B$23)^1</f>
        <v>13651.945729381508</v>
      </c>
      <c r="S4524" s="36">
        <f>Inputs!$B$12*(1+$B4524)^2*$C4524+Inputs!$B$29*(1+$D4524)^2*Inputs!$B$19+Inputs!$B$30*(1+$E4524)^2*Inputs!$B$20+Inputs!$B$31*(1+$F4524)^2*Inputs!$B$21+Inputs!$B$22*(1+Inputs!$B$23)^2</f>
        <v>16341.939662923109</v>
      </c>
      <c r="T4524" s="36">
        <f>Inputs!$B$12*(1+$B4524)^3*$C4524+Inputs!$B$29*(1+$D4524)^3*Inputs!$B$19+Inputs!$B$30*(1+$E4524)^3*Inputs!$B$20+Inputs!$B$31*(1+$F4524)^3*Inputs!$B$21+Inputs!$B$22*(1+Inputs!$B$23)^3</f>
        <v>20210.024109848186</v>
      </c>
      <c r="U4524" s="36">
        <f>Inputs!$B$12*(1+$B4524)^4*$C4524+Inputs!$B$29*(1+$D4524)^4*Inputs!$B$19+Inputs!$B$30*(1+$E4524)^4*Inputs!$B$20+Inputs!$B$31*(1+$F4524)^4*Inputs!$B$21+Inputs!$B$22*(1+Inputs!$B$23)^4</f>
        <v>25796.367977473888</v>
      </c>
      <c r="V4524" s="35">
        <f>Inputs!$B$13/(Q4524*(1-$G4524))</f>
        <v>1.3288500473927893</v>
      </c>
      <c r="W4524" s="36">
        <f>Inputs!$B$13</f>
        <v>12660</v>
      </c>
      <c r="X4524" s="36">
        <f t="shared" si="703"/>
        <v>13886.98058473667</v>
      </c>
      <c r="Y4524" s="36">
        <f t="shared" si="704"/>
        <v>15669.501269890829</v>
      </c>
      <c r="Z4524" s="36">
        <f t="shared" si="705"/>
        <v>18198.879169606895</v>
      </c>
      <c r="AA4524" s="36">
        <f t="shared" si="706"/>
        <v>21723.728178927555</v>
      </c>
      <c r="AB4524" s="36">
        <f t="shared" si="707"/>
        <v>62049.817790951973</v>
      </c>
      <c r="AC4524" s="36">
        <f t="shared" si="708"/>
        <v>337077.30323466746</v>
      </c>
      <c r="AD4524" s="36">
        <f t="shared" si="709"/>
        <v>217015.88115163028</v>
      </c>
    </row>
    <row r="4525" spans="1:30" ht="14.25" customHeight="1" x14ac:dyDescent="0.25">
      <c r="A4525" s="16">
        <v>4509</v>
      </c>
      <c r="B4525" s="34">
        <v>0.27566305221423798</v>
      </c>
      <c r="C4525" s="34">
        <v>8.2254724107799798E-2</v>
      </c>
      <c r="D4525" s="34">
        <v>3.97909122954977E-2</v>
      </c>
      <c r="E4525" s="34">
        <v>2.59378052510046E-2</v>
      </c>
      <c r="F4525" s="34">
        <v>2.3457618894272499E-2</v>
      </c>
      <c r="G4525" s="34">
        <v>0.191361280753893</v>
      </c>
      <c r="H4525" s="35">
        <v>1.06107829264916</v>
      </c>
      <c r="I4525" s="34">
        <v>9.4888250414766798E-2</v>
      </c>
      <c r="J4525" s="34">
        <v>2.3873393232419899E-2</v>
      </c>
      <c r="K4525" s="36">
        <f>Inputs!$B$12*(1+$B4525)^4</f>
        <v>158889.48533626573</v>
      </c>
      <c r="L4525" s="36">
        <f t="shared" si="700"/>
        <v>18936.145946668123</v>
      </c>
      <c r="M4525" s="36">
        <f t="shared" si="701"/>
        <v>231896.74219913161</v>
      </c>
      <c r="N4525" s="37">
        <f>M4525/Inputs!$B$6</f>
        <v>353.50113140111523</v>
      </c>
      <c r="O4525" s="38">
        <f>IF(N4525&gt;Inputs!$B$4,1,0)</f>
        <v>0</v>
      </c>
      <c r="P4525" s="34">
        <f t="shared" si="702"/>
        <v>7.1014857182346902E-2</v>
      </c>
      <c r="Q4525" s="36">
        <f>Inputs!$B$12*(1+$B4525)^0*$C4525+Inputs!$B$29*(1+$D4525)^0*Inputs!$B$19+Inputs!$B$30*(1+$E4525)^0*Inputs!$B$20+Inputs!$B$31*(1+$F4525)^0*Inputs!$B$21+Inputs!$B$22*(1+Inputs!$B$23)^0</f>
        <v>12957.327473894911</v>
      </c>
      <c r="R4525" s="36">
        <f>Inputs!$B$12*(1+$B4525)^1*$C4525+Inputs!$B$29*(1+$D4525)^1*Inputs!$B$19+Inputs!$B$30*(1+$E4525)^1*Inputs!$B$20+Inputs!$B$31*(1+$F4525)^1*Inputs!$B$21+Inputs!$B$22*(1+Inputs!$B$23)^1</f>
        <v>14551.039860548943</v>
      </c>
      <c r="S4525" s="36">
        <f>Inputs!$B$12*(1+$B4525)^2*$C4525+Inputs!$B$29*(1+$D4525)^2*Inputs!$B$19+Inputs!$B$30*(1+$E4525)^2*Inputs!$B$20+Inputs!$B$31*(1+$F4525)^2*Inputs!$B$21+Inputs!$B$22*(1+Inputs!$B$23)^2</f>
        <v>16527.110225886201</v>
      </c>
      <c r="T4525" s="36">
        <f>Inputs!$B$12*(1+$B4525)^3*$C4525+Inputs!$B$29*(1+$D4525)^3*Inputs!$B$19+Inputs!$B$30*(1+$E4525)^3*Inputs!$B$20+Inputs!$B$31*(1+$F4525)^3*Inputs!$B$21+Inputs!$B$22*(1+Inputs!$B$23)^3</f>
        <v>18989.169036548301</v>
      </c>
      <c r="U4525" s="36">
        <f>Inputs!$B$12*(1+$B4525)^4*$C4525+Inputs!$B$29*(1+$D4525)^4*Inputs!$B$19+Inputs!$B$30*(1+$E4525)^4*Inputs!$B$20+Inputs!$B$31*(1+$F4525)^4*Inputs!$B$21+Inputs!$B$22*(1+Inputs!$B$23)^4</f>
        <v>22069.354453431035</v>
      </c>
      <c r="V4525" s="35">
        <f>Inputs!$B$13/(Q4525*(1-$G4525))</f>
        <v>1.2082692927267542</v>
      </c>
      <c r="W4525" s="36">
        <f>Inputs!$B$13</f>
        <v>12660</v>
      </c>
      <c r="X4525" s="36">
        <f t="shared" si="703"/>
        <v>13784.160014390638</v>
      </c>
      <c r="Y4525" s="36">
        <f t="shared" si="704"/>
        <v>15164.303929116408</v>
      </c>
      <c r="Z4525" s="36">
        <f t="shared" si="705"/>
        <v>16858.300895932938</v>
      </c>
      <c r="AA4525" s="36">
        <f t="shared" si="706"/>
        <v>18936.145946668123</v>
      </c>
      <c r="AB4525" s="36">
        <f t="shared" si="707"/>
        <v>58380.691105213569</v>
      </c>
      <c r="AC4525" s="36">
        <f t="shared" si="708"/>
        <v>273016.33453089604</v>
      </c>
      <c r="AD4525" s="36">
        <f t="shared" si="709"/>
        <v>173516.05109391804</v>
      </c>
    </row>
    <row r="4526" spans="1:30" ht="14.25" customHeight="1" x14ac:dyDescent="0.25">
      <c r="A4526" s="16">
        <v>4510</v>
      </c>
      <c r="B4526" s="34">
        <v>0.25446959353676102</v>
      </c>
      <c r="C4526" s="34">
        <v>7.4591646458090105E-2</v>
      </c>
      <c r="D4526" s="34">
        <v>3.1376426632071602E-2</v>
      </c>
      <c r="E4526" s="34">
        <v>3.08406301656317E-2</v>
      </c>
      <c r="F4526" s="34">
        <v>1.3789106960708E-2</v>
      </c>
      <c r="G4526" s="34">
        <v>0.214561185456451</v>
      </c>
      <c r="H4526" s="35">
        <v>1.0591507707215899</v>
      </c>
      <c r="I4526" s="34">
        <v>9.4931077562231E-2</v>
      </c>
      <c r="J4526" s="34">
        <v>2.0655180561217099E-2</v>
      </c>
      <c r="K4526" s="36">
        <f>Inputs!$B$12*(1+$B4526)^4</f>
        <v>148590.76099372128</v>
      </c>
      <c r="L4526" s="36">
        <f t="shared" si="700"/>
        <v>16495.985139228666</v>
      </c>
      <c r="M4526" s="36">
        <f t="shared" si="701"/>
        <v>198679.02423817595</v>
      </c>
      <c r="N4526" s="37">
        <f>M4526/Inputs!$B$6</f>
        <v>302.86436621673164</v>
      </c>
      <c r="O4526" s="38">
        <f>IF(N4526&gt;Inputs!$B$4,1,0)</f>
        <v>0</v>
      </c>
      <c r="P4526" s="34">
        <f t="shared" si="702"/>
        <v>7.4275897001013905E-2</v>
      </c>
      <c r="Q4526" s="36">
        <f>Inputs!$B$12*(1+$B4526)^0*$C4526+Inputs!$B$29*(1+$D4526)^0*Inputs!$B$19+Inputs!$B$30*(1+$E4526)^0*Inputs!$B$20+Inputs!$B$31*(1+$F4526)^0*Inputs!$B$21+Inputs!$B$22*(1+Inputs!$B$23)^0</f>
        <v>12497.542814912329</v>
      </c>
      <c r="R4526" s="36">
        <f>Inputs!$B$12*(1+$B4526)^1*$C4526+Inputs!$B$29*(1+$D4526)^1*Inputs!$B$19+Inputs!$B$30*(1+$E4526)^1*Inputs!$B$20+Inputs!$B$31*(1+$F4526)^1*Inputs!$B$21+Inputs!$B$22*(1+Inputs!$B$23)^1</f>
        <v>13810.574830237441</v>
      </c>
      <c r="S4526" s="36">
        <f>Inputs!$B$12*(1+$B4526)^2*$C4526+Inputs!$B$29*(1+$D4526)^2*Inputs!$B$19+Inputs!$B$30*(1+$E4526)^2*Inputs!$B$20+Inputs!$B$31*(1+$F4526)^2*Inputs!$B$21+Inputs!$B$22*(1+Inputs!$B$23)^2</f>
        <v>15417.840126073927</v>
      </c>
      <c r="T4526" s="36">
        <f>Inputs!$B$12*(1+$B4526)^3*$C4526+Inputs!$B$29*(1+$D4526)^3*Inputs!$B$19+Inputs!$B$30*(1+$E4526)^3*Inputs!$B$20+Inputs!$B$31*(1+$F4526)^3*Inputs!$B$21+Inputs!$B$22*(1+Inputs!$B$23)^3</f>
        <v>17393.211781074249</v>
      </c>
      <c r="U4526" s="36">
        <f>Inputs!$B$12*(1+$B4526)^4*$C4526+Inputs!$B$29*(1+$D4526)^4*Inputs!$B$19+Inputs!$B$30*(1+$E4526)^4*Inputs!$B$20+Inputs!$B$31*(1+$F4526)^4*Inputs!$B$21+Inputs!$B$22*(1+Inputs!$B$23)^4</f>
        <v>19829.33321768514</v>
      </c>
      <c r="V4526" s="35">
        <f>Inputs!$B$13/(Q4526*(1-$G4526))</f>
        <v>1.289723796878057</v>
      </c>
      <c r="W4526" s="36">
        <f>Inputs!$B$13</f>
        <v>12660</v>
      </c>
      <c r="X4526" s="36">
        <f t="shared" si="703"/>
        <v>13364.823046296116</v>
      </c>
      <c r="Y4526" s="36">
        <f t="shared" si="704"/>
        <v>14222.165470148808</v>
      </c>
      <c r="Z4526" s="36">
        <f t="shared" si="705"/>
        <v>15256.862312462825</v>
      </c>
      <c r="AA4526" s="36">
        <f t="shared" si="706"/>
        <v>16495.985139228666</v>
      </c>
      <c r="AB4526" s="36">
        <f t="shared" si="707"/>
        <v>54641.554792026844</v>
      </c>
      <c r="AC4526" s="36">
        <f t="shared" si="708"/>
        <v>226678.01225725698</v>
      </c>
      <c r="AD4526" s="36">
        <f t="shared" si="709"/>
        <v>144037.4694461491</v>
      </c>
    </row>
    <row r="4527" spans="1:30" ht="14.25" customHeight="1" x14ac:dyDescent="0.25">
      <c r="A4527" s="16">
        <v>4511</v>
      </c>
      <c r="B4527" s="34">
        <v>0.354362490005452</v>
      </c>
      <c r="C4527" s="34">
        <v>7.6811050943319595E-2</v>
      </c>
      <c r="D4527" s="34">
        <v>4.9481539051765201E-2</v>
      </c>
      <c r="E4527" s="34">
        <v>3.1893276963584502E-2</v>
      </c>
      <c r="F4527" s="34">
        <v>1.05310537467088E-3</v>
      </c>
      <c r="G4527" s="34">
        <v>0.18071653172907501</v>
      </c>
      <c r="H4527" s="35">
        <v>1.111930208804</v>
      </c>
      <c r="I4527" s="34">
        <v>9.1181105320011599E-2</v>
      </c>
      <c r="J4527" s="34">
        <v>2.7622956489591701E-2</v>
      </c>
      <c r="K4527" s="36">
        <f>Inputs!$B$12*(1+$B4527)^4</f>
        <v>201878.89509323431</v>
      </c>
      <c r="L4527" s="36">
        <f t="shared" si="700"/>
        <v>22134.995149665257</v>
      </c>
      <c r="M4527" s="36">
        <f t="shared" si="701"/>
        <v>294733.28063078481</v>
      </c>
      <c r="N4527" s="37">
        <f>M4527/Inputs!$B$6</f>
        <v>449.28853754692807</v>
      </c>
      <c r="O4527" s="38">
        <f>IF(N4527&gt;Inputs!$B$4,1,0)</f>
        <v>1</v>
      </c>
      <c r="P4527" s="34">
        <f t="shared" si="702"/>
        <v>6.3558148830419894E-2</v>
      </c>
      <c r="Q4527" s="36">
        <f>Inputs!$B$12*(1+$B4527)^0*$C4527+Inputs!$B$29*(1+$D4527)^0*Inputs!$B$19+Inputs!$B$30*(1+$E4527)^0*Inputs!$B$20+Inputs!$B$31*(1+$F4527)^0*Inputs!$B$21+Inputs!$B$22*(1+Inputs!$B$23)^0</f>
        <v>12630.707084026097</v>
      </c>
      <c r="R4527" s="36">
        <f>Inputs!$B$12*(1+$B4527)^1*$C4527+Inputs!$B$29*(1+$D4527)^1*Inputs!$B$19+Inputs!$B$30*(1+$E4527)^1*Inputs!$B$20+Inputs!$B$31*(1+$F4527)^1*Inputs!$B$21+Inputs!$B$22*(1+Inputs!$B$23)^1</f>
        <v>14442.889334761443</v>
      </c>
      <c r="S4527" s="36">
        <f>Inputs!$B$12*(1+$B4527)^2*$C4527+Inputs!$B$29*(1+$D4527)^2*Inputs!$B$19+Inputs!$B$30*(1+$E4527)^2*Inputs!$B$20+Inputs!$B$31*(1+$F4527)^2*Inputs!$B$21+Inputs!$B$22*(1+Inputs!$B$23)^2</f>
        <v>16842.359524619507</v>
      </c>
      <c r="T4527" s="36">
        <f>Inputs!$B$12*(1+$B4527)^3*$C4527+Inputs!$B$29*(1+$D4527)^3*Inputs!$B$19+Inputs!$B$30*(1+$E4527)^3*Inputs!$B$20+Inputs!$B$31*(1+$F4527)^3*Inputs!$B$21+Inputs!$B$22*(1+Inputs!$B$23)^3</f>
        <v>20034.614236956906</v>
      </c>
      <c r="U4527" s="36">
        <f>Inputs!$B$12*(1+$B4527)^4*$C4527+Inputs!$B$29*(1+$D4527)^4*Inputs!$B$19+Inputs!$B$30*(1+$E4527)^4*Inputs!$B$20+Inputs!$B$31*(1+$F4527)^4*Inputs!$B$21+Inputs!$B$22*(1+Inputs!$B$23)^4</f>
        <v>24297.842368273676</v>
      </c>
      <c r="V4527" s="35">
        <f>Inputs!$B$13/(Q4527*(1-$G4527))</f>
        <v>1.2234095052665734</v>
      </c>
      <c r="W4527" s="36">
        <f>Inputs!$B$13</f>
        <v>12660</v>
      </c>
      <c r="X4527" s="36">
        <f t="shared" si="703"/>
        <v>14146.606407081486</v>
      </c>
      <c r="Y4527" s="36">
        <f t="shared" si="704"/>
        <v>16112.28720228732</v>
      </c>
      <c r="Z4527" s="36">
        <f t="shared" si="705"/>
        <v>18708.709925473933</v>
      </c>
      <c r="AA4527" s="36">
        <f t="shared" si="706"/>
        <v>22134.995149665257</v>
      </c>
      <c r="AB4527" s="36">
        <f t="shared" si="707"/>
        <v>63389.513611642753</v>
      </c>
      <c r="AC4527" s="36">
        <f t="shared" si="708"/>
        <v>357883.75804134499</v>
      </c>
      <c r="AD4527" s="36">
        <f t="shared" si="709"/>
        <v>231343.76701914205</v>
      </c>
    </row>
    <row r="4528" spans="1:30" ht="14.25" customHeight="1" x14ac:dyDescent="0.25">
      <c r="A4528" s="16">
        <v>4512</v>
      </c>
      <c r="B4528" s="34">
        <v>0.50689012842617198</v>
      </c>
      <c r="C4528" s="34">
        <v>6.6268240633933106E-2</v>
      </c>
      <c r="D4528" s="34">
        <v>4.1903045753980003E-2</v>
      </c>
      <c r="E4528" s="34">
        <v>4.8091642087434799E-2</v>
      </c>
      <c r="F4528" s="34">
        <v>2.14130985214059E-2</v>
      </c>
      <c r="G4528" s="34">
        <v>0.18482535373005499</v>
      </c>
      <c r="H4528" s="35">
        <v>1.0552862742306499</v>
      </c>
      <c r="I4528" s="34">
        <v>8.9773668807302295E-2</v>
      </c>
      <c r="J4528" s="34">
        <v>2.8277362282956901E-2</v>
      </c>
      <c r="K4528" s="36">
        <f>Inputs!$B$12*(1+$B4528)^4</f>
        <v>309369.5757512874</v>
      </c>
      <c r="L4528" s="36">
        <f t="shared" si="700"/>
        <v>25584.827133259354</v>
      </c>
      <c r="M4528" s="36">
        <f t="shared" si="701"/>
        <v>346277.66262149549</v>
      </c>
      <c r="N4528" s="37">
        <f>M4528/Inputs!$B$6</f>
        <v>527.862290581548</v>
      </c>
      <c r="O4528" s="38">
        <f>IF(N4528&gt;Inputs!$B$4,1,0)</f>
        <v>1</v>
      </c>
      <c r="P4528" s="34">
        <f t="shared" si="702"/>
        <v>6.1496306524345394E-2</v>
      </c>
      <c r="Q4528" s="36">
        <f>Inputs!$B$12*(1+$B4528)^0*$C4528+Inputs!$B$29*(1+$D4528)^0*Inputs!$B$19+Inputs!$B$30*(1+$E4528)^0*Inputs!$B$20+Inputs!$B$31*(1+$F4528)^0*Inputs!$B$21+Inputs!$B$22*(1+Inputs!$B$23)^0</f>
        <v>11998.138465462907</v>
      </c>
      <c r="R4528" s="36">
        <f>Inputs!$B$12*(1+$B4528)^1*$C4528+Inputs!$B$29*(1+$D4528)^1*Inputs!$B$19+Inputs!$B$30*(1+$E4528)^1*Inputs!$B$20+Inputs!$B$31*(1+$F4528)^1*Inputs!$B$21+Inputs!$B$22*(1+Inputs!$B$23)^1</f>
        <v>14300.172353940383</v>
      </c>
      <c r="S4528" s="36">
        <f>Inputs!$B$12*(1+$B4528)^2*$C4528+Inputs!$B$29*(1+$D4528)^2*Inputs!$B$19+Inputs!$B$30*(1+$E4528)^2*Inputs!$B$20+Inputs!$B$31*(1+$F4528)^2*Inputs!$B$21+Inputs!$B$22*(1+Inputs!$B$23)^2</f>
        <v>17635.411813431339</v>
      </c>
      <c r="T4528" s="36">
        <f>Inputs!$B$12*(1+$B4528)^3*$C4528+Inputs!$B$29*(1+$D4528)^3*Inputs!$B$19+Inputs!$B$30*(1+$E4528)^3*Inputs!$B$20+Inputs!$B$31*(1+$F4528)^3*Inputs!$B$21+Inputs!$B$22*(1+Inputs!$B$23)^3</f>
        <v>22522.204077750459</v>
      </c>
      <c r="U4528" s="36">
        <f>Inputs!$B$12*(1+$B4528)^4*$C4528+Inputs!$B$29*(1+$D4528)^4*Inputs!$B$19+Inputs!$B$30*(1+$E4528)^4*Inputs!$B$20+Inputs!$B$31*(1+$F4528)^4*Inputs!$B$21+Inputs!$B$22*(1+Inputs!$B$23)^4</f>
        <v>29741.408618839982</v>
      </c>
      <c r="V4528" s="35">
        <f>Inputs!$B$13/(Q4528*(1-$G4528))</f>
        <v>1.2944019911950531</v>
      </c>
      <c r="W4528" s="36">
        <f>Inputs!$B$13</f>
        <v>12660</v>
      </c>
      <c r="X4528" s="36">
        <f t="shared" si="703"/>
        <v>14392.171337377211</v>
      </c>
      <c r="Y4528" s="36">
        <f t="shared" si="704"/>
        <v>16889.489450675996</v>
      </c>
      <c r="Z4528" s="36">
        <f t="shared" si="705"/>
        <v>20472.072767743124</v>
      </c>
      <c r="AA4528" s="36">
        <f t="shared" si="706"/>
        <v>25584.827133259354</v>
      </c>
      <c r="AB4528" s="36">
        <f t="shared" si="707"/>
        <v>67946.279462159611</v>
      </c>
      <c r="AC4528" s="36">
        <f t="shared" si="708"/>
        <v>427802.90469376929</v>
      </c>
      <c r="AD4528" s="36">
        <f t="shared" si="709"/>
        <v>278331.38315933588</v>
      </c>
    </row>
    <row r="4529" spans="1:30" ht="14.25" customHeight="1" x14ac:dyDescent="0.25">
      <c r="A4529" s="16">
        <v>4513</v>
      </c>
      <c r="B4529" s="34">
        <v>0.43149231934135301</v>
      </c>
      <c r="C4529" s="34">
        <v>5.3632845983636698E-2</v>
      </c>
      <c r="D4529" s="34">
        <v>2.5391684287032899E-2</v>
      </c>
      <c r="E4529" s="34">
        <v>4.8320865999239598E-2</v>
      </c>
      <c r="F4529" s="34">
        <v>-1.10925256401755E-2</v>
      </c>
      <c r="G4529" s="34">
        <v>0.21799569475694699</v>
      </c>
      <c r="H4529" s="35">
        <v>1.0433897824851499</v>
      </c>
      <c r="I4529" s="34">
        <v>0.10021533493838</v>
      </c>
      <c r="J4529" s="34">
        <v>2.1432908128190799E-2</v>
      </c>
      <c r="K4529" s="36">
        <f>Inputs!$B$12*(1+$B4529)^4</f>
        <v>251945.92535006319</v>
      </c>
      <c r="L4529" s="36">
        <f t="shared" si="700"/>
        <v>17884.129740221972</v>
      </c>
      <c r="M4529" s="36">
        <f t="shared" si="701"/>
        <v>199055.70682916063</v>
      </c>
      <c r="N4529" s="37">
        <f>M4529/Inputs!$B$6</f>
        <v>303.43857748347659</v>
      </c>
      <c r="O4529" s="38">
        <f>IF(N4529&gt;Inputs!$B$4,1,0)</f>
        <v>0</v>
      </c>
      <c r="P4529" s="34">
        <f t="shared" si="702"/>
        <v>7.878242681018921E-2</v>
      </c>
      <c r="Q4529" s="36">
        <f>Inputs!$B$12*(1+$B4529)^0*$C4529+Inputs!$B$29*(1+$D4529)^0*Inputs!$B$19+Inputs!$B$30*(1+$E4529)^0*Inputs!$B$20+Inputs!$B$31*(1+$F4529)^0*Inputs!$B$21+Inputs!$B$22*(1+Inputs!$B$23)^0</f>
        <v>11240.014786445125</v>
      </c>
      <c r="R4529" s="36">
        <f>Inputs!$B$12*(1+$B4529)^1*$C4529+Inputs!$B$29*(1+$D4529)^1*Inputs!$B$19+Inputs!$B$30*(1+$E4529)^1*Inputs!$B$20+Inputs!$B$31*(1+$F4529)^1*Inputs!$B$21+Inputs!$B$22*(1+Inputs!$B$23)^1</f>
        <v>12714.547542352975</v>
      </c>
      <c r="S4529" s="36">
        <f>Inputs!$B$12*(1+$B4529)^2*$C4529+Inputs!$B$29*(1+$D4529)^2*Inputs!$B$19+Inputs!$B$30*(1+$E4529)^2*Inputs!$B$20+Inputs!$B$31*(1+$F4529)^2*Inputs!$B$21+Inputs!$B$22*(1+Inputs!$B$23)^2</f>
        <v>14794.693680524277</v>
      </c>
      <c r="T4529" s="36">
        <f>Inputs!$B$12*(1+$B4529)^3*$C4529+Inputs!$B$29*(1+$D4529)^3*Inputs!$B$19+Inputs!$B$30*(1+$E4529)^3*Inputs!$B$20+Inputs!$B$31*(1+$F4529)^3*Inputs!$B$21+Inputs!$B$22*(1+Inputs!$B$23)^3</f>
        <v>17739.246430275445</v>
      </c>
      <c r="U4529" s="36">
        <f>Inputs!$B$12*(1+$B4529)^4*$C4529+Inputs!$B$29*(1+$D4529)^4*Inputs!$B$19+Inputs!$B$30*(1+$E4529)^4*Inputs!$B$20+Inputs!$B$31*(1+$F4529)^4*Inputs!$B$21+Inputs!$B$22*(1+Inputs!$B$23)^4</f>
        <v>21918.563515367918</v>
      </c>
      <c r="V4529" s="35">
        <f>Inputs!$B$13/(Q4529*(1-$G4529))</f>
        <v>1.4403156482740977</v>
      </c>
      <c r="W4529" s="36">
        <f>Inputs!$B$13</f>
        <v>12660</v>
      </c>
      <c r="X4529" s="36">
        <f t="shared" si="703"/>
        <v>13334.173265820385</v>
      </c>
      <c r="Y4529" s="36">
        <f t="shared" si="704"/>
        <v>14367.632566429387</v>
      </c>
      <c r="Z4529" s="36">
        <f t="shared" si="705"/>
        <v>15850.632874625837</v>
      </c>
      <c r="AA4529" s="36">
        <f t="shared" si="706"/>
        <v>17884.129740221972</v>
      </c>
      <c r="AB4529" s="36">
        <f t="shared" si="707"/>
        <v>55222.278134255539</v>
      </c>
      <c r="AC4529" s="36">
        <f t="shared" si="708"/>
        <v>231871.99721466567</v>
      </c>
      <c r="AD4529" s="36">
        <f t="shared" si="709"/>
        <v>143833.42869490507</v>
      </c>
    </row>
    <row r="4530" spans="1:30" ht="14.25" customHeight="1" x14ac:dyDescent="0.25">
      <c r="A4530" s="16">
        <v>4514</v>
      </c>
      <c r="B4530" s="34">
        <v>0.36636883648546897</v>
      </c>
      <c r="C4530" s="34">
        <v>6.2887352911274397E-2</v>
      </c>
      <c r="D4530" s="34">
        <v>2.89284401754271E-2</v>
      </c>
      <c r="E4530" s="34">
        <v>3.7945686699745899E-2</v>
      </c>
      <c r="F4530" s="34">
        <v>1.52863415177594E-2</v>
      </c>
      <c r="G4530" s="34">
        <v>0.16753755968015199</v>
      </c>
      <c r="H4530" s="35">
        <v>1.0438844888182099</v>
      </c>
      <c r="I4530" s="34">
        <v>0.102549977090389</v>
      </c>
      <c r="J4530" s="34">
        <v>2.3623706368449699E-2</v>
      </c>
      <c r="K4530" s="36">
        <f>Inputs!$B$12*(1+$B4530)^4</f>
        <v>209133.22922990931</v>
      </c>
      <c r="L4530" s="36">
        <f t="shared" si="700"/>
        <v>19091.300613881165</v>
      </c>
      <c r="M4530" s="36">
        <f t="shared" si="701"/>
        <v>208964.97758266437</v>
      </c>
      <c r="N4530" s="37">
        <f>M4530/Inputs!$B$6</f>
        <v>318.54417314430543</v>
      </c>
      <c r="O4530" s="38">
        <f>IF(N4530&gt;Inputs!$B$4,1,0)</f>
        <v>0</v>
      </c>
      <c r="P4530" s="34">
        <f t="shared" si="702"/>
        <v>7.8926270721939307E-2</v>
      </c>
      <c r="Q4530" s="36">
        <f>Inputs!$B$12*(1+$B4530)^0*$C4530+Inputs!$B$29*(1+$D4530)^0*Inputs!$B$19+Inputs!$B$30*(1+$E4530)^0*Inputs!$B$20+Inputs!$B$31*(1+$F4530)^0*Inputs!$B$21+Inputs!$B$22*(1+Inputs!$B$23)^0</f>
        <v>11795.285202103387</v>
      </c>
      <c r="R4530" s="36">
        <f>Inputs!$B$12*(1+$B4530)^1*$C4530+Inputs!$B$29*(1+$D4530)^1*Inputs!$B$19+Inputs!$B$30*(1+$E4530)^1*Inputs!$B$20+Inputs!$B$31*(1+$F4530)^1*Inputs!$B$21+Inputs!$B$22*(1+Inputs!$B$23)^1</f>
        <v>13368.354188460027</v>
      </c>
      <c r="S4530" s="36">
        <f>Inputs!$B$12*(1+$B4530)^2*$C4530+Inputs!$B$29*(1+$D4530)^2*Inputs!$B$19+Inputs!$B$30*(1+$E4530)^2*Inputs!$B$20+Inputs!$B$31*(1+$F4530)^2*Inputs!$B$21+Inputs!$B$22*(1+Inputs!$B$23)^2</f>
        <v>15453.250418488627</v>
      </c>
      <c r="T4530" s="36">
        <f>Inputs!$B$12*(1+$B4530)^3*$C4530+Inputs!$B$29*(1+$D4530)^3*Inputs!$B$19+Inputs!$B$30*(1+$E4530)^3*Inputs!$B$20+Inputs!$B$31*(1+$F4530)^3*Inputs!$B$21+Inputs!$B$22*(1+Inputs!$B$23)^3</f>
        <v>18235.698851914698</v>
      </c>
      <c r="U4530" s="36">
        <f>Inputs!$B$12*(1+$B4530)^4*$C4530+Inputs!$B$29*(1+$D4530)^4*Inputs!$B$19+Inputs!$B$30*(1+$E4530)^4*Inputs!$B$20+Inputs!$B$31*(1+$F4530)^4*Inputs!$B$21+Inputs!$B$22*(1+Inputs!$B$23)^4</f>
        <v>21969.41152148386</v>
      </c>
      <c r="V4530" s="35">
        <f>Inputs!$B$13/(Q4530*(1-$G4530))</f>
        <v>1.2893196796086956</v>
      </c>
      <c r="W4530" s="36">
        <f>Inputs!$B$13</f>
        <v>12660</v>
      </c>
      <c r="X4530" s="36">
        <f t="shared" si="703"/>
        <v>13665.550246336659</v>
      </c>
      <c r="Y4530" s="36">
        <f t="shared" si="704"/>
        <v>15007.461508430662</v>
      </c>
      <c r="Z4530" s="36">
        <f t="shared" si="705"/>
        <v>16778.183695073702</v>
      </c>
      <c r="AA4530" s="36">
        <f t="shared" si="706"/>
        <v>19091.300613881165</v>
      </c>
      <c r="AB4530" s="36">
        <f t="shared" si="707"/>
        <v>56993.234141178349</v>
      </c>
      <c r="AC4530" s="36">
        <f t="shared" si="708"/>
        <v>247602.0685510874</v>
      </c>
      <c r="AD4530" s="36">
        <f t="shared" si="709"/>
        <v>151971.74344148603</v>
      </c>
    </row>
    <row r="4531" spans="1:30" ht="14.25" customHeight="1" x14ac:dyDescent="0.25">
      <c r="A4531" s="16">
        <v>4515</v>
      </c>
      <c r="B4531" s="34">
        <v>0.35263334147382502</v>
      </c>
      <c r="C4531" s="34">
        <v>8.4752135502275505E-2</v>
      </c>
      <c r="D4531" s="34">
        <v>5.1236411902177197E-2</v>
      </c>
      <c r="E4531" s="34">
        <v>3.4083267476769999E-2</v>
      </c>
      <c r="F4531" s="34">
        <v>1.2460736527270901E-2</v>
      </c>
      <c r="G4531" s="34">
        <v>0.21560718567006401</v>
      </c>
      <c r="H4531" s="35">
        <v>1.1004896323861899</v>
      </c>
      <c r="I4531" s="34">
        <v>0.105753765654927</v>
      </c>
      <c r="J4531" s="34">
        <v>1.8317891455262501E-2</v>
      </c>
      <c r="K4531" s="36">
        <f>Inputs!$B$12*(1+$B4531)^4</f>
        <v>200849.89244341617</v>
      </c>
      <c r="L4531" s="36">
        <f t="shared" si="700"/>
        <v>22508.342719485132</v>
      </c>
      <c r="M4531" s="36">
        <f t="shared" si="701"/>
        <v>220044.20867966086</v>
      </c>
      <c r="N4531" s="37">
        <f>M4531/Inputs!$B$6</f>
        <v>335.43324493850741</v>
      </c>
      <c r="O4531" s="38">
        <f>IF(N4531&gt;Inputs!$B$4,1,0)</f>
        <v>0</v>
      </c>
      <c r="P4531" s="34">
        <f t="shared" si="702"/>
        <v>8.7435874199664504E-2</v>
      </c>
      <c r="Q4531" s="36">
        <f>Inputs!$B$12*(1+$B4531)^0*$C4531+Inputs!$B$29*(1+$D4531)^0*Inputs!$B$19+Inputs!$B$30*(1+$E4531)^0*Inputs!$B$20+Inputs!$B$31*(1+$F4531)^0*Inputs!$B$21+Inputs!$B$22*(1+Inputs!$B$23)^0</f>
        <v>13107.172157563451</v>
      </c>
      <c r="R4531" s="36">
        <f>Inputs!$B$12*(1+$B4531)^1*$C4531+Inputs!$B$29*(1+$D4531)^1*Inputs!$B$19+Inputs!$B$30*(1+$E4531)^1*Inputs!$B$20+Inputs!$B$31*(1+$F4531)^1*Inputs!$B$21+Inputs!$B$22*(1+Inputs!$B$23)^1</f>
        <v>15142.171106851616</v>
      </c>
      <c r="S4531" s="36">
        <f>Inputs!$B$12*(1+$B4531)^2*$C4531+Inputs!$B$29*(1+$D4531)^2*Inputs!$B$19+Inputs!$B$30*(1+$E4531)^2*Inputs!$B$20+Inputs!$B$31*(1+$F4531)^2*Inputs!$B$21+Inputs!$B$22*(1+Inputs!$B$23)^2</f>
        <v>17819.71394489325</v>
      </c>
      <c r="T4531" s="36">
        <f>Inputs!$B$12*(1+$B4531)^3*$C4531+Inputs!$B$29*(1+$D4531)^3*Inputs!$B$19+Inputs!$B$30*(1+$E4531)^3*Inputs!$B$20+Inputs!$B$31*(1+$F4531)^3*Inputs!$B$21+Inputs!$B$22*(1+Inputs!$B$23)^3</f>
        <v>21363.273534852626</v>
      </c>
      <c r="U4531" s="36">
        <f>Inputs!$B$12*(1+$B4531)^4*$C4531+Inputs!$B$29*(1+$D4531)^4*Inputs!$B$19+Inputs!$B$30*(1+$E4531)^4*Inputs!$B$20+Inputs!$B$31*(1+$F4531)^4*Inputs!$B$21+Inputs!$B$22*(1+Inputs!$B$23)^4</f>
        <v>26074.978395211205</v>
      </c>
      <c r="V4531" s="35">
        <f>Inputs!$B$13/(Q4531*(1-$G4531))</f>
        <v>1.2313771642845575</v>
      </c>
      <c r="W4531" s="36">
        <f>Inputs!$B$13</f>
        <v>12660</v>
      </c>
      <c r="X4531" s="36">
        <f t="shared" si="703"/>
        <v>14236.920475984525</v>
      </c>
      <c r="Y4531" s="36">
        <f t="shared" si="704"/>
        <v>16297.015461577579</v>
      </c>
      <c r="Z4531" s="36">
        <f t="shared" si="705"/>
        <v>18989.450023560446</v>
      </c>
      <c r="AA4531" s="36">
        <f t="shared" si="706"/>
        <v>22508.342719485132</v>
      </c>
      <c r="AB4531" s="36">
        <f t="shared" si="707"/>
        <v>61465.41795556424</v>
      </c>
      <c r="AC4531" s="36">
        <f t="shared" si="708"/>
        <v>262142.37929294305</v>
      </c>
      <c r="AD4531" s="36">
        <f t="shared" si="709"/>
        <v>158578.79072409662</v>
      </c>
    </row>
    <row r="4532" spans="1:30" ht="14.25" customHeight="1" x14ac:dyDescent="0.25">
      <c r="A4532" s="16">
        <v>4516</v>
      </c>
      <c r="B4532" s="34">
        <v>0.31759353833799803</v>
      </c>
      <c r="C4532" s="34">
        <v>0.111577434618997</v>
      </c>
      <c r="D4532" s="34">
        <v>4.6265660213503201E-2</v>
      </c>
      <c r="E4532" s="34">
        <v>5.3789799842325597E-2</v>
      </c>
      <c r="F4532" s="34">
        <v>-1.08756078533335E-2</v>
      </c>
      <c r="G4532" s="34">
        <v>0.21561673359811401</v>
      </c>
      <c r="H4532" s="35">
        <v>1.02185598000724</v>
      </c>
      <c r="I4532" s="34">
        <v>0.10595162037833999</v>
      </c>
      <c r="J4532" s="34">
        <v>2.5589944135820799E-2</v>
      </c>
      <c r="K4532" s="36">
        <f>Inputs!$B$12*(1+$B4532)^4</f>
        <v>180832.74535333741</v>
      </c>
      <c r="L4532" s="36">
        <f t="shared" si="700"/>
        <v>23209.440118649298</v>
      </c>
      <c r="M4532" s="36">
        <f t="shared" si="701"/>
        <v>241571.17855588783</v>
      </c>
      <c r="N4532" s="37">
        <f>M4532/Inputs!$B$6</f>
        <v>368.24874779860949</v>
      </c>
      <c r="O4532" s="38">
        <f>IF(N4532&gt;Inputs!$B$4,1,0)</f>
        <v>0</v>
      </c>
      <c r="P4532" s="34">
        <f t="shared" si="702"/>
        <v>8.0361676242519192E-2</v>
      </c>
      <c r="Q4532" s="36">
        <f>Inputs!$B$12*(1+$B4532)^0*$C4532+Inputs!$B$29*(1+$D4532)^0*Inputs!$B$19+Inputs!$B$30*(1+$E4532)^0*Inputs!$B$20+Inputs!$B$31*(1+$F4532)^0*Inputs!$B$21+Inputs!$B$22*(1+Inputs!$B$23)^0</f>
        <v>14716.69010456674</v>
      </c>
      <c r="R4532" s="36">
        <f>Inputs!$B$12*(1+$B4532)^1*$C4532+Inputs!$B$29*(1+$D4532)^1*Inputs!$B$19+Inputs!$B$30*(1+$E4532)^1*Inputs!$B$20+Inputs!$B$31*(1+$F4532)^1*Inputs!$B$21+Inputs!$B$22*(1+Inputs!$B$23)^1</f>
        <v>17012.43652069879</v>
      </c>
      <c r="S4532" s="36">
        <f>Inputs!$B$12*(1+$B4532)^2*$C4532+Inputs!$B$29*(1+$D4532)^2*Inputs!$B$19+Inputs!$B$30*(1+$E4532)^2*Inputs!$B$20+Inputs!$B$31*(1+$F4532)^2*Inputs!$B$21+Inputs!$B$22*(1+Inputs!$B$23)^2</f>
        <v>19996.230919186637</v>
      </c>
      <c r="T4532" s="36">
        <f>Inputs!$B$12*(1+$B4532)^3*$C4532+Inputs!$B$29*(1+$D4532)^3*Inputs!$B$19+Inputs!$B$30*(1+$E4532)^3*Inputs!$B$20+Inputs!$B$31*(1+$F4532)^3*Inputs!$B$21+Inputs!$B$22*(1+Inputs!$B$23)^3</f>
        <v>23883.180938805934</v>
      </c>
      <c r="U4532" s="36">
        <f>Inputs!$B$12*(1+$B4532)^4*$C4532+Inputs!$B$29*(1+$D4532)^4*Inputs!$B$19+Inputs!$B$30*(1+$E4532)^4*Inputs!$B$20+Inputs!$B$31*(1+$F4532)^4*Inputs!$B$21+Inputs!$B$22*(1+Inputs!$B$23)^4</f>
        <v>28956.5390768549</v>
      </c>
      <c r="V4532" s="35">
        <f>Inputs!$B$13/(Q4532*(1-$G4532))</f>
        <v>1.0967186800534223</v>
      </c>
      <c r="W4532" s="36">
        <f>Inputs!$B$13</f>
        <v>12660</v>
      </c>
      <c r="X4532" s="36">
        <f t="shared" si="703"/>
        <v>14385.163728801916</v>
      </c>
      <c r="Y4532" s="36">
        <f t="shared" si="704"/>
        <v>16614.613438531866</v>
      </c>
      <c r="Z4532" s="36">
        <f t="shared" si="705"/>
        <v>19493.619313789673</v>
      </c>
      <c r="AA4532" s="36">
        <f t="shared" si="706"/>
        <v>23209.440118649298</v>
      </c>
      <c r="AB4532" s="36">
        <f t="shared" si="707"/>
        <v>62548.197460640607</v>
      </c>
      <c r="AC4532" s="36">
        <f t="shared" si="708"/>
        <v>296202.98515021394</v>
      </c>
      <c r="AD4532" s="36">
        <f t="shared" si="709"/>
        <v>179022.98109524723</v>
      </c>
    </row>
    <row r="4533" spans="1:30" ht="14.25" customHeight="1" x14ac:dyDescent="0.25">
      <c r="A4533" s="16">
        <v>4517</v>
      </c>
      <c r="B4533" s="34">
        <v>0.45713991926473702</v>
      </c>
      <c r="C4533" s="34">
        <v>8.30145109018985E-2</v>
      </c>
      <c r="D4533" s="34">
        <v>1.85508481677189E-2</v>
      </c>
      <c r="E4533" s="34">
        <v>1.8162462287486601E-2</v>
      </c>
      <c r="F4533" s="34">
        <v>2.89937758499422E-3</v>
      </c>
      <c r="G4533" s="34">
        <v>0.216358146248812</v>
      </c>
      <c r="H4533" s="35">
        <v>1.1458548369444901</v>
      </c>
      <c r="I4533" s="34">
        <v>0.10858810815941999</v>
      </c>
      <c r="J4533" s="34">
        <v>2.6056458184855798E-2</v>
      </c>
      <c r="K4533" s="36">
        <f>Inputs!$B$12*(1+$B4533)^4</f>
        <v>270493.15213670826</v>
      </c>
      <c r="L4533" s="36">
        <f t="shared" si="700"/>
        <v>27548.684642020904</v>
      </c>
      <c r="M4533" s="36">
        <f t="shared" si="701"/>
        <v>271493.85045854043</v>
      </c>
      <c r="N4533" s="37">
        <f>M4533/Inputs!$B$6</f>
        <v>413.86257691850676</v>
      </c>
      <c r="O4533" s="38">
        <f>IF(N4533&gt;Inputs!$B$4,1,0)</f>
        <v>1</v>
      </c>
      <c r="P4533" s="34">
        <f t="shared" si="702"/>
        <v>8.2531649974564192E-2</v>
      </c>
      <c r="Q4533" s="36">
        <f>Inputs!$B$12*(1+$B4533)^0*$C4533+Inputs!$B$29*(1+$D4533)^0*Inputs!$B$19+Inputs!$B$30*(1+$E4533)^0*Inputs!$B$20+Inputs!$B$31*(1+$F4533)^0*Inputs!$B$21+Inputs!$B$22*(1+Inputs!$B$23)^0</f>
        <v>13002.914681540831</v>
      </c>
      <c r="R4533" s="36">
        <f>Inputs!$B$12*(1+$B4533)^1*$C4533+Inputs!$B$29*(1+$D4533)^1*Inputs!$B$19+Inputs!$B$30*(1+$E4533)^1*Inputs!$B$20+Inputs!$B$31*(1+$F4533)^1*Inputs!$B$21+Inputs!$B$22*(1+Inputs!$B$23)^1</f>
        <v>15330.743342906437</v>
      </c>
      <c r="S4533" s="36">
        <f>Inputs!$B$12*(1+$B4533)^2*$C4533+Inputs!$B$29*(1+$D4533)^2*Inputs!$B$19+Inputs!$B$30*(1+$E4533)^2*Inputs!$B$20+Inputs!$B$31*(1+$F4533)^2*Inputs!$B$21+Inputs!$B$22*(1+Inputs!$B$23)^2</f>
        <v>18699.390201285987</v>
      </c>
      <c r="T4533" s="36">
        <f>Inputs!$B$12*(1+$B4533)^3*$C4533+Inputs!$B$29*(1+$D4533)^3*Inputs!$B$19+Inputs!$B$30*(1+$E4533)^3*Inputs!$B$20+Inputs!$B$31*(1+$F4533)^3*Inputs!$B$21+Inputs!$B$22*(1+Inputs!$B$23)^3</f>
        <v>23584.660336881883</v>
      </c>
      <c r="U4533" s="36">
        <f>Inputs!$B$12*(1+$B4533)^4*$C4533+Inputs!$B$29*(1+$D4533)^4*Inputs!$B$19+Inputs!$B$30*(1+$E4533)^4*Inputs!$B$20+Inputs!$B$31*(1+$F4533)^4*Inputs!$B$21+Inputs!$B$22*(1+Inputs!$B$23)^4</f>
        <v>30679.878962506809</v>
      </c>
      <c r="V4533" s="35">
        <f>Inputs!$B$13/(Q4533*(1-$G4533))</f>
        <v>1.2424398412518129</v>
      </c>
      <c r="W4533" s="36">
        <f>Inputs!$B$13</f>
        <v>12660</v>
      </c>
      <c r="X4533" s="36">
        <f t="shared" si="703"/>
        <v>14636.350314736022</v>
      </c>
      <c r="Y4533" s="36">
        <f t="shared" si="704"/>
        <v>17498.587064677828</v>
      </c>
      <c r="Z4533" s="36">
        <f t="shared" si="705"/>
        <v>21623.874636119464</v>
      </c>
      <c r="AA4533" s="36">
        <f t="shared" si="706"/>
        <v>27548.684642020904</v>
      </c>
      <c r="AB4533" s="36">
        <f t="shared" si="707"/>
        <v>66943.362336246981</v>
      </c>
      <c r="AC4533" s="36">
        <f t="shared" si="708"/>
        <v>342492.91999075608</v>
      </c>
      <c r="AD4533" s="36">
        <f t="shared" si="709"/>
        <v>204550.48812229346</v>
      </c>
    </row>
    <row r="4534" spans="1:30" ht="14.25" customHeight="1" x14ac:dyDescent="0.25">
      <c r="A4534" s="16">
        <v>4518</v>
      </c>
      <c r="B4534" s="34">
        <v>0.39184125050252699</v>
      </c>
      <c r="C4534" s="34">
        <v>9.8692789104294298E-2</v>
      </c>
      <c r="D4534" s="34">
        <v>2.2220416267073599E-2</v>
      </c>
      <c r="E4534" s="34">
        <v>5.2953107204239902E-2</v>
      </c>
      <c r="F4534" s="34">
        <v>-7.2722772716456103E-3</v>
      </c>
      <c r="G4534" s="34">
        <v>0.16268344489436901</v>
      </c>
      <c r="H4534" s="35">
        <v>1.1169167772083299</v>
      </c>
      <c r="I4534" s="34">
        <v>8.9555028914194104E-2</v>
      </c>
      <c r="J4534" s="34">
        <v>2.94910142817346E-2</v>
      </c>
      <c r="K4534" s="36">
        <f>Inputs!$B$12*(1+$B4534)^4</f>
        <v>225169.76011942039</v>
      </c>
      <c r="L4534" s="36">
        <f t="shared" si="700"/>
        <v>28715.464906890662</v>
      </c>
      <c r="M4534" s="36">
        <f t="shared" si="701"/>
        <v>393536.26249991392</v>
      </c>
      <c r="N4534" s="37">
        <f>M4534/Inputs!$B$6</f>
        <v>599.90283917669808</v>
      </c>
      <c r="O4534" s="38">
        <f>IF(N4534&gt;Inputs!$B$4,1,0)</f>
        <v>1</v>
      </c>
      <c r="P4534" s="34">
        <f t="shared" si="702"/>
        <v>6.00640146324595E-2</v>
      </c>
      <c r="Q4534" s="36">
        <f>Inputs!$B$12*(1+$B4534)^0*$C4534+Inputs!$B$29*(1+$D4534)^0*Inputs!$B$19+Inputs!$B$30*(1+$E4534)^0*Inputs!$B$20+Inputs!$B$31*(1+$F4534)^0*Inputs!$B$21+Inputs!$B$22*(1+Inputs!$B$23)^0</f>
        <v>13943.61137368458</v>
      </c>
      <c r="R4534" s="36">
        <f>Inputs!$B$12*(1+$B4534)^1*$C4534+Inputs!$B$29*(1+$D4534)^1*Inputs!$B$19+Inputs!$B$30*(1+$E4534)^1*Inputs!$B$20+Inputs!$B$31*(1+$F4534)^1*Inputs!$B$21+Inputs!$B$22*(1+Inputs!$B$23)^1</f>
        <v>16368.336239911088</v>
      </c>
      <c r="S4534" s="36">
        <f>Inputs!$B$12*(1+$B4534)^2*$C4534+Inputs!$B$29*(1+$D4534)^2*Inputs!$B$19+Inputs!$B$30*(1+$E4534)^2*Inputs!$B$20+Inputs!$B$31*(1+$F4534)^2*Inputs!$B$21+Inputs!$B$22*(1+Inputs!$B$23)^2</f>
        <v>19709.09242255595</v>
      </c>
      <c r="T4534" s="36">
        <f>Inputs!$B$12*(1+$B4534)^3*$C4534+Inputs!$B$29*(1+$D4534)^3*Inputs!$B$19+Inputs!$B$30*(1+$E4534)^3*Inputs!$B$20+Inputs!$B$31*(1+$F4534)^3*Inputs!$B$21+Inputs!$B$22*(1+Inputs!$B$23)^3</f>
        <v>24322.485072384552</v>
      </c>
      <c r="U4534" s="36">
        <f>Inputs!$B$12*(1+$B4534)^4*$C4534+Inputs!$B$29*(1+$D4534)^4*Inputs!$B$19+Inputs!$B$30*(1+$E4534)^4*Inputs!$B$20+Inputs!$B$31*(1+$F4534)^4*Inputs!$B$21+Inputs!$B$22*(1+Inputs!$B$23)^4</f>
        <v>30704.735418145508</v>
      </c>
      <c r="V4534" s="35">
        <f>Inputs!$B$13/(Q4534*(1-$G4534))</f>
        <v>1.0843481872005873</v>
      </c>
      <c r="W4534" s="36">
        <f>Inputs!$B$13</f>
        <v>12660</v>
      </c>
      <c r="X4534" s="36">
        <f t="shared" si="703"/>
        <v>14973.103245154452</v>
      </c>
      <c r="Y4534" s="36">
        <f t="shared" si="704"/>
        <v>18163.46200396647</v>
      </c>
      <c r="Z4534" s="36">
        <f t="shared" si="705"/>
        <v>22580.882122744199</v>
      </c>
      <c r="AA4534" s="36">
        <f t="shared" si="706"/>
        <v>28715.464906890662</v>
      </c>
      <c r="AB4534" s="36">
        <f t="shared" si="707"/>
        <v>72999.233094407959</v>
      </c>
      <c r="AC4534" s="36">
        <f t="shared" si="708"/>
        <v>492180.10606621194</v>
      </c>
      <c r="AD4534" s="36">
        <f t="shared" si="709"/>
        <v>320537.02940550598</v>
      </c>
    </row>
    <row r="4535" spans="1:30" ht="14.25" customHeight="1" x14ac:dyDescent="0.25">
      <c r="A4535" s="16">
        <v>4519</v>
      </c>
      <c r="B4535" s="34">
        <v>0.18235716298465501</v>
      </c>
      <c r="C4535" s="34">
        <v>0.109892530802584</v>
      </c>
      <c r="D4535" s="34">
        <v>2.5611656230153299E-2</v>
      </c>
      <c r="E4535" s="34">
        <v>3.10136952528298E-2</v>
      </c>
      <c r="F4535" s="34">
        <v>1.9964541401714799E-2</v>
      </c>
      <c r="G4535" s="34">
        <v>0.18889361759981799</v>
      </c>
      <c r="H4535" s="35">
        <v>0.97890273739548295</v>
      </c>
      <c r="I4535" s="34">
        <v>9.4959886863297593E-2</v>
      </c>
      <c r="J4535" s="34">
        <v>1.72869197378746E-2</v>
      </c>
      <c r="K4535" s="36">
        <f>Inputs!$B$12*(1+$B4535)^4</f>
        <v>117258.94905374487</v>
      </c>
      <c r="L4535" s="36">
        <f t="shared" si="700"/>
        <v>17204.22846521109</v>
      </c>
      <c r="M4535" s="36">
        <f t="shared" si="701"/>
        <v>199113.4366865248</v>
      </c>
      <c r="N4535" s="37">
        <f>M4535/Inputs!$B$6</f>
        <v>303.5265803148244</v>
      </c>
      <c r="O4535" s="38">
        <f>IF(N4535&gt;Inputs!$B$4,1,0)</f>
        <v>0</v>
      </c>
      <c r="P4535" s="34">
        <f t="shared" si="702"/>
        <v>7.7672967125422987E-2</v>
      </c>
      <c r="Q4535" s="36">
        <f>Inputs!$B$12*(1+$B4535)^0*$C4535+Inputs!$B$29*(1+$D4535)^0*Inputs!$B$19+Inputs!$B$30*(1+$E4535)^0*Inputs!$B$20+Inputs!$B$31*(1+$F4535)^0*Inputs!$B$21+Inputs!$B$22*(1+Inputs!$B$23)^0</f>
        <v>14615.595875581963</v>
      </c>
      <c r="R4535" s="36">
        <f>Inputs!$B$12*(1+$B4535)^1*$C4535+Inputs!$B$29*(1+$D4535)^1*Inputs!$B$19+Inputs!$B$30*(1+$E4535)^1*Inputs!$B$20+Inputs!$B$31*(1+$F4535)^1*Inputs!$B$21+Inputs!$B$22*(1+Inputs!$B$23)^1</f>
        <v>16001.417739422501</v>
      </c>
      <c r="S4535" s="36">
        <f>Inputs!$B$12*(1+$B4535)^2*$C4535+Inputs!$B$29*(1+$D4535)^2*Inputs!$B$19+Inputs!$B$30*(1+$E4535)^2*Inputs!$B$20+Inputs!$B$31*(1+$F4535)^2*Inputs!$B$21+Inputs!$B$22*(1+Inputs!$B$23)^2</f>
        <v>17610.809658336941</v>
      </c>
      <c r="T4535" s="36">
        <f>Inputs!$B$12*(1+$B4535)^3*$C4535+Inputs!$B$29*(1+$D4535)^3*Inputs!$B$19+Inputs!$B$30*(1+$E4535)^3*Inputs!$B$20+Inputs!$B$31*(1+$F4535)^3*Inputs!$B$21+Inputs!$B$22*(1+Inputs!$B$23)^3</f>
        <v>19483.859901916177</v>
      </c>
      <c r="U4535" s="36">
        <f>Inputs!$B$12*(1+$B4535)^4*$C4535+Inputs!$B$29*(1+$D4535)^4*Inputs!$B$19+Inputs!$B$30*(1+$E4535)^4*Inputs!$B$20+Inputs!$B$31*(1+$F4535)^4*Inputs!$B$21+Inputs!$B$22*(1+Inputs!$B$23)^4</f>
        <v>21667.950732355508</v>
      </c>
      <c r="V4535" s="35">
        <f>Inputs!$B$13/(Q4535*(1-$G4535))</f>
        <v>1.0679215754261975</v>
      </c>
      <c r="W4535" s="36">
        <f>Inputs!$B$13</f>
        <v>12660</v>
      </c>
      <c r="X4535" s="36">
        <f t="shared" si="703"/>
        <v>13571.555552510028</v>
      </c>
      <c r="Y4535" s="36">
        <f t="shared" si="704"/>
        <v>14618.664976850036</v>
      </c>
      <c r="Z4535" s="36">
        <f t="shared" si="705"/>
        <v>15821.77481283188</v>
      </c>
      <c r="AA4535" s="36">
        <f t="shared" si="706"/>
        <v>17204.22846521109</v>
      </c>
      <c r="AB4535" s="36">
        <f t="shared" si="707"/>
        <v>55954.74555949041</v>
      </c>
      <c r="AC4535" s="36">
        <f t="shared" si="708"/>
        <v>225324.68154049476</v>
      </c>
      <c r="AD4535" s="36">
        <f t="shared" si="709"/>
        <v>143158.6911270344</v>
      </c>
    </row>
    <row r="4536" spans="1:30" ht="14.25" customHeight="1" x14ac:dyDescent="0.25">
      <c r="A4536" s="16">
        <v>4520</v>
      </c>
      <c r="B4536" s="34">
        <v>0.220293322372205</v>
      </c>
      <c r="C4536" s="34">
        <v>7.7690373326385606E-2</v>
      </c>
      <c r="D4536" s="34">
        <v>4.5293819838551803E-2</v>
      </c>
      <c r="E4536" s="34">
        <v>6.3500780607978105E-2</v>
      </c>
      <c r="F4536" s="34">
        <v>1.8991821947892298E-2</v>
      </c>
      <c r="G4536" s="34">
        <v>0.204557661189948</v>
      </c>
      <c r="H4536" s="35">
        <v>1.0194811949417399</v>
      </c>
      <c r="I4536" s="34">
        <v>8.9531999685775104E-2</v>
      </c>
      <c r="J4536" s="34">
        <v>1.9891773463039799E-2</v>
      </c>
      <c r="K4536" s="36">
        <f>Inputs!$B$12*(1+$B4536)^4</f>
        <v>133047.95063092432</v>
      </c>
      <c r="L4536" s="36">
        <f t="shared" si="700"/>
        <v>16026.680045882928</v>
      </c>
      <c r="M4536" s="36">
        <f t="shared" si="701"/>
        <v>207778.07929429977</v>
      </c>
      <c r="N4536" s="37">
        <f>M4536/Inputs!$B$6</f>
        <v>316.73487697301795</v>
      </c>
      <c r="O4536" s="38">
        <f>IF(N4536&gt;Inputs!$B$4,1,0)</f>
        <v>0</v>
      </c>
      <c r="P4536" s="34">
        <f t="shared" si="702"/>
        <v>6.9640226222735302E-2</v>
      </c>
      <c r="Q4536" s="36">
        <f>Inputs!$B$12*(1+$B4536)^0*$C4536+Inputs!$B$29*(1+$D4536)^0*Inputs!$B$19+Inputs!$B$30*(1+$E4536)^0*Inputs!$B$20+Inputs!$B$31*(1+$F4536)^0*Inputs!$B$21+Inputs!$B$22*(1+Inputs!$B$23)^0</f>
        <v>12683.466427010058</v>
      </c>
      <c r="R4536" s="36">
        <f>Inputs!$B$12*(1+$B4536)^1*$C4536+Inputs!$B$29*(1+$D4536)^1*Inputs!$B$19+Inputs!$B$30*(1+$E4536)^1*Inputs!$B$20+Inputs!$B$31*(1+$F4536)^1*Inputs!$B$21+Inputs!$B$22*(1+Inputs!$B$23)^1</f>
        <v>14035.877741373297</v>
      </c>
      <c r="S4536" s="36">
        <f>Inputs!$B$12*(1+$B4536)^2*$C4536+Inputs!$B$29*(1+$D4536)^2*Inputs!$B$19+Inputs!$B$30*(1+$E4536)^2*Inputs!$B$20+Inputs!$B$31*(1+$F4536)^2*Inputs!$B$21+Inputs!$B$22*(1+Inputs!$B$23)^2</f>
        <v>15630.951736424657</v>
      </c>
      <c r="T4536" s="36">
        <f>Inputs!$B$12*(1+$B4536)^3*$C4536+Inputs!$B$29*(1+$D4536)^3*Inputs!$B$19+Inputs!$B$30*(1+$E4536)^3*Inputs!$B$20+Inputs!$B$31*(1+$F4536)^3*Inputs!$B$21+Inputs!$B$22*(1+Inputs!$B$23)^3</f>
        <v>17519.440163156352</v>
      </c>
      <c r="U4536" s="36">
        <f>Inputs!$B$12*(1+$B4536)^4*$C4536+Inputs!$B$29*(1+$D4536)^4*Inputs!$B$19+Inputs!$B$30*(1+$E4536)^4*Inputs!$B$20+Inputs!$B$31*(1+$F4536)^4*Inputs!$B$21+Inputs!$B$22*(1+Inputs!$B$23)^4</f>
        <v>19763.126212130763</v>
      </c>
      <c r="V4536" s="35">
        <f>Inputs!$B$13/(Q4536*(1-$G4536))</f>
        <v>1.2548361993080774</v>
      </c>
      <c r="W4536" s="36">
        <f>Inputs!$B$13</f>
        <v>12660</v>
      </c>
      <c r="X4536" s="36">
        <f t="shared" si="703"/>
        <v>13352.990285771019</v>
      </c>
      <c r="Y4536" s="36">
        <f t="shared" si="704"/>
        <v>14138.886321618911</v>
      </c>
      <c r="Z4536" s="36">
        <f t="shared" si="705"/>
        <v>15027.148079112632</v>
      </c>
      <c r="AA4536" s="36">
        <f t="shared" si="706"/>
        <v>16026.680045882928</v>
      </c>
      <c r="AB4536" s="36">
        <f t="shared" si="707"/>
        <v>54902.705447650827</v>
      </c>
      <c r="AC4536" s="36">
        <f t="shared" si="708"/>
        <v>234713.1826143318</v>
      </c>
      <c r="AD4536" s="36">
        <f t="shared" si="709"/>
        <v>152875.37384664893</v>
      </c>
    </row>
    <row r="4537" spans="1:30" ht="14.25" customHeight="1" x14ac:dyDescent="0.25">
      <c r="A4537" s="16">
        <v>4521</v>
      </c>
      <c r="B4537" s="34">
        <v>0.37022982893775203</v>
      </c>
      <c r="C4537" s="34">
        <v>9.2143451143716804E-2</v>
      </c>
      <c r="D4537" s="34">
        <v>4.8569827709587003E-2</v>
      </c>
      <c r="E4537" s="34">
        <v>3.9474663967843902E-2</v>
      </c>
      <c r="F4537" s="34">
        <v>-6.3059964619031498E-3</v>
      </c>
      <c r="G4537" s="34">
        <v>0.17743872519772999</v>
      </c>
      <c r="H4537" s="35">
        <v>1.13483017542456</v>
      </c>
      <c r="I4537" s="34">
        <v>9.9009492340277699E-2</v>
      </c>
      <c r="J4537" s="34">
        <v>1.7512680355938101E-2</v>
      </c>
      <c r="K4537" s="36">
        <f>Inputs!$B$12*(1+$B4537)^4</f>
        <v>211507.08541338454</v>
      </c>
      <c r="L4537" s="36">
        <f t="shared" si="700"/>
        <v>26341.689586011613</v>
      </c>
      <c r="M4537" s="36">
        <f t="shared" si="701"/>
        <v>273018.14815295918</v>
      </c>
      <c r="N4537" s="37">
        <f>M4537/Inputs!$B$6</f>
        <v>416.1862014526817</v>
      </c>
      <c r="O4537" s="38">
        <f>IF(N4537&gt;Inputs!$B$4,1,0)</f>
        <v>1</v>
      </c>
      <c r="P4537" s="34">
        <f t="shared" si="702"/>
        <v>8.1496811984339598E-2</v>
      </c>
      <c r="Q4537" s="36">
        <f>Inputs!$B$12*(1+$B4537)^0*$C4537+Inputs!$B$29*(1+$D4537)^0*Inputs!$B$19+Inputs!$B$30*(1+$E4537)^0*Inputs!$B$20+Inputs!$B$31*(1+$F4537)^0*Inputs!$B$21+Inputs!$B$22*(1+Inputs!$B$23)^0</f>
        <v>13550.651096049929</v>
      </c>
      <c r="R4537" s="36">
        <f>Inputs!$B$12*(1+$B4537)^1*$C4537+Inputs!$B$29*(1+$D4537)^1*Inputs!$B$19+Inputs!$B$30*(1+$E4537)^1*Inputs!$B$20+Inputs!$B$31*(1+$F4537)^1*Inputs!$B$21+Inputs!$B$22*(1+Inputs!$B$23)^1</f>
        <v>15759.364304117491</v>
      </c>
      <c r="S4537" s="36">
        <f>Inputs!$B$12*(1+$B4537)^2*$C4537+Inputs!$B$29*(1+$D4537)^2*Inputs!$B$19+Inputs!$B$30*(1+$E4537)^2*Inputs!$B$20+Inputs!$B$31*(1+$F4537)^2*Inputs!$B$21+Inputs!$B$22*(1+Inputs!$B$23)^2</f>
        <v>18735.687520874148</v>
      </c>
      <c r="T4537" s="36">
        <f>Inputs!$B$12*(1+$B4537)^3*$C4537+Inputs!$B$29*(1+$D4537)^3*Inputs!$B$19+Inputs!$B$30*(1+$E4537)^3*Inputs!$B$20+Inputs!$B$31*(1+$F4537)^3*Inputs!$B$21+Inputs!$B$22*(1+Inputs!$B$23)^3</f>
        <v>22760.652604673334</v>
      </c>
      <c r="U4537" s="36">
        <f>Inputs!$B$12*(1+$B4537)^4*$C4537+Inputs!$B$29*(1+$D4537)^4*Inputs!$B$19+Inputs!$B$30*(1+$E4537)^4*Inputs!$B$20+Inputs!$B$31*(1+$F4537)^4*Inputs!$B$21+Inputs!$B$22*(1+Inputs!$B$23)^4</f>
        <v>28219.186694497403</v>
      </c>
      <c r="V4537" s="35">
        <f>Inputs!$B$13/(Q4537*(1-$G4537))</f>
        <v>1.1358089405895873</v>
      </c>
      <c r="W4537" s="36">
        <f>Inputs!$B$13</f>
        <v>12660</v>
      </c>
      <c r="X4537" s="36">
        <f t="shared" si="703"/>
        <v>14720.367956797141</v>
      </c>
      <c r="Y4537" s="36">
        <f t="shared" si="704"/>
        <v>17496.69468667503</v>
      </c>
      <c r="Z4537" s="36">
        <f t="shared" si="705"/>
        <v>21250.907320784958</v>
      </c>
      <c r="AA4537" s="36">
        <f t="shared" si="706"/>
        <v>26341.689586011613</v>
      </c>
      <c r="AB4537" s="36">
        <f t="shared" si="707"/>
        <v>67885.106336310331</v>
      </c>
      <c r="AC4537" s="36">
        <f t="shared" si="708"/>
        <v>328884.06948872103</v>
      </c>
      <c r="AD4537" s="36">
        <f t="shared" si="709"/>
        <v>205133.04181664885</v>
      </c>
    </row>
    <row r="4538" spans="1:30" ht="14.25" customHeight="1" x14ac:dyDescent="0.25">
      <c r="A4538" s="16">
        <v>4522</v>
      </c>
      <c r="B4538" s="34">
        <v>0.20578431006107001</v>
      </c>
      <c r="C4538" s="34">
        <v>7.9879255149019293E-2</v>
      </c>
      <c r="D4538" s="34">
        <v>4.1137668050972E-2</v>
      </c>
      <c r="E4538" s="34">
        <v>4.83524302569509E-2</v>
      </c>
      <c r="F4538" s="34">
        <v>-4.8561864847993701E-3</v>
      </c>
      <c r="G4538" s="34">
        <v>0.18953082797522899</v>
      </c>
      <c r="H4538" s="35">
        <v>1.0119227890939499</v>
      </c>
      <c r="I4538" s="34">
        <v>0.10678236669652399</v>
      </c>
      <c r="J4538" s="34">
        <v>3.1666791178193002E-2</v>
      </c>
      <c r="K4538" s="36">
        <f>Inputs!$B$12*(1+$B4538)^4</f>
        <v>126832.26962626565</v>
      </c>
      <c r="L4538" s="36">
        <f t="shared" si="700"/>
        <v>15481.424382445486</v>
      </c>
      <c r="M4538" s="36">
        <f t="shared" si="701"/>
        <v>179538.09864825787</v>
      </c>
      <c r="N4538" s="37">
        <f>M4538/Inputs!$B$6</f>
        <v>273.686125988198</v>
      </c>
      <c r="O4538" s="38">
        <f>IF(N4538&gt;Inputs!$B$4,1,0)</f>
        <v>0</v>
      </c>
      <c r="P4538" s="34">
        <f t="shared" si="702"/>
        <v>7.5115575518330993E-2</v>
      </c>
      <c r="Q4538" s="36">
        <f>Inputs!$B$12*(1+$B4538)^0*$C4538+Inputs!$B$29*(1+$D4538)^0*Inputs!$B$19+Inputs!$B$30*(1+$E4538)^0*Inputs!$B$20+Inputs!$B$31*(1+$F4538)^0*Inputs!$B$21+Inputs!$B$22*(1+Inputs!$B$23)^0</f>
        <v>12814.79933636808</v>
      </c>
      <c r="R4538" s="36">
        <f>Inputs!$B$12*(1+$B4538)^1*$C4538+Inputs!$B$29*(1+$D4538)^1*Inputs!$B$19+Inputs!$B$30*(1+$E4538)^1*Inputs!$B$20+Inputs!$B$31*(1+$F4538)^1*Inputs!$B$21+Inputs!$B$22*(1+Inputs!$B$23)^1</f>
        <v>13967.242663513807</v>
      </c>
      <c r="S4538" s="36">
        <f>Inputs!$B$12*(1+$B4538)^2*$C4538+Inputs!$B$29*(1+$D4538)^2*Inputs!$B$19+Inputs!$B$30*(1+$E4538)^2*Inputs!$B$20+Inputs!$B$31*(1+$F4538)^2*Inputs!$B$21+Inputs!$B$22*(1+Inputs!$B$23)^2</f>
        <v>15332.133704664033</v>
      </c>
      <c r="T4538" s="36">
        <f>Inputs!$B$12*(1+$B4538)^3*$C4538+Inputs!$B$29*(1+$D4538)^3*Inputs!$B$19+Inputs!$B$30*(1+$E4538)^3*Inputs!$B$20+Inputs!$B$31*(1+$F4538)^3*Inputs!$B$21+Inputs!$B$22*(1+Inputs!$B$23)^3</f>
        <v>16951.689197019034</v>
      </c>
      <c r="U4538" s="36">
        <f>Inputs!$B$12*(1+$B4538)^4*$C4538+Inputs!$B$29*(1+$D4538)^4*Inputs!$B$19+Inputs!$B$30*(1+$E4538)^4*Inputs!$B$20+Inputs!$B$31*(1+$F4538)^4*Inputs!$B$21+Inputs!$B$22*(1+Inputs!$B$23)^4</f>
        <v>18876.741956920105</v>
      </c>
      <c r="V4538" s="35">
        <f>Inputs!$B$13/(Q4538*(1-$G4538))</f>
        <v>1.2189486071894811</v>
      </c>
      <c r="W4538" s="36">
        <f>Inputs!$B$13</f>
        <v>12660</v>
      </c>
      <c r="X4538" s="36">
        <f t="shared" si="703"/>
        <v>13212.638041600781</v>
      </c>
      <c r="Y4538" s="36">
        <f t="shared" si="704"/>
        <v>13860.651287233393</v>
      </c>
      <c r="Z4538" s="36">
        <f t="shared" si="705"/>
        <v>14613.699269754617</v>
      </c>
      <c r="AA4538" s="36">
        <f t="shared" si="706"/>
        <v>15481.424382445486</v>
      </c>
      <c r="AB4538" s="36">
        <f t="shared" si="707"/>
        <v>51508.845753665417</v>
      </c>
      <c r="AC4538" s="36">
        <f t="shared" si="708"/>
        <v>212627.957721068</v>
      </c>
      <c r="AD4538" s="36">
        <f t="shared" si="709"/>
        <v>128029.25289459246</v>
      </c>
    </row>
    <row r="4539" spans="1:30" ht="14.25" customHeight="1" x14ac:dyDescent="0.25">
      <c r="A4539" s="16">
        <v>4523</v>
      </c>
      <c r="B4539" s="34">
        <v>0.32222907904595499</v>
      </c>
      <c r="C4539" s="34">
        <v>7.4160735362294297E-2</v>
      </c>
      <c r="D4539" s="34">
        <v>2.2277235082219501E-2</v>
      </c>
      <c r="E4539" s="34">
        <v>2.59384927302574E-2</v>
      </c>
      <c r="F4539" s="34">
        <v>2.6599377638925802E-2</v>
      </c>
      <c r="G4539" s="34">
        <v>0.17480863707571401</v>
      </c>
      <c r="H4539" s="35">
        <v>1.0195601166225201</v>
      </c>
      <c r="I4539" s="34">
        <v>8.8028351375375596E-2</v>
      </c>
      <c r="J4539" s="34">
        <v>2.5129714450794899E-2</v>
      </c>
      <c r="K4539" s="36">
        <f>Inputs!$B$12*(1+$B4539)^4</f>
        <v>183391.02036956436</v>
      </c>
      <c r="L4539" s="36">
        <f t="shared" si="700"/>
        <v>18852.688233863268</v>
      </c>
      <c r="M4539" s="36">
        <f t="shared" si="701"/>
        <v>260675.74189630998</v>
      </c>
      <c r="N4539" s="37">
        <f>M4539/Inputs!$B$6</f>
        <v>397.37155776876523</v>
      </c>
      <c r="O4539" s="38">
        <f>IF(N4539&gt;Inputs!$B$4,1,0)</f>
        <v>1</v>
      </c>
      <c r="P4539" s="34">
        <f t="shared" si="702"/>
        <v>6.2898636924580698E-2</v>
      </c>
      <c r="Q4539" s="36">
        <f>Inputs!$B$12*(1+$B4539)^0*$C4539+Inputs!$B$29*(1+$D4539)^0*Inputs!$B$19+Inputs!$B$30*(1+$E4539)^0*Inputs!$B$20+Inputs!$B$31*(1+$F4539)^0*Inputs!$B$21+Inputs!$B$22*(1+Inputs!$B$23)^0</f>
        <v>12471.68814916458</v>
      </c>
      <c r="R4539" s="36">
        <f>Inputs!$B$12*(1+$B4539)^1*$C4539+Inputs!$B$29*(1+$D4539)^1*Inputs!$B$19+Inputs!$B$30*(1+$E4539)^1*Inputs!$B$20+Inputs!$B$31*(1+$F4539)^1*Inputs!$B$21+Inputs!$B$22*(1+Inputs!$B$23)^1</f>
        <v>14095.135858684087</v>
      </c>
      <c r="S4539" s="36">
        <f>Inputs!$B$12*(1+$B4539)^2*$C4539+Inputs!$B$29*(1+$D4539)^2*Inputs!$B$19+Inputs!$B$30*(1+$E4539)^2*Inputs!$B$20+Inputs!$B$31*(1+$F4539)^2*Inputs!$B$21+Inputs!$B$22*(1+Inputs!$B$23)^2</f>
        <v>16185.046227315677</v>
      </c>
      <c r="T4539" s="36">
        <f>Inputs!$B$12*(1+$B4539)^3*$C4539+Inputs!$B$29*(1+$D4539)^3*Inputs!$B$19+Inputs!$B$30*(1+$E4539)^3*Inputs!$B$20+Inputs!$B$31*(1+$F4539)^3*Inputs!$B$21+Inputs!$B$22*(1+Inputs!$B$23)^3</f>
        <v>18890.39657590256</v>
      </c>
      <c r="U4539" s="36">
        <f>Inputs!$B$12*(1+$B4539)^4*$C4539+Inputs!$B$29*(1+$D4539)^4*Inputs!$B$19+Inputs!$B$30*(1+$E4539)^4*Inputs!$B$20+Inputs!$B$31*(1+$F4539)^4*Inputs!$B$21+Inputs!$B$22*(1+Inputs!$B$23)^4</f>
        <v>22408.138169607711</v>
      </c>
      <c r="V4539" s="35">
        <f>Inputs!$B$13/(Q4539*(1-$G4539))</f>
        <v>1.2301378715999014</v>
      </c>
      <c r="W4539" s="36">
        <f>Inputs!$B$13</f>
        <v>12660</v>
      </c>
      <c r="X4539" s="36">
        <f t="shared" si="703"/>
        <v>13695.643211807599</v>
      </c>
      <c r="Y4539" s="36">
        <f t="shared" si="704"/>
        <v>15023.213601262187</v>
      </c>
      <c r="Z4539" s="36">
        <f t="shared" si="705"/>
        <v>16713.730575961148</v>
      </c>
      <c r="AA4539" s="36">
        <f t="shared" si="706"/>
        <v>18852.688233863268</v>
      </c>
      <c r="AB4539" s="36">
        <f t="shared" si="707"/>
        <v>59159.612427091575</v>
      </c>
      <c r="AC4539" s="36">
        <f t="shared" si="708"/>
        <v>307263.42971444211</v>
      </c>
      <c r="AD4539" s="36">
        <f t="shared" si="709"/>
        <v>201516.1294692184</v>
      </c>
    </row>
    <row r="4540" spans="1:30" ht="14.25" customHeight="1" x14ac:dyDescent="0.25">
      <c r="A4540" s="16">
        <v>4524</v>
      </c>
      <c r="B4540" s="34">
        <v>0.40130179416946499</v>
      </c>
      <c r="C4540" s="34">
        <v>0.115587632096413</v>
      </c>
      <c r="D4540" s="34">
        <v>4.5742253051180098E-2</v>
      </c>
      <c r="E4540" s="34">
        <v>3.3090198304604301E-2</v>
      </c>
      <c r="F4540" s="34">
        <v>5.3727416933001596E-4</v>
      </c>
      <c r="G4540" s="34">
        <v>0.16763724113652001</v>
      </c>
      <c r="H4540" s="35">
        <v>0.99892178395656295</v>
      </c>
      <c r="I4540" s="34">
        <v>9.6672345774019494E-2</v>
      </c>
      <c r="J4540" s="34">
        <v>2.20142699121646E-2</v>
      </c>
      <c r="K4540" s="36">
        <f>Inputs!$B$12*(1+$B4540)^4</f>
        <v>231354.50606745071</v>
      </c>
      <c r="L4540" s="36">
        <f t="shared" si="700"/>
        <v>29500.552373021263</v>
      </c>
      <c r="M4540" s="36">
        <f t="shared" si="701"/>
        <v>327205.95617449284</v>
      </c>
      <c r="N4540" s="37">
        <f>M4540/Inputs!$B$6</f>
        <v>498.7895673391659</v>
      </c>
      <c r="O4540" s="38">
        <f>IF(N4540&gt;Inputs!$B$4,1,0)</f>
        <v>1</v>
      </c>
      <c r="P4540" s="34">
        <f t="shared" si="702"/>
        <v>7.4658075861854897E-2</v>
      </c>
      <c r="Q4540" s="36">
        <f>Inputs!$B$12*(1+$B4540)^0*$C4540+Inputs!$B$29*(1+$D4540)^0*Inputs!$B$19+Inputs!$B$30*(1+$E4540)^0*Inputs!$B$20+Inputs!$B$31*(1+$F4540)^0*Inputs!$B$21+Inputs!$B$22*(1+Inputs!$B$23)^0</f>
        <v>14957.301953211703</v>
      </c>
      <c r="R4540" s="36">
        <f>Inputs!$B$12*(1+$B4540)^1*$C4540+Inputs!$B$29*(1+$D4540)^1*Inputs!$B$19+Inputs!$B$30*(1+$E4540)^1*Inputs!$B$20+Inputs!$B$31*(1+$F4540)^1*Inputs!$B$21+Inputs!$B$22*(1+Inputs!$B$23)^1</f>
        <v>17907.8198706781</v>
      </c>
      <c r="S4540" s="36">
        <f>Inputs!$B$12*(1+$B4540)^2*$C4540+Inputs!$B$29*(1+$D4540)^2*Inputs!$B$19+Inputs!$B$30*(1+$E4540)^2*Inputs!$B$20+Inputs!$B$31*(1+$F4540)^2*Inputs!$B$21+Inputs!$B$22*(1+Inputs!$B$23)^2</f>
        <v>21982.795710123657</v>
      </c>
      <c r="T4540" s="36">
        <f>Inputs!$B$12*(1+$B4540)^3*$C4540+Inputs!$B$29*(1+$D4540)^3*Inputs!$B$19+Inputs!$B$30*(1+$E4540)^3*Inputs!$B$20+Inputs!$B$31*(1+$F4540)^3*Inputs!$B$21+Inputs!$B$22*(1+Inputs!$B$23)^3</f>
        <v>27630.778252705757</v>
      </c>
      <c r="U4540" s="36">
        <f>Inputs!$B$12*(1+$B4540)^4*$C4540+Inputs!$B$29*(1+$D4540)^4*Inputs!$B$19+Inputs!$B$30*(1+$E4540)^4*Inputs!$B$20+Inputs!$B$31*(1+$F4540)^4*Inputs!$B$21+Inputs!$B$22*(1+Inputs!$B$23)^4</f>
        <v>35480.197017805862</v>
      </c>
      <c r="V4540" s="35">
        <f>Inputs!$B$13/(Q4540*(1-$G4540))</f>
        <v>1.0168755461640691</v>
      </c>
      <c r="W4540" s="36">
        <f>Inputs!$B$13</f>
        <v>12660</v>
      </c>
      <c r="X4540" s="36">
        <f t="shared" si="703"/>
        <v>15090.44210076632</v>
      </c>
      <c r="Y4540" s="36">
        <f t="shared" si="704"/>
        <v>18442.187576367702</v>
      </c>
      <c r="Z4540" s="36">
        <f t="shared" si="705"/>
        <v>23077.261992481275</v>
      </c>
      <c r="AA4540" s="36">
        <f t="shared" si="706"/>
        <v>29500.552373021263</v>
      </c>
      <c r="AB4540" s="36">
        <f t="shared" si="707"/>
        <v>72625.034994413101</v>
      </c>
      <c r="AC4540" s="36">
        <f t="shared" si="708"/>
        <v>403840.91268716252</v>
      </c>
      <c r="AD4540" s="36">
        <f t="shared" si="709"/>
        <v>254580.92118007972</v>
      </c>
    </row>
    <row r="4541" spans="1:30" ht="14.25" customHeight="1" x14ac:dyDescent="0.25">
      <c r="A4541" s="16">
        <v>4525</v>
      </c>
      <c r="B4541" s="34">
        <v>0.35514691629274803</v>
      </c>
      <c r="C4541" s="34">
        <v>6.3585872685696404E-2</v>
      </c>
      <c r="D4541" s="34">
        <v>7.6932455240462201E-3</v>
      </c>
      <c r="E4541" s="34">
        <v>5.1046659332567003E-2</v>
      </c>
      <c r="F4541" s="34">
        <v>5.2524899674688003E-3</v>
      </c>
      <c r="G4541" s="34">
        <v>0.20569003289752499</v>
      </c>
      <c r="H4541" s="35">
        <v>0.949474563175153</v>
      </c>
      <c r="I4541" s="34">
        <v>9.6770251291506099E-2</v>
      </c>
      <c r="J4541" s="34">
        <v>1.6954582067824499E-2</v>
      </c>
      <c r="K4541" s="36">
        <f>Inputs!$B$12*(1+$B4541)^4</f>
        <v>202347.00239912356</v>
      </c>
      <c r="L4541" s="36">
        <f t="shared" si="700"/>
        <v>16102.597118997846</v>
      </c>
      <c r="M4541" s="36">
        <f t="shared" si="701"/>
        <v>182742.3387233066</v>
      </c>
      <c r="N4541" s="37">
        <f>M4541/Inputs!$B$6</f>
        <v>278.57063829772346</v>
      </c>
      <c r="O4541" s="38">
        <f>IF(N4541&gt;Inputs!$B$4,1,0)</f>
        <v>0</v>
      </c>
      <c r="P4541" s="34">
        <f t="shared" si="702"/>
        <v>7.9815669223681607E-2</v>
      </c>
      <c r="Q4541" s="36">
        <f>Inputs!$B$12*(1+$B4541)^0*$C4541+Inputs!$B$29*(1+$D4541)^0*Inputs!$B$19+Inputs!$B$30*(1+$E4541)^0*Inputs!$B$20+Inputs!$B$31*(1+$F4541)^0*Inputs!$B$21+Inputs!$B$22*(1+Inputs!$B$23)^0</f>
        <v>11837.196388568707</v>
      </c>
      <c r="R4541" s="36">
        <f>Inputs!$B$12*(1+$B4541)^1*$C4541+Inputs!$B$29*(1+$D4541)^1*Inputs!$B$19+Inputs!$B$30*(1+$E4541)^1*Inputs!$B$20+Inputs!$B$31*(1+$F4541)^1*Inputs!$B$21+Inputs!$B$22*(1+Inputs!$B$23)^1</f>
        <v>13300.361590607841</v>
      </c>
      <c r="S4541" s="36">
        <f>Inputs!$B$12*(1+$B4541)^2*$C4541+Inputs!$B$29*(1+$D4541)^2*Inputs!$B$19+Inputs!$B$30*(1+$E4541)^2*Inputs!$B$20+Inputs!$B$31*(1+$F4541)^2*Inputs!$B$21+Inputs!$B$22*(1+Inputs!$B$23)^2</f>
        <v>15249.520430938315</v>
      </c>
      <c r="T4541" s="36">
        <f>Inputs!$B$12*(1+$B4541)^3*$C4541+Inputs!$B$29*(1+$D4541)^3*Inputs!$B$19+Inputs!$B$30*(1+$E4541)^3*Inputs!$B$20+Inputs!$B$31*(1+$F4541)^3*Inputs!$B$21+Inputs!$B$22*(1+Inputs!$B$23)^3</f>
        <v>17855.844501938162</v>
      </c>
      <c r="U4541" s="36">
        <f>Inputs!$B$12*(1+$B4541)^4*$C4541+Inputs!$B$29*(1+$D4541)^4*Inputs!$B$19+Inputs!$B$30*(1+$E4541)^4*Inputs!$B$20+Inputs!$B$31*(1+$F4541)^4*Inputs!$B$21+Inputs!$B$22*(1+Inputs!$B$23)^4</f>
        <v>21351.214357975892</v>
      </c>
      <c r="V4541" s="35">
        <f>Inputs!$B$13/(Q4541*(1-$G4541))</f>
        <v>1.3464642922001662</v>
      </c>
      <c r="W4541" s="36">
        <f>Inputs!$B$13</f>
        <v>12660</v>
      </c>
      <c r="X4541" s="36">
        <f t="shared" si="703"/>
        <v>13176.359433209769</v>
      </c>
      <c r="Y4541" s="36">
        <f t="shared" si="704"/>
        <v>13905.17697274411</v>
      </c>
      <c r="Z4541" s="36">
        <f t="shared" si="705"/>
        <v>14874.102986889871</v>
      </c>
      <c r="AA4541" s="36">
        <f t="shared" si="706"/>
        <v>16102.597118997846</v>
      </c>
      <c r="AB4541" s="36">
        <f t="shared" si="707"/>
        <v>53462.436675018907</v>
      </c>
      <c r="AC4541" s="36">
        <f t="shared" si="708"/>
        <v>205167.85842470021</v>
      </c>
      <c r="AD4541" s="36">
        <f t="shared" si="709"/>
        <v>129279.90204828768</v>
      </c>
    </row>
    <row r="4542" spans="1:30" ht="14.25" customHeight="1" x14ac:dyDescent="0.25">
      <c r="A4542" s="16">
        <v>4526</v>
      </c>
      <c r="B4542" s="34">
        <v>0.19362701817722899</v>
      </c>
      <c r="C4542" s="34">
        <v>8.4151938053147704E-2</v>
      </c>
      <c r="D4542" s="34">
        <v>2.7587066998920599E-2</v>
      </c>
      <c r="E4542" s="34">
        <v>4.45175432210533E-2</v>
      </c>
      <c r="F4542" s="34">
        <v>1.8238112365665499E-2</v>
      </c>
      <c r="G4542" s="34">
        <v>0.22133290743188799</v>
      </c>
      <c r="H4542" s="35">
        <v>1.04673283797956</v>
      </c>
      <c r="I4542" s="34">
        <v>9.1388953683913199E-2</v>
      </c>
      <c r="J4542" s="34">
        <v>1.9393628471693399E-2</v>
      </c>
      <c r="K4542" s="36">
        <f>Inputs!$B$12*(1+$B4542)^4</f>
        <v>121793.97729485722</v>
      </c>
      <c r="L4542" s="36">
        <f t="shared" si="700"/>
        <v>15631.181152971907</v>
      </c>
      <c r="M4542" s="36">
        <f t="shared" si="701"/>
        <v>196899.24543781471</v>
      </c>
      <c r="N4542" s="37">
        <f>M4542/Inputs!$B$6</f>
        <v>300.15128877715659</v>
      </c>
      <c r="O4542" s="38">
        <f>IF(N4542&gt;Inputs!$B$4,1,0)</f>
        <v>0</v>
      </c>
      <c r="P4542" s="34">
        <f t="shared" si="702"/>
        <v>7.1995325212219796E-2</v>
      </c>
      <c r="Q4542" s="36">
        <f>Inputs!$B$12*(1+$B4542)^0*$C4542+Inputs!$B$29*(1+$D4542)^0*Inputs!$B$19+Inputs!$B$30*(1+$E4542)^0*Inputs!$B$20+Inputs!$B$31*(1+$F4542)^0*Inputs!$B$21+Inputs!$B$22*(1+Inputs!$B$23)^0</f>
        <v>13071.160310615785</v>
      </c>
      <c r="R4542" s="36">
        <f>Inputs!$B$12*(1+$B4542)^1*$C4542+Inputs!$B$29*(1+$D4542)^1*Inputs!$B$19+Inputs!$B$30*(1+$E4542)^1*Inputs!$B$20+Inputs!$B$31*(1+$F4542)^1*Inputs!$B$21+Inputs!$B$22*(1+Inputs!$B$23)^1</f>
        <v>14264.87021753869</v>
      </c>
      <c r="S4542" s="36">
        <f>Inputs!$B$12*(1+$B4542)^2*$C4542+Inputs!$B$29*(1+$D4542)^2*Inputs!$B$19+Inputs!$B$30*(1+$E4542)^2*Inputs!$B$20+Inputs!$B$31*(1+$F4542)^2*Inputs!$B$21+Inputs!$B$22*(1+Inputs!$B$23)^2</f>
        <v>15654.795313248866</v>
      </c>
      <c r="T4542" s="36">
        <f>Inputs!$B$12*(1+$B4542)^3*$C4542+Inputs!$B$29*(1+$D4542)^3*Inputs!$B$19+Inputs!$B$30*(1+$E4542)^3*Inputs!$B$20+Inputs!$B$31*(1+$F4542)^3*Inputs!$B$21+Inputs!$B$22*(1+Inputs!$B$23)^3</f>
        <v>17277.844921070173</v>
      </c>
      <c r="U4542" s="36">
        <f>Inputs!$B$12*(1+$B4542)^4*$C4542+Inputs!$B$29*(1+$D4542)^4*Inputs!$B$19+Inputs!$B$30*(1+$E4542)^4*Inputs!$B$20+Inputs!$B$31*(1+$F4542)^4*Inputs!$B$21+Inputs!$B$22*(1+Inputs!$B$23)^4</f>
        <v>19178.035842586323</v>
      </c>
      <c r="V4542" s="35">
        <f>Inputs!$B$13/(Q4542*(1-$G4542))</f>
        <v>1.2438492348543047</v>
      </c>
      <c r="W4542" s="36">
        <f>Inputs!$B$13</f>
        <v>12660</v>
      </c>
      <c r="X4542" s="36">
        <f t="shared" si="703"/>
        <v>13268.78934171836</v>
      </c>
      <c r="Y4542" s="36">
        <f t="shared" si="704"/>
        <v>13960.953371494928</v>
      </c>
      <c r="Z4542" s="36">
        <f t="shared" si="705"/>
        <v>14745.404039859512</v>
      </c>
      <c r="AA4542" s="36">
        <f t="shared" si="706"/>
        <v>15631.181152971907</v>
      </c>
      <c r="AB4542" s="36">
        <f t="shared" si="707"/>
        <v>53966.53014788471</v>
      </c>
      <c r="AC4542" s="36">
        <f t="shared" si="708"/>
        <v>221324.45996815694</v>
      </c>
      <c r="AD4542" s="36">
        <f t="shared" si="709"/>
        <v>142932.71528993</v>
      </c>
    </row>
    <row r="4543" spans="1:30" ht="14.25" customHeight="1" x14ac:dyDescent="0.25">
      <c r="A4543" s="16">
        <v>4527</v>
      </c>
      <c r="B4543" s="34">
        <v>0.224976089451212</v>
      </c>
      <c r="C4543" s="34">
        <v>9.3793153371013599E-2</v>
      </c>
      <c r="D4543" s="34">
        <v>2.6071661592563099E-2</v>
      </c>
      <c r="E4543" s="34">
        <v>5.4649194622276E-2</v>
      </c>
      <c r="F4543" s="34">
        <v>-8.7075792038558801E-3</v>
      </c>
      <c r="G4543" s="34">
        <v>0.162937982286531</v>
      </c>
      <c r="H4543" s="35">
        <v>1.09496850810948</v>
      </c>
      <c r="I4543" s="34">
        <v>0.102097514721622</v>
      </c>
      <c r="J4543" s="34">
        <v>2.7518794831109E-2</v>
      </c>
      <c r="K4543" s="36">
        <f>Inputs!$B$12*(1+$B4543)^4</f>
        <v>135101.97480077157</v>
      </c>
      <c r="L4543" s="36">
        <f t="shared" si="700"/>
        <v>19433.720829875969</v>
      </c>
      <c r="M4543" s="36">
        <f t="shared" si="701"/>
        <v>222739.74907541764</v>
      </c>
      <c r="N4543" s="37">
        <f>M4543/Inputs!$B$6</f>
        <v>339.54230041984397</v>
      </c>
      <c r="O4543" s="38">
        <f>IF(N4543&gt;Inputs!$B$4,1,0)</f>
        <v>0</v>
      </c>
      <c r="P4543" s="34">
        <f t="shared" si="702"/>
        <v>7.4578719890512998E-2</v>
      </c>
      <c r="Q4543" s="36">
        <f>Inputs!$B$12*(1+$B4543)^0*$C4543+Inputs!$B$29*(1+$D4543)^0*Inputs!$B$19+Inputs!$B$30*(1+$E4543)^0*Inputs!$B$20+Inputs!$B$31*(1+$F4543)^0*Inputs!$B$21+Inputs!$B$22*(1+Inputs!$B$23)^0</f>
        <v>13649.633229687737</v>
      </c>
      <c r="R4543" s="36">
        <f>Inputs!$B$12*(1+$B4543)^1*$C4543+Inputs!$B$29*(1+$D4543)^1*Inputs!$B$19+Inputs!$B$30*(1+$E4543)^1*Inputs!$B$20+Inputs!$B$31*(1+$F4543)^1*Inputs!$B$21+Inputs!$B$22*(1+Inputs!$B$23)^1</f>
        <v>15030.601592414558</v>
      </c>
      <c r="S4543" s="36">
        <f>Inputs!$B$12*(1+$B4543)^2*$C4543+Inputs!$B$29*(1+$D4543)^2*Inputs!$B$19+Inputs!$B$30*(1+$E4543)^2*Inputs!$B$20+Inputs!$B$31*(1+$F4543)^2*Inputs!$B$21+Inputs!$B$22*(1+Inputs!$B$23)^2</f>
        <v>16704.417724142731</v>
      </c>
      <c r="T4543" s="36">
        <f>Inputs!$B$12*(1+$B4543)^3*$C4543+Inputs!$B$29*(1+$D4543)^3*Inputs!$B$19+Inputs!$B$30*(1+$E4543)^3*Inputs!$B$20+Inputs!$B$31*(1+$F4543)^3*Inputs!$B$21+Inputs!$B$22*(1+Inputs!$B$23)^3</f>
        <v>18735.56604234605</v>
      </c>
      <c r="U4543" s="36">
        <f>Inputs!$B$12*(1+$B4543)^4*$C4543+Inputs!$B$29*(1+$D4543)^4*Inputs!$B$19+Inputs!$B$30*(1+$E4543)^4*Inputs!$B$20+Inputs!$B$31*(1+$F4543)^4*Inputs!$B$21+Inputs!$B$22*(1+Inputs!$B$23)^4</f>
        <v>21202.969807794379</v>
      </c>
      <c r="V4543" s="35">
        <f>Inputs!$B$13/(Q4543*(1-$G4543))</f>
        <v>1.1080391050474947</v>
      </c>
      <c r="W4543" s="36">
        <f>Inputs!$B$13</f>
        <v>12660</v>
      </c>
      <c r="X4543" s="36">
        <f t="shared" si="703"/>
        <v>13899.732555382663</v>
      </c>
      <c r="Y4543" s="36">
        <f t="shared" si="704"/>
        <v>15401.924141789128</v>
      </c>
      <c r="Z4543" s="36">
        <f t="shared" si="705"/>
        <v>17223.451740069992</v>
      </c>
      <c r="AA4543" s="36">
        <f t="shared" si="706"/>
        <v>19433.720829875969</v>
      </c>
      <c r="AB4543" s="36">
        <f t="shared" si="707"/>
        <v>58063.603092596764</v>
      </c>
      <c r="AC4543" s="36">
        <f t="shared" si="708"/>
        <v>267750.82001291536</v>
      </c>
      <c r="AD4543" s="36">
        <f t="shared" si="709"/>
        <v>164676.14598282086</v>
      </c>
    </row>
    <row r="4544" spans="1:30" ht="14.25" customHeight="1" x14ac:dyDescent="0.25">
      <c r="A4544" s="16">
        <v>4528</v>
      </c>
      <c r="B4544" s="34">
        <v>0.35860249864261901</v>
      </c>
      <c r="C4544" s="34">
        <v>6.7254487240696104E-2</v>
      </c>
      <c r="D4544" s="34">
        <v>3.10765024699334E-2</v>
      </c>
      <c r="E4544" s="34">
        <v>4.5036112220322298E-2</v>
      </c>
      <c r="F4544" s="34">
        <v>3.1139117856410901E-2</v>
      </c>
      <c r="G4544" s="34">
        <v>0.16706370837360501</v>
      </c>
      <c r="H4544" s="35">
        <v>1.07630635988699</v>
      </c>
      <c r="I4544" s="34">
        <v>9.4933815890421505E-2</v>
      </c>
      <c r="J4544" s="34">
        <v>2.4800851314863599E-2</v>
      </c>
      <c r="K4544" s="36">
        <f>Inputs!$B$12*(1+$B4544)^4</f>
        <v>204418.82437096629</v>
      </c>
      <c r="L4544" s="36">
        <f t="shared" si="700"/>
        <v>20604.715988507236</v>
      </c>
      <c r="M4544" s="36">
        <f t="shared" si="701"/>
        <v>251889.33913832964</v>
      </c>
      <c r="N4544" s="37">
        <f>M4544/Inputs!$B$6</f>
        <v>383.97765112550252</v>
      </c>
      <c r="O4544" s="38">
        <f>IF(N4544&gt;Inputs!$B$4,1,0)</f>
        <v>0</v>
      </c>
      <c r="P4544" s="34">
        <f t="shared" si="702"/>
        <v>7.0132964575557899E-2</v>
      </c>
      <c r="Q4544" s="36">
        <f>Inputs!$B$12*(1+$B4544)^0*$C4544+Inputs!$B$29*(1+$D4544)^0*Inputs!$B$19+Inputs!$B$30*(1+$E4544)^0*Inputs!$B$20+Inputs!$B$31*(1+$F4544)^0*Inputs!$B$21+Inputs!$B$22*(1+Inputs!$B$23)^0</f>
        <v>12057.313261868687</v>
      </c>
      <c r="R4544" s="36">
        <f>Inputs!$B$12*(1+$B4544)^1*$C4544+Inputs!$B$29*(1+$D4544)^1*Inputs!$B$19+Inputs!$B$30*(1+$E4544)^1*Inputs!$B$20+Inputs!$B$31*(1+$F4544)^1*Inputs!$B$21+Inputs!$B$22*(1+Inputs!$B$23)^1</f>
        <v>13791.469449978658</v>
      </c>
      <c r="S4544" s="36">
        <f>Inputs!$B$12*(1+$B4544)^2*$C4544+Inputs!$B$29*(1+$D4544)^2*Inputs!$B$19+Inputs!$B$30*(1+$E4544)^2*Inputs!$B$20+Inputs!$B$31*(1+$F4544)^2*Inputs!$B$21+Inputs!$B$22*(1+Inputs!$B$23)^2</f>
        <v>16055.127415261501</v>
      </c>
      <c r="T4544" s="36">
        <f>Inputs!$B$12*(1+$B4544)^3*$C4544+Inputs!$B$29*(1+$D4544)^3*Inputs!$B$19+Inputs!$B$30*(1+$E4544)^3*Inputs!$B$20+Inputs!$B$31*(1+$F4544)^3*Inputs!$B$21+Inputs!$B$22*(1+Inputs!$B$23)^3</f>
        <v>19034.775091985321</v>
      </c>
      <c r="U4544" s="36">
        <f>Inputs!$B$12*(1+$B4544)^4*$C4544+Inputs!$B$29*(1+$D4544)^4*Inputs!$B$19+Inputs!$B$30*(1+$E4544)^4*Inputs!$B$20+Inputs!$B$31*(1+$F4544)^4*Inputs!$B$21+Inputs!$B$22*(1+Inputs!$B$23)^4</f>
        <v>22983.646910564865</v>
      </c>
      <c r="V4544" s="35">
        <f>Inputs!$B$13/(Q4544*(1-$G4544))</f>
        <v>1.2605827972887096</v>
      </c>
      <c r="W4544" s="36">
        <f>Inputs!$B$13</f>
        <v>12660</v>
      </c>
      <c r="X4544" s="36">
        <f t="shared" si="703"/>
        <v>13951.623266312274</v>
      </c>
      <c r="Y4544" s="36">
        <f t="shared" si="704"/>
        <v>15625.490507958795</v>
      </c>
      <c r="Z4544" s="36">
        <f t="shared" si="705"/>
        <v>17794.988057022849</v>
      </c>
      <c r="AA4544" s="36">
        <f t="shared" si="706"/>
        <v>20604.715988507236</v>
      </c>
      <c r="AB4544" s="36">
        <f t="shared" si="707"/>
        <v>60576.300636117034</v>
      </c>
      <c r="AC4544" s="36">
        <f t="shared" si="708"/>
        <v>301081.39038346399</v>
      </c>
      <c r="AD4544" s="36">
        <f t="shared" si="709"/>
        <v>191313.03850221261</v>
      </c>
    </row>
    <row r="4545" spans="1:30" ht="14.25" customHeight="1" x14ac:dyDescent="0.25">
      <c r="A4545" s="16">
        <v>4529</v>
      </c>
      <c r="B4545" s="34">
        <v>0.49850089253407898</v>
      </c>
      <c r="C4545" s="34">
        <v>5.2021714570112301E-2</v>
      </c>
      <c r="D4545" s="34">
        <v>3.1877997991300297E-2</v>
      </c>
      <c r="E4545" s="34">
        <v>4.5274322267956801E-2</v>
      </c>
      <c r="F4545" s="34">
        <v>-1.3048819172272E-2</v>
      </c>
      <c r="G4545" s="34">
        <v>0.18943434476653101</v>
      </c>
      <c r="H4545" s="35">
        <v>0.93525796007404305</v>
      </c>
      <c r="I4545" s="34">
        <v>9.5258026496178899E-2</v>
      </c>
      <c r="J4545" s="34">
        <v>2.7711984906793399E-2</v>
      </c>
      <c r="K4545" s="36">
        <f>Inputs!$B$12*(1+$B4545)^4</f>
        <v>302537.54207186203</v>
      </c>
      <c r="L4545" s="36">
        <f t="shared" si="700"/>
        <v>18321.865732672424</v>
      </c>
      <c r="M4545" s="36">
        <f t="shared" si="701"/>
        <v>233283.01255677047</v>
      </c>
      <c r="N4545" s="37">
        <f>M4545/Inputs!$B$6</f>
        <v>355.61434840971106</v>
      </c>
      <c r="O4545" s="38">
        <f>IF(N4545&gt;Inputs!$B$4,1,0)</f>
        <v>0</v>
      </c>
      <c r="P4545" s="34">
        <f t="shared" si="702"/>
        <v>6.75460415893855E-2</v>
      </c>
      <c r="Q4545" s="36">
        <f>Inputs!$B$12*(1+$B4545)^0*$C4545+Inputs!$B$29*(1+$D4545)^0*Inputs!$B$19+Inputs!$B$30*(1+$E4545)^0*Inputs!$B$20+Inputs!$B$31*(1+$F4545)^0*Inputs!$B$21+Inputs!$B$22*(1+Inputs!$B$23)^0</f>
        <v>11143.34690163366</v>
      </c>
      <c r="R4545" s="36">
        <f>Inputs!$B$12*(1+$B4545)^1*$C4545+Inputs!$B$29*(1+$D4545)^1*Inputs!$B$19+Inputs!$B$30*(1+$E4545)^1*Inputs!$B$20+Inputs!$B$31*(1+$F4545)^1*Inputs!$B$21+Inputs!$B$22*(1+Inputs!$B$23)^1</f>
        <v>12790.243025483149</v>
      </c>
      <c r="S4545" s="36">
        <f>Inputs!$B$12*(1+$B4545)^2*$C4545+Inputs!$B$29*(1+$D4545)^2*Inputs!$B$19+Inputs!$B$30*(1+$E4545)^2*Inputs!$B$20+Inputs!$B$31*(1+$F4545)^2*Inputs!$B$21+Inputs!$B$22*(1+Inputs!$B$23)^2</f>
        <v>15219.988956860623</v>
      </c>
      <c r="T4545" s="36">
        <f>Inputs!$B$12*(1+$B4545)^3*$C4545+Inputs!$B$29*(1+$D4545)^3*Inputs!$B$19+Inputs!$B$30*(1+$E4545)^3*Inputs!$B$20+Inputs!$B$31*(1+$F4545)^3*Inputs!$B$21+Inputs!$B$22*(1+Inputs!$B$23)^3</f>
        <v>18819.516387928321</v>
      </c>
      <c r="U4545" s="36">
        <f>Inputs!$B$12*(1+$B4545)^4*$C4545+Inputs!$B$29*(1+$D4545)^4*Inputs!$B$19+Inputs!$B$30*(1+$E4545)^4*Inputs!$B$20+Inputs!$B$31*(1+$F4545)^4*Inputs!$B$21+Inputs!$B$22*(1+Inputs!$B$23)^4</f>
        <v>24168.521578713393</v>
      </c>
      <c r="V4545" s="35">
        <f>Inputs!$B$13/(Q4545*(1-$G4545))</f>
        <v>1.4016186153113752</v>
      </c>
      <c r="W4545" s="36">
        <f>Inputs!$B$13</f>
        <v>12660</v>
      </c>
      <c r="X4545" s="36">
        <f t="shared" si="703"/>
        <v>13322.316224491246</v>
      </c>
      <c r="Y4545" s="36">
        <f t="shared" si="704"/>
        <v>14414.789843218136</v>
      </c>
      <c r="Z4545" s="36">
        <f t="shared" si="705"/>
        <v>16045.368433851479</v>
      </c>
      <c r="AA4545" s="36">
        <f t="shared" si="706"/>
        <v>18321.865732672424</v>
      </c>
      <c r="AB4545" s="36">
        <f t="shared" si="707"/>
        <v>56411.051296384787</v>
      </c>
      <c r="AC4545" s="36">
        <f t="shared" si="708"/>
        <v>278766.90559879545</v>
      </c>
      <c r="AD4545" s="36">
        <f t="shared" si="709"/>
        <v>176871.96126038569</v>
      </c>
    </row>
    <row r="4546" spans="1:30" ht="14.25" customHeight="1" x14ac:dyDescent="0.25">
      <c r="A4546" s="16">
        <v>4530</v>
      </c>
      <c r="B4546" s="34">
        <v>0.30181162193970301</v>
      </c>
      <c r="C4546" s="34">
        <v>8.8831363742614897E-2</v>
      </c>
      <c r="D4546" s="34">
        <v>2.01426928765303E-2</v>
      </c>
      <c r="E4546" s="34">
        <v>6.0078281922545398E-2</v>
      </c>
      <c r="F4546" s="34">
        <v>2.4957186662683501E-2</v>
      </c>
      <c r="G4546" s="34">
        <v>0.16439260426820199</v>
      </c>
      <c r="H4546" s="35">
        <v>1.05354943081855</v>
      </c>
      <c r="I4546" s="34">
        <v>0.106223013367419</v>
      </c>
      <c r="J4546" s="34">
        <v>2.2282733739363202E-2</v>
      </c>
      <c r="K4546" s="36">
        <f>Inputs!$B$12*(1+$B4546)^4</f>
        <v>172323.23062508367</v>
      </c>
      <c r="L4546" s="36">
        <f t="shared" si="700"/>
        <v>21518.05420806738</v>
      </c>
      <c r="M4546" s="36">
        <f t="shared" si="701"/>
        <v>218431.09695322753</v>
      </c>
      <c r="N4546" s="37">
        <f>M4546/Inputs!$B$6</f>
        <v>332.97423316040783</v>
      </c>
      <c r="O4546" s="38">
        <f>IF(N4546&gt;Inputs!$B$4,1,0)</f>
        <v>0</v>
      </c>
      <c r="P4546" s="34">
        <f t="shared" si="702"/>
        <v>8.3940279628055808E-2</v>
      </c>
      <c r="Q4546" s="36">
        <f>Inputs!$B$12*(1+$B4546)^0*$C4546+Inputs!$B$29*(1+$D4546)^0*Inputs!$B$19+Inputs!$B$30*(1+$E4546)^0*Inputs!$B$20+Inputs!$B$31*(1+$F4546)^0*Inputs!$B$21+Inputs!$B$22*(1+Inputs!$B$23)^0</f>
        <v>13351.925851983815</v>
      </c>
      <c r="R4546" s="36">
        <f>Inputs!$B$12*(1+$B4546)^1*$C4546+Inputs!$B$29*(1+$D4546)^1*Inputs!$B$19+Inputs!$B$30*(1+$E4546)^1*Inputs!$B$20+Inputs!$B$31*(1+$F4546)^1*Inputs!$B$21+Inputs!$B$22*(1+Inputs!$B$23)^1</f>
        <v>15221.438045662511</v>
      </c>
      <c r="S4546" s="36">
        <f>Inputs!$B$12*(1+$B4546)^2*$C4546+Inputs!$B$29*(1+$D4546)^2*Inputs!$B$19+Inputs!$B$30*(1+$E4546)^2*Inputs!$B$20+Inputs!$B$31*(1+$F4546)^2*Inputs!$B$21+Inputs!$B$22*(1+Inputs!$B$23)^2</f>
        <v>17587.590592843149</v>
      </c>
      <c r="T4546" s="36">
        <f>Inputs!$B$12*(1+$B4546)^3*$C4546+Inputs!$B$29*(1+$D4546)^3*Inputs!$B$19+Inputs!$B$30*(1+$E4546)^3*Inputs!$B$20+Inputs!$B$31*(1+$F4546)^3*Inputs!$B$21+Inputs!$B$22*(1+Inputs!$B$23)^3</f>
        <v>20597.492489361728</v>
      </c>
      <c r="U4546" s="36">
        <f>Inputs!$B$12*(1+$B4546)^4*$C4546+Inputs!$B$29*(1+$D4546)^4*Inputs!$B$19+Inputs!$B$30*(1+$E4546)^4*Inputs!$B$20+Inputs!$B$31*(1+$F4546)^4*Inputs!$B$21+Inputs!$B$22*(1+Inputs!$B$23)^4</f>
        <v>24442.510211409364</v>
      </c>
      <c r="V4546" s="35">
        <f>Inputs!$B$13/(Q4546*(1-$G4546))</f>
        <v>1.1347168883407515</v>
      </c>
      <c r="W4546" s="36">
        <f>Inputs!$B$13</f>
        <v>12660</v>
      </c>
      <c r="X4546" s="36">
        <f t="shared" si="703"/>
        <v>14174.534813846931</v>
      </c>
      <c r="Y4546" s="36">
        <f t="shared" si="704"/>
        <v>16079.731880992586</v>
      </c>
      <c r="Z4546" s="36">
        <f t="shared" si="705"/>
        <v>18482.330385388908</v>
      </c>
      <c r="AA4546" s="36">
        <f t="shared" si="706"/>
        <v>21518.05420806738</v>
      </c>
      <c r="AB4546" s="36">
        <f t="shared" si="707"/>
        <v>60237.039290316883</v>
      </c>
      <c r="AC4546" s="36">
        <f t="shared" si="708"/>
        <v>262061.73458138652</v>
      </c>
      <c r="AD4546" s="36">
        <f t="shared" si="709"/>
        <v>158194.05766291064</v>
      </c>
    </row>
    <row r="4547" spans="1:30" ht="14.25" customHeight="1" x14ac:dyDescent="0.25">
      <c r="A4547" s="16">
        <v>4531</v>
      </c>
      <c r="B4547" s="34">
        <v>0.40527457913597797</v>
      </c>
      <c r="C4547" s="34">
        <v>8.9731026471157896E-2</v>
      </c>
      <c r="D4547" s="34">
        <v>1.91885451510624E-2</v>
      </c>
      <c r="E4547" s="34">
        <v>3.9863838104675503E-2</v>
      </c>
      <c r="F4547" s="34">
        <v>7.5300330325211197E-3</v>
      </c>
      <c r="G4547" s="34">
        <v>0.191589863923572</v>
      </c>
      <c r="H4547" s="35">
        <v>1.02191394968893</v>
      </c>
      <c r="I4547" s="34">
        <v>9.2864217879140398E-2</v>
      </c>
      <c r="J4547" s="34">
        <v>2.4376028042128101E-2</v>
      </c>
      <c r="K4547" s="36">
        <f>Inputs!$B$12*(1+$B4547)^4</f>
        <v>233989.30681674447</v>
      </c>
      <c r="L4547" s="36">
        <f t="shared" si="700"/>
        <v>24413.98281384345</v>
      </c>
      <c r="M4547" s="36">
        <f t="shared" si="701"/>
        <v>300356.6604326946</v>
      </c>
      <c r="N4547" s="37">
        <f>M4547/Inputs!$B$6</f>
        <v>457.86076285471739</v>
      </c>
      <c r="O4547" s="38">
        <f>IF(N4547&gt;Inputs!$B$4,1,0)</f>
        <v>1</v>
      </c>
      <c r="P4547" s="34">
        <f t="shared" si="702"/>
        <v>6.8488189837012298E-2</v>
      </c>
      <c r="Q4547" s="36">
        <f>Inputs!$B$12*(1+$B4547)^0*$C4547+Inputs!$B$29*(1+$D4547)^0*Inputs!$B$19+Inputs!$B$30*(1+$E4547)^0*Inputs!$B$20+Inputs!$B$31*(1+$F4547)^0*Inputs!$B$21+Inputs!$B$22*(1+Inputs!$B$23)^0</f>
        <v>13405.905615696396</v>
      </c>
      <c r="R4547" s="36">
        <f>Inputs!$B$12*(1+$B4547)^1*$C4547+Inputs!$B$29*(1+$D4547)^1*Inputs!$B$19+Inputs!$B$30*(1+$E4547)^1*Inputs!$B$20+Inputs!$B$31*(1+$F4547)^1*Inputs!$B$21+Inputs!$B$22*(1+Inputs!$B$23)^1</f>
        <v>15716.200321135628</v>
      </c>
      <c r="S4547" s="36">
        <f>Inputs!$B$12*(1+$B4547)^2*$C4547+Inputs!$B$29*(1+$D4547)^2*Inputs!$B$19+Inputs!$B$30*(1+$E4547)^2*Inputs!$B$20+Inputs!$B$31*(1+$F4547)^2*Inputs!$B$21+Inputs!$B$22*(1+Inputs!$B$23)^2</f>
        <v>18914.170460371799</v>
      </c>
      <c r="T4547" s="36">
        <f>Inputs!$B$12*(1+$B4547)^3*$C4547+Inputs!$B$29*(1+$D4547)^3*Inputs!$B$19+Inputs!$B$30*(1+$E4547)^3*Inputs!$B$20+Inputs!$B$31*(1+$F4547)^3*Inputs!$B$21+Inputs!$B$22*(1+Inputs!$B$23)^3</f>
        <v>23358.316715996938</v>
      </c>
      <c r="U4547" s="36">
        <f>Inputs!$B$12*(1+$B4547)^4*$C4547+Inputs!$B$29*(1+$D4547)^4*Inputs!$B$19+Inputs!$B$30*(1+$E4547)^4*Inputs!$B$20+Inputs!$B$31*(1+$F4547)^4*Inputs!$B$21+Inputs!$B$22*(1+Inputs!$B$23)^4</f>
        <v>29552.386414207638</v>
      </c>
      <c r="V4547" s="35">
        <f>Inputs!$B$13/(Q4547*(1-$G4547))</f>
        <v>1.1681693254831469</v>
      </c>
      <c r="W4547" s="36">
        <f>Inputs!$B$13</f>
        <v>12660</v>
      </c>
      <c r="X4547" s="36">
        <f t="shared" si="703"/>
        <v>14377.201134106286</v>
      </c>
      <c r="Y4547" s="36">
        <f t="shared" si="704"/>
        <v>16743.632447269742</v>
      </c>
      <c r="Z4547" s="36">
        <f t="shared" si="705"/>
        <v>19987.342019632859</v>
      </c>
      <c r="AA4547" s="36">
        <f t="shared" si="706"/>
        <v>24413.98281384345</v>
      </c>
      <c r="AB4547" s="36">
        <f t="shared" si="707"/>
        <v>66121.913405513798</v>
      </c>
      <c r="AC4547" s="36">
        <f t="shared" si="708"/>
        <v>365159.28955123801</v>
      </c>
      <c r="AD4547" s="36">
        <f t="shared" si="709"/>
        <v>234234.74702718083</v>
      </c>
    </row>
    <row r="4548" spans="1:30" ht="14.25" customHeight="1" x14ac:dyDescent="0.25">
      <c r="A4548" s="16">
        <v>4532</v>
      </c>
      <c r="B4548" s="34">
        <v>0.35611525220652301</v>
      </c>
      <c r="C4548" s="34">
        <v>9.0407437882472699E-2</v>
      </c>
      <c r="D4548" s="34">
        <v>4.1196273380680097E-2</v>
      </c>
      <c r="E4548" s="34">
        <v>6.2857223534124096E-2</v>
      </c>
      <c r="F4548" s="34">
        <v>-2.2493989710939302E-3</v>
      </c>
      <c r="G4548" s="34">
        <v>0.19650288034801</v>
      </c>
      <c r="H4548" s="35">
        <v>1.0730373710963601</v>
      </c>
      <c r="I4548" s="34">
        <v>9.4816669735902803E-2</v>
      </c>
      <c r="J4548" s="34">
        <v>2.6326621298420699E-2</v>
      </c>
      <c r="K4548" s="36">
        <f>Inputs!$B$12*(1+$B4548)^4</f>
        <v>202925.98017290223</v>
      </c>
      <c r="L4548" s="36">
        <f t="shared" si="700"/>
        <v>23546.416866960895</v>
      </c>
      <c r="M4548" s="36">
        <f t="shared" si="701"/>
        <v>289171.12135897664</v>
      </c>
      <c r="N4548" s="37">
        <f>M4548/Inputs!$B$6</f>
        <v>440.80963621795217</v>
      </c>
      <c r="O4548" s="38">
        <f>IF(N4548&gt;Inputs!$B$4,1,0)</f>
        <v>1</v>
      </c>
      <c r="P4548" s="34">
        <f t="shared" si="702"/>
        <v>6.8490048437482104E-2</v>
      </c>
      <c r="Q4548" s="36">
        <f>Inputs!$B$12*(1+$B4548)^0*$C4548+Inputs!$B$29*(1+$D4548)^0*Inputs!$B$19+Inputs!$B$30*(1+$E4548)^0*Inputs!$B$20+Inputs!$B$31*(1+$F4548)^0*Inputs!$B$21+Inputs!$B$22*(1+Inputs!$B$23)^0</f>
        <v>13446.490300375284</v>
      </c>
      <c r="R4548" s="36">
        <f>Inputs!$B$12*(1+$B4548)^1*$C4548+Inputs!$B$29*(1+$D4548)^1*Inputs!$B$19+Inputs!$B$30*(1+$E4548)^1*Inputs!$B$20+Inputs!$B$31*(1+$F4548)^1*Inputs!$B$21+Inputs!$B$22*(1+Inputs!$B$23)^1</f>
        <v>15592.756922378176</v>
      </c>
      <c r="S4548" s="36">
        <f>Inputs!$B$12*(1+$B4548)^2*$C4548+Inputs!$B$29*(1+$D4548)^2*Inputs!$B$19+Inputs!$B$30*(1+$E4548)^2*Inputs!$B$20+Inputs!$B$31*(1+$F4548)^2*Inputs!$B$21+Inputs!$B$22*(1+Inputs!$B$23)^2</f>
        <v>18440.411038090577</v>
      </c>
      <c r="T4548" s="36">
        <f>Inputs!$B$12*(1+$B4548)^3*$C4548+Inputs!$B$29*(1+$D4548)^3*Inputs!$B$19+Inputs!$B$30*(1+$E4548)^3*Inputs!$B$20+Inputs!$B$31*(1+$F4548)^3*Inputs!$B$21+Inputs!$B$22*(1+Inputs!$B$23)^3</f>
        <v>22235.222600978865</v>
      </c>
      <c r="U4548" s="36">
        <f>Inputs!$B$12*(1+$B4548)^4*$C4548+Inputs!$B$29*(1+$D4548)^4*Inputs!$B$19+Inputs!$B$30*(1+$E4548)^4*Inputs!$B$20+Inputs!$B$31*(1+$F4548)^4*Inputs!$B$21+Inputs!$B$22*(1+Inputs!$B$23)^4</f>
        <v>27310.248803169994</v>
      </c>
      <c r="V4548" s="35">
        <f>Inputs!$B$13/(Q4548*(1-$G4548))</f>
        <v>1.1717647754764429</v>
      </c>
      <c r="W4548" s="36">
        <f>Inputs!$B$13</f>
        <v>12660</v>
      </c>
      <c r="X4548" s="36">
        <f t="shared" si="703"/>
        <v>14371.49829754812</v>
      </c>
      <c r="Y4548" s="36">
        <f t="shared" si="704"/>
        <v>16630.411476679779</v>
      </c>
      <c r="Z4548" s="36">
        <f t="shared" si="705"/>
        <v>19611.782812820515</v>
      </c>
      <c r="AA4548" s="36">
        <f t="shared" si="706"/>
        <v>23546.416866960895</v>
      </c>
      <c r="AB4548" s="36">
        <f t="shared" si="707"/>
        <v>64847.017108835855</v>
      </c>
      <c r="AC4548" s="36">
        <f t="shared" si="708"/>
        <v>352844.17251962086</v>
      </c>
      <c r="AD4548" s="36">
        <f t="shared" si="709"/>
        <v>224324.10425014081</v>
      </c>
    </row>
    <row r="4549" spans="1:30" ht="14.25" customHeight="1" x14ac:dyDescent="0.25">
      <c r="A4549" s="16">
        <v>4533</v>
      </c>
      <c r="B4549" s="34">
        <v>0.250894528949068</v>
      </c>
      <c r="C4549" s="34">
        <v>9.8388606619973104E-2</v>
      </c>
      <c r="D4549" s="34">
        <v>1.1711286697528901E-2</v>
      </c>
      <c r="E4549" s="34">
        <v>3.7958040362201698E-2</v>
      </c>
      <c r="F4549" s="34">
        <v>8.1554837651188899E-3</v>
      </c>
      <c r="G4549" s="34">
        <v>0.18161113499037901</v>
      </c>
      <c r="H4549" s="35">
        <v>1.0350266347466801</v>
      </c>
      <c r="I4549" s="34">
        <v>0.100715948174468</v>
      </c>
      <c r="J4549" s="34">
        <v>2.1516402506613099E-2</v>
      </c>
      <c r="K4549" s="36">
        <f>Inputs!$B$12*(1+$B4549)^4</f>
        <v>146904.13576204778</v>
      </c>
      <c r="L4549" s="36">
        <f t="shared" si="700"/>
        <v>19394.805876720115</v>
      </c>
      <c r="M4549" s="36">
        <f t="shared" si="701"/>
        <v>212951.74289729123</v>
      </c>
      <c r="N4549" s="37">
        <f>M4549/Inputs!$B$6</f>
        <v>324.62155929465126</v>
      </c>
      <c r="O4549" s="38">
        <f>IF(N4549&gt;Inputs!$B$4,1,0)</f>
        <v>0</v>
      </c>
      <c r="P4549" s="34">
        <f t="shared" si="702"/>
        <v>7.9199545667854893E-2</v>
      </c>
      <c r="Q4549" s="36">
        <f>Inputs!$B$12*(1+$B4549)^0*$C4549+Inputs!$B$29*(1+$D4549)^0*Inputs!$B$19+Inputs!$B$30*(1+$E4549)^0*Inputs!$B$20+Inputs!$B$31*(1+$F4549)^0*Inputs!$B$21+Inputs!$B$22*(1+Inputs!$B$23)^0</f>
        <v>13925.360424625309</v>
      </c>
      <c r="R4549" s="36">
        <f>Inputs!$B$12*(1+$B4549)^1*$C4549+Inputs!$B$29*(1+$D4549)^1*Inputs!$B$19+Inputs!$B$30*(1+$E4549)^1*Inputs!$B$20+Inputs!$B$31*(1+$F4549)^1*Inputs!$B$21+Inputs!$B$22*(1+Inputs!$B$23)^1</f>
        <v>15508.195068207846</v>
      </c>
      <c r="S4549" s="36">
        <f>Inputs!$B$12*(1+$B4549)^2*$C4549+Inputs!$B$29*(1+$D4549)^2*Inputs!$B$19+Inputs!$B$30*(1+$E4549)^2*Inputs!$B$20+Inputs!$B$31*(1+$F4549)^2*Inputs!$B$21+Inputs!$B$22*(1+Inputs!$B$23)^2</f>
        <v>17464.931550568934</v>
      </c>
      <c r="T4549" s="36">
        <f>Inputs!$B$12*(1+$B4549)^3*$C4549+Inputs!$B$29*(1+$D4549)^3*Inputs!$B$19+Inputs!$B$30*(1+$E4549)^3*Inputs!$B$20+Inputs!$B$31*(1+$F4549)^3*Inputs!$B$21+Inputs!$B$22*(1+Inputs!$B$23)^3</f>
        <v>19888.88580298367</v>
      </c>
      <c r="U4549" s="36">
        <f>Inputs!$B$12*(1+$B4549)^4*$C4549+Inputs!$B$29*(1+$D4549)^4*Inputs!$B$19+Inputs!$B$30*(1+$E4549)^4*Inputs!$B$20+Inputs!$B$31*(1+$F4549)^4*Inputs!$B$21+Inputs!$B$22*(1+Inputs!$B$23)^4</f>
        <v>22896.768835271239</v>
      </c>
      <c r="V4549" s="35">
        <f>Inputs!$B$13/(Q4549*(1-$G4549))</f>
        <v>1.1108810266536306</v>
      </c>
      <c r="W4549" s="36">
        <f>Inputs!$B$13</f>
        <v>12660</v>
      </c>
      <c r="X4549" s="36">
        <f t="shared" si="703"/>
        <v>13858.325729676386</v>
      </c>
      <c r="Y4549" s="36">
        <f t="shared" si="704"/>
        <v>15335.842308634146</v>
      </c>
      <c r="Z4549" s="36">
        <f t="shared" si="705"/>
        <v>17155.633202830366</v>
      </c>
      <c r="AA4549" s="36">
        <f t="shared" si="706"/>
        <v>19394.805876720115</v>
      </c>
      <c r="AB4549" s="36">
        <f t="shared" si="707"/>
        <v>58130.055514756794</v>
      </c>
      <c r="AC4549" s="36">
        <f t="shared" si="708"/>
        <v>250154.36843020283</v>
      </c>
      <c r="AD4549" s="36">
        <f t="shared" si="709"/>
        <v>154821.68738253444</v>
      </c>
    </row>
    <row r="4550" spans="1:30" ht="14.25" customHeight="1" x14ac:dyDescent="0.25">
      <c r="A4550" s="16">
        <v>4534</v>
      </c>
      <c r="B4550" s="34">
        <v>0.40659323483882398</v>
      </c>
      <c r="C4550" s="34">
        <v>9.3471303865026195E-2</v>
      </c>
      <c r="D4550" s="34">
        <v>2.9797900579599301E-2</v>
      </c>
      <c r="E4550" s="34">
        <v>3.6268761566109302E-2</v>
      </c>
      <c r="F4550" s="34">
        <v>3.36173927136557E-2</v>
      </c>
      <c r="G4550" s="34">
        <v>0.198774572333591</v>
      </c>
      <c r="H4550" s="35">
        <v>1.17040023375908</v>
      </c>
      <c r="I4550" s="34">
        <v>9.6035525428199695E-2</v>
      </c>
      <c r="J4550" s="34">
        <v>2.2583178038761899E-2</v>
      </c>
      <c r="K4550" s="36">
        <f>Inputs!$B$12*(1+$B4550)^4</f>
        <v>234868.81010887417</v>
      </c>
      <c r="L4550" s="36">
        <f t="shared" si="700"/>
        <v>29183.487296315772</v>
      </c>
      <c r="M4550" s="36">
        <f t="shared" si="701"/>
        <v>329219.07427619438</v>
      </c>
      <c r="N4550" s="37">
        <f>M4550/Inputs!$B$6</f>
        <v>501.85834493322312</v>
      </c>
      <c r="O4550" s="38">
        <f>IF(N4550&gt;Inputs!$B$4,1,0)</f>
        <v>1</v>
      </c>
      <c r="P4550" s="34">
        <f t="shared" si="702"/>
        <v>7.3452347389437789E-2</v>
      </c>
      <c r="Q4550" s="36">
        <f>Inputs!$B$12*(1+$B4550)^0*$C4550+Inputs!$B$29*(1+$D4550)^0*Inputs!$B$19+Inputs!$B$30*(1+$E4550)^0*Inputs!$B$20+Inputs!$B$31*(1+$F4550)^0*Inputs!$B$21+Inputs!$B$22*(1+Inputs!$B$23)^0</f>
        <v>13630.322259328492</v>
      </c>
      <c r="R4550" s="36">
        <f>Inputs!$B$12*(1+$B4550)^1*$C4550+Inputs!$B$29*(1+$D4550)^1*Inputs!$B$19+Inputs!$B$30*(1+$E4550)^1*Inputs!$B$20+Inputs!$B$31*(1+$F4550)^1*Inputs!$B$21+Inputs!$B$22*(1+Inputs!$B$23)^1</f>
        <v>16182.666424711613</v>
      </c>
      <c r="S4550" s="36">
        <f>Inputs!$B$12*(1+$B4550)^2*$C4550+Inputs!$B$29*(1+$D4550)^2*Inputs!$B$19+Inputs!$B$30*(1+$E4550)^2*Inputs!$B$20+Inputs!$B$31*(1+$F4550)^2*Inputs!$B$21+Inputs!$B$22*(1+Inputs!$B$23)^2</f>
        <v>19671.42162788126</v>
      </c>
      <c r="T4550" s="36">
        <f>Inputs!$B$12*(1+$B4550)^3*$C4550+Inputs!$B$29*(1+$D4550)^3*Inputs!$B$19+Inputs!$B$30*(1+$E4550)^3*Inputs!$B$20+Inputs!$B$31*(1+$F4550)^3*Inputs!$B$21+Inputs!$B$22*(1+Inputs!$B$23)^3</f>
        <v>24473.87705078772</v>
      </c>
      <c r="U4550" s="36">
        <f>Inputs!$B$12*(1+$B4550)^4*$C4550+Inputs!$B$29*(1+$D4550)^4*Inputs!$B$19+Inputs!$B$30*(1+$E4550)^4*Inputs!$B$20+Inputs!$B$31*(1+$F4550)^4*Inputs!$B$21+Inputs!$B$22*(1+Inputs!$B$23)^4</f>
        <v>31120.60730409767</v>
      </c>
      <c r="V4550" s="35">
        <f>Inputs!$B$13/(Q4550*(1-$G4550))</f>
        <v>1.1592386652913003</v>
      </c>
      <c r="W4550" s="36">
        <f>Inputs!$B$13</f>
        <v>12660</v>
      </c>
      <c r="X4550" s="36">
        <f t="shared" si="703"/>
        <v>15066.826724188042</v>
      </c>
      <c r="Y4550" s="36">
        <f t="shared" si="704"/>
        <v>18359.002635750756</v>
      </c>
      <c r="Z4550" s="36">
        <f t="shared" si="705"/>
        <v>22895.769513222844</v>
      </c>
      <c r="AA4550" s="36">
        <f t="shared" si="706"/>
        <v>29183.487296315772</v>
      </c>
      <c r="AB4550" s="36">
        <f t="shared" si="707"/>
        <v>72352.853303003372</v>
      </c>
      <c r="AC4550" s="36">
        <f t="shared" si="708"/>
        <v>406284.4040572035</v>
      </c>
      <c r="AD4550" s="36">
        <f t="shared" si="709"/>
        <v>256866.22097319103</v>
      </c>
    </row>
    <row r="4551" spans="1:30" ht="14.25" customHeight="1" x14ac:dyDescent="0.25">
      <c r="A4551" s="16">
        <v>4535</v>
      </c>
      <c r="B4551" s="34">
        <v>0.16546231263819</v>
      </c>
      <c r="C4551" s="34">
        <v>7.8403542349339897E-2</v>
      </c>
      <c r="D4551" s="34">
        <v>1.85731939061601E-2</v>
      </c>
      <c r="E4551" s="34">
        <v>5.51480297535865E-2</v>
      </c>
      <c r="F4551" s="34">
        <v>1.3329466678662799E-2</v>
      </c>
      <c r="G4551" s="34">
        <v>0.16651392293518</v>
      </c>
      <c r="H4551" s="35">
        <v>1.1121379347221301</v>
      </c>
      <c r="I4551" s="34">
        <v>9.7805021328169206E-2</v>
      </c>
      <c r="J4551" s="34">
        <v>2.0321794332249201E-2</v>
      </c>
      <c r="K4551" s="36">
        <f>Inputs!$B$12*(1+$B4551)^4</f>
        <v>110699.12494607067</v>
      </c>
      <c r="L4551" s="36">
        <f t="shared" si="700"/>
        <v>16232.135691009598</v>
      </c>
      <c r="M4551" s="36">
        <f t="shared" si="701"/>
        <v>188067.21921807289</v>
      </c>
      <c r="N4551" s="37">
        <f>M4551/Inputs!$B$6</f>
        <v>286.68783417389159</v>
      </c>
      <c r="O4551" s="38">
        <f>IF(N4551&gt;Inputs!$B$4,1,0)</f>
        <v>0</v>
      </c>
      <c r="P4551" s="34">
        <f t="shared" si="702"/>
        <v>7.7483226995920002E-2</v>
      </c>
      <c r="Q4551" s="36">
        <f>Inputs!$B$12*(1+$B4551)^0*$C4551+Inputs!$B$29*(1+$D4551)^0*Inputs!$B$19+Inputs!$B$30*(1+$E4551)^0*Inputs!$B$20+Inputs!$B$31*(1+$F4551)^0*Inputs!$B$21+Inputs!$B$22*(1+Inputs!$B$23)^0</f>
        <v>12726.256568387314</v>
      </c>
      <c r="R4551" s="36">
        <f>Inputs!$B$12*(1+$B4551)^1*$C4551+Inputs!$B$29*(1+$D4551)^1*Inputs!$B$19+Inputs!$B$30*(1+$E4551)^1*Inputs!$B$20+Inputs!$B$31*(1+$F4551)^1*Inputs!$B$21+Inputs!$B$22*(1+Inputs!$B$23)^1</f>
        <v>13695.489442477789</v>
      </c>
      <c r="S4551" s="36">
        <f>Inputs!$B$12*(1+$B4551)^2*$C4551+Inputs!$B$29*(1+$D4551)^2*Inputs!$B$19+Inputs!$B$30*(1+$E4551)^2*Inputs!$B$20+Inputs!$B$31*(1+$F4551)^2*Inputs!$B$21+Inputs!$B$22*(1+Inputs!$B$23)^2</f>
        <v>14801.017619807455</v>
      </c>
      <c r="T4551" s="36">
        <f>Inputs!$B$12*(1+$B4551)^3*$C4551+Inputs!$B$29*(1+$D4551)^3*Inputs!$B$19+Inputs!$B$30*(1+$E4551)^3*Inputs!$B$20+Inputs!$B$31*(1+$F4551)^3*Inputs!$B$21+Inputs!$B$22*(1+Inputs!$B$23)^3</f>
        <v>16064.541895443313</v>
      </c>
      <c r="U4551" s="36">
        <f>Inputs!$B$12*(1+$B4551)^4*$C4551+Inputs!$B$29*(1+$D4551)^4*Inputs!$B$19+Inputs!$B$30*(1+$E4551)^4*Inputs!$B$20+Inputs!$B$31*(1+$F4551)^4*Inputs!$B$21+Inputs!$B$22*(1+Inputs!$B$23)^4</f>
        <v>17511.310963704513</v>
      </c>
      <c r="V4551" s="35">
        <f>Inputs!$B$13/(Q4551*(1-$G4551))</f>
        <v>1.1935336875658487</v>
      </c>
      <c r="W4551" s="36">
        <f>Inputs!$B$13</f>
        <v>12660</v>
      </c>
      <c r="X4551" s="36">
        <f t="shared" si="703"/>
        <v>13391.903642755746</v>
      </c>
      <c r="Y4551" s="36">
        <f t="shared" si="704"/>
        <v>14221.892249395494</v>
      </c>
      <c r="Z4551" s="36">
        <f t="shared" si="705"/>
        <v>15163.514529035128</v>
      </c>
      <c r="AA4551" s="36">
        <f t="shared" si="706"/>
        <v>16232.135691009598</v>
      </c>
      <c r="AB4551" s="36">
        <f t="shared" si="707"/>
        <v>54013.439518642255</v>
      </c>
      <c r="AC4551" s="36">
        <f t="shared" si="708"/>
        <v>213749.51013549749</v>
      </c>
      <c r="AD4551" s="36">
        <f t="shared" si="709"/>
        <v>134053.77969943063</v>
      </c>
    </row>
    <row r="4552" spans="1:30" ht="14.25" customHeight="1" x14ac:dyDescent="0.25">
      <c r="A4552" s="16">
        <v>4536</v>
      </c>
      <c r="B4552" s="34">
        <v>0.39805736078487602</v>
      </c>
      <c r="C4552" s="34">
        <v>4.3079710414223503E-2</v>
      </c>
      <c r="D4552" s="34">
        <v>2.3983765451191401E-2</v>
      </c>
      <c r="E4552" s="34">
        <v>1.49241688580196E-2</v>
      </c>
      <c r="F4552" s="34">
        <v>-8.8425633872972493E-3</v>
      </c>
      <c r="G4552" s="34">
        <v>0.17688805293498999</v>
      </c>
      <c r="H4552" s="35">
        <v>1.08388234875556</v>
      </c>
      <c r="I4552" s="34">
        <v>9.6006427425538596E-2</v>
      </c>
      <c r="J4552" s="34">
        <v>2.7407840164175402E-2</v>
      </c>
      <c r="K4552" s="36">
        <f>Inputs!$B$12*(1+$B4552)^4</f>
        <v>229219.31588257939</v>
      </c>
      <c r="L4552" s="36">
        <f t="shared" si="700"/>
        <v>15998.010259337816</v>
      </c>
      <c r="M4552" s="36">
        <f t="shared" si="701"/>
        <v>204511.65662098344</v>
      </c>
      <c r="N4552" s="37">
        <f>M4552/Inputs!$B$6</f>
        <v>311.75557411735281</v>
      </c>
      <c r="O4552" s="38">
        <f>IF(N4552&gt;Inputs!$B$4,1,0)</f>
        <v>0</v>
      </c>
      <c r="P4552" s="34">
        <f t="shared" si="702"/>
        <v>6.8598587261363198E-2</v>
      </c>
      <c r="Q4552" s="36">
        <f>Inputs!$B$12*(1+$B4552)^0*$C4552+Inputs!$B$29*(1+$D4552)^0*Inputs!$B$19+Inputs!$B$30*(1+$E4552)^0*Inputs!$B$20+Inputs!$B$31*(1+$F4552)^0*Inputs!$B$21+Inputs!$B$22*(1+Inputs!$B$23)^0</f>
        <v>10606.826652280331</v>
      </c>
      <c r="R4552" s="36">
        <f>Inputs!$B$12*(1+$B4552)^1*$C4552+Inputs!$B$29*(1+$D4552)^1*Inputs!$B$19+Inputs!$B$30*(1+$E4552)^1*Inputs!$B$20+Inputs!$B$31*(1+$F4552)^1*Inputs!$B$21+Inputs!$B$22*(1+Inputs!$B$23)^1</f>
        <v>11643.394858212117</v>
      </c>
      <c r="S4552" s="36">
        <f>Inputs!$B$12*(1+$B4552)^2*$C4552+Inputs!$B$29*(1+$D4552)^2*Inputs!$B$19+Inputs!$B$30*(1+$E4552)^2*Inputs!$B$20+Inputs!$B$31*(1+$F4552)^2*Inputs!$B$21+Inputs!$B$22*(1+Inputs!$B$23)^2</f>
        <v>13090.260537931883</v>
      </c>
      <c r="T4552" s="36">
        <f>Inputs!$B$12*(1+$B4552)^3*$C4552+Inputs!$B$29*(1+$D4552)^3*Inputs!$B$19+Inputs!$B$30*(1+$E4552)^3*Inputs!$B$20+Inputs!$B$31*(1+$F4552)^3*Inputs!$B$21+Inputs!$B$22*(1+Inputs!$B$23)^3</f>
        <v>15110.43987641622</v>
      </c>
      <c r="U4552" s="36">
        <f>Inputs!$B$12*(1+$B4552)^4*$C4552+Inputs!$B$29*(1+$D4552)^4*Inputs!$B$19+Inputs!$B$30*(1+$E4552)^4*Inputs!$B$20+Inputs!$B$31*(1+$F4552)^4*Inputs!$B$21+Inputs!$B$22*(1+Inputs!$B$23)^4</f>
        <v>17931.842755757687</v>
      </c>
      <c r="V4552" s="35">
        <f>Inputs!$B$13/(Q4552*(1-$G4552))</f>
        <v>1.4500712069707848</v>
      </c>
      <c r="W4552" s="36">
        <f>Inputs!$B$13</f>
        <v>12660</v>
      </c>
      <c r="X4552" s="36">
        <f t="shared" si="703"/>
        <v>13019.845893403313</v>
      </c>
      <c r="Y4552" s="36">
        <f t="shared" si="704"/>
        <v>13651.357833254089</v>
      </c>
      <c r="Z4552" s="36">
        <f t="shared" si="705"/>
        <v>14619.503445097169</v>
      </c>
      <c r="AA4552" s="36">
        <f t="shared" si="706"/>
        <v>15998.010259337816</v>
      </c>
      <c r="AB4552" s="36">
        <f t="shared" si="707"/>
        <v>53006.236696291242</v>
      </c>
      <c r="AC4552" s="36">
        <f t="shared" si="708"/>
        <v>239603.78520401556</v>
      </c>
      <c r="AD4552" s="36">
        <f t="shared" si="709"/>
        <v>151505.41992469219</v>
      </c>
    </row>
    <row r="4553" spans="1:30" ht="14.25" customHeight="1" x14ac:dyDescent="0.25">
      <c r="A4553" s="16">
        <v>4537</v>
      </c>
      <c r="B4553" s="34">
        <v>0.36284306698663099</v>
      </c>
      <c r="C4553" s="34">
        <v>8.9948988863227705E-2</v>
      </c>
      <c r="D4553" s="34">
        <v>2.2341216495742E-2</v>
      </c>
      <c r="E4553" s="34">
        <v>2.9015873675997301E-2</v>
      </c>
      <c r="F4553" s="34">
        <v>3.0635855530585999E-2</v>
      </c>
      <c r="G4553" s="34">
        <v>0.20226113899975201</v>
      </c>
      <c r="H4553" s="35">
        <v>1.05236876265301</v>
      </c>
      <c r="I4553" s="34">
        <v>9.34161381073602E-2</v>
      </c>
      <c r="J4553" s="34">
        <v>2.58598838106926E-2</v>
      </c>
      <c r="K4553" s="36">
        <f>Inputs!$B$12*(1+$B4553)^4</f>
        <v>206982.98561711865</v>
      </c>
      <c r="L4553" s="36">
        <f t="shared" si="700"/>
        <v>23119.716833812799</v>
      </c>
      <c r="M4553" s="36">
        <f t="shared" si="701"/>
        <v>289109.50758835918</v>
      </c>
      <c r="N4553" s="37">
        <f>M4553/Inputs!$B$6</f>
        <v>440.71571278713287</v>
      </c>
      <c r="O4553" s="38">
        <f>IF(N4553&gt;Inputs!$B$4,1,0)</f>
        <v>1</v>
      </c>
      <c r="P4553" s="34">
        <f t="shared" si="702"/>
        <v>6.7556254296667603E-2</v>
      </c>
      <c r="Q4553" s="36">
        <f>Inputs!$B$12*(1+$B4553)^0*$C4553+Inputs!$B$29*(1+$D4553)^0*Inputs!$B$19+Inputs!$B$30*(1+$E4553)^0*Inputs!$B$20+Inputs!$B$31*(1+$F4553)^0*Inputs!$B$21+Inputs!$B$22*(1+Inputs!$B$23)^0</f>
        <v>13418.983359220583</v>
      </c>
      <c r="R4553" s="36">
        <f>Inputs!$B$12*(1+$B4553)^1*$C4553+Inputs!$B$29*(1+$D4553)^1*Inputs!$B$19+Inputs!$B$30*(1+$E4553)^1*Inputs!$B$20+Inputs!$B$31*(1+$F4553)^1*Inputs!$B$21+Inputs!$B$22*(1+Inputs!$B$23)^1</f>
        <v>15593.020910470899</v>
      </c>
      <c r="S4553" s="36">
        <f>Inputs!$B$12*(1+$B4553)^2*$C4553+Inputs!$B$29*(1+$D4553)^2*Inputs!$B$19+Inputs!$B$30*(1+$E4553)^2*Inputs!$B$20+Inputs!$B$31*(1+$F4553)^2*Inputs!$B$21+Inputs!$B$22*(1+Inputs!$B$23)^2</f>
        <v>18483.51864847256</v>
      </c>
      <c r="T4553" s="36">
        <f>Inputs!$B$12*(1+$B4553)^3*$C4553+Inputs!$B$29*(1+$D4553)^3*Inputs!$B$19+Inputs!$B$30*(1+$E4553)^3*Inputs!$B$20+Inputs!$B$31*(1+$F4553)^3*Inputs!$B$21+Inputs!$B$22*(1+Inputs!$B$23)^3</f>
        <v>22348.454877254488</v>
      </c>
      <c r="U4553" s="36">
        <f>Inputs!$B$12*(1+$B4553)^4*$C4553+Inputs!$B$29*(1+$D4553)^4*Inputs!$B$19+Inputs!$B$30*(1+$E4553)^4*Inputs!$B$20+Inputs!$B$31*(1+$F4553)^4*Inputs!$B$21+Inputs!$B$22*(1+Inputs!$B$23)^4</f>
        <v>27539.358104179253</v>
      </c>
      <c r="V4553" s="35">
        <f>Inputs!$B$13/(Q4553*(1-$G4553))</f>
        <v>1.1826421204992004</v>
      </c>
      <c r="W4553" s="36">
        <f>Inputs!$B$13</f>
        <v>12660</v>
      </c>
      <c r="X4553" s="36">
        <f t="shared" si="703"/>
        <v>14305.950325812335</v>
      </c>
      <c r="Y4553" s="36">
        <f t="shared" si="704"/>
        <v>16477.641330948256</v>
      </c>
      <c r="Z4553" s="36">
        <f t="shared" si="705"/>
        <v>19342.509210675398</v>
      </c>
      <c r="AA4553" s="36">
        <f t="shared" si="706"/>
        <v>23119.716833812799</v>
      </c>
      <c r="AB4553" s="36">
        <f t="shared" si="707"/>
        <v>64474.417337502033</v>
      </c>
      <c r="AC4553" s="36">
        <f t="shared" si="708"/>
        <v>351079.11579463119</v>
      </c>
      <c r="AD4553" s="36">
        <f t="shared" si="709"/>
        <v>224635.09025085717</v>
      </c>
    </row>
    <row r="4554" spans="1:30" ht="14.25" customHeight="1" x14ac:dyDescent="0.25">
      <c r="A4554" s="16">
        <v>4538</v>
      </c>
      <c r="B4554" s="34">
        <v>0.25936207425879398</v>
      </c>
      <c r="C4554" s="34">
        <v>7.6170502513411203E-2</v>
      </c>
      <c r="D4554" s="34">
        <v>3.7094542281477301E-2</v>
      </c>
      <c r="E4554" s="34">
        <v>2.22763208476459E-2</v>
      </c>
      <c r="F4554" s="34">
        <v>-2.63684174096562E-3</v>
      </c>
      <c r="G4554" s="34">
        <v>0.164561423325853</v>
      </c>
      <c r="H4554" s="35">
        <v>1.0643536934273701</v>
      </c>
      <c r="I4554" s="34">
        <v>9.1378227746606394E-2</v>
      </c>
      <c r="J4554" s="34">
        <v>2.44305088392891E-2</v>
      </c>
      <c r="K4554" s="36">
        <f>Inputs!$B$12*(1+$B4554)^4</f>
        <v>150922.39618545544</v>
      </c>
      <c r="L4554" s="36">
        <f t="shared" si="700"/>
        <v>17722.199951107272</v>
      </c>
      <c r="M4554" s="36">
        <f t="shared" si="701"/>
        <v>232128.9623952386</v>
      </c>
      <c r="N4554" s="37">
        <f>M4554/Inputs!$B$6</f>
        <v>353.85512560249788</v>
      </c>
      <c r="O4554" s="38">
        <f>IF(N4554&gt;Inputs!$B$4,1,0)</f>
        <v>0</v>
      </c>
      <c r="P4554" s="34">
        <f t="shared" si="702"/>
        <v>6.6947718907317294E-2</v>
      </c>
      <c r="Q4554" s="36">
        <f>Inputs!$B$12*(1+$B4554)^0*$C4554+Inputs!$B$29*(1+$D4554)^0*Inputs!$B$19+Inputs!$B$30*(1+$E4554)^0*Inputs!$B$20+Inputs!$B$31*(1+$F4554)^0*Inputs!$B$21+Inputs!$B$22*(1+Inputs!$B$23)^0</f>
        <v>12592.274178231593</v>
      </c>
      <c r="R4554" s="36">
        <f>Inputs!$B$12*(1+$B4554)^1*$C4554+Inputs!$B$29*(1+$D4554)^1*Inputs!$B$19+Inputs!$B$30*(1+$E4554)^1*Inputs!$B$20+Inputs!$B$31*(1+$F4554)^1*Inputs!$B$21+Inputs!$B$22*(1+Inputs!$B$23)^1</f>
        <v>13875.007117840174</v>
      </c>
      <c r="S4554" s="36">
        <f>Inputs!$B$12*(1+$B4554)^2*$C4554+Inputs!$B$29*(1+$D4554)^2*Inputs!$B$19+Inputs!$B$30*(1+$E4554)^2*Inputs!$B$20+Inputs!$B$31*(1+$F4554)^2*Inputs!$B$21+Inputs!$B$22*(1+Inputs!$B$23)^2</f>
        <v>15468.919695986428</v>
      </c>
      <c r="T4554" s="36">
        <f>Inputs!$B$12*(1+$B4554)^3*$C4554+Inputs!$B$29*(1+$D4554)^3*Inputs!$B$19+Inputs!$B$30*(1+$E4554)^3*Inputs!$B$20+Inputs!$B$31*(1+$F4554)^3*Inputs!$B$21+Inputs!$B$22*(1+Inputs!$B$23)^3</f>
        <v>17453.882416344481</v>
      </c>
      <c r="U4554" s="36">
        <f>Inputs!$B$12*(1+$B4554)^4*$C4554+Inputs!$B$29*(1+$D4554)^4*Inputs!$B$19+Inputs!$B$30*(1+$E4554)^4*Inputs!$B$20+Inputs!$B$31*(1+$F4554)^4*Inputs!$B$21+Inputs!$B$22*(1+Inputs!$B$23)^4</f>
        <v>19930.451422938575</v>
      </c>
      <c r="V4554" s="35">
        <f>Inputs!$B$13/(Q4554*(1-$G4554))</f>
        <v>1.2034138608030569</v>
      </c>
      <c r="W4554" s="36">
        <f>Inputs!$B$13</f>
        <v>12660</v>
      </c>
      <c r="X4554" s="36">
        <f t="shared" si="703"/>
        <v>13546.645444352655</v>
      </c>
      <c r="Y4554" s="36">
        <f t="shared" si="704"/>
        <v>14653.556788515234</v>
      </c>
      <c r="Z4554" s="36">
        <f t="shared" si="705"/>
        <v>16026.961060775107</v>
      </c>
      <c r="AA4554" s="36">
        <f t="shared" si="706"/>
        <v>17722.199951107272</v>
      </c>
      <c r="AB4554" s="36">
        <f t="shared" si="707"/>
        <v>56987.922597016739</v>
      </c>
      <c r="AC4554" s="36">
        <f t="shared" si="708"/>
        <v>271184.18087998684</v>
      </c>
      <c r="AD4554" s="36">
        <f t="shared" si="709"/>
        <v>175141.03979822187</v>
      </c>
    </row>
    <row r="4555" spans="1:30" ht="14.25" customHeight="1" x14ac:dyDescent="0.25">
      <c r="A4555" s="16">
        <v>4539</v>
      </c>
      <c r="B4555" s="34">
        <v>0.21280182070946499</v>
      </c>
      <c r="C4555" s="34">
        <v>7.9042651730904495E-2</v>
      </c>
      <c r="D4555" s="34">
        <v>2.8650254552624599E-2</v>
      </c>
      <c r="E4555" s="34">
        <v>4.3039132321137902E-2</v>
      </c>
      <c r="F4555" s="34">
        <v>-9.2834715583622E-3</v>
      </c>
      <c r="G4555" s="34">
        <v>0.176157316527526</v>
      </c>
      <c r="H4555" s="35">
        <v>1.04105353318743</v>
      </c>
      <c r="I4555" s="34">
        <v>0.10250335459113601</v>
      </c>
      <c r="J4555" s="34">
        <v>2.5697709086019802E-2</v>
      </c>
      <c r="K4555" s="36">
        <f>Inputs!$B$12*(1+$B4555)^4</f>
        <v>129810.73575413351</v>
      </c>
      <c r="L4555" s="36">
        <f t="shared" si="700"/>
        <v>16024.752760444595</v>
      </c>
      <c r="M4555" s="36">
        <f t="shared" si="701"/>
        <v>184226.10362178818</v>
      </c>
      <c r="N4555" s="37">
        <f>M4555/Inputs!$B$6</f>
        <v>280.83247503321371</v>
      </c>
      <c r="O4555" s="38">
        <f>IF(N4555&gt;Inputs!$B$4,1,0)</f>
        <v>0</v>
      </c>
      <c r="P4555" s="34">
        <f t="shared" si="702"/>
        <v>7.6805645505116205E-2</v>
      </c>
      <c r="Q4555" s="36">
        <f>Inputs!$B$12*(1+$B4555)^0*$C4555+Inputs!$B$29*(1+$D4555)^0*Inputs!$B$19+Inputs!$B$30*(1+$E4555)^0*Inputs!$B$20+Inputs!$B$31*(1+$F4555)^0*Inputs!$B$21+Inputs!$B$22*(1+Inputs!$B$23)^0</f>
        <v>12764.60313128119</v>
      </c>
      <c r="R4555" s="36">
        <f>Inputs!$B$12*(1+$B4555)^1*$C4555+Inputs!$B$29*(1+$D4555)^1*Inputs!$B$19+Inputs!$B$30*(1+$E4555)^1*Inputs!$B$20+Inputs!$B$31*(1+$F4555)^1*Inputs!$B$21+Inputs!$B$22*(1+Inputs!$B$23)^1</f>
        <v>13865.486173255853</v>
      </c>
      <c r="S4555" s="36">
        <f>Inputs!$B$12*(1+$B4555)^2*$C4555+Inputs!$B$29*(1+$D4555)^2*Inputs!$B$19+Inputs!$B$30*(1+$E4555)^2*Inputs!$B$20+Inputs!$B$31*(1+$F4555)^2*Inputs!$B$21+Inputs!$B$22*(1+Inputs!$B$23)^2</f>
        <v>15186.81091788875</v>
      </c>
      <c r="T4555" s="36">
        <f>Inputs!$B$12*(1+$B4555)^3*$C4555+Inputs!$B$29*(1+$D4555)^3*Inputs!$B$19+Inputs!$B$30*(1+$E4555)^3*Inputs!$B$20+Inputs!$B$31*(1+$F4555)^3*Inputs!$B$21+Inputs!$B$22*(1+Inputs!$B$23)^3</f>
        <v>16774.491741032813</v>
      </c>
      <c r="U4555" s="36">
        <f>Inputs!$B$12*(1+$B4555)^4*$C4555+Inputs!$B$29*(1+$D4555)^4*Inputs!$B$19+Inputs!$B$30*(1+$E4555)^4*Inputs!$B$20+Inputs!$B$31*(1+$F4555)^4*Inputs!$B$21+Inputs!$B$22*(1+Inputs!$B$23)^4</f>
        <v>18684.177573875597</v>
      </c>
      <c r="V4555" s="35">
        <f>Inputs!$B$13/(Q4555*(1-$G4555))</f>
        <v>1.2038769519695696</v>
      </c>
      <c r="W4555" s="36">
        <f>Inputs!$B$13</f>
        <v>12660</v>
      </c>
      <c r="X4555" s="36">
        <f t="shared" si="703"/>
        <v>13286.879409121409</v>
      </c>
      <c r="Y4555" s="36">
        <f t="shared" si="704"/>
        <v>14043.77221585464</v>
      </c>
      <c r="Z4555" s="36">
        <f t="shared" si="705"/>
        <v>14949.419608257698</v>
      </c>
      <c r="AA4555" s="36">
        <f t="shared" si="706"/>
        <v>16024.752760444595</v>
      </c>
      <c r="AB4555" s="36">
        <f t="shared" si="707"/>
        <v>52849.514624485986</v>
      </c>
      <c r="AC4555" s="36">
        <f t="shared" si="708"/>
        <v>214001.87560383193</v>
      </c>
      <c r="AD4555" s="36">
        <f t="shared" si="709"/>
        <v>131376.5889973022</v>
      </c>
    </row>
    <row r="4556" spans="1:30" ht="14.25" customHeight="1" x14ac:dyDescent="0.25">
      <c r="A4556" s="16">
        <v>4540</v>
      </c>
      <c r="B4556" s="34">
        <v>0.26734481732404602</v>
      </c>
      <c r="C4556" s="34">
        <v>7.1969588900561501E-2</v>
      </c>
      <c r="D4556" s="34">
        <v>2.3216272353739E-2</v>
      </c>
      <c r="E4556" s="34">
        <v>4.7729251693214E-2</v>
      </c>
      <c r="F4556" s="34">
        <v>-1.02329939536259E-2</v>
      </c>
      <c r="G4556" s="34">
        <v>0.19107251902164801</v>
      </c>
      <c r="H4556" s="35">
        <v>1.10387285861022</v>
      </c>
      <c r="I4556" s="34">
        <v>9.3294767676136897E-2</v>
      </c>
      <c r="J4556" s="34">
        <v>2.0827328230837799E-2</v>
      </c>
      <c r="K4556" s="36">
        <f>Inputs!$B$12*(1+$B4556)^4</f>
        <v>154785.55298146853</v>
      </c>
      <c r="L4556" s="36">
        <f t="shared" si="700"/>
        <v>17433.280805236667</v>
      </c>
      <c r="M4556" s="36">
        <f t="shared" si="701"/>
        <v>213406.4072938021</v>
      </c>
      <c r="N4556" s="37">
        <f>M4556/Inputs!$B$6</f>
        <v>325.31464526494221</v>
      </c>
      <c r="O4556" s="38">
        <f>IF(N4556&gt;Inputs!$B$4,1,0)</f>
        <v>0</v>
      </c>
      <c r="P4556" s="34">
        <f t="shared" si="702"/>
        <v>7.2467439445299098E-2</v>
      </c>
      <c r="Q4556" s="36">
        <f>Inputs!$B$12*(1+$B4556)^0*$C4556+Inputs!$B$29*(1+$D4556)^0*Inputs!$B$19+Inputs!$B$30*(1+$E4556)^0*Inputs!$B$20+Inputs!$B$31*(1+$F4556)^0*Inputs!$B$21+Inputs!$B$22*(1+Inputs!$B$23)^0</f>
        <v>12340.219361460611</v>
      </c>
      <c r="R4556" s="36">
        <f>Inputs!$B$12*(1+$B4556)^1*$C4556+Inputs!$B$29*(1+$D4556)^1*Inputs!$B$19+Inputs!$B$30*(1+$E4556)^1*Inputs!$B$20+Inputs!$B$31*(1+$F4556)^1*Inputs!$B$21+Inputs!$B$22*(1+Inputs!$B$23)^1</f>
        <v>13575.881833367928</v>
      </c>
      <c r="S4556" s="36">
        <f>Inputs!$B$12*(1+$B4556)^2*$C4556+Inputs!$B$29*(1+$D4556)^2*Inputs!$B$19+Inputs!$B$30*(1+$E4556)^2*Inputs!$B$20+Inputs!$B$31*(1+$F4556)^2*Inputs!$B$21+Inputs!$B$22*(1+Inputs!$B$23)^2</f>
        <v>15126.077639100971</v>
      </c>
      <c r="T4556" s="36">
        <f>Inputs!$B$12*(1+$B4556)^3*$C4556+Inputs!$B$29*(1+$D4556)^3*Inputs!$B$19+Inputs!$B$30*(1+$E4556)^3*Inputs!$B$20+Inputs!$B$31*(1+$F4556)^3*Inputs!$B$21+Inputs!$B$22*(1+Inputs!$B$23)^3</f>
        <v>17073.56577996337</v>
      </c>
      <c r="U4556" s="36">
        <f>Inputs!$B$12*(1+$B4556)^4*$C4556+Inputs!$B$29*(1+$D4556)^4*Inputs!$B$19+Inputs!$B$30*(1+$E4556)^4*Inputs!$B$20+Inputs!$B$31*(1+$F4556)^4*Inputs!$B$21+Inputs!$B$22*(1+Inputs!$B$23)^4</f>
        <v>19523.17650742046</v>
      </c>
      <c r="V4556" s="35">
        <f>Inputs!$B$13/(Q4556*(1-$G4556))</f>
        <v>1.2682393857325107</v>
      </c>
      <c r="W4556" s="36">
        <f>Inputs!$B$13</f>
        <v>12660</v>
      </c>
      <c r="X4556" s="36">
        <f t="shared" si="703"/>
        <v>13476.418697056582</v>
      </c>
      <c r="Y4556" s="36">
        <f t="shared" si="704"/>
        <v>14512.463964943547</v>
      </c>
      <c r="Z4556" s="36">
        <f t="shared" si="705"/>
        <v>15813.421225537817</v>
      </c>
      <c r="AA4556" s="36">
        <f t="shared" si="706"/>
        <v>17433.280805236667</v>
      </c>
      <c r="AB4556" s="36">
        <f t="shared" si="707"/>
        <v>56188.450119889749</v>
      </c>
      <c r="AC4556" s="36">
        <f t="shared" si="708"/>
        <v>245577.45661954849</v>
      </c>
      <c r="AD4556" s="36">
        <f t="shared" si="709"/>
        <v>157217.95717391235</v>
      </c>
    </row>
    <row r="4557" spans="1:30" ht="14.25" customHeight="1" x14ac:dyDescent="0.25">
      <c r="A4557" s="16">
        <v>4541</v>
      </c>
      <c r="B4557" s="34">
        <v>0.24398594243957999</v>
      </c>
      <c r="C4557" s="34">
        <v>7.9901091871643001E-2</v>
      </c>
      <c r="D4557" s="34">
        <v>4.2576842891265898E-2</v>
      </c>
      <c r="E4557" s="34">
        <v>1.4667920983828299E-2</v>
      </c>
      <c r="F4557" s="34">
        <v>2.3860060303412901E-2</v>
      </c>
      <c r="G4557" s="34">
        <v>0.174366795770242</v>
      </c>
      <c r="H4557" s="35">
        <v>1.1357390956600399</v>
      </c>
      <c r="I4557" s="34">
        <v>0.109006404312782</v>
      </c>
      <c r="J4557" s="34">
        <v>2.8882583356010402E-2</v>
      </c>
      <c r="K4557" s="36">
        <f>Inputs!$B$12*(1+$B4557)^4</f>
        <v>143685.56534020285</v>
      </c>
      <c r="L4557" s="36">
        <f t="shared" si="700"/>
        <v>19138.219564671886</v>
      </c>
      <c r="M4557" s="36">
        <f t="shared" si="701"/>
        <v>203051.42470946105</v>
      </c>
      <c r="N4557" s="37">
        <f>M4557/Inputs!$B$6</f>
        <v>309.52961083759305</v>
      </c>
      <c r="O4557" s="38">
        <f>IF(N4557&gt;Inputs!$B$4,1,0)</f>
        <v>0</v>
      </c>
      <c r="P4557" s="34">
        <f t="shared" si="702"/>
        <v>8.0123820956771591E-2</v>
      </c>
      <c r="Q4557" s="36">
        <f>Inputs!$B$12*(1+$B4557)^0*$C4557+Inputs!$B$29*(1+$D4557)^0*Inputs!$B$19+Inputs!$B$30*(1+$E4557)^0*Inputs!$B$20+Inputs!$B$31*(1+$F4557)^0*Inputs!$B$21+Inputs!$B$22*(1+Inputs!$B$23)^0</f>
        <v>12816.109539725501</v>
      </c>
      <c r="R4557" s="36">
        <f>Inputs!$B$12*(1+$B4557)^1*$C4557+Inputs!$B$29*(1+$D4557)^1*Inputs!$B$19+Inputs!$B$30*(1+$E4557)^1*Inputs!$B$20+Inputs!$B$31*(1+$F4557)^1*Inputs!$B$21+Inputs!$B$22*(1+Inputs!$B$23)^1</f>
        <v>14201.746762430219</v>
      </c>
      <c r="S4557" s="36">
        <f>Inputs!$B$12*(1+$B4557)^2*$C4557+Inputs!$B$29*(1+$D4557)^2*Inputs!$B$19+Inputs!$B$30*(1+$E4557)^2*Inputs!$B$20+Inputs!$B$31*(1+$F4557)^2*Inputs!$B$21+Inputs!$B$22*(1+Inputs!$B$23)^2</f>
        <v>15879.789934408764</v>
      </c>
      <c r="T4557" s="36">
        <f>Inputs!$B$12*(1+$B4557)^3*$C4557+Inputs!$B$29*(1+$D4557)^3*Inputs!$B$19+Inputs!$B$30*(1+$E4557)^3*Inputs!$B$20+Inputs!$B$31*(1+$F4557)^3*Inputs!$B$21+Inputs!$B$22*(1+Inputs!$B$23)^3</f>
        <v>17920.131108776237</v>
      </c>
      <c r="U4557" s="36">
        <f>Inputs!$B$12*(1+$B4557)^4*$C4557+Inputs!$B$29*(1+$D4557)^4*Inputs!$B$19+Inputs!$B$30*(1+$E4557)^4*Inputs!$B$20+Inputs!$B$31*(1+$F4557)^4*Inputs!$B$21+Inputs!$B$22*(1+Inputs!$B$23)^4</f>
        <v>20409.661713813923</v>
      </c>
      <c r="V4557" s="35">
        <f>Inputs!$B$13/(Q4557*(1-$G4557))</f>
        <v>1.1964384030317263</v>
      </c>
      <c r="W4557" s="36">
        <f>Inputs!$B$13</f>
        <v>12660</v>
      </c>
      <c r="X4557" s="36">
        <f t="shared" si="703"/>
        <v>13850.827727255259</v>
      </c>
      <c r="Y4557" s="36">
        <f t="shared" si="704"/>
        <v>15288.451814672022</v>
      </c>
      <c r="Z4557" s="36">
        <f t="shared" si="705"/>
        <v>17028.295457200318</v>
      </c>
      <c r="AA4557" s="36">
        <f t="shared" si="706"/>
        <v>19138.219564671886</v>
      </c>
      <c r="AB4557" s="36">
        <f t="shared" si="707"/>
        <v>56552.166403669558</v>
      </c>
      <c r="AC4557" s="36">
        <f t="shared" si="708"/>
        <v>245756.88667116652</v>
      </c>
      <c r="AD4557" s="36">
        <f t="shared" si="709"/>
        <v>146499.25830579147</v>
      </c>
    </row>
    <row r="4558" spans="1:30" ht="14.25" customHeight="1" x14ac:dyDescent="0.25">
      <c r="A4558" s="16">
        <v>4542</v>
      </c>
      <c r="B4558" s="34">
        <v>0.28700096070773001</v>
      </c>
      <c r="C4558" s="34">
        <v>0.108178983317127</v>
      </c>
      <c r="D4558" s="34">
        <v>1.2427037230307299E-2</v>
      </c>
      <c r="E4558" s="34">
        <v>2.8413947212227699E-2</v>
      </c>
      <c r="F4558" s="34">
        <v>-2.07403169361076E-3</v>
      </c>
      <c r="G4558" s="34">
        <v>0.184431417636817</v>
      </c>
      <c r="H4558" s="35">
        <v>1.19361878570201</v>
      </c>
      <c r="I4558" s="34">
        <v>8.6586214397887704E-2</v>
      </c>
      <c r="J4558" s="34">
        <v>2.8006690804407802E-2</v>
      </c>
      <c r="K4558" s="36">
        <f>Inputs!$B$12*(1+$B4558)^4</f>
        <v>164613.98736678506</v>
      </c>
      <c r="L4558" s="36">
        <f t="shared" si="700"/>
        <v>25279.848166438278</v>
      </c>
      <c r="M4558" s="36">
        <f t="shared" si="701"/>
        <v>362199.15427029593</v>
      </c>
      <c r="N4558" s="37">
        <f>M4558/Inputs!$B$6</f>
        <v>552.1328571193535</v>
      </c>
      <c r="O4558" s="38">
        <f>IF(N4558&gt;Inputs!$B$4,1,0)</f>
        <v>1</v>
      </c>
      <c r="P4558" s="34">
        <f t="shared" si="702"/>
        <v>5.8579523593479899E-2</v>
      </c>
      <c r="Q4558" s="36">
        <f>Inputs!$B$12*(1+$B4558)^0*$C4558+Inputs!$B$29*(1+$D4558)^0*Inputs!$B$19+Inputs!$B$30*(1+$E4558)^0*Inputs!$B$20+Inputs!$B$31*(1+$F4558)^0*Inputs!$B$21+Inputs!$B$22*(1+Inputs!$B$23)^0</f>
        <v>14512.783026454541</v>
      </c>
      <c r="R4558" s="36">
        <f>Inputs!$B$12*(1+$B4558)^1*$C4558+Inputs!$B$29*(1+$D4558)^1*Inputs!$B$19+Inputs!$B$30*(1+$E4558)^1*Inputs!$B$20+Inputs!$B$31*(1+$F4558)^1*Inputs!$B$21+Inputs!$B$22*(1+Inputs!$B$23)^1</f>
        <v>16409.593708015709</v>
      </c>
      <c r="S4558" s="36">
        <f>Inputs!$B$12*(1+$B4558)^2*$C4558+Inputs!$B$29*(1+$D4558)^2*Inputs!$B$19+Inputs!$B$30*(1+$E4558)^2*Inputs!$B$20+Inputs!$B$31*(1+$F4558)^2*Inputs!$B$21+Inputs!$B$22*(1+Inputs!$B$23)^2</f>
        <v>18841.529207167492</v>
      </c>
      <c r="T4558" s="36">
        <f>Inputs!$B$12*(1+$B4558)^3*$C4558+Inputs!$B$29*(1+$D4558)^3*Inputs!$B$19+Inputs!$B$30*(1+$E4558)^3*Inputs!$B$20+Inputs!$B$31*(1+$F4558)^3*Inputs!$B$21+Inputs!$B$22*(1+Inputs!$B$23)^3</f>
        <v>21962.033282391858</v>
      </c>
      <c r="U4558" s="36">
        <f>Inputs!$B$12*(1+$B4558)^4*$C4558+Inputs!$B$29*(1+$D4558)^4*Inputs!$B$19+Inputs!$B$30*(1+$E4558)^4*Inputs!$B$20+Inputs!$B$31*(1+$F4558)^4*Inputs!$B$21+Inputs!$B$22*(1+Inputs!$B$23)^4</f>
        <v>25968.587540217766</v>
      </c>
      <c r="V4558" s="35">
        <f>Inputs!$B$13/(Q4558*(1-$G4558))</f>
        <v>1.0696027624974846</v>
      </c>
      <c r="W4558" s="36">
        <f>Inputs!$B$13</f>
        <v>12660</v>
      </c>
      <c r="X4558" s="36">
        <f t="shared" si="703"/>
        <v>14729.584455958338</v>
      </c>
      <c r="Y4558" s="36">
        <f t="shared" si="704"/>
        <v>17388.964025166195</v>
      </c>
      <c r="Z4558" s="36">
        <f t="shared" si="705"/>
        <v>20824.226192082609</v>
      </c>
      <c r="AA4558" s="36">
        <f t="shared" si="706"/>
        <v>25279.848166438278</v>
      </c>
      <c r="AB4558" s="36">
        <f t="shared" si="707"/>
        <v>69309.782121966535</v>
      </c>
      <c r="AC4558" s="36">
        <f t="shared" si="708"/>
        <v>443633.73860743776</v>
      </c>
      <c r="AD4558" s="36">
        <f t="shared" si="709"/>
        <v>292889.37214832939</v>
      </c>
    </row>
    <row r="4559" spans="1:30" ht="14.25" customHeight="1" x14ac:dyDescent="0.25">
      <c r="A4559" s="16">
        <v>4543</v>
      </c>
      <c r="B4559" s="34">
        <v>0.27664935865769502</v>
      </c>
      <c r="C4559" s="34">
        <v>8.6579823719167004E-2</v>
      </c>
      <c r="D4559" s="34">
        <v>3.9492663796888497E-2</v>
      </c>
      <c r="E4559" s="34">
        <v>3.5205889253326898E-2</v>
      </c>
      <c r="F4559" s="34">
        <v>-6.12785684652239E-4</v>
      </c>
      <c r="G4559" s="34">
        <v>0.20448071565461901</v>
      </c>
      <c r="H4559" s="35">
        <v>1.06563989963427</v>
      </c>
      <c r="I4559" s="34">
        <v>0.103346446920089</v>
      </c>
      <c r="J4559" s="34">
        <v>2.10332973284281E-2</v>
      </c>
      <c r="K4559" s="36">
        <f>Inputs!$B$12*(1+$B4559)^4</f>
        <v>159381.45088002985</v>
      </c>
      <c r="L4559" s="36">
        <f t="shared" si="700"/>
        <v>19029.127460967175</v>
      </c>
      <c r="M4559" s="36">
        <f t="shared" si="701"/>
        <v>201454.38489429327</v>
      </c>
      <c r="N4559" s="37">
        <f>M4559/Inputs!$B$6</f>
        <v>307.09509892422756</v>
      </c>
      <c r="O4559" s="38">
        <f>IF(N4559&gt;Inputs!$B$4,1,0)</f>
        <v>0</v>
      </c>
      <c r="P4559" s="34">
        <f t="shared" si="702"/>
        <v>8.2313149591660903E-2</v>
      </c>
      <c r="Q4559" s="36">
        <f>Inputs!$B$12*(1+$B4559)^0*$C4559+Inputs!$B$29*(1+$D4559)^0*Inputs!$B$19+Inputs!$B$30*(1+$E4559)^0*Inputs!$B$20+Inputs!$B$31*(1+$F4559)^0*Inputs!$B$21+Inputs!$B$22*(1+Inputs!$B$23)^0</f>
        <v>13216.833450576942</v>
      </c>
      <c r="R4559" s="36">
        <f>Inputs!$B$12*(1+$B4559)^1*$C4559+Inputs!$B$29*(1+$D4559)^1*Inputs!$B$19+Inputs!$B$30*(1+$E4559)^1*Inputs!$B$20+Inputs!$B$31*(1+$F4559)^1*Inputs!$B$21+Inputs!$B$22*(1+Inputs!$B$23)^1</f>
        <v>14800.859768926413</v>
      </c>
      <c r="S4559" s="36">
        <f>Inputs!$B$12*(1+$B4559)^2*$C4559+Inputs!$B$29*(1+$D4559)^2*Inputs!$B$19+Inputs!$B$30*(1+$E4559)^2*Inputs!$B$20+Inputs!$B$31*(1+$F4559)^2*Inputs!$B$21+Inputs!$B$22*(1+Inputs!$B$23)^2</f>
        <v>16788.656779507048</v>
      </c>
      <c r="T4559" s="36">
        <f>Inputs!$B$12*(1+$B4559)^3*$C4559+Inputs!$B$29*(1+$D4559)^3*Inputs!$B$19+Inputs!$B$30*(1+$E4559)^3*Inputs!$B$20+Inputs!$B$31*(1+$F4559)^3*Inputs!$B$21+Inputs!$B$22*(1+Inputs!$B$23)^3</f>
        <v>19290.466063032691</v>
      </c>
      <c r="U4559" s="36">
        <f>Inputs!$B$12*(1+$B4559)^4*$C4559+Inputs!$B$29*(1+$D4559)^4*Inputs!$B$19+Inputs!$B$30*(1+$E4559)^4*Inputs!$B$20+Inputs!$B$31*(1+$F4559)^4*Inputs!$B$21+Inputs!$B$22*(1+Inputs!$B$23)^4</f>
        <v>22446.968143895188</v>
      </c>
      <c r="V4559" s="35">
        <f>Inputs!$B$13/(Q4559*(1-$G4559))</f>
        <v>1.2040806478143373</v>
      </c>
      <c r="W4559" s="36">
        <f>Inputs!$B$13</f>
        <v>12660</v>
      </c>
      <c r="X4559" s="36">
        <f t="shared" si="703"/>
        <v>13769.777173656545</v>
      </c>
      <c r="Y4559" s="36">
        <f t="shared" si="704"/>
        <v>15156.853614659476</v>
      </c>
      <c r="Z4559" s="36">
        <f t="shared" si="705"/>
        <v>16884.369347482116</v>
      </c>
      <c r="AA4559" s="36">
        <f t="shared" si="706"/>
        <v>19029.127460967175</v>
      </c>
      <c r="AB4559" s="36">
        <f t="shared" si="707"/>
        <v>57099.974658954816</v>
      </c>
      <c r="AC4559" s="36">
        <f t="shared" si="708"/>
        <v>236042.1494395427</v>
      </c>
      <c r="AD4559" s="36">
        <f t="shared" si="709"/>
        <v>144354.41023533847</v>
      </c>
    </row>
    <row r="4560" spans="1:30" ht="14.25" customHeight="1" x14ac:dyDescent="0.25">
      <c r="A4560" s="16">
        <v>4544</v>
      </c>
      <c r="B4560" s="34">
        <v>0.25931363190183698</v>
      </c>
      <c r="C4560" s="34">
        <v>7.3968534244565204E-2</v>
      </c>
      <c r="D4560" s="34">
        <v>2.11414986275935E-2</v>
      </c>
      <c r="E4560" s="34">
        <v>3.4857097658014403E-2</v>
      </c>
      <c r="F4560" s="34">
        <v>3.0844292807219498E-2</v>
      </c>
      <c r="G4560" s="34">
        <v>0.17544011234672999</v>
      </c>
      <c r="H4560" s="35">
        <v>1.08035404034451</v>
      </c>
      <c r="I4560" s="34">
        <v>0.105557378390969</v>
      </c>
      <c r="J4560" s="34">
        <v>3.02190349237275E-2</v>
      </c>
      <c r="K4560" s="36">
        <f>Inputs!$B$12*(1+$B4560)^4</f>
        <v>150899.17612853332</v>
      </c>
      <c r="L4560" s="36">
        <f t="shared" si="700"/>
        <v>17936.528185444469</v>
      </c>
      <c r="M4560" s="36">
        <f t="shared" si="701"/>
        <v>203775.28317650274</v>
      </c>
      <c r="N4560" s="37">
        <f>M4560/Inputs!$B$6</f>
        <v>310.63305362271757</v>
      </c>
      <c r="O4560" s="38">
        <f>IF(N4560&gt;Inputs!$B$4,1,0)</f>
        <v>0</v>
      </c>
      <c r="P4560" s="34">
        <f t="shared" si="702"/>
        <v>7.5338343467241498E-2</v>
      </c>
      <c r="Q4560" s="36">
        <f>Inputs!$B$12*(1+$B4560)^0*$C4560+Inputs!$B$29*(1+$D4560)^0*Inputs!$B$19+Inputs!$B$30*(1+$E4560)^0*Inputs!$B$20+Inputs!$B$31*(1+$F4560)^0*Inputs!$B$21+Inputs!$B$22*(1+Inputs!$B$23)^0</f>
        <v>12460.156082100835</v>
      </c>
      <c r="R4560" s="36">
        <f>Inputs!$B$12*(1+$B4560)^1*$C4560+Inputs!$B$29*(1+$D4560)^1*Inputs!$B$19+Inputs!$B$30*(1+$E4560)^1*Inputs!$B$20+Inputs!$B$31*(1+$F4560)^1*Inputs!$B$21+Inputs!$B$22*(1+Inputs!$B$23)^1</f>
        <v>13838.460871020976</v>
      </c>
      <c r="S4560" s="36">
        <f>Inputs!$B$12*(1+$B4560)^2*$C4560+Inputs!$B$29*(1+$D4560)^2*Inputs!$B$19+Inputs!$B$30*(1+$E4560)^2*Inputs!$B$20+Inputs!$B$31*(1+$F4560)^2*Inputs!$B$21+Inputs!$B$22*(1+Inputs!$B$23)^2</f>
        <v>15521.948089730213</v>
      </c>
      <c r="T4560" s="36">
        <f>Inputs!$B$12*(1+$B4560)^3*$C4560+Inputs!$B$29*(1+$D4560)^3*Inputs!$B$19+Inputs!$B$30*(1+$E4560)^3*Inputs!$B$20+Inputs!$B$31*(1+$F4560)^3*Inputs!$B$21+Inputs!$B$22*(1+Inputs!$B$23)^3</f>
        <v>17588.213677427193</v>
      </c>
      <c r="U4560" s="36">
        <f>Inputs!$B$12*(1+$B4560)^4*$C4560+Inputs!$B$29*(1+$D4560)^4*Inputs!$B$19+Inputs!$B$30*(1+$E4560)^4*Inputs!$B$20+Inputs!$B$31*(1+$F4560)^4*Inputs!$B$21+Inputs!$B$22*(1+Inputs!$B$23)^4</f>
        <v>20134.927954836665</v>
      </c>
      <c r="V4560" s="35">
        <f>Inputs!$B$13/(Q4560*(1-$G4560))</f>
        <v>1.2322193354491886</v>
      </c>
      <c r="W4560" s="36">
        <f>Inputs!$B$13</f>
        <v>12660</v>
      </c>
      <c r="X4560" s="36">
        <f t="shared" si="703"/>
        <v>13627.190875928369</v>
      </c>
      <c r="Y4560" s="36">
        <f t="shared" si="704"/>
        <v>14799.054047728792</v>
      </c>
      <c r="Z4560" s="36">
        <f t="shared" si="705"/>
        <v>16218.480774190162</v>
      </c>
      <c r="AA4560" s="36">
        <f t="shared" si="706"/>
        <v>17936.528185444469</v>
      </c>
      <c r="AB4560" s="36">
        <f t="shared" si="707"/>
        <v>55268.787327079932</v>
      </c>
      <c r="AC4560" s="36">
        <f t="shared" si="708"/>
        <v>245274.21106790932</v>
      </c>
      <c r="AD4560" s="36">
        <f t="shared" si="709"/>
        <v>148506.49584942279</v>
      </c>
    </row>
    <row r="4561" spans="1:30" ht="14.25" customHeight="1" x14ac:dyDescent="0.25">
      <c r="A4561" s="16">
        <v>4545</v>
      </c>
      <c r="B4561" s="34">
        <v>0.16303994609173</v>
      </c>
      <c r="C4561" s="34">
        <v>6.92470328359516E-2</v>
      </c>
      <c r="D4561" s="34">
        <v>4.7852350051479503E-2</v>
      </c>
      <c r="E4561" s="34">
        <v>2.4282111380272101E-2</v>
      </c>
      <c r="F4561" s="34">
        <v>1.58632379572449E-2</v>
      </c>
      <c r="G4561" s="34">
        <v>0.18249635156577099</v>
      </c>
      <c r="H4561" s="35">
        <v>1.0341410192549201</v>
      </c>
      <c r="I4561" s="34">
        <v>8.8830957621915493E-2</v>
      </c>
      <c r="J4561" s="34">
        <v>2.3876662785459898E-2</v>
      </c>
      <c r="K4561" s="36">
        <f>Inputs!$B$12*(1+$B4561)^4</f>
        <v>109781.65557309173</v>
      </c>
      <c r="L4561" s="36">
        <f t="shared" ref="L4561:L4624" si="710">AA4561</f>
        <v>13999.828156233491</v>
      </c>
      <c r="M4561" s="36">
        <f t="shared" ref="M4561:M4624" si="711">AB4561+AD4561</f>
        <v>195892.59585002449</v>
      </c>
      <c r="N4561" s="37">
        <f>M4561/Inputs!$B$6</f>
        <v>298.61676196650075</v>
      </c>
      <c r="O4561" s="38">
        <f>IF(N4561&gt;Inputs!$B$4,1,0)</f>
        <v>0</v>
      </c>
      <c r="P4561" s="34">
        <f t="shared" ref="P4561:P4624" si="712">I4561-J4561</f>
        <v>6.4954294836455595E-2</v>
      </c>
      <c r="Q4561" s="36">
        <f>Inputs!$B$12*(1+$B4561)^0*$C4561+Inputs!$B$29*(1+$D4561)^0*Inputs!$B$19+Inputs!$B$30*(1+$E4561)^0*Inputs!$B$20+Inputs!$B$31*(1+$F4561)^0*Inputs!$B$21+Inputs!$B$22*(1+Inputs!$B$23)^0</f>
        <v>12176.865997584016</v>
      </c>
      <c r="R4561" s="36">
        <f>Inputs!$B$12*(1+$B4561)^1*$C4561+Inputs!$B$29*(1+$D4561)^1*Inputs!$B$19+Inputs!$B$30*(1+$E4561)^1*Inputs!$B$20+Inputs!$B$31*(1+$F4561)^1*Inputs!$B$21+Inputs!$B$22*(1+Inputs!$B$23)^1</f>
        <v>13075.669062715784</v>
      </c>
      <c r="S4561" s="36">
        <f>Inputs!$B$12*(1+$B4561)^2*$C4561+Inputs!$B$29*(1+$D4561)^2*Inputs!$B$19+Inputs!$B$30*(1+$E4561)^2*Inputs!$B$20+Inputs!$B$31*(1+$F4561)^2*Inputs!$B$21+Inputs!$B$22*(1+Inputs!$B$23)^2</f>
        <v>14093.015256403247</v>
      </c>
      <c r="T4561" s="36">
        <f>Inputs!$B$12*(1+$B4561)^3*$C4561+Inputs!$B$29*(1+$D4561)^3*Inputs!$B$19+Inputs!$B$30*(1+$E4561)^3*Inputs!$B$20+Inputs!$B$31*(1+$F4561)^3*Inputs!$B$21+Inputs!$B$22*(1+Inputs!$B$23)^3</f>
        <v>15247.264615246071</v>
      </c>
      <c r="U4561" s="36">
        <f>Inputs!$B$12*(1+$B4561)^4*$C4561+Inputs!$B$29*(1+$D4561)^4*Inputs!$B$19+Inputs!$B$30*(1+$E4561)^4*Inputs!$B$20+Inputs!$B$31*(1+$F4561)^4*Inputs!$B$21+Inputs!$B$22*(1+Inputs!$B$23)^4</f>
        <v>16559.729582162217</v>
      </c>
      <c r="V4561" s="35">
        <f>Inputs!$B$13/(Q4561*(1-$G4561))</f>
        <v>1.2717697165840396</v>
      </c>
      <c r="W4561" s="36">
        <f>Inputs!$B$13</f>
        <v>12660</v>
      </c>
      <c r="X4561" s="36">
        <f t="shared" ref="X4561:X4624" si="713">R4561*(1-$G4561)*($V4561+($H4561-$V4561)*1/4)</f>
        <v>12959.43684510373</v>
      </c>
      <c r="Y4561" s="36">
        <f t="shared" ref="Y4561:Y4624" si="714">S4561*(1-$G4561)*($V4561+($H4561-$V4561)*2/4)</f>
        <v>13283.304161871309</v>
      </c>
      <c r="Z4561" s="36">
        <f t="shared" ref="Z4561:Z4624" si="715">T4561*(1-$G4561)*($V4561+($H4561-$V4561)*3/4)</f>
        <v>13630.744101169901</v>
      </c>
      <c r="AA4561" s="36">
        <f t="shared" ref="AA4561:AA4624" si="716">U4561*(1-$G4561)*$H4561</f>
        <v>13999.828156233491</v>
      </c>
      <c r="AB4561" s="36">
        <f t="shared" ref="AB4561:AB4624" si="717">W4561/(1+$I4561)^1+X4561/(1+$I4561)^2+Y4561/(1+$I4561)^3+Z4561/(1+$I4561)^4+AA4561/(1+$I4561)^5</f>
        <v>51694.284123274774</v>
      </c>
      <c r="AC4561" s="36">
        <f t="shared" ref="AC4561:AC4624" si="718">AA4561*(1+$J4561)/($I4561-$J4561)</f>
        <v>220679.74670905445</v>
      </c>
      <c r="AD4561" s="36">
        <f t="shared" ref="AD4561:AD4624" si="719">AC4561/(1+$I4561)^5</f>
        <v>144198.3117267497</v>
      </c>
    </row>
    <row r="4562" spans="1:30" ht="14.25" customHeight="1" x14ac:dyDescent="0.25">
      <c r="A4562" s="16">
        <v>4546</v>
      </c>
      <c r="B4562" s="34">
        <v>0.201165588480581</v>
      </c>
      <c r="C4562" s="34">
        <v>9.1675463028703899E-2</v>
      </c>
      <c r="D4562" s="34">
        <v>3.16328210332053E-3</v>
      </c>
      <c r="E4562" s="34">
        <v>2.9052025029012701E-2</v>
      </c>
      <c r="F4562" s="34">
        <v>4.4822433325421096E-3</v>
      </c>
      <c r="G4562" s="34">
        <v>0.156618584965074</v>
      </c>
      <c r="H4562" s="35">
        <v>0.91952674770937903</v>
      </c>
      <c r="I4562" s="34">
        <v>9.8182216928390395E-2</v>
      </c>
      <c r="J4562" s="34">
        <v>2.4629508202913201E-2</v>
      </c>
      <c r="K4562" s="36">
        <f>Inputs!$B$12*(1+$B4562)^4</f>
        <v>124900.09760727258</v>
      </c>
      <c r="L4562" s="36">
        <f t="shared" si="710"/>
        <v>15209.122322413339</v>
      </c>
      <c r="M4562" s="36">
        <f t="shared" si="711"/>
        <v>184853.8242650716</v>
      </c>
      <c r="N4562" s="37">
        <f>M4562/Inputs!$B$6</f>
        <v>281.7893662577311</v>
      </c>
      <c r="O4562" s="38">
        <f>IF(N4562&gt;Inputs!$B$4,1,0)</f>
        <v>0</v>
      </c>
      <c r="P4562" s="34">
        <f t="shared" si="712"/>
        <v>7.3552708725477201E-2</v>
      </c>
      <c r="Q4562" s="36">
        <f>Inputs!$B$12*(1+$B4562)^0*$C4562+Inputs!$B$29*(1+$D4562)^0*Inputs!$B$19+Inputs!$B$30*(1+$E4562)^0*Inputs!$B$20+Inputs!$B$31*(1+$F4562)^0*Inputs!$B$21+Inputs!$B$22*(1+Inputs!$B$23)^0</f>
        <v>13522.571809149154</v>
      </c>
      <c r="R4562" s="36">
        <f>Inputs!$B$12*(1+$B4562)^1*$C4562+Inputs!$B$29*(1+$D4562)^1*Inputs!$B$19+Inputs!$B$30*(1+$E4562)^1*Inputs!$B$20+Inputs!$B$31*(1+$F4562)^1*Inputs!$B$21+Inputs!$B$22*(1+Inputs!$B$23)^1</f>
        <v>14663.681401744077</v>
      </c>
      <c r="S4562" s="36">
        <f>Inputs!$B$12*(1+$B4562)^2*$C4562+Inputs!$B$29*(1+$D4562)^2*Inputs!$B$19+Inputs!$B$30*(1+$E4562)^2*Inputs!$B$20+Inputs!$B$31*(1+$F4562)^2*Inputs!$B$21+Inputs!$B$22*(1+Inputs!$B$23)^2</f>
        <v>16027.556547827753</v>
      </c>
      <c r="T4562" s="36">
        <f>Inputs!$B$12*(1+$B4562)^3*$C4562+Inputs!$B$29*(1+$D4562)^3*Inputs!$B$19+Inputs!$B$30*(1+$E4562)^3*Inputs!$B$20+Inputs!$B$31*(1+$F4562)^3*Inputs!$B$21+Inputs!$B$22*(1+Inputs!$B$23)^3</f>
        <v>17658.975289241411</v>
      </c>
      <c r="U4562" s="36">
        <f>Inputs!$B$12*(1+$B4562)^4*$C4562+Inputs!$B$29*(1+$D4562)^4*Inputs!$B$19+Inputs!$B$30*(1+$E4562)^4*Inputs!$B$20+Inputs!$B$31*(1+$F4562)^4*Inputs!$B$21+Inputs!$B$22*(1+Inputs!$B$23)^4</f>
        <v>19611.723403454915</v>
      </c>
      <c r="V4562" s="35">
        <f>Inputs!$B$13/(Q4562*(1-$G4562))</f>
        <v>1.1100700431824082</v>
      </c>
      <c r="W4562" s="36">
        <f>Inputs!$B$13</f>
        <v>12660</v>
      </c>
      <c r="X4562" s="36">
        <f t="shared" si="713"/>
        <v>13139.205128597681</v>
      </c>
      <c r="Y4562" s="36">
        <f t="shared" si="714"/>
        <v>13717.378312699249</v>
      </c>
      <c r="Z4562" s="36">
        <f t="shared" si="715"/>
        <v>14404.19548518294</v>
      </c>
      <c r="AA4562" s="36">
        <f t="shared" si="716"/>
        <v>15209.122322413339</v>
      </c>
      <c r="AB4562" s="36">
        <f t="shared" si="717"/>
        <v>52205.94636835131</v>
      </c>
      <c r="AC4562" s="36">
        <f t="shared" si="718"/>
        <v>211871.40209310112</v>
      </c>
      <c r="AD4562" s="36">
        <f t="shared" si="719"/>
        <v>132647.87789672028</v>
      </c>
    </row>
    <row r="4563" spans="1:30" ht="14.25" customHeight="1" x14ac:dyDescent="0.25">
      <c r="A4563" s="16">
        <v>4547</v>
      </c>
      <c r="B4563" s="34">
        <v>0.42408717310694499</v>
      </c>
      <c r="C4563" s="34">
        <v>4.7200574965129902E-2</v>
      </c>
      <c r="D4563" s="34">
        <v>3.17510001459664E-2</v>
      </c>
      <c r="E4563" s="34">
        <v>5.93056754331686E-2</v>
      </c>
      <c r="F4563" s="34">
        <v>1.5093818380800299E-2</v>
      </c>
      <c r="G4563" s="34">
        <v>0.19584561387881</v>
      </c>
      <c r="H4563" s="35">
        <v>1.0844389971305299</v>
      </c>
      <c r="I4563" s="34">
        <v>0.100972523490231</v>
      </c>
      <c r="J4563" s="34">
        <v>2.5317647260746898E-2</v>
      </c>
      <c r="K4563" s="36">
        <f>Inputs!$B$12*(1+$B4563)^4</f>
        <v>246772.94799061824</v>
      </c>
      <c r="L4563" s="36">
        <f t="shared" si="710"/>
        <v>18095.033624940359</v>
      </c>
      <c r="M4563" s="36">
        <f t="shared" si="711"/>
        <v>207225.38481800578</v>
      </c>
      <c r="N4563" s="37">
        <f>M4563/Inputs!$B$6</f>
        <v>315.89235490549663</v>
      </c>
      <c r="O4563" s="38">
        <f>IF(N4563&gt;Inputs!$B$4,1,0)</f>
        <v>0</v>
      </c>
      <c r="P4563" s="34">
        <f t="shared" si="712"/>
        <v>7.5654876229484108E-2</v>
      </c>
      <c r="Q4563" s="36">
        <f>Inputs!$B$12*(1+$B4563)^0*$C4563+Inputs!$B$29*(1+$D4563)^0*Inputs!$B$19+Inputs!$B$30*(1+$E4563)^0*Inputs!$B$20+Inputs!$B$31*(1+$F4563)^0*Inputs!$B$21+Inputs!$B$22*(1+Inputs!$B$23)^0</f>
        <v>10854.078525334717</v>
      </c>
      <c r="R4563" s="36">
        <f>Inputs!$B$12*(1+$B4563)^1*$C4563+Inputs!$B$29*(1+$D4563)^1*Inputs!$B$19+Inputs!$B$30*(1+$E4563)^1*Inputs!$B$20+Inputs!$B$31*(1+$F4563)^1*Inputs!$B$21+Inputs!$B$22*(1+Inputs!$B$23)^1</f>
        <v>12307.841493038191</v>
      </c>
      <c r="S4563" s="36">
        <f>Inputs!$B$12*(1+$B4563)^2*$C4563+Inputs!$B$29*(1+$D4563)^2*Inputs!$B$19+Inputs!$B$30*(1+$E4563)^2*Inputs!$B$20+Inputs!$B$31*(1+$F4563)^2*Inputs!$B$21+Inputs!$B$22*(1+Inputs!$B$23)^2</f>
        <v>14282.058606795214</v>
      </c>
      <c r="T4563" s="36">
        <f>Inputs!$B$12*(1+$B4563)^3*$C4563+Inputs!$B$29*(1+$D4563)^3*Inputs!$B$19+Inputs!$B$30*(1+$E4563)^3*Inputs!$B$20+Inputs!$B$31*(1+$F4563)^3*Inputs!$B$21+Inputs!$B$22*(1+Inputs!$B$23)^3</f>
        <v>16993.317569735533</v>
      </c>
      <c r="U4563" s="36">
        <f>Inputs!$B$12*(1+$B4563)^4*$C4563+Inputs!$B$29*(1+$D4563)^4*Inputs!$B$19+Inputs!$B$30*(1+$E4563)^4*Inputs!$B$20+Inputs!$B$31*(1+$F4563)^4*Inputs!$B$21+Inputs!$B$22*(1+Inputs!$B$23)^4</f>
        <v>20749.843843186609</v>
      </c>
      <c r="V4563" s="35">
        <f>Inputs!$B$13/(Q4563*(1-$G4563))</f>
        <v>1.4504451540479537</v>
      </c>
      <c r="W4563" s="36">
        <f>Inputs!$B$13</f>
        <v>12660</v>
      </c>
      <c r="X4563" s="36">
        <f t="shared" si="713"/>
        <v>13450.014947942134</v>
      </c>
      <c r="Y4563" s="36">
        <f t="shared" si="714"/>
        <v>14556.546979915769</v>
      </c>
      <c r="Z4563" s="36">
        <f t="shared" si="715"/>
        <v>16069.522423981738</v>
      </c>
      <c r="AA4563" s="36">
        <f t="shared" si="716"/>
        <v>18095.033624940359</v>
      </c>
      <c r="AB4563" s="36">
        <f t="shared" si="717"/>
        <v>55625.630090124956</v>
      </c>
      <c r="AC4563" s="36">
        <f t="shared" si="718"/>
        <v>245234.12406558721</v>
      </c>
      <c r="AD4563" s="36">
        <f t="shared" si="719"/>
        <v>151599.75472788082</v>
      </c>
    </row>
    <row r="4564" spans="1:30" ht="14.25" customHeight="1" x14ac:dyDescent="0.25">
      <c r="A4564" s="16">
        <v>4548</v>
      </c>
      <c r="B4564" s="34">
        <v>0.26196565537078698</v>
      </c>
      <c r="C4564" s="34">
        <v>6.2550496566622801E-2</v>
      </c>
      <c r="D4564" s="34">
        <v>3.3924666277296997E-2</v>
      </c>
      <c r="E4564" s="34">
        <v>5.1045331922455299E-2</v>
      </c>
      <c r="F4564" s="34">
        <v>2.59412067042378E-3</v>
      </c>
      <c r="G4564" s="34">
        <v>0.17919147307380701</v>
      </c>
      <c r="H4564" s="35">
        <v>1.1455169253623101</v>
      </c>
      <c r="I4564" s="34">
        <v>9.7990057660906904E-2</v>
      </c>
      <c r="J4564" s="34">
        <v>2.8564115401715998E-2</v>
      </c>
      <c r="K4564" s="36">
        <f>Inputs!$B$12*(1+$B4564)^4</f>
        <v>152174.32815770159</v>
      </c>
      <c r="L4564" s="36">
        <f t="shared" si="710"/>
        <v>17228.262321502389</v>
      </c>
      <c r="M4564" s="36">
        <f t="shared" si="711"/>
        <v>215201.586270183</v>
      </c>
      <c r="N4564" s="37">
        <f>M4564/Inputs!$B$6</f>
        <v>328.05119858259604</v>
      </c>
      <c r="O4564" s="38">
        <f>IF(N4564&gt;Inputs!$B$4,1,0)</f>
        <v>0</v>
      </c>
      <c r="P4564" s="34">
        <f t="shared" si="712"/>
        <v>6.9425942259190909E-2</v>
      </c>
      <c r="Q4564" s="36">
        <f>Inputs!$B$12*(1+$B4564)^0*$C4564+Inputs!$B$29*(1+$D4564)^0*Inputs!$B$19+Inputs!$B$30*(1+$E4564)^0*Inputs!$B$20+Inputs!$B$31*(1+$F4564)^0*Inputs!$B$21+Inputs!$B$22*(1+Inputs!$B$23)^0</f>
        <v>11775.073821424288</v>
      </c>
      <c r="R4564" s="36">
        <f>Inputs!$B$12*(1+$B4564)^1*$C4564+Inputs!$B$29*(1+$D4564)^1*Inputs!$B$19+Inputs!$B$30*(1+$E4564)^1*Inputs!$B$20+Inputs!$B$31*(1+$F4564)^1*Inputs!$B$21+Inputs!$B$22*(1+Inputs!$B$23)^1</f>
        <v>12940.996538075533</v>
      </c>
      <c r="S4564" s="36">
        <f>Inputs!$B$12*(1+$B4564)^2*$C4564+Inputs!$B$29*(1+$D4564)^2*Inputs!$B$19+Inputs!$B$30*(1+$E4564)^2*Inputs!$B$20+Inputs!$B$31*(1+$F4564)^2*Inputs!$B$21+Inputs!$B$22*(1+Inputs!$B$23)^2</f>
        <v>14372.772541253391</v>
      </c>
      <c r="T4564" s="36">
        <f>Inputs!$B$12*(1+$B4564)^3*$C4564+Inputs!$B$29*(1+$D4564)^3*Inputs!$B$19+Inputs!$B$30*(1+$E4564)^3*Inputs!$B$20+Inputs!$B$31*(1+$F4564)^3*Inputs!$B$21+Inputs!$B$22*(1+Inputs!$B$23)^3</f>
        <v>16138.273169875325</v>
      </c>
      <c r="U4564" s="36">
        <f>Inputs!$B$12*(1+$B4564)^4*$C4564+Inputs!$B$29*(1+$D4564)^4*Inputs!$B$19+Inputs!$B$30*(1+$E4564)^4*Inputs!$B$20+Inputs!$B$31*(1+$F4564)^4*Inputs!$B$21+Inputs!$B$22*(1+Inputs!$B$23)^4</f>
        <v>18323.064313461542</v>
      </c>
      <c r="V4564" s="35">
        <f>Inputs!$B$13/(Q4564*(1-$G4564))</f>
        <v>1.3098700365644145</v>
      </c>
      <c r="W4564" s="36">
        <f>Inputs!$B$13</f>
        <v>12660</v>
      </c>
      <c r="X4564" s="36">
        <f t="shared" si="713"/>
        <v>13477.101731584626</v>
      </c>
      <c r="Y4564" s="36">
        <f t="shared" si="714"/>
        <v>14483.461252855079</v>
      </c>
      <c r="Z4564" s="36">
        <f t="shared" si="715"/>
        <v>15718.285404730172</v>
      </c>
      <c r="AA4564" s="36">
        <f t="shared" si="716"/>
        <v>17228.262321502389</v>
      </c>
      <c r="AB4564" s="36">
        <f t="shared" si="717"/>
        <v>55260.874753817945</v>
      </c>
      <c r="AC4564" s="36">
        <f t="shared" si="718"/>
        <v>255241.36681456299</v>
      </c>
      <c r="AD4564" s="36">
        <f t="shared" si="719"/>
        <v>159940.71151636506</v>
      </c>
    </row>
    <row r="4565" spans="1:30" ht="14.25" customHeight="1" x14ac:dyDescent="0.25">
      <c r="A4565" s="16">
        <v>4549</v>
      </c>
      <c r="B4565" s="34">
        <v>0.28873390902590201</v>
      </c>
      <c r="C4565" s="34">
        <v>9.7254248057628195E-2</v>
      </c>
      <c r="D4565" s="34">
        <v>3.2416320020062998E-2</v>
      </c>
      <c r="E4565" s="34">
        <v>3.49358818491151E-2</v>
      </c>
      <c r="F4565" s="34">
        <v>1.22173380898599E-2</v>
      </c>
      <c r="G4565" s="34">
        <v>0.206340211476675</v>
      </c>
      <c r="H4565" s="35">
        <v>1.12052110221549</v>
      </c>
      <c r="I4565" s="34">
        <v>0.10329511917201301</v>
      </c>
      <c r="J4565" s="34">
        <v>2.0727294287702001E-2</v>
      </c>
      <c r="K4565" s="36">
        <f>Inputs!$B$12*(1+$B4565)^4</f>
        <v>165502.39142636329</v>
      </c>
      <c r="L4565" s="36">
        <f t="shared" si="710"/>
        <v>22119.346746103696</v>
      </c>
      <c r="M4565" s="36">
        <f t="shared" si="711"/>
        <v>228863.23193049783</v>
      </c>
      <c r="N4565" s="37">
        <f>M4565/Inputs!$B$6</f>
        <v>348.87687794283204</v>
      </c>
      <c r="O4565" s="38">
        <f>IF(N4565&gt;Inputs!$B$4,1,0)</f>
        <v>0</v>
      </c>
      <c r="P4565" s="34">
        <f t="shared" si="712"/>
        <v>8.2567824884310997E-2</v>
      </c>
      <c r="Q4565" s="36">
        <f>Inputs!$B$12*(1+$B4565)^0*$C4565+Inputs!$B$29*(1+$D4565)^0*Inputs!$B$19+Inputs!$B$30*(1+$E4565)^0*Inputs!$B$20+Inputs!$B$31*(1+$F4565)^0*Inputs!$B$21+Inputs!$B$22*(1+Inputs!$B$23)^0</f>
        <v>13857.298910884612</v>
      </c>
      <c r="R4565" s="36">
        <f>Inputs!$B$12*(1+$B4565)^1*$C4565+Inputs!$B$29*(1+$D4565)^1*Inputs!$B$19+Inputs!$B$30*(1+$E4565)^1*Inputs!$B$20+Inputs!$B$31*(1+$F4565)^1*Inputs!$B$21+Inputs!$B$22*(1+Inputs!$B$23)^1</f>
        <v>15722.906019089245</v>
      </c>
      <c r="S4565" s="36">
        <f>Inputs!$B$12*(1+$B4565)^2*$C4565+Inputs!$B$29*(1+$D4565)^2*Inputs!$B$19+Inputs!$B$30*(1+$E4565)^2*Inputs!$B$20+Inputs!$B$31*(1+$F4565)^2*Inputs!$B$21+Inputs!$B$22*(1+Inputs!$B$23)^2</f>
        <v>18080.116336350566</v>
      </c>
      <c r="T4565" s="36">
        <f>Inputs!$B$12*(1+$B4565)^3*$C4565+Inputs!$B$29*(1+$D4565)^3*Inputs!$B$19+Inputs!$B$30*(1+$E4565)^3*Inputs!$B$20+Inputs!$B$31*(1+$F4565)^3*Inputs!$B$21+Inputs!$B$22*(1+Inputs!$B$23)^3</f>
        <v>21069.555575292638</v>
      </c>
      <c r="U4565" s="36">
        <f>Inputs!$B$12*(1+$B4565)^4*$C4565+Inputs!$B$29*(1+$D4565)^4*Inputs!$B$19+Inputs!$B$30*(1+$E4565)^4*Inputs!$B$20+Inputs!$B$31*(1+$F4565)^4*Inputs!$B$21+Inputs!$B$22*(1+Inputs!$B$23)^4</f>
        <v>24872.410683343282</v>
      </c>
      <c r="V4565" s="35">
        <f>Inputs!$B$13/(Q4565*(1-$G4565))</f>
        <v>1.1511203818683973</v>
      </c>
      <c r="W4565" s="36">
        <f>Inputs!$B$13</f>
        <v>12660</v>
      </c>
      <c r="X4565" s="36">
        <f t="shared" si="713"/>
        <v>14268.955510552631</v>
      </c>
      <c r="Y4565" s="36">
        <f t="shared" si="714"/>
        <v>16298.415790737799</v>
      </c>
      <c r="Z4565" s="36">
        <f t="shared" si="715"/>
        <v>18865.340746929192</v>
      </c>
      <c r="AA4565" s="36">
        <f t="shared" si="716"/>
        <v>22119.346746103696</v>
      </c>
      <c r="AB4565" s="36">
        <f t="shared" si="717"/>
        <v>61595.296634458056</v>
      </c>
      <c r="AC4565" s="36">
        <f t="shared" si="718"/>
        <v>273445.75186758977</v>
      </c>
      <c r="AD4565" s="36">
        <f t="shared" si="719"/>
        <v>167267.93529603977</v>
      </c>
    </row>
    <row r="4566" spans="1:30" ht="14.25" customHeight="1" x14ac:dyDescent="0.25">
      <c r="A4566" s="16">
        <v>4550</v>
      </c>
      <c r="B4566" s="34">
        <v>0.27167760103873501</v>
      </c>
      <c r="C4566" s="34">
        <v>8.0761768068490905E-2</v>
      </c>
      <c r="D4566" s="34">
        <v>4.1752466631301201E-2</v>
      </c>
      <c r="E4566" s="34">
        <v>3.3519261788240301E-2</v>
      </c>
      <c r="F4566" s="34">
        <v>6.5086241358346701E-3</v>
      </c>
      <c r="G4566" s="34">
        <v>0.16457901650037501</v>
      </c>
      <c r="H4566" s="35">
        <v>1.1260942139546</v>
      </c>
      <c r="I4566" s="34">
        <v>9.0755003658539002E-2</v>
      </c>
      <c r="J4566" s="34">
        <v>2.2280363456669599E-2</v>
      </c>
      <c r="K4566" s="36">
        <f>Inputs!$B$12*(1+$B4566)^4</f>
        <v>156913.14883986927</v>
      </c>
      <c r="L4566" s="36">
        <f t="shared" si="710"/>
        <v>20193.367446277047</v>
      </c>
      <c r="M4566" s="36">
        <f t="shared" si="711"/>
        <v>256203.19884864846</v>
      </c>
      <c r="N4566" s="37">
        <f>M4566/Inputs!$B$6</f>
        <v>390.55365678147632</v>
      </c>
      <c r="O4566" s="38">
        <f>IF(N4566&gt;Inputs!$B$4,1,0)</f>
        <v>0</v>
      </c>
      <c r="P4566" s="34">
        <f t="shared" si="712"/>
        <v>6.8474640201869399E-2</v>
      </c>
      <c r="Q4566" s="36">
        <f>Inputs!$B$12*(1+$B4566)^0*$C4566+Inputs!$B$29*(1+$D4566)^0*Inputs!$B$19+Inputs!$B$30*(1+$E4566)^0*Inputs!$B$20+Inputs!$B$31*(1+$F4566)^0*Inputs!$B$21+Inputs!$B$22*(1+Inputs!$B$23)^0</f>
        <v>12867.750111536378</v>
      </c>
      <c r="R4566" s="36">
        <f>Inputs!$B$12*(1+$B4566)^1*$C4566+Inputs!$B$29*(1+$D4566)^1*Inputs!$B$19+Inputs!$B$30*(1+$E4566)^1*Inputs!$B$20+Inputs!$B$31*(1+$F4566)^1*Inputs!$B$21+Inputs!$B$22*(1+Inputs!$B$23)^1</f>
        <v>14366.470139475852</v>
      </c>
      <c r="S4566" s="36">
        <f>Inputs!$B$12*(1+$B4566)^2*$C4566+Inputs!$B$29*(1+$D4566)^2*Inputs!$B$19+Inputs!$B$30*(1+$E4566)^2*Inputs!$B$20+Inputs!$B$31*(1+$F4566)^2*Inputs!$B$21+Inputs!$B$22*(1+Inputs!$B$23)^2</f>
        <v>16229.537855444494</v>
      </c>
      <c r="T4566" s="36">
        <f>Inputs!$B$12*(1+$B4566)^3*$C4566+Inputs!$B$29*(1+$D4566)^3*Inputs!$B$19+Inputs!$B$30*(1+$E4566)^3*Inputs!$B$20+Inputs!$B$31*(1+$F4566)^3*Inputs!$B$21+Inputs!$B$22*(1+Inputs!$B$23)^3</f>
        <v>18554.39399900534</v>
      </c>
      <c r="U4566" s="36">
        <f>Inputs!$B$12*(1+$B4566)^4*$C4566+Inputs!$B$29*(1+$D4566)^4*Inputs!$B$19+Inputs!$B$30*(1+$E4566)^4*Inputs!$B$20+Inputs!$B$31*(1+$F4566)^4*Inputs!$B$21+Inputs!$B$22*(1+Inputs!$B$23)^4</f>
        <v>21464.88873254136</v>
      </c>
      <c r="V4566" s="35">
        <f>Inputs!$B$13/(Q4566*(1-$G4566))</f>
        <v>1.1776756835261504</v>
      </c>
      <c r="W4566" s="36">
        <f>Inputs!$B$13</f>
        <v>12660</v>
      </c>
      <c r="X4566" s="36">
        <f t="shared" si="713"/>
        <v>13979.752307652319</v>
      </c>
      <c r="Y4566" s="36">
        <f t="shared" si="714"/>
        <v>15617.828019336397</v>
      </c>
      <c r="Z4566" s="36">
        <f t="shared" si="715"/>
        <v>17655.170067689673</v>
      </c>
      <c r="AA4566" s="36">
        <f t="shared" si="716"/>
        <v>20193.367446277047</v>
      </c>
      <c r="AB4566" s="36">
        <f t="shared" si="717"/>
        <v>60943.354802404931</v>
      </c>
      <c r="AC4566" s="36">
        <f t="shared" si="718"/>
        <v>301473.40608926053</v>
      </c>
      <c r="AD4566" s="36">
        <f t="shared" si="719"/>
        <v>195259.84404624352</v>
      </c>
    </row>
    <row r="4567" spans="1:30" ht="14.25" customHeight="1" x14ac:dyDescent="0.25">
      <c r="A4567" s="16">
        <v>4551</v>
      </c>
      <c r="B4567" s="34">
        <v>0.45949950352139801</v>
      </c>
      <c r="C4567" s="34">
        <v>7.2199975935017605E-2</v>
      </c>
      <c r="D4567" s="34">
        <v>1.4208983586128199E-2</v>
      </c>
      <c r="E4567" s="34">
        <v>2.2977608582556298E-2</v>
      </c>
      <c r="F4567" s="34">
        <v>1.6207980447955302E-2</v>
      </c>
      <c r="G4567" s="34">
        <v>0.20048595937011501</v>
      </c>
      <c r="H4567" s="35">
        <v>1.0345201380028599</v>
      </c>
      <c r="I4567" s="34">
        <v>0.105616377340887</v>
      </c>
      <c r="J4567" s="34">
        <v>3.1433951881885601E-2</v>
      </c>
      <c r="K4567" s="36">
        <f>Inputs!$B$12*(1+$B4567)^4</f>
        <v>272249.47863510484</v>
      </c>
      <c r="L4567" s="36">
        <f t="shared" si="710"/>
        <v>23258.324681805174</v>
      </c>
      <c r="M4567" s="36">
        <f t="shared" si="711"/>
        <v>257576.49180777784</v>
      </c>
      <c r="N4567" s="37">
        <f>M4567/Inputs!$B$6</f>
        <v>392.64709117039303</v>
      </c>
      <c r="O4567" s="38">
        <f>IF(N4567&gt;Inputs!$B$4,1,0)</f>
        <v>0</v>
      </c>
      <c r="P4567" s="34">
        <f t="shared" si="712"/>
        <v>7.4182425459001389E-2</v>
      </c>
      <c r="Q4567" s="36">
        <f>Inputs!$B$12*(1+$B4567)^0*$C4567+Inputs!$B$29*(1+$D4567)^0*Inputs!$B$19+Inputs!$B$30*(1+$E4567)^0*Inputs!$B$20+Inputs!$B$31*(1+$F4567)^0*Inputs!$B$21+Inputs!$B$22*(1+Inputs!$B$23)^0</f>
        <v>12354.042583527978</v>
      </c>
      <c r="R4567" s="36">
        <f>Inputs!$B$12*(1+$B4567)^1*$C4567+Inputs!$B$29*(1+$D4567)^1*Inputs!$B$19+Inputs!$B$30*(1+$E4567)^1*Inputs!$B$20+Inputs!$B$31*(1+$F4567)^1*Inputs!$B$21+Inputs!$B$22*(1+Inputs!$B$23)^1</f>
        <v>14453.292808471422</v>
      </c>
      <c r="S4567" s="36">
        <f>Inputs!$B$12*(1+$B4567)^2*$C4567+Inputs!$B$29*(1+$D4567)^2*Inputs!$B$19+Inputs!$B$30*(1+$E4567)^2*Inputs!$B$20+Inputs!$B$31*(1+$F4567)^2*Inputs!$B$21+Inputs!$B$22*(1+Inputs!$B$23)^2</f>
        <v>17468.30723747606</v>
      </c>
      <c r="T4567" s="36">
        <f>Inputs!$B$12*(1+$B4567)^3*$C4567+Inputs!$B$29*(1+$D4567)^3*Inputs!$B$19+Inputs!$B$30*(1+$E4567)^3*Inputs!$B$20+Inputs!$B$31*(1+$F4567)^3*Inputs!$B$21+Inputs!$B$22*(1+Inputs!$B$23)^3</f>
        <v>21819.367469727011</v>
      </c>
      <c r="U4567" s="36">
        <f>Inputs!$B$12*(1+$B4567)^4*$C4567+Inputs!$B$29*(1+$D4567)^4*Inputs!$B$19+Inputs!$B$30*(1+$E4567)^4*Inputs!$B$20+Inputs!$B$31*(1+$F4567)^4*Inputs!$B$21+Inputs!$B$22*(1+Inputs!$B$23)^4</f>
        <v>28119.874936846791</v>
      </c>
      <c r="V4567" s="35">
        <f>Inputs!$B$13/(Q4567*(1-$G4567))</f>
        <v>1.2817358058803208</v>
      </c>
      <c r="W4567" s="36">
        <f>Inputs!$B$13</f>
        <v>12660</v>
      </c>
      <c r="X4567" s="36">
        <f t="shared" si="713"/>
        <v>14097.057785905547</v>
      </c>
      <c r="Y4567" s="36">
        <f t="shared" si="714"/>
        <v>16174.596969193104</v>
      </c>
      <c r="Z4567" s="36">
        <f t="shared" si="715"/>
        <v>19125.253255636806</v>
      </c>
      <c r="AA4567" s="36">
        <f t="shared" si="716"/>
        <v>23258.324681805174</v>
      </c>
      <c r="AB4567" s="36">
        <f t="shared" si="717"/>
        <v>61828.8643306023</v>
      </c>
      <c r="AC4567" s="36">
        <f t="shared" si="718"/>
        <v>323384.2192712425</v>
      </c>
      <c r="AD4567" s="36">
        <f t="shared" si="719"/>
        <v>195747.62747717556</v>
      </c>
    </row>
    <row r="4568" spans="1:30" ht="14.25" customHeight="1" x14ac:dyDescent="0.25">
      <c r="A4568" s="16">
        <v>4552</v>
      </c>
      <c r="B4568" s="34">
        <v>0.24185903432782499</v>
      </c>
      <c r="C4568" s="34">
        <v>8.7008507119297807E-2</v>
      </c>
      <c r="D4568" s="34">
        <v>2.7349603429056402E-2</v>
      </c>
      <c r="E4568" s="34">
        <v>3.7068477395963098E-2</v>
      </c>
      <c r="F4568" s="34">
        <v>2.0979300906721399E-2</v>
      </c>
      <c r="G4568" s="34">
        <v>0.20270860470190599</v>
      </c>
      <c r="H4568" s="35">
        <v>1.0864650664669699</v>
      </c>
      <c r="I4568" s="34">
        <v>9.7016958335702702E-2</v>
      </c>
      <c r="J4568" s="34">
        <v>3.1472966635548501E-2</v>
      </c>
      <c r="K4568" s="36">
        <f>Inputs!$B$12*(1+$B4568)^4</f>
        <v>142705.41560984403</v>
      </c>
      <c r="L4568" s="36">
        <f t="shared" si="710"/>
        <v>18459.469520829214</v>
      </c>
      <c r="M4568" s="36">
        <f t="shared" si="711"/>
        <v>240254.01837723661</v>
      </c>
      <c r="N4568" s="37">
        <f>M4568/Inputs!$B$6</f>
        <v>366.24088167261681</v>
      </c>
      <c r="O4568" s="38">
        <f>IF(N4568&gt;Inputs!$B$4,1,0)</f>
        <v>0</v>
      </c>
      <c r="P4568" s="34">
        <f t="shared" si="712"/>
        <v>6.5543991700154208E-2</v>
      </c>
      <c r="Q4568" s="36">
        <f>Inputs!$B$12*(1+$B4568)^0*$C4568+Inputs!$B$29*(1+$D4568)^0*Inputs!$B$19+Inputs!$B$30*(1+$E4568)^0*Inputs!$B$20+Inputs!$B$31*(1+$F4568)^0*Inputs!$B$21+Inputs!$B$22*(1+Inputs!$B$23)^0</f>
        <v>13242.554454584792</v>
      </c>
      <c r="R4568" s="36">
        <f>Inputs!$B$12*(1+$B4568)^1*$C4568+Inputs!$B$29*(1+$D4568)^1*Inputs!$B$19+Inputs!$B$30*(1+$E4568)^1*Inputs!$B$20+Inputs!$B$31*(1+$F4568)^1*Inputs!$B$21+Inputs!$B$22*(1+Inputs!$B$23)^1</f>
        <v>14714.134594082865</v>
      </c>
      <c r="S4568" s="36">
        <f>Inputs!$B$12*(1+$B4568)^2*$C4568+Inputs!$B$29*(1+$D4568)^2*Inputs!$B$19+Inputs!$B$30*(1+$E4568)^2*Inputs!$B$20+Inputs!$B$31*(1+$F4568)^2*Inputs!$B$21+Inputs!$B$22*(1+Inputs!$B$23)^2</f>
        <v>16496.925766698296</v>
      </c>
      <c r="T4568" s="36">
        <f>Inputs!$B$12*(1+$B4568)^3*$C4568+Inputs!$B$29*(1+$D4568)^3*Inputs!$B$19+Inputs!$B$30*(1+$E4568)^3*Inputs!$B$20+Inputs!$B$31*(1+$F4568)^3*Inputs!$B$21+Inputs!$B$22*(1+Inputs!$B$23)^3</f>
        <v>18664.961293419496</v>
      </c>
      <c r="U4568" s="36">
        <f>Inputs!$B$12*(1+$B4568)^4*$C4568+Inputs!$B$29*(1+$D4568)^4*Inputs!$B$19+Inputs!$B$30*(1+$E4568)^4*Inputs!$B$20+Inputs!$B$31*(1+$F4568)^4*Inputs!$B$21+Inputs!$B$22*(1+Inputs!$B$23)^4</f>
        <v>21310.143413764745</v>
      </c>
      <c r="V4568" s="35">
        <f>Inputs!$B$13/(Q4568*(1-$G4568))</f>
        <v>1.1990708941318069</v>
      </c>
      <c r="W4568" s="36">
        <f>Inputs!$B$13</f>
        <v>12660</v>
      </c>
      <c r="X4568" s="36">
        <f t="shared" si="713"/>
        <v>13736.58622870105</v>
      </c>
      <c r="Y4568" s="36">
        <f t="shared" si="714"/>
        <v>15030.663786385676</v>
      </c>
      <c r="Z4568" s="36">
        <f t="shared" si="715"/>
        <v>16587.068857665778</v>
      </c>
      <c r="AA4568" s="36">
        <f t="shared" si="716"/>
        <v>18459.469520829214</v>
      </c>
      <c r="AB4568" s="36">
        <f t="shared" si="717"/>
        <v>57411.382419578957</v>
      </c>
      <c r="AC4568" s="36">
        <f t="shared" si="718"/>
        <v>290498.69095969934</v>
      </c>
      <c r="AD4568" s="36">
        <f t="shared" si="719"/>
        <v>182842.63595765765</v>
      </c>
    </row>
    <row r="4569" spans="1:30" ht="14.25" customHeight="1" x14ac:dyDescent="0.25">
      <c r="A4569" s="16">
        <v>4553</v>
      </c>
      <c r="B4569" s="34">
        <v>0.23548678149587299</v>
      </c>
      <c r="C4569" s="34">
        <v>9.1965978738968293E-2</v>
      </c>
      <c r="D4569" s="34">
        <v>4.4338780106133298E-2</v>
      </c>
      <c r="E4569" s="34">
        <v>3.89127304265455E-2</v>
      </c>
      <c r="F4569" s="34">
        <v>7.0530181156554803E-3</v>
      </c>
      <c r="G4569" s="34">
        <v>0.200071343412111</v>
      </c>
      <c r="H4569" s="35">
        <v>1.07244353826601</v>
      </c>
      <c r="I4569" s="34">
        <v>9.4278645121471202E-2</v>
      </c>
      <c r="J4569" s="34">
        <v>2.8818927103212998E-2</v>
      </c>
      <c r="K4569" s="36">
        <f>Inputs!$B$12*(1+$B4569)^4</f>
        <v>139798.8707472602</v>
      </c>
      <c r="L4569" s="36">
        <f t="shared" si="710"/>
        <v>18665.765990155403</v>
      </c>
      <c r="M4569" s="36">
        <f t="shared" si="711"/>
        <v>245148.92538591026</v>
      </c>
      <c r="N4569" s="37">
        <f>M4569/Inputs!$B$6</f>
        <v>373.70263016144855</v>
      </c>
      <c r="O4569" s="38">
        <f>IF(N4569&gt;Inputs!$B$4,1,0)</f>
        <v>0</v>
      </c>
      <c r="P4569" s="34">
        <f t="shared" si="712"/>
        <v>6.5459718018258201E-2</v>
      </c>
      <c r="Q4569" s="36">
        <f>Inputs!$B$12*(1+$B4569)^0*$C4569+Inputs!$B$29*(1+$D4569)^0*Inputs!$B$19+Inputs!$B$30*(1+$E4569)^0*Inputs!$B$20+Inputs!$B$31*(1+$F4569)^0*Inputs!$B$21+Inputs!$B$22*(1+Inputs!$B$23)^0</f>
        <v>13540.00275176502</v>
      </c>
      <c r="R4569" s="36">
        <f>Inputs!$B$12*(1+$B4569)^1*$C4569+Inputs!$B$29*(1+$D4569)^1*Inputs!$B$19+Inputs!$B$30*(1+$E4569)^1*Inputs!$B$20+Inputs!$B$31*(1+$F4569)^1*Inputs!$B$21+Inputs!$B$22*(1+Inputs!$B$23)^1</f>
        <v>15046.187166791278</v>
      </c>
      <c r="S4569" s="36">
        <f>Inputs!$B$12*(1+$B4569)^2*$C4569+Inputs!$B$29*(1+$D4569)^2*Inputs!$B$19+Inputs!$B$30*(1+$E4569)^2*Inputs!$B$20+Inputs!$B$31*(1+$F4569)^2*Inputs!$B$21+Inputs!$B$22*(1+Inputs!$B$23)^2</f>
        <v>16866.805434096219</v>
      </c>
      <c r="T4569" s="36">
        <f>Inputs!$B$12*(1+$B4569)^3*$C4569+Inputs!$B$29*(1+$D4569)^3*Inputs!$B$19+Inputs!$B$30*(1+$E4569)^3*Inputs!$B$20+Inputs!$B$31*(1+$F4569)^3*Inputs!$B$21+Inputs!$B$22*(1+Inputs!$B$23)^3</f>
        <v>19074.289806502406</v>
      </c>
      <c r="U4569" s="36">
        <f>Inputs!$B$12*(1+$B4569)^4*$C4569+Inputs!$B$29*(1+$D4569)^4*Inputs!$B$19+Inputs!$B$30*(1+$E4569)^4*Inputs!$B$20+Inputs!$B$31*(1+$F4569)^4*Inputs!$B$21+Inputs!$B$22*(1+Inputs!$B$23)^4</f>
        <v>21758.057734318165</v>
      </c>
      <c r="V4569" s="35">
        <f>Inputs!$B$13/(Q4569*(1-$G4569))</f>
        <v>1.1688632327400581</v>
      </c>
      <c r="W4569" s="36">
        <f>Inputs!$B$13</f>
        <v>12660</v>
      </c>
      <c r="X4569" s="36">
        <f t="shared" si="713"/>
        <v>13778.169387218179</v>
      </c>
      <c r="Y4569" s="36">
        <f t="shared" si="714"/>
        <v>15120.12556792557</v>
      </c>
      <c r="Z4569" s="36">
        <f t="shared" si="715"/>
        <v>16731.214308616709</v>
      </c>
      <c r="AA4569" s="36">
        <f t="shared" si="716"/>
        <v>18665.765990155403</v>
      </c>
      <c r="AB4569" s="36">
        <f t="shared" si="717"/>
        <v>58179.319820503195</v>
      </c>
      <c r="AC4569" s="36">
        <f t="shared" si="718"/>
        <v>293366.57597875659</v>
      </c>
      <c r="AD4569" s="36">
        <f t="shared" si="719"/>
        <v>186969.60556540705</v>
      </c>
    </row>
    <row r="4570" spans="1:30" ht="14.25" customHeight="1" x14ac:dyDescent="0.25">
      <c r="A4570" s="16">
        <v>4554</v>
      </c>
      <c r="B4570" s="34">
        <v>0.36532396442371101</v>
      </c>
      <c r="C4570" s="34">
        <v>5.44622135115009E-2</v>
      </c>
      <c r="D4570" s="34">
        <v>4.5848092685160199E-2</v>
      </c>
      <c r="E4570" s="34">
        <v>6.3620397986667895E-2</v>
      </c>
      <c r="F4570" s="34">
        <v>-2.6156001530041198E-3</v>
      </c>
      <c r="G4570" s="34">
        <v>0.19740426212787501</v>
      </c>
      <c r="H4570" s="35">
        <v>1.0562713190520701</v>
      </c>
      <c r="I4570" s="34">
        <v>9.6656244806561001E-2</v>
      </c>
      <c r="J4570" s="34">
        <v>2.0804022381490601E-2</v>
      </c>
      <c r="K4570" s="36">
        <f>Inputs!$B$12*(1+$B4570)^4</f>
        <v>208494.25990472327</v>
      </c>
      <c r="L4570" s="36">
        <f t="shared" si="710"/>
        <v>17287.234846158652</v>
      </c>
      <c r="M4570" s="36">
        <f t="shared" si="711"/>
        <v>201952.4589095783</v>
      </c>
      <c r="N4570" s="37">
        <f>M4570/Inputs!$B$6</f>
        <v>307.85435809386934</v>
      </c>
      <c r="O4570" s="38">
        <f>IF(N4570&gt;Inputs!$B$4,1,0)</f>
        <v>0</v>
      </c>
      <c r="P4570" s="34">
        <f t="shared" si="712"/>
        <v>7.5852222425070392E-2</v>
      </c>
      <c r="Q4570" s="36">
        <f>Inputs!$B$12*(1+$B4570)^0*$C4570+Inputs!$B$29*(1+$D4570)^0*Inputs!$B$19+Inputs!$B$30*(1+$E4570)^0*Inputs!$B$20+Inputs!$B$31*(1+$F4570)^0*Inputs!$B$21+Inputs!$B$22*(1+Inputs!$B$23)^0</f>
        <v>11289.776838116977</v>
      </c>
      <c r="R4570" s="36">
        <f>Inputs!$B$12*(1+$B4570)^1*$C4570+Inputs!$B$29*(1+$D4570)^1*Inputs!$B$19+Inputs!$B$30*(1+$E4570)^1*Inputs!$B$20+Inputs!$B$31*(1+$F4570)^1*Inputs!$B$21+Inputs!$B$22*(1+Inputs!$B$23)^1</f>
        <v>12713.705160981097</v>
      </c>
      <c r="S4570" s="36">
        <f>Inputs!$B$12*(1+$B4570)^2*$C4570+Inputs!$B$29*(1+$D4570)^2*Inputs!$B$19+Inputs!$B$30*(1+$E4570)^2*Inputs!$B$20+Inputs!$B$31*(1+$F4570)^2*Inputs!$B$21+Inputs!$B$22*(1+Inputs!$B$23)^2</f>
        <v>14588.806085015596</v>
      </c>
      <c r="T4570" s="36">
        <f>Inputs!$B$12*(1+$B4570)^3*$C4570+Inputs!$B$29*(1+$D4570)^3*Inputs!$B$19+Inputs!$B$30*(1+$E4570)^3*Inputs!$B$20+Inputs!$B$31*(1+$F4570)^3*Inputs!$B$21+Inputs!$B$22*(1+Inputs!$B$23)^3</f>
        <v>17075.305709886117</v>
      </c>
      <c r="U4570" s="36">
        <f>Inputs!$B$12*(1+$B4570)^4*$C4570+Inputs!$B$29*(1+$D4570)^4*Inputs!$B$19+Inputs!$B$30*(1+$E4570)^4*Inputs!$B$20+Inputs!$B$31*(1+$F4570)^4*Inputs!$B$21+Inputs!$B$22*(1+Inputs!$B$23)^4</f>
        <v>20391.688825888094</v>
      </c>
      <c r="V4570" s="35">
        <f>Inputs!$B$13/(Q4570*(1-$G4570))</f>
        <v>1.3971772295913825</v>
      </c>
      <c r="W4570" s="36">
        <f>Inputs!$B$13</f>
        <v>12660</v>
      </c>
      <c r="X4570" s="36">
        <f t="shared" si="713"/>
        <v>13387.100308753399</v>
      </c>
      <c r="Y4570" s="36">
        <f t="shared" si="714"/>
        <v>14363.608520012664</v>
      </c>
      <c r="Z4570" s="36">
        <f t="shared" si="715"/>
        <v>15643.73370352981</v>
      </c>
      <c r="AA4570" s="36">
        <f t="shared" si="716"/>
        <v>17287.234846158652</v>
      </c>
      <c r="AB4570" s="36">
        <f t="shared" si="717"/>
        <v>55280.526247715017</v>
      </c>
      <c r="AC4570" s="36">
        <f t="shared" si="718"/>
        <v>232648.14533607708</v>
      </c>
      <c r="AD4570" s="36">
        <f t="shared" si="719"/>
        <v>146671.93266186328</v>
      </c>
    </row>
    <row r="4571" spans="1:30" ht="14.25" customHeight="1" x14ac:dyDescent="0.25">
      <c r="A4571" s="16">
        <v>4555</v>
      </c>
      <c r="B4571" s="34">
        <v>0.32993381591823301</v>
      </c>
      <c r="C4571" s="34">
        <v>7.4491959827674301E-2</v>
      </c>
      <c r="D4571" s="34">
        <v>2.9950290913942398E-2</v>
      </c>
      <c r="E4571" s="34">
        <v>5.3180678592525697E-2</v>
      </c>
      <c r="F4571" s="34">
        <v>7.33231184608398E-3</v>
      </c>
      <c r="G4571" s="34">
        <v>0.17388920923965601</v>
      </c>
      <c r="H4571" s="35">
        <v>0.98260079909421705</v>
      </c>
      <c r="I4571" s="34">
        <v>9.4210253314660194E-2</v>
      </c>
      <c r="J4571" s="34">
        <v>2.5999745786306701E-2</v>
      </c>
      <c r="K4571" s="36">
        <f>Inputs!$B$12*(1+$B4571)^4</f>
        <v>187703.06568062256</v>
      </c>
      <c r="L4571" s="36">
        <f t="shared" si="710"/>
        <v>18540.894052701755</v>
      </c>
      <c r="M4571" s="36">
        <f t="shared" si="711"/>
        <v>235470.11978475488</v>
      </c>
      <c r="N4571" s="37">
        <f>M4571/Inputs!$B$6</f>
        <v>358.94835333041902</v>
      </c>
      <c r="O4571" s="38">
        <f>IF(N4571&gt;Inputs!$B$4,1,0)</f>
        <v>0</v>
      </c>
      <c r="P4571" s="34">
        <f t="shared" si="712"/>
        <v>6.821050752835349E-2</v>
      </c>
      <c r="Q4571" s="36">
        <f>Inputs!$B$12*(1+$B4571)^0*$C4571+Inputs!$B$29*(1+$D4571)^0*Inputs!$B$19+Inputs!$B$30*(1+$E4571)^0*Inputs!$B$20+Inputs!$B$31*(1+$F4571)^0*Inputs!$B$21+Inputs!$B$22*(1+Inputs!$B$23)^0</f>
        <v>12491.56161708738</v>
      </c>
      <c r="R4571" s="36">
        <f>Inputs!$B$12*(1+$B4571)^1*$C4571+Inputs!$B$29*(1+$D4571)^1*Inputs!$B$19+Inputs!$B$30*(1+$E4571)^1*Inputs!$B$20+Inputs!$B$31*(1+$F4571)^1*Inputs!$B$21+Inputs!$B$22*(1+Inputs!$B$23)^1</f>
        <v>14162.597163028538</v>
      </c>
      <c r="S4571" s="36">
        <f>Inputs!$B$12*(1+$B4571)^2*$C4571+Inputs!$B$29*(1+$D4571)^2*Inputs!$B$19+Inputs!$B$30*(1+$E4571)^2*Inputs!$B$20+Inputs!$B$31*(1+$F4571)^2*Inputs!$B$21+Inputs!$B$22*(1+Inputs!$B$23)^2</f>
        <v>16328.399307868418</v>
      </c>
      <c r="T4571" s="36">
        <f>Inputs!$B$12*(1+$B4571)^3*$C4571+Inputs!$B$29*(1+$D4571)^3*Inputs!$B$19+Inputs!$B$30*(1+$E4571)^3*Inputs!$B$20+Inputs!$B$31*(1+$F4571)^3*Inputs!$B$21+Inputs!$B$22*(1+Inputs!$B$23)^3</f>
        <v>19149.898350791293</v>
      </c>
      <c r="U4571" s="36">
        <f>Inputs!$B$12*(1+$B4571)^4*$C4571+Inputs!$B$29*(1+$D4571)^4*Inputs!$B$19+Inputs!$B$30*(1+$E4571)^4*Inputs!$B$20+Inputs!$B$31*(1+$F4571)^4*Inputs!$B$21+Inputs!$B$22*(1+Inputs!$B$23)^4</f>
        <v>22841.007912693982</v>
      </c>
      <c r="V4571" s="35">
        <f>Inputs!$B$13/(Q4571*(1-$G4571))</f>
        <v>1.2268138665392367</v>
      </c>
      <c r="W4571" s="36">
        <f>Inputs!$B$13</f>
        <v>12660</v>
      </c>
      <c r="X4571" s="36">
        <f t="shared" si="713"/>
        <v>13639.252528585339</v>
      </c>
      <c r="Y4571" s="36">
        <f t="shared" si="714"/>
        <v>14901.471077597495</v>
      </c>
      <c r="Z4571" s="36">
        <f t="shared" si="715"/>
        <v>16510.5422719905</v>
      </c>
      <c r="AA4571" s="36">
        <f t="shared" si="716"/>
        <v>18540.894052701755</v>
      </c>
      <c r="AB4571" s="36">
        <f t="shared" si="717"/>
        <v>57673.809378890059</v>
      </c>
      <c r="AC4571" s="36">
        <f t="shared" si="718"/>
        <v>278885.95575711638</v>
      </c>
      <c r="AD4571" s="36">
        <f t="shared" si="719"/>
        <v>177796.31040586482</v>
      </c>
    </row>
    <row r="4572" spans="1:30" ht="14.25" customHeight="1" x14ac:dyDescent="0.25">
      <c r="A4572" s="16">
        <v>4556</v>
      </c>
      <c r="B4572" s="34">
        <v>0.36844803228741502</v>
      </c>
      <c r="C4572" s="34">
        <v>8.5678610324218293E-2</v>
      </c>
      <c r="D4572" s="34">
        <v>3.1792561423733302E-2</v>
      </c>
      <c r="E4572" s="34">
        <v>4.1811396571453698E-2</v>
      </c>
      <c r="F4572" s="34">
        <v>2.0953539060966499E-2</v>
      </c>
      <c r="G4572" s="34">
        <v>0.181698136259661</v>
      </c>
      <c r="H4572" s="35">
        <v>1.0617787736288899</v>
      </c>
      <c r="I4572" s="34">
        <v>9.5709834126562698E-2</v>
      </c>
      <c r="J4572" s="34">
        <v>2.4444263461188501E-2</v>
      </c>
      <c r="K4572" s="36">
        <f>Inputs!$B$12*(1+$B4572)^4</f>
        <v>210409.08518622804</v>
      </c>
      <c r="L4572" s="36">
        <f t="shared" si="710"/>
        <v>23492.193669321619</v>
      </c>
      <c r="M4572" s="36">
        <f t="shared" si="711"/>
        <v>278389.43970012217</v>
      </c>
      <c r="N4572" s="37">
        <f>M4572/Inputs!$B$6</f>
        <v>424.37414588433256</v>
      </c>
      <c r="O4572" s="38">
        <f>IF(N4572&gt;Inputs!$B$4,1,0)</f>
        <v>1</v>
      </c>
      <c r="P4572" s="34">
        <f t="shared" si="712"/>
        <v>7.12655706653742E-2</v>
      </c>
      <c r="Q4572" s="36">
        <f>Inputs!$B$12*(1+$B4572)^0*$C4572+Inputs!$B$29*(1+$D4572)^0*Inputs!$B$19+Inputs!$B$30*(1+$E4572)^0*Inputs!$B$20+Inputs!$B$31*(1+$F4572)^0*Inputs!$B$21+Inputs!$B$22*(1+Inputs!$B$23)^0</f>
        <v>13162.760646880019</v>
      </c>
      <c r="R4572" s="36">
        <f>Inputs!$B$12*(1+$B4572)^1*$C4572+Inputs!$B$29*(1+$D4572)^1*Inputs!$B$19+Inputs!$B$30*(1+$E4572)^1*Inputs!$B$20+Inputs!$B$31*(1+$F4572)^1*Inputs!$B$21+Inputs!$B$22*(1+Inputs!$B$23)^1</f>
        <v>15292.246522979851</v>
      </c>
      <c r="S4572" s="36">
        <f>Inputs!$B$12*(1+$B4572)^2*$C4572+Inputs!$B$29*(1+$D4572)^2*Inputs!$B$19+Inputs!$B$30*(1+$E4572)^2*Inputs!$B$20+Inputs!$B$31*(1+$F4572)^2*Inputs!$B$21+Inputs!$B$22*(1+Inputs!$B$23)^2</f>
        <v>18127.239237986956</v>
      </c>
      <c r="T4572" s="36">
        <f>Inputs!$B$12*(1+$B4572)^3*$C4572+Inputs!$B$29*(1+$D4572)^3*Inputs!$B$19+Inputs!$B$30*(1+$E4572)^3*Inputs!$B$20+Inputs!$B$31*(1+$F4572)^3*Inputs!$B$21+Inputs!$B$22*(1+Inputs!$B$23)^3</f>
        <v>21925.137491957095</v>
      </c>
      <c r="U4572" s="36">
        <f>Inputs!$B$12*(1+$B4572)^4*$C4572+Inputs!$B$29*(1+$D4572)^4*Inputs!$B$19+Inputs!$B$30*(1+$E4572)^4*Inputs!$B$20+Inputs!$B$31*(1+$F4572)^4*Inputs!$B$21+Inputs!$B$22*(1+Inputs!$B$23)^4</f>
        <v>27038.088997825398</v>
      </c>
      <c r="V4572" s="35">
        <f>Inputs!$B$13/(Q4572*(1-$G4572))</f>
        <v>1.1753661559009465</v>
      </c>
      <c r="W4572" s="36">
        <f>Inputs!$B$13</f>
        <v>12660</v>
      </c>
      <c r="X4572" s="36">
        <f t="shared" si="713"/>
        <v>14352.799843135554</v>
      </c>
      <c r="Y4572" s="36">
        <f t="shared" si="714"/>
        <v>16592.40467076013</v>
      </c>
      <c r="Z4572" s="36">
        <f t="shared" si="715"/>
        <v>19559.256001850692</v>
      </c>
      <c r="AA4572" s="36">
        <f t="shared" si="716"/>
        <v>23492.193669321619</v>
      </c>
      <c r="AB4572" s="36">
        <f t="shared" si="717"/>
        <v>64566.477038265541</v>
      </c>
      <c r="AC4572" s="36">
        <f t="shared" si="718"/>
        <v>337700.83949315717</v>
      </c>
      <c r="AD4572" s="36">
        <f t="shared" si="719"/>
        <v>213822.96266185661</v>
      </c>
    </row>
    <row r="4573" spans="1:30" ht="14.25" customHeight="1" x14ac:dyDescent="0.25">
      <c r="A4573" s="16">
        <v>4557</v>
      </c>
      <c r="B4573" s="34">
        <v>0.361297555817847</v>
      </c>
      <c r="C4573" s="34">
        <v>6.9370495885770295E-2</v>
      </c>
      <c r="D4573" s="34">
        <v>3.9385325442341301E-2</v>
      </c>
      <c r="E4573" s="34">
        <v>2.6828555031825199E-2</v>
      </c>
      <c r="F4573" s="34">
        <v>2.2128866319838299E-2</v>
      </c>
      <c r="G4573" s="34">
        <v>0.18044003020006399</v>
      </c>
      <c r="H4573" s="35">
        <v>1.01591631252378</v>
      </c>
      <c r="I4573" s="34">
        <v>9.1254227948570799E-2</v>
      </c>
      <c r="J4573" s="34">
        <v>1.9018522701989199E-2</v>
      </c>
      <c r="K4573" s="36">
        <f>Inputs!$B$12*(1+$B4573)^4</f>
        <v>206045.67807858207</v>
      </c>
      <c r="L4573" s="36">
        <f t="shared" si="710"/>
        <v>19375.892467520705</v>
      </c>
      <c r="M4573" s="36">
        <f t="shared" si="711"/>
        <v>235944.65688672417</v>
      </c>
      <c r="N4573" s="37">
        <f>M4573/Inputs!$B$6</f>
        <v>359.67173305903077</v>
      </c>
      <c r="O4573" s="38">
        <f>IF(N4573&gt;Inputs!$B$4,1,0)</f>
        <v>0</v>
      </c>
      <c r="P4573" s="34">
        <f t="shared" si="712"/>
        <v>7.22357052465816E-2</v>
      </c>
      <c r="Q4573" s="36">
        <f>Inputs!$B$12*(1+$B4573)^0*$C4573+Inputs!$B$29*(1+$D4573)^0*Inputs!$B$19+Inputs!$B$30*(1+$E4573)^0*Inputs!$B$20+Inputs!$B$31*(1+$F4573)^0*Inputs!$B$21+Inputs!$B$22*(1+Inputs!$B$23)^0</f>
        <v>12184.273780573138</v>
      </c>
      <c r="R4573" s="36">
        <f>Inputs!$B$12*(1+$B4573)^1*$C4573+Inputs!$B$29*(1+$D4573)^1*Inputs!$B$19+Inputs!$B$30*(1+$E4573)^1*Inputs!$B$20+Inputs!$B$31*(1+$F4573)^1*Inputs!$B$21+Inputs!$B$22*(1+Inputs!$B$23)^1</f>
        <v>13916.215853379286</v>
      </c>
      <c r="S4573" s="36">
        <f>Inputs!$B$12*(1+$B4573)^2*$C4573+Inputs!$B$29*(1+$D4573)^2*Inputs!$B$19+Inputs!$B$30*(1+$E4573)^2*Inputs!$B$20+Inputs!$B$31*(1+$F4573)^2*Inputs!$B$21+Inputs!$B$22*(1+Inputs!$B$23)^2</f>
        <v>16198.542330244931</v>
      </c>
      <c r="T4573" s="36">
        <f>Inputs!$B$12*(1+$B4573)^3*$C4573+Inputs!$B$29*(1+$D4573)^3*Inputs!$B$19+Inputs!$B$30*(1+$E4573)^3*Inputs!$B$20+Inputs!$B$31*(1+$F4573)^3*Inputs!$B$21+Inputs!$B$22*(1+Inputs!$B$23)^3</f>
        <v>19227.790400035599</v>
      </c>
      <c r="U4573" s="36">
        <f>Inputs!$B$12*(1+$B4573)^4*$C4573+Inputs!$B$29*(1+$D4573)^4*Inputs!$B$19+Inputs!$B$30*(1+$E4573)^4*Inputs!$B$20+Inputs!$B$31*(1+$F4573)^4*Inputs!$B$21+Inputs!$B$22*(1+Inputs!$B$23)^4</f>
        <v>23271.428553215846</v>
      </c>
      <c r="V4573" s="35">
        <f>Inputs!$B$13/(Q4573*(1-$G4573))</f>
        <v>1.267807506615138</v>
      </c>
      <c r="W4573" s="36">
        <f>Inputs!$B$13</f>
        <v>12660</v>
      </c>
      <c r="X4573" s="36">
        <f t="shared" si="713"/>
        <v>13741.348817776216</v>
      </c>
      <c r="Y4573" s="36">
        <f t="shared" si="714"/>
        <v>15158.989733587739</v>
      </c>
      <c r="Z4573" s="36">
        <f t="shared" si="715"/>
        <v>17001.48775339542</v>
      </c>
      <c r="AA4573" s="36">
        <f t="shared" si="716"/>
        <v>19375.892467520705</v>
      </c>
      <c r="AB4573" s="36">
        <f t="shared" si="717"/>
        <v>59315.587862592198</v>
      </c>
      <c r="AC4573" s="36">
        <f t="shared" si="718"/>
        <v>273332.87950725603</v>
      </c>
      <c r="AD4573" s="36">
        <f t="shared" si="719"/>
        <v>176629.06902413198</v>
      </c>
    </row>
    <row r="4574" spans="1:30" ht="14.25" customHeight="1" x14ac:dyDescent="0.25">
      <c r="A4574" s="16">
        <v>4558</v>
      </c>
      <c r="B4574" s="34">
        <v>0.40955769878897302</v>
      </c>
      <c r="C4574" s="34">
        <v>5.7606496997980997E-2</v>
      </c>
      <c r="D4574" s="34">
        <v>4.0082638471362599E-2</v>
      </c>
      <c r="E4574" s="34">
        <v>4.8971829206724403E-2</v>
      </c>
      <c r="F4574" s="34">
        <v>2.2064739643071402E-2</v>
      </c>
      <c r="G4574" s="34">
        <v>0.17405184810844301</v>
      </c>
      <c r="H4574" s="35">
        <v>1.0845076307350101</v>
      </c>
      <c r="I4574" s="34">
        <v>0.102367357790587</v>
      </c>
      <c r="J4574" s="34">
        <v>1.8887096791876799E-2</v>
      </c>
      <c r="K4574" s="36">
        <f>Inputs!$B$12*(1+$B4574)^4</f>
        <v>236855.06825616278</v>
      </c>
      <c r="L4574" s="36">
        <f t="shared" si="710"/>
        <v>20494.746763842555</v>
      </c>
      <c r="M4574" s="36">
        <f t="shared" si="711"/>
        <v>212604.46348277054</v>
      </c>
      <c r="N4574" s="37">
        <f>M4574/Inputs!$B$6</f>
        <v>324.09216994324777</v>
      </c>
      <c r="O4574" s="38">
        <f>IF(N4574&gt;Inputs!$B$4,1,0)</f>
        <v>0</v>
      </c>
      <c r="P4574" s="34">
        <f t="shared" si="712"/>
        <v>8.3480260998710198E-2</v>
      </c>
      <c r="Q4574" s="36">
        <f>Inputs!$B$12*(1+$B4574)^0*$C4574+Inputs!$B$29*(1+$D4574)^0*Inputs!$B$19+Inputs!$B$30*(1+$E4574)^0*Inputs!$B$20+Inputs!$B$31*(1+$F4574)^0*Inputs!$B$21+Inputs!$B$22*(1+Inputs!$B$23)^0</f>
        <v>11478.43384730578</v>
      </c>
      <c r="R4574" s="36">
        <f>Inputs!$B$12*(1+$B4574)^1*$C4574+Inputs!$B$29*(1+$D4574)^1*Inputs!$B$19+Inputs!$B$30*(1+$E4574)^1*Inputs!$B$20+Inputs!$B$31*(1+$F4574)^1*Inputs!$B$21+Inputs!$B$22*(1+Inputs!$B$23)^1</f>
        <v>13179.760941254222</v>
      </c>
      <c r="S4574" s="36">
        <f>Inputs!$B$12*(1+$B4574)^2*$C4574+Inputs!$B$29*(1+$D4574)^2*Inputs!$B$19+Inputs!$B$30*(1+$E4574)^2*Inputs!$B$20+Inputs!$B$31*(1+$F4574)^2*Inputs!$B$21+Inputs!$B$22*(1+Inputs!$B$23)^2</f>
        <v>15472.301638797897</v>
      </c>
      <c r="T4574" s="36">
        <f>Inputs!$B$12*(1+$B4574)^3*$C4574+Inputs!$B$29*(1+$D4574)^3*Inputs!$B$19+Inputs!$B$30*(1+$E4574)^3*Inputs!$B$20+Inputs!$B$31*(1+$F4574)^3*Inputs!$B$21+Inputs!$B$22*(1+Inputs!$B$23)^3</f>
        <v>18593.997298430244</v>
      </c>
      <c r="U4574" s="36">
        <f>Inputs!$B$12*(1+$B4574)^4*$C4574+Inputs!$B$29*(1+$D4574)^4*Inputs!$B$19+Inputs!$B$30*(1+$E4574)^4*Inputs!$B$20+Inputs!$B$31*(1+$F4574)^4*Inputs!$B$21+Inputs!$B$22*(1+Inputs!$B$23)^4</f>
        <v>22880.059979352682</v>
      </c>
      <c r="V4574" s="35">
        <f>Inputs!$B$13/(Q4574*(1-$G4574))</f>
        <v>1.335359757898313</v>
      </c>
      <c r="W4574" s="36">
        <f>Inputs!$B$13</f>
        <v>12660</v>
      </c>
      <c r="X4574" s="36">
        <f t="shared" si="713"/>
        <v>13853.776702509649</v>
      </c>
      <c r="Y4574" s="36">
        <f t="shared" si="714"/>
        <v>15462.128580854147</v>
      </c>
      <c r="Z4574" s="36">
        <f t="shared" si="715"/>
        <v>17618.645191490919</v>
      </c>
      <c r="AA4574" s="36">
        <f t="shared" si="716"/>
        <v>20494.746763842555</v>
      </c>
      <c r="AB4574" s="36">
        <f t="shared" si="717"/>
        <v>58947.199334518504</v>
      </c>
      <c r="AC4574" s="36">
        <f t="shared" si="718"/>
        <v>250140.96482064048</v>
      </c>
      <c r="AD4574" s="36">
        <f t="shared" si="719"/>
        <v>153657.26414825203</v>
      </c>
    </row>
    <row r="4575" spans="1:30" ht="14.25" customHeight="1" x14ac:dyDescent="0.25">
      <c r="A4575" s="16">
        <v>4559</v>
      </c>
      <c r="B4575" s="34">
        <v>0.19165007315024299</v>
      </c>
      <c r="C4575" s="34">
        <v>4.7012280790666598E-2</v>
      </c>
      <c r="D4575" s="34">
        <v>4.5806562752826602E-2</v>
      </c>
      <c r="E4575" s="34">
        <v>6.6614727337813998E-2</v>
      </c>
      <c r="F4575" s="34">
        <v>3.3824129142500797E-2</v>
      </c>
      <c r="G4575" s="34">
        <v>0.18490855718114699</v>
      </c>
      <c r="H4575" s="35">
        <v>1.15018393089346</v>
      </c>
      <c r="I4575" s="34">
        <v>9.4869388154251902E-2</v>
      </c>
      <c r="J4575" s="34">
        <v>2.9649052260699901E-2</v>
      </c>
      <c r="K4575" s="36">
        <f>Inputs!$B$12*(1+$B4575)^4</f>
        <v>120989.09447499141</v>
      </c>
      <c r="L4575" s="36">
        <f t="shared" si="710"/>
        <v>14484.082477998822</v>
      </c>
      <c r="M4575" s="36">
        <f t="shared" si="711"/>
        <v>197070.23476004691</v>
      </c>
      <c r="N4575" s="37">
        <f>M4575/Inputs!$B$6</f>
        <v>300.41194323177882</v>
      </c>
      <c r="O4575" s="38">
        <f>IF(N4575&gt;Inputs!$B$4,1,0)</f>
        <v>0</v>
      </c>
      <c r="P4575" s="34">
        <f t="shared" si="712"/>
        <v>6.5220335893552001E-2</v>
      </c>
      <c r="Q4575" s="36">
        <f>Inputs!$B$12*(1+$B4575)^0*$C4575+Inputs!$B$29*(1+$D4575)^0*Inputs!$B$19+Inputs!$B$30*(1+$E4575)^0*Inputs!$B$20+Inputs!$B$31*(1+$F4575)^0*Inputs!$B$21+Inputs!$B$22*(1+Inputs!$B$23)^0</f>
        <v>10842.780874866916</v>
      </c>
      <c r="R4575" s="36">
        <f>Inputs!$B$12*(1+$B4575)^1*$C4575+Inputs!$B$29*(1+$D4575)^1*Inputs!$B$19+Inputs!$B$30*(1+$E4575)^1*Inputs!$B$20+Inputs!$B$31*(1+$F4575)^1*Inputs!$B$21+Inputs!$B$22*(1+Inputs!$B$23)^1</f>
        <v>11785.351830692016</v>
      </c>
      <c r="S4575" s="36">
        <f>Inputs!$B$12*(1+$B4575)^2*$C4575+Inputs!$B$29*(1+$D4575)^2*Inputs!$B$19+Inputs!$B$30*(1+$E4575)^2*Inputs!$B$20+Inputs!$B$31*(1+$F4575)^2*Inputs!$B$21+Inputs!$B$22*(1+Inputs!$B$23)^2</f>
        <v>12852.682114353938</v>
      </c>
      <c r="T4575" s="36">
        <f>Inputs!$B$12*(1+$B4575)^3*$C4575+Inputs!$B$29*(1+$D4575)^3*Inputs!$B$19+Inputs!$B$30*(1+$E4575)^3*Inputs!$B$20+Inputs!$B$31*(1+$F4575)^3*Inputs!$B$21+Inputs!$B$22*(1+Inputs!$B$23)^3</f>
        <v>14065.799279759971</v>
      </c>
      <c r="U4575" s="36">
        <f>Inputs!$B$12*(1+$B4575)^4*$C4575+Inputs!$B$29*(1+$D4575)^4*Inputs!$B$19+Inputs!$B$30*(1+$E4575)^4*Inputs!$B$20+Inputs!$B$31*(1+$F4575)^4*Inputs!$B$21+Inputs!$B$22*(1+Inputs!$B$23)^4</f>
        <v>15449.604264577436</v>
      </c>
      <c r="V4575" s="35">
        <f>Inputs!$B$13/(Q4575*(1-$G4575))</f>
        <v>1.4324738112510387</v>
      </c>
      <c r="W4575" s="36">
        <f>Inputs!$B$13</f>
        <v>12660</v>
      </c>
      <c r="X4575" s="36">
        <f t="shared" si="713"/>
        <v>13082.61417011551</v>
      </c>
      <c r="Y4575" s="36">
        <f t="shared" si="714"/>
        <v>13528.10486033314</v>
      </c>
      <c r="Z4575" s="36">
        <f t="shared" si="715"/>
        <v>13995.8654789759</v>
      </c>
      <c r="AA4575" s="36">
        <f t="shared" si="716"/>
        <v>14484.082477998822</v>
      </c>
      <c r="AB4575" s="36">
        <f t="shared" si="717"/>
        <v>51730.080966216367</v>
      </c>
      <c r="AC4575" s="36">
        <f t="shared" si="718"/>
        <v>228663.67662807018</v>
      </c>
      <c r="AD4575" s="36">
        <f t="shared" si="719"/>
        <v>145340.15379383054</v>
      </c>
    </row>
    <row r="4576" spans="1:30" ht="14.25" customHeight="1" x14ac:dyDescent="0.25">
      <c r="A4576" s="16">
        <v>4560</v>
      </c>
      <c r="B4576" s="34">
        <v>0.30628824979060298</v>
      </c>
      <c r="C4576" s="34">
        <v>6.6425231569205198E-2</v>
      </c>
      <c r="D4576" s="34">
        <v>4.3235254804485597E-2</v>
      </c>
      <c r="E4576" s="34">
        <v>2.2802116591229899E-2</v>
      </c>
      <c r="F4576" s="34">
        <v>2.37880976772878E-2</v>
      </c>
      <c r="G4576" s="34">
        <v>0.19521684522473101</v>
      </c>
      <c r="H4576" s="35">
        <v>1.0892958949143701</v>
      </c>
      <c r="I4576" s="34">
        <v>9.5862438079945905E-2</v>
      </c>
      <c r="J4576" s="34">
        <v>1.9254393019455401E-2</v>
      </c>
      <c r="K4576" s="36">
        <f>Inputs!$B$12*(1+$B4576)^4</f>
        <v>174705.80342713802</v>
      </c>
      <c r="L4576" s="36">
        <f t="shared" si="710"/>
        <v>18084.10381009429</v>
      </c>
      <c r="M4576" s="36">
        <f t="shared" si="711"/>
        <v>209057.2038596975</v>
      </c>
      <c r="N4576" s="37">
        <f>M4576/Inputs!$B$6</f>
        <v>318.6847619812462</v>
      </c>
      <c r="O4576" s="38">
        <f>IF(N4576&gt;Inputs!$B$4,1,0)</f>
        <v>0</v>
      </c>
      <c r="P4576" s="34">
        <f t="shared" si="712"/>
        <v>7.6608045060490501E-2</v>
      </c>
      <c r="Q4576" s="36">
        <f>Inputs!$B$12*(1+$B4576)^0*$C4576+Inputs!$B$29*(1+$D4576)^0*Inputs!$B$19+Inputs!$B$30*(1+$E4576)^0*Inputs!$B$20+Inputs!$B$31*(1+$F4576)^0*Inputs!$B$21+Inputs!$B$22*(1+Inputs!$B$23)^0</f>
        <v>12007.557921579235</v>
      </c>
      <c r="R4576" s="36">
        <f>Inputs!$B$12*(1+$B4576)^1*$C4576+Inputs!$B$29*(1+$D4576)^1*Inputs!$B$19+Inputs!$B$30*(1+$E4576)^1*Inputs!$B$20+Inputs!$B$31*(1+$F4576)^1*Inputs!$B$21+Inputs!$B$22*(1+Inputs!$B$23)^1</f>
        <v>13466.493198724911</v>
      </c>
      <c r="S4576" s="36">
        <f>Inputs!$B$12*(1+$B4576)^2*$C4576+Inputs!$B$29*(1+$D4576)^2*Inputs!$B$19+Inputs!$B$30*(1+$E4576)^2*Inputs!$B$20+Inputs!$B$31*(1+$F4576)^2*Inputs!$B$21+Inputs!$B$22*(1+Inputs!$B$23)^2</f>
        <v>15307.274839401605</v>
      </c>
      <c r="T4576" s="36">
        <f>Inputs!$B$12*(1+$B4576)^3*$C4576+Inputs!$B$29*(1+$D4576)^3*Inputs!$B$19+Inputs!$B$30*(1+$E4576)^3*Inputs!$B$20+Inputs!$B$31*(1+$F4576)^3*Inputs!$B$21+Inputs!$B$22*(1+Inputs!$B$23)^3</f>
        <v>17644.716277756743</v>
      </c>
      <c r="U4576" s="36">
        <f>Inputs!$B$12*(1+$B4576)^4*$C4576+Inputs!$B$29*(1+$D4576)^4*Inputs!$B$19+Inputs!$B$30*(1+$E4576)^4*Inputs!$B$20+Inputs!$B$31*(1+$F4576)^4*Inputs!$B$21+Inputs!$B$22*(1+Inputs!$B$23)^4</f>
        <v>20628.718380989252</v>
      </c>
      <c r="V4576" s="35">
        <f>Inputs!$B$13/(Q4576*(1-$G4576))</f>
        <v>1.3100870025766398</v>
      </c>
      <c r="W4576" s="36">
        <f>Inputs!$B$13</f>
        <v>12660</v>
      </c>
      <c r="X4576" s="36">
        <f t="shared" si="713"/>
        <v>13599.996105950355</v>
      </c>
      <c r="Y4576" s="36">
        <f t="shared" si="714"/>
        <v>14779.043269218009</v>
      </c>
      <c r="Z4576" s="36">
        <f t="shared" si="715"/>
        <v>16252.005197332146</v>
      </c>
      <c r="AA4576" s="36">
        <f t="shared" si="716"/>
        <v>18084.10381009429</v>
      </c>
      <c r="AB4576" s="36">
        <f t="shared" si="717"/>
        <v>56818.528229509146</v>
      </c>
      <c r="AC4576" s="36">
        <f t="shared" si="718"/>
        <v>240605.30767629092</v>
      </c>
      <c r="AD4576" s="36">
        <f t="shared" si="719"/>
        <v>152238.67563018834</v>
      </c>
    </row>
    <row r="4577" spans="1:30" ht="14.25" customHeight="1" x14ac:dyDescent="0.25">
      <c r="A4577" s="16">
        <v>4561</v>
      </c>
      <c r="B4577" s="34">
        <v>0.35287534725873898</v>
      </c>
      <c r="C4577" s="34">
        <v>4.8905527964968297E-2</v>
      </c>
      <c r="D4577" s="34">
        <v>2.7312304244712302E-2</v>
      </c>
      <c r="E4577" s="34">
        <v>5.9411210574975497E-2</v>
      </c>
      <c r="F4577" s="34">
        <v>3.3134109372073201E-2</v>
      </c>
      <c r="G4577" s="34">
        <v>0.184337182566123</v>
      </c>
      <c r="H4577" s="35">
        <v>1.0080685021234299</v>
      </c>
      <c r="I4577" s="34">
        <v>0.10417685386784201</v>
      </c>
      <c r="J4577" s="34">
        <v>2.2367360947359999E-2</v>
      </c>
      <c r="K4577" s="36">
        <f>Inputs!$B$12*(1+$B4577)^4</f>
        <v>200993.67089583515</v>
      </c>
      <c r="L4577" s="36">
        <f t="shared" si="710"/>
        <v>15802.610819029353</v>
      </c>
      <c r="M4577" s="36">
        <f t="shared" si="711"/>
        <v>172482.74619237837</v>
      </c>
      <c r="N4577" s="37">
        <f>M4577/Inputs!$B$6</f>
        <v>262.93101553716212</v>
      </c>
      <c r="O4577" s="38">
        <f>IF(N4577&gt;Inputs!$B$4,1,0)</f>
        <v>0</v>
      </c>
      <c r="P4577" s="34">
        <f t="shared" si="712"/>
        <v>8.1809492920482008E-2</v>
      </c>
      <c r="Q4577" s="36">
        <f>Inputs!$B$12*(1+$B4577)^0*$C4577+Inputs!$B$29*(1+$D4577)^0*Inputs!$B$19+Inputs!$B$30*(1+$E4577)^0*Inputs!$B$20+Inputs!$B$31*(1+$F4577)^0*Inputs!$B$21+Inputs!$B$22*(1+Inputs!$B$23)^0</f>
        <v>10956.375705325019</v>
      </c>
      <c r="R4577" s="36">
        <f>Inputs!$B$12*(1+$B4577)^1*$C4577+Inputs!$B$29*(1+$D4577)^1*Inputs!$B$19+Inputs!$B$30*(1+$E4577)^1*Inputs!$B$20+Inputs!$B$31*(1+$F4577)^1*Inputs!$B$21+Inputs!$B$22*(1+Inputs!$B$23)^1</f>
        <v>12311.599385483969</v>
      </c>
      <c r="S4577" s="36">
        <f>Inputs!$B$12*(1+$B4577)^2*$C4577+Inputs!$B$29*(1+$D4577)^2*Inputs!$B$19+Inputs!$B$30*(1+$E4577)^2*Inputs!$B$20+Inputs!$B$31*(1+$F4577)^2*Inputs!$B$21+Inputs!$B$22*(1+Inputs!$B$23)^2</f>
        <v>14046.415019901891</v>
      </c>
      <c r="T4577" s="36">
        <f>Inputs!$B$12*(1+$B4577)^3*$C4577+Inputs!$B$29*(1+$D4577)^3*Inputs!$B$19+Inputs!$B$30*(1+$E4577)^3*Inputs!$B$20+Inputs!$B$31*(1+$F4577)^3*Inputs!$B$21+Inputs!$B$22*(1+Inputs!$B$23)^3</f>
        <v>16290.453997515464</v>
      </c>
      <c r="U4577" s="36">
        <f>Inputs!$B$12*(1+$B4577)^4*$C4577+Inputs!$B$29*(1+$D4577)^4*Inputs!$B$19+Inputs!$B$30*(1+$E4577)^4*Inputs!$B$20+Inputs!$B$31*(1+$F4577)^4*Inputs!$B$21+Inputs!$B$22*(1+Inputs!$B$23)^4</f>
        <v>19218.882622008718</v>
      </c>
      <c r="V4577" s="35">
        <f>Inputs!$B$13/(Q4577*(1-$G4577))</f>
        <v>1.4166289877729008</v>
      </c>
      <c r="W4577" s="36">
        <f>Inputs!$B$13</f>
        <v>12660</v>
      </c>
      <c r="X4577" s="36">
        <f t="shared" si="713"/>
        <v>13200.246839877627</v>
      </c>
      <c r="Y4577" s="36">
        <f t="shared" si="714"/>
        <v>13890.047420529052</v>
      </c>
      <c r="Z4577" s="36">
        <f t="shared" si="715"/>
        <v>14751.916630333082</v>
      </c>
      <c r="AA4577" s="36">
        <f t="shared" si="716"/>
        <v>15802.610819029353</v>
      </c>
      <c r="AB4577" s="36">
        <f t="shared" si="717"/>
        <v>52162.441052025715</v>
      </c>
      <c r="AC4577" s="36">
        <f t="shared" si="718"/>
        <v>197484.09313369999</v>
      </c>
      <c r="AD4577" s="36">
        <f t="shared" si="719"/>
        <v>120320.30514035266</v>
      </c>
    </row>
    <row r="4578" spans="1:30" ht="14.25" customHeight="1" x14ac:dyDescent="0.25">
      <c r="A4578" s="16">
        <v>4562</v>
      </c>
      <c r="B4578" s="34">
        <v>0.25260484140183098</v>
      </c>
      <c r="C4578" s="34">
        <v>9.10731621481497E-2</v>
      </c>
      <c r="D4578" s="34">
        <v>3.4891355824118703E-2</v>
      </c>
      <c r="E4578" s="34">
        <v>2.9448407800131901E-2</v>
      </c>
      <c r="F4578" s="34">
        <v>1.6339665603039202E-2</v>
      </c>
      <c r="G4578" s="34">
        <v>0.21989344568220801</v>
      </c>
      <c r="H4578" s="35">
        <v>1.04469330607984</v>
      </c>
      <c r="I4578" s="34">
        <v>0.104094558433849</v>
      </c>
      <c r="J4578" s="34">
        <v>2.04904391838115E-2</v>
      </c>
      <c r="K4578" s="36">
        <f>Inputs!$B$12*(1+$B4578)^4</f>
        <v>147709.21638646547</v>
      </c>
      <c r="L4578" s="36">
        <f t="shared" si="710"/>
        <v>18159.262210538098</v>
      </c>
      <c r="M4578" s="36">
        <f t="shared" si="711"/>
        <v>190935.21981117257</v>
      </c>
      <c r="N4578" s="37">
        <f>M4578/Inputs!$B$6</f>
        <v>291.05978629751917</v>
      </c>
      <c r="O4578" s="38">
        <f>IF(N4578&gt;Inputs!$B$4,1,0)</f>
        <v>0</v>
      </c>
      <c r="P4578" s="34">
        <f t="shared" si="712"/>
        <v>8.3604119250037495E-2</v>
      </c>
      <c r="Q4578" s="36">
        <f>Inputs!$B$12*(1+$B4578)^0*$C4578+Inputs!$B$29*(1+$D4578)^0*Inputs!$B$19+Inputs!$B$30*(1+$E4578)^0*Inputs!$B$20+Inputs!$B$31*(1+$F4578)^0*Inputs!$B$21+Inputs!$B$22*(1+Inputs!$B$23)^0</f>
        <v>13486.433756315902</v>
      </c>
      <c r="R4578" s="36">
        <f>Inputs!$B$12*(1+$B4578)^1*$C4578+Inputs!$B$29*(1+$D4578)^1*Inputs!$B$19+Inputs!$B$30*(1+$E4578)^1*Inputs!$B$20+Inputs!$B$31*(1+$F4578)^1*Inputs!$B$21+Inputs!$B$22*(1+Inputs!$B$23)^1</f>
        <v>15060.529367559197</v>
      </c>
      <c r="S4578" s="36">
        <f>Inputs!$B$12*(1+$B4578)^2*$C4578+Inputs!$B$29*(1+$D4578)^2*Inputs!$B$19+Inputs!$B$30*(1+$E4578)^2*Inputs!$B$20+Inputs!$B$31*(1+$F4578)^2*Inputs!$B$21+Inputs!$B$22*(1+Inputs!$B$23)^2</f>
        <v>16988.631188613763</v>
      </c>
      <c r="T4578" s="36">
        <f>Inputs!$B$12*(1+$B4578)^3*$C4578+Inputs!$B$29*(1+$D4578)^3*Inputs!$B$19+Inputs!$B$30*(1+$E4578)^3*Inputs!$B$20+Inputs!$B$31*(1+$F4578)^3*Inputs!$B$21+Inputs!$B$22*(1+Inputs!$B$23)^3</f>
        <v>19358.978882677664</v>
      </c>
      <c r="U4578" s="36">
        <f>Inputs!$B$12*(1+$B4578)^4*$C4578+Inputs!$B$29*(1+$D4578)^4*Inputs!$B$19+Inputs!$B$30*(1+$E4578)^4*Inputs!$B$20+Inputs!$B$31*(1+$F4578)^4*Inputs!$B$21+Inputs!$B$22*(1+Inputs!$B$23)^4</f>
        <v>22282.066238477455</v>
      </c>
      <c r="V4578" s="35">
        <f>Inputs!$B$13/(Q4578*(1-$G4578))</f>
        <v>1.2033242124872994</v>
      </c>
      <c r="W4578" s="36">
        <f>Inputs!$B$13</f>
        <v>12660</v>
      </c>
      <c r="X4578" s="36">
        <f t="shared" si="713"/>
        <v>13671.70537267082</v>
      </c>
      <c r="Y4578" s="36">
        <f t="shared" si="714"/>
        <v>14896.423500258623</v>
      </c>
      <c r="Z4578" s="36">
        <f t="shared" si="715"/>
        <v>16375.941200260333</v>
      </c>
      <c r="AA4578" s="36">
        <f t="shared" si="716"/>
        <v>18159.262210538098</v>
      </c>
      <c r="AB4578" s="36">
        <f t="shared" si="717"/>
        <v>55837.469647390353</v>
      </c>
      <c r="AC4578" s="36">
        <f t="shared" si="718"/>
        <v>221655.98579017029</v>
      </c>
      <c r="AD4578" s="36">
        <f t="shared" si="719"/>
        <v>135097.75016378221</v>
      </c>
    </row>
    <row r="4579" spans="1:30" ht="14.25" customHeight="1" x14ac:dyDescent="0.25">
      <c r="A4579" s="16">
        <v>4563</v>
      </c>
      <c r="B4579" s="34">
        <v>0.21678575181363199</v>
      </c>
      <c r="C4579" s="34">
        <v>9.3686782704546195E-2</v>
      </c>
      <c r="D4579" s="34">
        <v>2.9492769692775901E-2</v>
      </c>
      <c r="E4579" s="34">
        <v>5.1079187702959897E-2</v>
      </c>
      <c r="F4579" s="34">
        <v>1.9461061232946501E-3</v>
      </c>
      <c r="G4579" s="34">
        <v>0.19586839832894901</v>
      </c>
      <c r="H4579" s="35">
        <v>1.06006772059382</v>
      </c>
      <c r="I4579" s="34">
        <v>0.101085450096439</v>
      </c>
      <c r="J4579" s="34">
        <v>2.5781581905760801E-2</v>
      </c>
      <c r="K4579" s="36">
        <f>Inputs!$B$12*(1+$B4579)^4</f>
        <v>131524.81901689718</v>
      </c>
      <c r="L4579" s="36">
        <f t="shared" si="710"/>
        <v>17944.601893592262</v>
      </c>
      <c r="M4579" s="36">
        <f t="shared" si="711"/>
        <v>207073.50406858872</v>
      </c>
      <c r="N4579" s="37">
        <f>M4579/Inputs!$B$6</f>
        <v>315.66082937284864</v>
      </c>
      <c r="O4579" s="38">
        <f>IF(N4579&gt;Inputs!$B$4,1,0)</f>
        <v>0</v>
      </c>
      <c r="P4579" s="34">
        <f t="shared" si="712"/>
        <v>7.5303868190678205E-2</v>
      </c>
      <c r="Q4579" s="36">
        <f>Inputs!$B$12*(1+$B4579)^0*$C4579+Inputs!$B$29*(1+$D4579)^0*Inputs!$B$19+Inputs!$B$30*(1+$E4579)^0*Inputs!$B$20+Inputs!$B$31*(1+$F4579)^0*Inputs!$B$21+Inputs!$B$22*(1+Inputs!$B$23)^0</f>
        <v>13643.250989699693</v>
      </c>
      <c r="R4579" s="36">
        <f>Inputs!$B$12*(1+$B4579)^1*$C4579+Inputs!$B$29*(1+$D4579)^1*Inputs!$B$19+Inputs!$B$30*(1+$E4579)^1*Inputs!$B$20+Inputs!$B$31*(1+$F4579)^1*Inputs!$B$21+Inputs!$B$22*(1+Inputs!$B$23)^1</f>
        <v>15027.146927484962</v>
      </c>
      <c r="S4579" s="36">
        <f>Inputs!$B$12*(1+$B4579)^2*$C4579+Inputs!$B$29*(1+$D4579)^2*Inputs!$B$19+Inputs!$B$30*(1+$E4579)^2*Inputs!$B$20+Inputs!$B$31*(1+$F4579)^2*Inputs!$B$21+Inputs!$B$22*(1+Inputs!$B$23)^2</f>
        <v>16682.583542981418</v>
      </c>
      <c r="T4579" s="36">
        <f>Inputs!$B$12*(1+$B4579)^3*$C4579+Inputs!$B$29*(1+$D4579)^3*Inputs!$B$19+Inputs!$B$30*(1+$E4579)^3*Inputs!$B$20+Inputs!$B$31*(1+$F4579)^3*Inputs!$B$21+Inputs!$B$22*(1+Inputs!$B$23)^3</f>
        <v>18667.187231799537</v>
      </c>
      <c r="U4579" s="36">
        <f>Inputs!$B$12*(1+$B4579)^4*$C4579+Inputs!$B$29*(1+$D4579)^4*Inputs!$B$19+Inputs!$B$30*(1+$E4579)^4*Inputs!$B$20+Inputs!$B$31*(1+$F4579)^4*Inputs!$B$21+Inputs!$B$22*(1+Inputs!$B$23)^4</f>
        <v>21051.017276502705</v>
      </c>
      <c r="V4579" s="35">
        <f>Inputs!$B$13/(Q4579*(1-$G4579))</f>
        <v>1.1539545584379487</v>
      </c>
      <c r="W4579" s="36">
        <f>Inputs!$B$13</f>
        <v>12660</v>
      </c>
      <c r="X4579" s="36">
        <f t="shared" si="713"/>
        <v>13660.532864166515</v>
      </c>
      <c r="Y4579" s="36">
        <f t="shared" si="714"/>
        <v>14850.546271766072</v>
      </c>
      <c r="Z4579" s="36">
        <f t="shared" si="715"/>
        <v>16264.875123509513</v>
      </c>
      <c r="AA4579" s="36">
        <f t="shared" si="716"/>
        <v>17944.601893592262</v>
      </c>
      <c r="AB4579" s="36">
        <f t="shared" si="717"/>
        <v>56042.426824378126</v>
      </c>
      <c r="AC4579" s="36">
        <f t="shared" si="718"/>
        <v>244439.52959320616</v>
      </c>
      <c r="AD4579" s="36">
        <f t="shared" si="719"/>
        <v>151031.07724421058</v>
      </c>
    </row>
    <row r="4580" spans="1:30" ht="14.25" customHeight="1" x14ac:dyDescent="0.25">
      <c r="A4580" s="16">
        <v>4564</v>
      </c>
      <c r="B4580" s="34">
        <v>0.26120806313330103</v>
      </c>
      <c r="C4580" s="34">
        <v>8.1993156385669702E-2</v>
      </c>
      <c r="D4580" s="34">
        <v>1.45715695639227E-2</v>
      </c>
      <c r="E4580" s="34">
        <v>2.9649368392169102E-2</v>
      </c>
      <c r="F4580" s="34">
        <v>1.5757360732937101E-2</v>
      </c>
      <c r="G4580" s="34">
        <v>0.18278555740864799</v>
      </c>
      <c r="H4580" s="35">
        <v>1.0889904391146099</v>
      </c>
      <c r="I4580" s="34">
        <v>8.7739322056104602E-2</v>
      </c>
      <c r="J4580" s="34">
        <v>2.8072110376497199E-2</v>
      </c>
      <c r="K4580" s="36">
        <f>Inputs!$B$12*(1+$B4580)^4</f>
        <v>151809.23956196921</v>
      </c>
      <c r="L4580" s="36">
        <f t="shared" si="710"/>
        <v>18670.623569870124</v>
      </c>
      <c r="M4580" s="36">
        <f t="shared" si="711"/>
        <v>270347.883913978</v>
      </c>
      <c r="N4580" s="37">
        <f>M4580/Inputs!$B$6</f>
        <v>412.11567669813718</v>
      </c>
      <c r="O4580" s="38">
        <f>IF(N4580&gt;Inputs!$B$4,1,0)</f>
        <v>1</v>
      </c>
      <c r="P4580" s="34">
        <f t="shared" si="712"/>
        <v>5.9667211679607403E-2</v>
      </c>
      <c r="Q4580" s="36">
        <f>Inputs!$B$12*(1+$B4580)^0*$C4580+Inputs!$B$29*(1+$D4580)^0*Inputs!$B$19+Inputs!$B$30*(1+$E4580)^0*Inputs!$B$20+Inputs!$B$31*(1+$F4580)^0*Inputs!$B$21+Inputs!$B$22*(1+Inputs!$B$23)^0</f>
        <v>12941.633410567105</v>
      </c>
      <c r="R4580" s="36">
        <f>Inputs!$B$12*(1+$B4580)^1*$C4580+Inputs!$B$29*(1+$D4580)^1*Inputs!$B$19+Inputs!$B$30*(1+$E4580)^1*Inputs!$B$20+Inputs!$B$31*(1+$F4580)^1*Inputs!$B$21+Inputs!$B$22*(1+Inputs!$B$23)^1</f>
        <v>14351.279543728549</v>
      </c>
      <c r="S4580" s="36">
        <f>Inputs!$B$12*(1+$B4580)^2*$C4580+Inputs!$B$29*(1+$D4580)^2*Inputs!$B$19+Inputs!$B$30*(1+$E4580)^2*Inputs!$B$20+Inputs!$B$31*(1+$F4580)^2*Inputs!$B$21+Inputs!$B$22*(1+Inputs!$B$23)^2</f>
        <v>16098.545298082787</v>
      </c>
      <c r="T4580" s="36">
        <f>Inputs!$B$12*(1+$B4580)^3*$C4580+Inputs!$B$29*(1+$D4580)^3*Inputs!$B$19+Inputs!$B$30*(1+$E4580)^3*Inputs!$B$20+Inputs!$B$31*(1+$F4580)^3*Inputs!$B$21+Inputs!$B$22*(1+Inputs!$B$23)^3</f>
        <v>18271.139453955759</v>
      </c>
      <c r="U4580" s="36">
        <f>Inputs!$B$12*(1+$B4580)^4*$C4580+Inputs!$B$29*(1+$D4580)^4*Inputs!$B$19+Inputs!$B$30*(1+$E4580)^4*Inputs!$B$20+Inputs!$B$31*(1+$F4580)^4*Inputs!$B$21+Inputs!$B$22*(1+Inputs!$B$23)^4</f>
        <v>20979.673388417854</v>
      </c>
      <c r="V4580" s="35">
        <f>Inputs!$B$13/(Q4580*(1-$G4580))</f>
        <v>1.1970397678732161</v>
      </c>
      <c r="W4580" s="36">
        <f>Inputs!$B$13</f>
        <v>12660</v>
      </c>
      <c r="X4580" s="36">
        <f t="shared" si="713"/>
        <v>13722.167075674191</v>
      </c>
      <c r="Y4580" s="36">
        <f t="shared" si="714"/>
        <v>15037.465235611879</v>
      </c>
      <c r="Z4580" s="36">
        <f t="shared" si="715"/>
        <v>16663.527353081274</v>
      </c>
      <c r="AA4580" s="36">
        <f t="shared" si="716"/>
        <v>18670.623569870124</v>
      </c>
      <c r="AB4580" s="36">
        <f t="shared" si="717"/>
        <v>59085.335588761365</v>
      </c>
      <c r="AC4580" s="36">
        <f t="shared" si="718"/>
        <v>321696.73821178038</v>
      </c>
      <c r="AD4580" s="36">
        <f t="shared" si="719"/>
        <v>211262.54832521663</v>
      </c>
    </row>
    <row r="4581" spans="1:30" ht="14.25" customHeight="1" x14ac:dyDescent="0.25">
      <c r="A4581" s="16">
        <v>4565</v>
      </c>
      <c r="B4581" s="34">
        <v>0.373831743801672</v>
      </c>
      <c r="C4581" s="34">
        <v>8.7196962106502199E-2</v>
      </c>
      <c r="D4581" s="34">
        <v>4.2084243136532397E-2</v>
      </c>
      <c r="E4581" s="34">
        <v>4.6534165985059502E-2</v>
      </c>
      <c r="F4581" s="34">
        <v>3.82627821120758E-4</v>
      </c>
      <c r="G4581" s="34">
        <v>0.18117203830213799</v>
      </c>
      <c r="H4581" s="35">
        <v>0.98156677006022397</v>
      </c>
      <c r="I4581" s="34">
        <v>0.10407473647505899</v>
      </c>
      <c r="J4581" s="34">
        <v>2.2282619631101799E-2</v>
      </c>
      <c r="K4581" s="36">
        <f>Inputs!$B$12*(1+$B4581)^4</f>
        <v>213739.81950004579</v>
      </c>
      <c r="L4581" s="36">
        <f t="shared" si="710"/>
        <v>22078.588418171101</v>
      </c>
      <c r="M4581" s="36">
        <f t="shared" si="711"/>
        <v>229227.17222308886</v>
      </c>
      <c r="N4581" s="37">
        <f>M4581/Inputs!$B$6</f>
        <v>349.43166497422084</v>
      </c>
      <c r="O4581" s="38">
        <f>IF(N4581&gt;Inputs!$B$4,1,0)</f>
        <v>0</v>
      </c>
      <c r="P4581" s="34">
        <f t="shared" si="712"/>
        <v>8.1792116843957194E-2</v>
      </c>
      <c r="Q4581" s="36">
        <f>Inputs!$B$12*(1+$B4581)^0*$C4581+Inputs!$B$29*(1+$D4581)^0*Inputs!$B$19+Inputs!$B$30*(1+$E4581)^0*Inputs!$B$20+Inputs!$B$31*(1+$F4581)^0*Inputs!$B$21+Inputs!$B$22*(1+Inputs!$B$23)^0</f>
        <v>13253.861753817055</v>
      </c>
      <c r="R4581" s="36">
        <f>Inputs!$B$12*(1+$B4581)^1*$C4581+Inputs!$B$29*(1+$D4581)^1*Inputs!$B$19+Inputs!$B$30*(1+$E4581)^1*Inputs!$B$20+Inputs!$B$31*(1+$F4581)^1*Inputs!$B$21+Inputs!$B$22*(1+Inputs!$B$23)^1</f>
        <v>15398.051301536565</v>
      </c>
      <c r="S4581" s="36">
        <f>Inputs!$B$12*(1+$B4581)^2*$C4581+Inputs!$B$29*(1+$D4581)^2*Inputs!$B$19+Inputs!$B$30*(1+$E4581)^2*Inputs!$B$20+Inputs!$B$31*(1+$F4581)^2*Inputs!$B$21+Inputs!$B$22*(1+Inputs!$B$23)^2</f>
        <v>18282.597311294288</v>
      </c>
      <c r="T4581" s="36">
        <f>Inputs!$B$12*(1+$B4581)^3*$C4581+Inputs!$B$29*(1+$D4581)^3*Inputs!$B$19+Inputs!$B$30*(1+$E4581)^3*Inputs!$B$20+Inputs!$B$31*(1+$F4581)^3*Inputs!$B$21+Inputs!$B$22*(1+Inputs!$B$23)^3</f>
        <v>22181.2626333425</v>
      </c>
      <c r="U4581" s="36">
        <f>Inputs!$B$12*(1+$B4581)^4*$C4581+Inputs!$B$29*(1+$D4581)^4*Inputs!$B$19+Inputs!$B$30*(1+$E4581)^4*Inputs!$B$20+Inputs!$B$31*(1+$F4581)^4*Inputs!$B$21+Inputs!$B$22*(1+Inputs!$B$23)^4</f>
        <v>27470.008353174449</v>
      </c>
      <c r="V4581" s="35">
        <f>Inputs!$B$13/(Q4581*(1-$G4581))</f>
        <v>1.1665372321501761</v>
      </c>
      <c r="W4581" s="36">
        <f>Inputs!$B$13</f>
        <v>12660</v>
      </c>
      <c r="X4581" s="36">
        <f t="shared" si="713"/>
        <v>14125.07218773846</v>
      </c>
      <c r="Y4581" s="36">
        <f t="shared" si="714"/>
        <v>16078.882703123712</v>
      </c>
      <c r="Z4581" s="36">
        <f t="shared" si="715"/>
        <v>18667.729875231129</v>
      </c>
      <c r="AA4581" s="36">
        <f t="shared" si="716"/>
        <v>22078.588418171101</v>
      </c>
      <c r="AB4581" s="36">
        <f t="shared" si="717"/>
        <v>61022.339133083282</v>
      </c>
      <c r="AC4581" s="36">
        <f t="shared" si="718"/>
        <v>275950.27585537266</v>
      </c>
      <c r="AD4581" s="36">
        <f t="shared" si="719"/>
        <v>168204.83309000559</v>
      </c>
    </row>
    <row r="4582" spans="1:30" ht="14.25" customHeight="1" x14ac:dyDescent="0.25">
      <c r="A4582" s="16">
        <v>4566</v>
      </c>
      <c r="B4582" s="34">
        <v>0.32173533203763599</v>
      </c>
      <c r="C4582" s="34">
        <v>6.5170327546969706E-2</v>
      </c>
      <c r="D4582" s="34">
        <v>3.3226400194611698E-2</v>
      </c>
      <c r="E4582" s="34">
        <v>3.2338568147519398E-2</v>
      </c>
      <c r="F4582" s="34">
        <v>-6.6139949134370497E-3</v>
      </c>
      <c r="G4582" s="34">
        <v>0.18918856162657899</v>
      </c>
      <c r="H4582" s="35">
        <v>1.05388930081507</v>
      </c>
      <c r="I4582" s="34">
        <v>9.1869057807079699E-2</v>
      </c>
      <c r="J4582" s="34">
        <v>2.8397674668348999E-2</v>
      </c>
      <c r="K4582" s="36">
        <f>Inputs!$B$12*(1+$B4582)^4</f>
        <v>183117.24614204207</v>
      </c>
      <c r="L4582" s="36">
        <f t="shared" si="710"/>
        <v>17389.659720719319</v>
      </c>
      <c r="M4582" s="36">
        <f t="shared" si="711"/>
        <v>237728.45737416769</v>
      </c>
      <c r="N4582" s="37">
        <f>M4582/Inputs!$B$6</f>
        <v>362.39094111915807</v>
      </c>
      <c r="O4582" s="38">
        <f>IF(N4582&gt;Inputs!$B$4,1,0)</f>
        <v>0</v>
      </c>
      <c r="P4582" s="34">
        <f t="shared" si="712"/>
        <v>6.34713831387307E-2</v>
      </c>
      <c r="Q4582" s="36">
        <f>Inputs!$B$12*(1+$B4582)^0*$C4582+Inputs!$B$29*(1+$D4582)^0*Inputs!$B$19+Inputs!$B$30*(1+$E4582)^0*Inputs!$B$20+Inputs!$B$31*(1+$F4582)^0*Inputs!$B$21+Inputs!$B$22*(1+Inputs!$B$23)^0</f>
        <v>11932.263680245105</v>
      </c>
      <c r="R4582" s="36">
        <f>Inputs!$B$12*(1+$B4582)^1*$C4582+Inputs!$B$29*(1+$D4582)^1*Inputs!$B$19+Inputs!$B$30*(1+$E4582)^1*Inputs!$B$20+Inputs!$B$31*(1+$F4582)^1*Inputs!$B$21+Inputs!$B$22*(1+Inputs!$B$23)^1</f>
        <v>13282.258575859956</v>
      </c>
      <c r="S4582" s="36">
        <f>Inputs!$B$12*(1+$B4582)^2*$C4582+Inputs!$B$29*(1+$D4582)^2*Inputs!$B$19+Inputs!$B$30*(1+$E4582)^2*Inputs!$B$20+Inputs!$B$31*(1+$F4582)^2*Inputs!$B$21+Inputs!$B$22*(1+Inputs!$B$23)^2</f>
        <v>15041.409003529276</v>
      </c>
      <c r="T4582" s="36">
        <f>Inputs!$B$12*(1+$B4582)^3*$C4582+Inputs!$B$29*(1+$D4582)^3*Inputs!$B$19+Inputs!$B$30*(1+$E4582)^3*Inputs!$B$20+Inputs!$B$31*(1+$F4582)^3*Inputs!$B$21+Inputs!$B$22*(1+Inputs!$B$23)^3</f>
        <v>17340.08337701016</v>
      </c>
      <c r="U4582" s="36">
        <f>Inputs!$B$12*(1+$B4582)^4*$C4582+Inputs!$B$29*(1+$D4582)^4*Inputs!$B$19+Inputs!$B$30*(1+$E4582)^4*Inputs!$B$20+Inputs!$B$31*(1+$F4582)^4*Inputs!$B$21+Inputs!$B$22*(1+Inputs!$B$23)^4</f>
        <v>20350.553300308526</v>
      </c>
      <c r="V4582" s="35">
        <f>Inputs!$B$13/(Q4582*(1-$G4582))</f>
        <v>1.3085520344910855</v>
      </c>
      <c r="W4582" s="36">
        <f>Inputs!$B$13</f>
        <v>12660</v>
      </c>
      <c r="X4582" s="36">
        <f t="shared" si="713"/>
        <v>13406.688008441786</v>
      </c>
      <c r="Y4582" s="36">
        <f t="shared" si="714"/>
        <v>14405.867787011339</v>
      </c>
      <c r="Z4582" s="36">
        <f t="shared" si="715"/>
        <v>15712.30670582433</v>
      </c>
      <c r="AA4582" s="36">
        <f t="shared" si="716"/>
        <v>17389.659720719319</v>
      </c>
      <c r="AB4582" s="36">
        <f t="shared" si="717"/>
        <v>56167.939247340517</v>
      </c>
      <c r="AC4582" s="36">
        <f t="shared" si="718"/>
        <v>281756.67104927107</v>
      </c>
      <c r="AD4582" s="36">
        <f t="shared" si="719"/>
        <v>181560.51812682717</v>
      </c>
    </row>
    <row r="4583" spans="1:30" ht="14.25" customHeight="1" x14ac:dyDescent="0.25">
      <c r="A4583" s="16">
        <v>4567</v>
      </c>
      <c r="B4583" s="34">
        <v>0.27062122803335198</v>
      </c>
      <c r="C4583" s="34">
        <v>9.2017384493052606E-2</v>
      </c>
      <c r="D4583" s="34">
        <v>1.02180901762826E-2</v>
      </c>
      <c r="E4583" s="34">
        <v>4.4177584866862497E-2</v>
      </c>
      <c r="F4583" s="34">
        <v>5.1551478832778498E-3</v>
      </c>
      <c r="G4583" s="34">
        <v>0.182324597682443</v>
      </c>
      <c r="H4583" s="35">
        <v>1.1206661608304</v>
      </c>
      <c r="I4583" s="34">
        <v>9.5486539838449597E-2</v>
      </c>
      <c r="J4583" s="34">
        <v>2.0915539041766702E-2</v>
      </c>
      <c r="K4583" s="36">
        <f>Inputs!$B$12*(1+$B4583)^4</f>
        <v>156392.4118639293</v>
      </c>
      <c r="L4583" s="36">
        <f t="shared" si="710"/>
        <v>20918.927974631613</v>
      </c>
      <c r="M4583" s="36">
        <f t="shared" si="711"/>
        <v>242699.77489105426</v>
      </c>
      <c r="N4583" s="37">
        <f>M4583/Inputs!$B$6</f>
        <v>369.96916904124123</v>
      </c>
      <c r="O4583" s="38">
        <f>IF(N4583&gt;Inputs!$B$4,1,0)</f>
        <v>0</v>
      </c>
      <c r="P4583" s="34">
        <f t="shared" si="712"/>
        <v>7.4571000796682899E-2</v>
      </c>
      <c r="Q4583" s="36">
        <f>Inputs!$B$12*(1+$B4583)^0*$C4583+Inputs!$B$29*(1+$D4583)^0*Inputs!$B$19+Inputs!$B$30*(1+$E4583)^0*Inputs!$B$20+Inputs!$B$31*(1+$F4583)^0*Inputs!$B$21+Inputs!$B$22*(1+Inputs!$B$23)^0</f>
        <v>13543.087097010077</v>
      </c>
      <c r="R4583" s="36">
        <f>Inputs!$B$12*(1+$B4583)^1*$C4583+Inputs!$B$29*(1+$D4583)^1*Inputs!$B$19+Inputs!$B$30*(1+$E4583)^1*Inputs!$B$20+Inputs!$B$31*(1+$F4583)^1*Inputs!$B$21+Inputs!$B$22*(1+Inputs!$B$23)^1</f>
        <v>15136.070342021358</v>
      </c>
      <c r="S4583" s="36">
        <f>Inputs!$B$12*(1+$B4583)^2*$C4583+Inputs!$B$29*(1+$D4583)^2*Inputs!$B$19+Inputs!$B$30*(1+$E4583)^2*Inputs!$B$20+Inputs!$B$31*(1+$F4583)^2*Inputs!$B$21+Inputs!$B$22*(1+Inputs!$B$23)^2</f>
        <v>17136.68549405739</v>
      </c>
      <c r="T4583" s="36">
        <f>Inputs!$B$12*(1+$B4583)^3*$C4583+Inputs!$B$29*(1+$D4583)^3*Inputs!$B$19+Inputs!$B$30*(1+$E4583)^3*Inputs!$B$20+Inputs!$B$31*(1+$F4583)^3*Inputs!$B$21+Inputs!$B$22*(1+Inputs!$B$23)^3</f>
        <v>19654.513549724266</v>
      </c>
      <c r="U4583" s="36">
        <f>Inputs!$B$12*(1+$B4583)^4*$C4583+Inputs!$B$29*(1+$D4583)^4*Inputs!$B$19+Inputs!$B$30*(1+$E4583)^4*Inputs!$B$20+Inputs!$B$31*(1+$F4583)^4*Inputs!$B$21+Inputs!$B$22*(1+Inputs!$B$23)^4</f>
        <v>22828.755300498739</v>
      </c>
      <c r="V4583" s="35">
        <f>Inputs!$B$13/(Q4583*(1-$G4583))</f>
        <v>1.1432339182176172</v>
      </c>
      <c r="W4583" s="36">
        <f>Inputs!$B$13</f>
        <v>12660</v>
      </c>
      <c r="X4583" s="36">
        <f t="shared" si="713"/>
        <v>14079.284728900069</v>
      </c>
      <c r="Y4583" s="36">
        <f t="shared" si="714"/>
        <v>15861.162646410727</v>
      </c>
      <c r="Z4583" s="36">
        <f t="shared" si="715"/>
        <v>18100.911302396136</v>
      </c>
      <c r="AA4583" s="36">
        <f t="shared" si="716"/>
        <v>20918.927974631613</v>
      </c>
      <c r="AB4583" s="36">
        <f t="shared" si="717"/>
        <v>61179.960773122439</v>
      </c>
      <c r="AC4583" s="36">
        <f t="shared" si="718"/>
        <v>286390.93483035185</v>
      </c>
      <c r="AD4583" s="36">
        <f t="shared" si="719"/>
        <v>181519.81411793182</v>
      </c>
    </row>
    <row r="4584" spans="1:30" ht="14.25" customHeight="1" x14ac:dyDescent="0.25">
      <c r="A4584" s="16">
        <v>4568</v>
      </c>
      <c r="B4584" s="34">
        <v>0.2175629363995</v>
      </c>
      <c r="C4584" s="34">
        <v>8.3961805188215499E-2</v>
      </c>
      <c r="D4584" s="34">
        <v>3.5882846399629797E-2</v>
      </c>
      <c r="E4584" s="34">
        <v>4.6540203730564902E-2</v>
      </c>
      <c r="F4584" s="34">
        <v>7.6012439458978103E-3</v>
      </c>
      <c r="G4584" s="34">
        <v>0.17307925301344301</v>
      </c>
      <c r="H4584" s="35">
        <v>0.93523439143834297</v>
      </c>
      <c r="I4584" s="34">
        <v>0.10396854694358</v>
      </c>
      <c r="J4584" s="34">
        <v>2.3446727326062899E-2</v>
      </c>
      <c r="K4584" s="36">
        <f>Inputs!$B$12*(1+$B4584)^4</f>
        <v>131861.17087667732</v>
      </c>
      <c r="L4584" s="36">
        <f t="shared" si="710"/>
        <v>15423.998252847314</v>
      </c>
      <c r="M4584" s="36">
        <f t="shared" si="711"/>
        <v>171389.03454811621</v>
      </c>
      <c r="N4584" s="37">
        <f>M4584/Inputs!$B$6</f>
        <v>261.26377217700639</v>
      </c>
      <c r="O4584" s="38">
        <f>IF(N4584&gt;Inputs!$B$4,1,0)</f>
        <v>0</v>
      </c>
      <c r="P4584" s="34">
        <f t="shared" si="712"/>
        <v>8.0521819617517101E-2</v>
      </c>
      <c r="Q4584" s="36">
        <f>Inputs!$B$12*(1+$B4584)^0*$C4584+Inputs!$B$29*(1+$D4584)^0*Inputs!$B$19+Inputs!$B$30*(1+$E4584)^0*Inputs!$B$20+Inputs!$B$31*(1+$F4584)^0*Inputs!$B$21+Inputs!$B$22*(1+Inputs!$B$23)^0</f>
        <v>13059.752338719853</v>
      </c>
      <c r="R4584" s="36">
        <f>Inputs!$B$12*(1+$B4584)^1*$C4584+Inputs!$B$29*(1+$D4584)^1*Inputs!$B$19+Inputs!$B$30*(1+$E4584)^1*Inputs!$B$20+Inputs!$B$31*(1+$F4584)^1*Inputs!$B$21+Inputs!$B$22*(1+Inputs!$B$23)^1</f>
        <v>14356.275909805947</v>
      </c>
      <c r="S4584" s="36">
        <f>Inputs!$B$12*(1+$B4584)^2*$C4584+Inputs!$B$29*(1+$D4584)^2*Inputs!$B$19+Inputs!$B$30*(1+$E4584)^2*Inputs!$B$20+Inputs!$B$31*(1+$F4584)^2*Inputs!$B$21+Inputs!$B$22*(1+Inputs!$B$23)^2</f>
        <v>15899.128049725063</v>
      </c>
      <c r="T4584" s="36">
        <f>Inputs!$B$12*(1+$B4584)^3*$C4584+Inputs!$B$29*(1+$D4584)^3*Inputs!$B$19+Inputs!$B$30*(1+$E4584)^3*Inputs!$B$20+Inputs!$B$31*(1+$F4584)^3*Inputs!$B$21+Inputs!$B$22*(1+Inputs!$B$23)^3</f>
        <v>17740.532646581356</v>
      </c>
      <c r="U4584" s="36">
        <f>Inputs!$B$12*(1+$B4584)^4*$C4584+Inputs!$B$29*(1+$D4584)^4*Inputs!$B$19+Inputs!$B$30*(1+$E4584)^4*Inputs!$B$20+Inputs!$B$31*(1+$F4584)^4*Inputs!$B$21+Inputs!$B$22*(1+Inputs!$B$23)^4</f>
        <v>19944.015834367616</v>
      </c>
      <c r="V4584" s="35">
        <f>Inputs!$B$13/(Q4584*(1-$G4584))</f>
        <v>1.1722895030218856</v>
      </c>
      <c r="W4584" s="36">
        <f>Inputs!$B$13</f>
        <v>12660</v>
      </c>
      <c r="X4584" s="36">
        <f t="shared" si="713"/>
        <v>13213.287566295727</v>
      </c>
      <c r="Y4584" s="36">
        <f t="shared" si="714"/>
        <v>13854.14430518528</v>
      </c>
      <c r="Z4584" s="36">
        <f t="shared" si="715"/>
        <v>14589.302572362752</v>
      </c>
      <c r="AA4584" s="36">
        <f t="shared" si="716"/>
        <v>15423.998252847314</v>
      </c>
      <c r="AB4584" s="36">
        <f t="shared" si="717"/>
        <v>51834.754668716057</v>
      </c>
      <c r="AC4584" s="36">
        <f t="shared" si="718"/>
        <v>196041.77611909565</v>
      </c>
      <c r="AD4584" s="36">
        <f t="shared" si="719"/>
        <v>119554.27987940016</v>
      </c>
    </row>
    <row r="4585" spans="1:30" ht="14.25" customHeight="1" x14ac:dyDescent="0.25">
      <c r="A4585" s="16">
        <v>4569</v>
      </c>
      <c r="B4585" s="34">
        <v>0.27742945881911102</v>
      </c>
      <c r="C4585" s="34">
        <v>7.9358620189775603E-2</v>
      </c>
      <c r="D4585" s="34">
        <v>2.2573920009931501E-2</v>
      </c>
      <c r="E4585" s="34">
        <v>4.7317541559729698E-2</v>
      </c>
      <c r="F4585" s="34">
        <v>1.9103395131140299E-2</v>
      </c>
      <c r="G4585" s="34">
        <v>0.18622996318899199</v>
      </c>
      <c r="H4585" s="35">
        <v>1.0892801574953701</v>
      </c>
      <c r="I4585" s="34">
        <v>8.9874520852596798E-2</v>
      </c>
      <c r="J4585" s="34">
        <v>2.19696664473083E-2</v>
      </c>
      <c r="K4585" s="36">
        <f>Inputs!$B$12*(1+$B4585)^4</f>
        <v>159771.37001527569</v>
      </c>
      <c r="L4585" s="36">
        <f t="shared" si="710"/>
        <v>19133.894780484221</v>
      </c>
      <c r="M4585" s="36">
        <f t="shared" si="711"/>
        <v>246731.27735678002</v>
      </c>
      <c r="N4585" s="37">
        <f>M4585/Inputs!$B$6</f>
        <v>376.11475206826225</v>
      </c>
      <c r="O4585" s="38">
        <f>IF(N4585&gt;Inputs!$B$4,1,0)</f>
        <v>0</v>
      </c>
      <c r="P4585" s="34">
        <f t="shared" si="712"/>
        <v>6.7904854405288498E-2</v>
      </c>
      <c r="Q4585" s="36">
        <f>Inputs!$B$12*(1+$B4585)^0*$C4585+Inputs!$B$29*(1+$D4585)^0*Inputs!$B$19+Inputs!$B$30*(1+$E4585)^0*Inputs!$B$20+Inputs!$B$31*(1+$F4585)^0*Inputs!$B$21+Inputs!$B$22*(1+Inputs!$B$23)^0</f>
        <v>12783.561238813458</v>
      </c>
      <c r="R4585" s="36">
        <f>Inputs!$B$12*(1+$B4585)^1*$C4585+Inputs!$B$29*(1+$D4585)^1*Inputs!$B$19+Inputs!$B$30*(1+$E4585)^1*Inputs!$B$20+Inputs!$B$31*(1+$F4585)^1*Inputs!$B$21+Inputs!$B$22*(1+Inputs!$B$23)^1</f>
        <v>14315.007343100755</v>
      </c>
      <c r="S4585" s="36">
        <f>Inputs!$B$12*(1+$B4585)^2*$C4585+Inputs!$B$29*(1+$D4585)^2*Inputs!$B$19+Inputs!$B$30*(1+$E4585)^2*Inputs!$B$20+Inputs!$B$31*(1+$F4585)^2*Inputs!$B$21+Inputs!$B$22*(1+Inputs!$B$23)^2</f>
        <v>16219.812058646879</v>
      </c>
      <c r="T4585" s="36">
        <f>Inputs!$B$12*(1+$B4585)^3*$C4585+Inputs!$B$29*(1+$D4585)^3*Inputs!$B$19+Inputs!$B$30*(1+$E4585)^3*Inputs!$B$20+Inputs!$B$31*(1+$F4585)^3*Inputs!$B$21+Inputs!$B$22*(1+Inputs!$B$23)^3</f>
        <v>18599.921042777161</v>
      </c>
      <c r="U4585" s="36">
        <f>Inputs!$B$12*(1+$B4585)^4*$C4585+Inputs!$B$29*(1+$D4585)^4*Inputs!$B$19+Inputs!$B$30*(1+$E4585)^4*Inputs!$B$20+Inputs!$B$31*(1+$F4585)^4*Inputs!$B$21+Inputs!$B$22*(1+Inputs!$B$23)^4</f>
        <v>21585.499050775514</v>
      </c>
      <c r="V4585" s="35">
        <f>Inputs!$B$13/(Q4585*(1-$G4585))</f>
        <v>1.2169707903401421</v>
      </c>
      <c r="W4585" s="36">
        <f>Inputs!$B$13</f>
        <v>12660</v>
      </c>
      <c r="X4585" s="36">
        <f t="shared" si="713"/>
        <v>13804.772699406811</v>
      </c>
      <c r="Y4585" s="36">
        <f t="shared" si="714"/>
        <v>15220.330360571561</v>
      </c>
      <c r="Z4585" s="36">
        <f t="shared" si="715"/>
        <v>16970.591332279186</v>
      </c>
      <c r="AA4585" s="36">
        <f t="shared" si="716"/>
        <v>19133.894780484221</v>
      </c>
      <c r="AB4585" s="36">
        <f t="shared" si="717"/>
        <v>59465.651743171205</v>
      </c>
      <c r="AC4585" s="36">
        <f t="shared" si="718"/>
        <v>287965.56944132771</v>
      </c>
      <c r="AD4585" s="36">
        <f t="shared" si="719"/>
        <v>187265.6256136088</v>
      </c>
    </row>
    <row r="4586" spans="1:30" ht="14.25" customHeight="1" x14ac:dyDescent="0.25">
      <c r="A4586" s="16">
        <v>4570</v>
      </c>
      <c r="B4586" s="34">
        <v>0.218649745208392</v>
      </c>
      <c r="C4586" s="34">
        <v>5.95028082427249E-2</v>
      </c>
      <c r="D4586" s="34">
        <v>1.11659023679247E-2</v>
      </c>
      <c r="E4586" s="34">
        <v>5.0197933928314398E-2</v>
      </c>
      <c r="F4586" s="34">
        <v>7.6126980508565596E-3</v>
      </c>
      <c r="G4586" s="34">
        <v>0.19381793842636699</v>
      </c>
      <c r="H4586" s="35">
        <v>1.1266490786452199</v>
      </c>
      <c r="I4586" s="34">
        <v>9.0768514564383396E-2</v>
      </c>
      <c r="J4586" s="34">
        <v>2.45324820721083E-2</v>
      </c>
      <c r="K4586" s="36">
        <f>Inputs!$B$12*(1+$B4586)^4</f>
        <v>132332.60399620218</v>
      </c>
      <c r="L4586" s="36">
        <f t="shared" si="710"/>
        <v>14931.872508176231</v>
      </c>
      <c r="M4586" s="36">
        <f t="shared" si="711"/>
        <v>202355.37197281982</v>
      </c>
      <c r="N4586" s="37">
        <f>M4586/Inputs!$B$6</f>
        <v>308.46855483661557</v>
      </c>
      <c r="O4586" s="38">
        <f>IF(N4586&gt;Inputs!$B$4,1,0)</f>
        <v>0</v>
      </c>
      <c r="P4586" s="34">
        <f t="shared" si="712"/>
        <v>6.6236032492275096E-2</v>
      </c>
      <c r="Q4586" s="36">
        <f>Inputs!$B$12*(1+$B4586)^0*$C4586+Inputs!$B$29*(1+$D4586)^0*Inputs!$B$19+Inputs!$B$30*(1+$E4586)^0*Inputs!$B$20+Inputs!$B$31*(1+$F4586)^0*Inputs!$B$21+Inputs!$B$22*(1+Inputs!$B$23)^0</f>
        <v>11592.212521990416</v>
      </c>
      <c r="R4586" s="36">
        <f>Inputs!$B$12*(1+$B4586)^1*$C4586+Inputs!$B$29*(1+$D4586)^1*Inputs!$B$19+Inputs!$B$30*(1+$E4586)^1*Inputs!$B$20+Inputs!$B$31*(1+$F4586)^1*Inputs!$B$21+Inputs!$B$22*(1+Inputs!$B$23)^1</f>
        <v>12501.031072353726</v>
      </c>
      <c r="S4586" s="36">
        <f>Inputs!$B$12*(1+$B4586)^2*$C4586+Inputs!$B$29*(1+$D4586)^2*Inputs!$B$19+Inputs!$B$30*(1+$E4586)^2*Inputs!$B$20+Inputs!$B$31*(1+$F4586)^2*Inputs!$B$21+Inputs!$B$22*(1+Inputs!$B$23)^2</f>
        <v>13585.459593805694</v>
      </c>
      <c r="T4586" s="36">
        <f>Inputs!$B$12*(1+$B4586)^3*$C4586+Inputs!$B$29*(1+$D4586)^3*Inputs!$B$19+Inputs!$B$30*(1+$E4586)^3*Inputs!$B$20+Inputs!$B$31*(1+$F4586)^3*Inputs!$B$21+Inputs!$B$22*(1+Inputs!$B$23)^3</f>
        <v>14883.079584714234</v>
      </c>
      <c r="U4586" s="36">
        <f>Inputs!$B$12*(1+$B4586)^4*$C4586+Inputs!$B$29*(1+$D4586)^4*Inputs!$B$19+Inputs!$B$30*(1+$E4586)^4*Inputs!$B$20+Inputs!$B$31*(1+$F4586)^4*Inputs!$B$21+Inputs!$B$22*(1+Inputs!$B$23)^4</f>
        <v>16439.646582088535</v>
      </c>
      <c r="V4586" s="35">
        <f>Inputs!$B$13/(Q4586*(1-$G4586))</f>
        <v>1.3546722694307005</v>
      </c>
      <c r="W4586" s="36">
        <f>Inputs!$B$13</f>
        <v>12660</v>
      </c>
      <c r="X4586" s="36">
        <f t="shared" si="713"/>
        <v>13078.021554665098</v>
      </c>
      <c r="Y4586" s="36">
        <f t="shared" si="714"/>
        <v>13588.154676047112</v>
      </c>
      <c r="Z4586" s="36">
        <f t="shared" si="715"/>
        <v>14202.049633611747</v>
      </c>
      <c r="AA4586" s="36">
        <f t="shared" si="716"/>
        <v>14931.872508176231</v>
      </c>
      <c r="AB4586" s="36">
        <f t="shared" si="717"/>
        <v>52772.203679003491</v>
      </c>
      <c r="AC4586" s="36">
        <f t="shared" si="718"/>
        <v>230964.74573066027</v>
      </c>
      <c r="AD4586" s="36">
        <f t="shared" si="719"/>
        <v>149583.16829381633</v>
      </c>
    </row>
    <row r="4587" spans="1:30" ht="14.25" customHeight="1" x14ac:dyDescent="0.25">
      <c r="A4587" s="16">
        <v>4571</v>
      </c>
      <c r="B4587" s="34">
        <v>0.36589889418860699</v>
      </c>
      <c r="C4587" s="34">
        <v>8.8093538339133498E-2</v>
      </c>
      <c r="D4587" s="34">
        <v>3.3389100850038197E-2</v>
      </c>
      <c r="E4587" s="34">
        <v>2.2040021109133501E-2</v>
      </c>
      <c r="F4587" s="34">
        <v>-1.7428688561920699E-2</v>
      </c>
      <c r="G4587" s="34">
        <v>0.179330323369434</v>
      </c>
      <c r="H4587" s="35">
        <v>1.1041322097539099</v>
      </c>
      <c r="I4587" s="34">
        <v>9.7391337468575298E-2</v>
      </c>
      <c r="J4587" s="34">
        <v>3.30510808600512E-2</v>
      </c>
      <c r="K4587" s="36">
        <f>Inputs!$B$12*(1+$B4587)^4</f>
        <v>208845.66453759553</v>
      </c>
      <c r="L4587" s="36">
        <f t="shared" si="710"/>
        <v>24027.530858248138</v>
      </c>
      <c r="M4587" s="36">
        <f t="shared" si="711"/>
        <v>307182.39275192778</v>
      </c>
      <c r="N4587" s="37">
        <f>M4587/Inputs!$B$6</f>
        <v>468.26584260964603</v>
      </c>
      <c r="O4587" s="38">
        <f>IF(N4587&gt;Inputs!$B$4,1,0)</f>
        <v>1</v>
      </c>
      <c r="P4587" s="34">
        <f t="shared" si="712"/>
        <v>6.4340256608524105E-2</v>
      </c>
      <c r="Q4587" s="36">
        <f>Inputs!$B$12*(1+$B4587)^0*$C4587+Inputs!$B$29*(1+$D4587)^0*Inputs!$B$19+Inputs!$B$30*(1+$E4587)^0*Inputs!$B$20+Inputs!$B$31*(1+$F4587)^0*Inputs!$B$21+Inputs!$B$22*(1+Inputs!$B$23)^0</f>
        <v>13307.65632777493</v>
      </c>
      <c r="R4587" s="36">
        <f>Inputs!$B$12*(1+$B4587)^1*$C4587+Inputs!$B$29*(1+$D4587)^1*Inputs!$B$19+Inputs!$B$30*(1+$E4587)^1*Inputs!$B$20+Inputs!$B$31*(1+$F4587)^1*Inputs!$B$21+Inputs!$B$22*(1+Inputs!$B$23)^1</f>
        <v>15259.473412831219</v>
      </c>
      <c r="S4587" s="36">
        <f>Inputs!$B$12*(1+$B4587)^2*$C4587+Inputs!$B$29*(1+$D4587)^2*Inputs!$B$19+Inputs!$B$30*(1+$E4587)^2*Inputs!$B$20+Inputs!$B$31*(1+$F4587)^2*Inputs!$B$21+Inputs!$B$22*(1+Inputs!$B$23)^2</f>
        <v>17923.136725997403</v>
      </c>
      <c r="T4587" s="36">
        <f>Inputs!$B$12*(1+$B4587)^3*$C4587+Inputs!$B$29*(1+$D4587)^3*Inputs!$B$19+Inputs!$B$30*(1+$E4587)^3*Inputs!$B$20+Inputs!$B$31*(1+$F4587)^3*Inputs!$B$21+Inputs!$B$22*(1+Inputs!$B$23)^3</f>
        <v>21557.637692492171</v>
      </c>
      <c r="U4587" s="36">
        <f>Inputs!$B$12*(1+$B4587)^4*$C4587+Inputs!$B$29*(1+$D4587)^4*Inputs!$B$19+Inputs!$B$30*(1+$E4587)^4*Inputs!$B$20+Inputs!$B$31*(1+$F4587)^4*Inputs!$B$21+Inputs!$B$22*(1+Inputs!$B$23)^4</f>
        <v>26516.712360162943</v>
      </c>
      <c r="V4587" s="35">
        <f>Inputs!$B$13/(Q4587*(1-$G4587))</f>
        <v>1.1592143330855049</v>
      </c>
      <c r="W4587" s="36">
        <f>Inputs!$B$13</f>
        <v>12660</v>
      </c>
      <c r="X4587" s="36">
        <f t="shared" si="713"/>
        <v>14344.377972283084</v>
      </c>
      <c r="Y4587" s="36">
        <f t="shared" si="714"/>
        <v>16645.753655057964</v>
      </c>
      <c r="Z4587" s="36">
        <f t="shared" si="715"/>
        <v>19777.599417073412</v>
      </c>
      <c r="AA4587" s="36">
        <f t="shared" si="716"/>
        <v>24027.530858248138</v>
      </c>
      <c r="AB4587" s="36">
        <f t="shared" si="717"/>
        <v>64777.984668426856</v>
      </c>
      <c r="AC4587" s="36">
        <f t="shared" si="718"/>
        <v>385787.49964486435</v>
      </c>
      <c r="AD4587" s="36">
        <f t="shared" si="719"/>
        <v>242404.40808350092</v>
      </c>
    </row>
    <row r="4588" spans="1:30" ht="14.25" customHeight="1" x14ac:dyDescent="0.25">
      <c r="A4588" s="16">
        <v>4572</v>
      </c>
      <c r="B4588" s="34">
        <v>0.15735610267842101</v>
      </c>
      <c r="C4588" s="34">
        <v>9.9913781237636196E-2</v>
      </c>
      <c r="D4588" s="34">
        <v>3.8044945398214999E-2</v>
      </c>
      <c r="E4588" s="34">
        <v>5.1181338177254398E-2</v>
      </c>
      <c r="F4588" s="34">
        <v>2.8838098325255399E-2</v>
      </c>
      <c r="G4588" s="34">
        <v>0.17607636728518899</v>
      </c>
      <c r="H4588" s="35">
        <v>1.1446173344502599</v>
      </c>
      <c r="I4588" s="34">
        <v>9.5871772989375603E-2</v>
      </c>
      <c r="J4588" s="34">
        <v>2.7744618885952699E-2</v>
      </c>
      <c r="K4588" s="36">
        <f>Inputs!$B$12*(1+$B4588)^4</f>
        <v>107651.29891819901</v>
      </c>
      <c r="L4588" s="36">
        <f t="shared" si="710"/>
        <v>18973.668226773283</v>
      </c>
      <c r="M4588" s="36">
        <f t="shared" si="711"/>
        <v>239822.62840280079</v>
      </c>
      <c r="N4588" s="37">
        <f>M4588/Inputs!$B$6</f>
        <v>365.58327500426952</v>
      </c>
      <c r="O4588" s="38">
        <f>IF(N4588&gt;Inputs!$B$4,1,0)</f>
        <v>0</v>
      </c>
      <c r="P4588" s="34">
        <f t="shared" si="712"/>
        <v>6.8127154103422904E-2</v>
      </c>
      <c r="Q4588" s="36">
        <f>Inputs!$B$12*(1+$B4588)^0*$C4588+Inputs!$B$29*(1+$D4588)^0*Inputs!$B$19+Inputs!$B$30*(1+$E4588)^0*Inputs!$B$20+Inputs!$B$31*(1+$F4588)^0*Inputs!$B$21+Inputs!$B$22*(1+Inputs!$B$23)^0</f>
        <v>14016.870901685092</v>
      </c>
      <c r="R4588" s="36">
        <f>Inputs!$B$12*(1+$B4588)^1*$C4588+Inputs!$B$29*(1+$D4588)^1*Inputs!$B$19+Inputs!$B$30*(1+$E4588)^1*Inputs!$B$20+Inputs!$B$31*(1+$F4588)^1*Inputs!$B$21+Inputs!$B$22*(1+Inputs!$B$23)^1</f>
        <v>15275.321745925063</v>
      </c>
      <c r="S4588" s="36">
        <f>Inputs!$B$12*(1+$B4588)^2*$C4588+Inputs!$B$29*(1+$D4588)^2*Inputs!$B$19+Inputs!$B$30*(1+$E4588)^2*Inputs!$B$20+Inputs!$B$31*(1+$F4588)^2*Inputs!$B$21+Inputs!$B$22*(1+Inputs!$B$23)^2</f>
        <v>16695.243856336994</v>
      </c>
      <c r="T4588" s="36">
        <f>Inputs!$B$12*(1+$B4588)^3*$C4588+Inputs!$B$29*(1+$D4588)^3*Inputs!$B$19+Inputs!$B$30*(1+$E4588)^3*Inputs!$B$20+Inputs!$B$31*(1+$F4588)^3*Inputs!$B$21+Inputs!$B$22*(1+Inputs!$B$23)^3</f>
        <v>18300.559137769742</v>
      </c>
      <c r="U4588" s="36">
        <f>Inputs!$B$12*(1+$B4588)^4*$C4588+Inputs!$B$29*(1+$D4588)^4*Inputs!$B$19+Inputs!$B$30*(1+$E4588)^4*Inputs!$B$20+Inputs!$B$31*(1+$F4588)^4*Inputs!$B$21+Inputs!$B$22*(1+Inputs!$B$23)^4</f>
        <v>20118.890344087638</v>
      </c>
      <c r="V4588" s="35">
        <f>Inputs!$B$13/(Q4588*(1-$G4588))</f>
        <v>1.0962148280511739</v>
      </c>
      <c r="W4588" s="36">
        <f>Inputs!$B$13</f>
        <v>12660</v>
      </c>
      <c r="X4588" s="36">
        <f t="shared" si="713"/>
        <v>13948.924247993114</v>
      </c>
      <c r="Y4588" s="36">
        <f t="shared" si="714"/>
        <v>15412.002132968732</v>
      </c>
      <c r="Z4588" s="36">
        <f t="shared" si="715"/>
        <v>17076.384960299278</v>
      </c>
      <c r="AA4588" s="36">
        <f t="shared" si="716"/>
        <v>18973.668226773283</v>
      </c>
      <c r="AB4588" s="36">
        <f t="shared" si="717"/>
        <v>58722.998448126302</v>
      </c>
      <c r="AC4588" s="36">
        <f t="shared" si="718"/>
        <v>286230.73541264917</v>
      </c>
      <c r="AD4588" s="36">
        <f t="shared" si="719"/>
        <v>181099.62995467448</v>
      </c>
    </row>
    <row r="4589" spans="1:30" ht="14.25" customHeight="1" x14ac:dyDescent="0.25">
      <c r="A4589" s="16">
        <v>4573</v>
      </c>
      <c r="B4589" s="34">
        <v>0.42478655286329497</v>
      </c>
      <c r="C4589" s="34">
        <v>7.7143917045727206E-2</v>
      </c>
      <c r="D4589" s="34">
        <v>3.0523089201523902E-2</v>
      </c>
      <c r="E4589" s="34">
        <v>2.80181913879936E-2</v>
      </c>
      <c r="F4589" s="34">
        <v>1.5182793999881801E-2</v>
      </c>
      <c r="G4589" s="34">
        <v>0.17284167778723</v>
      </c>
      <c r="H4589" s="35">
        <v>1.10111608805937</v>
      </c>
      <c r="I4589" s="34">
        <v>9.4870115590925105E-2</v>
      </c>
      <c r="J4589" s="34">
        <v>2.14149949724378E-2</v>
      </c>
      <c r="K4589" s="36">
        <f>Inputs!$B$12*(1+$B4589)^4</f>
        <v>247258.07330598525</v>
      </c>
      <c r="L4589" s="36">
        <f t="shared" si="710"/>
        <v>25323.055093261115</v>
      </c>
      <c r="M4589" s="36">
        <f t="shared" si="711"/>
        <v>290718.78485149506</v>
      </c>
      <c r="N4589" s="37">
        <f>M4589/Inputs!$B$6</f>
        <v>443.16887934679124</v>
      </c>
      <c r="O4589" s="38">
        <f>IF(N4589&gt;Inputs!$B$4,1,0)</f>
        <v>1</v>
      </c>
      <c r="P4589" s="34">
        <f t="shared" si="712"/>
        <v>7.3455120618487302E-2</v>
      </c>
      <c r="Q4589" s="36">
        <f>Inputs!$B$12*(1+$B4589)^0*$C4589+Inputs!$B$29*(1+$D4589)^0*Inputs!$B$19+Inputs!$B$30*(1+$E4589)^0*Inputs!$B$20+Inputs!$B$31*(1+$F4589)^0*Inputs!$B$21+Inputs!$B$22*(1+Inputs!$B$23)^0</f>
        <v>12650.679050170555</v>
      </c>
      <c r="R4589" s="36">
        <f>Inputs!$B$12*(1+$B4589)^1*$C4589+Inputs!$B$29*(1+$D4589)^1*Inputs!$B$19+Inputs!$B$30*(1+$E4589)^1*Inputs!$B$20+Inputs!$B$31*(1+$F4589)^1*Inputs!$B$21+Inputs!$B$22*(1+Inputs!$B$23)^1</f>
        <v>14787.404025752225</v>
      </c>
      <c r="S4589" s="36">
        <f>Inputs!$B$12*(1+$B4589)^2*$C4589+Inputs!$B$29*(1+$D4589)^2*Inputs!$B$19+Inputs!$B$30*(1+$E4589)^2*Inputs!$B$20+Inputs!$B$31*(1+$F4589)^2*Inputs!$B$21+Inputs!$B$22*(1+Inputs!$B$23)^2</f>
        <v>17763.350955602618</v>
      </c>
      <c r="T4589" s="36">
        <f>Inputs!$B$12*(1+$B4589)^3*$C4589+Inputs!$B$29*(1+$D4589)^3*Inputs!$B$19+Inputs!$B$30*(1+$E4589)^3*Inputs!$B$20+Inputs!$B$31*(1+$F4589)^3*Inputs!$B$21+Inputs!$B$22*(1+Inputs!$B$23)^3</f>
        <v>21933.407530583288</v>
      </c>
      <c r="U4589" s="36">
        <f>Inputs!$B$12*(1+$B4589)^4*$C4589+Inputs!$B$29*(1+$D4589)^4*Inputs!$B$19+Inputs!$B$30*(1+$E4589)^4*Inputs!$B$20+Inputs!$B$31*(1+$F4589)^4*Inputs!$B$21+Inputs!$B$22*(1+Inputs!$B$23)^4</f>
        <v>27803.172114629917</v>
      </c>
      <c r="V4589" s="35">
        <f>Inputs!$B$13/(Q4589*(1-$G4589))</f>
        <v>1.2098491516720475</v>
      </c>
      <c r="W4589" s="36">
        <f>Inputs!$B$13</f>
        <v>12660</v>
      </c>
      <c r="X4589" s="36">
        <f t="shared" si="713"/>
        <v>14465.806525085063</v>
      </c>
      <c r="Y4589" s="36">
        <f t="shared" si="714"/>
        <v>16977.625810849757</v>
      </c>
      <c r="Z4589" s="36">
        <f t="shared" si="715"/>
        <v>20470.058846303829</v>
      </c>
      <c r="AA4589" s="36">
        <f t="shared" si="716"/>
        <v>25323.055093261115</v>
      </c>
      <c r="AB4589" s="36">
        <f t="shared" si="717"/>
        <v>66906.849110485782</v>
      </c>
      <c r="AC4589" s="36">
        <f t="shared" si="718"/>
        <v>352124.507767267</v>
      </c>
      <c r="AD4589" s="36">
        <f t="shared" si="719"/>
        <v>223811.93574100931</v>
      </c>
    </row>
    <row r="4590" spans="1:30" ht="14.25" customHeight="1" x14ac:dyDescent="0.25">
      <c r="A4590" s="16">
        <v>4574</v>
      </c>
      <c r="B4590" s="34">
        <v>0.27453190293584601</v>
      </c>
      <c r="C4590" s="34">
        <v>6.7563743808268503E-2</v>
      </c>
      <c r="D4590" s="34">
        <v>3.1885564800025802E-3</v>
      </c>
      <c r="E4590" s="34">
        <v>4.9928266907000397E-2</v>
      </c>
      <c r="F4590" s="34">
        <v>1.03786962464622E-3</v>
      </c>
      <c r="G4590" s="34">
        <v>0.17950885141369799</v>
      </c>
      <c r="H4590" s="35">
        <v>1.0527282869168</v>
      </c>
      <c r="I4590" s="34">
        <v>0.101551561527533</v>
      </c>
      <c r="J4590" s="34">
        <v>3.2409024113184498E-2</v>
      </c>
      <c r="K4590" s="36">
        <f>Inputs!$B$12*(1+$B4590)^4</f>
        <v>158326.67584889807</v>
      </c>
      <c r="L4590" s="36">
        <f t="shared" si="710"/>
        <v>16438.720668252823</v>
      </c>
      <c r="M4590" s="36">
        <f t="shared" si="711"/>
        <v>204757.8694319964</v>
      </c>
      <c r="N4590" s="37">
        <f>M4590/Inputs!$B$6</f>
        <v>312.13089852438475</v>
      </c>
      <c r="O4590" s="38">
        <f>IF(N4590&gt;Inputs!$B$4,1,0)</f>
        <v>0</v>
      </c>
      <c r="P4590" s="34">
        <f t="shared" si="712"/>
        <v>6.9142537414348504E-2</v>
      </c>
      <c r="Q4590" s="36">
        <f>Inputs!$B$12*(1+$B4590)^0*$C4590+Inputs!$B$29*(1+$D4590)^0*Inputs!$B$19+Inputs!$B$30*(1+$E4590)^0*Inputs!$B$20+Inputs!$B$31*(1+$F4590)^0*Inputs!$B$21+Inputs!$B$22*(1+Inputs!$B$23)^0</f>
        <v>12075.86865592303</v>
      </c>
      <c r="R4590" s="36">
        <f>Inputs!$B$12*(1+$B4590)^1*$C4590+Inputs!$B$29*(1+$D4590)^1*Inputs!$B$19+Inputs!$B$30*(1+$E4590)^1*Inputs!$B$20+Inputs!$B$31*(1+$F4590)^1*Inputs!$B$21+Inputs!$B$22*(1+Inputs!$B$23)^1</f>
        <v>13260.310565100233</v>
      </c>
      <c r="S4590" s="36">
        <f>Inputs!$B$12*(1+$B4590)^2*$C4590+Inputs!$B$29*(1+$D4590)^2*Inputs!$B$19+Inputs!$B$30*(1+$E4590)^2*Inputs!$B$20+Inputs!$B$31*(1+$F4590)^2*Inputs!$B$21+Inputs!$B$22*(1+Inputs!$B$23)^2</f>
        <v>14754.506360636529</v>
      </c>
      <c r="T4590" s="36">
        <f>Inputs!$B$12*(1+$B4590)^3*$C4590+Inputs!$B$29*(1+$D4590)^3*Inputs!$B$19+Inputs!$B$30*(1+$E4590)^3*Inputs!$B$20+Inputs!$B$31*(1+$F4590)^3*Inputs!$B$21+Inputs!$B$22*(1+Inputs!$B$23)^3</f>
        <v>16642.583596934383</v>
      </c>
      <c r="U4590" s="36">
        <f>Inputs!$B$12*(1+$B4590)^4*$C4590+Inputs!$B$29*(1+$D4590)^4*Inputs!$B$19+Inputs!$B$30*(1+$E4590)^4*Inputs!$B$20+Inputs!$B$31*(1+$F4590)^4*Inputs!$B$21+Inputs!$B$22*(1+Inputs!$B$23)^4</f>
        <v>19031.710505827134</v>
      </c>
      <c r="V4590" s="35">
        <f>Inputs!$B$13/(Q4590*(1-$G4590))</f>
        <v>1.2777368635952271</v>
      </c>
      <c r="W4590" s="36">
        <f>Inputs!$B$13</f>
        <v>12660</v>
      </c>
      <c r="X4590" s="36">
        <f t="shared" si="713"/>
        <v>13289.713983345046</v>
      </c>
      <c r="Y4590" s="36">
        <f t="shared" si="714"/>
        <v>14106.237821851741</v>
      </c>
      <c r="Z4590" s="36">
        <f t="shared" si="715"/>
        <v>15143.230401433653</v>
      </c>
      <c r="AA4590" s="36">
        <f t="shared" si="716"/>
        <v>16438.720668252823</v>
      </c>
      <c r="AB4590" s="36">
        <f t="shared" si="717"/>
        <v>53419.049865049339</v>
      </c>
      <c r="AC4590" s="36">
        <f t="shared" si="718"/>
        <v>245456.47581713134</v>
      </c>
      <c r="AD4590" s="36">
        <f t="shared" si="719"/>
        <v>151338.81956694706</v>
      </c>
    </row>
    <row r="4591" spans="1:30" ht="14.25" customHeight="1" x14ac:dyDescent="0.25">
      <c r="A4591" s="16">
        <v>4575</v>
      </c>
      <c r="B4591" s="34">
        <v>0.32061039598961799</v>
      </c>
      <c r="C4591" s="34">
        <v>8.0614499846928103E-2</v>
      </c>
      <c r="D4591" s="34">
        <v>3.2402698075657599E-2</v>
      </c>
      <c r="E4591" s="34">
        <v>2.6139361508391801E-2</v>
      </c>
      <c r="F4591" s="34">
        <v>3.01747192045376E-3</v>
      </c>
      <c r="G4591" s="34">
        <v>0.174217393226822</v>
      </c>
      <c r="H4591" s="35">
        <v>1.0464992932357</v>
      </c>
      <c r="I4591" s="34">
        <v>0.103715486115754</v>
      </c>
      <c r="J4591" s="34">
        <v>2.70167678047308E-2</v>
      </c>
      <c r="K4591" s="36">
        <f>Inputs!$B$12*(1+$B4591)^4</f>
        <v>182494.63327855259</v>
      </c>
      <c r="L4591" s="36">
        <f t="shared" si="710"/>
        <v>20067.614918560623</v>
      </c>
      <c r="M4591" s="36">
        <f t="shared" si="711"/>
        <v>222405.44168582634</v>
      </c>
      <c r="N4591" s="37">
        <f>M4591/Inputs!$B$6</f>
        <v>339.0326854966865</v>
      </c>
      <c r="O4591" s="38">
        <f>IF(N4591&gt;Inputs!$B$4,1,0)</f>
        <v>0</v>
      </c>
      <c r="P4591" s="34">
        <f t="shared" si="712"/>
        <v>7.6698718311023206E-2</v>
      </c>
      <c r="Q4591" s="36">
        <f>Inputs!$B$12*(1+$B4591)^0*$C4591+Inputs!$B$29*(1+$D4591)^0*Inputs!$B$19+Inputs!$B$30*(1+$E4591)^0*Inputs!$B$20+Inputs!$B$31*(1+$F4591)^0*Inputs!$B$21+Inputs!$B$22*(1+Inputs!$B$23)^0</f>
        <v>12858.914018242609</v>
      </c>
      <c r="R4591" s="36">
        <f>Inputs!$B$12*(1+$B4591)^1*$C4591+Inputs!$B$29*(1+$D4591)^1*Inputs!$B$19+Inputs!$B$30*(1+$E4591)^1*Inputs!$B$20+Inputs!$B$31*(1+$F4591)^1*Inputs!$B$21+Inputs!$B$22*(1+Inputs!$B$23)^1</f>
        <v>14526.790775596241</v>
      </c>
      <c r="S4591" s="36">
        <f>Inputs!$B$12*(1+$B4591)^2*$C4591+Inputs!$B$29*(1+$D4591)^2*Inputs!$B$19+Inputs!$B$30*(1+$E4591)^2*Inputs!$B$20+Inputs!$B$31*(1+$F4591)^2*Inputs!$B$21+Inputs!$B$22*(1+Inputs!$B$23)^2</f>
        <v>16695.004201442585</v>
      </c>
      <c r="T4591" s="36">
        <f>Inputs!$B$12*(1+$B4591)^3*$C4591+Inputs!$B$29*(1+$D4591)^3*Inputs!$B$19+Inputs!$B$30*(1+$E4591)^3*Inputs!$B$20+Inputs!$B$31*(1+$F4591)^3*Inputs!$B$21+Inputs!$B$22*(1+Inputs!$B$23)^3</f>
        <v>19523.052648409401</v>
      </c>
      <c r="U4591" s="36">
        <f>Inputs!$B$12*(1+$B4591)^4*$C4591+Inputs!$B$29*(1+$D4591)^4*Inputs!$B$19+Inputs!$B$30*(1+$E4591)^4*Inputs!$B$20+Inputs!$B$31*(1+$F4591)^4*Inputs!$B$21+Inputs!$B$22*(1+Inputs!$B$23)^4</f>
        <v>23221.54375921499</v>
      </c>
      <c r="V4591" s="35">
        <f>Inputs!$B$13/(Q4591*(1-$G4591))</f>
        <v>1.1922399825014787</v>
      </c>
      <c r="W4591" s="36">
        <f>Inputs!$B$13</f>
        <v>12660</v>
      </c>
      <c r="X4591" s="36">
        <f t="shared" si="713"/>
        <v>13865.001163466777</v>
      </c>
      <c r="Y4591" s="36">
        <f t="shared" si="714"/>
        <v>15432.12692802232</v>
      </c>
      <c r="Z4591" s="36">
        <f t="shared" si="715"/>
        <v>17458.849951666885</v>
      </c>
      <c r="AA4591" s="36">
        <f t="shared" si="716"/>
        <v>20067.614918560623</v>
      </c>
      <c r="AB4591" s="36">
        <f t="shared" si="717"/>
        <v>58346.6511252606</v>
      </c>
      <c r="AC4591" s="36">
        <f t="shared" si="718"/>
        <v>268710.83982961514</v>
      </c>
      <c r="AD4591" s="36">
        <f t="shared" si="719"/>
        <v>164058.79056056574</v>
      </c>
    </row>
    <row r="4592" spans="1:30" ht="14.25" customHeight="1" x14ac:dyDescent="0.25">
      <c r="A4592" s="16">
        <v>4576</v>
      </c>
      <c r="B4592" s="34">
        <v>0.32206002618711599</v>
      </c>
      <c r="C4592" s="34">
        <v>7.4260748953593997E-2</v>
      </c>
      <c r="D4592" s="34">
        <v>3.4491064889805799E-3</v>
      </c>
      <c r="E4592" s="34">
        <v>4.1820963730666502E-2</v>
      </c>
      <c r="F4592" s="34">
        <v>-3.8539634320161899E-3</v>
      </c>
      <c r="G4592" s="34">
        <v>0.19921680478372</v>
      </c>
      <c r="H4592" s="35">
        <v>0.93785215459754401</v>
      </c>
      <c r="I4592" s="34">
        <v>0.10820714556885901</v>
      </c>
      <c r="J4592" s="34">
        <v>2.45307337923522E-2</v>
      </c>
      <c r="K4592" s="36">
        <f>Inputs!$B$12*(1+$B4592)^4</f>
        <v>183297.24893006729</v>
      </c>
      <c r="L4592" s="36">
        <f t="shared" si="710"/>
        <v>16348.694518064902</v>
      </c>
      <c r="M4592" s="36">
        <f t="shared" si="711"/>
        <v>172001.53700294512</v>
      </c>
      <c r="N4592" s="37">
        <f>M4592/Inputs!$B$6</f>
        <v>262.19746494351392</v>
      </c>
      <c r="O4592" s="38">
        <f>IF(N4592&gt;Inputs!$B$4,1,0)</f>
        <v>0</v>
      </c>
      <c r="P4592" s="34">
        <f t="shared" si="712"/>
        <v>8.3676411776506809E-2</v>
      </c>
      <c r="Q4592" s="36">
        <f>Inputs!$B$12*(1+$B4592)^0*$C4592+Inputs!$B$29*(1+$D4592)^0*Inputs!$B$19+Inputs!$B$30*(1+$E4592)^0*Inputs!$B$20+Inputs!$B$31*(1+$F4592)^0*Inputs!$B$21+Inputs!$B$22*(1+Inputs!$B$23)^0</f>
        <v>12477.688964642562</v>
      </c>
      <c r="R4592" s="36">
        <f>Inputs!$B$12*(1+$B4592)^1*$C4592+Inputs!$B$29*(1+$D4592)^1*Inputs!$B$19+Inputs!$B$30*(1+$E4592)^1*Inputs!$B$20+Inputs!$B$31*(1+$F4592)^1*Inputs!$B$21+Inputs!$B$22*(1+Inputs!$B$23)^1</f>
        <v>13942.643012127719</v>
      </c>
      <c r="S4592" s="36">
        <f>Inputs!$B$12*(1+$B4592)^2*$C4592+Inputs!$B$29*(1+$D4592)^2*Inputs!$B$19+Inputs!$B$30*(1+$E4592)^2*Inputs!$B$20+Inputs!$B$31*(1+$F4592)^2*Inputs!$B$21+Inputs!$B$22*(1+Inputs!$B$23)^2</f>
        <v>15872.175196213335</v>
      </c>
      <c r="T4592" s="36">
        <f>Inputs!$B$12*(1+$B4592)^3*$C4592+Inputs!$B$29*(1+$D4592)^3*Inputs!$B$19+Inputs!$B$30*(1+$E4592)^3*Inputs!$B$20+Inputs!$B$31*(1+$F4592)^3*Inputs!$B$21+Inputs!$B$22*(1+Inputs!$B$23)^3</f>
        <v>18415.247384414637</v>
      </c>
      <c r="U4592" s="36">
        <f>Inputs!$B$12*(1+$B4592)^4*$C4592+Inputs!$B$29*(1+$D4592)^4*Inputs!$B$19+Inputs!$B$30*(1+$E4592)^4*Inputs!$B$20+Inputs!$B$31*(1+$F4592)^4*Inputs!$B$21+Inputs!$B$22*(1+Inputs!$B$23)^4</f>
        <v>21768.762828938041</v>
      </c>
      <c r="V4592" s="35">
        <f>Inputs!$B$13/(Q4592*(1-$G4592))</f>
        <v>1.2670232938756674</v>
      </c>
      <c r="W4592" s="36">
        <f>Inputs!$B$13</f>
        <v>12660</v>
      </c>
      <c r="X4592" s="36">
        <f t="shared" si="713"/>
        <v>13227.556676288226</v>
      </c>
      <c r="Y4592" s="36">
        <f t="shared" si="714"/>
        <v>14012.172177831171</v>
      </c>
      <c r="Z4592" s="36">
        <f t="shared" si="715"/>
        <v>15043.690420613151</v>
      </c>
      <c r="AA4592" s="36">
        <f t="shared" si="716"/>
        <v>16348.694518064902</v>
      </c>
      <c r="AB4592" s="36">
        <f t="shared" si="717"/>
        <v>52244.707208430555</v>
      </c>
      <c r="AC4592" s="36">
        <f t="shared" si="718"/>
        <v>200172.78030369291</v>
      </c>
      <c r="AD4592" s="36">
        <f t="shared" si="719"/>
        <v>119756.82979451456</v>
      </c>
    </row>
    <row r="4593" spans="1:30" ht="14.25" customHeight="1" x14ac:dyDescent="0.25">
      <c r="A4593" s="16">
        <v>4577</v>
      </c>
      <c r="B4593" s="34">
        <v>0.21204167429050899</v>
      </c>
      <c r="C4593" s="34">
        <v>9.4395973886173407E-2</v>
      </c>
      <c r="D4593" s="34">
        <v>4.8490653464892598E-2</v>
      </c>
      <c r="E4593" s="34">
        <v>3.8499363055370099E-2</v>
      </c>
      <c r="F4593" s="34">
        <v>2.8160241654974199E-2</v>
      </c>
      <c r="G4593" s="34">
        <v>0.19198496294168699</v>
      </c>
      <c r="H4593" s="35">
        <v>0.92893046004870505</v>
      </c>
      <c r="I4593" s="34">
        <v>9.0544394856109503E-2</v>
      </c>
      <c r="J4593" s="34">
        <v>3.0907389442209599E-2</v>
      </c>
      <c r="K4593" s="36">
        <f>Inputs!$B$12*(1+$B4593)^4</f>
        <v>129485.59628545139</v>
      </c>
      <c r="L4593" s="36">
        <f t="shared" si="710"/>
        <v>16200.658095963434</v>
      </c>
      <c r="M4593" s="36">
        <f t="shared" si="711"/>
        <v>236629.38726677877</v>
      </c>
      <c r="N4593" s="37">
        <f>M4593/Inputs!$B$6</f>
        <v>360.7155293700896</v>
      </c>
      <c r="O4593" s="38">
        <f>IF(N4593&gt;Inputs!$B$4,1,0)</f>
        <v>0</v>
      </c>
      <c r="P4593" s="34">
        <f t="shared" si="712"/>
        <v>5.9637005413899907E-2</v>
      </c>
      <c r="Q4593" s="36">
        <f>Inputs!$B$12*(1+$B4593)^0*$C4593+Inputs!$B$29*(1+$D4593)^0*Inputs!$B$19+Inputs!$B$30*(1+$E4593)^0*Inputs!$B$20+Inputs!$B$31*(1+$F4593)^0*Inputs!$B$21+Inputs!$B$22*(1+Inputs!$B$23)^0</f>
        <v>13685.802460597326</v>
      </c>
      <c r="R4593" s="36">
        <f>Inputs!$B$12*(1+$B4593)^1*$C4593+Inputs!$B$29*(1+$D4593)^1*Inputs!$B$19+Inputs!$B$30*(1+$E4593)^1*Inputs!$B$20+Inputs!$B$31*(1+$F4593)^1*Inputs!$B$21+Inputs!$B$22*(1+Inputs!$B$23)^1</f>
        <v>15201.447160001582</v>
      </c>
      <c r="S4593" s="36">
        <f>Inputs!$B$12*(1+$B4593)^2*$C4593+Inputs!$B$29*(1+$D4593)^2*Inputs!$B$19+Inputs!$B$30*(1+$E4593)^2*Inputs!$B$20+Inputs!$B$31*(1+$F4593)^2*Inputs!$B$21+Inputs!$B$22*(1+Inputs!$B$23)^2</f>
        <v>16984.730075195184</v>
      </c>
      <c r="T4593" s="36">
        <f>Inputs!$B$12*(1+$B4593)^3*$C4593+Inputs!$B$29*(1+$D4593)^3*Inputs!$B$19+Inputs!$B$30*(1+$E4593)^3*Inputs!$B$20+Inputs!$B$31*(1+$F4593)^3*Inputs!$B$21+Inputs!$B$22*(1+Inputs!$B$23)^3</f>
        <v>19090.206103280296</v>
      </c>
      <c r="U4593" s="36">
        <f>Inputs!$B$12*(1+$B4593)^4*$C4593+Inputs!$B$29*(1+$D4593)^4*Inputs!$B$19+Inputs!$B$30*(1+$E4593)^4*Inputs!$B$20+Inputs!$B$31*(1+$F4593)^4*Inputs!$B$21+Inputs!$B$22*(1+Inputs!$B$23)^4</f>
        <v>21583.904451492388</v>
      </c>
      <c r="V4593" s="35">
        <f>Inputs!$B$13/(Q4593*(1-$G4593))</f>
        <v>1.1448378925083362</v>
      </c>
      <c r="W4593" s="36">
        <f>Inputs!$B$13</f>
        <v>12660</v>
      </c>
      <c r="X4593" s="36">
        <f t="shared" si="713"/>
        <v>13399.043784096228</v>
      </c>
      <c r="Y4593" s="36">
        <f t="shared" si="714"/>
        <v>14230.112686101156</v>
      </c>
      <c r="Z4593" s="36">
        <f t="shared" si="715"/>
        <v>15161.516007513887</v>
      </c>
      <c r="AA4593" s="36">
        <f t="shared" si="716"/>
        <v>16200.658095963434</v>
      </c>
      <c r="AB4593" s="36">
        <f t="shared" si="717"/>
        <v>55069.572176512294</v>
      </c>
      <c r="AC4593" s="36">
        <f t="shared" si="718"/>
        <v>280050.58317470091</v>
      </c>
      <c r="AD4593" s="36">
        <f t="shared" si="719"/>
        <v>181559.81509026646</v>
      </c>
    </row>
    <row r="4594" spans="1:30" ht="14.25" customHeight="1" x14ac:dyDescent="0.25">
      <c r="A4594" s="16">
        <v>4578</v>
      </c>
      <c r="B4594" s="34">
        <v>0.36059795052719701</v>
      </c>
      <c r="C4594" s="34">
        <v>7.6545601213220807E-2</v>
      </c>
      <c r="D4594" s="34">
        <v>2.1935115315518498E-2</v>
      </c>
      <c r="E4594" s="34">
        <v>7.0438085892518598E-2</v>
      </c>
      <c r="F4594" s="34">
        <v>1.9872243563228901E-3</v>
      </c>
      <c r="G4594" s="34">
        <v>0.17624190075485099</v>
      </c>
      <c r="H4594" s="35">
        <v>1.0726269252662399</v>
      </c>
      <c r="I4594" s="34">
        <v>9.8981480617652107E-2</v>
      </c>
      <c r="J4594" s="34">
        <v>2.81127759510649E-2</v>
      </c>
      <c r="K4594" s="36">
        <f>Inputs!$B$12*(1+$B4594)^4</f>
        <v>205622.43612108423</v>
      </c>
      <c r="L4594" s="36">
        <f t="shared" si="710"/>
        <v>21730.482307742077</v>
      </c>
      <c r="M4594" s="36">
        <f t="shared" si="711"/>
        <v>258058.58911636769</v>
      </c>
      <c r="N4594" s="37">
        <f>M4594/Inputs!$B$6</f>
        <v>393.38199560421901</v>
      </c>
      <c r="O4594" s="38">
        <f>IF(N4594&gt;Inputs!$B$4,1,0)</f>
        <v>0</v>
      </c>
      <c r="P4594" s="34">
        <f t="shared" si="712"/>
        <v>7.0868704666587207E-2</v>
      </c>
      <c r="Q4594" s="36">
        <f>Inputs!$B$12*(1+$B4594)^0*$C4594+Inputs!$B$29*(1+$D4594)^0*Inputs!$B$19+Inputs!$B$30*(1+$E4594)^0*Inputs!$B$20+Inputs!$B$31*(1+$F4594)^0*Inputs!$B$21+Inputs!$B$22*(1+Inputs!$B$23)^0</f>
        <v>12614.78010022017</v>
      </c>
      <c r="R4594" s="36">
        <f>Inputs!$B$12*(1+$B4594)^1*$C4594+Inputs!$B$29*(1+$D4594)^1*Inputs!$B$19+Inputs!$B$30*(1+$E4594)^1*Inputs!$B$20+Inputs!$B$31*(1+$F4594)^1*Inputs!$B$21+Inputs!$B$22*(1+Inputs!$B$23)^1</f>
        <v>14460.06079545273</v>
      </c>
      <c r="S4594" s="36">
        <f>Inputs!$B$12*(1+$B4594)^2*$C4594+Inputs!$B$29*(1+$D4594)^2*Inputs!$B$19+Inputs!$B$30*(1+$E4594)^2*Inputs!$B$20+Inputs!$B$31*(1+$F4594)^2*Inputs!$B$21+Inputs!$B$22*(1+Inputs!$B$23)^2</f>
        <v>16914.529020790003</v>
      </c>
      <c r="T4594" s="36">
        <f>Inputs!$B$12*(1+$B4594)^3*$C4594+Inputs!$B$29*(1+$D4594)^3*Inputs!$B$19+Inputs!$B$30*(1+$E4594)^3*Inputs!$B$20+Inputs!$B$31*(1+$F4594)^3*Inputs!$B$21+Inputs!$B$22*(1+Inputs!$B$23)^3</f>
        <v>20194.383033912287</v>
      </c>
      <c r="U4594" s="36">
        <f>Inputs!$B$12*(1+$B4594)^4*$C4594+Inputs!$B$29*(1+$D4594)^4*Inputs!$B$19+Inputs!$B$30*(1+$E4594)^4*Inputs!$B$20+Inputs!$B$31*(1+$F4594)^4*Inputs!$B$21+Inputs!$B$22*(1+Inputs!$B$23)^4</f>
        <v>24593.535909335067</v>
      </c>
      <c r="V4594" s="35">
        <f>Inputs!$B$13/(Q4594*(1-$G4594))</f>
        <v>1.2183002230195412</v>
      </c>
      <c r="W4594" s="36">
        <f>Inputs!$B$13</f>
        <v>12660</v>
      </c>
      <c r="X4594" s="36">
        <f t="shared" si="713"/>
        <v>14078.095199534453</v>
      </c>
      <c r="Y4594" s="36">
        <f t="shared" si="714"/>
        <v>15960.294116959185</v>
      </c>
      <c r="Z4594" s="36">
        <f t="shared" si="715"/>
        <v>18449.285562842735</v>
      </c>
      <c r="AA4594" s="36">
        <f t="shared" si="716"/>
        <v>21730.482307742077</v>
      </c>
      <c r="AB4594" s="36">
        <f t="shared" si="717"/>
        <v>61404.148904774454</v>
      </c>
      <c r="AC4594" s="36">
        <f t="shared" si="718"/>
        <v>315250.38581242203</v>
      </c>
      <c r="AD4594" s="36">
        <f t="shared" si="719"/>
        <v>196654.44021159323</v>
      </c>
    </row>
    <row r="4595" spans="1:30" ht="14.25" customHeight="1" x14ac:dyDescent="0.25">
      <c r="A4595" s="16">
        <v>4579</v>
      </c>
      <c r="B4595" s="34">
        <v>0.32355198616956499</v>
      </c>
      <c r="C4595" s="34">
        <v>0.102930015949577</v>
      </c>
      <c r="D4595" s="34">
        <v>4.4762279904613102E-2</v>
      </c>
      <c r="E4595" s="34">
        <v>4.7848260763754598E-2</v>
      </c>
      <c r="F4595" s="34">
        <v>3.0564466273632799E-2</v>
      </c>
      <c r="G4595" s="34">
        <v>0.224283804361219</v>
      </c>
      <c r="H4595" s="35">
        <v>1.0113243600962201</v>
      </c>
      <c r="I4595" s="34">
        <v>0.103054033531523</v>
      </c>
      <c r="J4595" s="34">
        <v>2.7640562483593999E-2</v>
      </c>
      <c r="K4595" s="36">
        <f>Inputs!$B$12*(1+$B4595)^4</f>
        <v>184126.06283556335</v>
      </c>
      <c r="L4595" s="36">
        <f t="shared" si="710"/>
        <v>22288.122813636626</v>
      </c>
      <c r="M4595" s="36">
        <f t="shared" si="711"/>
        <v>247880.40883892612</v>
      </c>
      <c r="N4595" s="37">
        <f>M4595/Inputs!$B$6</f>
        <v>377.86647688860688</v>
      </c>
      <c r="O4595" s="38">
        <f>IF(N4595&gt;Inputs!$B$4,1,0)</f>
        <v>0</v>
      </c>
      <c r="P4595" s="34">
        <f t="shared" si="712"/>
        <v>7.5413471047929004E-2</v>
      </c>
      <c r="Q4595" s="36">
        <f>Inputs!$B$12*(1+$B4595)^0*$C4595+Inputs!$B$29*(1+$D4595)^0*Inputs!$B$19+Inputs!$B$30*(1+$E4595)^0*Inputs!$B$20+Inputs!$B$31*(1+$F4595)^0*Inputs!$B$21+Inputs!$B$22*(1+Inputs!$B$23)^0</f>
        <v>14197.844984401541</v>
      </c>
      <c r="R4595" s="36">
        <f>Inputs!$B$12*(1+$B4595)^1*$C4595+Inputs!$B$29*(1+$D4595)^1*Inputs!$B$19+Inputs!$B$30*(1+$E4595)^1*Inputs!$B$20+Inputs!$B$31*(1+$F4595)^1*Inputs!$B$21+Inputs!$B$22*(1+Inputs!$B$23)^1</f>
        <v>16532.749033051969</v>
      </c>
      <c r="S4595" s="36">
        <f>Inputs!$B$12*(1+$B4595)^2*$C4595+Inputs!$B$29*(1+$D4595)^2*Inputs!$B$19+Inputs!$B$30*(1+$E4595)^2*Inputs!$B$20+Inputs!$B$31*(1+$F4595)^2*Inputs!$B$21+Inputs!$B$22*(1+Inputs!$B$23)^2</f>
        <v>19528.675147696111</v>
      </c>
      <c r="T4595" s="36">
        <f>Inputs!$B$12*(1+$B4595)^3*$C4595+Inputs!$B$29*(1+$D4595)^3*Inputs!$B$19+Inputs!$B$30*(1+$E4595)^3*Inputs!$B$20+Inputs!$B$31*(1+$F4595)^3*Inputs!$B$21+Inputs!$B$22*(1+Inputs!$B$23)^3</f>
        <v>23395.443519647335</v>
      </c>
      <c r="U4595" s="36">
        <f>Inputs!$B$12*(1+$B4595)^4*$C4595+Inputs!$B$29*(1+$D4595)^4*Inputs!$B$19+Inputs!$B$30*(1+$E4595)^4*Inputs!$B$20+Inputs!$B$31*(1+$F4595)^4*Inputs!$B$21+Inputs!$B$22*(1+Inputs!$B$23)^4</f>
        <v>28410.584254350204</v>
      </c>
      <c r="V4595" s="35">
        <f>Inputs!$B$13/(Q4595*(1-$G4595))</f>
        <v>1.149498520628482</v>
      </c>
      <c r="W4595" s="36">
        <f>Inputs!$B$13</f>
        <v>12660</v>
      </c>
      <c r="X4595" s="36">
        <f t="shared" si="713"/>
        <v>14298.98675686324</v>
      </c>
      <c r="Y4595" s="36">
        <f t="shared" si="714"/>
        <v>16366.839149314803</v>
      </c>
      <c r="Z4595" s="36">
        <f t="shared" si="715"/>
        <v>18980.645390402868</v>
      </c>
      <c r="AA4595" s="36">
        <f t="shared" si="716"/>
        <v>22288.122813636626</v>
      </c>
      <c r="AB4595" s="36">
        <f t="shared" si="717"/>
        <v>61893.719150549892</v>
      </c>
      <c r="AC4595" s="36">
        <f t="shared" si="718"/>
        <v>303714.69111071981</v>
      </c>
      <c r="AD4595" s="36">
        <f t="shared" si="719"/>
        <v>185986.68968837624</v>
      </c>
    </row>
    <row r="4596" spans="1:30" ht="14.25" customHeight="1" x14ac:dyDescent="0.25">
      <c r="A4596" s="16">
        <v>4580</v>
      </c>
      <c r="B4596" s="34">
        <v>0.25478064625289598</v>
      </c>
      <c r="C4596" s="34">
        <v>0.10329442821682699</v>
      </c>
      <c r="D4596" s="34">
        <v>4.6686956969122497E-3</v>
      </c>
      <c r="E4596" s="34">
        <v>2.3610011676253699E-2</v>
      </c>
      <c r="F4596" s="34">
        <v>3.5595809026665501E-3</v>
      </c>
      <c r="G4596" s="34">
        <v>0.19235280273993</v>
      </c>
      <c r="H4596" s="35">
        <v>1.0175554818980299</v>
      </c>
      <c r="I4596" s="34">
        <v>9.2754316753505595E-2</v>
      </c>
      <c r="J4596" s="34">
        <v>2.1339281101936902E-2</v>
      </c>
      <c r="K4596" s="36">
        <f>Inputs!$B$12*(1+$B4596)^4</f>
        <v>148738.19144074139</v>
      </c>
      <c r="L4596" s="36">
        <f t="shared" si="710"/>
        <v>19287.792608354306</v>
      </c>
      <c r="M4596" s="36">
        <f t="shared" si="711"/>
        <v>236218.25847343475</v>
      </c>
      <c r="N4596" s="37">
        <f>M4596/Inputs!$B$6</f>
        <v>360.08880864852858</v>
      </c>
      <c r="O4596" s="38">
        <f>IF(N4596&gt;Inputs!$B$4,1,0)</f>
        <v>0</v>
      </c>
      <c r="P4596" s="34">
        <f t="shared" si="712"/>
        <v>7.141503565156869E-2</v>
      </c>
      <c r="Q4596" s="36">
        <f>Inputs!$B$12*(1+$B4596)^0*$C4596+Inputs!$B$29*(1+$D4596)^0*Inputs!$B$19+Inputs!$B$30*(1+$E4596)^0*Inputs!$B$20+Inputs!$B$31*(1+$F4596)^0*Inputs!$B$21+Inputs!$B$22*(1+Inputs!$B$23)^0</f>
        <v>14219.709720436542</v>
      </c>
      <c r="R4596" s="36">
        <f>Inputs!$B$12*(1+$B4596)^1*$C4596+Inputs!$B$29*(1+$D4596)^1*Inputs!$B$19+Inputs!$B$30*(1+$E4596)^1*Inputs!$B$20+Inputs!$B$31*(1+$F4596)^1*Inputs!$B$21+Inputs!$B$22*(1+Inputs!$B$23)^1</f>
        <v>15820.48870776848</v>
      </c>
      <c r="S4596" s="36">
        <f>Inputs!$B$12*(1+$B4596)^2*$C4596+Inputs!$B$29*(1+$D4596)^2*Inputs!$B$19+Inputs!$B$30*(1+$E4596)^2*Inputs!$B$20+Inputs!$B$31*(1+$F4596)^2*Inputs!$B$21+Inputs!$B$22*(1+Inputs!$B$23)^2</f>
        <v>17823.036283330104</v>
      </c>
      <c r="T4596" s="36">
        <f>Inputs!$B$12*(1+$B4596)^3*$C4596+Inputs!$B$29*(1+$D4596)^3*Inputs!$B$19+Inputs!$B$30*(1+$E4596)^3*Inputs!$B$20+Inputs!$B$31*(1+$F4596)^3*Inputs!$B$21+Inputs!$B$22*(1+Inputs!$B$23)^3</f>
        <v>20329.824770781066</v>
      </c>
      <c r="U4596" s="36">
        <f>Inputs!$B$12*(1+$B4596)^4*$C4596+Inputs!$B$29*(1+$D4596)^4*Inputs!$B$19+Inputs!$B$30*(1+$E4596)^4*Inputs!$B$20+Inputs!$B$31*(1+$F4596)^4*Inputs!$B$21+Inputs!$B$22*(1+Inputs!$B$23)^4</f>
        <v>23469.440644953429</v>
      </c>
      <c r="V4596" s="35">
        <f>Inputs!$B$13/(Q4596*(1-$G4596))</f>
        <v>1.1023545132825525</v>
      </c>
      <c r="W4596" s="36">
        <f>Inputs!$B$13</f>
        <v>12660</v>
      </c>
      <c r="X4596" s="36">
        <f t="shared" si="713"/>
        <v>13814.317974598307</v>
      </c>
      <c r="Y4596" s="36">
        <f t="shared" si="714"/>
        <v>15257.761021624223</v>
      </c>
      <c r="Z4596" s="36">
        <f t="shared" si="715"/>
        <v>17055.660912357434</v>
      </c>
      <c r="AA4596" s="36">
        <f t="shared" si="716"/>
        <v>19287.792608354306</v>
      </c>
      <c r="AB4596" s="36">
        <f t="shared" si="717"/>
        <v>59186.879698554993</v>
      </c>
      <c r="AC4596" s="36">
        <f t="shared" si="718"/>
        <v>275843.59591686528</v>
      </c>
      <c r="AD4596" s="36">
        <f t="shared" si="719"/>
        <v>177031.37877487976</v>
      </c>
    </row>
    <row r="4597" spans="1:30" ht="14.25" customHeight="1" x14ac:dyDescent="0.25">
      <c r="A4597" s="16">
        <v>4581</v>
      </c>
      <c r="B4597" s="34">
        <v>0.24433302506974999</v>
      </c>
      <c r="C4597" s="34">
        <v>0.10178235698355501</v>
      </c>
      <c r="D4597" s="34">
        <v>1.32283679600284E-2</v>
      </c>
      <c r="E4597" s="34">
        <v>5.1060098342017302E-2</v>
      </c>
      <c r="F4597" s="34">
        <v>2.26470980719874E-2</v>
      </c>
      <c r="G4597" s="34">
        <v>0.16849148551996199</v>
      </c>
      <c r="H4597" s="35">
        <v>1.10682250580482</v>
      </c>
      <c r="I4597" s="34">
        <v>9.6036239093271095E-2</v>
      </c>
      <c r="J4597" s="34">
        <v>2.00589410794145E-2</v>
      </c>
      <c r="K4597" s="36">
        <f>Inputs!$B$12*(1+$B4597)^4</f>
        <v>143845.99043076177</v>
      </c>
      <c r="L4597" s="36">
        <f t="shared" si="710"/>
        <v>21654.176814534974</v>
      </c>
      <c r="M4597" s="36">
        <f t="shared" si="711"/>
        <v>246214.91308566509</v>
      </c>
      <c r="N4597" s="37">
        <f>M4597/Inputs!$B$6</f>
        <v>375.32761141107483</v>
      </c>
      <c r="O4597" s="38">
        <f>IF(N4597&gt;Inputs!$B$4,1,0)</f>
        <v>0</v>
      </c>
      <c r="P4597" s="34">
        <f t="shared" si="712"/>
        <v>7.5977298013856595E-2</v>
      </c>
      <c r="Q4597" s="36">
        <f>Inputs!$B$12*(1+$B4597)^0*$C4597+Inputs!$B$29*(1+$D4597)^0*Inputs!$B$19+Inputs!$B$30*(1+$E4597)^0*Inputs!$B$20+Inputs!$B$31*(1+$F4597)^0*Inputs!$B$21+Inputs!$B$22*(1+Inputs!$B$23)^0</f>
        <v>14128.985446440223</v>
      </c>
      <c r="R4597" s="36">
        <f>Inputs!$B$12*(1+$B4597)^1*$C4597+Inputs!$B$29*(1+$D4597)^1*Inputs!$B$19+Inputs!$B$30*(1+$E4597)^1*Inputs!$B$20+Inputs!$B$31*(1+$F4597)^1*Inputs!$B$21+Inputs!$B$22*(1+Inputs!$B$23)^1</f>
        <v>15826.132082983608</v>
      </c>
      <c r="S4597" s="36">
        <f>Inputs!$B$12*(1+$B4597)^2*$C4597+Inputs!$B$29*(1+$D4597)^2*Inputs!$B$19+Inputs!$B$30*(1+$E4597)^2*Inputs!$B$20+Inputs!$B$31*(1+$F4597)^2*Inputs!$B$21+Inputs!$B$22*(1+Inputs!$B$23)^2</f>
        <v>17895.221347936778</v>
      </c>
      <c r="T4597" s="36">
        <f>Inputs!$B$12*(1+$B4597)^3*$C4597+Inputs!$B$29*(1+$D4597)^3*Inputs!$B$19+Inputs!$B$30*(1+$E4597)^3*Inputs!$B$20+Inputs!$B$31*(1+$F4597)^3*Inputs!$B$21+Inputs!$B$22*(1+Inputs!$B$23)^3</f>
        <v>20425.663332587646</v>
      </c>
      <c r="U4597" s="36">
        <f>Inputs!$B$12*(1+$B4597)^4*$C4597+Inputs!$B$29*(1+$D4597)^4*Inputs!$B$19+Inputs!$B$30*(1+$E4597)^4*Inputs!$B$20+Inputs!$B$31*(1+$F4597)^4*Inputs!$B$21+Inputs!$B$22*(1+Inputs!$B$23)^4</f>
        <v>23528.649304147199</v>
      </c>
      <c r="V4597" s="35">
        <f>Inputs!$B$13/(Q4597*(1-$G4597))</f>
        <v>1.0775961404375107</v>
      </c>
      <c r="W4597" s="36">
        <f>Inputs!$B$13</f>
        <v>12660</v>
      </c>
      <c r="X4597" s="36">
        <f t="shared" si="713"/>
        <v>14276.846475106981</v>
      </c>
      <c r="Y4597" s="36">
        <f t="shared" si="714"/>
        <v>16252.106313987719</v>
      </c>
      <c r="Z4597" s="36">
        <f t="shared" si="715"/>
        <v>18674.302508994198</v>
      </c>
      <c r="AA4597" s="36">
        <f t="shared" si="716"/>
        <v>21654.176814534974</v>
      </c>
      <c r="AB4597" s="36">
        <f t="shared" si="717"/>
        <v>62409.400691584022</v>
      </c>
      <c r="AC4597" s="36">
        <f t="shared" si="718"/>
        <v>290725.483121978</v>
      </c>
      <c r="AD4597" s="36">
        <f t="shared" si="719"/>
        <v>183805.51239408107</v>
      </c>
    </row>
    <row r="4598" spans="1:30" ht="14.25" customHeight="1" x14ac:dyDescent="0.25">
      <c r="A4598" s="16">
        <v>4582</v>
      </c>
      <c r="B4598" s="34">
        <v>0.43940648769704399</v>
      </c>
      <c r="C4598" s="34">
        <v>6.3187460529016998E-2</v>
      </c>
      <c r="D4598" s="34">
        <v>2.8504998654355001E-2</v>
      </c>
      <c r="E4598" s="34">
        <v>3.01913505859778E-2</v>
      </c>
      <c r="F4598" s="34">
        <v>-1.5314968508653199E-2</v>
      </c>
      <c r="G4598" s="34">
        <v>0.203872412638612</v>
      </c>
      <c r="H4598" s="35">
        <v>0.97076165989781604</v>
      </c>
      <c r="I4598" s="34">
        <v>8.6338654637465803E-2</v>
      </c>
      <c r="J4598" s="34">
        <v>2.9815769507221299E-2</v>
      </c>
      <c r="K4598" s="36">
        <f>Inputs!$B$12*(1+$B4598)^4</f>
        <v>257563.94810838241</v>
      </c>
      <c r="L4598" s="36">
        <f t="shared" si="710"/>
        <v>18894.406787025415</v>
      </c>
      <c r="M4598" s="36">
        <f t="shared" si="711"/>
        <v>286386.12060253037</v>
      </c>
      <c r="N4598" s="37">
        <f>M4598/Inputs!$B$6</f>
        <v>436.56420823556459</v>
      </c>
      <c r="O4598" s="38">
        <f>IF(N4598&gt;Inputs!$B$4,1,0)</f>
        <v>1</v>
      </c>
      <c r="P4598" s="34">
        <f t="shared" si="712"/>
        <v>5.6522885130244505E-2</v>
      </c>
      <c r="Q4598" s="36">
        <f>Inputs!$B$12*(1+$B4598)^0*$C4598+Inputs!$B$29*(1+$D4598)^0*Inputs!$B$19+Inputs!$B$30*(1+$E4598)^0*Inputs!$B$20+Inputs!$B$31*(1+$F4598)^0*Inputs!$B$21+Inputs!$B$22*(1+Inputs!$B$23)^0</f>
        <v>11813.291659167942</v>
      </c>
      <c r="R4598" s="36">
        <f>Inputs!$B$12*(1+$B4598)^1*$C4598+Inputs!$B$29*(1+$D4598)^1*Inputs!$B$19+Inputs!$B$30*(1+$E4598)^1*Inputs!$B$20+Inputs!$B$31*(1+$F4598)^1*Inputs!$B$21+Inputs!$B$22*(1+Inputs!$B$23)^1</f>
        <v>13510.897534262756</v>
      </c>
      <c r="S4598" s="36">
        <f>Inputs!$B$12*(1+$B4598)^2*$C4598+Inputs!$B$29*(1+$D4598)^2*Inputs!$B$19+Inputs!$B$30*(1+$E4598)^2*Inputs!$B$20+Inputs!$B$31*(1+$F4598)^2*Inputs!$B$21+Inputs!$B$22*(1+Inputs!$B$23)^2</f>
        <v>15944.467243065606</v>
      </c>
      <c r="T4598" s="36">
        <f>Inputs!$B$12*(1+$B4598)^3*$C4598+Inputs!$B$29*(1+$D4598)^3*Inputs!$B$19+Inputs!$B$30*(1+$E4598)^3*Inputs!$B$20+Inputs!$B$31*(1+$F4598)^3*Inputs!$B$21+Inputs!$B$22*(1+Inputs!$B$23)^3</f>
        <v>19435.716475118294</v>
      </c>
      <c r="U4598" s="36">
        <f>Inputs!$B$12*(1+$B4598)^4*$C4598+Inputs!$B$29*(1+$D4598)^4*Inputs!$B$19+Inputs!$B$30*(1+$E4598)^4*Inputs!$B$20+Inputs!$B$31*(1+$F4598)^4*Inputs!$B$21+Inputs!$B$22*(1+Inputs!$B$23)^4</f>
        <v>24447.698011797234</v>
      </c>
      <c r="V4598" s="35">
        <f>Inputs!$B$13/(Q4598*(1-$G4598))</f>
        <v>1.3461086218797049</v>
      </c>
      <c r="W4598" s="36">
        <f>Inputs!$B$13</f>
        <v>12660</v>
      </c>
      <c r="X4598" s="36">
        <f t="shared" si="713"/>
        <v>13469.935082260979</v>
      </c>
      <c r="Y4598" s="36">
        <f t="shared" si="714"/>
        <v>14704.979020157585</v>
      </c>
      <c r="Z4598" s="36">
        <f t="shared" si="715"/>
        <v>16472.861145027317</v>
      </c>
      <c r="AA4598" s="36">
        <f t="shared" si="716"/>
        <v>18894.406787025415</v>
      </c>
      <c r="AB4598" s="36">
        <f t="shared" si="717"/>
        <v>58854.210867054797</v>
      </c>
      <c r="AC4598" s="36">
        <f t="shared" si="718"/>
        <v>344245.66297220916</v>
      </c>
      <c r="AD4598" s="36">
        <f t="shared" si="719"/>
        <v>227531.90973547555</v>
      </c>
    </row>
    <row r="4599" spans="1:30" ht="14.25" customHeight="1" x14ac:dyDescent="0.25">
      <c r="A4599" s="16">
        <v>4583</v>
      </c>
      <c r="B4599" s="34">
        <v>0.476239924243057</v>
      </c>
      <c r="C4599" s="34">
        <v>7.0657815383597902E-2</v>
      </c>
      <c r="D4599" s="34">
        <v>3.9155175277657203E-2</v>
      </c>
      <c r="E4599" s="34">
        <v>3.4513583208051202E-2</v>
      </c>
      <c r="F4599" s="34">
        <v>1.18570957552026E-2</v>
      </c>
      <c r="G4599" s="34">
        <v>0.198612237724241</v>
      </c>
      <c r="H4599" s="35">
        <v>1.0130157434667699</v>
      </c>
      <c r="I4599" s="34">
        <v>9.0801134083806495E-2</v>
      </c>
      <c r="J4599" s="34">
        <v>2.7001942907321899E-2</v>
      </c>
      <c r="K4599" s="36">
        <f>Inputs!$B$12*(1+$B4599)^4</f>
        <v>284956.80725625786</v>
      </c>
      <c r="L4599" s="36">
        <f t="shared" si="710"/>
        <v>23541.436197586092</v>
      </c>
      <c r="M4599" s="36">
        <f t="shared" si="711"/>
        <v>310336.06981562433</v>
      </c>
      <c r="N4599" s="37">
        <f>M4599/Inputs!$B$6</f>
        <v>473.0732771579639</v>
      </c>
      <c r="O4599" s="38">
        <f>IF(N4599&gt;Inputs!$B$4,1,0)</f>
        <v>1</v>
      </c>
      <c r="P4599" s="34">
        <f t="shared" si="712"/>
        <v>6.3799191176484596E-2</v>
      </c>
      <c r="Q4599" s="36">
        <f>Inputs!$B$12*(1+$B4599)^0*$C4599+Inputs!$B$29*(1+$D4599)^0*Inputs!$B$19+Inputs!$B$30*(1+$E4599)^0*Inputs!$B$20+Inputs!$B$31*(1+$F4599)^0*Inputs!$B$21+Inputs!$B$22*(1+Inputs!$B$23)^0</f>
        <v>12261.512950442797</v>
      </c>
      <c r="R4599" s="36">
        <f>Inputs!$B$12*(1+$B4599)^1*$C4599+Inputs!$B$29*(1+$D4599)^1*Inputs!$B$19+Inputs!$B$30*(1+$E4599)^1*Inputs!$B$20+Inputs!$B$31*(1+$F4599)^1*Inputs!$B$21+Inputs!$B$22*(1+Inputs!$B$23)^1</f>
        <v>14480.83284020162</v>
      </c>
      <c r="S4599" s="36">
        <f>Inputs!$B$12*(1+$B4599)^2*$C4599+Inputs!$B$29*(1+$D4599)^2*Inputs!$B$19+Inputs!$B$30*(1+$E4599)^2*Inputs!$B$20+Inputs!$B$31*(1+$F4599)^2*Inputs!$B$21+Inputs!$B$22*(1+Inputs!$B$23)^2</f>
        <v>17668.295439047328</v>
      </c>
      <c r="T4599" s="36">
        <f>Inputs!$B$12*(1+$B4599)^3*$C4599+Inputs!$B$29*(1+$D4599)^3*Inputs!$B$19+Inputs!$B$30*(1+$E4599)^3*Inputs!$B$20+Inputs!$B$31*(1+$F4599)^3*Inputs!$B$21+Inputs!$B$22*(1+Inputs!$B$23)^3</f>
        <v>22282.066605913533</v>
      </c>
      <c r="U4599" s="36">
        <f>Inputs!$B$12*(1+$B4599)^4*$C4599+Inputs!$B$29*(1+$D4599)^4*Inputs!$B$19+Inputs!$B$30*(1+$E4599)^4*Inputs!$B$20+Inputs!$B$31*(1+$F4599)^4*Inputs!$B$21+Inputs!$B$22*(1+Inputs!$B$23)^4</f>
        <v>28998.401148848359</v>
      </c>
      <c r="V4599" s="35">
        <f>Inputs!$B$13/(Q4599*(1-$G4599))</f>
        <v>1.2883887925871496</v>
      </c>
      <c r="W4599" s="36">
        <f>Inputs!$B$13</f>
        <v>12660</v>
      </c>
      <c r="X4599" s="36">
        <f t="shared" si="713"/>
        <v>14152.535902626752</v>
      </c>
      <c r="Y4599" s="36">
        <f t="shared" si="714"/>
        <v>16292.972629262451</v>
      </c>
      <c r="Z4599" s="36">
        <f t="shared" si="715"/>
        <v>19318.297012354611</v>
      </c>
      <c r="AA4599" s="36">
        <f t="shared" si="716"/>
        <v>23541.436197586092</v>
      </c>
      <c r="AB4599" s="36">
        <f t="shared" si="717"/>
        <v>64943.650286652264</v>
      </c>
      <c r="AC4599" s="36">
        <f t="shared" si="718"/>
        <v>378956.22605731373</v>
      </c>
      <c r="AD4599" s="36">
        <f t="shared" si="719"/>
        <v>245392.41952897207</v>
      </c>
    </row>
    <row r="4600" spans="1:30" ht="14.25" customHeight="1" x14ac:dyDescent="0.25">
      <c r="A4600" s="16">
        <v>4584</v>
      </c>
      <c r="B4600" s="34">
        <v>0.230825228752048</v>
      </c>
      <c r="C4600" s="34">
        <v>7.9555448001520895E-2</v>
      </c>
      <c r="D4600" s="34">
        <v>4.9831964835876402E-2</v>
      </c>
      <c r="E4600" s="34">
        <v>3.8190962823815497E-2</v>
      </c>
      <c r="F4600" s="34">
        <v>7.8451166151327807E-3</v>
      </c>
      <c r="G4600" s="34">
        <v>0.18527992153699499</v>
      </c>
      <c r="H4600" s="35">
        <v>1.0809484809551599</v>
      </c>
      <c r="I4600" s="34">
        <v>9.06027733154985E-2</v>
      </c>
      <c r="J4600" s="34">
        <v>2.8954212085841799E-2</v>
      </c>
      <c r="K4600" s="36">
        <f>Inputs!$B$12*(1+$B4600)^4</f>
        <v>137700.90949836007</v>
      </c>
      <c r="L4600" s="36">
        <f t="shared" si="710"/>
        <v>17565.756031142195</v>
      </c>
      <c r="M4600" s="36">
        <f t="shared" si="711"/>
        <v>247087.51064876854</v>
      </c>
      <c r="N4600" s="37">
        <f>M4600/Inputs!$B$6</f>
        <v>376.65779062312276</v>
      </c>
      <c r="O4600" s="38">
        <f>IF(N4600&gt;Inputs!$B$4,1,0)</f>
        <v>0</v>
      </c>
      <c r="P4600" s="34">
        <f t="shared" si="712"/>
        <v>6.1648561229656701E-2</v>
      </c>
      <c r="Q4600" s="36">
        <f>Inputs!$B$12*(1+$B4600)^0*$C4600+Inputs!$B$29*(1+$D4600)^0*Inputs!$B$19+Inputs!$B$30*(1+$E4600)^0*Inputs!$B$20+Inputs!$B$31*(1+$F4600)^0*Inputs!$B$21+Inputs!$B$22*(1+Inputs!$B$23)^0</f>
        <v>12795.370907518176</v>
      </c>
      <c r="R4600" s="36">
        <f>Inputs!$B$12*(1+$B4600)^1*$C4600+Inputs!$B$29*(1+$D4600)^1*Inputs!$B$19+Inputs!$B$30*(1+$E4600)^1*Inputs!$B$20+Inputs!$B$31*(1+$F4600)^1*Inputs!$B$21+Inputs!$B$22*(1+Inputs!$B$23)^1</f>
        <v>14123.837055932396</v>
      </c>
      <c r="S4600" s="36">
        <f>Inputs!$B$12*(1+$B4600)^2*$C4600+Inputs!$B$29*(1+$D4600)^2*Inputs!$B$19+Inputs!$B$30*(1+$E4600)^2*Inputs!$B$20+Inputs!$B$31*(1+$F4600)^2*Inputs!$B$21+Inputs!$B$22*(1+Inputs!$B$23)^2</f>
        <v>15716.688283878088</v>
      </c>
      <c r="T4600" s="36">
        <f>Inputs!$B$12*(1+$B4600)^3*$C4600+Inputs!$B$29*(1+$D4600)^3*Inputs!$B$19+Inputs!$B$30*(1+$E4600)^3*Inputs!$B$20+Inputs!$B$31*(1+$F4600)^3*Inputs!$B$21+Inputs!$B$22*(1+Inputs!$B$23)^3</f>
        <v>17633.117158198955</v>
      </c>
      <c r="U4600" s="36">
        <f>Inputs!$B$12*(1+$B4600)^4*$C4600+Inputs!$B$29*(1+$D4600)^4*Inputs!$B$19+Inputs!$B$30*(1+$E4600)^4*Inputs!$B$20+Inputs!$B$31*(1+$F4600)^4*Inputs!$B$21+Inputs!$B$22*(1+Inputs!$B$23)^4</f>
        <v>19945.890549365937</v>
      </c>
      <c r="V4600" s="35">
        <f>Inputs!$B$13/(Q4600*(1-$G4600))</f>
        <v>1.2144297751920075</v>
      </c>
      <c r="W4600" s="36">
        <f>Inputs!$B$13</f>
        <v>12660</v>
      </c>
      <c r="X4600" s="36">
        <f t="shared" si="713"/>
        <v>13590.419970606876</v>
      </c>
      <c r="Y4600" s="36">
        <f t="shared" si="714"/>
        <v>14695.816713342905</v>
      </c>
      <c r="Z4600" s="36">
        <f t="shared" si="715"/>
        <v>16008.364781526681</v>
      </c>
      <c r="AA4600" s="36">
        <f t="shared" si="716"/>
        <v>17565.756031142195</v>
      </c>
      <c r="AB4600" s="36">
        <f t="shared" si="717"/>
        <v>57064.164273019422</v>
      </c>
      <c r="AC4600" s="36">
        <f t="shared" si="718"/>
        <v>293183.78719958145</v>
      </c>
      <c r="AD4600" s="36">
        <f t="shared" si="719"/>
        <v>190023.34637574913</v>
      </c>
    </row>
    <row r="4601" spans="1:30" ht="14.25" customHeight="1" x14ac:dyDescent="0.25">
      <c r="A4601" s="16">
        <v>4585</v>
      </c>
      <c r="B4601" s="34">
        <v>0.42969240562809902</v>
      </c>
      <c r="C4601" s="34">
        <v>8.1680974593434999E-2</v>
      </c>
      <c r="D4601" s="34">
        <v>3.0639663954633901E-2</v>
      </c>
      <c r="E4601" s="34">
        <v>5.4968644320842697E-2</v>
      </c>
      <c r="F4601" s="34">
        <v>6.5071706102546503E-3</v>
      </c>
      <c r="G4601" s="34">
        <v>0.17367092010201099</v>
      </c>
      <c r="H4601" s="35">
        <v>0.93708746655220598</v>
      </c>
      <c r="I4601" s="34">
        <v>9.9527943480975906E-2</v>
      </c>
      <c r="J4601" s="34">
        <v>2.8155353856973299E-2</v>
      </c>
      <c r="K4601" s="36">
        <f>Inputs!$B$12*(1+$B4601)^4</f>
        <v>250681.15753393862</v>
      </c>
      <c r="L4601" s="36">
        <f t="shared" si="710"/>
        <v>22727.179093450774</v>
      </c>
      <c r="M4601" s="36">
        <f t="shared" si="711"/>
        <v>266219.18204843992</v>
      </c>
      <c r="N4601" s="37">
        <f>M4601/Inputs!$B$6</f>
        <v>405.82192385432916</v>
      </c>
      <c r="O4601" s="38">
        <f>IF(N4601&gt;Inputs!$B$4,1,0)</f>
        <v>1</v>
      </c>
      <c r="P4601" s="34">
        <f t="shared" si="712"/>
        <v>7.1372589624002614E-2</v>
      </c>
      <c r="Q4601" s="36">
        <f>Inputs!$B$12*(1+$B4601)^0*$C4601+Inputs!$B$29*(1+$D4601)^0*Inputs!$B$19+Inputs!$B$30*(1+$E4601)^0*Inputs!$B$20+Inputs!$B$31*(1+$F4601)^0*Inputs!$B$21+Inputs!$B$22*(1+Inputs!$B$23)^0</f>
        <v>12922.902503033023</v>
      </c>
      <c r="R4601" s="36">
        <f>Inputs!$B$12*(1+$B4601)^1*$C4601+Inputs!$B$29*(1+$D4601)^1*Inputs!$B$19+Inputs!$B$30*(1+$E4601)^1*Inputs!$B$20+Inputs!$B$31*(1+$F4601)^1*Inputs!$B$21+Inputs!$B$22*(1+Inputs!$B$23)^1</f>
        <v>15228.193387575819</v>
      </c>
      <c r="S4601" s="36">
        <f>Inputs!$B$12*(1+$B4601)^2*$C4601+Inputs!$B$29*(1+$D4601)^2*Inputs!$B$19+Inputs!$B$30*(1+$E4601)^2*Inputs!$B$20+Inputs!$B$31*(1+$F4601)^2*Inputs!$B$21+Inputs!$B$22*(1+Inputs!$B$23)^2</f>
        <v>18447.160052028717</v>
      </c>
      <c r="T4601" s="36">
        <f>Inputs!$B$12*(1+$B4601)^3*$C4601+Inputs!$B$29*(1+$D4601)^3*Inputs!$B$19+Inputs!$B$30*(1+$E4601)^3*Inputs!$B$20+Inputs!$B$31*(1+$F4601)^3*Inputs!$B$21+Inputs!$B$22*(1+Inputs!$B$23)^3</f>
        <v>22969.070422110424</v>
      </c>
      <c r="U4601" s="36">
        <f>Inputs!$B$12*(1+$B4601)^4*$C4601+Inputs!$B$29*(1+$D4601)^4*Inputs!$B$19+Inputs!$B$30*(1+$E4601)^4*Inputs!$B$20+Inputs!$B$31*(1+$F4601)^4*Inputs!$B$21+Inputs!$B$22*(1+Inputs!$B$23)^4</f>
        <v>29350.288087541885</v>
      </c>
      <c r="V4601" s="35">
        <f>Inputs!$B$13/(Q4601*(1-$G4601))</f>
        <v>1.1855519830856023</v>
      </c>
      <c r="W4601" s="36">
        <f>Inputs!$B$13</f>
        <v>12660</v>
      </c>
      <c r="X4601" s="36">
        <f t="shared" si="713"/>
        <v>14136.75397899686</v>
      </c>
      <c r="Y4601" s="36">
        <f t="shared" si="714"/>
        <v>16178.147406099051</v>
      </c>
      <c r="Z4601" s="36">
        <f t="shared" si="715"/>
        <v>18964.895065502977</v>
      </c>
      <c r="AA4601" s="36">
        <f t="shared" si="716"/>
        <v>22727.179093450774</v>
      </c>
      <c r="AB4601" s="36">
        <f t="shared" si="717"/>
        <v>62495.523951839401</v>
      </c>
      <c r="AC4601" s="36">
        <f t="shared" si="718"/>
        <v>327395.58682258229</v>
      </c>
      <c r="AD4601" s="36">
        <f t="shared" si="719"/>
        <v>203723.6580966005</v>
      </c>
    </row>
    <row r="4602" spans="1:30" ht="14.25" customHeight="1" x14ac:dyDescent="0.25">
      <c r="A4602" s="16">
        <v>4586</v>
      </c>
      <c r="B4602" s="34">
        <v>0.214243888520873</v>
      </c>
      <c r="C4602" s="34">
        <v>8.4938085357158494E-2</v>
      </c>
      <c r="D4602" s="34">
        <v>2.52948469969651E-2</v>
      </c>
      <c r="E4602" s="34">
        <v>6.7487071829579304E-2</v>
      </c>
      <c r="F4602" s="34">
        <v>3.6569903869483701E-2</v>
      </c>
      <c r="G4602" s="34">
        <v>0.20249554607294201</v>
      </c>
      <c r="H4602" s="35">
        <v>1.05299834958879</v>
      </c>
      <c r="I4602" s="34">
        <v>9.8098044652183705E-2</v>
      </c>
      <c r="J4602" s="34">
        <v>3.0597898036492099E-2</v>
      </c>
      <c r="K4602" s="36">
        <f>Inputs!$B$12*(1+$B4602)^4</f>
        <v>130429.23753984801</v>
      </c>
      <c r="L4602" s="36">
        <f t="shared" si="710"/>
        <v>17303.544074396508</v>
      </c>
      <c r="M4602" s="36">
        <f t="shared" si="711"/>
        <v>221115.35206212816</v>
      </c>
      <c r="N4602" s="37">
        <f>M4602/Inputs!$B$6</f>
        <v>337.06608546056123</v>
      </c>
      <c r="O4602" s="38">
        <f>IF(N4602&gt;Inputs!$B$4,1,0)</f>
        <v>0</v>
      </c>
      <c r="P4602" s="34">
        <f t="shared" si="712"/>
        <v>6.7500146615691606E-2</v>
      </c>
      <c r="Q4602" s="36">
        <f>Inputs!$B$12*(1+$B4602)^0*$C4602+Inputs!$B$29*(1+$D4602)^0*Inputs!$B$19+Inputs!$B$30*(1+$E4602)^0*Inputs!$B$20+Inputs!$B$31*(1+$F4602)^0*Inputs!$B$21+Inputs!$B$22*(1+Inputs!$B$23)^0</f>
        <v>13118.329148856432</v>
      </c>
      <c r="R4602" s="36">
        <f>Inputs!$B$12*(1+$B4602)^1*$C4602+Inputs!$B$29*(1+$D4602)^1*Inputs!$B$19+Inputs!$B$30*(1+$E4602)^1*Inputs!$B$20+Inputs!$B$31*(1+$F4602)^1*Inputs!$B$21+Inputs!$B$22*(1+Inputs!$B$23)^1</f>
        <v>14559.070634211817</v>
      </c>
      <c r="S4602" s="36">
        <f>Inputs!$B$12*(1+$B4602)^2*$C4602+Inputs!$B$29*(1+$D4602)^2*Inputs!$B$19+Inputs!$B$30*(1+$E4602)^2*Inputs!$B$20+Inputs!$B$31*(1+$F4602)^2*Inputs!$B$21+Inputs!$B$22*(1+Inputs!$B$23)^2</f>
        <v>16251.243156284021</v>
      </c>
      <c r="T4602" s="36">
        <f>Inputs!$B$12*(1+$B4602)^3*$C4602+Inputs!$B$29*(1+$D4602)^3*Inputs!$B$19+Inputs!$B$30*(1+$E4602)^3*Inputs!$B$20+Inputs!$B$31*(1+$F4602)^3*Inputs!$B$21+Inputs!$B$22*(1+Inputs!$B$23)^3</f>
        <v>18245.946617597721</v>
      </c>
      <c r="U4602" s="36">
        <f>Inputs!$B$12*(1+$B4602)^4*$C4602+Inputs!$B$29*(1+$D4602)^4*Inputs!$B$19+Inputs!$B$30*(1+$E4602)^4*Inputs!$B$20+Inputs!$B$31*(1+$F4602)^4*Inputs!$B$21+Inputs!$B$22*(1+Inputs!$B$23)^4</f>
        <v>20605.077664356679</v>
      </c>
      <c r="V4602" s="35">
        <f>Inputs!$B$13/(Q4602*(1-$G4602))</f>
        <v>1.2101022404107822</v>
      </c>
      <c r="W4602" s="36">
        <f>Inputs!$B$13</f>
        <v>12660</v>
      </c>
      <c r="X4602" s="36">
        <f t="shared" si="713"/>
        <v>13594.374431974245</v>
      </c>
      <c r="Y4602" s="36">
        <f t="shared" si="714"/>
        <v>14665.388346321688</v>
      </c>
      <c r="Z4602" s="36">
        <f t="shared" si="715"/>
        <v>15893.927998533618</v>
      </c>
      <c r="AA4602" s="36">
        <f t="shared" si="716"/>
        <v>17303.544074396508</v>
      </c>
      <c r="AB4602" s="36">
        <f t="shared" si="717"/>
        <v>55647.355492492941</v>
      </c>
      <c r="AC4602" s="36">
        <f t="shared" si="718"/>
        <v>264191.96173285414</v>
      </c>
      <c r="AD4602" s="36">
        <f t="shared" si="719"/>
        <v>165467.99656963523</v>
      </c>
    </row>
    <row r="4603" spans="1:30" ht="14.25" customHeight="1" x14ac:dyDescent="0.25">
      <c r="A4603" s="16">
        <v>4587</v>
      </c>
      <c r="B4603" s="34">
        <v>0.33279421400358</v>
      </c>
      <c r="C4603" s="34">
        <v>6.8697792578985103E-2</v>
      </c>
      <c r="D4603" s="34">
        <v>8.9553432011802801E-3</v>
      </c>
      <c r="E4603" s="34">
        <v>6.5444536942245904E-2</v>
      </c>
      <c r="F4603" s="34">
        <v>1.9537841439767601E-2</v>
      </c>
      <c r="G4603" s="34">
        <v>0.16728709697104699</v>
      </c>
      <c r="H4603" s="35">
        <v>0.96201404278478497</v>
      </c>
      <c r="I4603" s="34">
        <v>8.8110355357928202E-2</v>
      </c>
      <c r="J4603" s="34">
        <v>2.36662669719295E-2</v>
      </c>
      <c r="K4603" s="36">
        <f>Inputs!$B$12*(1+$B4603)^4</f>
        <v>189323.11659878754</v>
      </c>
      <c r="L4603" s="36">
        <f t="shared" si="710"/>
        <v>17581.252520373215</v>
      </c>
      <c r="M4603" s="36">
        <f t="shared" si="711"/>
        <v>240267.69857362224</v>
      </c>
      <c r="N4603" s="37">
        <f>M4603/Inputs!$B$6</f>
        <v>366.26173563052168</v>
      </c>
      <c r="O4603" s="38">
        <f>IF(N4603&gt;Inputs!$B$4,1,0)</f>
        <v>0</v>
      </c>
      <c r="P4603" s="34">
        <f t="shared" si="712"/>
        <v>6.4444088385998702E-2</v>
      </c>
      <c r="Q4603" s="36">
        <f>Inputs!$B$12*(1+$B4603)^0*$C4603+Inputs!$B$29*(1+$D4603)^0*Inputs!$B$19+Inputs!$B$30*(1+$E4603)^0*Inputs!$B$20+Inputs!$B$31*(1+$F4603)^0*Inputs!$B$21+Inputs!$B$22*(1+Inputs!$B$23)^0</f>
        <v>12143.911582166027</v>
      </c>
      <c r="R4603" s="36">
        <f>Inputs!$B$12*(1+$B4603)^1*$C4603+Inputs!$B$29*(1+$D4603)^1*Inputs!$B$19+Inputs!$B$30*(1+$E4603)^1*Inputs!$B$20+Inputs!$B$31*(1+$F4603)^1*Inputs!$B$21+Inputs!$B$22*(1+Inputs!$B$23)^1</f>
        <v>13728.646088383566</v>
      </c>
      <c r="S4603" s="36">
        <f>Inputs!$B$12*(1+$B4603)^2*$C4603+Inputs!$B$29*(1+$D4603)^2*Inputs!$B$19+Inputs!$B$30*(1+$E4603)^2*Inputs!$B$20+Inputs!$B$31*(1+$F4603)^2*Inputs!$B$21+Inputs!$B$22*(1+Inputs!$B$23)^2</f>
        <v>15780.554515484015</v>
      </c>
      <c r="T4603" s="36">
        <f>Inputs!$B$12*(1+$B4603)^3*$C4603+Inputs!$B$29*(1+$D4603)^3*Inputs!$B$19+Inputs!$B$30*(1+$E4603)^3*Inputs!$B$20+Inputs!$B$31*(1+$F4603)^3*Inputs!$B$21+Inputs!$B$22*(1+Inputs!$B$23)^3</f>
        <v>18452.236658413494</v>
      </c>
      <c r="U4603" s="36">
        <f>Inputs!$B$12*(1+$B4603)^4*$C4603+Inputs!$B$29*(1+$D4603)^4*Inputs!$B$19+Inputs!$B$30*(1+$E4603)^4*Inputs!$B$20+Inputs!$B$31*(1+$F4603)^4*Inputs!$B$21+Inputs!$B$22*(1+Inputs!$B$23)^4</f>
        <v>21946.896016979925</v>
      </c>
      <c r="V4603" s="35">
        <f>Inputs!$B$13/(Q4603*(1-$G4603))</f>
        <v>1.2519293324086653</v>
      </c>
      <c r="W4603" s="36">
        <f>Inputs!$B$13</f>
        <v>12660</v>
      </c>
      <c r="X4603" s="36">
        <f t="shared" si="713"/>
        <v>13483.502690874639</v>
      </c>
      <c r="Y4603" s="36">
        <f t="shared" si="714"/>
        <v>14546.351153741945</v>
      </c>
      <c r="Z4603" s="36">
        <f t="shared" si="715"/>
        <v>15895.412762550377</v>
      </c>
      <c r="AA4603" s="36">
        <f t="shared" si="716"/>
        <v>17581.252520373215</v>
      </c>
      <c r="AB4603" s="36">
        <f t="shared" si="717"/>
        <v>57179.478689248725</v>
      </c>
      <c r="AC4603" s="36">
        <f t="shared" si="718"/>
        <v>279270.53647532739</v>
      </c>
      <c r="AD4603" s="36">
        <f t="shared" si="719"/>
        <v>183088.21988437351</v>
      </c>
    </row>
    <row r="4604" spans="1:30" ht="14.25" customHeight="1" x14ac:dyDescent="0.25">
      <c r="A4604" s="16">
        <v>4588</v>
      </c>
      <c r="B4604" s="34">
        <v>0.51784291749567801</v>
      </c>
      <c r="C4604" s="34">
        <v>6.1454951194508001E-2</v>
      </c>
      <c r="D4604" s="34">
        <v>3.26262360850701E-2</v>
      </c>
      <c r="E4604" s="34">
        <v>2.8932396223601099E-2</v>
      </c>
      <c r="F4604" s="34">
        <v>3.1761435556051298E-3</v>
      </c>
      <c r="G4604" s="34">
        <v>0.181752109343158</v>
      </c>
      <c r="H4604" s="35">
        <v>1.0964362765337901</v>
      </c>
      <c r="I4604" s="34">
        <v>9.7686814222930796E-2</v>
      </c>
      <c r="J4604" s="34">
        <v>2.3368937643808801E-2</v>
      </c>
      <c r="K4604" s="36">
        <f>Inputs!$B$12*(1+$B4604)^4</f>
        <v>318462.693745884</v>
      </c>
      <c r="L4604" s="36">
        <f t="shared" si="710"/>
        <v>25225.806289099502</v>
      </c>
      <c r="M4604" s="36">
        <f t="shared" si="711"/>
        <v>283521.23252812924</v>
      </c>
      <c r="N4604" s="37">
        <f>M4604/Inputs!$B$6</f>
        <v>432.19700080507505</v>
      </c>
      <c r="O4604" s="38">
        <f>IF(N4604&gt;Inputs!$B$4,1,0)</f>
        <v>1</v>
      </c>
      <c r="P4604" s="34">
        <f t="shared" si="712"/>
        <v>7.4317876579121991E-2</v>
      </c>
      <c r="Q4604" s="36">
        <f>Inputs!$B$12*(1+$B4604)^0*$C4604+Inputs!$B$29*(1+$D4604)^0*Inputs!$B$19+Inputs!$B$30*(1+$E4604)^0*Inputs!$B$20+Inputs!$B$31*(1+$F4604)^0*Inputs!$B$21+Inputs!$B$22*(1+Inputs!$B$23)^0</f>
        <v>11709.341099097401</v>
      </c>
      <c r="R4604" s="36">
        <f>Inputs!$B$12*(1+$B4604)^1*$C4604+Inputs!$B$29*(1+$D4604)^1*Inputs!$B$19+Inputs!$B$30*(1+$E4604)^1*Inputs!$B$20+Inputs!$B$31*(1+$F4604)^1*Inputs!$B$21+Inputs!$B$22*(1+Inputs!$B$23)^1</f>
        <v>13744.37259316046</v>
      </c>
      <c r="S4604" s="36">
        <f>Inputs!$B$12*(1+$B4604)^2*$C4604+Inputs!$B$29*(1+$D4604)^2*Inputs!$B$19+Inputs!$B$30*(1+$E4604)^2*Inputs!$B$20+Inputs!$B$31*(1+$F4604)^2*Inputs!$B$21+Inputs!$B$22*(1+Inputs!$B$23)^2</f>
        <v>16771.7827729864</v>
      </c>
      <c r="T4604" s="36">
        <f>Inputs!$B$12*(1+$B4604)^3*$C4604+Inputs!$B$29*(1+$D4604)^3*Inputs!$B$19+Inputs!$B$30*(1+$E4604)^3*Inputs!$B$20+Inputs!$B$31*(1+$F4604)^3*Inputs!$B$21+Inputs!$B$22*(1+Inputs!$B$23)^3</f>
        <v>21303.723115482171</v>
      </c>
      <c r="U4604" s="36">
        <f>Inputs!$B$12*(1+$B4604)^4*$C4604+Inputs!$B$29*(1+$D4604)^4*Inputs!$B$19+Inputs!$B$30*(1+$E4604)^4*Inputs!$B$20+Inputs!$B$31*(1+$F4604)^4*Inputs!$B$21+Inputs!$B$22*(1+Inputs!$B$23)^4</f>
        <v>28117.504019296357</v>
      </c>
      <c r="V4604" s="35">
        <f>Inputs!$B$13/(Q4604*(1-$G4604))</f>
        <v>1.3213453900123078</v>
      </c>
      <c r="W4604" s="36">
        <f>Inputs!$B$13</f>
        <v>12660</v>
      </c>
      <c r="X4604" s="36">
        <f t="shared" si="713"/>
        <v>14227.902731111051</v>
      </c>
      <c r="Y4604" s="36">
        <f t="shared" si="714"/>
        <v>16590.184187806182</v>
      </c>
      <c r="Z4604" s="36">
        <f t="shared" si="715"/>
        <v>20092.915838338282</v>
      </c>
      <c r="AA4604" s="36">
        <f t="shared" si="716"/>
        <v>25225.806289099502</v>
      </c>
      <c r="AB4604" s="36">
        <f t="shared" si="717"/>
        <v>65553.72505835889</v>
      </c>
      <c r="AC4604" s="36">
        <f t="shared" si="718"/>
        <v>347363.35013286053</v>
      </c>
      <c r="AD4604" s="36">
        <f t="shared" si="719"/>
        <v>217967.50746977038</v>
      </c>
    </row>
    <row r="4605" spans="1:30" ht="14.25" customHeight="1" x14ac:dyDescent="0.25">
      <c r="A4605" s="16">
        <v>4589</v>
      </c>
      <c r="B4605" s="34">
        <v>0.30705468151312598</v>
      </c>
      <c r="C4605" s="34">
        <v>9.7226113384812102E-2</v>
      </c>
      <c r="D4605" s="34">
        <v>2.6154899657566299E-2</v>
      </c>
      <c r="E4605" s="34">
        <v>2.1263583023559501E-2</v>
      </c>
      <c r="F4605" s="34">
        <v>2.0729884075625201E-2</v>
      </c>
      <c r="G4605" s="34">
        <v>0.20296835887690101</v>
      </c>
      <c r="H4605" s="35">
        <v>1.07176665821614</v>
      </c>
      <c r="I4605" s="34">
        <v>8.9127432397260301E-2</v>
      </c>
      <c r="J4605" s="34">
        <v>2.18827693107362E-2</v>
      </c>
      <c r="K4605" s="36">
        <f>Inputs!$B$12*(1+$B4605)^4</f>
        <v>175116.18133482378</v>
      </c>
      <c r="L4605" s="36">
        <f t="shared" si="710"/>
        <v>21974.744401495915</v>
      </c>
      <c r="M4605" s="36">
        <f t="shared" si="711"/>
        <v>281698.44104851084</v>
      </c>
      <c r="N4605" s="37">
        <f>M4605/Inputs!$B$6</f>
        <v>429.41835525687628</v>
      </c>
      <c r="O4605" s="38">
        <f>IF(N4605&gt;Inputs!$B$4,1,0)</f>
        <v>1</v>
      </c>
      <c r="P4605" s="34">
        <f t="shared" si="712"/>
        <v>6.7244663086524104E-2</v>
      </c>
      <c r="Q4605" s="36">
        <f>Inputs!$B$12*(1+$B4605)^0*$C4605+Inputs!$B$29*(1+$D4605)^0*Inputs!$B$19+Inputs!$B$30*(1+$E4605)^0*Inputs!$B$20+Inputs!$B$31*(1+$F4605)^0*Inputs!$B$21+Inputs!$B$22*(1+Inputs!$B$23)^0</f>
        <v>13855.610830515649</v>
      </c>
      <c r="R4605" s="36">
        <f>Inputs!$B$12*(1+$B4605)^1*$C4605+Inputs!$B$29*(1+$D4605)^1*Inputs!$B$19+Inputs!$B$30*(1+$E4605)^1*Inputs!$B$20+Inputs!$B$31*(1+$F4605)^1*Inputs!$B$21+Inputs!$B$22*(1+Inputs!$B$23)^1</f>
        <v>15811.045463747978</v>
      </c>
      <c r="S4605" s="36">
        <f>Inputs!$B$12*(1+$B4605)^2*$C4605+Inputs!$B$29*(1+$D4605)^2*Inputs!$B$19+Inputs!$B$30*(1+$E4605)^2*Inputs!$B$20+Inputs!$B$31*(1+$F4605)^2*Inputs!$B$21+Inputs!$B$22*(1+Inputs!$B$23)^2</f>
        <v>18319.744799151973</v>
      </c>
      <c r="T4605" s="36">
        <f>Inputs!$B$12*(1+$B4605)^3*$C4605+Inputs!$B$29*(1+$D4605)^3*Inputs!$B$19+Inputs!$B$30*(1+$E4605)^3*Inputs!$B$20+Inputs!$B$31*(1+$F4605)^3*Inputs!$B$21+Inputs!$B$22*(1+Inputs!$B$23)^3</f>
        <v>21550.651310791</v>
      </c>
      <c r="U4605" s="36">
        <f>Inputs!$B$12*(1+$B4605)^4*$C4605+Inputs!$B$29*(1+$D4605)^4*Inputs!$B$19+Inputs!$B$30*(1+$E4605)^4*Inputs!$B$20+Inputs!$B$31*(1+$F4605)^4*Inputs!$B$21+Inputs!$B$22*(1+Inputs!$B$23)^4</f>
        <v>25724.564267765174</v>
      </c>
      <c r="V4605" s="35">
        <f>Inputs!$B$13/(Q4605*(1-$G4605))</f>
        <v>1.1463902042496641</v>
      </c>
      <c r="W4605" s="36">
        <f>Inputs!$B$13</f>
        <v>12660</v>
      </c>
      <c r="X4605" s="36">
        <f t="shared" si="713"/>
        <v>14211.599061425191</v>
      </c>
      <c r="Y4605" s="36">
        <f t="shared" si="714"/>
        <v>16194.115841886483</v>
      </c>
      <c r="Z4605" s="36">
        <f t="shared" si="715"/>
        <v>18729.698430850149</v>
      </c>
      <c r="AA4605" s="36">
        <f t="shared" si="716"/>
        <v>21974.744401495915</v>
      </c>
      <c r="AB4605" s="36">
        <f t="shared" si="717"/>
        <v>63790.226790331471</v>
      </c>
      <c r="AC4605" s="36">
        <f t="shared" si="718"/>
        <v>333938.95713333372</v>
      </c>
      <c r="AD4605" s="36">
        <f t="shared" si="719"/>
        <v>217908.21425817936</v>
      </c>
    </row>
    <row r="4606" spans="1:30" ht="14.25" customHeight="1" x14ac:dyDescent="0.25">
      <c r="A4606" s="16">
        <v>4590</v>
      </c>
      <c r="B4606" s="34">
        <v>0.27936789207813401</v>
      </c>
      <c r="C4606" s="34">
        <v>9.7097765450145299E-2</v>
      </c>
      <c r="D4606" s="34">
        <v>4.7210952827324203E-2</v>
      </c>
      <c r="E4606" s="34">
        <v>5.8088643446437001E-2</v>
      </c>
      <c r="F4606" s="34">
        <v>-3.5047151673772499E-3</v>
      </c>
      <c r="G4606" s="34">
        <v>0.20181779264275701</v>
      </c>
      <c r="H4606" s="35">
        <v>1.06727787520458</v>
      </c>
      <c r="I4606" s="34">
        <v>9.2109852232236E-2</v>
      </c>
      <c r="J4606" s="34">
        <v>1.9591935045626001E-2</v>
      </c>
      <c r="K4606" s="36">
        <f>Inputs!$B$12*(1+$B4606)^4</f>
        <v>160743.35885853582</v>
      </c>
      <c r="L4606" s="36">
        <f t="shared" si="710"/>
        <v>20941.68709441863</v>
      </c>
      <c r="M4606" s="36">
        <f t="shared" si="711"/>
        <v>251377.35510669826</v>
      </c>
      <c r="N4606" s="37">
        <f>M4606/Inputs!$B$6</f>
        <v>383.19718766264981</v>
      </c>
      <c r="O4606" s="38">
        <f>IF(N4606&gt;Inputs!$B$4,1,0)</f>
        <v>0</v>
      </c>
      <c r="P4606" s="34">
        <f t="shared" si="712"/>
        <v>7.2517917186609993E-2</v>
      </c>
      <c r="Q4606" s="36">
        <f>Inputs!$B$12*(1+$B4606)^0*$C4606+Inputs!$B$29*(1+$D4606)^0*Inputs!$B$19+Inputs!$B$30*(1+$E4606)^0*Inputs!$B$20+Inputs!$B$31*(1+$F4606)^0*Inputs!$B$21+Inputs!$B$22*(1+Inputs!$B$23)^0</f>
        <v>13847.90995443564</v>
      </c>
      <c r="R4606" s="36">
        <f>Inputs!$B$12*(1+$B4606)^1*$C4606+Inputs!$B$29*(1+$D4606)^1*Inputs!$B$19+Inputs!$B$30*(1+$E4606)^1*Inputs!$B$20+Inputs!$B$31*(1+$F4606)^1*Inputs!$B$21+Inputs!$B$22*(1+Inputs!$B$23)^1</f>
        <v>15692.213949621851</v>
      </c>
      <c r="S4606" s="36">
        <f>Inputs!$B$12*(1+$B4606)^2*$C4606+Inputs!$B$29*(1+$D4606)^2*Inputs!$B$19+Inputs!$B$30*(1+$E4606)^2*Inputs!$B$20+Inputs!$B$31*(1+$F4606)^2*Inputs!$B$21+Inputs!$B$22*(1+Inputs!$B$23)^2</f>
        <v>18005.014505514428</v>
      </c>
      <c r="T4606" s="36">
        <f>Inputs!$B$12*(1+$B4606)^3*$C4606+Inputs!$B$29*(1+$D4606)^3*Inputs!$B$19+Inputs!$B$30*(1+$E4606)^3*Inputs!$B$20+Inputs!$B$31*(1+$F4606)^3*Inputs!$B$21+Inputs!$B$22*(1+Inputs!$B$23)^3</f>
        <v>20914.113714516541</v>
      </c>
      <c r="U4606" s="36">
        <f>Inputs!$B$12*(1+$B4606)^4*$C4606+Inputs!$B$29*(1+$D4606)^4*Inputs!$B$19+Inputs!$B$30*(1+$E4606)^4*Inputs!$B$20+Inputs!$B$31*(1+$F4606)^4*Inputs!$B$21+Inputs!$B$22*(1+Inputs!$B$23)^4</f>
        <v>24582.843544981322</v>
      </c>
      <c r="V4606" s="35">
        <f>Inputs!$B$13/(Q4606*(1-$G4606))</f>
        <v>1.1453742950881582</v>
      </c>
      <c r="W4606" s="36">
        <f>Inputs!$B$13</f>
        <v>12660</v>
      </c>
      <c r="X4606" s="36">
        <f t="shared" si="713"/>
        <v>14101.550555049029</v>
      </c>
      <c r="Y4606" s="36">
        <f t="shared" si="714"/>
        <v>15899.324398657531</v>
      </c>
      <c r="Z4606" s="36">
        <f t="shared" si="715"/>
        <v>18142.282640606827</v>
      </c>
      <c r="AA4606" s="36">
        <f t="shared" si="716"/>
        <v>20941.68709441863</v>
      </c>
      <c r="AB4606" s="36">
        <f t="shared" si="717"/>
        <v>61854.709340258036</v>
      </c>
      <c r="AC4606" s="36">
        <f t="shared" si="718"/>
        <v>294437.2383555001</v>
      </c>
      <c r="AD4606" s="36">
        <f t="shared" si="719"/>
        <v>189522.64576644023</v>
      </c>
    </row>
    <row r="4607" spans="1:30" ht="14.25" customHeight="1" x14ac:dyDescent="0.25">
      <c r="A4607" s="16">
        <v>4591</v>
      </c>
      <c r="B4607" s="34">
        <v>0.16551029511031001</v>
      </c>
      <c r="C4607" s="34">
        <v>8.5552996140243295E-2</v>
      </c>
      <c r="D4607" s="34">
        <v>2.93956901792083E-2</v>
      </c>
      <c r="E4607" s="34">
        <v>3.46019989420812E-2</v>
      </c>
      <c r="F4607" s="34">
        <v>2.94592543532586E-2</v>
      </c>
      <c r="G4607" s="34">
        <v>0.19152362994747499</v>
      </c>
      <c r="H4607" s="35">
        <v>0.99978891474321097</v>
      </c>
      <c r="I4607" s="34">
        <v>0.10391814286770699</v>
      </c>
      <c r="J4607" s="34">
        <v>2.48274778463312E-2</v>
      </c>
      <c r="K4607" s="36">
        <f>Inputs!$B$12*(1+$B4607)^4</f>
        <v>110717.35615148826</v>
      </c>
      <c r="L4607" s="36">
        <f t="shared" si="710"/>
        <v>14979.968453187703</v>
      </c>
      <c r="M4607" s="36">
        <f t="shared" si="711"/>
        <v>169655.90527744664</v>
      </c>
      <c r="N4607" s="37">
        <f>M4607/Inputs!$B$6</f>
        <v>258.62180682537598</v>
      </c>
      <c r="O4607" s="38">
        <f>IF(N4607&gt;Inputs!$B$4,1,0)</f>
        <v>0</v>
      </c>
      <c r="P4607" s="34">
        <f t="shared" si="712"/>
        <v>7.9090665021375794E-2</v>
      </c>
      <c r="Q4607" s="36">
        <f>Inputs!$B$12*(1+$B4607)^0*$C4607+Inputs!$B$29*(1+$D4607)^0*Inputs!$B$19+Inputs!$B$30*(1+$E4607)^0*Inputs!$B$20+Inputs!$B$31*(1+$F4607)^0*Inputs!$B$21+Inputs!$B$22*(1+Inputs!$B$23)^0</f>
        <v>13155.223795841521</v>
      </c>
      <c r="R4607" s="36">
        <f>Inputs!$B$12*(1+$B4607)^1*$C4607+Inputs!$B$29*(1+$D4607)^1*Inputs!$B$19+Inputs!$B$30*(1+$E4607)^1*Inputs!$B$20+Inputs!$B$31*(1+$F4607)^1*Inputs!$B$21+Inputs!$B$22*(1+Inputs!$B$23)^1</f>
        <v>14252.597813316905</v>
      </c>
      <c r="S4607" s="36">
        <f>Inputs!$B$12*(1+$B4607)^2*$C4607+Inputs!$B$29*(1+$D4607)^2*Inputs!$B$19+Inputs!$B$30*(1+$E4607)^2*Inputs!$B$20+Inputs!$B$31*(1+$F4607)^2*Inputs!$B$21+Inputs!$B$22*(1+Inputs!$B$23)^2</f>
        <v>15498.291044895916</v>
      </c>
      <c r="T4607" s="36">
        <f>Inputs!$B$12*(1+$B4607)^3*$C4607+Inputs!$B$29*(1+$D4607)^3*Inputs!$B$19+Inputs!$B$30*(1+$E4607)^3*Inputs!$B$20+Inputs!$B$31*(1+$F4607)^3*Inputs!$B$21+Inputs!$B$22*(1+Inputs!$B$23)^3</f>
        <v>16915.818051168964</v>
      </c>
      <c r="U4607" s="36">
        <f>Inputs!$B$12*(1+$B4607)^4*$C4607+Inputs!$B$29*(1+$D4607)^4*Inputs!$B$19+Inputs!$B$30*(1+$E4607)^4*Inputs!$B$20+Inputs!$B$31*(1+$F4607)^4*Inputs!$B$21+Inputs!$B$22*(1+Inputs!$B$23)^4</f>
        <v>18532.552992618785</v>
      </c>
      <c r="V4607" s="35">
        <f>Inputs!$B$13/(Q4607*(1-$G4607))</f>
        <v>1.1903320685908754</v>
      </c>
      <c r="W4607" s="36">
        <f>Inputs!$B$13</f>
        <v>12660</v>
      </c>
      <c r="X4607" s="36">
        <f t="shared" si="713"/>
        <v>13167.161875488275</v>
      </c>
      <c r="Y4607" s="36">
        <f t="shared" si="714"/>
        <v>13721.110244878768</v>
      </c>
      <c r="Z4607" s="36">
        <f t="shared" si="715"/>
        <v>14324.621273349378</v>
      </c>
      <c r="AA4607" s="36">
        <f t="shared" si="716"/>
        <v>14979.968453187703</v>
      </c>
      <c r="AB4607" s="36">
        <f t="shared" si="717"/>
        <v>51255.802962610855</v>
      </c>
      <c r="AC4607" s="36">
        <f t="shared" si="718"/>
        <v>194104.87045403922</v>
      </c>
      <c r="AD4607" s="36">
        <f t="shared" si="719"/>
        <v>118400.10231483579</v>
      </c>
    </row>
    <row r="4608" spans="1:30" ht="14.25" customHeight="1" x14ac:dyDescent="0.25">
      <c r="A4608" s="16">
        <v>4592</v>
      </c>
      <c r="B4608" s="34">
        <v>0.42136992507897397</v>
      </c>
      <c r="C4608" s="34">
        <v>9.3048339203990901E-2</v>
      </c>
      <c r="D4608" s="34">
        <v>3.9452605265717901E-2</v>
      </c>
      <c r="E4608" s="34">
        <v>4.5822713546920898E-2</v>
      </c>
      <c r="F4608" s="34">
        <v>9.9234201221233501E-3</v>
      </c>
      <c r="G4608" s="34">
        <v>0.15431061550140199</v>
      </c>
      <c r="H4608" s="35">
        <v>1.0886960984243499</v>
      </c>
      <c r="I4608" s="34">
        <v>9.56029113043564E-2</v>
      </c>
      <c r="J4608" s="34">
        <v>2.49821966821894E-2</v>
      </c>
      <c r="K4608" s="36">
        <f>Inputs!$B$12*(1+$B4608)^4</f>
        <v>244894.89838607618</v>
      </c>
      <c r="L4608" s="36">
        <f t="shared" si="710"/>
        <v>29229.596527651003</v>
      </c>
      <c r="M4608" s="36">
        <f t="shared" si="711"/>
        <v>341081.52913775755</v>
      </c>
      <c r="N4608" s="37">
        <f>M4608/Inputs!$B$6</f>
        <v>519.94135539292313</v>
      </c>
      <c r="O4608" s="38">
        <f>IF(N4608&gt;Inputs!$B$4,1,0)</f>
        <v>1</v>
      </c>
      <c r="P4608" s="34">
        <f t="shared" si="712"/>
        <v>7.0620714622167E-2</v>
      </c>
      <c r="Q4608" s="36">
        <f>Inputs!$B$12*(1+$B4608)^0*$C4608+Inputs!$B$29*(1+$D4608)^0*Inputs!$B$19+Inputs!$B$30*(1+$E4608)^0*Inputs!$B$20+Inputs!$B$31*(1+$F4608)^0*Inputs!$B$21+Inputs!$B$22*(1+Inputs!$B$23)^0</f>
        <v>13604.944379666376</v>
      </c>
      <c r="R4608" s="36">
        <f>Inputs!$B$12*(1+$B4608)^1*$C4608+Inputs!$B$29*(1+$D4608)^1*Inputs!$B$19+Inputs!$B$30*(1+$E4608)^1*Inputs!$B$20+Inputs!$B$31*(1+$F4608)^1*Inputs!$B$21+Inputs!$B$22*(1+Inputs!$B$23)^1</f>
        <v>16178.370281379899</v>
      </c>
      <c r="S4608" s="36">
        <f>Inputs!$B$12*(1+$B4608)^2*$C4608+Inputs!$B$29*(1+$D4608)^2*Inputs!$B$19+Inputs!$B$30*(1+$E4608)^2*Inputs!$B$20+Inputs!$B$31*(1+$F4608)^2*Inputs!$B$21+Inputs!$B$22*(1+Inputs!$B$23)^2</f>
        <v>19751.834719719547</v>
      </c>
      <c r="T4608" s="36">
        <f>Inputs!$B$12*(1+$B4608)^3*$C4608+Inputs!$B$29*(1+$D4608)^3*Inputs!$B$19+Inputs!$B$30*(1+$E4608)^3*Inputs!$B$20+Inputs!$B$31*(1+$F4608)^3*Inputs!$B$21+Inputs!$B$22*(1+Inputs!$B$23)^3</f>
        <v>24743.410649404868</v>
      </c>
      <c r="U4608" s="36">
        <f>Inputs!$B$12*(1+$B4608)^4*$C4608+Inputs!$B$29*(1+$D4608)^4*Inputs!$B$19+Inputs!$B$30*(1+$E4608)^4*Inputs!$B$20+Inputs!$B$31*(1+$F4608)^4*Inputs!$B$21+Inputs!$B$22*(1+Inputs!$B$23)^4</f>
        <v>31747.188811985987</v>
      </c>
      <c r="V4608" s="35">
        <f>Inputs!$B$13/(Q4608*(1-$G4608))</f>
        <v>1.1003378591363702</v>
      </c>
      <c r="W4608" s="36">
        <f>Inputs!$B$13</f>
        <v>12660</v>
      </c>
      <c r="X4608" s="36">
        <f t="shared" si="713"/>
        <v>15014.865871170012</v>
      </c>
      <c r="Y4608" s="36">
        <f t="shared" si="714"/>
        <v>18282.720710450809</v>
      </c>
      <c r="Z4608" s="36">
        <f t="shared" si="715"/>
        <v>22842.128502893185</v>
      </c>
      <c r="AA4608" s="36">
        <f t="shared" si="716"/>
        <v>29229.596527651003</v>
      </c>
      <c r="AB4608" s="36">
        <f t="shared" si="717"/>
        <v>72336.06278307618</v>
      </c>
      <c r="AC4608" s="36">
        <f t="shared" si="718"/>
        <v>424235.52660626569</v>
      </c>
      <c r="AD4608" s="36">
        <f t="shared" si="719"/>
        <v>268745.46635468135</v>
      </c>
    </row>
    <row r="4609" spans="1:30" ht="14.25" customHeight="1" x14ac:dyDescent="0.25">
      <c r="A4609" s="16">
        <v>4593</v>
      </c>
      <c r="B4609" s="34">
        <v>0.24060808175286399</v>
      </c>
      <c r="C4609" s="34">
        <v>7.1327480532879101E-2</v>
      </c>
      <c r="D4609" s="34">
        <v>4.3470600458177903E-2</v>
      </c>
      <c r="E4609" s="34">
        <v>7.2264167960824799E-2</v>
      </c>
      <c r="F4609" s="34">
        <v>9.8004765705962705E-6</v>
      </c>
      <c r="G4609" s="34">
        <v>0.178275316860074</v>
      </c>
      <c r="H4609" s="35">
        <v>1.0165142135465299</v>
      </c>
      <c r="I4609" s="34">
        <v>0.100944883159339</v>
      </c>
      <c r="J4609" s="34">
        <v>1.9784572206297001E-2</v>
      </c>
      <c r="K4609" s="36">
        <f>Inputs!$B$12*(1+$B4609)^4</f>
        <v>142131.28232763932</v>
      </c>
      <c r="L4609" s="36">
        <f t="shared" si="710"/>
        <v>16114.219494632956</v>
      </c>
      <c r="M4609" s="36">
        <f t="shared" si="711"/>
        <v>178448.29967083203</v>
      </c>
      <c r="N4609" s="37">
        <f>M4609/Inputs!$B$6</f>
        <v>272.02484705919517</v>
      </c>
      <c r="O4609" s="38">
        <f>IF(N4609&gt;Inputs!$B$4,1,0)</f>
        <v>0</v>
      </c>
      <c r="P4609" s="34">
        <f t="shared" si="712"/>
        <v>8.1160310953041992E-2</v>
      </c>
      <c r="Q4609" s="36">
        <f>Inputs!$B$12*(1+$B4609)^0*$C4609+Inputs!$B$29*(1+$D4609)^0*Inputs!$B$19+Inputs!$B$30*(1+$E4609)^0*Inputs!$B$20+Inputs!$B$31*(1+$F4609)^0*Inputs!$B$21+Inputs!$B$22*(1+Inputs!$B$23)^0</f>
        <v>12301.692859399667</v>
      </c>
      <c r="R4609" s="36">
        <f>Inputs!$B$12*(1+$B4609)^1*$C4609+Inputs!$B$29*(1+$D4609)^1*Inputs!$B$19+Inputs!$B$30*(1+$E4609)^1*Inputs!$B$20+Inputs!$B$31*(1+$F4609)^1*Inputs!$B$21+Inputs!$B$22*(1+Inputs!$B$23)^1</f>
        <v>13587.262042502671</v>
      </c>
      <c r="S4609" s="36">
        <f>Inputs!$B$12*(1+$B4609)^2*$C4609+Inputs!$B$29*(1+$D4609)^2*Inputs!$B$19+Inputs!$B$30*(1+$E4609)^2*Inputs!$B$20+Inputs!$B$31*(1+$F4609)^2*Inputs!$B$21+Inputs!$B$22*(1+Inputs!$B$23)^2</f>
        <v>15137.862582236845</v>
      </c>
      <c r="T4609" s="36">
        <f>Inputs!$B$12*(1+$B4609)^3*$C4609+Inputs!$B$29*(1+$D4609)^3*Inputs!$B$19+Inputs!$B$30*(1+$E4609)^3*Inputs!$B$20+Inputs!$B$31*(1+$F4609)^3*Inputs!$B$21+Inputs!$B$22*(1+Inputs!$B$23)^3</f>
        <v>17014.263379015269</v>
      </c>
      <c r="U4609" s="36">
        <f>Inputs!$B$12*(1+$B4609)^4*$C4609+Inputs!$B$29*(1+$D4609)^4*Inputs!$B$19+Inputs!$B$30*(1+$E4609)^4*Inputs!$B$20+Inputs!$B$31*(1+$F4609)^4*Inputs!$B$21+Inputs!$B$22*(1+Inputs!$B$23)^4</f>
        <v>19291.655003896467</v>
      </c>
      <c r="V4609" s="35">
        <f>Inputs!$B$13/(Q4609*(1-$G4609))</f>
        <v>1.2523983692191074</v>
      </c>
      <c r="W4609" s="36">
        <f>Inputs!$B$13</f>
        <v>12660</v>
      </c>
      <c r="X4609" s="36">
        <f t="shared" si="713"/>
        <v>13324.602533698519</v>
      </c>
      <c r="Y4609" s="36">
        <f t="shared" si="714"/>
        <v>14111.678027922448</v>
      </c>
      <c r="Z4609" s="36">
        <f t="shared" si="715"/>
        <v>15036.402531987096</v>
      </c>
      <c r="AA4609" s="36">
        <f t="shared" si="716"/>
        <v>16114.219494632956</v>
      </c>
      <c r="AB4609" s="36">
        <f t="shared" si="717"/>
        <v>53265.078224766738</v>
      </c>
      <c r="AC4609" s="36">
        <f t="shared" si="718"/>
        <v>202476.21332156454</v>
      </c>
      <c r="AD4609" s="36">
        <f t="shared" si="719"/>
        <v>125183.22144606529</v>
      </c>
    </row>
    <row r="4610" spans="1:30" ht="14.25" customHeight="1" x14ac:dyDescent="0.25">
      <c r="A4610" s="16">
        <v>4594</v>
      </c>
      <c r="B4610" s="34">
        <v>0.37087542373798899</v>
      </c>
      <c r="C4610" s="34">
        <v>6.3968379324550406E-2</v>
      </c>
      <c r="D4610" s="34">
        <v>1.3300364694998301E-2</v>
      </c>
      <c r="E4610" s="34">
        <v>2.9786010494320201E-2</v>
      </c>
      <c r="F4610" s="34">
        <v>3.9358103417488901E-3</v>
      </c>
      <c r="G4610" s="34">
        <v>0.20576761830378301</v>
      </c>
      <c r="H4610" s="35">
        <v>1.0610275761403001</v>
      </c>
      <c r="I4610" s="34">
        <v>9.3864418603718802E-2</v>
      </c>
      <c r="J4610" s="34">
        <v>2.60952245027696E-2</v>
      </c>
      <c r="K4610" s="36">
        <f>Inputs!$B$12*(1+$B4610)^4</f>
        <v>211905.98027154506</v>
      </c>
      <c r="L4610" s="36">
        <f t="shared" si="710"/>
        <v>18414.630839294074</v>
      </c>
      <c r="M4610" s="36">
        <f t="shared" si="711"/>
        <v>235237.93956442055</v>
      </c>
      <c r="N4610" s="37">
        <f>M4610/Inputs!$B$6</f>
        <v>358.59442006771428</v>
      </c>
      <c r="O4610" s="38">
        <f>IF(N4610&gt;Inputs!$B$4,1,0)</f>
        <v>0</v>
      </c>
      <c r="P4610" s="34">
        <f t="shared" si="712"/>
        <v>6.7769194100949198E-2</v>
      </c>
      <c r="Q4610" s="36">
        <f>Inputs!$B$12*(1+$B4610)^0*$C4610+Inputs!$B$29*(1+$D4610)^0*Inputs!$B$19+Inputs!$B$30*(1+$E4610)^0*Inputs!$B$20+Inputs!$B$31*(1+$F4610)^0*Inputs!$B$21+Inputs!$B$22*(1+Inputs!$B$23)^0</f>
        <v>11860.146786899946</v>
      </c>
      <c r="R4610" s="36">
        <f>Inputs!$B$12*(1+$B4610)^1*$C4610+Inputs!$B$29*(1+$D4610)^1*Inputs!$B$19+Inputs!$B$30*(1+$E4610)^1*Inputs!$B$20+Inputs!$B$31*(1+$F4610)^1*Inputs!$B$21+Inputs!$B$22*(1+Inputs!$B$23)^1</f>
        <v>13351.014317839519</v>
      </c>
      <c r="S4610" s="36">
        <f>Inputs!$B$12*(1+$B4610)^2*$C4610+Inputs!$B$29*(1+$D4610)^2*Inputs!$B$19+Inputs!$B$30*(1+$E4610)^2*Inputs!$B$20+Inputs!$B$31*(1+$F4610)^2*Inputs!$B$21+Inputs!$B$22*(1+Inputs!$B$23)^2</f>
        <v>15370.618063297152</v>
      </c>
      <c r="T4610" s="36">
        <f>Inputs!$B$12*(1+$B4610)^3*$C4610+Inputs!$B$29*(1+$D4610)^3*Inputs!$B$19+Inputs!$B$30*(1+$E4610)^3*Inputs!$B$20+Inputs!$B$31*(1+$F4610)^3*Inputs!$B$21+Inputs!$B$22*(1+Inputs!$B$23)^3</f>
        <v>18114.764923021612</v>
      </c>
      <c r="U4610" s="36">
        <f>Inputs!$B$12*(1+$B4610)^4*$C4610+Inputs!$B$29*(1+$D4610)^4*Inputs!$B$19+Inputs!$B$30*(1+$E4610)^4*Inputs!$B$20+Inputs!$B$31*(1+$F4610)^4*Inputs!$B$21+Inputs!$B$22*(1+Inputs!$B$23)^4</f>
        <v>21851.877428446918</v>
      </c>
      <c r="V4610" s="35">
        <f>Inputs!$B$13/(Q4610*(1-$G4610))</f>
        <v>1.3439900448675872</v>
      </c>
      <c r="W4610" s="36">
        <f>Inputs!$B$13</f>
        <v>12660</v>
      </c>
      <c r="X4610" s="36">
        <f t="shared" si="713"/>
        <v>13501.292339605709</v>
      </c>
      <c r="Y4610" s="36">
        <f t="shared" si="714"/>
        <v>14680.038274793164</v>
      </c>
      <c r="Z4610" s="36">
        <f t="shared" si="715"/>
        <v>16283.125750143661</v>
      </c>
      <c r="AA4610" s="36">
        <f t="shared" si="716"/>
        <v>18414.630839294074</v>
      </c>
      <c r="AB4610" s="36">
        <f t="shared" si="717"/>
        <v>57204.786552986494</v>
      </c>
      <c r="AC4610" s="36">
        <f t="shared" si="718"/>
        <v>278816.43002917792</v>
      </c>
      <c r="AD4610" s="36">
        <f t="shared" si="719"/>
        <v>178033.15301143404</v>
      </c>
    </row>
    <row r="4611" spans="1:30" ht="14.25" customHeight="1" x14ac:dyDescent="0.25">
      <c r="A4611" s="16">
        <v>4595</v>
      </c>
      <c r="B4611" s="34">
        <v>0.28833866523650498</v>
      </c>
      <c r="C4611" s="34">
        <v>9.4133516004311898E-2</v>
      </c>
      <c r="D4611" s="34">
        <v>2.8169546570032698E-2</v>
      </c>
      <c r="E4611" s="34">
        <v>3.8057037849698203E-2</v>
      </c>
      <c r="F4611" s="34">
        <v>-1.9497212267515799E-3</v>
      </c>
      <c r="G4611" s="34">
        <v>0.19661532338603599</v>
      </c>
      <c r="H4611" s="35">
        <v>0.96435323334094603</v>
      </c>
      <c r="I4611" s="34">
        <v>9.0262470356476804E-2</v>
      </c>
      <c r="J4611" s="34">
        <v>2.3524867926469802E-2</v>
      </c>
      <c r="K4611" s="36">
        <f>Inputs!$B$12*(1+$B4611)^4</f>
        <v>165299.45207557629</v>
      </c>
      <c r="L4611" s="36">
        <f t="shared" si="710"/>
        <v>18633.213887666003</v>
      </c>
      <c r="M4611" s="36">
        <f t="shared" si="711"/>
        <v>244051.28588103227</v>
      </c>
      <c r="N4611" s="37">
        <f>M4611/Inputs!$B$6</f>
        <v>372.02939920889065</v>
      </c>
      <c r="O4611" s="38">
        <f>IF(N4611&gt;Inputs!$B$4,1,0)</f>
        <v>0</v>
      </c>
      <c r="P4611" s="34">
        <f t="shared" si="712"/>
        <v>6.6737602430007009E-2</v>
      </c>
      <c r="Q4611" s="36">
        <f>Inputs!$B$12*(1+$B4611)^0*$C4611+Inputs!$B$29*(1+$D4611)^0*Inputs!$B$19+Inputs!$B$30*(1+$E4611)^0*Inputs!$B$20+Inputs!$B$31*(1+$F4611)^0*Inputs!$B$21+Inputs!$B$22*(1+Inputs!$B$23)^0</f>
        <v>13670.054987685635</v>
      </c>
      <c r="R4611" s="36">
        <f>Inputs!$B$12*(1+$B4611)^1*$C4611+Inputs!$B$29*(1+$D4611)^1*Inputs!$B$19+Inputs!$B$30*(1+$E4611)^1*Inputs!$B$20+Inputs!$B$31*(1+$F4611)^1*Inputs!$B$21+Inputs!$B$22*(1+Inputs!$B$23)^1</f>
        <v>15409.25702574748</v>
      </c>
      <c r="S4611" s="36">
        <f>Inputs!$B$12*(1+$B4611)^2*$C4611+Inputs!$B$29*(1+$D4611)^2*Inputs!$B$19+Inputs!$B$30*(1+$E4611)^2*Inputs!$B$20+Inputs!$B$31*(1+$F4611)^2*Inputs!$B$21+Inputs!$B$22*(1+Inputs!$B$23)^2</f>
        <v>17622.230715436443</v>
      </c>
      <c r="T4611" s="36">
        <f>Inputs!$B$12*(1+$B4611)^3*$C4611+Inputs!$B$29*(1+$D4611)^3*Inputs!$B$19+Inputs!$B$30*(1+$E4611)^3*Inputs!$B$20+Inputs!$B$31*(1+$F4611)^3*Inputs!$B$21+Inputs!$B$22*(1+Inputs!$B$23)^3</f>
        <v>20444.521514145803</v>
      </c>
      <c r="U4611" s="36">
        <f>Inputs!$B$12*(1+$B4611)^4*$C4611+Inputs!$B$29*(1+$D4611)^4*Inputs!$B$19+Inputs!$B$30*(1+$E4611)^4*Inputs!$B$20+Inputs!$B$31*(1+$F4611)^4*Inputs!$B$21+Inputs!$B$22*(1+Inputs!$B$23)^4</f>
        <v>24050.72011275823</v>
      </c>
      <c r="V4611" s="35">
        <f>Inputs!$B$13/(Q4611*(1-$G4611))</f>
        <v>1.1527626593232154</v>
      </c>
      <c r="W4611" s="36">
        <f>Inputs!$B$13</f>
        <v>12660</v>
      </c>
      <c r="X4611" s="36">
        <f t="shared" si="713"/>
        <v>13687.589133718388</v>
      </c>
      <c r="Y4611" s="36">
        <f t="shared" si="714"/>
        <v>14986.460157970425</v>
      </c>
      <c r="Z4611" s="36">
        <f t="shared" si="715"/>
        <v>16612.971252445765</v>
      </c>
      <c r="AA4611" s="36">
        <f t="shared" si="716"/>
        <v>18633.213887666003</v>
      </c>
      <c r="AB4611" s="36">
        <f t="shared" si="717"/>
        <v>58544.306593625108</v>
      </c>
      <c r="AC4611" s="36">
        <f t="shared" si="718"/>
        <v>285769.29780210281</v>
      </c>
      <c r="AD4611" s="36">
        <f t="shared" si="719"/>
        <v>185506.97928740716</v>
      </c>
    </row>
    <row r="4612" spans="1:30" ht="14.25" customHeight="1" x14ac:dyDescent="0.25">
      <c r="A4612" s="16">
        <v>4596</v>
      </c>
      <c r="B4612" s="34">
        <v>0.26243984168954498</v>
      </c>
      <c r="C4612" s="34">
        <v>5.4621241658634398E-2</v>
      </c>
      <c r="D4612" s="34">
        <v>4.6168563914840997E-2</v>
      </c>
      <c r="E4612" s="34">
        <v>6.0745832898022399E-2</v>
      </c>
      <c r="F4612" s="34">
        <v>2.9793971975780799E-2</v>
      </c>
      <c r="G4612" s="34">
        <v>0.20247512468832099</v>
      </c>
      <c r="H4612" s="35">
        <v>0.96575631792317196</v>
      </c>
      <c r="I4612" s="34">
        <v>0.10352480700133899</v>
      </c>
      <c r="J4612" s="34">
        <v>2.4552396225203901E-2</v>
      </c>
      <c r="K4612" s="36">
        <f>Inputs!$B$12*(1+$B4612)^4</f>
        <v>152403.17643166723</v>
      </c>
      <c r="L4612" s="36">
        <f t="shared" si="710"/>
        <v>13818.197763872146</v>
      </c>
      <c r="M4612" s="36">
        <f t="shared" si="711"/>
        <v>159070.04677302731</v>
      </c>
      <c r="N4612" s="37">
        <f>M4612/Inputs!$B$6</f>
        <v>242.48482739790748</v>
      </c>
      <c r="O4612" s="38">
        <f>IF(N4612&gt;Inputs!$B$4,1,0)</f>
        <v>0</v>
      </c>
      <c r="P4612" s="34">
        <f t="shared" si="712"/>
        <v>7.8972410776135094E-2</v>
      </c>
      <c r="Q4612" s="36">
        <f>Inputs!$B$12*(1+$B4612)^0*$C4612+Inputs!$B$29*(1+$D4612)^0*Inputs!$B$19+Inputs!$B$30*(1+$E4612)^0*Inputs!$B$20+Inputs!$B$31*(1+$F4612)^0*Inputs!$B$21+Inputs!$B$22*(1+Inputs!$B$23)^0</f>
        <v>11299.318526944986</v>
      </c>
      <c r="R4612" s="36">
        <f>Inputs!$B$12*(1+$B4612)^1*$C4612+Inputs!$B$29*(1+$D4612)^1*Inputs!$B$19+Inputs!$B$30*(1+$E4612)^1*Inputs!$B$20+Inputs!$B$31*(1+$F4612)^1*Inputs!$B$21+Inputs!$B$22*(1+Inputs!$B$23)^1</f>
        <v>12529.656107202494</v>
      </c>
      <c r="S4612" s="36">
        <f>Inputs!$B$12*(1+$B4612)^2*$C4612+Inputs!$B$29*(1+$D4612)^2*Inputs!$B$19+Inputs!$B$30*(1+$E4612)^2*Inputs!$B$20+Inputs!$B$31*(1+$F4612)^2*Inputs!$B$21+Inputs!$B$22*(1+Inputs!$B$23)^2</f>
        <v>14003.945647251105</v>
      </c>
      <c r="T4612" s="36">
        <f>Inputs!$B$12*(1+$B4612)^3*$C4612+Inputs!$B$29*(1+$D4612)^3*Inputs!$B$19+Inputs!$B$30*(1+$E4612)^3*Inputs!$B$20+Inputs!$B$31*(1+$F4612)^3*Inputs!$B$21+Inputs!$B$22*(1+Inputs!$B$23)^3</f>
        <v>15782.369975095344</v>
      </c>
      <c r="U4612" s="36">
        <f>Inputs!$B$12*(1+$B4612)^4*$C4612+Inputs!$B$29*(1+$D4612)^4*Inputs!$B$19+Inputs!$B$30*(1+$E4612)^4*Inputs!$B$20+Inputs!$B$31*(1+$F4612)^4*Inputs!$B$21+Inputs!$B$22*(1+Inputs!$B$23)^4</f>
        <v>17940.709254843798</v>
      </c>
      <c r="V4612" s="35">
        <f>Inputs!$B$13/(Q4612*(1-$G4612))</f>
        <v>1.4048734862567116</v>
      </c>
      <c r="W4612" s="36">
        <f>Inputs!$B$13</f>
        <v>12660</v>
      </c>
      <c r="X4612" s="36">
        <f t="shared" si="713"/>
        <v>12941.503845136505</v>
      </c>
      <c r="Y4612" s="36">
        <f t="shared" si="714"/>
        <v>13238.183564760586</v>
      </c>
      <c r="Z4612" s="36">
        <f t="shared" si="715"/>
        <v>13537.586728515329</v>
      </c>
      <c r="AA4612" s="36">
        <f t="shared" si="716"/>
        <v>13818.197763872146</v>
      </c>
      <c r="AB4612" s="36">
        <f t="shared" si="717"/>
        <v>49523.250953903727</v>
      </c>
      <c r="AC4612" s="36">
        <f t="shared" si="718"/>
        <v>179271.05797265653</v>
      </c>
      <c r="AD4612" s="36">
        <f t="shared" si="719"/>
        <v>109546.79581912358</v>
      </c>
    </row>
    <row r="4613" spans="1:30" ht="14.25" customHeight="1" x14ac:dyDescent="0.25">
      <c r="A4613" s="16">
        <v>4597</v>
      </c>
      <c r="B4613" s="34">
        <v>0.19324875313727199</v>
      </c>
      <c r="C4613" s="34">
        <v>8.9707710194130902E-2</v>
      </c>
      <c r="D4613" s="34">
        <v>2.7640903331393601E-2</v>
      </c>
      <c r="E4613" s="34">
        <v>4.8694178365973499E-2</v>
      </c>
      <c r="F4613" s="34">
        <v>5.3451491673637301E-3</v>
      </c>
      <c r="G4613" s="34">
        <v>0.16229451107951001</v>
      </c>
      <c r="H4613" s="35">
        <v>0.99343211629355599</v>
      </c>
      <c r="I4613" s="34">
        <v>9.1399747503143794E-2</v>
      </c>
      <c r="J4613" s="34">
        <v>2.5100755019732201E-2</v>
      </c>
      <c r="K4613" s="36">
        <f>Inputs!$B$12*(1+$B4613)^4</f>
        <v>121639.66272999496</v>
      </c>
      <c r="L4613" s="36">
        <f t="shared" si="710"/>
        <v>16351.653623783279</v>
      </c>
      <c r="M4613" s="36">
        <f t="shared" si="711"/>
        <v>218350.41281007818</v>
      </c>
      <c r="N4613" s="37">
        <f>M4613/Inputs!$B$6</f>
        <v>332.85123903975335</v>
      </c>
      <c r="O4613" s="38">
        <f>IF(N4613&gt;Inputs!$B$4,1,0)</f>
        <v>0</v>
      </c>
      <c r="P4613" s="34">
        <f t="shared" si="712"/>
        <v>6.629899248341159E-2</v>
      </c>
      <c r="Q4613" s="36">
        <f>Inputs!$B$12*(1+$B4613)^0*$C4613+Inputs!$B$29*(1+$D4613)^0*Inputs!$B$19+Inputs!$B$30*(1+$E4613)^0*Inputs!$B$20+Inputs!$B$31*(1+$F4613)^0*Inputs!$B$21+Inputs!$B$22*(1+Inputs!$B$23)^0</f>
        <v>13404.506639074774</v>
      </c>
      <c r="R4613" s="36">
        <f>Inputs!$B$12*(1+$B4613)^1*$C4613+Inputs!$B$29*(1+$D4613)^1*Inputs!$B$19+Inputs!$B$30*(1+$E4613)^1*Inputs!$B$20+Inputs!$B$31*(1+$F4613)^1*Inputs!$B$21+Inputs!$B$22*(1+Inputs!$B$23)^1</f>
        <v>14613.202726656506</v>
      </c>
      <c r="S4613" s="36">
        <f>Inputs!$B$12*(1+$B4613)^2*$C4613+Inputs!$B$29*(1+$D4613)^2*Inputs!$B$19+Inputs!$B$30*(1+$E4613)^2*Inputs!$B$20+Inputs!$B$31*(1+$F4613)^2*Inputs!$B$21+Inputs!$B$22*(1+Inputs!$B$23)^2</f>
        <v>16029.438863182524</v>
      </c>
      <c r="T4613" s="36">
        <f>Inputs!$B$12*(1+$B4613)^3*$C4613+Inputs!$B$29*(1+$D4613)^3*Inputs!$B$19+Inputs!$B$30*(1+$E4613)^3*Inputs!$B$20+Inputs!$B$31*(1+$F4613)^3*Inputs!$B$21+Inputs!$B$22*(1+Inputs!$B$23)^3</f>
        <v>17692.35778493822</v>
      </c>
      <c r="U4613" s="36">
        <f>Inputs!$B$12*(1+$B4613)^4*$C4613+Inputs!$B$29*(1+$D4613)^4*Inputs!$B$19+Inputs!$B$30*(1+$E4613)^4*Inputs!$B$20+Inputs!$B$31*(1+$F4613)^4*Inputs!$B$21+Inputs!$B$22*(1+Inputs!$B$23)^4</f>
        <v>19648.623086654577</v>
      </c>
      <c r="V4613" s="35">
        <f>Inputs!$B$13/(Q4613*(1-$G4613))</f>
        <v>1.1274349936414401</v>
      </c>
      <c r="W4613" s="36">
        <f>Inputs!$B$13</f>
        <v>12660</v>
      </c>
      <c r="X4613" s="36">
        <f t="shared" si="713"/>
        <v>13391.462202447614</v>
      </c>
      <c r="Y4613" s="36">
        <f t="shared" si="714"/>
        <v>14239.447609161201</v>
      </c>
      <c r="Z4613" s="36">
        <f t="shared" si="715"/>
        <v>15220.15638742655</v>
      </c>
      <c r="AA4613" s="36">
        <f t="shared" si="716"/>
        <v>16351.653623783279</v>
      </c>
      <c r="AB4613" s="36">
        <f t="shared" si="717"/>
        <v>55082.042131843795</v>
      </c>
      <c r="AC4613" s="36">
        <f t="shared" si="718"/>
        <v>252825.74964853885</v>
      </c>
      <c r="AD4613" s="36">
        <f t="shared" si="719"/>
        <v>163268.37067823438</v>
      </c>
    </row>
    <row r="4614" spans="1:30" ht="14.25" customHeight="1" x14ac:dyDescent="0.25">
      <c r="A4614" s="16">
        <v>4598</v>
      </c>
      <c r="B4614" s="34">
        <v>0.15299173527013099</v>
      </c>
      <c r="C4614" s="34">
        <v>8.9997585279690595E-2</v>
      </c>
      <c r="D4614" s="34">
        <v>3.2022825348890102E-2</v>
      </c>
      <c r="E4614" s="34">
        <v>6.6776854342029596E-2</v>
      </c>
      <c r="F4614" s="34">
        <v>-2.6798711591335201E-3</v>
      </c>
      <c r="G4614" s="34">
        <v>0.21460772215264501</v>
      </c>
      <c r="H4614" s="35">
        <v>0.99859121543794105</v>
      </c>
      <c r="I4614" s="34">
        <v>9.4349352140547599E-2</v>
      </c>
      <c r="J4614" s="34">
        <v>2.2880850364645901E-2</v>
      </c>
      <c r="K4614" s="36">
        <f>Inputs!$B$12*(1+$B4614)^4</f>
        <v>106036.65700983099</v>
      </c>
      <c r="L4614" s="36">
        <f t="shared" si="710"/>
        <v>14440.461318876172</v>
      </c>
      <c r="M4614" s="36">
        <f t="shared" si="711"/>
        <v>183337.47729365047</v>
      </c>
      <c r="N4614" s="37">
        <f>M4614/Inputs!$B$6</f>
        <v>279.47786172812573</v>
      </c>
      <c r="O4614" s="38">
        <f>IF(N4614&gt;Inputs!$B$4,1,0)</f>
        <v>0</v>
      </c>
      <c r="P4614" s="34">
        <f t="shared" si="712"/>
        <v>7.1468501775901694E-2</v>
      </c>
      <c r="Q4614" s="36">
        <f>Inputs!$B$12*(1+$B4614)^0*$C4614+Inputs!$B$29*(1+$D4614)^0*Inputs!$B$19+Inputs!$B$30*(1+$E4614)^0*Inputs!$B$20+Inputs!$B$31*(1+$F4614)^0*Inputs!$B$21+Inputs!$B$22*(1+Inputs!$B$23)^0</f>
        <v>13421.899144208357</v>
      </c>
      <c r="R4614" s="36">
        <f>Inputs!$B$12*(1+$B4614)^1*$C4614+Inputs!$B$29*(1+$D4614)^1*Inputs!$B$19+Inputs!$B$30*(1+$E4614)^1*Inputs!$B$20+Inputs!$B$31*(1+$F4614)^1*Inputs!$B$21+Inputs!$B$22*(1+Inputs!$B$23)^1</f>
        <v>14440.206234116245</v>
      </c>
      <c r="S4614" s="36">
        <f>Inputs!$B$12*(1+$B4614)^2*$C4614+Inputs!$B$29*(1+$D4614)^2*Inputs!$B$19+Inputs!$B$30*(1+$E4614)^2*Inputs!$B$20+Inputs!$B$31*(1+$F4614)^2*Inputs!$B$21+Inputs!$B$22*(1+Inputs!$B$23)^2</f>
        <v>15597.443938042739</v>
      </c>
      <c r="T4614" s="36">
        <f>Inputs!$B$12*(1+$B4614)^3*$C4614+Inputs!$B$29*(1+$D4614)^3*Inputs!$B$19+Inputs!$B$30*(1+$E4614)^3*Inputs!$B$20+Inputs!$B$31*(1+$F4614)^3*Inputs!$B$21+Inputs!$B$22*(1+Inputs!$B$23)^3</f>
        <v>16913.742748877419</v>
      </c>
      <c r="U4614" s="36">
        <f>Inputs!$B$12*(1+$B4614)^4*$C4614+Inputs!$B$29*(1+$D4614)^4*Inputs!$B$19+Inputs!$B$30*(1+$E4614)^4*Inputs!$B$20+Inputs!$B$31*(1+$F4614)^4*Inputs!$B$21+Inputs!$B$22*(1+Inputs!$B$23)^4</f>
        <v>18412.243060914356</v>
      </c>
      <c r="V4614" s="35">
        <f>Inputs!$B$13/(Q4614*(1-$G4614))</f>
        <v>1.2009726236838423</v>
      </c>
      <c r="W4614" s="36">
        <f>Inputs!$B$13</f>
        <v>12660</v>
      </c>
      <c r="X4614" s="36">
        <f t="shared" si="713"/>
        <v>13046.689159726615</v>
      </c>
      <c r="Y4614" s="36">
        <f t="shared" si="714"/>
        <v>13472.451715596262</v>
      </c>
      <c r="Z4614" s="36">
        <f t="shared" si="715"/>
        <v>13937.313517029992</v>
      </c>
      <c r="AA4614" s="36">
        <f t="shared" si="716"/>
        <v>14440.461318876172</v>
      </c>
      <c r="AB4614" s="36">
        <f t="shared" si="717"/>
        <v>51659.99563310964</v>
      </c>
      <c r="AC4614" s="36">
        <f t="shared" si="718"/>
        <v>206676.66155680336</v>
      </c>
      <c r="AD4614" s="36">
        <f t="shared" si="719"/>
        <v>131677.48166054083</v>
      </c>
    </row>
    <row r="4615" spans="1:30" ht="14.25" customHeight="1" x14ac:dyDescent="0.25">
      <c r="A4615" s="16">
        <v>4599</v>
      </c>
      <c r="B4615" s="34">
        <v>0.18587894263358301</v>
      </c>
      <c r="C4615" s="34">
        <v>0.112140086185997</v>
      </c>
      <c r="D4615" s="34">
        <v>4.48866649986817E-2</v>
      </c>
      <c r="E4615" s="34">
        <v>4.7887916322429898E-2</v>
      </c>
      <c r="F4615" s="34">
        <v>2.3247422953273499E-2</v>
      </c>
      <c r="G4615" s="34">
        <v>0.17344610275257799</v>
      </c>
      <c r="H4615" s="35">
        <v>0.97542850293257999</v>
      </c>
      <c r="I4615" s="34">
        <v>9.9415243791421304E-2</v>
      </c>
      <c r="J4615" s="34">
        <v>2.7063442351948502E-2</v>
      </c>
      <c r="K4615" s="36">
        <f>Inputs!$B$12*(1+$B4615)^4</f>
        <v>118662.27769358589</v>
      </c>
      <c r="L4615" s="36">
        <f t="shared" si="710"/>
        <v>18240.933951690105</v>
      </c>
      <c r="M4615" s="36">
        <f t="shared" si="711"/>
        <v>218145.32507024318</v>
      </c>
      <c r="N4615" s="37">
        <f>M4615/Inputs!$B$6</f>
        <v>332.53860529000485</v>
      </c>
      <c r="O4615" s="38">
        <f>IF(N4615&gt;Inputs!$B$4,1,0)</f>
        <v>0</v>
      </c>
      <c r="P4615" s="34">
        <f t="shared" si="712"/>
        <v>7.2351801439472799E-2</v>
      </c>
      <c r="Q4615" s="36">
        <f>Inputs!$B$12*(1+$B4615)^0*$C4615+Inputs!$B$29*(1+$D4615)^0*Inputs!$B$19+Inputs!$B$30*(1+$E4615)^0*Inputs!$B$20+Inputs!$B$31*(1+$F4615)^0*Inputs!$B$21+Inputs!$B$22*(1+Inputs!$B$23)^0</f>
        <v>14750.449198586743</v>
      </c>
      <c r="R4615" s="36">
        <f>Inputs!$B$12*(1+$B4615)^1*$C4615+Inputs!$B$29*(1+$D4615)^1*Inputs!$B$19+Inputs!$B$30*(1+$E4615)^1*Inputs!$B$20+Inputs!$B$31*(1+$F4615)^1*Inputs!$B$21+Inputs!$B$22*(1+Inputs!$B$23)^1</f>
        <v>16305.318052915623</v>
      </c>
      <c r="S4615" s="36">
        <f>Inputs!$B$12*(1+$B4615)^2*$C4615+Inputs!$B$29*(1+$D4615)^2*Inputs!$B$19+Inputs!$B$30*(1+$E4615)^2*Inputs!$B$20+Inputs!$B$31*(1+$F4615)^2*Inputs!$B$21+Inputs!$B$22*(1+Inputs!$B$23)^2</f>
        <v>18105.432148953671</v>
      </c>
      <c r="T4615" s="36">
        <f>Inputs!$B$12*(1+$B4615)^3*$C4615+Inputs!$B$29*(1+$D4615)^3*Inputs!$B$19+Inputs!$B$30*(1+$E4615)^3*Inputs!$B$20+Inputs!$B$31*(1+$F4615)^3*Inputs!$B$21+Inputs!$B$22*(1+Inputs!$B$23)^3</f>
        <v>20194.571941011221</v>
      </c>
      <c r="U4615" s="36">
        <f>Inputs!$B$12*(1+$B4615)^4*$C4615+Inputs!$B$29*(1+$D4615)^4*Inputs!$B$19+Inputs!$B$30*(1+$E4615)^4*Inputs!$B$20+Inputs!$B$31*(1+$F4615)^4*Inputs!$B$21+Inputs!$B$22*(1+Inputs!$B$23)^4</f>
        <v>22624.576102022467</v>
      </c>
      <c r="V4615" s="35">
        <f>Inputs!$B$13/(Q4615*(1-$G4615))</f>
        <v>1.038382311734936</v>
      </c>
      <c r="W4615" s="36">
        <f>Inputs!$B$13</f>
        <v>12660</v>
      </c>
      <c r="X4615" s="36">
        <f t="shared" si="713"/>
        <v>13782.400553797503</v>
      </c>
      <c r="Y4615" s="36">
        <f t="shared" si="714"/>
        <v>15068.455722418739</v>
      </c>
      <c r="Z4615" s="36">
        <f t="shared" si="715"/>
        <v>16544.461820561293</v>
      </c>
      <c r="AA4615" s="36">
        <f t="shared" si="716"/>
        <v>18240.933951690105</v>
      </c>
      <c r="AB4615" s="36">
        <f t="shared" si="717"/>
        <v>56937.461868746213</v>
      </c>
      <c r="AC4615" s="36">
        <f t="shared" si="718"/>
        <v>258937.52530557424</v>
      </c>
      <c r="AD4615" s="36">
        <f t="shared" si="719"/>
        <v>161207.86320149698</v>
      </c>
    </row>
    <row r="4616" spans="1:30" ht="14.25" customHeight="1" x14ac:dyDescent="0.25">
      <c r="A4616" s="16">
        <v>4600</v>
      </c>
      <c r="B4616" s="34">
        <v>0.50866365839755601</v>
      </c>
      <c r="C4616" s="34">
        <v>4.79907552523633E-2</v>
      </c>
      <c r="D4616" s="34">
        <v>2.0461389396656999E-2</v>
      </c>
      <c r="E4616" s="34">
        <v>3.5248701607918702E-2</v>
      </c>
      <c r="F4616" s="34">
        <v>1.1623286885327499E-3</v>
      </c>
      <c r="G4616" s="34">
        <v>0.17824009954874401</v>
      </c>
      <c r="H4616" s="35">
        <v>0.97294641980144403</v>
      </c>
      <c r="I4616" s="34">
        <v>9.7627707390106802E-2</v>
      </c>
      <c r="J4616" s="34">
        <v>2.50989982497636E-2</v>
      </c>
      <c r="K4616" s="36">
        <f>Inputs!$B$12*(1+$B4616)^4</f>
        <v>310828.59551400377</v>
      </c>
      <c r="L4616" s="36">
        <f t="shared" si="710"/>
        <v>18647.226390753407</v>
      </c>
      <c r="M4616" s="36">
        <f t="shared" si="711"/>
        <v>221834.30311302474</v>
      </c>
      <c r="N4616" s="37">
        <f>M4616/Inputs!$B$6</f>
        <v>338.16204742839136</v>
      </c>
      <c r="O4616" s="38">
        <f>IF(N4616&gt;Inputs!$B$4,1,0)</f>
        <v>0</v>
      </c>
      <c r="P4616" s="34">
        <f t="shared" si="712"/>
        <v>7.2528709140343206E-2</v>
      </c>
      <c r="Q4616" s="36">
        <f>Inputs!$B$12*(1+$B4616)^0*$C4616+Inputs!$B$29*(1+$D4616)^0*Inputs!$B$19+Inputs!$B$30*(1+$E4616)^0*Inputs!$B$20+Inputs!$B$31*(1+$F4616)^0*Inputs!$B$21+Inputs!$B$22*(1+Inputs!$B$23)^0</f>
        <v>10901.489342568719</v>
      </c>
      <c r="R4616" s="36">
        <f>Inputs!$B$12*(1+$B4616)^1*$C4616+Inputs!$B$29*(1+$D4616)^1*Inputs!$B$19+Inputs!$B$30*(1+$E4616)^1*Inputs!$B$20+Inputs!$B$31*(1+$F4616)^1*Inputs!$B$21+Inputs!$B$22*(1+Inputs!$B$23)^1</f>
        <v>12458.387500223025</v>
      </c>
      <c r="S4616" s="36">
        <f>Inputs!$B$12*(1+$B4616)^2*$C4616+Inputs!$B$29*(1+$D4616)^2*Inputs!$B$19+Inputs!$B$30*(1+$E4616)^2*Inputs!$B$20+Inputs!$B$31*(1+$F4616)^2*Inputs!$B$21+Inputs!$B$22*(1+Inputs!$B$23)^2</f>
        <v>14762.745839012336</v>
      </c>
      <c r="T4616" s="36">
        <f>Inputs!$B$12*(1+$B4616)^3*$C4616+Inputs!$B$29*(1+$D4616)^3*Inputs!$B$19+Inputs!$B$30*(1+$E4616)^3*Inputs!$B$20+Inputs!$B$31*(1+$F4616)^3*Inputs!$B$21+Inputs!$B$22*(1+Inputs!$B$23)^3</f>
        <v>18193.607092817831</v>
      </c>
      <c r="U4616" s="36">
        <f>Inputs!$B$12*(1+$B4616)^4*$C4616+Inputs!$B$29*(1+$D4616)^4*Inputs!$B$19+Inputs!$B$30*(1+$E4616)^4*Inputs!$B$20+Inputs!$B$31*(1+$F4616)^4*Inputs!$B$21+Inputs!$B$22*(1+Inputs!$B$23)^4</f>
        <v>23322.783136969389</v>
      </c>
      <c r="V4616" s="35">
        <f>Inputs!$B$13/(Q4616*(1-$G4616))</f>
        <v>1.4131977132756546</v>
      </c>
      <c r="W4616" s="36">
        <f>Inputs!$B$13</f>
        <v>12660</v>
      </c>
      <c r="X4616" s="36">
        <f t="shared" si="713"/>
        <v>13341.238639704563</v>
      </c>
      <c r="Y4616" s="36">
        <f t="shared" si="714"/>
        <v>14473.673303758986</v>
      </c>
      <c r="Z4616" s="36">
        <f t="shared" si="715"/>
        <v>16191.82941655015</v>
      </c>
      <c r="AA4616" s="36">
        <f t="shared" si="716"/>
        <v>18647.226390753407</v>
      </c>
      <c r="AB4616" s="36">
        <f t="shared" si="717"/>
        <v>56411.720175923809</v>
      </c>
      <c r="AC4616" s="36">
        <f t="shared" si="718"/>
        <v>263554.29897848889</v>
      </c>
      <c r="AD4616" s="36">
        <f t="shared" si="719"/>
        <v>165422.58293710093</v>
      </c>
    </row>
    <row r="4617" spans="1:30" ht="14.25" customHeight="1" x14ac:dyDescent="0.25">
      <c r="A4617" s="16">
        <v>4601</v>
      </c>
      <c r="B4617" s="34">
        <v>0.33821759951152303</v>
      </c>
      <c r="C4617" s="34">
        <v>6.1720898333391401E-2</v>
      </c>
      <c r="D4617" s="34">
        <v>4.6224913542276203E-2</v>
      </c>
      <c r="E4617" s="34">
        <v>5.6639865057388203E-2</v>
      </c>
      <c r="F4617" s="34">
        <v>-5.93885726244219E-3</v>
      </c>
      <c r="G4617" s="34">
        <v>0.204747912853182</v>
      </c>
      <c r="H4617" s="35">
        <v>1.1262192107035101</v>
      </c>
      <c r="I4617" s="34">
        <v>0.104803488593869</v>
      </c>
      <c r="J4617" s="34">
        <v>2.4396081074048E-2</v>
      </c>
      <c r="K4617" s="36">
        <f>Inputs!$B$12*(1+$B4617)^4</f>
        <v>192423.53958501286</v>
      </c>
      <c r="L4617" s="36">
        <f t="shared" si="710"/>
        <v>18607.693591538893</v>
      </c>
      <c r="M4617" s="36">
        <f t="shared" si="711"/>
        <v>200064.43948511718</v>
      </c>
      <c r="N4617" s="37">
        <f>M4617/Inputs!$B$6</f>
        <v>304.97627970292251</v>
      </c>
      <c r="O4617" s="38">
        <f>IF(N4617&gt;Inputs!$B$4,1,0)</f>
        <v>0</v>
      </c>
      <c r="P4617" s="34">
        <f t="shared" si="712"/>
        <v>8.0407407519820992E-2</v>
      </c>
      <c r="Q4617" s="36">
        <f>Inputs!$B$12*(1+$B4617)^0*$C4617+Inputs!$B$29*(1+$D4617)^0*Inputs!$B$19+Inputs!$B$30*(1+$E4617)^0*Inputs!$B$20+Inputs!$B$31*(1+$F4617)^0*Inputs!$B$21+Inputs!$B$22*(1+Inputs!$B$23)^0</f>
        <v>11725.297927430405</v>
      </c>
      <c r="R4617" s="36">
        <f>Inputs!$B$12*(1+$B4617)^1*$C4617+Inputs!$B$29*(1+$D4617)^1*Inputs!$B$19+Inputs!$B$30*(1+$E4617)^1*Inputs!$B$20+Inputs!$B$31*(1+$F4617)^1*Inputs!$B$21+Inputs!$B$22*(1+Inputs!$B$23)^1</f>
        <v>13176.67295028678</v>
      </c>
      <c r="S4617" s="36">
        <f>Inputs!$B$12*(1+$B4617)^2*$C4617+Inputs!$B$29*(1+$D4617)^2*Inputs!$B$19+Inputs!$B$30*(1+$E4617)^2*Inputs!$B$20+Inputs!$B$31*(1+$F4617)^2*Inputs!$B$21+Inputs!$B$22*(1+Inputs!$B$23)^2</f>
        <v>15064.858572332618</v>
      </c>
      <c r="T4617" s="36">
        <f>Inputs!$B$12*(1+$B4617)^3*$C4617+Inputs!$B$29*(1+$D4617)^3*Inputs!$B$19+Inputs!$B$30*(1+$E4617)^3*Inputs!$B$20+Inputs!$B$31*(1+$F4617)^3*Inputs!$B$21+Inputs!$B$22*(1+Inputs!$B$23)^3</f>
        <v>17533.849264450851</v>
      </c>
      <c r="U4617" s="36">
        <f>Inputs!$B$12*(1+$B4617)^4*$C4617+Inputs!$B$29*(1+$D4617)^4*Inputs!$B$19+Inputs!$B$30*(1+$E4617)^4*Inputs!$B$20+Inputs!$B$31*(1+$F4617)^4*Inputs!$B$21+Inputs!$B$22*(1+Inputs!$B$23)^4</f>
        <v>20776.136850936389</v>
      </c>
      <c r="V4617" s="35">
        <f>Inputs!$B$13/(Q4617*(1-$G4617))</f>
        <v>1.3577037001899244</v>
      </c>
      <c r="W4617" s="36">
        <f>Inputs!$B$13</f>
        <v>12660</v>
      </c>
      <c r="X4617" s="36">
        <f t="shared" si="713"/>
        <v>13620.655285325913</v>
      </c>
      <c r="Y4617" s="36">
        <f t="shared" si="714"/>
        <v>14879.145618363247</v>
      </c>
      <c r="Z4617" s="36">
        <f t="shared" si="715"/>
        <v>16510.754573417264</v>
      </c>
      <c r="AA4617" s="36">
        <f t="shared" si="716"/>
        <v>18607.693591538893</v>
      </c>
      <c r="AB4617" s="36">
        <f t="shared" si="717"/>
        <v>56038.999760895247</v>
      </c>
      <c r="AC4617" s="36">
        <f t="shared" si="718"/>
        <v>237063.33758242719</v>
      </c>
      <c r="AD4617" s="36">
        <f t="shared" si="719"/>
        <v>144025.43972422194</v>
      </c>
    </row>
    <row r="4618" spans="1:30" ht="14.25" customHeight="1" x14ac:dyDescent="0.25">
      <c r="A4618" s="16">
        <v>4602</v>
      </c>
      <c r="B4618" s="34">
        <v>0.28457699171640199</v>
      </c>
      <c r="C4618" s="34">
        <v>0.107553138095987</v>
      </c>
      <c r="D4618" s="34">
        <v>2.67329601455078E-2</v>
      </c>
      <c r="E4618" s="34">
        <v>5.4037305875141099E-2</v>
      </c>
      <c r="F4618" s="34">
        <v>1.7697362655373399E-2</v>
      </c>
      <c r="G4618" s="34">
        <v>0.18126476277689399</v>
      </c>
      <c r="H4618" s="35">
        <v>1.05843200532477</v>
      </c>
      <c r="I4618" s="34">
        <v>0.107849756485478</v>
      </c>
      <c r="J4618" s="34">
        <v>2.40509054240809E-2</v>
      </c>
      <c r="K4618" s="36">
        <f>Inputs!$B$12*(1+$B4618)^4</f>
        <v>163377.33457756709</v>
      </c>
      <c r="L4618" s="36">
        <f t="shared" si="710"/>
        <v>23040.946962802336</v>
      </c>
      <c r="M4618" s="36">
        <f t="shared" si="711"/>
        <v>230919.21162122022</v>
      </c>
      <c r="N4618" s="37">
        <f>M4618/Inputs!$B$6</f>
        <v>352.01099332503082</v>
      </c>
      <c r="O4618" s="38">
        <f>IF(N4618&gt;Inputs!$B$4,1,0)</f>
        <v>0</v>
      </c>
      <c r="P4618" s="34">
        <f t="shared" si="712"/>
        <v>8.3798851061397089E-2</v>
      </c>
      <c r="Q4618" s="36">
        <f>Inputs!$B$12*(1+$B4618)^0*$C4618+Inputs!$B$29*(1+$D4618)^0*Inputs!$B$19+Inputs!$B$30*(1+$E4618)^0*Inputs!$B$20+Inputs!$B$31*(1+$F4618)^0*Inputs!$B$21+Inputs!$B$22*(1+Inputs!$B$23)^0</f>
        <v>14475.232313186141</v>
      </c>
      <c r="R4618" s="36">
        <f>Inputs!$B$12*(1+$B4618)^1*$C4618+Inputs!$B$29*(1+$D4618)^1*Inputs!$B$19+Inputs!$B$30*(1+$E4618)^1*Inputs!$B$20+Inputs!$B$31*(1+$F4618)^1*Inputs!$B$21+Inputs!$B$22*(1+Inputs!$B$23)^1</f>
        <v>16546.365458651988</v>
      </c>
      <c r="S4618" s="36">
        <f>Inputs!$B$12*(1+$B4618)^2*$C4618+Inputs!$B$29*(1+$D4618)^2*Inputs!$B$19+Inputs!$B$30*(1+$E4618)^2*Inputs!$B$20+Inputs!$B$31*(1+$F4618)^2*Inputs!$B$21+Inputs!$B$22*(1+Inputs!$B$23)^2</f>
        <v>19149.135133286196</v>
      </c>
      <c r="T4618" s="36">
        <f>Inputs!$B$12*(1+$B4618)^3*$C4618+Inputs!$B$29*(1+$D4618)^3*Inputs!$B$19+Inputs!$B$30*(1+$E4618)^3*Inputs!$B$20+Inputs!$B$31*(1+$F4618)^3*Inputs!$B$21+Inputs!$B$22*(1+Inputs!$B$23)^3</f>
        <v>22432.68485410398</v>
      </c>
      <c r="U4618" s="36">
        <f>Inputs!$B$12*(1+$B4618)^4*$C4618+Inputs!$B$29*(1+$D4618)^4*Inputs!$B$19+Inputs!$B$30*(1+$E4618)^4*Inputs!$B$20+Inputs!$B$31*(1+$F4618)^4*Inputs!$B$21+Inputs!$B$22*(1+Inputs!$B$23)^4</f>
        <v>26588.502517397588</v>
      </c>
      <c r="V4618" s="35">
        <f>Inputs!$B$13/(Q4618*(1-$G4618))</f>
        <v>1.068229779972226</v>
      </c>
      <c r="W4618" s="36">
        <f>Inputs!$B$13</f>
        <v>12660</v>
      </c>
      <c r="X4618" s="36">
        <f t="shared" si="713"/>
        <v>14438.224746290431</v>
      </c>
      <c r="Y4618" s="36">
        <f t="shared" si="714"/>
        <v>16670.977971481218</v>
      </c>
      <c r="Z4618" s="36">
        <f t="shared" si="715"/>
        <v>19484.604399630407</v>
      </c>
      <c r="AA4618" s="36">
        <f t="shared" si="716"/>
        <v>23040.946962802336</v>
      </c>
      <c r="AB4618" s="36">
        <f t="shared" si="717"/>
        <v>62194.197533085659</v>
      </c>
      <c r="AC4618" s="36">
        <f t="shared" si="718"/>
        <v>281568.3305943954</v>
      </c>
      <c r="AD4618" s="36">
        <f t="shared" si="719"/>
        <v>168725.01408813457</v>
      </c>
    </row>
    <row r="4619" spans="1:30" ht="14.25" customHeight="1" x14ac:dyDescent="0.25">
      <c r="A4619" s="16">
        <v>4603</v>
      </c>
      <c r="B4619" s="34">
        <v>0.26980142108785898</v>
      </c>
      <c r="C4619" s="34">
        <v>7.7331048380326395E-2</v>
      </c>
      <c r="D4619" s="34">
        <v>3.29345236802734E-2</v>
      </c>
      <c r="E4619" s="34">
        <v>6.6366696475938694E-2</v>
      </c>
      <c r="F4619" s="34">
        <v>-1.6056405392912899E-2</v>
      </c>
      <c r="G4619" s="34">
        <v>0.192215172361165</v>
      </c>
      <c r="H4619" s="35">
        <v>1.0696081526419201</v>
      </c>
      <c r="I4619" s="34">
        <v>9.1054562663891295E-2</v>
      </c>
      <c r="J4619" s="34">
        <v>1.7177754833849999E-2</v>
      </c>
      <c r="K4619" s="36">
        <f>Inputs!$B$12*(1+$B4619)^4</f>
        <v>155989.18373421827</v>
      </c>
      <c r="L4619" s="36">
        <f t="shared" si="710"/>
        <v>17889.821017456405</v>
      </c>
      <c r="M4619" s="36">
        <f t="shared" si="711"/>
        <v>216600.16926237632</v>
      </c>
      <c r="N4619" s="37">
        <f>M4619/Inputs!$B$6</f>
        <v>330.1831848511834</v>
      </c>
      <c r="O4619" s="38">
        <f>IF(N4619&gt;Inputs!$B$4,1,0)</f>
        <v>0</v>
      </c>
      <c r="P4619" s="34">
        <f t="shared" si="712"/>
        <v>7.3876807830041302E-2</v>
      </c>
      <c r="Q4619" s="36">
        <f>Inputs!$B$12*(1+$B4619)^0*$C4619+Inputs!$B$29*(1+$D4619)^0*Inputs!$B$19+Inputs!$B$30*(1+$E4619)^0*Inputs!$B$20+Inputs!$B$31*(1+$F4619)^0*Inputs!$B$21+Inputs!$B$22*(1+Inputs!$B$23)^0</f>
        <v>12661.906930246507</v>
      </c>
      <c r="R4619" s="36">
        <f>Inputs!$B$12*(1+$B4619)^1*$C4619+Inputs!$B$29*(1+$D4619)^1*Inputs!$B$19+Inputs!$B$30*(1+$E4619)^1*Inputs!$B$20+Inputs!$B$31*(1+$F4619)^1*Inputs!$B$21+Inputs!$B$22*(1+Inputs!$B$23)^1</f>
        <v>14047.533077150216</v>
      </c>
      <c r="S4619" s="36">
        <f>Inputs!$B$12*(1+$B4619)^2*$C4619+Inputs!$B$29*(1+$D4619)^2*Inputs!$B$19+Inputs!$B$30*(1+$E4619)^2*Inputs!$B$20+Inputs!$B$31*(1+$F4619)^2*Inputs!$B$21+Inputs!$B$22*(1+Inputs!$B$23)^2</f>
        <v>15784.636259771069</v>
      </c>
      <c r="T4619" s="36">
        <f>Inputs!$B$12*(1+$B4619)^3*$C4619+Inputs!$B$29*(1+$D4619)^3*Inputs!$B$19+Inputs!$B$30*(1+$E4619)^3*Inputs!$B$20+Inputs!$B$31*(1+$F4619)^3*Inputs!$B$21+Inputs!$B$22*(1+Inputs!$B$23)^3</f>
        <v>17965.112406814282</v>
      </c>
      <c r="U4619" s="36">
        <f>Inputs!$B$12*(1+$B4619)^4*$C4619+Inputs!$B$29*(1+$D4619)^4*Inputs!$B$19+Inputs!$B$30*(1+$E4619)^4*Inputs!$B$20+Inputs!$B$31*(1+$F4619)^4*Inputs!$B$21+Inputs!$B$22*(1+Inputs!$B$23)^4</f>
        <v>20705.494136822112</v>
      </c>
      <c r="V4619" s="35">
        <f>Inputs!$B$13/(Q4619*(1-$G4619))</f>
        <v>1.2377669919917786</v>
      </c>
      <c r="W4619" s="36">
        <f>Inputs!$B$13</f>
        <v>12660</v>
      </c>
      <c r="X4619" s="36">
        <f t="shared" si="713"/>
        <v>13568.376732088074</v>
      </c>
      <c r="Y4619" s="36">
        <f t="shared" si="714"/>
        <v>14710.196854036107</v>
      </c>
      <c r="Z4619" s="36">
        <f t="shared" si="715"/>
        <v>16132.172894292196</v>
      </c>
      <c r="AA4619" s="36">
        <f t="shared" si="716"/>
        <v>17889.821017456405</v>
      </c>
      <c r="AB4619" s="36">
        <f t="shared" si="717"/>
        <v>57283.074293731639</v>
      </c>
      <c r="AC4619" s="36">
        <f t="shared" si="718"/>
        <v>246317.19360126494</v>
      </c>
      <c r="AD4619" s="36">
        <f t="shared" si="719"/>
        <v>159317.0949686447</v>
      </c>
    </row>
    <row r="4620" spans="1:30" ht="14.25" customHeight="1" x14ac:dyDescent="0.25">
      <c r="A4620" s="16">
        <v>4604</v>
      </c>
      <c r="B4620" s="34">
        <v>0.224765692558137</v>
      </c>
      <c r="C4620" s="34">
        <v>0.103943806013299</v>
      </c>
      <c r="D4620" s="34">
        <v>2.4299610443760899E-2</v>
      </c>
      <c r="E4620" s="34">
        <v>4.1702055018532497E-2</v>
      </c>
      <c r="F4620" s="34">
        <v>2.4145375769600401E-2</v>
      </c>
      <c r="G4620" s="34">
        <v>0.187685159737666</v>
      </c>
      <c r="H4620" s="35">
        <v>1.0138067634324801</v>
      </c>
      <c r="I4620" s="34">
        <v>9.2526400525282104E-2</v>
      </c>
      <c r="J4620" s="34">
        <v>2.8235821630035199E-2</v>
      </c>
      <c r="K4620" s="36">
        <f>Inputs!$B$12*(1+$B4620)^4</f>
        <v>135009.18045620451</v>
      </c>
      <c r="L4620" s="36">
        <f t="shared" si="710"/>
        <v>18938.590030038296</v>
      </c>
      <c r="M4620" s="36">
        <f t="shared" si="711"/>
        <v>253545.11920303688</v>
      </c>
      <c r="N4620" s="37">
        <f>M4620/Inputs!$B$6</f>
        <v>386.50170610219038</v>
      </c>
      <c r="O4620" s="38">
        <f>IF(N4620&gt;Inputs!$B$4,1,0)</f>
        <v>0</v>
      </c>
      <c r="P4620" s="34">
        <f t="shared" si="712"/>
        <v>6.4290578895246905E-2</v>
      </c>
      <c r="Q4620" s="36">
        <f>Inputs!$B$12*(1+$B4620)^0*$C4620+Inputs!$B$29*(1+$D4620)^0*Inputs!$B$19+Inputs!$B$30*(1+$E4620)^0*Inputs!$B$20+Inputs!$B$31*(1+$F4620)^0*Inputs!$B$21+Inputs!$B$22*(1+Inputs!$B$23)^0</f>
        <v>14258.672388224863</v>
      </c>
      <c r="R4620" s="36">
        <f>Inputs!$B$12*(1+$B4620)^1*$C4620+Inputs!$B$29*(1+$D4620)^1*Inputs!$B$19+Inputs!$B$30*(1+$E4620)^1*Inputs!$B$20+Inputs!$B$31*(1+$F4620)^1*Inputs!$B$21+Inputs!$B$22*(1+Inputs!$B$23)^1</f>
        <v>15885.263617780169</v>
      </c>
      <c r="S4620" s="36">
        <f>Inputs!$B$12*(1+$B4620)^2*$C4620+Inputs!$B$29*(1+$D4620)^2*Inputs!$B$19+Inputs!$B$30*(1+$E4620)^2*Inputs!$B$20+Inputs!$B$31*(1+$F4620)^2*Inputs!$B$21+Inputs!$B$22*(1+Inputs!$B$23)^2</f>
        <v>17833.801387162974</v>
      </c>
      <c r="T4620" s="36">
        <f>Inputs!$B$12*(1+$B4620)^3*$C4620+Inputs!$B$29*(1+$D4620)^3*Inputs!$B$19+Inputs!$B$30*(1+$E4620)^3*Inputs!$B$20+Inputs!$B$31*(1+$F4620)^3*Inputs!$B$21+Inputs!$B$22*(1+Inputs!$B$23)^3</f>
        <v>20175.333902233098</v>
      </c>
      <c r="U4620" s="36">
        <f>Inputs!$B$12*(1+$B4620)^4*$C4620+Inputs!$B$29*(1+$D4620)^4*Inputs!$B$19+Inputs!$B$30*(1+$E4620)^4*Inputs!$B$20+Inputs!$B$31*(1+$F4620)^4*Inputs!$B$21+Inputs!$B$22*(1+Inputs!$B$23)^4</f>
        <v>22996.835102239671</v>
      </c>
      <c r="V4620" s="35">
        <f>Inputs!$B$13/(Q4620*(1-$G4620))</f>
        <v>1.0930253326795236</v>
      </c>
      <c r="W4620" s="36">
        <f>Inputs!$B$13</f>
        <v>12660</v>
      </c>
      <c r="X4620" s="36">
        <f t="shared" si="713"/>
        <v>13848.663112986089</v>
      </c>
      <c r="Y4620" s="36">
        <f t="shared" si="714"/>
        <v>15260.481733278373</v>
      </c>
      <c r="Z4620" s="36">
        <f t="shared" si="715"/>
        <v>16939.571158986921</v>
      </c>
      <c r="AA4620" s="36">
        <f t="shared" si="716"/>
        <v>18938.590030038296</v>
      </c>
      <c r="AB4620" s="36">
        <f t="shared" si="717"/>
        <v>58949.376585589162</v>
      </c>
      <c r="AC4620" s="36">
        <f t="shared" si="718"/>
        <v>302895.64994865074</v>
      </c>
      <c r="AD4620" s="36">
        <f t="shared" si="719"/>
        <v>194595.74261744772</v>
      </c>
    </row>
    <row r="4621" spans="1:30" ht="14.25" customHeight="1" x14ac:dyDescent="0.25">
      <c r="A4621" s="16">
        <v>4605</v>
      </c>
      <c r="B4621" s="34">
        <v>0.107039965863617</v>
      </c>
      <c r="C4621" s="34">
        <v>0.100466677355445</v>
      </c>
      <c r="D4621" s="34">
        <v>3.08249129695773E-2</v>
      </c>
      <c r="E4621" s="34">
        <v>4.2689813776611497E-2</v>
      </c>
      <c r="F4621" s="34">
        <v>1.43757194328216E-2</v>
      </c>
      <c r="G4621" s="34">
        <v>0.206854918745107</v>
      </c>
      <c r="H4621" s="35">
        <v>0.949969306776836</v>
      </c>
      <c r="I4621" s="34">
        <v>9.8367551325432998E-2</v>
      </c>
      <c r="J4621" s="34">
        <v>3.2411173356825002E-2</v>
      </c>
      <c r="K4621" s="36">
        <f>Inputs!$B$12*(1+$B4621)^4</f>
        <v>90116.527778313044</v>
      </c>
      <c r="L4621" s="36">
        <f t="shared" si="710"/>
        <v>13513.422904784175</v>
      </c>
      <c r="M4621" s="36">
        <f t="shared" si="711"/>
        <v>181993.7094449368</v>
      </c>
      <c r="N4621" s="37">
        <f>M4621/Inputs!$B$6</f>
        <v>277.42943512947681</v>
      </c>
      <c r="O4621" s="38">
        <f>IF(N4621&gt;Inputs!$B$4,1,0)</f>
        <v>0</v>
      </c>
      <c r="P4621" s="34">
        <f t="shared" si="712"/>
        <v>6.5956377968607996E-2</v>
      </c>
      <c r="Q4621" s="36">
        <f>Inputs!$B$12*(1+$B4621)^0*$C4621+Inputs!$B$29*(1+$D4621)^0*Inputs!$B$19+Inputs!$B$30*(1+$E4621)^0*Inputs!$B$20+Inputs!$B$31*(1+$F4621)^0*Inputs!$B$21+Inputs!$B$22*(1+Inputs!$B$23)^0</f>
        <v>14050.04466875362</v>
      </c>
      <c r="R4621" s="36">
        <f>Inputs!$B$12*(1+$B4621)^1*$C4621+Inputs!$B$29*(1+$D4621)^1*Inputs!$B$19+Inputs!$B$30*(1+$E4621)^1*Inputs!$B$20+Inputs!$B$31*(1+$F4621)^1*Inputs!$B$21+Inputs!$B$22*(1+Inputs!$B$23)^1</f>
        <v>14900.008433419676</v>
      </c>
      <c r="S4621" s="36">
        <f>Inputs!$B$12*(1+$B4621)^2*$C4621+Inputs!$B$29*(1+$D4621)^2*Inputs!$B$19+Inputs!$B$30*(1+$E4621)^2*Inputs!$B$20+Inputs!$B$31*(1+$F4621)^2*Inputs!$B$21+Inputs!$B$22*(1+Inputs!$B$23)^2</f>
        <v>15825.610279382337</v>
      </c>
      <c r="T4621" s="36">
        <f>Inputs!$B$12*(1+$B4621)^3*$C4621+Inputs!$B$29*(1+$D4621)^3*Inputs!$B$19+Inputs!$B$30*(1+$E4621)^3*Inputs!$B$20+Inputs!$B$31*(1+$F4621)^3*Inputs!$B$21+Inputs!$B$22*(1+Inputs!$B$23)^3</f>
        <v>16834.486270099369</v>
      </c>
      <c r="U4621" s="36">
        <f>Inputs!$B$12*(1+$B4621)^4*$C4621+Inputs!$B$29*(1+$D4621)^4*Inputs!$B$19+Inputs!$B$30*(1+$E4621)^4*Inputs!$B$20+Inputs!$B$31*(1+$F4621)^4*Inputs!$B$21+Inputs!$B$22*(1+Inputs!$B$23)^4</f>
        <v>17935.073443430578</v>
      </c>
      <c r="V4621" s="35">
        <f>Inputs!$B$13/(Q4621*(1-$G4621))</f>
        <v>1.1360654843927704</v>
      </c>
      <c r="W4621" s="36">
        <f>Inputs!$B$13</f>
        <v>12660</v>
      </c>
      <c r="X4621" s="36">
        <f t="shared" si="713"/>
        <v>12876.057353723487</v>
      </c>
      <c r="Y4621" s="36">
        <f t="shared" si="714"/>
        <v>13091.959513306356</v>
      </c>
      <c r="Z4621" s="36">
        <f t="shared" si="715"/>
        <v>13305.368539353463</v>
      </c>
      <c r="AA4621" s="36">
        <f t="shared" si="716"/>
        <v>13513.422904784175</v>
      </c>
      <c r="AB4621" s="36">
        <f t="shared" si="717"/>
        <v>49674.531158881669</v>
      </c>
      <c r="AC4621" s="36">
        <f t="shared" si="718"/>
        <v>211524.78694077791</v>
      </c>
      <c r="AD4621" s="36">
        <f t="shared" si="719"/>
        <v>132319.17828605513</v>
      </c>
    </row>
    <row r="4622" spans="1:30" ht="14.25" customHeight="1" x14ac:dyDescent="0.25">
      <c r="A4622" s="16">
        <v>4606</v>
      </c>
      <c r="B4622" s="34">
        <v>0.30852807280111499</v>
      </c>
      <c r="C4622" s="34">
        <v>6.8559818485088395E-2</v>
      </c>
      <c r="D4622" s="34">
        <v>9.4188346115909993E-3</v>
      </c>
      <c r="E4622" s="34">
        <v>3.6077356283939502E-2</v>
      </c>
      <c r="F4622" s="34">
        <v>2.7666133914876299E-3</v>
      </c>
      <c r="G4622" s="34">
        <v>0.16935707843664</v>
      </c>
      <c r="H4622" s="35">
        <v>1.1622153208761401</v>
      </c>
      <c r="I4622" s="34">
        <v>9.1056642359911302E-2</v>
      </c>
      <c r="J4622" s="34">
        <v>2.01180621474598E-2</v>
      </c>
      <c r="K4622" s="36">
        <f>Inputs!$B$12*(1+$B4622)^4</f>
        <v>175907.12378649859</v>
      </c>
      <c r="L4622" s="36">
        <f t="shared" si="710"/>
        <v>19647.607926070083</v>
      </c>
      <c r="M4622" s="36">
        <f t="shared" si="711"/>
        <v>242509.61141125415</v>
      </c>
      <c r="N4622" s="37">
        <f>M4622/Inputs!$B$6</f>
        <v>369.67928568788744</v>
      </c>
      <c r="O4622" s="38">
        <f>IF(N4622&gt;Inputs!$B$4,1,0)</f>
        <v>0</v>
      </c>
      <c r="P4622" s="34">
        <f t="shared" si="712"/>
        <v>7.0938580212451502E-2</v>
      </c>
      <c r="Q4622" s="36">
        <f>Inputs!$B$12*(1+$B4622)^0*$C4622+Inputs!$B$29*(1+$D4622)^0*Inputs!$B$19+Inputs!$B$30*(1+$E4622)^0*Inputs!$B$20+Inputs!$B$31*(1+$F4622)^0*Inputs!$B$21+Inputs!$B$22*(1+Inputs!$B$23)^0</f>
        <v>12135.633136532226</v>
      </c>
      <c r="R4622" s="36">
        <f>Inputs!$B$12*(1+$B4622)^1*$C4622+Inputs!$B$29*(1+$D4622)^1*Inputs!$B$19+Inputs!$B$30*(1+$E4622)^1*Inputs!$B$20+Inputs!$B$31*(1+$F4622)^1*Inputs!$B$21+Inputs!$B$22*(1+Inputs!$B$23)^1</f>
        <v>13469.912696649291</v>
      </c>
      <c r="S4622" s="36">
        <f>Inputs!$B$12*(1+$B4622)^2*$C4622+Inputs!$B$29*(1+$D4622)^2*Inputs!$B$19+Inputs!$B$30*(1+$E4622)^2*Inputs!$B$20+Inputs!$B$31*(1+$F4622)^2*Inputs!$B$21+Inputs!$B$22*(1+Inputs!$B$23)^2</f>
        <v>15197.287595951049</v>
      </c>
      <c r="T4622" s="36">
        <f>Inputs!$B$12*(1+$B4622)^3*$C4622+Inputs!$B$29*(1+$D4622)^3*Inputs!$B$19+Inputs!$B$30*(1+$E4622)^3*Inputs!$B$20+Inputs!$B$31*(1+$F4622)^3*Inputs!$B$21+Inputs!$B$22*(1+Inputs!$B$23)^3</f>
        <v>17438.627043921784</v>
      </c>
      <c r="U4622" s="36">
        <f>Inputs!$B$12*(1+$B4622)^4*$C4622+Inputs!$B$29*(1+$D4622)^4*Inputs!$B$19+Inputs!$B$30*(1+$E4622)^4*Inputs!$B$20+Inputs!$B$31*(1+$F4622)^4*Inputs!$B$21+Inputs!$B$22*(1+Inputs!$B$23)^4</f>
        <v>20352.076121349091</v>
      </c>
      <c r="V4622" s="35">
        <f>Inputs!$B$13/(Q4622*(1-$G4622))</f>
        <v>1.2559053139632756</v>
      </c>
      <c r="W4622" s="36">
        <f>Inputs!$B$13</f>
        <v>12660</v>
      </c>
      <c r="X4622" s="36">
        <f t="shared" si="713"/>
        <v>13789.86524095298</v>
      </c>
      <c r="Y4622" s="36">
        <f t="shared" si="714"/>
        <v>15262.596334680065</v>
      </c>
      <c r="Z4622" s="36">
        <f t="shared" si="715"/>
        <v>17174.286441161516</v>
      </c>
      <c r="AA4622" s="36">
        <f t="shared" si="716"/>
        <v>19647.607926070083</v>
      </c>
      <c r="AB4622" s="36">
        <f t="shared" si="717"/>
        <v>59766.447395814976</v>
      </c>
      <c r="AC4622" s="36">
        <f t="shared" si="718"/>
        <v>282538.49546114332</v>
      </c>
      <c r="AD4622" s="36">
        <f t="shared" si="719"/>
        <v>182743.16401543916</v>
      </c>
    </row>
    <row r="4623" spans="1:30" ht="14.25" customHeight="1" x14ac:dyDescent="0.25">
      <c r="A4623" s="16">
        <v>4607</v>
      </c>
      <c r="B4623" s="34">
        <v>0.40229805160552601</v>
      </c>
      <c r="C4623" s="34">
        <v>8.8754370113285505E-2</v>
      </c>
      <c r="D4623" s="34">
        <v>1.0838263487744399E-2</v>
      </c>
      <c r="E4623" s="34">
        <v>3.3756946404446E-2</v>
      </c>
      <c r="F4623" s="34">
        <v>1.1536437499678399E-2</v>
      </c>
      <c r="G4623" s="34">
        <v>0.16531988307030299</v>
      </c>
      <c r="H4623" s="35">
        <v>0.94930787329091304</v>
      </c>
      <c r="I4623" s="34">
        <v>9.6897793863123305E-2</v>
      </c>
      <c r="J4623" s="34">
        <v>2.2608447422187102E-2</v>
      </c>
      <c r="K4623" s="36">
        <f>Inputs!$B$12*(1+$B4623)^4</f>
        <v>232013.13524739776</v>
      </c>
      <c r="L4623" s="36">
        <f t="shared" si="710"/>
        <v>23009.829578427984</v>
      </c>
      <c r="M4623" s="36">
        <f t="shared" si="711"/>
        <v>262840.549859085</v>
      </c>
      <c r="N4623" s="37">
        <f>M4623/Inputs!$B$6</f>
        <v>400.67156990714176</v>
      </c>
      <c r="O4623" s="38">
        <f>IF(N4623&gt;Inputs!$B$4,1,0)</f>
        <v>1</v>
      </c>
      <c r="P4623" s="34">
        <f t="shared" si="712"/>
        <v>7.428934644093621E-2</v>
      </c>
      <c r="Q4623" s="36">
        <f>Inputs!$B$12*(1+$B4623)^0*$C4623+Inputs!$B$29*(1+$D4623)^0*Inputs!$B$19+Inputs!$B$30*(1+$E4623)^0*Inputs!$B$20+Inputs!$B$31*(1+$F4623)^0*Inputs!$B$21+Inputs!$B$22*(1+Inputs!$B$23)^0</f>
        <v>13347.306234224052</v>
      </c>
      <c r="R4623" s="36">
        <f>Inputs!$B$12*(1+$B4623)^1*$C4623+Inputs!$B$29*(1+$D4623)^1*Inputs!$B$19+Inputs!$B$30*(1+$E4623)^1*Inputs!$B$20+Inputs!$B$31*(1+$F4623)^1*Inputs!$B$21+Inputs!$B$22*(1+Inputs!$B$23)^1</f>
        <v>15593.20568844644</v>
      </c>
      <c r="S4623" s="36">
        <f>Inputs!$B$12*(1+$B4623)^2*$C4623+Inputs!$B$29*(1+$D4623)^2*Inputs!$B$19+Inputs!$B$30*(1+$E4623)^2*Inputs!$B$20+Inputs!$B$31*(1+$F4623)^2*Inputs!$B$21+Inputs!$B$22*(1+Inputs!$B$23)^2</f>
        <v>18702.744104812315</v>
      </c>
      <c r="T4623" s="36">
        <f>Inputs!$B$12*(1+$B4623)^3*$C4623+Inputs!$B$29*(1+$D4623)^3*Inputs!$B$19+Inputs!$B$30*(1+$E4623)^3*Inputs!$B$20+Inputs!$B$31*(1+$F4623)^3*Inputs!$B$21+Inputs!$B$22*(1+Inputs!$B$23)^3</f>
        <v>23022.691779113346</v>
      </c>
      <c r="U4623" s="36">
        <f>Inputs!$B$12*(1+$B4623)^4*$C4623+Inputs!$B$29*(1+$D4623)^4*Inputs!$B$19+Inputs!$B$30*(1+$E4623)^4*Inputs!$B$20+Inputs!$B$31*(1+$F4623)^4*Inputs!$B$21+Inputs!$B$22*(1+Inputs!$B$23)^4</f>
        <v>29039.307201579326</v>
      </c>
      <c r="V4623" s="35">
        <f>Inputs!$B$13/(Q4623*(1-$G4623))</f>
        <v>1.1363706613352353</v>
      </c>
      <c r="W4623" s="36">
        <f>Inputs!$B$13</f>
        <v>12660</v>
      </c>
      <c r="X4623" s="36">
        <f t="shared" si="713"/>
        <v>14181.577711463597</v>
      </c>
      <c r="Y4623" s="36">
        <f t="shared" si="714"/>
        <v>16279.564240455116</v>
      </c>
      <c r="Z4623" s="36">
        <f t="shared" si="715"/>
        <v>19141.13050378126</v>
      </c>
      <c r="AA4623" s="36">
        <f t="shared" si="716"/>
        <v>23009.829578427984</v>
      </c>
      <c r="AB4623" s="36">
        <f t="shared" si="717"/>
        <v>63376.135895744417</v>
      </c>
      <c r="AC4623" s="36">
        <f t="shared" si="718"/>
        <v>316735.13401215518</v>
      </c>
      <c r="AD4623" s="36">
        <f t="shared" si="719"/>
        <v>199464.41396334057</v>
      </c>
    </row>
    <row r="4624" spans="1:30" ht="14.25" customHeight="1" x14ac:dyDescent="0.25">
      <c r="A4624" s="16">
        <v>4608</v>
      </c>
      <c r="B4624" s="34">
        <v>0.18430435766512601</v>
      </c>
      <c r="C4624" s="34">
        <v>0.11539760821758099</v>
      </c>
      <c r="D4624" s="34">
        <v>2.7322169963010901E-2</v>
      </c>
      <c r="E4624" s="34">
        <v>7.6881970749918899E-2</v>
      </c>
      <c r="F4624" s="34">
        <v>3.4749099087733101E-3</v>
      </c>
      <c r="G4624" s="34">
        <v>0.19165179265979199</v>
      </c>
      <c r="H4624" s="35">
        <v>1.1106590481373699</v>
      </c>
      <c r="I4624" s="34">
        <v>9.4654392003860596E-2</v>
      </c>
      <c r="J4624" s="34">
        <v>2.9466806934762901E-2</v>
      </c>
      <c r="K4624" s="36">
        <f>Inputs!$B$12*(1+$B4624)^4</f>
        <v>118033.30274369047</v>
      </c>
      <c r="L4624" s="36">
        <f t="shared" si="710"/>
        <v>20342.720578449993</v>
      </c>
      <c r="M4624" s="36">
        <f t="shared" si="711"/>
        <v>265306.79799473</v>
      </c>
      <c r="N4624" s="37">
        <f>M4624/Inputs!$B$6</f>
        <v>404.43109450416159</v>
      </c>
      <c r="O4624" s="38">
        <f>IF(N4624&gt;Inputs!$B$4,1,0)</f>
        <v>1</v>
      </c>
      <c r="P4624" s="34">
        <f t="shared" si="712"/>
        <v>6.5187585069097692E-2</v>
      </c>
      <c r="Q4624" s="36">
        <f>Inputs!$B$12*(1+$B4624)^0*$C4624+Inputs!$B$29*(1+$D4624)^0*Inputs!$B$19+Inputs!$B$30*(1+$E4624)^0*Inputs!$B$20+Inputs!$B$31*(1+$F4624)^0*Inputs!$B$21+Inputs!$B$22*(1+Inputs!$B$23)^0</f>
        <v>14945.90052048178</v>
      </c>
      <c r="R4624" s="36">
        <f>Inputs!$B$12*(1+$B4624)^1*$C4624+Inputs!$B$29*(1+$D4624)^1*Inputs!$B$19+Inputs!$B$30*(1+$E4624)^1*Inputs!$B$20+Inputs!$B$31*(1+$F4624)^1*Inputs!$B$21+Inputs!$B$22*(1+Inputs!$B$23)^1</f>
        <v>16451.807766594426</v>
      </c>
      <c r="S4624" s="36">
        <f>Inputs!$B$12*(1+$B4624)^2*$C4624+Inputs!$B$29*(1+$D4624)^2*Inputs!$B$19+Inputs!$B$30*(1+$E4624)^2*Inputs!$B$20+Inputs!$B$31*(1+$F4624)^2*Inputs!$B$21+Inputs!$B$22*(1+Inputs!$B$23)^2</f>
        <v>18208.190333329254</v>
      </c>
      <c r="T4624" s="36">
        <f>Inputs!$B$12*(1+$B4624)^3*$C4624+Inputs!$B$29*(1+$D4624)^3*Inputs!$B$19+Inputs!$B$30*(1+$E4624)^3*Inputs!$B$20+Inputs!$B$31*(1+$F4624)^3*Inputs!$B$21+Inputs!$B$22*(1+Inputs!$B$23)^3</f>
        <v>20259.540953326701</v>
      </c>
      <c r="U4624" s="36">
        <f>Inputs!$B$12*(1+$B4624)^4*$C4624+Inputs!$B$29*(1+$D4624)^4*Inputs!$B$19+Inputs!$B$30*(1+$E4624)^4*Inputs!$B$20+Inputs!$B$31*(1+$F4624)^4*Inputs!$B$21+Inputs!$B$22*(1+Inputs!$B$23)^4</f>
        <v>22658.429004575115</v>
      </c>
      <c r="V4624" s="35">
        <f>Inputs!$B$13/(Q4624*(1-$G4624))</f>
        <v>1.0478838302683002</v>
      </c>
      <c r="W4624" s="36">
        <f>Inputs!$B$13</f>
        <v>12660</v>
      </c>
      <c r="X4624" s="36">
        <f t="shared" si="713"/>
        <v>14144.294885166857</v>
      </c>
      <c r="Y4624" s="36">
        <f t="shared" si="714"/>
        <v>15885.319291684065</v>
      </c>
      <c r="Z4624" s="36">
        <f t="shared" si="715"/>
        <v>17931.986958018373</v>
      </c>
      <c r="AA4624" s="36">
        <f t="shared" si="716"/>
        <v>20342.720578449993</v>
      </c>
      <c r="AB4624" s="36">
        <f t="shared" si="717"/>
        <v>60911.279178319608</v>
      </c>
      <c r="AC4624" s="36">
        <f t="shared" si="718"/>
        <v>321259.87756817025</v>
      </c>
      <c r="AD4624" s="36">
        <f t="shared" si="719"/>
        <v>204395.51881641039</v>
      </c>
    </row>
    <row r="4625" spans="1:30" ht="14.25" customHeight="1" x14ac:dyDescent="0.25">
      <c r="A4625" s="16">
        <v>4609</v>
      </c>
      <c r="B4625" s="34">
        <v>0.183425123544805</v>
      </c>
      <c r="C4625" s="34">
        <v>0.108968550462371</v>
      </c>
      <c r="D4625" s="34">
        <v>2.4554296206172201E-2</v>
      </c>
      <c r="E4625" s="34">
        <v>7.2019739696156798E-2</v>
      </c>
      <c r="F4625" s="34">
        <v>1.3451456696175E-2</v>
      </c>
      <c r="G4625" s="34">
        <v>0.205071438580883</v>
      </c>
      <c r="H4625" s="35">
        <v>1.07723554841472</v>
      </c>
      <c r="I4625" s="34">
        <v>0.103523020772553</v>
      </c>
      <c r="J4625" s="34">
        <v>2.7366998318926299E-2</v>
      </c>
      <c r="K4625" s="36">
        <f>Inputs!$B$12*(1+$B4625)^4</f>
        <v>117683.17857309064</v>
      </c>
      <c r="L4625" s="36">
        <f t="shared" ref="L4625:L4688" si="720">AA4625</f>
        <v>18793.038244276566</v>
      </c>
      <c r="M4625" s="36">
        <f t="shared" ref="M4625:M4688" si="721">AB4625+AD4625</f>
        <v>212029.81784646501</v>
      </c>
      <c r="N4625" s="37">
        <f>M4625/Inputs!$B$6</f>
        <v>323.21618574156253</v>
      </c>
      <c r="O4625" s="38">
        <f>IF(N4625&gt;Inputs!$B$4,1,0)</f>
        <v>0</v>
      </c>
      <c r="P4625" s="34">
        <f t="shared" ref="P4625:P4688" si="722">I4625-J4625</f>
        <v>7.6156022453626709E-2</v>
      </c>
      <c r="Q4625" s="36">
        <f>Inputs!$B$12*(1+$B4625)^0*$C4625+Inputs!$B$29*(1+$D4625)^0*Inputs!$B$19+Inputs!$B$30*(1+$E4625)^0*Inputs!$B$20+Inputs!$B$31*(1+$F4625)^0*Inputs!$B$21+Inputs!$B$22*(1+Inputs!$B$23)^0</f>
        <v>14560.15705516918</v>
      </c>
      <c r="R4625" s="36">
        <f>Inputs!$B$12*(1+$B4625)^1*$C4625+Inputs!$B$29*(1+$D4625)^1*Inputs!$B$19+Inputs!$B$30*(1+$E4625)^1*Inputs!$B$20+Inputs!$B$31*(1+$F4625)^1*Inputs!$B$21+Inputs!$B$22*(1+Inputs!$B$23)^1</f>
        <v>16012.908528721018</v>
      </c>
      <c r="S4625" s="36">
        <f>Inputs!$B$12*(1+$B4625)^2*$C4625+Inputs!$B$29*(1+$D4625)^2*Inputs!$B$19+Inputs!$B$30*(1+$E4625)^2*Inputs!$B$20+Inputs!$B$31*(1+$F4625)^2*Inputs!$B$21+Inputs!$B$22*(1+Inputs!$B$23)^2</f>
        <v>17699.389409800504</v>
      </c>
      <c r="T4625" s="36">
        <f>Inputs!$B$12*(1+$B4625)^3*$C4625+Inputs!$B$29*(1+$D4625)^3*Inputs!$B$19+Inputs!$B$30*(1+$E4625)^3*Inputs!$B$20+Inputs!$B$31*(1+$F4625)^3*Inputs!$B$21+Inputs!$B$22*(1+Inputs!$B$23)^3</f>
        <v>19660.883796241185</v>
      </c>
      <c r="U4625" s="36">
        <f>Inputs!$B$12*(1+$B4625)^4*$C4625+Inputs!$B$29*(1+$D4625)^4*Inputs!$B$19+Inputs!$B$30*(1+$E4625)^4*Inputs!$B$20+Inputs!$B$31*(1+$F4625)^4*Inputs!$B$21+Inputs!$B$22*(1+Inputs!$B$23)^4</f>
        <v>21946.143759500072</v>
      </c>
      <c r="V4625" s="35">
        <f>Inputs!$B$13/(Q4625*(1-$G4625))</f>
        <v>1.0938040946858285</v>
      </c>
      <c r="W4625" s="36">
        <f>Inputs!$B$13</f>
        <v>12660</v>
      </c>
      <c r="X4625" s="36">
        <f t="shared" ref="X4625:X4688" si="723">R4625*(1-$G4625)*($V4625+($H4625-$V4625)*1/4)</f>
        <v>13870.436016431104</v>
      </c>
      <c r="Y4625" s="36">
        <f t="shared" ref="Y4625:Y4688" si="724">S4625*(1-$G4625)*($V4625+($H4625-$V4625)*2/4)</f>
        <v>15272.992684600411</v>
      </c>
      <c r="Z4625" s="36">
        <f t="shared" ref="Z4625:Z4688" si="725">T4625*(1-$G4625)*($V4625+($H4625-$V4625)*3/4)</f>
        <v>16900.849754100178</v>
      </c>
      <c r="AA4625" s="36">
        <f t="shared" ref="AA4625:AA4688" si="726">U4625*(1-$G4625)*$H4625</f>
        <v>18793.038244276566</v>
      </c>
      <c r="AB4625" s="36">
        <f t="shared" ref="AB4625:AB4688" si="727">W4625/(1+$I4625)^1+X4625/(1+$I4625)^2+Y4625/(1+$I4625)^3+Z4625/(1+$I4625)^4+AA4625/(1+$I4625)^5</f>
        <v>57108.433937421541</v>
      </c>
      <c r="AC4625" s="36">
        <f t="shared" ref="AC4625:AC4688" si="728">AA4625*(1+$J4625)/($I4625-$J4625)</f>
        <v>253523.57789000761</v>
      </c>
      <c r="AD4625" s="36">
        <f t="shared" ref="AD4625:AD4688" si="729">AC4625/(1+$I4625)^5</f>
        <v>154921.38390904348</v>
      </c>
    </row>
    <row r="4626" spans="1:30" ht="14.25" customHeight="1" x14ac:dyDescent="0.25">
      <c r="A4626" s="16">
        <v>4610</v>
      </c>
      <c r="B4626" s="34">
        <v>0.32740023301710502</v>
      </c>
      <c r="C4626" s="34">
        <v>6.9205518018336701E-2</v>
      </c>
      <c r="D4626" s="34">
        <v>3.3702191317434703E-2</v>
      </c>
      <c r="E4626" s="34">
        <v>4.3709644482359998E-2</v>
      </c>
      <c r="F4626" s="34">
        <v>1.4647549040714501E-2</v>
      </c>
      <c r="G4626" s="34">
        <v>0.21246165602897499</v>
      </c>
      <c r="H4626" s="35">
        <v>1.0354195172445599</v>
      </c>
      <c r="I4626" s="34">
        <v>0.104457938367692</v>
      </c>
      <c r="J4626" s="34">
        <v>2.2904385256069498E-2</v>
      </c>
      <c r="K4626" s="36">
        <f>Inputs!$B$12*(1+$B4626)^4</f>
        <v>186276.81709857527</v>
      </c>
      <c r="L4626" s="36">
        <f t="shared" si="720"/>
        <v>17801.92004857109</v>
      </c>
      <c r="M4626" s="36">
        <f t="shared" si="721"/>
        <v>190902.56705004943</v>
      </c>
      <c r="N4626" s="37">
        <f>M4626/Inputs!$B$6</f>
        <v>291.01001074702657</v>
      </c>
      <c r="O4626" s="38">
        <f>IF(N4626&gt;Inputs!$B$4,1,0)</f>
        <v>0</v>
      </c>
      <c r="P4626" s="34">
        <f t="shared" si="722"/>
        <v>8.1553553111622504E-2</v>
      </c>
      <c r="Q4626" s="36">
        <f>Inputs!$B$12*(1+$B4626)^0*$C4626+Inputs!$B$29*(1+$D4626)^0*Inputs!$B$19+Inputs!$B$30*(1+$E4626)^0*Inputs!$B$20+Inputs!$B$31*(1+$F4626)^0*Inputs!$B$21+Inputs!$B$22*(1+Inputs!$B$23)^0</f>
        <v>12174.375108527125</v>
      </c>
      <c r="R4626" s="36">
        <f>Inputs!$B$12*(1+$B4626)^1*$C4626+Inputs!$B$29*(1+$D4626)^1*Inputs!$B$19+Inputs!$B$30*(1+$E4626)^1*Inputs!$B$20+Inputs!$B$31*(1+$F4626)^1*Inputs!$B$21+Inputs!$B$22*(1+Inputs!$B$23)^1</f>
        <v>13751.854493320305</v>
      </c>
      <c r="S4626" s="36">
        <f>Inputs!$B$12*(1+$B4626)^2*$C4626+Inputs!$B$29*(1+$D4626)^2*Inputs!$B$19+Inputs!$B$30*(1+$E4626)^2*Inputs!$B$20+Inputs!$B$31*(1+$F4626)^2*Inputs!$B$21+Inputs!$B$22*(1+Inputs!$B$23)^2</f>
        <v>15781.867233011923</v>
      </c>
      <c r="T4626" s="36">
        <f>Inputs!$B$12*(1+$B4626)^3*$C4626+Inputs!$B$29*(1+$D4626)^3*Inputs!$B$19+Inputs!$B$30*(1+$E4626)^3*Inputs!$B$20+Inputs!$B$31*(1+$F4626)^3*Inputs!$B$21+Inputs!$B$22*(1+Inputs!$B$23)^3</f>
        <v>18410.424598388527</v>
      </c>
      <c r="U4626" s="36">
        <f>Inputs!$B$12*(1+$B4626)^4*$C4626+Inputs!$B$29*(1+$D4626)^4*Inputs!$B$19+Inputs!$B$30*(1+$E4626)^4*Inputs!$B$20+Inputs!$B$31*(1+$F4626)^4*Inputs!$B$21+Inputs!$B$22*(1+Inputs!$B$23)^4</f>
        <v>21831.259458428056</v>
      </c>
      <c r="V4626" s="35">
        <f>Inputs!$B$13/(Q4626*(1-$G4626))</f>
        <v>1.3204298051536749</v>
      </c>
      <c r="W4626" s="36">
        <f>Inputs!$B$13</f>
        <v>12660</v>
      </c>
      <c r="X4626" s="36">
        <f t="shared" si="723"/>
        <v>13528.730235312833</v>
      </c>
      <c r="Y4626" s="36">
        <f t="shared" si="724"/>
        <v>14640.220166852114</v>
      </c>
      <c r="Z4626" s="36">
        <f t="shared" si="725"/>
        <v>16045.544886521762</v>
      </c>
      <c r="AA4626" s="36">
        <f t="shared" si="726"/>
        <v>17801.92004857109</v>
      </c>
      <c r="AB4626" s="36">
        <f t="shared" si="727"/>
        <v>55035.846049521133</v>
      </c>
      <c r="AC4626" s="36">
        <f t="shared" si="728"/>
        <v>223284.71769633031</v>
      </c>
      <c r="AD4626" s="36">
        <f t="shared" si="729"/>
        <v>135866.72100052828</v>
      </c>
    </row>
    <row r="4627" spans="1:30" ht="14.25" customHeight="1" x14ac:dyDescent="0.25">
      <c r="A4627" s="16">
        <v>4611</v>
      </c>
      <c r="B4627" s="34">
        <v>0.275220341921809</v>
      </c>
      <c r="C4627" s="34">
        <v>8.06425464185547E-2</v>
      </c>
      <c r="D4627" s="34">
        <v>8.2606477154549603E-3</v>
      </c>
      <c r="E4627" s="34">
        <v>6.8785706915669695E-2</v>
      </c>
      <c r="F4627" s="34">
        <v>2.1493872363341601E-2</v>
      </c>
      <c r="G4627" s="34">
        <v>0.181007169579261</v>
      </c>
      <c r="H4627" s="35">
        <v>1.0932146015278901</v>
      </c>
      <c r="I4627" s="34">
        <v>9.3044098687958196E-2</v>
      </c>
      <c r="J4627" s="34">
        <v>2.6627826741256199E-2</v>
      </c>
      <c r="K4627" s="36">
        <f>Inputs!$B$12*(1+$B4627)^4</f>
        <v>158669.03401478869</v>
      </c>
      <c r="L4627" s="36">
        <f t="shared" si="720"/>
        <v>19522.940230484899</v>
      </c>
      <c r="M4627" s="36">
        <f t="shared" si="721"/>
        <v>252968.94345848006</v>
      </c>
      <c r="N4627" s="37">
        <f>M4627/Inputs!$B$6</f>
        <v>385.62338941841472</v>
      </c>
      <c r="O4627" s="38">
        <f>IF(N4627&gt;Inputs!$B$4,1,0)</f>
        <v>0</v>
      </c>
      <c r="P4627" s="34">
        <f t="shared" si="722"/>
        <v>6.6416271946701994E-2</v>
      </c>
      <c r="Q4627" s="36">
        <f>Inputs!$B$12*(1+$B4627)^0*$C4627+Inputs!$B$29*(1+$D4627)^0*Inputs!$B$19+Inputs!$B$30*(1+$E4627)^0*Inputs!$B$20+Inputs!$B$31*(1+$F4627)^0*Inputs!$B$21+Inputs!$B$22*(1+Inputs!$B$23)^0</f>
        <v>12860.596812540203</v>
      </c>
      <c r="R4627" s="36">
        <f>Inputs!$B$12*(1+$B4627)^1*$C4627+Inputs!$B$29*(1+$D4627)^1*Inputs!$B$19+Inputs!$B$30*(1+$E4627)^1*Inputs!$B$20+Inputs!$B$31*(1+$F4627)^1*Inputs!$B$21+Inputs!$B$22*(1+Inputs!$B$23)^1</f>
        <v>14420.188913841161</v>
      </c>
      <c r="S4627" s="36">
        <f>Inputs!$B$12*(1+$B4627)^2*$C4627+Inputs!$B$29*(1+$D4627)^2*Inputs!$B$19+Inputs!$B$30*(1+$E4627)^2*Inputs!$B$20+Inputs!$B$31*(1+$F4627)^2*Inputs!$B$21+Inputs!$B$22*(1+Inputs!$B$23)^2</f>
        <v>16358.400660270556</v>
      </c>
      <c r="T4627" s="36">
        <f>Inputs!$B$12*(1+$B4627)^3*$C4627+Inputs!$B$29*(1+$D4627)^3*Inputs!$B$19+Inputs!$B$30*(1+$E4627)^3*Inputs!$B$20+Inputs!$B$31*(1+$F4627)^3*Inputs!$B$21+Inputs!$B$22*(1+Inputs!$B$23)^3</f>
        <v>18776.902474981514</v>
      </c>
      <c r="U4627" s="36">
        <f>Inputs!$B$12*(1+$B4627)^4*$C4627+Inputs!$B$29*(1+$D4627)^4*Inputs!$B$19+Inputs!$B$30*(1+$E4627)^4*Inputs!$B$20+Inputs!$B$31*(1+$F4627)^4*Inputs!$B$21+Inputs!$B$22*(1+Inputs!$B$23)^4</f>
        <v>21805.181254246305</v>
      </c>
      <c r="V4627" s="35">
        <f>Inputs!$B$13/(Q4627*(1-$G4627))</f>
        <v>1.201966829660204</v>
      </c>
      <c r="W4627" s="36">
        <f>Inputs!$B$13</f>
        <v>12660</v>
      </c>
      <c r="X4627" s="36">
        <f t="shared" si="723"/>
        <v>13874.174114948997</v>
      </c>
      <c r="Y4627" s="36">
        <f t="shared" si="724"/>
        <v>15374.746608719508</v>
      </c>
      <c r="Z4627" s="36">
        <f t="shared" si="725"/>
        <v>17229.718468208794</v>
      </c>
      <c r="AA4627" s="36">
        <f t="shared" si="726"/>
        <v>19522.940230484899</v>
      </c>
      <c r="AB4627" s="36">
        <f t="shared" si="727"/>
        <v>59551.631732414127</v>
      </c>
      <c r="AC4627" s="36">
        <f t="shared" si="728"/>
        <v>301775.34981948667</v>
      </c>
      <c r="AD4627" s="36">
        <f t="shared" si="729"/>
        <v>193417.31172606593</v>
      </c>
    </row>
    <row r="4628" spans="1:30" ht="14.25" customHeight="1" x14ac:dyDescent="0.25">
      <c r="A4628" s="16">
        <v>4612</v>
      </c>
      <c r="B4628" s="34">
        <v>0.33328987683528399</v>
      </c>
      <c r="C4628" s="34">
        <v>6.2683907363481506E-2</v>
      </c>
      <c r="D4628" s="34">
        <v>1.7372495662005601E-2</v>
      </c>
      <c r="E4628" s="34">
        <v>3.7348243818818197E-2</v>
      </c>
      <c r="F4628" s="34">
        <v>1.1285517131075101E-2</v>
      </c>
      <c r="G4628" s="34">
        <v>0.197433551080063</v>
      </c>
      <c r="H4628" s="35">
        <v>1.0971066434771399</v>
      </c>
      <c r="I4628" s="34">
        <v>8.9890503818781595E-2</v>
      </c>
      <c r="J4628" s="34">
        <v>3.0931578164861501E-2</v>
      </c>
      <c r="K4628" s="36">
        <f>Inputs!$B$12*(1+$B4628)^4</f>
        <v>189604.90891933217</v>
      </c>
      <c r="L4628" s="36">
        <f t="shared" si="720"/>
        <v>18012.924112912999</v>
      </c>
      <c r="M4628" s="36">
        <f t="shared" si="721"/>
        <v>262239.60370971425</v>
      </c>
      <c r="N4628" s="37">
        <f>M4628/Inputs!$B$6</f>
        <v>399.75549345993028</v>
      </c>
      <c r="O4628" s="38">
        <f>IF(N4628&gt;Inputs!$B$4,1,0)</f>
        <v>1</v>
      </c>
      <c r="P4628" s="34">
        <f t="shared" si="722"/>
        <v>5.8958925653920094E-2</v>
      </c>
      <c r="Q4628" s="36">
        <f>Inputs!$B$12*(1+$B4628)^0*$C4628+Inputs!$B$29*(1+$D4628)^0*Inputs!$B$19+Inputs!$B$30*(1+$E4628)^0*Inputs!$B$20+Inputs!$B$31*(1+$F4628)^0*Inputs!$B$21+Inputs!$B$22*(1+Inputs!$B$23)^0</f>
        <v>11783.07846923581</v>
      </c>
      <c r="R4628" s="36">
        <f>Inputs!$B$12*(1+$B4628)^1*$C4628+Inputs!$B$29*(1+$D4628)^1*Inputs!$B$19+Inputs!$B$30*(1+$E4628)^1*Inputs!$B$20+Inputs!$B$31*(1+$F4628)^1*Inputs!$B$21+Inputs!$B$22*(1+Inputs!$B$23)^1</f>
        <v>13169.588114662474</v>
      </c>
      <c r="S4628" s="36">
        <f>Inputs!$B$12*(1+$B4628)^2*$C4628+Inputs!$B$29*(1+$D4628)^2*Inputs!$B$19+Inputs!$B$30*(1+$E4628)^2*Inputs!$B$20+Inputs!$B$31*(1+$F4628)^2*Inputs!$B$21+Inputs!$B$22*(1+Inputs!$B$23)^2</f>
        <v>14976.883504398698</v>
      </c>
      <c r="T4628" s="36">
        <f>Inputs!$B$12*(1+$B4628)^3*$C4628+Inputs!$B$29*(1+$D4628)^3*Inputs!$B$19+Inputs!$B$30*(1+$E4628)^3*Inputs!$B$20+Inputs!$B$31*(1+$F4628)^3*Inputs!$B$21+Inputs!$B$22*(1+Inputs!$B$23)^3</f>
        <v>17344.300198611789</v>
      </c>
      <c r="U4628" s="36">
        <f>Inputs!$B$12*(1+$B4628)^4*$C4628+Inputs!$B$29*(1+$D4628)^4*Inputs!$B$19+Inputs!$B$30*(1+$E4628)^4*Inputs!$B$20+Inputs!$B$31*(1+$F4628)^4*Inputs!$B$21+Inputs!$B$22*(1+Inputs!$B$23)^4</f>
        <v>20457.585467682758</v>
      </c>
      <c r="V4628" s="35">
        <f>Inputs!$B$13/(Q4628*(1-$G4628))</f>
        <v>1.3387328971913046</v>
      </c>
      <c r="W4628" s="36">
        <f>Inputs!$B$13</f>
        <v>12660</v>
      </c>
      <c r="X4628" s="36">
        <f t="shared" si="723"/>
        <v>13511.231281301616</v>
      </c>
      <c r="Y4628" s="36">
        <f t="shared" si="724"/>
        <v>14639.32769168901</v>
      </c>
      <c r="Z4628" s="36">
        <f t="shared" si="725"/>
        <v>16112.529922468808</v>
      </c>
      <c r="AA4628" s="36">
        <f t="shared" si="726"/>
        <v>18012.924112912999</v>
      </c>
      <c r="AB4628" s="36">
        <f t="shared" si="727"/>
        <v>57430.075245867934</v>
      </c>
      <c r="AC4628" s="36">
        <f t="shared" si="728"/>
        <v>314966.59881648625</v>
      </c>
      <c r="AD4628" s="36">
        <f t="shared" si="729"/>
        <v>204809.52846384631</v>
      </c>
    </row>
    <row r="4629" spans="1:30" ht="14.25" customHeight="1" x14ac:dyDescent="0.25">
      <c r="A4629" s="16">
        <v>4613</v>
      </c>
      <c r="B4629" s="34">
        <v>0.29151089170425099</v>
      </c>
      <c r="C4629" s="34">
        <v>6.8544927639672695E-2</v>
      </c>
      <c r="D4629" s="34">
        <v>1.94233212769193E-2</v>
      </c>
      <c r="E4629" s="34">
        <v>5.9505710732233798E-2</v>
      </c>
      <c r="F4629" s="34">
        <v>2.2110246449771501E-2</v>
      </c>
      <c r="G4629" s="34">
        <v>0.180635498595379</v>
      </c>
      <c r="H4629" s="35">
        <v>1.1259941177728801</v>
      </c>
      <c r="I4629" s="34">
        <v>0.108171045376556</v>
      </c>
      <c r="J4629" s="34">
        <v>2.1628324875985198E-2</v>
      </c>
      <c r="K4629" s="36">
        <f>Inputs!$B$12*(1+$B4629)^4</f>
        <v>166933.51673949327</v>
      </c>
      <c r="L4629" s="36">
        <f t="shared" si="720"/>
        <v>18918.118573589469</v>
      </c>
      <c r="M4629" s="36">
        <f t="shared" si="721"/>
        <v>189833.83455280736</v>
      </c>
      <c r="N4629" s="37">
        <f>M4629/Inputs!$B$6</f>
        <v>289.38084535488929</v>
      </c>
      <c r="O4629" s="38">
        <f>IF(N4629&gt;Inputs!$B$4,1,0)</f>
        <v>0</v>
      </c>
      <c r="P4629" s="34">
        <f t="shared" si="722"/>
        <v>8.6542720500570797E-2</v>
      </c>
      <c r="Q4629" s="36">
        <f>Inputs!$B$12*(1+$B4629)^0*$C4629+Inputs!$B$29*(1+$D4629)^0*Inputs!$B$19+Inputs!$B$30*(1+$E4629)^0*Inputs!$B$20+Inputs!$B$31*(1+$F4629)^0*Inputs!$B$21+Inputs!$B$22*(1+Inputs!$B$23)^0</f>
        <v>12134.739685807283</v>
      </c>
      <c r="R4629" s="36">
        <f>Inputs!$B$12*(1+$B4629)^1*$C4629+Inputs!$B$29*(1+$D4629)^1*Inputs!$B$19+Inputs!$B$30*(1+$E4629)^1*Inputs!$B$20+Inputs!$B$31*(1+$F4629)^1*Inputs!$B$21+Inputs!$B$22*(1+Inputs!$B$23)^1</f>
        <v>13577.868760212794</v>
      </c>
      <c r="S4629" s="36">
        <f>Inputs!$B$12*(1+$B4629)^2*$C4629+Inputs!$B$29*(1+$D4629)^2*Inputs!$B$19+Inputs!$B$30*(1+$E4629)^2*Inputs!$B$20+Inputs!$B$31*(1+$F4629)^2*Inputs!$B$21+Inputs!$B$22*(1+Inputs!$B$23)^2</f>
        <v>15380.758514093166</v>
      </c>
      <c r="T4629" s="36">
        <f>Inputs!$B$12*(1+$B4629)^3*$C4629+Inputs!$B$29*(1+$D4629)^3*Inputs!$B$19+Inputs!$B$30*(1+$E4629)^3*Inputs!$B$20+Inputs!$B$31*(1+$F4629)^3*Inputs!$B$21+Inputs!$B$22*(1+Inputs!$B$23)^3</f>
        <v>17645.82920402482</v>
      </c>
      <c r="U4629" s="36">
        <f>Inputs!$B$12*(1+$B4629)^4*$C4629+Inputs!$B$29*(1+$D4629)^4*Inputs!$B$19+Inputs!$B$30*(1+$E4629)^4*Inputs!$B$20+Inputs!$B$31*(1+$F4629)^4*Inputs!$B$21+Inputs!$B$22*(1+Inputs!$B$23)^4</f>
        <v>20505.231512376493</v>
      </c>
      <c r="V4629" s="35">
        <f>Inputs!$B$13/(Q4629*(1-$G4629))</f>
        <v>1.2732863899821933</v>
      </c>
      <c r="W4629" s="36">
        <f>Inputs!$B$13</f>
        <v>12660</v>
      </c>
      <c r="X4629" s="36">
        <f t="shared" si="723"/>
        <v>13755.931012325036</v>
      </c>
      <c r="Y4629" s="36">
        <f t="shared" si="724"/>
        <v>15118.403355716924</v>
      </c>
      <c r="Z4629" s="36">
        <f t="shared" si="725"/>
        <v>16812.43651913225</v>
      </c>
      <c r="AA4629" s="36">
        <f t="shared" si="726"/>
        <v>18918.118573589469</v>
      </c>
      <c r="AB4629" s="36">
        <f t="shared" si="727"/>
        <v>56203.107207876077</v>
      </c>
      <c r="AC4629" s="36">
        <f t="shared" si="728"/>
        <v>223326.53372058019</v>
      </c>
      <c r="AD4629" s="36">
        <f t="shared" si="729"/>
        <v>133630.72734493128</v>
      </c>
    </row>
    <row r="4630" spans="1:30" ht="14.25" customHeight="1" x14ac:dyDescent="0.25">
      <c r="A4630" s="16">
        <v>4614</v>
      </c>
      <c r="B4630" s="34">
        <v>0.20047698294767499</v>
      </c>
      <c r="C4630" s="34">
        <v>7.5911547160459905E-2</v>
      </c>
      <c r="D4630" s="34">
        <v>2.8158216977529699E-2</v>
      </c>
      <c r="E4630" s="34">
        <v>4.80254920595631E-2</v>
      </c>
      <c r="F4630" s="34">
        <v>-7.9413224774756101E-3</v>
      </c>
      <c r="G4630" s="34">
        <v>0.17766407072474399</v>
      </c>
      <c r="H4630" s="35">
        <v>1.0568973760843601</v>
      </c>
      <c r="I4630" s="34">
        <v>9.1121589570765701E-2</v>
      </c>
      <c r="J4630" s="34">
        <v>2.69954612093352E-2</v>
      </c>
      <c r="K4630" s="36">
        <f>Inputs!$B$12*(1+$B4630)^4</f>
        <v>124613.93234191698</v>
      </c>
      <c r="L4630" s="36">
        <f t="shared" si="720"/>
        <v>15606.871974409527</v>
      </c>
      <c r="M4630" s="36">
        <f t="shared" si="721"/>
        <v>215464.23488321627</v>
      </c>
      <c r="N4630" s="37">
        <f>M4630/Inputs!$B$6</f>
        <v>328.45157756587844</v>
      </c>
      <c r="O4630" s="38">
        <f>IF(N4630&gt;Inputs!$B$4,1,0)</f>
        <v>0</v>
      </c>
      <c r="P4630" s="34">
        <f t="shared" si="722"/>
        <v>6.4126128361430501E-2</v>
      </c>
      <c r="Q4630" s="36">
        <f>Inputs!$B$12*(1+$B4630)^0*$C4630+Inputs!$B$29*(1+$D4630)^0*Inputs!$B$19+Inputs!$B$30*(1+$E4630)^0*Inputs!$B$20+Inputs!$B$31*(1+$F4630)^0*Inputs!$B$21+Inputs!$B$22*(1+Inputs!$B$23)^0</f>
        <v>12576.736857054515</v>
      </c>
      <c r="R4630" s="36">
        <f>Inputs!$B$12*(1+$B4630)^1*$C4630+Inputs!$B$29*(1+$D4630)^1*Inputs!$B$19+Inputs!$B$30*(1+$E4630)^1*Inputs!$B$20+Inputs!$B$31*(1+$F4630)^1*Inputs!$B$21+Inputs!$B$22*(1+Inputs!$B$23)^1</f>
        <v>13598.456947065453</v>
      </c>
      <c r="S4630" s="36">
        <f>Inputs!$B$12*(1+$B4630)^2*$C4630+Inputs!$B$29*(1+$D4630)^2*Inputs!$B$19+Inputs!$B$30*(1+$E4630)^2*Inputs!$B$20+Inputs!$B$31*(1+$F4630)^2*Inputs!$B$21+Inputs!$B$22*(1+Inputs!$B$23)^2</f>
        <v>14809.854876140045</v>
      </c>
      <c r="T4630" s="36">
        <f>Inputs!$B$12*(1+$B4630)^3*$C4630+Inputs!$B$29*(1+$D4630)^3*Inputs!$B$19+Inputs!$B$30*(1+$E4630)^3*Inputs!$B$20+Inputs!$B$31*(1+$F4630)^3*Inputs!$B$21+Inputs!$B$22*(1+Inputs!$B$23)^3</f>
        <v>16247.916863171364</v>
      </c>
      <c r="U4630" s="36">
        <f>Inputs!$B$12*(1+$B4630)^4*$C4630+Inputs!$B$29*(1+$D4630)^4*Inputs!$B$19+Inputs!$B$30*(1+$E4630)^4*Inputs!$B$20+Inputs!$B$31*(1+$F4630)^4*Inputs!$B$21+Inputs!$B$22*(1+Inputs!$B$23)^4</f>
        <v>17956.999987927258</v>
      </c>
      <c r="V4630" s="35">
        <f>Inputs!$B$13/(Q4630*(1-$G4630))</f>
        <v>1.2240987815915454</v>
      </c>
      <c r="W4630" s="36">
        <f>Inputs!$B$13</f>
        <v>12660</v>
      </c>
      <c r="X4630" s="36">
        <f t="shared" si="723"/>
        <v>13221.051876980549</v>
      </c>
      <c r="Y4630" s="36">
        <f t="shared" si="724"/>
        <v>13889.756320758948</v>
      </c>
      <c r="Z4630" s="36">
        <f t="shared" si="725"/>
        <v>14679.97041020313</v>
      </c>
      <c r="AA4630" s="36">
        <f t="shared" si="726"/>
        <v>15606.871974409527</v>
      </c>
      <c r="AB4630" s="36">
        <f t="shared" si="727"/>
        <v>53848.505446174247</v>
      </c>
      <c r="AC4630" s="36">
        <f t="shared" si="728"/>
        <v>249947.8307976897</v>
      </c>
      <c r="AD4630" s="36">
        <f t="shared" si="729"/>
        <v>161615.72943704203</v>
      </c>
    </row>
    <row r="4631" spans="1:30" ht="14.25" customHeight="1" x14ac:dyDescent="0.25">
      <c r="A4631" s="16">
        <v>4615</v>
      </c>
      <c r="B4631" s="34">
        <v>0.206098748242031</v>
      </c>
      <c r="C4631" s="34">
        <v>8.1282755178897395E-2</v>
      </c>
      <c r="D4631" s="34">
        <v>2.1078486005453902E-2</v>
      </c>
      <c r="E4631" s="34">
        <v>5.1853687978547898E-2</v>
      </c>
      <c r="F4631" s="34">
        <v>2.9137882237494101E-2</v>
      </c>
      <c r="G4631" s="34">
        <v>0.15762295245836799</v>
      </c>
      <c r="H4631" s="35">
        <v>0.99806540953212997</v>
      </c>
      <c r="I4631" s="34">
        <v>9.1584732496154606E-2</v>
      </c>
      <c r="J4631" s="34">
        <v>2.8867719508743499E-2</v>
      </c>
      <c r="K4631" s="36">
        <f>Inputs!$B$12*(1+$B4631)^4</f>
        <v>126964.62003232892</v>
      </c>
      <c r="L4631" s="36">
        <f t="shared" si="720"/>
        <v>16354.622626690341</v>
      </c>
      <c r="M4631" s="36">
        <f t="shared" si="721"/>
        <v>228207.7950227446</v>
      </c>
      <c r="N4631" s="37">
        <f>M4631/Inputs!$B$6</f>
        <v>347.87773631515944</v>
      </c>
      <c r="O4631" s="38">
        <f>IF(N4631&gt;Inputs!$B$4,1,0)</f>
        <v>0</v>
      </c>
      <c r="P4631" s="34">
        <f t="shared" si="722"/>
        <v>6.2717012987411114E-2</v>
      </c>
      <c r="Q4631" s="36">
        <f>Inputs!$B$12*(1+$B4631)^0*$C4631+Inputs!$B$29*(1+$D4631)^0*Inputs!$B$19+Inputs!$B$30*(1+$E4631)^0*Inputs!$B$20+Inputs!$B$31*(1+$F4631)^0*Inputs!$B$21+Inputs!$B$22*(1+Inputs!$B$23)^0</f>
        <v>12899.009338160766</v>
      </c>
      <c r="R4631" s="36">
        <f>Inputs!$B$12*(1+$B4631)^1*$C4631+Inputs!$B$29*(1+$D4631)^1*Inputs!$B$19+Inputs!$B$30*(1+$E4631)^1*Inputs!$B$20+Inputs!$B$31*(1+$F4631)^1*Inputs!$B$21+Inputs!$B$22*(1+Inputs!$B$23)^1</f>
        <v>14166.345571001024</v>
      </c>
      <c r="S4631" s="36">
        <f>Inputs!$B$12*(1+$B4631)^2*$C4631+Inputs!$B$29*(1+$D4631)^2*Inputs!$B$19+Inputs!$B$30*(1+$E4631)^2*Inputs!$B$20+Inputs!$B$31*(1+$F4631)^2*Inputs!$B$21+Inputs!$B$22*(1+Inputs!$B$23)^2</f>
        <v>15650.816115952872</v>
      </c>
      <c r="T4631" s="36">
        <f>Inputs!$B$12*(1+$B4631)^3*$C4631+Inputs!$B$29*(1+$D4631)^3*Inputs!$B$19+Inputs!$B$30*(1+$E4631)^3*Inputs!$B$20+Inputs!$B$31*(1+$F4631)^3*Inputs!$B$21+Inputs!$B$22*(1+Inputs!$B$23)^3</f>
        <v>17395.546282098949</v>
      </c>
      <c r="U4631" s="36">
        <f>Inputs!$B$12*(1+$B4631)^4*$C4631+Inputs!$B$29*(1+$D4631)^4*Inputs!$B$19+Inputs!$B$30*(1+$E4631)^4*Inputs!$B$20+Inputs!$B$31*(1+$F4631)^4*Inputs!$B$21+Inputs!$B$22*(1+Inputs!$B$23)^4</f>
        <v>19452.480928421624</v>
      </c>
      <c r="V4631" s="35">
        <f>Inputs!$B$13/(Q4631*(1-$G4631))</f>
        <v>1.1651204460376254</v>
      </c>
      <c r="W4631" s="36">
        <f>Inputs!$B$13</f>
        <v>12660</v>
      </c>
      <c r="X4631" s="36">
        <f t="shared" si="723"/>
        <v>13405.469581551155</v>
      </c>
      <c r="Y4631" s="36">
        <f t="shared" si="724"/>
        <v>14259.600315023437</v>
      </c>
      <c r="Z4631" s="36">
        <f t="shared" si="725"/>
        <v>15237.249978518723</v>
      </c>
      <c r="AA4631" s="36">
        <f t="shared" si="726"/>
        <v>16354.622626690341</v>
      </c>
      <c r="AB4631" s="36">
        <f t="shared" si="727"/>
        <v>55095.689298325131</v>
      </c>
      <c r="AC4631" s="36">
        <f t="shared" si="728"/>
        <v>268296.31201866292</v>
      </c>
      <c r="AD4631" s="36">
        <f t="shared" si="729"/>
        <v>173112.10572441947</v>
      </c>
    </row>
    <row r="4632" spans="1:30" ht="14.25" customHeight="1" x14ac:dyDescent="0.25">
      <c r="A4632" s="16">
        <v>4616</v>
      </c>
      <c r="B4632" s="34">
        <v>0.35653542663170001</v>
      </c>
      <c r="C4632" s="34">
        <v>7.5727112323110302E-2</v>
      </c>
      <c r="D4632" s="34">
        <v>1.5741436861160901E-2</v>
      </c>
      <c r="E4632" s="34">
        <v>5.1910290331366502E-2</v>
      </c>
      <c r="F4632" s="34">
        <v>-2.6251489463127698E-4</v>
      </c>
      <c r="G4632" s="34">
        <v>0.17450031194676599</v>
      </c>
      <c r="H4632" s="35">
        <v>1.0613134659355601</v>
      </c>
      <c r="I4632" s="34">
        <v>9.2939982352591793E-2</v>
      </c>
      <c r="J4632" s="34">
        <v>1.9365881979938701E-2</v>
      </c>
      <c r="K4632" s="36">
        <f>Inputs!$B$12*(1+$B4632)^4</f>
        <v>203177.59283532528</v>
      </c>
      <c r="L4632" s="36">
        <f t="shared" si="720"/>
        <v>20930.897252112009</v>
      </c>
      <c r="M4632" s="36">
        <f t="shared" si="721"/>
        <v>247172.62021497692</v>
      </c>
      <c r="N4632" s="37">
        <f>M4632/Inputs!$B$6</f>
        <v>376.78753081551361</v>
      </c>
      <c r="O4632" s="38">
        <f>IF(N4632&gt;Inputs!$B$4,1,0)</f>
        <v>0</v>
      </c>
      <c r="P4632" s="34">
        <f t="shared" si="722"/>
        <v>7.3574100372653092E-2</v>
      </c>
      <c r="Q4632" s="36">
        <f>Inputs!$B$12*(1+$B4632)^0*$C4632+Inputs!$B$29*(1+$D4632)^0*Inputs!$B$19+Inputs!$B$30*(1+$E4632)^0*Inputs!$B$20+Inputs!$B$31*(1+$F4632)^0*Inputs!$B$21+Inputs!$B$22*(1+Inputs!$B$23)^0</f>
        <v>12565.670766813539</v>
      </c>
      <c r="R4632" s="36">
        <f>Inputs!$B$12*(1+$B4632)^1*$C4632+Inputs!$B$29*(1+$D4632)^1*Inputs!$B$19+Inputs!$B$30*(1+$E4632)^1*Inputs!$B$20+Inputs!$B$31*(1+$F4632)^1*Inputs!$B$21+Inputs!$B$22*(1+Inputs!$B$23)^1</f>
        <v>14297.688947172581</v>
      </c>
      <c r="S4632" s="36">
        <f>Inputs!$B$12*(1+$B4632)^2*$C4632+Inputs!$B$29*(1+$D4632)^2*Inputs!$B$19+Inputs!$B$30*(1+$E4632)^2*Inputs!$B$20+Inputs!$B$31*(1+$F4632)^2*Inputs!$B$21+Inputs!$B$22*(1+Inputs!$B$23)^2</f>
        <v>16612.793858881618</v>
      </c>
      <c r="T4632" s="36">
        <f>Inputs!$B$12*(1+$B4632)^3*$C4632+Inputs!$B$29*(1+$D4632)^3*Inputs!$B$19+Inputs!$B$30*(1+$E4632)^3*Inputs!$B$20+Inputs!$B$31*(1+$F4632)^3*Inputs!$B$21+Inputs!$B$22*(1+Inputs!$B$23)^3</f>
        <v>19717.213193031275</v>
      </c>
      <c r="U4632" s="36">
        <f>Inputs!$B$12*(1+$B4632)^4*$C4632+Inputs!$B$29*(1+$D4632)^4*Inputs!$B$19+Inputs!$B$30*(1+$E4632)^4*Inputs!$B$20+Inputs!$B$31*(1+$F4632)^4*Inputs!$B$21+Inputs!$B$22*(1+Inputs!$B$23)^4</f>
        <v>23890.611043370922</v>
      </c>
      <c r="V4632" s="35">
        <f>Inputs!$B$13/(Q4632*(1-$G4632))</f>
        <v>1.2204812606541944</v>
      </c>
      <c r="W4632" s="36">
        <f>Inputs!$B$13</f>
        <v>12660</v>
      </c>
      <c r="X4632" s="36">
        <f t="shared" si="723"/>
        <v>13935.366332086556</v>
      </c>
      <c r="Y4632" s="36">
        <f t="shared" si="724"/>
        <v>15646.102320086002</v>
      </c>
      <c r="Z4632" s="36">
        <f t="shared" si="725"/>
        <v>17922.201014086633</v>
      </c>
      <c r="AA4632" s="36">
        <f t="shared" si="726"/>
        <v>20930.897252112009</v>
      </c>
      <c r="AB4632" s="36">
        <f t="shared" si="727"/>
        <v>61216.10022841295</v>
      </c>
      <c r="AC4632" s="36">
        <f t="shared" si="728"/>
        <v>289996.64868428546</v>
      </c>
      <c r="AD4632" s="36">
        <f t="shared" si="729"/>
        <v>185956.51998656397</v>
      </c>
    </row>
    <row r="4633" spans="1:30" ht="14.25" customHeight="1" x14ac:dyDescent="0.25">
      <c r="A4633" s="16">
        <v>4617</v>
      </c>
      <c r="B4633" s="34">
        <v>0.49785339329516498</v>
      </c>
      <c r="C4633" s="34">
        <v>4.2280273815831299E-2</v>
      </c>
      <c r="D4633" s="34">
        <v>3.3085925852973999E-2</v>
      </c>
      <c r="E4633" s="34">
        <v>4.8067574787021498E-2</v>
      </c>
      <c r="F4633" s="34">
        <v>2.4343244570142902E-2</v>
      </c>
      <c r="G4633" s="34">
        <v>0.17020924140099999</v>
      </c>
      <c r="H4633" s="35">
        <v>0.96685191831546402</v>
      </c>
      <c r="I4633" s="34">
        <v>9.4231116984435204E-2</v>
      </c>
      <c r="J4633" s="34">
        <v>3.1380833648088698E-2</v>
      </c>
      <c r="K4633" s="36">
        <f>Inputs!$B$12*(1+$B4633)^4</f>
        <v>302014.9774249359</v>
      </c>
      <c r="L4633" s="36">
        <f t="shared" si="720"/>
        <v>17598.684030088509</v>
      </c>
      <c r="M4633" s="36">
        <f t="shared" si="721"/>
        <v>239822.11114830201</v>
      </c>
      <c r="N4633" s="37">
        <f>M4633/Inputs!$B$6</f>
        <v>365.58248650655793</v>
      </c>
      <c r="O4633" s="38">
        <f>IF(N4633&gt;Inputs!$B$4,1,0)</f>
        <v>0</v>
      </c>
      <c r="P4633" s="34">
        <f t="shared" si="722"/>
        <v>6.2850283336346513E-2</v>
      </c>
      <c r="Q4633" s="36">
        <f>Inputs!$B$12*(1+$B4633)^0*$C4633+Inputs!$B$29*(1+$D4633)^0*Inputs!$B$19+Inputs!$B$30*(1+$E4633)^0*Inputs!$B$20+Inputs!$B$31*(1+$F4633)^0*Inputs!$B$21+Inputs!$B$22*(1+Inputs!$B$23)^0</f>
        <v>10558.860456376799</v>
      </c>
      <c r="R4633" s="36">
        <f>Inputs!$B$12*(1+$B4633)^1*$C4633+Inputs!$B$29*(1+$D4633)^1*Inputs!$B$19+Inputs!$B$30*(1+$E4633)^1*Inputs!$B$20+Inputs!$B$31*(1+$F4633)^1*Inputs!$B$21+Inputs!$B$22*(1+Inputs!$B$23)^1</f>
        <v>12092.491065856662</v>
      </c>
      <c r="S4633" s="36">
        <f>Inputs!$B$12*(1+$B4633)^2*$C4633+Inputs!$B$29*(1+$D4633)^2*Inputs!$B$19+Inputs!$B$30*(1+$E4633)^2*Inputs!$B$20+Inputs!$B$31*(1+$F4633)^2*Inputs!$B$21+Inputs!$B$22*(1+Inputs!$B$23)^2</f>
        <v>14264.907443418655</v>
      </c>
      <c r="T4633" s="36">
        <f>Inputs!$B$12*(1+$B4633)^3*$C4633+Inputs!$B$29*(1+$D4633)^3*Inputs!$B$19+Inputs!$B$30*(1+$E4633)^3*Inputs!$B$20+Inputs!$B$31*(1+$F4633)^3*Inputs!$B$21+Inputs!$B$22*(1+Inputs!$B$23)^3</f>
        <v>17389.54626550206</v>
      </c>
      <c r="U4633" s="36">
        <f>Inputs!$B$12*(1+$B4633)^4*$C4633+Inputs!$B$29*(1+$D4633)^4*Inputs!$B$19+Inputs!$B$30*(1+$E4633)^4*Inputs!$B$20+Inputs!$B$31*(1+$F4633)^4*Inputs!$B$21+Inputs!$B$22*(1+Inputs!$B$23)^4</f>
        <v>21935.707021615301</v>
      </c>
      <c r="V4633" s="35">
        <f>Inputs!$B$13/(Q4633*(1-$G4633))</f>
        <v>1.4449341702926715</v>
      </c>
      <c r="W4633" s="36">
        <f>Inputs!$B$13</f>
        <v>12660</v>
      </c>
      <c r="X4633" s="36">
        <f t="shared" si="723"/>
        <v>13299.514702522982</v>
      </c>
      <c r="Y4633" s="36">
        <f t="shared" si="724"/>
        <v>14274.021350162417</v>
      </c>
      <c r="Z4633" s="36">
        <f t="shared" si="725"/>
        <v>15676.01246694399</v>
      </c>
      <c r="AA4633" s="36">
        <f t="shared" si="726"/>
        <v>17598.684030088509</v>
      </c>
      <c r="AB4633" s="36">
        <f t="shared" si="727"/>
        <v>55725.113125256874</v>
      </c>
      <c r="AC4633" s="36">
        <f t="shared" si="728"/>
        <v>288796.5565553027</v>
      </c>
      <c r="AD4633" s="36">
        <f t="shared" si="729"/>
        <v>184096.99802304513</v>
      </c>
    </row>
    <row r="4634" spans="1:30" ht="14.25" customHeight="1" x14ac:dyDescent="0.25">
      <c r="A4634" s="16">
        <v>4618</v>
      </c>
      <c r="B4634" s="34">
        <v>0.36043745362360102</v>
      </c>
      <c r="C4634" s="34">
        <v>7.3856998710788699E-2</v>
      </c>
      <c r="D4634" s="34">
        <v>3.8528380593113101E-2</v>
      </c>
      <c r="E4634" s="34">
        <v>5.9665753805373402E-2</v>
      </c>
      <c r="F4634" s="34">
        <v>1.2229283979360199E-2</v>
      </c>
      <c r="G4634" s="34">
        <v>0.17539035809673501</v>
      </c>
      <c r="H4634" s="35">
        <v>1.03011650354582</v>
      </c>
      <c r="I4634" s="34">
        <v>9.1078222415939603E-2</v>
      </c>
      <c r="J4634" s="34">
        <v>3.2148004960929601E-2</v>
      </c>
      <c r="K4634" s="36">
        <f>Inputs!$B$12*(1+$B4634)^4</f>
        <v>205525.4319314379</v>
      </c>
      <c r="L4634" s="36">
        <f t="shared" si="720"/>
        <v>20667.945353966938</v>
      </c>
      <c r="M4634" s="36">
        <f t="shared" si="721"/>
        <v>295424.2083534525</v>
      </c>
      <c r="N4634" s="37">
        <f>M4634/Inputs!$B$6</f>
        <v>450.34178102660439</v>
      </c>
      <c r="O4634" s="38">
        <f>IF(N4634&gt;Inputs!$B$4,1,0)</f>
        <v>1</v>
      </c>
      <c r="P4634" s="34">
        <f t="shared" si="722"/>
        <v>5.8930217455010002E-2</v>
      </c>
      <c r="Q4634" s="36">
        <f>Inputs!$B$12*(1+$B4634)^0*$C4634+Inputs!$B$29*(1+$D4634)^0*Inputs!$B$19+Inputs!$B$30*(1+$E4634)^0*Inputs!$B$20+Inputs!$B$31*(1+$F4634)^0*Inputs!$B$21+Inputs!$B$22*(1+Inputs!$B$23)^0</f>
        <v>12453.463950074245</v>
      </c>
      <c r="R4634" s="36">
        <f>Inputs!$B$12*(1+$B4634)^1*$C4634+Inputs!$B$29*(1+$D4634)^1*Inputs!$B$19+Inputs!$B$30*(1+$E4634)^1*Inputs!$B$20+Inputs!$B$31*(1+$F4634)^1*Inputs!$B$21+Inputs!$B$22*(1+Inputs!$B$23)^1</f>
        <v>14313.7809260924</v>
      </c>
      <c r="S4634" s="36">
        <f>Inputs!$B$12*(1+$B4634)^2*$C4634+Inputs!$B$29*(1+$D4634)^2*Inputs!$B$19+Inputs!$B$30*(1+$E4634)^2*Inputs!$B$20+Inputs!$B$31*(1+$F4634)^2*Inputs!$B$21+Inputs!$B$22*(1+Inputs!$B$23)^2</f>
        <v>16762.245040090933</v>
      </c>
      <c r="T4634" s="36">
        <f>Inputs!$B$12*(1+$B4634)^3*$C4634+Inputs!$B$29*(1+$D4634)^3*Inputs!$B$19+Inputs!$B$30*(1+$E4634)^3*Inputs!$B$20+Inputs!$B$31*(1+$F4634)^3*Inputs!$B$21+Inputs!$B$22*(1+Inputs!$B$23)^3</f>
        <v>20007.031279059236</v>
      </c>
      <c r="U4634" s="36">
        <f>Inputs!$B$12*(1+$B4634)^4*$C4634+Inputs!$B$29*(1+$D4634)^4*Inputs!$B$19+Inputs!$B$30*(1+$E4634)^4*Inputs!$B$20+Inputs!$B$31*(1+$F4634)^4*Inputs!$B$21+Inputs!$B$22*(1+Inputs!$B$23)^4</f>
        <v>24331.145227959329</v>
      </c>
      <c r="V4634" s="35">
        <f>Inputs!$B$13/(Q4634*(1-$G4634))</f>
        <v>1.2328071065101169</v>
      </c>
      <c r="W4634" s="36">
        <f>Inputs!$B$13</f>
        <v>12660</v>
      </c>
      <c r="X4634" s="36">
        <f t="shared" si="723"/>
        <v>13953.066064075538</v>
      </c>
      <c r="Y4634" s="36">
        <f t="shared" si="724"/>
        <v>15639.41455502363</v>
      </c>
      <c r="Z4634" s="36">
        <f t="shared" si="725"/>
        <v>17830.849630701003</v>
      </c>
      <c r="AA4634" s="36">
        <f t="shared" si="726"/>
        <v>20667.945353966938</v>
      </c>
      <c r="AB4634" s="36">
        <f t="shared" si="727"/>
        <v>61313.218618575382</v>
      </c>
      <c r="AC4634" s="36">
        <f t="shared" si="728"/>
        <v>361993.88844992116</v>
      </c>
      <c r="AD4634" s="36">
        <f t="shared" si="729"/>
        <v>234110.9897348771</v>
      </c>
    </row>
    <row r="4635" spans="1:30" ht="14.25" customHeight="1" x14ac:dyDescent="0.25">
      <c r="A4635" s="16">
        <v>4619</v>
      </c>
      <c r="B4635" s="34">
        <v>0.39727069796105702</v>
      </c>
      <c r="C4635" s="34">
        <v>8.1310320216172793E-2</v>
      </c>
      <c r="D4635" s="34">
        <v>3.61983723295023E-2</v>
      </c>
      <c r="E4635" s="34">
        <v>3.8691947064990399E-2</v>
      </c>
      <c r="F4635" s="34">
        <v>-5.1707534578292799E-3</v>
      </c>
      <c r="G4635" s="34">
        <v>0.17632385049593399</v>
      </c>
      <c r="H4635" s="35">
        <v>1.0675858558217799</v>
      </c>
      <c r="I4635" s="34">
        <v>9.39753975037457E-2</v>
      </c>
      <c r="J4635" s="34">
        <v>2.7693391926571002E-2</v>
      </c>
      <c r="K4635" s="36">
        <f>Inputs!$B$12*(1+$B4635)^4</f>
        <v>228703.84009904473</v>
      </c>
      <c r="L4635" s="36">
        <f t="shared" si="720"/>
        <v>23876.504236751094</v>
      </c>
      <c r="M4635" s="36">
        <f t="shared" si="721"/>
        <v>301399.57000944356</v>
      </c>
      <c r="N4635" s="37">
        <f>M4635/Inputs!$B$6</f>
        <v>459.4505640387859</v>
      </c>
      <c r="O4635" s="38">
        <f>IF(N4635&gt;Inputs!$B$4,1,0)</f>
        <v>1</v>
      </c>
      <c r="P4635" s="34">
        <f t="shared" si="722"/>
        <v>6.6282005577174702E-2</v>
      </c>
      <c r="Q4635" s="36">
        <f>Inputs!$B$12*(1+$B4635)^0*$C4635+Inputs!$B$29*(1+$D4635)^0*Inputs!$B$19+Inputs!$B$30*(1+$E4635)^0*Inputs!$B$20+Inputs!$B$31*(1+$F4635)^0*Inputs!$B$21+Inputs!$B$22*(1+Inputs!$B$23)^0</f>
        <v>12900.663240397291</v>
      </c>
      <c r="R4635" s="36">
        <f>Inputs!$B$12*(1+$B4635)^1*$C4635+Inputs!$B$29*(1+$D4635)^1*Inputs!$B$19+Inputs!$B$30*(1+$E4635)^1*Inputs!$B$20+Inputs!$B$31*(1+$F4635)^1*Inputs!$B$21+Inputs!$B$22*(1+Inputs!$B$23)^1</f>
        <v>14963.000944452968</v>
      </c>
      <c r="S4635" s="36">
        <f>Inputs!$B$12*(1+$B4635)^2*$C4635+Inputs!$B$29*(1+$D4635)^2*Inputs!$B$19+Inputs!$B$30*(1+$E4635)^2*Inputs!$B$20+Inputs!$B$31*(1+$F4635)^2*Inputs!$B$21+Inputs!$B$22*(1+Inputs!$B$23)^2</f>
        <v>17801.433153734921</v>
      </c>
      <c r="T4635" s="36">
        <f>Inputs!$B$12*(1+$B4635)^3*$C4635+Inputs!$B$29*(1+$D4635)^3*Inputs!$B$19+Inputs!$B$30*(1+$E4635)^3*Inputs!$B$20+Inputs!$B$31*(1+$F4635)^3*Inputs!$B$21+Inputs!$B$22*(1+Inputs!$B$23)^3</f>
        <v>21722.08285215521</v>
      </c>
      <c r="U4635" s="36">
        <f>Inputs!$B$12*(1+$B4635)^4*$C4635+Inputs!$B$29*(1+$D4635)^4*Inputs!$B$19+Inputs!$B$30*(1+$E4635)^4*Inputs!$B$20+Inputs!$B$31*(1+$F4635)^4*Inputs!$B$21+Inputs!$B$22*(1+Inputs!$B$23)^4</f>
        <v>27152.601137211146</v>
      </c>
      <c r="V4635" s="35">
        <f>Inputs!$B$13/(Q4635*(1-$G4635))</f>
        <v>1.191420796361673</v>
      </c>
      <c r="W4635" s="36">
        <f>Inputs!$B$13</f>
        <v>12660</v>
      </c>
      <c r="X4635" s="36">
        <f t="shared" si="723"/>
        <v>14302.308474179206</v>
      </c>
      <c r="Y4635" s="36">
        <f t="shared" si="724"/>
        <v>16561.473446013937</v>
      </c>
      <c r="Z4635" s="36">
        <f t="shared" si="725"/>
        <v>19655.117596498629</v>
      </c>
      <c r="AA4635" s="36">
        <f t="shared" si="726"/>
        <v>23876.504236751094</v>
      </c>
      <c r="AB4635" s="36">
        <f t="shared" si="727"/>
        <v>65133.754859519788</v>
      </c>
      <c r="AC4635" s="36">
        <f t="shared" si="728"/>
        <v>370201.91849574697</v>
      </c>
      <c r="AD4635" s="36">
        <f t="shared" si="729"/>
        <v>236265.81514992379</v>
      </c>
    </row>
    <row r="4636" spans="1:30" ht="14.25" customHeight="1" x14ac:dyDescent="0.25">
      <c r="A4636" s="16">
        <v>4620</v>
      </c>
      <c r="B4636" s="34">
        <v>0.29774420698892401</v>
      </c>
      <c r="C4636" s="34">
        <v>8.1662737796507998E-2</v>
      </c>
      <c r="D4636" s="34">
        <v>2.2296281560151201E-2</v>
      </c>
      <c r="E4636" s="34">
        <v>5.9450767963173203E-2</v>
      </c>
      <c r="F4636" s="34">
        <v>7.4879074492162599E-3</v>
      </c>
      <c r="G4636" s="34">
        <v>0.20624369312694599</v>
      </c>
      <c r="H4636" s="35">
        <v>1.00646558401593</v>
      </c>
      <c r="I4636" s="34">
        <v>8.7346488459297503E-2</v>
      </c>
      <c r="J4636" s="34">
        <v>2.5157295498190201E-2</v>
      </c>
      <c r="K4636" s="36">
        <f>Inputs!$B$12*(1+$B4636)^4</f>
        <v>170179.65778680058</v>
      </c>
      <c r="L4636" s="36">
        <f t="shared" si="720"/>
        <v>18153.886271209238</v>
      </c>
      <c r="M4636" s="36">
        <f t="shared" si="721"/>
        <v>255172.62017365656</v>
      </c>
      <c r="N4636" s="37">
        <f>M4636/Inputs!$B$6</f>
        <v>388.98265270374475</v>
      </c>
      <c r="O4636" s="38">
        <f>IF(N4636&gt;Inputs!$B$4,1,0)</f>
        <v>0</v>
      </c>
      <c r="P4636" s="34">
        <f t="shared" si="722"/>
        <v>6.2189192961107302E-2</v>
      </c>
      <c r="Q4636" s="36">
        <f>Inputs!$B$12*(1+$B4636)^0*$C4636+Inputs!$B$29*(1+$D4636)^0*Inputs!$B$19+Inputs!$B$30*(1+$E4636)^0*Inputs!$B$20+Inputs!$B$31*(1+$F4636)^0*Inputs!$B$21+Inputs!$B$22*(1+Inputs!$B$23)^0</f>
        <v>12921.808295217401</v>
      </c>
      <c r="R4636" s="36">
        <f>Inputs!$B$12*(1+$B4636)^1*$C4636+Inputs!$B$29*(1+$D4636)^1*Inputs!$B$19+Inputs!$B$30*(1+$E4636)^1*Inputs!$B$20+Inputs!$B$31*(1+$F4636)^1*Inputs!$B$21+Inputs!$B$22*(1+Inputs!$B$23)^1</f>
        <v>14568.268191496965</v>
      </c>
      <c r="S4636" s="36">
        <f>Inputs!$B$12*(1+$B4636)^2*$C4636+Inputs!$B$29*(1+$D4636)^2*Inputs!$B$19+Inputs!$B$30*(1+$E4636)^2*Inputs!$B$20+Inputs!$B$31*(1+$F4636)^2*Inputs!$B$21+Inputs!$B$22*(1+Inputs!$B$23)^2</f>
        <v>16657.795471230245</v>
      </c>
      <c r="T4636" s="36">
        <f>Inputs!$B$12*(1+$B4636)^3*$C4636+Inputs!$B$29*(1+$D4636)^3*Inputs!$B$19+Inputs!$B$30*(1+$E4636)^3*Inputs!$B$20+Inputs!$B$31*(1+$F4636)^3*Inputs!$B$21+Inputs!$B$22*(1+Inputs!$B$23)^3</f>
        <v>19320.225713787149</v>
      </c>
      <c r="U4636" s="36">
        <f>Inputs!$B$12*(1+$B4636)^4*$C4636+Inputs!$B$29*(1+$D4636)^4*Inputs!$B$19+Inputs!$B$30*(1+$E4636)^4*Inputs!$B$20+Inputs!$B$31*(1+$F4636)^4*Inputs!$B$21+Inputs!$B$22*(1+Inputs!$B$23)^4</f>
        <v>22723.93260237998</v>
      </c>
      <c r="V4636" s="35">
        <f>Inputs!$B$13/(Q4636*(1-$G4636))</f>
        <v>1.234307088108161</v>
      </c>
      <c r="W4636" s="36">
        <f>Inputs!$B$13</f>
        <v>12660</v>
      </c>
      <c r="X4636" s="36">
        <f t="shared" si="723"/>
        <v>13614.430908098837</v>
      </c>
      <c r="Y4636" s="36">
        <f t="shared" si="724"/>
        <v>14814.006063909546</v>
      </c>
      <c r="Z4636" s="36">
        <f t="shared" si="725"/>
        <v>16308.223056099203</v>
      </c>
      <c r="AA4636" s="36">
        <f t="shared" si="726"/>
        <v>18153.886271209238</v>
      </c>
      <c r="AB4636" s="36">
        <f t="shared" si="727"/>
        <v>58290.891123509311</v>
      </c>
      <c r="AC4636" s="36">
        <f t="shared" si="728"/>
        <v>299257.60516322381</v>
      </c>
      <c r="AD4636" s="36">
        <f t="shared" si="729"/>
        <v>196881.72905014726</v>
      </c>
    </row>
    <row r="4637" spans="1:30" ht="14.25" customHeight="1" x14ac:dyDescent="0.25">
      <c r="A4637" s="16">
        <v>4621</v>
      </c>
      <c r="B4637" s="34">
        <v>0.24337906809514601</v>
      </c>
      <c r="C4637" s="34">
        <v>9.4323710007512801E-2</v>
      </c>
      <c r="D4637" s="34">
        <v>4.3813607735524701E-2</v>
      </c>
      <c r="E4637" s="34">
        <v>2.96257953783573E-2</v>
      </c>
      <c r="F4637" s="34">
        <v>2.89318439550258E-2</v>
      </c>
      <c r="G4637" s="34">
        <v>0.17209304557167701</v>
      </c>
      <c r="H4637" s="35">
        <v>1.12208160485974</v>
      </c>
      <c r="I4637" s="34">
        <v>0.10136106989678401</v>
      </c>
      <c r="J4637" s="34">
        <v>2.61000970668476E-2</v>
      </c>
      <c r="K4637" s="36">
        <f>Inputs!$B$12*(1+$B4637)^4</f>
        <v>143405.38437872945</v>
      </c>
      <c r="L4637" s="36">
        <f t="shared" si="720"/>
        <v>21118.935485330752</v>
      </c>
      <c r="M4637" s="36">
        <f t="shared" si="721"/>
        <v>238430.52566925457</v>
      </c>
      <c r="N4637" s="37">
        <f>M4637/Inputs!$B$6</f>
        <v>363.46116717874173</v>
      </c>
      <c r="O4637" s="38">
        <f>IF(N4637&gt;Inputs!$B$4,1,0)</f>
        <v>0</v>
      </c>
      <c r="P4637" s="34">
        <f t="shared" si="722"/>
        <v>7.5260972829936407E-2</v>
      </c>
      <c r="Q4637" s="36">
        <f>Inputs!$B$12*(1+$B4637)^0*$C4637+Inputs!$B$29*(1+$D4637)^0*Inputs!$B$19+Inputs!$B$30*(1+$E4637)^0*Inputs!$B$20+Inputs!$B$31*(1+$F4637)^0*Inputs!$B$21+Inputs!$B$22*(1+Inputs!$B$23)^0</f>
        <v>13681.466627877689</v>
      </c>
      <c r="R4637" s="36">
        <f>Inputs!$B$12*(1+$B4637)^1*$C4637+Inputs!$B$29*(1+$D4637)^1*Inputs!$B$19+Inputs!$B$30*(1+$E4637)^1*Inputs!$B$20+Inputs!$B$31*(1+$F4637)^1*Inputs!$B$21+Inputs!$B$22*(1+Inputs!$B$23)^1</f>
        <v>15339.321578277944</v>
      </c>
      <c r="S4637" s="36">
        <f>Inputs!$B$12*(1+$B4637)^2*$C4637+Inputs!$B$29*(1+$D4637)^2*Inputs!$B$19+Inputs!$B$30*(1+$E4637)^2*Inputs!$B$20+Inputs!$B$31*(1+$F4637)^2*Inputs!$B$21+Inputs!$B$22*(1+Inputs!$B$23)^2</f>
        <v>17342.646529517733</v>
      </c>
      <c r="T4637" s="36">
        <f>Inputs!$B$12*(1+$B4637)^3*$C4637+Inputs!$B$29*(1+$D4637)^3*Inputs!$B$19+Inputs!$B$30*(1+$E4637)^3*Inputs!$B$20+Inputs!$B$31*(1+$F4637)^3*Inputs!$B$21+Inputs!$B$22*(1+Inputs!$B$23)^3</f>
        <v>19773.418552918192</v>
      </c>
      <c r="U4637" s="36">
        <f>Inputs!$B$12*(1+$B4637)^4*$C4637+Inputs!$B$29*(1+$D4637)^4*Inputs!$B$19+Inputs!$B$30*(1+$E4637)^4*Inputs!$B$20+Inputs!$B$31*(1+$F4637)^4*Inputs!$B$21+Inputs!$B$22*(1+Inputs!$B$23)^4</f>
        <v>22733.486714745522</v>
      </c>
      <c r="V4637" s="35">
        <f>Inputs!$B$13/(Q4637*(1-$G4637))</f>
        <v>1.1176852498201413</v>
      </c>
      <c r="W4637" s="36">
        <f>Inputs!$B$13</f>
        <v>12660</v>
      </c>
      <c r="X4637" s="36">
        <f t="shared" si="723"/>
        <v>14208.036402271513</v>
      </c>
      <c r="Y4637" s="36">
        <f t="shared" si="724"/>
        <v>16079.395628738763</v>
      </c>
      <c r="Z4637" s="36">
        <f t="shared" si="725"/>
        <v>18351.101150375169</v>
      </c>
      <c r="AA4637" s="36">
        <f t="shared" si="726"/>
        <v>21118.935485330752</v>
      </c>
      <c r="AB4637" s="36">
        <f t="shared" si="727"/>
        <v>60748.57314508938</v>
      </c>
      <c r="AC4637" s="36">
        <f t="shared" si="728"/>
        <v>287933.31970891944</v>
      </c>
      <c r="AD4637" s="36">
        <f t="shared" si="729"/>
        <v>177681.95252416519</v>
      </c>
    </row>
    <row r="4638" spans="1:30" ht="14.25" customHeight="1" x14ac:dyDescent="0.25">
      <c r="A4638" s="16">
        <v>4622</v>
      </c>
      <c r="B4638" s="34">
        <v>0.15207459914668101</v>
      </c>
      <c r="C4638" s="34">
        <v>0.10612710217261399</v>
      </c>
      <c r="D4638" s="34">
        <v>3.3566686226833502E-2</v>
      </c>
      <c r="E4638" s="34">
        <v>3.04918223303863E-2</v>
      </c>
      <c r="F4638" s="34">
        <v>2.4254236541204101E-2</v>
      </c>
      <c r="G4638" s="34">
        <v>0.203114966586281</v>
      </c>
      <c r="H4638" s="35">
        <v>1.1671721618145601</v>
      </c>
      <c r="I4638" s="34">
        <v>9.3117143594577206E-2</v>
      </c>
      <c r="J4638" s="34">
        <v>2.6614730634220801E-2</v>
      </c>
      <c r="K4638" s="36">
        <f>Inputs!$B$12*(1+$B4638)^4</f>
        <v>105699.6760161711</v>
      </c>
      <c r="L4638" s="36">
        <f t="shared" si="720"/>
        <v>18779.860597694103</v>
      </c>
      <c r="M4638" s="36">
        <f t="shared" si="721"/>
        <v>244601.51256052824</v>
      </c>
      <c r="N4638" s="37">
        <f>M4638/Inputs!$B$6</f>
        <v>372.86815939104912</v>
      </c>
      <c r="O4638" s="38">
        <f>IF(N4638&gt;Inputs!$B$4,1,0)</f>
        <v>0</v>
      </c>
      <c r="P4638" s="34">
        <f t="shared" si="722"/>
        <v>6.6502412960356402E-2</v>
      </c>
      <c r="Q4638" s="36">
        <f>Inputs!$B$12*(1+$B4638)^0*$C4638+Inputs!$B$29*(1+$D4638)^0*Inputs!$B$19+Inputs!$B$30*(1+$E4638)^0*Inputs!$B$20+Inputs!$B$31*(1+$F4638)^0*Inputs!$B$21+Inputs!$B$22*(1+Inputs!$B$23)^0</f>
        <v>14389.670157783763</v>
      </c>
      <c r="R4638" s="36">
        <f>Inputs!$B$12*(1+$B4638)^1*$C4638+Inputs!$B$29*(1+$D4638)^1*Inputs!$B$19+Inputs!$B$30*(1+$E4638)^1*Inputs!$B$20+Inputs!$B$31*(1+$F4638)^1*Inputs!$B$21+Inputs!$B$22*(1+Inputs!$B$23)^1</f>
        <v>15585.755950033559</v>
      </c>
      <c r="S4638" s="36">
        <f>Inputs!$B$12*(1+$B4638)^2*$C4638+Inputs!$B$29*(1+$D4638)^2*Inputs!$B$19+Inputs!$B$30*(1+$E4638)^2*Inputs!$B$20+Inputs!$B$31*(1+$F4638)^2*Inputs!$B$21+Inputs!$B$22*(1+Inputs!$B$23)^2</f>
        <v>16935.739435088835</v>
      </c>
      <c r="T4638" s="36">
        <f>Inputs!$B$12*(1+$B4638)^3*$C4638+Inputs!$B$29*(1+$D4638)^3*Inputs!$B$19+Inputs!$B$30*(1+$E4638)^3*Inputs!$B$20+Inputs!$B$31*(1+$F4638)^3*Inputs!$B$21+Inputs!$B$22*(1+Inputs!$B$23)^3</f>
        <v>18462.213653393803</v>
      </c>
      <c r="U4638" s="36">
        <f>Inputs!$B$12*(1+$B4638)^4*$C4638+Inputs!$B$29*(1+$D4638)^4*Inputs!$B$19+Inputs!$B$30*(1+$E4638)^4*Inputs!$B$20+Inputs!$B$31*(1+$F4638)^4*Inputs!$B$21+Inputs!$B$22*(1+Inputs!$B$23)^4</f>
        <v>20191.183385431948</v>
      </c>
      <c r="V4638" s="35">
        <f>Inputs!$B$13/(Q4638*(1-$G4638))</f>
        <v>1.10404607045717</v>
      </c>
      <c r="W4638" s="36">
        <f>Inputs!$B$13</f>
        <v>12660</v>
      </c>
      <c r="X4638" s="36">
        <f t="shared" si="723"/>
        <v>13908.32102829117</v>
      </c>
      <c r="Y4638" s="36">
        <f t="shared" si="724"/>
        <v>15325.99585143275</v>
      </c>
      <c r="Z4638" s="36">
        <f t="shared" si="725"/>
        <v>16939.56045028217</v>
      </c>
      <c r="AA4638" s="36">
        <f t="shared" si="726"/>
        <v>18779.860597694103</v>
      </c>
      <c r="AB4638" s="36">
        <f t="shared" si="727"/>
        <v>58851.468760357289</v>
      </c>
      <c r="AC4638" s="36">
        <f t="shared" si="728"/>
        <v>289909.50358963676</v>
      </c>
      <c r="AD4638" s="36">
        <f t="shared" si="729"/>
        <v>185750.04380017094</v>
      </c>
    </row>
    <row r="4639" spans="1:30" ht="14.25" customHeight="1" x14ac:dyDescent="0.25">
      <c r="A4639" s="16">
        <v>4623</v>
      </c>
      <c r="B4639" s="34">
        <v>0.31064679984549098</v>
      </c>
      <c r="C4639" s="34">
        <v>7.0891762435676103E-2</v>
      </c>
      <c r="D4639" s="34">
        <v>3.3663714419329402E-2</v>
      </c>
      <c r="E4639" s="34">
        <v>5.1867474644063799E-2</v>
      </c>
      <c r="F4639" s="34">
        <v>1.9591023329905501E-2</v>
      </c>
      <c r="G4639" s="34">
        <v>0.206280167252269</v>
      </c>
      <c r="H4639" s="35">
        <v>0.95844615607217498</v>
      </c>
      <c r="I4639" s="34">
        <v>0.101733749555905</v>
      </c>
      <c r="J4639" s="34">
        <v>2.0552148431449001E-2</v>
      </c>
      <c r="K4639" s="36">
        <f>Inputs!$B$12*(1+$B4639)^4</f>
        <v>177049.18671881288</v>
      </c>
      <c r="L4639" s="36">
        <f t="shared" si="720"/>
        <v>16491.861633700402</v>
      </c>
      <c r="M4639" s="36">
        <f t="shared" si="721"/>
        <v>181352.51043450329</v>
      </c>
      <c r="N4639" s="37">
        <f>M4639/Inputs!$B$6</f>
        <v>276.45199761357208</v>
      </c>
      <c r="O4639" s="38">
        <f>IF(N4639&gt;Inputs!$B$4,1,0)</f>
        <v>0</v>
      </c>
      <c r="P4639" s="34">
        <f t="shared" si="722"/>
        <v>8.1181601124455993E-2</v>
      </c>
      <c r="Q4639" s="36">
        <f>Inputs!$B$12*(1+$B4639)^0*$C4639+Inputs!$B$29*(1+$D4639)^0*Inputs!$B$19+Inputs!$B$30*(1+$E4639)^0*Inputs!$B$20+Inputs!$B$31*(1+$F4639)^0*Inputs!$B$21+Inputs!$B$22*(1+Inputs!$B$23)^0</f>
        <v>12275.549773567487</v>
      </c>
      <c r="R4639" s="36">
        <f>Inputs!$B$12*(1+$B4639)^1*$C4639+Inputs!$B$29*(1+$D4639)^1*Inputs!$B$19+Inputs!$B$30*(1+$E4639)^1*Inputs!$B$20+Inputs!$B$31*(1+$F4639)^1*Inputs!$B$21+Inputs!$B$22*(1+Inputs!$B$23)^1</f>
        <v>13857.554209245121</v>
      </c>
      <c r="S4639" s="36">
        <f>Inputs!$B$12*(1+$B4639)^2*$C4639+Inputs!$B$29*(1+$D4639)^2*Inputs!$B$19+Inputs!$B$30*(1+$E4639)^2*Inputs!$B$20+Inputs!$B$31*(1+$F4639)^2*Inputs!$B$21+Inputs!$B$22*(1+Inputs!$B$23)^2</f>
        <v>15860.181835890082</v>
      </c>
      <c r="T4639" s="36">
        <f>Inputs!$B$12*(1+$B4639)^3*$C4639+Inputs!$B$29*(1+$D4639)^3*Inputs!$B$19+Inputs!$B$30*(1+$E4639)^3*Inputs!$B$20+Inputs!$B$31*(1+$F4639)^3*Inputs!$B$21+Inputs!$B$22*(1+Inputs!$B$23)^3</f>
        <v>18411.391619319875</v>
      </c>
      <c r="U4639" s="36">
        <f>Inputs!$B$12*(1+$B4639)^4*$C4639+Inputs!$B$29*(1+$D4639)^4*Inputs!$B$19+Inputs!$B$30*(1+$E4639)^4*Inputs!$B$20+Inputs!$B$31*(1+$F4639)^4*Inputs!$B$21+Inputs!$B$22*(1+Inputs!$B$23)^4</f>
        <v>21678.774617971263</v>
      </c>
      <c r="V4639" s="35">
        <f>Inputs!$B$13/(Q4639*(1-$G4639))</f>
        <v>1.2993481185770126</v>
      </c>
      <c r="W4639" s="36">
        <f>Inputs!$B$13</f>
        <v>12660</v>
      </c>
      <c r="X4639" s="36">
        <f t="shared" si="723"/>
        <v>13354.153736380167</v>
      </c>
      <c r="Y4639" s="36">
        <f t="shared" si="724"/>
        <v>14211.167755900438</v>
      </c>
      <c r="Z4639" s="36">
        <f t="shared" si="725"/>
        <v>15251.681703917666</v>
      </c>
      <c r="AA4639" s="36">
        <f t="shared" si="726"/>
        <v>16491.861633700402</v>
      </c>
      <c r="AB4639" s="36">
        <f t="shared" si="727"/>
        <v>53631.01231056884</v>
      </c>
      <c r="AC4639" s="36">
        <f t="shared" si="728"/>
        <v>207322.89815403559</v>
      </c>
      <c r="AD4639" s="36">
        <f t="shared" si="729"/>
        <v>127721.49812393445</v>
      </c>
    </row>
    <row r="4640" spans="1:30" ht="14.25" customHeight="1" x14ac:dyDescent="0.25">
      <c r="A4640" s="16">
        <v>4624</v>
      </c>
      <c r="B4640" s="34">
        <v>0.29163918100440001</v>
      </c>
      <c r="C4640" s="34">
        <v>7.7209565013687503E-2</v>
      </c>
      <c r="D4640" s="34">
        <v>1.95736356635558E-2</v>
      </c>
      <c r="E4640" s="34">
        <v>5.3549360932431997E-2</v>
      </c>
      <c r="F4640" s="34">
        <v>8.2431646610681506E-3</v>
      </c>
      <c r="G4640" s="34">
        <v>0.18368698887715601</v>
      </c>
      <c r="H4640" s="35">
        <v>0.99625575530890298</v>
      </c>
      <c r="I4640" s="34">
        <v>9.8493291568397798E-2</v>
      </c>
      <c r="J4640" s="34">
        <v>2.2679643543805899E-2</v>
      </c>
      <c r="K4640" s="36">
        <f>Inputs!$B$12*(1+$B4640)^4</f>
        <v>166999.85446940374</v>
      </c>
      <c r="L4640" s="36">
        <f t="shared" si="720"/>
        <v>17587.835191001868</v>
      </c>
      <c r="M4640" s="36">
        <f t="shared" si="721"/>
        <v>203999.1866290035</v>
      </c>
      <c r="N4640" s="37">
        <f>M4640/Inputs!$B$6</f>
        <v>310.97436986128582</v>
      </c>
      <c r="O4640" s="38">
        <f>IF(N4640&gt;Inputs!$B$4,1,0)</f>
        <v>0</v>
      </c>
      <c r="P4640" s="34">
        <f t="shared" si="722"/>
        <v>7.5813648024591895E-2</v>
      </c>
      <c r="Q4640" s="36">
        <f>Inputs!$B$12*(1+$B4640)^0*$C4640+Inputs!$B$29*(1+$D4640)^0*Inputs!$B$19+Inputs!$B$30*(1+$E4640)^0*Inputs!$B$20+Inputs!$B$31*(1+$F4640)^0*Inputs!$B$21+Inputs!$B$22*(1+Inputs!$B$23)^0</f>
        <v>12654.617928248172</v>
      </c>
      <c r="R4640" s="36">
        <f>Inputs!$B$12*(1+$B4640)^1*$C4640+Inputs!$B$29*(1+$D4640)^1*Inputs!$B$19+Inputs!$B$30*(1+$E4640)^1*Inputs!$B$20+Inputs!$B$31*(1+$F4640)^1*Inputs!$B$21+Inputs!$B$22*(1+Inputs!$B$23)^1</f>
        <v>14172.854010605432</v>
      </c>
      <c r="S4640" s="36">
        <f>Inputs!$B$12*(1+$B4640)^2*$C4640+Inputs!$B$29*(1+$D4640)^2*Inputs!$B$19+Inputs!$B$30*(1+$E4640)^2*Inputs!$B$20+Inputs!$B$31*(1+$F4640)^2*Inputs!$B$21+Inputs!$B$22*(1+Inputs!$B$23)^2</f>
        <v>16091.805226363838</v>
      </c>
      <c r="T4640" s="36">
        <f>Inputs!$B$12*(1+$B4640)^3*$C4640+Inputs!$B$29*(1+$D4640)^3*Inputs!$B$19+Inputs!$B$30*(1+$E4640)^3*Inputs!$B$20+Inputs!$B$31*(1+$F4640)^3*Inputs!$B$21+Inputs!$B$22*(1+Inputs!$B$23)^3</f>
        <v>18526.732778054844</v>
      </c>
      <c r="U4640" s="36">
        <f>Inputs!$B$12*(1+$B4640)^4*$C4640+Inputs!$B$29*(1+$D4640)^4*Inputs!$B$19+Inputs!$B$30*(1+$E4640)^4*Inputs!$B$20+Inputs!$B$31*(1+$F4640)^4*Inputs!$B$21+Inputs!$B$22*(1+Inputs!$B$23)^4</f>
        <v>21626.429575450791</v>
      </c>
      <c r="V4640" s="35">
        <f>Inputs!$B$13/(Q4640*(1-$G4640))</f>
        <v>1.2255412952224427</v>
      </c>
      <c r="W4640" s="36">
        <f>Inputs!$B$13</f>
        <v>12660</v>
      </c>
      <c r="X4640" s="36">
        <f t="shared" si="723"/>
        <v>13515.702884346252</v>
      </c>
      <c r="Y4640" s="36">
        <f t="shared" si="724"/>
        <v>14592.707459340785</v>
      </c>
      <c r="Z4640" s="36">
        <f t="shared" si="725"/>
        <v>15933.892956762704</v>
      </c>
      <c r="AA4640" s="36">
        <f t="shared" si="726"/>
        <v>17587.835191001868</v>
      </c>
      <c r="AB4640" s="36">
        <f t="shared" si="727"/>
        <v>55673.093107839828</v>
      </c>
      <c r="AC4640" s="36">
        <f t="shared" si="728"/>
        <v>237249.11664990176</v>
      </c>
      <c r="AD4640" s="36">
        <f t="shared" si="729"/>
        <v>148326.09352116365</v>
      </c>
    </row>
    <row r="4641" spans="1:30" ht="14.25" customHeight="1" x14ac:dyDescent="0.25">
      <c r="A4641" s="16">
        <v>4625</v>
      </c>
      <c r="B4641" s="34">
        <v>0.44539538074246499</v>
      </c>
      <c r="C4641" s="34">
        <v>0.112478903412722</v>
      </c>
      <c r="D4641" s="34">
        <v>2.0880210659978402E-2</v>
      </c>
      <c r="E4641" s="34">
        <v>6.3460441651276997E-2</v>
      </c>
      <c r="F4641" s="34">
        <v>1.5164264058801899E-2</v>
      </c>
      <c r="G4641" s="34">
        <v>0.19680455250769799</v>
      </c>
      <c r="H4641" s="35">
        <v>1.0458955865134001</v>
      </c>
      <c r="I4641" s="34">
        <v>9.6043094407641097E-2</v>
      </c>
      <c r="J4641" s="34">
        <v>1.9491735573322299E-2</v>
      </c>
      <c r="K4641" s="36">
        <f>Inputs!$B$12*(1+$B4641)^4</f>
        <v>261877.32746599533</v>
      </c>
      <c r="L4641" s="36">
        <f t="shared" si="720"/>
        <v>32303.473381729185</v>
      </c>
      <c r="M4641" s="36">
        <f t="shared" si="721"/>
        <v>348329.27990769845</v>
      </c>
      <c r="N4641" s="37">
        <f>M4641/Inputs!$B$6</f>
        <v>530.98975595685738</v>
      </c>
      <c r="O4641" s="38">
        <f>IF(N4641&gt;Inputs!$B$4,1,0)</f>
        <v>1</v>
      </c>
      <c r="P4641" s="34">
        <f t="shared" si="722"/>
        <v>7.6551358834318795E-2</v>
      </c>
      <c r="Q4641" s="36">
        <f>Inputs!$B$12*(1+$B4641)^0*$C4641+Inputs!$B$29*(1+$D4641)^0*Inputs!$B$19+Inputs!$B$30*(1+$E4641)^0*Inputs!$B$20+Inputs!$B$31*(1+$F4641)^0*Inputs!$B$21+Inputs!$B$22*(1+Inputs!$B$23)^0</f>
        <v>14770.778232190241</v>
      </c>
      <c r="R4641" s="36">
        <f>Inputs!$B$12*(1+$B4641)^1*$C4641+Inputs!$B$29*(1+$D4641)^1*Inputs!$B$19+Inputs!$B$30*(1+$E4641)^1*Inputs!$B$20+Inputs!$B$31*(1+$F4641)^1*Inputs!$B$21+Inputs!$B$22*(1+Inputs!$B$23)^1</f>
        <v>18004.253706193605</v>
      </c>
      <c r="S4641" s="36">
        <f>Inputs!$B$12*(1+$B4641)^2*$C4641+Inputs!$B$29*(1+$D4641)^2*Inputs!$B$19+Inputs!$B$30*(1+$E4641)^2*Inputs!$B$20+Inputs!$B$31*(1+$F4641)^2*Inputs!$B$21+Inputs!$B$22*(1+Inputs!$B$23)^2</f>
        <v>22587.038716999879</v>
      </c>
      <c r="T4641" s="36">
        <f>Inputs!$B$12*(1+$B4641)^3*$C4641+Inputs!$B$29*(1+$D4641)^3*Inputs!$B$19+Inputs!$B$30*(1+$E4641)^3*Inputs!$B$20+Inputs!$B$31*(1+$F4641)^3*Inputs!$B$21+Inputs!$B$22*(1+Inputs!$B$23)^3</f>
        <v>29116.051132436718</v>
      </c>
      <c r="U4641" s="36">
        <f>Inputs!$B$12*(1+$B4641)^4*$C4641+Inputs!$B$29*(1+$D4641)^4*Inputs!$B$19+Inputs!$B$30*(1+$E4641)^4*Inputs!$B$20+Inputs!$B$31*(1+$F4641)^4*Inputs!$B$21+Inputs!$B$22*(1+Inputs!$B$23)^4</f>
        <v>38453.834524612779</v>
      </c>
      <c r="V4641" s="35">
        <f>Inputs!$B$13/(Q4641*(1-$G4641))</f>
        <v>1.0671097542815402</v>
      </c>
      <c r="W4641" s="36">
        <f>Inputs!$B$13</f>
        <v>12660</v>
      </c>
      <c r="X4641" s="36">
        <f t="shared" si="723"/>
        <v>15354.71020758731</v>
      </c>
      <c r="Y4641" s="36">
        <f t="shared" si="724"/>
        <v>19166.86719250651</v>
      </c>
      <c r="Z4641" s="36">
        <f t="shared" si="725"/>
        <v>24583.216378278437</v>
      </c>
      <c r="AA4641" s="36">
        <f t="shared" si="726"/>
        <v>32303.473381729185</v>
      </c>
      <c r="AB4641" s="36">
        <f t="shared" si="727"/>
        <v>76346.20686725626</v>
      </c>
      <c r="AC4641" s="36">
        <f t="shared" si="728"/>
        <v>430209.53049655649</v>
      </c>
      <c r="AD4641" s="36">
        <f t="shared" si="729"/>
        <v>271983.07304044219</v>
      </c>
    </row>
    <row r="4642" spans="1:30" ht="14.25" customHeight="1" x14ac:dyDescent="0.25">
      <c r="A4642" s="16">
        <v>4626</v>
      </c>
      <c r="B4642" s="34">
        <v>0.43812326459553202</v>
      </c>
      <c r="C4642" s="34">
        <v>5.9497607012329499E-2</v>
      </c>
      <c r="D4642" s="34">
        <v>2.9232693878405901E-2</v>
      </c>
      <c r="E4642" s="34">
        <v>3.40173707988599E-2</v>
      </c>
      <c r="F4642" s="34">
        <v>2.0784088866836101E-3</v>
      </c>
      <c r="G4642" s="34">
        <v>0.17765245564269899</v>
      </c>
      <c r="H4642" s="35">
        <v>0.94132026340836195</v>
      </c>
      <c r="I4642" s="34">
        <v>0.10677661908165401</v>
      </c>
      <c r="J4642" s="34">
        <v>2.3607690789058E-2</v>
      </c>
      <c r="K4642" s="36">
        <f>Inputs!$B$12*(1+$B4642)^4</f>
        <v>256646.7081229639</v>
      </c>
      <c r="L4642" s="36">
        <f t="shared" si="720"/>
        <v>18425.921281728206</v>
      </c>
      <c r="M4642" s="36">
        <f t="shared" si="721"/>
        <v>191655.78231670213</v>
      </c>
      <c r="N4642" s="37">
        <f>M4642/Inputs!$B$6</f>
        <v>292.15820475107034</v>
      </c>
      <c r="O4642" s="38">
        <f>IF(N4642&gt;Inputs!$B$4,1,0)</f>
        <v>0</v>
      </c>
      <c r="P4642" s="34">
        <f t="shared" si="722"/>
        <v>8.3168928292596006E-2</v>
      </c>
      <c r="Q4642" s="36">
        <f>Inputs!$B$12*(1+$B4642)^0*$C4642+Inputs!$B$29*(1+$D4642)^0*Inputs!$B$19+Inputs!$B$30*(1+$E4642)^0*Inputs!$B$20+Inputs!$B$31*(1+$F4642)^0*Inputs!$B$21+Inputs!$B$22*(1+Inputs!$B$23)^0</f>
        <v>11591.900448166693</v>
      </c>
      <c r="R4642" s="36">
        <f>Inputs!$B$12*(1+$B4642)^1*$C4642+Inputs!$B$29*(1+$D4642)^1*Inputs!$B$19+Inputs!$B$30*(1+$E4642)^1*Inputs!$B$20+Inputs!$B$31*(1+$F4642)^1*Inputs!$B$21+Inputs!$B$22*(1+Inputs!$B$23)^1</f>
        <v>13278.144632553955</v>
      </c>
      <c r="S4642" s="36">
        <f>Inputs!$B$12*(1+$B4642)^2*$C4642+Inputs!$B$29*(1+$D4642)^2*Inputs!$B$19+Inputs!$B$30*(1+$E4642)^2*Inputs!$B$20+Inputs!$B$31*(1+$F4642)^2*Inputs!$B$21+Inputs!$B$22*(1+Inputs!$B$23)^2</f>
        <v>15653.303259966855</v>
      </c>
      <c r="T4642" s="36">
        <f>Inputs!$B$12*(1+$B4642)^3*$C4642+Inputs!$B$29*(1+$D4642)^3*Inputs!$B$19+Inputs!$B$30*(1+$E4642)^3*Inputs!$B$20+Inputs!$B$31*(1+$F4642)^3*Inputs!$B$21+Inputs!$B$22*(1+Inputs!$B$23)^3</f>
        <v>19017.715545488441</v>
      </c>
      <c r="U4642" s="36">
        <f>Inputs!$B$12*(1+$B4642)^4*$C4642+Inputs!$B$29*(1+$D4642)^4*Inputs!$B$19+Inputs!$B$30*(1+$E4642)^4*Inputs!$B$20+Inputs!$B$31*(1+$F4642)^4*Inputs!$B$21+Inputs!$B$22*(1+Inputs!$B$23)^4</f>
        <v>23803.258000589449</v>
      </c>
      <c r="V4642" s="35">
        <f>Inputs!$B$13/(Q4642*(1-$G4642))</f>
        <v>1.3280782461864007</v>
      </c>
      <c r="W4642" s="36">
        <f>Inputs!$B$13</f>
        <v>12660</v>
      </c>
      <c r="X4642" s="36">
        <f t="shared" si="723"/>
        <v>13445.841160906042</v>
      </c>
      <c r="Y4642" s="36">
        <f t="shared" si="724"/>
        <v>14606.365659760631</v>
      </c>
      <c r="Z4642" s="36">
        <f t="shared" si="725"/>
        <v>16233.61282617181</v>
      </c>
      <c r="AA4642" s="36">
        <f t="shared" si="726"/>
        <v>18425.921281728206</v>
      </c>
      <c r="AB4642" s="36">
        <f t="shared" si="727"/>
        <v>55102.618591401042</v>
      </c>
      <c r="AC4642" s="36">
        <f t="shared" si="728"/>
        <v>226778.37890968515</v>
      </c>
      <c r="AD4642" s="36">
        <f t="shared" si="729"/>
        <v>136553.16372530107</v>
      </c>
    </row>
    <row r="4643" spans="1:30" ht="14.25" customHeight="1" x14ac:dyDescent="0.25">
      <c r="A4643" s="16">
        <v>4627</v>
      </c>
      <c r="B4643" s="34">
        <v>0.377526522857008</v>
      </c>
      <c r="C4643" s="34">
        <v>8.2325855690201205E-2</v>
      </c>
      <c r="D4643" s="34">
        <v>2.0690042432847999E-2</v>
      </c>
      <c r="E4643" s="34">
        <v>2.0851075984045501E-2</v>
      </c>
      <c r="F4643" s="34">
        <v>1.7016642324193101E-2</v>
      </c>
      <c r="G4643" s="34">
        <v>0.156530714831422</v>
      </c>
      <c r="H4643" s="35">
        <v>0.964666331523791</v>
      </c>
      <c r="I4643" s="34">
        <v>9.4831965839518098E-2</v>
      </c>
      <c r="J4643" s="34">
        <v>2.7860031684419001E-2</v>
      </c>
      <c r="K4643" s="36">
        <f>Inputs!$B$12*(1+$B4643)^4</f>
        <v>216048.43680894887</v>
      </c>
      <c r="L4643" s="36">
        <f t="shared" si="720"/>
        <v>21425.843828602796</v>
      </c>
      <c r="M4643" s="36">
        <f t="shared" si="721"/>
        <v>270631.15260467248</v>
      </c>
      <c r="N4643" s="37">
        <f>M4643/Inputs!$B$6</f>
        <v>412.54748872663487</v>
      </c>
      <c r="O4643" s="38">
        <f>IF(N4643&gt;Inputs!$B$4,1,0)</f>
        <v>1</v>
      </c>
      <c r="P4643" s="34">
        <f t="shared" si="722"/>
        <v>6.6971934155099097E-2</v>
      </c>
      <c r="Q4643" s="36">
        <f>Inputs!$B$12*(1+$B4643)^0*$C4643+Inputs!$B$29*(1+$D4643)^0*Inputs!$B$19+Inputs!$B$30*(1+$E4643)^0*Inputs!$B$20+Inputs!$B$31*(1+$F4643)^0*Inputs!$B$21+Inputs!$B$22*(1+Inputs!$B$23)^0</f>
        <v>12961.595368838993</v>
      </c>
      <c r="R4643" s="36">
        <f>Inputs!$B$12*(1+$B4643)^1*$C4643+Inputs!$B$29*(1+$D4643)^1*Inputs!$B$19+Inputs!$B$30*(1+$E4643)^1*Inputs!$B$20+Inputs!$B$31*(1+$F4643)^1*Inputs!$B$21+Inputs!$B$22*(1+Inputs!$B$23)^1</f>
        <v>14954.797019977475</v>
      </c>
      <c r="S4643" s="36">
        <f>Inputs!$B$12*(1+$B4643)^2*$C4643+Inputs!$B$29*(1+$D4643)^2*Inputs!$B$19+Inputs!$B$30*(1+$E4643)^2*Inputs!$B$20+Inputs!$B$31*(1+$F4643)^2*Inputs!$B$21+Inputs!$B$22*(1+Inputs!$B$23)^2</f>
        <v>17653.754864949544</v>
      </c>
      <c r="T4643" s="36">
        <f>Inputs!$B$12*(1+$B4643)^3*$C4643+Inputs!$B$29*(1+$D4643)^3*Inputs!$B$19+Inputs!$B$30*(1+$E4643)^3*Inputs!$B$20+Inputs!$B$31*(1+$F4643)^3*Inputs!$B$21+Inputs!$B$22*(1+Inputs!$B$23)^3</f>
        <v>21324.265673044079</v>
      </c>
      <c r="U4643" s="36">
        <f>Inputs!$B$12*(1+$B4643)^4*$C4643+Inputs!$B$29*(1+$D4643)^4*Inputs!$B$19+Inputs!$B$30*(1+$E4643)^4*Inputs!$B$20+Inputs!$B$31*(1+$F4643)^4*Inputs!$B$21+Inputs!$B$22*(1+Inputs!$B$23)^4</f>
        <v>26332.466565664767</v>
      </c>
      <c r="V4643" s="35">
        <f>Inputs!$B$13/(Q4643*(1-$G4643))</f>
        <v>1.1579931052667916</v>
      </c>
      <c r="W4643" s="36">
        <f>Inputs!$B$13</f>
        <v>12660</v>
      </c>
      <c r="X4643" s="36">
        <f t="shared" si="723"/>
        <v>13997.171345681229</v>
      </c>
      <c r="Y4643" s="36">
        <f t="shared" si="724"/>
        <v>15803.624035057681</v>
      </c>
      <c r="Z4643" s="36">
        <f t="shared" si="725"/>
        <v>18220.150320804292</v>
      </c>
      <c r="AA4643" s="36">
        <f t="shared" si="726"/>
        <v>21425.843828602796</v>
      </c>
      <c r="AB4643" s="36">
        <f t="shared" si="727"/>
        <v>61585.21747594465</v>
      </c>
      <c r="AC4643" s="36">
        <f t="shared" si="728"/>
        <v>328835.78463675472</v>
      </c>
      <c r="AD4643" s="36">
        <f t="shared" si="729"/>
        <v>209045.93512872781</v>
      </c>
    </row>
    <row r="4644" spans="1:30" ht="14.25" customHeight="1" x14ac:dyDescent="0.25">
      <c r="A4644" s="16">
        <v>4628</v>
      </c>
      <c r="B4644" s="34">
        <v>0.226371294192799</v>
      </c>
      <c r="C4644" s="34">
        <v>6.7217828778093194E-2</v>
      </c>
      <c r="D4644" s="34">
        <v>3.6304851249120203E-2</v>
      </c>
      <c r="E4644" s="34">
        <v>4.2864044796710903E-2</v>
      </c>
      <c r="F4644" s="34">
        <v>3.4088590868028299E-3</v>
      </c>
      <c r="G4644" s="34">
        <v>0.19592077012980399</v>
      </c>
      <c r="H4644" s="35">
        <v>1.1331330093577301</v>
      </c>
      <c r="I4644" s="34">
        <v>9.1678102125518801E-2</v>
      </c>
      <c r="J4644" s="34">
        <v>3.02148655511114E-2</v>
      </c>
      <c r="K4644" s="36">
        <f>Inputs!$B$12*(1+$B4644)^4</f>
        <v>135718.53277505952</v>
      </c>
      <c r="L4644" s="36">
        <f t="shared" si="720"/>
        <v>16293.339044519069</v>
      </c>
      <c r="M4644" s="36">
        <f t="shared" si="721"/>
        <v>230982.73422779221</v>
      </c>
      <c r="N4644" s="37">
        <f>M4644/Inputs!$B$6</f>
        <v>352.10782656675644</v>
      </c>
      <c r="O4644" s="38">
        <f>IF(N4644&gt;Inputs!$B$4,1,0)</f>
        <v>0</v>
      </c>
      <c r="P4644" s="34">
        <f t="shared" si="722"/>
        <v>6.1463236574407401E-2</v>
      </c>
      <c r="Q4644" s="36">
        <f>Inputs!$B$12*(1+$B4644)^0*$C4644+Inputs!$B$29*(1+$D4644)^0*Inputs!$B$19+Inputs!$B$30*(1+$E4644)^0*Inputs!$B$20+Inputs!$B$31*(1+$F4644)^0*Inputs!$B$21+Inputs!$B$22*(1+Inputs!$B$23)^0</f>
        <v>12055.113754112514</v>
      </c>
      <c r="R4644" s="36">
        <f>Inputs!$B$12*(1+$B4644)^1*$C4644+Inputs!$B$29*(1+$D4644)^1*Inputs!$B$19+Inputs!$B$30*(1+$E4644)^1*Inputs!$B$20+Inputs!$B$31*(1+$F4644)^1*Inputs!$B$21+Inputs!$B$22*(1+Inputs!$B$23)^1</f>
        <v>13141.833839447751</v>
      </c>
      <c r="S4644" s="36">
        <f>Inputs!$B$12*(1+$B4644)^2*$C4644+Inputs!$B$29*(1+$D4644)^2*Inputs!$B$19+Inputs!$B$30*(1+$E4644)^2*Inputs!$B$20+Inputs!$B$31*(1+$F4644)^2*Inputs!$B$21+Inputs!$B$22*(1+Inputs!$B$23)^2</f>
        <v>14442.16707531744</v>
      </c>
      <c r="T4644" s="36">
        <f>Inputs!$B$12*(1+$B4644)^3*$C4644+Inputs!$B$29*(1+$D4644)^3*Inputs!$B$19+Inputs!$B$30*(1+$E4644)^3*Inputs!$B$20+Inputs!$B$31*(1+$F4644)^3*Inputs!$B$21+Inputs!$B$22*(1+Inputs!$B$23)^3</f>
        <v>16003.19135608187</v>
      </c>
      <c r="U4644" s="36">
        <f>Inputs!$B$12*(1+$B4644)^4*$C4644+Inputs!$B$29*(1+$D4644)^4*Inputs!$B$19+Inputs!$B$30*(1+$E4644)^4*Inputs!$B$20+Inputs!$B$31*(1+$F4644)^4*Inputs!$B$21+Inputs!$B$22*(1+Inputs!$B$23)^4</f>
        <v>17882.587532899423</v>
      </c>
      <c r="V4644" s="35">
        <f>Inputs!$B$13/(Q4644*(1-$G4644))</f>
        <v>1.306061263359338</v>
      </c>
      <c r="W4644" s="36">
        <f>Inputs!$B$13</f>
        <v>12660</v>
      </c>
      <c r="X4644" s="36">
        <f t="shared" si="723"/>
        <v>13344.411666098003</v>
      </c>
      <c r="Y4644" s="36">
        <f t="shared" si="724"/>
        <v>14162.750513996991</v>
      </c>
      <c r="Z4644" s="36">
        <f t="shared" si="725"/>
        <v>15137.270223387319</v>
      </c>
      <c r="AA4644" s="36">
        <f t="shared" si="726"/>
        <v>16293.339044519069</v>
      </c>
      <c r="AB4644" s="36">
        <f t="shared" si="727"/>
        <v>54846.183829297901</v>
      </c>
      <c r="AC4644" s="36">
        <f t="shared" si="728"/>
        <v>273100.49110100459</v>
      </c>
      <c r="AD4644" s="36">
        <f t="shared" si="729"/>
        <v>176136.55039849432</v>
      </c>
    </row>
    <row r="4645" spans="1:30" ht="14.25" customHeight="1" x14ac:dyDescent="0.25">
      <c r="A4645" s="16">
        <v>4629</v>
      </c>
      <c r="B4645" s="34">
        <v>0.30691931916258502</v>
      </c>
      <c r="C4645" s="34">
        <v>9.1078499127709003E-2</v>
      </c>
      <c r="D4645" s="34">
        <v>2.3566886134157899E-2</v>
      </c>
      <c r="E4645" s="34">
        <v>6.1317208534456602E-2</v>
      </c>
      <c r="F4645" s="34">
        <v>2.3984701978742098E-2</v>
      </c>
      <c r="G4645" s="34">
        <v>0.19032193603999201</v>
      </c>
      <c r="H4645" s="35">
        <v>0.94526414698814898</v>
      </c>
      <c r="I4645" s="34">
        <v>9.7411899910621894E-2</v>
      </c>
      <c r="J4645" s="34">
        <v>2.3617155708467501E-2</v>
      </c>
      <c r="K4645" s="36">
        <f>Inputs!$B$12*(1+$B4645)^4</f>
        <v>175043.65045693659</v>
      </c>
      <c r="L4645" s="36">
        <f t="shared" si="720"/>
        <v>19227.132963216733</v>
      </c>
      <c r="M4645" s="36">
        <f t="shared" si="721"/>
        <v>225948.45697880274</v>
      </c>
      <c r="N4645" s="37">
        <f>M4645/Inputs!$B$6</f>
        <v>344.43362344329688</v>
      </c>
      <c r="O4645" s="38">
        <f>IF(N4645&gt;Inputs!$B$4,1,0)</f>
        <v>0</v>
      </c>
      <c r="P4645" s="34">
        <f t="shared" si="722"/>
        <v>7.37947442021544E-2</v>
      </c>
      <c r="Q4645" s="36">
        <f>Inputs!$B$12*(1+$B4645)^0*$C4645+Inputs!$B$29*(1+$D4645)^0*Inputs!$B$19+Inputs!$B$30*(1+$E4645)^0*Inputs!$B$20+Inputs!$B$31*(1+$F4645)^0*Inputs!$B$21+Inputs!$B$22*(1+Inputs!$B$23)^0</f>
        <v>13486.753975089461</v>
      </c>
      <c r="R4645" s="36">
        <f>Inputs!$B$12*(1+$B4645)^1*$C4645+Inputs!$B$29*(1+$D4645)^1*Inputs!$B$19+Inputs!$B$30*(1+$E4645)^1*Inputs!$B$20+Inputs!$B$31*(1+$F4645)^1*Inputs!$B$21+Inputs!$B$22*(1+Inputs!$B$23)^1</f>
        <v>15434.88806311044</v>
      </c>
      <c r="S4645" s="36">
        <f>Inputs!$B$12*(1+$B4645)^2*$C4645+Inputs!$B$29*(1+$D4645)^2*Inputs!$B$19+Inputs!$B$30*(1+$E4645)^2*Inputs!$B$20+Inputs!$B$31*(1+$F4645)^2*Inputs!$B$21+Inputs!$B$22*(1+Inputs!$B$23)^2</f>
        <v>17909.591472663553</v>
      </c>
      <c r="T4645" s="36">
        <f>Inputs!$B$12*(1+$B4645)^3*$C4645+Inputs!$B$29*(1+$D4645)^3*Inputs!$B$19+Inputs!$B$30*(1+$E4645)^3*Inputs!$B$20+Inputs!$B$31*(1+$F4645)^3*Inputs!$B$21+Inputs!$B$22*(1+Inputs!$B$23)^3</f>
        <v>21069.479986225553</v>
      </c>
      <c r="U4645" s="36">
        <f>Inputs!$B$12*(1+$B4645)^4*$C4645+Inputs!$B$29*(1+$D4645)^4*Inputs!$B$19+Inputs!$B$30*(1+$E4645)^4*Inputs!$B$20+Inputs!$B$31*(1+$F4645)^4*Inputs!$B$21+Inputs!$B$22*(1+Inputs!$B$23)^4</f>
        <v>25121.696841852197</v>
      </c>
      <c r="V4645" s="35">
        <f>Inputs!$B$13/(Q4645*(1-$G4645))</f>
        <v>1.1593482134014303</v>
      </c>
      <c r="W4645" s="36">
        <f>Inputs!$B$13</f>
        <v>12660</v>
      </c>
      <c r="X4645" s="36">
        <f t="shared" si="723"/>
        <v>13819.84348274675</v>
      </c>
      <c r="Y4645" s="36">
        <f t="shared" si="724"/>
        <v>15259.495444126058</v>
      </c>
      <c r="Z4645" s="36">
        <f t="shared" si="725"/>
        <v>17038.77126732609</v>
      </c>
      <c r="AA4645" s="36">
        <f t="shared" si="726"/>
        <v>19227.132963216733</v>
      </c>
      <c r="AB4645" s="36">
        <f t="shared" si="727"/>
        <v>58385.379548497454</v>
      </c>
      <c r="AC4645" s="36">
        <f t="shared" si="728"/>
        <v>266702.23427187983</v>
      </c>
      <c r="AD4645" s="36">
        <f t="shared" si="729"/>
        <v>167563.0774303053</v>
      </c>
    </row>
    <row r="4646" spans="1:30" ht="14.25" customHeight="1" x14ac:dyDescent="0.25">
      <c r="A4646" s="16">
        <v>4630</v>
      </c>
      <c r="B4646" s="34">
        <v>0.16939139056251201</v>
      </c>
      <c r="C4646" s="34">
        <v>8.0749133214898294E-2</v>
      </c>
      <c r="D4646" s="34">
        <v>1.6536295749968601E-2</v>
      </c>
      <c r="E4646" s="34">
        <v>7.1061565585136793E-2</v>
      </c>
      <c r="F4646" s="34">
        <v>1.8946433489707901E-2</v>
      </c>
      <c r="G4646" s="34">
        <v>0.18358291847109801</v>
      </c>
      <c r="H4646" s="35">
        <v>1.0055309971997299</v>
      </c>
      <c r="I4646" s="34">
        <v>9.0919242535972306E-2</v>
      </c>
      <c r="J4646" s="34">
        <v>2.6237669795688302E-2</v>
      </c>
      <c r="K4646" s="36">
        <f>Inputs!$B$12*(1+$B4646)^4</f>
        <v>112199.4734451121</v>
      </c>
      <c r="L4646" s="36">
        <f t="shared" si="720"/>
        <v>14909.933137461976</v>
      </c>
      <c r="M4646" s="36">
        <f t="shared" si="721"/>
        <v>206012.21551859853</v>
      </c>
      <c r="N4646" s="37">
        <f>M4646/Inputs!$B$6</f>
        <v>314.04301146127824</v>
      </c>
      <c r="O4646" s="38">
        <f>IF(N4646&gt;Inputs!$B$4,1,0)</f>
        <v>0</v>
      </c>
      <c r="P4646" s="34">
        <f t="shared" si="722"/>
        <v>6.4681572740284007E-2</v>
      </c>
      <c r="Q4646" s="36">
        <f>Inputs!$B$12*(1+$B4646)^0*$C4646+Inputs!$B$29*(1+$D4646)^0*Inputs!$B$19+Inputs!$B$30*(1+$E4646)^0*Inputs!$B$20+Inputs!$B$31*(1+$F4646)^0*Inputs!$B$21+Inputs!$B$22*(1+Inputs!$B$23)^0</f>
        <v>12866.99202032082</v>
      </c>
      <c r="R4646" s="36">
        <f>Inputs!$B$12*(1+$B4646)^1*$C4646+Inputs!$B$29*(1+$D4646)^1*Inputs!$B$19+Inputs!$B$30*(1+$E4646)^1*Inputs!$B$20+Inputs!$B$31*(1+$F4646)^1*Inputs!$B$21+Inputs!$B$22*(1+Inputs!$B$23)^1</f>
        <v>13937.124981561567</v>
      </c>
      <c r="S4646" s="36">
        <f>Inputs!$B$12*(1+$B4646)^2*$C4646+Inputs!$B$29*(1+$D4646)^2*Inputs!$B$19+Inputs!$B$30*(1+$E4646)^2*Inputs!$B$20+Inputs!$B$31*(1+$F4646)^2*Inputs!$B$21+Inputs!$B$22*(1+Inputs!$B$23)^2</f>
        <v>15159.40466130578</v>
      </c>
      <c r="T4646" s="36">
        <f>Inputs!$B$12*(1+$B4646)^3*$C4646+Inputs!$B$29*(1+$D4646)^3*Inputs!$B$19+Inputs!$B$30*(1+$E4646)^3*Inputs!$B$20+Inputs!$B$31*(1+$F4646)^3*Inputs!$B$21+Inputs!$B$22*(1+Inputs!$B$23)^3</f>
        <v>16558.26386924526</v>
      </c>
      <c r="U4646" s="36">
        <f>Inputs!$B$12*(1+$B4646)^4*$C4646+Inputs!$B$29*(1+$D4646)^4*Inputs!$B$19+Inputs!$B$30*(1+$E4646)^4*Inputs!$B$20+Inputs!$B$31*(1+$F4646)^4*Inputs!$B$21+Inputs!$B$22*(1+Inputs!$B$23)^4</f>
        <v>18162.187304988678</v>
      </c>
      <c r="V4646" s="35">
        <f>Inputs!$B$13/(Q4646*(1-$G4646))</f>
        <v>1.2051596742983299</v>
      </c>
      <c r="W4646" s="36">
        <f>Inputs!$B$13</f>
        <v>12660</v>
      </c>
      <c r="X4646" s="36">
        <f t="shared" si="723"/>
        <v>13145.048602369125</v>
      </c>
      <c r="Y4646" s="36">
        <f t="shared" si="724"/>
        <v>13680.192599282938</v>
      </c>
      <c r="Z4646" s="36">
        <f t="shared" si="725"/>
        <v>14267.887515137412</v>
      </c>
      <c r="AA4646" s="36">
        <f t="shared" si="726"/>
        <v>14909.933137461976</v>
      </c>
      <c r="AB4646" s="36">
        <f t="shared" si="727"/>
        <v>52910.497049378646</v>
      </c>
      <c r="AC4646" s="36">
        <f t="shared" si="728"/>
        <v>236560.96151584253</v>
      </c>
      <c r="AD4646" s="36">
        <f t="shared" si="729"/>
        <v>153101.71846921989</v>
      </c>
    </row>
    <row r="4647" spans="1:30" ht="14.25" customHeight="1" x14ac:dyDescent="0.25">
      <c r="A4647" s="16">
        <v>4631</v>
      </c>
      <c r="B4647" s="34">
        <v>0.37143060055930199</v>
      </c>
      <c r="C4647" s="34">
        <v>7.3517372552379598E-2</v>
      </c>
      <c r="D4647" s="34">
        <v>1.65198346478483E-2</v>
      </c>
      <c r="E4647" s="34">
        <v>6.00478980198388E-2</v>
      </c>
      <c r="F4647" s="34">
        <v>8.4743427803284001E-3</v>
      </c>
      <c r="G4647" s="34">
        <v>0.20986942910874001</v>
      </c>
      <c r="H4647" s="35">
        <v>1.03807053199814</v>
      </c>
      <c r="I4647" s="34">
        <v>9.3318894181133302E-2</v>
      </c>
      <c r="J4647" s="34">
        <v>2.5998186495973501E-2</v>
      </c>
      <c r="K4647" s="36">
        <f>Inputs!$B$12*(1+$B4647)^4</f>
        <v>212249.45939954344</v>
      </c>
      <c r="L4647" s="36">
        <f t="shared" si="720"/>
        <v>19992.84983751953</v>
      </c>
      <c r="M4647" s="36">
        <f t="shared" si="721"/>
        <v>254840.75249421693</v>
      </c>
      <c r="N4647" s="37">
        <f>M4647/Inputs!$B$6</f>
        <v>388.47675685094043</v>
      </c>
      <c r="O4647" s="38">
        <f>IF(N4647&gt;Inputs!$B$4,1,0)</f>
        <v>0</v>
      </c>
      <c r="P4647" s="34">
        <f t="shared" si="722"/>
        <v>6.7320707685159797E-2</v>
      </c>
      <c r="Q4647" s="36">
        <f>Inputs!$B$12*(1+$B4647)^0*$C4647+Inputs!$B$29*(1+$D4647)^0*Inputs!$B$19+Inputs!$B$30*(1+$E4647)^0*Inputs!$B$20+Inputs!$B$31*(1+$F4647)^0*Inputs!$B$21+Inputs!$B$22*(1+Inputs!$B$23)^0</f>
        <v>12433.086380569697</v>
      </c>
      <c r="R4647" s="36">
        <f>Inputs!$B$12*(1+$B4647)^1*$C4647+Inputs!$B$29*(1+$D4647)^1*Inputs!$B$19+Inputs!$B$30*(1+$E4647)^1*Inputs!$B$20+Inputs!$B$31*(1+$F4647)^1*Inputs!$B$21+Inputs!$B$22*(1+Inputs!$B$23)^1</f>
        <v>14245.961230825582</v>
      </c>
      <c r="S4647" s="36">
        <f>Inputs!$B$12*(1+$B4647)^2*$C4647+Inputs!$B$29*(1+$D4647)^2*Inputs!$B$19+Inputs!$B$30*(1+$E4647)^2*Inputs!$B$20+Inputs!$B$31*(1+$F4647)^2*Inputs!$B$21+Inputs!$B$22*(1+Inputs!$B$23)^2</f>
        <v>16675.592439374417</v>
      </c>
      <c r="T4647" s="36">
        <f>Inputs!$B$12*(1+$B4647)^3*$C4647+Inputs!$B$29*(1+$D4647)^3*Inputs!$B$19+Inputs!$B$30*(1+$E4647)^3*Inputs!$B$20+Inputs!$B$31*(1+$F4647)^3*Inputs!$B$21+Inputs!$B$22*(1+Inputs!$B$23)^3</f>
        <v>19948.513311093928</v>
      </c>
      <c r="U4647" s="36">
        <f>Inputs!$B$12*(1+$B4647)^4*$C4647+Inputs!$B$29*(1+$D4647)^4*Inputs!$B$19+Inputs!$B$30*(1+$E4647)^4*Inputs!$B$20+Inputs!$B$31*(1+$F4647)^4*Inputs!$B$21+Inputs!$B$22*(1+Inputs!$B$23)^4</f>
        <v>24375.244235232265</v>
      </c>
      <c r="V4647" s="35">
        <f>Inputs!$B$13/(Q4647*(1-$G4647))</f>
        <v>1.2887120498408304</v>
      </c>
      <c r="W4647" s="36">
        <f>Inputs!$B$13</f>
        <v>12660</v>
      </c>
      <c r="X4647" s="36">
        <f t="shared" si="723"/>
        <v>13800.645393289913</v>
      </c>
      <c r="Y4647" s="36">
        <f t="shared" si="724"/>
        <v>15328.721928262732</v>
      </c>
      <c r="Z4647" s="36">
        <f t="shared" si="725"/>
        <v>17349.64380742337</v>
      </c>
      <c r="AA4647" s="36">
        <f t="shared" si="726"/>
        <v>19992.84983751953</v>
      </c>
      <c r="AB4647" s="36">
        <f t="shared" si="727"/>
        <v>59794.164529157337</v>
      </c>
      <c r="AC4647" s="36">
        <f t="shared" si="728"/>
        <v>304700.11949537438</v>
      </c>
      <c r="AD4647" s="36">
        <f t="shared" si="729"/>
        <v>195046.58796505959</v>
      </c>
    </row>
    <row r="4648" spans="1:30" ht="14.25" customHeight="1" x14ac:dyDescent="0.25">
      <c r="A4648" s="16">
        <v>4632</v>
      </c>
      <c r="B4648" s="34">
        <v>0.45611647263573901</v>
      </c>
      <c r="C4648" s="34">
        <v>4.8658942612995498E-2</v>
      </c>
      <c r="D4648" s="34">
        <v>1.51330764116253E-2</v>
      </c>
      <c r="E4648" s="34">
        <v>4.2209499329637003E-2</v>
      </c>
      <c r="F4648" s="34">
        <v>1.7399621632676901E-2</v>
      </c>
      <c r="G4648" s="34">
        <v>0.19697018554935899</v>
      </c>
      <c r="H4648" s="35">
        <v>0.930342457995044</v>
      </c>
      <c r="I4648" s="34">
        <v>0.10411800862293499</v>
      </c>
      <c r="J4648" s="34">
        <v>2.47215263846031E-2</v>
      </c>
      <c r="K4648" s="36">
        <f>Inputs!$B$12*(1+$B4648)^4</f>
        <v>269734.01081406773</v>
      </c>
      <c r="L4648" s="36">
        <f t="shared" si="720"/>
        <v>16313.836820540944</v>
      </c>
      <c r="M4648" s="36">
        <f t="shared" si="721"/>
        <v>180805.3441467628</v>
      </c>
      <c r="N4648" s="37">
        <f>M4648/Inputs!$B$6</f>
        <v>275.61790266274818</v>
      </c>
      <c r="O4648" s="38">
        <f>IF(N4648&gt;Inputs!$B$4,1,0)</f>
        <v>0</v>
      </c>
      <c r="P4648" s="34">
        <f t="shared" si="722"/>
        <v>7.93964822383319E-2</v>
      </c>
      <c r="Q4648" s="36">
        <f>Inputs!$B$12*(1+$B4648)^0*$C4648+Inputs!$B$29*(1+$D4648)^0*Inputs!$B$19+Inputs!$B$30*(1+$E4648)^0*Inputs!$B$20+Inputs!$B$31*(1+$F4648)^0*Inputs!$B$21+Inputs!$B$22*(1+Inputs!$B$23)^0</f>
        <v>10941.580584206651</v>
      </c>
      <c r="R4648" s="36">
        <f>Inputs!$B$12*(1+$B4648)^1*$C4648+Inputs!$B$29*(1+$D4648)^1*Inputs!$B$19+Inputs!$B$30*(1+$E4648)^1*Inputs!$B$20+Inputs!$B$31*(1+$F4648)^1*Inputs!$B$21+Inputs!$B$22*(1+Inputs!$B$23)^1</f>
        <v>12438.632545547378</v>
      </c>
      <c r="S4648" s="36">
        <f>Inputs!$B$12*(1+$B4648)^2*$C4648+Inputs!$B$29*(1+$D4648)^2*Inputs!$B$19+Inputs!$B$30*(1+$E4648)^2*Inputs!$B$20+Inputs!$B$31*(1+$F4648)^2*Inputs!$B$21+Inputs!$B$22*(1+Inputs!$B$23)^2</f>
        <v>14547.595629605097</v>
      </c>
      <c r="T4648" s="36">
        <f>Inputs!$B$12*(1+$B4648)^3*$C4648+Inputs!$B$29*(1+$D4648)^3*Inputs!$B$19+Inputs!$B$30*(1+$E4648)^3*Inputs!$B$20+Inputs!$B$31*(1+$F4648)^3*Inputs!$B$21+Inputs!$B$22*(1+Inputs!$B$23)^3</f>
        <v>17545.670899598583</v>
      </c>
      <c r="U4648" s="36">
        <f>Inputs!$B$12*(1+$B4648)^4*$C4648+Inputs!$B$29*(1+$D4648)^4*Inputs!$B$19+Inputs!$B$30*(1+$E4648)^4*Inputs!$B$20+Inputs!$B$31*(1+$F4648)^4*Inputs!$B$21+Inputs!$B$22*(1+Inputs!$B$23)^4</f>
        <v>21836.4282430485</v>
      </c>
      <c r="V4648" s="35">
        <f>Inputs!$B$13/(Q4648*(1-$G4648))</f>
        <v>1.4408606224170741</v>
      </c>
      <c r="W4648" s="36">
        <f>Inputs!$B$13</f>
        <v>12660</v>
      </c>
      <c r="X4648" s="36">
        <f t="shared" si="723"/>
        <v>13117.330503919198</v>
      </c>
      <c r="Y4648" s="36">
        <f t="shared" si="724"/>
        <v>13850.378612420865</v>
      </c>
      <c r="Z4648" s="36">
        <f t="shared" si="725"/>
        <v>14906.504739853157</v>
      </c>
      <c r="AA4648" s="36">
        <f t="shared" si="726"/>
        <v>16313.836820540944</v>
      </c>
      <c r="AB4648" s="36">
        <f t="shared" si="727"/>
        <v>52488.62545862257</v>
      </c>
      <c r="AC4648" s="36">
        <f t="shared" si="728"/>
        <v>210552.65040272995</v>
      </c>
      <c r="AD4648" s="36">
        <f t="shared" si="729"/>
        <v>128316.71868814022</v>
      </c>
    </row>
    <row r="4649" spans="1:30" ht="14.25" customHeight="1" x14ac:dyDescent="0.25">
      <c r="A4649" s="16">
        <v>4633</v>
      </c>
      <c r="B4649" s="34">
        <v>0.517598179817082</v>
      </c>
      <c r="C4649" s="34">
        <v>4.4122769372844997E-2</v>
      </c>
      <c r="D4649" s="34">
        <v>2.8134500922168001E-2</v>
      </c>
      <c r="E4649" s="34">
        <v>6.0441632506747597E-2</v>
      </c>
      <c r="F4649" s="34">
        <v>6.1301726504441002E-3</v>
      </c>
      <c r="G4649" s="34">
        <v>0.18206592922223799</v>
      </c>
      <c r="H4649" s="35">
        <v>1.10767839379152</v>
      </c>
      <c r="I4649" s="34">
        <v>0.103640713420714</v>
      </c>
      <c r="J4649" s="34">
        <v>2.7179625053068798E-2</v>
      </c>
      <c r="K4649" s="36">
        <f>Inputs!$B$12*(1+$B4649)^4</f>
        <v>318257.34714265657</v>
      </c>
      <c r="L4649" s="36">
        <f t="shared" si="720"/>
        <v>20782.769531859023</v>
      </c>
      <c r="M4649" s="36">
        <f t="shared" si="721"/>
        <v>229005.04829085121</v>
      </c>
      <c r="N4649" s="37">
        <f>M4649/Inputs!$B$6</f>
        <v>349.09306141898048</v>
      </c>
      <c r="O4649" s="38">
        <f>IF(N4649&gt;Inputs!$B$4,1,0)</f>
        <v>0</v>
      </c>
      <c r="P4649" s="34">
        <f t="shared" si="722"/>
        <v>7.6461088367645202E-2</v>
      </c>
      <c r="Q4649" s="36">
        <f>Inputs!$B$12*(1+$B4649)^0*$C4649+Inputs!$B$29*(1+$D4649)^0*Inputs!$B$19+Inputs!$B$30*(1+$E4649)^0*Inputs!$B$20+Inputs!$B$31*(1+$F4649)^0*Inputs!$B$21+Inputs!$B$22*(1+Inputs!$B$23)^0</f>
        <v>10669.410189797622</v>
      </c>
      <c r="R4649" s="36">
        <f>Inputs!$B$12*(1+$B4649)^1*$C4649+Inputs!$B$29*(1+$D4649)^1*Inputs!$B$19+Inputs!$B$30*(1+$E4649)^1*Inputs!$B$20+Inputs!$B$31*(1+$F4649)^1*Inputs!$B$21+Inputs!$B$22*(1+Inputs!$B$23)^1</f>
        <v>12242.884786563107</v>
      </c>
      <c r="S4649" s="36">
        <f>Inputs!$B$12*(1+$B4649)^2*$C4649+Inputs!$B$29*(1+$D4649)^2*Inputs!$B$19+Inputs!$B$30*(1+$E4649)^2*Inputs!$B$20+Inputs!$B$31*(1+$F4649)^2*Inputs!$B$21+Inputs!$B$22*(1+Inputs!$B$23)^2</f>
        <v>14535.491038072072</v>
      </c>
      <c r="T4649" s="36">
        <f>Inputs!$B$12*(1+$B4649)^3*$C4649+Inputs!$B$29*(1+$D4649)^3*Inputs!$B$19+Inputs!$B$30*(1+$E4649)^3*Inputs!$B$20+Inputs!$B$31*(1+$F4649)^3*Inputs!$B$21+Inputs!$B$22*(1+Inputs!$B$23)^3</f>
        <v>17914.902272500331</v>
      </c>
      <c r="U4649" s="36">
        <f>Inputs!$B$12*(1+$B4649)^4*$C4649+Inputs!$B$29*(1+$D4649)^4*Inputs!$B$19+Inputs!$B$30*(1+$E4649)^4*Inputs!$B$20+Inputs!$B$31*(1+$F4649)^4*Inputs!$B$21+Inputs!$B$22*(1+Inputs!$B$23)^4</f>
        <v>22938.83925686781</v>
      </c>
      <c r="V4649" s="35">
        <f>Inputs!$B$13/(Q4649*(1-$G4649))</f>
        <v>1.4506912602820905</v>
      </c>
      <c r="W4649" s="36">
        <f>Inputs!$B$13</f>
        <v>12660</v>
      </c>
      <c r="X4649" s="36">
        <f t="shared" si="723"/>
        <v>13668.315664547061</v>
      </c>
      <c r="Y4649" s="36">
        <f t="shared" si="724"/>
        <v>15208.322243913815</v>
      </c>
      <c r="Z4649" s="36">
        <f t="shared" si="725"/>
        <v>17487.602746975892</v>
      </c>
      <c r="AA4649" s="36">
        <f t="shared" si="726"/>
        <v>20782.769531859023</v>
      </c>
      <c r="AB4649" s="36">
        <f t="shared" si="727"/>
        <v>58486.834040881215</v>
      </c>
      <c r="AC4649" s="36">
        <f t="shared" si="728"/>
        <v>279196.09661654546</v>
      </c>
      <c r="AD4649" s="36">
        <f t="shared" si="729"/>
        <v>170518.21424996998</v>
      </c>
    </row>
    <row r="4650" spans="1:30" ht="14.25" customHeight="1" x14ac:dyDescent="0.25">
      <c r="A4650" s="16">
        <v>4634</v>
      </c>
      <c r="B4650" s="34">
        <v>0.14370209139954801</v>
      </c>
      <c r="C4650" s="34">
        <v>9.5434208480140406E-2</v>
      </c>
      <c r="D4650" s="34">
        <v>2.3392446271650398E-3</v>
      </c>
      <c r="E4650" s="34">
        <v>3.11976163783803E-2</v>
      </c>
      <c r="F4650" s="34">
        <v>-1.92042053435698E-3</v>
      </c>
      <c r="G4650" s="34">
        <v>0.16131853430425899</v>
      </c>
      <c r="H4650" s="35">
        <v>1.11253771992716</v>
      </c>
      <c r="I4650" s="34">
        <v>9.5845387860208103E-2</v>
      </c>
      <c r="J4650" s="34">
        <v>2.0491994407514601E-2</v>
      </c>
      <c r="K4650" s="36">
        <f>Inputs!$B$12*(1+$B4650)^4</f>
        <v>102660.39039694618</v>
      </c>
      <c r="L4650" s="36">
        <f t="shared" si="720"/>
        <v>16660.174469369289</v>
      </c>
      <c r="M4650" s="36">
        <f t="shared" si="721"/>
        <v>197736.06786284604</v>
      </c>
      <c r="N4650" s="37">
        <f>M4650/Inputs!$B$6</f>
        <v>301.42693271775312</v>
      </c>
      <c r="O4650" s="38">
        <f>IF(N4650&gt;Inputs!$B$4,1,0)</f>
        <v>0</v>
      </c>
      <c r="P4650" s="34">
        <f t="shared" si="722"/>
        <v>7.5353393452693498E-2</v>
      </c>
      <c r="Q4650" s="36">
        <f>Inputs!$B$12*(1+$B4650)^0*$C4650+Inputs!$B$29*(1+$D4650)^0*Inputs!$B$19+Inputs!$B$30*(1+$E4650)^0*Inputs!$B$20+Inputs!$B$31*(1+$F4650)^0*Inputs!$B$21+Inputs!$B$22*(1+Inputs!$B$23)^0</f>
        <v>13748.096536235345</v>
      </c>
      <c r="R4650" s="36">
        <f>Inputs!$B$12*(1+$B4650)^1*$C4650+Inputs!$B$29*(1+$D4650)^1*Inputs!$B$19+Inputs!$B$30*(1+$E4650)^1*Inputs!$B$20+Inputs!$B$31*(1+$F4650)^1*Inputs!$B$21+Inputs!$B$22*(1+Inputs!$B$23)^1</f>
        <v>14579.307980527825</v>
      </c>
      <c r="S4650" s="36">
        <f>Inputs!$B$12*(1+$B4650)^2*$C4650+Inputs!$B$29*(1+$D4650)^2*Inputs!$B$19+Inputs!$B$30*(1+$E4650)^2*Inputs!$B$20+Inputs!$B$31*(1+$F4650)^2*Inputs!$B$21+Inputs!$B$22*(1+Inputs!$B$23)^2</f>
        <v>15529.172034013431</v>
      </c>
      <c r="T4650" s="36">
        <f>Inputs!$B$12*(1+$B4650)^3*$C4650+Inputs!$B$29*(1+$D4650)^3*Inputs!$B$19+Inputs!$B$30*(1+$E4650)^3*Inputs!$B$20+Inputs!$B$31*(1+$F4650)^3*Inputs!$B$21+Inputs!$B$22*(1+Inputs!$B$23)^3</f>
        <v>16614.694834588212</v>
      </c>
      <c r="U4650" s="36">
        <f>Inputs!$B$12*(1+$B4650)^4*$C4650+Inputs!$B$29*(1+$D4650)^4*Inputs!$B$19+Inputs!$B$30*(1+$E4650)^4*Inputs!$B$20+Inputs!$B$31*(1+$F4650)^4*Inputs!$B$21+Inputs!$B$22*(1+Inputs!$B$23)^4</f>
        <v>17855.324821776056</v>
      </c>
      <c r="V4650" s="35">
        <f>Inputs!$B$13/(Q4650*(1-$G4650))</f>
        <v>1.097979134807368</v>
      </c>
      <c r="W4650" s="36">
        <f>Inputs!$B$13</f>
        <v>12660</v>
      </c>
      <c r="X4650" s="36">
        <f t="shared" si="723"/>
        <v>13469.92840093045</v>
      </c>
      <c r="Y4650" s="36">
        <f t="shared" si="724"/>
        <v>14394.917548057374</v>
      </c>
      <c r="Z4650" s="36">
        <f t="shared" si="725"/>
        <v>15451.869920797108</v>
      </c>
      <c r="AA4650" s="36">
        <f t="shared" si="726"/>
        <v>16660.174469369289</v>
      </c>
      <c r="AB4650" s="36">
        <f t="shared" si="727"/>
        <v>54965.097418803583</v>
      </c>
      <c r="AC4650" s="36">
        <f t="shared" si="728"/>
        <v>225624.53915359938</v>
      </c>
      <c r="AD4650" s="36">
        <f t="shared" si="729"/>
        <v>142770.97044404247</v>
      </c>
    </row>
    <row r="4651" spans="1:30" ht="14.25" customHeight="1" x14ac:dyDescent="0.25">
      <c r="A4651" s="16">
        <v>4635</v>
      </c>
      <c r="B4651" s="34">
        <v>0.207457406299875</v>
      </c>
      <c r="C4651" s="34">
        <v>8.7313142506778393E-2</v>
      </c>
      <c r="D4651" s="34">
        <v>3.12993052165031E-2</v>
      </c>
      <c r="E4651" s="34">
        <v>6.5143184172158697E-2</v>
      </c>
      <c r="F4651" s="34">
        <v>2.22355264041392E-3</v>
      </c>
      <c r="G4651" s="34">
        <v>0.20773664311371001</v>
      </c>
      <c r="H4651" s="35">
        <v>1.03326725335065</v>
      </c>
      <c r="I4651" s="34">
        <v>9.6012560416281797E-2</v>
      </c>
      <c r="J4651" s="34">
        <v>1.8869048946576501E-2</v>
      </c>
      <c r="K4651" s="36">
        <f>Inputs!$B$12*(1+$B4651)^4</f>
        <v>127537.68489981322</v>
      </c>
      <c r="L4651" s="36">
        <f t="shared" si="720"/>
        <v>16423.984462819069</v>
      </c>
      <c r="M4651" s="36">
        <f t="shared" si="721"/>
        <v>191662.66259564328</v>
      </c>
      <c r="N4651" s="37">
        <f>M4651/Inputs!$B$6</f>
        <v>292.16869298116353</v>
      </c>
      <c r="O4651" s="38">
        <f>IF(N4651&gt;Inputs!$B$4,1,0)</f>
        <v>0</v>
      </c>
      <c r="P4651" s="34">
        <f t="shared" si="722"/>
        <v>7.71435114697053E-2</v>
      </c>
      <c r="Q4651" s="36">
        <f>Inputs!$B$12*(1+$B4651)^0*$C4651+Inputs!$B$29*(1+$D4651)^0*Inputs!$B$19+Inputs!$B$30*(1+$E4651)^0*Inputs!$B$20+Inputs!$B$31*(1+$F4651)^0*Inputs!$B$21+Inputs!$B$22*(1+Inputs!$B$23)^0</f>
        <v>13260.832577833626</v>
      </c>
      <c r="R4651" s="36">
        <f>Inputs!$B$12*(1+$B4651)^1*$C4651+Inputs!$B$29*(1+$D4651)^1*Inputs!$B$19+Inputs!$B$30*(1+$E4651)^1*Inputs!$B$20+Inputs!$B$31*(1+$F4651)^1*Inputs!$B$21+Inputs!$B$22*(1+Inputs!$B$23)^1</f>
        <v>14555.47293556315</v>
      </c>
      <c r="S4651" s="36">
        <f>Inputs!$B$12*(1+$B4651)^2*$C4651+Inputs!$B$29*(1+$D4651)^2*Inputs!$B$19+Inputs!$B$30*(1+$E4651)^2*Inputs!$B$20+Inputs!$B$31*(1+$F4651)^2*Inputs!$B$21+Inputs!$B$22*(1+Inputs!$B$23)^2</f>
        <v>16087.420112035757</v>
      </c>
      <c r="T4651" s="36">
        <f>Inputs!$B$12*(1+$B4651)^3*$C4651+Inputs!$B$29*(1+$D4651)^3*Inputs!$B$19+Inputs!$B$30*(1+$E4651)^3*Inputs!$B$20+Inputs!$B$31*(1+$F4651)^3*Inputs!$B$21+Inputs!$B$22*(1+Inputs!$B$23)^3</f>
        <v>17904.182586392948</v>
      </c>
      <c r="U4651" s="36">
        <f>Inputs!$B$12*(1+$B4651)^4*$C4651+Inputs!$B$29*(1+$D4651)^4*Inputs!$B$19+Inputs!$B$30*(1+$E4651)^4*Inputs!$B$20+Inputs!$B$31*(1+$F4651)^4*Inputs!$B$21+Inputs!$B$22*(1+Inputs!$B$23)^4</f>
        <v>20063.019254975305</v>
      </c>
      <c r="V4651" s="35">
        <f>Inputs!$B$13/(Q4651*(1-$G4651))</f>
        <v>1.2050174719412452</v>
      </c>
      <c r="W4651" s="36">
        <f>Inputs!$B$13</f>
        <v>12660</v>
      </c>
      <c r="X4651" s="36">
        <f t="shared" si="723"/>
        <v>13400.83582821116</v>
      </c>
      <c r="Y4651" s="36">
        <f t="shared" si="724"/>
        <v>14263.999282857887</v>
      </c>
      <c r="Z4651" s="36">
        <f t="shared" si="725"/>
        <v>15265.779877051551</v>
      </c>
      <c r="AA4651" s="36">
        <f t="shared" si="726"/>
        <v>16423.984462819069</v>
      </c>
      <c r="AB4651" s="36">
        <f t="shared" si="727"/>
        <v>54505.075801127416</v>
      </c>
      <c r="AC4651" s="36">
        <f t="shared" si="728"/>
        <v>216918.94899180613</v>
      </c>
      <c r="AD4651" s="36">
        <f t="shared" si="729"/>
        <v>137157.58679451587</v>
      </c>
    </row>
    <row r="4652" spans="1:30" ht="14.25" customHeight="1" x14ac:dyDescent="0.25">
      <c r="A4652" s="16">
        <v>4636</v>
      </c>
      <c r="B4652" s="34">
        <v>0.30595914015364001</v>
      </c>
      <c r="C4652" s="34">
        <v>7.5390592693215699E-2</v>
      </c>
      <c r="D4652" s="34">
        <v>2.3172079346817202E-2</v>
      </c>
      <c r="E4652" s="34">
        <v>4.5174272309835797E-2</v>
      </c>
      <c r="F4652" s="34">
        <v>3.8860811234090798E-3</v>
      </c>
      <c r="G4652" s="34">
        <v>0.22216234902747201</v>
      </c>
      <c r="H4652" s="35">
        <v>0.99529049216575405</v>
      </c>
      <c r="I4652" s="34">
        <v>9.7254172495635102E-2</v>
      </c>
      <c r="J4652" s="34">
        <v>2.33430715485963E-2</v>
      </c>
      <c r="K4652" s="36">
        <f>Inputs!$B$12*(1+$B4652)^4</f>
        <v>174529.80662658994</v>
      </c>
      <c r="L4652" s="36">
        <f t="shared" si="720"/>
        <v>16848.878659895992</v>
      </c>
      <c r="M4652" s="36">
        <f t="shared" si="721"/>
        <v>201365.60429509252</v>
      </c>
      <c r="N4652" s="37">
        <f>M4652/Inputs!$B$6</f>
        <v>306.95976264495812</v>
      </c>
      <c r="O4652" s="38">
        <f>IF(N4652&gt;Inputs!$B$4,1,0)</f>
        <v>0</v>
      </c>
      <c r="P4652" s="34">
        <f t="shared" si="722"/>
        <v>7.3911100947038802E-2</v>
      </c>
      <c r="Q4652" s="36">
        <f>Inputs!$B$12*(1+$B4652)^0*$C4652+Inputs!$B$29*(1+$D4652)^0*Inputs!$B$19+Inputs!$B$30*(1+$E4652)^0*Inputs!$B$20+Inputs!$B$31*(1+$F4652)^0*Inputs!$B$21+Inputs!$B$22*(1+Inputs!$B$23)^0</f>
        <v>12545.479589019862</v>
      </c>
      <c r="R4652" s="36">
        <f>Inputs!$B$12*(1+$B4652)^1*$C4652+Inputs!$B$29*(1+$D4652)^1*Inputs!$B$19+Inputs!$B$30*(1+$E4652)^1*Inputs!$B$20+Inputs!$B$31*(1+$F4652)^1*Inputs!$B$21+Inputs!$B$22*(1+Inputs!$B$23)^1</f>
        <v>14067.845414332845</v>
      </c>
      <c r="S4652" s="36">
        <f>Inputs!$B$12*(1+$B4652)^2*$C4652+Inputs!$B$29*(1+$D4652)^2*Inputs!$B$19+Inputs!$B$30*(1+$E4652)^2*Inputs!$B$20+Inputs!$B$31*(1+$F4652)^2*Inputs!$B$21+Inputs!$B$22*(1+Inputs!$B$23)^2</f>
        <v>16018.546807383114</v>
      </c>
      <c r="T4652" s="36">
        <f>Inputs!$B$12*(1+$B4652)^3*$C4652+Inputs!$B$29*(1+$D4652)^3*Inputs!$B$19+Inputs!$B$30*(1+$E4652)^3*Inputs!$B$20+Inputs!$B$31*(1+$F4652)^3*Inputs!$B$21+Inputs!$B$22*(1+Inputs!$B$23)^3</f>
        <v>18527.350747043209</v>
      </c>
      <c r="U4652" s="36">
        <f>Inputs!$B$12*(1+$B4652)^4*$C4652+Inputs!$B$29*(1+$D4652)^4*Inputs!$B$19+Inputs!$B$30*(1+$E4652)^4*Inputs!$B$20+Inputs!$B$31*(1+$F4652)^4*Inputs!$B$21+Inputs!$B$22*(1+Inputs!$B$23)^4</f>
        <v>21763.672704891709</v>
      </c>
      <c r="V4652" s="35">
        <f>Inputs!$B$13/(Q4652*(1-$G4652))</f>
        <v>1.2973509562982528</v>
      </c>
      <c r="W4652" s="36">
        <f>Inputs!$B$13</f>
        <v>12660</v>
      </c>
      <c r="X4652" s="36">
        <f t="shared" si="723"/>
        <v>13369.938476013271</v>
      </c>
      <c r="Y4652" s="36">
        <f t="shared" si="724"/>
        <v>14282.959997492429</v>
      </c>
      <c r="Z4652" s="36">
        <f t="shared" si="725"/>
        <v>15431.669790752729</v>
      </c>
      <c r="AA4652" s="36">
        <f t="shared" si="726"/>
        <v>16848.878659895992</v>
      </c>
      <c r="AB4652" s="36">
        <f t="shared" si="727"/>
        <v>54693.886015536918</v>
      </c>
      <c r="AC4652" s="36">
        <f t="shared" si="728"/>
        <v>233282.72775049711</v>
      </c>
      <c r="AD4652" s="36">
        <f t="shared" si="729"/>
        <v>146671.71827955559</v>
      </c>
    </row>
    <row r="4653" spans="1:30" ht="14.25" customHeight="1" x14ac:dyDescent="0.25">
      <c r="A4653" s="16">
        <v>4637</v>
      </c>
      <c r="B4653" s="34">
        <v>0.234089919069258</v>
      </c>
      <c r="C4653" s="34">
        <v>9.2305854298818504E-2</v>
      </c>
      <c r="D4653" s="34">
        <v>3.1617996824191301E-2</v>
      </c>
      <c r="E4653" s="34">
        <v>3.8594816491532402E-2</v>
      </c>
      <c r="F4653" s="34">
        <v>1.8150153023884E-3</v>
      </c>
      <c r="G4653" s="34">
        <v>0.191764991910128</v>
      </c>
      <c r="H4653" s="35">
        <v>1.1304019513971</v>
      </c>
      <c r="I4653" s="34">
        <v>8.9587501597104005E-2</v>
      </c>
      <c r="J4653" s="34">
        <v>3.2522646912268298E-2</v>
      </c>
      <c r="K4653" s="36">
        <f>Inputs!$B$12*(1+$B4653)^4</f>
        <v>139167.70621417716</v>
      </c>
      <c r="L4653" s="36">
        <f t="shared" si="720"/>
        <v>19606.686359315991</v>
      </c>
      <c r="M4653" s="36">
        <f t="shared" si="721"/>
        <v>291375.02963876654</v>
      </c>
      <c r="N4653" s="37">
        <f>M4653/Inputs!$B$6</f>
        <v>444.1692524981197</v>
      </c>
      <c r="O4653" s="38">
        <f>IF(N4653&gt;Inputs!$B$4,1,0)</f>
        <v>1</v>
      </c>
      <c r="P4653" s="34">
        <f t="shared" si="722"/>
        <v>5.7064854684835707E-2</v>
      </c>
      <c r="Q4653" s="36">
        <f>Inputs!$B$12*(1+$B4653)^0*$C4653+Inputs!$B$29*(1+$D4653)^0*Inputs!$B$19+Inputs!$B$30*(1+$E4653)^0*Inputs!$B$20+Inputs!$B$31*(1+$F4653)^0*Inputs!$B$21+Inputs!$B$22*(1+Inputs!$B$23)^0</f>
        <v>13560.395285356033</v>
      </c>
      <c r="R4653" s="36">
        <f>Inputs!$B$12*(1+$B4653)^1*$C4653+Inputs!$B$29*(1+$D4653)^1*Inputs!$B$19+Inputs!$B$30*(1+$E4653)^1*Inputs!$B$20+Inputs!$B$31*(1+$F4653)^1*Inputs!$B$21+Inputs!$B$22*(1+Inputs!$B$23)^1</f>
        <v>14997.245320858248</v>
      </c>
      <c r="S4653" s="36">
        <f>Inputs!$B$12*(1+$B4653)^2*$C4653+Inputs!$B$29*(1+$D4653)^2*Inputs!$B$19+Inputs!$B$30*(1+$E4653)^2*Inputs!$B$20+Inputs!$B$31*(1+$F4653)^2*Inputs!$B$21+Inputs!$B$22*(1+Inputs!$B$23)^2</f>
        <v>16742.568368126798</v>
      </c>
      <c r="T4653" s="36">
        <f>Inputs!$B$12*(1+$B4653)^3*$C4653+Inputs!$B$29*(1+$D4653)^3*Inputs!$B$19+Inputs!$B$30*(1+$E4653)^3*Inputs!$B$20+Inputs!$B$31*(1+$F4653)^3*Inputs!$B$21+Inputs!$B$22*(1+Inputs!$B$23)^3</f>
        <v>18867.595140872123</v>
      </c>
      <c r="U4653" s="36">
        <f>Inputs!$B$12*(1+$B4653)^4*$C4653+Inputs!$B$29*(1+$D4653)^4*Inputs!$B$19+Inputs!$B$30*(1+$E4653)^4*Inputs!$B$20+Inputs!$B$31*(1+$F4653)^4*Inputs!$B$21+Inputs!$B$22*(1+Inputs!$B$23)^4</f>
        <v>21460.194087653152</v>
      </c>
      <c r="V4653" s="35">
        <f>Inputs!$B$13/(Q4653*(1-$G4653))</f>
        <v>1.1551109441998308</v>
      </c>
      <c r="W4653" s="36">
        <f>Inputs!$B$13</f>
        <v>12660</v>
      </c>
      <c r="X4653" s="36">
        <f t="shared" si="723"/>
        <v>13926.568507922</v>
      </c>
      <c r="Y4653" s="36">
        <f t="shared" si="724"/>
        <v>15463.700122050321</v>
      </c>
      <c r="Z4653" s="36">
        <f t="shared" si="725"/>
        <v>17332.208711092866</v>
      </c>
      <c r="AA4653" s="36">
        <f t="shared" si="726"/>
        <v>19606.686359315991</v>
      </c>
      <c r="AB4653" s="36">
        <f t="shared" si="727"/>
        <v>60368.366142678715</v>
      </c>
      <c r="AC4653" s="36">
        <f t="shared" si="728"/>
        <v>354760.3478306816</v>
      </c>
      <c r="AD4653" s="36">
        <f t="shared" si="729"/>
        <v>231006.6634960878</v>
      </c>
    </row>
    <row r="4654" spans="1:30" ht="14.25" customHeight="1" x14ac:dyDescent="0.25">
      <c r="A4654" s="16">
        <v>4638</v>
      </c>
      <c r="B4654" s="34">
        <v>0.28383267340813201</v>
      </c>
      <c r="C4654" s="34">
        <v>9.8156479083080797E-2</v>
      </c>
      <c r="D4654" s="34">
        <v>4.9218800817851897E-2</v>
      </c>
      <c r="E4654" s="34">
        <v>4.57742101633885E-2</v>
      </c>
      <c r="F4654" s="34">
        <v>1.8034891307869599E-2</v>
      </c>
      <c r="G4654" s="34">
        <v>0.19955008084693501</v>
      </c>
      <c r="H4654" s="35">
        <v>1.07972957070322</v>
      </c>
      <c r="I4654" s="34">
        <v>9.2955439226320893E-2</v>
      </c>
      <c r="J4654" s="34">
        <v>3.1937913859407099E-2</v>
      </c>
      <c r="K4654" s="36">
        <f>Inputs!$B$12*(1+$B4654)^4</f>
        <v>162999.00274904532</v>
      </c>
      <c r="L4654" s="36">
        <f t="shared" si="720"/>
        <v>21830.075123134284</v>
      </c>
      <c r="M4654" s="36">
        <f t="shared" si="721"/>
        <v>299821.81187731324</v>
      </c>
      <c r="N4654" s="37">
        <f>M4654/Inputs!$B$6</f>
        <v>457.04544493492875</v>
      </c>
      <c r="O4654" s="38">
        <f>IF(N4654&gt;Inputs!$B$4,1,0)</f>
        <v>1</v>
      </c>
      <c r="P4654" s="34">
        <f t="shared" si="722"/>
        <v>6.1017525366913794E-2</v>
      </c>
      <c r="Q4654" s="36">
        <f>Inputs!$B$12*(1+$B4654)^0*$C4654+Inputs!$B$29*(1+$D4654)^0*Inputs!$B$19+Inputs!$B$30*(1+$E4654)^0*Inputs!$B$20+Inputs!$B$31*(1+$F4654)^0*Inputs!$B$21+Inputs!$B$22*(1+Inputs!$B$23)^0</f>
        <v>13911.432772411768</v>
      </c>
      <c r="R4654" s="36">
        <f>Inputs!$B$12*(1+$B4654)^1*$C4654+Inputs!$B$29*(1+$D4654)^1*Inputs!$B$19+Inputs!$B$30*(1+$E4654)^1*Inputs!$B$20+Inputs!$B$31*(1+$F4654)^1*Inputs!$B$21+Inputs!$B$22*(1+Inputs!$B$23)^1</f>
        <v>15872.694842997527</v>
      </c>
      <c r="S4654" s="36">
        <f>Inputs!$B$12*(1+$B4654)^2*$C4654+Inputs!$B$29*(1+$D4654)^2*Inputs!$B$19+Inputs!$B$30*(1+$E4654)^2*Inputs!$B$20+Inputs!$B$31*(1+$F4654)^2*Inputs!$B$21+Inputs!$B$22*(1+Inputs!$B$23)^2</f>
        <v>18321.060882045822</v>
      </c>
      <c r="T4654" s="36">
        <f>Inputs!$B$12*(1+$B4654)^3*$C4654+Inputs!$B$29*(1+$D4654)^3*Inputs!$B$19+Inputs!$B$30*(1+$E4654)^3*Inputs!$B$20+Inputs!$B$31*(1+$F4654)^3*Inputs!$B$21+Inputs!$B$22*(1+Inputs!$B$23)^3</f>
        <v>21391.795171403443</v>
      </c>
      <c r="U4654" s="36">
        <f>Inputs!$B$12*(1+$B4654)^4*$C4654+Inputs!$B$29*(1+$D4654)^4*Inputs!$B$19+Inputs!$B$30*(1+$E4654)^4*Inputs!$B$20+Inputs!$B$31*(1+$F4654)^4*Inputs!$B$21+Inputs!$B$22*(1+Inputs!$B$23)^4</f>
        <v>25258.413547240834</v>
      </c>
      <c r="V4654" s="35">
        <f>Inputs!$B$13/(Q4654*(1-$G4654))</f>
        <v>1.1369141696630547</v>
      </c>
      <c r="W4654" s="36">
        <f>Inputs!$B$13</f>
        <v>12660</v>
      </c>
      <c r="X4654" s="36">
        <f t="shared" si="723"/>
        <v>14263.195701747132</v>
      </c>
      <c r="Y4654" s="36">
        <f t="shared" si="724"/>
        <v>16253.641861381604</v>
      </c>
      <c r="Z4654" s="36">
        <f t="shared" si="725"/>
        <v>18733.068835454935</v>
      </c>
      <c r="AA4654" s="36">
        <f t="shared" si="726"/>
        <v>21830.075123134284</v>
      </c>
      <c r="AB4654" s="36">
        <f t="shared" si="727"/>
        <v>63098.008386778951</v>
      </c>
      <c r="AC4654" s="36">
        <f t="shared" si="728"/>
        <v>369193.63816377503</v>
      </c>
      <c r="AD4654" s="36">
        <f t="shared" si="729"/>
        <v>236723.80349053428</v>
      </c>
    </row>
    <row r="4655" spans="1:30" ht="14.25" customHeight="1" x14ac:dyDescent="0.25">
      <c r="A4655" s="16">
        <v>4639</v>
      </c>
      <c r="B4655" s="34">
        <v>0.29636373171864</v>
      </c>
      <c r="C4655" s="34">
        <v>6.5270370969139499E-2</v>
      </c>
      <c r="D4655" s="34">
        <v>4.4647010008805103E-2</v>
      </c>
      <c r="E4655" s="34">
        <v>5.5407785533387703E-2</v>
      </c>
      <c r="F4655" s="34">
        <v>2.0238725700817702E-2</v>
      </c>
      <c r="G4655" s="34">
        <v>0.18554889605706201</v>
      </c>
      <c r="H4655" s="35">
        <v>1.05362302129807</v>
      </c>
      <c r="I4655" s="34">
        <v>9.7449880213135803E-2</v>
      </c>
      <c r="J4655" s="34">
        <v>2.6433485116737199E-2</v>
      </c>
      <c r="K4655" s="36">
        <f>Inputs!$B$12*(1+$B4655)^4</f>
        <v>169456.69800678408</v>
      </c>
      <c r="L4655" s="36">
        <f t="shared" si="720"/>
        <v>17509.655774023297</v>
      </c>
      <c r="M4655" s="36">
        <f t="shared" si="721"/>
        <v>214785.30643220118</v>
      </c>
      <c r="N4655" s="37">
        <f>M4655/Inputs!$B$6</f>
        <v>327.41662565884326</v>
      </c>
      <c r="O4655" s="38">
        <f>IF(N4655&gt;Inputs!$B$4,1,0)</f>
        <v>0</v>
      </c>
      <c r="P4655" s="34">
        <f t="shared" si="722"/>
        <v>7.1016395096398607E-2</v>
      </c>
      <c r="Q4655" s="36">
        <f>Inputs!$B$12*(1+$B4655)^0*$C4655+Inputs!$B$29*(1+$D4655)^0*Inputs!$B$19+Inputs!$B$30*(1+$E4655)^0*Inputs!$B$20+Inputs!$B$31*(1+$F4655)^0*Inputs!$B$21+Inputs!$B$22*(1+Inputs!$B$23)^0</f>
        <v>11938.26628557529</v>
      </c>
      <c r="R4655" s="36">
        <f>Inputs!$B$12*(1+$B4655)^1*$C4655+Inputs!$B$29*(1+$D4655)^1*Inputs!$B$19+Inputs!$B$30*(1+$E4655)^1*Inputs!$B$20+Inputs!$B$31*(1+$F4655)^1*Inputs!$B$21+Inputs!$B$22*(1+Inputs!$B$23)^1</f>
        <v>13407.601159469315</v>
      </c>
      <c r="S4655" s="36">
        <f>Inputs!$B$12*(1+$B4655)^2*$C4655+Inputs!$B$29*(1+$D4655)^2*Inputs!$B$19+Inputs!$B$30*(1+$E4655)^2*Inputs!$B$20+Inputs!$B$31*(1+$F4655)^2*Inputs!$B$21+Inputs!$B$22*(1+Inputs!$B$23)^2</f>
        <v>15234.964493585947</v>
      </c>
      <c r="T4655" s="36">
        <f>Inputs!$B$12*(1+$B4655)^3*$C4655+Inputs!$B$29*(1+$D4655)^3*Inputs!$B$19+Inputs!$B$30*(1+$E4655)^3*Inputs!$B$20+Inputs!$B$31*(1+$F4655)^3*Inputs!$B$21+Inputs!$B$22*(1+Inputs!$B$23)^3</f>
        <v>17522.991696083482</v>
      </c>
      <c r="U4655" s="36">
        <f>Inputs!$B$12*(1+$B4655)^4*$C4655+Inputs!$B$29*(1+$D4655)^4*Inputs!$B$19+Inputs!$B$30*(1+$E4655)^4*Inputs!$B$20+Inputs!$B$31*(1+$F4655)^4*Inputs!$B$21+Inputs!$B$22*(1+Inputs!$B$23)^4</f>
        <v>20404.565007149202</v>
      </c>
      <c r="V4655" s="35">
        <f>Inputs!$B$13/(Q4655*(1-$G4655))</f>
        <v>1.3020492978492753</v>
      </c>
      <c r="W4655" s="36">
        <f>Inputs!$B$13</f>
        <v>12660</v>
      </c>
      <c r="X4655" s="36">
        <f t="shared" si="723"/>
        <v>13539.970708236602</v>
      </c>
      <c r="Y4655" s="36">
        <f t="shared" si="724"/>
        <v>14614.74848618453</v>
      </c>
      <c r="Z4655" s="36">
        <f t="shared" si="725"/>
        <v>15923.268660759048</v>
      </c>
      <c r="AA4655" s="36">
        <f t="shared" si="726"/>
        <v>17509.655774023297</v>
      </c>
      <c r="AB4655" s="36">
        <f t="shared" si="727"/>
        <v>55811.226728295449</v>
      </c>
      <c r="AC4655" s="36">
        <f t="shared" si="728"/>
        <v>253075.32119771812</v>
      </c>
      <c r="AD4655" s="36">
        <f t="shared" si="729"/>
        <v>158974.07970390574</v>
      </c>
    </row>
    <row r="4656" spans="1:30" ht="14.25" customHeight="1" x14ac:dyDescent="0.25">
      <c r="A4656" s="16">
        <v>4640</v>
      </c>
      <c r="B4656" s="34">
        <v>0.164156108334057</v>
      </c>
      <c r="C4656" s="34">
        <v>9.0387156494650095E-2</v>
      </c>
      <c r="D4656" s="34">
        <v>3.2387932201467101E-2</v>
      </c>
      <c r="E4656" s="34">
        <v>3.2455626840638602E-2</v>
      </c>
      <c r="F4656" s="34">
        <v>1.09837429585148E-2</v>
      </c>
      <c r="G4656" s="34">
        <v>0.173831550585301</v>
      </c>
      <c r="H4656" s="35">
        <v>1.0328830363491801</v>
      </c>
      <c r="I4656" s="34">
        <v>9.3960554856693093E-2</v>
      </c>
      <c r="J4656" s="34">
        <v>2.5820758363302099E-2</v>
      </c>
      <c r="K4656" s="36">
        <f>Inputs!$B$12*(1+$B4656)^4</f>
        <v>110203.68972601451</v>
      </c>
      <c r="L4656" s="36">
        <f t="shared" si="720"/>
        <v>15945.958443466443</v>
      </c>
      <c r="M4656" s="36">
        <f t="shared" si="721"/>
        <v>207337.39709945431</v>
      </c>
      <c r="N4656" s="37">
        <f>M4656/Inputs!$B$6</f>
        <v>316.06310533453399</v>
      </c>
      <c r="O4656" s="38">
        <f>IF(N4656&gt;Inputs!$B$4,1,0)</f>
        <v>0</v>
      </c>
      <c r="P4656" s="34">
        <f t="shared" si="722"/>
        <v>6.8139796493390997E-2</v>
      </c>
      <c r="Q4656" s="36">
        <f>Inputs!$B$12*(1+$B4656)^0*$C4656+Inputs!$B$29*(1+$D4656)^0*Inputs!$B$19+Inputs!$B$30*(1+$E4656)^0*Inputs!$B$20+Inputs!$B$31*(1+$F4656)^0*Inputs!$B$21+Inputs!$B$22*(1+Inputs!$B$23)^0</f>
        <v>13445.273417105927</v>
      </c>
      <c r="R4656" s="36">
        <f>Inputs!$B$12*(1+$B4656)^1*$C4656+Inputs!$B$29*(1+$D4656)^1*Inputs!$B$19+Inputs!$B$30*(1+$E4656)^1*Inputs!$B$20+Inputs!$B$31*(1+$F4656)^1*Inputs!$B$21+Inputs!$B$22*(1+Inputs!$B$23)^1</f>
        <v>14504.413830593643</v>
      </c>
      <c r="S4656" s="36">
        <f>Inputs!$B$12*(1+$B4656)^2*$C4656+Inputs!$B$29*(1+$D4656)^2*Inputs!$B$19+Inputs!$B$30*(1+$E4656)^2*Inputs!$B$20+Inputs!$B$31*(1+$F4656)^2*Inputs!$B$21+Inputs!$B$22*(1+Inputs!$B$23)^2</f>
        <v>15714.274355314206</v>
      </c>
      <c r="T4656" s="36">
        <f>Inputs!$B$12*(1+$B4656)^3*$C4656+Inputs!$B$29*(1+$D4656)^3*Inputs!$B$19+Inputs!$B$30*(1+$E4656)^3*Inputs!$B$20+Inputs!$B$31*(1+$F4656)^3*Inputs!$B$21+Inputs!$B$22*(1+Inputs!$B$23)^3</f>
        <v>17098.986705320924</v>
      </c>
      <c r="U4656" s="36">
        <f>Inputs!$B$12*(1+$B4656)^4*$C4656+Inputs!$B$29*(1+$D4656)^4*Inputs!$B$19+Inputs!$B$30*(1+$E4656)^4*Inputs!$B$20+Inputs!$B$31*(1+$F4656)^4*Inputs!$B$21+Inputs!$B$22*(1+Inputs!$B$23)^4</f>
        <v>18686.625307403894</v>
      </c>
      <c r="V4656" s="35">
        <f>Inputs!$B$13/(Q4656*(1-$G4656))</f>
        <v>1.1397128942854031</v>
      </c>
      <c r="W4656" s="36">
        <f>Inputs!$B$13</f>
        <v>12660</v>
      </c>
      <c r="X4656" s="36">
        <f t="shared" si="723"/>
        <v>13337.243216386165</v>
      </c>
      <c r="Y4656" s="36">
        <f t="shared" si="724"/>
        <v>14103.012893853465</v>
      </c>
      <c r="Z4656" s="36">
        <f t="shared" si="725"/>
        <v>14968.457084197396</v>
      </c>
      <c r="AA4656" s="36">
        <f t="shared" si="726"/>
        <v>15945.958443466443</v>
      </c>
      <c r="AB4656" s="36">
        <f t="shared" si="727"/>
        <v>54118.276733870662</v>
      </c>
      <c r="AC4656" s="36">
        <f t="shared" si="728"/>
        <v>240060.81651407646</v>
      </c>
      <c r="AD4656" s="36">
        <f t="shared" si="729"/>
        <v>153219.12036558366</v>
      </c>
    </row>
    <row r="4657" spans="1:30" ht="14.25" customHeight="1" x14ac:dyDescent="0.25">
      <c r="A4657" s="16">
        <v>4641</v>
      </c>
      <c r="B4657" s="34">
        <v>0.19589872260937599</v>
      </c>
      <c r="C4657" s="34">
        <v>6.8813102969806403E-2</v>
      </c>
      <c r="D4657" s="34">
        <v>2.7432217605394299E-2</v>
      </c>
      <c r="E4657" s="34">
        <v>2.46269472486348E-2</v>
      </c>
      <c r="F4657" s="34">
        <v>3.5721078158089503E-2</v>
      </c>
      <c r="G4657" s="34">
        <v>0.21124553290296799</v>
      </c>
      <c r="H4657" s="35">
        <v>1.05601200785794</v>
      </c>
      <c r="I4657" s="34">
        <v>9.2303950456967598E-2</v>
      </c>
      <c r="J4657" s="34">
        <v>2.6435120494153599E-2</v>
      </c>
      <c r="K4657" s="36">
        <f>Inputs!$B$12*(1+$B4657)^4</f>
        <v>122723.81812460985</v>
      </c>
      <c r="L4657" s="36">
        <f t="shared" si="720"/>
        <v>14569.936211701519</v>
      </c>
      <c r="M4657" s="36">
        <f t="shared" si="721"/>
        <v>198150.25760067059</v>
      </c>
      <c r="N4657" s="37">
        <f>M4657/Inputs!$B$6</f>
        <v>302.05831951321738</v>
      </c>
      <c r="O4657" s="38">
        <f>IF(N4657&gt;Inputs!$B$4,1,0)</f>
        <v>0</v>
      </c>
      <c r="P4657" s="34">
        <f t="shared" si="722"/>
        <v>6.5868829962813999E-2</v>
      </c>
      <c r="Q4657" s="36">
        <f>Inputs!$B$12*(1+$B4657)^0*$C4657+Inputs!$B$29*(1+$D4657)^0*Inputs!$B$19+Inputs!$B$30*(1+$E4657)^0*Inputs!$B$20+Inputs!$B$31*(1+$F4657)^0*Inputs!$B$21+Inputs!$B$22*(1+Inputs!$B$23)^0</f>
        <v>12150.830205615304</v>
      </c>
      <c r="R4657" s="36">
        <f>Inputs!$B$12*(1+$B4657)^1*$C4657+Inputs!$B$29*(1+$D4657)^1*Inputs!$B$19+Inputs!$B$30*(1+$E4657)^1*Inputs!$B$20+Inputs!$B$31*(1+$F4657)^1*Inputs!$B$21+Inputs!$B$22*(1+Inputs!$B$23)^1</f>
        <v>13204.175575093093</v>
      </c>
      <c r="S4657" s="36">
        <f>Inputs!$B$12*(1+$B4657)^2*$C4657+Inputs!$B$29*(1+$D4657)^2*Inputs!$B$19+Inputs!$B$30*(1+$E4657)^2*Inputs!$B$20+Inputs!$B$31*(1+$F4657)^2*Inputs!$B$21+Inputs!$B$22*(1+Inputs!$B$23)^2</f>
        <v>14423.661900997671</v>
      </c>
      <c r="T4657" s="36">
        <f>Inputs!$B$12*(1+$B4657)^3*$C4657+Inputs!$B$29*(1+$D4657)^3*Inputs!$B$19+Inputs!$B$30*(1+$E4657)^3*Inputs!$B$20+Inputs!$B$31*(1+$F4657)^3*Inputs!$B$21+Inputs!$B$22*(1+Inputs!$B$23)^3</f>
        <v>15840.578052485193</v>
      </c>
      <c r="U4657" s="36">
        <f>Inputs!$B$12*(1+$B4657)^4*$C4657+Inputs!$B$29*(1+$D4657)^4*Inputs!$B$19+Inputs!$B$30*(1+$E4657)^4*Inputs!$B$20+Inputs!$B$31*(1+$F4657)^4*Inputs!$B$21+Inputs!$B$22*(1+Inputs!$B$23)^4</f>
        <v>17492.30180818251</v>
      </c>
      <c r="V4657" s="35">
        <f>Inputs!$B$13/(Q4657*(1-$G4657))</f>
        <v>1.3209486083819586</v>
      </c>
      <c r="W4657" s="36">
        <f>Inputs!$B$13</f>
        <v>12660</v>
      </c>
      <c r="X4657" s="36">
        <f t="shared" si="723"/>
        <v>13067.665973641082</v>
      </c>
      <c r="Y4657" s="36">
        <f t="shared" si="724"/>
        <v>13521.016909215115</v>
      </c>
      <c r="Z4657" s="36">
        <f t="shared" si="725"/>
        <v>14021.710136066884</v>
      </c>
      <c r="AA4657" s="36">
        <f t="shared" si="726"/>
        <v>14569.936211701519</v>
      </c>
      <c r="AB4657" s="36">
        <f t="shared" si="727"/>
        <v>52137.204160430738</v>
      </c>
      <c r="AC4657" s="36">
        <f t="shared" si="728"/>
        <v>227043.56885484108</v>
      </c>
      <c r="AD4657" s="36">
        <f t="shared" si="729"/>
        <v>146013.05344023986</v>
      </c>
    </row>
    <row r="4658" spans="1:30" ht="14.25" customHeight="1" x14ac:dyDescent="0.25">
      <c r="A4658" s="16">
        <v>4642</v>
      </c>
      <c r="B4658" s="34">
        <v>0.36661371890519301</v>
      </c>
      <c r="C4658" s="34">
        <v>4.9994578699267898E-2</v>
      </c>
      <c r="D4658" s="34">
        <v>3.6698772735079203E-2</v>
      </c>
      <c r="E4658" s="34">
        <v>5.2663875370749902E-2</v>
      </c>
      <c r="F4658" s="34">
        <v>2.72144967998053E-2</v>
      </c>
      <c r="G4658" s="34">
        <v>0.19469281251857401</v>
      </c>
      <c r="H4658" s="35">
        <v>1.0059623483610101</v>
      </c>
      <c r="I4658" s="34">
        <v>9.8500448184370301E-2</v>
      </c>
      <c r="J4658" s="34">
        <v>2.4266886279144199E-2</v>
      </c>
      <c r="K4658" s="36">
        <f>Inputs!$B$12*(1+$B4658)^4</f>
        <v>209283.1940686887</v>
      </c>
      <c r="L4658" s="36">
        <f t="shared" si="720"/>
        <v>16033.446605074154</v>
      </c>
      <c r="M4658" s="36">
        <f t="shared" si="721"/>
        <v>191565.25678533694</v>
      </c>
      <c r="N4658" s="37">
        <f>M4658/Inputs!$B$6</f>
        <v>292.02020851423316</v>
      </c>
      <c r="O4658" s="38">
        <f>IF(N4658&gt;Inputs!$B$4,1,0)</f>
        <v>0</v>
      </c>
      <c r="P4658" s="34">
        <f t="shared" si="722"/>
        <v>7.4233561905226106E-2</v>
      </c>
      <c r="Q4658" s="36">
        <f>Inputs!$B$12*(1+$B4658)^0*$C4658+Inputs!$B$29*(1+$D4658)^0*Inputs!$B$19+Inputs!$B$30*(1+$E4658)^0*Inputs!$B$20+Inputs!$B$31*(1+$F4658)^0*Inputs!$B$21+Inputs!$B$22*(1+Inputs!$B$23)^0</f>
        <v>11021.718749382995</v>
      </c>
      <c r="R4658" s="36">
        <f>Inputs!$B$12*(1+$B4658)^1*$C4658+Inputs!$B$29*(1+$D4658)^1*Inputs!$B$19+Inputs!$B$30*(1+$E4658)^1*Inputs!$B$20+Inputs!$B$31*(1+$F4658)^1*Inputs!$B$21+Inputs!$B$22*(1+Inputs!$B$23)^1</f>
        <v>12428.522577403837</v>
      </c>
      <c r="S4658" s="36">
        <f>Inputs!$B$12*(1+$B4658)^2*$C4658+Inputs!$B$29*(1+$D4658)^2*Inputs!$B$19+Inputs!$B$30*(1+$E4658)^2*Inputs!$B$20+Inputs!$B$31*(1+$F4658)^2*Inputs!$B$21+Inputs!$B$22*(1+Inputs!$B$23)^2</f>
        <v>14251.177088016091</v>
      </c>
      <c r="T4658" s="36">
        <f>Inputs!$B$12*(1+$B4658)^3*$C4658+Inputs!$B$29*(1+$D4658)^3*Inputs!$B$19+Inputs!$B$30*(1+$E4658)^3*Inputs!$B$20+Inputs!$B$31*(1+$F4658)^3*Inputs!$B$21+Inputs!$B$22*(1+Inputs!$B$23)^3</f>
        <v>16638.049654993854</v>
      </c>
      <c r="U4658" s="36">
        <f>Inputs!$B$12*(1+$B4658)^4*$C4658+Inputs!$B$29*(1+$D4658)^4*Inputs!$B$19+Inputs!$B$30*(1+$E4658)^4*Inputs!$B$20+Inputs!$B$31*(1+$F4658)^4*Inputs!$B$21+Inputs!$B$22*(1+Inputs!$B$23)^4</f>
        <v>19791.722293107585</v>
      </c>
      <c r="V4658" s="35">
        <f>Inputs!$B$13/(Q4658*(1-$G4658))</f>
        <v>1.4263391599393944</v>
      </c>
      <c r="W4658" s="36">
        <f>Inputs!$B$13</f>
        <v>12660</v>
      </c>
      <c r="X4658" s="36">
        <f t="shared" si="723"/>
        <v>13224.048200372994</v>
      </c>
      <c r="Y4658" s="36">
        <f t="shared" si="724"/>
        <v>13957.245753647239</v>
      </c>
      <c r="Z4658" s="36">
        <f t="shared" si="725"/>
        <v>14886.75893645014</v>
      </c>
      <c r="AA4658" s="36">
        <f t="shared" si="726"/>
        <v>16033.446605074154</v>
      </c>
      <c r="AB4658" s="36">
        <f t="shared" si="727"/>
        <v>53260.04991362257</v>
      </c>
      <c r="AC4658" s="36">
        <f t="shared" si="728"/>
        <v>221227.81137012984</v>
      </c>
      <c r="AD4658" s="36">
        <f t="shared" si="729"/>
        <v>138305.20687171438</v>
      </c>
    </row>
    <row r="4659" spans="1:30" ht="14.25" customHeight="1" x14ac:dyDescent="0.25">
      <c r="A4659" s="16">
        <v>4643</v>
      </c>
      <c r="B4659" s="34">
        <v>0.45575838010707298</v>
      </c>
      <c r="C4659" s="34">
        <v>6.8253491416099502E-2</v>
      </c>
      <c r="D4659" s="34">
        <v>4.8237806272813703E-2</v>
      </c>
      <c r="E4659" s="34">
        <v>6.84636706761719E-2</v>
      </c>
      <c r="F4659" s="34">
        <v>-6.4794457019557196E-3</v>
      </c>
      <c r="G4659" s="34">
        <v>0.187505909126646</v>
      </c>
      <c r="H4659" s="35">
        <v>1.04223924722443</v>
      </c>
      <c r="I4659" s="34">
        <v>9.7249055813584701E-2</v>
      </c>
      <c r="J4659" s="34">
        <v>2.25945727821147E-2</v>
      </c>
      <c r="K4659" s="36">
        <f>Inputs!$B$12*(1+$B4659)^4</f>
        <v>269468.77348944481</v>
      </c>
      <c r="L4659" s="36">
        <f t="shared" si="720"/>
        <v>23249.364624021557</v>
      </c>
      <c r="M4659" s="36">
        <f t="shared" si="721"/>
        <v>263680.62110770331</v>
      </c>
      <c r="N4659" s="37">
        <f>M4659/Inputs!$B$6</f>
        <v>401.95216632271848</v>
      </c>
      <c r="O4659" s="38">
        <f>IF(N4659&gt;Inputs!$B$4,1,0)</f>
        <v>1</v>
      </c>
      <c r="P4659" s="34">
        <f t="shared" si="722"/>
        <v>7.4654483031470001E-2</v>
      </c>
      <c r="Q4659" s="36">
        <f>Inputs!$B$12*(1+$B4659)^0*$C4659+Inputs!$B$29*(1+$D4659)^0*Inputs!$B$19+Inputs!$B$30*(1+$E4659)^0*Inputs!$B$20+Inputs!$B$31*(1+$F4659)^0*Inputs!$B$21+Inputs!$B$22*(1+Inputs!$B$23)^0</f>
        <v>12117.25351239289</v>
      </c>
      <c r="R4659" s="36">
        <f>Inputs!$B$12*(1+$B4659)^1*$C4659+Inputs!$B$29*(1+$D4659)^1*Inputs!$B$19+Inputs!$B$30*(1+$E4659)^1*Inputs!$B$20+Inputs!$B$31*(1+$F4659)^1*Inputs!$B$21+Inputs!$B$22*(1+Inputs!$B$23)^1</f>
        <v>14216.430876788792</v>
      </c>
      <c r="S4659" s="36">
        <f>Inputs!$B$12*(1+$B4659)^2*$C4659+Inputs!$B$29*(1+$D4659)^2*Inputs!$B$19+Inputs!$B$30*(1+$E4659)^2*Inputs!$B$20+Inputs!$B$31*(1+$F4659)^2*Inputs!$B$21+Inputs!$B$22*(1+Inputs!$B$23)^2</f>
        <v>17183.809491110947</v>
      </c>
      <c r="T4659" s="36">
        <f>Inputs!$B$12*(1+$B4659)^3*$C4659+Inputs!$B$29*(1+$D4659)^3*Inputs!$B$19+Inputs!$B$30*(1+$E4659)^3*Inputs!$B$20+Inputs!$B$31*(1+$F4659)^3*Inputs!$B$21+Inputs!$B$22*(1+Inputs!$B$23)^3</f>
        <v>21408.187871460599</v>
      </c>
      <c r="U4659" s="36">
        <f>Inputs!$B$12*(1+$B4659)^4*$C4659+Inputs!$B$29*(1+$D4659)^4*Inputs!$B$19+Inputs!$B$30*(1+$E4659)^4*Inputs!$B$20+Inputs!$B$31*(1+$F4659)^4*Inputs!$B$21+Inputs!$B$22*(1+Inputs!$B$23)^4</f>
        <v>27455.12683326496</v>
      </c>
      <c r="V4659" s="35">
        <f>Inputs!$B$13/(Q4659*(1-$G4659))</f>
        <v>1.285906230103347</v>
      </c>
      <c r="W4659" s="36">
        <f>Inputs!$B$13</f>
        <v>12660</v>
      </c>
      <c r="X4659" s="36">
        <f t="shared" si="723"/>
        <v>14149.56698543295</v>
      </c>
      <c r="Y4659" s="36">
        <f t="shared" si="724"/>
        <v>16252.485190717487</v>
      </c>
      <c r="Z4659" s="36">
        <f t="shared" si="725"/>
        <v>19188.324179829437</v>
      </c>
      <c r="AA4659" s="36">
        <f t="shared" si="726"/>
        <v>23249.364624021557</v>
      </c>
      <c r="AB4659" s="36">
        <f t="shared" si="727"/>
        <v>63449.028950267326</v>
      </c>
      <c r="AC4659" s="36">
        <f t="shared" si="728"/>
        <v>318462.77838579245</v>
      </c>
      <c r="AD4659" s="36">
        <f t="shared" si="729"/>
        <v>200231.59215743601</v>
      </c>
    </row>
    <row r="4660" spans="1:30" ht="14.25" customHeight="1" x14ac:dyDescent="0.25">
      <c r="A4660" s="16">
        <v>4644</v>
      </c>
      <c r="B4660" s="34">
        <v>0.30871785972945698</v>
      </c>
      <c r="C4660" s="34">
        <v>6.3125823805674594E-2</v>
      </c>
      <c r="D4660" s="34">
        <v>2.9684755722275899E-2</v>
      </c>
      <c r="E4660" s="34">
        <v>4.8118009120004301E-2</v>
      </c>
      <c r="F4660" s="34">
        <v>1.10957614193172E-2</v>
      </c>
      <c r="G4660" s="34">
        <v>0.19433962158338</v>
      </c>
      <c r="H4660" s="35">
        <v>1.0811109656334299</v>
      </c>
      <c r="I4660" s="34">
        <v>9.4042577315381001E-2</v>
      </c>
      <c r="J4660" s="34">
        <v>1.6053992694529499E-2</v>
      </c>
      <c r="K4660" s="36">
        <f>Inputs!$B$12*(1+$B4660)^4</f>
        <v>176009.19920155563</v>
      </c>
      <c r="L4660" s="36">
        <f t="shared" si="720"/>
        <v>17399.619883295822</v>
      </c>
      <c r="M4660" s="36">
        <f t="shared" si="721"/>
        <v>200635.1202984298</v>
      </c>
      <c r="N4660" s="37">
        <f>M4660/Inputs!$B$6</f>
        <v>305.8462199671186</v>
      </c>
      <c r="O4660" s="38">
        <f>IF(N4660&gt;Inputs!$B$4,1,0)</f>
        <v>0</v>
      </c>
      <c r="P4660" s="34">
        <f t="shared" si="722"/>
        <v>7.7988584620851509E-2</v>
      </c>
      <c r="Q4660" s="36">
        <f>Inputs!$B$12*(1+$B4660)^0*$C4660+Inputs!$B$29*(1+$D4660)^0*Inputs!$B$19+Inputs!$B$30*(1+$E4660)^0*Inputs!$B$20+Inputs!$B$31*(1+$F4660)^0*Inputs!$B$21+Inputs!$B$22*(1+Inputs!$B$23)^0</f>
        <v>11809.593455767397</v>
      </c>
      <c r="R4660" s="36">
        <f>Inputs!$B$12*(1+$B4660)^1*$C4660+Inputs!$B$29*(1+$D4660)^1*Inputs!$B$19+Inputs!$B$30*(1+$E4660)^1*Inputs!$B$20+Inputs!$B$31*(1+$F4660)^1*Inputs!$B$21+Inputs!$B$22*(1+Inputs!$B$23)^1</f>
        <v>13178.667489187235</v>
      </c>
      <c r="S4660" s="36">
        <f>Inputs!$B$12*(1+$B4660)^2*$C4660+Inputs!$B$29*(1+$D4660)^2*Inputs!$B$19+Inputs!$B$30*(1+$E4660)^2*Inputs!$B$20+Inputs!$B$31*(1+$F4660)^2*Inputs!$B$21+Inputs!$B$22*(1+Inputs!$B$23)^2</f>
        <v>14915.925128573708</v>
      </c>
      <c r="T4660" s="36">
        <f>Inputs!$B$12*(1+$B4660)^3*$C4660+Inputs!$B$29*(1+$D4660)^3*Inputs!$B$19+Inputs!$B$30*(1+$E4660)^3*Inputs!$B$20+Inputs!$B$31*(1+$F4660)^3*Inputs!$B$21+Inputs!$B$22*(1+Inputs!$B$23)^3</f>
        <v>17133.11703506441</v>
      </c>
      <c r="U4660" s="36">
        <f>Inputs!$B$12*(1+$B4660)^4*$C4660+Inputs!$B$29*(1+$D4660)^4*Inputs!$B$19+Inputs!$B$30*(1+$E4660)^4*Inputs!$B$20+Inputs!$B$31*(1+$F4660)^4*Inputs!$B$21+Inputs!$B$22*(1+Inputs!$B$23)^4</f>
        <v>19976.411807934503</v>
      </c>
      <c r="V4660" s="35">
        <f>Inputs!$B$13/(Q4660*(1-$G4660))</f>
        <v>1.3305976508360366</v>
      </c>
      <c r="W4660" s="36">
        <f>Inputs!$B$13</f>
        <v>12660</v>
      </c>
      <c r="X4660" s="36">
        <f t="shared" si="723"/>
        <v>13465.427684261071</v>
      </c>
      <c r="Y4660" s="36">
        <f t="shared" si="724"/>
        <v>14490.956076832081</v>
      </c>
      <c r="Z4660" s="36">
        <f t="shared" si="725"/>
        <v>15784.032338293426</v>
      </c>
      <c r="AA4660" s="36">
        <f t="shared" si="726"/>
        <v>17399.619883295822</v>
      </c>
      <c r="AB4660" s="36">
        <f t="shared" si="727"/>
        <v>56006.451409431509</v>
      </c>
      <c r="AC4660" s="36">
        <f t="shared" si="728"/>
        <v>226686.42263143588</v>
      </c>
      <c r="AD4660" s="36">
        <f t="shared" si="729"/>
        <v>144628.66888899828</v>
      </c>
    </row>
    <row r="4661" spans="1:30" ht="14.25" customHeight="1" x14ac:dyDescent="0.25">
      <c r="A4661" s="16">
        <v>4645</v>
      </c>
      <c r="B4661" s="34">
        <v>0.39185037308593601</v>
      </c>
      <c r="C4661" s="34">
        <v>7.1315197716601206E-2</v>
      </c>
      <c r="D4661" s="34">
        <v>1.3369887933471001E-2</v>
      </c>
      <c r="E4661" s="34">
        <v>2.7303908621738399E-2</v>
      </c>
      <c r="F4661" s="34">
        <v>2.8283134497453202E-2</v>
      </c>
      <c r="G4661" s="34">
        <v>0.185812282059482</v>
      </c>
      <c r="H4661" s="35">
        <v>1.03605568314864</v>
      </c>
      <c r="I4661" s="34">
        <v>0.105154561727929</v>
      </c>
      <c r="J4661" s="34">
        <v>1.69599007701496E-2</v>
      </c>
      <c r="K4661" s="36">
        <f>Inputs!$B$12*(1+$B4661)^4</f>
        <v>225175.66352287924</v>
      </c>
      <c r="L4661" s="36">
        <f t="shared" si="720"/>
        <v>20911.483859967964</v>
      </c>
      <c r="M4661" s="36">
        <f t="shared" si="721"/>
        <v>205325.25563762622</v>
      </c>
      <c r="N4661" s="37">
        <f>M4661/Inputs!$B$6</f>
        <v>312.99581652077165</v>
      </c>
      <c r="O4661" s="38">
        <f>IF(N4661&gt;Inputs!$B$4,1,0)</f>
        <v>0</v>
      </c>
      <c r="P4661" s="34">
        <f t="shared" si="722"/>
        <v>8.8194660957779406E-2</v>
      </c>
      <c r="Q4661" s="36">
        <f>Inputs!$B$12*(1+$B4661)^0*$C4661+Inputs!$B$29*(1+$D4661)^0*Inputs!$B$19+Inputs!$B$30*(1+$E4661)^0*Inputs!$B$20+Inputs!$B$31*(1+$F4661)^0*Inputs!$B$21+Inputs!$B$22*(1+Inputs!$B$23)^0</f>
        <v>12300.955890422993</v>
      </c>
      <c r="R4661" s="36">
        <f>Inputs!$B$12*(1+$B4661)^1*$C4661+Inputs!$B$29*(1+$D4661)^1*Inputs!$B$19+Inputs!$B$30*(1+$E4661)^1*Inputs!$B$20+Inputs!$B$31*(1+$F4661)^1*Inputs!$B$21+Inputs!$B$22*(1+Inputs!$B$23)^1</f>
        <v>14148.934691790109</v>
      </c>
      <c r="S4661" s="36">
        <f>Inputs!$B$12*(1+$B4661)^2*$C4661+Inputs!$B$29*(1+$D4661)^2*Inputs!$B$19+Inputs!$B$30*(1+$E4661)^2*Inputs!$B$20+Inputs!$B$31*(1+$F4661)^2*Inputs!$B$21+Inputs!$B$22*(1+Inputs!$B$23)^2</f>
        <v>16657.927520211997</v>
      </c>
      <c r="T4661" s="36">
        <f>Inputs!$B$12*(1+$B4661)^3*$C4661+Inputs!$B$29*(1+$D4661)^3*Inputs!$B$19+Inputs!$B$30*(1+$E4661)^3*Inputs!$B$20+Inputs!$B$31*(1+$F4661)^3*Inputs!$B$21+Inputs!$B$22*(1+Inputs!$B$23)^3</f>
        <v>20085.484095038475</v>
      </c>
      <c r="U4661" s="36">
        <f>Inputs!$B$12*(1+$B4661)^4*$C4661+Inputs!$B$29*(1+$D4661)^4*Inputs!$B$19+Inputs!$B$30*(1+$E4661)^4*Inputs!$B$20+Inputs!$B$31*(1+$F4661)^4*Inputs!$B$21+Inputs!$B$22*(1+Inputs!$B$23)^4</f>
        <v>24790.038827269826</v>
      </c>
      <c r="V4661" s="35">
        <f>Inputs!$B$13/(Q4661*(1-$G4661))</f>
        <v>1.2640675939670341</v>
      </c>
      <c r="W4661" s="36">
        <f>Inputs!$B$13</f>
        <v>12660</v>
      </c>
      <c r="X4661" s="36">
        <f t="shared" si="723"/>
        <v>13905.250211694638</v>
      </c>
      <c r="Y4661" s="36">
        <f t="shared" si="724"/>
        <v>15597.917976330145</v>
      </c>
      <c r="Z4661" s="36">
        <f t="shared" si="725"/>
        <v>17875.175725489331</v>
      </c>
      <c r="AA4661" s="36">
        <f t="shared" si="726"/>
        <v>20911.483859967964</v>
      </c>
      <c r="AB4661" s="36">
        <f t="shared" si="727"/>
        <v>59063.331801896871</v>
      </c>
      <c r="AC4661" s="36">
        <f t="shared" si="728"/>
        <v>241127.30090736607</v>
      </c>
      <c r="AD4661" s="36">
        <f t="shared" si="729"/>
        <v>146261.92383572934</v>
      </c>
    </row>
    <row r="4662" spans="1:30" ht="14.25" customHeight="1" x14ac:dyDescent="0.25">
      <c r="A4662" s="16">
        <v>4646</v>
      </c>
      <c r="B4662" s="34">
        <v>0.248893745852585</v>
      </c>
      <c r="C4662" s="34">
        <v>8.6978639794376797E-2</v>
      </c>
      <c r="D4662" s="34">
        <v>3.9480710557214298E-2</v>
      </c>
      <c r="E4662" s="34">
        <v>4.8400617640209503E-2</v>
      </c>
      <c r="F4662" s="34">
        <v>1.5070880783048799E-3</v>
      </c>
      <c r="G4662" s="34">
        <v>0.16183734708196101</v>
      </c>
      <c r="H4662" s="35">
        <v>1.08093260631469</v>
      </c>
      <c r="I4662" s="34">
        <v>0.100869481408114</v>
      </c>
      <c r="J4662" s="34">
        <v>3.2640563156485503E-2</v>
      </c>
      <c r="K4662" s="36">
        <f>Inputs!$B$12*(1+$B4662)^4</f>
        <v>145966.50634884881</v>
      </c>
      <c r="L4662" s="36">
        <f t="shared" si="720"/>
        <v>19507.642457455546</v>
      </c>
      <c r="M4662" s="36">
        <f t="shared" si="721"/>
        <v>240932.38277916951</v>
      </c>
      <c r="N4662" s="37">
        <f>M4662/Inputs!$B$6</f>
        <v>367.274973748734</v>
      </c>
      <c r="O4662" s="38">
        <f>IF(N4662&gt;Inputs!$B$4,1,0)</f>
        <v>0</v>
      </c>
      <c r="P4662" s="34">
        <f t="shared" si="722"/>
        <v>6.8228918251628495E-2</v>
      </c>
      <c r="Q4662" s="36">
        <f>Inputs!$B$12*(1+$B4662)^0*$C4662+Inputs!$B$29*(1+$D4662)^0*Inputs!$B$19+Inputs!$B$30*(1+$E4662)^0*Inputs!$B$20+Inputs!$B$31*(1+$F4662)^0*Inputs!$B$21+Inputs!$B$22*(1+Inputs!$B$23)^0</f>
        <v>13240.762415089528</v>
      </c>
      <c r="R4662" s="36">
        <f>Inputs!$B$12*(1+$B4662)^1*$C4662+Inputs!$B$29*(1+$D4662)^1*Inputs!$B$19+Inputs!$B$30*(1+$E4662)^1*Inputs!$B$20+Inputs!$B$31*(1+$F4662)^1*Inputs!$B$21+Inputs!$B$22*(1+Inputs!$B$23)^1</f>
        <v>14729.210193802563</v>
      </c>
      <c r="S4662" s="36">
        <f>Inputs!$B$12*(1+$B4662)^2*$C4662+Inputs!$B$29*(1+$D4662)^2*Inputs!$B$19+Inputs!$B$30*(1+$E4662)^2*Inputs!$B$20+Inputs!$B$31*(1+$F4662)^2*Inputs!$B$21+Inputs!$B$22*(1+Inputs!$B$23)^2</f>
        <v>16549.910543751008</v>
      </c>
      <c r="T4662" s="36">
        <f>Inputs!$B$12*(1+$B4662)^3*$C4662+Inputs!$B$29*(1+$D4662)^3*Inputs!$B$19+Inputs!$B$30*(1+$E4662)^3*Inputs!$B$20+Inputs!$B$31*(1+$F4662)^3*Inputs!$B$21+Inputs!$B$22*(1+Inputs!$B$23)^3</f>
        <v>18783.753795064215</v>
      </c>
      <c r="U4662" s="36">
        <f>Inputs!$B$12*(1+$B4662)^4*$C4662+Inputs!$B$29*(1+$D4662)^4*Inputs!$B$19+Inputs!$B$30*(1+$E4662)^4*Inputs!$B$20+Inputs!$B$31*(1+$F4662)^4*Inputs!$B$21+Inputs!$B$22*(1+Inputs!$B$23)^4</f>
        <v>21531.677385871611</v>
      </c>
      <c r="V4662" s="35">
        <f>Inputs!$B$13/(Q4662*(1-$G4662))</f>
        <v>1.1407550690387063</v>
      </c>
      <c r="W4662" s="36">
        <f>Inputs!$B$13</f>
        <v>12660</v>
      </c>
      <c r="X4662" s="36">
        <f t="shared" si="723"/>
        <v>13898.527758408027</v>
      </c>
      <c r="Y4662" s="36">
        <f t="shared" si="724"/>
        <v>15409.089097482174</v>
      </c>
      <c r="Z4662" s="36">
        <f t="shared" si="725"/>
        <v>17253.489825125493</v>
      </c>
      <c r="AA4662" s="36">
        <f t="shared" si="726"/>
        <v>19507.642457455546</v>
      </c>
      <c r="AB4662" s="36">
        <f t="shared" si="727"/>
        <v>58330.050342138886</v>
      </c>
      <c r="AC4662" s="36">
        <f t="shared" si="728"/>
        <v>295246.99217463337</v>
      </c>
      <c r="AD4662" s="36">
        <f t="shared" si="729"/>
        <v>182602.33243703062</v>
      </c>
    </row>
    <row r="4663" spans="1:30" ht="14.25" customHeight="1" x14ac:dyDescent="0.25">
      <c r="A4663" s="16">
        <v>4647</v>
      </c>
      <c r="B4663" s="34">
        <v>0.16448835882556201</v>
      </c>
      <c r="C4663" s="34">
        <v>6.8134628424237897E-2</v>
      </c>
      <c r="D4663" s="34">
        <v>4.3430953259042601E-3</v>
      </c>
      <c r="E4663" s="34">
        <v>2.5650156611991302E-2</v>
      </c>
      <c r="F4663" s="34">
        <v>8.1892116530061197E-3</v>
      </c>
      <c r="G4663" s="34">
        <v>0.19314575432919101</v>
      </c>
      <c r="H4663" s="35">
        <v>1.09156868747213</v>
      </c>
      <c r="I4663" s="34">
        <v>9.7693624365507006E-2</v>
      </c>
      <c r="J4663" s="34">
        <v>2.78526929436895E-2</v>
      </c>
      <c r="K4663" s="36">
        <f>Inputs!$B$12*(1+$B4663)^4</f>
        <v>110329.55225525264</v>
      </c>
      <c r="L4663" s="36">
        <f t="shared" si="720"/>
        <v>13850.127409696568</v>
      </c>
      <c r="M4663" s="36">
        <f t="shared" si="721"/>
        <v>178043.09971336724</v>
      </c>
      <c r="N4663" s="37">
        <f>M4663/Inputs!$B$6</f>
        <v>271.40716419720616</v>
      </c>
      <c r="O4663" s="38">
        <f>IF(N4663&gt;Inputs!$B$4,1,0)</f>
        <v>0</v>
      </c>
      <c r="P4663" s="34">
        <f t="shared" si="722"/>
        <v>6.9840931421817506E-2</v>
      </c>
      <c r="Q4663" s="36">
        <f>Inputs!$B$12*(1+$B4663)^0*$C4663+Inputs!$B$29*(1+$D4663)^0*Inputs!$B$19+Inputs!$B$30*(1+$E4663)^0*Inputs!$B$20+Inputs!$B$31*(1+$F4663)^0*Inputs!$B$21+Inputs!$B$22*(1+Inputs!$B$23)^0</f>
        <v>12110.121732881194</v>
      </c>
      <c r="R4663" s="36">
        <f>Inputs!$B$12*(1+$B4663)^1*$C4663+Inputs!$B$29*(1+$D4663)^1*Inputs!$B$19+Inputs!$B$30*(1+$E4663)^1*Inputs!$B$20+Inputs!$B$31*(1+$F4663)^1*Inputs!$B$21+Inputs!$B$22*(1+Inputs!$B$23)^1</f>
        <v>12829.237102216233</v>
      </c>
      <c r="S4663" s="36">
        <f>Inputs!$B$12*(1+$B4663)^2*$C4663+Inputs!$B$29*(1+$D4663)^2*Inputs!$B$19+Inputs!$B$30*(1+$E4663)^2*Inputs!$B$20+Inputs!$B$31*(1+$F4663)^2*Inputs!$B$21+Inputs!$B$22*(1+Inputs!$B$23)^2</f>
        <v>13658.90770419402</v>
      </c>
      <c r="T4663" s="36">
        <f>Inputs!$B$12*(1+$B4663)^3*$C4663+Inputs!$B$29*(1+$D4663)^3*Inputs!$B$19+Inputs!$B$30*(1+$E4663)^3*Inputs!$B$20+Inputs!$B$31*(1+$F4663)^3*Inputs!$B$21+Inputs!$B$22*(1+Inputs!$B$23)^3</f>
        <v>14617.310403038589</v>
      </c>
      <c r="U4663" s="36">
        <f>Inputs!$B$12*(1+$B4663)^4*$C4663+Inputs!$B$29*(1+$D4663)^4*Inputs!$B$19+Inputs!$B$30*(1+$E4663)^4*Inputs!$B$20+Inputs!$B$31*(1+$F4663)^4*Inputs!$B$21+Inputs!$B$22*(1+Inputs!$B$23)^4</f>
        <v>15725.613984855907</v>
      </c>
      <c r="V4663" s="35">
        <f>Inputs!$B$13/(Q4663*(1-$G4663))</f>
        <v>1.2956571867162203</v>
      </c>
      <c r="W4663" s="36">
        <f>Inputs!$B$13</f>
        <v>12660</v>
      </c>
      <c r="X4663" s="36">
        <f t="shared" si="723"/>
        <v>12883.621316063382</v>
      </c>
      <c r="Y4663" s="36">
        <f t="shared" si="724"/>
        <v>13154.506998173048</v>
      </c>
      <c r="Z4663" s="36">
        <f t="shared" si="725"/>
        <v>13475.760554239843</v>
      </c>
      <c r="AA4663" s="36">
        <f t="shared" si="726"/>
        <v>13850.127409696568</v>
      </c>
      <c r="AB4663" s="36">
        <f t="shared" si="727"/>
        <v>50143.579508426177</v>
      </c>
      <c r="AC4663" s="36">
        <f t="shared" si="728"/>
        <v>203833.0598669922</v>
      </c>
      <c r="AD4663" s="36">
        <f t="shared" si="729"/>
        <v>127899.52020494106</v>
      </c>
    </row>
    <row r="4664" spans="1:30" ht="14.25" customHeight="1" x14ac:dyDescent="0.25">
      <c r="A4664" s="16">
        <v>4648</v>
      </c>
      <c r="B4664" s="34">
        <v>0.208713160438042</v>
      </c>
      <c r="C4664" s="34">
        <v>9.3564176219696302E-2</v>
      </c>
      <c r="D4664" s="34">
        <v>3.9417222329170699E-2</v>
      </c>
      <c r="E4664" s="34">
        <v>3.5246821212616401E-2</v>
      </c>
      <c r="F4664" s="34">
        <v>3.10793040743279E-2</v>
      </c>
      <c r="G4664" s="34">
        <v>0.15353843529655201</v>
      </c>
      <c r="H4664" s="35">
        <v>1.09472434351449</v>
      </c>
      <c r="I4664" s="34">
        <v>9.2236462222917495E-2</v>
      </c>
      <c r="J4664" s="34">
        <v>2.7127937753122399E-2</v>
      </c>
      <c r="K4664" s="36">
        <f>Inputs!$B$12*(1+$B4664)^4</f>
        <v>128069.06924853877</v>
      </c>
      <c r="L4664" s="36">
        <f t="shared" si="720"/>
        <v>19671.269156682753</v>
      </c>
      <c r="M4664" s="36">
        <f t="shared" si="721"/>
        <v>259863.18724147242</v>
      </c>
      <c r="N4664" s="37">
        <f>M4664/Inputs!$B$6</f>
        <v>396.13290738029332</v>
      </c>
      <c r="O4664" s="38">
        <f>IF(N4664&gt;Inputs!$B$4,1,0)</f>
        <v>1</v>
      </c>
      <c r="P4664" s="34">
        <f t="shared" si="722"/>
        <v>6.5108524469795093E-2</v>
      </c>
      <c r="Q4664" s="36">
        <f>Inputs!$B$12*(1+$B4664)^0*$C4664+Inputs!$B$29*(1+$D4664)^0*Inputs!$B$19+Inputs!$B$30*(1+$E4664)^0*Inputs!$B$20+Inputs!$B$31*(1+$F4664)^0*Inputs!$B$21+Inputs!$B$22*(1+Inputs!$B$23)^0</f>
        <v>13635.894600608699</v>
      </c>
      <c r="R4664" s="36">
        <f>Inputs!$B$12*(1+$B4664)^1*$C4664+Inputs!$B$29*(1+$D4664)^1*Inputs!$B$19+Inputs!$B$30*(1+$E4664)^1*Inputs!$B$20+Inputs!$B$31*(1+$F4664)^1*Inputs!$B$21+Inputs!$B$22*(1+Inputs!$B$23)^1</f>
        <v>15097.348033053346</v>
      </c>
      <c r="S4664" s="36">
        <f>Inputs!$B$12*(1+$B4664)^2*$C4664+Inputs!$B$29*(1+$D4664)^2*Inputs!$B$19+Inputs!$B$30*(1+$E4664)^2*Inputs!$B$20+Inputs!$B$31*(1+$F4664)^2*Inputs!$B$21+Inputs!$B$22*(1+Inputs!$B$23)^2</f>
        <v>16813.880652075026</v>
      </c>
      <c r="T4664" s="36">
        <f>Inputs!$B$12*(1+$B4664)^3*$C4664+Inputs!$B$29*(1+$D4664)^3*Inputs!$B$19+Inputs!$B$30*(1+$E4664)^3*Inputs!$B$20+Inputs!$B$31*(1+$F4664)^3*Inputs!$B$21+Inputs!$B$22*(1+Inputs!$B$23)^3</f>
        <v>18836.917752270601</v>
      </c>
      <c r="U4664" s="36">
        <f>Inputs!$B$12*(1+$B4664)^4*$C4664+Inputs!$B$29*(1+$D4664)^4*Inputs!$B$19+Inputs!$B$30*(1+$E4664)^4*Inputs!$B$20+Inputs!$B$31*(1+$F4664)^4*Inputs!$B$21+Inputs!$B$22*(1+Inputs!$B$23)^4</f>
        <v>21228.551525720723</v>
      </c>
      <c r="V4664" s="35">
        <f>Inputs!$B$13/(Q4664*(1-$G4664))</f>
        <v>1.0968388560307978</v>
      </c>
      <c r="W4664" s="36">
        <f>Inputs!$B$13</f>
        <v>12660</v>
      </c>
      <c r="X4664" s="36">
        <f t="shared" si="723"/>
        <v>14010.104526598414</v>
      </c>
      <c r="Y4664" s="36">
        <f t="shared" si="724"/>
        <v>15595.496544770283</v>
      </c>
      <c r="Z4664" s="36">
        <f t="shared" si="725"/>
        <v>17463.509491644694</v>
      </c>
      <c r="AA4664" s="36">
        <f t="shared" si="726"/>
        <v>19671.269156682753</v>
      </c>
      <c r="AB4664" s="36">
        <f t="shared" si="727"/>
        <v>60228.631785145888</v>
      </c>
      <c r="AC4664" s="36">
        <f t="shared" si="728"/>
        <v>310326.64749242703</v>
      </c>
      <c r="AD4664" s="36">
        <f t="shared" si="729"/>
        <v>199634.55545632655</v>
      </c>
    </row>
    <row r="4665" spans="1:30" ht="14.25" customHeight="1" x14ac:dyDescent="0.25">
      <c r="A4665" s="16">
        <v>4649</v>
      </c>
      <c r="B4665" s="34">
        <v>0.312521081980842</v>
      </c>
      <c r="C4665" s="34">
        <v>9.4445894429232305E-2</v>
      </c>
      <c r="D4665" s="34">
        <v>1.23632474292083E-2</v>
      </c>
      <c r="E4665" s="34">
        <v>1.8145868432391299E-2</v>
      </c>
      <c r="F4665" s="34">
        <v>2.1672249511561499E-2</v>
      </c>
      <c r="G4665" s="34">
        <v>0.172996301854076</v>
      </c>
      <c r="H4665" s="35">
        <v>1.06076281645311</v>
      </c>
      <c r="I4665" s="34">
        <v>9.8512451703431994E-2</v>
      </c>
      <c r="J4665" s="34">
        <v>2.9422124999612598E-2</v>
      </c>
      <c r="K4665" s="36">
        <f>Inputs!$B$12*(1+$B4665)^4</f>
        <v>178064.11347238388</v>
      </c>
      <c r="L4665" s="36">
        <f t="shared" si="720"/>
        <v>22201.857467091093</v>
      </c>
      <c r="M4665" s="36">
        <f t="shared" si="721"/>
        <v>269163.51414607163</v>
      </c>
      <c r="N4665" s="37">
        <f>M4665/Inputs!$B$6</f>
        <v>410.31023497876771</v>
      </c>
      <c r="O4665" s="38">
        <f>IF(N4665&gt;Inputs!$B$4,1,0)</f>
        <v>1</v>
      </c>
      <c r="P4665" s="34">
        <f t="shared" si="722"/>
        <v>6.9090326703819399E-2</v>
      </c>
      <c r="Q4665" s="36">
        <f>Inputs!$B$12*(1+$B4665)^0*$C4665+Inputs!$B$29*(1+$D4665)^0*Inputs!$B$19+Inputs!$B$30*(1+$E4665)^0*Inputs!$B$20+Inputs!$B$31*(1+$F4665)^0*Inputs!$B$21+Inputs!$B$22*(1+Inputs!$B$23)^0</f>
        <v>13688.797693180859</v>
      </c>
      <c r="R4665" s="36">
        <f>Inputs!$B$12*(1+$B4665)^1*$C4665+Inputs!$B$29*(1+$D4665)^1*Inputs!$B$19+Inputs!$B$30*(1+$E4665)^1*Inputs!$B$20+Inputs!$B$31*(1+$F4665)^1*Inputs!$B$21+Inputs!$B$22*(1+Inputs!$B$23)^1</f>
        <v>15574.918628484698</v>
      </c>
      <c r="S4665" s="36">
        <f>Inputs!$B$12*(1+$B4665)^2*$C4665+Inputs!$B$29*(1+$D4665)^2*Inputs!$B$19+Inputs!$B$30*(1+$E4665)^2*Inputs!$B$20+Inputs!$B$31*(1+$F4665)^2*Inputs!$B$21+Inputs!$B$22*(1+Inputs!$B$23)^2</f>
        <v>18015.888602490413</v>
      </c>
      <c r="T4665" s="36">
        <f>Inputs!$B$12*(1+$B4665)^3*$C4665+Inputs!$B$29*(1+$D4665)^3*Inputs!$B$19+Inputs!$B$30*(1+$E4665)^3*Inputs!$B$20+Inputs!$B$31*(1+$F4665)^3*Inputs!$B$21+Inputs!$B$22*(1+Inputs!$B$23)^3</f>
        <v>21184.683285716746</v>
      </c>
      <c r="U4665" s="36">
        <f>Inputs!$B$12*(1+$B4665)^4*$C4665+Inputs!$B$29*(1+$D4665)^4*Inputs!$B$19+Inputs!$B$30*(1+$E4665)^4*Inputs!$B$20+Inputs!$B$31*(1+$F4665)^4*Inputs!$B$21+Inputs!$B$22*(1+Inputs!$B$23)^4</f>
        <v>25308.33478955604</v>
      </c>
      <c r="V4665" s="35">
        <f>Inputs!$B$13/(Q4665*(1-$G4665))</f>
        <v>1.1183067569624583</v>
      </c>
      <c r="W4665" s="36">
        <f>Inputs!$B$13</f>
        <v>12660</v>
      </c>
      <c r="X4665" s="36">
        <f t="shared" si="723"/>
        <v>14219.068396112636</v>
      </c>
      <c r="Y4665" s="36">
        <f t="shared" si="724"/>
        <v>16233.203775705486</v>
      </c>
      <c r="Z4665" s="36">
        <f t="shared" si="725"/>
        <v>18836.404253566867</v>
      </c>
      <c r="AA4665" s="36">
        <f t="shared" si="726"/>
        <v>22201.857467091093</v>
      </c>
      <c r="AB4665" s="36">
        <f t="shared" si="727"/>
        <v>62368.224679127939</v>
      </c>
      <c r="AC4665" s="36">
        <f t="shared" si="728"/>
        <v>330800.04659245547</v>
      </c>
      <c r="AD4665" s="36">
        <f t="shared" si="729"/>
        <v>206795.28946694368</v>
      </c>
    </row>
    <row r="4666" spans="1:30" ht="14.25" customHeight="1" x14ac:dyDescent="0.25">
      <c r="A4666" s="16">
        <v>4650</v>
      </c>
      <c r="B4666" s="34">
        <v>0.226850355933469</v>
      </c>
      <c r="C4666" s="34">
        <v>9.5325907553327593E-2</v>
      </c>
      <c r="D4666" s="34">
        <v>1.38531524881276E-2</v>
      </c>
      <c r="E4666" s="34">
        <v>4.2118666172455299E-2</v>
      </c>
      <c r="F4666" s="34">
        <v>2.41408544140004E-2</v>
      </c>
      <c r="G4666" s="34">
        <v>0.169348132765305</v>
      </c>
      <c r="H4666" s="35">
        <v>0.99109038965569596</v>
      </c>
      <c r="I4666" s="34">
        <v>9.9178814452396694E-2</v>
      </c>
      <c r="J4666" s="34">
        <v>2.6133582297826301E-2</v>
      </c>
      <c r="K4666" s="36">
        <f>Inputs!$B$12*(1+$B4666)^4</f>
        <v>135930.72190192062</v>
      </c>
      <c r="L4666" s="36">
        <f t="shared" si="720"/>
        <v>17930.361515155902</v>
      </c>
      <c r="M4666" s="36">
        <f t="shared" si="721"/>
        <v>213297.70850793805</v>
      </c>
      <c r="N4666" s="37">
        <f>M4666/Inputs!$B$6</f>
        <v>325.14894589624703</v>
      </c>
      <c r="O4666" s="38">
        <f>IF(N4666&gt;Inputs!$B$4,1,0)</f>
        <v>0</v>
      </c>
      <c r="P4666" s="34">
        <f t="shared" si="722"/>
        <v>7.30452321545704E-2</v>
      </c>
      <c r="Q4666" s="36">
        <f>Inputs!$B$12*(1+$B4666)^0*$C4666+Inputs!$B$29*(1+$D4666)^0*Inputs!$B$19+Inputs!$B$30*(1+$E4666)^0*Inputs!$B$20+Inputs!$B$31*(1+$F4666)^0*Inputs!$B$21+Inputs!$B$22*(1+Inputs!$B$23)^0</f>
        <v>13741.598480626577</v>
      </c>
      <c r="R4666" s="36">
        <f>Inputs!$B$12*(1+$B4666)^1*$C4666+Inputs!$B$29*(1+$D4666)^1*Inputs!$B$19+Inputs!$B$30*(1+$E4666)^1*Inputs!$B$20+Inputs!$B$31*(1+$F4666)^1*Inputs!$B$21+Inputs!$B$22*(1+Inputs!$B$23)^1</f>
        <v>15230.457091497425</v>
      </c>
      <c r="S4666" s="36">
        <f>Inputs!$B$12*(1+$B4666)^2*$C4666+Inputs!$B$29*(1+$D4666)^2*Inputs!$B$19+Inputs!$B$30*(1+$E4666)^2*Inputs!$B$20+Inputs!$B$31*(1+$F4666)^2*Inputs!$B$21+Inputs!$B$22*(1+Inputs!$B$23)^2</f>
        <v>17019.296538465685</v>
      </c>
      <c r="T4666" s="36">
        <f>Inputs!$B$12*(1+$B4666)^3*$C4666+Inputs!$B$29*(1+$D4666)^3*Inputs!$B$19+Inputs!$B$30*(1+$E4666)^3*Inputs!$B$20+Inputs!$B$31*(1+$F4666)^3*Inputs!$B$21+Inputs!$B$22*(1+Inputs!$B$23)^3</f>
        <v>19175.084427633949</v>
      </c>
      <c r="U4666" s="36">
        <f>Inputs!$B$12*(1+$B4666)^4*$C4666+Inputs!$B$29*(1+$D4666)^4*Inputs!$B$19+Inputs!$B$30*(1+$E4666)^4*Inputs!$B$20+Inputs!$B$31*(1+$F4666)^4*Inputs!$B$21+Inputs!$B$22*(1+Inputs!$B$23)^4</f>
        <v>21779.942827303079</v>
      </c>
      <c r="V4666" s="35">
        <f>Inputs!$B$13/(Q4666*(1-$G4666))</f>
        <v>1.109117110823779</v>
      </c>
      <c r="W4666" s="36">
        <f>Inputs!$B$13</f>
        <v>12660</v>
      </c>
      <c r="X4666" s="36">
        <f t="shared" si="723"/>
        <v>13658.37570741558</v>
      </c>
      <c r="Y4666" s="36">
        <f t="shared" si="724"/>
        <v>14845.432699730623</v>
      </c>
      <c r="Z4666" s="36">
        <f t="shared" si="725"/>
        <v>16255.886100347088</v>
      </c>
      <c r="AA4666" s="36">
        <f t="shared" si="726"/>
        <v>17930.361515155902</v>
      </c>
      <c r="AB4666" s="36">
        <f t="shared" si="727"/>
        <v>56312.285628666992</v>
      </c>
      <c r="AC4666" s="36">
        <f t="shared" si="728"/>
        <v>251884.28526735536</v>
      </c>
      <c r="AD4666" s="36">
        <f t="shared" si="729"/>
        <v>156985.42287927106</v>
      </c>
    </row>
    <row r="4667" spans="1:30" ht="14.25" customHeight="1" x14ac:dyDescent="0.25">
      <c r="A4667" s="16">
        <v>4651</v>
      </c>
      <c r="B4667" s="34">
        <v>0.30231148196440999</v>
      </c>
      <c r="C4667" s="34">
        <v>6.5027033556283004E-2</v>
      </c>
      <c r="D4667" s="34">
        <v>4.0177597673862697E-2</v>
      </c>
      <c r="E4667" s="34">
        <v>3.5977755668390503E-2</v>
      </c>
      <c r="F4667" s="34">
        <v>2.65547653831344E-2</v>
      </c>
      <c r="G4667" s="34">
        <v>0.17857084900718101</v>
      </c>
      <c r="H4667" s="35">
        <v>1.08391893442249</v>
      </c>
      <c r="I4667" s="34">
        <v>9.7469035948141894E-2</v>
      </c>
      <c r="J4667" s="34">
        <v>2.6846953861687801E-2</v>
      </c>
      <c r="K4667" s="36">
        <f>Inputs!$B$12*(1+$B4667)^4</f>
        <v>172588.05271524104</v>
      </c>
      <c r="L4667" s="36">
        <f t="shared" si="720"/>
        <v>18162.731915467793</v>
      </c>
      <c r="M4667" s="36">
        <f t="shared" si="721"/>
        <v>222609.266205083</v>
      </c>
      <c r="N4667" s="37">
        <f>M4667/Inputs!$B$6</f>
        <v>339.34339360530947</v>
      </c>
      <c r="O4667" s="38">
        <f>IF(N4667&gt;Inputs!$B$4,1,0)</f>
        <v>0</v>
      </c>
      <c r="P4667" s="34">
        <f t="shared" si="722"/>
        <v>7.0622082086454097E-2</v>
      </c>
      <c r="Q4667" s="36">
        <f>Inputs!$B$12*(1+$B4667)^0*$C4667+Inputs!$B$29*(1+$D4667)^0*Inputs!$B$19+Inputs!$B$30*(1+$E4667)^0*Inputs!$B$20+Inputs!$B$31*(1+$F4667)^0*Inputs!$B$21+Inputs!$B$22*(1+Inputs!$B$23)^0</f>
        <v>11923.666040803902</v>
      </c>
      <c r="R4667" s="36">
        <f>Inputs!$B$12*(1+$B4667)^1*$C4667+Inputs!$B$29*(1+$D4667)^1*Inputs!$B$19+Inputs!$B$30*(1+$E4667)^1*Inputs!$B$20+Inputs!$B$31*(1+$F4667)^1*Inputs!$B$21+Inputs!$B$22*(1+Inputs!$B$23)^1</f>
        <v>13376.864433476545</v>
      </c>
      <c r="S4667" s="36">
        <f>Inputs!$B$12*(1+$B4667)^2*$C4667+Inputs!$B$29*(1+$D4667)^2*Inputs!$B$19+Inputs!$B$30*(1+$E4667)^2*Inputs!$B$20+Inputs!$B$31*(1+$F4667)^2*Inputs!$B$21+Inputs!$B$22*(1+Inputs!$B$23)^2</f>
        <v>15196.327498463863</v>
      </c>
      <c r="T4667" s="36">
        <f>Inputs!$B$12*(1+$B4667)^3*$C4667+Inputs!$B$29*(1+$D4667)^3*Inputs!$B$19+Inputs!$B$30*(1+$E4667)^3*Inputs!$B$20+Inputs!$B$31*(1+$F4667)^3*Inputs!$B$21+Inputs!$B$22*(1+Inputs!$B$23)^3</f>
        <v>17490.206100920652</v>
      </c>
      <c r="U4667" s="36">
        <f>Inputs!$B$12*(1+$B4667)^4*$C4667+Inputs!$B$29*(1+$D4667)^4*Inputs!$B$19+Inputs!$B$30*(1+$E4667)^4*Inputs!$B$20+Inputs!$B$31*(1+$F4667)^4*Inputs!$B$21+Inputs!$B$22*(1+Inputs!$B$23)^4</f>
        <v>20399.252743210553</v>
      </c>
      <c r="V4667" s="35">
        <f>Inputs!$B$13/(Q4667*(1-$G4667))</f>
        <v>1.2925691633890266</v>
      </c>
      <c r="W4667" s="36">
        <f>Inputs!$B$13</f>
        <v>12660</v>
      </c>
      <c r="X4667" s="36">
        <f t="shared" si="723"/>
        <v>13629.769377097942</v>
      </c>
      <c r="Y4667" s="36">
        <f t="shared" si="724"/>
        <v>14832.501588419804</v>
      </c>
      <c r="Z4667" s="36">
        <f t="shared" si="725"/>
        <v>16322.043196217952</v>
      </c>
      <c r="AA4667" s="36">
        <f t="shared" si="726"/>
        <v>18162.731915467793</v>
      </c>
      <c r="AB4667" s="36">
        <f t="shared" si="727"/>
        <v>56732.715797339661</v>
      </c>
      <c r="AC4667" s="36">
        <f t="shared" si="728"/>
        <v>264086.60563665052</v>
      </c>
      <c r="AD4667" s="36">
        <f t="shared" si="729"/>
        <v>165876.55040774334</v>
      </c>
    </row>
    <row r="4668" spans="1:30" ht="14.25" customHeight="1" x14ac:dyDescent="0.25">
      <c r="A4668" s="16">
        <v>4652</v>
      </c>
      <c r="B4668" s="34">
        <v>0.35156730814586701</v>
      </c>
      <c r="C4668" s="34">
        <v>7.3523353714783204E-2</v>
      </c>
      <c r="D4668" s="34">
        <v>3.6359760339872399E-2</v>
      </c>
      <c r="E4668" s="34">
        <v>2.4310694206618098E-2</v>
      </c>
      <c r="F4668" s="34">
        <v>-1.04033460033955E-3</v>
      </c>
      <c r="G4668" s="34">
        <v>0.21084960988407001</v>
      </c>
      <c r="H4668" s="35">
        <v>1.1098204438305199</v>
      </c>
      <c r="I4668" s="34">
        <v>9.8348180770680596E-2</v>
      </c>
      <c r="J4668" s="34">
        <v>2.8520986805538402E-2</v>
      </c>
      <c r="K4668" s="36">
        <f>Inputs!$B$12*(1+$B4668)^4</f>
        <v>200217.46771483216</v>
      </c>
      <c r="L4668" s="36">
        <f t="shared" si="720"/>
        <v>20314.554009368258</v>
      </c>
      <c r="M4668" s="36">
        <f t="shared" si="721"/>
        <v>246611.690654276</v>
      </c>
      <c r="N4668" s="37">
        <f>M4668/Inputs!$B$6</f>
        <v>375.93245526566466</v>
      </c>
      <c r="O4668" s="38">
        <f>IF(N4668&gt;Inputs!$B$4,1,0)</f>
        <v>0</v>
      </c>
      <c r="P4668" s="34">
        <f t="shared" si="722"/>
        <v>6.9827193965142198E-2</v>
      </c>
      <c r="Q4668" s="36">
        <f>Inputs!$B$12*(1+$B4668)^0*$C4668+Inputs!$B$29*(1+$D4668)^0*Inputs!$B$19+Inputs!$B$30*(1+$E4668)^0*Inputs!$B$20+Inputs!$B$31*(1+$F4668)^0*Inputs!$B$21+Inputs!$B$22*(1+Inputs!$B$23)^0</f>
        <v>12433.445250313915</v>
      </c>
      <c r="R4668" s="36">
        <f>Inputs!$B$12*(1+$B4668)^1*$C4668+Inputs!$B$29*(1+$D4668)^1*Inputs!$B$19+Inputs!$B$30*(1+$E4668)^1*Inputs!$B$20+Inputs!$B$31*(1+$F4668)^1*Inputs!$B$21+Inputs!$B$22*(1+Inputs!$B$23)^1</f>
        <v>14091.626182311316</v>
      </c>
      <c r="S4668" s="36">
        <f>Inputs!$B$12*(1+$B4668)^2*$C4668+Inputs!$B$29*(1+$D4668)^2*Inputs!$B$19+Inputs!$B$30*(1+$E4668)^2*Inputs!$B$20+Inputs!$B$31*(1+$F4668)^2*Inputs!$B$21+Inputs!$B$22*(1+Inputs!$B$23)^2</f>
        <v>16298.834057064221</v>
      </c>
      <c r="T4668" s="36">
        <f>Inputs!$B$12*(1+$B4668)^3*$C4668+Inputs!$B$29*(1+$D4668)^3*Inputs!$B$19+Inputs!$B$30*(1+$E4668)^3*Inputs!$B$20+Inputs!$B$31*(1+$F4668)^3*Inputs!$B$21+Inputs!$B$22*(1+Inputs!$B$23)^3</f>
        <v>19246.892534014536</v>
      </c>
      <c r="U4668" s="36">
        <f>Inputs!$B$12*(1+$B4668)^4*$C4668+Inputs!$B$29*(1+$D4668)^4*Inputs!$B$19+Inputs!$B$30*(1+$E4668)^4*Inputs!$B$20+Inputs!$B$31*(1+$F4668)^4*Inputs!$B$21+Inputs!$B$22*(1+Inputs!$B$23)^4</f>
        <v>23195.022385469823</v>
      </c>
      <c r="V4668" s="35">
        <f>Inputs!$B$13/(Q4668*(1-$G4668))</f>
        <v>1.2902754790121878</v>
      </c>
      <c r="W4668" s="36">
        <f>Inputs!$B$13</f>
        <v>12660</v>
      </c>
      <c r="X4668" s="36">
        <f t="shared" si="723"/>
        <v>13846.71170791544</v>
      </c>
      <c r="Y4668" s="36">
        <f t="shared" si="724"/>
        <v>15435.294396373194</v>
      </c>
      <c r="Z4668" s="36">
        <f t="shared" si="725"/>
        <v>17541.940752157661</v>
      </c>
      <c r="AA4668" s="36">
        <f t="shared" si="726"/>
        <v>20314.554009368258</v>
      </c>
      <c r="AB4668" s="36">
        <f t="shared" si="727"/>
        <v>59416.069856880058</v>
      </c>
      <c r="AC4668" s="36">
        <f t="shared" si="728"/>
        <v>299223.61117160355</v>
      </c>
      <c r="AD4668" s="36">
        <f t="shared" si="729"/>
        <v>187195.62079739594</v>
      </c>
    </row>
    <row r="4669" spans="1:30" ht="14.25" customHeight="1" x14ac:dyDescent="0.25">
      <c r="A4669" s="16">
        <v>4653</v>
      </c>
      <c r="B4669" s="34">
        <v>0.25432820915577298</v>
      </c>
      <c r="C4669" s="34">
        <v>8.3859288527732001E-2</v>
      </c>
      <c r="D4669" s="34">
        <v>3.1918433676269897E-2</v>
      </c>
      <c r="E4669" s="34">
        <v>3.5474641014027399E-2</v>
      </c>
      <c r="F4669" s="34">
        <v>1.8761144710084901E-2</v>
      </c>
      <c r="G4669" s="34">
        <v>0.16383054212801901</v>
      </c>
      <c r="H4669" s="35">
        <v>0.96513829694837905</v>
      </c>
      <c r="I4669" s="34">
        <v>9.1368447797588695E-2</v>
      </c>
      <c r="J4669" s="34">
        <v>2.0003265388400901E-2</v>
      </c>
      <c r="K4669" s="36">
        <f>Inputs!$B$12*(1+$B4669)^4</f>
        <v>148523.78492184397</v>
      </c>
      <c r="L4669" s="36">
        <f t="shared" si="720"/>
        <v>17233.231514121162</v>
      </c>
      <c r="M4669" s="36">
        <f t="shared" si="721"/>
        <v>215457.57786030631</v>
      </c>
      <c r="N4669" s="37">
        <f>M4669/Inputs!$B$6</f>
        <v>328.44142966510105</v>
      </c>
      <c r="O4669" s="38">
        <f>IF(N4669&gt;Inputs!$B$4,1,0)</f>
        <v>0</v>
      </c>
      <c r="P4669" s="34">
        <f t="shared" si="722"/>
        <v>7.1365182409187794E-2</v>
      </c>
      <c r="Q4669" s="36">
        <f>Inputs!$B$12*(1+$B4669)^0*$C4669+Inputs!$B$29*(1+$D4669)^0*Inputs!$B$19+Inputs!$B$30*(1+$E4669)^0*Inputs!$B$20+Inputs!$B$31*(1+$F4669)^0*Inputs!$B$21+Inputs!$B$22*(1+Inputs!$B$23)^0</f>
        <v>13053.601339090841</v>
      </c>
      <c r="R4669" s="36">
        <f>Inputs!$B$12*(1+$B4669)^1*$C4669+Inputs!$B$29*(1+$D4669)^1*Inputs!$B$19+Inputs!$B$30*(1+$E4669)^1*Inputs!$B$20+Inputs!$B$31*(1+$F4669)^1*Inputs!$B$21+Inputs!$B$22*(1+Inputs!$B$23)^1</f>
        <v>14543.281155990026</v>
      </c>
      <c r="S4669" s="36">
        <f>Inputs!$B$12*(1+$B4669)^2*$C4669+Inputs!$B$29*(1+$D4669)^2*Inputs!$B$19+Inputs!$B$30*(1+$E4669)^2*Inputs!$B$20+Inputs!$B$31*(1+$F4669)^2*Inputs!$B$21+Inputs!$B$22*(1+Inputs!$B$23)^2</f>
        <v>16364.454725640095</v>
      </c>
      <c r="T4669" s="36">
        <f>Inputs!$B$12*(1+$B4669)^3*$C4669+Inputs!$B$29*(1+$D4669)^3*Inputs!$B$19+Inputs!$B$30*(1+$E4669)^3*Inputs!$B$20+Inputs!$B$31*(1+$F4669)^3*Inputs!$B$21+Inputs!$B$22*(1+Inputs!$B$23)^3</f>
        <v>18600.081578996142</v>
      </c>
      <c r="U4669" s="36">
        <f>Inputs!$B$12*(1+$B4669)^4*$C4669+Inputs!$B$29*(1+$D4669)^4*Inputs!$B$19+Inputs!$B$30*(1+$E4669)^4*Inputs!$B$20+Inputs!$B$31*(1+$F4669)^4*Inputs!$B$21+Inputs!$B$22*(1+Inputs!$B$23)^4</f>
        <v>21354.178721928994</v>
      </c>
      <c r="V4669" s="35">
        <f>Inputs!$B$13/(Q4669*(1-$G4669))</f>
        <v>1.1598693181119177</v>
      </c>
      <c r="W4669" s="36">
        <f>Inputs!$B$13</f>
        <v>12660</v>
      </c>
      <c r="X4669" s="36">
        <f t="shared" si="723"/>
        <v>13512.748119297996</v>
      </c>
      <c r="Y4669" s="36">
        <f t="shared" si="724"/>
        <v>14538.725413754333</v>
      </c>
      <c r="Z4669" s="36">
        <f t="shared" si="725"/>
        <v>15767.776469772347</v>
      </c>
      <c r="AA4669" s="36">
        <f t="shared" si="726"/>
        <v>17233.231514121162</v>
      </c>
      <c r="AB4669" s="36">
        <f t="shared" si="727"/>
        <v>56374.152000034526</v>
      </c>
      <c r="AC4669" s="36">
        <f t="shared" si="728"/>
        <v>246309.92066706799</v>
      </c>
      <c r="AD4669" s="36">
        <f t="shared" si="729"/>
        <v>159083.42586027179</v>
      </c>
    </row>
    <row r="4670" spans="1:30" ht="14.25" customHeight="1" x14ac:dyDescent="0.25">
      <c r="A4670" s="16">
        <v>4654</v>
      </c>
      <c r="B4670" s="34">
        <v>0.300907168995524</v>
      </c>
      <c r="C4670" s="34">
        <v>7.6433242068340707E-2</v>
      </c>
      <c r="D4670" s="34">
        <v>4.2029283455531002E-2</v>
      </c>
      <c r="E4670" s="34">
        <v>4.8586568706447501E-2</v>
      </c>
      <c r="F4670" s="34">
        <v>2.2801219088951299E-2</v>
      </c>
      <c r="G4670" s="34">
        <v>0.17928779627406</v>
      </c>
      <c r="H4670" s="35">
        <v>1.13157828414654</v>
      </c>
      <c r="I4670" s="34">
        <v>9.4151409737945904E-2</v>
      </c>
      <c r="J4670" s="34">
        <v>2.1125922398416801E-2</v>
      </c>
      <c r="K4670" s="36">
        <f>Inputs!$B$12*(1+$B4670)^4</f>
        <v>171844.83298710603</v>
      </c>
      <c r="L4670" s="36">
        <f t="shared" si="720"/>
        <v>20811.292527308273</v>
      </c>
      <c r="M4670" s="36">
        <f t="shared" si="721"/>
        <v>246845.54437318278</v>
      </c>
      <c r="N4670" s="37">
        <f>M4670/Inputs!$B$6</f>
        <v>376.28893959326643</v>
      </c>
      <c r="O4670" s="38">
        <f>IF(N4670&gt;Inputs!$B$4,1,0)</f>
        <v>0</v>
      </c>
      <c r="P4670" s="34">
        <f t="shared" si="722"/>
        <v>7.3025487339529099E-2</v>
      </c>
      <c r="Q4670" s="36">
        <f>Inputs!$B$12*(1+$B4670)^0*$C4670+Inputs!$B$29*(1+$D4670)^0*Inputs!$B$19+Inputs!$B$30*(1+$E4670)^0*Inputs!$B$20+Inputs!$B$31*(1+$F4670)^0*Inputs!$B$21+Inputs!$B$22*(1+Inputs!$B$23)^0</f>
        <v>12608.038551527363</v>
      </c>
      <c r="R4670" s="36">
        <f>Inputs!$B$12*(1+$B4670)^1*$C4670+Inputs!$B$29*(1+$D4670)^1*Inputs!$B$19+Inputs!$B$30*(1+$E4670)^1*Inputs!$B$20+Inputs!$B$31*(1+$F4670)^1*Inputs!$B$21+Inputs!$B$22*(1+Inputs!$B$23)^1</f>
        <v>14282.511381315722</v>
      </c>
      <c r="S4670" s="36">
        <f>Inputs!$B$12*(1+$B4670)^2*$C4670+Inputs!$B$29*(1+$D4670)^2*Inputs!$B$19+Inputs!$B$30*(1+$E4670)^2*Inputs!$B$20+Inputs!$B$31*(1+$F4670)^2*Inputs!$B$21+Inputs!$B$22*(1+Inputs!$B$23)^2</f>
        <v>16384.253102017916</v>
      </c>
      <c r="T4670" s="36">
        <f>Inputs!$B$12*(1+$B4670)^3*$C4670+Inputs!$B$29*(1+$D4670)^3*Inputs!$B$19+Inputs!$B$30*(1+$E4670)^3*Inputs!$B$20+Inputs!$B$31*(1+$F4670)^3*Inputs!$B$21+Inputs!$B$22*(1+Inputs!$B$23)^3</f>
        <v>19038.736473466735</v>
      </c>
      <c r="U4670" s="36">
        <f>Inputs!$B$12*(1+$B4670)^4*$C4670+Inputs!$B$29*(1+$D4670)^4*Inputs!$B$19+Inputs!$B$30*(1+$E4670)^4*Inputs!$B$20+Inputs!$B$31*(1+$F4670)^4*Inputs!$B$21+Inputs!$B$22*(1+Inputs!$B$23)^4</f>
        <v>22409.055802176783</v>
      </c>
      <c r="V4670" s="35">
        <f>Inputs!$B$13/(Q4670*(1-$G4670))</f>
        <v>1.2234755260349586</v>
      </c>
      <c r="W4670" s="36">
        <f>Inputs!$B$13</f>
        <v>12660</v>
      </c>
      <c r="X4670" s="36">
        <f t="shared" si="723"/>
        <v>14072.072832918602</v>
      </c>
      <c r="Y4670" s="36">
        <f t="shared" si="724"/>
        <v>15833.917529346318</v>
      </c>
      <c r="Z4670" s="36">
        <f t="shared" si="725"/>
        <v>18040.2576354673</v>
      </c>
      <c r="AA4670" s="36">
        <f t="shared" si="726"/>
        <v>20811.292527308273</v>
      </c>
      <c r="AB4670" s="36">
        <f t="shared" si="727"/>
        <v>61271.697768654878</v>
      </c>
      <c r="AC4670" s="36">
        <f t="shared" si="728"/>
        <v>291007.30515423324</v>
      </c>
      <c r="AD4670" s="36">
        <f t="shared" si="729"/>
        <v>185573.84660452791</v>
      </c>
    </row>
    <row r="4671" spans="1:30" ht="14.25" customHeight="1" x14ac:dyDescent="0.25">
      <c r="A4671" s="16">
        <v>4655</v>
      </c>
      <c r="B4671" s="34">
        <v>0.27491630123887001</v>
      </c>
      <c r="C4671" s="34">
        <v>6.2311669389424E-2</v>
      </c>
      <c r="D4671" s="34">
        <v>4.3643451444108798E-2</v>
      </c>
      <c r="E4671" s="34">
        <v>3.4638816257096999E-2</v>
      </c>
      <c r="F4671" s="34">
        <v>1.80841458153397E-3</v>
      </c>
      <c r="G4671" s="34">
        <v>0.19898787017922401</v>
      </c>
      <c r="H4671" s="35">
        <v>1.1486047777695301</v>
      </c>
      <c r="I4671" s="34">
        <v>0.103599167511395</v>
      </c>
      <c r="J4671" s="34">
        <v>2.5576259472748799E-2</v>
      </c>
      <c r="K4671" s="36">
        <f>Inputs!$B$12*(1+$B4671)^4</f>
        <v>158517.7673207442</v>
      </c>
      <c r="L4671" s="36">
        <f t="shared" si="720"/>
        <v>17135.513212437931</v>
      </c>
      <c r="M4671" s="36">
        <f t="shared" si="721"/>
        <v>191836.26847252937</v>
      </c>
      <c r="N4671" s="37">
        <f>M4671/Inputs!$B$6</f>
        <v>292.4333360861728</v>
      </c>
      <c r="O4671" s="38">
        <f>IF(N4671&gt;Inputs!$B$4,1,0)</f>
        <v>0</v>
      </c>
      <c r="P4671" s="34">
        <f t="shared" si="722"/>
        <v>7.8022908038646199E-2</v>
      </c>
      <c r="Q4671" s="36">
        <f>Inputs!$B$12*(1+$B4671)^0*$C4671+Inputs!$B$29*(1+$D4671)^0*Inputs!$B$19+Inputs!$B$30*(1+$E4671)^0*Inputs!$B$20+Inputs!$B$31*(1+$F4671)^0*Inputs!$B$21+Inputs!$B$22*(1+Inputs!$B$23)^0</f>
        <v>11760.74419079236</v>
      </c>
      <c r="R4671" s="36">
        <f>Inputs!$B$12*(1+$B4671)^1*$C4671+Inputs!$B$29*(1+$D4671)^1*Inputs!$B$19+Inputs!$B$30*(1+$E4671)^1*Inputs!$B$20+Inputs!$B$31*(1+$F4671)^1*Inputs!$B$21+Inputs!$B$22*(1+Inputs!$B$23)^1</f>
        <v>12958.66079446848</v>
      </c>
      <c r="S4671" s="36">
        <f>Inputs!$B$12*(1+$B4671)^2*$C4671+Inputs!$B$29*(1+$D4671)^2*Inputs!$B$19+Inputs!$B$30*(1+$E4671)^2*Inputs!$B$20+Inputs!$B$31*(1+$F4671)^2*Inputs!$B$21+Inputs!$B$22*(1+Inputs!$B$23)^2</f>
        <v>14446.384680716696</v>
      </c>
      <c r="T4671" s="36">
        <f>Inputs!$B$12*(1+$B4671)^3*$C4671+Inputs!$B$29*(1+$D4671)^3*Inputs!$B$19+Inputs!$B$30*(1+$E4671)^3*Inputs!$B$20+Inputs!$B$31*(1+$F4671)^3*Inputs!$B$21+Inputs!$B$22*(1+Inputs!$B$23)^3</f>
        <v>16301.914644767936</v>
      </c>
      <c r="U4671" s="36">
        <f>Inputs!$B$12*(1+$B4671)^4*$C4671+Inputs!$B$29*(1+$D4671)^4*Inputs!$B$19+Inputs!$B$30*(1+$E4671)^4*Inputs!$B$20+Inputs!$B$31*(1+$F4671)^4*Inputs!$B$21+Inputs!$B$22*(1+Inputs!$B$23)^4</f>
        <v>18624.619333630842</v>
      </c>
      <c r="V4671" s="35">
        <f>Inputs!$B$13/(Q4671*(1-$G4671))</f>
        <v>1.3438778914525413</v>
      </c>
      <c r="W4671" s="36">
        <f>Inputs!$B$13</f>
        <v>12660</v>
      </c>
      <c r="X4671" s="36">
        <f t="shared" si="723"/>
        <v>13442.77639089154</v>
      </c>
      <c r="Y4671" s="36">
        <f t="shared" si="724"/>
        <v>14421.167442998067</v>
      </c>
      <c r="Z4671" s="36">
        <f t="shared" si="725"/>
        <v>15635.987830609072</v>
      </c>
      <c r="AA4671" s="36">
        <f t="shared" si="726"/>
        <v>17135.513212437931</v>
      </c>
      <c r="AB4671" s="36">
        <f t="shared" si="727"/>
        <v>54246.50594784772</v>
      </c>
      <c r="AC4671" s="36">
        <f t="shared" si="728"/>
        <v>225238.66369929895</v>
      </c>
      <c r="AD4671" s="36">
        <f t="shared" si="729"/>
        <v>137589.76252468166</v>
      </c>
    </row>
    <row r="4672" spans="1:30" ht="14.25" customHeight="1" x14ac:dyDescent="0.25">
      <c r="A4672" s="16">
        <v>4656</v>
      </c>
      <c r="B4672" s="34">
        <v>0.32000526867419998</v>
      </c>
      <c r="C4672" s="34">
        <v>6.5482600139482205E-2</v>
      </c>
      <c r="D4672" s="34">
        <v>2.86970740700392E-2</v>
      </c>
      <c r="E4672" s="34">
        <v>2.7333535315253898E-2</v>
      </c>
      <c r="F4672" s="34">
        <v>-1.04576889236077E-2</v>
      </c>
      <c r="G4672" s="34">
        <v>0.206598429018372</v>
      </c>
      <c r="H4672" s="35">
        <v>1.0778141468524101</v>
      </c>
      <c r="I4672" s="34">
        <v>9.0854741600986402E-2</v>
      </c>
      <c r="J4672" s="34">
        <v>1.9401921858773898E-2</v>
      </c>
      <c r="K4672" s="36">
        <f>Inputs!$B$12*(1+$B4672)^4</f>
        <v>182160.37388510711</v>
      </c>
      <c r="L4672" s="36">
        <f t="shared" si="720"/>
        <v>17237.106919537218</v>
      </c>
      <c r="M4672" s="36">
        <f t="shared" si="721"/>
        <v>215249.50119831145</v>
      </c>
      <c r="N4672" s="37">
        <f>M4672/Inputs!$B$6</f>
        <v>328.12423963157232</v>
      </c>
      <c r="O4672" s="38">
        <f>IF(N4672&gt;Inputs!$B$4,1,0)</f>
        <v>0</v>
      </c>
      <c r="P4672" s="34">
        <f t="shared" si="722"/>
        <v>7.1452819742212501E-2</v>
      </c>
      <c r="Q4672" s="36">
        <f>Inputs!$B$12*(1+$B4672)^0*$C4672+Inputs!$B$29*(1+$D4672)^0*Inputs!$B$19+Inputs!$B$30*(1+$E4672)^0*Inputs!$B$20+Inputs!$B$31*(1+$F4672)^0*Inputs!$B$21+Inputs!$B$22*(1+Inputs!$B$23)^0</f>
        <v>11951.000035795852</v>
      </c>
      <c r="R4672" s="36">
        <f>Inputs!$B$12*(1+$B4672)^1*$C4672+Inputs!$B$29*(1+$D4672)^1*Inputs!$B$19+Inputs!$B$30*(1+$E4672)^1*Inputs!$B$20+Inputs!$B$31*(1+$F4672)^1*Inputs!$B$21+Inputs!$B$22*(1+Inputs!$B$23)^1</f>
        <v>13255.373864535457</v>
      </c>
      <c r="S4672" s="36">
        <f>Inputs!$B$12*(1+$B4672)^2*$C4672+Inputs!$B$29*(1+$D4672)^2*Inputs!$B$19+Inputs!$B$30*(1+$E4672)^2*Inputs!$B$20+Inputs!$B$31*(1+$F4672)^2*Inputs!$B$21+Inputs!$B$22*(1+Inputs!$B$23)^2</f>
        <v>14965.101738140249</v>
      </c>
      <c r="T4672" s="36">
        <f>Inputs!$B$12*(1+$B4672)^3*$C4672+Inputs!$B$29*(1+$D4672)^3*Inputs!$B$19+Inputs!$B$30*(1+$E4672)^3*Inputs!$B$20+Inputs!$B$31*(1+$F4672)^3*Inputs!$B$21+Inputs!$B$22*(1+Inputs!$B$23)^3</f>
        <v>17208.996009028953</v>
      </c>
      <c r="U4672" s="36">
        <f>Inputs!$B$12*(1+$B4672)^4*$C4672+Inputs!$B$29*(1+$D4672)^4*Inputs!$B$19+Inputs!$B$30*(1+$E4672)^4*Inputs!$B$20+Inputs!$B$31*(1+$F4672)^4*Inputs!$B$21+Inputs!$B$22*(1+Inputs!$B$23)^4</f>
        <v>20157.071662110091</v>
      </c>
      <c r="V4672" s="35">
        <f>Inputs!$B$13/(Q4672*(1-$G4672))</f>
        <v>1.3351694967856789</v>
      </c>
      <c r="W4672" s="36">
        <f>Inputs!$B$13</f>
        <v>12660</v>
      </c>
      <c r="X4672" s="36">
        <f t="shared" si="723"/>
        <v>13365.11565541617</v>
      </c>
      <c r="Y4672" s="36">
        <f t="shared" si="724"/>
        <v>14325.081851432504</v>
      </c>
      <c r="Z4672" s="36">
        <f t="shared" si="725"/>
        <v>15594.550776847798</v>
      </c>
      <c r="AA4672" s="36">
        <f t="shared" si="726"/>
        <v>17237.106919537218</v>
      </c>
      <c r="AB4672" s="36">
        <f t="shared" si="727"/>
        <v>56044.82018085038</v>
      </c>
      <c r="AC4672" s="36">
        <f t="shared" si="728"/>
        <v>245918.07551410873</v>
      </c>
      <c r="AD4672" s="36">
        <f t="shared" si="729"/>
        <v>159204.68101746106</v>
      </c>
    </row>
    <row r="4673" spans="1:30" ht="14.25" customHeight="1" x14ac:dyDescent="0.25">
      <c r="A4673" s="16">
        <v>4657</v>
      </c>
      <c r="B4673" s="34">
        <v>0.21764677325941201</v>
      </c>
      <c r="C4673" s="34">
        <v>8.2943710835411397E-2</v>
      </c>
      <c r="D4673" s="34">
        <v>5.7418844580070301E-2</v>
      </c>
      <c r="E4673" s="34">
        <v>4.4298920213419003E-2</v>
      </c>
      <c r="F4673" s="34">
        <v>-6.4677778797637996E-4</v>
      </c>
      <c r="G4673" s="34">
        <v>0.19751179518848899</v>
      </c>
      <c r="H4673" s="35">
        <v>0.97069596711926398</v>
      </c>
      <c r="I4673" s="34">
        <v>9.7595733444096E-2</v>
      </c>
      <c r="J4673" s="34">
        <v>2.67468007993403E-2</v>
      </c>
      <c r="K4673" s="36">
        <f>Inputs!$B$12*(1+$B4673)^4</f>
        <v>131897.49250909215</v>
      </c>
      <c r="L4673" s="36">
        <f t="shared" si="720"/>
        <v>15550.21317821075</v>
      </c>
      <c r="M4673" s="36">
        <f t="shared" si="721"/>
        <v>194387.63746628317</v>
      </c>
      <c r="N4673" s="37">
        <f>M4673/Inputs!$B$6</f>
        <v>296.3226180888463</v>
      </c>
      <c r="O4673" s="38">
        <f>IF(N4673&gt;Inputs!$B$4,1,0)</f>
        <v>0</v>
      </c>
      <c r="P4673" s="34">
        <f t="shared" si="722"/>
        <v>7.0848932644755697E-2</v>
      </c>
      <c r="Q4673" s="36">
        <f>Inputs!$B$12*(1+$B4673)^0*$C4673+Inputs!$B$29*(1+$D4673)^0*Inputs!$B$19+Inputs!$B$30*(1+$E4673)^0*Inputs!$B$20+Inputs!$B$31*(1+$F4673)^0*Inputs!$B$21+Inputs!$B$22*(1+Inputs!$B$23)^0</f>
        <v>12998.666677551606</v>
      </c>
      <c r="R4673" s="36">
        <f>Inputs!$B$12*(1+$B4673)^1*$C4673+Inputs!$B$29*(1+$D4673)^1*Inputs!$B$19+Inputs!$B$30*(1+$E4673)^1*Inputs!$B$20+Inputs!$B$31*(1+$F4673)^1*Inputs!$B$21+Inputs!$B$22*(1+Inputs!$B$23)^1</f>
        <v>14310.511734160245</v>
      </c>
      <c r="S4673" s="36">
        <f>Inputs!$B$12*(1+$B4673)^2*$C4673+Inputs!$B$29*(1+$D4673)^2*Inputs!$B$19+Inputs!$B$30*(1+$E4673)^2*Inputs!$B$20+Inputs!$B$31*(1+$F4673)^2*Inputs!$B$21+Inputs!$B$22*(1+Inputs!$B$23)^2</f>
        <v>15871.834032993745</v>
      </c>
      <c r="T4673" s="36">
        <f>Inputs!$B$12*(1+$B4673)^3*$C4673+Inputs!$B$29*(1+$D4673)^3*Inputs!$B$19+Inputs!$B$30*(1+$E4673)^3*Inputs!$B$20+Inputs!$B$31*(1+$F4673)^3*Inputs!$B$21+Inputs!$B$22*(1+Inputs!$B$23)^3</f>
        <v>17734.722929733987</v>
      </c>
      <c r="U4673" s="36">
        <f>Inputs!$B$12*(1+$B4673)^4*$C4673+Inputs!$B$29*(1+$D4673)^4*Inputs!$B$19+Inputs!$B$30*(1+$E4673)^4*Inputs!$B$20+Inputs!$B$31*(1+$F4673)^4*Inputs!$B$21+Inputs!$B$22*(1+Inputs!$B$23)^4</f>
        <v>19962.478624634212</v>
      </c>
      <c r="V4673" s="35">
        <f>Inputs!$B$13/(Q4673*(1-$G4673))</f>
        <v>1.2136577697879951</v>
      </c>
      <c r="W4673" s="36">
        <f>Inputs!$B$13</f>
        <v>12660</v>
      </c>
      <c r="X4673" s="36">
        <f t="shared" si="723"/>
        <v>13240.121944205268</v>
      </c>
      <c r="Y4673" s="36">
        <f t="shared" si="724"/>
        <v>13911.012649770535</v>
      </c>
      <c r="Z4673" s="36">
        <f t="shared" si="725"/>
        <v>14679.306108578743</v>
      </c>
      <c r="AA4673" s="36">
        <f t="shared" si="726"/>
        <v>15550.21317821075</v>
      </c>
      <c r="AB4673" s="36">
        <f t="shared" si="727"/>
        <v>52920.898431207286</v>
      </c>
      <c r="AC4673" s="36">
        <f t="shared" si="728"/>
        <v>225354.582439958</v>
      </c>
      <c r="AD4673" s="36">
        <f t="shared" si="729"/>
        <v>141466.73903507588</v>
      </c>
    </row>
    <row r="4674" spans="1:30" ht="14.25" customHeight="1" x14ac:dyDescent="0.25">
      <c r="A4674" s="16">
        <v>4658</v>
      </c>
      <c r="B4674" s="34">
        <v>0.38863099267839701</v>
      </c>
      <c r="C4674" s="34">
        <v>7.4223018756730999E-2</v>
      </c>
      <c r="D4674" s="34">
        <v>2.5370137787374999E-2</v>
      </c>
      <c r="E4674" s="34">
        <v>5.37138127078527E-2</v>
      </c>
      <c r="F4674" s="34">
        <v>2.03049322624267E-2</v>
      </c>
      <c r="G4674" s="34">
        <v>0.218203666884561</v>
      </c>
      <c r="H4674" s="35">
        <v>1.0751644513509899</v>
      </c>
      <c r="I4674" s="34">
        <v>0.10380490101189201</v>
      </c>
      <c r="J4674" s="34">
        <v>2.9206917349584999E-2</v>
      </c>
      <c r="K4674" s="36">
        <f>Inputs!$B$12*(1+$B4674)^4</f>
        <v>223099.53564437412</v>
      </c>
      <c r="L4674" s="36">
        <f t="shared" si="720"/>
        <v>21520.391580883101</v>
      </c>
      <c r="M4674" s="36">
        <f t="shared" si="721"/>
        <v>241445.97143173369</v>
      </c>
      <c r="N4674" s="37">
        <f>M4674/Inputs!$B$6</f>
        <v>368.05788328008185</v>
      </c>
      <c r="O4674" s="38">
        <f>IF(N4674&gt;Inputs!$B$4,1,0)</f>
        <v>0</v>
      </c>
      <c r="P4674" s="34">
        <f t="shared" si="722"/>
        <v>7.4597983662307008E-2</v>
      </c>
      <c r="Q4674" s="36">
        <f>Inputs!$B$12*(1+$B4674)^0*$C4674+Inputs!$B$29*(1+$D4674)^0*Inputs!$B$19+Inputs!$B$30*(1+$E4674)^0*Inputs!$B$20+Inputs!$B$31*(1+$F4674)^0*Inputs!$B$21+Inputs!$B$22*(1+Inputs!$B$23)^0</f>
        <v>12475.425152830783</v>
      </c>
      <c r="R4674" s="36">
        <f>Inputs!$B$12*(1+$B4674)^1*$C4674+Inputs!$B$29*(1+$D4674)^1*Inputs!$B$19+Inputs!$B$30*(1+$E4674)^1*Inputs!$B$20+Inputs!$B$31*(1+$F4674)^1*Inputs!$B$21+Inputs!$B$22*(1+Inputs!$B$23)^1</f>
        <v>14447.311308094395</v>
      </c>
      <c r="S4674" s="36">
        <f>Inputs!$B$12*(1+$B4674)^2*$C4674+Inputs!$B$29*(1+$D4674)^2*Inputs!$B$19+Inputs!$B$30*(1+$E4674)^2*Inputs!$B$20+Inputs!$B$31*(1+$F4674)^2*Inputs!$B$21+Inputs!$B$22*(1+Inputs!$B$23)^2</f>
        <v>17100.966219536844</v>
      </c>
      <c r="T4674" s="36">
        <f>Inputs!$B$12*(1+$B4674)^3*$C4674+Inputs!$B$29*(1+$D4674)^3*Inputs!$B$19+Inputs!$B$30*(1+$E4674)^3*Inputs!$B$20+Inputs!$B$31*(1+$F4674)^3*Inputs!$B$21+Inputs!$B$22*(1+Inputs!$B$23)^3</f>
        <v>20698.206406131605</v>
      </c>
      <c r="U4674" s="36">
        <f>Inputs!$B$12*(1+$B4674)^4*$C4674+Inputs!$B$29*(1+$D4674)^4*Inputs!$B$19+Inputs!$B$30*(1+$E4674)^4*Inputs!$B$20+Inputs!$B$31*(1+$F4674)^4*Inputs!$B$21+Inputs!$B$22*(1+Inputs!$B$23)^4</f>
        <v>25602.456894699688</v>
      </c>
      <c r="V4674" s="35">
        <f>Inputs!$B$13/(Q4674*(1-$G4674))</f>
        <v>1.2980299749751854</v>
      </c>
      <c r="W4674" s="36">
        <f>Inputs!$B$13</f>
        <v>12660</v>
      </c>
      <c r="X4674" s="36">
        <f t="shared" si="723"/>
        <v>14031.75191456543</v>
      </c>
      <c r="Y4674" s="36">
        <f t="shared" si="724"/>
        <v>15864.179027303491</v>
      </c>
      <c r="Z4674" s="36">
        <f t="shared" si="725"/>
        <v>18299.666948977396</v>
      </c>
      <c r="AA4674" s="36">
        <f t="shared" si="726"/>
        <v>21520.391580883101</v>
      </c>
      <c r="AB4674" s="36">
        <f t="shared" si="727"/>
        <v>60243.470809948863</v>
      </c>
      <c r="AC4674" s="36">
        <f t="shared" si="728"/>
        <v>296910.65082109062</v>
      </c>
      <c r="AD4674" s="36">
        <f t="shared" si="729"/>
        <v>181202.50062178483</v>
      </c>
    </row>
    <row r="4675" spans="1:30" ht="14.25" customHeight="1" x14ac:dyDescent="0.25">
      <c r="A4675" s="16">
        <v>4659</v>
      </c>
      <c r="B4675" s="34">
        <v>0.263674709924069</v>
      </c>
      <c r="C4675" s="34">
        <v>7.3855091236545295E-2</v>
      </c>
      <c r="D4675" s="34">
        <v>1.7570258390741899E-2</v>
      </c>
      <c r="E4675" s="34">
        <v>5.8191648328635298E-2</v>
      </c>
      <c r="F4675" s="34">
        <v>1.8585891472222098E-2</v>
      </c>
      <c r="G4675" s="34">
        <v>0.19512407280716099</v>
      </c>
      <c r="H4675" s="35">
        <v>1.02658229887657</v>
      </c>
      <c r="I4675" s="34">
        <v>8.6881209065082801E-2</v>
      </c>
      <c r="J4675" s="34">
        <v>2.9300729682829499E-2</v>
      </c>
      <c r="K4675" s="36">
        <f>Inputs!$B$12*(1+$B4675)^4</f>
        <v>153000.35071822489</v>
      </c>
      <c r="L4675" s="36">
        <f t="shared" si="720"/>
        <v>16734.935932973043</v>
      </c>
      <c r="M4675" s="36">
        <f t="shared" si="721"/>
        <v>253475.72477574192</v>
      </c>
      <c r="N4675" s="37">
        <f>M4675/Inputs!$B$6</f>
        <v>386.39592191424072</v>
      </c>
      <c r="O4675" s="38">
        <f>IF(N4675&gt;Inputs!$B$4,1,0)</f>
        <v>0</v>
      </c>
      <c r="P4675" s="34">
        <f t="shared" si="722"/>
        <v>5.7580479382253302E-2</v>
      </c>
      <c r="Q4675" s="36">
        <f>Inputs!$B$12*(1+$B4675)^0*$C4675+Inputs!$B$29*(1+$D4675)^0*Inputs!$B$19+Inputs!$B$30*(1+$E4675)^0*Inputs!$B$20+Inputs!$B$31*(1+$F4675)^0*Inputs!$B$21+Inputs!$B$22*(1+Inputs!$B$23)^0</f>
        <v>12453.349501619639</v>
      </c>
      <c r="R4675" s="36">
        <f>Inputs!$B$12*(1+$B4675)^1*$C4675+Inputs!$B$29*(1+$D4675)^1*Inputs!$B$19+Inputs!$B$30*(1+$E4675)^1*Inputs!$B$20+Inputs!$B$31*(1+$F4675)^1*Inputs!$B$21+Inputs!$B$22*(1+Inputs!$B$23)^1</f>
        <v>13840.689435511067</v>
      </c>
      <c r="S4675" s="36">
        <f>Inputs!$B$12*(1+$B4675)^2*$C4675+Inputs!$B$29*(1+$D4675)^2*Inputs!$B$19+Inputs!$B$30*(1+$E4675)^2*Inputs!$B$20+Inputs!$B$31*(1+$F4675)^2*Inputs!$B$21+Inputs!$B$22*(1+Inputs!$B$23)^2</f>
        <v>15545.120909461773</v>
      </c>
      <c r="T4675" s="36">
        <f>Inputs!$B$12*(1+$B4675)^3*$C4675+Inputs!$B$29*(1+$D4675)^3*Inputs!$B$19+Inputs!$B$30*(1+$E4675)^3*Inputs!$B$20+Inputs!$B$31*(1+$F4675)^3*Inputs!$B$21+Inputs!$B$22*(1+Inputs!$B$23)^3</f>
        <v>17648.357219364952</v>
      </c>
      <c r="U4675" s="36">
        <f>Inputs!$B$12*(1+$B4675)^4*$C4675+Inputs!$B$29*(1+$D4675)^4*Inputs!$B$19+Inputs!$B$30*(1+$E4675)^4*Inputs!$B$20+Inputs!$B$31*(1+$F4675)^4*Inputs!$B$21+Inputs!$B$22*(1+Inputs!$B$23)^4</f>
        <v>20253.558752212353</v>
      </c>
      <c r="V4675" s="35">
        <f>Inputs!$B$13/(Q4675*(1-$G4675))</f>
        <v>1.2630443213412466</v>
      </c>
      <c r="W4675" s="36">
        <f>Inputs!$B$13</f>
        <v>12660</v>
      </c>
      <c r="X4675" s="36">
        <f t="shared" si="723"/>
        <v>13411.812446334399</v>
      </c>
      <c r="Y4675" s="36">
        <f t="shared" si="724"/>
        <v>14323.78233404584</v>
      </c>
      <c r="Z4675" s="36">
        <f t="shared" si="725"/>
        <v>15422.052730109081</v>
      </c>
      <c r="AA4675" s="36">
        <f t="shared" si="726"/>
        <v>16734.935932973043</v>
      </c>
      <c r="AB4675" s="36">
        <f t="shared" si="727"/>
        <v>56242.236077893191</v>
      </c>
      <c r="AC4675" s="36">
        <f t="shared" si="728"/>
        <v>299151.4129754451</v>
      </c>
      <c r="AD4675" s="36">
        <f t="shared" si="729"/>
        <v>197233.48869784872</v>
      </c>
    </row>
    <row r="4676" spans="1:30" ht="14.25" customHeight="1" x14ac:dyDescent="0.25">
      <c r="A4676" s="16">
        <v>4660</v>
      </c>
      <c r="B4676" s="34">
        <v>0.37817008262635599</v>
      </c>
      <c r="C4676" s="34">
        <v>4.4833351036674303E-2</v>
      </c>
      <c r="D4676" s="34">
        <v>4.3349402341531597E-2</v>
      </c>
      <c r="E4676" s="34">
        <v>4.1553568653473198E-2</v>
      </c>
      <c r="F4676" s="34">
        <v>2.72559512634333E-2</v>
      </c>
      <c r="G4676" s="34">
        <v>0.198050093854097</v>
      </c>
      <c r="H4676" s="35">
        <v>1.0168933297288201</v>
      </c>
      <c r="I4676" s="34">
        <v>0.10648867166907799</v>
      </c>
      <c r="J4676" s="34">
        <v>2.3041314736771401E-2</v>
      </c>
      <c r="K4676" s="36">
        <f>Inputs!$B$12*(1+$B4676)^4</f>
        <v>216452.4582092489</v>
      </c>
      <c r="L4676" s="36">
        <f t="shared" si="720"/>
        <v>15498.068453957454</v>
      </c>
      <c r="M4676" s="36">
        <f t="shared" si="721"/>
        <v>165874.250879256</v>
      </c>
      <c r="N4676" s="37">
        <f>M4676/Inputs!$B$6</f>
        <v>252.8570897549634</v>
      </c>
      <c r="O4676" s="38">
        <f>IF(N4676&gt;Inputs!$B$4,1,0)</f>
        <v>0</v>
      </c>
      <c r="P4676" s="34">
        <f t="shared" si="722"/>
        <v>8.3447356932306593E-2</v>
      </c>
      <c r="Q4676" s="36">
        <f>Inputs!$B$12*(1+$B4676)^0*$C4676+Inputs!$B$29*(1+$D4676)^0*Inputs!$B$19+Inputs!$B$30*(1+$E4676)^0*Inputs!$B$20+Inputs!$B$31*(1+$F4676)^0*Inputs!$B$21+Inputs!$B$22*(1+Inputs!$B$23)^0</f>
        <v>10712.04508962738</v>
      </c>
      <c r="R4676" s="36">
        <f>Inputs!$B$12*(1+$B4676)^1*$C4676+Inputs!$B$29*(1+$D4676)^1*Inputs!$B$19+Inputs!$B$30*(1+$E4676)^1*Inputs!$B$20+Inputs!$B$31*(1+$F4676)^1*Inputs!$B$21+Inputs!$B$22*(1+Inputs!$B$23)^1</f>
        <v>12030.640880405263</v>
      </c>
      <c r="S4676" s="36">
        <f>Inputs!$B$12*(1+$B4676)^2*$C4676+Inputs!$B$29*(1+$D4676)^2*Inputs!$B$19+Inputs!$B$30*(1+$E4676)^2*Inputs!$B$20+Inputs!$B$31*(1+$F4676)^2*Inputs!$B$21+Inputs!$B$22*(1+Inputs!$B$23)^2</f>
        <v>13745.756920189042</v>
      </c>
      <c r="T4676" s="36">
        <f>Inputs!$B$12*(1+$B4676)^3*$C4676+Inputs!$B$29*(1+$D4676)^3*Inputs!$B$19+Inputs!$B$30*(1+$E4676)^3*Inputs!$B$20+Inputs!$B$31*(1+$F4676)^3*Inputs!$B$21+Inputs!$B$22*(1+Inputs!$B$23)^3</f>
        <v>16003.354899802</v>
      </c>
      <c r="U4676" s="36">
        <f>Inputs!$B$12*(1+$B4676)^4*$C4676+Inputs!$B$29*(1+$D4676)^4*Inputs!$B$19+Inputs!$B$30*(1+$E4676)^4*Inputs!$B$20+Inputs!$B$31*(1+$F4676)^4*Inputs!$B$21+Inputs!$B$22*(1+Inputs!$B$23)^4</f>
        <v>19004.433805768385</v>
      </c>
      <c r="V4676" s="35">
        <f>Inputs!$B$13/(Q4676*(1-$G4676))</f>
        <v>1.4737169300613651</v>
      </c>
      <c r="W4676" s="36">
        <f>Inputs!$B$13</f>
        <v>12660</v>
      </c>
      <c r="X4676" s="36">
        <f t="shared" si="723"/>
        <v>13116.523433137056</v>
      </c>
      <c r="Y4676" s="36">
        <f t="shared" si="724"/>
        <v>13727.507119172889</v>
      </c>
      <c r="Z4676" s="36">
        <f t="shared" si="725"/>
        <v>14516.401918052921</v>
      </c>
      <c r="AA4676" s="36">
        <f t="shared" si="726"/>
        <v>15498.068453957454</v>
      </c>
      <c r="AB4676" s="36">
        <f t="shared" si="727"/>
        <v>51316.810283604369</v>
      </c>
      <c r="AC4676" s="36">
        <f t="shared" si="728"/>
        <v>190001.99538829009</v>
      </c>
      <c r="AD4676" s="36">
        <f t="shared" si="729"/>
        <v>114557.44059565161</v>
      </c>
    </row>
    <row r="4677" spans="1:30" ht="14.25" customHeight="1" x14ac:dyDescent="0.25">
      <c r="A4677" s="16">
        <v>4661</v>
      </c>
      <c r="B4677" s="34">
        <v>0.39534005492742402</v>
      </c>
      <c r="C4677" s="34">
        <v>4.7778222828343299E-2</v>
      </c>
      <c r="D4677" s="34">
        <v>2.7350073184669799E-2</v>
      </c>
      <c r="E4677" s="34">
        <v>5.15571235383342E-2</v>
      </c>
      <c r="F4677" s="34">
        <v>5.7992508571774104E-3</v>
      </c>
      <c r="G4677" s="34">
        <v>0.18191955638315099</v>
      </c>
      <c r="H4677" s="35">
        <v>0.94067407616244203</v>
      </c>
      <c r="I4677" s="34">
        <v>0.103385867440051</v>
      </c>
      <c r="J4677" s="34">
        <v>2.1366908441020901E-2</v>
      </c>
      <c r="K4677" s="36">
        <f>Inputs!$B$12*(1+$B4677)^4</f>
        <v>227442.43476723033</v>
      </c>
      <c r="L4677" s="36">
        <f t="shared" si="720"/>
        <v>15114.570682369413</v>
      </c>
      <c r="M4677" s="36">
        <f t="shared" si="721"/>
        <v>166090.82945199005</v>
      </c>
      <c r="N4677" s="37">
        <f>M4677/Inputs!$B$6</f>
        <v>253.18724001827752</v>
      </c>
      <c r="O4677" s="38">
        <f>IF(N4677&gt;Inputs!$B$4,1,0)</f>
        <v>0</v>
      </c>
      <c r="P4677" s="34">
        <f t="shared" si="722"/>
        <v>8.2018958999030098E-2</v>
      </c>
      <c r="Q4677" s="36">
        <f>Inputs!$B$12*(1+$B4677)^0*$C4677+Inputs!$B$29*(1+$D4677)^0*Inputs!$B$19+Inputs!$B$30*(1+$E4677)^0*Inputs!$B$20+Inputs!$B$31*(1+$F4677)^0*Inputs!$B$21+Inputs!$B$22*(1+Inputs!$B$23)^0</f>
        <v>10888.737397127519</v>
      </c>
      <c r="R4677" s="36">
        <f>Inputs!$B$12*(1+$B4677)^1*$C4677+Inputs!$B$29*(1+$D4677)^1*Inputs!$B$19+Inputs!$B$30*(1+$E4677)^1*Inputs!$B$20+Inputs!$B$31*(1+$F4677)^1*Inputs!$B$21+Inputs!$B$22*(1+Inputs!$B$23)^1</f>
        <v>12198.87482221107</v>
      </c>
      <c r="S4677" s="36">
        <f>Inputs!$B$12*(1+$B4677)^2*$C4677+Inputs!$B$29*(1+$D4677)^2*Inputs!$B$19+Inputs!$B$30*(1+$E4677)^2*Inputs!$B$20+Inputs!$B$31*(1+$F4677)^2*Inputs!$B$21+Inputs!$B$22*(1+Inputs!$B$23)^2</f>
        <v>13964.280653619731</v>
      </c>
      <c r="T4677" s="36">
        <f>Inputs!$B$12*(1+$B4677)^3*$C4677+Inputs!$B$29*(1+$D4677)^3*Inputs!$B$19+Inputs!$B$30*(1+$E4677)^3*Inputs!$B$20+Inputs!$B$31*(1+$F4677)^3*Inputs!$B$21+Inputs!$B$22*(1+Inputs!$B$23)^3</f>
        <v>16362.43583032171</v>
      </c>
      <c r="U4677" s="36">
        <f>Inputs!$B$12*(1+$B4677)^4*$C4677+Inputs!$B$29*(1+$D4677)^4*Inputs!$B$19+Inputs!$B$30*(1+$E4677)^4*Inputs!$B$20+Inputs!$B$31*(1+$F4677)^4*Inputs!$B$21+Inputs!$B$22*(1+Inputs!$B$23)^4</f>
        <v>19640.86585404813</v>
      </c>
      <c r="V4677" s="35">
        <f>Inputs!$B$13/(Q4677*(1-$G4677))</f>
        <v>1.421216270285151</v>
      </c>
      <c r="W4677" s="36">
        <f>Inputs!$B$13</f>
        <v>12660</v>
      </c>
      <c r="X4677" s="36">
        <f t="shared" si="723"/>
        <v>12984.344440700288</v>
      </c>
      <c r="Y4677" s="36">
        <f t="shared" si="724"/>
        <v>13491.005365079955</v>
      </c>
      <c r="Z4677" s="36">
        <f t="shared" si="725"/>
        <v>14199.773553604296</v>
      </c>
      <c r="AA4677" s="36">
        <f t="shared" si="726"/>
        <v>15114.570682369413</v>
      </c>
      <c r="AB4677" s="36">
        <f t="shared" si="727"/>
        <v>51003.831750491183</v>
      </c>
      <c r="AC4677" s="36">
        <f t="shared" si="728"/>
        <v>188218.94984606537</v>
      </c>
      <c r="AD4677" s="36">
        <f t="shared" si="729"/>
        <v>115086.99770149887</v>
      </c>
    </row>
    <row r="4678" spans="1:30" ht="14.25" customHeight="1" x14ac:dyDescent="0.25">
      <c r="A4678" s="16">
        <v>4662</v>
      </c>
      <c r="B4678" s="34">
        <v>0.18403988309868199</v>
      </c>
      <c r="C4678" s="34">
        <v>8.2217578243739195E-2</v>
      </c>
      <c r="D4678" s="34">
        <v>4.4970009055608398E-2</v>
      </c>
      <c r="E4678" s="34">
        <v>5.83971690661498E-2</v>
      </c>
      <c r="F4678" s="34">
        <v>1.6180178251136702E-2</v>
      </c>
      <c r="G4678" s="34">
        <v>0.17692448455538501</v>
      </c>
      <c r="H4678" s="35">
        <v>1.0887234701167801</v>
      </c>
      <c r="I4678" s="34">
        <v>9.9663151336334299E-2</v>
      </c>
      <c r="J4678" s="34">
        <v>3.2126658157544903E-2</v>
      </c>
      <c r="K4678" s="36">
        <f>Inputs!$B$12*(1+$B4678)^4</f>
        <v>117927.90297516888</v>
      </c>
      <c r="L4678" s="36">
        <f t="shared" si="720"/>
        <v>17028.413217889873</v>
      </c>
      <c r="M4678" s="36">
        <f t="shared" si="721"/>
        <v>216844.73193534894</v>
      </c>
      <c r="N4678" s="37">
        <f>M4678/Inputs!$B$6</f>
        <v>330.5559938038856</v>
      </c>
      <c r="O4678" s="38">
        <f>IF(N4678&gt;Inputs!$B$4,1,0)</f>
        <v>0</v>
      </c>
      <c r="P4678" s="34">
        <f t="shared" si="722"/>
        <v>6.7536493178789403E-2</v>
      </c>
      <c r="Q4678" s="36">
        <f>Inputs!$B$12*(1+$B4678)^0*$C4678+Inputs!$B$29*(1+$D4678)^0*Inputs!$B$19+Inputs!$B$30*(1+$E4678)^0*Inputs!$B$20+Inputs!$B$31*(1+$F4678)^0*Inputs!$B$21+Inputs!$B$22*(1+Inputs!$B$23)^0</f>
        <v>12955.098722051272</v>
      </c>
      <c r="R4678" s="36">
        <f>Inputs!$B$12*(1+$B4678)^1*$C4678+Inputs!$B$29*(1+$D4678)^1*Inputs!$B$19+Inputs!$B$30*(1+$E4678)^1*Inputs!$B$20+Inputs!$B$31*(1+$F4678)^1*Inputs!$B$21+Inputs!$B$22*(1+Inputs!$B$23)^1</f>
        <v>14161.94005251984</v>
      </c>
      <c r="S4678" s="36">
        <f>Inputs!$B$12*(1+$B4678)^2*$C4678+Inputs!$B$29*(1+$D4678)^2*Inputs!$B$19+Inputs!$B$30*(1+$E4678)^2*Inputs!$B$20+Inputs!$B$31*(1+$F4678)^2*Inputs!$B$21+Inputs!$B$22*(1+Inputs!$B$23)^2</f>
        <v>15550.210696021019</v>
      </c>
      <c r="T4678" s="36">
        <f>Inputs!$B$12*(1+$B4678)^3*$C4678+Inputs!$B$29*(1+$D4678)^3*Inputs!$B$19+Inputs!$B$30*(1+$E4678)^3*Inputs!$B$20+Inputs!$B$31*(1+$F4678)^3*Inputs!$B$21+Inputs!$B$22*(1+Inputs!$B$23)^3</f>
        <v>17151.418066669437</v>
      </c>
      <c r="U4678" s="36">
        <f>Inputs!$B$12*(1+$B4678)^4*$C4678+Inputs!$B$29*(1+$D4678)^4*Inputs!$B$19+Inputs!$B$30*(1+$E4678)^4*Inputs!$B$20+Inputs!$B$31*(1+$F4678)^4*Inputs!$B$21+Inputs!$B$22*(1+Inputs!$B$23)^4</f>
        <v>19002.77002327158</v>
      </c>
      <c r="V4678" s="35">
        <f>Inputs!$B$13/(Q4678*(1-$G4678))</f>
        <v>1.1872803941129024</v>
      </c>
      <c r="W4678" s="36">
        <f>Inputs!$B$13</f>
        <v>12660</v>
      </c>
      <c r="X4678" s="36">
        <f t="shared" si="723"/>
        <v>13552.147797155358</v>
      </c>
      <c r="Y4678" s="36">
        <f t="shared" si="724"/>
        <v>14565.284093411425</v>
      </c>
      <c r="Z4678" s="36">
        <f t="shared" si="725"/>
        <v>15717.243571699441</v>
      </c>
      <c r="AA4678" s="36">
        <f t="shared" si="726"/>
        <v>17028.413217889873</v>
      </c>
      <c r="AB4678" s="36">
        <f t="shared" si="727"/>
        <v>55010.531312580933</v>
      </c>
      <c r="AC4678" s="36">
        <f t="shared" si="728"/>
        <v>260236.77572033336</v>
      </c>
      <c r="AD4678" s="36">
        <f t="shared" si="729"/>
        <v>161834.200622768</v>
      </c>
    </row>
    <row r="4679" spans="1:30" ht="14.25" customHeight="1" x14ac:dyDescent="0.25">
      <c r="A4679" s="16">
        <v>4663</v>
      </c>
      <c r="B4679" s="34">
        <v>0.50892255910361495</v>
      </c>
      <c r="C4679" s="34">
        <v>8.4171600389999504E-2</v>
      </c>
      <c r="D4679" s="34">
        <v>1.0492827077710201E-2</v>
      </c>
      <c r="E4679" s="34">
        <v>4.97359924266602E-2</v>
      </c>
      <c r="F4679" s="34">
        <v>-1.2498923332745099E-2</v>
      </c>
      <c r="G4679" s="34">
        <v>0.18360497126553199</v>
      </c>
      <c r="H4679" s="35">
        <v>1.0603597368953399</v>
      </c>
      <c r="I4679" s="34">
        <v>9.9556126087302702E-2</v>
      </c>
      <c r="J4679" s="34">
        <v>3.0814023720839301E-2</v>
      </c>
      <c r="K4679" s="36">
        <f>Inputs!$B$12*(1+$B4679)^4</f>
        <v>311042.01474718348</v>
      </c>
      <c r="L4679" s="36">
        <f t="shared" si="720"/>
        <v>29754.386948439726</v>
      </c>
      <c r="M4679" s="36">
        <f t="shared" si="721"/>
        <v>348912.7549852755</v>
      </c>
      <c r="N4679" s="37">
        <f>M4679/Inputs!$B$6</f>
        <v>531.87919967267612</v>
      </c>
      <c r="O4679" s="38">
        <f>IF(N4679&gt;Inputs!$B$4,1,0)</f>
        <v>1</v>
      </c>
      <c r="P4679" s="34">
        <f t="shared" si="722"/>
        <v>6.8742102366463401E-2</v>
      </c>
      <c r="Q4679" s="36">
        <f>Inputs!$B$12*(1+$B4679)^0*$C4679+Inputs!$B$29*(1+$D4679)^0*Inputs!$B$19+Inputs!$B$30*(1+$E4679)^0*Inputs!$B$20+Inputs!$B$31*(1+$F4679)^0*Inputs!$B$21+Inputs!$B$22*(1+Inputs!$B$23)^0</f>
        <v>13072.340050826893</v>
      </c>
      <c r="R4679" s="36">
        <f>Inputs!$B$12*(1+$B4679)^1*$C4679+Inputs!$B$29*(1+$D4679)^1*Inputs!$B$19+Inputs!$B$30*(1+$E4679)^1*Inputs!$B$20+Inputs!$B$31*(1+$F4679)^1*Inputs!$B$21+Inputs!$B$22*(1+Inputs!$B$23)^1</f>
        <v>15676.609622283264</v>
      </c>
      <c r="S4679" s="36">
        <f>Inputs!$B$12*(1+$B4679)^2*$C4679+Inputs!$B$29*(1+$D4679)^2*Inputs!$B$19+Inputs!$B$30*(1+$E4679)^2*Inputs!$B$20+Inputs!$B$31*(1+$F4679)^2*Inputs!$B$21+Inputs!$B$22*(1+Inputs!$B$23)^2</f>
        <v>19594.124725390324</v>
      </c>
      <c r="T4679" s="36">
        <f>Inputs!$B$12*(1+$B4679)^3*$C4679+Inputs!$B$29*(1+$D4679)^3*Inputs!$B$19+Inputs!$B$30*(1+$E4679)^3*Inputs!$B$20+Inputs!$B$31*(1+$F4679)^3*Inputs!$B$21+Inputs!$B$22*(1+Inputs!$B$23)^3</f>
        <v>25490.81696418154</v>
      </c>
      <c r="U4679" s="36">
        <f>Inputs!$B$12*(1+$B4679)^4*$C4679+Inputs!$B$29*(1+$D4679)^4*Inputs!$B$19+Inputs!$B$30*(1+$E4679)^4*Inputs!$B$20+Inputs!$B$31*(1+$F4679)^4*Inputs!$B$21+Inputs!$B$22*(1+Inputs!$B$23)^4</f>
        <v>34371.416177955369</v>
      </c>
      <c r="V4679" s="35">
        <f>Inputs!$B$13/(Q4679*(1-$G4679))</f>
        <v>1.1862603579434619</v>
      </c>
      <c r="W4679" s="36">
        <f>Inputs!$B$13</f>
        <v>12660</v>
      </c>
      <c r="X4679" s="36">
        <f t="shared" si="723"/>
        <v>14779.294576468603</v>
      </c>
      <c r="Y4679" s="36">
        <f t="shared" si="724"/>
        <v>17969.080866264107</v>
      </c>
      <c r="Z4679" s="36">
        <f t="shared" si="725"/>
        <v>22721.713273400179</v>
      </c>
      <c r="AA4679" s="36">
        <f t="shared" si="726"/>
        <v>29754.386948439726</v>
      </c>
      <c r="AB4679" s="36">
        <f t="shared" si="727"/>
        <v>71311.450845336585</v>
      </c>
      <c r="AC4679" s="36">
        <f t="shared" si="728"/>
        <v>446178.37217372167</v>
      </c>
      <c r="AD4679" s="36">
        <f t="shared" si="729"/>
        <v>277601.3041399389</v>
      </c>
    </row>
    <row r="4680" spans="1:30" ht="14.25" customHeight="1" x14ac:dyDescent="0.25">
      <c r="A4680" s="16">
        <v>4664</v>
      </c>
      <c r="B4680" s="34">
        <v>0.385702940905993</v>
      </c>
      <c r="C4680" s="34">
        <v>7.68277269328317E-2</v>
      </c>
      <c r="D4680" s="34">
        <v>1.41383804133272E-2</v>
      </c>
      <c r="E4680" s="34">
        <v>4.3618135482541003E-2</v>
      </c>
      <c r="F4680" s="34">
        <v>3.0132196690737401E-2</v>
      </c>
      <c r="G4680" s="34">
        <v>0.19953145776220901</v>
      </c>
      <c r="H4680" s="35">
        <v>1.0424278392714601</v>
      </c>
      <c r="I4680" s="34">
        <v>0.102957003011554</v>
      </c>
      <c r="J4680" s="34">
        <v>2.2918453768836899E-2</v>
      </c>
      <c r="K4680" s="36">
        <f>Inputs!$B$12*(1+$B4680)^4</f>
        <v>221223.77814462647</v>
      </c>
      <c r="L4680" s="36">
        <f t="shared" si="720"/>
        <v>21658.937883251634</v>
      </c>
      <c r="M4680" s="36">
        <f t="shared" si="721"/>
        <v>230165.49753872905</v>
      </c>
      <c r="N4680" s="37">
        <f>M4680/Inputs!$B$6</f>
        <v>350.8620389309894</v>
      </c>
      <c r="O4680" s="38">
        <f>IF(N4680&gt;Inputs!$B$4,1,0)</f>
        <v>0</v>
      </c>
      <c r="P4680" s="34">
        <f t="shared" si="722"/>
        <v>8.0038549242717097E-2</v>
      </c>
      <c r="Q4680" s="36">
        <f>Inputs!$B$12*(1+$B4680)^0*$C4680+Inputs!$B$29*(1+$D4680)^0*Inputs!$B$19+Inputs!$B$30*(1+$E4680)^0*Inputs!$B$20+Inputs!$B$31*(1+$F4680)^0*Inputs!$B$21+Inputs!$B$22*(1+Inputs!$B$23)^0</f>
        <v>12631.707643396825</v>
      </c>
      <c r="R4680" s="36">
        <f>Inputs!$B$12*(1+$B4680)^1*$C4680+Inputs!$B$29*(1+$D4680)^1*Inputs!$B$19+Inputs!$B$30*(1+$E4680)^1*Inputs!$B$20+Inputs!$B$31*(1+$F4680)^1*Inputs!$B$21+Inputs!$B$22*(1+Inputs!$B$23)^1</f>
        <v>14632.787605069949</v>
      </c>
      <c r="S4680" s="36">
        <f>Inputs!$B$12*(1+$B4680)^2*$C4680+Inputs!$B$29*(1+$D4680)^2*Inputs!$B$19+Inputs!$B$30*(1+$E4680)^2*Inputs!$B$20+Inputs!$B$31*(1+$F4680)^2*Inputs!$B$21+Inputs!$B$22*(1+Inputs!$B$23)^2</f>
        <v>17327.095167018451</v>
      </c>
      <c r="T4680" s="36">
        <f>Inputs!$B$12*(1+$B4680)^3*$C4680+Inputs!$B$29*(1+$D4680)^3*Inputs!$B$19+Inputs!$B$30*(1+$E4680)^3*Inputs!$B$20+Inputs!$B$31*(1+$F4680)^3*Inputs!$B$21+Inputs!$B$22*(1+Inputs!$B$23)^3</f>
        <v>20979.410805105785</v>
      </c>
      <c r="U4680" s="36">
        <f>Inputs!$B$12*(1+$B4680)^4*$C4680+Inputs!$B$29*(1+$D4680)^4*Inputs!$B$19+Inputs!$B$30*(1+$E4680)^4*Inputs!$B$20+Inputs!$B$31*(1+$F4680)^4*Inputs!$B$21+Inputs!$B$22*(1+Inputs!$B$23)^4</f>
        <v>25956.545064569225</v>
      </c>
      <c r="V4680" s="35">
        <f>Inputs!$B$13/(Q4680*(1-$G4680))</f>
        <v>1.252066428422798</v>
      </c>
      <c r="W4680" s="36">
        <f>Inputs!$B$13</f>
        <v>12660</v>
      </c>
      <c r="X4680" s="36">
        <f t="shared" si="723"/>
        <v>14051.683243587693</v>
      </c>
      <c r="Y4680" s="36">
        <f t="shared" si="724"/>
        <v>15912.082112864617</v>
      </c>
      <c r="Z4680" s="36">
        <f t="shared" si="725"/>
        <v>18385.998284215002</v>
      </c>
      <c r="AA4680" s="36">
        <f t="shared" si="726"/>
        <v>21658.937883251634</v>
      </c>
      <c r="AB4680" s="36">
        <f t="shared" si="727"/>
        <v>60581.03919610013</v>
      </c>
      <c r="AC4680" s="36">
        <f t="shared" si="728"/>
        <v>276808.20628850936</v>
      </c>
      <c r="AD4680" s="36">
        <f t="shared" si="729"/>
        <v>169584.4583426289</v>
      </c>
    </row>
    <row r="4681" spans="1:30" ht="14.25" customHeight="1" x14ac:dyDescent="0.25">
      <c r="A4681" s="16">
        <v>4665</v>
      </c>
      <c r="B4681" s="34">
        <v>0.15306018007934599</v>
      </c>
      <c r="C4681" s="34">
        <v>9.7310032468873001E-2</v>
      </c>
      <c r="D4681" s="34">
        <v>8.5141523478930291E-3</v>
      </c>
      <c r="E4681" s="34">
        <v>2.12192990420924E-2</v>
      </c>
      <c r="F4681" s="34">
        <v>1.4123810939168899E-2</v>
      </c>
      <c r="G4681" s="34">
        <v>0.19259748978883101</v>
      </c>
      <c r="H4681" s="35">
        <v>1.0322534627875299</v>
      </c>
      <c r="I4681" s="34">
        <v>9.1538204795209396E-2</v>
      </c>
      <c r="J4681" s="34">
        <v>3.03990997471409E-2</v>
      </c>
      <c r="K4681" s="36">
        <f>Inputs!$B$12*(1+$B4681)^4</f>
        <v>106061.83778022062</v>
      </c>
      <c r="L4681" s="36">
        <f t="shared" si="720"/>
        <v>15542.398907957069</v>
      </c>
      <c r="M4681" s="36">
        <f t="shared" si="721"/>
        <v>222841.70805257751</v>
      </c>
      <c r="N4681" s="37">
        <f>M4681/Inputs!$B$6</f>
        <v>339.69772568990476</v>
      </c>
      <c r="O4681" s="38">
        <f>IF(N4681&gt;Inputs!$B$4,1,0)</f>
        <v>0</v>
      </c>
      <c r="P4681" s="34">
        <f t="shared" si="722"/>
        <v>6.1139105048068493E-2</v>
      </c>
      <c r="Q4681" s="36">
        <f>Inputs!$B$12*(1+$B4681)^0*$C4681+Inputs!$B$29*(1+$D4681)^0*Inputs!$B$19+Inputs!$B$30*(1+$E4681)^0*Inputs!$B$20+Inputs!$B$31*(1+$F4681)^0*Inputs!$B$21+Inputs!$B$22*(1+Inputs!$B$23)^0</f>
        <v>13860.645975559302</v>
      </c>
      <c r="R4681" s="36">
        <f>Inputs!$B$12*(1+$B4681)^1*$C4681+Inputs!$B$29*(1+$D4681)^1*Inputs!$B$19+Inputs!$B$30*(1+$E4681)^1*Inputs!$B$20+Inputs!$B$31*(1+$F4681)^1*Inputs!$B$21+Inputs!$B$22*(1+Inputs!$B$23)^1</f>
        <v>14830.396703755519</v>
      </c>
      <c r="S4681" s="36">
        <f>Inputs!$B$12*(1+$B4681)^2*$C4681+Inputs!$B$29*(1+$D4681)^2*Inputs!$B$19+Inputs!$B$30*(1+$E4681)^2*Inputs!$B$20+Inputs!$B$31*(1+$F4681)^2*Inputs!$B$21+Inputs!$B$22*(1+Inputs!$B$23)^2</f>
        <v>15937.130473721681</v>
      </c>
      <c r="T4681" s="36">
        <f>Inputs!$B$12*(1+$B4681)^3*$C4681+Inputs!$B$29*(1+$D4681)^3*Inputs!$B$19+Inputs!$B$30*(1+$E4681)^3*Inputs!$B$20+Inputs!$B$31*(1+$F4681)^3*Inputs!$B$21+Inputs!$B$22*(1+Inputs!$B$23)^3</f>
        <v>17201.760007974182</v>
      </c>
      <c r="U4681" s="36">
        <f>Inputs!$B$12*(1+$B4681)^4*$C4681+Inputs!$B$29*(1+$D4681)^4*Inputs!$B$19+Inputs!$B$30*(1+$E4681)^4*Inputs!$B$20+Inputs!$B$31*(1+$F4681)^4*Inputs!$B$21+Inputs!$B$22*(1+Inputs!$B$23)^4</f>
        <v>18648.401353214747</v>
      </c>
      <c r="V4681" s="35">
        <f>Inputs!$B$13/(Q4681*(1-$G4681))</f>
        <v>1.1312540299581675</v>
      </c>
      <c r="W4681" s="36">
        <f>Inputs!$B$13</f>
        <v>12660</v>
      </c>
      <c r="X4681" s="36">
        <f t="shared" si="723"/>
        <v>13249.387682843644</v>
      </c>
      <c r="Y4681" s="36">
        <f t="shared" si="724"/>
        <v>13919.660127685844</v>
      </c>
      <c r="Z4681" s="36">
        <f t="shared" si="725"/>
        <v>14680.452693578532</v>
      </c>
      <c r="AA4681" s="36">
        <f t="shared" si="726"/>
        <v>15542.398907957069</v>
      </c>
      <c r="AB4681" s="36">
        <f t="shared" si="727"/>
        <v>53793.823816302567</v>
      </c>
      <c r="AC4681" s="36">
        <f t="shared" si="728"/>
        <v>261941.58108920261</v>
      </c>
      <c r="AD4681" s="36">
        <f t="shared" si="729"/>
        <v>169047.88423627493</v>
      </c>
    </row>
    <row r="4682" spans="1:30" ht="14.25" customHeight="1" x14ac:dyDescent="0.25">
      <c r="A4682" s="16">
        <v>4666</v>
      </c>
      <c r="B4682" s="34">
        <v>0.26195185933336401</v>
      </c>
      <c r="C4682" s="34">
        <v>7.0518537450684898E-2</v>
      </c>
      <c r="D4682" s="34">
        <v>3.3234718916931603E-2</v>
      </c>
      <c r="E4682" s="34">
        <v>3.4679387890530003E-2</v>
      </c>
      <c r="F4682" s="34">
        <v>2.0572648702087901E-2</v>
      </c>
      <c r="G4682" s="34">
        <v>0.19979397278359901</v>
      </c>
      <c r="H4682" s="35">
        <v>1.03613724698478</v>
      </c>
      <c r="I4682" s="34">
        <v>9.9392239598070697E-2</v>
      </c>
      <c r="J4682" s="34">
        <v>3.01216723047192E-2</v>
      </c>
      <c r="K4682" s="36">
        <f>Inputs!$B$12*(1+$B4682)^4</f>
        <v>152167.67387740224</v>
      </c>
      <c r="L4682" s="36">
        <f t="shared" si="720"/>
        <v>16312.715521381064</v>
      </c>
      <c r="M4682" s="36">
        <f t="shared" si="721"/>
        <v>204776.71753515364</v>
      </c>
      <c r="N4682" s="37">
        <f>M4682/Inputs!$B$6</f>
        <v>312.1596303889537</v>
      </c>
      <c r="O4682" s="38">
        <f>IF(N4682&gt;Inputs!$B$4,1,0)</f>
        <v>0</v>
      </c>
      <c r="P4682" s="34">
        <f t="shared" si="722"/>
        <v>6.9270567293351501E-2</v>
      </c>
      <c r="Q4682" s="36">
        <f>Inputs!$B$12*(1+$B4682)^0*$C4682+Inputs!$B$29*(1+$D4682)^0*Inputs!$B$19+Inputs!$B$30*(1+$E4682)^0*Inputs!$B$20+Inputs!$B$31*(1+$F4682)^0*Inputs!$B$21+Inputs!$B$22*(1+Inputs!$B$23)^0</f>
        <v>12253.156274468016</v>
      </c>
      <c r="R4682" s="36">
        <f>Inputs!$B$12*(1+$B4682)^1*$C4682+Inputs!$B$29*(1+$D4682)^1*Inputs!$B$19+Inputs!$B$30*(1+$E4682)^1*Inputs!$B$20+Inputs!$B$31*(1+$F4682)^1*Inputs!$B$21+Inputs!$B$22*(1+Inputs!$B$23)^1</f>
        <v>13582.037871855357</v>
      </c>
      <c r="S4682" s="36">
        <f>Inputs!$B$12*(1+$B4682)^2*$C4682+Inputs!$B$29*(1+$D4682)^2*Inputs!$B$19+Inputs!$B$30*(1+$E4682)^2*Inputs!$B$20+Inputs!$B$31*(1+$F4682)^2*Inputs!$B$21+Inputs!$B$22*(1+Inputs!$B$23)^2</f>
        <v>15207.755978230409</v>
      </c>
      <c r="T4682" s="36">
        <f>Inputs!$B$12*(1+$B4682)^3*$C4682+Inputs!$B$29*(1+$D4682)^3*Inputs!$B$19+Inputs!$B$30*(1+$E4682)^3*Inputs!$B$20+Inputs!$B$31*(1+$F4682)^3*Inputs!$B$21+Inputs!$B$22*(1+Inputs!$B$23)^3</f>
        <v>17206.567048279634</v>
      </c>
      <c r="U4682" s="36">
        <f>Inputs!$B$12*(1+$B4682)^4*$C4682+Inputs!$B$29*(1+$D4682)^4*Inputs!$B$19+Inputs!$B$30*(1+$E4682)^4*Inputs!$B$20+Inputs!$B$31*(1+$F4682)^4*Inputs!$B$21+Inputs!$B$22*(1+Inputs!$B$23)^4</f>
        <v>19674.656484057185</v>
      </c>
      <c r="V4682" s="35">
        <f>Inputs!$B$13/(Q4682*(1-$G4682))</f>
        <v>1.2911714515871469</v>
      </c>
      <c r="W4682" s="36">
        <f>Inputs!$B$13</f>
        <v>12660</v>
      </c>
      <c r="X4682" s="36">
        <f t="shared" si="723"/>
        <v>13340.049430535433</v>
      </c>
      <c r="Y4682" s="36">
        <f t="shared" si="724"/>
        <v>14160.903084900638</v>
      </c>
      <c r="Z4682" s="36">
        <f t="shared" si="725"/>
        <v>15144.243791216093</v>
      </c>
      <c r="AA4682" s="36">
        <f t="shared" si="726"/>
        <v>16312.715521381064</v>
      </c>
      <c r="AB4682" s="36">
        <f t="shared" si="727"/>
        <v>53732.985676450953</v>
      </c>
      <c r="AC4682" s="36">
        <f t="shared" si="728"/>
        <v>242586.17258832595</v>
      </c>
      <c r="AD4682" s="36">
        <f t="shared" si="729"/>
        <v>151043.7318587027</v>
      </c>
    </row>
    <row r="4683" spans="1:30" ht="14.25" customHeight="1" x14ac:dyDescent="0.25">
      <c r="A4683" s="16">
        <v>4667</v>
      </c>
      <c r="B4683" s="34">
        <v>0.327896575384029</v>
      </c>
      <c r="C4683" s="34">
        <v>6.9637052267795194E-2</v>
      </c>
      <c r="D4683" s="34">
        <v>4.2603320029663702E-2</v>
      </c>
      <c r="E4683" s="34">
        <v>3.59154747329858E-2</v>
      </c>
      <c r="F4683" s="34">
        <v>4.4133877402546002E-3</v>
      </c>
      <c r="G4683" s="34">
        <v>0.19140396837118401</v>
      </c>
      <c r="H4683" s="35">
        <v>1.0427909642547</v>
      </c>
      <c r="I4683" s="34">
        <v>9.4266111531620705E-2</v>
      </c>
      <c r="J4683" s="34">
        <v>2.3222318617767902E-2</v>
      </c>
      <c r="K4683" s="36">
        <f>Inputs!$B$12*(1+$B4683)^4</f>
        <v>186555.58440430579</v>
      </c>
      <c r="L4683" s="36">
        <f t="shared" si="720"/>
        <v>18368.536464671761</v>
      </c>
      <c r="M4683" s="36">
        <f t="shared" si="721"/>
        <v>225992.49951777299</v>
      </c>
      <c r="N4683" s="37">
        <f>M4683/Inputs!$B$6</f>
        <v>344.50076146001982</v>
      </c>
      <c r="O4683" s="38">
        <f>IF(N4683&gt;Inputs!$B$4,1,0)</f>
        <v>0</v>
      </c>
      <c r="P4683" s="34">
        <f t="shared" si="722"/>
        <v>7.1043792913852807E-2</v>
      </c>
      <c r="Q4683" s="36">
        <f>Inputs!$B$12*(1+$B4683)^0*$C4683+Inputs!$B$29*(1+$D4683)^0*Inputs!$B$19+Inputs!$B$30*(1+$E4683)^0*Inputs!$B$20+Inputs!$B$31*(1+$F4683)^0*Inputs!$B$21+Inputs!$B$22*(1+Inputs!$B$23)^0</f>
        <v>12200.267163494635</v>
      </c>
      <c r="R4683" s="36">
        <f>Inputs!$B$12*(1+$B4683)^1*$C4683+Inputs!$B$29*(1+$D4683)^1*Inputs!$B$19+Inputs!$B$30*(1+$E4683)^1*Inputs!$B$20+Inputs!$B$31*(1+$F4683)^1*Inputs!$B$21+Inputs!$B$22*(1+Inputs!$B$23)^1</f>
        <v>13751.908852582927</v>
      </c>
      <c r="S4683" s="36">
        <f>Inputs!$B$12*(1+$B4683)^2*$C4683+Inputs!$B$29*(1+$D4683)^2*Inputs!$B$19+Inputs!$B$30*(1+$E4683)^2*Inputs!$B$20+Inputs!$B$31*(1+$F4683)^2*Inputs!$B$21+Inputs!$B$22*(1+Inputs!$B$23)^2</f>
        <v>15760.020558217493</v>
      </c>
      <c r="T4683" s="36">
        <f>Inputs!$B$12*(1+$B4683)^3*$C4683+Inputs!$B$29*(1+$D4683)^3*Inputs!$B$19+Inputs!$B$30*(1+$E4683)^3*Inputs!$B$20+Inputs!$B$31*(1+$F4683)^3*Inputs!$B$21+Inputs!$B$22*(1+Inputs!$B$23)^3</f>
        <v>18372.211792122442</v>
      </c>
      <c r="U4683" s="36">
        <f>Inputs!$B$12*(1+$B4683)^4*$C4683+Inputs!$B$29*(1+$D4683)^4*Inputs!$B$19+Inputs!$B$30*(1+$E4683)^4*Inputs!$B$20+Inputs!$B$31*(1+$F4683)^4*Inputs!$B$21+Inputs!$B$22*(1+Inputs!$B$23)^4</f>
        <v>21784.404361929795</v>
      </c>
      <c r="V4683" s="35">
        <f>Inputs!$B$13/(Q4683*(1-$G4683))</f>
        <v>1.2833134885739317</v>
      </c>
      <c r="W4683" s="36">
        <f>Inputs!$B$13</f>
        <v>12660</v>
      </c>
      <c r="X4683" s="36">
        <f t="shared" si="723"/>
        <v>13601.474033505872</v>
      </c>
      <c r="Y4683" s="36">
        <f t="shared" si="724"/>
        <v>14821.344511883466</v>
      </c>
      <c r="Z4683" s="36">
        <f t="shared" si="725"/>
        <v>16384.669638734991</v>
      </c>
      <c r="AA4683" s="36">
        <f t="shared" si="726"/>
        <v>18368.536464671761</v>
      </c>
      <c r="AB4683" s="36">
        <f t="shared" si="727"/>
        <v>57374.601550796782</v>
      </c>
      <c r="AC4683" s="36">
        <f t="shared" si="728"/>
        <v>264556.48973848077</v>
      </c>
      <c r="AD4683" s="36">
        <f t="shared" si="729"/>
        <v>168617.89796697619</v>
      </c>
    </row>
    <row r="4684" spans="1:30" ht="14.25" customHeight="1" x14ac:dyDescent="0.25">
      <c r="A4684" s="16">
        <v>4668</v>
      </c>
      <c r="B4684" s="34">
        <v>0.40289991076543002</v>
      </c>
      <c r="C4684" s="34">
        <v>4.6975160995411797E-2</v>
      </c>
      <c r="D4684" s="34">
        <v>2.6921913202735199E-2</v>
      </c>
      <c r="E4684" s="34">
        <v>3.8801451820378197E-2</v>
      </c>
      <c r="F4684" s="34">
        <v>-6.8811515921423398E-3</v>
      </c>
      <c r="G4684" s="34">
        <v>0.19732593369270901</v>
      </c>
      <c r="H4684" s="35">
        <v>1.0465844043036201</v>
      </c>
      <c r="I4684" s="34">
        <v>0.103170984981321</v>
      </c>
      <c r="J4684" s="34">
        <v>2.3522781893065701E-2</v>
      </c>
      <c r="K4684" s="36">
        <f>Inputs!$B$12*(1+$B4684)^4</f>
        <v>232411.70716268729</v>
      </c>
      <c r="L4684" s="36">
        <f t="shared" si="720"/>
        <v>16222.299801568473</v>
      </c>
      <c r="M4684" s="36">
        <f t="shared" si="721"/>
        <v>180045.5882193922</v>
      </c>
      <c r="N4684" s="37">
        <f>M4684/Inputs!$B$6</f>
        <v>274.45973813931738</v>
      </c>
      <c r="O4684" s="38">
        <f>IF(N4684&gt;Inputs!$B$4,1,0)</f>
        <v>0</v>
      </c>
      <c r="P4684" s="34">
        <f t="shared" si="722"/>
        <v>7.9648203088255307E-2</v>
      </c>
      <c r="Q4684" s="36">
        <f>Inputs!$B$12*(1+$B4684)^0*$C4684+Inputs!$B$29*(1+$D4684)^0*Inputs!$B$19+Inputs!$B$30*(1+$E4684)^0*Inputs!$B$20+Inputs!$B$31*(1+$F4684)^0*Inputs!$B$21+Inputs!$B$22*(1+Inputs!$B$23)^0</f>
        <v>10840.553687151631</v>
      </c>
      <c r="R4684" s="36">
        <f>Inputs!$B$12*(1+$B4684)^1*$C4684+Inputs!$B$29*(1+$D4684)^1*Inputs!$B$19+Inputs!$B$30*(1+$E4684)^1*Inputs!$B$20+Inputs!$B$31*(1+$F4684)^1*Inputs!$B$21+Inputs!$B$22*(1+Inputs!$B$23)^1</f>
        <v>12062.290919891828</v>
      </c>
      <c r="S4684" s="36">
        <f>Inputs!$B$12*(1+$B4684)^2*$C4684+Inputs!$B$29*(1+$D4684)^2*Inputs!$B$19+Inputs!$B$30*(1+$E4684)^2*Inputs!$B$20+Inputs!$B$31*(1+$F4684)^2*Inputs!$B$21+Inputs!$B$22*(1+Inputs!$B$23)^2</f>
        <v>13745.866178481412</v>
      </c>
      <c r="T4684" s="36">
        <f>Inputs!$B$12*(1+$B4684)^3*$C4684+Inputs!$B$29*(1+$D4684)^3*Inputs!$B$19+Inputs!$B$30*(1+$E4684)^3*Inputs!$B$20+Inputs!$B$31*(1+$F4684)^3*Inputs!$B$21+Inputs!$B$22*(1+Inputs!$B$23)^3</f>
        <v>16075.763282009464</v>
      </c>
      <c r="U4684" s="36">
        <f>Inputs!$B$12*(1+$B4684)^4*$C4684+Inputs!$B$29*(1+$D4684)^4*Inputs!$B$19+Inputs!$B$30*(1+$E4684)^4*Inputs!$B$20+Inputs!$B$31*(1+$F4684)^4*Inputs!$B$21+Inputs!$B$22*(1+Inputs!$B$23)^4</f>
        <v>19310.740728474491</v>
      </c>
      <c r="V4684" s="35">
        <f>Inputs!$B$13/(Q4684*(1-$G4684))</f>
        <v>1.4549330507013079</v>
      </c>
      <c r="W4684" s="36">
        <f>Inputs!$B$13</f>
        <v>12660</v>
      </c>
      <c r="X4684" s="36">
        <f t="shared" si="723"/>
        <v>13098.373086240956</v>
      </c>
      <c r="Y4684" s="36">
        <f t="shared" si="724"/>
        <v>13800.1842576869</v>
      </c>
      <c r="Z4684" s="36">
        <f t="shared" si="725"/>
        <v>14821.996445016568</v>
      </c>
      <c r="AA4684" s="36">
        <f t="shared" si="726"/>
        <v>16222.299801568473</v>
      </c>
      <c r="AB4684" s="36">
        <f t="shared" si="727"/>
        <v>52454.658785104017</v>
      </c>
      <c r="AC4684" s="36">
        <f t="shared" si="728"/>
        <v>208465.38625870208</v>
      </c>
      <c r="AD4684" s="36">
        <f t="shared" si="729"/>
        <v>127590.92943428818</v>
      </c>
    </row>
    <row r="4685" spans="1:30" ht="14.25" customHeight="1" x14ac:dyDescent="0.25">
      <c r="A4685" s="16">
        <v>4669</v>
      </c>
      <c r="B4685" s="34">
        <v>0.320029205468008</v>
      </c>
      <c r="C4685" s="34">
        <v>6.4375143959853803E-2</v>
      </c>
      <c r="D4685" s="34">
        <v>1.2777003146585E-2</v>
      </c>
      <c r="E4685" s="34">
        <v>6.8273942233302604E-2</v>
      </c>
      <c r="F4685" s="34">
        <v>-8.5140815182144208E-3</v>
      </c>
      <c r="G4685" s="34">
        <v>0.16932888449271499</v>
      </c>
      <c r="H4685" s="35">
        <v>0.96629952529808805</v>
      </c>
      <c r="I4685" s="34">
        <v>9.6771211208386804E-2</v>
      </c>
      <c r="J4685" s="34">
        <v>3.13093672425728E-2</v>
      </c>
      <c r="K4685" s="36">
        <f>Inputs!$B$12*(1+$B4685)^4</f>
        <v>182173.58732908106</v>
      </c>
      <c r="L4685" s="36">
        <f t="shared" si="720"/>
        <v>16246.145339359571</v>
      </c>
      <c r="M4685" s="36">
        <f t="shared" si="721"/>
        <v>215004.42067533944</v>
      </c>
      <c r="N4685" s="37">
        <f>M4685/Inputs!$B$6</f>
        <v>327.75064127338328</v>
      </c>
      <c r="O4685" s="38">
        <f>IF(N4685&gt;Inputs!$B$4,1,0)</f>
        <v>0</v>
      </c>
      <c r="P4685" s="34">
        <f t="shared" si="722"/>
        <v>6.5461843965814004E-2</v>
      </c>
      <c r="Q4685" s="36">
        <f>Inputs!$B$12*(1+$B4685)^0*$C4685+Inputs!$B$29*(1+$D4685)^0*Inputs!$B$19+Inputs!$B$30*(1+$E4685)^0*Inputs!$B$20+Inputs!$B$31*(1+$F4685)^0*Inputs!$B$21+Inputs!$B$22*(1+Inputs!$B$23)^0</f>
        <v>11884.552665018149</v>
      </c>
      <c r="R4685" s="36">
        <f>Inputs!$B$12*(1+$B4685)^1*$C4685+Inputs!$B$29*(1+$D4685)^1*Inputs!$B$19+Inputs!$B$30*(1+$E4685)^1*Inputs!$B$20+Inputs!$B$31*(1+$F4685)^1*Inputs!$B$21+Inputs!$B$22*(1+Inputs!$B$23)^1</f>
        <v>13226.782583026328</v>
      </c>
      <c r="S4685" s="36">
        <f>Inputs!$B$12*(1+$B4685)^2*$C4685+Inputs!$B$29*(1+$D4685)^2*Inputs!$B$19+Inputs!$B$30*(1+$E4685)^2*Inputs!$B$20+Inputs!$B$31*(1+$F4685)^2*Inputs!$B$21+Inputs!$B$22*(1+Inputs!$B$23)^2</f>
        <v>14975.102649763518</v>
      </c>
      <c r="T4685" s="36">
        <f>Inputs!$B$12*(1+$B4685)^3*$C4685+Inputs!$B$29*(1+$D4685)^3*Inputs!$B$19+Inputs!$B$30*(1+$E4685)^3*Inputs!$B$20+Inputs!$B$31*(1+$F4685)^3*Inputs!$B$21+Inputs!$B$22*(1+Inputs!$B$23)^3</f>
        <v>17256.855101028588</v>
      </c>
      <c r="U4685" s="36">
        <f>Inputs!$B$12*(1+$B4685)^4*$C4685+Inputs!$B$29*(1+$D4685)^4*Inputs!$B$19+Inputs!$B$30*(1+$E4685)^4*Inputs!$B$20+Inputs!$B$31*(1+$F4685)^4*Inputs!$B$21+Inputs!$B$22*(1+Inputs!$B$23)^4</f>
        <v>20239.951091649302</v>
      </c>
      <c r="V4685" s="35">
        <f>Inputs!$B$13/(Q4685*(1-$G4685))</f>
        <v>1.2823948254337376</v>
      </c>
      <c r="W4685" s="36">
        <f>Inputs!$B$13</f>
        <v>12660</v>
      </c>
      <c r="X4685" s="36">
        <f t="shared" si="723"/>
        <v>13221.565030915222</v>
      </c>
      <c r="Y4685" s="36">
        <f t="shared" si="724"/>
        <v>13986.187638673136</v>
      </c>
      <c r="Z4685" s="36">
        <f t="shared" si="725"/>
        <v>14984.470928367225</v>
      </c>
      <c r="AA4685" s="36">
        <f t="shared" si="726"/>
        <v>16246.145339359571</v>
      </c>
      <c r="AB4685" s="36">
        <f t="shared" si="727"/>
        <v>53728.009536028629</v>
      </c>
      <c r="AC4685" s="36">
        <f t="shared" si="728"/>
        <v>255947.60023588117</v>
      </c>
      <c r="AD4685" s="36">
        <f t="shared" si="729"/>
        <v>161276.4111393108</v>
      </c>
    </row>
    <row r="4686" spans="1:30" ht="14.25" customHeight="1" x14ac:dyDescent="0.25">
      <c r="A4686" s="16">
        <v>4670</v>
      </c>
      <c r="B4686" s="34">
        <v>0.27519500549833498</v>
      </c>
      <c r="C4686" s="34">
        <v>8.6076576091530202E-2</v>
      </c>
      <c r="D4686" s="34">
        <v>2.5927666485353398E-2</v>
      </c>
      <c r="E4686" s="34">
        <v>3.0943691626381699E-2</v>
      </c>
      <c r="F4686" s="34">
        <v>2.33263857921935E-2</v>
      </c>
      <c r="G4686" s="34">
        <v>0.17787078183073199</v>
      </c>
      <c r="H4686" s="35">
        <v>1.03082218936922</v>
      </c>
      <c r="I4686" s="34">
        <v>0.10062883466660601</v>
      </c>
      <c r="J4686" s="34">
        <v>2.7814927580852401E-2</v>
      </c>
      <c r="K4686" s="36">
        <f>Inputs!$B$12*(1+$B4686)^4</f>
        <v>158656.4244730534</v>
      </c>
      <c r="L4686" s="36">
        <f t="shared" si="720"/>
        <v>19074.082286552664</v>
      </c>
      <c r="M4686" s="36">
        <f t="shared" si="721"/>
        <v>224352.50070747748</v>
      </c>
      <c r="N4686" s="37">
        <f>M4686/Inputs!$B$6</f>
        <v>342.00076327359369</v>
      </c>
      <c r="O4686" s="38">
        <f>IF(N4686&gt;Inputs!$B$4,1,0)</f>
        <v>0</v>
      </c>
      <c r="P4686" s="34">
        <f t="shared" si="722"/>
        <v>7.281390708575361E-2</v>
      </c>
      <c r="Q4686" s="36">
        <f>Inputs!$B$12*(1+$B4686)^0*$C4686+Inputs!$B$29*(1+$D4686)^0*Inputs!$B$19+Inputs!$B$30*(1+$E4686)^0*Inputs!$B$20+Inputs!$B$31*(1+$F4686)^0*Inputs!$B$21+Inputs!$B$22*(1+Inputs!$B$23)^0</f>
        <v>13186.638592918735</v>
      </c>
      <c r="R4686" s="36">
        <f>Inputs!$B$12*(1+$B4686)^1*$C4686+Inputs!$B$29*(1+$D4686)^1*Inputs!$B$19+Inputs!$B$30*(1+$E4686)^1*Inputs!$B$20+Inputs!$B$31*(1+$F4686)^1*Inputs!$B$21+Inputs!$B$22*(1+Inputs!$B$23)^1</f>
        <v>14807.388143438409</v>
      </c>
      <c r="S4686" s="36">
        <f>Inputs!$B$12*(1+$B4686)^2*$C4686+Inputs!$B$29*(1+$D4686)^2*Inputs!$B$19+Inputs!$B$30*(1+$E4686)^2*Inputs!$B$20+Inputs!$B$31*(1+$F4686)^2*Inputs!$B$21+Inputs!$B$22*(1+Inputs!$B$23)^2</f>
        <v>16824.271103649069</v>
      </c>
      <c r="T4686" s="36">
        <f>Inputs!$B$12*(1+$B4686)^3*$C4686+Inputs!$B$29*(1+$D4686)^3*Inputs!$B$19+Inputs!$B$30*(1+$E4686)^3*Inputs!$B$20+Inputs!$B$31*(1+$F4686)^3*Inputs!$B$21+Inputs!$B$22*(1+Inputs!$B$23)^3</f>
        <v>19345.050609413556</v>
      </c>
      <c r="U4686" s="36">
        <f>Inputs!$B$12*(1+$B4686)^4*$C4686+Inputs!$B$29*(1+$D4686)^4*Inputs!$B$19+Inputs!$B$30*(1+$E4686)^4*Inputs!$B$20+Inputs!$B$31*(1+$F4686)^4*Inputs!$B$21+Inputs!$B$22*(1+Inputs!$B$23)^4</f>
        <v>22507.113973923042</v>
      </c>
      <c r="V4686" s="35">
        <f>Inputs!$B$13/(Q4686*(1-$G4686))</f>
        <v>1.1677759287082636</v>
      </c>
      <c r="W4686" s="36">
        <f>Inputs!$B$13</f>
        <v>12660</v>
      </c>
      <c r="X4686" s="36">
        <f t="shared" si="723"/>
        <v>13799.216661809307</v>
      </c>
      <c r="Y4686" s="36">
        <f t="shared" si="724"/>
        <v>15205.202111070583</v>
      </c>
      <c r="Z4686" s="36">
        <f t="shared" si="725"/>
        <v>16938.864044906692</v>
      </c>
      <c r="AA4686" s="36">
        <f t="shared" si="726"/>
        <v>19074.082286552664</v>
      </c>
      <c r="AB4686" s="36">
        <f t="shared" si="727"/>
        <v>57650.886433747895</v>
      </c>
      <c r="AC4686" s="36">
        <f t="shared" si="728"/>
        <v>269242.88626533659</v>
      </c>
      <c r="AD4686" s="36">
        <f t="shared" si="729"/>
        <v>166701.61427372959</v>
      </c>
    </row>
    <row r="4687" spans="1:30" ht="14.25" customHeight="1" x14ac:dyDescent="0.25">
      <c r="A4687" s="16">
        <v>4671</v>
      </c>
      <c r="B4687" s="34">
        <v>0.20896706918543001</v>
      </c>
      <c r="C4687" s="34">
        <v>9.0502937279020507E-2</v>
      </c>
      <c r="D4687" s="34">
        <v>2.5029643189856201E-2</v>
      </c>
      <c r="E4687" s="34">
        <v>4.4171990717044099E-2</v>
      </c>
      <c r="F4687" s="34">
        <v>-2.13700758678575E-3</v>
      </c>
      <c r="G4687" s="34">
        <v>0.18810449986143199</v>
      </c>
      <c r="H4687" s="35">
        <v>0.95368101163413599</v>
      </c>
      <c r="I4687" s="34">
        <v>9.1461923059366998E-2</v>
      </c>
      <c r="J4687" s="34">
        <v>2.6253892790519699E-2</v>
      </c>
      <c r="K4687" s="36">
        <f>Inputs!$B$12*(1+$B4687)^4</f>
        <v>128176.71465445969</v>
      </c>
      <c r="L4687" s="36">
        <f t="shared" si="720"/>
        <v>15572.487586390545</v>
      </c>
      <c r="M4687" s="36">
        <f t="shared" si="721"/>
        <v>211992.91410229277</v>
      </c>
      <c r="N4687" s="37">
        <f>M4687/Inputs!$B$6</f>
        <v>323.15993003398285</v>
      </c>
      <c r="O4687" s="38">
        <f>IF(N4687&gt;Inputs!$B$4,1,0)</f>
        <v>0</v>
      </c>
      <c r="P4687" s="34">
        <f t="shared" si="722"/>
        <v>6.5208030268847306E-2</v>
      </c>
      <c r="Q4687" s="36">
        <f>Inputs!$B$12*(1+$B4687)^0*$C4687+Inputs!$B$29*(1+$D4687)^0*Inputs!$B$19+Inputs!$B$30*(1+$E4687)^0*Inputs!$B$20+Inputs!$B$31*(1+$F4687)^0*Inputs!$B$21+Inputs!$B$22*(1+Inputs!$B$23)^0</f>
        <v>13452.220264168151</v>
      </c>
      <c r="R4687" s="36">
        <f>Inputs!$B$12*(1+$B4687)^1*$C4687+Inputs!$B$29*(1+$D4687)^1*Inputs!$B$19+Inputs!$B$30*(1+$E4687)^1*Inputs!$B$20+Inputs!$B$31*(1+$F4687)^1*Inputs!$B$21+Inputs!$B$22*(1+Inputs!$B$23)^1</f>
        <v>14701.757641879394</v>
      </c>
      <c r="S4687" s="36">
        <f>Inputs!$B$12*(1+$B4687)^2*$C4687+Inputs!$B$29*(1+$D4687)^2*Inputs!$B$19+Inputs!$B$30*(1+$E4687)^2*Inputs!$B$20+Inputs!$B$31*(1+$F4687)^2*Inputs!$B$21+Inputs!$B$22*(1+Inputs!$B$23)^2</f>
        <v>16193.331095797595</v>
      </c>
      <c r="T4687" s="36">
        <f>Inputs!$B$12*(1+$B4687)^3*$C4687+Inputs!$B$29*(1+$D4687)^3*Inputs!$B$19+Inputs!$B$30*(1+$E4687)^3*Inputs!$B$20+Inputs!$B$31*(1+$F4687)^3*Inputs!$B$21+Inputs!$B$22*(1+Inputs!$B$23)^3</f>
        <v>17976.697001053042</v>
      </c>
      <c r="U4687" s="36">
        <f>Inputs!$B$12*(1+$B4687)^4*$C4687+Inputs!$B$29*(1+$D4687)^4*Inputs!$B$19+Inputs!$B$30*(1+$E4687)^4*Inputs!$B$20+Inputs!$B$31*(1+$F4687)^4*Inputs!$B$21+Inputs!$B$22*(1+Inputs!$B$23)^4</f>
        <v>20111.975130832554</v>
      </c>
      <c r="V4687" s="35">
        <f>Inputs!$B$13/(Q4687*(1-$G4687))</f>
        <v>1.1591498985778002</v>
      </c>
      <c r="W4687" s="36">
        <f>Inputs!$B$13</f>
        <v>12660</v>
      </c>
      <c r="X4687" s="36">
        <f t="shared" si="723"/>
        <v>13222.816255486377</v>
      </c>
      <c r="Y4687" s="36">
        <f t="shared" si="724"/>
        <v>13889.003147132864</v>
      </c>
      <c r="Z4687" s="36">
        <f t="shared" si="725"/>
        <v>14668.879375175768</v>
      </c>
      <c r="AA4687" s="36">
        <f t="shared" si="726"/>
        <v>15572.487586390545</v>
      </c>
      <c r="AB4687" s="36">
        <f t="shared" si="727"/>
        <v>53770.217498796548</v>
      </c>
      <c r="AC4687" s="36">
        <f t="shared" si="728"/>
        <v>245082.17684349086</v>
      </c>
      <c r="AD4687" s="36">
        <f t="shared" si="729"/>
        <v>158222.69660349621</v>
      </c>
    </row>
    <row r="4688" spans="1:30" ht="14.25" customHeight="1" x14ac:dyDescent="0.25">
      <c r="A4688" s="16">
        <v>4672</v>
      </c>
      <c r="B4688" s="34">
        <v>0.29347595100365198</v>
      </c>
      <c r="C4688" s="34">
        <v>6.9963076868240603E-2</v>
      </c>
      <c r="D4688" s="34">
        <v>3.4667204350395997E-2</v>
      </c>
      <c r="E4688" s="34">
        <v>7.5041239947710406E-2</v>
      </c>
      <c r="F4688" s="34">
        <v>2.3752008651973602E-2</v>
      </c>
      <c r="G4688" s="34">
        <v>0.15630188800630901</v>
      </c>
      <c r="H4688" s="35">
        <v>1.09958531216601</v>
      </c>
      <c r="I4688" s="34">
        <v>9.2778812523921006E-2</v>
      </c>
      <c r="J4688" s="34">
        <v>3.1930683908727803E-2</v>
      </c>
      <c r="K4688" s="36">
        <f>Inputs!$B$12*(1+$B4688)^4</f>
        <v>167951.80837653123</v>
      </c>
      <c r="L4688" s="36">
        <f t="shared" si="720"/>
        <v>19716.339590869786</v>
      </c>
      <c r="M4688" s="36">
        <f t="shared" si="721"/>
        <v>274484.09412708587</v>
      </c>
      <c r="N4688" s="37">
        <f>M4688/Inputs!$B$6</f>
        <v>418.42087519372848</v>
      </c>
      <c r="O4688" s="38">
        <f>IF(N4688&gt;Inputs!$B$4,1,0)</f>
        <v>1</v>
      </c>
      <c r="P4688" s="34">
        <f t="shared" si="722"/>
        <v>6.0848128615193203E-2</v>
      </c>
      <c r="Q4688" s="36">
        <f>Inputs!$B$12*(1+$B4688)^0*$C4688+Inputs!$B$29*(1+$D4688)^0*Inputs!$B$19+Inputs!$B$30*(1+$E4688)^0*Inputs!$B$20+Inputs!$B$31*(1+$F4688)^0*Inputs!$B$21+Inputs!$B$22*(1+Inputs!$B$23)^0</f>
        <v>12219.828639521358</v>
      </c>
      <c r="R4688" s="36">
        <f>Inputs!$B$12*(1+$B4688)^1*$C4688+Inputs!$B$29*(1+$D4688)^1*Inputs!$B$19+Inputs!$B$30*(1+$E4688)^1*Inputs!$B$20+Inputs!$B$31*(1+$F4688)^1*Inputs!$B$21+Inputs!$B$22*(1+Inputs!$B$23)^1</f>
        <v>13792.705824473594</v>
      </c>
      <c r="S4688" s="36">
        <f>Inputs!$B$12*(1+$B4688)^2*$C4688+Inputs!$B$29*(1+$D4688)^2*Inputs!$B$19+Inputs!$B$30*(1+$E4688)^2*Inputs!$B$20+Inputs!$B$31*(1+$F4688)^2*Inputs!$B$21+Inputs!$B$22*(1+Inputs!$B$23)^2</f>
        <v>15745.706955884183</v>
      </c>
      <c r="T4688" s="36">
        <f>Inputs!$B$12*(1+$B4688)^3*$C4688+Inputs!$B$29*(1+$D4688)^3*Inputs!$B$19+Inputs!$B$30*(1+$E4688)^3*Inputs!$B$20+Inputs!$B$31*(1+$F4688)^3*Inputs!$B$21+Inputs!$B$22*(1+Inputs!$B$23)^3</f>
        <v>18186.134085590398</v>
      </c>
      <c r="U4688" s="36">
        <f>Inputs!$B$12*(1+$B4688)^4*$C4688+Inputs!$B$29*(1+$D4688)^4*Inputs!$B$19+Inputs!$B$30*(1+$E4688)^4*Inputs!$B$20+Inputs!$B$31*(1+$F4688)^4*Inputs!$B$21+Inputs!$B$22*(1+Inputs!$B$23)^4</f>
        <v>21252.512605034412</v>
      </c>
      <c r="V4688" s="35">
        <f>Inputs!$B$13/(Q4688*(1-$G4688))</f>
        <v>1.2279523445547718</v>
      </c>
      <c r="W4688" s="36">
        <f>Inputs!$B$13</f>
        <v>12660</v>
      </c>
      <c r="X4688" s="36">
        <f t="shared" si="723"/>
        <v>13916.085977973282</v>
      </c>
      <c r="Y4688" s="36">
        <f t="shared" si="724"/>
        <v>15460.230412383995</v>
      </c>
      <c r="Z4688" s="36">
        <f t="shared" si="725"/>
        <v>17364.008208516021</v>
      </c>
      <c r="AA4688" s="36">
        <f t="shared" si="726"/>
        <v>19716.339590869786</v>
      </c>
      <c r="AB4688" s="36">
        <f t="shared" si="727"/>
        <v>59914.460505090552</v>
      </c>
      <c r="AC4688" s="36">
        <f t="shared" si="728"/>
        <v>334371.75902075</v>
      </c>
      <c r="AD4688" s="36">
        <f t="shared" si="729"/>
        <v>214569.63362199534</v>
      </c>
    </row>
    <row r="4689" spans="1:30" ht="14.25" customHeight="1" x14ac:dyDescent="0.25">
      <c r="A4689" s="16">
        <v>4673</v>
      </c>
      <c r="B4689" s="34">
        <v>0.26943309205189098</v>
      </c>
      <c r="C4689" s="34">
        <v>7.9323697426028295E-2</v>
      </c>
      <c r="D4689" s="34">
        <v>3.49774687897767E-2</v>
      </c>
      <c r="E4689" s="34">
        <v>4.7329290950238703E-2</v>
      </c>
      <c r="F4689" s="34">
        <v>3.6020739577841202E-3</v>
      </c>
      <c r="G4689" s="34">
        <v>0.211270048263347</v>
      </c>
      <c r="H4689" s="35">
        <v>1.05337386001586</v>
      </c>
      <c r="I4689" s="34">
        <v>0.102209817308809</v>
      </c>
      <c r="J4689" s="34">
        <v>2.98018313649915E-2</v>
      </c>
      <c r="K4689" s="36">
        <f>Inputs!$B$12*(1+$B4689)^4</f>
        <v>155808.27244969216</v>
      </c>
      <c r="L4689" s="36">
        <f t="shared" ref="L4689:L4752" si="730">AA4689</f>
        <v>17575.674459361453</v>
      </c>
      <c r="M4689" s="36">
        <f t="shared" ref="M4689:M4752" si="731">AB4689+AD4689</f>
        <v>208830.83510890719</v>
      </c>
      <c r="N4689" s="37">
        <f>M4689/Inputs!$B$6</f>
        <v>318.33968766601708</v>
      </c>
      <c r="O4689" s="38">
        <f>IF(N4689&gt;Inputs!$B$4,1,0)</f>
        <v>0</v>
      </c>
      <c r="P4689" s="34">
        <f t="shared" ref="P4689:P4752" si="732">I4689-J4689</f>
        <v>7.2407985943817504E-2</v>
      </c>
      <c r="Q4689" s="36">
        <f>Inputs!$B$12*(1+$B4689)^0*$C4689+Inputs!$B$29*(1+$D4689)^0*Inputs!$B$19+Inputs!$B$30*(1+$E4689)^0*Inputs!$B$20+Inputs!$B$31*(1+$F4689)^0*Inputs!$B$21+Inputs!$B$22*(1+Inputs!$B$23)^0</f>
        <v>12781.465872988618</v>
      </c>
      <c r="R4689" s="36">
        <f>Inputs!$B$12*(1+$B4689)^1*$C4689+Inputs!$B$29*(1+$D4689)^1*Inputs!$B$19+Inputs!$B$30*(1+$E4689)^1*Inputs!$B$20+Inputs!$B$31*(1+$F4689)^1*Inputs!$B$21+Inputs!$B$22*(1+Inputs!$B$23)^1</f>
        <v>14245.262819944019</v>
      </c>
      <c r="S4689" s="36">
        <f>Inputs!$B$12*(1+$B4689)^2*$C4689+Inputs!$B$29*(1+$D4689)^2*Inputs!$B$19+Inputs!$B$30*(1+$E4689)^2*Inputs!$B$20+Inputs!$B$31*(1+$F4689)^2*Inputs!$B$21+Inputs!$B$22*(1+Inputs!$B$23)^2</f>
        <v>16062.213795401709</v>
      </c>
      <c r="T4689" s="36">
        <f>Inputs!$B$12*(1+$B4689)^3*$C4689+Inputs!$B$29*(1+$D4689)^3*Inputs!$B$19+Inputs!$B$30*(1+$E4689)^3*Inputs!$B$20+Inputs!$B$31*(1+$F4689)^3*Inputs!$B$21+Inputs!$B$22*(1+Inputs!$B$23)^3</f>
        <v>18325.755070354702</v>
      </c>
      <c r="U4689" s="36">
        <f>Inputs!$B$12*(1+$B4689)^4*$C4689+Inputs!$B$29*(1+$D4689)^4*Inputs!$B$19+Inputs!$B$30*(1+$E4689)^4*Inputs!$B$20+Inputs!$B$31*(1+$F4689)^4*Inputs!$B$21+Inputs!$B$22*(1+Inputs!$B$23)^4</f>
        <v>21154.420343626985</v>
      </c>
      <c r="V4689" s="35">
        <f>Inputs!$B$13/(Q4689*(1-$G4689))</f>
        <v>1.2558122281807296</v>
      </c>
      <c r="W4689" s="36">
        <f>Inputs!$B$13</f>
        <v>12660</v>
      </c>
      <c r="X4689" s="36">
        <f t="shared" ref="X4689:X4752" si="733">R4689*(1-$G4689)*($V4689+($H4689-$V4689)*1/4)</f>
        <v>13541.253626895657</v>
      </c>
      <c r="Y4689" s="36">
        <f t="shared" ref="Y4689:Y4752" si="734">S4689*(1-$G4689)*($V4689+($H4689-$V4689)*2/4)</f>
        <v>14627.249601715595</v>
      </c>
      <c r="Z4689" s="36">
        <f t="shared" ref="Z4689:Z4752" si="735">T4689*(1-$G4689)*($V4689+($H4689-$V4689)*3/4)</f>
        <v>15957.056205888162</v>
      </c>
      <c r="AA4689" s="36">
        <f t="shared" ref="AA4689:AA4752" si="736">U4689*(1-$G4689)*$H4689</f>
        <v>17575.674459361453</v>
      </c>
      <c r="AB4689" s="36">
        <f t="shared" ref="AB4689:AB4752" si="737">W4689/(1+$I4689)^1+X4689/(1+$I4689)^2+Y4689/(1+$I4689)^3+Z4689/(1+$I4689)^4+AA4689/(1+$I4689)^5</f>
        <v>55171.900588354511</v>
      </c>
      <c r="AC4689" s="36">
        <f t="shared" ref="AC4689:AC4752" si="738">AA4689*(1+$J4689)/($I4689-$J4689)</f>
        <v>249964.99363715193</v>
      </c>
      <c r="AD4689" s="36">
        <f t="shared" ref="AD4689:AD4752" si="739">AC4689/(1+$I4689)^5</f>
        <v>153658.93452055269</v>
      </c>
    </row>
    <row r="4690" spans="1:30" ht="14.25" customHeight="1" x14ac:dyDescent="0.25">
      <c r="A4690" s="16">
        <v>4674</v>
      </c>
      <c r="B4690" s="34">
        <v>0.24112510183585301</v>
      </c>
      <c r="C4690" s="34">
        <v>8.4592614800668903E-2</v>
      </c>
      <c r="D4690" s="34">
        <v>1.3617734431704699E-2</v>
      </c>
      <c r="E4690" s="34">
        <v>3.09454653737792E-2</v>
      </c>
      <c r="F4690" s="34">
        <v>1.3714556238637401E-2</v>
      </c>
      <c r="G4690" s="34">
        <v>0.17397447782613501</v>
      </c>
      <c r="H4690" s="35">
        <v>1.1050167561989199</v>
      </c>
      <c r="I4690" s="34">
        <v>9.49402524419138E-2</v>
      </c>
      <c r="J4690" s="34">
        <v>1.88665990494171E-2</v>
      </c>
      <c r="K4690" s="36">
        <f>Inputs!$B$12*(1+$B4690)^4</f>
        <v>142368.36179882378</v>
      </c>
      <c r="L4690" s="36">
        <f t="shared" si="730"/>
        <v>18746.734864807993</v>
      </c>
      <c r="M4690" s="36">
        <f t="shared" si="731"/>
        <v>217641.506614563</v>
      </c>
      <c r="N4690" s="37">
        <f>M4690/Inputs!$B$6</f>
        <v>331.770589351468</v>
      </c>
      <c r="O4690" s="38">
        <f>IF(N4690&gt;Inputs!$B$4,1,0)</f>
        <v>0</v>
      </c>
      <c r="P4690" s="34">
        <f t="shared" si="732"/>
        <v>7.6073653392496693E-2</v>
      </c>
      <c r="Q4690" s="36">
        <f>Inputs!$B$12*(1+$B4690)^0*$C4690+Inputs!$B$29*(1+$D4690)^0*Inputs!$B$19+Inputs!$B$30*(1+$E4690)^0*Inputs!$B$20+Inputs!$B$31*(1+$F4690)^0*Inputs!$B$21+Inputs!$B$22*(1+Inputs!$B$23)^0</f>
        <v>13097.600915467057</v>
      </c>
      <c r="R4690" s="36">
        <f>Inputs!$B$12*(1+$B4690)^1*$C4690+Inputs!$B$29*(1+$D4690)^1*Inputs!$B$19+Inputs!$B$30*(1+$E4690)^1*Inputs!$B$20+Inputs!$B$31*(1+$F4690)^1*Inputs!$B$21+Inputs!$B$22*(1+Inputs!$B$23)^1</f>
        <v>14436.942872941752</v>
      </c>
      <c r="S4690" s="36">
        <f>Inputs!$B$12*(1+$B4690)^2*$C4690+Inputs!$B$29*(1+$D4690)^2*Inputs!$B$19+Inputs!$B$30*(1+$E4690)^2*Inputs!$B$20+Inputs!$B$31*(1+$F4690)^2*Inputs!$B$21+Inputs!$B$22*(1+Inputs!$B$23)^2</f>
        <v>16073.178880627434</v>
      </c>
      <c r="T4690" s="36">
        <f>Inputs!$B$12*(1+$B4690)^3*$C4690+Inputs!$B$29*(1+$D4690)^3*Inputs!$B$19+Inputs!$B$30*(1+$E4690)^3*Inputs!$B$20+Inputs!$B$31*(1+$F4690)^3*Inputs!$B$21+Inputs!$B$22*(1+Inputs!$B$23)^3</f>
        <v>18077.497110220218</v>
      </c>
      <c r="U4690" s="36">
        <f>Inputs!$B$12*(1+$B4690)^4*$C4690+Inputs!$B$29*(1+$D4690)^4*Inputs!$B$19+Inputs!$B$30*(1+$E4690)^4*Inputs!$B$20+Inputs!$B$31*(1+$F4690)^4*Inputs!$B$21+Inputs!$B$22*(1+Inputs!$B$23)^4</f>
        <v>20538.243921411791</v>
      </c>
      <c r="V4690" s="35">
        <f>Inputs!$B$13/(Q4690*(1-$G4690))</f>
        <v>1.1701687239621004</v>
      </c>
      <c r="W4690" s="36">
        <f>Inputs!$B$13</f>
        <v>12660</v>
      </c>
      <c r="X4690" s="36">
        <f t="shared" si="733"/>
        <v>13760.354595167633</v>
      </c>
      <c r="Y4690" s="36">
        <f t="shared" si="734"/>
        <v>15103.654971512855</v>
      </c>
      <c r="Z4690" s="36">
        <f t="shared" si="735"/>
        <v>16743.853986534014</v>
      </c>
      <c r="AA4690" s="36">
        <f t="shared" si="736"/>
        <v>18746.734864807993</v>
      </c>
      <c r="AB4690" s="36">
        <f t="shared" si="737"/>
        <v>58106.284811903912</v>
      </c>
      <c r="AC4690" s="36">
        <f t="shared" si="738"/>
        <v>251078.01641181557</v>
      </c>
      <c r="AD4690" s="36">
        <f t="shared" si="739"/>
        <v>159535.2218026591</v>
      </c>
    </row>
    <row r="4691" spans="1:30" ht="14.25" customHeight="1" x14ac:dyDescent="0.25">
      <c r="A4691" s="16">
        <v>4675</v>
      </c>
      <c r="B4691" s="34">
        <v>0.28745520825990101</v>
      </c>
      <c r="C4691" s="34">
        <v>7.1222472537829595E-2</v>
      </c>
      <c r="D4691" s="34">
        <v>2.7501239963789802E-2</v>
      </c>
      <c r="E4691" s="34">
        <v>6.9442282868853802E-2</v>
      </c>
      <c r="F4691" s="34">
        <v>3.4526084894349199E-3</v>
      </c>
      <c r="G4691" s="34">
        <v>0.16457413032837401</v>
      </c>
      <c r="H4691" s="35">
        <v>1.0389942447140601</v>
      </c>
      <c r="I4691" s="34">
        <v>9.6693394510362393E-2</v>
      </c>
      <c r="J4691" s="34">
        <v>2.4987930905310901E-2</v>
      </c>
      <c r="K4691" s="36">
        <f>Inputs!$B$12*(1+$B4691)^4</f>
        <v>164846.51275093964</v>
      </c>
      <c r="L4691" s="36">
        <f t="shared" si="730"/>
        <v>17957.473675713321</v>
      </c>
      <c r="M4691" s="36">
        <f t="shared" si="731"/>
        <v>218329.61863345548</v>
      </c>
      <c r="N4691" s="37">
        <f>M4691/Inputs!$B$6</f>
        <v>332.81954059977971</v>
      </c>
      <c r="O4691" s="38">
        <f>IF(N4691&gt;Inputs!$B$4,1,0)</f>
        <v>0</v>
      </c>
      <c r="P4691" s="34">
        <f t="shared" si="732"/>
        <v>7.1705463605051492E-2</v>
      </c>
      <c r="Q4691" s="36">
        <f>Inputs!$B$12*(1+$B4691)^0*$C4691+Inputs!$B$29*(1+$D4691)^0*Inputs!$B$19+Inputs!$B$30*(1+$E4691)^0*Inputs!$B$20+Inputs!$B$31*(1+$F4691)^0*Inputs!$B$21+Inputs!$B$22*(1+Inputs!$B$23)^0</f>
        <v>12295.392379696699</v>
      </c>
      <c r="R4691" s="36">
        <f>Inputs!$B$12*(1+$B4691)^1*$C4691+Inputs!$B$29*(1+$D4691)^1*Inputs!$B$19+Inputs!$B$30*(1+$E4691)^1*Inputs!$B$20+Inputs!$B$31*(1+$F4691)^1*Inputs!$B$21+Inputs!$B$22*(1+Inputs!$B$23)^1</f>
        <v>13735.413091167822</v>
      </c>
      <c r="S4691" s="36">
        <f>Inputs!$B$12*(1+$B4691)^2*$C4691+Inputs!$B$29*(1+$D4691)^2*Inputs!$B$19+Inputs!$B$30*(1+$E4691)^2*Inputs!$B$20+Inputs!$B$31*(1+$F4691)^2*Inputs!$B$21+Inputs!$B$22*(1+Inputs!$B$23)^2</f>
        <v>15541.126743726123</v>
      </c>
      <c r="T4691" s="36">
        <f>Inputs!$B$12*(1+$B4691)^3*$C4691+Inputs!$B$29*(1+$D4691)^3*Inputs!$B$19+Inputs!$B$30*(1+$E4691)^3*Inputs!$B$20+Inputs!$B$31*(1+$F4691)^3*Inputs!$B$21+Inputs!$B$22*(1+Inputs!$B$23)^3</f>
        <v>17814.88364831372</v>
      </c>
      <c r="U4691" s="36">
        <f>Inputs!$B$12*(1+$B4691)^4*$C4691+Inputs!$B$29*(1+$D4691)^4*Inputs!$B$19+Inputs!$B$30*(1+$E4691)^4*Inputs!$B$20+Inputs!$B$31*(1+$F4691)^4*Inputs!$B$21+Inputs!$B$22*(1+Inputs!$B$23)^4</f>
        <v>20688.27007859997</v>
      </c>
      <c r="V4691" s="35">
        <f>Inputs!$B$13/(Q4691*(1-$G4691))</f>
        <v>1.2324899692794629</v>
      </c>
      <c r="W4691" s="36">
        <f>Inputs!$B$13</f>
        <v>12660</v>
      </c>
      <c r="X4691" s="36">
        <f t="shared" si="733"/>
        <v>13587.636129838987</v>
      </c>
      <c r="Y4691" s="36">
        <f t="shared" si="734"/>
        <v>14745.861450511864</v>
      </c>
      <c r="Z4691" s="36">
        <f t="shared" si="735"/>
        <v>16183.316507500938</v>
      </c>
      <c r="AA4691" s="36">
        <f t="shared" si="736"/>
        <v>17957.473675713321</v>
      </c>
      <c r="AB4691" s="36">
        <f t="shared" si="737"/>
        <v>56526.978512240566</v>
      </c>
      <c r="AC4691" s="36">
        <f t="shared" si="738"/>
        <v>256691.65028394447</v>
      </c>
      <c r="AD4691" s="36">
        <f t="shared" si="739"/>
        <v>161802.64012121491</v>
      </c>
    </row>
    <row r="4692" spans="1:30" ht="14.25" customHeight="1" x14ac:dyDescent="0.25">
      <c r="A4692" s="16">
        <v>4676</v>
      </c>
      <c r="B4692" s="34">
        <v>0.47067340681770797</v>
      </c>
      <c r="C4692" s="34">
        <v>7.0474080100656505E-2</v>
      </c>
      <c r="D4692" s="34">
        <v>3.4633213610584801E-2</v>
      </c>
      <c r="E4692" s="34">
        <v>3.6574698587434902E-2</v>
      </c>
      <c r="F4692" s="34">
        <v>-9.7444644901760694E-3</v>
      </c>
      <c r="G4692" s="34">
        <v>0.19335304721633401</v>
      </c>
      <c r="H4692" s="35">
        <v>0.98300257123871104</v>
      </c>
      <c r="I4692" s="34">
        <v>9.9854855447097005E-2</v>
      </c>
      <c r="J4692" s="34">
        <v>3.04330203567354E-2</v>
      </c>
      <c r="K4692" s="36">
        <f>Inputs!$B$12*(1+$B4692)^4</f>
        <v>280683.06361694314</v>
      </c>
      <c r="L4692" s="36">
        <f t="shared" si="730"/>
        <v>22368.798375820912</v>
      </c>
      <c r="M4692" s="36">
        <f t="shared" si="731"/>
        <v>267842.44040834648</v>
      </c>
      <c r="N4692" s="37">
        <f>M4692/Inputs!$B$6</f>
        <v>408.29640306150378</v>
      </c>
      <c r="O4692" s="38">
        <f>IF(N4692&gt;Inputs!$B$4,1,0)</f>
        <v>1</v>
      </c>
      <c r="P4692" s="34">
        <f t="shared" si="732"/>
        <v>6.9421835090361608E-2</v>
      </c>
      <c r="Q4692" s="36">
        <f>Inputs!$B$12*(1+$B4692)^0*$C4692+Inputs!$B$29*(1+$D4692)^0*Inputs!$B$19+Inputs!$B$30*(1+$E4692)^0*Inputs!$B$20+Inputs!$B$31*(1+$F4692)^0*Inputs!$B$21+Inputs!$B$22*(1+Inputs!$B$23)^0</f>
        <v>12250.488833466312</v>
      </c>
      <c r="R4692" s="36">
        <f>Inputs!$B$12*(1+$B4692)^1*$C4692+Inputs!$B$29*(1+$D4692)^1*Inputs!$B$19+Inputs!$B$30*(1+$E4692)^1*Inputs!$B$20+Inputs!$B$31*(1+$F4692)^1*Inputs!$B$21+Inputs!$B$22*(1+Inputs!$B$23)^1</f>
        <v>14333.791687436329</v>
      </c>
      <c r="S4692" s="36">
        <f>Inputs!$B$12*(1+$B4692)^2*$C4692+Inputs!$B$29*(1+$D4692)^2*Inputs!$B$19+Inputs!$B$30*(1+$E4692)^2*Inputs!$B$20+Inputs!$B$31*(1+$F4692)^2*Inputs!$B$21+Inputs!$B$22*(1+Inputs!$B$23)^2</f>
        <v>17359.509910741981</v>
      </c>
      <c r="T4692" s="36">
        <f>Inputs!$B$12*(1+$B4692)^3*$C4692+Inputs!$B$29*(1+$D4692)^3*Inputs!$B$19+Inputs!$B$30*(1+$E4692)^3*Inputs!$B$20+Inputs!$B$31*(1+$F4692)^3*Inputs!$B$21+Inputs!$B$22*(1+Inputs!$B$23)^3</f>
        <v>21768.736628424238</v>
      </c>
      <c r="U4692" s="36">
        <f>Inputs!$B$12*(1+$B4692)^4*$C4692+Inputs!$B$29*(1+$D4692)^4*Inputs!$B$19+Inputs!$B$30*(1+$E4692)^4*Inputs!$B$20+Inputs!$B$31*(1+$F4692)^4*Inputs!$B$21+Inputs!$B$22*(1+Inputs!$B$23)^4</f>
        <v>28210.092071854393</v>
      </c>
      <c r="V4692" s="35">
        <f>Inputs!$B$13/(Q4692*(1-$G4692))</f>
        <v>1.281140585076759</v>
      </c>
      <c r="W4692" s="36">
        <f>Inputs!$B$13</f>
        <v>12660</v>
      </c>
      <c r="X4692" s="36">
        <f t="shared" si="733"/>
        <v>13951.152823298749</v>
      </c>
      <c r="Y4692" s="36">
        <f t="shared" si="734"/>
        <v>15852.39352177191</v>
      </c>
      <c r="Z4692" s="36">
        <f t="shared" si="735"/>
        <v>18570.017978661293</v>
      </c>
      <c r="AA4692" s="36">
        <f t="shared" si="736"/>
        <v>22368.798375820912</v>
      </c>
      <c r="AB4692" s="36">
        <f t="shared" si="737"/>
        <v>61547.084812487476</v>
      </c>
      <c r="AC4692" s="36">
        <f t="shared" si="738"/>
        <v>332021.59582998592</v>
      </c>
      <c r="AD4692" s="36">
        <f t="shared" si="739"/>
        <v>206295.35559585897</v>
      </c>
    </row>
    <row r="4693" spans="1:30" ht="14.25" customHeight="1" x14ac:dyDescent="0.25">
      <c r="A4693" s="16">
        <v>4677</v>
      </c>
      <c r="B4693" s="34">
        <v>0.27772729518919498</v>
      </c>
      <c r="C4693" s="34">
        <v>8.3239739938326895E-2</v>
      </c>
      <c r="D4693" s="34">
        <v>2.15858791005153E-2</v>
      </c>
      <c r="E4693" s="34">
        <v>2.0026389687077099E-2</v>
      </c>
      <c r="F4693" s="34">
        <v>1.37458990869633E-2</v>
      </c>
      <c r="G4693" s="34">
        <v>0.17156324912967699</v>
      </c>
      <c r="H4693" s="35">
        <v>1.0161072759898999</v>
      </c>
      <c r="I4693" s="34">
        <v>9.1513191688133502E-2</v>
      </c>
      <c r="J4693" s="34">
        <v>1.9715146720021701E-2</v>
      </c>
      <c r="K4693" s="36">
        <f>Inputs!$B$12*(1+$B4693)^4</f>
        <v>159920.42676129285</v>
      </c>
      <c r="L4693" s="36">
        <f t="shared" si="730"/>
        <v>18350.654838436069</v>
      </c>
      <c r="M4693" s="36">
        <f t="shared" si="731"/>
        <v>226134.41644373859</v>
      </c>
      <c r="N4693" s="37">
        <f>M4693/Inputs!$B$6</f>
        <v>344.71709823740639</v>
      </c>
      <c r="O4693" s="38">
        <f>IF(N4693&gt;Inputs!$B$4,1,0)</f>
        <v>0</v>
      </c>
      <c r="P4693" s="34">
        <f t="shared" si="732"/>
        <v>7.1798044968111804E-2</v>
      </c>
      <c r="Q4693" s="36">
        <f>Inputs!$B$12*(1+$B4693)^0*$C4693+Inputs!$B$29*(1+$D4693)^0*Inputs!$B$19+Inputs!$B$30*(1+$E4693)^0*Inputs!$B$20+Inputs!$B$31*(1+$F4693)^0*Inputs!$B$21+Inputs!$B$22*(1+Inputs!$B$23)^0</f>
        <v>13016.428423726535</v>
      </c>
      <c r="R4693" s="36">
        <f>Inputs!$B$12*(1+$B4693)^1*$C4693+Inputs!$B$29*(1+$D4693)^1*Inputs!$B$19+Inputs!$B$30*(1+$E4693)^1*Inputs!$B$20+Inputs!$B$31*(1+$F4693)^1*Inputs!$B$21+Inputs!$B$22*(1+Inputs!$B$23)^1</f>
        <v>14518.019675080293</v>
      </c>
      <c r="S4693" s="36">
        <f>Inputs!$B$12*(1+$B4693)^2*$C4693+Inputs!$B$29*(1+$D4693)^2*Inputs!$B$19+Inputs!$B$30*(1+$E4693)^2*Inputs!$B$20+Inputs!$B$31*(1+$F4693)^2*Inputs!$B$21+Inputs!$B$22*(1+Inputs!$B$23)^2</f>
        <v>16406.166606980936</v>
      </c>
      <c r="T4693" s="36">
        <f>Inputs!$B$12*(1+$B4693)^3*$C4693+Inputs!$B$29*(1+$D4693)^3*Inputs!$B$19+Inputs!$B$30*(1+$E4693)^3*Inputs!$B$20+Inputs!$B$31*(1+$F4693)^3*Inputs!$B$21+Inputs!$B$22*(1+Inputs!$B$23)^3</f>
        <v>18787.860820091977</v>
      </c>
      <c r="U4693" s="36">
        <f>Inputs!$B$12*(1+$B4693)^4*$C4693+Inputs!$B$29*(1+$D4693)^4*Inputs!$B$19+Inputs!$B$30*(1+$E4693)^4*Inputs!$B$20+Inputs!$B$31*(1+$F4693)^4*Inputs!$B$21+Inputs!$B$22*(1+Inputs!$B$23)^4</f>
        <v>21799.806998213691</v>
      </c>
      <c r="V4693" s="35">
        <f>Inputs!$B$13/(Q4693*(1-$G4693))</f>
        <v>1.1740389745614275</v>
      </c>
      <c r="W4693" s="36">
        <f>Inputs!$B$13</f>
        <v>12660</v>
      </c>
      <c r="X4693" s="36">
        <f t="shared" si="733"/>
        <v>13645.601786746516</v>
      </c>
      <c r="Y4693" s="36">
        <f t="shared" si="734"/>
        <v>14883.655017236042</v>
      </c>
      <c r="Z4693" s="36">
        <f t="shared" si="735"/>
        <v>16429.791073989149</v>
      </c>
      <c r="AA4693" s="36">
        <f t="shared" si="736"/>
        <v>18350.654838436069</v>
      </c>
      <c r="AB4693" s="36">
        <f t="shared" si="737"/>
        <v>57916.258101273561</v>
      </c>
      <c r="AC4693" s="36">
        <f t="shared" si="738"/>
        <v>260626.04767713667</v>
      </c>
      <c r="AD4693" s="36">
        <f t="shared" si="739"/>
        <v>168218.15834246503</v>
      </c>
    </row>
    <row r="4694" spans="1:30" ht="14.25" customHeight="1" x14ac:dyDescent="0.25">
      <c r="A4694" s="16">
        <v>4678</v>
      </c>
      <c r="B4694" s="34">
        <v>0.21705867097665299</v>
      </c>
      <c r="C4694" s="34">
        <v>7.9919067807968994E-2</v>
      </c>
      <c r="D4694" s="34">
        <v>2.70692540671379E-2</v>
      </c>
      <c r="E4694" s="34">
        <v>4.0097781376057601E-2</v>
      </c>
      <c r="F4694" s="34">
        <v>7.7660379300706203E-3</v>
      </c>
      <c r="G4694" s="34">
        <v>0.18813998151946601</v>
      </c>
      <c r="H4694" s="35">
        <v>1.0025852300409801</v>
      </c>
      <c r="I4694" s="34">
        <v>9.36966070851077E-2</v>
      </c>
      <c r="J4694" s="34">
        <v>1.8800691884305502E-2</v>
      </c>
      <c r="K4694" s="36">
        <f>Inputs!$B$12*(1+$B4694)^4</f>
        <v>131642.86024840912</v>
      </c>
      <c r="L4694" s="36">
        <f t="shared" si="730"/>
        <v>15624.294105847666</v>
      </c>
      <c r="M4694" s="36">
        <f t="shared" si="731"/>
        <v>189346.43675929515</v>
      </c>
      <c r="N4694" s="37">
        <f>M4694/Inputs!$B$6</f>
        <v>288.63786091355968</v>
      </c>
      <c r="O4694" s="38">
        <f>IF(N4694&gt;Inputs!$B$4,1,0)</f>
        <v>0</v>
      </c>
      <c r="P4694" s="34">
        <f t="shared" si="732"/>
        <v>7.4895915200802202E-2</v>
      </c>
      <c r="Q4694" s="36">
        <f>Inputs!$B$12*(1+$B4694)^0*$C4694+Inputs!$B$29*(1+$D4694)^0*Inputs!$B$19+Inputs!$B$30*(1+$E4694)^0*Inputs!$B$20+Inputs!$B$31*(1+$F4694)^0*Inputs!$B$21+Inputs!$B$22*(1+Inputs!$B$23)^0</f>
        <v>12817.188095905061</v>
      </c>
      <c r="R4694" s="36">
        <f>Inputs!$B$12*(1+$B4694)^1*$C4694+Inputs!$B$29*(1+$D4694)^1*Inputs!$B$19+Inputs!$B$30*(1+$E4694)^1*Inputs!$B$20+Inputs!$B$31*(1+$F4694)^1*Inputs!$B$21+Inputs!$B$22*(1+Inputs!$B$23)^1</f>
        <v>14014.017485026099</v>
      </c>
      <c r="S4694" s="36">
        <f>Inputs!$B$12*(1+$B4694)^2*$C4694+Inputs!$B$29*(1+$D4694)^2*Inputs!$B$19+Inputs!$B$30*(1+$E4694)^2*Inputs!$B$20+Inputs!$B$31*(1+$F4694)^2*Inputs!$B$21+Inputs!$B$22*(1+Inputs!$B$23)^2</f>
        <v>15441.423054176845</v>
      </c>
      <c r="T4694" s="36">
        <f>Inputs!$B$12*(1+$B4694)^3*$C4694+Inputs!$B$29*(1+$D4694)^3*Inputs!$B$19+Inputs!$B$30*(1+$E4694)^3*Inputs!$B$20+Inputs!$B$31*(1+$F4694)^3*Inputs!$B$21+Inputs!$B$22*(1+Inputs!$B$23)^3</f>
        <v>17148.610126708722</v>
      </c>
      <c r="U4694" s="36">
        <f>Inputs!$B$12*(1+$B4694)^4*$C4694+Inputs!$B$29*(1+$D4694)^4*Inputs!$B$19+Inputs!$B$30*(1+$E4694)^4*Inputs!$B$20+Inputs!$B$31*(1+$F4694)^4*Inputs!$B$21+Inputs!$B$22*(1+Inputs!$B$23)^4</f>
        <v>19195.434571210433</v>
      </c>
      <c r="V4694" s="35">
        <f>Inputs!$B$13/(Q4694*(1-$G4694))</f>
        <v>1.2166335644924315</v>
      </c>
      <c r="W4694" s="36">
        <f>Inputs!$B$13</f>
        <v>12660</v>
      </c>
      <c r="X4694" s="36">
        <f t="shared" si="733"/>
        <v>13233.322174012606</v>
      </c>
      <c r="Y4694" s="36">
        <f t="shared" si="734"/>
        <v>13910.367443911911</v>
      </c>
      <c r="Z4694" s="36">
        <f t="shared" si="735"/>
        <v>14703.272933765204</v>
      </c>
      <c r="AA4694" s="36">
        <f t="shared" si="736"/>
        <v>15624.294105847666</v>
      </c>
      <c r="AB4694" s="36">
        <f t="shared" si="737"/>
        <v>53531.611132792306</v>
      </c>
      <c r="AC4694" s="36">
        <f t="shared" si="738"/>
        <v>212535.51148368881</v>
      </c>
      <c r="AD4694" s="36">
        <f t="shared" si="739"/>
        <v>135814.82562650283</v>
      </c>
    </row>
    <row r="4695" spans="1:30" ht="14.25" customHeight="1" x14ac:dyDescent="0.25">
      <c r="A4695" s="16">
        <v>4679</v>
      </c>
      <c r="B4695" s="34">
        <v>0.28357813829650802</v>
      </c>
      <c r="C4695" s="34">
        <v>6.2378769359070899E-2</v>
      </c>
      <c r="D4695" s="34">
        <v>3.3630526682564103E-2</v>
      </c>
      <c r="E4695" s="34">
        <v>3.2480590783331299E-2</v>
      </c>
      <c r="F4695" s="34">
        <v>1.02279831268895E-2</v>
      </c>
      <c r="G4695" s="34">
        <v>0.174444713460711</v>
      </c>
      <c r="H4695" s="35">
        <v>1.04069711119144</v>
      </c>
      <c r="I4695" s="34">
        <v>9.40228692008446E-2</v>
      </c>
      <c r="J4695" s="34">
        <v>2.9690694179160201E-2</v>
      </c>
      <c r="K4695" s="36">
        <f>Inputs!$B$12*(1+$B4695)^4</f>
        <v>162869.77521550126</v>
      </c>
      <c r="L4695" s="36">
        <f t="shared" si="730"/>
        <v>16228.980921310795</v>
      </c>
      <c r="M4695" s="36">
        <f t="shared" si="731"/>
        <v>220000.86718292563</v>
      </c>
      <c r="N4695" s="37">
        <f>M4695/Inputs!$B$6</f>
        <v>335.36717558372811</v>
      </c>
      <c r="O4695" s="38">
        <f>IF(N4695&gt;Inputs!$B$4,1,0)</f>
        <v>0</v>
      </c>
      <c r="P4695" s="34">
        <f t="shared" si="732"/>
        <v>6.4332175021684396E-2</v>
      </c>
      <c r="Q4695" s="36">
        <f>Inputs!$B$12*(1+$B4695)^0*$C4695+Inputs!$B$29*(1+$D4695)^0*Inputs!$B$19+Inputs!$B$30*(1+$E4695)^0*Inputs!$B$20+Inputs!$B$31*(1+$F4695)^0*Inputs!$B$21+Inputs!$B$22*(1+Inputs!$B$23)^0</f>
        <v>11764.770188971175</v>
      </c>
      <c r="R4695" s="36">
        <f>Inputs!$B$12*(1+$B4695)^1*$C4695+Inputs!$B$29*(1+$D4695)^1*Inputs!$B$19+Inputs!$B$30*(1+$E4695)^1*Inputs!$B$20+Inputs!$B$31*(1+$F4695)^1*Inputs!$B$21+Inputs!$B$22*(1+Inputs!$B$23)^1</f>
        <v>12995.760757603191</v>
      </c>
      <c r="S4695" s="36">
        <f>Inputs!$B$12*(1+$B4695)^2*$C4695+Inputs!$B$29*(1+$D4695)^2*Inputs!$B$19+Inputs!$B$30*(1+$E4695)^2*Inputs!$B$20+Inputs!$B$31*(1+$F4695)^2*Inputs!$B$21+Inputs!$B$22*(1+Inputs!$B$23)^2</f>
        <v>14532.509942252174</v>
      </c>
      <c r="T4695" s="36">
        <f>Inputs!$B$12*(1+$B4695)^3*$C4695+Inputs!$B$29*(1+$D4695)^3*Inputs!$B$19+Inputs!$B$30*(1+$E4695)^3*Inputs!$B$20+Inputs!$B$31*(1+$F4695)^3*Inputs!$B$21+Inputs!$B$22*(1+Inputs!$B$23)^3</f>
        <v>16460.522511046795</v>
      </c>
      <c r="U4695" s="36">
        <f>Inputs!$B$12*(1+$B4695)^4*$C4695+Inputs!$B$29*(1+$D4695)^4*Inputs!$B$19+Inputs!$B$30*(1+$E4695)^4*Inputs!$B$20+Inputs!$B$31*(1+$F4695)^4*Inputs!$B$21+Inputs!$B$22*(1+Inputs!$B$23)^4</f>
        <v>18889.511980681073</v>
      </c>
      <c r="V4695" s="35">
        <f>Inputs!$B$13/(Q4695*(1-$G4695))</f>
        <v>1.3034791679588247</v>
      </c>
      <c r="W4695" s="36">
        <f>Inputs!$B$13</f>
        <v>12660</v>
      </c>
      <c r="X4695" s="36">
        <f t="shared" si="733"/>
        <v>13279.83299915653</v>
      </c>
      <c r="Y4695" s="36">
        <f t="shared" si="734"/>
        <v>14061.999004840352</v>
      </c>
      <c r="Z4695" s="36">
        <f t="shared" si="735"/>
        <v>15034.848358640545</v>
      </c>
      <c r="AA4695" s="36">
        <f t="shared" si="736"/>
        <v>16228.980921310795</v>
      </c>
      <c r="AB4695" s="36">
        <f t="shared" si="737"/>
        <v>54256.873071400609</v>
      </c>
      <c r="AC4695" s="36">
        <f t="shared" si="738"/>
        <v>259758.52091200321</v>
      </c>
      <c r="AD4695" s="36">
        <f t="shared" si="739"/>
        <v>165743.99411152501</v>
      </c>
    </row>
    <row r="4696" spans="1:30" ht="14.25" customHeight="1" x14ac:dyDescent="0.25">
      <c r="A4696" s="16">
        <v>4680</v>
      </c>
      <c r="B4696" s="34">
        <v>0.35178220530761301</v>
      </c>
      <c r="C4696" s="34">
        <v>6.7180009662064999E-2</v>
      </c>
      <c r="D4696" s="34">
        <v>2.6928929838387999E-2</v>
      </c>
      <c r="E4696" s="34">
        <v>5.7479310948973301E-2</v>
      </c>
      <c r="F4696" s="34">
        <v>1.55528806597462E-2</v>
      </c>
      <c r="G4696" s="34">
        <v>0.16995644363901299</v>
      </c>
      <c r="H4696" s="35">
        <v>1.1025371269453399</v>
      </c>
      <c r="I4696" s="34">
        <v>0.104410232504052</v>
      </c>
      <c r="J4696" s="34">
        <v>2.83274092010471E-2</v>
      </c>
      <c r="K4696" s="36">
        <f>Inputs!$B$12*(1+$B4696)^4</f>
        <v>200344.83518818053</v>
      </c>
      <c r="L4696" s="36">
        <f t="shared" si="730"/>
        <v>20571.489016378808</v>
      </c>
      <c r="M4696" s="36">
        <f t="shared" si="731"/>
        <v>228138.66905371068</v>
      </c>
      <c r="N4696" s="37">
        <f>M4696/Inputs!$B$6</f>
        <v>347.77236136236382</v>
      </c>
      <c r="O4696" s="38">
        <f>IF(N4696&gt;Inputs!$B$4,1,0)</f>
        <v>0</v>
      </c>
      <c r="P4696" s="34">
        <f t="shared" si="732"/>
        <v>7.6082823303004893E-2</v>
      </c>
      <c r="Q4696" s="36">
        <f>Inputs!$B$12*(1+$B4696)^0*$C4696+Inputs!$B$29*(1+$D4696)^0*Inputs!$B$19+Inputs!$B$30*(1+$E4696)^0*Inputs!$B$20+Inputs!$B$31*(1+$F4696)^0*Inputs!$B$21+Inputs!$B$22*(1+Inputs!$B$23)^0</f>
        <v>12052.844607150822</v>
      </c>
      <c r="R4696" s="36">
        <f>Inputs!$B$12*(1+$B4696)^1*$C4696+Inputs!$B$29*(1+$D4696)^1*Inputs!$B$19+Inputs!$B$30*(1+$E4696)^1*Inputs!$B$20+Inputs!$B$31*(1+$F4696)^1*Inputs!$B$21+Inputs!$B$22*(1+Inputs!$B$23)^1</f>
        <v>13705.121850903397</v>
      </c>
      <c r="S4696" s="36">
        <f>Inputs!$B$12*(1+$B4696)^2*$C4696+Inputs!$B$29*(1+$D4696)^2*Inputs!$B$19+Inputs!$B$30*(1+$E4696)^2*Inputs!$B$20+Inputs!$B$31*(1+$F4696)^2*Inputs!$B$21+Inputs!$B$22*(1+Inputs!$B$23)^2</f>
        <v>15865.921141408915</v>
      </c>
      <c r="T4696" s="36">
        <f>Inputs!$B$12*(1+$B4696)^3*$C4696+Inputs!$B$29*(1+$D4696)^3*Inputs!$B$19+Inputs!$B$30*(1+$E4696)^3*Inputs!$B$20+Inputs!$B$31*(1+$F4696)^3*Inputs!$B$21+Inputs!$B$22*(1+Inputs!$B$23)^3</f>
        <v>18711.212550167445</v>
      </c>
      <c r="U4696" s="36">
        <f>Inputs!$B$12*(1+$B4696)^4*$C4696+Inputs!$B$29*(1+$D4696)^4*Inputs!$B$19+Inputs!$B$30*(1+$E4696)^4*Inputs!$B$20+Inputs!$B$31*(1+$F4696)^4*Inputs!$B$21+Inputs!$B$22*(1+Inputs!$B$23)^4</f>
        <v>22478.722336196985</v>
      </c>
      <c r="V4696" s="35">
        <f>Inputs!$B$13/(Q4696*(1-$G4696))</f>
        <v>1.2654449755824158</v>
      </c>
      <c r="W4696" s="36">
        <f>Inputs!$B$13</f>
        <v>12660</v>
      </c>
      <c r="X4696" s="36">
        <f t="shared" si="733"/>
        <v>13932.206063359246</v>
      </c>
      <c r="Y4696" s="36">
        <f t="shared" si="734"/>
        <v>15592.45839170742</v>
      </c>
      <c r="Z4696" s="36">
        <f t="shared" si="735"/>
        <v>17756.173370396111</v>
      </c>
      <c r="AA4696" s="36">
        <f t="shared" si="736"/>
        <v>20571.489016378808</v>
      </c>
      <c r="AB4696" s="36">
        <f t="shared" si="737"/>
        <v>58916.050587067723</v>
      </c>
      <c r="AC4696" s="36">
        <f t="shared" si="738"/>
        <v>278042.07421920326</v>
      </c>
      <c r="AD4696" s="36">
        <f t="shared" si="739"/>
        <v>169222.61846664295</v>
      </c>
    </row>
    <row r="4697" spans="1:30" ht="14.25" customHeight="1" x14ac:dyDescent="0.25">
      <c r="A4697" s="16">
        <v>4681</v>
      </c>
      <c r="B4697" s="34">
        <v>0.28027978406062498</v>
      </c>
      <c r="C4697" s="34">
        <v>7.24667041222328E-2</v>
      </c>
      <c r="D4697" s="34">
        <v>7.4531703870247198E-3</v>
      </c>
      <c r="E4697" s="34">
        <v>3.1492027636294301E-2</v>
      </c>
      <c r="F4697" s="34">
        <v>5.6649076653664697E-3</v>
      </c>
      <c r="G4697" s="34">
        <v>0.19744211824657801</v>
      </c>
      <c r="H4697" s="35">
        <v>0.97244644479895104</v>
      </c>
      <c r="I4697" s="34">
        <v>9.0864910845712105E-2</v>
      </c>
      <c r="J4697" s="34">
        <v>2.0782815619521201E-2</v>
      </c>
      <c r="K4697" s="36">
        <f>Inputs!$B$12*(1+$B4697)^4</f>
        <v>161202.13970618634</v>
      </c>
      <c r="L4697" s="36">
        <f t="shared" si="730"/>
        <v>15569.259421880908</v>
      </c>
      <c r="M4697" s="36">
        <f t="shared" si="731"/>
        <v>200434.77667623397</v>
      </c>
      <c r="N4697" s="37">
        <f>M4697/Inputs!$B$6</f>
        <v>305.54081810401522</v>
      </c>
      <c r="O4697" s="38">
        <f>IF(N4697&gt;Inputs!$B$4,1,0)</f>
        <v>0</v>
      </c>
      <c r="P4697" s="34">
        <f t="shared" si="732"/>
        <v>7.008209522619091E-2</v>
      </c>
      <c r="Q4697" s="36">
        <f>Inputs!$B$12*(1+$B4697)^0*$C4697+Inputs!$B$29*(1+$D4697)^0*Inputs!$B$19+Inputs!$B$30*(1+$E4697)^0*Inputs!$B$20+Inputs!$B$31*(1+$F4697)^0*Inputs!$B$21+Inputs!$B$22*(1+Inputs!$B$23)^0</f>
        <v>12370.046274760891</v>
      </c>
      <c r="R4697" s="36">
        <f>Inputs!$B$12*(1+$B4697)^1*$C4697+Inputs!$B$29*(1+$D4697)^1*Inputs!$B$19+Inputs!$B$30*(1+$E4697)^1*Inputs!$B$20+Inputs!$B$31*(1+$F4697)^1*Inputs!$B$21+Inputs!$B$22*(1+Inputs!$B$23)^1</f>
        <v>13648.910062616007</v>
      </c>
      <c r="S4697" s="36">
        <f>Inputs!$B$12*(1+$B4697)^2*$C4697+Inputs!$B$29*(1+$D4697)^2*Inputs!$B$19+Inputs!$B$30*(1+$E4697)^2*Inputs!$B$20+Inputs!$B$31*(1+$F4697)^2*Inputs!$B$21+Inputs!$B$22*(1+Inputs!$B$23)^2</f>
        <v>15270.08647594232</v>
      </c>
      <c r="T4697" s="36">
        <f>Inputs!$B$12*(1+$B4697)^3*$C4697+Inputs!$B$29*(1+$D4697)^3*Inputs!$B$19+Inputs!$B$30*(1+$E4697)^3*Inputs!$B$20+Inputs!$B$31*(1+$F4697)^3*Inputs!$B$21+Inputs!$B$22*(1+Inputs!$B$23)^3</f>
        <v>17329.327755862621</v>
      </c>
      <c r="U4697" s="36">
        <f>Inputs!$B$12*(1+$B4697)^4*$C4697+Inputs!$B$29*(1+$D4697)^4*Inputs!$B$19+Inputs!$B$30*(1+$E4697)^4*Inputs!$B$20+Inputs!$B$31*(1+$F4697)^4*Inputs!$B$21+Inputs!$B$22*(1+Inputs!$B$23)^4</f>
        <v>19949.218999864635</v>
      </c>
      <c r="V4697" s="35">
        <f>Inputs!$B$13/(Q4697*(1-$G4697))</f>
        <v>1.2752226479599111</v>
      </c>
      <c r="W4697" s="36">
        <f>Inputs!$B$13</f>
        <v>12660</v>
      </c>
      <c r="X4697" s="36">
        <f t="shared" si="733"/>
        <v>13139.684652091653</v>
      </c>
      <c r="Y4697" s="36">
        <f t="shared" si="734"/>
        <v>13772.736504767456</v>
      </c>
      <c r="Z4697" s="36">
        <f t="shared" si="735"/>
        <v>14577.316410552095</v>
      </c>
      <c r="AA4697" s="36">
        <f t="shared" si="736"/>
        <v>15569.259421880908</v>
      </c>
      <c r="AB4697" s="36">
        <f t="shared" si="737"/>
        <v>53630.277242717537</v>
      </c>
      <c r="AC4697" s="36">
        <f t="shared" si="738"/>
        <v>226774.50522111272</v>
      </c>
      <c r="AD4697" s="36">
        <f t="shared" si="739"/>
        <v>146804.49943351644</v>
      </c>
    </row>
    <row r="4698" spans="1:30" ht="14.25" customHeight="1" x14ac:dyDescent="0.25">
      <c r="A4698" s="16">
        <v>4682</v>
      </c>
      <c r="B4698" s="34">
        <v>0.536825840987743</v>
      </c>
      <c r="C4698" s="34">
        <v>4.7486594908580503E-2</v>
      </c>
      <c r="D4698" s="34">
        <v>2.00177119514971E-2</v>
      </c>
      <c r="E4698" s="34">
        <v>5.75409542114068E-2</v>
      </c>
      <c r="F4698" s="34">
        <v>1.4409176228548501E-2</v>
      </c>
      <c r="G4698" s="34">
        <v>0.18053780417412299</v>
      </c>
      <c r="H4698" s="35">
        <v>1.0341808773969201</v>
      </c>
      <c r="I4698" s="34">
        <v>9.4634810146569798E-2</v>
      </c>
      <c r="J4698" s="34">
        <v>2.1018252740564201E-2</v>
      </c>
      <c r="K4698" s="36">
        <f>Inputs!$B$12*(1+$B4698)^4</f>
        <v>334695.49581719586</v>
      </c>
      <c r="L4698" s="36">
        <f t="shared" si="730"/>
        <v>21012.629076553552</v>
      </c>
      <c r="M4698" s="36">
        <f t="shared" si="731"/>
        <v>245697.210091677</v>
      </c>
      <c r="N4698" s="37">
        <f>M4698/Inputs!$B$6</f>
        <v>374.53843001780029</v>
      </c>
      <c r="O4698" s="38">
        <f>IF(N4698&gt;Inputs!$B$4,1,0)</f>
        <v>0</v>
      </c>
      <c r="P4698" s="34">
        <f t="shared" si="732"/>
        <v>7.3616557406005589E-2</v>
      </c>
      <c r="Q4698" s="36">
        <f>Inputs!$B$12*(1+$B4698)^0*$C4698+Inputs!$B$29*(1+$D4698)^0*Inputs!$B$19+Inputs!$B$30*(1+$E4698)^0*Inputs!$B$20+Inputs!$B$31*(1+$F4698)^0*Inputs!$B$21+Inputs!$B$22*(1+Inputs!$B$23)^0</f>
        <v>10871.239721941751</v>
      </c>
      <c r="R4698" s="36">
        <f>Inputs!$B$12*(1+$B4698)^1*$C4698+Inputs!$B$29*(1+$D4698)^1*Inputs!$B$19+Inputs!$B$30*(1+$E4698)^1*Inputs!$B$20+Inputs!$B$31*(1+$F4698)^1*Inputs!$B$21+Inputs!$B$22*(1+Inputs!$B$23)^1</f>
        <v>12607.269406104342</v>
      </c>
      <c r="S4698" s="36">
        <f>Inputs!$B$12*(1+$B4698)^2*$C4698+Inputs!$B$29*(1+$D4698)^2*Inputs!$B$19+Inputs!$B$30*(1+$E4698)^2*Inputs!$B$20+Inputs!$B$31*(1+$F4698)^2*Inputs!$B$21+Inputs!$B$22*(1+Inputs!$B$23)^2</f>
        <v>15172.886353342728</v>
      </c>
      <c r="T4698" s="36">
        <f>Inputs!$B$12*(1+$B4698)^3*$C4698+Inputs!$B$29*(1+$D4698)^3*Inputs!$B$19+Inputs!$B$30*(1+$E4698)^3*Inputs!$B$20+Inputs!$B$31*(1+$F4698)^3*Inputs!$B$21+Inputs!$B$22*(1+Inputs!$B$23)^3</f>
        <v>19009.327327386272</v>
      </c>
      <c r="U4698" s="36">
        <f>Inputs!$B$12*(1+$B4698)^4*$C4698+Inputs!$B$29*(1+$D4698)^4*Inputs!$B$19+Inputs!$B$30*(1+$E4698)^4*Inputs!$B$20+Inputs!$B$31*(1+$F4698)^4*Inputs!$B$21+Inputs!$B$22*(1+Inputs!$B$23)^4</f>
        <v>24794.477914315095</v>
      </c>
      <c r="V4698" s="35">
        <f>Inputs!$B$13/(Q4698*(1-$G4698))</f>
        <v>1.4211035033795925</v>
      </c>
      <c r="W4698" s="36">
        <f>Inputs!$B$13</f>
        <v>12660</v>
      </c>
      <c r="X4698" s="36">
        <f t="shared" si="733"/>
        <v>13682.335156784939</v>
      </c>
      <c r="Y4698" s="36">
        <f t="shared" si="734"/>
        <v>15264.020247249327</v>
      </c>
      <c r="Z4698" s="36">
        <f t="shared" si="735"/>
        <v>17616.689728495905</v>
      </c>
      <c r="AA4698" s="36">
        <f t="shared" si="736"/>
        <v>21012.629076553552</v>
      </c>
      <c r="AB4698" s="36">
        <f t="shared" si="737"/>
        <v>60262.033793172566</v>
      </c>
      <c r="AC4698" s="36">
        <f t="shared" si="738"/>
        <v>291432.77791305759</v>
      </c>
      <c r="AD4698" s="36">
        <f t="shared" si="739"/>
        <v>185435.17629850443</v>
      </c>
    </row>
    <row r="4699" spans="1:30" ht="14.25" customHeight="1" x14ac:dyDescent="0.25">
      <c r="A4699" s="16">
        <v>4683</v>
      </c>
      <c r="B4699" s="34">
        <v>0.141664595353518</v>
      </c>
      <c r="C4699" s="34">
        <v>7.1867980914764901E-2</v>
      </c>
      <c r="D4699" s="34">
        <v>3.9923786363906699E-2</v>
      </c>
      <c r="E4699" s="34">
        <v>1.8715453787560399E-2</v>
      </c>
      <c r="F4699" s="34">
        <v>1.73429873912107E-2</v>
      </c>
      <c r="G4699" s="34">
        <v>0.18874170209725999</v>
      </c>
      <c r="H4699" s="35">
        <v>0.96426976701448797</v>
      </c>
      <c r="I4699" s="34">
        <v>0.10609407788325501</v>
      </c>
      <c r="J4699" s="34">
        <v>2.9213946963664299E-2</v>
      </c>
      <c r="K4699" s="36">
        <f>Inputs!$B$12*(1+$B4699)^4</f>
        <v>101930.78833618741</v>
      </c>
      <c r="L4699" s="36">
        <f t="shared" si="730"/>
        <v>12620.166034988248</v>
      </c>
      <c r="M4699" s="36">
        <f t="shared" si="731"/>
        <v>149310.66176336774</v>
      </c>
      <c r="N4699" s="37">
        <f>M4699/Inputs!$B$6</f>
        <v>227.60771610269472</v>
      </c>
      <c r="O4699" s="38">
        <f>IF(N4699&gt;Inputs!$B$4,1,0)</f>
        <v>0</v>
      </c>
      <c r="P4699" s="34">
        <f t="shared" si="732"/>
        <v>7.68801309195907E-2</v>
      </c>
      <c r="Q4699" s="36">
        <f>Inputs!$B$12*(1+$B4699)^0*$C4699+Inputs!$B$29*(1+$D4699)^0*Inputs!$B$19+Inputs!$B$30*(1+$E4699)^0*Inputs!$B$20+Inputs!$B$31*(1+$F4699)^0*Inputs!$B$21+Inputs!$B$22*(1+Inputs!$B$23)^0</f>
        <v>12334.122882312815</v>
      </c>
      <c r="R4699" s="36">
        <f>Inputs!$B$12*(1+$B4699)^1*$C4699+Inputs!$B$29*(1+$D4699)^1*Inputs!$B$19+Inputs!$B$30*(1+$E4699)^1*Inputs!$B$20+Inputs!$B$31*(1+$F4699)^1*Inputs!$B$21+Inputs!$B$22*(1+Inputs!$B$23)^1</f>
        <v>13132.94201094655</v>
      </c>
      <c r="S4699" s="36">
        <f>Inputs!$B$12*(1+$B4699)^2*$C4699+Inputs!$B$29*(1+$D4699)^2*Inputs!$B$19+Inputs!$B$30*(1+$E4699)^2*Inputs!$B$20+Inputs!$B$31*(1+$F4699)^2*Inputs!$B$21+Inputs!$B$22*(1+Inputs!$B$23)^2</f>
        <v>14023.72431703085</v>
      </c>
      <c r="T4699" s="36">
        <f>Inputs!$B$12*(1+$B4699)^3*$C4699+Inputs!$B$29*(1+$D4699)^3*Inputs!$B$19+Inputs!$B$30*(1+$E4699)^3*Inputs!$B$20+Inputs!$B$31*(1+$F4699)^3*Inputs!$B$21+Inputs!$B$22*(1+Inputs!$B$23)^3</f>
        <v>15018.917058568151</v>
      </c>
      <c r="U4699" s="36">
        <f>Inputs!$B$12*(1+$B4699)^4*$C4699+Inputs!$B$29*(1+$D4699)^4*Inputs!$B$19+Inputs!$B$30*(1+$E4699)^4*Inputs!$B$20+Inputs!$B$31*(1+$F4699)^4*Inputs!$B$21+Inputs!$B$22*(1+Inputs!$B$23)^4</f>
        <v>16132.711456362176</v>
      </c>
      <c r="V4699" s="35">
        <f>Inputs!$B$13/(Q4699*(1-$G4699))</f>
        <v>1.2652206828126513</v>
      </c>
      <c r="W4699" s="36">
        <f>Inputs!$B$13</f>
        <v>12660</v>
      </c>
      <c r="X4699" s="36">
        <f t="shared" si="733"/>
        <v>12678.32612379338</v>
      </c>
      <c r="Y4699" s="36">
        <f t="shared" si="734"/>
        <v>12682.303391273545</v>
      </c>
      <c r="Z4699" s="36">
        <f t="shared" si="735"/>
        <v>12665.58915478585</v>
      </c>
      <c r="AA4699" s="36">
        <f t="shared" si="736"/>
        <v>12620.166034988248</v>
      </c>
      <c r="AB4699" s="36">
        <f t="shared" si="737"/>
        <v>47264.592247367807</v>
      </c>
      <c r="AC4699" s="36">
        <f t="shared" si="738"/>
        <v>168949.3857625208</v>
      </c>
      <c r="AD4699" s="36">
        <f t="shared" si="739"/>
        <v>102046.06951599993</v>
      </c>
    </row>
    <row r="4700" spans="1:30" ht="14.25" customHeight="1" x14ac:dyDescent="0.25">
      <c r="A4700" s="16">
        <v>4684</v>
      </c>
      <c r="B4700" s="34">
        <v>0.39131312394871798</v>
      </c>
      <c r="C4700" s="34">
        <v>9.1962724359258202E-2</v>
      </c>
      <c r="D4700" s="34">
        <v>2.11496416459016E-2</v>
      </c>
      <c r="E4700" s="34">
        <v>6.5915983888556906E-2</v>
      </c>
      <c r="F4700" s="34">
        <v>-6.2870732056038003E-3</v>
      </c>
      <c r="G4700" s="34">
        <v>0.17277495822936301</v>
      </c>
      <c r="H4700" s="35">
        <v>1.0327234747807399</v>
      </c>
      <c r="I4700" s="34">
        <v>0.10213083561462601</v>
      </c>
      <c r="J4700" s="34">
        <v>2.14677626246868E-2</v>
      </c>
      <c r="K4700" s="36">
        <f>Inputs!$B$12*(1+$B4700)^4</f>
        <v>224828.19684915588</v>
      </c>
      <c r="L4700" s="36">
        <f t="shared" si="730"/>
        <v>25043.699838864239</v>
      </c>
      <c r="M4700" s="36">
        <f t="shared" si="731"/>
        <v>260352.54223867116</v>
      </c>
      <c r="N4700" s="37">
        <f>M4700/Inputs!$B$6</f>
        <v>396.878875363828</v>
      </c>
      <c r="O4700" s="38">
        <f>IF(N4700&gt;Inputs!$B$4,1,0)</f>
        <v>1</v>
      </c>
      <c r="P4700" s="34">
        <f t="shared" si="732"/>
        <v>8.0663072989939202E-2</v>
      </c>
      <c r="Q4700" s="36">
        <f>Inputs!$B$12*(1+$B4700)^0*$C4700+Inputs!$B$29*(1+$D4700)^0*Inputs!$B$19+Inputs!$B$30*(1+$E4700)^0*Inputs!$B$20+Inputs!$B$31*(1+$F4700)^0*Inputs!$B$21+Inputs!$B$22*(1+Inputs!$B$23)^0</f>
        <v>13539.807488982413</v>
      </c>
      <c r="R4700" s="36">
        <f>Inputs!$B$12*(1+$B4700)^1*$C4700+Inputs!$B$29*(1+$D4700)^1*Inputs!$B$19+Inputs!$B$30*(1+$E4700)^1*Inputs!$B$20+Inputs!$B$31*(1+$F4700)^1*Inputs!$B$21+Inputs!$B$22*(1+Inputs!$B$23)^1</f>
        <v>15836.845965432647</v>
      </c>
      <c r="S4700" s="36">
        <f>Inputs!$B$12*(1+$B4700)^2*$C4700+Inputs!$B$29*(1+$D4700)^2*Inputs!$B$19+Inputs!$B$30*(1+$E4700)^2*Inputs!$B$20+Inputs!$B$31*(1+$F4700)^2*Inputs!$B$21+Inputs!$B$22*(1+Inputs!$B$23)^2</f>
        <v>18989.288331014082</v>
      </c>
      <c r="T4700" s="36">
        <f>Inputs!$B$12*(1+$B4700)^3*$C4700+Inputs!$B$29*(1+$D4700)^3*Inputs!$B$19+Inputs!$B$30*(1+$E4700)^3*Inputs!$B$20+Inputs!$B$31*(1+$F4700)^3*Inputs!$B$21+Inputs!$B$22*(1+Inputs!$B$23)^3</f>
        <v>23328.447003780551</v>
      </c>
      <c r="U4700" s="36">
        <f>Inputs!$B$12*(1+$B4700)^4*$C4700+Inputs!$B$29*(1+$D4700)^4*Inputs!$B$19+Inputs!$B$30*(1+$E4700)^4*Inputs!$B$20+Inputs!$B$31*(1+$F4700)^4*Inputs!$B$21+Inputs!$B$22*(1+Inputs!$B$23)^4</f>
        <v>29315.058685689266</v>
      </c>
      <c r="V4700" s="35">
        <f>Inputs!$B$13/(Q4700*(1-$G4700))</f>
        <v>1.130309930655049</v>
      </c>
      <c r="W4700" s="36">
        <f>Inputs!$B$13</f>
        <v>12660</v>
      </c>
      <c r="X4700" s="36">
        <f t="shared" si="733"/>
        <v>14488.167328688682</v>
      </c>
      <c r="Y4700" s="36">
        <f t="shared" si="734"/>
        <v>16988.913014913967</v>
      </c>
      <c r="Z4700" s="36">
        <f t="shared" si="735"/>
        <v>20400.171911072743</v>
      </c>
      <c r="AA4700" s="36">
        <f t="shared" si="736"/>
        <v>25043.699838864239</v>
      </c>
      <c r="AB4700" s="36">
        <f t="shared" si="737"/>
        <v>65330.982709044052</v>
      </c>
      <c r="AC4700" s="36">
        <f t="shared" si="738"/>
        <v>317138.07934690942</v>
      </c>
      <c r="AD4700" s="36">
        <f t="shared" si="739"/>
        <v>195021.55952962709</v>
      </c>
    </row>
    <row r="4701" spans="1:30" ht="14.25" customHeight="1" x14ac:dyDescent="0.25">
      <c r="A4701" s="16">
        <v>4685</v>
      </c>
      <c r="B4701" s="34">
        <v>0.24930346286074501</v>
      </c>
      <c r="C4701" s="34">
        <v>0.103707108165447</v>
      </c>
      <c r="D4701" s="34">
        <v>4.1885933723106401E-2</v>
      </c>
      <c r="E4701" s="34">
        <v>1.9413097590513399E-2</v>
      </c>
      <c r="F4701" s="34">
        <v>7.1146231875161697E-3</v>
      </c>
      <c r="G4701" s="34">
        <v>0.18768756936345801</v>
      </c>
      <c r="H4701" s="35">
        <v>1.06293618174843</v>
      </c>
      <c r="I4701" s="34">
        <v>9.8883533849122907E-2</v>
      </c>
      <c r="J4701" s="34">
        <v>2.0366219251796099E-2</v>
      </c>
      <c r="K4701" s="36">
        <f>Inputs!$B$12*(1+$B4701)^4</f>
        <v>146158.1460193503</v>
      </c>
      <c r="L4701" s="36">
        <f t="shared" si="730"/>
        <v>20558.333653205194</v>
      </c>
      <c r="M4701" s="36">
        <f t="shared" si="731"/>
        <v>226945.11579678941</v>
      </c>
      <c r="N4701" s="37">
        <f>M4701/Inputs!$B$6</f>
        <v>345.95292042193506</v>
      </c>
      <c r="O4701" s="38">
        <f>IF(N4701&gt;Inputs!$B$4,1,0)</f>
        <v>0</v>
      </c>
      <c r="P4701" s="34">
        <f t="shared" si="732"/>
        <v>7.8517314597326804E-2</v>
      </c>
      <c r="Q4701" s="36">
        <f>Inputs!$B$12*(1+$B4701)^0*$C4701+Inputs!$B$29*(1+$D4701)^0*Inputs!$B$19+Inputs!$B$30*(1+$E4701)^0*Inputs!$B$20+Inputs!$B$31*(1+$F4701)^0*Inputs!$B$21+Inputs!$B$22*(1+Inputs!$B$23)^0</f>
        <v>14244.47051735374</v>
      </c>
      <c r="R4701" s="36">
        <f>Inputs!$B$12*(1+$B4701)^1*$C4701+Inputs!$B$29*(1+$D4701)^1*Inputs!$B$19+Inputs!$B$30*(1+$E4701)^1*Inputs!$B$20+Inputs!$B$31*(1+$F4701)^1*Inputs!$B$21+Inputs!$B$22*(1+Inputs!$B$23)^1</f>
        <v>15945.757471036108</v>
      </c>
      <c r="S4701" s="36">
        <f>Inputs!$B$12*(1+$B4701)^2*$C4701+Inputs!$B$29*(1+$D4701)^2*Inputs!$B$19+Inputs!$B$30*(1+$E4701)^2*Inputs!$B$20+Inputs!$B$31*(1+$F4701)^2*Inputs!$B$21+Inputs!$B$22*(1+Inputs!$B$23)^2</f>
        <v>18038.67405535467</v>
      </c>
      <c r="T4701" s="36">
        <f>Inputs!$B$12*(1+$B4701)^3*$C4701+Inputs!$B$29*(1+$D4701)^3*Inputs!$B$19+Inputs!$B$30*(1+$E4701)^3*Inputs!$B$20+Inputs!$B$31*(1+$F4701)^3*Inputs!$B$21+Inputs!$B$22*(1+Inputs!$B$23)^3</f>
        <v>20619.835600605082</v>
      </c>
      <c r="U4701" s="36">
        <f>Inputs!$B$12*(1+$B4701)^4*$C4701+Inputs!$B$29*(1+$D4701)^4*Inputs!$B$19+Inputs!$B$30*(1+$E4701)^4*Inputs!$B$20+Inputs!$B$31*(1+$F4701)^4*Inputs!$B$21+Inputs!$B$22*(1+Inputs!$B$23)^4</f>
        <v>23809.90269504286</v>
      </c>
      <c r="V4701" s="35">
        <f>Inputs!$B$13/(Q4701*(1-$G4701))</f>
        <v>1.0941183347594832</v>
      </c>
      <c r="W4701" s="36">
        <f>Inputs!$B$13</f>
        <v>12660</v>
      </c>
      <c r="X4701" s="36">
        <f t="shared" si="733"/>
        <v>14071.070755285495</v>
      </c>
      <c r="Y4701" s="36">
        <f t="shared" si="734"/>
        <v>15803.702158266531</v>
      </c>
      <c r="Z4701" s="36">
        <f t="shared" si="735"/>
        <v>17934.487316571554</v>
      </c>
      <c r="AA4701" s="36">
        <f t="shared" si="736"/>
        <v>20558.333653205194</v>
      </c>
      <c r="AB4701" s="36">
        <f t="shared" si="737"/>
        <v>60212.633545559249</v>
      </c>
      <c r="AC4701" s="36">
        <f t="shared" si="738"/>
        <v>267164.37376160768</v>
      </c>
      <c r="AD4701" s="36">
        <f t="shared" si="739"/>
        <v>166732.48225123016</v>
      </c>
    </row>
    <row r="4702" spans="1:30" ht="14.25" customHeight="1" x14ac:dyDescent="0.25">
      <c r="A4702" s="16">
        <v>4686</v>
      </c>
      <c r="B4702" s="34">
        <v>0.389434163456502</v>
      </c>
      <c r="C4702" s="34">
        <v>6.8806538731557496E-2</v>
      </c>
      <c r="D4702" s="34">
        <v>2.8990241224648002E-2</v>
      </c>
      <c r="E4702" s="34">
        <v>6.6881751761899602E-2</v>
      </c>
      <c r="F4702" s="34">
        <v>-6.2562986730811702E-3</v>
      </c>
      <c r="G4702" s="34">
        <v>0.18188473983780701</v>
      </c>
      <c r="H4702" s="35">
        <v>0.95571234119113202</v>
      </c>
      <c r="I4702" s="34">
        <v>9.6994212586947903E-2</v>
      </c>
      <c r="J4702" s="34">
        <v>3.07001750726048E-2</v>
      </c>
      <c r="K4702" s="36">
        <f>Inputs!$B$12*(1+$B4702)^4</f>
        <v>223616.13810711852</v>
      </c>
      <c r="L4702" s="36">
        <f t="shared" si="730"/>
        <v>18881.877586724371</v>
      </c>
      <c r="M4702" s="36">
        <f t="shared" si="731"/>
        <v>242287.36074406974</v>
      </c>
      <c r="N4702" s="37">
        <f>M4702/Inputs!$B$6</f>
        <v>369.34048893913069</v>
      </c>
      <c r="O4702" s="38">
        <f>IF(N4702&gt;Inputs!$B$4,1,0)</f>
        <v>0</v>
      </c>
      <c r="P4702" s="34">
        <f t="shared" si="732"/>
        <v>6.6294037514343096E-2</v>
      </c>
      <c r="Q4702" s="36">
        <f>Inputs!$B$12*(1+$B4702)^0*$C4702+Inputs!$B$29*(1+$D4702)^0*Inputs!$B$19+Inputs!$B$30*(1+$E4702)^0*Inputs!$B$20+Inputs!$B$31*(1+$F4702)^0*Inputs!$B$21+Inputs!$B$22*(1+Inputs!$B$23)^0</f>
        <v>12150.436351320372</v>
      </c>
      <c r="R4702" s="36">
        <f>Inputs!$B$12*(1+$B4702)^1*$C4702+Inputs!$B$29*(1+$D4702)^1*Inputs!$B$19+Inputs!$B$30*(1+$E4702)^1*Inputs!$B$20+Inputs!$B$31*(1+$F4702)^1*Inputs!$B$21+Inputs!$B$22*(1+Inputs!$B$23)^1</f>
        <v>13924.466511112638</v>
      </c>
      <c r="S4702" s="36">
        <f>Inputs!$B$12*(1+$B4702)^2*$C4702+Inputs!$B$29*(1+$D4702)^2*Inputs!$B$19+Inputs!$B$30*(1+$E4702)^2*Inputs!$B$20+Inputs!$B$31*(1+$F4702)^2*Inputs!$B$21+Inputs!$B$22*(1+Inputs!$B$23)^2</f>
        <v>16336.712506747492</v>
      </c>
      <c r="T4702" s="36">
        <f>Inputs!$B$12*(1+$B4702)^3*$C4702+Inputs!$B$29*(1+$D4702)^3*Inputs!$B$19+Inputs!$B$30*(1+$E4702)^3*Inputs!$B$20+Inputs!$B$31*(1+$F4702)^3*Inputs!$B$21+Inputs!$B$22*(1+Inputs!$B$23)^3</f>
        <v>19631.770260015801</v>
      </c>
      <c r="U4702" s="36">
        <f>Inputs!$B$12*(1+$B4702)^4*$C4702+Inputs!$B$29*(1+$D4702)^4*Inputs!$B$19+Inputs!$B$30*(1+$E4702)^4*Inputs!$B$20+Inputs!$B$31*(1+$F4702)^4*Inputs!$B$21+Inputs!$B$22*(1+Inputs!$B$23)^4</f>
        <v>24149.241246224497</v>
      </c>
      <c r="V4702" s="35">
        <f>Inputs!$B$13/(Q4702*(1-$G4702))</f>
        <v>1.2735832462068937</v>
      </c>
      <c r="W4702" s="36">
        <f>Inputs!$B$13</f>
        <v>12660</v>
      </c>
      <c r="X4702" s="36">
        <f t="shared" si="733"/>
        <v>13603.147321918304</v>
      </c>
      <c r="Y4702" s="36">
        <f t="shared" si="734"/>
        <v>14897.617542221771</v>
      </c>
      <c r="Z4702" s="36">
        <f t="shared" si="735"/>
        <v>16626.079685286139</v>
      </c>
      <c r="AA4702" s="36">
        <f t="shared" si="736"/>
        <v>18881.877586724371</v>
      </c>
      <c r="AB4702" s="36">
        <f t="shared" si="737"/>
        <v>57496.122339398717</v>
      </c>
      <c r="AC4702" s="36">
        <f t="shared" si="738"/>
        <v>293564.17656905693</v>
      </c>
      <c r="AD4702" s="36">
        <f t="shared" si="739"/>
        <v>184791.23840467102</v>
      </c>
    </row>
    <row r="4703" spans="1:30" ht="14.25" customHeight="1" x14ac:dyDescent="0.25">
      <c r="A4703" s="16">
        <v>4687</v>
      </c>
      <c r="B4703" s="34">
        <v>0.289085640730675</v>
      </c>
      <c r="C4703" s="34">
        <v>8.2669137833746201E-2</v>
      </c>
      <c r="D4703" s="34">
        <v>2.9176326824243998E-2</v>
      </c>
      <c r="E4703" s="34">
        <v>2.2439922799042701E-2</v>
      </c>
      <c r="F4703" s="34">
        <v>-1.6184173214141701E-2</v>
      </c>
      <c r="G4703" s="34">
        <v>0.16108777110744699</v>
      </c>
      <c r="H4703" s="35">
        <v>0.95476205446175999</v>
      </c>
      <c r="I4703" s="34">
        <v>0.10222336682187901</v>
      </c>
      <c r="J4703" s="34">
        <v>2.87558388461308E-2</v>
      </c>
      <c r="K4703" s="36">
        <f>Inputs!$B$12*(1+$B4703)^4</f>
        <v>165683.14642605663</v>
      </c>
      <c r="L4703" s="36">
        <f t="shared" si="730"/>
        <v>17445.192973326812</v>
      </c>
      <c r="M4703" s="36">
        <f t="shared" si="731"/>
        <v>204924.41147167675</v>
      </c>
      <c r="N4703" s="37">
        <f>M4703/Inputs!$B$6</f>
        <v>312.38477358487307</v>
      </c>
      <c r="O4703" s="38">
        <f>IF(N4703&gt;Inputs!$B$4,1,0)</f>
        <v>0</v>
      </c>
      <c r="P4703" s="34">
        <f t="shared" si="732"/>
        <v>7.3467527975748209E-2</v>
      </c>
      <c r="Q4703" s="36">
        <f>Inputs!$B$12*(1+$B4703)^0*$C4703+Inputs!$B$29*(1+$D4703)^0*Inputs!$B$19+Inputs!$B$30*(1+$E4703)^0*Inputs!$B$20+Inputs!$B$31*(1+$F4703)^0*Inputs!$B$21+Inputs!$B$22*(1+Inputs!$B$23)^0</f>
        <v>12982.192297451693</v>
      </c>
      <c r="R4703" s="36">
        <f>Inputs!$B$12*(1+$B4703)^1*$C4703+Inputs!$B$29*(1+$D4703)^1*Inputs!$B$19+Inputs!$B$30*(1+$E4703)^1*Inputs!$B$20+Inputs!$B$31*(1+$F4703)^1*Inputs!$B$21+Inputs!$B$22*(1+Inputs!$B$23)^1</f>
        <v>14426.640451750078</v>
      </c>
      <c r="S4703" s="36">
        <f>Inputs!$B$12*(1+$B4703)^2*$C4703+Inputs!$B$29*(1+$D4703)^2*Inputs!$B$19+Inputs!$B$30*(1+$E4703)^2*Inputs!$B$20+Inputs!$B$31*(1+$F4703)^2*Inputs!$B$21+Inputs!$B$22*(1+Inputs!$B$23)^2</f>
        <v>16288.794981042614</v>
      </c>
      <c r="T4703" s="36">
        <f>Inputs!$B$12*(1+$B4703)^3*$C4703+Inputs!$B$29*(1+$D4703)^3*Inputs!$B$19+Inputs!$B$30*(1+$E4703)^3*Inputs!$B$20+Inputs!$B$31*(1+$F4703)^3*Inputs!$B$21+Inputs!$B$22*(1+Inputs!$B$23)^3</f>
        <v>18688.517341002625</v>
      </c>
      <c r="U4703" s="36">
        <f>Inputs!$B$12*(1+$B4703)^4*$C4703+Inputs!$B$29*(1+$D4703)^4*Inputs!$B$19+Inputs!$B$30*(1+$E4703)^4*Inputs!$B$20+Inputs!$B$31*(1+$F4703)^4*Inputs!$B$21+Inputs!$B$22*(1+Inputs!$B$23)^4</f>
        <v>21780.312283989362</v>
      </c>
      <c r="V4703" s="35">
        <f>Inputs!$B$13/(Q4703*(1-$G4703))</f>
        <v>1.162436244499826</v>
      </c>
      <c r="W4703" s="36">
        <f>Inputs!$B$13</f>
        <v>12660</v>
      </c>
      <c r="X4703" s="36">
        <f t="shared" si="733"/>
        <v>13440.245981107411</v>
      </c>
      <c r="Y4703" s="36">
        <f t="shared" si="734"/>
        <v>14465.619022472774</v>
      </c>
      <c r="Z4703" s="36">
        <f t="shared" si="735"/>
        <v>15782.764386883551</v>
      </c>
      <c r="AA4703" s="36">
        <f t="shared" si="736"/>
        <v>17445.192973326812</v>
      </c>
      <c r="AB4703" s="36">
        <f t="shared" si="737"/>
        <v>54767.752889148112</v>
      </c>
      <c r="AC4703" s="36">
        <f t="shared" si="738"/>
        <v>244282.67325166767</v>
      </c>
      <c r="AD4703" s="36">
        <f t="shared" si="739"/>
        <v>150156.65858252865</v>
      </c>
    </row>
    <row r="4704" spans="1:30" ht="14.25" customHeight="1" x14ac:dyDescent="0.25">
      <c r="A4704" s="16">
        <v>4688</v>
      </c>
      <c r="B4704" s="34">
        <v>0.403752095338614</v>
      </c>
      <c r="C4704" s="34">
        <v>7.6002861084928694E-2</v>
      </c>
      <c r="D4704" s="34">
        <v>3.9675856416480401E-2</v>
      </c>
      <c r="E4704" s="34">
        <v>6.1111751991346198E-2</v>
      </c>
      <c r="F4704" s="34">
        <v>-9.6277620215961899E-3</v>
      </c>
      <c r="G4704" s="34">
        <v>0.19693592985115399</v>
      </c>
      <c r="H4704" s="35">
        <v>1.0898771368868201</v>
      </c>
      <c r="I4704" s="34">
        <v>0.105516547612447</v>
      </c>
      <c r="J4704" s="34">
        <v>2.3986495380088201E-2</v>
      </c>
      <c r="K4704" s="36">
        <f>Inputs!$B$12*(1+$B4704)^4</f>
        <v>232976.93125818728</v>
      </c>
      <c r="L4704" s="36">
        <f t="shared" si="730"/>
        <v>23191.021565823386</v>
      </c>
      <c r="M4704" s="36">
        <f t="shared" si="731"/>
        <v>238480.62516165702</v>
      </c>
      <c r="N4704" s="37">
        <f>M4704/Inputs!$B$6</f>
        <v>363.53753835618448</v>
      </c>
      <c r="O4704" s="38">
        <f>IF(N4704&gt;Inputs!$B$4,1,0)</f>
        <v>0</v>
      </c>
      <c r="P4704" s="34">
        <f t="shared" si="732"/>
        <v>8.1530052232358791E-2</v>
      </c>
      <c r="Q4704" s="36">
        <f>Inputs!$B$12*(1+$B4704)^0*$C4704+Inputs!$B$29*(1+$D4704)^0*Inputs!$B$19+Inputs!$B$30*(1+$E4704)^0*Inputs!$B$20+Inputs!$B$31*(1+$F4704)^0*Inputs!$B$21+Inputs!$B$22*(1+Inputs!$B$23)^0</f>
        <v>12582.215692522645</v>
      </c>
      <c r="R4704" s="36">
        <f>Inputs!$B$12*(1+$B4704)^1*$C4704+Inputs!$B$29*(1+$D4704)^1*Inputs!$B$19+Inputs!$B$30*(1+$E4704)^1*Inputs!$B$20+Inputs!$B$31*(1+$F4704)^1*Inputs!$B$21+Inputs!$B$22*(1+Inputs!$B$23)^1</f>
        <v>14595.237911438529</v>
      </c>
      <c r="S4704" s="36">
        <f>Inputs!$B$12*(1+$B4704)^2*$C4704+Inputs!$B$29*(1+$D4704)^2*Inputs!$B$19+Inputs!$B$30*(1+$E4704)^2*Inputs!$B$20+Inputs!$B$31*(1+$F4704)^2*Inputs!$B$21+Inputs!$B$22*(1+Inputs!$B$23)^2</f>
        <v>17364.556299671734</v>
      </c>
      <c r="T4704" s="36">
        <f>Inputs!$B$12*(1+$B4704)^3*$C4704+Inputs!$B$29*(1+$D4704)^3*Inputs!$B$19+Inputs!$B$30*(1+$E4704)^3*Inputs!$B$20+Inputs!$B$31*(1+$F4704)^3*Inputs!$B$21+Inputs!$B$22*(1+Inputs!$B$23)^3</f>
        <v>21191.024854532283</v>
      </c>
      <c r="U4704" s="36">
        <f>Inputs!$B$12*(1+$B4704)^4*$C4704+Inputs!$B$29*(1+$D4704)^4*Inputs!$B$19+Inputs!$B$30*(1+$E4704)^4*Inputs!$B$20+Inputs!$B$31*(1+$F4704)^4*Inputs!$B$21+Inputs!$B$22*(1+Inputs!$B$23)^4</f>
        <v>26496.721559377183</v>
      </c>
      <c r="V4704" s="35">
        <f>Inputs!$B$13/(Q4704*(1-$G4704))</f>
        <v>1.2529287772392643</v>
      </c>
      <c r="W4704" s="36">
        <f>Inputs!$B$13</f>
        <v>12660</v>
      </c>
      <c r="X4704" s="36">
        <f t="shared" si="733"/>
        <v>14207.688442427443</v>
      </c>
      <c r="Y4704" s="36">
        <f t="shared" si="734"/>
        <v>16335.039999827473</v>
      </c>
      <c r="Z4704" s="36">
        <f t="shared" si="735"/>
        <v>19240.950417282504</v>
      </c>
      <c r="AA4704" s="36">
        <f t="shared" si="736"/>
        <v>23191.021565823386</v>
      </c>
      <c r="AB4704" s="36">
        <f t="shared" si="737"/>
        <v>62092.17253156373</v>
      </c>
      <c r="AC4704" s="36">
        <f t="shared" si="738"/>
        <v>291270.42418410687</v>
      </c>
      <c r="AD4704" s="36">
        <f t="shared" si="739"/>
        <v>176388.45263009329</v>
      </c>
    </row>
    <row r="4705" spans="1:30" ht="14.25" customHeight="1" x14ac:dyDescent="0.25">
      <c r="A4705" s="16">
        <v>4689</v>
      </c>
      <c r="B4705" s="34">
        <v>0.24977897568517601</v>
      </c>
      <c r="C4705" s="34">
        <v>8.0856263280632501E-2</v>
      </c>
      <c r="D4705" s="34">
        <v>2.6266486697474601E-2</v>
      </c>
      <c r="E4705" s="34">
        <v>5.8268219249661302E-2</v>
      </c>
      <c r="F4705" s="34">
        <v>1.5267878857668501E-2</v>
      </c>
      <c r="G4705" s="34">
        <v>0.18768519580069101</v>
      </c>
      <c r="H4705" s="35">
        <v>1.03541565318341</v>
      </c>
      <c r="I4705" s="34">
        <v>0.104663972477802</v>
      </c>
      <c r="J4705" s="34">
        <v>2.6351773332542499E-2</v>
      </c>
      <c r="K4705" s="36">
        <f>Inputs!$B$12*(1+$B4705)^4</f>
        <v>146380.79732829527</v>
      </c>
      <c r="L4705" s="36">
        <f t="shared" si="730"/>
        <v>17536.500371140777</v>
      </c>
      <c r="M4705" s="36">
        <f t="shared" si="731"/>
        <v>194568.46061182249</v>
      </c>
      <c r="N4705" s="37">
        <f>M4705/Inputs!$B$6</f>
        <v>296.59826312777818</v>
      </c>
      <c r="O4705" s="38">
        <f>IF(N4705&gt;Inputs!$B$4,1,0)</f>
        <v>0</v>
      </c>
      <c r="P4705" s="34">
        <f t="shared" si="732"/>
        <v>7.8312199145259498E-2</v>
      </c>
      <c r="Q4705" s="36">
        <f>Inputs!$B$12*(1+$B4705)^0*$C4705+Inputs!$B$29*(1+$D4705)^0*Inputs!$B$19+Inputs!$B$30*(1+$E4705)^0*Inputs!$B$20+Inputs!$B$31*(1+$F4705)^0*Inputs!$B$21+Inputs!$B$22*(1+Inputs!$B$23)^0</f>
        <v>12873.419824264871</v>
      </c>
      <c r="R4705" s="36">
        <f>Inputs!$B$12*(1+$B4705)^1*$C4705+Inputs!$B$29*(1+$D4705)^1*Inputs!$B$19+Inputs!$B$30*(1+$E4705)^1*Inputs!$B$20+Inputs!$B$31*(1+$F4705)^1*Inputs!$B$21+Inputs!$B$22*(1+Inputs!$B$23)^1</f>
        <v>14318.01376634663</v>
      </c>
      <c r="S4705" s="36">
        <f>Inputs!$B$12*(1+$B4705)^2*$C4705+Inputs!$B$29*(1+$D4705)^2*Inputs!$B$19+Inputs!$B$30*(1+$E4705)^2*Inputs!$B$20+Inputs!$B$31*(1+$F4705)^2*Inputs!$B$21+Inputs!$B$22*(1+Inputs!$B$23)^2</f>
        <v>16075.06370859532</v>
      </c>
      <c r="T4705" s="36">
        <f>Inputs!$B$12*(1+$B4705)^3*$C4705+Inputs!$B$29*(1+$D4705)^3*Inputs!$B$19+Inputs!$B$30*(1+$E4705)^3*Inputs!$B$20+Inputs!$B$31*(1+$F4705)^3*Inputs!$B$21+Inputs!$B$22*(1+Inputs!$B$23)^3</f>
        <v>18220.681885605074</v>
      </c>
      <c r="U4705" s="36">
        <f>Inputs!$B$12*(1+$B4705)^4*$C4705+Inputs!$B$29*(1+$D4705)^4*Inputs!$B$19+Inputs!$B$30*(1+$E4705)^4*Inputs!$B$20+Inputs!$B$31*(1+$F4705)^4*Inputs!$B$21+Inputs!$B$22*(1+Inputs!$B$23)^4</f>
        <v>20849.893180025247</v>
      </c>
      <c r="V4705" s="35">
        <f>Inputs!$B$13/(Q4705*(1-$G4705))</f>
        <v>1.2106410755934316</v>
      </c>
      <c r="W4705" s="36">
        <f>Inputs!$B$13</f>
        <v>12660</v>
      </c>
      <c r="X4705" s="36">
        <f t="shared" si="733"/>
        <v>13571.144890926247</v>
      </c>
      <c r="Y4705" s="36">
        <f t="shared" si="734"/>
        <v>14664.518115629393</v>
      </c>
      <c r="Z4705" s="36">
        <f t="shared" si="735"/>
        <v>15973.489016126969</v>
      </c>
      <c r="AA4705" s="36">
        <f t="shared" si="736"/>
        <v>17536.500371140777</v>
      </c>
      <c r="AB4705" s="36">
        <f t="shared" si="737"/>
        <v>54848.39042928259</v>
      </c>
      <c r="AC4705" s="36">
        <f t="shared" si="738"/>
        <v>229831.60287175566</v>
      </c>
      <c r="AD4705" s="36">
        <f t="shared" si="739"/>
        <v>139720.0701825399</v>
      </c>
    </row>
    <row r="4706" spans="1:30" ht="14.25" customHeight="1" x14ac:dyDescent="0.25">
      <c r="A4706" s="16">
        <v>4690</v>
      </c>
      <c r="B4706" s="34">
        <v>0.49827623684688999</v>
      </c>
      <c r="C4706" s="34">
        <v>6.4804633820589902E-2</v>
      </c>
      <c r="D4706" s="34">
        <v>2.0718712939617401E-2</v>
      </c>
      <c r="E4706" s="34">
        <v>4.6301138673550797E-2</v>
      </c>
      <c r="F4706" s="34">
        <v>-6.69432195679654E-3</v>
      </c>
      <c r="G4706" s="34">
        <v>0.21295181581537001</v>
      </c>
      <c r="H4706" s="35">
        <v>1.02574657889335</v>
      </c>
      <c r="I4706" s="34">
        <v>9.8366926042268502E-2</v>
      </c>
      <c r="J4706" s="34">
        <v>2.4277898048629599E-2</v>
      </c>
      <c r="K4706" s="36">
        <f>Inputs!$B$12*(1+$B4706)^4</f>
        <v>302356.15680374007</v>
      </c>
      <c r="L4706" s="36">
        <f t="shared" si="730"/>
        <v>22595.079823588745</v>
      </c>
      <c r="M4706" s="36">
        <f t="shared" si="731"/>
        <v>257343.6173260794</v>
      </c>
      <c r="N4706" s="37">
        <f>M4706/Inputs!$B$6</f>
        <v>392.29209958243814</v>
      </c>
      <c r="O4706" s="38">
        <f>IF(N4706&gt;Inputs!$B$4,1,0)</f>
        <v>0</v>
      </c>
      <c r="P4706" s="34">
        <f t="shared" si="732"/>
        <v>7.4089027993638895E-2</v>
      </c>
      <c r="Q4706" s="36">
        <f>Inputs!$B$12*(1+$B4706)^0*$C4706+Inputs!$B$29*(1+$D4706)^0*Inputs!$B$19+Inputs!$B$30*(1+$E4706)^0*Inputs!$B$20+Inputs!$B$31*(1+$F4706)^0*Inputs!$B$21+Inputs!$B$22*(1+Inputs!$B$23)^0</f>
        <v>11910.322056662317</v>
      </c>
      <c r="R4706" s="36">
        <f>Inputs!$B$12*(1+$B4706)^1*$C4706+Inputs!$B$29*(1+$D4706)^1*Inputs!$B$19+Inputs!$B$30*(1+$E4706)^1*Inputs!$B$20+Inputs!$B$31*(1+$F4706)^1*Inputs!$B$21+Inputs!$B$22*(1+Inputs!$B$23)^1</f>
        <v>13933.125036365034</v>
      </c>
      <c r="S4706" s="36">
        <f>Inputs!$B$12*(1+$B4706)^2*$C4706+Inputs!$B$29*(1+$D4706)^2*Inputs!$B$19+Inputs!$B$30*(1+$E4706)^2*Inputs!$B$20+Inputs!$B$31*(1+$F4706)^2*Inputs!$B$21+Inputs!$B$22*(1+Inputs!$B$23)^2</f>
        <v>16926.236505206227</v>
      </c>
      <c r="T4706" s="36">
        <f>Inputs!$B$12*(1+$B4706)^3*$C4706+Inputs!$B$29*(1+$D4706)^3*Inputs!$B$19+Inputs!$B$30*(1+$E4706)^3*Inputs!$B$20+Inputs!$B$31*(1+$F4706)^3*Inputs!$B$21+Inputs!$B$22*(1+Inputs!$B$23)^3</f>
        <v>21370.896733341833</v>
      </c>
      <c r="U4706" s="36">
        <f>Inputs!$B$12*(1+$B4706)^4*$C4706+Inputs!$B$29*(1+$D4706)^4*Inputs!$B$19+Inputs!$B$30*(1+$E4706)^4*Inputs!$B$20+Inputs!$B$31*(1+$F4706)^4*Inputs!$B$21+Inputs!$B$22*(1+Inputs!$B$23)^4</f>
        <v>27988.039713930499</v>
      </c>
      <c r="V4706" s="35">
        <f>Inputs!$B$13/(Q4706*(1-$G4706))</f>
        <v>1.3505444401516096</v>
      </c>
      <c r="W4706" s="36">
        <f>Inputs!$B$13</f>
        <v>12660</v>
      </c>
      <c r="X4706" s="36">
        <f t="shared" si="733"/>
        <v>13919.688732422683</v>
      </c>
      <c r="Y4706" s="36">
        <f t="shared" si="734"/>
        <v>15828.193726800084</v>
      </c>
      <c r="Z4706" s="36">
        <f t="shared" si="735"/>
        <v>18618.749961088484</v>
      </c>
      <c r="AA4706" s="36">
        <f t="shared" si="736"/>
        <v>22595.079823588745</v>
      </c>
      <c r="AB4706" s="36">
        <f t="shared" si="737"/>
        <v>61936.422832618991</v>
      </c>
      <c r="AC4706" s="36">
        <f t="shared" si="738"/>
        <v>312376.08988382918</v>
      </c>
      <c r="AD4706" s="36">
        <f t="shared" si="739"/>
        <v>195407.19449346041</v>
      </c>
    </row>
    <row r="4707" spans="1:30" ht="14.25" customHeight="1" x14ac:dyDescent="0.25">
      <c r="A4707" s="16">
        <v>4691</v>
      </c>
      <c r="B4707" s="34">
        <v>0.40290261661827798</v>
      </c>
      <c r="C4707" s="34">
        <v>7.8133902227572896E-2</v>
      </c>
      <c r="D4707" s="34">
        <v>1.37498464751931E-2</v>
      </c>
      <c r="E4707" s="34">
        <v>1.86931453765556E-2</v>
      </c>
      <c r="F4707" s="34">
        <v>2.5955513084209202E-2</v>
      </c>
      <c r="G4707" s="34">
        <v>0.202283576423333</v>
      </c>
      <c r="H4707" s="35">
        <v>1.0811908586969099</v>
      </c>
      <c r="I4707" s="34">
        <v>9.9898225083716194E-2</v>
      </c>
      <c r="J4707" s="34">
        <v>2.2408958880704301E-2</v>
      </c>
      <c r="K4707" s="36">
        <f>Inputs!$B$12*(1+$B4707)^4</f>
        <v>232413.50023058691</v>
      </c>
      <c r="L4707" s="36">
        <f t="shared" si="730"/>
        <v>23078.415056920287</v>
      </c>
      <c r="M4707" s="36">
        <f t="shared" si="731"/>
        <v>252074.28000374348</v>
      </c>
      <c r="N4707" s="37">
        <f>M4707/Inputs!$B$6</f>
        <v>384.25957317643821</v>
      </c>
      <c r="O4707" s="38">
        <f>IF(N4707&gt;Inputs!$B$4,1,0)</f>
        <v>0</v>
      </c>
      <c r="P4707" s="34">
        <f t="shared" si="732"/>
        <v>7.7489266203011886E-2</v>
      </c>
      <c r="Q4707" s="36">
        <f>Inputs!$B$12*(1+$B4707)^0*$C4707+Inputs!$B$29*(1+$D4707)^0*Inputs!$B$19+Inputs!$B$30*(1+$E4707)^0*Inputs!$B$20+Inputs!$B$31*(1+$F4707)^0*Inputs!$B$21+Inputs!$B$22*(1+Inputs!$B$23)^0</f>
        <v>12710.078161081296</v>
      </c>
      <c r="R4707" s="36">
        <f>Inputs!$B$12*(1+$B4707)^1*$C4707+Inputs!$B$29*(1+$D4707)^1*Inputs!$B$19+Inputs!$B$30*(1+$E4707)^1*Inputs!$B$20+Inputs!$B$31*(1+$F4707)^1*Inputs!$B$21+Inputs!$B$22*(1+Inputs!$B$23)^1</f>
        <v>14739.318324202919</v>
      </c>
      <c r="S4707" s="36">
        <f>Inputs!$B$12*(1+$B4707)^2*$C4707+Inputs!$B$29*(1+$D4707)^2*Inputs!$B$19+Inputs!$B$30*(1+$E4707)^2*Inputs!$B$20+Inputs!$B$31*(1+$F4707)^2*Inputs!$B$21+Inputs!$B$22*(1+Inputs!$B$23)^2</f>
        <v>17532.040657404847</v>
      </c>
      <c r="T4707" s="36">
        <f>Inputs!$B$12*(1+$B4707)^3*$C4707+Inputs!$B$29*(1+$D4707)^3*Inputs!$B$19+Inputs!$B$30*(1+$E4707)^3*Inputs!$B$20+Inputs!$B$31*(1+$F4707)^3*Inputs!$B$21+Inputs!$B$22*(1+Inputs!$B$23)^3</f>
        <v>21394.900273882209</v>
      </c>
      <c r="U4707" s="36">
        <f>Inputs!$B$12*(1+$B4707)^4*$C4707+Inputs!$B$29*(1+$D4707)^4*Inputs!$B$19+Inputs!$B$30*(1+$E4707)^4*Inputs!$B$20+Inputs!$B$31*(1+$F4707)^4*Inputs!$B$21+Inputs!$B$22*(1+Inputs!$B$23)^4</f>
        <v>26758.088208550038</v>
      </c>
      <c r="V4707" s="35">
        <f>Inputs!$B$13/(Q4707*(1-$G4707))</f>
        <v>1.2486391591175496</v>
      </c>
      <c r="W4707" s="36">
        <f>Inputs!$B$13</f>
        <v>12660</v>
      </c>
      <c r="X4707" s="36">
        <f t="shared" si="733"/>
        <v>14189.039132771977</v>
      </c>
      <c r="Y4707" s="36">
        <f t="shared" si="734"/>
        <v>16292.031587325324</v>
      </c>
      <c r="Z4707" s="36">
        <f t="shared" si="735"/>
        <v>19167.215543312024</v>
      </c>
      <c r="AA4707" s="36">
        <f t="shared" si="736"/>
        <v>23078.415056920287</v>
      </c>
      <c r="AB4707" s="36">
        <f t="shared" si="737"/>
        <v>62915.470676174256</v>
      </c>
      <c r="AC4707" s="36">
        <f t="shared" si="738"/>
        <v>304501.24858771107</v>
      </c>
      <c r="AD4707" s="36">
        <f t="shared" si="739"/>
        <v>189158.80932756921</v>
      </c>
    </row>
    <row r="4708" spans="1:30" ht="14.25" customHeight="1" x14ac:dyDescent="0.25">
      <c r="A4708" s="16">
        <v>4692</v>
      </c>
      <c r="B4708" s="34">
        <v>0.33992257254594299</v>
      </c>
      <c r="C4708" s="34">
        <v>7.6859748458711699E-2</v>
      </c>
      <c r="D4708" s="34">
        <v>3.5698513977614102E-2</v>
      </c>
      <c r="E4708" s="34">
        <v>4.7430073057418802E-2</v>
      </c>
      <c r="F4708" s="34">
        <v>2.1004372097155801E-2</v>
      </c>
      <c r="G4708" s="34">
        <v>0.18858112565593799</v>
      </c>
      <c r="H4708" s="35">
        <v>0.96176043053357496</v>
      </c>
      <c r="I4708" s="34">
        <v>0.100820667045617</v>
      </c>
      <c r="J4708" s="34">
        <v>3.3375331739648802E-2</v>
      </c>
      <c r="K4708" s="36">
        <f>Inputs!$B$12*(1+$B4708)^4</f>
        <v>193406.05383346157</v>
      </c>
      <c r="L4708" s="36">
        <f t="shared" si="730"/>
        <v>18727.732810241494</v>
      </c>
      <c r="M4708" s="36">
        <f t="shared" si="731"/>
        <v>234483.29534314177</v>
      </c>
      <c r="N4708" s="37">
        <f>M4708/Inputs!$B$6</f>
        <v>357.44404777917953</v>
      </c>
      <c r="O4708" s="38">
        <f>IF(N4708&gt;Inputs!$B$4,1,0)</f>
        <v>0</v>
      </c>
      <c r="P4708" s="34">
        <f t="shared" si="732"/>
        <v>6.744533530596819E-2</v>
      </c>
      <c r="Q4708" s="36">
        <f>Inputs!$B$12*(1+$B4708)^0*$C4708+Inputs!$B$29*(1+$D4708)^0*Inputs!$B$19+Inputs!$B$30*(1+$E4708)^0*Inputs!$B$20+Inputs!$B$31*(1+$F4708)^0*Inputs!$B$21+Inputs!$B$22*(1+Inputs!$B$23)^0</f>
        <v>12633.628934949622</v>
      </c>
      <c r="R4708" s="36">
        <f>Inputs!$B$12*(1+$B4708)^1*$C4708+Inputs!$B$29*(1+$D4708)^1*Inputs!$B$19+Inputs!$B$30*(1+$E4708)^1*Inputs!$B$20+Inputs!$B$31*(1+$F4708)^1*Inputs!$B$21+Inputs!$B$22*(1+Inputs!$B$23)^1</f>
        <v>14463.828726497668</v>
      </c>
      <c r="S4708" s="36">
        <f>Inputs!$B$12*(1+$B4708)^2*$C4708+Inputs!$B$29*(1+$D4708)^2*Inputs!$B$19+Inputs!$B$30*(1+$E4708)^2*Inputs!$B$20+Inputs!$B$31*(1+$F4708)^2*Inputs!$B$21+Inputs!$B$22*(1+Inputs!$B$23)^2</f>
        <v>16836.657162579995</v>
      </c>
      <c r="T4708" s="36">
        <f>Inputs!$B$12*(1+$B4708)^3*$C4708+Inputs!$B$29*(1+$D4708)^3*Inputs!$B$19+Inputs!$B$30*(1+$E4708)^3*Inputs!$B$20+Inputs!$B$31*(1+$F4708)^3*Inputs!$B$21+Inputs!$B$22*(1+Inputs!$B$23)^3</f>
        <v>19933.641818469201</v>
      </c>
      <c r="U4708" s="36">
        <f>Inputs!$B$12*(1+$B4708)^4*$C4708+Inputs!$B$29*(1+$D4708)^4*Inputs!$B$19+Inputs!$B$30*(1+$E4708)^4*Inputs!$B$20+Inputs!$B$31*(1+$F4708)^4*Inputs!$B$21+Inputs!$B$22*(1+Inputs!$B$23)^4</f>
        <v>23997.89749876118</v>
      </c>
      <c r="V4708" s="35">
        <f>Inputs!$B$13/(Q4708*(1-$G4708))</f>
        <v>1.2349815887210724</v>
      </c>
      <c r="W4708" s="36">
        <f>Inputs!$B$13</f>
        <v>12660</v>
      </c>
      <c r="X4708" s="36">
        <f t="shared" si="733"/>
        <v>13692.373943882503</v>
      </c>
      <c r="Y4708" s="36">
        <f t="shared" si="734"/>
        <v>15005.48495825497</v>
      </c>
      <c r="Z4708" s="36">
        <f t="shared" si="735"/>
        <v>16660.832193721122</v>
      </c>
      <c r="AA4708" s="36">
        <f t="shared" si="736"/>
        <v>18727.732810241494</v>
      </c>
      <c r="AB4708" s="36">
        <f t="shared" si="737"/>
        <v>56979.14827263898</v>
      </c>
      <c r="AC4708" s="36">
        <f t="shared" si="738"/>
        <v>286940.18671150849</v>
      </c>
      <c r="AD4708" s="36">
        <f t="shared" si="739"/>
        <v>177504.1470705028</v>
      </c>
    </row>
    <row r="4709" spans="1:30" ht="14.25" customHeight="1" x14ac:dyDescent="0.25">
      <c r="A4709" s="16">
        <v>4693</v>
      </c>
      <c r="B4709" s="34">
        <v>0.40583007815052102</v>
      </c>
      <c r="C4709" s="34">
        <v>8.0606742409892698E-2</v>
      </c>
      <c r="D4709" s="34">
        <v>2.9084301119799798E-2</v>
      </c>
      <c r="E4709" s="34">
        <v>4.7288686640784498E-2</v>
      </c>
      <c r="F4709" s="34">
        <v>-1.56967025523631E-2</v>
      </c>
      <c r="G4709" s="34">
        <v>0.16016577805585799</v>
      </c>
      <c r="H4709" s="35">
        <v>1.1205467016530899</v>
      </c>
      <c r="I4709" s="34">
        <v>0.101544543964291</v>
      </c>
      <c r="J4709" s="34">
        <v>2.5467315754273901E-2</v>
      </c>
      <c r="K4709" s="36">
        <f>Inputs!$B$12*(1+$B4709)^4</f>
        <v>234359.50612979135</v>
      </c>
      <c r="L4709" s="36">
        <f t="shared" si="730"/>
        <v>25651.797235922797</v>
      </c>
      <c r="M4709" s="36">
        <f t="shared" si="731"/>
        <v>279268.14889781165</v>
      </c>
      <c r="N4709" s="37">
        <f>M4709/Inputs!$B$6</f>
        <v>425.71364161251779</v>
      </c>
      <c r="O4709" s="38">
        <f>IF(N4709&gt;Inputs!$B$4,1,0)</f>
        <v>1</v>
      </c>
      <c r="P4709" s="34">
        <f t="shared" si="732"/>
        <v>7.6077228210017098E-2</v>
      </c>
      <c r="Q4709" s="36">
        <f>Inputs!$B$12*(1+$B4709)^0*$C4709+Inputs!$B$29*(1+$D4709)^0*Inputs!$B$19+Inputs!$B$30*(1+$E4709)^0*Inputs!$B$20+Inputs!$B$31*(1+$F4709)^0*Inputs!$B$21+Inputs!$B$22*(1+Inputs!$B$23)^0</f>
        <v>12858.448572020483</v>
      </c>
      <c r="R4709" s="36">
        <f>Inputs!$B$12*(1+$B4709)^1*$C4709+Inputs!$B$29*(1+$D4709)^1*Inputs!$B$19+Inputs!$B$30*(1+$E4709)^1*Inputs!$B$20+Inputs!$B$31*(1+$F4709)^1*Inputs!$B$21+Inputs!$B$22*(1+Inputs!$B$23)^1</f>
        <v>14896.02197010447</v>
      </c>
      <c r="S4709" s="36">
        <f>Inputs!$B$12*(1+$B4709)^2*$C4709+Inputs!$B$29*(1+$D4709)^2*Inputs!$B$19+Inputs!$B$30*(1+$E4709)^2*Inputs!$B$20+Inputs!$B$31*(1+$F4709)^2*Inputs!$B$21+Inputs!$B$22*(1+Inputs!$B$23)^2</f>
        <v>17737.587759934446</v>
      </c>
      <c r="T4709" s="36">
        <f>Inputs!$B$12*(1+$B4709)^3*$C4709+Inputs!$B$29*(1+$D4709)^3*Inputs!$B$19+Inputs!$B$30*(1+$E4709)^3*Inputs!$B$20+Inputs!$B$31*(1+$F4709)^3*Inputs!$B$21+Inputs!$B$22*(1+Inputs!$B$23)^3</f>
        <v>21706.675497784519</v>
      </c>
      <c r="U4709" s="36">
        <f>Inputs!$B$12*(1+$B4709)^4*$C4709+Inputs!$B$29*(1+$D4709)^4*Inputs!$B$19+Inputs!$B$30*(1+$E4709)^4*Inputs!$B$20+Inputs!$B$31*(1+$F4709)^4*Inputs!$B$21+Inputs!$B$22*(1+Inputs!$B$23)^4</f>
        <v>27258.017706702762</v>
      </c>
      <c r="V4709" s="35">
        <f>Inputs!$B$13/(Q4709*(1-$G4709))</f>
        <v>1.1723345544626029</v>
      </c>
      <c r="W4709" s="36">
        <f>Inputs!$B$13</f>
        <v>12660</v>
      </c>
      <c r="X4709" s="36">
        <f t="shared" si="733"/>
        <v>14504.157915644719</v>
      </c>
      <c r="Y4709" s="36">
        <f t="shared" si="734"/>
        <v>17078.10553956014</v>
      </c>
      <c r="Z4709" s="36">
        <f t="shared" si="735"/>
        <v>20663.599629779183</v>
      </c>
      <c r="AA4709" s="36">
        <f t="shared" si="736"/>
        <v>25651.797235922797</v>
      </c>
      <c r="AB4709" s="36">
        <f t="shared" si="737"/>
        <v>66074.323939020236</v>
      </c>
      <c r="AC4709" s="36">
        <f t="shared" si="738"/>
        <v>345768.11320172495</v>
      </c>
      <c r="AD4709" s="36">
        <f t="shared" si="739"/>
        <v>213193.8249587914</v>
      </c>
    </row>
    <row r="4710" spans="1:30" ht="14.25" customHeight="1" x14ac:dyDescent="0.25">
      <c r="A4710" s="16">
        <v>4694</v>
      </c>
      <c r="B4710" s="34">
        <v>0.33894967998991299</v>
      </c>
      <c r="C4710" s="34">
        <v>6.5479098019413401E-2</v>
      </c>
      <c r="D4710" s="34">
        <v>4.1477915486107603E-2</v>
      </c>
      <c r="E4710" s="34">
        <v>4.4788537802813097E-2</v>
      </c>
      <c r="F4710" s="34">
        <v>1.46960359714525E-2</v>
      </c>
      <c r="G4710" s="34">
        <v>0.19849880036564899</v>
      </c>
      <c r="H4710" s="35">
        <v>1.0994722450469601</v>
      </c>
      <c r="I4710" s="34">
        <v>9.99950910834881E-2</v>
      </c>
      <c r="J4710" s="34">
        <v>2.6486059991154099E-2</v>
      </c>
      <c r="K4710" s="36">
        <f>Inputs!$B$12*(1+$B4710)^4</f>
        <v>192844.95133293967</v>
      </c>
      <c r="L4710" s="36">
        <f t="shared" si="730"/>
        <v>19118.296877434575</v>
      </c>
      <c r="M4710" s="36">
        <f t="shared" si="731"/>
        <v>223369.02881616872</v>
      </c>
      <c r="N4710" s="37">
        <f>M4710/Inputs!$B$6</f>
        <v>340.50156831733034</v>
      </c>
      <c r="O4710" s="38">
        <f>IF(N4710&gt;Inputs!$B$4,1,0)</f>
        <v>0</v>
      </c>
      <c r="P4710" s="34">
        <f t="shared" si="732"/>
        <v>7.3509031092334004E-2</v>
      </c>
      <c r="Q4710" s="36">
        <f>Inputs!$B$12*(1+$B4710)^0*$C4710+Inputs!$B$29*(1+$D4710)^0*Inputs!$B$19+Inputs!$B$30*(1+$E4710)^0*Inputs!$B$20+Inputs!$B$31*(1+$F4710)^0*Inputs!$B$21+Inputs!$B$22*(1+Inputs!$B$23)^0</f>
        <v>11950.789908591727</v>
      </c>
      <c r="R4710" s="36">
        <f>Inputs!$B$12*(1+$B4710)^1*$C4710+Inputs!$B$29*(1+$D4710)^1*Inputs!$B$19+Inputs!$B$30*(1+$E4710)^1*Inputs!$B$20+Inputs!$B$31*(1+$F4710)^1*Inputs!$B$21+Inputs!$B$22*(1+Inputs!$B$23)^1</f>
        <v>13529.020121476722</v>
      </c>
      <c r="S4710" s="36">
        <f>Inputs!$B$12*(1+$B4710)^2*$C4710+Inputs!$B$29*(1+$D4710)^2*Inputs!$B$19+Inputs!$B$30*(1+$E4710)^2*Inputs!$B$20+Inputs!$B$31*(1+$F4710)^2*Inputs!$B$21+Inputs!$B$22*(1+Inputs!$B$23)^2</f>
        <v>15568.227434564855</v>
      </c>
      <c r="T4710" s="36">
        <f>Inputs!$B$12*(1+$B4710)^3*$C4710+Inputs!$B$29*(1+$D4710)^3*Inputs!$B$19+Inputs!$B$30*(1+$E4710)^3*Inputs!$B$20+Inputs!$B$31*(1+$F4710)^3*Inputs!$B$21+Inputs!$B$22*(1+Inputs!$B$23)^3</f>
        <v>18221.813809850166</v>
      </c>
      <c r="U4710" s="36">
        <f>Inputs!$B$12*(1+$B4710)^4*$C4710+Inputs!$B$29*(1+$D4710)^4*Inputs!$B$19+Inputs!$B$30*(1+$E4710)^4*Inputs!$B$20+Inputs!$B$31*(1+$F4710)^4*Inputs!$B$21+Inputs!$B$22*(1+Inputs!$B$23)^4</f>
        <v>21695.054925522963</v>
      </c>
      <c r="V4710" s="35">
        <f>Inputs!$B$13/(Q4710*(1-$G4710))</f>
        <v>1.3217000830043211</v>
      </c>
      <c r="W4710" s="36">
        <f>Inputs!$B$13</f>
        <v>12660</v>
      </c>
      <c r="X4710" s="36">
        <f t="shared" si="733"/>
        <v>13729.455698802412</v>
      </c>
      <c r="Y4710" s="36">
        <f t="shared" si="734"/>
        <v>15105.637214772525</v>
      </c>
      <c r="Z4710" s="36">
        <f t="shared" si="735"/>
        <v>16868.977027041667</v>
      </c>
      <c r="AA4710" s="36">
        <f t="shared" si="736"/>
        <v>19118.296877434575</v>
      </c>
      <c r="AB4710" s="36">
        <f t="shared" si="737"/>
        <v>57598.308939746785</v>
      </c>
      <c r="AC4710" s="36">
        <f t="shared" si="738"/>
        <v>266969.44503062003</v>
      </c>
      <c r="AD4710" s="36">
        <f t="shared" si="739"/>
        <v>165770.71987642194</v>
      </c>
    </row>
    <row r="4711" spans="1:30" ht="14.25" customHeight="1" x14ac:dyDescent="0.25">
      <c r="A4711" s="16">
        <v>4695</v>
      </c>
      <c r="B4711" s="34">
        <v>0.35159367729123098</v>
      </c>
      <c r="C4711" s="34">
        <v>7.3507393773368804E-2</v>
      </c>
      <c r="D4711" s="34">
        <v>2.8702168479641899E-2</v>
      </c>
      <c r="E4711" s="34">
        <v>4.78794707398962E-2</v>
      </c>
      <c r="F4711" s="34">
        <v>-1.5360062893855801E-2</v>
      </c>
      <c r="G4711" s="34">
        <v>0.18752856020723299</v>
      </c>
      <c r="H4711" s="35">
        <v>1.03241606521844</v>
      </c>
      <c r="I4711" s="34">
        <v>9.1707255048577199E-2</v>
      </c>
      <c r="J4711" s="34">
        <v>2.4036244804214801E-2</v>
      </c>
      <c r="K4711" s="36">
        <f>Inputs!$B$12*(1+$B4711)^4</f>
        <v>200233.09318309432</v>
      </c>
      <c r="L4711" s="36">
        <f t="shared" si="730"/>
        <v>19370.438648795658</v>
      </c>
      <c r="M4711" s="36">
        <f t="shared" si="731"/>
        <v>248108.86106043085</v>
      </c>
      <c r="N4711" s="37">
        <f>M4711/Inputs!$B$6</f>
        <v>378.21472722626652</v>
      </c>
      <c r="O4711" s="38">
        <f>IF(N4711&gt;Inputs!$B$4,1,0)</f>
        <v>0</v>
      </c>
      <c r="P4711" s="34">
        <f t="shared" si="732"/>
        <v>6.7671010244362395E-2</v>
      </c>
      <c r="Q4711" s="36">
        <f>Inputs!$B$12*(1+$B4711)^0*$C4711+Inputs!$B$29*(1+$D4711)^0*Inputs!$B$19+Inputs!$B$30*(1+$E4711)^0*Inputs!$B$20+Inputs!$B$31*(1+$F4711)^0*Inputs!$B$21+Inputs!$B$22*(1+Inputs!$B$23)^0</f>
        <v>12432.487653829048</v>
      </c>
      <c r="R4711" s="36">
        <f>Inputs!$B$12*(1+$B4711)^1*$C4711+Inputs!$B$29*(1+$D4711)^1*Inputs!$B$19+Inputs!$B$30*(1+$E4711)^1*Inputs!$B$20+Inputs!$B$31*(1+$F4711)^1*Inputs!$B$21+Inputs!$B$22*(1+Inputs!$B$23)^1</f>
        <v>14059.728406314072</v>
      </c>
      <c r="S4711" s="36">
        <f>Inputs!$B$12*(1+$B4711)^2*$C4711+Inputs!$B$29*(1+$D4711)^2*Inputs!$B$19+Inputs!$B$30*(1+$E4711)^2*Inputs!$B$20+Inputs!$B$31*(1+$F4711)^2*Inputs!$B$21+Inputs!$B$22*(1+Inputs!$B$23)^2</f>
        <v>16239.646976630578</v>
      </c>
      <c r="T4711" s="36">
        <f>Inputs!$B$12*(1+$B4711)^3*$C4711+Inputs!$B$29*(1+$D4711)^3*Inputs!$B$19+Inputs!$B$30*(1+$E4711)^3*Inputs!$B$20+Inputs!$B$31*(1+$F4711)^3*Inputs!$B$21+Inputs!$B$22*(1+Inputs!$B$23)^3</f>
        <v>19164.211088604934</v>
      </c>
      <c r="U4711" s="36">
        <f>Inputs!$B$12*(1+$B4711)^4*$C4711+Inputs!$B$29*(1+$D4711)^4*Inputs!$B$19+Inputs!$B$30*(1+$E4711)^4*Inputs!$B$20+Inputs!$B$31*(1+$F4711)^4*Inputs!$B$21+Inputs!$B$22*(1+Inputs!$B$23)^4</f>
        <v>23092.800206717886</v>
      </c>
      <c r="V4711" s="35">
        <f>Inputs!$B$13/(Q4711*(1-$G4711))</f>
        <v>1.2533361481384142</v>
      </c>
      <c r="W4711" s="36">
        <f>Inputs!$B$13</f>
        <v>12660</v>
      </c>
      <c r="X4711" s="36">
        <f t="shared" si="733"/>
        <v>13686.119389032659</v>
      </c>
      <c r="Y4711" s="36">
        <f t="shared" si="734"/>
        <v>15079.39234004892</v>
      </c>
      <c r="Z4711" s="36">
        <f t="shared" si="735"/>
        <v>16935.056528899771</v>
      </c>
      <c r="AA4711" s="36">
        <f t="shared" si="736"/>
        <v>19370.438648795658</v>
      </c>
      <c r="AB4711" s="36">
        <f t="shared" si="737"/>
        <v>59083.036333620432</v>
      </c>
      <c r="AC4711" s="36">
        <f t="shared" si="738"/>
        <v>293124.50312910258</v>
      </c>
      <c r="AD4711" s="36">
        <f t="shared" si="739"/>
        <v>189025.82472681042</v>
      </c>
    </row>
    <row r="4712" spans="1:30" ht="14.25" customHeight="1" x14ac:dyDescent="0.25">
      <c r="A4712" s="16">
        <v>4696</v>
      </c>
      <c r="B4712" s="34">
        <v>0.28467523522532501</v>
      </c>
      <c r="C4712" s="34">
        <v>0.115096055842226</v>
      </c>
      <c r="D4712" s="34">
        <v>2.7325065694462899E-2</v>
      </c>
      <c r="E4712" s="34">
        <v>7.0550170852699101E-2</v>
      </c>
      <c r="F4712" s="34">
        <v>-4.8570442609558399E-3</v>
      </c>
      <c r="G4712" s="34">
        <v>0.204311988923145</v>
      </c>
      <c r="H4712" s="35">
        <v>1.04523028191436</v>
      </c>
      <c r="I4712" s="34">
        <v>0.10050487558306399</v>
      </c>
      <c r="J4712" s="34">
        <v>2.5007413531783301E-2</v>
      </c>
      <c r="K4712" s="36">
        <f>Inputs!$B$12*(1+$B4712)^4</f>
        <v>163427.32022778713</v>
      </c>
      <c r="L4712" s="36">
        <f t="shared" si="730"/>
        <v>22969.885282896961</v>
      </c>
      <c r="M4712" s="36">
        <f t="shared" si="731"/>
        <v>256528.43614251798</v>
      </c>
      <c r="N4712" s="37">
        <f>M4712/Inputs!$B$6</f>
        <v>391.04944533920423</v>
      </c>
      <c r="O4712" s="38">
        <f>IF(N4712&gt;Inputs!$B$4,1,0)</f>
        <v>0</v>
      </c>
      <c r="P4712" s="34">
        <f t="shared" si="732"/>
        <v>7.5497462051280689E-2</v>
      </c>
      <c r="Q4712" s="36">
        <f>Inputs!$B$12*(1+$B4712)^0*$C4712+Inputs!$B$29*(1+$D4712)^0*Inputs!$B$19+Inputs!$B$30*(1+$E4712)^0*Inputs!$B$20+Inputs!$B$31*(1+$F4712)^0*Inputs!$B$21+Inputs!$B$22*(1+Inputs!$B$23)^0</f>
        <v>14927.807377960482</v>
      </c>
      <c r="R4712" s="36">
        <f>Inputs!$B$12*(1+$B4712)^1*$C4712+Inputs!$B$29*(1+$D4712)^1*Inputs!$B$19+Inputs!$B$30*(1+$E4712)^1*Inputs!$B$20+Inputs!$B$31*(1+$F4712)^1*Inputs!$B$21+Inputs!$B$22*(1+Inputs!$B$23)^1</f>
        <v>17070.030825722257</v>
      </c>
      <c r="S4712" s="36">
        <f>Inputs!$B$12*(1+$B4712)^2*$C4712+Inputs!$B$29*(1+$D4712)^2*Inputs!$B$19+Inputs!$B$30*(1+$E4712)^2*Inputs!$B$20+Inputs!$B$31*(1+$F4712)^2*Inputs!$B$21+Inputs!$B$22*(1+Inputs!$B$23)^2</f>
        <v>19784.89145046028</v>
      </c>
      <c r="T4712" s="36">
        <f>Inputs!$B$12*(1+$B4712)^3*$C4712+Inputs!$B$29*(1+$D4712)^3*Inputs!$B$19+Inputs!$B$30*(1+$E4712)^3*Inputs!$B$20+Inputs!$B$31*(1+$F4712)^3*Inputs!$B$21+Inputs!$B$22*(1+Inputs!$B$23)^3</f>
        <v>23232.5919374964</v>
      </c>
      <c r="U4712" s="36">
        <f>Inputs!$B$12*(1+$B4712)^4*$C4712+Inputs!$B$29*(1+$D4712)^4*Inputs!$B$19+Inputs!$B$30*(1+$E4712)^4*Inputs!$B$20+Inputs!$B$31*(1+$F4712)^4*Inputs!$B$21+Inputs!$B$22*(1+Inputs!$B$23)^4</f>
        <v>27618.750602671684</v>
      </c>
      <c r="V4712" s="35">
        <f>Inputs!$B$13/(Q4712*(1-$G4712))</f>
        <v>1.0658470039583119</v>
      </c>
      <c r="W4712" s="36">
        <f>Inputs!$B$13</f>
        <v>12660</v>
      </c>
      <c r="X4712" s="36">
        <f t="shared" si="733"/>
        <v>14406.774227613098</v>
      </c>
      <c r="Y4712" s="36">
        <f t="shared" si="734"/>
        <v>16616.923619394765</v>
      </c>
      <c r="Z4712" s="36">
        <f t="shared" si="735"/>
        <v>19417.296746428816</v>
      </c>
      <c r="AA4712" s="36">
        <f t="shared" si="736"/>
        <v>22969.885282896961</v>
      </c>
      <c r="AB4712" s="36">
        <f t="shared" si="737"/>
        <v>63334.440138018719</v>
      </c>
      <c r="AC4712" s="36">
        <f t="shared" si="738"/>
        <v>311855.55200454051</v>
      </c>
      <c r="AD4712" s="36">
        <f t="shared" si="739"/>
        <v>193193.99600449926</v>
      </c>
    </row>
    <row r="4713" spans="1:30" ht="14.25" customHeight="1" x14ac:dyDescent="0.25">
      <c r="A4713" s="16">
        <v>4697</v>
      </c>
      <c r="B4713" s="34">
        <v>0.17463665113767701</v>
      </c>
      <c r="C4713" s="34">
        <v>0.10594907899667599</v>
      </c>
      <c r="D4713" s="34">
        <v>2.3193398874130699E-2</v>
      </c>
      <c r="E4713" s="34">
        <v>7.6453211796499096E-2</v>
      </c>
      <c r="F4713" s="34">
        <v>3.5801656850192098E-2</v>
      </c>
      <c r="G4713" s="34">
        <v>0.18890231243104</v>
      </c>
      <c r="H4713" s="35">
        <v>1.03378041652194</v>
      </c>
      <c r="I4713" s="34">
        <v>9.4878985961293294E-2</v>
      </c>
      <c r="J4713" s="34">
        <v>2.25857553926916E-2</v>
      </c>
      <c r="K4713" s="36">
        <f>Inputs!$B$12*(1+$B4713)^4</f>
        <v>114226.12415890615</v>
      </c>
      <c r="L4713" s="36">
        <f t="shared" si="730"/>
        <v>18190.771879035048</v>
      </c>
      <c r="M4713" s="36">
        <f t="shared" si="731"/>
        <v>221152.24477798189</v>
      </c>
      <c r="N4713" s="37">
        <f>M4713/Inputs!$B$6</f>
        <v>337.12232435667971</v>
      </c>
      <c r="O4713" s="38">
        <f>IF(N4713&gt;Inputs!$B$4,1,0)</f>
        <v>0</v>
      </c>
      <c r="P4713" s="34">
        <f t="shared" si="732"/>
        <v>7.2293230568601693E-2</v>
      </c>
      <c r="Q4713" s="36">
        <f>Inputs!$B$12*(1+$B4713)^0*$C4713+Inputs!$B$29*(1+$D4713)^0*Inputs!$B$19+Inputs!$B$30*(1+$E4713)^0*Inputs!$B$20+Inputs!$B$31*(1+$F4713)^0*Inputs!$B$21+Inputs!$B$22*(1+Inputs!$B$23)^0</f>
        <v>14378.988767227482</v>
      </c>
      <c r="R4713" s="36">
        <f>Inputs!$B$12*(1+$B4713)^1*$C4713+Inputs!$B$29*(1+$D4713)^1*Inputs!$B$19+Inputs!$B$30*(1+$E4713)^1*Inputs!$B$20+Inputs!$B$31*(1+$F4713)^1*Inputs!$B$21+Inputs!$B$22*(1+Inputs!$B$23)^1</f>
        <v>15850.146324162877</v>
      </c>
      <c r="S4713" s="36">
        <f>Inputs!$B$12*(1+$B4713)^2*$C4713+Inputs!$B$29*(1+$D4713)^2*Inputs!$B$19+Inputs!$B$30*(1+$E4713)^2*Inputs!$B$20+Inputs!$B$31*(1+$F4713)^2*Inputs!$B$21+Inputs!$B$22*(1+Inputs!$B$23)^2</f>
        <v>17535.339744081281</v>
      </c>
      <c r="T4713" s="36">
        <f>Inputs!$B$12*(1+$B4713)^3*$C4713+Inputs!$B$29*(1+$D4713)^3*Inputs!$B$19+Inputs!$B$30*(1+$E4713)^3*Inputs!$B$20+Inputs!$B$31*(1+$F4713)^3*Inputs!$B$21+Inputs!$B$22*(1+Inputs!$B$23)^3</f>
        <v>19469.734455551938</v>
      </c>
      <c r="U4713" s="36">
        <f>Inputs!$B$12*(1+$B4713)^4*$C4713+Inputs!$B$29*(1+$D4713)^4*Inputs!$B$19+Inputs!$B$30*(1+$E4713)^4*Inputs!$B$20+Inputs!$B$31*(1+$F4713)^4*Inputs!$B$21+Inputs!$B$22*(1+Inputs!$B$23)^4</f>
        <v>21694.500914865868</v>
      </c>
      <c r="V4713" s="35">
        <f>Inputs!$B$13/(Q4713*(1-$G4713))</f>
        <v>1.0855059242613121</v>
      </c>
      <c r="W4713" s="36">
        <f>Inputs!$B$13</f>
        <v>12660</v>
      </c>
      <c r="X4713" s="36">
        <f t="shared" si="733"/>
        <v>13789.03664761584</v>
      </c>
      <c r="Y4713" s="36">
        <f t="shared" si="734"/>
        <v>15071.170785802948</v>
      </c>
      <c r="Z4713" s="36">
        <f t="shared" si="735"/>
        <v>16529.522538020363</v>
      </c>
      <c r="AA4713" s="36">
        <f t="shared" si="736"/>
        <v>18190.771879035048</v>
      </c>
      <c r="AB4713" s="36">
        <f t="shared" si="737"/>
        <v>57612.757541999381</v>
      </c>
      <c r="AC4713" s="36">
        <f t="shared" si="738"/>
        <v>257307.96724386833</v>
      </c>
      <c r="AD4713" s="36">
        <f t="shared" si="739"/>
        <v>163539.48723598252</v>
      </c>
    </row>
    <row r="4714" spans="1:30" ht="14.25" customHeight="1" x14ac:dyDescent="0.25">
      <c r="A4714" s="16">
        <v>4698</v>
      </c>
      <c r="B4714" s="34">
        <v>0.23219050094140101</v>
      </c>
      <c r="C4714" s="34">
        <v>8.7528271414500106E-2</v>
      </c>
      <c r="D4714" s="34">
        <v>1.8946508155664E-2</v>
      </c>
      <c r="E4714" s="34">
        <v>4.3358333261276902E-2</v>
      </c>
      <c r="F4714" s="34">
        <v>1.09798112973938E-2</v>
      </c>
      <c r="G4714" s="34">
        <v>0.15220589001391599</v>
      </c>
      <c r="H4714" s="35">
        <v>1.10169109699418</v>
      </c>
      <c r="I4714" s="34">
        <v>9.2067504223252994E-2</v>
      </c>
      <c r="J4714" s="34">
        <v>2.4265858595875701E-2</v>
      </c>
      <c r="K4714" s="36">
        <f>Inputs!$B$12*(1+$B4714)^4</f>
        <v>138312.89648604914</v>
      </c>
      <c r="L4714" s="36">
        <f t="shared" si="730"/>
        <v>19392.669034994022</v>
      </c>
      <c r="M4714" s="36">
        <f t="shared" si="731"/>
        <v>248245.25767194084</v>
      </c>
      <c r="N4714" s="37">
        <f>M4714/Inputs!$B$6</f>
        <v>378.42264889015371</v>
      </c>
      <c r="O4714" s="38">
        <f>IF(N4714&gt;Inputs!$B$4,1,0)</f>
        <v>0</v>
      </c>
      <c r="P4714" s="34">
        <f t="shared" si="732"/>
        <v>6.7801645627377297E-2</v>
      </c>
      <c r="Q4714" s="36">
        <f>Inputs!$B$12*(1+$B4714)^0*$C4714+Inputs!$B$29*(1+$D4714)^0*Inputs!$B$19+Inputs!$B$30*(1+$E4714)^0*Inputs!$B$20+Inputs!$B$31*(1+$F4714)^0*Inputs!$B$21+Inputs!$B$22*(1+Inputs!$B$23)^0</f>
        <v>13273.740312296926</v>
      </c>
      <c r="R4714" s="36">
        <f>Inputs!$B$12*(1+$B4714)^1*$C4714+Inputs!$B$29*(1+$D4714)^1*Inputs!$B$19+Inputs!$B$30*(1+$E4714)^1*Inputs!$B$20+Inputs!$B$31*(1+$F4714)^1*Inputs!$B$21+Inputs!$B$22*(1+Inputs!$B$23)^1</f>
        <v>14645.029178933586</v>
      </c>
      <c r="S4714" s="36">
        <f>Inputs!$B$12*(1+$B4714)^2*$C4714+Inputs!$B$29*(1+$D4714)^2*Inputs!$B$19+Inputs!$B$30*(1+$E4714)^2*Inputs!$B$20+Inputs!$B$31*(1+$F4714)^2*Inputs!$B$21+Inputs!$B$22*(1+Inputs!$B$23)^2</f>
        <v>16303.827229006645</v>
      </c>
      <c r="T4714" s="36">
        <f>Inputs!$B$12*(1+$B4714)^3*$C4714+Inputs!$B$29*(1+$D4714)^3*Inputs!$B$19+Inputs!$B$30*(1+$E4714)^3*Inputs!$B$20+Inputs!$B$31*(1+$F4714)^3*Inputs!$B$21+Inputs!$B$22*(1+Inputs!$B$23)^3</f>
        <v>18316.045882451566</v>
      </c>
      <c r="U4714" s="36">
        <f>Inputs!$B$12*(1+$B4714)^4*$C4714+Inputs!$B$29*(1+$D4714)^4*Inputs!$B$19+Inputs!$B$30*(1+$E4714)^4*Inputs!$B$20+Inputs!$B$31*(1+$F4714)^4*Inputs!$B$21+Inputs!$B$22*(1+Inputs!$B$23)^4</f>
        <v>20762.868376485785</v>
      </c>
      <c r="V4714" s="35">
        <f>Inputs!$B$13/(Q4714*(1-$G4714))</f>
        <v>1.124993449887238</v>
      </c>
      <c r="W4714" s="36">
        <f>Inputs!$B$13</f>
        <v>12660</v>
      </c>
      <c r="X4714" s="36">
        <f t="shared" si="733"/>
        <v>13895.554011709164</v>
      </c>
      <c r="Y4714" s="36">
        <f t="shared" si="734"/>
        <v>15388.938319825706</v>
      </c>
      <c r="Z4714" s="36">
        <f t="shared" si="735"/>
        <v>17197.780259736504</v>
      </c>
      <c r="AA4714" s="36">
        <f t="shared" si="736"/>
        <v>19392.669034994022</v>
      </c>
      <c r="AB4714" s="36">
        <f t="shared" si="737"/>
        <v>59636.164985933086</v>
      </c>
      <c r="AC4714" s="36">
        <f t="shared" si="738"/>
        <v>292961.16068860306</v>
      </c>
      <c r="AD4714" s="36">
        <f t="shared" si="739"/>
        <v>188609.09268600776</v>
      </c>
    </row>
    <row r="4715" spans="1:30" ht="14.25" customHeight="1" x14ac:dyDescent="0.25">
      <c r="A4715" s="16">
        <v>4699</v>
      </c>
      <c r="B4715" s="34">
        <v>0.52603354806053704</v>
      </c>
      <c r="C4715" s="34">
        <v>4.6919331305622397E-2</v>
      </c>
      <c r="D4715" s="34">
        <v>4.2529639396029502E-2</v>
      </c>
      <c r="E4715" s="34">
        <v>2.3884570969511298E-2</v>
      </c>
      <c r="F4715" s="34">
        <v>-1.2440666459991701E-2</v>
      </c>
      <c r="G4715" s="34">
        <v>0.202790598046934</v>
      </c>
      <c r="H4715" s="35">
        <v>0.93612100836348999</v>
      </c>
      <c r="I4715" s="34">
        <v>9.0062912793448302E-2</v>
      </c>
      <c r="J4715" s="34">
        <v>2.6372261477506601E-2</v>
      </c>
      <c r="K4715" s="36">
        <f>Inputs!$B$12*(1+$B4715)^4</f>
        <v>325392.52732971014</v>
      </c>
      <c r="L4715" s="36">
        <f t="shared" si="730"/>
        <v>17632.262674725738</v>
      </c>
      <c r="M4715" s="36">
        <f t="shared" si="731"/>
        <v>240685.79083299651</v>
      </c>
      <c r="N4715" s="37">
        <f>M4715/Inputs!$B$6</f>
        <v>366.89907139176296</v>
      </c>
      <c r="O4715" s="38">
        <f>IF(N4715&gt;Inputs!$B$4,1,0)</f>
        <v>0</v>
      </c>
      <c r="P4715" s="34">
        <f t="shared" si="732"/>
        <v>6.3690651315941704E-2</v>
      </c>
      <c r="Q4715" s="36">
        <f>Inputs!$B$12*(1+$B4715)^0*$C4715+Inputs!$B$29*(1+$D4715)^0*Inputs!$B$19+Inputs!$B$30*(1+$E4715)^0*Inputs!$B$20+Inputs!$B$31*(1+$F4715)^0*Inputs!$B$21+Inputs!$B$22*(1+Inputs!$B$23)^0</f>
        <v>10837.203905764265</v>
      </c>
      <c r="R4715" s="36">
        <f>Inputs!$B$12*(1+$B4715)^1*$C4715+Inputs!$B$29*(1+$D4715)^1*Inputs!$B$19+Inputs!$B$30*(1+$E4715)^1*Inputs!$B$20+Inputs!$B$31*(1+$F4715)^1*Inputs!$B$21+Inputs!$B$22*(1+Inputs!$B$23)^1</f>
        <v>12393.183700988175</v>
      </c>
      <c r="S4715" s="36">
        <f>Inputs!$B$12*(1+$B4715)^2*$C4715+Inputs!$B$29*(1+$D4715)^2*Inputs!$B$19+Inputs!$B$30*(1+$E4715)^2*Inputs!$B$20+Inputs!$B$31*(1+$F4715)^2*Inputs!$B$21+Inputs!$B$22*(1+Inputs!$B$23)^2</f>
        <v>14734.177351482464</v>
      </c>
      <c r="T4715" s="36">
        <f>Inputs!$B$12*(1+$B4715)^3*$C4715+Inputs!$B$29*(1+$D4715)^3*Inputs!$B$19+Inputs!$B$30*(1+$E4715)^3*Inputs!$B$20+Inputs!$B$31*(1+$F4715)^3*Inputs!$B$21+Inputs!$B$22*(1+Inputs!$B$23)^3</f>
        <v>18270.175086948577</v>
      </c>
      <c r="U4715" s="36">
        <f>Inputs!$B$12*(1+$B4715)^4*$C4715+Inputs!$B$29*(1+$D4715)^4*Inputs!$B$19+Inputs!$B$30*(1+$E4715)^4*Inputs!$B$20+Inputs!$B$31*(1+$F4715)^4*Inputs!$B$21+Inputs!$B$22*(1+Inputs!$B$23)^4</f>
        <v>23626.731362698309</v>
      </c>
      <c r="V4715" s="35">
        <f>Inputs!$B$13/(Q4715*(1-$G4715))</f>
        <v>1.4653590433750541</v>
      </c>
      <c r="W4715" s="36">
        <f>Inputs!$B$13</f>
        <v>12660</v>
      </c>
      <c r="X4715" s="36">
        <f t="shared" si="733"/>
        <v>13170.479501436224</v>
      </c>
      <c r="Y4715" s="36">
        <f t="shared" si="734"/>
        <v>14104.162167730014</v>
      </c>
      <c r="Z4715" s="36">
        <f t="shared" si="735"/>
        <v>15561.856467442802</v>
      </c>
      <c r="AA4715" s="36">
        <f t="shared" si="736"/>
        <v>17632.262674725738</v>
      </c>
      <c r="AB4715" s="36">
        <f t="shared" si="737"/>
        <v>56065.49443689554</v>
      </c>
      <c r="AC4715" s="36">
        <f t="shared" si="738"/>
        <v>284143.19751027506</v>
      </c>
      <c r="AD4715" s="36">
        <f t="shared" si="739"/>
        <v>184620.29639610098</v>
      </c>
    </row>
    <row r="4716" spans="1:30" ht="14.25" customHeight="1" x14ac:dyDescent="0.25">
      <c r="A4716" s="16">
        <v>4700</v>
      </c>
      <c r="B4716" s="34">
        <v>0.24529788838407501</v>
      </c>
      <c r="C4716" s="34">
        <v>8.3781540875390997E-2</v>
      </c>
      <c r="D4716" s="34">
        <v>1.30912362939556E-2</v>
      </c>
      <c r="E4716" s="34">
        <v>2.6773043601412201E-2</v>
      </c>
      <c r="F4716" s="34">
        <v>2.5015734181748999E-2</v>
      </c>
      <c r="G4716" s="34">
        <v>0.20166442885893901</v>
      </c>
      <c r="H4716" s="35">
        <v>1.07839609093345</v>
      </c>
      <c r="I4716" s="34">
        <v>9.2751030816003693E-2</v>
      </c>
      <c r="J4716" s="34">
        <v>2.88701364719357E-2</v>
      </c>
      <c r="K4716" s="36">
        <f>Inputs!$B$12*(1+$B4716)^4</f>
        <v>144292.66581314337</v>
      </c>
      <c r="L4716" s="36">
        <f t="shared" si="730"/>
        <v>17861.745652166694</v>
      </c>
      <c r="M4716" s="36">
        <f t="shared" si="731"/>
        <v>241736.09842695511</v>
      </c>
      <c r="N4716" s="37">
        <f>M4716/Inputs!$B$6</f>
        <v>368.50015004109014</v>
      </c>
      <c r="O4716" s="38">
        <f>IF(N4716&gt;Inputs!$B$4,1,0)</f>
        <v>0</v>
      </c>
      <c r="P4716" s="34">
        <f t="shared" si="732"/>
        <v>6.388089434406799E-2</v>
      </c>
      <c r="Q4716" s="36">
        <f>Inputs!$B$12*(1+$B4716)^0*$C4716+Inputs!$B$29*(1+$D4716)^0*Inputs!$B$19+Inputs!$B$30*(1+$E4716)^0*Inputs!$B$20+Inputs!$B$31*(1+$F4716)^0*Inputs!$B$21+Inputs!$B$22*(1+Inputs!$B$23)^0</f>
        <v>13048.936479950382</v>
      </c>
      <c r="R4716" s="36">
        <f>Inputs!$B$12*(1+$B4716)^1*$C4716+Inputs!$B$29*(1+$D4716)^1*Inputs!$B$19+Inputs!$B$30*(1+$E4716)^1*Inputs!$B$20+Inputs!$B$31*(1+$F4716)^1*Inputs!$B$21+Inputs!$B$22*(1+Inputs!$B$23)^1</f>
        <v>14436.310800218671</v>
      </c>
      <c r="S4716" s="36">
        <f>Inputs!$B$12*(1+$B4716)^2*$C4716+Inputs!$B$29*(1+$D4716)^2*Inputs!$B$19+Inputs!$B$30*(1+$E4716)^2*Inputs!$B$20+Inputs!$B$31*(1+$F4716)^2*Inputs!$B$21+Inputs!$B$22*(1+Inputs!$B$23)^2</f>
        <v>16129.277397151807</v>
      </c>
      <c r="T4716" s="36">
        <f>Inputs!$B$12*(1+$B4716)^3*$C4716+Inputs!$B$29*(1+$D4716)^3*Inputs!$B$19+Inputs!$B$30*(1+$E4716)^3*Inputs!$B$20+Inputs!$B$31*(1+$F4716)^3*Inputs!$B$21+Inputs!$B$22*(1+Inputs!$B$23)^3</f>
        <v>18202.096484991875</v>
      </c>
      <c r="U4716" s="36">
        <f>Inputs!$B$12*(1+$B4716)^4*$C4716+Inputs!$B$29*(1+$D4716)^4*Inputs!$B$19+Inputs!$B$30*(1+$E4716)^4*Inputs!$B$20+Inputs!$B$31*(1+$F4716)^4*Inputs!$B$21+Inputs!$B$22*(1+Inputs!$B$23)^4</f>
        <v>20747.229713309669</v>
      </c>
      <c r="V4716" s="35">
        <f>Inputs!$B$13/(Q4716*(1-$G4716))</f>
        <v>1.2152709265710662</v>
      </c>
      <c r="W4716" s="36">
        <f>Inputs!$B$13</f>
        <v>12660</v>
      </c>
      <c r="X4716" s="36">
        <f t="shared" si="733"/>
        <v>13611.650934922895</v>
      </c>
      <c r="Y4716" s="36">
        <f t="shared" si="734"/>
        <v>14767.288700555724</v>
      </c>
      <c r="Z4716" s="36">
        <f t="shared" si="735"/>
        <v>16167.829666574102</v>
      </c>
      <c r="AA4716" s="36">
        <f t="shared" si="736"/>
        <v>17861.745652166694</v>
      </c>
      <c r="AB4716" s="36">
        <f t="shared" si="737"/>
        <v>57103.938363325127</v>
      </c>
      <c r="AC4716" s="36">
        <f t="shared" si="738"/>
        <v>287682.52034464962</v>
      </c>
      <c r="AD4716" s="36">
        <f t="shared" si="739"/>
        <v>184632.16006363</v>
      </c>
    </row>
    <row r="4717" spans="1:30" ht="14.25" customHeight="1" x14ac:dyDescent="0.25">
      <c r="A4717" s="16">
        <v>4701</v>
      </c>
      <c r="B4717" s="34">
        <v>0.233638838463404</v>
      </c>
      <c r="C4717" s="34">
        <v>9.9461427872960806E-2</v>
      </c>
      <c r="D4717" s="34">
        <v>4.6727091578443E-2</v>
      </c>
      <c r="E4717" s="34">
        <v>5.2017549466711201E-2</v>
      </c>
      <c r="F4717" s="34">
        <v>2.8865245649817899E-2</v>
      </c>
      <c r="G4717" s="34">
        <v>0.16544559418622401</v>
      </c>
      <c r="H4717" s="35">
        <v>1.01668182750398</v>
      </c>
      <c r="I4717" s="34">
        <v>9.6413469879569599E-2</v>
      </c>
      <c r="J4717" s="34">
        <v>2.8712417840498699E-2</v>
      </c>
      <c r="K4717" s="36">
        <f>Inputs!$B$12*(1+$B4717)^4</f>
        <v>138964.34520390691</v>
      </c>
      <c r="L4717" s="36">
        <f t="shared" si="730"/>
        <v>19790.448055400193</v>
      </c>
      <c r="M4717" s="36">
        <f t="shared" si="731"/>
        <v>249460.16343651334</v>
      </c>
      <c r="N4717" s="37">
        <f>M4717/Inputs!$B$6</f>
        <v>380.27463938492889</v>
      </c>
      <c r="O4717" s="38">
        <f>IF(N4717&gt;Inputs!$B$4,1,0)</f>
        <v>0</v>
      </c>
      <c r="P4717" s="34">
        <f t="shared" si="732"/>
        <v>6.7701052039070897E-2</v>
      </c>
      <c r="Q4717" s="36">
        <f>Inputs!$B$12*(1+$B4717)^0*$C4717+Inputs!$B$29*(1+$D4717)^0*Inputs!$B$19+Inputs!$B$30*(1+$E4717)^0*Inputs!$B$20+Inputs!$B$31*(1+$F4717)^0*Inputs!$B$21+Inputs!$B$22*(1+Inputs!$B$23)^0</f>
        <v>13989.729699804571</v>
      </c>
      <c r="R4717" s="36">
        <f>Inputs!$B$12*(1+$B4717)^1*$C4717+Inputs!$B$29*(1+$D4717)^1*Inputs!$B$19+Inputs!$B$30*(1+$E4717)^1*Inputs!$B$20+Inputs!$B$31*(1+$F4717)^1*Inputs!$B$21+Inputs!$B$22*(1+Inputs!$B$23)^1</f>
        <v>15730.003537388038</v>
      </c>
      <c r="S4717" s="36">
        <f>Inputs!$B$12*(1+$B4717)^2*$C4717+Inputs!$B$29*(1+$D4717)^2*Inputs!$B$19+Inputs!$B$30*(1+$E4717)^2*Inputs!$B$20+Inputs!$B$31*(1+$F4717)^2*Inputs!$B$21+Inputs!$B$22*(1+Inputs!$B$23)^2</f>
        <v>17811.721405835655</v>
      </c>
      <c r="T4717" s="36">
        <f>Inputs!$B$12*(1+$B4717)^3*$C4717+Inputs!$B$29*(1+$D4717)^3*Inputs!$B$19+Inputs!$B$30*(1+$E4717)^3*Inputs!$B$20+Inputs!$B$31*(1+$F4717)^3*Inputs!$B$21+Inputs!$B$22*(1+Inputs!$B$23)^3</f>
        <v>20311.729515079031</v>
      </c>
      <c r="U4717" s="36">
        <f>Inputs!$B$12*(1+$B4717)^4*$C4717+Inputs!$B$29*(1+$D4717)^4*Inputs!$B$19+Inputs!$B$30*(1+$E4717)^4*Inputs!$B$20+Inputs!$B$31*(1+$F4717)^4*Inputs!$B$21+Inputs!$B$22*(1+Inputs!$B$23)^4</f>
        <v>23324.691675482729</v>
      </c>
      <c r="V4717" s="35">
        <f>Inputs!$B$13/(Q4717*(1-$G4717))</f>
        <v>1.0843506097880384</v>
      </c>
      <c r="W4717" s="36">
        <f>Inputs!$B$13</f>
        <v>12660</v>
      </c>
      <c r="X4717" s="36">
        <f t="shared" si="733"/>
        <v>14012.778851316507</v>
      </c>
      <c r="Y4717" s="36">
        <f t="shared" si="734"/>
        <v>15615.766616122704</v>
      </c>
      <c r="Z4717" s="36">
        <f t="shared" si="735"/>
        <v>17520.78857319204</v>
      </c>
      <c r="AA4717" s="36">
        <f t="shared" si="736"/>
        <v>19790.448055400193</v>
      </c>
      <c r="AB4717" s="36">
        <f t="shared" si="737"/>
        <v>59666.206762365167</v>
      </c>
      <c r="AC4717" s="36">
        <f t="shared" si="738"/>
        <v>300714.37674954225</v>
      </c>
      <c r="AD4717" s="36">
        <f t="shared" si="739"/>
        <v>189793.95667414818</v>
      </c>
    </row>
    <row r="4718" spans="1:30" ht="14.25" customHeight="1" x14ac:dyDescent="0.25">
      <c r="A4718" s="16">
        <v>4702</v>
      </c>
      <c r="B4718" s="34">
        <v>0.26335203709226701</v>
      </c>
      <c r="C4718" s="34">
        <v>9.3017466764063306E-2</v>
      </c>
      <c r="D4718" s="34">
        <v>6.9596316157703999E-3</v>
      </c>
      <c r="E4718" s="34">
        <v>7.2893527191678298E-2</v>
      </c>
      <c r="F4718" s="34">
        <v>1.3935309392930501E-2</v>
      </c>
      <c r="G4718" s="34">
        <v>0.19443729288284101</v>
      </c>
      <c r="H4718" s="35">
        <v>1.10039889801044</v>
      </c>
      <c r="I4718" s="34">
        <v>9.2856189692614097E-2</v>
      </c>
      <c r="J4718" s="34">
        <v>1.6511249600972399E-2</v>
      </c>
      <c r="K4718" s="36">
        <f>Inputs!$B$12*(1+$B4718)^4</f>
        <v>152844.13915503543</v>
      </c>
      <c r="L4718" s="36">
        <f t="shared" si="730"/>
        <v>20491.079261082527</v>
      </c>
      <c r="M4718" s="36">
        <f t="shared" si="731"/>
        <v>236106.53849223378</v>
      </c>
      <c r="N4718" s="37">
        <f>M4718/Inputs!$B$6</f>
        <v>359.91850379913689</v>
      </c>
      <c r="O4718" s="38">
        <f>IF(N4718&gt;Inputs!$B$4,1,0)</f>
        <v>0</v>
      </c>
      <c r="P4718" s="34">
        <f t="shared" si="732"/>
        <v>7.6344940091641694E-2</v>
      </c>
      <c r="Q4718" s="36">
        <f>Inputs!$B$12*(1+$B4718)^0*$C4718+Inputs!$B$29*(1+$D4718)^0*Inputs!$B$19+Inputs!$B$30*(1+$E4718)^0*Inputs!$B$20+Inputs!$B$31*(1+$F4718)^0*Inputs!$B$21+Inputs!$B$22*(1+Inputs!$B$23)^0</f>
        <v>13603.092033270721</v>
      </c>
      <c r="R4718" s="36">
        <f>Inputs!$B$12*(1+$B4718)^1*$C4718+Inputs!$B$29*(1+$D4718)^1*Inputs!$B$19+Inputs!$B$30*(1+$E4718)^1*Inputs!$B$20+Inputs!$B$31*(1+$F4718)^1*Inputs!$B$21+Inputs!$B$22*(1+Inputs!$B$23)^1</f>
        <v>15272.705242132244</v>
      </c>
      <c r="S4718" s="36">
        <f>Inputs!$B$12*(1+$B4718)^2*$C4718+Inputs!$B$29*(1+$D4718)^2*Inputs!$B$19+Inputs!$B$30*(1+$E4718)^2*Inputs!$B$20+Inputs!$B$31*(1+$F4718)^2*Inputs!$B$21+Inputs!$B$22*(1+Inputs!$B$23)^2</f>
        <v>17341.6927125863</v>
      </c>
      <c r="T4718" s="36">
        <f>Inputs!$B$12*(1+$B4718)^3*$C4718+Inputs!$B$29*(1+$D4718)^3*Inputs!$B$19+Inputs!$B$30*(1+$E4718)^3*Inputs!$B$20+Inputs!$B$31*(1+$F4718)^3*Inputs!$B$21+Inputs!$B$22*(1+Inputs!$B$23)^3</f>
        <v>19912.913537299195</v>
      </c>
      <c r="U4718" s="36">
        <f>Inputs!$B$12*(1+$B4718)^4*$C4718+Inputs!$B$29*(1+$D4718)^4*Inputs!$B$19+Inputs!$B$30*(1+$E4718)^4*Inputs!$B$20+Inputs!$B$31*(1+$F4718)^4*Inputs!$B$21+Inputs!$B$22*(1+Inputs!$B$23)^4</f>
        <v>23116.140940284062</v>
      </c>
      <c r="V4718" s="35">
        <f>Inputs!$B$13/(Q4718*(1-$G4718))</f>
        <v>1.1553051695508962</v>
      </c>
      <c r="W4718" s="36">
        <f>Inputs!$B$13</f>
        <v>12660</v>
      </c>
      <c r="X4718" s="36">
        <f t="shared" si="733"/>
        <v>14044.980557570099</v>
      </c>
      <c r="Y4718" s="36">
        <f t="shared" si="734"/>
        <v>15755.890944683286</v>
      </c>
      <c r="Z4718" s="36">
        <f t="shared" si="735"/>
        <v>17871.798607810466</v>
      </c>
      <c r="AA4718" s="36">
        <f t="shared" si="736"/>
        <v>20491.079261082527</v>
      </c>
      <c r="AB4718" s="36">
        <f t="shared" si="737"/>
        <v>61088.955436119824</v>
      </c>
      <c r="AC4718" s="36">
        <f t="shared" si="738"/>
        <v>272832.91545389517</v>
      </c>
      <c r="AD4718" s="36">
        <f t="shared" si="739"/>
        <v>175017.58305611397</v>
      </c>
    </row>
    <row r="4719" spans="1:30" ht="14.25" customHeight="1" x14ac:dyDescent="0.25">
      <c r="A4719" s="16">
        <v>4703</v>
      </c>
      <c r="B4719" s="34">
        <v>0.19094147068320999</v>
      </c>
      <c r="C4719" s="34">
        <v>6.2698978599772401E-2</v>
      </c>
      <c r="D4719" s="34">
        <v>3.0675167577937899E-2</v>
      </c>
      <c r="E4719" s="34">
        <v>4.0262796103015197E-2</v>
      </c>
      <c r="F4719" s="34">
        <v>1.89979323242968E-2</v>
      </c>
      <c r="G4719" s="34">
        <v>0.18646154122328801</v>
      </c>
      <c r="H4719" s="35">
        <v>1.17309085048741</v>
      </c>
      <c r="I4719" s="34">
        <v>9.8806978418442701E-2</v>
      </c>
      <c r="J4719" s="34">
        <v>2.5355270561225801E-2</v>
      </c>
      <c r="K4719" s="36">
        <f>Inputs!$B$12*(1+$B4719)^4</f>
        <v>120701.57137556373</v>
      </c>
      <c r="L4719" s="36">
        <f t="shared" si="730"/>
        <v>15753.742693811861</v>
      </c>
      <c r="M4719" s="36">
        <f t="shared" si="731"/>
        <v>190371.70306194841</v>
      </c>
      <c r="N4719" s="37">
        <f>M4719/Inputs!$B$6</f>
        <v>290.20076686272625</v>
      </c>
      <c r="O4719" s="38">
        <f>IF(N4719&gt;Inputs!$B$4,1,0)</f>
        <v>0</v>
      </c>
      <c r="P4719" s="34">
        <f t="shared" si="732"/>
        <v>7.34517078572169E-2</v>
      </c>
      <c r="Q4719" s="36">
        <f>Inputs!$B$12*(1+$B4719)^0*$C4719+Inputs!$B$29*(1+$D4719)^0*Inputs!$B$19+Inputs!$B$30*(1+$E4719)^0*Inputs!$B$20+Inputs!$B$31*(1+$F4719)^0*Inputs!$B$21+Inputs!$B$22*(1+Inputs!$B$23)^0</f>
        <v>11783.982743413264</v>
      </c>
      <c r="R4719" s="36">
        <f>Inputs!$B$12*(1+$B4719)^1*$C4719+Inputs!$B$29*(1+$D4719)^1*Inputs!$B$19+Inputs!$B$30*(1+$E4719)^1*Inputs!$B$20+Inputs!$B$31*(1+$F4719)^1*Inputs!$B$21+Inputs!$B$22*(1+Inputs!$B$23)^1</f>
        <v>12721.292768125539</v>
      </c>
      <c r="S4719" s="36">
        <f>Inputs!$B$12*(1+$B4719)^2*$C4719+Inputs!$B$29*(1+$D4719)^2*Inputs!$B$19+Inputs!$B$30*(1+$E4719)^2*Inputs!$B$20+Inputs!$B$31*(1+$F4719)^2*Inputs!$B$21+Inputs!$B$22*(1+Inputs!$B$23)^2</f>
        <v>13802.490307953183</v>
      </c>
      <c r="T4719" s="36">
        <f>Inputs!$B$12*(1+$B4719)^3*$C4719+Inputs!$B$29*(1+$D4719)^3*Inputs!$B$19+Inputs!$B$30*(1+$E4719)^3*Inputs!$B$20+Inputs!$B$31*(1+$F4719)^3*Inputs!$B$21+Inputs!$B$22*(1+Inputs!$B$23)^3</f>
        <v>15053.991885565445</v>
      </c>
      <c r="U4719" s="36">
        <f>Inputs!$B$12*(1+$B4719)^4*$C4719+Inputs!$B$29*(1+$D4719)^4*Inputs!$B$19+Inputs!$B$30*(1+$E4719)^4*Inputs!$B$20+Inputs!$B$31*(1+$F4719)^4*Inputs!$B$21+Inputs!$B$22*(1+Inputs!$B$23)^4</f>
        <v>16507.222758654712</v>
      </c>
      <c r="V4719" s="35">
        <f>Inputs!$B$13/(Q4719*(1-$G4719))</f>
        <v>1.32057636270449</v>
      </c>
      <c r="W4719" s="36">
        <f>Inputs!$B$13</f>
        <v>12660</v>
      </c>
      <c r="X4719" s="36">
        <f t="shared" si="733"/>
        <v>13285.397820473001</v>
      </c>
      <c r="Y4719" s="36">
        <f t="shared" si="734"/>
        <v>14000.515887750045</v>
      </c>
      <c r="Z4719" s="36">
        <f t="shared" si="735"/>
        <v>14818.409054892947</v>
      </c>
      <c r="AA4719" s="36">
        <f t="shared" si="736"/>
        <v>15753.742693811861</v>
      </c>
      <c r="AB4719" s="36">
        <f t="shared" si="737"/>
        <v>53078.457036228996</v>
      </c>
      <c r="AC4719" s="36">
        <f t="shared" si="738"/>
        <v>219915.69118536549</v>
      </c>
      <c r="AD4719" s="36">
        <f t="shared" si="739"/>
        <v>137293.24602571942</v>
      </c>
    </row>
    <row r="4720" spans="1:30" ht="14.25" customHeight="1" x14ac:dyDescent="0.25">
      <c r="A4720" s="16">
        <v>4704</v>
      </c>
      <c r="B4720" s="34">
        <v>0.29196256561283301</v>
      </c>
      <c r="C4720" s="34">
        <v>5.7290567544830501E-2</v>
      </c>
      <c r="D4720" s="34">
        <v>1.0246531699651E-2</v>
      </c>
      <c r="E4720" s="34">
        <v>2.4348566702443199E-2</v>
      </c>
      <c r="F4720" s="34">
        <v>2.1839099837876502E-2</v>
      </c>
      <c r="G4720" s="34">
        <v>0.18949899230714901</v>
      </c>
      <c r="H4720" s="35">
        <v>1.0120447255017899</v>
      </c>
      <c r="I4720" s="34">
        <v>0.106345878405972</v>
      </c>
      <c r="J4720" s="34">
        <v>2.3640792629480701E-2</v>
      </c>
      <c r="K4720" s="36">
        <f>Inputs!$B$12*(1+$B4720)^4</f>
        <v>167167.16270361751</v>
      </c>
      <c r="L4720" s="36">
        <f t="shared" si="730"/>
        <v>14853.880555600364</v>
      </c>
      <c r="M4720" s="36">
        <f t="shared" si="731"/>
        <v>161319.69344149309</v>
      </c>
      <c r="N4720" s="37">
        <f>M4720/Inputs!$B$6</f>
        <v>245.91416683154435</v>
      </c>
      <c r="O4720" s="38">
        <f>IF(N4720&gt;Inputs!$B$4,1,0)</f>
        <v>0</v>
      </c>
      <c r="P4720" s="34">
        <f t="shared" si="732"/>
        <v>8.2705085776491299E-2</v>
      </c>
      <c r="Q4720" s="36">
        <f>Inputs!$B$12*(1+$B4720)^0*$C4720+Inputs!$B$29*(1+$D4720)^0*Inputs!$B$19+Inputs!$B$30*(1+$E4720)^0*Inputs!$B$20+Inputs!$B$31*(1+$F4720)^0*Inputs!$B$21+Inputs!$B$22*(1+Inputs!$B$23)^0</f>
        <v>11459.478080116751</v>
      </c>
      <c r="R4720" s="36">
        <f>Inputs!$B$12*(1+$B4720)^1*$C4720+Inputs!$B$29*(1+$D4720)^1*Inputs!$B$19+Inputs!$B$30*(1+$E4720)^1*Inputs!$B$20+Inputs!$B$31*(1+$F4720)^1*Inputs!$B$21+Inputs!$B$22*(1+Inputs!$B$23)^1</f>
        <v>12587.56212493756</v>
      </c>
      <c r="S4720" s="36">
        <f>Inputs!$B$12*(1+$B4720)^2*$C4720+Inputs!$B$29*(1+$D4720)^2*Inputs!$B$19+Inputs!$B$30*(1+$E4720)^2*Inputs!$B$20+Inputs!$B$31*(1+$F4720)^2*Inputs!$B$21+Inputs!$B$22*(1+Inputs!$B$23)^2</f>
        <v>14010.57741570591</v>
      </c>
      <c r="T4720" s="36">
        <f>Inputs!$B$12*(1+$B4720)^3*$C4720+Inputs!$B$29*(1+$D4720)^3*Inputs!$B$19+Inputs!$B$30*(1+$E4720)^3*Inputs!$B$20+Inputs!$B$31*(1+$F4720)^3*Inputs!$B$21+Inputs!$B$22*(1+Inputs!$B$23)^3</f>
        <v>15814.097832286579</v>
      </c>
      <c r="U4720" s="36">
        <f>Inputs!$B$12*(1+$B4720)^4*$C4720+Inputs!$B$29*(1+$D4720)^4*Inputs!$B$19+Inputs!$B$30*(1+$E4720)^4*Inputs!$B$20+Inputs!$B$31*(1+$F4720)^4*Inputs!$B$21+Inputs!$B$22*(1+Inputs!$B$23)^4</f>
        <v>18108.674497063472</v>
      </c>
      <c r="V4720" s="35">
        <f>Inputs!$B$13/(Q4720*(1-$G4720))</f>
        <v>1.3630610515122252</v>
      </c>
      <c r="W4720" s="36">
        <f>Inputs!$B$13</f>
        <v>12660</v>
      </c>
      <c r="X4720" s="36">
        <f t="shared" si="733"/>
        <v>13010.977307178937</v>
      </c>
      <c r="Y4720" s="36">
        <f t="shared" si="734"/>
        <v>13485.360277672296</v>
      </c>
      <c r="Z4720" s="36">
        <f t="shared" si="735"/>
        <v>14096.497692225099</v>
      </c>
      <c r="AA4720" s="36">
        <f t="shared" si="736"/>
        <v>14853.880555600364</v>
      </c>
      <c r="AB4720" s="36">
        <f t="shared" si="737"/>
        <v>50402.037226300105</v>
      </c>
      <c r="AC4720" s="36">
        <f t="shared" si="738"/>
        <v>183846.46993353797</v>
      </c>
      <c r="AD4720" s="36">
        <f t="shared" si="739"/>
        <v>110917.656215193</v>
      </c>
    </row>
    <row r="4721" spans="1:30" ht="14.25" customHeight="1" x14ac:dyDescent="0.25">
      <c r="A4721" s="16">
        <v>4705</v>
      </c>
      <c r="B4721" s="34">
        <v>0.464834000662046</v>
      </c>
      <c r="C4721" s="34">
        <v>4.7212931513207303E-2</v>
      </c>
      <c r="D4721" s="34">
        <v>4.0082490576313003E-2</v>
      </c>
      <c r="E4721" s="34">
        <v>3.7228543116744103E-2</v>
      </c>
      <c r="F4721" s="34">
        <v>2.0050254421758101E-2</v>
      </c>
      <c r="G4721" s="34">
        <v>0.20896224928127999</v>
      </c>
      <c r="H4721" s="35">
        <v>1.0416450786218301</v>
      </c>
      <c r="I4721" s="34">
        <v>8.8318383936800193E-2</v>
      </c>
      <c r="J4721" s="34">
        <v>2.6134831908476701E-2</v>
      </c>
      <c r="K4721" s="36">
        <f>Inputs!$B$12*(1+$B4721)^4</f>
        <v>276251.66111634561</v>
      </c>
      <c r="L4721" s="36">
        <f t="shared" si="730"/>
        <v>18214.726962727946</v>
      </c>
      <c r="M4721" s="36">
        <f t="shared" si="731"/>
        <v>254505.58527132997</v>
      </c>
      <c r="N4721" s="37">
        <f>M4721/Inputs!$B$6</f>
        <v>387.96583120629566</v>
      </c>
      <c r="O4721" s="38">
        <f>IF(N4721&gt;Inputs!$B$4,1,0)</f>
        <v>0</v>
      </c>
      <c r="P4721" s="34">
        <f t="shared" si="732"/>
        <v>6.2183552028323492E-2</v>
      </c>
      <c r="Q4721" s="36">
        <f>Inputs!$B$12*(1+$B4721)^0*$C4721+Inputs!$B$29*(1+$D4721)^0*Inputs!$B$19+Inputs!$B$30*(1+$E4721)^0*Inputs!$B$20+Inputs!$B$31*(1+$F4721)^0*Inputs!$B$21+Inputs!$B$22*(1+Inputs!$B$23)^0</f>
        <v>10854.81991821936</v>
      </c>
      <c r="R4721" s="36">
        <f>Inputs!$B$12*(1+$B4721)^1*$C4721+Inputs!$B$29*(1+$D4721)^1*Inputs!$B$19+Inputs!$B$30*(1+$E4721)^1*Inputs!$B$20+Inputs!$B$31*(1+$F4721)^1*Inputs!$B$21+Inputs!$B$22*(1+Inputs!$B$23)^1</f>
        <v>12418.755508545171</v>
      </c>
      <c r="S4721" s="36">
        <f>Inputs!$B$12*(1+$B4721)^2*$C4721+Inputs!$B$29*(1+$D4721)^2*Inputs!$B$19+Inputs!$B$30*(1+$E4721)^2*Inputs!$B$20+Inputs!$B$31*(1+$F4721)^2*Inputs!$B$21+Inputs!$B$22*(1+Inputs!$B$23)^2</f>
        <v>14603.294166566619</v>
      </c>
      <c r="T4721" s="36">
        <f>Inputs!$B$12*(1+$B4721)^3*$C4721+Inputs!$B$29*(1+$D4721)^3*Inputs!$B$19+Inputs!$B$30*(1+$E4721)^3*Inputs!$B$20+Inputs!$B$31*(1+$F4721)^3*Inputs!$B$21+Inputs!$B$22*(1+Inputs!$B$23)^3</f>
        <v>17693.267593252334</v>
      </c>
      <c r="U4721" s="36">
        <f>Inputs!$B$12*(1+$B4721)^4*$C4721+Inputs!$B$29*(1+$D4721)^4*Inputs!$B$19+Inputs!$B$30*(1+$E4721)^4*Inputs!$B$20+Inputs!$B$31*(1+$F4721)^4*Inputs!$B$21+Inputs!$B$22*(1+Inputs!$B$23)^4</f>
        <v>22105.772155259387</v>
      </c>
      <c r="V4721" s="35">
        <f>Inputs!$B$13/(Q4721*(1-$G4721))</f>
        <v>1.4743950798604839</v>
      </c>
      <c r="W4721" s="36">
        <f>Inputs!$B$13</f>
        <v>12660</v>
      </c>
      <c r="X4721" s="36">
        <f t="shared" si="733"/>
        <v>13421.219443616192</v>
      </c>
      <c r="Y4721" s="36">
        <f t="shared" si="734"/>
        <v>14532.342219534665</v>
      </c>
      <c r="Z4721" s="36">
        <f t="shared" si="735"/>
        <v>16093.105757398434</v>
      </c>
      <c r="AA4721" s="36">
        <f t="shared" si="736"/>
        <v>18214.726962727946</v>
      </c>
      <c r="AB4721" s="36">
        <f t="shared" si="737"/>
        <v>57639.120453493379</v>
      </c>
      <c r="AC4721" s="36">
        <f t="shared" si="738"/>
        <v>300574.10972027347</v>
      </c>
      <c r="AD4721" s="36">
        <f t="shared" si="739"/>
        <v>196866.46481783659</v>
      </c>
    </row>
    <row r="4722" spans="1:30" ht="14.25" customHeight="1" x14ac:dyDescent="0.25">
      <c r="A4722" s="16">
        <v>4706</v>
      </c>
      <c r="B4722" s="34">
        <v>0.21607634344868001</v>
      </c>
      <c r="C4722" s="34">
        <v>9.3830774494287894E-2</v>
      </c>
      <c r="D4722" s="34">
        <v>1.9511374715954901E-2</v>
      </c>
      <c r="E4722" s="34">
        <v>3.8434513921519697E-2</v>
      </c>
      <c r="F4722" s="34">
        <v>1.22257110865132E-2</v>
      </c>
      <c r="G4722" s="34">
        <v>0.17447375070273599</v>
      </c>
      <c r="H4722" s="35">
        <v>1.05731708739302</v>
      </c>
      <c r="I4722" s="34">
        <v>9.0715189974062999E-2</v>
      </c>
      <c r="J4722" s="34">
        <v>3.0135300044483601E-2</v>
      </c>
      <c r="K4722" s="36">
        <f>Inputs!$B$12*(1+$B4722)^4</f>
        <v>131218.361645036</v>
      </c>
      <c r="L4722" s="36">
        <f t="shared" si="730"/>
        <v>18281.099476994448</v>
      </c>
      <c r="M4722" s="36">
        <f t="shared" si="731"/>
        <v>259555.44859403401</v>
      </c>
      <c r="N4722" s="37">
        <f>M4722/Inputs!$B$6</f>
        <v>395.66379358846649</v>
      </c>
      <c r="O4722" s="38">
        <f>IF(N4722&gt;Inputs!$B$4,1,0)</f>
        <v>0</v>
      </c>
      <c r="P4722" s="34">
        <f t="shared" si="732"/>
        <v>6.0579889929579397E-2</v>
      </c>
      <c r="Q4722" s="36">
        <f>Inputs!$B$12*(1+$B4722)^0*$C4722+Inputs!$B$29*(1+$D4722)^0*Inputs!$B$19+Inputs!$B$30*(1+$E4722)^0*Inputs!$B$20+Inputs!$B$31*(1+$F4722)^0*Inputs!$B$21+Inputs!$B$22*(1+Inputs!$B$23)^0</f>
        <v>13651.890497084194</v>
      </c>
      <c r="R4722" s="36">
        <f>Inputs!$B$12*(1+$B4722)^1*$C4722+Inputs!$B$29*(1+$D4722)^1*Inputs!$B$19+Inputs!$B$30*(1+$E4722)^1*Inputs!$B$20+Inputs!$B$31*(1+$F4722)^1*Inputs!$B$21+Inputs!$B$22*(1+Inputs!$B$23)^1</f>
        <v>15015.387733465752</v>
      </c>
      <c r="S4722" s="36">
        <f>Inputs!$B$12*(1+$B4722)^2*$C4722+Inputs!$B$29*(1+$D4722)^2*Inputs!$B$19+Inputs!$B$30*(1+$E4722)^2*Inputs!$B$20+Inputs!$B$31*(1+$F4722)^2*Inputs!$B$21+Inputs!$B$22*(1+Inputs!$B$23)^2</f>
        <v>16645.305428879565</v>
      </c>
      <c r="T4722" s="36">
        <f>Inputs!$B$12*(1+$B4722)^3*$C4722+Inputs!$B$29*(1+$D4722)^3*Inputs!$B$19+Inputs!$B$30*(1+$E4722)^3*Inputs!$B$20+Inputs!$B$31*(1+$F4722)^3*Inputs!$B$21+Inputs!$B$22*(1+Inputs!$B$23)^3</f>
        <v>18598.552819341421</v>
      </c>
      <c r="U4722" s="36">
        <f>Inputs!$B$12*(1+$B4722)^4*$C4722+Inputs!$B$29*(1+$D4722)^4*Inputs!$B$19+Inputs!$B$30*(1+$E4722)^4*Inputs!$B$20+Inputs!$B$31*(1+$F4722)^4*Inputs!$B$21+Inputs!$B$22*(1+Inputs!$B$23)^4</f>
        <v>20944.315619852776</v>
      </c>
      <c r="V4722" s="35">
        <f>Inputs!$B$13/(Q4722*(1-$G4722))</f>
        <v>1.1233368932867849</v>
      </c>
      <c r="W4722" s="36">
        <f>Inputs!$B$13</f>
        <v>12660</v>
      </c>
      <c r="X4722" s="36">
        <f t="shared" si="733"/>
        <v>13719.842384601965</v>
      </c>
      <c r="Y4722" s="36">
        <f t="shared" si="734"/>
        <v>14982.332068344373</v>
      </c>
      <c r="Z4722" s="36">
        <f t="shared" si="735"/>
        <v>16487.027131192484</v>
      </c>
      <c r="AA4722" s="36">
        <f t="shared" si="736"/>
        <v>18281.099476994448</v>
      </c>
      <c r="AB4722" s="36">
        <f t="shared" si="737"/>
        <v>58177.786593423167</v>
      </c>
      <c r="AC4722" s="36">
        <f t="shared" si="738"/>
        <v>310862.33264484035</v>
      </c>
      <c r="AD4722" s="36">
        <f t="shared" si="739"/>
        <v>201377.66200061084</v>
      </c>
    </row>
    <row r="4723" spans="1:30" ht="14.25" customHeight="1" x14ac:dyDescent="0.25">
      <c r="A4723" s="16">
        <v>4707</v>
      </c>
      <c r="B4723" s="34">
        <v>0.25840894358699001</v>
      </c>
      <c r="C4723" s="34">
        <v>6.0727727036002599E-2</v>
      </c>
      <c r="D4723" s="34">
        <v>3.2047551757060103E-2</v>
      </c>
      <c r="E4723" s="34">
        <v>7.6912433786740994E-2</v>
      </c>
      <c r="F4723" s="34">
        <v>2.4157861852296E-2</v>
      </c>
      <c r="G4723" s="34">
        <v>0.155619941670807</v>
      </c>
      <c r="H4723" s="35">
        <v>1.05786347536195</v>
      </c>
      <c r="I4723" s="34">
        <v>9.2862590141721796E-2</v>
      </c>
      <c r="J4723" s="34">
        <v>2.8292359147815398E-2</v>
      </c>
      <c r="K4723" s="36">
        <f>Inputs!$B$12*(1+$B4723)^4</f>
        <v>150466.02054804729</v>
      </c>
      <c r="L4723" s="36">
        <f t="shared" si="730"/>
        <v>16643.428474491589</v>
      </c>
      <c r="M4723" s="36">
        <f t="shared" si="731"/>
        <v>225296.94737331246</v>
      </c>
      <c r="N4723" s="37">
        <f>M4723/Inputs!$B$6</f>
        <v>343.44046855687873</v>
      </c>
      <c r="O4723" s="38">
        <f>IF(N4723&gt;Inputs!$B$4,1,0)</f>
        <v>0</v>
      </c>
      <c r="P4723" s="34">
        <f t="shared" si="732"/>
        <v>6.4570230993906394E-2</v>
      </c>
      <c r="Q4723" s="36">
        <f>Inputs!$B$12*(1+$B4723)^0*$C4723+Inputs!$B$29*(1+$D4723)^0*Inputs!$B$19+Inputs!$B$30*(1+$E4723)^0*Inputs!$B$20+Inputs!$B$31*(1+$F4723)^0*Inputs!$B$21+Inputs!$B$22*(1+Inputs!$B$23)^0</f>
        <v>11665.707649587079</v>
      </c>
      <c r="R4723" s="36">
        <f>Inputs!$B$12*(1+$B4723)^1*$C4723+Inputs!$B$29*(1+$D4723)^1*Inputs!$B$19+Inputs!$B$30*(1+$E4723)^1*Inputs!$B$20+Inputs!$B$31*(1+$F4723)^1*Inputs!$B$21+Inputs!$B$22*(1+Inputs!$B$23)^1</f>
        <v>12946.078388224727</v>
      </c>
      <c r="S4723" s="36">
        <f>Inputs!$B$12*(1+$B4723)^2*$C4723+Inputs!$B$29*(1+$D4723)^2*Inputs!$B$19+Inputs!$B$30*(1+$E4723)^2*Inputs!$B$20+Inputs!$B$31*(1+$F4723)^2*Inputs!$B$21+Inputs!$B$22*(1+Inputs!$B$23)^2</f>
        <v>14488.557008157266</v>
      </c>
      <c r="T4723" s="36">
        <f>Inputs!$B$12*(1+$B4723)^3*$C4723+Inputs!$B$29*(1+$D4723)^3*Inputs!$B$19+Inputs!$B$30*(1+$E4723)^3*Inputs!$B$20+Inputs!$B$31*(1+$F4723)^3*Inputs!$B$21+Inputs!$B$22*(1+Inputs!$B$23)^3</f>
        <v>16357.268271791074</v>
      </c>
      <c r="U4723" s="36">
        <f>Inputs!$B$12*(1+$B4723)^4*$C4723+Inputs!$B$29*(1+$D4723)^4*Inputs!$B$19+Inputs!$B$30*(1+$E4723)^4*Inputs!$B$20+Inputs!$B$31*(1+$F4723)^4*Inputs!$B$21+Inputs!$B$22*(1+Inputs!$B$23)^4</f>
        <v>18632.674762194361</v>
      </c>
      <c r="V4723" s="35">
        <f>Inputs!$B$13/(Q4723*(1-$G4723))</f>
        <v>1.2852412300625808</v>
      </c>
      <c r="W4723" s="36">
        <f>Inputs!$B$13</f>
        <v>12660</v>
      </c>
      <c r="X4723" s="36">
        <f t="shared" si="733"/>
        <v>13428.109490897399</v>
      </c>
      <c r="Y4723" s="36">
        <f t="shared" si="734"/>
        <v>14332.594123708537</v>
      </c>
      <c r="Z4723" s="36">
        <f t="shared" si="735"/>
        <v>15396.068299616734</v>
      </c>
      <c r="AA4723" s="36">
        <f t="shared" si="736"/>
        <v>16643.428474491589</v>
      </c>
      <c r="AB4723" s="36">
        <f t="shared" si="737"/>
        <v>55277.240380280586</v>
      </c>
      <c r="AC4723" s="36">
        <f t="shared" si="738"/>
        <v>265049.54476557457</v>
      </c>
      <c r="AD4723" s="36">
        <f t="shared" si="739"/>
        <v>170019.70699303187</v>
      </c>
    </row>
    <row r="4724" spans="1:30" ht="14.25" customHeight="1" x14ac:dyDescent="0.25">
      <c r="A4724" s="16">
        <v>4708</v>
      </c>
      <c r="B4724" s="34">
        <v>0.501769754061129</v>
      </c>
      <c r="C4724" s="34">
        <v>4.9096425049800503E-2</v>
      </c>
      <c r="D4724" s="34">
        <v>4.7736353913444003E-2</v>
      </c>
      <c r="E4724" s="34">
        <v>5.0376249211557998E-2</v>
      </c>
      <c r="F4724" s="34">
        <v>1.32774682586924E-2</v>
      </c>
      <c r="G4724" s="34">
        <v>0.17237295420423801</v>
      </c>
      <c r="H4724" s="35">
        <v>0.98393854925874202</v>
      </c>
      <c r="I4724" s="34">
        <v>0.101434700389002</v>
      </c>
      <c r="J4724" s="34">
        <v>2.3133047294485801E-2</v>
      </c>
      <c r="K4724" s="36">
        <f>Inputs!$B$12*(1+$B4724)^4</f>
        <v>305186.03972939873</v>
      </c>
      <c r="L4724" s="36">
        <f t="shared" si="730"/>
        <v>19693.227054814644</v>
      </c>
      <c r="M4724" s="36">
        <f t="shared" si="731"/>
        <v>216337.65548132168</v>
      </c>
      <c r="N4724" s="37">
        <f>M4724/Inputs!$B$6</f>
        <v>329.78301140445376</v>
      </c>
      <c r="O4724" s="38">
        <f>IF(N4724&gt;Inputs!$B$4,1,0)</f>
        <v>0</v>
      </c>
      <c r="P4724" s="34">
        <f t="shared" si="732"/>
        <v>7.8301653094516199E-2</v>
      </c>
      <c r="Q4724" s="36">
        <f>Inputs!$B$12*(1+$B4724)^0*$C4724+Inputs!$B$29*(1+$D4724)^0*Inputs!$B$19+Inputs!$B$30*(1+$E4724)^0*Inputs!$B$20+Inputs!$B$31*(1+$F4724)^0*Inputs!$B$21+Inputs!$B$22*(1+Inputs!$B$23)^0</f>
        <v>10967.829530414951</v>
      </c>
      <c r="R4724" s="36">
        <f>Inputs!$B$12*(1+$B4724)^1*$C4724+Inputs!$B$29*(1+$D4724)^1*Inputs!$B$19+Inputs!$B$30*(1+$E4724)^1*Inputs!$B$20+Inputs!$B$31*(1+$F4724)^1*Inputs!$B$21+Inputs!$B$22*(1+Inputs!$B$23)^1</f>
        <v>12720.789073502172</v>
      </c>
      <c r="S4724" s="36">
        <f>Inputs!$B$12*(1+$B4724)^2*$C4724+Inputs!$B$29*(1+$D4724)^2*Inputs!$B$19+Inputs!$B$30*(1+$E4724)^2*Inputs!$B$20+Inputs!$B$31*(1+$F4724)^2*Inputs!$B$21+Inputs!$B$22*(1+Inputs!$B$23)^2</f>
        <v>15228.030904794607</v>
      </c>
      <c r="T4724" s="36">
        <f>Inputs!$B$12*(1+$B4724)^3*$C4724+Inputs!$B$29*(1+$D4724)^3*Inputs!$B$19+Inputs!$B$30*(1+$E4724)^3*Inputs!$B$20+Inputs!$B$31*(1+$F4724)^3*Inputs!$B$21+Inputs!$B$22*(1+Inputs!$B$23)^3</f>
        <v>18862.330287968383</v>
      </c>
      <c r="U4724" s="36">
        <f>Inputs!$B$12*(1+$B4724)^4*$C4724+Inputs!$B$29*(1+$D4724)^4*Inputs!$B$19+Inputs!$B$30*(1+$E4724)^4*Inputs!$B$20+Inputs!$B$31*(1+$F4724)^4*Inputs!$B$21+Inputs!$B$22*(1+Inputs!$B$23)^4</f>
        <v>24183.226184876527</v>
      </c>
      <c r="V4724" s="35">
        <f>Inputs!$B$13/(Q4724*(1-$G4724))</f>
        <v>1.3946920955553128</v>
      </c>
      <c r="W4724" s="36">
        <f>Inputs!$B$13</f>
        <v>12660</v>
      </c>
      <c r="X4724" s="36">
        <f t="shared" si="733"/>
        <v>13602.304301182923</v>
      </c>
      <c r="Y4724" s="36">
        <f t="shared" si="734"/>
        <v>14989.095894045357</v>
      </c>
      <c r="Z4724" s="36">
        <f t="shared" si="735"/>
        <v>16963.305596079277</v>
      </c>
      <c r="AA4724" s="36">
        <f t="shared" si="736"/>
        <v>19693.227054814644</v>
      </c>
      <c r="AB4724" s="36">
        <f t="shared" si="737"/>
        <v>57598.415565933814</v>
      </c>
      <c r="AC4724" s="36">
        <f t="shared" si="738"/>
        <v>257322.68236193628</v>
      </c>
      <c r="AD4724" s="36">
        <f t="shared" si="739"/>
        <v>158739.23991538785</v>
      </c>
    </row>
    <row r="4725" spans="1:30" ht="14.25" customHeight="1" x14ac:dyDescent="0.25">
      <c r="A4725" s="16">
        <v>4709</v>
      </c>
      <c r="B4725" s="34">
        <v>0.29493172464763301</v>
      </c>
      <c r="C4725" s="34">
        <v>7.6192233847431595E-2</v>
      </c>
      <c r="D4725" s="34">
        <v>3.4873641013914602E-2</v>
      </c>
      <c r="E4725" s="34">
        <v>2.5732729602601302E-2</v>
      </c>
      <c r="F4725" s="34">
        <v>3.34431110766301E-3</v>
      </c>
      <c r="G4725" s="34">
        <v>0.21157458659783701</v>
      </c>
      <c r="H4725" s="35">
        <v>1.0630550382400299</v>
      </c>
      <c r="I4725" s="34">
        <v>9.3235144714246002E-2</v>
      </c>
      <c r="J4725" s="34">
        <v>2.7777284471991699E-2</v>
      </c>
      <c r="K4725" s="36">
        <f>Inputs!$B$12*(1+$B4725)^4</f>
        <v>168709.18741555093</v>
      </c>
      <c r="L4725" s="36">
        <f t="shared" si="730"/>
        <v>17937.624505429594</v>
      </c>
      <c r="M4725" s="36">
        <f t="shared" si="731"/>
        <v>237307.67031477974</v>
      </c>
      <c r="N4725" s="37">
        <f>M4725/Inputs!$B$6</f>
        <v>361.74949743106669</v>
      </c>
      <c r="O4725" s="38">
        <f>IF(N4725&gt;Inputs!$B$4,1,0)</f>
        <v>0</v>
      </c>
      <c r="P4725" s="34">
        <f t="shared" si="732"/>
        <v>6.5457860242254307E-2</v>
      </c>
      <c r="Q4725" s="36">
        <f>Inputs!$B$12*(1+$B4725)^0*$C4725+Inputs!$B$29*(1+$D4725)^0*Inputs!$B$19+Inputs!$B$30*(1+$E4725)^0*Inputs!$B$20+Inputs!$B$31*(1+$F4725)^0*Inputs!$B$21+Inputs!$B$22*(1+Inputs!$B$23)^0</f>
        <v>12593.578058272818</v>
      </c>
      <c r="R4725" s="36">
        <f>Inputs!$B$12*(1+$B4725)^1*$C4725+Inputs!$B$29*(1+$D4725)^1*Inputs!$B$19+Inputs!$B$30*(1+$E4725)^1*Inputs!$B$20+Inputs!$B$31*(1+$F4725)^1*Inputs!$B$21+Inputs!$B$22*(1+Inputs!$B$23)^1</f>
        <v>14067.599833612701</v>
      </c>
      <c r="S4725" s="36">
        <f>Inputs!$B$12*(1+$B4725)^2*$C4725+Inputs!$B$29*(1+$D4725)^2*Inputs!$B$19+Inputs!$B$30*(1+$E4725)^2*Inputs!$B$20+Inputs!$B$31*(1+$F4725)^2*Inputs!$B$21+Inputs!$B$22*(1+Inputs!$B$23)^2</f>
        <v>15942.929881543194</v>
      </c>
      <c r="T4725" s="36">
        <f>Inputs!$B$12*(1+$B4725)^3*$C4725+Inputs!$B$29*(1+$D4725)^3*Inputs!$B$19+Inputs!$B$30*(1+$E4725)^3*Inputs!$B$20+Inputs!$B$31*(1+$F4725)^3*Inputs!$B$21+Inputs!$B$22*(1+Inputs!$B$23)^3</f>
        <v>18336.969622907818</v>
      </c>
      <c r="U4725" s="36">
        <f>Inputs!$B$12*(1+$B4725)^4*$C4725+Inputs!$B$29*(1+$D4725)^4*Inputs!$B$19+Inputs!$B$30*(1+$E4725)^4*Inputs!$B$20+Inputs!$B$31*(1+$F4725)^4*Inputs!$B$21+Inputs!$B$22*(1+Inputs!$B$23)^4</f>
        <v>21401.714385469706</v>
      </c>
      <c r="V4725" s="35">
        <f>Inputs!$B$13/(Q4725*(1-$G4725))</f>
        <v>1.2750404207777086</v>
      </c>
      <c r="W4725" s="36">
        <f>Inputs!$B$13</f>
        <v>12660</v>
      </c>
      <c r="X4725" s="36">
        <f t="shared" si="733"/>
        <v>13554.000276562059</v>
      </c>
      <c r="Y4725" s="36">
        <f t="shared" si="734"/>
        <v>14694.709106582804</v>
      </c>
      <c r="Z4725" s="36">
        <f t="shared" si="735"/>
        <v>16135.126340496468</v>
      </c>
      <c r="AA4725" s="36">
        <f t="shared" si="736"/>
        <v>17937.624505429594</v>
      </c>
      <c r="AB4725" s="36">
        <f t="shared" si="737"/>
        <v>56950.166744454604</v>
      </c>
      <c r="AC4725" s="36">
        <f t="shared" si="738"/>
        <v>281645.06043795124</v>
      </c>
      <c r="AD4725" s="36">
        <f t="shared" si="739"/>
        <v>180357.50357032515</v>
      </c>
    </row>
    <row r="4726" spans="1:30" ht="14.25" customHeight="1" x14ac:dyDescent="0.25">
      <c r="A4726" s="16">
        <v>4710</v>
      </c>
      <c r="B4726" s="34">
        <v>0.38610956381716599</v>
      </c>
      <c r="C4726" s="34">
        <v>7.8346330773838693E-2</v>
      </c>
      <c r="D4726" s="34">
        <v>1.7915801320427999E-2</v>
      </c>
      <c r="E4726" s="34">
        <v>3.6605659277286699E-2</v>
      </c>
      <c r="F4726" s="34">
        <v>-1.7077511132266798E-2</v>
      </c>
      <c r="G4726" s="34">
        <v>0.17252588670369401</v>
      </c>
      <c r="H4726" s="35">
        <v>1.0885372847385799</v>
      </c>
      <c r="I4726" s="34">
        <v>9.1919682209782499E-2</v>
      </c>
      <c r="J4726" s="34">
        <v>1.9502857157279899E-2</v>
      </c>
      <c r="K4726" s="36">
        <f>Inputs!$B$12*(1+$B4726)^4</f>
        <v>221483.55751418535</v>
      </c>
      <c r="L4726" s="36">
        <f t="shared" si="730"/>
        <v>22893.482618892813</v>
      </c>
      <c r="M4726" s="36">
        <f t="shared" si="731"/>
        <v>271630.24324411992</v>
      </c>
      <c r="N4726" s="37">
        <f>M4726/Inputs!$B$6</f>
        <v>414.07049275018278</v>
      </c>
      <c r="O4726" s="38">
        <f>IF(N4726&gt;Inputs!$B$4,1,0)</f>
        <v>1</v>
      </c>
      <c r="P4726" s="34">
        <f t="shared" si="732"/>
        <v>7.2416825052502604E-2</v>
      </c>
      <c r="Q4726" s="36">
        <f>Inputs!$B$12*(1+$B4726)^0*$C4726+Inputs!$B$29*(1+$D4726)^0*Inputs!$B$19+Inputs!$B$30*(1+$E4726)^0*Inputs!$B$20+Inputs!$B$31*(1+$F4726)^0*Inputs!$B$21+Inputs!$B$22*(1+Inputs!$B$23)^0</f>
        <v>12722.823873857244</v>
      </c>
      <c r="R4726" s="36">
        <f>Inputs!$B$12*(1+$B4726)^1*$C4726+Inputs!$B$29*(1+$D4726)^1*Inputs!$B$19+Inputs!$B$30*(1+$E4726)^1*Inputs!$B$20+Inputs!$B$31*(1+$F4726)^1*Inputs!$B$21+Inputs!$B$22*(1+Inputs!$B$23)^1</f>
        <v>14542.762910505968</v>
      </c>
      <c r="S4726" s="36">
        <f>Inputs!$B$12*(1+$B4726)^2*$C4726+Inputs!$B$29*(1+$D4726)^2*Inputs!$B$19+Inputs!$B$30*(1+$E4726)^2*Inputs!$B$20+Inputs!$B$31*(1+$F4726)^2*Inputs!$B$21+Inputs!$B$22*(1+Inputs!$B$23)^2</f>
        <v>17067.165750266402</v>
      </c>
      <c r="T4726" s="36">
        <f>Inputs!$B$12*(1+$B4726)^3*$C4726+Inputs!$B$29*(1+$D4726)^3*Inputs!$B$19+Inputs!$B$30*(1+$E4726)^3*Inputs!$B$20+Inputs!$B$31*(1+$F4726)^3*Inputs!$B$21+Inputs!$B$22*(1+Inputs!$B$23)^3</f>
        <v>20566.673592859333</v>
      </c>
      <c r="U4726" s="36">
        <f>Inputs!$B$12*(1+$B4726)^4*$C4726+Inputs!$B$29*(1+$D4726)^4*Inputs!$B$19+Inputs!$B$30*(1+$E4726)^4*Inputs!$B$20+Inputs!$B$31*(1+$F4726)^4*Inputs!$B$21+Inputs!$B$22*(1+Inputs!$B$23)^4</f>
        <v>25416.405950424538</v>
      </c>
      <c r="V4726" s="35">
        <f>Inputs!$B$13/(Q4726*(1-$G4726))</f>
        <v>1.2025295975320243</v>
      </c>
      <c r="W4726" s="36">
        <f>Inputs!$B$13</f>
        <v>12660</v>
      </c>
      <c r="X4726" s="36">
        <f t="shared" si="733"/>
        <v>14128.013353240469</v>
      </c>
      <c r="Y4726" s="36">
        <f t="shared" si="734"/>
        <v>16177.953929272635</v>
      </c>
      <c r="Z4726" s="36">
        <f t="shared" si="735"/>
        <v>19010.143444338628</v>
      </c>
      <c r="AA4726" s="36">
        <f t="shared" si="736"/>
        <v>22893.482618892813</v>
      </c>
      <c r="AB4726" s="36">
        <f t="shared" si="737"/>
        <v>63991.993733655458</v>
      </c>
      <c r="AC4726" s="36">
        <f t="shared" si="738"/>
        <v>322300.38976881601</v>
      </c>
      <c r="AD4726" s="36">
        <f t="shared" si="739"/>
        <v>207638.24951046443</v>
      </c>
    </row>
    <row r="4727" spans="1:30" ht="14.25" customHeight="1" x14ac:dyDescent="0.25">
      <c r="A4727" s="16">
        <v>4711</v>
      </c>
      <c r="B4727" s="34">
        <v>0.23555715724311199</v>
      </c>
      <c r="C4727" s="34">
        <v>7.9849359469281497E-2</v>
      </c>
      <c r="D4727" s="34">
        <v>4.0869395821323901E-2</v>
      </c>
      <c r="E4727" s="34">
        <v>2.0098182819089001E-2</v>
      </c>
      <c r="F4727" s="34">
        <v>7.44155318865622E-3</v>
      </c>
      <c r="G4727" s="34">
        <v>0.19391735032143001</v>
      </c>
      <c r="H4727" s="35">
        <v>1.1498131668726701</v>
      </c>
      <c r="I4727" s="34">
        <v>9.1181955425964398E-2</v>
      </c>
      <c r="J4727" s="34">
        <v>2.00627452444316E-2</v>
      </c>
      <c r="K4727" s="36">
        <f>Inputs!$B$12*(1+$B4727)^4</f>
        <v>139830.72633907184</v>
      </c>
      <c r="L4727" s="36">
        <f t="shared" si="730"/>
        <v>18366.197452532349</v>
      </c>
      <c r="M4727" s="36">
        <f t="shared" si="731"/>
        <v>228441.05430987367</v>
      </c>
      <c r="N4727" s="37">
        <f>M4727/Inputs!$B$6</f>
        <v>348.23331449675862</v>
      </c>
      <c r="O4727" s="38">
        <f>IF(N4727&gt;Inputs!$B$4,1,0)</f>
        <v>0</v>
      </c>
      <c r="P4727" s="34">
        <f t="shared" si="732"/>
        <v>7.1119210181532805E-2</v>
      </c>
      <c r="Q4727" s="36">
        <f>Inputs!$B$12*(1+$B4727)^0*$C4727+Inputs!$B$29*(1+$D4727)^0*Inputs!$B$19+Inputs!$B$30*(1+$E4727)^0*Inputs!$B$20+Inputs!$B$31*(1+$F4727)^0*Inputs!$B$21+Inputs!$B$22*(1+Inputs!$B$23)^0</f>
        <v>12813.005595583811</v>
      </c>
      <c r="R4727" s="36">
        <f>Inputs!$B$12*(1+$B4727)^1*$C4727+Inputs!$B$29*(1+$D4727)^1*Inputs!$B$19+Inputs!$B$30*(1+$E4727)^1*Inputs!$B$20+Inputs!$B$31*(1+$F4727)^1*Inputs!$B$21+Inputs!$B$22*(1+Inputs!$B$23)^1</f>
        <v>14091.407183045398</v>
      </c>
      <c r="S4727" s="36">
        <f>Inputs!$B$12*(1+$B4727)^2*$C4727+Inputs!$B$29*(1+$D4727)^2*Inputs!$B$19+Inputs!$B$30*(1+$E4727)^2*Inputs!$B$20+Inputs!$B$31*(1+$F4727)^2*Inputs!$B$21+Inputs!$B$22*(1+Inputs!$B$23)^2</f>
        <v>15640.349639736913</v>
      </c>
      <c r="T4727" s="36">
        <f>Inputs!$B$12*(1+$B4727)^3*$C4727+Inputs!$B$29*(1+$D4727)^3*Inputs!$B$19+Inputs!$B$30*(1+$E4727)^3*Inputs!$B$20+Inputs!$B$31*(1+$F4727)^3*Inputs!$B$21+Inputs!$B$22*(1+Inputs!$B$23)^3</f>
        <v>17522.638085849787</v>
      </c>
      <c r="U4727" s="36">
        <f>Inputs!$B$12*(1+$B4727)^4*$C4727+Inputs!$B$29*(1+$D4727)^4*Inputs!$B$19+Inputs!$B$30*(1+$E4727)^4*Inputs!$B$20+Inputs!$B$31*(1+$F4727)^4*Inputs!$B$21+Inputs!$B$22*(1+Inputs!$B$23)^4</f>
        <v>19815.835944965089</v>
      </c>
      <c r="V4727" s="35">
        <f>Inputs!$B$13/(Q4727*(1-$G4727))</f>
        <v>1.2257534279803837</v>
      </c>
      <c r="W4727" s="36">
        <f>Inputs!$B$13</f>
        <v>12660</v>
      </c>
      <c r="X4727" s="36">
        <f t="shared" si="733"/>
        <v>13707.487348928564</v>
      </c>
      <c r="Y4727" s="36">
        <f t="shared" si="734"/>
        <v>14974.87634248155</v>
      </c>
      <c r="Z4727" s="36">
        <f t="shared" si="735"/>
        <v>16508.918005200463</v>
      </c>
      <c r="AA4727" s="36">
        <f t="shared" si="736"/>
        <v>18366.197452532349</v>
      </c>
      <c r="AB4727" s="36">
        <f t="shared" si="737"/>
        <v>58157.254439523691</v>
      </c>
      <c r="AC4727" s="36">
        <f t="shared" si="738"/>
        <v>263426.34775204776</v>
      </c>
      <c r="AD4727" s="36">
        <f t="shared" si="739"/>
        <v>170283.79987034999</v>
      </c>
    </row>
    <row r="4728" spans="1:30" ht="14.25" customHeight="1" x14ac:dyDescent="0.25">
      <c r="A4728" s="16">
        <v>4712</v>
      </c>
      <c r="B4728" s="34">
        <v>0.29215041658077501</v>
      </c>
      <c r="C4728" s="34">
        <v>9.1665869364552802E-2</v>
      </c>
      <c r="D4728" s="34">
        <v>2.8189772830851799E-2</v>
      </c>
      <c r="E4728" s="34">
        <v>4.8832218922612698E-2</v>
      </c>
      <c r="F4728" s="34">
        <v>-6.8307209755536103E-3</v>
      </c>
      <c r="G4728" s="34">
        <v>0.20099556480959599</v>
      </c>
      <c r="H4728" s="35">
        <v>1.0888339311783499</v>
      </c>
      <c r="I4728" s="34">
        <v>9.1122046672245396E-2</v>
      </c>
      <c r="J4728" s="34">
        <v>2.17164988481151E-2</v>
      </c>
      <c r="K4728" s="36">
        <f>Inputs!$B$12*(1+$B4728)^4</f>
        <v>167264.40813067823</v>
      </c>
      <c r="L4728" s="36">
        <f t="shared" si="730"/>
        <v>20757.098420332895</v>
      </c>
      <c r="M4728" s="36">
        <f t="shared" si="731"/>
        <v>259173.79310913297</v>
      </c>
      <c r="N4728" s="37">
        <f>M4728/Inputs!$B$6</f>
        <v>395.0820016907515</v>
      </c>
      <c r="O4728" s="38">
        <f>IF(N4728&gt;Inputs!$B$4,1,0)</f>
        <v>0</v>
      </c>
      <c r="P4728" s="34">
        <f t="shared" si="732"/>
        <v>6.9405547824130304E-2</v>
      </c>
      <c r="Q4728" s="36">
        <f>Inputs!$B$12*(1+$B4728)^0*$C4728+Inputs!$B$29*(1+$D4728)^0*Inputs!$B$19+Inputs!$B$30*(1+$E4728)^0*Inputs!$B$20+Inputs!$B$31*(1+$F4728)^0*Inputs!$B$21+Inputs!$B$22*(1+Inputs!$B$23)^0</f>
        <v>13521.996189300091</v>
      </c>
      <c r="R4728" s="36">
        <f>Inputs!$B$12*(1+$B4728)^1*$C4728+Inputs!$B$29*(1+$D4728)^1*Inputs!$B$19+Inputs!$B$30*(1+$E4728)^1*Inputs!$B$20+Inputs!$B$31*(1+$F4728)^1*Inputs!$B$21+Inputs!$B$22*(1+Inputs!$B$23)^1</f>
        <v>15244.559806293237</v>
      </c>
      <c r="S4728" s="36">
        <f>Inputs!$B$12*(1+$B4728)^2*$C4728+Inputs!$B$29*(1+$D4728)^2*Inputs!$B$19+Inputs!$B$30*(1+$E4728)^2*Inputs!$B$20+Inputs!$B$31*(1+$F4728)^2*Inputs!$B$21+Inputs!$B$22*(1+Inputs!$B$23)^2</f>
        <v>17443.302665260522</v>
      </c>
      <c r="T4728" s="36">
        <f>Inputs!$B$12*(1+$B4728)^3*$C4728+Inputs!$B$29*(1+$D4728)^3*Inputs!$B$19+Inputs!$B$30*(1+$E4728)^3*Inputs!$B$20+Inputs!$B$31*(1+$F4728)^3*Inputs!$B$21+Inputs!$B$22*(1+Inputs!$B$23)^3</f>
        <v>20255.671952550598</v>
      </c>
      <c r="U4728" s="36">
        <f>Inputs!$B$12*(1+$B4728)^4*$C4728+Inputs!$B$29*(1+$D4728)^4*Inputs!$B$19+Inputs!$B$30*(1+$E4728)^4*Inputs!$B$20+Inputs!$B$31*(1+$F4728)^4*Inputs!$B$21+Inputs!$B$22*(1+Inputs!$B$23)^4</f>
        <v>23859.196185831097</v>
      </c>
      <c r="V4728" s="35">
        <f>Inputs!$B$13/(Q4728*(1-$G4728))</f>
        <v>1.1717735926578159</v>
      </c>
      <c r="W4728" s="36">
        <f>Inputs!$B$13</f>
        <v>12660</v>
      </c>
      <c r="X4728" s="36">
        <f t="shared" si="733"/>
        <v>14020.193110894737</v>
      </c>
      <c r="Y4728" s="36">
        <f t="shared" si="734"/>
        <v>15753.355712869794</v>
      </c>
      <c r="Z4728" s="36">
        <f t="shared" si="735"/>
        <v>17957.674670177861</v>
      </c>
      <c r="AA4728" s="36">
        <f t="shared" si="736"/>
        <v>20757.098420332895</v>
      </c>
      <c r="AB4728" s="36">
        <f t="shared" si="737"/>
        <v>61596.873769814338</v>
      </c>
      <c r="AC4728" s="36">
        <f t="shared" si="738"/>
        <v>305564.47703586752</v>
      </c>
      <c r="AD4728" s="36">
        <f t="shared" si="739"/>
        <v>197576.91933931861</v>
      </c>
    </row>
    <row r="4729" spans="1:30" ht="14.25" customHeight="1" x14ac:dyDescent="0.25">
      <c r="A4729" s="16">
        <v>4713</v>
      </c>
      <c r="B4729" s="34">
        <v>0.204501015527563</v>
      </c>
      <c r="C4729" s="34">
        <v>0.11404423838265799</v>
      </c>
      <c r="D4729" s="34">
        <v>4.8701261808049697E-3</v>
      </c>
      <c r="E4729" s="34">
        <v>4.9729056057925602E-2</v>
      </c>
      <c r="F4729" s="34">
        <v>-8.4726204567568998E-3</v>
      </c>
      <c r="G4729" s="34">
        <v>0.20266579238040799</v>
      </c>
      <c r="H4729" s="35">
        <v>1.0663916644091</v>
      </c>
      <c r="I4729" s="34">
        <v>9.9749734069901702E-2</v>
      </c>
      <c r="J4729" s="34">
        <v>2.39414344029877E-2</v>
      </c>
      <c r="K4729" s="36">
        <f>Inputs!$B$12*(1+$B4729)^4</f>
        <v>126293.1897845686</v>
      </c>
      <c r="L4729" s="36">
        <f t="shared" si="730"/>
        <v>19205.864485041235</v>
      </c>
      <c r="M4729" s="36">
        <f t="shared" si="731"/>
        <v>219396.31676917517</v>
      </c>
      <c r="N4729" s="37">
        <f>M4729/Inputs!$B$6</f>
        <v>334.44560483105971</v>
      </c>
      <c r="O4729" s="38">
        <f>IF(N4729&gt;Inputs!$B$4,1,0)</f>
        <v>0</v>
      </c>
      <c r="P4729" s="34">
        <f t="shared" si="732"/>
        <v>7.5808299666914006E-2</v>
      </c>
      <c r="Q4729" s="36">
        <f>Inputs!$B$12*(1+$B4729)^0*$C4729+Inputs!$B$29*(1+$D4729)^0*Inputs!$B$19+Inputs!$B$30*(1+$E4729)^0*Inputs!$B$20+Inputs!$B$31*(1+$F4729)^0*Inputs!$B$21+Inputs!$B$22*(1+Inputs!$B$23)^0</f>
        <v>14864.6983303864</v>
      </c>
      <c r="R4729" s="36">
        <f>Inputs!$B$12*(1+$B4729)^1*$C4729+Inputs!$B$29*(1+$D4729)^1*Inputs!$B$19+Inputs!$B$30*(1+$E4729)^1*Inputs!$B$20+Inputs!$B$31*(1+$F4729)^1*Inputs!$B$21+Inputs!$B$22*(1+Inputs!$B$23)^1</f>
        <v>16297.692816329563</v>
      </c>
      <c r="S4729" s="36">
        <f>Inputs!$B$12*(1+$B4729)^2*$C4729+Inputs!$B$29*(1+$D4729)^2*Inputs!$B$19+Inputs!$B$30*(1+$E4729)^2*Inputs!$B$20+Inputs!$B$31*(1+$F4729)^2*Inputs!$B$21+Inputs!$B$22*(1+Inputs!$B$23)^2</f>
        <v>18021.391805872179</v>
      </c>
      <c r="T4729" s="36">
        <f>Inputs!$B$12*(1+$B4729)^3*$C4729+Inputs!$B$29*(1+$D4729)^3*Inputs!$B$19+Inputs!$B$30*(1+$E4729)^3*Inputs!$B$20+Inputs!$B$31*(1+$F4729)^3*Inputs!$B$21+Inputs!$B$22*(1+Inputs!$B$23)^3</f>
        <v>20094.560451849102</v>
      </c>
      <c r="U4729" s="36">
        <f>Inputs!$B$12*(1+$B4729)^4*$C4729+Inputs!$B$29*(1+$D4729)^4*Inputs!$B$19+Inputs!$B$30*(1+$E4729)^4*Inputs!$B$20+Inputs!$B$31*(1+$F4729)^4*Inputs!$B$21+Inputs!$B$22*(1+Inputs!$B$23)^4</f>
        <v>22587.945005080186</v>
      </c>
      <c r="V4729" s="35">
        <f>Inputs!$B$13/(Q4729*(1-$G4729))</f>
        <v>1.0681622094284657</v>
      </c>
      <c r="W4729" s="36">
        <f>Inputs!$B$13</f>
        <v>12660</v>
      </c>
      <c r="X4729" s="36">
        <f t="shared" si="733"/>
        <v>13874.704066180995</v>
      </c>
      <c r="Y4729" s="36">
        <f t="shared" si="734"/>
        <v>15335.77931674028</v>
      </c>
      <c r="Z4729" s="36">
        <f t="shared" si="735"/>
        <v>17092.904976416401</v>
      </c>
      <c r="AA4729" s="36">
        <f t="shared" si="736"/>
        <v>19205.864485041235</v>
      </c>
      <c r="AB4729" s="36">
        <f t="shared" si="737"/>
        <v>58137.713606895661</v>
      </c>
      <c r="AC4729" s="36">
        <f t="shared" si="738"/>
        <v>259413.29005095034</v>
      </c>
      <c r="AD4729" s="36">
        <f t="shared" si="739"/>
        <v>161258.60316227953</v>
      </c>
    </row>
    <row r="4730" spans="1:30" ht="14.25" customHeight="1" x14ac:dyDescent="0.25">
      <c r="A4730" s="16">
        <v>4714</v>
      </c>
      <c r="B4730" s="34">
        <v>0.24194516124366799</v>
      </c>
      <c r="C4730" s="34">
        <v>8.4253843500333006E-2</v>
      </c>
      <c r="D4730" s="34">
        <v>2.9600286251894599E-2</v>
      </c>
      <c r="E4730" s="34">
        <v>2.09883194645595E-2</v>
      </c>
      <c r="F4730" s="34">
        <v>1.13906178046548E-2</v>
      </c>
      <c r="G4730" s="34">
        <v>0.15500489279910201</v>
      </c>
      <c r="H4730" s="35">
        <v>1.00245137752071</v>
      </c>
      <c r="I4730" s="34">
        <v>9.9537966534531896E-2</v>
      </c>
      <c r="J4730" s="34">
        <v>2.5107373939376201E-2</v>
      </c>
      <c r="K4730" s="36">
        <f>Inputs!$B$12*(1+$B4730)^4</f>
        <v>142745.00804553044</v>
      </c>
      <c r="L4730" s="36">
        <f t="shared" si="730"/>
        <v>17445.416194810969</v>
      </c>
      <c r="M4730" s="36">
        <f t="shared" si="731"/>
        <v>204922.0269345635</v>
      </c>
      <c r="N4730" s="37">
        <f>M4730/Inputs!$B$6</f>
        <v>312.38113861976143</v>
      </c>
      <c r="O4730" s="38">
        <f>IF(N4730&gt;Inputs!$B$4,1,0)</f>
        <v>0</v>
      </c>
      <c r="P4730" s="34">
        <f t="shared" si="732"/>
        <v>7.4430592595155692E-2</v>
      </c>
      <c r="Q4730" s="36">
        <f>Inputs!$B$12*(1+$B4730)^0*$C4730+Inputs!$B$29*(1+$D4730)^0*Inputs!$B$19+Inputs!$B$30*(1+$E4730)^0*Inputs!$B$20+Inputs!$B$31*(1+$F4730)^0*Inputs!$B$21+Inputs!$B$22*(1+Inputs!$B$23)^0</f>
        <v>13077.274637446902</v>
      </c>
      <c r="R4730" s="36">
        <f>Inputs!$B$12*(1+$B4730)^1*$C4730+Inputs!$B$29*(1+$D4730)^1*Inputs!$B$19+Inputs!$B$30*(1+$E4730)^1*Inputs!$B$20+Inputs!$B$31*(1+$F4730)^1*Inputs!$B$21+Inputs!$B$22*(1+Inputs!$B$23)^1</f>
        <v>14433.101176465301</v>
      </c>
      <c r="S4730" s="36">
        <f>Inputs!$B$12*(1+$B4730)^2*$C4730+Inputs!$B$29*(1+$D4730)^2*Inputs!$B$19+Inputs!$B$30*(1+$E4730)^2*Inputs!$B$20+Inputs!$B$31*(1+$F4730)^2*Inputs!$B$21+Inputs!$B$22*(1+Inputs!$B$23)^2</f>
        <v>16087.359773977449</v>
      </c>
      <c r="T4730" s="36">
        <f>Inputs!$B$12*(1+$B4730)^3*$C4730+Inputs!$B$29*(1+$D4730)^3*Inputs!$B$19+Inputs!$B$30*(1+$E4730)^3*Inputs!$B$20+Inputs!$B$31*(1+$F4730)^3*Inputs!$B$21+Inputs!$B$22*(1+Inputs!$B$23)^3</f>
        <v>18111.700264200161</v>
      </c>
      <c r="U4730" s="36">
        <f>Inputs!$B$12*(1+$B4730)^4*$C4730+Inputs!$B$29*(1+$D4730)^4*Inputs!$B$19+Inputs!$B$30*(1+$E4730)^4*Inputs!$B$20+Inputs!$B$31*(1+$F4730)^4*Inputs!$B$21+Inputs!$B$22*(1+Inputs!$B$23)^4</f>
        <v>20595.096140731639</v>
      </c>
      <c r="V4730" s="35">
        <f>Inputs!$B$13/(Q4730*(1-$G4730))</f>
        <v>1.145677191021587</v>
      </c>
      <c r="W4730" s="36">
        <f>Inputs!$B$13</f>
        <v>12660</v>
      </c>
      <c r="X4730" s="36">
        <f t="shared" si="733"/>
        <v>13535.872391469447</v>
      </c>
      <c r="Y4730" s="36">
        <f t="shared" si="734"/>
        <v>14600.550942441219</v>
      </c>
      <c r="Z4730" s="36">
        <f t="shared" si="735"/>
        <v>15889.807355271529</v>
      </c>
      <c r="AA4730" s="36">
        <f t="shared" si="736"/>
        <v>17445.416194810969</v>
      </c>
      <c r="AB4730" s="36">
        <f t="shared" si="737"/>
        <v>55419.660872484739</v>
      </c>
      <c r="AC4730" s="36">
        <f t="shared" si="738"/>
        <v>240269.81593461175</v>
      </c>
      <c r="AD4730" s="36">
        <f t="shared" si="739"/>
        <v>149502.36606207877</v>
      </c>
    </row>
    <row r="4731" spans="1:30" ht="14.25" customHeight="1" x14ac:dyDescent="0.25">
      <c r="A4731" s="16">
        <v>4715</v>
      </c>
      <c r="B4731" s="34">
        <v>0.205225423523375</v>
      </c>
      <c r="C4731" s="34">
        <v>6.8649311411394506E-2</v>
      </c>
      <c r="D4731" s="34">
        <v>4.16280762867361E-2</v>
      </c>
      <c r="E4731" s="34">
        <v>3.6544149576270099E-2</v>
      </c>
      <c r="F4731" s="34">
        <v>3.0808244197604601E-2</v>
      </c>
      <c r="G4731" s="34">
        <v>0.154750345975537</v>
      </c>
      <c r="H4731" s="35">
        <v>0.96638077405460199</v>
      </c>
      <c r="I4731" s="34">
        <v>9.3819461535752394E-2</v>
      </c>
      <c r="J4731" s="34">
        <v>2.3920165072571602E-2</v>
      </c>
      <c r="K4731" s="36">
        <f>Inputs!$B$12*(1+$B4731)^4</f>
        <v>126597.28371875703</v>
      </c>
      <c r="L4731" s="36">
        <f t="shared" si="730"/>
        <v>14685.575216692525</v>
      </c>
      <c r="M4731" s="36">
        <f t="shared" si="731"/>
        <v>189540.12788254709</v>
      </c>
      <c r="N4731" s="37">
        <f>M4731/Inputs!$B$6</f>
        <v>288.93312177217547</v>
      </c>
      <c r="O4731" s="38">
        <f>IF(N4731&gt;Inputs!$B$4,1,0)</f>
        <v>0</v>
      </c>
      <c r="P4731" s="34">
        <f t="shared" si="732"/>
        <v>6.9899296463180799E-2</v>
      </c>
      <c r="Q4731" s="36">
        <f>Inputs!$B$12*(1+$B4731)^0*$C4731+Inputs!$B$29*(1+$D4731)^0*Inputs!$B$19+Inputs!$B$30*(1+$E4731)^0*Inputs!$B$20+Inputs!$B$31*(1+$F4731)^0*Inputs!$B$21+Inputs!$B$22*(1+Inputs!$B$23)^0</f>
        <v>12141.002712110592</v>
      </c>
      <c r="R4731" s="36">
        <f>Inputs!$B$12*(1+$B4731)^1*$C4731+Inputs!$B$29*(1+$D4731)^1*Inputs!$B$19+Inputs!$B$30*(1+$E4731)^1*Inputs!$B$20+Inputs!$B$31*(1+$F4731)^1*Inputs!$B$21+Inputs!$B$22*(1+Inputs!$B$23)^1</f>
        <v>13285.41330788577</v>
      </c>
      <c r="S4731" s="36">
        <f>Inputs!$B$12*(1+$B4731)^2*$C4731+Inputs!$B$29*(1+$D4731)^2*Inputs!$B$19+Inputs!$B$30*(1+$E4731)^2*Inputs!$B$20+Inputs!$B$31*(1+$F4731)^2*Inputs!$B$21+Inputs!$B$22*(1+Inputs!$B$23)^2</f>
        <v>14614.58642852991</v>
      </c>
      <c r="T4731" s="36">
        <f>Inputs!$B$12*(1+$B4731)^3*$C4731+Inputs!$B$29*(1+$D4731)^3*Inputs!$B$19+Inputs!$B$30*(1+$E4731)^3*Inputs!$B$20+Inputs!$B$31*(1+$F4731)^3*Inputs!$B$21+Inputs!$B$22*(1+Inputs!$B$23)^3</f>
        <v>16164.554953255511</v>
      </c>
      <c r="U4731" s="36">
        <f>Inputs!$B$12*(1+$B4731)^4*$C4731+Inputs!$B$29*(1+$D4731)^4*Inputs!$B$19+Inputs!$B$30*(1+$E4731)^4*Inputs!$B$20+Inputs!$B$31*(1+$F4731)^4*Inputs!$B$21+Inputs!$B$22*(1+Inputs!$B$23)^4</f>
        <v>17978.674892359886</v>
      </c>
      <c r="V4731" s="35">
        <f>Inputs!$B$13/(Q4731*(1-$G4731))</f>
        <v>1.2336562061373681</v>
      </c>
      <c r="W4731" s="36">
        <f>Inputs!$B$13</f>
        <v>12660</v>
      </c>
      <c r="X4731" s="36">
        <f t="shared" si="733"/>
        <v>13102.989501546621</v>
      </c>
      <c r="Y4731" s="36">
        <f t="shared" si="734"/>
        <v>13588.499942345294</v>
      </c>
      <c r="Z4731" s="36">
        <f t="shared" si="735"/>
        <v>14116.693859504689</v>
      </c>
      <c r="AA4731" s="36">
        <f t="shared" si="736"/>
        <v>14685.575216692525</v>
      </c>
      <c r="AB4731" s="36">
        <f t="shared" si="737"/>
        <v>52149.843489246356</v>
      </c>
      <c r="AC4731" s="36">
        <f t="shared" si="738"/>
        <v>215121.71596722843</v>
      </c>
      <c r="AD4731" s="36">
        <f t="shared" si="739"/>
        <v>137390.28439330074</v>
      </c>
    </row>
    <row r="4732" spans="1:30" ht="14.25" customHeight="1" x14ac:dyDescent="0.25">
      <c r="A4732" s="16">
        <v>4716</v>
      </c>
      <c r="B4732" s="34">
        <v>0.23109090216890099</v>
      </c>
      <c r="C4732" s="34">
        <v>7.1007023259562194E-2</v>
      </c>
      <c r="D4732" s="34">
        <v>2.7819484817309299E-2</v>
      </c>
      <c r="E4732" s="34">
        <v>6.3505983734203297E-2</v>
      </c>
      <c r="F4732" s="34">
        <v>-5.11442648354247E-3</v>
      </c>
      <c r="G4732" s="34">
        <v>0.22336979834500401</v>
      </c>
      <c r="H4732" s="35">
        <v>1.0717231837404999</v>
      </c>
      <c r="I4732" s="34">
        <v>9.5631312642396799E-2</v>
      </c>
      <c r="J4732" s="34">
        <v>2.6372107927198799E-2</v>
      </c>
      <c r="K4732" s="36">
        <f>Inputs!$B$12*(1+$B4732)^4</f>
        <v>137819.83886959465</v>
      </c>
      <c r="L4732" s="36">
        <f t="shared" si="730"/>
        <v>15407.855960126142</v>
      </c>
      <c r="M4732" s="36">
        <f t="shared" si="731"/>
        <v>197489.77563733613</v>
      </c>
      <c r="N4732" s="37">
        <f>M4732/Inputs!$B$6</f>
        <v>301.05148725203679</v>
      </c>
      <c r="O4732" s="38">
        <f>IF(N4732&gt;Inputs!$B$4,1,0)</f>
        <v>0</v>
      </c>
      <c r="P4732" s="34">
        <f t="shared" si="732"/>
        <v>6.9259204715198003E-2</v>
      </c>
      <c r="Q4732" s="36">
        <f>Inputs!$B$12*(1+$B4732)^0*$C4732+Inputs!$B$29*(1+$D4732)^0*Inputs!$B$19+Inputs!$B$30*(1+$E4732)^0*Inputs!$B$20+Inputs!$B$31*(1+$F4732)^0*Inputs!$B$21+Inputs!$B$22*(1+Inputs!$B$23)^0</f>
        <v>12282.465423000653</v>
      </c>
      <c r="R4732" s="36">
        <f>Inputs!$B$12*(1+$B4732)^1*$C4732+Inputs!$B$29*(1+$D4732)^1*Inputs!$B$19+Inputs!$B$30*(1+$E4732)^1*Inputs!$B$20+Inputs!$B$31*(1+$F4732)^1*Inputs!$B$21+Inputs!$B$22*(1+Inputs!$B$23)^1</f>
        <v>13426.120043033723</v>
      </c>
      <c r="S4732" s="36">
        <f>Inputs!$B$12*(1+$B4732)^2*$C4732+Inputs!$B$29*(1+$D4732)^2*Inputs!$B$19+Inputs!$B$30*(1+$E4732)^2*Inputs!$B$20+Inputs!$B$31*(1+$F4732)^2*Inputs!$B$21+Inputs!$B$22*(1+Inputs!$B$23)^2</f>
        <v>14808.01915067379</v>
      </c>
      <c r="T4732" s="36">
        <f>Inputs!$B$12*(1+$B4732)^3*$C4732+Inputs!$B$29*(1+$D4732)^3*Inputs!$B$19+Inputs!$B$30*(1+$E4732)^3*Inputs!$B$20+Inputs!$B$31*(1+$F4732)^3*Inputs!$B$21+Inputs!$B$22*(1+Inputs!$B$23)^3</f>
        <v>16481.391649040459</v>
      </c>
      <c r="U4732" s="36">
        <f>Inputs!$B$12*(1+$B4732)^4*$C4732+Inputs!$B$29*(1+$D4732)^4*Inputs!$B$19+Inputs!$B$30*(1+$E4732)^4*Inputs!$B$20+Inputs!$B$31*(1+$F4732)^4*Inputs!$B$21+Inputs!$B$22*(1+Inputs!$B$23)^4</f>
        <v>18511.657602431445</v>
      </c>
      <c r="V4732" s="35">
        <f>Inputs!$B$13/(Q4732*(1-$G4732))</f>
        <v>1.3271923815755942</v>
      </c>
      <c r="W4732" s="36">
        <f>Inputs!$B$13</f>
        <v>12660</v>
      </c>
      <c r="X4732" s="36">
        <f t="shared" si="733"/>
        <v>13172.85526329152</v>
      </c>
      <c r="Y4732" s="36">
        <f t="shared" si="734"/>
        <v>13794.190187053688</v>
      </c>
      <c r="Z4732" s="36">
        <f t="shared" si="735"/>
        <v>14535.497453514039</v>
      </c>
      <c r="AA4732" s="36">
        <f t="shared" si="736"/>
        <v>15407.855960126142</v>
      </c>
      <c r="AB4732" s="36">
        <f t="shared" si="737"/>
        <v>52863.443449075334</v>
      </c>
      <c r="AC4732" s="36">
        <f t="shared" si="738"/>
        <v>228333.45640428801</v>
      </c>
      <c r="AD4732" s="36">
        <f t="shared" si="739"/>
        <v>144626.3321882608</v>
      </c>
    </row>
    <row r="4733" spans="1:30" ht="14.25" customHeight="1" x14ac:dyDescent="0.25">
      <c r="A4733" s="16">
        <v>4717</v>
      </c>
      <c r="B4733" s="34">
        <v>0.27475944830506099</v>
      </c>
      <c r="C4733" s="34">
        <v>6.7026335111588398E-2</v>
      </c>
      <c r="D4733" s="34">
        <v>3.9147433991567997E-2</v>
      </c>
      <c r="E4733" s="34">
        <v>5.7979211735486202E-2</v>
      </c>
      <c r="F4733" s="34">
        <v>3.97655104457791E-3</v>
      </c>
      <c r="G4733" s="34">
        <v>0.18652250238391599</v>
      </c>
      <c r="H4733" s="35">
        <v>1.07012784215728</v>
      </c>
      <c r="I4733" s="34">
        <v>9.8192023041304893E-2</v>
      </c>
      <c r="J4733" s="34">
        <v>1.9983498504311002E-2</v>
      </c>
      <c r="K4733" s="36">
        <f>Inputs!$B$12*(1+$B4733)^4</f>
        <v>158439.77196153442</v>
      </c>
      <c r="L4733" s="36">
        <f t="shared" si="730"/>
        <v>17069.006132741961</v>
      </c>
      <c r="M4733" s="36">
        <f t="shared" si="731"/>
        <v>194367.39742519544</v>
      </c>
      <c r="N4733" s="37">
        <f>M4733/Inputs!$B$6</f>
        <v>296.29176436767597</v>
      </c>
      <c r="O4733" s="38">
        <f>IF(N4733&gt;Inputs!$B$4,1,0)</f>
        <v>0</v>
      </c>
      <c r="P4733" s="34">
        <f t="shared" si="732"/>
        <v>7.8208524536993895E-2</v>
      </c>
      <c r="Q4733" s="36">
        <f>Inputs!$B$12*(1+$B4733)^0*$C4733+Inputs!$B$29*(1+$D4733)^0*Inputs!$B$19+Inputs!$B$30*(1+$E4733)^0*Inputs!$B$20+Inputs!$B$31*(1+$F4733)^0*Inputs!$B$21+Inputs!$B$22*(1+Inputs!$B$23)^0</f>
        <v>12043.624134122227</v>
      </c>
      <c r="R4733" s="36">
        <f>Inputs!$B$12*(1+$B4733)^1*$C4733+Inputs!$B$29*(1+$D4733)^1*Inputs!$B$19+Inputs!$B$30*(1+$E4733)^1*Inputs!$B$20+Inputs!$B$31*(1+$F4733)^1*Inputs!$B$21+Inputs!$B$22*(1+Inputs!$B$23)^1</f>
        <v>13372.222994405589</v>
      </c>
      <c r="S4733" s="36">
        <f>Inputs!$B$12*(1+$B4733)^2*$C4733+Inputs!$B$29*(1+$D4733)^2*Inputs!$B$19+Inputs!$B$30*(1+$E4733)^2*Inputs!$B$20+Inputs!$B$31*(1+$F4733)^2*Inputs!$B$21+Inputs!$B$22*(1+Inputs!$B$23)^2</f>
        <v>15015.917510096318</v>
      </c>
      <c r="T4733" s="36">
        <f>Inputs!$B$12*(1+$B4733)^3*$C4733+Inputs!$B$29*(1+$D4733)^3*Inputs!$B$19+Inputs!$B$30*(1+$E4733)^3*Inputs!$B$20+Inputs!$B$31*(1+$F4733)^3*Inputs!$B$21+Inputs!$B$22*(1+Inputs!$B$23)^3</f>
        <v>17058.75005241164</v>
      </c>
      <c r="U4733" s="36">
        <f>Inputs!$B$12*(1+$B4733)^4*$C4733+Inputs!$B$29*(1+$D4733)^4*Inputs!$B$19+Inputs!$B$30*(1+$E4733)^4*Inputs!$B$20+Inputs!$B$31*(1+$F4733)^4*Inputs!$B$21+Inputs!$B$22*(1+Inputs!$B$23)^4</f>
        <v>19607.716857855456</v>
      </c>
      <c r="V4733" s="35">
        <f>Inputs!$B$13/(Q4733*(1-$G4733))</f>
        <v>1.2922036647781399</v>
      </c>
      <c r="W4733" s="36">
        <f>Inputs!$B$13</f>
        <v>12660</v>
      </c>
      <c r="X4733" s="36">
        <f t="shared" si="733"/>
        <v>13452.659356380202</v>
      </c>
      <c r="Y4733" s="36">
        <f t="shared" si="734"/>
        <v>14428.0707886241</v>
      </c>
      <c r="Z4733" s="36">
        <f t="shared" si="735"/>
        <v>15620.498522813545</v>
      </c>
      <c r="AA4733" s="36">
        <f t="shared" si="736"/>
        <v>17069.006132741961</v>
      </c>
      <c r="AB4733" s="36">
        <f t="shared" si="737"/>
        <v>55001.709289337348</v>
      </c>
      <c r="AC4733" s="36">
        <f t="shared" si="738"/>
        <v>222611.34184970366</v>
      </c>
      <c r="AD4733" s="36">
        <f t="shared" si="739"/>
        <v>139365.6881358581</v>
      </c>
    </row>
    <row r="4734" spans="1:30" ht="14.25" customHeight="1" x14ac:dyDescent="0.25">
      <c r="A4734" s="16">
        <v>4718</v>
      </c>
      <c r="B4734" s="34">
        <v>0.38453885384471298</v>
      </c>
      <c r="C4734" s="34">
        <v>6.0662538786518699E-2</v>
      </c>
      <c r="D4734" s="34">
        <v>3.6977111218657398E-2</v>
      </c>
      <c r="E4734" s="34">
        <v>4.5471681122177497E-2</v>
      </c>
      <c r="F4734" s="34">
        <v>2.4034951929287299E-2</v>
      </c>
      <c r="G4734" s="34">
        <v>0.162364790682755</v>
      </c>
      <c r="H4734" s="35">
        <v>1.11497734499498</v>
      </c>
      <c r="I4734" s="34">
        <v>0.106941747582404</v>
      </c>
      <c r="J4734" s="34">
        <v>2.5217157773031799E-2</v>
      </c>
      <c r="K4734" s="36">
        <f>Inputs!$B$12*(1+$B4734)^4</f>
        <v>220481.34077206111</v>
      </c>
      <c r="L4734" s="36">
        <f t="shared" si="730"/>
        <v>21072.067165729582</v>
      </c>
      <c r="M4734" s="36">
        <f t="shared" si="731"/>
        <v>218159.55262812128</v>
      </c>
      <c r="N4734" s="37">
        <f>M4734/Inputs!$B$6</f>
        <v>332.56029364042877</v>
      </c>
      <c r="O4734" s="38">
        <f>IF(N4734&gt;Inputs!$B$4,1,0)</f>
        <v>0</v>
      </c>
      <c r="P4734" s="34">
        <f t="shared" si="732"/>
        <v>8.1724589809372208E-2</v>
      </c>
      <c r="Q4734" s="36">
        <f>Inputs!$B$12*(1+$B4734)^0*$C4734+Inputs!$B$29*(1+$D4734)^0*Inputs!$B$19+Inputs!$B$30*(1+$E4734)^0*Inputs!$B$20+Inputs!$B$31*(1+$F4734)^0*Inputs!$B$21+Inputs!$B$22*(1+Inputs!$B$23)^0</f>
        <v>11661.796354618044</v>
      </c>
      <c r="R4734" s="36">
        <f>Inputs!$B$12*(1+$B4734)^1*$C4734+Inputs!$B$29*(1+$D4734)^1*Inputs!$B$19+Inputs!$B$30*(1+$E4734)^1*Inputs!$B$20+Inputs!$B$31*(1+$F4734)^1*Inputs!$B$21+Inputs!$B$22*(1+Inputs!$B$23)^1</f>
        <v>13337.018977592841</v>
      </c>
      <c r="S4734" s="36">
        <f>Inputs!$B$12*(1+$B4734)^2*$C4734+Inputs!$B$29*(1+$D4734)^2*Inputs!$B$19+Inputs!$B$30*(1+$E4734)^2*Inputs!$B$20+Inputs!$B$31*(1+$F4734)^2*Inputs!$B$21+Inputs!$B$22*(1+Inputs!$B$23)^2</f>
        <v>15560.690261869397</v>
      </c>
      <c r="T4734" s="36">
        <f>Inputs!$B$12*(1+$B4734)^3*$C4734+Inputs!$B$29*(1+$D4734)^3*Inputs!$B$19+Inputs!$B$30*(1+$E4734)^3*Inputs!$B$20+Inputs!$B$31*(1+$F4734)^3*Inputs!$B$21+Inputs!$B$22*(1+Inputs!$B$23)^3</f>
        <v>18540.176479333364</v>
      </c>
      <c r="U4734" s="36">
        <f>Inputs!$B$12*(1+$B4734)^4*$C4734+Inputs!$B$29*(1+$D4734)^4*Inputs!$B$19+Inputs!$B$30*(1+$E4734)^4*Inputs!$B$20+Inputs!$B$31*(1+$F4734)^4*Inputs!$B$21+Inputs!$B$22*(1+Inputs!$B$23)^4</f>
        <v>22562.445723256085</v>
      </c>
      <c r="V4734" s="35">
        <f>Inputs!$B$13/(Q4734*(1-$G4734))</f>
        <v>1.2960248481799084</v>
      </c>
      <c r="W4734" s="36">
        <f>Inputs!$B$13</f>
        <v>12660</v>
      </c>
      <c r="X4734" s="36">
        <f t="shared" si="733"/>
        <v>13972.969442936836</v>
      </c>
      <c r="Y4734" s="36">
        <f t="shared" si="734"/>
        <v>15712.720747911941</v>
      </c>
      <c r="Z4734" s="36">
        <f t="shared" si="735"/>
        <v>18018.404419079583</v>
      </c>
      <c r="AA4734" s="36">
        <f t="shared" si="736"/>
        <v>21072.067165729582</v>
      </c>
      <c r="AB4734" s="36">
        <f t="shared" si="737"/>
        <v>59104.88303458369</v>
      </c>
      <c r="AC4734" s="36">
        <f t="shared" si="738"/>
        <v>264344.48748464952</v>
      </c>
      <c r="AD4734" s="36">
        <f t="shared" si="739"/>
        <v>159054.6695935376</v>
      </c>
    </row>
    <row r="4735" spans="1:30" ht="14.25" customHeight="1" x14ac:dyDescent="0.25">
      <c r="A4735" s="16">
        <v>4719</v>
      </c>
      <c r="B4735" s="34">
        <v>0.22928235693761101</v>
      </c>
      <c r="C4735" s="34">
        <v>7.9414161000109201E-2</v>
      </c>
      <c r="D4735" s="34">
        <v>2.8678252582905302E-2</v>
      </c>
      <c r="E4735" s="34">
        <v>4.2012441633198998E-2</v>
      </c>
      <c r="F4735" s="34">
        <v>9.0489631025891196E-3</v>
      </c>
      <c r="G4735" s="34">
        <v>0.15802130369862299</v>
      </c>
      <c r="H4735" s="35">
        <v>1.04168483870886</v>
      </c>
      <c r="I4735" s="34">
        <v>0.10018572446744201</v>
      </c>
      <c r="J4735" s="34">
        <v>2.23811293056707E-2</v>
      </c>
      <c r="K4735" s="36">
        <f>Inputs!$B$12*(1+$B4735)^4</f>
        <v>137011.75979865159</v>
      </c>
      <c r="L4735" s="36">
        <f t="shared" si="730"/>
        <v>17211.599351176046</v>
      </c>
      <c r="M4735" s="36">
        <f t="shared" si="731"/>
        <v>195336.04593519901</v>
      </c>
      <c r="N4735" s="37">
        <f>M4735/Inputs!$B$6</f>
        <v>297.76836270609607</v>
      </c>
      <c r="O4735" s="38">
        <f>IF(N4735&gt;Inputs!$B$4,1,0)</f>
        <v>0</v>
      </c>
      <c r="P4735" s="34">
        <f t="shared" si="732"/>
        <v>7.7804595161771309E-2</v>
      </c>
      <c r="Q4735" s="36">
        <f>Inputs!$B$12*(1+$B4735)^0*$C4735+Inputs!$B$29*(1+$D4735)^0*Inputs!$B$19+Inputs!$B$30*(1+$E4735)^0*Inputs!$B$20+Inputs!$B$31*(1+$F4735)^0*Inputs!$B$21+Inputs!$B$22*(1+Inputs!$B$23)^0</f>
        <v>12786.893687433472</v>
      </c>
      <c r="R4735" s="36">
        <f>Inputs!$B$12*(1+$B4735)^1*$C4735+Inputs!$B$29*(1+$D4735)^1*Inputs!$B$19+Inputs!$B$30*(1+$E4735)^1*Inputs!$B$20+Inputs!$B$31*(1+$F4735)^1*Inputs!$B$21+Inputs!$B$22*(1+Inputs!$B$23)^1</f>
        <v>14051.295354536167</v>
      </c>
      <c r="S4735" s="36">
        <f>Inputs!$B$12*(1+$B4735)^2*$C4735+Inputs!$B$29*(1+$D4735)^2*Inputs!$B$19+Inputs!$B$30*(1+$E4735)^2*Inputs!$B$20+Inputs!$B$31*(1+$F4735)^2*Inputs!$B$21+Inputs!$B$22*(1+Inputs!$B$23)^2</f>
        <v>15571.630499282594</v>
      </c>
      <c r="T4735" s="36">
        <f>Inputs!$B$12*(1+$B4735)^3*$C4735+Inputs!$B$29*(1+$D4735)^3*Inputs!$B$19+Inputs!$B$30*(1+$E4735)^3*Inputs!$B$20+Inputs!$B$31*(1+$F4735)^3*Inputs!$B$21+Inputs!$B$22*(1+Inputs!$B$23)^3</f>
        <v>17405.537270025445</v>
      </c>
      <c r="U4735" s="36">
        <f>Inputs!$B$12*(1+$B4735)^4*$C4735+Inputs!$B$29*(1+$D4735)^4*Inputs!$B$19+Inputs!$B$30*(1+$E4735)^4*Inputs!$B$20+Inputs!$B$31*(1+$F4735)^4*Inputs!$B$21+Inputs!$B$22*(1+Inputs!$B$23)^4</f>
        <v>19623.830396172612</v>
      </c>
      <c r="V4735" s="35">
        <f>Inputs!$B$13/(Q4735*(1-$G4735))</f>
        <v>1.1758923044091092</v>
      </c>
      <c r="W4735" s="36">
        <f>Inputs!$B$13</f>
        <v>12660</v>
      </c>
      <c r="X4735" s="36">
        <f t="shared" si="733"/>
        <v>13514.905599598604</v>
      </c>
      <c r="Y4735" s="36">
        <f t="shared" si="734"/>
        <v>14537.306057799538</v>
      </c>
      <c r="Z4735" s="36">
        <f t="shared" si="735"/>
        <v>15757.692382883992</v>
      </c>
      <c r="AA4735" s="36">
        <f t="shared" si="736"/>
        <v>17211.599351176046</v>
      </c>
      <c r="AB4735" s="36">
        <f t="shared" si="737"/>
        <v>55022.765434810906</v>
      </c>
      <c r="AC4735" s="36">
        <f t="shared" si="738"/>
        <v>226166.77517857164</v>
      </c>
      <c r="AD4735" s="36">
        <f t="shared" si="739"/>
        <v>140313.28050038812</v>
      </c>
    </row>
    <row r="4736" spans="1:30" ht="14.25" customHeight="1" x14ac:dyDescent="0.25">
      <c r="A4736" s="16">
        <v>4720</v>
      </c>
      <c r="B4736" s="34">
        <v>0.41567073293268703</v>
      </c>
      <c r="C4736" s="34">
        <v>7.2539710125242907E-2</v>
      </c>
      <c r="D4736" s="34">
        <v>2.4122782862800202E-2</v>
      </c>
      <c r="E4736" s="34">
        <v>7.5526226848350503E-2</v>
      </c>
      <c r="F4736" s="34">
        <v>2.0979106142344502E-2</v>
      </c>
      <c r="G4736" s="34">
        <v>0.202487910186127</v>
      </c>
      <c r="H4736" s="35">
        <v>0.98798836791435896</v>
      </c>
      <c r="I4736" s="34">
        <v>0.10140557787113</v>
      </c>
      <c r="J4736" s="34">
        <v>2.35398905796168E-2</v>
      </c>
      <c r="K4736" s="36">
        <f>Inputs!$B$12*(1+$B4736)^4</f>
        <v>240990.69003625531</v>
      </c>
      <c r="L4736" s="36">
        <f t="shared" si="730"/>
        <v>21104.203405257937</v>
      </c>
      <c r="M4736" s="36">
        <f t="shared" si="731"/>
        <v>231196.61065685225</v>
      </c>
      <c r="N4736" s="37">
        <f>M4736/Inputs!$B$6</f>
        <v>352.43385770861624</v>
      </c>
      <c r="O4736" s="38">
        <f>IF(N4736&gt;Inputs!$B$4,1,0)</f>
        <v>0</v>
      </c>
      <c r="P4736" s="34">
        <f t="shared" si="732"/>
        <v>7.7865687291513191E-2</v>
      </c>
      <c r="Q4736" s="36">
        <f>Inputs!$B$12*(1+$B4736)^0*$C4736+Inputs!$B$29*(1+$D4736)^0*Inputs!$B$19+Inputs!$B$30*(1+$E4736)^0*Inputs!$B$20+Inputs!$B$31*(1+$F4736)^0*Inputs!$B$21+Inputs!$B$22*(1+Inputs!$B$23)^0</f>
        <v>12374.426634941497</v>
      </c>
      <c r="R4736" s="36">
        <f>Inputs!$B$12*(1+$B4736)^1*$C4736+Inputs!$B$29*(1+$D4736)^1*Inputs!$B$19+Inputs!$B$30*(1+$E4736)^1*Inputs!$B$20+Inputs!$B$31*(1+$F4736)^1*Inputs!$B$21+Inputs!$B$22*(1+Inputs!$B$23)^1</f>
        <v>14478.43256343509</v>
      </c>
      <c r="S4736" s="36">
        <f>Inputs!$B$12*(1+$B4736)^2*$C4736+Inputs!$B$29*(1+$D4736)^2*Inputs!$B$19+Inputs!$B$30*(1+$E4736)^2*Inputs!$B$20+Inputs!$B$31*(1+$F4736)^2*Inputs!$B$21+Inputs!$B$22*(1+Inputs!$B$23)^2</f>
        <v>17350.607739543448</v>
      </c>
      <c r="T4736" s="36">
        <f>Inputs!$B$12*(1+$B4736)^3*$C4736+Inputs!$B$29*(1+$D4736)^3*Inputs!$B$19+Inputs!$B$30*(1+$E4736)^3*Inputs!$B$20+Inputs!$B$31*(1+$F4736)^3*Inputs!$B$21+Inputs!$B$22*(1+Inputs!$B$23)^3</f>
        <v>21304.649760413704</v>
      </c>
      <c r="U4736" s="36">
        <f>Inputs!$B$12*(1+$B4736)^4*$C4736+Inputs!$B$29*(1+$D4736)^4*Inputs!$B$19+Inputs!$B$30*(1+$E4736)^4*Inputs!$B$20+Inputs!$B$31*(1+$F4736)^4*Inputs!$B$21+Inputs!$B$22*(1+Inputs!$B$23)^4</f>
        <v>26784.272644303761</v>
      </c>
      <c r="V4736" s="35">
        <f>Inputs!$B$13/(Q4736*(1-$G4736))</f>
        <v>1.282836608843765</v>
      </c>
      <c r="W4736" s="36">
        <f>Inputs!$B$13</f>
        <v>12660</v>
      </c>
      <c r="X4736" s="36">
        <f t="shared" si="733"/>
        <v>13961.428666737747</v>
      </c>
      <c r="Y4736" s="36">
        <f t="shared" si="734"/>
        <v>15711.065295486605</v>
      </c>
      <c r="Z4736" s="36">
        <f t="shared" si="735"/>
        <v>18039.050189670434</v>
      </c>
      <c r="AA4736" s="36">
        <f t="shared" si="736"/>
        <v>21104.203405257937</v>
      </c>
      <c r="AB4736" s="36">
        <f t="shared" si="737"/>
        <v>60040.953595935454</v>
      </c>
      <c r="AC4736" s="36">
        <f t="shared" si="738"/>
        <v>277413.51544638636</v>
      </c>
      <c r="AD4736" s="36">
        <f t="shared" si="739"/>
        <v>171155.6570609168</v>
      </c>
    </row>
    <row r="4737" spans="1:30" ht="14.25" customHeight="1" x14ac:dyDescent="0.25">
      <c r="A4737" s="16">
        <v>4721</v>
      </c>
      <c r="B4737" s="34">
        <v>0.30359227535510802</v>
      </c>
      <c r="C4737" s="34">
        <v>5.8083154868923001E-2</v>
      </c>
      <c r="D4737" s="34">
        <v>3.7813788128927502E-2</v>
      </c>
      <c r="E4737" s="34">
        <v>5.2109994023908097E-2</v>
      </c>
      <c r="F4737" s="34">
        <v>1.3747623539747501E-2</v>
      </c>
      <c r="G4737" s="34">
        <v>0.210501807419293</v>
      </c>
      <c r="H4737" s="35">
        <v>1.0005619414193301</v>
      </c>
      <c r="I4737" s="34">
        <v>0.107110109347494</v>
      </c>
      <c r="J4737" s="34">
        <v>2.5089243333408701E-2</v>
      </c>
      <c r="K4737" s="36">
        <f>Inputs!$B$12*(1+$B4737)^4</f>
        <v>173268.00048505241</v>
      </c>
      <c r="L4737" s="36">
        <f t="shared" si="730"/>
        <v>15122.828771149672</v>
      </c>
      <c r="M4737" s="36">
        <f t="shared" si="731"/>
        <v>164458.48476968231</v>
      </c>
      <c r="N4737" s="37">
        <f>M4737/Inputs!$B$6</f>
        <v>250.69890970988158</v>
      </c>
      <c r="O4737" s="38">
        <f>IF(N4737&gt;Inputs!$B$4,1,0)</f>
        <v>0</v>
      </c>
      <c r="P4737" s="34">
        <f t="shared" si="732"/>
        <v>8.20208660140853E-2</v>
      </c>
      <c r="Q4737" s="36">
        <f>Inputs!$B$12*(1+$B4737)^0*$C4737+Inputs!$B$29*(1+$D4737)^0*Inputs!$B$19+Inputs!$B$30*(1+$E4737)^0*Inputs!$B$20+Inputs!$B$31*(1+$F4737)^0*Inputs!$B$21+Inputs!$B$22*(1+Inputs!$B$23)^0</f>
        <v>11507.033319562302</v>
      </c>
      <c r="R4737" s="36">
        <f>Inputs!$B$12*(1+$B4737)^1*$C4737+Inputs!$B$29*(1+$D4737)^1*Inputs!$B$19+Inputs!$B$30*(1+$E4737)^1*Inputs!$B$20+Inputs!$B$31*(1+$F4737)^1*Inputs!$B$21+Inputs!$B$22*(1+Inputs!$B$23)^1</f>
        <v>12813.64394921468</v>
      </c>
      <c r="S4737" s="36">
        <f>Inputs!$B$12*(1+$B4737)^2*$C4737+Inputs!$B$29*(1+$D4737)^2*Inputs!$B$19+Inputs!$B$30*(1+$E4737)^2*Inputs!$B$20+Inputs!$B$31*(1+$F4737)^2*Inputs!$B$21+Inputs!$B$22*(1+Inputs!$B$23)^2</f>
        <v>14451.776481667159</v>
      </c>
      <c r="T4737" s="36">
        <f>Inputs!$B$12*(1+$B4737)^3*$C4737+Inputs!$B$29*(1+$D4737)^3*Inputs!$B$19+Inputs!$B$30*(1+$E4737)^3*Inputs!$B$20+Inputs!$B$31*(1+$F4737)^3*Inputs!$B$21+Inputs!$B$22*(1+Inputs!$B$23)^3</f>
        <v>16519.429609631843</v>
      </c>
      <c r="U4737" s="36">
        <f>Inputs!$B$12*(1+$B4737)^4*$C4737+Inputs!$B$29*(1+$D4737)^4*Inputs!$B$19+Inputs!$B$30*(1+$E4737)^4*Inputs!$B$20+Inputs!$B$31*(1+$F4737)^4*Inputs!$B$21+Inputs!$B$22*(1+Inputs!$B$23)^4</f>
        <v>19144.230527820564</v>
      </c>
      <c r="V4737" s="35">
        <f>Inputs!$B$13/(Q4737*(1-$G4737))</f>
        <v>1.3935392163714622</v>
      </c>
      <c r="W4737" s="36">
        <f>Inputs!$B$13</f>
        <v>12660</v>
      </c>
      <c r="X4737" s="36">
        <f t="shared" si="733"/>
        <v>13103.654903371485</v>
      </c>
      <c r="Y4737" s="36">
        <f t="shared" si="734"/>
        <v>13657.929827557604</v>
      </c>
      <c r="Z4737" s="36">
        <f t="shared" si="735"/>
        <v>14330.696974759096</v>
      </c>
      <c r="AA4737" s="36">
        <f t="shared" si="736"/>
        <v>15122.828771149672</v>
      </c>
      <c r="AB4737" s="36">
        <f t="shared" si="737"/>
        <v>50822.395716003346</v>
      </c>
      <c r="AC4737" s="36">
        <f t="shared" si="738"/>
        <v>189003.72375264054</v>
      </c>
      <c r="AD4737" s="36">
        <f t="shared" si="739"/>
        <v>113636.08905367897</v>
      </c>
    </row>
    <row r="4738" spans="1:30" ht="14.25" customHeight="1" x14ac:dyDescent="0.25">
      <c r="A4738" s="16">
        <v>4722</v>
      </c>
      <c r="B4738" s="34">
        <v>0.20673417694094201</v>
      </c>
      <c r="C4738" s="34">
        <v>6.8791554918248399E-2</v>
      </c>
      <c r="D4738" s="34">
        <v>2.57692287802537E-2</v>
      </c>
      <c r="E4738" s="34">
        <v>6.8483863119443003E-2</v>
      </c>
      <c r="F4738" s="34">
        <v>1.5625771176740501E-2</v>
      </c>
      <c r="G4738" s="34">
        <v>0.186387731010312</v>
      </c>
      <c r="H4738" s="35">
        <v>1.0464170437487399</v>
      </c>
      <c r="I4738" s="34">
        <v>9.4760854525386407E-2</v>
      </c>
      <c r="J4738" s="34">
        <v>2.0150855922644401E-2</v>
      </c>
      <c r="K4738" s="36">
        <f>Inputs!$B$12*(1+$B4738)^4</f>
        <v>127232.3949301035</v>
      </c>
      <c r="L4738" s="36">
        <f t="shared" si="730"/>
        <v>15230.82976768031</v>
      </c>
      <c r="M4738" s="36">
        <f t="shared" si="731"/>
        <v>185262.68248699867</v>
      </c>
      <c r="N4738" s="37">
        <f>M4738/Inputs!$B$6</f>
        <v>282.41262574237601</v>
      </c>
      <c r="O4738" s="38">
        <f>IF(N4738&gt;Inputs!$B$4,1,0)</f>
        <v>0</v>
      </c>
      <c r="P4738" s="34">
        <f t="shared" si="732"/>
        <v>7.4609998602742006E-2</v>
      </c>
      <c r="Q4738" s="36">
        <f>Inputs!$B$12*(1+$B4738)^0*$C4738+Inputs!$B$29*(1+$D4738)^0*Inputs!$B$19+Inputs!$B$30*(1+$E4738)^0*Inputs!$B$20+Inputs!$B$31*(1+$F4738)^0*Inputs!$B$21+Inputs!$B$22*(1+Inputs!$B$23)^0</f>
        <v>12149.537322521825</v>
      </c>
      <c r="R4738" s="36">
        <f>Inputs!$B$12*(1+$B4738)^1*$C4738+Inputs!$B$29*(1+$D4738)^1*Inputs!$B$19+Inputs!$B$30*(1+$E4738)^1*Inputs!$B$20+Inputs!$B$31*(1+$F4738)^1*Inputs!$B$21+Inputs!$B$22*(1+Inputs!$B$23)^1</f>
        <v>13261.272732225494</v>
      </c>
      <c r="S4738" s="36">
        <f>Inputs!$B$12*(1+$B4738)^2*$C4738+Inputs!$B$29*(1+$D4738)^2*Inputs!$B$19+Inputs!$B$30*(1+$E4738)^2*Inputs!$B$20+Inputs!$B$31*(1+$F4738)^2*Inputs!$B$21+Inputs!$B$22*(1+Inputs!$B$23)^2</f>
        <v>14562.409097900796</v>
      </c>
      <c r="T4738" s="36">
        <f>Inputs!$B$12*(1+$B4738)^3*$C4738+Inputs!$B$29*(1+$D4738)^3*Inputs!$B$19+Inputs!$B$30*(1+$E4738)^3*Inputs!$B$20+Inputs!$B$31*(1+$F4738)^3*Inputs!$B$21+Inputs!$B$22*(1+Inputs!$B$23)^3</f>
        <v>16090.233225158145</v>
      </c>
      <c r="U4738" s="36">
        <f>Inputs!$B$12*(1+$B4738)^4*$C4738+Inputs!$B$29*(1+$D4738)^4*Inputs!$B$19+Inputs!$B$30*(1+$E4738)^4*Inputs!$B$20+Inputs!$B$31*(1+$F4738)^4*Inputs!$B$21+Inputs!$B$22*(1+Inputs!$B$23)^4</f>
        <v>17889.62637586968</v>
      </c>
      <c r="V4738" s="35">
        <f>Inputs!$B$13/(Q4738*(1-$G4738))</f>
        <v>1.2807267401910174</v>
      </c>
      <c r="W4738" s="36">
        <f>Inputs!$B$13</f>
        <v>12660</v>
      </c>
      <c r="X4738" s="36">
        <f t="shared" si="733"/>
        <v>13186.421840126539</v>
      </c>
      <c r="Y4738" s="36">
        <f t="shared" si="734"/>
        <v>13786.179790054743</v>
      </c>
      <c r="Z4738" s="36">
        <f t="shared" si="735"/>
        <v>14465.715912576108</v>
      </c>
      <c r="AA4738" s="36">
        <f t="shared" si="736"/>
        <v>15230.82976768031</v>
      </c>
      <c r="AB4738" s="36">
        <f t="shared" si="737"/>
        <v>52830.166177968793</v>
      </c>
      <c r="AC4738" s="36">
        <f t="shared" si="738"/>
        <v>208252.83896118624</v>
      </c>
      <c r="AD4738" s="36">
        <f t="shared" si="739"/>
        <v>132432.51630902989</v>
      </c>
    </row>
    <row r="4739" spans="1:30" ht="14.25" customHeight="1" x14ac:dyDescent="0.25">
      <c r="A4739" s="16">
        <v>4723</v>
      </c>
      <c r="B4739" s="34">
        <v>0.44627653351893898</v>
      </c>
      <c r="C4739" s="34">
        <v>7.4419574503430702E-2</v>
      </c>
      <c r="D4739" s="34">
        <v>1.7497336714813901E-2</v>
      </c>
      <c r="E4739" s="34">
        <v>2.2260870692641901E-2</v>
      </c>
      <c r="F4739" s="34">
        <v>-1.6043194238177299E-3</v>
      </c>
      <c r="G4739" s="34">
        <v>0.179868273549248</v>
      </c>
      <c r="H4739" s="35">
        <v>1.0185005060024599</v>
      </c>
      <c r="I4739" s="34">
        <v>8.9156313435259593E-2</v>
      </c>
      <c r="J4739" s="34">
        <v>2.38117358648832E-2</v>
      </c>
      <c r="K4739" s="36">
        <f>Inputs!$B$12*(1+$B4739)^4</f>
        <v>262516.50214154279</v>
      </c>
      <c r="L4739" s="36">
        <f t="shared" si="730"/>
        <v>23145.424143173412</v>
      </c>
      <c r="M4739" s="36">
        <f t="shared" si="731"/>
        <v>301202.3812071128</v>
      </c>
      <c r="N4739" s="37">
        <f>M4739/Inputs!$B$6</f>
        <v>459.14997135230612</v>
      </c>
      <c r="O4739" s="38">
        <f>IF(N4739&gt;Inputs!$B$4,1,0)</f>
        <v>1</v>
      </c>
      <c r="P4739" s="34">
        <f t="shared" si="732"/>
        <v>6.53445775703764E-2</v>
      </c>
      <c r="Q4739" s="36">
        <f>Inputs!$B$12*(1+$B4739)^0*$C4739+Inputs!$B$29*(1+$D4739)^0*Inputs!$B$19+Inputs!$B$30*(1+$E4739)^0*Inputs!$B$20+Inputs!$B$31*(1+$F4739)^0*Inputs!$B$21+Inputs!$B$22*(1+Inputs!$B$23)^0</f>
        <v>12487.218497632763</v>
      </c>
      <c r="R4739" s="36">
        <f>Inputs!$B$12*(1+$B4739)^1*$C4739+Inputs!$B$29*(1+$D4739)^1*Inputs!$B$19+Inputs!$B$30*(1+$E4739)^1*Inputs!$B$20+Inputs!$B$31*(1+$F4739)^1*Inputs!$B$21+Inputs!$B$22*(1+Inputs!$B$23)^1</f>
        <v>14517.283045872762</v>
      </c>
      <c r="S4739" s="36">
        <f>Inputs!$B$12*(1+$B4739)^2*$C4739+Inputs!$B$29*(1+$D4739)^2*Inputs!$B$19+Inputs!$B$30*(1+$E4739)^2*Inputs!$B$20+Inputs!$B$31*(1+$F4739)^2*Inputs!$B$21+Inputs!$B$22*(1+Inputs!$B$23)^2</f>
        <v>17436.839540313536</v>
      </c>
      <c r="T4739" s="36">
        <f>Inputs!$B$12*(1+$B4739)^3*$C4739+Inputs!$B$29*(1+$D4739)^3*Inputs!$B$19+Inputs!$B$30*(1+$E4739)^3*Inputs!$B$20+Inputs!$B$31*(1+$F4739)^3*Inputs!$B$21+Inputs!$B$22*(1+Inputs!$B$23)^3</f>
        <v>21642.743341160203</v>
      </c>
      <c r="U4739" s="36">
        <f>Inputs!$B$12*(1+$B4739)^4*$C4739+Inputs!$B$29*(1+$D4739)^4*Inputs!$B$19+Inputs!$B$30*(1+$E4739)^4*Inputs!$B$20+Inputs!$B$31*(1+$F4739)^4*Inputs!$B$21+Inputs!$B$22*(1+Inputs!$B$23)^4</f>
        <v>27708.963583195295</v>
      </c>
      <c r="V4739" s="35">
        <f>Inputs!$B$13/(Q4739*(1-$G4739))</f>
        <v>1.236187597387278</v>
      </c>
      <c r="W4739" s="36">
        <f>Inputs!$B$13</f>
        <v>12660</v>
      </c>
      <c r="X4739" s="36">
        <f t="shared" si="733"/>
        <v>14070.203657222675</v>
      </c>
      <c r="Y4739" s="36">
        <f t="shared" si="734"/>
        <v>16121.589604270886</v>
      </c>
      <c r="Z4739" s="36">
        <f t="shared" si="735"/>
        <v>19044.263652506957</v>
      </c>
      <c r="AA4739" s="36">
        <f t="shared" si="736"/>
        <v>23145.424143173412</v>
      </c>
      <c r="AB4739" s="36">
        <f t="shared" si="737"/>
        <v>64596.995411344353</v>
      </c>
      <c r="AC4739" s="36">
        <f t="shared" si="738"/>
        <v>362639.98866363551</v>
      </c>
      <c r="AD4739" s="36">
        <f t="shared" si="739"/>
        <v>236605.38579576844</v>
      </c>
    </row>
    <row r="4740" spans="1:30" ht="14.25" customHeight="1" x14ac:dyDescent="0.25">
      <c r="A4740" s="16">
        <v>4724</v>
      </c>
      <c r="B4740" s="34">
        <v>0.23228883990406499</v>
      </c>
      <c r="C4740" s="34">
        <v>7.6604370336414596E-2</v>
      </c>
      <c r="D4740" s="34">
        <v>2.4032343014162499E-2</v>
      </c>
      <c r="E4740" s="34">
        <v>3.11072837748716E-2</v>
      </c>
      <c r="F4740" s="34">
        <v>7.1991292578265304E-3</v>
      </c>
      <c r="G4740" s="34">
        <v>0.195495309898119</v>
      </c>
      <c r="H4740" s="35">
        <v>0.99006675906543595</v>
      </c>
      <c r="I4740" s="34">
        <v>0.100257683763015</v>
      </c>
      <c r="J4740" s="34">
        <v>2.8082409530734799E-2</v>
      </c>
      <c r="K4740" s="36">
        <f>Inputs!$B$12*(1+$B4740)^4</f>
        <v>138357.0558108066</v>
      </c>
      <c r="L4740" s="36">
        <f t="shared" si="730"/>
        <v>15228.904415168041</v>
      </c>
      <c r="M4740" s="36">
        <f t="shared" si="731"/>
        <v>186476.06329914957</v>
      </c>
      <c r="N4740" s="37">
        <f>M4740/Inputs!$B$6</f>
        <v>284.26229161455728</v>
      </c>
      <c r="O4740" s="38">
        <f>IF(N4740&gt;Inputs!$B$4,1,0)</f>
        <v>0</v>
      </c>
      <c r="P4740" s="34">
        <f t="shared" si="732"/>
        <v>7.2175274232280207E-2</v>
      </c>
      <c r="Q4740" s="36">
        <f>Inputs!$B$12*(1+$B4740)^0*$C4740+Inputs!$B$29*(1+$D4740)^0*Inputs!$B$19+Inputs!$B$30*(1+$E4740)^0*Inputs!$B$20+Inputs!$B$31*(1+$F4740)^0*Inputs!$B$21+Inputs!$B$22*(1+Inputs!$B$23)^0</f>
        <v>12618.306247611796</v>
      </c>
      <c r="R4740" s="36">
        <f>Inputs!$B$12*(1+$B4740)^1*$C4740+Inputs!$B$29*(1+$D4740)^1*Inputs!$B$19+Inputs!$B$30*(1+$E4740)^1*Inputs!$B$20+Inputs!$B$31*(1+$F4740)^1*Inputs!$B$21+Inputs!$B$22*(1+Inputs!$B$23)^1</f>
        <v>13806.822903070875</v>
      </c>
      <c r="S4740" s="36">
        <f>Inputs!$B$12*(1+$B4740)^2*$C4740+Inputs!$B$29*(1+$D4740)^2*Inputs!$B$19+Inputs!$B$30*(1+$E4740)^2*Inputs!$B$20+Inputs!$B$31*(1+$F4740)^2*Inputs!$B$21+Inputs!$B$22*(1+Inputs!$B$23)^2</f>
        <v>15245.843427486096</v>
      </c>
      <c r="T4740" s="36">
        <f>Inputs!$B$12*(1+$B4740)^3*$C4740+Inputs!$B$29*(1+$D4740)^3*Inputs!$B$19+Inputs!$B$30*(1+$E4740)^3*Inputs!$B$20+Inputs!$B$31*(1+$F4740)^3*Inputs!$B$21+Inputs!$B$22*(1+Inputs!$B$23)^3</f>
        <v>16993.037689017401</v>
      </c>
      <c r="U4740" s="36">
        <f>Inputs!$B$12*(1+$B4740)^4*$C4740+Inputs!$B$29*(1+$D4740)^4*Inputs!$B$19+Inputs!$B$30*(1+$E4740)^4*Inputs!$B$20+Inputs!$B$31*(1+$F4740)^4*Inputs!$B$21+Inputs!$B$22*(1+Inputs!$B$23)^4</f>
        <v>19119.459068158361</v>
      </c>
      <c r="V4740" s="35">
        <f>Inputs!$B$13/(Q4740*(1-$G4740))</f>
        <v>1.2471079903897719</v>
      </c>
      <c r="W4740" s="36">
        <f>Inputs!$B$13</f>
        <v>12660</v>
      </c>
      <c r="X4740" s="36">
        <f t="shared" si="733"/>
        <v>13138.662533433262</v>
      </c>
      <c r="Y4740" s="36">
        <f t="shared" si="734"/>
        <v>13719.868500032444</v>
      </c>
      <c r="Z4740" s="36">
        <f t="shared" si="735"/>
        <v>14413.682684483616</v>
      </c>
      <c r="AA4740" s="36">
        <f t="shared" si="736"/>
        <v>15228.904415168041</v>
      </c>
      <c r="AB4740" s="36">
        <f t="shared" si="737"/>
        <v>51940.811576562948</v>
      </c>
      <c r="AC4740" s="36">
        <f t="shared" si="738"/>
        <v>216924.27098055757</v>
      </c>
      <c r="AD4740" s="36">
        <f t="shared" si="739"/>
        <v>134535.2517225866</v>
      </c>
    </row>
    <row r="4741" spans="1:30" ht="14.25" customHeight="1" x14ac:dyDescent="0.25">
      <c r="A4741" s="16">
        <v>4725</v>
      </c>
      <c r="B4741" s="34">
        <v>0.23569933326696399</v>
      </c>
      <c r="C4741" s="34">
        <v>7.1813755324003095E-2</v>
      </c>
      <c r="D4741" s="34">
        <v>4.5110760505334302E-2</v>
      </c>
      <c r="E4741" s="34">
        <v>1.80828939782882E-2</v>
      </c>
      <c r="F4741" s="34">
        <v>1.6180536537386801E-2</v>
      </c>
      <c r="G4741" s="34">
        <v>0.15733021367228101</v>
      </c>
      <c r="H4741" s="35">
        <v>0.96966568194596703</v>
      </c>
      <c r="I4741" s="34">
        <v>9.0502188806307102E-2</v>
      </c>
      <c r="J4741" s="34">
        <v>2.24507636757614E-2</v>
      </c>
      <c r="K4741" s="36">
        <f>Inputs!$B$12*(1+$B4741)^4</f>
        <v>139895.09894483272</v>
      </c>
      <c r="L4741" s="36">
        <f t="shared" si="730"/>
        <v>15445.243229186608</v>
      </c>
      <c r="M4741" s="36">
        <f t="shared" si="731"/>
        <v>204173.3461282572</v>
      </c>
      <c r="N4741" s="37">
        <f>M4741/Inputs!$B$6</f>
        <v>311.23985690283109</v>
      </c>
      <c r="O4741" s="38">
        <f>IF(N4741&gt;Inputs!$B$4,1,0)</f>
        <v>0</v>
      </c>
      <c r="P4741" s="34">
        <f t="shared" si="732"/>
        <v>6.8051425130545698E-2</v>
      </c>
      <c r="Q4741" s="36">
        <f>Inputs!$B$12*(1+$B4741)^0*$C4741+Inputs!$B$29*(1+$D4741)^0*Inputs!$B$19+Inputs!$B$30*(1+$E4741)^0*Inputs!$B$20+Inputs!$B$31*(1+$F4741)^0*Inputs!$B$21+Inputs!$B$22*(1+Inputs!$B$23)^0</f>
        <v>12330.869346867108</v>
      </c>
      <c r="R4741" s="36">
        <f>Inputs!$B$12*(1+$B4741)^1*$C4741+Inputs!$B$29*(1+$D4741)^1*Inputs!$B$19+Inputs!$B$30*(1+$E4741)^1*Inputs!$B$20+Inputs!$B$31*(1+$F4741)^1*Inputs!$B$21+Inputs!$B$22*(1+Inputs!$B$23)^1</f>
        <v>13544.683710262359</v>
      </c>
      <c r="S4741" s="36">
        <f>Inputs!$B$12*(1+$B4741)^2*$C4741+Inputs!$B$29*(1+$D4741)^2*Inputs!$B$19+Inputs!$B$30*(1+$E4741)^2*Inputs!$B$20+Inputs!$B$31*(1+$F4741)^2*Inputs!$B$21+Inputs!$B$22*(1+Inputs!$B$23)^2</f>
        <v>15004.516708551138</v>
      </c>
      <c r="T4741" s="36">
        <f>Inputs!$B$12*(1+$B4741)^3*$C4741+Inputs!$B$29*(1+$D4741)^3*Inputs!$B$19+Inputs!$B$30*(1+$E4741)^3*Inputs!$B$20+Inputs!$B$31*(1+$F4741)^3*Inputs!$B$21+Inputs!$B$22*(1+Inputs!$B$23)^3</f>
        <v>16767.063145047257</v>
      </c>
      <c r="U4741" s="36">
        <f>Inputs!$B$12*(1+$B4741)^4*$C4741+Inputs!$B$29*(1+$D4741)^4*Inputs!$B$19+Inputs!$B$30*(1+$E4741)^4*Inputs!$B$20+Inputs!$B$31*(1+$F4741)^4*Inputs!$B$21+Inputs!$B$22*(1+Inputs!$B$23)^4</f>
        <v>18902.328381647276</v>
      </c>
      <c r="V4741" s="35">
        <f>Inputs!$B$13/(Q4741*(1-$G4741))</f>
        <v>1.2183795103976147</v>
      </c>
      <c r="W4741" s="36">
        <f>Inputs!$B$13</f>
        <v>12660</v>
      </c>
      <c r="X4741" s="36">
        <f t="shared" si="733"/>
        <v>13196.527022588549</v>
      </c>
      <c r="Y4741" s="36">
        <f t="shared" si="734"/>
        <v>13832.660762959526</v>
      </c>
      <c r="Z4741" s="36">
        <f t="shared" si="735"/>
        <v>14579.026463913006</v>
      </c>
      <c r="AA4741" s="36">
        <f t="shared" si="736"/>
        <v>15445.243229186608</v>
      </c>
      <c r="AB4741" s="36">
        <f t="shared" si="737"/>
        <v>53697.35142347397</v>
      </c>
      <c r="AC4741" s="36">
        <f t="shared" si="738"/>
        <v>232059.80924786394</v>
      </c>
      <c r="AD4741" s="36">
        <f t="shared" si="739"/>
        <v>150475.99470478322</v>
      </c>
    </row>
    <row r="4742" spans="1:30" ht="14.25" customHeight="1" x14ac:dyDescent="0.25">
      <c r="A4742" s="16">
        <v>4726</v>
      </c>
      <c r="B4742" s="34">
        <v>0.35947930804767703</v>
      </c>
      <c r="C4742" s="34">
        <v>6.9741394741111198E-2</v>
      </c>
      <c r="D4742" s="34">
        <v>2.25854024061404E-2</v>
      </c>
      <c r="E4742" s="34">
        <v>6.0769017735167297E-2</v>
      </c>
      <c r="F4742" s="34">
        <v>-1.2502452881481401E-2</v>
      </c>
      <c r="G4742" s="34">
        <v>0.209891869220834</v>
      </c>
      <c r="H4742" s="35">
        <v>1.0362196440964899</v>
      </c>
      <c r="I4742" s="34">
        <v>9.5490460915723802E-2</v>
      </c>
      <c r="J4742" s="34">
        <v>2.8138044144079E-2</v>
      </c>
      <c r="K4742" s="36">
        <f>Inputs!$B$12*(1+$B4742)^4</f>
        <v>204947.04343392851</v>
      </c>
      <c r="L4742" s="36">
        <f t="shared" si="730"/>
        <v>18651.836007656158</v>
      </c>
      <c r="M4742" s="36">
        <f t="shared" si="731"/>
        <v>237858.22261901759</v>
      </c>
      <c r="N4742" s="37">
        <f>M4742/Inputs!$B$6</f>
        <v>362.58875399240486</v>
      </c>
      <c r="O4742" s="38">
        <f>IF(N4742&gt;Inputs!$B$4,1,0)</f>
        <v>0</v>
      </c>
      <c r="P4742" s="34">
        <f t="shared" si="732"/>
        <v>6.7352416771644802E-2</v>
      </c>
      <c r="Q4742" s="36">
        <f>Inputs!$B$12*(1+$B4742)^0*$C4742+Inputs!$B$29*(1+$D4742)^0*Inputs!$B$19+Inputs!$B$30*(1+$E4742)^0*Inputs!$B$20+Inputs!$B$31*(1+$F4742)^0*Inputs!$B$21+Inputs!$B$22*(1+Inputs!$B$23)^0</f>
        <v>12206.527711893592</v>
      </c>
      <c r="R4742" s="36">
        <f>Inputs!$B$12*(1+$B4742)^1*$C4742+Inputs!$B$29*(1+$D4742)^1*Inputs!$B$19+Inputs!$B$30*(1+$E4742)^1*Inputs!$B$20+Inputs!$B$31*(1+$F4742)^1*Inputs!$B$21+Inputs!$B$22*(1+Inputs!$B$23)^1</f>
        <v>13812.394536554155</v>
      </c>
      <c r="S4742" s="36">
        <f>Inputs!$B$12*(1+$B4742)^2*$C4742+Inputs!$B$29*(1+$D4742)^2*Inputs!$B$19+Inputs!$B$30*(1+$E4742)^2*Inputs!$B$20+Inputs!$B$31*(1+$F4742)^2*Inputs!$B$21+Inputs!$B$22*(1+Inputs!$B$23)^2</f>
        <v>15968.591230786056</v>
      </c>
      <c r="T4742" s="36">
        <f>Inputs!$B$12*(1+$B4742)^3*$C4742+Inputs!$B$29*(1+$D4742)^3*Inputs!$B$19+Inputs!$B$30*(1+$E4742)^3*Inputs!$B$20+Inputs!$B$31*(1+$F4742)^3*Inputs!$B$21+Inputs!$B$22*(1+Inputs!$B$23)^3</f>
        <v>18870.033592168598</v>
      </c>
      <c r="U4742" s="36">
        <f>Inputs!$B$12*(1+$B4742)^4*$C4742+Inputs!$B$29*(1+$D4742)^4*Inputs!$B$19+Inputs!$B$30*(1+$E4742)^4*Inputs!$B$20+Inputs!$B$31*(1+$F4742)^4*Inputs!$B$21+Inputs!$B$22*(1+Inputs!$B$23)^4</f>
        <v>22781.548275208581</v>
      </c>
      <c r="V4742" s="35">
        <f>Inputs!$B$13/(Q4742*(1-$G4742))</f>
        <v>1.3126684081200093</v>
      </c>
      <c r="W4742" s="36">
        <f>Inputs!$B$13</f>
        <v>12660</v>
      </c>
      <c r="X4742" s="36">
        <f t="shared" si="733"/>
        <v>13571.283695490101</v>
      </c>
      <c r="Y4742" s="36">
        <f t="shared" si="734"/>
        <v>14817.859003376449</v>
      </c>
      <c r="Z4742" s="36">
        <f t="shared" si="735"/>
        <v>16479.797952333993</v>
      </c>
      <c r="AA4742" s="36">
        <f t="shared" si="736"/>
        <v>18651.836007656158</v>
      </c>
      <c r="AB4742" s="36">
        <f t="shared" si="737"/>
        <v>57399.934663486711</v>
      </c>
      <c r="AC4742" s="36">
        <f t="shared" si="738"/>
        <v>284721.21880385198</v>
      </c>
      <c r="AD4742" s="36">
        <f t="shared" si="739"/>
        <v>180458.28795553086</v>
      </c>
    </row>
    <row r="4743" spans="1:30" ht="14.25" customHeight="1" x14ac:dyDescent="0.25">
      <c r="A4743" s="16">
        <v>4727</v>
      </c>
      <c r="B4743" s="34">
        <v>0.50412196919991303</v>
      </c>
      <c r="C4743" s="34">
        <v>7.8294780953819101E-2</v>
      </c>
      <c r="D4743" s="34">
        <v>2.0565236753330201E-2</v>
      </c>
      <c r="E4743" s="34">
        <v>5.07399254147042E-2</v>
      </c>
      <c r="F4743" s="34">
        <v>-1.13178208750731E-4</v>
      </c>
      <c r="G4743" s="34">
        <v>0.17479147438805701</v>
      </c>
      <c r="H4743" s="35">
        <v>1.02324091507799</v>
      </c>
      <c r="I4743" s="34">
        <v>0.100094958196649</v>
      </c>
      <c r="J4743" s="34">
        <v>2.1795706662116301E-2</v>
      </c>
      <c r="K4743" s="36">
        <f>Inputs!$B$12*(1+$B4743)^4</f>
        <v>307102.58269216667</v>
      </c>
      <c r="L4743" s="36">
        <f t="shared" si="730"/>
        <v>27531.502212753752</v>
      </c>
      <c r="M4743" s="36">
        <f t="shared" si="731"/>
        <v>291384.10444733396</v>
      </c>
      <c r="N4743" s="37">
        <f>M4743/Inputs!$B$6</f>
        <v>444.18308604776519</v>
      </c>
      <c r="O4743" s="38">
        <f>IF(N4743&gt;Inputs!$B$4,1,0)</f>
        <v>1</v>
      </c>
      <c r="P4743" s="34">
        <f t="shared" si="732"/>
        <v>7.8299251534532696E-2</v>
      </c>
      <c r="Q4743" s="36">
        <f>Inputs!$B$12*(1+$B4743)^0*$C4743+Inputs!$B$29*(1+$D4743)^0*Inputs!$B$19+Inputs!$B$30*(1+$E4743)^0*Inputs!$B$20+Inputs!$B$31*(1+$F4743)^0*Inputs!$B$21+Inputs!$B$22*(1+Inputs!$B$23)^0</f>
        <v>12719.730884656066</v>
      </c>
      <c r="R4743" s="36">
        <f>Inputs!$B$12*(1+$B4743)^1*$C4743+Inputs!$B$29*(1+$D4743)^1*Inputs!$B$19+Inputs!$B$30*(1+$E4743)^1*Inputs!$B$20+Inputs!$B$31*(1+$F4743)^1*Inputs!$B$21+Inputs!$B$22*(1+Inputs!$B$23)^1</f>
        <v>15213.641094033395</v>
      </c>
      <c r="S4743" s="36">
        <f>Inputs!$B$12*(1+$B4743)^2*$C4743+Inputs!$B$29*(1+$D4743)^2*Inputs!$B$19+Inputs!$B$30*(1+$E4743)^2*Inputs!$B$20+Inputs!$B$31*(1+$F4743)^2*Inputs!$B$21+Inputs!$B$22*(1+Inputs!$B$23)^2</f>
        <v>18907.204670661326</v>
      </c>
      <c r="T4743" s="36">
        <f>Inputs!$B$12*(1+$B4743)^3*$C4743+Inputs!$B$29*(1+$D4743)^3*Inputs!$B$19+Inputs!$B$30*(1+$E4743)^3*Inputs!$B$20+Inputs!$B$31*(1+$F4743)^3*Inputs!$B$21+Inputs!$B$22*(1+Inputs!$B$23)^3</f>
        <v>24402.569834731992</v>
      </c>
      <c r="U4743" s="36">
        <f>Inputs!$B$12*(1+$B4743)^4*$C4743+Inputs!$B$29*(1+$D4743)^4*Inputs!$B$19+Inputs!$B$30*(1+$E4743)^4*Inputs!$B$20+Inputs!$B$31*(1+$F4743)^4*Inputs!$B$21+Inputs!$B$22*(1+Inputs!$B$23)^4</f>
        <v>32605.307845667405</v>
      </c>
      <c r="V4743" s="35">
        <f>Inputs!$B$13/(Q4743*(1-$G4743))</f>
        <v>1.206124325539992</v>
      </c>
      <c r="W4743" s="36">
        <f>Inputs!$B$13</f>
        <v>12660</v>
      </c>
      <c r="X4743" s="36">
        <f t="shared" si="733"/>
        <v>14568.199921329277</v>
      </c>
      <c r="Y4743" s="36">
        <f t="shared" si="734"/>
        <v>17391.709055434327</v>
      </c>
      <c r="Z4743" s="36">
        <f t="shared" si="735"/>
        <v>21525.906181065227</v>
      </c>
      <c r="AA4743" s="36">
        <f t="shared" si="736"/>
        <v>27531.502212753752</v>
      </c>
      <c r="AB4743" s="36">
        <f t="shared" si="737"/>
        <v>68394.046640368237</v>
      </c>
      <c r="AC4743" s="36">
        <f t="shared" si="738"/>
        <v>359282.75440210738</v>
      </c>
      <c r="AD4743" s="36">
        <f t="shared" si="739"/>
        <v>222990.05780696572</v>
      </c>
    </row>
    <row r="4744" spans="1:30" ht="14.25" customHeight="1" x14ac:dyDescent="0.25">
      <c r="A4744" s="16">
        <v>4728</v>
      </c>
      <c r="B4744" s="34">
        <v>0.44651856338016399</v>
      </c>
      <c r="C4744" s="34">
        <v>7.6351188281131299E-2</v>
      </c>
      <c r="D4744" s="34">
        <v>1.5496971553016801E-2</v>
      </c>
      <c r="E4744" s="34">
        <v>2.9314980480665501E-2</v>
      </c>
      <c r="F4744" s="34">
        <v>8.4892730396576993E-3</v>
      </c>
      <c r="G4744" s="34">
        <v>0.17140516328702199</v>
      </c>
      <c r="H4744" s="35">
        <v>1.1604702156993301</v>
      </c>
      <c r="I4744" s="34">
        <v>9.7130769356322699E-2</v>
      </c>
      <c r="J4744" s="34">
        <v>2.79881910088659E-2</v>
      </c>
      <c r="K4744" s="36">
        <f>Inputs!$B$12*(1+$B4744)^4</f>
        <v>262692.27152429894</v>
      </c>
      <c r="L4744" s="36">
        <f t="shared" si="730"/>
        <v>27368.194209058303</v>
      </c>
      <c r="M4744" s="36">
        <f t="shared" si="731"/>
        <v>325029.54776493949</v>
      </c>
      <c r="N4744" s="37">
        <f>M4744/Inputs!$B$6</f>
        <v>495.47187159289558</v>
      </c>
      <c r="O4744" s="38">
        <f>IF(N4744&gt;Inputs!$B$4,1,0)</f>
        <v>1</v>
      </c>
      <c r="P4744" s="34">
        <f t="shared" si="732"/>
        <v>6.9142578347456796E-2</v>
      </c>
      <c r="Q4744" s="36">
        <f>Inputs!$B$12*(1+$B4744)^0*$C4744+Inputs!$B$29*(1+$D4744)^0*Inputs!$B$19+Inputs!$B$30*(1+$E4744)^0*Inputs!$B$20+Inputs!$B$31*(1+$F4744)^0*Inputs!$B$21+Inputs!$B$22*(1+Inputs!$B$23)^0</f>
        <v>12603.115324294798</v>
      </c>
      <c r="R4744" s="36">
        <f>Inputs!$B$12*(1+$B4744)^1*$C4744+Inputs!$B$29*(1+$D4744)^1*Inputs!$B$19+Inputs!$B$30*(1+$E4744)^1*Inputs!$B$20+Inputs!$B$31*(1+$F4744)^1*Inputs!$B$21+Inputs!$B$22*(1+Inputs!$B$23)^1</f>
        <v>14742.671422551844</v>
      </c>
      <c r="S4744" s="36">
        <f>Inputs!$B$12*(1+$B4744)^2*$C4744+Inputs!$B$29*(1+$D4744)^2*Inputs!$B$19+Inputs!$B$30*(1+$E4744)^2*Inputs!$B$20+Inputs!$B$31*(1+$F4744)^2*Inputs!$B$21+Inputs!$B$22*(1+Inputs!$B$23)^2</f>
        <v>17796.800891178929</v>
      </c>
      <c r="T4744" s="36">
        <f>Inputs!$B$12*(1+$B4744)^3*$C4744+Inputs!$B$29*(1+$D4744)^3*Inputs!$B$19+Inputs!$B$30*(1+$E4744)^3*Inputs!$B$20+Inputs!$B$31*(1+$F4744)^3*Inputs!$B$21+Inputs!$B$22*(1+Inputs!$B$23)^3</f>
        <v>22173.355954647159</v>
      </c>
      <c r="U4744" s="36">
        <f>Inputs!$B$12*(1+$B4744)^4*$C4744+Inputs!$B$29*(1+$D4744)^4*Inputs!$B$19+Inputs!$B$30*(1+$E4744)^4*Inputs!$B$20+Inputs!$B$31*(1+$F4744)^4*Inputs!$B$21+Inputs!$B$22*(1+Inputs!$B$23)^4</f>
        <v>28462.295407220903</v>
      </c>
      <c r="V4744" s="35">
        <f>Inputs!$B$13/(Q4744*(1-$G4744))</f>
        <v>1.2123096793882091</v>
      </c>
      <c r="W4744" s="36">
        <f>Inputs!$B$13</f>
        <v>12660</v>
      </c>
      <c r="X4744" s="36">
        <f t="shared" si="733"/>
        <v>14650.89921953209</v>
      </c>
      <c r="Y4744" s="36">
        <f t="shared" si="734"/>
        <v>17494.906369550412</v>
      </c>
      <c r="Z4744" s="36">
        <f t="shared" si="735"/>
        <v>21559.112017775689</v>
      </c>
      <c r="AA4744" s="36">
        <f t="shared" si="736"/>
        <v>27368.194209058303</v>
      </c>
      <c r="AB4744" s="36">
        <f t="shared" si="737"/>
        <v>69055.036455315596</v>
      </c>
      <c r="AC4744" s="36">
        <f t="shared" si="738"/>
        <v>406900.94480955956</v>
      </c>
      <c r="AD4744" s="36">
        <f t="shared" si="739"/>
        <v>255974.51130962389</v>
      </c>
    </row>
    <row r="4745" spans="1:30" ht="14.25" customHeight="1" x14ac:dyDescent="0.25">
      <c r="A4745" s="16">
        <v>4729</v>
      </c>
      <c r="B4745" s="34">
        <v>0.27396689623348103</v>
      </c>
      <c r="C4745" s="34">
        <v>9.1038505405523398E-2</v>
      </c>
      <c r="D4745" s="34">
        <v>9.9659480342766792E-3</v>
      </c>
      <c r="E4745" s="34">
        <v>7.1499041279829506E-2</v>
      </c>
      <c r="F4745" s="34">
        <v>1.79068309916455E-2</v>
      </c>
      <c r="G4745" s="34">
        <v>0.17731120025604799</v>
      </c>
      <c r="H4745" s="35">
        <v>1.1196170041962801</v>
      </c>
      <c r="I4745" s="34">
        <v>9.4580519051796194E-2</v>
      </c>
      <c r="J4745" s="34">
        <v>2.12353832266962E-2</v>
      </c>
      <c r="K4745" s="36">
        <f>Inputs!$B$12*(1+$B4745)^4</f>
        <v>158046.11428379285</v>
      </c>
      <c r="L4745" s="36">
        <f t="shared" si="730"/>
        <v>21540.617722767267</v>
      </c>
      <c r="M4745" s="36">
        <f t="shared" si="731"/>
        <v>253235.32741045306</v>
      </c>
      <c r="N4745" s="37">
        <f>M4745/Inputs!$B$6</f>
        <v>386.02946251593454</v>
      </c>
      <c r="O4745" s="38">
        <f>IF(N4745&gt;Inputs!$B$4,1,0)</f>
        <v>0</v>
      </c>
      <c r="P4745" s="34">
        <f t="shared" si="732"/>
        <v>7.3345135825099994E-2</v>
      </c>
      <c r="Q4745" s="36">
        <f>Inputs!$B$12*(1+$B4745)^0*$C4745+Inputs!$B$29*(1+$D4745)^0*Inputs!$B$19+Inputs!$B$30*(1+$E4745)^0*Inputs!$B$20+Inputs!$B$31*(1+$F4745)^0*Inputs!$B$21+Inputs!$B$22*(1+Inputs!$B$23)^0</f>
        <v>13484.354351758324</v>
      </c>
      <c r="R4745" s="36">
        <f>Inputs!$B$12*(1+$B4745)^1*$C4745+Inputs!$B$29*(1+$D4745)^1*Inputs!$B$19+Inputs!$B$30*(1+$E4745)^1*Inputs!$B$20+Inputs!$B$31*(1+$F4745)^1*Inputs!$B$21+Inputs!$B$22*(1+Inputs!$B$23)^1</f>
        <v>15205.019250449703</v>
      </c>
      <c r="S4745" s="36">
        <f>Inputs!$B$12*(1+$B4745)^2*$C4745+Inputs!$B$29*(1+$D4745)^2*Inputs!$B$19+Inputs!$B$30*(1+$E4745)^2*Inputs!$B$20+Inputs!$B$31*(1+$F4745)^2*Inputs!$B$21+Inputs!$B$22*(1+Inputs!$B$23)^2</f>
        <v>17348.211191302282</v>
      </c>
      <c r="T4745" s="36">
        <f>Inputs!$B$12*(1+$B4745)^3*$C4745+Inputs!$B$29*(1+$D4745)^3*Inputs!$B$19+Inputs!$B$30*(1+$E4745)^3*Inputs!$B$20+Inputs!$B$31*(1+$F4745)^3*Inputs!$B$21+Inputs!$B$22*(1+Inputs!$B$23)^3</f>
        <v>20027.138301621693</v>
      </c>
      <c r="U4745" s="36">
        <f>Inputs!$B$12*(1+$B4745)^4*$C4745+Inputs!$B$29*(1+$D4745)^4*Inputs!$B$19+Inputs!$B$30*(1+$E4745)^4*Inputs!$B$20+Inputs!$B$31*(1+$F4745)^4*Inputs!$B$21+Inputs!$B$22*(1+Inputs!$B$23)^4</f>
        <v>23385.845867406322</v>
      </c>
      <c r="V4745" s="35">
        <f>Inputs!$B$13/(Q4745*(1-$G4745))</f>
        <v>1.1412162951171696</v>
      </c>
      <c r="W4745" s="36">
        <f>Inputs!$B$13</f>
        <v>12660</v>
      </c>
      <c r="X4745" s="36">
        <f t="shared" si="733"/>
        <v>14207.927159565286</v>
      </c>
      <c r="Y4745" s="36">
        <f t="shared" si="734"/>
        <v>16133.508816723936</v>
      </c>
      <c r="Z4745" s="36">
        <f t="shared" si="735"/>
        <v>18535.892410289347</v>
      </c>
      <c r="AA4745" s="36">
        <f t="shared" si="736"/>
        <v>21540.617722767267</v>
      </c>
      <c r="AB4745" s="36">
        <f t="shared" si="737"/>
        <v>62349.309765566839</v>
      </c>
      <c r="AC4745" s="36">
        <f t="shared" si="738"/>
        <v>299925.01544351736</v>
      </c>
      <c r="AD4745" s="36">
        <f t="shared" si="739"/>
        <v>190886.01764488622</v>
      </c>
    </row>
    <row r="4746" spans="1:30" ht="14.25" customHeight="1" x14ac:dyDescent="0.25">
      <c r="A4746" s="16">
        <v>4730</v>
      </c>
      <c r="B4746" s="34">
        <v>0.28089961649839001</v>
      </c>
      <c r="C4746" s="34">
        <v>0.105758590317514</v>
      </c>
      <c r="D4746" s="34">
        <v>5.35228275890893E-2</v>
      </c>
      <c r="E4746" s="34">
        <v>6.8874903295753798E-2</v>
      </c>
      <c r="F4746" s="34">
        <v>1.27129401107415E-2</v>
      </c>
      <c r="G4746" s="34">
        <v>0.16236714703333399</v>
      </c>
      <c r="H4746" s="35">
        <v>0.99086866000457996</v>
      </c>
      <c r="I4746" s="34">
        <v>9.6504899223380194E-2</v>
      </c>
      <c r="J4746" s="34">
        <v>3.1876359328128497E-2</v>
      </c>
      <c r="K4746" s="36">
        <f>Inputs!$B$12*(1+$B4746)^4</f>
        <v>161514.54298339103</v>
      </c>
      <c r="L4746" s="36">
        <f t="shared" si="730"/>
        <v>22061.146138623568</v>
      </c>
      <c r="M4746" s="36">
        <f t="shared" si="731"/>
        <v>285081.59938311606</v>
      </c>
      <c r="N4746" s="37">
        <f>M4746/Inputs!$B$6</f>
        <v>434.57560881572567</v>
      </c>
      <c r="O4746" s="38">
        <f>IF(N4746&gt;Inputs!$B$4,1,0)</f>
        <v>1</v>
      </c>
      <c r="P4746" s="34">
        <f t="shared" si="732"/>
        <v>6.4628539895251691E-2</v>
      </c>
      <c r="Q4746" s="36">
        <f>Inputs!$B$12*(1+$B4746)^0*$C4746+Inputs!$B$29*(1+$D4746)^0*Inputs!$B$19+Inputs!$B$30*(1+$E4746)^0*Inputs!$B$20+Inputs!$B$31*(1+$F4746)^0*Inputs!$B$21+Inputs!$B$22*(1+Inputs!$B$23)^0</f>
        <v>14367.559446477761</v>
      </c>
      <c r="R4746" s="36">
        <f>Inputs!$B$12*(1+$B4746)^1*$C4746+Inputs!$B$29*(1+$D4746)^1*Inputs!$B$19+Inputs!$B$30*(1+$E4746)^1*Inputs!$B$20+Inputs!$B$31*(1+$F4746)^1*Inputs!$B$21+Inputs!$B$22*(1+Inputs!$B$23)^1</f>
        <v>16487.84395480431</v>
      </c>
      <c r="S4746" s="36">
        <f>Inputs!$B$12*(1+$B4746)^2*$C4746+Inputs!$B$29*(1+$D4746)^2*Inputs!$B$19+Inputs!$B$30*(1+$E4746)^2*Inputs!$B$20+Inputs!$B$31*(1+$F4746)^2*Inputs!$B$21+Inputs!$B$22*(1+Inputs!$B$23)^2</f>
        <v>19128.836533995993</v>
      </c>
      <c r="T4746" s="36">
        <f>Inputs!$B$12*(1+$B4746)^3*$C4746+Inputs!$B$29*(1+$D4746)^3*Inputs!$B$19+Inputs!$B$30*(1+$E4746)^3*Inputs!$B$20+Inputs!$B$31*(1+$F4746)^3*Inputs!$B$21+Inputs!$B$22*(1+Inputs!$B$23)^3</f>
        <v>22432.454053456902</v>
      </c>
      <c r="U4746" s="36">
        <f>Inputs!$B$12*(1+$B4746)^4*$C4746+Inputs!$B$29*(1+$D4746)^4*Inputs!$B$19+Inputs!$B$30*(1+$E4746)^4*Inputs!$B$20+Inputs!$B$31*(1+$F4746)^4*Inputs!$B$21+Inputs!$B$22*(1+Inputs!$B$23)^4</f>
        <v>26580.201965848129</v>
      </c>
      <c r="V4746" s="35">
        <f>Inputs!$B$13/(Q4746*(1-$G4746))</f>
        <v>1.0519546081249196</v>
      </c>
      <c r="W4746" s="36">
        <f>Inputs!$B$13</f>
        <v>12660</v>
      </c>
      <c r="X4746" s="36">
        <f t="shared" si="733"/>
        <v>14317.381544228036</v>
      </c>
      <c r="Y4746" s="36">
        <f t="shared" si="734"/>
        <v>16366.019288933778</v>
      </c>
      <c r="Z4746" s="36">
        <f t="shared" si="735"/>
        <v>18905.53483604105</v>
      </c>
      <c r="AA4746" s="36">
        <f t="shared" si="736"/>
        <v>22061.146138623568</v>
      </c>
      <c r="AB4746" s="36">
        <f t="shared" si="737"/>
        <v>62863.971354468085</v>
      </c>
      <c r="AC4746" s="36">
        <f t="shared" si="738"/>
        <v>352234.09343650058</v>
      </c>
      <c r="AD4746" s="36">
        <f t="shared" si="739"/>
        <v>222217.62802864797</v>
      </c>
    </row>
    <row r="4747" spans="1:30" ht="14.25" customHeight="1" x14ac:dyDescent="0.25">
      <c r="A4747" s="16">
        <v>4731</v>
      </c>
      <c r="B4747" s="34">
        <v>0.35356194423023901</v>
      </c>
      <c r="C4747" s="34">
        <v>7.8000036503943895E-2</v>
      </c>
      <c r="D4747" s="34">
        <v>3.1124375142156602E-2</v>
      </c>
      <c r="E4747" s="34">
        <v>3.1717628561652E-2</v>
      </c>
      <c r="F4747" s="34">
        <v>1.9459751683864501E-2</v>
      </c>
      <c r="G4747" s="34">
        <v>0.180585848492577</v>
      </c>
      <c r="H4747" s="35">
        <v>1.0946477363274201</v>
      </c>
      <c r="I4747" s="34">
        <v>9.2829839662556105E-2</v>
      </c>
      <c r="J4747" s="34">
        <v>2.05455506977241E-2</v>
      </c>
      <c r="K4747" s="36">
        <f>Inputs!$B$12*(1+$B4747)^4</f>
        <v>201402.00633415222</v>
      </c>
      <c r="L4747" s="36">
        <f t="shared" si="730"/>
        <v>22037.324543091901</v>
      </c>
      <c r="M4747" s="36">
        <f t="shared" si="731"/>
        <v>262602.29848717392</v>
      </c>
      <c r="N4747" s="37">
        <f>M4747/Inputs!$B$6</f>
        <v>400.30838184020416</v>
      </c>
      <c r="O4747" s="38">
        <f>IF(N4747&gt;Inputs!$B$4,1,0)</f>
        <v>1</v>
      </c>
      <c r="P4747" s="34">
        <f t="shared" si="732"/>
        <v>7.2284288964832008E-2</v>
      </c>
      <c r="Q4747" s="36">
        <f>Inputs!$B$12*(1+$B4747)^0*$C4747+Inputs!$B$29*(1+$D4747)^0*Inputs!$B$19+Inputs!$B$30*(1+$E4747)^0*Inputs!$B$20+Inputs!$B$31*(1+$F4747)^0*Inputs!$B$21+Inputs!$B$22*(1+Inputs!$B$23)^0</f>
        <v>12702.046217663556</v>
      </c>
      <c r="R4747" s="36">
        <f>Inputs!$B$12*(1+$B4747)^1*$C4747+Inputs!$B$29*(1+$D4747)^1*Inputs!$B$19+Inputs!$B$30*(1+$E4747)^1*Inputs!$B$20+Inputs!$B$31*(1+$F4747)^1*Inputs!$B$21+Inputs!$B$22*(1+Inputs!$B$23)^1</f>
        <v>14557.831788013384</v>
      </c>
      <c r="S4747" s="36">
        <f>Inputs!$B$12*(1+$B4747)^2*$C4747+Inputs!$B$29*(1+$D4747)^2*Inputs!$B$19+Inputs!$B$30*(1+$E4747)^2*Inputs!$B$20+Inputs!$B$31*(1+$F4747)^2*Inputs!$B$21+Inputs!$B$22*(1+Inputs!$B$23)^2</f>
        <v>17004.005940593361</v>
      </c>
      <c r="T4747" s="36">
        <f>Inputs!$B$12*(1+$B4747)^3*$C4747+Inputs!$B$29*(1+$D4747)^3*Inputs!$B$19+Inputs!$B$30*(1+$E4747)^3*Inputs!$B$20+Inputs!$B$31*(1+$F4747)^3*Inputs!$B$21+Inputs!$B$22*(1+Inputs!$B$23)^3</f>
        <v>20247.563235668858</v>
      </c>
      <c r="U4747" s="36">
        <f>Inputs!$B$12*(1+$B4747)^4*$C4747+Inputs!$B$29*(1+$D4747)^4*Inputs!$B$19+Inputs!$B$30*(1+$E4747)^4*Inputs!$B$20+Inputs!$B$31*(1+$F4747)^4*Inputs!$B$21+Inputs!$B$22*(1+Inputs!$B$23)^4</f>
        <v>24568.634764966671</v>
      </c>
      <c r="V4747" s="35">
        <f>Inputs!$B$13/(Q4747*(1-$G4747))</f>
        <v>1.2163443915420946</v>
      </c>
      <c r="W4747" s="36">
        <f>Inputs!$B$13</f>
        <v>12660</v>
      </c>
      <c r="X4747" s="36">
        <f t="shared" si="733"/>
        <v>14146.715956679067</v>
      </c>
      <c r="Y4747" s="36">
        <f t="shared" si="734"/>
        <v>16099.899999625706</v>
      </c>
      <c r="Z4747" s="36">
        <f t="shared" si="735"/>
        <v>18666.225235084596</v>
      </c>
      <c r="AA4747" s="36">
        <f t="shared" si="736"/>
        <v>22037.324543091901</v>
      </c>
      <c r="AB4747" s="36">
        <f t="shared" si="737"/>
        <v>62991.228153854681</v>
      </c>
      <c r="AC4747" s="36">
        <f t="shared" si="738"/>
        <v>311133.91075446771</v>
      </c>
      <c r="AD4747" s="36">
        <f t="shared" si="739"/>
        <v>199611.07033331925</v>
      </c>
    </row>
    <row r="4748" spans="1:30" ht="14.25" customHeight="1" x14ac:dyDescent="0.25">
      <c r="A4748" s="16">
        <v>4732</v>
      </c>
      <c r="B4748" s="34">
        <v>0.32513968232642099</v>
      </c>
      <c r="C4748" s="34">
        <v>0.103631017607516</v>
      </c>
      <c r="D4748" s="34">
        <v>3.7940082255757498E-2</v>
      </c>
      <c r="E4748" s="34">
        <v>4.8561604820213697E-2</v>
      </c>
      <c r="F4748" s="34">
        <v>1.9758781362202899E-2</v>
      </c>
      <c r="G4748" s="34">
        <v>0.196221180959533</v>
      </c>
      <c r="H4748" s="35">
        <v>1.0469996686641501</v>
      </c>
      <c r="I4748" s="34">
        <v>8.9305190625615302E-2</v>
      </c>
      <c r="J4748" s="34">
        <v>3.48235943008737E-2</v>
      </c>
      <c r="K4748" s="36">
        <f>Inputs!$B$12*(1+$B4748)^4</f>
        <v>185011.14384131739</v>
      </c>
      <c r="L4748" s="36">
        <f t="shared" si="730"/>
        <v>23839.440086979077</v>
      </c>
      <c r="M4748" s="36">
        <f t="shared" si="731"/>
        <v>361799.20565826714</v>
      </c>
      <c r="N4748" s="37">
        <f>M4748/Inputs!$B$6</f>
        <v>551.52317935711449</v>
      </c>
      <c r="O4748" s="38">
        <f>IF(N4748&gt;Inputs!$B$4,1,0)</f>
        <v>1</v>
      </c>
      <c r="P4748" s="34">
        <f t="shared" si="732"/>
        <v>5.4481596324741602E-2</v>
      </c>
      <c r="Q4748" s="36">
        <f>Inputs!$B$12*(1+$B4748)^0*$C4748+Inputs!$B$29*(1+$D4748)^0*Inputs!$B$19+Inputs!$B$30*(1+$E4748)^0*Inputs!$B$20+Inputs!$B$31*(1+$F4748)^0*Inputs!$B$21+Inputs!$B$22*(1+Inputs!$B$23)^0</f>
        <v>14239.905083877882</v>
      </c>
      <c r="R4748" s="36">
        <f>Inputs!$B$12*(1+$B4748)^1*$C4748+Inputs!$B$29*(1+$D4748)^1*Inputs!$B$19+Inputs!$B$30*(1+$E4748)^1*Inputs!$B$20+Inputs!$B$31*(1+$F4748)^1*Inputs!$B$21+Inputs!$B$22*(1+Inputs!$B$23)^1</f>
        <v>16528.810196061084</v>
      </c>
      <c r="S4748" s="36">
        <f>Inputs!$B$12*(1+$B4748)^2*$C4748+Inputs!$B$29*(1+$D4748)^2*Inputs!$B$19+Inputs!$B$30*(1+$E4748)^2*Inputs!$B$20+Inputs!$B$31*(1+$F4748)^2*Inputs!$B$21+Inputs!$B$22*(1+Inputs!$B$23)^2</f>
        <v>19485.401795312562</v>
      </c>
      <c r="T4748" s="36">
        <f>Inputs!$B$12*(1+$B4748)^3*$C4748+Inputs!$B$29*(1+$D4748)^3*Inputs!$B$19+Inputs!$B$30*(1+$E4748)^3*Inputs!$B$20+Inputs!$B$31*(1+$F4748)^3*Inputs!$B$21+Inputs!$B$22*(1+Inputs!$B$23)^3</f>
        <v>23323.843075007455</v>
      </c>
      <c r="U4748" s="36">
        <f>Inputs!$B$12*(1+$B4748)^4*$C4748+Inputs!$B$29*(1+$D4748)^4*Inputs!$B$19+Inputs!$B$30*(1+$E4748)^4*Inputs!$B$20+Inputs!$B$31*(1+$F4748)^4*Inputs!$B$21+Inputs!$B$22*(1+Inputs!$B$23)^4</f>
        <v>28327.806626574366</v>
      </c>
      <c r="V4748" s="35">
        <f>Inputs!$B$13/(Q4748*(1-$G4748))</f>
        <v>1.1060889497098194</v>
      </c>
      <c r="W4748" s="36">
        <f>Inputs!$B$13</f>
        <v>12660</v>
      </c>
      <c r="X4748" s="36">
        <f t="shared" si="733"/>
        <v>14498.695308555587</v>
      </c>
      <c r="Y4748" s="36">
        <f t="shared" si="734"/>
        <v>16860.786635112887</v>
      </c>
      <c r="Z4748" s="36">
        <f t="shared" si="735"/>
        <v>19905.263555205802</v>
      </c>
      <c r="AA4748" s="36">
        <f t="shared" si="736"/>
        <v>23839.440086979077</v>
      </c>
      <c r="AB4748" s="36">
        <f t="shared" si="737"/>
        <v>66566.352414732683</v>
      </c>
      <c r="AC4748" s="36">
        <f t="shared" si="738"/>
        <v>452806.39227020711</v>
      </c>
      <c r="AD4748" s="36">
        <f t="shared" si="739"/>
        <v>295232.85324353445</v>
      </c>
    </row>
    <row r="4749" spans="1:30" ht="14.25" customHeight="1" x14ac:dyDescent="0.25">
      <c r="A4749" s="16">
        <v>4733</v>
      </c>
      <c r="B4749" s="34">
        <v>0.18260725467900399</v>
      </c>
      <c r="C4749" s="34">
        <v>0.11385911070019</v>
      </c>
      <c r="D4749" s="34">
        <v>3.9784961151748198E-2</v>
      </c>
      <c r="E4749" s="34">
        <v>4.9515383664209302E-2</v>
      </c>
      <c r="F4749" s="34">
        <v>-1.1924422582384599E-2</v>
      </c>
      <c r="G4749" s="34">
        <v>0.18519849829652801</v>
      </c>
      <c r="H4749" s="35">
        <v>1.1423323208153</v>
      </c>
      <c r="I4749" s="34">
        <v>9.5156911857632795E-2</v>
      </c>
      <c r="J4749" s="34">
        <v>2.1767420955786002E-2</v>
      </c>
      <c r="K4749" s="36">
        <f>Inputs!$B$12*(1+$B4749)^4</f>
        <v>117358.19079168943</v>
      </c>
      <c r="L4749" s="36">
        <f t="shared" si="730"/>
        <v>20455.376320436728</v>
      </c>
      <c r="M4749" s="36">
        <f t="shared" si="731"/>
        <v>241750.39395280162</v>
      </c>
      <c r="N4749" s="37">
        <f>M4749/Inputs!$B$6</f>
        <v>368.52194200122199</v>
      </c>
      <c r="O4749" s="38">
        <f>IF(N4749&gt;Inputs!$B$4,1,0)</f>
        <v>0</v>
      </c>
      <c r="P4749" s="34">
        <f t="shared" si="732"/>
        <v>7.3389490901846793E-2</v>
      </c>
      <c r="Q4749" s="36">
        <f>Inputs!$B$12*(1+$B4749)^0*$C4749+Inputs!$B$29*(1+$D4749)^0*Inputs!$B$19+Inputs!$B$30*(1+$E4749)^0*Inputs!$B$20+Inputs!$B$31*(1+$F4749)^0*Inputs!$B$21+Inputs!$B$22*(1+Inputs!$B$23)^0</f>
        <v>14853.590669438323</v>
      </c>
      <c r="R4749" s="36">
        <f>Inputs!$B$12*(1+$B4749)^1*$C4749+Inputs!$B$29*(1+$D4749)^1*Inputs!$B$19+Inputs!$B$30*(1+$E4749)^1*Inputs!$B$20+Inputs!$B$31*(1+$F4749)^1*Inputs!$B$21+Inputs!$B$22*(1+Inputs!$B$23)^1</f>
        <v>16233.808785946385</v>
      </c>
      <c r="S4749" s="36">
        <f>Inputs!$B$12*(1+$B4749)^2*$C4749+Inputs!$B$29*(1+$D4749)^2*Inputs!$B$19+Inputs!$B$30*(1+$E4749)^2*Inputs!$B$20+Inputs!$B$31*(1+$F4749)^2*Inputs!$B$21+Inputs!$B$22*(1+Inputs!$B$23)^2</f>
        <v>17851.775537829071</v>
      </c>
      <c r="T4749" s="36">
        <f>Inputs!$B$12*(1+$B4749)^3*$C4749+Inputs!$B$29*(1+$D4749)^3*Inputs!$B$19+Inputs!$B$30*(1+$E4749)^3*Inputs!$B$20+Inputs!$B$31*(1+$F4749)^3*Inputs!$B$21+Inputs!$B$22*(1+Inputs!$B$23)^3</f>
        <v>19749.531727483278</v>
      </c>
      <c r="U4749" s="36">
        <f>Inputs!$B$12*(1+$B4749)^4*$C4749+Inputs!$B$29*(1+$D4749)^4*Inputs!$B$19+Inputs!$B$30*(1+$E4749)^4*Inputs!$B$20+Inputs!$B$31*(1+$F4749)^4*Inputs!$B$21+Inputs!$B$22*(1+Inputs!$B$23)^4</f>
        <v>21976.735848613127</v>
      </c>
      <c r="V4749" s="35">
        <f>Inputs!$B$13/(Q4749*(1-$G4749))</f>
        <v>1.0460451575569552</v>
      </c>
      <c r="W4749" s="36">
        <f>Inputs!$B$13</f>
        <v>12660</v>
      </c>
      <c r="X4749" s="36">
        <f t="shared" si="733"/>
        <v>14154.791916468237</v>
      </c>
      <c r="Y4749" s="36">
        <f t="shared" si="734"/>
        <v>15915.690281634657</v>
      </c>
      <c r="Z4749" s="36">
        <f t="shared" si="735"/>
        <v>17994.990421666454</v>
      </c>
      <c r="AA4749" s="36">
        <f t="shared" si="736"/>
        <v>20455.376320436728</v>
      </c>
      <c r="AB4749" s="36">
        <f t="shared" si="737"/>
        <v>60973.089077153192</v>
      </c>
      <c r="AC4749" s="36">
        <f t="shared" si="738"/>
        <v>284790.59945470671</v>
      </c>
      <c r="AD4749" s="36">
        <f t="shared" si="739"/>
        <v>180777.30487564843</v>
      </c>
    </row>
    <row r="4750" spans="1:30" ht="14.25" customHeight="1" x14ac:dyDescent="0.25">
      <c r="A4750" s="16">
        <v>4734</v>
      </c>
      <c r="B4750" s="34">
        <v>0.295843270541081</v>
      </c>
      <c r="C4750" s="34">
        <v>5.9105293773097103E-2</v>
      </c>
      <c r="D4750" s="34">
        <v>2.51827439032535E-2</v>
      </c>
      <c r="E4750" s="34">
        <v>1.29043390891979E-2</v>
      </c>
      <c r="F4750" s="34">
        <v>2.7857867563574199E-2</v>
      </c>
      <c r="G4750" s="34">
        <v>0.193557114987365</v>
      </c>
      <c r="H4750" s="35">
        <v>1.0672191059890801</v>
      </c>
      <c r="I4750" s="34">
        <v>8.88181995399632E-2</v>
      </c>
      <c r="J4750" s="34">
        <v>2.7386896520810802E-2</v>
      </c>
      <c r="K4750" s="36">
        <f>Inputs!$B$12*(1+$B4750)^4</f>
        <v>169184.72947889919</v>
      </c>
      <c r="L4750" s="36">
        <f t="shared" si="730"/>
        <v>16123.902959138044</v>
      </c>
      <c r="M4750" s="36">
        <f t="shared" si="731"/>
        <v>231038.41265706686</v>
      </c>
      <c r="N4750" s="37">
        <f>M4750/Inputs!$B$6</f>
        <v>352.19270222113852</v>
      </c>
      <c r="O4750" s="38">
        <f>IF(N4750&gt;Inputs!$B$4,1,0)</f>
        <v>0</v>
      </c>
      <c r="P4750" s="34">
        <f t="shared" si="732"/>
        <v>6.1431303019152395E-2</v>
      </c>
      <c r="Q4750" s="36">
        <f>Inputs!$B$12*(1+$B4750)^0*$C4750+Inputs!$B$29*(1+$D4750)^0*Inputs!$B$19+Inputs!$B$30*(1+$E4750)^0*Inputs!$B$20+Inputs!$B$31*(1+$F4750)^0*Inputs!$B$21+Inputs!$B$22*(1+Inputs!$B$23)^0</f>
        <v>11568.361653812746</v>
      </c>
      <c r="R4750" s="36">
        <f>Inputs!$B$12*(1+$B4750)^1*$C4750+Inputs!$B$29*(1+$D4750)^1*Inputs!$B$19+Inputs!$B$30*(1+$E4750)^1*Inputs!$B$20+Inputs!$B$31*(1+$F4750)^1*Inputs!$B$21+Inputs!$B$22*(1+Inputs!$B$23)^1</f>
        <v>12789.703264961921</v>
      </c>
      <c r="S4750" s="36">
        <f>Inputs!$B$12*(1+$B4750)^2*$C4750+Inputs!$B$29*(1+$D4750)^2*Inputs!$B$19+Inputs!$B$30*(1+$E4750)^2*Inputs!$B$20+Inputs!$B$31*(1+$F4750)^2*Inputs!$B$21+Inputs!$B$22*(1+Inputs!$B$23)^2</f>
        <v>14325.372420218962</v>
      </c>
      <c r="T4750" s="36">
        <f>Inputs!$B$12*(1+$B4750)^3*$C4750+Inputs!$B$29*(1+$D4750)^3*Inputs!$B$19+Inputs!$B$30*(1+$E4750)^3*Inputs!$B$20+Inputs!$B$31*(1+$F4750)^3*Inputs!$B$21+Inputs!$B$22*(1+Inputs!$B$23)^3</f>
        <v>16267.288039106808</v>
      </c>
      <c r="U4750" s="36">
        <f>Inputs!$B$12*(1+$B4750)^4*$C4750+Inputs!$B$29*(1+$D4750)^4*Inputs!$B$19+Inputs!$B$30*(1+$E4750)^4*Inputs!$B$20+Inputs!$B$31*(1+$F4750)^4*Inputs!$B$21+Inputs!$B$22*(1+Inputs!$B$23)^4</f>
        <v>18734.53721201374</v>
      </c>
      <c r="V4750" s="35">
        <f>Inputs!$B$13/(Q4750*(1-$G4750))</f>
        <v>1.3570262037859646</v>
      </c>
      <c r="W4750" s="36">
        <f>Inputs!$B$13</f>
        <v>12660</v>
      </c>
      <c r="X4750" s="36">
        <f t="shared" si="733"/>
        <v>13249.312875170195</v>
      </c>
      <c r="Y4750" s="36">
        <f t="shared" si="734"/>
        <v>14003.161714290514</v>
      </c>
      <c r="Z4750" s="36">
        <f t="shared" si="735"/>
        <v>14950.930514633024</v>
      </c>
      <c r="AA4750" s="36">
        <f t="shared" si="736"/>
        <v>16123.902959138044</v>
      </c>
      <c r="AB4750" s="36">
        <f t="shared" si="737"/>
        <v>54825.547183458308</v>
      </c>
      <c r="AC4750" s="36">
        <f t="shared" si="738"/>
        <v>269658.72131715884</v>
      </c>
      <c r="AD4750" s="36">
        <f t="shared" si="739"/>
        <v>176212.86547360854</v>
      </c>
    </row>
    <row r="4751" spans="1:30" ht="14.25" customHeight="1" x14ac:dyDescent="0.25">
      <c r="A4751" s="16">
        <v>4735</v>
      </c>
      <c r="B4751" s="34">
        <v>0.24260653000475099</v>
      </c>
      <c r="C4751" s="34">
        <v>6.0222103317036001E-2</v>
      </c>
      <c r="D4751" s="34">
        <v>4.0974507582987402E-2</v>
      </c>
      <c r="E4751" s="34">
        <v>5.0480234051601902E-2</v>
      </c>
      <c r="F4751" s="34">
        <v>2.37618575019884E-2</v>
      </c>
      <c r="G4751" s="34">
        <v>0.17265066655608199</v>
      </c>
      <c r="H4751" s="35">
        <v>0.99581077315844502</v>
      </c>
      <c r="I4751" s="34">
        <v>0.107237988003128</v>
      </c>
      <c r="J4751" s="34">
        <v>2.2811641134635598E-2</v>
      </c>
      <c r="K4751" s="36">
        <f>Inputs!$B$12*(1+$B4751)^4</f>
        <v>143049.31303504916</v>
      </c>
      <c r="L4751" s="36">
        <f t="shared" si="730"/>
        <v>14759.020622063299</v>
      </c>
      <c r="M4751" s="36">
        <f t="shared" si="731"/>
        <v>157844.32121860981</v>
      </c>
      <c r="N4751" s="37">
        <f>M4751/Inputs!$B$6</f>
        <v>240.61634332105154</v>
      </c>
      <c r="O4751" s="38">
        <f>IF(N4751&gt;Inputs!$B$4,1,0)</f>
        <v>0</v>
      </c>
      <c r="P4751" s="34">
        <f t="shared" si="732"/>
        <v>8.4426346868492402E-2</v>
      </c>
      <c r="Q4751" s="36">
        <f>Inputs!$B$12*(1+$B4751)^0*$C4751+Inputs!$B$29*(1+$D4751)^0*Inputs!$B$19+Inputs!$B$30*(1+$E4751)^0*Inputs!$B$20+Inputs!$B$31*(1+$F4751)^0*Inputs!$B$21+Inputs!$B$22*(1+Inputs!$B$23)^0</f>
        <v>11635.370226449082</v>
      </c>
      <c r="R4751" s="36">
        <f>Inputs!$B$12*(1+$B4751)^1*$C4751+Inputs!$B$29*(1+$D4751)^1*Inputs!$B$19+Inputs!$B$30*(1+$E4751)^1*Inputs!$B$20+Inputs!$B$31*(1+$F4751)^1*Inputs!$B$21+Inputs!$B$22*(1+Inputs!$B$23)^1</f>
        <v>12812.110422799467</v>
      </c>
      <c r="S4751" s="36">
        <f>Inputs!$B$12*(1+$B4751)^2*$C4751+Inputs!$B$29*(1+$D4751)^2*Inputs!$B$19+Inputs!$B$30*(1+$E4751)^2*Inputs!$B$20+Inputs!$B$31*(1+$F4751)^2*Inputs!$B$21+Inputs!$B$22*(1+Inputs!$B$23)^2</f>
        <v>14213.936944812864</v>
      </c>
      <c r="T4751" s="36">
        <f>Inputs!$B$12*(1+$B4751)^3*$C4751+Inputs!$B$29*(1+$D4751)^3*Inputs!$B$19+Inputs!$B$30*(1+$E4751)^3*Inputs!$B$20+Inputs!$B$31*(1+$F4751)^3*Inputs!$B$21+Inputs!$B$22*(1+Inputs!$B$23)^3</f>
        <v>15892.99392445577</v>
      </c>
      <c r="U4751" s="36">
        <f>Inputs!$B$12*(1+$B4751)^4*$C4751+Inputs!$B$29*(1+$D4751)^4*Inputs!$B$19+Inputs!$B$30*(1+$E4751)^4*Inputs!$B$20+Inputs!$B$31*(1+$F4751)^4*Inputs!$B$21+Inputs!$B$22*(1+Inputs!$B$23)^4</f>
        <v>17913.968154876515</v>
      </c>
      <c r="V4751" s="35">
        <f>Inputs!$B$13/(Q4751*(1-$G4751))</f>
        <v>1.315117562928412</v>
      </c>
      <c r="W4751" s="36">
        <f>Inputs!$B$13</f>
        <v>12660</v>
      </c>
      <c r="X4751" s="36">
        <f t="shared" si="733"/>
        <v>13094.195608241414</v>
      </c>
      <c r="Y4751" s="36">
        <f t="shared" si="734"/>
        <v>13588.132967440699</v>
      </c>
      <c r="Z4751" s="36">
        <f t="shared" si="735"/>
        <v>14143.619412424005</v>
      </c>
      <c r="AA4751" s="36">
        <f t="shared" si="736"/>
        <v>14759.020622063299</v>
      </c>
      <c r="AB4751" s="36">
        <f t="shared" si="737"/>
        <v>50403.253226035929</v>
      </c>
      <c r="AC4751" s="36">
        <f t="shared" si="738"/>
        <v>178803.16588264168</v>
      </c>
      <c r="AD4751" s="36">
        <f t="shared" si="739"/>
        <v>107441.06799257387</v>
      </c>
    </row>
    <row r="4752" spans="1:30" ht="14.25" customHeight="1" x14ac:dyDescent="0.25">
      <c r="A4752" s="16">
        <v>4736</v>
      </c>
      <c r="B4752" s="34">
        <v>0.38007360441236598</v>
      </c>
      <c r="C4752" s="34">
        <v>5.7557604664978897E-2</v>
      </c>
      <c r="D4752" s="34">
        <v>5.1673634643861002E-2</v>
      </c>
      <c r="E4752" s="34">
        <v>3.1559554935603702E-2</v>
      </c>
      <c r="F4752" s="34">
        <v>3.8588237475173101E-3</v>
      </c>
      <c r="G4752" s="34">
        <v>0.180924158532109</v>
      </c>
      <c r="H4752" s="35">
        <v>0.99390725374570998</v>
      </c>
      <c r="I4752" s="34">
        <v>9.5607764096675193E-2</v>
      </c>
      <c r="J4752" s="34">
        <v>1.9054290781135502E-2</v>
      </c>
      <c r="K4752" s="36">
        <f>Inputs!$B$12*(1+$B4752)^4</f>
        <v>217650.79036121021</v>
      </c>
      <c r="L4752" s="36">
        <f t="shared" si="730"/>
        <v>17421.144944171348</v>
      </c>
      <c r="M4752" s="36">
        <f t="shared" si="731"/>
        <v>202488.19291814504</v>
      </c>
      <c r="N4752" s="37">
        <f>M4752/Inputs!$B$6</f>
        <v>308.67102578985526</v>
      </c>
      <c r="O4752" s="38">
        <f>IF(N4752&gt;Inputs!$B$4,1,0)</f>
        <v>0</v>
      </c>
      <c r="P4752" s="34">
        <f t="shared" si="732"/>
        <v>7.6553473315539688E-2</v>
      </c>
      <c r="Q4752" s="36">
        <f>Inputs!$B$12*(1+$B4752)^0*$C4752+Inputs!$B$29*(1+$D4752)^0*Inputs!$B$19+Inputs!$B$30*(1+$E4752)^0*Inputs!$B$20+Inputs!$B$31*(1+$F4752)^0*Inputs!$B$21+Inputs!$B$22*(1+Inputs!$B$23)^0</f>
        <v>11475.500307325656</v>
      </c>
      <c r="R4752" s="36">
        <f>Inputs!$B$12*(1+$B4752)^1*$C4752+Inputs!$B$29*(1+$D4752)^1*Inputs!$B$19+Inputs!$B$30*(1+$E4752)^1*Inputs!$B$20+Inputs!$B$31*(1+$F4752)^1*Inputs!$B$21+Inputs!$B$22*(1+Inputs!$B$23)^1</f>
        <v>12986.16836990487</v>
      </c>
      <c r="S4752" s="36">
        <f>Inputs!$B$12*(1+$B4752)^2*$C4752+Inputs!$B$29*(1+$D4752)^2*Inputs!$B$19+Inputs!$B$30*(1+$E4752)^2*Inputs!$B$20+Inputs!$B$31*(1+$F4752)^2*Inputs!$B$21+Inputs!$B$22*(1+Inputs!$B$23)^2</f>
        <v>15005.014577436119</v>
      </c>
      <c r="T4752" s="36">
        <f>Inputs!$B$12*(1+$B4752)^3*$C4752+Inputs!$B$29*(1+$D4752)^3*Inputs!$B$19+Inputs!$B$30*(1+$E4752)^3*Inputs!$B$20+Inputs!$B$31*(1+$F4752)^3*Inputs!$B$21+Inputs!$B$22*(1+Inputs!$B$23)^3</f>
        <v>17722.119346941465</v>
      </c>
      <c r="U4752" s="36">
        <f>Inputs!$B$12*(1+$B4752)^4*$C4752+Inputs!$B$29*(1+$D4752)^4*Inputs!$B$19+Inputs!$B$30*(1+$E4752)^4*Inputs!$B$20+Inputs!$B$31*(1+$F4752)^4*Inputs!$B$21+Inputs!$B$22*(1+Inputs!$B$23)^4</f>
        <v>21399.652311463</v>
      </c>
      <c r="V4752" s="35">
        <f>Inputs!$B$13/(Q4752*(1-$G4752))</f>
        <v>1.3469080857637248</v>
      </c>
      <c r="W4752" s="36">
        <f>Inputs!$B$13</f>
        <v>12660</v>
      </c>
      <c r="X4752" s="36">
        <f t="shared" si="733"/>
        <v>13387.911855490951</v>
      </c>
      <c r="Y4752" s="36">
        <f t="shared" si="734"/>
        <v>14384.596942404825</v>
      </c>
      <c r="Z4752" s="36">
        <f t="shared" si="735"/>
        <v>15708.337798605507</v>
      </c>
      <c r="AA4752" s="36">
        <f t="shared" si="736"/>
        <v>17421.144944171348</v>
      </c>
      <c r="AB4752" s="36">
        <f t="shared" si="737"/>
        <v>55584.196743861961</v>
      </c>
      <c r="AC4752" s="36">
        <f t="shared" si="738"/>
        <v>231904.46803769222</v>
      </c>
      <c r="AD4752" s="36">
        <f t="shared" si="739"/>
        <v>146903.99617428309</v>
      </c>
    </row>
    <row r="4753" spans="1:30" ht="14.25" customHeight="1" x14ac:dyDescent="0.25">
      <c r="A4753" s="16">
        <v>4737</v>
      </c>
      <c r="B4753" s="34">
        <v>0.32928351787911703</v>
      </c>
      <c r="C4753" s="34">
        <v>9.4220083144683997E-2</v>
      </c>
      <c r="D4753" s="34">
        <v>3.8440114342440497E-2</v>
      </c>
      <c r="E4753" s="34">
        <v>6.3377500238687004E-2</v>
      </c>
      <c r="F4753" s="34">
        <v>1.1898312375691099E-2</v>
      </c>
      <c r="G4753" s="34">
        <v>0.18615853024789999</v>
      </c>
      <c r="H4753" s="35">
        <v>1.16163938349452</v>
      </c>
      <c r="I4753" s="34">
        <v>0.103358318228261</v>
      </c>
      <c r="J4753" s="34">
        <v>1.72312412774655E-2</v>
      </c>
      <c r="K4753" s="36">
        <f>Inputs!$B$12*(1+$B4753)^4</f>
        <v>187336.21002041738</v>
      </c>
      <c r="L4753" s="36">
        <f t="shared" ref="L4753:L4816" si="740">AA4753</f>
        <v>25373.869684101977</v>
      </c>
      <c r="M4753" s="36">
        <f t="shared" ref="M4753:M4816" si="741">AB4753+AD4753</f>
        <v>249331.63410192484</v>
      </c>
      <c r="N4753" s="37">
        <f>M4753/Inputs!$B$6</f>
        <v>380.07871052122687</v>
      </c>
      <c r="O4753" s="38">
        <f>IF(N4753&gt;Inputs!$B$4,1,0)</f>
        <v>0</v>
      </c>
      <c r="P4753" s="34">
        <f t="shared" ref="P4753:P4816" si="742">I4753-J4753</f>
        <v>8.6127076950795495E-2</v>
      </c>
      <c r="Q4753" s="36">
        <f>Inputs!$B$12*(1+$B4753)^0*$C4753+Inputs!$B$29*(1+$D4753)^0*Inputs!$B$19+Inputs!$B$30*(1+$E4753)^0*Inputs!$B$20+Inputs!$B$31*(1+$F4753)^0*Inputs!$B$21+Inputs!$B$22*(1+Inputs!$B$23)^0</f>
        <v>13675.249016107962</v>
      </c>
      <c r="R4753" s="36">
        <f>Inputs!$B$12*(1+$B4753)^1*$C4753+Inputs!$B$29*(1+$D4753)^1*Inputs!$B$19+Inputs!$B$30*(1+$E4753)^1*Inputs!$B$20+Inputs!$B$31*(1+$F4753)^1*Inputs!$B$21+Inputs!$B$22*(1+Inputs!$B$23)^1</f>
        <v>15807.356318231305</v>
      </c>
      <c r="S4753" s="36">
        <f>Inputs!$B$12*(1+$B4753)^2*$C4753+Inputs!$B$29*(1+$D4753)^2*Inputs!$B$19+Inputs!$B$30*(1+$E4753)^2*Inputs!$B$20+Inputs!$B$31*(1+$F4753)^2*Inputs!$B$21+Inputs!$B$22*(1+Inputs!$B$23)^2</f>
        <v>18565.953809784976</v>
      </c>
      <c r="T4753" s="36">
        <f>Inputs!$B$12*(1+$B4753)^3*$C4753+Inputs!$B$29*(1+$D4753)^3*Inputs!$B$19+Inputs!$B$30*(1+$E4753)^3*Inputs!$B$20+Inputs!$B$31*(1+$F4753)^3*Inputs!$B$21+Inputs!$B$22*(1+Inputs!$B$23)^3</f>
        <v>22153.652240757394</v>
      </c>
      <c r="U4753" s="36">
        <f>Inputs!$B$12*(1+$B4753)^4*$C4753+Inputs!$B$29*(1+$D4753)^4*Inputs!$B$19+Inputs!$B$30*(1+$E4753)^4*Inputs!$B$20+Inputs!$B$31*(1+$F4753)^4*Inputs!$B$21+Inputs!$B$22*(1+Inputs!$B$23)^4</f>
        <v>26839.570491272407</v>
      </c>
      <c r="V4753" s="35">
        <f>Inputs!$B$13/(Q4753*(1-$G4753))</f>
        <v>1.1375189664855307</v>
      </c>
      <c r="W4753" s="36">
        <f>Inputs!$B$13</f>
        <v>12660</v>
      </c>
      <c r="X4753" s="36">
        <f t="shared" ref="X4753:X4816" si="743">R4753*(1-$G4753)*($V4753+($H4753-$V4753)*1/4)</f>
        <v>14711.39525956205</v>
      </c>
      <c r="Y4753" s="36">
        <f t="shared" ref="Y4753:Y4816" si="744">S4753*(1-$G4753)*($V4753+($H4753-$V4753)*2/4)</f>
        <v>17369.846048484873</v>
      </c>
      <c r="Z4753" s="36">
        <f t="shared" ref="Z4753:Z4816" si="745">T4753*(1-$G4753)*($V4753+($H4753-$V4753)*3/4)</f>
        <v>20835.12787669777</v>
      </c>
      <c r="AA4753" s="36">
        <f t="shared" ref="AA4753:AA4816" si="746">U4753*(1-$G4753)*$H4753</f>
        <v>25373.869684101977</v>
      </c>
      <c r="AB4753" s="36">
        <f t="shared" ref="AB4753:AB4816" si="747">W4753/(1+$I4753)^1+X4753/(1+$I4753)^2+Y4753/(1+$I4753)^3+Z4753/(1+$I4753)^4+AA4753/(1+$I4753)^5</f>
        <v>66064.824592745848</v>
      </c>
      <c r="AC4753" s="36">
        <f t="shared" ref="AC4753:AC4816" si="748">AA4753*(1+$J4753)/($I4753-$J4753)</f>
        <v>299686.15989972139</v>
      </c>
      <c r="AD4753" s="36">
        <f t="shared" ref="AD4753:AD4816" si="749">AC4753/(1+$I4753)^5</f>
        <v>183266.809509179</v>
      </c>
    </row>
    <row r="4754" spans="1:30" ht="14.25" customHeight="1" x14ac:dyDescent="0.25">
      <c r="A4754" s="16">
        <v>4738</v>
      </c>
      <c r="B4754" s="34">
        <v>0.250235752634895</v>
      </c>
      <c r="C4754" s="34">
        <v>7.9365575640817601E-2</v>
      </c>
      <c r="D4754" s="34">
        <v>3.7221054194563799E-2</v>
      </c>
      <c r="E4754" s="34">
        <v>5.8735474874021899E-2</v>
      </c>
      <c r="F4754" s="34">
        <v>5.4384531415001E-3</v>
      </c>
      <c r="G4754" s="34">
        <v>0.18865068182978301</v>
      </c>
      <c r="H4754" s="35">
        <v>1.13935710929822</v>
      </c>
      <c r="I4754" s="34">
        <v>0.10574799004836399</v>
      </c>
      <c r="J4754" s="34">
        <v>2.0427458522973799E-2</v>
      </c>
      <c r="K4754" s="36">
        <f>Inputs!$B$12*(1+$B4754)^4</f>
        <v>146594.91531489711</v>
      </c>
      <c r="L4754" s="36">
        <f t="shared" si="740"/>
        <v>19070.707874568609</v>
      </c>
      <c r="M4754" s="36">
        <f t="shared" si="741"/>
        <v>194909.55447378795</v>
      </c>
      <c r="N4754" s="37">
        <f>M4754/Inputs!$B$6</f>
        <v>297.11822328321335</v>
      </c>
      <c r="O4754" s="38">
        <f>IF(N4754&gt;Inputs!$B$4,1,0)</f>
        <v>0</v>
      </c>
      <c r="P4754" s="34">
        <f t="shared" si="742"/>
        <v>8.5320531525390195E-2</v>
      </c>
      <c r="Q4754" s="36">
        <f>Inputs!$B$12*(1+$B4754)^0*$C4754+Inputs!$B$29*(1+$D4754)^0*Inputs!$B$19+Inputs!$B$30*(1+$E4754)^0*Inputs!$B$20+Inputs!$B$31*(1+$F4754)^0*Inputs!$B$21+Inputs!$B$22*(1+Inputs!$B$23)^0</f>
        <v>12783.978565875979</v>
      </c>
      <c r="R4754" s="36">
        <f>Inputs!$B$12*(1+$B4754)^1*$C4754+Inputs!$B$29*(1+$D4754)^1*Inputs!$B$19+Inputs!$B$30*(1+$E4754)^1*Inputs!$B$20+Inputs!$B$31*(1+$F4754)^1*Inputs!$B$21+Inputs!$B$22*(1+Inputs!$B$23)^1</f>
        <v>14201.357705625505</v>
      </c>
      <c r="S4754" s="36">
        <f>Inputs!$B$12*(1+$B4754)^2*$C4754+Inputs!$B$29*(1+$D4754)^2*Inputs!$B$19+Inputs!$B$30*(1+$E4754)^2*Inputs!$B$20+Inputs!$B$31*(1+$F4754)^2*Inputs!$B$21+Inputs!$B$22*(1+Inputs!$B$23)^2</f>
        <v>15928.213222706428</v>
      </c>
      <c r="T4754" s="36">
        <f>Inputs!$B$12*(1+$B4754)^3*$C4754+Inputs!$B$29*(1+$D4754)^3*Inputs!$B$19+Inputs!$B$30*(1+$E4754)^3*Inputs!$B$20+Inputs!$B$31*(1+$F4754)^3*Inputs!$B$21+Inputs!$B$22*(1+Inputs!$B$23)^3</f>
        <v>18039.778432579209</v>
      </c>
      <c r="U4754" s="36">
        <f>Inputs!$B$12*(1+$B4754)^4*$C4754+Inputs!$B$29*(1+$D4754)^4*Inputs!$B$19+Inputs!$B$30*(1+$E4754)^4*Inputs!$B$20+Inputs!$B$31*(1+$F4754)^4*Inputs!$B$21+Inputs!$B$22*(1+Inputs!$B$23)^4</f>
        <v>20629.992570726619</v>
      </c>
      <c r="V4754" s="35">
        <f>Inputs!$B$13/(Q4754*(1-$G4754))</f>
        <v>1.2205618636365803</v>
      </c>
      <c r="W4754" s="36">
        <f>Inputs!$B$13</f>
        <v>12660</v>
      </c>
      <c r="X4754" s="36">
        <f t="shared" si="743"/>
        <v>13829.717836078356</v>
      </c>
      <c r="Y4754" s="36">
        <f t="shared" si="744"/>
        <v>15249.023456380537</v>
      </c>
      <c r="Z4754" s="36">
        <f t="shared" si="745"/>
        <v>16973.410496009037</v>
      </c>
      <c r="AA4754" s="36">
        <f t="shared" si="746"/>
        <v>19070.707874568609</v>
      </c>
      <c r="AB4754" s="36">
        <f t="shared" si="747"/>
        <v>56930.042436518685</v>
      </c>
      <c r="AC4754" s="36">
        <f t="shared" si="748"/>
        <v>228084.30304831144</v>
      </c>
      <c r="AD4754" s="36">
        <f t="shared" si="749"/>
        <v>137979.51203726928</v>
      </c>
    </row>
    <row r="4755" spans="1:30" ht="14.25" customHeight="1" x14ac:dyDescent="0.25">
      <c r="A4755" s="16">
        <v>4739</v>
      </c>
      <c r="B4755" s="34">
        <v>0.193060374819015</v>
      </c>
      <c r="C4755" s="34">
        <v>8.3196681982894094E-2</v>
      </c>
      <c r="D4755" s="34">
        <v>2.7893024501613999E-2</v>
      </c>
      <c r="E4755" s="34">
        <v>6.3715714233613996E-2</v>
      </c>
      <c r="F4755" s="34">
        <v>2.8166287087729499E-2</v>
      </c>
      <c r="G4755" s="34">
        <v>0.17115068702215799</v>
      </c>
      <c r="H4755" s="35">
        <v>1.04740645731829</v>
      </c>
      <c r="I4755" s="34">
        <v>9.5630376311688997E-2</v>
      </c>
      <c r="J4755" s="34">
        <v>2.4034104080297401E-2</v>
      </c>
      <c r="K4755" s="36">
        <f>Inputs!$B$12*(1+$B4755)^4</f>
        <v>121562.86784748489</v>
      </c>
      <c r="L4755" s="36">
        <f t="shared" si="740"/>
        <v>16898.083428920934</v>
      </c>
      <c r="M4755" s="36">
        <f t="shared" si="741"/>
        <v>208488.94430584859</v>
      </c>
      <c r="N4755" s="37">
        <f>M4755/Inputs!$B$6</f>
        <v>317.81851266135459</v>
      </c>
      <c r="O4755" s="38">
        <f>IF(N4755&gt;Inputs!$B$4,1,0)</f>
        <v>0</v>
      </c>
      <c r="P4755" s="34">
        <f t="shared" si="742"/>
        <v>7.1596272231391589E-2</v>
      </c>
      <c r="Q4755" s="36">
        <f>Inputs!$B$12*(1+$B4755)^0*$C4755+Inputs!$B$29*(1+$D4755)^0*Inputs!$B$19+Inputs!$B$30*(1+$E4755)^0*Inputs!$B$20+Inputs!$B$31*(1+$F4755)^0*Inputs!$B$21+Inputs!$B$22*(1+Inputs!$B$23)^0</f>
        <v>13013.844946400568</v>
      </c>
      <c r="R4755" s="36">
        <f>Inputs!$B$12*(1+$B4755)^1*$C4755+Inputs!$B$29*(1+$D4755)^1*Inputs!$B$19+Inputs!$B$30*(1+$E4755)^1*Inputs!$B$20+Inputs!$B$31*(1+$F4755)^1*Inputs!$B$21+Inputs!$B$22*(1+Inputs!$B$23)^1</f>
        <v>14287.636211317273</v>
      </c>
      <c r="S4755" s="36">
        <f>Inputs!$B$12*(1+$B4755)^2*$C4755+Inputs!$B$29*(1+$D4755)^2*Inputs!$B$19+Inputs!$B$30*(1+$E4755)^2*Inputs!$B$20+Inputs!$B$31*(1+$F4755)^2*Inputs!$B$21+Inputs!$B$22*(1+Inputs!$B$23)^2</f>
        <v>15761.751331106909</v>
      </c>
      <c r="T4755" s="36">
        <f>Inputs!$B$12*(1+$B4755)^3*$C4755+Inputs!$B$29*(1+$D4755)^3*Inputs!$B$19+Inputs!$B$30*(1+$E4755)^3*Inputs!$B$20+Inputs!$B$31*(1+$F4755)^3*Inputs!$B$21+Inputs!$B$22*(1+Inputs!$B$23)^3</f>
        <v>17472.870000151524</v>
      </c>
      <c r="U4755" s="36">
        <f>Inputs!$B$12*(1+$B4755)^4*$C4755+Inputs!$B$29*(1+$D4755)^4*Inputs!$B$19+Inputs!$B$30*(1+$E4755)^4*Inputs!$B$20+Inputs!$B$31*(1+$F4755)^4*Inputs!$B$21+Inputs!$B$22*(1+Inputs!$B$23)^4</f>
        <v>19464.650994186668</v>
      </c>
      <c r="V4755" s="35">
        <f>Inputs!$B$13/(Q4755*(1-$G4755))</f>
        <v>1.1736875447111865</v>
      </c>
      <c r="W4755" s="36">
        <f>Inputs!$B$13</f>
        <v>12660</v>
      </c>
      <c r="X4755" s="36">
        <f t="shared" si="743"/>
        <v>13525.292476966117</v>
      </c>
      <c r="Y4755" s="36">
        <f t="shared" si="744"/>
        <v>14508.315691073796</v>
      </c>
      <c r="Z4755" s="36">
        <f t="shared" si="745"/>
        <v>15626.147005744253</v>
      </c>
      <c r="AA4755" s="36">
        <f t="shared" si="746"/>
        <v>16898.083428920934</v>
      </c>
      <c r="AB4755" s="36">
        <f t="shared" si="747"/>
        <v>55400.94863620188</v>
      </c>
      <c r="AC4755" s="36">
        <f t="shared" si="748"/>
        <v>241691.54601909686</v>
      </c>
      <c r="AD4755" s="36">
        <f t="shared" si="749"/>
        <v>153087.99566964671</v>
      </c>
    </row>
    <row r="4756" spans="1:30" ht="14.25" customHeight="1" x14ac:dyDescent="0.25">
      <c r="A4756" s="16">
        <v>4740</v>
      </c>
      <c r="B4756" s="34">
        <v>0.52622092989871605</v>
      </c>
      <c r="C4756" s="34">
        <v>6.7487222566220903E-2</v>
      </c>
      <c r="D4756" s="34">
        <v>4.3099592503606003E-2</v>
      </c>
      <c r="E4756" s="34">
        <v>5.3945270958311101E-2</v>
      </c>
      <c r="F4756" s="34">
        <v>8.3534809544294295E-3</v>
      </c>
      <c r="G4756" s="34">
        <v>0.20226331924306201</v>
      </c>
      <c r="H4756" s="35">
        <v>1.0599190125959299</v>
      </c>
      <c r="I4756" s="34">
        <v>9.5256673214056398E-2</v>
      </c>
      <c r="J4756" s="34">
        <v>2.58371720446006E-2</v>
      </c>
      <c r="K4756" s="36">
        <f>Inputs!$B$12*(1+$B4756)^4</f>
        <v>325552.3767148194</v>
      </c>
      <c r="L4756" s="36">
        <f t="shared" si="740"/>
        <v>26254.192940677403</v>
      </c>
      <c r="M4756" s="36">
        <f t="shared" si="741"/>
        <v>313788.10199078493</v>
      </c>
      <c r="N4756" s="37">
        <f>M4756/Inputs!$B$6</f>
        <v>478.33552132741602</v>
      </c>
      <c r="O4756" s="38">
        <f>IF(N4756&gt;Inputs!$B$4,1,0)</f>
        <v>1</v>
      </c>
      <c r="P4756" s="34">
        <f t="shared" si="742"/>
        <v>6.9419501169455805E-2</v>
      </c>
      <c r="Q4756" s="36">
        <f>Inputs!$B$12*(1+$B4756)^0*$C4756+Inputs!$B$29*(1+$D4756)^0*Inputs!$B$19+Inputs!$B$30*(1+$E4756)^0*Inputs!$B$20+Inputs!$B$31*(1+$F4756)^0*Inputs!$B$21+Inputs!$B$22*(1+Inputs!$B$23)^0</f>
        <v>12071.277381400174</v>
      </c>
      <c r="R4756" s="36">
        <f>Inputs!$B$12*(1+$B4756)^1*$C4756+Inputs!$B$29*(1+$D4756)^1*Inputs!$B$19+Inputs!$B$30*(1+$E4756)^1*Inputs!$B$20+Inputs!$B$31*(1+$F4756)^1*Inputs!$B$21+Inputs!$B$22*(1+Inputs!$B$23)^1</f>
        <v>14448.364177310192</v>
      </c>
      <c r="S4756" s="36">
        <f>Inputs!$B$12*(1+$B4756)^2*$C4756+Inputs!$B$29*(1+$D4756)^2*Inputs!$B$19+Inputs!$B$30*(1+$E4756)^2*Inputs!$B$20+Inputs!$B$31*(1+$F4756)^2*Inputs!$B$21+Inputs!$B$22*(1+Inputs!$B$23)^2</f>
        <v>17958.395914911704</v>
      </c>
      <c r="T4756" s="36">
        <f>Inputs!$B$12*(1+$B4756)^3*$C4756+Inputs!$B$29*(1+$D4756)^3*Inputs!$B$19+Inputs!$B$30*(1+$E4756)^3*Inputs!$B$20+Inputs!$B$31*(1+$F4756)^3*Inputs!$B$21+Inputs!$B$22*(1+Inputs!$B$23)^3</f>
        <v>23192.005476867169</v>
      </c>
      <c r="U4756" s="36">
        <f>Inputs!$B$12*(1+$B4756)^4*$C4756+Inputs!$B$29*(1+$D4756)^4*Inputs!$B$19+Inputs!$B$30*(1+$E4756)^4*Inputs!$B$20+Inputs!$B$31*(1+$F4756)^4*Inputs!$B$21+Inputs!$B$22*(1+Inputs!$B$23)^4</f>
        <v>31050.344872921676</v>
      </c>
      <c r="V4756" s="35">
        <f>Inputs!$B$13/(Q4756*(1-$G4756))</f>
        <v>1.3146825979025771</v>
      </c>
      <c r="W4756" s="36">
        <f>Inputs!$B$13</f>
        <v>12660</v>
      </c>
      <c r="X4756" s="36">
        <f t="shared" si="743"/>
        <v>14418.917943996084</v>
      </c>
      <c r="Y4756" s="36">
        <f t="shared" si="744"/>
        <v>17009.355811124053</v>
      </c>
      <c r="Z4756" s="36">
        <f t="shared" si="745"/>
        <v>20788.034420108663</v>
      </c>
      <c r="AA4756" s="36">
        <f t="shared" si="746"/>
        <v>26254.192940677403</v>
      </c>
      <c r="AB4756" s="36">
        <f t="shared" si="747"/>
        <v>67628.899488797717</v>
      </c>
      <c r="AC4756" s="36">
        <f t="shared" si="748"/>
        <v>387967.74086339859</v>
      </c>
      <c r="AD4756" s="36">
        <f t="shared" si="749"/>
        <v>246159.20250198719</v>
      </c>
    </row>
    <row r="4757" spans="1:30" ht="14.25" customHeight="1" x14ac:dyDescent="0.25">
      <c r="A4757" s="16">
        <v>4741</v>
      </c>
      <c r="B4757" s="34">
        <v>0.28869226642093898</v>
      </c>
      <c r="C4757" s="34">
        <v>7.1105148282128897E-2</v>
      </c>
      <c r="D4757" s="34">
        <v>1.2645444840812399E-2</v>
      </c>
      <c r="E4757" s="34">
        <v>2.8609175719250101E-2</v>
      </c>
      <c r="F4757" s="34">
        <v>8.8394101682153295E-3</v>
      </c>
      <c r="G4757" s="34">
        <v>0.16471458222834301</v>
      </c>
      <c r="H4757" s="35">
        <v>1.0572393723670299</v>
      </c>
      <c r="I4757" s="34">
        <v>0.103678167123736</v>
      </c>
      <c r="J4757" s="34">
        <v>2.4782826642962798E-2</v>
      </c>
      <c r="K4757" s="36">
        <f>Inputs!$B$12*(1+$B4757)^4</f>
        <v>165481.00107846243</v>
      </c>
      <c r="L4757" s="36">
        <f t="shared" si="740"/>
        <v>17778.066260465184</v>
      </c>
      <c r="M4757" s="36">
        <f t="shared" si="741"/>
        <v>196096.77258614969</v>
      </c>
      <c r="N4757" s="37">
        <f>M4757/Inputs!$B$6</f>
        <v>298.92800699108182</v>
      </c>
      <c r="O4757" s="38">
        <f>IF(N4757&gt;Inputs!$B$4,1,0)</f>
        <v>0</v>
      </c>
      <c r="P4757" s="34">
        <f t="shared" si="742"/>
        <v>7.8895340480773193E-2</v>
      </c>
      <c r="Q4757" s="36">
        <f>Inputs!$B$12*(1+$B4757)^0*$C4757+Inputs!$B$29*(1+$D4757)^0*Inputs!$B$19+Inputs!$B$30*(1+$E4757)^0*Inputs!$B$20+Inputs!$B$31*(1+$F4757)^0*Inputs!$B$21+Inputs!$B$22*(1+Inputs!$B$23)^0</f>
        <v>12288.352924354655</v>
      </c>
      <c r="R4757" s="36">
        <f>Inputs!$B$12*(1+$B4757)^1*$C4757+Inputs!$B$29*(1+$D4757)^1*Inputs!$B$19+Inputs!$B$30*(1+$E4757)^1*Inputs!$B$20+Inputs!$B$31*(1+$F4757)^1*Inputs!$B$21+Inputs!$B$22*(1+Inputs!$B$23)^1</f>
        <v>13604.427732742943</v>
      </c>
      <c r="S4757" s="36">
        <f>Inputs!$B$12*(1+$B4757)^2*$C4757+Inputs!$B$29*(1+$D4757)^2*Inputs!$B$19+Inputs!$B$30*(1+$E4757)^2*Inputs!$B$20+Inputs!$B$31*(1+$F4757)^2*Inputs!$B$21+Inputs!$B$22*(1+Inputs!$B$23)^2</f>
        <v>15276.935255347984</v>
      </c>
      <c r="T4757" s="36">
        <f>Inputs!$B$12*(1+$B4757)^3*$C4757+Inputs!$B$29*(1+$D4757)^3*Inputs!$B$19+Inputs!$B$30*(1+$E4757)^3*Inputs!$B$20+Inputs!$B$31*(1+$F4757)^3*Inputs!$B$21+Inputs!$B$22*(1+Inputs!$B$23)^3</f>
        <v>17408.531676259423</v>
      </c>
      <c r="U4757" s="36">
        <f>Inputs!$B$12*(1+$B4757)^4*$C4757+Inputs!$B$29*(1+$D4757)^4*Inputs!$B$19+Inputs!$B$30*(1+$E4757)^4*Inputs!$B$20+Inputs!$B$31*(1+$F4757)^4*Inputs!$B$21+Inputs!$B$22*(1+Inputs!$B$23)^4</f>
        <v>20131.507288971261</v>
      </c>
      <c r="V4757" s="35">
        <f>Inputs!$B$13/(Q4757*(1-$G4757))</f>
        <v>1.2334033683428187</v>
      </c>
      <c r="W4757" s="36">
        <f>Inputs!$B$13</f>
        <v>12660</v>
      </c>
      <c r="X4757" s="36">
        <f t="shared" si="743"/>
        <v>13515.414554743547</v>
      </c>
      <c r="Y4757" s="36">
        <f t="shared" si="744"/>
        <v>14614.989306805617</v>
      </c>
      <c r="Z4757" s="36">
        <f t="shared" si="745"/>
        <v>16013.819917986515</v>
      </c>
      <c r="AA4757" s="36">
        <f t="shared" si="746"/>
        <v>17778.066260465184</v>
      </c>
      <c r="AB4757" s="36">
        <f t="shared" si="747"/>
        <v>55085.852168547841</v>
      </c>
      <c r="AC4757" s="36">
        <f t="shared" si="748"/>
        <v>230921.83750807552</v>
      </c>
      <c r="AD4757" s="36">
        <f t="shared" si="749"/>
        <v>141010.92041760185</v>
      </c>
    </row>
    <row r="4758" spans="1:30" ht="14.25" customHeight="1" x14ac:dyDescent="0.25">
      <c r="A4758" s="16">
        <v>4742</v>
      </c>
      <c r="B4758" s="34">
        <v>0.30883024604273002</v>
      </c>
      <c r="C4758" s="34">
        <v>7.9897576019755501E-2</v>
      </c>
      <c r="D4758" s="34">
        <v>3.877338185286E-2</v>
      </c>
      <c r="E4758" s="34">
        <v>3.7516614204438102E-2</v>
      </c>
      <c r="F4758" s="34">
        <v>2.8505134025161801E-2</v>
      </c>
      <c r="G4758" s="34">
        <v>0.165358691415292</v>
      </c>
      <c r="H4758" s="35">
        <v>1.0968325037247899</v>
      </c>
      <c r="I4758" s="34">
        <v>8.7944568951751997E-2</v>
      </c>
      <c r="J4758" s="34">
        <v>2.64030081891597E-2</v>
      </c>
      <c r="K4758" s="36">
        <f>Inputs!$B$12*(1+$B4758)^4</f>
        <v>176069.66623972211</v>
      </c>
      <c r="L4758" s="36">
        <f t="shared" si="740"/>
        <v>21310.582000947063</v>
      </c>
      <c r="M4758" s="36">
        <f t="shared" si="741"/>
        <v>296265.35669252649</v>
      </c>
      <c r="N4758" s="37">
        <f>M4758/Inputs!$B$6</f>
        <v>451.62401934836356</v>
      </c>
      <c r="O4758" s="38">
        <f>IF(N4758&gt;Inputs!$B$4,1,0)</f>
        <v>1</v>
      </c>
      <c r="P4758" s="34">
        <f t="shared" si="742"/>
        <v>6.1541560762592297E-2</v>
      </c>
      <c r="Q4758" s="36">
        <f>Inputs!$B$12*(1+$B4758)^0*$C4758+Inputs!$B$29*(1+$D4758)^0*Inputs!$B$19+Inputs!$B$30*(1+$E4758)^0*Inputs!$B$20+Inputs!$B$31*(1+$F4758)^0*Inputs!$B$21+Inputs!$B$22*(1+Inputs!$B$23)^0</f>
        <v>12815.89858861225</v>
      </c>
      <c r="R4758" s="36">
        <f>Inputs!$B$12*(1+$B4758)^1*$C4758+Inputs!$B$29*(1+$D4758)^1*Inputs!$B$19+Inputs!$B$30*(1+$E4758)^1*Inputs!$B$20+Inputs!$B$31*(1+$F4758)^1*Inputs!$B$21+Inputs!$B$22*(1+Inputs!$B$23)^1</f>
        <v>14578.111759051506</v>
      </c>
      <c r="S4758" s="36">
        <f>Inputs!$B$12*(1+$B4758)^2*$C4758+Inputs!$B$29*(1+$D4758)^2*Inputs!$B$19+Inputs!$B$30*(1+$E4758)^2*Inputs!$B$20+Inputs!$B$31*(1+$F4758)^2*Inputs!$B$21+Inputs!$B$22*(1+Inputs!$B$23)^2</f>
        <v>16807.633728042405</v>
      </c>
      <c r="T4758" s="36">
        <f>Inputs!$B$12*(1+$B4758)^3*$C4758+Inputs!$B$29*(1+$D4758)^3*Inputs!$B$19+Inputs!$B$30*(1+$E4758)^3*Inputs!$B$20+Inputs!$B$31*(1+$F4758)^3*Inputs!$B$21+Inputs!$B$22*(1+Inputs!$B$23)^3</f>
        <v>19646.034902899795</v>
      </c>
      <c r="U4758" s="36">
        <f>Inputs!$B$12*(1+$B4758)^4*$C4758+Inputs!$B$29*(1+$D4758)^4*Inputs!$B$19+Inputs!$B$30*(1+$E4758)^4*Inputs!$B$20+Inputs!$B$31*(1+$F4758)^4*Inputs!$B$21+Inputs!$B$22*(1+Inputs!$B$23)^4</f>
        <v>23278.507034942002</v>
      </c>
      <c r="V4758" s="35">
        <f>Inputs!$B$13/(Q4758*(1-$G4758))</f>
        <v>1.1835449813148422</v>
      </c>
      <c r="W4758" s="36">
        <f>Inputs!$B$13</f>
        <v>12660</v>
      </c>
      <c r="X4758" s="36">
        <f t="shared" si="743"/>
        <v>14137.008391003706</v>
      </c>
      <c r="Y4758" s="36">
        <f t="shared" si="744"/>
        <v>15994.961511505138</v>
      </c>
      <c r="Z4758" s="36">
        <f t="shared" si="745"/>
        <v>18340.657456523841</v>
      </c>
      <c r="AA4758" s="36">
        <f t="shared" si="746"/>
        <v>21310.582000947063</v>
      </c>
      <c r="AB4758" s="36">
        <f t="shared" si="747"/>
        <v>63074.843587789939</v>
      </c>
      <c r="AC4758" s="36">
        <f t="shared" si="748"/>
        <v>355422.339001343</v>
      </c>
      <c r="AD4758" s="36">
        <f t="shared" si="749"/>
        <v>233190.51310473657</v>
      </c>
    </row>
    <row r="4759" spans="1:30" ht="14.25" customHeight="1" x14ac:dyDescent="0.25">
      <c r="A4759" s="16">
        <v>4743</v>
      </c>
      <c r="B4759" s="34">
        <v>0.27430557506907</v>
      </c>
      <c r="C4759" s="34">
        <v>8.9887300672799195E-2</v>
      </c>
      <c r="D4759" s="34">
        <v>2.5526229174265901E-2</v>
      </c>
      <c r="E4759" s="34">
        <v>5.1451937474532097E-2</v>
      </c>
      <c r="F4759" s="34">
        <v>1.55263578922335E-2</v>
      </c>
      <c r="G4759" s="34">
        <v>0.174480231564039</v>
      </c>
      <c r="H4759" s="35">
        <v>1.04612277916181</v>
      </c>
      <c r="I4759" s="34">
        <v>9.6132819539567593E-2</v>
      </c>
      <c r="J4759" s="34">
        <v>1.9377794193117699E-2</v>
      </c>
      <c r="K4759" s="36">
        <f>Inputs!$B$12*(1+$B4759)^4</f>
        <v>158214.24494007268</v>
      </c>
      <c r="L4759" s="36">
        <f t="shared" si="740"/>
        <v>19991.827808493745</v>
      </c>
      <c r="M4759" s="36">
        <f t="shared" si="741"/>
        <v>227550.84493314341</v>
      </c>
      <c r="N4759" s="37">
        <f>M4759/Inputs!$B$6</f>
        <v>346.87628800784057</v>
      </c>
      <c r="O4759" s="38">
        <f>IF(N4759&gt;Inputs!$B$4,1,0)</f>
        <v>0</v>
      </c>
      <c r="P4759" s="34">
        <f t="shared" si="742"/>
        <v>7.6755025346449901E-2</v>
      </c>
      <c r="Q4759" s="36">
        <f>Inputs!$B$12*(1+$B4759)^0*$C4759+Inputs!$B$29*(1+$D4759)^0*Inputs!$B$19+Inputs!$B$30*(1+$E4759)^0*Inputs!$B$20+Inputs!$B$31*(1+$F4759)^0*Inputs!$B$21+Inputs!$B$22*(1+Inputs!$B$23)^0</f>
        <v>13415.282067794873</v>
      </c>
      <c r="R4759" s="36">
        <f>Inputs!$B$12*(1+$B4759)^1*$C4759+Inputs!$B$29*(1+$D4759)^1*Inputs!$B$19+Inputs!$B$30*(1+$E4759)^1*Inputs!$B$20+Inputs!$B$31*(1+$F4759)^1*Inputs!$B$21+Inputs!$B$22*(1+Inputs!$B$23)^1</f>
        <v>15109.11313662153</v>
      </c>
      <c r="S4759" s="36">
        <f>Inputs!$B$12*(1+$B4759)^2*$C4759+Inputs!$B$29*(1+$D4759)^2*Inputs!$B$19+Inputs!$B$30*(1+$E4759)^2*Inputs!$B$20+Inputs!$B$31*(1+$F4759)^2*Inputs!$B$21+Inputs!$B$22*(1+Inputs!$B$23)^2</f>
        <v>17216.563510781492</v>
      </c>
      <c r="T4759" s="36">
        <f>Inputs!$B$12*(1+$B4759)^3*$C4759+Inputs!$B$29*(1+$D4759)^3*Inputs!$B$19+Inputs!$B$30*(1+$E4759)^3*Inputs!$B$20+Inputs!$B$31*(1+$F4759)^3*Inputs!$B$21+Inputs!$B$22*(1+Inputs!$B$23)^3</f>
        <v>19849.299725087207</v>
      </c>
      <c r="U4759" s="36">
        <f>Inputs!$B$12*(1+$B4759)^4*$C4759+Inputs!$B$29*(1+$D4759)^4*Inputs!$B$19+Inputs!$B$30*(1+$E4759)^4*Inputs!$B$20+Inputs!$B$31*(1+$F4759)^4*Inputs!$B$21+Inputs!$B$22*(1+Inputs!$B$23)^4</f>
        <v>23149.540018105286</v>
      </c>
      <c r="V4759" s="35">
        <f>Inputs!$B$13/(Q4759*(1-$G4759))</f>
        <v>1.1431584200674658</v>
      </c>
      <c r="W4759" s="36">
        <f>Inputs!$B$13</f>
        <v>12660</v>
      </c>
      <c r="X4759" s="36">
        <f t="shared" si="743"/>
        <v>13955.889894729316</v>
      </c>
      <c r="Y4759" s="36">
        <f t="shared" si="744"/>
        <v>15557.703788561217</v>
      </c>
      <c r="Z4759" s="36">
        <f t="shared" si="745"/>
        <v>17539.26292279307</v>
      </c>
      <c r="AA4759" s="36">
        <f t="shared" si="746"/>
        <v>19991.827808493745</v>
      </c>
      <c r="AB4759" s="36">
        <f t="shared" si="747"/>
        <v>59761.280883633895</v>
      </c>
      <c r="AC4759" s="36">
        <f t="shared" si="748"/>
        <v>265509.98115530645</v>
      </c>
      <c r="AD4759" s="36">
        <f t="shared" si="749"/>
        <v>167789.5640495095</v>
      </c>
    </row>
    <row r="4760" spans="1:30" ht="14.25" customHeight="1" x14ac:dyDescent="0.25">
      <c r="A4760" s="16">
        <v>4744</v>
      </c>
      <c r="B4760" s="34">
        <v>0.22375925226649801</v>
      </c>
      <c r="C4760" s="34">
        <v>7.1834672920025405E-2</v>
      </c>
      <c r="D4760" s="34">
        <v>3.2049204813387203E-2</v>
      </c>
      <c r="E4760" s="34">
        <v>3.6057294388371297E-2</v>
      </c>
      <c r="F4760" s="34">
        <v>-2.9845307409412099E-3</v>
      </c>
      <c r="G4760" s="34">
        <v>0.19281258082137501</v>
      </c>
      <c r="H4760" s="35">
        <v>0.97428564303793896</v>
      </c>
      <c r="I4760" s="34">
        <v>9.3194733393062307E-2</v>
      </c>
      <c r="J4760" s="34">
        <v>2.6955456793121099E-2</v>
      </c>
      <c r="K4760" s="36">
        <f>Inputs!$B$12*(1+$B4760)^4</f>
        <v>134565.95679025361</v>
      </c>
      <c r="L4760" s="36">
        <f t="shared" si="740"/>
        <v>14291.044226735617</v>
      </c>
      <c r="M4760" s="36">
        <f t="shared" si="741"/>
        <v>193342.58128977806</v>
      </c>
      <c r="N4760" s="37">
        <f>M4760/Inputs!$B$6</f>
        <v>294.72954464905189</v>
      </c>
      <c r="O4760" s="38">
        <f>IF(N4760&gt;Inputs!$B$4,1,0)</f>
        <v>0</v>
      </c>
      <c r="P4760" s="34">
        <f t="shared" si="742"/>
        <v>6.6239276599941208E-2</v>
      </c>
      <c r="Q4760" s="36">
        <f>Inputs!$B$12*(1+$B4760)^0*$C4760+Inputs!$B$29*(1+$D4760)^0*Inputs!$B$19+Inputs!$B$30*(1+$E4760)^0*Inputs!$B$20+Inputs!$B$31*(1+$F4760)^0*Inputs!$B$21+Inputs!$B$22*(1+Inputs!$B$23)^0</f>
        <v>12332.124402628448</v>
      </c>
      <c r="R4760" s="36">
        <f>Inputs!$B$12*(1+$B4760)^1*$C4760+Inputs!$B$29*(1+$D4760)^1*Inputs!$B$19+Inputs!$B$30*(1+$E4760)^1*Inputs!$B$20+Inputs!$B$31*(1+$F4760)^1*Inputs!$B$21+Inputs!$B$22*(1+Inputs!$B$23)^1</f>
        <v>13410.315136751742</v>
      </c>
      <c r="S4760" s="36">
        <f>Inputs!$B$12*(1+$B4760)^2*$C4760+Inputs!$B$29*(1+$D4760)^2*Inputs!$B$19+Inputs!$B$30*(1+$E4760)^2*Inputs!$B$20+Inputs!$B$31*(1+$F4760)^2*Inputs!$B$21+Inputs!$B$22*(1+Inputs!$B$23)^2</f>
        <v>14708.926154935943</v>
      </c>
      <c r="T4760" s="36">
        <f>Inputs!$B$12*(1+$B4760)^3*$C4760+Inputs!$B$29*(1+$D4760)^3*Inputs!$B$19+Inputs!$B$30*(1+$E4760)^3*Inputs!$B$20+Inputs!$B$31*(1+$F4760)^3*Inputs!$B$21+Inputs!$B$22*(1+Inputs!$B$23)^3</f>
        <v>16276.408307672964</v>
      </c>
      <c r="U4760" s="36">
        <f>Inputs!$B$12*(1+$B4760)^4*$C4760+Inputs!$B$29*(1+$D4760)^4*Inputs!$B$19+Inputs!$B$30*(1+$E4760)^4*Inputs!$B$20+Inputs!$B$31*(1+$F4760)^4*Inputs!$B$21+Inputs!$B$22*(1+Inputs!$B$23)^4</f>
        <v>18172.022923473436</v>
      </c>
      <c r="V4760" s="35">
        <f>Inputs!$B$13/(Q4760*(1-$G4760))</f>
        <v>1.2718076243631053</v>
      </c>
      <c r="W4760" s="36">
        <f>Inputs!$B$13</f>
        <v>12660</v>
      </c>
      <c r="X4760" s="36">
        <f t="shared" si="743"/>
        <v>12961.714802737049</v>
      </c>
      <c r="Y4760" s="36">
        <f t="shared" si="744"/>
        <v>13333.775614748602</v>
      </c>
      <c r="Z4760" s="36">
        <f t="shared" si="745"/>
        <v>13777.493192618425</v>
      </c>
      <c r="AA4760" s="36">
        <f t="shared" si="746"/>
        <v>14291.044226735617</v>
      </c>
      <c r="AB4760" s="36">
        <f t="shared" si="747"/>
        <v>51432.798438750251</v>
      </c>
      <c r="AC4760" s="36">
        <f t="shared" si="748"/>
        <v>221564.4041609446</v>
      </c>
      <c r="AD4760" s="36">
        <f t="shared" si="749"/>
        <v>141909.78285102782</v>
      </c>
    </row>
    <row r="4761" spans="1:30" ht="14.25" customHeight="1" x14ac:dyDescent="0.25">
      <c r="A4761" s="16">
        <v>4745</v>
      </c>
      <c r="B4761" s="34">
        <v>0.34998231716495698</v>
      </c>
      <c r="C4761" s="34">
        <v>5.7992659045399401E-2</v>
      </c>
      <c r="D4761" s="34">
        <v>4.6119610445475599E-2</v>
      </c>
      <c r="E4761" s="34">
        <v>5.1506004389115199E-2</v>
      </c>
      <c r="F4761" s="34">
        <v>1.6315094715029701E-2</v>
      </c>
      <c r="G4761" s="34">
        <v>0.16360180836351901</v>
      </c>
      <c r="H4761" s="35">
        <v>1.0208004742668499</v>
      </c>
      <c r="I4761" s="34">
        <v>0.10037110660722599</v>
      </c>
      <c r="J4761" s="34">
        <v>2.8445362125525599E-2</v>
      </c>
      <c r="K4761" s="36">
        <f>Inputs!$B$12*(1+$B4761)^4</f>
        <v>199279.93366788473</v>
      </c>
      <c r="L4761" s="36">
        <f t="shared" si="740"/>
        <v>17761.040258605739</v>
      </c>
      <c r="M4761" s="36">
        <f t="shared" si="741"/>
        <v>212978.19661344957</v>
      </c>
      <c r="N4761" s="37">
        <f>M4761/Inputs!$B$6</f>
        <v>324.66188508147803</v>
      </c>
      <c r="O4761" s="38">
        <f>IF(N4761&gt;Inputs!$B$4,1,0)</f>
        <v>0</v>
      </c>
      <c r="P4761" s="34">
        <f t="shared" si="742"/>
        <v>7.1925744481700388E-2</v>
      </c>
      <c r="Q4761" s="36">
        <f>Inputs!$B$12*(1+$B4761)^0*$C4761+Inputs!$B$29*(1+$D4761)^0*Inputs!$B$19+Inputs!$B$30*(1+$E4761)^0*Inputs!$B$20+Inputs!$B$31*(1+$F4761)^0*Inputs!$B$21+Inputs!$B$22*(1+Inputs!$B$23)^0</f>
        <v>11501.603570150884</v>
      </c>
      <c r="R4761" s="36">
        <f>Inputs!$B$12*(1+$B4761)^1*$C4761+Inputs!$B$29*(1+$D4761)^1*Inputs!$B$19+Inputs!$B$30*(1+$E4761)^1*Inputs!$B$20+Inputs!$B$31*(1+$F4761)^1*Inputs!$B$21+Inputs!$B$22*(1+Inputs!$B$23)^1</f>
        <v>13005.452627721919</v>
      </c>
      <c r="S4761" s="36">
        <f>Inputs!$B$12*(1+$B4761)^2*$C4761+Inputs!$B$29*(1+$D4761)^2*Inputs!$B$19+Inputs!$B$30*(1+$E4761)^2*Inputs!$B$20+Inputs!$B$31*(1+$F4761)^2*Inputs!$B$21+Inputs!$B$22*(1+Inputs!$B$23)^2</f>
        <v>14948.312078966232</v>
      </c>
      <c r="T4761" s="36">
        <f>Inputs!$B$12*(1+$B4761)^3*$C4761+Inputs!$B$29*(1+$D4761)^3*Inputs!$B$19+Inputs!$B$30*(1+$E4761)^3*Inputs!$B$20+Inputs!$B$31*(1+$F4761)^3*Inputs!$B$21+Inputs!$B$22*(1+Inputs!$B$23)^3</f>
        <v>17479.969537302793</v>
      </c>
      <c r="U4761" s="36">
        <f>Inputs!$B$12*(1+$B4761)^4*$C4761+Inputs!$B$29*(1+$D4761)^4*Inputs!$B$19+Inputs!$B$30*(1+$E4761)^4*Inputs!$B$20+Inputs!$B$31*(1+$F4761)^4*Inputs!$B$21+Inputs!$B$22*(1+Inputs!$B$23)^4</f>
        <v>20802.448253311188</v>
      </c>
      <c r="V4761" s="35">
        <f>Inputs!$B$13/(Q4761*(1-$G4761))</f>
        <v>1.316019201622034</v>
      </c>
      <c r="W4761" s="36">
        <f>Inputs!$B$13</f>
        <v>12660</v>
      </c>
      <c r="X4761" s="36">
        <f t="shared" si="743"/>
        <v>13512.48291737281</v>
      </c>
      <c r="Y4761" s="36">
        <f t="shared" si="744"/>
        <v>14608.325808680014</v>
      </c>
      <c r="Z4761" s="36">
        <f t="shared" si="745"/>
        <v>16003.362624800915</v>
      </c>
      <c r="AA4761" s="36">
        <f t="shared" si="746"/>
        <v>17761.040258605739</v>
      </c>
      <c r="AB4761" s="36">
        <f t="shared" si="747"/>
        <v>55554.768417681422</v>
      </c>
      <c r="AC4761" s="36">
        <f t="shared" si="748"/>
        <v>253959.96401726763</v>
      </c>
      <c r="AD4761" s="36">
        <f t="shared" si="749"/>
        <v>157423.42819576815</v>
      </c>
    </row>
    <row r="4762" spans="1:30" ht="14.25" customHeight="1" x14ac:dyDescent="0.25">
      <c r="A4762" s="16">
        <v>4746</v>
      </c>
      <c r="B4762" s="34">
        <v>0.38809879593146601</v>
      </c>
      <c r="C4762" s="34">
        <v>7.1444746165287495E-2</v>
      </c>
      <c r="D4762" s="34">
        <v>3.3336076956270201E-2</v>
      </c>
      <c r="E4762" s="34">
        <v>3.6569405760055497E-2</v>
      </c>
      <c r="F4762" s="34">
        <v>2.2440718003341999E-2</v>
      </c>
      <c r="G4762" s="34">
        <v>0.154305976437213</v>
      </c>
      <c r="H4762" s="35">
        <v>1.06061715229681</v>
      </c>
      <c r="I4762" s="34">
        <v>0.102175105951339</v>
      </c>
      <c r="J4762" s="34">
        <v>2.1791949015685898E-2</v>
      </c>
      <c r="K4762" s="36">
        <f>Inputs!$B$12*(1+$B4762)^4</f>
        <v>222757.71810428615</v>
      </c>
      <c r="L4762" s="36">
        <f t="shared" si="740"/>
        <v>22349.835719816419</v>
      </c>
      <c r="M4762" s="36">
        <f t="shared" si="741"/>
        <v>236325.6553477642</v>
      </c>
      <c r="N4762" s="37">
        <f>M4762/Inputs!$B$6</f>
        <v>360.252523395982</v>
      </c>
      <c r="O4762" s="38">
        <f>IF(N4762&gt;Inputs!$B$4,1,0)</f>
        <v>0</v>
      </c>
      <c r="P4762" s="34">
        <f t="shared" si="742"/>
        <v>8.0383156935653094E-2</v>
      </c>
      <c r="Q4762" s="36">
        <f>Inputs!$B$12*(1+$B4762)^0*$C4762+Inputs!$B$29*(1+$D4762)^0*Inputs!$B$19+Inputs!$B$30*(1+$E4762)^0*Inputs!$B$20+Inputs!$B$31*(1+$F4762)^0*Inputs!$B$21+Inputs!$B$22*(1+Inputs!$B$23)^0</f>
        <v>12308.728797344171</v>
      </c>
      <c r="R4762" s="36">
        <f>Inputs!$B$12*(1+$B4762)^1*$C4762+Inputs!$B$29*(1+$D4762)^1*Inputs!$B$19+Inputs!$B$30*(1+$E4762)^1*Inputs!$B$20+Inputs!$B$31*(1+$F4762)^1*Inputs!$B$21+Inputs!$B$22*(1+Inputs!$B$23)^1</f>
        <v>14206.429214052325</v>
      </c>
      <c r="S4762" s="36">
        <f>Inputs!$B$12*(1+$B4762)^2*$C4762+Inputs!$B$29*(1+$D4762)^2*Inputs!$B$19+Inputs!$B$30*(1+$E4762)^2*Inputs!$B$20+Inputs!$B$31*(1+$F4762)^2*Inputs!$B$21+Inputs!$B$22*(1+Inputs!$B$23)^2</f>
        <v>16757.018671781691</v>
      </c>
      <c r="T4762" s="36">
        <f>Inputs!$B$12*(1+$B4762)^3*$C4762+Inputs!$B$29*(1+$D4762)^3*Inputs!$B$19+Inputs!$B$30*(1+$E4762)^3*Inputs!$B$20+Inputs!$B$31*(1+$F4762)^3*Inputs!$B$21+Inputs!$B$22*(1+Inputs!$B$23)^3</f>
        <v>20211.312216311344</v>
      </c>
      <c r="U4762" s="36">
        <f>Inputs!$B$12*(1+$B4762)^4*$C4762+Inputs!$B$29*(1+$D4762)^4*Inputs!$B$19+Inputs!$B$30*(1+$E4762)^4*Inputs!$B$20+Inputs!$B$31*(1+$F4762)^4*Inputs!$B$21+Inputs!$B$22*(1+Inputs!$B$23)^4</f>
        <v>24917.382989007896</v>
      </c>
      <c r="V4762" s="35">
        <f>Inputs!$B$13/(Q4762*(1-$G4762))</f>
        <v>1.2162062793456101</v>
      </c>
      <c r="W4762" s="36">
        <f>Inputs!$B$13</f>
        <v>12660</v>
      </c>
      <c r="X4762" s="36">
        <f t="shared" si="743"/>
        <v>14144.53440377456</v>
      </c>
      <c r="Y4762" s="36">
        <f t="shared" si="744"/>
        <v>16132.785951210728</v>
      </c>
      <c r="Z4762" s="36">
        <f t="shared" si="745"/>
        <v>18793.544967085039</v>
      </c>
      <c r="AA4762" s="36">
        <f t="shared" si="746"/>
        <v>22349.835719816419</v>
      </c>
      <c r="AB4762" s="36">
        <f t="shared" si="747"/>
        <v>61655.476597845351</v>
      </c>
      <c r="AC4762" s="36">
        <f t="shared" si="748"/>
        <v>284100.33980890544</v>
      </c>
      <c r="AD4762" s="36">
        <f t="shared" si="749"/>
        <v>174670.17874991885</v>
      </c>
    </row>
    <row r="4763" spans="1:30" ht="14.25" customHeight="1" x14ac:dyDescent="0.25">
      <c r="A4763" s="16">
        <v>4747</v>
      </c>
      <c r="B4763" s="34">
        <v>0.15513930519635599</v>
      </c>
      <c r="C4763" s="34">
        <v>9.6260978513596301E-2</v>
      </c>
      <c r="D4763" s="34">
        <v>6.78577590644129E-3</v>
      </c>
      <c r="E4763" s="34">
        <v>2.9319209459435398E-2</v>
      </c>
      <c r="F4763" s="34">
        <v>6.6358114308934799E-3</v>
      </c>
      <c r="G4763" s="34">
        <v>0.18405140157036701</v>
      </c>
      <c r="H4763" s="35">
        <v>1.0256914773651</v>
      </c>
      <c r="I4763" s="34">
        <v>9.8062692975407498E-2</v>
      </c>
      <c r="J4763" s="34">
        <v>2.8548875558730799E-2</v>
      </c>
      <c r="K4763" s="36">
        <f>Inputs!$B$12*(1+$B4763)^4</f>
        <v>106828.88526749003</v>
      </c>
      <c r="L4763" s="36">
        <f t="shared" si="740"/>
        <v>15512.88414272995</v>
      </c>
      <c r="M4763" s="36">
        <f t="shared" si="741"/>
        <v>196585.39265821021</v>
      </c>
      <c r="N4763" s="37">
        <f>M4763/Inputs!$B$6</f>
        <v>299.67285466190583</v>
      </c>
      <c r="O4763" s="38">
        <f>IF(N4763&gt;Inputs!$B$4,1,0)</f>
        <v>0</v>
      </c>
      <c r="P4763" s="34">
        <f t="shared" si="742"/>
        <v>6.9513817416676699E-2</v>
      </c>
      <c r="Q4763" s="36">
        <f>Inputs!$B$12*(1+$B4763)^0*$C4763+Inputs!$B$29*(1+$D4763)^0*Inputs!$B$19+Inputs!$B$30*(1+$E4763)^0*Inputs!$B$20+Inputs!$B$31*(1+$F4763)^0*Inputs!$B$21+Inputs!$B$22*(1+Inputs!$B$23)^0</f>
        <v>13797.7027382427</v>
      </c>
      <c r="R4763" s="36">
        <f>Inputs!$B$12*(1+$B4763)^1*$C4763+Inputs!$B$29*(1+$D4763)^1*Inputs!$B$19+Inputs!$B$30*(1+$E4763)^1*Inputs!$B$20+Inputs!$B$31*(1+$F4763)^1*Inputs!$B$21+Inputs!$B$22*(1+Inputs!$B$23)^1</f>
        <v>14750.666629163425</v>
      </c>
      <c r="S4763" s="36">
        <f>Inputs!$B$12*(1+$B4763)^2*$C4763+Inputs!$B$29*(1+$D4763)^2*Inputs!$B$19+Inputs!$B$30*(1+$E4763)^2*Inputs!$B$20+Inputs!$B$31*(1+$F4763)^2*Inputs!$B$21+Inputs!$B$22*(1+Inputs!$B$23)^2</f>
        <v>15843.078776875383</v>
      </c>
      <c r="T4763" s="36">
        <f>Inputs!$B$12*(1+$B4763)^3*$C4763+Inputs!$B$29*(1+$D4763)^3*Inputs!$B$19+Inputs!$B$30*(1+$E4763)^3*Inputs!$B$20+Inputs!$B$31*(1+$F4763)^3*Inputs!$B$21+Inputs!$B$22*(1+Inputs!$B$23)^3</f>
        <v>17096.508572094783</v>
      </c>
      <c r="U4763" s="36">
        <f>Inputs!$B$12*(1+$B4763)^4*$C4763+Inputs!$B$29*(1+$D4763)^4*Inputs!$B$19+Inputs!$B$30*(1+$E4763)^4*Inputs!$B$20+Inputs!$B$31*(1+$F4763)^4*Inputs!$B$21+Inputs!$B$22*(1+Inputs!$B$23)^4</f>
        <v>18535.871127845454</v>
      </c>
      <c r="V4763" s="35">
        <f>Inputs!$B$13/(Q4763*(1-$G4763))</f>
        <v>1.1245120686024139</v>
      </c>
      <c r="W4763" s="36">
        <f>Inputs!$B$13</f>
        <v>12660</v>
      </c>
      <c r="X4763" s="36">
        <f t="shared" si="743"/>
        <v>13237.040478196006</v>
      </c>
      <c r="Y4763" s="36">
        <f t="shared" si="744"/>
        <v>13897.988900409706</v>
      </c>
      <c r="Z4763" s="36">
        <f t="shared" si="745"/>
        <v>14652.898688310523</v>
      </c>
      <c r="AA4763" s="36">
        <f t="shared" si="746"/>
        <v>15512.88414272995</v>
      </c>
      <c r="AB4763" s="36">
        <f t="shared" si="747"/>
        <v>52801.359531982867</v>
      </c>
      <c r="AC4763" s="36">
        <f t="shared" si="748"/>
        <v>229533.63999615266</v>
      </c>
      <c r="AD4763" s="36">
        <f t="shared" si="749"/>
        <v>143784.03312622735</v>
      </c>
    </row>
    <row r="4764" spans="1:30" ht="14.25" customHeight="1" x14ac:dyDescent="0.25">
      <c r="A4764" s="16">
        <v>4748</v>
      </c>
      <c r="B4764" s="34">
        <v>0.164328942720639</v>
      </c>
      <c r="C4764" s="34">
        <v>0.103622718904744</v>
      </c>
      <c r="D4764" s="34">
        <v>3.7654725822706299E-2</v>
      </c>
      <c r="E4764" s="34">
        <v>4.3269341028109802E-2</v>
      </c>
      <c r="F4764" s="34">
        <v>1.3267275984896101E-2</v>
      </c>
      <c r="G4764" s="34">
        <v>0.178844010690239</v>
      </c>
      <c r="H4764" s="35">
        <v>1.10840131765006</v>
      </c>
      <c r="I4764" s="34">
        <v>9.5086931860820997E-2</v>
      </c>
      <c r="J4764" s="34">
        <v>2.2071145572315799E-2</v>
      </c>
      <c r="K4764" s="36">
        <f>Inputs!$B$12*(1+$B4764)^4</f>
        <v>110269.14908859451</v>
      </c>
      <c r="L4764" s="36">
        <f t="shared" si="740"/>
        <v>18561.29210604234</v>
      </c>
      <c r="M4764" s="36">
        <f t="shared" si="741"/>
        <v>223116.26013348624</v>
      </c>
      <c r="N4764" s="37">
        <f>M4764/Inputs!$B$6</f>
        <v>340.11625020348515</v>
      </c>
      <c r="O4764" s="38">
        <f>IF(N4764&gt;Inputs!$B$4,1,0)</f>
        <v>0</v>
      </c>
      <c r="P4764" s="34">
        <f t="shared" si="742"/>
        <v>7.3015786288505191E-2</v>
      </c>
      <c r="Q4764" s="36">
        <f>Inputs!$B$12*(1+$B4764)^0*$C4764+Inputs!$B$29*(1+$D4764)^0*Inputs!$B$19+Inputs!$B$30*(1+$E4764)^0*Inputs!$B$20+Inputs!$B$31*(1+$F4764)^0*Inputs!$B$21+Inputs!$B$22*(1+Inputs!$B$23)^0</f>
        <v>14239.407161711562</v>
      </c>
      <c r="R4764" s="36">
        <f>Inputs!$B$12*(1+$B4764)^1*$C4764+Inputs!$B$29*(1+$D4764)^1*Inputs!$B$19+Inputs!$B$30*(1+$E4764)^1*Inputs!$B$20+Inputs!$B$31*(1+$F4764)^1*Inputs!$B$21+Inputs!$B$22*(1+Inputs!$B$23)^1</f>
        <v>15484.809402855102</v>
      </c>
      <c r="S4764" s="36">
        <f>Inputs!$B$12*(1+$B4764)^2*$C4764+Inputs!$B$29*(1+$D4764)^2*Inputs!$B$19+Inputs!$B$30*(1+$E4764)^2*Inputs!$B$20+Inputs!$B$31*(1+$F4764)^2*Inputs!$B$21+Inputs!$B$22*(1+Inputs!$B$23)^2</f>
        <v>16906.206902293401</v>
      </c>
      <c r="T4764" s="36">
        <f>Inputs!$B$12*(1+$B4764)^3*$C4764+Inputs!$B$29*(1+$D4764)^3*Inputs!$B$19+Inputs!$B$30*(1+$E4764)^3*Inputs!$B$20+Inputs!$B$31*(1+$F4764)^3*Inputs!$B$21+Inputs!$B$22*(1+Inputs!$B$23)^3</f>
        <v>18531.517374810239</v>
      </c>
      <c r="U4764" s="36">
        <f>Inputs!$B$12*(1+$B4764)^4*$C4764+Inputs!$B$29*(1+$D4764)^4*Inputs!$B$19+Inputs!$B$30*(1+$E4764)^4*Inputs!$B$20+Inputs!$B$31*(1+$F4764)^4*Inputs!$B$21+Inputs!$B$22*(1+Inputs!$B$23)^4</f>
        <v>20393.206044437124</v>
      </c>
      <c r="V4764" s="35">
        <f>Inputs!$B$13/(Q4764*(1-$G4764))</f>
        <v>1.0827199333232076</v>
      </c>
      <c r="W4764" s="36">
        <f>Inputs!$B$13</f>
        <v>12660</v>
      </c>
      <c r="X4764" s="36">
        <f t="shared" si="743"/>
        <v>13848.902214008252</v>
      </c>
      <c r="Y4764" s="36">
        <f t="shared" si="744"/>
        <v>15209.266152401273</v>
      </c>
      <c r="Z4764" s="36">
        <f t="shared" si="745"/>
        <v>16769.13810390708</v>
      </c>
      <c r="AA4764" s="36">
        <f t="shared" si="746"/>
        <v>18561.29210604234</v>
      </c>
      <c r="AB4764" s="36">
        <f t="shared" si="747"/>
        <v>58136.911362901468</v>
      </c>
      <c r="AC4764" s="36">
        <f t="shared" si="748"/>
        <v>259819.9930514431</v>
      </c>
      <c r="AD4764" s="36">
        <f t="shared" si="749"/>
        <v>164979.34877058477</v>
      </c>
    </row>
    <row r="4765" spans="1:30" ht="14.25" customHeight="1" x14ac:dyDescent="0.25">
      <c r="A4765" s="16">
        <v>4749</v>
      </c>
      <c r="B4765" s="34">
        <v>0.29016093020704797</v>
      </c>
      <c r="C4765" s="34">
        <v>0.107697211628864</v>
      </c>
      <c r="D4765" s="34">
        <v>4.8697084940890298E-2</v>
      </c>
      <c r="E4765" s="34">
        <v>5.0359448834578498E-2</v>
      </c>
      <c r="F4765" s="34">
        <v>1.6341224275229601E-2</v>
      </c>
      <c r="G4765" s="34">
        <v>0.169395647813609</v>
      </c>
      <c r="H4765" s="35">
        <v>1.1515822877486399</v>
      </c>
      <c r="I4765" s="34">
        <v>9.7081989016952794E-2</v>
      </c>
      <c r="J4765" s="34">
        <v>2.4424175346525301E-2</v>
      </c>
      <c r="K4765" s="36">
        <f>Inputs!$B$12*(1+$B4765)^4</f>
        <v>166236.65622173614</v>
      </c>
      <c r="L4765" s="36">
        <f t="shared" si="740"/>
        <v>25993.246246202347</v>
      </c>
      <c r="M4765" s="36">
        <f t="shared" si="741"/>
        <v>299044.09550429165</v>
      </c>
      <c r="N4765" s="37">
        <f>M4765/Inputs!$B$6</f>
        <v>455.85990168337139</v>
      </c>
      <c r="O4765" s="38">
        <f>IF(N4765&gt;Inputs!$B$4,1,0)</f>
        <v>1</v>
      </c>
      <c r="P4765" s="34">
        <f t="shared" si="742"/>
        <v>7.2657813670427493E-2</v>
      </c>
      <c r="Q4765" s="36">
        <f>Inputs!$B$12*(1+$B4765)^0*$C4765+Inputs!$B$29*(1+$D4765)^0*Inputs!$B$19+Inputs!$B$30*(1+$E4765)^0*Inputs!$B$20+Inputs!$B$31*(1+$F4765)^0*Inputs!$B$21+Inputs!$B$22*(1+Inputs!$B$23)^0</f>
        <v>14483.876725158763</v>
      </c>
      <c r="R4765" s="36">
        <f>Inputs!$B$12*(1+$B4765)^1*$C4765+Inputs!$B$29*(1+$D4765)^1*Inputs!$B$19+Inputs!$B$30*(1+$E4765)^1*Inputs!$B$20+Inputs!$B$31*(1+$F4765)^1*Inputs!$B$21+Inputs!$B$22*(1+Inputs!$B$23)^1</f>
        <v>16650.65517363348</v>
      </c>
      <c r="S4765" s="36">
        <f>Inputs!$B$12*(1+$B4765)^2*$C4765+Inputs!$B$29*(1+$D4765)^2*Inputs!$B$19+Inputs!$B$30*(1+$E4765)^2*Inputs!$B$20+Inputs!$B$31*(1+$F4765)^2*Inputs!$B$21+Inputs!$B$22*(1+Inputs!$B$23)^2</f>
        <v>19374.80133186296</v>
      </c>
      <c r="T4765" s="36">
        <f>Inputs!$B$12*(1+$B4765)^3*$C4765+Inputs!$B$29*(1+$D4765)^3*Inputs!$B$19+Inputs!$B$30*(1+$E4765)^3*Inputs!$B$20+Inputs!$B$31*(1+$F4765)^3*Inputs!$B$21+Inputs!$B$22*(1+Inputs!$B$23)^3</f>
        <v>22814.834497688709</v>
      </c>
      <c r="U4765" s="36">
        <f>Inputs!$B$12*(1+$B4765)^4*$C4765+Inputs!$B$29*(1+$D4765)^4*Inputs!$B$19+Inputs!$B$30*(1+$E4765)^4*Inputs!$B$20+Inputs!$B$31*(1+$F4765)^4*Inputs!$B$21+Inputs!$B$22*(1+Inputs!$B$23)^4</f>
        <v>27175.111972627325</v>
      </c>
      <c r="V4765" s="35">
        <f>Inputs!$B$13/(Q4765*(1-$G4765))</f>
        <v>1.0523366198121153</v>
      </c>
      <c r="W4765" s="36">
        <f>Inputs!$B$13</f>
        <v>12660</v>
      </c>
      <c r="X4765" s="36">
        <f t="shared" si="743"/>
        <v>14897.07223101168</v>
      </c>
      <c r="Y4765" s="36">
        <f t="shared" si="744"/>
        <v>17733.606826536859</v>
      </c>
      <c r="Z4765" s="36">
        <f t="shared" si="745"/>
        <v>21352.421611257654</v>
      </c>
      <c r="AA4765" s="36">
        <f t="shared" si="746"/>
        <v>25993.246246202347</v>
      </c>
      <c r="AB4765" s="36">
        <f t="shared" si="747"/>
        <v>68442.351066832649</v>
      </c>
      <c r="AC4765" s="36">
        <f t="shared" si="748"/>
        <v>366486.52781005617</v>
      </c>
      <c r="AD4765" s="36">
        <f t="shared" si="749"/>
        <v>230601.74443745901</v>
      </c>
    </row>
    <row r="4766" spans="1:30" ht="14.25" customHeight="1" x14ac:dyDescent="0.25">
      <c r="A4766" s="16">
        <v>4750</v>
      </c>
      <c r="B4766" s="34">
        <v>0.42360134796871801</v>
      </c>
      <c r="C4766" s="34">
        <v>5.4290923547399603E-2</v>
      </c>
      <c r="D4766" s="34">
        <v>3.46153885505215E-2</v>
      </c>
      <c r="E4766" s="34">
        <v>4.3232458939871002E-2</v>
      </c>
      <c r="F4766" s="34">
        <v>1.2739503686309999E-2</v>
      </c>
      <c r="G4766" s="34">
        <v>0.19290142162969201</v>
      </c>
      <c r="H4766" s="35">
        <v>1.0043547535203301</v>
      </c>
      <c r="I4766" s="34">
        <v>9.7362892476553997E-2</v>
      </c>
      <c r="J4766" s="34">
        <v>2.8767950846924701E-2</v>
      </c>
      <c r="K4766" s="36">
        <f>Inputs!$B$12*(1+$B4766)^4</f>
        <v>246436.37543209177</v>
      </c>
      <c r="L4766" s="36">
        <f t="shared" si="740"/>
        <v>18069.49421751222</v>
      </c>
      <c r="M4766" s="36">
        <f t="shared" si="741"/>
        <v>226443.25122356607</v>
      </c>
      <c r="N4766" s="37">
        <f>M4766/Inputs!$B$6</f>
        <v>345.18788296275318</v>
      </c>
      <c r="O4766" s="38">
        <f>IF(N4766&gt;Inputs!$B$4,1,0)</f>
        <v>0</v>
      </c>
      <c r="P4766" s="34">
        <f t="shared" si="742"/>
        <v>6.85949416296293E-2</v>
      </c>
      <c r="Q4766" s="36">
        <f>Inputs!$B$12*(1+$B4766)^0*$C4766+Inputs!$B$29*(1+$D4766)^0*Inputs!$B$19+Inputs!$B$30*(1+$E4766)^0*Inputs!$B$20+Inputs!$B$31*(1+$F4766)^0*Inputs!$B$21+Inputs!$B$22*(1+Inputs!$B$23)^0</f>
        <v>11279.499440270898</v>
      </c>
      <c r="R4766" s="36">
        <f>Inputs!$B$12*(1+$B4766)^1*$C4766+Inputs!$B$29*(1+$D4766)^1*Inputs!$B$19+Inputs!$B$30*(1+$E4766)^1*Inputs!$B$20+Inputs!$B$31*(1+$F4766)^1*Inputs!$B$21+Inputs!$B$22*(1+Inputs!$B$23)^1</f>
        <v>12870.570890313422</v>
      </c>
      <c r="S4766" s="36">
        <f>Inputs!$B$12*(1+$B4766)^2*$C4766+Inputs!$B$29*(1+$D4766)^2*Inputs!$B$19+Inputs!$B$30*(1+$E4766)^2*Inputs!$B$20+Inputs!$B$31*(1+$F4766)^2*Inputs!$B$21+Inputs!$B$22*(1+Inputs!$B$23)^2</f>
        <v>15053.460985844486</v>
      </c>
      <c r="T4766" s="36">
        <f>Inputs!$B$12*(1+$B4766)^3*$C4766+Inputs!$B$29*(1+$D4766)^3*Inputs!$B$19+Inputs!$B$30*(1+$E4766)^3*Inputs!$B$20+Inputs!$B$31*(1+$F4766)^3*Inputs!$B$21+Inputs!$B$22*(1+Inputs!$B$23)^3</f>
        <v>18076.056532938121</v>
      </c>
      <c r="U4766" s="36">
        <f>Inputs!$B$12*(1+$B4766)^4*$C4766+Inputs!$B$29*(1+$D4766)^4*Inputs!$B$19+Inputs!$B$30*(1+$E4766)^4*Inputs!$B$20+Inputs!$B$31*(1+$F4766)^4*Inputs!$B$21+Inputs!$B$22*(1+Inputs!$B$23)^4</f>
        <v>22291.139754217282</v>
      </c>
      <c r="V4766" s="35">
        <f>Inputs!$B$13/(Q4766*(1-$G4766))</f>
        <v>1.3906482586462798</v>
      </c>
      <c r="W4766" s="36">
        <f>Inputs!$B$13</f>
        <v>12660</v>
      </c>
      <c r="X4766" s="36">
        <f t="shared" si="743"/>
        <v>13442.616256578614</v>
      </c>
      <c r="Y4766" s="36">
        <f t="shared" si="744"/>
        <v>14549.196584420833</v>
      </c>
      <c r="Z4766" s="36">
        <f t="shared" si="745"/>
        <v>16061.616117046759</v>
      </c>
      <c r="AA4766" s="36">
        <f t="shared" si="746"/>
        <v>18069.49421751222</v>
      </c>
      <c r="AB4766" s="36">
        <f t="shared" si="747"/>
        <v>56141.160372917046</v>
      </c>
      <c r="AC4766" s="36">
        <f t="shared" si="748"/>
        <v>271001.27352482249</v>
      </c>
      <c r="AD4766" s="36">
        <f t="shared" si="749"/>
        <v>170302.09085064902</v>
      </c>
    </row>
    <row r="4767" spans="1:30" ht="14.25" customHeight="1" x14ac:dyDescent="0.25">
      <c r="A4767" s="16">
        <v>4751</v>
      </c>
      <c r="B4767" s="34">
        <v>0.14414523235997501</v>
      </c>
      <c r="C4767" s="34">
        <v>8.3962113090922497E-2</v>
      </c>
      <c r="D4767" s="34">
        <v>4.4206208163561002E-2</v>
      </c>
      <c r="E4767" s="34">
        <v>4.83334314337346E-2</v>
      </c>
      <c r="F4767" s="34">
        <v>3.8854034993550099E-2</v>
      </c>
      <c r="G4767" s="34">
        <v>0.19212818539505999</v>
      </c>
      <c r="H4767" s="35">
        <v>1.12937121309967</v>
      </c>
      <c r="I4767" s="34">
        <v>9.8302792464036101E-2</v>
      </c>
      <c r="J4767" s="34">
        <v>2.7090774023259701E-2</v>
      </c>
      <c r="K4767" s="36">
        <f>Inputs!$B$12*(1+$B4767)^4</f>
        <v>102819.59084394995</v>
      </c>
      <c r="L4767" s="36">
        <f t="shared" si="740"/>
        <v>16655.131422769769</v>
      </c>
      <c r="M4767" s="36">
        <f t="shared" si="741"/>
        <v>205055.61777091463</v>
      </c>
      <c r="N4767" s="37">
        <f>M4767/Inputs!$B$6</f>
        <v>312.58478318736985</v>
      </c>
      <c r="O4767" s="38">
        <f>IF(N4767&gt;Inputs!$B$4,1,0)</f>
        <v>0</v>
      </c>
      <c r="P4767" s="34">
        <f t="shared" si="742"/>
        <v>7.1212018440776403E-2</v>
      </c>
      <c r="Q4767" s="36">
        <f>Inputs!$B$12*(1+$B4767)^0*$C4767+Inputs!$B$29*(1+$D4767)^0*Inputs!$B$19+Inputs!$B$30*(1+$E4767)^0*Inputs!$B$20+Inputs!$B$31*(1+$F4767)^0*Inputs!$B$21+Inputs!$B$22*(1+Inputs!$B$23)^0</f>
        <v>13059.770812882271</v>
      </c>
      <c r="R4767" s="36">
        <f>Inputs!$B$12*(1+$B4767)^1*$C4767+Inputs!$B$29*(1+$D4767)^1*Inputs!$B$19+Inputs!$B$30*(1+$E4767)^1*Inputs!$B$20+Inputs!$B$31*(1+$F4767)^1*Inputs!$B$21+Inputs!$B$22*(1+Inputs!$B$23)^1</f>
        <v>14159.440214690752</v>
      </c>
      <c r="S4767" s="36">
        <f>Inputs!$B$12*(1+$B4767)^2*$C4767+Inputs!$B$29*(1+$D4767)^2*Inputs!$B$19+Inputs!$B$30*(1+$E4767)^2*Inputs!$B$20+Inputs!$B$31*(1+$F4767)^2*Inputs!$B$21+Inputs!$B$22*(1+Inputs!$B$23)^2</f>
        <v>15380.836496783824</v>
      </c>
      <c r="T4767" s="36">
        <f>Inputs!$B$12*(1+$B4767)^3*$C4767+Inputs!$B$29*(1+$D4767)^3*Inputs!$B$19+Inputs!$B$30*(1+$E4767)^3*Inputs!$B$20+Inputs!$B$31*(1+$F4767)^3*Inputs!$B$21+Inputs!$B$22*(1+Inputs!$B$23)^3</f>
        <v>16739.818819428656</v>
      </c>
      <c r="U4767" s="36">
        <f>Inputs!$B$12*(1+$B4767)^4*$C4767+Inputs!$B$29*(1+$D4767)^4*Inputs!$B$19+Inputs!$B$30*(1+$E4767)^4*Inputs!$B$20+Inputs!$B$31*(1+$F4767)^4*Inputs!$B$21+Inputs!$B$22*(1+Inputs!$B$23)^4</f>
        <v>18254.455944653673</v>
      </c>
      <c r="V4767" s="35">
        <f>Inputs!$B$13/(Q4767*(1-$G4767))</f>
        <v>1.1999293980959598</v>
      </c>
      <c r="W4767" s="36">
        <f>Inputs!$B$13</f>
        <v>12660</v>
      </c>
      <c r="X4767" s="36">
        <f t="shared" si="743"/>
        <v>13524.22858310435</v>
      </c>
      <c r="Y4767" s="36">
        <f t="shared" si="744"/>
        <v>14471.646885558936</v>
      </c>
      <c r="Z4767" s="36">
        <f t="shared" si="745"/>
        <v>15511.74659869161</v>
      </c>
      <c r="AA4767" s="36">
        <f t="shared" si="746"/>
        <v>16655.131422769769</v>
      </c>
      <c r="AB4767" s="36">
        <f t="shared" si="747"/>
        <v>54743.789429162658</v>
      </c>
      <c r="AC4767" s="36">
        <f t="shared" si="748"/>
        <v>240216.9212307643</v>
      </c>
      <c r="AD4767" s="36">
        <f t="shared" si="749"/>
        <v>150311.82834175197</v>
      </c>
    </row>
    <row r="4768" spans="1:30" ht="14.25" customHeight="1" x14ac:dyDescent="0.25">
      <c r="A4768" s="16">
        <v>4752</v>
      </c>
      <c r="B4768" s="34">
        <v>0.199947313577608</v>
      </c>
      <c r="C4768" s="34">
        <v>0.112850616758884</v>
      </c>
      <c r="D4768" s="34">
        <v>4.2266764525769197E-2</v>
      </c>
      <c r="E4768" s="34">
        <v>4.0333173188319298E-2</v>
      </c>
      <c r="F4768" s="34">
        <v>1.26230743317186E-2</v>
      </c>
      <c r="G4768" s="34">
        <v>0.16710388464511999</v>
      </c>
      <c r="H4768" s="35">
        <v>1.0868930047452501</v>
      </c>
      <c r="I4768" s="34">
        <v>0.104598369174498</v>
      </c>
      <c r="J4768" s="34">
        <v>2.503738947505E-2</v>
      </c>
      <c r="K4768" s="36">
        <f>Inputs!$B$12*(1+$B4768)^4</f>
        <v>124394.15132586884</v>
      </c>
      <c r="L4768" s="36">
        <f t="shared" si="740"/>
        <v>20846.351633056915</v>
      </c>
      <c r="M4768" s="36">
        <f t="shared" si="741"/>
        <v>223283.12435120918</v>
      </c>
      <c r="N4768" s="37">
        <f>M4768/Inputs!$B$6</f>
        <v>340.37061638903839</v>
      </c>
      <c r="O4768" s="38">
        <f>IF(N4768&gt;Inputs!$B$4,1,0)</f>
        <v>0</v>
      </c>
      <c r="P4768" s="34">
        <f t="shared" si="742"/>
        <v>7.9560979699448003E-2</v>
      </c>
      <c r="Q4768" s="36">
        <f>Inputs!$B$12*(1+$B4768)^0*$C4768+Inputs!$B$29*(1+$D4768)^0*Inputs!$B$19+Inputs!$B$30*(1+$E4768)^0*Inputs!$B$20+Inputs!$B$31*(1+$F4768)^0*Inputs!$B$21+Inputs!$B$22*(1+Inputs!$B$23)^0</f>
        <v>14793.081032959963</v>
      </c>
      <c r="R4768" s="36">
        <f>Inputs!$B$12*(1+$B4768)^1*$C4768+Inputs!$B$29*(1+$D4768)^1*Inputs!$B$19+Inputs!$B$30*(1+$E4768)^1*Inputs!$B$20+Inputs!$B$31*(1+$F4768)^1*Inputs!$B$21+Inputs!$B$22*(1+Inputs!$B$23)^1</f>
        <v>16375.577551300885</v>
      </c>
      <c r="S4768" s="36">
        <f>Inputs!$B$12*(1+$B4768)^2*$C4768+Inputs!$B$29*(1+$D4768)^2*Inputs!$B$19+Inputs!$B$30*(1+$E4768)^2*Inputs!$B$20+Inputs!$B$31*(1+$F4768)^2*Inputs!$B$21+Inputs!$B$22*(1+Inputs!$B$23)^2</f>
        <v>18237.398915409591</v>
      </c>
      <c r="T4768" s="36">
        <f>Inputs!$B$12*(1+$B4768)^3*$C4768+Inputs!$B$29*(1+$D4768)^3*Inputs!$B$19+Inputs!$B$30*(1+$E4768)^3*Inputs!$B$20+Inputs!$B$31*(1+$F4768)^3*Inputs!$B$21+Inputs!$B$22*(1+Inputs!$B$23)^3</f>
        <v>20433.031397858031</v>
      </c>
      <c r="U4768" s="36">
        <f>Inputs!$B$12*(1+$B4768)^4*$C4768+Inputs!$B$29*(1+$D4768)^4*Inputs!$B$19+Inputs!$B$30*(1+$E4768)^4*Inputs!$B$20+Inputs!$B$31*(1+$F4768)^4*Inputs!$B$21+Inputs!$B$22*(1+Inputs!$B$23)^4</f>
        <v>23027.798942168512</v>
      </c>
      <c r="V4768" s="35">
        <f>Inputs!$B$13/(Q4768*(1-$G4768))</f>
        <v>1.0275056838302574</v>
      </c>
      <c r="W4768" s="36">
        <f>Inputs!$B$13</f>
        <v>12660</v>
      </c>
      <c r="X4768" s="36">
        <f t="shared" si="743"/>
        <v>14216.807430061757</v>
      </c>
      <c r="Y4768" s="36">
        <f t="shared" si="744"/>
        <v>16058.708668904588</v>
      </c>
      <c r="Z4768" s="36">
        <f t="shared" si="745"/>
        <v>18244.716959765796</v>
      </c>
      <c r="AA4768" s="36">
        <f t="shared" si="746"/>
        <v>20846.351633056915</v>
      </c>
      <c r="AB4768" s="36">
        <f t="shared" si="747"/>
        <v>59960.008997039811</v>
      </c>
      <c r="AC4768" s="36">
        <f t="shared" si="748"/>
        <v>268577.51046743157</v>
      </c>
      <c r="AD4768" s="36">
        <f t="shared" si="749"/>
        <v>163323.11535416936</v>
      </c>
    </row>
    <row r="4769" spans="1:30" ht="14.25" customHeight="1" x14ac:dyDescent="0.25">
      <c r="A4769" s="16">
        <v>4753</v>
      </c>
      <c r="B4769" s="34">
        <v>0.31185524552897698</v>
      </c>
      <c r="C4769" s="34">
        <v>9.2638454161351996E-2</v>
      </c>
      <c r="D4769" s="34">
        <v>4.4198927548141899E-2</v>
      </c>
      <c r="E4769" s="34">
        <v>5.5086704777435901E-2</v>
      </c>
      <c r="F4769" s="34">
        <v>1.6871218976219501E-2</v>
      </c>
      <c r="G4769" s="34">
        <v>0.17348453132281899</v>
      </c>
      <c r="H4769" s="35">
        <v>1.0636658424269401</v>
      </c>
      <c r="I4769" s="34">
        <v>9.2891819339620804E-2</v>
      </c>
      <c r="J4769" s="34">
        <v>2.3598443088970199E-2</v>
      </c>
      <c r="K4769" s="36">
        <f>Inputs!$B$12*(1+$B4769)^4</f>
        <v>177703.06360898711</v>
      </c>
      <c r="L4769" s="36">
        <f t="shared" si="740"/>
        <v>22621.441994219771</v>
      </c>
      <c r="M4769" s="36">
        <f t="shared" si="741"/>
        <v>278479.39039902552</v>
      </c>
      <c r="N4769" s="37">
        <f>M4769/Inputs!$B$6</f>
        <v>424.51126585217304</v>
      </c>
      <c r="O4769" s="38">
        <f>IF(N4769&gt;Inputs!$B$4,1,0)</f>
        <v>1</v>
      </c>
      <c r="P4769" s="34">
        <f t="shared" si="742"/>
        <v>6.9293376250650601E-2</v>
      </c>
      <c r="Q4769" s="36">
        <f>Inputs!$B$12*(1+$B4769)^0*$C4769+Inputs!$B$29*(1+$D4769)^0*Inputs!$B$19+Inputs!$B$30*(1+$E4769)^0*Inputs!$B$20+Inputs!$B$31*(1+$F4769)^0*Inputs!$B$21+Inputs!$B$22*(1+Inputs!$B$23)^0</f>
        <v>13580.351277108042</v>
      </c>
      <c r="R4769" s="36">
        <f>Inputs!$B$12*(1+$B4769)^1*$C4769+Inputs!$B$29*(1+$D4769)^1*Inputs!$B$19+Inputs!$B$30*(1+$E4769)^1*Inputs!$B$20+Inputs!$B$31*(1+$F4769)^1*Inputs!$B$21+Inputs!$B$22*(1+Inputs!$B$23)^1</f>
        <v>15604.965736247512</v>
      </c>
      <c r="S4769" s="36">
        <f>Inputs!$B$12*(1+$B4769)^2*$C4769+Inputs!$B$29*(1+$D4769)^2*Inputs!$B$19+Inputs!$B$30*(1+$E4769)^2*Inputs!$B$20+Inputs!$B$31*(1+$F4769)^2*Inputs!$B$21+Inputs!$B$22*(1+Inputs!$B$23)^2</f>
        <v>18183.422687210579</v>
      </c>
      <c r="T4769" s="36">
        <f>Inputs!$B$12*(1+$B4769)^3*$C4769+Inputs!$B$29*(1+$D4769)^3*Inputs!$B$19+Inputs!$B$30*(1+$E4769)^3*Inputs!$B$20+Inputs!$B$31*(1+$F4769)^3*Inputs!$B$21+Inputs!$B$22*(1+Inputs!$B$23)^3</f>
        <v>21484.964483429947</v>
      </c>
      <c r="U4769" s="36">
        <f>Inputs!$B$12*(1+$B4769)^4*$C4769+Inputs!$B$29*(1+$D4769)^4*Inputs!$B$19+Inputs!$B$30*(1+$E4769)^4*Inputs!$B$20+Inputs!$B$31*(1+$F4769)^4*Inputs!$B$21+Inputs!$B$22*(1+Inputs!$B$23)^4</f>
        <v>25731.439718468861</v>
      </c>
      <c r="V4769" s="35">
        <f>Inputs!$B$13/(Q4769*(1-$G4769))</f>
        <v>1.1279029066364017</v>
      </c>
      <c r="W4769" s="36">
        <f>Inputs!$B$13</f>
        <v>12660</v>
      </c>
      <c r="X4769" s="36">
        <f t="shared" si="743"/>
        <v>14340.276388970346</v>
      </c>
      <c r="Y4769" s="36">
        <f t="shared" si="744"/>
        <v>16468.412007109448</v>
      </c>
      <c r="Z4769" s="36">
        <f t="shared" si="745"/>
        <v>19173.386499775974</v>
      </c>
      <c r="AA4769" s="36">
        <f t="shared" si="746"/>
        <v>22621.441994219771</v>
      </c>
      <c r="AB4769" s="36">
        <f t="shared" si="747"/>
        <v>64154.651189788317</v>
      </c>
      <c r="AC4769" s="36">
        <f t="shared" si="748"/>
        <v>334162.86027040571</v>
      </c>
      <c r="AD4769" s="36">
        <f t="shared" si="749"/>
        <v>214324.73920923719</v>
      </c>
    </row>
    <row r="4770" spans="1:30" ht="14.25" customHeight="1" x14ac:dyDescent="0.25">
      <c r="A4770" s="16">
        <v>4754</v>
      </c>
      <c r="B4770" s="34">
        <v>0.28682323371394097</v>
      </c>
      <c r="C4770" s="34">
        <v>7.7352766631655995E-2</v>
      </c>
      <c r="D4770" s="34">
        <v>2.4887360744886001E-2</v>
      </c>
      <c r="E4770" s="34">
        <v>4.86935467260372E-2</v>
      </c>
      <c r="F4770" s="34">
        <v>2.24040957846065E-2</v>
      </c>
      <c r="G4770" s="34">
        <v>0.17959645864952201</v>
      </c>
      <c r="H4770" s="35">
        <v>0.97660011449447504</v>
      </c>
      <c r="I4770" s="34">
        <v>9.2098796067377503E-2</v>
      </c>
      <c r="J4770" s="34">
        <v>2.56583005072849E-2</v>
      </c>
      <c r="K4770" s="36">
        <f>Inputs!$B$12*(1+$B4770)^4</f>
        <v>164523.07744402412</v>
      </c>
      <c r="L4770" s="36">
        <f t="shared" si="740"/>
        <v>17421.912025027996</v>
      </c>
      <c r="M4770" s="36">
        <f t="shared" si="741"/>
        <v>229611.55629920226</v>
      </c>
      <c r="N4770" s="37">
        <f>M4770/Inputs!$B$6</f>
        <v>350.01761630975955</v>
      </c>
      <c r="O4770" s="38">
        <f>IF(N4770&gt;Inputs!$B$4,1,0)</f>
        <v>0</v>
      </c>
      <c r="P4770" s="34">
        <f t="shared" si="742"/>
        <v>6.6440495560092599E-2</v>
      </c>
      <c r="Q4770" s="36">
        <f>Inputs!$B$12*(1+$B4770)^0*$C4770+Inputs!$B$29*(1+$D4770)^0*Inputs!$B$19+Inputs!$B$30*(1+$E4770)^0*Inputs!$B$20+Inputs!$B$31*(1+$F4770)^0*Inputs!$B$21+Inputs!$B$22*(1+Inputs!$B$23)^0</f>
        <v>12663.21002532628</v>
      </c>
      <c r="R4770" s="36">
        <f>Inputs!$B$12*(1+$B4770)^1*$C4770+Inputs!$B$29*(1+$D4770)^1*Inputs!$B$19+Inputs!$B$30*(1+$E4770)^1*Inputs!$B$20+Inputs!$B$31*(1+$F4770)^1*Inputs!$B$21+Inputs!$B$22*(1+Inputs!$B$23)^1</f>
        <v>14230.846835111497</v>
      </c>
      <c r="S4770" s="36">
        <f>Inputs!$B$12*(1+$B4770)^2*$C4770+Inputs!$B$29*(1+$D4770)^2*Inputs!$B$19+Inputs!$B$30*(1+$E4770)^2*Inputs!$B$20+Inputs!$B$31*(1+$F4770)^2*Inputs!$B$21+Inputs!$B$22*(1+Inputs!$B$23)^2</f>
        <v>16188.491634042137</v>
      </c>
      <c r="T4770" s="36">
        <f>Inputs!$B$12*(1+$B4770)^3*$C4770+Inputs!$B$29*(1+$D4770)^3*Inputs!$B$19+Inputs!$B$30*(1+$E4770)^3*Inputs!$B$20+Inputs!$B$31*(1+$F4770)^3*Inputs!$B$21+Inputs!$B$22*(1+Inputs!$B$23)^3</f>
        <v>18645.987863663766</v>
      </c>
      <c r="U4770" s="36">
        <f>Inputs!$B$12*(1+$B4770)^4*$C4770+Inputs!$B$29*(1+$D4770)^4*Inputs!$B$19+Inputs!$B$30*(1+$E4770)^4*Inputs!$B$20+Inputs!$B$31*(1+$F4770)^4*Inputs!$B$21+Inputs!$B$22*(1+Inputs!$B$23)^4</f>
        <v>21744.604809561657</v>
      </c>
      <c r="V4770" s="35">
        <f>Inputs!$B$13/(Q4770*(1-$G4770))</f>
        <v>1.2186033547905464</v>
      </c>
      <c r="W4770" s="36">
        <f>Inputs!$B$13</f>
        <v>12660</v>
      </c>
      <c r="X4770" s="36">
        <f t="shared" si="743"/>
        <v>13520.89022142648</v>
      </c>
      <c r="Y4770" s="36">
        <f t="shared" si="744"/>
        <v>14577.353860135649</v>
      </c>
      <c r="Z4770" s="36">
        <f t="shared" si="745"/>
        <v>15864.776017703471</v>
      </c>
      <c r="AA4770" s="36">
        <f t="shared" si="746"/>
        <v>17421.912025027996</v>
      </c>
      <c r="AB4770" s="36">
        <f t="shared" si="747"/>
        <v>56488.061434938943</v>
      </c>
      <c r="AC4770" s="36">
        <f t="shared" si="748"/>
        <v>268946.3485866983</v>
      </c>
      <c r="AD4770" s="36">
        <f t="shared" si="749"/>
        <v>173123.49486426331</v>
      </c>
    </row>
    <row r="4771" spans="1:30" ht="14.25" customHeight="1" x14ac:dyDescent="0.25">
      <c r="A4771" s="16">
        <v>4755</v>
      </c>
      <c r="B4771" s="34">
        <v>0.30976246369572502</v>
      </c>
      <c r="C4771" s="34">
        <v>9.5636882138354903E-2</v>
      </c>
      <c r="D4771" s="34">
        <v>2.9214625597389202E-2</v>
      </c>
      <c r="E4771" s="34">
        <v>4.54876627195272E-2</v>
      </c>
      <c r="F4771" s="34">
        <v>-3.0641006326743801E-3</v>
      </c>
      <c r="G4771" s="34">
        <v>0.22368807597072701</v>
      </c>
      <c r="H4771" s="35">
        <v>1.0359880860073101</v>
      </c>
      <c r="I4771" s="34">
        <v>9.1896112738981794E-2</v>
      </c>
      <c r="J4771" s="34">
        <v>2.51997191280365E-2</v>
      </c>
      <c r="K4771" s="36">
        <f>Inputs!$B$12*(1+$B4771)^4</f>
        <v>176571.82667932109</v>
      </c>
      <c r="L4771" s="36">
        <f t="shared" si="740"/>
        <v>20473.537643969757</v>
      </c>
      <c r="M4771" s="36">
        <f t="shared" si="741"/>
        <v>263759.30852604361</v>
      </c>
      <c r="N4771" s="37">
        <f>M4771/Inputs!$B$6</f>
        <v>402.07211665555428</v>
      </c>
      <c r="O4771" s="38">
        <f>IF(N4771&gt;Inputs!$B$4,1,0)</f>
        <v>1</v>
      </c>
      <c r="P4771" s="34">
        <f t="shared" si="742"/>
        <v>6.6696393610945287E-2</v>
      </c>
      <c r="Q4771" s="36">
        <f>Inputs!$B$12*(1+$B4771)^0*$C4771+Inputs!$B$29*(1+$D4771)^0*Inputs!$B$19+Inputs!$B$30*(1+$E4771)^0*Inputs!$B$20+Inputs!$B$31*(1+$F4771)^0*Inputs!$B$21+Inputs!$B$22*(1+Inputs!$B$23)^0</f>
        <v>13760.256955728215</v>
      </c>
      <c r="R4771" s="36">
        <f>Inputs!$B$12*(1+$B4771)^1*$C4771+Inputs!$B$29*(1+$D4771)^1*Inputs!$B$19+Inputs!$B$30*(1+$E4771)^1*Inputs!$B$20+Inputs!$B$31*(1+$F4771)^1*Inputs!$B$21+Inputs!$B$22*(1+Inputs!$B$23)^1</f>
        <v>15665.47361450563</v>
      </c>
      <c r="S4771" s="36">
        <f>Inputs!$B$12*(1+$B4771)^2*$C4771+Inputs!$B$29*(1+$D4771)^2*Inputs!$B$19+Inputs!$B$30*(1+$E4771)^2*Inputs!$B$20+Inputs!$B$31*(1+$F4771)^2*Inputs!$B$21+Inputs!$B$22*(1+Inputs!$B$23)^2</f>
        <v>18127.269819060362</v>
      </c>
      <c r="T4771" s="36">
        <f>Inputs!$B$12*(1+$B4771)^3*$C4771+Inputs!$B$29*(1+$D4771)^3*Inputs!$B$19+Inputs!$B$30*(1+$E4771)^3*Inputs!$B$20+Inputs!$B$31*(1+$F4771)^3*Inputs!$B$21+Inputs!$B$22*(1+Inputs!$B$23)^3</f>
        <v>21316.456303412742</v>
      </c>
      <c r="U4771" s="36">
        <f>Inputs!$B$12*(1+$B4771)^4*$C4771+Inputs!$B$29*(1+$D4771)^4*Inputs!$B$19+Inputs!$B$30*(1+$E4771)^4*Inputs!$B$20+Inputs!$B$31*(1+$F4771)^4*Inputs!$B$21+Inputs!$B$22*(1+Inputs!$B$23)^4</f>
        <v>25456.686452809656</v>
      </c>
      <c r="V4771" s="35">
        <f>Inputs!$B$13/(Q4771*(1-$G4771))</f>
        <v>1.185143407066646</v>
      </c>
      <c r="W4771" s="36">
        <f>Inputs!$B$13</f>
        <v>12660</v>
      </c>
      <c r="X4771" s="36">
        <f t="shared" si="743"/>
        <v>13959.396934695531</v>
      </c>
      <c r="Y4771" s="36">
        <f t="shared" si="744"/>
        <v>15628.342859257304</v>
      </c>
      <c r="Z4771" s="36">
        <f t="shared" si="745"/>
        <v>17760.821679627868</v>
      </c>
      <c r="AA4771" s="36">
        <f t="shared" si="746"/>
        <v>20473.537643969757</v>
      </c>
      <c r="AB4771" s="36">
        <f t="shared" si="747"/>
        <v>60994.576012986778</v>
      </c>
      <c r="AC4771" s="36">
        <f t="shared" si="748"/>
        <v>314701.64885662688</v>
      </c>
      <c r="AD4771" s="36">
        <f t="shared" si="749"/>
        <v>202764.73251305681</v>
      </c>
    </row>
    <row r="4772" spans="1:30" ht="14.25" customHeight="1" x14ac:dyDescent="0.25">
      <c r="A4772" s="16">
        <v>4756</v>
      </c>
      <c r="B4772" s="34">
        <v>0.343876076968477</v>
      </c>
      <c r="C4772" s="34">
        <v>5.9938119583640197E-2</v>
      </c>
      <c r="D4772" s="34">
        <v>4.3460964630714298E-2</v>
      </c>
      <c r="E4772" s="34">
        <v>4.0238722396426597E-2</v>
      </c>
      <c r="F4772" s="34">
        <v>-1.039730912928E-2</v>
      </c>
      <c r="G4772" s="34">
        <v>0.19957570470748101</v>
      </c>
      <c r="H4772" s="35">
        <v>1.18553842053745</v>
      </c>
      <c r="I4772" s="34">
        <v>9.9344937538448197E-2</v>
      </c>
      <c r="J4772" s="34">
        <v>3.2610101213559402E-2</v>
      </c>
      <c r="K4772" s="36">
        <f>Inputs!$B$12*(1+$B4772)^4</f>
        <v>195698.79070949455</v>
      </c>
      <c r="L4772" s="36">
        <f t="shared" si="740"/>
        <v>19281.824799655165</v>
      </c>
      <c r="M4772" s="36">
        <f t="shared" si="741"/>
        <v>243563.59270296065</v>
      </c>
      <c r="N4772" s="37">
        <f>M4772/Inputs!$B$6</f>
        <v>371.28596448622051</v>
      </c>
      <c r="O4772" s="38">
        <f>IF(N4772&gt;Inputs!$B$4,1,0)</f>
        <v>0</v>
      </c>
      <c r="P4772" s="34">
        <f t="shared" si="742"/>
        <v>6.6734836324888802E-2</v>
      </c>
      <c r="Q4772" s="36">
        <f>Inputs!$B$12*(1+$B4772)^0*$C4772+Inputs!$B$29*(1+$D4772)^0*Inputs!$B$19+Inputs!$B$30*(1+$E4772)^0*Inputs!$B$20+Inputs!$B$31*(1+$F4772)^0*Inputs!$B$21+Inputs!$B$22*(1+Inputs!$B$23)^0</f>
        <v>11618.331202445333</v>
      </c>
      <c r="R4772" s="36">
        <f>Inputs!$B$12*(1+$B4772)^1*$C4772+Inputs!$B$29*(1+$D4772)^1*Inputs!$B$19+Inputs!$B$30*(1+$E4772)^1*Inputs!$B$20+Inputs!$B$31*(1+$F4772)^1*Inputs!$B$21+Inputs!$B$22*(1+Inputs!$B$23)^1</f>
        <v>12983.467357274501</v>
      </c>
      <c r="S4772" s="36">
        <f>Inputs!$B$12*(1+$B4772)^2*$C4772+Inputs!$B$29*(1+$D4772)^2*Inputs!$B$19+Inputs!$B$30*(1+$E4772)^2*Inputs!$B$20+Inputs!$B$31*(1+$F4772)^2*Inputs!$B$21+Inputs!$B$22*(1+Inputs!$B$23)^2</f>
        <v>14782.580616793748</v>
      </c>
      <c r="T4772" s="36">
        <f>Inputs!$B$12*(1+$B4772)^3*$C4772+Inputs!$B$29*(1+$D4772)^3*Inputs!$B$19+Inputs!$B$30*(1+$E4772)^3*Inputs!$B$20+Inputs!$B$31*(1+$F4772)^3*Inputs!$B$21+Inputs!$B$22*(1+Inputs!$B$23)^3</f>
        <v>17162.276171874473</v>
      </c>
      <c r="U4772" s="36">
        <f>Inputs!$B$12*(1+$B4772)^4*$C4772+Inputs!$B$29*(1+$D4772)^4*Inputs!$B$19+Inputs!$B$30*(1+$E4772)^4*Inputs!$B$20+Inputs!$B$31*(1+$F4772)^4*Inputs!$B$21+Inputs!$B$22*(1+Inputs!$B$23)^4</f>
        <v>20319.463505332766</v>
      </c>
      <c r="V4772" s="35">
        <f>Inputs!$B$13/(Q4772*(1-$G4772))</f>
        <v>1.3613496708109543</v>
      </c>
      <c r="W4772" s="36">
        <f>Inputs!$B$13</f>
        <v>12660</v>
      </c>
      <c r="X4772" s="36">
        <f t="shared" si="743"/>
        <v>13690.760591990751</v>
      </c>
      <c r="Y4772" s="36">
        <f t="shared" si="744"/>
        <v>15067.818682392191</v>
      </c>
      <c r="Z4772" s="36">
        <f t="shared" si="745"/>
        <v>16889.647473768666</v>
      </c>
      <c r="AA4772" s="36">
        <f t="shared" si="746"/>
        <v>19281.824799655165</v>
      </c>
      <c r="AB4772" s="36">
        <f t="shared" si="747"/>
        <v>57756.624224151063</v>
      </c>
      <c r="AC4772" s="36">
        <f t="shared" si="748"/>
        <v>298354.02549010771</v>
      </c>
      <c r="AD4772" s="36">
        <f t="shared" si="749"/>
        <v>185806.96847880961</v>
      </c>
    </row>
    <row r="4773" spans="1:30" ht="14.25" customHeight="1" x14ac:dyDescent="0.25">
      <c r="A4773" s="16">
        <v>4757</v>
      </c>
      <c r="B4773" s="34">
        <v>0.47326018896730498</v>
      </c>
      <c r="C4773" s="34">
        <v>6.0043102230494E-2</v>
      </c>
      <c r="D4773" s="34">
        <v>4.73002927150512E-2</v>
      </c>
      <c r="E4773" s="34">
        <v>4.39450025265051E-2</v>
      </c>
      <c r="F4773" s="34">
        <v>3.3634843924608297E-2</v>
      </c>
      <c r="G4773" s="34">
        <v>0.17844638480262701</v>
      </c>
      <c r="H4773" s="35">
        <v>1.0742057763305599</v>
      </c>
      <c r="I4773" s="34">
        <v>0.10402784118139401</v>
      </c>
      <c r="J4773" s="34">
        <v>2.9103422869699701E-2</v>
      </c>
      <c r="K4773" s="36">
        <f>Inputs!$B$12*(1+$B4773)^4</f>
        <v>282663.06491294655</v>
      </c>
      <c r="L4773" s="36">
        <f t="shared" si="740"/>
        <v>23373.372067640212</v>
      </c>
      <c r="M4773" s="36">
        <f t="shared" si="741"/>
        <v>258192.58483644959</v>
      </c>
      <c r="N4773" s="37">
        <f>M4773/Inputs!$B$6</f>
        <v>393.58625737263657</v>
      </c>
      <c r="O4773" s="38">
        <f>IF(N4773&gt;Inputs!$B$4,1,0)</f>
        <v>0</v>
      </c>
      <c r="P4773" s="34">
        <f t="shared" si="742"/>
        <v>7.4924418311694302E-2</v>
      </c>
      <c r="Q4773" s="36">
        <f>Inputs!$B$12*(1+$B4773)^0*$C4773+Inputs!$B$29*(1+$D4773)^0*Inputs!$B$19+Inputs!$B$30*(1+$E4773)^0*Inputs!$B$20+Inputs!$B$31*(1+$F4773)^0*Inputs!$B$21+Inputs!$B$22*(1+Inputs!$B$23)^0</f>
        <v>11624.630161256562</v>
      </c>
      <c r="R4773" s="36">
        <f>Inputs!$B$12*(1+$B4773)^1*$C4773+Inputs!$B$29*(1+$D4773)^1*Inputs!$B$19+Inputs!$B$30*(1+$E4773)^1*Inputs!$B$20+Inputs!$B$31*(1+$F4773)^1*Inputs!$B$21+Inputs!$B$22*(1+Inputs!$B$23)^1</f>
        <v>13678.732549554708</v>
      </c>
      <c r="S4773" s="36">
        <f>Inputs!$B$12*(1+$B4773)^2*$C4773+Inputs!$B$29*(1+$D4773)^2*Inputs!$B$19+Inputs!$B$30*(1+$E4773)^2*Inputs!$B$20+Inputs!$B$31*(1+$F4773)^2*Inputs!$B$21+Inputs!$B$22*(1+Inputs!$B$23)^2</f>
        <v>16554.988701883969</v>
      </c>
      <c r="T4773" s="36">
        <f>Inputs!$B$12*(1+$B4773)^3*$C4773+Inputs!$B$29*(1+$D4773)^3*Inputs!$B$19+Inputs!$B$30*(1+$E4773)^3*Inputs!$B$20+Inputs!$B$31*(1+$F4773)^3*Inputs!$B$21+Inputs!$B$22*(1+Inputs!$B$23)^3</f>
        <v>20635.939278270118</v>
      </c>
      <c r="U4773" s="36">
        <f>Inputs!$B$12*(1+$B4773)^4*$C4773+Inputs!$B$29*(1+$D4773)^4*Inputs!$B$19+Inputs!$B$30*(1+$E4773)^4*Inputs!$B$20+Inputs!$B$31*(1+$F4773)^4*Inputs!$B$21+Inputs!$B$22*(1+Inputs!$B$23)^4</f>
        <v>26484.878074338587</v>
      </c>
      <c r="V4773" s="35">
        <f>Inputs!$B$13/(Q4773*(1-$G4773))</f>
        <v>1.3256187856595119</v>
      </c>
      <c r="W4773" s="36">
        <f>Inputs!$B$13</f>
        <v>12660</v>
      </c>
      <c r="X4773" s="36">
        <f t="shared" si="743"/>
        <v>14190.721887632115</v>
      </c>
      <c r="Y4773" s="36">
        <f t="shared" si="744"/>
        <v>16319.779931509707</v>
      </c>
      <c r="Z4773" s="36">
        <f t="shared" si="745"/>
        <v>19277.164942129119</v>
      </c>
      <c r="AA4773" s="36">
        <f t="shared" si="746"/>
        <v>23373.372067640212</v>
      </c>
      <c r="AB4773" s="36">
        <f t="shared" si="747"/>
        <v>62462.813951858494</v>
      </c>
      <c r="AC4773" s="36">
        <f t="shared" si="748"/>
        <v>321038.42433250166</v>
      </c>
      <c r="AD4773" s="36">
        <f t="shared" si="749"/>
        <v>195729.7708845911</v>
      </c>
    </row>
    <row r="4774" spans="1:30" ht="14.25" customHeight="1" x14ac:dyDescent="0.25">
      <c r="A4774" s="16">
        <v>4758</v>
      </c>
      <c r="B4774" s="34">
        <v>0.27085982324612801</v>
      </c>
      <c r="C4774" s="34">
        <v>4.6060850346654497E-2</v>
      </c>
      <c r="D4774" s="34">
        <v>1.6257758107056E-2</v>
      </c>
      <c r="E4774" s="34">
        <v>2.03498993015425E-2</v>
      </c>
      <c r="F4774" s="34">
        <v>1.9959758599937101E-2</v>
      </c>
      <c r="G4774" s="34">
        <v>0.218242078769711</v>
      </c>
      <c r="H4774" s="35">
        <v>1.0644483604542201</v>
      </c>
      <c r="I4774" s="34">
        <v>9.4038658578816894E-2</v>
      </c>
      <c r="J4774" s="34">
        <v>1.9825571398626701E-2</v>
      </c>
      <c r="K4774" s="36">
        <f>Inputs!$B$12*(1+$B4774)^4</f>
        <v>156509.91341846783</v>
      </c>
      <c r="L4774" s="36">
        <f t="shared" si="740"/>
        <v>13101.282522824675</v>
      </c>
      <c r="M4774" s="36">
        <f t="shared" si="741"/>
        <v>164173.20548389986</v>
      </c>
      <c r="N4774" s="37">
        <f>M4774/Inputs!$B$6</f>
        <v>250.26403274984736</v>
      </c>
      <c r="O4774" s="38">
        <f>IF(N4774&gt;Inputs!$B$4,1,0)</f>
        <v>0</v>
      </c>
      <c r="P4774" s="34">
        <f t="shared" si="742"/>
        <v>7.4213087180190193E-2</v>
      </c>
      <c r="Q4774" s="36">
        <f>Inputs!$B$12*(1+$B4774)^0*$C4774+Inputs!$B$29*(1+$D4774)^0*Inputs!$B$19+Inputs!$B$30*(1+$E4774)^0*Inputs!$B$20+Inputs!$B$31*(1+$F4774)^0*Inputs!$B$21+Inputs!$B$22*(1+Inputs!$B$23)^0</f>
        <v>10785.695048226193</v>
      </c>
      <c r="R4774" s="36">
        <f>Inputs!$B$12*(1+$B4774)^1*$C4774+Inputs!$B$29*(1+$D4774)^1*Inputs!$B$19+Inputs!$B$30*(1+$E4774)^1*Inputs!$B$20+Inputs!$B$31*(1+$F4774)^1*Inputs!$B$21+Inputs!$B$22*(1+Inputs!$B$23)^1</f>
        <v>11660.049750270848</v>
      </c>
      <c r="S4774" s="36">
        <f>Inputs!$B$12*(1+$B4774)^2*$C4774+Inputs!$B$29*(1+$D4774)^2*Inputs!$B$19+Inputs!$B$30*(1+$E4774)^2*Inputs!$B$20+Inputs!$B$31*(1+$F4774)^2*Inputs!$B$21+Inputs!$B$22*(1+Inputs!$B$23)^2</f>
        <v>12738.799232482379</v>
      </c>
      <c r="T4774" s="36">
        <f>Inputs!$B$12*(1+$B4774)^3*$C4774+Inputs!$B$29*(1+$D4774)^3*Inputs!$B$19+Inputs!$B$30*(1+$E4774)^3*Inputs!$B$20+Inputs!$B$31*(1+$F4774)^3*Inputs!$B$21+Inputs!$B$22*(1+Inputs!$B$23)^3</f>
        <v>14076.870897272458</v>
      </c>
      <c r="U4774" s="36">
        <f>Inputs!$B$12*(1+$B4774)^4*$C4774+Inputs!$B$29*(1+$D4774)^4*Inputs!$B$19+Inputs!$B$30*(1+$E4774)^4*Inputs!$B$20+Inputs!$B$31*(1+$F4774)^4*Inputs!$B$21+Inputs!$B$22*(1+Inputs!$B$23)^4</f>
        <v>15744.066818513373</v>
      </c>
      <c r="V4774" s="35">
        <f>Inputs!$B$13/(Q4774*(1-$G4774))</f>
        <v>1.5014583109666151</v>
      </c>
      <c r="W4774" s="36">
        <f>Inputs!$B$13</f>
        <v>12660</v>
      </c>
      <c r="X4774" s="36">
        <f t="shared" si="743"/>
        <v>12690.424214804716</v>
      </c>
      <c r="Y4774" s="36">
        <f t="shared" si="744"/>
        <v>12776.492482860054</v>
      </c>
      <c r="Z4774" s="36">
        <f t="shared" si="745"/>
        <v>12916.231978809585</v>
      </c>
      <c r="AA4774" s="36">
        <f t="shared" si="746"/>
        <v>13101.282522824675</v>
      </c>
      <c r="AB4774" s="36">
        <f t="shared" si="747"/>
        <v>49306.049187749988</v>
      </c>
      <c r="AC4774" s="36">
        <f t="shared" si="748"/>
        <v>180035.94032483522</v>
      </c>
      <c r="AD4774" s="36">
        <f t="shared" si="749"/>
        <v>114867.15629614987</v>
      </c>
    </row>
    <row r="4775" spans="1:30" ht="14.25" customHeight="1" x14ac:dyDescent="0.25">
      <c r="A4775" s="16">
        <v>4759</v>
      </c>
      <c r="B4775" s="34">
        <v>0.37801924731481801</v>
      </c>
      <c r="C4775" s="34">
        <v>7.3847197599671205E-2</v>
      </c>
      <c r="D4775" s="34">
        <v>1.8076456601465701E-2</v>
      </c>
      <c r="E4775" s="34">
        <v>4.9451924687697602E-2</v>
      </c>
      <c r="F4775" s="34">
        <v>8.7383393500859198E-3</v>
      </c>
      <c r="G4775" s="34">
        <v>0.183306621853912</v>
      </c>
      <c r="H4775" s="35">
        <v>0.940034674050507</v>
      </c>
      <c r="I4775" s="34">
        <v>9.5260691976014902E-2</v>
      </c>
      <c r="J4775" s="34">
        <v>2.40816540773293E-2</v>
      </c>
      <c r="K4775" s="36">
        <f>Inputs!$B$12*(1+$B4775)^4</f>
        <v>216357.71427345843</v>
      </c>
      <c r="L4775" s="36">
        <f t="shared" si="740"/>
        <v>18924.52827674117</v>
      </c>
      <c r="M4775" s="36">
        <f t="shared" si="741"/>
        <v>230643.5989505919</v>
      </c>
      <c r="N4775" s="37">
        <f>M4775/Inputs!$B$6</f>
        <v>351.59085205882911</v>
      </c>
      <c r="O4775" s="38">
        <f>IF(N4775&gt;Inputs!$B$4,1,0)</f>
        <v>0</v>
      </c>
      <c r="P4775" s="34">
        <f t="shared" si="742"/>
        <v>7.1179037898685599E-2</v>
      </c>
      <c r="Q4775" s="36">
        <f>Inputs!$B$12*(1+$B4775)^0*$C4775+Inputs!$B$29*(1+$D4775)^0*Inputs!$B$19+Inputs!$B$30*(1+$E4775)^0*Inputs!$B$20+Inputs!$B$31*(1+$F4775)^0*Inputs!$B$21+Inputs!$B$22*(1+Inputs!$B$23)^0</f>
        <v>12452.875883407192</v>
      </c>
      <c r="R4775" s="36">
        <f>Inputs!$B$12*(1+$B4775)^1*$C4775+Inputs!$B$29*(1+$D4775)^1*Inputs!$B$19+Inputs!$B$30*(1+$E4775)^1*Inputs!$B$20+Inputs!$B$31*(1+$F4775)^1*Inputs!$B$21+Inputs!$B$22*(1+Inputs!$B$23)^1</f>
        <v>14282.021564847142</v>
      </c>
      <c r="S4775" s="36">
        <f>Inputs!$B$12*(1+$B4775)^2*$C4775+Inputs!$B$29*(1+$D4775)^2*Inputs!$B$19+Inputs!$B$30*(1+$E4775)^2*Inputs!$B$20+Inputs!$B$31*(1+$F4775)^2*Inputs!$B$21+Inputs!$B$22*(1+Inputs!$B$23)^2</f>
        <v>16749.818160371145</v>
      </c>
      <c r="T4775" s="36">
        <f>Inputs!$B$12*(1+$B4775)^3*$C4775+Inputs!$B$29*(1+$D4775)^3*Inputs!$B$19+Inputs!$B$30*(1+$E4775)^3*Inputs!$B$20+Inputs!$B$31*(1+$F4775)^3*Inputs!$B$21+Inputs!$B$22*(1+Inputs!$B$23)^3</f>
        <v>20095.876108807097</v>
      </c>
      <c r="U4775" s="36">
        <f>Inputs!$B$12*(1+$B4775)^4*$C4775+Inputs!$B$29*(1+$D4775)^4*Inputs!$B$19+Inputs!$B$30*(1+$E4775)^4*Inputs!$B$20+Inputs!$B$31*(1+$F4775)^4*Inputs!$B$21+Inputs!$B$22*(1+Inputs!$B$23)^4</f>
        <v>24650.296945928116</v>
      </c>
      <c r="V4775" s="35">
        <f>Inputs!$B$13/(Q4775*(1-$G4775))</f>
        <v>1.24481557017986</v>
      </c>
      <c r="W4775" s="36">
        <f>Inputs!$B$13</f>
        <v>12660</v>
      </c>
      <c r="X4775" s="36">
        <f t="shared" si="743"/>
        <v>13630.825625814563</v>
      </c>
      <c r="Y4775" s="36">
        <f t="shared" si="744"/>
        <v>14943.791853125573</v>
      </c>
      <c r="Z4775" s="36">
        <f t="shared" si="745"/>
        <v>16678.536775420682</v>
      </c>
      <c r="AA4775" s="36">
        <f t="shared" si="746"/>
        <v>18924.52827674117</v>
      </c>
      <c r="AB4775" s="36">
        <f t="shared" si="747"/>
        <v>57892.814552712145</v>
      </c>
      <c r="AC4775" s="36">
        <f t="shared" si="748"/>
        <v>272274.85496310936</v>
      </c>
      <c r="AD4775" s="36">
        <f t="shared" si="749"/>
        <v>172750.78439787976</v>
      </c>
    </row>
    <row r="4776" spans="1:30" ht="14.25" customHeight="1" x14ac:dyDescent="0.25">
      <c r="A4776" s="16">
        <v>4760</v>
      </c>
      <c r="B4776" s="34">
        <v>0.32246387477190802</v>
      </c>
      <c r="C4776" s="34">
        <v>7.1081135318184996E-2</v>
      </c>
      <c r="D4776" s="34">
        <v>2.4985861604092899E-2</v>
      </c>
      <c r="E4776" s="34">
        <v>3.0718702455930599E-2</v>
      </c>
      <c r="F4776" s="34">
        <v>-1.3908656054413999E-2</v>
      </c>
      <c r="G4776" s="34">
        <v>0.18021373446897701</v>
      </c>
      <c r="H4776" s="35">
        <v>1.02016644711315</v>
      </c>
      <c r="I4776" s="34">
        <v>0.106546062118962</v>
      </c>
      <c r="J4776" s="34">
        <v>2.5914927669169301E-2</v>
      </c>
      <c r="K4776" s="36">
        <f>Inputs!$B$12*(1+$B4776)^4</f>
        <v>183521.31821057241</v>
      </c>
      <c r="L4776" s="36">
        <f t="shared" si="740"/>
        <v>17727.953062648179</v>
      </c>
      <c r="M4776" s="36">
        <f t="shared" si="741"/>
        <v>190382.81051043456</v>
      </c>
      <c r="N4776" s="37">
        <f>M4776/Inputs!$B$6</f>
        <v>290.21769894883317</v>
      </c>
      <c r="O4776" s="38">
        <f>IF(N4776&gt;Inputs!$B$4,1,0)</f>
        <v>0</v>
      </c>
      <c r="P4776" s="34">
        <f t="shared" si="742"/>
        <v>8.0631134449792696E-2</v>
      </c>
      <c r="Q4776" s="36">
        <f>Inputs!$B$12*(1+$B4776)^0*$C4776+Inputs!$B$29*(1+$D4776)^0*Inputs!$B$19+Inputs!$B$30*(1+$E4776)^0*Inputs!$B$20+Inputs!$B$31*(1+$F4776)^0*Inputs!$B$21+Inputs!$B$22*(1+Inputs!$B$23)^0</f>
        <v>12286.912146518021</v>
      </c>
      <c r="R4776" s="36">
        <f>Inputs!$B$12*(1+$B4776)^1*$C4776+Inputs!$B$29*(1+$D4776)^1*Inputs!$B$19+Inputs!$B$30*(1+$E4776)^1*Inputs!$B$20+Inputs!$B$31*(1+$F4776)^1*Inputs!$B$21+Inputs!$B$22*(1+Inputs!$B$23)^1</f>
        <v>13689.946534650273</v>
      </c>
      <c r="S4776" s="36">
        <f>Inputs!$B$12*(1+$B4776)^2*$C4776+Inputs!$B$29*(1+$D4776)^2*Inputs!$B$19+Inputs!$B$30*(1+$E4776)^2*Inputs!$B$20+Inputs!$B$31*(1+$F4776)^2*Inputs!$B$21+Inputs!$B$22*(1+Inputs!$B$23)^2</f>
        <v>15539.685773775418</v>
      </c>
      <c r="T4776" s="36">
        <f>Inputs!$B$12*(1+$B4776)^3*$C4776+Inputs!$B$29*(1+$D4776)^3*Inputs!$B$19+Inputs!$B$30*(1+$E4776)^3*Inputs!$B$20+Inputs!$B$31*(1+$F4776)^3*Inputs!$B$21+Inputs!$B$22*(1+Inputs!$B$23)^3</f>
        <v>17979.184051010998</v>
      </c>
      <c r="U4776" s="36">
        <f>Inputs!$B$12*(1+$B4776)^4*$C4776+Inputs!$B$29*(1+$D4776)^4*Inputs!$B$19+Inputs!$B$30*(1+$E4776)^4*Inputs!$B$20+Inputs!$B$31*(1+$F4776)^4*Inputs!$B$21+Inputs!$B$22*(1+Inputs!$B$23)^4</f>
        <v>21197.611070724644</v>
      </c>
      <c r="V4776" s="35">
        <f>Inputs!$B$13/(Q4776*(1-$G4776))</f>
        <v>1.256869868087767</v>
      </c>
      <c r="W4776" s="36">
        <f>Inputs!$B$13</f>
        <v>12660</v>
      </c>
      <c r="X4776" s="36">
        <f t="shared" si="743"/>
        <v>13441.516471785397</v>
      </c>
      <c r="Y4776" s="36">
        <f t="shared" si="744"/>
        <v>14503.834385762637</v>
      </c>
      <c r="Z4776" s="36">
        <f t="shared" si="745"/>
        <v>15908.521338971674</v>
      </c>
      <c r="AA4776" s="36">
        <f t="shared" si="746"/>
        <v>17727.953062648179</v>
      </c>
      <c r="AB4776" s="36">
        <f t="shared" si="747"/>
        <v>54420.139696574894</v>
      </c>
      <c r="AC4776" s="36">
        <f t="shared" si="748"/>
        <v>225562.64162839018</v>
      </c>
      <c r="AD4776" s="36">
        <f t="shared" si="749"/>
        <v>135962.67081385967</v>
      </c>
    </row>
    <row r="4777" spans="1:30" ht="14.25" customHeight="1" x14ac:dyDescent="0.25">
      <c r="A4777" s="16">
        <v>4761</v>
      </c>
      <c r="B4777" s="34">
        <v>0.25947250247335202</v>
      </c>
      <c r="C4777" s="34">
        <v>7.7027840672483194E-2</v>
      </c>
      <c r="D4777" s="34">
        <v>3.9666188028872798E-2</v>
      </c>
      <c r="E4777" s="34">
        <v>6.0211546020397598E-2</v>
      </c>
      <c r="F4777" s="34">
        <v>-1.30670248427951E-3</v>
      </c>
      <c r="G4777" s="34">
        <v>0.21507160904925501</v>
      </c>
      <c r="H4777" s="35">
        <v>1.04821272061091</v>
      </c>
      <c r="I4777" s="34">
        <v>9.1026622096332693E-2</v>
      </c>
      <c r="J4777" s="34">
        <v>2.7323573938537099E-2</v>
      </c>
      <c r="K4777" s="36">
        <f>Inputs!$B$12*(1+$B4777)^4</f>
        <v>150975.33817342381</v>
      </c>
      <c r="L4777" s="36">
        <f t="shared" si="740"/>
        <v>16912.854119691325</v>
      </c>
      <c r="M4777" s="36">
        <f t="shared" si="741"/>
        <v>232320.41557429859</v>
      </c>
      <c r="N4777" s="37">
        <f>M4777/Inputs!$B$6</f>
        <v>354.14697496082101</v>
      </c>
      <c r="O4777" s="38">
        <f>IF(N4777&gt;Inputs!$B$4,1,0)</f>
        <v>0</v>
      </c>
      <c r="P4777" s="34">
        <f t="shared" si="742"/>
        <v>6.3703048157795594E-2</v>
      </c>
      <c r="Q4777" s="36">
        <f>Inputs!$B$12*(1+$B4777)^0*$C4777+Inputs!$B$29*(1+$D4777)^0*Inputs!$B$19+Inputs!$B$30*(1+$E4777)^0*Inputs!$B$20+Inputs!$B$31*(1+$F4777)^0*Inputs!$B$21+Inputs!$B$22*(1+Inputs!$B$23)^0</f>
        <v>12643.714467775913</v>
      </c>
      <c r="R4777" s="36">
        <f>Inputs!$B$12*(1+$B4777)^1*$C4777+Inputs!$B$29*(1+$D4777)^1*Inputs!$B$19+Inputs!$B$30*(1+$E4777)^1*Inputs!$B$20+Inputs!$B$31*(1+$F4777)^1*Inputs!$B$21+Inputs!$B$22*(1+Inputs!$B$23)^1</f>
        <v>14050.014810052635</v>
      </c>
      <c r="S4777" s="36">
        <f>Inputs!$B$12*(1+$B4777)^2*$C4777+Inputs!$B$29*(1+$D4777)^2*Inputs!$B$19+Inputs!$B$30*(1+$E4777)^2*Inputs!$B$20+Inputs!$B$31*(1+$F4777)^2*Inputs!$B$21+Inputs!$B$22*(1+Inputs!$B$23)^2</f>
        <v>15779.70267594538</v>
      </c>
      <c r="T4777" s="36">
        <f>Inputs!$B$12*(1+$B4777)^3*$C4777+Inputs!$B$29*(1+$D4777)^3*Inputs!$B$19+Inputs!$B$30*(1+$E4777)^3*Inputs!$B$20+Inputs!$B$31*(1+$F4777)^3*Inputs!$B$21+Inputs!$B$22*(1+Inputs!$B$23)^3</f>
        <v>17914.206892225702</v>
      </c>
      <c r="U4777" s="36">
        <f>Inputs!$B$12*(1+$B4777)^4*$C4777+Inputs!$B$29*(1+$D4777)^4*Inputs!$B$19+Inputs!$B$30*(1+$E4777)^4*Inputs!$B$20+Inputs!$B$31*(1+$F4777)^4*Inputs!$B$21+Inputs!$B$22*(1+Inputs!$B$23)^4</f>
        <v>20555.944634221738</v>
      </c>
      <c r="V4777" s="35">
        <f>Inputs!$B$13/(Q4777*(1-$G4777))</f>
        <v>1.2756425240743019</v>
      </c>
      <c r="W4777" s="36">
        <f>Inputs!$B$13</f>
        <v>12660</v>
      </c>
      <c r="X4777" s="36">
        <f t="shared" si="743"/>
        <v>13441.07320848782</v>
      </c>
      <c r="Y4777" s="36">
        <f t="shared" si="744"/>
        <v>14391.561900272956</v>
      </c>
      <c r="Z4777" s="36">
        <f t="shared" si="745"/>
        <v>15538.800105205624</v>
      </c>
      <c r="AA4777" s="36">
        <f t="shared" si="746"/>
        <v>16912.854119691325</v>
      </c>
      <c r="AB4777" s="36">
        <f t="shared" si="747"/>
        <v>55884.415411572627</v>
      </c>
      <c r="AC4777" s="36">
        <f t="shared" si="748"/>
        <v>272749.48753949319</v>
      </c>
      <c r="AD4777" s="36">
        <f t="shared" si="749"/>
        <v>176436.00016272595</v>
      </c>
    </row>
    <row r="4778" spans="1:30" ht="14.25" customHeight="1" x14ac:dyDescent="0.25">
      <c r="A4778" s="16">
        <v>4762</v>
      </c>
      <c r="B4778" s="34">
        <v>0.35978233604525001</v>
      </c>
      <c r="C4778" s="34">
        <v>8.3318463289800401E-2</v>
      </c>
      <c r="D4778" s="34">
        <v>4.4998869478076402E-2</v>
      </c>
      <c r="E4778" s="34">
        <v>5.70775775916227E-2</v>
      </c>
      <c r="F4778" s="34">
        <v>-1.5475581293224299E-2</v>
      </c>
      <c r="G4778" s="34">
        <v>0.197514648329255</v>
      </c>
      <c r="H4778" s="35">
        <v>1.07301542393034</v>
      </c>
      <c r="I4778" s="34">
        <v>0.103279365036671</v>
      </c>
      <c r="J4778" s="34">
        <v>2.0955867883991699E-2</v>
      </c>
      <c r="K4778" s="36">
        <f>Inputs!$B$12*(1+$B4778)^4</f>
        <v>205129.83535906117</v>
      </c>
      <c r="L4778" s="36">
        <f t="shared" si="740"/>
        <v>22225.049831615335</v>
      </c>
      <c r="M4778" s="36">
        <f t="shared" si="741"/>
        <v>229961.40826813137</v>
      </c>
      <c r="N4778" s="37">
        <f>M4778/Inputs!$B$6</f>
        <v>350.55092723800516</v>
      </c>
      <c r="O4778" s="38">
        <f>IF(N4778&gt;Inputs!$B$4,1,0)</f>
        <v>0</v>
      </c>
      <c r="P4778" s="34">
        <f t="shared" si="742"/>
        <v>8.2323497152679295E-2</v>
      </c>
      <c r="Q4778" s="36">
        <f>Inputs!$B$12*(1+$B4778)^0*$C4778+Inputs!$B$29*(1+$D4778)^0*Inputs!$B$19+Inputs!$B$30*(1+$E4778)^0*Inputs!$B$20+Inputs!$B$31*(1+$F4778)^0*Inputs!$B$21+Inputs!$B$22*(1+Inputs!$B$23)^0</f>
        <v>13021.151824814944</v>
      </c>
      <c r="R4778" s="36">
        <f>Inputs!$B$12*(1+$B4778)^1*$C4778+Inputs!$B$29*(1+$D4778)^1*Inputs!$B$19+Inputs!$B$30*(1+$E4778)^1*Inputs!$B$20+Inputs!$B$31*(1+$F4778)^1*Inputs!$B$21+Inputs!$B$22*(1+Inputs!$B$23)^1</f>
        <v>14972.627707454991</v>
      </c>
      <c r="S4778" s="36">
        <f>Inputs!$B$12*(1+$B4778)^2*$C4778+Inputs!$B$29*(1+$D4778)^2*Inputs!$B$19+Inputs!$B$30*(1+$E4778)^2*Inputs!$B$20+Inputs!$B$31*(1+$F4778)^2*Inputs!$B$21+Inputs!$B$22*(1+Inputs!$B$23)^2</f>
        <v>17585.073537171105</v>
      </c>
      <c r="T4778" s="36">
        <f>Inputs!$B$12*(1+$B4778)^3*$C4778+Inputs!$B$29*(1+$D4778)^3*Inputs!$B$19+Inputs!$B$30*(1+$E4778)^3*Inputs!$B$20+Inputs!$B$31*(1+$F4778)^3*Inputs!$B$21+Inputs!$B$22*(1+Inputs!$B$23)^3</f>
        <v>21091.993427935762</v>
      </c>
      <c r="U4778" s="36">
        <f>Inputs!$B$12*(1+$B4778)^4*$C4778+Inputs!$B$29*(1+$D4778)^4*Inputs!$B$19+Inputs!$B$30*(1+$E4778)^4*Inputs!$B$20+Inputs!$B$31*(1+$F4778)^4*Inputs!$B$21+Inputs!$B$22*(1+Inputs!$B$23)^4</f>
        <v>25810.69298697084</v>
      </c>
      <c r="V4778" s="35">
        <f>Inputs!$B$13/(Q4778*(1-$G4778))</f>
        <v>1.2115663123959317</v>
      </c>
      <c r="W4778" s="36">
        <f>Inputs!$B$13</f>
        <v>12660</v>
      </c>
      <c r="X4778" s="36">
        <f t="shared" si="743"/>
        <v>14141.16705180037</v>
      </c>
      <c r="Y4778" s="36">
        <f t="shared" si="744"/>
        <v>16119.739061354996</v>
      </c>
      <c r="Z4778" s="36">
        <f t="shared" si="745"/>
        <v>18748.154610426576</v>
      </c>
      <c r="AA4778" s="36">
        <f t="shared" si="746"/>
        <v>22225.049831615335</v>
      </c>
      <c r="AB4778" s="36">
        <f t="shared" si="747"/>
        <v>61345.547412057073</v>
      </c>
      <c r="AC4778" s="36">
        <f t="shared" si="748"/>
        <v>275629.62974615686</v>
      </c>
      <c r="AD4778" s="36">
        <f t="shared" si="749"/>
        <v>168615.86085607429</v>
      </c>
    </row>
    <row r="4779" spans="1:30" ht="14.25" customHeight="1" x14ac:dyDescent="0.25">
      <c r="A4779" s="16">
        <v>4763</v>
      </c>
      <c r="B4779" s="34">
        <v>0.29177607197236299</v>
      </c>
      <c r="C4779" s="34">
        <v>9.4950661230165406E-2</v>
      </c>
      <c r="D4779" s="34">
        <v>3.2512407426731997E-2</v>
      </c>
      <c r="E4779" s="34">
        <v>4.3644437363432702E-2</v>
      </c>
      <c r="F4779" s="34">
        <v>8.8541203147564605E-3</v>
      </c>
      <c r="G4779" s="34">
        <v>0.18747209211133101</v>
      </c>
      <c r="H4779" s="35">
        <v>1.1198140737216</v>
      </c>
      <c r="I4779" s="34">
        <v>0.106092564974358</v>
      </c>
      <c r="J4779" s="34">
        <v>2.9182138430915699E-2</v>
      </c>
      <c r="K4779" s="36">
        <f>Inputs!$B$12*(1+$B4779)^4</f>
        <v>167070.66187933326</v>
      </c>
      <c r="L4779" s="36">
        <f t="shared" si="740"/>
        <v>22453.093369924904</v>
      </c>
      <c r="M4779" s="36">
        <f t="shared" si="741"/>
        <v>243057.71722235391</v>
      </c>
      <c r="N4779" s="37">
        <f>M4779/Inputs!$B$6</f>
        <v>370.51481283895413</v>
      </c>
      <c r="O4779" s="38">
        <f>IF(N4779&gt;Inputs!$B$4,1,0)</f>
        <v>0</v>
      </c>
      <c r="P4779" s="34">
        <f t="shared" si="742"/>
        <v>7.6910426543442295E-2</v>
      </c>
      <c r="Q4779" s="36">
        <f>Inputs!$B$12*(1+$B4779)^0*$C4779+Inputs!$B$29*(1+$D4779)^0*Inputs!$B$19+Inputs!$B$30*(1+$E4779)^0*Inputs!$B$20+Inputs!$B$31*(1+$F4779)^0*Inputs!$B$21+Inputs!$B$22*(1+Inputs!$B$23)^0</f>
        <v>13719.083701236847</v>
      </c>
      <c r="R4779" s="36">
        <f>Inputs!$B$12*(1+$B4779)^1*$C4779+Inputs!$B$29*(1+$D4779)^1*Inputs!$B$19+Inputs!$B$30*(1+$E4779)^1*Inputs!$B$20+Inputs!$B$31*(1+$F4779)^1*Inputs!$B$21+Inputs!$B$22*(1+Inputs!$B$23)^1</f>
        <v>15569.114930121024</v>
      </c>
      <c r="S4779" s="36">
        <f>Inputs!$B$12*(1+$B4779)^2*$C4779+Inputs!$B$29*(1+$D4779)^2*Inputs!$B$19+Inputs!$B$30*(1+$E4779)^2*Inputs!$B$20+Inputs!$B$31*(1+$F4779)^2*Inputs!$B$21+Inputs!$B$22*(1+Inputs!$B$23)^2</f>
        <v>17910.706367085506</v>
      </c>
      <c r="T4779" s="36">
        <f>Inputs!$B$12*(1+$B4779)^3*$C4779+Inputs!$B$29*(1+$D4779)^3*Inputs!$B$19+Inputs!$B$30*(1+$E4779)^3*Inputs!$B$20+Inputs!$B$31*(1+$F4779)^3*Inputs!$B$21+Inputs!$B$22*(1+Inputs!$B$23)^3</f>
        <v>20885.634740005029</v>
      </c>
      <c r="U4779" s="36">
        <f>Inputs!$B$12*(1+$B4779)^4*$C4779+Inputs!$B$29*(1+$D4779)^4*Inputs!$B$19+Inputs!$B$30*(1+$E4779)^4*Inputs!$B$20+Inputs!$B$31*(1+$F4779)^4*Inputs!$B$21+Inputs!$B$22*(1+Inputs!$B$23)^4</f>
        <v>24676.978026278903</v>
      </c>
      <c r="V4779" s="35">
        <f>Inputs!$B$13/(Q4779*(1-$G4779))</f>
        <v>1.1357174882732</v>
      </c>
      <c r="W4779" s="36">
        <f>Inputs!$B$13</f>
        <v>12660</v>
      </c>
      <c r="X4779" s="36">
        <f t="shared" si="743"/>
        <v>14316.916902447272</v>
      </c>
      <c r="Y4779" s="36">
        <f t="shared" si="744"/>
        <v>16412.31763908649</v>
      </c>
      <c r="Z4779" s="36">
        <f t="shared" si="745"/>
        <v>19070.896110098834</v>
      </c>
      <c r="AA4779" s="36">
        <f t="shared" si="746"/>
        <v>22453.093369924904</v>
      </c>
      <c r="AB4779" s="36">
        <f t="shared" si="747"/>
        <v>61578.942885267126</v>
      </c>
      <c r="AC4779" s="36">
        <f t="shared" si="748"/>
        <v>300457.60617119656</v>
      </c>
      <c r="AD4779" s="36">
        <f t="shared" si="749"/>
        <v>181478.77433708677</v>
      </c>
    </row>
    <row r="4780" spans="1:30" ht="14.25" customHeight="1" x14ac:dyDescent="0.25">
      <c r="A4780" s="16">
        <v>4764</v>
      </c>
      <c r="B4780" s="34">
        <v>0.30547850855221498</v>
      </c>
      <c r="C4780" s="34">
        <v>7.1108240662917099E-2</v>
      </c>
      <c r="D4780" s="34">
        <v>1.4278750495327499E-2</v>
      </c>
      <c r="E4780" s="34">
        <v>5.93110413813253E-2</v>
      </c>
      <c r="F4780" s="34">
        <v>1.41349703924871E-2</v>
      </c>
      <c r="G4780" s="34">
        <v>0.19003484306944399</v>
      </c>
      <c r="H4780" s="35">
        <v>1.0435725675551899</v>
      </c>
      <c r="I4780" s="34">
        <v>0.101329031917408</v>
      </c>
      <c r="J4780" s="34">
        <v>2.6397613898449E-2</v>
      </c>
      <c r="K4780" s="36">
        <f>Inputs!$B$12*(1+$B4780)^4</f>
        <v>174273.01989797238</v>
      </c>
      <c r="L4780" s="36">
        <f t="shared" si="740"/>
        <v>17944.304190632927</v>
      </c>
      <c r="M4780" s="36">
        <f t="shared" si="741"/>
        <v>207438.95451232087</v>
      </c>
      <c r="N4780" s="37">
        <f>M4780/Inputs!$B$6</f>
        <v>316.21791846390374</v>
      </c>
      <c r="O4780" s="38">
        <f>IF(N4780&gt;Inputs!$B$4,1,0)</f>
        <v>0</v>
      </c>
      <c r="P4780" s="34">
        <f t="shared" si="742"/>
        <v>7.4931418018959001E-2</v>
      </c>
      <c r="Q4780" s="36">
        <f>Inputs!$B$12*(1+$B4780)^0*$C4780+Inputs!$B$29*(1+$D4780)^0*Inputs!$B$19+Inputs!$B$30*(1+$E4780)^0*Inputs!$B$20+Inputs!$B$31*(1+$F4780)^0*Inputs!$B$21+Inputs!$B$22*(1+Inputs!$B$23)^0</f>
        <v>12288.538467201946</v>
      </c>
      <c r="R4780" s="36">
        <f>Inputs!$B$12*(1+$B4780)^1*$C4780+Inputs!$B$29*(1+$D4780)^1*Inputs!$B$19+Inputs!$B$30*(1+$E4780)^1*Inputs!$B$20+Inputs!$B$31*(1+$F4780)^1*Inputs!$B$21+Inputs!$B$22*(1+Inputs!$B$23)^1</f>
        <v>13782.642874662179</v>
      </c>
      <c r="S4780" s="36">
        <f>Inputs!$B$12*(1+$B4780)^2*$C4780+Inputs!$B$29*(1+$D4780)^2*Inputs!$B$19+Inputs!$B$30*(1+$E4780)^2*Inputs!$B$20+Inputs!$B$31*(1+$F4780)^2*Inputs!$B$21+Inputs!$B$22*(1+Inputs!$B$23)^2</f>
        <v>15683.219261830094</v>
      </c>
      <c r="T4780" s="36">
        <f>Inputs!$B$12*(1+$B4780)^3*$C4780+Inputs!$B$29*(1+$D4780)^3*Inputs!$B$19+Inputs!$B$30*(1+$E4780)^3*Inputs!$B$20+Inputs!$B$31*(1+$F4780)^3*Inputs!$B$21+Inputs!$B$22*(1+Inputs!$B$23)^3</f>
        <v>18112.373927190733</v>
      </c>
      <c r="U4780" s="36">
        <f>Inputs!$B$12*(1+$B4780)^4*$C4780+Inputs!$B$29*(1+$D4780)^4*Inputs!$B$19+Inputs!$B$30*(1+$E4780)^4*Inputs!$B$20+Inputs!$B$31*(1+$F4780)^4*Inputs!$B$21+Inputs!$B$22*(1+Inputs!$B$23)^4</f>
        <v>21229.395683477553</v>
      </c>
      <c r="V4780" s="35">
        <f>Inputs!$B$13/(Q4780*(1-$G4780))</f>
        <v>1.271941494631678</v>
      </c>
      <c r="W4780" s="36">
        <f>Inputs!$B$13</f>
        <v>12660</v>
      </c>
      <c r="X4780" s="36">
        <f t="shared" si="743"/>
        <v>13561.921758076103</v>
      </c>
      <c r="Y4780" s="36">
        <f t="shared" si="744"/>
        <v>14706.82681209287</v>
      </c>
      <c r="Z4780" s="36">
        <f t="shared" si="745"/>
        <v>16147.183835903747</v>
      </c>
      <c r="AA4780" s="36">
        <f t="shared" si="746"/>
        <v>17944.304190632927</v>
      </c>
      <c r="AB4780" s="36">
        <f t="shared" si="747"/>
        <v>55736.409566454036</v>
      </c>
      <c r="AC4780" s="36">
        <f t="shared" si="748"/>
        <v>245797.97755426826</v>
      </c>
      <c r="AD4780" s="36">
        <f t="shared" si="749"/>
        <v>151702.54494586683</v>
      </c>
    </row>
    <row r="4781" spans="1:30" ht="14.25" customHeight="1" x14ac:dyDescent="0.25">
      <c r="A4781" s="16">
        <v>4765</v>
      </c>
      <c r="B4781" s="34">
        <v>0.332277708507356</v>
      </c>
      <c r="C4781" s="34">
        <v>5.6807876745766803E-2</v>
      </c>
      <c r="D4781" s="34">
        <v>2.33826177734851E-2</v>
      </c>
      <c r="E4781" s="34">
        <v>4.9639648926348597E-2</v>
      </c>
      <c r="F4781" s="34">
        <v>-1.6363205675079301E-3</v>
      </c>
      <c r="G4781" s="34">
        <v>0.219571292920553</v>
      </c>
      <c r="H4781" s="35">
        <v>1.0111323786955699</v>
      </c>
      <c r="I4781" s="34">
        <v>9.4170685069208407E-2</v>
      </c>
      <c r="J4781" s="34">
        <v>1.8672519765828999E-2</v>
      </c>
      <c r="K4781" s="36">
        <f>Inputs!$B$12*(1+$B4781)^4</f>
        <v>189029.80919895996</v>
      </c>
      <c r="L4781" s="36">
        <f t="shared" si="740"/>
        <v>15228.865451330261</v>
      </c>
      <c r="M4781" s="36">
        <f t="shared" si="741"/>
        <v>183555.83657101647</v>
      </c>
      <c r="N4781" s="37">
        <f>M4781/Inputs!$B$6</f>
        <v>279.81072648020802</v>
      </c>
      <c r="O4781" s="38">
        <f>IF(N4781&gt;Inputs!$B$4,1,0)</f>
        <v>0</v>
      </c>
      <c r="P4781" s="34">
        <f t="shared" si="742"/>
        <v>7.5498165303379411E-2</v>
      </c>
      <c r="Q4781" s="36">
        <f>Inputs!$B$12*(1+$B4781)^0*$C4781+Inputs!$B$29*(1+$D4781)^0*Inputs!$B$19+Inputs!$B$30*(1+$E4781)^0*Inputs!$B$20+Inputs!$B$31*(1+$F4781)^0*Inputs!$B$21+Inputs!$B$22*(1+Inputs!$B$23)^0</f>
        <v>11430.51663217293</v>
      </c>
      <c r="R4781" s="36">
        <f>Inputs!$B$12*(1+$B4781)^1*$C4781+Inputs!$B$29*(1+$D4781)^1*Inputs!$B$19+Inputs!$B$30*(1+$E4781)^1*Inputs!$B$20+Inputs!$B$31*(1+$F4781)^1*Inputs!$B$21+Inputs!$B$22*(1+Inputs!$B$23)^1</f>
        <v>12688.43731476153</v>
      </c>
      <c r="S4781" s="36">
        <f>Inputs!$B$12*(1+$B4781)^2*$C4781+Inputs!$B$29*(1+$D4781)^2*Inputs!$B$19+Inputs!$B$30*(1+$E4781)^2*Inputs!$B$20+Inputs!$B$31*(1+$F4781)^2*Inputs!$B$21+Inputs!$B$22*(1+Inputs!$B$23)^2</f>
        <v>14328.61360311044</v>
      </c>
      <c r="T4781" s="36">
        <f>Inputs!$B$12*(1+$B4781)^3*$C4781+Inputs!$B$29*(1+$D4781)^3*Inputs!$B$19+Inputs!$B$30*(1+$E4781)^3*Inputs!$B$20+Inputs!$B$31*(1+$F4781)^3*Inputs!$B$21+Inputs!$B$22*(1+Inputs!$B$23)^3</f>
        <v>16476.376768022565</v>
      </c>
      <c r="U4781" s="36">
        <f>Inputs!$B$12*(1+$B4781)^4*$C4781+Inputs!$B$29*(1+$D4781)^4*Inputs!$B$19+Inputs!$B$30*(1+$E4781)^4*Inputs!$B$20+Inputs!$B$31*(1+$F4781)^4*Inputs!$B$21+Inputs!$B$22*(1+Inputs!$B$23)^4</f>
        <v>19298.621833806814</v>
      </c>
      <c r="V4781" s="35">
        <f>Inputs!$B$13/(Q4781*(1-$G4781))</f>
        <v>1.4191706136654245</v>
      </c>
      <c r="W4781" s="36">
        <f>Inputs!$B$13</f>
        <v>12660</v>
      </c>
      <c r="X4781" s="36">
        <f t="shared" si="743"/>
        <v>13043.082932933981</v>
      </c>
      <c r="Y4781" s="36">
        <f t="shared" si="744"/>
        <v>13588.384687236412</v>
      </c>
      <c r="Z4781" s="36">
        <f t="shared" si="745"/>
        <v>14313.488568755112</v>
      </c>
      <c r="AA4781" s="36">
        <f t="shared" si="746"/>
        <v>15228.865451330261</v>
      </c>
      <c r="AB4781" s="36">
        <f t="shared" si="747"/>
        <v>52535.0002473399</v>
      </c>
      <c r="AC4781" s="36">
        <f t="shared" si="748"/>
        <v>205478.19513419329</v>
      </c>
      <c r="AD4781" s="36">
        <f t="shared" si="749"/>
        <v>131020.83632367656</v>
      </c>
    </row>
    <row r="4782" spans="1:30" ht="14.25" customHeight="1" x14ac:dyDescent="0.25">
      <c r="A4782" s="16">
        <v>4766</v>
      </c>
      <c r="B4782" s="34">
        <v>0.33575975287152998</v>
      </c>
      <c r="C4782" s="34">
        <v>5.4322369316932198E-2</v>
      </c>
      <c r="D4782" s="34">
        <v>4.3957600293588799E-2</v>
      </c>
      <c r="E4782" s="34">
        <v>2.7223417032394E-2</v>
      </c>
      <c r="F4782" s="34">
        <v>1.67574950696933E-2</v>
      </c>
      <c r="G4782" s="34">
        <v>0.16915629713475</v>
      </c>
      <c r="H4782" s="35">
        <v>1.01250642334426</v>
      </c>
      <c r="I4782" s="34">
        <v>9.8602321117878894E-2</v>
      </c>
      <c r="J4782" s="34">
        <v>1.8437962789983799E-2</v>
      </c>
      <c r="K4782" s="36">
        <f>Inputs!$B$12*(1+$B4782)^4</f>
        <v>191013.7653256921</v>
      </c>
      <c r="L4782" s="36">
        <f t="shared" si="740"/>
        <v>16256.031773094728</v>
      </c>
      <c r="M4782" s="36">
        <f t="shared" si="741"/>
        <v>182596.30067802436</v>
      </c>
      <c r="N4782" s="37">
        <f>M4782/Inputs!$B$6</f>
        <v>278.34801932625663</v>
      </c>
      <c r="O4782" s="38">
        <f>IF(N4782&gt;Inputs!$B$4,1,0)</f>
        <v>0</v>
      </c>
      <c r="P4782" s="34">
        <f t="shared" si="742"/>
        <v>8.0164358327895091E-2</v>
      </c>
      <c r="Q4782" s="36">
        <f>Inputs!$B$12*(1+$B4782)^0*$C4782+Inputs!$B$29*(1+$D4782)^0*Inputs!$B$19+Inputs!$B$30*(1+$E4782)^0*Inputs!$B$20+Inputs!$B$31*(1+$F4782)^0*Inputs!$B$21+Inputs!$B$22*(1+Inputs!$B$23)^0</f>
        <v>11281.386186442855</v>
      </c>
      <c r="R4782" s="36">
        <f>Inputs!$B$12*(1+$B4782)^1*$C4782+Inputs!$B$29*(1+$D4782)^1*Inputs!$B$19+Inputs!$B$30*(1+$E4782)^1*Inputs!$B$20+Inputs!$B$31*(1+$F4782)^1*Inputs!$B$21+Inputs!$B$22*(1+Inputs!$B$23)^1</f>
        <v>12595.714471113326</v>
      </c>
      <c r="S4782" s="36">
        <f>Inputs!$B$12*(1+$B4782)^2*$C4782+Inputs!$B$29*(1+$D4782)^2*Inputs!$B$19+Inputs!$B$30*(1+$E4782)^2*Inputs!$B$20+Inputs!$B$31*(1+$F4782)^2*Inputs!$B$21+Inputs!$B$22*(1+Inputs!$B$23)^2</f>
        <v>14284.915344198504</v>
      </c>
      <c r="T4782" s="36">
        <f>Inputs!$B$12*(1+$B4782)^3*$C4782+Inputs!$B$29*(1+$D4782)^3*Inputs!$B$19+Inputs!$B$30*(1+$E4782)^3*Inputs!$B$20+Inputs!$B$31*(1+$F4782)^3*Inputs!$B$21+Inputs!$B$22*(1+Inputs!$B$23)^3</f>
        <v>16472.650573375788</v>
      </c>
      <c r="U4782" s="36">
        <f>Inputs!$B$12*(1+$B4782)^4*$C4782+Inputs!$B$29*(1+$D4782)^4*Inputs!$B$19+Inputs!$B$30*(1+$E4782)^4*Inputs!$B$20+Inputs!$B$31*(1+$F4782)^4*Inputs!$B$21+Inputs!$B$22*(1+Inputs!$B$23)^4</f>
        <v>19324.017396182579</v>
      </c>
      <c r="V4782" s="35">
        <f>Inputs!$B$13/(Q4782*(1-$G4782))</f>
        <v>1.3506782508713022</v>
      </c>
      <c r="W4782" s="36">
        <f>Inputs!$B$13</f>
        <v>12660</v>
      </c>
      <c r="X4782" s="36">
        <f t="shared" si="743"/>
        <v>13250.194546167211</v>
      </c>
      <c r="Y4782" s="36">
        <f t="shared" si="744"/>
        <v>14023.766416289103</v>
      </c>
      <c r="Z4782" s="36">
        <f t="shared" si="745"/>
        <v>15014.435031783172</v>
      </c>
      <c r="AA4782" s="36">
        <f t="shared" si="746"/>
        <v>16256.031773094728</v>
      </c>
      <c r="AB4782" s="36">
        <f t="shared" si="747"/>
        <v>53544.152829300059</v>
      </c>
      <c r="AC4782" s="36">
        <f t="shared" si="748"/>
        <v>206522.70195093512</v>
      </c>
      <c r="AD4782" s="36">
        <f t="shared" si="749"/>
        <v>129052.14784872429</v>
      </c>
    </row>
    <row r="4783" spans="1:30" ht="14.25" customHeight="1" x14ac:dyDescent="0.25">
      <c r="A4783" s="16">
        <v>4767</v>
      </c>
      <c r="B4783" s="34">
        <v>0.216976590401563</v>
      </c>
      <c r="C4783" s="34">
        <v>5.7432404010003497E-2</v>
      </c>
      <c r="D4783" s="34">
        <v>2.5011976349061799E-2</v>
      </c>
      <c r="E4783" s="34">
        <v>5.3058650979613702E-2</v>
      </c>
      <c r="F4783" s="34">
        <v>3.17151873158876E-2</v>
      </c>
      <c r="G4783" s="34">
        <v>0.178863491418154</v>
      </c>
      <c r="H4783" s="35">
        <v>0.97874954752899601</v>
      </c>
      <c r="I4783" s="34">
        <v>9.3535510463920404E-2</v>
      </c>
      <c r="J4783" s="34">
        <v>2.7077604511890199E-2</v>
      </c>
      <c r="K4783" s="36">
        <f>Inputs!$B$12*(1+$B4783)^4</f>
        <v>131607.35093768267</v>
      </c>
      <c r="L4783" s="36">
        <f t="shared" si="740"/>
        <v>13511.228550446636</v>
      </c>
      <c r="M4783" s="36">
        <f t="shared" si="741"/>
        <v>183817.13577657781</v>
      </c>
      <c r="N4783" s="37">
        <f>M4783/Inputs!$B$6</f>
        <v>280.20904843990519</v>
      </c>
      <c r="O4783" s="38">
        <f>IF(N4783&gt;Inputs!$B$4,1,0)</f>
        <v>0</v>
      </c>
      <c r="P4783" s="34">
        <f t="shared" si="742"/>
        <v>6.6457905952030202E-2</v>
      </c>
      <c r="Q4783" s="36">
        <f>Inputs!$B$12*(1+$B4783)^0*$C4783+Inputs!$B$29*(1+$D4783)^0*Inputs!$B$19+Inputs!$B$30*(1+$E4783)^0*Inputs!$B$20+Inputs!$B$31*(1+$F4783)^0*Inputs!$B$21+Inputs!$B$22*(1+Inputs!$B$23)^0</f>
        <v>11467.988268027133</v>
      </c>
      <c r="R4783" s="36">
        <f>Inputs!$B$12*(1+$B4783)^1*$C4783+Inputs!$B$29*(1+$D4783)^1*Inputs!$B$19+Inputs!$B$30*(1+$E4783)^1*Inputs!$B$20+Inputs!$B$31*(1+$F4783)^1*Inputs!$B$21+Inputs!$B$22*(1+Inputs!$B$23)^1</f>
        <v>12505.509140286034</v>
      </c>
      <c r="S4783" s="36">
        <f>Inputs!$B$12*(1+$B4783)^2*$C4783+Inputs!$B$29*(1+$D4783)^2*Inputs!$B$19+Inputs!$B$30*(1+$E4783)^2*Inputs!$B$20+Inputs!$B$31*(1+$F4783)^2*Inputs!$B$21+Inputs!$B$22*(1+Inputs!$B$23)^2</f>
        <v>13716.861219204086</v>
      </c>
      <c r="T4783" s="36">
        <f>Inputs!$B$12*(1+$B4783)^3*$C4783+Inputs!$B$29*(1+$D4783)^3*Inputs!$B$19+Inputs!$B$30*(1+$E4783)^3*Inputs!$B$20+Inputs!$B$31*(1+$F4783)^3*Inputs!$B$21+Inputs!$B$22*(1+Inputs!$B$23)^3</f>
        <v>15137.753300604103</v>
      </c>
      <c r="U4783" s="36">
        <f>Inputs!$B$12*(1+$B4783)^4*$C4783+Inputs!$B$29*(1+$D4783)^4*Inputs!$B$19+Inputs!$B$30*(1+$E4783)^4*Inputs!$B$20+Inputs!$B$31*(1+$F4783)^4*Inputs!$B$21+Inputs!$B$22*(1+Inputs!$B$23)^4</f>
        <v>16811.555719918517</v>
      </c>
      <c r="V4783" s="35">
        <f>Inputs!$B$13/(Q4783*(1-$G4783))</f>
        <v>1.3444080490616994</v>
      </c>
      <c r="W4783" s="36">
        <f>Inputs!$B$13</f>
        <v>12660</v>
      </c>
      <c r="X4783" s="36">
        <f t="shared" si="743"/>
        <v>12866.651301736147</v>
      </c>
      <c r="Y4783" s="36">
        <f t="shared" si="744"/>
        <v>13083.344676316134</v>
      </c>
      <c r="Z4783" s="36">
        <f t="shared" si="745"/>
        <v>13302.313921420311</v>
      </c>
      <c r="AA4783" s="36">
        <f t="shared" si="746"/>
        <v>13511.228550446636</v>
      </c>
      <c r="AB4783" s="36">
        <f t="shared" si="747"/>
        <v>50284.63124648379</v>
      </c>
      <c r="AC4783" s="36">
        <f t="shared" si="748"/>
        <v>208810.07390786533</v>
      </c>
      <c r="AD4783" s="36">
        <f t="shared" si="749"/>
        <v>133532.50453009401</v>
      </c>
    </row>
    <row r="4784" spans="1:30" ht="14.25" customHeight="1" x14ac:dyDescent="0.25">
      <c r="A4784" s="16">
        <v>4768</v>
      </c>
      <c r="B4784" s="34">
        <v>0.29683609476068001</v>
      </c>
      <c r="C4784" s="34">
        <v>0.104212920177073</v>
      </c>
      <c r="D4784" s="34">
        <v>1.3603420068531E-2</v>
      </c>
      <c r="E4784" s="34">
        <v>7.6573354976341504E-2</v>
      </c>
      <c r="F4784" s="34">
        <v>3.6215253373604997E-2</v>
      </c>
      <c r="G4784" s="34">
        <v>0.18187584270015</v>
      </c>
      <c r="H4784" s="35">
        <v>0.98092741081946</v>
      </c>
      <c r="I4784" s="34">
        <v>9.0496282550683899E-2</v>
      </c>
      <c r="J4784" s="34">
        <v>2.80078565379271E-2</v>
      </c>
      <c r="K4784" s="36">
        <f>Inputs!$B$12*(1+$B4784)^4</f>
        <v>169703.81643418295</v>
      </c>
      <c r="L4784" s="36">
        <f t="shared" si="740"/>
        <v>21791.500129779815</v>
      </c>
      <c r="M4784" s="36">
        <f t="shared" si="741"/>
        <v>295941.04248918529</v>
      </c>
      <c r="N4784" s="37">
        <f>M4784/Inputs!$B$6</f>
        <v>451.12963794083123</v>
      </c>
      <c r="O4784" s="38">
        <f>IF(N4784&gt;Inputs!$B$4,1,0)</f>
        <v>1</v>
      </c>
      <c r="P4784" s="34">
        <f t="shared" si="742"/>
        <v>6.2488426012756795E-2</v>
      </c>
      <c r="Q4784" s="36">
        <f>Inputs!$B$12*(1+$B4784)^0*$C4784+Inputs!$B$29*(1+$D4784)^0*Inputs!$B$19+Inputs!$B$30*(1+$E4784)^0*Inputs!$B$20+Inputs!$B$31*(1+$F4784)^0*Inputs!$B$21+Inputs!$B$22*(1+Inputs!$B$23)^0</f>
        <v>14274.819238051303</v>
      </c>
      <c r="R4784" s="36">
        <f>Inputs!$B$12*(1+$B4784)^1*$C4784+Inputs!$B$29*(1+$D4784)^1*Inputs!$B$19+Inputs!$B$30*(1+$E4784)^1*Inputs!$B$20+Inputs!$B$31*(1+$F4784)^1*Inputs!$B$21+Inputs!$B$22*(1+Inputs!$B$23)^1</f>
        <v>16462.403210284589</v>
      </c>
      <c r="S4784" s="36">
        <f>Inputs!$B$12*(1+$B4784)^2*$C4784+Inputs!$B$29*(1+$D4784)^2*Inputs!$B$19+Inputs!$B$30*(1+$E4784)^2*Inputs!$B$20+Inputs!$B$31*(1+$F4784)^2*Inputs!$B$21+Inputs!$B$22*(1+Inputs!$B$23)^2</f>
        <v>19220.108134280075</v>
      </c>
      <c r="T4784" s="36">
        <f>Inputs!$B$12*(1+$B4784)^3*$C4784+Inputs!$B$29*(1+$D4784)^3*Inputs!$B$19+Inputs!$B$30*(1+$E4784)^3*Inputs!$B$20+Inputs!$B$31*(1+$F4784)^3*Inputs!$B$21+Inputs!$B$22*(1+Inputs!$B$23)^3</f>
        <v>22712.761268213486</v>
      </c>
      <c r="U4784" s="36">
        <f>Inputs!$B$12*(1+$B4784)^4*$C4784+Inputs!$B$29*(1+$D4784)^4*Inputs!$B$19+Inputs!$B$30*(1+$E4784)^4*Inputs!$B$20+Inputs!$B$31*(1+$F4784)^4*Inputs!$B$21+Inputs!$B$22*(1+Inputs!$B$23)^4</f>
        <v>27153.826646165238</v>
      </c>
      <c r="V4784" s="35">
        <f>Inputs!$B$13/(Q4784*(1-$G4784))</f>
        <v>1.0840364158866334</v>
      </c>
      <c r="W4784" s="36">
        <f>Inputs!$B$13</f>
        <v>12660</v>
      </c>
      <c r="X4784" s="36">
        <f t="shared" si="743"/>
        <v>14252.941063443874</v>
      </c>
      <c r="Y4784" s="36">
        <f t="shared" si="744"/>
        <v>16235.194498313165</v>
      </c>
      <c r="Z4784" s="36">
        <f t="shared" si="745"/>
        <v>18706.443755843527</v>
      </c>
      <c r="AA4784" s="36">
        <f t="shared" si="746"/>
        <v>21791.500129779815</v>
      </c>
      <c r="AB4784" s="36">
        <f t="shared" si="747"/>
        <v>63473.122811393732</v>
      </c>
      <c r="AC4784" s="36">
        <f t="shared" si="748"/>
        <v>358495.72102500475</v>
      </c>
      <c r="AD4784" s="36">
        <f t="shared" si="749"/>
        <v>232467.91967779153</v>
      </c>
    </row>
    <row r="4785" spans="1:30" ht="14.25" customHeight="1" x14ac:dyDescent="0.25">
      <c r="A4785" s="16">
        <v>4769</v>
      </c>
      <c r="B4785" s="34">
        <v>0.30202310766151202</v>
      </c>
      <c r="C4785" s="34">
        <v>8.8882008549495906E-2</v>
      </c>
      <c r="D4785" s="34">
        <v>2.3317873809666701E-2</v>
      </c>
      <c r="E4785" s="34">
        <v>1.9276440502223501E-2</v>
      </c>
      <c r="F4785" s="34">
        <v>2.4180696831060201E-2</v>
      </c>
      <c r="G4785" s="34">
        <v>0.22217679936385001</v>
      </c>
      <c r="H4785" s="35">
        <v>1.0172149354042299</v>
      </c>
      <c r="I4785" s="34">
        <v>9.0181044414876801E-2</v>
      </c>
      <c r="J4785" s="34">
        <v>2.2879274423474899E-2</v>
      </c>
      <c r="K4785" s="36">
        <f>Inputs!$B$12*(1+$B4785)^4</f>
        <v>172435.23695195452</v>
      </c>
      <c r="L4785" s="36">
        <f t="shared" si="740"/>
        <v>19013.014978810428</v>
      </c>
      <c r="M4785" s="36">
        <f t="shared" si="741"/>
        <v>246792.31315700419</v>
      </c>
      <c r="N4785" s="37">
        <f>M4785/Inputs!$B$6</f>
        <v>376.20779444665271</v>
      </c>
      <c r="O4785" s="38">
        <f>IF(N4785&gt;Inputs!$B$4,1,0)</f>
        <v>0</v>
      </c>
      <c r="P4785" s="34">
        <f t="shared" si="742"/>
        <v>6.7301769991401902E-2</v>
      </c>
      <c r="Q4785" s="36">
        <f>Inputs!$B$12*(1+$B4785)^0*$C4785+Inputs!$B$29*(1+$D4785)^0*Inputs!$B$19+Inputs!$B$30*(1+$E4785)^0*Inputs!$B$20+Inputs!$B$31*(1+$F4785)^0*Inputs!$B$21+Inputs!$B$22*(1+Inputs!$B$23)^0</f>
        <v>13354.964540396675</v>
      </c>
      <c r="R4785" s="36">
        <f>Inputs!$B$12*(1+$B4785)^1*$C4785+Inputs!$B$29*(1+$D4785)^1*Inputs!$B$19+Inputs!$B$30*(1+$E4785)^1*Inputs!$B$20+Inputs!$B$31*(1+$F4785)^1*Inputs!$B$21+Inputs!$B$22*(1+Inputs!$B$23)^1</f>
        <v>15131.066486939286</v>
      </c>
      <c r="S4785" s="36">
        <f>Inputs!$B$12*(1+$B4785)^2*$C4785+Inputs!$B$29*(1+$D4785)^2*Inputs!$B$19+Inputs!$B$30*(1+$E4785)^2*Inputs!$B$20+Inputs!$B$31*(1+$F4785)^2*Inputs!$B$21+Inputs!$B$22*(1+Inputs!$B$23)^2</f>
        <v>17396.921708086113</v>
      </c>
      <c r="T4785" s="36">
        <f>Inputs!$B$12*(1+$B4785)^3*$C4785+Inputs!$B$29*(1+$D4785)^3*Inputs!$B$19+Inputs!$B$30*(1+$E4785)^3*Inputs!$B$20+Inputs!$B$31*(1+$F4785)^3*Inputs!$B$21+Inputs!$B$22*(1+Inputs!$B$23)^3</f>
        <v>20299.513307131914</v>
      </c>
      <c r="U4785" s="36">
        <f>Inputs!$B$12*(1+$B4785)^4*$C4785+Inputs!$B$29*(1+$D4785)^4*Inputs!$B$19+Inputs!$B$30*(1+$E4785)^4*Inputs!$B$20+Inputs!$B$31*(1+$F4785)^4*Inputs!$B$21+Inputs!$B$22*(1+Inputs!$B$23)^4</f>
        <v>24030.199104978521</v>
      </c>
      <c r="V4785" s="35">
        <f>Inputs!$B$13/(Q4785*(1-$G4785))</f>
        <v>1.2187372167830446</v>
      </c>
      <c r="W4785" s="36">
        <f>Inputs!$B$13</f>
        <v>12660</v>
      </c>
      <c r="X4785" s="36">
        <f t="shared" si="743"/>
        <v>13750.7335276343</v>
      </c>
      <c r="Y4785" s="36">
        <f t="shared" si="744"/>
        <v>15128.149652630387</v>
      </c>
      <c r="Z4785" s="36">
        <f t="shared" si="745"/>
        <v>16856.727081281089</v>
      </c>
      <c r="AA4785" s="36">
        <f t="shared" si="746"/>
        <v>19013.014978810428</v>
      </c>
      <c r="AB4785" s="36">
        <f t="shared" si="747"/>
        <v>59139.209756755867</v>
      </c>
      <c r="AC4785" s="36">
        <f t="shared" si="748"/>
        <v>288967.42193575058</v>
      </c>
      <c r="AD4785" s="36">
        <f t="shared" si="749"/>
        <v>187653.10340024831</v>
      </c>
    </row>
    <row r="4786" spans="1:30" ht="14.25" customHeight="1" x14ac:dyDescent="0.25">
      <c r="A4786" s="16">
        <v>4770</v>
      </c>
      <c r="B4786" s="34">
        <v>0.51760466773487601</v>
      </c>
      <c r="C4786" s="34">
        <v>6.3919440980065703E-2</v>
      </c>
      <c r="D4786" s="34">
        <v>4.1347156628000502E-2</v>
      </c>
      <c r="E4786" s="34">
        <v>3.2678862687291303E-2</v>
      </c>
      <c r="F4786" s="34">
        <v>1.0531233309699101E-2</v>
      </c>
      <c r="G4786" s="34">
        <v>0.16421498563602099</v>
      </c>
      <c r="H4786" s="35">
        <v>1.0975124671416201</v>
      </c>
      <c r="I4786" s="34">
        <v>8.6528356294808803E-2</v>
      </c>
      <c r="J4786" s="34">
        <v>2.0691313352463301E-2</v>
      </c>
      <c r="K4786" s="36">
        <f>Inputs!$B$12*(1+$B4786)^4</f>
        <v>318262.78953386168</v>
      </c>
      <c r="L4786" s="36">
        <f t="shared" si="740"/>
        <v>26779.77576315288</v>
      </c>
      <c r="M4786" s="36">
        <f t="shared" si="741"/>
        <v>344211.68900164054</v>
      </c>
      <c r="N4786" s="37">
        <f>M4786/Inputs!$B$6</f>
        <v>524.71294055128135</v>
      </c>
      <c r="O4786" s="38">
        <f>IF(N4786&gt;Inputs!$B$4,1,0)</f>
        <v>1</v>
      </c>
      <c r="P4786" s="34">
        <f t="shared" si="742"/>
        <v>6.5837042942345506E-2</v>
      </c>
      <c r="Q4786" s="36">
        <f>Inputs!$B$12*(1+$B4786)^0*$C4786+Inputs!$B$29*(1+$D4786)^0*Inputs!$B$19+Inputs!$B$30*(1+$E4786)^0*Inputs!$B$20+Inputs!$B$31*(1+$F4786)^0*Inputs!$B$21+Inputs!$B$22*(1+Inputs!$B$23)^0</f>
        <v>11857.210486230862</v>
      </c>
      <c r="R4786" s="36">
        <f>Inputs!$B$12*(1+$B4786)^1*$C4786+Inputs!$B$29*(1+$D4786)^1*Inputs!$B$19+Inputs!$B$30*(1+$E4786)^1*Inputs!$B$20+Inputs!$B$31*(1+$F4786)^1*Inputs!$B$21+Inputs!$B$22*(1+Inputs!$B$23)^1</f>
        <v>14039.267783446368</v>
      </c>
      <c r="S4786" s="36">
        <f>Inputs!$B$12*(1+$B4786)^2*$C4786+Inputs!$B$29*(1+$D4786)^2*Inputs!$B$19+Inputs!$B$30*(1+$E4786)^2*Inputs!$B$20+Inputs!$B$31*(1+$F4786)^2*Inputs!$B$21+Inputs!$B$22*(1+Inputs!$B$23)^2</f>
        <v>17255.5730411039</v>
      </c>
      <c r="T4786" s="36">
        <f>Inputs!$B$12*(1+$B4786)^3*$C4786+Inputs!$B$29*(1+$D4786)^3*Inputs!$B$19+Inputs!$B$30*(1+$E4786)^3*Inputs!$B$20+Inputs!$B$31*(1+$F4786)^3*Inputs!$B$21+Inputs!$B$22*(1+Inputs!$B$23)^3</f>
        <v>22038.22748981302</v>
      </c>
      <c r="U4786" s="36">
        <f>Inputs!$B$12*(1+$B4786)^4*$C4786+Inputs!$B$29*(1+$D4786)^4*Inputs!$B$19+Inputs!$B$30*(1+$E4786)^4*Inputs!$B$20+Inputs!$B$31*(1+$F4786)^4*Inputs!$B$21+Inputs!$B$22*(1+Inputs!$B$23)^4</f>
        <v>29194.624511873786</v>
      </c>
      <c r="V4786" s="35">
        <f>Inputs!$B$13/(Q4786*(1-$G4786))</f>
        <v>1.2774873145616488</v>
      </c>
      <c r="W4786" s="36">
        <f>Inputs!$B$13</f>
        <v>12660</v>
      </c>
      <c r="X4786" s="36">
        <f t="shared" si="743"/>
        <v>14461.845299481118</v>
      </c>
      <c r="Y4786" s="36">
        <f t="shared" si="744"/>
        <v>17126.063293263833</v>
      </c>
      <c r="Z4786" s="36">
        <f t="shared" si="745"/>
        <v>21044.07298120602</v>
      </c>
      <c r="AA4786" s="36">
        <f t="shared" si="746"/>
        <v>26779.77576315288</v>
      </c>
      <c r="AB4786" s="36">
        <f t="shared" si="747"/>
        <v>70038.039318468669</v>
      </c>
      <c r="AC4786" s="36">
        <f t="shared" si="748"/>
        <v>415174.85101683071</v>
      </c>
      <c r="AD4786" s="36">
        <f t="shared" si="749"/>
        <v>274173.64968317188</v>
      </c>
    </row>
    <row r="4787" spans="1:30" ht="14.25" customHeight="1" x14ac:dyDescent="0.25">
      <c r="A4787" s="16">
        <v>4771</v>
      </c>
      <c r="B4787" s="34">
        <v>0.24137375282569601</v>
      </c>
      <c r="C4787" s="34">
        <v>7.4943644712576196E-2</v>
      </c>
      <c r="D4787" s="34">
        <v>2.9803744050613101E-2</v>
      </c>
      <c r="E4787" s="34">
        <v>4.6439220740185097E-2</v>
      </c>
      <c r="F4787" s="34">
        <v>1.3905157335619299E-2</v>
      </c>
      <c r="G4787" s="34">
        <v>0.166369566426702</v>
      </c>
      <c r="H4787" s="35">
        <v>1.0363632239753</v>
      </c>
      <c r="I4787" s="34">
        <v>0.10715107592692601</v>
      </c>
      <c r="J4787" s="34">
        <v>2.1630774191716499E-2</v>
      </c>
      <c r="K4787" s="36">
        <f>Inputs!$B$12*(1+$B4787)^4</f>
        <v>142482.48622894607</v>
      </c>
      <c r="L4787" s="36">
        <f t="shared" si="740"/>
        <v>16915.015177673762</v>
      </c>
      <c r="M4787" s="36">
        <f t="shared" si="741"/>
        <v>175028.89025375317</v>
      </c>
      <c r="N4787" s="37">
        <f>M4787/Inputs!$B$6</f>
        <v>266.81233270389203</v>
      </c>
      <c r="O4787" s="38">
        <f>IF(N4787&gt;Inputs!$B$4,1,0)</f>
        <v>0</v>
      </c>
      <c r="P4787" s="34">
        <f t="shared" si="742"/>
        <v>8.5520301735209511E-2</v>
      </c>
      <c r="Q4787" s="36">
        <f>Inputs!$B$12*(1+$B4787)^0*$C4787+Inputs!$B$29*(1+$D4787)^0*Inputs!$B$19+Inputs!$B$30*(1+$E4787)^0*Inputs!$B$20+Inputs!$B$31*(1+$F4787)^0*Inputs!$B$21+Inputs!$B$22*(1+Inputs!$B$23)^0</f>
        <v>12518.662710181492</v>
      </c>
      <c r="R4787" s="36">
        <f>Inputs!$B$12*(1+$B4787)^1*$C4787+Inputs!$B$29*(1+$D4787)^1*Inputs!$B$19+Inputs!$B$30*(1+$E4787)^1*Inputs!$B$20+Inputs!$B$31*(1+$F4787)^1*Inputs!$B$21+Inputs!$B$22*(1+Inputs!$B$23)^1</f>
        <v>13812.675139034372</v>
      </c>
      <c r="S4787" s="36">
        <f>Inputs!$B$12*(1+$B4787)^2*$C4787+Inputs!$B$29*(1+$D4787)^2*Inputs!$B$19+Inputs!$B$30*(1+$E4787)^2*Inputs!$B$20+Inputs!$B$31*(1+$F4787)^2*Inputs!$B$21+Inputs!$B$22*(1+Inputs!$B$23)^2</f>
        <v>15375.812907272502</v>
      </c>
      <c r="T4787" s="36">
        <f>Inputs!$B$12*(1+$B4787)^3*$C4787+Inputs!$B$29*(1+$D4787)^3*Inputs!$B$19+Inputs!$B$30*(1+$E4787)^3*Inputs!$B$20+Inputs!$B$31*(1+$F4787)^3*Inputs!$B$21+Inputs!$B$22*(1+Inputs!$B$23)^3</f>
        <v>17271.599595288062</v>
      </c>
      <c r="U4787" s="36">
        <f>Inputs!$B$12*(1+$B4787)^4*$C4787+Inputs!$B$29*(1+$D4787)^4*Inputs!$B$19+Inputs!$B$30*(1+$E4787)^4*Inputs!$B$20+Inputs!$B$31*(1+$F4787)^4*Inputs!$B$21+Inputs!$B$22*(1+Inputs!$B$23)^4</f>
        <v>19578.834589646438</v>
      </c>
      <c r="V4787" s="35">
        <f>Inputs!$B$13/(Q4787*(1-$G4787))</f>
        <v>1.2131156518620037</v>
      </c>
      <c r="W4787" s="36">
        <f>Inputs!$B$13</f>
        <v>12660</v>
      </c>
      <c r="X4787" s="36">
        <f t="shared" si="743"/>
        <v>13459.810684224323</v>
      </c>
      <c r="Y4787" s="36">
        <f t="shared" si="744"/>
        <v>14416.623959518798</v>
      </c>
      <c r="Z4787" s="36">
        <f t="shared" si="745"/>
        <v>15557.919679085846</v>
      </c>
      <c r="AA4787" s="36">
        <f t="shared" si="746"/>
        <v>16915.015177673762</v>
      </c>
      <c r="AB4787" s="36">
        <f t="shared" si="747"/>
        <v>53560.660648390854</v>
      </c>
      <c r="AC4787" s="36">
        <f t="shared" si="748"/>
        <v>202067.80964053562</v>
      </c>
      <c r="AD4787" s="36">
        <f t="shared" si="749"/>
        <v>121468.22960536231</v>
      </c>
    </row>
    <row r="4788" spans="1:30" ht="14.25" customHeight="1" x14ac:dyDescent="0.25">
      <c r="A4788" s="16">
        <v>4772</v>
      </c>
      <c r="B4788" s="34">
        <v>0.312891461658235</v>
      </c>
      <c r="C4788" s="34">
        <v>6.8578899306029006E-2</v>
      </c>
      <c r="D4788" s="34">
        <v>1.7573588022651899E-2</v>
      </c>
      <c r="E4788" s="34">
        <v>3.9528094282954597E-2</v>
      </c>
      <c r="F4788" s="34">
        <v>1.2510685171359601E-2</v>
      </c>
      <c r="G4788" s="34">
        <v>0.18247612563412299</v>
      </c>
      <c r="H4788" s="35">
        <v>1.1205047591297099</v>
      </c>
      <c r="I4788" s="34">
        <v>9.8627020545137306E-2</v>
      </c>
      <c r="J4788" s="34">
        <v>2.3856920971924201E-2</v>
      </c>
      <c r="K4788" s="36">
        <f>Inputs!$B$12*(1+$B4788)^4</f>
        <v>178265.1898626092</v>
      </c>
      <c r="L4788" s="36">
        <f t="shared" si="740"/>
        <v>19097.461350159156</v>
      </c>
      <c r="M4788" s="36">
        <f t="shared" si="741"/>
        <v>221167.93195354816</v>
      </c>
      <c r="N4788" s="37">
        <f>M4788/Inputs!$B$6</f>
        <v>337.14623773406731</v>
      </c>
      <c r="O4788" s="38">
        <f>IF(N4788&gt;Inputs!$B$4,1,0)</f>
        <v>0</v>
      </c>
      <c r="P4788" s="34">
        <f t="shared" si="742"/>
        <v>7.4770099573213109E-2</v>
      </c>
      <c r="Q4788" s="36">
        <f>Inputs!$B$12*(1+$B4788)^0*$C4788+Inputs!$B$29*(1+$D4788)^0*Inputs!$B$19+Inputs!$B$30*(1+$E4788)^0*Inputs!$B$20+Inputs!$B$31*(1+$F4788)^0*Inputs!$B$21+Inputs!$B$22*(1+Inputs!$B$23)^0</f>
        <v>12136.777985788663</v>
      </c>
      <c r="R4788" s="36">
        <f>Inputs!$B$12*(1+$B4788)^1*$C4788+Inputs!$B$29*(1+$D4788)^1*Inputs!$B$19+Inputs!$B$30*(1+$E4788)^1*Inputs!$B$20+Inputs!$B$31*(1+$F4788)^1*Inputs!$B$21+Inputs!$B$22*(1+Inputs!$B$23)^1</f>
        <v>13568.902601666652</v>
      </c>
      <c r="S4788" s="36">
        <f>Inputs!$B$12*(1+$B4788)^2*$C4788+Inputs!$B$29*(1+$D4788)^2*Inputs!$B$19+Inputs!$B$30*(1+$E4788)^2*Inputs!$B$20+Inputs!$B$31*(1+$F4788)^2*Inputs!$B$21+Inputs!$B$22*(1+Inputs!$B$23)^2</f>
        <v>15407.441472361348</v>
      </c>
      <c r="T4788" s="36">
        <f>Inputs!$B$12*(1+$B4788)^3*$C4788+Inputs!$B$29*(1+$D4788)^3*Inputs!$B$19+Inputs!$B$30*(1+$E4788)^3*Inputs!$B$20+Inputs!$B$31*(1+$F4788)^3*Inputs!$B$21+Inputs!$B$22*(1+Inputs!$B$23)^3</f>
        <v>17778.558487737042</v>
      </c>
      <c r="U4788" s="36">
        <f>Inputs!$B$12*(1+$B4788)^4*$C4788+Inputs!$B$29*(1+$D4788)^4*Inputs!$B$19+Inputs!$B$30*(1+$E4788)^4*Inputs!$B$20+Inputs!$B$31*(1+$F4788)^4*Inputs!$B$21+Inputs!$B$22*(1+Inputs!$B$23)^4</f>
        <v>20847.860385066022</v>
      </c>
      <c r="V4788" s="35">
        <f>Inputs!$B$13/(Q4788*(1-$G4788))</f>
        <v>1.2759388283714248</v>
      </c>
      <c r="W4788" s="36">
        <f>Inputs!$B$13</f>
        <v>12660</v>
      </c>
      <c r="X4788" s="36">
        <f t="shared" si="743"/>
        <v>13722.810441239342</v>
      </c>
      <c r="Y4788" s="36">
        <f t="shared" si="744"/>
        <v>15092.743296636245</v>
      </c>
      <c r="Z4788" s="36">
        <f t="shared" si="745"/>
        <v>16850.644985649309</v>
      </c>
      <c r="AA4788" s="36">
        <f t="shared" si="746"/>
        <v>19097.461350159156</v>
      </c>
      <c r="AB4788" s="36">
        <f t="shared" si="747"/>
        <v>57774.133130786577</v>
      </c>
      <c r="AC4788" s="36">
        <f t="shared" si="748"/>
        <v>261509.18733508411</v>
      </c>
      <c r="AD4788" s="36">
        <f t="shared" si="749"/>
        <v>163393.7988227616</v>
      </c>
    </row>
    <row r="4789" spans="1:30" ht="14.25" customHeight="1" x14ac:dyDescent="0.25">
      <c r="A4789" s="16">
        <v>4773</v>
      </c>
      <c r="B4789" s="34">
        <v>0.261106560954532</v>
      </c>
      <c r="C4789" s="34">
        <v>9.8470573773551104E-2</v>
      </c>
      <c r="D4789" s="34">
        <v>2.3722105105658101E-2</v>
      </c>
      <c r="E4789" s="34">
        <v>4.8143405366087903E-2</v>
      </c>
      <c r="F4789" s="34">
        <v>-1.9196204845171E-3</v>
      </c>
      <c r="G4789" s="34">
        <v>0.170154026179486</v>
      </c>
      <c r="H4789" s="35">
        <v>1.1521658313676</v>
      </c>
      <c r="I4789" s="34">
        <v>9.39615444986594E-2</v>
      </c>
      <c r="J4789" s="34">
        <v>2.6419502377579101E-2</v>
      </c>
      <c r="K4789" s="36">
        <f>Inputs!$B$12*(1+$B4789)^4</f>
        <v>151760.37495683553</v>
      </c>
      <c r="L4789" s="36">
        <f t="shared" si="740"/>
        <v>22455.96476872958</v>
      </c>
      <c r="M4789" s="36">
        <f t="shared" si="741"/>
        <v>281645.38772673736</v>
      </c>
      <c r="N4789" s="37">
        <f>M4789/Inputs!$B$6</f>
        <v>429.33748129075815</v>
      </c>
      <c r="O4789" s="38">
        <f>IF(N4789&gt;Inputs!$B$4,1,0)</f>
        <v>1</v>
      </c>
      <c r="P4789" s="34">
        <f t="shared" si="742"/>
        <v>6.7542042121080295E-2</v>
      </c>
      <c r="Q4789" s="36">
        <f>Inputs!$B$12*(1+$B4789)^0*$C4789+Inputs!$B$29*(1+$D4789)^0*Inputs!$B$19+Inputs!$B$30*(1+$E4789)^0*Inputs!$B$20+Inputs!$B$31*(1+$F4789)^0*Inputs!$B$21+Inputs!$B$22*(1+Inputs!$B$23)^0</f>
        <v>13930.278453839986</v>
      </c>
      <c r="R4789" s="36">
        <f>Inputs!$B$12*(1+$B4789)^1*$C4789+Inputs!$B$29*(1+$D4789)^1*Inputs!$B$19+Inputs!$B$30*(1+$E4789)^1*Inputs!$B$20+Inputs!$B$31*(1+$F4789)^1*Inputs!$B$21+Inputs!$B$22*(1+Inputs!$B$23)^1</f>
        <v>15594.403801489469</v>
      </c>
      <c r="S4789" s="36">
        <f>Inputs!$B$12*(1+$B4789)^2*$C4789+Inputs!$B$29*(1+$D4789)^2*Inputs!$B$19+Inputs!$B$30*(1+$E4789)^2*Inputs!$B$20+Inputs!$B$31*(1+$F4789)^2*Inputs!$B$21+Inputs!$B$22*(1+Inputs!$B$23)^2</f>
        <v>17666.954061985187</v>
      </c>
      <c r="T4789" s="36">
        <f>Inputs!$B$12*(1+$B4789)^3*$C4789+Inputs!$B$29*(1+$D4789)^3*Inputs!$B$19+Inputs!$B$30*(1+$E4789)^3*Inputs!$B$20+Inputs!$B$31*(1+$F4789)^3*Inputs!$B$21+Inputs!$B$22*(1+Inputs!$B$23)^3</f>
        <v>20253.365905711675</v>
      </c>
      <c r="U4789" s="36">
        <f>Inputs!$B$12*(1+$B4789)^4*$C4789+Inputs!$B$29*(1+$D4789)^4*Inputs!$B$19+Inputs!$B$30*(1+$E4789)^4*Inputs!$B$20+Inputs!$B$31*(1+$F4789)^4*Inputs!$B$21+Inputs!$B$22*(1+Inputs!$B$23)^4</f>
        <v>23486.550461503724</v>
      </c>
      <c r="V4789" s="35">
        <f>Inputs!$B$13/(Q4789*(1-$G4789))</f>
        <v>1.0951570840567018</v>
      </c>
      <c r="W4789" s="36">
        <f>Inputs!$B$13</f>
        <v>12660</v>
      </c>
      <c r="X4789" s="36">
        <f t="shared" si="743"/>
        <v>14356.813463921348</v>
      </c>
      <c r="Y4789" s="36">
        <f t="shared" si="744"/>
        <v>16473.832866626548</v>
      </c>
      <c r="Z4789" s="36">
        <f t="shared" si="745"/>
        <v>19125.112795048364</v>
      </c>
      <c r="AA4789" s="36">
        <f t="shared" si="746"/>
        <v>22455.96476872958</v>
      </c>
      <c r="AB4789" s="36">
        <f t="shared" si="747"/>
        <v>63838.230090854282</v>
      </c>
      <c r="AC4789" s="36">
        <f t="shared" si="748"/>
        <v>341257.67387974862</v>
      </c>
      <c r="AD4789" s="36">
        <f t="shared" si="749"/>
        <v>217807.15763588308</v>
      </c>
    </row>
    <row r="4790" spans="1:30" ht="14.25" customHeight="1" x14ac:dyDescent="0.25">
      <c r="A4790" s="16">
        <v>4774</v>
      </c>
      <c r="B4790" s="34">
        <v>0.41905723276261803</v>
      </c>
      <c r="C4790" s="34">
        <v>4.8570054165382903E-2</v>
      </c>
      <c r="D4790" s="34">
        <v>5.08592288844152E-2</v>
      </c>
      <c r="E4790" s="34">
        <v>4.5969603775280601E-2</v>
      </c>
      <c r="F4790" s="34">
        <v>2.52223566336864E-2</v>
      </c>
      <c r="G4790" s="34">
        <v>0.19449395322716401</v>
      </c>
      <c r="H4790" s="35">
        <v>0.95825724599510598</v>
      </c>
      <c r="I4790" s="34">
        <v>9.7436341055250605E-2</v>
      </c>
      <c r="J4790" s="34">
        <v>2.11273192944633E-2</v>
      </c>
      <c r="K4790" s="36">
        <f>Inputs!$B$12*(1+$B4790)^4</f>
        <v>243304.92311703638</v>
      </c>
      <c r="L4790" s="36">
        <f t="shared" si="740"/>
        <v>16396.312507420003</v>
      </c>
      <c r="M4790" s="36">
        <f t="shared" si="741"/>
        <v>191702.12899365468</v>
      </c>
      <c r="N4790" s="37">
        <f>M4790/Inputs!$B$6</f>
        <v>292.22885517325409</v>
      </c>
      <c r="O4790" s="38">
        <f>IF(N4790&gt;Inputs!$B$4,1,0)</f>
        <v>0</v>
      </c>
      <c r="P4790" s="34">
        <f t="shared" si="742"/>
        <v>7.6309021760787299E-2</v>
      </c>
      <c r="Q4790" s="36">
        <f>Inputs!$B$12*(1+$B4790)^0*$C4790+Inputs!$B$29*(1+$D4790)^0*Inputs!$B$19+Inputs!$B$30*(1+$E4790)^0*Inputs!$B$20+Inputs!$B$31*(1+$F4790)^0*Inputs!$B$21+Inputs!$B$22*(1+Inputs!$B$23)^0</f>
        <v>10936.247277349896</v>
      </c>
      <c r="R4790" s="36">
        <f>Inputs!$B$12*(1+$B4790)^1*$C4790+Inputs!$B$29*(1+$D4790)^1*Inputs!$B$19+Inputs!$B$30*(1+$E4790)^1*Inputs!$B$20+Inputs!$B$31*(1+$F4790)^1*Inputs!$B$21+Inputs!$B$22*(1+Inputs!$B$23)^1</f>
        <v>12485.464771849009</v>
      </c>
      <c r="S4790" s="36">
        <f>Inputs!$B$12*(1+$B4790)^2*$C4790+Inputs!$B$29*(1+$D4790)^2*Inputs!$B$19+Inputs!$B$30*(1+$E4790)^2*Inputs!$B$20+Inputs!$B$31*(1+$F4790)^2*Inputs!$B$21+Inputs!$B$22*(1+Inputs!$B$23)^2</f>
        <v>14561.081163319461</v>
      </c>
      <c r="T4790" s="36">
        <f>Inputs!$B$12*(1+$B4790)^3*$C4790+Inputs!$B$29*(1+$D4790)^3*Inputs!$B$19+Inputs!$B$30*(1+$E4790)^3*Inputs!$B$20+Inputs!$B$31*(1+$F4790)^3*Inputs!$B$21+Inputs!$B$22*(1+Inputs!$B$23)^3</f>
        <v>17378.241420581544</v>
      </c>
      <c r="U4790" s="36">
        <f>Inputs!$B$12*(1+$B4790)^4*$C4790+Inputs!$B$29*(1+$D4790)^4*Inputs!$B$19+Inputs!$B$30*(1+$E4790)^4*Inputs!$B$20+Inputs!$B$31*(1+$F4790)^4*Inputs!$B$21+Inputs!$B$22*(1+Inputs!$B$23)^4</f>
        <v>21241.993439014139</v>
      </c>
      <c r="V4790" s="35">
        <f>Inputs!$B$13/(Q4790*(1-$G4790))</f>
        <v>1.4371317339226339</v>
      </c>
      <c r="W4790" s="36">
        <f>Inputs!$B$13</f>
        <v>12660</v>
      </c>
      <c r="X4790" s="36">
        <f t="shared" si="743"/>
        <v>13249.378292215371</v>
      </c>
      <c r="Y4790" s="36">
        <f t="shared" si="744"/>
        <v>14047.805292511161</v>
      </c>
      <c r="Z4790" s="36">
        <f t="shared" si="745"/>
        <v>15089.806466407992</v>
      </c>
      <c r="AA4790" s="36">
        <f t="shared" si="746"/>
        <v>16396.312507420003</v>
      </c>
      <c r="AB4790" s="36">
        <f t="shared" si="747"/>
        <v>53869.033805309627</v>
      </c>
      <c r="AC4790" s="36">
        <f t="shared" si="748"/>
        <v>219406.85715381039</v>
      </c>
      <c r="AD4790" s="36">
        <f t="shared" si="749"/>
        <v>137833.09518834506</v>
      </c>
    </row>
    <row r="4791" spans="1:30" ht="14.25" customHeight="1" x14ac:dyDescent="0.25">
      <c r="A4791" s="16">
        <v>4775</v>
      </c>
      <c r="B4791" s="34">
        <v>0.23636978371893999</v>
      </c>
      <c r="C4791" s="34">
        <v>7.7696399315725001E-2</v>
      </c>
      <c r="D4791" s="34">
        <v>2.7884107993219501E-2</v>
      </c>
      <c r="E4791" s="34">
        <v>5.5635487078922102E-2</v>
      </c>
      <c r="F4791" s="34">
        <v>1.7947480991745399E-2</v>
      </c>
      <c r="G4791" s="34">
        <v>0.17942152405226</v>
      </c>
      <c r="H4791" s="35">
        <v>1.0859255917111399</v>
      </c>
      <c r="I4791" s="34">
        <v>9.8048126976254896E-2</v>
      </c>
      <c r="J4791" s="34">
        <v>2.8539623377133699E-2</v>
      </c>
      <c r="K4791" s="36">
        <f>Inputs!$B$12*(1+$B4791)^4</f>
        <v>140198.9563339373</v>
      </c>
      <c r="L4791" s="36">
        <f t="shared" si="740"/>
        <v>17776.989317032934</v>
      </c>
      <c r="M4791" s="36">
        <f t="shared" si="741"/>
        <v>221030.32037349691</v>
      </c>
      <c r="N4791" s="37">
        <f>M4791/Inputs!$B$6</f>
        <v>336.9364639839892</v>
      </c>
      <c r="O4791" s="38">
        <f>IF(N4791&gt;Inputs!$B$4,1,0)</f>
        <v>0</v>
      </c>
      <c r="P4791" s="34">
        <f t="shared" si="742"/>
        <v>6.9508503599121196E-2</v>
      </c>
      <c r="Q4791" s="36">
        <f>Inputs!$B$12*(1+$B4791)^0*$C4791+Inputs!$B$29*(1+$D4791)^0*Inputs!$B$19+Inputs!$B$30*(1+$E4791)^0*Inputs!$B$20+Inputs!$B$31*(1+$F4791)^0*Inputs!$B$21+Inputs!$B$22*(1+Inputs!$B$23)^0</f>
        <v>12683.827986370423</v>
      </c>
      <c r="R4791" s="36">
        <f>Inputs!$B$12*(1+$B4791)^1*$C4791+Inputs!$B$29*(1+$D4791)^1*Inputs!$B$19+Inputs!$B$30*(1+$E4791)^1*Inputs!$B$20+Inputs!$B$31*(1+$F4791)^1*Inputs!$B$21+Inputs!$B$22*(1+Inputs!$B$23)^1</f>
        <v>14029.375204871474</v>
      </c>
      <c r="S4791" s="36">
        <f>Inputs!$B$12*(1+$B4791)^2*$C4791+Inputs!$B$29*(1+$D4791)^2*Inputs!$B$19+Inputs!$B$30*(1+$E4791)^2*Inputs!$B$20+Inputs!$B$31*(1+$F4791)^2*Inputs!$B$21+Inputs!$B$22*(1+Inputs!$B$23)^2</f>
        <v>15645.098191198107</v>
      </c>
      <c r="T4791" s="36">
        <f>Inputs!$B$12*(1+$B4791)^3*$C4791+Inputs!$B$29*(1+$D4791)^3*Inputs!$B$19+Inputs!$B$30*(1+$E4791)^3*Inputs!$B$20+Inputs!$B$31*(1+$F4791)^3*Inputs!$B$21+Inputs!$B$22*(1+Inputs!$B$23)^3</f>
        <v>17593.028921220517</v>
      </c>
      <c r="U4791" s="36">
        <f>Inputs!$B$12*(1+$B4791)^4*$C4791+Inputs!$B$29*(1+$D4791)^4*Inputs!$B$19+Inputs!$B$30*(1+$E4791)^4*Inputs!$B$20+Inputs!$B$31*(1+$F4791)^4*Inputs!$B$21+Inputs!$B$22*(1+Inputs!$B$23)^4</f>
        <v>19949.77593056886</v>
      </c>
      <c r="V4791" s="35">
        <f>Inputs!$B$13/(Q4791*(1-$G4791))</f>
        <v>1.2163631117042868</v>
      </c>
      <c r="W4791" s="36">
        <f>Inputs!$B$13</f>
        <v>12660</v>
      </c>
      <c r="X4791" s="36">
        <f t="shared" si="743"/>
        <v>13627.613645076326</v>
      </c>
      <c r="Y4791" s="36">
        <f t="shared" si="744"/>
        <v>14778.426676757741</v>
      </c>
      <c r="Z4791" s="36">
        <f t="shared" si="745"/>
        <v>16147.68633904231</v>
      </c>
      <c r="AA4791" s="36">
        <f t="shared" si="746"/>
        <v>17776.989317032934</v>
      </c>
      <c r="AB4791" s="36">
        <f t="shared" si="747"/>
        <v>56238.96635221145</v>
      </c>
      <c r="AC4791" s="36">
        <f t="shared" si="748"/>
        <v>263051.8130899822</v>
      </c>
      <c r="AD4791" s="36">
        <f t="shared" si="749"/>
        <v>164791.35402128546</v>
      </c>
    </row>
    <row r="4792" spans="1:30" ht="14.25" customHeight="1" x14ac:dyDescent="0.25">
      <c r="A4792" s="16">
        <v>4776</v>
      </c>
      <c r="B4792" s="34">
        <v>0.37425120639628801</v>
      </c>
      <c r="C4792" s="34">
        <v>9.0303024235046797E-2</v>
      </c>
      <c r="D4792" s="34">
        <v>2.8193592510550501E-2</v>
      </c>
      <c r="E4792" s="34">
        <v>2.2202300287059301E-2</v>
      </c>
      <c r="F4792" s="34">
        <v>1.6695567466325799E-2</v>
      </c>
      <c r="G4792" s="34">
        <v>0.20519737631308199</v>
      </c>
      <c r="H4792" s="35">
        <v>0.96194323937442305</v>
      </c>
      <c r="I4792" s="34">
        <v>9.1762561637630399E-2</v>
      </c>
      <c r="J4792" s="34">
        <v>2.2055117465693198E-2</v>
      </c>
      <c r="K4792" s="36">
        <f>Inputs!$B$12*(1+$B4792)^4</f>
        <v>214000.97791055273</v>
      </c>
      <c r="L4792" s="36">
        <f t="shared" si="740"/>
        <v>21396.722155480351</v>
      </c>
      <c r="M4792" s="36">
        <f t="shared" si="741"/>
        <v>264429.96578544198</v>
      </c>
      <c r="N4792" s="37">
        <f>M4792/Inputs!$B$6</f>
        <v>403.0944600387835</v>
      </c>
      <c r="O4792" s="38">
        <f>IF(N4792&gt;Inputs!$B$4,1,0)</f>
        <v>1</v>
      </c>
      <c r="P4792" s="34">
        <f t="shared" si="742"/>
        <v>6.9707444171937194E-2</v>
      </c>
      <c r="Q4792" s="36">
        <f>Inputs!$B$12*(1+$B4792)^0*$C4792+Inputs!$B$29*(1+$D4792)^0*Inputs!$B$19+Inputs!$B$30*(1+$E4792)^0*Inputs!$B$20+Inputs!$B$31*(1+$F4792)^0*Inputs!$B$21+Inputs!$B$22*(1+Inputs!$B$23)^0</f>
        <v>13440.225481529731</v>
      </c>
      <c r="R4792" s="36">
        <f>Inputs!$B$12*(1+$B4792)^1*$C4792+Inputs!$B$29*(1+$D4792)^1*Inputs!$B$19+Inputs!$B$30*(1+$E4792)^1*Inputs!$B$20+Inputs!$B$31*(1+$F4792)^1*Inputs!$B$21+Inputs!$B$22*(1+Inputs!$B$23)^1</f>
        <v>15623.072249161854</v>
      </c>
      <c r="S4792" s="36">
        <f>Inputs!$B$12*(1+$B4792)^2*$C4792+Inputs!$B$29*(1+$D4792)^2*Inputs!$B$19+Inputs!$B$30*(1+$E4792)^2*Inputs!$B$20+Inputs!$B$31*(1+$F4792)^2*Inputs!$B$21+Inputs!$B$22*(1+Inputs!$B$23)^2</f>
        <v>18567.858531060614</v>
      </c>
      <c r="T4792" s="36">
        <f>Inputs!$B$12*(1+$B4792)^3*$C4792+Inputs!$B$29*(1+$D4792)^3*Inputs!$B$19+Inputs!$B$30*(1+$E4792)^3*Inputs!$B$20+Inputs!$B$31*(1+$F4792)^3*Inputs!$B$21+Inputs!$B$22*(1+Inputs!$B$23)^3</f>
        <v>22558.660870328313</v>
      </c>
      <c r="U4792" s="36">
        <f>Inputs!$B$12*(1+$B4792)^4*$C4792+Inputs!$B$29*(1+$D4792)^4*Inputs!$B$19+Inputs!$B$30*(1+$E4792)^4*Inputs!$B$20+Inputs!$B$31*(1+$F4792)^4*Inputs!$B$21+Inputs!$B$22*(1+Inputs!$B$23)^4</f>
        <v>27985.850412113785</v>
      </c>
      <c r="V4792" s="35">
        <f>Inputs!$B$13/(Q4792*(1-$G4792))</f>
        <v>1.1851350947606702</v>
      </c>
      <c r="W4792" s="36">
        <f>Inputs!$B$13</f>
        <v>12660</v>
      </c>
      <c r="X4792" s="36">
        <f t="shared" si="743"/>
        <v>14023.271442463951</v>
      </c>
      <c r="Y4792" s="36">
        <f t="shared" si="744"/>
        <v>15843.057722545425</v>
      </c>
      <c r="Z4792" s="36">
        <f t="shared" si="745"/>
        <v>18247.7769936697</v>
      </c>
      <c r="AA4792" s="36">
        <f t="shared" si="746"/>
        <v>21396.722155480351</v>
      </c>
      <c r="AB4792" s="36">
        <f t="shared" si="747"/>
        <v>62173.964366770088</v>
      </c>
      <c r="AC4792" s="36">
        <f t="shared" si="748"/>
        <v>313720.14331869793</v>
      </c>
      <c r="AD4792" s="36">
        <f t="shared" si="749"/>
        <v>202256.00141867189</v>
      </c>
    </row>
    <row r="4793" spans="1:30" ht="14.25" customHeight="1" x14ac:dyDescent="0.25">
      <c r="A4793" s="16">
        <v>4777</v>
      </c>
      <c r="B4793" s="34">
        <v>0.53030904890777597</v>
      </c>
      <c r="C4793" s="34">
        <v>5.0542211616057597E-2</v>
      </c>
      <c r="D4793" s="34">
        <v>1.65989542947616E-2</v>
      </c>
      <c r="E4793" s="34">
        <v>4.0423807608609599E-2</v>
      </c>
      <c r="F4793" s="34">
        <v>1.51035688933603E-3</v>
      </c>
      <c r="G4793" s="34">
        <v>0.198289468581126</v>
      </c>
      <c r="H4793" s="35">
        <v>0.95681344250802902</v>
      </c>
      <c r="I4793" s="34">
        <v>9.3498061272336702E-2</v>
      </c>
      <c r="J4793" s="34">
        <v>2.8828539490781201E-2</v>
      </c>
      <c r="K4793" s="36">
        <f>Inputs!$B$12*(1+$B4793)^4</f>
        <v>329054.50089083478</v>
      </c>
      <c r="L4793" s="36">
        <f t="shared" si="740"/>
        <v>19213.676642112958</v>
      </c>
      <c r="M4793" s="36">
        <f t="shared" si="741"/>
        <v>253341.74193394757</v>
      </c>
      <c r="N4793" s="37">
        <f>M4793/Inputs!$B$6</f>
        <v>386.19167977735913</v>
      </c>
      <c r="O4793" s="38">
        <f>IF(N4793&gt;Inputs!$B$4,1,0)</f>
        <v>0</v>
      </c>
      <c r="P4793" s="34">
        <f t="shared" si="742"/>
        <v>6.4669521781555495E-2</v>
      </c>
      <c r="Q4793" s="36">
        <f>Inputs!$B$12*(1+$B4793)^0*$C4793+Inputs!$B$29*(1+$D4793)^0*Inputs!$B$19+Inputs!$B$30*(1+$E4793)^0*Inputs!$B$20+Inputs!$B$31*(1+$F4793)^0*Inputs!$B$21+Inputs!$B$22*(1+Inputs!$B$23)^0</f>
        <v>11054.576724390376</v>
      </c>
      <c r="R4793" s="36">
        <f>Inputs!$B$12*(1+$B4793)^1*$C4793+Inputs!$B$29*(1+$D4793)^1*Inputs!$B$19+Inputs!$B$30*(1+$E4793)^1*Inputs!$B$20+Inputs!$B$31*(1+$F4793)^1*Inputs!$B$21+Inputs!$B$22*(1+Inputs!$B$23)^1</f>
        <v>12756.805520176831</v>
      </c>
      <c r="S4793" s="36">
        <f>Inputs!$B$12*(1+$B4793)^2*$C4793+Inputs!$B$29*(1+$D4793)^2*Inputs!$B$19+Inputs!$B$30*(1+$E4793)^2*Inputs!$B$20+Inputs!$B$31*(1+$F4793)^2*Inputs!$B$21+Inputs!$B$22*(1+Inputs!$B$23)^2</f>
        <v>15314.817732781699</v>
      </c>
      <c r="T4793" s="36">
        <f>Inputs!$B$12*(1+$B4793)^3*$C4793+Inputs!$B$29*(1+$D4793)^3*Inputs!$B$19+Inputs!$B$30*(1+$E4793)^3*Inputs!$B$20+Inputs!$B$31*(1+$F4793)^3*Inputs!$B$21+Inputs!$B$22*(1+Inputs!$B$23)^3</f>
        <v>19180.99679563129</v>
      </c>
      <c r="U4793" s="36">
        <f>Inputs!$B$12*(1+$B4793)^4*$C4793+Inputs!$B$29*(1+$D4793)^4*Inputs!$B$19+Inputs!$B$30*(1+$E4793)^4*Inputs!$B$20+Inputs!$B$31*(1+$F4793)^4*Inputs!$B$21+Inputs!$B$22*(1+Inputs!$B$23)^4</f>
        <v>25047.571247978663</v>
      </c>
      <c r="V4793" s="35">
        <f>Inputs!$B$13/(Q4793*(1-$G4793))</f>
        <v>1.4284794558488498</v>
      </c>
      <c r="W4793" s="36">
        <f>Inputs!$B$13</f>
        <v>12660</v>
      </c>
      <c r="X4793" s="36">
        <f t="shared" si="743"/>
        <v>13403.475050679335</v>
      </c>
      <c r="Y4793" s="36">
        <f t="shared" si="744"/>
        <v>14643.373526216899</v>
      </c>
      <c r="Z4793" s="36">
        <f t="shared" si="745"/>
        <v>16526.774882504284</v>
      </c>
      <c r="AA4793" s="36">
        <f t="shared" si="746"/>
        <v>19213.676642112958</v>
      </c>
      <c r="AB4793" s="36">
        <f t="shared" si="747"/>
        <v>57834.097102941865</v>
      </c>
      <c r="AC4793" s="36">
        <f t="shared" si="748"/>
        <v>305670.71370537271</v>
      </c>
      <c r="AD4793" s="36">
        <f t="shared" si="749"/>
        <v>195507.64483100572</v>
      </c>
    </row>
    <row r="4794" spans="1:30" ht="14.25" customHeight="1" x14ac:dyDescent="0.25">
      <c r="A4794" s="16">
        <v>4778</v>
      </c>
      <c r="B4794" s="34">
        <v>0.27462068525665301</v>
      </c>
      <c r="C4794" s="34">
        <v>9.0820755990056803E-2</v>
      </c>
      <c r="D4794" s="34">
        <v>2.3413623134955298E-2</v>
      </c>
      <c r="E4794" s="34">
        <v>6.0204813997626602E-2</v>
      </c>
      <c r="F4794" s="34">
        <v>-2.06582794180638E-3</v>
      </c>
      <c r="G4794" s="34">
        <v>0.18399160053201799</v>
      </c>
      <c r="H4794" s="35">
        <v>1.01139845743958</v>
      </c>
      <c r="I4794" s="34">
        <v>9.6970385950944996E-2</v>
      </c>
      <c r="J4794" s="34">
        <v>3.11021909704382E-2</v>
      </c>
      <c r="K4794" s="36">
        <f>Inputs!$B$12*(1+$B4794)^4</f>
        <v>158370.79582270968</v>
      </c>
      <c r="L4794" s="36">
        <f t="shared" si="740"/>
        <v>19032.359109992256</v>
      </c>
      <c r="M4794" s="36">
        <f t="shared" si="741"/>
        <v>245686.90570305905</v>
      </c>
      <c r="N4794" s="37">
        <f>M4794/Inputs!$B$6</f>
        <v>374.52272210832172</v>
      </c>
      <c r="O4794" s="38">
        <f>IF(N4794&gt;Inputs!$B$4,1,0)</f>
        <v>0</v>
      </c>
      <c r="P4794" s="34">
        <f t="shared" si="742"/>
        <v>6.5868194980506792E-2</v>
      </c>
      <c r="Q4794" s="36">
        <f>Inputs!$B$12*(1+$B4794)^0*$C4794+Inputs!$B$29*(1+$D4794)^0*Inputs!$B$19+Inputs!$B$30*(1+$E4794)^0*Inputs!$B$20+Inputs!$B$31*(1+$F4794)^0*Inputs!$B$21+Inputs!$B$22*(1+Inputs!$B$23)^0</f>
        <v>13471.289386830329</v>
      </c>
      <c r="R4794" s="36">
        <f>Inputs!$B$12*(1+$B4794)^1*$C4794+Inputs!$B$29*(1+$D4794)^1*Inputs!$B$19+Inputs!$B$30*(1+$E4794)^1*Inputs!$B$20+Inputs!$B$31*(1+$F4794)^1*Inputs!$B$21+Inputs!$B$22*(1+Inputs!$B$23)^1</f>
        <v>15117.811888884804</v>
      </c>
      <c r="S4794" s="36">
        <f>Inputs!$B$12*(1+$B4794)^2*$C4794+Inputs!$B$29*(1+$D4794)^2*Inputs!$B$19+Inputs!$B$30*(1+$E4794)^2*Inputs!$B$20+Inputs!$B$31*(1+$F4794)^2*Inputs!$B$21+Inputs!$B$22*(1+Inputs!$B$23)^2</f>
        <v>17184.154098207509</v>
      </c>
      <c r="T4794" s="36">
        <f>Inputs!$B$12*(1+$B4794)^3*$C4794+Inputs!$B$29*(1+$D4794)^3*Inputs!$B$19+Inputs!$B$30*(1+$E4794)^3*Inputs!$B$20+Inputs!$B$31*(1+$F4794)^3*Inputs!$B$21+Inputs!$B$22*(1+Inputs!$B$23)^3</f>
        <v>19783.702990276637</v>
      </c>
      <c r="U4794" s="36">
        <f>Inputs!$B$12*(1+$B4794)^4*$C4794+Inputs!$B$29*(1+$D4794)^4*Inputs!$B$19+Inputs!$B$30*(1+$E4794)^4*Inputs!$B$20+Inputs!$B$31*(1+$F4794)^4*Inputs!$B$21+Inputs!$B$22*(1+Inputs!$B$23)^4</f>
        <v>23060.871058254474</v>
      </c>
      <c r="V4794" s="35">
        <f>Inputs!$B$13/(Q4794*(1-$G4794))</f>
        <v>1.1516749242334354</v>
      </c>
      <c r="W4794" s="36">
        <f>Inputs!$B$13</f>
        <v>12660</v>
      </c>
      <c r="X4794" s="36">
        <f t="shared" si="743"/>
        <v>13774.741215083846</v>
      </c>
      <c r="Y4794" s="36">
        <f t="shared" si="744"/>
        <v>15165.75532366599</v>
      </c>
      <c r="Z4794" s="36">
        <f t="shared" si="745"/>
        <v>16893.824893589626</v>
      </c>
      <c r="AA4794" s="36">
        <f t="shared" si="746"/>
        <v>19032.359109992256</v>
      </c>
      <c r="AB4794" s="36">
        <f t="shared" si="747"/>
        <v>58125.251786972061</v>
      </c>
      <c r="AC4794" s="36">
        <f t="shared" si="748"/>
        <v>297932.97331825871</v>
      </c>
      <c r="AD4794" s="36">
        <f t="shared" si="749"/>
        <v>187561.65391608697</v>
      </c>
    </row>
    <row r="4795" spans="1:30" ht="14.25" customHeight="1" x14ac:dyDescent="0.25">
      <c r="A4795" s="16">
        <v>4779</v>
      </c>
      <c r="B4795" s="34">
        <v>0.249263480455446</v>
      </c>
      <c r="C4795" s="34">
        <v>8.1426362780443004E-2</v>
      </c>
      <c r="D4795" s="34">
        <v>4.17362391411868E-2</v>
      </c>
      <c r="E4795" s="34">
        <v>3.7600724650425799E-2</v>
      </c>
      <c r="F4795" s="34">
        <v>2.61992650757948E-2</v>
      </c>
      <c r="G4795" s="34">
        <v>0.20509854554933299</v>
      </c>
      <c r="H4795" s="35">
        <v>0.96761741729741102</v>
      </c>
      <c r="I4795" s="34">
        <v>0.102249060526485</v>
      </c>
      <c r="J4795" s="34">
        <v>2.0729925219697999E-2</v>
      </c>
      <c r="K4795" s="36">
        <f>Inputs!$B$12*(1+$B4795)^4</f>
        <v>146139.43647798279</v>
      </c>
      <c r="L4795" s="36">
        <f t="shared" si="740"/>
        <v>16237.276876469665</v>
      </c>
      <c r="M4795" s="36">
        <f t="shared" si="741"/>
        <v>178284.11845834032</v>
      </c>
      <c r="N4795" s="37">
        <f>M4795/Inputs!$B$6</f>
        <v>271.77457082064075</v>
      </c>
      <c r="O4795" s="38">
        <f>IF(N4795&gt;Inputs!$B$4,1,0)</f>
        <v>0</v>
      </c>
      <c r="P4795" s="34">
        <f t="shared" si="742"/>
        <v>8.1519135306787005E-2</v>
      </c>
      <c r="Q4795" s="36">
        <f>Inputs!$B$12*(1+$B4795)^0*$C4795+Inputs!$B$29*(1+$D4795)^0*Inputs!$B$19+Inputs!$B$30*(1+$E4795)^0*Inputs!$B$20+Inputs!$B$31*(1+$F4795)^0*Inputs!$B$21+Inputs!$B$22*(1+Inputs!$B$23)^0</f>
        <v>12907.625794253501</v>
      </c>
      <c r="R4795" s="36">
        <f>Inputs!$B$12*(1+$B4795)^1*$C4795+Inputs!$B$29*(1+$D4795)^1*Inputs!$B$19+Inputs!$B$30*(1+$E4795)^1*Inputs!$B$20+Inputs!$B$31*(1+$F4795)^1*Inputs!$B$21+Inputs!$B$22*(1+Inputs!$B$23)^1</f>
        <v>14406.727646572177</v>
      </c>
      <c r="S4795" s="36">
        <f>Inputs!$B$12*(1+$B4795)^2*$C4795+Inputs!$B$29*(1+$D4795)^2*Inputs!$B$19+Inputs!$B$30*(1+$E4795)^2*Inputs!$B$20+Inputs!$B$31*(1+$F4795)^2*Inputs!$B$21+Inputs!$B$22*(1+Inputs!$B$23)^2</f>
        <v>16219.704882074329</v>
      </c>
      <c r="T4795" s="36">
        <f>Inputs!$B$12*(1+$B4795)^3*$C4795+Inputs!$B$29*(1+$D4795)^3*Inputs!$B$19+Inputs!$B$30*(1+$E4795)^3*Inputs!$B$20+Inputs!$B$31*(1+$F4795)^3*Inputs!$B$21+Inputs!$B$22*(1+Inputs!$B$23)^3</f>
        <v>18422.614348170209</v>
      </c>
      <c r="U4795" s="36">
        <f>Inputs!$B$12*(1+$B4795)^4*$C4795+Inputs!$B$29*(1+$D4795)^4*Inputs!$B$19+Inputs!$B$30*(1+$E4795)^4*Inputs!$B$20+Inputs!$B$31*(1+$F4795)^4*Inputs!$B$21+Inputs!$B$22*(1+Inputs!$B$23)^4</f>
        <v>21110.388583034564</v>
      </c>
      <c r="V4795" s="35">
        <f>Inputs!$B$13/(Q4795*(1-$G4795))</f>
        <v>1.2338831905961556</v>
      </c>
      <c r="W4795" s="36">
        <f>Inputs!$B$13</f>
        <v>12660</v>
      </c>
      <c r="X4795" s="36">
        <f t="shared" si="743"/>
        <v>13368.028230265212</v>
      </c>
      <c r="Y4795" s="36">
        <f t="shared" si="744"/>
        <v>14192.047420730998</v>
      </c>
      <c r="Z4795" s="36">
        <f t="shared" si="745"/>
        <v>15144.756965017397</v>
      </c>
      <c r="AA4795" s="36">
        <f t="shared" si="746"/>
        <v>16237.276876469665</v>
      </c>
      <c r="AB4795" s="36">
        <f t="shared" si="747"/>
        <v>53325.621532802812</v>
      </c>
      <c r="AC4795" s="36">
        <f t="shared" si="748"/>
        <v>203312.6866412005</v>
      </c>
      <c r="AD4795" s="36">
        <f t="shared" si="749"/>
        <v>124958.4969255375</v>
      </c>
    </row>
    <row r="4796" spans="1:30" ht="14.25" customHeight="1" x14ac:dyDescent="0.25">
      <c r="A4796" s="16">
        <v>4780</v>
      </c>
      <c r="B4796" s="34">
        <v>0.27468580439790302</v>
      </c>
      <c r="C4796" s="34">
        <v>4.7400743423414202E-2</v>
      </c>
      <c r="D4796" s="34">
        <v>4.0382613678827499E-2</v>
      </c>
      <c r="E4796" s="34">
        <v>4.2725459825192803E-2</v>
      </c>
      <c r="F4796" s="34">
        <v>-5.8945410075617705E-4</v>
      </c>
      <c r="G4796" s="34">
        <v>0.165555231530123</v>
      </c>
      <c r="H4796" s="35">
        <v>1.07684859770835</v>
      </c>
      <c r="I4796" s="34">
        <v>9.0691850867295795E-2</v>
      </c>
      <c r="J4796" s="34">
        <v>3.0943672071491402E-2</v>
      </c>
      <c r="K4796" s="36">
        <f>Inputs!$B$12*(1+$B4796)^4</f>
        <v>158403.16234771218</v>
      </c>
      <c r="L4796" s="36">
        <f t="shared" si="740"/>
        <v>14605.805467760454</v>
      </c>
      <c r="M4796" s="36">
        <f t="shared" si="741"/>
        <v>215437.77171012358</v>
      </c>
      <c r="N4796" s="37">
        <f>M4796/Inputs!$B$6</f>
        <v>328.41123736299323</v>
      </c>
      <c r="O4796" s="38">
        <f>IF(N4796&gt;Inputs!$B$4,1,0)</f>
        <v>0</v>
      </c>
      <c r="P4796" s="34">
        <f t="shared" si="742"/>
        <v>5.9748178795804394E-2</v>
      </c>
      <c r="Q4796" s="36">
        <f>Inputs!$B$12*(1+$B4796)^0*$C4796+Inputs!$B$29*(1+$D4796)^0*Inputs!$B$19+Inputs!$B$30*(1+$E4796)^0*Inputs!$B$20+Inputs!$B$31*(1+$F4796)^0*Inputs!$B$21+Inputs!$B$22*(1+Inputs!$B$23)^0</f>
        <v>10866.088632831772</v>
      </c>
      <c r="R4796" s="36">
        <f>Inputs!$B$12*(1+$B4796)^1*$C4796+Inputs!$B$29*(1+$D4796)^1*Inputs!$B$19+Inputs!$B$30*(1+$E4796)^1*Inputs!$B$20+Inputs!$B$31*(1+$F4796)^1*Inputs!$B$21+Inputs!$B$22*(1+Inputs!$B$23)^1</f>
        <v>11816.115996542689</v>
      </c>
      <c r="S4796" s="36">
        <f>Inputs!$B$12*(1+$B4796)^2*$C4796+Inputs!$B$29*(1+$D4796)^2*Inputs!$B$19+Inputs!$B$30*(1+$E4796)^2*Inputs!$B$20+Inputs!$B$31*(1+$F4796)^2*Inputs!$B$21+Inputs!$B$22*(1+Inputs!$B$23)^2</f>
        <v>12988.626650277791</v>
      </c>
      <c r="T4796" s="36">
        <f>Inputs!$B$12*(1+$B4796)^3*$C4796+Inputs!$B$29*(1+$D4796)^3*Inputs!$B$19+Inputs!$B$30*(1+$E4796)^3*Inputs!$B$20+Inputs!$B$31*(1+$F4796)^3*Inputs!$B$21+Inputs!$B$22*(1+Inputs!$B$23)^3</f>
        <v>14442.916261694862</v>
      </c>
      <c r="U4796" s="36">
        <f>Inputs!$B$12*(1+$B4796)^4*$C4796+Inputs!$B$29*(1+$D4796)^4*Inputs!$B$19+Inputs!$B$30*(1+$E4796)^4*Inputs!$B$20+Inputs!$B$31*(1+$F4796)^4*Inputs!$B$21+Inputs!$B$22*(1+Inputs!$B$23)^4</f>
        <v>16254.48705648644</v>
      </c>
      <c r="V4796" s="35">
        <f>Inputs!$B$13/(Q4796*(1-$G4796))</f>
        <v>1.3962489717602571</v>
      </c>
      <c r="W4796" s="36">
        <f>Inputs!$B$13</f>
        <v>12660</v>
      </c>
      <c r="X4796" s="36">
        <f t="shared" si="743"/>
        <v>12979.556266969354</v>
      </c>
      <c r="Y4796" s="36">
        <f t="shared" si="744"/>
        <v>13402.076254557773</v>
      </c>
      <c r="Z4796" s="36">
        <f t="shared" si="745"/>
        <v>13940.319696900448</v>
      </c>
      <c r="AA4796" s="36">
        <f t="shared" si="746"/>
        <v>14605.805467760454</v>
      </c>
      <c r="AB4796" s="36">
        <f t="shared" si="747"/>
        <v>52160.612430917739</v>
      </c>
      <c r="AC4796" s="36">
        <f t="shared" si="748"/>
        <v>252020.44691531602</v>
      </c>
      <c r="AD4796" s="36">
        <f t="shared" si="749"/>
        <v>163277.15927920584</v>
      </c>
    </row>
    <row r="4797" spans="1:30" ht="14.25" customHeight="1" x14ac:dyDescent="0.25">
      <c r="A4797" s="16">
        <v>4781</v>
      </c>
      <c r="B4797" s="34">
        <v>0.324759826653293</v>
      </c>
      <c r="C4797" s="34">
        <v>7.4010510544009395E-2</v>
      </c>
      <c r="D4797" s="34">
        <v>2.7998175620877301E-2</v>
      </c>
      <c r="E4797" s="34">
        <v>1.6731650259529999E-2</v>
      </c>
      <c r="F4797" s="34">
        <v>-7.5577822515344398E-3</v>
      </c>
      <c r="G4797" s="34">
        <v>0.18906585799581099</v>
      </c>
      <c r="H4797" s="35">
        <v>1.08697513715789</v>
      </c>
      <c r="I4797" s="34">
        <v>0.102711372177396</v>
      </c>
      <c r="J4797" s="34">
        <v>2.7323663349368799E-2</v>
      </c>
      <c r="K4797" s="36">
        <f>Inputs!$B$12*(1+$B4797)^4</f>
        <v>184799.09881282577</v>
      </c>
      <c r="L4797" s="36">
        <f t="shared" si="740"/>
        <v>19245.099647587325</v>
      </c>
      <c r="M4797" s="36">
        <f t="shared" si="741"/>
        <v>218039.52603133942</v>
      </c>
      <c r="N4797" s="37">
        <f>M4797/Inputs!$B$6</f>
        <v>332.3773262672857</v>
      </c>
      <c r="O4797" s="38">
        <f>IF(N4797&gt;Inputs!$B$4,1,0)</f>
        <v>0</v>
      </c>
      <c r="P4797" s="34">
        <f t="shared" si="742"/>
        <v>7.53877088280272E-2</v>
      </c>
      <c r="Q4797" s="36">
        <f>Inputs!$B$12*(1+$B4797)^0*$C4797+Inputs!$B$29*(1+$D4797)^0*Inputs!$B$19+Inputs!$B$30*(1+$E4797)^0*Inputs!$B$20+Inputs!$B$31*(1+$F4797)^0*Inputs!$B$21+Inputs!$B$22*(1+Inputs!$B$23)^0</f>
        <v>12462.674660067485</v>
      </c>
      <c r="R4797" s="36">
        <f>Inputs!$B$12*(1+$B4797)^1*$C4797+Inputs!$B$29*(1+$D4797)^1*Inputs!$B$19+Inputs!$B$30*(1+$E4797)^1*Inputs!$B$20+Inputs!$B$31*(1+$F4797)^1*Inputs!$B$21+Inputs!$B$22*(1+Inputs!$B$23)^1</f>
        <v>13936.067792906546</v>
      </c>
      <c r="S4797" s="36">
        <f>Inputs!$B$12*(1+$B4797)^2*$C4797+Inputs!$B$29*(1+$D4797)^2*Inputs!$B$19+Inputs!$B$30*(1+$E4797)^2*Inputs!$B$20+Inputs!$B$31*(1+$F4797)^2*Inputs!$B$21+Inputs!$B$22*(1+Inputs!$B$23)^2</f>
        <v>15879.286020925305</v>
      </c>
      <c r="T4797" s="36">
        <f>Inputs!$B$12*(1+$B4797)^3*$C4797+Inputs!$B$29*(1+$D4797)^3*Inputs!$B$19+Inputs!$B$30*(1+$E4797)^3*Inputs!$B$20+Inputs!$B$31*(1+$F4797)^3*Inputs!$B$21+Inputs!$B$22*(1+Inputs!$B$23)^3</f>
        <v>18444.450274792791</v>
      </c>
      <c r="U4797" s="36">
        <f>Inputs!$B$12*(1+$B4797)^4*$C4797+Inputs!$B$29*(1+$D4797)^4*Inputs!$B$19+Inputs!$B$30*(1+$E4797)^4*Inputs!$B$20+Inputs!$B$31*(1+$F4797)^4*Inputs!$B$21+Inputs!$B$22*(1+Inputs!$B$23)^4</f>
        <v>21833.078096434845</v>
      </c>
      <c r="V4797" s="35">
        <f>Inputs!$B$13/(Q4797*(1-$G4797))</f>
        <v>1.2526705354468619</v>
      </c>
      <c r="W4797" s="36">
        <f>Inputs!$B$13</f>
        <v>12660</v>
      </c>
      <c r="X4797" s="36">
        <f t="shared" si="743"/>
        <v>13688.581233818464</v>
      </c>
      <c r="Y4797" s="36">
        <f t="shared" si="744"/>
        <v>15063.873219760177</v>
      </c>
      <c r="Z4797" s="36">
        <f t="shared" si="745"/>
        <v>16877.728207062366</v>
      </c>
      <c r="AA4797" s="36">
        <f t="shared" si="746"/>
        <v>19245.099647587325</v>
      </c>
      <c r="AB4797" s="36">
        <f t="shared" si="747"/>
        <v>57190.793087408136</v>
      </c>
      <c r="AC4797" s="36">
        <f t="shared" si="748"/>
        <v>262256.8927858533</v>
      </c>
      <c r="AD4797" s="36">
        <f t="shared" si="749"/>
        <v>160848.7329439313</v>
      </c>
    </row>
    <row r="4798" spans="1:30" ht="14.25" customHeight="1" x14ac:dyDescent="0.25">
      <c r="A4798" s="16">
        <v>4782</v>
      </c>
      <c r="B4798" s="34">
        <v>0.44297143576756498</v>
      </c>
      <c r="C4798" s="34">
        <v>6.7191621154296402E-2</v>
      </c>
      <c r="D4798" s="34">
        <v>4.6164324081665702E-2</v>
      </c>
      <c r="E4798" s="34">
        <v>3.1697123765076003E-2</v>
      </c>
      <c r="F4798" s="34">
        <v>1.63020634167136E-2</v>
      </c>
      <c r="G4798" s="34">
        <v>0.19025747702069301</v>
      </c>
      <c r="H4798" s="35">
        <v>1.07259078624965</v>
      </c>
      <c r="I4798" s="34">
        <v>9.7890903863928194E-2</v>
      </c>
      <c r="J4798" s="34">
        <v>3.0250052936937999E-2</v>
      </c>
      <c r="K4798" s="36">
        <f>Inputs!$B$12*(1+$B4798)^4</f>
        <v>260125.05612458911</v>
      </c>
      <c r="L4798" s="36">
        <f t="shared" si="740"/>
        <v>23015.434843079693</v>
      </c>
      <c r="M4798" s="36">
        <f t="shared" si="741"/>
        <v>282837.90536669549</v>
      </c>
      <c r="N4798" s="37">
        <f>M4798/Inputs!$B$6</f>
        <v>431.15534354679193</v>
      </c>
      <c r="O4798" s="38">
        <f>IF(N4798&gt;Inputs!$B$4,1,0)</f>
        <v>1</v>
      </c>
      <c r="P4798" s="34">
        <f t="shared" si="742"/>
        <v>6.7640850926990195E-2</v>
      </c>
      <c r="Q4798" s="36">
        <f>Inputs!$B$12*(1+$B4798)^0*$C4798+Inputs!$B$29*(1+$D4798)^0*Inputs!$B$19+Inputs!$B$30*(1+$E4798)^0*Inputs!$B$20+Inputs!$B$31*(1+$F4798)^0*Inputs!$B$21+Inputs!$B$22*(1+Inputs!$B$23)^0</f>
        <v>12053.541296684707</v>
      </c>
      <c r="R4798" s="36">
        <f>Inputs!$B$12*(1+$B4798)^1*$C4798+Inputs!$B$29*(1+$D4798)^1*Inputs!$B$19+Inputs!$B$30*(1+$E4798)^1*Inputs!$B$20+Inputs!$B$31*(1+$F4798)^1*Inputs!$B$21+Inputs!$B$22*(1+Inputs!$B$23)^1</f>
        <v>14075.806430931087</v>
      </c>
      <c r="S4798" s="36">
        <f>Inputs!$B$12*(1+$B4798)^2*$C4798+Inputs!$B$29*(1+$D4798)^2*Inputs!$B$19+Inputs!$B$30*(1+$E4798)^2*Inputs!$B$20+Inputs!$B$31*(1+$F4798)^2*Inputs!$B$21+Inputs!$B$22*(1+Inputs!$B$23)^2</f>
        <v>16897.828564484553</v>
      </c>
      <c r="T4798" s="36">
        <f>Inputs!$B$12*(1+$B4798)^3*$C4798+Inputs!$B$29*(1+$D4798)^3*Inputs!$B$19+Inputs!$B$30*(1+$E4798)^3*Inputs!$B$20+Inputs!$B$31*(1+$F4798)^3*Inputs!$B$21+Inputs!$B$22*(1+Inputs!$B$23)^3</f>
        <v>20870.393393438513</v>
      </c>
      <c r="U4798" s="36">
        <f>Inputs!$B$12*(1+$B4798)^4*$C4798+Inputs!$B$29*(1+$D4798)^4*Inputs!$B$19+Inputs!$B$30*(1+$E4798)^4*Inputs!$B$20+Inputs!$B$31*(1+$F4798)^4*Inputs!$B$21+Inputs!$B$22*(1+Inputs!$B$23)^4</f>
        <v>26499.530299320242</v>
      </c>
      <c r="V4798" s="35">
        <f>Inputs!$B$13/(Q4798*(1-$G4798))</f>
        <v>1.2970959371789996</v>
      </c>
      <c r="W4798" s="36">
        <f>Inputs!$B$13</f>
        <v>12660</v>
      </c>
      <c r="X4798" s="36">
        <f t="shared" si="743"/>
        <v>14144.297825427113</v>
      </c>
      <c r="Y4798" s="36">
        <f t="shared" si="744"/>
        <v>16212.081782107758</v>
      </c>
      <c r="Z4798" s="36">
        <f t="shared" si="745"/>
        <v>19074.917857961915</v>
      </c>
      <c r="AA4798" s="36">
        <f t="shared" si="746"/>
        <v>23015.434843079693</v>
      </c>
      <c r="AB4798" s="36">
        <f t="shared" si="747"/>
        <v>63073.762707576083</v>
      </c>
      <c r="AC4798" s="36">
        <f t="shared" si="748"/>
        <v>350552.25711224799</v>
      </c>
      <c r="AD4798" s="36">
        <f t="shared" si="749"/>
        <v>219764.14265911942</v>
      </c>
    </row>
    <row r="4799" spans="1:30" ht="14.25" customHeight="1" x14ac:dyDescent="0.25">
      <c r="A4799" s="16">
        <v>4783</v>
      </c>
      <c r="B4799" s="34">
        <v>0.19711163676063601</v>
      </c>
      <c r="C4799" s="34">
        <v>8.4852073511128806E-2</v>
      </c>
      <c r="D4799" s="34">
        <v>2.6162302091235799E-2</v>
      </c>
      <c r="E4799" s="34">
        <v>4.1247378674863402E-2</v>
      </c>
      <c r="F4799" s="34">
        <v>1.89409137416717E-2</v>
      </c>
      <c r="G4799" s="34">
        <v>0.17429919079293599</v>
      </c>
      <c r="H4799" s="35">
        <v>1.0617649069509101</v>
      </c>
      <c r="I4799" s="34">
        <v>9.6166065421223204E-2</v>
      </c>
      <c r="J4799" s="34">
        <v>2.3328414102314898E-2</v>
      </c>
      <c r="K4799" s="36">
        <f>Inputs!$B$12*(1+$B4799)^4</f>
        <v>123222.4558874494</v>
      </c>
      <c r="L4799" s="36">
        <f t="shared" si="740"/>
        <v>16955.664238541671</v>
      </c>
      <c r="M4799" s="36">
        <f t="shared" si="741"/>
        <v>205859.61900984851</v>
      </c>
      <c r="N4799" s="37">
        <f>M4799/Inputs!$B$6</f>
        <v>313.81039483208616</v>
      </c>
      <c r="O4799" s="38">
        <f>IF(N4799&gt;Inputs!$B$4,1,0)</f>
        <v>0</v>
      </c>
      <c r="P4799" s="34">
        <f t="shared" si="742"/>
        <v>7.2837651318908306E-2</v>
      </c>
      <c r="Q4799" s="36">
        <f>Inputs!$B$12*(1+$B4799)^0*$C4799+Inputs!$B$29*(1+$D4799)^0*Inputs!$B$19+Inputs!$B$30*(1+$E4799)^0*Inputs!$B$20+Inputs!$B$31*(1+$F4799)^0*Inputs!$B$21+Inputs!$B$22*(1+Inputs!$B$23)^0</f>
        <v>13113.16843809465</v>
      </c>
      <c r="R4799" s="36">
        <f>Inputs!$B$12*(1+$B4799)^1*$C4799+Inputs!$B$29*(1+$D4799)^1*Inputs!$B$19+Inputs!$B$30*(1+$E4799)^1*Inputs!$B$20+Inputs!$B$31*(1+$F4799)^1*Inputs!$B$21+Inputs!$B$22*(1+Inputs!$B$23)^1</f>
        <v>14323.015406771337</v>
      </c>
      <c r="S4799" s="36">
        <f>Inputs!$B$12*(1+$B4799)^2*$C4799+Inputs!$B$29*(1+$D4799)^2*Inputs!$B$19+Inputs!$B$30*(1+$E4799)^2*Inputs!$B$20+Inputs!$B$31*(1+$F4799)^2*Inputs!$B$21+Inputs!$B$22*(1+Inputs!$B$23)^2</f>
        <v>15736.745698538823</v>
      </c>
      <c r="T4799" s="36">
        <f>Inputs!$B$12*(1+$B4799)^3*$C4799+Inputs!$B$29*(1+$D4799)^3*Inputs!$B$19+Inputs!$B$30*(1+$E4799)^3*Inputs!$B$20+Inputs!$B$31*(1+$F4799)^3*Inputs!$B$21+Inputs!$B$22*(1+Inputs!$B$23)^3</f>
        <v>17393.552870554922</v>
      </c>
      <c r="U4799" s="36">
        <f>Inputs!$B$12*(1+$B4799)^4*$C4799+Inputs!$B$29*(1+$D4799)^4*Inputs!$B$19+Inputs!$B$30*(1+$E4799)^4*Inputs!$B$20+Inputs!$B$31*(1+$F4799)^4*Inputs!$B$21+Inputs!$B$22*(1+Inputs!$B$23)^4</f>
        <v>19340.323343949502</v>
      </c>
      <c r="V4799" s="35">
        <f>Inputs!$B$13/(Q4799*(1-$G4799))</f>
        <v>1.1692391693299191</v>
      </c>
      <c r="W4799" s="36">
        <f>Inputs!$B$13</f>
        <v>12660</v>
      </c>
      <c r="X4799" s="36">
        <f t="shared" si="743"/>
        <v>13510.274974603144</v>
      </c>
      <c r="Y4799" s="36">
        <f t="shared" si="744"/>
        <v>14494.659083296443</v>
      </c>
      <c r="Z4799" s="36">
        <f t="shared" si="745"/>
        <v>15634.813150841181</v>
      </c>
      <c r="AA4799" s="36">
        <f t="shared" si="746"/>
        <v>16955.664238541671</v>
      </c>
      <c r="AB4799" s="36">
        <f t="shared" si="747"/>
        <v>55340.335850446252</v>
      </c>
      <c r="AC4799" s="36">
        <f t="shared" si="748"/>
        <v>238217.63443893325</v>
      </c>
      <c r="AD4799" s="36">
        <f t="shared" si="749"/>
        <v>150519.28315940226</v>
      </c>
    </row>
    <row r="4800" spans="1:30" ht="14.25" customHeight="1" x14ac:dyDescent="0.25">
      <c r="A4800" s="16">
        <v>4784</v>
      </c>
      <c r="B4800" s="34">
        <v>0.14053922456246601</v>
      </c>
      <c r="C4800" s="34">
        <v>7.7520409048129305E-2</v>
      </c>
      <c r="D4800" s="34">
        <v>4.4372883941029999E-2</v>
      </c>
      <c r="E4800" s="34">
        <v>3.8945346174387399E-2</v>
      </c>
      <c r="F4800" s="34">
        <v>-4.1504870215574698E-3</v>
      </c>
      <c r="G4800" s="34">
        <v>0.160912890706713</v>
      </c>
      <c r="H4800" s="35">
        <v>1.10078185472465</v>
      </c>
      <c r="I4800" s="34">
        <v>9.0998758202431002E-2</v>
      </c>
      <c r="J4800" s="34">
        <v>2.9778141628439399E-2</v>
      </c>
      <c r="K4800" s="36">
        <f>Inputs!$B$12*(1+$B4800)^4</f>
        <v>101529.47805781802</v>
      </c>
      <c r="L4800" s="36">
        <f t="shared" si="740"/>
        <v>15304.610269816532</v>
      </c>
      <c r="M4800" s="36">
        <f t="shared" si="741"/>
        <v>220070.47288540273</v>
      </c>
      <c r="N4800" s="37">
        <f>M4800/Inputs!$B$6</f>
        <v>335.47328183750415</v>
      </c>
      <c r="O4800" s="38">
        <f>IF(N4800&gt;Inputs!$B$4,1,0)</f>
        <v>0</v>
      </c>
      <c r="P4800" s="34">
        <f t="shared" si="742"/>
        <v>6.1220616573991603E-2</v>
      </c>
      <c r="Q4800" s="36">
        <f>Inputs!$B$12*(1+$B4800)^0*$C4800+Inputs!$B$29*(1+$D4800)^0*Inputs!$B$19+Inputs!$B$30*(1+$E4800)^0*Inputs!$B$20+Inputs!$B$31*(1+$F4800)^0*Inputs!$B$21+Inputs!$B$22*(1+Inputs!$B$23)^0</f>
        <v>12673.268570314682</v>
      </c>
      <c r="R4800" s="36">
        <f>Inputs!$B$12*(1+$B4800)^1*$C4800+Inputs!$B$29*(1+$D4800)^1*Inputs!$B$19+Inputs!$B$30*(1+$E4800)^1*Inputs!$B$20+Inputs!$B$31*(1+$F4800)^1*Inputs!$B$21+Inputs!$B$22*(1+Inputs!$B$23)^1</f>
        <v>13483.359980016827</v>
      </c>
      <c r="S4800" s="36">
        <f>Inputs!$B$12*(1+$B4800)^2*$C4800+Inputs!$B$29*(1+$D4800)^2*Inputs!$B$19+Inputs!$B$30*(1+$E4800)^2*Inputs!$B$20+Inputs!$B$31*(1+$F4800)^2*Inputs!$B$21+Inputs!$B$22*(1+Inputs!$B$23)^2</f>
        <v>14393.629435161914</v>
      </c>
      <c r="T4800" s="36">
        <f>Inputs!$B$12*(1+$B4800)^3*$C4800+Inputs!$B$29*(1+$D4800)^3*Inputs!$B$19+Inputs!$B$30*(1+$E4800)^3*Inputs!$B$20+Inputs!$B$31*(1+$F4800)^3*Inputs!$B$21+Inputs!$B$22*(1+Inputs!$B$23)^3</f>
        <v>15417.362010564326</v>
      </c>
      <c r="U4800" s="36">
        <f>Inputs!$B$12*(1+$B4800)^4*$C4800+Inputs!$B$29*(1+$D4800)^4*Inputs!$B$19+Inputs!$B$30*(1+$E4800)^4*Inputs!$B$20+Inputs!$B$31*(1+$F4800)^4*Inputs!$B$21+Inputs!$B$22*(1+Inputs!$B$23)^4</f>
        <v>16569.673985380905</v>
      </c>
      <c r="V4800" s="35">
        <f>Inputs!$B$13/(Q4800*(1-$G4800))</f>
        <v>1.1905236249162514</v>
      </c>
      <c r="W4800" s="36">
        <f>Inputs!$B$13</f>
        <v>12660</v>
      </c>
      <c r="X4800" s="36">
        <f t="shared" si="743"/>
        <v>13215.415095513168</v>
      </c>
      <c r="Y4800" s="36">
        <f t="shared" si="744"/>
        <v>13836.631178662814</v>
      </c>
      <c r="Z4800" s="36">
        <f t="shared" si="745"/>
        <v>14530.511486503376</v>
      </c>
      <c r="AA4800" s="36">
        <f t="shared" si="746"/>
        <v>15304.610269816532</v>
      </c>
      <c r="AB4800" s="36">
        <f t="shared" si="747"/>
        <v>53519.580729251611</v>
      </c>
      <c r="AC4800" s="36">
        <f t="shared" si="748"/>
        <v>257435.38703095453</v>
      </c>
      <c r="AD4800" s="36">
        <f t="shared" si="749"/>
        <v>166550.89215615112</v>
      </c>
    </row>
    <row r="4801" spans="1:30" ht="14.25" customHeight="1" x14ac:dyDescent="0.25">
      <c r="A4801" s="16">
        <v>4785</v>
      </c>
      <c r="B4801" s="34">
        <v>0.37813729535223201</v>
      </c>
      <c r="C4801" s="34">
        <v>6.8855830824272601E-2</v>
      </c>
      <c r="D4801" s="34">
        <v>7.5377709604673498E-3</v>
      </c>
      <c r="E4801" s="34">
        <v>5.1734007276382499E-2</v>
      </c>
      <c r="F4801" s="34">
        <v>8.42378731082207E-4</v>
      </c>
      <c r="G4801" s="34">
        <v>0.186881510344793</v>
      </c>
      <c r="H4801" s="35">
        <v>1.0988369060056</v>
      </c>
      <c r="I4801" s="34">
        <v>9.7008231312420604E-2</v>
      </c>
      <c r="J4801" s="34">
        <v>2.4765055107714502E-2</v>
      </c>
      <c r="K4801" s="36">
        <f>Inputs!$B$12*(1+$B4801)^4</f>
        <v>216431.86094649154</v>
      </c>
      <c r="L4801" s="36">
        <f t="shared" si="740"/>
        <v>20829.790184219164</v>
      </c>
      <c r="M4801" s="36">
        <f t="shared" si="741"/>
        <v>246204.53454656171</v>
      </c>
      <c r="N4801" s="37">
        <f>M4801/Inputs!$B$6</f>
        <v>375.31179046731967</v>
      </c>
      <c r="O4801" s="38">
        <f>IF(N4801&gt;Inputs!$B$4,1,0)</f>
        <v>0</v>
      </c>
      <c r="P4801" s="34">
        <f t="shared" si="742"/>
        <v>7.2243176204706105E-2</v>
      </c>
      <c r="Q4801" s="36">
        <f>Inputs!$B$12*(1+$B4801)^0*$C4801+Inputs!$B$29*(1+$D4801)^0*Inputs!$B$19+Inputs!$B$30*(1+$E4801)^0*Inputs!$B$20+Inputs!$B$31*(1+$F4801)^0*Inputs!$B$21+Inputs!$B$22*(1+Inputs!$B$23)^0</f>
        <v>12153.393876883278</v>
      </c>
      <c r="R4801" s="36">
        <f>Inputs!$B$12*(1+$B4801)^1*$C4801+Inputs!$B$29*(1+$D4801)^1*Inputs!$B$19+Inputs!$B$30*(1+$E4801)^1*Inputs!$B$20+Inputs!$B$31*(1+$F4801)^1*Inputs!$B$21+Inputs!$B$22*(1+Inputs!$B$23)^1</f>
        <v>13805.147032634079</v>
      </c>
      <c r="S4801" s="36">
        <f>Inputs!$B$12*(1+$B4801)^2*$C4801+Inputs!$B$29*(1+$D4801)^2*Inputs!$B$19+Inputs!$B$30*(1+$E4801)^2*Inputs!$B$20+Inputs!$B$31*(1+$F4801)^2*Inputs!$B$21+Inputs!$B$22*(1+Inputs!$B$23)^2</f>
        <v>16052.47212056884</v>
      </c>
      <c r="T4801" s="36">
        <f>Inputs!$B$12*(1+$B4801)^3*$C4801+Inputs!$B$29*(1+$D4801)^3*Inputs!$B$19+Inputs!$B$30*(1+$E4801)^3*Inputs!$B$20+Inputs!$B$31*(1+$F4801)^3*Inputs!$B$21+Inputs!$B$22*(1+Inputs!$B$23)^3</f>
        <v>19119.034096560645</v>
      </c>
      <c r="U4801" s="36">
        <f>Inputs!$B$12*(1+$B4801)^4*$C4801+Inputs!$B$29*(1+$D4801)^4*Inputs!$B$19+Inputs!$B$30*(1+$E4801)^4*Inputs!$B$20+Inputs!$B$31*(1+$F4801)^4*Inputs!$B$21+Inputs!$B$22*(1+Inputs!$B$23)^4</f>
        <v>23312.981621164039</v>
      </c>
      <c r="V4801" s="35">
        <f>Inputs!$B$13/(Q4801*(1-$G4801))</f>
        <v>1.2810978310288583</v>
      </c>
      <c r="W4801" s="36">
        <f>Inputs!$B$13</f>
        <v>12660</v>
      </c>
      <c r="X4801" s="36">
        <f t="shared" si="743"/>
        <v>13869.125626021325</v>
      </c>
      <c r="Y4801" s="36">
        <f t="shared" si="744"/>
        <v>15532.122719783716</v>
      </c>
      <c r="Z4801" s="36">
        <f t="shared" si="745"/>
        <v>17790.921548734517</v>
      </c>
      <c r="AA4801" s="36">
        <f t="shared" si="746"/>
        <v>20829.790184219164</v>
      </c>
      <c r="AB4801" s="36">
        <f t="shared" si="747"/>
        <v>60225.94930349807</v>
      </c>
      <c r="AC4801" s="36">
        <f t="shared" si="748"/>
        <v>295469.30530198605</v>
      </c>
      <c r="AD4801" s="36">
        <f t="shared" si="749"/>
        <v>185978.58524306366</v>
      </c>
    </row>
    <row r="4802" spans="1:30" ht="14.25" customHeight="1" x14ac:dyDescent="0.25">
      <c r="A4802" s="16">
        <v>4786</v>
      </c>
      <c r="B4802" s="34">
        <v>0.40843791532941298</v>
      </c>
      <c r="C4802" s="34">
        <v>4.6525499713886101E-2</v>
      </c>
      <c r="D4802" s="34">
        <v>2.5000290446582401E-2</v>
      </c>
      <c r="E4802" s="34">
        <v>4.7034320095837898E-2</v>
      </c>
      <c r="F4802" s="34">
        <v>2.21995981110625E-2</v>
      </c>
      <c r="G4802" s="34">
        <v>0.18589453773328499</v>
      </c>
      <c r="H4802" s="35">
        <v>1.123590060135</v>
      </c>
      <c r="I4802" s="34">
        <v>9.4402547630336703E-2</v>
      </c>
      <c r="J4802" s="34">
        <v>2.11589852141412E-2</v>
      </c>
      <c r="K4802" s="36">
        <f>Inputs!$B$12*(1+$B4802)^4</f>
        <v>236103.31328263265</v>
      </c>
      <c r="L4802" s="36">
        <f t="shared" si="740"/>
        <v>18277.590034785713</v>
      </c>
      <c r="M4802" s="36">
        <f t="shared" si="741"/>
        <v>219230.89396505992</v>
      </c>
      <c r="N4802" s="37">
        <f>M4802/Inputs!$B$6</f>
        <v>334.19343592234742</v>
      </c>
      <c r="O4802" s="38">
        <f>IF(N4802&gt;Inputs!$B$4,1,0)</f>
        <v>0</v>
      </c>
      <c r="P4802" s="34">
        <f t="shared" si="742"/>
        <v>7.3243562416195507E-2</v>
      </c>
      <c r="Q4802" s="36">
        <f>Inputs!$B$12*(1+$B4802)^0*$C4802+Inputs!$B$29*(1+$D4802)^0*Inputs!$B$19+Inputs!$B$30*(1+$E4802)^0*Inputs!$B$20+Inputs!$B$31*(1+$F4802)^0*Inputs!$B$21+Inputs!$B$22*(1+Inputs!$B$23)^0</f>
        <v>10813.574010260087</v>
      </c>
      <c r="R4802" s="36">
        <f>Inputs!$B$12*(1+$B4802)^1*$C4802+Inputs!$B$29*(1+$D4802)^1*Inputs!$B$19+Inputs!$B$30*(1+$E4802)^1*Inputs!$B$20+Inputs!$B$31*(1+$F4802)^1*Inputs!$B$21+Inputs!$B$22*(1+Inputs!$B$23)^1</f>
        <v>12185.467745393529</v>
      </c>
      <c r="S4802" s="36">
        <f>Inputs!$B$12*(1+$B4802)^2*$C4802+Inputs!$B$29*(1+$D4802)^2*Inputs!$B$19+Inputs!$B$30*(1+$E4802)^2*Inputs!$B$20+Inputs!$B$31*(1+$F4802)^2*Inputs!$B$21+Inputs!$B$22*(1+Inputs!$B$23)^2</f>
        <v>14030.818035507495</v>
      </c>
      <c r="T4802" s="36">
        <f>Inputs!$B$12*(1+$B4802)^3*$C4802+Inputs!$B$29*(1+$D4802)^3*Inputs!$B$19+Inputs!$B$30*(1+$E4802)^3*Inputs!$B$20+Inputs!$B$31*(1+$F4802)^3*Inputs!$B$21+Inputs!$B$22*(1+Inputs!$B$23)^3</f>
        <v>16540.1292509782</v>
      </c>
      <c r="U4802" s="36">
        <f>Inputs!$B$12*(1+$B4802)^4*$C4802+Inputs!$B$29*(1+$D4802)^4*Inputs!$B$19+Inputs!$B$30*(1+$E4802)^4*Inputs!$B$20+Inputs!$B$31*(1+$F4802)^4*Inputs!$B$21+Inputs!$B$22*(1+Inputs!$B$23)^4</f>
        <v>19981.605238225133</v>
      </c>
      <c r="V4802" s="35">
        <f>Inputs!$B$13/(Q4802*(1-$G4802))</f>
        <v>1.4380824292573198</v>
      </c>
      <c r="W4802" s="36">
        <f>Inputs!$B$13</f>
        <v>12660</v>
      </c>
      <c r="X4802" s="36">
        <f t="shared" si="743"/>
        <v>13486.184442927304</v>
      </c>
      <c r="Y4802" s="36">
        <f t="shared" si="744"/>
        <v>14630.436031456409</v>
      </c>
      <c r="Z4802" s="36">
        <f t="shared" si="745"/>
        <v>16188.292487498802</v>
      </c>
      <c r="AA4802" s="36">
        <f t="shared" si="746"/>
        <v>18277.590034785713</v>
      </c>
      <c r="AB4802" s="36">
        <f t="shared" si="747"/>
        <v>56916.378804609565</v>
      </c>
      <c r="AC4802" s="36">
        <f t="shared" si="748"/>
        <v>254825.4710226226</v>
      </c>
      <c r="AD4802" s="36">
        <f t="shared" si="749"/>
        <v>162314.51516045036</v>
      </c>
    </row>
    <row r="4803" spans="1:30" ht="14.25" customHeight="1" x14ac:dyDescent="0.25">
      <c r="A4803" s="16">
        <v>4787</v>
      </c>
      <c r="B4803" s="34">
        <v>0.29073284962561102</v>
      </c>
      <c r="C4803" s="34">
        <v>7.2862238455303596E-2</v>
      </c>
      <c r="D4803" s="34">
        <v>4.3848320843816402E-2</v>
      </c>
      <c r="E4803" s="34">
        <v>6.16912879224287E-2</v>
      </c>
      <c r="F4803" s="34">
        <v>2.9722733807173302E-2</v>
      </c>
      <c r="G4803" s="34">
        <v>0.19277698342963001</v>
      </c>
      <c r="H4803" s="35">
        <v>1.0825002601365199</v>
      </c>
      <c r="I4803" s="34">
        <v>9.1873266430301706E-2</v>
      </c>
      <c r="J4803" s="34">
        <v>3.4173188984369697E-2</v>
      </c>
      <c r="K4803" s="36">
        <f>Inputs!$B$12*(1+$B4803)^4</f>
        <v>166531.61852195457</v>
      </c>
      <c r="L4803" s="36">
        <f t="shared" si="740"/>
        <v>18983.832134734464</v>
      </c>
      <c r="M4803" s="36">
        <f t="shared" si="741"/>
        <v>278249.62157607655</v>
      </c>
      <c r="N4803" s="37">
        <f>M4803/Inputs!$B$6</f>
        <v>424.16100850011668</v>
      </c>
      <c r="O4803" s="38">
        <f>IF(N4803&gt;Inputs!$B$4,1,0)</f>
        <v>1</v>
      </c>
      <c r="P4803" s="34">
        <f t="shared" si="742"/>
        <v>5.7700077445932009E-2</v>
      </c>
      <c r="Q4803" s="36">
        <f>Inputs!$B$12*(1+$B4803)^0*$C4803+Inputs!$B$29*(1+$D4803)^0*Inputs!$B$19+Inputs!$B$30*(1+$E4803)^0*Inputs!$B$20+Inputs!$B$31*(1+$F4803)^0*Inputs!$B$21+Inputs!$B$22*(1+Inputs!$B$23)^0</f>
        <v>12393.778334745137</v>
      </c>
      <c r="R4803" s="36">
        <f>Inputs!$B$12*(1+$B4803)^1*$C4803+Inputs!$B$29*(1+$D4803)^1*Inputs!$B$19+Inputs!$B$30*(1+$E4803)^1*Inputs!$B$20+Inputs!$B$31*(1+$F4803)^1*Inputs!$B$21+Inputs!$B$22*(1+Inputs!$B$23)^1</f>
        <v>14029.433133147213</v>
      </c>
      <c r="S4803" s="36">
        <f>Inputs!$B$12*(1+$B4803)^2*$C4803+Inputs!$B$29*(1+$D4803)^2*Inputs!$B$19+Inputs!$B$30*(1+$E4803)^2*Inputs!$B$20+Inputs!$B$31*(1+$F4803)^2*Inputs!$B$21+Inputs!$B$22*(1+Inputs!$B$23)^2</f>
        <v>16052.424573866781</v>
      </c>
      <c r="T4803" s="36">
        <f>Inputs!$B$12*(1+$B4803)^3*$C4803+Inputs!$B$29*(1+$D4803)^3*Inputs!$B$19+Inputs!$B$30*(1+$E4803)^3*Inputs!$B$20+Inputs!$B$31*(1+$F4803)^3*Inputs!$B$21+Inputs!$B$22*(1+Inputs!$B$23)^3</f>
        <v>18571.109150399046</v>
      </c>
      <c r="U4803" s="36">
        <f>Inputs!$B$12*(1+$B4803)^4*$C4803+Inputs!$B$29*(1+$D4803)^4*Inputs!$B$19+Inputs!$B$30*(1+$E4803)^4*Inputs!$B$20+Inputs!$B$31*(1+$F4803)^4*Inputs!$B$21+Inputs!$B$22*(1+Inputs!$B$23)^4</f>
        <v>21725.127755115216</v>
      </c>
      <c r="V4803" s="35">
        <f>Inputs!$B$13/(Q4803*(1-$G4803))</f>
        <v>1.2654251004103845</v>
      </c>
      <c r="W4803" s="36">
        <f>Inputs!$B$13</f>
        <v>12660</v>
      </c>
      <c r="X4803" s="36">
        <f t="shared" si="743"/>
        <v>13812.888572550773</v>
      </c>
      <c r="Y4803" s="36">
        <f t="shared" si="744"/>
        <v>15212.075269275589</v>
      </c>
      <c r="Z4803" s="36">
        <f t="shared" si="745"/>
        <v>16913.348149406032</v>
      </c>
      <c r="AA4803" s="36">
        <f t="shared" si="746"/>
        <v>18983.832134734464</v>
      </c>
      <c r="AB4803" s="36">
        <f t="shared" si="747"/>
        <v>58999.622924305193</v>
      </c>
      <c r="AC4803" s="36">
        <f t="shared" si="748"/>
        <v>340252.06008291832</v>
      </c>
      <c r="AD4803" s="36">
        <f t="shared" si="749"/>
        <v>219249.99865177137</v>
      </c>
    </row>
    <row r="4804" spans="1:30" ht="14.25" customHeight="1" x14ac:dyDescent="0.25">
      <c r="A4804" s="16">
        <v>4788</v>
      </c>
      <c r="B4804" s="34">
        <v>0.41188006449571002</v>
      </c>
      <c r="C4804" s="34">
        <v>7.9381072141009604E-2</v>
      </c>
      <c r="D4804" s="34">
        <v>4.66717296941348E-2</v>
      </c>
      <c r="E4804" s="34">
        <v>5.9834632776780999E-2</v>
      </c>
      <c r="F4804" s="34">
        <v>1.16326778155695E-2</v>
      </c>
      <c r="G4804" s="34">
        <v>0.17260595006242599</v>
      </c>
      <c r="H4804" s="35">
        <v>1.0265478027414101</v>
      </c>
      <c r="I4804" s="34">
        <v>0.103291053910101</v>
      </c>
      <c r="J4804" s="34">
        <v>3.1777486199056099E-2</v>
      </c>
      <c r="K4804" s="36">
        <f>Inputs!$B$12*(1+$B4804)^4</f>
        <v>238419.88535591029</v>
      </c>
      <c r="L4804" s="36">
        <f t="shared" si="740"/>
        <v>23943.716889601277</v>
      </c>
      <c r="M4804" s="36">
        <f t="shared" si="741"/>
        <v>274970.76632022753</v>
      </c>
      <c r="N4804" s="37">
        <f>M4804/Inputs!$B$6</f>
        <v>419.1627535369322</v>
      </c>
      <c r="O4804" s="38">
        <f>IF(N4804&gt;Inputs!$B$4,1,0)</f>
        <v>1</v>
      </c>
      <c r="P4804" s="34">
        <f t="shared" si="742"/>
        <v>7.1513567711044904E-2</v>
      </c>
      <c r="Q4804" s="36">
        <f>Inputs!$B$12*(1+$B4804)^0*$C4804+Inputs!$B$29*(1+$D4804)^0*Inputs!$B$19+Inputs!$B$30*(1+$E4804)^0*Inputs!$B$20+Inputs!$B$31*(1+$F4804)^0*Inputs!$B$21+Inputs!$B$22*(1+Inputs!$B$23)^0</f>
        <v>12784.908355887499</v>
      </c>
      <c r="R4804" s="36">
        <f>Inputs!$B$12*(1+$B4804)^1*$C4804+Inputs!$B$29*(1+$D4804)^1*Inputs!$B$19+Inputs!$B$30*(1+$E4804)^1*Inputs!$B$20+Inputs!$B$31*(1+$F4804)^1*Inputs!$B$21+Inputs!$B$22*(1+Inputs!$B$23)^1</f>
        <v>15034.299371465135</v>
      </c>
      <c r="S4804" s="36">
        <f>Inputs!$B$12*(1+$B4804)^2*$C4804+Inputs!$B$29*(1+$D4804)^2*Inputs!$B$19+Inputs!$B$30*(1+$E4804)^2*Inputs!$B$20+Inputs!$B$31*(1+$F4804)^2*Inputs!$B$21+Inputs!$B$22*(1+Inputs!$B$23)^2</f>
        <v>18106.401095144822</v>
      </c>
      <c r="T4804" s="36">
        <f>Inputs!$B$12*(1+$B4804)^3*$C4804+Inputs!$B$29*(1+$D4804)^3*Inputs!$B$19+Inputs!$B$30*(1+$E4804)^3*Inputs!$B$20+Inputs!$B$31*(1+$F4804)^3*Inputs!$B$21+Inputs!$B$22*(1+Inputs!$B$23)^3</f>
        <v>22334.829514612196</v>
      </c>
      <c r="U4804" s="36">
        <f>Inputs!$B$12*(1+$B4804)^4*$C4804+Inputs!$B$29*(1+$D4804)^4*Inputs!$B$19+Inputs!$B$30*(1+$E4804)^4*Inputs!$B$20+Inputs!$B$31*(1+$F4804)^4*Inputs!$B$21+Inputs!$B$22*(1+Inputs!$B$23)^4</f>
        <v>28190.319470402581</v>
      </c>
      <c r="V4804" s="35">
        <f>Inputs!$B$13/(Q4804*(1-$G4804))</f>
        <v>1.1968058213862511</v>
      </c>
      <c r="W4804" s="36">
        <f>Inputs!$B$13</f>
        <v>12660</v>
      </c>
      <c r="X4804" s="36">
        <f t="shared" si="743"/>
        <v>14357.942289736966</v>
      </c>
      <c r="Y4804" s="36">
        <f t="shared" si="744"/>
        <v>16654.173207467757</v>
      </c>
      <c r="Z4804" s="36">
        <f t="shared" si="745"/>
        <v>19756.880102661693</v>
      </c>
      <c r="AA4804" s="36">
        <f t="shared" si="746"/>
        <v>23943.716889601277</v>
      </c>
      <c r="AB4804" s="36">
        <f t="shared" si="747"/>
        <v>63651.697871484197</v>
      </c>
      <c r="AC4804" s="36">
        <f t="shared" si="748"/>
        <v>345453.16103421297</v>
      </c>
      <c r="AD4804" s="36">
        <f t="shared" si="749"/>
        <v>211319.06844874335</v>
      </c>
    </row>
    <row r="4805" spans="1:30" ht="14.25" customHeight="1" x14ac:dyDescent="0.25">
      <c r="A4805" s="16">
        <v>4789</v>
      </c>
      <c r="B4805" s="34">
        <v>0.37885705360984601</v>
      </c>
      <c r="C4805" s="34">
        <v>9.6351682154050905E-2</v>
      </c>
      <c r="D4805" s="34">
        <v>3.9061119280073497E-2</v>
      </c>
      <c r="E4805" s="34">
        <v>3.2506924836797499E-2</v>
      </c>
      <c r="F4805" s="34">
        <v>2.23366894178526E-2</v>
      </c>
      <c r="G4805" s="34">
        <v>0.17076400896299601</v>
      </c>
      <c r="H4805" s="35">
        <v>1.0537489292280899</v>
      </c>
      <c r="I4805" s="34">
        <v>9.5777297867002606E-2</v>
      </c>
      <c r="J4805" s="34">
        <v>1.9996343129793901E-2</v>
      </c>
      <c r="K4805" s="36">
        <f>Inputs!$B$12*(1+$B4805)^4</f>
        <v>216884.35780480236</v>
      </c>
      <c r="L4805" s="36">
        <f t="shared" si="740"/>
        <v>26158.763226734147</v>
      </c>
      <c r="M4805" s="36">
        <f t="shared" si="741"/>
        <v>291190.55266423826</v>
      </c>
      <c r="N4805" s="37">
        <f>M4805/Inputs!$B$6</f>
        <v>443.88803759792415</v>
      </c>
      <c r="O4805" s="38">
        <f>IF(N4805&gt;Inputs!$B$4,1,0)</f>
        <v>1</v>
      </c>
      <c r="P4805" s="34">
        <f t="shared" si="742"/>
        <v>7.5780954737208708E-2</v>
      </c>
      <c r="Q4805" s="36">
        <f>Inputs!$B$12*(1+$B4805)^0*$C4805+Inputs!$B$29*(1+$D4805)^0*Inputs!$B$19+Inputs!$B$30*(1+$E4805)^0*Inputs!$B$20+Inputs!$B$31*(1+$F4805)^0*Inputs!$B$21+Inputs!$B$22*(1+Inputs!$B$23)^0</f>
        <v>13803.144956669978</v>
      </c>
      <c r="R4805" s="36">
        <f>Inputs!$B$12*(1+$B4805)^1*$C4805+Inputs!$B$29*(1+$D4805)^1*Inputs!$B$19+Inputs!$B$30*(1+$E4805)^1*Inputs!$B$20+Inputs!$B$31*(1+$F4805)^1*Inputs!$B$21+Inputs!$B$22*(1+Inputs!$B$23)^1</f>
        <v>16235.617321930094</v>
      </c>
      <c r="S4805" s="36">
        <f>Inputs!$B$12*(1+$B4805)^2*$C4805+Inputs!$B$29*(1+$D4805)^2*Inputs!$B$19+Inputs!$B$30*(1+$E4805)^2*Inputs!$B$20+Inputs!$B$31*(1+$F4805)^2*Inputs!$B$21+Inputs!$B$22*(1+Inputs!$B$23)^2</f>
        <v>19505.734021665707</v>
      </c>
      <c r="T4805" s="36">
        <f>Inputs!$B$12*(1+$B4805)^3*$C4805+Inputs!$B$29*(1+$D4805)^3*Inputs!$B$19+Inputs!$B$30*(1+$E4805)^3*Inputs!$B$20+Inputs!$B$31*(1+$F4805)^3*Inputs!$B$21+Inputs!$B$22*(1+Inputs!$B$23)^3</f>
        <v>23928.132889547182</v>
      </c>
      <c r="U4805" s="36">
        <f>Inputs!$B$12*(1+$B4805)^4*$C4805+Inputs!$B$29*(1+$D4805)^4*Inputs!$B$19+Inputs!$B$30*(1+$E4805)^4*Inputs!$B$20+Inputs!$B$31*(1+$F4805)^4*Inputs!$B$21+Inputs!$B$22*(1+Inputs!$B$23)^4</f>
        <v>29936.561584449639</v>
      </c>
      <c r="V4805" s="35">
        <f>Inputs!$B$13/(Q4805*(1-$G4805))</f>
        <v>1.1060570122718389</v>
      </c>
      <c r="W4805" s="36">
        <f>Inputs!$B$13</f>
        <v>12660</v>
      </c>
      <c r="X4805" s="36">
        <f t="shared" si="743"/>
        <v>14714.962557058263</v>
      </c>
      <c r="Y4805" s="36">
        <f t="shared" si="744"/>
        <v>17467.275782735658</v>
      </c>
      <c r="Z4805" s="36">
        <f t="shared" si="745"/>
        <v>21168.034100355322</v>
      </c>
      <c r="AA4805" s="36">
        <f t="shared" si="746"/>
        <v>26158.763226734147</v>
      </c>
      <c r="AB4805" s="36">
        <f t="shared" si="747"/>
        <v>68324.327903870188</v>
      </c>
      <c r="AC4805" s="36">
        <f t="shared" si="748"/>
        <v>352091.66900303093</v>
      </c>
      <c r="AD4805" s="36">
        <f t="shared" si="749"/>
        <v>222866.22476036806</v>
      </c>
    </row>
    <row r="4806" spans="1:30" ht="14.25" customHeight="1" x14ac:dyDescent="0.25">
      <c r="A4806" s="16">
        <v>4790</v>
      </c>
      <c r="B4806" s="34">
        <v>0.27909877920148002</v>
      </c>
      <c r="C4806" s="34">
        <v>0.101991919217416</v>
      </c>
      <c r="D4806" s="34">
        <v>3.5622930250176897E-2</v>
      </c>
      <c r="E4806" s="34">
        <v>1.6086158966961799E-2</v>
      </c>
      <c r="F4806" s="34">
        <v>5.8986533925234801E-3</v>
      </c>
      <c r="G4806" s="34">
        <v>0.220601253137931</v>
      </c>
      <c r="H4806" s="35">
        <v>1.0485833135256699</v>
      </c>
      <c r="I4806" s="34">
        <v>8.9465311641613907E-2</v>
      </c>
      <c r="J4806" s="34">
        <v>2.4551918294417999E-2</v>
      </c>
      <c r="K4806" s="36">
        <f>Inputs!$B$12*(1+$B4806)^4</f>
        <v>160608.15314958469</v>
      </c>
      <c r="L4806" s="36">
        <f t="shared" si="740"/>
        <v>20335.805746183523</v>
      </c>
      <c r="M4806" s="36">
        <f t="shared" si="741"/>
        <v>270446.63084588677</v>
      </c>
      <c r="N4806" s="37">
        <f>M4806/Inputs!$B$6</f>
        <v>412.26620555775423</v>
      </c>
      <c r="O4806" s="38">
        <f>IF(N4806&gt;Inputs!$B$4,1,0)</f>
        <v>1</v>
      </c>
      <c r="P4806" s="34">
        <f t="shared" si="742"/>
        <v>6.4913393347195911E-2</v>
      </c>
      <c r="Q4806" s="36">
        <f>Inputs!$B$12*(1+$B4806)^0*$C4806+Inputs!$B$29*(1+$D4806)^0*Inputs!$B$19+Inputs!$B$30*(1+$E4806)^0*Inputs!$B$20+Inputs!$B$31*(1+$F4806)^0*Inputs!$B$21+Inputs!$B$22*(1+Inputs!$B$23)^0</f>
        <v>14141.559180471882</v>
      </c>
      <c r="R4806" s="36">
        <f>Inputs!$B$12*(1+$B4806)^1*$C4806+Inputs!$B$29*(1+$D4806)^1*Inputs!$B$19+Inputs!$B$30*(1+$E4806)^1*Inputs!$B$20+Inputs!$B$31*(1+$F4806)^1*Inputs!$B$21+Inputs!$B$22*(1+Inputs!$B$23)^1</f>
        <v>15965.023171855501</v>
      </c>
      <c r="S4806" s="36">
        <f>Inputs!$B$12*(1+$B4806)^2*$C4806+Inputs!$B$29*(1+$D4806)^2*Inputs!$B$19+Inputs!$B$30*(1+$E4806)^2*Inputs!$B$20+Inputs!$B$31*(1+$F4806)^2*Inputs!$B$21+Inputs!$B$22*(1+Inputs!$B$23)^2</f>
        <v>18268.096475337268</v>
      </c>
      <c r="T4806" s="36">
        <f>Inputs!$B$12*(1+$B4806)^3*$C4806+Inputs!$B$29*(1+$D4806)^3*Inputs!$B$19+Inputs!$B$30*(1+$E4806)^3*Inputs!$B$20+Inputs!$B$31*(1+$F4806)^3*Inputs!$B$21+Inputs!$B$22*(1+Inputs!$B$23)^3</f>
        <v>21183.920121152201</v>
      </c>
      <c r="U4806" s="36">
        <f>Inputs!$B$12*(1+$B4806)^4*$C4806+Inputs!$B$29*(1+$D4806)^4*Inputs!$B$19+Inputs!$B$30*(1+$E4806)^4*Inputs!$B$20+Inputs!$B$31*(1+$F4806)^4*Inputs!$B$21+Inputs!$B$22*(1+Inputs!$B$23)^4</f>
        <v>24882.77079823253</v>
      </c>
      <c r="V4806" s="35">
        <f>Inputs!$B$13/(Q4806*(1-$G4806))</f>
        <v>1.1486208810729206</v>
      </c>
      <c r="W4806" s="36">
        <f>Inputs!$B$13</f>
        <v>12660</v>
      </c>
      <c r="X4806" s="36">
        <f t="shared" si="743"/>
        <v>13981.231530124376</v>
      </c>
      <c r="Y4806" s="36">
        <f t="shared" si="744"/>
        <v>15642.041127999128</v>
      </c>
      <c r="Z4806" s="36">
        <f t="shared" si="745"/>
        <v>17725.789407743814</v>
      </c>
      <c r="AA4806" s="36">
        <f t="shared" si="746"/>
        <v>20335.805746183523</v>
      </c>
      <c r="AB4806" s="36">
        <f t="shared" si="747"/>
        <v>61327.382950217274</v>
      </c>
      <c r="AC4806" s="36">
        <f t="shared" si="748"/>
        <v>320967.48780142149</v>
      </c>
      <c r="AD4806" s="36">
        <f t="shared" si="749"/>
        <v>209119.24789566948</v>
      </c>
    </row>
    <row r="4807" spans="1:30" ht="14.25" customHeight="1" x14ac:dyDescent="0.25">
      <c r="A4807" s="16">
        <v>4791</v>
      </c>
      <c r="B4807" s="34">
        <v>0.21548831534349799</v>
      </c>
      <c r="C4807" s="34">
        <v>7.0829533458917099E-2</v>
      </c>
      <c r="D4807" s="34">
        <v>4.1776631404488902E-2</v>
      </c>
      <c r="E4807" s="34">
        <v>5.9813820449885403E-2</v>
      </c>
      <c r="F4807" s="34">
        <v>1.89014434403919E-2</v>
      </c>
      <c r="G4807" s="34">
        <v>0.16651824411621799</v>
      </c>
      <c r="H4807" s="35">
        <v>0.96967071482281597</v>
      </c>
      <c r="I4807" s="34">
        <v>9.3691068578605499E-2</v>
      </c>
      <c r="J4807" s="34">
        <v>3.3338437153590403E-2</v>
      </c>
      <c r="K4807" s="36">
        <f>Inputs!$B$12*(1+$B4807)^4</f>
        <v>130964.7455380758</v>
      </c>
      <c r="L4807" s="36">
        <f t="shared" si="740"/>
        <v>15035.795277666984</v>
      </c>
      <c r="M4807" s="36">
        <f t="shared" si="741"/>
        <v>217227.40547031502</v>
      </c>
      <c r="N4807" s="37">
        <f>M4807/Inputs!$B$6</f>
        <v>331.13933760718754</v>
      </c>
      <c r="O4807" s="38">
        <f>IF(N4807&gt;Inputs!$B$4,1,0)</f>
        <v>0</v>
      </c>
      <c r="P4807" s="34">
        <f t="shared" si="742"/>
        <v>6.0352631425015096E-2</v>
      </c>
      <c r="Q4807" s="36">
        <f>Inputs!$B$12*(1+$B4807)^0*$C4807+Inputs!$B$29*(1+$D4807)^0*Inputs!$B$19+Inputs!$B$30*(1+$E4807)^0*Inputs!$B$20+Inputs!$B$31*(1+$F4807)^0*Inputs!$B$21+Inputs!$B$22*(1+Inputs!$B$23)^0</f>
        <v>12271.816034961947</v>
      </c>
      <c r="R4807" s="36">
        <f>Inputs!$B$12*(1+$B4807)^1*$C4807+Inputs!$B$29*(1+$D4807)^1*Inputs!$B$19+Inputs!$B$30*(1+$E4807)^1*Inputs!$B$20+Inputs!$B$31*(1+$F4807)^1*Inputs!$B$21+Inputs!$B$22*(1+Inputs!$B$23)^1</f>
        <v>13491.857501220175</v>
      </c>
      <c r="S4807" s="36">
        <f>Inputs!$B$12*(1+$B4807)^2*$C4807+Inputs!$B$29*(1+$D4807)^2*Inputs!$B$19+Inputs!$B$30*(1+$E4807)^2*Inputs!$B$20+Inputs!$B$31*(1+$F4807)^2*Inputs!$B$21+Inputs!$B$22*(1+Inputs!$B$23)^2</f>
        <v>14923.518841838788</v>
      </c>
      <c r="T4807" s="36">
        <f>Inputs!$B$12*(1+$B4807)^3*$C4807+Inputs!$B$29*(1+$D4807)^3*Inputs!$B$19+Inputs!$B$30*(1+$E4807)^3*Inputs!$B$20+Inputs!$B$31*(1+$F4807)^3*Inputs!$B$21+Inputs!$B$22*(1+Inputs!$B$23)^3</f>
        <v>16610.07041492343</v>
      </c>
      <c r="U4807" s="36">
        <f>Inputs!$B$12*(1+$B4807)^4*$C4807+Inputs!$B$29*(1+$D4807)^4*Inputs!$B$19+Inputs!$B$30*(1+$E4807)^4*Inputs!$B$20+Inputs!$B$31*(1+$F4807)^4*Inputs!$B$21+Inputs!$B$22*(1+Inputs!$B$23)^4</f>
        <v>18603.986953649441</v>
      </c>
      <c r="V4807" s="35">
        <f>Inputs!$B$13/(Q4807*(1-$G4807))</f>
        <v>1.2377381339566427</v>
      </c>
      <c r="W4807" s="36">
        <f>Inputs!$B$13</f>
        <v>12660</v>
      </c>
      <c r="X4807" s="36">
        <f t="shared" si="743"/>
        <v>13165.014924771338</v>
      </c>
      <c r="Y4807" s="36">
        <f t="shared" si="744"/>
        <v>13728.406168319319</v>
      </c>
      <c r="Z4807" s="36">
        <f t="shared" si="745"/>
        <v>14352.100363073527</v>
      </c>
      <c r="AA4807" s="36">
        <f t="shared" si="746"/>
        <v>15035.795277666984</v>
      </c>
      <c r="AB4807" s="36">
        <f t="shared" si="747"/>
        <v>52714.697985376188</v>
      </c>
      <c r="AC4807" s="36">
        <f t="shared" si="748"/>
        <v>257438.07397842634</v>
      </c>
      <c r="AD4807" s="36">
        <f t="shared" si="749"/>
        <v>164512.70748493882</v>
      </c>
    </row>
    <row r="4808" spans="1:30" ht="14.25" customHeight="1" x14ac:dyDescent="0.25">
      <c r="A4808" s="16">
        <v>4792</v>
      </c>
      <c r="B4808" s="34">
        <v>0.39061799101725803</v>
      </c>
      <c r="C4808" s="34">
        <v>5.1413669975659299E-2</v>
      </c>
      <c r="D4808" s="34">
        <v>3.7056694632199003E-2</v>
      </c>
      <c r="E4808" s="34">
        <v>3.6289804385361397E-2</v>
      </c>
      <c r="F4808" s="34">
        <v>1.42076448295565E-2</v>
      </c>
      <c r="G4808" s="34">
        <v>0.22846193110858101</v>
      </c>
      <c r="H4808" s="35">
        <v>1.1079589177748801</v>
      </c>
      <c r="I4808" s="34">
        <v>9.1736187351596804E-2</v>
      </c>
      <c r="J4808" s="34">
        <v>2.5496850628472199E-2</v>
      </c>
      <c r="K4808" s="36">
        <f>Inputs!$B$12*(1+$B4808)^4</f>
        <v>224379.21554081846</v>
      </c>
      <c r="L4808" s="36">
        <f t="shared" si="740"/>
        <v>17466.849088743584</v>
      </c>
      <c r="M4808" s="36">
        <f t="shared" si="741"/>
        <v>230546.44563660579</v>
      </c>
      <c r="N4808" s="37">
        <f>M4808/Inputs!$B$6</f>
        <v>351.44275249482587</v>
      </c>
      <c r="O4808" s="38">
        <f>IF(N4808&gt;Inputs!$B$4,1,0)</f>
        <v>0</v>
      </c>
      <c r="P4808" s="34">
        <f t="shared" si="742"/>
        <v>6.6239336723124598E-2</v>
      </c>
      <c r="Q4808" s="36">
        <f>Inputs!$B$12*(1+$B4808)^0*$C4808+Inputs!$B$29*(1+$D4808)^0*Inputs!$B$19+Inputs!$B$30*(1+$E4808)^0*Inputs!$B$20+Inputs!$B$31*(1+$F4808)^0*Inputs!$B$21+Inputs!$B$22*(1+Inputs!$B$23)^0</f>
        <v>11106.864225966481</v>
      </c>
      <c r="R4808" s="36">
        <f>Inputs!$B$12*(1+$B4808)^1*$C4808+Inputs!$B$29*(1+$D4808)^1*Inputs!$B$19+Inputs!$B$30*(1+$E4808)^1*Inputs!$B$20+Inputs!$B$31*(1+$F4808)^1*Inputs!$B$21+Inputs!$B$22*(1+Inputs!$B$23)^1</f>
        <v>12520.310239610379</v>
      </c>
      <c r="S4808" s="36">
        <f>Inputs!$B$12*(1+$B4808)^2*$C4808+Inputs!$B$29*(1+$D4808)^2*Inputs!$B$19+Inputs!$B$30*(1+$E4808)^2*Inputs!$B$20+Inputs!$B$31*(1+$F4808)^2*Inputs!$B$21+Inputs!$B$22*(1+Inputs!$B$23)^2</f>
        <v>14411.122412182987</v>
      </c>
      <c r="T4808" s="36">
        <f>Inputs!$B$12*(1+$B4808)^3*$C4808+Inputs!$B$29*(1+$D4808)^3*Inputs!$B$19+Inputs!$B$30*(1+$E4808)^3*Inputs!$B$20+Inputs!$B$31*(1+$F4808)^3*Inputs!$B$21+Inputs!$B$22*(1+Inputs!$B$23)^3</f>
        <v>16963.399137586399</v>
      </c>
      <c r="U4808" s="36">
        <f>Inputs!$B$12*(1+$B4808)^4*$C4808+Inputs!$B$29*(1+$D4808)^4*Inputs!$B$19+Inputs!$B$30*(1+$E4808)^4*Inputs!$B$20+Inputs!$B$31*(1+$F4808)^4*Inputs!$B$21+Inputs!$B$22*(1+Inputs!$B$23)^4</f>
        <v>20433.066617290129</v>
      </c>
      <c r="V4808" s="35">
        <f>Inputs!$B$13/(Q4808*(1-$G4808))</f>
        <v>1.4773550568185627</v>
      </c>
      <c r="W4808" s="36">
        <f>Inputs!$B$13</f>
        <v>12660</v>
      </c>
      <c r="X4808" s="36">
        <f t="shared" si="743"/>
        <v>13379.014110554208</v>
      </c>
      <c r="Y4808" s="36">
        <f t="shared" si="744"/>
        <v>14372.703451012203</v>
      </c>
      <c r="Z4808" s="36">
        <f t="shared" si="745"/>
        <v>15709.520309459676</v>
      </c>
      <c r="AA4808" s="36">
        <f t="shared" si="746"/>
        <v>17466.849088743584</v>
      </c>
      <c r="AB4808" s="36">
        <f t="shared" si="747"/>
        <v>56187.435720065856</v>
      </c>
      <c r="AC4808" s="36">
        <f t="shared" si="748"/>
        <v>270416.33592710894</v>
      </c>
      <c r="AD4808" s="36">
        <f t="shared" si="749"/>
        <v>174359.00991653994</v>
      </c>
    </row>
    <row r="4809" spans="1:30" ht="14.25" customHeight="1" x14ac:dyDescent="0.25">
      <c r="A4809" s="16">
        <v>4793</v>
      </c>
      <c r="B4809" s="34">
        <v>0.37144275163906498</v>
      </c>
      <c r="C4809" s="34">
        <v>7.4344705624998397E-2</v>
      </c>
      <c r="D4809" s="34">
        <v>2.13915337934736E-2</v>
      </c>
      <c r="E4809" s="34">
        <v>3.6998710884137802E-2</v>
      </c>
      <c r="F4809" s="34">
        <v>2.4664302114599999E-2</v>
      </c>
      <c r="G4809" s="34">
        <v>0.196532210957544</v>
      </c>
      <c r="H4809" s="35">
        <v>1.1373775081326001</v>
      </c>
      <c r="I4809" s="34">
        <v>0.105226839313717</v>
      </c>
      <c r="J4809" s="34">
        <v>2.4970839380558298E-2</v>
      </c>
      <c r="K4809" s="36">
        <f>Inputs!$B$12*(1+$B4809)^4</f>
        <v>212256.98174704323</v>
      </c>
      <c r="L4809" s="36">
        <f t="shared" si="740"/>
        <v>22535.110334477005</v>
      </c>
      <c r="M4809" s="36">
        <f t="shared" si="741"/>
        <v>235956.35752495477</v>
      </c>
      <c r="N4809" s="37">
        <f>M4809/Inputs!$B$6</f>
        <v>359.6895693977969</v>
      </c>
      <c r="O4809" s="38">
        <f>IF(N4809&gt;Inputs!$B$4,1,0)</f>
        <v>0</v>
      </c>
      <c r="P4809" s="34">
        <f t="shared" si="742"/>
        <v>8.0255999933158698E-2</v>
      </c>
      <c r="Q4809" s="36">
        <f>Inputs!$B$12*(1+$B4809)^0*$C4809+Inputs!$B$29*(1+$D4809)^0*Inputs!$B$19+Inputs!$B$30*(1+$E4809)^0*Inputs!$B$20+Inputs!$B$31*(1+$F4809)^0*Inputs!$B$21+Inputs!$B$22*(1+Inputs!$B$23)^0</f>
        <v>12482.726364926824</v>
      </c>
      <c r="R4809" s="36">
        <f>Inputs!$B$12*(1+$B4809)^1*$C4809+Inputs!$B$29*(1+$D4809)^1*Inputs!$B$19+Inputs!$B$30*(1+$E4809)^1*Inputs!$B$20+Inputs!$B$31*(1+$F4809)^1*Inputs!$B$21+Inputs!$B$22*(1+Inputs!$B$23)^1</f>
        <v>14345.367443261526</v>
      </c>
      <c r="S4809" s="36">
        <f>Inputs!$B$12*(1+$B4809)^2*$C4809+Inputs!$B$29*(1+$D4809)^2*Inputs!$B$19+Inputs!$B$30*(1+$E4809)^2*Inputs!$B$20+Inputs!$B$31*(1+$F4809)^2*Inputs!$B$21+Inputs!$B$22*(1+Inputs!$B$23)^2</f>
        <v>16829.068844508616</v>
      </c>
      <c r="T4809" s="36">
        <f>Inputs!$B$12*(1+$B4809)^3*$C4809+Inputs!$B$29*(1+$D4809)^3*Inputs!$B$19+Inputs!$B$30*(1+$E4809)^3*Inputs!$B$20+Inputs!$B$31*(1+$F4809)^3*Inputs!$B$21+Inputs!$B$22*(1+Inputs!$B$23)^3</f>
        <v>20162.595999527839</v>
      </c>
      <c r="U4809" s="36">
        <f>Inputs!$B$12*(1+$B4809)^4*$C4809+Inputs!$B$29*(1+$D4809)^4*Inputs!$B$19+Inputs!$B$30*(1+$E4809)^4*Inputs!$B$20+Inputs!$B$31*(1+$F4809)^4*Inputs!$B$21+Inputs!$B$22*(1+Inputs!$B$23)^4</f>
        <v>24659.631497648541</v>
      </c>
      <c r="V4809" s="35">
        <f>Inputs!$B$13/(Q4809*(1-$G4809))</f>
        <v>1.2622802426947157</v>
      </c>
      <c r="W4809" s="36">
        <f>Inputs!$B$13</f>
        <v>12660</v>
      </c>
      <c r="X4809" s="36">
        <f t="shared" si="743"/>
        <v>14189.184905585642</v>
      </c>
      <c r="Y4809" s="36">
        <f t="shared" si="744"/>
        <v>16223.623802640341</v>
      </c>
      <c r="Z4809" s="36">
        <f t="shared" si="745"/>
        <v>18931.367533755929</v>
      </c>
      <c r="AA4809" s="36">
        <f t="shared" si="746"/>
        <v>22535.110334477005</v>
      </c>
      <c r="AB4809" s="36">
        <f t="shared" si="747"/>
        <v>61439.825322232267</v>
      </c>
      <c r="AC4809" s="36">
        <f t="shared" si="748"/>
        <v>287801.92103144241</v>
      </c>
      <c r="AD4809" s="36">
        <f t="shared" si="749"/>
        <v>174516.5322027225</v>
      </c>
    </row>
    <row r="4810" spans="1:30" ht="14.25" customHeight="1" x14ac:dyDescent="0.25">
      <c r="A4810" s="16">
        <v>4794</v>
      </c>
      <c r="B4810" s="34">
        <v>0.423655340746172</v>
      </c>
      <c r="C4810" s="34">
        <v>6.7923165364129096E-2</v>
      </c>
      <c r="D4810" s="34">
        <v>2.8969404917097499E-2</v>
      </c>
      <c r="E4810" s="34">
        <v>2.8238121510089701E-2</v>
      </c>
      <c r="F4810" s="34">
        <v>2.1665650919022301E-2</v>
      </c>
      <c r="G4810" s="34">
        <v>0.191494012845287</v>
      </c>
      <c r="H4810" s="35">
        <v>1.17351226856103</v>
      </c>
      <c r="I4810" s="34">
        <v>9.2795222434492605E-2</v>
      </c>
      <c r="J4810" s="34">
        <v>2.1250737803304599E-2</v>
      </c>
      <c r="K4810" s="36">
        <f>Inputs!$B$12*(1+$B4810)^4</f>
        <v>246473.76382423961</v>
      </c>
      <c r="L4810" s="36">
        <f t="shared" si="740"/>
        <v>24264.042375428045</v>
      </c>
      <c r="M4810" s="36">
        <f t="shared" si="741"/>
        <v>288052.7543487993</v>
      </c>
      <c r="N4810" s="37">
        <f>M4810/Inputs!$B$6</f>
        <v>439.1048084585355</v>
      </c>
      <c r="O4810" s="38">
        <f>IF(N4810&gt;Inputs!$B$4,1,0)</f>
        <v>1</v>
      </c>
      <c r="P4810" s="34">
        <f t="shared" si="742"/>
        <v>7.154448463118801E-2</v>
      </c>
      <c r="Q4810" s="36">
        <f>Inputs!$B$12*(1+$B4810)^0*$C4810+Inputs!$B$29*(1+$D4810)^0*Inputs!$B$19+Inputs!$B$30*(1+$E4810)^0*Inputs!$B$20+Inputs!$B$31*(1+$F4810)^0*Inputs!$B$21+Inputs!$B$22*(1+Inputs!$B$23)^0</f>
        <v>12097.433949274666</v>
      </c>
      <c r="R4810" s="36">
        <f>Inputs!$B$12*(1+$B4810)^1*$C4810+Inputs!$B$29*(1+$D4810)^1*Inputs!$B$19+Inputs!$B$30*(1+$E4810)^1*Inputs!$B$20+Inputs!$B$31*(1+$F4810)^1*Inputs!$B$21+Inputs!$B$22*(1+Inputs!$B$23)^1</f>
        <v>14019.221115423621</v>
      </c>
      <c r="S4810" s="36">
        <f>Inputs!$B$12*(1+$B4810)^2*$C4810+Inputs!$B$29*(1+$D4810)^2*Inputs!$B$19+Inputs!$B$30*(1+$E4810)^2*Inputs!$B$20+Inputs!$B$31*(1+$F4810)^2*Inputs!$B$21+Inputs!$B$22*(1+Inputs!$B$23)^2</f>
        <v>16677.293463775721</v>
      </c>
      <c r="T4810" s="36">
        <f>Inputs!$B$12*(1+$B4810)^3*$C4810+Inputs!$B$29*(1+$D4810)^3*Inputs!$B$19+Inputs!$B$30*(1+$E4810)^3*Inputs!$B$20+Inputs!$B$31*(1+$F4810)^3*Inputs!$B$21+Inputs!$B$22*(1+Inputs!$B$23)^3</f>
        <v>20381.661273632511</v>
      </c>
      <c r="U4810" s="36">
        <f>Inputs!$B$12*(1+$B4810)^4*$C4810+Inputs!$B$29*(1+$D4810)^4*Inputs!$B$19+Inputs!$B$30*(1+$E4810)^4*Inputs!$B$20+Inputs!$B$31*(1+$F4810)^4*Inputs!$B$21+Inputs!$B$22*(1+Inputs!$B$23)^4</f>
        <v>25573.624326544392</v>
      </c>
      <c r="V4810" s="35">
        <f>Inputs!$B$13/(Q4810*(1-$G4810))</f>
        <v>1.2943663257407103</v>
      </c>
      <c r="W4810" s="36">
        <f>Inputs!$B$13</f>
        <v>12660</v>
      </c>
      <c r="X4810" s="36">
        <f t="shared" si="743"/>
        <v>14328.697058043706</v>
      </c>
      <c r="Y4810" s="36">
        <f t="shared" si="744"/>
        <v>16638.056954410738</v>
      </c>
      <c r="Z4810" s="36">
        <f t="shared" si="745"/>
        <v>19835.830241414442</v>
      </c>
      <c r="AA4810" s="36">
        <f t="shared" si="746"/>
        <v>24264.042375428045</v>
      </c>
      <c r="AB4810" s="36">
        <f t="shared" si="747"/>
        <v>65811.110280834298</v>
      </c>
      <c r="AC4810" s="36">
        <f t="shared" si="748"/>
        <v>346353.33954442199</v>
      </c>
      <c r="AD4810" s="36">
        <f t="shared" si="749"/>
        <v>222241.64406796498</v>
      </c>
    </row>
    <row r="4811" spans="1:30" ht="14.25" customHeight="1" x14ac:dyDescent="0.25">
      <c r="A4811" s="16">
        <v>4795</v>
      </c>
      <c r="B4811" s="34">
        <v>0.31819020008048898</v>
      </c>
      <c r="C4811" s="34">
        <v>8.5024635127762704E-2</v>
      </c>
      <c r="D4811" s="34">
        <v>3.5287027621006203E-2</v>
      </c>
      <c r="E4811" s="34">
        <v>5.0681411105106898E-2</v>
      </c>
      <c r="F4811" s="34">
        <v>4.4271437493228604E-3</v>
      </c>
      <c r="G4811" s="34">
        <v>0.17855661725706201</v>
      </c>
      <c r="H4811" s="35">
        <v>1.0056340130288901</v>
      </c>
      <c r="I4811" s="34">
        <v>9.63948085399597E-2</v>
      </c>
      <c r="J4811" s="34">
        <v>2.4159940075812101E-2</v>
      </c>
      <c r="K4811" s="36">
        <f>Inputs!$B$12*(1+$B4811)^4</f>
        <v>181160.52259171157</v>
      </c>
      <c r="L4811" s="36">
        <f t="shared" si="740"/>
        <v>20037.764965003742</v>
      </c>
      <c r="M4811" s="36">
        <f t="shared" si="741"/>
        <v>238921.66177099879</v>
      </c>
      <c r="N4811" s="37">
        <f>M4811/Inputs!$B$6</f>
        <v>364.20985026066887</v>
      </c>
      <c r="O4811" s="38">
        <f>IF(N4811&gt;Inputs!$B$4,1,0)</f>
        <v>0</v>
      </c>
      <c r="P4811" s="34">
        <f t="shared" si="742"/>
        <v>7.2234868464147603E-2</v>
      </c>
      <c r="Q4811" s="36">
        <f>Inputs!$B$12*(1+$B4811)^0*$C4811+Inputs!$B$29*(1+$D4811)^0*Inputs!$B$19+Inputs!$B$30*(1+$E4811)^0*Inputs!$B$20+Inputs!$B$31*(1+$F4811)^0*Inputs!$B$21+Inputs!$B$22*(1+Inputs!$B$23)^0</f>
        <v>13123.522135092684</v>
      </c>
      <c r="R4811" s="36">
        <f>Inputs!$B$12*(1+$B4811)^1*$C4811+Inputs!$B$29*(1+$D4811)^1*Inputs!$B$19+Inputs!$B$30*(1+$E4811)^1*Inputs!$B$20+Inputs!$B$31*(1+$F4811)^1*Inputs!$B$21+Inputs!$B$22*(1+Inputs!$B$23)^1</f>
        <v>14941.373190913455</v>
      </c>
      <c r="S4811" s="36">
        <f>Inputs!$B$12*(1+$B4811)^2*$C4811+Inputs!$B$29*(1+$D4811)^2*Inputs!$B$19+Inputs!$B$30*(1+$E4811)^2*Inputs!$B$20+Inputs!$B$31*(1+$F4811)^2*Inputs!$B$21+Inputs!$B$22*(1+Inputs!$B$23)^2</f>
        <v>17284.297460360191</v>
      </c>
      <c r="T4811" s="36">
        <f>Inputs!$B$12*(1+$B4811)^3*$C4811+Inputs!$B$29*(1+$D4811)^3*Inputs!$B$19+Inputs!$B$30*(1+$E4811)^3*Inputs!$B$20+Inputs!$B$31*(1+$F4811)^3*Inputs!$B$21+Inputs!$B$22*(1+Inputs!$B$23)^3</f>
        <v>20317.04994724632</v>
      </c>
      <c r="U4811" s="36">
        <f>Inputs!$B$12*(1+$B4811)^4*$C4811+Inputs!$B$29*(1+$D4811)^4*Inputs!$B$19+Inputs!$B$30*(1+$E4811)^4*Inputs!$B$20+Inputs!$B$31*(1+$F4811)^4*Inputs!$B$21+Inputs!$B$22*(1+Inputs!$B$23)^4</f>
        <v>24256.698431237081</v>
      </c>
      <c r="V4811" s="35">
        <f>Inputs!$B$13/(Q4811*(1-$G4811))</f>
        <v>1.1743719300313957</v>
      </c>
      <c r="W4811" s="36">
        <f>Inputs!$B$13</f>
        <v>12660</v>
      </c>
      <c r="X4811" s="36">
        <f t="shared" si="743"/>
        <v>13895.893774505848</v>
      </c>
      <c r="Y4811" s="36">
        <f t="shared" si="744"/>
        <v>15475.940423847305</v>
      </c>
      <c r="Z4811" s="36">
        <f t="shared" si="745"/>
        <v>17487.363697421013</v>
      </c>
      <c r="AA4811" s="36">
        <f t="shared" si="746"/>
        <v>20037.764965003742</v>
      </c>
      <c r="AB4811" s="36">
        <f t="shared" si="747"/>
        <v>59598.939185831645</v>
      </c>
      <c r="AC4811" s="36">
        <f t="shared" si="748"/>
        <v>284099.30830007786</v>
      </c>
      <c r="AD4811" s="36">
        <f t="shared" si="749"/>
        <v>179322.72258516715</v>
      </c>
    </row>
    <row r="4812" spans="1:30" ht="14.25" customHeight="1" x14ac:dyDescent="0.25">
      <c r="A4812" s="16">
        <v>4796</v>
      </c>
      <c r="B4812" s="34">
        <v>0.25112900531063898</v>
      </c>
      <c r="C4812" s="34">
        <v>7.3029999162565806E-2</v>
      </c>
      <c r="D4812" s="34">
        <v>3.2761148387146499E-2</v>
      </c>
      <c r="E4812" s="34">
        <v>3.4253427150769199E-2</v>
      </c>
      <c r="F4812" s="34">
        <v>-2.2840195305710098E-3</v>
      </c>
      <c r="G4812" s="34">
        <v>0.20700461810581899</v>
      </c>
      <c r="H4812" s="35">
        <v>0.96560342035076596</v>
      </c>
      <c r="I4812" s="34">
        <v>0.10023121983920801</v>
      </c>
      <c r="J4812" s="34">
        <v>2.49819242120842E-2</v>
      </c>
      <c r="K4812" s="36">
        <f>Inputs!$B$12*(1+$B4812)^4</f>
        <v>147014.31366349422</v>
      </c>
      <c r="L4812" s="36">
        <f t="shared" si="740"/>
        <v>14736.085905151278</v>
      </c>
      <c r="M4812" s="36">
        <f t="shared" si="741"/>
        <v>175652.45347873546</v>
      </c>
      <c r="N4812" s="37">
        <f>M4812/Inputs!$B$6</f>
        <v>267.76288640051138</v>
      </c>
      <c r="O4812" s="38">
        <f>IF(N4812&gt;Inputs!$B$4,1,0)</f>
        <v>0</v>
      </c>
      <c r="P4812" s="34">
        <f t="shared" si="742"/>
        <v>7.5249295627123805E-2</v>
      </c>
      <c r="Q4812" s="36">
        <f>Inputs!$B$12*(1+$B4812)^0*$C4812+Inputs!$B$29*(1+$D4812)^0*Inputs!$B$19+Inputs!$B$30*(1+$E4812)^0*Inputs!$B$20+Inputs!$B$31*(1+$F4812)^0*Inputs!$B$21+Inputs!$B$22*(1+Inputs!$B$23)^0</f>
        <v>12403.84397718087</v>
      </c>
      <c r="R4812" s="36">
        <f>Inputs!$B$12*(1+$B4812)^1*$C4812+Inputs!$B$29*(1+$D4812)^1*Inputs!$B$19+Inputs!$B$30*(1+$E4812)^1*Inputs!$B$20+Inputs!$B$31*(1+$F4812)^1*Inputs!$B$21+Inputs!$B$22*(1+Inputs!$B$23)^1</f>
        <v>13618.993065816732</v>
      </c>
      <c r="S4812" s="36">
        <f>Inputs!$B$12*(1+$B4812)^2*$C4812+Inputs!$B$29*(1+$D4812)^2*Inputs!$B$19+Inputs!$B$30*(1+$E4812)^2*Inputs!$B$20+Inputs!$B$31*(1+$F4812)^2*Inputs!$B$21+Inputs!$B$22*(1+Inputs!$B$23)^2</f>
        <v>15114.923249411848</v>
      </c>
      <c r="T4812" s="36">
        <f>Inputs!$B$12*(1+$B4812)^3*$C4812+Inputs!$B$29*(1+$D4812)^3*Inputs!$B$19+Inputs!$B$30*(1+$E4812)^3*Inputs!$B$20+Inputs!$B$31*(1+$F4812)^3*Inputs!$B$21+Inputs!$B$22*(1+Inputs!$B$23)^3</f>
        <v>16961.186652171869</v>
      </c>
      <c r="U4812" s="36">
        <f>Inputs!$B$12*(1+$B4812)^4*$C4812+Inputs!$B$29*(1+$D4812)^4*Inputs!$B$19+Inputs!$B$30*(1+$E4812)^4*Inputs!$B$20+Inputs!$B$31*(1+$F4812)^4*Inputs!$B$21+Inputs!$B$22*(1+Inputs!$B$23)^4</f>
        <v>19244.768490335016</v>
      </c>
      <c r="V4812" s="35">
        <f>Inputs!$B$13/(Q4812*(1-$G4812))</f>
        <v>1.2870835886329908</v>
      </c>
      <c r="W4812" s="36">
        <f>Inputs!$B$13</f>
        <v>12660</v>
      </c>
      <c r="X4812" s="36">
        <f t="shared" si="743"/>
        <v>13032.263279504485</v>
      </c>
      <c r="Y4812" s="36">
        <f t="shared" si="744"/>
        <v>13500.425707550459</v>
      </c>
      <c r="Z4812" s="36">
        <f t="shared" si="745"/>
        <v>14068.492315982148</v>
      </c>
      <c r="AA4812" s="36">
        <f t="shared" si="746"/>
        <v>14736.085905151278</v>
      </c>
      <c r="AB4812" s="36">
        <f t="shared" si="747"/>
        <v>51150.521384367763</v>
      </c>
      <c r="AC4812" s="36">
        <f t="shared" si="748"/>
        <v>200722.43282197809</v>
      </c>
      <c r="AD4812" s="36">
        <f t="shared" si="749"/>
        <v>124501.93209436772</v>
      </c>
    </row>
    <row r="4813" spans="1:30" ht="14.25" customHeight="1" x14ac:dyDescent="0.25">
      <c r="A4813" s="16">
        <v>4797</v>
      </c>
      <c r="B4813" s="34">
        <v>0.36097712883290201</v>
      </c>
      <c r="C4813" s="34">
        <v>7.3317044279245305E-2</v>
      </c>
      <c r="D4813" s="34">
        <v>4.5618612473808703E-2</v>
      </c>
      <c r="E4813" s="34">
        <v>2.9265526523578601E-2</v>
      </c>
      <c r="F4813" s="34">
        <v>2.3014275371994901E-2</v>
      </c>
      <c r="G4813" s="34">
        <v>0.21103282965650499</v>
      </c>
      <c r="H4813" s="35">
        <v>0.970688636485737</v>
      </c>
      <c r="I4813" s="34">
        <v>9.1295055128953001E-2</v>
      </c>
      <c r="J4813" s="34">
        <v>2.7437597258052299E-2</v>
      </c>
      <c r="K4813" s="36">
        <f>Inputs!$B$12*(1+$B4813)^4</f>
        <v>205851.74755158179</v>
      </c>
      <c r="L4813" s="36">
        <f t="shared" si="740"/>
        <v>18538.913479425199</v>
      </c>
      <c r="M4813" s="36">
        <f t="shared" si="741"/>
        <v>250856.87298088256</v>
      </c>
      <c r="N4813" s="37">
        <f>M4813/Inputs!$B$6</f>
        <v>382.40376978793074</v>
      </c>
      <c r="O4813" s="38">
        <f>IF(N4813&gt;Inputs!$B$4,1,0)</f>
        <v>0</v>
      </c>
      <c r="P4813" s="34">
        <f t="shared" si="742"/>
        <v>6.3857457870900705E-2</v>
      </c>
      <c r="Q4813" s="36">
        <f>Inputs!$B$12*(1+$B4813)^0*$C4813+Inputs!$B$29*(1+$D4813)^0*Inputs!$B$19+Inputs!$B$30*(1+$E4813)^0*Inputs!$B$20+Inputs!$B$31*(1+$F4813)^0*Inputs!$B$21+Inputs!$B$22*(1+Inputs!$B$23)^0</f>
        <v>12421.066684181638</v>
      </c>
      <c r="R4813" s="36">
        <f>Inputs!$B$12*(1+$B4813)^1*$C4813+Inputs!$B$29*(1+$D4813)^1*Inputs!$B$19+Inputs!$B$30*(1+$E4813)^1*Inputs!$B$20+Inputs!$B$31*(1+$F4813)^1*Inputs!$B$21+Inputs!$B$22*(1+Inputs!$B$23)^1</f>
        <v>14267.827671022878</v>
      </c>
      <c r="S4813" s="36">
        <f>Inputs!$B$12*(1+$B4813)^2*$C4813+Inputs!$B$29*(1+$D4813)^2*Inputs!$B$19+Inputs!$B$30*(1+$E4813)^2*Inputs!$B$20+Inputs!$B$31*(1+$F4813)^2*Inputs!$B$21+Inputs!$B$22*(1+Inputs!$B$23)^2</f>
        <v>16697.136378478248</v>
      </c>
      <c r="T4813" s="36">
        <f>Inputs!$B$12*(1+$B4813)^3*$C4813+Inputs!$B$29*(1+$D4813)^3*Inputs!$B$19+Inputs!$B$30*(1+$E4813)^3*Inputs!$B$20+Inputs!$B$31*(1+$F4813)^3*Inputs!$B$21+Inputs!$B$22*(1+Inputs!$B$23)^3</f>
        <v>19916.278375188929</v>
      </c>
      <c r="U4813" s="36">
        <f>Inputs!$B$12*(1+$B4813)^4*$C4813+Inputs!$B$29*(1+$D4813)^4*Inputs!$B$19+Inputs!$B$30*(1+$E4813)^4*Inputs!$B$20+Inputs!$B$31*(1+$F4813)^4*Inputs!$B$21+Inputs!$B$22*(1+Inputs!$B$23)^4</f>
        <v>24207.246907875138</v>
      </c>
      <c r="V4813" s="35">
        <f>Inputs!$B$13/(Q4813*(1-$G4813))</f>
        <v>1.2918612755146301</v>
      </c>
      <c r="W4813" s="36">
        <f>Inputs!$B$13</f>
        <v>12660</v>
      </c>
      <c r="X4813" s="36">
        <f t="shared" si="743"/>
        <v>13638.437665850997</v>
      </c>
      <c r="Y4813" s="36">
        <f t="shared" si="744"/>
        <v>14902.842081976674</v>
      </c>
      <c r="Z4813" s="36">
        <f t="shared" si="745"/>
        <v>16514.381532002208</v>
      </c>
      <c r="AA4813" s="36">
        <f t="shared" si="746"/>
        <v>18538.913479425199</v>
      </c>
      <c r="AB4813" s="36">
        <f t="shared" si="747"/>
        <v>58141.14081296479</v>
      </c>
      <c r="AC4813" s="36">
        <f t="shared" si="748"/>
        <v>298282.72775254591</v>
      </c>
      <c r="AD4813" s="36">
        <f t="shared" si="749"/>
        <v>192715.73216791777</v>
      </c>
    </row>
    <row r="4814" spans="1:30" ht="14.25" customHeight="1" x14ac:dyDescent="0.25">
      <c r="A4814" s="16">
        <v>4798</v>
      </c>
      <c r="B4814" s="34">
        <v>0.27541375346497898</v>
      </c>
      <c r="C4814" s="34">
        <v>7.9862446157503E-2</v>
      </c>
      <c r="D4814" s="34">
        <v>2.92048001653511E-2</v>
      </c>
      <c r="E4814" s="34">
        <v>4.2710511869595499E-2</v>
      </c>
      <c r="F4814" s="34">
        <v>-1.1701542366803999E-2</v>
      </c>
      <c r="G4814" s="34">
        <v>0.19664637950649499</v>
      </c>
      <c r="H4814" s="35">
        <v>1.1061563204060001</v>
      </c>
      <c r="I4814" s="34">
        <v>9.5476152312572199E-2</v>
      </c>
      <c r="J4814" s="34">
        <v>2.4487190820299001E-2</v>
      </c>
      <c r="K4814" s="36">
        <f>Inputs!$B$12*(1+$B4814)^4</f>
        <v>158765.31668578417</v>
      </c>
      <c r="L4814" s="36">
        <f t="shared" si="740"/>
        <v>18719.015849194817</v>
      </c>
      <c r="M4814" s="36">
        <f t="shared" si="741"/>
        <v>229033.15907605443</v>
      </c>
      <c r="N4814" s="37">
        <f>M4814/Inputs!$B$6</f>
        <v>349.13591322569272</v>
      </c>
      <c r="O4814" s="38">
        <f>IF(N4814&gt;Inputs!$B$4,1,0)</f>
        <v>0</v>
      </c>
      <c r="P4814" s="34">
        <f t="shared" si="742"/>
        <v>7.0988961492273198E-2</v>
      </c>
      <c r="Q4814" s="36">
        <f>Inputs!$B$12*(1+$B4814)^0*$C4814+Inputs!$B$29*(1+$D4814)^0*Inputs!$B$19+Inputs!$B$30*(1+$E4814)^0*Inputs!$B$20+Inputs!$B$31*(1+$F4814)^0*Inputs!$B$21+Inputs!$B$22*(1+Inputs!$B$23)^0</f>
        <v>12813.790796877103</v>
      </c>
      <c r="R4814" s="36">
        <f>Inputs!$B$12*(1+$B4814)^1*$C4814+Inputs!$B$29*(1+$D4814)^1*Inputs!$B$19+Inputs!$B$30*(1+$E4814)^1*Inputs!$B$20+Inputs!$B$31*(1+$F4814)^1*Inputs!$B$21+Inputs!$B$22*(1+Inputs!$B$23)^1</f>
        <v>14215.253430494326</v>
      </c>
      <c r="S4814" s="36">
        <f>Inputs!$B$12*(1+$B4814)^2*$C4814+Inputs!$B$29*(1+$D4814)^2*Inputs!$B$19+Inputs!$B$30*(1+$E4814)^2*Inputs!$B$20+Inputs!$B$31*(1+$F4814)^2*Inputs!$B$21+Inputs!$B$22*(1+Inputs!$B$23)^2</f>
        <v>15986.124003587855</v>
      </c>
      <c r="T4814" s="36">
        <f>Inputs!$B$12*(1+$B4814)^3*$C4814+Inputs!$B$29*(1+$D4814)^3*Inputs!$B$19+Inputs!$B$30*(1+$E4814)^3*Inputs!$B$20+Inputs!$B$31*(1+$F4814)^3*Inputs!$B$21+Inputs!$B$22*(1+Inputs!$B$23)^3</f>
        <v>18226.714778456531</v>
      </c>
      <c r="U4814" s="36">
        <f>Inputs!$B$12*(1+$B4814)^4*$C4814+Inputs!$B$29*(1+$D4814)^4*Inputs!$B$19+Inputs!$B$30*(1+$E4814)^4*Inputs!$B$20+Inputs!$B$31*(1+$F4814)^4*Inputs!$B$21+Inputs!$B$22*(1+Inputs!$B$23)^4</f>
        <v>21064.916966162815</v>
      </c>
      <c r="V4814" s="35">
        <f>Inputs!$B$13/(Q4814*(1-$G4814))</f>
        <v>1.2298420020650418</v>
      </c>
      <c r="W4814" s="36">
        <f>Inputs!$B$13</f>
        <v>12660</v>
      </c>
      <c r="X4814" s="36">
        <f t="shared" si="743"/>
        <v>13691.523548583698</v>
      </c>
      <c r="Y4814" s="36">
        <f t="shared" si="744"/>
        <v>15000.041604216711</v>
      </c>
      <c r="Z4814" s="36">
        <f t="shared" si="745"/>
        <v>16649.657757789799</v>
      </c>
      <c r="AA4814" s="36">
        <f t="shared" si="746"/>
        <v>18719.015849194817</v>
      </c>
      <c r="AB4814" s="36">
        <f t="shared" si="747"/>
        <v>57801.492657212773</v>
      </c>
      <c r="AC4814" s="36">
        <f t="shared" si="748"/>
        <v>270146.11228464893</v>
      </c>
      <c r="AD4814" s="36">
        <f t="shared" si="749"/>
        <v>171231.66641884166</v>
      </c>
    </row>
    <row r="4815" spans="1:30" ht="14.25" customHeight="1" x14ac:dyDescent="0.25">
      <c r="A4815" s="16">
        <v>4799</v>
      </c>
      <c r="B4815" s="34">
        <v>0.47104997774973201</v>
      </c>
      <c r="C4815" s="34">
        <v>5.8239364875242297E-2</v>
      </c>
      <c r="D4815" s="34">
        <v>1.7899086022525601E-2</v>
      </c>
      <c r="E4815" s="34">
        <v>5.3564503722835798E-2</v>
      </c>
      <c r="F4815" s="34">
        <v>1.8058218363362601E-2</v>
      </c>
      <c r="G4815" s="34">
        <v>0.19593468504050901</v>
      </c>
      <c r="H4815" s="35">
        <v>1.07126917938223</v>
      </c>
      <c r="I4815" s="34">
        <v>9.8597391790852501E-2</v>
      </c>
      <c r="J4815" s="34">
        <v>2.6455863783101E-2</v>
      </c>
      <c r="K4815" s="36">
        <f>Inputs!$B$12*(1+$B4815)^4</f>
        <v>280970.65346648148</v>
      </c>
      <c r="L4815" s="36">
        <f t="shared" si="740"/>
        <v>21755.698342893931</v>
      </c>
      <c r="M4815" s="36">
        <f t="shared" si="741"/>
        <v>254412.73902952805</v>
      </c>
      <c r="N4815" s="37">
        <f>M4815/Inputs!$B$6</f>
        <v>387.82429730110982</v>
      </c>
      <c r="O4815" s="38">
        <f>IF(N4815&gt;Inputs!$B$4,1,0)</f>
        <v>0</v>
      </c>
      <c r="P4815" s="34">
        <f t="shared" si="742"/>
        <v>7.2141528007751504E-2</v>
      </c>
      <c r="Q4815" s="36">
        <f>Inputs!$B$12*(1+$B4815)^0*$C4815+Inputs!$B$29*(1+$D4815)^0*Inputs!$B$19+Inputs!$B$30*(1+$E4815)^0*Inputs!$B$20+Inputs!$B$31*(1+$F4815)^0*Inputs!$B$21+Inputs!$B$22*(1+Inputs!$B$23)^0</f>
        <v>11516.405919941459</v>
      </c>
      <c r="R4815" s="36">
        <f>Inputs!$B$12*(1+$B4815)^1*$C4815+Inputs!$B$29*(1+$D4815)^1*Inputs!$B$19+Inputs!$B$30*(1+$E4815)^1*Inputs!$B$20+Inputs!$B$31*(1+$F4815)^1*Inputs!$B$21+Inputs!$B$22*(1+Inputs!$B$23)^1</f>
        <v>13368.429584762182</v>
      </c>
      <c r="S4815" s="36">
        <f>Inputs!$B$12*(1+$B4815)^2*$C4815+Inputs!$B$29*(1+$D4815)^2*Inputs!$B$19+Inputs!$B$30*(1+$E4815)^2*Inputs!$B$20+Inputs!$B$31*(1+$F4815)^2*Inputs!$B$21+Inputs!$B$22*(1+Inputs!$B$23)^2</f>
        <v>16003.471503071502</v>
      </c>
      <c r="T4815" s="36">
        <f>Inputs!$B$12*(1+$B4815)^3*$C4815+Inputs!$B$29*(1+$D4815)^3*Inputs!$B$19+Inputs!$B$30*(1+$E4815)^3*Inputs!$B$20+Inputs!$B$31*(1+$F4815)^3*Inputs!$B$21+Inputs!$B$22*(1+Inputs!$B$23)^3</f>
        <v>19787.132882624639</v>
      </c>
      <c r="U4815" s="36">
        <f>Inputs!$B$12*(1+$B4815)^4*$C4815+Inputs!$B$29*(1+$D4815)^4*Inputs!$B$19+Inputs!$B$30*(1+$E4815)^4*Inputs!$B$20+Inputs!$B$31*(1+$F4815)^4*Inputs!$B$21+Inputs!$B$22*(1+Inputs!$B$23)^4</f>
        <v>25257.077085854136</v>
      </c>
      <c r="V4815" s="35">
        <f>Inputs!$B$13/(Q4815*(1-$G4815))</f>
        <v>1.3671791079955402</v>
      </c>
      <c r="W4815" s="36">
        <f>Inputs!$B$13</f>
        <v>12660</v>
      </c>
      <c r="X4815" s="36">
        <f t="shared" si="743"/>
        <v>13900.741368583227</v>
      </c>
      <c r="Y4815" s="36">
        <f t="shared" si="744"/>
        <v>15688.776760520077</v>
      </c>
      <c r="Z4815" s="36">
        <f t="shared" si="745"/>
        <v>18221.043003605289</v>
      </c>
      <c r="AA4815" s="36">
        <f t="shared" si="746"/>
        <v>21755.698342893931</v>
      </c>
      <c r="AB4815" s="36">
        <f t="shared" si="747"/>
        <v>60977.696358365327</v>
      </c>
      <c r="AC4815" s="36">
        <f t="shared" si="748"/>
        <v>309547.97814041731</v>
      </c>
      <c r="AD4815" s="36">
        <f t="shared" si="749"/>
        <v>193435.04267116272</v>
      </c>
    </row>
    <row r="4816" spans="1:30" ht="14.25" customHeight="1" x14ac:dyDescent="0.25">
      <c r="A4816" s="16">
        <v>4800</v>
      </c>
      <c r="B4816" s="34">
        <v>0.269295822484381</v>
      </c>
      <c r="C4816" s="34">
        <v>5.7308378012880197E-2</v>
      </c>
      <c r="D4816" s="34">
        <v>1.9653184661606E-2</v>
      </c>
      <c r="E4816" s="34">
        <v>3.37940550306675E-2</v>
      </c>
      <c r="F4816" s="34">
        <v>1.16136032854211E-2</v>
      </c>
      <c r="G4816" s="34">
        <v>0.184973547012515</v>
      </c>
      <c r="H4816" s="35">
        <v>1.0952403058734901</v>
      </c>
      <c r="I4816" s="34">
        <v>0.103346628421463</v>
      </c>
      <c r="J4816" s="34">
        <v>1.9505914612742599E-2</v>
      </c>
      <c r="K4816" s="36">
        <f>Inputs!$B$12*(1+$B4816)^4</f>
        <v>155740.89035471348</v>
      </c>
      <c r="L4816" s="36">
        <f t="shared" si="740"/>
        <v>15617.763556858432</v>
      </c>
      <c r="M4816" s="36">
        <f t="shared" si="741"/>
        <v>168132.60149232415</v>
      </c>
      <c r="N4816" s="37">
        <f>M4816/Inputs!$B$6</f>
        <v>256.2996973968356</v>
      </c>
      <c r="O4816" s="38">
        <f>IF(N4816&gt;Inputs!$B$4,1,0)</f>
        <v>0</v>
      </c>
      <c r="P4816" s="34">
        <f t="shared" si="742"/>
        <v>8.3840713808720407E-2</v>
      </c>
      <c r="Q4816" s="36">
        <f>Inputs!$B$12*(1+$B4816)^0*$C4816+Inputs!$B$29*(1+$D4816)^0*Inputs!$B$19+Inputs!$B$30*(1+$E4816)^0*Inputs!$B$20+Inputs!$B$31*(1+$F4816)^0*Inputs!$B$21+Inputs!$B$22*(1+Inputs!$B$23)^0</f>
        <v>11460.546708199734</v>
      </c>
      <c r="R4816" s="36">
        <f>Inputs!$B$12*(1+$B4816)^1*$C4816+Inputs!$B$29*(1+$D4816)^1*Inputs!$B$19+Inputs!$B$30*(1+$E4816)^1*Inputs!$B$20+Inputs!$B$31*(1+$F4816)^1*Inputs!$B$21+Inputs!$B$22*(1+Inputs!$B$23)^1</f>
        <v>12519.598131077964</v>
      </c>
      <c r="S4816" s="36">
        <f>Inputs!$B$12*(1+$B4816)^2*$C4816+Inputs!$B$29*(1+$D4816)^2*Inputs!$B$19+Inputs!$B$30*(1+$E4816)^2*Inputs!$B$20+Inputs!$B$31*(1+$F4816)^2*Inputs!$B$21+Inputs!$B$22*(1+Inputs!$B$23)^2</f>
        <v>13830.690306295139</v>
      </c>
      <c r="T4816" s="36">
        <f>Inputs!$B$12*(1+$B4816)^3*$C4816+Inputs!$B$29*(1+$D4816)^3*Inputs!$B$19+Inputs!$B$30*(1+$E4816)^3*Inputs!$B$20+Inputs!$B$31*(1+$F4816)^3*Inputs!$B$21+Inputs!$B$22*(1+Inputs!$B$23)^3</f>
        <v>15461.042013584012</v>
      </c>
      <c r="U4816" s="36">
        <f>Inputs!$B$12*(1+$B4816)^4*$C4816+Inputs!$B$29*(1+$D4816)^4*Inputs!$B$19+Inputs!$B$30*(1+$E4816)^4*Inputs!$B$20+Inputs!$B$31*(1+$F4816)^4*Inputs!$B$21+Inputs!$B$22*(1+Inputs!$B$23)^4</f>
        <v>17495.957740435868</v>
      </c>
      <c r="V4816" s="35">
        <f>Inputs!$B$13/(Q4816*(1-$G4816))</f>
        <v>1.3553662451124648</v>
      </c>
      <c r="W4816" s="36">
        <f>Inputs!$B$13</f>
        <v>12660</v>
      </c>
      <c r="X4816" s="36">
        <f t="shared" si="743"/>
        <v>13166.322546706899</v>
      </c>
      <c r="Y4816" s="36">
        <f t="shared" si="744"/>
        <v>13812.082252952752</v>
      </c>
      <c r="Z4816" s="36">
        <f t="shared" si="745"/>
        <v>14620.768426318722</v>
      </c>
      <c r="AA4816" s="36">
        <f t="shared" si="746"/>
        <v>15617.763556858432</v>
      </c>
      <c r="AB4816" s="36">
        <f t="shared" si="747"/>
        <v>51989.407580023646</v>
      </c>
      <c r="AC4816" s="36">
        <f t="shared" si="748"/>
        <v>189912.53289621207</v>
      </c>
      <c r="AD4816" s="36">
        <f t="shared" si="749"/>
        <v>116143.1939123005</v>
      </c>
    </row>
    <row r="4817" spans="1:30" ht="14.25" customHeight="1" x14ac:dyDescent="0.25">
      <c r="A4817" s="16">
        <v>4801</v>
      </c>
      <c r="B4817" s="34">
        <v>0.30885632007445502</v>
      </c>
      <c r="C4817" s="34">
        <v>8.8388646497311998E-2</v>
      </c>
      <c r="D4817" s="34">
        <v>4.33537333298641E-2</v>
      </c>
      <c r="E4817" s="34">
        <v>5.2102136332127201E-2</v>
      </c>
      <c r="F4817" s="34">
        <v>-7.4250828306375496E-3</v>
      </c>
      <c r="G4817" s="34">
        <v>0.16366761416141601</v>
      </c>
      <c r="H4817" s="35">
        <v>1.13468413789125</v>
      </c>
      <c r="I4817" s="34">
        <v>9.8610912660123701E-2</v>
      </c>
      <c r="J4817" s="34">
        <v>2.8126647764159601E-2</v>
      </c>
      <c r="K4817" s="36">
        <f>Inputs!$B$12*(1+$B4817)^4</f>
        <v>176083.69703787859</v>
      </c>
      <c r="L4817" s="36">
        <f t="shared" ref="L4817:L4880" si="750">AA4817</f>
        <v>23098.452766632421</v>
      </c>
      <c r="M4817" s="36">
        <f t="shared" ref="M4817:M4880" si="751">AB4817+AD4817</f>
        <v>274235.753814311</v>
      </c>
      <c r="N4817" s="37">
        <f>M4817/Inputs!$B$6</f>
        <v>418.04230764376678</v>
      </c>
      <c r="O4817" s="38">
        <f>IF(N4817&gt;Inputs!$B$4,1,0)</f>
        <v>1</v>
      </c>
      <c r="P4817" s="34">
        <f t="shared" ref="P4817:P4880" si="752">I4817-J4817</f>
        <v>7.0484264895964099E-2</v>
      </c>
      <c r="Q4817" s="36">
        <f>Inputs!$B$12*(1+$B4817)^0*$C4817+Inputs!$B$29*(1+$D4817)^0*Inputs!$B$19+Inputs!$B$30*(1+$E4817)^0*Inputs!$B$20+Inputs!$B$31*(1+$F4817)^0*Inputs!$B$21+Inputs!$B$22*(1+Inputs!$B$23)^0</f>
        <v>13325.362817265643</v>
      </c>
      <c r="R4817" s="36">
        <f>Inputs!$B$12*(1+$B4817)^1*$C4817+Inputs!$B$29*(1+$D4817)^1*Inputs!$B$19+Inputs!$B$30*(1+$E4817)^1*Inputs!$B$20+Inputs!$B$31*(1+$F4817)^1*Inputs!$B$21+Inputs!$B$22*(1+Inputs!$B$23)^1</f>
        <v>15134.625909589005</v>
      </c>
      <c r="S4817" s="36">
        <f>Inputs!$B$12*(1+$B4817)^2*$C4817+Inputs!$B$29*(1+$D4817)^2*Inputs!$B$19+Inputs!$B$30*(1+$E4817)^2*Inputs!$B$20+Inputs!$B$31*(1+$F4817)^2*Inputs!$B$21+Inputs!$B$22*(1+Inputs!$B$23)^2</f>
        <v>17460.978035770873</v>
      </c>
      <c r="T4817" s="36">
        <f>Inputs!$B$12*(1+$B4817)^3*$C4817+Inputs!$B$29*(1+$D4817)^3*Inputs!$B$19+Inputs!$B$30*(1+$E4817)^3*Inputs!$B$20+Inputs!$B$31*(1+$F4817)^3*Inputs!$B$21+Inputs!$B$22*(1+Inputs!$B$23)^3</f>
        <v>20461.22809452338</v>
      </c>
      <c r="U4817" s="36">
        <f>Inputs!$B$12*(1+$B4817)^4*$C4817+Inputs!$B$29*(1+$D4817)^4*Inputs!$B$19+Inputs!$B$30*(1+$E4817)^4*Inputs!$B$20+Inputs!$B$31*(1+$F4817)^4*Inputs!$B$21+Inputs!$B$22*(1+Inputs!$B$23)^4</f>
        <v>24340.471775336795</v>
      </c>
      <c r="V4817" s="35">
        <f>Inputs!$B$13/(Q4817*(1-$G4817))</f>
        <v>1.1359932437997031</v>
      </c>
      <c r="W4817" s="36">
        <f>Inputs!$B$13</f>
        <v>12660</v>
      </c>
      <c r="X4817" s="36">
        <f t="shared" ref="X4817:X4880" si="753">R4817*(1-$G4817)*($V4817+($H4817-$V4817)*1/4)</f>
        <v>14374.780331361164</v>
      </c>
      <c r="Y4817" s="36">
        <f t="shared" ref="Y4817:Y4880" si="754">S4817*(1-$G4817)*($V4817+($H4817-$V4817)*2/4)</f>
        <v>16579.5568752568</v>
      </c>
      <c r="Z4817" s="36">
        <f t="shared" ref="Z4817:Z4880" si="755">T4817*(1-$G4817)*($V4817+($H4817-$V4817)*3/4)</f>
        <v>19422.755377356923</v>
      </c>
      <c r="AA4817" s="36">
        <f t="shared" ref="AA4817:AA4880" si="756">U4817*(1-$G4817)*$H4817</f>
        <v>23098.452766632421</v>
      </c>
      <c r="AB4817" s="36">
        <f t="shared" ref="AB4817:AB4880" si="757">W4817/(1+$I4817)^1+X4817/(1+$I4817)^2+Y4817/(1+$I4817)^3+Z4817/(1+$I4817)^4+AA4817/(1+$I4817)^5</f>
        <v>63703.912973142833</v>
      </c>
      <c r="AC4817" s="36">
        <f t="shared" ref="AC4817:AC4880" si="758">AA4817*(1+$J4817)/($I4817-$J4817)</f>
        <v>336928.17604821717</v>
      </c>
      <c r="AD4817" s="36">
        <f t="shared" ref="AD4817:AD4880" si="759">AC4817/(1+$I4817)^5</f>
        <v>210531.84084116816</v>
      </c>
    </row>
    <row r="4818" spans="1:30" ht="14.25" customHeight="1" x14ac:dyDescent="0.25">
      <c r="A4818" s="16">
        <v>4802</v>
      </c>
      <c r="B4818" s="34">
        <v>0.39943043292277403</v>
      </c>
      <c r="C4818" s="34">
        <v>7.2309606089925496E-2</v>
      </c>
      <c r="D4818" s="34">
        <v>3.9620345280678296E-3</v>
      </c>
      <c r="E4818" s="34">
        <v>4.1186733029529701E-2</v>
      </c>
      <c r="F4818" s="34">
        <v>1.8386157982902301E-2</v>
      </c>
      <c r="G4818" s="34">
        <v>0.22802925805301399</v>
      </c>
      <c r="H4818" s="35">
        <v>1.00090647476863</v>
      </c>
      <c r="I4818" s="34">
        <v>8.9474478966890397E-2</v>
      </c>
      <c r="J4818" s="34">
        <v>1.5809378454573499E-2</v>
      </c>
      <c r="K4818" s="36">
        <f>Inputs!$B$12*(1+$B4818)^4</f>
        <v>230121.13474488127</v>
      </c>
      <c r="L4818" s="36">
        <f t="shared" si="750"/>
        <v>19476.648614202226</v>
      </c>
      <c r="M4818" s="36">
        <f t="shared" si="751"/>
        <v>234514.97472712543</v>
      </c>
      <c r="N4818" s="37">
        <f>M4818/Inputs!$B$6</f>
        <v>357.49233952305707</v>
      </c>
      <c r="O4818" s="38">
        <f>IF(N4818&gt;Inputs!$B$4,1,0)</f>
        <v>0</v>
      </c>
      <c r="P4818" s="34">
        <f t="shared" si="752"/>
        <v>7.3665100512316894E-2</v>
      </c>
      <c r="Q4818" s="36">
        <f>Inputs!$B$12*(1+$B4818)^0*$C4818+Inputs!$B$29*(1+$D4818)^0*Inputs!$B$19+Inputs!$B$30*(1+$E4818)^0*Inputs!$B$20+Inputs!$B$31*(1+$F4818)^0*Inputs!$B$21+Inputs!$B$22*(1+Inputs!$B$23)^0</f>
        <v>12360.620392822453</v>
      </c>
      <c r="R4818" s="36">
        <f>Inputs!$B$12*(1+$B4818)^1*$C4818+Inputs!$B$29*(1+$D4818)^1*Inputs!$B$19+Inputs!$B$30*(1+$E4818)^1*Inputs!$B$20+Inputs!$B$31*(1+$F4818)^1*Inputs!$B$21+Inputs!$B$22*(1+Inputs!$B$23)^1</f>
        <v>14224.016598924565</v>
      </c>
      <c r="S4818" s="36">
        <f>Inputs!$B$12*(1+$B4818)^2*$C4818+Inputs!$B$29*(1+$D4818)^2*Inputs!$B$19+Inputs!$B$30*(1+$E4818)^2*Inputs!$B$20+Inputs!$B$31*(1+$F4818)^2*Inputs!$B$21+Inputs!$B$22*(1+Inputs!$B$23)^2</f>
        <v>16783.375280530483</v>
      </c>
      <c r="T4818" s="36">
        <f>Inputs!$B$12*(1+$B4818)^3*$C4818+Inputs!$B$29*(1+$D4818)^3*Inputs!$B$19+Inputs!$B$30*(1+$E4818)^3*Inputs!$B$20+Inputs!$B$31*(1+$F4818)^3*Inputs!$B$21+Inputs!$B$22*(1+Inputs!$B$23)^3</f>
        <v>20315.322423112528</v>
      </c>
      <c r="U4818" s="36">
        <f>Inputs!$B$12*(1+$B4818)^4*$C4818+Inputs!$B$29*(1+$D4818)^4*Inputs!$B$19+Inputs!$B$30*(1+$E4818)^4*Inputs!$B$20+Inputs!$B$31*(1+$F4818)^4*Inputs!$B$21+Inputs!$B$22*(1+Inputs!$B$23)^4</f>
        <v>25206.926189946753</v>
      </c>
      <c r="V4818" s="35">
        <f>Inputs!$B$13/(Q4818*(1-$G4818))</f>
        <v>1.3267606914379426</v>
      </c>
      <c r="W4818" s="36">
        <f>Inputs!$B$13</f>
        <v>12660</v>
      </c>
      <c r="X4818" s="36">
        <f t="shared" si="753"/>
        <v>13674.015909059486</v>
      </c>
      <c r="Y4818" s="36">
        <f t="shared" si="754"/>
        <v>15078.947570163131</v>
      </c>
      <c r="Z4818" s="36">
        <f t="shared" si="755"/>
        <v>16974.630057390808</v>
      </c>
      <c r="AA4818" s="36">
        <f t="shared" si="756"/>
        <v>19476.648614202226</v>
      </c>
      <c r="AB4818" s="36">
        <f t="shared" si="757"/>
        <v>59538.623952613707</v>
      </c>
      <c r="AC4818" s="36">
        <f t="shared" si="758"/>
        <v>268574.42921513272</v>
      </c>
      <c r="AD4818" s="36">
        <f t="shared" si="759"/>
        <v>174976.35077451172</v>
      </c>
    </row>
    <row r="4819" spans="1:30" ht="14.25" customHeight="1" x14ac:dyDescent="0.25">
      <c r="A4819" s="16">
        <v>4803</v>
      </c>
      <c r="B4819" s="34">
        <v>0.41187852013674298</v>
      </c>
      <c r="C4819" s="34">
        <v>8.0278651509630705E-2</v>
      </c>
      <c r="D4819" s="34">
        <v>4.4651861728349597E-2</v>
      </c>
      <c r="E4819" s="34">
        <v>3.9119112603273401E-2</v>
      </c>
      <c r="F4819" s="34">
        <v>1.18439253591207E-2</v>
      </c>
      <c r="G4819" s="34">
        <v>0.156110066689261</v>
      </c>
      <c r="H4819" s="35">
        <v>1.0279993715076701</v>
      </c>
      <c r="I4819" s="34">
        <v>9.3966067464504699E-2</v>
      </c>
      <c r="J4819" s="34">
        <v>2.65401555297427E-2</v>
      </c>
      <c r="K4819" s="36">
        <f>Inputs!$B$12*(1+$B4819)^4</f>
        <v>238418.84219284559</v>
      </c>
      <c r="L4819" s="36">
        <f t="shared" si="750"/>
        <v>24409.581646865066</v>
      </c>
      <c r="M4819" s="36">
        <f t="shared" si="751"/>
        <v>303141.89796982217</v>
      </c>
      <c r="N4819" s="37">
        <f>M4819/Inputs!$B$6</f>
        <v>462.1065517832655</v>
      </c>
      <c r="O4819" s="38">
        <f>IF(N4819&gt;Inputs!$B$4,1,0)</f>
        <v>1</v>
      </c>
      <c r="P4819" s="34">
        <f t="shared" si="752"/>
        <v>6.7425911934761995E-2</v>
      </c>
      <c r="Q4819" s="36">
        <f>Inputs!$B$12*(1+$B4819)^0*$C4819+Inputs!$B$29*(1+$D4819)^0*Inputs!$B$19+Inputs!$B$30*(1+$E4819)^0*Inputs!$B$20+Inputs!$B$31*(1+$F4819)^0*Inputs!$B$21+Inputs!$B$22*(1+Inputs!$B$23)^0</f>
        <v>12838.763118004765</v>
      </c>
      <c r="R4819" s="36">
        <f>Inputs!$B$12*(1+$B4819)^1*$C4819+Inputs!$B$29*(1+$D4819)^1*Inputs!$B$19+Inputs!$B$30*(1+$E4819)^1*Inputs!$B$20+Inputs!$B$31*(1+$F4819)^1*Inputs!$B$21+Inputs!$B$22*(1+Inputs!$B$23)^1</f>
        <v>15052.616190250163</v>
      </c>
      <c r="S4819" s="36">
        <f>Inputs!$B$12*(1+$B4819)^2*$C4819+Inputs!$B$29*(1+$D4819)^2*Inputs!$B$19+Inputs!$B$30*(1+$E4819)^2*Inputs!$B$20+Inputs!$B$31*(1+$F4819)^2*Inputs!$B$21+Inputs!$B$22*(1+Inputs!$B$23)^2</f>
        <v>18092.578090345713</v>
      </c>
      <c r="T4819" s="36">
        <f>Inputs!$B$12*(1+$B4819)^3*$C4819+Inputs!$B$29*(1+$D4819)^3*Inputs!$B$19+Inputs!$B$30*(1+$E4819)^3*Inputs!$B$20+Inputs!$B$31*(1+$F4819)^3*Inputs!$B$21+Inputs!$B$22*(1+Inputs!$B$23)^3</f>
        <v>22295.595270091966</v>
      </c>
      <c r="U4819" s="36">
        <f>Inputs!$B$12*(1+$B4819)^4*$C4819+Inputs!$B$29*(1+$D4819)^4*Inputs!$B$19+Inputs!$B$30*(1+$E4819)^4*Inputs!$B$20+Inputs!$B$31*(1+$F4819)^4*Inputs!$B$21+Inputs!$B$22*(1+Inputs!$B$23)^4</f>
        <v>28137.252037393722</v>
      </c>
      <c r="V4819" s="35">
        <f>Inputs!$B$13/(Q4819*(1-$G4819))</f>
        <v>1.1684892289692945</v>
      </c>
      <c r="W4819" s="36">
        <f>Inputs!$B$13</f>
        <v>12660</v>
      </c>
      <c r="X4819" s="36">
        <f t="shared" si="753"/>
        <v>14396.876111782605</v>
      </c>
      <c r="Y4819" s="36">
        <f t="shared" si="754"/>
        <v>16768.152692200085</v>
      </c>
      <c r="Z4819" s="36">
        <f t="shared" si="755"/>
        <v>20002.667540566759</v>
      </c>
      <c r="AA4819" s="36">
        <f t="shared" si="756"/>
        <v>24409.581646865066</v>
      </c>
      <c r="AB4819" s="36">
        <f t="shared" si="757"/>
        <v>65955.274219775092</v>
      </c>
      <c r="AC4819" s="36">
        <f t="shared" si="758"/>
        <v>371628.87414015469</v>
      </c>
      <c r="AD4819" s="36">
        <f t="shared" si="759"/>
        <v>237186.62375004706</v>
      </c>
    </row>
    <row r="4820" spans="1:30" ht="14.25" customHeight="1" x14ac:dyDescent="0.25">
      <c r="A4820" s="16">
        <v>4804</v>
      </c>
      <c r="B4820" s="34">
        <v>0.42774084263047202</v>
      </c>
      <c r="C4820" s="34">
        <v>8.2837187340048801E-2</v>
      </c>
      <c r="D4820" s="34">
        <v>1.00029272759114E-2</v>
      </c>
      <c r="E4820" s="34">
        <v>3.7477150927378799E-2</v>
      </c>
      <c r="F4820" s="34">
        <v>2.5513868541481501E-2</v>
      </c>
      <c r="G4820" s="34">
        <v>0.18507327741246499</v>
      </c>
      <c r="H4820" s="35">
        <v>1.1033392497572201</v>
      </c>
      <c r="I4820" s="34">
        <v>9.43665922547232E-2</v>
      </c>
      <c r="J4820" s="34">
        <v>2.9106166804621698E-2</v>
      </c>
      <c r="K4820" s="36">
        <f>Inputs!$B$12*(1+$B4820)^4</f>
        <v>249315.21536174533</v>
      </c>
      <c r="L4820" s="36">
        <f t="shared" si="750"/>
        <v>26431.526357416085</v>
      </c>
      <c r="M4820" s="36">
        <f t="shared" si="751"/>
        <v>334100.63126682094</v>
      </c>
      <c r="N4820" s="37">
        <f>M4820/Inputs!$B$6</f>
        <v>509.29974278478801</v>
      </c>
      <c r="O4820" s="38">
        <f>IF(N4820&gt;Inputs!$B$4,1,0)</f>
        <v>1</v>
      </c>
      <c r="P4820" s="34">
        <f t="shared" si="752"/>
        <v>6.5260425450101495E-2</v>
      </c>
      <c r="Q4820" s="36">
        <f>Inputs!$B$12*(1+$B4820)^0*$C4820+Inputs!$B$29*(1+$D4820)^0*Inputs!$B$19+Inputs!$B$30*(1+$E4820)^0*Inputs!$B$20+Inputs!$B$31*(1+$F4820)^0*Inputs!$B$21+Inputs!$B$22*(1+Inputs!$B$23)^0</f>
        <v>12992.275267829849</v>
      </c>
      <c r="R4820" s="36">
        <f>Inputs!$B$12*(1+$B4820)^1*$C4820+Inputs!$B$29*(1+$D4820)^1*Inputs!$B$19+Inputs!$B$30*(1+$E4820)^1*Inputs!$B$20+Inputs!$B$31*(1+$F4820)^1*Inputs!$B$21+Inputs!$B$22*(1+Inputs!$B$23)^1</f>
        <v>15291.465302661258</v>
      </c>
      <c r="S4820" s="36">
        <f>Inputs!$B$12*(1+$B4820)^2*$C4820+Inputs!$B$29*(1+$D4820)^2*Inputs!$B$19+Inputs!$B$30*(1+$E4820)^2*Inputs!$B$20+Inputs!$B$31*(1+$F4820)^2*Inputs!$B$21+Inputs!$B$22*(1+Inputs!$B$23)^2</f>
        <v>18504.743538675695</v>
      </c>
      <c r="T4820" s="36">
        <f>Inputs!$B$12*(1+$B4820)^3*$C4820+Inputs!$B$29*(1+$D4820)^3*Inputs!$B$19+Inputs!$B$30*(1+$E4820)^3*Inputs!$B$20+Inputs!$B$31*(1+$F4820)^3*Inputs!$B$21+Inputs!$B$22*(1+Inputs!$B$23)^3</f>
        <v>23021.230641273076</v>
      </c>
      <c r="U4820" s="36">
        <f>Inputs!$B$12*(1+$B4820)^4*$C4820+Inputs!$B$29*(1+$D4820)^4*Inputs!$B$19+Inputs!$B$30*(1+$E4820)^4*Inputs!$B$20+Inputs!$B$31*(1+$F4820)^4*Inputs!$B$21+Inputs!$B$22*(1+Inputs!$B$23)^4</f>
        <v>29396.431681066431</v>
      </c>
      <c r="V4820" s="35">
        <f>Inputs!$B$13/(Q4820*(1-$G4820))</f>
        <v>1.1957212104831256</v>
      </c>
      <c r="W4820" s="36">
        <f>Inputs!$B$13</f>
        <v>12660</v>
      </c>
      <c r="X4820" s="36">
        <f t="shared" si="753"/>
        <v>14612.585945314258</v>
      </c>
      <c r="Y4820" s="36">
        <f t="shared" si="754"/>
        <v>17334.927370452715</v>
      </c>
      <c r="Z4820" s="36">
        <f t="shared" si="755"/>
        <v>21132.609646079462</v>
      </c>
      <c r="AA4820" s="36">
        <f t="shared" si="756"/>
        <v>26431.526357416085</v>
      </c>
      <c r="AB4820" s="36">
        <f t="shared" si="757"/>
        <v>68567.700502337568</v>
      </c>
      <c r="AC4820" s="36">
        <f t="shared" si="758"/>
        <v>416804.61910677736</v>
      </c>
      <c r="AD4820" s="36">
        <f t="shared" si="759"/>
        <v>265532.93076448335</v>
      </c>
    </row>
    <row r="4821" spans="1:30" ht="14.25" customHeight="1" x14ac:dyDescent="0.25">
      <c r="A4821" s="16">
        <v>4805</v>
      </c>
      <c r="B4821" s="34">
        <v>0.46907636101754802</v>
      </c>
      <c r="C4821" s="34">
        <v>6.2179021233472902E-2</v>
      </c>
      <c r="D4821" s="34">
        <v>2.6551558194594298E-2</v>
      </c>
      <c r="E4821" s="34">
        <v>2.7484851362561399E-2</v>
      </c>
      <c r="F4821" s="34">
        <v>9.3148468533656202E-4</v>
      </c>
      <c r="G4821" s="34">
        <v>0.17968370513347101</v>
      </c>
      <c r="H4821" s="35">
        <v>1.0080399710766099</v>
      </c>
      <c r="I4821" s="34">
        <v>9.4852327760861596E-2</v>
      </c>
      <c r="J4821" s="34">
        <v>2.8170548421785301E-2</v>
      </c>
      <c r="K4821" s="36">
        <f>Inputs!$B$12*(1+$B4821)^4</f>
        <v>279465.84146284283</v>
      </c>
      <c r="L4821" s="36">
        <f t="shared" si="750"/>
        <v>21317.162345519097</v>
      </c>
      <c r="M4821" s="36">
        <f t="shared" si="751"/>
        <v>269812.40424793633</v>
      </c>
      <c r="N4821" s="37">
        <f>M4821/Inputs!$B$6</f>
        <v>411.29939671941514</v>
      </c>
      <c r="O4821" s="38">
        <f>IF(N4821&gt;Inputs!$B$4,1,0)</f>
        <v>1</v>
      </c>
      <c r="P4821" s="34">
        <f t="shared" si="752"/>
        <v>6.6681779339076291E-2</v>
      </c>
      <c r="Q4821" s="36">
        <f>Inputs!$B$12*(1+$B4821)^0*$C4821+Inputs!$B$29*(1+$D4821)^0*Inputs!$B$19+Inputs!$B$30*(1+$E4821)^0*Inputs!$B$20+Inputs!$B$31*(1+$F4821)^0*Inputs!$B$21+Inputs!$B$22*(1+Inputs!$B$23)^0</f>
        <v>11752.785301435295</v>
      </c>
      <c r="R4821" s="36">
        <f>Inputs!$B$12*(1+$B4821)^1*$C4821+Inputs!$B$29*(1+$D4821)^1*Inputs!$B$19+Inputs!$B$30*(1+$E4821)^1*Inputs!$B$20+Inputs!$B$31*(1+$F4821)^1*Inputs!$B$21+Inputs!$B$22*(1+Inputs!$B$23)^1</f>
        <v>13594.575683412319</v>
      </c>
      <c r="S4821" s="36">
        <f>Inputs!$B$12*(1+$B4821)^2*$C4821+Inputs!$B$29*(1+$D4821)^2*Inputs!$B$19+Inputs!$B$30*(1+$E4821)^2*Inputs!$B$20+Inputs!$B$31*(1+$F4821)^2*Inputs!$B$21+Inputs!$B$22*(1+Inputs!$B$23)^2</f>
        <v>16259.406750184113</v>
      </c>
      <c r="T4821" s="36">
        <f>Inputs!$B$12*(1+$B4821)^3*$C4821+Inputs!$B$29*(1+$D4821)^3*Inputs!$B$19+Inputs!$B$30*(1+$E4821)^3*Inputs!$B$20+Inputs!$B$31*(1+$F4821)^3*Inputs!$B$21+Inputs!$B$22*(1+Inputs!$B$23)^3</f>
        <v>20132.387940317152</v>
      </c>
      <c r="U4821" s="36">
        <f>Inputs!$B$12*(1+$B4821)^4*$C4821+Inputs!$B$29*(1+$D4821)^4*Inputs!$B$19+Inputs!$B$30*(1+$E4821)^4*Inputs!$B$20+Inputs!$B$31*(1+$F4821)^4*Inputs!$B$21+Inputs!$B$22*(1+Inputs!$B$23)^4</f>
        <v>25779.251350106559</v>
      </c>
      <c r="V4821" s="35">
        <f>Inputs!$B$13/(Q4821*(1-$G4821))</f>
        <v>1.3131416141815468</v>
      </c>
      <c r="W4821" s="36">
        <f>Inputs!$B$13</f>
        <v>12660</v>
      </c>
      <c r="X4821" s="36">
        <f t="shared" si="753"/>
        <v>13793.34878839454</v>
      </c>
      <c r="Y4821" s="36">
        <f t="shared" si="754"/>
        <v>15479.793217556033</v>
      </c>
      <c r="Z4821" s="36">
        <f t="shared" si="755"/>
        <v>17907.388164030206</v>
      </c>
      <c r="AA4821" s="36">
        <f t="shared" si="756"/>
        <v>21317.162345519097</v>
      </c>
      <c r="AB4821" s="36">
        <f t="shared" si="757"/>
        <v>60878.152631720339</v>
      </c>
      <c r="AC4821" s="36">
        <f t="shared" si="758"/>
        <v>328690.66657830752</v>
      </c>
      <c r="AD4821" s="36">
        <f t="shared" si="759"/>
        <v>208934.25161621597</v>
      </c>
    </row>
    <row r="4822" spans="1:30" ht="14.25" customHeight="1" x14ac:dyDescent="0.25">
      <c r="A4822" s="16">
        <v>4806</v>
      </c>
      <c r="B4822" s="34">
        <v>0.191115458332724</v>
      </c>
      <c r="C4822" s="34">
        <v>0.100300478104937</v>
      </c>
      <c r="D4822" s="34">
        <v>4.1034695082918703E-2</v>
      </c>
      <c r="E4822" s="34">
        <v>3.6429735344557998E-2</v>
      </c>
      <c r="F4822" s="34">
        <v>-1.7802478474928499E-2</v>
      </c>
      <c r="G4822" s="34">
        <v>0.200075585799567</v>
      </c>
      <c r="H4822" s="35">
        <v>1.0509088820902599</v>
      </c>
      <c r="I4822" s="34">
        <v>0.105320999274364</v>
      </c>
      <c r="J4822" s="34">
        <v>2.0428027879793E-2</v>
      </c>
      <c r="K4822" s="36">
        <f>Inputs!$B$12*(1+$B4822)^4</f>
        <v>120772.12122441488</v>
      </c>
      <c r="L4822" s="36">
        <f t="shared" si="750"/>
        <v>17229.899357176881</v>
      </c>
      <c r="M4822" s="36">
        <f t="shared" si="751"/>
        <v>179873.61050520427</v>
      </c>
      <c r="N4822" s="37">
        <f>M4822/Inputs!$B$6</f>
        <v>274.19757698964065</v>
      </c>
      <c r="O4822" s="38">
        <f>IF(N4822&gt;Inputs!$B$4,1,0)</f>
        <v>0</v>
      </c>
      <c r="P4822" s="34">
        <f t="shared" si="752"/>
        <v>8.4892971394570999E-2</v>
      </c>
      <c r="Q4822" s="36">
        <f>Inputs!$B$12*(1+$B4822)^0*$C4822+Inputs!$B$29*(1+$D4822)^0*Inputs!$B$19+Inputs!$B$30*(1+$E4822)^0*Inputs!$B$20+Inputs!$B$31*(1+$F4822)^0*Inputs!$B$21+Inputs!$B$22*(1+Inputs!$B$23)^0</f>
        <v>14040.072713723141</v>
      </c>
      <c r="R4822" s="36">
        <f>Inputs!$B$12*(1+$B4822)^1*$C4822+Inputs!$B$29*(1+$D4822)^1*Inputs!$B$19+Inputs!$B$30*(1+$E4822)^1*Inputs!$B$20+Inputs!$B$31*(1+$F4822)^1*Inputs!$B$21+Inputs!$B$22*(1+Inputs!$B$23)^1</f>
        <v>15267.685561338389</v>
      </c>
      <c r="S4822" s="36">
        <f>Inputs!$B$12*(1+$B4822)^2*$C4822+Inputs!$B$29*(1+$D4822)^2*Inputs!$B$19+Inputs!$B$30*(1+$E4822)^2*Inputs!$B$20+Inputs!$B$31*(1+$F4822)^2*Inputs!$B$21+Inputs!$B$22*(1+Inputs!$B$23)^2</f>
        <v>16723.354081855225</v>
      </c>
      <c r="T4822" s="36">
        <f>Inputs!$B$12*(1+$B4822)^3*$C4822+Inputs!$B$29*(1+$D4822)^3*Inputs!$B$19+Inputs!$B$30*(1+$E4822)^3*Inputs!$B$20+Inputs!$B$31*(1+$F4822)^3*Inputs!$B$21+Inputs!$B$22*(1+Inputs!$B$23)^3</f>
        <v>18449.348951577602</v>
      </c>
      <c r="U4822" s="36">
        <f>Inputs!$B$12*(1+$B4822)^4*$C4822+Inputs!$B$29*(1+$D4822)^4*Inputs!$B$19+Inputs!$B$30*(1+$E4822)^4*Inputs!$B$20+Inputs!$B$31*(1+$F4822)^4*Inputs!$B$21+Inputs!$B$22*(1+Inputs!$B$23)^4</f>
        <v>20495.981769105179</v>
      </c>
      <c r="V4822" s="35">
        <f>Inputs!$B$13/(Q4822*(1-$G4822))</f>
        <v>1.1272374186075202</v>
      </c>
      <c r="W4822" s="36">
        <f>Inputs!$B$13</f>
        <v>12660</v>
      </c>
      <c r="X4822" s="36">
        <f t="shared" si="753"/>
        <v>13533.89431563303</v>
      </c>
      <c r="Y4822" s="36">
        <f t="shared" si="754"/>
        <v>14568.988090625571</v>
      </c>
      <c r="Z4822" s="36">
        <f t="shared" si="755"/>
        <v>15791.017994750981</v>
      </c>
      <c r="AA4822" s="36">
        <f t="shared" si="756"/>
        <v>17229.899357176881</v>
      </c>
      <c r="AB4822" s="36">
        <f t="shared" si="757"/>
        <v>54342.526342424644</v>
      </c>
      <c r="AC4822" s="36">
        <f t="shared" si="758"/>
        <v>207106.33557509919</v>
      </c>
      <c r="AD4822" s="36">
        <f t="shared" si="759"/>
        <v>125531.08416277962</v>
      </c>
    </row>
    <row r="4823" spans="1:30" ht="14.25" customHeight="1" x14ac:dyDescent="0.25">
      <c r="A4823" s="16">
        <v>4807</v>
      </c>
      <c r="B4823" s="34">
        <v>0.39356335160758898</v>
      </c>
      <c r="C4823" s="34">
        <v>9.5541039314756604E-2</v>
      </c>
      <c r="D4823" s="34">
        <v>2.7087038935260498E-2</v>
      </c>
      <c r="E4823" s="34">
        <v>6.16126207891649E-2</v>
      </c>
      <c r="F4823" s="34">
        <v>-3.44638053143701E-3</v>
      </c>
      <c r="G4823" s="34">
        <v>0.19749033151867701</v>
      </c>
      <c r="H4823" s="35">
        <v>1.0412631597392701</v>
      </c>
      <c r="I4823" s="34">
        <v>8.7987614104922299E-2</v>
      </c>
      <c r="J4823" s="34">
        <v>2.9418735972546201E-2</v>
      </c>
      <c r="K4823" s="36">
        <f>Inputs!$B$12*(1+$B4823)^4</f>
        <v>226286.22465573781</v>
      </c>
      <c r="L4823" s="36">
        <f t="shared" si="750"/>
        <v>25354.109607576229</v>
      </c>
      <c r="M4823" s="36">
        <f t="shared" si="751"/>
        <v>360854.63423291978</v>
      </c>
      <c r="N4823" s="37">
        <f>M4823/Inputs!$B$6</f>
        <v>550.08328389164603</v>
      </c>
      <c r="O4823" s="38">
        <f>IF(N4823&gt;Inputs!$B$4,1,0)</f>
        <v>1</v>
      </c>
      <c r="P4823" s="34">
        <f t="shared" si="752"/>
        <v>5.8568878132376101E-2</v>
      </c>
      <c r="Q4823" s="36">
        <f>Inputs!$B$12*(1+$B4823)^0*$C4823+Inputs!$B$29*(1+$D4823)^0*Inputs!$B$19+Inputs!$B$30*(1+$E4823)^0*Inputs!$B$20+Inputs!$B$31*(1+$F4823)^0*Inputs!$B$21+Inputs!$B$22*(1+Inputs!$B$23)^0</f>
        <v>13754.506386312318</v>
      </c>
      <c r="R4823" s="36">
        <f>Inputs!$B$12*(1+$B4823)^1*$C4823+Inputs!$B$29*(1+$D4823)^1*Inputs!$B$19+Inputs!$B$30*(1+$E4823)^1*Inputs!$B$20+Inputs!$B$31*(1+$F4823)^1*Inputs!$B$21+Inputs!$B$22*(1+Inputs!$B$23)^1</f>
        <v>16170.062110510327</v>
      </c>
      <c r="S4823" s="36">
        <f>Inputs!$B$12*(1+$B4823)^2*$C4823+Inputs!$B$29*(1+$D4823)^2*Inputs!$B$19+Inputs!$B$30*(1+$E4823)^2*Inputs!$B$20+Inputs!$B$31*(1+$F4823)^2*Inputs!$B$21+Inputs!$B$22*(1+Inputs!$B$23)^2</f>
        <v>19483.464428387524</v>
      </c>
      <c r="T4823" s="36">
        <f>Inputs!$B$12*(1+$B4823)^3*$C4823+Inputs!$B$29*(1+$D4823)^3*Inputs!$B$19+Inputs!$B$30*(1+$E4823)^3*Inputs!$B$20+Inputs!$B$31*(1+$F4823)^3*Inputs!$B$21+Inputs!$B$22*(1+Inputs!$B$23)^3</f>
        <v>24044.753843671882</v>
      </c>
      <c r="U4823" s="36">
        <f>Inputs!$B$12*(1+$B4823)^4*$C4823+Inputs!$B$29*(1+$D4823)^4*Inputs!$B$19+Inputs!$B$30*(1+$E4823)^4*Inputs!$B$20+Inputs!$B$31*(1+$F4823)^4*Inputs!$B$21+Inputs!$B$22*(1+Inputs!$B$23)^4</f>
        <v>30341.537698975058</v>
      </c>
      <c r="V4823" s="35">
        <f>Inputs!$B$13/(Q4823*(1-$G4823))</f>
        <v>1.1469339886805123</v>
      </c>
      <c r="W4823" s="36">
        <f>Inputs!$B$13</f>
        <v>12660</v>
      </c>
      <c r="X4823" s="36">
        <f t="shared" si="753"/>
        <v>14540.526519564743</v>
      </c>
      <c r="Y4823" s="36">
        <f t="shared" si="754"/>
        <v>17106.96269942278</v>
      </c>
      <c r="Z4823" s="36">
        <f t="shared" si="755"/>
        <v>20602.127423524427</v>
      </c>
      <c r="AA4823" s="36">
        <f t="shared" si="756"/>
        <v>25354.109607576229</v>
      </c>
      <c r="AB4823" s="36">
        <f t="shared" si="757"/>
        <v>68537.838071487757</v>
      </c>
      <c r="AC4823" s="36">
        <f t="shared" si="758"/>
        <v>445629.08316170698</v>
      </c>
      <c r="AD4823" s="36">
        <f t="shared" si="759"/>
        <v>292316.79616143199</v>
      </c>
    </row>
    <row r="4824" spans="1:30" ht="14.25" customHeight="1" x14ac:dyDescent="0.25">
      <c r="A4824" s="16">
        <v>4808</v>
      </c>
      <c r="B4824" s="34">
        <v>0.44390967024836497</v>
      </c>
      <c r="C4824" s="34">
        <v>9.6901926713370098E-2</v>
      </c>
      <c r="D4824" s="34">
        <v>4.2117794786360803E-2</v>
      </c>
      <c r="E4824" s="34">
        <v>2.4647543868899099E-2</v>
      </c>
      <c r="F4824" s="34">
        <v>3.7945596497594302E-3</v>
      </c>
      <c r="G4824" s="34">
        <v>0.19142797425440999</v>
      </c>
      <c r="H4824" s="35">
        <v>1.06505086971091</v>
      </c>
      <c r="I4824" s="34">
        <v>9.3691570835941707E-2</v>
      </c>
      <c r="J4824" s="34">
        <v>1.89798447498792E-2</v>
      </c>
      <c r="K4824" s="36">
        <f>Inputs!$B$12*(1+$B4824)^4</f>
        <v>260802.25992181647</v>
      </c>
      <c r="L4824" s="36">
        <f t="shared" si="750"/>
        <v>29213.618757144741</v>
      </c>
      <c r="M4824" s="36">
        <f t="shared" si="751"/>
        <v>327113.23511412519</v>
      </c>
      <c r="N4824" s="37">
        <f>M4824/Inputs!$B$6</f>
        <v>498.64822425933716</v>
      </c>
      <c r="O4824" s="38">
        <f>IF(N4824&gt;Inputs!$B$4,1,0)</f>
        <v>1</v>
      </c>
      <c r="P4824" s="34">
        <f t="shared" si="752"/>
        <v>7.471172608606251E-2</v>
      </c>
      <c r="Q4824" s="36">
        <f>Inputs!$B$12*(1+$B4824)^0*$C4824+Inputs!$B$29*(1+$D4824)^0*Inputs!$B$19+Inputs!$B$30*(1+$E4824)^0*Inputs!$B$20+Inputs!$B$31*(1+$F4824)^0*Inputs!$B$21+Inputs!$B$22*(1+Inputs!$B$23)^0</f>
        <v>13836.159630229129</v>
      </c>
      <c r="R4824" s="36">
        <f>Inputs!$B$12*(1+$B4824)^1*$C4824+Inputs!$B$29*(1+$D4824)^1*Inputs!$B$19+Inputs!$B$30*(1+$E4824)^1*Inputs!$B$20+Inputs!$B$31*(1+$F4824)^1*Inputs!$B$21+Inputs!$B$22*(1+Inputs!$B$23)^1</f>
        <v>16566.038019178271</v>
      </c>
      <c r="S4824" s="36">
        <f>Inputs!$B$12*(1+$B4824)^2*$C4824+Inputs!$B$29*(1+$D4824)^2*Inputs!$B$19+Inputs!$B$30*(1+$E4824)^2*Inputs!$B$20+Inputs!$B$31*(1+$F4824)^2*Inputs!$B$21+Inputs!$B$22*(1+Inputs!$B$23)^2</f>
        <v>20446.993372005971</v>
      </c>
      <c r="T4824" s="36">
        <f>Inputs!$B$12*(1+$B4824)^3*$C4824+Inputs!$B$29*(1+$D4824)^3*Inputs!$B$19+Inputs!$B$30*(1+$E4824)^3*Inputs!$B$20+Inputs!$B$31*(1+$F4824)^3*Inputs!$B$21+Inputs!$B$22*(1+Inputs!$B$23)^3</f>
        <v>25987.83749392772</v>
      </c>
      <c r="U4824" s="36">
        <f>Inputs!$B$12*(1+$B4824)^4*$C4824+Inputs!$B$29*(1+$D4824)^4*Inputs!$B$19+Inputs!$B$30*(1+$E4824)^4*Inputs!$B$20+Inputs!$B$31*(1+$F4824)^4*Inputs!$B$21+Inputs!$B$22*(1+Inputs!$B$23)^4</f>
        <v>33923.159479438262</v>
      </c>
      <c r="V4824" s="35">
        <f>Inputs!$B$13/(Q4824*(1-$G4824))</f>
        <v>1.1316169132889635</v>
      </c>
      <c r="W4824" s="36">
        <f>Inputs!$B$13</f>
        <v>12660</v>
      </c>
      <c r="X4824" s="36">
        <f t="shared" si="753"/>
        <v>14934.911454650397</v>
      </c>
      <c r="Y4824" s="36">
        <f t="shared" si="754"/>
        <v>18158.607986339255</v>
      </c>
      <c r="Z4824" s="36">
        <f t="shared" si="755"/>
        <v>22729.643538450702</v>
      </c>
      <c r="AA4824" s="36">
        <f t="shared" si="756"/>
        <v>29213.618757144741</v>
      </c>
      <c r="AB4824" s="36">
        <f t="shared" si="757"/>
        <v>72495.965850374676</v>
      </c>
      <c r="AC4824" s="36">
        <f t="shared" si="758"/>
        <v>398439.31154055818</v>
      </c>
      <c r="AD4824" s="36">
        <f t="shared" si="759"/>
        <v>254617.26926375052</v>
      </c>
    </row>
    <row r="4825" spans="1:30" ht="14.25" customHeight="1" x14ac:dyDescent="0.25">
      <c r="A4825" s="16">
        <v>4809</v>
      </c>
      <c r="B4825" s="34">
        <v>0.376467126067838</v>
      </c>
      <c r="C4825" s="34">
        <v>7.5725952017852802E-2</v>
      </c>
      <c r="D4825" s="34">
        <v>1.3436439340331599E-2</v>
      </c>
      <c r="E4825" s="34">
        <v>6.9194447829243E-2</v>
      </c>
      <c r="F4825" s="34">
        <v>1.7160703877376001E-2</v>
      </c>
      <c r="G4825" s="34">
        <v>0.16339300198960999</v>
      </c>
      <c r="H4825" s="35">
        <v>1.1769593648715799</v>
      </c>
      <c r="I4825" s="34">
        <v>9.6204021256179606E-2</v>
      </c>
      <c r="J4825" s="34">
        <v>1.86429954499138E-2</v>
      </c>
      <c r="K4825" s="36">
        <f>Inputs!$B$12*(1+$B4825)^4</f>
        <v>215384.58862049459</v>
      </c>
      <c r="L4825" s="36">
        <f t="shared" si="750"/>
        <v>24924.134349405238</v>
      </c>
      <c r="M4825" s="36">
        <f t="shared" si="751"/>
        <v>273227.69544399309</v>
      </c>
      <c r="N4825" s="37">
        <f>M4825/Inputs!$B$6</f>
        <v>416.50563329876996</v>
      </c>
      <c r="O4825" s="38">
        <f>IF(N4825&gt;Inputs!$B$4,1,0)</f>
        <v>1</v>
      </c>
      <c r="P4825" s="34">
        <f t="shared" si="752"/>
        <v>7.756102580626581E-2</v>
      </c>
      <c r="Q4825" s="36">
        <f>Inputs!$B$12*(1+$B4825)^0*$C4825+Inputs!$B$29*(1+$D4825)^0*Inputs!$B$19+Inputs!$B$30*(1+$E4825)^0*Inputs!$B$20+Inputs!$B$31*(1+$F4825)^0*Inputs!$B$21+Inputs!$B$22*(1+Inputs!$B$23)^0</f>
        <v>12565.601148498088</v>
      </c>
      <c r="R4825" s="36">
        <f>Inputs!$B$12*(1+$B4825)^1*$C4825+Inputs!$B$29*(1+$D4825)^1*Inputs!$B$19+Inputs!$B$30*(1+$E4825)^1*Inputs!$B$20+Inputs!$B$31*(1+$F4825)^1*Inputs!$B$21+Inputs!$B$22*(1+Inputs!$B$23)^1</f>
        <v>14502.569776162607</v>
      </c>
      <c r="S4825" s="36">
        <f>Inputs!$B$12*(1+$B4825)^2*$C4825+Inputs!$B$29*(1+$D4825)^2*Inputs!$B$19+Inputs!$B$30*(1+$E4825)^2*Inputs!$B$20+Inputs!$B$31*(1+$F4825)^2*Inputs!$B$21+Inputs!$B$22*(1+Inputs!$B$23)^2</f>
        <v>17095.358995536852</v>
      </c>
      <c r="T4825" s="36">
        <f>Inputs!$B$12*(1+$B4825)^3*$C4825+Inputs!$B$29*(1+$D4825)^3*Inputs!$B$19+Inputs!$B$30*(1+$E4825)^3*Inputs!$B$20+Inputs!$B$31*(1+$F4825)^3*Inputs!$B$21+Inputs!$B$22*(1+Inputs!$B$23)^3</f>
        <v>20587.194034915126</v>
      </c>
      <c r="U4825" s="36">
        <f>Inputs!$B$12*(1+$B4825)^4*$C4825+Inputs!$B$29*(1+$D4825)^4*Inputs!$B$19+Inputs!$B$30*(1+$E4825)^4*Inputs!$B$20+Inputs!$B$31*(1+$F4825)^4*Inputs!$B$21+Inputs!$B$22*(1+Inputs!$B$23)^4</f>
        <v>25312.621297570717</v>
      </c>
      <c r="V4825" s="35">
        <f>Inputs!$B$13/(Q4825*(1-$G4825))</f>
        <v>1.2042840716379632</v>
      </c>
      <c r="W4825" s="36">
        <f>Inputs!$B$13</f>
        <v>12660</v>
      </c>
      <c r="X4825" s="36">
        <f t="shared" si="753"/>
        <v>14528.637734911539</v>
      </c>
      <c r="Y4825" s="36">
        <f t="shared" si="754"/>
        <v>17028.387268074788</v>
      </c>
      <c r="Z4825" s="36">
        <f t="shared" si="755"/>
        <v>20388.886884753501</v>
      </c>
      <c r="AA4825" s="36">
        <f t="shared" si="756"/>
        <v>24924.134349405238</v>
      </c>
      <c r="AB4825" s="36">
        <f t="shared" si="757"/>
        <v>66431.955455201882</v>
      </c>
      <c r="AC4825" s="36">
        <f t="shared" si="758"/>
        <v>327339.59625664458</v>
      </c>
      <c r="AD4825" s="36">
        <f t="shared" si="759"/>
        <v>206795.73998879117</v>
      </c>
    </row>
    <row r="4826" spans="1:30" ht="14.25" customHeight="1" x14ac:dyDescent="0.25">
      <c r="A4826" s="16">
        <v>4810</v>
      </c>
      <c r="B4826" s="34">
        <v>0.186444162804801</v>
      </c>
      <c r="C4826" s="34">
        <v>9.5356059887173494E-2</v>
      </c>
      <c r="D4826" s="34">
        <v>3.0348288541524899E-2</v>
      </c>
      <c r="E4826" s="34">
        <v>2.5024736527620599E-2</v>
      </c>
      <c r="F4826" s="34">
        <v>7.59620948215843E-3</v>
      </c>
      <c r="G4826" s="34">
        <v>0.17384195198758601</v>
      </c>
      <c r="H4826" s="35">
        <v>0.968316727748465</v>
      </c>
      <c r="I4826" s="34">
        <v>8.9647473083419402E-2</v>
      </c>
      <c r="J4826" s="34">
        <v>2.9043602139751001E-2</v>
      </c>
      <c r="K4826" s="36">
        <f>Inputs!$B$12*(1+$B4826)^4</f>
        <v>118888.66936604043</v>
      </c>
      <c r="L4826" s="36">
        <f t="shared" si="750"/>
        <v>15910.653607352157</v>
      </c>
      <c r="M4826" s="36">
        <f t="shared" si="751"/>
        <v>230503.48043527413</v>
      </c>
      <c r="N4826" s="37">
        <f>M4826/Inputs!$B$6</f>
        <v>351.37725676108863</v>
      </c>
      <c r="O4826" s="38">
        <f>IF(N4826&gt;Inputs!$B$4,1,0)</f>
        <v>0</v>
      </c>
      <c r="P4826" s="34">
        <f t="shared" si="752"/>
        <v>6.0603870943668398E-2</v>
      </c>
      <c r="Q4826" s="36">
        <f>Inputs!$B$12*(1+$B4826)^0*$C4826+Inputs!$B$29*(1+$D4826)^0*Inputs!$B$19+Inputs!$B$30*(1+$E4826)^0*Inputs!$B$20+Inputs!$B$31*(1+$F4826)^0*Inputs!$B$21+Inputs!$B$22*(1+Inputs!$B$23)^0</f>
        <v>13743.40762065733</v>
      </c>
      <c r="R4826" s="36">
        <f>Inputs!$B$12*(1+$B4826)^1*$C4826+Inputs!$B$29*(1+$D4826)^1*Inputs!$B$19+Inputs!$B$30*(1+$E4826)^1*Inputs!$B$20+Inputs!$B$31*(1+$F4826)^1*Inputs!$B$21+Inputs!$B$22*(1+Inputs!$B$23)^1</f>
        <v>14938.336733990243</v>
      </c>
      <c r="S4826" s="36">
        <f>Inputs!$B$12*(1+$B4826)^2*$C4826+Inputs!$B$29*(1+$D4826)^2*Inputs!$B$19+Inputs!$B$30*(1+$E4826)^2*Inputs!$B$20+Inputs!$B$31*(1+$F4826)^2*Inputs!$B$21+Inputs!$B$22*(1+Inputs!$B$23)^2</f>
        <v>16334.949328201928</v>
      </c>
      <c r="T4826" s="36">
        <f>Inputs!$B$12*(1+$B4826)^3*$C4826+Inputs!$B$29*(1+$D4826)^3*Inputs!$B$19+Inputs!$B$30*(1+$E4826)^3*Inputs!$B$20+Inputs!$B$31*(1+$F4826)^3*Inputs!$B$21+Inputs!$B$22*(1+Inputs!$B$23)^3</f>
        <v>17970.397356759808</v>
      </c>
      <c r="U4826" s="36">
        <f>Inputs!$B$12*(1+$B4826)^4*$C4826+Inputs!$B$29*(1+$D4826)^4*Inputs!$B$19+Inputs!$B$30*(1+$E4826)^4*Inputs!$B$20+Inputs!$B$31*(1+$F4826)^4*Inputs!$B$21+Inputs!$B$22*(1+Inputs!$B$23)^4</f>
        <v>19888.748156119294</v>
      </c>
      <c r="V4826" s="35">
        <f>Inputs!$B$13/(Q4826*(1-$G4826))</f>
        <v>1.1150032678220612</v>
      </c>
      <c r="W4826" s="36">
        <f>Inputs!$B$13</f>
        <v>12660</v>
      </c>
      <c r="X4826" s="36">
        <f t="shared" si="753"/>
        <v>13308.151253884454</v>
      </c>
      <c r="Y4826" s="36">
        <f t="shared" si="754"/>
        <v>14057.461930288602</v>
      </c>
      <c r="Z4826" s="36">
        <f t="shared" si="755"/>
        <v>14920.447573396405</v>
      </c>
      <c r="AA4826" s="36">
        <f t="shared" si="756"/>
        <v>15910.653607352157</v>
      </c>
      <c r="AB4826" s="36">
        <f t="shared" si="757"/>
        <v>54633.646833539635</v>
      </c>
      <c r="AC4826" s="36">
        <f t="shared" si="758"/>
        <v>270160.23969369958</v>
      </c>
      <c r="AD4826" s="36">
        <f t="shared" si="759"/>
        <v>175869.83360173451</v>
      </c>
    </row>
    <row r="4827" spans="1:30" ht="14.25" customHeight="1" x14ac:dyDescent="0.25">
      <c r="A4827" s="16">
        <v>4811</v>
      </c>
      <c r="B4827" s="34">
        <v>0.26163897760694199</v>
      </c>
      <c r="C4827" s="34">
        <v>8.5902015371693799E-2</v>
      </c>
      <c r="D4827" s="34">
        <v>3.2585646686420201E-2</v>
      </c>
      <c r="E4827" s="34">
        <v>3.7572929638118702E-2</v>
      </c>
      <c r="F4827" s="34">
        <v>-4.24187454228397E-3</v>
      </c>
      <c r="G4827" s="34">
        <v>0.16503263887663699</v>
      </c>
      <c r="H4827" s="35">
        <v>1.0476783913030301</v>
      </c>
      <c r="I4827" s="34">
        <v>9.6083345778314205E-2</v>
      </c>
      <c r="J4827" s="34">
        <v>2.10418605907539E-2</v>
      </c>
      <c r="K4827" s="36">
        <f>Inputs!$B$12*(1+$B4827)^4</f>
        <v>152016.81937168687</v>
      </c>
      <c r="L4827" s="36">
        <f t="shared" si="750"/>
        <v>18865.770166397862</v>
      </c>
      <c r="M4827" s="36">
        <f t="shared" si="751"/>
        <v>220276.71845215911</v>
      </c>
      <c r="N4827" s="37">
        <f>M4827/Inputs!$B$6</f>
        <v>335.7876805673157</v>
      </c>
      <c r="O4827" s="38">
        <f>IF(N4827&gt;Inputs!$B$4,1,0)</f>
        <v>0</v>
      </c>
      <c r="P4827" s="34">
        <f t="shared" si="752"/>
        <v>7.5041485187560306E-2</v>
      </c>
      <c r="Q4827" s="36">
        <f>Inputs!$B$12*(1+$B4827)^0*$C4827+Inputs!$B$29*(1+$D4827)^0*Inputs!$B$19+Inputs!$B$30*(1+$E4827)^0*Inputs!$B$20+Inputs!$B$31*(1+$F4827)^0*Inputs!$B$21+Inputs!$B$22*(1+Inputs!$B$23)^0</f>
        <v>13176.164949728551</v>
      </c>
      <c r="R4827" s="36">
        <f>Inputs!$B$12*(1+$B4827)^1*$C4827+Inputs!$B$29*(1+$D4827)^1*Inputs!$B$19+Inputs!$B$30*(1+$E4827)^1*Inputs!$B$20+Inputs!$B$31*(1+$F4827)^1*Inputs!$B$21+Inputs!$B$22*(1+Inputs!$B$23)^1</f>
        <v>14638.354293388253</v>
      </c>
      <c r="S4827" s="36">
        <f>Inputs!$B$12*(1+$B4827)^2*$C4827+Inputs!$B$29*(1+$D4827)^2*Inputs!$B$19+Inputs!$B$30*(1+$E4827)^2*Inputs!$B$20+Inputs!$B$31*(1+$F4827)^2*Inputs!$B$21+Inputs!$B$22*(1+Inputs!$B$23)^2</f>
        <v>16458.426581758853</v>
      </c>
      <c r="T4827" s="36">
        <f>Inputs!$B$12*(1+$B4827)^3*$C4827+Inputs!$B$29*(1+$D4827)^3*Inputs!$B$19+Inputs!$B$30*(1+$E4827)^3*Inputs!$B$20+Inputs!$B$31*(1+$F4827)^3*Inputs!$B$21+Inputs!$B$22*(1+Inputs!$B$23)^3</f>
        <v>18728.879465616883</v>
      </c>
      <c r="U4827" s="36">
        <f>Inputs!$B$12*(1+$B4827)^4*$C4827+Inputs!$B$29*(1+$D4827)^4*Inputs!$B$19+Inputs!$B$30*(1+$E4827)^4*Inputs!$B$20+Inputs!$B$31*(1+$F4827)^4*Inputs!$B$21+Inputs!$B$22*(1+Inputs!$B$23)^4</f>
        <v>21566.37008362784</v>
      </c>
      <c r="V4827" s="35">
        <f>Inputs!$B$13/(Q4827*(1-$G4827))</f>
        <v>1.1507346314000342</v>
      </c>
      <c r="W4827" s="36">
        <f>Inputs!$B$13</f>
        <v>12660</v>
      </c>
      <c r="X4827" s="36">
        <f t="shared" si="753"/>
        <v>13750.006869707946</v>
      </c>
      <c r="Y4827" s="36">
        <f t="shared" si="754"/>
        <v>15105.569593740365</v>
      </c>
      <c r="Z4827" s="36">
        <f t="shared" si="755"/>
        <v>16786.496343102321</v>
      </c>
      <c r="AA4827" s="36">
        <f t="shared" si="756"/>
        <v>18865.770166397862</v>
      </c>
      <c r="AB4827" s="36">
        <f t="shared" si="757"/>
        <v>58021.463518152159</v>
      </c>
      <c r="AC4827" s="36">
        <f t="shared" si="758"/>
        <v>256694.56066908457</v>
      </c>
      <c r="AD4827" s="36">
        <f t="shared" si="759"/>
        <v>162255.25493400695</v>
      </c>
    </row>
    <row r="4828" spans="1:30" ht="14.25" customHeight="1" x14ac:dyDescent="0.25">
      <c r="A4828" s="16">
        <v>4812</v>
      </c>
      <c r="B4828" s="34">
        <v>0.318041804311881</v>
      </c>
      <c r="C4828" s="34">
        <v>8.4427590434886096E-2</v>
      </c>
      <c r="D4828" s="34">
        <v>4.5984418493228103E-2</v>
      </c>
      <c r="E4828" s="34">
        <v>4.6798453148106503E-2</v>
      </c>
      <c r="F4828" s="34">
        <v>3.4742642750820299E-2</v>
      </c>
      <c r="G4828" s="34">
        <v>0.22082969176438499</v>
      </c>
      <c r="H4828" s="35">
        <v>1.15703962928838</v>
      </c>
      <c r="I4828" s="34">
        <v>9.0175155002764407E-2</v>
      </c>
      <c r="J4828" s="34">
        <v>2.4455780899326901E-2</v>
      </c>
      <c r="K4828" s="36">
        <f>Inputs!$B$12*(1+$B4828)^4</f>
        <v>181078.95950405538</v>
      </c>
      <c r="L4828" s="36">
        <f t="shared" si="750"/>
        <v>22390.344998827968</v>
      </c>
      <c r="M4828" s="36">
        <f t="shared" si="751"/>
        <v>290998.93626203761</v>
      </c>
      <c r="N4828" s="37">
        <f>M4828/Inputs!$B$6</f>
        <v>443.59593942383782</v>
      </c>
      <c r="O4828" s="38">
        <f>IF(N4828&gt;Inputs!$B$4,1,0)</f>
        <v>1</v>
      </c>
      <c r="P4828" s="34">
        <f t="shared" si="752"/>
        <v>6.5719374103437506E-2</v>
      </c>
      <c r="Q4828" s="36">
        <f>Inputs!$B$12*(1+$B4828)^0*$C4828+Inputs!$B$29*(1+$D4828)^0*Inputs!$B$19+Inputs!$B$30*(1+$E4828)^0*Inputs!$B$20+Inputs!$B$31*(1+$F4828)^0*Inputs!$B$21+Inputs!$B$22*(1+Inputs!$B$23)^0</f>
        <v>13087.699453520087</v>
      </c>
      <c r="R4828" s="36">
        <f>Inputs!$B$12*(1+$B4828)^1*$C4828+Inputs!$B$29*(1+$D4828)^1*Inputs!$B$19+Inputs!$B$30*(1+$E4828)^1*Inputs!$B$20+Inputs!$B$31*(1+$F4828)^1*Inputs!$B$21+Inputs!$B$22*(1+Inputs!$B$23)^1</f>
        <v>15055.753071689051</v>
      </c>
      <c r="S4828" s="36">
        <f>Inputs!$B$12*(1+$B4828)^2*$C4828+Inputs!$B$29*(1+$D4828)^2*Inputs!$B$19+Inputs!$B$30*(1+$E4828)^2*Inputs!$B$20+Inputs!$B$31*(1+$F4828)^2*Inputs!$B$21+Inputs!$B$22*(1+Inputs!$B$23)^2</f>
        <v>17552.051426474103</v>
      </c>
      <c r="T4828" s="36">
        <f>Inputs!$B$12*(1+$B4828)^3*$C4828+Inputs!$B$29*(1+$D4828)^3*Inputs!$B$19+Inputs!$B$30*(1+$E4828)^3*Inputs!$B$20+Inputs!$B$31*(1+$F4828)^3*Inputs!$B$21+Inputs!$B$22*(1+Inputs!$B$23)^3</f>
        <v>20740.262451161812</v>
      </c>
      <c r="U4828" s="36">
        <f>Inputs!$B$12*(1+$B4828)^4*$C4828+Inputs!$B$29*(1+$D4828)^4*Inputs!$B$19+Inputs!$B$30*(1+$E4828)^4*Inputs!$B$20+Inputs!$B$31*(1+$F4828)^4*Inputs!$B$21+Inputs!$B$22*(1+Inputs!$B$23)^4</f>
        <v>24835.914540507903</v>
      </c>
      <c r="V4828" s="35">
        <f>Inputs!$B$13/(Q4828*(1-$G4828))</f>
        <v>1.2414750554054348</v>
      </c>
      <c r="W4828" s="36">
        <f>Inputs!$B$13</f>
        <v>12660</v>
      </c>
      <c r="X4828" s="36">
        <f t="shared" si="753"/>
        <v>14316.110706600724</v>
      </c>
      <c r="Y4828" s="36">
        <f t="shared" si="754"/>
        <v>16401.088170380055</v>
      </c>
      <c r="Z4828" s="36">
        <f t="shared" si="755"/>
        <v>19039.111257256402</v>
      </c>
      <c r="AA4828" s="36">
        <f t="shared" si="756"/>
        <v>22390.344998827968</v>
      </c>
      <c r="AB4828" s="36">
        <f t="shared" si="757"/>
        <v>64336.692884688673</v>
      </c>
      <c r="AC4828" s="36">
        <f t="shared" si="758"/>
        <v>349028.25359044096</v>
      </c>
      <c r="AD4828" s="36">
        <f t="shared" si="759"/>
        <v>226662.2433773489</v>
      </c>
    </row>
    <row r="4829" spans="1:30" ht="14.25" customHeight="1" x14ac:dyDescent="0.25">
      <c r="A4829" s="16">
        <v>4813</v>
      </c>
      <c r="B4829" s="34">
        <v>0.30380614754019802</v>
      </c>
      <c r="C4829" s="34">
        <v>9.3482224015808704E-2</v>
      </c>
      <c r="D4829" s="34">
        <v>1.29814687693862E-2</v>
      </c>
      <c r="E4829" s="34">
        <v>5.8691690121054102E-2</v>
      </c>
      <c r="F4829" s="34">
        <v>-4.9242700029436502E-3</v>
      </c>
      <c r="G4829" s="34">
        <v>0.16751225142272499</v>
      </c>
      <c r="H4829" s="35">
        <v>1.02511778248219</v>
      </c>
      <c r="I4829" s="34">
        <v>0.10220053402547</v>
      </c>
      <c r="J4829" s="34">
        <v>3.1440033803701001E-2</v>
      </c>
      <c r="K4829" s="36">
        <f>Inputs!$B$12*(1+$B4829)^4</f>
        <v>173381.73643511036</v>
      </c>
      <c r="L4829" s="36">
        <f t="shared" si="750"/>
        <v>21054.341048281338</v>
      </c>
      <c r="M4829" s="36">
        <f t="shared" si="751"/>
        <v>248751.28944618374</v>
      </c>
      <c r="N4829" s="37">
        <f>M4829/Inputs!$B$6</f>
        <v>379.19403878991426</v>
      </c>
      <c r="O4829" s="38">
        <f>IF(N4829&gt;Inputs!$B$4,1,0)</f>
        <v>0</v>
      </c>
      <c r="P4829" s="34">
        <f t="shared" si="752"/>
        <v>7.0760500221768996E-2</v>
      </c>
      <c r="Q4829" s="36">
        <f>Inputs!$B$12*(1+$B4829)^0*$C4829+Inputs!$B$29*(1+$D4829)^0*Inputs!$B$19+Inputs!$B$30*(1+$E4829)^0*Inputs!$B$20+Inputs!$B$31*(1+$F4829)^0*Inputs!$B$21+Inputs!$B$22*(1+Inputs!$B$23)^0</f>
        <v>13630.977468375444</v>
      </c>
      <c r="R4829" s="36">
        <f>Inputs!$B$12*(1+$B4829)^1*$C4829+Inputs!$B$29*(1+$D4829)^1*Inputs!$B$19+Inputs!$B$30*(1+$E4829)^1*Inputs!$B$20+Inputs!$B$31*(1+$F4829)^1*Inputs!$B$21+Inputs!$B$22*(1+Inputs!$B$23)^1</f>
        <v>15433.940879211812</v>
      </c>
      <c r="S4829" s="36">
        <f>Inputs!$B$12*(1+$B4829)^2*$C4829+Inputs!$B$29*(1+$D4829)^2*Inputs!$B$19+Inputs!$B$30*(1+$E4829)^2*Inputs!$B$20+Inputs!$B$31*(1+$F4829)^2*Inputs!$B$21+Inputs!$B$22*(1+Inputs!$B$23)^2</f>
        <v>17761.841256736112</v>
      </c>
      <c r="T4829" s="36">
        <f>Inputs!$B$12*(1+$B4829)^3*$C4829+Inputs!$B$29*(1+$D4829)^3*Inputs!$B$19+Inputs!$B$30*(1+$E4829)^3*Inputs!$B$20+Inputs!$B$31*(1+$F4829)^3*Inputs!$B$21+Inputs!$B$22*(1+Inputs!$B$23)^3</f>
        <v>20772.409420953001</v>
      </c>
      <c r="U4829" s="36">
        <f>Inputs!$B$12*(1+$B4829)^4*$C4829+Inputs!$B$29*(1+$D4829)^4*Inputs!$B$19+Inputs!$B$30*(1+$E4829)^4*Inputs!$B$20+Inputs!$B$31*(1+$F4829)^4*Inputs!$B$21+Inputs!$B$22*(1+Inputs!$B$23)^4</f>
        <v>24671.186453954499</v>
      </c>
      <c r="V4829" s="35">
        <f>Inputs!$B$13/(Q4829*(1-$G4829))</f>
        <v>1.1156522737629928</v>
      </c>
      <c r="W4829" s="36">
        <f>Inputs!$B$13</f>
        <v>12660</v>
      </c>
      <c r="X4829" s="36">
        <f t="shared" si="753"/>
        <v>14043.723034653698</v>
      </c>
      <c r="Y4829" s="36">
        <f t="shared" si="754"/>
        <v>15827.264529297618</v>
      </c>
      <c r="Z4829" s="36">
        <f t="shared" si="755"/>
        <v>18118.530723732623</v>
      </c>
      <c r="AA4829" s="36">
        <f t="shared" si="756"/>
        <v>21054.341048281338</v>
      </c>
      <c r="AB4829" s="36">
        <f t="shared" si="757"/>
        <v>60086.151471097983</v>
      </c>
      <c r="AC4829" s="36">
        <f t="shared" si="758"/>
        <v>306898.48396341724</v>
      </c>
      <c r="AD4829" s="36">
        <f t="shared" si="759"/>
        <v>188665.13797508576</v>
      </c>
    </row>
    <row r="4830" spans="1:30" ht="14.25" customHeight="1" x14ac:dyDescent="0.25">
      <c r="A4830" s="16">
        <v>4814</v>
      </c>
      <c r="B4830" s="34">
        <v>0.117058086398272</v>
      </c>
      <c r="C4830" s="34">
        <v>0.10488161474676</v>
      </c>
      <c r="D4830" s="34">
        <v>2.4687673716034801E-2</v>
      </c>
      <c r="E4830" s="34">
        <v>2.7364444072742699E-2</v>
      </c>
      <c r="F4830" s="34">
        <v>7.3084734170546298E-3</v>
      </c>
      <c r="G4830" s="34">
        <v>0.21854447283053699</v>
      </c>
      <c r="H4830" s="35">
        <v>1.09195778135991</v>
      </c>
      <c r="I4830" s="34">
        <v>9.3217122243648101E-2</v>
      </c>
      <c r="J4830" s="34">
        <v>2.1464730467181899E-2</v>
      </c>
      <c r="K4830" s="36">
        <f>Inputs!$B$12*(1+$B4830)^4</f>
        <v>93423.100724446165</v>
      </c>
      <c r="L4830" s="36">
        <f t="shared" si="750"/>
        <v>15606.649960524117</v>
      </c>
      <c r="M4830" s="36">
        <f t="shared" si="751"/>
        <v>196030.40432912135</v>
      </c>
      <c r="N4830" s="37">
        <f>M4830/Inputs!$B$6</f>
        <v>298.82683586756303</v>
      </c>
      <c r="O4830" s="38">
        <f>IF(N4830&gt;Inputs!$B$4,1,0)</f>
        <v>0</v>
      </c>
      <c r="P4830" s="34">
        <f t="shared" si="752"/>
        <v>7.1752391776466196E-2</v>
      </c>
      <c r="Q4830" s="36">
        <f>Inputs!$B$12*(1+$B4830)^0*$C4830+Inputs!$B$29*(1+$D4830)^0*Inputs!$B$19+Inputs!$B$30*(1+$E4830)^0*Inputs!$B$20+Inputs!$B$31*(1+$F4830)^0*Inputs!$B$21+Inputs!$B$22*(1+Inputs!$B$23)^0</f>
        <v>14314.940912232523</v>
      </c>
      <c r="R4830" s="36">
        <f>Inputs!$B$12*(1+$B4830)^1*$C4830+Inputs!$B$29*(1+$D4830)^1*Inputs!$B$19+Inputs!$B$30*(1+$E4830)^1*Inputs!$B$20+Inputs!$B$31*(1+$F4830)^1*Inputs!$B$21+Inputs!$B$22*(1+Inputs!$B$23)^1</f>
        <v>15165.691201429916</v>
      </c>
      <c r="S4830" s="36">
        <f>Inputs!$B$12*(1+$B4830)^2*$C4830+Inputs!$B$29*(1+$D4830)^2*Inputs!$B$19+Inputs!$B$30*(1+$E4830)^2*Inputs!$B$20+Inputs!$B$31*(1+$F4830)^2*Inputs!$B$21+Inputs!$B$22*(1+Inputs!$B$23)^2</f>
        <v>16104.731880882777</v>
      </c>
      <c r="T4830" s="36">
        <f>Inputs!$B$12*(1+$B4830)^3*$C4830+Inputs!$B$29*(1+$D4830)^3*Inputs!$B$19+Inputs!$B$30*(1+$E4830)^3*Inputs!$B$20+Inputs!$B$31*(1+$F4830)^3*Inputs!$B$21+Inputs!$B$22*(1+Inputs!$B$23)^3</f>
        <v>17142.197491059327</v>
      </c>
      <c r="U4830" s="36">
        <f>Inputs!$B$12*(1+$B4830)^4*$C4830+Inputs!$B$29*(1+$D4830)^4*Inputs!$B$19+Inputs!$B$30*(1+$E4830)^4*Inputs!$B$20+Inputs!$B$31*(1+$F4830)^4*Inputs!$B$21+Inputs!$B$22*(1+Inputs!$B$23)^4</f>
        <v>18289.404916691841</v>
      </c>
      <c r="V4830" s="35">
        <f>Inputs!$B$13/(Q4830*(1-$G4830))</f>
        <v>1.1317223135181498</v>
      </c>
      <c r="W4830" s="36">
        <f>Inputs!$B$13</f>
        <v>12660</v>
      </c>
      <c r="X4830" s="36">
        <f t="shared" si="753"/>
        <v>13294.580125967146</v>
      </c>
      <c r="Y4830" s="36">
        <f t="shared" si="754"/>
        <v>13992.653472938433</v>
      </c>
      <c r="Z4830" s="36">
        <f t="shared" si="755"/>
        <v>14760.88907583929</v>
      </c>
      <c r="AA4830" s="36">
        <f t="shared" si="756"/>
        <v>15606.649960524117</v>
      </c>
      <c r="AB4830" s="36">
        <f t="shared" si="757"/>
        <v>53743.622228934983</v>
      </c>
      <c r="AC4830" s="36">
        <f t="shared" si="758"/>
        <v>222175.76446909559</v>
      </c>
      <c r="AD4830" s="36">
        <f t="shared" si="759"/>
        <v>142286.78210018636</v>
      </c>
    </row>
    <row r="4831" spans="1:30" ht="14.25" customHeight="1" x14ac:dyDescent="0.25">
      <c r="A4831" s="16">
        <v>4815</v>
      </c>
      <c r="B4831" s="34">
        <v>0.43646133880974303</v>
      </c>
      <c r="C4831" s="34">
        <v>9.6433201601301796E-2</v>
      </c>
      <c r="D4831" s="34">
        <v>3.5237661071989002E-2</v>
      </c>
      <c r="E4831" s="34">
        <v>2.7213793031249899E-2</v>
      </c>
      <c r="F4831" s="34">
        <v>2.6395088561022802E-2</v>
      </c>
      <c r="G4831" s="34">
        <v>0.166447164310707</v>
      </c>
      <c r="H4831" s="35">
        <v>1.14358341656864</v>
      </c>
      <c r="I4831" s="34">
        <v>9.6625740896762097E-2</v>
      </c>
      <c r="J4831" s="34">
        <v>2.83755565543846E-2</v>
      </c>
      <c r="K4831" s="36">
        <f>Inputs!$B$12*(1+$B4831)^4</f>
        <v>255462.4174431549</v>
      </c>
      <c r="L4831" s="36">
        <f t="shared" si="750"/>
        <v>32065.807957862675</v>
      </c>
      <c r="M4831" s="36">
        <f t="shared" si="751"/>
        <v>380564.7318421934</v>
      </c>
      <c r="N4831" s="37">
        <f>M4831/Inputs!$B$6</f>
        <v>580.12916439358753</v>
      </c>
      <c r="O4831" s="38">
        <f>IF(N4831&gt;Inputs!$B$4,1,0)</f>
        <v>1</v>
      </c>
      <c r="P4831" s="34">
        <f t="shared" si="752"/>
        <v>6.8250184342377493E-2</v>
      </c>
      <c r="Q4831" s="36">
        <f>Inputs!$B$12*(1+$B4831)^0*$C4831+Inputs!$B$29*(1+$D4831)^0*Inputs!$B$19+Inputs!$B$30*(1+$E4831)^0*Inputs!$B$20+Inputs!$B$31*(1+$F4831)^0*Inputs!$B$21+Inputs!$B$22*(1+Inputs!$B$23)^0</f>
        <v>13808.03612350503</v>
      </c>
      <c r="R4831" s="36">
        <f>Inputs!$B$12*(1+$B4831)^1*$C4831+Inputs!$B$29*(1+$D4831)^1*Inputs!$B$19+Inputs!$B$30*(1+$E4831)^1*Inputs!$B$20+Inputs!$B$31*(1+$F4831)^1*Inputs!$B$21+Inputs!$B$22*(1+Inputs!$B$23)^1</f>
        <v>16568.07443917407</v>
      </c>
      <c r="S4831" s="36">
        <f>Inputs!$B$12*(1+$B4831)^2*$C4831+Inputs!$B$29*(1+$D4831)^2*Inputs!$B$19+Inputs!$B$30*(1+$E4831)^2*Inputs!$B$20+Inputs!$B$31*(1+$F4831)^2*Inputs!$B$21+Inputs!$B$22*(1+Inputs!$B$23)^2</f>
        <v>20437.364950873511</v>
      </c>
      <c r="T4831" s="36">
        <f>Inputs!$B$12*(1+$B4831)^3*$C4831+Inputs!$B$29*(1+$D4831)^3*Inputs!$B$19+Inputs!$B$30*(1+$E4831)^3*Inputs!$B$20+Inputs!$B$31*(1+$F4831)^3*Inputs!$B$21+Inputs!$B$22*(1+Inputs!$B$23)^3</f>
        <v>25897.201126085332</v>
      </c>
      <c r="U4831" s="36">
        <f>Inputs!$B$12*(1+$B4831)^4*$C4831+Inputs!$B$29*(1+$D4831)^4*Inputs!$B$19+Inputs!$B$30*(1+$E4831)^4*Inputs!$B$20+Inputs!$B$31*(1+$F4831)^4*Inputs!$B$21+Inputs!$B$22*(1+Inputs!$B$23)^4</f>
        <v>33638.855016370639</v>
      </c>
      <c r="V4831" s="35">
        <f>Inputs!$B$13/(Q4831*(1-$G4831))</f>
        <v>1.0999391442896902</v>
      </c>
      <c r="W4831" s="36">
        <f>Inputs!$B$13</f>
        <v>12660</v>
      </c>
      <c r="X4831" s="36">
        <f t="shared" si="753"/>
        <v>15341.247371437552</v>
      </c>
      <c r="Y4831" s="36">
        <f t="shared" si="754"/>
        <v>19109.902840160394</v>
      </c>
      <c r="Z4831" s="36">
        <f t="shared" si="755"/>
        <v>24450.641688041425</v>
      </c>
      <c r="AA4831" s="36">
        <f t="shared" si="756"/>
        <v>32065.807957862675</v>
      </c>
      <c r="AB4831" s="36">
        <f t="shared" si="757"/>
        <v>75917.016915834902</v>
      </c>
      <c r="AC4831" s="36">
        <f t="shared" si="758"/>
        <v>483159.03352890984</v>
      </c>
      <c r="AD4831" s="36">
        <f t="shared" si="759"/>
        <v>304647.71492635849</v>
      </c>
    </row>
    <row r="4832" spans="1:30" ht="14.25" customHeight="1" x14ac:dyDescent="0.25">
      <c r="A4832" s="16">
        <v>4816</v>
      </c>
      <c r="B4832" s="34">
        <v>0.38841160524478902</v>
      </c>
      <c r="C4832" s="34">
        <v>9.7778977458823302E-2</v>
      </c>
      <c r="D4832" s="34">
        <v>5.39895214290491E-2</v>
      </c>
      <c r="E4832" s="34">
        <v>4.7742578358660401E-2</v>
      </c>
      <c r="F4832" s="34">
        <v>1.7172890248165901E-2</v>
      </c>
      <c r="G4832" s="34">
        <v>0.20652493613411099</v>
      </c>
      <c r="H4832" s="35">
        <v>1.00405447635287</v>
      </c>
      <c r="I4832" s="34">
        <v>9.8036271291481694E-2</v>
      </c>
      <c r="J4832" s="34">
        <v>2.58834196823674E-2</v>
      </c>
      <c r="K4832" s="36">
        <f>Inputs!$B$12*(1+$B4832)^4</f>
        <v>222958.58059761781</v>
      </c>
      <c r="L4832" s="36">
        <f t="shared" si="750"/>
        <v>24808.315924970364</v>
      </c>
      <c r="M4832" s="36">
        <f t="shared" si="751"/>
        <v>287011.43565479765</v>
      </c>
      <c r="N4832" s="37">
        <f>M4832/Inputs!$B$6</f>
        <v>437.5174324006062</v>
      </c>
      <c r="O4832" s="38">
        <f>IF(N4832&gt;Inputs!$B$4,1,0)</f>
        <v>1</v>
      </c>
      <c r="P4832" s="34">
        <f t="shared" si="752"/>
        <v>7.2152851609114291E-2</v>
      </c>
      <c r="Q4832" s="36">
        <f>Inputs!$B$12*(1+$B4832)^0*$C4832+Inputs!$B$29*(1+$D4832)^0*Inputs!$B$19+Inputs!$B$30*(1+$E4832)^0*Inputs!$B$20+Inputs!$B$31*(1+$F4832)^0*Inputs!$B$21+Inputs!$B$22*(1+Inputs!$B$23)^0</f>
        <v>13888.782674956321</v>
      </c>
      <c r="R4832" s="36">
        <f>Inputs!$B$12*(1+$B4832)^1*$C4832+Inputs!$B$29*(1+$D4832)^1*Inputs!$B$19+Inputs!$B$30*(1+$E4832)^1*Inputs!$B$20+Inputs!$B$31*(1+$F4832)^1*Inputs!$B$21+Inputs!$B$22*(1+Inputs!$B$23)^1</f>
        <v>16473.941955117923</v>
      </c>
      <c r="S4832" s="36">
        <f>Inputs!$B$12*(1+$B4832)^2*$C4832+Inputs!$B$29*(1+$D4832)^2*Inputs!$B$19+Inputs!$B$30*(1+$E4832)^2*Inputs!$B$20+Inputs!$B$31*(1+$F4832)^2*Inputs!$B$21+Inputs!$B$22*(1+Inputs!$B$23)^2</f>
        <v>19958.776789381773</v>
      </c>
      <c r="T4832" s="36">
        <f>Inputs!$B$12*(1+$B4832)^3*$C4832+Inputs!$B$29*(1+$D4832)^3*Inputs!$B$19+Inputs!$B$30*(1+$E4832)^3*Inputs!$B$20+Inputs!$B$31*(1+$F4832)^3*Inputs!$B$21+Inputs!$B$22*(1+Inputs!$B$23)^3</f>
        <v>24687.814495571518</v>
      </c>
      <c r="U4832" s="36">
        <f>Inputs!$B$12*(1+$B4832)^4*$C4832+Inputs!$B$29*(1+$D4832)^4*Inputs!$B$19+Inputs!$B$30*(1+$E4832)^4*Inputs!$B$20+Inputs!$B$31*(1+$F4832)^4*Inputs!$B$21+Inputs!$B$22*(1+Inputs!$B$23)^4</f>
        <v>31139.14789699221</v>
      </c>
      <c r="V4832" s="35">
        <f>Inputs!$B$13/(Q4832*(1-$G4832))</f>
        <v>1.1487783451860147</v>
      </c>
      <c r="W4832" s="36">
        <f>Inputs!$B$13</f>
        <v>12660</v>
      </c>
      <c r="X4832" s="36">
        <f t="shared" si="753"/>
        <v>14543.497028293385</v>
      </c>
      <c r="Y4832" s="36">
        <f t="shared" si="754"/>
        <v>17046.982466512494</v>
      </c>
      <c r="Z4832" s="36">
        <f t="shared" si="755"/>
        <v>20377.343933737044</v>
      </c>
      <c r="AA4832" s="36">
        <f t="shared" si="756"/>
        <v>24808.315924970364</v>
      </c>
      <c r="AB4832" s="36">
        <f t="shared" si="757"/>
        <v>66028.691118416828</v>
      </c>
      <c r="AC4832" s="36">
        <f t="shared" si="758"/>
        <v>352729.50978495012</v>
      </c>
      <c r="AD4832" s="36">
        <f t="shared" si="759"/>
        <v>220982.74453638084</v>
      </c>
    </row>
    <row r="4833" spans="1:30" ht="14.25" customHeight="1" x14ac:dyDescent="0.25">
      <c r="A4833" s="16">
        <v>4817</v>
      </c>
      <c r="B4833" s="34">
        <v>0.329310414975021</v>
      </c>
      <c r="C4833" s="34">
        <v>7.6209360854280095E-2</v>
      </c>
      <c r="D4833" s="34">
        <v>4.3474074401841901E-2</v>
      </c>
      <c r="E4833" s="34">
        <v>3.4794514071665797E-2</v>
      </c>
      <c r="F4833" s="34">
        <v>5.9147759949516199E-3</v>
      </c>
      <c r="G4833" s="34">
        <v>0.188751008486403</v>
      </c>
      <c r="H4833" s="35">
        <v>0.960515381724799</v>
      </c>
      <c r="I4833" s="34">
        <v>9.3742505605619003E-2</v>
      </c>
      <c r="J4833" s="34">
        <v>2.4007727348689899E-2</v>
      </c>
      <c r="K4833" s="36">
        <f>Inputs!$B$12*(1+$B4833)^4</f>
        <v>187351.37293450217</v>
      </c>
      <c r="L4833" s="36">
        <f t="shared" si="750"/>
        <v>17999.309686241417</v>
      </c>
      <c r="M4833" s="36">
        <f t="shared" si="751"/>
        <v>225811.38796642149</v>
      </c>
      <c r="N4833" s="37">
        <f>M4833/Inputs!$B$6</f>
        <v>344.22467677808152</v>
      </c>
      <c r="O4833" s="38">
        <f>IF(N4833&gt;Inputs!$B$4,1,0)</f>
        <v>0</v>
      </c>
      <c r="P4833" s="34">
        <f t="shared" si="752"/>
        <v>6.97347782569291E-2</v>
      </c>
      <c r="Q4833" s="36">
        <f>Inputs!$B$12*(1+$B4833)^0*$C4833+Inputs!$B$29*(1+$D4833)^0*Inputs!$B$19+Inputs!$B$30*(1+$E4833)^0*Inputs!$B$20+Inputs!$B$31*(1+$F4833)^0*Inputs!$B$21+Inputs!$B$22*(1+Inputs!$B$23)^0</f>
        <v>12594.605678683729</v>
      </c>
      <c r="R4833" s="36">
        <f>Inputs!$B$12*(1+$B4833)^1*$C4833+Inputs!$B$29*(1+$D4833)^1*Inputs!$B$19+Inputs!$B$30*(1+$E4833)^1*Inputs!$B$20+Inputs!$B$31*(1+$F4833)^1*Inputs!$B$21+Inputs!$B$22*(1+Inputs!$B$23)^1</f>
        <v>14288.848628099742</v>
      </c>
      <c r="S4833" s="36">
        <f>Inputs!$B$12*(1+$B4833)^2*$C4833+Inputs!$B$29*(1+$D4833)^2*Inputs!$B$19+Inputs!$B$30*(1+$E4833)^2*Inputs!$B$20+Inputs!$B$31*(1+$F4833)^2*Inputs!$B$21+Inputs!$B$22*(1+Inputs!$B$23)^2</f>
        <v>16486.326373947726</v>
      </c>
      <c r="T4833" s="36">
        <f>Inputs!$B$12*(1+$B4833)^3*$C4833+Inputs!$B$29*(1+$D4833)^3*Inputs!$B$19+Inputs!$B$30*(1+$E4833)^3*Inputs!$B$20+Inputs!$B$31*(1+$F4833)^3*Inputs!$B$21+Inputs!$B$22*(1+Inputs!$B$23)^3</f>
        <v>19350.650703139458</v>
      </c>
      <c r="U4833" s="36">
        <f>Inputs!$B$12*(1+$B4833)^4*$C4833+Inputs!$B$29*(1+$D4833)^4*Inputs!$B$19+Inputs!$B$30*(1+$E4833)^4*Inputs!$B$20+Inputs!$B$31*(1+$F4833)^4*Inputs!$B$21+Inputs!$B$22*(1+Inputs!$B$23)^4</f>
        <v>23099.222133817726</v>
      </c>
      <c r="V4833" s="35">
        <f>Inputs!$B$13/(Q4833*(1-$G4833))</f>
        <v>1.2390674859700856</v>
      </c>
      <c r="W4833" s="36">
        <f>Inputs!$B$13</f>
        <v>12660</v>
      </c>
      <c r="X4833" s="36">
        <f t="shared" si="753"/>
        <v>13555.80883150089</v>
      </c>
      <c r="Y4833" s="36">
        <f t="shared" si="754"/>
        <v>14709.177737821698</v>
      </c>
      <c r="Z4833" s="36">
        <f t="shared" si="755"/>
        <v>16171.549969569582</v>
      </c>
      <c r="AA4833" s="36">
        <f t="shared" si="756"/>
        <v>17999.309686241417</v>
      </c>
      <c r="AB4833" s="36">
        <f t="shared" si="757"/>
        <v>56948.501835123025</v>
      </c>
      <c r="AC4833" s="36">
        <f t="shared" si="758"/>
        <v>264307.60470399744</v>
      </c>
      <c r="AD4833" s="36">
        <f t="shared" si="759"/>
        <v>168862.88613129847</v>
      </c>
    </row>
    <row r="4834" spans="1:30" ht="14.25" customHeight="1" x14ac:dyDescent="0.25">
      <c r="A4834" s="16">
        <v>4818</v>
      </c>
      <c r="B4834" s="34">
        <v>0.36682224584143702</v>
      </c>
      <c r="C4834" s="34">
        <v>7.3237715906039197E-2</v>
      </c>
      <c r="D4834" s="34">
        <v>4.3377458408913598E-2</v>
      </c>
      <c r="E4834" s="34">
        <v>4.84501326730266E-2</v>
      </c>
      <c r="F4834" s="34">
        <v>3.3330679904635098E-2</v>
      </c>
      <c r="G4834" s="34">
        <v>0.204055879941927</v>
      </c>
      <c r="H4834" s="35">
        <v>0.95836254185827097</v>
      </c>
      <c r="I4834" s="34">
        <v>9.4371695414689302E-2</v>
      </c>
      <c r="J4834" s="34">
        <v>2.4583639708667698E-2</v>
      </c>
      <c r="K4834" s="36">
        <f>Inputs!$B$12*(1+$B4834)^4</f>
        <v>209410.9585489312</v>
      </c>
      <c r="L4834" s="36">
        <f t="shared" si="750"/>
        <v>18945.207587320619</v>
      </c>
      <c r="M4834" s="36">
        <f t="shared" si="751"/>
        <v>235533.0823743139</v>
      </c>
      <c r="N4834" s="37">
        <f>M4834/Inputs!$B$6</f>
        <v>359.04433288767365</v>
      </c>
      <c r="O4834" s="38">
        <f>IF(N4834&gt;Inputs!$B$4,1,0)</f>
        <v>0</v>
      </c>
      <c r="P4834" s="34">
        <f t="shared" si="752"/>
        <v>6.9788055706021604E-2</v>
      </c>
      <c r="Q4834" s="36">
        <f>Inputs!$B$12*(1+$B4834)^0*$C4834+Inputs!$B$29*(1+$D4834)^0*Inputs!$B$19+Inputs!$B$30*(1+$E4834)^0*Inputs!$B$20+Inputs!$B$31*(1+$F4834)^0*Inputs!$B$21+Inputs!$B$22*(1+Inputs!$B$23)^0</f>
        <v>12416.306981789272</v>
      </c>
      <c r="R4834" s="36">
        <f>Inputs!$B$12*(1+$B4834)^1*$C4834+Inputs!$B$29*(1+$D4834)^1*Inputs!$B$19+Inputs!$B$30*(1+$E4834)^1*Inputs!$B$20+Inputs!$B$31*(1+$F4834)^1*Inputs!$B$21+Inputs!$B$22*(1+Inputs!$B$23)^1</f>
        <v>14374.358092400882</v>
      </c>
      <c r="S4834" s="36">
        <f>Inputs!$B$12*(1+$B4834)^2*$C4834+Inputs!$B$29*(1+$D4834)^2*Inputs!$B$19+Inputs!$B$30*(1+$E4834)^2*Inputs!$B$20+Inputs!$B$31*(1+$F4834)^2*Inputs!$B$21+Inputs!$B$22*(1+Inputs!$B$23)^2</f>
        <v>16938.738256876408</v>
      </c>
      <c r="T4834" s="36">
        <f>Inputs!$B$12*(1+$B4834)^3*$C4834+Inputs!$B$29*(1+$D4834)^3*Inputs!$B$19+Inputs!$B$30*(1+$E4834)^3*Inputs!$B$20+Inputs!$B$31*(1+$F4834)^3*Inputs!$B$21+Inputs!$B$22*(1+Inputs!$B$23)^3</f>
        <v>20327.003977840061</v>
      </c>
      <c r="U4834" s="36">
        <f>Inputs!$B$12*(1+$B4834)^4*$C4834+Inputs!$B$29*(1+$D4834)^4*Inputs!$B$19+Inputs!$B$30*(1+$E4834)^4*Inputs!$B$20+Inputs!$B$31*(1+$F4834)^4*Inputs!$B$21+Inputs!$B$22*(1+Inputs!$B$23)^4</f>
        <v>24836.303528360484</v>
      </c>
      <c r="V4834" s="35">
        <f>Inputs!$B$13/(Q4834*(1-$G4834))</f>
        <v>1.2810281855217529</v>
      </c>
      <c r="W4834" s="36">
        <f>Inputs!$B$13</f>
        <v>12660</v>
      </c>
      <c r="X4834" s="36">
        <f t="shared" si="753"/>
        <v>13733.562094391593</v>
      </c>
      <c r="Y4834" s="36">
        <f t="shared" si="754"/>
        <v>15096.056615968409</v>
      </c>
      <c r="Z4834" s="36">
        <f t="shared" si="755"/>
        <v>16810.614938591505</v>
      </c>
      <c r="AA4834" s="36">
        <f t="shared" si="756"/>
        <v>18945.207587320619</v>
      </c>
      <c r="AB4834" s="36">
        <f t="shared" si="757"/>
        <v>58342.177490968126</v>
      </c>
      <c r="AC4834" s="36">
        <f t="shared" si="758"/>
        <v>278141.4319181036</v>
      </c>
      <c r="AD4834" s="36">
        <f t="shared" si="759"/>
        <v>177190.90488334579</v>
      </c>
    </row>
    <row r="4835" spans="1:30" ht="14.25" customHeight="1" x14ac:dyDescent="0.25">
      <c r="A4835" s="16">
        <v>4819</v>
      </c>
      <c r="B4835" s="34">
        <v>0.239750504449604</v>
      </c>
      <c r="C4835" s="34">
        <v>7.6652598270541494E-2</v>
      </c>
      <c r="D4835" s="34">
        <v>3.0519982241603402E-2</v>
      </c>
      <c r="E4835" s="34">
        <v>5.7586454278777899E-2</v>
      </c>
      <c r="F4835" s="34">
        <v>1.24392811888032E-2</v>
      </c>
      <c r="G4835" s="34">
        <v>0.19173952212699599</v>
      </c>
      <c r="H4835" s="35">
        <v>0.95731241653514099</v>
      </c>
      <c r="I4835" s="34">
        <v>9.6451698269447605E-2</v>
      </c>
      <c r="J4835" s="34">
        <v>2.4058814172448598E-2</v>
      </c>
      <c r="K4835" s="36">
        <f>Inputs!$B$12*(1+$B4835)^4</f>
        <v>141738.69344287692</v>
      </c>
      <c r="L4835" s="36">
        <f t="shared" si="750"/>
        <v>15381.108378558858</v>
      </c>
      <c r="M4835" s="36">
        <f t="shared" si="751"/>
        <v>190092.49487087369</v>
      </c>
      <c r="N4835" s="37">
        <f>M4835/Inputs!$B$6</f>
        <v>289.7751446202343</v>
      </c>
      <c r="O4835" s="38">
        <f>IF(N4835&gt;Inputs!$B$4,1,0)</f>
        <v>0</v>
      </c>
      <c r="P4835" s="34">
        <f t="shared" si="752"/>
        <v>7.2392884096999011E-2</v>
      </c>
      <c r="Q4835" s="36">
        <f>Inputs!$B$12*(1+$B4835)^0*$C4835+Inputs!$B$29*(1+$D4835)^0*Inputs!$B$19+Inputs!$B$30*(1+$E4835)^0*Inputs!$B$20+Inputs!$B$31*(1+$F4835)^0*Inputs!$B$21+Inputs!$B$22*(1+Inputs!$B$23)^0</f>
        <v>12621.199923659413</v>
      </c>
      <c r="R4835" s="36">
        <f>Inputs!$B$12*(1+$B4835)^1*$C4835+Inputs!$B$29*(1+$D4835)^1*Inputs!$B$19+Inputs!$B$30*(1+$E4835)^1*Inputs!$B$20+Inputs!$B$31*(1+$F4835)^1*Inputs!$B$21+Inputs!$B$22*(1+Inputs!$B$23)^1</f>
        <v>13956.226940445231</v>
      </c>
      <c r="S4835" s="36">
        <f>Inputs!$B$12*(1+$B4835)^2*$C4835+Inputs!$B$29*(1+$D4835)^2*Inputs!$B$19+Inputs!$B$30*(1+$E4835)^2*Inputs!$B$20+Inputs!$B$31*(1+$F4835)^2*Inputs!$B$21+Inputs!$B$22*(1+Inputs!$B$23)^2</f>
        <v>15565.64058142159</v>
      </c>
      <c r="T4835" s="36">
        <f>Inputs!$B$12*(1+$B4835)^3*$C4835+Inputs!$B$29*(1+$D4835)^3*Inputs!$B$19+Inputs!$B$30*(1+$E4835)^3*Inputs!$B$20+Inputs!$B$31*(1+$F4835)^3*Inputs!$B$21+Inputs!$B$22*(1+Inputs!$B$23)^3</f>
        <v>17513.341257062631</v>
      </c>
      <c r="U4835" s="36">
        <f>Inputs!$B$12*(1+$B4835)^4*$C4835+Inputs!$B$29*(1+$D4835)^4*Inputs!$B$19+Inputs!$B$30*(1+$E4835)^4*Inputs!$B$20+Inputs!$B$31*(1+$F4835)^4*Inputs!$B$21+Inputs!$B$22*(1+Inputs!$B$23)^4</f>
        <v>19878.453635294885</v>
      </c>
      <c r="V4835" s="35">
        <f>Inputs!$B$13/(Q4835*(1-$G4835))</f>
        <v>1.2410283889361173</v>
      </c>
      <c r="W4835" s="36">
        <f>Inputs!$B$13</f>
        <v>12660</v>
      </c>
      <c r="X4835" s="36">
        <f t="shared" si="753"/>
        <v>13199.033199273541</v>
      </c>
      <c r="Y4835" s="36">
        <f t="shared" si="754"/>
        <v>13828.764064628571</v>
      </c>
      <c r="Z4835" s="36">
        <f t="shared" si="755"/>
        <v>14555.108373494892</v>
      </c>
      <c r="AA4835" s="36">
        <f t="shared" si="756"/>
        <v>15381.108378558858</v>
      </c>
      <c r="AB4835" s="36">
        <f t="shared" si="757"/>
        <v>52792.939640894008</v>
      </c>
      <c r="AC4835" s="36">
        <f t="shared" si="758"/>
        <v>217578.83807612871</v>
      </c>
      <c r="AD4835" s="36">
        <f t="shared" si="759"/>
        <v>137299.55522997968</v>
      </c>
    </row>
    <row r="4836" spans="1:30" ht="14.25" customHeight="1" x14ac:dyDescent="0.25">
      <c r="A4836" s="16">
        <v>4820</v>
      </c>
      <c r="B4836" s="34">
        <v>0.20942238601020699</v>
      </c>
      <c r="C4836" s="34">
        <v>9.63496888879182E-2</v>
      </c>
      <c r="D4836" s="34">
        <v>3.1995329313768001E-2</v>
      </c>
      <c r="E4836" s="34">
        <v>2.2705434784919602E-2</v>
      </c>
      <c r="F4836" s="34">
        <v>-1.58731632784904E-2</v>
      </c>
      <c r="G4836" s="34">
        <v>0.199591919962294</v>
      </c>
      <c r="H4836" s="35">
        <v>1.0255923499852999</v>
      </c>
      <c r="I4836" s="34">
        <v>0.101458221032299</v>
      </c>
      <c r="J4836" s="34">
        <v>2.9122977823424899E-2</v>
      </c>
      <c r="K4836" s="36">
        <f>Inputs!$B$12*(1+$B4836)^4</f>
        <v>128369.91757641426</v>
      </c>
      <c r="L4836" s="36">
        <f t="shared" si="750"/>
        <v>16828.907045893269</v>
      </c>
      <c r="M4836" s="36">
        <f t="shared" si="751"/>
        <v>201894.16262542846</v>
      </c>
      <c r="N4836" s="37">
        <f>M4836/Inputs!$B$6</f>
        <v>307.76549180705558</v>
      </c>
      <c r="O4836" s="38">
        <f>IF(N4836&gt;Inputs!$B$4,1,0)</f>
        <v>0</v>
      </c>
      <c r="P4836" s="34">
        <f t="shared" si="752"/>
        <v>7.2335243208874106E-2</v>
      </c>
      <c r="Q4836" s="36">
        <f>Inputs!$B$12*(1+$B4836)^0*$C4836+Inputs!$B$29*(1+$D4836)^0*Inputs!$B$19+Inputs!$B$30*(1+$E4836)^0*Inputs!$B$20+Inputs!$B$31*(1+$F4836)^0*Inputs!$B$21+Inputs!$B$22*(1+Inputs!$B$23)^0</f>
        <v>13803.025360702013</v>
      </c>
      <c r="R4836" s="36">
        <f>Inputs!$B$12*(1+$B4836)^1*$C4836+Inputs!$B$29*(1+$D4836)^1*Inputs!$B$19+Inputs!$B$30*(1+$E4836)^1*Inputs!$B$20+Inputs!$B$31*(1+$F4836)^1*Inputs!$B$21+Inputs!$B$22*(1+Inputs!$B$23)^1</f>
        <v>15035.602220506014</v>
      </c>
      <c r="S4836" s="36">
        <f>Inputs!$B$12*(1+$B4836)^2*$C4836+Inputs!$B$29*(1+$D4836)^2*Inputs!$B$19+Inputs!$B$30*(1+$E4836)^2*Inputs!$B$20+Inputs!$B$31*(1+$F4836)^2*Inputs!$B$21+Inputs!$B$22*(1+Inputs!$B$23)^2</f>
        <v>16525.458050985326</v>
      </c>
      <c r="T4836" s="36">
        <f>Inputs!$B$12*(1+$B4836)^3*$C4836+Inputs!$B$29*(1+$D4836)^3*Inputs!$B$19+Inputs!$B$30*(1+$E4836)^3*Inputs!$B$20+Inputs!$B$31*(1+$F4836)^3*Inputs!$B$21+Inputs!$B$22*(1+Inputs!$B$23)^3</f>
        <v>18325.747245103943</v>
      </c>
      <c r="U4836" s="36">
        <f>Inputs!$B$12*(1+$B4836)^4*$C4836+Inputs!$B$29*(1+$D4836)^4*Inputs!$B$19+Inputs!$B$30*(1+$E4836)^4*Inputs!$B$20+Inputs!$B$31*(1+$F4836)^4*Inputs!$B$21+Inputs!$B$22*(1+Inputs!$B$23)^4</f>
        <v>20500.746466835437</v>
      </c>
      <c r="V4836" s="35">
        <f>Inputs!$B$13/(Q4836*(1-$G4836))</f>
        <v>1.1459032617142051</v>
      </c>
      <c r="W4836" s="36">
        <f>Inputs!$B$13</f>
        <v>12660</v>
      </c>
      <c r="X4836" s="36">
        <f t="shared" si="753"/>
        <v>13428.533501965368</v>
      </c>
      <c r="Y4836" s="36">
        <f t="shared" si="754"/>
        <v>14361.305823456845</v>
      </c>
      <c r="Z4836" s="36">
        <f t="shared" si="755"/>
        <v>15484.64911086655</v>
      </c>
      <c r="AA4836" s="36">
        <f t="shared" si="756"/>
        <v>16828.907045893269</v>
      </c>
      <c r="AB4836" s="36">
        <f t="shared" si="757"/>
        <v>54210.281553588</v>
      </c>
      <c r="AC4836" s="36">
        <f t="shared" si="758"/>
        <v>239427.06437819233</v>
      </c>
      <c r="AD4836" s="36">
        <f t="shared" si="759"/>
        <v>147683.88107184047</v>
      </c>
    </row>
    <row r="4837" spans="1:30" ht="14.25" customHeight="1" x14ac:dyDescent="0.25">
      <c r="A4837" s="16">
        <v>4821</v>
      </c>
      <c r="B4837" s="34">
        <v>0.31390947700780802</v>
      </c>
      <c r="C4837" s="34">
        <v>7.2418881582846498E-2</v>
      </c>
      <c r="D4837" s="34">
        <v>4.4045194120427997E-2</v>
      </c>
      <c r="E4837" s="34">
        <v>5.91333650201522E-2</v>
      </c>
      <c r="F4837" s="34">
        <v>-1.6402361063446301E-2</v>
      </c>
      <c r="G4837" s="34">
        <v>0.19718607615442801</v>
      </c>
      <c r="H4837" s="35">
        <v>0.97536350822432005</v>
      </c>
      <c r="I4837" s="34">
        <v>9.5673781164624605E-2</v>
      </c>
      <c r="J4837" s="34">
        <v>2.89005826046079E-2</v>
      </c>
      <c r="K4837" s="36">
        <f>Inputs!$B$12*(1+$B4837)^4</f>
        <v>178818.74021896379</v>
      </c>
      <c r="L4837" s="36">
        <f t="shared" si="750"/>
        <v>16963.377000291206</v>
      </c>
      <c r="M4837" s="36">
        <f t="shared" si="751"/>
        <v>220596.53342603761</v>
      </c>
      <c r="N4837" s="37">
        <f>M4837/Inputs!$B$6</f>
        <v>336.27520339335001</v>
      </c>
      <c r="O4837" s="38">
        <f>IF(N4837&gt;Inputs!$B$4,1,0)</f>
        <v>0</v>
      </c>
      <c r="P4837" s="34">
        <f t="shared" si="752"/>
        <v>6.6773198560016706E-2</v>
      </c>
      <c r="Q4837" s="36">
        <f>Inputs!$B$12*(1+$B4837)^0*$C4837+Inputs!$B$29*(1+$D4837)^0*Inputs!$B$19+Inputs!$B$30*(1+$E4837)^0*Inputs!$B$20+Inputs!$B$31*(1+$F4837)^0*Inputs!$B$21+Inputs!$B$22*(1+Inputs!$B$23)^0</f>
        <v>12367.17692239771</v>
      </c>
      <c r="R4837" s="36">
        <f>Inputs!$B$12*(1+$B4837)^1*$C4837+Inputs!$B$29*(1+$D4837)^1*Inputs!$B$19+Inputs!$B$30*(1+$E4837)^1*Inputs!$B$20+Inputs!$B$31*(1+$F4837)^1*Inputs!$B$21+Inputs!$B$22*(1+Inputs!$B$23)^1</f>
        <v>13881.872702374041</v>
      </c>
      <c r="S4837" s="36">
        <f>Inputs!$B$12*(1+$B4837)^2*$C4837+Inputs!$B$29*(1+$D4837)^2*Inputs!$B$19+Inputs!$B$30*(1+$E4837)^2*Inputs!$B$20+Inputs!$B$31*(1+$F4837)^2*Inputs!$B$21+Inputs!$B$22*(1+Inputs!$B$23)^2</f>
        <v>15839.055939307909</v>
      </c>
      <c r="T4837" s="36">
        <f>Inputs!$B$12*(1+$B4837)^3*$C4837+Inputs!$B$29*(1+$D4837)^3*Inputs!$B$19+Inputs!$B$30*(1+$E4837)^3*Inputs!$B$20+Inputs!$B$31*(1+$F4837)^3*Inputs!$B$21+Inputs!$B$22*(1+Inputs!$B$23)^3</f>
        <v>18373.850845260582</v>
      </c>
      <c r="U4837" s="36">
        <f>Inputs!$B$12*(1+$B4837)^4*$C4837+Inputs!$B$29*(1+$D4837)^4*Inputs!$B$19+Inputs!$B$30*(1+$E4837)^4*Inputs!$B$20+Inputs!$B$31*(1+$F4837)^4*Inputs!$B$21+Inputs!$B$22*(1+Inputs!$B$23)^4</f>
        <v>21663.614298090757</v>
      </c>
      <c r="V4837" s="35">
        <f>Inputs!$B$13/(Q4837*(1-$G4837))</f>
        <v>1.2751117147176867</v>
      </c>
      <c r="W4837" s="36">
        <f>Inputs!$B$13</f>
        <v>12660</v>
      </c>
      <c r="X4837" s="36">
        <f t="shared" si="753"/>
        <v>13375.419376877187</v>
      </c>
      <c r="Y4837" s="36">
        <f t="shared" si="754"/>
        <v>14308.312903149628</v>
      </c>
      <c r="Z4837" s="36">
        <f t="shared" si="755"/>
        <v>15492.755951078283</v>
      </c>
      <c r="AA4837" s="36">
        <f t="shared" si="756"/>
        <v>16963.377000291206</v>
      </c>
      <c r="AB4837" s="36">
        <f t="shared" si="757"/>
        <v>55066.348509941279</v>
      </c>
      <c r="AC4837" s="36">
        <f t="shared" si="758"/>
        <v>261386.73681857035</v>
      </c>
      <c r="AD4837" s="36">
        <f t="shared" si="759"/>
        <v>165530.18491609633</v>
      </c>
    </row>
    <row r="4838" spans="1:30" ht="14.25" customHeight="1" x14ac:dyDescent="0.25">
      <c r="A4838" s="16">
        <v>4822</v>
      </c>
      <c r="B4838" s="34">
        <v>0.26028664208924202</v>
      </c>
      <c r="C4838" s="34">
        <v>9.0880723058472598E-2</v>
      </c>
      <c r="D4838" s="34">
        <v>4.4680928724696402E-2</v>
      </c>
      <c r="E4838" s="34">
        <v>1.8884213434194799E-2</v>
      </c>
      <c r="F4838" s="34">
        <v>3.0593299961203701E-2</v>
      </c>
      <c r="G4838" s="34">
        <v>0.174988972458549</v>
      </c>
      <c r="H4838" s="35">
        <v>1.0350043054398199</v>
      </c>
      <c r="I4838" s="34">
        <v>9.6182835733255603E-2</v>
      </c>
      <c r="J4838" s="34">
        <v>2.3641987699739801E-2</v>
      </c>
      <c r="K4838" s="36">
        <f>Inputs!$B$12*(1+$B4838)^4</f>
        <v>151366.08663604592</v>
      </c>
      <c r="L4838" s="36">
        <f t="shared" si="750"/>
        <v>19548.18699106577</v>
      </c>
      <c r="M4838" s="36">
        <f t="shared" si="751"/>
        <v>233466.10742181755</v>
      </c>
      <c r="N4838" s="37">
        <f>M4838/Inputs!$B$6</f>
        <v>355.89345643569749</v>
      </c>
      <c r="O4838" s="38">
        <f>IF(N4838&gt;Inputs!$B$4,1,0)</f>
        <v>0</v>
      </c>
      <c r="P4838" s="34">
        <f t="shared" si="752"/>
        <v>7.2540848033515806E-2</v>
      </c>
      <c r="Q4838" s="36">
        <f>Inputs!$B$12*(1+$B4838)^0*$C4838+Inputs!$B$29*(1+$D4838)^0*Inputs!$B$19+Inputs!$B$30*(1+$E4838)^0*Inputs!$B$20+Inputs!$B$31*(1+$F4838)^0*Inputs!$B$21+Inputs!$B$22*(1+Inputs!$B$23)^0</f>
        <v>13474.887410935276</v>
      </c>
      <c r="R4838" s="36">
        <f>Inputs!$B$12*(1+$B4838)^1*$C4838+Inputs!$B$29*(1+$D4838)^1*Inputs!$B$19+Inputs!$B$30*(1+$E4838)^1*Inputs!$B$20+Inputs!$B$31*(1+$F4838)^1*Inputs!$B$21+Inputs!$B$22*(1+Inputs!$B$23)^1</f>
        <v>15158.054101748181</v>
      </c>
      <c r="S4838" s="36">
        <f>Inputs!$B$12*(1+$B4838)^2*$C4838+Inputs!$B$29*(1+$D4838)^2*Inputs!$B$19+Inputs!$B$30*(1+$E4838)^2*Inputs!$B$20+Inputs!$B$31*(1+$F4838)^2*Inputs!$B$21+Inputs!$B$22*(1+Inputs!$B$23)^2</f>
        <v>17220.281001296367</v>
      </c>
      <c r="T4838" s="36">
        <f>Inputs!$B$12*(1+$B4838)^3*$C4838+Inputs!$B$29*(1+$D4838)^3*Inputs!$B$19+Inputs!$B$30*(1+$E4838)^3*Inputs!$B$20+Inputs!$B$31*(1+$F4838)^3*Inputs!$B$21+Inputs!$B$22*(1+Inputs!$B$23)^3</f>
        <v>19758.102896480887</v>
      </c>
      <c r="U4838" s="36">
        <f>Inputs!$B$12*(1+$B4838)^4*$C4838+Inputs!$B$29*(1+$D4838)^4*Inputs!$B$19+Inputs!$B$30*(1+$E4838)^4*Inputs!$B$20+Inputs!$B$31*(1+$F4838)^4*Inputs!$B$21+Inputs!$B$22*(1+Inputs!$B$23)^4</f>
        <v>22893.098384973699</v>
      </c>
      <c r="V4838" s="35">
        <f>Inputs!$B$13/(Q4838*(1-$G4838))</f>
        <v>1.138803535931318</v>
      </c>
      <c r="W4838" s="36">
        <f>Inputs!$B$13</f>
        <v>12660</v>
      </c>
      <c r="X4838" s="36">
        <f t="shared" si="753"/>
        <v>13916.86106260666</v>
      </c>
      <c r="Y4838" s="36">
        <f t="shared" si="754"/>
        <v>15441.55892207127</v>
      </c>
      <c r="Z4838" s="36">
        <f t="shared" si="755"/>
        <v>17294.244605010208</v>
      </c>
      <c r="AA4838" s="36">
        <f t="shared" si="756"/>
        <v>19548.18699106577</v>
      </c>
      <c r="AB4838" s="36">
        <f t="shared" si="757"/>
        <v>59182.331622877871</v>
      </c>
      <c r="AC4838" s="36">
        <f t="shared" si="758"/>
        <v>275849.33909533906</v>
      </c>
      <c r="AD4838" s="36">
        <f t="shared" si="759"/>
        <v>174283.77579893966</v>
      </c>
    </row>
    <row r="4839" spans="1:30" ht="14.25" customHeight="1" x14ac:dyDescent="0.25">
      <c r="A4839" s="16">
        <v>4823</v>
      </c>
      <c r="B4839" s="34">
        <v>0.39355224396329802</v>
      </c>
      <c r="C4839" s="34">
        <v>5.5468593324672397E-2</v>
      </c>
      <c r="D4839" s="34">
        <v>4.1134534669131598E-2</v>
      </c>
      <c r="E4839" s="34">
        <v>6.3168877601558399E-2</v>
      </c>
      <c r="F4839" s="34">
        <v>4.2997803282077904E-3</v>
      </c>
      <c r="G4839" s="34">
        <v>0.21388147556427201</v>
      </c>
      <c r="H4839" s="35">
        <v>1.0948132185038899</v>
      </c>
      <c r="I4839" s="34">
        <v>9.7689409079608894E-2</v>
      </c>
      <c r="J4839" s="34">
        <v>2.72185943251438E-2</v>
      </c>
      <c r="K4839" s="36">
        <f>Inputs!$B$12*(1+$B4839)^4</f>
        <v>226279.01012376233</v>
      </c>
      <c r="L4839" s="36">
        <f t="shared" si="750"/>
        <v>18621.980432118558</v>
      </c>
      <c r="M4839" s="36">
        <f t="shared" si="751"/>
        <v>227340.51343399484</v>
      </c>
      <c r="N4839" s="37">
        <f>M4839/Inputs!$B$6</f>
        <v>346.55566072255311</v>
      </c>
      <c r="O4839" s="38">
        <f>IF(N4839&gt;Inputs!$B$4,1,0)</f>
        <v>0</v>
      </c>
      <c r="P4839" s="34">
        <f t="shared" si="752"/>
        <v>7.0470814754465094E-2</v>
      </c>
      <c r="Q4839" s="36">
        <f>Inputs!$B$12*(1+$B4839)^0*$C4839+Inputs!$B$29*(1+$D4839)^0*Inputs!$B$19+Inputs!$B$30*(1+$E4839)^0*Inputs!$B$20+Inputs!$B$31*(1+$F4839)^0*Inputs!$B$21+Inputs!$B$22*(1+Inputs!$B$23)^0</f>
        <v>11350.159626907265</v>
      </c>
      <c r="R4839" s="36">
        <f>Inputs!$B$12*(1+$B4839)^1*$C4839+Inputs!$B$29*(1+$D4839)^1*Inputs!$B$19+Inputs!$B$30*(1+$E4839)^1*Inputs!$B$20+Inputs!$B$31*(1+$F4839)^1*Inputs!$B$21+Inputs!$B$22*(1+Inputs!$B$23)^1</f>
        <v>12904.620171248116</v>
      </c>
      <c r="S4839" s="36">
        <f>Inputs!$B$12*(1+$B4839)^2*$C4839+Inputs!$B$29*(1+$D4839)^2*Inputs!$B$19+Inputs!$B$30*(1+$E4839)^2*Inputs!$B$20+Inputs!$B$31*(1+$F4839)^2*Inputs!$B$21+Inputs!$B$22*(1+Inputs!$B$23)^2</f>
        <v>14988.162571617351</v>
      </c>
      <c r="T4839" s="36">
        <f>Inputs!$B$12*(1+$B4839)^3*$C4839+Inputs!$B$29*(1+$D4839)^3*Inputs!$B$19+Inputs!$B$30*(1+$E4839)^3*Inputs!$B$20+Inputs!$B$31*(1+$F4839)^3*Inputs!$B$21+Inputs!$B$22*(1+Inputs!$B$23)^3</f>
        <v>17804.451725609542</v>
      </c>
      <c r="U4839" s="36">
        <f>Inputs!$B$12*(1+$B4839)^4*$C4839+Inputs!$B$29*(1+$D4839)^4*Inputs!$B$19+Inputs!$B$30*(1+$E4839)^4*Inputs!$B$20+Inputs!$B$31*(1+$F4839)^4*Inputs!$B$21+Inputs!$B$22*(1+Inputs!$B$23)^4</f>
        <v>21637.037776735182</v>
      </c>
      <c r="V4839" s="35">
        <f>Inputs!$B$13/(Q4839*(1-$G4839))</f>
        <v>1.4188735927934419</v>
      </c>
      <c r="W4839" s="36">
        <f>Inputs!$B$13</f>
        <v>12660</v>
      </c>
      <c r="X4839" s="36">
        <f t="shared" si="753"/>
        <v>13571.98711113583</v>
      </c>
      <c r="Y4839" s="36">
        <f t="shared" si="754"/>
        <v>14808.722543118631</v>
      </c>
      <c r="Z4839" s="36">
        <f t="shared" si="755"/>
        <v>16457.374344598298</v>
      </c>
      <c r="AA4839" s="36">
        <f t="shared" si="756"/>
        <v>18621.980432118558</v>
      </c>
      <c r="AB4839" s="36">
        <f t="shared" si="757"/>
        <v>57014.070973394999</v>
      </c>
      <c r="AC4839" s="36">
        <f t="shared" si="758"/>
        <v>271443.49940723705</v>
      </c>
      <c r="AD4839" s="36">
        <f t="shared" si="759"/>
        <v>170326.44246059985</v>
      </c>
    </row>
    <row r="4840" spans="1:30" ht="14.25" customHeight="1" x14ac:dyDescent="0.25">
      <c r="A4840" s="16">
        <v>4824</v>
      </c>
      <c r="B4840" s="34">
        <v>0.19435840634071</v>
      </c>
      <c r="C4840" s="34">
        <v>0.10404440427522101</v>
      </c>
      <c r="D4840" s="34">
        <v>4.1928704953220299E-2</v>
      </c>
      <c r="E4840" s="34">
        <v>7.1737482010917494E-2</v>
      </c>
      <c r="F4840" s="34">
        <v>2.3210046130322501E-2</v>
      </c>
      <c r="G4840" s="34">
        <v>0.19224532369227099</v>
      </c>
      <c r="H4840" s="35">
        <v>1.01584549575117</v>
      </c>
      <c r="I4840" s="34">
        <v>9.5318524935691304E-2</v>
      </c>
      <c r="J4840" s="34">
        <v>2.53239167658964E-2</v>
      </c>
      <c r="K4840" s="36">
        <f>Inputs!$B$12*(1+$B4840)^4</f>
        <v>122092.76604257994</v>
      </c>
      <c r="L4840" s="36">
        <f t="shared" si="750"/>
        <v>18266.265470788105</v>
      </c>
      <c r="M4840" s="36">
        <f t="shared" si="751"/>
        <v>227339.62536824681</v>
      </c>
      <c r="N4840" s="37">
        <f>M4840/Inputs!$B$6</f>
        <v>346.55430696379085</v>
      </c>
      <c r="O4840" s="38">
        <f>IF(N4840&gt;Inputs!$B$4,1,0)</f>
        <v>0</v>
      </c>
      <c r="P4840" s="34">
        <f t="shared" si="752"/>
        <v>6.99946081697949E-2</v>
      </c>
      <c r="Q4840" s="36">
        <f>Inputs!$B$12*(1+$B4840)^0*$C4840+Inputs!$B$29*(1+$D4840)^0*Inputs!$B$19+Inputs!$B$30*(1+$E4840)^0*Inputs!$B$20+Inputs!$B$31*(1+$F4840)^0*Inputs!$B$21+Inputs!$B$22*(1+Inputs!$B$23)^0</f>
        <v>14264.708283940181</v>
      </c>
      <c r="R4840" s="36">
        <f>Inputs!$B$12*(1+$B4840)^1*$C4840+Inputs!$B$29*(1+$D4840)^1*Inputs!$B$19+Inputs!$B$30*(1+$E4840)^1*Inputs!$B$20+Inputs!$B$31*(1+$F4840)^1*Inputs!$B$21+Inputs!$B$22*(1+Inputs!$B$23)^1</f>
        <v>15832.165952602918</v>
      </c>
      <c r="S4840" s="36">
        <f>Inputs!$B$12*(1+$B4840)^2*$C4840+Inputs!$B$29*(1+$D4840)^2*Inputs!$B$19+Inputs!$B$30*(1+$E4840)^2*Inputs!$B$20+Inputs!$B$31*(1+$F4840)^2*Inputs!$B$21+Inputs!$B$22*(1+Inputs!$B$23)^2</f>
        <v>17654.520681230249</v>
      </c>
      <c r="T4840" s="36">
        <f>Inputs!$B$12*(1+$B4840)^3*$C4840+Inputs!$B$29*(1+$D4840)^3*Inputs!$B$19+Inputs!$B$30*(1+$E4840)^3*Inputs!$B$20+Inputs!$B$31*(1+$F4840)^3*Inputs!$B$21+Inputs!$B$22*(1+Inputs!$B$23)^3</f>
        <v>19778.769890893367</v>
      </c>
      <c r="U4840" s="36">
        <f>Inputs!$B$12*(1+$B4840)^4*$C4840+Inputs!$B$29*(1+$D4840)^4*Inputs!$B$19+Inputs!$B$30*(1+$E4840)^4*Inputs!$B$20+Inputs!$B$31*(1+$F4840)^4*Inputs!$B$21+Inputs!$B$22*(1+Inputs!$B$23)^4</f>
        <v>22260.895191244119</v>
      </c>
      <c r="V4840" s="35">
        <f>Inputs!$B$13/(Q4840*(1-$G4840))</f>
        <v>1.0987308786336027</v>
      </c>
      <c r="W4840" s="36">
        <f>Inputs!$B$13</f>
        <v>12660</v>
      </c>
      <c r="X4840" s="36">
        <f t="shared" si="753"/>
        <v>13786.131470585862</v>
      </c>
      <c r="Y4840" s="36">
        <f t="shared" si="754"/>
        <v>15077.481071307544</v>
      </c>
      <c r="Z4840" s="36">
        <f t="shared" si="755"/>
        <v>16560.600132954576</v>
      </c>
      <c r="AA4840" s="36">
        <f t="shared" si="756"/>
        <v>18266.265470788105</v>
      </c>
      <c r="AB4840" s="36">
        <f t="shared" si="757"/>
        <v>57615.295772634352</v>
      </c>
      <c r="AC4840" s="36">
        <f t="shared" si="758"/>
        <v>267575.45112276589</v>
      </c>
      <c r="AD4840" s="36">
        <f t="shared" si="759"/>
        <v>169724.32959561245</v>
      </c>
    </row>
    <row r="4841" spans="1:30" ht="14.25" customHeight="1" x14ac:dyDescent="0.25">
      <c r="A4841" s="16">
        <v>4825</v>
      </c>
      <c r="B4841" s="34">
        <v>0.18722990518101901</v>
      </c>
      <c r="C4841" s="34">
        <v>9.8984762556442105E-2</v>
      </c>
      <c r="D4841" s="34">
        <v>4.52804125805642E-2</v>
      </c>
      <c r="E4841" s="34">
        <v>4.9485652012376098E-2</v>
      </c>
      <c r="F4841" s="34">
        <v>-1.04356889449584E-2</v>
      </c>
      <c r="G4841" s="34">
        <v>0.172022758332705</v>
      </c>
      <c r="H4841" s="35">
        <v>1.0468802852202801</v>
      </c>
      <c r="I4841" s="34">
        <v>9.9864882023559004E-2</v>
      </c>
      <c r="J4841" s="34">
        <v>2.7903783843154398E-2</v>
      </c>
      <c r="K4841" s="36">
        <f>Inputs!$B$12*(1+$B4841)^4</f>
        <v>119203.92636269939</v>
      </c>
      <c r="L4841" s="36">
        <f t="shared" si="750"/>
        <v>17787.99142759787</v>
      </c>
      <c r="M4841" s="36">
        <f t="shared" si="751"/>
        <v>213926.77363979584</v>
      </c>
      <c r="N4841" s="37">
        <f>M4841/Inputs!$B$6</f>
        <v>326.10788664603024</v>
      </c>
      <c r="O4841" s="38">
        <f>IF(N4841&gt;Inputs!$B$4,1,0)</f>
        <v>0</v>
      </c>
      <c r="P4841" s="34">
        <f t="shared" si="752"/>
        <v>7.1961098180404609E-2</v>
      </c>
      <c r="Q4841" s="36">
        <f>Inputs!$B$12*(1+$B4841)^0*$C4841+Inputs!$B$29*(1+$D4841)^0*Inputs!$B$19+Inputs!$B$30*(1+$E4841)^0*Inputs!$B$20+Inputs!$B$31*(1+$F4841)^0*Inputs!$B$21+Inputs!$B$22*(1+Inputs!$B$23)^0</f>
        <v>13961.129780813448</v>
      </c>
      <c r="R4841" s="36">
        <f>Inputs!$B$12*(1+$B4841)^1*$C4841+Inputs!$B$29*(1+$D4841)^1*Inputs!$B$19+Inputs!$B$30*(1+$E4841)^1*Inputs!$B$20+Inputs!$B$31*(1+$F4841)^1*Inputs!$B$21+Inputs!$B$22*(1+Inputs!$B$23)^1</f>
        <v>15230.604748836129</v>
      </c>
      <c r="S4841" s="36">
        <f>Inputs!$B$12*(1+$B4841)^2*$C4841+Inputs!$B$29*(1+$D4841)^2*Inputs!$B$19+Inputs!$B$30*(1+$E4841)^2*Inputs!$B$20+Inputs!$B$31*(1+$F4841)^2*Inputs!$B$21+Inputs!$B$22*(1+Inputs!$B$23)^2</f>
        <v>16719.606993770369</v>
      </c>
      <c r="T4841" s="36">
        <f>Inputs!$B$12*(1+$B4841)^3*$C4841+Inputs!$B$29*(1+$D4841)^3*Inputs!$B$19+Inputs!$B$30*(1+$E4841)^3*Inputs!$B$20+Inputs!$B$31*(1+$F4841)^3*Inputs!$B$21+Inputs!$B$22*(1+Inputs!$B$23)^3</f>
        <v>18467.660056334542</v>
      </c>
      <c r="U4841" s="36">
        <f>Inputs!$B$12*(1+$B4841)^4*$C4841+Inputs!$B$29*(1+$D4841)^4*Inputs!$B$19+Inputs!$B$30*(1+$E4841)^4*Inputs!$B$20+Inputs!$B$31*(1+$F4841)^4*Inputs!$B$21+Inputs!$B$22*(1+Inputs!$B$23)^4</f>
        <v>20521.612868112748</v>
      </c>
      <c r="V4841" s="35">
        <f>Inputs!$B$13/(Q4841*(1-$G4841))</f>
        <v>1.0952032951226118</v>
      </c>
      <c r="W4841" s="36">
        <f>Inputs!$B$13</f>
        <v>12660</v>
      </c>
      <c r="X4841" s="36">
        <f t="shared" si="753"/>
        <v>13658.818755484743</v>
      </c>
      <c r="Y4841" s="36">
        <f t="shared" si="754"/>
        <v>14826.91784049552</v>
      </c>
      <c r="Z4841" s="36">
        <f t="shared" si="755"/>
        <v>16192.363800382131</v>
      </c>
      <c r="AA4841" s="36">
        <f t="shared" si="756"/>
        <v>17787.99142759787</v>
      </c>
      <c r="AB4841" s="36">
        <f t="shared" si="757"/>
        <v>56062.114495476249</v>
      </c>
      <c r="AC4841" s="36">
        <f t="shared" si="758"/>
        <v>254086.50170344912</v>
      </c>
      <c r="AD4841" s="36">
        <f t="shared" si="759"/>
        <v>157864.65914431959</v>
      </c>
    </row>
    <row r="4842" spans="1:30" ht="14.25" customHeight="1" x14ac:dyDescent="0.25">
      <c r="A4842" s="16">
        <v>4826</v>
      </c>
      <c r="B4842" s="34">
        <v>0.472819977387476</v>
      </c>
      <c r="C4842" s="34">
        <v>8.8460980152128305E-2</v>
      </c>
      <c r="D4842" s="34">
        <v>1.4311096253099301E-2</v>
      </c>
      <c r="E4842" s="34">
        <v>7.3360335388266001E-2</v>
      </c>
      <c r="F4842" s="34">
        <v>-2.4350938092275098E-3</v>
      </c>
      <c r="G4842" s="34">
        <v>0.17710167656602799</v>
      </c>
      <c r="H4842" s="35">
        <v>0.97570730388122595</v>
      </c>
      <c r="I4842" s="34">
        <v>8.6107656004150601E-2</v>
      </c>
      <c r="J4842" s="34">
        <v>1.8163744707885801E-2</v>
      </c>
      <c r="K4842" s="36">
        <f>Inputs!$B$12*(1+$B4842)^4</f>
        <v>282325.37630641198</v>
      </c>
      <c r="L4842" s="36">
        <f t="shared" si="750"/>
        <v>27041.144932213334</v>
      </c>
      <c r="M4842" s="36">
        <f t="shared" si="751"/>
        <v>338990.37662761851</v>
      </c>
      <c r="N4842" s="37">
        <f>M4842/Inputs!$B$6</f>
        <v>516.75362290795499</v>
      </c>
      <c r="O4842" s="38">
        <f>IF(N4842&gt;Inputs!$B$4,1,0)</f>
        <v>1</v>
      </c>
      <c r="P4842" s="34">
        <f t="shared" si="752"/>
        <v>6.79439112962648E-2</v>
      </c>
      <c r="Q4842" s="36">
        <f>Inputs!$B$12*(1+$B4842)^0*$C4842+Inputs!$B$29*(1+$D4842)^0*Inputs!$B$19+Inputs!$B$30*(1+$E4842)^0*Inputs!$B$20+Inputs!$B$31*(1+$F4842)^0*Inputs!$B$21+Inputs!$B$22*(1+Inputs!$B$23)^0</f>
        <v>13329.702836554621</v>
      </c>
      <c r="R4842" s="36">
        <f>Inputs!$B$12*(1+$B4842)^1*$C4842+Inputs!$B$29*(1+$D4842)^1*Inputs!$B$19+Inputs!$B$30*(1+$E4842)^1*Inputs!$B$20+Inputs!$B$31*(1+$F4842)^1*Inputs!$B$21+Inputs!$B$22*(1+Inputs!$B$23)^1</f>
        <v>15990.647404609754</v>
      </c>
      <c r="S4842" s="36">
        <f>Inputs!$B$12*(1+$B4842)^2*$C4842+Inputs!$B$29*(1+$D4842)^2*Inputs!$B$19+Inputs!$B$30*(1+$E4842)^2*Inputs!$B$20+Inputs!$B$31*(1+$F4842)^2*Inputs!$B$21+Inputs!$B$22*(1+Inputs!$B$23)^2</f>
        <v>19850.307657062582</v>
      </c>
      <c r="T4842" s="36">
        <f>Inputs!$B$12*(1+$B4842)^3*$C4842+Inputs!$B$29*(1+$D4842)^3*Inputs!$B$19+Inputs!$B$30*(1+$E4842)^3*Inputs!$B$20+Inputs!$B$31*(1+$F4842)^3*Inputs!$B$21+Inputs!$B$22*(1+Inputs!$B$23)^3</f>
        <v>25470.657823962763</v>
      </c>
      <c r="U4842" s="36">
        <f>Inputs!$B$12*(1+$B4842)^4*$C4842+Inputs!$B$29*(1+$D4842)^4*Inputs!$B$19+Inputs!$B$30*(1+$E4842)^4*Inputs!$B$20+Inputs!$B$31*(1+$F4842)^4*Inputs!$B$21+Inputs!$B$22*(1+Inputs!$B$23)^4</f>
        <v>33679.011976065187</v>
      </c>
      <c r="V4842" s="35">
        <f>Inputs!$B$13/(Q4842*(1-$G4842))</f>
        <v>1.1541627684984557</v>
      </c>
      <c r="W4842" s="36">
        <f>Inputs!$B$13</f>
        <v>12660</v>
      </c>
      <c r="X4842" s="36">
        <f t="shared" si="753"/>
        <v>14600.19555494196</v>
      </c>
      <c r="Y4842" s="36">
        <f t="shared" si="754"/>
        <v>17395.484738672654</v>
      </c>
      <c r="Z4842" s="36">
        <f t="shared" si="755"/>
        <v>21385.688499885626</v>
      </c>
      <c r="AA4842" s="36">
        <f t="shared" si="756"/>
        <v>27041.144932213334</v>
      </c>
      <c r="AB4842" s="36">
        <f t="shared" si="757"/>
        <v>70871.256910335345</v>
      </c>
      <c r="AC4842" s="36">
        <f t="shared" si="758"/>
        <v>405221.20172502607</v>
      </c>
      <c r="AD4842" s="36">
        <f t="shared" si="759"/>
        <v>268119.11971728317</v>
      </c>
    </row>
    <row r="4843" spans="1:30" ht="14.25" customHeight="1" x14ac:dyDescent="0.25">
      <c r="A4843" s="16">
        <v>4827</v>
      </c>
      <c r="B4843" s="34">
        <v>0.38903946742441697</v>
      </c>
      <c r="C4843" s="34">
        <v>8.1898215708939501E-2</v>
      </c>
      <c r="D4843" s="34">
        <v>2.29510539720717E-2</v>
      </c>
      <c r="E4843" s="34">
        <v>5.7674614403331999E-2</v>
      </c>
      <c r="F4843" s="34">
        <v>2.5342894718253899E-2</v>
      </c>
      <c r="G4843" s="34">
        <v>0.18678199482555999</v>
      </c>
      <c r="H4843" s="35">
        <v>1.0834797744482001</v>
      </c>
      <c r="I4843" s="34">
        <v>9.6076365432922001E-2</v>
      </c>
      <c r="J4843" s="34">
        <v>2.3197978774378399E-2</v>
      </c>
      <c r="K4843" s="36">
        <f>Inputs!$B$12*(1+$B4843)^4</f>
        <v>223362.15615183071</v>
      </c>
      <c r="L4843" s="36">
        <f t="shared" si="750"/>
        <v>24182.91687538537</v>
      </c>
      <c r="M4843" s="36">
        <f t="shared" si="751"/>
        <v>280018.74745551497</v>
      </c>
      <c r="N4843" s="37">
        <f>M4843/Inputs!$B$6</f>
        <v>426.85784673096794</v>
      </c>
      <c r="O4843" s="38">
        <f>IF(N4843&gt;Inputs!$B$4,1,0)</f>
        <v>1</v>
      </c>
      <c r="P4843" s="34">
        <f t="shared" si="752"/>
        <v>7.2878386658543598E-2</v>
      </c>
      <c r="Q4843" s="36">
        <f>Inputs!$B$12*(1+$B4843)^0*$C4843+Inputs!$B$29*(1+$D4843)^0*Inputs!$B$19+Inputs!$B$30*(1+$E4843)^0*Inputs!$B$20+Inputs!$B$31*(1+$F4843)^0*Inputs!$B$21+Inputs!$B$22*(1+Inputs!$B$23)^0</f>
        <v>12935.936969963292</v>
      </c>
      <c r="R4843" s="36">
        <f>Inputs!$B$12*(1+$B4843)^1*$C4843+Inputs!$B$29*(1+$D4843)^1*Inputs!$B$19+Inputs!$B$30*(1+$E4843)^1*Inputs!$B$20+Inputs!$B$31*(1+$F4843)^1*Inputs!$B$21+Inputs!$B$22*(1+Inputs!$B$23)^1</f>
        <v>15113.498154529312</v>
      </c>
      <c r="S4843" s="36">
        <f>Inputs!$B$12*(1+$B4843)^2*$C4843+Inputs!$B$29*(1+$D4843)^2*Inputs!$B$19+Inputs!$B$30*(1+$E4843)^2*Inputs!$B$20+Inputs!$B$31*(1+$F4843)^2*Inputs!$B$21+Inputs!$B$22*(1+Inputs!$B$23)^2</f>
        <v>18045.701755399168</v>
      </c>
      <c r="T4843" s="36">
        <f>Inputs!$B$12*(1+$B4843)^3*$C4843+Inputs!$B$29*(1+$D4843)^3*Inputs!$B$19+Inputs!$B$30*(1+$E4843)^3*Inputs!$B$20+Inputs!$B$31*(1+$F4843)^3*Inputs!$B$21+Inputs!$B$22*(1+Inputs!$B$23)^3</f>
        <v>22022.419404252309</v>
      </c>
      <c r="U4843" s="36">
        <f>Inputs!$B$12*(1+$B4843)^4*$C4843+Inputs!$B$29*(1+$D4843)^4*Inputs!$B$19+Inputs!$B$30*(1+$E4843)^4*Inputs!$B$20+Inputs!$B$31*(1+$F4843)^4*Inputs!$B$21+Inputs!$B$22*(1+Inputs!$B$23)^4</f>
        <v>27446.115635242346</v>
      </c>
      <c r="V4843" s="35">
        <f>Inputs!$B$13/(Q4843*(1-$G4843))</f>
        <v>1.203452155805794</v>
      </c>
      <c r="W4843" s="36">
        <f>Inputs!$B$13</f>
        <v>12660</v>
      </c>
      <c r="X4843" s="36">
        <f t="shared" si="753"/>
        <v>14422.479340623948</v>
      </c>
      <c r="Y4843" s="36">
        <f t="shared" si="754"/>
        <v>16780.465473920369</v>
      </c>
      <c r="Z4843" s="36">
        <f t="shared" si="755"/>
        <v>19941.216776702167</v>
      </c>
      <c r="AA4843" s="36">
        <f t="shared" si="756"/>
        <v>24182.91687538537</v>
      </c>
      <c r="AB4843" s="36">
        <f t="shared" si="757"/>
        <v>65401.045310125453</v>
      </c>
      <c r="AC4843" s="36">
        <f t="shared" si="758"/>
        <v>339523.31826026185</v>
      </c>
      <c r="AD4843" s="36">
        <f t="shared" si="759"/>
        <v>214617.70214538954</v>
      </c>
    </row>
    <row r="4844" spans="1:30" ht="14.25" customHeight="1" x14ac:dyDescent="0.25">
      <c r="A4844" s="16">
        <v>4828</v>
      </c>
      <c r="B4844" s="34">
        <v>0.51300734100738399</v>
      </c>
      <c r="C4844" s="34">
        <v>4.15181032970997E-2</v>
      </c>
      <c r="D4844" s="34">
        <v>5.3442894016145097E-2</v>
      </c>
      <c r="E4844" s="34">
        <v>1.96523339292115E-2</v>
      </c>
      <c r="F4844" s="34">
        <v>3.7022916739625503E-2</v>
      </c>
      <c r="G4844" s="34">
        <v>0.20825849448581399</v>
      </c>
      <c r="H4844" s="35">
        <v>1.0195632275449</v>
      </c>
      <c r="I4844" s="34">
        <v>0.104627018288611</v>
      </c>
      <c r="J4844" s="34">
        <v>2.3195197739713999E-2</v>
      </c>
      <c r="K4844" s="36">
        <f>Inputs!$B$12*(1+$B4844)^4</f>
        <v>314423.78483941936</v>
      </c>
      <c r="L4844" s="36">
        <f t="shared" si="750"/>
        <v>18131.213522671544</v>
      </c>
      <c r="M4844" s="36">
        <f t="shared" si="751"/>
        <v>193465.70268428524</v>
      </c>
      <c r="N4844" s="37">
        <f>M4844/Inputs!$B$6</f>
        <v>294.91722970165432</v>
      </c>
      <c r="O4844" s="38">
        <f>IF(N4844&gt;Inputs!$B$4,1,0)</f>
        <v>0</v>
      </c>
      <c r="P4844" s="34">
        <f t="shared" si="752"/>
        <v>8.1431820548896999E-2</v>
      </c>
      <c r="Q4844" s="36">
        <f>Inputs!$B$12*(1+$B4844)^0*$C4844+Inputs!$B$29*(1+$D4844)^0*Inputs!$B$19+Inputs!$B$30*(1+$E4844)^0*Inputs!$B$20+Inputs!$B$31*(1+$F4844)^0*Inputs!$B$21+Inputs!$B$22*(1+Inputs!$B$23)^0</f>
        <v>10513.130225252902</v>
      </c>
      <c r="R4844" s="36">
        <f>Inputs!$B$12*(1+$B4844)^1*$C4844+Inputs!$B$29*(1+$D4844)^1*Inputs!$B$19+Inputs!$B$30*(1+$E4844)^1*Inputs!$B$20+Inputs!$B$31*(1+$F4844)^1*Inputs!$B$21+Inputs!$B$22*(1+Inputs!$B$23)^1</f>
        <v>12114.788784111828</v>
      </c>
      <c r="S4844" s="36">
        <f>Inputs!$B$12*(1+$B4844)^2*$C4844+Inputs!$B$29*(1+$D4844)^2*Inputs!$B$19+Inputs!$B$30*(1+$E4844)^2*Inputs!$B$20+Inputs!$B$31*(1+$F4844)^2*Inputs!$B$21+Inputs!$B$22*(1+Inputs!$B$23)^2</f>
        <v>14386.550011734889</v>
      </c>
      <c r="T4844" s="36">
        <f>Inputs!$B$12*(1+$B4844)^3*$C4844+Inputs!$B$29*(1+$D4844)^3*Inputs!$B$19+Inputs!$B$30*(1+$E4844)^3*Inputs!$B$20+Inputs!$B$31*(1+$F4844)^3*Inputs!$B$21+Inputs!$B$22*(1+Inputs!$B$23)^3</f>
        <v>17665.42867838018</v>
      </c>
      <c r="U4844" s="36">
        <f>Inputs!$B$12*(1+$B4844)^4*$C4844+Inputs!$B$29*(1+$D4844)^4*Inputs!$B$19+Inputs!$B$30*(1+$E4844)^4*Inputs!$B$20+Inputs!$B$31*(1+$F4844)^4*Inputs!$B$21+Inputs!$B$22*(1+Inputs!$B$23)^4</f>
        <v>22461.010785533967</v>
      </c>
      <c r="V4844" s="35">
        <f>Inputs!$B$13/(Q4844*(1-$G4844))</f>
        <v>1.5209615986139053</v>
      </c>
      <c r="W4844" s="36">
        <f>Inputs!$B$13</f>
        <v>12660</v>
      </c>
      <c r="X4844" s="36">
        <f t="shared" si="753"/>
        <v>13386.404875851817</v>
      </c>
      <c r="Y4844" s="36">
        <f t="shared" si="754"/>
        <v>14468.833529604619</v>
      </c>
      <c r="Z4844" s="36">
        <f t="shared" si="755"/>
        <v>16013.269461878319</v>
      </c>
      <c r="AA4844" s="36">
        <f t="shared" si="756"/>
        <v>18131.213522671544</v>
      </c>
      <c r="AB4844" s="36">
        <f t="shared" si="757"/>
        <v>54945.56526853847</v>
      </c>
      <c r="AC4844" s="36">
        <f t="shared" si="758"/>
        <v>227819.67148150873</v>
      </c>
      <c r="AD4844" s="36">
        <f t="shared" si="759"/>
        <v>138520.13741574678</v>
      </c>
    </row>
    <row r="4845" spans="1:30" ht="14.25" customHeight="1" x14ac:dyDescent="0.25">
      <c r="A4845" s="16">
        <v>4829</v>
      </c>
      <c r="B4845" s="34">
        <v>0.27002448951499303</v>
      </c>
      <c r="C4845" s="34">
        <v>9.5497056155123897E-2</v>
      </c>
      <c r="D4845" s="34">
        <v>3.1374785379585199E-2</v>
      </c>
      <c r="E4845" s="34">
        <v>1.2828954369582601E-2</v>
      </c>
      <c r="F4845" s="34">
        <v>-9.5578663037879496E-3</v>
      </c>
      <c r="G4845" s="34">
        <v>0.201487063988151</v>
      </c>
      <c r="H4845" s="35">
        <v>0.97800743195209905</v>
      </c>
      <c r="I4845" s="34">
        <v>9.7998496471597807E-2</v>
      </c>
      <c r="J4845" s="34">
        <v>2.6020158669603E-2</v>
      </c>
      <c r="K4845" s="36">
        <f>Inputs!$B$12*(1+$B4845)^4</f>
        <v>156098.82428572339</v>
      </c>
      <c r="L4845" s="36">
        <f t="shared" si="750"/>
        <v>17989.599019981459</v>
      </c>
      <c r="M4845" s="36">
        <f t="shared" si="751"/>
        <v>217002.72534351388</v>
      </c>
      <c r="N4845" s="37">
        <f>M4845/Inputs!$B$6</f>
        <v>330.79683741389312</v>
      </c>
      <c r="O4845" s="38">
        <f>IF(N4845&gt;Inputs!$B$4,1,0)</f>
        <v>0</v>
      </c>
      <c r="P4845" s="34">
        <f t="shared" si="752"/>
        <v>7.1978337801994807E-2</v>
      </c>
      <c r="Q4845" s="36">
        <f>Inputs!$B$12*(1+$B4845)^0*$C4845+Inputs!$B$29*(1+$D4845)^0*Inputs!$B$19+Inputs!$B$30*(1+$E4845)^0*Inputs!$B$20+Inputs!$B$31*(1+$F4845)^0*Inputs!$B$21+Inputs!$B$22*(1+Inputs!$B$23)^0</f>
        <v>13751.867396734357</v>
      </c>
      <c r="R4845" s="36">
        <f>Inputs!$B$12*(1+$B4845)^1*$C4845+Inputs!$B$29*(1+$D4845)^1*Inputs!$B$19+Inputs!$B$30*(1+$E4845)^1*Inputs!$B$20+Inputs!$B$31*(1+$F4845)^1*Inputs!$B$21+Inputs!$B$22*(1+Inputs!$B$23)^1</f>
        <v>15322.630329389853</v>
      </c>
      <c r="S4845" s="36">
        <f>Inputs!$B$12*(1+$B4845)^2*$C4845+Inputs!$B$29*(1+$D4845)^2*Inputs!$B$19+Inputs!$B$30*(1+$E4845)^2*Inputs!$B$20+Inputs!$B$31*(1+$F4845)^2*Inputs!$B$21+Inputs!$B$22*(1+Inputs!$B$23)^2</f>
        <v>17313.175858177179</v>
      </c>
      <c r="T4845" s="36">
        <f>Inputs!$B$12*(1+$B4845)^3*$C4845+Inputs!$B$29*(1+$D4845)^3*Inputs!$B$19+Inputs!$B$30*(1+$E4845)^3*Inputs!$B$20+Inputs!$B$31*(1+$F4845)^3*Inputs!$B$21+Inputs!$B$22*(1+Inputs!$B$23)^3</f>
        <v>19836.35592986238</v>
      </c>
      <c r="U4845" s="36">
        <f>Inputs!$B$12*(1+$B4845)^4*$C4845+Inputs!$B$29*(1+$D4845)^4*Inputs!$B$19+Inputs!$B$30*(1+$E4845)^4*Inputs!$B$20+Inputs!$B$31*(1+$F4845)^4*Inputs!$B$21+Inputs!$B$22*(1+Inputs!$B$23)^4</f>
        <v>23035.485610251308</v>
      </c>
      <c r="V4845" s="35">
        <f>Inputs!$B$13/(Q4845*(1-$G4845))</f>
        <v>1.1528958437618042</v>
      </c>
      <c r="W4845" s="36">
        <f>Inputs!$B$13</f>
        <v>12660</v>
      </c>
      <c r="X4845" s="36">
        <f t="shared" si="753"/>
        <v>13571.094025850238</v>
      </c>
      <c r="Y4845" s="36">
        <f t="shared" si="754"/>
        <v>14729.650354540889</v>
      </c>
      <c r="Z4845" s="36">
        <f t="shared" si="755"/>
        <v>16183.773667863983</v>
      </c>
      <c r="AA4845" s="36">
        <f t="shared" si="756"/>
        <v>17989.599019981459</v>
      </c>
      <c r="AB4845" s="36">
        <f t="shared" si="757"/>
        <v>56320.870461123806</v>
      </c>
      <c r="AC4845" s="36">
        <f t="shared" si="758"/>
        <v>256433.97450576266</v>
      </c>
      <c r="AD4845" s="36">
        <f t="shared" si="759"/>
        <v>160681.85488239006</v>
      </c>
    </row>
    <row r="4846" spans="1:30" ht="14.25" customHeight="1" x14ac:dyDescent="0.25">
      <c r="A4846" s="16">
        <v>4830</v>
      </c>
      <c r="B4846" s="34">
        <v>0.28197671519446699</v>
      </c>
      <c r="C4846" s="34">
        <v>0.100368104185475</v>
      </c>
      <c r="D4846" s="34">
        <v>1.7822316013219101E-2</v>
      </c>
      <c r="E4846" s="34">
        <v>1.6608844663536699E-2</v>
      </c>
      <c r="F4846" s="34">
        <v>-1.2373337695633501E-3</v>
      </c>
      <c r="G4846" s="34">
        <v>0.176924249592217</v>
      </c>
      <c r="H4846" s="35">
        <v>1.1548355788056499</v>
      </c>
      <c r="I4846" s="34">
        <v>9.61219563128244E-2</v>
      </c>
      <c r="J4846" s="34">
        <v>2.14441654612843E-2</v>
      </c>
      <c r="K4846" s="36">
        <f>Inputs!$B$12*(1+$B4846)^4</f>
        <v>162058.49398735954</v>
      </c>
      <c r="L4846" s="36">
        <f t="shared" si="750"/>
        <v>23182.247999456842</v>
      </c>
      <c r="M4846" s="36">
        <f t="shared" si="751"/>
        <v>264731.57035145193</v>
      </c>
      <c r="N4846" s="37">
        <f>M4846/Inputs!$B$6</f>
        <v>403.55422309672548</v>
      </c>
      <c r="O4846" s="38">
        <f>IF(N4846&gt;Inputs!$B$4,1,0)</f>
        <v>1</v>
      </c>
      <c r="P4846" s="34">
        <f t="shared" si="752"/>
        <v>7.4677790851540096E-2</v>
      </c>
      <c r="Q4846" s="36">
        <f>Inputs!$B$12*(1+$B4846)^0*$C4846+Inputs!$B$29*(1+$D4846)^0*Inputs!$B$19+Inputs!$B$30*(1+$E4846)^0*Inputs!$B$20+Inputs!$B$31*(1+$F4846)^0*Inputs!$B$21+Inputs!$B$22*(1+Inputs!$B$23)^0</f>
        <v>14044.130278555422</v>
      </c>
      <c r="R4846" s="36">
        <f>Inputs!$B$12*(1+$B4846)^1*$C4846+Inputs!$B$29*(1+$D4846)^1*Inputs!$B$19+Inputs!$B$30*(1+$E4846)^1*Inputs!$B$20+Inputs!$B$31*(1+$F4846)^1*Inputs!$B$21+Inputs!$B$22*(1+Inputs!$B$23)^1</f>
        <v>15768.120225996754</v>
      </c>
      <c r="S4846" s="36">
        <f>Inputs!$B$12*(1+$B4846)^2*$C4846+Inputs!$B$29*(1+$D4846)^2*Inputs!$B$19+Inputs!$B$30*(1+$E4846)^2*Inputs!$B$20+Inputs!$B$31*(1+$F4846)^2*Inputs!$B$21+Inputs!$B$22*(1+Inputs!$B$23)^2</f>
        <v>17970.608683818889</v>
      </c>
      <c r="T4846" s="36">
        <f>Inputs!$B$12*(1+$B4846)^3*$C4846+Inputs!$B$29*(1+$D4846)^3*Inputs!$B$19+Inputs!$B$30*(1+$E4846)^3*Inputs!$B$20+Inputs!$B$31*(1+$F4846)^3*Inputs!$B$21+Inputs!$B$22*(1+Inputs!$B$23)^3</f>
        <v>20786.580177885749</v>
      </c>
      <c r="U4846" s="36">
        <f>Inputs!$B$12*(1+$B4846)^4*$C4846+Inputs!$B$29*(1+$D4846)^4*Inputs!$B$19+Inputs!$B$30*(1+$E4846)^4*Inputs!$B$20+Inputs!$B$31*(1+$F4846)^4*Inputs!$B$21+Inputs!$B$22*(1+Inputs!$B$23)^4</f>
        <v>24389.089392411192</v>
      </c>
      <c r="V4846" s="35">
        <f>Inputs!$B$13/(Q4846*(1-$G4846))</f>
        <v>1.0952141585492379</v>
      </c>
      <c r="W4846" s="36">
        <f>Inputs!$B$13</f>
        <v>12660</v>
      </c>
      <c r="X4846" s="36">
        <f t="shared" si="753"/>
        <v>14407.5277905476</v>
      </c>
      <c r="Y4846" s="36">
        <f t="shared" si="754"/>
        <v>16640.436593074861</v>
      </c>
      <c r="Z4846" s="36">
        <f t="shared" si="755"/>
        <v>19502.986492163342</v>
      </c>
      <c r="AA4846" s="36">
        <f t="shared" si="756"/>
        <v>23182.247999456842</v>
      </c>
      <c r="AB4846" s="36">
        <f t="shared" si="757"/>
        <v>64337.746763367177</v>
      </c>
      <c r="AC4846" s="36">
        <f t="shared" si="758"/>
        <v>317087.20479421329</v>
      </c>
      <c r="AD4846" s="36">
        <f t="shared" si="759"/>
        <v>200393.82358808475</v>
      </c>
    </row>
    <row r="4847" spans="1:30" ht="14.25" customHeight="1" x14ac:dyDescent="0.25">
      <c r="A4847" s="16">
        <v>4831</v>
      </c>
      <c r="B4847" s="34">
        <v>0.30913532007919697</v>
      </c>
      <c r="C4847" s="34">
        <v>7.9894498958973895E-2</v>
      </c>
      <c r="D4847" s="34">
        <v>3.0091809478992999E-2</v>
      </c>
      <c r="E4847" s="34">
        <v>4.0825256705043597E-2</v>
      </c>
      <c r="F4847" s="34">
        <v>1.9612941266647699E-2</v>
      </c>
      <c r="G4847" s="34">
        <v>0.19470049928251601</v>
      </c>
      <c r="H4847" s="35">
        <v>1.0981815848484799</v>
      </c>
      <c r="I4847" s="34">
        <v>0.100753882614946</v>
      </c>
      <c r="J4847" s="34">
        <v>2.53221268314009E-2</v>
      </c>
      <c r="K4847" s="36">
        <f>Inputs!$B$12*(1+$B4847)^4</f>
        <v>176233.88330967279</v>
      </c>
      <c r="L4847" s="36">
        <f t="shared" si="750"/>
        <v>20366.198243707553</v>
      </c>
      <c r="M4847" s="36">
        <f t="shared" si="751"/>
        <v>230712.23314997315</v>
      </c>
      <c r="N4847" s="37">
        <f>M4847/Inputs!$B$6</f>
        <v>351.69547736276394</v>
      </c>
      <c r="O4847" s="38">
        <f>IF(N4847&gt;Inputs!$B$4,1,0)</f>
        <v>0</v>
      </c>
      <c r="P4847" s="34">
        <f t="shared" si="752"/>
        <v>7.5431755783545107E-2</v>
      </c>
      <c r="Q4847" s="36">
        <f>Inputs!$B$12*(1+$B4847)^0*$C4847+Inputs!$B$29*(1+$D4847)^0*Inputs!$B$19+Inputs!$B$30*(1+$E4847)^0*Inputs!$B$20+Inputs!$B$31*(1+$F4847)^0*Inputs!$B$21+Inputs!$B$22*(1+Inputs!$B$23)^0</f>
        <v>12815.713964965355</v>
      </c>
      <c r="R4847" s="36">
        <f>Inputs!$B$12*(1+$B4847)^1*$C4847+Inputs!$B$29*(1+$D4847)^1*Inputs!$B$19+Inputs!$B$30*(1+$E4847)^1*Inputs!$B$20+Inputs!$B$31*(1+$F4847)^1*Inputs!$B$21+Inputs!$B$22*(1+Inputs!$B$23)^1</f>
        <v>14518.869617440614</v>
      </c>
      <c r="S4847" s="36">
        <f>Inputs!$B$12*(1+$B4847)^2*$C4847+Inputs!$B$29*(1+$D4847)^2*Inputs!$B$19+Inputs!$B$30*(1+$E4847)^2*Inputs!$B$20+Inputs!$B$31*(1+$F4847)^2*Inputs!$B$21+Inputs!$B$22*(1+Inputs!$B$23)^2</f>
        <v>16686.967684210074</v>
      </c>
      <c r="T4847" s="36">
        <f>Inputs!$B$12*(1+$B4847)^3*$C4847+Inputs!$B$29*(1+$D4847)^3*Inputs!$B$19+Inputs!$B$30*(1+$E4847)^3*Inputs!$B$20+Inputs!$B$31*(1+$F4847)^3*Inputs!$B$21+Inputs!$B$22*(1+Inputs!$B$23)^3</f>
        <v>19461.857361912247</v>
      </c>
      <c r="U4847" s="36">
        <f>Inputs!$B$12*(1+$B4847)^4*$C4847+Inputs!$B$29*(1+$D4847)^4*Inputs!$B$19+Inputs!$B$30*(1+$E4847)^4*Inputs!$B$20+Inputs!$B$31*(1+$F4847)^4*Inputs!$B$21+Inputs!$B$22*(1+Inputs!$B$23)^4</f>
        <v>23029.175007917253</v>
      </c>
      <c r="V4847" s="35">
        <f>Inputs!$B$13/(Q4847*(1-$G4847))</f>
        <v>1.2266861731422583</v>
      </c>
      <c r="W4847" s="36">
        <f>Inputs!$B$13</f>
        <v>12660</v>
      </c>
      <c r="X4847" s="36">
        <f t="shared" si="753"/>
        <v>13966.841760296926</v>
      </c>
      <c r="Y4847" s="36">
        <f t="shared" si="754"/>
        <v>15620.794306071737</v>
      </c>
      <c r="Z4847" s="36">
        <f t="shared" si="755"/>
        <v>17714.888105448816</v>
      </c>
      <c r="AA4847" s="36">
        <f t="shared" si="756"/>
        <v>20366.198243707553</v>
      </c>
      <c r="AB4847" s="36">
        <f t="shared" si="757"/>
        <v>59409.240572113049</v>
      </c>
      <c r="AC4847" s="36">
        <f t="shared" si="758"/>
        <v>276831.86586070969</v>
      </c>
      <c r="AD4847" s="36">
        <f t="shared" si="759"/>
        <v>171302.9925778601</v>
      </c>
    </row>
    <row r="4848" spans="1:30" ht="14.25" customHeight="1" x14ac:dyDescent="0.25">
      <c r="A4848" s="16">
        <v>4832</v>
      </c>
      <c r="B4848" s="34">
        <v>0.287777738025362</v>
      </c>
      <c r="C4848" s="34">
        <v>7.2460516877289105E-2</v>
      </c>
      <c r="D4848" s="34">
        <v>3.47494854616082E-2</v>
      </c>
      <c r="E4848" s="34">
        <v>4.7526492507421698E-2</v>
      </c>
      <c r="F4848" s="34">
        <v>1.33460073801249E-2</v>
      </c>
      <c r="G4848" s="34">
        <v>0.151994089311284</v>
      </c>
      <c r="H4848" s="35">
        <v>1.0749190128016199</v>
      </c>
      <c r="I4848" s="34">
        <v>9.4912123164739903E-2</v>
      </c>
      <c r="J4848" s="34">
        <v>3.2992988590453499E-2</v>
      </c>
      <c r="K4848" s="36">
        <f>Inputs!$B$12*(1+$B4848)^4</f>
        <v>165011.76242893649</v>
      </c>
      <c r="L4848" s="36">
        <f t="shared" si="750"/>
        <v>19079.686191220593</v>
      </c>
      <c r="M4848" s="36">
        <f t="shared" si="751"/>
        <v>260799.6763310172</v>
      </c>
      <c r="N4848" s="37">
        <f>M4848/Inputs!$B$6</f>
        <v>397.56048221191645</v>
      </c>
      <c r="O4848" s="38">
        <f>IF(N4848&gt;Inputs!$B$4,1,0)</f>
        <v>1</v>
      </c>
      <c r="P4848" s="34">
        <f t="shared" si="752"/>
        <v>6.1919134574286404E-2</v>
      </c>
      <c r="Q4848" s="36">
        <f>Inputs!$B$12*(1+$B4848)^0*$C4848+Inputs!$B$29*(1+$D4848)^0*Inputs!$B$19+Inputs!$B$30*(1+$E4848)^0*Inputs!$B$20+Inputs!$B$31*(1+$F4848)^0*Inputs!$B$21+Inputs!$B$22*(1+Inputs!$B$23)^0</f>
        <v>12369.675040064267</v>
      </c>
      <c r="R4848" s="36">
        <f>Inputs!$B$12*(1+$B4848)^1*$C4848+Inputs!$B$29*(1+$D4848)^1*Inputs!$B$19+Inputs!$B$30*(1+$E4848)^1*Inputs!$B$20+Inputs!$B$31*(1+$F4848)^1*Inputs!$B$21+Inputs!$B$22*(1+Inputs!$B$23)^1</f>
        <v>13845.994225633076</v>
      </c>
      <c r="S4848" s="36">
        <f>Inputs!$B$12*(1+$B4848)^2*$C4848+Inputs!$B$29*(1+$D4848)^2*Inputs!$B$19+Inputs!$B$30*(1+$E4848)^2*Inputs!$B$20+Inputs!$B$31*(1+$F4848)^2*Inputs!$B$21+Inputs!$B$22*(1+Inputs!$B$23)^2</f>
        <v>15690.754371381587</v>
      </c>
      <c r="T4848" s="36">
        <f>Inputs!$B$12*(1+$B4848)^3*$C4848+Inputs!$B$29*(1+$D4848)^3*Inputs!$B$19+Inputs!$B$30*(1+$E4848)^3*Inputs!$B$20+Inputs!$B$31*(1+$F4848)^3*Inputs!$B$21+Inputs!$B$22*(1+Inputs!$B$23)^3</f>
        <v>18007.927400508001</v>
      </c>
      <c r="U4848" s="36">
        <f>Inputs!$B$12*(1+$B4848)^4*$C4848+Inputs!$B$29*(1+$D4848)^4*Inputs!$B$19+Inputs!$B$30*(1+$E4848)^4*Inputs!$B$20+Inputs!$B$31*(1+$F4848)^4*Inputs!$B$21+Inputs!$B$22*(1+Inputs!$B$23)^4</f>
        <v>20931.319336414694</v>
      </c>
      <c r="V4848" s="35">
        <f>Inputs!$B$13/(Q4848*(1-$G4848))</f>
        <v>1.2069145855719188</v>
      </c>
      <c r="W4848" s="36">
        <f>Inputs!$B$13</f>
        <v>12660</v>
      </c>
      <c r="X4848" s="36">
        <f t="shared" si="753"/>
        <v>13783.513426069765</v>
      </c>
      <c r="Y4848" s="36">
        <f t="shared" si="754"/>
        <v>15180.870587815412</v>
      </c>
      <c r="Z4848" s="36">
        <f t="shared" si="755"/>
        <v>16918.824749857242</v>
      </c>
      <c r="AA4848" s="36">
        <f t="shared" si="756"/>
        <v>19079.686191220593</v>
      </c>
      <c r="AB4848" s="36">
        <f t="shared" si="757"/>
        <v>58522.25831323085</v>
      </c>
      <c r="AC4848" s="36">
        <f t="shared" si="758"/>
        <v>318305.19266045647</v>
      </c>
      <c r="AD4848" s="36">
        <f t="shared" si="759"/>
        <v>202277.41801778635</v>
      </c>
    </row>
    <row r="4849" spans="1:30" ht="14.25" customHeight="1" x14ac:dyDescent="0.25">
      <c r="A4849" s="16">
        <v>4833</v>
      </c>
      <c r="B4849" s="34">
        <v>0.26215314813968699</v>
      </c>
      <c r="C4849" s="34">
        <v>8.6831922289918095E-2</v>
      </c>
      <c r="D4849" s="34">
        <v>4.2415904091702199E-2</v>
      </c>
      <c r="E4849" s="34">
        <v>4.1896471338752399E-2</v>
      </c>
      <c r="F4849" s="34">
        <v>9.1980940617797293E-3</v>
      </c>
      <c r="G4849" s="34">
        <v>0.17825488478083501</v>
      </c>
      <c r="H4849" s="35">
        <v>1.08835316379521</v>
      </c>
      <c r="I4849" s="34">
        <v>9.5865542299801307E-2</v>
      </c>
      <c r="J4849" s="34">
        <v>1.7949777325370501E-2</v>
      </c>
      <c r="K4849" s="36">
        <f>Inputs!$B$12*(1+$B4849)^4</f>
        <v>152264.78369472086</v>
      </c>
      <c r="L4849" s="36">
        <f t="shared" si="750"/>
        <v>19825.350730145805</v>
      </c>
      <c r="M4849" s="36">
        <f t="shared" si="751"/>
        <v>223481.21859087626</v>
      </c>
      <c r="N4849" s="37">
        <f>M4849/Inputs!$B$6</f>
        <v>340.67258931536014</v>
      </c>
      <c r="O4849" s="38">
        <f>IF(N4849&gt;Inputs!$B$4,1,0)</f>
        <v>0</v>
      </c>
      <c r="P4849" s="34">
        <f t="shared" si="752"/>
        <v>7.7915764974430812E-2</v>
      </c>
      <c r="Q4849" s="36">
        <f>Inputs!$B$12*(1+$B4849)^0*$C4849+Inputs!$B$29*(1+$D4849)^0*Inputs!$B$19+Inputs!$B$30*(1+$E4849)^0*Inputs!$B$20+Inputs!$B$31*(1+$F4849)^0*Inputs!$B$21+Inputs!$B$22*(1+Inputs!$B$23)^0</f>
        <v>13231.959364822007</v>
      </c>
      <c r="R4849" s="36">
        <f>Inputs!$B$12*(1+$B4849)^1*$C4849+Inputs!$B$29*(1+$D4849)^1*Inputs!$B$19+Inputs!$B$30*(1+$E4849)^1*Inputs!$B$20+Inputs!$B$31*(1+$F4849)^1*Inputs!$B$21+Inputs!$B$22*(1+Inputs!$B$23)^1</f>
        <v>14815.360612772231</v>
      </c>
      <c r="S4849" s="36">
        <f>Inputs!$B$12*(1+$B4849)^2*$C4849+Inputs!$B$29*(1+$D4849)^2*Inputs!$B$19+Inputs!$B$30*(1+$E4849)^2*Inputs!$B$20+Inputs!$B$31*(1+$F4849)^2*Inputs!$B$21+Inputs!$B$22*(1+Inputs!$B$23)^2</f>
        <v>16765.462627526518</v>
      </c>
      <c r="T4849" s="36">
        <f>Inputs!$B$12*(1+$B4849)^3*$C4849+Inputs!$B$29*(1+$D4849)^3*Inputs!$B$19+Inputs!$B$30*(1+$E4849)^3*Inputs!$B$20+Inputs!$B$31*(1+$F4849)^3*Inputs!$B$21+Inputs!$B$22*(1+Inputs!$B$23)^3</f>
        <v>19176.506485282014</v>
      </c>
      <c r="U4849" s="36">
        <f>Inputs!$B$12*(1+$B4849)^4*$C4849+Inputs!$B$29*(1+$D4849)^4*Inputs!$B$19+Inputs!$B$30*(1+$E4849)^4*Inputs!$B$20+Inputs!$B$31*(1+$F4849)^4*Inputs!$B$21+Inputs!$B$22*(1+Inputs!$B$23)^4</f>
        <v>22167.356407788291</v>
      </c>
      <c r="V4849" s="35">
        <f>Inputs!$B$13/(Q4849*(1-$G4849))</f>
        <v>1.1643201567404013</v>
      </c>
      <c r="W4849" s="36">
        <f>Inputs!$B$13</f>
        <v>12660</v>
      </c>
      <c r="X4849" s="36">
        <f t="shared" si="753"/>
        <v>13943.743687733599</v>
      </c>
      <c r="Y4849" s="36">
        <f t="shared" si="754"/>
        <v>15517.469230204075</v>
      </c>
      <c r="Z4849" s="36">
        <f t="shared" si="755"/>
        <v>17449.76318105093</v>
      </c>
      <c r="AA4849" s="36">
        <f t="shared" si="756"/>
        <v>19825.350730145805</v>
      </c>
      <c r="AB4849" s="36">
        <f t="shared" si="757"/>
        <v>59597.603810749199</v>
      </c>
      <c r="AC4849" s="36">
        <f t="shared" si="758"/>
        <v>259013.19672305149</v>
      </c>
      <c r="AD4849" s="36">
        <f t="shared" si="759"/>
        <v>163883.61478012707</v>
      </c>
    </row>
    <row r="4850" spans="1:30" ht="14.25" customHeight="1" x14ac:dyDescent="0.25">
      <c r="A4850" s="16">
        <v>4834</v>
      </c>
      <c r="B4850" s="34">
        <v>0.240487915712122</v>
      </c>
      <c r="C4850" s="34">
        <v>9.9865858972686503E-2</v>
      </c>
      <c r="D4850" s="34">
        <v>4.1612996623762798E-2</v>
      </c>
      <c r="E4850" s="34">
        <v>4.9932823748824899E-2</v>
      </c>
      <c r="F4850" s="34">
        <v>2.0845935986992301E-4</v>
      </c>
      <c r="G4850" s="34">
        <v>0.20466979859273299</v>
      </c>
      <c r="H4850" s="35">
        <v>1.0383732431106301</v>
      </c>
      <c r="I4850" s="34">
        <v>9.1984978908477205E-2</v>
      </c>
      <c r="J4850" s="34">
        <v>2.5034497690439899E-2</v>
      </c>
      <c r="K4850" s="36">
        <f>Inputs!$B$12*(1+$B4850)^4</f>
        <v>142076.22264392549</v>
      </c>
      <c r="L4850" s="36">
        <f t="shared" si="750"/>
        <v>19036.029520580414</v>
      </c>
      <c r="M4850" s="36">
        <f t="shared" si="751"/>
        <v>246808.01400840672</v>
      </c>
      <c r="N4850" s="37">
        <f>M4850/Inputs!$B$6</f>
        <v>376.23172867135173</v>
      </c>
      <c r="O4850" s="38">
        <f>IF(N4850&gt;Inputs!$B$4,1,0)</f>
        <v>0</v>
      </c>
      <c r="P4850" s="34">
        <f t="shared" si="752"/>
        <v>6.6950481218037303E-2</v>
      </c>
      <c r="Q4850" s="36">
        <f>Inputs!$B$12*(1+$B4850)^0*$C4850+Inputs!$B$29*(1+$D4850)^0*Inputs!$B$19+Inputs!$B$30*(1+$E4850)^0*Inputs!$B$20+Inputs!$B$31*(1+$F4850)^0*Inputs!$B$21+Inputs!$B$22*(1+Inputs!$B$23)^0</f>
        <v>14013.995565788111</v>
      </c>
      <c r="R4850" s="36">
        <f>Inputs!$B$12*(1+$B4850)^1*$C4850+Inputs!$B$29*(1+$D4850)^1*Inputs!$B$19+Inputs!$B$30*(1+$E4850)^1*Inputs!$B$20+Inputs!$B$31*(1+$F4850)^1*Inputs!$B$21+Inputs!$B$22*(1+Inputs!$B$23)^1</f>
        <v>15649.548629409263</v>
      </c>
      <c r="S4850" s="36">
        <f>Inputs!$B$12*(1+$B4850)^2*$C4850+Inputs!$B$29*(1+$D4850)^2*Inputs!$B$19+Inputs!$B$30*(1+$E4850)^2*Inputs!$B$20+Inputs!$B$31*(1+$F4850)^2*Inputs!$B$21+Inputs!$B$22*(1+Inputs!$B$23)^2</f>
        <v>17641.54432134478</v>
      </c>
      <c r="T4850" s="36">
        <f>Inputs!$B$12*(1+$B4850)^3*$C4850+Inputs!$B$29*(1+$D4850)^3*Inputs!$B$19+Inputs!$B$30*(1+$E4850)^3*Inputs!$B$20+Inputs!$B$31*(1+$F4850)^3*Inputs!$B$21+Inputs!$B$22*(1+Inputs!$B$23)^3</f>
        <v>20073.809734075017</v>
      </c>
      <c r="U4850" s="36">
        <f>Inputs!$B$12*(1+$B4850)^4*$C4850+Inputs!$B$29*(1+$D4850)^4*Inputs!$B$19+Inputs!$B$30*(1+$E4850)^4*Inputs!$B$20+Inputs!$B$31*(1+$F4850)^4*Inputs!$B$21+Inputs!$B$22*(1+Inputs!$B$23)^4</f>
        <v>23050.237606498995</v>
      </c>
      <c r="V4850" s="35">
        <f>Inputs!$B$13/(Q4850*(1-$G4850))</f>
        <v>1.1358585606296798</v>
      </c>
      <c r="W4850" s="36">
        <f>Inputs!$B$13</f>
        <v>12660</v>
      </c>
      <c r="X4850" s="36">
        <f t="shared" si="753"/>
        <v>13834.191027328665</v>
      </c>
      <c r="Y4850" s="36">
        <f t="shared" si="754"/>
        <v>15253.163411178775</v>
      </c>
      <c r="Z4850" s="36">
        <f t="shared" si="755"/>
        <v>16967.043509915675</v>
      </c>
      <c r="AA4850" s="36">
        <f t="shared" si="756"/>
        <v>19036.029520580414</v>
      </c>
      <c r="AB4850" s="36">
        <f t="shared" si="757"/>
        <v>59102.155866038644</v>
      </c>
      <c r="AC4850" s="36">
        <f t="shared" si="758"/>
        <v>291448.04641660431</v>
      </c>
      <c r="AD4850" s="36">
        <f t="shared" si="759"/>
        <v>187705.85814236809</v>
      </c>
    </row>
    <row r="4851" spans="1:30" ht="14.25" customHeight="1" x14ac:dyDescent="0.25">
      <c r="A4851" s="16">
        <v>4835</v>
      </c>
      <c r="B4851" s="34">
        <v>0.38002765381768699</v>
      </c>
      <c r="C4851" s="34">
        <v>8.9065456789028302E-2</v>
      </c>
      <c r="D4851" s="34">
        <v>9.4145997258699207E-3</v>
      </c>
      <c r="E4851" s="34">
        <v>4.0742992670302298E-2</v>
      </c>
      <c r="F4851" s="34">
        <v>3.0953068914359099E-2</v>
      </c>
      <c r="G4851" s="34">
        <v>0.16904948490048899</v>
      </c>
      <c r="H4851" s="35">
        <v>1.01586586839077</v>
      </c>
      <c r="I4851" s="34">
        <v>9.0572345801095494E-2</v>
      </c>
      <c r="J4851" s="34">
        <v>2.0259055953490399E-2</v>
      </c>
      <c r="K4851" s="36">
        <f>Inputs!$B$12*(1+$B4851)^4</f>
        <v>217621.80441804565</v>
      </c>
      <c r="L4851" s="36">
        <f t="shared" si="750"/>
        <v>23856.913065717821</v>
      </c>
      <c r="M4851" s="36">
        <f t="shared" si="751"/>
        <v>290368.51067891082</v>
      </c>
      <c r="N4851" s="37">
        <f>M4851/Inputs!$B$6</f>
        <v>442.63492481541283</v>
      </c>
      <c r="O4851" s="38">
        <f>IF(N4851&gt;Inputs!$B$4,1,0)</f>
        <v>1</v>
      </c>
      <c r="P4851" s="34">
        <f t="shared" si="752"/>
        <v>7.0313289847605098E-2</v>
      </c>
      <c r="Q4851" s="36">
        <f>Inputs!$B$12*(1+$B4851)^0*$C4851+Inputs!$B$29*(1+$D4851)^0*Inputs!$B$19+Inputs!$B$30*(1+$E4851)^0*Inputs!$B$20+Inputs!$B$31*(1+$F4851)^0*Inputs!$B$21+Inputs!$B$22*(1+Inputs!$B$23)^0</f>
        <v>13365.97143476862</v>
      </c>
      <c r="R4851" s="36">
        <f>Inputs!$B$12*(1+$B4851)^1*$C4851+Inputs!$B$29*(1+$D4851)^1*Inputs!$B$19+Inputs!$B$30*(1+$E4851)^1*Inputs!$B$20+Inputs!$B$31*(1+$F4851)^1*Inputs!$B$21+Inputs!$B$22*(1+Inputs!$B$23)^1</f>
        <v>15600.834940910099</v>
      </c>
      <c r="S4851" s="36">
        <f>Inputs!$B$12*(1+$B4851)^2*$C4851+Inputs!$B$29*(1+$D4851)^2*Inputs!$B$19+Inputs!$B$30*(1+$E4851)^2*Inputs!$B$20+Inputs!$B$31*(1+$F4851)^2*Inputs!$B$21+Inputs!$B$22*(1+Inputs!$B$23)^2</f>
        <v>18614.187160142879</v>
      </c>
      <c r="T4851" s="36">
        <f>Inputs!$B$12*(1+$B4851)^3*$C4851+Inputs!$B$29*(1+$D4851)^3*Inputs!$B$19+Inputs!$B$30*(1+$E4851)^3*Inputs!$B$20+Inputs!$B$31*(1+$F4851)^3*Inputs!$B$21+Inputs!$B$22*(1+Inputs!$B$23)^3</f>
        <v>22699.568367455933</v>
      </c>
      <c r="U4851" s="36">
        <f>Inputs!$B$12*(1+$B4851)^4*$C4851+Inputs!$B$29*(1+$D4851)^4*Inputs!$B$19+Inputs!$B$30*(1+$E4851)^4*Inputs!$B$20+Inputs!$B$31*(1+$F4851)^4*Inputs!$B$21+Inputs!$B$22*(1+Inputs!$B$23)^4</f>
        <v>28261.988654350673</v>
      </c>
      <c r="V4851" s="35">
        <f>Inputs!$B$13/(Q4851*(1-$G4851))</f>
        <v>1.1398770654902004</v>
      </c>
      <c r="W4851" s="36">
        <f>Inputs!$B$13</f>
        <v>12660</v>
      </c>
      <c r="X4851" s="36">
        <f t="shared" si="753"/>
        <v>14374.915756953862</v>
      </c>
      <c r="Y4851" s="36">
        <f t="shared" si="754"/>
        <v>16671.942863734483</v>
      </c>
      <c r="Z4851" s="36">
        <f t="shared" si="755"/>
        <v>19746.265055640368</v>
      </c>
      <c r="AA4851" s="36">
        <f t="shared" si="756"/>
        <v>23856.913065717821</v>
      </c>
      <c r="AB4851" s="36">
        <f t="shared" si="757"/>
        <v>65972.628198075705</v>
      </c>
      <c r="AC4851" s="36">
        <f t="shared" si="758"/>
        <v>346168.29414678272</v>
      </c>
      <c r="AD4851" s="36">
        <f t="shared" si="759"/>
        <v>224395.88248083513</v>
      </c>
    </row>
    <row r="4852" spans="1:30" ht="14.25" customHeight="1" x14ac:dyDescent="0.25">
      <c r="A4852" s="16">
        <v>4836</v>
      </c>
      <c r="B4852" s="34">
        <v>0.20794368224565901</v>
      </c>
      <c r="C4852" s="34">
        <v>6.25815622488885E-2</v>
      </c>
      <c r="D4852" s="34">
        <v>2.8571751373521598E-2</v>
      </c>
      <c r="E4852" s="34">
        <v>1.94543104736314E-2</v>
      </c>
      <c r="F4852" s="34">
        <v>-9.7990640979352507E-4</v>
      </c>
      <c r="G4852" s="34">
        <v>0.17912299148734101</v>
      </c>
      <c r="H4852" s="35">
        <v>1.04999799919018</v>
      </c>
      <c r="I4852" s="34">
        <v>8.7526000998186401E-2</v>
      </c>
      <c r="J4852" s="34">
        <v>2.5861085900470499E-2</v>
      </c>
      <c r="K4852" s="36">
        <f>Inputs!$B$12*(1+$B4852)^4</f>
        <v>127743.26062577906</v>
      </c>
      <c r="L4852" s="36">
        <f t="shared" si="750"/>
        <v>14053.319597225711</v>
      </c>
      <c r="M4852" s="36">
        <f t="shared" si="751"/>
        <v>205462.32884431334</v>
      </c>
      <c r="N4852" s="37">
        <f>M4852/Inputs!$B$6</f>
        <v>313.20476957974591</v>
      </c>
      <c r="O4852" s="38">
        <f>IF(N4852&gt;Inputs!$B$4,1,0)</f>
        <v>0</v>
      </c>
      <c r="P4852" s="34">
        <f t="shared" si="752"/>
        <v>6.1664915097715906E-2</v>
      </c>
      <c r="Q4852" s="36">
        <f>Inputs!$B$12*(1+$B4852)^0*$C4852+Inputs!$B$29*(1+$D4852)^0*Inputs!$B$19+Inputs!$B$30*(1+$E4852)^0*Inputs!$B$20+Inputs!$B$31*(1+$F4852)^0*Inputs!$B$21+Inputs!$B$22*(1+Inputs!$B$23)^0</f>
        <v>11776.93776236023</v>
      </c>
      <c r="R4852" s="36">
        <f>Inputs!$B$12*(1+$B4852)^1*$C4852+Inputs!$B$29*(1+$D4852)^1*Inputs!$B$19+Inputs!$B$30*(1+$E4852)^1*Inputs!$B$20+Inputs!$B$31*(1+$F4852)^1*Inputs!$B$21+Inputs!$B$22*(1+Inputs!$B$23)^1</f>
        <v>12627.411165314141</v>
      </c>
      <c r="S4852" s="36">
        <f>Inputs!$B$12*(1+$B4852)^2*$C4852+Inputs!$B$29*(1+$D4852)^2*Inputs!$B$19+Inputs!$B$30*(1+$E4852)^2*Inputs!$B$20+Inputs!$B$31*(1+$F4852)^2*Inputs!$B$21+Inputs!$B$22*(1+Inputs!$B$23)^2</f>
        <v>13641.825712590577</v>
      </c>
      <c r="T4852" s="36">
        <f>Inputs!$B$12*(1+$B4852)^3*$C4852+Inputs!$B$29*(1+$D4852)^3*Inputs!$B$19+Inputs!$B$30*(1+$E4852)^3*Inputs!$B$20+Inputs!$B$31*(1+$F4852)^3*Inputs!$B$21+Inputs!$B$22*(1+Inputs!$B$23)^3</f>
        <v>14853.977244866875</v>
      </c>
      <c r="U4852" s="36">
        <f>Inputs!$B$12*(1+$B4852)^4*$C4852+Inputs!$B$29*(1+$D4852)^4*Inputs!$B$19+Inputs!$B$30*(1+$E4852)^4*Inputs!$B$20+Inputs!$B$31*(1+$F4852)^4*Inputs!$B$21+Inputs!$B$22*(1+Inputs!$B$23)^4</f>
        <v>16304.683000309426</v>
      </c>
      <c r="V4852" s="35">
        <f>Inputs!$B$13/(Q4852*(1-$G4852))</f>
        <v>1.3095534643897626</v>
      </c>
      <c r="W4852" s="36">
        <f>Inputs!$B$13</f>
        <v>12660</v>
      </c>
      <c r="X4852" s="36">
        <f t="shared" si="753"/>
        <v>12901.634995016246</v>
      </c>
      <c r="Y4852" s="36">
        <f t="shared" si="754"/>
        <v>13211.436662322656</v>
      </c>
      <c r="Z4852" s="36">
        <f t="shared" si="755"/>
        <v>13594.137090180697</v>
      </c>
      <c r="AA4852" s="36">
        <f t="shared" si="756"/>
        <v>14053.319597225711</v>
      </c>
      <c r="AB4852" s="36">
        <f t="shared" si="757"/>
        <v>51777.465271383218</v>
      </c>
      <c r="AC4852" s="36">
        <f t="shared" si="758"/>
        <v>233791.83575735326</v>
      </c>
      <c r="AD4852" s="36">
        <f t="shared" si="759"/>
        <v>153684.86357293013</v>
      </c>
    </row>
    <row r="4853" spans="1:30" ht="14.25" customHeight="1" x14ac:dyDescent="0.25">
      <c r="A4853" s="16">
        <v>4837</v>
      </c>
      <c r="B4853" s="34">
        <v>0.31243346115806703</v>
      </c>
      <c r="C4853" s="34">
        <v>0.11535494501513199</v>
      </c>
      <c r="D4853" s="34">
        <v>6.0847597435407901E-3</v>
      </c>
      <c r="E4853" s="34">
        <v>3.1793349448562103E-2</v>
      </c>
      <c r="F4853" s="34">
        <v>3.6013577615997198E-3</v>
      </c>
      <c r="G4853" s="34">
        <v>0.151582390903053</v>
      </c>
      <c r="H4853" s="35">
        <v>1.11132424657906</v>
      </c>
      <c r="I4853" s="34">
        <v>9.9965850257534905E-2</v>
      </c>
      <c r="J4853" s="34">
        <v>2.19406459843168E-2</v>
      </c>
      <c r="K4853" s="36">
        <f>Inputs!$B$12*(1+$B4853)^4</f>
        <v>178016.56966658562</v>
      </c>
      <c r="L4853" s="36">
        <f t="shared" si="750"/>
        <v>27107.096515099358</v>
      </c>
      <c r="M4853" s="36">
        <f t="shared" si="751"/>
        <v>289601.41746310738</v>
      </c>
      <c r="N4853" s="37">
        <f>M4853/Inputs!$B$6</f>
        <v>441.46557540107835</v>
      </c>
      <c r="O4853" s="38">
        <f>IF(N4853&gt;Inputs!$B$4,1,0)</f>
        <v>1</v>
      </c>
      <c r="P4853" s="34">
        <f t="shared" si="752"/>
        <v>7.8025204273218102E-2</v>
      </c>
      <c r="Q4853" s="36">
        <f>Inputs!$B$12*(1+$B4853)^0*$C4853+Inputs!$B$29*(1+$D4853)^0*Inputs!$B$19+Inputs!$B$30*(1+$E4853)^0*Inputs!$B$20+Inputs!$B$31*(1+$F4853)^0*Inputs!$B$21+Inputs!$B$22*(1+Inputs!$B$23)^0</f>
        <v>14943.340728334842</v>
      </c>
      <c r="R4853" s="36">
        <f>Inputs!$B$12*(1+$B4853)^1*$C4853+Inputs!$B$29*(1+$D4853)^1*Inputs!$B$19+Inputs!$B$30*(1+$E4853)^1*Inputs!$B$20+Inputs!$B$31*(1+$F4853)^1*Inputs!$B$21+Inputs!$B$22*(1+Inputs!$B$23)^1</f>
        <v>17152.921712403731</v>
      </c>
      <c r="S4853" s="36">
        <f>Inputs!$B$12*(1+$B4853)^2*$C4853+Inputs!$B$29*(1+$D4853)^2*Inputs!$B$19+Inputs!$B$30*(1+$E4853)^2*Inputs!$B$20+Inputs!$B$31*(1+$F4853)^2*Inputs!$B$21+Inputs!$B$22*(1+Inputs!$B$23)^2</f>
        <v>20038.770906021931</v>
      </c>
      <c r="T4853" s="36">
        <f>Inputs!$B$12*(1+$B4853)^3*$C4853+Inputs!$B$29*(1+$D4853)^3*Inputs!$B$19+Inputs!$B$30*(1+$E4853)^3*Inputs!$B$20+Inputs!$B$31*(1+$F4853)^3*Inputs!$B$21+Inputs!$B$22*(1+Inputs!$B$23)^3</f>
        <v>23811.994156789173</v>
      </c>
      <c r="U4853" s="36">
        <f>Inputs!$B$12*(1+$B4853)^4*$C4853+Inputs!$B$29*(1+$D4853)^4*Inputs!$B$19+Inputs!$B$30*(1+$E4853)^4*Inputs!$B$20+Inputs!$B$31*(1+$F4853)^4*Inputs!$B$21+Inputs!$B$22*(1+Inputs!$B$23)^4</f>
        <v>28749.648448790715</v>
      </c>
      <c r="V4853" s="35">
        <f>Inputs!$B$13/(Q4853*(1-$G4853))</f>
        <v>0.99856498382200753</v>
      </c>
      <c r="W4853" s="36">
        <f>Inputs!$B$13</f>
        <v>12660</v>
      </c>
      <c r="X4853" s="36">
        <f t="shared" si="753"/>
        <v>14942.19916694434</v>
      </c>
      <c r="Y4853" s="36">
        <f t="shared" si="754"/>
        <v>17935.373026295663</v>
      </c>
      <c r="Z4853" s="36">
        <f t="shared" si="755"/>
        <v>21882.039749899021</v>
      </c>
      <c r="AA4853" s="36">
        <f t="shared" si="756"/>
        <v>27107.096515099358</v>
      </c>
      <c r="AB4853" s="36">
        <f t="shared" si="757"/>
        <v>69117.077087488811</v>
      </c>
      <c r="AC4853" s="36">
        <f t="shared" si="758"/>
        <v>355037.11885709764</v>
      </c>
      <c r="AD4853" s="36">
        <f t="shared" si="759"/>
        <v>220484.3403756186</v>
      </c>
    </row>
    <row r="4854" spans="1:30" ht="14.25" customHeight="1" x14ac:dyDescent="0.25">
      <c r="A4854" s="16">
        <v>4838</v>
      </c>
      <c r="B4854" s="34">
        <v>0.44250159563520902</v>
      </c>
      <c r="C4854" s="34">
        <v>5.9282896471143202E-2</v>
      </c>
      <c r="D4854" s="34">
        <v>4.5811308115236697E-2</v>
      </c>
      <c r="E4854" s="34">
        <v>7.5455537709826201E-2</v>
      </c>
      <c r="F4854" s="34">
        <v>6.0964760234106597E-3</v>
      </c>
      <c r="G4854" s="34">
        <v>0.15745107662657601</v>
      </c>
      <c r="H4854" s="35">
        <v>1.1596350515216201</v>
      </c>
      <c r="I4854" s="34">
        <v>9.5878077072051898E-2</v>
      </c>
      <c r="J4854" s="34">
        <v>3.05843193478651E-2</v>
      </c>
      <c r="K4854" s="36">
        <f>Inputs!$B$12*(1+$B4854)^4</f>
        <v>259786.42846016207</v>
      </c>
      <c r="L4854" s="36">
        <f t="shared" si="750"/>
        <v>24172.647543815769</v>
      </c>
      <c r="M4854" s="36">
        <f t="shared" si="751"/>
        <v>306488.93076152669</v>
      </c>
      <c r="N4854" s="37">
        <f>M4854/Inputs!$B$6</f>
        <v>467.20873591696142</v>
      </c>
      <c r="O4854" s="38">
        <f>IF(N4854&gt;Inputs!$B$4,1,0)</f>
        <v>1</v>
      </c>
      <c r="P4854" s="34">
        <f t="shared" si="752"/>
        <v>6.5293757724186802E-2</v>
      </c>
      <c r="Q4854" s="36">
        <f>Inputs!$B$12*(1+$B4854)^0*$C4854+Inputs!$B$29*(1+$D4854)^0*Inputs!$B$19+Inputs!$B$30*(1+$E4854)^0*Inputs!$B$20+Inputs!$B$31*(1+$F4854)^0*Inputs!$B$21+Inputs!$B$22*(1+Inputs!$B$23)^0</f>
        <v>11579.017815695515</v>
      </c>
      <c r="R4854" s="36">
        <f>Inputs!$B$12*(1+$B4854)^1*$C4854+Inputs!$B$29*(1+$D4854)^1*Inputs!$B$19+Inputs!$B$30*(1+$E4854)^1*Inputs!$B$20+Inputs!$B$31*(1+$F4854)^1*Inputs!$B$21+Inputs!$B$22*(1+Inputs!$B$23)^1</f>
        <v>13452.037050086676</v>
      </c>
      <c r="S4854" s="36">
        <f>Inputs!$B$12*(1+$B4854)^2*$C4854+Inputs!$B$29*(1+$D4854)^2*Inputs!$B$19+Inputs!$B$30*(1+$E4854)^2*Inputs!$B$20+Inputs!$B$31*(1+$F4854)^2*Inputs!$B$21+Inputs!$B$22*(1+Inputs!$B$23)^2</f>
        <v>16040.852424802106</v>
      </c>
      <c r="T4854" s="36">
        <f>Inputs!$B$12*(1+$B4854)^3*$C4854+Inputs!$B$29*(1+$D4854)^3*Inputs!$B$19+Inputs!$B$30*(1+$E4854)^3*Inputs!$B$20+Inputs!$B$31*(1+$F4854)^3*Inputs!$B$21+Inputs!$B$22*(1+Inputs!$B$23)^3</f>
        <v>19654.993188063017</v>
      </c>
      <c r="U4854" s="36">
        <f>Inputs!$B$12*(1+$B4854)^4*$C4854+Inputs!$B$29*(1+$D4854)^4*Inputs!$B$19+Inputs!$B$30*(1+$E4854)^4*Inputs!$B$20+Inputs!$B$31*(1+$F4854)^4*Inputs!$B$21+Inputs!$B$22*(1+Inputs!$B$23)^4</f>
        <v>24740.459289387585</v>
      </c>
      <c r="V4854" s="35">
        <f>Inputs!$B$13/(Q4854*(1-$G4854))</f>
        <v>1.2976777418593128</v>
      </c>
      <c r="W4854" s="36">
        <f>Inputs!$B$13</f>
        <v>12660</v>
      </c>
      <c r="X4854" s="36">
        <f t="shared" si="753"/>
        <v>14316.7347215512</v>
      </c>
      <c r="Y4854" s="36">
        <f t="shared" si="754"/>
        <v>16605.540545426175</v>
      </c>
      <c r="Z4854" s="36">
        <f t="shared" si="755"/>
        <v>19775.403493264461</v>
      </c>
      <c r="AA4854" s="36">
        <f t="shared" si="756"/>
        <v>24172.647543815769</v>
      </c>
      <c r="AB4854" s="36">
        <f t="shared" si="757"/>
        <v>65095.808793059739</v>
      </c>
      <c r="AC4854" s="36">
        <f t="shared" si="758"/>
        <v>381536.49573994533</v>
      </c>
      <c r="AD4854" s="36">
        <f t="shared" si="759"/>
        <v>241393.12196846693</v>
      </c>
    </row>
    <row r="4855" spans="1:30" ht="14.25" customHeight="1" x14ac:dyDescent="0.25">
      <c r="A4855" s="16">
        <v>4839</v>
      </c>
      <c r="B4855" s="34">
        <v>0.355694647220688</v>
      </c>
      <c r="C4855" s="34">
        <v>8.5115924841281096E-2</v>
      </c>
      <c r="D4855" s="34">
        <v>1.76926802925256E-2</v>
      </c>
      <c r="E4855" s="34">
        <v>3.6950214454938901E-2</v>
      </c>
      <c r="F4855" s="34">
        <v>-2.9405535705329402E-3</v>
      </c>
      <c r="G4855" s="34">
        <v>0.168720191729958</v>
      </c>
      <c r="H4855" s="35">
        <v>1.0667245659983899</v>
      </c>
      <c r="I4855" s="34">
        <v>0.105231086979077</v>
      </c>
      <c r="J4855" s="34">
        <v>2.2974847687722299E-2</v>
      </c>
      <c r="K4855" s="36">
        <f>Inputs!$B$12*(1+$B4855)^4</f>
        <v>202674.34380556262</v>
      </c>
      <c r="L4855" s="36">
        <f t="shared" si="750"/>
        <v>22668.05368437634</v>
      </c>
      <c r="M4855" s="36">
        <f t="shared" si="751"/>
        <v>232512.72383832064</v>
      </c>
      <c r="N4855" s="37">
        <f>M4855/Inputs!$B$6</f>
        <v>354.44012780231805</v>
      </c>
      <c r="O4855" s="38">
        <f>IF(N4855&gt;Inputs!$B$4,1,0)</f>
        <v>0</v>
      </c>
      <c r="P4855" s="34">
        <f t="shared" si="752"/>
        <v>8.2256239291354699E-2</v>
      </c>
      <c r="Q4855" s="36">
        <f>Inputs!$B$12*(1+$B4855)^0*$C4855+Inputs!$B$29*(1+$D4855)^0*Inputs!$B$19+Inputs!$B$30*(1+$E4855)^0*Inputs!$B$20+Inputs!$B$31*(1+$F4855)^0*Inputs!$B$21+Inputs!$B$22*(1+Inputs!$B$23)^0</f>
        <v>13128.999517903787</v>
      </c>
      <c r="R4855" s="36">
        <f>Inputs!$B$12*(1+$B4855)^1*$C4855+Inputs!$B$29*(1+$D4855)^1*Inputs!$B$19+Inputs!$B$30*(1+$E4855)^1*Inputs!$B$20+Inputs!$B$31*(1+$F4855)^1*Inputs!$B$21+Inputs!$B$22*(1+Inputs!$B$23)^1</f>
        <v>15014.367108145856</v>
      </c>
      <c r="S4855" s="36">
        <f>Inputs!$B$12*(1+$B4855)^2*$C4855+Inputs!$B$29*(1+$D4855)^2*Inputs!$B$19+Inputs!$B$30*(1+$E4855)^2*Inputs!$B$20+Inputs!$B$31*(1+$F4855)^2*Inputs!$B$21+Inputs!$B$22*(1+Inputs!$B$23)^2</f>
        <v>17548.289002182653</v>
      </c>
      <c r="T4855" s="36">
        <f>Inputs!$B$12*(1+$B4855)^3*$C4855+Inputs!$B$29*(1+$D4855)^3*Inputs!$B$19+Inputs!$B$30*(1+$E4855)^3*Inputs!$B$20+Inputs!$B$31*(1+$F4855)^3*Inputs!$B$21+Inputs!$B$22*(1+Inputs!$B$23)^3</f>
        <v>20960.671200244993</v>
      </c>
      <c r="U4855" s="36">
        <f>Inputs!$B$12*(1+$B4855)^4*$C4855+Inputs!$B$29*(1+$D4855)^4*Inputs!$B$19+Inputs!$B$30*(1+$E4855)^4*Inputs!$B$20+Inputs!$B$31*(1+$F4855)^4*Inputs!$B$21+Inputs!$B$22*(1+Inputs!$B$23)^4</f>
        <v>25563.169761220735</v>
      </c>
      <c r="V4855" s="35">
        <f>Inputs!$B$13/(Q4855*(1-$G4855))</f>
        <v>1.1599915928698705</v>
      </c>
      <c r="W4855" s="36">
        <f>Inputs!$B$13</f>
        <v>12660</v>
      </c>
      <c r="X4855" s="36">
        <f t="shared" si="753"/>
        <v>14186.998004277999</v>
      </c>
      <c r="Y4855" s="36">
        <f t="shared" si="754"/>
        <v>16241.153644511449</v>
      </c>
      <c r="Z4855" s="36">
        <f t="shared" si="755"/>
        <v>18993.079197399929</v>
      </c>
      <c r="AA4855" s="36">
        <f t="shared" si="756"/>
        <v>22668.05368437634</v>
      </c>
      <c r="AB4855" s="36">
        <f t="shared" si="757"/>
        <v>61572.259682728953</v>
      </c>
      <c r="AC4855" s="36">
        <f t="shared" si="758"/>
        <v>281909.90695570485</v>
      </c>
      <c r="AD4855" s="36">
        <f t="shared" si="759"/>
        <v>170940.46415559168</v>
      </c>
    </row>
    <row r="4856" spans="1:30" ht="14.25" customHeight="1" x14ac:dyDescent="0.25">
      <c r="A4856" s="16">
        <v>4840</v>
      </c>
      <c r="B4856" s="34">
        <v>0.187770019025402</v>
      </c>
      <c r="C4856" s="34">
        <v>0.109483837169376</v>
      </c>
      <c r="D4856" s="34">
        <v>3.4014897562290598E-2</v>
      </c>
      <c r="E4856" s="34">
        <v>3.61152838250694E-2</v>
      </c>
      <c r="F4856" s="34">
        <v>1.35572558188507E-2</v>
      </c>
      <c r="G4856" s="34">
        <v>0.16563557906559701</v>
      </c>
      <c r="H4856" s="35">
        <v>1.0301390924762099</v>
      </c>
      <c r="I4856" s="34">
        <v>9.1648609811287002E-2</v>
      </c>
      <c r="J4856" s="34">
        <v>3.2112537078671899E-2</v>
      </c>
      <c r="K4856" s="36">
        <f>Inputs!$B$12*(1+$B4856)^4</f>
        <v>119420.99515345374</v>
      </c>
      <c r="L4856" s="36">
        <f t="shared" si="750"/>
        <v>18834.318935111205</v>
      </c>
      <c r="M4856" s="36">
        <f t="shared" si="751"/>
        <v>269644.50687506178</v>
      </c>
      <c r="N4856" s="37">
        <f>M4856/Inputs!$B$6</f>
        <v>411.04345560222833</v>
      </c>
      <c r="O4856" s="38">
        <f>IF(N4856&gt;Inputs!$B$4,1,0)</f>
        <v>1</v>
      </c>
      <c r="P4856" s="34">
        <f t="shared" si="752"/>
        <v>5.9536072732615103E-2</v>
      </c>
      <c r="Q4856" s="36">
        <f>Inputs!$B$12*(1+$B4856)^0*$C4856+Inputs!$B$29*(1+$D4856)^0*Inputs!$B$19+Inputs!$B$30*(1+$E4856)^0*Inputs!$B$20+Inputs!$B$31*(1+$F4856)^0*Inputs!$B$21+Inputs!$B$22*(1+Inputs!$B$23)^0</f>
        <v>14591.07425758948</v>
      </c>
      <c r="R4856" s="36">
        <f>Inputs!$B$12*(1+$B4856)^1*$C4856+Inputs!$B$29*(1+$D4856)^1*Inputs!$B$19+Inputs!$B$30*(1+$E4856)^1*Inputs!$B$20+Inputs!$B$31*(1+$F4856)^1*Inputs!$B$21+Inputs!$B$22*(1+Inputs!$B$23)^1</f>
        <v>16019.593360139032</v>
      </c>
      <c r="S4856" s="36">
        <f>Inputs!$B$12*(1+$B4856)^2*$C4856+Inputs!$B$29*(1+$D4856)^2*Inputs!$B$19+Inputs!$B$30*(1+$E4856)^2*Inputs!$B$20+Inputs!$B$31*(1+$F4856)^2*Inputs!$B$21+Inputs!$B$22*(1+Inputs!$B$23)^2</f>
        <v>17685.571045324432</v>
      </c>
      <c r="T4856" s="36">
        <f>Inputs!$B$12*(1+$B4856)^3*$C4856+Inputs!$B$29*(1+$D4856)^3*Inputs!$B$19+Inputs!$B$30*(1+$E4856)^3*Inputs!$B$20+Inputs!$B$31*(1+$F4856)^3*Inputs!$B$21+Inputs!$B$22*(1+Inputs!$B$23)^3</f>
        <v>19632.693594430355</v>
      </c>
      <c r="U4856" s="36">
        <f>Inputs!$B$12*(1+$B4856)^4*$C4856+Inputs!$B$29*(1+$D4856)^4*Inputs!$B$19+Inputs!$B$30*(1+$E4856)^4*Inputs!$B$20+Inputs!$B$31*(1+$F4856)^4*Inputs!$B$21+Inputs!$B$22*(1+Inputs!$B$23)^4</f>
        <v>21912.820206324814</v>
      </c>
      <c r="V4856" s="35">
        <f>Inputs!$B$13/(Q4856*(1-$G4856))</f>
        <v>1.0398978047665404</v>
      </c>
      <c r="W4856" s="36">
        <f>Inputs!$B$13</f>
        <v>12660</v>
      </c>
      <c r="X4856" s="36">
        <f t="shared" si="753"/>
        <v>13866.850754101755</v>
      </c>
      <c r="Y4856" s="36">
        <f t="shared" si="754"/>
        <v>15272.950869424962</v>
      </c>
      <c r="Z4856" s="36">
        <f t="shared" si="755"/>
        <v>16914.488031785775</v>
      </c>
      <c r="AA4856" s="36">
        <f t="shared" si="756"/>
        <v>18834.318935111205</v>
      </c>
      <c r="AB4856" s="36">
        <f t="shared" si="757"/>
        <v>59032.823013145469</v>
      </c>
      <c r="AC4856" s="36">
        <f t="shared" si="758"/>
        <v>326510.22830428201</v>
      </c>
      <c r="AD4856" s="36">
        <f t="shared" si="759"/>
        <v>210611.6838619163</v>
      </c>
    </row>
    <row r="4857" spans="1:30" ht="14.25" customHeight="1" x14ac:dyDescent="0.25">
      <c r="A4857" s="16">
        <v>4841</v>
      </c>
      <c r="B4857" s="34">
        <v>0.29752629044963902</v>
      </c>
      <c r="C4857" s="34">
        <v>7.7661361092048006E-2</v>
      </c>
      <c r="D4857" s="34">
        <v>3.2199155917575502E-2</v>
      </c>
      <c r="E4857" s="34">
        <v>2.7912657618016E-2</v>
      </c>
      <c r="F4857" s="34">
        <v>6.7727969966980498E-3</v>
      </c>
      <c r="G4857" s="34">
        <v>0.18482165756613</v>
      </c>
      <c r="H4857" s="35">
        <v>1.08739125084875</v>
      </c>
      <c r="I4857" s="34">
        <v>9.2809984469959098E-2</v>
      </c>
      <c r="J4857" s="34">
        <v>1.5909367893225699E-2</v>
      </c>
      <c r="K4857" s="36">
        <f>Inputs!$B$12*(1+$B4857)^4</f>
        <v>170065.38065269057</v>
      </c>
      <c r="L4857" s="36">
        <f t="shared" si="750"/>
        <v>19326.09238953692</v>
      </c>
      <c r="M4857" s="36">
        <f t="shared" si="751"/>
        <v>222939.26117440185</v>
      </c>
      <c r="N4857" s="37">
        <f>M4857/Inputs!$B$6</f>
        <v>339.84643471707597</v>
      </c>
      <c r="O4857" s="38">
        <f>IF(N4857&gt;Inputs!$B$4,1,0)</f>
        <v>0</v>
      </c>
      <c r="P4857" s="34">
        <f t="shared" si="752"/>
        <v>7.6900616576733402E-2</v>
      </c>
      <c r="Q4857" s="36">
        <f>Inputs!$B$12*(1+$B4857)^0*$C4857+Inputs!$B$29*(1+$D4857)^0*Inputs!$B$19+Inputs!$B$30*(1+$E4857)^0*Inputs!$B$20+Inputs!$B$31*(1+$F4857)^0*Inputs!$B$21+Inputs!$B$22*(1+Inputs!$B$23)^0</f>
        <v>12681.725692949803</v>
      </c>
      <c r="R4857" s="36">
        <f>Inputs!$B$12*(1+$B4857)^1*$C4857+Inputs!$B$29*(1+$D4857)^1*Inputs!$B$19+Inputs!$B$30*(1+$E4857)^1*Inputs!$B$20+Inputs!$B$31*(1+$F4857)^1*Inputs!$B$21+Inputs!$B$22*(1+Inputs!$B$23)^1</f>
        <v>14205.957009225847</v>
      </c>
      <c r="S4857" s="36">
        <f>Inputs!$B$12*(1+$B4857)^2*$C4857+Inputs!$B$29*(1+$D4857)^2*Inputs!$B$19+Inputs!$B$30*(1+$E4857)^2*Inputs!$B$20+Inputs!$B$31*(1+$F4857)^2*Inputs!$B$21+Inputs!$B$22*(1+Inputs!$B$23)^2</f>
        <v>16146.185166635627</v>
      </c>
      <c r="T4857" s="36">
        <f>Inputs!$B$12*(1+$B4857)^3*$C4857+Inputs!$B$29*(1+$D4857)^3*Inputs!$B$19+Inputs!$B$30*(1+$E4857)^3*Inputs!$B$20+Inputs!$B$31*(1+$F4857)^3*Inputs!$B$21+Inputs!$B$22*(1+Inputs!$B$23)^3</f>
        <v>18625.238973820007</v>
      </c>
      <c r="U4857" s="36">
        <f>Inputs!$B$12*(1+$B4857)^4*$C4857+Inputs!$B$29*(1+$D4857)^4*Inputs!$B$19+Inputs!$B$30*(1+$E4857)^4*Inputs!$B$20+Inputs!$B$31*(1+$F4857)^4*Inputs!$B$21+Inputs!$B$22*(1+Inputs!$B$23)^4</f>
        <v>21802.464306633432</v>
      </c>
      <c r="V4857" s="35">
        <f>Inputs!$B$13/(Q4857*(1-$G4857))</f>
        <v>1.2246238626101082</v>
      </c>
      <c r="W4857" s="36">
        <f>Inputs!$B$13</f>
        <v>12660</v>
      </c>
      <c r="X4857" s="36">
        <f t="shared" si="753"/>
        <v>13784.31834071155</v>
      </c>
      <c r="Y4857" s="36">
        <f t="shared" si="754"/>
        <v>15215.395114475597</v>
      </c>
      <c r="Z4857" s="36">
        <f t="shared" si="755"/>
        <v>17030.640269439373</v>
      </c>
      <c r="AA4857" s="36">
        <f t="shared" si="756"/>
        <v>19326.09238953692</v>
      </c>
      <c r="AB4857" s="36">
        <f t="shared" si="757"/>
        <v>59127.181831469235</v>
      </c>
      <c r="AC4857" s="36">
        <f t="shared" si="758"/>
        <v>255310.80474120341</v>
      </c>
      <c r="AD4857" s="36">
        <f t="shared" si="759"/>
        <v>163812.07934293261</v>
      </c>
    </row>
    <row r="4858" spans="1:30" ht="14.25" customHeight="1" x14ac:dyDescent="0.25">
      <c r="A4858" s="16">
        <v>4842</v>
      </c>
      <c r="B4858" s="34">
        <v>0.31509018500062702</v>
      </c>
      <c r="C4858" s="34">
        <v>9.57230639606092E-2</v>
      </c>
      <c r="D4858" s="34">
        <v>3.4037584518330298E-2</v>
      </c>
      <c r="E4858" s="34">
        <v>7.4000201831151899E-2</v>
      </c>
      <c r="F4858" s="34">
        <v>1.5746572423746701E-2</v>
      </c>
      <c r="G4858" s="34">
        <v>0.21000043661385401</v>
      </c>
      <c r="H4858" s="35">
        <v>1.08324406047773</v>
      </c>
      <c r="I4858" s="34">
        <v>9.8360508170477701E-2</v>
      </c>
      <c r="J4858" s="34">
        <v>2.9205428780920799E-2</v>
      </c>
      <c r="K4858" s="36">
        <f>Inputs!$B$12*(1+$B4858)^4</f>
        <v>179462.36897067589</v>
      </c>
      <c r="L4858" s="36">
        <f t="shared" si="750"/>
        <v>22682.294124507076</v>
      </c>
      <c r="M4858" s="36">
        <f t="shared" si="751"/>
        <v>274423.14642802812</v>
      </c>
      <c r="N4858" s="37">
        <f>M4858/Inputs!$B$6</f>
        <v>418.32796711589651</v>
      </c>
      <c r="O4858" s="38">
        <f>IF(N4858&gt;Inputs!$B$4,1,0)</f>
        <v>1</v>
      </c>
      <c r="P4858" s="34">
        <f t="shared" si="752"/>
        <v>6.9155079389556895E-2</v>
      </c>
      <c r="Q4858" s="36">
        <f>Inputs!$B$12*(1+$B4858)^0*$C4858+Inputs!$B$29*(1+$D4858)^0*Inputs!$B$19+Inputs!$B$30*(1+$E4858)^0*Inputs!$B$20+Inputs!$B$31*(1+$F4858)^0*Inputs!$B$21+Inputs!$B$22*(1+Inputs!$B$23)^0</f>
        <v>13765.427865063473</v>
      </c>
      <c r="R4858" s="36">
        <f>Inputs!$B$12*(1+$B4858)^1*$C4858+Inputs!$B$29*(1+$D4858)^1*Inputs!$B$19+Inputs!$B$30*(1+$E4858)^1*Inputs!$B$20+Inputs!$B$31*(1+$F4858)^1*Inputs!$B$21+Inputs!$B$22*(1+Inputs!$B$23)^1</f>
        <v>15875.221867131295</v>
      </c>
      <c r="S4858" s="36">
        <f>Inputs!$B$12*(1+$B4858)^2*$C4858+Inputs!$B$29*(1+$D4858)^2*Inputs!$B$19+Inputs!$B$30*(1+$E4858)^2*Inputs!$B$20+Inputs!$B$31*(1+$F4858)^2*Inputs!$B$21+Inputs!$B$22*(1+Inputs!$B$23)^2</f>
        <v>18571.846893293219</v>
      </c>
      <c r="T4858" s="36">
        <f>Inputs!$B$12*(1+$B4858)^3*$C4858+Inputs!$B$29*(1+$D4858)^3*Inputs!$B$19+Inputs!$B$30*(1+$E4858)^3*Inputs!$B$20+Inputs!$B$31*(1+$F4858)^3*Inputs!$B$21+Inputs!$B$22*(1+Inputs!$B$23)^3</f>
        <v>22036.074514570282</v>
      </c>
      <c r="U4858" s="36">
        <f>Inputs!$B$12*(1+$B4858)^4*$C4858+Inputs!$B$29*(1+$D4858)^4*Inputs!$B$19+Inputs!$B$30*(1+$E4858)^4*Inputs!$B$20+Inputs!$B$31*(1+$F4858)^4*Inputs!$B$21+Inputs!$B$22*(1+Inputs!$B$23)^4</f>
        <v>26505.366270098719</v>
      </c>
      <c r="V4858" s="35">
        <f>Inputs!$B$13/(Q4858*(1-$G4858))</f>
        <v>1.1641719726836277</v>
      </c>
      <c r="W4858" s="36">
        <f>Inputs!$B$13</f>
        <v>12660</v>
      </c>
      <c r="X4858" s="36">
        <f t="shared" si="753"/>
        <v>14346.630032762523</v>
      </c>
      <c r="Y4858" s="36">
        <f t="shared" si="754"/>
        <v>16486.764145155008</v>
      </c>
      <c r="Z4858" s="36">
        <f t="shared" si="755"/>
        <v>19209.850749132362</v>
      </c>
      <c r="AA4858" s="36">
        <f t="shared" si="756"/>
        <v>22682.294124507076</v>
      </c>
      <c r="AB4858" s="36">
        <f t="shared" si="757"/>
        <v>63249.161594723737</v>
      </c>
      <c r="AC4858" s="36">
        <f t="shared" si="758"/>
        <v>337570.86907015473</v>
      </c>
      <c r="AD4858" s="36">
        <f t="shared" si="759"/>
        <v>211173.98483330436</v>
      </c>
    </row>
    <row r="4859" spans="1:30" ht="14.25" customHeight="1" x14ac:dyDescent="0.25">
      <c r="A4859" s="16">
        <v>4843</v>
      </c>
      <c r="B4859" s="34">
        <v>0.24232458030713</v>
      </c>
      <c r="C4859" s="34">
        <v>5.9479354993153599E-2</v>
      </c>
      <c r="D4859" s="34">
        <v>3.1966982343966902E-2</v>
      </c>
      <c r="E4859" s="34">
        <v>3.199919487946E-2</v>
      </c>
      <c r="F4859" s="34">
        <v>7.79391991315134E-3</v>
      </c>
      <c r="G4859" s="34">
        <v>0.164252722384401</v>
      </c>
      <c r="H4859" s="35">
        <v>1.0055267371087599</v>
      </c>
      <c r="I4859" s="34">
        <v>8.8694512336922396E-2</v>
      </c>
      <c r="J4859" s="34">
        <v>2.22344131648506E-2</v>
      </c>
      <c r="K4859" s="36">
        <f>Inputs!$B$12*(1+$B4859)^4</f>
        <v>142919.5246126994</v>
      </c>
      <c r="L4859" s="36">
        <f t="shared" si="750"/>
        <v>14417.340295136441</v>
      </c>
      <c r="M4859" s="36">
        <f t="shared" si="751"/>
        <v>197217.89366005384</v>
      </c>
      <c r="N4859" s="37">
        <f>M4859/Inputs!$B$6</f>
        <v>300.63703301837478</v>
      </c>
      <c r="O4859" s="38">
        <f>IF(N4859&gt;Inputs!$B$4,1,0)</f>
        <v>0</v>
      </c>
      <c r="P4859" s="34">
        <f t="shared" si="752"/>
        <v>6.6460099172071796E-2</v>
      </c>
      <c r="Q4859" s="36">
        <f>Inputs!$B$12*(1+$B4859)^0*$C4859+Inputs!$B$29*(1+$D4859)^0*Inputs!$B$19+Inputs!$B$30*(1+$E4859)^0*Inputs!$B$20+Inputs!$B$31*(1+$F4859)^0*Inputs!$B$21+Inputs!$B$22*(1+Inputs!$B$23)^0</f>
        <v>11590.805327016136</v>
      </c>
      <c r="R4859" s="36">
        <f>Inputs!$B$12*(1+$B4859)^1*$C4859+Inputs!$B$29*(1+$D4859)^1*Inputs!$B$19+Inputs!$B$30*(1+$E4859)^1*Inputs!$B$20+Inputs!$B$31*(1+$F4859)^1*Inputs!$B$21+Inputs!$B$22*(1+Inputs!$B$23)^1</f>
        <v>12607.558253510819</v>
      </c>
      <c r="S4859" s="36">
        <f>Inputs!$B$12*(1+$B4859)^2*$C4859+Inputs!$B$29*(1+$D4859)^2*Inputs!$B$19+Inputs!$B$30*(1+$E4859)^2*Inputs!$B$20+Inputs!$B$31*(1+$F4859)^2*Inputs!$B$21+Inputs!$B$22*(1+Inputs!$B$23)^2</f>
        <v>13838.018717629078</v>
      </c>
      <c r="T4859" s="36">
        <f>Inputs!$B$12*(1+$B4859)^3*$C4859+Inputs!$B$29*(1+$D4859)^3*Inputs!$B$19+Inputs!$B$30*(1+$E4859)^3*Inputs!$B$20+Inputs!$B$31*(1+$F4859)^3*Inputs!$B$21+Inputs!$B$22*(1+Inputs!$B$23)^3</f>
        <v>15333.09878140356</v>
      </c>
      <c r="U4859" s="36">
        <f>Inputs!$B$12*(1+$B4859)^4*$C4859+Inputs!$B$29*(1+$D4859)^4*Inputs!$B$19+Inputs!$B$30*(1+$E4859)^4*Inputs!$B$20+Inputs!$B$31*(1+$F4859)^4*Inputs!$B$21+Inputs!$B$22*(1+Inputs!$B$23)^4</f>
        <v>17156.020467183287</v>
      </c>
      <c r="V4859" s="35">
        <f>Inputs!$B$13/(Q4859*(1-$G4859))</f>
        <v>1.3069083218640423</v>
      </c>
      <c r="W4859" s="36">
        <f>Inputs!$B$13</f>
        <v>12660</v>
      </c>
      <c r="X4859" s="36">
        <f t="shared" si="753"/>
        <v>12976.649089672692</v>
      </c>
      <c r="Y4859" s="36">
        <f t="shared" si="754"/>
        <v>13371.755707625338</v>
      </c>
      <c r="Z4859" s="36">
        <f t="shared" si="755"/>
        <v>13850.939244572975</v>
      </c>
      <c r="AA4859" s="36">
        <f t="shared" si="756"/>
        <v>14417.340295136441</v>
      </c>
      <c r="AB4859" s="36">
        <f t="shared" si="757"/>
        <v>52225.742782650821</v>
      </c>
      <c r="AC4859" s="36">
        <f t="shared" si="758"/>
        <v>221755.63352439279</v>
      </c>
      <c r="AD4859" s="36">
        <f t="shared" si="759"/>
        <v>144992.15087740301</v>
      </c>
    </row>
    <row r="4860" spans="1:30" ht="14.25" customHeight="1" x14ac:dyDescent="0.25">
      <c r="A4860" s="16">
        <v>4844</v>
      </c>
      <c r="B4860" s="34">
        <v>0.34505241671450798</v>
      </c>
      <c r="C4860" s="34">
        <v>4.8649732147413298E-2</v>
      </c>
      <c r="D4860" s="34">
        <v>3.7373900452351401E-2</v>
      </c>
      <c r="E4860" s="34">
        <v>4.8553448333891802E-2</v>
      </c>
      <c r="F4860" s="34">
        <v>-4.3638428327464696E-3</v>
      </c>
      <c r="G4860" s="34">
        <v>0.207182188493753</v>
      </c>
      <c r="H4860" s="35">
        <v>1.0399933254997</v>
      </c>
      <c r="I4860" s="34">
        <v>9.6353754005484904E-2</v>
      </c>
      <c r="J4860" s="34">
        <v>2.1350157094535301E-2</v>
      </c>
      <c r="K4860" s="36">
        <f>Inputs!$B$12*(1+$B4860)^4</f>
        <v>196384.89773870044</v>
      </c>
      <c r="L4860" s="36">
        <f t="shared" si="750"/>
        <v>15051.620370034536</v>
      </c>
      <c r="M4860" s="36">
        <f t="shared" si="751"/>
        <v>181318.87001423363</v>
      </c>
      <c r="N4860" s="37">
        <f>M4860/Inputs!$B$6</f>
        <v>276.40071648511224</v>
      </c>
      <c r="O4860" s="38">
        <f>IF(N4860&gt;Inputs!$B$4,1,0)</f>
        <v>0</v>
      </c>
      <c r="P4860" s="34">
        <f t="shared" si="752"/>
        <v>7.5003596910949599E-2</v>
      </c>
      <c r="Q4860" s="36">
        <f>Inputs!$B$12*(1+$B4860)^0*$C4860+Inputs!$B$29*(1+$D4860)^0*Inputs!$B$19+Inputs!$B$30*(1+$E4860)^0*Inputs!$B$20+Inputs!$B$31*(1+$F4860)^0*Inputs!$B$21+Inputs!$B$22*(1+Inputs!$B$23)^0</f>
        <v>10941.027956271719</v>
      </c>
      <c r="R4860" s="36">
        <f>Inputs!$B$12*(1+$B4860)^1*$C4860+Inputs!$B$29*(1+$D4860)^1*Inputs!$B$19+Inputs!$B$30*(1+$E4860)^1*Inputs!$B$20+Inputs!$B$31*(1+$F4860)^1*Inputs!$B$21+Inputs!$B$22*(1+Inputs!$B$23)^1</f>
        <v>12104.710459259659</v>
      </c>
      <c r="S4860" s="36">
        <f>Inputs!$B$12*(1+$B4860)^2*$C4860+Inputs!$B$29*(1+$D4860)^2*Inputs!$B$19+Inputs!$B$30*(1+$E4860)^2*Inputs!$B$20+Inputs!$B$31*(1+$F4860)^2*Inputs!$B$21+Inputs!$B$22*(1+Inputs!$B$23)^2</f>
        <v>13624.472253753847</v>
      </c>
      <c r="T4860" s="36">
        <f>Inputs!$B$12*(1+$B4860)^3*$C4860+Inputs!$B$29*(1+$D4860)^3*Inputs!$B$19+Inputs!$B$30*(1+$E4860)^3*Inputs!$B$20+Inputs!$B$31*(1+$F4860)^3*Inputs!$B$21+Inputs!$B$22*(1+Inputs!$B$23)^3</f>
        <v>15620.629114435085</v>
      </c>
      <c r="U4860" s="36">
        <f>Inputs!$B$12*(1+$B4860)^4*$C4860+Inputs!$B$29*(1+$D4860)^4*Inputs!$B$19+Inputs!$B$30*(1+$E4860)^4*Inputs!$B$20+Inputs!$B$31*(1+$F4860)^4*Inputs!$B$21+Inputs!$B$22*(1+Inputs!$B$23)^4</f>
        <v>18254.893580369091</v>
      </c>
      <c r="V4860" s="35">
        <f>Inputs!$B$13/(Q4860*(1-$G4860))</f>
        <v>1.4594935480974258</v>
      </c>
      <c r="W4860" s="36">
        <f>Inputs!$B$13</f>
        <v>12660</v>
      </c>
      <c r="X4860" s="36">
        <f t="shared" si="753"/>
        <v>13000.043461691228</v>
      </c>
      <c r="Y4860" s="36">
        <f t="shared" si="754"/>
        <v>13499.384018974815</v>
      </c>
      <c r="Z4860" s="36">
        <f t="shared" si="755"/>
        <v>14178.408363197093</v>
      </c>
      <c r="AA4860" s="36">
        <f t="shared" si="756"/>
        <v>15051.620370034536</v>
      </c>
      <c r="AB4860" s="36">
        <f t="shared" si="757"/>
        <v>51922.442851386921</v>
      </c>
      <c r="AC4860" s="36">
        <f t="shared" si="758"/>
        <v>204963.16793598759</v>
      </c>
      <c r="AD4860" s="36">
        <f t="shared" si="759"/>
        <v>129396.4271628467</v>
      </c>
    </row>
    <row r="4861" spans="1:30" ht="14.25" customHeight="1" x14ac:dyDescent="0.25">
      <c r="A4861" s="16">
        <v>4845</v>
      </c>
      <c r="B4861" s="34">
        <v>0.28533779291968098</v>
      </c>
      <c r="C4861" s="34">
        <v>9.9274747261162297E-2</v>
      </c>
      <c r="D4861" s="34">
        <v>3.4057716731977897E-2</v>
      </c>
      <c r="E4861" s="34">
        <v>1.9396789990183402E-2</v>
      </c>
      <c r="F4861" s="34">
        <v>2.61759653391717E-2</v>
      </c>
      <c r="G4861" s="34">
        <v>0.19356692921663099</v>
      </c>
      <c r="H4861" s="35">
        <v>0.97765702022892498</v>
      </c>
      <c r="I4861" s="34">
        <v>9.0558361211082697E-2</v>
      </c>
      <c r="J4861" s="34">
        <v>3.0186386812674201E-2</v>
      </c>
      <c r="K4861" s="36">
        <f>Inputs!$B$12*(1+$B4861)^4</f>
        <v>163764.72479741307</v>
      </c>
      <c r="L4861" s="36">
        <f t="shared" si="750"/>
        <v>19833.261698776296</v>
      </c>
      <c r="M4861" s="36">
        <f t="shared" si="751"/>
        <v>279838.68775433657</v>
      </c>
      <c r="N4861" s="37">
        <f>M4861/Inputs!$B$6</f>
        <v>426.58336547917162</v>
      </c>
      <c r="O4861" s="38">
        <f>IF(N4861&gt;Inputs!$B$4,1,0)</f>
        <v>1</v>
      </c>
      <c r="P4861" s="34">
        <f t="shared" si="752"/>
        <v>6.0371974398408496E-2</v>
      </c>
      <c r="Q4861" s="36">
        <f>Inputs!$B$12*(1+$B4861)^0*$C4861+Inputs!$B$29*(1+$D4861)^0*Inputs!$B$19+Inputs!$B$30*(1+$E4861)^0*Inputs!$B$20+Inputs!$B$31*(1+$F4861)^0*Inputs!$B$21+Inputs!$B$22*(1+Inputs!$B$23)^0</f>
        <v>13978.528863096661</v>
      </c>
      <c r="R4861" s="36">
        <f>Inputs!$B$12*(1+$B4861)^1*$C4861+Inputs!$B$29*(1+$D4861)^1*Inputs!$B$19+Inputs!$B$30*(1+$E4861)^1*Inputs!$B$20+Inputs!$B$31*(1+$F4861)^1*Inputs!$B$21+Inputs!$B$22*(1+Inputs!$B$23)^1</f>
        <v>15888.311153881656</v>
      </c>
      <c r="S4861" s="36">
        <f>Inputs!$B$12*(1+$B4861)^2*$C4861+Inputs!$B$29*(1+$D4861)^2*Inputs!$B$19+Inputs!$B$30*(1+$E4861)^2*Inputs!$B$20+Inputs!$B$31*(1+$F4861)^2*Inputs!$B$21+Inputs!$B$22*(1+Inputs!$B$23)^2</f>
        <v>18288.849500048262</v>
      </c>
      <c r="T4861" s="36">
        <f>Inputs!$B$12*(1+$B4861)^3*$C4861+Inputs!$B$29*(1+$D4861)^3*Inputs!$B$19+Inputs!$B$30*(1+$E4861)^3*Inputs!$B$20+Inputs!$B$31*(1+$F4861)^3*Inputs!$B$21+Inputs!$B$22*(1+Inputs!$B$23)^3</f>
        <v>21318.689661376091</v>
      </c>
      <c r="U4861" s="36">
        <f>Inputs!$B$12*(1+$B4861)^4*$C4861+Inputs!$B$29*(1+$D4861)^4*Inputs!$B$19+Inputs!$B$30*(1+$E4861)^4*Inputs!$B$20+Inputs!$B$31*(1+$F4861)^4*Inputs!$B$21+Inputs!$B$22*(1+Inputs!$B$23)^4</f>
        <v>25155.867000500231</v>
      </c>
      <c r="V4861" s="35">
        <f>Inputs!$B$13/(Q4861*(1-$G4861))</f>
        <v>1.1230624555167315</v>
      </c>
      <c r="W4861" s="36">
        <f>Inputs!$B$13</f>
        <v>12660</v>
      </c>
      <c r="X4861" s="36">
        <f t="shared" si="753"/>
        <v>13923.876657056764</v>
      </c>
      <c r="Y4861" s="36">
        <f t="shared" si="754"/>
        <v>15491.475394448888</v>
      </c>
      <c r="Z4861" s="36">
        <f t="shared" si="755"/>
        <v>17432.929771313145</v>
      </c>
      <c r="AA4861" s="36">
        <f t="shared" si="756"/>
        <v>19833.261698776296</v>
      </c>
      <c r="AB4861" s="36">
        <f t="shared" si="757"/>
        <v>60442.028196598541</v>
      </c>
      <c r="AC4861" s="36">
        <f t="shared" si="758"/>
        <v>338434.45426080306</v>
      </c>
      <c r="AD4861" s="36">
        <f t="shared" si="759"/>
        <v>219396.65955773805</v>
      </c>
    </row>
    <row r="4862" spans="1:30" ht="14.25" customHeight="1" x14ac:dyDescent="0.25">
      <c r="A4862" s="16">
        <v>4846</v>
      </c>
      <c r="B4862" s="34">
        <v>0.37211780020068203</v>
      </c>
      <c r="C4862" s="34">
        <v>8.8829707532304805E-2</v>
      </c>
      <c r="D4862" s="34">
        <v>1.27491350368355E-2</v>
      </c>
      <c r="E4862" s="34">
        <v>2.1814901317109898E-2</v>
      </c>
      <c r="F4862" s="34">
        <v>1.2714971398089201E-2</v>
      </c>
      <c r="G4862" s="34">
        <v>0.17013324864566201</v>
      </c>
      <c r="H4862" s="35">
        <v>1.0345456250123899</v>
      </c>
      <c r="I4862" s="34">
        <v>9.1352114889083902E-2</v>
      </c>
      <c r="J4862" s="34">
        <v>2.2802229868697399E-2</v>
      </c>
      <c r="K4862" s="36">
        <f>Inputs!$B$12*(1+$B4862)^4</f>
        <v>212675.19707540891</v>
      </c>
      <c r="L4862" s="36">
        <f t="shared" si="750"/>
        <v>23401.075843903771</v>
      </c>
      <c r="M4862" s="36">
        <f t="shared" si="751"/>
        <v>290585.73903070501</v>
      </c>
      <c r="N4862" s="37">
        <f>M4862/Inputs!$B$6</f>
        <v>442.96606559558688</v>
      </c>
      <c r="O4862" s="38">
        <f>IF(N4862&gt;Inputs!$B$4,1,0)</f>
        <v>1</v>
      </c>
      <c r="P4862" s="34">
        <f t="shared" si="752"/>
        <v>6.8549885020386503E-2</v>
      </c>
      <c r="Q4862" s="36">
        <f>Inputs!$B$12*(1+$B4862)^0*$C4862+Inputs!$B$29*(1+$D4862)^0*Inputs!$B$19+Inputs!$B$30*(1+$E4862)^0*Inputs!$B$20+Inputs!$B$31*(1+$F4862)^0*Inputs!$B$21+Inputs!$B$22*(1+Inputs!$B$23)^0</f>
        <v>13351.826479365209</v>
      </c>
      <c r="R4862" s="36">
        <f>Inputs!$B$12*(1+$B4862)^1*$C4862+Inputs!$B$29*(1+$D4862)^1*Inputs!$B$19+Inputs!$B$30*(1+$E4862)^1*Inputs!$B$20+Inputs!$B$31*(1+$F4862)^1*Inputs!$B$21+Inputs!$B$22*(1+Inputs!$B$23)^1</f>
        <v>15420.334243278874</v>
      </c>
      <c r="S4862" s="36">
        <f>Inputs!$B$12*(1+$B4862)^2*$C4862+Inputs!$B$29*(1+$D4862)^2*Inputs!$B$19+Inputs!$B$30*(1+$E4862)^2*Inputs!$B$20+Inputs!$B$31*(1+$F4862)^2*Inputs!$B$21+Inputs!$B$22*(1+Inputs!$B$23)^2</f>
        <v>18227.256244021974</v>
      </c>
      <c r="T4862" s="36">
        <f>Inputs!$B$12*(1+$B4862)^3*$C4862+Inputs!$B$29*(1+$D4862)^3*Inputs!$B$19+Inputs!$B$30*(1+$E4862)^3*Inputs!$B$20+Inputs!$B$31*(1+$F4862)^3*Inputs!$B$21+Inputs!$B$22*(1+Inputs!$B$23)^3</f>
        <v>22047.204351464105</v>
      </c>
      <c r="U4862" s="36">
        <f>Inputs!$B$12*(1+$B4862)^4*$C4862+Inputs!$B$29*(1+$D4862)^4*Inputs!$B$19+Inputs!$B$30*(1+$E4862)^4*Inputs!$B$20+Inputs!$B$31*(1+$F4862)^4*Inputs!$B$21+Inputs!$B$22*(1+Inputs!$B$23)^4</f>
        <v>27256.984725969804</v>
      </c>
      <c r="V4862" s="35">
        <f>Inputs!$B$13/(Q4862*(1-$G4862))</f>
        <v>1.1425748523392507</v>
      </c>
      <c r="W4862" s="36">
        <f>Inputs!$B$13</f>
        <v>12660</v>
      </c>
      <c r="X4862" s="36">
        <f t="shared" si="753"/>
        <v>14275.720071068317</v>
      </c>
      <c r="Y4862" s="36">
        <f t="shared" si="754"/>
        <v>16465.773269613517</v>
      </c>
      <c r="Z4862" s="36">
        <f t="shared" si="755"/>
        <v>19422.429179289211</v>
      </c>
      <c r="AA4862" s="36">
        <f t="shared" si="756"/>
        <v>23401.075843903771</v>
      </c>
      <c r="AB4862" s="36">
        <f t="shared" si="757"/>
        <v>65059.910101366688</v>
      </c>
      <c r="AC4862" s="36">
        <f t="shared" si="758"/>
        <v>349157.00511172554</v>
      </c>
      <c r="AD4862" s="36">
        <f t="shared" si="759"/>
        <v>225525.82892933834</v>
      </c>
    </row>
    <row r="4863" spans="1:30" ht="14.25" customHeight="1" x14ac:dyDescent="0.25">
      <c r="A4863" s="16">
        <v>4847</v>
      </c>
      <c r="B4863" s="34">
        <v>0.37652020360723698</v>
      </c>
      <c r="C4863" s="34">
        <v>0.10834010353600899</v>
      </c>
      <c r="D4863" s="34">
        <v>2.5694013151187401E-2</v>
      </c>
      <c r="E4863" s="34">
        <v>5.1838053201102199E-2</v>
      </c>
      <c r="F4863" s="34">
        <v>5.9978081569525702E-3</v>
      </c>
      <c r="G4863" s="34">
        <v>0.17636982339888499</v>
      </c>
      <c r="H4863" s="35">
        <v>1.0966737991533899</v>
      </c>
      <c r="I4863" s="34">
        <v>9.6473635096729293E-2</v>
      </c>
      <c r="J4863" s="34">
        <v>2.58772637915099E-2</v>
      </c>
      <c r="K4863" s="36">
        <f>Inputs!$B$12*(1+$B4863)^4</f>
        <v>215417.81206632254</v>
      </c>
      <c r="L4863" s="36">
        <f t="shared" si="750"/>
        <v>28990.603499653917</v>
      </c>
      <c r="M4863" s="36">
        <f t="shared" si="751"/>
        <v>337933.44466173544</v>
      </c>
      <c r="N4863" s="37">
        <f>M4863/Inputs!$B$6</f>
        <v>515.14244613069422</v>
      </c>
      <c r="O4863" s="38">
        <f>IF(N4863&gt;Inputs!$B$4,1,0)</f>
        <v>1</v>
      </c>
      <c r="P4863" s="34">
        <f t="shared" si="752"/>
        <v>7.0596371305219396E-2</v>
      </c>
      <c r="Q4863" s="36">
        <f>Inputs!$B$12*(1+$B4863)^0*$C4863+Inputs!$B$29*(1+$D4863)^0*Inputs!$B$19+Inputs!$B$30*(1+$E4863)^0*Inputs!$B$20+Inputs!$B$31*(1+$F4863)^0*Inputs!$B$21+Inputs!$B$22*(1+Inputs!$B$23)^0</f>
        <v>14522.450239587462</v>
      </c>
      <c r="R4863" s="36">
        <f>Inputs!$B$12*(1+$B4863)^1*$C4863+Inputs!$B$29*(1+$D4863)^1*Inputs!$B$19+Inputs!$B$30*(1+$E4863)^1*Inputs!$B$20+Inputs!$B$31*(1+$F4863)^1*Inputs!$B$21+Inputs!$B$22*(1+Inputs!$B$23)^1</f>
        <v>17142.941483134004</v>
      </c>
      <c r="S4863" s="36">
        <f>Inputs!$B$12*(1+$B4863)^2*$C4863+Inputs!$B$29*(1+$D4863)^2*Inputs!$B$19+Inputs!$B$30*(1+$E4863)^2*Inputs!$B$20+Inputs!$B$31*(1+$F4863)^2*Inputs!$B$21+Inputs!$B$22*(1+Inputs!$B$23)^2</f>
        <v>20691.994658054558</v>
      </c>
      <c r="T4863" s="36">
        <f>Inputs!$B$12*(1+$B4863)^3*$C4863+Inputs!$B$29*(1+$D4863)^3*Inputs!$B$19+Inputs!$B$30*(1+$E4863)^3*Inputs!$B$20+Inputs!$B$31*(1+$F4863)^3*Inputs!$B$21+Inputs!$B$22*(1+Inputs!$B$23)^3</f>
        <v>25516.935003016013</v>
      </c>
      <c r="U4863" s="36">
        <f>Inputs!$B$12*(1+$B4863)^4*$C4863+Inputs!$B$29*(1+$D4863)^4*Inputs!$B$19+Inputs!$B$30*(1+$E4863)^4*Inputs!$B$20+Inputs!$B$31*(1+$F4863)^4*Inputs!$B$21+Inputs!$B$22*(1+Inputs!$B$23)^4</f>
        <v>32095.750717692492</v>
      </c>
      <c r="V4863" s="35">
        <f>Inputs!$B$13/(Q4863*(1-$G4863))</f>
        <v>1.0584285804447917</v>
      </c>
      <c r="W4863" s="36">
        <f>Inputs!$B$13</f>
        <v>12660</v>
      </c>
      <c r="X4863" s="36">
        <f t="shared" si="753"/>
        <v>15079.423291405425</v>
      </c>
      <c r="Y4863" s="36">
        <f t="shared" si="754"/>
        <v>18364.221338334788</v>
      </c>
      <c r="Z4863" s="36">
        <f t="shared" si="755"/>
        <v>22847.318963410613</v>
      </c>
      <c r="AA4863" s="36">
        <f t="shared" si="756"/>
        <v>28990.603499653917</v>
      </c>
      <c r="AB4863" s="36">
        <f t="shared" si="757"/>
        <v>72118.548435400822</v>
      </c>
      <c r="AC4863" s="36">
        <f t="shared" si="758"/>
        <v>421279.45734359161</v>
      </c>
      <c r="AD4863" s="36">
        <f t="shared" si="759"/>
        <v>265814.89622633462</v>
      </c>
    </row>
    <row r="4864" spans="1:30" ht="14.25" customHeight="1" x14ac:dyDescent="0.25">
      <c r="A4864" s="16">
        <v>4848</v>
      </c>
      <c r="B4864" s="34">
        <v>0.25822994594586102</v>
      </c>
      <c r="C4864" s="34">
        <v>8.9321271660248905E-2</v>
      </c>
      <c r="D4864" s="34">
        <v>3.1431979149447099E-2</v>
      </c>
      <c r="E4864" s="34">
        <v>4.80386304419042E-2</v>
      </c>
      <c r="F4864" s="34">
        <v>-1.4137749597926101E-2</v>
      </c>
      <c r="G4864" s="34">
        <v>0.171587967901915</v>
      </c>
      <c r="H4864" s="35">
        <v>1.0188512661375699</v>
      </c>
      <c r="I4864" s="34">
        <v>9.7287862236907496E-2</v>
      </c>
      <c r="J4864" s="34">
        <v>2.77443751560533E-2</v>
      </c>
      <c r="K4864" s="36">
        <f>Inputs!$B$12*(1+$B4864)^4</f>
        <v>150380.42892239275</v>
      </c>
      <c r="L4864" s="36">
        <f t="shared" si="750"/>
        <v>18457.783170314709</v>
      </c>
      <c r="M4864" s="36">
        <f t="shared" si="751"/>
        <v>228682.37992531905</v>
      </c>
      <c r="N4864" s="37">
        <f>M4864/Inputs!$B$6</f>
        <v>348.60118891054731</v>
      </c>
      <c r="O4864" s="38">
        <f>IF(N4864&gt;Inputs!$B$4,1,0)</f>
        <v>0</v>
      </c>
      <c r="P4864" s="34">
        <f t="shared" si="752"/>
        <v>6.9543487080854199E-2</v>
      </c>
      <c r="Q4864" s="36">
        <f>Inputs!$B$12*(1+$B4864)^0*$C4864+Inputs!$B$29*(1+$D4864)^0*Inputs!$B$19+Inputs!$B$30*(1+$E4864)^0*Inputs!$B$20+Inputs!$B$31*(1+$F4864)^0*Inputs!$B$21+Inputs!$B$22*(1+Inputs!$B$23)^0</f>
        <v>13381.320327041856</v>
      </c>
      <c r="R4864" s="36">
        <f>Inputs!$B$12*(1+$B4864)^1*$C4864+Inputs!$B$29*(1+$D4864)^1*Inputs!$B$19+Inputs!$B$30*(1+$E4864)^1*Inputs!$B$20+Inputs!$B$31*(1+$F4864)^1*Inputs!$B$21+Inputs!$B$22*(1+Inputs!$B$23)^1</f>
        <v>14856.723493257356</v>
      </c>
      <c r="S4864" s="36">
        <f>Inputs!$B$12*(1+$B4864)^2*$C4864+Inputs!$B$29*(1+$D4864)^2*Inputs!$B$19+Inputs!$B$30*(1+$E4864)^2*Inputs!$B$20+Inputs!$B$31*(1+$F4864)^2*Inputs!$B$21+Inputs!$B$22*(1+Inputs!$B$23)^2</f>
        <v>16697.381918383227</v>
      </c>
      <c r="T4864" s="36">
        <f>Inputs!$B$12*(1+$B4864)^3*$C4864+Inputs!$B$29*(1+$D4864)^3*Inputs!$B$19+Inputs!$B$30*(1+$E4864)^3*Inputs!$B$20+Inputs!$B$31*(1+$F4864)^3*Inputs!$B$21+Inputs!$B$22*(1+Inputs!$B$23)^3</f>
        <v>18995.885386113208</v>
      </c>
      <c r="U4864" s="36">
        <f>Inputs!$B$12*(1+$B4864)^4*$C4864+Inputs!$B$29*(1+$D4864)^4*Inputs!$B$19+Inputs!$B$30*(1+$E4864)^4*Inputs!$B$20+Inputs!$B$31*(1+$F4864)^4*Inputs!$B$21+Inputs!$B$22*(1+Inputs!$B$23)^4</f>
        <v>21868.66905372934</v>
      </c>
      <c r="V4864" s="35">
        <f>Inputs!$B$13/(Q4864*(1-$G4864))</f>
        <v>1.1420584736818085</v>
      </c>
      <c r="W4864" s="36">
        <f>Inputs!$B$13</f>
        <v>12660</v>
      </c>
      <c r="X4864" s="36">
        <f t="shared" si="753"/>
        <v>13676.778707972902</v>
      </c>
      <c r="Y4864" s="36">
        <f t="shared" si="754"/>
        <v>14945.188955132951</v>
      </c>
      <c r="Z4864" s="36">
        <f t="shared" si="755"/>
        <v>16517.781547626451</v>
      </c>
      <c r="AA4864" s="36">
        <f t="shared" si="756"/>
        <v>18457.783170314709</v>
      </c>
      <c r="AB4864" s="36">
        <f t="shared" si="757"/>
        <v>57205.604234101149</v>
      </c>
      <c r="AC4864" s="36">
        <f t="shared" si="758"/>
        <v>272777.27401109209</v>
      </c>
      <c r="AD4864" s="36">
        <f t="shared" si="759"/>
        <v>171476.77569121789</v>
      </c>
    </row>
    <row r="4865" spans="1:30" ht="14.25" customHeight="1" x14ac:dyDescent="0.25">
      <c r="A4865" s="16">
        <v>4849</v>
      </c>
      <c r="B4865" s="34">
        <v>0.27250638537319799</v>
      </c>
      <c r="C4865" s="34">
        <v>9.6964819766066607E-2</v>
      </c>
      <c r="D4865" s="34">
        <v>2.4194118430245E-2</v>
      </c>
      <c r="E4865" s="34">
        <v>5.0074337229358397E-2</v>
      </c>
      <c r="F4865" s="34">
        <v>1.5439252990287601E-2</v>
      </c>
      <c r="G4865" s="34">
        <v>0.20096887578860201</v>
      </c>
      <c r="H4865" s="35">
        <v>1.07149502701313</v>
      </c>
      <c r="I4865" s="34">
        <v>9.2280706437531002E-2</v>
      </c>
      <c r="J4865" s="34">
        <v>2.4156437328557101E-2</v>
      </c>
      <c r="K4865" s="36">
        <f>Inputs!$B$12*(1+$B4865)^4</f>
        <v>157322.60591384899</v>
      </c>
      <c r="L4865" s="36">
        <f t="shared" si="750"/>
        <v>20672.985565229024</v>
      </c>
      <c r="M4865" s="36">
        <f t="shared" si="751"/>
        <v>261342.14733345888</v>
      </c>
      <c r="N4865" s="37">
        <f>M4865/Inputs!$B$6</f>
        <v>398.38741971563854</v>
      </c>
      <c r="O4865" s="38">
        <f>IF(N4865&gt;Inputs!$B$4,1,0)</f>
        <v>1</v>
      </c>
      <c r="P4865" s="34">
        <f t="shared" si="752"/>
        <v>6.8124269108973901E-2</v>
      </c>
      <c r="Q4865" s="36">
        <f>Inputs!$B$12*(1+$B4865)^0*$C4865+Inputs!$B$29*(1+$D4865)^0*Inputs!$B$19+Inputs!$B$30*(1+$E4865)^0*Inputs!$B$20+Inputs!$B$31*(1+$F4865)^0*Inputs!$B$21+Inputs!$B$22*(1+Inputs!$B$23)^0</f>
        <v>13839.933213390919</v>
      </c>
      <c r="R4865" s="36">
        <f>Inputs!$B$12*(1+$B4865)^1*$C4865+Inputs!$B$29*(1+$D4865)^1*Inputs!$B$19+Inputs!$B$30*(1+$E4865)^1*Inputs!$B$20+Inputs!$B$31*(1+$F4865)^1*Inputs!$B$21+Inputs!$B$22*(1+Inputs!$B$23)^1</f>
        <v>15631.535287092778</v>
      </c>
      <c r="S4865" s="36">
        <f>Inputs!$B$12*(1+$B4865)^2*$C4865+Inputs!$B$29*(1+$D4865)^2*Inputs!$B$19+Inputs!$B$30*(1+$E4865)^2*Inputs!$B$20+Inputs!$B$31*(1+$F4865)^2*Inputs!$B$21+Inputs!$B$22*(1+Inputs!$B$23)^2</f>
        <v>17862.403417128568</v>
      </c>
      <c r="T4865" s="36">
        <f>Inputs!$B$12*(1+$B4865)^3*$C4865+Inputs!$B$29*(1+$D4865)^3*Inputs!$B$19+Inputs!$B$30*(1+$E4865)^3*Inputs!$B$20+Inputs!$B$31*(1+$F4865)^3*Inputs!$B$21+Inputs!$B$22*(1+Inputs!$B$23)^3</f>
        <v>20650.586284631863</v>
      </c>
      <c r="U4865" s="36">
        <f>Inputs!$B$12*(1+$B4865)^4*$C4865+Inputs!$B$29*(1+$D4865)^4*Inputs!$B$19+Inputs!$B$30*(1+$E4865)^4*Inputs!$B$20+Inputs!$B$31*(1+$F4865)^4*Inputs!$B$21+Inputs!$B$22*(1+Inputs!$B$23)^4</f>
        <v>24146.230671031699</v>
      </c>
      <c r="V4865" s="35">
        <f>Inputs!$B$13/(Q4865*(1-$G4865))</f>
        <v>1.1448168549205386</v>
      </c>
      <c r="W4865" s="36">
        <f>Inputs!$B$13</f>
        <v>12660</v>
      </c>
      <c r="X4865" s="36">
        <f t="shared" si="753"/>
        <v>14069.908849300529</v>
      </c>
      <c r="Y4865" s="36">
        <f t="shared" si="754"/>
        <v>15816.284527706883</v>
      </c>
      <c r="Z4865" s="36">
        <f t="shared" si="755"/>
        <v>17982.623085703271</v>
      </c>
      <c r="AA4865" s="36">
        <f t="shared" si="756"/>
        <v>20672.985565229024</v>
      </c>
      <c r="AB4865" s="36">
        <f t="shared" si="757"/>
        <v>61449.724505000151</v>
      </c>
      <c r="AC4865" s="36">
        <f t="shared" si="758"/>
        <v>310790.43522010633</v>
      </c>
      <c r="AD4865" s="36">
        <f t="shared" si="759"/>
        <v>199892.42282845874</v>
      </c>
    </row>
    <row r="4866" spans="1:30" ht="14.25" customHeight="1" x14ac:dyDescent="0.25">
      <c r="A4866" s="16">
        <v>4850</v>
      </c>
      <c r="B4866" s="34">
        <v>0.30707656124779198</v>
      </c>
      <c r="C4866" s="34">
        <v>0.10478114299459999</v>
      </c>
      <c r="D4866" s="34">
        <v>3.9229722983368499E-2</v>
      </c>
      <c r="E4866" s="34">
        <v>3.2023574982440302E-2</v>
      </c>
      <c r="F4866" s="34">
        <v>2.1937787925306498E-2</v>
      </c>
      <c r="G4866" s="34">
        <v>0.19683980435955301</v>
      </c>
      <c r="H4866" s="35">
        <v>1.0214258430488901</v>
      </c>
      <c r="I4866" s="34">
        <v>9.3234661739684796E-2</v>
      </c>
      <c r="J4866" s="34">
        <v>1.9501954523496599E-2</v>
      </c>
      <c r="K4866" s="36">
        <f>Inputs!$B$12*(1+$B4866)^4</f>
        <v>175127.90721544949</v>
      </c>
      <c r="L4866" s="36">
        <f t="shared" si="750"/>
        <v>22460.837951603429</v>
      </c>
      <c r="M4866" s="36">
        <f t="shared" si="751"/>
        <v>262733.93318000832</v>
      </c>
      <c r="N4866" s="37">
        <f>M4866/Inputs!$B$6</f>
        <v>400.50904448171997</v>
      </c>
      <c r="O4866" s="38">
        <f>IF(N4866&gt;Inputs!$B$4,1,0)</f>
        <v>1</v>
      </c>
      <c r="P4866" s="34">
        <f t="shared" si="752"/>
        <v>7.3732707216188201E-2</v>
      </c>
      <c r="Q4866" s="36">
        <f>Inputs!$B$12*(1+$B4866)^0*$C4866+Inputs!$B$29*(1+$D4866)^0*Inputs!$B$19+Inputs!$B$30*(1+$E4866)^0*Inputs!$B$20+Inputs!$B$31*(1+$F4866)^0*Inputs!$B$21+Inputs!$B$22*(1+Inputs!$B$23)^0</f>
        <v>14308.91260710292</v>
      </c>
      <c r="R4866" s="36">
        <f>Inputs!$B$12*(1+$B4866)^1*$C4866+Inputs!$B$29*(1+$D4866)^1*Inputs!$B$19+Inputs!$B$30*(1+$E4866)^1*Inputs!$B$20+Inputs!$B$31*(1+$F4866)^1*Inputs!$B$21+Inputs!$B$22*(1+Inputs!$B$23)^1</f>
        <v>16479.266715135647</v>
      </c>
      <c r="S4866" s="36">
        <f>Inputs!$B$12*(1+$B4866)^2*$C4866+Inputs!$B$29*(1+$D4866)^2*Inputs!$B$19+Inputs!$B$30*(1+$E4866)^2*Inputs!$B$20+Inputs!$B$31*(1+$F4866)^2*Inputs!$B$21+Inputs!$B$22*(1+Inputs!$B$23)^2</f>
        <v>19250.200515953642</v>
      </c>
      <c r="T4866" s="36">
        <f>Inputs!$B$12*(1+$B4866)^3*$C4866+Inputs!$B$29*(1+$D4866)^3*Inputs!$B$19+Inputs!$B$30*(1+$E4866)^3*Inputs!$B$20+Inputs!$B$31*(1+$F4866)^3*Inputs!$B$21+Inputs!$B$22*(1+Inputs!$B$23)^3</f>
        <v>22804.024326262319</v>
      </c>
      <c r="U4866" s="36">
        <f>Inputs!$B$12*(1+$B4866)^4*$C4866+Inputs!$B$29*(1+$D4866)^4*Inputs!$B$19+Inputs!$B$30*(1+$E4866)^4*Inputs!$B$20+Inputs!$B$31*(1+$F4866)^4*Inputs!$B$21+Inputs!$B$22*(1+Inputs!$B$23)^4</f>
        <v>27378.959288486327</v>
      </c>
      <c r="V4866" s="35">
        <f>Inputs!$B$13/(Q4866*(1-$G4866))</f>
        <v>1.1016024614381688</v>
      </c>
      <c r="W4866" s="36">
        <f>Inputs!$B$13</f>
        <v>12660</v>
      </c>
      <c r="X4866" s="36">
        <f t="shared" si="753"/>
        <v>14314.955321544918</v>
      </c>
      <c r="Y4866" s="36">
        <f t="shared" si="754"/>
        <v>16412.064801244393</v>
      </c>
      <c r="Z4866" s="36">
        <f t="shared" si="755"/>
        <v>19074.819450150564</v>
      </c>
      <c r="AA4866" s="36">
        <f t="shared" si="756"/>
        <v>22460.837951603429</v>
      </c>
      <c r="AB4866" s="36">
        <f t="shared" si="757"/>
        <v>63855.874022479999</v>
      </c>
      <c r="AC4866" s="36">
        <f t="shared" si="758"/>
        <v>310565.94904015301</v>
      </c>
      <c r="AD4866" s="36">
        <f t="shared" si="759"/>
        <v>198878.05915752833</v>
      </c>
    </row>
    <row r="4867" spans="1:30" ht="14.25" customHeight="1" x14ac:dyDescent="0.25">
      <c r="A4867" s="16">
        <v>4851</v>
      </c>
      <c r="B4867" s="34">
        <v>0.263705786416637</v>
      </c>
      <c r="C4867" s="34">
        <v>0.104250436412107</v>
      </c>
      <c r="D4867" s="34">
        <v>2.39210344069604E-2</v>
      </c>
      <c r="E4867" s="34">
        <v>7.3495320996565194E-2</v>
      </c>
      <c r="F4867" s="34">
        <v>1.7089126496916199E-2</v>
      </c>
      <c r="G4867" s="34">
        <v>0.17702928839585699</v>
      </c>
      <c r="H4867" s="35">
        <v>0.98136132535939902</v>
      </c>
      <c r="I4867" s="34">
        <v>9.3427745659928799E-2</v>
      </c>
      <c r="J4867" s="34">
        <v>3.1058859113458501E-2</v>
      </c>
      <c r="K4867" s="36">
        <f>Inputs!$B$12*(1+$B4867)^4</f>
        <v>153015.40171076456</v>
      </c>
      <c r="L4867" s="36">
        <f t="shared" si="750"/>
        <v>20313.821052558797</v>
      </c>
      <c r="M4867" s="36">
        <f t="shared" si="751"/>
        <v>275662.89815757168</v>
      </c>
      <c r="N4867" s="37">
        <f>M4867/Inputs!$B$6</f>
        <v>420.21783255727388</v>
      </c>
      <c r="O4867" s="38">
        <f>IF(N4867&gt;Inputs!$B$4,1,0)</f>
        <v>1</v>
      </c>
      <c r="P4867" s="34">
        <f t="shared" si="752"/>
        <v>6.2368886546470298E-2</v>
      </c>
      <c r="Q4867" s="36">
        <f>Inputs!$B$12*(1+$B4867)^0*$C4867+Inputs!$B$29*(1+$D4867)^0*Inputs!$B$19+Inputs!$B$30*(1+$E4867)^0*Inputs!$B$20+Inputs!$B$31*(1+$F4867)^0*Inputs!$B$21+Inputs!$B$22*(1+Inputs!$B$23)^0</f>
        <v>14277.070212153343</v>
      </c>
      <c r="R4867" s="36">
        <f>Inputs!$B$12*(1+$B4867)^1*$C4867+Inputs!$B$29*(1+$D4867)^1*Inputs!$B$19+Inputs!$B$30*(1+$E4867)^1*Inputs!$B$20+Inputs!$B$31*(1+$F4867)^1*Inputs!$B$21+Inputs!$B$22*(1+Inputs!$B$23)^1</f>
        <v>16198.085766210817</v>
      </c>
      <c r="S4867" s="36">
        <f>Inputs!$B$12*(1+$B4867)^2*$C4867+Inputs!$B$29*(1+$D4867)^2*Inputs!$B$19+Inputs!$B$30*(1+$E4867)^2*Inputs!$B$20+Inputs!$B$31*(1+$F4867)^2*Inputs!$B$21+Inputs!$B$22*(1+Inputs!$B$23)^2</f>
        <v>18568.775657178518</v>
      </c>
      <c r="T4867" s="36">
        <f>Inputs!$B$12*(1+$B4867)^3*$C4867+Inputs!$B$29*(1+$D4867)^3*Inputs!$B$19+Inputs!$B$30*(1+$E4867)^3*Inputs!$B$20+Inputs!$B$31*(1+$F4867)^3*Inputs!$B$21+Inputs!$B$22*(1+Inputs!$B$23)^3</f>
        <v>21504.848550377414</v>
      </c>
      <c r="U4867" s="36">
        <f>Inputs!$B$12*(1+$B4867)^4*$C4867+Inputs!$B$29*(1+$D4867)^4*Inputs!$B$19+Inputs!$B$30*(1+$E4867)^4*Inputs!$B$20+Inputs!$B$31*(1+$F4867)^4*Inputs!$B$21+Inputs!$B$22*(1+Inputs!$B$23)^4</f>
        <v>25152.334729667313</v>
      </c>
      <c r="V4867" s="35">
        <f>Inputs!$B$13/(Q4867*(1-$G4867))</f>
        <v>1.0774825137943937</v>
      </c>
      <c r="W4867" s="36">
        <f>Inputs!$B$13</f>
        <v>12660</v>
      </c>
      <c r="X4867" s="36">
        <f t="shared" si="753"/>
        <v>14043.097625850101</v>
      </c>
      <c r="Y4867" s="36">
        <f t="shared" si="754"/>
        <v>15731.17130187934</v>
      </c>
      <c r="Z4867" s="36">
        <f t="shared" si="755"/>
        <v>17793.28069683124</v>
      </c>
      <c r="AA4867" s="36">
        <f t="shared" si="756"/>
        <v>20313.821052558797</v>
      </c>
      <c r="AB4867" s="36">
        <f t="shared" si="757"/>
        <v>60802.369338129196</v>
      </c>
      <c r="AC4867" s="36">
        <f t="shared" si="758"/>
        <v>335820.41172212607</v>
      </c>
      <c r="AD4867" s="36">
        <f t="shared" si="759"/>
        <v>214860.52881944249</v>
      </c>
    </row>
    <row r="4868" spans="1:30" ht="14.25" customHeight="1" x14ac:dyDescent="0.25">
      <c r="A4868" s="16">
        <v>4852</v>
      </c>
      <c r="B4868" s="34">
        <v>0.37361636284327499</v>
      </c>
      <c r="C4868" s="34">
        <v>7.2304652830159605E-2</v>
      </c>
      <c r="D4868" s="34">
        <v>4.2439576136820402E-2</v>
      </c>
      <c r="E4868" s="34">
        <v>4.4835393561751397E-2</v>
      </c>
      <c r="F4868" s="34">
        <v>2.2155644372767E-2</v>
      </c>
      <c r="G4868" s="34">
        <v>0.16141938663094199</v>
      </c>
      <c r="H4868" s="35">
        <v>1.0921224767878901</v>
      </c>
      <c r="I4868" s="34">
        <v>9.0954196587228003E-2</v>
      </c>
      <c r="J4868" s="34">
        <v>2.6603582877155502E-2</v>
      </c>
      <c r="K4868" s="36">
        <f>Inputs!$B$12*(1+$B4868)^4</f>
        <v>213605.81571751146</v>
      </c>
      <c r="L4868" s="36">
        <f t="shared" si="750"/>
        <v>22593.198890973348</v>
      </c>
      <c r="M4868" s="36">
        <f t="shared" si="751"/>
        <v>297365.12996548263</v>
      </c>
      <c r="N4868" s="37">
        <f>M4868/Inputs!$B$6</f>
        <v>453.30050299616255</v>
      </c>
      <c r="O4868" s="38">
        <f>IF(N4868&gt;Inputs!$B$4,1,0)</f>
        <v>1</v>
      </c>
      <c r="P4868" s="34">
        <f t="shared" si="752"/>
        <v>6.4350613710072502E-2</v>
      </c>
      <c r="Q4868" s="36">
        <f>Inputs!$B$12*(1+$B4868)^0*$C4868+Inputs!$B$29*(1+$D4868)^0*Inputs!$B$19+Inputs!$B$30*(1+$E4868)^0*Inputs!$B$20+Inputs!$B$31*(1+$F4868)^0*Inputs!$B$21+Inputs!$B$22*(1+Inputs!$B$23)^0</f>
        <v>12360.323197236499</v>
      </c>
      <c r="R4868" s="36">
        <f>Inputs!$B$12*(1+$B4868)^1*$C4868+Inputs!$B$29*(1+$D4868)^1*Inputs!$B$19+Inputs!$B$30*(1+$E4868)^1*Inputs!$B$20+Inputs!$B$31*(1+$F4868)^1*Inputs!$B$21+Inputs!$B$22*(1+Inputs!$B$23)^1</f>
        <v>14264.712919390589</v>
      </c>
      <c r="S4868" s="36">
        <f>Inputs!$B$12*(1+$B4868)^2*$C4868+Inputs!$B$29*(1+$D4868)^2*Inputs!$B$19+Inputs!$B$30*(1+$E4868)^2*Inputs!$B$20+Inputs!$B$31*(1+$F4868)^2*Inputs!$B$21+Inputs!$B$22*(1+Inputs!$B$23)^2</f>
        <v>16785.812578173362</v>
      </c>
      <c r="T4868" s="36">
        <f>Inputs!$B$12*(1+$B4868)^3*$C4868+Inputs!$B$29*(1+$D4868)^3*Inputs!$B$19+Inputs!$B$30*(1+$E4868)^3*Inputs!$B$20+Inputs!$B$31*(1+$F4868)^3*Inputs!$B$21+Inputs!$B$22*(1+Inputs!$B$23)^3</f>
        <v>20150.340986120784</v>
      </c>
      <c r="U4868" s="36">
        <f>Inputs!$B$12*(1+$B4868)^4*$C4868+Inputs!$B$29*(1+$D4868)^4*Inputs!$B$19+Inputs!$B$30*(1+$E4868)^4*Inputs!$B$20+Inputs!$B$31*(1+$F4868)^4*Inputs!$B$21+Inputs!$B$22*(1+Inputs!$B$23)^4</f>
        <v>24669.569007033067</v>
      </c>
      <c r="V4868" s="35">
        <f>Inputs!$B$13/(Q4868*(1-$G4868))</f>
        <v>1.221403220766095</v>
      </c>
      <c r="W4868" s="36">
        <f>Inputs!$B$13</f>
        <v>12660</v>
      </c>
      <c r="X4868" s="36">
        <f t="shared" si="753"/>
        <v>14223.944093780045</v>
      </c>
      <c r="Y4868" s="36">
        <f t="shared" si="754"/>
        <v>16282.891156347241</v>
      </c>
      <c r="Z4868" s="36">
        <f t="shared" si="755"/>
        <v>19000.478257793573</v>
      </c>
      <c r="AA4868" s="36">
        <f t="shared" si="756"/>
        <v>22593.198890973348</v>
      </c>
      <c r="AB4868" s="36">
        <f t="shared" si="757"/>
        <v>64129.324824783354</v>
      </c>
      <c r="AC4868" s="36">
        <f t="shared" si="758"/>
        <v>360435.70671492955</v>
      </c>
      <c r="AD4868" s="36">
        <f t="shared" si="759"/>
        <v>233235.80514069929</v>
      </c>
    </row>
    <row r="4869" spans="1:30" ht="14.25" customHeight="1" x14ac:dyDescent="0.25">
      <c r="A4869" s="16">
        <v>4853</v>
      </c>
      <c r="B4869" s="34">
        <v>0.36820986719341597</v>
      </c>
      <c r="C4869" s="34">
        <v>7.6819578041313105E-2</v>
      </c>
      <c r="D4869" s="34">
        <v>1.6251790601858999E-2</v>
      </c>
      <c r="E4869" s="34">
        <v>7.0766088713461003E-2</v>
      </c>
      <c r="F4869" s="34">
        <v>-1.9592056818226299E-3</v>
      </c>
      <c r="G4869" s="34">
        <v>0.17012406082116399</v>
      </c>
      <c r="H4869" s="35">
        <v>1.0640553456979001</v>
      </c>
      <c r="I4869" s="34">
        <v>0.106414657556873</v>
      </c>
      <c r="J4869" s="34">
        <v>3.03609791371365E-2</v>
      </c>
      <c r="K4869" s="36">
        <f>Inputs!$B$12*(1+$B4869)^4</f>
        <v>210262.64478775958</v>
      </c>
      <c r="L4869" s="36">
        <f t="shared" si="750"/>
        <v>21952.009325622686</v>
      </c>
      <c r="M4869" s="36">
        <f t="shared" si="751"/>
        <v>239747.77800678741</v>
      </c>
      <c r="N4869" s="37">
        <f>M4869/Inputs!$B$6</f>
        <v>365.46917379083447</v>
      </c>
      <c r="O4869" s="38">
        <f>IF(N4869&gt;Inputs!$B$4,1,0)</f>
        <v>0</v>
      </c>
      <c r="P4869" s="34">
        <f t="shared" si="752"/>
        <v>7.6053678419736509E-2</v>
      </c>
      <c r="Q4869" s="36">
        <f>Inputs!$B$12*(1+$B4869)^0*$C4869+Inputs!$B$29*(1+$D4869)^0*Inputs!$B$19+Inputs!$B$30*(1+$E4869)^0*Inputs!$B$20+Inputs!$B$31*(1+$F4869)^0*Inputs!$B$21+Inputs!$B$22*(1+Inputs!$B$23)^0</f>
        <v>12631.218709905708</v>
      </c>
      <c r="R4869" s="36">
        <f>Inputs!$B$12*(1+$B4869)^1*$C4869+Inputs!$B$29*(1+$D4869)^1*Inputs!$B$19+Inputs!$B$30*(1+$E4869)^1*Inputs!$B$20+Inputs!$B$31*(1+$F4869)^1*Inputs!$B$21+Inputs!$B$22*(1+Inputs!$B$23)^1</f>
        <v>14481.777025936844</v>
      </c>
      <c r="S4869" s="36">
        <f>Inputs!$B$12*(1+$B4869)^2*$C4869+Inputs!$B$29*(1+$D4869)^2*Inputs!$B$19+Inputs!$B$30*(1+$E4869)^2*Inputs!$B$20+Inputs!$B$31*(1+$F4869)^2*Inputs!$B$21+Inputs!$B$22*(1+Inputs!$B$23)^2</f>
        <v>16968.630199080661</v>
      </c>
      <c r="T4869" s="36">
        <f>Inputs!$B$12*(1+$B4869)^3*$C4869+Inputs!$B$29*(1+$D4869)^3*Inputs!$B$19+Inputs!$B$30*(1+$E4869)^3*Inputs!$B$20+Inputs!$B$31*(1+$F4869)^3*Inputs!$B$21+Inputs!$B$22*(1+Inputs!$B$23)^3</f>
        <v>20322.716066126806</v>
      </c>
      <c r="U4869" s="36">
        <f>Inputs!$B$12*(1+$B4869)^4*$C4869+Inputs!$B$29*(1+$D4869)^4*Inputs!$B$19+Inputs!$B$30*(1+$E4869)^4*Inputs!$B$20+Inputs!$B$31*(1+$F4869)^4*Inputs!$B$21+Inputs!$B$22*(1+Inputs!$B$23)^4</f>
        <v>24859.757474776521</v>
      </c>
      <c r="V4869" s="35">
        <f>Inputs!$B$13/(Q4869*(1-$G4869))</f>
        <v>1.2077450814797226</v>
      </c>
      <c r="W4869" s="36">
        <f>Inputs!$B$13</f>
        <v>12660</v>
      </c>
      <c r="X4869" s="36">
        <f t="shared" si="753"/>
        <v>14083.056343941098</v>
      </c>
      <c r="Y4869" s="36">
        <f t="shared" si="754"/>
        <v>15995.585422508912</v>
      </c>
      <c r="Z4869" s="36">
        <f t="shared" si="755"/>
        <v>18551.491636529972</v>
      </c>
      <c r="AA4869" s="36">
        <f t="shared" si="756"/>
        <v>21952.009325622686</v>
      </c>
      <c r="AB4869" s="36">
        <f t="shared" si="757"/>
        <v>60376.106706847495</v>
      </c>
      <c r="AC4869" s="36">
        <f t="shared" si="758"/>
        <v>297401.70748804265</v>
      </c>
      <c r="AD4869" s="36">
        <f t="shared" si="759"/>
        <v>179371.67129993992</v>
      </c>
    </row>
    <row r="4870" spans="1:30" ht="14.25" customHeight="1" x14ac:dyDescent="0.25">
      <c r="A4870" s="16">
        <v>4854</v>
      </c>
      <c r="B4870" s="34">
        <v>0.34849208226142703</v>
      </c>
      <c r="C4870" s="34">
        <v>7.1770885966742595E-2</v>
      </c>
      <c r="D4870" s="34">
        <v>3.9626159345243099E-2</v>
      </c>
      <c r="E4870" s="34">
        <v>2.8567664399388001E-2</v>
      </c>
      <c r="F4870" s="34">
        <v>3.3484976433169701E-2</v>
      </c>
      <c r="G4870" s="34">
        <v>0.19152280474495001</v>
      </c>
      <c r="H4870" s="35">
        <v>1.1113749179011401</v>
      </c>
      <c r="I4870" s="34">
        <v>9.9256396045649203E-2</v>
      </c>
      <c r="J4870" s="34">
        <v>2.81842342899657E-2</v>
      </c>
      <c r="K4870" s="36">
        <f>Inputs!$B$12*(1+$B4870)^4</f>
        <v>198401.45539456874</v>
      </c>
      <c r="L4870" s="36">
        <f t="shared" si="750"/>
        <v>21081.550580559706</v>
      </c>
      <c r="M4870" s="36">
        <f t="shared" si="751"/>
        <v>250597.67380202113</v>
      </c>
      <c r="N4870" s="37">
        <f>M4870/Inputs!$B$6</f>
        <v>382.00864908844687</v>
      </c>
      <c r="O4870" s="38">
        <f>IF(N4870&gt;Inputs!$B$4,1,0)</f>
        <v>0</v>
      </c>
      <c r="P4870" s="34">
        <f t="shared" si="752"/>
        <v>7.1072161755683511E-2</v>
      </c>
      <c r="Q4870" s="36">
        <f>Inputs!$B$12*(1+$B4870)^0*$C4870+Inputs!$B$29*(1+$D4870)^0*Inputs!$B$19+Inputs!$B$30*(1+$E4870)^0*Inputs!$B$20+Inputs!$B$31*(1+$F4870)^0*Inputs!$B$21+Inputs!$B$22*(1+Inputs!$B$23)^0</f>
        <v>12328.297185431478</v>
      </c>
      <c r="R4870" s="36">
        <f>Inputs!$B$12*(1+$B4870)^1*$C4870+Inputs!$B$29*(1+$D4870)^1*Inputs!$B$19+Inputs!$B$30*(1+$E4870)^1*Inputs!$B$20+Inputs!$B$31*(1+$F4870)^1*Inputs!$B$21+Inputs!$B$22*(1+Inputs!$B$23)^1</f>
        <v>14113.540349083287</v>
      </c>
      <c r="S4870" s="36">
        <f>Inputs!$B$12*(1+$B4870)^2*$C4870+Inputs!$B$29*(1+$D4870)^2*Inputs!$B$19+Inputs!$B$30*(1+$E4870)^2*Inputs!$B$20+Inputs!$B$31*(1+$F4870)^2*Inputs!$B$21+Inputs!$B$22*(1+Inputs!$B$23)^2</f>
        <v>16431.982563269641</v>
      </c>
      <c r="T4870" s="36">
        <f>Inputs!$B$12*(1+$B4870)^3*$C4870+Inputs!$B$29*(1+$D4870)^3*Inputs!$B$19+Inputs!$B$30*(1+$E4870)^3*Inputs!$B$20+Inputs!$B$31*(1+$F4870)^3*Inputs!$B$21+Inputs!$B$22*(1+Inputs!$B$23)^3</f>
        <v>19466.249469154303</v>
      </c>
      <c r="U4870" s="36">
        <f>Inputs!$B$12*(1+$B4870)^4*$C4870+Inputs!$B$29*(1+$D4870)^4*Inputs!$B$19+Inputs!$B$30*(1+$E4870)^4*Inputs!$B$20+Inputs!$B$31*(1+$F4870)^4*Inputs!$B$21+Inputs!$B$22*(1+Inputs!$B$23)^4</f>
        <v>23462.494580698913</v>
      </c>
      <c r="V4870" s="35">
        <f>Inputs!$B$13/(Q4870*(1-$G4870))</f>
        <v>1.2701728823631244</v>
      </c>
      <c r="W4870" s="36">
        <f>Inputs!$B$13</f>
        <v>12660</v>
      </c>
      <c r="X4870" s="36">
        <f t="shared" si="753"/>
        <v>14040.28650459219</v>
      </c>
      <c r="Y4870" s="36">
        <f t="shared" si="754"/>
        <v>15819.292151370906</v>
      </c>
      <c r="Z4870" s="36">
        <f t="shared" si="755"/>
        <v>18115.630658174177</v>
      </c>
      <c r="AA4870" s="36">
        <f t="shared" si="756"/>
        <v>21081.550580559706</v>
      </c>
      <c r="AB4870" s="36">
        <f t="shared" si="757"/>
        <v>60586.579335806957</v>
      </c>
      <c r="AC4870" s="36">
        <f t="shared" si="758"/>
        <v>304981.82981727854</v>
      </c>
      <c r="AD4870" s="36">
        <f t="shared" si="759"/>
        <v>190011.09446621418</v>
      </c>
    </row>
    <row r="4871" spans="1:30" ht="14.25" customHeight="1" x14ac:dyDescent="0.25">
      <c r="A4871" s="16">
        <v>4855</v>
      </c>
      <c r="B4871" s="34">
        <v>0.24741815333759701</v>
      </c>
      <c r="C4871" s="34">
        <v>7.8611599391694001E-2</v>
      </c>
      <c r="D4871" s="34">
        <v>1.8172445994233701E-2</v>
      </c>
      <c r="E4871" s="34">
        <v>3.9166915686556399E-2</v>
      </c>
      <c r="F4871" s="34">
        <v>1.06655892478478E-3</v>
      </c>
      <c r="G4871" s="34">
        <v>0.16472734651552401</v>
      </c>
      <c r="H4871" s="35">
        <v>1.0798040550907699</v>
      </c>
      <c r="I4871" s="34">
        <v>9.0264072364319894E-2</v>
      </c>
      <c r="J4871" s="34">
        <v>2.8276633487812598E-2</v>
      </c>
      <c r="K4871" s="36">
        <f>Inputs!$B$12*(1+$B4871)^4</f>
        <v>145277.87880339607</v>
      </c>
      <c r="L4871" s="36">
        <f t="shared" si="750"/>
        <v>17891.230875490979</v>
      </c>
      <c r="M4871" s="36">
        <f t="shared" si="751"/>
        <v>250128.3218578003</v>
      </c>
      <c r="N4871" s="37">
        <f>M4871/Inputs!$B$6</f>
        <v>381.29317356371996</v>
      </c>
      <c r="O4871" s="38">
        <f>IF(N4871&gt;Inputs!$B$4,1,0)</f>
        <v>0</v>
      </c>
      <c r="P4871" s="34">
        <f t="shared" si="752"/>
        <v>6.1987438876507296E-2</v>
      </c>
      <c r="Q4871" s="36">
        <f>Inputs!$B$12*(1+$B4871)^0*$C4871+Inputs!$B$29*(1+$D4871)^0*Inputs!$B$19+Inputs!$B$30*(1+$E4871)^0*Inputs!$B$20+Inputs!$B$31*(1+$F4871)^0*Inputs!$B$21+Inputs!$B$22*(1+Inputs!$B$23)^0</f>
        <v>12738.739990928563</v>
      </c>
      <c r="R4871" s="36">
        <f>Inputs!$B$12*(1+$B4871)^1*$C4871+Inputs!$B$29*(1+$D4871)^1*Inputs!$B$19+Inputs!$B$30*(1+$E4871)^1*Inputs!$B$20+Inputs!$B$31*(1+$F4871)^1*Inputs!$B$21+Inputs!$B$22*(1+Inputs!$B$23)^1</f>
        <v>13999.818102008032</v>
      </c>
      <c r="S4871" s="36">
        <f>Inputs!$B$12*(1+$B4871)^2*$C4871+Inputs!$B$29*(1+$D4871)^2*Inputs!$B$19+Inputs!$B$30*(1+$E4871)^2*Inputs!$B$20+Inputs!$B$31*(1+$F4871)^2*Inputs!$B$21+Inputs!$B$22*(1+Inputs!$B$23)^2</f>
        <v>15552.507720194772</v>
      </c>
      <c r="T4871" s="36">
        <f>Inputs!$B$12*(1+$B4871)^3*$C4871+Inputs!$B$29*(1+$D4871)^3*Inputs!$B$19+Inputs!$B$30*(1+$E4871)^3*Inputs!$B$20+Inputs!$B$31*(1+$F4871)^3*Inputs!$B$21+Inputs!$B$22*(1+Inputs!$B$23)^3</f>
        <v>17468.355916441389</v>
      </c>
      <c r="U4871" s="36">
        <f>Inputs!$B$12*(1+$B4871)^4*$C4871+Inputs!$B$29*(1+$D4871)^4*Inputs!$B$19+Inputs!$B$30*(1+$E4871)^4*Inputs!$B$20+Inputs!$B$31*(1+$F4871)^4*Inputs!$B$21+Inputs!$B$22*(1+Inputs!$B$23)^4</f>
        <v>19836.589357454312</v>
      </c>
      <c r="V4871" s="35">
        <f>Inputs!$B$13/(Q4871*(1-$G4871))</f>
        <v>1.1898137111131706</v>
      </c>
      <c r="W4871" s="36">
        <f>Inputs!$B$13</f>
        <v>12660</v>
      </c>
      <c r="X4871" s="36">
        <f t="shared" si="753"/>
        <v>13591.679183249387</v>
      </c>
      <c r="Y4871" s="36">
        <f t="shared" si="754"/>
        <v>14741.830564483293</v>
      </c>
      <c r="Z4871" s="36">
        <f t="shared" si="755"/>
        <v>16156.5315197089</v>
      </c>
      <c r="AA4871" s="36">
        <f t="shared" si="756"/>
        <v>17891.230875490979</v>
      </c>
      <c r="AB4871" s="36">
        <f t="shared" si="757"/>
        <v>57469.904085934832</v>
      </c>
      <c r="AC4871" s="36">
        <f t="shared" si="758"/>
        <v>296788.10718820378</v>
      </c>
      <c r="AD4871" s="36">
        <f t="shared" si="759"/>
        <v>192658.41777186547</v>
      </c>
    </row>
    <row r="4872" spans="1:30" ht="14.25" customHeight="1" x14ac:dyDescent="0.25">
      <c r="A4872" s="16">
        <v>4856</v>
      </c>
      <c r="B4872" s="34">
        <v>0.164464069951057</v>
      </c>
      <c r="C4872" s="34">
        <v>0.105534683256112</v>
      </c>
      <c r="D4872" s="34">
        <v>3.08525730936999E-2</v>
      </c>
      <c r="E4872" s="34">
        <v>3.6550698481881201E-2</v>
      </c>
      <c r="F4872" s="34">
        <v>3.6693295026331198E-3</v>
      </c>
      <c r="G4872" s="34">
        <v>0.186940297299791</v>
      </c>
      <c r="H4872" s="35">
        <v>1.1093007551868701</v>
      </c>
      <c r="I4872" s="34">
        <v>9.4449341007734597E-2</v>
      </c>
      <c r="J4872" s="34">
        <v>2.5943317217888302E-2</v>
      </c>
      <c r="K4872" s="36">
        <f>Inputs!$B$12*(1+$B4872)^4</f>
        <v>110320.34753701715</v>
      </c>
      <c r="L4872" s="36">
        <f t="shared" si="750"/>
        <v>18269.96179975435</v>
      </c>
      <c r="M4872" s="36">
        <f t="shared" si="751"/>
        <v>231982.71960779856</v>
      </c>
      <c r="N4872" s="37">
        <f>M4872/Inputs!$B$6</f>
        <v>353.63219452408316</v>
      </c>
      <c r="O4872" s="38">
        <f>IF(N4872&gt;Inputs!$B$4,1,0)</f>
        <v>0</v>
      </c>
      <c r="P4872" s="34">
        <f t="shared" si="752"/>
        <v>6.8506023789846299E-2</v>
      </c>
      <c r="Q4872" s="36">
        <f>Inputs!$B$12*(1+$B4872)^0*$C4872+Inputs!$B$29*(1+$D4872)^0*Inputs!$B$19+Inputs!$B$30*(1+$E4872)^0*Inputs!$B$20+Inputs!$B$31*(1+$F4872)^0*Inputs!$B$21+Inputs!$B$22*(1+Inputs!$B$23)^0</f>
        <v>14354.12502279364</v>
      </c>
      <c r="R4872" s="36">
        <f>Inputs!$B$12*(1+$B4872)^1*$C4872+Inputs!$B$29*(1+$D4872)^1*Inputs!$B$19+Inputs!$B$30*(1+$E4872)^1*Inputs!$B$20+Inputs!$B$31*(1+$F4872)^1*Inputs!$B$21+Inputs!$B$22*(1+Inputs!$B$23)^1</f>
        <v>15536.614685605415</v>
      </c>
      <c r="S4872" s="36">
        <f>Inputs!$B$12*(1+$B4872)^2*$C4872+Inputs!$B$29*(1+$D4872)^2*Inputs!$B$19+Inputs!$B$30*(1+$E4872)^2*Inputs!$B$20+Inputs!$B$31*(1+$F4872)^2*Inputs!$B$21+Inputs!$B$22*(1+Inputs!$B$23)^2</f>
        <v>16894.861697849217</v>
      </c>
      <c r="T4872" s="36">
        <f>Inputs!$B$12*(1+$B4872)^3*$C4872+Inputs!$B$29*(1+$D4872)^3*Inputs!$B$19+Inputs!$B$30*(1+$E4872)^3*Inputs!$B$20+Inputs!$B$31*(1+$F4872)^3*Inputs!$B$21+Inputs!$B$22*(1+Inputs!$B$23)^3</f>
        <v>18457.191870739116</v>
      </c>
      <c r="U4872" s="36">
        <f>Inputs!$B$12*(1+$B4872)^4*$C4872+Inputs!$B$29*(1+$D4872)^4*Inputs!$B$19+Inputs!$B$30*(1+$E4872)^4*Inputs!$B$20+Inputs!$B$31*(1+$F4872)^4*Inputs!$B$21+Inputs!$B$22*(1+Inputs!$B$23)^4</f>
        <v>20256.569284406716</v>
      </c>
      <c r="V4872" s="35">
        <f>Inputs!$B$13/(Q4872*(1-$G4872))</f>
        <v>1.0847622025979407</v>
      </c>
      <c r="W4872" s="36">
        <f>Inputs!$B$13</f>
        <v>12660</v>
      </c>
      <c r="X4872" s="36">
        <f t="shared" si="753"/>
        <v>13780.421963259672</v>
      </c>
      <c r="Y4872" s="36">
        <f t="shared" si="754"/>
        <v>15069.407169236822</v>
      </c>
      <c r="Z4872" s="36">
        <f t="shared" si="755"/>
        <v>16554.992110433097</v>
      </c>
      <c r="AA4872" s="36">
        <f t="shared" si="756"/>
        <v>18269.96179975435</v>
      </c>
      <c r="AB4872" s="36">
        <f t="shared" si="757"/>
        <v>57740.287384439405</v>
      </c>
      <c r="AC4872" s="36">
        <f t="shared" si="758"/>
        <v>273610.17582605977</v>
      </c>
      <c r="AD4872" s="36">
        <f t="shared" si="759"/>
        <v>174242.43222335915</v>
      </c>
    </row>
    <row r="4873" spans="1:30" ht="14.25" customHeight="1" x14ac:dyDescent="0.25">
      <c r="A4873" s="16">
        <v>4857</v>
      </c>
      <c r="B4873" s="34">
        <v>0.198765514294411</v>
      </c>
      <c r="C4873" s="34">
        <v>8.5328130524079296E-2</v>
      </c>
      <c r="D4873" s="34">
        <v>2.4019655937066599E-2</v>
      </c>
      <c r="E4873" s="34">
        <v>5.3812403599727103E-2</v>
      </c>
      <c r="F4873" s="34">
        <v>1.28007939198486E-2</v>
      </c>
      <c r="G4873" s="34">
        <v>0.19065176050573801</v>
      </c>
      <c r="H4873" s="35">
        <v>0.98350247651149503</v>
      </c>
      <c r="I4873" s="34">
        <v>9.1568919157669806E-2</v>
      </c>
      <c r="J4873" s="34">
        <v>1.61130051312715E-2</v>
      </c>
      <c r="K4873" s="36">
        <f>Inputs!$B$12*(1+$B4873)^4</f>
        <v>123904.82356475273</v>
      </c>
      <c r="L4873" s="36">
        <f t="shared" si="750"/>
        <v>15486.567880807088</v>
      </c>
      <c r="M4873" s="36">
        <f t="shared" si="751"/>
        <v>188262.86866130994</v>
      </c>
      <c r="N4873" s="37">
        <f>M4873/Inputs!$B$6</f>
        <v>286.9860802763871</v>
      </c>
      <c r="O4873" s="38">
        <f>IF(N4873&gt;Inputs!$B$4,1,0)</f>
        <v>0</v>
      </c>
      <c r="P4873" s="34">
        <f t="shared" si="752"/>
        <v>7.5455914026398313E-2</v>
      </c>
      <c r="Q4873" s="36">
        <f>Inputs!$B$12*(1+$B4873)^0*$C4873+Inputs!$B$29*(1+$D4873)^0*Inputs!$B$19+Inputs!$B$30*(1+$E4873)^0*Inputs!$B$20+Inputs!$B$31*(1+$F4873)^0*Inputs!$B$21+Inputs!$B$22*(1+Inputs!$B$23)^0</f>
        <v>13141.731858871681</v>
      </c>
      <c r="R4873" s="36">
        <f>Inputs!$B$12*(1+$B4873)^1*$C4873+Inputs!$B$29*(1+$D4873)^1*Inputs!$B$19+Inputs!$B$30*(1+$E4873)^1*Inputs!$B$20+Inputs!$B$31*(1+$F4873)^1*Inputs!$B$21+Inputs!$B$22*(1+Inputs!$B$23)^1</f>
        <v>14362.440395225665</v>
      </c>
      <c r="S4873" s="36">
        <f>Inputs!$B$12*(1+$B4873)^2*$C4873+Inputs!$B$29*(1+$D4873)^2*Inputs!$B$19+Inputs!$B$30*(1+$E4873)^2*Inputs!$B$20+Inputs!$B$31*(1+$F4873)^2*Inputs!$B$21+Inputs!$B$22*(1+Inputs!$B$23)^2</f>
        <v>15793.258186326573</v>
      </c>
      <c r="T4873" s="36">
        <f>Inputs!$B$12*(1+$B4873)^3*$C4873+Inputs!$B$29*(1+$D4873)^3*Inputs!$B$19+Inputs!$B$30*(1+$E4873)^3*Inputs!$B$20+Inputs!$B$31*(1+$F4873)^3*Inputs!$B$21+Inputs!$B$22*(1+Inputs!$B$23)^3</f>
        <v>17474.773243843469</v>
      </c>
      <c r="U4873" s="36">
        <f>Inputs!$B$12*(1+$B4873)^4*$C4873+Inputs!$B$29*(1+$D4873)^4*Inputs!$B$19+Inputs!$B$30*(1+$E4873)^4*Inputs!$B$20+Inputs!$B$31*(1+$F4873)^4*Inputs!$B$21+Inputs!$B$22*(1+Inputs!$B$23)^4</f>
        <v>19455.58510546391</v>
      </c>
      <c r="V4873" s="35">
        <f>Inputs!$B$13/(Q4873*(1-$G4873))</f>
        <v>1.1902705207331845</v>
      </c>
      <c r="W4873" s="36">
        <f>Inputs!$B$13</f>
        <v>12660</v>
      </c>
      <c r="X4873" s="36">
        <f t="shared" si="753"/>
        <v>13235.08235720501</v>
      </c>
      <c r="Y4873" s="36">
        <f t="shared" si="754"/>
        <v>13892.850283165602</v>
      </c>
      <c r="Z4873" s="36">
        <f t="shared" si="755"/>
        <v>14640.938826157982</v>
      </c>
      <c r="AA4873" s="36">
        <f t="shared" si="756"/>
        <v>15486.567880807088</v>
      </c>
      <c r="AB4873" s="36">
        <f t="shared" si="757"/>
        <v>53692.915956637575</v>
      </c>
      <c r="AC4873" s="36">
        <f t="shared" si="758"/>
        <v>208546.98046638237</v>
      </c>
      <c r="AD4873" s="36">
        <f t="shared" si="759"/>
        <v>134569.95270467235</v>
      </c>
    </row>
    <row r="4874" spans="1:30" ht="14.25" customHeight="1" x14ac:dyDescent="0.25">
      <c r="A4874" s="16">
        <v>4858</v>
      </c>
      <c r="B4874" s="34">
        <v>0.37947503174959202</v>
      </c>
      <c r="C4874" s="34">
        <v>8.48344264952368E-2</v>
      </c>
      <c r="D4874" s="34">
        <v>3.4450087764508301E-2</v>
      </c>
      <c r="E4874" s="34">
        <v>5.3414289949189897E-2</v>
      </c>
      <c r="F4874" s="34">
        <v>-1.6696879256712201E-2</v>
      </c>
      <c r="G4874" s="34">
        <v>0.19465901011391301</v>
      </c>
      <c r="H4874" s="35">
        <v>1.0683043861550801</v>
      </c>
      <c r="I4874" s="34">
        <v>9.2654837250472993E-2</v>
      </c>
      <c r="J4874" s="34">
        <v>3.0155587340935101E-2</v>
      </c>
      <c r="K4874" s="36">
        <f>Inputs!$B$12*(1+$B4874)^4</f>
        <v>217273.43344697426</v>
      </c>
      <c r="L4874" s="36">
        <f t="shared" si="750"/>
        <v>23170.222649457257</v>
      </c>
      <c r="M4874" s="36">
        <f t="shared" si="751"/>
        <v>309650.81242949108</v>
      </c>
      <c r="N4874" s="37">
        <f>M4874/Inputs!$B$6</f>
        <v>472.02867748398029</v>
      </c>
      <c r="O4874" s="38">
        <f>IF(N4874&gt;Inputs!$B$4,1,0)</f>
        <v>1</v>
      </c>
      <c r="P4874" s="34">
        <f t="shared" si="752"/>
        <v>6.2499249909537896E-2</v>
      </c>
      <c r="Q4874" s="36">
        <f>Inputs!$B$12*(1+$B4874)^0*$C4874+Inputs!$B$29*(1+$D4874)^0*Inputs!$B$19+Inputs!$B$30*(1+$E4874)^0*Inputs!$B$20+Inputs!$B$31*(1+$F4874)^0*Inputs!$B$21+Inputs!$B$22*(1+Inputs!$B$23)^0</f>
        <v>13112.10961714113</v>
      </c>
      <c r="R4874" s="36">
        <f>Inputs!$B$12*(1+$B4874)^1*$C4874+Inputs!$B$29*(1+$D4874)^1*Inputs!$B$19+Inputs!$B$30*(1+$E4874)^1*Inputs!$B$20+Inputs!$B$31*(1+$F4874)^1*Inputs!$B$21+Inputs!$B$22*(1+Inputs!$B$23)^1</f>
        <v>15147.041554344309</v>
      </c>
      <c r="S4874" s="36">
        <f>Inputs!$B$12*(1+$B4874)^2*$C4874+Inputs!$B$29*(1+$D4874)^2*Inputs!$B$19+Inputs!$B$30*(1+$E4874)^2*Inputs!$B$20+Inputs!$B$31*(1+$F4874)^2*Inputs!$B$21+Inputs!$B$22*(1+Inputs!$B$23)^2</f>
        <v>17925.214881688815</v>
      </c>
      <c r="T4874" s="36">
        <f>Inputs!$B$12*(1+$B4874)^3*$C4874+Inputs!$B$29*(1+$D4874)^3*Inputs!$B$19+Inputs!$B$30*(1+$E4874)^3*Inputs!$B$20+Inputs!$B$31*(1+$F4874)^3*Inputs!$B$21+Inputs!$B$22*(1+Inputs!$B$23)^3</f>
        <v>21725.210040395403</v>
      </c>
      <c r="U4874" s="36">
        <f>Inputs!$B$12*(1+$B4874)^4*$C4874+Inputs!$B$29*(1+$D4874)^4*Inputs!$B$19+Inputs!$B$30*(1+$E4874)^4*Inputs!$B$20+Inputs!$B$31*(1+$F4874)^4*Inputs!$B$21+Inputs!$B$22*(1+Inputs!$B$23)^4</f>
        <v>26931.180545432413</v>
      </c>
      <c r="V4874" s="35">
        <f>Inputs!$B$13/(Q4874*(1-$G4874))</f>
        <v>1.1988955003535566</v>
      </c>
      <c r="W4874" s="36">
        <f>Inputs!$B$13</f>
        <v>12660</v>
      </c>
      <c r="X4874" s="36">
        <f t="shared" si="753"/>
        <v>14226.511832841039</v>
      </c>
      <c r="Y4874" s="36">
        <f t="shared" si="754"/>
        <v>16364.547093208996</v>
      </c>
      <c r="Z4874" s="36">
        <f t="shared" si="755"/>
        <v>19262.481641519189</v>
      </c>
      <c r="AA4874" s="36">
        <f t="shared" si="756"/>
        <v>23170.222649457257</v>
      </c>
      <c r="AB4874" s="36">
        <f t="shared" si="757"/>
        <v>64437.942289855142</v>
      </c>
      <c r="AC4874" s="36">
        <f t="shared" si="758"/>
        <v>381907.53259951179</v>
      </c>
      <c r="AD4874" s="36">
        <f t="shared" si="759"/>
        <v>245212.87013963595</v>
      </c>
    </row>
    <row r="4875" spans="1:30" ht="14.25" customHeight="1" x14ac:dyDescent="0.25">
      <c r="A4875" s="16">
        <v>4859</v>
      </c>
      <c r="B4875" s="34">
        <v>0.15846359479628799</v>
      </c>
      <c r="C4875" s="34">
        <v>9.2530240002157302E-2</v>
      </c>
      <c r="D4875" s="34">
        <v>1.95686672442166E-2</v>
      </c>
      <c r="E4875" s="34">
        <v>4.20832836508113E-2</v>
      </c>
      <c r="F4875" s="34">
        <v>1.04818277839255E-2</v>
      </c>
      <c r="G4875" s="34">
        <v>0.16734513730235101</v>
      </c>
      <c r="H4875" s="35">
        <v>1.0285769674154399</v>
      </c>
      <c r="I4875" s="34">
        <v>0.105235985521513</v>
      </c>
      <c r="J4875" s="34">
        <v>2.9184920000034E-2</v>
      </c>
      <c r="K4875" s="36">
        <f>Inputs!$B$12*(1+$B4875)^4</f>
        <v>108063.94357760793</v>
      </c>
      <c r="L4875" s="36">
        <f t="shared" si="750"/>
        <v>15964.78458561912</v>
      </c>
      <c r="M4875" s="36">
        <f t="shared" si="751"/>
        <v>183549.02505101592</v>
      </c>
      <c r="N4875" s="37">
        <f>M4875/Inputs!$B$6</f>
        <v>279.80034306557303</v>
      </c>
      <c r="O4875" s="38">
        <f>IF(N4875&gt;Inputs!$B$4,1,0)</f>
        <v>0</v>
      </c>
      <c r="P4875" s="34">
        <f t="shared" si="752"/>
        <v>7.6051065521479E-2</v>
      </c>
      <c r="Q4875" s="36">
        <f>Inputs!$B$12*(1+$B4875)^0*$C4875+Inputs!$B$29*(1+$D4875)^0*Inputs!$B$19+Inputs!$B$30*(1+$E4875)^0*Inputs!$B$20+Inputs!$B$31*(1+$F4875)^0*Inputs!$B$21+Inputs!$B$22*(1+Inputs!$B$23)^0</f>
        <v>13573.858427556359</v>
      </c>
      <c r="R4875" s="36">
        <f>Inputs!$B$12*(1+$B4875)^1*$C4875+Inputs!$B$29*(1+$D4875)^1*Inputs!$B$19+Inputs!$B$30*(1+$E4875)^1*Inputs!$B$20+Inputs!$B$31*(1+$F4875)^1*Inputs!$B$21+Inputs!$B$22*(1+Inputs!$B$23)^1</f>
        <v>14602.11802632545</v>
      </c>
      <c r="S4875" s="36">
        <f>Inputs!$B$12*(1+$B4875)^2*$C4875+Inputs!$B$29*(1+$D4875)^2*Inputs!$B$19+Inputs!$B$30*(1+$E4875)^2*Inputs!$B$20+Inputs!$B$31*(1+$F4875)^2*Inputs!$B$21+Inputs!$B$22*(1+Inputs!$B$23)^2</f>
        <v>15773.922450111604</v>
      </c>
      <c r="T4875" s="36">
        <f>Inputs!$B$12*(1+$B4875)^3*$C4875+Inputs!$B$29*(1+$D4875)^3*Inputs!$B$19+Inputs!$B$30*(1+$E4875)^3*Inputs!$B$20+Inputs!$B$31*(1+$F4875)^3*Inputs!$B$21+Inputs!$B$22*(1+Inputs!$B$23)^3</f>
        <v>17111.518018900053</v>
      </c>
      <c r="U4875" s="36">
        <f>Inputs!$B$12*(1+$B4875)^4*$C4875+Inputs!$B$29*(1+$D4875)^4*Inputs!$B$19+Inputs!$B$30*(1+$E4875)^4*Inputs!$B$20+Inputs!$B$31*(1+$F4875)^4*Inputs!$B$21+Inputs!$B$22*(1+Inputs!$B$23)^4</f>
        <v>18640.658285706384</v>
      </c>
      <c r="V4875" s="35">
        <f>Inputs!$B$13/(Q4875*(1-$G4875))</f>
        <v>1.1201221046073133</v>
      </c>
      <c r="W4875" s="36">
        <f>Inputs!$B$13</f>
        <v>12660</v>
      </c>
      <c r="X4875" s="36">
        <f t="shared" si="753"/>
        <v>13340.768691622159</v>
      </c>
      <c r="Y4875" s="36">
        <f t="shared" si="754"/>
        <v>14110.757378558086</v>
      </c>
      <c r="Z4875" s="36">
        <f t="shared" si="755"/>
        <v>14981.236514762604</v>
      </c>
      <c r="AA4875" s="36">
        <f t="shared" si="756"/>
        <v>15964.78458561912</v>
      </c>
      <c r="AB4875" s="36">
        <f t="shared" si="757"/>
        <v>52547.578795018497</v>
      </c>
      <c r="AC4875" s="36">
        <f t="shared" si="758"/>
        <v>216048.45946474854</v>
      </c>
      <c r="AD4875" s="36">
        <f t="shared" si="759"/>
        <v>131001.44625599742</v>
      </c>
    </row>
    <row r="4876" spans="1:30" ht="14.25" customHeight="1" x14ac:dyDescent="0.25">
      <c r="A4876" s="16">
        <v>4860</v>
      </c>
      <c r="B4876" s="34">
        <v>0.359420368852372</v>
      </c>
      <c r="C4876" s="34">
        <v>7.4564616771887707E-2</v>
      </c>
      <c r="D4876" s="34">
        <v>4.0809833769177697E-2</v>
      </c>
      <c r="E4876" s="34">
        <v>1.5823298795047899E-2</v>
      </c>
      <c r="F4876" s="34">
        <v>2.7370410030987103E-4</v>
      </c>
      <c r="G4876" s="34">
        <v>0.183511544695905</v>
      </c>
      <c r="H4876" s="35">
        <v>1.0931954641620001</v>
      </c>
      <c r="I4876" s="34">
        <v>9.0847070918317702E-2</v>
      </c>
      <c r="J4876" s="34">
        <v>2.7610939158241699E-2</v>
      </c>
      <c r="K4876" s="36">
        <f>Inputs!$B$12*(1+$B4876)^4</f>
        <v>204911.50445005263</v>
      </c>
      <c r="L4876" s="36">
        <f t="shared" si="750"/>
        <v>21201.065544285611</v>
      </c>
      <c r="M4876" s="36">
        <f t="shared" si="751"/>
        <v>285005.72076374327</v>
      </c>
      <c r="N4876" s="37">
        <f>M4876/Inputs!$B$6</f>
        <v>434.45994018863303</v>
      </c>
      <c r="O4876" s="38">
        <f>IF(N4876&gt;Inputs!$B$4,1,0)</f>
        <v>1</v>
      </c>
      <c r="P4876" s="34">
        <f t="shared" si="752"/>
        <v>6.3236131760076003E-2</v>
      </c>
      <c r="Q4876" s="36">
        <f>Inputs!$B$12*(1+$B4876)^0*$C4876+Inputs!$B$29*(1+$D4876)^0*Inputs!$B$19+Inputs!$B$30*(1+$E4876)^0*Inputs!$B$20+Inputs!$B$31*(1+$F4876)^0*Inputs!$B$21+Inputs!$B$22*(1+Inputs!$B$23)^0</f>
        <v>12495.921033740186</v>
      </c>
      <c r="R4876" s="36">
        <f>Inputs!$B$12*(1+$B4876)^1*$C4876+Inputs!$B$29*(1+$D4876)^1*Inputs!$B$19+Inputs!$B$30*(1+$E4876)^1*Inputs!$B$20+Inputs!$B$31*(1+$F4876)^1*Inputs!$B$21+Inputs!$B$22*(1+Inputs!$B$23)^1</f>
        <v>14210.504151418831</v>
      </c>
      <c r="S4876" s="36">
        <f>Inputs!$B$12*(1+$B4876)^2*$C4876+Inputs!$B$29*(1+$D4876)^2*Inputs!$B$19+Inputs!$B$30*(1+$E4876)^2*Inputs!$B$20+Inputs!$B$31*(1+$F4876)^2*Inputs!$B$21+Inputs!$B$22*(1+Inputs!$B$23)^2</f>
        <v>16507.088973818769</v>
      </c>
      <c r="T4876" s="36">
        <f>Inputs!$B$12*(1+$B4876)^3*$C4876+Inputs!$B$29*(1+$D4876)^3*Inputs!$B$19+Inputs!$B$30*(1+$E4876)^3*Inputs!$B$20+Inputs!$B$31*(1+$F4876)^3*Inputs!$B$21+Inputs!$B$22*(1+Inputs!$B$23)^3</f>
        <v>19593.574147398038</v>
      </c>
      <c r="U4876" s="36">
        <f>Inputs!$B$12*(1+$B4876)^4*$C4876+Inputs!$B$29*(1+$D4876)^4*Inputs!$B$19+Inputs!$B$30*(1+$E4876)^4*Inputs!$B$20+Inputs!$B$31*(1+$F4876)^4*Inputs!$B$21+Inputs!$B$22*(1+Inputs!$B$23)^4</f>
        <v>23752.526931399028</v>
      </c>
      <c r="V4876" s="35">
        <f>Inputs!$B$13/(Q4876*(1-$G4876))</f>
        <v>1.2408388575023621</v>
      </c>
      <c r="W4876" s="36">
        <f>Inputs!$B$13</f>
        <v>12660</v>
      </c>
      <c r="X4876" s="36">
        <f t="shared" si="753"/>
        <v>13968.830661815198</v>
      </c>
      <c r="Y4876" s="36">
        <f t="shared" si="754"/>
        <v>15728.879414373681</v>
      </c>
      <c r="Z4876" s="36">
        <f t="shared" si="755"/>
        <v>18079.358390706813</v>
      </c>
      <c r="AA4876" s="36">
        <f t="shared" si="756"/>
        <v>21201.065544285611</v>
      </c>
      <c r="AB4876" s="36">
        <f t="shared" si="757"/>
        <v>61955.959548337392</v>
      </c>
      <c r="AC4876" s="36">
        <f t="shared" si="758"/>
        <v>344525.29382693209</v>
      </c>
      <c r="AD4876" s="36">
        <f t="shared" si="759"/>
        <v>223049.76121540586</v>
      </c>
    </row>
    <row r="4877" spans="1:30" ht="14.25" customHeight="1" x14ac:dyDescent="0.25">
      <c r="A4877" s="16">
        <v>4861</v>
      </c>
      <c r="B4877" s="34">
        <v>0.44967810116238499</v>
      </c>
      <c r="C4877" s="34">
        <v>5.5264729622826698E-2</v>
      </c>
      <c r="D4877" s="34">
        <v>3.2295324572549002E-2</v>
      </c>
      <c r="E4877" s="34">
        <v>2.9181553359357602E-2</v>
      </c>
      <c r="F4877" s="34">
        <v>2.05970924248551E-2</v>
      </c>
      <c r="G4877" s="34">
        <v>0.183670597755765</v>
      </c>
      <c r="H4877" s="35">
        <v>1.06253681229957</v>
      </c>
      <c r="I4877" s="34">
        <v>0.103286535814594</v>
      </c>
      <c r="J4877" s="34">
        <v>3.0063592255929601E-2</v>
      </c>
      <c r="K4877" s="36">
        <f>Inputs!$B$12*(1+$B4877)^4</f>
        <v>264994.92969499179</v>
      </c>
      <c r="L4877" s="36">
        <f t="shared" si="750"/>
        <v>20396.474809016217</v>
      </c>
      <c r="M4877" s="36">
        <f t="shared" si="751"/>
        <v>233905.48707276367</v>
      </c>
      <c r="N4877" s="37">
        <f>M4877/Inputs!$B$6</f>
        <v>356.56324248896902</v>
      </c>
      <c r="O4877" s="38">
        <f>IF(N4877&gt;Inputs!$B$4,1,0)</f>
        <v>0</v>
      </c>
      <c r="P4877" s="34">
        <f t="shared" si="752"/>
        <v>7.3222943558664405E-2</v>
      </c>
      <c r="Q4877" s="36">
        <f>Inputs!$B$12*(1+$B4877)^0*$C4877+Inputs!$B$29*(1+$D4877)^0*Inputs!$B$19+Inputs!$B$30*(1+$E4877)^0*Inputs!$B$20+Inputs!$B$31*(1+$F4877)^0*Inputs!$B$21+Inputs!$B$22*(1+Inputs!$B$23)^0</f>
        <v>11337.927804796524</v>
      </c>
      <c r="R4877" s="36">
        <f>Inputs!$B$12*(1+$B4877)^1*$C4877+Inputs!$B$29*(1+$D4877)^1*Inputs!$B$19+Inputs!$B$30*(1+$E4877)^1*Inputs!$B$20+Inputs!$B$31*(1+$F4877)^1*Inputs!$B$21+Inputs!$B$22*(1+Inputs!$B$23)^1</f>
        <v>13032.752158332454</v>
      </c>
      <c r="S4877" s="36">
        <f>Inputs!$B$12*(1+$B4877)^2*$C4877+Inputs!$B$29*(1+$D4877)^2*Inputs!$B$19+Inputs!$B$30*(1+$E4877)^2*Inputs!$B$20+Inputs!$B$31*(1+$F4877)^2*Inputs!$B$21+Inputs!$B$22*(1+Inputs!$B$23)^2</f>
        <v>15403.505551309616</v>
      </c>
      <c r="T4877" s="36">
        <f>Inputs!$B$12*(1+$B4877)^3*$C4877+Inputs!$B$29*(1+$D4877)^3*Inputs!$B$19+Inputs!$B$30*(1+$E4877)^3*Inputs!$B$20+Inputs!$B$31*(1+$F4877)^3*Inputs!$B$21+Inputs!$B$22*(1+Inputs!$B$23)^3</f>
        <v>18751.850755321386</v>
      </c>
      <c r="U4877" s="36">
        <f>Inputs!$B$12*(1+$B4877)^4*$C4877+Inputs!$B$29*(1+$D4877)^4*Inputs!$B$19+Inputs!$B$30*(1+$E4877)^4*Inputs!$B$20+Inputs!$B$31*(1+$F4877)^4*Inputs!$B$21+Inputs!$B$22*(1+Inputs!$B$23)^4</f>
        <v>23515.038216810837</v>
      </c>
      <c r="V4877" s="35">
        <f>Inputs!$B$13/(Q4877*(1-$G4877))</f>
        <v>1.3678377312137904</v>
      </c>
      <c r="W4877" s="36">
        <f>Inputs!$B$13</f>
        <v>12660</v>
      </c>
      <c r="X4877" s="36">
        <f t="shared" si="753"/>
        <v>13740.425756626046</v>
      </c>
      <c r="Y4877" s="36">
        <f t="shared" si="754"/>
        <v>15280.171209894093</v>
      </c>
      <c r="Z4877" s="36">
        <f t="shared" si="755"/>
        <v>17433.343810006689</v>
      </c>
      <c r="AA4877" s="36">
        <f t="shared" si="756"/>
        <v>20396.474809016217</v>
      </c>
      <c r="AB4877" s="36">
        <f t="shared" si="757"/>
        <v>58383.96511915305</v>
      </c>
      <c r="AC4877" s="36">
        <f t="shared" si="758"/>
        <v>286927.36306483496</v>
      </c>
      <c r="AD4877" s="36">
        <f t="shared" si="759"/>
        <v>175521.52195361062</v>
      </c>
    </row>
    <row r="4878" spans="1:30" ht="14.25" customHeight="1" x14ac:dyDescent="0.25">
      <c r="A4878" s="16">
        <v>4862</v>
      </c>
      <c r="B4878" s="34">
        <v>0.14266865587783201</v>
      </c>
      <c r="C4878" s="34">
        <v>0.107681982046337</v>
      </c>
      <c r="D4878" s="34">
        <v>5.1230260971204103E-2</v>
      </c>
      <c r="E4878" s="34">
        <v>2.02741374786546E-2</v>
      </c>
      <c r="F4878" s="34">
        <v>2.0937735608605498E-2</v>
      </c>
      <c r="G4878" s="34">
        <v>0.20433154441483001</v>
      </c>
      <c r="H4878" s="35">
        <v>0.94937716502241898</v>
      </c>
      <c r="I4878" s="34">
        <v>0.102298580524964</v>
      </c>
      <c r="J4878" s="34">
        <v>2.10697292084207E-2</v>
      </c>
      <c r="K4878" s="36">
        <f>Inputs!$B$12*(1+$B4878)^4</f>
        <v>102289.84220925177</v>
      </c>
      <c r="L4878" s="36">
        <f t="shared" si="750"/>
        <v>15166.511740065795</v>
      </c>
      <c r="M4878" s="36">
        <f t="shared" si="751"/>
        <v>168943.76656405992</v>
      </c>
      <c r="N4878" s="37">
        <f>M4878/Inputs!$B$6</f>
        <v>257.536229518384</v>
      </c>
      <c r="O4878" s="38">
        <f>IF(N4878&gt;Inputs!$B$4,1,0)</f>
        <v>0</v>
      </c>
      <c r="P4878" s="34">
        <f t="shared" si="752"/>
        <v>8.122885131654331E-2</v>
      </c>
      <c r="Q4878" s="36">
        <f>Inputs!$B$12*(1+$B4878)^0*$C4878+Inputs!$B$29*(1+$D4878)^0*Inputs!$B$19+Inputs!$B$30*(1+$E4878)^0*Inputs!$B$20+Inputs!$B$31*(1+$F4878)^0*Inputs!$B$21+Inputs!$B$22*(1+Inputs!$B$23)^0</f>
        <v>14482.96295020714</v>
      </c>
      <c r="R4878" s="36">
        <f>Inputs!$B$12*(1+$B4878)^1*$C4878+Inputs!$B$29*(1+$D4878)^1*Inputs!$B$19+Inputs!$B$30*(1+$E4878)^1*Inputs!$B$20+Inputs!$B$31*(1+$F4878)^1*Inputs!$B$21+Inputs!$B$22*(1+Inputs!$B$23)^1</f>
        <v>15650.11732765576</v>
      </c>
      <c r="S4878" s="36">
        <f>Inputs!$B$12*(1+$B4878)^2*$C4878+Inputs!$B$29*(1+$D4878)^2*Inputs!$B$19+Inputs!$B$30*(1+$E4878)^2*Inputs!$B$20+Inputs!$B$31*(1+$F4878)^2*Inputs!$B$21+Inputs!$B$22*(1+Inputs!$B$23)^2</f>
        <v>16958.377598452396</v>
      </c>
      <c r="T4878" s="36">
        <f>Inputs!$B$12*(1+$B4878)^3*$C4878+Inputs!$B$29*(1+$D4878)^3*Inputs!$B$19+Inputs!$B$30*(1+$E4878)^3*Inputs!$B$20+Inputs!$B$31*(1+$F4878)^3*Inputs!$B$21+Inputs!$B$22*(1+Inputs!$B$23)^3</f>
        <v>18426.949587949697</v>
      </c>
      <c r="U4878" s="36">
        <f>Inputs!$B$12*(1+$B4878)^4*$C4878+Inputs!$B$29*(1+$D4878)^4*Inputs!$B$19+Inputs!$B$30*(1+$E4878)^4*Inputs!$B$20+Inputs!$B$31*(1+$F4878)^4*Inputs!$B$21+Inputs!$B$22*(1+Inputs!$B$23)^4</f>
        <v>20077.738027526375</v>
      </c>
      <c r="V4878" s="35">
        <f>Inputs!$B$13/(Q4878*(1-$G4878))</f>
        <v>1.0986115113217612</v>
      </c>
      <c r="W4878" s="36">
        <f>Inputs!$B$13</f>
        <v>12660</v>
      </c>
      <c r="X4878" s="36">
        <f t="shared" si="753"/>
        <v>13215.667380780731</v>
      </c>
      <c r="Y4878" s="36">
        <f t="shared" si="754"/>
        <v>13817.007623265101</v>
      </c>
      <c r="Z4878" s="36">
        <f t="shared" si="755"/>
        <v>14466.532437864144</v>
      </c>
      <c r="AA4878" s="36">
        <f t="shared" si="756"/>
        <v>15166.511740065795</v>
      </c>
      <c r="AB4878" s="36">
        <f t="shared" si="757"/>
        <v>51795.85402801758</v>
      </c>
      <c r="AC4878" s="36">
        <f t="shared" si="758"/>
        <v>190647.35970618579</v>
      </c>
      <c r="AD4878" s="36">
        <f t="shared" si="759"/>
        <v>117147.91253604233</v>
      </c>
    </row>
    <row r="4879" spans="1:30" ht="14.25" customHeight="1" x14ac:dyDescent="0.25">
      <c r="A4879" s="16">
        <v>4863</v>
      </c>
      <c r="B4879" s="34">
        <v>0.26310844787965798</v>
      </c>
      <c r="C4879" s="34">
        <v>5.7134072695350799E-2</v>
      </c>
      <c r="D4879" s="34">
        <v>3.7222524109296697E-2</v>
      </c>
      <c r="E4879" s="34">
        <v>5.93031595140152E-2</v>
      </c>
      <c r="F4879" s="34">
        <v>1.5991715324927401E-2</v>
      </c>
      <c r="G4879" s="34">
        <v>0.183900846415681</v>
      </c>
      <c r="H4879" s="35">
        <v>1.0551192522417201</v>
      </c>
      <c r="I4879" s="34">
        <v>0.10019569454088099</v>
      </c>
      <c r="J4879" s="34">
        <v>2.2508112916788701E-2</v>
      </c>
      <c r="K4879" s="36">
        <f>Inputs!$B$12*(1+$B4879)^4</f>
        <v>152726.29261382995</v>
      </c>
      <c r="L4879" s="36">
        <f t="shared" si="750"/>
        <v>15434.694594461376</v>
      </c>
      <c r="M4879" s="36">
        <f t="shared" si="751"/>
        <v>178323.62960231386</v>
      </c>
      <c r="N4879" s="37">
        <f>M4879/Inputs!$B$6</f>
        <v>271.83480122303939</v>
      </c>
      <c r="O4879" s="38">
        <f>IF(N4879&gt;Inputs!$B$4,1,0)</f>
        <v>0</v>
      </c>
      <c r="P4879" s="34">
        <f t="shared" si="752"/>
        <v>7.7687581624092297E-2</v>
      </c>
      <c r="Q4879" s="36">
        <f>Inputs!$B$12*(1+$B4879)^0*$C4879+Inputs!$B$29*(1+$D4879)^0*Inputs!$B$19+Inputs!$B$30*(1+$E4879)^0*Inputs!$B$20+Inputs!$B$31*(1+$F4879)^0*Inputs!$B$21+Inputs!$B$22*(1+Inputs!$B$23)^0</f>
        <v>11450.088389147968</v>
      </c>
      <c r="R4879" s="36">
        <f>Inputs!$B$12*(1+$B4879)^1*$C4879+Inputs!$B$29*(1+$D4879)^1*Inputs!$B$19+Inputs!$B$30*(1+$E4879)^1*Inputs!$B$20+Inputs!$B$31*(1+$F4879)^1*Inputs!$B$21+Inputs!$B$22*(1+Inputs!$B$23)^1</f>
        <v>12626.864638729989</v>
      </c>
      <c r="S4879" s="36">
        <f>Inputs!$B$12*(1+$B4879)^2*$C4879+Inputs!$B$29*(1+$D4879)^2*Inputs!$B$19+Inputs!$B$30*(1+$E4879)^2*Inputs!$B$20+Inputs!$B$31*(1+$F4879)^2*Inputs!$B$21+Inputs!$B$22*(1+Inputs!$B$23)^2</f>
        <v>14053.433969409343</v>
      </c>
      <c r="T4879" s="36">
        <f>Inputs!$B$12*(1+$B4879)^3*$C4879+Inputs!$B$29*(1+$D4879)^3*Inputs!$B$19+Inputs!$B$30*(1+$E4879)^3*Inputs!$B$20+Inputs!$B$31*(1+$F4879)^3*Inputs!$B$21+Inputs!$B$22*(1+Inputs!$B$23)^3</f>
        <v>15792.884681256919</v>
      </c>
      <c r="U4879" s="36">
        <f>Inputs!$B$12*(1+$B4879)^4*$C4879+Inputs!$B$29*(1+$D4879)^4*Inputs!$B$19+Inputs!$B$30*(1+$E4879)^4*Inputs!$B$20+Inputs!$B$31*(1+$F4879)^4*Inputs!$B$21+Inputs!$B$22*(1+Inputs!$B$23)^4</f>
        <v>17924.768921852392</v>
      </c>
      <c r="V4879" s="35">
        <f>Inputs!$B$13/(Q4879*(1-$G4879))</f>
        <v>1.3548210603432029</v>
      </c>
      <c r="W4879" s="36">
        <f>Inputs!$B$13</f>
        <v>12660</v>
      </c>
      <c r="X4879" s="36">
        <f t="shared" si="753"/>
        <v>13189.034403792253</v>
      </c>
      <c r="Y4879" s="36">
        <f t="shared" si="754"/>
        <v>13819.797381353164</v>
      </c>
      <c r="Z4879" s="36">
        <f t="shared" si="755"/>
        <v>14564.64877138289</v>
      </c>
      <c r="AA4879" s="36">
        <f t="shared" si="756"/>
        <v>15434.694594461376</v>
      </c>
      <c r="AB4879" s="36">
        <f t="shared" si="757"/>
        <v>52296.659435585396</v>
      </c>
      <c r="AC4879" s="36">
        <f t="shared" si="758"/>
        <v>203148.3039283508</v>
      </c>
      <c r="AD4879" s="36">
        <f t="shared" si="759"/>
        <v>126026.97016672847</v>
      </c>
    </row>
    <row r="4880" spans="1:30" ht="14.25" customHeight="1" x14ac:dyDescent="0.25">
      <c r="A4880" s="16">
        <v>4864</v>
      </c>
      <c r="B4880" s="34">
        <v>0.29832394611500301</v>
      </c>
      <c r="C4880" s="34">
        <v>9.8692412816609107E-2</v>
      </c>
      <c r="D4880" s="34">
        <v>3.3416395487177702E-2</v>
      </c>
      <c r="E4880" s="34">
        <v>3.46682040555309E-2</v>
      </c>
      <c r="F4880" s="34">
        <v>9.7580051107680494E-3</v>
      </c>
      <c r="G4880" s="34">
        <v>0.18128843095978001</v>
      </c>
      <c r="H4880" s="35">
        <v>1.09272982721158</v>
      </c>
      <c r="I4880" s="34">
        <v>9.6262123853023407E-2</v>
      </c>
      <c r="J4880" s="34">
        <v>2.0605737485731801E-2</v>
      </c>
      <c r="K4880" s="36">
        <f>Inputs!$B$12*(1+$B4880)^4</f>
        <v>170483.9579298943</v>
      </c>
      <c r="L4880" s="36">
        <f t="shared" si="750"/>
        <v>22873.701833295825</v>
      </c>
      <c r="M4880" s="36">
        <f t="shared" si="751"/>
        <v>258765.37703344948</v>
      </c>
      <c r="N4880" s="37">
        <f>M4880/Inputs!$B$6</f>
        <v>394.45941620952664</v>
      </c>
      <c r="O4880" s="38">
        <f>IF(N4880&gt;Inputs!$B$4,1,0)</f>
        <v>0</v>
      </c>
      <c r="P4880" s="34">
        <f t="shared" si="752"/>
        <v>7.5656386367291606E-2</v>
      </c>
      <c r="Q4880" s="36">
        <f>Inputs!$B$12*(1+$B4880)^0*$C4880+Inputs!$B$29*(1+$D4880)^0*Inputs!$B$19+Inputs!$B$30*(1+$E4880)^0*Inputs!$B$20+Inputs!$B$31*(1+$F4880)^0*Inputs!$B$21+Inputs!$B$22*(1+Inputs!$B$23)^0</f>
        <v>13943.588796423468</v>
      </c>
      <c r="R4880" s="36">
        <f>Inputs!$B$12*(1+$B4880)^1*$C4880+Inputs!$B$29*(1+$D4880)^1*Inputs!$B$19+Inputs!$B$30*(1+$E4880)^1*Inputs!$B$20+Inputs!$B$31*(1+$F4880)^1*Inputs!$B$21+Inputs!$B$22*(1+Inputs!$B$23)^1</f>
        <v>15882.426886499234</v>
      </c>
      <c r="S4880" s="36">
        <f>Inputs!$B$12*(1+$B4880)^2*$C4880+Inputs!$B$29*(1+$D4880)^2*Inputs!$B$19+Inputs!$B$30*(1+$E4880)^2*Inputs!$B$20+Inputs!$B$31*(1+$F4880)^2*Inputs!$B$21+Inputs!$B$22*(1+Inputs!$B$23)^2</f>
        <v>18353.32619786125</v>
      </c>
      <c r="T4880" s="36">
        <f>Inputs!$B$12*(1+$B4880)^3*$C4880+Inputs!$B$29*(1+$D4880)^3*Inputs!$B$19+Inputs!$B$30*(1+$E4880)^3*Inputs!$B$20+Inputs!$B$31*(1+$F4880)^3*Inputs!$B$21+Inputs!$B$22*(1+Inputs!$B$23)^3</f>
        <v>21513.673463463514</v>
      </c>
      <c r="U4880" s="36">
        <f>Inputs!$B$12*(1+$B4880)^4*$C4880+Inputs!$B$29*(1+$D4880)^4*Inputs!$B$19+Inputs!$B$30*(1+$E4880)^4*Inputs!$B$20+Inputs!$B$31*(1+$F4880)^4*Inputs!$B$21+Inputs!$B$22*(1+Inputs!$B$23)^4</f>
        <v>25567.762914177263</v>
      </c>
      <c r="V4880" s="35">
        <f>Inputs!$B$13/(Q4880*(1-$G4880))</f>
        <v>1.1089914850404969</v>
      </c>
      <c r="W4880" s="36">
        <f>Inputs!$B$13</f>
        <v>12660</v>
      </c>
      <c r="X4880" s="36">
        <f t="shared" si="753"/>
        <v>14367.493619667737</v>
      </c>
      <c r="Y4880" s="36">
        <f t="shared" si="754"/>
        <v>16541.620825636579</v>
      </c>
      <c r="Z4880" s="36">
        <f t="shared" si="755"/>
        <v>19318.395703222763</v>
      </c>
      <c r="AA4880" s="36">
        <f t="shared" si="756"/>
        <v>22873.701833295825</v>
      </c>
      <c r="AB4880" s="36">
        <f t="shared" si="757"/>
        <v>63881.091941607345</v>
      </c>
      <c r="AC4880" s="36">
        <f t="shared" si="758"/>
        <v>308566.56588467903</v>
      </c>
      <c r="AD4880" s="36">
        <f t="shared" si="759"/>
        <v>194884.28509184212</v>
      </c>
    </row>
    <row r="4881" spans="1:30" ht="14.25" customHeight="1" x14ac:dyDescent="0.25">
      <c r="A4881" s="16">
        <v>4865</v>
      </c>
      <c r="B4881" s="34">
        <v>0.19639724260617</v>
      </c>
      <c r="C4881" s="34">
        <v>0.11621979009073601</v>
      </c>
      <c r="D4881" s="34">
        <v>4.24639127170117E-2</v>
      </c>
      <c r="E4881" s="34">
        <v>2.5736503343863099E-2</v>
      </c>
      <c r="F4881" s="34">
        <v>5.5243302664479696E-3</v>
      </c>
      <c r="G4881" s="34">
        <v>0.16721351439193799</v>
      </c>
      <c r="H4881" s="35">
        <v>1.0087450117196199</v>
      </c>
      <c r="I4881" s="34">
        <v>9.3036909461520004E-2</v>
      </c>
      <c r="J4881" s="34">
        <v>2.6593083922629698E-2</v>
      </c>
      <c r="K4881" s="36">
        <f>Inputs!$B$12*(1+$B4881)^4</f>
        <v>122928.57975577083</v>
      </c>
      <c r="L4881" s="36">
        <f t="shared" ref="L4881:L4944" si="760">AA4881</f>
        <v>19310.056778883587</v>
      </c>
      <c r="M4881" s="36">
        <f t="shared" ref="M4881:M4944" si="761">AB4881+AD4881</f>
        <v>250730.55503360438</v>
      </c>
      <c r="N4881" s="37">
        <f>M4881/Inputs!$B$6</f>
        <v>382.21121194147008</v>
      </c>
      <c r="O4881" s="38">
        <f>IF(N4881&gt;Inputs!$B$4,1,0)</f>
        <v>0</v>
      </c>
      <c r="P4881" s="34">
        <f t="shared" ref="P4881:P4944" si="762">I4881-J4881</f>
        <v>6.6443825538890305E-2</v>
      </c>
      <c r="Q4881" s="36">
        <f>Inputs!$B$12*(1+$B4881)^0*$C4881+Inputs!$B$29*(1+$D4881)^0*Inputs!$B$19+Inputs!$B$30*(1+$E4881)^0*Inputs!$B$20+Inputs!$B$31*(1+$F4881)^0*Inputs!$B$21+Inputs!$B$22*(1+Inputs!$B$23)^0</f>
        <v>14995.231432871082</v>
      </c>
      <c r="R4881" s="36">
        <f>Inputs!$B$12*(1+$B4881)^1*$C4881+Inputs!$B$29*(1+$D4881)^1*Inputs!$B$19+Inputs!$B$30*(1+$E4881)^1*Inputs!$B$20+Inputs!$B$31*(1+$F4881)^1*Inputs!$B$21+Inputs!$B$22*(1+Inputs!$B$23)^1</f>
        <v>16525.364182959176</v>
      </c>
      <c r="S4881" s="36">
        <f>Inputs!$B$12*(1+$B4881)^2*$C4881+Inputs!$B$29*(1+$D4881)^2*Inputs!$B$19+Inputs!$B$30*(1+$E4881)^2*Inputs!$B$20+Inputs!$B$31*(1+$F4881)^2*Inputs!$B$21+Inputs!$B$22*(1+Inputs!$B$23)^2</f>
        <v>18330.144699768181</v>
      </c>
      <c r="T4881" s="36">
        <f>Inputs!$B$12*(1+$B4881)^3*$C4881+Inputs!$B$29*(1+$D4881)^3*Inputs!$B$19+Inputs!$B$30*(1+$E4881)^3*Inputs!$B$20+Inputs!$B$31*(1+$F4881)^3*Inputs!$B$21+Inputs!$B$22*(1+Inputs!$B$23)^3</f>
        <v>20462.63178381796</v>
      </c>
      <c r="U4881" s="36">
        <f>Inputs!$B$12*(1+$B4881)^4*$C4881+Inputs!$B$29*(1+$D4881)^4*Inputs!$B$19+Inputs!$B$30*(1+$E4881)^4*Inputs!$B$20+Inputs!$B$31*(1+$F4881)^4*Inputs!$B$21+Inputs!$B$22*(1+Inputs!$B$23)^4</f>
        <v>22986.268840492878</v>
      </c>
      <c r="V4881" s="35">
        <f>Inputs!$B$13/(Q4881*(1-$G4881))</f>
        <v>1.0137873408034324</v>
      </c>
      <c r="W4881" s="36">
        <f>Inputs!$B$13</f>
        <v>12660</v>
      </c>
      <c r="X4881" s="36">
        <f t="shared" ref="X4881:X4944" si="763">R4881*(1-$G4881)*($V4881+($H4881-$V4881)*1/4)</f>
        <v>13934.494464435213</v>
      </c>
      <c r="Y4881" s="36">
        <f t="shared" ref="Y4881:Y4944" si="764">S4881*(1-$G4881)*($V4881+($H4881-$V4881)*2/4)</f>
        <v>15437.076056238589</v>
      </c>
      <c r="Z4881" s="36">
        <f t="shared" ref="Z4881:Z4944" si="765">T4881*(1-$G4881)*($V4881+($H4881-$V4881)*3/4)</f>
        <v>17211.50856884427</v>
      </c>
      <c r="AA4881" s="36">
        <f t="shared" ref="AA4881:AA4944" si="766">U4881*(1-$G4881)*$H4881</f>
        <v>19310.056778883587</v>
      </c>
      <c r="AB4881" s="36">
        <f t="shared" ref="AB4881:AB4944" si="767">W4881/(1+$I4881)^1+X4881/(1+$I4881)^2+Y4881/(1+$I4881)^3+Z4881/(1+$I4881)^4+AA4881/(1+$I4881)^5</f>
        <v>59501.834708077753</v>
      </c>
      <c r="AC4881" s="36">
        <f t="shared" ref="AC4881:AC4944" si="768">AA4881*(1+$J4881)/($I4881-$J4881)</f>
        <v>298350.83363392774</v>
      </c>
      <c r="AD4881" s="36">
        <f t="shared" ref="AD4881:AD4944" si="769">AC4881/(1+$I4881)^5</f>
        <v>191228.72032552664</v>
      </c>
    </row>
    <row r="4882" spans="1:30" ht="14.25" customHeight="1" x14ac:dyDescent="0.25">
      <c r="A4882" s="16">
        <v>4866</v>
      </c>
      <c r="B4882" s="34">
        <v>0.234515331113582</v>
      </c>
      <c r="C4882" s="34">
        <v>8.6563838532280002E-2</v>
      </c>
      <c r="D4882" s="34">
        <v>1.9885387146626E-2</v>
      </c>
      <c r="E4882" s="34">
        <v>3.7271999689999703E-2</v>
      </c>
      <c r="F4882" s="34">
        <v>2.3912519223741699E-2</v>
      </c>
      <c r="G4882" s="34">
        <v>0.195040843895815</v>
      </c>
      <c r="H4882" s="35">
        <v>1.0753151685559099</v>
      </c>
      <c r="I4882" s="34">
        <v>0.10203868413105099</v>
      </c>
      <c r="J4882" s="34">
        <v>2.4363673505442801E-2</v>
      </c>
      <c r="K4882" s="36">
        <f>Inputs!$B$12*(1+$B4882)^4</f>
        <v>139359.69947912463</v>
      </c>
      <c r="L4882" s="36">
        <f t="shared" si="760"/>
        <v>18099.643259437453</v>
      </c>
      <c r="M4882" s="36">
        <f t="shared" si="761"/>
        <v>202949.50219170804</v>
      </c>
      <c r="N4882" s="37">
        <f>M4882/Inputs!$B$6</f>
        <v>309.37424114589641</v>
      </c>
      <c r="O4882" s="38">
        <f>IF(N4882&gt;Inputs!$B$4,1,0)</f>
        <v>0</v>
      </c>
      <c r="P4882" s="34">
        <f t="shared" si="762"/>
        <v>7.7675010625608193E-2</v>
      </c>
      <c r="Q4882" s="36">
        <f>Inputs!$B$12*(1+$B4882)^0*$C4882+Inputs!$B$29*(1+$D4882)^0*Inputs!$B$19+Inputs!$B$30*(1+$E4882)^0*Inputs!$B$20+Inputs!$B$31*(1+$F4882)^0*Inputs!$B$21+Inputs!$B$22*(1+Inputs!$B$23)^0</f>
        <v>13215.874339363723</v>
      </c>
      <c r="R4882" s="36">
        <f>Inputs!$B$12*(1+$B4882)^1*$C4882+Inputs!$B$29*(1+$D4882)^1*Inputs!$B$19+Inputs!$B$30*(1+$E4882)^1*Inputs!$B$20+Inputs!$B$31*(1+$F4882)^1*Inputs!$B$21+Inputs!$B$22*(1+Inputs!$B$23)^1</f>
        <v>14631.984938679081</v>
      </c>
      <c r="S4882" s="36">
        <f>Inputs!$B$12*(1+$B4882)^2*$C4882+Inputs!$B$29*(1+$D4882)^2*Inputs!$B$19+Inputs!$B$30*(1+$E4882)^2*Inputs!$B$20+Inputs!$B$31*(1+$F4882)^2*Inputs!$B$21+Inputs!$B$22*(1+Inputs!$B$23)^2</f>
        <v>16339.045211626337</v>
      </c>
      <c r="T4882" s="36">
        <f>Inputs!$B$12*(1+$B4882)^3*$C4882+Inputs!$B$29*(1+$D4882)^3*Inputs!$B$19+Inputs!$B$30*(1+$E4882)^3*Inputs!$B$20+Inputs!$B$31*(1+$F4882)^3*Inputs!$B$21+Inputs!$B$22*(1+Inputs!$B$23)^3</f>
        <v>18404.199372611241</v>
      </c>
      <c r="U4882" s="36">
        <f>Inputs!$B$12*(1+$B4882)^4*$C4882+Inputs!$B$29*(1+$D4882)^4*Inputs!$B$19+Inputs!$B$30*(1+$E4882)^4*Inputs!$B$20+Inputs!$B$31*(1+$F4882)^4*Inputs!$B$21+Inputs!$B$22*(1+Inputs!$B$23)^4</f>
        <v>20910.306483471115</v>
      </c>
      <c r="V4882" s="35">
        <f>Inputs!$B$13/(Q4882*(1-$G4882))</f>
        <v>1.1900465795212478</v>
      </c>
      <c r="W4882" s="36">
        <f>Inputs!$B$13</f>
        <v>12660</v>
      </c>
      <c r="X4882" s="36">
        <f t="shared" si="763"/>
        <v>13678.716467018721</v>
      </c>
      <c r="Y4882" s="36">
        <f t="shared" si="764"/>
        <v>14897.317934188753</v>
      </c>
      <c r="Z4882" s="36">
        <f t="shared" si="765"/>
        <v>16355.320876761527</v>
      </c>
      <c r="AA4882" s="36">
        <f t="shared" si="766"/>
        <v>18099.643259437453</v>
      </c>
      <c r="AB4882" s="36">
        <f t="shared" si="767"/>
        <v>56104.67078283619</v>
      </c>
      <c r="AC4882" s="36">
        <f t="shared" si="768"/>
        <v>238694.74762920517</v>
      </c>
      <c r="AD4882" s="36">
        <f t="shared" si="769"/>
        <v>146844.83140887186</v>
      </c>
    </row>
    <row r="4883" spans="1:30" ht="14.25" customHeight="1" x14ac:dyDescent="0.25">
      <c r="A4883" s="16">
        <v>4867</v>
      </c>
      <c r="B4883" s="34">
        <v>0.20012855330638801</v>
      </c>
      <c r="C4883" s="34">
        <v>8.9448943458580302E-2</v>
      </c>
      <c r="D4883" s="34">
        <v>3.4288843463508398E-2</v>
      </c>
      <c r="E4883" s="34">
        <v>2.2739998585139701E-2</v>
      </c>
      <c r="F4883" s="34">
        <v>1.2632753490149E-2</v>
      </c>
      <c r="G4883" s="34">
        <v>0.19100202473699901</v>
      </c>
      <c r="H4883" s="35">
        <v>1.1153930241913399</v>
      </c>
      <c r="I4883" s="34">
        <v>0.102111914815036</v>
      </c>
      <c r="J4883" s="34">
        <v>1.95308746633477E-2</v>
      </c>
      <c r="K4883" s="36">
        <f>Inputs!$B$12*(1+$B4883)^4</f>
        <v>124469.32219489095</v>
      </c>
      <c r="L4883" s="36">
        <f t="shared" si="760"/>
        <v>17877.305132474874</v>
      </c>
      <c r="M4883" s="36">
        <f t="shared" si="761"/>
        <v>191569.93042664949</v>
      </c>
      <c r="N4883" s="37">
        <f>M4883/Inputs!$B$6</f>
        <v>292.0273329674535</v>
      </c>
      <c r="O4883" s="38">
        <f>IF(N4883&gt;Inputs!$B$4,1,0)</f>
        <v>0</v>
      </c>
      <c r="P4883" s="34">
        <f t="shared" si="762"/>
        <v>8.2581040151688295E-2</v>
      </c>
      <c r="Q4883" s="36">
        <f>Inputs!$B$12*(1+$B4883)^0*$C4883+Inputs!$B$29*(1+$D4883)^0*Inputs!$B$19+Inputs!$B$30*(1+$E4883)^0*Inputs!$B$20+Inputs!$B$31*(1+$F4883)^0*Inputs!$B$21+Inputs!$B$22*(1+Inputs!$B$23)^0</f>
        <v>13388.980634941741</v>
      </c>
      <c r="R4883" s="36">
        <f>Inputs!$B$12*(1+$B4883)^1*$C4883+Inputs!$B$29*(1+$D4883)^1*Inputs!$B$19+Inputs!$B$30*(1+$E4883)^1*Inputs!$B$20+Inputs!$B$31*(1+$F4883)^1*Inputs!$B$21+Inputs!$B$22*(1+Inputs!$B$23)^1</f>
        <v>14621.265438350489</v>
      </c>
      <c r="S4883" s="36">
        <f>Inputs!$B$12*(1+$B4883)^2*$C4883+Inputs!$B$29*(1+$D4883)^2*Inputs!$B$19+Inputs!$B$30*(1+$E4883)^2*Inputs!$B$20+Inputs!$B$31*(1+$F4883)^2*Inputs!$B$21+Inputs!$B$22*(1+Inputs!$B$23)^2</f>
        <v>16072.330567078832</v>
      </c>
      <c r="T4883" s="36">
        <f>Inputs!$B$12*(1+$B4883)^3*$C4883+Inputs!$B$29*(1+$D4883)^3*Inputs!$B$19+Inputs!$B$30*(1+$E4883)^3*Inputs!$B$20+Inputs!$B$31*(1+$F4883)^3*Inputs!$B$21+Inputs!$B$22*(1+Inputs!$B$23)^3</f>
        <v>17785.303865769543</v>
      </c>
      <c r="U4883" s="36">
        <f>Inputs!$B$12*(1+$B4883)^4*$C4883+Inputs!$B$29*(1+$D4883)^4*Inputs!$B$19+Inputs!$B$30*(1+$E4883)^4*Inputs!$B$20+Inputs!$B$31*(1+$F4883)^4*Inputs!$B$21+Inputs!$B$22*(1+Inputs!$B$23)^4</f>
        <v>19811.925860166877</v>
      </c>
      <c r="V4883" s="35">
        <f>Inputs!$B$13/(Q4883*(1-$G4883))</f>
        <v>1.1687961102170417</v>
      </c>
      <c r="W4883" s="36">
        <f>Inputs!$B$13</f>
        <v>12660</v>
      </c>
      <c r="X4883" s="36">
        <f t="shared" si="763"/>
        <v>13667.270848350641</v>
      </c>
      <c r="Y4883" s="36">
        <f t="shared" si="764"/>
        <v>14850.065064865003</v>
      </c>
      <c r="Z4883" s="36">
        <f t="shared" si="765"/>
        <v>16240.675930307951</v>
      </c>
      <c r="AA4883" s="36">
        <f t="shared" si="766"/>
        <v>17877.305132474874</v>
      </c>
      <c r="AB4883" s="36">
        <f t="shared" si="767"/>
        <v>55834.383069971227</v>
      </c>
      <c r="AC4883" s="36">
        <f t="shared" si="768"/>
        <v>220710.03834362628</v>
      </c>
      <c r="AD4883" s="36">
        <f t="shared" si="769"/>
        <v>135735.54735667826</v>
      </c>
    </row>
    <row r="4884" spans="1:30" ht="14.25" customHeight="1" x14ac:dyDescent="0.25">
      <c r="A4884" s="16">
        <v>4868</v>
      </c>
      <c r="B4884" s="34">
        <v>0.30053078718273002</v>
      </c>
      <c r="C4884" s="34">
        <v>5.7601899421495302E-2</v>
      </c>
      <c r="D4884" s="34">
        <v>2.65089971381554E-2</v>
      </c>
      <c r="E4884" s="34">
        <v>7.2305844927296498E-2</v>
      </c>
      <c r="F4884" s="34">
        <v>1.2289011296202201E-2</v>
      </c>
      <c r="G4884" s="34">
        <v>0.19635181136410701</v>
      </c>
      <c r="H4884" s="35">
        <v>0.95415292668407703</v>
      </c>
      <c r="I4884" s="34">
        <v>9.6658092274895496E-2</v>
      </c>
      <c r="J4884" s="34">
        <v>2.5787367605902198E-2</v>
      </c>
      <c r="K4884" s="36">
        <f>Inputs!$B$12*(1+$B4884)^4</f>
        <v>171646.04491996588</v>
      </c>
      <c r="L4884" s="36">
        <f t="shared" si="760"/>
        <v>14583.886483654276</v>
      </c>
      <c r="M4884" s="36">
        <f t="shared" si="761"/>
        <v>184506.94041383543</v>
      </c>
      <c r="N4884" s="37">
        <f>M4884/Inputs!$B$6</f>
        <v>281.26057989913937</v>
      </c>
      <c r="O4884" s="38">
        <f>IF(N4884&gt;Inputs!$B$4,1,0)</f>
        <v>0</v>
      </c>
      <c r="P4884" s="34">
        <f t="shared" si="762"/>
        <v>7.0870724668993301E-2</v>
      </c>
      <c r="Q4884" s="36">
        <f>Inputs!$B$12*(1+$B4884)^0*$C4884+Inputs!$B$29*(1+$D4884)^0*Inputs!$B$19+Inputs!$B$30*(1+$E4884)^0*Inputs!$B$20+Inputs!$B$31*(1+$F4884)^0*Inputs!$B$21+Inputs!$B$22*(1+Inputs!$B$23)^0</f>
        <v>11478.157992716639</v>
      </c>
      <c r="R4884" s="36">
        <f>Inputs!$B$12*(1+$B4884)^1*$C4884+Inputs!$B$29*(1+$D4884)^1*Inputs!$B$19+Inputs!$B$30*(1+$E4884)^1*Inputs!$B$20+Inputs!$B$31*(1+$F4884)^1*Inputs!$B$21+Inputs!$B$22*(1+Inputs!$B$23)^1</f>
        <v>12772.244307957968</v>
      </c>
      <c r="S4884" s="36">
        <f>Inputs!$B$12*(1+$B4884)^2*$C4884+Inputs!$B$29*(1+$D4884)^2*Inputs!$B$19+Inputs!$B$30*(1+$E4884)^2*Inputs!$B$20+Inputs!$B$31*(1+$F4884)^2*Inputs!$B$21+Inputs!$B$22*(1+Inputs!$B$23)^2</f>
        <v>14392.536477285914</v>
      </c>
      <c r="T4884" s="36">
        <f>Inputs!$B$12*(1+$B4884)^3*$C4884+Inputs!$B$29*(1+$D4884)^3*Inputs!$B$19+Inputs!$B$30*(1+$E4884)^3*Inputs!$B$20+Inputs!$B$31*(1+$F4884)^3*Inputs!$B$21+Inputs!$B$22*(1+Inputs!$B$23)^3</f>
        <v>16433.802446165362</v>
      </c>
      <c r="U4884" s="36">
        <f>Inputs!$B$12*(1+$B4884)^4*$C4884+Inputs!$B$29*(1+$D4884)^4*Inputs!$B$19+Inputs!$B$30*(1+$E4884)^4*Inputs!$B$20+Inputs!$B$31*(1+$F4884)^4*Inputs!$B$21+Inputs!$B$22*(1+Inputs!$B$23)^4</f>
        <v>19019.071815664764</v>
      </c>
      <c r="V4884" s="35">
        <f>Inputs!$B$13/(Q4884*(1-$G4884))</f>
        <v>1.3724468575329003</v>
      </c>
      <c r="W4884" s="36">
        <f>Inputs!$B$13</f>
        <v>12660</v>
      </c>
      <c r="X4884" s="36">
        <f t="shared" si="763"/>
        <v>13013.948061332991</v>
      </c>
      <c r="Y4884" s="36">
        <f t="shared" si="764"/>
        <v>13455.349929461794</v>
      </c>
      <c r="Z4884" s="36">
        <f t="shared" si="765"/>
        <v>13982.594996897482</v>
      </c>
      <c r="AA4884" s="36">
        <f t="shared" si="766"/>
        <v>14583.886483654276</v>
      </c>
      <c r="AB4884" s="36">
        <f t="shared" si="767"/>
        <v>51428.559021669273</v>
      </c>
      <c r="AC4884" s="36">
        <f t="shared" si="768"/>
        <v>211088.09872345164</v>
      </c>
      <c r="AD4884" s="36">
        <f t="shared" si="769"/>
        <v>133078.38139216616</v>
      </c>
    </row>
    <row r="4885" spans="1:30" ht="14.25" customHeight="1" x14ac:dyDescent="0.25">
      <c r="A4885" s="16">
        <v>4869</v>
      </c>
      <c r="B4885" s="34">
        <v>0.53371295421512899</v>
      </c>
      <c r="C4885" s="34">
        <v>4.9575392233954199E-2</v>
      </c>
      <c r="D4885" s="34">
        <v>3.8524985738388702E-2</v>
      </c>
      <c r="E4885" s="34">
        <v>3.5719964868373699E-2</v>
      </c>
      <c r="F4885" s="34">
        <v>-4.5659769776777203E-3</v>
      </c>
      <c r="G4885" s="34">
        <v>0.19292080124744801</v>
      </c>
      <c r="H4885" s="35">
        <v>1.06219944374158</v>
      </c>
      <c r="I4885" s="34">
        <v>8.8450122694056305E-2</v>
      </c>
      <c r="J4885" s="34">
        <v>2.3233902553250599E-2</v>
      </c>
      <c r="K4885" s="36">
        <f>Inputs!$B$12*(1+$B4885)^4</f>
        <v>331991.98076528736</v>
      </c>
      <c r="L4885" s="36">
        <f t="shared" si="760"/>
        <v>21455.10844355814</v>
      </c>
      <c r="M4885" s="36">
        <f t="shared" si="761"/>
        <v>282187.06475268269</v>
      </c>
      <c r="N4885" s="37">
        <f>M4885/Inputs!$B$6</f>
        <v>430.16320846445535</v>
      </c>
      <c r="O4885" s="38">
        <f>IF(N4885&gt;Inputs!$B$4,1,0)</f>
        <v>1</v>
      </c>
      <c r="P4885" s="34">
        <f t="shared" si="762"/>
        <v>6.5216220140805706E-2</v>
      </c>
      <c r="Q4885" s="36">
        <f>Inputs!$B$12*(1+$B4885)^0*$C4885+Inputs!$B$29*(1+$D4885)^0*Inputs!$B$19+Inputs!$B$30*(1+$E4885)^0*Inputs!$B$20+Inputs!$B$31*(1+$F4885)^0*Inputs!$B$21+Inputs!$B$22*(1+Inputs!$B$23)^0</f>
        <v>10996.567561464173</v>
      </c>
      <c r="R4885" s="36">
        <f>Inputs!$B$12*(1+$B4885)^1*$C4885+Inputs!$B$29*(1+$D4885)^1*Inputs!$B$19+Inputs!$B$30*(1+$E4885)^1*Inputs!$B$20+Inputs!$B$31*(1+$F4885)^1*Inputs!$B$21+Inputs!$B$22*(1+Inputs!$B$23)^1</f>
        <v>12711.25832106646</v>
      </c>
      <c r="S4885" s="36">
        <f>Inputs!$B$12*(1+$B4885)^2*$C4885+Inputs!$B$29*(1+$D4885)^2*Inputs!$B$19+Inputs!$B$30*(1+$E4885)^2*Inputs!$B$20+Inputs!$B$31*(1+$F4885)^2*Inputs!$B$21+Inputs!$B$22*(1+Inputs!$B$23)^2</f>
        <v>15279.363718811455</v>
      </c>
      <c r="T4885" s="36">
        <f>Inputs!$B$12*(1+$B4885)^3*$C4885+Inputs!$B$29*(1+$D4885)^3*Inputs!$B$19+Inputs!$B$30*(1+$E4885)^3*Inputs!$B$20+Inputs!$B$31*(1+$F4885)^3*Inputs!$B$21+Inputs!$B$22*(1+Inputs!$B$23)^3</f>
        <v>19153.334752467963</v>
      </c>
      <c r="U4885" s="36">
        <f>Inputs!$B$12*(1+$B4885)^4*$C4885+Inputs!$B$29*(1+$D4885)^4*Inputs!$B$19+Inputs!$B$30*(1+$E4885)^4*Inputs!$B$20+Inputs!$B$31*(1+$F4885)^4*Inputs!$B$21+Inputs!$B$22*(1+Inputs!$B$23)^4</f>
        <v>25026.982513568219</v>
      </c>
      <c r="V4885" s="35">
        <f>Inputs!$B$13/(Q4885*(1-$G4885))</f>
        <v>1.4264626498933053</v>
      </c>
      <c r="W4885" s="36">
        <f>Inputs!$B$13</f>
        <v>12660</v>
      </c>
      <c r="X4885" s="36">
        <f t="shared" si="763"/>
        <v>13699.825825680327</v>
      </c>
      <c r="Y4885" s="36">
        <f t="shared" si="764"/>
        <v>15344.663200448562</v>
      </c>
      <c r="Z4885" s="36">
        <f t="shared" si="765"/>
        <v>17827.471779458156</v>
      </c>
      <c r="AA4885" s="36">
        <f t="shared" si="766"/>
        <v>21455.10844355814</v>
      </c>
      <c r="AB4885" s="36">
        <f t="shared" si="767"/>
        <v>61839.960337413533</v>
      </c>
      <c r="AC4885" s="36">
        <f t="shared" si="768"/>
        <v>336627.82502583065</v>
      </c>
      <c r="AD4885" s="36">
        <f t="shared" si="769"/>
        <v>220347.10441526916</v>
      </c>
    </row>
    <row r="4886" spans="1:30" ht="14.25" customHeight="1" x14ac:dyDescent="0.25">
      <c r="A4886" s="16">
        <v>4870</v>
      </c>
      <c r="B4886" s="34">
        <v>0.26716482719379803</v>
      </c>
      <c r="C4886" s="34">
        <v>9.7659205454426204E-2</v>
      </c>
      <c r="D4886" s="34">
        <v>6.6366359764777304E-3</v>
      </c>
      <c r="E4886" s="34">
        <v>6.6310104342671206E-2</v>
      </c>
      <c r="F4886" s="34">
        <v>1.4150507937156899E-3</v>
      </c>
      <c r="G4886" s="34">
        <v>0.207664720974822</v>
      </c>
      <c r="H4886" s="35">
        <v>1.12888066651936</v>
      </c>
      <c r="I4886" s="34">
        <v>9.19455233880596E-2</v>
      </c>
      <c r="J4886" s="34">
        <v>2.49046239425121E-2</v>
      </c>
      <c r="K4886" s="36">
        <f>Inputs!$B$12*(1+$B4886)^4</f>
        <v>154697.64024619924</v>
      </c>
      <c r="L4886" s="36">
        <f t="shared" si="760"/>
        <v>21189.663860242421</v>
      </c>
      <c r="M4886" s="36">
        <f t="shared" si="761"/>
        <v>270907.79678940069</v>
      </c>
      <c r="N4886" s="37">
        <f>M4886/Inputs!$B$6</f>
        <v>412.96920242286689</v>
      </c>
      <c r="O4886" s="38">
        <f>IF(N4886&gt;Inputs!$B$4,1,0)</f>
        <v>1</v>
      </c>
      <c r="P4886" s="34">
        <f t="shared" si="762"/>
        <v>6.7040899445547503E-2</v>
      </c>
      <c r="Q4886" s="36">
        <f>Inputs!$B$12*(1+$B4886)^0*$C4886+Inputs!$B$29*(1+$D4886)^0*Inputs!$B$19+Inputs!$B$30*(1+$E4886)^0*Inputs!$B$20+Inputs!$B$31*(1+$F4886)^0*Inputs!$B$21+Inputs!$B$22*(1+Inputs!$B$23)^0</f>
        <v>13881.596354692494</v>
      </c>
      <c r="R4886" s="36">
        <f>Inputs!$B$12*(1+$B4886)^1*$C4886+Inputs!$B$29*(1+$D4886)^1*Inputs!$B$19+Inputs!$B$30*(1+$E4886)^1*Inputs!$B$20+Inputs!$B$31*(1+$F4886)^1*Inputs!$B$21+Inputs!$B$22*(1+Inputs!$B$23)^1</f>
        <v>15572.80061282351</v>
      </c>
      <c r="S4886" s="36">
        <f>Inputs!$B$12*(1+$B4886)^2*$C4886+Inputs!$B$29*(1+$D4886)^2*Inputs!$B$19+Inputs!$B$30*(1+$E4886)^2*Inputs!$B$20+Inputs!$B$31*(1+$F4886)^2*Inputs!$B$21+Inputs!$B$22*(1+Inputs!$B$23)^2</f>
        <v>17691.364642774388</v>
      </c>
      <c r="T4886" s="36">
        <f>Inputs!$B$12*(1+$B4886)^3*$C4886+Inputs!$B$29*(1+$D4886)^3*Inputs!$B$19+Inputs!$B$30*(1+$E4886)^3*Inputs!$B$20+Inputs!$B$31*(1+$F4886)^3*Inputs!$B$21+Inputs!$B$22*(1+Inputs!$B$23)^3</f>
        <v>20349.697603852765</v>
      </c>
      <c r="U4886" s="36">
        <f>Inputs!$B$12*(1+$B4886)^4*$C4886+Inputs!$B$29*(1+$D4886)^4*Inputs!$B$19+Inputs!$B$30*(1+$E4886)^4*Inputs!$B$20+Inputs!$B$31*(1+$F4886)^4*Inputs!$B$21+Inputs!$B$22*(1+Inputs!$B$23)^4</f>
        <v>23690.107891721022</v>
      </c>
      <c r="V4886" s="35">
        <f>Inputs!$B$13/(Q4886*(1-$G4886))</f>
        <v>1.1510264410882198</v>
      </c>
      <c r="W4886" s="36">
        <f>Inputs!$B$13</f>
        <v>12660</v>
      </c>
      <c r="X4886" s="36">
        <f t="shared" si="763"/>
        <v>14134.062839338658</v>
      </c>
      <c r="Y4886" s="36">
        <f t="shared" si="764"/>
        <v>15979.290209048824</v>
      </c>
      <c r="Z4886" s="36">
        <f t="shared" si="765"/>
        <v>18291.095688985821</v>
      </c>
      <c r="AA4886" s="36">
        <f t="shared" si="766"/>
        <v>21189.663860242421</v>
      </c>
      <c r="AB4886" s="36">
        <f t="shared" si="767"/>
        <v>62236.44633144993</v>
      </c>
      <c r="AC4886" s="36">
        <f t="shared" si="768"/>
        <v>323942.31953569577</v>
      </c>
      <c r="AD4886" s="36">
        <f t="shared" si="769"/>
        <v>208671.35045795076</v>
      </c>
    </row>
    <row r="4887" spans="1:30" ht="14.25" customHeight="1" x14ac:dyDescent="0.25">
      <c r="A4887" s="16">
        <v>4871</v>
      </c>
      <c r="B4887" s="34">
        <v>0.48741273859330703</v>
      </c>
      <c r="C4887" s="34">
        <v>7.8746546271657003E-2</v>
      </c>
      <c r="D4887" s="34">
        <v>2.77467434800635E-2</v>
      </c>
      <c r="E4887" s="34">
        <v>5.0194636965966502E-2</v>
      </c>
      <c r="F4887" s="34">
        <v>7.5141329688667999E-3</v>
      </c>
      <c r="G4887" s="34">
        <v>0.207850156323173</v>
      </c>
      <c r="H4887" s="35">
        <v>0.97542476403490197</v>
      </c>
      <c r="I4887" s="34">
        <v>8.8744444535108602E-2</v>
      </c>
      <c r="J4887" s="34">
        <v>2.2230240263795002E-2</v>
      </c>
      <c r="K4887" s="36">
        <f>Inputs!$B$12*(1+$B4887)^4</f>
        <v>293681.93752463191</v>
      </c>
      <c r="L4887" s="36">
        <f t="shared" si="760"/>
        <v>24665.487549090067</v>
      </c>
      <c r="M4887" s="36">
        <f t="shared" si="761"/>
        <v>314717.59736921871</v>
      </c>
      <c r="N4887" s="37">
        <f>M4887/Inputs!$B$6</f>
        <v>479.75243501405294</v>
      </c>
      <c r="O4887" s="38">
        <f>IF(N4887&gt;Inputs!$B$4,1,0)</f>
        <v>1</v>
      </c>
      <c r="P4887" s="34">
        <f t="shared" si="762"/>
        <v>6.6514204271313604E-2</v>
      </c>
      <c r="Q4887" s="36">
        <f>Inputs!$B$12*(1+$B4887)^0*$C4887+Inputs!$B$29*(1+$D4887)^0*Inputs!$B$19+Inputs!$B$30*(1+$E4887)^0*Inputs!$B$20+Inputs!$B$31*(1+$F4887)^0*Inputs!$B$21+Inputs!$B$22*(1+Inputs!$B$23)^0</f>
        <v>12746.836803726343</v>
      </c>
      <c r="R4887" s="36">
        <f>Inputs!$B$12*(1+$B4887)^1*$C4887+Inputs!$B$29*(1+$D4887)^1*Inputs!$B$19+Inputs!$B$30*(1+$E4887)^1*Inputs!$B$20+Inputs!$B$31*(1+$F4887)^1*Inputs!$B$21+Inputs!$B$22*(1+Inputs!$B$23)^1</f>
        <v>15232.207105247486</v>
      </c>
      <c r="S4887" s="36">
        <f>Inputs!$B$12*(1+$B4887)^2*$C4887+Inputs!$B$29*(1+$D4887)^2*Inputs!$B$19+Inputs!$B$30*(1+$E4887)^2*Inputs!$B$20+Inputs!$B$31*(1+$F4887)^2*Inputs!$B$21+Inputs!$B$22*(1+Inputs!$B$23)^2</f>
        <v>18847.101227333074</v>
      </c>
      <c r="T4887" s="36">
        <f>Inputs!$B$12*(1+$B4887)^3*$C4887+Inputs!$B$29*(1+$D4887)^3*Inputs!$B$19+Inputs!$B$30*(1+$E4887)^3*Inputs!$B$20+Inputs!$B$31*(1+$F4887)^3*Inputs!$B$21+Inputs!$B$22*(1+Inputs!$B$23)^3</f>
        <v>24138.95533172584</v>
      </c>
      <c r="U4887" s="36">
        <f>Inputs!$B$12*(1+$B4887)^4*$C4887+Inputs!$B$29*(1+$D4887)^4*Inputs!$B$19+Inputs!$B$30*(1+$E4887)^4*Inputs!$B$20+Inputs!$B$31*(1+$F4887)^4*Inputs!$B$21+Inputs!$B$22*(1+Inputs!$B$23)^4</f>
        <v>31921.889231006775</v>
      </c>
      <c r="V4887" s="35">
        <f>Inputs!$B$13/(Q4887*(1-$G4887))</f>
        <v>1.2537875101593396</v>
      </c>
      <c r="W4887" s="36">
        <f>Inputs!$B$13</f>
        <v>12660</v>
      </c>
      <c r="X4887" s="36">
        <f t="shared" si="763"/>
        <v>14288.744436482077</v>
      </c>
      <c r="Y4887" s="36">
        <f t="shared" si="764"/>
        <v>16640.766778333564</v>
      </c>
      <c r="Z4887" s="36">
        <f t="shared" si="765"/>
        <v>19982.440269333052</v>
      </c>
      <c r="AA4887" s="36">
        <f t="shared" si="766"/>
        <v>24665.487549090067</v>
      </c>
      <c r="AB4887" s="36">
        <f t="shared" si="767"/>
        <v>66921.610257662658</v>
      </c>
      <c r="AC4887" s="36">
        <f t="shared" si="768"/>
        <v>379074.02696545905</v>
      </c>
      <c r="AD4887" s="36">
        <f t="shared" si="769"/>
        <v>247795.98711155608</v>
      </c>
    </row>
    <row r="4888" spans="1:30" ht="14.25" customHeight="1" x14ac:dyDescent="0.25">
      <c r="A4888" s="16">
        <v>4872</v>
      </c>
      <c r="B4888" s="34">
        <v>0.20166444910841599</v>
      </c>
      <c r="C4888" s="34">
        <v>9.2115784453600399E-2</v>
      </c>
      <c r="D4888" s="34">
        <v>3.4961298422227498E-2</v>
      </c>
      <c r="E4888" s="34">
        <v>4.5144578108810403E-2</v>
      </c>
      <c r="F4888" s="34">
        <v>1.87462771302476E-2</v>
      </c>
      <c r="G4888" s="34">
        <v>0.177174249179156</v>
      </c>
      <c r="H4888" s="35">
        <v>1.0100733635964501</v>
      </c>
      <c r="I4888" s="34">
        <v>9.1705184896353195E-2</v>
      </c>
      <c r="J4888" s="34">
        <v>2.0677124928909101E-2</v>
      </c>
      <c r="K4888" s="36">
        <f>Inputs!$B$12*(1+$B4888)^4</f>
        <v>125107.71783332971</v>
      </c>
      <c r="L4888" s="36">
        <f t="shared" si="760"/>
        <v>17101.69867276727</v>
      </c>
      <c r="M4888" s="36">
        <f t="shared" si="761"/>
        <v>214746.33748062191</v>
      </c>
      <c r="N4888" s="37">
        <f>M4888/Inputs!$B$6</f>
        <v>327.35722176924071</v>
      </c>
      <c r="O4888" s="38">
        <f>IF(N4888&gt;Inputs!$B$4,1,0)</f>
        <v>0</v>
      </c>
      <c r="P4888" s="34">
        <f t="shared" si="762"/>
        <v>7.1028059967444102E-2</v>
      </c>
      <c r="Q4888" s="36">
        <f>Inputs!$B$12*(1+$B4888)^0*$C4888+Inputs!$B$29*(1+$D4888)^0*Inputs!$B$19+Inputs!$B$30*(1+$E4888)^0*Inputs!$B$20+Inputs!$B$31*(1+$F4888)^0*Inputs!$B$21+Inputs!$B$22*(1+Inputs!$B$23)^0</f>
        <v>13548.991094642945</v>
      </c>
      <c r="R4888" s="36">
        <f>Inputs!$B$12*(1+$B4888)^1*$C4888+Inputs!$B$29*(1+$D4888)^1*Inputs!$B$19+Inputs!$B$30*(1+$E4888)^1*Inputs!$B$20+Inputs!$B$31*(1+$F4888)^1*Inputs!$B$21+Inputs!$B$22*(1+Inputs!$B$23)^1</f>
        <v>14907.837974671387</v>
      </c>
      <c r="S4888" s="36">
        <f>Inputs!$B$12*(1+$B4888)^2*$C4888+Inputs!$B$29*(1+$D4888)^2*Inputs!$B$19+Inputs!$B$30*(1+$E4888)^2*Inputs!$B$20+Inputs!$B$31*(1+$F4888)^2*Inputs!$B$21+Inputs!$B$22*(1+Inputs!$B$23)^2</f>
        <v>16500.121930674661</v>
      </c>
      <c r="T4888" s="36">
        <f>Inputs!$B$12*(1+$B4888)^3*$C4888+Inputs!$B$29*(1+$D4888)^3*Inputs!$B$19+Inputs!$B$30*(1+$E4888)^3*Inputs!$B$20+Inputs!$B$31*(1+$F4888)^3*Inputs!$B$21+Inputs!$B$22*(1+Inputs!$B$23)^3</f>
        <v>18371.511232841694</v>
      </c>
      <c r="U4888" s="36">
        <f>Inputs!$B$12*(1+$B4888)^4*$C4888+Inputs!$B$29*(1+$D4888)^4*Inputs!$B$19+Inputs!$B$30*(1+$E4888)^4*Inputs!$B$20+Inputs!$B$31*(1+$F4888)^4*Inputs!$B$21+Inputs!$B$22*(1+Inputs!$B$23)^4</f>
        <v>20576.82938976986</v>
      </c>
      <c r="V4888" s="35">
        <f>Inputs!$B$13/(Q4888*(1-$G4888))</f>
        <v>1.1355829770578099</v>
      </c>
      <c r="W4888" s="36">
        <f>Inputs!$B$13</f>
        <v>12660</v>
      </c>
      <c r="X4888" s="36">
        <f t="shared" si="763"/>
        <v>13544.796164574289</v>
      </c>
      <c r="Y4888" s="36">
        <f t="shared" si="764"/>
        <v>14565.493272776028</v>
      </c>
      <c r="Z4888" s="36">
        <f t="shared" si="765"/>
        <v>15743.145219809403</v>
      </c>
      <c r="AA4888" s="36">
        <f t="shared" si="766"/>
        <v>17101.69867276727</v>
      </c>
      <c r="AB4888" s="36">
        <f t="shared" si="767"/>
        <v>56267.668763981514</v>
      </c>
      <c r="AC4888" s="36">
        <f t="shared" si="768"/>
        <v>245752.34971532837</v>
      </c>
      <c r="AD4888" s="36">
        <f t="shared" si="769"/>
        <v>158478.66871664039</v>
      </c>
    </row>
    <row r="4889" spans="1:30" ht="14.25" customHeight="1" x14ac:dyDescent="0.25">
      <c r="A4889" s="16">
        <v>4873</v>
      </c>
      <c r="B4889" s="34">
        <v>0.15192742082285601</v>
      </c>
      <c r="C4889" s="34">
        <v>0.107620167366153</v>
      </c>
      <c r="D4889" s="34">
        <v>2.8794978826105901E-2</v>
      </c>
      <c r="E4889" s="34">
        <v>4.1677573040618601E-2</v>
      </c>
      <c r="F4889" s="34">
        <v>2.4765384376185001E-2</v>
      </c>
      <c r="G4889" s="34">
        <v>0.170923406553635</v>
      </c>
      <c r="H4889" s="35">
        <v>1.07025633647611</v>
      </c>
      <c r="I4889" s="34">
        <v>9.6422738873042299E-2</v>
      </c>
      <c r="J4889" s="34">
        <v>2.4495413848453201E-2</v>
      </c>
      <c r="K4889" s="36">
        <f>Inputs!$B$12*(1+$B4889)^4</f>
        <v>105645.67353979895</v>
      </c>
      <c r="L4889" s="36">
        <f t="shared" si="760"/>
        <v>18109.401986917252</v>
      </c>
      <c r="M4889" s="36">
        <f t="shared" si="761"/>
        <v>220051.26124369746</v>
      </c>
      <c r="N4889" s="37">
        <f>M4889/Inputs!$B$6</f>
        <v>335.44399579831929</v>
      </c>
      <c r="O4889" s="38">
        <f>IF(N4889&gt;Inputs!$B$4,1,0)</f>
        <v>0</v>
      </c>
      <c r="P4889" s="34">
        <f t="shared" si="762"/>
        <v>7.1927325024589095E-2</v>
      </c>
      <c r="Q4889" s="36">
        <f>Inputs!$B$12*(1+$B4889)^0*$C4889+Inputs!$B$29*(1+$D4889)^0*Inputs!$B$19+Inputs!$B$30*(1+$E4889)^0*Inputs!$B$20+Inputs!$B$31*(1+$F4889)^0*Inputs!$B$21+Inputs!$B$22*(1+Inputs!$B$23)^0</f>
        <v>14479.254069396102</v>
      </c>
      <c r="R4889" s="36">
        <f>Inputs!$B$12*(1+$B4889)^1*$C4889+Inputs!$B$29*(1+$D4889)^1*Inputs!$B$19+Inputs!$B$30*(1+$E4889)^1*Inputs!$B$20+Inputs!$B$31*(1+$F4889)^1*Inputs!$B$21+Inputs!$B$22*(1+Inputs!$B$23)^1</f>
        <v>15702.658444398836</v>
      </c>
      <c r="S4889" s="36">
        <f>Inputs!$B$12*(1+$B4889)^2*$C4889+Inputs!$B$29*(1+$D4889)^2*Inputs!$B$19+Inputs!$B$30*(1+$E4889)^2*Inputs!$B$20+Inputs!$B$31*(1+$F4889)^2*Inputs!$B$21+Inputs!$B$22*(1+Inputs!$B$23)^2</f>
        <v>17082.901318564567</v>
      </c>
      <c r="T4889" s="36">
        <f>Inputs!$B$12*(1+$B4889)^3*$C4889+Inputs!$B$29*(1+$D4889)^3*Inputs!$B$19+Inputs!$B$30*(1+$E4889)^3*Inputs!$B$20+Inputs!$B$31*(1+$F4889)^3*Inputs!$B$21+Inputs!$B$22*(1+Inputs!$B$23)^3</f>
        <v>18642.893647079225</v>
      </c>
      <c r="U4889" s="36">
        <f>Inputs!$B$12*(1+$B4889)^4*$C4889+Inputs!$B$29*(1+$D4889)^4*Inputs!$B$19+Inputs!$B$30*(1+$E4889)^4*Inputs!$B$20+Inputs!$B$31*(1+$F4889)^4*Inputs!$B$21+Inputs!$B$22*(1+Inputs!$B$23)^4</f>
        <v>20408.996308447626</v>
      </c>
      <c r="V4889" s="35">
        <f>Inputs!$B$13/(Q4889*(1-$G4889))</f>
        <v>1.0546123737506536</v>
      </c>
      <c r="W4889" s="36">
        <f>Inputs!$B$13</f>
        <v>12660</v>
      </c>
      <c r="X4889" s="36">
        <f t="shared" si="763"/>
        <v>13780.605080229963</v>
      </c>
      <c r="Y4889" s="36">
        <f t="shared" si="764"/>
        <v>15047.293502600023</v>
      </c>
      <c r="Z4889" s="36">
        <f t="shared" si="765"/>
        <v>16481.846081027405</v>
      </c>
      <c r="AA4889" s="36">
        <f t="shared" si="766"/>
        <v>18109.401986917252</v>
      </c>
      <c r="AB4889" s="36">
        <f t="shared" si="767"/>
        <v>57260.389317631518</v>
      </c>
      <c r="AC4889" s="36">
        <f t="shared" si="768"/>
        <v>257940.90461159591</v>
      </c>
      <c r="AD4889" s="36">
        <f t="shared" si="769"/>
        <v>162790.87192606594</v>
      </c>
    </row>
    <row r="4890" spans="1:30" ht="14.25" customHeight="1" x14ac:dyDescent="0.25">
      <c r="A4890" s="16">
        <v>4874</v>
      </c>
      <c r="B4890" s="34">
        <v>0.167752731504373</v>
      </c>
      <c r="C4890" s="34">
        <v>7.9686027818244604E-2</v>
      </c>
      <c r="D4890" s="34">
        <v>2.0696590837255099E-2</v>
      </c>
      <c r="E4890" s="34">
        <v>5.0413927246920502E-2</v>
      </c>
      <c r="F4890" s="34">
        <v>3.6727449808626203E-2</v>
      </c>
      <c r="G4890" s="34">
        <v>0.21285094769936899</v>
      </c>
      <c r="H4890" s="35">
        <v>1.06337377651555</v>
      </c>
      <c r="I4890" s="34">
        <v>0.10260507241689</v>
      </c>
      <c r="J4890" s="34">
        <v>2.1725301036609398E-2</v>
      </c>
      <c r="K4890" s="36">
        <f>Inputs!$B$12*(1+$B4890)^4</f>
        <v>111571.89711627035</v>
      </c>
      <c r="L4890" s="36">
        <f t="shared" si="760"/>
        <v>15193.842854961449</v>
      </c>
      <c r="M4890" s="36">
        <f t="shared" si="761"/>
        <v>169555.85318097367</v>
      </c>
      <c r="N4890" s="37">
        <f>M4890/Inputs!$B$6</f>
        <v>258.46928838563059</v>
      </c>
      <c r="O4890" s="38">
        <f>IF(N4890&gt;Inputs!$B$4,1,0)</f>
        <v>0</v>
      </c>
      <c r="P4890" s="34">
        <f t="shared" si="762"/>
        <v>8.0879771380280602E-2</v>
      </c>
      <c r="Q4890" s="36">
        <f>Inputs!$B$12*(1+$B4890)^0*$C4890+Inputs!$B$29*(1+$D4890)^0*Inputs!$B$19+Inputs!$B$30*(1+$E4890)^0*Inputs!$B$20+Inputs!$B$31*(1+$F4890)^0*Inputs!$B$21+Inputs!$B$22*(1+Inputs!$B$23)^0</f>
        <v>12803.2056965216</v>
      </c>
      <c r="R4890" s="36">
        <f>Inputs!$B$12*(1+$B4890)^1*$C4890+Inputs!$B$29*(1+$D4890)^1*Inputs!$B$19+Inputs!$B$30*(1+$E4890)^1*Inputs!$B$20+Inputs!$B$31*(1+$F4890)^1*Inputs!$B$21+Inputs!$B$22*(1+Inputs!$B$23)^1</f>
        <v>13896.835485069219</v>
      </c>
      <c r="S4890" s="36">
        <f>Inputs!$B$12*(1+$B4890)^2*$C4890+Inputs!$B$29*(1+$D4890)^2*Inputs!$B$19+Inputs!$B$30*(1+$E4890)^2*Inputs!$B$20+Inputs!$B$31*(1+$F4890)^2*Inputs!$B$21+Inputs!$B$22*(1+Inputs!$B$23)^2</f>
        <v>15136.822504907177</v>
      </c>
      <c r="T4890" s="36">
        <f>Inputs!$B$12*(1+$B4890)^3*$C4890+Inputs!$B$29*(1+$D4890)^3*Inputs!$B$19+Inputs!$B$30*(1+$E4890)^3*Inputs!$B$20+Inputs!$B$31*(1+$F4890)^3*Inputs!$B$21+Inputs!$B$22*(1+Inputs!$B$23)^3</f>
        <v>16546.24968093526</v>
      </c>
      <c r="U4890" s="36">
        <f>Inputs!$B$12*(1+$B4890)^4*$C4890+Inputs!$B$29*(1+$D4890)^4*Inputs!$B$19+Inputs!$B$30*(1+$E4890)^4*Inputs!$B$20+Inputs!$B$31*(1+$F4890)^4*Inputs!$B$21+Inputs!$B$22*(1+Inputs!$B$23)^4</f>
        <v>18152.009379451614</v>
      </c>
      <c r="V4890" s="35">
        <f>Inputs!$B$13/(Q4890*(1-$G4890))</f>
        <v>1.2561977345116424</v>
      </c>
      <c r="W4890" s="36">
        <f>Inputs!$B$13</f>
        <v>12660</v>
      </c>
      <c r="X4890" s="36">
        <f t="shared" si="763"/>
        <v>13214.077805192781</v>
      </c>
      <c r="Y4890" s="36">
        <f t="shared" si="764"/>
        <v>13818.772458678935</v>
      </c>
      <c r="Z4890" s="36">
        <f t="shared" si="765"/>
        <v>14477.620327382474</v>
      </c>
      <c r="AA4890" s="36">
        <f t="shared" si="766"/>
        <v>15193.842854961449</v>
      </c>
      <c r="AB4890" s="36">
        <f t="shared" si="767"/>
        <v>51778.461277849136</v>
      </c>
      <c r="AC4890" s="36">
        <f t="shared" si="768"/>
        <v>191938.39695587137</v>
      </c>
      <c r="AD4890" s="36">
        <f t="shared" si="769"/>
        <v>117777.39190312453</v>
      </c>
    </row>
    <row r="4891" spans="1:30" ht="14.25" customHeight="1" x14ac:dyDescent="0.25">
      <c r="A4891" s="16">
        <v>4875</v>
      </c>
      <c r="B4891" s="34">
        <v>0.312526450993109</v>
      </c>
      <c r="C4891" s="34">
        <v>8.4534840853811896E-2</v>
      </c>
      <c r="D4891" s="34">
        <v>2.8910701358199301E-2</v>
      </c>
      <c r="E4891" s="34">
        <v>5.0361695965006198E-2</v>
      </c>
      <c r="F4891" s="34">
        <v>9.9600970133686805E-3</v>
      </c>
      <c r="G4891" s="34">
        <v>0.19612020694177401</v>
      </c>
      <c r="H4891" s="35">
        <v>1.1035781430298099</v>
      </c>
      <c r="I4891" s="34">
        <v>9.8596658918400706E-2</v>
      </c>
      <c r="J4891" s="34">
        <v>2.40001510416166E-2</v>
      </c>
      <c r="K4891" s="36">
        <f>Inputs!$B$12*(1+$B4891)^4</f>
        <v>178067.02705385335</v>
      </c>
      <c r="L4891" s="36">
        <f t="shared" si="760"/>
        <v>21213.644043553126</v>
      </c>
      <c r="M4891" s="36">
        <f t="shared" si="761"/>
        <v>242944.62145847906</v>
      </c>
      <c r="N4891" s="37">
        <f>M4891/Inputs!$B$6</f>
        <v>370.3424107598766</v>
      </c>
      <c r="O4891" s="38">
        <f>IF(N4891&gt;Inputs!$B$4,1,0)</f>
        <v>0</v>
      </c>
      <c r="P4891" s="34">
        <f t="shared" si="762"/>
        <v>7.459650787678411E-2</v>
      </c>
      <c r="Q4891" s="36">
        <f>Inputs!$B$12*(1+$B4891)^0*$C4891+Inputs!$B$29*(1+$D4891)^0*Inputs!$B$19+Inputs!$B$30*(1+$E4891)^0*Inputs!$B$20+Inputs!$B$31*(1+$F4891)^0*Inputs!$B$21+Inputs!$B$22*(1+Inputs!$B$23)^0</f>
        <v>13094.134478655636</v>
      </c>
      <c r="R4891" s="36">
        <f>Inputs!$B$12*(1+$B4891)^1*$C4891+Inputs!$B$29*(1+$D4891)^1*Inputs!$B$19+Inputs!$B$30*(1+$E4891)^1*Inputs!$B$20+Inputs!$B$31*(1+$F4891)^1*Inputs!$B$21+Inputs!$B$22*(1+Inputs!$B$23)^1</f>
        <v>14877.040513024414</v>
      </c>
      <c r="S4891" s="36">
        <f>Inputs!$B$12*(1+$B4891)^2*$C4891+Inputs!$B$29*(1+$D4891)^2*Inputs!$B$19+Inputs!$B$30*(1+$E4891)^2*Inputs!$B$20+Inputs!$B$31*(1+$F4891)^2*Inputs!$B$21+Inputs!$B$22*(1+Inputs!$B$23)^2</f>
        <v>17162.853576307887</v>
      </c>
      <c r="T4891" s="36">
        <f>Inputs!$B$12*(1+$B4891)^3*$C4891+Inputs!$B$29*(1+$D4891)^3*Inputs!$B$19+Inputs!$B$30*(1+$E4891)^3*Inputs!$B$20+Inputs!$B$31*(1+$F4891)^3*Inputs!$B$21+Inputs!$B$22*(1+Inputs!$B$23)^3</f>
        <v>20106.743614519946</v>
      </c>
      <c r="U4891" s="36">
        <f>Inputs!$B$12*(1+$B4891)^4*$C4891+Inputs!$B$29*(1+$D4891)^4*Inputs!$B$19+Inputs!$B$30*(1+$E4891)^4*Inputs!$B$20+Inputs!$B$31*(1+$F4891)^4*Inputs!$B$21+Inputs!$B$22*(1+Inputs!$B$23)^4</f>
        <v>23912.284811238103</v>
      </c>
      <c r="V4891" s="35">
        <f>Inputs!$B$13/(Q4891*(1-$G4891))</f>
        <v>1.202723500107155</v>
      </c>
      <c r="W4891" s="36">
        <f>Inputs!$B$13</f>
        <v>12660</v>
      </c>
      <c r="X4891" s="36">
        <f t="shared" si="763"/>
        <v>14087.365433562702</v>
      </c>
      <c r="Y4891" s="36">
        <f t="shared" si="764"/>
        <v>15909.873337688005</v>
      </c>
      <c r="Z4891" s="36">
        <f t="shared" si="765"/>
        <v>18238.211997570728</v>
      </c>
      <c r="AA4891" s="36">
        <f t="shared" si="766"/>
        <v>21213.644043553126</v>
      </c>
      <c r="AB4891" s="36">
        <f t="shared" si="767"/>
        <v>60972.259823992878</v>
      </c>
      <c r="AC4891" s="36">
        <f t="shared" si="768"/>
        <v>291203.64106886083</v>
      </c>
      <c r="AD4891" s="36">
        <f t="shared" si="769"/>
        <v>181972.36163448618</v>
      </c>
    </row>
    <row r="4892" spans="1:30" ht="14.25" customHeight="1" x14ac:dyDescent="0.25">
      <c r="A4892" s="16">
        <v>4876</v>
      </c>
      <c r="B4892" s="34">
        <v>0.28904081986439001</v>
      </c>
      <c r="C4892" s="34">
        <v>0.103668967483578</v>
      </c>
      <c r="D4892" s="34">
        <v>4.3554336312606502E-2</v>
      </c>
      <c r="E4892" s="34">
        <v>1.4700449722910101E-2</v>
      </c>
      <c r="F4892" s="34">
        <v>1.08501074420613E-2</v>
      </c>
      <c r="G4892" s="34">
        <v>0.219225474528282</v>
      </c>
      <c r="H4892" s="35">
        <v>1.0708000749967399</v>
      </c>
      <c r="I4892" s="34">
        <v>9.7766382937628807E-2</v>
      </c>
      <c r="J4892" s="34">
        <v>2.3743858611866401E-2</v>
      </c>
      <c r="K4892" s="36">
        <f>Inputs!$B$12*(1+$B4892)^4</f>
        <v>165660.10474558099</v>
      </c>
      <c r="L4892" s="36">
        <f t="shared" si="760"/>
        <v>21629.133534809207</v>
      </c>
      <c r="M4892" s="36">
        <f t="shared" si="761"/>
        <v>249463.02070146397</v>
      </c>
      <c r="N4892" s="37">
        <f>M4892/Inputs!$B$6</f>
        <v>380.27899497174388</v>
      </c>
      <c r="O4892" s="38">
        <f>IF(N4892&gt;Inputs!$B$4,1,0)</f>
        <v>0</v>
      </c>
      <c r="P4892" s="34">
        <f t="shared" si="762"/>
        <v>7.4022524325762409E-2</v>
      </c>
      <c r="Q4892" s="36">
        <f>Inputs!$B$12*(1+$B4892)^0*$C4892+Inputs!$B$29*(1+$D4892)^0*Inputs!$B$19+Inputs!$B$30*(1+$E4892)^0*Inputs!$B$20+Inputs!$B$31*(1+$F4892)^0*Inputs!$B$21+Inputs!$B$22*(1+Inputs!$B$23)^0</f>
        <v>14242.182076441601</v>
      </c>
      <c r="R4892" s="36">
        <f>Inputs!$B$12*(1+$B4892)^1*$C4892+Inputs!$B$29*(1+$D4892)^1*Inputs!$B$19+Inputs!$B$30*(1+$E4892)^1*Inputs!$B$20+Inputs!$B$31*(1+$F4892)^1*Inputs!$B$21+Inputs!$B$22*(1+Inputs!$B$23)^1</f>
        <v>16200.601844264238</v>
      </c>
      <c r="S4892" s="36">
        <f>Inputs!$B$12*(1+$B4892)^2*$C4892+Inputs!$B$29*(1+$D4892)^2*Inputs!$B$19+Inputs!$B$30*(1+$E4892)^2*Inputs!$B$20+Inputs!$B$31*(1+$F4892)^2*Inputs!$B$21+Inputs!$B$22*(1+Inputs!$B$23)^2</f>
        <v>18683.942081080255</v>
      </c>
      <c r="T4892" s="36">
        <f>Inputs!$B$12*(1+$B4892)^3*$C4892+Inputs!$B$29*(1+$D4892)^3*Inputs!$B$19+Inputs!$B$30*(1+$E4892)^3*Inputs!$B$20+Inputs!$B$31*(1+$F4892)^3*Inputs!$B$21+Inputs!$B$22*(1+Inputs!$B$23)^3</f>
        <v>21842.6296192968</v>
      </c>
      <c r="U4892" s="36">
        <f>Inputs!$B$12*(1+$B4892)^4*$C4892+Inputs!$B$29*(1+$D4892)^4*Inputs!$B$19+Inputs!$B$30*(1+$E4892)^4*Inputs!$B$20+Inputs!$B$31*(1+$F4892)^4*Inputs!$B$21+Inputs!$B$22*(1+Inputs!$B$23)^4</f>
        <v>25870.516173078773</v>
      </c>
      <c r="V4892" s="35">
        <f>Inputs!$B$13/(Q4892*(1-$G4892))</f>
        <v>1.1384960731485314</v>
      </c>
      <c r="W4892" s="36">
        <f>Inputs!$B$13</f>
        <v>12660</v>
      </c>
      <c r="X4892" s="36">
        <f t="shared" si="763"/>
        <v>14186.784469556198</v>
      </c>
      <c r="Y4892" s="36">
        <f t="shared" si="764"/>
        <v>16114.546467158912</v>
      </c>
      <c r="Z4892" s="36">
        <f t="shared" si="765"/>
        <v>18550.229948899272</v>
      </c>
      <c r="AA4892" s="36">
        <f t="shared" si="766"/>
        <v>21629.133534809207</v>
      </c>
      <c r="AB4892" s="36">
        <f t="shared" si="767"/>
        <v>61826.701880179273</v>
      </c>
      <c r="AC4892" s="36">
        <f t="shared" si="768"/>
        <v>299134.52459294832</v>
      </c>
      <c r="AD4892" s="36">
        <f t="shared" si="769"/>
        <v>187636.31882128472</v>
      </c>
    </row>
    <row r="4893" spans="1:30" ht="14.25" customHeight="1" x14ac:dyDescent="0.25">
      <c r="A4893" s="16">
        <v>4877</v>
      </c>
      <c r="B4893" s="34">
        <v>0.38748472493309299</v>
      </c>
      <c r="C4893" s="34">
        <v>8.1022155019818701E-2</v>
      </c>
      <c r="D4893" s="34">
        <v>1.9295342213514598E-2</v>
      </c>
      <c r="E4893" s="34">
        <v>6.3931225543911299E-2</v>
      </c>
      <c r="F4893" s="34">
        <v>2.1267429746108901E-2</v>
      </c>
      <c r="G4893" s="34">
        <v>0.185142701980647</v>
      </c>
      <c r="H4893" s="35">
        <v>1.06184438371384</v>
      </c>
      <c r="I4893" s="34">
        <v>0.10027799291738899</v>
      </c>
      <c r="J4893" s="34">
        <v>3.1548191899180199E-2</v>
      </c>
      <c r="K4893" s="36">
        <f>Inputs!$B$12*(1+$B4893)^4</f>
        <v>222363.80288200689</v>
      </c>
      <c r="L4893" s="36">
        <f t="shared" si="760"/>
        <v>23460.735682678474</v>
      </c>
      <c r="M4893" s="36">
        <f t="shared" si="761"/>
        <v>281958.34261602134</v>
      </c>
      <c r="N4893" s="37">
        <f>M4893/Inputs!$B$6</f>
        <v>429.81454667076423</v>
      </c>
      <c r="O4893" s="38">
        <f>IF(N4893&gt;Inputs!$B$4,1,0)</f>
        <v>1</v>
      </c>
      <c r="P4893" s="34">
        <f t="shared" si="762"/>
        <v>6.8729801018208803E-2</v>
      </c>
      <c r="Q4893" s="36">
        <f>Inputs!$B$12*(1+$B4893)^0*$C4893+Inputs!$B$29*(1+$D4893)^0*Inputs!$B$19+Inputs!$B$30*(1+$E4893)^0*Inputs!$B$20+Inputs!$B$31*(1+$F4893)^0*Inputs!$B$21+Inputs!$B$22*(1+Inputs!$B$23)^0</f>
        <v>12883.373328616042</v>
      </c>
      <c r="R4893" s="36">
        <f>Inputs!$B$12*(1+$B4893)^1*$C4893+Inputs!$B$29*(1+$D4893)^1*Inputs!$B$19+Inputs!$B$30*(1+$E4893)^1*Inputs!$B$20+Inputs!$B$31*(1+$F4893)^1*Inputs!$B$21+Inputs!$B$22*(1+Inputs!$B$23)^1</f>
        <v>15018.181342953849</v>
      </c>
      <c r="S4893" s="36">
        <f>Inputs!$B$12*(1+$B4893)^2*$C4893+Inputs!$B$29*(1+$D4893)^2*Inputs!$B$19+Inputs!$B$30*(1+$E4893)^2*Inputs!$B$20+Inputs!$B$31*(1+$F4893)^2*Inputs!$B$21+Inputs!$B$22*(1+Inputs!$B$23)^2</f>
        <v>17894.350323514711</v>
      </c>
      <c r="T4893" s="36">
        <f>Inputs!$B$12*(1+$B4893)^3*$C4893+Inputs!$B$29*(1+$D4893)^3*Inputs!$B$19+Inputs!$B$30*(1+$E4893)^3*Inputs!$B$20+Inputs!$B$31*(1+$F4893)^3*Inputs!$B$21+Inputs!$B$22*(1+Inputs!$B$23)^3</f>
        <v>21795.366878124616</v>
      </c>
      <c r="U4893" s="36">
        <f>Inputs!$B$12*(1+$B4893)^4*$C4893+Inputs!$B$29*(1+$D4893)^4*Inputs!$B$19+Inputs!$B$30*(1+$E4893)^4*Inputs!$B$20+Inputs!$B$31*(1+$F4893)^4*Inputs!$B$21+Inputs!$B$22*(1+Inputs!$B$23)^4</f>
        <v>27114.349688427352</v>
      </c>
      <c r="V4893" s="35">
        <f>Inputs!$B$13/(Q4893*(1-$G4893))</f>
        <v>1.2059312637662614</v>
      </c>
      <c r="W4893" s="36">
        <f>Inputs!$B$13</f>
        <v>12660</v>
      </c>
      <c r="X4893" s="36">
        <f t="shared" si="763"/>
        <v>14316.972390111545</v>
      </c>
      <c r="Y4893" s="36">
        <f t="shared" si="764"/>
        <v>16533.606095919189</v>
      </c>
      <c r="Z4893" s="36">
        <f t="shared" si="765"/>
        <v>19498.226899444762</v>
      </c>
      <c r="AA4893" s="36">
        <f t="shared" si="766"/>
        <v>23460.735682678474</v>
      </c>
      <c r="AB4893" s="36">
        <f t="shared" si="767"/>
        <v>63597.918359586343</v>
      </c>
      <c r="AC4893" s="36">
        <f t="shared" si="768"/>
        <v>352116.24529045192</v>
      </c>
      <c r="AD4893" s="36">
        <f t="shared" si="769"/>
        <v>218360.42425643501</v>
      </c>
    </row>
    <row r="4894" spans="1:30" ht="14.25" customHeight="1" x14ac:dyDescent="0.25">
      <c r="A4894" s="16">
        <v>4878</v>
      </c>
      <c r="B4894" s="34">
        <v>0.199254566400415</v>
      </c>
      <c r="C4894" s="34">
        <v>0.111845434119065</v>
      </c>
      <c r="D4894" s="34">
        <v>2.57081678564101E-2</v>
      </c>
      <c r="E4894" s="34">
        <v>3.7797898893964503E-2</v>
      </c>
      <c r="F4894" s="34">
        <v>5.9726134705872904E-3</v>
      </c>
      <c r="G4894" s="34">
        <v>0.217710713054519</v>
      </c>
      <c r="H4894" s="35">
        <v>1.0425949242136301</v>
      </c>
      <c r="I4894" s="34">
        <v>9.8379621476020904E-2</v>
      </c>
      <c r="J4894" s="34">
        <v>2.1113012114661999E-2</v>
      </c>
      <c r="K4894" s="36">
        <f>Inputs!$B$12*(1+$B4894)^4</f>
        <v>124107.14171828116</v>
      </c>
      <c r="L4894" s="36">
        <f t="shared" si="760"/>
        <v>18332.576896996539</v>
      </c>
      <c r="M4894" s="36">
        <f t="shared" si="761"/>
        <v>208651.5995285213</v>
      </c>
      <c r="N4894" s="37">
        <f>M4894/Inputs!$B$6</f>
        <v>318.06646269591664</v>
      </c>
      <c r="O4894" s="38">
        <f>IF(N4894&gt;Inputs!$B$4,1,0)</f>
        <v>0</v>
      </c>
      <c r="P4894" s="34">
        <f t="shared" si="762"/>
        <v>7.7266609361358901E-2</v>
      </c>
      <c r="Q4894" s="36">
        <f>Inputs!$B$12*(1+$B4894)^0*$C4894+Inputs!$B$29*(1+$D4894)^0*Inputs!$B$19+Inputs!$B$30*(1+$E4894)^0*Inputs!$B$20+Inputs!$B$31*(1+$F4894)^0*Inputs!$B$21+Inputs!$B$22*(1+Inputs!$B$23)^0</f>
        <v>14732.770074570821</v>
      </c>
      <c r="R4894" s="36">
        <f>Inputs!$B$12*(1+$B4894)^1*$C4894+Inputs!$B$29*(1+$D4894)^1*Inputs!$B$19+Inputs!$B$30*(1+$E4894)^1*Inputs!$B$20+Inputs!$B$31*(1+$F4894)^1*Inputs!$B$21+Inputs!$B$22*(1+Inputs!$B$23)^1</f>
        <v>16207.557703658695</v>
      </c>
      <c r="S4894" s="36">
        <f>Inputs!$B$12*(1+$B4894)^2*$C4894+Inputs!$B$29*(1+$D4894)^2*Inputs!$B$19+Inputs!$B$30*(1+$E4894)^2*Inputs!$B$20+Inputs!$B$31*(1+$F4894)^2*Inputs!$B$21+Inputs!$B$22*(1+Inputs!$B$23)^2</f>
        <v>17952.634779812113</v>
      </c>
      <c r="T4894" s="36">
        <f>Inputs!$B$12*(1+$B4894)^3*$C4894+Inputs!$B$29*(1+$D4894)^3*Inputs!$B$19+Inputs!$B$30*(1+$E4894)^3*Inputs!$B$20+Inputs!$B$31*(1+$F4894)^3*Inputs!$B$21+Inputs!$B$22*(1+Inputs!$B$23)^3</f>
        <v>20021.219528471418</v>
      </c>
      <c r="U4894" s="36">
        <f>Inputs!$B$12*(1+$B4894)^4*$C4894+Inputs!$B$29*(1+$D4894)^4*Inputs!$B$19+Inputs!$B$30*(1+$E4894)^4*Inputs!$B$20+Inputs!$B$31*(1+$F4894)^4*Inputs!$B$21+Inputs!$B$22*(1+Inputs!$B$23)^4</f>
        <v>22477.112860198707</v>
      </c>
      <c r="V4894" s="35">
        <f>Inputs!$B$13/(Q4894*(1-$G4894))</f>
        <v>1.0984540936676868</v>
      </c>
      <c r="W4894" s="36">
        <f>Inputs!$B$13</f>
        <v>12660</v>
      </c>
      <c r="X4894" s="36">
        <f t="shared" si="763"/>
        <v>13750.23850551766</v>
      </c>
      <c r="Y4894" s="36">
        <f t="shared" si="764"/>
        <v>15034.610915204205</v>
      </c>
      <c r="Z4894" s="36">
        <f t="shared" si="765"/>
        <v>16548.245636263662</v>
      </c>
      <c r="AA4894" s="36">
        <f t="shared" si="766"/>
        <v>18332.576896996539</v>
      </c>
      <c r="AB4894" s="36">
        <f t="shared" si="767"/>
        <v>57106.067268140454</v>
      </c>
      <c r="AC4894" s="36">
        <f t="shared" si="768"/>
        <v>242273.25321819424</v>
      </c>
      <c r="AD4894" s="36">
        <f t="shared" si="769"/>
        <v>151545.53226038086</v>
      </c>
    </row>
    <row r="4895" spans="1:30" ht="14.25" customHeight="1" x14ac:dyDescent="0.25">
      <c r="A4895" s="16">
        <v>4879</v>
      </c>
      <c r="B4895" s="34">
        <v>0.237793935721056</v>
      </c>
      <c r="C4895" s="34">
        <v>0.10990529726449901</v>
      </c>
      <c r="D4895" s="34">
        <v>5.58291414193514E-2</v>
      </c>
      <c r="E4895" s="34">
        <v>3.7237355878284001E-2</v>
      </c>
      <c r="F4895" s="34">
        <v>1.36910633496429E-2</v>
      </c>
      <c r="G4895" s="34">
        <v>0.16716173375181301</v>
      </c>
      <c r="H4895" s="35">
        <v>0.95933984902088199</v>
      </c>
      <c r="I4895" s="34">
        <v>9.5553035757310903E-2</v>
      </c>
      <c r="J4895" s="34">
        <v>2.25689147357453E-2</v>
      </c>
      <c r="K4895" s="36">
        <f>Inputs!$B$12*(1+$B4895)^4</f>
        <v>140846.0438868549</v>
      </c>
      <c r="L4895" s="36">
        <f t="shared" si="760"/>
        <v>19703.82974674099</v>
      </c>
      <c r="M4895" s="36">
        <f t="shared" si="761"/>
        <v>234540.99688890326</v>
      </c>
      <c r="N4895" s="37">
        <f>M4895/Inputs!$B$6</f>
        <v>357.53200745259642</v>
      </c>
      <c r="O4895" s="38">
        <f>IF(N4895&gt;Inputs!$B$4,1,0)</f>
        <v>0</v>
      </c>
      <c r="P4895" s="34">
        <f t="shared" si="762"/>
        <v>7.2984121021565596E-2</v>
      </c>
      <c r="Q4895" s="36">
        <f>Inputs!$B$12*(1+$B4895)^0*$C4895+Inputs!$B$29*(1+$D4895)^0*Inputs!$B$19+Inputs!$B$30*(1+$E4895)^0*Inputs!$B$20+Inputs!$B$31*(1+$F4895)^0*Inputs!$B$21+Inputs!$B$22*(1+Inputs!$B$23)^0</f>
        <v>14616.361863296861</v>
      </c>
      <c r="R4895" s="36">
        <f>Inputs!$B$12*(1+$B4895)^1*$C4895+Inputs!$B$29*(1+$D4895)^1*Inputs!$B$19+Inputs!$B$30*(1+$E4895)^1*Inputs!$B$20+Inputs!$B$31*(1+$F4895)^1*Inputs!$B$21+Inputs!$B$22*(1+Inputs!$B$23)^1</f>
        <v>16454.884542787397</v>
      </c>
      <c r="S4895" s="36">
        <f>Inputs!$B$12*(1+$B4895)^2*$C4895+Inputs!$B$29*(1+$D4895)^2*Inputs!$B$19+Inputs!$B$30*(1+$E4895)^2*Inputs!$B$20+Inputs!$B$31*(1+$F4895)^2*Inputs!$B$21+Inputs!$B$22*(1+Inputs!$B$23)^2</f>
        <v>18678.828047596515</v>
      </c>
      <c r="T4895" s="36">
        <f>Inputs!$B$12*(1+$B4895)^3*$C4895+Inputs!$B$29*(1+$D4895)^3*Inputs!$B$19+Inputs!$B$30*(1+$E4895)^3*Inputs!$B$20+Inputs!$B$31*(1+$F4895)^3*Inputs!$B$21+Inputs!$B$22*(1+Inputs!$B$23)^3</f>
        <v>21377.514594348635</v>
      </c>
      <c r="U4895" s="36">
        <f>Inputs!$B$12*(1+$B4895)^4*$C4895+Inputs!$B$29*(1+$D4895)^4*Inputs!$B$19+Inputs!$B$30*(1+$E4895)^4*Inputs!$B$20+Inputs!$B$31*(1+$F4895)^4*Inputs!$B$21+Inputs!$B$22*(1+Inputs!$B$23)^4</f>
        <v>24661.386539303021</v>
      </c>
      <c r="V4895" s="35">
        <f>Inputs!$B$13/(Q4895*(1-$G4895))</f>
        <v>1.0400009782246205</v>
      </c>
      <c r="W4895" s="36">
        <f>Inputs!$B$13</f>
        <v>12660</v>
      </c>
      <c r="X4895" s="36">
        <f t="shared" si="763"/>
        <v>13976.090998835332</v>
      </c>
      <c r="Y4895" s="36">
        <f t="shared" si="764"/>
        <v>15551.315575093931</v>
      </c>
      <c r="Z4895" s="36">
        <f t="shared" si="765"/>
        <v>17439.121299644034</v>
      </c>
      <c r="AA4895" s="36">
        <f t="shared" si="766"/>
        <v>19703.82974674099</v>
      </c>
      <c r="AB4895" s="36">
        <f t="shared" si="767"/>
        <v>59617.634178116117</v>
      </c>
      <c r="AC4895" s="36">
        <f t="shared" si="768"/>
        <v>276067.22555868386</v>
      </c>
      <c r="AD4895" s="36">
        <f t="shared" si="769"/>
        <v>174923.36271078716</v>
      </c>
    </row>
    <row r="4896" spans="1:30" ht="14.25" customHeight="1" x14ac:dyDescent="0.25">
      <c r="A4896" s="16">
        <v>4880</v>
      </c>
      <c r="B4896" s="34">
        <v>0.50072996329236596</v>
      </c>
      <c r="C4896" s="34">
        <v>6.8264500046907997E-2</v>
      </c>
      <c r="D4896" s="34">
        <v>4.7472865611114801E-2</v>
      </c>
      <c r="E4896" s="34">
        <v>3.9220543152964998E-2</v>
      </c>
      <c r="F4896" s="34">
        <v>1.79892295615094E-2</v>
      </c>
      <c r="G4896" s="34">
        <v>0.189521094975934</v>
      </c>
      <c r="H4896" s="35">
        <v>1.06434961846451</v>
      </c>
      <c r="I4896" s="34">
        <v>0.101679020008056</v>
      </c>
      <c r="J4896" s="34">
        <v>2.8548090290927398E-2</v>
      </c>
      <c r="K4896" s="36">
        <f>Inputs!$B$12*(1+$B4896)^4</f>
        <v>304341.70201244927</v>
      </c>
      <c r="L4896" s="36">
        <f t="shared" si="760"/>
        <v>25820.99008893859</v>
      </c>
      <c r="M4896" s="36">
        <f t="shared" si="761"/>
        <v>289752.15151247231</v>
      </c>
      <c r="N4896" s="37">
        <f>M4896/Inputs!$B$6</f>
        <v>441.69535291535414</v>
      </c>
      <c r="O4896" s="38">
        <f>IF(N4896&gt;Inputs!$B$4,1,0)</f>
        <v>1</v>
      </c>
      <c r="P4896" s="34">
        <f t="shared" si="762"/>
        <v>7.313092971712859E-2</v>
      </c>
      <c r="Q4896" s="36">
        <f>Inputs!$B$12*(1+$B4896)^0*$C4896+Inputs!$B$29*(1+$D4896)^0*Inputs!$B$19+Inputs!$B$30*(1+$E4896)^0*Inputs!$B$20+Inputs!$B$31*(1+$F4896)^0*Inputs!$B$21+Inputs!$B$22*(1+Inputs!$B$23)^0</f>
        <v>12117.914030241402</v>
      </c>
      <c r="R4896" s="36">
        <f>Inputs!$B$12*(1+$B4896)^1*$C4896+Inputs!$B$29*(1+$D4896)^1*Inputs!$B$19+Inputs!$B$30*(1+$E4896)^1*Inputs!$B$20+Inputs!$B$31*(1+$F4896)^1*Inputs!$B$21+Inputs!$B$22*(1+Inputs!$B$23)^1</f>
        <v>14436.082665492431</v>
      </c>
      <c r="S4896" s="36">
        <f>Inputs!$B$12*(1+$B4896)^2*$C4896+Inputs!$B$29*(1+$D4896)^2*Inputs!$B$19+Inputs!$B$30*(1+$E4896)^2*Inputs!$B$20+Inputs!$B$31*(1+$F4896)^2*Inputs!$B$21+Inputs!$B$22*(1+Inputs!$B$23)^2</f>
        <v>17791.897188215069</v>
      </c>
      <c r="T4896" s="36">
        <f>Inputs!$B$12*(1+$B4896)^3*$C4896+Inputs!$B$29*(1+$D4896)^3*Inputs!$B$19+Inputs!$B$30*(1+$E4896)^3*Inputs!$B$20+Inputs!$B$31*(1+$F4896)^3*Inputs!$B$21+Inputs!$B$22*(1+Inputs!$B$23)^3</f>
        <v>22700.05555630484</v>
      </c>
      <c r="U4896" s="36">
        <f>Inputs!$B$12*(1+$B4896)^4*$C4896+Inputs!$B$29*(1+$D4896)^4*Inputs!$B$19+Inputs!$B$30*(1+$E4896)^4*Inputs!$B$20+Inputs!$B$31*(1+$F4896)^4*Inputs!$B$21+Inputs!$B$22*(1+Inputs!$B$23)^4</f>
        <v>29932.767101461406</v>
      </c>
      <c r="V4896" s="35">
        <f>Inputs!$B$13/(Q4896*(1-$G4896))</f>
        <v>1.2890332590853999</v>
      </c>
      <c r="W4896" s="36">
        <f>Inputs!$B$13</f>
        <v>12660</v>
      </c>
      <c r="X4896" s="36">
        <f t="shared" si="763"/>
        <v>14424.662664586913</v>
      </c>
      <c r="Y4896" s="36">
        <f t="shared" si="764"/>
        <v>16967.840362898598</v>
      </c>
      <c r="Z4896" s="36">
        <f t="shared" si="765"/>
        <v>20615.242753721119</v>
      </c>
      <c r="AA4896" s="36">
        <f t="shared" si="766"/>
        <v>25820.99008893859</v>
      </c>
      <c r="AB4896" s="36">
        <f t="shared" si="767"/>
        <v>65972.288480078714</v>
      </c>
      <c r="AC4896" s="36">
        <f t="shared" si="768"/>
        <v>363158.65459561296</v>
      </c>
      <c r="AD4896" s="36">
        <f t="shared" si="769"/>
        <v>223779.86303239356</v>
      </c>
    </row>
    <row r="4897" spans="1:30" ht="14.25" customHeight="1" x14ac:dyDescent="0.25">
      <c r="A4897" s="16">
        <v>4881</v>
      </c>
      <c r="B4897" s="34">
        <v>0.41964965870336202</v>
      </c>
      <c r="C4897" s="34">
        <v>4.1421375654691901E-2</v>
      </c>
      <c r="D4897" s="34">
        <v>7.8193999659807792E-3</v>
      </c>
      <c r="E4897" s="34">
        <v>5.0314849753875499E-2</v>
      </c>
      <c r="F4897" s="34">
        <v>2.2738499698576799E-3</v>
      </c>
      <c r="G4897" s="34">
        <v>0.18513287642231699</v>
      </c>
      <c r="H4897" s="35">
        <v>0.983953334640569</v>
      </c>
      <c r="I4897" s="34">
        <v>9.3806027345708004E-2</v>
      </c>
      <c r="J4897" s="34">
        <v>2.26923648813292E-2</v>
      </c>
      <c r="K4897" s="36">
        <f>Inputs!$B$12*(1+$B4897)^4</f>
        <v>243711.47595475859</v>
      </c>
      <c r="L4897" s="36">
        <f t="shared" si="760"/>
        <v>14847.946627690642</v>
      </c>
      <c r="M4897" s="36">
        <f t="shared" si="761"/>
        <v>188049.49147261755</v>
      </c>
      <c r="N4897" s="37">
        <f>M4897/Inputs!$B$6</f>
        <v>286.66081017167312</v>
      </c>
      <c r="O4897" s="38">
        <f>IF(N4897&gt;Inputs!$B$4,1,0)</f>
        <v>0</v>
      </c>
      <c r="P4897" s="34">
        <f t="shared" si="762"/>
        <v>7.1113662464378807E-2</v>
      </c>
      <c r="Q4897" s="36">
        <f>Inputs!$B$12*(1+$B4897)^0*$C4897+Inputs!$B$29*(1+$D4897)^0*Inputs!$B$19+Inputs!$B$30*(1+$E4897)^0*Inputs!$B$20+Inputs!$B$31*(1+$F4897)^0*Inputs!$B$21+Inputs!$B$22*(1+Inputs!$B$23)^0</f>
        <v>10507.326566708434</v>
      </c>
      <c r="R4897" s="36">
        <f>Inputs!$B$12*(1+$B4897)^1*$C4897+Inputs!$B$29*(1+$D4897)^1*Inputs!$B$19+Inputs!$B$30*(1+$E4897)^1*Inputs!$B$20+Inputs!$B$31*(1+$F4897)^1*Inputs!$B$21+Inputs!$B$22*(1+Inputs!$B$23)^1</f>
        <v>11643.636865703797</v>
      </c>
      <c r="S4897" s="36">
        <f>Inputs!$B$12*(1+$B4897)^2*$C4897+Inputs!$B$29*(1+$D4897)^2*Inputs!$B$19+Inputs!$B$30*(1+$E4897)^2*Inputs!$B$20+Inputs!$B$31*(1+$F4897)^2*Inputs!$B$21+Inputs!$B$22*(1+Inputs!$B$23)^2</f>
        <v>13222.130018835785</v>
      </c>
      <c r="T4897" s="36">
        <f>Inputs!$B$12*(1+$B4897)^3*$C4897+Inputs!$B$29*(1+$D4897)^3*Inputs!$B$19+Inputs!$B$30*(1+$E4897)^3*Inputs!$B$20+Inputs!$B$31*(1+$F4897)^3*Inputs!$B$21+Inputs!$B$22*(1+Inputs!$B$23)^3</f>
        <v>15426.734534415174</v>
      </c>
      <c r="U4897" s="36">
        <f>Inputs!$B$12*(1+$B4897)^4*$C4897+Inputs!$B$29*(1+$D4897)^4*Inputs!$B$19+Inputs!$B$30*(1+$E4897)^4*Inputs!$B$20+Inputs!$B$31*(1+$F4897)^4*Inputs!$B$21+Inputs!$B$22*(1+Inputs!$B$23)^4</f>
        <v>18518.46988578976</v>
      </c>
      <c r="V4897" s="35">
        <f>Inputs!$B$13/(Q4897*(1-$G4897))</f>
        <v>1.4786135411833097</v>
      </c>
      <c r="W4897" s="36">
        <f>Inputs!$B$13</f>
        <v>12660</v>
      </c>
      <c r="X4897" s="36">
        <f t="shared" si="763"/>
        <v>12855.774141359834</v>
      </c>
      <c r="Y4897" s="36">
        <f t="shared" si="764"/>
        <v>13266.191357117495</v>
      </c>
      <c r="Z4897" s="36">
        <f t="shared" si="765"/>
        <v>13923.581419808706</v>
      </c>
      <c r="AA4897" s="36">
        <f t="shared" si="766"/>
        <v>14847.946627690642</v>
      </c>
      <c r="AB4897" s="36">
        <f t="shared" si="767"/>
        <v>51667.5701615539</v>
      </c>
      <c r="AC4897" s="36">
        <f t="shared" si="768"/>
        <v>213529.7371009528</v>
      </c>
      <c r="AD4897" s="36">
        <f t="shared" si="769"/>
        <v>136381.92131106363</v>
      </c>
    </row>
    <row r="4898" spans="1:30" ht="14.25" customHeight="1" x14ac:dyDescent="0.25">
      <c r="A4898" s="16">
        <v>4882</v>
      </c>
      <c r="B4898" s="34">
        <v>0.29504511670021899</v>
      </c>
      <c r="C4898" s="34">
        <v>9.7042749548463203E-2</v>
      </c>
      <c r="D4898" s="34">
        <v>3.0924194623082699E-2</v>
      </c>
      <c r="E4898" s="34">
        <v>3.8100484794827701E-2</v>
      </c>
      <c r="F4898" s="34">
        <v>4.2309490880823204E-3</v>
      </c>
      <c r="G4898" s="34">
        <v>0.15251948636924301</v>
      </c>
      <c r="H4898" s="35">
        <v>1.18633351160193</v>
      </c>
      <c r="I4898" s="34">
        <v>0.10480799559232901</v>
      </c>
      <c r="J4898" s="34">
        <v>2.4800643073641899E-2</v>
      </c>
      <c r="K4898" s="36">
        <f>Inputs!$B$12*(1+$B4898)^4</f>
        <v>168768.28796449359</v>
      </c>
      <c r="L4898" s="36">
        <f t="shared" si="760"/>
        <v>25155.322535953186</v>
      </c>
      <c r="M4898" s="36">
        <f t="shared" si="761"/>
        <v>261364.7688326668</v>
      </c>
      <c r="N4898" s="37">
        <f>M4898/Inputs!$B$6</f>
        <v>398.42190370833356</v>
      </c>
      <c r="O4898" s="38">
        <f>IF(N4898&gt;Inputs!$B$4,1,0)</f>
        <v>1</v>
      </c>
      <c r="P4898" s="34">
        <f t="shared" si="762"/>
        <v>8.0007352518687111E-2</v>
      </c>
      <c r="Q4898" s="36">
        <f>Inputs!$B$12*(1+$B4898)^0*$C4898+Inputs!$B$29*(1+$D4898)^0*Inputs!$B$19+Inputs!$B$30*(1+$E4898)^0*Inputs!$B$20+Inputs!$B$31*(1+$F4898)^0*Inputs!$B$21+Inputs!$B$22*(1+Inputs!$B$23)^0</f>
        <v>13844.609000334713</v>
      </c>
      <c r="R4898" s="36">
        <f>Inputs!$B$12*(1+$B4898)^1*$C4898+Inputs!$B$29*(1+$D4898)^1*Inputs!$B$19+Inputs!$B$30*(1+$E4898)^1*Inputs!$B$20+Inputs!$B$31*(1+$F4898)^1*Inputs!$B$21+Inputs!$B$22*(1+Inputs!$B$23)^1</f>
        <v>15710.279468761546</v>
      </c>
      <c r="S4898" s="36">
        <f>Inputs!$B$12*(1+$B4898)^2*$C4898+Inputs!$B$29*(1+$D4898)^2*Inputs!$B$19+Inputs!$B$30*(1+$E4898)^2*Inputs!$B$20+Inputs!$B$31*(1+$F4898)^2*Inputs!$B$21+Inputs!$B$22*(1+Inputs!$B$23)^2</f>
        <v>18087.623199409387</v>
      </c>
      <c r="T4898" s="36">
        <f>Inputs!$B$12*(1+$B4898)^3*$C4898+Inputs!$B$29*(1+$D4898)^3*Inputs!$B$19+Inputs!$B$30*(1+$E4898)^3*Inputs!$B$20+Inputs!$B$31*(1+$F4898)^3*Inputs!$B$21+Inputs!$B$22*(1+Inputs!$B$23)^3</f>
        <v>21126.362496215086</v>
      </c>
      <c r="U4898" s="36">
        <f>Inputs!$B$12*(1+$B4898)^4*$C4898+Inputs!$B$29*(1+$D4898)^4*Inputs!$B$19+Inputs!$B$30*(1+$E4898)^4*Inputs!$B$20+Inputs!$B$31*(1+$F4898)^4*Inputs!$B$21+Inputs!$B$22*(1+Inputs!$B$23)^4</f>
        <v>25020.349416593999</v>
      </c>
      <c r="V4898" s="35">
        <f>Inputs!$B$13/(Q4898*(1-$G4898))</f>
        <v>1.0790045838088893</v>
      </c>
      <c r="W4898" s="36">
        <f>Inputs!$B$13</f>
        <v>12660</v>
      </c>
      <c r="X4898" s="36">
        <f t="shared" si="763"/>
        <v>14723.283558677165</v>
      </c>
      <c r="Y4898" s="36">
        <f t="shared" si="764"/>
        <v>17362.579852572453</v>
      </c>
      <c r="Z4898" s="36">
        <f t="shared" si="765"/>
        <v>20759.920246633246</v>
      </c>
      <c r="AA4898" s="36">
        <f t="shared" si="766"/>
        <v>25155.322535953186</v>
      </c>
      <c r="AB4898" s="36">
        <f t="shared" si="767"/>
        <v>65613.161531123813</v>
      </c>
      <c r="AC4898" s="36">
        <f t="shared" si="768"/>
        <v>322210.27068166668</v>
      </c>
      <c r="AD4898" s="36">
        <f t="shared" si="769"/>
        <v>195751.60730154297</v>
      </c>
    </row>
    <row r="4899" spans="1:30" ht="14.25" customHeight="1" x14ac:dyDescent="0.25">
      <c r="A4899" s="16">
        <v>4883</v>
      </c>
      <c r="B4899" s="34">
        <v>0.40864525188987499</v>
      </c>
      <c r="C4899" s="34">
        <v>5.3432062298277003E-2</v>
      </c>
      <c r="D4899" s="34">
        <v>1.08509653177121E-2</v>
      </c>
      <c r="E4899" s="34">
        <v>3.8018658605420898E-2</v>
      </c>
      <c r="F4899" s="34">
        <v>7.3495948433799996E-3</v>
      </c>
      <c r="G4899" s="34">
        <v>0.17151643360851099</v>
      </c>
      <c r="H4899" s="35">
        <v>0.95943486933234001</v>
      </c>
      <c r="I4899" s="34">
        <v>9.0389586777232994E-2</v>
      </c>
      <c r="J4899" s="34">
        <v>2.80999582938934E-2</v>
      </c>
      <c r="K4899" s="36">
        <f>Inputs!$B$12*(1+$B4899)^4</f>
        <v>236242.37133826345</v>
      </c>
      <c r="L4899" s="36">
        <f t="shared" si="760"/>
        <v>16724.226563299078</v>
      </c>
      <c r="M4899" s="36">
        <f t="shared" si="761"/>
        <v>234180.39739713882</v>
      </c>
      <c r="N4899" s="37">
        <f>M4899/Inputs!$B$6</f>
        <v>356.98231310539455</v>
      </c>
      <c r="O4899" s="38">
        <f>IF(N4899&gt;Inputs!$B$4,1,0)</f>
        <v>0</v>
      </c>
      <c r="P4899" s="34">
        <f t="shared" si="762"/>
        <v>6.228962848333959E-2</v>
      </c>
      <c r="Q4899" s="36">
        <f>Inputs!$B$12*(1+$B4899)^0*$C4899+Inputs!$B$29*(1+$D4899)^0*Inputs!$B$19+Inputs!$B$30*(1+$E4899)^0*Inputs!$B$20+Inputs!$B$31*(1+$F4899)^0*Inputs!$B$21+Inputs!$B$22*(1+Inputs!$B$23)^0</f>
        <v>11227.967765323541</v>
      </c>
      <c r="R4899" s="36">
        <f>Inputs!$B$12*(1+$B4899)^1*$C4899+Inputs!$B$29*(1+$D4899)^1*Inputs!$B$19+Inputs!$B$30*(1+$E4899)^1*Inputs!$B$20+Inputs!$B$31*(1+$F4899)^1*Inputs!$B$21+Inputs!$B$22*(1+Inputs!$B$23)^1</f>
        <v>12633.455354101452</v>
      </c>
      <c r="S4899" s="36">
        <f>Inputs!$B$12*(1+$B4899)^2*$C4899+Inputs!$B$29*(1+$D4899)^2*Inputs!$B$19+Inputs!$B$30*(1+$E4899)^2*Inputs!$B$20+Inputs!$B$31*(1+$F4899)^2*Inputs!$B$21+Inputs!$B$22*(1+Inputs!$B$23)^2</f>
        <v>14576.493802269266</v>
      </c>
      <c r="T4899" s="36">
        <f>Inputs!$B$12*(1+$B4899)^3*$C4899+Inputs!$B$29*(1+$D4899)^3*Inputs!$B$19+Inputs!$B$30*(1+$E4899)^3*Inputs!$B$20+Inputs!$B$31*(1+$F4899)^3*Inputs!$B$21+Inputs!$B$22*(1+Inputs!$B$23)^3</f>
        <v>17275.937378717288</v>
      </c>
      <c r="U4899" s="36">
        <f>Inputs!$B$12*(1+$B4899)^4*$C4899+Inputs!$B$29*(1+$D4899)^4*Inputs!$B$19+Inputs!$B$30*(1+$E4899)^4*Inputs!$B$20+Inputs!$B$31*(1+$F4899)^4*Inputs!$B$21+Inputs!$B$22*(1+Inputs!$B$23)^4</f>
        <v>21040.0441010252</v>
      </c>
      <c r="V4899" s="35">
        <f>Inputs!$B$13/(Q4899*(1-$G4899))</f>
        <v>1.3609703076014397</v>
      </c>
      <c r="W4899" s="36">
        <f>Inputs!$B$13</f>
        <v>12660</v>
      </c>
      <c r="X4899" s="36">
        <f t="shared" si="763"/>
        <v>13194.066908938603</v>
      </c>
      <c r="Y4899" s="36">
        <f t="shared" si="764"/>
        <v>14011.053798551829</v>
      </c>
      <c r="Z4899" s="36">
        <f t="shared" si="765"/>
        <v>15169.005522530069</v>
      </c>
      <c r="AA4899" s="36">
        <f t="shared" si="766"/>
        <v>16724.226563299078</v>
      </c>
      <c r="AB4899" s="36">
        <f t="shared" si="767"/>
        <v>55096.240535438323</v>
      </c>
      <c r="AC4899" s="36">
        <f t="shared" si="768"/>
        <v>276035.94773123873</v>
      </c>
      <c r="AD4899" s="36">
        <f t="shared" si="769"/>
        <v>179084.1568617005</v>
      </c>
    </row>
    <row r="4900" spans="1:30" ht="14.25" customHeight="1" x14ac:dyDescent="0.25">
      <c r="A4900" s="16">
        <v>4884</v>
      </c>
      <c r="B4900" s="34">
        <v>0.28602060104723198</v>
      </c>
      <c r="C4900" s="34">
        <v>4.7520090154454402E-2</v>
      </c>
      <c r="D4900" s="34">
        <v>4.82965331027033E-2</v>
      </c>
      <c r="E4900" s="34">
        <v>2.1544533217923201E-2</v>
      </c>
      <c r="F4900" s="34">
        <v>1.4830132838705001E-2</v>
      </c>
      <c r="G4900" s="34">
        <v>0.169192007788035</v>
      </c>
      <c r="H4900" s="35">
        <v>0.95837151418653899</v>
      </c>
      <c r="I4900" s="34">
        <v>9.8343669523564006E-2</v>
      </c>
      <c r="J4900" s="34">
        <v>1.5936764679523201E-2</v>
      </c>
      <c r="K4900" s="36">
        <f>Inputs!$B$12*(1+$B4900)^4</f>
        <v>164112.98817268145</v>
      </c>
      <c r="L4900" s="36">
        <f t="shared" si="760"/>
        <v>13308.181317913126</v>
      </c>
      <c r="M4900" s="36">
        <f t="shared" si="761"/>
        <v>151814.28706002806</v>
      </c>
      <c r="N4900" s="37">
        <f>M4900/Inputs!$B$6</f>
        <v>231.42421807931106</v>
      </c>
      <c r="O4900" s="38">
        <f>IF(N4900&gt;Inputs!$B$4,1,0)</f>
        <v>0</v>
      </c>
      <c r="P4900" s="34">
        <f t="shared" si="762"/>
        <v>8.2406904844040813E-2</v>
      </c>
      <c r="Q4900" s="36">
        <f>Inputs!$B$12*(1+$B4900)^0*$C4900+Inputs!$B$29*(1+$D4900)^0*Inputs!$B$19+Inputs!$B$30*(1+$E4900)^0*Inputs!$B$20+Inputs!$B$31*(1+$F4900)^0*Inputs!$B$21+Inputs!$B$22*(1+Inputs!$B$23)^0</f>
        <v>10873.249436694186</v>
      </c>
      <c r="R4900" s="36">
        <f>Inputs!$B$12*(1+$B4900)^1*$C4900+Inputs!$B$29*(1+$D4900)^1*Inputs!$B$19+Inputs!$B$30*(1+$E4900)^1*Inputs!$B$20+Inputs!$B$31*(1+$F4900)^1*Inputs!$B$21+Inputs!$B$22*(1+Inputs!$B$23)^1</f>
        <v>11900.084820784852</v>
      </c>
      <c r="S4900" s="36">
        <f>Inputs!$B$12*(1+$B4900)^2*$C4900+Inputs!$B$29*(1+$D4900)^2*Inputs!$B$19+Inputs!$B$30*(1+$E4900)^2*Inputs!$B$20+Inputs!$B$31*(1+$F4900)^2*Inputs!$B$21+Inputs!$B$22*(1+Inputs!$B$23)^2</f>
        <v>13167.953406730656</v>
      </c>
      <c r="T4900" s="36">
        <f>Inputs!$B$12*(1+$B4900)^3*$C4900+Inputs!$B$29*(1+$D4900)^3*Inputs!$B$19+Inputs!$B$30*(1+$E4900)^3*Inputs!$B$20+Inputs!$B$31*(1+$F4900)^3*Inputs!$B$21+Inputs!$B$22*(1+Inputs!$B$23)^3</f>
        <v>14743.919076421558</v>
      </c>
      <c r="U4900" s="36">
        <f>Inputs!$B$12*(1+$B4900)^4*$C4900+Inputs!$B$29*(1+$D4900)^4*Inputs!$B$19+Inputs!$B$30*(1+$E4900)^4*Inputs!$B$20+Inputs!$B$31*(1+$F4900)^4*Inputs!$B$21+Inputs!$B$22*(1+Inputs!$B$23)^4</f>
        <v>16714.144286974974</v>
      </c>
      <c r="V4900" s="35">
        <f>Inputs!$B$13/(Q4900*(1-$G4900))</f>
        <v>1.4014373537081684</v>
      </c>
      <c r="W4900" s="36">
        <f>Inputs!$B$13</f>
        <v>12660</v>
      </c>
      <c r="X4900" s="36">
        <f t="shared" si="763"/>
        <v>12760.457310800461</v>
      </c>
      <c r="Y4900" s="36">
        <f t="shared" si="764"/>
        <v>12908.202802508586</v>
      </c>
      <c r="Z4900" s="36">
        <f t="shared" si="765"/>
        <v>13096.262140595147</v>
      </c>
      <c r="AA4900" s="36">
        <f t="shared" si="766"/>
        <v>13308.181317913126</v>
      </c>
      <c r="AB4900" s="36">
        <f t="shared" si="767"/>
        <v>49171.005713884064</v>
      </c>
      <c r="AC4900" s="36">
        <f t="shared" si="768"/>
        <v>164067.20647349785</v>
      </c>
      <c r="AD4900" s="36">
        <f t="shared" si="769"/>
        <v>102643.28134614398</v>
      </c>
    </row>
    <row r="4901" spans="1:30" ht="14.25" customHeight="1" x14ac:dyDescent="0.25">
      <c r="A4901" s="16">
        <v>4885</v>
      </c>
      <c r="B4901" s="34">
        <v>0.354479752725741</v>
      </c>
      <c r="C4901" s="34">
        <v>4.96223275787721E-2</v>
      </c>
      <c r="D4901" s="34">
        <v>2.8191857740011698E-2</v>
      </c>
      <c r="E4901" s="34">
        <v>3.9579511410713801E-2</v>
      </c>
      <c r="F4901" s="34">
        <v>3.8300745349667798E-3</v>
      </c>
      <c r="G4901" s="34">
        <v>0.162080657776286</v>
      </c>
      <c r="H4901" s="35">
        <v>1.1021727259038201</v>
      </c>
      <c r="I4901" s="34">
        <v>9.63140083439325E-2</v>
      </c>
      <c r="J4901" s="34">
        <v>3.2052425345614199E-2</v>
      </c>
      <c r="K4901" s="36">
        <f>Inputs!$B$12*(1+$B4901)^4</f>
        <v>201948.82007478995</v>
      </c>
      <c r="L4901" s="36">
        <f t="shared" si="760"/>
        <v>17208.871052780374</v>
      </c>
      <c r="M4901" s="36">
        <f t="shared" si="761"/>
        <v>229629.70497326393</v>
      </c>
      <c r="N4901" s="37">
        <f>M4901/Inputs!$B$6</f>
        <v>350.0452819714389</v>
      </c>
      <c r="O4901" s="38">
        <f>IF(N4901&gt;Inputs!$B$4,1,0)</f>
        <v>0</v>
      </c>
      <c r="P4901" s="34">
        <f t="shared" si="762"/>
        <v>6.4261582998318301E-2</v>
      </c>
      <c r="Q4901" s="36">
        <f>Inputs!$B$12*(1+$B4901)^0*$C4901+Inputs!$B$29*(1+$D4901)^0*Inputs!$B$19+Inputs!$B$30*(1+$E4901)^0*Inputs!$B$20+Inputs!$B$31*(1+$F4901)^0*Inputs!$B$21+Inputs!$B$22*(1+Inputs!$B$23)^0</f>
        <v>10999.383682153246</v>
      </c>
      <c r="R4901" s="36">
        <f>Inputs!$B$12*(1+$B4901)^1*$C4901+Inputs!$B$29*(1+$D4901)^1*Inputs!$B$19+Inputs!$B$30*(1+$E4901)^1*Inputs!$B$20+Inputs!$B$31*(1+$F4901)^1*Inputs!$B$21+Inputs!$B$22*(1+Inputs!$B$23)^1</f>
        <v>12195.431646279672</v>
      </c>
      <c r="S4901" s="36">
        <f>Inputs!$B$12*(1+$B4901)^2*$C4901+Inputs!$B$29*(1+$D4901)^2*Inputs!$B$19+Inputs!$B$30*(1+$E4901)^2*Inputs!$B$20+Inputs!$B$31*(1+$F4901)^2*Inputs!$B$21+Inputs!$B$22*(1+Inputs!$B$23)^2</f>
        <v>13770.150420890954</v>
      </c>
      <c r="T4901" s="36">
        <f>Inputs!$B$12*(1+$B4901)^3*$C4901+Inputs!$B$29*(1+$D4901)^3*Inputs!$B$19+Inputs!$B$30*(1+$E4901)^3*Inputs!$B$20+Inputs!$B$31*(1+$F4901)^3*Inputs!$B$21+Inputs!$B$22*(1+Inputs!$B$23)^3</f>
        <v>15856.325784257633</v>
      </c>
      <c r="U4901" s="36">
        <f>Inputs!$B$12*(1+$B4901)^4*$C4901+Inputs!$B$29*(1+$D4901)^4*Inputs!$B$19+Inputs!$B$30*(1+$E4901)^4*Inputs!$B$20+Inputs!$B$31*(1+$F4901)^4*Inputs!$B$21+Inputs!$B$22*(1+Inputs!$B$23)^4</f>
        <v>18633.760315376123</v>
      </c>
      <c r="V4901" s="35">
        <f>Inputs!$B$13/(Q4901*(1-$G4901))</f>
        <v>1.3736090345313534</v>
      </c>
      <c r="W4901" s="36">
        <f>Inputs!$B$13</f>
        <v>12660</v>
      </c>
      <c r="X4901" s="36">
        <f t="shared" si="763"/>
        <v>13343.182077922464</v>
      </c>
      <c r="Y4901" s="36">
        <f t="shared" si="764"/>
        <v>14283.125870048032</v>
      </c>
      <c r="Z4901" s="36">
        <f t="shared" si="765"/>
        <v>15545.419369046542</v>
      </c>
      <c r="AA4901" s="36">
        <f t="shared" si="766"/>
        <v>17208.871052780374</v>
      </c>
      <c r="AB4901" s="36">
        <f t="shared" si="767"/>
        <v>55116.657526070143</v>
      </c>
      <c r="AC4901" s="36">
        <f t="shared" si="768"/>
        <v>276377.52260081581</v>
      </c>
      <c r="AD4901" s="36">
        <f t="shared" si="769"/>
        <v>174513.04744719379</v>
      </c>
    </row>
    <row r="4902" spans="1:30" ht="14.25" customHeight="1" x14ac:dyDescent="0.25">
      <c r="A4902" s="16">
        <v>4886</v>
      </c>
      <c r="B4902" s="34">
        <v>0.42946799265181301</v>
      </c>
      <c r="C4902" s="34">
        <v>8.5894551493966895E-2</v>
      </c>
      <c r="D4902" s="34">
        <v>2.74442454272367E-2</v>
      </c>
      <c r="E4902" s="34">
        <v>2.7717358770197199E-2</v>
      </c>
      <c r="F4902" s="34">
        <v>9.0818842623116602E-4</v>
      </c>
      <c r="G4902" s="34">
        <v>0.21559848279909999</v>
      </c>
      <c r="H4902" s="35">
        <v>0.96747174625025001</v>
      </c>
      <c r="I4902" s="34">
        <v>9.5325553545491104E-2</v>
      </c>
      <c r="J4902" s="34">
        <v>2.4621154248630001E-2</v>
      </c>
      <c r="K4902" s="36">
        <f>Inputs!$B$12*(1+$B4902)^4</f>
        <v>250523.80099937442</v>
      </c>
      <c r="L4902" s="36">
        <f t="shared" si="760"/>
        <v>22717.898506541624</v>
      </c>
      <c r="M4902" s="36">
        <f t="shared" si="761"/>
        <v>271942.28247747576</v>
      </c>
      <c r="N4902" s="37">
        <f>M4902/Inputs!$B$6</f>
        <v>414.54616231322524</v>
      </c>
      <c r="O4902" s="38">
        <f>IF(N4902&gt;Inputs!$B$4,1,0)</f>
        <v>1</v>
      </c>
      <c r="P4902" s="34">
        <f t="shared" si="762"/>
        <v>7.0704399296861106E-2</v>
      </c>
      <c r="Q4902" s="36">
        <f>Inputs!$B$12*(1+$B4902)^0*$C4902+Inputs!$B$29*(1+$D4902)^0*Inputs!$B$19+Inputs!$B$30*(1+$E4902)^0*Inputs!$B$20+Inputs!$B$31*(1+$F4902)^0*Inputs!$B$21+Inputs!$B$22*(1+Inputs!$B$23)^0</f>
        <v>13175.717117064934</v>
      </c>
      <c r="R4902" s="36">
        <f>Inputs!$B$12*(1+$B4902)^1*$C4902+Inputs!$B$29*(1+$D4902)^1*Inputs!$B$19+Inputs!$B$30*(1+$E4902)^1*Inputs!$B$20+Inputs!$B$31*(1+$F4902)^1*Inputs!$B$21+Inputs!$B$22*(1+Inputs!$B$23)^1</f>
        <v>15484.265934482843</v>
      </c>
      <c r="S4902" s="36">
        <f>Inputs!$B$12*(1+$B4902)^2*$C4902+Inputs!$B$29*(1+$D4902)^2*Inputs!$B$19+Inputs!$B$30*(1+$E4902)^2*Inputs!$B$20+Inputs!$B$31*(1+$F4902)^2*Inputs!$B$21+Inputs!$B$22*(1+Inputs!$B$23)^2</f>
        <v>18745.719318475738</v>
      </c>
      <c r="T4902" s="36">
        <f>Inputs!$B$12*(1+$B4902)^3*$C4902+Inputs!$B$29*(1+$D4902)^3*Inputs!$B$19+Inputs!$B$30*(1+$E4902)^3*Inputs!$B$20+Inputs!$B$31*(1+$F4902)^3*Inputs!$B$21+Inputs!$B$22*(1+Inputs!$B$23)^3</f>
        <v>23368.370910552767</v>
      </c>
      <c r="U4902" s="36">
        <f>Inputs!$B$12*(1+$B4902)^4*$C4902+Inputs!$B$29*(1+$D4902)^4*Inputs!$B$19+Inputs!$B$30*(1+$E4902)^4*Inputs!$B$20+Inputs!$B$31*(1+$F4902)^4*Inputs!$B$21+Inputs!$B$22*(1+Inputs!$B$23)^4</f>
        <v>29935.83931963248</v>
      </c>
      <c r="V4902" s="35">
        <f>Inputs!$B$13/(Q4902*(1-$G4902))</f>
        <v>1.2249574933340932</v>
      </c>
      <c r="W4902" s="36">
        <f>Inputs!$B$13</f>
        <v>12660</v>
      </c>
      <c r="X4902" s="36">
        <f t="shared" si="763"/>
        <v>14096.340936111121</v>
      </c>
      <c r="Y4902" s="36">
        <f t="shared" si="764"/>
        <v>16118.926865234514</v>
      </c>
      <c r="Z4902" s="36">
        <f t="shared" si="765"/>
        <v>18913.877051521074</v>
      </c>
      <c r="AA4902" s="36">
        <f t="shared" si="766"/>
        <v>22717.898506541624</v>
      </c>
      <c r="AB4902" s="36">
        <f t="shared" si="767"/>
        <v>63123.798932716454</v>
      </c>
      <c r="AC4902" s="36">
        <f t="shared" si="768"/>
        <v>329219.10972107347</v>
      </c>
      <c r="AD4902" s="36">
        <f t="shared" si="769"/>
        <v>208818.48354475931</v>
      </c>
    </row>
    <row r="4903" spans="1:30" ht="14.25" customHeight="1" x14ac:dyDescent="0.25">
      <c r="A4903" s="16">
        <v>4887</v>
      </c>
      <c r="B4903" s="34">
        <v>0.26907313774684399</v>
      </c>
      <c r="C4903" s="34">
        <v>9.0269366669475506E-2</v>
      </c>
      <c r="D4903" s="34">
        <v>2.2165352632222201E-2</v>
      </c>
      <c r="E4903" s="34">
        <v>5.9891541863369702E-2</v>
      </c>
      <c r="F4903" s="34">
        <v>-2.2808788840160302E-3</v>
      </c>
      <c r="G4903" s="34">
        <v>0.21823006962996999</v>
      </c>
      <c r="H4903" s="35">
        <v>1.03501271252351</v>
      </c>
      <c r="I4903" s="34">
        <v>9.5376171582758906E-2</v>
      </c>
      <c r="J4903" s="34">
        <v>2.8063859264855301E-2</v>
      </c>
      <c r="K4903" s="36">
        <f>Inputs!$B$12*(1+$B4903)^4</f>
        <v>155631.62664145243</v>
      </c>
      <c r="L4903" s="36">
        <f t="shared" si="760"/>
        <v>18368.374498085257</v>
      </c>
      <c r="M4903" s="36">
        <f t="shared" si="761"/>
        <v>235293.25844590005</v>
      </c>
      <c r="N4903" s="37">
        <f>M4903/Inputs!$B$6</f>
        <v>358.67874763094522</v>
      </c>
      <c r="O4903" s="38">
        <f>IF(N4903&gt;Inputs!$B$4,1,0)</f>
        <v>0</v>
      </c>
      <c r="P4903" s="34">
        <f t="shared" si="762"/>
        <v>6.7312312317903605E-2</v>
      </c>
      <c r="Q4903" s="36">
        <f>Inputs!$B$12*(1+$B4903)^0*$C4903+Inputs!$B$29*(1+$D4903)^0*Inputs!$B$19+Inputs!$B$30*(1+$E4903)^0*Inputs!$B$20+Inputs!$B$31*(1+$F4903)^0*Inputs!$B$21+Inputs!$B$22*(1+Inputs!$B$23)^0</f>
        <v>13438.206027595454</v>
      </c>
      <c r="R4903" s="36">
        <f>Inputs!$B$12*(1+$B4903)^1*$C4903+Inputs!$B$29*(1+$D4903)^1*Inputs!$B$19+Inputs!$B$30*(1+$E4903)^1*Inputs!$B$20+Inputs!$B$31*(1+$F4903)^1*Inputs!$B$21+Inputs!$B$22*(1+Inputs!$B$23)^1</f>
        <v>15039.722010068926</v>
      </c>
      <c r="S4903" s="36">
        <f>Inputs!$B$12*(1+$B4903)^2*$C4903+Inputs!$B$29*(1+$D4903)^2*Inputs!$B$19+Inputs!$B$30*(1+$E4903)^2*Inputs!$B$20+Inputs!$B$31*(1+$F4903)^2*Inputs!$B$21+Inputs!$B$22*(1+Inputs!$B$23)^2</f>
        <v>17041.948705084986</v>
      </c>
      <c r="T4903" s="36">
        <f>Inputs!$B$12*(1+$B4903)^3*$C4903+Inputs!$B$29*(1+$D4903)^3*Inputs!$B$19+Inputs!$B$30*(1+$E4903)^3*Inputs!$B$20+Inputs!$B$31*(1+$F4903)^3*Inputs!$B$21+Inputs!$B$22*(1+Inputs!$B$23)^3</f>
        <v>19550.911374012365</v>
      </c>
      <c r="U4903" s="36">
        <f>Inputs!$B$12*(1+$B4903)^4*$C4903+Inputs!$B$29*(1+$D4903)^4*Inputs!$B$19+Inputs!$B$30*(1+$E4903)^4*Inputs!$B$20+Inputs!$B$31*(1+$F4903)^4*Inputs!$B$21+Inputs!$B$22*(1+Inputs!$B$23)^4</f>
        <v>22701.057009156866</v>
      </c>
      <c r="V4903" s="35">
        <f>Inputs!$B$13/(Q4903*(1-$G4903))</f>
        <v>1.2050732566943427</v>
      </c>
      <c r="W4903" s="36">
        <f>Inputs!$B$13</f>
        <v>12660</v>
      </c>
      <c r="X4903" s="36">
        <f t="shared" si="763"/>
        <v>13668.896182757886</v>
      </c>
      <c r="Y4903" s="36">
        <f t="shared" si="764"/>
        <v>14922.201697766968</v>
      </c>
      <c r="Z4903" s="36">
        <f t="shared" si="765"/>
        <v>16469.274653103919</v>
      </c>
      <c r="AA4903" s="36">
        <f t="shared" si="766"/>
        <v>18368.374498085257</v>
      </c>
      <c r="AB4903" s="36">
        <f t="shared" si="767"/>
        <v>57391.655320260455</v>
      </c>
      <c r="AC4903" s="36">
        <f t="shared" si="768"/>
        <v>280540.97868067125</v>
      </c>
      <c r="AD4903" s="36">
        <f t="shared" si="769"/>
        <v>177901.60312563961</v>
      </c>
    </row>
    <row r="4904" spans="1:30" ht="14.25" customHeight="1" x14ac:dyDescent="0.25">
      <c r="A4904" s="16">
        <v>4888</v>
      </c>
      <c r="B4904" s="34">
        <v>0.29304381205782798</v>
      </c>
      <c r="C4904" s="34">
        <v>8.3246672173691499E-2</v>
      </c>
      <c r="D4904" s="34">
        <v>3.2140964925286397E-2</v>
      </c>
      <c r="E4904" s="34">
        <v>3.6504212395660901E-2</v>
      </c>
      <c r="F4904" s="34">
        <v>2.3087426179914501E-2</v>
      </c>
      <c r="G4904" s="34">
        <v>0.20919134762717401</v>
      </c>
      <c r="H4904" s="35">
        <v>1.1428813187592</v>
      </c>
      <c r="I4904" s="34">
        <v>8.8248365898380601E-2</v>
      </c>
      <c r="J4904" s="34">
        <v>3.1020232681503598E-2</v>
      </c>
      <c r="K4904" s="36">
        <f>Inputs!$B$12*(1+$B4904)^4</f>
        <v>167727.47593742245</v>
      </c>
      <c r="L4904" s="36">
        <f t="shared" si="760"/>
        <v>20750.950113023668</v>
      </c>
      <c r="M4904" s="36">
        <f t="shared" si="761"/>
        <v>307131.01045936107</v>
      </c>
      <c r="N4904" s="37">
        <f>M4904/Inputs!$B$6</f>
        <v>468.187515944148</v>
      </c>
      <c r="O4904" s="38">
        <f>IF(N4904&gt;Inputs!$B$4,1,0)</f>
        <v>1</v>
      </c>
      <c r="P4904" s="34">
        <f t="shared" si="762"/>
        <v>5.7228133216877003E-2</v>
      </c>
      <c r="Q4904" s="36">
        <f>Inputs!$B$12*(1+$B4904)^0*$C4904+Inputs!$B$29*(1+$D4904)^0*Inputs!$B$19+Inputs!$B$30*(1+$E4904)^0*Inputs!$B$20+Inputs!$B$31*(1+$F4904)^0*Inputs!$B$21+Inputs!$B$22*(1+Inputs!$B$23)^0</f>
        <v>13016.844357848411</v>
      </c>
      <c r="R4904" s="36">
        <f>Inputs!$B$12*(1+$B4904)^1*$C4904+Inputs!$B$29*(1+$D4904)^1*Inputs!$B$19+Inputs!$B$30*(1+$E4904)^1*Inputs!$B$20+Inputs!$B$31*(1+$F4904)^1*Inputs!$B$21+Inputs!$B$22*(1+Inputs!$B$23)^1</f>
        <v>14713.39534267085</v>
      </c>
      <c r="S4904" s="36">
        <f>Inputs!$B$12*(1+$B4904)^2*$C4904+Inputs!$B$29*(1+$D4904)^2*Inputs!$B$19+Inputs!$B$30*(1+$E4904)^2*Inputs!$B$20+Inputs!$B$31*(1+$F4904)^2*Inputs!$B$21+Inputs!$B$22*(1+Inputs!$B$23)^2</f>
        <v>16845.961649138997</v>
      </c>
      <c r="T4904" s="36">
        <f>Inputs!$B$12*(1+$B4904)^3*$C4904+Inputs!$B$29*(1+$D4904)^3*Inputs!$B$19+Inputs!$B$30*(1+$E4904)^3*Inputs!$B$20+Inputs!$B$31*(1+$F4904)^3*Inputs!$B$21+Inputs!$B$22*(1+Inputs!$B$23)^3</f>
        <v>19540.46271811625</v>
      </c>
      <c r="U4904" s="36">
        <f>Inputs!$B$12*(1+$B4904)^4*$C4904+Inputs!$B$29*(1+$D4904)^4*Inputs!$B$19+Inputs!$B$30*(1+$E4904)^4*Inputs!$B$20+Inputs!$B$31*(1+$F4904)^4*Inputs!$B$21+Inputs!$B$22*(1+Inputs!$B$23)^4</f>
        <v>22959.65934262169</v>
      </c>
      <c r="V4904" s="35">
        <f>Inputs!$B$13/(Q4904*(1-$G4904))</f>
        <v>1.2298625615885046</v>
      </c>
      <c r="W4904" s="36">
        <f>Inputs!$B$13</f>
        <v>12660</v>
      </c>
      <c r="X4904" s="36">
        <f t="shared" si="763"/>
        <v>14057.024524384629</v>
      </c>
      <c r="Y4904" s="36">
        <f t="shared" si="764"/>
        <v>15804.76658618994</v>
      </c>
      <c r="Z4904" s="36">
        <f t="shared" si="765"/>
        <v>17996.703934161753</v>
      </c>
      <c r="AA4904" s="36">
        <f t="shared" si="766"/>
        <v>20750.950113023668</v>
      </c>
      <c r="AB4904" s="36">
        <f t="shared" si="767"/>
        <v>62193.400198555435</v>
      </c>
      <c r="AC4904" s="36">
        <f t="shared" si="768"/>
        <v>373848.4589880436</v>
      </c>
      <c r="AD4904" s="36">
        <f t="shared" si="769"/>
        <v>244937.61026080564</v>
      </c>
    </row>
    <row r="4905" spans="1:30" ht="14.25" customHeight="1" x14ac:dyDescent="0.25">
      <c r="A4905" s="16">
        <v>4889</v>
      </c>
      <c r="B4905" s="34">
        <v>0.206336018568929</v>
      </c>
      <c r="C4905" s="34">
        <v>9.8125620775233305E-2</v>
      </c>
      <c r="D4905" s="34">
        <v>1.6155423280994698E-2</v>
      </c>
      <c r="E4905" s="34">
        <v>6.95323696364782E-2</v>
      </c>
      <c r="F4905" s="34">
        <v>2.6921668527511398E-2</v>
      </c>
      <c r="G4905" s="34">
        <v>0.223330928542569</v>
      </c>
      <c r="H4905" s="35">
        <v>1.10230000538093</v>
      </c>
      <c r="I4905" s="34">
        <v>0.100346900851206</v>
      </c>
      <c r="J4905" s="34">
        <v>3.0036215151833499E-2</v>
      </c>
      <c r="K4905" s="36">
        <f>Inputs!$B$12*(1+$B4905)^4</f>
        <v>127064.55820943869</v>
      </c>
      <c r="L4905" s="36">
        <f t="shared" si="760"/>
        <v>18578.253458163308</v>
      </c>
      <c r="M4905" s="36">
        <f t="shared" si="761"/>
        <v>225952.73500596319</v>
      </c>
      <c r="N4905" s="37">
        <f>M4905/Inputs!$B$6</f>
        <v>344.44014482616342</v>
      </c>
      <c r="O4905" s="38">
        <f>IF(N4905&gt;Inputs!$B$4,1,0)</f>
        <v>0</v>
      </c>
      <c r="P4905" s="34">
        <f t="shared" si="762"/>
        <v>7.0310685699372502E-2</v>
      </c>
      <c r="Q4905" s="36">
        <f>Inputs!$B$12*(1+$B4905)^0*$C4905+Inputs!$B$29*(1+$D4905)^0*Inputs!$B$19+Inputs!$B$30*(1+$E4905)^0*Inputs!$B$20+Inputs!$B$31*(1+$F4905)^0*Inputs!$B$21+Inputs!$B$22*(1+Inputs!$B$23)^0</f>
        <v>13909.581273940919</v>
      </c>
      <c r="R4905" s="36">
        <f>Inputs!$B$12*(1+$B4905)^1*$C4905+Inputs!$B$29*(1+$D4905)^1*Inputs!$B$19+Inputs!$B$30*(1+$E4905)^1*Inputs!$B$20+Inputs!$B$31*(1+$F4905)^1*Inputs!$B$21+Inputs!$B$22*(1+Inputs!$B$23)^1</f>
        <v>15404.729174137334</v>
      </c>
      <c r="S4905" s="36">
        <f>Inputs!$B$12*(1+$B4905)^2*$C4905+Inputs!$B$29*(1+$D4905)^2*Inputs!$B$19+Inputs!$B$30*(1+$E4905)^2*Inputs!$B$20+Inputs!$B$31*(1+$F4905)^2*Inputs!$B$21+Inputs!$B$22*(1+Inputs!$B$23)^2</f>
        <v>17164.73490275631</v>
      </c>
      <c r="T4905" s="36">
        <f>Inputs!$B$12*(1+$B4905)^3*$C4905+Inputs!$B$29*(1+$D4905)^3*Inputs!$B$19+Inputs!$B$30*(1+$E4905)^3*Inputs!$B$20+Inputs!$B$31*(1+$F4905)^3*Inputs!$B$21+Inputs!$B$22*(1+Inputs!$B$23)^3</f>
        <v>19242.202256010569</v>
      </c>
      <c r="U4905" s="36">
        <f>Inputs!$B$12*(1+$B4905)^4*$C4905+Inputs!$B$29*(1+$D4905)^4*Inputs!$B$19+Inputs!$B$30*(1+$E4905)^4*Inputs!$B$20+Inputs!$B$31*(1+$F4905)^4*Inputs!$B$21+Inputs!$B$22*(1+Inputs!$B$23)^4</f>
        <v>21700.466146506424</v>
      </c>
      <c r="V4905" s="35">
        <f>Inputs!$B$13/(Q4905*(1-$G4905))</f>
        <v>1.171881337957442</v>
      </c>
      <c r="W4905" s="36">
        <f>Inputs!$B$13</f>
        <v>12660</v>
      </c>
      <c r="X4905" s="36">
        <f t="shared" si="763"/>
        <v>13812.705460771245</v>
      </c>
      <c r="Y4905" s="36">
        <f t="shared" si="764"/>
        <v>15158.918156124308</v>
      </c>
      <c r="Z4905" s="36">
        <f t="shared" si="765"/>
        <v>16733.649050121137</v>
      </c>
      <c r="AA4905" s="36">
        <f t="shared" si="766"/>
        <v>18578.253458163308</v>
      </c>
      <c r="AB4905" s="36">
        <f t="shared" si="767"/>
        <v>57224.43860313161</v>
      </c>
      <c r="AC4905" s="36">
        <f t="shared" si="768"/>
        <v>272167.36241200927</v>
      </c>
      <c r="AD4905" s="36">
        <f t="shared" si="769"/>
        <v>168728.29640283156</v>
      </c>
    </row>
    <row r="4906" spans="1:30" ht="14.25" customHeight="1" x14ac:dyDescent="0.25">
      <c r="A4906" s="16">
        <v>4890</v>
      </c>
      <c r="B4906" s="34">
        <v>0.16733612463777101</v>
      </c>
      <c r="C4906" s="34">
        <v>6.4953346237881501E-2</v>
      </c>
      <c r="D4906" s="34">
        <v>4.0976829942514399E-2</v>
      </c>
      <c r="E4906" s="34">
        <v>5.02792733464935E-2</v>
      </c>
      <c r="F4906" s="34">
        <v>2.8045206760258099E-2</v>
      </c>
      <c r="G4906" s="34">
        <v>0.203974183384007</v>
      </c>
      <c r="H4906" s="35">
        <v>1.0023616080012101</v>
      </c>
      <c r="I4906" s="34">
        <v>9.4385455238853194E-2</v>
      </c>
      <c r="J4906" s="34">
        <v>2.1638960382338601E-2</v>
      </c>
      <c r="K4906" s="36">
        <f>Inputs!$B$12*(1+$B4906)^4</f>
        <v>111412.7649678864</v>
      </c>
      <c r="L4906" s="36">
        <f t="shared" si="760"/>
        <v>13258.841872685138</v>
      </c>
      <c r="M4906" s="36">
        <f t="shared" si="761"/>
        <v>168438.5045920824</v>
      </c>
      <c r="N4906" s="37">
        <f>M4906/Inputs!$B$6</f>
        <v>256.7660130976866</v>
      </c>
      <c r="O4906" s="38">
        <f>IF(N4906&gt;Inputs!$B$4,1,0)</f>
        <v>0</v>
      </c>
      <c r="P4906" s="34">
        <f t="shared" si="762"/>
        <v>7.274649485651459E-2</v>
      </c>
      <c r="Q4906" s="36">
        <f>Inputs!$B$12*(1+$B4906)^0*$C4906+Inputs!$B$29*(1+$D4906)^0*Inputs!$B$19+Inputs!$B$30*(1+$E4906)^0*Inputs!$B$20+Inputs!$B$31*(1+$F4906)^0*Inputs!$B$21+Inputs!$B$22*(1+Inputs!$B$23)^0</f>
        <v>11919.244801699813</v>
      </c>
      <c r="R4906" s="36">
        <f>Inputs!$B$12*(1+$B4906)^1*$C4906+Inputs!$B$29*(1+$D4906)^1*Inputs!$B$19+Inputs!$B$30*(1+$E4906)^1*Inputs!$B$20+Inputs!$B$31*(1+$F4906)^1*Inputs!$B$21+Inputs!$B$22*(1+Inputs!$B$23)^1</f>
        <v>12890.344545599304</v>
      </c>
      <c r="S4906" s="36">
        <f>Inputs!$B$12*(1+$B4906)^2*$C4906+Inputs!$B$29*(1+$D4906)^2*Inputs!$B$19+Inputs!$B$30*(1+$E4906)^2*Inputs!$B$20+Inputs!$B$31*(1+$F4906)^2*Inputs!$B$21+Inputs!$B$22*(1+Inputs!$B$23)^2</f>
        <v>13983.935964290489</v>
      </c>
      <c r="T4906" s="36">
        <f>Inputs!$B$12*(1+$B4906)^3*$C4906+Inputs!$B$29*(1+$D4906)^3*Inputs!$B$19+Inputs!$B$30*(1+$E4906)^3*Inputs!$B$20+Inputs!$B$31*(1+$F4906)^3*Inputs!$B$21+Inputs!$B$22*(1+Inputs!$B$23)^3</f>
        <v>15218.863442788579</v>
      </c>
      <c r="U4906" s="36">
        <f>Inputs!$B$12*(1+$B4906)^4*$C4906+Inputs!$B$29*(1+$D4906)^4*Inputs!$B$19+Inputs!$B$30*(1+$E4906)^4*Inputs!$B$20+Inputs!$B$31*(1+$F4906)^4*Inputs!$B$21+Inputs!$B$22*(1+Inputs!$B$23)^4</f>
        <v>16617.053344768246</v>
      </c>
      <c r="V4906" s="35">
        <f>Inputs!$B$13/(Q4906*(1-$G4906))</f>
        <v>1.3343132945120662</v>
      </c>
      <c r="W4906" s="36">
        <f>Inputs!$B$13</f>
        <v>12660</v>
      </c>
      <c r="X4906" s="36">
        <f t="shared" si="763"/>
        <v>12839.908517731596</v>
      </c>
      <c r="Y4906" s="36">
        <f t="shared" si="764"/>
        <v>13005.434848770752</v>
      </c>
      <c r="Z4906" s="36">
        <f t="shared" si="765"/>
        <v>13148.584311522884</v>
      </c>
      <c r="AA4906" s="36">
        <f t="shared" si="766"/>
        <v>13258.841872685138</v>
      </c>
      <c r="AB4906" s="36">
        <f t="shared" si="767"/>
        <v>49823.562100721261</v>
      </c>
      <c r="AC4906" s="36">
        <f t="shared" si="768"/>
        <v>186204.83988131033</v>
      </c>
      <c r="AD4906" s="36">
        <f t="shared" si="769"/>
        <v>118614.94249136113</v>
      </c>
    </row>
    <row r="4907" spans="1:30" ht="14.25" customHeight="1" x14ac:dyDescent="0.25">
      <c r="A4907" s="16">
        <v>4891</v>
      </c>
      <c r="B4907" s="34">
        <v>0.30158756705462297</v>
      </c>
      <c r="C4907" s="34">
        <v>7.5561837957500502E-2</v>
      </c>
      <c r="D4907" s="34">
        <v>2.9735141175448499E-2</v>
      </c>
      <c r="E4907" s="34">
        <v>5.3870022914600697E-2</v>
      </c>
      <c r="F4907" s="34">
        <v>2.3643059757915499E-2</v>
      </c>
      <c r="G4907" s="34">
        <v>0.21352955010956801</v>
      </c>
      <c r="H4907" s="35">
        <v>1.0062842602265301</v>
      </c>
      <c r="I4907" s="34">
        <v>9.5990668604998206E-2</v>
      </c>
      <c r="J4907" s="34">
        <v>2.55680040418114E-2</v>
      </c>
      <c r="K4907" s="36">
        <f>Inputs!$B$12*(1+$B4907)^4</f>
        <v>172204.62699792688</v>
      </c>
      <c r="L4907" s="36">
        <f t="shared" si="760"/>
        <v>17556.765388205557</v>
      </c>
      <c r="M4907" s="36">
        <f t="shared" si="761"/>
        <v>217776.77144786628</v>
      </c>
      <c r="N4907" s="37">
        <f>M4907/Inputs!$B$6</f>
        <v>331.9767857436986</v>
      </c>
      <c r="O4907" s="38">
        <f>IF(N4907&gt;Inputs!$B$4,1,0)</f>
        <v>0</v>
      </c>
      <c r="P4907" s="34">
        <f t="shared" si="762"/>
        <v>7.0422664563186799E-2</v>
      </c>
      <c r="Q4907" s="36">
        <f>Inputs!$B$12*(1+$B4907)^0*$C4907+Inputs!$B$29*(1+$D4907)^0*Inputs!$B$19+Inputs!$B$30*(1+$E4907)^0*Inputs!$B$20+Inputs!$B$31*(1+$F4907)^0*Inputs!$B$21+Inputs!$B$22*(1+Inputs!$B$23)^0</f>
        <v>12555.754304876951</v>
      </c>
      <c r="R4907" s="36">
        <f>Inputs!$B$12*(1+$B4907)^1*$C4907+Inputs!$B$29*(1+$D4907)^1*Inputs!$B$19+Inputs!$B$30*(1+$E4907)^1*Inputs!$B$20+Inputs!$B$31*(1+$F4907)^1*Inputs!$B$21+Inputs!$B$22*(1+Inputs!$B$23)^1</f>
        <v>14194.085355196872</v>
      </c>
      <c r="S4907" s="36">
        <f>Inputs!$B$12*(1+$B4907)^2*$C4907+Inputs!$B$29*(1+$D4907)^2*Inputs!$B$19+Inputs!$B$30*(1+$E4907)^2*Inputs!$B$20+Inputs!$B$31*(1+$F4907)^2*Inputs!$B$21+Inputs!$B$22*(1+Inputs!$B$23)^2</f>
        <v>16255.434604068629</v>
      </c>
      <c r="T4907" s="36">
        <f>Inputs!$B$12*(1+$B4907)^3*$C4907+Inputs!$B$29*(1+$D4907)^3*Inputs!$B$19+Inputs!$B$30*(1+$E4907)^3*Inputs!$B$20+Inputs!$B$31*(1+$F4907)^3*Inputs!$B$21+Inputs!$B$22*(1+Inputs!$B$23)^3</f>
        <v>18864.642584728426</v>
      </c>
      <c r="U4907" s="36">
        <f>Inputs!$B$12*(1+$B4907)^4*$C4907+Inputs!$B$29*(1+$D4907)^4*Inputs!$B$19+Inputs!$B$30*(1+$E4907)^4*Inputs!$B$20+Inputs!$B$31*(1+$F4907)^4*Inputs!$B$21+Inputs!$B$22*(1+Inputs!$B$23)^4</f>
        <v>22184.0796799249</v>
      </c>
      <c r="V4907" s="35">
        <f>Inputs!$B$13/(Q4907*(1-$G4907))</f>
        <v>1.2820604044209982</v>
      </c>
      <c r="W4907" s="36">
        <f>Inputs!$B$13</f>
        <v>12660</v>
      </c>
      <c r="X4907" s="36">
        <f t="shared" si="763"/>
        <v>13542.295453891722</v>
      </c>
      <c r="Y4907" s="36">
        <f t="shared" si="764"/>
        <v>14627.578465991372</v>
      </c>
      <c r="Z4907" s="36">
        <f t="shared" si="765"/>
        <v>15952.607350201013</v>
      </c>
      <c r="AA4907" s="36">
        <f t="shared" si="766"/>
        <v>17556.765388205557</v>
      </c>
      <c r="AB4907" s="36">
        <f t="shared" si="767"/>
        <v>56094.562928307656</v>
      </c>
      <c r="AC4907" s="36">
        <f t="shared" si="768"/>
        <v>255679.85744783538</v>
      </c>
      <c r="AD4907" s="36">
        <f t="shared" si="769"/>
        <v>161682.20851955863</v>
      </c>
    </row>
    <row r="4908" spans="1:30" ht="14.25" customHeight="1" x14ac:dyDescent="0.25">
      <c r="A4908" s="16">
        <v>4892</v>
      </c>
      <c r="B4908" s="34">
        <v>0.33981391828832902</v>
      </c>
      <c r="C4908" s="34">
        <v>6.60516239338442E-2</v>
      </c>
      <c r="D4908" s="34">
        <v>3.20649539890389E-2</v>
      </c>
      <c r="E4908" s="34">
        <v>6.7904683052010903E-2</v>
      </c>
      <c r="F4908" s="34">
        <v>-3.02038373019368E-3</v>
      </c>
      <c r="G4908" s="34">
        <v>0.171778767432538</v>
      </c>
      <c r="H4908" s="35">
        <v>1.06454580652494</v>
      </c>
      <c r="I4908" s="34">
        <v>0.102440091443274</v>
      </c>
      <c r="J4908" s="34">
        <v>2.40626132992212E-2</v>
      </c>
      <c r="K4908" s="36">
        <f>Inputs!$B$12*(1+$B4908)^4</f>
        <v>193343.32831280233</v>
      </c>
      <c r="L4908" s="36">
        <f t="shared" si="760"/>
        <v>19086.709048269833</v>
      </c>
      <c r="M4908" s="36">
        <f t="shared" si="761"/>
        <v>210235.60723526948</v>
      </c>
      <c r="N4908" s="37">
        <f>M4908/Inputs!$B$6</f>
        <v>320.48110859034983</v>
      </c>
      <c r="O4908" s="38">
        <f>IF(N4908&gt;Inputs!$B$4,1,0)</f>
        <v>0</v>
      </c>
      <c r="P4908" s="34">
        <f t="shared" si="762"/>
        <v>7.8377478144052798E-2</v>
      </c>
      <c r="Q4908" s="36">
        <f>Inputs!$B$12*(1+$B4908)^0*$C4908+Inputs!$B$29*(1+$D4908)^0*Inputs!$B$19+Inputs!$B$30*(1+$E4908)^0*Inputs!$B$20+Inputs!$B$31*(1+$F4908)^0*Inputs!$B$21+Inputs!$B$22*(1+Inputs!$B$23)^0</f>
        <v>11985.141463457574</v>
      </c>
      <c r="R4908" s="36">
        <f>Inputs!$B$12*(1+$B4908)^1*$C4908+Inputs!$B$29*(1+$D4908)^1*Inputs!$B$19+Inputs!$B$30*(1+$E4908)^1*Inputs!$B$20+Inputs!$B$31*(1+$F4908)^1*Inputs!$B$21+Inputs!$B$22*(1+Inputs!$B$23)^1</f>
        <v>13525.464485401439</v>
      </c>
      <c r="S4908" s="36">
        <f>Inputs!$B$12*(1+$B4908)^2*$C4908+Inputs!$B$29*(1+$D4908)^2*Inputs!$B$19+Inputs!$B$30*(1+$E4908)^2*Inputs!$B$20+Inputs!$B$31*(1+$F4908)^2*Inputs!$B$21+Inputs!$B$22*(1+Inputs!$B$23)^2</f>
        <v>15536.358273468933</v>
      </c>
      <c r="T4908" s="36">
        <f>Inputs!$B$12*(1+$B4908)^3*$C4908+Inputs!$B$29*(1+$D4908)^3*Inputs!$B$19+Inputs!$B$30*(1+$E4908)^3*Inputs!$B$20+Inputs!$B$31*(1+$F4908)^3*Inputs!$B$21+Inputs!$B$22*(1+Inputs!$B$23)^3</f>
        <v>18174.165336175465</v>
      </c>
      <c r="U4908" s="36">
        <f>Inputs!$B$12*(1+$B4908)^4*$C4908+Inputs!$B$29*(1+$D4908)^4*Inputs!$B$19+Inputs!$B$30*(1+$E4908)^4*Inputs!$B$20+Inputs!$B$31*(1+$F4908)^4*Inputs!$B$21+Inputs!$B$22*(1+Inputs!$B$23)^4</f>
        <v>21648.127632612213</v>
      </c>
      <c r="V4908" s="35">
        <f>Inputs!$B$13/(Q4908*(1-$G4908))</f>
        <v>1.275393446780803</v>
      </c>
      <c r="W4908" s="36">
        <f>Inputs!$B$13</f>
        <v>12660</v>
      </c>
      <c r="X4908" s="36">
        <f t="shared" si="763"/>
        <v>13696.572558342958</v>
      </c>
      <c r="Y4908" s="36">
        <f t="shared" si="764"/>
        <v>15054.633074354939</v>
      </c>
      <c r="Z4908" s="36">
        <f t="shared" si="765"/>
        <v>16817.21968991066</v>
      </c>
      <c r="AA4908" s="36">
        <f t="shared" si="766"/>
        <v>19086.709048269833</v>
      </c>
      <c r="AB4908" s="36">
        <f t="shared" si="767"/>
        <v>57094.674972286244</v>
      </c>
      <c r="AC4908" s="36">
        <f t="shared" si="768"/>
        <v>249382.6748460677</v>
      </c>
      <c r="AD4908" s="36">
        <f t="shared" si="769"/>
        <v>153140.93226298323</v>
      </c>
    </row>
    <row r="4909" spans="1:30" ht="14.25" customHeight="1" x14ac:dyDescent="0.25">
      <c r="A4909" s="16">
        <v>4893</v>
      </c>
      <c r="B4909" s="34">
        <v>0.49222735023650799</v>
      </c>
      <c r="C4909" s="34">
        <v>6.4293035753200903E-2</v>
      </c>
      <c r="D4909" s="34">
        <v>4.3072169240512201E-2</v>
      </c>
      <c r="E4909" s="34">
        <v>3.24000671475555E-2</v>
      </c>
      <c r="F4909" s="34">
        <v>-5.6724364688212799E-3</v>
      </c>
      <c r="G4909" s="34">
        <v>0.174829846202054</v>
      </c>
      <c r="H4909" s="35">
        <v>1.04795188831512</v>
      </c>
      <c r="I4909" s="34">
        <v>9.7406973672112707E-2</v>
      </c>
      <c r="J4909" s="34">
        <v>2.5329039491643002E-2</v>
      </c>
      <c r="K4909" s="36">
        <f>Inputs!$B$12*(1+$B4909)^4</f>
        <v>297502.92027097673</v>
      </c>
      <c r="L4909" s="36">
        <f t="shared" si="760"/>
        <v>23959.172018926776</v>
      </c>
      <c r="M4909" s="36">
        <f t="shared" si="761"/>
        <v>278183.86646736611</v>
      </c>
      <c r="N4909" s="37">
        <f>M4909/Inputs!$B$6</f>
        <v>424.06077205391176</v>
      </c>
      <c r="O4909" s="38">
        <f>IF(N4909&gt;Inputs!$B$4,1,0)</f>
        <v>1</v>
      </c>
      <c r="P4909" s="34">
        <f t="shared" si="762"/>
        <v>7.2077934180469705E-2</v>
      </c>
      <c r="Q4909" s="36">
        <f>Inputs!$B$12*(1+$B4909)^0*$C4909+Inputs!$B$29*(1+$D4909)^0*Inputs!$B$19+Inputs!$B$30*(1+$E4909)^0*Inputs!$B$20+Inputs!$B$31*(1+$F4909)^0*Inputs!$B$21+Inputs!$B$22*(1+Inputs!$B$23)^0</f>
        <v>11879.626172618977</v>
      </c>
      <c r="R4909" s="36">
        <f>Inputs!$B$12*(1+$B4909)^1*$C4909+Inputs!$B$29*(1+$D4909)^1*Inputs!$B$19+Inputs!$B$30*(1+$E4909)^1*Inputs!$B$20+Inputs!$B$31*(1+$F4909)^1*Inputs!$B$21+Inputs!$B$22*(1+Inputs!$B$23)^1</f>
        <v>13907.255595964474</v>
      </c>
      <c r="S4909" s="36">
        <f>Inputs!$B$12*(1+$B4909)^2*$C4909+Inputs!$B$29*(1+$D4909)^2*Inputs!$B$19+Inputs!$B$30*(1+$E4909)^2*Inputs!$B$20+Inputs!$B$31*(1+$F4909)^2*Inputs!$B$21+Inputs!$B$22*(1+Inputs!$B$23)^2</f>
        <v>16876.360413568505</v>
      </c>
      <c r="T4909" s="36">
        <f>Inputs!$B$12*(1+$B4909)^3*$C4909+Inputs!$B$29*(1+$D4909)^3*Inputs!$B$19+Inputs!$B$30*(1+$E4909)^3*Inputs!$B$20+Inputs!$B$31*(1+$F4909)^3*Inputs!$B$21+Inputs!$B$22*(1+Inputs!$B$23)^3</f>
        <v>21247.28449395721</v>
      </c>
      <c r="U4909" s="36">
        <f>Inputs!$B$12*(1+$B4909)^4*$C4909+Inputs!$B$29*(1+$D4909)^4*Inputs!$B$19+Inputs!$B$30*(1+$E4909)^4*Inputs!$B$20+Inputs!$B$31*(1+$F4909)^4*Inputs!$B$21+Inputs!$B$22*(1+Inputs!$B$23)^4</f>
        <v>27706.837003844808</v>
      </c>
      <c r="V4909" s="35">
        <f>Inputs!$B$13/(Q4909*(1-$G4909))</f>
        <v>1.2914792116147522</v>
      </c>
      <c r="W4909" s="36">
        <f>Inputs!$B$13</f>
        <v>12660</v>
      </c>
      <c r="X4909" s="36">
        <f t="shared" si="763"/>
        <v>14122.153707680787</v>
      </c>
      <c r="Y4909" s="36">
        <f t="shared" si="764"/>
        <v>16289.305420174229</v>
      </c>
      <c r="Z4909" s="36">
        <f t="shared" si="765"/>
        <v>19440.765800192294</v>
      </c>
      <c r="AA4909" s="36">
        <f t="shared" si="766"/>
        <v>23959.172018926776</v>
      </c>
      <c r="AB4909" s="36">
        <f t="shared" si="767"/>
        <v>64045.663353312542</v>
      </c>
      <c r="AC4909" s="36">
        <f t="shared" si="768"/>
        <v>340826.01162891922</v>
      </c>
      <c r="AD4909" s="36">
        <f t="shared" si="769"/>
        <v>214138.20311405358</v>
      </c>
    </row>
    <row r="4910" spans="1:30" ht="14.25" customHeight="1" x14ac:dyDescent="0.25">
      <c r="A4910" s="16">
        <v>4894</v>
      </c>
      <c r="B4910" s="34">
        <v>0.33577641830095101</v>
      </c>
      <c r="C4910" s="34">
        <v>7.8503559103996798E-2</v>
      </c>
      <c r="D4910" s="34">
        <v>1.8255623599124401E-2</v>
      </c>
      <c r="E4910" s="34">
        <v>4.5192166329091198E-2</v>
      </c>
      <c r="F4910" s="34">
        <v>1.2376613340031E-2</v>
      </c>
      <c r="G4910" s="34">
        <v>0.20651094716231699</v>
      </c>
      <c r="H4910" s="35">
        <v>0.97248162699588003</v>
      </c>
      <c r="I4910" s="34">
        <v>0.102536001285098</v>
      </c>
      <c r="J4910" s="34">
        <v>2.83611856916853E-2</v>
      </c>
      <c r="K4910" s="36">
        <f>Inputs!$B$12*(1+$B4910)^4</f>
        <v>191023.29813574324</v>
      </c>
      <c r="L4910" s="36">
        <f t="shared" si="760"/>
        <v>18280.496597291491</v>
      </c>
      <c r="M4910" s="36">
        <f t="shared" si="761"/>
        <v>211537.78480915635</v>
      </c>
      <c r="N4910" s="37">
        <f>M4910/Inputs!$B$6</f>
        <v>322.46613537981153</v>
      </c>
      <c r="O4910" s="38">
        <f>IF(N4910&gt;Inputs!$B$4,1,0)</f>
        <v>0</v>
      </c>
      <c r="P4910" s="34">
        <f t="shared" si="762"/>
        <v>7.4174815593412699E-2</v>
      </c>
      <c r="Q4910" s="36">
        <f>Inputs!$B$12*(1+$B4910)^0*$C4910+Inputs!$B$29*(1+$D4910)^0*Inputs!$B$19+Inputs!$B$30*(1+$E4910)^0*Inputs!$B$20+Inputs!$B$31*(1+$F4910)^0*Inputs!$B$21+Inputs!$B$22*(1+Inputs!$B$23)^0</f>
        <v>12732.257573666731</v>
      </c>
      <c r="R4910" s="36">
        <f>Inputs!$B$12*(1+$B4910)^1*$C4910+Inputs!$B$29*(1+$D4910)^1*Inputs!$B$19+Inputs!$B$30*(1+$E4910)^1*Inputs!$B$20+Inputs!$B$31*(1+$F4910)^1*Inputs!$B$21+Inputs!$B$22*(1+Inputs!$B$23)^1</f>
        <v>14474.359131733767</v>
      </c>
      <c r="S4910" s="36">
        <f>Inputs!$B$12*(1+$B4910)^2*$C4910+Inputs!$B$29*(1+$D4910)^2*Inputs!$B$19+Inputs!$B$30*(1+$E4910)^2*Inputs!$B$20+Inputs!$B$31*(1+$F4910)^2*Inputs!$B$21+Inputs!$B$22*(1+Inputs!$B$23)^2</f>
        <v>16752.36506547821</v>
      </c>
      <c r="T4910" s="36">
        <f>Inputs!$B$12*(1+$B4910)^3*$C4910+Inputs!$B$29*(1+$D4910)^3*Inputs!$B$19+Inputs!$B$30*(1+$E4910)^3*Inputs!$B$20+Inputs!$B$31*(1+$F4910)^3*Inputs!$B$21+Inputs!$B$22*(1+Inputs!$B$23)^3</f>
        <v>19744.789949125399</v>
      </c>
      <c r="U4910" s="36">
        <f>Inputs!$B$12*(1+$B4910)^4*$C4910+Inputs!$B$29*(1+$D4910)^4*Inputs!$B$19+Inputs!$B$30*(1+$E4910)^4*Inputs!$B$20+Inputs!$B$31*(1+$F4910)^4*Inputs!$B$21+Inputs!$B$22*(1+Inputs!$B$23)^4</f>
        <v>23690.031863401942</v>
      </c>
      <c r="V4910" s="35">
        <f>Inputs!$B$13/(Q4910*(1-$G4910))</f>
        <v>1.25310467538938</v>
      </c>
      <c r="W4910" s="36">
        <f>Inputs!$B$13</f>
        <v>12660</v>
      </c>
      <c r="X4910" s="36">
        <f t="shared" si="763"/>
        <v>13586.458704246941</v>
      </c>
      <c r="Y4910" s="36">
        <f t="shared" si="764"/>
        <v>14792.157151599316</v>
      </c>
      <c r="Z4910" s="36">
        <f t="shared" si="765"/>
        <v>16335.286361584036</v>
      </c>
      <c r="AA4910" s="36">
        <f t="shared" si="766"/>
        <v>18280.496597291491</v>
      </c>
      <c r="AB4910" s="36">
        <f t="shared" si="767"/>
        <v>55972.283403382833</v>
      </c>
      <c r="AC4910" s="36">
        <f t="shared" si="768"/>
        <v>253441.18492817646</v>
      </c>
      <c r="AD4910" s="36">
        <f t="shared" si="769"/>
        <v>155565.50140577351</v>
      </c>
    </row>
    <row r="4911" spans="1:30" ht="14.25" customHeight="1" x14ac:dyDescent="0.25">
      <c r="A4911" s="16">
        <v>4895</v>
      </c>
      <c r="B4911" s="34">
        <v>0.41669726290758602</v>
      </c>
      <c r="C4911" s="34">
        <v>7.7529453289194805E-2</v>
      </c>
      <c r="D4911" s="34">
        <v>1.7757520435460802E-2</v>
      </c>
      <c r="E4911" s="34">
        <v>1.9247928926985802E-2</v>
      </c>
      <c r="F4911" s="34">
        <v>1.30907328631824E-2</v>
      </c>
      <c r="G4911" s="34">
        <v>0.18436947201544199</v>
      </c>
      <c r="H4911" s="35">
        <v>0.98449337434979001</v>
      </c>
      <c r="I4911" s="34">
        <v>9.08540454935617E-2</v>
      </c>
      <c r="J4911" s="34">
        <v>2.3419966061621202E-2</v>
      </c>
      <c r="K4911" s="36">
        <f>Inputs!$B$12*(1+$B4911)^4</f>
        <v>241690.43854649842</v>
      </c>
      <c r="L4911" s="36">
        <f t="shared" si="760"/>
        <v>21802.628561614627</v>
      </c>
      <c r="M4911" s="36">
        <f t="shared" si="761"/>
        <v>276821.27128685842</v>
      </c>
      <c r="N4911" s="37">
        <f>M4911/Inputs!$B$6</f>
        <v>421.98364525435733</v>
      </c>
      <c r="O4911" s="38">
        <f>IF(N4911&gt;Inputs!$B$4,1,0)</f>
        <v>1</v>
      </c>
      <c r="P4911" s="34">
        <f t="shared" si="762"/>
        <v>6.7434079431940491E-2</v>
      </c>
      <c r="Q4911" s="36">
        <f>Inputs!$B$12*(1+$B4911)^0*$C4911+Inputs!$B$29*(1+$D4911)^0*Inputs!$B$19+Inputs!$B$30*(1+$E4911)^0*Inputs!$B$20+Inputs!$B$31*(1+$F4911)^0*Inputs!$B$21+Inputs!$B$22*(1+Inputs!$B$23)^0</f>
        <v>12673.811224778608</v>
      </c>
      <c r="R4911" s="36">
        <f>Inputs!$B$12*(1+$B4911)^1*$C4911+Inputs!$B$29*(1+$D4911)^1*Inputs!$B$19+Inputs!$B$30*(1+$E4911)^1*Inputs!$B$20+Inputs!$B$31*(1+$F4911)^1*Inputs!$B$21+Inputs!$B$22*(1+Inputs!$B$23)^1</f>
        <v>14709.164335739733</v>
      </c>
      <c r="S4911" s="36">
        <f>Inputs!$B$12*(1+$B4911)^2*$C4911+Inputs!$B$29*(1+$D4911)^2*Inputs!$B$19+Inputs!$B$30*(1+$E4911)^2*Inputs!$B$20+Inputs!$B$31*(1+$F4911)^2*Inputs!$B$21+Inputs!$B$22*(1+Inputs!$B$23)^2</f>
        <v>17552.908135127127</v>
      </c>
      <c r="T4911" s="36">
        <f>Inputs!$B$12*(1+$B4911)^3*$C4911+Inputs!$B$29*(1+$D4911)^3*Inputs!$B$19+Inputs!$B$30*(1+$E4911)^3*Inputs!$B$20+Inputs!$B$31*(1+$F4911)^3*Inputs!$B$21+Inputs!$B$22*(1+Inputs!$B$23)^3</f>
        <v>21541.600516685081</v>
      </c>
      <c r="U4911" s="36">
        <f>Inputs!$B$12*(1+$B4911)^4*$C4911+Inputs!$B$29*(1+$D4911)^4*Inputs!$B$19+Inputs!$B$30*(1+$E4911)^4*Inputs!$B$20+Inputs!$B$31*(1+$F4911)^4*Inputs!$B$21+Inputs!$B$22*(1+Inputs!$B$23)^4</f>
        <v>27152.047571269461</v>
      </c>
      <c r="V4911" s="35">
        <f>Inputs!$B$13/(Q4911*(1-$G4911))</f>
        <v>1.2247092531978772</v>
      </c>
      <c r="W4911" s="36">
        <f>Inputs!$B$13</f>
        <v>12660</v>
      </c>
      <c r="X4911" s="36">
        <f t="shared" si="763"/>
        <v>13972.652998527765</v>
      </c>
      <c r="Y4911" s="36">
        <f t="shared" si="764"/>
        <v>15814.232075357348</v>
      </c>
      <c r="Z4911" s="36">
        <f t="shared" si="765"/>
        <v>18352.683259242993</v>
      </c>
      <c r="AA4911" s="36">
        <f t="shared" si="766"/>
        <v>21802.628561614627</v>
      </c>
      <c r="AB4911" s="36">
        <f t="shared" si="767"/>
        <v>62606.174008902315</v>
      </c>
      <c r="AC4911" s="36">
        <f t="shared" si="768"/>
        <v>330889.74551957764</v>
      </c>
      <c r="AD4911" s="36">
        <f t="shared" si="769"/>
        <v>214215.09727795608</v>
      </c>
    </row>
    <row r="4912" spans="1:30" ht="14.25" customHeight="1" x14ac:dyDescent="0.25">
      <c r="A4912" s="16">
        <v>4896</v>
      </c>
      <c r="B4912" s="34">
        <v>0.35754405895907299</v>
      </c>
      <c r="C4912" s="34">
        <v>8.5087995052908399E-2</v>
      </c>
      <c r="D4912" s="34">
        <v>2.7521682564220599E-2</v>
      </c>
      <c r="E4912" s="34">
        <v>2.4546245038048801E-2</v>
      </c>
      <c r="F4912" s="34">
        <v>1.9980878857704699E-2</v>
      </c>
      <c r="G4912" s="34">
        <v>0.19635315332952899</v>
      </c>
      <c r="H4912" s="35">
        <v>1.1058211007296299</v>
      </c>
      <c r="I4912" s="34">
        <v>9.3393711183000397E-2</v>
      </c>
      <c r="J4912" s="34">
        <v>2.4769439158440001E-2</v>
      </c>
      <c r="K4912" s="36">
        <f>Inputs!$B$12*(1+$B4912)^4</f>
        <v>203782.54618455152</v>
      </c>
      <c r="L4912" s="36">
        <f t="shared" si="760"/>
        <v>23175.772116839886</v>
      </c>
      <c r="M4912" s="36">
        <f t="shared" si="761"/>
        <v>285981.09324846871</v>
      </c>
      <c r="N4912" s="37">
        <f>M4912/Inputs!$B$6</f>
        <v>435.94678848851936</v>
      </c>
      <c r="O4912" s="38">
        <f>IF(N4912&gt;Inputs!$B$4,1,0)</f>
        <v>1</v>
      </c>
      <c r="P4912" s="34">
        <f t="shared" si="762"/>
        <v>6.8624272024560395E-2</v>
      </c>
      <c r="Q4912" s="36">
        <f>Inputs!$B$12*(1+$B4912)^0*$C4912+Inputs!$B$29*(1+$D4912)^0*Inputs!$B$19+Inputs!$B$30*(1+$E4912)^0*Inputs!$B$20+Inputs!$B$31*(1+$F4912)^0*Inputs!$B$21+Inputs!$B$22*(1+Inputs!$B$23)^0</f>
        <v>13127.323730601427</v>
      </c>
      <c r="R4912" s="36">
        <f>Inputs!$B$12*(1+$B4912)^1*$C4912+Inputs!$B$29*(1+$D4912)^1*Inputs!$B$19+Inputs!$B$30*(1+$E4912)^1*Inputs!$B$20+Inputs!$B$31*(1+$F4912)^1*Inputs!$B$21+Inputs!$B$22*(1+Inputs!$B$23)^1</f>
        <v>15126.265854136826</v>
      </c>
      <c r="S4912" s="36">
        <f>Inputs!$B$12*(1+$B4912)^2*$C4912+Inputs!$B$29*(1+$D4912)^2*Inputs!$B$19+Inputs!$B$30*(1+$E4912)^2*Inputs!$B$20+Inputs!$B$31*(1+$F4912)^2*Inputs!$B$21+Inputs!$B$22*(1+Inputs!$B$23)^2</f>
        <v>17781.598357479441</v>
      </c>
      <c r="T4912" s="36">
        <f>Inputs!$B$12*(1+$B4912)^3*$C4912+Inputs!$B$29*(1+$D4912)^3*Inputs!$B$19+Inputs!$B$30*(1+$E4912)^3*Inputs!$B$20+Inputs!$B$31*(1+$F4912)^3*Inputs!$B$21+Inputs!$B$22*(1+Inputs!$B$23)^3</f>
        <v>21326.751267431158</v>
      </c>
      <c r="U4912" s="36">
        <f>Inputs!$B$12*(1+$B4912)^4*$C4912+Inputs!$B$29*(1+$D4912)^4*Inputs!$B$19+Inputs!$B$30*(1+$E4912)^4*Inputs!$B$20+Inputs!$B$31*(1+$F4912)^4*Inputs!$B$21+Inputs!$B$22*(1+Inputs!$B$23)^4</f>
        <v>26078.589260515197</v>
      </c>
      <c r="V4912" s="35">
        <f>Inputs!$B$13/(Q4912*(1-$G4912))</f>
        <v>1.2000304476365731</v>
      </c>
      <c r="W4912" s="36">
        <f>Inputs!$B$13</f>
        <v>12660</v>
      </c>
      <c r="X4912" s="36">
        <f t="shared" si="763"/>
        <v>14301.474806456155</v>
      </c>
      <c r="Y4912" s="36">
        <f t="shared" si="764"/>
        <v>16475.453946172787</v>
      </c>
      <c r="Z4912" s="36">
        <f t="shared" si="765"/>
        <v>19356.53057258546</v>
      </c>
      <c r="AA4912" s="36">
        <f t="shared" si="766"/>
        <v>23175.772116839886</v>
      </c>
      <c r="AB4912" s="36">
        <f t="shared" si="767"/>
        <v>64518.81235206264</v>
      </c>
      <c r="AC4912" s="36">
        <f t="shared" si="768"/>
        <v>346084.88066347491</v>
      </c>
      <c r="AD4912" s="36">
        <f t="shared" si="769"/>
        <v>221462.28089640607</v>
      </c>
    </row>
    <row r="4913" spans="1:30" ht="14.25" customHeight="1" x14ac:dyDescent="0.25">
      <c r="A4913" s="16">
        <v>4897</v>
      </c>
      <c r="B4913" s="34">
        <v>0.155341342023053</v>
      </c>
      <c r="C4913" s="34">
        <v>6.7119449184183097E-2</v>
      </c>
      <c r="D4913" s="34">
        <v>4.0379368872288601E-2</v>
      </c>
      <c r="E4913" s="34">
        <v>3.7745856121851003E-2</v>
      </c>
      <c r="F4913" s="34">
        <v>1.63445360248414E-3</v>
      </c>
      <c r="G4913" s="34">
        <v>0.18813875739851599</v>
      </c>
      <c r="H4913" s="35">
        <v>1.0245615683371501</v>
      </c>
      <c r="I4913" s="34">
        <v>9.2548715361422895E-2</v>
      </c>
      <c r="J4913" s="34">
        <v>2.6145387514202301E-2</v>
      </c>
      <c r="K4913" s="36">
        <f>Inputs!$B$12*(1+$B4913)^4</f>
        <v>106903.64346166475</v>
      </c>
      <c r="L4913" s="36">
        <f t="shared" si="760"/>
        <v>13230.015854887255</v>
      </c>
      <c r="M4913" s="36">
        <f t="shared" si="761"/>
        <v>181227.84031691807</v>
      </c>
      <c r="N4913" s="37">
        <f>M4913/Inputs!$B$6</f>
        <v>276.261951702619</v>
      </c>
      <c r="O4913" s="38">
        <f>IF(N4913&gt;Inputs!$B$4,1,0)</f>
        <v>0</v>
      </c>
      <c r="P4913" s="34">
        <f t="shared" si="762"/>
        <v>6.6403327847220597E-2</v>
      </c>
      <c r="Q4913" s="36">
        <f>Inputs!$B$12*(1+$B4913)^0*$C4913+Inputs!$B$29*(1+$D4913)^0*Inputs!$B$19+Inputs!$B$30*(1+$E4913)^0*Inputs!$B$20+Inputs!$B$31*(1+$F4913)^0*Inputs!$B$21+Inputs!$B$22*(1+Inputs!$B$23)^0</f>
        <v>12049.210978477906</v>
      </c>
      <c r="R4913" s="36">
        <f>Inputs!$B$12*(1+$B4913)^1*$C4913+Inputs!$B$29*(1+$D4913)^1*Inputs!$B$19+Inputs!$B$30*(1+$E4913)^1*Inputs!$B$20+Inputs!$B$31*(1+$F4913)^1*Inputs!$B$21+Inputs!$B$22*(1+Inputs!$B$23)^1</f>
        <v>12841.130445679164</v>
      </c>
      <c r="S4913" s="36">
        <f>Inputs!$B$12*(1+$B4913)^2*$C4913+Inputs!$B$29*(1+$D4913)^2*Inputs!$B$19+Inputs!$B$30*(1+$E4913)^2*Inputs!$B$20+Inputs!$B$31*(1+$F4913)^2*Inputs!$B$21+Inputs!$B$22*(1+Inputs!$B$23)^2</f>
        <v>13737.126519155514</v>
      </c>
      <c r="T4913" s="36">
        <f>Inputs!$B$12*(1+$B4913)^3*$C4913+Inputs!$B$29*(1+$D4913)^3*Inputs!$B$19+Inputs!$B$30*(1+$E4913)^3*Inputs!$B$20+Inputs!$B$31*(1+$F4913)^3*Inputs!$B$21+Inputs!$B$22*(1+Inputs!$B$23)^3</f>
        <v>14752.585269232512</v>
      </c>
      <c r="U4913" s="36">
        <f>Inputs!$B$12*(1+$B4913)^4*$C4913+Inputs!$B$29*(1+$D4913)^4*Inputs!$B$19+Inputs!$B$30*(1+$E4913)^4*Inputs!$B$20+Inputs!$B$31*(1+$F4913)^4*Inputs!$B$21+Inputs!$B$22*(1+Inputs!$B$23)^4</f>
        <v>15905.249795887328</v>
      </c>
      <c r="V4913" s="35">
        <f>Inputs!$B$13/(Q4913*(1-$G4913))</f>
        <v>1.2941758390193814</v>
      </c>
      <c r="W4913" s="36">
        <f>Inputs!$B$13</f>
        <v>12660</v>
      </c>
      <c r="X4913" s="36">
        <f t="shared" si="763"/>
        <v>12789.366058879956</v>
      </c>
      <c r="Y4913" s="36">
        <f t="shared" si="764"/>
        <v>12930.022481521906</v>
      </c>
      <c r="Z4913" s="36">
        <f t="shared" si="765"/>
        <v>13078.523443567821</v>
      </c>
      <c r="AA4913" s="36">
        <f t="shared" si="766"/>
        <v>13230.015854887255</v>
      </c>
      <c r="AB4913" s="36">
        <f t="shared" si="767"/>
        <v>49894.387096109211</v>
      </c>
      <c r="AC4913" s="36">
        <f t="shared" si="768"/>
        <v>204446.37620372762</v>
      </c>
      <c r="AD4913" s="36">
        <f t="shared" si="769"/>
        <v>131333.45322080885</v>
      </c>
    </row>
    <row r="4914" spans="1:30" ht="14.25" customHeight="1" x14ac:dyDescent="0.25">
      <c r="A4914" s="16">
        <v>4898</v>
      </c>
      <c r="B4914" s="34">
        <v>0.305745410144864</v>
      </c>
      <c r="C4914" s="34">
        <v>7.5382946837036904E-2</v>
      </c>
      <c r="D4914" s="34">
        <v>1.02655733564309E-2</v>
      </c>
      <c r="E4914" s="34">
        <v>5.0183983863531199E-2</v>
      </c>
      <c r="F4914" s="34">
        <v>2.9822795314372302E-2</v>
      </c>
      <c r="G4914" s="34">
        <v>0.17708381391617001</v>
      </c>
      <c r="H4914" s="35">
        <v>1.1048976936897901</v>
      </c>
      <c r="I4914" s="34">
        <v>0.103471244779561</v>
      </c>
      <c r="J4914" s="34">
        <v>2.23561320272074E-2</v>
      </c>
      <c r="K4914" s="36">
        <f>Inputs!$B$12*(1+$B4914)^4</f>
        <v>174415.58222319742</v>
      </c>
      <c r="L4914" s="36">
        <f t="shared" si="760"/>
        <v>20116.835812560748</v>
      </c>
      <c r="M4914" s="36">
        <f t="shared" si="761"/>
        <v>213582.74212875933</v>
      </c>
      <c r="N4914" s="37">
        <f>M4914/Inputs!$B$6</f>
        <v>325.58344836701116</v>
      </c>
      <c r="O4914" s="38">
        <f>IF(N4914&gt;Inputs!$B$4,1,0)</f>
        <v>0</v>
      </c>
      <c r="P4914" s="34">
        <f t="shared" si="762"/>
        <v>8.1115112752353599E-2</v>
      </c>
      <c r="Q4914" s="36">
        <f>Inputs!$B$12*(1+$B4914)^0*$C4914+Inputs!$B$29*(1+$D4914)^0*Inputs!$B$19+Inputs!$B$30*(1+$E4914)^0*Inputs!$B$20+Inputs!$B$31*(1+$F4914)^0*Inputs!$B$21+Inputs!$B$22*(1+Inputs!$B$23)^0</f>
        <v>12545.020837649136</v>
      </c>
      <c r="R4914" s="36">
        <f>Inputs!$B$12*(1+$B4914)^1*$C4914+Inputs!$B$29*(1+$D4914)^1*Inputs!$B$19+Inputs!$B$30*(1+$E4914)^1*Inputs!$B$20+Inputs!$B$31*(1+$F4914)^1*Inputs!$B$21+Inputs!$B$22*(1+Inputs!$B$23)^1</f>
        <v>14153.329734093288</v>
      </c>
      <c r="S4914" s="36">
        <f>Inputs!$B$12*(1+$B4914)^2*$C4914+Inputs!$B$29*(1+$D4914)^2*Inputs!$B$19+Inputs!$B$30*(1+$E4914)^2*Inputs!$B$20+Inputs!$B$31*(1+$F4914)^2*Inputs!$B$21+Inputs!$B$22*(1+Inputs!$B$23)^2</f>
        <v>16193.061129779773</v>
      </c>
      <c r="T4914" s="36">
        <f>Inputs!$B$12*(1+$B4914)^3*$C4914+Inputs!$B$29*(1+$D4914)^3*Inputs!$B$19+Inputs!$B$30*(1+$E4914)^3*Inputs!$B$20+Inputs!$B$31*(1+$F4914)^3*Inputs!$B$21+Inputs!$B$22*(1+Inputs!$B$23)^3</f>
        <v>18793.865381321921</v>
      </c>
      <c r="U4914" s="36">
        <f>Inputs!$B$12*(1+$B4914)^4*$C4914+Inputs!$B$29*(1+$D4914)^4*Inputs!$B$19+Inputs!$B$30*(1+$E4914)^4*Inputs!$B$20+Inputs!$B$31*(1+$F4914)^4*Inputs!$B$21+Inputs!$B$22*(1+Inputs!$B$23)^4</f>
        <v>22124.934806697529</v>
      </c>
      <c r="V4914" s="35">
        <f>Inputs!$B$13/(Q4914*(1-$G4914))</f>
        <v>1.2263281967398203</v>
      </c>
      <c r="W4914" s="36">
        <f>Inputs!$B$13</f>
        <v>12660</v>
      </c>
      <c r="X4914" s="36">
        <f t="shared" si="763"/>
        <v>13929.474173750992</v>
      </c>
      <c r="Y4914" s="36">
        <f t="shared" si="764"/>
        <v>15532.41272455997</v>
      </c>
      <c r="Z4914" s="36">
        <f t="shared" si="765"/>
        <v>17557.604497718494</v>
      </c>
      <c r="AA4914" s="36">
        <f t="shared" si="766"/>
        <v>20116.835812560748</v>
      </c>
      <c r="AB4914" s="36">
        <f t="shared" si="767"/>
        <v>58610.113606316838</v>
      </c>
      <c r="AC4914" s="36">
        <f t="shared" si="768"/>
        <v>253547.94873732407</v>
      </c>
      <c r="AD4914" s="36">
        <f t="shared" si="769"/>
        <v>154972.62852244248</v>
      </c>
    </row>
    <row r="4915" spans="1:30" ht="14.25" customHeight="1" x14ac:dyDescent="0.25">
      <c r="A4915" s="16">
        <v>4899</v>
      </c>
      <c r="B4915" s="34">
        <v>0.37219417673819499</v>
      </c>
      <c r="C4915" s="34">
        <v>7.3155052806078105E-2</v>
      </c>
      <c r="D4915" s="34">
        <v>4.0798603358550803E-2</v>
      </c>
      <c r="E4915" s="34">
        <v>5.8291524391047102E-2</v>
      </c>
      <c r="F4915" s="34">
        <v>5.5118122698085796E-3</v>
      </c>
      <c r="G4915" s="34">
        <v>0.176145814860144</v>
      </c>
      <c r="H4915" s="35">
        <v>0.99242417580295095</v>
      </c>
      <c r="I4915" s="34">
        <v>0.10094925131164199</v>
      </c>
      <c r="J4915" s="34">
        <v>2.6129878463144501E-2</v>
      </c>
      <c r="K4915" s="36">
        <f>Inputs!$B$12*(1+$B4915)^4</f>
        <v>212722.55380077398</v>
      </c>
      <c r="L4915" s="36">
        <f t="shared" si="760"/>
        <v>20118.296260066512</v>
      </c>
      <c r="M4915" s="36">
        <f t="shared" si="761"/>
        <v>229378.52584101041</v>
      </c>
      <c r="N4915" s="37">
        <f>M4915/Inputs!$B$6</f>
        <v>349.66238695275979</v>
      </c>
      <c r="O4915" s="38">
        <f>IF(N4915&gt;Inputs!$B$4,1,0)</f>
        <v>0</v>
      </c>
      <c r="P4915" s="34">
        <f t="shared" si="762"/>
        <v>7.481937284849749E-2</v>
      </c>
      <c r="Q4915" s="36">
        <f>Inputs!$B$12*(1+$B4915)^0*$C4915+Inputs!$B$29*(1+$D4915)^0*Inputs!$B$19+Inputs!$B$30*(1+$E4915)^0*Inputs!$B$20+Inputs!$B$31*(1+$F4915)^0*Inputs!$B$21+Inputs!$B$22*(1+Inputs!$B$23)^0</f>
        <v>12411.347195791608</v>
      </c>
      <c r="R4915" s="36">
        <f>Inputs!$B$12*(1+$B4915)^1*$C4915+Inputs!$B$29*(1+$D4915)^1*Inputs!$B$19+Inputs!$B$30*(1+$E4915)^1*Inputs!$B$20+Inputs!$B$31*(1+$F4915)^1*Inputs!$B$21+Inputs!$B$22*(1+Inputs!$B$23)^1</f>
        <v>14281.811416598579</v>
      </c>
      <c r="S4915" s="36">
        <f>Inputs!$B$12*(1+$B4915)^2*$C4915+Inputs!$B$29*(1+$D4915)^2*Inputs!$B$19+Inputs!$B$30*(1+$E4915)^2*Inputs!$B$20+Inputs!$B$31*(1+$F4915)^2*Inputs!$B$21+Inputs!$B$22*(1+Inputs!$B$23)^2</f>
        <v>16772.407094807691</v>
      </c>
      <c r="T4915" s="36">
        <f>Inputs!$B$12*(1+$B4915)^3*$C4915+Inputs!$B$29*(1+$D4915)^3*Inputs!$B$19+Inputs!$B$30*(1+$E4915)^3*Inputs!$B$20+Inputs!$B$31*(1+$F4915)^3*Inputs!$B$21+Inputs!$B$22*(1+Inputs!$B$23)^3</f>
        <v>20110.104413584697</v>
      </c>
      <c r="U4915" s="36">
        <f>Inputs!$B$12*(1+$B4915)^4*$C4915+Inputs!$B$29*(1+$D4915)^4*Inputs!$B$19+Inputs!$B$30*(1+$E4915)^4*Inputs!$B$20+Inputs!$B$31*(1+$F4915)^4*Inputs!$B$21+Inputs!$B$22*(1+Inputs!$B$23)^4</f>
        <v>24606.141192429783</v>
      </c>
      <c r="V4915" s="35">
        <f>Inputs!$B$13/(Q4915*(1-$G4915))</f>
        <v>1.2381248169539543</v>
      </c>
      <c r="W4915" s="36">
        <f>Inputs!$B$13</f>
        <v>12660</v>
      </c>
      <c r="X4915" s="36">
        <f t="shared" si="763"/>
        <v>13845.201257129605</v>
      </c>
      <c r="Y4915" s="36">
        <f t="shared" si="764"/>
        <v>15410.882820456287</v>
      </c>
      <c r="Z4915" s="36">
        <f t="shared" si="765"/>
        <v>17459.958375141741</v>
      </c>
      <c r="AA4915" s="36">
        <f t="shared" si="766"/>
        <v>20118.296260066512</v>
      </c>
      <c r="AB4915" s="36">
        <f t="shared" si="767"/>
        <v>58792.690378543455</v>
      </c>
      <c r="AC4915" s="36">
        <f t="shared" si="768"/>
        <v>275917.64151819079</v>
      </c>
      <c r="AD4915" s="36">
        <f t="shared" si="769"/>
        <v>170585.83546246696</v>
      </c>
    </row>
    <row r="4916" spans="1:30" ht="14.25" customHeight="1" x14ac:dyDescent="0.25">
      <c r="A4916" s="16">
        <v>4900</v>
      </c>
      <c r="B4916" s="34">
        <v>0.372413419828105</v>
      </c>
      <c r="C4916" s="34">
        <v>5.5463338128221101E-2</v>
      </c>
      <c r="D4916" s="34">
        <v>3.00227064007649E-2</v>
      </c>
      <c r="E4916" s="34">
        <v>3.3204500106537402E-2</v>
      </c>
      <c r="F4916" s="34">
        <v>1.4833874273733999E-2</v>
      </c>
      <c r="G4916" s="34">
        <v>0.198262300120777</v>
      </c>
      <c r="H4916" s="35">
        <v>1.0657407872240801</v>
      </c>
      <c r="I4916" s="34">
        <v>0.10211253027504</v>
      </c>
      <c r="J4916" s="34">
        <v>2.04573314436956E-2</v>
      </c>
      <c r="K4916" s="36">
        <f>Inputs!$B$12*(1+$B4916)^4</f>
        <v>212858.53784553081</v>
      </c>
      <c r="L4916" s="36">
        <f t="shared" si="760"/>
        <v>17582.55645949602</v>
      </c>
      <c r="M4916" s="36">
        <f t="shared" si="761"/>
        <v>189965.94237624871</v>
      </c>
      <c r="N4916" s="37">
        <f>M4916/Inputs!$B$6</f>
        <v>289.58222923208643</v>
      </c>
      <c r="O4916" s="38">
        <f>IF(N4916&gt;Inputs!$B$4,1,0)</f>
        <v>0</v>
      </c>
      <c r="P4916" s="34">
        <f t="shared" si="762"/>
        <v>8.1655198831344394E-2</v>
      </c>
      <c r="Q4916" s="36">
        <f>Inputs!$B$12*(1+$B4916)^0*$C4916+Inputs!$B$29*(1+$D4916)^0*Inputs!$B$19+Inputs!$B$30*(1+$E4916)^0*Inputs!$B$20+Inputs!$B$31*(1+$F4916)^0*Inputs!$B$21+Inputs!$B$22*(1+Inputs!$B$23)^0</f>
        <v>11349.844315120186</v>
      </c>
      <c r="R4916" s="36">
        <f>Inputs!$B$12*(1+$B4916)^1*$C4916+Inputs!$B$29*(1+$D4916)^1*Inputs!$B$19+Inputs!$B$30*(1+$E4916)^1*Inputs!$B$20+Inputs!$B$31*(1+$F4916)^1*Inputs!$B$21+Inputs!$B$22*(1+Inputs!$B$23)^1</f>
        <v>12769.498788777746</v>
      </c>
      <c r="S4916" s="36">
        <f>Inputs!$B$12*(1+$B4916)^2*$C4916+Inputs!$B$29*(1+$D4916)^2*Inputs!$B$19+Inputs!$B$30*(1+$E4916)^2*Inputs!$B$20+Inputs!$B$31*(1+$F4916)^2*Inputs!$B$21+Inputs!$B$22*(1+Inputs!$B$23)^2</f>
        <v>14655.355907933794</v>
      </c>
      <c r="T4916" s="36">
        <f>Inputs!$B$12*(1+$B4916)^3*$C4916+Inputs!$B$29*(1+$D4916)^3*Inputs!$B$19+Inputs!$B$30*(1+$E4916)^3*Inputs!$B$20+Inputs!$B$31*(1+$F4916)^3*Inputs!$B$21+Inputs!$B$22*(1+Inputs!$B$23)^3</f>
        <v>17179.432591561497</v>
      </c>
      <c r="U4916" s="36">
        <f>Inputs!$B$12*(1+$B4916)^4*$C4916+Inputs!$B$29*(1+$D4916)^4*Inputs!$B$19+Inputs!$B$30*(1+$E4916)^4*Inputs!$B$20+Inputs!$B$31*(1+$F4916)^4*Inputs!$B$21+Inputs!$B$22*(1+Inputs!$B$23)^4</f>
        <v>20577.761425364944</v>
      </c>
      <c r="V4916" s="35">
        <f>Inputs!$B$13/(Q4916*(1-$G4916))</f>
        <v>1.3912702402224779</v>
      </c>
      <c r="W4916" s="36">
        <f>Inputs!$B$13</f>
        <v>12660</v>
      </c>
      <c r="X4916" s="36">
        <f t="shared" si="763"/>
        <v>13410.355157810542</v>
      </c>
      <c r="Y4916" s="36">
        <f t="shared" si="764"/>
        <v>14434.634301814671</v>
      </c>
      <c r="Z4916" s="36">
        <f t="shared" si="765"/>
        <v>15799.784591136255</v>
      </c>
      <c r="AA4916" s="36">
        <f t="shared" si="766"/>
        <v>17582.55645949602</v>
      </c>
      <c r="AB4916" s="36">
        <f t="shared" si="767"/>
        <v>54832.347579701651</v>
      </c>
      <c r="AC4916" s="36">
        <f t="shared" si="768"/>
        <v>219731.85910274289</v>
      </c>
      <c r="AD4916" s="36">
        <f t="shared" si="769"/>
        <v>135133.59479654706</v>
      </c>
    </row>
    <row r="4917" spans="1:30" ht="14.25" customHeight="1" x14ac:dyDescent="0.25">
      <c r="A4917" s="16">
        <v>4901</v>
      </c>
      <c r="B4917" s="34">
        <v>0.31181474047187002</v>
      </c>
      <c r="C4917" s="34">
        <v>5.8621061515677302E-2</v>
      </c>
      <c r="D4917" s="34">
        <v>3.1913957379274702E-2</v>
      </c>
      <c r="E4917" s="34">
        <v>5.3493702600802599E-2</v>
      </c>
      <c r="F4917" s="34">
        <v>2.5728364183902501E-2</v>
      </c>
      <c r="G4917" s="34">
        <v>0.186737781519173</v>
      </c>
      <c r="H4917" s="35">
        <v>1.0507682767023701</v>
      </c>
      <c r="I4917" s="34">
        <v>9.7282151716781701E-2</v>
      </c>
      <c r="J4917" s="34">
        <v>2.6301107343148201E-2</v>
      </c>
      <c r="K4917" s="36">
        <f>Inputs!$B$12*(1+$B4917)^4</f>
        <v>177681.11747001516</v>
      </c>
      <c r="L4917" s="36">
        <f t="shared" si="760"/>
        <v>16796.532220362034</v>
      </c>
      <c r="M4917" s="36">
        <f t="shared" si="761"/>
        <v>207363.26597320542</v>
      </c>
      <c r="N4917" s="37">
        <f>M4917/Inputs!$B$6</f>
        <v>316.10253959330095</v>
      </c>
      <c r="O4917" s="38">
        <f>IF(N4917&gt;Inputs!$B$4,1,0)</f>
        <v>0</v>
      </c>
      <c r="P4917" s="34">
        <f t="shared" si="762"/>
        <v>7.0981044373633506E-2</v>
      </c>
      <c r="Q4917" s="36">
        <f>Inputs!$B$12*(1+$B4917)^0*$C4917+Inputs!$B$29*(1+$D4917)^0*Inputs!$B$19+Inputs!$B$30*(1+$E4917)^0*Inputs!$B$20+Inputs!$B$31*(1+$F4917)^0*Inputs!$B$21+Inputs!$B$22*(1+Inputs!$B$23)^0</f>
        <v>11539.30771836756</v>
      </c>
      <c r="R4917" s="36">
        <f>Inputs!$B$12*(1+$B4917)^1*$C4917+Inputs!$B$29*(1+$D4917)^1*Inputs!$B$19+Inputs!$B$30*(1+$E4917)^1*Inputs!$B$20+Inputs!$B$31*(1+$F4917)^1*Inputs!$B$21+Inputs!$B$22*(1+Inputs!$B$23)^1</f>
        <v>12922.716421198817</v>
      </c>
      <c r="S4917" s="36">
        <f>Inputs!$B$12*(1+$B4917)^2*$C4917+Inputs!$B$29*(1+$D4917)^2*Inputs!$B$19+Inputs!$B$30*(1+$E4917)^2*Inputs!$B$20+Inputs!$B$31*(1+$F4917)^2*Inputs!$B$21+Inputs!$B$22*(1+Inputs!$B$23)^2</f>
        <v>14659.563768610187</v>
      </c>
      <c r="T4917" s="36">
        <f>Inputs!$B$12*(1+$B4917)^3*$C4917+Inputs!$B$29*(1+$D4917)^3*Inputs!$B$19+Inputs!$B$30*(1+$E4917)^3*Inputs!$B$20+Inputs!$B$31*(1+$F4917)^3*Inputs!$B$21+Inputs!$B$22*(1+Inputs!$B$23)^3</f>
        <v>16856.989806647798</v>
      </c>
      <c r="U4917" s="36">
        <f>Inputs!$B$12*(1+$B4917)^4*$C4917+Inputs!$B$29*(1+$D4917)^4*Inputs!$B$19+Inputs!$B$30*(1+$E4917)^4*Inputs!$B$20+Inputs!$B$31*(1+$F4917)^4*Inputs!$B$21+Inputs!$B$22*(1+Inputs!$B$23)^4</f>
        <v>19655.408662030284</v>
      </c>
      <c r="V4917" s="35">
        <f>Inputs!$B$13/(Q4917*(1-$G4917))</f>
        <v>1.3490354244396883</v>
      </c>
      <c r="W4917" s="36">
        <f>Inputs!$B$13</f>
        <v>12660</v>
      </c>
      <c r="X4917" s="36">
        <f t="shared" si="763"/>
        <v>13394.100823077377</v>
      </c>
      <c r="Y4917" s="36">
        <f t="shared" si="764"/>
        <v>14305.313078606199</v>
      </c>
      <c r="Z4917" s="36">
        <f t="shared" si="765"/>
        <v>15427.390481581775</v>
      </c>
      <c r="AA4917" s="36">
        <f t="shared" si="766"/>
        <v>16796.532220362034</v>
      </c>
      <c r="AB4917" s="36">
        <f t="shared" si="767"/>
        <v>54690.889947519776</v>
      </c>
      <c r="AC4917" s="36">
        <f t="shared" si="768"/>
        <v>242857.79068764637</v>
      </c>
      <c r="AD4917" s="36">
        <f t="shared" si="769"/>
        <v>152672.37602568563</v>
      </c>
    </row>
    <row r="4918" spans="1:30" ht="14.25" customHeight="1" x14ac:dyDescent="0.25">
      <c r="A4918" s="16">
        <v>4902</v>
      </c>
      <c r="B4918" s="34">
        <v>0.35173010092152202</v>
      </c>
      <c r="C4918" s="34">
        <v>4.9810573769418803E-2</v>
      </c>
      <c r="D4918" s="34">
        <v>3.1998119507835002E-2</v>
      </c>
      <c r="E4918" s="34">
        <v>3.1702797760678303E-2</v>
      </c>
      <c r="F4918" s="34">
        <v>1.31548039931352E-2</v>
      </c>
      <c r="G4918" s="34">
        <v>0.17936878672153</v>
      </c>
      <c r="H4918" s="35">
        <v>1.02119136295951</v>
      </c>
      <c r="I4918" s="34">
        <v>9.2428810668251093E-2</v>
      </c>
      <c r="J4918" s="34">
        <v>2.03522270470771E-2</v>
      </c>
      <c r="K4918" s="36">
        <f>Inputs!$B$12*(1+$B4918)^4</f>
        <v>200313.94784236033</v>
      </c>
      <c r="L4918" s="36">
        <f t="shared" si="760"/>
        <v>15696.176671926616</v>
      </c>
      <c r="M4918" s="36">
        <f t="shared" si="761"/>
        <v>196290.98553195287</v>
      </c>
      <c r="N4918" s="37">
        <f>M4918/Inputs!$B$6</f>
        <v>299.22406331090377</v>
      </c>
      <c r="O4918" s="38">
        <f>IF(N4918&gt;Inputs!$B$4,1,0)</f>
        <v>0</v>
      </c>
      <c r="P4918" s="34">
        <f t="shared" si="762"/>
        <v>7.2076583621174001E-2</v>
      </c>
      <c r="Q4918" s="36">
        <f>Inputs!$B$12*(1+$B4918)^0*$C4918+Inputs!$B$29*(1+$D4918)^0*Inputs!$B$19+Inputs!$B$30*(1+$E4918)^0*Inputs!$B$20+Inputs!$B$31*(1+$F4918)^0*Inputs!$B$21+Inputs!$B$22*(1+Inputs!$B$23)^0</f>
        <v>11010.678453592049</v>
      </c>
      <c r="R4918" s="36">
        <f>Inputs!$B$12*(1+$B4918)^1*$C4918+Inputs!$B$29*(1+$D4918)^1*Inputs!$B$19+Inputs!$B$30*(1+$E4918)^1*Inputs!$B$20+Inputs!$B$31*(1+$F4918)^1*Inputs!$B$21+Inputs!$B$22*(1+Inputs!$B$23)^1</f>
        <v>12237.377397361674</v>
      </c>
      <c r="S4918" s="36">
        <f>Inputs!$B$12*(1+$B4918)^2*$C4918+Inputs!$B$29*(1+$D4918)^2*Inputs!$B$19+Inputs!$B$30*(1+$E4918)^2*Inputs!$B$20+Inputs!$B$31*(1+$F4918)^2*Inputs!$B$21+Inputs!$B$22*(1+Inputs!$B$23)^2</f>
        <v>13838.424025622617</v>
      </c>
      <c r="T4918" s="36">
        <f>Inputs!$B$12*(1+$B4918)^3*$C4918+Inputs!$B$29*(1+$D4918)^3*Inputs!$B$19+Inputs!$B$30*(1+$E4918)^3*Inputs!$B$20+Inputs!$B$31*(1+$F4918)^3*Inputs!$B$21+Inputs!$B$22*(1+Inputs!$B$23)^3</f>
        <v>15944.001894688436</v>
      </c>
      <c r="U4918" s="36">
        <f>Inputs!$B$12*(1+$B4918)^4*$C4918+Inputs!$B$29*(1+$D4918)^4*Inputs!$B$19+Inputs!$B$30*(1+$E4918)^4*Inputs!$B$20+Inputs!$B$31*(1+$F4918)^4*Inputs!$B$21+Inputs!$B$22*(1+Inputs!$B$23)^4</f>
        <v>18730.040383855761</v>
      </c>
      <c r="V4918" s="35">
        <f>Inputs!$B$13/(Q4918*(1-$G4918))</f>
        <v>1.4011079393010306</v>
      </c>
      <c r="W4918" s="36">
        <f>Inputs!$B$13</f>
        <v>12660</v>
      </c>
      <c r="X4918" s="36">
        <f t="shared" si="763"/>
        <v>13116.633672099188</v>
      </c>
      <c r="Y4918" s="36">
        <f t="shared" si="764"/>
        <v>13754.109381843817</v>
      </c>
      <c r="Z4918" s="36">
        <f t="shared" si="765"/>
        <v>14604.137450201742</v>
      </c>
      <c r="AA4918" s="36">
        <f t="shared" si="766"/>
        <v>15696.176671926616</v>
      </c>
      <c r="AB4918" s="36">
        <f t="shared" si="767"/>
        <v>53472.61443609518</v>
      </c>
      <c r="AC4918" s="36">
        <f t="shared" si="768"/>
        <v>222202.94052089029</v>
      </c>
      <c r="AD4918" s="36">
        <f t="shared" si="769"/>
        <v>142818.3710958577</v>
      </c>
    </row>
    <row r="4919" spans="1:30" ht="14.25" customHeight="1" x14ac:dyDescent="0.25">
      <c r="A4919" s="16">
        <v>4903</v>
      </c>
      <c r="B4919" s="34">
        <v>0.34769352155420702</v>
      </c>
      <c r="C4919" s="34">
        <v>5.4398344271496299E-2</v>
      </c>
      <c r="D4919" s="34">
        <v>1.00549142275753E-2</v>
      </c>
      <c r="E4919" s="34">
        <v>1.3566058446561899E-2</v>
      </c>
      <c r="F4919" s="34">
        <v>2.0773356175608999E-2</v>
      </c>
      <c r="G4919" s="34">
        <v>0.19086125697082101</v>
      </c>
      <c r="H4919" s="35">
        <v>1.0672821290935199</v>
      </c>
      <c r="I4919" s="34">
        <v>9.4708222987976404E-2</v>
      </c>
      <c r="J4919" s="34">
        <v>2.8301641332973901E-2</v>
      </c>
      <c r="K4919" s="36">
        <f>Inputs!$B$12*(1+$B4919)^4</f>
        <v>197931.90891760323</v>
      </c>
      <c r="L4919" s="36">
        <f t="shared" si="760"/>
        <v>16547.123033480006</v>
      </c>
      <c r="M4919" s="36">
        <f t="shared" si="761"/>
        <v>217333.3490663023</v>
      </c>
      <c r="N4919" s="37">
        <f>M4919/Inputs!$B$6</f>
        <v>331.3008369913145</v>
      </c>
      <c r="O4919" s="38">
        <f>IF(N4919&gt;Inputs!$B$4,1,0)</f>
        <v>0</v>
      </c>
      <c r="P4919" s="34">
        <f t="shared" si="762"/>
        <v>6.6406581655002503E-2</v>
      </c>
      <c r="Q4919" s="36">
        <f>Inputs!$B$12*(1+$B4919)^0*$C4919+Inputs!$B$29*(1+$D4919)^0*Inputs!$B$19+Inputs!$B$30*(1+$E4919)^0*Inputs!$B$20+Inputs!$B$31*(1+$F4919)^0*Inputs!$B$21+Inputs!$B$22*(1+Inputs!$B$23)^0</f>
        <v>11285.944683716698</v>
      </c>
      <c r="R4919" s="36">
        <f>Inputs!$B$12*(1+$B4919)^1*$C4919+Inputs!$B$29*(1+$D4919)^1*Inputs!$B$19+Inputs!$B$30*(1+$E4919)^1*Inputs!$B$20+Inputs!$B$31*(1+$F4919)^1*Inputs!$B$21+Inputs!$B$22*(1+Inputs!$B$23)^1</f>
        <v>12512.754607355577</v>
      </c>
      <c r="S4919" s="36">
        <f>Inputs!$B$12*(1+$B4919)^2*$C4919+Inputs!$B$29*(1+$D4919)^2*Inputs!$B$19+Inputs!$B$30*(1+$E4919)^2*Inputs!$B$20+Inputs!$B$31*(1+$F4919)^2*Inputs!$B$21+Inputs!$B$22*(1+Inputs!$B$23)^2</f>
        <v>14134.813021159494</v>
      </c>
      <c r="T4919" s="36">
        <f>Inputs!$B$12*(1+$B4919)^3*$C4919+Inputs!$B$29*(1+$D4919)^3*Inputs!$B$19+Inputs!$B$30*(1+$E4919)^3*Inputs!$B$20+Inputs!$B$31*(1+$F4919)^3*Inputs!$B$21+Inputs!$B$22*(1+Inputs!$B$23)^3</f>
        <v>16289.299250897473</v>
      </c>
      <c r="U4919" s="36">
        <f>Inputs!$B$12*(1+$B4919)^4*$C4919+Inputs!$B$29*(1+$D4919)^4*Inputs!$B$19+Inputs!$B$30*(1+$E4919)^4*Inputs!$B$20+Inputs!$B$31*(1+$F4919)^4*Inputs!$B$21+Inputs!$B$22*(1+Inputs!$B$23)^4</f>
        <v>19161.092261871581</v>
      </c>
      <c r="V4919" s="35">
        <f>Inputs!$B$13/(Q4919*(1-$G4919))</f>
        <v>1.3863496971778002</v>
      </c>
      <c r="W4919" s="36">
        <f>Inputs!$B$13</f>
        <v>12660</v>
      </c>
      <c r="X4919" s="36">
        <f t="shared" si="763"/>
        <v>13228.568865078199</v>
      </c>
      <c r="Y4919" s="36">
        <f t="shared" si="764"/>
        <v>14031.124073735946</v>
      </c>
      <c r="Z4919" s="36">
        <f t="shared" si="765"/>
        <v>15118.453792589447</v>
      </c>
      <c r="AA4919" s="36">
        <f t="shared" si="766"/>
        <v>16547.123033480006</v>
      </c>
      <c r="AB4919" s="36">
        <f t="shared" si="767"/>
        <v>54351.215673655577</v>
      </c>
      <c r="AC4919" s="36">
        <f t="shared" si="768"/>
        <v>256231.1347851821</v>
      </c>
      <c r="AD4919" s="36">
        <f t="shared" si="769"/>
        <v>162982.13339264671</v>
      </c>
    </row>
    <row r="4920" spans="1:30" ht="14.25" customHeight="1" x14ac:dyDescent="0.25">
      <c r="A4920" s="16">
        <v>4904</v>
      </c>
      <c r="B4920" s="34">
        <v>0.27765072756753201</v>
      </c>
      <c r="C4920" s="34">
        <v>9.5493579753062094E-2</v>
      </c>
      <c r="D4920" s="34">
        <v>2.1203476976492799E-2</v>
      </c>
      <c r="E4920" s="34">
        <v>2.0689590843762099E-2</v>
      </c>
      <c r="F4920" s="34">
        <v>2.0597404828501802E-2</v>
      </c>
      <c r="G4920" s="34">
        <v>0.18183103009573001</v>
      </c>
      <c r="H4920" s="35">
        <v>0.97486032274214596</v>
      </c>
      <c r="I4920" s="34">
        <v>9.7013962399673803E-2</v>
      </c>
      <c r="J4920" s="34">
        <v>2.1229304213929202E-2</v>
      </c>
      <c r="K4920" s="36">
        <f>Inputs!$B$12*(1+$B4920)^4</f>
        <v>159882.0973738647</v>
      </c>
      <c r="L4920" s="36">
        <f t="shared" si="760"/>
        <v>19052.799111149496</v>
      </c>
      <c r="M4920" s="36">
        <f t="shared" si="761"/>
        <v>219760.29615766098</v>
      </c>
      <c r="N4920" s="37">
        <f>M4920/Inputs!$B$6</f>
        <v>335.00045145984905</v>
      </c>
      <c r="O4920" s="38">
        <f>IF(N4920&gt;Inputs!$B$4,1,0)</f>
        <v>0</v>
      </c>
      <c r="P4920" s="34">
        <f t="shared" si="762"/>
        <v>7.5784658185744605E-2</v>
      </c>
      <c r="Q4920" s="36">
        <f>Inputs!$B$12*(1+$B4920)^0*$C4920+Inputs!$B$29*(1+$D4920)^0*Inputs!$B$19+Inputs!$B$30*(1+$E4920)^0*Inputs!$B$20+Inputs!$B$31*(1+$F4920)^0*Inputs!$B$21+Inputs!$B$22*(1+Inputs!$B$23)^0</f>
        <v>13751.658812610647</v>
      </c>
      <c r="R4920" s="36">
        <f>Inputs!$B$12*(1+$B4920)^1*$C4920+Inputs!$B$29*(1+$D4920)^1*Inputs!$B$19+Inputs!$B$30*(1+$E4920)^1*Inputs!$B$20+Inputs!$B$31*(1+$F4920)^1*Inputs!$B$21+Inputs!$B$22*(1+Inputs!$B$23)^1</f>
        <v>15488.328579898756</v>
      </c>
      <c r="S4920" s="36">
        <f>Inputs!$B$12*(1+$B4920)^2*$C4920+Inputs!$B$29*(1+$D4920)^2*Inputs!$B$19+Inputs!$B$30*(1+$E4920)^2*Inputs!$B$20+Inputs!$B$31*(1+$F4920)^2*Inputs!$B$21+Inputs!$B$22*(1+Inputs!$B$23)^2</f>
        <v>17669.096216714097</v>
      </c>
      <c r="T4920" s="36">
        <f>Inputs!$B$12*(1+$B4920)^3*$C4920+Inputs!$B$29*(1+$D4920)^3*Inputs!$B$19+Inputs!$B$30*(1+$E4920)^3*Inputs!$B$20+Inputs!$B$31*(1+$F4920)^3*Inputs!$B$21+Inputs!$B$22*(1+Inputs!$B$23)^3</f>
        <v>20416.629838405162</v>
      </c>
      <c r="U4920" s="36">
        <f>Inputs!$B$12*(1+$B4920)^4*$C4920+Inputs!$B$29*(1+$D4920)^4*Inputs!$B$19+Inputs!$B$30*(1+$E4920)^4*Inputs!$B$20+Inputs!$B$31*(1+$F4920)^4*Inputs!$B$21+Inputs!$B$22*(1+Inputs!$B$23)^4</f>
        <v>23887.647916384754</v>
      </c>
      <c r="V4920" s="35">
        <f>Inputs!$B$13/(Q4920*(1-$G4920))</f>
        <v>1.1252152582262251</v>
      </c>
      <c r="W4920" s="36">
        <f>Inputs!$B$13</f>
        <v>12660</v>
      </c>
      <c r="X4920" s="36">
        <f t="shared" si="763"/>
        <v>13782.479276198752</v>
      </c>
      <c r="Y4920" s="36">
        <f t="shared" si="764"/>
        <v>15179.667874119579</v>
      </c>
      <c r="Z4920" s="36">
        <f t="shared" si="765"/>
        <v>16912.205195129744</v>
      </c>
      <c r="AA4920" s="36">
        <f t="shared" si="766"/>
        <v>19052.799111149496</v>
      </c>
      <c r="AB4920" s="36">
        <f t="shared" si="767"/>
        <v>58160.806514689968</v>
      </c>
      <c r="AC4920" s="36">
        <f t="shared" si="768"/>
        <v>256744.27048173925</v>
      </c>
      <c r="AD4920" s="36">
        <f t="shared" si="769"/>
        <v>161599.48964297102</v>
      </c>
    </row>
    <row r="4921" spans="1:30" ht="14.25" customHeight="1" x14ac:dyDescent="0.25">
      <c r="A4921" s="16">
        <v>4905</v>
      </c>
      <c r="B4921" s="34">
        <v>0.335215885768821</v>
      </c>
      <c r="C4921" s="34">
        <v>5.3166975203545602E-2</v>
      </c>
      <c r="D4921" s="34">
        <v>3.9012751793683298E-2</v>
      </c>
      <c r="E4921" s="34">
        <v>4.5934829280569002E-2</v>
      </c>
      <c r="F4921" s="34">
        <v>2.2252658502324999E-2</v>
      </c>
      <c r="G4921" s="34">
        <v>0.184177509593974</v>
      </c>
      <c r="H4921" s="35">
        <v>1.1196325820322599</v>
      </c>
      <c r="I4921" s="34">
        <v>8.7178220443677595E-2</v>
      </c>
      <c r="J4921" s="34">
        <v>2.6587132835957102E-2</v>
      </c>
      <c r="K4921" s="36">
        <f>Inputs!$B$12*(1+$B4921)^4</f>
        <v>190702.86309100047</v>
      </c>
      <c r="L4921" s="36">
        <f t="shared" si="760"/>
        <v>17654.135566820107</v>
      </c>
      <c r="M4921" s="36">
        <f t="shared" si="761"/>
        <v>254378.3659369105</v>
      </c>
      <c r="N4921" s="37">
        <f>M4921/Inputs!$B$6</f>
        <v>387.77189929407086</v>
      </c>
      <c r="O4921" s="38">
        <f>IF(N4921&gt;Inputs!$B$4,1,0)</f>
        <v>0</v>
      </c>
      <c r="P4921" s="34">
        <f t="shared" si="762"/>
        <v>6.0591087607720494E-2</v>
      </c>
      <c r="Q4921" s="36">
        <f>Inputs!$B$12*(1+$B4921)^0*$C4921+Inputs!$B$29*(1+$D4921)^0*Inputs!$B$19+Inputs!$B$30*(1+$E4921)^0*Inputs!$B$20+Inputs!$B$31*(1+$F4921)^0*Inputs!$B$21+Inputs!$B$22*(1+Inputs!$B$23)^0</f>
        <v>11212.062539639657</v>
      </c>
      <c r="R4921" s="36">
        <f>Inputs!$B$12*(1+$B4921)^1*$C4921+Inputs!$B$29*(1+$D4921)^1*Inputs!$B$19+Inputs!$B$30*(1+$E4921)^1*Inputs!$B$20+Inputs!$B$31*(1+$F4921)^1*Inputs!$B$21+Inputs!$B$22*(1+Inputs!$B$23)^1</f>
        <v>12556.838348858504</v>
      </c>
      <c r="S4921" s="36">
        <f>Inputs!$B$12*(1+$B4921)^2*$C4921+Inputs!$B$29*(1+$D4921)^2*Inputs!$B$19+Inputs!$B$30*(1+$E4921)^2*Inputs!$B$20+Inputs!$B$31*(1+$F4921)^2*Inputs!$B$21+Inputs!$B$22*(1+Inputs!$B$23)^2</f>
        <v>14270.557813562729</v>
      </c>
      <c r="T4921" s="36">
        <f>Inputs!$B$12*(1+$B4921)^3*$C4921+Inputs!$B$29*(1+$D4921)^3*Inputs!$B$19+Inputs!$B$30*(1+$E4921)^3*Inputs!$B$20+Inputs!$B$31*(1+$F4921)^3*Inputs!$B$21+Inputs!$B$22*(1+Inputs!$B$23)^3</f>
        <v>16473.80969570591</v>
      </c>
      <c r="U4921" s="36">
        <f>Inputs!$B$12*(1+$B4921)^4*$C4921+Inputs!$B$29*(1+$D4921)^4*Inputs!$B$19+Inputs!$B$30*(1+$E4921)^4*Inputs!$B$20+Inputs!$B$31*(1+$F4921)^4*Inputs!$B$21+Inputs!$B$22*(1+Inputs!$B$23)^4</f>
        <v>19327.481014136058</v>
      </c>
      <c r="V4921" s="35">
        <f>Inputs!$B$13/(Q4921*(1-$G4921))</f>
        <v>1.3840523608426063</v>
      </c>
      <c r="W4921" s="36">
        <f>Inputs!$B$13</f>
        <v>12660</v>
      </c>
      <c r="X4921" s="36">
        <f t="shared" si="763"/>
        <v>13501.252516801364</v>
      </c>
      <c r="Y4921" s="36">
        <f t="shared" si="764"/>
        <v>14574.253017060117</v>
      </c>
      <c r="Z4921" s="36">
        <f t="shared" si="765"/>
        <v>15935.961917466595</v>
      </c>
      <c r="AA4921" s="36">
        <f t="shared" si="766"/>
        <v>17654.135566820107</v>
      </c>
      <c r="AB4921" s="36">
        <f t="shared" si="767"/>
        <v>57440.236798588696</v>
      </c>
      <c r="AC4921" s="36">
        <f t="shared" si="768"/>
        <v>299111.78573942377</v>
      </c>
      <c r="AD4921" s="36">
        <f t="shared" si="769"/>
        <v>196938.12913832179</v>
      </c>
    </row>
    <row r="4922" spans="1:30" ht="14.25" customHeight="1" x14ac:dyDescent="0.25">
      <c r="A4922" s="16">
        <v>4906</v>
      </c>
      <c r="B4922" s="34">
        <v>0.25019981696247401</v>
      </c>
      <c r="C4922" s="34">
        <v>6.1657324746491701E-2</v>
      </c>
      <c r="D4922" s="34">
        <v>2.72411933490571E-2</v>
      </c>
      <c r="E4922" s="34">
        <v>4.2476848867187098E-2</v>
      </c>
      <c r="F4922" s="34">
        <v>2.3164691792854099E-2</v>
      </c>
      <c r="G4922" s="34">
        <v>0.19410625131575601</v>
      </c>
      <c r="H4922" s="35">
        <v>1.0925395446656201</v>
      </c>
      <c r="I4922" s="34">
        <v>9.8375278515303602E-2</v>
      </c>
      <c r="J4922" s="34">
        <v>2.5847927303178499E-2</v>
      </c>
      <c r="K4922" s="36">
        <f>Inputs!$B$12*(1+$B4922)^4</f>
        <v>146578.06166238856</v>
      </c>
      <c r="L4922" s="36">
        <f t="shared" si="760"/>
        <v>15877.342157247271</v>
      </c>
      <c r="M4922" s="36">
        <f t="shared" si="761"/>
        <v>193700.88730037826</v>
      </c>
      <c r="N4922" s="37">
        <f>M4922/Inputs!$B$6</f>
        <v>295.27574283594248</v>
      </c>
      <c r="O4922" s="38">
        <f>IF(N4922&gt;Inputs!$B$4,1,0)</f>
        <v>0</v>
      </c>
      <c r="P4922" s="34">
        <f t="shared" si="762"/>
        <v>7.2527351212125099E-2</v>
      </c>
      <c r="Q4922" s="36">
        <f>Inputs!$B$12*(1+$B4922)^0*$C4922+Inputs!$B$29*(1+$D4922)^0*Inputs!$B$19+Inputs!$B$30*(1+$E4922)^0*Inputs!$B$20+Inputs!$B$31*(1+$F4922)^0*Inputs!$B$21+Inputs!$B$22*(1+Inputs!$B$23)^0</f>
        <v>11721.483512216422</v>
      </c>
      <c r="R4922" s="36">
        <f>Inputs!$B$12*(1+$B4922)^1*$C4922+Inputs!$B$29*(1+$D4922)^1*Inputs!$B$19+Inputs!$B$30*(1+$E4922)^1*Inputs!$B$20+Inputs!$B$31*(1+$F4922)^1*Inputs!$B$21+Inputs!$B$22*(1+Inputs!$B$23)^1</f>
        <v>12879.116685784458</v>
      </c>
      <c r="S4922" s="36">
        <f>Inputs!$B$12*(1+$B4922)^2*$C4922+Inputs!$B$29*(1+$D4922)^2*Inputs!$B$19+Inputs!$B$30*(1+$E4922)^2*Inputs!$B$20+Inputs!$B$31*(1+$F4922)^2*Inputs!$B$21+Inputs!$B$22*(1+Inputs!$B$23)^2</f>
        <v>14275.663528005112</v>
      </c>
      <c r="T4922" s="36">
        <f>Inputs!$B$12*(1+$B4922)^3*$C4922+Inputs!$B$29*(1+$D4922)^3*Inputs!$B$19+Inputs!$B$30*(1+$E4922)^3*Inputs!$B$20+Inputs!$B$31*(1+$F4922)^3*Inputs!$B$21+Inputs!$B$22*(1+Inputs!$B$23)^3</f>
        <v>15969.319567362019</v>
      </c>
      <c r="U4922" s="36">
        <f>Inputs!$B$12*(1+$B4922)^4*$C4922+Inputs!$B$29*(1+$D4922)^4*Inputs!$B$19+Inputs!$B$30*(1+$E4922)^4*Inputs!$B$20+Inputs!$B$31*(1+$F4922)^4*Inputs!$B$21+Inputs!$B$22*(1+Inputs!$B$23)^4</f>
        <v>18032.786949147903</v>
      </c>
      <c r="V4922" s="35">
        <f>Inputs!$B$13/(Q4922*(1-$G4922))</f>
        <v>1.3402114923971324</v>
      </c>
      <c r="W4922" s="36">
        <f>Inputs!$B$13</f>
        <v>12660</v>
      </c>
      <c r="X4922" s="36">
        <f t="shared" si="763"/>
        <v>13267.663473383669</v>
      </c>
      <c r="Y4922" s="36">
        <f t="shared" si="764"/>
        <v>13993.996498605056</v>
      </c>
      <c r="Z4922" s="36">
        <f t="shared" si="765"/>
        <v>14857.37756796489</v>
      </c>
      <c r="AA4922" s="36">
        <f t="shared" si="766"/>
        <v>15877.342157247271</v>
      </c>
      <c r="AB4922" s="36">
        <f t="shared" si="767"/>
        <v>53223.887024826836</v>
      </c>
      <c r="AC4922" s="36">
        <f t="shared" si="768"/>
        <v>224573.74040115927</v>
      </c>
      <c r="AD4922" s="36">
        <f t="shared" si="769"/>
        <v>140477.00027555143</v>
      </c>
    </row>
    <row r="4923" spans="1:30" ht="14.25" customHeight="1" x14ac:dyDescent="0.25">
      <c r="A4923" s="16">
        <v>4907</v>
      </c>
      <c r="B4923" s="34">
        <v>0.163682461799634</v>
      </c>
      <c r="C4923" s="34">
        <v>9.5171344607158898E-2</v>
      </c>
      <c r="D4923" s="34">
        <v>3.1874043448325798E-2</v>
      </c>
      <c r="E4923" s="34">
        <v>3.3830505211845802E-2</v>
      </c>
      <c r="F4923" s="34">
        <v>8.7083992825998397E-3</v>
      </c>
      <c r="G4923" s="34">
        <v>0.18343671841335299</v>
      </c>
      <c r="H4923" s="35">
        <v>1.01363890033013</v>
      </c>
      <c r="I4923" s="34">
        <v>0.102622741792446</v>
      </c>
      <c r="J4923" s="34">
        <v>2.4223138724701498E-2</v>
      </c>
      <c r="K4923" s="36">
        <f>Inputs!$B$12*(1+$B4923)^4</f>
        <v>110024.45002284876</v>
      </c>
      <c r="L4923" s="36">
        <f t="shared" si="760"/>
        <v>15860.617872113089</v>
      </c>
      <c r="M4923" s="36">
        <f t="shared" si="761"/>
        <v>179885.22895825954</v>
      </c>
      <c r="N4923" s="37">
        <f>M4923/Inputs!$B$6</f>
        <v>274.21528804612734</v>
      </c>
      <c r="O4923" s="38">
        <f>IF(N4923&gt;Inputs!$B$4,1,0)</f>
        <v>0</v>
      </c>
      <c r="P4923" s="34">
        <f t="shared" si="762"/>
        <v>7.8399603067744503E-2</v>
      </c>
      <c r="Q4923" s="36">
        <f>Inputs!$B$12*(1+$B4923)^0*$C4923+Inputs!$B$29*(1+$D4923)^0*Inputs!$B$19+Inputs!$B$30*(1+$E4923)^0*Inputs!$B$20+Inputs!$B$31*(1+$F4923)^0*Inputs!$B$21+Inputs!$B$22*(1+Inputs!$B$23)^0</f>
        <v>13732.324703856455</v>
      </c>
      <c r="R4923" s="36">
        <f>Inputs!$B$12*(1+$B4923)^1*$C4923+Inputs!$B$29*(1+$D4923)^1*Inputs!$B$19+Inputs!$B$30*(1+$E4923)^1*Inputs!$B$20+Inputs!$B$31*(1+$F4923)^1*Inputs!$B$21+Inputs!$B$22*(1+Inputs!$B$23)^1</f>
        <v>14827.369387302359</v>
      </c>
      <c r="S4923" s="36">
        <f>Inputs!$B$12*(1+$B4923)^2*$C4923+Inputs!$B$29*(1+$D4923)^2*Inputs!$B$19+Inputs!$B$30*(1+$E4923)^2*Inputs!$B$20+Inputs!$B$31*(1+$F4923)^2*Inputs!$B$21+Inputs!$B$22*(1+Inputs!$B$23)^2</f>
        <v>16079.900360306689</v>
      </c>
      <c r="T4923" s="36">
        <f>Inputs!$B$12*(1+$B4923)^3*$C4923+Inputs!$B$29*(1+$D4923)^3*Inputs!$B$19+Inputs!$B$30*(1+$E4923)^3*Inputs!$B$20+Inputs!$B$31*(1+$F4923)^3*Inputs!$B$21+Inputs!$B$22*(1+Inputs!$B$23)^3</f>
        <v>17515.104229633711</v>
      </c>
      <c r="U4923" s="36">
        <f>Inputs!$B$12*(1+$B4923)^4*$C4923+Inputs!$B$29*(1+$D4923)^4*Inputs!$B$19+Inputs!$B$30*(1+$E4923)^4*Inputs!$B$20+Inputs!$B$31*(1+$F4923)^4*Inputs!$B$21+Inputs!$B$22*(1+Inputs!$B$23)^4</f>
        <v>19162.271346112215</v>
      </c>
      <c r="V4923" s="35">
        <f>Inputs!$B$13/(Q4923*(1-$G4923))</f>
        <v>1.1290152151307684</v>
      </c>
      <c r="W4923" s="36">
        <f>Inputs!$B$13</f>
        <v>12660</v>
      </c>
      <c r="X4923" s="36">
        <f t="shared" si="763"/>
        <v>13320.305976448029</v>
      </c>
      <c r="Y4923" s="36">
        <f t="shared" si="764"/>
        <v>14066.798748204905</v>
      </c>
      <c r="Z4923" s="36">
        <f t="shared" si="765"/>
        <v>14909.790666873259</v>
      </c>
      <c r="AA4923" s="36">
        <f t="shared" si="766"/>
        <v>15860.617872113089</v>
      </c>
      <c r="AB4923" s="36">
        <f t="shared" si="767"/>
        <v>52749.946357559842</v>
      </c>
      <c r="AC4923" s="36">
        <f t="shared" si="768"/>
        <v>207205.28144832246</v>
      </c>
      <c r="AD4923" s="36">
        <f t="shared" si="769"/>
        <v>127135.28260069969</v>
      </c>
    </row>
    <row r="4924" spans="1:30" ht="14.25" customHeight="1" x14ac:dyDescent="0.25">
      <c r="A4924" s="16">
        <v>4908</v>
      </c>
      <c r="B4924" s="34">
        <v>0.37011316728234001</v>
      </c>
      <c r="C4924" s="34">
        <v>7.9323458031184901E-2</v>
      </c>
      <c r="D4924" s="34">
        <v>5.0038249132194901E-2</v>
      </c>
      <c r="E4924" s="34">
        <v>1.37081670763243E-2</v>
      </c>
      <c r="F4924" s="34">
        <v>7.63092668578195E-3</v>
      </c>
      <c r="G4924" s="34">
        <v>0.21584946825843601</v>
      </c>
      <c r="H4924" s="35">
        <v>1.0625475709496399</v>
      </c>
      <c r="I4924" s="34">
        <v>9.4022684265415796E-2</v>
      </c>
      <c r="J4924" s="34">
        <v>2.65793031700516E-2</v>
      </c>
      <c r="K4924" s="36">
        <f>Inputs!$B$12*(1+$B4924)^4</f>
        <v>211435.06358127636</v>
      </c>
      <c r="L4924" s="36">
        <f t="shared" si="760"/>
        <v>21243.590480858613</v>
      </c>
      <c r="M4924" s="36">
        <f t="shared" si="761"/>
        <v>267837.77372089506</v>
      </c>
      <c r="N4924" s="37">
        <f>M4924/Inputs!$B$6</f>
        <v>408.28928920868151</v>
      </c>
      <c r="O4924" s="38">
        <f>IF(N4924&gt;Inputs!$B$4,1,0)</f>
        <v>1</v>
      </c>
      <c r="P4924" s="34">
        <f t="shared" si="762"/>
        <v>6.7443381095364199E-2</v>
      </c>
      <c r="Q4924" s="36">
        <f>Inputs!$B$12*(1+$B4924)^0*$C4924+Inputs!$B$29*(1+$D4924)^0*Inputs!$B$19+Inputs!$B$30*(1+$E4924)^0*Inputs!$B$20+Inputs!$B$31*(1+$F4924)^0*Inputs!$B$21+Inputs!$B$22*(1+Inputs!$B$23)^0</f>
        <v>12781.451509298015</v>
      </c>
      <c r="R4924" s="36">
        <f>Inputs!$B$12*(1+$B4924)^1*$C4924+Inputs!$B$29*(1+$D4924)^1*Inputs!$B$19+Inputs!$B$30*(1+$E4924)^1*Inputs!$B$20+Inputs!$B$31*(1+$F4924)^1*Inputs!$B$21+Inputs!$B$22*(1+Inputs!$B$23)^1</f>
        <v>14707.887221503552</v>
      </c>
      <c r="S4924" s="36">
        <f>Inputs!$B$12*(1+$B4924)^2*$C4924+Inputs!$B$29*(1+$D4924)^2*Inputs!$B$19+Inputs!$B$30*(1+$E4924)^2*Inputs!$B$20+Inputs!$B$31*(1+$F4924)^2*Inputs!$B$21+Inputs!$B$22*(1+Inputs!$B$23)^2</f>
        <v>17293.208618162855</v>
      </c>
      <c r="T4924" s="36">
        <f>Inputs!$B$12*(1+$B4924)^3*$C4924+Inputs!$B$29*(1+$D4924)^3*Inputs!$B$19+Inputs!$B$30*(1+$E4924)^3*Inputs!$B$20+Inputs!$B$31*(1+$F4924)^3*Inputs!$B$21+Inputs!$B$22*(1+Inputs!$B$23)^3</f>
        <v>20779.074911351992</v>
      </c>
      <c r="U4924" s="36">
        <f>Inputs!$B$12*(1+$B4924)^4*$C4924+Inputs!$B$29*(1+$D4924)^4*Inputs!$B$19+Inputs!$B$30*(1+$E4924)^4*Inputs!$B$20+Inputs!$B$31*(1+$F4924)^4*Inputs!$B$21+Inputs!$B$22*(1+Inputs!$B$23)^4</f>
        <v>25496.472372455573</v>
      </c>
      <c r="V4924" s="35">
        <f>Inputs!$B$13/(Q4924*(1-$G4924))</f>
        <v>1.2631475605016027</v>
      </c>
      <c r="W4924" s="36">
        <f>Inputs!$B$13</f>
        <v>12660</v>
      </c>
      <c r="X4924" s="36">
        <f t="shared" si="763"/>
        <v>13989.740566164131</v>
      </c>
      <c r="Y4924" s="36">
        <f t="shared" si="764"/>
        <v>15768.769685266619</v>
      </c>
      <c r="Z4924" s="36">
        <f t="shared" si="765"/>
        <v>18130.208101137963</v>
      </c>
      <c r="AA4924" s="36">
        <f t="shared" si="766"/>
        <v>21243.590480858613</v>
      </c>
      <c r="AB4924" s="36">
        <f t="shared" si="767"/>
        <v>61513.913189057712</v>
      </c>
      <c r="AC4924" s="36">
        <f t="shared" si="768"/>
        <v>323356.12418115837</v>
      </c>
      <c r="AD4924" s="36">
        <f t="shared" si="769"/>
        <v>206323.86053183736</v>
      </c>
    </row>
    <row r="4925" spans="1:30" ht="14.25" customHeight="1" x14ac:dyDescent="0.25">
      <c r="A4925" s="16">
        <v>4909</v>
      </c>
      <c r="B4925" s="34">
        <v>0.37462873669169799</v>
      </c>
      <c r="C4925" s="34">
        <v>7.2518487261242506E-2</v>
      </c>
      <c r="D4925" s="34">
        <v>9.1262907564492093E-3</v>
      </c>
      <c r="E4925" s="34">
        <v>4.5221112408668399E-2</v>
      </c>
      <c r="F4925" s="34">
        <v>2.2831632292139799E-2</v>
      </c>
      <c r="G4925" s="34">
        <v>0.18462126636020701</v>
      </c>
      <c r="H4925" s="35">
        <v>1.13364942120788</v>
      </c>
      <c r="I4925" s="34">
        <v>9.9041947174758602E-2</v>
      </c>
      <c r="J4925" s="34">
        <v>2.9459531185693898E-2</v>
      </c>
      <c r="K4925" s="36">
        <f>Inputs!$B$12*(1+$B4925)^4</f>
        <v>214236.23373709832</v>
      </c>
      <c r="L4925" s="36">
        <f t="shared" si="760"/>
        <v>22465.342794111926</v>
      </c>
      <c r="M4925" s="36">
        <f t="shared" si="761"/>
        <v>269636.7208795693</v>
      </c>
      <c r="N4925" s="37">
        <f>M4925/Inputs!$B$6</f>
        <v>411.03158670666051</v>
      </c>
      <c r="O4925" s="38">
        <f>IF(N4925&gt;Inputs!$B$4,1,0)</f>
        <v>1</v>
      </c>
      <c r="P4925" s="34">
        <f t="shared" si="762"/>
        <v>6.95824159890647E-2</v>
      </c>
      <c r="Q4925" s="36">
        <f>Inputs!$B$12*(1+$B4925)^0*$C4925+Inputs!$B$29*(1+$D4925)^0*Inputs!$B$19+Inputs!$B$30*(1+$E4925)^0*Inputs!$B$20+Inputs!$B$31*(1+$F4925)^0*Inputs!$B$21+Inputs!$B$22*(1+Inputs!$B$23)^0</f>
        <v>12373.153263101471</v>
      </c>
      <c r="R4925" s="36">
        <f>Inputs!$B$12*(1+$B4925)^1*$C4925+Inputs!$B$29*(1+$D4925)^1*Inputs!$B$19+Inputs!$B$30*(1+$E4925)^1*Inputs!$B$20+Inputs!$B$31*(1+$F4925)^1*Inputs!$B$21+Inputs!$B$22*(1+Inputs!$B$23)^1</f>
        <v>14180.866122080923</v>
      </c>
      <c r="S4925" s="36">
        <f>Inputs!$B$12*(1+$B4925)^2*$C4925+Inputs!$B$29*(1+$D4925)^2*Inputs!$B$19+Inputs!$B$30*(1+$E4925)^2*Inputs!$B$20+Inputs!$B$31*(1+$F4925)^2*Inputs!$B$21+Inputs!$B$22*(1+Inputs!$B$23)^2</f>
        <v>16604.933484684865</v>
      </c>
      <c r="T4925" s="36">
        <f>Inputs!$B$12*(1+$B4925)^3*$C4925+Inputs!$B$29*(1+$D4925)^3*Inputs!$B$19+Inputs!$B$30*(1+$E4925)^3*Inputs!$B$20+Inputs!$B$31*(1+$F4925)^3*Inputs!$B$21+Inputs!$B$22*(1+Inputs!$B$23)^3</f>
        <v>19874.35381136692</v>
      </c>
      <c r="U4925" s="36">
        <f>Inputs!$B$12*(1+$B4925)^4*$C4925+Inputs!$B$29*(1+$D4925)^4*Inputs!$B$19+Inputs!$B$30*(1+$E4925)^4*Inputs!$B$20+Inputs!$B$31*(1+$F4925)^4*Inputs!$B$21+Inputs!$B$22*(1+Inputs!$B$23)^4</f>
        <v>24303.840086974131</v>
      </c>
      <c r="V4925" s="35">
        <f>Inputs!$B$13/(Q4925*(1-$G4925))</f>
        <v>1.2548561198731694</v>
      </c>
      <c r="W4925" s="36">
        <f>Inputs!$B$13</f>
        <v>12660</v>
      </c>
      <c r="X4925" s="36">
        <f t="shared" si="763"/>
        <v>14159.249558595526</v>
      </c>
      <c r="Y4925" s="36">
        <f t="shared" si="764"/>
        <v>16169.358045092171</v>
      </c>
      <c r="Z4925" s="36">
        <f t="shared" si="765"/>
        <v>18861.973517718274</v>
      </c>
      <c r="AA4925" s="36">
        <f t="shared" si="766"/>
        <v>22465.342794111926</v>
      </c>
      <c r="AB4925" s="36">
        <f t="shared" si="767"/>
        <v>62359.545223599533</v>
      </c>
      <c r="AC4925" s="36">
        <f t="shared" si="768"/>
        <v>332370.77114981099</v>
      </c>
      <c r="AD4925" s="36">
        <f t="shared" si="769"/>
        <v>207277.17565596977</v>
      </c>
    </row>
    <row r="4926" spans="1:30" ht="14.25" customHeight="1" x14ac:dyDescent="0.25">
      <c r="A4926" s="16">
        <v>4910</v>
      </c>
      <c r="B4926" s="34">
        <v>0.28789597437533998</v>
      </c>
      <c r="C4926" s="34">
        <v>6.4478704207062906E-2</v>
      </c>
      <c r="D4926" s="34">
        <v>2.8450389421111201E-2</v>
      </c>
      <c r="E4926" s="34">
        <v>5.7401296123959299E-2</v>
      </c>
      <c r="F4926" s="34">
        <v>1.48911424999003E-2</v>
      </c>
      <c r="G4926" s="34">
        <v>0.21764246311313501</v>
      </c>
      <c r="H4926" s="35">
        <v>1.0378539646996301</v>
      </c>
      <c r="I4926" s="34">
        <v>9.6083687030796505E-2</v>
      </c>
      <c r="J4926" s="34">
        <v>1.9902430935046199E-2</v>
      </c>
      <c r="K4926" s="36">
        <f>Inputs!$B$12*(1+$B4926)^4</f>
        <v>165072.37250186736</v>
      </c>
      <c r="L4926" s="36">
        <f t="shared" si="760"/>
        <v>15972.782647555443</v>
      </c>
      <c r="M4926" s="36">
        <f t="shared" si="761"/>
        <v>188806.8988863905</v>
      </c>
      <c r="N4926" s="37">
        <f>M4926/Inputs!$B$6</f>
        <v>287.81539464388794</v>
      </c>
      <c r="O4926" s="38">
        <f>IF(N4926&gt;Inputs!$B$4,1,0)</f>
        <v>0</v>
      </c>
      <c r="P4926" s="34">
        <f t="shared" si="762"/>
        <v>7.6181256095750299E-2</v>
      </c>
      <c r="Q4926" s="36">
        <f>Inputs!$B$12*(1+$B4926)^0*$C4926+Inputs!$B$29*(1+$D4926)^0*Inputs!$B$19+Inputs!$B$30*(1+$E4926)^0*Inputs!$B$20+Inputs!$B$31*(1+$F4926)^0*Inputs!$B$21+Inputs!$B$22*(1+Inputs!$B$23)^0</f>
        <v>11890.766279850697</v>
      </c>
      <c r="R4926" s="36">
        <f>Inputs!$B$12*(1+$B4926)^1*$C4926+Inputs!$B$29*(1+$D4926)^1*Inputs!$B$19+Inputs!$B$30*(1+$E4926)^1*Inputs!$B$20+Inputs!$B$31*(1+$F4926)^1*Inputs!$B$21+Inputs!$B$22*(1+Inputs!$B$23)^1</f>
        <v>13240.705965720885</v>
      </c>
      <c r="S4926" s="36">
        <f>Inputs!$B$12*(1+$B4926)^2*$C4926+Inputs!$B$29*(1+$D4926)^2*Inputs!$B$19+Inputs!$B$30*(1+$E4926)^2*Inputs!$B$20+Inputs!$B$31*(1+$F4926)^2*Inputs!$B$21+Inputs!$B$22*(1+Inputs!$B$23)^2</f>
        <v>14921.173289681406</v>
      </c>
      <c r="T4926" s="36">
        <f>Inputs!$B$12*(1+$B4926)^3*$C4926+Inputs!$B$29*(1+$D4926)^3*Inputs!$B$19+Inputs!$B$30*(1+$E4926)^3*Inputs!$B$20+Inputs!$B$31*(1+$F4926)^3*Inputs!$B$21+Inputs!$B$22*(1+Inputs!$B$23)^3</f>
        <v>17024.987236908659</v>
      </c>
      <c r="U4926" s="36">
        <f>Inputs!$B$12*(1+$B4926)^4*$C4926+Inputs!$B$29*(1+$D4926)^4*Inputs!$B$19+Inputs!$B$30*(1+$E4926)^4*Inputs!$B$20+Inputs!$B$31*(1+$F4926)^4*Inputs!$B$21+Inputs!$B$22*(1+Inputs!$B$23)^4</f>
        <v>19671.57180833524</v>
      </c>
      <c r="V4926" s="35">
        <f>Inputs!$B$13/(Q4926*(1-$G4926))</f>
        <v>1.3608761160240841</v>
      </c>
      <c r="W4926" s="36">
        <f>Inputs!$B$13</f>
        <v>12660</v>
      </c>
      <c r="X4926" s="36">
        <f t="shared" si="763"/>
        <v>13260.725681074402</v>
      </c>
      <c r="Y4926" s="36">
        <f t="shared" si="764"/>
        <v>14001.018535361765</v>
      </c>
      <c r="Z4926" s="36">
        <f t="shared" si="765"/>
        <v>14899.461422075496</v>
      </c>
      <c r="AA4926" s="36">
        <f t="shared" si="766"/>
        <v>15972.782647555443</v>
      </c>
      <c r="AB4926" s="36">
        <f t="shared" si="767"/>
        <v>53639.328127090797</v>
      </c>
      <c r="AC4926" s="36">
        <f t="shared" si="768"/>
        <v>213841.05075090355</v>
      </c>
      <c r="AD4926" s="36">
        <f t="shared" si="769"/>
        <v>135167.57075929971</v>
      </c>
    </row>
    <row r="4927" spans="1:30" ht="14.25" customHeight="1" x14ac:dyDescent="0.25">
      <c r="A4927" s="16">
        <v>4911</v>
      </c>
      <c r="B4927" s="34">
        <v>0.27232113393942597</v>
      </c>
      <c r="C4927" s="34">
        <v>6.2304163957556898E-2</v>
      </c>
      <c r="D4927" s="34">
        <v>2.5500851733348401E-2</v>
      </c>
      <c r="E4927" s="34">
        <v>2.1997676593369899E-2</v>
      </c>
      <c r="F4927" s="34">
        <v>1.57424223334586E-2</v>
      </c>
      <c r="G4927" s="34">
        <v>0.20531706295251301</v>
      </c>
      <c r="H4927" s="35">
        <v>1.0278685749046299</v>
      </c>
      <c r="I4927" s="34">
        <v>8.5997182526858798E-2</v>
      </c>
      <c r="J4927" s="34">
        <v>2.69554861217241E-2</v>
      </c>
      <c r="K4927" s="36">
        <f>Inputs!$B$12*(1+$B4927)^4</f>
        <v>157231.0138400108</v>
      </c>
      <c r="L4927" s="36">
        <f t="shared" si="760"/>
        <v>15028.309362398615</v>
      </c>
      <c r="M4927" s="36">
        <f t="shared" si="761"/>
        <v>226585.0530116788</v>
      </c>
      <c r="N4927" s="37">
        <f>M4927/Inputs!$B$6</f>
        <v>345.40404422512012</v>
      </c>
      <c r="O4927" s="38">
        <f>IF(N4927&gt;Inputs!$B$4,1,0)</f>
        <v>0</v>
      </c>
      <c r="P4927" s="34">
        <f t="shared" si="762"/>
        <v>5.9041696405134694E-2</v>
      </c>
      <c r="Q4927" s="36">
        <f>Inputs!$B$12*(1+$B4927)^0*$C4927+Inputs!$B$29*(1+$D4927)^0*Inputs!$B$19+Inputs!$B$30*(1+$E4927)^0*Inputs!$B$20+Inputs!$B$31*(1+$F4927)^0*Inputs!$B$21+Inputs!$B$22*(1+Inputs!$B$23)^0</f>
        <v>11760.293864880336</v>
      </c>
      <c r="R4927" s="36">
        <f>Inputs!$B$12*(1+$B4927)^1*$C4927+Inputs!$B$29*(1+$D4927)^1*Inputs!$B$19+Inputs!$B$30*(1+$E4927)^1*Inputs!$B$20+Inputs!$B$31*(1+$F4927)^1*Inputs!$B$21+Inputs!$B$22*(1+Inputs!$B$23)^1</f>
        <v>12919.686136410495</v>
      </c>
      <c r="S4927" s="36">
        <f>Inputs!$B$12*(1+$B4927)^2*$C4927+Inputs!$B$29*(1+$D4927)^2*Inputs!$B$19+Inputs!$B$30*(1+$E4927)^2*Inputs!$B$20+Inputs!$B$31*(1+$F4927)^2*Inputs!$B$21+Inputs!$B$22*(1+Inputs!$B$23)^2</f>
        <v>14358.710869302726</v>
      </c>
      <c r="T4927" s="36">
        <f>Inputs!$B$12*(1+$B4927)^3*$C4927+Inputs!$B$29*(1+$D4927)^3*Inputs!$B$19+Inputs!$B$30*(1+$E4927)^3*Inputs!$B$20+Inputs!$B$31*(1+$F4927)^3*Inputs!$B$21+Inputs!$B$22*(1+Inputs!$B$23)^3</f>
        <v>16152.89898294096</v>
      </c>
      <c r="U4927" s="36">
        <f>Inputs!$B$12*(1+$B4927)^4*$C4927+Inputs!$B$29*(1+$D4927)^4*Inputs!$B$19+Inputs!$B$30*(1+$E4927)^4*Inputs!$B$20+Inputs!$B$31*(1+$F4927)^4*Inputs!$B$21+Inputs!$B$22*(1+Inputs!$B$23)^4</f>
        <v>18398.340401908074</v>
      </c>
      <c r="V4927" s="35">
        <f>Inputs!$B$13/(Q4927*(1-$G4927))</f>
        <v>1.3546329760400369</v>
      </c>
      <c r="W4927" s="36">
        <f>Inputs!$B$13</f>
        <v>12660</v>
      </c>
      <c r="X4927" s="36">
        <f t="shared" si="763"/>
        <v>13069.363135876923</v>
      </c>
      <c r="Y4927" s="36">
        <f t="shared" si="764"/>
        <v>13592.912932520836</v>
      </c>
      <c r="Z4927" s="36">
        <f t="shared" si="765"/>
        <v>14242.788658178504</v>
      </c>
      <c r="AA4927" s="36">
        <f t="shared" si="766"/>
        <v>15028.309362398615</v>
      </c>
      <c r="AB4927" s="36">
        <f t="shared" si="767"/>
        <v>53539.905307034111</v>
      </c>
      <c r="AC4927" s="36">
        <f t="shared" si="768"/>
        <v>261398.3961596931</v>
      </c>
      <c r="AD4927" s="36">
        <f t="shared" si="769"/>
        <v>173045.14770464468</v>
      </c>
    </row>
    <row r="4928" spans="1:30" ht="14.25" customHeight="1" x14ac:dyDescent="0.25">
      <c r="A4928" s="16">
        <v>4912</v>
      </c>
      <c r="B4928" s="34">
        <v>0.23383134609801901</v>
      </c>
      <c r="C4928" s="34">
        <v>8.6664619023932896E-2</v>
      </c>
      <c r="D4928" s="34">
        <v>1.38422890863663E-2</v>
      </c>
      <c r="E4928" s="34">
        <v>5.2836209408528102E-2</v>
      </c>
      <c r="F4928" s="34">
        <v>9.4113282030503908E-3</v>
      </c>
      <c r="G4928" s="34">
        <v>0.209112430664851</v>
      </c>
      <c r="H4928" s="35">
        <v>1.1048822853386799</v>
      </c>
      <c r="I4928" s="34">
        <v>9.3426033956077903E-2</v>
      </c>
      <c r="J4928" s="34">
        <v>2.4056755540151499E-2</v>
      </c>
      <c r="K4928" s="36">
        <f>Inputs!$B$12*(1+$B4928)^4</f>
        <v>139051.10628520974</v>
      </c>
      <c r="L4928" s="36">
        <f t="shared" si="760"/>
        <v>18103.345776404236</v>
      </c>
      <c r="M4928" s="36">
        <f t="shared" si="761"/>
        <v>228391.33489714545</v>
      </c>
      <c r="N4928" s="37">
        <f>M4928/Inputs!$B$6</f>
        <v>348.15752270906319</v>
      </c>
      <c r="O4928" s="38">
        <f>IF(N4928&gt;Inputs!$B$4,1,0)</f>
        <v>0</v>
      </c>
      <c r="P4928" s="34">
        <f t="shared" si="762"/>
        <v>6.9369278415926411E-2</v>
      </c>
      <c r="Q4928" s="36">
        <f>Inputs!$B$12*(1+$B4928)^0*$C4928+Inputs!$B$29*(1+$D4928)^0*Inputs!$B$19+Inputs!$B$30*(1+$E4928)^0*Inputs!$B$20+Inputs!$B$31*(1+$F4928)^0*Inputs!$B$21+Inputs!$B$22*(1+Inputs!$B$23)^0</f>
        <v>13221.921168862897</v>
      </c>
      <c r="R4928" s="36">
        <f>Inputs!$B$12*(1+$B4928)^1*$C4928+Inputs!$B$29*(1+$D4928)^1*Inputs!$B$19+Inputs!$B$30*(1+$E4928)^1*Inputs!$B$20+Inputs!$B$31*(1+$F4928)^1*Inputs!$B$21+Inputs!$B$22*(1+Inputs!$B$23)^1</f>
        <v>14589.586423559402</v>
      </c>
      <c r="S4928" s="36">
        <f>Inputs!$B$12*(1+$B4928)^2*$C4928+Inputs!$B$29*(1+$D4928)^2*Inputs!$B$19+Inputs!$B$30*(1+$E4928)^2*Inputs!$B$20+Inputs!$B$31*(1+$F4928)^2*Inputs!$B$21+Inputs!$B$22*(1+Inputs!$B$23)^2</f>
        <v>16247.535623593609</v>
      </c>
      <c r="T4928" s="36">
        <f>Inputs!$B$12*(1+$B4928)^3*$C4928+Inputs!$B$29*(1+$D4928)^3*Inputs!$B$19+Inputs!$B$30*(1+$E4928)^3*Inputs!$B$20+Inputs!$B$31*(1+$F4928)^3*Inputs!$B$21+Inputs!$B$22*(1+Inputs!$B$23)^3</f>
        <v>18262.571024389377</v>
      </c>
      <c r="U4928" s="36">
        <f>Inputs!$B$12*(1+$B4928)^4*$C4928+Inputs!$B$29*(1+$D4928)^4*Inputs!$B$19+Inputs!$B$30*(1+$E4928)^4*Inputs!$B$20+Inputs!$B$31*(1+$F4928)^4*Inputs!$B$21+Inputs!$B$22*(1+Inputs!$B$23)^4</f>
        <v>20717.058213903823</v>
      </c>
      <c r="V4928" s="35">
        <f>Inputs!$B$13/(Q4928*(1-$G4928))</f>
        <v>1.2106661298135575</v>
      </c>
      <c r="W4928" s="36">
        <f>Inputs!$B$13</f>
        <v>12660</v>
      </c>
      <c r="X4928" s="36">
        <f t="shared" si="763"/>
        <v>13664.387957737279</v>
      </c>
      <c r="Y4928" s="36">
        <f t="shared" si="764"/>
        <v>14877.368415474397</v>
      </c>
      <c r="Z4928" s="36">
        <f t="shared" si="765"/>
        <v>16340.498374440447</v>
      </c>
      <c r="AA4928" s="36">
        <f t="shared" si="766"/>
        <v>18103.345776404236</v>
      </c>
      <c r="AB4928" s="36">
        <f t="shared" si="767"/>
        <v>57402.148290427154</v>
      </c>
      <c r="AC4928" s="36">
        <f t="shared" si="768"/>
        <v>267248.75857941335</v>
      </c>
      <c r="AD4928" s="36">
        <f t="shared" si="769"/>
        <v>170989.18660671829</v>
      </c>
    </row>
    <row r="4929" spans="1:30" ht="14.25" customHeight="1" x14ac:dyDescent="0.25">
      <c r="A4929" s="16">
        <v>4913</v>
      </c>
      <c r="B4929" s="34">
        <v>0.30195756101292198</v>
      </c>
      <c r="C4929" s="34">
        <v>0.116535812096765</v>
      </c>
      <c r="D4929" s="34">
        <v>5.0588827265831103E-2</v>
      </c>
      <c r="E4929" s="34">
        <v>4.8011240810237603E-2</v>
      </c>
      <c r="F4929" s="34">
        <v>5.7646187308115599E-4</v>
      </c>
      <c r="G4929" s="34">
        <v>0.19922828115105701</v>
      </c>
      <c r="H4929" s="35">
        <v>0.90730554167047806</v>
      </c>
      <c r="I4929" s="34">
        <v>9.6693895956543097E-2</v>
      </c>
      <c r="J4929" s="34">
        <v>2.69244162178984E-2</v>
      </c>
      <c r="K4929" s="36">
        <f>Inputs!$B$12*(1+$B4929)^4</f>
        <v>172400.5165284813</v>
      </c>
      <c r="L4929" s="36">
        <f t="shared" si="760"/>
        <v>21122.450732623067</v>
      </c>
      <c r="M4929" s="36">
        <f t="shared" si="761"/>
        <v>257283.07728041307</v>
      </c>
      <c r="N4929" s="37">
        <f>M4929/Inputs!$B$6</f>
        <v>392.19981292745894</v>
      </c>
      <c r="O4929" s="38">
        <f>IF(N4929&gt;Inputs!$B$4,1,0)</f>
        <v>0</v>
      </c>
      <c r="P4929" s="34">
        <f t="shared" si="762"/>
        <v>6.9769479738644696E-2</v>
      </c>
      <c r="Q4929" s="36">
        <f>Inputs!$B$12*(1+$B4929)^0*$C4929+Inputs!$B$29*(1+$D4929)^0*Inputs!$B$19+Inputs!$B$30*(1+$E4929)^0*Inputs!$B$20+Inputs!$B$31*(1+$F4929)^0*Inputs!$B$21+Inputs!$B$22*(1+Inputs!$B$23)^0</f>
        <v>15014.192753232823</v>
      </c>
      <c r="R4929" s="36">
        <f>Inputs!$B$12*(1+$B4929)^1*$C4929+Inputs!$B$29*(1+$D4929)^1*Inputs!$B$19+Inputs!$B$30*(1+$E4929)^1*Inputs!$B$20+Inputs!$B$31*(1+$F4929)^1*Inputs!$B$21+Inputs!$B$22*(1+Inputs!$B$23)^1</f>
        <v>17346.532636676144</v>
      </c>
      <c r="S4929" s="36">
        <f>Inputs!$B$12*(1+$B4929)^2*$C4929+Inputs!$B$29*(1+$D4929)^2*Inputs!$B$19+Inputs!$B$30*(1+$E4929)^2*Inputs!$B$20+Inputs!$B$31*(1+$F4929)^2*Inputs!$B$21+Inputs!$B$22*(1+Inputs!$B$23)^2</f>
        <v>20328.565616898835</v>
      </c>
      <c r="T4929" s="36">
        <f>Inputs!$B$12*(1+$B4929)^3*$C4929+Inputs!$B$29*(1+$D4929)^3*Inputs!$B$19+Inputs!$B$30*(1+$E4929)^3*Inputs!$B$20+Inputs!$B$31*(1+$F4929)^3*Inputs!$B$21+Inputs!$B$22*(1+Inputs!$B$23)^3</f>
        <v>24153.442325597622</v>
      </c>
      <c r="U4929" s="36">
        <f>Inputs!$B$12*(1+$B4929)^4*$C4929+Inputs!$B$29*(1+$D4929)^4*Inputs!$B$19+Inputs!$B$30*(1+$E4929)^4*Inputs!$B$20+Inputs!$B$31*(1+$F4929)^4*Inputs!$B$21+Inputs!$B$22*(1+Inputs!$B$23)^4</f>
        <v>29072.475668658073</v>
      </c>
      <c r="V4929" s="35">
        <f>Inputs!$B$13/(Q4929*(1-$G4929))</f>
        <v>1.0529869576123194</v>
      </c>
      <c r="W4929" s="36">
        <f>Inputs!$B$13</f>
        <v>12660</v>
      </c>
      <c r="X4929" s="36">
        <f t="shared" si="763"/>
        <v>14120.733031195672</v>
      </c>
      <c r="Y4929" s="36">
        <f t="shared" si="764"/>
        <v>15955.350352862546</v>
      </c>
      <c r="Z4929" s="36">
        <f t="shared" si="765"/>
        <v>18252.973929679105</v>
      </c>
      <c r="AA4929" s="36">
        <f t="shared" si="766"/>
        <v>21122.450732623067</v>
      </c>
      <c r="AB4929" s="36">
        <f t="shared" si="767"/>
        <v>61312.816832320939</v>
      </c>
      <c r="AC4929" s="36">
        <f t="shared" si="768"/>
        <v>310897.55103442061</v>
      </c>
      <c r="AD4929" s="36">
        <f t="shared" si="769"/>
        <v>195970.26044809213</v>
      </c>
    </row>
    <row r="4930" spans="1:30" ht="14.25" customHeight="1" x14ac:dyDescent="0.25">
      <c r="A4930" s="16">
        <v>4914</v>
      </c>
      <c r="B4930" s="34">
        <v>0.18959118290191901</v>
      </c>
      <c r="C4930" s="34">
        <v>8.7902140118127595E-2</v>
      </c>
      <c r="D4930" s="34">
        <v>5.16709701373676E-2</v>
      </c>
      <c r="E4930" s="34">
        <v>4.1818765894266599E-2</v>
      </c>
      <c r="F4930" s="34">
        <v>1.09766717940826E-2</v>
      </c>
      <c r="G4930" s="34">
        <v>0.190226925739342</v>
      </c>
      <c r="H4930" s="35">
        <v>1.0812009916885501</v>
      </c>
      <c r="I4930" s="34">
        <v>9.9843262304778899E-2</v>
      </c>
      <c r="J4930" s="34">
        <v>3.0000755578159399E-2</v>
      </c>
      <c r="K4930" s="36">
        <f>Inputs!$B$12*(1+$B4930)^4</f>
        <v>120155.09654849254</v>
      </c>
      <c r="L4930" s="36">
        <f t="shared" si="760"/>
        <v>17230.548762936494</v>
      </c>
      <c r="M4930" s="36">
        <f t="shared" si="761"/>
        <v>213155.21785352734</v>
      </c>
      <c r="N4930" s="37">
        <f>M4930/Inputs!$B$6</f>
        <v>324.93173453281605</v>
      </c>
      <c r="O4930" s="38">
        <f>IF(N4930&gt;Inputs!$B$4,1,0)</f>
        <v>0</v>
      </c>
      <c r="P4930" s="34">
        <f t="shared" si="762"/>
        <v>6.9842506726619499E-2</v>
      </c>
      <c r="Q4930" s="36">
        <f>Inputs!$B$12*(1+$B4930)^0*$C4930+Inputs!$B$29*(1+$D4930)^0*Inputs!$B$19+Inputs!$B$30*(1+$E4930)^0*Inputs!$B$20+Inputs!$B$31*(1+$F4930)^0*Inputs!$B$21+Inputs!$B$22*(1+Inputs!$B$23)^0</f>
        <v>13296.172434514578</v>
      </c>
      <c r="R4930" s="36">
        <f>Inputs!$B$12*(1+$B4930)^1*$C4930+Inputs!$B$29*(1+$D4930)^1*Inputs!$B$19+Inputs!$B$30*(1+$E4930)^1*Inputs!$B$20+Inputs!$B$31*(1+$F4930)^1*Inputs!$B$21+Inputs!$B$22*(1+Inputs!$B$23)^1</f>
        <v>14552.068464098025</v>
      </c>
      <c r="S4930" s="36">
        <f>Inputs!$B$12*(1+$B4930)^2*$C4930+Inputs!$B$29*(1+$D4930)^2*Inputs!$B$19+Inputs!$B$30*(1+$E4930)^2*Inputs!$B$20+Inputs!$B$31*(1+$F4930)^2*Inputs!$B$21+Inputs!$B$22*(1+Inputs!$B$23)^2</f>
        <v>16009.213340008137</v>
      </c>
      <c r="T4930" s="36">
        <f>Inputs!$B$12*(1+$B4930)^3*$C4930+Inputs!$B$29*(1+$D4930)^3*Inputs!$B$19+Inputs!$B$30*(1+$E4930)^3*Inputs!$B$20+Inputs!$B$31*(1+$F4930)^3*Inputs!$B$21+Inputs!$B$22*(1+Inputs!$B$23)^3</f>
        <v>17704.131845021599</v>
      </c>
      <c r="U4930" s="36">
        <f>Inputs!$B$12*(1+$B4930)^4*$C4930+Inputs!$B$29*(1+$D4930)^4*Inputs!$B$19+Inputs!$B$30*(1+$E4930)^4*Inputs!$B$20+Inputs!$B$31*(1+$F4930)^4*Inputs!$B$21+Inputs!$B$22*(1+Inputs!$B$23)^4</f>
        <v>19680.192488046818</v>
      </c>
      <c r="V4930" s="35">
        <f>Inputs!$B$13/(Q4930*(1-$G4930))</f>
        <v>1.1758278298688902</v>
      </c>
      <c r="W4930" s="36">
        <f>Inputs!$B$13</f>
        <v>12660</v>
      </c>
      <c r="X4930" s="36">
        <f t="shared" si="763"/>
        <v>13577.038406212489</v>
      </c>
      <c r="Y4930" s="36">
        <f t="shared" si="764"/>
        <v>14629.868864231277</v>
      </c>
      <c r="Z4930" s="36">
        <f t="shared" si="765"/>
        <v>15839.603802771866</v>
      </c>
      <c r="AA4930" s="36">
        <f t="shared" si="766"/>
        <v>17230.548762936494</v>
      </c>
      <c r="AB4930" s="36">
        <f t="shared" si="767"/>
        <v>55262.230772751049</v>
      </c>
      <c r="AC4930" s="36">
        <f t="shared" si="768"/>
        <v>254107.12009978166</v>
      </c>
      <c r="AD4930" s="36">
        <f t="shared" si="769"/>
        <v>157892.98708077628</v>
      </c>
    </row>
    <row r="4931" spans="1:30" ht="14.25" customHeight="1" x14ac:dyDescent="0.25">
      <c r="A4931" s="16">
        <v>4915</v>
      </c>
      <c r="B4931" s="34">
        <v>0.183388137963789</v>
      </c>
      <c r="C4931" s="34">
        <v>8.4329207991282004E-2</v>
      </c>
      <c r="D4931" s="34">
        <v>2.3678654470660501E-2</v>
      </c>
      <c r="E4931" s="34">
        <v>2.0075556830751799E-2</v>
      </c>
      <c r="F4931" s="34">
        <v>3.32523855069813E-2</v>
      </c>
      <c r="G4931" s="34">
        <v>0.18676425834448901</v>
      </c>
      <c r="H4931" s="35">
        <v>0.99854579014206002</v>
      </c>
      <c r="I4931" s="34">
        <v>9.5025443671523602E-2</v>
      </c>
      <c r="J4931" s="34">
        <v>2.6667384109220701E-2</v>
      </c>
      <c r="K4931" s="36">
        <f>Inputs!$B$12*(1+$B4931)^4</f>
        <v>117668.46745497691</v>
      </c>
      <c r="L4931" s="36">
        <f t="shared" si="760"/>
        <v>15281.693522764966</v>
      </c>
      <c r="M4931" s="36">
        <f t="shared" si="761"/>
        <v>198680.2383317457</v>
      </c>
      <c r="N4931" s="37">
        <f>M4931/Inputs!$B$6</f>
        <v>302.86621696912454</v>
      </c>
      <c r="O4931" s="38">
        <f>IF(N4931&gt;Inputs!$B$4,1,0)</f>
        <v>0</v>
      </c>
      <c r="P4931" s="34">
        <f t="shared" si="762"/>
        <v>6.8358059562302897E-2</v>
      </c>
      <c r="Q4931" s="36">
        <f>Inputs!$B$12*(1+$B4931)^0*$C4931+Inputs!$B$29*(1+$D4931)^0*Inputs!$B$19+Inputs!$B$30*(1+$E4931)^0*Inputs!$B$20+Inputs!$B$31*(1+$F4931)^0*Inputs!$B$21+Inputs!$B$22*(1+Inputs!$B$23)^0</f>
        <v>13081.796506903844</v>
      </c>
      <c r="R4931" s="36">
        <f>Inputs!$B$12*(1+$B4931)^1*$C4931+Inputs!$B$29*(1+$D4931)^1*Inputs!$B$19+Inputs!$B$30*(1+$E4931)^1*Inputs!$B$20+Inputs!$B$31*(1+$F4931)^1*Inputs!$B$21+Inputs!$B$22*(1+Inputs!$B$23)^1</f>
        <v>14219.267804833202</v>
      </c>
      <c r="S4931" s="36">
        <f>Inputs!$B$12*(1+$B4931)^2*$C4931+Inputs!$B$29*(1+$D4931)^2*Inputs!$B$19+Inputs!$B$30*(1+$E4931)^2*Inputs!$B$20+Inputs!$B$31*(1+$F4931)^2*Inputs!$B$21+Inputs!$B$22*(1+Inputs!$B$23)^2</f>
        <v>15532.686028012515</v>
      </c>
      <c r="T4931" s="36">
        <f>Inputs!$B$12*(1+$B4931)^3*$C4931+Inputs!$B$29*(1+$D4931)^3*Inputs!$B$19+Inputs!$B$30*(1+$E4931)^3*Inputs!$B$20+Inputs!$B$31*(1+$F4931)^3*Inputs!$B$21+Inputs!$B$22*(1+Inputs!$B$23)^3</f>
        <v>17053.425464689251</v>
      </c>
      <c r="U4931" s="36">
        <f>Inputs!$B$12*(1+$B4931)^4*$C4931+Inputs!$B$29*(1+$D4931)^4*Inputs!$B$19+Inputs!$B$30*(1+$E4931)^4*Inputs!$B$20+Inputs!$B$31*(1+$F4931)^4*Inputs!$B$21+Inputs!$B$22*(1+Inputs!$B$23)^4</f>
        <v>18818.58837714183</v>
      </c>
      <c r="V4931" s="35">
        <f>Inputs!$B$13/(Q4931*(1-$G4931))</f>
        <v>1.1900079393523457</v>
      </c>
      <c r="W4931" s="36">
        <f>Inputs!$B$13</f>
        <v>12660</v>
      </c>
      <c r="X4931" s="36">
        <f t="shared" si="763"/>
        <v>13207.297067263633</v>
      </c>
      <c r="Y4931" s="36">
        <f t="shared" si="764"/>
        <v>13822.615855670741</v>
      </c>
      <c r="Z4931" s="36">
        <f t="shared" si="765"/>
        <v>14512.108516598091</v>
      </c>
      <c r="AA4931" s="36">
        <f t="shared" si="766"/>
        <v>15281.693522764966</v>
      </c>
      <c r="AB4931" s="36">
        <f t="shared" si="767"/>
        <v>52902.746895633754</v>
      </c>
      <c r="AC4931" s="36">
        <f t="shared" si="768"/>
        <v>229515.23806020949</v>
      </c>
      <c r="AD4931" s="36">
        <f t="shared" si="769"/>
        <v>145777.49143611194</v>
      </c>
    </row>
    <row r="4932" spans="1:30" ht="14.25" customHeight="1" x14ac:dyDescent="0.25">
      <c r="A4932" s="16">
        <v>4916</v>
      </c>
      <c r="B4932" s="34">
        <v>0.28106203133676799</v>
      </c>
      <c r="C4932" s="34">
        <v>9.4356005967360698E-2</v>
      </c>
      <c r="D4932" s="34">
        <v>5.0206629754795402E-2</v>
      </c>
      <c r="E4932" s="34">
        <v>6.5371259996104505E-2</v>
      </c>
      <c r="F4932" s="34">
        <v>4.7147819415982502E-3</v>
      </c>
      <c r="G4932" s="34">
        <v>0.18765168815336</v>
      </c>
      <c r="H4932" s="35">
        <v>1.0827017252581299</v>
      </c>
      <c r="I4932" s="34">
        <v>9.1823587683873303E-2</v>
      </c>
      <c r="J4932" s="34">
        <v>2.0653805089133701E-2</v>
      </c>
      <c r="K4932" s="36">
        <f>Inputs!$B$12*(1+$B4932)^4</f>
        <v>161596.477110854</v>
      </c>
      <c r="L4932" s="36">
        <f t="shared" si="760"/>
        <v>21552.361965804277</v>
      </c>
      <c r="M4932" s="36">
        <f t="shared" si="761"/>
        <v>262084.31085237087</v>
      </c>
      <c r="N4932" s="37">
        <f>M4932/Inputs!$B$6</f>
        <v>399.51876654324826</v>
      </c>
      <c r="O4932" s="38">
        <f>IF(N4932&gt;Inputs!$B$4,1,0)</f>
        <v>1</v>
      </c>
      <c r="P4932" s="34">
        <f t="shared" si="762"/>
        <v>7.1169782594739606E-2</v>
      </c>
      <c r="Q4932" s="36">
        <f>Inputs!$B$12*(1+$B4932)^0*$C4932+Inputs!$B$29*(1+$D4932)^0*Inputs!$B$19+Inputs!$B$30*(1+$E4932)^0*Inputs!$B$20+Inputs!$B$31*(1+$F4932)^0*Inputs!$B$21+Inputs!$B$22*(1+Inputs!$B$23)^0</f>
        <v>13683.404385468562</v>
      </c>
      <c r="R4932" s="36">
        <f>Inputs!$B$12*(1+$B4932)^1*$C4932+Inputs!$B$29*(1+$D4932)^1*Inputs!$B$19+Inputs!$B$30*(1+$E4932)^1*Inputs!$B$20+Inputs!$B$31*(1+$F4932)^1*Inputs!$B$21+Inputs!$B$22*(1+Inputs!$B$23)^1</f>
        <v>15556.599685154852</v>
      </c>
      <c r="S4932" s="36">
        <f>Inputs!$B$12*(1+$B4932)^2*$C4932+Inputs!$B$29*(1+$D4932)^2*Inputs!$B$19+Inputs!$B$30*(1+$E4932)^2*Inputs!$B$20+Inputs!$B$31*(1+$F4932)^2*Inputs!$B$21+Inputs!$B$22*(1+Inputs!$B$23)^2</f>
        <v>17894.092264752944</v>
      </c>
      <c r="T4932" s="36">
        <f>Inputs!$B$12*(1+$B4932)^3*$C4932+Inputs!$B$29*(1+$D4932)^3*Inputs!$B$19+Inputs!$B$30*(1+$E4932)^3*Inputs!$B$20+Inputs!$B$31*(1+$F4932)^3*Inputs!$B$21+Inputs!$B$22*(1+Inputs!$B$23)^3</f>
        <v>20822.636959725372</v>
      </c>
      <c r="U4932" s="36">
        <f>Inputs!$B$12*(1+$B4932)^4*$C4932+Inputs!$B$29*(1+$D4932)^4*Inputs!$B$19+Inputs!$B$30*(1+$E4932)^4*Inputs!$B$20+Inputs!$B$31*(1+$F4932)^4*Inputs!$B$21+Inputs!$B$22*(1+Inputs!$B$23)^4</f>
        <v>24504.382400235627</v>
      </c>
      <c r="V4932" s="35">
        <f>Inputs!$B$13/(Q4932*(1-$G4932))</f>
        <v>1.1389306002807686</v>
      </c>
      <c r="W4932" s="36">
        <f>Inputs!$B$13</f>
        <v>12660</v>
      </c>
      <c r="X4932" s="36">
        <f t="shared" si="763"/>
        <v>14215.449553383505</v>
      </c>
      <c r="Y4932" s="36">
        <f t="shared" si="764"/>
        <v>16147.085498403085</v>
      </c>
      <c r="Z4932" s="36">
        <f t="shared" si="765"/>
        <v>18551.934160314297</v>
      </c>
      <c r="AA4932" s="36">
        <f t="shared" si="766"/>
        <v>21552.361965804277</v>
      </c>
      <c r="AB4932" s="36">
        <f t="shared" si="767"/>
        <v>62872.387089485259</v>
      </c>
      <c r="AC4932" s="36">
        <f t="shared" si="768"/>
        <v>309084.83132955874</v>
      </c>
      <c r="AD4932" s="36">
        <f t="shared" si="769"/>
        <v>199211.92376288562</v>
      </c>
    </row>
    <row r="4933" spans="1:30" ht="14.25" customHeight="1" x14ac:dyDescent="0.25">
      <c r="A4933" s="16">
        <v>4917</v>
      </c>
      <c r="B4933" s="34">
        <v>0.27141409096634</v>
      </c>
      <c r="C4933" s="34">
        <v>7.8586173826298802E-2</v>
      </c>
      <c r="D4933" s="34">
        <v>7.9569147352296105E-3</v>
      </c>
      <c r="E4933" s="34">
        <v>4.1748657134616597E-2</v>
      </c>
      <c r="F4933" s="34">
        <v>3.90015286322849E-3</v>
      </c>
      <c r="G4933" s="34">
        <v>0.17198843739476399</v>
      </c>
      <c r="H4933" s="35">
        <v>1.040376441052</v>
      </c>
      <c r="I4933" s="34">
        <v>8.8906716038321995E-2</v>
      </c>
      <c r="J4933" s="34">
        <v>2.4122873906921801E-2</v>
      </c>
      <c r="K4933" s="36">
        <f>Inputs!$B$12*(1+$B4933)^4</f>
        <v>156783.13052380554</v>
      </c>
      <c r="L4933" s="36">
        <f t="shared" si="760"/>
        <v>17812.614032659694</v>
      </c>
      <c r="M4933" s="36">
        <f t="shared" si="761"/>
        <v>241401.49164409842</v>
      </c>
      <c r="N4933" s="37">
        <f>M4933/Inputs!$B$6</f>
        <v>367.99007872575982</v>
      </c>
      <c r="O4933" s="38">
        <f>IF(N4933&gt;Inputs!$B$4,1,0)</f>
        <v>0</v>
      </c>
      <c r="P4933" s="34">
        <f t="shared" si="762"/>
        <v>6.4783842131400191E-2</v>
      </c>
      <c r="Q4933" s="36">
        <f>Inputs!$B$12*(1+$B4933)^0*$C4933+Inputs!$B$29*(1+$D4933)^0*Inputs!$B$19+Inputs!$B$30*(1+$E4933)^0*Inputs!$B$20+Inputs!$B$31*(1+$F4933)^0*Inputs!$B$21+Inputs!$B$22*(1+Inputs!$B$23)^0</f>
        <v>12737.214457004851</v>
      </c>
      <c r="R4933" s="36">
        <f>Inputs!$B$12*(1+$B4933)^1*$C4933+Inputs!$B$29*(1+$D4933)^1*Inputs!$B$19+Inputs!$B$30*(1+$E4933)^1*Inputs!$B$20+Inputs!$B$31*(1+$F4933)^1*Inputs!$B$21+Inputs!$B$22*(1+Inputs!$B$23)^1</f>
        <v>14096.62969234414</v>
      </c>
      <c r="S4933" s="36">
        <f>Inputs!$B$12*(1+$B4933)^2*$C4933+Inputs!$B$29*(1+$D4933)^2*Inputs!$B$19+Inputs!$B$30*(1+$E4933)^2*Inputs!$B$20+Inputs!$B$31*(1+$F4933)^2*Inputs!$B$21+Inputs!$B$22*(1+Inputs!$B$23)^2</f>
        <v>15805.973677191112</v>
      </c>
      <c r="T4933" s="36">
        <f>Inputs!$B$12*(1+$B4933)^3*$C4933+Inputs!$B$29*(1+$D4933)^3*Inputs!$B$19+Inputs!$B$30*(1+$E4933)^3*Inputs!$B$20+Inputs!$B$31*(1+$F4933)^3*Inputs!$B$21+Inputs!$B$22*(1+Inputs!$B$23)^3</f>
        <v>17959.643477710924</v>
      </c>
      <c r="U4933" s="36">
        <f>Inputs!$B$12*(1+$B4933)^4*$C4933+Inputs!$B$29*(1+$D4933)^4*Inputs!$B$19+Inputs!$B$30*(1+$E4933)^4*Inputs!$B$20+Inputs!$B$31*(1+$F4933)^4*Inputs!$B$21+Inputs!$B$22*(1+Inputs!$B$23)^4</f>
        <v>20677.629384539519</v>
      </c>
      <c r="V4933" s="35">
        <f>Inputs!$B$13/(Q4933*(1-$G4933))</f>
        <v>1.2003913109800664</v>
      </c>
      <c r="W4933" s="36">
        <f>Inputs!$B$13</f>
        <v>12660</v>
      </c>
      <c r="X4933" s="36">
        <f t="shared" si="763"/>
        <v>13544.244017791505</v>
      </c>
      <c r="Y4933" s="36">
        <f t="shared" si="764"/>
        <v>14663.056426980045</v>
      </c>
      <c r="Z4933" s="36">
        <f t="shared" si="765"/>
        <v>16066.109115258532</v>
      </c>
      <c r="AA4933" s="36">
        <f t="shared" si="766"/>
        <v>17812.614032659694</v>
      </c>
      <c r="AB4933" s="36">
        <f t="shared" si="767"/>
        <v>57468.497420082407</v>
      </c>
      <c r="AC4933" s="36">
        <f t="shared" si="768"/>
        <v>281587.27353529888</v>
      </c>
      <c r="AD4933" s="36">
        <f t="shared" si="769"/>
        <v>183932.99422401603</v>
      </c>
    </row>
    <row r="4934" spans="1:30" ht="14.25" customHeight="1" x14ac:dyDescent="0.25">
      <c r="A4934" s="16">
        <v>4918</v>
      </c>
      <c r="B4934" s="34">
        <v>0.27324374825794601</v>
      </c>
      <c r="C4934" s="34">
        <v>6.1106015228856801E-2</v>
      </c>
      <c r="D4934" s="34">
        <v>5.4135938489848802E-2</v>
      </c>
      <c r="E4934" s="34">
        <v>3.89685107979428E-2</v>
      </c>
      <c r="F4934" s="34">
        <v>-3.42752978741426E-3</v>
      </c>
      <c r="G4934" s="34">
        <v>0.17268364377553</v>
      </c>
      <c r="H4934" s="35">
        <v>0.93022060765917902</v>
      </c>
      <c r="I4934" s="34">
        <v>9.9656380591772203E-2</v>
      </c>
      <c r="J4934" s="34">
        <v>2.55073570903489E-2</v>
      </c>
      <c r="K4934" s="36">
        <f>Inputs!$B$12*(1+$B4934)^4</f>
        <v>157687.56979838188</v>
      </c>
      <c r="L4934" s="36">
        <f t="shared" si="760"/>
        <v>14234.820853323898</v>
      </c>
      <c r="M4934" s="36">
        <f t="shared" si="761"/>
        <v>172901.54418002418</v>
      </c>
      <c r="N4934" s="37">
        <f>M4934/Inputs!$B$6</f>
        <v>263.56942710369538</v>
      </c>
      <c r="O4934" s="38">
        <f>IF(N4934&gt;Inputs!$B$4,1,0)</f>
        <v>0</v>
      </c>
      <c r="P4934" s="34">
        <f t="shared" si="762"/>
        <v>7.41490235014233E-2</v>
      </c>
      <c r="Q4934" s="36">
        <f>Inputs!$B$12*(1+$B4934)^0*$C4934+Inputs!$B$29*(1+$D4934)^0*Inputs!$B$19+Inputs!$B$30*(1+$E4934)^0*Inputs!$B$20+Inputs!$B$31*(1+$F4934)^0*Inputs!$B$21+Inputs!$B$22*(1+Inputs!$B$23)^0</f>
        <v>11688.404941158329</v>
      </c>
      <c r="R4934" s="36">
        <f>Inputs!$B$12*(1+$B4934)^1*$C4934+Inputs!$B$29*(1+$D4934)^1*Inputs!$B$19+Inputs!$B$30*(1+$E4934)^1*Inputs!$B$20+Inputs!$B$31*(1+$F4934)^1*Inputs!$B$21+Inputs!$B$22*(1+Inputs!$B$23)^1</f>
        <v>12882.154346491956</v>
      </c>
      <c r="S4934" s="36">
        <f>Inputs!$B$12*(1+$B4934)^2*$C4934+Inputs!$B$29*(1+$D4934)^2*Inputs!$B$19+Inputs!$B$30*(1+$E4934)^2*Inputs!$B$20+Inputs!$B$31*(1+$F4934)^2*Inputs!$B$21+Inputs!$B$22*(1+Inputs!$B$23)^2</f>
        <v>14361.104991805707</v>
      </c>
      <c r="T4934" s="36">
        <f>Inputs!$B$12*(1+$B4934)^3*$C4934+Inputs!$B$29*(1+$D4934)^3*Inputs!$B$19+Inputs!$B$30*(1+$E4934)^3*Inputs!$B$20+Inputs!$B$31*(1+$F4934)^3*Inputs!$B$21+Inputs!$B$22*(1+Inputs!$B$23)^3</f>
        <v>16200.663820388078</v>
      </c>
      <c r="U4934" s="36">
        <f>Inputs!$B$12*(1+$B4934)^4*$C4934+Inputs!$B$29*(1+$D4934)^4*Inputs!$B$19+Inputs!$B$30*(1+$E4934)^4*Inputs!$B$20+Inputs!$B$31*(1+$F4934)^4*Inputs!$B$21+Inputs!$B$22*(1+Inputs!$B$23)^4</f>
        <v>18496.707929791155</v>
      </c>
      <c r="V4934" s="35">
        <f>Inputs!$B$13/(Q4934*(1-$G4934))</f>
        <v>1.3092025604129369</v>
      </c>
      <c r="W4934" s="36">
        <f>Inputs!$B$13</f>
        <v>12660</v>
      </c>
      <c r="X4934" s="36">
        <f t="shared" si="763"/>
        <v>12943.218331740192</v>
      </c>
      <c r="Y4934" s="36">
        <f t="shared" si="764"/>
        <v>13303.491578426514</v>
      </c>
      <c r="Z4934" s="36">
        <f t="shared" si="765"/>
        <v>13737.69659443988</v>
      </c>
      <c r="AA4934" s="36">
        <f t="shared" si="766"/>
        <v>14234.820853323898</v>
      </c>
      <c r="AB4934" s="36">
        <f t="shared" si="767"/>
        <v>50468.017976557079</v>
      </c>
      <c r="AC4934" s="36">
        <f t="shared" si="768"/>
        <v>196872.6332810919</v>
      </c>
      <c r="AD4934" s="36">
        <f t="shared" si="769"/>
        <v>122433.5262034671</v>
      </c>
    </row>
    <row r="4935" spans="1:30" ht="14.25" customHeight="1" x14ac:dyDescent="0.25">
      <c r="A4935" s="16">
        <v>4919</v>
      </c>
      <c r="B4935" s="34">
        <v>0.25213507496811699</v>
      </c>
      <c r="C4935" s="34">
        <v>7.7493851694836802E-2</v>
      </c>
      <c r="D4935" s="34">
        <v>4.2815053958059603E-2</v>
      </c>
      <c r="E4935" s="34">
        <v>6.03056131307841E-2</v>
      </c>
      <c r="F4935" s="34">
        <v>1.17880311771685E-2</v>
      </c>
      <c r="G4935" s="34">
        <v>0.159054743938257</v>
      </c>
      <c r="H4935" s="35">
        <v>1.12477828297129</v>
      </c>
      <c r="I4935" s="34">
        <v>9.4553027535985795E-2</v>
      </c>
      <c r="J4935" s="34">
        <v>2.0037398751624601E-2</v>
      </c>
      <c r="K4935" s="36">
        <f>Inputs!$B$12*(1+$B4935)^4</f>
        <v>147487.75849403205</v>
      </c>
      <c r="L4935" s="36">
        <f t="shared" si="760"/>
        <v>19526.867922713525</v>
      </c>
      <c r="M4935" s="36">
        <f t="shared" si="761"/>
        <v>229578.79861199594</v>
      </c>
      <c r="N4935" s="37">
        <f>M4935/Inputs!$B$6</f>
        <v>349.9676808109694</v>
      </c>
      <c r="O4935" s="38">
        <f>IF(N4935&gt;Inputs!$B$4,1,0)</f>
        <v>0</v>
      </c>
      <c r="P4935" s="34">
        <f t="shared" si="762"/>
        <v>7.4515628784361188E-2</v>
      </c>
      <c r="Q4935" s="36">
        <f>Inputs!$B$12*(1+$B4935)^0*$C4935+Inputs!$B$29*(1+$D4935)^0*Inputs!$B$19+Inputs!$B$30*(1+$E4935)^0*Inputs!$B$20+Inputs!$B$31*(1+$F4935)^0*Inputs!$B$21+Inputs!$B$22*(1+Inputs!$B$23)^0</f>
        <v>12671.675129117131</v>
      </c>
      <c r="R4935" s="36">
        <f>Inputs!$B$12*(1+$B4935)^1*$C4935+Inputs!$B$29*(1+$D4935)^1*Inputs!$B$19+Inputs!$B$30*(1+$E4935)^1*Inputs!$B$20+Inputs!$B$31*(1+$F4935)^1*Inputs!$B$21+Inputs!$B$22*(1+Inputs!$B$23)^1</f>
        <v>14120.833317696965</v>
      </c>
      <c r="S4935" s="36">
        <f>Inputs!$B$12*(1+$B4935)^2*$C4935+Inputs!$B$29*(1+$D4935)^2*Inputs!$B$19+Inputs!$B$30*(1+$E4935)^2*Inputs!$B$20+Inputs!$B$31*(1+$F4935)^2*Inputs!$B$21+Inputs!$B$22*(1+Inputs!$B$23)^2</f>
        <v>15879.311968723025</v>
      </c>
      <c r="T4935" s="36">
        <f>Inputs!$B$12*(1+$B4935)^3*$C4935+Inputs!$B$29*(1+$D4935)^3*Inputs!$B$19+Inputs!$B$30*(1+$E4935)^3*Inputs!$B$20+Inputs!$B$31*(1+$F4935)^3*Inputs!$B$21+Inputs!$B$22*(1+Inputs!$B$23)^3</f>
        <v>18022.393637115601</v>
      </c>
      <c r="U4935" s="36">
        <f>Inputs!$B$12*(1+$B4935)^4*$C4935+Inputs!$B$29*(1+$D4935)^4*Inputs!$B$19+Inputs!$B$30*(1+$E4935)^4*Inputs!$B$20+Inputs!$B$31*(1+$F4935)^4*Inputs!$B$21+Inputs!$B$22*(1+Inputs!$B$23)^4</f>
        <v>20644.194460799576</v>
      </c>
      <c r="V4935" s="35">
        <f>Inputs!$B$13/(Q4935*(1-$G4935))</f>
        <v>1.1880424277174835</v>
      </c>
      <c r="W4935" s="36">
        <f>Inputs!$B$13</f>
        <v>12660</v>
      </c>
      <c r="X4935" s="36">
        <f t="shared" si="763"/>
        <v>13920.009975033508</v>
      </c>
      <c r="Y4935" s="36">
        <f t="shared" si="764"/>
        <v>15442.278406769874</v>
      </c>
      <c r="Z4935" s="36">
        <f t="shared" si="765"/>
        <v>17286.672342378868</v>
      </c>
      <c r="AA4935" s="36">
        <f t="shared" si="766"/>
        <v>19526.867922713525</v>
      </c>
      <c r="AB4935" s="36">
        <f t="shared" si="767"/>
        <v>59434.547157487061</v>
      </c>
      <c r="AC4935" s="36">
        <f t="shared" si="768"/>
        <v>267301.4491938572</v>
      </c>
      <c r="AD4935" s="36">
        <f t="shared" si="769"/>
        <v>170144.25145450886</v>
      </c>
    </row>
    <row r="4936" spans="1:30" ht="14.25" customHeight="1" x14ac:dyDescent="0.25">
      <c r="A4936" s="16">
        <v>4920</v>
      </c>
      <c r="B4936" s="34">
        <v>0.31991386964393098</v>
      </c>
      <c r="C4936" s="34">
        <v>8.5669537192819001E-2</v>
      </c>
      <c r="D4936" s="34">
        <v>1.9641649560568599E-2</v>
      </c>
      <c r="E4936" s="34">
        <v>5.9206227883197002E-2</v>
      </c>
      <c r="F4936" s="34">
        <v>4.6153170074595996E-3</v>
      </c>
      <c r="G4936" s="34">
        <v>0.19809766795223799</v>
      </c>
      <c r="H4936" s="35">
        <v>1.0571514406200599</v>
      </c>
      <c r="I4936" s="34">
        <v>9.8496264800554595E-2</v>
      </c>
      <c r="J4936" s="34">
        <v>2.6557383160427502E-2</v>
      </c>
      <c r="K4936" s="36">
        <f>Inputs!$B$12*(1+$B4936)^4</f>
        <v>182109.92695804784</v>
      </c>
      <c r="L4936" s="36">
        <f t="shared" si="760"/>
        <v>20629.452192649311</v>
      </c>
      <c r="M4936" s="36">
        <f t="shared" si="761"/>
        <v>244115.95137465716</v>
      </c>
      <c r="N4936" s="37">
        <f>M4936/Inputs!$B$6</f>
        <v>372.12797465648958</v>
      </c>
      <c r="O4936" s="38">
        <f>IF(N4936&gt;Inputs!$B$4,1,0)</f>
        <v>0</v>
      </c>
      <c r="P4936" s="34">
        <f t="shared" si="762"/>
        <v>7.19388816401271E-2</v>
      </c>
      <c r="Q4936" s="36">
        <f>Inputs!$B$12*(1+$B4936)^0*$C4936+Inputs!$B$29*(1+$D4936)^0*Inputs!$B$19+Inputs!$B$30*(1+$E4936)^0*Inputs!$B$20+Inputs!$B$31*(1+$F4936)^0*Inputs!$B$21+Inputs!$B$22*(1+Inputs!$B$23)^0</f>
        <v>13162.216258996061</v>
      </c>
      <c r="R4936" s="36">
        <f>Inputs!$B$12*(1+$B4936)^1*$C4936+Inputs!$B$29*(1+$D4936)^1*Inputs!$B$19+Inputs!$B$30*(1+$E4936)^1*Inputs!$B$20+Inputs!$B$31*(1+$F4936)^1*Inputs!$B$21+Inputs!$B$22*(1+Inputs!$B$23)^1</f>
        <v>14971.877339275045</v>
      </c>
      <c r="S4936" s="36">
        <f>Inputs!$B$12*(1+$B4936)^2*$C4936+Inputs!$B$29*(1+$D4936)^2*Inputs!$B$19+Inputs!$B$30*(1+$E4936)^2*Inputs!$B$20+Inputs!$B$31*(1+$F4936)^2*Inputs!$B$21+Inputs!$B$22*(1+Inputs!$B$23)^2</f>
        <v>17315.707129399827</v>
      </c>
      <c r="T4936" s="36">
        <f>Inputs!$B$12*(1+$B4936)^3*$C4936+Inputs!$B$29*(1+$D4936)^3*Inputs!$B$19+Inputs!$B$30*(1+$E4936)^3*Inputs!$B$20+Inputs!$B$31*(1+$F4936)^3*Inputs!$B$21+Inputs!$B$22*(1+Inputs!$B$23)^3</f>
        <v>20362.487155710769</v>
      </c>
      <c r="U4936" s="36">
        <f>Inputs!$B$12*(1+$B4936)^4*$C4936+Inputs!$B$29*(1+$D4936)^4*Inputs!$B$19+Inputs!$B$30*(1+$E4936)^4*Inputs!$B$20+Inputs!$B$31*(1+$F4936)^4*Inputs!$B$21+Inputs!$B$22*(1+Inputs!$B$23)^4</f>
        <v>24334.86902741938</v>
      </c>
      <c r="V4936" s="35">
        <f>Inputs!$B$13/(Q4936*(1-$G4936))</f>
        <v>1.1994529229270321</v>
      </c>
      <c r="W4936" s="36">
        <f>Inputs!$B$13</f>
        <v>12660</v>
      </c>
      <c r="X4936" s="36">
        <f t="shared" si="763"/>
        <v>13973.494519027219</v>
      </c>
      <c r="Y4936" s="36">
        <f t="shared" si="764"/>
        <v>15667.046633729315</v>
      </c>
      <c r="Z4936" s="36">
        <f t="shared" si="765"/>
        <v>17842.836623451261</v>
      </c>
      <c r="AA4936" s="36">
        <f t="shared" si="766"/>
        <v>20629.452192649311</v>
      </c>
      <c r="AB4936" s="36">
        <f t="shared" si="767"/>
        <v>60075.062652946028</v>
      </c>
      <c r="AC4936" s="36">
        <f t="shared" si="768"/>
        <v>294379.2838601293</v>
      </c>
      <c r="AD4936" s="36">
        <f t="shared" si="769"/>
        <v>184040.88872171115</v>
      </c>
    </row>
    <row r="4937" spans="1:30" ht="14.25" customHeight="1" x14ac:dyDescent="0.25">
      <c r="A4937" s="16">
        <v>4921</v>
      </c>
      <c r="B4937" s="34">
        <v>0.29145100246914601</v>
      </c>
      <c r="C4937" s="34">
        <v>7.5898506080850803E-2</v>
      </c>
      <c r="D4937" s="34">
        <v>3.3151999647688099E-2</v>
      </c>
      <c r="E4937" s="34">
        <v>5.2365432306621197E-2</v>
      </c>
      <c r="F4937" s="34">
        <v>1.8336334485934198E-2</v>
      </c>
      <c r="G4937" s="34">
        <v>0.167311048908486</v>
      </c>
      <c r="H4937" s="35">
        <v>1.0187941746628799</v>
      </c>
      <c r="I4937" s="34">
        <v>9.2445667172772195E-2</v>
      </c>
      <c r="J4937" s="34">
        <v>2.7426914825040501E-2</v>
      </c>
      <c r="K4937" s="36">
        <f>Inputs!$B$12*(1+$B4937)^4</f>
        <v>166902.55509505869</v>
      </c>
      <c r="L4937" s="36">
        <f t="shared" si="760"/>
        <v>18467.916337792834</v>
      </c>
      <c r="M4937" s="36">
        <f t="shared" si="761"/>
        <v>245577.07357885697</v>
      </c>
      <c r="N4937" s="37">
        <f>M4937/Inputs!$B$6</f>
        <v>374.35529508972098</v>
      </c>
      <c r="O4937" s="38">
        <f>IF(N4937&gt;Inputs!$B$4,1,0)</f>
        <v>0</v>
      </c>
      <c r="P4937" s="34">
        <f t="shared" si="762"/>
        <v>6.501875234773169E-2</v>
      </c>
      <c r="Q4937" s="36">
        <f>Inputs!$B$12*(1+$B4937)^0*$C4937+Inputs!$B$29*(1+$D4937)^0*Inputs!$B$19+Inputs!$B$30*(1+$E4937)^0*Inputs!$B$20+Inputs!$B$31*(1+$F4937)^0*Inputs!$B$21+Inputs!$B$22*(1+Inputs!$B$23)^0</f>
        <v>12575.95439227797</v>
      </c>
      <c r="R4937" s="36">
        <f>Inputs!$B$12*(1+$B4937)^1*$C4937+Inputs!$B$29*(1+$D4937)^1*Inputs!$B$19+Inputs!$B$30*(1+$E4937)^1*Inputs!$B$20+Inputs!$B$31*(1+$F4937)^1*Inputs!$B$21+Inputs!$B$22*(1+Inputs!$B$23)^1</f>
        <v>14157.762286280682</v>
      </c>
      <c r="S4937" s="36">
        <f>Inputs!$B$12*(1+$B4937)^2*$C4937+Inputs!$B$29*(1+$D4937)^2*Inputs!$B$19+Inputs!$B$30*(1+$E4937)^2*Inputs!$B$20+Inputs!$B$31*(1+$F4937)^2*Inputs!$B$21+Inputs!$B$22*(1+Inputs!$B$23)^2</f>
        <v>16136.35265128786</v>
      </c>
      <c r="T4937" s="36">
        <f>Inputs!$B$12*(1+$B4937)^3*$C4937+Inputs!$B$29*(1+$D4937)^3*Inputs!$B$19+Inputs!$B$30*(1+$E4937)^3*Inputs!$B$20+Inputs!$B$31*(1+$F4937)^3*Inputs!$B$21+Inputs!$B$22*(1+Inputs!$B$23)^3</f>
        <v>18624.912675343548</v>
      </c>
      <c r="U4937" s="36">
        <f>Inputs!$B$12*(1+$B4937)^4*$C4937+Inputs!$B$29*(1+$D4937)^4*Inputs!$B$19+Inputs!$B$30*(1+$E4937)^4*Inputs!$B$20+Inputs!$B$31*(1+$F4937)^4*Inputs!$B$21+Inputs!$B$22*(1+Inputs!$B$23)^4</f>
        <v>21769.509475361294</v>
      </c>
      <c r="V4937" s="35">
        <f>Inputs!$B$13/(Q4937*(1-$G4937))</f>
        <v>1.2089544827010312</v>
      </c>
      <c r="W4937" s="36">
        <f>Inputs!$B$13</f>
        <v>12660</v>
      </c>
      <c r="X4937" s="36">
        <f t="shared" si="763"/>
        <v>13691.928630432945</v>
      </c>
      <c r="Y4937" s="36">
        <f t="shared" si="764"/>
        <v>14966.642105371673</v>
      </c>
      <c r="Z4937" s="36">
        <f t="shared" si="765"/>
        <v>16537.52092242266</v>
      </c>
      <c r="AA4937" s="36">
        <f t="shared" si="766"/>
        <v>18467.916337792834</v>
      </c>
      <c r="AB4937" s="36">
        <f t="shared" si="767"/>
        <v>58021.068913723546</v>
      </c>
      <c r="AC4937" s="36">
        <f t="shared" si="768"/>
        <v>291830.18161755626</v>
      </c>
      <c r="AD4937" s="36">
        <f t="shared" si="769"/>
        <v>187556.00466513343</v>
      </c>
    </row>
    <row r="4938" spans="1:30" ht="14.25" customHeight="1" x14ac:dyDescent="0.25">
      <c r="A4938" s="16">
        <v>4922</v>
      </c>
      <c r="B4938" s="34">
        <v>0.16195008494451499</v>
      </c>
      <c r="C4938" s="34">
        <v>0.10178952319658401</v>
      </c>
      <c r="D4938" s="34">
        <v>4.09458364724333E-2</v>
      </c>
      <c r="E4938" s="34">
        <v>5.8141545162569801E-2</v>
      </c>
      <c r="F4938" s="34">
        <v>-3.1547745190401398E-3</v>
      </c>
      <c r="G4938" s="34">
        <v>0.189117198301824</v>
      </c>
      <c r="H4938" s="35">
        <v>1.08446681734846</v>
      </c>
      <c r="I4938" s="34">
        <v>0.10040870584503001</v>
      </c>
      <c r="J4938" s="34">
        <v>2.81081981256214E-2</v>
      </c>
      <c r="K4938" s="36">
        <f>Inputs!$B$12*(1+$B4938)^4</f>
        <v>109370.73696725415</v>
      </c>
      <c r="L4938" s="36">
        <f t="shared" si="760"/>
        <v>17605.633540740204</v>
      </c>
      <c r="M4938" s="36">
        <f t="shared" si="761"/>
        <v>210952.37770673048</v>
      </c>
      <c r="N4938" s="37">
        <f>M4938/Inputs!$B$6</f>
        <v>321.57374650416233</v>
      </c>
      <c r="O4938" s="38">
        <f>IF(N4938&gt;Inputs!$B$4,1,0)</f>
        <v>0</v>
      </c>
      <c r="P4938" s="34">
        <f t="shared" si="762"/>
        <v>7.2300507719408602E-2</v>
      </c>
      <c r="Q4938" s="36">
        <f>Inputs!$B$12*(1+$B4938)^0*$C4938+Inputs!$B$29*(1+$D4938)^0*Inputs!$B$19+Inputs!$B$30*(1+$E4938)^0*Inputs!$B$20+Inputs!$B$31*(1+$F4938)^0*Inputs!$B$21+Inputs!$B$22*(1+Inputs!$B$23)^0</f>
        <v>14129.415419221961</v>
      </c>
      <c r="R4938" s="36">
        <f>Inputs!$B$12*(1+$B4938)^1*$C4938+Inputs!$B$29*(1+$D4938)^1*Inputs!$B$19+Inputs!$B$30*(1+$E4938)^1*Inputs!$B$20+Inputs!$B$31*(1+$F4938)^1*Inputs!$B$21+Inputs!$B$22*(1+Inputs!$B$23)^1</f>
        <v>15316.293455336643</v>
      </c>
      <c r="S4938" s="36">
        <f>Inputs!$B$12*(1+$B4938)^2*$C4938+Inputs!$B$29*(1+$D4938)^2*Inputs!$B$19+Inputs!$B$30*(1+$E4938)^2*Inputs!$B$20+Inputs!$B$31*(1+$F4938)^2*Inputs!$B$21+Inputs!$B$22*(1+Inputs!$B$23)^2</f>
        <v>16675.346119627811</v>
      </c>
      <c r="T4938" s="36">
        <f>Inputs!$B$12*(1+$B4938)^3*$C4938+Inputs!$B$29*(1+$D4938)^3*Inputs!$B$19+Inputs!$B$30*(1+$E4938)^3*Inputs!$B$20+Inputs!$B$31*(1+$F4938)^3*Inputs!$B$21+Inputs!$B$22*(1+Inputs!$B$23)^3</f>
        <v>18233.17268078358</v>
      </c>
      <c r="U4938" s="36">
        <f>Inputs!$B$12*(1+$B4938)^4*$C4938+Inputs!$B$29*(1+$D4938)^4*Inputs!$B$19+Inputs!$B$30*(1+$E4938)^4*Inputs!$B$20+Inputs!$B$31*(1+$F4938)^4*Inputs!$B$21+Inputs!$B$22*(1+Inputs!$B$23)^4</f>
        <v>20020.60975876301</v>
      </c>
      <c r="V4938" s="35">
        <f>Inputs!$B$13/(Q4938*(1-$G4938))</f>
        <v>1.1049723794040247</v>
      </c>
      <c r="W4938" s="36">
        <f>Inputs!$B$13</f>
        <v>12660</v>
      </c>
      <c r="X4938" s="36">
        <f t="shared" si="763"/>
        <v>13659.778068864776</v>
      </c>
      <c r="Y4938" s="36">
        <f t="shared" si="764"/>
        <v>14802.526240900597</v>
      </c>
      <c r="Z4938" s="36">
        <f t="shared" si="765"/>
        <v>16109.598692507969</v>
      </c>
      <c r="AA4938" s="36">
        <f t="shared" si="766"/>
        <v>17605.633540740204</v>
      </c>
      <c r="AB4938" s="36">
        <f t="shared" si="767"/>
        <v>55792.637132923897</v>
      </c>
      <c r="AC4938" s="36">
        <f t="shared" si="768"/>
        <v>250350.88614697871</v>
      </c>
      <c r="AD4938" s="36">
        <f t="shared" si="769"/>
        <v>155159.74057380657</v>
      </c>
    </row>
    <row r="4939" spans="1:30" ht="14.25" customHeight="1" x14ac:dyDescent="0.25">
      <c r="A4939" s="16">
        <v>4923</v>
      </c>
      <c r="B4939" s="34">
        <v>0.247960045710756</v>
      </c>
      <c r="C4939" s="34">
        <v>9.6009466035659699E-2</v>
      </c>
      <c r="D4939" s="34">
        <v>2.39736967365069E-2</v>
      </c>
      <c r="E4939" s="34">
        <v>2.61582737340403E-2</v>
      </c>
      <c r="F4939" s="34">
        <v>2.78938818092074E-3</v>
      </c>
      <c r="G4939" s="34">
        <v>0.16819382962148799</v>
      </c>
      <c r="H4939" s="35">
        <v>1.0493898342377099</v>
      </c>
      <c r="I4939" s="34">
        <v>9.4278822200309795E-2</v>
      </c>
      <c r="J4939" s="34">
        <v>1.9896982626086801E-2</v>
      </c>
      <c r="K4939" s="36">
        <f>Inputs!$B$12*(1+$B4939)^4</f>
        <v>145530.48467632293</v>
      </c>
      <c r="L4939" s="36">
        <f t="shared" si="760"/>
        <v>19515.429655587963</v>
      </c>
      <c r="M4939" s="36">
        <f t="shared" si="761"/>
        <v>229894.45465377392</v>
      </c>
      <c r="N4939" s="37">
        <f>M4939/Inputs!$B$6</f>
        <v>350.44886380148466</v>
      </c>
      <c r="O4939" s="38">
        <f>IF(N4939&gt;Inputs!$B$4,1,0)</f>
        <v>0</v>
      </c>
      <c r="P4939" s="34">
        <f t="shared" si="762"/>
        <v>7.4381839574222994E-2</v>
      </c>
      <c r="Q4939" s="36">
        <f>Inputs!$B$12*(1+$B4939)^0*$C4939+Inputs!$B$29*(1+$D4939)^0*Inputs!$B$19+Inputs!$B$30*(1+$E4939)^0*Inputs!$B$20+Inputs!$B$31*(1+$F4939)^0*Inputs!$B$21+Inputs!$B$22*(1+Inputs!$B$23)^0</f>
        <v>13782.611989566503</v>
      </c>
      <c r="R4939" s="36">
        <f>Inputs!$B$12*(1+$B4939)^1*$C4939+Inputs!$B$29*(1+$D4939)^1*Inputs!$B$19+Inputs!$B$30*(1+$E4939)^1*Inputs!$B$20+Inputs!$B$31*(1+$F4939)^1*Inputs!$B$21+Inputs!$B$22*(1+Inputs!$B$23)^1</f>
        <v>15299.341094000833</v>
      </c>
      <c r="S4939" s="36">
        <f>Inputs!$B$12*(1+$B4939)^2*$C4939+Inputs!$B$29*(1+$D4939)^2*Inputs!$B$19+Inputs!$B$30*(1+$E4939)^2*Inputs!$B$20+Inputs!$B$31*(1+$F4939)^2*Inputs!$B$21+Inputs!$B$22*(1+Inputs!$B$23)^2</f>
        <v>17171.832780725315</v>
      </c>
      <c r="T4939" s="36">
        <f>Inputs!$B$12*(1+$B4939)^3*$C4939+Inputs!$B$29*(1+$D4939)^3*Inputs!$B$19+Inputs!$B$30*(1+$E4939)^3*Inputs!$B$20+Inputs!$B$31*(1+$F4939)^3*Inputs!$B$21+Inputs!$B$22*(1+Inputs!$B$23)^3</f>
        <v>19487.938869298188</v>
      </c>
      <c r="U4939" s="36">
        <f>Inputs!$B$12*(1+$B4939)^4*$C4939+Inputs!$B$29*(1+$D4939)^4*Inputs!$B$19+Inputs!$B$30*(1+$E4939)^4*Inputs!$B$20+Inputs!$B$31*(1+$F4939)^4*Inputs!$B$21+Inputs!$B$22*(1+Inputs!$B$23)^4</f>
        <v>22357.288284949955</v>
      </c>
      <c r="V4939" s="35">
        <f>Inputs!$B$13/(Q4939*(1-$G4939))</f>
        <v>1.1042821141330836</v>
      </c>
      <c r="W4939" s="36">
        <f>Inputs!$B$13</f>
        <v>12660</v>
      </c>
      <c r="X4939" s="36">
        <f t="shared" si="763"/>
        <v>13878.548538169633</v>
      </c>
      <c r="Y4939" s="36">
        <f t="shared" si="764"/>
        <v>15381.133586314943</v>
      </c>
      <c r="Z4939" s="36">
        <f t="shared" si="765"/>
        <v>17233.259829278919</v>
      </c>
      <c r="AA4939" s="36">
        <f t="shared" si="766"/>
        <v>19515.429655587963</v>
      </c>
      <c r="AB4939" s="36">
        <f t="shared" si="767"/>
        <v>59353.952399395275</v>
      </c>
      <c r="AC4939" s="36">
        <f t="shared" si="768"/>
        <v>267588.53954565874</v>
      </c>
      <c r="AD4939" s="36">
        <f t="shared" si="769"/>
        <v>170540.50225437866</v>
      </c>
    </row>
    <row r="4940" spans="1:30" ht="14.25" customHeight="1" x14ac:dyDescent="0.25">
      <c r="A4940" s="16">
        <v>4924</v>
      </c>
      <c r="B4940" s="34">
        <v>0.44715795497088101</v>
      </c>
      <c r="C4940" s="34">
        <v>6.4007026953743495E-2</v>
      </c>
      <c r="D4940" s="34">
        <v>2.5233969679126899E-2</v>
      </c>
      <c r="E4940" s="34">
        <v>5.4126530078571898E-2</v>
      </c>
      <c r="F4940" s="34">
        <v>-8.6031932583227992E-3</v>
      </c>
      <c r="G4940" s="34">
        <v>0.16263772746535601</v>
      </c>
      <c r="H4940" s="35">
        <v>0.93965711505758298</v>
      </c>
      <c r="I4940" s="34">
        <v>8.8618310384129304E-2</v>
      </c>
      <c r="J4940" s="34">
        <v>2.7320728620323802E-2</v>
      </c>
      <c r="K4940" s="36">
        <f>Inputs!$B$12*(1+$B4940)^4</f>
        <v>263157.04157661099</v>
      </c>
      <c r="L4940" s="36">
        <f t="shared" si="760"/>
        <v>19953.298469866124</v>
      </c>
      <c r="M4940" s="36">
        <f t="shared" si="761"/>
        <v>278849.09927402477</v>
      </c>
      <c r="N4940" s="37">
        <f>M4940/Inputs!$B$6</f>
        <v>425.07484645430605</v>
      </c>
      <c r="O4940" s="38">
        <f>IF(N4940&gt;Inputs!$B$4,1,0)</f>
        <v>1</v>
      </c>
      <c r="P4940" s="34">
        <f t="shared" si="762"/>
        <v>6.1297581763805502E-2</v>
      </c>
      <c r="Q4940" s="36">
        <f>Inputs!$B$12*(1+$B4940)^0*$C4940+Inputs!$B$29*(1+$D4940)^0*Inputs!$B$19+Inputs!$B$30*(1+$E4940)^0*Inputs!$B$20+Inputs!$B$31*(1+$F4940)^0*Inputs!$B$21+Inputs!$B$22*(1+Inputs!$B$23)^0</f>
        <v>11862.465644651533</v>
      </c>
      <c r="R4940" s="36">
        <f>Inputs!$B$12*(1+$B4940)^1*$C4940+Inputs!$B$29*(1+$D4940)^1*Inputs!$B$19+Inputs!$B$30*(1+$E4940)^1*Inputs!$B$20+Inputs!$B$31*(1+$F4940)^1*Inputs!$B$21+Inputs!$B$22*(1+Inputs!$B$23)^1</f>
        <v>13691.031718779559</v>
      </c>
      <c r="S4940" s="36">
        <f>Inputs!$B$12*(1+$B4940)^2*$C4940+Inputs!$B$29*(1+$D4940)^2*Inputs!$B$19+Inputs!$B$30*(1+$E4940)^2*Inputs!$B$20+Inputs!$B$31*(1+$F4940)^2*Inputs!$B$21+Inputs!$B$22*(1+Inputs!$B$23)^2</f>
        <v>16295.209966660186</v>
      </c>
      <c r="T4940" s="36">
        <f>Inputs!$B$12*(1+$B4940)^3*$C4940+Inputs!$B$29*(1+$D4940)^3*Inputs!$B$19+Inputs!$B$30*(1+$E4940)^3*Inputs!$B$20+Inputs!$B$31*(1+$F4940)^3*Inputs!$B$21+Inputs!$B$22*(1+Inputs!$B$23)^3</f>
        <v>20018.756046007635</v>
      </c>
      <c r="U4940" s="36">
        <f>Inputs!$B$12*(1+$B4940)^4*$C4940+Inputs!$B$29*(1+$D4940)^4*Inputs!$B$19+Inputs!$B$30*(1+$E4940)^4*Inputs!$B$20+Inputs!$B$31*(1+$F4940)^4*Inputs!$B$21+Inputs!$B$22*(1+Inputs!$B$23)^4</f>
        <v>25358.987089221198</v>
      </c>
      <c r="V4940" s="35">
        <f>Inputs!$B$13/(Q4940*(1-$G4940))</f>
        <v>1.2745161653405177</v>
      </c>
      <c r="W4940" s="36">
        <f>Inputs!$B$13</f>
        <v>12660</v>
      </c>
      <c r="X4940" s="36">
        <f t="shared" si="763"/>
        <v>13651.768150318856</v>
      </c>
      <c r="Y4940" s="36">
        <f t="shared" si="764"/>
        <v>15106.190617367169</v>
      </c>
      <c r="Z4940" s="36">
        <f t="shared" si="765"/>
        <v>17154.732696771931</v>
      </c>
      <c r="AA4940" s="36">
        <f t="shared" si="766"/>
        <v>19953.298469866124</v>
      </c>
      <c r="AB4940" s="36">
        <f t="shared" si="767"/>
        <v>60123.691712715889</v>
      </c>
      <c r="AC4940" s="36">
        <f t="shared" si="768"/>
        <v>334408.57751007419</v>
      </c>
      <c r="AD4940" s="36">
        <f t="shared" si="769"/>
        <v>218725.40756130891</v>
      </c>
    </row>
    <row r="4941" spans="1:30" ht="14.25" customHeight="1" x14ac:dyDescent="0.25">
      <c r="A4941" s="16">
        <v>4925</v>
      </c>
      <c r="B4941" s="34">
        <v>0.21737645048332399</v>
      </c>
      <c r="C4941" s="34">
        <v>8.6618960799302203E-2</v>
      </c>
      <c r="D4941" s="34">
        <v>3.4157225305073501E-2</v>
      </c>
      <c r="E4941" s="34">
        <v>3.6246363067416999E-2</v>
      </c>
      <c r="F4941" s="34">
        <v>-1.0667856634967301E-2</v>
      </c>
      <c r="G4941" s="34">
        <v>0.18680714728327</v>
      </c>
      <c r="H4941" s="35">
        <v>1.07454697310939</v>
      </c>
      <c r="I4941" s="34">
        <v>9.6447788460663306E-2</v>
      </c>
      <c r="J4941" s="34">
        <v>2.35578484955596E-2</v>
      </c>
      <c r="K4941" s="36">
        <f>Inputs!$B$12*(1+$B4941)^4</f>
        <v>131780.40428427848</v>
      </c>
      <c r="L4941" s="36">
        <f t="shared" si="760"/>
        <v>17316.464548412216</v>
      </c>
      <c r="M4941" s="36">
        <f t="shared" si="761"/>
        <v>209161.6824455061</v>
      </c>
      <c r="N4941" s="37">
        <f>M4941/Inputs!$B$6</f>
        <v>318.84402811814954</v>
      </c>
      <c r="O4941" s="38">
        <f>IF(N4941&gt;Inputs!$B$4,1,0)</f>
        <v>0</v>
      </c>
      <c r="P4941" s="34">
        <f t="shared" si="762"/>
        <v>7.2889939965103706E-2</v>
      </c>
      <c r="Q4941" s="36">
        <f>Inputs!$B$12*(1+$B4941)^0*$C4941+Inputs!$B$29*(1+$D4941)^0*Inputs!$B$19+Inputs!$B$30*(1+$E4941)^0*Inputs!$B$20+Inputs!$B$31*(1+$F4941)^0*Inputs!$B$21+Inputs!$B$22*(1+Inputs!$B$23)^0</f>
        <v>13219.181675385054</v>
      </c>
      <c r="R4941" s="36">
        <f>Inputs!$B$12*(1+$B4941)^1*$C4941+Inputs!$B$29*(1+$D4941)^1*Inputs!$B$19+Inputs!$B$30*(1+$E4941)^1*Inputs!$B$20+Inputs!$B$31*(1+$F4941)^1*Inputs!$B$21+Inputs!$B$22*(1+Inputs!$B$23)^1</f>
        <v>14435.44172544586</v>
      </c>
      <c r="S4941" s="36">
        <f>Inputs!$B$12*(1+$B4941)^2*$C4941+Inputs!$B$29*(1+$D4941)^2*Inputs!$B$19+Inputs!$B$30*(1+$E4941)^2*Inputs!$B$20+Inputs!$B$31*(1+$F4941)^2*Inputs!$B$21+Inputs!$B$22*(1+Inputs!$B$23)^2</f>
        <v>15902.870037734683</v>
      </c>
      <c r="T4941" s="36">
        <f>Inputs!$B$12*(1+$B4941)^3*$C4941+Inputs!$B$29*(1+$D4941)^3*Inputs!$B$19+Inputs!$B$30*(1+$E4941)^3*Inputs!$B$20+Inputs!$B$31*(1+$F4941)^3*Inputs!$B$21+Inputs!$B$22*(1+Inputs!$B$23)^3</f>
        <v>17675.032881904051</v>
      </c>
      <c r="U4941" s="36">
        <f>Inputs!$B$12*(1+$B4941)^4*$C4941+Inputs!$B$29*(1+$D4941)^4*Inputs!$B$19+Inputs!$B$30*(1+$E4941)^4*Inputs!$B$20+Inputs!$B$31*(1+$F4941)^4*Inputs!$B$21+Inputs!$B$22*(1+Inputs!$B$23)^4</f>
        <v>19817.107719350628</v>
      </c>
      <c r="V4941" s="35">
        <f>Inputs!$B$13/(Q4941*(1-$G4941))</f>
        <v>1.1777024580911524</v>
      </c>
      <c r="W4941" s="36">
        <f>Inputs!$B$13</f>
        <v>12660</v>
      </c>
      <c r="X4941" s="36">
        <f t="shared" si="763"/>
        <v>13522.080951990607</v>
      </c>
      <c r="Y4941" s="36">
        <f t="shared" si="764"/>
        <v>14563.157718813098</v>
      </c>
      <c r="Z4941" s="36">
        <f t="shared" si="765"/>
        <v>15815.358613784676</v>
      </c>
      <c r="AA4941" s="36">
        <f t="shared" si="766"/>
        <v>17316.464548412216</v>
      </c>
      <c r="AB4941" s="36">
        <f t="shared" si="767"/>
        <v>55712.616665828915</v>
      </c>
      <c r="AC4941" s="36">
        <f t="shared" si="768"/>
        <v>243166.6592839568</v>
      </c>
      <c r="AD4941" s="36">
        <f t="shared" si="769"/>
        <v>153449.06577967718</v>
      </c>
    </row>
    <row r="4942" spans="1:30" ht="14.25" customHeight="1" x14ac:dyDescent="0.25">
      <c r="A4942" s="16">
        <v>4926</v>
      </c>
      <c r="B4942" s="34">
        <v>0.34773443513257302</v>
      </c>
      <c r="C4942" s="34">
        <v>7.0269115215778194E-2</v>
      </c>
      <c r="D4942" s="34">
        <v>1.62717329034184E-2</v>
      </c>
      <c r="E4942" s="34">
        <v>6.0738261285937303E-2</v>
      </c>
      <c r="F4942" s="34">
        <v>2.3303150259810598E-2</v>
      </c>
      <c r="G4942" s="34">
        <v>0.20746965537673301</v>
      </c>
      <c r="H4942" s="35">
        <v>1.1629719386286701</v>
      </c>
      <c r="I4942" s="34">
        <v>9.9964686986868001E-2</v>
      </c>
      <c r="J4942" s="34">
        <v>2.1499663458955199E-2</v>
      </c>
      <c r="K4942" s="36">
        <f>Inputs!$B$12*(1+$B4942)^4</f>
        <v>197955.94545502239</v>
      </c>
      <c r="L4942" s="36">
        <f t="shared" si="760"/>
        <v>21168.376582831796</v>
      </c>
      <c r="M4942" s="36">
        <f t="shared" si="761"/>
        <v>231678.72907646431</v>
      </c>
      <c r="N4942" s="37">
        <f>M4942/Inputs!$B$6</f>
        <v>353.1687943238785</v>
      </c>
      <c r="O4942" s="38">
        <f>IF(N4942&gt;Inputs!$B$4,1,0)</f>
        <v>0</v>
      </c>
      <c r="P4942" s="34">
        <f t="shared" si="762"/>
        <v>7.8465023527912806E-2</v>
      </c>
      <c r="Q4942" s="36">
        <f>Inputs!$B$12*(1+$B4942)^0*$C4942+Inputs!$B$29*(1+$D4942)^0*Inputs!$B$19+Inputs!$B$30*(1+$E4942)^0*Inputs!$B$20+Inputs!$B$31*(1+$F4942)^0*Inputs!$B$21+Inputs!$B$22*(1+Inputs!$B$23)^0</f>
        <v>12238.190940373614</v>
      </c>
      <c r="R4942" s="36">
        <f>Inputs!$B$12*(1+$B4942)^1*$C4942+Inputs!$B$29*(1+$D4942)^1*Inputs!$B$19+Inputs!$B$30*(1+$E4942)^1*Inputs!$B$20+Inputs!$B$31*(1+$F4942)^1*Inputs!$B$21+Inputs!$B$22*(1+Inputs!$B$23)^1</f>
        <v>13946.604966581757</v>
      </c>
      <c r="S4942" s="36">
        <f>Inputs!$B$12*(1+$B4942)^2*$C4942+Inputs!$B$29*(1+$D4942)^2*Inputs!$B$19+Inputs!$B$30*(1+$E4942)^2*Inputs!$B$20+Inputs!$B$31*(1+$F4942)^2*Inputs!$B$21+Inputs!$B$22*(1+Inputs!$B$23)^2</f>
        <v>16175.347245964633</v>
      </c>
      <c r="T4942" s="36">
        <f>Inputs!$B$12*(1+$B4942)^3*$C4942+Inputs!$B$29*(1+$D4942)^3*Inputs!$B$19+Inputs!$B$30*(1+$E4942)^3*Inputs!$B$20+Inputs!$B$31*(1+$F4942)^3*Inputs!$B$21+Inputs!$B$22*(1+Inputs!$B$23)^3</f>
        <v>19102.269118100638</v>
      </c>
      <c r="U4942" s="36">
        <f>Inputs!$B$12*(1+$B4942)^4*$C4942+Inputs!$B$29*(1+$D4942)^4*Inputs!$B$19+Inputs!$B$30*(1+$E4942)^4*Inputs!$B$20+Inputs!$B$31*(1+$F4942)^4*Inputs!$B$21+Inputs!$B$22*(1+Inputs!$B$23)^4</f>
        <v>22966.902018012472</v>
      </c>
      <c r="V4942" s="35">
        <f>Inputs!$B$13/(Q4942*(1-$G4942))</f>
        <v>1.3052706759163981</v>
      </c>
      <c r="W4942" s="36">
        <f>Inputs!$B$13</f>
        <v>12660</v>
      </c>
      <c r="X4942" s="36">
        <f t="shared" si="763"/>
        <v>14034.086465791821</v>
      </c>
      <c r="Y4942" s="36">
        <f t="shared" si="764"/>
        <v>15820.760745563546</v>
      </c>
      <c r="Z4942" s="36">
        <f t="shared" si="765"/>
        <v>18144.950651628256</v>
      </c>
      <c r="AA4942" s="36">
        <f t="shared" si="766"/>
        <v>21168.376582831796</v>
      </c>
      <c r="AB4942" s="36">
        <f t="shared" si="767"/>
        <v>60536.983589037423</v>
      </c>
      <c r="AC4942" s="36">
        <f t="shared" si="768"/>
        <v>275581.25369888998</v>
      </c>
      <c r="AD4942" s="36">
        <f t="shared" si="769"/>
        <v>171141.74548742687</v>
      </c>
    </row>
    <row r="4943" spans="1:30" ht="14.25" customHeight="1" x14ac:dyDescent="0.25">
      <c r="A4943" s="16">
        <v>4927</v>
      </c>
      <c r="B4943" s="34">
        <v>0.26053896618670402</v>
      </c>
      <c r="C4943" s="34">
        <v>9.1816958249551994E-2</v>
      </c>
      <c r="D4943" s="34">
        <v>1.45869495611775E-2</v>
      </c>
      <c r="E4943" s="34">
        <v>3.7883437352170299E-2</v>
      </c>
      <c r="F4943" s="34">
        <v>2.8117961325525302E-2</v>
      </c>
      <c r="G4943" s="34">
        <v>0.17923071405641999</v>
      </c>
      <c r="H4943" s="35">
        <v>0.99994535690529196</v>
      </c>
      <c r="I4943" s="34">
        <v>0.104968741134637</v>
      </c>
      <c r="J4943" s="34">
        <v>2.5246498847966699E-2</v>
      </c>
      <c r="K4943" s="36">
        <f>Inputs!$B$12*(1+$B4943)^4</f>
        <v>151487.34407565376</v>
      </c>
      <c r="L4943" s="36">
        <f t="shared" si="760"/>
        <v>18688.851255888541</v>
      </c>
      <c r="M4943" s="36">
        <f t="shared" si="761"/>
        <v>202375.70147891511</v>
      </c>
      <c r="N4943" s="37">
        <f>M4943/Inputs!$B$6</f>
        <v>308.49954493737062</v>
      </c>
      <c r="O4943" s="38">
        <f>IF(N4943&gt;Inputs!$B$4,1,0)</f>
        <v>0</v>
      </c>
      <c r="P4943" s="34">
        <f t="shared" si="762"/>
        <v>7.9722242286670297E-2</v>
      </c>
      <c r="Q4943" s="36">
        <f>Inputs!$B$12*(1+$B4943)^0*$C4943+Inputs!$B$29*(1+$D4943)^0*Inputs!$B$19+Inputs!$B$30*(1+$E4943)^0*Inputs!$B$20+Inputs!$B$31*(1+$F4943)^0*Inputs!$B$21+Inputs!$B$22*(1+Inputs!$B$23)^0</f>
        <v>13531.061522400043</v>
      </c>
      <c r="R4943" s="36">
        <f>Inputs!$B$12*(1+$B4943)^1*$C4943+Inputs!$B$29*(1+$D4943)^1*Inputs!$B$19+Inputs!$B$30*(1+$E4943)^1*Inputs!$B$20+Inputs!$B$31*(1+$F4943)^1*Inputs!$B$21+Inputs!$B$22*(1+Inputs!$B$23)^1</f>
        <v>15167.488182129127</v>
      </c>
      <c r="S4943" s="36">
        <f>Inputs!$B$12*(1+$B4943)^2*$C4943+Inputs!$B$29*(1+$D4943)^2*Inputs!$B$19+Inputs!$B$30*(1+$E4943)^2*Inputs!$B$20+Inputs!$B$31*(1+$F4943)^2*Inputs!$B$21+Inputs!$B$22*(1+Inputs!$B$23)^2</f>
        <v>17183.672602217357</v>
      </c>
      <c r="T4943" s="36">
        <f>Inputs!$B$12*(1+$B4943)^3*$C4943+Inputs!$B$29*(1+$D4943)^3*Inputs!$B$19+Inputs!$B$30*(1+$E4943)^3*Inputs!$B$20+Inputs!$B$31*(1+$F4943)^3*Inputs!$B$21+Inputs!$B$22*(1+Inputs!$B$23)^3</f>
        <v>19677.229617672303</v>
      </c>
      <c r="U4943" s="36">
        <f>Inputs!$B$12*(1+$B4943)^4*$C4943+Inputs!$B$29*(1+$D4943)^4*Inputs!$B$19+Inputs!$B$30*(1+$E4943)^4*Inputs!$B$20+Inputs!$B$31*(1+$F4943)^4*Inputs!$B$21+Inputs!$B$22*(1+Inputs!$B$23)^4</f>
        <v>22771.164623779478</v>
      </c>
      <c r="V4943" s="35">
        <f>Inputs!$B$13/(Q4943*(1-$G4943))</f>
        <v>1.139936712592831</v>
      </c>
      <c r="W4943" s="36">
        <f>Inputs!$B$13</f>
        <v>12660</v>
      </c>
      <c r="X4943" s="36">
        <f t="shared" si="763"/>
        <v>13755.393369321622</v>
      </c>
      <c r="Y4943" s="36">
        <f t="shared" si="764"/>
        <v>15090.267204106987</v>
      </c>
      <c r="Z4943" s="36">
        <f t="shared" si="765"/>
        <v>16714.814588392375</v>
      </c>
      <c r="AA4943" s="36">
        <f t="shared" si="766"/>
        <v>18688.851255888541</v>
      </c>
      <c r="AB4943" s="36">
        <f t="shared" si="767"/>
        <v>56466.918273623058</v>
      </c>
      <c r="AC4943" s="36">
        <f t="shared" si="768"/>
        <v>240342.95534100715</v>
      </c>
      <c r="AD4943" s="36">
        <f t="shared" si="769"/>
        <v>145908.78320529204</v>
      </c>
    </row>
    <row r="4944" spans="1:30" ht="14.25" customHeight="1" x14ac:dyDescent="0.25">
      <c r="A4944" s="16">
        <v>4928</v>
      </c>
      <c r="B4944" s="34">
        <v>0.363435133993256</v>
      </c>
      <c r="C4944" s="34">
        <v>6.8574648317349204E-2</v>
      </c>
      <c r="D4944" s="34">
        <v>2.12049404765721E-2</v>
      </c>
      <c r="E4944" s="34">
        <v>2.0678871637591599E-2</v>
      </c>
      <c r="F4944" s="34">
        <v>2.1180681549354201E-2</v>
      </c>
      <c r="G4944" s="34">
        <v>0.21202529653236599</v>
      </c>
      <c r="H4944" s="35">
        <v>1.1214613105225799</v>
      </c>
      <c r="I4944" s="34">
        <v>0.106694197200271</v>
      </c>
      <c r="J4944" s="34">
        <v>2.5755747163232201E-2</v>
      </c>
      <c r="K4944" s="36">
        <f>Inputs!$B$12*(1+$B4944)^4</f>
        <v>207342.90285611502</v>
      </c>
      <c r="L4944" s="36">
        <f t="shared" si="760"/>
        <v>20191.726557320679</v>
      </c>
      <c r="M4944" s="36">
        <f t="shared" si="761"/>
        <v>212022.88767006504</v>
      </c>
      <c r="N4944" s="37">
        <f>M4944/Inputs!$B$6</f>
        <v>323.20562144826988</v>
      </c>
      <c r="O4944" s="38">
        <f>IF(N4944&gt;Inputs!$B$4,1,0)</f>
        <v>0</v>
      </c>
      <c r="P4944" s="34">
        <f t="shared" si="762"/>
        <v>8.0938450037038798E-2</v>
      </c>
      <c r="Q4944" s="36">
        <f>Inputs!$B$12*(1+$B4944)^0*$C4944+Inputs!$B$29*(1+$D4944)^0*Inputs!$B$19+Inputs!$B$30*(1+$E4944)^0*Inputs!$B$20+Inputs!$B$31*(1+$F4944)^0*Inputs!$B$21+Inputs!$B$22*(1+Inputs!$B$23)^0</f>
        <v>12136.522926467875</v>
      </c>
      <c r="R4944" s="36">
        <f>Inputs!$B$12*(1+$B4944)^1*$C4944+Inputs!$B$29*(1+$D4944)^1*Inputs!$B$19+Inputs!$B$30*(1+$E4944)^1*Inputs!$B$20+Inputs!$B$31*(1+$F4944)^1*Inputs!$B$21+Inputs!$B$22*(1+Inputs!$B$23)^1</f>
        <v>13780.317370974979</v>
      </c>
      <c r="S4944" s="36">
        <f>Inputs!$B$12*(1+$B4944)^2*$C4944+Inputs!$B$29*(1+$D4944)^2*Inputs!$B$19+Inputs!$B$30*(1+$E4944)^2*Inputs!$B$20+Inputs!$B$31*(1+$F4944)^2*Inputs!$B$21+Inputs!$B$22*(1+Inputs!$B$23)^2</f>
        <v>15970.084508431464</v>
      </c>
      <c r="T4944" s="36">
        <f>Inputs!$B$12*(1+$B4944)^3*$C4944+Inputs!$B$29*(1+$D4944)^3*Inputs!$B$19+Inputs!$B$30*(1+$E4944)^3*Inputs!$B$20+Inputs!$B$31*(1+$F4944)^3*Inputs!$B$21+Inputs!$B$22*(1+Inputs!$B$23)^3</f>
        <v>18903.371718255454</v>
      </c>
      <c r="U4944" s="36">
        <f>Inputs!$B$12*(1+$B4944)^4*$C4944+Inputs!$B$29*(1+$D4944)^4*Inputs!$B$19+Inputs!$B$30*(1+$E4944)^4*Inputs!$B$20+Inputs!$B$31*(1+$F4944)^4*Inputs!$B$21+Inputs!$B$22*(1+Inputs!$B$23)^4</f>
        <v>22849.509695122648</v>
      </c>
      <c r="V4944" s="35">
        <f>Inputs!$B$13/(Q4944*(1-$G4944))</f>
        <v>1.3238145484674746</v>
      </c>
      <c r="W4944" s="36">
        <f>Inputs!$B$13</f>
        <v>12660</v>
      </c>
      <c r="X4944" s="36">
        <f t="shared" si="763"/>
        <v>13825.379947334292</v>
      </c>
      <c r="Y4944" s="36">
        <f t="shared" si="764"/>
        <v>15385.703342354407</v>
      </c>
      <c r="Z4944" s="36">
        <f t="shared" si="765"/>
        <v>17458.122973621928</v>
      </c>
      <c r="AA4944" s="36">
        <f t="shared" si="766"/>
        <v>20191.726557320679</v>
      </c>
      <c r="AB4944" s="36">
        <f t="shared" si="767"/>
        <v>57879.68868412303</v>
      </c>
      <c r="AC4944" s="36">
        <f t="shared" si="768"/>
        <v>255895.43105708214</v>
      </c>
      <c r="AD4944" s="36">
        <f t="shared" si="769"/>
        <v>154143.198985942</v>
      </c>
    </row>
    <row r="4945" spans="1:30" ht="14.25" customHeight="1" x14ac:dyDescent="0.25">
      <c r="A4945" s="16">
        <v>4929</v>
      </c>
      <c r="B4945" s="34">
        <v>0.166446468235873</v>
      </c>
      <c r="C4945" s="34">
        <v>0.100027739051013</v>
      </c>
      <c r="D4945" s="34">
        <v>3.8419164557984699E-2</v>
      </c>
      <c r="E4945" s="34">
        <v>3.9499127058571899E-2</v>
      </c>
      <c r="F4945" s="34">
        <v>2.5778368776356801E-2</v>
      </c>
      <c r="G4945" s="34">
        <v>0.154973643695453</v>
      </c>
      <c r="H4945" s="35">
        <v>1.0694043304969001</v>
      </c>
      <c r="I4945" s="34">
        <v>9.5722652651390697E-2</v>
      </c>
      <c r="J4945" s="34">
        <v>2.4557866051513999E-2</v>
      </c>
      <c r="K4945" s="36">
        <f>Inputs!$B$12*(1+$B4945)^4</f>
        <v>111073.51109459432</v>
      </c>
      <c r="L4945" s="36">
        <f t="shared" ref="L4945:L5008" si="770">AA4945</f>
        <v>18331.151872760143</v>
      </c>
      <c r="M4945" s="36">
        <f t="shared" ref="M4945:M5008" si="771">AB4945+AD4945</f>
        <v>224783.22783711652</v>
      </c>
      <c r="N4945" s="37">
        <f>M4945/Inputs!$B$6</f>
        <v>342.65735950779958</v>
      </c>
      <c r="O4945" s="38">
        <f>IF(N4945&gt;Inputs!$B$4,1,0)</f>
        <v>0</v>
      </c>
      <c r="P4945" s="34">
        <f t="shared" ref="P4945:P5008" si="772">I4945-J4945</f>
        <v>7.1164786599876698E-2</v>
      </c>
      <c r="Q4945" s="36">
        <f>Inputs!$B$12*(1+$B4945)^0*$C4945+Inputs!$B$29*(1+$D4945)^0*Inputs!$B$19+Inputs!$B$30*(1+$E4945)^0*Inputs!$B$20+Inputs!$B$31*(1+$F4945)^0*Inputs!$B$21+Inputs!$B$22*(1+Inputs!$B$23)^0</f>
        <v>14023.7083704877</v>
      </c>
      <c r="R4945" s="36">
        <f>Inputs!$B$12*(1+$B4945)^1*$C4945+Inputs!$B$29*(1+$D4945)^1*Inputs!$B$19+Inputs!$B$30*(1+$E4945)^1*Inputs!$B$20+Inputs!$B$31*(1+$F4945)^1*Inputs!$B$21+Inputs!$B$22*(1+Inputs!$B$23)^1</f>
        <v>15295.892640718012</v>
      </c>
      <c r="S4945" s="36">
        <f>Inputs!$B$12*(1+$B4945)^2*$C4945+Inputs!$B$29*(1+$D4945)^2*Inputs!$B$19+Inputs!$B$30*(1+$E4945)^2*Inputs!$B$20+Inputs!$B$31*(1+$F4945)^2*Inputs!$B$21+Inputs!$B$22*(1+Inputs!$B$23)^2</f>
        <v>16744.064219388925</v>
      </c>
      <c r="T4945" s="36">
        <f>Inputs!$B$12*(1+$B4945)^3*$C4945+Inputs!$B$29*(1+$D4945)^3*Inputs!$B$19+Inputs!$B$30*(1+$E4945)^3*Inputs!$B$20+Inputs!$B$31*(1+$F4945)^3*Inputs!$B$21+Inputs!$B$22*(1+Inputs!$B$23)^3</f>
        <v>18396.255581856305</v>
      </c>
      <c r="U4945" s="36">
        <f>Inputs!$B$12*(1+$B4945)^4*$C4945+Inputs!$B$29*(1+$D4945)^4*Inputs!$B$19+Inputs!$B$30*(1+$E4945)^4*Inputs!$B$20+Inputs!$B$31*(1+$F4945)^4*Inputs!$B$21+Inputs!$B$22*(1+Inputs!$B$23)^4</f>
        <v>20285.119119909323</v>
      </c>
      <c r="V4945" s="35">
        <f>Inputs!$B$13/(Q4945*(1-$G4945))</f>
        <v>1.0683180817638862</v>
      </c>
      <c r="W4945" s="36">
        <f>Inputs!$B$13</f>
        <v>12660</v>
      </c>
      <c r="X4945" s="36">
        <f t="shared" ref="X4945:X5008" si="773">R4945*(1-$G4945)*($V4945+($H4945-$V4945)*1/4)</f>
        <v>13811.983232478393</v>
      </c>
      <c r="Y4945" s="36">
        <f t="shared" ref="Y4945:Y5008" si="774">S4945*(1-$G4945)*($V4945+($H4945-$V4945)*2/4)</f>
        <v>15123.504873025211</v>
      </c>
      <c r="Z4945" s="36">
        <f t="shared" ref="Z4945:Z5008" si="775">T4945*(1-$G4945)*($V4945+($H4945-$V4945)*3/4)</f>
        <v>16620.011886868957</v>
      </c>
      <c r="AA4945" s="36">
        <f t="shared" ref="AA4945:AA5008" si="776">U4945*(1-$G4945)*$H4945</f>
        <v>18331.151872760143</v>
      </c>
      <c r="AB4945" s="36">
        <f t="shared" ref="AB4945:AB5008" si="777">W4945/(1+$I4945)^1+X4945/(1+$I4945)^2+Y4945/(1+$I4945)^3+Z4945/(1+$I4945)^4+AA4945/(1+$I4945)^5</f>
        <v>57690.36689276075</v>
      </c>
      <c r="AC4945" s="36">
        <f t="shared" ref="AC4945:AC5008" si="778">AA4945*(1+$J4945)/($I4945-$J4945)</f>
        <v>263913.18996878562</v>
      </c>
      <c r="AD4945" s="36">
        <f t="shared" ref="AD4945:AD5008" si="779">AC4945/(1+$I4945)^5</f>
        <v>167092.86094435575</v>
      </c>
    </row>
    <row r="4946" spans="1:30" ht="14.25" customHeight="1" x14ac:dyDescent="0.25">
      <c r="A4946" s="16">
        <v>4930</v>
      </c>
      <c r="B4946" s="34">
        <v>0.241173351559682</v>
      </c>
      <c r="C4946" s="34">
        <v>8.7992363850969701E-2</v>
      </c>
      <c r="D4946" s="34">
        <v>2.56881024511505E-2</v>
      </c>
      <c r="E4946" s="34">
        <v>5.3903557679519098E-2</v>
      </c>
      <c r="F4946" s="34">
        <v>-6.5147521406631404E-3</v>
      </c>
      <c r="G4946" s="34">
        <v>0.18377182713422799</v>
      </c>
      <c r="H4946" s="35">
        <v>0.959206649710861</v>
      </c>
      <c r="I4946" s="34">
        <v>9.7935693509500404E-2</v>
      </c>
      <c r="J4946" s="34">
        <v>2.93581052825738E-2</v>
      </c>
      <c r="K4946" s="36">
        <f>Inputs!$B$12*(1+$B4946)^4</f>
        <v>142390.50182228937</v>
      </c>
      <c r="L4946" s="36">
        <f t="shared" si="770"/>
        <v>16508.154115497615</v>
      </c>
      <c r="M4946" s="36">
        <f t="shared" si="771"/>
        <v>209535.45067044007</v>
      </c>
      <c r="N4946" s="37">
        <f>M4946/Inputs!$B$6</f>
        <v>319.41379675371962</v>
      </c>
      <c r="O4946" s="38">
        <f>IF(N4946&gt;Inputs!$B$4,1,0)</f>
        <v>0</v>
      </c>
      <c r="P4946" s="34">
        <f t="shared" si="772"/>
        <v>6.8577588226926611E-2</v>
      </c>
      <c r="Q4946" s="36">
        <f>Inputs!$B$12*(1+$B4946)^0*$C4946+Inputs!$B$29*(1+$D4946)^0*Inputs!$B$19+Inputs!$B$30*(1+$E4946)^0*Inputs!$B$20+Inputs!$B$31*(1+$F4946)^0*Inputs!$B$21+Inputs!$B$22*(1+Inputs!$B$23)^0</f>
        <v>13301.585858485105</v>
      </c>
      <c r="R4946" s="36">
        <f>Inputs!$B$12*(1+$B4946)^1*$C4946+Inputs!$B$29*(1+$D4946)^1*Inputs!$B$19+Inputs!$B$30*(1+$E4946)^1*Inputs!$B$20+Inputs!$B$31*(1+$F4946)^1*Inputs!$B$21+Inputs!$B$22*(1+Inputs!$B$23)^1</f>
        <v>14696.52499286789</v>
      </c>
      <c r="S4946" s="36">
        <f>Inputs!$B$12*(1+$B4946)^2*$C4946+Inputs!$B$29*(1+$D4946)^2*Inputs!$B$19+Inputs!$B$30*(1+$E4946)^2*Inputs!$B$20+Inputs!$B$31*(1+$F4946)^2*Inputs!$B$21+Inputs!$B$22*(1+Inputs!$B$23)^2</f>
        <v>16406.138784335268</v>
      </c>
      <c r="T4946" s="36">
        <f>Inputs!$B$12*(1+$B4946)^3*$C4946+Inputs!$B$29*(1+$D4946)^3*Inputs!$B$19+Inputs!$B$30*(1+$E4946)^3*Inputs!$B$20+Inputs!$B$31*(1+$F4946)^3*Inputs!$B$21+Inputs!$B$22*(1+Inputs!$B$23)^3</f>
        <v>18504.873055245524</v>
      </c>
      <c r="U4946" s="36">
        <f>Inputs!$B$12*(1+$B4946)^4*$C4946+Inputs!$B$29*(1+$D4946)^4*Inputs!$B$19+Inputs!$B$30*(1+$E4946)^4*Inputs!$B$20+Inputs!$B$31*(1+$F4946)^4*Inputs!$B$21+Inputs!$B$22*(1+Inputs!$B$23)^4</f>
        <v>21085.055721065019</v>
      </c>
      <c r="V4946" s="35">
        <f>Inputs!$B$13/(Q4946*(1-$G4946))</f>
        <v>1.1660541067843857</v>
      </c>
      <c r="W4946" s="36">
        <f>Inputs!$B$13</f>
        <v>12660</v>
      </c>
      <c r="X4946" s="36">
        <f t="shared" si="773"/>
        <v>13367.335009660288</v>
      </c>
      <c r="Y4946" s="36">
        <f t="shared" si="774"/>
        <v>14229.84564147333</v>
      </c>
      <c r="Z4946" s="36">
        <f t="shared" si="775"/>
        <v>15269.114127898394</v>
      </c>
      <c r="AA4946" s="36">
        <f t="shared" si="776"/>
        <v>16508.154115497615</v>
      </c>
      <c r="AB4946" s="36">
        <f t="shared" si="777"/>
        <v>54225.859920322517</v>
      </c>
      <c r="AC4946" s="36">
        <f t="shared" si="778"/>
        <v>247789.44085655693</v>
      </c>
      <c r="AD4946" s="36">
        <f t="shared" si="779"/>
        <v>155309.59075011755</v>
      </c>
    </row>
    <row r="4947" spans="1:30" ht="14.25" customHeight="1" x14ac:dyDescent="0.25">
      <c r="A4947" s="16">
        <v>4931</v>
      </c>
      <c r="B4947" s="34">
        <v>0.32753279482282099</v>
      </c>
      <c r="C4947" s="34">
        <v>5.1036122189027998E-2</v>
      </c>
      <c r="D4947" s="34">
        <v>3.02215648324703E-2</v>
      </c>
      <c r="E4947" s="34">
        <v>4.2618316928505103E-2</v>
      </c>
      <c r="F4947" s="34">
        <v>2.7638827797062601E-2</v>
      </c>
      <c r="G4947" s="34">
        <v>0.16876791567022301</v>
      </c>
      <c r="H4947" s="35">
        <v>1.0897678542807001</v>
      </c>
      <c r="I4947" s="34">
        <v>9.7114265554077095E-2</v>
      </c>
      <c r="J4947" s="34">
        <v>2.05820576401828E-2</v>
      </c>
      <c r="K4947" s="36">
        <f>Inputs!$B$12*(1+$B4947)^4</f>
        <v>186351.23893420643</v>
      </c>
      <c r="L4947" s="36">
        <f t="shared" si="770"/>
        <v>16882.619582909778</v>
      </c>
      <c r="M4947" s="36">
        <f t="shared" si="771"/>
        <v>196388.64710847536</v>
      </c>
      <c r="N4947" s="37">
        <f>M4947/Inputs!$B$6</f>
        <v>299.37293766535879</v>
      </c>
      <c r="O4947" s="38">
        <f>IF(N4947&gt;Inputs!$B$4,1,0)</f>
        <v>0</v>
      </c>
      <c r="P4947" s="34">
        <f t="shared" si="772"/>
        <v>7.6532207913894298E-2</v>
      </c>
      <c r="Q4947" s="36">
        <f>Inputs!$B$12*(1+$B4947)^0*$C4947+Inputs!$B$29*(1+$D4947)^0*Inputs!$B$19+Inputs!$B$30*(1+$E4947)^0*Inputs!$B$20+Inputs!$B$31*(1+$F4947)^0*Inputs!$B$21+Inputs!$B$22*(1+Inputs!$B$23)^0</f>
        <v>11084.2113587686</v>
      </c>
      <c r="R4947" s="36">
        <f>Inputs!$B$12*(1+$B4947)^1*$C4947+Inputs!$B$29*(1+$D4947)^1*Inputs!$B$19+Inputs!$B$30*(1+$E4947)^1*Inputs!$B$20+Inputs!$B$31*(1+$F4947)^1*Inputs!$B$21+Inputs!$B$22*(1+Inputs!$B$23)^1</f>
        <v>12349.583912860031</v>
      </c>
      <c r="S4947" s="36">
        <f>Inputs!$B$12*(1+$B4947)^2*$C4947+Inputs!$B$29*(1+$D4947)^2*Inputs!$B$19+Inputs!$B$30*(1+$E4947)^2*Inputs!$B$20+Inputs!$B$31*(1+$F4947)^2*Inputs!$B$21+Inputs!$B$22*(1+Inputs!$B$23)^2</f>
        <v>13952.40875098385</v>
      </c>
      <c r="T4947" s="36">
        <f>Inputs!$B$12*(1+$B4947)^3*$C4947+Inputs!$B$29*(1+$D4947)^3*Inputs!$B$19+Inputs!$B$30*(1+$E4947)^3*Inputs!$B$20+Inputs!$B$31*(1+$F4947)^3*Inputs!$B$21+Inputs!$B$22*(1+Inputs!$B$23)^3</f>
        <v>16000.599729672163</v>
      </c>
      <c r="U4947" s="36">
        <f>Inputs!$B$12*(1+$B4947)^4*$C4947+Inputs!$B$29*(1+$D4947)^4*Inputs!$B$19+Inputs!$B$30*(1+$E4947)^4*Inputs!$B$20+Inputs!$B$31*(1+$F4947)^4*Inputs!$B$21+Inputs!$B$22*(1+Inputs!$B$23)^4</f>
        <v>18637.323498004549</v>
      </c>
      <c r="V4947" s="35">
        <f>Inputs!$B$13/(Q4947*(1-$G4947))</f>
        <v>1.3740628855858232</v>
      </c>
      <c r="W4947" s="36">
        <f>Inputs!$B$13</f>
        <v>12660</v>
      </c>
      <c r="X4947" s="36">
        <f t="shared" si="773"/>
        <v>13375.665992994122</v>
      </c>
      <c r="Y4947" s="36">
        <f t="shared" si="774"/>
        <v>14287.372329579215</v>
      </c>
      <c r="Z4947" s="36">
        <f t="shared" si="775"/>
        <v>15439.439381363361</v>
      </c>
      <c r="AA4947" s="36">
        <f t="shared" si="776"/>
        <v>16882.619582909778</v>
      </c>
      <c r="AB4947" s="36">
        <f t="shared" si="777"/>
        <v>54749.204122707371</v>
      </c>
      <c r="AC4947" s="36">
        <f t="shared" si="778"/>
        <v>225135.26137476569</v>
      </c>
      <c r="AD4947" s="36">
        <f t="shared" si="779"/>
        <v>141639.44298576799</v>
      </c>
    </row>
    <row r="4948" spans="1:30" ht="14.25" customHeight="1" x14ac:dyDescent="0.25">
      <c r="A4948" s="16">
        <v>4932</v>
      </c>
      <c r="B4948" s="34">
        <v>0.320620498368278</v>
      </c>
      <c r="C4948" s="34">
        <v>8.4874744417440903E-2</v>
      </c>
      <c r="D4948" s="34">
        <v>1.8756625556148401E-2</v>
      </c>
      <c r="E4948" s="34">
        <v>5.4274039436108701E-2</v>
      </c>
      <c r="F4948" s="34">
        <v>1.12839200962514E-2</v>
      </c>
      <c r="G4948" s="34">
        <v>0.177529496413912</v>
      </c>
      <c r="H4948" s="35">
        <v>1.0409505478780801</v>
      </c>
      <c r="I4948" s="34">
        <v>9.6774195507057598E-2</v>
      </c>
      <c r="J4948" s="34">
        <v>2.4023896006302801E-2</v>
      </c>
      <c r="K4948" s="36">
        <f>Inputs!$B$12*(1+$B4948)^4</f>
        <v>182500.2175176274</v>
      </c>
      <c r="L4948" s="36">
        <f t="shared" si="770"/>
        <v>20783.6873785233</v>
      </c>
      <c r="M4948" s="36">
        <f t="shared" si="771"/>
        <v>244939.93612068787</v>
      </c>
      <c r="N4948" s="37">
        <f>M4948/Inputs!$B$6</f>
        <v>373.3840489644632</v>
      </c>
      <c r="O4948" s="38">
        <f>IF(N4948&gt;Inputs!$B$4,1,0)</f>
        <v>0</v>
      </c>
      <c r="P4948" s="34">
        <f t="shared" si="772"/>
        <v>7.2750299500754789E-2</v>
      </c>
      <c r="Q4948" s="36">
        <f>Inputs!$B$12*(1+$B4948)^0*$C4948+Inputs!$B$29*(1+$D4948)^0*Inputs!$B$19+Inputs!$B$30*(1+$E4948)^0*Inputs!$B$20+Inputs!$B$31*(1+$F4948)^0*Inputs!$B$21+Inputs!$B$22*(1+Inputs!$B$23)^0</f>
        <v>13114.528692473377</v>
      </c>
      <c r="R4948" s="36">
        <f>Inputs!$B$12*(1+$B4948)^1*$C4948+Inputs!$B$29*(1+$D4948)^1*Inputs!$B$19+Inputs!$B$30*(1+$E4948)^1*Inputs!$B$20+Inputs!$B$31*(1+$F4948)^1*Inputs!$B$21+Inputs!$B$22*(1+Inputs!$B$23)^1</f>
        <v>14927.3263812849</v>
      </c>
      <c r="S4948" s="36">
        <f>Inputs!$B$12*(1+$B4948)^2*$C4948+Inputs!$B$29*(1+$D4948)^2*Inputs!$B$19+Inputs!$B$30*(1+$E4948)^2*Inputs!$B$20+Inputs!$B$31*(1+$F4948)^2*Inputs!$B$21+Inputs!$B$22*(1+Inputs!$B$23)^2</f>
        <v>17270.678506631248</v>
      </c>
      <c r="T4948" s="36">
        <f>Inputs!$B$12*(1+$B4948)^3*$C4948+Inputs!$B$29*(1+$D4948)^3*Inputs!$B$19+Inputs!$B$30*(1+$E4948)^3*Inputs!$B$20+Inputs!$B$31*(1+$F4948)^3*Inputs!$B$21+Inputs!$B$22*(1+Inputs!$B$23)^3</f>
        <v>20312.79568830254</v>
      </c>
      <c r="U4948" s="36">
        <f>Inputs!$B$12*(1+$B4948)^4*$C4948+Inputs!$B$29*(1+$D4948)^4*Inputs!$B$19+Inputs!$B$30*(1+$E4948)^4*Inputs!$B$20+Inputs!$B$31*(1+$F4948)^4*Inputs!$B$21+Inputs!$B$22*(1+Inputs!$B$23)^4</f>
        <v>24275.722896260377</v>
      </c>
      <c r="V4948" s="35">
        <f>Inputs!$B$13/(Q4948*(1-$G4948))</f>
        <v>1.1737096799324942</v>
      </c>
      <c r="W4948" s="36">
        <f>Inputs!$B$13</f>
        <v>12660</v>
      </c>
      <c r="X4948" s="36">
        <f t="shared" si="773"/>
        <v>14002.488559430289</v>
      </c>
      <c r="Y4948" s="36">
        <f t="shared" si="774"/>
        <v>15729.207522810808</v>
      </c>
      <c r="Z4948" s="36">
        <f t="shared" si="775"/>
        <v>17945.313733767249</v>
      </c>
      <c r="AA4948" s="36">
        <f t="shared" si="776"/>
        <v>20783.6873785233</v>
      </c>
      <c r="AB4948" s="36">
        <f t="shared" si="777"/>
        <v>60603.245252965484</v>
      </c>
      <c r="AC4948" s="36">
        <f t="shared" si="778"/>
        <v>292548.52102033806</v>
      </c>
      <c r="AD4948" s="36">
        <f t="shared" si="779"/>
        <v>184336.69086772238</v>
      </c>
    </row>
    <row r="4949" spans="1:30" ht="14.25" customHeight="1" x14ac:dyDescent="0.25">
      <c r="A4949" s="16">
        <v>4933</v>
      </c>
      <c r="B4949" s="34">
        <v>0.37831296413438098</v>
      </c>
      <c r="C4949" s="34">
        <v>7.4052359133169404E-2</v>
      </c>
      <c r="D4949" s="34">
        <v>1.8691982271263501E-2</v>
      </c>
      <c r="E4949" s="34">
        <v>1.8606675073384898E-2</v>
      </c>
      <c r="F4949" s="34">
        <v>2.13711442755137E-2</v>
      </c>
      <c r="G4949" s="34">
        <v>0.157546929685597</v>
      </c>
      <c r="H4949" s="35">
        <v>1.1036570132149499</v>
      </c>
      <c r="I4949" s="34">
        <v>9.0351147428521003E-2</v>
      </c>
      <c r="J4949" s="34">
        <v>2.23077531167978E-2</v>
      </c>
      <c r="K4949" s="36">
        <f>Inputs!$B$12*(1+$B4949)^4</f>
        <v>216542.23483087553</v>
      </c>
      <c r="L4949" s="36">
        <f t="shared" si="770"/>
        <v>22884.588956539294</v>
      </c>
      <c r="M4949" s="36">
        <f t="shared" si="771"/>
        <v>287573.11342048418</v>
      </c>
      <c r="N4949" s="37">
        <f>M4949/Inputs!$B$6</f>
        <v>438.37364850683565</v>
      </c>
      <c r="O4949" s="38">
        <f>IF(N4949&gt;Inputs!$B$4,1,0)</f>
        <v>1</v>
      </c>
      <c r="P4949" s="34">
        <f t="shared" si="772"/>
        <v>6.804339431172321E-2</v>
      </c>
      <c r="Q4949" s="36">
        <f>Inputs!$B$12*(1+$B4949)^0*$C4949+Inputs!$B$29*(1+$D4949)^0*Inputs!$B$19+Inputs!$B$30*(1+$E4949)^0*Inputs!$B$20+Inputs!$B$31*(1+$F4949)^0*Inputs!$B$21+Inputs!$B$22*(1+Inputs!$B$23)^0</f>
        <v>12465.185575417087</v>
      </c>
      <c r="R4949" s="36">
        <f>Inputs!$B$12*(1+$B4949)^1*$C4949+Inputs!$B$29*(1+$D4949)^1*Inputs!$B$19+Inputs!$B$30*(1+$E4949)^1*Inputs!$B$20+Inputs!$B$31*(1+$F4949)^1*Inputs!$B$21+Inputs!$B$22*(1+Inputs!$B$23)^1</f>
        <v>14281.899787310744</v>
      </c>
      <c r="S4949" s="36">
        <f>Inputs!$B$12*(1+$B4949)^2*$C4949+Inputs!$B$29*(1+$D4949)^2*Inputs!$B$19+Inputs!$B$30*(1+$E4949)^2*Inputs!$B$20+Inputs!$B$31*(1+$F4949)^2*Inputs!$B$21+Inputs!$B$22*(1+Inputs!$B$23)^2</f>
        <v>16736.532353295632</v>
      </c>
      <c r="T4949" s="36">
        <f>Inputs!$B$12*(1+$B4949)^3*$C4949+Inputs!$B$29*(1+$D4949)^3*Inputs!$B$19+Inputs!$B$30*(1+$E4949)^3*Inputs!$B$20+Inputs!$B$31*(1+$F4949)^3*Inputs!$B$21+Inputs!$B$22*(1+Inputs!$B$23)^3</f>
        <v>20069.674241084496</v>
      </c>
      <c r="U4949" s="36">
        <f>Inputs!$B$12*(1+$B4949)^4*$C4949+Inputs!$B$29*(1+$D4949)^4*Inputs!$B$19+Inputs!$B$30*(1+$E4949)^4*Inputs!$B$20+Inputs!$B$31*(1+$F4949)^4*Inputs!$B$21+Inputs!$B$22*(1+Inputs!$B$23)^4</f>
        <v>24612.927443256784</v>
      </c>
      <c r="V4949" s="35">
        <f>Inputs!$B$13/(Q4949*(1-$G4949))</f>
        <v>1.2055611381106026</v>
      </c>
      <c r="W4949" s="36">
        <f>Inputs!$B$13</f>
        <v>12660</v>
      </c>
      <c r="X4949" s="36">
        <f t="shared" si="773"/>
        <v>14198.583775996412</v>
      </c>
      <c r="Y4949" s="36">
        <f t="shared" si="774"/>
        <v>16279.691310191365</v>
      </c>
      <c r="Z4949" s="36">
        <f t="shared" si="775"/>
        <v>19091.109038193033</v>
      </c>
      <c r="AA4949" s="36">
        <f t="shared" si="776"/>
        <v>22884.588956539294</v>
      </c>
      <c r="AB4949" s="36">
        <f t="shared" si="777"/>
        <v>64469.360431645851</v>
      </c>
      <c r="AC4949" s="36">
        <f t="shared" si="778"/>
        <v>343826.06796454929</v>
      </c>
      <c r="AD4949" s="36">
        <f t="shared" si="779"/>
        <v>223103.75298883833</v>
      </c>
    </row>
    <row r="4950" spans="1:30" ht="14.25" customHeight="1" x14ac:dyDescent="0.25">
      <c r="A4950" s="16">
        <v>4934</v>
      </c>
      <c r="B4950" s="34">
        <v>0.146485774216322</v>
      </c>
      <c r="C4950" s="34">
        <v>0.111926872081534</v>
      </c>
      <c r="D4950" s="34">
        <v>3.4916385161278297E-2</v>
      </c>
      <c r="E4950" s="34">
        <v>2.9288463587392399E-2</v>
      </c>
      <c r="F4950" s="34">
        <v>1.59924164611751E-2</v>
      </c>
      <c r="G4950" s="34">
        <v>0.159210535776207</v>
      </c>
      <c r="H4950" s="35">
        <v>1.0719709027682101</v>
      </c>
      <c r="I4950" s="34">
        <v>9.8890292171695898E-2</v>
      </c>
      <c r="J4950" s="34">
        <v>1.81241051815909E-2</v>
      </c>
      <c r="K4950" s="36">
        <f>Inputs!$B$12*(1+$B4950)^4</f>
        <v>103663.5152090903</v>
      </c>
      <c r="L4950" s="36">
        <f t="shared" si="770"/>
        <v>18408.63114787218</v>
      </c>
      <c r="M4950" s="36">
        <f t="shared" si="771"/>
        <v>202163.20455437648</v>
      </c>
      <c r="N4950" s="37">
        <f>M4950/Inputs!$B$6</f>
        <v>308.17561669874465</v>
      </c>
      <c r="O4950" s="38">
        <f>IF(N4950&gt;Inputs!$B$4,1,0)</f>
        <v>0</v>
      </c>
      <c r="P4950" s="34">
        <f t="shared" si="772"/>
        <v>8.0766186990105002E-2</v>
      </c>
      <c r="Q4950" s="36">
        <f>Inputs!$B$12*(1+$B4950)^0*$C4950+Inputs!$B$29*(1+$D4950)^0*Inputs!$B$19+Inputs!$B$30*(1+$E4950)^0*Inputs!$B$20+Inputs!$B$31*(1+$F4950)^0*Inputs!$B$21+Inputs!$B$22*(1+Inputs!$B$23)^0</f>
        <v>14737.656352318962</v>
      </c>
      <c r="R4950" s="36">
        <f>Inputs!$B$12*(1+$B4950)^1*$C4950+Inputs!$B$29*(1+$D4950)^1*Inputs!$B$19+Inputs!$B$30*(1+$E4950)^1*Inputs!$B$20+Inputs!$B$31*(1+$F4950)^1*Inputs!$B$21+Inputs!$B$22*(1+Inputs!$B$23)^1</f>
        <v>15913.276283035346</v>
      </c>
      <c r="S4950" s="36">
        <f>Inputs!$B$12*(1+$B4950)^2*$C4950+Inputs!$B$29*(1+$D4950)^2*Inputs!$B$19+Inputs!$B$30*(1+$E4950)^2*Inputs!$B$20+Inputs!$B$31*(1+$F4950)^2*Inputs!$B$21+Inputs!$B$22*(1+Inputs!$B$23)^2</f>
        <v>17238.259727046432</v>
      </c>
      <c r="T4950" s="36">
        <f>Inputs!$B$12*(1+$B4950)^3*$C4950+Inputs!$B$29*(1+$D4950)^3*Inputs!$B$19+Inputs!$B$30*(1+$E4950)^3*Inputs!$B$20+Inputs!$B$31*(1+$F4950)^3*Inputs!$B$21+Inputs!$B$22*(1+Inputs!$B$23)^3</f>
        <v>18733.875747010505</v>
      </c>
      <c r="U4950" s="36">
        <f>Inputs!$B$12*(1+$B4950)^4*$C4950+Inputs!$B$29*(1+$D4950)^4*Inputs!$B$19+Inputs!$B$30*(1+$E4950)^4*Inputs!$B$20+Inputs!$B$31*(1+$F4950)^4*Inputs!$B$21+Inputs!$B$22*(1+Inputs!$B$23)^4</f>
        <v>20424.490787023431</v>
      </c>
      <c r="V4950" s="35">
        <f>Inputs!$B$13/(Q4950*(1-$G4950))</f>
        <v>1.0216873568474667</v>
      </c>
      <c r="W4950" s="36">
        <f>Inputs!$B$13</f>
        <v>12660</v>
      </c>
      <c r="X4950" s="36">
        <f t="shared" si="773"/>
        <v>13838.080573555457</v>
      </c>
      <c r="Y4950" s="36">
        <f t="shared" si="774"/>
        <v>15172.476727214114</v>
      </c>
      <c r="Z4950" s="36">
        <f t="shared" si="775"/>
        <v>16686.869582639283</v>
      </c>
      <c r="AA4950" s="36">
        <f t="shared" si="776"/>
        <v>18408.63114787218</v>
      </c>
      <c r="AB4950" s="36">
        <f t="shared" si="777"/>
        <v>57345.73588905752</v>
      </c>
      <c r="AC4950" s="36">
        <f t="shared" si="778"/>
        <v>232055.91118646617</v>
      </c>
      <c r="AD4950" s="36">
        <f t="shared" si="779"/>
        <v>144817.46866531897</v>
      </c>
    </row>
    <row r="4951" spans="1:30" ht="14.25" customHeight="1" x14ac:dyDescent="0.25">
      <c r="A4951" s="16">
        <v>4935</v>
      </c>
      <c r="B4951" s="34">
        <v>0.354272140113293</v>
      </c>
      <c r="C4951" s="34">
        <v>5.7234853526290902E-2</v>
      </c>
      <c r="D4951" s="34">
        <v>1.39669414462586E-2</v>
      </c>
      <c r="E4951" s="34">
        <v>4.50443453346933E-2</v>
      </c>
      <c r="F4951" s="34">
        <v>7.1058409529033703E-3</v>
      </c>
      <c r="G4951" s="34">
        <v>0.19610685538407199</v>
      </c>
      <c r="H4951" s="35">
        <v>0.91119419082356401</v>
      </c>
      <c r="I4951" s="34">
        <v>0.10639116959856899</v>
      </c>
      <c r="J4951" s="34">
        <v>2.3234853046023001E-2</v>
      </c>
      <c r="K4951" s="36">
        <f>Inputs!$B$12*(1+$B4951)^4</f>
        <v>201825.03089823498</v>
      </c>
      <c r="L4951" s="36">
        <f t="shared" si="770"/>
        <v>14713.365512325712</v>
      </c>
      <c r="M4951" s="36">
        <f t="shared" si="771"/>
        <v>159313.70870230428</v>
      </c>
      <c r="N4951" s="37">
        <f>M4951/Inputs!$B$6</f>
        <v>242.85626326570775</v>
      </c>
      <c r="O4951" s="38">
        <f>IF(N4951&gt;Inputs!$B$4,1,0)</f>
        <v>0</v>
      </c>
      <c r="P4951" s="34">
        <f t="shared" si="772"/>
        <v>8.3156316552545989E-2</v>
      </c>
      <c r="Q4951" s="36">
        <f>Inputs!$B$12*(1+$B4951)^0*$C4951+Inputs!$B$29*(1+$D4951)^0*Inputs!$B$19+Inputs!$B$30*(1+$E4951)^0*Inputs!$B$20+Inputs!$B$31*(1+$F4951)^0*Inputs!$B$21+Inputs!$B$22*(1+Inputs!$B$23)^0</f>
        <v>11456.135239004376</v>
      </c>
      <c r="R4951" s="36">
        <f>Inputs!$B$12*(1+$B4951)^1*$C4951+Inputs!$B$29*(1+$D4951)^1*Inputs!$B$19+Inputs!$B$30*(1+$E4951)^1*Inputs!$B$20+Inputs!$B$31*(1+$F4951)^1*Inputs!$B$21+Inputs!$B$22*(1+Inputs!$B$23)^1</f>
        <v>12794.955790994947</v>
      </c>
      <c r="S4951" s="36">
        <f>Inputs!$B$12*(1+$B4951)^2*$C4951+Inputs!$B$29*(1+$D4951)^2*Inputs!$B$19+Inputs!$B$30*(1+$E4951)^2*Inputs!$B$20+Inputs!$B$31*(1+$F4951)^2*Inputs!$B$21+Inputs!$B$22*(1+Inputs!$B$23)^2</f>
        <v>14568.679626248802</v>
      </c>
      <c r="T4951" s="36">
        <f>Inputs!$B$12*(1+$B4951)^3*$C4951+Inputs!$B$29*(1+$D4951)^3*Inputs!$B$19+Inputs!$B$30*(1+$E4951)^3*Inputs!$B$20+Inputs!$B$31*(1+$F4951)^3*Inputs!$B$21+Inputs!$B$22*(1+Inputs!$B$23)^3</f>
        <v>16930.178982074896</v>
      </c>
      <c r="U4951" s="36">
        <f>Inputs!$B$12*(1+$B4951)^4*$C4951+Inputs!$B$29*(1+$D4951)^4*Inputs!$B$19+Inputs!$B$30*(1+$E4951)^4*Inputs!$B$20+Inputs!$B$31*(1+$F4951)^4*Inputs!$B$21+Inputs!$B$22*(1+Inputs!$B$23)^4</f>
        <v>20086.430041153664</v>
      </c>
      <c r="V4951" s="35">
        <f>Inputs!$B$13/(Q4951*(1-$G4951))</f>
        <v>1.374666181880198</v>
      </c>
      <c r="W4951" s="36">
        <f>Inputs!$B$13</f>
        <v>12660</v>
      </c>
      <c r="X4951" s="36">
        <f t="shared" si="773"/>
        <v>12947.717719543154</v>
      </c>
      <c r="Y4951" s="36">
        <f t="shared" si="774"/>
        <v>13385.611663723445</v>
      </c>
      <c r="Z4951" s="36">
        <f t="shared" si="775"/>
        <v>13978.372691060698</v>
      </c>
      <c r="AA4951" s="36">
        <f t="shared" si="776"/>
        <v>14713.365512325712</v>
      </c>
      <c r="AB4951" s="36">
        <f t="shared" si="777"/>
        <v>50107.180618469996</v>
      </c>
      <c r="AC4951" s="36">
        <f t="shared" si="778"/>
        <v>181047.32174258478</v>
      </c>
      <c r="AD4951" s="36">
        <f t="shared" si="779"/>
        <v>109206.52808383429</v>
      </c>
    </row>
    <row r="4952" spans="1:30" ht="14.25" customHeight="1" x14ac:dyDescent="0.25">
      <c r="A4952" s="16">
        <v>4936</v>
      </c>
      <c r="B4952" s="34">
        <v>0.23923932478610099</v>
      </c>
      <c r="C4952" s="34">
        <v>8.8466395086513397E-2</v>
      </c>
      <c r="D4952" s="34">
        <v>3.55482783630586E-2</v>
      </c>
      <c r="E4952" s="34">
        <v>3.8445718185344299E-2</v>
      </c>
      <c r="F4952" s="34">
        <v>3.5813054920833601E-3</v>
      </c>
      <c r="G4952" s="34">
        <v>0.19282689561157801</v>
      </c>
      <c r="H4952" s="35">
        <v>0.97538815749720598</v>
      </c>
      <c r="I4952" s="34">
        <v>9.0630339434741303E-2</v>
      </c>
      <c r="J4952" s="34">
        <v>2.7491014321021599E-2</v>
      </c>
      <c r="K4952" s="36">
        <f>Inputs!$B$12*(1+$B4952)^4</f>
        <v>141505.06857122027</v>
      </c>
      <c r="L4952" s="36">
        <f t="shared" si="770"/>
        <v>16706.950424609637</v>
      </c>
      <c r="M4952" s="36">
        <f t="shared" si="771"/>
        <v>231855.20800913521</v>
      </c>
      <c r="N4952" s="37">
        <f>M4952/Inputs!$B$6</f>
        <v>353.43781708709633</v>
      </c>
      <c r="O4952" s="38">
        <f>IF(N4952&gt;Inputs!$B$4,1,0)</f>
        <v>0</v>
      </c>
      <c r="P4952" s="34">
        <f t="shared" si="772"/>
        <v>6.3139325113719696E-2</v>
      </c>
      <c r="Q4952" s="36">
        <f>Inputs!$B$12*(1+$B4952)^0*$C4952+Inputs!$B$29*(1+$D4952)^0*Inputs!$B$19+Inputs!$B$30*(1+$E4952)^0*Inputs!$B$20+Inputs!$B$31*(1+$F4952)^0*Inputs!$B$21+Inputs!$B$22*(1+Inputs!$B$23)^0</f>
        <v>13330.027732617724</v>
      </c>
      <c r="R4952" s="36">
        <f>Inputs!$B$12*(1+$B4952)^1*$C4952+Inputs!$B$29*(1+$D4952)^1*Inputs!$B$19+Inputs!$B$30*(1+$E4952)^1*Inputs!$B$20+Inputs!$B$31*(1+$F4952)^1*Inputs!$B$21+Inputs!$B$22*(1+Inputs!$B$23)^1</f>
        <v>14760.846115655317</v>
      </c>
      <c r="S4952" s="36">
        <f>Inputs!$B$12*(1+$B4952)^2*$C4952+Inputs!$B$29*(1+$D4952)^2*Inputs!$B$19+Inputs!$B$30*(1+$E4952)^2*Inputs!$B$20+Inputs!$B$31*(1+$F4952)^2*Inputs!$B$21+Inputs!$B$22*(1+Inputs!$B$23)^2</f>
        <v>16501.336306786514</v>
      </c>
      <c r="T4952" s="36">
        <f>Inputs!$B$12*(1+$B4952)^3*$C4952+Inputs!$B$29*(1+$D4952)^3*Inputs!$B$19+Inputs!$B$30*(1+$E4952)^3*Inputs!$B$20+Inputs!$B$31*(1+$F4952)^3*Inputs!$B$21+Inputs!$B$22*(1+Inputs!$B$23)^3</f>
        <v>18624.409320846033</v>
      </c>
      <c r="U4952" s="36">
        <f>Inputs!$B$12*(1+$B4952)^4*$C4952+Inputs!$B$29*(1+$D4952)^4*Inputs!$B$19+Inputs!$B$30*(1+$E4952)^4*Inputs!$B$20+Inputs!$B$31*(1+$F4952)^4*Inputs!$B$21+Inputs!$B$22*(1+Inputs!$B$23)^4</f>
        <v>21220.373471766896</v>
      </c>
      <c r="V4952" s="35">
        <f>Inputs!$B$13/(Q4952*(1-$G4952))</f>
        <v>1.1766193066918778</v>
      </c>
      <c r="W4952" s="36">
        <f>Inputs!$B$13</f>
        <v>12660</v>
      </c>
      <c r="X4952" s="36">
        <f t="shared" si="773"/>
        <v>13419.503904250612</v>
      </c>
      <c r="Y4952" s="36">
        <f t="shared" si="774"/>
        <v>14331.761611547641</v>
      </c>
      <c r="Z4952" s="36">
        <f t="shared" si="775"/>
        <v>15419.412569353357</v>
      </c>
      <c r="AA4952" s="36">
        <f t="shared" si="776"/>
        <v>16706.950424609637</v>
      </c>
      <c r="AB4952" s="36">
        <f t="shared" si="777"/>
        <v>55662.712478593588</v>
      </c>
      <c r="AC4952" s="36">
        <f t="shared" si="778"/>
        <v>271878.76029835938</v>
      </c>
      <c r="AD4952" s="36">
        <f t="shared" si="779"/>
        <v>176192.49553054161</v>
      </c>
    </row>
    <row r="4953" spans="1:30" ht="14.25" customHeight="1" x14ac:dyDescent="0.25">
      <c r="A4953" s="16">
        <v>4937</v>
      </c>
      <c r="B4953" s="34">
        <v>0.38285915276933702</v>
      </c>
      <c r="C4953" s="34">
        <v>6.4981647923553598E-2</v>
      </c>
      <c r="D4953" s="34">
        <v>2.68563462561092E-2</v>
      </c>
      <c r="E4953" s="34">
        <v>5.0074961692197599E-2</v>
      </c>
      <c r="F4953" s="34">
        <v>-4.2496558508685403E-3</v>
      </c>
      <c r="G4953" s="34">
        <v>0.17236079343732699</v>
      </c>
      <c r="H4953" s="35">
        <v>1.02593562998859</v>
      </c>
      <c r="I4953" s="34">
        <v>9.3829701409404401E-2</v>
      </c>
      <c r="J4953" s="34">
        <v>2.5235257495250799E-2</v>
      </c>
      <c r="K4953" s="36">
        <f>Inputs!$B$12*(1+$B4953)^4</f>
        <v>219413.34806687012</v>
      </c>
      <c r="L4953" s="36">
        <f t="shared" si="770"/>
        <v>19381.454409757687</v>
      </c>
      <c r="M4953" s="36">
        <f t="shared" si="771"/>
        <v>243664.53638215421</v>
      </c>
      <c r="N4953" s="37">
        <f>M4953/Inputs!$B$6</f>
        <v>371.43984204596677</v>
      </c>
      <c r="O4953" s="38">
        <f>IF(N4953&gt;Inputs!$B$4,1,0)</f>
        <v>0</v>
      </c>
      <c r="P4953" s="34">
        <f t="shared" si="772"/>
        <v>6.8594443914153605E-2</v>
      </c>
      <c r="Q4953" s="36">
        <f>Inputs!$B$12*(1+$B4953)^0*$C4953+Inputs!$B$29*(1+$D4953)^0*Inputs!$B$19+Inputs!$B$30*(1+$E4953)^0*Inputs!$B$20+Inputs!$B$31*(1+$F4953)^0*Inputs!$B$21+Inputs!$B$22*(1+Inputs!$B$23)^0</f>
        <v>11920.942902840139</v>
      </c>
      <c r="R4953" s="36">
        <f>Inputs!$B$12*(1+$B4953)^1*$C4953+Inputs!$B$29*(1+$D4953)^1*Inputs!$B$19+Inputs!$B$30*(1+$E4953)^1*Inputs!$B$20+Inputs!$B$31*(1+$F4953)^1*Inputs!$B$21+Inputs!$B$22*(1+Inputs!$B$23)^1</f>
        <v>13539.791413183164</v>
      </c>
      <c r="S4953" s="36">
        <f>Inputs!$B$12*(1+$B4953)^2*$C4953+Inputs!$B$29*(1+$D4953)^2*Inputs!$B$19+Inputs!$B$30*(1+$E4953)^2*Inputs!$B$20+Inputs!$B$31*(1+$F4953)^2*Inputs!$B$21+Inputs!$B$22*(1+Inputs!$B$23)^2</f>
        <v>15736.830351583783</v>
      </c>
      <c r="T4953" s="36">
        <f>Inputs!$B$12*(1+$B4953)^3*$C4953+Inputs!$B$29*(1+$D4953)^3*Inputs!$B$19+Inputs!$B$30*(1+$E4953)^3*Inputs!$B$20+Inputs!$B$31*(1+$F4953)^3*Inputs!$B$21+Inputs!$B$22*(1+Inputs!$B$23)^3</f>
        <v>18731.18229607492</v>
      </c>
      <c r="U4953" s="36">
        <f>Inputs!$B$12*(1+$B4953)^4*$C4953+Inputs!$B$29*(1+$D4953)^4*Inputs!$B$19+Inputs!$B$30*(1+$E4953)^4*Inputs!$B$20+Inputs!$B$31*(1+$F4953)^4*Inputs!$B$21+Inputs!$B$22*(1+Inputs!$B$23)^4</f>
        <v>22825.757313122351</v>
      </c>
      <c r="V4953" s="35">
        <f>Inputs!$B$13/(Q4953*(1-$G4953))</f>
        <v>1.283163631952867</v>
      </c>
      <c r="W4953" s="36">
        <f>Inputs!$B$13</f>
        <v>12660</v>
      </c>
      <c r="X4953" s="36">
        <f t="shared" si="773"/>
        <v>13658.583252139792</v>
      </c>
      <c r="Y4953" s="36">
        <f t="shared" si="774"/>
        <v>15037.336748430496</v>
      </c>
      <c r="Z4953" s="36">
        <f t="shared" si="775"/>
        <v>16901.661748358496</v>
      </c>
      <c r="AA4953" s="36">
        <f t="shared" si="776"/>
        <v>19381.454409757687</v>
      </c>
      <c r="AB4953" s="36">
        <f t="shared" si="777"/>
        <v>58664.251142433575</v>
      </c>
      <c r="AC4953" s="36">
        <f t="shared" si="778"/>
        <v>289681.63117246801</v>
      </c>
      <c r="AD4953" s="36">
        <f t="shared" si="779"/>
        <v>185000.28523972063</v>
      </c>
    </row>
    <row r="4954" spans="1:30" ht="14.25" customHeight="1" x14ac:dyDescent="0.25">
      <c r="A4954" s="16">
        <v>4938</v>
      </c>
      <c r="B4954" s="34">
        <v>0.39830828389346901</v>
      </c>
      <c r="C4954" s="34">
        <v>4.8314093984949902E-2</v>
      </c>
      <c r="D4954" s="34">
        <v>3.5674861655310697E-2</v>
      </c>
      <c r="E4954" s="34">
        <v>6.9760461569835397E-2</v>
      </c>
      <c r="F4954" s="34">
        <v>9.4375154031413003E-3</v>
      </c>
      <c r="G4954" s="34">
        <v>0.21011522969285501</v>
      </c>
      <c r="H4954" s="35">
        <v>1.0472529941598201</v>
      </c>
      <c r="I4954" s="34">
        <v>8.9388904064665806E-2</v>
      </c>
      <c r="J4954" s="34">
        <v>2.4151464771062101E-2</v>
      </c>
      <c r="K4954" s="36">
        <f>Inputs!$B$12*(1+$B4954)^4</f>
        <v>229383.92117364955</v>
      </c>
      <c r="L4954" s="36">
        <f t="shared" si="770"/>
        <v>16761.262068342745</v>
      </c>
      <c r="M4954" s="36">
        <f t="shared" si="771"/>
        <v>227026.13368590418</v>
      </c>
      <c r="N4954" s="37">
        <f>M4954/Inputs!$B$6</f>
        <v>346.07642330168318</v>
      </c>
      <c r="O4954" s="38">
        <f>IF(N4954&gt;Inputs!$B$4,1,0)</f>
        <v>0</v>
      </c>
      <c r="P4954" s="34">
        <f t="shared" si="772"/>
        <v>6.5237439293603705E-2</v>
      </c>
      <c r="Q4954" s="36">
        <f>Inputs!$B$12*(1+$B4954)^0*$C4954+Inputs!$B$29*(1+$D4954)^0*Inputs!$B$19+Inputs!$B$30*(1+$E4954)^0*Inputs!$B$20+Inputs!$B$31*(1+$F4954)^0*Inputs!$B$21+Inputs!$B$22*(1+Inputs!$B$23)^0</f>
        <v>10920.889666523915</v>
      </c>
      <c r="R4954" s="36">
        <f>Inputs!$B$12*(1+$B4954)^1*$C4954+Inputs!$B$29*(1+$D4954)^1*Inputs!$B$19+Inputs!$B$30*(1+$E4954)^1*Inputs!$B$20+Inputs!$B$31*(1+$F4954)^1*Inputs!$B$21+Inputs!$B$22*(1+Inputs!$B$23)^1</f>
        <v>12341.919755458388</v>
      </c>
      <c r="S4954" s="36">
        <f>Inputs!$B$12*(1+$B4954)^2*$C4954+Inputs!$B$29*(1+$D4954)^2*Inputs!$B$19+Inputs!$B$30*(1+$E4954)^2*Inputs!$B$20+Inputs!$B$31*(1+$F4954)^2*Inputs!$B$21+Inputs!$B$22*(1+Inputs!$B$23)^2</f>
        <v>14237.597040239743</v>
      </c>
      <c r="T4954" s="36">
        <f>Inputs!$B$12*(1+$B4954)^3*$C4954+Inputs!$B$29*(1+$D4954)^3*Inputs!$B$19+Inputs!$B$30*(1+$E4954)^3*Inputs!$B$20+Inputs!$B$31*(1+$F4954)^3*Inputs!$B$21+Inputs!$B$22*(1+Inputs!$B$23)^3</f>
        <v>16792.047349286295</v>
      </c>
      <c r="U4954" s="36">
        <f>Inputs!$B$12*(1+$B4954)^4*$C4954+Inputs!$B$29*(1+$D4954)^4*Inputs!$B$19+Inputs!$B$30*(1+$E4954)^4*Inputs!$B$20+Inputs!$B$31*(1+$F4954)^4*Inputs!$B$21+Inputs!$B$22*(1+Inputs!$B$23)^4</f>
        <v>20262.422439043683</v>
      </c>
      <c r="V4954" s="35">
        <f>Inputs!$B$13/(Q4954*(1-$G4954))</f>
        <v>1.4676143377235422</v>
      </c>
      <c r="W4954" s="36">
        <f>Inputs!$B$13</f>
        <v>12660</v>
      </c>
      <c r="X4954" s="36">
        <f t="shared" si="773"/>
        <v>13282.830176278045</v>
      </c>
      <c r="Y4954" s="36">
        <f t="shared" si="774"/>
        <v>14141.175795957504</v>
      </c>
      <c r="Z4954" s="36">
        <f t="shared" si="775"/>
        <v>15284.431253032652</v>
      </c>
      <c r="AA4954" s="36">
        <f t="shared" si="776"/>
        <v>16761.262068342745</v>
      </c>
      <c r="AB4954" s="36">
        <f t="shared" si="777"/>
        <v>55528.053049453098</v>
      </c>
      <c r="AC4954" s="36">
        <f t="shared" si="778"/>
        <v>263132.20268270001</v>
      </c>
      <c r="AD4954" s="36">
        <f t="shared" si="779"/>
        <v>171498.08063645108</v>
      </c>
    </row>
    <row r="4955" spans="1:30" ht="14.25" customHeight="1" x14ac:dyDescent="0.25">
      <c r="A4955" s="16">
        <v>4939</v>
      </c>
      <c r="B4955" s="34">
        <v>0.215645801396017</v>
      </c>
      <c r="C4955" s="34">
        <v>5.6953956502237599E-2</v>
      </c>
      <c r="D4955" s="34">
        <v>2.6212841483285999E-2</v>
      </c>
      <c r="E4955" s="34">
        <v>4.91392399633684E-2</v>
      </c>
      <c r="F4955" s="34">
        <v>1.2212042839162499E-2</v>
      </c>
      <c r="G4955" s="34">
        <v>0.19467165081875401</v>
      </c>
      <c r="H4955" s="35">
        <v>1.14473453091292</v>
      </c>
      <c r="I4955" s="34">
        <v>9.5034826647777501E-2</v>
      </c>
      <c r="J4955" s="34">
        <v>2.4743764978797399E-2</v>
      </c>
      <c r="K4955" s="36">
        <f>Inputs!$B$12*(1+$B4955)^4</f>
        <v>131032.63308369428</v>
      </c>
      <c r="L4955" s="36">
        <f t="shared" si="770"/>
        <v>15037.305715250881</v>
      </c>
      <c r="M4955" s="36">
        <f t="shared" si="771"/>
        <v>191638.44747301395</v>
      </c>
      <c r="N4955" s="37">
        <f>M4955/Inputs!$B$6</f>
        <v>292.13177968447246</v>
      </c>
      <c r="O4955" s="38">
        <f>IF(N4955&gt;Inputs!$B$4,1,0)</f>
        <v>0</v>
      </c>
      <c r="P4955" s="34">
        <f t="shared" si="772"/>
        <v>7.0291061668980109E-2</v>
      </c>
      <c r="Q4955" s="36">
        <f>Inputs!$B$12*(1+$B4955)^0*$C4955+Inputs!$B$29*(1+$D4955)^0*Inputs!$B$19+Inputs!$B$30*(1+$E4955)^0*Inputs!$B$20+Inputs!$B$31*(1+$F4955)^0*Inputs!$B$21+Inputs!$B$22*(1+Inputs!$B$23)^0</f>
        <v>11439.281417561178</v>
      </c>
      <c r="R4955" s="36">
        <f>Inputs!$B$12*(1+$B4955)^1*$C4955+Inputs!$B$29*(1+$D4955)^1*Inputs!$B$19+Inputs!$B$30*(1+$E4955)^1*Inputs!$B$20+Inputs!$B$31*(1+$F4955)^1*Inputs!$B$21+Inputs!$B$22*(1+Inputs!$B$23)^1</f>
        <v>12372.132294792995</v>
      </c>
      <c r="S4955" s="36">
        <f>Inputs!$B$12*(1+$B4955)^2*$C4955+Inputs!$B$29*(1+$D4955)^2*Inputs!$B$19+Inputs!$B$30*(1+$E4955)^2*Inputs!$B$20+Inputs!$B$31*(1+$F4955)^2*Inputs!$B$21+Inputs!$B$22*(1+Inputs!$B$23)^2</f>
        <v>13470.826589462289</v>
      </c>
      <c r="T4955" s="36">
        <f>Inputs!$B$12*(1+$B4955)^3*$C4955+Inputs!$B$29*(1+$D4955)^3*Inputs!$B$19+Inputs!$B$30*(1+$E4955)^3*Inputs!$B$20+Inputs!$B$31*(1+$F4955)^3*Inputs!$B$21+Inputs!$B$22*(1+Inputs!$B$23)^3</f>
        <v>14769.936439201605</v>
      </c>
      <c r="U4955" s="36">
        <f>Inputs!$B$12*(1+$B4955)^4*$C4955+Inputs!$B$29*(1+$D4955)^4*Inputs!$B$19+Inputs!$B$30*(1+$E4955)^4*Inputs!$B$20+Inputs!$B$31*(1+$F4955)^4*Inputs!$B$21+Inputs!$B$22*(1+Inputs!$B$23)^4</f>
        <v>16311.438323572016</v>
      </c>
      <c r="V4955" s="35">
        <f>Inputs!$B$13/(Q4955*(1-$G4955))</f>
        <v>1.3742380656169333</v>
      </c>
      <c r="W4955" s="36">
        <f>Inputs!$B$13</f>
        <v>12660</v>
      </c>
      <c r="X4955" s="36">
        <f t="shared" si="773"/>
        <v>13120.726062775711</v>
      </c>
      <c r="Y4955" s="36">
        <f t="shared" si="774"/>
        <v>13663.459697941584</v>
      </c>
      <c r="Z4955" s="36">
        <f t="shared" si="775"/>
        <v>14298.680875901018</v>
      </c>
      <c r="AA4955" s="36">
        <f t="shared" si="776"/>
        <v>15037.305715250881</v>
      </c>
      <c r="AB4955" s="36">
        <f t="shared" si="777"/>
        <v>52404.366663727589</v>
      </c>
      <c r="AC4955" s="36">
        <f t="shared" si="778"/>
        <v>219222.54278005357</v>
      </c>
      <c r="AD4955" s="36">
        <f t="shared" si="779"/>
        <v>139234.08080928636</v>
      </c>
    </row>
    <row r="4956" spans="1:30" ht="14.25" customHeight="1" x14ac:dyDescent="0.25">
      <c r="A4956" s="16">
        <v>4940</v>
      </c>
      <c r="B4956" s="34">
        <v>0.228948147010718</v>
      </c>
      <c r="C4956" s="34">
        <v>0.1080522746779</v>
      </c>
      <c r="D4956" s="34">
        <v>4.3353496780677798E-2</v>
      </c>
      <c r="E4956" s="34">
        <v>3.9605102250346302E-2</v>
      </c>
      <c r="F4956" s="34">
        <v>3.4967370604336703E-2</v>
      </c>
      <c r="G4956" s="34">
        <v>0.17840449683687701</v>
      </c>
      <c r="H4956" s="35">
        <v>1.11049440998343</v>
      </c>
      <c r="I4956" s="34">
        <v>9.6058229793770294E-2</v>
      </c>
      <c r="J4956" s="34">
        <v>2.2905718389071399E-2</v>
      </c>
      <c r="K4956" s="36">
        <f>Inputs!$B$12*(1+$B4956)^4</f>
        <v>136862.82080378564</v>
      </c>
      <c r="L4956" s="36">
        <f t="shared" si="770"/>
        <v>22096.961989059182</v>
      </c>
      <c r="M4956" s="36">
        <f t="shared" si="771"/>
        <v>258563.89472788712</v>
      </c>
      <c r="N4956" s="37">
        <f>M4956/Inputs!$B$6</f>
        <v>394.15227854860842</v>
      </c>
      <c r="O4956" s="38">
        <f>IF(N4956&gt;Inputs!$B$4,1,0)</f>
        <v>0</v>
      </c>
      <c r="P4956" s="34">
        <f t="shared" si="772"/>
        <v>7.3152511404698889E-2</v>
      </c>
      <c r="Q4956" s="36">
        <f>Inputs!$B$12*(1+$B4956)^0*$C4956+Inputs!$B$29*(1+$D4956)^0*Inputs!$B$19+Inputs!$B$30*(1+$E4956)^0*Inputs!$B$20+Inputs!$B$31*(1+$F4956)^0*Inputs!$B$21+Inputs!$B$22*(1+Inputs!$B$23)^0</f>
        <v>14505.180508100922</v>
      </c>
      <c r="R4956" s="36">
        <f>Inputs!$B$12*(1+$B4956)^1*$C4956+Inputs!$B$29*(1+$D4956)^1*Inputs!$B$19+Inputs!$B$30*(1+$E4956)^1*Inputs!$B$20+Inputs!$B$31*(1+$F4956)^1*Inputs!$B$21+Inputs!$B$22*(1+Inputs!$B$23)^1</f>
        <v>16320.723736414799</v>
      </c>
      <c r="S4956" s="36">
        <f>Inputs!$B$12*(1+$B4956)^2*$C4956+Inputs!$B$29*(1+$D4956)^2*Inputs!$B$19+Inputs!$B$30*(1+$E4956)^2*Inputs!$B$20+Inputs!$B$31*(1+$F4956)^2*Inputs!$B$21+Inputs!$B$22*(1+Inputs!$B$23)^2</f>
        <v>18489.680987664105</v>
      </c>
      <c r="T4956" s="36">
        <f>Inputs!$B$12*(1+$B4956)^3*$C4956+Inputs!$B$29*(1+$D4956)^3*Inputs!$B$19+Inputs!$B$30*(1+$E4956)^3*Inputs!$B$20+Inputs!$B$31*(1+$F4956)^3*Inputs!$B$21+Inputs!$B$22*(1+Inputs!$B$23)^3</f>
        <v>21090.410900921655</v>
      </c>
      <c r="U4956" s="36">
        <f>Inputs!$B$12*(1+$B4956)^4*$C4956+Inputs!$B$29*(1+$D4956)^4*Inputs!$B$19+Inputs!$B$30*(1+$E4956)^4*Inputs!$B$20+Inputs!$B$31*(1+$F4956)^4*Inputs!$B$21+Inputs!$B$22*(1+Inputs!$B$23)^4</f>
        <v>24219.107690734163</v>
      </c>
      <c r="V4956" s="35">
        <f>Inputs!$B$13/(Q4956*(1-$G4956))</f>
        <v>1.0623130446179803</v>
      </c>
      <c r="W4956" s="36">
        <f>Inputs!$B$13</f>
        <v>12660</v>
      </c>
      <c r="X4956" s="36">
        <f t="shared" si="773"/>
        <v>14406.107298479354</v>
      </c>
      <c r="Y4956" s="36">
        <f t="shared" si="774"/>
        <v>16503.601124333891</v>
      </c>
      <c r="Z4956" s="36">
        <f t="shared" si="775"/>
        <v>19033.691223822178</v>
      </c>
      <c r="AA4956" s="36">
        <f t="shared" si="776"/>
        <v>22096.961989059182</v>
      </c>
      <c r="AB4956" s="36">
        <f t="shared" si="777"/>
        <v>63233.063628440068</v>
      </c>
      <c r="AC4956" s="36">
        <f t="shared" si="778"/>
        <v>308986.09416959394</v>
      </c>
      <c r="AD4956" s="36">
        <f t="shared" si="779"/>
        <v>195330.83109944704</v>
      </c>
    </row>
    <row r="4957" spans="1:30" ht="14.25" customHeight="1" x14ac:dyDescent="0.25">
      <c r="A4957" s="16">
        <v>4941</v>
      </c>
      <c r="B4957" s="34">
        <v>0.50279816652311604</v>
      </c>
      <c r="C4957" s="34">
        <v>6.3927648946611002E-2</v>
      </c>
      <c r="D4957" s="34">
        <v>1.0000055229256399E-2</v>
      </c>
      <c r="E4957" s="34">
        <v>4.4203621016104901E-2</v>
      </c>
      <c r="F4957" s="34">
        <v>-1.11507062264648E-2</v>
      </c>
      <c r="G4957" s="34">
        <v>0.18132364757758099</v>
      </c>
      <c r="H4957" s="35">
        <v>1.10551558658658</v>
      </c>
      <c r="I4957" s="34">
        <v>9.4460682998194295E-2</v>
      </c>
      <c r="J4957" s="34">
        <v>1.9942944830902101E-2</v>
      </c>
      <c r="K4957" s="36">
        <f>Inputs!$B$12*(1+$B4957)^4</f>
        <v>306022.86486067984</v>
      </c>
      <c r="L4957" s="36">
        <f t="shared" si="770"/>
        <v>25076.356857733608</v>
      </c>
      <c r="M4957" s="36">
        <f t="shared" si="771"/>
        <v>284458.3360575547</v>
      </c>
      <c r="N4957" s="37">
        <f>M4957/Inputs!$B$6</f>
        <v>433.62551228285776</v>
      </c>
      <c r="O4957" s="38">
        <f>IF(N4957&gt;Inputs!$B$4,1,0)</f>
        <v>1</v>
      </c>
      <c r="P4957" s="34">
        <f t="shared" si="772"/>
        <v>7.4517738167292194E-2</v>
      </c>
      <c r="Q4957" s="36">
        <f>Inputs!$B$12*(1+$B4957)^0*$C4957+Inputs!$B$29*(1+$D4957)^0*Inputs!$B$19+Inputs!$B$30*(1+$E4957)^0*Inputs!$B$20+Inputs!$B$31*(1+$F4957)^0*Inputs!$B$21+Inputs!$B$22*(1+Inputs!$B$23)^0</f>
        <v>11857.702964223583</v>
      </c>
      <c r="R4957" s="36">
        <f>Inputs!$B$12*(1+$B4957)^1*$C4957+Inputs!$B$29*(1+$D4957)^1*Inputs!$B$19+Inputs!$B$30*(1+$E4957)^1*Inputs!$B$20+Inputs!$B$31*(1+$F4957)^1*Inputs!$B$21+Inputs!$B$22*(1+Inputs!$B$23)^1</f>
        <v>13810.89610601146</v>
      </c>
      <c r="S4957" s="36">
        <f>Inputs!$B$12*(1+$B4957)^2*$C4957+Inputs!$B$29*(1+$D4957)^2*Inputs!$B$19+Inputs!$B$30*(1+$E4957)^2*Inputs!$B$20+Inputs!$B$31*(1+$F4957)^2*Inputs!$B$21+Inputs!$B$22*(1+Inputs!$B$23)^2</f>
        <v>16737.492886536802</v>
      </c>
      <c r="T4957" s="36">
        <f>Inputs!$B$12*(1+$B4957)^3*$C4957+Inputs!$B$29*(1+$D4957)^3*Inputs!$B$19+Inputs!$B$30*(1+$E4957)^3*Inputs!$B$20+Inputs!$B$31*(1+$F4957)^3*Inputs!$B$21+Inputs!$B$22*(1+Inputs!$B$23)^3</f>
        <v>21125.197177246257</v>
      </c>
      <c r="U4957" s="36">
        <f>Inputs!$B$12*(1+$B4957)^4*$C4957+Inputs!$B$29*(1+$D4957)^4*Inputs!$B$19+Inputs!$B$30*(1+$E4957)^4*Inputs!$B$20+Inputs!$B$31*(1+$F4957)^4*Inputs!$B$21+Inputs!$B$22*(1+Inputs!$B$23)^4</f>
        <v>27706.86097997523</v>
      </c>
      <c r="V4957" s="35">
        <f>Inputs!$B$13/(Q4957*(1-$G4957))</f>
        <v>1.3041300217466631</v>
      </c>
      <c r="W4957" s="36">
        <f>Inputs!$B$13</f>
        <v>12660</v>
      </c>
      <c r="X4957" s="36">
        <f t="shared" si="773"/>
        <v>14183.930812368704</v>
      </c>
      <c r="Y4957" s="36">
        <f t="shared" si="774"/>
        <v>16509.192456392539</v>
      </c>
      <c r="Z4957" s="36">
        <f t="shared" si="775"/>
        <v>19978.303954682542</v>
      </c>
      <c r="AA4957" s="36">
        <f t="shared" si="776"/>
        <v>25076.356857733608</v>
      </c>
      <c r="AB4957" s="36">
        <f t="shared" si="777"/>
        <v>65893.731381845137</v>
      </c>
      <c r="AC4957" s="36">
        <f t="shared" si="778"/>
        <v>343226.37653988245</v>
      </c>
      <c r="AD4957" s="36">
        <f t="shared" si="779"/>
        <v>218564.60467570953</v>
      </c>
    </row>
    <row r="4958" spans="1:30" ht="14.25" customHeight="1" x14ac:dyDescent="0.25">
      <c r="A4958" s="16">
        <v>4942</v>
      </c>
      <c r="B4958" s="34">
        <v>0.25343970982158798</v>
      </c>
      <c r="C4958" s="34">
        <v>7.9779237337442896E-2</v>
      </c>
      <c r="D4958" s="34">
        <v>4.6141254070512699E-2</v>
      </c>
      <c r="E4958" s="34">
        <v>6.4376752858297304E-2</v>
      </c>
      <c r="F4958" s="34">
        <v>1.5205317975997499E-2</v>
      </c>
      <c r="G4958" s="34">
        <v>0.176497809581844</v>
      </c>
      <c r="H4958" s="35">
        <v>1.0560588237450801</v>
      </c>
      <c r="I4958" s="34">
        <v>9.5989943043196801E-2</v>
      </c>
      <c r="J4958" s="34">
        <v>2.5949362078184001E-2</v>
      </c>
      <c r="K4958" s="36">
        <f>Inputs!$B$12*(1+$B4958)^4</f>
        <v>148103.40647351046</v>
      </c>
      <c r="L4958" s="36">
        <f t="shared" si="770"/>
        <v>18431.385606089862</v>
      </c>
      <c r="M4958" s="36">
        <f t="shared" si="771"/>
        <v>228289.79901997568</v>
      </c>
      <c r="N4958" s="37">
        <f>M4958/Inputs!$B$6</f>
        <v>348.0027424084995</v>
      </c>
      <c r="O4958" s="38">
        <f>IF(N4958&gt;Inputs!$B$4,1,0)</f>
        <v>0</v>
      </c>
      <c r="P4958" s="34">
        <f t="shared" si="772"/>
        <v>7.0040580965012797E-2</v>
      </c>
      <c r="Q4958" s="36">
        <f>Inputs!$B$12*(1+$B4958)^0*$C4958+Inputs!$B$29*(1+$D4958)^0*Inputs!$B$19+Inputs!$B$30*(1+$E4958)^0*Inputs!$B$20+Inputs!$B$31*(1+$F4958)^0*Inputs!$B$21+Inputs!$B$22*(1+Inputs!$B$23)^0</f>
        <v>12808.798267673494</v>
      </c>
      <c r="R4958" s="36">
        <f>Inputs!$B$12*(1+$B4958)^1*$C4958+Inputs!$B$29*(1+$D4958)^1*Inputs!$B$19+Inputs!$B$30*(1+$E4958)^1*Inputs!$B$20+Inputs!$B$31*(1+$F4958)^1*Inputs!$B$21+Inputs!$B$22*(1+Inputs!$B$23)^1</f>
        <v>14335.389256142702</v>
      </c>
      <c r="S4958" s="36">
        <f>Inputs!$B$12*(1+$B4958)^2*$C4958+Inputs!$B$29*(1+$D4958)^2*Inputs!$B$19+Inputs!$B$30*(1+$E4958)^2*Inputs!$B$20+Inputs!$B$31*(1+$F4958)^2*Inputs!$B$21+Inputs!$B$22*(1+Inputs!$B$23)^2</f>
        <v>16185.841805844018</v>
      </c>
      <c r="T4958" s="36">
        <f>Inputs!$B$12*(1+$B4958)^3*$C4958+Inputs!$B$29*(1+$D4958)^3*Inputs!$B$19+Inputs!$B$30*(1+$E4958)^3*Inputs!$B$20+Inputs!$B$31*(1+$F4958)^3*Inputs!$B$21+Inputs!$B$22*(1+Inputs!$B$23)^3</f>
        <v>18439.026397254813</v>
      </c>
      <c r="U4958" s="36">
        <f>Inputs!$B$12*(1+$B4958)^4*$C4958+Inputs!$B$29*(1+$D4958)^4*Inputs!$B$19+Inputs!$B$30*(1+$E4958)^4*Inputs!$B$20+Inputs!$B$31*(1+$F4958)^4*Inputs!$B$21+Inputs!$B$22*(1+Inputs!$B$23)^4</f>
        <v>21193.618715849148</v>
      </c>
      <c r="V4958" s="35">
        <f>Inputs!$B$13/(Q4958*(1-$G4958))</f>
        <v>1.2002191759425307</v>
      </c>
      <c r="W4958" s="36">
        <f>Inputs!$B$13</f>
        <v>12660</v>
      </c>
      <c r="X4958" s="36">
        <f t="shared" si="773"/>
        <v>13743.395435986657</v>
      </c>
      <c r="Y4958" s="36">
        <f t="shared" si="774"/>
        <v>15037.050671533434</v>
      </c>
      <c r="Z4958" s="36">
        <f t="shared" si="775"/>
        <v>16583.061794950634</v>
      </c>
      <c r="AA4958" s="36">
        <f t="shared" si="776"/>
        <v>18431.385606089862</v>
      </c>
      <c r="AB4958" s="36">
        <f t="shared" si="777"/>
        <v>57563.146114644303</v>
      </c>
      <c r="AC4958" s="36">
        <f t="shared" si="778"/>
        <v>269981.60272586573</v>
      </c>
      <c r="AD4958" s="36">
        <f t="shared" si="779"/>
        <v>170726.65290533137</v>
      </c>
    </row>
    <row r="4959" spans="1:30" ht="14.25" customHeight="1" x14ac:dyDescent="0.25">
      <c r="A4959" s="16">
        <v>4943</v>
      </c>
      <c r="B4959" s="34">
        <v>0.36086155268791598</v>
      </c>
      <c r="C4959" s="34">
        <v>5.2509576839929899E-2</v>
      </c>
      <c r="D4959" s="34">
        <v>2.1990682550311402E-2</v>
      </c>
      <c r="E4959" s="34">
        <v>4.9740619481790399E-2</v>
      </c>
      <c r="F4959" s="34">
        <v>1.3203751686361899E-2</v>
      </c>
      <c r="G4959" s="34">
        <v>0.20396911155599201</v>
      </c>
      <c r="H4959" s="35">
        <v>0.96464415466846698</v>
      </c>
      <c r="I4959" s="34">
        <v>0.10140422051200899</v>
      </c>
      <c r="J4959" s="34">
        <v>2.89236937620574E-2</v>
      </c>
      <c r="K4959" s="36">
        <f>Inputs!$B$12*(1+$B4959)^4</f>
        <v>205781.83154647387</v>
      </c>
      <c r="L4959" s="36">
        <f t="shared" si="770"/>
        <v>15065.827961901992</v>
      </c>
      <c r="M4959" s="36">
        <f t="shared" si="771"/>
        <v>183266.59471747157</v>
      </c>
      <c r="N4959" s="37">
        <f>M4959/Inputs!$B$6</f>
        <v>279.36980902053591</v>
      </c>
      <c r="O4959" s="38">
        <f>IF(N4959&gt;Inputs!$B$4,1,0)</f>
        <v>0</v>
      </c>
      <c r="P4959" s="34">
        <f t="shared" si="772"/>
        <v>7.248052674995159E-2</v>
      </c>
      <c r="Q4959" s="36">
        <f>Inputs!$B$12*(1+$B4959)^0*$C4959+Inputs!$B$29*(1+$D4959)^0*Inputs!$B$19+Inputs!$B$30*(1+$E4959)^0*Inputs!$B$20+Inputs!$B$31*(1+$F4959)^0*Inputs!$B$21+Inputs!$B$22*(1+Inputs!$B$23)^0</f>
        <v>11172.618637822714</v>
      </c>
      <c r="R4959" s="36">
        <f>Inputs!$B$12*(1+$B4959)^1*$C4959+Inputs!$B$29*(1+$D4959)^1*Inputs!$B$19+Inputs!$B$30*(1+$E4959)^1*Inputs!$B$20+Inputs!$B$31*(1+$F4959)^1*Inputs!$B$21+Inputs!$B$22*(1+Inputs!$B$23)^1</f>
        <v>12497.534906626577</v>
      </c>
      <c r="S4959" s="36">
        <f>Inputs!$B$12*(1+$B4959)^2*$C4959+Inputs!$B$29*(1+$D4959)^2*Inputs!$B$19+Inputs!$B$30*(1+$E4959)^2*Inputs!$B$20+Inputs!$B$31*(1+$F4959)^2*Inputs!$B$21+Inputs!$B$22*(1+Inputs!$B$23)^2</f>
        <v>14239.245225304603</v>
      </c>
      <c r="T4959" s="36">
        <f>Inputs!$B$12*(1+$B4959)^3*$C4959+Inputs!$B$29*(1+$D4959)^3*Inputs!$B$19+Inputs!$B$30*(1+$E4959)^3*Inputs!$B$20+Inputs!$B$31*(1+$F4959)^3*Inputs!$B$21+Inputs!$B$22*(1+Inputs!$B$23)^3</f>
        <v>16546.092984069786</v>
      </c>
      <c r="U4959" s="36">
        <f>Inputs!$B$12*(1+$B4959)^4*$C4959+Inputs!$B$29*(1+$D4959)^4*Inputs!$B$19+Inputs!$B$30*(1+$E4959)^4*Inputs!$B$20+Inputs!$B$31*(1+$F4959)^4*Inputs!$B$21+Inputs!$B$22*(1+Inputs!$B$23)^4</f>
        <v>19619.861931374729</v>
      </c>
      <c r="V4959" s="35">
        <f>Inputs!$B$13/(Q4959*(1-$G4959))</f>
        <v>1.4234716125445381</v>
      </c>
      <c r="W4959" s="36">
        <f>Inputs!$B$13</f>
        <v>12660</v>
      </c>
      <c r="X4959" s="36">
        <f t="shared" si="773"/>
        <v>13020.146388094243</v>
      </c>
      <c r="Y4959" s="36">
        <f t="shared" si="774"/>
        <v>13534.501662478138</v>
      </c>
      <c r="Z4959" s="36">
        <f t="shared" si="775"/>
        <v>14216.349328807946</v>
      </c>
      <c r="AA4959" s="36">
        <f t="shared" si="776"/>
        <v>15065.827961901992</v>
      </c>
      <c r="AB4959" s="36">
        <f t="shared" si="777"/>
        <v>51313.023230783394</v>
      </c>
      <c r="AC4959" s="36">
        <f t="shared" si="778"/>
        <v>213872.44341673111</v>
      </c>
      <c r="AD4959" s="36">
        <f t="shared" si="779"/>
        <v>131953.57148668819</v>
      </c>
    </row>
    <row r="4960" spans="1:30" ht="14.25" customHeight="1" x14ac:dyDescent="0.25">
      <c r="A4960" s="16">
        <v>4944</v>
      </c>
      <c r="B4960" s="34">
        <v>0.25973187840031903</v>
      </c>
      <c r="C4960" s="34">
        <v>0.104922895203604</v>
      </c>
      <c r="D4960" s="34">
        <v>8.75077013398632E-3</v>
      </c>
      <c r="E4960" s="34">
        <v>5.6524536079401499E-2</v>
      </c>
      <c r="F4960" s="34">
        <v>-1.30658814798161E-2</v>
      </c>
      <c r="G4960" s="34">
        <v>0.185009331380738</v>
      </c>
      <c r="H4960" s="35">
        <v>1.09304831944197</v>
      </c>
      <c r="I4960" s="34">
        <v>9.2313063538382395E-2</v>
      </c>
      <c r="J4960" s="34">
        <v>2.85046669881731E-2</v>
      </c>
      <c r="K4960" s="36">
        <f>Inputs!$B$12*(1+$B4960)^4</f>
        <v>151099.7441182929</v>
      </c>
      <c r="L4960" s="36">
        <f t="shared" si="770"/>
        <v>21460.354824195121</v>
      </c>
      <c r="M4960" s="36">
        <f t="shared" si="771"/>
        <v>285009.4852724307</v>
      </c>
      <c r="N4960" s="37">
        <f>M4960/Inputs!$B$6</f>
        <v>434.46567876894926</v>
      </c>
      <c r="O4960" s="38">
        <f>IF(N4960&gt;Inputs!$B$4,1,0)</f>
        <v>1</v>
      </c>
      <c r="P4960" s="34">
        <f t="shared" si="772"/>
        <v>6.3808396550209298E-2</v>
      </c>
      <c r="Q4960" s="36">
        <f>Inputs!$B$12*(1+$B4960)^0*$C4960+Inputs!$B$29*(1+$D4960)^0*Inputs!$B$19+Inputs!$B$30*(1+$E4960)^0*Inputs!$B$20+Inputs!$B$31*(1+$F4960)^0*Inputs!$B$21+Inputs!$B$22*(1+Inputs!$B$23)^0</f>
        <v>14317.417739643162</v>
      </c>
      <c r="R4960" s="36">
        <f>Inputs!$B$12*(1+$B4960)^1*$C4960+Inputs!$B$29*(1+$D4960)^1*Inputs!$B$19+Inputs!$B$30*(1+$E4960)^1*Inputs!$B$20+Inputs!$B$31*(1+$F4960)^1*Inputs!$B$21+Inputs!$B$22*(1+Inputs!$B$23)^1</f>
        <v>15995.322968703476</v>
      </c>
      <c r="S4960" s="36">
        <f>Inputs!$B$12*(1+$B4960)^2*$C4960+Inputs!$B$29*(1+$D4960)^2*Inputs!$B$19+Inputs!$B$30*(1+$E4960)^2*Inputs!$B$20+Inputs!$B$31*(1+$F4960)^2*Inputs!$B$21+Inputs!$B$22*(1+Inputs!$B$23)^2</f>
        <v>18104.891735013982</v>
      </c>
      <c r="T4960" s="36">
        <f>Inputs!$B$12*(1+$B4960)^3*$C4960+Inputs!$B$29*(1+$D4960)^3*Inputs!$B$19+Inputs!$B$30*(1+$E4960)^3*Inputs!$B$20+Inputs!$B$31*(1+$F4960)^3*Inputs!$B$21+Inputs!$B$22*(1+Inputs!$B$23)^3</f>
        <v>20756.812967664082</v>
      </c>
      <c r="U4960" s="36">
        <f>Inputs!$B$12*(1+$B4960)^4*$C4960+Inputs!$B$29*(1+$D4960)^4*Inputs!$B$19+Inputs!$B$30*(1+$E4960)^4*Inputs!$B$20+Inputs!$B$31*(1+$F4960)^4*Inputs!$B$21+Inputs!$B$22*(1+Inputs!$B$23)^4</f>
        <v>24090.449371780767</v>
      </c>
      <c r="V4960" s="35">
        <f>Inputs!$B$13/(Q4960*(1-$G4960))</f>
        <v>1.0849666099093302</v>
      </c>
      <c r="W4960" s="36">
        <f>Inputs!$B$13</f>
        <v>12660</v>
      </c>
      <c r="X4960" s="36">
        <f t="shared" si="773"/>
        <v>14170.005368295433</v>
      </c>
      <c r="Y4960" s="36">
        <f t="shared" si="774"/>
        <v>16068.651250075496</v>
      </c>
      <c r="Z4960" s="36">
        <f t="shared" si="775"/>
        <v>18456.492125953097</v>
      </c>
      <c r="AA4960" s="36">
        <f t="shared" si="776"/>
        <v>21460.354824195121</v>
      </c>
      <c r="AB4960" s="36">
        <f t="shared" si="777"/>
        <v>62560.875708512729</v>
      </c>
      <c r="AC4960" s="36">
        <f t="shared" si="778"/>
        <v>345911.76530409831</v>
      </c>
      <c r="AD4960" s="36">
        <f t="shared" si="779"/>
        <v>222448.609563918</v>
      </c>
    </row>
    <row r="4961" spans="1:30" ht="14.25" customHeight="1" x14ac:dyDescent="0.25">
      <c r="A4961" s="16">
        <v>4945</v>
      </c>
      <c r="B4961" s="34">
        <v>0.21535281123108799</v>
      </c>
      <c r="C4961" s="34">
        <v>7.55002760703396E-2</v>
      </c>
      <c r="D4961" s="34">
        <v>3.1934504447416703E-2</v>
      </c>
      <c r="E4961" s="34">
        <v>3.5163240234779403E-2</v>
      </c>
      <c r="F4961" s="34">
        <v>6.3146137175769997E-3</v>
      </c>
      <c r="G4961" s="34">
        <v>0.16802049420334</v>
      </c>
      <c r="H4961" s="35">
        <v>0.96240732727152201</v>
      </c>
      <c r="I4961" s="34">
        <v>0.100473163467819</v>
      </c>
      <c r="J4961" s="34">
        <v>2.1831424353254799E-2</v>
      </c>
      <c r="K4961" s="36">
        <f>Inputs!$B$12*(1+$B4961)^4</f>
        <v>130906.35486813502</v>
      </c>
      <c r="L4961" s="36">
        <f t="shared" si="770"/>
        <v>14849.890381123392</v>
      </c>
      <c r="M4961" s="36">
        <f t="shared" si="771"/>
        <v>170927.69571406156</v>
      </c>
      <c r="N4961" s="37">
        <f>M4961/Inputs!$B$6</f>
        <v>260.56051175924017</v>
      </c>
      <c r="O4961" s="38">
        <f>IF(N4961&gt;Inputs!$B$4,1,0)</f>
        <v>0</v>
      </c>
      <c r="P4961" s="34">
        <f t="shared" si="772"/>
        <v>7.8641739114564194E-2</v>
      </c>
      <c r="Q4961" s="36">
        <f>Inputs!$B$12*(1+$B4961)^0*$C4961+Inputs!$B$29*(1+$D4961)^0*Inputs!$B$19+Inputs!$B$30*(1+$E4961)^0*Inputs!$B$20+Inputs!$B$31*(1+$F4961)^0*Inputs!$B$21+Inputs!$B$22*(1+Inputs!$B$23)^0</f>
        <v>12552.060591647296</v>
      </c>
      <c r="R4961" s="36">
        <f>Inputs!$B$12*(1+$B4961)^1*$C4961+Inputs!$B$29*(1+$D4961)^1*Inputs!$B$19+Inputs!$B$30*(1+$E4961)^1*Inputs!$B$20+Inputs!$B$31*(1+$F4961)^1*Inputs!$B$21+Inputs!$B$22*(1+Inputs!$B$23)^1</f>
        <v>13680.726341412717</v>
      </c>
      <c r="S4961" s="36">
        <f>Inputs!$B$12*(1+$B4961)^2*$C4961+Inputs!$B$29*(1+$D4961)^2*Inputs!$B$19+Inputs!$B$30*(1+$E4961)^2*Inputs!$B$20+Inputs!$B$31*(1+$F4961)^2*Inputs!$B$21+Inputs!$B$22*(1+Inputs!$B$23)^2</f>
        <v>15024.057916631675</v>
      </c>
      <c r="T4961" s="36">
        <f>Inputs!$B$12*(1+$B4961)^3*$C4961+Inputs!$B$29*(1+$D4961)^3*Inputs!$B$19+Inputs!$B$30*(1+$E4961)^3*Inputs!$B$20+Inputs!$B$31*(1+$F4961)^3*Inputs!$B$21+Inputs!$B$22*(1+Inputs!$B$23)^3</f>
        <v>16627.45393259023</v>
      </c>
      <c r="U4961" s="36">
        <f>Inputs!$B$12*(1+$B4961)^4*$C4961+Inputs!$B$29*(1+$D4961)^4*Inputs!$B$19+Inputs!$B$30*(1+$E4961)^4*Inputs!$B$20+Inputs!$B$31*(1+$F4961)^4*Inputs!$B$21+Inputs!$B$22*(1+Inputs!$B$23)^4</f>
        <v>18546.061625328835</v>
      </c>
      <c r="V4961" s="35">
        <f>Inputs!$B$13/(Q4961*(1-$G4961))</f>
        <v>1.2122886810458096</v>
      </c>
      <c r="W4961" s="36">
        <f>Inputs!$B$13</f>
        <v>12660</v>
      </c>
      <c r="X4961" s="36">
        <f t="shared" si="773"/>
        <v>13087.328891788349</v>
      </c>
      <c r="Y4961" s="36">
        <f t="shared" si="774"/>
        <v>13591.532851410302</v>
      </c>
      <c r="Z4961" s="36">
        <f t="shared" si="775"/>
        <v>14177.851092222603</v>
      </c>
      <c r="AA4961" s="36">
        <f t="shared" si="776"/>
        <v>14849.890381123392</v>
      </c>
      <c r="AB4961" s="36">
        <f t="shared" si="777"/>
        <v>51376.998757460591</v>
      </c>
      <c r="AC4961" s="36">
        <f t="shared" si="778"/>
        <v>192952.04824409614</v>
      </c>
      <c r="AD4961" s="36">
        <f t="shared" si="779"/>
        <v>119550.69695660095</v>
      </c>
    </row>
    <row r="4962" spans="1:30" ht="14.25" customHeight="1" x14ac:dyDescent="0.25">
      <c r="A4962" s="16">
        <v>4946</v>
      </c>
      <c r="B4962" s="34">
        <v>0.31408079217993501</v>
      </c>
      <c r="C4962" s="34">
        <v>8.1783089626126307E-2</v>
      </c>
      <c r="D4962" s="34">
        <v>2.0095711350583599E-2</v>
      </c>
      <c r="E4962" s="34">
        <v>5.3243678114269201E-2</v>
      </c>
      <c r="F4962" s="34">
        <v>9.8018051182932105E-3</v>
      </c>
      <c r="G4962" s="34">
        <v>0.17200256779293499</v>
      </c>
      <c r="H4962" s="35">
        <v>0.96414941285629496</v>
      </c>
      <c r="I4962" s="34">
        <v>0.101195626034335</v>
      </c>
      <c r="J4962" s="34">
        <v>2.4319738898786501E-2</v>
      </c>
      <c r="K4962" s="36">
        <f>Inputs!$B$12*(1+$B4962)^4</f>
        <v>178912.02017697386</v>
      </c>
      <c r="L4962" s="36">
        <f t="shared" si="770"/>
        <v>18678.170737374039</v>
      </c>
      <c r="M4962" s="36">
        <f t="shared" si="771"/>
        <v>210524.6182910162</v>
      </c>
      <c r="N4962" s="37">
        <f>M4962/Inputs!$B$6</f>
        <v>320.92167422411006</v>
      </c>
      <c r="O4962" s="38">
        <f>IF(N4962&gt;Inputs!$B$4,1,0)</f>
        <v>0</v>
      </c>
      <c r="P4962" s="34">
        <f t="shared" si="772"/>
        <v>7.6875887135548507E-2</v>
      </c>
      <c r="Q4962" s="36">
        <f>Inputs!$B$12*(1+$B4962)^0*$C4962+Inputs!$B$29*(1+$D4962)^0*Inputs!$B$19+Inputs!$B$30*(1+$E4962)^0*Inputs!$B$20+Inputs!$B$31*(1+$F4962)^0*Inputs!$B$21+Inputs!$B$22*(1+Inputs!$B$23)^0</f>
        <v>12929.029404994501</v>
      </c>
      <c r="R4962" s="36">
        <f>Inputs!$B$12*(1+$B4962)^1*$C4962+Inputs!$B$29*(1+$D4962)^1*Inputs!$B$19+Inputs!$B$30*(1+$E4962)^1*Inputs!$B$20+Inputs!$B$31*(1+$F4962)^1*Inputs!$B$21+Inputs!$B$22*(1+Inputs!$B$23)^1</f>
        <v>14645.404175939166</v>
      </c>
      <c r="S4962" s="36">
        <f>Inputs!$B$12*(1+$B4962)^2*$C4962+Inputs!$B$29*(1+$D4962)^2*Inputs!$B$19+Inputs!$B$30*(1+$E4962)^2*Inputs!$B$20+Inputs!$B$31*(1+$F4962)^2*Inputs!$B$21+Inputs!$B$22*(1+Inputs!$B$23)^2</f>
        <v>16852.649294452014</v>
      </c>
      <c r="T4962" s="36">
        <f>Inputs!$B$12*(1+$B4962)^3*$C4962+Inputs!$B$29*(1+$D4962)^3*Inputs!$B$19+Inputs!$B$30*(1+$E4962)^3*Inputs!$B$20+Inputs!$B$31*(1+$F4962)^3*Inputs!$B$21+Inputs!$B$22*(1+Inputs!$B$23)^3</f>
        <v>19703.145948744139</v>
      </c>
      <c r="U4962" s="36">
        <f>Inputs!$B$12*(1+$B4962)^4*$C4962+Inputs!$B$29*(1+$D4962)^4*Inputs!$B$19+Inputs!$B$30*(1+$E4962)^4*Inputs!$B$20+Inputs!$B$31*(1+$F4962)^4*Inputs!$B$21+Inputs!$B$22*(1+Inputs!$B$23)^4</f>
        <v>23397.044976504149</v>
      </c>
      <c r="V4962" s="35">
        <f>Inputs!$B$13/(Q4962*(1-$G4962))</f>
        <v>1.1826024994258719</v>
      </c>
      <c r="W4962" s="36">
        <f>Inputs!$B$13</f>
        <v>12660</v>
      </c>
      <c r="X4962" s="36">
        <f t="shared" si="773"/>
        <v>13678.400126136443</v>
      </c>
      <c r="Y4962" s="36">
        <f t="shared" si="774"/>
        <v>14977.834789959355</v>
      </c>
      <c r="Z4962" s="36">
        <f t="shared" si="775"/>
        <v>16620.251581053679</v>
      </c>
      <c r="AA4962" s="36">
        <f t="shared" si="776"/>
        <v>18678.170737374039</v>
      </c>
      <c r="AB4962" s="36">
        <f t="shared" si="777"/>
        <v>56830.462523179842</v>
      </c>
      <c r="AC4962" s="36">
        <f t="shared" si="778"/>
        <v>248874.12276725232</v>
      </c>
      <c r="AD4962" s="36">
        <f t="shared" si="779"/>
        <v>153694.15576783638</v>
      </c>
    </row>
    <row r="4963" spans="1:30" ht="14.25" customHeight="1" x14ac:dyDescent="0.25">
      <c r="A4963" s="16">
        <v>4947</v>
      </c>
      <c r="B4963" s="34">
        <v>0.25472096855988102</v>
      </c>
      <c r="C4963" s="34">
        <v>8.4387771774543499E-2</v>
      </c>
      <c r="D4963" s="34">
        <v>2.8750054290929899E-2</v>
      </c>
      <c r="E4963" s="34">
        <v>2.711157139522E-2</v>
      </c>
      <c r="F4963" s="34">
        <v>1.22174874819924E-2</v>
      </c>
      <c r="G4963" s="34">
        <v>0.17667938860113699</v>
      </c>
      <c r="H4963" s="35">
        <v>1.00713948054415</v>
      </c>
      <c r="I4963" s="34">
        <v>9.74670404194138E-2</v>
      </c>
      <c r="J4963" s="34">
        <v>2.5535564248811999E-2</v>
      </c>
      <c r="K4963" s="36">
        <f>Inputs!$B$12*(1+$B4963)^4</f>
        <v>148709.89735146749</v>
      </c>
      <c r="L4963" s="36">
        <f t="shared" si="770"/>
        <v>17568.098459292218</v>
      </c>
      <c r="M4963" s="36">
        <f t="shared" si="771"/>
        <v>213224.02122647539</v>
      </c>
      <c r="N4963" s="37">
        <f>M4963/Inputs!$B$6</f>
        <v>325.03661772328564</v>
      </c>
      <c r="O4963" s="38">
        <f>IF(N4963&gt;Inputs!$B$4,1,0)</f>
        <v>0</v>
      </c>
      <c r="P4963" s="34">
        <f t="shared" si="772"/>
        <v>7.1931476170601805E-2</v>
      </c>
      <c r="Q4963" s="36">
        <f>Inputs!$B$12*(1+$B4963)^0*$C4963+Inputs!$B$29*(1+$D4963)^0*Inputs!$B$19+Inputs!$B$30*(1+$E4963)^0*Inputs!$B$20+Inputs!$B$31*(1+$F4963)^0*Inputs!$B$21+Inputs!$B$22*(1+Inputs!$B$23)^0</f>
        <v>13085.310333899532</v>
      </c>
      <c r="R4963" s="36">
        <f>Inputs!$B$12*(1+$B4963)^1*$C4963+Inputs!$B$29*(1+$D4963)^1*Inputs!$B$19+Inputs!$B$30*(1+$E4963)^1*Inputs!$B$20+Inputs!$B$31*(1+$F4963)^1*Inputs!$B$21+Inputs!$B$22*(1+Inputs!$B$23)^1</f>
        <v>14524.066489766399</v>
      </c>
      <c r="S4963" s="36">
        <f>Inputs!$B$12*(1+$B4963)^2*$C4963+Inputs!$B$29*(1+$D4963)^2*Inputs!$B$19+Inputs!$B$30*(1+$E4963)^2*Inputs!$B$20+Inputs!$B$31*(1+$F4963)^2*Inputs!$B$21+Inputs!$B$22*(1+Inputs!$B$23)^2</f>
        <v>16294.516885185218</v>
      </c>
      <c r="T4963" s="36">
        <f>Inputs!$B$12*(1+$B4963)^3*$C4963+Inputs!$B$29*(1+$D4963)^3*Inputs!$B$19+Inputs!$B$30*(1+$E4963)^3*Inputs!$B$20+Inputs!$B$31*(1+$F4963)^3*Inputs!$B$21+Inputs!$B$22*(1+Inputs!$B$23)^3</f>
        <v>18480.416682890267</v>
      </c>
      <c r="U4963" s="36">
        <f>Inputs!$B$12*(1+$B4963)^4*$C4963+Inputs!$B$29*(1+$D4963)^4*Inputs!$B$19+Inputs!$B$30*(1+$E4963)^4*Inputs!$B$20+Inputs!$B$31*(1+$F4963)^4*Inputs!$B$21+Inputs!$B$22*(1+Inputs!$B$23)^4</f>
        <v>21186.838100475878</v>
      </c>
      <c r="V4963" s="35">
        <f>Inputs!$B$13/(Q4963*(1-$G4963))</f>
        <v>1.1751158683990437</v>
      </c>
      <c r="W4963" s="36">
        <f>Inputs!$B$13</f>
        <v>12660</v>
      </c>
      <c r="X4963" s="36">
        <f t="shared" si="773"/>
        <v>13549.82855991989</v>
      </c>
      <c r="Y4963" s="36">
        <f t="shared" si="774"/>
        <v>14638.145091479268</v>
      </c>
      <c r="Z4963" s="36">
        <f t="shared" si="775"/>
        <v>15962.890475332973</v>
      </c>
      <c r="AA4963" s="36">
        <f t="shared" si="776"/>
        <v>17568.098459292218</v>
      </c>
      <c r="AB4963" s="36">
        <f t="shared" si="777"/>
        <v>55898.536482317111</v>
      </c>
      <c r="AC4963" s="36">
        <f t="shared" si="778"/>
        <v>250470.45779372327</v>
      </c>
      <c r="AD4963" s="36">
        <f t="shared" si="779"/>
        <v>157325.48474415828</v>
      </c>
    </row>
    <row r="4964" spans="1:30" ht="14.25" customHeight="1" x14ac:dyDescent="0.25">
      <c r="A4964" s="16">
        <v>4948</v>
      </c>
      <c r="B4964" s="34">
        <v>0.37519567720814201</v>
      </c>
      <c r="C4964" s="34">
        <v>0.102865449266485</v>
      </c>
      <c r="D4964" s="34">
        <v>4.1136425866548698E-2</v>
      </c>
      <c r="E4964" s="34">
        <v>5.3530616288523201E-2</v>
      </c>
      <c r="F4964" s="34">
        <v>2.14176552535872E-3</v>
      </c>
      <c r="G4964" s="34">
        <v>0.18113910253086499</v>
      </c>
      <c r="H4964" s="35">
        <v>1.14096922903582</v>
      </c>
      <c r="I4964" s="34">
        <v>9.3878642739066501E-2</v>
      </c>
      <c r="J4964" s="34">
        <v>2.8714336767902499E-2</v>
      </c>
      <c r="K4964" s="36">
        <f>Inputs!$B$12*(1+$B4964)^4</f>
        <v>214589.88373395332</v>
      </c>
      <c r="L4964" s="36">
        <f t="shared" si="770"/>
        <v>28968.293197600589</v>
      </c>
      <c r="M4964" s="36">
        <f t="shared" si="771"/>
        <v>364667.36970228056</v>
      </c>
      <c r="N4964" s="37">
        <f>M4964/Inputs!$B$6</f>
        <v>555.89538064372039</v>
      </c>
      <c r="O4964" s="38">
        <f>IF(N4964&gt;Inputs!$B$4,1,0)</f>
        <v>1</v>
      </c>
      <c r="P4964" s="34">
        <f t="shared" si="772"/>
        <v>6.5164305971164002E-2</v>
      </c>
      <c r="Q4964" s="36">
        <f>Inputs!$B$12*(1+$B4964)^0*$C4964+Inputs!$B$29*(1+$D4964)^0*Inputs!$B$19+Inputs!$B$30*(1+$E4964)^0*Inputs!$B$20+Inputs!$B$31*(1+$F4964)^0*Inputs!$B$21+Inputs!$B$22*(1+Inputs!$B$23)^0</f>
        <v>14193.97098341602</v>
      </c>
      <c r="R4964" s="36">
        <f>Inputs!$B$12*(1+$B4964)^1*$C4964+Inputs!$B$29*(1+$D4964)^1*Inputs!$B$19+Inputs!$B$30*(1+$E4964)^1*Inputs!$B$20+Inputs!$B$31*(1+$F4964)^1*Inputs!$B$21+Inputs!$B$22*(1+Inputs!$B$23)^1</f>
        <v>16720.396740598284</v>
      </c>
      <c r="S4964" s="36">
        <f>Inputs!$B$12*(1+$B4964)^2*$C4964+Inputs!$B$29*(1+$D4964)^2*Inputs!$B$19+Inputs!$B$30*(1+$E4964)^2*Inputs!$B$20+Inputs!$B$31*(1+$F4964)^2*Inputs!$B$21+Inputs!$B$22*(1+Inputs!$B$23)^2</f>
        <v>20126.382073767294</v>
      </c>
      <c r="T4964" s="36">
        <f>Inputs!$B$12*(1+$B4964)^3*$C4964+Inputs!$B$29*(1+$D4964)^3*Inputs!$B$19+Inputs!$B$30*(1+$E4964)^3*Inputs!$B$20+Inputs!$B$31*(1+$F4964)^3*Inputs!$B$21+Inputs!$B$22*(1+Inputs!$B$23)^3</f>
        <v>24738.462104157923</v>
      </c>
      <c r="U4964" s="36">
        <f>Inputs!$B$12*(1+$B4964)^4*$C4964+Inputs!$B$29*(1+$D4964)^4*Inputs!$B$19+Inputs!$B$30*(1+$E4964)^4*Inputs!$B$20+Inputs!$B$31*(1+$F4964)^4*Inputs!$B$21+Inputs!$B$22*(1+Inputs!$B$23)^4</f>
        <v>31005.507365512021</v>
      </c>
      <c r="V4964" s="35">
        <f>Inputs!$B$13/(Q4964*(1-$G4964))</f>
        <v>1.0892301636303565</v>
      </c>
      <c r="W4964" s="36">
        <f>Inputs!$B$13</f>
        <v>12660</v>
      </c>
      <c r="X4964" s="36">
        <f t="shared" si="773"/>
        <v>15090.488515693622</v>
      </c>
      <c r="Y4964" s="36">
        <f t="shared" si="774"/>
        <v>18377.631691904244</v>
      </c>
      <c r="Z4964" s="36">
        <f t="shared" si="775"/>
        <v>22850.999391516674</v>
      </c>
      <c r="AA4964" s="36">
        <f t="shared" si="776"/>
        <v>28968.293197600589</v>
      </c>
      <c r="AB4964" s="36">
        <f t="shared" si="777"/>
        <v>72681.247594700544</v>
      </c>
      <c r="AC4964" s="36">
        <f t="shared" si="778"/>
        <v>457307.08061641507</v>
      </c>
      <c r="AD4964" s="36">
        <f t="shared" si="779"/>
        <v>291986.12210758001</v>
      </c>
    </row>
    <row r="4965" spans="1:30" ht="14.25" customHeight="1" x14ac:dyDescent="0.25">
      <c r="A4965" s="16">
        <v>4949</v>
      </c>
      <c r="B4965" s="34">
        <v>0.30120096392729301</v>
      </c>
      <c r="C4965" s="34">
        <v>7.8039136871246903E-2</v>
      </c>
      <c r="D4965" s="34">
        <v>4.0629511347069103E-2</v>
      </c>
      <c r="E4965" s="34">
        <v>6.1789125771857897E-2</v>
      </c>
      <c r="F4965" s="34">
        <v>-1.15377035159125E-2</v>
      </c>
      <c r="G4965" s="34">
        <v>0.18963367253560001</v>
      </c>
      <c r="H4965" s="35">
        <v>1.0939167559479701</v>
      </c>
      <c r="I4965" s="34">
        <v>0.105120226658156</v>
      </c>
      <c r="J4965" s="34">
        <v>2.12690881758574E-2</v>
      </c>
      <c r="K4965" s="36">
        <f>Inputs!$B$12*(1+$B4965)^4</f>
        <v>172000.12230419752</v>
      </c>
      <c r="L4965" s="36">
        <f t="shared" si="770"/>
        <v>19680.992810120988</v>
      </c>
      <c r="M4965" s="36">
        <f t="shared" si="771"/>
        <v>203091.29096336334</v>
      </c>
      <c r="N4965" s="37">
        <f>M4965/Inputs!$B$6</f>
        <v>309.59038256610268</v>
      </c>
      <c r="O4965" s="38">
        <f>IF(N4965&gt;Inputs!$B$4,1,0)</f>
        <v>0</v>
      </c>
      <c r="P4965" s="34">
        <f t="shared" si="772"/>
        <v>8.3851138482298596E-2</v>
      </c>
      <c r="Q4965" s="36">
        <f>Inputs!$B$12*(1+$B4965)^0*$C4965+Inputs!$B$29*(1+$D4965)^0*Inputs!$B$19+Inputs!$B$30*(1+$E4965)^0*Inputs!$B$20+Inputs!$B$31*(1+$F4965)^0*Inputs!$B$21+Inputs!$B$22*(1+Inputs!$B$23)^0</f>
        <v>12704.392239701738</v>
      </c>
      <c r="R4965" s="36">
        <f>Inputs!$B$12*(1+$B4965)^1*$C4965+Inputs!$B$29*(1+$D4965)^1*Inputs!$B$19+Inputs!$B$30*(1+$E4965)^1*Inputs!$B$20+Inputs!$B$31*(1+$F4965)^1*Inputs!$B$21+Inputs!$B$22*(1+Inputs!$B$23)^1</f>
        <v>14282.790321112374</v>
      </c>
      <c r="S4965" s="36">
        <f>Inputs!$B$12*(1+$B4965)^2*$C4965+Inputs!$B$29*(1+$D4965)^2*Inputs!$B$19+Inputs!$B$30*(1+$E4965)^2*Inputs!$B$20+Inputs!$B$31*(1+$F4965)^2*Inputs!$B$21+Inputs!$B$22*(1+Inputs!$B$23)^2</f>
        <v>16299.540890383651</v>
      </c>
      <c r="T4965" s="36">
        <f>Inputs!$B$12*(1+$B4965)^3*$C4965+Inputs!$B$29*(1+$D4965)^3*Inputs!$B$19+Inputs!$B$30*(1+$E4965)^3*Inputs!$B$20+Inputs!$B$31*(1+$F4965)^3*Inputs!$B$21+Inputs!$B$22*(1+Inputs!$B$23)^3</f>
        <v>18883.336146555528</v>
      </c>
      <c r="U4965" s="36">
        <f>Inputs!$B$12*(1+$B4965)^4*$C4965+Inputs!$B$29*(1+$D4965)^4*Inputs!$B$19+Inputs!$B$30*(1+$E4965)^4*Inputs!$B$20+Inputs!$B$31*(1+$F4965)^4*Inputs!$B$21+Inputs!$B$22*(1+Inputs!$B$23)^4</f>
        <v>22201.450082902698</v>
      </c>
      <c r="V4965" s="35">
        <f>Inputs!$B$13/(Q4965*(1-$G4965))</f>
        <v>1.2296978819960287</v>
      </c>
      <c r="W4965" s="36">
        <f>Inputs!$B$13</f>
        <v>12660</v>
      </c>
      <c r="X4965" s="36">
        <f t="shared" si="773"/>
        <v>13839.990162480422</v>
      </c>
      <c r="Y4965" s="36">
        <f t="shared" si="774"/>
        <v>15345.847096937527</v>
      </c>
      <c r="Z4965" s="36">
        <f t="shared" si="775"/>
        <v>17259.018332371099</v>
      </c>
      <c r="AA4965" s="36">
        <f t="shared" si="776"/>
        <v>19680.992810120988</v>
      </c>
      <c r="AB4965" s="36">
        <f t="shared" si="777"/>
        <v>57669.132227696282</v>
      </c>
      <c r="AC4965" s="36">
        <f t="shared" si="778"/>
        <v>239705.62529489084</v>
      </c>
      <c r="AD4965" s="36">
        <f t="shared" si="779"/>
        <v>145422.15873566706</v>
      </c>
    </row>
    <row r="4966" spans="1:30" ht="14.25" customHeight="1" x14ac:dyDescent="0.25">
      <c r="A4966" s="16">
        <v>4950</v>
      </c>
      <c r="B4966" s="34">
        <v>0.46559631540633001</v>
      </c>
      <c r="C4966" s="34">
        <v>5.7358542082648803E-2</v>
      </c>
      <c r="D4966" s="34">
        <v>3.3180121352067E-2</v>
      </c>
      <c r="E4966" s="34">
        <v>6.3286260375056094E-2</v>
      </c>
      <c r="F4966" s="34">
        <v>4.8409045126297304E-3</v>
      </c>
      <c r="G4966" s="34">
        <v>0.21802752826807001</v>
      </c>
      <c r="H4966" s="35">
        <v>0.95873129323347595</v>
      </c>
      <c r="I4966" s="34">
        <v>9.4538128171857194E-2</v>
      </c>
      <c r="J4966" s="34">
        <v>2.01426022471493E-2</v>
      </c>
      <c r="K4966" s="36">
        <f>Inputs!$B$12*(1+$B4966)^4</f>
        <v>276827.16704185586</v>
      </c>
      <c r="L4966" s="36">
        <f t="shared" si="770"/>
        <v>18636.288561338624</v>
      </c>
      <c r="M4966" s="36">
        <f t="shared" si="771"/>
        <v>220010.75551595812</v>
      </c>
      <c r="N4966" s="37">
        <f>M4966/Inputs!$B$6</f>
        <v>335.38224926213127</v>
      </c>
      <c r="O4966" s="38">
        <f>IF(N4966&gt;Inputs!$B$4,1,0)</f>
        <v>0</v>
      </c>
      <c r="P4966" s="34">
        <f t="shared" si="772"/>
        <v>7.4395525924707898E-2</v>
      </c>
      <c r="Q4966" s="36">
        <f>Inputs!$B$12*(1+$B4966)^0*$C4966+Inputs!$B$29*(1+$D4966)^0*Inputs!$B$19+Inputs!$B$30*(1+$E4966)^0*Inputs!$B$20+Inputs!$B$31*(1+$F4966)^0*Inputs!$B$21+Inputs!$B$22*(1+Inputs!$B$23)^0</f>
        <v>11463.556552385849</v>
      </c>
      <c r="R4966" s="36">
        <f>Inputs!$B$12*(1+$B4966)^1*$C4966+Inputs!$B$29*(1+$D4966)^1*Inputs!$B$19+Inputs!$B$30*(1+$E4966)^1*Inputs!$B$20+Inputs!$B$31*(1+$F4966)^1*Inputs!$B$21+Inputs!$B$22*(1+Inputs!$B$23)^1</f>
        <v>13287.08188360215</v>
      </c>
      <c r="S4966" s="36">
        <f>Inputs!$B$12*(1+$B4966)^2*$C4966+Inputs!$B$29*(1+$D4966)^2*Inputs!$B$19+Inputs!$B$30*(1+$E4966)^2*Inputs!$B$20+Inputs!$B$31*(1+$F4966)^2*Inputs!$B$21+Inputs!$B$22*(1+Inputs!$B$23)^2</f>
        <v>15868.379714545943</v>
      </c>
      <c r="T4966" s="36">
        <f>Inputs!$B$12*(1+$B4966)^3*$C4966+Inputs!$B$29*(1+$D4966)^3*Inputs!$B$19+Inputs!$B$30*(1+$E4966)^3*Inputs!$B$20+Inputs!$B$31*(1+$F4966)^3*Inputs!$B$21+Inputs!$B$22*(1+Inputs!$B$23)^3</f>
        <v>19555.503771803495</v>
      </c>
      <c r="U4966" s="36">
        <f>Inputs!$B$12*(1+$B4966)^4*$C4966+Inputs!$B$29*(1+$D4966)^4*Inputs!$B$19+Inputs!$B$30*(1+$E4966)^4*Inputs!$B$20+Inputs!$B$31*(1+$F4966)^4*Inputs!$B$21+Inputs!$B$22*(1+Inputs!$B$23)^4</f>
        <v>24858.279036340318</v>
      </c>
      <c r="V4966" s="35">
        <f>Inputs!$B$13/(Q4966*(1-$G4966))</f>
        <v>1.412286680722973</v>
      </c>
      <c r="W4966" s="36">
        <f>Inputs!$B$13</f>
        <v>12660</v>
      </c>
      <c r="X4966" s="36">
        <f t="shared" si="773"/>
        <v>13495.72028934473</v>
      </c>
      <c r="Y4966" s="36">
        <f t="shared" si="774"/>
        <v>14710.549621897084</v>
      </c>
      <c r="Z4966" s="36">
        <f t="shared" si="775"/>
        <v>16394.717111423361</v>
      </c>
      <c r="AA4966" s="36">
        <f t="shared" si="776"/>
        <v>18636.288561338624</v>
      </c>
      <c r="AB4966" s="36">
        <f t="shared" si="777"/>
        <v>57336.428515742911</v>
      </c>
      <c r="AC4966" s="36">
        <f t="shared" si="778"/>
        <v>255548.59210799259</v>
      </c>
      <c r="AD4966" s="36">
        <f t="shared" si="779"/>
        <v>162674.32700021521</v>
      </c>
    </row>
    <row r="4967" spans="1:30" ht="14.25" customHeight="1" x14ac:dyDescent="0.25">
      <c r="A4967" s="16">
        <v>4951</v>
      </c>
      <c r="B4967" s="34">
        <v>0.191336532324168</v>
      </c>
      <c r="C4967" s="34">
        <v>9.3865322370228696E-2</v>
      </c>
      <c r="D4967" s="34">
        <v>5.3688853953818297E-2</v>
      </c>
      <c r="E4967" s="34">
        <v>2.5647336137840201E-2</v>
      </c>
      <c r="F4967" s="34">
        <v>2.4332925086359699E-2</v>
      </c>
      <c r="G4967" s="34">
        <v>0.17507246986345301</v>
      </c>
      <c r="H4967" s="35">
        <v>1.13959280218105</v>
      </c>
      <c r="I4967" s="34">
        <v>8.8532746272921403E-2</v>
      </c>
      <c r="J4967" s="34">
        <v>3.1301988944919097E-2</v>
      </c>
      <c r="K4967" s="36">
        <f>Inputs!$B$12*(1+$B4967)^4</f>
        <v>120861.80861412498</v>
      </c>
      <c r="L4967" s="36">
        <f t="shared" si="770"/>
        <v>19336.366607724212</v>
      </c>
      <c r="M4967" s="36">
        <f t="shared" si="771"/>
        <v>288372.54061785154</v>
      </c>
      <c r="N4967" s="37">
        <f>M4967/Inputs!$B$6</f>
        <v>439.5922875272127</v>
      </c>
      <c r="O4967" s="38">
        <f>IF(N4967&gt;Inputs!$B$4,1,0)</f>
        <v>1</v>
      </c>
      <c r="P4967" s="34">
        <f t="shared" si="772"/>
        <v>5.7230757328002306E-2</v>
      </c>
      <c r="Q4967" s="36">
        <f>Inputs!$B$12*(1+$B4967)^0*$C4967+Inputs!$B$29*(1+$D4967)^0*Inputs!$B$19+Inputs!$B$30*(1+$E4967)^0*Inputs!$B$20+Inputs!$B$31*(1+$F4967)^0*Inputs!$B$21+Inputs!$B$22*(1+Inputs!$B$23)^0</f>
        <v>13653.963369640642</v>
      </c>
      <c r="R4967" s="36">
        <f>Inputs!$B$12*(1+$B4967)^1*$C4967+Inputs!$B$29*(1+$D4967)^1*Inputs!$B$19+Inputs!$B$30*(1+$E4967)^1*Inputs!$B$20+Inputs!$B$31*(1+$F4967)^1*Inputs!$B$21+Inputs!$B$22*(1+Inputs!$B$23)^1</f>
        <v>15013.860101699156</v>
      </c>
      <c r="S4967" s="36">
        <f>Inputs!$B$12*(1+$B4967)^2*$C4967+Inputs!$B$29*(1+$D4967)^2*Inputs!$B$19+Inputs!$B$30*(1+$E4967)^2*Inputs!$B$20+Inputs!$B$31*(1+$F4967)^2*Inputs!$B$21+Inputs!$B$22*(1+Inputs!$B$23)^2</f>
        <v>16591.701646742047</v>
      </c>
      <c r="T4967" s="36">
        <f>Inputs!$B$12*(1+$B4967)^3*$C4967+Inputs!$B$29*(1+$D4967)^3*Inputs!$B$19+Inputs!$B$30*(1+$E4967)^3*Inputs!$B$20+Inputs!$B$31*(1+$F4967)^3*Inputs!$B$21+Inputs!$B$22*(1+Inputs!$B$23)^3</f>
        <v>18427.494073710106</v>
      </c>
      <c r="U4967" s="36">
        <f>Inputs!$B$12*(1+$B4967)^4*$C4967+Inputs!$B$29*(1+$D4967)^4*Inputs!$B$19+Inputs!$B$30*(1+$E4967)^4*Inputs!$B$20+Inputs!$B$31*(1+$F4967)^4*Inputs!$B$21+Inputs!$B$22*(1+Inputs!$B$23)^4</f>
        <v>20568.8199462224</v>
      </c>
      <c r="V4967" s="35">
        <f>Inputs!$B$13/(Q4967*(1-$G4967))</f>
        <v>1.1239815303288705</v>
      </c>
      <c r="W4967" s="36">
        <f>Inputs!$B$13</f>
        <v>12660</v>
      </c>
      <c r="X4967" s="36">
        <f t="shared" si="773"/>
        <v>13969.238501062066</v>
      </c>
      <c r="Y4967" s="36">
        <f t="shared" si="774"/>
        <v>15490.716007819581</v>
      </c>
      <c r="Z4967" s="36">
        <f t="shared" si="775"/>
        <v>17264.017730805463</v>
      </c>
      <c r="AA4967" s="36">
        <f t="shared" si="776"/>
        <v>19336.366607724212</v>
      </c>
      <c r="AB4967" s="36">
        <f t="shared" si="777"/>
        <v>60378.370693025536</v>
      </c>
      <c r="AC4967" s="36">
        <f t="shared" si="778"/>
        <v>348442.5905326418</v>
      </c>
      <c r="AD4967" s="36">
        <f t="shared" si="779"/>
        <v>227994.16992482601</v>
      </c>
    </row>
    <row r="4968" spans="1:30" ht="14.25" customHeight="1" x14ac:dyDescent="0.25">
      <c r="A4968" s="16">
        <v>4952</v>
      </c>
      <c r="B4968" s="34">
        <v>0.42408730992131999</v>
      </c>
      <c r="C4968" s="34">
        <v>7.3916409143275699E-2</v>
      </c>
      <c r="D4968" s="34">
        <v>2.8892074543770602E-2</v>
      </c>
      <c r="E4968" s="34">
        <v>5.8175008527068202E-2</v>
      </c>
      <c r="F4968" s="34">
        <v>2.3023157373250301E-2</v>
      </c>
      <c r="G4968" s="34">
        <v>0.178074339844388</v>
      </c>
      <c r="H4968" s="35">
        <v>1.1012674476419499</v>
      </c>
      <c r="I4968" s="34">
        <v>9.0832834902166301E-2</v>
      </c>
      <c r="J4968" s="34">
        <v>2.03985149873828E-2</v>
      </c>
      <c r="K4968" s="36">
        <f>Inputs!$B$12*(1+$B4968)^4</f>
        <v>246773.04282214877</v>
      </c>
      <c r="L4968" s="36">
        <f t="shared" si="770"/>
        <v>24836.99441308896</v>
      </c>
      <c r="M4968" s="36">
        <f t="shared" si="771"/>
        <v>300100.65805313864</v>
      </c>
      <c r="N4968" s="37">
        <f>M4968/Inputs!$B$6</f>
        <v>457.47051532490644</v>
      </c>
      <c r="O4968" s="38">
        <f>IF(N4968&gt;Inputs!$B$4,1,0)</f>
        <v>1</v>
      </c>
      <c r="P4968" s="34">
        <f t="shared" si="772"/>
        <v>7.0434319914783494E-2</v>
      </c>
      <c r="Q4968" s="36">
        <f>Inputs!$B$12*(1+$B4968)^0*$C4968+Inputs!$B$29*(1+$D4968)^0*Inputs!$B$19+Inputs!$B$30*(1+$E4968)^0*Inputs!$B$20+Inputs!$B$31*(1+$F4968)^0*Inputs!$B$21+Inputs!$B$22*(1+Inputs!$B$23)^0</f>
        <v>12457.028576023462</v>
      </c>
      <c r="R4968" s="36">
        <f>Inputs!$B$12*(1+$B4968)^1*$C4968+Inputs!$B$29*(1+$D4968)^1*Inputs!$B$19+Inputs!$B$30*(1+$E4968)^1*Inputs!$B$20+Inputs!$B$31*(1+$F4968)^1*Inputs!$B$21+Inputs!$B$22*(1+Inputs!$B$23)^1</f>
        <v>14614.097801381104</v>
      </c>
      <c r="S4968" s="36">
        <f>Inputs!$B$12*(1+$B4968)^2*$C4968+Inputs!$B$29*(1+$D4968)^2*Inputs!$B$19+Inputs!$B$30*(1+$E4968)^2*Inputs!$B$20+Inputs!$B$31*(1+$F4968)^2*Inputs!$B$21+Inputs!$B$22*(1+Inputs!$B$23)^2</f>
        <v>17580.370761818194</v>
      </c>
      <c r="T4968" s="36">
        <f>Inputs!$B$12*(1+$B4968)^3*$C4968+Inputs!$B$29*(1+$D4968)^3*Inputs!$B$19+Inputs!$B$30*(1+$E4968)^3*Inputs!$B$20+Inputs!$B$31*(1+$F4968)^3*Inputs!$B$21+Inputs!$B$22*(1+Inputs!$B$23)^3</f>
        <v>21694.679914888678</v>
      </c>
      <c r="U4968" s="36">
        <f>Inputs!$B$12*(1+$B4968)^4*$C4968+Inputs!$B$29*(1+$D4968)^4*Inputs!$B$19+Inputs!$B$30*(1+$E4968)^4*Inputs!$B$20+Inputs!$B$31*(1+$F4968)^4*Inputs!$B$21+Inputs!$B$22*(1+Inputs!$B$23)^4</f>
        <v>27439.342358206377</v>
      </c>
      <c r="V4968" s="35">
        <f>Inputs!$B$13/(Q4968*(1-$G4968))</f>
        <v>1.2364788889765399</v>
      </c>
      <c r="W4968" s="36">
        <f>Inputs!$B$13</f>
        <v>12660</v>
      </c>
      <c r="X4968" s="36">
        <f t="shared" si="773"/>
        <v>14446.186038130947</v>
      </c>
      <c r="Y4968" s="36">
        <f t="shared" si="774"/>
        <v>16889.934232637203</v>
      </c>
      <c r="Z4968" s="36">
        <f t="shared" si="775"/>
        <v>20239.908706510545</v>
      </c>
      <c r="AA4968" s="36">
        <f t="shared" si="776"/>
        <v>24836.99441308896</v>
      </c>
      <c r="AB4968" s="36">
        <f t="shared" si="777"/>
        <v>67134.133074190031</v>
      </c>
      <c r="AC4968" s="36">
        <f t="shared" si="778"/>
        <v>359819.36428900639</v>
      </c>
      <c r="AD4968" s="36">
        <f t="shared" si="779"/>
        <v>232966.52497894864</v>
      </c>
    </row>
    <row r="4969" spans="1:30" ht="14.25" customHeight="1" x14ac:dyDescent="0.25">
      <c r="A4969" s="16">
        <v>4953</v>
      </c>
      <c r="B4969" s="34">
        <v>0.30383473084145501</v>
      </c>
      <c r="C4969" s="34">
        <v>5.7861470986938397E-2</v>
      </c>
      <c r="D4969" s="34">
        <v>8.4201604877023606E-3</v>
      </c>
      <c r="E4969" s="34">
        <v>2.5194298200735599E-2</v>
      </c>
      <c r="F4969" s="34">
        <v>-5.1727363910536797E-4</v>
      </c>
      <c r="G4969" s="34">
        <v>0.15758187319804101</v>
      </c>
      <c r="H4969" s="35">
        <v>1.0664482327798399</v>
      </c>
      <c r="I4969" s="34">
        <v>0.10362397083732</v>
      </c>
      <c r="J4969" s="34">
        <v>3.3524169882783297E-2</v>
      </c>
      <c r="K4969" s="36">
        <f>Inputs!$B$12*(1+$B4969)^4</f>
        <v>173396.94110456595</v>
      </c>
      <c r="L4969" s="36">
        <f t="shared" si="770"/>
        <v>16289.943793227385</v>
      </c>
      <c r="M4969" s="36">
        <f t="shared" si="771"/>
        <v>199439.25065972199</v>
      </c>
      <c r="N4969" s="37">
        <f>M4969/Inputs!$B$6</f>
        <v>304.02324795689327</v>
      </c>
      <c r="O4969" s="38">
        <f>IF(N4969&gt;Inputs!$B$4,1,0)</f>
        <v>0</v>
      </c>
      <c r="P4969" s="34">
        <f t="shared" si="772"/>
        <v>7.0099800954536703E-2</v>
      </c>
      <c r="Q4969" s="36">
        <f>Inputs!$B$12*(1+$B4969)^0*$C4969+Inputs!$B$29*(1+$D4969)^0*Inputs!$B$19+Inputs!$B$30*(1+$E4969)^0*Inputs!$B$20+Inputs!$B$31*(1+$F4969)^0*Inputs!$B$21+Inputs!$B$22*(1+Inputs!$B$23)^0</f>
        <v>11493.732286643226</v>
      </c>
      <c r="R4969" s="36">
        <f>Inputs!$B$12*(1+$B4969)^1*$C4969+Inputs!$B$29*(1+$D4969)^1*Inputs!$B$19+Inputs!$B$30*(1+$E4969)^1*Inputs!$B$20+Inputs!$B$31*(1+$F4969)^1*Inputs!$B$21+Inputs!$B$22*(1+Inputs!$B$23)^1</f>
        <v>12568.239379491562</v>
      </c>
      <c r="S4969" s="36">
        <f>Inputs!$B$12*(1+$B4969)^2*$C4969+Inputs!$B$29*(1+$D4969)^2*Inputs!$B$19+Inputs!$B$30*(1+$E4969)^2*Inputs!$B$20+Inputs!$B$31*(1+$F4969)^2*Inputs!$B$21+Inputs!$B$22*(1+Inputs!$B$23)^2</f>
        <v>13962.995777999662</v>
      </c>
      <c r="T4969" s="36">
        <f>Inputs!$B$12*(1+$B4969)^3*$C4969+Inputs!$B$29*(1+$D4969)^3*Inputs!$B$19+Inputs!$B$30*(1+$E4969)^3*Inputs!$B$20+Inputs!$B$31*(1+$F4969)^3*Inputs!$B$21+Inputs!$B$22*(1+Inputs!$B$23)^3</f>
        <v>15775.357728767807</v>
      </c>
      <c r="U4969" s="36">
        <f>Inputs!$B$12*(1+$B4969)^4*$C4969+Inputs!$B$29*(1+$D4969)^4*Inputs!$B$19+Inputs!$B$30*(1+$E4969)^4*Inputs!$B$20+Inputs!$B$31*(1+$F4969)^4*Inputs!$B$21+Inputs!$B$22*(1+Inputs!$B$23)^4</f>
        <v>18132.266924844531</v>
      </c>
      <c r="V4969" s="35">
        <f>Inputs!$B$13/(Q4969*(1-$G4969))</f>
        <v>1.3075097172023642</v>
      </c>
      <c r="W4969" s="36">
        <f>Inputs!$B$13</f>
        <v>12660</v>
      </c>
      <c r="X4969" s="36">
        <f t="shared" si="773"/>
        <v>13205.464772327097</v>
      </c>
      <c r="Y4969" s="36">
        <f t="shared" si="774"/>
        <v>13962.054737225977</v>
      </c>
      <c r="Z4969" s="36">
        <f t="shared" si="775"/>
        <v>14973.401069478701</v>
      </c>
      <c r="AA4969" s="36">
        <f t="shared" si="776"/>
        <v>16289.943793227385</v>
      </c>
      <c r="AB4969" s="36">
        <f t="shared" si="777"/>
        <v>52743.405258726511</v>
      </c>
      <c r="AC4969" s="36">
        <f t="shared" si="778"/>
        <v>240172.58832520177</v>
      </c>
      <c r="AD4969" s="36">
        <f t="shared" si="779"/>
        <v>146695.84540099549</v>
      </c>
    </row>
    <row r="4970" spans="1:30" ht="14.25" customHeight="1" x14ac:dyDescent="0.25">
      <c r="A4970" s="16">
        <v>4954</v>
      </c>
      <c r="B4970" s="34">
        <v>0.307372335220787</v>
      </c>
      <c r="C4970" s="34">
        <v>9.7849295626740704E-2</v>
      </c>
      <c r="D4970" s="34">
        <v>4.1971280402060003E-2</v>
      </c>
      <c r="E4970" s="34">
        <v>4.1783661467792797E-2</v>
      </c>
      <c r="F4970" s="34">
        <v>1.6966334388258699E-2</v>
      </c>
      <c r="G4970" s="34">
        <v>0.17990191786686699</v>
      </c>
      <c r="H4970" s="35">
        <v>0.97558631656031203</v>
      </c>
      <c r="I4970" s="34">
        <v>9.1123244262611106E-2</v>
      </c>
      <c r="J4970" s="34">
        <v>2.6044259370016101E-2</v>
      </c>
      <c r="K4970" s="36">
        <f>Inputs!$B$12*(1+$B4970)^4</f>
        <v>175286.47745678294</v>
      </c>
      <c r="L4970" s="36">
        <f t="shared" si="770"/>
        <v>20990.371283937835</v>
      </c>
      <c r="M4970" s="36">
        <f t="shared" si="771"/>
        <v>276026.24752358405</v>
      </c>
      <c r="N4970" s="37">
        <f>M4970/Inputs!$B$6</f>
        <v>420.77171878595129</v>
      </c>
      <c r="O4970" s="38">
        <f>IF(N4970&gt;Inputs!$B$4,1,0)</f>
        <v>1</v>
      </c>
      <c r="P4970" s="34">
        <f t="shared" si="772"/>
        <v>6.5078984892595004E-2</v>
      </c>
      <c r="Q4970" s="36">
        <f>Inputs!$B$12*(1+$B4970)^0*$C4970+Inputs!$B$29*(1+$D4970)^0*Inputs!$B$19+Inputs!$B$30*(1+$E4970)^0*Inputs!$B$20+Inputs!$B$31*(1+$F4970)^0*Inputs!$B$21+Inputs!$B$22*(1+Inputs!$B$23)^0</f>
        <v>13893.001765031364</v>
      </c>
      <c r="R4970" s="36">
        <f>Inputs!$B$12*(1+$B4970)^1*$C4970+Inputs!$B$29*(1+$D4970)^1*Inputs!$B$19+Inputs!$B$30*(1+$E4970)^1*Inputs!$B$20+Inputs!$B$31*(1+$F4970)^1*Inputs!$B$21+Inputs!$B$22*(1+Inputs!$B$23)^1</f>
        <v>15948.484832116639</v>
      </c>
      <c r="S4970" s="36">
        <f>Inputs!$B$12*(1+$B4970)^2*$C4970+Inputs!$B$29*(1+$D4970)^2*Inputs!$B$19+Inputs!$B$30*(1+$E4970)^2*Inputs!$B$20+Inputs!$B$31*(1+$F4970)^2*Inputs!$B$21+Inputs!$B$22*(1+Inputs!$B$23)^2</f>
        <v>18568.065701302359</v>
      </c>
      <c r="T4970" s="36">
        <f>Inputs!$B$12*(1+$B4970)^3*$C4970+Inputs!$B$29*(1+$D4970)^3*Inputs!$B$19+Inputs!$B$30*(1+$E4970)^3*Inputs!$B$20+Inputs!$B$31*(1+$F4970)^3*Inputs!$B$21+Inputs!$B$22*(1+Inputs!$B$23)^3</f>
        <v>21922.623055997195</v>
      </c>
      <c r="U4970" s="36">
        <f>Inputs!$B$12*(1+$B4970)^4*$C4970+Inputs!$B$29*(1+$D4970)^4*Inputs!$B$19+Inputs!$B$30*(1+$E4970)^4*Inputs!$B$20+Inputs!$B$31*(1+$F4970)^4*Inputs!$B$21+Inputs!$B$22*(1+Inputs!$B$23)^4</f>
        <v>26235.456416156809</v>
      </c>
      <c r="V4970" s="35">
        <f>Inputs!$B$13/(Q4970*(1-$G4970))</f>
        <v>1.1111477687893356</v>
      </c>
      <c r="W4970" s="36">
        <f>Inputs!$B$13</f>
        <v>12660</v>
      </c>
      <c r="X4970" s="36">
        <f t="shared" si="773"/>
        <v>14089.796296585979</v>
      </c>
      <c r="Y4970" s="36">
        <f t="shared" si="774"/>
        <v>15888.012570501693</v>
      </c>
      <c r="Z4970" s="36">
        <f t="shared" si="775"/>
        <v>18149.0795140388</v>
      </c>
      <c r="AA4970" s="36">
        <f t="shared" si="776"/>
        <v>20990.371283937835</v>
      </c>
      <c r="AB4970" s="36">
        <f t="shared" si="777"/>
        <v>62044.659154513538</v>
      </c>
      <c r="AC4970" s="36">
        <f t="shared" si="778"/>
        <v>330937.09118963586</v>
      </c>
      <c r="AD4970" s="36">
        <f t="shared" si="779"/>
        <v>213981.58836907049</v>
      </c>
    </row>
    <row r="4971" spans="1:30" ht="14.25" customHeight="1" x14ac:dyDescent="0.25">
      <c r="A4971" s="16">
        <v>4955</v>
      </c>
      <c r="B4971" s="34">
        <v>0.19885427440742101</v>
      </c>
      <c r="C4971" s="34">
        <v>8.4875570746242607E-2</v>
      </c>
      <c r="D4971" s="34">
        <v>1.9958180430649199E-2</v>
      </c>
      <c r="E4971" s="34">
        <v>5.01849079008845E-2</v>
      </c>
      <c r="F4971" s="34">
        <v>2.9298180629468099E-2</v>
      </c>
      <c r="G4971" s="34">
        <v>0.193948784555008</v>
      </c>
      <c r="H4971" s="35">
        <v>1.0200230318930901</v>
      </c>
      <c r="I4971" s="34">
        <v>9.5604611957306795E-2</v>
      </c>
      <c r="J4971" s="34">
        <v>2.4989978208974101E-2</v>
      </c>
      <c r="K4971" s="36">
        <f>Inputs!$B$12*(1+$B4971)^4</f>
        <v>123941.52474621304</v>
      </c>
      <c r="L4971" s="36">
        <f t="shared" si="770"/>
        <v>16131.419206002343</v>
      </c>
      <c r="M4971" s="36">
        <f t="shared" si="771"/>
        <v>202495.42767123992</v>
      </c>
      <c r="N4971" s="37">
        <f>M4971/Inputs!$B$6</f>
        <v>308.68205437689011</v>
      </c>
      <c r="O4971" s="38">
        <f>IF(N4971&gt;Inputs!$B$4,1,0)</f>
        <v>0</v>
      </c>
      <c r="P4971" s="34">
        <f t="shared" si="772"/>
        <v>7.0614633748332697E-2</v>
      </c>
      <c r="Q4971" s="36">
        <f>Inputs!$B$12*(1+$B4971)^0*$C4971+Inputs!$B$29*(1+$D4971)^0*Inputs!$B$19+Inputs!$B$30*(1+$E4971)^0*Inputs!$B$20+Inputs!$B$31*(1+$F4971)^0*Inputs!$B$21+Inputs!$B$22*(1+Inputs!$B$23)^0</f>
        <v>13114.578272201477</v>
      </c>
      <c r="R4971" s="36">
        <f>Inputs!$B$12*(1+$B4971)^1*$C4971+Inputs!$B$29*(1+$D4971)^1*Inputs!$B$19+Inputs!$B$30*(1+$E4971)^1*Inputs!$B$20+Inputs!$B$31*(1+$F4971)^1*Inputs!$B$21+Inputs!$B$22*(1+Inputs!$B$23)^1</f>
        <v>14382.288841219048</v>
      </c>
      <c r="S4971" s="36">
        <f>Inputs!$B$12*(1+$B4971)^2*$C4971+Inputs!$B$29*(1+$D4971)^2*Inputs!$B$19+Inputs!$B$30*(1+$E4971)^2*Inputs!$B$20+Inputs!$B$31*(1+$F4971)^2*Inputs!$B$21+Inputs!$B$22*(1+Inputs!$B$23)^2</f>
        <v>15860.813714594355</v>
      </c>
      <c r="T4971" s="36">
        <f>Inputs!$B$12*(1+$B4971)^3*$C4971+Inputs!$B$29*(1+$D4971)^3*Inputs!$B$19+Inputs!$B$30*(1+$E4971)^3*Inputs!$B$20+Inputs!$B$31*(1+$F4971)^3*Inputs!$B$21+Inputs!$B$22*(1+Inputs!$B$23)^3</f>
        <v>17590.591916031808</v>
      </c>
      <c r="U4971" s="36">
        <f>Inputs!$B$12*(1+$B4971)^4*$C4971+Inputs!$B$29*(1+$D4971)^4*Inputs!$B$19+Inputs!$B$30*(1+$E4971)^4*Inputs!$B$20+Inputs!$B$31*(1+$F4971)^4*Inputs!$B$21+Inputs!$B$22*(1+Inputs!$B$23)^4</f>
        <v>19620.043322035297</v>
      </c>
      <c r="V4971" s="35">
        <f>Inputs!$B$13/(Q4971*(1-$G4971))</f>
        <v>1.1976136547432028</v>
      </c>
      <c r="W4971" s="36">
        <f>Inputs!$B$13</f>
        <v>12660</v>
      </c>
      <c r="X4971" s="36">
        <f t="shared" si="773"/>
        <v>13369.073242576864</v>
      </c>
      <c r="Y4971" s="36">
        <f t="shared" si="774"/>
        <v>14175.830230275709</v>
      </c>
      <c r="Z4971" s="36">
        <f t="shared" si="775"/>
        <v>15092.333641011692</v>
      </c>
      <c r="AA4971" s="36">
        <f t="shared" si="776"/>
        <v>16131.419206002343</v>
      </c>
      <c r="AB4971" s="36">
        <f t="shared" si="777"/>
        <v>54165.690651139623</v>
      </c>
      <c r="AC4971" s="36">
        <f t="shared" si="778"/>
        <v>234151.79181369857</v>
      </c>
      <c r="AD4971" s="36">
        <f t="shared" si="779"/>
        <v>148329.73702010029</v>
      </c>
    </row>
    <row r="4972" spans="1:30" ht="14.25" customHeight="1" x14ac:dyDescent="0.25">
      <c r="A4972" s="16">
        <v>4956</v>
      </c>
      <c r="B4972" s="34">
        <v>0.27727910864535998</v>
      </c>
      <c r="C4972" s="34">
        <v>7.0887338874926001E-2</v>
      </c>
      <c r="D4972" s="34">
        <v>1.7810947650101199E-2</v>
      </c>
      <c r="E4972" s="34">
        <v>4.1998651500675603E-2</v>
      </c>
      <c r="F4972" s="34">
        <v>-9.8878880786700007E-4</v>
      </c>
      <c r="G4972" s="34">
        <v>0.21784454217242299</v>
      </c>
      <c r="H4972" s="35">
        <v>1.01632146004538</v>
      </c>
      <c r="I4972" s="34">
        <v>9.9252411214977104E-2</v>
      </c>
      <c r="J4972" s="34">
        <v>2.1147189836980499E-2</v>
      </c>
      <c r="K4972" s="36">
        <f>Inputs!$B$12*(1+$B4972)^4</f>
        <v>159696.16457053297</v>
      </c>
      <c r="L4972" s="36">
        <f t="shared" si="770"/>
        <v>15680.935812871756</v>
      </c>
      <c r="M4972" s="36">
        <f t="shared" si="771"/>
        <v>180368.51603783623</v>
      </c>
      <c r="N4972" s="37">
        <f>M4972/Inputs!$B$6</f>
        <v>274.95200615523817</v>
      </c>
      <c r="O4972" s="38">
        <f>IF(N4972&gt;Inputs!$B$4,1,0)</f>
        <v>0</v>
      </c>
      <c r="P4972" s="34">
        <f t="shared" si="772"/>
        <v>7.8105221377996609E-2</v>
      </c>
      <c r="Q4972" s="36">
        <f>Inputs!$B$12*(1+$B4972)^0*$C4972+Inputs!$B$29*(1+$D4972)^0*Inputs!$B$19+Inputs!$B$30*(1+$E4972)^0*Inputs!$B$20+Inputs!$B$31*(1+$F4972)^0*Inputs!$B$21+Inputs!$B$22*(1+Inputs!$B$23)^0</f>
        <v>12275.284359922483</v>
      </c>
      <c r="R4972" s="36">
        <f>Inputs!$B$12*(1+$B4972)^1*$C4972+Inputs!$B$29*(1+$D4972)^1*Inputs!$B$19+Inputs!$B$30*(1+$E4972)^1*Inputs!$B$20+Inputs!$B$31*(1+$F4972)^1*Inputs!$B$21+Inputs!$B$22*(1+Inputs!$B$23)^1</f>
        <v>13545.341352642357</v>
      </c>
      <c r="S4972" s="36">
        <f>Inputs!$B$12*(1+$B4972)^2*$C4972+Inputs!$B$29*(1+$D4972)^2*Inputs!$B$19+Inputs!$B$30*(1+$E4972)^2*Inputs!$B$20+Inputs!$B$31*(1+$F4972)^2*Inputs!$B$21+Inputs!$B$22*(1+Inputs!$B$23)^2</f>
        <v>15145.812013813607</v>
      </c>
      <c r="T4972" s="36">
        <f>Inputs!$B$12*(1+$B4972)^3*$C4972+Inputs!$B$29*(1+$D4972)^3*Inputs!$B$19+Inputs!$B$30*(1+$E4972)^3*Inputs!$B$20+Inputs!$B$31*(1+$F4972)^3*Inputs!$B$21+Inputs!$B$22*(1+Inputs!$B$23)^3</f>
        <v>17167.510463063249</v>
      </c>
      <c r="U4972" s="36">
        <f>Inputs!$B$12*(1+$B4972)^4*$C4972+Inputs!$B$29*(1+$D4972)^4*Inputs!$B$19+Inputs!$B$30*(1+$E4972)^4*Inputs!$B$20+Inputs!$B$31*(1+$F4972)^4*Inputs!$B$21+Inputs!$B$22*(1+Inputs!$B$23)^4</f>
        <v>19726.398445067476</v>
      </c>
      <c r="V4972" s="35">
        <f>Inputs!$B$13/(Q4972*(1-$G4972))</f>
        <v>1.3185878331321157</v>
      </c>
      <c r="W4972" s="36">
        <f>Inputs!$B$13</f>
        <v>12660</v>
      </c>
      <c r="X4972" s="36">
        <f t="shared" si="773"/>
        <v>13169.26642224613</v>
      </c>
      <c r="Y4972" s="36">
        <f t="shared" si="774"/>
        <v>13830.11082735946</v>
      </c>
      <c r="Z4972" s="36">
        <f t="shared" si="775"/>
        <v>14661.503728327518</v>
      </c>
      <c r="AA4972" s="36">
        <f t="shared" si="776"/>
        <v>15680.935812871756</v>
      </c>
      <c r="AB4972" s="36">
        <f t="shared" si="777"/>
        <v>52638.454515442696</v>
      </c>
      <c r="AC4972" s="36">
        <f t="shared" si="778"/>
        <v>205012.45956187803</v>
      </c>
      <c r="AD4972" s="36">
        <f t="shared" si="779"/>
        <v>127730.06152239355</v>
      </c>
    </row>
    <row r="4973" spans="1:30" ht="14.25" customHeight="1" x14ac:dyDescent="0.25">
      <c r="A4973" s="16">
        <v>4957</v>
      </c>
      <c r="B4973" s="34">
        <v>0.33731264400772198</v>
      </c>
      <c r="C4973" s="34">
        <v>8.2173801374050601E-2</v>
      </c>
      <c r="D4973" s="34">
        <v>1.1225767659259899E-2</v>
      </c>
      <c r="E4973" s="34">
        <v>3.6717225990759397E-2</v>
      </c>
      <c r="F4973" s="34">
        <v>-3.5616206870483298E-3</v>
      </c>
      <c r="G4973" s="34">
        <v>0.197762725230159</v>
      </c>
      <c r="H4973" s="35">
        <v>1.0727291129647101</v>
      </c>
      <c r="I4973" s="34">
        <v>9.7355505658444697E-2</v>
      </c>
      <c r="J4973" s="34">
        <v>2.9718078364766001E-2</v>
      </c>
      <c r="K4973" s="36">
        <f>Inputs!$B$12*(1+$B4973)^4</f>
        <v>191903.56978122756</v>
      </c>
      <c r="L4973" s="36">
        <f t="shared" si="770"/>
        <v>20635.928765478762</v>
      </c>
      <c r="M4973" s="36">
        <f t="shared" si="771"/>
        <v>257497.91055235796</v>
      </c>
      <c r="N4973" s="37">
        <f>M4973/Inputs!$B$6</f>
        <v>392.52730267127737</v>
      </c>
      <c r="O4973" s="38">
        <f>IF(N4973&gt;Inputs!$B$4,1,0)</f>
        <v>0</v>
      </c>
      <c r="P4973" s="34">
        <f t="shared" si="772"/>
        <v>6.7637427293678692E-2</v>
      </c>
      <c r="Q4973" s="36">
        <f>Inputs!$B$12*(1+$B4973)^0*$C4973+Inputs!$B$29*(1+$D4973)^0*Inputs!$B$19+Inputs!$B$30*(1+$E4973)^0*Inputs!$B$20+Inputs!$B$31*(1+$F4973)^0*Inputs!$B$21+Inputs!$B$22*(1+Inputs!$B$23)^0</f>
        <v>12952.472109869959</v>
      </c>
      <c r="R4973" s="36">
        <f>Inputs!$B$12*(1+$B4973)^1*$C4973+Inputs!$B$29*(1+$D4973)^1*Inputs!$B$19+Inputs!$B$30*(1+$E4973)^1*Inputs!$B$20+Inputs!$B$31*(1+$F4973)^1*Inputs!$B$21+Inputs!$B$22*(1+Inputs!$B$23)^1</f>
        <v>14659.69786742322</v>
      </c>
      <c r="S4973" s="36">
        <f>Inputs!$B$12*(1+$B4973)^2*$C4973+Inputs!$B$29*(1+$D4973)^2*Inputs!$B$19+Inputs!$B$30*(1+$E4973)^2*Inputs!$B$20+Inputs!$B$31*(1+$F4973)^2*Inputs!$B$21+Inputs!$B$22*(1+Inputs!$B$23)^2</f>
        <v>16929.694086796975</v>
      </c>
      <c r="T4973" s="36">
        <f>Inputs!$B$12*(1+$B4973)^3*$C4973+Inputs!$B$29*(1+$D4973)^3*Inputs!$B$19+Inputs!$B$30*(1+$E4973)^3*Inputs!$B$20+Inputs!$B$31*(1+$F4973)^3*Inputs!$B$21+Inputs!$B$22*(1+Inputs!$B$23)^3</f>
        <v>19951.75412514896</v>
      </c>
      <c r="U4973" s="36">
        <f>Inputs!$B$12*(1+$B4973)^4*$C4973+Inputs!$B$29*(1+$D4973)^4*Inputs!$B$19+Inputs!$B$30*(1+$E4973)^4*Inputs!$B$20+Inputs!$B$31*(1+$F4973)^4*Inputs!$B$21+Inputs!$B$22*(1+Inputs!$B$23)^4</f>
        <v>23979.002661841241</v>
      </c>
      <c r="V4973" s="35">
        <f>Inputs!$B$13/(Q4973*(1-$G4973))</f>
        <v>1.2183672117364663</v>
      </c>
      <c r="W4973" s="36">
        <f>Inputs!$B$13</f>
        <v>12660</v>
      </c>
      <c r="X4973" s="36">
        <f t="shared" si="773"/>
        <v>13900.479646246109</v>
      </c>
      <c r="Y4973" s="36">
        <f t="shared" si="774"/>
        <v>15558.413174804944</v>
      </c>
      <c r="Z4973" s="36">
        <f t="shared" si="775"/>
        <v>17752.918349579857</v>
      </c>
      <c r="AA4973" s="36">
        <f t="shared" si="776"/>
        <v>20635.928765478762</v>
      </c>
      <c r="AB4973" s="36">
        <f t="shared" si="777"/>
        <v>60065.456923260688</v>
      </c>
      <c r="AC4973" s="36">
        <f t="shared" si="778"/>
        <v>314163.1750923635</v>
      </c>
      <c r="AD4973" s="36">
        <f t="shared" si="779"/>
        <v>197432.45362909729</v>
      </c>
    </row>
    <row r="4974" spans="1:30" ht="14.25" customHeight="1" x14ac:dyDescent="0.25">
      <c r="A4974" s="16">
        <v>4958</v>
      </c>
      <c r="B4974" s="34">
        <v>0.35657261161681902</v>
      </c>
      <c r="C4974" s="34">
        <v>6.0082431237519898E-2</v>
      </c>
      <c r="D4974" s="34">
        <v>2.4294441721298101E-2</v>
      </c>
      <c r="E4974" s="34">
        <v>5.0245995916320702E-2</v>
      </c>
      <c r="F4974" s="34">
        <v>-1.31803841611806E-2</v>
      </c>
      <c r="G4974" s="34">
        <v>0.16682829849957101</v>
      </c>
      <c r="H4974" s="35">
        <v>1.06381678872014</v>
      </c>
      <c r="I4974" s="34">
        <v>9.8598876703611296E-2</v>
      </c>
      <c r="J4974" s="34">
        <v>2.0867965397699799E-2</v>
      </c>
      <c r="K4974" s="36">
        <f>Inputs!$B$12*(1+$B4974)^4</f>
        <v>203199.87154997824</v>
      </c>
      <c r="L4974" s="36">
        <f t="shared" si="770"/>
        <v>18245.477290781189</v>
      </c>
      <c r="M4974" s="36">
        <f t="shared" si="771"/>
        <v>205989.12315509698</v>
      </c>
      <c r="N4974" s="37">
        <f>M4974/Inputs!$B$6</f>
        <v>314.00780968764786</v>
      </c>
      <c r="O4974" s="38">
        <f>IF(N4974&gt;Inputs!$B$4,1,0)</f>
        <v>0</v>
      </c>
      <c r="P4974" s="34">
        <f t="shared" si="772"/>
        <v>7.7730911305911504E-2</v>
      </c>
      <c r="Q4974" s="36">
        <f>Inputs!$B$12*(1+$B4974)^0*$C4974+Inputs!$B$29*(1+$D4974)^0*Inputs!$B$19+Inputs!$B$30*(1+$E4974)^0*Inputs!$B$20+Inputs!$B$31*(1+$F4974)^0*Inputs!$B$21+Inputs!$B$22*(1+Inputs!$B$23)^0</f>
        <v>11626.989901678116</v>
      </c>
      <c r="R4974" s="36">
        <f>Inputs!$B$12*(1+$B4974)^1*$C4974+Inputs!$B$29*(1+$D4974)^1*Inputs!$B$19+Inputs!$B$30*(1+$E4974)^1*Inputs!$B$20+Inputs!$B$31*(1+$F4974)^1*Inputs!$B$21+Inputs!$B$22*(1+Inputs!$B$23)^1</f>
        <v>12990.208691683496</v>
      </c>
      <c r="S4974" s="36">
        <f>Inputs!$B$12*(1+$B4974)^2*$C4974+Inputs!$B$29*(1+$D4974)^2*Inputs!$B$19+Inputs!$B$30*(1+$E4974)^2*Inputs!$B$20+Inputs!$B$31*(1+$F4974)^2*Inputs!$B$21+Inputs!$B$22*(1+Inputs!$B$23)^2</f>
        <v>14818.773519882383</v>
      </c>
      <c r="T4974" s="36">
        <f>Inputs!$B$12*(1+$B4974)^3*$C4974+Inputs!$B$29*(1+$D4974)^3*Inputs!$B$19+Inputs!$B$30*(1+$E4974)^3*Inputs!$B$20+Inputs!$B$31*(1+$F4974)^3*Inputs!$B$21+Inputs!$B$22*(1+Inputs!$B$23)^3</f>
        <v>17276.411804781106</v>
      </c>
      <c r="U4974" s="36">
        <f>Inputs!$B$12*(1+$B4974)^4*$C4974+Inputs!$B$29*(1+$D4974)^4*Inputs!$B$19+Inputs!$B$30*(1+$E4974)^4*Inputs!$B$20+Inputs!$B$31*(1+$F4974)^4*Inputs!$B$21+Inputs!$B$22*(1+Inputs!$B$23)^4</f>
        <v>20585.142514080151</v>
      </c>
      <c r="V4974" s="35">
        <f>Inputs!$B$13/(Q4974*(1-$G4974))</f>
        <v>1.3068685285779873</v>
      </c>
      <c r="W4974" s="36">
        <f>Inputs!$B$13</f>
        <v>12660</v>
      </c>
      <c r="X4974" s="36">
        <f t="shared" si="773"/>
        <v>13486.693398528039</v>
      </c>
      <c r="Y4974" s="36">
        <f t="shared" si="774"/>
        <v>14634.931219401122</v>
      </c>
      <c r="Z4974" s="36">
        <f t="shared" si="775"/>
        <v>16187.44504795303</v>
      </c>
      <c r="AA4974" s="36">
        <f t="shared" si="776"/>
        <v>18245.477290781189</v>
      </c>
      <c r="AB4974" s="36">
        <f t="shared" si="777"/>
        <v>56249.997734195706</v>
      </c>
      <c r="AC4974" s="36">
        <f t="shared" si="778"/>
        <v>239624.40381337955</v>
      </c>
      <c r="AD4974" s="36">
        <f t="shared" si="779"/>
        <v>149739.12542090128</v>
      </c>
    </row>
    <row r="4975" spans="1:30" ht="14.25" customHeight="1" x14ac:dyDescent="0.25">
      <c r="A4975" s="16">
        <v>4959</v>
      </c>
      <c r="B4975" s="34">
        <v>0.16700388216399101</v>
      </c>
      <c r="C4975" s="34">
        <v>9.7010766664903797E-2</v>
      </c>
      <c r="D4975" s="34">
        <v>2.4229860517500701E-2</v>
      </c>
      <c r="E4975" s="34">
        <v>4.9185402327781402E-2</v>
      </c>
      <c r="F4975" s="34">
        <v>-9.72018607795333E-4</v>
      </c>
      <c r="G4975" s="34">
        <v>0.20902750394136499</v>
      </c>
      <c r="H4975" s="35">
        <v>1.01169532094044</v>
      </c>
      <c r="I4975" s="34">
        <v>9.4338290321656498E-2</v>
      </c>
      <c r="J4975" s="34">
        <v>2.3958436546903598E-2</v>
      </c>
      <c r="K4975" s="36">
        <f>Inputs!$B$12*(1+$B4975)^4</f>
        <v>111285.97971101719</v>
      </c>
      <c r="L4975" s="36">
        <f t="shared" si="770"/>
        <v>15504.20292959817</v>
      </c>
      <c r="M4975" s="36">
        <f t="shared" si="771"/>
        <v>197052.27727697918</v>
      </c>
      <c r="N4975" s="37">
        <f>M4975/Inputs!$B$6</f>
        <v>300.38456901978532</v>
      </c>
      <c r="O4975" s="38">
        <f>IF(N4975&gt;Inputs!$B$4,1,0)</f>
        <v>0</v>
      </c>
      <c r="P4975" s="34">
        <f t="shared" si="772"/>
        <v>7.0379853774752893E-2</v>
      </c>
      <c r="Q4975" s="36">
        <f>Inputs!$B$12*(1+$B4975)^0*$C4975+Inputs!$B$29*(1+$D4975)^0*Inputs!$B$19+Inputs!$B$30*(1+$E4975)^0*Inputs!$B$20+Inputs!$B$31*(1+$F4975)^0*Inputs!$B$21+Inputs!$B$22*(1+Inputs!$B$23)^0</f>
        <v>13842.69002732115</v>
      </c>
      <c r="R4975" s="36">
        <f>Inputs!$B$12*(1+$B4975)^1*$C4975+Inputs!$B$29*(1+$D4975)^1*Inputs!$B$19+Inputs!$B$30*(1+$E4975)^1*Inputs!$B$20+Inputs!$B$31*(1+$F4975)^1*Inputs!$B$21+Inputs!$B$22*(1+Inputs!$B$23)^1</f>
        <v>14944.774259407142</v>
      </c>
      <c r="S4975" s="36">
        <f>Inputs!$B$12*(1+$B4975)^2*$C4975+Inputs!$B$29*(1+$D4975)^2*Inputs!$B$19+Inputs!$B$30*(1+$E4975)^2*Inputs!$B$20+Inputs!$B$31*(1+$F4975)^2*Inputs!$B$21+Inputs!$B$22*(1+Inputs!$B$23)^2</f>
        <v>16215.14193864882</v>
      </c>
      <c r="T4975" s="36">
        <f>Inputs!$B$12*(1+$B4975)^3*$C4975+Inputs!$B$29*(1+$D4975)^3*Inputs!$B$19+Inputs!$B$30*(1+$E4975)^3*Inputs!$B$20+Inputs!$B$31*(1+$F4975)^3*Inputs!$B$21+Inputs!$B$22*(1+Inputs!$B$23)^3</f>
        <v>17681.187921190794</v>
      </c>
      <c r="U4975" s="36">
        <f>Inputs!$B$12*(1+$B4975)^4*$C4975+Inputs!$B$29*(1+$D4975)^4*Inputs!$B$19+Inputs!$B$30*(1+$E4975)^4*Inputs!$B$20+Inputs!$B$31*(1+$F4975)^4*Inputs!$B$21+Inputs!$B$22*(1+Inputs!$B$23)^4</f>
        <v>19374.848726925848</v>
      </c>
      <c r="V4975" s="35">
        <f>Inputs!$B$13/(Q4975*(1-$G4975))</f>
        <v>1.1562502224085809</v>
      </c>
      <c r="W4975" s="36">
        <f>Inputs!$B$13</f>
        <v>12660</v>
      </c>
      <c r="X4975" s="36">
        <f t="shared" si="773"/>
        <v>13240.73204285602</v>
      </c>
      <c r="Y4975" s="36">
        <f t="shared" si="774"/>
        <v>13902.743498597101</v>
      </c>
      <c r="Z4975" s="36">
        <f t="shared" si="775"/>
        <v>14654.308426075251</v>
      </c>
      <c r="AA4975" s="36">
        <f t="shared" si="776"/>
        <v>15504.20292959817</v>
      </c>
      <c r="AB4975" s="36">
        <f t="shared" si="777"/>
        <v>53329.554439046202</v>
      </c>
      <c r="AC4975" s="36">
        <f t="shared" si="778"/>
        <v>225571.07666785578</v>
      </c>
      <c r="AD4975" s="36">
        <f t="shared" si="779"/>
        <v>143722.72283793299</v>
      </c>
    </row>
    <row r="4976" spans="1:30" ht="14.25" customHeight="1" x14ac:dyDescent="0.25">
      <c r="A4976" s="16">
        <v>4960</v>
      </c>
      <c r="B4976" s="34">
        <v>0.26607560567083499</v>
      </c>
      <c r="C4976" s="34">
        <v>0.10918003859414301</v>
      </c>
      <c r="D4976" s="34">
        <v>2.33449942715695E-2</v>
      </c>
      <c r="E4976" s="34">
        <v>4.5825439790153702E-2</v>
      </c>
      <c r="F4976" s="34">
        <v>2.32945777287248E-2</v>
      </c>
      <c r="G4976" s="34">
        <v>0.20459756931949699</v>
      </c>
      <c r="H4976" s="35">
        <v>1.01831933821297</v>
      </c>
      <c r="I4976" s="34">
        <v>9.8745603166517204E-2</v>
      </c>
      <c r="J4976" s="34">
        <v>1.8099499261814599E-2</v>
      </c>
      <c r="K4976" s="36">
        <f>Inputs!$B$12*(1+$B4976)^4</f>
        <v>154166.42958465291</v>
      </c>
      <c r="L4976" s="36">
        <f t="shared" si="770"/>
        <v>20907.404697433121</v>
      </c>
      <c r="M4976" s="36">
        <f t="shared" si="771"/>
        <v>225582.57209708175</v>
      </c>
      <c r="N4976" s="37">
        <f>M4976/Inputs!$B$6</f>
        <v>343.87587209920997</v>
      </c>
      <c r="O4976" s="38">
        <f>IF(N4976&gt;Inputs!$B$4,1,0)</f>
        <v>0</v>
      </c>
      <c r="P4976" s="34">
        <f t="shared" si="772"/>
        <v>8.0646103904702601E-2</v>
      </c>
      <c r="Q4976" s="36">
        <f>Inputs!$B$12*(1+$B4976)^0*$C4976+Inputs!$B$29*(1+$D4976)^0*Inputs!$B$19+Inputs!$B$30*(1+$E4976)^0*Inputs!$B$20+Inputs!$B$31*(1+$F4976)^0*Inputs!$B$21+Inputs!$B$22*(1+Inputs!$B$23)^0</f>
        <v>14572.846343075504</v>
      </c>
      <c r="R4976" s="36">
        <f>Inputs!$B$12*(1+$B4976)^1*$C4976+Inputs!$B$29*(1+$D4976)^1*Inputs!$B$19+Inputs!$B$30*(1+$E4976)^1*Inputs!$B$20+Inputs!$B$31*(1+$F4976)^1*Inputs!$B$21+Inputs!$B$22*(1+Inputs!$B$23)^1</f>
        <v>16544.028464880867</v>
      </c>
      <c r="S4976" s="36">
        <f>Inputs!$B$12*(1+$B4976)^2*$C4976+Inputs!$B$29*(1+$D4976)^2*Inputs!$B$19+Inputs!$B$30*(1+$E4976)^2*Inputs!$B$20+Inputs!$B$31*(1+$F4976)^2*Inputs!$B$21+Inputs!$B$22*(1+Inputs!$B$23)^2</f>
        <v>18986.430954667827</v>
      </c>
      <c r="T4976" s="36">
        <f>Inputs!$B$12*(1+$B4976)^3*$C4976+Inputs!$B$29*(1+$D4976)^3*Inputs!$B$19+Inputs!$B$30*(1+$E4976)^3*Inputs!$B$20+Inputs!$B$31*(1+$F4976)^3*Inputs!$B$21+Inputs!$B$22*(1+Inputs!$B$23)^3</f>
        <v>22023.730741239466</v>
      </c>
      <c r="U4976" s="36">
        <f>Inputs!$B$12*(1+$B4976)^4*$C4976+Inputs!$B$29*(1+$D4976)^4*Inputs!$B$19+Inputs!$B$30*(1+$E4976)^4*Inputs!$B$20+Inputs!$B$31*(1+$F4976)^4*Inputs!$B$21+Inputs!$B$22*(1+Inputs!$B$23)^4</f>
        <v>25812.449584071524</v>
      </c>
      <c r="V4976" s="35">
        <f>Inputs!$B$13/(Q4976*(1-$G4976))</f>
        <v>1.0922005883913859</v>
      </c>
      <c r="W4976" s="36">
        <f>Inputs!$B$13</f>
        <v>12660</v>
      </c>
      <c r="X4976" s="36">
        <f t="shared" si="773"/>
        <v>14129.388984414911</v>
      </c>
      <c r="Y4976" s="36">
        <f t="shared" si="774"/>
        <v>15936.38119217231</v>
      </c>
      <c r="Z4976" s="36">
        <f t="shared" si="775"/>
        <v>18162.200094894823</v>
      </c>
      <c r="AA4976" s="36">
        <f t="shared" si="776"/>
        <v>20907.404697433121</v>
      </c>
      <c r="AB4976" s="36">
        <f t="shared" si="777"/>
        <v>60758.284333819247</v>
      </c>
      <c r="AC4976" s="36">
        <f t="shared" si="778"/>
        <v>263941.06128764345</v>
      </c>
      <c r="AD4976" s="36">
        <f t="shared" si="779"/>
        <v>164824.28776326252</v>
      </c>
    </row>
    <row r="4977" spans="1:30" ht="14.25" customHeight="1" x14ac:dyDescent="0.25">
      <c r="A4977" s="16">
        <v>4961</v>
      </c>
      <c r="B4977" s="34">
        <v>0.49214973094678899</v>
      </c>
      <c r="C4977" s="34">
        <v>9.2038086322809395E-2</v>
      </c>
      <c r="D4977" s="34">
        <v>3.2939831700146797E-2</v>
      </c>
      <c r="E4977" s="34">
        <v>4.3662694945481299E-2</v>
      </c>
      <c r="F4977" s="34">
        <v>2.3296246237541601E-2</v>
      </c>
      <c r="G4977" s="34">
        <v>0.17129915175534899</v>
      </c>
      <c r="H4977" s="35">
        <v>1.0527922460925101</v>
      </c>
      <c r="I4977" s="34">
        <v>8.6507114379986899E-2</v>
      </c>
      <c r="J4977" s="34">
        <v>1.7123577945419001E-2</v>
      </c>
      <c r="K4977" s="36">
        <f>Inputs!$B$12*(1+$B4977)^4</f>
        <v>297441.02577828697</v>
      </c>
      <c r="L4977" s="36">
        <f t="shared" si="770"/>
        <v>31817.65695496702</v>
      </c>
      <c r="M4977" s="36">
        <f t="shared" si="771"/>
        <v>385560.48664170376</v>
      </c>
      <c r="N4977" s="37">
        <f>M4977/Inputs!$B$6</f>
        <v>587.74464427088992</v>
      </c>
      <c r="O4977" s="38">
        <f>IF(N4977&gt;Inputs!$B$4,1,0)</f>
        <v>1</v>
      </c>
      <c r="P4977" s="34">
        <f t="shared" si="772"/>
        <v>6.9383536434567905E-2</v>
      </c>
      <c r="Q4977" s="36">
        <f>Inputs!$B$12*(1+$B4977)^0*$C4977+Inputs!$B$29*(1+$D4977)^0*Inputs!$B$19+Inputs!$B$30*(1+$E4977)^0*Inputs!$B$20+Inputs!$B$31*(1+$F4977)^0*Inputs!$B$21+Inputs!$B$22*(1+Inputs!$B$23)^0</f>
        <v>13544.329206795486</v>
      </c>
      <c r="R4977" s="36">
        <f>Inputs!$B$12*(1+$B4977)^1*$C4977+Inputs!$B$29*(1+$D4977)^1*Inputs!$B$19+Inputs!$B$30*(1+$E4977)^1*Inputs!$B$20+Inputs!$B$31*(1+$F4977)^1*Inputs!$B$21+Inputs!$B$22*(1+Inputs!$B$23)^1</f>
        <v>16516.523740729695</v>
      </c>
      <c r="S4977" s="36">
        <f>Inputs!$B$12*(1+$B4977)^2*$C4977+Inputs!$B$29*(1+$D4977)^2*Inputs!$B$19+Inputs!$B$30*(1+$E4977)^2*Inputs!$B$20+Inputs!$B$31*(1+$F4977)^2*Inputs!$B$21+Inputs!$B$22*(1+Inputs!$B$23)^2</f>
        <v>20835.02274805239</v>
      </c>
      <c r="T4977" s="36">
        <f>Inputs!$B$12*(1+$B4977)^3*$C4977+Inputs!$B$29*(1+$D4977)^3*Inputs!$B$19+Inputs!$B$30*(1+$E4977)^3*Inputs!$B$20+Inputs!$B$31*(1+$F4977)^3*Inputs!$B$21+Inputs!$B$22*(1+Inputs!$B$23)^3</f>
        <v>27158.427934814426</v>
      </c>
      <c r="U4977" s="36">
        <f>Inputs!$B$12*(1+$B4977)^4*$C4977+Inputs!$B$29*(1+$D4977)^4*Inputs!$B$19+Inputs!$B$30*(1+$E4977)^4*Inputs!$B$20+Inputs!$B$31*(1+$F4977)^4*Inputs!$B$21+Inputs!$B$22*(1+Inputs!$B$23)^4</f>
        <v>36469.32575041458</v>
      </c>
      <c r="V4977" s="35">
        <f>Inputs!$B$13/(Q4977*(1-$G4977))</f>
        <v>1.1279203210975535</v>
      </c>
      <c r="W4977" s="36">
        <f>Inputs!$B$13</f>
        <v>12660</v>
      </c>
      <c r="X4977" s="36">
        <f t="shared" si="773"/>
        <v>15181.061252290907</v>
      </c>
      <c r="Y4977" s="36">
        <f t="shared" si="774"/>
        <v>18826.092709630135</v>
      </c>
      <c r="Z4977" s="36">
        <f t="shared" si="775"/>
        <v>24117.077863969687</v>
      </c>
      <c r="AA4977" s="36">
        <f t="shared" si="776"/>
        <v>31817.65695496702</v>
      </c>
      <c r="AB4977" s="36">
        <f t="shared" si="777"/>
        <v>77509.493571380022</v>
      </c>
      <c r="AC4977" s="36">
        <f t="shared" si="778"/>
        <v>466428.93612659001</v>
      </c>
      <c r="AD4977" s="36">
        <f t="shared" si="779"/>
        <v>308050.99307032372</v>
      </c>
    </row>
    <row r="4978" spans="1:30" ht="14.25" customHeight="1" x14ac:dyDescent="0.25">
      <c r="A4978" s="16">
        <v>4962</v>
      </c>
      <c r="B4978" s="34">
        <v>0.224988921509198</v>
      </c>
      <c r="C4978" s="34">
        <v>9.5426520671917398E-2</v>
      </c>
      <c r="D4978" s="34">
        <v>3.8852326482342998E-2</v>
      </c>
      <c r="E4978" s="34">
        <v>5.1295849037857701E-2</v>
      </c>
      <c r="F4978" s="34">
        <v>1.36890095099414E-2</v>
      </c>
      <c r="G4978" s="34">
        <v>0.213794183326313</v>
      </c>
      <c r="H4978" s="35">
        <v>1.1165931469364401</v>
      </c>
      <c r="I4978" s="34">
        <v>9.3112494013304306E-2</v>
      </c>
      <c r="J4978" s="34">
        <v>2.7645768879231501E-2</v>
      </c>
      <c r="K4978" s="36">
        <f>Inputs!$B$12*(1+$B4978)^4</f>
        <v>135107.63585368663</v>
      </c>
      <c r="L4978" s="36">
        <f t="shared" si="770"/>
        <v>19293.747581967189</v>
      </c>
      <c r="M4978" s="36">
        <f t="shared" si="771"/>
        <v>253457.16847462201</v>
      </c>
      <c r="N4978" s="37">
        <f>M4978/Inputs!$B$6</f>
        <v>386.36763486985063</v>
      </c>
      <c r="O4978" s="38">
        <f>IF(N4978&gt;Inputs!$B$4,1,0)</f>
        <v>0</v>
      </c>
      <c r="P4978" s="34">
        <f t="shared" si="772"/>
        <v>6.5466725134072812E-2</v>
      </c>
      <c r="Q4978" s="36">
        <f>Inputs!$B$12*(1+$B4978)^0*$C4978+Inputs!$B$29*(1+$D4978)^0*Inputs!$B$19+Inputs!$B$30*(1+$E4978)^0*Inputs!$B$20+Inputs!$B$31*(1+$F4978)^0*Inputs!$B$21+Inputs!$B$22*(1+Inputs!$B$23)^0</f>
        <v>13747.635267741967</v>
      </c>
      <c r="R4978" s="36">
        <f>Inputs!$B$12*(1+$B4978)^1*$C4978+Inputs!$B$29*(1+$D4978)^1*Inputs!$B$19+Inputs!$B$30*(1+$E4978)^1*Inputs!$B$20+Inputs!$B$31*(1+$F4978)^1*Inputs!$B$21+Inputs!$B$22*(1+Inputs!$B$23)^1</f>
        <v>15285.542333205682</v>
      </c>
      <c r="S4978" s="36">
        <f>Inputs!$B$12*(1+$B4978)^2*$C4978+Inputs!$B$29*(1+$D4978)^2*Inputs!$B$19+Inputs!$B$30*(1+$E4978)^2*Inputs!$B$20+Inputs!$B$31*(1+$F4978)^2*Inputs!$B$21+Inputs!$B$22*(1+Inputs!$B$23)^2</f>
        <v>17123.639441833628</v>
      </c>
      <c r="T4978" s="36">
        <f>Inputs!$B$12*(1+$B4978)^3*$C4978+Inputs!$B$29*(1+$D4978)^3*Inputs!$B$19+Inputs!$B$30*(1+$E4978)^3*Inputs!$B$20+Inputs!$B$31*(1+$F4978)^3*Inputs!$B$21+Inputs!$B$22*(1+Inputs!$B$23)^3</f>
        <v>19327.616791421671</v>
      </c>
      <c r="U4978" s="36">
        <f>Inputs!$B$12*(1+$B4978)^4*$C4978+Inputs!$B$29*(1+$D4978)^4*Inputs!$B$19+Inputs!$B$30*(1+$E4978)^4*Inputs!$B$20+Inputs!$B$31*(1+$F4978)^4*Inputs!$B$21+Inputs!$B$22*(1+Inputs!$B$23)^4</f>
        <v>21977.858946426823</v>
      </c>
      <c r="V4978" s="35">
        <f>Inputs!$B$13/(Q4978*(1-$G4978))</f>
        <v>1.1713035284107713</v>
      </c>
      <c r="W4978" s="36">
        <f>Inputs!$B$13</f>
        <v>12660</v>
      </c>
      <c r="X4978" s="36">
        <f t="shared" si="773"/>
        <v>13911.864915283208</v>
      </c>
      <c r="Y4978" s="36">
        <f t="shared" si="774"/>
        <v>15400.638927314358</v>
      </c>
      <c r="Z4978" s="36">
        <f t="shared" si="775"/>
        <v>17175.011821122476</v>
      </c>
      <c r="AA4978" s="36">
        <f t="shared" si="776"/>
        <v>19293.747581967189</v>
      </c>
      <c r="AB4978" s="36">
        <f t="shared" si="777"/>
        <v>59406.508916180464</v>
      </c>
      <c r="AC4978" s="36">
        <f t="shared" si="778"/>
        <v>302858.25398822728</v>
      </c>
      <c r="AD4978" s="36">
        <f t="shared" si="779"/>
        <v>194050.65955844155</v>
      </c>
    </row>
    <row r="4979" spans="1:30" ht="14.25" customHeight="1" x14ac:dyDescent="0.25">
      <c r="A4979" s="16">
        <v>4963</v>
      </c>
      <c r="B4979" s="34">
        <v>0.40307270678644302</v>
      </c>
      <c r="C4979" s="34">
        <v>8.1467194748638602E-2</v>
      </c>
      <c r="D4979" s="34">
        <v>4.94160543068859E-2</v>
      </c>
      <c r="E4979" s="34">
        <v>3.9092573263161498E-2</v>
      </c>
      <c r="F4979" s="34">
        <v>6.4666847482122303E-3</v>
      </c>
      <c r="G4979" s="34">
        <v>0.19618278807915901</v>
      </c>
      <c r="H4979" s="35">
        <v>0.97536661453075102</v>
      </c>
      <c r="I4979" s="34">
        <v>9.0558773324802694E-2</v>
      </c>
      <c r="J4979" s="34">
        <v>2.1445817188341501E-2</v>
      </c>
      <c r="K4979" s="36">
        <f>Inputs!$B$12*(1+$B4979)^4</f>
        <v>232526.23347578727</v>
      </c>
      <c r="L4979" s="36">
        <f t="shared" si="770"/>
        <v>21883.992690726813</v>
      </c>
      <c r="M4979" s="36">
        <f t="shared" si="771"/>
        <v>272691.43846505607</v>
      </c>
      <c r="N4979" s="37">
        <f>M4979/Inputs!$B$6</f>
        <v>415.68816839185376</v>
      </c>
      <c r="O4979" s="38">
        <f>IF(N4979&gt;Inputs!$B$4,1,0)</f>
        <v>1</v>
      </c>
      <c r="P4979" s="34">
        <f t="shared" si="772"/>
        <v>6.9112956136461193E-2</v>
      </c>
      <c r="Q4979" s="36">
        <f>Inputs!$B$12*(1+$B4979)^0*$C4979+Inputs!$B$29*(1+$D4979)^0*Inputs!$B$19+Inputs!$B$30*(1+$E4979)^0*Inputs!$B$20+Inputs!$B$31*(1+$F4979)^0*Inputs!$B$21+Inputs!$B$22*(1+Inputs!$B$23)^0</f>
        <v>12910.075712345239</v>
      </c>
      <c r="R4979" s="36">
        <f>Inputs!$B$12*(1+$B4979)^1*$C4979+Inputs!$B$29*(1+$D4979)^1*Inputs!$B$19+Inputs!$B$30*(1+$E4979)^1*Inputs!$B$20+Inputs!$B$31*(1+$F4979)^1*Inputs!$B$21+Inputs!$B$22*(1+Inputs!$B$23)^1</f>
        <v>15101.640310865761</v>
      </c>
      <c r="S4979" s="36">
        <f>Inputs!$B$12*(1+$B4979)^2*$C4979+Inputs!$B$29*(1+$D4979)^2*Inputs!$B$19+Inputs!$B$30*(1+$E4979)^2*Inputs!$B$20+Inputs!$B$31*(1+$F4979)^2*Inputs!$B$21+Inputs!$B$22*(1+Inputs!$B$23)^2</f>
        <v>18097.362295024141</v>
      </c>
      <c r="T4979" s="36">
        <f>Inputs!$B$12*(1+$B4979)^3*$C4979+Inputs!$B$29*(1+$D4979)^3*Inputs!$B$19+Inputs!$B$30*(1+$E4979)^3*Inputs!$B$20+Inputs!$B$31*(1+$F4979)^3*Inputs!$B$21+Inputs!$B$22*(1+Inputs!$B$23)^3</f>
        <v>22217.827733955535</v>
      </c>
      <c r="U4979" s="36">
        <f>Inputs!$B$12*(1+$B4979)^4*$C4979+Inputs!$B$29*(1+$D4979)^4*Inputs!$B$19+Inputs!$B$30*(1+$E4979)^4*Inputs!$B$20+Inputs!$B$31*(1+$F4979)^4*Inputs!$B$21+Inputs!$B$22*(1+Inputs!$B$23)^4</f>
        <v>27912.669507522201</v>
      </c>
      <c r="V4979" s="35">
        <f>Inputs!$B$13/(Q4979*(1-$G4979))</f>
        <v>1.2199656849442799</v>
      </c>
      <c r="W4979" s="36">
        <f>Inputs!$B$13</f>
        <v>12660</v>
      </c>
      <c r="X4979" s="36">
        <f t="shared" si="773"/>
        <v>14066.818225576359</v>
      </c>
      <c r="Y4979" s="36">
        <f t="shared" si="774"/>
        <v>15967.717980624311</v>
      </c>
      <c r="Z4979" s="36">
        <f t="shared" si="775"/>
        <v>18511.221054321977</v>
      </c>
      <c r="AA4979" s="36">
        <f t="shared" si="776"/>
        <v>21883.992690726813</v>
      </c>
      <c r="AB4979" s="36">
        <f t="shared" si="777"/>
        <v>63021.075712541235</v>
      </c>
      <c r="AC4979" s="36">
        <f t="shared" si="778"/>
        <v>323431.58283068205</v>
      </c>
      <c r="AD4979" s="36">
        <f t="shared" si="779"/>
        <v>209670.36275251483</v>
      </c>
    </row>
    <row r="4980" spans="1:30" ht="14.25" customHeight="1" x14ac:dyDescent="0.25">
      <c r="A4980" s="16">
        <v>4964</v>
      </c>
      <c r="B4980" s="34">
        <v>0.280379683932937</v>
      </c>
      <c r="C4980" s="34">
        <v>0.101083512820647</v>
      </c>
      <c r="D4980" s="34">
        <v>1.3011154507739301E-2</v>
      </c>
      <c r="E4980" s="34">
        <v>2.2017209337400701E-2</v>
      </c>
      <c r="F4980" s="34">
        <v>2.2975624196552E-2</v>
      </c>
      <c r="G4980" s="34">
        <v>0.200525763051976</v>
      </c>
      <c r="H4980" s="35">
        <v>1.08890640526905</v>
      </c>
      <c r="I4980" s="34">
        <v>9.5707471058974106E-2</v>
      </c>
      <c r="J4980" s="34">
        <v>2.6064575315703602E-2</v>
      </c>
      <c r="K4980" s="36">
        <f>Inputs!$B$12*(1+$B4980)^4</f>
        <v>161252.45982641657</v>
      </c>
      <c r="L4980" s="36">
        <f t="shared" si="770"/>
        <v>21647.297183481089</v>
      </c>
      <c r="M4980" s="36">
        <f t="shared" si="771"/>
        <v>264170.51707310317</v>
      </c>
      <c r="N4980" s="37">
        <f>M4980/Inputs!$B$6</f>
        <v>402.69895895290119</v>
      </c>
      <c r="O4980" s="38">
        <f>IF(N4980&gt;Inputs!$B$4,1,0)</f>
        <v>1</v>
      </c>
      <c r="P4980" s="34">
        <f t="shared" si="772"/>
        <v>6.9642895743270511E-2</v>
      </c>
      <c r="Q4980" s="36">
        <f>Inputs!$B$12*(1+$B4980)^0*$C4980+Inputs!$B$29*(1+$D4980)^0*Inputs!$B$19+Inputs!$B$30*(1+$E4980)^0*Inputs!$B$20+Inputs!$B$31*(1+$F4980)^0*Inputs!$B$21+Inputs!$B$22*(1+Inputs!$B$23)^0</f>
        <v>14087.054796665743</v>
      </c>
      <c r="R4980" s="36">
        <f>Inputs!$B$12*(1+$B4980)^1*$C4980+Inputs!$B$29*(1+$D4980)^1*Inputs!$B$19+Inputs!$B$30*(1+$E4980)^1*Inputs!$B$20+Inputs!$B$31*(1+$F4980)^1*Inputs!$B$21+Inputs!$B$22*(1+Inputs!$B$23)^1</f>
        <v>15920.439165773645</v>
      </c>
      <c r="S4980" s="36">
        <f>Inputs!$B$12*(1+$B4980)^2*$C4980+Inputs!$B$29*(1+$D4980)^2*Inputs!$B$19+Inputs!$B$30*(1+$E4980)^2*Inputs!$B$20+Inputs!$B$31*(1+$F4980)^2*Inputs!$B$21+Inputs!$B$22*(1+Inputs!$B$23)^2</f>
        <v>18232.698440174743</v>
      </c>
      <c r="T4980" s="36">
        <f>Inputs!$B$12*(1+$B4980)^3*$C4980+Inputs!$B$29*(1+$D4980)^3*Inputs!$B$19+Inputs!$B$30*(1+$E4980)^3*Inputs!$B$20+Inputs!$B$31*(1+$F4980)^3*Inputs!$B$21+Inputs!$B$22*(1+Inputs!$B$23)^3</f>
        <v>21157.540779620875</v>
      </c>
      <c r="U4980" s="36">
        <f>Inputs!$B$12*(1+$B4980)^4*$C4980+Inputs!$B$29*(1+$D4980)^4*Inputs!$B$19+Inputs!$B$30*(1+$E4980)^4*Inputs!$B$20+Inputs!$B$31*(1+$F4980)^4*Inputs!$B$21+Inputs!$B$22*(1+Inputs!$B$23)^4</f>
        <v>24866.155990242063</v>
      </c>
      <c r="V4980" s="35">
        <f>Inputs!$B$13/(Q4980*(1-$G4980))</f>
        <v>1.1241105623937226</v>
      </c>
      <c r="W4980" s="36">
        <f>Inputs!$B$13</f>
        <v>12660</v>
      </c>
      <c r="X4980" s="36">
        <f t="shared" si="773"/>
        <v>14195.638367918164</v>
      </c>
      <c r="Y4980" s="36">
        <f t="shared" si="774"/>
        <v>16129.101327817347</v>
      </c>
      <c r="Z4980" s="36">
        <f t="shared" si="775"/>
        <v>18567.621281248175</v>
      </c>
      <c r="AA4980" s="36">
        <f t="shared" si="776"/>
        <v>21647.297183481089</v>
      </c>
      <c r="AB4980" s="36">
        <f t="shared" si="777"/>
        <v>62227.687062294688</v>
      </c>
      <c r="AC4980" s="36">
        <f t="shared" si="778"/>
        <v>318934.53817861411</v>
      </c>
      <c r="AD4980" s="36">
        <f t="shared" si="779"/>
        <v>201942.83001080848</v>
      </c>
    </row>
    <row r="4981" spans="1:30" ht="14.25" customHeight="1" x14ac:dyDescent="0.25">
      <c r="A4981" s="16">
        <v>4965</v>
      </c>
      <c r="B4981" s="34">
        <v>0.312874121752651</v>
      </c>
      <c r="C4981" s="34">
        <v>7.9486674341890495E-2</v>
      </c>
      <c r="D4981" s="34">
        <v>1.6452577259465001E-2</v>
      </c>
      <c r="E4981" s="34">
        <v>4.4012121881603299E-2</v>
      </c>
      <c r="F4981" s="34">
        <v>2.36897273463259E-4</v>
      </c>
      <c r="G4981" s="34">
        <v>0.18348719162069899</v>
      </c>
      <c r="H4981" s="35">
        <v>1.18604794124862</v>
      </c>
      <c r="I4981" s="34">
        <v>9.1037861425218997E-2</v>
      </c>
      <c r="J4981" s="34">
        <v>2.7562318358841299E-2</v>
      </c>
      <c r="K4981" s="36">
        <f>Inputs!$B$12*(1+$B4981)^4</f>
        <v>178255.77235807438</v>
      </c>
      <c r="L4981" s="36">
        <f t="shared" si="770"/>
        <v>21887.433063364082</v>
      </c>
      <c r="M4981" s="36">
        <f t="shared" si="771"/>
        <v>292374.85914579703</v>
      </c>
      <c r="N4981" s="37">
        <f>M4981/Inputs!$B$6</f>
        <v>445.6933828442028</v>
      </c>
      <c r="O4981" s="38">
        <f>IF(N4981&gt;Inputs!$B$4,1,0)</f>
        <v>1</v>
      </c>
      <c r="P4981" s="34">
        <f t="shared" si="772"/>
        <v>6.3475543066377704E-2</v>
      </c>
      <c r="Q4981" s="36">
        <f>Inputs!$B$12*(1+$B4981)^0*$C4981+Inputs!$B$29*(1+$D4981)^0*Inputs!$B$19+Inputs!$B$30*(1+$E4981)^0*Inputs!$B$20+Inputs!$B$31*(1+$F4981)^0*Inputs!$B$21+Inputs!$B$22*(1+Inputs!$B$23)^0</f>
        <v>12791.244487940352</v>
      </c>
      <c r="R4981" s="36">
        <f>Inputs!$B$12*(1+$B4981)^1*$C4981+Inputs!$B$29*(1+$D4981)^1*Inputs!$B$19+Inputs!$B$30*(1+$E4981)^1*Inputs!$B$20+Inputs!$B$31*(1+$F4981)^1*Inputs!$B$21+Inputs!$B$22*(1+Inputs!$B$23)^1</f>
        <v>14380.231048423731</v>
      </c>
      <c r="S4981" s="36">
        <f>Inputs!$B$12*(1+$B4981)^2*$C4981+Inputs!$B$29*(1+$D4981)^2*Inputs!$B$19+Inputs!$B$30*(1+$E4981)^2*Inputs!$B$20+Inputs!$B$31*(1+$F4981)^2*Inputs!$B$21+Inputs!$B$22*(1+Inputs!$B$23)^2</f>
        <v>16439.761511430253</v>
      </c>
      <c r="T4981" s="36">
        <f>Inputs!$B$12*(1+$B4981)^3*$C4981+Inputs!$B$29*(1+$D4981)^3*Inputs!$B$19+Inputs!$B$30*(1+$E4981)^3*Inputs!$B$20+Inputs!$B$31*(1+$F4981)^3*Inputs!$B$21+Inputs!$B$22*(1+Inputs!$B$23)^3</f>
        <v>19116.070289964766</v>
      </c>
      <c r="U4981" s="36">
        <f>Inputs!$B$12*(1+$B4981)^4*$C4981+Inputs!$B$29*(1+$D4981)^4*Inputs!$B$19+Inputs!$B$30*(1+$E4981)^4*Inputs!$B$20+Inputs!$B$31*(1+$F4981)^4*Inputs!$B$21+Inputs!$B$22*(1+Inputs!$B$23)^4</f>
        <v>22601.100431707429</v>
      </c>
      <c r="V4981" s="35">
        <f>Inputs!$B$13/(Q4981*(1-$G4981))</f>
        <v>1.2121542929817852</v>
      </c>
      <c r="W4981" s="36">
        <f>Inputs!$B$13</f>
        <v>12660</v>
      </c>
      <c r="X4981" s="36">
        <f t="shared" si="773"/>
        <v>14156.049908869809</v>
      </c>
      <c r="Y4981" s="36">
        <f t="shared" si="774"/>
        <v>16095.865056029434</v>
      </c>
      <c r="Z4981" s="36">
        <f t="shared" si="775"/>
        <v>18614.318903326071</v>
      </c>
      <c r="AA4981" s="36">
        <f t="shared" si="776"/>
        <v>21887.433063364082</v>
      </c>
      <c r="AB4981" s="36">
        <f t="shared" si="777"/>
        <v>63183.908220804391</v>
      </c>
      <c r="AC4981" s="36">
        <f t="shared" si="778"/>
        <v>354320.74110804149</v>
      </c>
      <c r="AD4981" s="36">
        <f t="shared" si="779"/>
        <v>229190.95092499262</v>
      </c>
    </row>
    <row r="4982" spans="1:30" ht="14.25" customHeight="1" x14ac:dyDescent="0.25">
      <c r="A4982" s="16">
        <v>4966</v>
      </c>
      <c r="B4982" s="34">
        <v>0.17472630323749699</v>
      </c>
      <c r="C4982" s="34">
        <v>0.101780853711769</v>
      </c>
      <c r="D4982" s="34">
        <v>3.2828627545599003E-2</v>
      </c>
      <c r="E4982" s="34">
        <v>5.2173314000455301E-2</v>
      </c>
      <c r="F4982" s="34">
        <v>-2.8625153769321799E-3</v>
      </c>
      <c r="G4982" s="34">
        <v>0.17194631765540699</v>
      </c>
      <c r="H4982" s="35">
        <v>1.0938773332562901</v>
      </c>
      <c r="I4982" s="34">
        <v>9.6971728889712505E-2</v>
      </c>
      <c r="J4982" s="34">
        <v>2.49175263930402E-2</v>
      </c>
      <c r="K4982" s="36">
        <f>Inputs!$B$12*(1+$B4982)^4</f>
        <v>114261.00059267046</v>
      </c>
      <c r="L4982" s="36">
        <f t="shared" si="770"/>
        <v>18417.244820057418</v>
      </c>
      <c r="M4982" s="36">
        <f t="shared" si="771"/>
        <v>222457.94756358012</v>
      </c>
      <c r="N4982" s="37">
        <f>M4982/Inputs!$B$6</f>
        <v>339.1127249444819</v>
      </c>
      <c r="O4982" s="38">
        <f>IF(N4982&gt;Inputs!$B$4,1,0)</f>
        <v>0</v>
      </c>
      <c r="P4982" s="34">
        <f t="shared" si="772"/>
        <v>7.2054202496672298E-2</v>
      </c>
      <c r="Q4982" s="36">
        <f>Inputs!$B$12*(1+$B4982)^0*$C4982+Inputs!$B$29*(1+$D4982)^0*Inputs!$B$19+Inputs!$B$30*(1+$E4982)^0*Inputs!$B$20+Inputs!$B$31*(1+$F4982)^0*Inputs!$B$21+Inputs!$B$22*(1+Inputs!$B$23)^0</f>
        <v>14128.89525013306</v>
      </c>
      <c r="R4982" s="36">
        <f>Inputs!$B$12*(1+$B4982)^1*$C4982+Inputs!$B$29*(1+$D4982)^1*Inputs!$B$19+Inputs!$B$30*(1+$E4982)^1*Inputs!$B$20+Inputs!$B$31*(1+$F4982)^1*Inputs!$B$21+Inputs!$B$22*(1+Inputs!$B$23)^1</f>
        <v>15353.271187112376</v>
      </c>
      <c r="S4982" s="36">
        <f>Inputs!$B$12*(1+$B4982)^2*$C4982+Inputs!$B$29*(1+$D4982)^2*Inputs!$B$19+Inputs!$B$30*(1+$E4982)^2*Inputs!$B$20+Inputs!$B$31*(1+$F4982)^2*Inputs!$B$21+Inputs!$B$22*(1+Inputs!$B$23)^2</f>
        <v>16772.440274720469</v>
      </c>
      <c r="T4982" s="36">
        <f>Inputs!$B$12*(1+$B4982)^3*$C4982+Inputs!$B$29*(1+$D4982)^3*Inputs!$B$19+Inputs!$B$30*(1+$E4982)^3*Inputs!$B$20+Inputs!$B$31*(1+$F4982)^3*Inputs!$B$21+Inputs!$B$22*(1+Inputs!$B$23)^3</f>
        <v>18419.38911359656</v>
      </c>
      <c r="U4982" s="36">
        <f>Inputs!$B$12*(1+$B4982)^4*$C4982+Inputs!$B$29*(1+$D4982)^4*Inputs!$B$19+Inputs!$B$30*(1+$E4982)^4*Inputs!$B$20+Inputs!$B$31*(1+$F4982)^4*Inputs!$B$21+Inputs!$B$22*(1+Inputs!$B$23)^4</f>
        <v>20332.816684829566</v>
      </c>
      <c r="V4982" s="35">
        <f>Inputs!$B$13/(Q4982*(1-$G4982))</f>
        <v>1.0820990295013644</v>
      </c>
      <c r="W4982" s="36">
        <f>Inputs!$B$13</f>
        <v>12660</v>
      </c>
      <c r="X4982" s="36">
        <f t="shared" si="773"/>
        <v>13794.520396107368</v>
      </c>
      <c r="Y4982" s="36">
        <f t="shared" si="774"/>
        <v>15110.503110654308</v>
      </c>
      <c r="Z4982" s="36">
        <f t="shared" si="775"/>
        <v>16639.17149168687</v>
      </c>
      <c r="AA4982" s="36">
        <f t="shared" si="776"/>
        <v>18417.244820057418</v>
      </c>
      <c r="AB4982" s="36">
        <f t="shared" si="777"/>
        <v>57536.518353726438</v>
      </c>
      <c r="AC4982" s="36">
        <f t="shared" si="778"/>
        <v>261971.63177012533</v>
      </c>
      <c r="AD4982" s="36">
        <f t="shared" si="779"/>
        <v>164921.4292098537</v>
      </c>
    </row>
    <row r="4983" spans="1:30" ht="14.25" customHeight="1" x14ac:dyDescent="0.25">
      <c r="A4983" s="16">
        <v>4967</v>
      </c>
      <c r="B4983" s="34">
        <v>0.28908881347167198</v>
      </c>
      <c r="C4983" s="34">
        <v>8.72950440730349E-2</v>
      </c>
      <c r="D4983" s="34">
        <v>1.3290751257136199E-2</v>
      </c>
      <c r="E4983" s="34">
        <v>3.50646325724863E-2</v>
      </c>
      <c r="F4983" s="34">
        <v>-6.3127264344283E-3</v>
      </c>
      <c r="G4983" s="34">
        <v>0.20165252847527801</v>
      </c>
      <c r="H4983" s="35">
        <v>1.0409634710872</v>
      </c>
      <c r="I4983" s="34">
        <v>9.1720584819405496E-2</v>
      </c>
      <c r="J4983" s="34">
        <v>2.67106252059396E-2</v>
      </c>
      <c r="K4983" s="36">
        <f>Inputs!$B$12*(1+$B4983)^4</f>
        <v>165684.77757184021</v>
      </c>
      <c r="L4983" s="36">
        <f t="shared" si="770"/>
        <v>18809.917823719279</v>
      </c>
      <c r="M4983" s="36">
        <f t="shared" si="771"/>
        <v>250028.87764451484</v>
      </c>
      <c r="N4983" s="37">
        <f>M4983/Inputs!$B$6</f>
        <v>381.14158177517504</v>
      </c>
      <c r="O4983" s="38">
        <f>IF(N4983&gt;Inputs!$B$4,1,0)</f>
        <v>0</v>
      </c>
      <c r="P4983" s="34">
        <f t="shared" si="772"/>
        <v>6.5009959613465895E-2</v>
      </c>
      <c r="Q4983" s="36">
        <f>Inputs!$B$12*(1+$B4983)^0*$C4983+Inputs!$B$29*(1+$D4983)^0*Inputs!$B$19+Inputs!$B$30*(1+$E4983)^0*Inputs!$B$20+Inputs!$B$31*(1+$F4983)^0*Inputs!$B$21+Inputs!$B$22*(1+Inputs!$B$23)^0</f>
        <v>13259.746671809015</v>
      </c>
      <c r="R4983" s="36">
        <f>Inputs!$B$12*(1+$B4983)^1*$C4983+Inputs!$B$29*(1+$D4983)^1*Inputs!$B$19+Inputs!$B$30*(1+$E4983)^1*Inputs!$B$20+Inputs!$B$31*(1+$F4983)^1*Inputs!$B$21+Inputs!$B$22*(1+Inputs!$B$23)^1</f>
        <v>14808.28588850503</v>
      </c>
      <c r="S4983" s="36">
        <f>Inputs!$B$12*(1+$B4983)^2*$C4983+Inputs!$B$29*(1+$D4983)^2*Inputs!$B$19+Inputs!$B$30*(1+$E4983)^2*Inputs!$B$20+Inputs!$B$31*(1+$F4983)^2*Inputs!$B$21+Inputs!$B$22*(1+Inputs!$B$23)^2</f>
        <v>16796.331238226441</v>
      </c>
      <c r="T4983" s="36">
        <f>Inputs!$B$12*(1+$B4983)^3*$C4983+Inputs!$B$29*(1+$D4983)^3*Inputs!$B$19+Inputs!$B$30*(1+$E4983)^3*Inputs!$B$20+Inputs!$B$31*(1+$F4983)^3*Inputs!$B$21+Inputs!$B$22*(1+Inputs!$B$23)^3</f>
        <v>19350.477458664587</v>
      </c>
      <c r="U4983" s="36">
        <f>Inputs!$B$12*(1+$B4983)^4*$C4983+Inputs!$B$29*(1+$D4983)^4*Inputs!$B$19+Inputs!$B$30*(1+$E4983)^4*Inputs!$B$20+Inputs!$B$31*(1+$F4983)^4*Inputs!$B$21+Inputs!$B$22*(1+Inputs!$B$23)^4</f>
        <v>22633.903206569077</v>
      </c>
      <c r="V4983" s="35">
        <f>Inputs!$B$13/(Q4983*(1-$G4983))</f>
        <v>1.1959321045649951</v>
      </c>
      <c r="W4983" s="36">
        <f>Inputs!$B$13</f>
        <v>12660</v>
      </c>
      <c r="X4983" s="36">
        <f t="shared" si="773"/>
        <v>13680.481913244259</v>
      </c>
      <c r="Y4983" s="36">
        <f t="shared" si="774"/>
        <v>14997.611511907735</v>
      </c>
      <c r="Z4983" s="36">
        <f t="shared" si="775"/>
        <v>16679.729576773945</v>
      </c>
      <c r="AA4983" s="36">
        <f t="shared" si="776"/>
        <v>18809.917823719279</v>
      </c>
      <c r="AB4983" s="36">
        <f t="shared" si="777"/>
        <v>58472.082441975785</v>
      </c>
      <c r="AC4983" s="36">
        <f t="shared" si="778"/>
        <v>297067.44326084602</v>
      </c>
      <c r="AD4983" s="36">
        <f t="shared" si="779"/>
        <v>191556.79520253907</v>
      </c>
    </row>
    <row r="4984" spans="1:30" ht="14.25" customHeight="1" x14ac:dyDescent="0.25">
      <c r="A4984" s="16">
        <v>4968</v>
      </c>
      <c r="B4984" s="34">
        <v>0.336004024976511</v>
      </c>
      <c r="C4984" s="34">
        <v>7.8241126971705002E-2</v>
      </c>
      <c r="D4984" s="34">
        <v>2.58336159357275E-2</v>
      </c>
      <c r="E4984" s="34">
        <v>2.7192364295973302E-2</v>
      </c>
      <c r="F4984" s="34">
        <v>2.5066444488455401E-2</v>
      </c>
      <c r="G4984" s="34">
        <v>0.18428097747215699</v>
      </c>
      <c r="H4984" s="35">
        <v>1.0901153133430801</v>
      </c>
      <c r="I4984" s="34">
        <v>9.5179381021324103E-2</v>
      </c>
      <c r="J4984" s="34">
        <v>2.19447606830586E-2</v>
      </c>
      <c r="K4984" s="36">
        <f>Inputs!$B$12*(1+$B4984)^4</f>
        <v>191153.527389867</v>
      </c>
      <c r="L4984" s="36">
        <f t="shared" si="770"/>
        <v>21161.78719738475</v>
      </c>
      <c r="M4984" s="36">
        <f t="shared" si="771"/>
        <v>248801.19776135281</v>
      </c>
      <c r="N4984" s="37">
        <f>M4984/Inputs!$B$6</f>
        <v>379.27011853864758</v>
      </c>
      <c r="O4984" s="38">
        <f>IF(N4984&gt;Inputs!$B$4,1,0)</f>
        <v>0</v>
      </c>
      <c r="P4984" s="34">
        <f t="shared" si="772"/>
        <v>7.3234620338265499E-2</v>
      </c>
      <c r="Q4984" s="36">
        <f>Inputs!$B$12*(1+$B4984)^0*$C4984+Inputs!$B$29*(1+$D4984)^0*Inputs!$B$19+Inputs!$B$30*(1+$E4984)^0*Inputs!$B$20+Inputs!$B$31*(1+$F4984)^0*Inputs!$B$21+Inputs!$B$22*(1+Inputs!$B$23)^0</f>
        <v>12716.511645729221</v>
      </c>
      <c r="R4984" s="36">
        <f>Inputs!$B$12*(1+$B4984)^1*$C4984+Inputs!$B$29*(1+$D4984)^1*Inputs!$B$19+Inputs!$B$30*(1+$E4984)^1*Inputs!$B$20+Inputs!$B$31*(1+$F4984)^1*Inputs!$B$21+Inputs!$B$22*(1+Inputs!$B$23)^1</f>
        <v>14491.476077648756</v>
      </c>
      <c r="S4984" s="36">
        <f>Inputs!$B$12*(1+$B4984)^2*$C4984+Inputs!$B$29*(1+$D4984)^2*Inputs!$B$19+Inputs!$B$30*(1+$E4984)^2*Inputs!$B$20+Inputs!$B$31*(1+$F4984)^2*Inputs!$B$21+Inputs!$B$22*(1+Inputs!$B$23)^2</f>
        <v>16801.263144766854</v>
      </c>
      <c r="T4984" s="36">
        <f>Inputs!$B$12*(1+$B4984)^3*$C4984+Inputs!$B$29*(1+$D4984)^3*Inputs!$B$19+Inputs!$B$30*(1+$E4984)^3*Inputs!$B$20+Inputs!$B$31*(1+$F4984)^3*Inputs!$B$21+Inputs!$B$22*(1+Inputs!$B$23)^3</f>
        <v>19824.071075889522</v>
      </c>
      <c r="U4984" s="36">
        <f>Inputs!$B$12*(1+$B4984)^4*$C4984+Inputs!$B$29*(1+$D4984)^4*Inputs!$B$19+Inputs!$B$30*(1+$E4984)^4*Inputs!$B$20+Inputs!$B$31*(1+$F4984)^4*Inputs!$B$21+Inputs!$B$22*(1+Inputs!$B$23)^4</f>
        <v>23797.937096344103</v>
      </c>
      <c r="V4984" s="35">
        <f>Inputs!$B$13/(Q4984*(1-$G4984))</f>
        <v>1.2204644177012676</v>
      </c>
      <c r="W4984" s="36">
        <f>Inputs!$B$13</f>
        <v>12660</v>
      </c>
      <c r="X4984" s="36">
        <f t="shared" si="773"/>
        <v>14041.86326318783</v>
      </c>
      <c r="Y4984" s="36">
        <f t="shared" si="774"/>
        <v>15833.374630735059</v>
      </c>
      <c r="Z4984" s="36">
        <f t="shared" si="775"/>
        <v>18155.079733673469</v>
      </c>
      <c r="AA4984" s="36">
        <f t="shared" si="776"/>
        <v>21161.78719738475</v>
      </c>
      <c r="AB4984" s="36">
        <f t="shared" si="777"/>
        <v>61372.090678145134</v>
      </c>
      <c r="AC4984" s="36">
        <f t="shared" si="778"/>
        <v>295299.92035416298</v>
      </c>
      <c r="AD4984" s="36">
        <f t="shared" si="779"/>
        <v>187429.10708320767</v>
      </c>
    </row>
    <row r="4985" spans="1:30" ht="14.25" customHeight="1" x14ac:dyDescent="0.25">
      <c r="A4985" s="16">
        <v>4969</v>
      </c>
      <c r="B4985" s="34">
        <v>0.30854408933379102</v>
      </c>
      <c r="C4985" s="34">
        <v>9.0563659714568603E-2</v>
      </c>
      <c r="D4985" s="34">
        <v>3.4003731325108699E-2</v>
      </c>
      <c r="E4985" s="34">
        <v>6.4288709271798597E-2</v>
      </c>
      <c r="F4985" s="34">
        <v>1.9318231950070899E-2</v>
      </c>
      <c r="G4985" s="34">
        <v>0.21858603418380901</v>
      </c>
      <c r="H4985" s="35">
        <v>1.12082229615254</v>
      </c>
      <c r="I4985" s="34">
        <v>8.9307595442730495E-2</v>
      </c>
      <c r="J4985" s="34">
        <v>2.89644720840702E-2</v>
      </c>
      <c r="K4985" s="36">
        <f>Inputs!$B$12*(1+$B4985)^4</f>
        <v>175915.7364375632</v>
      </c>
      <c r="L4985" s="36">
        <f t="shared" si="770"/>
        <v>22076.518593795372</v>
      </c>
      <c r="M4985" s="36">
        <f t="shared" si="771"/>
        <v>309450.89960588573</v>
      </c>
      <c r="N4985" s="37">
        <f>M4985/Inputs!$B$6</f>
        <v>471.72393232604531</v>
      </c>
      <c r="O4985" s="38">
        <f>IF(N4985&gt;Inputs!$B$4,1,0)</f>
        <v>1</v>
      </c>
      <c r="P4985" s="34">
        <f t="shared" si="772"/>
        <v>6.0343123358660294E-2</v>
      </c>
      <c r="Q4985" s="36">
        <f>Inputs!$B$12*(1+$B4985)^0*$C4985+Inputs!$B$29*(1+$D4985)^0*Inputs!$B$19+Inputs!$B$30*(1+$E4985)^0*Inputs!$B$20+Inputs!$B$31*(1+$F4985)^0*Inputs!$B$21+Inputs!$B$22*(1+Inputs!$B$23)^0</f>
        <v>13455.863610301039</v>
      </c>
      <c r="R4985" s="36">
        <f>Inputs!$B$12*(1+$B4985)^1*$C4985+Inputs!$B$29*(1+$D4985)^1*Inputs!$B$19+Inputs!$B$30*(1+$E4985)^1*Inputs!$B$20+Inputs!$B$31*(1+$F4985)^1*Inputs!$B$21+Inputs!$B$22*(1+Inputs!$B$23)^1</f>
        <v>15424.174732704119</v>
      </c>
      <c r="S4985" s="36">
        <f>Inputs!$B$12*(1+$B4985)^2*$C4985+Inputs!$B$29*(1+$D4985)^2*Inputs!$B$19+Inputs!$B$30*(1+$E4985)^2*Inputs!$B$20+Inputs!$B$31*(1+$F4985)^2*Inputs!$B$21+Inputs!$B$22*(1+Inputs!$B$23)^2</f>
        <v>17923.586186708675</v>
      </c>
      <c r="T4985" s="36">
        <f>Inputs!$B$12*(1+$B4985)^3*$C4985+Inputs!$B$29*(1+$D4985)^3*Inputs!$B$19+Inputs!$B$30*(1+$E4985)^3*Inputs!$B$20+Inputs!$B$31*(1+$F4985)^3*Inputs!$B$21+Inputs!$B$22*(1+Inputs!$B$23)^3</f>
        <v>21114.473943840814</v>
      </c>
      <c r="U4985" s="36">
        <f>Inputs!$B$12*(1+$B4985)^4*$C4985+Inputs!$B$29*(1+$D4985)^4*Inputs!$B$19+Inputs!$B$30*(1+$E4985)^4*Inputs!$B$20+Inputs!$B$31*(1+$F4985)^4*Inputs!$B$21+Inputs!$B$22*(1+Inputs!$B$23)^4</f>
        <v>25206.506392990679</v>
      </c>
      <c r="V4985" s="35">
        <f>Inputs!$B$13/(Q4985*(1-$G4985))</f>
        <v>1.2040401255751803</v>
      </c>
      <c r="W4985" s="36">
        <f>Inputs!$B$13</f>
        <v>12660</v>
      </c>
      <c r="X4985" s="36">
        <f t="shared" si="773"/>
        <v>14261.143772714555</v>
      </c>
      <c r="Y4985" s="36">
        <f t="shared" si="774"/>
        <v>16280.709962628145</v>
      </c>
      <c r="Z4985" s="36">
        <f t="shared" si="775"/>
        <v>18835.865137179557</v>
      </c>
      <c r="AA4985" s="36">
        <f t="shared" si="776"/>
        <v>22076.518593795372</v>
      </c>
      <c r="AB4985" s="36">
        <f t="shared" si="777"/>
        <v>64007.972057759674</v>
      </c>
      <c r="AC4985" s="36">
        <f t="shared" si="778"/>
        <v>376446.42895433883</v>
      </c>
      <c r="AD4985" s="36">
        <f t="shared" si="779"/>
        <v>245442.92754812603</v>
      </c>
    </row>
    <row r="4986" spans="1:30" ht="14.25" customHeight="1" x14ac:dyDescent="0.25">
      <c r="A4986" s="16">
        <v>4970</v>
      </c>
      <c r="B4986" s="34">
        <v>0.29469362172824498</v>
      </c>
      <c r="C4986" s="34">
        <v>5.8547703015441203E-2</v>
      </c>
      <c r="D4986" s="34">
        <v>4.01249165453312E-2</v>
      </c>
      <c r="E4986" s="34">
        <v>6.0467950985351002E-2</v>
      </c>
      <c r="F4986" s="34">
        <v>1.62698383011015E-2</v>
      </c>
      <c r="G4986" s="34">
        <v>0.16918340026658599</v>
      </c>
      <c r="H4986" s="35">
        <v>1.0979338669687699</v>
      </c>
      <c r="I4986" s="34">
        <v>9.5508367983503206E-2</v>
      </c>
      <c r="J4986" s="34">
        <v>2.1422366492500101E-2</v>
      </c>
      <c r="K4986" s="36">
        <f>Inputs!$B$12*(1+$B4986)^4</f>
        <v>168585.13740939606</v>
      </c>
      <c r="L4986" s="36">
        <f t="shared" si="770"/>
        <v>17451.198346762332</v>
      </c>
      <c r="M4986" s="36">
        <f t="shared" si="771"/>
        <v>208458.97024483053</v>
      </c>
      <c r="N4986" s="37">
        <f>M4986/Inputs!$B$6</f>
        <v>317.7728204951685</v>
      </c>
      <c r="O4986" s="38">
        <f>IF(N4986&gt;Inputs!$B$4,1,0)</f>
        <v>0</v>
      </c>
      <c r="P4986" s="34">
        <f t="shared" si="772"/>
        <v>7.4086001491003112E-2</v>
      </c>
      <c r="Q4986" s="36">
        <f>Inputs!$B$12*(1+$B4986)^0*$C4986+Inputs!$B$29*(1+$D4986)^0*Inputs!$B$19+Inputs!$B$30*(1+$E4986)^0*Inputs!$B$20+Inputs!$B$31*(1+$F4986)^0*Inputs!$B$21+Inputs!$B$22*(1+Inputs!$B$23)^0</f>
        <v>11534.906208353394</v>
      </c>
      <c r="R4986" s="36">
        <f>Inputs!$B$12*(1+$B4986)^1*$C4986+Inputs!$B$29*(1+$D4986)^1*Inputs!$B$19+Inputs!$B$30*(1+$E4986)^1*Inputs!$B$20+Inputs!$B$31*(1+$F4986)^1*Inputs!$B$21+Inputs!$B$22*(1+Inputs!$B$23)^1</f>
        <v>12858.706689532031</v>
      </c>
      <c r="S4986" s="36">
        <f>Inputs!$B$12*(1+$B4986)^2*$C4986+Inputs!$B$29*(1+$D4986)^2*Inputs!$B$19+Inputs!$B$30*(1+$E4986)^2*Inputs!$B$20+Inputs!$B$31*(1+$F4986)^2*Inputs!$B$21+Inputs!$B$22*(1+Inputs!$B$23)^2</f>
        <v>14501.193689417963</v>
      </c>
      <c r="T4986" s="36">
        <f>Inputs!$B$12*(1+$B4986)^3*$C4986+Inputs!$B$29*(1+$D4986)^3*Inputs!$B$19+Inputs!$B$30*(1+$E4986)^3*Inputs!$B$20+Inputs!$B$31*(1+$F4986)^3*Inputs!$B$21+Inputs!$B$22*(1+Inputs!$B$23)^3</f>
        <v>16552.995486385742</v>
      </c>
      <c r="U4986" s="36">
        <f>Inputs!$B$12*(1+$B4986)^4*$C4986+Inputs!$B$29*(1+$D4986)^4*Inputs!$B$19+Inputs!$B$30*(1+$E4986)^4*Inputs!$B$20+Inputs!$B$31*(1+$F4986)^4*Inputs!$B$21+Inputs!$B$22*(1+Inputs!$B$23)^4</f>
        <v>19131.274711450526</v>
      </c>
      <c r="V4986" s="35">
        <f>Inputs!$B$13/(Q4986*(1-$G4986))</f>
        <v>1.3210354526693426</v>
      </c>
      <c r="W4986" s="36">
        <f>Inputs!$B$13</f>
        <v>12660</v>
      </c>
      <c r="X4986" s="36">
        <f t="shared" si="773"/>
        <v>13517.060355370806</v>
      </c>
      <c r="Y4986" s="36">
        <f t="shared" si="774"/>
        <v>14571.668511926564</v>
      </c>
      <c r="Z4986" s="36">
        <f t="shared" si="775"/>
        <v>15866.390596742289</v>
      </c>
      <c r="AA4986" s="36">
        <f t="shared" si="776"/>
        <v>17451.198346762332</v>
      </c>
      <c r="AB4986" s="36">
        <f t="shared" si="777"/>
        <v>55977.88793071804</v>
      </c>
      <c r="AC4986" s="36">
        <f t="shared" si="778"/>
        <v>240599.35689260589</v>
      </c>
      <c r="AD4986" s="36">
        <f t="shared" si="779"/>
        <v>152481.08231411249</v>
      </c>
    </row>
    <row r="4987" spans="1:30" ht="14.25" customHeight="1" x14ac:dyDescent="0.25">
      <c r="A4987" s="16">
        <v>4971</v>
      </c>
      <c r="B4987" s="34">
        <v>0.37103637928108302</v>
      </c>
      <c r="C4987" s="34">
        <v>6.1316822033492098E-2</v>
      </c>
      <c r="D4987" s="34">
        <v>1.9790874599786099E-2</v>
      </c>
      <c r="E4987" s="34">
        <v>4.7313853301676798E-2</v>
      </c>
      <c r="F4987" s="34">
        <v>1.9781226380324399E-2</v>
      </c>
      <c r="G4987" s="34">
        <v>0.179205623318513</v>
      </c>
      <c r="H4987" s="35">
        <v>0.923960124959193</v>
      </c>
      <c r="I4987" s="34">
        <v>0.10151434915372</v>
      </c>
      <c r="J4987" s="34">
        <v>2.5951393821173299E-2</v>
      </c>
      <c r="K4987" s="36">
        <f>Inputs!$B$12*(1+$B4987)^4</f>
        <v>212005.51797975894</v>
      </c>
      <c r="L4987" s="36">
        <f t="shared" si="770"/>
        <v>16593.065915520529</v>
      </c>
      <c r="M4987" s="36">
        <f t="shared" si="771"/>
        <v>192513.44392549322</v>
      </c>
      <c r="N4987" s="37">
        <f>M4987/Inputs!$B$6</f>
        <v>293.46561574008115</v>
      </c>
      <c r="O4987" s="38">
        <f>IF(N4987&gt;Inputs!$B$4,1,0)</f>
        <v>0</v>
      </c>
      <c r="P4987" s="34">
        <f t="shared" si="772"/>
        <v>7.55629553325467E-2</v>
      </c>
      <c r="Q4987" s="36">
        <f>Inputs!$B$12*(1+$B4987)^0*$C4987+Inputs!$B$29*(1+$D4987)^0*Inputs!$B$19+Inputs!$B$30*(1+$E4987)^0*Inputs!$B$20+Inputs!$B$31*(1+$F4987)^0*Inputs!$B$21+Inputs!$B$22*(1+Inputs!$B$23)^0</f>
        <v>11701.053349436446</v>
      </c>
      <c r="R4987" s="36">
        <f>Inputs!$B$12*(1+$B4987)^1*$C4987+Inputs!$B$29*(1+$D4987)^1*Inputs!$B$19+Inputs!$B$30*(1+$E4987)^1*Inputs!$B$20+Inputs!$B$31*(1+$F4987)^1*Inputs!$B$21+Inputs!$B$22*(1+Inputs!$B$23)^1</f>
        <v>13270.429603422912</v>
      </c>
      <c r="S4987" s="36">
        <f>Inputs!$B$12*(1+$B4987)^2*$C4987+Inputs!$B$29*(1+$D4987)^2*Inputs!$B$19+Inputs!$B$30*(1+$E4987)^2*Inputs!$B$20+Inputs!$B$31*(1+$F4987)^2*Inputs!$B$21+Inputs!$B$22*(1+Inputs!$B$23)^2</f>
        <v>15352.895242785969</v>
      </c>
      <c r="T4987" s="36">
        <f>Inputs!$B$12*(1+$B4987)^3*$C4987+Inputs!$B$29*(1+$D4987)^3*Inputs!$B$19+Inputs!$B$30*(1+$E4987)^3*Inputs!$B$20+Inputs!$B$31*(1+$F4987)^3*Inputs!$B$21+Inputs!$B$22*(1+Inputs!$B$23)^3</f>
        <v>18136.637741041326</v>
      </c>
      <c r="U4987" s="36">
        <f>Inputs!$B$12*(1+$B4987)^4*$C4987+Inputs!$B$29*(1+$D4987)^4*Inputs!$B$19+Inputs!$B$30*(1+$E4987)^4*Inputs!$B$20+Inputs!$B$31*(1+$F4987)^4*Inputs!$B$21+Inputs!$B$22*(1+Inputs!$B$23)^4</f>
        <v>21879.582824515732</v>
      </c>
      <c r="V4987" s="35">
        <f>Inputs!$B$13/(Q4987*(1-$G4987))</f>
        <v>1.3181789552006911</v>
      </c>
      <c r="W4987" s="36">
        <f>Inputs!$B$13</f>
        <v>12660</v>
      </c>
      <c r="X4987" s="36">
        <f t="shared" si="773"/>
        <v>13284.505868286366</v>
      </c>
      <c r="Y4987" s="36">
        <f t="shared" si="774"/>
        <v>14127.236375057608</v>
      </c>
      <c r="Z4987" s="36">
        <f t="shared" si="775"/>
        <v>15221.616204390375</v>
      </c>
      <c r="AA4987" s="36">
        <f t="shared" si="776"/>
        <v>16593.065915520529</v>
      </c>
      <c r="AB4987" s="36">
        <f t="shared" si="777"/>
        <v>53584.19297561163</v>
      </c>
      <c r="AC4987" s="36">
        <f t="shared" si="778"/>
        <v>225291.33526970987</v>
      </c>
      <c r="AD4987" s="36">
        <f t="shared" si="779"/>
        <v>138929.25094988159</v>
      </c>
    </row>
    <row r="4988" spans="1:30" ht="14.25" customHeight="1" x14ac:dyDescent="0.25">
      <c r="A4988" s="16">
        <v>4972</v>
      </c>
      <c r="B4988" s="34">
        <v>0.19134398954883999</v>
      </c>
      <c r="C4988" s="34">
        <v>7.39525816343964E-2</v>
      </c>
      <c r="D4988" s="34">
        <v>3.5553609987865699E-2</v>
      </c>
      <c r="E4988" s="34">
        <v>5.5556187498088903E-2</v>
      </c>
      <c r="F4988" s="34">
        <v>-2.64185339315513E-3</v>
      </c>
      <c r="G4988" s="34">
        <v>0.19747598110942199</v>
      </c>
      <c r="H4988" s="35">
        <v>0.97692339161432495</v>
      </c>
      <c r="I4988" s="34">
        <v>9.3900860338365394E-2</v>
      </c>
      <c r="J4988" s="34">
        <v>2.92704850084082E-2</v>
      </c>
      <c r="K4988" s="36">
        <f>Inputs!$B$12*(1+$B4988)^4</f>
        <v>120864.83480227321</v>
      </c>
      <c r="L4988" s="36">
        <f t="shared" si="770"/>
        <v>13896.465906950709</v>
      </c>
      <c r="M4988" s="36">
        <f t="shared" si="771"/>
        <v>192082.12920109127</v>
      </c>
      <c r="N4988" s="37">
        <f>M4988/Inputs!$B$6</f>
        <v>292.80812378215131</v>
      </c>
      <c r="O4988" s="38">
        <f>IF(N4988&gt;Inputs!$B$4,1,0)</f>
        <v>0</v>
      </c>
      <c r="P4988" s="34">
        <f t="shared" si="772"/>
        <v>6.463037532995719E-2</v>
      </c>
      <c r="Q4988" s="36">
        <f>Inputs!$B$12*(1+$B4988)^0*$C4988+Inputs!$B$29*(1+$D4988)^0*Inputs!$B$19+Inputs!$B$30*(1+$E4988)^0*Inputs!$B$20+Inputs!$B$31*(1+$F4988)^0*Inputs!$B$21+Inputs!$B$22*(1+Inputs!$B$23)^0</f>
        <v>12459.198925490706</v>
      </c>
      <c r="R4988" s="36">
        <f>Inputs!$B$12*(1+$B4988)^1*$C4988+Inputs!$B$29*(1+$D4988)^1*Inputs!$B$19+Inputs!$B$30*(1+$E4988)^1*Inputs!$B$20+Inputs!$B$31*(1+$F4988)^1*Inputs!$B$21+Inputs!$B$22*(1+Inputs!$B$23)^1</f>
        <v>13484.047343514569</v>
      </c>
      <c r="S4988" s="36">
        <f>Inputs!$B$12*(1+$B4988)^2*$C4988+Inputs!$B$29*(1+$D4988)^2*Inputs!$B$19+Inputs!$B$30*(1+$E4988)^2*Inputs!$B$20+Inputs!$B$31*(1+$F4988)^2*Inputs!$B$21+Inputs!$B$22*(1+Inputs!$B$23)^2</f>
        <v>14681.230634015083</v>
      </c>
      <c r="T4988" s="36">
        <f>Inputs!$B$12*(1+$B4988)^3*$C4988+Inputs!$B$29*(1+$D4988)^3*Inputs!$B$19+Inputs!$B$30*(1+$E4988)^3*Inputs!$B$20+Inputs!$B$31*(1+$F4988)^3*Inputs!$B$21+Inputs!$B$22*(1+Inputs!$B$23)^3</f>
        <v>16082.350191214749</v>
      </c>
      <c r="U4988" s="36">
        <f>Inputs!$B$12*(1+$B4988)^4*$C4988+Inputs!$B$29*(1+$D4988)^4*Inputs!$B$19+Inputs!$B$30*(1+$E4988)^4*Inputs!$B$20+Inputs!$B$31*(1+$F4988)^4*Inputs!$B$21+Inputs!$B$22*(1+Inputs!$B$23)^4</f>
        <v>17724.982634983618</v>
      </c>
      <c r="V4988" s="35">
        <f>Inputs!$B$13/(Q4988*(1-$G4988))</f>
        <v>1.2661511285784064</v>
      </c>
      <c r="W4988" s="36">
        <f>Inputs!$B$13</f>
        <v>12660</v>
      </c>
      <c r="X4988" s="36">
        <f t="shared" si="773"/>
        <v>12918.912591410335</v>
      </c>
      <c r="Y4988" s="36">
        <f t="shared" si="774"/>
        <v>13213.997096219202</v>
      </c>
      <c r="Z4988" s="36">
        <f t="shared" si="775"/>
        <v>13541.862146057605</v>
      </c>
      <c r="AA4988" s="36">
        <f t="shared" si="776"/>
        <v>13896.465906950709</v>
      </c>
      <c r="AB4988" s="36">
        <f t="shared" si="777"/>
        <v>50793.442590059603</v>
      </c>
      <c r="AC4988" s="36">
        <f t="shared" si="778"/>
        <v>221308.04797168178</v>
      </c>
      <c r="AD4988" s="36">
        <f t="shared" si="779"/>
        <v>141288.68661103168</v>
      </c>
    </row>
    <row r="4989" spans="1:30" ht="14.25" customHeight="1" x14ac:dyDescent="0.25">
      <c r="A4989" s="16">
        <v>4973</v>
      </c>
      <c r="B4989" s="34">
        <v>0.34095008778346803</v>
      </c>
      <c r="C4989" s="34">
        <v>7.3918939214242696E-2</v>
      </c>
      <c r="D4989" s="34">
        <v>3.4752532771087398E-2</v>
      </c>
      <c r="E4989" s="34">
        <v>7.0654138957184406E-2</v>
      </c>
      <c r="F4989" s="34">
        <v>8.4263448887033805E-3</v>
      </c>
      <c r="G4989" s="34">
        <v>0.18863729295635001</v>
      </c>
      <c r="H4989" s="35">
        <v>0.96943642763865601</v>
      </c>
      <c r="I4989" s="34">
        <v>9.9505657529618194E-2</v>
      </c>
      <c r="J4989" s="34">
        <v>2.8568835168717902E-2</v>
      </c>
      <c r="K4989" s="36">
        <f>Inputs!$B$12*(1+$B4989)^4</f>
        <v>193999.98777799375</v>
      </c>
      <c r="L4989" s="36">
        <f t="shared" si="770"/>
        <v>18483.457258553663</v>
      </c>
      <c r="M4989" s="36">
        <f t="shared" si="771"/>
        <v>223588.54259353143</v>
      </c>
      <c r="N4989" s="37">
        <f>M4989/Inputs!$B$6</f>
        <v>340.83619297794422</v>
      </c>
      <c r="O4989" s="38">
        <f>IF(N4989&gt;Inputs!$B$4,1,0)</f>
        <v>0</v>
      </c>
      <c r="P4989" s="34">
        <f t="shared" si="772"/>
        <v>7.0936822360900292E-2</v>
      </c>
      <c r="Q4989" s="36">
        <f>Inputs!$B$12*(1+$B4989)^0*$C4989+Inputs!$B$29*(1+$D4989)^0*Inputs!$B$19+Inputs!$B$30*(1+$E4989)^0*Inputs!$B$20+Inputs!$B$31*(1+$F4989)^0*Inputs!$B$21+Inputs!$B$22*(1+Inputs!$B$23)^0</f>
        <v>12457.180380281483</v>
      </c>
      <c r="R4989" s="36">
        <f>Inputs!$B$12*(1+$B4989)^1*$C4989+Inputs!$B$29*(1+$D4989)^1*Inputs!$B$19+Inputs!$B$30*(1+$E4989)^1*Inputs!$B$20+Inputs!$B$31*(1+$F4989)^1*Inputs!$B$21+Inputs!$B$22*(1+Inputs!$B$23)^1</f>
        <v>14230.373851018507</v>
      </c>
      <c r="S4989" s="36">
        <f>Inputs!$B$12*(1+$B4989)^2*$C4989+Inputs!$B$29*(1+$D4989)^2*Inputs!$B$19+Inputs!$B$30*(1+$E4989)^2*Inputs!$B$20+Inputs!$B$31*(1+$F4989)^2*Inputs!$B$21+Inputs!$B$22*(1+Inputs!$B$23)^2</f>
        <v>16533.904473629911</v>
      </c>
      <c r="T4989" s="36">
        <f>Inputs!$B$12*(1+$B4989)^3*$C4989+Inputs!$B$29*(1+$D4989)^3*Inputs!$B$19+Inputs!$B$30*(1+$E4989)^3*Inputs!$B$20+Inputs!$B$31*(1+$F4989)^3*Inputs!$B$21+Inputs!$B$22*(1+Inputs!$B$23)^3</f>
        <v>19544.520728921838</v>
      </c>
      <c r="U4989" s="36">
        <f>Inputs!$B$12*(1+$B4989)^4*$C4989+Inputs!$B$29*(1+$D4989)^4*Inputs!$B$19+Inputs!$B$30*(1+$E4989)^4*Inputs!$B$20+Inputs!$B$31*(1+$F4989)^4*Inputs!$B$21+Inputs!$B$22*(1+Inputs!$B$23)^4</f>
        <v>23498.970204074318</v>
      </c>
      <c r="V4989" s="35">
        <f>Inputs!$B$13/(Q4989*(1-$G4989))</f>
        <v>1.2525610724109613</v>
      </c>
      <c r="W4989" s="36">
        <f>Inputs!$B$13</f>
        <v>12660</v>
      </c>
      <c r="X4989" s="36">
        <f t="shared" si="773"/>
        <v>13644.824532405728</v>
      </c>
      <c r="Y4989" s="36">
        <f t="shared" si="774"/>
        <v>14904.041000897951</v>
      </c>
      <c r="Z4989" s="36">
        <f t="shared" si="775"/>
        <v>16495.453513730958</v>
      </c>
      <c r="AA4989" s="36">
        <f t="shared" si="776"/>
        <v>18483.457258553663</v>
      </c>
      <c r="AB4989" s="36">
        <f t="shared" si="777"/>
        <v>56803.347651535048</v>
      </c>
      <c r="AC4989" s="36">
        <f t="shared" si="778"/>
        <v>268006.19860864093</v>
      </c>
      <c r="AD4989" s="36">
        <f t="shared" si="779"/>
        <v>166785.19494199639</v>
      </c>
    </row>
    <row r="4990" spans="1:30" ht="14.25" customHeight="1" x14ac:dyDescent="0.25">
      <c r="A4990" s="16">
        <v>4974</v>
      </c>
      <c r="B4990" s="34">
        <v>0.13850692357592201</v>
      </c>
      <c r="C4990" s="34">
        <v>9.1134558879784694E-2</v>
      </c>
      <c r="D4990" s="34">
        <v>4.4103743436424002E-2</v>
      </c>
      <c r="E4990" s="34">
        <v>4.5271411575405998E-2</v>
      </c>
      <c r="F4990" s="34">
        <v>2.3301881666523201E-2</v>
      </c>
      <c r="G4990" s="34">
        <v>0.18238802981355101</v>
      </c>
      <c r="H4990" s="35">
        <v>0.93784398964623295</v>
      </c>
      <c r="I4990" s="34">
        <v>9.5328421522059698E-2</v>
      </c>
      <c r="J4990" s="34">
        <v>1.8202179465670699E-2</v>
      </c>
      <c r="K4990" s="36">
        <f>Inputs!$B$12*(1+$B4990)^4</f>
        <v>100807.75765011099</v>
      </c>
      <c r="L4990" s="36">
        <f t="shared" si="770"/>
        <v>14158.065207586438</v>
      </c>
      <c r="M4990" s="36">
        <f t="shared" si="771"/>
        <v>169712.46276480611</v>
      </c>
      <c r="N4990" s="37">
        <f>M4990/Inputs!$B$6</f>
        <v>258.7080225073264</v>
      </c>
      <c r="O4990" s="38">
        <f>IF(N4990&gt;Inputs!$B$4,1,0)</f>
        <v>0</v>
      </c>
      <c r="P4990" s="34">
        <f t="shared" si="772"/>
        <v>7.7126242056389002E-2</v>
      </c>
      <c r="Q4990" s="36">
        <f>Inputs!$B$12*(1+$B4990)^0*$C4990+Inputs!$B$29*(1+$D4990)^0*Inputs!$B$19+Inputs!$B$30*(1+$E4990)^0*Inputs!$B$20+Inputs!$B$31*(1+$F4990)^0*Inputs!$B$21+Inputs!$B$22*(1+Inputs!$B$23)^0</f>
        <v>13490.117560214003</v>
      </c>
      <c r="R4990" s="36">
        <f>Inputs!$B$12*(1+$B4990)^1*$C4990+Inputs!$B$29*(1+$D4990)^1*Inputs!$B$19+Inputs!$B$30*(1+$E4990)^1*Inputs!$B$20+Inputs!$B$31*(1+$F4990)^1*Inputs!$B$21+Inputs!$B$22*(1+Inputs!$B$23)^1</f>
        <v>14542.778435938169</v>
      </c>
      <c r="S4990" s="36">
        <f>Inputs!$B$12*(1+$B4990)^2*$C4990+Inputs!$B$29*(1+$D4990)^2*Inputs!$B$19+Inputs!$B$30*(1+$E4990)^2*Inputs!$B$20+Inputs!$B$31*(1+$F4990)^2*Inputs!$B$21+Inputs!$B$22*(1+Inputs!$B$23)^2</f>
        <v>15712.281703686735</v>
      </c>
      <c r="T4990" s="36">
        <f>Inputs!$B$12*(1+$B4990)^3*$C4990+Inputs!$B$29*(1+$D4990)^3*Inputs!$B$19+Inputs!$B$30*(1+$E4990)^3*Inputs!$B$20+Inputs!$B$31*(1+$F4990)^3*Inputs!$B$21+Inputs!$B$22*(1+Inputs!$B$23)^3</f>
        <v>17013.667714595351</v>
      </c>
      <c r="U4990" s="36">
        <f>Inputs!$B$12*(1+$B4990)^4*$C4990+Inputs!$B$29*(1+$D4990)^4*Inputs!$B$19+Inputs!$B$30*(1+$E4990)^4*Inputs!$B$20+Inputs!$B$31*(1+$F4990)^4*Inputs!$B$21+Inputs!$B$22*(1+Inputs!$B$23)^4</f>
        <v>18464.01174071497</v>
      </c>
      <c r="V4990" s="35">
        <f>Inputs!$B$13/(Q4990*(1-$G4990))</f>
        <v>1.1478119190739693</v>
      </c>
      <c r="W4990" s="36">
        <f>Inputs!$B$13</f>
        <v>12660</v>
      </c>
      <c r="X4990" s="36">
        <f t="shared" si="773"/>
        <v>13023.737112703386</v>
      </c>
      <c r="Y4990" s="36">
        <f t="shared" si="774"/>
        <v>13396.741039824063</v>
      </c>
      <c r="Z4990" s="36">
        <f t="shared" si="775"/>
        <v>13776.146161309221</v>
      </c>
      <c r="AA4990" s="36">
        <f t="shared" si="776"/>
        <v>14158.065207586438</v>
      </c>
      <c r="AB4990" s="36">
        <f t="shared" si="777"/>
        <v>51159.073276103896</v>
      </c>
      <c r="AC4990" s="36">
        <f t="shared" si="778"/>
        <v>186911.38666968691</v>
      </c>
      <c r="AD4990" s="36">
        <f t="shared" si="779"/>
        <v>118553.38948870223</v>
      </c>
    </row>
    <row r="4991" spans="1:30" ht="14.25" customHeight="1" x14ac:dyDescent="0.25">
      <c r="A4991" s="16">
        <v>4975</v>
      </c>
      <c r="B4991" s="34">
        <v>0.43325256012056101</v>
      </c>
      <c r="C4991" s="34">
        <v>6.1472599612347301E-2</v>
      </c>
      <c r="D4991" s="34">
        <v>2.3764374436857898E-2</v>
      </c>
      <c r="E4991" s="34">
        <v>3.2644680118312903E-2</v>
      </c>
      <c r="F4991" s="34">
        <v>2.8826292657387599E-2</v>
      </c>
      <c r="G4991" s="34">
        <v>0.19545209338748501</v>
      </c>
      <c r="H4991" s="35">
        <v>1.0866577530910799</v>
      </c>
      <c r="I4991" s="34">
        <v>9.2651990454036201E-2</v>
      </c>
      <c r="J4991" s="34">
        <v>2.3569509523993601E-2</v>
      </c>
      <c r="K4991" s="36">
        <f>Inputs!$B$12*(1+$B4991)^4</f>
        <v>253187.43858080375</v>
      </c>
      <c r="L4991" s="36">
        <f t="shared" si="770"/>
        <v>21428.219618307769</v>
      </c>
      <c r="M4991" s="36">
        <f t="shared" si="771"/>
        <v>265605.06634505308</v>
      </c>
      <c r="N4991" s="37">
        <f>M4991/Inputs!$B$6</f>
        <v>404.88577186745897</v>
      </c>
      <c r="O4991" s="38">
        <f>IF(N4991&gt;Inputs!$B$4,1,0)</f>
        <v>1</v>
      </c>
      <c r="P4991" s="34">
        <f t="shared" si="772"/>
        <v>6.90824809300426E-2</v>
      </c>
      <c r="Q4991" s="36">
        <f>Inputs!$B$12*(1+$B4991)^0*$C4991+Inputs!$B$29*(1+$D4991)^0*Inputs!$B$19+Inputs!$B$30*(1+$E4991)^0*Inputs!$B$20+Inputs!$B$31*(1+$F4991)^0*Inputs!$B$21+Inputs!$B$22*(1+Inputs!$B$23)^0</f>
        <v>11710.400004167761</v>
      </c>
      <c r="R4991" s="36">
        <f>Inputs!$B$12*(1+$B4991)^1*$C4991+Inputs!$B$29*(1+$D4991)^1*Inputs!$B$19+Inputs!$B$30*(1+$E4991)^1*Inputs!$B$20+Inputs!$B$31*(1+$F4991)^1*Inputs!$B$21+Inputs!$B$22*(1+Inputs!$B$23)^1</f>
        <v>13529.822953147577</v>
      </c>
      <c r="S4991" s="36">
        <f>Inputs!$B$12*(1+$B4991)^2*$C4991+Inputs!$B$29*(1+$D4991)^2*Inputs!$B$19+Inputs!$B$30*(1+$E4991)^2*Inputs!$B$20+Inputs!$B$31*(1+$F4991)^2*Inputs!$B$21+Inputs!$B$22*(1+Inputs!$B$23)^2</f>
        <v>16047.797217367566</v>
      </c>
      <c r="T4991" s="36">
        <f>Inputs!$B$12*(1+$B4991)^3*$C4991+Inputs!$B$29*(1+$D4991)^3*Inputs!$B$19+Inputs!$B$30*(1+$E4991)^3*Inputs!$B$20+Inputs!$B$31*(1+$F4991)^3*Inputs!$B$21+Inputs!$B$22*(1+Inputs!$B$23)^3</f>
        <v>19564.455494153146</v>
      </c>
      <c r="U4991" s="36">
        <f>Inputs!$B$12*(1+$B4991)^4*$C4991+Inputs!$B$29*(1+$D4991)^4*Inputs!$B$19+Inputs!$B$30*(1+$E4991)^4*Inputs!$B$20+Inputs!$B$31*(1+$F4991)^4*Inputs!$B$21+Inputs!$B$22*(1+Inputs!$B$23)^4</f>
        <v>24509.891949621524</v>
      </c>
      <c r="V4991" s="35">
        <f>Inputs!$B$13/(Q4991*(1-$G4991))</f>
        <v>1.3437239766757405</v>
      </c>
      <c r="W4991" s="36">
        <f>Inputs!$B$13</f>
        <v>12660</v>
      </c>
      <c r="X4991" s="36">
        <f t="shared" si="773"/>
        <v>13927.393952436474</v>
      </c>
      <c r="Y4991" s="36">
        <f t="shared" si="774"/>
        <v>15689.598612041133</v>
      </c>
      <c r="Z4991" s="36">
        <f t="shared" si="775"/>
        <v>18116.172092778179</v>
      </c>
      <c r="AA4991" s="36">
        <f t="shared" si="776"/>
        <v>21428.219618307769</v>
      </c>
      <c r="AB4991" s="36">
        <f t="shared" si="777"/>
        <v>61747.79944483412</v>
      </c>
      <c r="AC4991" s="36">
        <f t="shared" si="778"/>
        <v>317493.98616553383</v>
      </c>
      <c r="AD4991" s="36">
        <f t="shared" si="779"/>
        <v>203857.26690021897</v>
      </c>
    </row>
    <row r="4992" spans="1:30" ht="14.25" customHeight="1" x14ac:dyDescent="0.25">
      <c r="A4992" s="16">
        <v>4976</v>
      </c>
      <c r="B4992" s="34">
        <v>0.29770078562845298</v>
      </c>
      <c r="C4992" s="34">
        <v>9.5845420642467899E-2</v>
      </c>
      <c r="D4992" s="34">
        <v>3.8790694419635501E-2</v>
      </c>
      <c r="E4992" s="34">
        <v>4.8198641121664901E-2</v>
      </c>
      <c r="F4992" s="34">
        <v>1.2825307785867201E-2</v>
      </c>
      <c r="G4992" s="34">
        <v>0.19734122242872601</v>
      </c>
      <c r="H4992" s="35">
        <v>1.00968958487307</v>
      </c>
      <c r="I4992" s="34">
        <v>9.3710318589205199E-2</v>
      </c>
      <c r="J4992" s="34">
        <v>2.9570057362689101E-2</v>
      </c>
      <c r="K4992" s="36">
        <f>Inputs!$B$12*(1+$B4992)^4</f>
        <v>170156.88269331644</v>
      </c>
      <c r="L4992" s="36">
        <f t="shared" si="770"/>
        <v>20536.986794894248</v>
      </c>
      <c r="M4992" s="36">
        <f t="shared" si="771"/>
        <v>271579.50365381903</v>
      </c>
      <c r="N4992" s="37">
        <f>M4992/Inputs!$B$6</f>
        <v>413.99314581374853</v>
      </c>
      <c r="O4992" s="38">
        <f>IF(N4992&gt;Inputs!$B$4,1,0)</f>
        <v>1</v>
      </c>
      <c r="P4992" s="34">
        <f t="shared" si="772"/>
        <v>6.4140261226516102E-2</v>
      </c>
      <c r="Q4992" s="36">
        <f>Inputs!$B$12*(1+$B4992)^0*$C4992+Inputs!$B$29*(1+$D4992)^0*Inputs!$B$19+Inputs!$B$30*(1+$E4992)^0*Inputs!$B$20+Inputs!$B$31*(1+$F4992)^0*Inputs!$B$21+Inputs!$B$22*(1+Inputs!$B$23)^0</f>
        <v>13772.769265974996</v>
      </c>
      <c r="R4992" s="36">
        <f>Inputs!$B$12*(1+$B4992)^1*$C4992+Inputs!$B$29*(1+$D4992)^1*Inputs!$B$19+Inputs!$B$30*(1+$E4992)^1*Inputs!$B$20+Inputs!$B$31*(1+$F4992)^1*Inputs!$B$21+Inputs!$B$22*(1+Inputs!$B$23)^1</f>
        <v>15722.60107136489</v>
      </c>
      <c r="S4992" s="36">
        <f>Inputs!$B$12*(1+$B4992)^2*$C4992+Inputs!$B$29*(1+$D4992)^2*Inputs!$B$19+Inputs!$B$30*(1+$E4992)^2*Inputs!$B$20+Inputs!$B$31*(1+$F4992)^2*Inputs!$B$21+Inputs!$B$22*(1+Inputs!$B$23)^2</f>
        <v>18191.563089766747</v>
      </c>
      <c r="T4992" s="36">
        <f>Inputs!$B$12*(1+$B4992)^3*$C4992+Inputs!$B$29*(1+$D4992)^3*Inputs!$B$19+Inputs!$B$30*(1+$E4992)^3*Inputs!$B$20+Inputs!$B$31*(1+$F4992)^3*Inputs!$B$21+Inputs!$B$22*(1+Inputs!$B$23)^3</f>
        <v>21331.803263005924</v>
      </c>
      <c r="U4992" s="36">
        <f>Inputs!$B$12*(1+$B4992)^4*$C4992+Inputs!$B$29*(1+$D4992)^4*Inputs!$B$19+Inputs!$B$30*(1+$E4992)^4*Inputs!$B$20+Inputs!$B$31*(1+$F4992)^4*Inputs!$B$21+Inputs!$B$22*(1+Inputs!$B$23)^4</f>
        <v>25340.658023641306</v>
      </c>
      <c r="V4992" s="35">
        <f>Inputs!$B$13/(Q4992*(1-$G4992))</f>
        <v>1.1452003563750368</v>
      </c>
      <c r="W4992" s="36">
        <f>Inputs!$B$13</f>
        <v>12660</v>
      </c>
      <c r="X4992" s="36">
        <f t="shared" si="773"/>
        <v>14024.76282897543</v>
      </c>
      <c r="Y4992" s="36">
        <f t="shared" si="774"/>
        <v>15732.439652688068</v>
      </c>
      <c r="Z4992" s="36">
        <f t="shared" si="775"/>
        <v>17868.12499296774</v>
      </c>
      <c r="AA4992" s="36">
        <f t="shared" si="776"/>
        <v>20536.986794894248</v>
      </c>
      <c r="AB4992" s="36">
        <f t="shared" si="777"/>
        <v>60934.891263974729</v>
      </c>
      <c r="AC4992" s="36">
        <f t="shared" si="778"/>
        <v>329656.69718437083</v>
      </c>
      <c r="AD4992" s="36">
        <f t="shared" si="779"/>
        <v>210644.61238984432</v>
      </c>
    </row>
    <row r="4993" spans="1:30" ht="14.25" customHeight="1" x14ac:dyDescent="0.25">
      <c r="A4993" s="16">
        <v>4977</v>
      </c>
      <c r="B4993" s="34">
        <v>0.395141988162587</v>
      </c>
      <c r="C4993" s="34">
        <v>8.6427469940954099E-2</v>
      </c>
      <c r="D4993" s="34">
        <v>3.8871813991605698E-2</v>
      </c>
      <c r="E4993" s="34">
        <v>6.4535922047573302E-2</v>
      </c>
      <c r="F4993" s="34">
        <v>-3.9897209026745796E-3</v>
      </c>
      <c r="G4993" s="34">
        <v>0.188880613485122</v>
      </c>
      <c r="H4993" s="35">
        <v>1.08814315977773</v>
      </c>
      <c r="I4993" s="34">
        <v>9.3697388495036907E-2</v>
      </c>
      <c r="J4993" s="34">
        <v>2.9539967279828699E-2</v>
      </c>
      <c r="K4993" s="36">
        <f>Inputs!$B$12*(1+$B4993)^4</f>
        <v>227313.32159209682</v>
      </c>
      <c r="L4993" s="36">
        <f t="shared" si="770"/>
        <v>25211.873844884642</v>
      </c>
      <c r="M4993" s="36">
        <f t="shared" si="771"/>
        <v>325743.19566331682</v>
      </c>
      <c r="N4993" s="37">
        <f>M4993/Inputs!$B$6</f>
        <v>496.55974948676345</v>
      </c>
      <c r="O4993" s="38">
        <f>IF(N4993&gt;Inputs!$B$4,1,0)</f>
        <v>1</v>
      </c>
      <c r="P4993" s="34">
        <f t="shared" si="772"/>
        <v>6.4157421215208205E-2</v>
      </c>
      <c r="Q4993" s="36">
        <f>Inputs!$B$12*(1+$B4993)^0*$C4993+Inputs!$B$29*(1+$D4993)^0*Inputs!$B$19+Inputs!$B$30*(1+$E4993)^0*Inputs!$B$20+Inputs!$B$31*(1+$F4993)^0*Inputs!$B$21+Inputs!$B$22*(1+Inputs!$B$23)^0</f>
        <v>13207.692223884169</v>
      </c>
      <c r="R4993" s="36">
        <f>Inputs!$B$12*(1+$B4993)^1*$C4993+Inputs!$B$29*(1+$D4993)^1*Inputs!$B$19+Inputs!$B$30*(1+$E4993)^1*Inputs!$B$20+Inputs!$B$31*(1+$F4993)^1*Inputs!$B$21+Inputs!$B$22*(1+Inputs!$B$23)^1</f>
        <v>15459.990294345305</v>
      </c>
      <c r="S4993" s="36">
        <f>Inputs!$B$12*(1+$B4993)^2*$C4993+Inputs!$B$29*(1+$D4993)^2*Inputs!$B$19+Inputs!$B$30*(1+$E4993)^2*Inputs!$B$20+Inputs!$B$31*(1+$F4993)^2*Inputs!$B$21+Inputs!$B$22*(1+Inputs!$B$23)^2</f>
        <v>18535.402462487669</v>
      </c>
      <c r="T4993" s="36">
        <f>Inputs!$B$12*(1+$B4993)^3*$C4993+Inputs!$B$29*(1+$D4993)^3*Inputs!$B$19+Inputs!$B$30*(1+$E4993)^3*Inputs!$B$20+Inputs!$B$31*(1+$F4993)^3*Inputs!$B$21+Inputs!$B$22*(1+Inputs!$B$23)^3</f>
        <v>22754.670451806378</v>
      </c>
      <c r="U4993" s="36">
        <f>Inputs!$B$12*(1+$B4993)^4*$C4993+Inputs!$B$29*(1+$D4993)^4*Inputs!$B$19+Inputs!$B$30*(1+$E4993)^4*Inputs!$B$20+Inputs!$B$31*(1+$F4993)^4*Inputs!$B$21+Inputs!$B$22*(1+Inputs!$B$23)^4</f>
        <v>28565.005196396538</v>
      </c>
      <c r="V4993" s="35">
        <f>Inputs!$B$13/(Q4993*(1-$G4993))</f>
        <v>1.1817401307856792</v>
      </c>
      <c r="W4993" s="36">
        <f>Inputs!$B$13</f>
        <v>12660</v>
      </c>
      <c r="X4993" s="36">
        <f t="shared" si="773"/>
        <v>14525.476403399658</v>
      </c>
      <c r="Y4993" s="36">
        <f t="shared" si="774"/>
        <v>17063.194221600315</v>
      </c>
      <c r="Z4993" s="36">
        <f t="shared" si="775"/>
        <v>20515.465058891423</v>
      </c>
      <c r="AA4993" s="36">
        <f t="shared" si="776"/>
        <v>25211.873844884642</v>
      </c>
      <c r="AB4993" s="36">
        <f t="shared" si="777"/>
        <v>67210.448356627938</v>
      </c>
      <c r="AC4993" s="36">
        <f t="shared" si="778"/>
        <v>404577.23022029462</v>
      </c>
      <c r="AD4993" s="36">
        <f t="shared" si="779"/>
        <v>258532.74730668886</v>
      </c>
    </row>
    <row r="4994" spans="1:30" ht="14.25" customHeight="1" x14ac:dyDescent="0.25">
      <c r="A4994" s="16">
        <v>4978</v>
      </c>
      <c r="B4994" s="34">
        <v>0.115820322619948</v>
      </c>
      <c r="C4994" s="34">
        <v>0.117356413760932</v>
      </c>
      <c r="D4994" s="34">
        <v>2.0749703024001701E-2</v>
      </c>
      <c r="E4994" s="34">
        <v>5.0545203513107498E-2</v>
      </c>
      <c r="F4994" s="34">
        <v>3.4323381166490897E-2</v>
      </c>
      <c r="G4994" s="34">
        <v>0.17767396170058899</v>
      </c>
      <c r="H4994" s="35">
        <v>1.07742116734759</v>
      </c>
      <c r="I4994" s="34">
        <v>0.100171067733688</v>
      </c>
      <c r="J4994" s="34">
        <v>2.6472507102878701E-2</v>
      </c>
      <c r="K4994" s="36">
        <f>Inputs!$B$12*(1+$B4994)^4</f>
        <v>93009.716041779364</v>
      </c>
      <c r="L4994" s="36">
        <f t="shared" si="770"/>
        <v>17835.592546294069</v>
      </c>
      <c r="M4994" s="36">
        <f t="shared" si="771"/>
        <v>210480.03238828402</v>
      </c>
      <c r="N4994" s="37">
        <f>M4994/Inputs!$B$6</f>
        <v>320.85370790896951</v>
      </c>
      <c r="O4994" s="38">
        <f>IF(N4994&gt;Inputs!$B$4,1,0)</f>
        <v>0</v>
      </c>
      <c r="P4994" s="34">
        <f t="shared" si="772"/>
        <v>7.3698560630809304E-2</v>
      </c>
      <c r="Q4994" s="36">
        <f>Inputs!$B$12*(1+$B4994)^0*$C4994+Inputs!$B$29*(1+$D4994)^0*Inputs!$B$19+Inputs!$B$30*(1+$E4994)^0*Inputs!$B$20+Inputs!$B$31*(1+$F4994)^0*Inputs!$B$21+Inputs!$B$22*(1+Inputs!$B$23)^0</f>
        <v>15063.428853082842</v>
      </c>
      <c r="R4994" s="36">
        <f>Inputs!$B$12*(1+$B4994)^1*$C4994+Inputs!$B$29*(1+$D4994)^1*Inputs!$B$19+Inputs!$B$30*(1+$E4994)^1*Inputs!$B$20+Inputs!$B$31*(1+$F4994)^1*Inputs!$B$21+Inputs!$B$22*(1+Inputs!$B$23)^1</f>
        <v>16160.19655361991</v>
      </c>
      <c r="S4994" s="36">
        <f>Inputs!$B$12*(1+$B4994)^2*$C4994+Inputs!$B$29*(1+$D4994)^2*Inputs!$B$19+Inputs!$B$30*(1+$E4994)^2*Inputs!$B$20+Inputs!$B$31*(1+$F4994)^2*Inputs!$B$21+Inputs!$B$22*(1+Inputs!$B$23)^2</f>
        <v>17362.500171309421</v>
      </c>
      <c r="T4994" s="36">
        <f>Inputs!$B$12*(1+$B4994)^3*$C4994+Inputs!$B$29*(1+$D4994)^3*Inputs!$B$19+Inputs!$B$30*(1+$E4994)^3*Inputs!$B$20+Inputs!$B$31*(1+$F4994)^3*Inputs!$B$21+Inputs!$B$22*(1+Inputs!$B$23)^3</f>
        <v>18681.753604001198</v>
      </c>
      <c r="U4994" s="36">
        <f>Inputs!$B$12*(1+$B4994)^4*$C4994+Inputs!$B$29*(1+$D4994)^4*Inputs!$B$19+Inputs!$B$30*(1+$E4994)^4*Inputs!$B$20+Inputs!$B$31*(1+$F4994)^4*Inputs!$B$21+Inputs!$B$22*(1+Inputs!$B$23)^4</f>
        <v>20130.659206542648</v>
      </c>
      <c r="V4994" s="35">
        <f>Inputs!$B$13/(Q4994*(1-$G4994))</f>
        <v>1.0220351280623088</v>
      </c>
      <c r="W4994" s="36">
        <f>Inputs!$B$13</f>
        <v>12660</v>
      </c>
      <c r="X4994" s="36">
        <f t="shared" si="773"/>
        <v>13765.77971654598</v>
      </c>
      <c r="Y4994" s="36">
        <f t="shared" si="774"/>
        <v>14987.636371778715</v>
      </c>
      <c r="Z4994" s="36">
        <f t="shared" si="775"/>
        <v>16339.157624629852</v>
      </c>
      <c r="AA4994" s="36">
        <f t="shared" si="776"/>
        <v>17835.592546294069</v>
      </c>
      <c r="AB4994" s="36">
        <f t="shared" si="777"/>
        <v>56354.439706381148</v>
      </c>
      <c r="AC4994" s="36">
        <f t="shared" si="778"/>
        <v>248413.8799992578</v>
      </c>
      <c r="AD4994" s="36">
        <f t="shared" si="779"/>
        <v>154125.59268190287</v>
      </c>
    </row>
    <row r="4995" spans="1:30" ht="14.25" customHeight="1" x14ac:dyDescent="0.25">
      <c r="A4995" s="16">
        <v>4979</v>
      </c>
      <c r="B4995" s="34">
        <v>0.37823273168286697</v>
      </c>
      <c r="C4995" s="34">
        <v>0.108794720740112</v>
      </c>
      <c r="D4995" s="34">
        <v>3.38864806654708E-2</v>
      </c>
      <c r="E4995" s="34">
        <v>1.7423262181396199E-2</v>
      </c>
      <c r="F4995" s="34">
        <v>8.8020821629373903E-3</v>
      </c>
      <c r="G4995" s="34">
        <v>0.19094923580579101</v>
      </c>
      <c r="H4995" s="35">
        <v>1.0535845019629999</v>
      </c>
      <c r="I4995" s="34">
        <v>9.2087594110406706E-2</v>
      </c>
      <c r="J4995" s="34">
        <v>1.96589953727297E-2</v>
      </c>
      <c r="K4995" s="36">
        <f>Inputs!$B$12*(1+$B4995)^4</f>
        <v>216491.81900263991</v>
      </c>
      <c r="L4995" s="36">
        <f t="shared" si="770"/>
        <v>27360.022098194589</v>
      </c>
      <c r="M4995" s="36">
        <f t="shared" si="771"/>
        <v>318637.86299557681</v>
      </c>
      <c r="N4995" s="37">
        <f>M4995/Inputs!$B$6</f>
        <v>485.72844968837927</v>
      </c>
      <c r="O4995" s="38">
        <f>IF(N4995&gt;Inputs!$B$4,1,0)</f>
        <v>1</v>
      </c>
      <c r="P4995" s="34">
        <f t="shared" si="772"/>
        <v>7.2428598737677014E-2</v>
      </c>
      <c r="Q4995" s="36">
        <f>Inputs!$B$12*(1+$B4995)^0*$C4995+Inputs!$B$29*(1+$D4995)^0*Inputs!$B$19+Inputs!$B$30*(1+$E4995)^0*Inputs!$B$20+Inputs!$B$31*(1+$F4995)^0*Inputs!$B$21+Inputs!$B$22*(1+Inputs!$B$23)^0</f>
        <v>14549.727271833643</v>
      </c>
      <c r="R4995" s="36">
        <f>Inputs!$B$12*(1+$B4995)^1*$C4995+Inputs!$B$29*(1+$D4995)^1*Inputs!$B$19+Inputs!$B$30*(1+$E4995)^1*Inputs!$B$20+Inputs!$B$31*(1+$F4995)^1*Inputs!$B$21+Inputs!$B$22*(1+Inputs!$B$23)^1</f>
        <v>17144.956786464336</v>
      </c>
      <c r="S4995" s="36">
        <f>Inputs!$B$12*(1+$B4995)^2*$C4995+Inputs!$B$29*(1+$D4995)^2*Inputs!$B$19+Inputs!$B$30*(1+$E4995)^2*Inputs!$B$20+Inputs!$B$31*(1+$F4995)^2*Inputs!$B$21+Inputs!$B$22*(1+Inputs!$B$23)^2</f>
        <v>20676.866368076997</v>
      </c>
      <c r="T4995" s="36">
        <f>Inputs!$B$12*(1+$B4995)^3*$C4995+Inputs!$B$29*(1+$D4995)^3*Inputs!$B$19+Inputs!$B$30*(1+$E4995)^3*Inputs!$B$20+Inputs!$B$31*(1+$F4995)^3*Inputs!$B$21+Inputs!$B$22*(1+Inputs!$B$23)^3</f>
        <v>25498.751406770396</v>
      </c>
      <c r="U4995" s="36">
        <f>Inputs!$B$12*(1+$B4995)^4*$C4995+Inputs!$B$29*(1+$D4995)^4*Inputs!$B$19+Inputs!$B$30*(1+$E4995)^4*Inputs!$B$20+Inputs!$B$31*(1+$F4995)^4*Inputs!$B$21+Inputs!$B$22*(1+Inputs!$B$23)^4</f>
        <v>32097.506669744122</v>
      </c>
      <c r="V4995" s="35">
        <f>Inputs!$B$13/(Q4995*(1-$G4995))</f>
        <v>1.0754818374661483</v>
      </c>
      <c r="W4995" s="36">
        <f>Inputs!$B$13</f>
        <v>12660</v>
      </c>
      <c r="X4995" s="36">
        <f t="shared" si="773"/>
        <v>14842.224300832588</v>
      </c>
      <c r="Y4995" s="36">
        <f t="shared" si="774"/>
        <v>17808.186347854124</v>
      </c>
      <c r="Z4995" s="36">
        <f t="shared" si="775"/>
        <v>21848.155356696814</v>
      </c>
      <c r="AA4995" s="36">
        <f t="shared" si="776"/>
        <v>27360.022098194589</v>
      </c>
      <c r="AB4995" s="36">
        <f t="shared" si="777"/>
        <v>70682.247962009584</v>
      </c>
      <c r="AC4995" s="36">
        <f t="shared" si="778"/>
        <v>385177.85974379798</v>
      </c>
      <c r="AD4995" s="36">
        <f t="shared" si="779"/>
        <v>247955.61503356721</v>
      </c>
    </row>
    <row r="4996" spans="1:30" ht="14.25" customHeight="1" x14ac:dyDescent="0.25">
      <c r="A4996" s="16">
        <v>4980</v>
      </c>
      <c r="B4996" s="34">
        <v>0.23975347818408599</v>
      </c>
      <c r="C4996" s="34">
        <v>5.8929384783654899E-2</v>
      </c>
      <c r="D4996" s="34">
        <v>3.5819258857579202E-2</v>
      </c>
      <c r="E4996" s="34">
        <v>6.47675113922591E-2</v>
      </c>
      <c r="F4996" s="34">
        <v>5.88221000192216E-3</v>
      </c>
      <c r="G4996" s="34">
        <v>0.18734991209958901</v>
      </c>
      <c r="H4996" s="35">
        <v>0.95183763170703195</v>
      </c>
      <c r="I4996" s="34">
        <v>0.107112842877473</v>
      </c>
      <c r="J4996" s="34">
        <v>2.3991854984618099E-2</v>
      </c>
      <c r="K4996" s="36">
        <f>Inputs!$B$12*(1+$B4996)^4</f>
        <v>141740.05337700926</v>
      </c>
      <c r="L4996" s="36">
        <f t="shared" si="770"/>
        <v>13465.358268091522</v>
      </c>
      <c r="M4996" s="36">
        <f t="shared" si="771"/>
        <v>148156.17536074971</v>
      </c>
      <c r="N4996" s="37">
        <f>M4996/Inputs!$B$6</f>
        <v>225.84782829382578</v>
      </c>
      <c r="O4996" s="38">
        <f>IF(N4996&gt;Inputs!$B$4,1,0)</f>
        <v>0</v>
      </c>
      <c r="P4996" s="34">
        <f t="shared" si="772"/>
        <v>8.3120987892854895E-2</v>
      </c>
      <c r="Q4996" s="36">
        <f>Inputs!$B$12*(1+$B4996)^0*$C4996+Inputs!$B$29*(1+$D4996)^0*Inputs!$B$19+Inputs!$B$30*(1+$E4996)^0*Inputs!$B$20+Inputs!$B$31*(1+$F4996)^0*Inputs!$B$21+Inputs!$B$22*(1+Inputs!$B$23)^0</f>
        <v>11557.807114446216</v>
      </c>
      <c r="R4996" s="36">
        <f>Inputs!$B$12*(1+$B4996)^1*$C4996+Inputs!$B$29*(1+$D4996)^1*Inputs!$B$19+Inputs!$B$30*(1+$E4996)^1*Inputs!$B$20+Inputs!$B$31*(1+$F4996)^1*Inputs!$B$21+Inputs!$B$22*(1+Inputs!$B$23)^1</f>
        <v>12643.812142238867</v>
      </c>
      <c r="S4996" s="36">
        <f>Inputs!$B$12*(1+$B4996)^2*$C4996+Inputs!$B$29*(1+$D4996)^2*Inputs!$B$19+Inputs!$B$30*(1+$E4996)^2*Inputs!$B$20+Inputs!$B$31*(1+$F4996)^2*Inputs!$B$21+Inputs!$B$22*(1+Inputs!$B$23)^2</f>
        <v>13945.907865968151</v>
      </c>
      <c r="T4996" s="36">
        <f>Inputs!$B$12*(1+$B4996)^3*$C4996+Inputs!$B$29*(1+$D4996)^3*Inputs!$B$19+Inputs!$B$30*(1+$E4996)^3*Inputs!$B$20+Inputs!$B$31*(1+$F4996)^3*Inputs!$B$21+Inputs!$B$22*(1+Inputs!$B$23)^3</f>
        <v>15513.594653765484</v>
      </c>
      <c r="U4996" s="36">
        <f>Inputs!$B$12*(1+$B4996)^4*$C4996+Inputs!$B$29*(1+$D4996)^4*Inputs!$B$19+Inputs!$B$30*(1+$E4996)^4*Inputs!$B$20+Inputs!$B$31*(1+$F4996)^4*Inputs!$B$21+Inputs!$B$22*(1+Inputs!$B$23)^4</f>
        <v>17408.103308597201</v>
      </c>
      <c r="V4996" s="35">
        <f>Inputs!$B$13/(Q4996*(1-$G4996))</f>
        <v>1.3478906994604034</v>
      </c>
      <c r="W4996" s="36">
        <f>Inputs!$B$13</f>
        <v>12660</v>
      </c>
      <c r="X4996" s="36">
        <f t="shared" si="773"/>
        <v>12832.209435705618</v>
      </c>
      <c r="Y4996" s="36">
        <f t="shared" si="774"/>
        <v>13031.575310201128</v>
      </c>
      <c r="Z4996" s="36">
        <f t="shared" si="775"/>
        <v>13248.207646769466</v>
      </c>
      <c r="AA4996" s="36">
        <f t="shared" si="776"/>
        <v>13465.358268091522</v>
      </c>
      <c r="AB4996" s="36">
        <f t="shared" si="777"/>
        <v>48421.937042028061</v>
      </c>
      <c r="AC4996" s="36">
        <f t="shared" si="778"/>
        <v>165883.70206510453</v>
      </c>
      <c r="AD4996" s="36">
        <f t="shared" si="779"/>
        <v>99734.238318721633</v>
      </c>
    </row>
    <row r="4997" spans="1:30" ht="14.25" customHeight="1" x14ac:dyDescent="0.25">
      <c r="A4997" s="16">
        <v>4981</v>
      </c>
      <c r="B4997" s="34">
        <v>0.31351314791318102</v>
      </c>
      <c r="C4997" s="34">
        <v>7.3648121036994196E-2</v>
      </c>
      <c r="D4997" s="34">
        <v>2.2225461586209899E-2</v>
      </c>
      <c r="E4997" s="34">
        <v>5.3737683169817502E-2</v>
      </c>
      <c r="F4997" s="34">
        <v>-4.12609301395992E-3</v>
      </c>
      <c r="G4997" s="34">
        <v>0.20155046581762701</v>
      </c>
      <c r="H4997" s="35">
        <v>1.01721254208197</v>
      </c>
      <c r="I4997" s="34">
        <v>9.9174409869089694E-2</v>
      </c>
      <c r="J4997" s="34">
        <v>3.2212600857125698E-2</v>
      </c>
      <c r="K4997" s="36">
        <f>Inputs!$B$12*(1+$B4997)^4</f>
        <v>178603.08149768875</v>
      </c>
      <c r="L4997" s="36">
        <f t="shared" si="770"/>
        <v>17625.391321751023</v>
      </c>
      <c r="M4997" s="36">
        <f t="shared" si="771"/>
        <v>224838.79144287415</v>
      </c>
      <c r="N4997" s="37">
        <f>M4997/Inputs!$B$6</f>
        <v>342.74206012633255</v>
      </c>
      <c r="O4997" s="38">
        <f>IF(N4997&gt;Inputs!$B$4,1,0)</f>
        <v>0</v>
      </c>
      <c r="P4997" s="34">
        <f t="shared" si="772"/>
        <v>6.6961809011963996E-2</v>
      </c>
      <c r="Q4997" s="36">
        <f>Inputs!$B$12*(1+$B4997)^0*$C4997+Inputs!$B$29*(1+$D4997)^0*Inputs!$B$19+Inputs!$B$30*(1+$E4997)^0*Inputs!$B$20+Inputs!$B$31*(1+$F4997)^0*Inputs!$B$21+Inputs!$B$22*(1+Inputs!$B$23)^0</f>
        <v>12440.931289646574</v>
      </c>
      <c r="R4997" s="36">
        <f>Inputs!$B$12*(1+$B4997)^1*$C4997+Inputs!$B$29*(1+$D4997)^1*Inputs!$B$19+Inputs!$B$30*(1+$E4997)^1*Inputs!$B$20+Inputs!$B$31*(1+$F4997)^1*Inputs!$B$21+Inputs!$B$22*(1+Inputs!$B$23)^1</f>
        <v>13946.905711470867</v>
      </c>
      <c r="S4997" s="36">
        <f>Inputs!$B$12*(1+$B4997)^2*$C4997+Inputs!$B$29*(1+$D4997)^2*Inputs!$B$19+Inputs!$B$30*(1+$E4997)^2*Inputs!$B$20+Inputs!$B$31*(1+$F4997)^2*Inputs!$B$21+Inputs!$B$22*(1+Inputs!$B$23)^2</f>
        <v>15894.100214100064</v>
      </c>
      <c r="T4997" s="36">
        <f>Inputs!$B$12*(1+$B4997)^3*$C4997+Inputs!$B$29*(1+$D4997)^3*Inputs!$B$19+Inputs!$B$30*(1+$E4997)^3*Inputs!$B$20+Inputs!$B$31*(1+$F4997)^3*Inputs!$B$21+Inputs!$B$22*(1+Inputs!$B$23)^3</f>
        <v>18419.047759554363</v>
      </c>
      <c r="U4997" s="36">
        <f>Inputs!$B$12*(1+$B4997)^4*$C4997+Inputs!$B$29*(1+$D4997)^4*Inputs!$B$19+Inputs!$B$30*(1+$E4997)^4*Inputs!$B$20+Inputs!$B$31*(1+$F4997)^4*Inputs!$B$21+Inputs!$B$22*(1+Inputs!$B$23)^4</f>
        <v>21700.992150154801</v>
      </c>
      <c r="V4997" s="35">
        <f>Inputs!$B$13/(Q4997*(1-$G4997))</f>
        <v>1.2744809322959412</v>
      </c>
      <c r="W4997" s="36">
        <f>Inputs!$B$13</f>
        <v>12660</v>
      </c>
      <c r="X4997" s="36">
        <f t="shared" si="773"/>
        <v>13476.263893386185</v>
      </c>
      <c r="Y4997" s="36">
        <f t="shared" si="774"/>
        <v>14541.524898689682</v>
      </c>
      <c r="Z4997" s="36">
        <f t="shared" si="775"/>
        <v>15905.710432787677</v>
      </c>
      <c r="AA4997" s="36">
        <f t="shared" si="776"/>
        <v>17625.391321751023</v>
      </c>
      <c r="AB4997" s="36">
        <f t="shared" si="777"/>
        <v>55503.413255574073</v>
      </c>
      <c r="AC4997" s="36">
        <f t="shared" si="778"/>
        <v>271694.43725898577</v>
      </c>
      <c r="AD4997" s="36">
        <f t="shared" si="779"/>
        <v>169335.37818730008</v>
      </c>
    </row>
    <row r="4998" spans="1:30" ht="14.25" customHeight="1" x14ac:dyDescent="0.25">
      <c r="A4998" s="16">
        <v>4982</v>
      </c>
      <c r="B4998" s="34">
        <v>0.38007437640322</v>
      </c>
      <c r="C4998" s="34">
        <v>8.8656437391254395E-2</v>
      </c>
      <c r="D4998" s="34">
        <v>2.85173629856681E-2</v>
      </c>
      <c r="E4998" s="34">
        <v>3.9049012515652501E-2</v>
      </c>
      <c r="F4998" s="34">
        <v>-1.4850028729313E-2</v>
      </c>
      <c r="G4998" s="34">
        <v>0.19276871451556599</v>
      </c>
      <c r="H4998" s="35">
        <v>0.93493084193384302</v>
      </c>
      <c r="I4998" s="34">
        <v>9.5014437355973203E-2</v>
      </c>
      <c r="J4998" s="34">
        <v>1.96160307237058E-2</v>
      </c>
      <c r="K4998" s="36">
        <f>Inputs!$B$12*(1+$B4998)^4</f>
        <v>217651.2773629468</v>
      </c>
      <c r="L4998" s="36">
        <f t="shared" si="770"/>
        <v>20811.586415647442</v>
      </c>
      <c r="M4998" s="36">
        <f t="shared" si="771"/>
        <v>239373.48412725481</v>
      </c>
      <c r="N4998" s="37">
        <f>M4998/Inputs!$B$6</f>
        <v>364.89860385252257</v>
      </c>
      <c r="O4998" s="38">
        <f>IF(N4998&gt;Inputs!$B$4,1,0)</f>
        <v>0</v>
      </c>
      <c r="P4998" s="34">
        <f t="shared" si="772"/>
        <v>7.5398406632267406E-2</v>
      </c>
      <c r="Q4998" s="36">
        <f>Inputs!$B$12*(1+$B4998)^0*$C4998+Inputs!$B$29*(1+$D4998)^0*Inputs!$B$19+Inputs!$B$30*(1+$E4998)^0*Inputs!$B$20+Inputs!$B$31*(1+$F4998)^0*Inputs!$B$21+Inputs!$B$22*(1+Inputs!$B$23)^0</f>
        <v>13341.430270902187</v>
      </c>
      <c r="R4998" s="36">
        <f>Inputs!$B$12*(1+$B4998)^1*$C4998+Inputs!$B$29*(1+$D4998)^1*Inputs!$B$19+Inputs!$B$30*(1+$E4998)^1*Inputs!$B$20+Inputs!$B$31*(1+$F4998)^1*Inputs!$B$21+Inputs!$B$22*(1+Inputs!$B$23)^1</f>
        <v>15419.274254055796</v>
      </c>
      <c r="S4998" s="36">
        <f>Inputs!$B$12*(1+$B4998)^2*$C4998+Inputs!$B$29*(1+$D4998)^2*Inputs!$B$19+Inputs!$B$30*(1+$E4998)^2*Inputs!$B$20+Inputs!$B$31*(1+$F4998)^2*Inputs!$B$21+Inputs!$B$22*(1+Inputs!$B$23)^2</f>
        <v>18270.974039993824</v>
      </c>
      <c r="T4998" s="36">
        <f>Inputs!$B$12*(1+$B4998)^3*$C4998+Inputs!$B$29*(1+$D4998)^3*Inputs!$B$19+Inputs!$B$30*(1+$E4998)^3*Inputs!$B$20+Inputs!$B$31*(1+$F4998)^3*Inputs!$B$21+Inputs!$B$22*(1+Inputs!$B$23)^3</f>
        <v>22188.735510774997</v>
      </c>
      <c r="U4998" s="36">
        <f>Inputs!$B$12*(1+$B4998)^4*$C4998+Inputs!$B$29*(1+$D4998)^4*Inputs!$B$19+Inputs!$B$30*(1+$E4998)^4*Inputs!$B$20+Inputs!$B$31*(1+$F4998)^4*Inputs!$B$21+Inputs!$B$22*(1+Inputs!$B$23)^4</f>
        <v>27575.774223901197</v>
      </c>
      <c r="V4998" s="35">
        <f>Inputs!$B$13/(Q4998*(1-$G4998))</f>
        <v>1.1755289516627083</v>
      </c>
      <c r="W4998" s="36">
        <f>Inputs!$B$13</f>
        <v>12660</v>
      </c>
      <c r="X4998" s="36">
        <f t="shared" si="773"/>
        <v>13883.039106994474</v>
      </c>
      <c r="Y4998" s="36">
        <f t="shared" si="774"/>
        <v>15563.482189047576</v>
      </c>
      <c r="Z4998" s="36">
        <f t="shared" si="775"/>
        <v>17823.323813386556</v>
      </c>
      <c r="AA4998" s="36">
        <f t="shared" si="776"/>
        <v>20811.586415647442</v>
      </c>
      <c r="AB4998" s="36">
        <f t="shared" si="777"/>
        <v>60609.326263098505</v>
      </c>
      <c r="AC4998" s="36">
        <f t="shared" si="778"/>
        <v>281436.01545426599</v>
      </c>
      <c r="AD4998" s="36">
        <f t="shared" si="779"/>
        <v>178764.1578641563</v>
      </c>
    </row>
    <row r="4999" spans="1:30" ht="14.25" customHeight="1" x14ac:dyDescent="0.25">
      <c r="A4999" s="16">
        <v>4983</v>
      </c>
      <c r="B4999" s="34">
        <v>0.30471877583687501</v>
      </c>
      <c r="C4999" s="34">
        <v>7.4881635719253603E-2</v>
      </c>
      <c r="D4999" s="34">
        <v>2.80071403228121E-2</v>
      </c>
      <c r="E4999" s="34">
        <v>7.4082001197819006E-2</v>
      </c>
      <c r="F4999" s="34">
        <v>1.56178345655676E-2</v>
      </c>
      <c r="G4999" s="34">
        <v>0.185134500893543</v>
      </c>
      <c r="H4999" s="35">
        <v>1.1363675464479399</v>
      </c>
      <c r="I4999" s="34">
        <v>0.109134843177964</v>
      </c>
      <c r="J4999" s="34">
        <v>2.8697673008621201E-2</v>
      </c>
      <c r="K4999" s="36">
        <f>Inputs!$B$12*(1+$B4999)^4</f>
        <v>173867.69608429939</v>
      </c>
      <c r="L4999" s="36">
        <f t="shared" si="770"/>
        <v>20610.192539095551</v>
      </c>
      <c r="M4999" s="36">
        <f t="shared" si="771"/>
        <v>215485.76672600361</v>
      </c>
      <c r="N4999" s="37">
        <f>M4999/Inputs!$B$6</f>
        <v>328.48440049695671</v>
      </c>
      <c r="O4999" s="38">
        <f>IF(N4999&gt;Inputs!$B$4,1,0)</f>
        <v>0</v>
      </c>
      <c r="P4999" s="34">
        <f t="shared" si="772"/>
        <v>8.0437170169342792E-2</v>
      </c>
      <c r="Q4999" s="36">
        <f>Inputs!$B$12*(1+$B4999)^0*$C4999+Inputs!$B$29*(1+$D4999)^0*Inputs!$B$19+Inputs!$B$30*(1+$E4999)^0*Inputs!$B$20+Inputs!$B$31*(1+$F4999)^0*Inputs!$B$21+Inputs!$B$22*(1+Inputs!$B$23)^0</f>
        <v>12514.942170582137</v>
      </c>
      <c r="R4999" s="36">
        <f>Inputs!$B$12*(1+$B4999)^1*$C4999+Inputs!$B$29*(1+$D4999)^1*Inputs!$B$19+Inputs!$B$30*(1+$E4999)^1*Inputs!$B$20+Inputs!$B$31*(1+$F4999)^1*Inputs!$B$21+Inputs!$B$22*(1+Inputs!$B$23)^1</f>
        <v>14163.853770962516</v>
      </c>
      <c r="S4999" s="36">
        <f>Inputs!$B$12*(1+$B4999)^2*$C4999+Inputs!$B$29*(1+$D4999)^2*Inputs!$B$19+Inputs!$B$30*(1+$E4999)^2*Inputs!$B$20+Inputs!$B$31*(1+$F4999)^2*Inputs!$B$21+Inputs!$B$22*(1+Inputs!$B$23)^2</f>
        <v>16245.342141809211</v>
      </c>
      <c r="T4999" s="36">
        <f>Inputs!$B$12*(1+$B4999)^3*$C4999+Inputs!$B$29*(1+$D4999)^3*Inputs!$B$19+Inputs!$B$30*(1+$E4999)^3*Inputs!$B$20+Inputs!$B$31*(1+$F4999)^3*Inputs!$B$21+Inputs!$B$22*(1+Inputs!$B$23)^3</f>
        <v>18887.578493986737</v>
      </c>
      <c r="U4999" s="36">
        <f>Inputs!$B$12*(1+$B4999)^4*$C4999+Inputs!$B$29*(1+$D4999)^4*Inputs!$B$19+Inputs!$B$30*(1+$E4999)^4*Inputs!$B$20+Inputs!$B$31*(1+$F4999)^4*Inputs!$B$21+Inputs!$B$22*(1+Inputs!$B$23)^4</f>
        <v>22257.54685586386</v>
      </c>
      <c r="V4999" s="35">
        <f>Inputs!$B$13/(Q4999*(1-$G4999))</f>
        <v>1.2414205438326125</v>
      </c>
      <c r="W4999" s="36">
        <f>Inputs!$B$13</f>
        <v>12660</v>
      </c>
      <c r="X4999" s="36">
        <f t="shared" si="773"/>
        <v>14024.902899072225</v>
      </c>
      <c r="Y4999" s="36">
        <f t="shared" si="774"/>
        <v>15738.304535950974</v>
      </c>
      <c r="Z4999" s="36">
        <f t="shared" si="775"/>
        <v>17893.859995458904</v>
      </c>
      <c r="AA4999" s="36">
        <f t="shared" si="776"/>
        <v>20610.192539095551</v>
      </c>
      <c r="AB4999" s="36">
        <f t="shared" si="777"/>
        <v>58452.639619596543</v>
      </c>
      <c r="AC4999" s="36">
        <f t="shared" si="778"/>
        <v>263580.34551180515</v>
      </c>
      <c r="AD4999" s="36">
        <f t="shared" si="779"/>
        <v>157033.12710640708</v>
      </c>
    </row>
    <row r="5000" spans="1:30" ht="14.25" customHeight="1" x14ac:dyDescent="0.25">
      <c r="A5000" s="16">
        <v>4984</v>
      </c>
      <c r="B5000" s="34">
        <v>0.36610935323744398</v>
      </c>
      <c r="C5000" s="34">
        <v>6.9671351117745903E-2</v>
      </c>
      <c r="D5000" s="34">
        <v>3.9808844091233003E-2</v>
      </c>
      <c r="E5000" s="34">
        <v>5.2084092920693603E-2</v>
      </c>
      <c r="F5000" s="34">
        <v>1.58887272826926E-2</v>
      </c>
      <c r="G5000" s="34">
        <v>0.15670009645684499</v>
      </c>
      <c r="H5000" s="35">
        <v>1.01784953426918</v>
      </c>
      <c r="I5000" s="34">
        <v>9.2351386742227398E-2</v>
      </c>
      <c r="J5000" s="34">
        <v>2.4141343641445202E-2</v>
      </c>
      <c r="K5000" s="36">
        <f>Inputs!$B$12*(1+$B5000)^4</f>
        <v>208974.41087374551</v>
      </c>
      <c r="L5000" s="36">
        <f t="shared" si="770"/>
        <v>20351.029645997307</v>
      </c>
      <c r="M5000" s="36">
        <f t="shared" si="771"/>
        <v>257060.64757031339</v>
      </c>
      <c r="N5000" s="37">
        <f>M5000/Inputs!$B$6</f>
        <v>391.86074324742896</v>
      </c>
      <c r="O5000" s="38">
        <f>IF(N5000&gt;Inputs!$B$4,1,0)</f>
        <v>0</v>
      </c>
      <c r="P5000" s="34">
        <f t="shared" si="772"/>
        <v>6.82100431007822E-2</v>
      </c>
      <c r="Q5000" s="36">
        <f>Inputs!$B$12*(1+$B5000)^0*$C5000+Inputs!$B$29*(1+$D5000)^0*Inputs!$B$19+Inputs!$B$30*(1+$E5000)^0*Inputs!$B$20+Inputs!$B$31*(1+$F5000)^0*Inputs!$B$21+Inputs!$B$22*(1+Inputs!$B$23)^0</f>
        <v>12202.325094491676</v>
      </c>
      <c r="R5000" s="36">
        <f>Inputs!$B$12*(1+$B5000)^1*$C5000+Inputs!$B$29*(1+$D5000)^1*Inputs!$B$19+Inputs!$B$30*(1+$E5000)^1*Inputs!$B$20+Inputs!$B$31*(1+$F5000)^1*Inputs!$B$21+Inputs!$B$22*(1+Inputs!$B$23)^1</f>
        <v>13997.53882128867</v>
      </c>
      <c r="S5000" s="36">
        <f>Inputs!$B$12*(1+$B5000)^2*$C5000+Inputs!$B$29*(1+$D5000)^2*Inputs!$B$19+Inputs!$B$30*(1+$E5000)^2*Inputs!$B$20+Inputs!$B$31*(1+$F5000)^2*Inputs!$B$21+Inputs!$B$22*(1+Inputs!$B$23)^2</f>
        <v>16364.167865369964</v>
      </c>
      <c r="T5000" s="36">
        <f>Inputs!$B$12*(1+$B5000)^3*$C5000+Inputs!$B$29*(1+$D5000)^3*Inputs!$B$19+Inputs!$B$30*(1+$E5000)^3*Inputs!$B$20+Inputs!$B$31*(1+$F5000)^3*Inputs!$B$21+Inputs!$B$22*(1+Inputs!$B$23)^3</f>
        <v>19507.865170355391</v>
      </c>
      <c r="U5000" s="36">
        <f>Inputs!$B$12*(1+$B5000)^4*$C5000+Inputs!$B$29*(1+$D5000)^4*Inputs!$B$19+Inputs!$B$30*(1+$E5000)^4*Inputs!$B$20+Inputs!$B$31*(1+$F5000)^4*Inputs!$B$21+Inputs!$B$22*(1+Inputs!$B$23)^4</f>
        <v>23709.410391804831</v>
      </c>
      <c r="V5000" s="35">
        <f>Inputs!$B$13/(Q5000*(1-$G5000))</f>
        <v>1.2302944468286405</v>
      </c>
      <c r="W5000" s="36">
        <f>Inputs!$B$13</f>
        <v>12660</v>
      </c>
      <c r="X5000" s="36">
        <f t="shared" si="773"/>
        <v>13895.615669194432</v>
      </c>
      <c r="Y5000" s="36">
        <f t="shared" si="774"/>
        <v>15512.082391512899</v>
      </c>
      <c r="Z5000" s="36">
        <f t="shared" si="775"/>
        <v>17618.354957608535</v>
      </c>
      <c r="AA5000" s="36">
        <f t="shared" si="776"/>
        <v>20351.029645997307</v>
      </c>
      <c r="AB5000" s="36">
        <f t="shared" si="777"/>
        <v>60595.219074280663</v>
      </c>
      <c r="AC5000" s="36">
        <f t="shared" si="778"/>
        <v>305561.02735990734</v>
      </c>
      <c r="AD5000" s="36">
        <f t="shared" si="779"/>
        <v>196465.42849603272</v>
      </c>
    </row>
    <row r="5001" spans="1:30" ht="14.25" customHeight="1" x14ac:dyDescent="0.25">
      <c r="A5001" s="16">
        <v>4985</v>
      </c>
      <c r="B5001" s="34">
        <v>0.28172548068330999</v>
      </c>
      <c r="C5001" s="34">
        <v>9.7332979355672797E-2</v>
      </c>
      <c r="D5001" s="34">
        <v>1.11546431800329E-3</v>
      </c>
      <c r="E5001" s="34">
        <v>5.7891970443749101E-2</v>
      </c>
      <c r="F5001" s="34">
        <v>2.1789627150668798E-3</v>
      </c>
      <c r="G5001" s="34">
        <v>0.170016412397934</v>
      </c>
      <c r="H5001" s="35">
        <v>0.96536612193948002</v>
      </c>
      <c r="I5001" s="34">
        <v>0.10057088050292599</v>
      </c>
      <c r="J5001" s="34">
        <v>2.7854944057774798E-2</v>
      </c>
      <c r="K5001" s="36">
        <f>Inputs!$B$12*(1+$B5001)^4</f>
        <v>161931.49411584053</v>
      </c>
      <c r="L5001" s="36">
        <f t="shared" si="770"/>
        <v>19376.033326517481</v>
      </c>
      <c r="M5001" s="36">
        <f t="shared" si="771"/>
        <v>227618.45416528487</v>
      </c>
      <c r="N5001" s="37">
        <f>M5001/Inputs!$B$6</f>
        <v>346.97935086171475</v>
      </c>
      <c r="O5001" s="38">
        <f>IF(N5001&gt;Inputs!$B$4,1,0)</f>
        <v>0</v>
      </c>
      <c r="P5001" s="34">
        <f t="shared" si="772"/>
        <v>7.2715936445151202E-2</v>
      </c>
      <c r="Q5001" s="36">
        <f>Inputs!$B$12*(1+$B5001)^0*$C5001+Inputs!$B$29*(1+$D5001)^0*Inputs!$B$19+Inputs!$B$30*(1+$E5001)^0*Inputs!$B$20+Inputs!$B$31*(1+$F5001)^0*Inputs!$B$21+Inputs!$B$22*(1+Inputs!$B$23)^0</f>
        <v>13862.022788767288</v>
      </c>
      <c r="R5001" s="36">
        <f>Inputs!$B$12*(1+$B5001)^1*$C5001+Inputs!$B$29*(1+$D5001)^1*Inputs!$B$19+Inputs!$B$30*(1+$E5001)^1*Inputs!$B$20+Inputs!$B$31*(1+$F5001)^1*Inputs!$B$21+Inputs!$B$22*(1+Inputs!$B$23)^1</f>
        <v>15597.133619879489</v>
      </c>
      <c r="S5001" s="36">
        <f>Inputs!$B$12*(1+$B5001)^2*$C5001+Inputs!$B$29*(1+$D5001)^2*Inputs!$B$19+Inputs!$B$30*(1+$E5001)^2*Inputs!$B$20+Inputs!$B$31*(1+$F5001)^2*Inputs!$B$21+Inputs!$B$22*(1+Inputs!$B$23)^2</f>
        <v>17802.127951604783</v>
      </c>
      <c r="T5001" s="36">
        <f>Inputs!$B$12*(1+$B5001)^3*$C5001+Inputs!$B$29*(1+$D5001)^3*Inputs!$B$19+Inputs!$B$30*(1+$E5001)^3*Inputs!$B$20+Inputs!$B$31*(1+$F5001)^3*Inputs!$B$21+Inputs!$B$22*(1+Inputs!$B$23)^3</f>
        <v>20608.014700663749</v>
      </c>
      <c r="U5001" s="36">
        <f>Inputs!$B$12*(1+$B5001)^4*$C5001+Inputs!$B$29*(1+$D5001)^4*Inputs!$B$19+Inputs!$B$30*(1+$E5001)^4*Inputs!$B$20+Inputs!$B$31*(1+$F5001)^4*Inputs!$B$21+Inputs!$B$22*(1+Inputs!$B$23)^4</f>
        <v>24182.617931293342</v>
      </c>
      <c r="V5001" s="35">
        <f>Inputs!$B$13/(Q5001*(1-$G5001))</f>
        <v>1.1003670892224913</v>
      </c>
      <c r="W5001" s="36">
        <f>Inputs!$B$13</f>
        <v>12660</v>
      </c>
      <c r="X5001" s="36">
        <f t="shared" si="773"/>
        <v>13807.744317447685</v>
      </c>
      <c r="Y5001" s="36">
        <f t="shared" si="774"/>
        <v>15261.093701250224</v>
      </c>
      <c r="Z5001" s="36">
        <f t="shared" si="775"/>
        <v>17089.199982928691</v>
      </c>
      <c r="AA5001" s="36">
        <f t="shared" si="776"/>
        <v>19376.033326517481</v>
      </c>
      <c r="AB5001" s="36">
        <f t="shared" si="777"/>
        <v>57998.47268673253</v>
      </c>
      <c r="AC5001" s="36">
        <f t="shared" si="778"/>
        <v>273884.27660436486</v>
      </c>
      <c r="AD5001" s="36">
        <f t="shared" si="779"/>
        <v>169619.98147855233</v>
      </c>
    </row>
    <row r="5002" spans="1:30" ht="14.25" customHeight="1" x14ac:dyDescent="0.25">
      <c r="A5002" s="16">
        <v>4986</v>
      </c>
      <c r="B5002" s="34">
        <v>0.44189861272630698</v>
      </c>
      <c r="C5002" s="34">
        <v>8.3076030594726499E-2</v>
      </c>
      <c r="D5002" s="34">
        <v>3.0030814168917602E-2</v>
      </c>
      <c r="E5002" s="34">
        <v>6.7385181963244306E-2</v>
      </c>
      <c r="F5002" s="34">
        <v>-1.5562425761714699E-3</v>
      </c>
      <c r="G5002" s="34">
        <v>0.17842228529528401</v>
      </c>
      <c r="H5002" s="35">
        <v>0.91064496293313402</v>
      </c>
      <c r="I5002" s="34">
        <v>9.3230080461080903E-2</v>
      </c>
      <c r="J5002" s="34">
        <v>1.8295793688353702E-2</v>
      </c>
      <c r="K5002" s="36">
        <f>Inputs!$B$12*(1+$B5002)^4</f>
        <v>259352.32541630761</v>
      </c>
      <c r="L5002" s="36">
        <f t="shared" si="770"/>
        <v>22754.65640170241</v>
      </c>
      <c r="M5002" s="36">
        <f t="shared" si="771"/>
        <v>261641.46792334132</v>
      </c>
      <c r="N5002" s="37">
        <f>M5002/Inputs!$B$6</f>
        <v>398.84370110265445</v>
      </c>
      <c r="O5002" s="38">
        <f>IF(N5002&gt;Inputs!$B$4,1,0)</f>
        <v>1</v>
      </c>
      <c r="P5002" s="34">
        <f t="shared" si="772"/>
        <v>7.4934286772727204E-2</v>
      </c>
      <c r="Q5002" s="36">
        <f>Inputs!$B$12*(1+$B5002)^0*$C5002+Inputs!$B$29*(1+$D5002)^0*Inputs!$B$19+Inputs!$B$30*(1+$E5002)^0*Inputs!$B$20+Inputs!$B$31*(1+$F5002)^0*Inputs!$B$21+Inputs!$B$22*(1+Inputs!$B$23)^0</f>
        <v>13006.605863110512</v>
      </c>
      <c r="R5002" s="36">
        <f>Inputs!$B$12*(1+$B5002)^1*$C5002+Inputs!$B$29*(1+$D5002)^1*Inputs!$B$19+Inputs!$B$30*(1+$E5002)^1*Inputs!$B$20+Inputs!$B$31*(1+$F5002)^1*Inputs!$B$21+Inputs!$B$22*(1+Inputs!$B$23)^1</f>
        <v>15401.477375066283</v>
      </c>
      <c r="S5002" s="36">
        <f>Inputs!$B$12*(1+$B5002)^2*$C5002+Inputs!$B$29*(1+$D5002)^2*Inputs!$B$19+Inputs!$B$30*(1+$E5002)^2*Inputs!$B$20+Inputs!$B$31*(1+$F5002)^2*Inputs!$B$21+Inputs!$B$22*(1+Inputs!$B$23)^2</f>
        <v>18782.020815777854</v>
      </c>
      <c r="T5002" s="36">
        <f>Inputs!$B$12*(1+$B5002)^3*$C5002+Inputs!$B$29*(1+$D5002)^3*Inputs!$B$19+Inputs!$B$30*(1+$E5002)^3*Inputs!$B$20+Inputs!$B$31*(1+$F5002)^3*Inputs!$B$21+Inputs!$B$22*(1+Inputs!$B$23)^3</f>
        <v>23579.156730750299</v>
      </c>
      <c r="U5002" s="36">
        <f>Inputs!$B$12*(1+$B5002)^4*$C5002+Inputs!$B$29*(1+$D5002)^4*Inputs!$B$19+Inputs!$B$30*(1+$E5002)^4*Inputs!$B$20+Inputs!$B$31*(1+$F5002)^4*Inputs!$B$21+Inputs!$B$22*(1+Inputs!$B$23)^4</f>
        <v>30413.929980149645</v>
      </c>
      <c r="V5002" s="35">
        <f>Inputs!$B$13/(Q5002*(1-$G5002))</f>
        <v>1.1847346079861156</v>
      </c>
      <c r="W5002" s="36">
        <f>Inputs!$B$13</f>
        <v>12660</v>
      </c>
      <c r="X5002" s="36">
        <f t="shared" si="773"/>
        <v>14124.002846208728</v>
      </c>
      <c r="Y5002" s="36">
        <f t="shared" si="774"/>
        <v>16166.78556048453</v>
      </c>
      <c r="Z5002" s="36">
        <f t="shared" si="775"/>
        <v>18968.537789075821</v>
      </c>
      <c r="AA5002" s="36">
        <f t="shared" si="776"/>
        <v>22754.65640170241</v>
      </c>
      <c r="AB5002" s="36">
        <f t="shared" si="777"/>
        <v>63622.957469231173</v>
      </c>
      <c r="AC5002" s="36">
        <f t="shared" si="778"/>
        <v>309217.20748412528</v>
      </c>
      <c r="AD5002" s="36">
        <f t="shared" si="779"/>
        <v>198018.51045411013</v>
      </c>
    </row>
    <row r="5003" spans="1:30" ht="14.25" customHeight="1" x14ac:dyDescent="0.25">
      <c r="A5003" s="16">
        <v>4987</v>
      </c>
      <c r="B5003" s="34">
        <v>0.297454084536807</v>
      </c>
      <c r="C5003" s="34">
        <v>5.03755568548706E-2</v>
      </c>
      <c r="D5003" s="34">
        <v>1.8215747703974699E-2</v>
      </c>
      <c r="E5003" s="34">
        <v>1.91167305496126E-2</v>
      </c>
      <c r="F5003" s="34">
        <v>1.3298926124542801E-2</v>
      </c>
      <c r="G5003" s="34">
        <v>0.19006899077659201</v>
      </c>
      <c r="H5003" s="35">
        <v>1.0677807500194401</v>
      </c>
      <c r="I5003" s="34">
        <v>9.69170595523145E-2</v>
      </c>
      <c r="J5003" s="34">
        <v>1.6436277979231299E-2</v>
      </c>
      <c r="K5003" s="36">
        <f>Inputs!$B$12*(1+$B5003)^4</f>
        <v>170027.52800600539</v>
      </c>
      <c r="L5003" s="36">
        <f t="shared" si="770"/>
        <v>14691.748963950313</v>
      </c>
      <c r="M5003" s="36">
        <f t="shared" si="771"/>
        <v>168180.90924922607</v>
      </c>
      <c r="N5003" s="37">
        <f>M5003/Inputs!$B$6</f>
        <v>256.3733372701617</v>
      </c>
      <c r="O5003" s="38">
        <f>IF(N5003&gt;Inputs!$B$4,1,0)</f>
        <v>0</v>
      </c>
      <c r="P5003" s="34">
        <f t="shared" si="772"/>
        <v>8.0480781573083193E-2</v>
      </c>
      <c r="Q5003" s="36">
        <f>Inputs!$B$12*(1+$B5003)^0*$C5003+Inputs!$B$29*(1+$D5003)^0*Inputs!$B$19+Inputs!$B$30*(1+$E5003)^0*Inputs!$B$20+Inputs!$B$31*(1+$F5003)^0*Inputs!$B$21+Inputs!$B$22*(1+Inputs!$B$23)^0</f>
        <v>11044.577438719156</v>
      </c>
      <c r="R5003" s="36">
        <f>Inputs!$B$12*(1+$B5003)^1*$C5003+Inputs!$B$29*(1+$D5003)^1*Inputs!$B$19+Inputs!$B$30*(1+$E5003)^1*Inputs!$B$20+Inputs!$B$31*(1+$F5003)^1*Inputs!$B$21+Inputs!$B$22*(1+Inputs!$B$23)^1</f>
        <v>12042.738616721455</v>
      </c>
      <c r="S5003" s="36">
        <f>Inputs!$B$12*(1+$B5003)^2*$C5003+Inputs!$B$29*(1+$D5003)^2*Inputs!$B$19+Inputs!$B$30*(1+$E5003)^2*Inputs!$B$20+Inputs!$B$31*(1+$F5003)^2*Inputs!$B$21+Inputs!$B$22*(1+Inputs!$B$23)^2</f>
        <v>13309.070467656831</v>
      </c>
      <c r="T5003" s="36">
        <f>Inputs!$B$12*(1+$B5003)^3*$C5003+Inputs!$B$29*(1+$D5003)^3*Inputs!$B$19+Inputs!$B$30*(1+$E5003)^3*Inputs!$B$20+Inputs!$B$31*(1+$F5003)^3*Inputs!$B$21+Inputs!$B$22*(1+Inputs!$B$23)^3</f>
        <v>14923.107285825388</v>
      </c>
      <c r="U5003" s="36">
        <f>Inputs!$B$12*(1+$B5003)^4*$C5003+Inputs!$B$29*(1+$D5003)^4*Inputs!$B$19+Inputs!$B$30*(1+$E5003)^4*Inputs!$B$20+Inputs!$B$31*(1+$F5003)^4*Inputs!$B$21+Inputs!$B$22*(1+Inputs!$B$23)^4</f>
        <v>16988.044309885525</v>
      </c>
      <c r="V5003" s="35">
        <f>Inputs!$B$13/(Q5003*(1-$G5003))</f>
        <v>1.4152611147574452</v>
      </c>
      <c r="W5003" s="36">
        <f>Inputs!$B$13</f>
        <v>12660</v>
      </c>
      <c r="X5003" s="36">
        <f t="shared" si="773"/>
        <v>12956.843683332901</v>
      </c>
      <c r="Y5003" s="36">
        <f t="shared" si="774"/>
        <v>13382.88658836745</v>
      </c>
      <c r="Z5003" s="36">
        <f t="shared" si="775"/>
        <v>13955.903709993567</v>
      </c>
      <c r="AA5003" s="36">
        <f t="shared" si="776"/>
        <v>14691.748963950313</v>
      </c>
      <c r="AB5003" s="36">
        <f t="shared" si="777"/>
        <v>51340.648660575891</v>
      </c>
      <c r="AC5003" s="36">
        <f t="shared" si="778"/>
        <v>185550.21884774169</v>
      </c>
      <c r="AD5003" s="36">
        <f t="shared" si="779"/>
        <v>116840.26058865018</v>
      </c>
    </row>
    <row r="5004" spans="1:30" ht="14.25" customHeight="1" x14ac:dyDescent="0.25">
      <c r="A5004" s="16">
        <v>4988</v>
      </c>
      <c r="B5004" s="34">
        <v>0.29924383500587698</v>
      </c>
      <c r="C5004" s="34">
        <v>6.8008661343826105E-2</v>
      </c>
      <c r="D5004" s="34">
        <v>3.4787216387312199E-2</v>
      </c>
      <c r="E5004" s="34">
        <v>5.4867860483092598E-2</v>
      </c>
      <c r="F5004" s="34">
        <v>1.02382935302755E-2</v>
      </c>
      <c r="G5004" s="34">
        <v>0.201180475503345</v>
      </c>
      <c r="H5004" s="35">
        <v>1.0693998745555899</v>
      </c>
      <c r="I5004" s="34">
        <v>8.86885420078877E-2</v>
      </c>
      <c r="J5004" s="34">
        <v>2.2754075388577402E-2</v>
      </c>
      <c r="K5004" s="36">
        <f>Inputs!$B$12*(1+$B5004)^4</f>
        <v>170967.63706131803</v>
      </c>
      <c r="L5004" s="36">
        <f t="shared" si="770"/>
        <v>17623.191316096818</v>
      </c>
      <c r="M5004" s="36">
        <f t="shared" si="771"/>
        <v>235992.72241520826</v>
      </c>
      <c r="N5004" s="37">
        <f>M5004/Inputs!$B$6</f>
        <v>359.74500368171994</v>
      </c>
      <c r="O5004" s="38">
        <f>IF(N5004&gt;Inputs!$B$4,1,0)</f>
        <v>0</v>
      </c>
      <c r="P5004" s="34">
        <f t="shared" si="772"/>
        <v>6.5934466619310295E-2</v>
      </c>
      <c r="Q5004" s="36">
        <f>Inputs!$B$12*(1+$B5004)^0*$C5004+Inputs!$B$29*(1+$D5004)^0*Inputs!$B$19+Inputs!$B$30*(1+$E5004)^0*Inputs!$B$20+Inputs!$B$31*(1+$F5004)^0*Inputs!$B$21+Inputs!$B$22*(1+Inputs!$B$23)^0</f>
        <v>12102.563708056488</v>
      </c>
      <c r="R5004" s="36">
        <f>Inputs!$B$12*(1+$B5004)^1*$C5004+Inputs!$B$29*(1+$D5004)^1*Inputs!$B$19+Inputs!$B$30*(1+$E5004)^1*Inputs!$B$20+Inputs!$B$31*(1+$F5004)^1*Inputs!$B$21+Inputs!$B$22*(1+Inputs!$B$23)^1</f>
        <v>13553.330545418114</v>
      </c>
      <c r="S5004" s="36">
        <f>Inputs!$B$12*(1+$B5004)^2*$C5004+Inputs!$B$29*(1+$D5004)^2*Inputs!$B$19+Inputs!$B$30*(1+$E5004)^2*Inputs!$B$20+Inputs!$B$31*(1+$F5004)^2*Inputs!$B$21+Inputs!$B$22*(1+Inputs!$B$23)^2</f>
        <v>15379.447519911402</v>
      </c>
      <c r="T5004" s="36">
        <f>Inputs!$B$12*(1+$B5004)^3*$C5004+Inputs!$B$29*(1+$D5004)^3*Inputs!$B$19+Inputs!$B$30*(1+$E5004)^3*Inputs!$B$20+Inputs!$B$31*(1+$F5004)^3*Inputs!$B$21+Inputs!$B$22*(1+Inputs!$B$23)^3</f>
        <v>17690.753929318707</v>
      </c>
      <c r="U5004" s="36">
        <f>Inputs!$B$12*(1+$B5004)^4*$C5004+Inputs!$B$29*(1+$D5004)^4*Inputs!$B$19+Inputs!$B$30*(1+$E5004)^4*Inputs!$B$20+Inputs!$B$31*(1+$F5004)^4*Inputs!$B$21+Inputs!$B$22*(1+Inputs!$B$23)^4</f>
        <v>20629.835068183631</v>
      </c>
      <c r="V5004" s="35">
        <f>Inputs!$B$13/(Q5004*(1-$G5004))</f>
        <v>1.3095064955897986</v>
      </c>
      <c r="W5004" s="36">
        <f>Inputs!$B$13</f>
        <v>12660</v>
      </c>
      <c r="X5004" s="36">
        <f t="shared" si="773"/>
        <v>13527.69973253394</v>
      </c>
      <c r="Y5004" s="36">
        <f t="shared" si="774"/>
        <v>14612.911674579802</v>
      </c>
      <c r="Z5004" s="36">
        <f t="shared" si="775"/>
        <v>15960.739075350963</v>
      </c>
      <c r="AA5004" s="36">
        <f t="shared" si="776"/>
        <v>17623.191316096818</v>
      </c>
      <c r="AB5004" s="36">
        <f t="shared" si="777"/>
        <v>57251.37953148051</v>
      </c>
      <c r="AC5004" s="36">
        <f t="shared" si="778"/>
        <v>273365.23163155222</v>
      </c>
      <c r="AD5004" s="36">
        <f t="shared" si="779"/>
        <v>178741.34288372775</v>
      </c>
    </row>
    <row r="5005" spans="1:30" ht="14.25" customHeight="1" x14ac:dyDescent="0.25">
      <c r="A5005" s="16">
        <v>4989</v>
      </c>
      <c r="B5005" s="34">
        <v>0.30088978201981398</v>
      </c>
      <c r="C5005" s="34">
        <v>6.9118448331535201E-2</v>
      </c>
      <c r="D5005" s="34">
        <v>3.6013836349839297E-2</v>
      </c>
      <c r="E5005" s="34">
        <v>3.8483811441788897E-2</v>
      </c>
      <c r="F5005" s="34">
        <v>5.2521975253900901E-3</v>
      </c>
      <c r="G5005" s="34">
        <v>0.217343636845785</v>
      </c>
      <c r="H5005" s="35">
        <v>1.1848883544564099</v>
      </c>
      <c r="I5005" s="34">
        <v>0.102411994735992</v>
      </c>
      <c r="J5005" s="34">
        <v>2.9904506534863699E-2</v>
      </c>
      <c r="K5005" s="36">
        <f>Inputs!$B$12*(1+$B5005)^4</f>
        <v>171835.64616084073</v>
      </c>
      <c r="L5005" s="36">
        <f t="shared" si="770"/>
        <v>19119.168941800141</v>
      </c>
      <c r="M5005" s="36">
        <f t="shared" si="771"/>
        <v>224066.95639157982</v>
      </c>
      <c r="N5005" s="37">
        <f>M5005/Inputs!$B$6</f>
        <v>341.56548230423755</v>
      </c>
      <c r="O5005" s="38">
        <f>IF(N5005&gt;Inputs!$B$4,1,0)</f>
        <v>0</v>
      </c>
      <c r="P5005" s="34">
        <f t="shared" si="772"/>
        <v>7.250748820112829E-2</v>
      </c>
      <c r="Q5005" s="36">
        <f>Inputs!$B$12*(1+$B5005)^0*$C5005+Inputs!$B$29*(1+$D5005)^0*Inputs!$B$19+Inputs!$B$30*(1+$E5005)^0*Inputs!$B$20+Inputs!$B$31*(1+$F5005)^0*Inputs!$B$21+Inputs!$B$22*(1+Inputs!$B$23)^0</f>
        <v>12169.150927319035</v>
      </c>
      <c r="R5005" s="36">
        <f>Inputs!$B$12*(1+$B5005)^1*$C5005+Inputs!$B$29*(1+$D5005)^1*Inputs!$B$19+Inputs!$B$30*(1+$E5005)^1*Inputs!$B$20+Inputs!$B$31*(1+$F5005)^1*Inputs!$B$21+Inputs!$B$22*(1+Inputs!$B$23)^1</f>
        <v>13587.084982060493</v>
      </c>
      <c r="S5005" s="36">
        <f>Inputs!$B$12*(1+$B5005)^2*$C5005+Inputs!$B$29*(1+$D5005)^2*Inputs!$B$19+Inputs!$B$30*(1+$E5005)^2*Inputs!$B$20+Inputs!$B$31*(1+$F5005)^2*Inputs!$B$21+Inputs!$B$22*(1+Inputs!$B$23)^2</f>
        <v>15386.526772600115</v>
      </c>
      <c r="T5005" s="36">
        <f>Inputs!$B$12*(1+$B5005)^3*$C5005+Inputs!$B$29*(1+$D5005)^3*Inputs!$B$19+Inputs!$B$30*(1+$E5005)^3*Inputs!$B$20+Inputs!$B$31*(1+$F5005)^3*Inputs!$B$21+Inputs!$B$22*(1+Inputs!$B$23)^3</f>
        <v>17680.683163948204</v>
      </c>
      <c r="U5005" s="36">
        <f>Inputs!$B$12*(1+$B5005)^4*$C5005+Inputs!$B$29*(1+$D5005)^4*Inputs!$B$19+Inputs!$B$30*(1+$E5005)^4*Inputs!$B$20+Inputs!$B$31*(1+$F5005)^4*Inputs!$B$21+Inputs!$B$22*(1+Inputs!$B$23)^4</f>
        <v>20616.762081527471</v>
      </c>
      <c r="V5005" s="35">
        <f>Inputs!$B$13/(Q5005*(1-$G5005))</f>
        <v>1.3292366515290666</v>
      </c>
      <c r="W5005" s="36">
        <f>Inputs!$B$13</f>
        <v>12660</v>
      </c>
      <c r="X5005" s="36">
        <f t="shared" si="773"/>
        <v>13751.376551041541</v>
      </c>
      <c r="Y5005" s="36">
        <f t="shared" si="774"/>
        <v>15138.003082103114</v>
      </c>
      <c r="Z5005" s="36">
        <f t="shared" si="775"/>
        <v>16895.734887827777</v>
      </c>
      <c r="AA5005" s="36">
        <f t="shared" si="776"/>
        <v>19119.168941800141</v>
      </c>
      <c r="AB5005" s="36">
        <f t="shared" si="777"/>
        <v>57279.471724971299</v>
      </c>
      <c r="AC5005" s="36">
        <f t="shared" si="778"/>
        <v>271570.82313678821</v>
      </c>
      <c r="AD5005" s="36">
        <f t="shared" si="779"/>
        <v>166787.48466660851</v>
      </c>
    </row>
    <row r="5006" spans="1:30" ht="14.25" customHeight="1" x14ac:dyDescent="0.25">
      <c r="A5006" s="16">
        <v>4990</v>
      </c>
      <c r="B5006" s="34">
        <v>0.310875014140999</v>
      </c>
      <c r="C5006" s="34">
        <v>6.2871400812861702E-2</v>
      </c>
      <c r="D5006" s="34">
        <v>3.0033814317608799E-2</v>
      </c>
      <c r="E5006" s="34">
        <v>6.08534607857339E-2</v>
      </c>
      <c r="F5006" s="34">
        <v>1.40768577277481E-3</v>
      </c>
      <c r="G5006" s="34">
        <v>0.18999027089089601</v>
      </c>
      <c r="H5006" s="35">
        <v>1.0139623334308301</v>
      </c>
      <c r="I5006" s="34">
        <v>9.4567548041483596E-2</v>
      </c>
      <c r="J5006" s="34">
        <v>2.6997498409486499E-2</v>
      </c>
      <c r="K5006" s="36">
        <f>Inputs!$B$12*(1+$B5006)^4</f>
        <v>177172.53256568054</v>
      </c>
      <c r="L5006" s="36">
        <f t="shared" si="770"/>
        <v>16411.241364847938</v>
      </c>
      <c r="M5006" s="36">
        <f t="shared" si="771"/>
        <v>213173.09107443041</v>
      </c>
      <c r="N5006" s="37">
        <f>M5006/Inputs!$B$6</f>
        <v>324.95898029638784</v>
      </c>
      <c r="O5006" s="38">
        <f>IF(N5006&gt;Inputs!$B$4,1,0)</f>
        <v>0</v>
      </c>
      <c r="P5006" s="34">
        <f t="shared" si="772"/>
        <v>6.7570049631997101E-2</v>
      </c>
      <c r="Q5006" s="36">
        <f>Inputs!$B$12*(1+$B5006)^0*$C5006+Inputs!$B$29*(1+$D5006)^0*Inputs!$B$19+Inputs!$B$30*(1+$E5006)^0*Inputs!$B$20+Inputs!$B$31*(1+$F5006)^0*Inputs!$B$21+Inputs!$B$22*(1+Inputs!$B$23)^0</f>
        <v>11794.328076198624</v>
      </c>
      <c r="R5006" s="36">
        <f>Inputs!$B$12*(1+$B5006)^1*$C5006+Inputs!$B$29*(1+$D5006)^1*Inputs!$B$19+Inputs!$B$30*(1+$E5006)^1*Inputs!$B$20+Inputs!$B$31*(1+$F5006)^1*Inputs!$B$21+Inputs!$B$22*(1+Inputs!$B$23)^1</f>
        <v>13156.226708920107</v>
      </c>
      <c r="S5006" s="36">
        <f>Inputs!$B$12*(1+$B5006)^2*$C5006+Inputs!$B$29*(1+$D5006)^2*Inputs!$B$19+Inputs!$B$30*(1+$E5006)^2*Inputs!$B$20+Inputs!$B$31*(1+$F5006)^2*Inputs!$B$21+Inputs!$B$22*(1+Inputs!$B$23)^2</f>
        <v>14892.901834846096</v>
      </c>
      <c r="T5006" s="36">
        <f>Inputs!$B$12*(1+$B5006)^3*$C5006+Inputs!$B$29*(1+$D5006)^3*Inputs!$B$19+Inputs!$B$30*(1+$E5006)^3*Inputs!$B$20+Inputs!$B$31*(1+$F5006)^3*Inputs!$B$21+Inputs!$B$22*(1+Inputs!$B$23)^3</f>
        <v>17118.280856106983</v>
      </c>
      <c r="U5006" s="36">
        <f>Inputs!$B$12*(1+$B5006)^4*$C5006+Inputs!$B$29*(1+$D5006)^4*Inputs!$B$19+Inputs!$B$30*(1+$E5006)^4*Inputs!$B$20+Inputs!$B$31*(1+$F5006)^4*Inputs!$B$21+Inputs!$B$22*(1+Inputs!$B$23)^4</f>
        <v>19981.559261154442</v>
      </c>
      <c r="V5006" s="35">
        <f>Inputs!$B$13/(Q5006*(1-$G5006))</f>
        <v>1.3251659441373267</v>
      </c>
      <c r="W5006" s="36">
        <f>Inputs!$B$13</f>
        <v>12660</v>
      </c>
      <c r="X5006" s="36">
        <f t="shared" si="773"/>
        <v>13292.759652819135</v>
      </c>
      <c r="Y5006" s="36">
        <f t="shared" si="774"/>
        <v>14108.914629464971</v>
      </c>
      <c r="Z5006" s="36">
        <f t="shared" si="775"/>
        <v>15138.360688675679</v>
      </c>
      <c r="AA5006" s="36">
        <f t="shared" si="776"/>
        <v>16411.241364847938</v>
      </c>
      <c r="AB5006" s="36">
        <f t="shared" si="777"/>
        <v>54412.122102321409</v>
      </c>
      <c r="AC5006" s="36">
        <f t="shared" si="778"/>
        <v>249434.53378065804</v>
      </c>
      <c r="AD5006" s="36">
        <f t="shared" si="779"/>
        <v>158760.968972109</v>
      </c>
    </row>
    <row r="5007" spans="1:30" ht="14.25" customHeight="1" x14ac:dyDescent="0.25">
      <c r="A5007" s="16">
        <v>4991</v>
      </c>
      <c r="B5007" s="34">
        <v>0.194937779531829</v>
      </c>
      <c r="C5007" s="34">
        <v>0.10732352785794</v>
      </c>
      <c r="D5007" s="34">
        <v>3.12885593397325E-2</v>
      </c>
      <c r="E5007" s="34">
        <v>6.1585559921981101E-2</v>
      </c>
      <c r="F5007" s="34">
        <v>2.5472742426285899E-2</v>
      </c>
      <c r="G5007" s="34">
        <v>0.197066369491434</v>
      </c>
      <c r="H5007" s="35">
        <v>0.945756243781539</v>
      </c>
      <c r="I5007" s="34">
        <v>9.7517307845372103E-2</v>
      </c>
      <c r="J5007" s="34">
        <v>2.618891337448E-2</v>
      </c>
      <c r="K5007" s="36">
        <f>Inputs!$B$12*(1+$B5007)^4</f>
        <v>122329.84316391982</v>
      </c>
      <c r="L5007" s="36">
        <f t="shared" si="770"/>
        <v>17048.439925541865</v>
      </c>
      <c r="M5007" s="36">
        <f t="shared" si="771"/>
        <v>209400.06100347711</v>
      </c>
      <c r="N5007" s="37">
        <f>M5007/Inputs!$B$6</f>
        <v>319.20741006627605</v>
      </c>
      <c r="O5007" s="38">
        <f>IF(N5007&gt;Inputs!$B$4,1,0)</f>
        <v>0</v>
      </c>
      <c r="P5007" s="34">
        <f t="shared" si="772"/>
        <v>7.1328394470892106E-2</v>
      </c>
      <c r="Q5007" s="36">
        <f>Inputs!$B$12*(1+$B5007)^0*$C5007+Inputs!$B$29*(1+$D5007)^0*Inputs!$B$19+Inputs!$B$30*(1+$E5007)^0*Inputs!$B$20+Inputs!$B$31*(1+$F5007)^0*Inputs!$B$21+Inputs!$B$22*(1+Inputs!$B$23)^0</f>
        <v>14461.455698903323</v>
      </c>
      <c r="R5007" s="36">
        <f>Inputs!$B$12*(1+$B5007)^1*$C5007+Inputs!$B$29*(1+$D5007)^1*Inputs!$B$19+Inputs!$B$30*(1+$E5007)^1*Inputs!$B$20+Inputs!$B$31*(1+$F5007)^1*Inputs!$B$21+Inputs!$B$22*(1+Inputs!$B$23)^1</f>
        <v>16020.510750957783</v>
      </c>
      <c r="S5007" s="36">
        <f>Inputs!$B$12*(1+$B5007)^2*$C5007+Inputs!$B$29*(1+$D5007)^2*Inputs!$B$19+Inputs!$B$30*(1+$E5007)^2*Inputs!$B$20+Inputs!$B$31*(1+$F5007)^2*Inputs!$B$21+Inputs!$B$22*(1+Inputs!$B$23)^2</f>
        <v>17837.876964328803</v>
      </c>
      <c r="T5007" s="36">
        <f>Inputs!$B$12*(1+$B5007)^3*$C5007+Inputs!$B$29*(1+$D5007)^3*Inputs!$B$19+Inputs!$B$30*(1+$E5007)^3*Inputs!$B$20+Inputs!$B$31*(1+$F5007)^3*Inputs!$B$21+Inputs!$B$22*(1+Inputs!$B$23)^3</f>
        <v>19961.955975860583</v>
      </c>
      <c r="U5007" s="36">
        <f>Inputs!$B$12*(1+$B5007)^4*$C5007+Inputs!$B$29*(1+$D5007)^4*Inputs!$B$19+Inputs!$B$30*(1+$E5007)^4*Inputs!$B$20+Inputs!$B$31*(1+$F5007)^4*Inputs!$B$21+Inputs!$B$22*(1+Inputs!$B$23)^4</f>
        <v>22450.487603842521</v>
      </c>
      <c r="V5007" s="35">
        <f>Inputs!$B$13/(Q5007*(1-$G5007))</f>
        <v>1.0902900422841064</v>
      </c>
      <c r="W5007" s="36">
        <f>Inputs!$B$13</f>
        <v>12660</v>
      </c>
      <c r="X5007" s="36">
        <f t="shared" si="773"/>
        <v>13560.045145378019</v>
      </c>
      <c r="Y5007" s="36">
        <f t="shared" si="774"/>
        <v>14580.770144267803</v>
      </c>
      <c r="Z5007" s="36">
        <f t="shared" si="775"/>
        <v>15737.851511697922</v>
      </c>
      <c r="AA5007" s="36">
        <f t="shared" si="776"/>
        <v>17048.439925541865</v>
      </c>
      <c r="AB5007" s="36">
        <f t="shared" si="777"/>
        <v>55374.562032756075</v>
      </c>
      <c r="AC5007" s="36">
        <f t="shared" si="778"/>
        <v>245272.87024610207</v>
      </c>
      <c r="AD5007" s="36">
        <f t="shared" si="779"/>
        <v>154025.49897072103</v>
      </c>
    </row>
    <row r="5008" spans="1:30" ht="14.25" customHeight="1" x14ac:dyDescent="0.25">
      <c r="A5008" s="16">
        <v>4992</v>
      </c>
      <c r="B5008" s="34">
        <v>0.22226926564149199</v>
      </c>
      <c r="C5008" s="34">
        <v>8.6389446446596296E-2</v>
      </c>
      <c r="D5008" s="34">
        <v>2.38139610375784E-2</v>
      </c>
      <c r="E5008" s="34">
        <v>5.8094103930848698E-2</v>
      </c>
      <c r="F5008" s="34">
        <v>3.5074752661870601E-2</v>
      </c>
      <c r="G5008" s="34">
        <v>0.191086825108369</v>
      </c>
      <c r="H5008" s="35">
        <v>1.1003616839742201</v>
      </c>
      <c r="I5008" s="34">
        <v>0.10477806902458101</v>
      </c>
      <c r="J5008" s="34">
        <v>3.4318746661049997E-2</v>
      </c>
      <c r="K5008" s="36">
        <f>Inputs!$B$12*(1+$B5008)^4</f>
        <v>133911.79023889932</v>
      </c>
      <c r="L5008" s="36">
        <f t="shared" si="770"/>
        <v>18630.619042640312</v>
      </c>
      <c r="M5008" s="36">
        <f t="shared" si="771"/>
        <v>222769.10820424583</v>
      </c>
      <c r="N5008" s="37">
        <f>M5008/Inputs!$B$6</f>
        <v>339.58705518939911</v>
      </c>
      <c r="O5008" s="38">
        <f>IF(N5008&gt;Inputs!$B$4,1,0)</f>
        <v>0</v>
      </c>
      <c r="P5008" s="34">
        <f t="shared" si="772"/>
        <v>7.0459322363531002E-2</v>
      </c>
      <c r="Q5008" s="36">
        <f>Inputs!$B$12*(1+$B5008)^0*$C5008+Inputs!$B$29*(1+$D5008)^0*Inputs!$B$19+Inputs!$B$30*(1+$E5008)^0*Inputs!$B$20+Inputs!$B$31*(1+$F5008)^0*Inputs!$B$21+Inputs!$B$22*(1+Inputs!$B$23)^0</f>
        <v>13205.410814222698</v>
      </c>
      <c r="R5008" s="36">
        <f>Inputs!$B$12*(1+$B5008)^1*$C5008+Inputs!$B$29*(1+$D5008)^1*Inputs!$B$19+Inputs!$B$30*(1+$E5008)^1*Inputs!$B$20+Inputs!$B$31*(1+$F5008)^1*Inputs!$B$21+Inputs!$B$22*(1+Inputs!$B$23)^1</f>
        <v>14671.195558153428</v>
      </c>
      <c r="S5008" s="36">
        <f>Inputs!$B$12*(1+$B5008)^2*$C5008+Inputs!$B$29*(1+$D5008)^2*Inputs!$B$19+Inputs!$B$30*(1+$E5008)^2*Inputs!$B$20+Inputs!$B$31*(1+$F5008)^2*Inputs!$B$21+Inputs!$B$22*(1+Inputs!$B$23)^2</f>
        <v>16406.882267950477</v>
      </c>
      <c r="T5008" s="36">
        <f>Inputs!$B$12*(1+$B5008)^3*$C5008+Inputs!$B$29*(1+$D5008)^3*Inputs!$B$19+Inputs!$B$30*(1+$E5008)^3*Inputs!$B$20+Inputs!$B$31*(1+$F5008)^3*Inputs!$B$21+Inputs!$B$22*(1+Inputs!$B$23)^3</f>
        <v>18470.058380227514</v>
      </c>
      <c r="U5008" s="36">
        <f>Inputs!$B$12*(1+$B5008)^4*$C5008+Inputs!$B$29*(1+$D5008)^4*Inputs!$B$19+Inputs!$B$30*(1+$E5008)^4*Inputs!$B$20+Inputs!$B$31*(1+$F5008)^4*Inputs!$B$21+Inputs!$B$22*(1+Inputs!$B$23)^4</f>
        <v>20930.997090702058</v>
      </c>
      <c r="V5008" s="35">
        <f>Inputs!$B$13/(Q5008*(1-$G5008))</f>
        <v>1.1851679003618794</v>
      </c>
      <c r="W5008" s="36">
        <f>Inputs!$B$13</f>
        <v>12660</v>
      </c>
      <c r="X5008" s="36">
        <f t="shared" si="773"/>
        <v>13813.63061924174</v>
      </c>
      <c r="Y5008" s="36">
        <f t="shared" si="774"/>
        <v>15166.480888728833</v>
      </c>
      <c r="Z5008" s="36">
        <f t="shared" si="775"/>
        <v>16756.910222282513</v>
      </c>
      <c r="AA5008" s="36">
        <f t="shared" si="776"/>
        <v>18630.619042640312</v>
      </c>
      <c r="AB5008" s="36">
        <f t="shared" si="777"/>
        <v>56593.224380482359</v>
      </c>
      <c r="AC5008" s="36">
        <f t="shared" si="778"/>
        <v>273491.11361418891</v>
      </c>
      <c r="AD5008" s="36">
        <f t="shared" si="779"/>
        <v>166175.88382376346</v>
      </c>
    </row>
    <row r="5009" spans="1:30" ht="14.25" customHeight="1" x14ac:dyDescent="0.25">
      <c r="A5009" s="16">
        <v>4993</v>
      </c>
      <c r="B5009" s="34">
        <v>0.41174281483212399</v>
      </c>
      <c r="C5009" s="34">
        <v>8.3181775120836104E-2</v>
      </c>
      <c r="D5009" s="34">
        <v>2.3748280416498999E-2</v>
      </c>
      <c r="E5009" s="34">
        <v>5.5135600546721897E-2</v>
      </c>
      <c r="F5009" s="34">
        <v>7.3262078965179401E-3</v>
      </c>
      <c r="G5009" s="34">
        <v>0.182262288396703</v>
      </c>
      <c r="H5009" s="35">
        <v>1.0170734301790001</v>
      </c>
      <c r="I5009" s="34">
        <v>8.7749851149796707E-2</v>
      </c>
      <c r="J5009" s="34">
        <v>2.3334216593790501E-2</v>
      </c>
      <c r="K5009" s="36">
        <f>Inputs!$B$12*(1+$B5009)^4</f>
        <v>238327.19114299514</v>
      </c>
      <c r="L5009" s="36">
        <f t="shared" ref="L5009:L5016" si="780">AA5009</f>
        <v>23801.064601322996</v>
      </c>
      <c r="M5009" s="36">
        <f t="shared" ref="M5009:M5016" si="781">AB5009+AD5009</f>
        <v>314523.4381842257</v>
      </c>
      <c r="N5009" s="37">
        <f>M5009/Inputs!$B$6</f>
        <v>479.45646064668551</v>
      </c>
      <c r="O5009" s="38">
        <f>IF(N5009&gt;Inputs!$B$4,1,0)</f>
        <v>1</v>
      </c>
      <c r="P5009" s="34">
        <f t="shared" ref="P5009:P5016" si="782">I5009-J5009</f>
        <v>6.4415634556006213E-2</v>
      </c>
      <c r="Q5009" s="36">
        <f>Inputs!$B$12*(1+$B5009)^0*$C5009+Inputs!$B$29*(1+$D5009)^0*Inputs!$B$19+Inputs!$B$30*(1+$E5009)^0*Inputs!$B$20+Inputs!$B$31*(1+$F5009)^0*Inputs!$B$21+Inputs!$B$22*(1+Inputs!$B$23)^0</f>
        <v>13012.950534677089</v>
      </c>
      <c r="R5009" s="36">
        <f>Inputs!$B$12*(1+$B5009)^1*$C5009+Inputs!$B$29*(1+$D5009)^1*Inputs!$B$19+Inputs!$B$30*(1+$E5009)^1*Inputs!$B$20+Inputs!$B$31*(1+$F5009)^1*Inputs!$B$21+Inputs!$B$22*(1+Inputs!$B$23)^1</f>
        <v>15248.731623981279</v>
      </c>
      <c r="S5009" s="36">
        <f>Inputs!$B$12*(1+$B5009)^2*$C5009+Inputs!$B$29*(1+$D5009)^2*Inputs!$B$19+Inputs!$B$30*(1+$E5009)^2*Inputs!$B$20+Inputs!$B$31*(1+$F5009)^2*Inputs!$B$21+Inputs!$B$22*(1+Inputs!$B$23)^2</f>
        <v>18338.295671270844</v>
      </c>
      <c r="T5009" s="36">
        <f>Inputs!$B$12*(1+$B5009)^3*$C5009+Inputs!$B$29*(1+$D5009)^3*Inputs!$B$19+Inputs!$B$30*(1+$E5009)^3*Inputs!$B$20+Inputs!$B$31*(1+$F5009)^3*Inputs!$B$21+Inputs!$B$22*(1+Inputs!$B$23)^3</f>
        <v>22630.430738832045</v>
      </c>
      <c r="U5009" s="36">
        <f>Inputs!$B$12*(1+$B5009)^4*$C5009+Inputs!$B$29*(1+$D5009)^4*Inputs!$B$19+Inputs!$B$30*(1+$E5009)^4*Inputs!$B$20+Inputs!$B$31*(1+$F5009)^4*Inputs!$B$21+Inputs!$B$22*(1+Inputs!$B$23)^4</f>
        <v>28617.391670979992</v>
      </c>
      <c r="V5009" s="35">
        <f>Inputs!$B$13/(Q5009*(1-$G5009))</f>
        <v>1.189717637922145</v>
      </c>
      <c r="W5009" s="36">
        <f>Inputs!$B$13</f>
        <v>12660</v>
      </c>
      <c r="X5009" s="36">
        <f t="shared" ref="X5009:X5016" si="783">R5009*(1-$G5009)*($V5009+($H5009-$V5009)*1/4)</f>
        <v>14296.944815201437</v>
      </c>
      <c r="Y5009" s="36">
        <f t="shared" ref="Y5009:Y5016" si="784">S5009*(1-$G5009)*($V5009+($H5009-$V5009)*2/4)</f>
        <v>16546.426673806003</v>
      </c>
      <c r="Z5009" s="36">
        <f t="shared" ref="Z5009:Z5016" si="785">T5009*(1-$G5009)*($V5009+($H5009-$V5009)*3/4)</f>
        <v>19620.441312621424</v>
      </c>
      <c r="AA5009" s="36">
        <f t="shared" ref="AA5009:AA5016" si="786">U5009*(1-$G5009)*$H5009</f>
        <v>23801.064601322996</v>
      </c>
      <c r="AB5009" s="36">
        <f t="shared" ref="AB5009:AB5072" si="787">W5009/(1+$I5009)^1+X5009/(1+$I5009)^2+Y5009/(1+$I5009)^3+Z5009/(1+$I5009)^4+AA5009/(1+$I5009)^5</f>
        <v>66223.03389977559</v>
      </c>
      <c r="AC5009" s="36">
        <f t="shared" ref="AC5009:AC5016" si="788">AA5009*(1+$J5009)/($I5009-$J5009)</f>
        <v>378113.8533490086</v>
      </c>
      <c r="AD5009" s="36">
        <f t="shared" ref="AD5009:AD5072" si="789">AC5009/(1+$I5009)^5</f>
        <v>248300.40428445008</v>
      </c>
    </row>
    <row r="5010" spans="1:30" ht="14.25" customHeight="1" x14ac:dyDescent="0.25">
      <c r="A5010" s="16">
        <v>4994</v>
      </c>
      <c r="B5010" s="34">
        <v>0.39507428680576301</v>
      </c>
      <c r="C5010" s="34">
        <v>7.5351491196414197E-2</v>
      </c>
      <c r="D5010" s="34">
        <v>3.8580632776168397E-2</v>
      </c>
      <c r="E5010" s="34">
        <v>5.5999832020375603E-2</v>
      </c>
      <c r="F5010" s="34">
        <v>1.8720812495474599E-2</v>
      </c>
      <c r="G5010" s="34">
        <v>0.190486796468921</v>
      </c>
      <c r="H5010" s="35">
        <v>1.02198219880795</v>
      </c>
      <c r="I5010" s="34">
        <v>0.106536842309866</v>
      </c>
      <c r="J5010" s="34">
        <v>2.9527382145159702E-2</v>
      </c>
      <c r="K5010" s="36">
        <f>Inputs!$B$12*(1+$B5010)^4</f>
        <v>227269.20192464872</v>
      </c>
      <c r="L5010" s="36">
        <f t="shared" si="780"/>
        <v>21805.057077620044</v>
      </c>
      <c r="M5010" s="36">
        <f t="shared" si="781"/>
        <v>235934.69961207127</v>
      </c>
      <c r="N5010" s="37">
        <f>M5010/Inputs!$B$6</f>
        <v>359.65655428669402</v>
      </c>
      <c r="O5010" s="38">
        <f>IF(N5010&gt;Inputs!$B$4,1,0)</f>
        <v>0</v>
      </c>
      <c r="P5010" s="34">
        <f t="shared" si="782"/>
        <v>7.7009460164706306E-2</v>
      </c>
      <c r="Q5010" s="36">
        <f>Inputs!$B$12*(1+$B5010)^0*$C5010+Inputs!$B$29*(1+$D5010)^0*Inputs!$B$19+Inputs!$B$30*(1+$E5010)^0*Inputs!$B$20+Inputs!$B$31*(1+$F5010)^0*Inputs!$B$21+Inputs!$B$22*(1+Inputs!$B$23)^0</f>
        <v>12543.133499211774</v>
      </c>
      <c r="R5010" s="36">
        <f>Inputs!$B$12*(1+$B5010)^1*$C5010+Inputs!$B$29*(1+$D5010)^1*Inputs!$B$19+Inputs!$B$30*(1+$E5010)^1*Inputs!$B$20+Inputs!$B$31*(1+$F5010)^1*Inputs!$B$21+Inputs!$B$22*(1+Inputs!$B$23)^1</f>
        <v>14612.63248491316</v>
      </c>
      <c r="S5010" s="36">
        <f>Inputs!$B$12*(1+$B5010)^2*$C5010+Inputs!$B$29*(1+$D5010)^2*Inputs!$B$19+Inputs!$B$30*(1+$E5010)^2*Inputs!$B$20+Inputs!$B$31*(1+$F5010)^2*Inputs!$B$21+Inputs!$B$22*(1+Inputs!$B$23)^2</f>
        <v>17400.093899797015</v>
      </c>
      <c r="T5010" s="36">
        <f>Inputs!$B$12*(1+$B5010)^3*$C5010+Inputs!$B$29*(1+$D5010)^3*Inputs!$B$19+Inputs!$B$30*(1+$E5010)^3*Inputs!$B$20+Inputs!$B$31*(1+$F5010)^3*Inputs!$B$21+Inputs!$B$22*(1+Inputs!$B$23)^3</f>
        <v>21184.906952478988</v>
      </c>
      <c r="U5010" s="36">
        <f>Inputs!$B$12*(1+$B5010)^4*$C5010+Inputs!$B$29*(1+$D5010)^4*Inputs!$B$19+Inputs!$B$30*(1+$E5010)^4*Inputs!$B$20+Inputs!$B$31*(1+$F5010)^4*Inputs!$B$21+Inputs!$B$22*(1+Inputs!$B$23)^4</f>
        <v>26356.634858285943</v>
      </c>
      <c r="V5010" s="35">
        <f>Inputs!$B$13/(Q5010*(1-$G5010))</f>
        <v>1.2468198975515152</v>
      </c>
      <c r="W5010" s="36">
        <f>Inputs!$B$13</f>
        <v>12660</v>
      </c>
      <c r="X5010" s="36">
        <f t="shared" si="783"/>
        <v>14083.872888646378</v>
      </c>
      <c r="Y5010" s="36">
        <f t="shared" si="784"/>
        <v>15978.725932226449</v>
      </c>
      <c r="Z5010" s="36">
        <f t="shared" si="785"/>
        <v>18490.406161116156</v>
      </c>
      <c r="AA5010" s="36">
        <f t="shared" si="786"/>
        <v>21805.057077620044</v>
      </c>
      <c r="AB5010" s="36">
        <f t="shared" si="787"/>
        <v>60214.511802215202</v>
      </c>
      <c r="AC5010" s="36">
        <f t="shared" si="788"/>
        <v>291508.38458852557</v>
      </c>
      <c r="AD5010" s="36">
        <f t="shared" si="789"/>
        <v>175720.18780985606</v>
      </c>
    </row>
    <row r="5011" spans="1:30" ht="14.25" customHeight="1" x14ac:dyDescent="0.25">
      <c r="A5011" s="16">
        <v>4995</v>
      </c>
      <c r="B5011" s="34">
        <v>0.38756591077311697</v>
      </c>
      <c r="C5011" s="34">
        <v>9.2894712939513804E-2</v>
      </c>
      <c r="D5011" s="34">
        <v>1.53985863431477E-2</v>
      </c>
      <c r="E5011" s="34">
        <v>3.49551648264518E-2</v>
      </c>
      <c r="F5011" s="34">
        <v>2.5798620542114101E-2</v>
      </c>
      <c r="G5011" s="34">
        <v>0.18103768691635899</v>
      </c>
      <c r="H5011" s="35">
        <v>1.1355643363302499</v>
      </c>
      <c r="I5011" s="34">
        <v>9.6656172057398806E-2</v>
      </c>
      <c r="J5011" s="34">
        <v>1.9683277170284601E-2</v>
      </c>
      <c r="K5011" s="36">
        <f>Inputs!$B$12*(1+$B5011)^4</f>
        <v>222415.85210849205</v>
      </c>
      <c r="L5011" s="36">
        <f t="shared" si="780"/>
        <v>27394.02224982408</v>
      </c>
      <c r="M5011" s="36">
        <f t="shared" si="781"/>
        <v>298543.19786495104</v>
      </c>
      <c r="N5011" s="37">
        <f>M5011/Inputs!$B$6</f>
        <v>455.09633820876684</v>
      </c>
      <c r="O5011" s="38">
        <f>IF(N5011&gt;Inputs!$B$4,1,0)</f>
        <v>1</v>
      </c>
      <c r="P5011" s="34">
        <f t="shared" si="782"/>
        <v>7.6972894887114202E-2</v>
      </c>
      <c r="Q5011" s="36">
        <f>Inputs!$B$12*(1+$B5011)^0*$C5011+Inputs!$B$29*(1+$D5011)^0*Inputs!$B$19+Inputs!$B$30*(1+$E5011)^0*Inputs!$B$20+Inputs!$B$31*(1+$F5011)^0*Inputs!$B$21+Inputs!$B$22*(1+Inputs!$B$23)^0</f>
        <v>13595.726803797748</v>
      </c>
      <c r="R5011" s="36">
        <f>Inputs!$B$12*(1+$B5011)^1*$C5011+Inputs!$B$29*(1+$D5011)^1*Inputs!$B$19+Inputs!$B$30*(1+$E5011)^1*Inputs!$B$20+Inputs!$B$31*(1+$F5011)^1*Inputs!$B$21+Inputs!$B$22*(1+Inputs!$B$23)^1</f>
        <v>15941.868745491578</v>
      </c>
      <c r="S5011" s="36">
        <f>Inputs!$B$12*(1+$B5011)^2*$C5011+Inputs!$B$29*(1+$D5011)^2*Inputs!$B$19+Inputs!$B$30*(1+$E5011)^2*Inputs!$B$20+Inputs!$B$31*(1+$F5011)^2*Inputs!$B$21+Inputs!$B$22*(1+Inputs!$B$23)^2</f>
        <v>19130.001843243408</v>
      </c>
      <c r="T5011" s="36">
        <f>Inputs!$B$12*(1+$B5011)^3*$C5011+Inputs!$B$29*(1+$D5011)^3*Inputs!$B$19+Inputs!$B$30*(1+$E5011)^3*Inputs!$B$20+Inputs!$B$31*(1+$F5011)^3*Inputs!$B$21+Inputs!$B$22*(1+Inputs!$B$23)^3</f>
        <v>23484.734043992801</v>
      </c>
      <c r="U5011" s="36">
        <f>Inputs!$B$12*(1+$B5011)^4*$C5011+Inputs!$B$29*(1+$D5011)^4*Inputs!$B$19+Inputs!$B$30*(1+$E5011)^4*Inputs!$B$20+Inputs!$B$31*(1+$F5011)^4*Inputs!$B$21+Inputs!$B$22*(1+Inputs!$B$23)^4</f>
        <v>29456.432152311834</v>
      </c>
      <c r="V5011" s="35">
        <f>Inputs!$B$13/(Q5011*(1-$G5011))</f>
        <v>1.1370180513148933</v>
      </c>
      <c r="W5011" s="36">
        <f>Inputs!$B$13</f>
        <v>12660</v>
      </c>
      <c r="X5011" s="36">
        <f t="shared" si="783"/>
        <v>14839.923716840554</v>
      </c>
      <c r="Y5011" s="36">
        <f t="shared" si="784"/>
        <v>17801.990695821267</v>
      </c>
      <c r="Z5011" s="36">
        <f t="shared" si="785"/>
        <v>21847.426060054335</v>
      </c>
      <c r="AA5011" s="36">
        <f t="shared" si="786"/>
        <v>27394.02224982408</v>
      </c>
      <c r="AB5011" s="36">
        <f t="shared" si="787"/>
        <v>69756.460668814325</v>
      </c>
      <c r="AC5011" s="36">
        <f t="shared" si="788"/>
        <v>362896.91876006767</v>
      </c>
      <c r="AD5011" s="36">
        <f t="shared" si="789"/>
        <v>228786.73719613673</v>
      </c>
    </row>
    <row r="5012" spans="1:30" ht="14.25" customHeight="1" x14ac:dyDescent="0.25">
      <c r="A5012" s="16">
        <v>4996</v>
      </c>
      <c r="B5012" s="34">
        <v>0.35574852256871897</v>
      </c>
      <c r="C5012" s="34">
        <v>4.9990850675712198E-2</v>
      </c>
      <c r="D5012" s="34">
        <v>3.9719614561057499E-2</v>
      </c>
      <c r="E5012" s="34">
        <v>3.9218303045615403E-2</v>
      </c>
      <c r="F5012" s="34">
        <v>-1.24788804216081E-2</v>
      </c>
      <c r="G5012" s="34">
        <v>0.183251283988976</v>
      </c>
      <c r="H5012" s="35">
        <v>1.0617670895271401</v>
      </c>
      <c r="I5012" s="34">
        <v>0.10093247361311</v>
      </c>
      <c r="J5012" s="34">
        <v>2.0843400183280101E-2</v>
      </c>
      <c r="K5012" s="36">
        <f>Inputs!$B$12*(1+$B5012)^4</f>
        <v>202706.5628653345</v>
      </c>
      <c r="L5012" s="36">
        <f t="shared" si="780"/>
        <v>16146.784935523869</v>
      </c>
      <c r="M5012" s="36">
        <f t="shared" si="781"/>
        <v>180074.40689038439</v>
      </c>
      <c r="N5012" s="37">
        <f>M5012/Inputs!$B$6</f>
        <v>274.50366904022007</v>
      </c>
      <c r="O5012" s="38">
        <f>IF(N5012&gt;Inputs!$B$4,1,0)</f>
        <v>0</v>
      </c>
      <c r="P5012" s="34">
        <f t="shared" si="782"/>
        <v>8.0089073429829905E-2</v>
      </c>
      <c r="Q5012" s="36">
        <f>Inputs!$B$12*(1+$B5012)^0*$C5012+Inputs!$B$29*(1+$D5012)^0*Inputs!$B$19+Inputs!$B$30*(1+$E5012)^0*Inputs!$B$20+Inputs!$B$31*(1+$F5012)^0*Inputs!$B$21+Inputs!$B$22*(1+Inputs!$B$23)^0</f>
        <v>11021.495067969652</v>
      </c>
      <c r="R5012" s="36">
        <f>Inputs!$B$12*(1+$B5012)^1*$C5012+Inputs!$B$29*(1+$D5012)^1*Inputs!$B$19+Inputs!$B$30*(1+$E5012)^1*Inputs!$B$20+Inputs!$B$31*(1+$F5012)^1*Inputs!$B$21+Inputs!$B$22*(1+Inputs!$B$23)^1</f>
        <v>12192.706824460704</v>
      </c>
      <c r="S5012" s="36">
        <f>Inputs!$B$12*(1+$B5012)^2*$C5012+Inputs!$B$29*(1+$D5012)^2*Inputs!$B$19+Inputs!$B$30*(1+$E5012)^2*Inputs!$B$20+Inputs!$B$31*(1+$F5012)^2*Inputs!$B$21+Inputs!$B$22*(1+Inputs!$B$23)^2</f>
        <v>13751.218314232985</v>
      </c>
      <c r="T5012" s="36">
        <f>Inputs!$B$12*(1+$B5012)^3*$C5012+Inputs!$B$29*(1+$D5012)^3*Inputs!$B$19+Inputs!$B$30*(1+$E5012)^3*Inputs!$B$20+Inputs!$B$31*(1+$F5012)^3*Inputs!$B$21+Inputs!$B$22*(1+Inputs!$B$23)^3</f>
        <v>15832.359500500306</v>
      </c>
      <c r="U5012" s="36">
        <f>Inputs!$B$12*(1+$B5012)^4*$C5012+Inputs!$B$29*(1+$D5012)^4*Inputs!$B$19+Inputs!$B$30*(1+$E5012)^4*Inputs!$B$20+Inputs!$B$31*(1+$F5012)^4*Inputs!$B$21+Inputs!$B$22*(1+Inputs!$B$23)^4</f>
        <v>18619.513980975287</v>
      </c>
      <c r="V5012" s="35">
        <f>Inputs!$B$13/(Q5012*(1-$G5012))</f>
        <v>1.4063866480084157</v>
      </c>
      <c r="W5012" s="36">
        <f>Inputs!$B$13</f>
        <v>12660</v>
      </c>
      <c r="X5012" s="36">
        <f t="shared" si="783"/>
        <v>13147.366427072548</v>
      </c>
      <c r="Y5012" s="36">
        <f t="shared" si="784"/>
        <v>13860.275074158846</v>
      </c>
      <c r="Z5012" s="36">
        <f t="shared" si="785"/>
        <v>14843.847176620096</v>
      </c>
      <c r="AA5012" s="36">
        <f t="shared" si="786"/>
        <v>16146.784935523869</v>
      </c>
      <c r="AB5012" s="36">
        <f t="shared" si="787"/>
        <v>52821.267130153923</v>
      </c>
      <c r="AC5012" s="36">
        <f t="shared" si="788"/>
        <v>205812.58004002552</v>
      </c>
      <c r="AD5012" s="36">
        <f t="shared" si="789"/>
        <v>127253.13976023048</v>
      </c>
    </row>
    <row r="5013" spans="1:30" ht="14.25" customHeight="1" x14ac:dyDescent="0.25">
      <c r="A5013" s="16">
        <v>4997</v>
      </c>
      <c r="B5013" s="34">
        <v>0.26392320997833302</v>
      </c>
      <c r="C5013" s="34">
        <v>9.3649296434139703E-2</v>
      </c>
      <c r="D5013" s="34">
        <v>3.5080604479311002E-2</v>
      </c>
      <c r="E5013" s="34">
        <v>2.55439785922533E-2</v>
      </c>
      <c r="F5013" s="34">
        <v>2.8256802852045699E-2</v>
      </c>
      <c r="G5013" s="34">
        <v>0.211132449894851</v>
      </c>
      <c r="H5013" s="35">
        <v>1.0342227036564</v>
      </c>
      <c r="I5013" s="34">
        <v>9.59426811625472E-2</v>
      </c>
      <c r="J5013" s="34">
        <v>2.4778514226096501E-2</v>
      </c>
      <c r="K5013" s="36">
        <f>Inputs!$B$12*(1+$B5013)^4</f>
        <v>153120.73553460688</v>
      </c>
      <c r="L5013" s="36">
        <f t="shared" si="780"/>
        <v>19058.155861207404</v>
      </c>
      <c r="M5013" s="36">
        <f t="shared" si="781"/>
        <v>232043.64111823522</v>
      </c>
      <c r="N5013" s="37">
        <f>M5013/Inputs!$B$6</f>
        <v>353.72506268023659</v>
      </c>
      <c r="O5013" s="38">
        <f>IF(N5013&gt;Inputs!$B$4,1,0)</f>
        <v>0</v>
      </c>
      <c r="P5013" s="34">
        <f t="shared" si="782"/>
        <v>7.1164166936450696E-2</v>
      </c>
      <c r="Q5013" s="36">
        <f>Inputs!$B$12*(1+$B5013)^0*$C5013+Inputs!$B$29*(1+$D5013)^0*Inputs!$B$19+Inputs!$B$30*(1+$E5013)^0*Inputs!$B$20+Inputs!$B$31*(1+$F5013)^0*Inputs!$B$21+Inputs!$B$22*(1+Inputs!$B$23)^0</f>
        <v>13641.001813475305</v>
      </c>
      <c r="R5013" s="36">
        <f>Inputs!$B$12*(1+$B5013)^1*$C5013+Inputs!$B$29*(1+$D5013)^1*Inputs!$B$19+Inputs!$B$30*(1+$E5013)^1*Inputs!$B$20+Inputs!$B$31*(1+$F5013)^1*Inputs!$B$21+Inputs!$B$22*(1+Inputs!$B$23)^1</f>
        <v>15362.343564869007</v>
      </c>
      <c r="S5013" s="36">
        <f>Inputs!$B$12*(1+$B5013)^2*$C5013+Inputs!$B$29*(1+$D5013)^2*Inputs!$B$19+Inputs!$B$30*(1+$E5013)^2*Inputs!$B$20+Inputs!$B$31*(1+$F5013)^2*Inputs!$B$21+Inputs!$B$22*(1+Inputs!$B$23)^2</f>
        <v>17482.307382150346</v>
      </c>
      <c r="T5013" s="36">
        <f>Inputs!$B$12*(1+$B5013)^3*$C5013+Inputs!$B$29*(1+$D5013)^3*Inputs!$B$19+Inputs!$B$30*(1+$E5013)^3*Inputs!$B$20+Inputs!$B$31*(1+$F5013)^3*Inputs!$B$21+Inputs!$B$22*(1+Inputs!$B$23)^3</f>
        <v>20104.414433781763</v>
      </c>
      <c r="U5013" s="36">
        <f>Inputs!$B$12*(1+$B5013)^4*$C5013+Inputs!$B$29*(1+$D5013)^4*Inputs!$B$19+Inputs!$B$30*(1+$E5013)^4*Inputs!$B$20+Inputs!$B$31*(1+$F5013)^4*Inputs!$B$21+Inputs!$B$22*(1+Inputs!$B$23)^4</f>
        <v>23359.455494060046</v>
      </c>
      <c r="V5013" s="35">
        <f>Inputs!$B$13/(Q5013*(1-$G5013))</f>
        <v>1.176476745406188</v>
      </c>
      <c r="W5013" s="36">
        <f>Inputs!$B$13</f>
        <v>12660</v>
      </c>
      <c r="X5013" s="36">
        <f t="shared" si="783"/>
        <v>13826.56129991363</v>
      </c>
      <c r="Y5013" s="36">
        <f t="shared" si="784"/>
        <v>15244.126748887282</v>
      </c>
      <c r="Z5013" s="36">
        <f t="shared" si="785"/>
        <v>16966.509987277452</v>
      </c>
      <c r="AA5013" s="36">
        <f t="shared" si="786"/>
        <v>19058.155861207404</v>
      </c>
      <c r="AB5013" s="36">
        <f t="shared" si="787"/>
        <v>58459.393153899007</v>
      </c>
      <c r="AC5013" s="36">
        <f t="shared" si="788"/>
        <v>274441.33035068132</v>
      </c>
      <c r="AD5013" s="36">
        <f t="shared" si="789"/>
        <v>173584.24796433622</v>
      </c>
    </row>
    <row r="5014" spans="1:30" ht="14.25" customHeight="1" x14ac:dyDescent="0.25">
      <c r="A5014" s="16">
        <v>4998</v>
      </c>
      <c r="B5014" s="34">
        <v>0.25452131199111599</v>
      </c>
      <c r="C5014" s="34">
        <v>0.107554367590636</v>
      </c>
      <c r="D5014" s="34">
        <v>4.55796821248593E-2</v>
      </c>
      <c r="E5014" s="34">
        <v>5.8220566150896401E-2</v>
      </c>
      <c r="F5014" s="34">
        <v>1.23761159657326E-2</v>
      </c>
      <c r="G5014" s="34">
        <v>0.18823205353519301</v>
      </c>
      <c r="H5014" s="35">
        <v>1.15283112102417</v>
      </c>
      <c r="I5014" s="34">
        <v>0.101691294723311</v>
      </c>
      <c r="J5014" s="34">
        <v>3.2153224530916499E-2</v>
      </c>
      <c r="K5014" s="36">
        <f>Inputs!$B$12*(1+$B5014)^4</f>
        <v>148615.26652110537</v>
      </c>
      <c r="L5014" s="36">
        <f t="shared" si="780"/>
        <v>23607.914829645622</v>
      </c>
      <c r="M5014" s="36">
        <f t="shared" si="781"/>
        <v>280208.39538950019</v>
      </c>
      <c r="N5014" s="37">
        <f>M5014/Inputs!$B$6</f>
        <v>427.14694419131126</v>
      </c>
      <c r="O5014" s="38">
        <f>IF(N5014&gt;Inputs!$B$4,1,0)</f>
        <v>1</v>
      </c>
      <c r="P5014" s="34">
        <f t="shared" si="782"/>
        <v>6.9538070192394497E-2</v>
      </c>
      <c r="Q5014" s="36">
        <f>Inputs!$B$12*(1+$B5014)^0*$C5014+Inputs!$B$29*(1+$D5014)^0*Inputs!$B$19+Inputs!$B$30*(1+$E5014)^0*Inputs!$B$20+Inputs!$B$31*(1+$F5014)^0*Inputs!$B$21+Inputs!$B$22*(1+Inputs!$B$23)^0</f>
        <v>14475.306082865081</v>
      </c>
      <c r="R5014" s="36">
        <f>Inputs!$B$12*(1+$B5014)^1*$C5014+Inputs!$B$29*(1+$D5014)^1*Inputs!$B$19+Inputs!$B$30*(1+$E5014)^1*Inputs!$B$20+Inputs!$B$31*(1+$F5014)^1*Inputs!$B$21+Inputs!$B$22*(1+Inputs!$B$23)^1</f>
        <v>16401.161765678236</v>
      </c>
      <c r="S5014" s="36">
        <f>Inputs!$B$12*(1+$B5014)^2*$C5014+Inputs!$B$29*(1+$D5014)^2*Inputs!$B$19+Inputs!$B$30*(1+$E5014)^2*Inputs!$B$20+Inputs!$B$31*(1+$F5014)^2*Inputs!$B$21+Inputs!$B$22*(1+Inputs!$B$23)^2</f>
        <v>18759.050430002422</v>
      </c>
      <c r="T5014" s="36">
        <f>Inputs!$B$12*(1+$B5014)^3*$C5014+Inputs!$B$29*(1+$D5014)^3*Inputs!$B$19+Inputs!$B$30*(1+$E5014)^3*Inputs!$B$20+Inputs!$B$31*(1+$F5014)^3*Inputs!$B$21+Inputs!$B$22*(1+Inputs!$B$23)^3</f>
        <v>21656.128785640874</v>
      </c>
      <c r="U5014" s="36">
        <f>Inputs!$B$12*(1+$B5014)^4*$C5014+Inputs!$B$29*(1+$D5014)^4*Inputs!$B$19+Inputs!$B$30*(1+$E5014)^4*Inputs!$B$20+Inputs!$B$31*(1+$F5014)^4*Inputs!$B$21+Inputs!$B$22*(1+Inputs!$B$23)^4</f>
        <v>25226.676565055932</v>
      </c>
      <c r="V5014" s="35">
        <f>Inputs!$B$13/(Q5014*(1-$G5014))</f>
        <v>1.0773927560977905</v>
      </c>
      <c r="W5014" s="36">
        <f>Inputs!$B$13</f>
        <v>12660</v>
      </c>
      <c r="X5014" s="36">
        <f t="shared" si="783"/>
        <v>14595.435133701305</v>
      </c>
      <c r="Y5014" s="36">
        <f t="shared" si="784"/>
        <v>16980.91996733152</v>
      </c>
      <c r="Z5014" s="36">
        <f t="shared" si="785"/>
        <v>19934.937353355559</v>
      </c>
      <c r="AA5014" s="36">
        <f t="shared" si="786"/>
        <v>23607.914829645622</v>
      </c>
      <c r="AB5014" s="36">
        <f t="shared" si="787"/>
        <v>64295.003259952704</v>
      </c>
      <c r="AC5014" s="36">
        <f t="shared" si="788"/>
        <v>350412.16053958068</v>
      </c>
      <c r="AD5014" s="36">
        <f t="shared" si="789"/>
        <v>215913.39212954746</v>
      </c>
    </row>
    <row r="5015" spans="1:30" ht="14.25" customHeight="1" x14ac:dyDescent="0.25">
      <c r="A5015" s="16">
        <v>4999</v>
      </c>
      <c r="B5015" s="34">
        <v>0.30692863402996901</v>
      </c>
      <c r="C5015" s="34">
        <v>7.9393594934536696E-2</v>
      </c>
      <c r="D5015" s="34">
        <v>2.16393263749045E-2</v>
      </c>
      <c r="E5015" s="34">
        <v>4.8516959046322201E-2</v>
      </c>
      <c r="F5015" s="34">
        <v>1.4193178367108801E-2</v>
      </c>
      <c r="G5015" s="34">
        <v>0.165523732327964</v>
      </c>
      <c r="H5015" s="35">
        <v>1.0092616230232101</v>
      </c>
      <c r="I5015" s="34">
        <v>0.10330743400148699</v>
      </c>
      <c r="J5015" s="34">
        <v>2.7298088538361201E-2</v>
      </c>
      <c r="K5015" s="36">
        <f>Inputs!$B$12*(1+$B5015)^4</f>
        <v>175048.64089758095</v>
      </c>
      <c r="L5015" s="36">
        <f t="shared" si="780"/>
        <v>19127.78318636955</v>
      </c>
      <c r="M5015" s="36">
        <f t="shared" si="781"/>
        <v>215307.04109589281</v>
      </c>
      <c r="N5015" s="37">
        <f>M5015/Inputs!$B$6</f>
        <v>328.21195289008051</v>
      </c>
      <c r="O5015" s="38">
        <f>IF(N5015&gt;Inputs!$B$4,1,0)</f>
        <v>0</v>
      </c>
      <c r="P5015" s="34">
        <f t="shared" si="782"/>
        <v>7.6009345463125794E-2</v>
      </c>
      <c r="Q5015" s="36">
        <f>Inputs!$B$12*(1+$B5015)^0*$C5015+Inputs!$B$29*(1+$D5015)^0*Inputs!$B$19+Inputs!$B$30*(1+$E5015)^0*Inputs!$B$20+Inputs!$B$31*(1+$F5015)^0*Inputs!$B$21+Inputs!$B$22*(1+Inputs!$B$23)^0</f>
        <v>12785.659723499124</v>
      </c>
      <c r="R5015" s="36">
        <f>Inputs!$B$12*(1+$B5015)^1*$C5015+Inputs!$B$29*(1+$D5015)^1*Inputs!$B$19+Inputs!$B$30*(1+$E5015)^1*Inputs!$B$20+Inputs!$B$31*(1+$F5015)^1*Inputs!$B$21+Inputs!$B$22*(1+Inputs!$B$23)^1</f>
        <v>14435.979183908952</v>
      </c>
      <c r="S5015" s="36">
        <f>Inputs!$B$12*(1+$B5015)^2*$C5015+Inputs!$B$29*(1+$D5015)^2*Inputs!$B$19+Inputs!$B$30*(1+$E5015)^2*Inputs!$B$20+Inputs!$B$31*(1+$F5015)^2*Inputs!$B$21+Inputs!$B$22*(1+Inputs!$B$23)^2</f>
        <v>16541.348771428486</v>
      </c>
      <c r="T5015" s="36">
        <f>Inputs!$B$12*(1+$B5015)^3*$C5015+Inputs!$B$29*(1+$D5015)^3*Inputs!$B$19+Inputs!$B$30*(1+$E5015)^3*Inputs!$B$20+Inputs!$B$31*(1+$F5015)^3*Inputs!$B$21+Inputs!$B$22*(1+Inputs!$B$23)^3</f>
        <v>19239.775869158046</v>
      </c>
      <c r="U5015" s="36">
        <f>Inputs!$B$12*(1+$B5015)^4*$C5015+Inputs!$B$29*(1+$D5015)^4*Inputs!$B$19+Inputs!$B$30*(1+$E5015)^4*Inputs!$B$20+Inputs!$B$31*(1+$F5015)^4*Inputs!$B$21+Inputs!$B$22*(1+Inputs!$B$23)^4</f>
        <v>22711.556078360089</v>
      </c>
      <c r="V5015" s="35">
        <f>Inputs!$B$13/(Q5015*(1-$G5015))</f>
        <v>1.1865787699659633</v>
      </c>
      <c r="W5015" s="36">
        <f>Inputs!$B$13</f>
        <v>12660</v>
      </c>
      <c r="X5015" s="36">
        <f t="shared" si="783"/>
        <v>13760.087873030032</v>
      </c>
      <c r="Y5015" s="36">
        <f t="shared" si="784"/>
        <v>15154.991000824581</v>
      </c>
      <c r="Z5015" s="36">
        <f t="shared" si="785"/>
        <v>16915.545721877479</v>
      </c>
      <c r="AA5015" s="36">
        <f t="shared" si="786"/>
        <v>19127.78318636955</v>
      </c>
      <c r="AB5015" s="36">
        <f t="shared" si="787"/>
        <v>57178.08439796052</v>
      </c>
      <c r="AC5015" s="36">
        <f t="shared" si="788"/>
        <v>258519.98837256615</v>
      </c>
      <c r="AD5015" s="36">
        <f t="shared" si="789"/>
        <v>158128.9566979323</v>
      </c>
    </row>
    <row r="5016" spans="1:30" ht="14.25" customHeight="1" x14ac:dyDescent="0.25">
      <c r="A5016" s="16">
        <v>5000</v>
      </c>
      <c r="B5016" s="34">
        <v>0.42890404068842503</v>
      </c>
      <c r="C5016" s="34">
        <v>6.5680935135174701E-2</v>
      </c>
      <c r="D5016" s="34">
        <v>3.0185947831084199E-2</v>
      </c>
      <c r="E5016" s="34">
        <v>4.7069874010665098E-2</v>
      </c>
      <c r="F5016" s="34">
        <v>1.36709662953077E-2</v>
      </c>
      <c r="G5016" s="34">
        <v>0.186354412572485</v>
      </c>
      <c r="H5016" s="35">
        <v>0.93108868015304402</v>
      </c>
      <c r="I5016" s="34">
        <v>9.4768240065042905E-2</v>
      </c>
      <c r="J5016" s="34">
        <v>1.97440536285346E-2</v>
      </c>
      <c r="K5016" s="36">
        <f>Inputs!$B$12*(1+$B5016)^4</f>
        <v>250128.68952087234</v>
      </c>
      <c r="L5016" s="36">
        <f t="shared" si="780"/>
        <v>19195.263342978473</v>
      </c>
      <c r="M5016" s="36">
        <f t="shared" si="781"/>
        <v>224162.25471955523</v>
      </c>
      <c r="N5016" s="37">
        <f>M5016/Inputs!$B$6</f>
        <v>341.71075414566349</v>
      </c>
      <c r="O5016" s="38">
        <f>IF(N5016&gt;Inputs!$B$4,1,0)</f>
        <v>0</v>
      </c>
      <c r="P5016" s="34">
        <f t="shared" si="782"/>
        <v>7.5024186436508308E-2</v>
      </c>
      <c r="Q5016" s="36">
        <f>Inputs!$B$12*(1+$B5016)^0*$C5016+Inputs!$B$29*(1+$D5016)^0*Inputs!$B$19+Inputs!$B$30*(1+$E5016)^0*Inputs!$B$20+Inputs!$B$31*(1+$F5016)^0*Inputs!$B$21+Inputs!$B$22*(1+Inputs!$B$23)^0</f>
        <v>11962.900135537402</v>
      </c>
      <c r="R5016" s="36">
        <f>Inputs!$B$12*(1+$B5016)^1*$C5016+Inputs!$B$29*(1+$D5016)^1*Inputs!$B$19+Inputs!$B$30*(1+$E5016)^1*Inputs!$B$20+Inputs!$B$31*(1+$F5016)^1*Inputs!$B$21+Inputs!$B$22*(1+Inputs!$B$23)^1</f>
        <v>13863.58301491466</v>
      </c>
      <c r="S5016" s="36">
        <f>Inputs!$B$12*(1+$B5016)^2*$C5016+Inputs!$B$29*(1+$D5016)^2*Inputs!$B$19+Inputs!$B$30*(1+$E5016)^2*Inputs!$B$20+Inputs!$B$31*(1+$F5016)^2*Inputs!$B$21+Inputs!$B$22*(1+Inputs!$B$23)^2</f>
        <v>16496.56163638713</v>
      </c>
      <c r="T5016" s="36">
        <f>Inputs!$B$12*(1+$B5016)^3*$C5016+Inputs!$B$29*(1+$D5016)^3*Inputs!$B$19+Inputs!$B$30*(1+$E5016)^3*Inputs!$B$20+Inputs!$B$31*(1+$F5016)^3*Inputs!$B$21+Inputs!$B$22*(1+Inputs!$B$23)^3</f>
        <v>20173.07394548678</v>
      </c>
      <c r="U5016" s="36">
        <f>Inputs!$B$12*(1+$B5016)^4*$C5016+Inputs!$B$29*(1+$D5016)^4*Inputs!$B$19+Inputs!$B$30*(1+$E5016)^4*Inputs!$B$20+Inputs!$B$31*(1+$F5016)^4*Inputs!$B$21+Inputs!$B$22*(1+Inputs!$B$23)^4</f>
        <v>25337.732945591939</v>
      </c>
      <c r="V5016" s="35">
        <f>Inputs!$B$13/(Q5016*(1-$G5016))</f>
        <v>1.300654520941442</v>
      </c>
      <c r="W5016" s="36">
        <f>Inputs!$B$13</f>
        <v>12660</v>
      </c>
      <c r="X5016" s="36">
        <f t="shared" si="783"/>
        <v>13629.2594569388</v>
      </c>
      <c r="Y5016" s="36">
        <f t="shared" si="784"/>
        <v>14977.624291837225</v>
      </c>
      <c r="Z5016" s="36">
        <f t="shared" si="785"/>
        <v>16799.129345725967</v>
      </c>
      <c r="AA5016" s="36">
        <f t="shared" si="786"/>
        <v>19195.263342978473</v>
      </c>
      <c r="AB5016" s="36">
        <f t="shared" si="787"/>
        <v>58252.083023890475</v>
      </c>
      <c r="AC5016" s="36">
        <f t="shared" si="788"/>
        <v>260905.93689278385</v>
      </c>
      <c r="AD5016" s="36">
        <f t="shared" si="789"/>
        <v>165910.17169566476</v>
      </c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showGridLines="0" zoomScaleNormal="100" workbookViewId="0"/>
  </sheetViews>
  <sheetFormatPr defaultColWidth="8.7109375" defaultRowHeight="15" x14ac:dyDescent="0.25"/>
  <cols>
    <col min="1" max="16" width="16" customWidth="1"/>
  </cols>
  <sheetData>
    <row r="1" spans="1:16" ht="24" customHeight="1" x14ac:dyDescent="0.25">
      <c r="A1" s="4" t="s">
        <v>181</v>
      </c>
      <c r="B1" s="4" t="s">
        <v>182</v>
      </c>
      <c r="C1" s="4"/>
      <c r="D1" s="4" t="s">
        <v>181</v>
      </c>
      <c r="E1" s="4" t="s">
        <v>183</v>
      </c>
      <c r="F1" s="4" t="s">
        <v>184</v>
      </c>
      <c r="G1" s="4" t="s">
        <v>185</v>
      </c>
      <c r="H1" s="4" t="s">
        <v>186</v>
      </c>
      <c r="I1" s="4" t="s">
        <v>187</v>
      </c>
      <c r="J1" s="4"/>
      <c r="K1" s="4" t="s">
        <v>188</v>
      </c>
      <c r="L1" s="4" t="s">
        <v>189</v>
      </c>
      <c r="M1" s="4"/>
      <c r="N1" s="4" t="s">
        <v>156</v>
      </c>
      <c r="O1" s="4" t="s">
        <v>190</v>
      </c>
      <c r="P1" s="4"/>
    </row>
    <row r="2" spans="1:16" ht="14.25" customHeight="1" x14ac:dyDescent="0.25">
      <c r="A2" t="s">
        <v>90</v>
      </c>
      <c r="B2" s="39">
        <f>'Reverse DCF'!B5/1000</f>
        <v>12.66</v>
      </c>
      <c r="D2" t="s">
        <v>90</v>
      </c>
      <c r="E2" s="39">
        <f>'Segment Build'!B6/1000</f>
        <v>60</v>
      </c>
      <c r="F2" s="39">
        <f>'Segment Build'!B7/1000</f>
        <v>32.988127029953091</v>
      </c>
      <c r="G2" s="39">
        <f>'Segment Build'!B8/1000</f>
        <v>16.7354023818116</v>
      </c>
      <c r="H2" s="39">
        <f>'Segment Build'!B9/1000</f>
        <v>56.411512089498395</v>
      </c>
      <c r="I2" s="39">
        <f>'Segment Build'!B11/1000</f>
        <v>167</v>
      </c>
      <c r="K2" s="40" t="s">
        <v>191</v>
      </c>
      <c r="L2" s="13">
        <f>COUNTIF('Monte Carlo'!$N$17:$N$5016,"&lt;200")</f>
        <v>0</v>
      </c>
      <c r="N2" s="8">
        <f>Sensitivity!H5</f>
        <v>0.04</v>
      </c>
      <c r="O2" s="7">
        <f>Sensitivity!I5</f>
        <v>392017.70028690493</v>
      </c>
      <c r="P2" s="31"/>
    </row>
    <row r="3" spans="1:16" ht="14.25" customHeight="1" x14ac:dyDescent="0.25">
      <c r="A3" t="s">
        <v>91</v>
      </c>
      <c r="B3" s="39">
        <f>'Reverse DCF'!C5/1000</f>
        <v>14.402133281307666</v>
      </c>
      <c r="D3" t="s">
        <v>91</v>
      </c>
      <c r="E3" s="39">
        <f>'Segment Build'!C6/1000</f>
        <v>83.402745027659961</v>
      </c>
      <c r="F3" s="39">
        <f>'Segment Build'!C7/1000</f>
        <v>33.977770840851683</v>
      </c>
      <c r="G3" s="39">
        <f>'Segment Build'!C8/1000</f>
        <v>17.404818477084063</v>
      </c>
      <c r="H3" s="39">
        <f>'Segment Build'!C9/1000</f>
        <v>57.539742331288359</v>
      </c>
      <c r="I3" s="39">
        <f>'Segment Build'!C11/1000</f>
        <v>193.21598393058312</v>
      </c>
      <c r="K3" s="40" t="s">
        <v>192</v>
      </c>
      <c r="L3" s="13">
        <f>COUNTIFS('Monte Carlo'!$N$17:$N$5016,"&gt;=200",'Monte Carlo'!$N$17:$N$5016,"&lt;250")</f>
        <v>63</v>
      </c>
      <c r="N3" s="8">
        <f>Sensitivity!H6</f>
        <v>0.05</v>
      </c>
      <c r="O3" s="7">
        <f>Sensitivity!I6</f>
        <v>313614.16022952396</v>
      </c>
      <c r="P3" s="31"/>
    </row>
    <row r="4" spans="1:16" ht="14.25" customHeight="1" x14ac:dyDescent="0.25">
      <c r="A4" t="s">
        <v>92</v>
      </c>
      <c r="B4" s="39">
        <f>'Reverse DCF'!D5/1000</f>
        <v>16.384000241117686</v>
      </c>
      <c r="D4" t="s">
        <v>92</v>
      </c>
      <c r="E4" s="39">
        <f>'Segment Build'!D6/1000</f>
        <v>115.93363130248096</v>
      </c>
      <c r="F4" s="39">
        <f>'Segment Build'!D7/1000</f>
        <v>34.997103966077233</v>
      </c>
      <c r="G4" s="39">
        <f>'Segment Build'!D8/1000</f>
        <v>18.101011216167425</v>
      </c>
      <c r="H4" s="39">
        <f>'Segment Build'!D9/1000</f>
        <v>58.69053717791413</v>
      </c>
      <c r="I4" s="39">
        <f>'Segment Build'!D11/1000</f>
        <v>228.63991813394972</v>
      </c>
      <c r="K4" s="40" t="s">
        <v>193</v>
      </c>
      <c r="L4" s="13">
        <f>COUNTIFS('Monte Carlo'!$N$17:$N$5016,"&gt;=250",'Monte Carlo'!$N$17:$N$5016,"&lt;300")</f>
        <v>789</v>
      </c>
      <c r="N4" s="8">
        <f>Sensitivity!H7</f>
        <v>0.06</v>
      </c>
      <c r="O4" s="7">
        <f>Sensitivity!I7</f>
        <v>261345.1335246033</v>
      </c>
      <c r="P4" s="31"/>
    </row>
    <row r="5" spans="1:16" ht="14.25" customHeight="1" x14ac:dyDescent="0.25">
      <c r="A5" t="s">
        <v>93</v>
      </c>
      <c r="B5" s="39">
        <f>'Reverse DCF'!E5/1000</f>
        <v>18.638590454467128</v>
      </c>
      <c r="D5" t="s">
        <v>93</v>
      </c>
      <c r="E5" s="39">
        <f>'Segment Build'!E6/1000</f>
        <v>161.15305152752597</v>
      </c>
      <c r="F5" s="39">
        <f>'Segment Build'!E7/1000</f>
        <v>36.047017085059551</v>
      </c>
      <c r="G5" s="39">
        <f>'Segment Build'!E8/1000</f>
        <v>18.825051664814122</v>
      </c>
      <c r="H5" s="39">
        <f>'Segment Build'!E9/1000</f>
        <v>59.864347921472415</v>
      </c>
      <c r="I5" s="39">
        <f>'Segment Build'!E11/1000</f>
        <v>276.83463170432134</v>
      </c>
      <c r="K5" s="40" t="s">
        <v>194</v>
      </c>
      <c r="L5" s="13">
        <f>COUNTIFS('Monte Carlo'!$N$17:$N$5016,"&gt;=300",'Monte Carlo'!$N$17:$N$5016,"&lt;350")</f>
        <v>1560</v>
      </c>
      <c r="N5" s="8">
        <f>Sensitivity!H8</f>
        <v>7.0000000000000007E-2</v>
      </c>
      <c r="O5" s="7">
        <f>Sensitivity!I8</f>
        <v>224010.11444965994</v>
      </c>
      <c r="P5" s="31"/>
    </row>
    <row r="6" spans="1:16" ht="14.25" customHeight="1" x14ac:dyDescent="0.25">
      <c r="A6" t="s">
        <v>94</v>
      </c>
      <c r="B6" s="39">
        <f>'Reverse DCF'!F5/1000</f>
        <v>21.203433167531156</v>
      </c>
      <c r="D6" t="s">
        <v>94</v>
      </c>
      <c r="E6" s="39">
        <f>'Segment Build'!F6/1000</f>
        <v>224.01011444965991</v>
      </c>
      <c r="F6" s="39">
        <f>'Segment Build'!F7/1000</f>
        <v>37.128427597611342</v>
      </c>
      <c r="G6" s="39">
        <f>'Segment Build'!F8/1000</f>
        <v>19.57805373140669</v>
      </c>
      <c r="H6" s="39">
        <f>'Segment Build'!F9/1000</f>
        <v>61.06163487990186</v>
      </c>
      <c r="I6" s="39">
        <f>'Segment Build'!F11/1000</f>
        <v>342.75174906919261</v>
      </c>
      <c r="K6" s="40" t="s">
        <v>195</v>
      </c>
      <c r="L6" s="13">
        <f>COUNTIFS('Monte Carlo'!$N$17:$N$5016,"&gt;=350",'Monte Carlo'!$N$17:$N$5016,"&lt;400")</f>
        <v>1370</v>
      </c>
      <c r="N6" s="8">
        <f>Sensitivity!H9</f>
        <v>0.08</v>
      </c>
      <c r="O6" s="7">
        <f>Sensitivity!I9</f>
        <v>196008.85014345247</v>
      </c>
      <c r="P6" s="31"/>
    </row>
    <row r="7" spans="1:16" ht="14.25" customHeight="1" x14ac:dyDescent="0.25">
      <c r="K7" s="40" t="s">
        <v>196</v>
      </c>
      <c r="L7" s="13">
        <f>COUNTIFS('Monte Carlo'!$N$17:$N$5016,"&gt;=400",'Monte Carlo'!$N$17:$N$5016,"&lt;450")</f>
        <v>764</v>
      </c>
      <c r="N7" s="8">
        <f>Sensitivity!H10</f>
        <v>0.09</v>
      </c>
      <c r="O7" s="7">
        <f>Sensitivity!I10</f>
        <v>174230.0890164022</v>
      </c>
      <c r="P7" s="31"/>
    </row>
    <row r="8" spans="1:16" ht="14.25" customHeight="1" x14ac:dyDescent="0.25">
      <c r="K8" s="40" t="s">
        <v>197</v>
      </c>
      <c r="L8" s="13">
        <f>COUNTIFS('Monte Carlo'!$N$17:$N$5016,"&gt;=450",'Monte Carlo'!$N$17:$N$5016,"&lt;500")</f>
        <v>311</v>
      </c>
      <c r="N8" s="8">
        <f>Sensitivity!H11</f>
        <v>0.1</v>
      </c>
      <c r="O8" s="7">
        <f>Sensitivity!I11</f>
        <v>156807.08011476198</v>
      </c>
      <c r="P8" s="31"/>
    </row>
    <row r="9" spans="1:16" ht="14.25" customHeight="1" x14ac:dyDescent="0.25">
      <c r="K9" s="40" t="s">
        <v>198</v>
      </c>
      <c r="L9" s="13">
        <f>COUNTIFS('Monte Carlo'!$N$17:$N$5016,"&gt;=500",'Monte Carlo'!$N$17:$N$5016,"&lt;550")</f>
        <v>101</v>
      </c>
      <c r="N9" s="8">
        <f>Sensitivity!H12</f>
        <v>0.11</v>
      </c>
      <c r="O9" s="7">
        <f>Sensitivity!I12</f>
        <v>142551.89101341998</v>
      </c>
      <c r="P9" s="31"/>
    </row>
    <row r="10" spans="1:16" ht="14.25" customHeight="1" x14ac:dyDescent="0.25">
      <c r="K10" s="40" t="s">
        <v>199</v>
      </c>
      <c r="L10" s="13">
        <f>COUNTIFS('Monte Carlo'!$N$17:$N$5016,"&gt;=550",'Monte Carlo'!$N$17:$N$5016,"&lt;600")</f>
        <v>35</v>
      </c>
      <c r="N10" s="8">
        <f>Sensitivity!H13</f>
        <v>0.12</v>
      </c>
      <c r="O10" s="7">
        <f>Sensitivity!I13</f>
        <v>130672.56676230165</v>
      </c>
      <c r="P10" s="31"/>
    </row>
    <row r="11" spans="1:16" ht="14.25" customHeight="1" x14ac:dyDescent="0.25">
      <c r="K11" s="40" t="s">
        <v>200</v>
      </c>
      <c r="L11" s="13">
        <f>COUNTIFS('Monte Carlo'!$N$17:$N$5016,"&gt;=600",'Monte Carlo'!$N$17:$N$5016,"&lt;700")</f>
        <v>7</v>
      </c>
      <c r="N11" s="8">
        <f>Sensitivity!H14</f>
        <v>0.13</v>
      </c>
      <c r="O11" s="7">
        <f>Sensitivity!I14</f>
        <v>120620.83085750921</v>
      </c>
      <c r="P11" s="31"/>
    </row>
    <row r="12" spans="1:16" ht="14.25" customHeight="1" x14ac:dyDescent="0.25">
      <c r="K12" s="40" t="s">
        <v>201</v>
      </c>
      <c r="L12" s="13">
        <f>COUNTIFS('Monte Carlo'!$N$17:$N$5016,"&gt;=700",'Monte Carlo'!$N$17:$N$5016,"&lt;800")</f>
        <v>0</v>
      </c>
      <c r="N12" s="8">
        <f>Sensitivity!H15</f>
        <v>0.14000000000000001</v>
      </c>
      <c r="O12" s="7">
        <f>Sensitivity!I15</f>
        <v>112005.05722482997</v>
      </c>
      <c r="P12" s="31"/>
    </row>
    <row r="13" spans="1:16" ht="14.25" customHeight="1" x14ac:dyDescent="0.25">
      <c r="K13" s="40" t="s">
        <v>202</v>
      </c>
      <c r="L13" s="13">
        <f>COUNTIFS('Monte Carlo'!$N$17:$N$5016,"&gt;=800",'Monte Carlo'!$N$17:$N$5016,"&lt;1000")</f>
        <v>0</v>
      </c>
    </row>
    <row r="14" spans="1:16" ht="14.25" customHeight="1" x14ac:dyDescent="0.25">
      <c r="K14" s="40" t="s">
        <v>203</v>
      </c>
      <c r="L14" s="13">
        <f>COUNTIF('Monte Carlo'!$N$17:$N$5016,"&gt;=1000")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Inputs</vt:lpstr>
      <vt:lpstr>Reverse DCF</vt:lpstr>
      <vt:lpstr>Segment Build</vt:lpstr>
      <vt:lpstr>Sensitivity</vt:lpstr>
      <vt:lpstr>Monte Carlo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3</cp:revision>
  <dcterms:created xsi:type="dcterms:W3CDTF">2026-06-12T20:48:32Z</dcterms:created>
  <dcterms:modified xsi:type="dcterms:W3CDTF">2026-06-12T21:09:35Z</dcterms:modified>
  <dc:language>en-US</dc:language>
</cp:coreProperties>
</file>